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626"/>
  <workbookPr/>
  <mc:AlternateContent xmlns:mc="http://schemas.openxmlformats.org/markup-compatibility/2006">
    <mc:Choice Requires="x15">
      <x15ac:absPath xmlns:x15ac="http://schemas.microsoft.com/office/spreadsheetml/2010/11/ac" url="D:\Win10\Documents\Doutorado\Artigos\VNS robusto\"/>
    </mc:Choice>
  </mc:AlternateContent>
  <xr:revisionPtr revIDLastSave="0" documentId="13_ncr:1_{2DB7C2E2-6D6E-400D-8D79-B6995018C191}" xr6:coauthVersionLast="47" xr6:coauthVersionMax="47" xr10:uidLastSave="{00000000-0000-0000-0000-000000000000}"/>
  <bookViews>
    <workbookView xWindow="-108" yWindow="-108" windowWidth="23256" windowHeight="12456" firstSheet="1" activeTab="1" xr2:uid="{00000000-000D-0000-FFFF-FFFF00000000}"/>
  </bookViews>
  <sheets>
    <sheet name="Model_Time" sheetId="13" state="hidden" r:id="rId1"/>
    <sheet name="Model_dem" sheetId="2" r:id="rId2"/>
    <sheet name="H_no_hash" sheetId="9" state="hidden" r:id="rId3"/>
    <sheet name="H_24" sheetId="11" state="hidden" r:id="rId4"/>
    <sheet name="Heuristica no hash" sheetId="3" state="hidden" r:id="rId5"/>
    <sheet name="Heuristica Seq" sheetId="4" state="hidden" r:id="rId6"/>
    <sheet name="Heuristica 24" sheetId="5" state="hidden" r:id="rId7"/>
    <sheet name="Heuristica 48" sheetId="7" state="hidden" r:id="rId8"/>
    <sheet name="H_Single+No_HT" sheetId="14" r:id="rId9"/>
    <sheet name="H_Single+HT" sheetId="10" r:id="rId10"/>
    <sheet name="H_Parallel+HT" sheetId="12" r:id="rId11"/>
  </sheet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M2" i="12" l="1"/>
  <c r="M3" i="12"/>
  <c r="M4" i="12"/>
  <c r="M5" i="12"/>
  <c r="M6" i="12"/>
  <c r="M7" i="12"/>
  <c r="M8" i="12"/>
  <c r="M9" i="12"/>
  <c r="M10" i="12"/>
  <c r="M11" i="12"/>
  <c r="M12" i="12"/>
  <c r="M13" i="12"/>
  <c r="M14" i="12"/>
  <c r="M15" i="12"/>
  <c r="M16" i="12"/>
  <c r="M17" i="12"/>
  <c r="M18" i="12"/>
  <c r="M19" i="12"/>
  <c r="M20" i="12"/>
  <c r="M21" i="12"/>
  <c r="M22" i="12"/>
  <c r="M23" i="12"/>
  <c r="M24" i="12"/>
  <c r="M25" i="12"/>
  <c r="M26" i="12"/>
  <c r="M27" i="12"/>
  <c r="M28" i="12"/>
  <c r="M29" i="12"/>
  <c r="M30" i="12"/>
  <c r="M31" i="12"/>
  <c r="M32" i="12"/>
  <c r="M33" i="12"/>
  <c r="M34" i="12"/>
  <c r="M35" i="12"/>
  <c r="M36" i="12"/>
  <c r="M37" i="12"/>
  <c r="M38" i="12"/>
  <c r="M39" i="12"/>
  <c r="M40" i="12"/>
  <c r="M41" i="12"/>
  <c r="M42" i="12"/>
  <c r="M43" i="12"/>
  <c r="M44" i="12"/>
  <c r="M45" i="12"/>
  <c r="M46" i="12"/>
  <c r="M47" i="12"/>
  <c r="M48" i="12"/>
  <c r="M49" i="12"/>
  <c r="M50" i="12"/>
  <c r="M51" i="12"/>
  <c r="M52" i="12"/>
  <c r="M53" i="12"/>
  <c r="M54" i="12"/>
  <c r="M55" i="12"/>
  <c r="M56" i="12"/>
  <c r="M57" i="12"/>
  <c r="M58" i="12"/>
  <c r="M59" i="12"/>
  <c r="M60" i="12"/>
  <c r="M61" i="12"/>
  <c r="M62" i="12"/>
  <c r="M63" i="12"/>
  <c r="M64" i="12"/>
  <c r="M65" i="12"/>
  <c r="M66" i="12"/>
  <c r="M67" i="12"/>
  <c r="M68" i="12"/>
  <c r="M69" i="12"/>
  <c r="M70" i="12"/>
  <c r="M71" i="12"/>
  <c r="M72" i="12"/>
  <c r="M73" i="12"/>
  <c r="M74" i="12"/>
  <c r="M75" i="12"/>
  <c r="M76" i="12"/>
  <c r="M77" i="12"/>
  <c r="M78" i="12"/>
  <c r="M79" i="12"/>
  <c r="M80" i="12"/>
  <c r="M81" i="12"/>
  <c r="M82" i="12"/>
  <c r="M83" i="12"/>
  <c r="M84" i="12"/>
  <c r="M85" i="12"/>
  <c r="M86" i="12"/>
  <c r="M87" i="12"/>
  <c r="M88" i="12"/>
  <c r="M89" i="12"/>
  <c r="M90" i="12"/>
  <c r="M91" i="12"/>
  <c r="M92" i="12"/>
  <c r="M93" i="12"/>
  <c r="M94" i="12"/>
  <c r="M95" i="12"/>
  <c r="M96" i="12"/>
  <c r="M97" i="12"/>
  <c r="M98" i="12"/>
  <c r="M99" i="12"/>
  <c r="M100" i="12"/>
  <c r="M101" i="12"/>
  <c r="M102" i="12"/>
  <c r="M103" i="12"/>
  <c r="M104" i="12"/>
  <c r="M105" i="12"/>
  <c r="M106" i="12"/>
  <c r="M107" i="12"/>
  <c r="M108" i="12"/>
  <c r="M109" i="12"/>
  <c r="M110" i="12"/>
  <c r="M111" i="12"/>
  <c r="M112" i="12"/>
  <c r="M113" i="12"/>
  <c r="M114" i="12"/>
  <c r="M115" i="12"/>
  <c r="M116" i="12"/>
  <c r="M117" i="12"/>
  <c r="M118" i="12"/>
  <c r="M119" i="12"/>
  <c r="M120" i="12"/>
  <c r="M121" i="12"/>
  <c r="M122" i="12"/>
  <c r="M123" i="12"/>
  <c r="M124" i="12"/>
  <c r="M125" i="12"/>
  <c r="M126" i="12"/>
  <c r="M127" i="12"/>
  <c r="M128" i="12"/>
  <c r="M129" i="12"/>
  <c r="M130" i="12"/>
  <c r="M131" i="12"/>
  <c r="M132" i="12"/>
  <c r="M133" i="12"/>
  <c r="M134" i="12"/>
  <c r="M135" i="12"/>
  <c r="M136" i="12"/>
  <c r="M137" i="12"/>
  <c r="M138" i="12"/>
  <c r="M139" i="12"/>
  <c r="M140" i="12"/>
  <c r="M141" i="12"/>
  <c r="M142" i="12"/>
  <c r="M143" i="12"/>
  <c r="M144" i="12"/>
  <c r="M145" i="12"/>
  <c r="M146" i="12"/>
  <c r="M147" i="12"/>
  <c r="M148" i="12"/>
  <c r="M149" i="12"/>
  <c r="M150" i="12"/>
  <c r="M151" i="12"/>
  <c r="M152" i="12"/>
  <c r="M153" i="12"/>
  <c r="M154" i="12"/>
  <c r="M155" i="12"/>
  <c r="M156" i="12"/>
  <c r="M157" i="12"/>
  <c r="M158" i="12"/>
  <c r="M159" i="12"/>
  <c r="M160" i="12"/>
  <c r="M161" i="12"/>
  <c r="M162" i="12"/>
  <c r="M163" i="12"/>
  <c r="M164" i="12"/>
  <c r="M165" i="12"/>
  <c r="M166" i="12"/>
  <c r="M167" i="12"/>
  <c r="M168" i="12"/>
  <c r="M169" i="12"/>
  <c r="M170" i="12"/>
  <c r="M171" i="12"/>
  <c r="M172" i="12"/>
  <c r="M173" i="12"/>
  <c r="M174" i="12"/>
  <c r="M175" i="12"/>
  <c r="M176" i="12"/>
  <c r="M177" i="12"/>
  <c r="M178" i="12"/>
  <c r="M179" i="12"/>
  <c r="M180" i="12"/>
  <c r="M181" i="12"/>
  <c r="M182" i="12"/>
  <c r="M183" i="12"/>
  <c r="M184" i="12"/>
  <c r="M185" i="12"/>
  <c r="M186" i="12"/>
  <c r="M187" i="12"/>
  <c r="M188" i="12"/>
  <c r="M189" i="12"/>
  <c r="M190" i="12"/>
  <c r="M191" i="12"/>
  <c r="M192" i="12"/>
  <c r="M193" i="12"/>
  <c r="M194" i="12"/>
  <c r="M195" i="12"/>
  <c r="M196" i="12"/>
  <c r="M197" i="12"/>
  <c r="M198" i="12"/>
  <c r="M199" i="12"/>
  <c r="M200" i="12"/>
  <c r="M201" i="12"/>
  <c r="M202" i="12"/>
  <c r="M203" i="12"/>
  <c r="M204" i="12"/>
  <c r="M205" i="12"/>
  <c r="M206" i="12"/>
  <c r="M207" i="12"/>
  <c r="M208" i="12"/>
  <c r="M209" i="12"/>
  <c r="M210" i="12"/>
  <c r="M211" i="12"/>
  <c r="M212" i="12"/>
  <c r="M213" i="12"/>
  <c r="M214" i="12"/>
  <c r="M215" i="12"/>
  <c r="M216" i="12"/>
  <c r="M217" i="12"/>
  <c r="M218" i="12"/>
  <c r="M219" i="12"/>
  <c r="M220" i="12"/>
  <c r="M221" i="12"/>
  <c r="M222" i="12"/>
  <c r="M223" i="12"/>
  <c r="M224" i="12"/>
  <c r="M225" i="12"/>
  <c r="M226" i="12"/>
  <c r="M227" i="12"/>
  <c r="M228" i="12"/>
  <c r="M229" i="12"/>
  <c r="M230" i="12"/>
  <c r="M231" i="12"/>
  <c r="M232" i="12"/>
  <c r="M233" i="12"/>
  <c r="M234" i="12"/>
  <c r="M235" i="12"/>
  <c r="M236" i="12"/>
  <c r="M237" i="12"/>
  <c r="M238" i="12"/>
  <c r="M239" i="12"/>
  <c r="M240" i="12"/>
  <c r="M241" i="12"/>
  <c r="M242" i="12"/>
  <c r="M243" i="12"/>
  <c r="M244" i="12"/>
  <c r="M245" i="12"/>
  <c r="M246" i="12"/>
  <c r="M247" i="12"/>
  <c r="M248" i="12"/>
  <c r="M249" i="12"/>
  <c r="M250" i="12"/>
  <c r="M251" i="12"/>
  <c r="M252" i="12"/>
  <c r="M253" i="12"/>
  <c r="M254" i="12"/>
  <c r="M255" i="12"/>
  <c r="M256" i="12"/>
  <c r="M257" i="12"/>
  <c r="M258" i="12"/>
  <c r="M259" i="12"/>
  <c r="M260" i="12"/>
  <c r="M261" i="12"/>
  <c r="M262" i="12"/>
  <c r="M263" i="12"/>
  <c r="M264" i="12"/>
  <c r="M265" i="12"/>
  <c r="M266" i="12"/>
  <c r="M267" i="12"/>
  <c r="M268" i="12"/>
  <c r="M269" i="12"/>
  <c r="M270" i="12"/>
  <c r="M271" i="12"/>
  <c r="M272" i="12"/>
  <c r="M273" i="12"/>
  <c r="M274" i="12"/>
  <c r="M275" i="12"/>
  <c r="M276" i="12"/>
  <c r="M277" i="12"/>
  <c r="M278" i="12"/>
  <c r="M279" i="12"/>
  <c r="M280" i="12"/>
  <c r="M281" i="12"/>
  <c r="M282" i="12"/>
  <c r="M283" i="12"/>
  <c r="M284" i="12"/>
  <c r="M285" i="12"/>
  <c r="M286" i="12"/>
  <c r="M287" i="12"/>
  <c r="M288" i="12"/>
  <c r="M289" i="12"/>
  <c r="M290" i="12"/>
  <c r="M291" i="12"/>
  <c r="M292" i="12"/>
  <c r="M293" i="12"/>
  <c r="M294" i="12"/>
  <c r="M295" i="12"/>
  <c r="M296" i="12"/>
  <c r="M297" i="12"/>
  <c r="M298" i="12"/>
  <c r="M299" i="12"/>
  <c r="M300" i="12"/>
  <c r="M301" i="12"/>
  <c r="M302" i="12"/>
  <c r="M303" i="12"/>
  <c r="M304" i="12"/>
  <c r="M305" i="12"/>
  <c r="M306" i="12"/>
  <c r="M307" i="12"/>
  <c r="M308" i="12"/>
  <c r="M309" i="12"/>
  <c r="M310" i="12"/>
  <c r="M311" i="12"/>
  <c r="M312" i="12"/>
  <c r="M313" i="12"/>
  <c r="M314" i="12"/>
  <c r="M315" i="12"/>
  <c r="M316" i="12"/>
  <c r="M317" i="12"/>
  <c r="M318" i="12"/>
  <c r="M319" i="12"/>
  <c r="M320" i="12"/>
  <c r="M321" i="12"/>
  <c r="M322" i="12"/>
  <c r="M323" i="12"/>
  <c r="M324" i="12"/>
  <c r="M325" i="12"/>
  <c r="M326" i="12"/>
  <c r="M327" i="12"/>
  <c r="M328" i="12"/>
  <c r="M329" i="12"/>
  <c r="M330" i="12"/>
  <c r="M331" i="12"/>
  <c r="M332" i="12"/>
  <c r="M333" i="12"/>
  <c r="M334" i="12"/>
  <c r="M335" i="12"/>
  <c r="M336" i="12"/>
  <c r="M337" i="12"/>
  <c r="M338" i="12"/>
  <c r="M339" i="12"/>
  <c r="M340" i="12"/>
  <c r="M341" i="12"/>
  <c r="M342" i="12"/>
  <c r="M343" i="12"/>
  <c r="M344" i="12"/>
  <c r="M345" i="12"/>
  <c r="M346" i="12"/>
  <c r="M347" i="12"/>
  <c r="M348" i="12"/>
  <c r="M349" i="12"/>
  <c r="M350" i="12"/>
  <c r="M351" i="12"/>
  <c r="M352" i="12"/>
  <c r="M353" i="12"/>
  <c r="M354" i="12"/>
  <c r="M355" i="12"/>
  <c r="M356" i="12"/>
  <c r="M357" i="12"/>
  <c r="M358" i="12"/>
  <c r="M359" i="12"/>
  <c r="M360" i="12"/>
  <c r="M361" i="12"/>
  <c r="M362" i="12"/>
  <c r="M363" i="12"/>
  <c r="M364" i="12"/>
  <c r="M365" i="12"/>
  <c r="M366" i="12"/>
  <c r="M367" i="12"/>
  <c r="M368" i="12"/>
  <c r="M369" i="12"/>
  <c r="M370" i="12"/>
  <c r="M371" i="12"/>
  <c r="M372" i="12"/>
  <c r="M373" i="12"/>
  <c r="M374" i="12"/>
  <c r="M375" i="12"/>
  <c r="M376" i="12"/>
  <c r="M377" i="12"/>
  <c r="M378" i="12"/>
  <c r="M379" i="12"/>
  <c r="M380" i="12"/>
  <c r="M381" i="12"/>
  <c r="M382" i="12"/>
  <c r="M383" i="12"/>
  <c r="M384" i="12"/>
  <c r="M385" i="12"/>
  <c r="M386" i="12"/>
  <c r="M387" i="12"/>
  <c r="M388" i="12"/>
  <c r="M389" i="12"/>
  <c r="M390" i="12"/>
  <c r="M391" i="12"/>
  <c r="M392" i="12"/>
  <c r="M393" i="12"/>
  <c r="M394" i="12"/>
  <c r="M395" i="12"/>
  <c r="M396" i="12"/>
  <c r="M397" i="12"/>
  <c r="M398" i="12"/>
  <c r="M399" i="12"/>
  <c r="M400" i="12"/>
  <c r="M401" i="12"/>
  <c r="M402" i="12"/>
  <c r="M403" i="12"/>
  <c r="M404" i="12"/>
  <c r="M405" i="12"/>
  <c r="M406" i="12"/>
  <c r="M407" i="12"/>
  <c r="M408" i="12"/>
  <c r="M409" i="12"/>
  <c r="M410" i="12"/>
  <c r="M411" i="12"/>
  <c r="M412" i="12"/>
  <c r="M413" i="12"/>
  <c r="M414" i="12"/>
  <c r="M415" i="12"/>
  <c r="M416" i="12"/>
  <c r="M417" i="12"/>
  <c r="M418" i="12"/>
  <c r="M419" i="12"/>
  <c r="M420" i="12"/>
  <c r="M421" i="12"/>
  <c r="M422" i="12"/>
  <c r="M423" i="12"/>
  <c r="M424" i="12"/>
  <c r="M425" i="12"/>
  <c r="M426" i="12"/>
  <c r="M427" i="12"/>
  <c r="M428" i="12"/>
  <c r="M429" i="12"/>
  <c r="M430" i="12"/>
  <c r="M431" i="12"/>
  <c r="M432" i="12"/>
  <c r="M433" i="12"/>
  <c r="M434" i="12"/>
  <c r="M435" i="12"/>
  <c r="M436" i="12"/>
  <c r="M437" i="12"/>
  <c r="M438" i="12"/>
  <c r="M439" i="12"/>
  <c r="M440" i="12"/>
  <c r="M441" i="12"/>
  <c r="M442" i="12"/>
  <c r="M443" i="12"/>
  <c r="M444" i="12"/>
  <c r="M445" i="12"/>
  <c r="M446" i="12"/>
  <c r="M447" i="12"/>
  <c r="M448" i="12"/>
  <c r="M449" i="12"/>
  <c r="M450" i="12"/>
  <c r="M451" i="12"/>
  <c r="M452" i="12"/>
  <c r="M453" i="12"/>
  <c r="M454" i="12"/>
  <c r="M455" i="12"/>
  <c r="M456" i="12"/>
  <c r="M457" i="12"/>
  <c r="M458" i="12"/>
  <c r="M459" i="12"/>
  <c r="M460" i="12"/>
  <c r="M461" i="12"/>
  <c r="M462" i="12"/>
  <c r="M463" i="12"/>
  <c r="M464" i="12"/>
  <c r="M465" i="12"/>
  <c r="M466" i="12"/>
  <c r="M467" i="12"/>
  <c r="M468" i="12"/>
  <c r="M469" i="12"/>
  <c r="M470" i="12"/>
  <c r="M471" i="12"/>
  <c r="M472" i="12"/>
  <c r="M473" i="12"/>
  <c r="M474" i="12"/>
  <c r="M475" i="12"/>
  <c r="M476" i="12"/>
  <c r="M477" i="12"/>
  <c r="M478" i="12"/>
  <c r="M479" i="12"/>
  <c r="M480" i="12"/>
  <c r="M481" i="12"/>
  <c r="M482" i="12"/>
  <c r="M483" i="12"/>
  <c r="M484" i="12"/>
  <c r="M485" i="12"/>
  <c r="M486" i="12"/>
  <c r="M487" i="12"/>
  <c r="M488" i="12"/>
  <c r="M489" i="12"/>
  <c r="M490" i="12"/>
  <c r="M491" i="12"/>
  <c r="M492" i="12"/>
  <c r="M493" i="12"/>
  <c r="M494" i="12"/>
  <c r="M495" i="12"/>
  <c r="M496" i="12"/>
  <c r="M497" i="12"/>
  <c r="M498" i="12"/>
  <c r="M499" i="12"/>
  <c r="M500" i="12"/>
  <c r="M501" i="12"/>
  <c r="M502" i="12"/>
  <c r="M503" i="12"/>
  <c r="M504" i="12"/>
  <c r="M505" i="12"/>
  <c r="M506" i="12"/>
  <c r="M507" i="12"/>
  <c r="M508" i="12"/>
  <c r="M509" i="12"/>
  <c r="M510" i="12"/>
  <c r="M511" i="12"/>
  <c r="M512" i="12"/>
  <c r="M513" i="12"/>
  <c r="M514" i="12"/>
  <c r="M515" i="12"/>
  <c r="M516" i="12"/>
  <c r="M517" i="12"/>
  <c r="M518" i="12"/>
  <c r="M519" i="12"/>
  <c r="M520" i="12"/>
  <c r="M521" i="12"/>
  <c r="M522" i="12"/>
  <c r="M523" i="12"/>
  <c r="M524" i="12"/>
  <c r="M525" i="12"/>
  <c r="M526" i="12"/>
  <c r="M527" i="12"/>
  <c r="M528" i="12"/>
  <c r="M529" i="12"/>
  <c r="M530" i="12"/>
  <c r="M531" i="12"/>
  <c r="M532" i="12"/>
  <c r="M533" i="12"/>
  <c r="M534" i="12"/>
  <c r="M535" i="12"/>
  <c r="M536" i="12"/>
  <c r="M537" i="12"/>
  <c r="M538" i="12"/>
  <c r="M539" i="12"/>
  <c r="M540" i="12"/>
  <c r="M541" i="12"/>
  <c r="M542" i="12"/>
  <c r="M543" i="12"/>
  <c r="M544" i="12"/>
  <c r="M545" i="12"/>
  <c r="M546" i="12"/>
  <c r="M547" i="12"/>
  <c r="M548" i="12"/>
  <c r="M549" i="12"/>
  <c r="M550" i="12"/>
  <c r="M551" i="12"/>
  <c r="M552" i="12"/>
  <c r="M553" i="12"/>
  <c r="M554" i="12"/>
  <c r="M555" i="12"/>
  <c r="M556" i="12"/>
  <c r="M557" i="12"/>
  <c r="M558" i="12"/>
  <c r="M559" i="12"/>
  <c r="M560" i="12"/>
  <c r="M561" i="12"/>
  <c r="M562" i="12"/>
  <c r="M563" i="12"/>
  <c r="M564" i="12"/>
  <c r="M565" i="12"/>
  <c r="M566" i="12"/>
  <c r="M567" i="12"/>
  <c r="M568" i="12"/>
  <c r="M569" i="12"/>
  <c r="M570" i="12"/>
  <c r="M571" i="12"/>
  <c r="M572" i="12"/>
  <c r="M573" i="12"/>
  <c r="M574" i="12"/>
  <c r="M575" i="12"/>
  <c r="M576" i="12"/>
  <c r="M577" i="12"/>
  <c r="M578" i="12"/>
  <c r="M579" i="12"/>
  <c r="M580" i="12"/>
  <c r="M581" i="12"/>
  <c r="M582" i="12"/>
  <c r="M583" i="12"/>
  <c r="M584" i="12"/>
  <c r="M585" i="12"/>
  <c r="M586" i="12"/>
  <c r="M587" i="12"/>
  <c r="M588" i="12"/>
  <c r="M589" i="12"/>
  <c r="M590" i="12"/>
  <c r="M591" i="12"/>
  <c r="M592" i="12"/>
  <c r="M593" i="12"/>
  <c r="M594" i="12"/>
  <c r="M595" i="12"/>
  <c r="M596" i="12"/>
  <c r="M597" i="12"/>
  <c r="M598" i="12"/>
  <c r="M599" i="12"/>
  <c r="M600" i="12"/>
  <c r="M601" i="12"/>
  <c r="M602" i="12"/>
  <c r="M603" i="12"/>
  <c r="M604" i="12"/>
  <c r="M605" i="12"/>
  <c r="M606" i="12"/>
  <c r="M607" i="12"/>
  <c r="M608" i="12"/>
  <c r="M609" i="12"/>
  <c r="M610" i="12"/>
  <c r="M611" i="12"/>
  <c r="M612" i="12"/>
  <c r="M613" i="12"/>
  <c r="M614" i="12"/>
  <c r="M615" i="12"/>
  <c r="M616" i="12"/>
  <c r="M617" i="12"/>
  <c r="M618" i="12"/>
  <c r="M619" i="12"/>
  <c r="M620" i="12"/>
  <c r="M621" i="12"/>
  <c r="M622" i="12"/>
  <c r="M623" i="12"/>
  <c r="M624" i="12"/>
  <c r="M625" i="12"/>
  <c r="M626" i="12"/>
  <c r="M627" i="12"/>
  <c r="M628" i="12"/>
  <c r="M629" i="12"/>
  <c r="M630" i="12"/>
  <c r="M631" i="12"/>
  <c r="M632" i="12"/>
  <c r="M633" i="12"/>
  <c r="M634" i="12"/>
  <c r="M635" i="12"/>
  <c r="M636" i="12"/>
  <c r="M637" i="12"/>
  <c r="M638" i="12"/>
  <c r="M639" i="12"/>
  <c r="M640" i="12"/>
  <c r="M641" i="12"/>
  <c r="M642" i="12"/>
  <c r="M643" i="12"/>
  <c r="M644" i="12"/>
  <c r="M645" i="12"/>
  <c r="M646" i="12"/>
  <c r="M647" i="12"/>
  <c r="M648" i="12"/>
  <c r="M649" i="12"/>
  <c r="M650" i="12"/>
  <c r="M651" i="12"/>
  <c r="M652" i="12"/>
  <c r="M653" i="12"/>
  <c r="M654" i="12"/>
  <c r="M655" i="12"/>
  <c r="M656" i="12"/>
  <c r="M657" i="12"/>
  <c r="M658" i="12"/>
  <c r="M659" i="12"/>
  <c r="M660" i="12"/>
  <c r="M661" i="12"/>
  <c r="M662" i="12"/>
  <c r="M663" i="12"/>
  <c r="M664" i="12"/>
  <c r="M665" i="12"/>
  <c r="M666" i="12"/>
  <c r="M667" i="12"/>
  <c r="M668" i="12"/>
  <c r="M669" i="12"/>
  <c r="M670" i="12"/>
  <c r="M671" i="12"/>
  <c r="M672" i="12"/>
  <c r="M673" i="12"/>
  <c r="M674" i="12"/>
  <c r="M675" i="12"/>
  <c r="M676" i="12"/>
  <c r="M677" i="12"/>
  <c r="M678" i="12"/>
  <c r="M679" i="12"/>
  <c r="M680" i="12"/>
  <c r="M681" i="12"/>
  <c r="M682" i="12"/>
  <c r="M683" i="12"/>
  <c r="M684" i="12"/>
  <c r="M685" i="12"/>
  <c r="M686" i="12"/>
  <c r="M687" i="12"/>
  <c r="M688" i="12"/>
  <c r="M689" i="12"/>
  <c r="M690" i="12"/>
  <c r="M691" i="12"/>
  <c r="M692" i="12"/>
  <c r="M693" i="12"/>
  <c r="M694" i="12"/>
  <c r="M695" i="12"/>
  <c r="M696" i="12"/>
  <c r="M697" i="12"/>
  <c r="M698" i="12"/>
  <c r="M699" i="12"/>
  <c r="M700" i="12"/>
  <c r="M701" i="12"/>
  <c r="M702" i="12"/>
  <c r="M703" i="12"/>
  <c r="M704" i="12"/>
  <c r="M705" i="12"/>
  <c r="M706" i="12"/>
  <c r="M707" i="12"/>
  <c r="M708" i="12"/>
  <c r="M709" i="12"/>
  <c r="M710" i="12"/>
  <c r="M711" i="12"/>
  <c r="M712" i="12"/>
  <c r="M713" i="12"/>
  <c r="M714" i="12"/>
  <c r="M715" i="12"/>
  <c r="M716" i="12"/>
  <c r="M717" i="12"/>
  <c r="M718" i="12"/>
  <c r="M719" i="12"/>
  <c r="M720" i="12"/>
  <c r="M721" i="12"/>
  <c r="M722" i="12"/>
  <c r="M723" i="12"/>
  <c r="M724" i="12"/>
  <c r="M725" i="12"/>
  <c r="M726" i="12"/>
  <c r="M727" i="12"/>
  <c r="M728" i="12"/>
  <c r="M729" i="12"/>
  <c r="M730" i="12"/>
  <c r="M731" i="12"/>
  <c r="M732" i="12"/>
  <c r="M733" i="12"/>
  <c r="M734" i="12"/>
  <c r="M735" i="12"/>
  <c r="M736" i="12"/>
  <c r="M737" i="12"/>
  <c r="M738" i="12"/>
  <c r="M739" i="12"/>
  <c r="M740" i="12"/>
  <c r="M741" i="12"/>
  <c r="M742" i="12"/>
  <c r="M743" i="12"/>
  <c r="M744" i="12"/>
  <c r="M745" i="12"/>
  <c r="M746" i="12"/>
  <c r="M747" i="12"/>
  <c r="M748" i="12"/>
  <c r="M749" i="12"/>
  <c r="M750" i="12"/>
  <c r="M751" i="12"/>
  <c r="M752" i="12"/>
  <c r="M753" i="12"/>
  <c r="M754" i="12"/>
  <c r="M755" i="12"/>
  <c r="M756" i="12"/>
  <c r="M757" i="12"/>
  <c r="M758" i="12"/>
  <c r="M759" i="12"/>
  <c r="M760" i="12"/>
  <c r="M761" i="12"/>
  <c r="M762" i="12"/>
  <c r="M763" i="12"/>
  <c r="M764" i="12"/>
  <c r="M765" i="12"/>
  <c r="M766" i="12"/>
  <c r="M767" i="12"/>
  <c r="M768" i="12"/>
  <c r="M769" i="12"/>
  <c r="M770" i="12"/>
  <c r="M771" i="12"/>
  <c r="M772" i="12"/>
  <c r="M773" i="12"/>
  <c r="M774" i="12"/>
  <c r="M775" i="12"/>
  <c r="M776" i="12"/>
  <c r="M777" i="12"/>
  <c r="M778" i="12"/>
  <c r="M779" i="12"/>
  <c r="M780" i="12"/>
  <c r="M781" i="12"/>
  <c r="M782" i="12"/>
  <c r="M783" i="12"/>
  <c r="M784" i="12"/>
  <c r="M785" i="12"/>
  <c r="M786" i="12"/>
  <c r="M787" i="12"/>
  <c r="M788" i="12"/>
  <c r="M789" i="12"/>
  <c r="M790" i="12"/>
  <c r="M791" i="12"/>
  <c r="M792" i="12"/>
  <c r="M793" i="12"/>
  <c r="M794" i="12"/>
  <c r="M795" i="12"/>
  <c r="M796" i="12"/>
  <c r="M797" i="12"/>
  <c r="M798" i="12"/>
  <c r="M799" i="12"/>
  <c r="M800" i="12"/>
  <c r="M801" i="12"/>
  <c r="M802" i="12"/>
  <c r="M803" i="12"/>
  <c r="M804" i="12"/>
  <c r="M805" i="12"/>
  <c r="M806" i="12"/>
  <c r="M807" i="12"/>
  <c r="M808" i="12"/>
  <c r="M809" i="12"/>
  <c r="M810" i="12"/>
  <c r="M811" i="12"/>
  <c r="M812" i="12"/>
  <c r="M813" i="12"/>
  <c r="M814" i="12"/>
  <c r="M815" i="12"/>
  <c r="M816" i="12"/>
  <c r="M817" i="12"/>
  <c r="M818" i="12"/>
  <c r="M819" i="12"/>
  <c r="M820" i="12"/>
  <c r="M821" i="12"/>
  <c r="M822" i="12"/>
  <c r="M823" i="12"/>
  <c r="M824" i="12"/>
  <c r="M825" i="12"/>
  <c r="M826" i="12"/>
  <c r="M827" i="12"/>
  <c r="M828" i="12"/>
  <c r="M829" i="12"/>
  <c r="M830" i="12"/>
  <c r="M831" i="12"/>
  <c r="M832" i="12"/>
  <c r="M833" i="12"/>
  <c r="M834" i="12"/>
  <c r="M835" i="12"/>
  <c r="M836" i="12"/>
  <c r="M837" i="12"/>
  <c r="M838" i="12"/>
  <c r="M839" i="12"/>
  <c r="M840" i="12"/>
  <c r="M841" i="12"/>
  <c r="M842" i="12"/>
  <c r="M843" i="12"/>
  <c r="M844" i="12"/>
  <c r="M845" i="12"/>
  <c r="M846" i="12"/>
  <c r="M847" i="12"/>
  <c r="M848" i="12"/>
  <c r="M849" i="12"/>
  <c r="M850" i="12"/>
  <c r="M851" i="12"/>
  <c r="M852" i="12"/>
  <c r="M853" i="12"/>
  <c r="M854" i="12"/>
  <c r="M855" i="12"/>
  <c r="M856" i="12"/>
  <c r="M857" i="12"/>
  <c r="M858" i="12"/>
  <c r="M859" i="12"/>
  <c r="M860" i="12"/>
  <c r="M861" i="12"/>
  <c r="M862" i="12"/>
  <c r="M863" i="12"/>
  <c r="M864" i="12"/>
  <c r="M865" i="12"/>
  <c r="M866" i="12"/>
  <c r="M867" i="12"/>
  <c r="M868" i="12"/>
  <c r="M869" i="12"/>
  <c r="M870" i="12"/>
  <c r="M871" i="12"/>
  <c r="M872" i="12"/>
  <c r="M873" i="12"/>
  <c r="M874" i="12"/>
  <c r="M875" i="12"/>
  <c r="M876" i="12"/>
  <c r="M877" i="12"/>
  <c r="M878" i="12"/>
  <c r="M879" i="12"/>
  <c r="M880" i="12"/>
  <c r="M881" i="12"/>
  <c r="M882" i="12"/>
  <c r="M883" i="12"/>
  <c r="M884" i="12"/>
  <c r="M885" i="12"/>
  <c r="M886" i="12"/>
  <c r="M887" i="12"/>
  <c r="M888" i="12"/>
  <c r="M889" i="12"/>
  <c r="M890" i="12"/>
  <c r="M891" i="12"/>
  <c r="M892" i="12"/>
  <c r="M893" i="12"/>
  <c r="M894" i="12"/>
  <c r="M895" i="12"/>
  <c r="M896" i="12"/>
  <c r="M897" i="12"/>
  <c r="M898" i="12"/>
  <c r="M899" i="12"/>
  <c r="M900" i="12"/>
  <c r="M901" i="12"/>
  <c r="M902" i="12"/>
  <c r="M903" i="12"/>
  <c r="M904" i="12"/>
  <c r="M905" i="12"/>
  <c r="M906" i="12"/>
  <c r="M907" i="12"/>
  <c r="M908" i="12"/>
  <c r="M909" i="12"/>
  <c r="M910" i="12"/>
  <c r="M911" i="12"/>
  <c r="M912" i="12"/>
  <c r="M913" i="12"/>
  <c r="M914" i="12"/>
  <c r="M915" i="12"/>
  <c r="M916" i="12"/>
  <c r="M917" i="12"/>
  <c r="M918" i="12"/>
  <c r="M919" i="12"/>
  <c r="M920" i="12"/>
  <c r="M921" i="12"/>
  <c r="M922" i="12"/>
  <c r="M923" i="12"/>
  <c r="M924" i="12"/>
  <c r="M925" i="12"/>
  <c r="M926" i="12"/>
  <c r="M927" i="12"/>
  <c r="M928" i="12"/>
  <c r="M929" i="12"/>
  <c r="M930" i="12"/>
  <c r="M931" i="12"/>
  <c r="M932" i="12"/>
  <c r="M933" i="12"/>
  <c r="M934" i="12"/>
  <c r="M935" i="12"/>
  <c r="M936" i="12"/>
  <c r="M937" i="12"/>
  <c r="M938" i="12"/>
  <c r="M939" i="12"/>
  <c r="M940" i="12"/>
  <c r="M941" i="12"/>
  <c r="M942" i="12"/>
  <c r="M943" i="12"/>
  <c r="M944" i="12"/>
  <c r="M945" i="12"/>
  <c r="M946" i="12"/>
  <c r="M947" i="12"/>
  <c r="M948" i="12"/>
  <c r="M949" i="12"/>
  <c r="M950" i="12"/>
  <c r="M951" i="12"/>
  <c r="M952" i="12"/>
  <c r="M953" i="12"/>
  <c r="M954" i="12"/>
  <c r="M955" i="12"/>
  <c r="M956" i="12"/>
  <c r="M957" i="12"/>
  <c r="M958" i="12"/>
  <c r="M959" i="12"/>
  <c r="M960" i="12"/>
  <c r="M961" i="12"/>
  <c r="M962" i="12"/>
  <c r="M963" i="12"/>
  <c r="M964" i="12"/>
  <c r="M965" i="12"/>
  <c r="M966" i="12"/>
  <c r="M967" i="12"/>
  <c r="M968" i="12"/>
  <c r="M969" i="12"/>
  <c r="M970" i="12"/>
  <c r="M971" i="12"/>
  <c r="M972" i="12"/>
  <c r="M973" i="12"/>
  <c r="M974" i="12"/>
  <c r="M975" i="12"/>
  <c r="M976" i="12"/>
  <c r="M977" i="12"/>
  <c r="M978" i="12"/>
  <c r="M979" i="12"/>
  <c r="M980" i="12"/>
  <c r="M981" i="12"/>
  <c r="M982" i="12"/>
  <c r="M983" i="12"/>
  <c r="M984" i="12"/>
  <c r="M985" i="12"/>
  <c r="M986" i="12"/>
  <c r="M987" i="12"/>
  <c r="M988" i="12"/>
  <c r="M989" i="12"/>
  <c r="M990" i="12"/>
  <c r="M991" i="12"/>
  <c r="M992" i="12"/>
  <c r="M993" i="12"/>
  <c r="M994" i="12"/>
  <c r="M995" i="12"/>
  <c r="M996" i="12"/>
  <c r="M997" i="12"/>
  <c r="M998" i="12"/>
  <c r="M999" i="12"/>
  <c r="M1000" i="12"/>
  <c r="M1001" i="12"/>
  <c r="M1002" i="12"/>
  <c r="M1003" i="12"/>
  <c r="M1004" i="12"/>
  <c r="M1005" i="12"/>
  <c r="M1006" i="12"/>
  <c r="M1007" i="12"/>
  <c r="M1008" i="12"/>
  <c r="M1009" i="12"/>
  <c r="M1010" i="12"/>
  <c r="M1011" i="12"/>
  <c r="M1012" i="12"/>
  <c r="M1013" i="12"/>
  <c r="M1014" i="12"/>
  <c r="M1015" i="12"/>
  <c r="M1016" i="12"/>
  <c r="M1017" i="12"/>
  <c r="M1018" i="12"/>
  <c r="M1019" i="12"/>
  <c r="M1020" i="12"/>
  <c r="M1021" i="12"/>
  <c r="M1022" i="12"/>
  <c r="M1023" i="12"/>
  <c r="M1024" i="12"/>
  <c r="M1025" i="12"/>
  <c r="M1026" i="12"/>
  <c r="M1027" i="12"/>
  <c r="M1028" i="12"/>
  <c r="M1029" i="12"/>
  <c r="M1030" i="12"/>
  <c r="M1031" i="12"/>
  <c r="M1032" i="12"/>
  <c r="M1033" i="12"/>
  <c r="M1034" i="12"/>
  <c r="M1035" i="12"/>
  <c r="M1036" i="12"/>
  <c r="M1037" i="12"/>
  <c r="M1038" i="12"/>
  <c r="M1039" i="12"/>
  <c r="M1040" i="12"/>
  <c r="M1041" i="12"/>
  <c r="M1042" i="12"/>
  <c r="M1043" i="12"/>
  <c r="M1044" i="12"/>
  <c r="M1045" i="12"/>
  <c r="M1046" i="12"/>
  <c r="M1047" i="12"/>
  <c r="M1048" i="12"/>
  <c r="M1049" i="12"/>
  <c r="M1050" i="12"/>
  <c r="M1051" i="12"/>
  <c r="M1052" i="12"/>
  <c r="M1053" i="12"/>
  <c r="M1054" i="12"/>
  <c r="M1055" i="12"/>
  <c r="M1056" i="12"/>
  <c r="M1057" i="12"/>
  <c r="M1058" i="12"/>
  <c r="M1059" i="12"/>
  <c r="M1060" i="12"/>
  <c r="M1061" i="12"/>
  <c r="M1062" i="12"/>
  <c r="M1063" i="12"/>
  <c r="M1064" i="12"/>
  <c r="M1065" i="12"/>
  <c r="M1066" i="12"/>
  <c r="M1067" i="12"/>
  <c r="M1068" i="12"/>
  <c r="M1069" i="12"/>
  <c r="M1070" i="12"/>
  <c r="M1071" i="12"/>
  <c r="M1072" i="12"/>
  <c r="M1073" i="12"/>
  <c r="M1074" i="12"/>
  <c r="M1075" i="12"/>
  <c r="M1076" i="12"/>
  <c r="M1077" i="12"/>
  <c r="M1078" i="12"/>
  <c r="M1079" i="12"/>
  <c r="M1080" i="12"/>
  <c r="M1081" i="12"/>
  <c r="M1082" i="12"/>
  <c r="M1083" i="12"/>
  <c r="M1084" i="12"/>
  <c r="M1085" i="12"/>
  <c r="M1086" i="12"/>
  <c r="M1087" i="12"/>
  <c r="M1088" i="12"/>
  <c r="M1089" i="12"/>
  <c r="M1090" i="12"/>
  <c r="M1091" i="12"/>
  <c r="M1092" i="12"/>
  <c r="M1093" i="12"/>
  <c r="M1094" i="12"/>
  <c r="M1095" i="12"/>
  <c r="M1096" i="12"/>
  <c r="M1097" i="12"/>
  <c r="M1098" i="12"/>
  <c r="M1099" i="12"/>
  <c r="M1100" i="12"/>
  <c r="M1101" i="12"/>
  <c r="M1102" i="12"/>
  <c r="M1103" i="12"/>
  <c r="M1104" i="12"/>
  <c r="M1105" i="12"/>
  <c r="M1106" i="12"/>
  <c r="M1107" i="12"/>
  <c r="M1108" i="12"/>
  <c r="M1109" i="12"/>
  <c r="M1110" i="12"/>
  <c r="M1111" i="12"/>
  <c r="M1112" i="12"/>
  <c r="M1113" i="12"/>
  <c r="M1114" i="12"/>
  <c r="M1115" i="12"/>
  <c r="M1116" i="12"/>
  <c r="M1117" i="12"/>
  <c r="M1118" i="12"/>
  <c r="M1119" i="12"/>
  <c r="M1120" i="12"/>
  <c r="M1121" i="12"/>
  <c r="M1122" i="12"/>
  <c r="M1123" i="12"/>
  <c r="M1124" i="12"/>
  <c r="M1125" i="12"/>
  <c r="M1126" i="12"/>
  <c r="M1127" i="12"/>
  <c r="M1128" i="12"/>
  <c r="M1129" i="12"/>
  <c r="M1130" i="12"/>
  <c r="M1131" i="12"/>
  <c r="M1132" i="12"/>
  <c r="M1133" i="12"/>
  <c r="M1134" i="12"/>
  <c r="M1135" i="12"/>
  <c r="M1136" i="12"/>
  <c r="M1137" i="12"/>
  <c r="M1138" i="12"/>
  <c r="M1139" i="12"/>
  <c r="M1140" i="12"/>
  <c r="M1141" i="12"/>
  <c r="M1142" i="12"/>
  <c r="M1143" i="12"/>
  <c r="M1144" i="12"/>
  <c r="M1145" i="12"/>
  <c r="M1146" i="12"/>
  <c r="M1147" i="12"/>
  <c r="M1148" i="12"/>
  <c r="M1149" i="12"/>
  <c r="M1150" i="12"/>
  <c r="M1151" i="12"/>
  <c r="M1152" i="12"/>
  <c r="M1153" i="12"/>
  <c r="M1154" i="12"/>
  <c r="M1155" i="12"/>
  <c r="M1156" i="12"/>
  <c r="M1157" i="12"/>
  <c r="M1158" i="12"/>
  <c r="M1159" i="12"/>
  <c r="M1160" i="12"/>
  <c r="M1161" i="12"/>
  <c r="M1162" i="12"/>
  <c r="M1163" i="12"/>
  <c r="M1164" i="12"/>
  <c r="M1165" i="12"/>
  <c r="M1166" i="12"/>
  <c r="M1167" i="12"/>
  <c r="M1168" i="12"/>
  <c r="M1169" i="12"/>
  <c r="M1170" i="12"/>
  <c r="M1171" i="12"/>
  <c r="M1172" i="12"/>
  <c r="M1173" i="12"/>
  <c r="M1174" i="12"/>
  <c r="M1175" i="12"/>
  <c r="M1176" i="12"/>
  <c r="M1177" i="12"/>
  <c r="M1178" i="12"/>
  <c r="M1179" i="12"/>
  <c r="M1180" i="12"/>
  <c r="M1181" i="12"/>
  <c r="M1182" i="12"/>
  <c r="M1183" i="12"/>
  <c r="M1184" i="12"/>
  <c r="M1185" i="12"/>
  <c r="M1186" i="12"/>
  <c r="M1187" i="12"/>
  <c r="M1188" i="12"/>
  <c r="M1189" i="12"/>
  <c r="M1190" i="12"/>
  <c r="M1191" i="12"/>
  <c r="M1192" i="12"/>
  <c r="M1193" i="12"/>
  <c r="M1194" i="12"/>
  <c r="M1195" i="12"/>
  <c r="M1196" i="12"/>
  <c r="M1197" i="12"/>
  <c r="M1198" i="12"/>
  <c r="M1199" i="12"/>
  <c r="M1200" i="12"/>
  <c r="M1201" i="12"/>
  <c r="M1202" i="12"/>
  <c r="M1203" i="12"/>
  <c r="M1204" i="12"/>
  <c r="M1205" i="12"/>
  <c r="M1206" i="12"/>
  <c r="M1207" i="12"/>
  <c r="M1208" i="12"/>
  <c r="M1209" i="12"/>
  <c r="M1210" i="12"/>
  <c r="M1211" i="12"/>
  <c r="M1212" i="12"/>
  <c r="M1213" i="12"/>
  <c r="M1214" i="12"/>
  <c r="M1215" i="12"/>
  <c r="M1216" i="12"/>
  <c r="M1217" i="12"/>
  <c r="M1218" i="12"/>
  <c r="M1219" i="12"/>
  <c r="M1220" i="12"/>
  <c r="M1221" i="12"/>
  <c r="M1222" i="12"/>
  <c r="M1223" i="12"/>
  <c r="M1224" i="12"/>
  <c r="M1225" i="12"/>
  <c r="M1226" i="12"/>
  <c r="M1227" i="12"/>
  <c r="M1228" i="12"/>
  <c r="M1229" i="12"/>
  <c r="M1230" i="12"/>
  <c r="M1231" i="12"/>
  <c r="M1232" i="12"/>
  <c r="M1233" i="12"/>
  <c r="M1234" i="12"/>
  <c r="M1235" i="12"/>
  <c r="M1236" i="12"/>
  <c r="M1237" i="12"/>
  <c r="M1238" i="12"/>
  <c r="M1239" i="12"/>
  <c r="M1240" i="12"/>
  <c r="M1241" i="12"/>
  <c r="M1242" i="12"/>
  <c r="M1243" i="12"/>
  <c r="M1244" i="12"/>
  <c r="M1245" i="12"/>
  <c r="M1246" i="12"/>
  <c r="M1247" i="12"/>
  <c r="M1248" i="12"/>
  <c r="M1249" i="12"/>
  <c r="M1250" i="12"/>
  <c r="M1251" i="12"/>
  <c r="M1252" i="12"/>
  <c r="M1253" i="12"/>
  <c r="M1254" i="12"/>
  <c r="M1255" i="12"/>
  <c r="M1256" i="12"/>
  <c r="M1257" i="12"/>
  <c r="M1258" i="12"/>
  <c r="M1259" i="12"/>
  <c r="M1260" i="12"/>
  <c r="M1261" i="12"/>
  <c r="M1262" i="12"/>
  <c r="M1263" i="12"/>
  <c r="M1264" i="12"/>
  <c r="M1265" i="12"/>
  <c r="M1266" i="12"/>
  <c r="M1267" i="12"/>
  <c r="M1268" i="12"/>
  <c r="M1269" i="12"/>
  <c r="M1270" i="12"/>
  <c r="M1271" i="12"/>
  <c r="M1272" i="12"/>
  <c r="M1273" i="12"/>
  <c r="M1274" i="12"/>
  <c r="M1275" i="12"/>
  <c r="M1276" i="12"/>
  <c r="M1277" i="12"/>
  <c r="M1278" i="12"/>
  <c r="M1279" i="12"/>
  <c r="M1280" i="12"/>
  <c r="M1281" i="12"/>
  <c r="M1282" i="12"/>
  <c r="M1283" i="12"/>
  <c r="M1284" i="12"/>
  <c r="M1285" i="12"/>
  <c r="M1286" i="12"/>
  <c r="M1287" i="12"/>
  <c r="M1288" i="12"/>
  <c r="M1289" i="12"/>
  <c r="M1290" i="12"/>
  <c r="M1291" i="12"/>
  <c r="M1292" i="12"/>
  <c r="M1293" i="12"/>
  <c r="M1294" i="12"/>
  <c r="M1295" i="12"/>
  <c r="M1296" i="12"/>
  <c r="M1297" i="12"/>
  <c r="M1298" i="12"/>
  <c r="M1299" i="12"/>
  <c r="M1300" i="12"/>
  <c r="M1301" i="12"/>
  <c r="M1302" i="12"/>
  <c r="M1303" i="12"/>
  <c r="M1304" i="12"/>
  <c r="M1305" i="12"/>
  <c r="M1306" i="12"/>
  <c r="M1307" i="12"/>
  <c r="M1308" i="12"/>
  <c r="M1309" i="12"/>
  <c r="M1310" i="12"/>
  <c r="M1311" i="12"/>
  <c r="M1312" i="12"/>
  <c r="M1313" i="12"/>
  <c r="M1314" i="12"/>
  <c r="M1315" i="12"/>
  <c r="M1316" i="12"/>
  <c r="M1317" i="12"/>
  <c r="M1318" i="12"/>
  <c r="M1319" i="12"/>
  <c r="M1320" i="12"/>
  <c r="M1321" i="12"/>
  <c r="M1322" i="12"/>
  <c r="M1323" i="12"/>
  <c r="M1324" i="12"/>
  <c r="M1325" i="12"/>
  <c r="M1326" i="12"/>
  <c r="M1327" i="12"/>
  <c r="M1328" i="12"/>
  <c r="M1329" i="12"/>
  <c r="M1330" i="12"/>
  <c r="M1331" i="12"/>
  <c r="M1332" i="12"/>
  <c r="M1333" i="12"/>
  <c r="M1334" i="12"/>
  <c r="M1335" i="12"/>
  <c r="M1336" i="12"/>
  <c r="M1337" i="12"/>
  <c r="M1338" i="12"/>
  <c r="M1339" i="12"/>
  <c r="M1340" i="12"/>
  <c r="M1341" i="12"/>
  <c r="M1342" i="12"/>
  <c r="M1343" i="12"/>
  <c r="M1344" i="12"/>
  <c r="M1345" i="12"/>
  <c r="M1346" i="12"/>
  <c r="M1347" i="12"/>
  <c r="M1348" i="12"/>
  <c r="M1349" i="12"/>
  <c r="M1350" i="12"/>
  <c r="M1351" i="12"/>
  <c r="M1352" i="12"/>
  <c r="M1353" i="12"/>
  <c r="C1353" i="14"/>
  <c r="C1352" i="14"/>
  <c r="C1351" i="14"/>
  <c r="C1350" i="14"/>
  <c r="C1349" i="14"/>
  <c r="C1348" i="14"/>
  <c r="C1347" i="14"/>
  <c r="C1346" i="14"/>
  <c r="C1345" i="14"/>
  <c r="C1344" i="14"/>
  <c r="C1343" i="14"/>
  <c r="C1342" i="14"/>
  <c r="C1341" i="14"/>
  <c r="C1340" i="14"/>
  <c r="C1339" i="14"/>
  <c r="C1338" i="14"/>
  <c r="C1337" i="14"/>
  <c r="C1336" i="14"/>
  <c r="C1335" i="14"/>
  <c r="C1334" i="14"/>
  <c r="C1333" i="14"/>
  <c r="C1332" i="14"/>
  <c r="C1331" i="14"/>
  <c r="C1330" i="14"/>
  <c r="C1329" i="14"/>
  <c r="C1328" i="14"/>
  <c r="C1327" i="14"/>
  <c r="C1326" i="14"/>
  <c r="C1325" i="14"/>
  <c r="C1324" i="14"/>
  <c r="C1323" i="14"/>
  <c r="C1322" i="14"/>
  <c r="C1321" i="14"/>
  <c r="C1320" i="14"/>
  <c r="C1319" i="14"/>
  <c r="C1318" i="14"/>
  <c r="C1317" i="14"/>
  <c r="C1316" i="14"/>
  <c r="C1315" i="14"/>
  <c r="C1314" i="14"/>
  <c r="C1313" i="14"/>
  <c r="C1312" i="14"/>
  <c r="C1311" i="14"/>
  <c r="C1310" i="14"/>
  <c r="C1309" i="14"/>
  <c r="C1308" i="14"/>
  <c r="C1307" i="14"/>
  <c r="C1306" i="14"/>
  <c r="C1305" i="14"/>
  <c r="C1304" i="14"/>
  <c r="C1303" i="14"/>
  <c r="C1302" i="14"/>
  <c r="C1301" i="14"/>
  <c r="C1300" i="14"/>
  <c r="C1299" i="14"/>
  <c r="C1298" i="14"/>
  <c r="C1297" i="14"/>
  <c r="C1296" i="14"/>
  <c r="C1295" i="14"/>
  <c r="C1294" i="14"/>
  <c r="C1293" i="14"/>
  <c r="C1292" i="14"/>
  <c r="C1291" i="14"/>
  <c r="C1290" i="14"/>
  <c r="C1289" i="14"/>
  <c r="C1288" i="14"/>
  <c r="C1287" i="14"/>
  <c r="C1286" i="14"/>
  <c r="C1285" i="14"/>
  <c r="C1284" i="14"/>
  <c r="C1283" i="14"/>
  <c r="C1282" i="14"/>
  <c r="C1281" i="14"/>
  <c r="C1280" i="14"/>
  <c r="C1279" i="14"/>
  <c r="C1278" i="14"/>
  <c r="C1277" i="14"/>
  <c r="C1276" i="14"/>
  <c r="C1275" i="14"/>
  <c r="C1274" i="14"/>
  <c r="C1273" i="14"/>
  <c r="C1272" i="14"/>
  <c r="C1271" i="14"/>
  <c r="C1270" i="14"/>
  <c r="C1269" i="14"/>
  <c r="C1268" i="14"/>
  <c r="C1267" i="14"/>
  <c r="C1266" i="14"/>
  <c r="C1265" i="14"/>
  <c r="C1264" i="14"/>
  <c r="C1263" i="14"/>
  <c r="C1262" i="14"/>
  <c r="C1261" i="14"/>
  <c r="C1260" i="14"/>
  <c r="C1259" i="14"/>
  <c r="C1258" i="14"/>
  <c r="C1257" i="14"/>
  <c r="C1256" i="14"/>
  <c r="C1255" i="14"/>
  <c r="C1254" i="14"/>
  <c r="C1253" i="14"/>
  <c r="C1252" i="14"/>
  <c r="C1251" i="14"/>
  <c r="C1250" i="14"/>
  <c r="C1249" i="14"/>
  <c r="C1248" i="14"/>
  <c r="C1247" i="14"/>
  <c r="C1246" i="14"/>
  <c r="C1245" i="14"/>
  <c r="C1244" i="14"/>
  <c r="C1243" i="14"/>
  <c r="C1242" i="14"/>
  <c r="C1241" i="14"/>
  <c r="C1240" i="14"/>
  <c r="C1239" i="14"/>
  <c r="C1238" i="14"/>
  <c r="C1237" i="14"/>
  <c r="C1236" i="14"/>
  <c r="C1235" i="14"/>
  <c r="C1234" i="14"/>
  <c r="C1233" i="14"/>
  <c r="C1232" i="14"/>
  <c r="C1231" i="14"/>
  <c r="C1230" i="14"/>
  <c r="C1229" i="14"/>
  <c r="C1228" i="14"/>
  <c r="C1227" i="14"/>
  <c r="C1226" i="14"/>
  <c r="C1225" i="14"/>
  <c r="C1224" i="14"/>
  <c r="C1223" i="14"/>
  <c r="C1222" i="14"/>
  <c r="C1221" i="14"/>
  <c r="C1220" i="14"/>
  <c r="C1219" i="14"/>
  <c r="C1218" i="14"/>
  <c r="C1217" i="14"/>
  <c r="C1216" i="14"/>
  <c r="C1215" i="14"/>
  <c r="C1214" i="14"/>
  <c r="C1213" i="14"/>
  <c r="C1212" i="14"/>
  <c r="C1211" i="14"/>
  <c r="C1210" i="14"/>
  <c r="C1209" i="14"/>
  <c r="C1208" i="14"/>
  <c r="C1207" i="14"/>
  <c r="C1206" i="14"/>
  <c r="C1205" i="14"/>
  <c r="C1204" i="14"/>
  <c r="C1203" i="14"/>
  <c r="C1202" i="14"/>
  <c r="C1201" i="14"/>
  <c r="C1200" i="14"/>
  <c r="C1199" i="14"/>
  <c r="C1198" i="14"/>
  <c r="C1197" i="14"/>
  <c r="C1196" i="14"/>
  <c r="C1195" i="14"/>
  <c r="C1194" i="14"/>
  <c r="C1193" i="14"/>
  <c r="C1192" i="14"/>
  <c r="C1191" i="14"/>
  <c r="C1190" i="14"/>
  <c r="C1189" i="14"/>
  <c r="C1188" i="14"/>
  <c r="C1187" i="14"/>
  <c r="C1186" i="14"/>
  <c r="C1185" i="14"/>
  <c r="C1184" i="14"/>
  <c r="C1183" i="14"/>
  <c r="C1182" i="14"/>
  <c r="C1181" i="14"/>
  <c r="C1180" i="14"/>
  <c r="C1179" i="14"/>
  <c r="C1178" i="14"/>
  <c r="C1177" i="14"/>
  <c r="C1176" i="14"/>
  <c r="C1175" i="14"/>
  <c r="C1174" i="14"/>
  <c r="C1173" i="14"/>
  <c r="C1172" i="14"/>
  <c r="C1171" i="14"/>
  <c r="C1170" i="14"/>
  <c r="C1169" i="14"/>
  <c r="C1168" i="14"/>
  <c r="C1167" i="14"/>
  <c r="C1166" i="14"/>
  <c r="C1165" i="14"/>
  <c r="C1164" i="14"/>
  <c r="C1163" i="14"/>
  <c r="C1162" i="14"/>
  <c r="C1161" i="14"/>
  <c r="C1160" i="14"/>
  <c r="C1159" i="14"/>
  <c r="C1158" i="14"/>
  <c r="C1157" i="14"/>
  <c r="C1156" i="14"/>
  <c r="C1155" i="14"/>
  <c r="C1154" i="14"/>
  <c r="C1153" i="14"/>
  <c r="C1152" i="14"/>
  <c r="C1151" i="14"/>
  <c r="C1150" i="14"/>
  <c r="C1149" i="14"/>
  <c r="C1148" i="14"/>
  <c r="C1147" i="14"/>
  <c r="C1146" i="14"/>
  <c r="C1145" i="14"/>
  <c r="C1144" i="14"/>
  <c r="C1143" i="14"/>
  <c r="C1142" i="14"/>
  <c r="C1141" i="14"/>
  <c r="C1140" i="14"/>
  <c r="C1139" i="14"/>
  <c r="C1138" i="14"/>
  <c r="C1137" i="14"/>
  <c r="C1136" i="14"/>
  <c r="C1135" i="14"/>
  <c r="C1134" i="14"/>
  <c r="C1133" i="14"/>
  <c r="C1132" i="14"/>
  <c r="C1131" i="14"/>
  <c r="C1130" i="14"/>
  <c r="C1129" i="14"/>
  <c r="C1128" i="14"/>
  <c r="C1127" i="14"/>
  <c r="C1126" i="14"/>
  <c r="C1125" i="14"/>
  <c r="C1124" i="14"/>
  <c r="C1123" i="14"/>
  <c r="C1122" i="14"/>
  <c r="C1121" i="14"/>
  <c r="C1120" i="14"/>
  <c r="C1119" i="14"/>
  <c r="C1118" i="14"/>
  <c r="C1117" i="14"/>
  <c r="C1116" i="14"/>
  <c r="C1115" i="14"/>
  <c r="C1114" i="14"/>
  <c r="C1113" i="14"/>
  <c r="C1112" i="14"/>
  <c r="C1111" i="14"/>
  <c r="C1110" i="14"/>
  <c r="C1109" i="14"/>
  <c r="C1108" i="14"/>
  <c r="C1107" i="14"/>
  <c r="C1106" i="14"/>
  <c r="C1105" i="14"/>
  <c r="C1104" i="14"/>
  <c r="C1103" i="14"/>
  <c r="C1102" i="14"/>
  <c r="C1101" i="14"/>
  <c r="C1100" i="14"/>
  <c r="C1099" i="14"/>
  <c r="C1098" i="14"/>
  <c r="C1097" i="14"/>
  <c r="C1096" i="14"/>
  <c r="C1095" i="14"/>
  <c r="C1094" i="14"/>
  <c r="C1093" i="14"/>
  <c r="C1092" i="14"/>
  <c r="C1091" i="14"/>
  <c r="C1090" i="14"/>
  <c r="C1089" i="14"/>
  <c r="C1088" i="14"/>
  <c r="C1087" i="14"/>
  <c r="C1086" i="14"/>
  <c r="C1085" i="14"/>
  <c r="C1084" i="14"/>
  <c r="C1083" i="14"/>
  <c r="C1082" i="14"/>
  <c r="C1081" i="14"/>
  <c r="C1080" i="14"/>
  <c r="C1079" i="14"/>
  <c r="C1078" i="14"/>
  <c r="C1077" i="14"/>
  <c r="C1076" i="14"/>
  <c r="C1075" i="14"/>
  <c r="C1074" i="14"/>
  <c r="C1073" i="14"/>
  <c r="C1072" i="14"/>
  <c r="C1071" i="14"/>
  <c r="C1070" i="14"/>
  <c r="C1069" i="14"/>
  <c r="C1068" i="14"/>
  <c r="C1067" i="14"/>
  <c r="C1066" i="14"/>
  <c r="C1065" i="14"/>
  <c r="C1064" i="14"/>
  <c r="C1063" i="14"/>
  <c r="C1062" i="14"/>
  <c r="C1061" i="14"/>
  <c r="C1060" i="14"/>
  <c r="C1059" i="14"/>
  <c r="C1058" i="14"/>
  <c r="C1057" i="14"/>
  <c r="C1056" i="14"/>
  <c r="C1055" i="14"/>
  <c r="C1054" i="14"/>
  <c r="C1053" i="14"/>
  <c r="C1052" i="14"/>
  <c r="C1051" i="14"/>
  <c r="C1050" i="14"/>
  <c r="C1049" i="14"/>
  <c r="C1048" i="14"/>
  <c r="C1047" i="14"/>
  <c r="C1046" i="14"/>
  <c r="C1045" i="14"/>
  <c r="C1044" i="14"/>
  <c r="C1043" i="14"/>
  <c r="C1042" i="14"/>
  <c r="C1041" i="14"/>
  <c r="C1040" i="14"/>
  <c r="C1039" i="14"/>
  <c r="C1038" i="14"/>
  <c r="C1037" i="14"/>
  <c r="C1036" i="14"/>
  <c r="C1035" i="14"/>
  <c r="C1034" i="14"/>
  <c r="C1033" i="14"/>
  <c r="C1032" i="14"/>
  <c r="C1031" i="14"/>
  <c r="C1030" i="14"/>
  <c r="C1029" i="14"/>
  <c r="C1028" i="14"/>
  <c r="C1027" i="14"/>
  <c r="C1026" i="14"/>
  <c r="C1025" i="14"/>
  <c r="C1024" i="14"/>
  <c r="C1023" i="14"/>
  <c r="C1022" i="14"/>
  <c r="C1021" i="14"/>
  <c r="C1020" i="14"/>
  <c r="C1019" i="14"/>
  <c r="C1018" i="14"/>
  <c r="C1017" i="14"/>
  <c r="C1016" i="14"/>
  <c r="C1015" i="14"/>
  <c r="C1014" i="14"/>
  <c r="C1013" i="14"/>
  <c r="C1012" i="14"/>
  <c r="C1011" i="14"/>
  <c r="C1010" i="14"/>
  <c r="C1009" i="14"/>
  <c r="C1008" i="14"/>
  <c r="C1007" i="14"/>
  <c r="C1006" i="14"/>
  <c r="C1005" i="14"/>
  <c r="C1004" i="14"/>
  <c r="C1003" i="14"/>
  <c r="C1002" i="14"/>
  <c r="C1001" i="14"/>
  <c r="C1000" i="14"/>
  <c r="C999" i="14"/>
  <c r="C998" i="14"/>
  <c r="C997" i="14"/>
  <c r="C996" i="14"/>
  <c r="C995" i="14"/>
  <c r="C994" i="14"/>
  <c r="C993" i="14"/>
  <c r="C992" i="14"/>
  <c r="C991" i="14"/>
  <c r="C990" i="14"/>
  <c r="C989" i="14"/>
  <c r="C988" i="14"/>
  <c r="C987" i="14"/>
  <c r="C986" i="14"/>
  <c r="C985" i="14"/>
  <c r="C984" i="14"/>
  <c r="C983" i="14"/>
  <c r="C982" i="14"/>
  <c r="C981" i="14"/>
  <c r="C980" i="14"/>
  <c r="C979" i="14"/>
  <c r="C978" i="14"/>
  <c r="C977" i="14"/>
  <c r="C976" i="14"/>
  <c r="C975" i="14"/>
  <c r="C974" i="14"/>
  <c r="C973" i="14"/>
  <c r="C972" i="14"/>
  <c r="C971" i="14"/>
  <c r="C970" i="14"/>
  <c r="C969" i="14"/>
  <c r="C968" i="14"/>
  <c r="C967" i="14"/>
  <c r="C966" i="14"/>
  <c r="C965" i="14"/>
  <c r="C964" i="14"/>
  <c r="C963" i="14"/>
  <c r="C962" i="14"/>
  <c r="C961" i="14"/>
  <c r="C960" i="14"/>
  <c r="C959" i="14"/>
  <c r="C958" i="14"/>
  <c r="C957" i="14"/>
  <c r="C956" i="14"/>
  <c r="C955" i="14"/>
  <c r="C954" i="14"/>
  <c r="C953" i="14"/>
  <c r="C952" i="14"/>
  <c r="C951" i="14"/>
  <c r="C950" i="14"/>
  <c r="C949" i="14"/>
  <c r="C948" i="14"/>
  <c r="C947" i="14"/>
  <c r="C946" i="14"/>
  <c r="C945" i="14"/>
  <c r="C944" i="14"/>
  <c r="C943" i="14"/>
  <c r="C942" i="14"/>
  <c r="C941" i="14"/>
  <c r="C940" i="14"/>
  <c r="C939" i="14"/>
  <c r="C938" i="14"/>
  <c r="C937" i="14"/>
  <c r="C936" i="14"/>
  <c r="C935" i="14"/>
  <c r="C934" i="14"/>
  <c r="C933" i="14"/>
  <c r="C932" i="14"/>
  <c r="C931" i="14"/>
  <c r="C930" i="14"/>
  <c r="C929" i="14"/>
  <c r="C928" i="14"/>
  <c r="C927" i="14"/>
  <c r="C926" i="14"/>
  <c r="C925" i="14"/>
  <c r="C924" i="14"/>
  <c r="C923" i="14"/>
  <c r="C922" i="14"/>
  <c r="C921" i="14"/>
  <c r="C920" i="14"/>
  <c r="C919" i="14"/>
  <c r="C918" i="14"/>
  <c r="C917" i="14"/>
  <c r="C916" i="14"/>
  <c r="C915" i="14"/>
  <c r="C914" i="14"/>
  <c r="C913" i="14"/>
  <c r="C912" i="14"/>
  <c r="C911" i="14"/>
  <c r="C910" i="14"/>
  <c r="C909" i="14"/>
  <c r="C908" i="14"/>
  <c r="C907" i="14"/>
  <c r="C906" i="14"/>
  <c r="C905" i="14"/>
  <c r="C904" i="14"/>
  <c r="C903" i="14"/>
  <c r="C902" i="14"/>
  <c r="C901" i="14"/>
  <c r="C900" i="14"/>
  <c r="C899" i="14"/>
  <c r="C898" i="14"/>
  <c r="C897" i="14"/>
  <c r="C896" i="14"/>
  <c r="C895" i="14"/>
  <c r="C894" i="14"/>
  <c r="C893" i="14"/>
  <c r="C892" i="14"/>
  <c r="C891" i="14"/>
  <c r="C890" i="14"/>
  <c r="C889" i="14"/>
  <c r="C888" i="14"/>
  <c r="C887" i="14"/>
  <c r="C886" i="14"/>
  <c r="C885" i="14"/>
  <c r="C884" i="14"/>
  <c r="C883" i="14"/>
  <c r="C882" i="14"/>
  <c r="C881" i="14"/>
  <c r="C880" i="14"/>
  <c r="C879" i="14"/>
  <c r="C878" i="14"/>
  <c r="C877" i="14"/>
  <c r="C876" i="14"/>
  <c r="C875" i="14"/>
  <c r="C874" i="14"/>
  <c r="C873" i="14"/>
  <c r="C872" i="14"/>
  <c r="C871" i="14"/>
  <c r="C870" i="14"/>
  <c r="C869" i="14"/>
  <c r="C868" i="14"/>
  <c r="C867" i="14"/>
  <c r="C866" i="14"/>
  <c r="C865" i="14"/>
  <c r="C864" i="14"/>
  <c r="C863" i="14"/>
  <c r="C862" i="14"/>
  <c r="C861" i="14"/>
  <c r="C860" i="14"/>
  <c r="C859" i="14"/>
  <c r="C858" i="14"/>
  <c r="C857" i="14"/>
  <c r="C856" i="14"/>
  <c r="C855" i="14"/>
  <c r="C854" i="14"/>
  <c r="C853" i="14"/>
  <c r="C852" i="14"/>
  <c r="C851" i="14"/>
  <c r="C850" i="14"/>
  <c r="C849" i="14"/>
  <c r="C848" i="14"/>
  <c r="C847" i="14"/>
  <c r="C846" i="14"/>
  <c r="C845" i="14"/>
  <c r="C844" i="14"/>
  <c r="C843" i="14"/>
  <c r="C842" i="14"/>
  <c r="C841" i="14"/>
  <c r="C840" i="14"/>
  <c r="C839" i="14"/>
  <c r="C838" i="14"/>
  <c r="C837" i="14"/>
  <c r="C836" i="14"/>
  <c r="C835" i="14"/>
  <c r="C834" i="14"/>
  <c r="C833" i="14"/>
  <c r="C832" i="14"/>
  <c r="C831" i="14"/>
  <c r="C830" i="14"/>
  <c r="C829" i="14"/>
  <c r="C828" i="14"/>
  <c r="C827" i="14"/>
  <c r="C826" i="14"/>
  <c r="C825" i="14"/>
  <c r="C824" i="14"/>
  <c r="C823" i="14"/>
  <c r="C822" i="14"/>
  <c r="C821" i="14"/>
  <c r="C820" i="14"/>
  <c r="C819" i="14"/>
  <c r="C818" i="14"/>
  <c r="C817" i="14"/>
  <c r="C816" i="14"/>
  <c r="C815" i="14"/>
  <c r="C814" i="14"/>
  <c r="C813" i="14"/>
  <c r="C812" i="14"/>
  <c r="C811" i="14"/>
  <c r="C810" i="14"/>
  <c r="C809" i="14"/>
  <c r="C808" i="14"/>
  <c r="C807" i="14"/>
  <c r="C806" i="14"/>
  <c r="C805" i="14"/>
  <c r="C804" i="14"/>
  <c r="C803" i="14"/>
  <c r="C802" i="14"/>
  <c r="C801" i="14"/>
  <c r="C800" i="14"/>
  <c r="C799" i="14"/>
  <c r="C798" i="14"/>
  <c r="C797" i="14"/>
  <c r="C796" i="14"/>
  <c r="C795" i="14"/>
  <c r="C794" i="14"/>
  <c r="C793" i="14"/>
  <c r="C792" i="14"/>
  <c r="C791" i="14"/>
  <c r="C790" i="14"/>
  <c r="C789" i="14"/>
  <c r="C788" i="14"/>
  <c r="C787" i="14"/>
  <c r="C786" i="14"/>
  <c r="C785" i="14"/>
  <c r="C784" i="14"/>
  <c r="C783" i="14"/>
  <c r="C782" i="14"/>
  <c r="C781" i="14"/>
  <c r="C780" i="14"/>
  <c r="C779" i="14"/>
  <c r="C778" i="14"/>
  <c r="C777" i="14"/>
  <c r="C776" i="14"/>
  <c r="C775" i="14"/>
  <c r="C774" i="14"/>
  <c r="C773" i="14"/>
  <c r="C772" i="14"/>
  <c r="C771" i="14"/>
  <c r="C770" i="14"/>
  <c r="C769" i="14"/>
  <c r="C768" i="14"/>
  <c r="C767" i="14"/>
  <c r="C766" i="14"/>
  <c r="C765" i="14"/>
  <c r="C764" i="14"/>
  <c r="C763" i="14"/>
  <c r="C762" i="14"/>
  <c r="C761" i="14"/>
  <c r="C760" i="14"/>
  <c r="C759" i="14"/>
  <c r="C758" i="14"/>
  <c r="C757" i="14"/>
  <c r="C756" i="14"/>
  <c r="C755" i="14"/>
  <c r="C754" i="14"/>
  <c r="C753" i="14"/>
  <c r="C752" i="14"/>
  <c r="C751" i="14"/>
  <c r="C750" i="14"/>
  <c r="C749" i="14"/>
  <c r="C748" i="14"/>
  <c r="C747" i="14"/>
  <c r="C746" i="14"/>
  <c r="C745" i="14"/>
  <c r="C744" i="14"/>
  <c r="C743" i="14"/>
  <c r="C742" i="14"/>
  <c r="C741" i="14"/>
  <c r="C740" i="14"/>
  <c r="C739" i="14"/>
  <c r="C738" i="14"/>
  <c r="C737" i="14"/>
  <c r="C736" i="14"/>
  <c r="C735" i="14"/>
  <c r="C734" i="14"/>
  <c r="C733" i="14"/>
  <c r="C732" i="14"/>
  <c r="C731" i="14"/>
  <c r="C730" i="14"/>
  <c r="C729" i="14"/>
  <c r="C728" i="14"/>
  <c r="C727" i="14"/>
  <c r="C726" i="14"/>
  <c r="C725" i="14"/>
  <c r="C724" i="14"/>
  <c r="C723" i="14"/>
  <c r="C722" i="14"/>
  <c r="C721" i="14"/>
  <c r="C720" i="14"/>
  <c r="C719" i="14"/>
  <c r="C718" i="14"/>
  <c r="C717" i="14"/>
  <c r="C716" i="14"/>
  <c r="C715" i="14"/>
  <c r="C714" i="14"/>
  <c r="C713" i="14"/>
  <c r="C712" i="14"/>
  <c r="C711" i="14"/>
  <c r="C710" i="14"/>
  <c r="C709" i="14"/>
  <c r="C708" i="14"/>
  <c r="C707" i="14"/>
  <c r="C706" i="14"/>
  <c r="C705" i="14"/>
  <c r="C704" i="14"/>
  <c r="C703" i="14"/>
  <c r="C702" i="14"/>
  <c r="C701" i="14"/>
  <c r="C700" i="14"/>
  <c r="C699" i="14"/>
  <c r="C698" i="14"/>
  <c r="C697" i="14"/>
  <c r="C696" i="14"/>
  <c r="C695" i="14"/>
  <c r="C694" i="14"/>
  <c r="C693" i="14"/>
  <c r="C692" i="14"/>
  <c r="C691" i="14"/>
  <c r="C690" i="14"/>
  <c r="C689" i="14"/>
  <c r="C688" i="14"/>
  <c r="C687" i="14"/>
  <c r="C686" i="14"/>
  <c r="C685" i="14"/>
  <c r="C684" i="14"/>
  <c r="C683" i="14"/>
  <c r="C682" i="14"/>
  <c r="C681" i="14"/>
  <c r="C680" i="14"/>
  <c r="C679" i="14"/>
  <c r="C678" i="14"/>
  <c r="C677" i="14"/>
  <c r="C676" i="14"/>
  <c r="C675" i="14"/>
  <c r="C674" i="14"/>
  <c r="C673" i="14"/>
  <c r="C672" i="14"/>
  <c r="C671" i="14"/>
  <c r="C670" i="14"/>
  <c r="C669" i="14"/>
  <c r="C668" i="14"/>
  <c r="C667" i="14"/>
  <c r="C666" i="14"/>
  <c r="C665" i="14"/>
  <c r="C664" i="14"/>
  <c r="C663" i="14"/>
  <c r="C662" i="14"/>
  <c r="C661" i="14"/>
  <c r="C660" i="14"/>
  <c r="C659" i="14"/>
  <c r="C658" i="14"/>
  <c r="C657" i="14"/>
  <c r="C656" i="14"/>
  <c r="C655" i="14"/>
  <c r="C654" i="14"/>
  <c r="C653" i="14"/>
  <c r="C652" i="14"/>
  <c r="C651" i="14"/>
  <c r="C650" i="14"/>
  <c r="C649" i="14"/>
  <c r="C648" i="14"/>
  <c r="C647" i="14"/>
  <c r="C646" i="14"/>
  <c r="C645" i="14"/>
  <c r="C644" i="14"/>
  <c r="C643" i="14"/>
  <c r="C642" i="14"/>
  <c r="C641" i="14"/>
  <c r="C640" i="14"/>
  <c r="C639" i="14"/>
  <c r="C638" i="14"/>
  <c r="C637" i="14"/>
  <c r="C636" i="14"/>
  <c r="C635" i="14"/>
  <c r="C634" i="14"/>
  <c r="C633" i="14"/>
  <c r="C632" i="14"/>
  <c r="C631" i="14"/>
  <c r="C630" i="14"/>
  <c r="C629" i="14"/>
  <c r="C628" i="14"/>
  <c r="C627" i="14"/>
  <c r="C626" i="14"/>
  <c r="C625" i="14"/>
  <c r="C624" i="14"/>
  <c r="C623" i="14"/>
  <c r="C622" i="14"/>
  <c r="C621" i="14"/>
  <c r="C620" i="14"/>
  <c r="C619" i="14"/>
  <c r="C618" i="14"/>
  <c r="C617" i="14"/>
  <c r="C616" i="14"/>
  <c r="C615" i="14"/>
  <c r="C614" i="14"/>
  <c r="C613" i="14"/>
  <c r="C612" i="14"/>
  <c r="C611" i="14"/>
  <c r="C610" i="14"/>
  <c r="C609" i="14"/>
  <c r="C608" i="14"/>
  <c r="C607" i="14"/>
  <c r="C606" i="14"/>
  <c r="C605" i="14"/>
  <c r="C604" i="14"/>
  <c r="C603" i="14"/>
  <c r="C602" i="14"/>
  <c r="C601" i="14"/>
  <c r="C600" i="14"/>
  <c r="C599" i="14"/>
  <c r="C598" i="14"/>
  <c r="C597" i="14"/>
  <c r="C596" i="14"/>
  <c r="C595" i="14"/>
  <c r="C594" i="14"/>
  <c r="C593" i="14"/>
  <c r="C592" i="14"/>
  <c r="C591" i="14"/>
  <c r="C590" i="14"/>
  <c r="C589" i="14"/>
  <c r="C588" i="14"/>
  <c r="C587" i="14"/>
  <c r="C586" i="14"/>
  <c r="C585" i="14"/>
  <c r="C584" i="14"/>
  <c r="C583" i="14"/>
  <c r="C582" i="14"/>
  <c r="C581" i="14"/>
  <c r="C580" i="14"/>
  <c r="C579" i="14"/>
  <c r="C578" i="14"/>
  <c r="C577" i="14"/>
  <c r="C576" i="14"/>
  <c r="C575" i="14"/>
  <c r="C574" i="14"/>
  <c r="C573" i="14"/>
  <c r="C572" i="14"/>
  <c r="C571" i="14"/>
  <c r="C570" i="14"/>
  <c r="C569" i="14"/>
  <c r="C568" i="14"/>
  <c r="C567" i="14"/>
  <c r="C566" i="14"/>
  <c r="C565" i="14"/>
  <c r="C564" i="14"/>
  <c r="C563" i="14"/>
  <c r="C562" i="14"/>
  <c r="C561" i="14"/>
  <c r="C560" i="14"/>
  <c r="C559" i="14"/>
  <c r="C558" i="14"/>
  <c r="C557" i="14"/>
  <c r="C556" i="14"/>
  <c r="C555" i="14"/>
  <c r="C554" i="14"/>
  <c r="C553" i="14"/>
  <c r="C552" i="14"/>
  <c r="C551" i="14"/>
  <c r="C550" i="14"/>
  <c r="C549" i="14"/>
  <c r="C548" i="14"/>
  <c r="C547" i="14"/>
  <c r="C546" i="14"/>
  <c r="C545" i="14"/>
  <c r="C544" i="14"/>
  <c r="C543" i="14"/>
  <c r="C542" i="14"/>
  <c r="C541" i="14"/>
  <c r="C540" i="14"/>
  <c r="C539" i="14"/>
  <c r="C538" i="14"/>
  <c r="C537" i="14"/>
  <c r="C536" i="14"/>
  <c r="C535" i="14"/>
  <c r="C534" i="14"/>
  <c r="C533" i="14"/>
  <c r="C532" i="14"/>
  <c r="C531" i="14"/>
  <c r="C530" i="14"/>
  <c r="C529" i="14"/>
  <c r="C528" i="14"/>
  <c r="C527" i="14"/>
  <c r="C526" i="14"/>
  <c r="C525" i="14"/>
  <c r="C524" i="14"/>
  <c r="C523" i="14"/>
  <c r="C522" i="14"/>
  <c r="C521" i="14"/>
  <c r="C520" i="14"/>
  <c r="C519" i="14"/>
  <c r="C518" i="14"/>
  <c r="C517" i="14"/>
  <c r="C516" i="14"/>
  <c r="C515" i="14"/>
  <c r="C514" i="14"/>
  <c r="C513" i="14"/>
  <c r="C512" i="14"/>
  <c r="C511" i="14"/>
  <c r="C510" i="14"/>
  <c r="C509" i="14"/>
  <c r="C508" i="14"/>
  <c r="C507" i="14"/>
  <c r="C506" i="14"/>
  <c r="C505" i="14"/>
  <c r="C504" i="14"/>
  <c r="C503" i="14"/>
  <c r="C502" i="14"/>
  <c r="C501" i="14"/>
  <c r="C500" i="14"/>
  <c r="C499" i="14"/>
  <c r="C498" i="14"/>
  <c r="C497" i="14"/>
  <c r="C496" i="14"/>
  <c r="C495" i="14"/>
  <c r="C494" i="14"/>
  <c r="C493" i="14"/>
  <c r="C492" i="14"/>
  <c r="C491" i="14"/>
  <c r="C490" i="14"/>
  <c r="C489" i="14"/>
  <c r="C488" i="14"/>
  <c r="C487" i="14"/>
  <c r="C486" i="14"/>
  <c r="C485" i="14"/>
  <c r="C484" i="14"/>
  <c r="C483" i="14"/>
  <c r="C482" i="14"/>
  <c r="C481" i="14"/>
  <c r="C480" i="14"/>
  <c r="C479" i="14"/>
  <c r="C478" i="14"/>
  <c r="C477" i="14"/>
  <c r="C476" i="14"/>
  <c r="C475" i="14"/>
  <c r="C474" i="14"/>
  <c r="C473" i="14"/>
  <c r="C472" i="14"/>
  <c r="C471" i="14"/>
  <c r="C470" i="14"/>
  <c r="C469" i="14"/>
  <c r="C468" i="14"/>
  <c r="C467" i="14"/>
  <c r="C466" i="14"/>
  <c r="C465" i="14"/>
  <c r="C464" i="14"/>
  <c r="C463" i="14"/>
  <c r="C462" i="14"/>
  <c r="C461" i="14"/>
  <c r="C460" i="14"/>
  <c r="C459" i="14"/>
  <c r="C458" i="14"/>
  <c r="C457" i="14"/>
  <c r="C456" i="14"/>
  <c r="C455" i="14"/>
  <c r="C454" i="14"/>
  <c r="C453" i="14"/>
  <c r="C452" i="14"/>
  <c r="C451" i="14"/>
  <c r="C450" i="14"/>
  <c r="C449" i="14"/>
  <c r="C448" i="14"/>
  <c r="C447" i="14"/>
  <c r="C446" i="14"/>
  <c r="C445" i="14"/>
  <c r="C444" i="14"/>
  <c r="C443" i="14"/>
  <c r="C442" i="14"/>
  <c r="C441" i="14"/>
  <c r="C440" i="14"/>
  <c r="C439" i="14"/>
  <c r="C438" i="14"/>
  <c r="C437" i="14"/>
  <c r="C436" i="14"/>
  <c r="C435" i="14"/>
  <c r="C434" i="14"/>
  <c r="C433" i="14"/>
  <c r="C432" i="14"/>
  <c r="C431" i="14"/>
  <c r="C430" i="14"/>
  <c r="C429" i="14"/>
  <c r="C428" i="14"/>
  <c r="C427" i="14"/>
  <c r="C426" i="14"/>
  <c r="C425" i="14"/>
  <c r="C424" i="14"/>
  <c r="C423" i="14"/>
  <c r="C422" i="14"/>
  <c r="C421" i="14"/>
  <c r="C420" i="14"/>
  <c r="C419" i="14"/>
  <c r="C418" i="14"/>
  <c r="C417" i="14"/>
  <c r="C416" i="14"/>
  <c r="C415" i="14"/>
  <c r="C414" i="14"/>
  <c r="C413" i="14"/>
  <c r="C412" i="14"/>
  <c r="C411" i="14"/>
  <c r="C410" i="14"/>
  <c r="C409" i="14"/>
  <c r="C408" i="14"/>
  <c r="C407" i="14"/>
  <c r="C406" i="14"/>
  <c r="C405" i="14"/>
  <c r="C404" i="14"/>
  <c r="C403" i="14"/>
  <c r="C402" i="14"/>
  <c r="C401" i="14"/>
  <c r="C400" i="14"/>
  <c r="C399" i="14"/>
  <c r="C398" i="14"/>
  <c r="C397" i="14"/>
  <c r="C396" i="14"/>
  <c r="C395" i="14"/>
  <c r="C394" i="14"/>
  <c r="C393" i="14"/>
  <c r="C392" i="14"/>
  <c r="C391" i="14"/>
  <c r="C390" i="14"/>
  <c r="C389" i="14"/>
  <c r="C388" i="14"/>
  <c r="C387" i="14"/>
  <c r="C386" i="14"/>
  <c r="C385" i="14"/>
  <c r="C384" i="14"/>
  <c r="C383" i="14"/>
  <c r="C382" i="14"/>
  <c r="C381" i="14"/>
  <c r="C380" i="14"/>
  <c r="C379" i="14"/>
  <c r="C378" i="14"/>
  <c r="C377" i="14"/>
  <c r="C376" i="14"/>
  <c r="C375" i="14"/>
  <c r="C374" i="14"/>
  <c r="C373" i="14"/>
  <c r="C372" i="14"/>
  <c r="C371" i="14"/>
  <c r="C370" i="14"/>
  <c r="C369" i="14"/>
  <c r="C368" i="14"/>
  <c r="C367" i="14"/>
  <c r="C366" i="14"/>
  <c r="C365" i="14"/>
  <c r="C364" i="14"/>
  <c r="C363" i="14"/>
  <c r="C362" i="14"/>
  <c r="C361" i="14"/>
  <c r="C360" i="14"/>
  <c r="C359" i="14"/>
  <c r="C358" i="14"/>
  <c r="C357" i="14"/>
  <c r="C356" i="14"/>
  <c r="C355" i="14"/>
  <c r="C354" i="14"/>
  <c r="C353" i="14"/>
  <c r="C352" i="14"/>
  <c r="C351" i="14"/>
  <c r="C350" i="14"/>
  <c r="C349" i="14"/>
  <c r="C348" i="14"/>
  <c r="C347" i="14"/>
  <c r="C346" i="14"/>
  <c r="C345" i="14"/>
  <c r="C344" i="14"/>
  <c r="C343" i="14"/>
  <c r="C342" i="14"/>
  <c r="C341" i="14"/>
  <c r="C340" i="14"/>
  <c r="C339" i="14"/>
  <c r="C338" i="14"/>
  <c r="C337" i="14"/>
  <c r="C336" i="14"/>
  <c r="C335" i="14"/>
  <c r="C334" i="14"/>
  <c r="C333" i="14"/>
  <c r="C332" i="14"/>
  <c r="C331" i="14"/>
  <c r="C330" i="14"/>
  <c r="C329" i="14"/>
  <c r="C328" i="14"/>
  <c r="C327" i="14"/>
  <c r="C326" i="14"/>
  <c r="C325" i="14"/>
  <c r="C324" i="14"/>
  <c r="C323" i="14"/>
  <c r="C322" i="14"/>
  <c r="C321" i="14"/>
  <c r="C320" i="14"/>
  <c r="C319" i="14"/>
  <c r="C318" i="14"/>
  <c r="C317" i="14"/>
  <c r="C316" i="14"/>
  <c r="C315" i="14"/>
  <c r="C314" i="14"/>
  <c r="C313" i="14"/>
  <c r="C312" i="14"/>
  <c r="C311" i="14"/>
  <c r="C310" i="14"/>
  <c r="C309" i="14"/>
  <c r="C308" i="14"/>
  <c r="C307" i="14"/>
  <c r="C306" i="14"/>
  <c r="C305" i="14"/>
  <c r="C304" i="14"/>
  <c r="C303" i="14"/>
  <c r="C302" i="14"/>
  <c r="C301" i="14"/>
  <c r="C300" i="14"/>
  <c r="C299" i="14"/>
  <c r="C298" i="14"/>
  <c r="C297" i="14"/>
  <c r="C296" i="14"/>
  <c r="C295" i="14"/>
  <c r="C294" i="14"/>
  <c r="C293" i="14"/>
  <c r="C292" i="14"/>
  <c r="C291" i="14"/>
  <c r="C290" i="14"/>
  <c r="C289" i="14"/>
  <c r="C288" i="14"/>
  <c r="C287" i="14"/>
  <c r="C286" i="14"/>
  <c r="C285" i="14"/>
  <c r="C284" i="14"/>
  <c r="C283" i="14"/>
  <c r="C282" i="14"/>
  <c r="C281" i="14"/>
  <c r="C280" i="14"/>
  <c r="C279" i="14"/>
  <c r="C278" i="14"/>
  <c r="C277" i="14"/>
  <c r="C276" i="14"/>
  <c r="C275" i="14"/>
  <c r="C274" i="14"/>
  <c r="C273" i="14"/>
  <c r="C272" i="14"/>
  <c r="C271" i="14"/>
  <c r="C270" i="14"/>
  <c r="C269" i="14"/>
  <c r="C268" i="14"/>
  <c r="C267" i="14"/>
  <c r="C266" i="14"/>
  <c r="C265" i="14"/>
  <c r="C264" i="14"/>
  <c r="C263" i="14"/>
  <c r="C262" i="14"/>
  <c r="C261" i="14"/>
  <c r="C260" i="14"/>
  <c r="C259" i="14"/>
  <c r="C258" i="14"/>
  <c r="C257" i="14"/>
  <c r="C256" i="14"/>
  <c r="C255" i="14"/>
  <c r="C254" i="14"/>
  <c r="C253" i="14"/>
  <c r="C252" i="14"/>
  <c r="C251" i="14"/>
  <c r="C250" i="14"/>
  <c r="C249" i="14"/>
  <c r="C248" i="14"/>
  <c r="C247" i="14"/>
  <c r="C246" i="14"/>
  <c r="C245" i="14"/>
  <c r="C244" i="14"/>
  <c r="C243" i="14"/>
  <c r="C242" i="14"/>
  <c r="C241" i="14"/>
  <c r="C240" i="14"/>
  <c r="C239" i="14"/>
  <c r="C238" i="14"/>
  <c r="C237" i="14"/>
  <c r="C236" i="14"/>
  <c r="C235" i="14"/>
  <c r="C234" i="14"/>
  <c r="C233" i="14"/>
  <c r="C232" i="14"/>
  <c r="C231" i="14"/>
  <c r="C230" i="14"/>
  <c r="C229" i="14"/>
  <c r="C228" i="14"/>
  <c r="C227" i="14"/>
  <c r="C226" i="14"/>
  <c r="C225" i="14"/>
  <c r="C224" i="14"/>
  <c r="C223" i="14"/>
  <c r="C222" i="14"/>
  <c r="C221" i="14"/>
  <c r="C220" i="14"/>
  <c r="C219" i="14"/>
  <c r="C218" i="14"/>
  <c r="C217" i="14"/>
  <c r="C216" i="14"/>
  <c r="C215" i="14"/>
  <c r="C214" i="14"/>
  <c r="C213" i="14"/>
  <c r="C212" i="14"/>
  <c r="C211" i="14"/>
  <c r="C210" i="14"/>
  <c r="C209" i="14"/>
  <c r="C208" i="14"/>
  <c r="C207" i="14"/>
  <c r="C206" i="14"/>
  <c r="C205" i="14"/>
  <c r="C204" i="14"/>
  <c r="C203" i="14"/>
  <c r="C202" i="14"/>
  <c r="C201" i="14"/>
  <c r="C200" i="14"/>
  <c r="C199" i="14"/>
  <c r="C198" i="14"/>
  <c r="C197" i="14"/>
  <c r="C196" i="14"/>
  <c r="C195" i="14"/>
  <c r="C194" i="14"/>
  <c r="C193" i="14"/>
  <c r="C192" i="14"/>
  <c r="C191" i="14"/>
  <c r="C190" i="14"/>
  <c r="C189" i="14"/>
  <c r="C188" i="14"/>
  <c r="C187" i="14"/>
  <c r="C186" i="14"/>
  <c r="C185" i="14"/>
  <c r="C184" i="14"/>
  <c r="C183" i="14"/>
  <c r="C182" i="14"/>
  <c r="C181" i="14"/>
  <c r="C180" i="14"/>
  <c r="C179" i="14"/>
  <c r="C178" i="14"/>
  <c r="C177" i="14"/>
  <c r="C176" i="14"/>
  <c r="C175" i="14"/>
  <c r="C174" i="14"/>
  <c r="C173" i="14"/>
  <c r="C172" i="14"/>
  <c r="C171" i="14"/>
  <c r="C170" i="14"/>
  <c r="C169" i="14"/>
  <c r="C168" i="14"/>
  <c r="C167" i="14"/>
  <c r="C166" i="14"/>
  <c r="C165" i="14"/>
  <c r="C164" i="14"/>
  <c r="C163" i="14"/>
  <c r="C162" i="14"/>
  <c r="C161" i="14"/>
  <c r="C160" i="14"/>
  <c r="C159" i="14"/>
  <c r="C158" i="14"/>
  <c r="C157" i="14"/>
  <c r="C156" i="14"/>
  <c r="C155" i="14"/>
  <c r="C154" i="14"/>
  <c r="C153" i="14"/>
  <c r="C152" i="14"/>
  <c r="C151" i="14"/>
  <c r="C150" i="14"/>
  <c r="C149" i="14"/>
  <c r="C148" i="14"/>
  <c r="C147" i="14"/>
  <c r="C146" i="14"/>
  <c r="C145" i="14"/>
  <c r="C144" i="14"/>
  <c r="C143" i="14"/>
  <c r="C142" i="14"/>
  <c r="C141" i="14"/>
  <c r="C140" i="14"/>
  <c r="C139" i="14"/>
  <c r="C138" i="14"/>
  <c r="C137" i="14"/>
  <c r="C136" i="14"/>
  <c r="C135" i="14"/>
  <c r="C134" i="14"/>
  <c r="C133" i="14"/>
  <c r="C132" i="14"/>
  <c r="C131" i="14"/>
  <c r="C130" i="14"/>
  <c r="C129" i="14"/>
  <c r="C128" i="14"/>
  <c r="C127" i="14"/>
  <c r="C126" i="14"/>
  <c r="C125" i="14"/>
  <c r="C124" i="14"/>
  <c r="C123" i="14"/>
  <c r="C122" i="14"/>
  <c r="C121" i="14"/>
  <c r="C120" i="14"/>
  <c r="C119" i="14"/>
  <c r="C118" i="14"/>
  <c r="C117" i="14"/>
  <c r="C116" i="14"/>
  <c r="C115" i="14"/>
  <c r="C114" i="14"/>
  <c r="C113" i="14"/>
  <c r="C112" i="14"/>
  <c r="C111" i="14"/>
  <c r="C110" i="14"/>
  <c r="C109" i="14"/>
  <c r="C108" i="14"/>
  <c r="C107" i="14"/>
  <c r="C106" i="14"/>
  <c r="C105" i="14"/>
  <c r="C104" i="14"/>
  <c r="C103" i="14"/>
  <c r="C102" i="14"/>
  <c r="C101" i="14"/>
  <c r="C100" i="14"/>
  <c r="C99" i="14"/>
  <c r="C98" i="14"/>
  <c r="C97" i="14"/>
  <c r="C96" i="14"/>
  <c r="C95" i="14"/>
  <c r="C94" i="14"/>
  <c r="C93" i="14"/>
  <c r="C92" i="14"/>
  <c r="C91" i="14"/>
  <c r="C90" i="14"/>
  <c r="C89" i="14"/>
  <c r="C88" i="14"/>
  <c r="C87" i="14"/>
  <c r="C86" i="14"/>
  <c r="C85" i="14"/>
  <c r="C84" i="14"/>
  <c r="C83" i="14"/>
  <c r="C82" i="14"/>
  <c r="C81" i="14"/>
  <c r="C80" i="14"/>
  <c r="C79" i="14"/>
  <c r="C78" i="14"/>
  <c r="C77" i="14"/>
  <c r="C76" i="14"/>
  <c r="C75" i="14"/>
  <c r="C74" i="14"/>
  <c r="C73" i="14"/>
  <c r="C72" i="14"/>
  <c r="C71" i="14"/>
  <c r="C70" i="14"/>
  <c r="C69" i="14"/>
  <c r="C68" i="14"/>
  <c r="C67" i="14"/>
  <c r="C66" i="14"/>
  <c r="C65" i="14"/>
  <c r="C64" i="14"/>
  <c r="C63" i="14"/>
  <c r="C62" i="14"/>
  <c r="C61" i="14"/>
  <c r="C60" i="14"/>
  <c r="C59" i="14"/>
  <c r="C58" i="14"/>
  <c r="C57" i="14"/>
  <c r="C56" i="14"/>
  <c r="C55" i="14"/>
  <c r="C54" i="14"/>
  <c r="C53" i="14"/>
  <c r="C52" i="14"/>
  <c r="C51" i="14"/>
  <c r="C50" i="14"/>
  <c r="C49" i="14"/>
  <c r="C48" i="14"/>
  <c r="C47" i="14"/>
  <c r="C46" i="14"/>
  <c r="C45" i="14"/>
  <c r="C44" i="14"/>
  <c r="C43" i="14"/>
  <c r="C42" i="14"/>
  <c r="C41" i="14"/>
  <c r="C40" i="14"/>
  <c r="C39" i="14"/>
  <c r="C38" i="14"/>
  <c r="C37" i="14"/>
  <c r="C36" i="14"/>
  <c r="C35" i="14"/>
  <c r="C34" i="14"/>
  <c r="C33" i="14"/>
  <c r="C32" i="14"/>
  <c r="C31" i="14"/>
  <c r="C30" i="14"/>
  <c r="C29" i="14"/>
  <c r="C28" i="14"/>
  <c r="C27" i="14"/>
  <c r="C26" i="14"/>
  <c r="C25" i="14"/>
  <c r="C24" i="14"/>
  <c r="C23" i="14"/>
  <c r="C22" i="14"/>
  <c r="C21" i="14"/>
  <c r="C20" i="14"/>
  <c r="C19" i="14"/>
  <c r="C18" i="14"/>
  <c r="C17" i="14"/>
  <c r="C16" i="14"/>
  <c r="C15" i="14"/>
  <c r="C14" i="14"/>
  <c r="C13" i="14"/>
  <c r="C12" i="14"/>
  <c r="C11" i="14"/>
  <c r="C10" i="14"/>
  <c r="C9" i="14"/>
  <c r="C8" i="14"/>
  <c r="C7" i="14"/>
  <c r="C6" i="14"/>
  <c r="C5" i="14"/>
  <c r="C4" i="14"/>
  <c r="C3" i="14"/>
  <c r="C2" i="14"/>
  <c r="C3" i="10"/>
  <c r="C4" i="10"/>
  <c r="C5" i="10"/>
  <c r="C6" i="10"/>
  <c r="C7" i="10"/>
  <c r="C8" i="10"/>
  <c r="C9" i="10"/>
  <c r="C10" i="10"/>
  <c r="C11" i="10"/>
  <c r="C12" i="10"/>
  <c r="C13" i="10"/>
  <c r="C14" i="10"/>
  <c r="C15" i="10"/>
  <c r="C16" i="10"/>
  <c r="C17" i="10"/>
  <c r="C18" i="10"/>
  <c r="C19" i="10"/>
  <c r="C20" i="10"/>
  <c r="C21" i="10"/>
  <c r="C22" i="10"/>
  <c r="C23" i="10"/>
  <c r="C24" i="10"/>
  <c r="C25" i="10"/>
  <c r="C26" i="10"/>
  <c r="C27" i="10"/>
  <c r="C28" i="10"/>
  <c r="C29" i="10"/>
  <c r="C30" i="10"/>
  <c r="C31" i="10"/>
  <c r="C32" i="10"/>
  <c r="C33" i="10"/>
  <c r="C34" i="10"/>
  <c r="C35" i="10"/>
  <c r="C36" i="10"/>
  <c r="C37" i="10"/>
  <c r="C38" i="10"/>
  <c r="C39" i="10"/>
  <c r="C40" i="10"/>
  <c r="C41" i="10"/>
  <c r="C42" i="10"/>
  <c r="C43" i="10"/>
  <c r="C44" i="10"/>
  <c r="C45" i="10"/>
  <c r="C46" i="10"/>
  <c r="C47" i="10"/>
  <c r="C48" i="10"/>
  <c r="C49" i="10"/>
  <c r="C50" i="10"/>
  <c r="C51" i="10"/>
  <c r="C52" i="10"/>
  <c r="C53" i="10"/>
  <c r="C54" i="10"/>
  <c r="C55" i="10"/>
  <c r="C56" i="10"/>
  <c r="C57" i="10"/>
  <c r="C58" i="10"/>
  <c r="C59" i="10"/>
  <c r="C60" i="10"/>
  <c r="C61" i="10"/>
  <c r="C62" i="10"/>
  <c r="C63" i="10"/>
  <c r="C64" i="10"/>
  <c r="C65" i="10"/>
  <c r="C66" i="10"/>
  <c r="C67" i="10"/>
  <c r="C68" i="10"/>
  <c r="C69" i="10"/>
  <c r="C70" i="10"/>
  <c r="C71" i="10"/>
  <c r="C72" i="10"/>
  <c r="C73" i="10"/>
  <c r="C74" i="10"/>
  <c r="C75" i="10"/>
  <c r="C76" i="10"/>
  <c r="C77" i="10"/>
  <c r="C78" i="10"/>
  <c r="C79" i="10"/>
  <c r="C80" i="10"/>
  <c r="C81" i="10"/>
  <c r="C82" i="10"/>
  <c r="C83" i="10"/>
  <c r="C84" i="10"/>
  <c r="C85" i="10"/>
  <c r="C86" i="10"/>
  <c r="C87" i="10"/>
  <c r="C88" i="10"/>
  <c r="C89" i="10"/>
  <c r="C90" i="10"/>
  <c r="C91" i="10"/>
  <c r="C92" i="10"/>
  <c r="C93" i="10"/>
  <c r="C94" i="10"/>
  <c r="C95" i="10"/>
  <c r="C96" i="10"/>
  <c r="C97" i="10"/>
  <c r="C98" i="10"/>
  <c r="C99" i="10"/>
  <c r="C100" i="10"/>
  <c r="C101" i="10"/>
  <c r="C102" i="10"/>
  <c r="C103" i="10"/>
  <c r="C104" i="10"/>
  <c r="C105" i="10"/>
  <c r="C106" i="10"/>
  <c r="C107" i="10"/>
  <c r="C108" i="10"/>
  <c r="C109" i="10"/>
  <c r="C110" i="10"/>
  <c r="C111" i="10"/>
  <c r="C112" i="10"/>
  <c r="C113" i="10"/>
  <c r="C114" i="10"/>
  <c r="C115" i="10"/>
  <c r="C116" i="10"/>
  <c r="C117" i="10"/>
  <c r="C118" i="10"/>
  <c r="C119" i="10"/>
  <c r="C120" i="10"/>
  <c r="C121" i="10"/>
  <c r="C122" i="10"/>
  <c r="C123" i="10"/>
  <c r="C124" i="10"/>
  <c r="C125" i="10"/>
  <c r="C126" i="10"/>
  <c r="C127" i="10"/>
  <c r="C128" i="10"/>
  <c r="C129" i="10"/>
  <c r="C130" i="10"/>
  <c r="C131" i="10"/>
  <c r="C132" i="10"/>
  <c r="C133" i="10"/>
  <c r="C134" i="10"/>
  <c r="C135" i="10"/>
  <c r="C136" i="10"/>
  <c r="C137" i="10"/>
  <c r="C138" i="10"/>
  <c r="C139" i="10"/>
  <c r="C140" i="10"/>
  <c r="C141" i="10"/>
  <c r="C142" i="10"/>
  <c r="C143" i="10"/>
  <c r="C144" i="10"/>
  <c r="C145" i="10"/>
  <c r="C146" i="10"/>
  <c r="C147" i="10"/>
  <c r="C148" i="10"/>
  <c r="C149" i="10"/>
  <c r="C150" i="10"/>
  <c r="C151" i="10"/>
  <c r="C152" i="10"/>
  <c r="C153" i="10"/>
  <c r="C154" i="10"/>
  <c r="C155" i="10"/>
  <c r="C156" i="10"/>
  <c r="C157" i="10"/>
  <c r="C158" i="10"/>
  <c r="C159" i="10"/>
  <c r="C160" i="10"/>
  <c r="C161" i="10"/>
  <c r="C162" i="10"/>
  <c r="C163" i="10"/>
  <c r="C164" i="10"/>
  <c r="C165" i="10"/>
  <c r="C166" i="10"/>
  <c r="C167" i="10"/>
  <c r="C168" i="10"/>
  <c r="C169" i="10"/>
  <c r="C170" i="10"/>
  <c r="C171" i="10"/>
  <c r="C172" i="10"/>
  <c r="C173" i="10"/>
  <c r="C174" i="10"/>
  <c r="C175" i="10"/>
  <c r="C176" i="10"/>
  <c r="C177" i="10"/>
  <c r="C178" i="10"/>
  <c r="C179" i="10"/>
  <c r="C180" i="10"/>
  <c r="C181" i="10"/>
  <c r="C182" i="10"/>
  <c r="C183" i="10"/>
  <c r="C184" i="10"/>
  <c r="C185" i="10"/>
  <c r="C186" i="10"/>
  <c r="C187" i="10"/>
  <c r="C188" i="10"/>
  <c r="C189" i="10"/>
  <c r="C190" i="10"/>
  <c r="C191" i="10"/>
  <c r="C192" i="10"/>
  <c r="C193" i="10"/>
  <c r="C194" i="10"/>
  <c r="C195" i="10"/>
  <c r="C196" i="10"/>
  <c r="C197" i="10"/>
  <c r="C198" i="10"/>
  <c r="C199" i="10"/>
  <c r="C200" i="10"/>
  <c r="C201" i="10"/>
  <c r="C202" i="10"/>
  <c r="C203" i="10"/>
  <c r="C204" i="10"/>
  <c r="C205" i="10"/>
  <c r="C206" i="10"/>
  <c r="C207" i="10"/>
  <c r="C208" i="10"/>
  <c r="C209" i="10"/>
  <c r="C210" i="10"/>
  <c r="C211" i="10"/>
  <c r="C212" i="10"/>
  <c r="C213" i="10"/>
  <c r="C214" i="10"/>
  <c r="C215" i="10"/>
  <c r="C216" i="10"/>
  <c r="C217" i="10"/>
  <c r="C218" i="10"/>
  <c r="C219" i="10"/>
  <c r="C220" i="10"/>
  <c r="C221" i="10"/>
  <c r="C222" i="10"/>
  <c r="C223" i="10"/>
  <c r="C224" i="10"/>
  <c r="C225" i="10"/>
  <c r="C226" i="10"/>
  <c r="C227" i="10"/>
  <c r="C228" i="10"/>
  <c r="C229" i="10"/>
  <c r="C230" i="10"/>
  <c r="C231" i="10"/>
  <c r="C232" i="10"/>
  <c r="C233" i="10"/>
  <c r="C234" i="10"/>
  <c r="C235" i="10"/>
  <c r="C236" i="10"/>
  <c r="C237" i="10"/>
  <c r="C238" i="10"/>
  <c r="C239" i="10"/>
  <c r="C240" i="10"/>
  <c r="C241" i="10"/>
  <c r="C242" i="10"/>
  <c r="C243" i="10"/>
  <c r="C244" i="10"/>
  <c r="C245" i="10"/>
  <c r="C246" i="10"/>
  <c r="C247" i="10"/>
  <c r="C248" i="10"/>
  <c r="C249" i="10"/>
  <c r="C250" i="10"/>
  <c r="C251" i="10"/>
  <c r="C252" i="10"/>
  <c r="C253" i="10"/>
  <c r="C254" i="10"/>
  <c r="C255" i="10"/>
  <c r="C256" i="10"/>
  <c r="C257" i="10"/>
  <c r="C258" i="10"/>
  <c r="C259" i="10"/>
  <c r="C260" i="10"/>
  <c r="C261" i="10"/>
  <c r="C262" i="10"/>
  <c r="C263" i="10"/>
  <c r="C264" i="10"/>
  <c r="C265" i="10"/>
  <c r="C266" i="10"/>
  <c r="C267" i="10"/>
  <c r="C268" i="10"/>
  <c r="C269" i="10"/>
  <c r="C270" i="10"/>
  <c r="C271" i="10"/>
  <c r="C272" i="10"/>
  <c r="C273" i="10"/>
  <c r="C274" i="10"/>
  <c r="C275" i="10"/>
  <c r="C276" i="10"/>
  <c r="C277" i="10"/>
  <c r="C278" i="10"/>
  <c r="C279" i="10"/>
  <c r="C280" i="10"/>
  <c r="C281" i="10"/>
  <c r="C282" i="10"/>
  <c r="C283" i="10"/>
  <c r="C284" i="10"/>
  <c r="C285" i="10"/>
  <c r="C286" i="10"/>
  <c r="C287" i="10"/>
  <c r="C288" i="10"/>
  <c r="C289" i="10"/>
  <c r="C290" i="10"/>
  <c r="C291" i="10"/>
  <c r="C292" i="10"/>
  <c r="C293" i="10"/>
  <c r="C294" i="10"/>
  <c r="C295" i="10"/>
  <c r="C296" i="10"/>
  <c r="C297" i="10"/>
  <c r="C298" i="10"/>
  <c r="C299" i="10"/>
  <c r="C300" i="10"/>
  <c r="C301" i="10"/>
  <c r="C302" i="10"/>
  <c r="C303" i="10"/>
  <c r="C304" i="10"/>
  <c r="C305" i="10"/>
  <c r="C306" i="10"/>
  <c r="C307" i="10"/>
  <c r="C308" i="10"/>
  <c r="C309" i="10"/>
  <c r="C310" i="10"/>
  <c r="C311" i="10"/>
  <c r="C312" i="10"/>
  <c r="C313" i="10"/>
  <c r="C314" i="10"/>
  <c r="C315" i="10"/>
  <c r="C316" i="10"/>
  <c r="C317" i="10"/>
  <c r="C318" i="10"/>
  <c r="C319" i="10"/>
  <c r="C320" i="10"/>
  <c r="C321" i="10"/>
  <c r="C322" i="10"/>
  <c r="C323" i="10"/>
  <c r="C324" i="10"/>
  <c r="C325" i="10"/>
  <c r="C326" i="10"/>
  <c r="C327" i="10"/>
  <c r="C328" i="10"/>
  <c r="C329" i="10"/>
  <c r="C330" i="10"/>
  <c r="C331" i="10"/>
  <c r="C332" i="10"/>
  <c r="C333" i="10"/>
  <c r="C334" i="10"/>
  <c r="C335" i="10"/>
  <c r="C336" i="10"/>
  <c r="C337" i="10"/>
  <c r="C338" i="10"/>
  <c r="C339" i="10"/>
  <c r="C340" i="10"/>
  <c r="C341" i="10"/>
  <c r="C342" i="10"/>
  <c r="C343" i="10"/>
  <c r="C344" i="10"/>
  <c r="C345" i="10"/>
  <c r="C346" i="10"/>
  <c r="C347" i="10"/>
  <c r="C348" i="10"/>
  <c r="C349" i="10"/>
  <c r="C350" i="10"/>
  <c r="C351" i="10"/>
  <c r="C352" i="10"/>
  <c r="C353" i="10"/>
  <c r="C354" i="10"/>
  <c r="C355" i="10"/>
  <c r="C356" i="10"/>
  <c r="C357" i="10"/>
  <c r="C358" i="10"/>
  <c r="C359" i="10"/>
  <c r="C360" i="10"/>
  <c r="C361" i="10"/>
  <c r="C362" i="10"/>
  <c r="C363" i="10"/>
  <c r="C364" i="10"/>
  <c r="C365" i="10"/>
  <c r="C366" i="10"/>
  <c r="C367" i="10"/>
  <c r="C368" i="10"/>
  <c r="C369" i="10"/>
  <c r="C370" i="10"/>
  <c r="C371" i="10"/>
  <c r="C372" i="10"/>
  <c r="C373" i="10"/>
  <c r="C374" i="10"/>
  <c r="C375" i="10"/>
  <c r="C376" i="10"/>
  <c r="C377" i="10"/>
  <c r="C378" i="10"/>
  <c r="C379" i="10"/>
  <c r="C380" i="10"/>
  <c r="C381" i="10"/>
  <c r="C382" i="10"/>
  <c r="C383" i="10"/>
  <c r="C384" i="10"/>
  <c r="C385" i="10"/>
  <c r="C386" i="10"/>
  <c r="C387" i="10"/>
  <c r="C388" i="10"/>
  <c r="C389" i="10"/>
  <c r="C390" i="10"/>
  <c r="C391" i="10"/>
  <c r="C392" i="10"/>
  <c r="C393" i="10"/>
  <c r="C394" i="10"/>
  <c r="C395" i="10"/>
  <c r="C396" i="10"/>
  <c r="C397" i="10"/>
  <c r="C398" i="10"/>
  <c r="C399" i="10"/>
  <c r="C400" i="10"/>
  <c r="C401" i="10"/>
  <c r="C402" i="10"/>
  <c r="C403" i="10"/>
  <c r="C404" i="10"/>
  <c r="C405" i="10"/>
  <c r="C406" i="10"/>
  <c r="C407" i="10"/>
  <c r="C408" i="10"/>
  <c r="C409" i="10"/>
  <c r="C410" i="10"/>
  <c r="C411" i="10"/>
  <c r="C412" i="10"/>
  <c r="C413" i="10"/>
  <c r="C414" i="10"/>
  <c r="C415" i="10"/>
  <c r="C416" i="10"/>
  <c r="C417" i="10"/>
  <c r="C418" i="10"/>
  <c r="C419" i="10"/>
  <c r="C420" i="10"/>
  <c r="C421" i="10"/>
  <c r="C422" i="10"/>
  <c r="C423" i="10"/>
  <c r="C424" i="10"/>
  <c r="C425" i="10"/>
  <c r="C426" i="10"/>
  <c r="C427" i="10"/>
  <c r="C428" i="10"/>
  <c r="C429" i="10"/>
  <c r="C430" i="10"/>
  <c r="C431" i="10"/>
  <c r="C432" i="10"/>
  <c r="C433" i="10"/>
  <c r="C434" i="10"/>
  <c r="C435" i="10"/>
  <c r="C436" i="10"/>
  <c r="C437" i="10"/>
  <c r="C438" i="10"/>
  <c r="C439" i="10"/>
  <c r="C440" i="10"/>
  <c r="C441" i="10"/>
  <c r="C442" i="10"/>
  <c r="C443" i="10"/>
  <c r="C444" i="10"/>
  <c r="C445" i="10"/>
  <c r="C446" i="10"/>
  <c r="C447" i="10"/>
  <c r="C448" i="10"/>
  <c r="C449" i="10"/>
  <c r="C450" i="10"/>
  <c r="C451" i="10"/>
  <c r="C452" i="10"/>
  <c r="C453" i="10"/>
  <c r="C454" i="10"/>
  <c r="C455" i="10"/>
  <c r="C456" i="10"/>
  <c r="C457" i="10"/>
  <c r="C458" i="10"/>
  <c r="C459" i="10"/>
  <c r="C460" i="10"/>
  <c r="C461" i="10"/>
  <c r="C462" i="10"/>
  <c r="C463" i="10"/>
  <c r="C464" i="10"/>
  <c r="C465" i="10"/>
  <c r="C466" i="10"/>
  <c r="C467" i="10"/>
  <c r="C468" i="10"/>
  <c r="C469" i="10"/>
  <c r="C470" i="10"/>
  <c r="C471" i="10"/>
  <c r="C472" i="10"/>
  <c r="C473" i="10"/>
  <c r="C474" i="10"/>
  <c r="C475" i="10"/>
  <c r="C476" i="10"/>
  <c r="C477" i="10"/>
  <c r="C478" i="10"/>
  <c r="C479" i="10"/>
  <c r="C480" i="10"/>
  <c r="C481" i="10"/>
  <c r="C482" i="10"/>
  <c r="C483" i="10"/>
  <c r="C484" i="10"/>
  <c r="C485" i="10"/>
  <c r="C486" i="10"/>
  <c r="C487" i="10"/>
  <c r="C488" i="10"/>
  <c r="C489" i="10"/>
  <c r="C490" i="10"/>
  <c r="C491" i="10"/>
  <c r="C492" i="10"/>
  <c r="C493" i="10"/>
  <c r="C494" i="10"/>
  <c r="C495" i="10"/>
  <c r="C496" i="10"/>
  <c r="C497" i="10"/>
  <c r="C498" i="10"/>
  <c r="C499" i="10"/>
  <c r="C500" i="10"/>
  <c r="C501" i="10"/>
  <c r="C502" i="10"/>
  <c r="C503" i="10"/>
  <c r="C504" i="10"/>
  <c r="C505" i="10"/>
  <c r="C506" i="10"/>
  <c r="C507" i="10"/>
  <c r="C508" i="10"/>
  <c r="C509" i="10"/>
  <c r="C510" i="10"/>
  <c r="C511" i="10"/>
  <c r="C512" i="10"/>
  <c r="C513" i="10"/>
  <c r="C514" i="10"/>
  <c r="C515" i="10"/>
  <c r="C516" i="10"/>
  <c r="C517" i="10"/>
  <c r="C518" i="10"/>
  <c r="C519" i="10"/>
  <c r="C520" i="10"/>
  <c r="C521" i="10"/>
  <c r="C522" i="10"/>
  <c r="C523" i="10"/>
  <c r="C524" i="10"/>
  <c r="C525" i="10"/>
  <c r="C526" i="10"/>
  <c r="C527" i="10"/>
  <c r="C528" i="10"/>
  <c r="C529" i="10"/>
  <c r="C530" i="10"/>
  <c r="C531" i="10"/>
  <c r="C532" i="10"/>
  <c r="C533" i="10"/>
  <c r="C534" i="10"/>
  <c r="C535" i="10"/>
  <c r="C536" i="10"/>
  <c r="C537" i="10"/>
  <c r="C538" i="10"/>
  <c r="C539" i="10"/>
  <c r="C540" i="10"/>
  <c r="C541" i="10"/>
  <c r="C542" i="10"/>
  <c r="C543" i="10"/>
  <c r="C544" i="10"/>
  <c r="C545" i="10"/>
  <c r="C546" i="10"/>
  <c r="C547" i="10"/>
  <c r="C548" i="10"/>
  <c r="C549" i="10"/>
  <c r="C550" i="10"/>
  <c r="C551" i="10"/>
  <c r="C552" i="10"/>
  <c r="C553" i="10"/>
  <c r="C554" i="10"/>
  <c r="C555" i="10"/>
  <c r="C556" i="10"/>
  <c r="C557" i="10"/>
  <c r="C558" i="10"/>
  <c r="C559" i="10"/>
  <c r="C560" i="10"/>
  <c r="C561" i="10"/>
  <c r="C562" i="10"/>
  <c r="C563" i="10"/>
  <c r="C564" i="10"/>
  <c r="C565" i="10"/>
  <c r="C566" i="10"/>
  <c r="C567" i="10"/>
  <c r="C568" i="10"/>
  <c r="C569" i="10"/>
  <c r="C570" i="10"/>
  <c r="C571" i="10"/>
  <c r="C572" i="10"/>
  <c r="C573" i="10"/>
  <c r="C574" i="10"/>
  <c r="C575" i="10"/>
  <c r="C576" i="10"/>
  <c r="C577" i="10"/>
  <c r="C578" i="10"/>
  <c r="C579" i="10"/>
  <c r="C580" i="10"/>
  <c r="C581" i="10"/>
  <c r="C582" i="10"/>
  <c r="C583" i="10"/>
  <c r="C584" i="10"/>
  <c r="C585" i="10"/>
  <c r="C586" i="10"/>
  <c r="C587" i="10"/>
  <c r="C588" i="10"/>
  <c r="C589" i="10"/>
  <c r="C590" i="10"/>
  <c r="C591" i="10"/>
  <c r="C592" i="10"/>
  <c r="C593" i="10"/>
  <c r="C594" i="10"/>
  <c r="C595" i="10"/>
  <c r="C596" i="10"/>
  <c r="C597" i="10"/>
  <c r="C598" i="10"/>
  <c r="C599" i="10"/>
  <c r="C600" i="10"/>
  <c r="C601" i="10"/>
  <c r="C602" i="10"/>
  <c r="C603" i="10"/>
  <c r="C604" i="10"/>
  <c r="C605" i="10"/>
  <c r="C606" i="10"/>
  <c r="C607" i="10"/>
  <c r="C608" i="10"/>
  <c r="C609" i="10"/>
  <c r="C610" i="10"/>
  <c r="C611" i="10"/>
  <c r="C612" i="10"/>
  <c r="C613" i="10"/>
  <c r="C614" i="10"/>
  <c r="C615" i="10"/>
  <c r="C616" i="10"/>
  <c r="C617" i="10"/>
  <c r="C618" i="10"/>
  <c r="C619" i="10"/>
  <c r="C620" i="10"/>
  <c r="C621" i="10"/>
  <c r="C622" i="10"/>
  <c r="C623" i="10"/>
  <c r="C624" i="10"/>
  <c r="C625" i="10"/>
  <c r="C626" i="10"/>
  <c r="C627" i="10"/>
  <c r="C628" i="10"/>
  <c r="C629" i="10"/>
  <c r="C630" i="10"/>
  <c r="C631" i="10"/>
  <c r="C632" i="10"/>
  <c r="C633" i="10"/>
  <c r="C634" i="10"/>
  <c r="C635" i="10"/>
  <c r="C636" i="10"/>
  <c r="C637" i="10"/>
  <c r="C638" i="10"/>
  <c r="C639" i="10"/>
  <c r="C640" i="10"/>
  <c r="C641" i="10"/>
  <c r="C642" i="10"/>
  <c r="C643" i="10"/>
  <c r="C644" i="10"/>
  <c r="C645" i="10"/>
  <c r="C646" i="10"/>
  <c r="C647" i="10"/>
  <c r="C648" i="10"/>
  <c r="C649" i="10"/>
  <c r="C650" i="10"/>
  <c r="C651" i="10"/>
  <c r="C652" i="10"/>
  <c r="C653" i="10"/>
  <c r="C654" i="10"/>
  <c r="C655" i="10"/>
  <c r="C656" i="10"/>
  <c r="C657" i="10"/>
  <c r="C658" i="10"/>
  <c r="C659" i="10"/>
  <c r="C660" i="10"/>
  <c r="C661" i="10"/>
  <c r="C662" i="10"/>
  <c r="C663" i="10"/>
  <c r="C664" i="10"/>
  <c r="C665" i="10"/>
  <c r="C666" i="10"/>
  <c r="C667" i="10"/>
  <c r="C668" i="10"/>
  <c r="C669" i="10"/>
  <c r="C670" i="10"/>
  <c r="C671" i="10"/>
  <c r="C672" i="10"/>
  <c r="C673" i="10"/>
  <c r="C674" i="10"/>
  <c r="C675" i="10"/>
  <c r="C676" i="10"/>
  <c r="C677" i="10"/>
  <c r="C678" i="10"/>
  <c r="C679" i="10"/>
  <c r="C680" i="10"/>
  <c r="C681" i="10"/>
  <c r="C682" i="10"/>
  <c r="C683" i="10"/>
  <c r="C684" i="10"/>
  <c r="C685" i="10"/>
  <c r="C686" i="10"/>
  <c r="C687" i="10"/>
  <c r="C688" i="10"/>
  <c r="C689" i="10"/>
  <c r="C690" i="10"/>
  <c r="C691" i="10"/>
  <c r="C692" i="10"/>
  <c r="C693" i="10"/>
  <c r="C694" i="10"/>
  <c r="C695" i="10"/>
  <c r="C696" i="10"/>
  <c r="C697" i="10"/>
  <c r="C698" i="10"/>
  <c r="C699" i="10"/>
  <c r="C700" i="10"/>
  <c r="C701" i="10"/>
  <c r="C702" i="10"/>
  <c r="C703" i="10"/>
  <c r="C704" i="10"/>
  <c r="C705" i="10"/>
  <c r="C706" i="10"/>
  <c r="C707" i="10"/>
  <c r="C708" i="10"/>
  <c r="C709" i="10"/>
  <c r="C710" i="10"/>
  <c r="C711" i="10"/>
  <c r="C712" i="10"/>
  <c r="C713" i="10"/>
  <c r="C714" i="10"/>
  <c r="C715" i="10"/>
  <c r="C716" i="10"/>
  <c r="C717" i="10"/>
  <c r="C718" i="10"/>
  <c r="C719" i="10"/>
  <c r="C720" i="10"/>
  <c r="C721" i="10"/>
  <c r="C722" i="10"/>
  <c r="C723" i="10"/>
  <c r="C724" i="10"/>
  <c r="C725" i="10"/>
  <c r="C726" i="10"/>
  <c r="C727" i="10"/>
  <c r="C728" i="10"/>
  <c r="C729" i="10"/>
  <c r="C730" i="10"/>
  <c r="C731" i="10"/>
  <c r="C732" i="10"/>
  <c r="C733" i="10"/>
  <c r="C734" i="10"/>
  <c r="C735" i="10"/>
  <c r="C736" i="10"/>
  <c r="C737" i="10"/>
  <c r="C738" i="10"/>
  <c r="C739" i="10"/>
  <c r="C740" i="10"/>
  <c r="C741" i="10"/>
  <c r="C742" i="10"/>
  <c r="C743" i="10"/>
  <c r="C744" i="10"/>
  <c r="C745" i="10"/>
  <c r="C746" i="10"/>
  <c r="C747" i="10"/>
  <c r="C748" i="10"/>
  <c r="C749" i="10"/>
  <c r="C750" i="10"/>
  <c r="C751" i="10"/>
  <c r="C752" i="10"/>
  <c r="C753" i="10"/>
  <c r="C754" i="10"/>
  <c r="C755" i="10"/>
  <c r="C756" i="10"/>
  <c r="C757" i="10"/>
  <c r="C758" i="10"/>
  <c r="C759" i="10"/>
  <c r="C760" i="10"/>
  <c r="C761" i="10"/>
  <c r="C762" i="10"/>
  <c r="C763" i="10"/>
  <c r="C764" i="10"/>
  <c r="C765" i="10"/>
  <c r="C766" i="10"/>
  <c r="C767" i="10"/>
  <c r="C768" i="10"/>
  <c r="C769" i="10"/>
  <c r="C770" i="10"/>
  <c r="C771" i="10"/>
  <c r="C772" i="10"/>
  <c r="C773" i="10"/>
  <c r="C774" i="10"/>
  <c r="C775" i="10"/>
  <c r="C776" i="10"/>
  <c r="C777" i="10"/>
  <c r="C778" i="10"/>
  <c r="C779" i="10"/>
  <c r="C780" i="10"/>
  <c r="C781" i="10"/>
  <c r="C782" i="10"/>
  <c r="C783" i="10"/>
  <c r="C784" i="10"/>
  <c r="C785" i="10"/>
  <c r="C786" i="10"/>
  <c r="C787" i="10"/>
  <c r="C788" i="10"/>
  <c r="C789" i="10"/>
  <c r="C790" i="10"/>
  <c r="C791" i="10"/>
  <c r="C792" i="10"/>
  <c r="C793" i="10"/>
  <c r="C794" i="10"/>
  <c r="C795" i="10"/>
  <c r="C796" i="10"/>
  <c r="C797" i="10"/>
  <c r="C798" i="10"/>
  <c r="C799" i="10"/>
  <c r="C800" i="10"/>
  <c r="C801" i="10"/>
  <c r="C802" i="10"/>
  <c r="C803" i="10"/>
  <c r="C804" i="10"/>
  <c r="C805" i="10"/>
  <c r="C806" i="10"/>
  <c r="C807" i="10"/>
  <c r="C808" i="10"/>
  <c r="C809" i="10"/>
  <c r="C810" i="10"/>
  <c r="C811" i="10"/>
  <c r="C812" i="10"/>
  <c r="C813" i="10"/>
  <c r="C814" i="10"/>
  <c r="C815" i="10"/>
  <c r="C816" i="10"/>
  <c r="C817" i="10"/>
  <c r="C818" i="10"/>
  <c r="C819" i="10"/>
  <c r="C820" i="10"/>
  <c r="C821" i="10"/>
  <c r="C822" i="10"/>
  <c r="C823" i="10"/>
  <c r="C824" i="10"/>
  <c r="C825" i="10"/>
  <c r="C826" i="10"/>
  <c r="C827" i="10"/>
  <c r="C828" i="10"/>
  <c r="C829" i="10"/>
  <c r="C830" i="10"/>
  <c r="C831" i="10"/>
  <c r="C832" i="10"/>
  <c r="C833" i="10"/>
  <c r="C834" i="10"/>
  <c r="C835" i="10"/>
  <c r="C836" i="10"/>
  <c r="C837" i="10"/>
  <c r="C838" i="10"/>
  <c r="C839" i="10"/>
  <c r="C840" i="10"/>
  <c r="C841" i="10"/>
  <c r="C842" i="10"/>
  <c r="C843" i="10"/>
  <c r="C844" i="10"/>
  <c r="C845" i="10"/>
  <c r="C846" i="10"/>
  <c r="C847" i="10"/>
  <c r="C848" i="10"/>
  <c r="C849" i="10"/>
  <c r="C850" i="10"/>
  <c r="C851" i="10"/>
  <c r="C852" i="10"/>
  <c r="C853" i="10"/>
  <c r="C854" i="10"/>
  <c r="C855" i="10"/>
  <c r="C856" i="10"/>
  <c r="C857" i="10"/>
  <c r="C858" i="10"/>
  <c r="C859" i="10"/>
  <c r="C860" i="10"/>
  <c r="C861" i="10"/>
  <c r="C862" i="10"/>
  <c r="C863" i="10"/>
  <c r="C864" i="10"/>
  <c r="C865" i="10"/>
  <c r="C866" i="10"/>
  <c r="C867" i="10"/>
  <c r="C868" i="10"/>
  <c r="C869" i="10"/>
  <c r="C870" i="10"/>
  <c r="C871" i="10"/>
  <c r="C872" i="10"/>
  <c r="C873" i="10"/>
  <c r="C874" i="10"/>
  <c r="C875" i="10"/>
  <c r="C876" i="10"/>
  <c r="C877" i="10"/>
  <c r="C878" i="10"/>
  <c r="C879" i="10"/>
  <c r="C880" i="10"/>
  <c r="C881" i="10"/>
  <c r="C882" i="10"/>
  <c r="C883" i="10"/>
  <c r="C884" i="10"/>
  <c r="C885" i="10"/>
  <c r="C886" i="10"/>
  <c r="C887" i="10"/>
  <c r="C888" i="10"/>
  <c r="C889" i="10"/>
  <c r="C890" i="10"/>
  <c r="C891" i="10"/>
  <c r="C892" i="10"/>
  <c r="C893" i="10"/>
  <c r="C894" i="10"/>
  <c r="C895" i="10"/>
  <c r="C896" i="10"/>
  <c r="C897" i="10"/>
  <c r="C898" i="10"/>
  <c r="C899" i="10"/>
  <c r="C900" i="10"/>
  <c r="C901" i="10"/>
  <c r="C902" i="10"/>
  <c r="C903" i="10"/>
  <c r="C904" i="10"/>
  <c r="C905" i="10"/>
  <c r="C906" i="10"/>
  <c r="C907" i="10"/>
  <c r="C908" i="10"/>
  <c r="C909" i="10"/>
  <c r="C910" i="10"/>
  <c r="C911" i="10"/>
  <c r="C912" i="10"/>
  <c r="C913" i="10"/>
  <c r="C914" i="10"/>
  <c r="C915" i="10"/>
  <c r="C916" i="10"/>
  <c r="C917" i="10"/>
  <c r="C918" i="10"/>
  <c r="C919" i="10"/>
  <c r="C920" i="10"/>
  <c r="C921" i="10"/>
  <c r="C922" i="10"/>
  <c r="C923" i="10"/>
  <c r="C924" i="10"/>
  <c r="C925" i="10"/>
  <c r="C926" i="10"/>
  <c r="C927" i="10"/>
  <c r="C928" i="10"/>
  <c r="C929" i="10"/>
  <c r="C930" i="10"/>
  <c r="C931" i="10"/>
  <c r="C932" i="10"/>
  <c r="C933" i="10"/>
  <c r="C934" i="10"/>
  <c r="C935" i="10"/>
  <c r="C936" i="10"/>
  <c r="C937" i="10"/>
  <c r="C938" i="10"/>
  <c r="C939" i="10"/>
  <c r="C940" i="10"/>
  <c r="C941" i="10"/>
  <c r="C942" i="10"/>
  <c r="C943" i="10"/>
  <c r="C944" i="10"/>
  <c r="C945" i="10"/>
  <c r="C946" i="10"/>
  <c r="C947" i="10"/>
  <c r="C948" i="10"/>
  <c r="C949" i="10"/>
  <c r="C950" i="10"/>
  <c r="C951" i="10"/>
  <c r="C952" i="10"/>
  <c r="C953" i="10"/>
  <c r="C954" i="10"/>
  <c r="C955" i="10"/>
  <c r="C956" i="10"/>
  <c r="C957" i="10"/>
  <c r="C958" i="10"/>
  <c r="C959" i="10"/>
  <c r="C960" i="10"/>
  <c r="C961" i="10"/>
  <c r="C962" i="10"/>
  <c r="C963" i="10"/>
  <c r="C964" i="10"/>
  <c r="C965" i="10"/>
  <c r="C966" i="10"/>
  <c r="C967" i="10"/>
  <c r="C968" i="10"/>
  <c r="C969" i="10"/>
  <c r="C970" i="10"/>
  <c r="C971" i="10"/>
  <c r="C972" i="10"/>
  <c r="C973" i="10"/>
  <c r="C974" i="10"/>
  <c r="C975" i="10"/>
  <c r="C976" i="10"/>
  <c r="C977" i="10"/>
  <c r="C978" i="10"/>
  <c r="C979" i="10"/>
  <c r="C980" i="10"/>
  <c r="C981" i="10"/>
  <c r="C982" i="10"/>
  <c r="C983" i="10"/>
  <c r="C984" i="10"/>
  <c r="C985" i="10"/>
  <c r="C986" i="10"/>
  <c r="C987" i="10"/>
  <c r="C988" i="10"/>
  <c r="C989" i="10"/>
  <c r="C990" i="10"/>
  <c r="C991" i="10"/>
  <c r="C992" i="10"/>
  <c r="C993" i="10"/>
  <c r="C994" i="10"/>
  <c r="C995" i="10"/>
  <c r="C996" i="10"/>
  <c r="C997" i="10"/>
  <c r="C998" i="10"/>
  <c r="C999" i="10"/>
  <c r="C1000" i="10"/>
  <c r="C1001" i="10"/>
  <c r="C1002" i="10"/>
  <c r="C1003" i="10"/>
  <c r="C1004" i="10"/>
  <c r="C1005" i="10"/>
  <c r="C1006" i="10"/>
  <c r="C1007" i="10"/>
  <c r="C1008" i="10"/>
  <c r="C1009" i="10"/>
  <c r="C1010" i="10"/>
  <c r="C1011" i="10"/>
  <c r="C1012" i="10"/>
  <c r="C1013" i="10"/>
  <c r="C1014" i="10"/>
  <c r="C1015" i="10"/>
  <c r="C1016" i="10"/>
  <c r="C1017" i="10"/>
  <c r="C1018" i="10"/>
  <c r="C1019" i="10"/>
  <c r="C1020" i="10"/>
  <c r="C1021" i="10"/>
  <c r="C1022" i="10"/>
  <c r="C1023" i="10"/>
  <c r="C1024" i="10"/>
  <c r="C1025" i="10"/>
  <c r="C1026" i="10"/>
  <c r="C1027" i="10"/>
  <c r="C1028" i="10"/>
  <c r="C1029" i="10"/>
  <c r="C1030" i="10"/>
  <c r="C1031" i="10"/>
  <c r="C1032" i="10"/>
  <c r="C1033" i="10"/>
  <c r="C1034" i="10"/>
  <c r="C1035" i="10"/>
  <c r="C1036" i="10"/>
  <c r="C1037" i="10"/>
  <c r="C1038" i="10"/>
  <c r="C1039" i="10"/>
  <c r="C1040" i="10"/>
  <c r="C1041" i="10"/>
  <c r="C1042" i="10"/>
  <c r="C1043" i="10"/>
  <c r="C1044" i="10"/>
  <c r="C1045" i="10"/>
  <c r="C1046" i="10"/>
  <c r="C1047" i="10"/>
  <c r="C1048" i="10"/>
  <c r="C1049" i="10"/>
  <c r="C1050" i="10"/>
  <c r="C1051" i="10"/>
  <c r="C1052" i="10"/>
  <c r="C1053" i="10"/>
  <c r="C1054" i="10"/>
  <c r="C1055" i="10"/>
  <c r="C1056" i="10"/>
  <c r="C1057" i="10"/>
  <c r="C1058" i="10"/>
  <c r="C1059" i="10"/>
  <c r="C1060" i="10"/>
  <c r="C1061" i="10"/>
  <c r="C1062" i="10"/>
  <c r="C1063" i="10"/>
  <c r="C1064" i="10"/>
  <c r="C1065" i="10"/>
  <c r="C1066" i="10"/>
  <c r="C1067" i="10"/>
  <c r="C1068" i="10"/>
  <c r="C1069" i="10"/>
  <c r="C1070" i="10"/>
  <c r="C1071" i="10"/>
  <c r="C1072" i="10"/>
  <c r="C1073" i="10"/>
  <c r="C1074" i="10"/>
  <c r="C1075" i="10"/>
  <c r="C1076" i="10"/>
  <c r="C1077" i="10"/>
  <c r="C1078" i="10"/>
  <c r="C1079" i="10"/>
  <c r="C1080" i="10"/>
  <c r="C1081" i="10"/>
  <c r="C1082" i="10"/>
  <c r="C1083" i="10"/>
  <c r="C1084" i="10"/>
  <c r="C1085" i="10"/>
  <c r="C1086" i="10"/>
  <c r="C1087" i="10"/>
  <c r="C1088" i="10"/>
  <c r="C1089" i="10"/>
  <c r="C1090" i="10"/>
  <c r="C1091" i="10"/>
  <c r="C1092" i="10"/>
  <c r="C1093" i="10"/>
  <c r="C1094" i="10"/>
  <c r="C1095" i="10"/>
  <c r="C1096" i="10"/>
  <c r="C1097" i="10"/>
  <c r="C1098" i="10"/>
  <c r="C1099" i="10"/>
  <c r="C1100" i="10"/>
  <c r="C1101" i="10"/>
  <c r="C1102" i="10"/>
  <c r="C1103" i="10"/>
  <c r="C1104" i="10"/>
  <c r="C1105" i="10"/>
  <c r="C1106" i="10"/>
  <c r="C1107" i="10"/>
  <c r="C1108" i="10"/>
  <c r="C1109" i="10"/>
  <c r="C1110" i="10"/>
  <c r="C1111" i="10"/>
  <c r="C1112" i="10"/>
  <c r="C1113" i="10"/>
  <c r="C1114" i="10"/>
  <c r="C1115" i="10"/>
  <c r="C1116" i="10"/>
  <c r="C1117" i="10"/>
  <c r="C1118" i="10"/>
  <c r="C1119" i="10"/>
  <c r="C1120" i="10"/>
  <c r="C1121" i="10"/>
  <c r="C1122" i="10"/>
  <c r="C1123" i="10"/>
  <c r="C1124" i="10"/>
  <c r="C1125" i="10"/>
  <c r="C1126" i="10"/>
  <c r="C1127" i="10"/>
  <c r="C1128" i="10"/>
  <c r="C1129" i="10"/>
  <c r="C1130" i="10"/>
  <c r="C1131" i="10"/>
  <c r="C1132" i="10"/>
  <c r="C1133" i="10"/>
  <c r="C1134" i="10"/>
  <c r="C1135" i="10"/>
  <c r="C1136" i="10"/>
  <c r="C1137" i="10"/>
  <c r="C1138" i="10"/>
  <c r="C1139" i="10"/>
  <c r="C1140" i="10"/>
  <c r="C1141" i="10"/>
  <c r="C1142" i="10"/>
  <c r="C1143" i="10"/>
  <c r="C1144" i="10"/>
  <c r="C1145" i="10"/>
  <c r="C1146" i="10"/>
  <c r="C1147" i="10"/>
  <c r="C1148" i="10"/>
  <c r="C1149" i="10"/>
  <c r="C1150" i="10"/>
  <c r="C1151" i="10"/>
  <c r="C1152" i="10"/>
  <c r="C1153" i="10"/>
  <c r="C1154" i="10"/>
  <c r="C1155" i="10"/>
  <c r="C1156" i="10"/>
  <c r="C1157" i="10"/>
  <c r="C1158" i="10"/>
  <c r="C1159" i="10"/>
  <c r="C1160" i="10"/>
  <c r="C1161" i="10"/>
  <c r="C1162" i="10"/>
  <c r="C1163" i="10"/>
  <c r="C1164" i="10"/>
  <c r="C1165" i="10"/>
  <c r="C1166" i="10"/>
  <c r="C1167" i="10"/>
  <c r="C1168" i="10"/>
  <c r="C1169" i="10"/>
  <c r="C1170" i="10"/>
  <c r="C1171" i="10"/>
  <c r="C1172" i="10"/>
  <c r="C1173" i="10"/>
  <c r="C1174" i="10"/>
  <c r="C1175" i="10"/>
  <c r="C1176" i="10"/>
  <c r="C1177" i="10"/>
  <c r="C1178" i="10"/>
  <c r="C1179" i="10"/>
  <c r="C1180" i="10"/>
  <c r="C1181" i="10"/>
  <c r="C1182" i="10"/>
  <c r="C1183" i="10"/>
  <c r="C1184" i="10"/>
  <c r="C1185" i="10"/>
  <c r="C1186" i="10"/>
  <c r="C1187" i="10"/>
  <c r="C1188" i="10"/>
  <c r="C1189" i="10"/>
  <c r="C1190" i="10"/>
  <c r="C1191" i="10"/>
  <c r="C1192" i="10"/>
  <c r="C1193" i="10"/>
  <c r="C1194" i="10"/>
  <c r="C1195" i="10"/>
  <c r="C1196" i="10"/>
  <c r="C1197" i="10"/>
  <c r="C1198" i="10"/>
  <c r="C1199" i="10"/>
  <c r="C1200" i="10"/>
  <c r="C1201" i="10"/>
  <c r="C1202" i="10"/>
  <c r="C1203" i="10"/>
  <c r="C1204" i="10"/>
  <c r="C1205" i="10"/>
  <c r="C1206" i="10"/>
  <c r="C1207" i="10"/>
  <c r="C1208" i="10"/>
  <c r="C1209" i="10"/>
  <c r="C1210" i="10"/>
  <c r="C1211" i="10"/>
  <c r="C1212" i="10"/>
  <c r="C1213" i="10"/>
  <c r="C1214" i="10"/>
  <c r="C1215" i="10"/>
  <c r="C1216" i="10"/>
  <c r="C1217" i="10"/>
  <c r="C1218" i="10"/>
  <c r="C1219" i="10"/>
  <c r="C1220" i="10"/>
  <c r="C1221" i="10"/>
  <c r="C1222" i="10"/>
  <c r="C1223" i="10"/>
  <c r="C1224" i="10"/>
  <c r="C1225" i="10"/>
  <c r="C1226" i="10"/>
  <c r="C1227" i="10"/>
  <c r="C1228" i="10"/>
  <c r="C1229" i="10"/>
  <c r="C1230" i="10"/>
  <c r="C1231" i="10"/>
  <c r="C1232" i="10"/>
  <c r="C1233" i="10"/>
  <c r="C1234" i="10"/>
  <c r="C1235" i="10"/>
  <c r="C1236" i="10"/>
  <c r="C1237" i="10"/>
  <c r="C1238" i="10"/>
  <c r="C1239" i="10"/>
  <c r="C1240" i="10"/>
  <c r="C1241" i="10"/>
  <c r="C1242" i="10"/>
  <c r="C1243" i="10"/>
  <c r="C1244" i="10"/>
  <c r="C1245" i="10"/>
  <c r="C1246" i="10"/>
  <c r="C1247" i="10"/>
  <c r="C1248" i="10"/>
  <c r="C1249" i="10"/>
  <c r="C1250" i="10"/>
  <c r="C1251" i="10"/>
  <c r="C1252" i="10"/>
  <c r="C1253" i="10"/>
  <c r="C1254" i="10"/>
  <c r="C1255" i="10"/>
  <c r="C1256" i="10"/>
  <c r="C1257" i="10"/>
  <c r="C1258" i="10"/>
  <c r="C1259" i="10"/>
  <c r="C1260" i="10"/>
  <c r="C1261" i="10"/>
  <c r="C1262" i="10"/>
  <c r="C1263" i="10"/>
  <c r="C1264" i="10"/>
  <c r="C1265" i="10"/>
  <c r="C1266" i="10"/>
  <c r="C1267" i="10"/>
  <c r="C1268" i="10"/>
  <c r="C1269" i="10"/>
  <c r="C1270" i="10"/>
  <c r="C1271" i="10"/>
  <c r="C1272" i="10"/>
  <c r="C1273" i="10"/>
  <c r="C1274" i="10"/>
  <c r="C1275" i="10"/>
  <c r="C1276" i="10"/>
  <c r="C1277" i="10"/>
  <c r="C1278" i="10"/>
  <c r="C1279" i="10"/>
  <c r="C1280" i="10"/>
  <c r="C1281" i="10"/>
  <c r="C1282" i="10"/>
  <c r="C1283" i="10"/>
  <c r="C1284" i="10"/>
  <c r="C1285" i="10"/>
  <c r="C1286" i="10"/>
  <c r="C1287" i="10"/>
  <c r="C1288" i="10"/>
  <c r="C1289" i="10"/>
  <c r="C1290" i="10"/>
  <c r="C1291" i="10"/>
  <c r="C1292" i="10"/>
  <c r="C1293" i="10"/>
  <c r="C1294" i="10"/>
  <c r="C1295" i="10"/>
  <c r="C1296" i="10"/>
  <c r="C1297" i="10"/>
  <c r="C1298" i="10"/>
  <c r="C1299" i="10"/>
  <c r="C1300" i="10"/>
  <c r="C1301" i="10"/>
  <c r="C1302" i="10"/>
  <c r="C1303" i="10"/>
  <c r="C1304" i="10"/>
  <c r="C1305" i="10"/>
  <c r="C1306" i="10"/>
  <c r="C1307" i="10"/>
  <c r="C1308" i="10"/>
  <c r="C1309" i="10"/>
  <c r="C1310" i="10"/>
  <c r="C1311" i="10"/>
  <c r="C1312" i="10"/>
  <c r="C1313" i="10"/>
  <c r="C1314" i="10"/>
  <c r="C1315" i="10"/>
  <c r="C1316" i="10"/>
  <c r="C1317" i="10"/>
  <c r="C1318" i="10"/>
  <c r="C1319" i="10"/>
  <c r="C1320" i="10"/>
  <c r="C1321" i="10"/>
  <c r="C1322" i="10"/>
  <c r="C1323" i="10"/>
  <c r="C1324" i="10"/>
  <c r="C1325" i="10"/>
  <c r="C1326" i="10"/>
  <c r="C1327" i="10"/>
  <c r="C1328" i="10"/>
  <c r="C1329" i="10"/>
  <c r="C1330" i="10"/>
  <c r="C1331" i="10"/>
  <c r="C1332" i="10"/>
  <c r="C1333" i="10"/>
  <c r="C1334" i="10"/>
  <c r="C1335" i="10"/>
  <c r="C1336" i="10"/>
  <c r="C1337" i="10"/>
  <c r="C1338" i="10"/>
  <c r="C1339" i="10"/>
  <c r="C1340" i="10"/>
  <c r="C1341" i="10"/>
  <c r="C1342" i="10"/>
  <c r="C1343" i="10"/>
  <c r="C1344" i="10"/>
  <c r="C1345" i="10"/>
  <c r="C1346" i="10"/>
  <c r="C1347" i="10"/>
  <c r="C1348" i="10"/>
  <c r="C1349" i="10"/>
  <c r="C1350" i="10"/>
  <c r="C1351" i="10"/>
  <c r="C1352" i="10"/>
  <c r="C1353" i="10"/>
  <c r="C1354" i="10"/>
  <c r="C2" i="10"/>
  <c r="C2" i="12" l="1"/>
  <c r="C4" i="12" l="1"/>
  <c r="C1353" i="12"/>
  <c r="C1352" i="12"/>
  <c r="C1351" i="12"/>
  <c r="C1350" i="12"/>
  <c r="C1349" i="12"/>
  <c r="C1348" i="12"/>
  <c r="C1347" i="12"/>
  <c r="C1346" i="12"/>
  <c r="C1345" i="12"/>
  <c r="C1344" i="12"/>
  <c r="C1343" i="12"/>
  <c r="C1342" i="12"/>
  <c r="C1341" i="12"/>
  <c r="C1340" i="12"/>
  <c r="C1339" i="12"/>
  <c r="C1338" i="12"/>
  <c r="C1337" i="12"/>
  <c r="C1336" i="12"/>
  <c r="C1335" i="12"/>
  <c r="C1334" i="12"/>
  <c r="C1333" i="12"/>
  <c r="C1332" i="12"/>
  <c r="C1331" i="12"/>
  <c r="C1330" i="12"/>
  <c r="C1329" i="12"/>
  <c r="C1328" i="12"/>
  <c r="C1327" i="12"/>
  <c r="C1326" i="12"/>
  <c r="C1325" i="12"/>
  <c r="C1324" i="12"/>
  <c r="C1323" i="12"/>
  <c r="C1322" i="12"/>
  <c r="C1321" i="12"/>
  <c r="C1320" i="12"/>
  <c r="C1319" i="12"/>
  <c r="C1318" i="12"/>
  <c r="C1317" i="12"/>
  <c r="C1316" i="12"/>
  <c r="C1315" i="12"/>
  <c r="C1314" i="12"/>
  <c r="C1313" i="12"/>
  <c r="C1312" i="12"/>
  <c r="C1311" i="12"/>
  <c r="C1310" i="12"/>
  <c r="C1309" i="12"/>
  <c r="C1308" i="12"/>
  <c r="C1307" i="12"/>
  <c r="C1306" i="12"/>
  <c r="C1305" i="12"/>
  <c r="C1304" i="12"/>
  <c r="C1303" i="12"/>
  <c r="C1302" i="12"/>
  <c r="C1301" i="12"/>
  <c r="C1300" i="12"/>
  <c r="C1299" i="12"/>
  <c r="C1298" i="12"/>
  <c r="C1297" i="12"/>
  <c r="C1296" i="12"/>
  <c r="C1295" i="12"/>
  <c r="C1294" i="12"/>
  <c r="C1293" i="12"/>
  <c r="C1292" i="12"/>
  <c r="C1291" i="12"/>
  <c r="C1290" i="12"/>
  <c r="C1289" i="12"/>
  <c r="C1288" i="12"/>
  <c r="C1287" i="12"/>
  <c r="C1286" i="12"/>
  <c r="C1285" i="12"/>
  <c r="C1284" i="12"/>
  <c r="C1283" i="12"/>
  <c r="C1282" i="12"/>
  <c r="C1281" i="12"/>
  <c r="C1280" i="12"/>
  <c r="C1279" i="12"/>
  <c r="C1278" i="12"/>
  <c r="C1277" i="12"/>
  <c r="C1276" i="12"/>
  <c r="C1275" i="12"/>
  <c r="C1274" i="12"/>
  <c r="C1273" i="12"/>
  <c r="C1272" i="12"/>
  <c r="C1271" i="12"/>
  <c r="C1270" i="12"/>
  <c r="C1269" i="12"/>
  <c r="C1268" i="12"/>
  <c r="C1267" i="12"/>
  <c r="C1266" i="12"/>
  <c r="C1265" i="12"/>
  <c r="C1264" i="12"/>
  <c r="C1263" i="12"/>
  <c r="C1262" i="12"/>
  <c r="C1261" i="12"/>
  <c r="C1260" i="12"/>
  <c r="C1259" i="12"/>
  <c r="C1258" i="12"/>
  <c r="C1257" i="12"/>
  <c r="C1256" i="12"/>
  <c r="C1255" i="12"/>
  <c r="C1254" i="12"/>
  <c r="C1253" i="12"/>
  <c r="C1252" i="12"/>
  <c r="C1251" i="12"/>
  <c r="C1250" i="12"/>
  <c r="C1249" i="12"/>
  <c r="C1248" i="12"/>
  <c r="C1247" i="12"/>
  <c r="C1246" i="12"/>
  <c r="C1245" i="12"/>
  <c r="C1244" i="12"/>
  <c r="C1243" i="12"/>
  <c r="C1242" i="12"/>
  <c r="C1241" i="12"/>
  <c r="C1240" i="12"/>
  <c r="C1239" i="12"/>
  <c r="C1238" i="12"/>
  <c r="C1237" i="12"/>
  <c r="C1236" i="12"/>
  <c r="C1235" i="12"/>
  <c r="C1234" i="12"/>
  <c r="C1233" i="12"/>
  <c r="C1232" i="12"/>
  <c r="C1231" i="12"/>
  <c r="C1230" i="12"/>
  <c r="C1229" i="12"/>
  <c r="C1228" i="12"/>
  <c r="C1227" i="12"/>
  <c r="C1226" i="12"/>
  <c r="C1225" i="12"/>
  <c r="C1224" i="12"/>
  <c r="C1223" i="12"/>
  <c r="C1222" i="12"/>
  <c r="C1221" i="12"/>
  <c r="C1220" i="12"/>
  <c r="C1219" i="12"/>
  <c r="C1218" i="12"/>
  <c r="C1217" i="12"/>
  <c r="C1216" i="12"/>
  <c r="C1215" i="12"/>
  <c r="C1214" i="12"/>
  <c r="C1213" i="12"/>
  <c r="C1212" i="12"/>
  <c r="C1211" i="12"/>
  <c r="C1210" i="12"/>
  <c r="C1209" i="12"/>
  <c r="C1208" i="12"/>
  <c r="C1207" i="12"/>
  <c r="C1206" i="12"/>
  <c r="C1205" i="12"/>
  <c r="C1204" i="12"/>
  <c r="C1203" i="12"/>
  <c r="C1202" i="12"/>
  <c r="C1201" i="12"/>
  <c r="C1200" i="12"/>
  <c r="C1199" i="12"/>
  <c r="C1198" i="12"/>
  <c r="C1197" i="12"/>
  <c r="C1196" i="12"/>
  <c r="C1195" i="12"/>
  <c r="C1194" i="12"/>
  <c r="C1193" i="12"/>
  <c r="C1192" i="12"/>
  <c r="C1191" i="12"/>
  <c r="C1190" i="12"/>
  <c r="C1189" i="12"/>
  <c r="C1188" i="12"/>
  <c r="C1187" i="12"/>
  <c r="C1186" i="12"/>
  <c r="C1185" i="12"/>
  <c r="C1184" i="12"/>
  <c r="C1183" i="12"/>
  <c r="C1182" i="12"/>
  <c r="C1181" i="12"/>
  <c r="C1180" i="12"/>
  <c r="C1179" i="12"/>
  <c r="C1178" i="12"/>
  <c r="C1177" i="12"/>
  <c r="C1176" i="12"/>
  <c r="C1175" i="12"/>
  <c r="C1174" i="12"/>
  <c r="C1173" i="12"/>
  <c r="C1172" i="12"/>
  <c r="C1171" i="12"/>
  <c r="C1170" i="12"/>
  <c r="C1169" i="12"/>
  <c r="C1168" i="12"/>
  <c r="C1167" i="12"/>
  <c r="C1166" i="12"/>
  <c r="C1165" i="12"/>
  <c r="C1164" i="12"/>
  <c r="C1163" i="12"/>
  <c r="C1162" i="12"/>
  <c r="C1161" i="12"/>
  <c r="C1160" i="12"/>
  <c r="C1159" i="12"/>
  <c r="C1158" i="12"/>
  <c r="C1157" i="12"/>
  <c r="C1156" i="12"/>
  <c r="C1155" i="12"/>
  <c r="C1154" i="12"/>
  <c r="C1153" i="12"/>
  <c r="C1152" i="12"/>
  <c r="C1151" i="12"/>
  <c r="C1150" i="12"/>
  <c r="C1149" i="12"/>
  <c r="C1148" i="12"/>
  <c r="C1147" i="12"/>
  <c r="C1146" i="12"/>
  <c r="C1145" i="12"/>
  <c r="C1144" i="12"/>
  <c r="C1143" i="12"/>
  <c r="C1142" i="12"/>
  <c r="C1141" i="12"/>
  <c r="C1140" i="12"/>
  <c r="C1139" i="12"/>
  <c r="C1138" i="12"/>
  <c r="C1137" i="12"/>
  <c r="C1136" i="12"/>
  <c r="C1135" i="12"/>
  <c r="C1134" i="12"/>
  <c r="C1133" i="12"/>
  <c r="C1132" i="12"/>
  <c r="C1131" i="12"/>
  <c r="C1130" i="12"/>
  <c r="C1129" i="12"/>
  <c r="C1128" i="12"/>
  <c r="C1127" i="12"/>
  <c r="C1126" i="12"/>
  <c r="C1125" i="12"/>
  <c r="C1124" i="12"/>
  <c r="C1123" i="12"/>
  <c r="C1122" i="12"/>
  <c r="C1121" i="12"/>
  <c r="C1120" i="12"/>
  <c r="C1119" i="12"/>
  <c r="C1118" i="12"/>
  <c r="C1117" i="12"/>
  <c r="C1116" i="12"/>
  <c r="C1115" i="12"/>
  <c r="C1114" i="12"/>
  <c r="C1113" i="12"/>
  <c r="C1112" i="12"/>
  <c r="C1111" i="12"/>
  <c r="C1110" i="12"/>
  <c r="C1109" i="12"/>
  <c r="C1108" i="12"/>
  <c r="C1107" i="12"/>
  <c r="C1106" i="12"/>
  <c r="C1105" i="12"/>
  <c r="C1104" i="12"/>
  <c r="C1103" i="12"/>
  <c r="C1102" i="12"/>
  <c r="C1101" i="12"/>
  <c r="C1100" i="12"/>
  <c r="C1099" i="12"/>
  <c r="C1098" i="12"/>
  <c r="C1097" i="12"/>
  <c r="C1096" i="12"/>
  <c r="C1095" i="12"/>
  <c r="C1094" i="12"/>
  <c r="C1093" i="12"/>
  <c r="C1092" i="12"/>
  <c r="C1091" i="12"/>
  <c r="C1090" i="12"/>
  <c r="C1089" i="12"/>
  <c r="C1088" i="12"/>
  <c r="C1087" i="12"/>
  <c r="C1086" i="12"/>
  <c r="C1085" i="12"/>
  <c r="C1084" i="12"/>
  <c r="C1083" i="12"/>
  <c r="C1082" i="12"/>
  <c r="C1081" i="12"/>
  <c r="C1080" i="12"/>
  <c r="C1079" i="12"/>
  <c r="C1078" i="12"/>
  <c r="C1077" i="12"/>
  <c r="C1076" i="12"/>
  <c r="C1075" i="12"/>
  <c r="C1074" i="12"/>
  <c r="C1073" i="12"/>
  <c r="C1072" i="12"/>
  <c r="C1071" i="12"/>
  <c r="C1070" i="12"/>
  <c r="C1069" i="12"/>
  <c r="C1068" i="12"/>
  <c r="C1067" i="12"/>
  <c r="C1066" i="12"/>
  <c r="C1065" i="12"/>
  <c r="C1064" i="12"/>
  <c r="C1063" i="12"/>
  <c r="C1062" i="12"/>
  <c r="C1061" i="12"/>
  <c r="C1060" i="12"/>
  <c r="C1059" i="12"/>
  <c r="C1058" i="12"/>
  <c r="C1057" i="12"/>
  <c r="C1056" i="12"/>
  <c r="C1055" i="12"/>
  <c r="C1054" i="12"/>
  <c r="C1053" i="12"/>
  <c r="C1052" i="12"/>
  <c r="C1051" i="12"/>
  <c r="C1050" i="12"/>
  <c r="C1049" i="12"/>
  <c r="C1048" i="12"/>
  <c r="C1047" i="12"/>
  <c r="C1046" i="12"/>
  <c r="C1045" i="12"/>
  <c r="C1044" i="12"/>
  <c r="C1043" i="12"/>
  <c r="C1042" i="12"/>
  <c r="C1041" i="12"/>
  <c r="C1040" i="12"/>
  <c r="C1039" i="12"/>
  <c r="C1038" i="12"/>
  <c r="C1037" i="12"/>
  <c r="C1036" i="12"/>
  <c r="C1035" i="12"/>
  <c r="C1034" i="12"/>
  <c r="C1033" i="12"/>
  <c r="C1032" i="12"/>
  <c r="C1031" i="12"/>
  <c r="C1030" i="12"/>
  <c r="C1029" i="12"/>
  <c r="C1028" i="12"/>
  <c r="C1027" i="12"/>
  <c r="C1026" i="12"/>
  <c r="C1025" i="12"/>
  <c r="C1024" i="12"/>
  <c r="C1023" i="12"/>
  <c r="C1022" i="12"/>
  <c r="C1021" i="12"/>
  <c r="C1020" i="12"/>
  <c r="C1019" i="12"/>
  <c r="C1018" i="12"/>
  <c r="C1017" i="12"/>
  <c r="C1016" i="12"/>
  <c r="C1015" i="12"/>
  <c r="C1014" i="12"/>
  <c r="C1013" i="12"/>
  <c r="C1012" i="12"/>
  <c r="C1011" i="12"/>
  <c r="C1010" i="12"/>
  <c r="C1009" i="12"/>
  <c r="C1008" i="12"/>
  <c r="C1007" i="12"/>
  <c r="C1006" i="12"/>
  <c r="C1005" i="12"/>
  <c r="C1004" i="12"/>
  <c r="C1003" i="12"/>
  <c r="C1002" i="12"/>
  <c r="C1001" i="12"/>
  <c r="C1000" i="12"/>
  <c r="C999" i="12"/>
  <c r="C998" i="12"/>
  <c r="C997" i="12"/>
  <c r="C996" i="12"/>
  <c r="C995" i="12"/>
  <c r="C994" i="12"/>
  <c r="C993" i="12"/>
  <c r="C992" i="12"/>
  <c r="C991" i="12"/>
  <c r="C990" i="12"/>
  <c r="C989" i="12"/>
  <c r="C988" i="12"/>
  <c r="C987" i="12"/>
  <c r="C986" i="12"/>
  <c r="C985" i="12"/>
  <c r="C984" i="12"/>
  <c r="C983" i="12"/>
  <c r="C982" i="12"/>
  <c r="C981" i="12"/>
  <c r="C980" i="12"/>
  <c r="C979" i="12"/>
  <c r="C978" i="12"/>
  <c r="C977" i="12"/>
  <c r="C976" i="12"/>
  <c r="C975" i="12"/>
  <c r="C974" i="12"/>
  <c r="C973" i="12"/>
  <c r="C972" i="12"/>
  <c r="C971" i="12"/>
  <c r="C970" i="12"/>
  <c r="C969" i="12"/>
  <c r="C968" i="12"/>
  <c r="C967" i="12"/>
  <c r="C966" i="12"/>
  <c r="C965" i="12"/>
  <c r="C964" i="12"/>
  <c r="C963" i="12"/>
  <c r="C962" i="12"/>
  <c r="C961" i="12"/>
  <c r="C960" i="12"/>
  <c r="C959" i="12"/>
  <c r="C958" i="12"/>
  <c r="C957" i="12"/>
  <c r="C956" i="12"/>
  <c r="C955" i="12"/>
  <c r="C954" i="12"/>
  <c r="C953" i="12"/>
  <c r="C952" i="12"/>
  <c r="C951" i="12"/>
  <c r="C950" i="12"/>
  <c r="C949" i="12"/>
  <c r="C948" i="12"/>
  <c r="C947" i="12"/>
  <c r="C946" i="12"/>
  <c r="C945" i="12"/>
  <c r="C944" i="12"/>
  <c r="C943" i="12"/>
  <c r="C942" i="12"/>
  <c r="C941" i="12"/>
  <c r="C940" i="12"/>
  <c r="C939" i="12"/>
  <c r="C938" i="12"/>
  <c r="C937" i="12"/>
  <c r="C936" i="12"/>
  <c r="C935" i="12"/>
  <c r="C934" i="12"/>
  <c r="C933" i="12"/>
  <c r="C932" i="12"/>
  <c r="C931" i="12"/>
  <c r="C930" i="12"/>
  <c r="C929" i="12"/>
  <c r="C928" i="12"/>
  <c r="C927" i="12"/>
  <c r="C926" i="12"/>
  <c r="C925" i="12"/>
  <c r="C924" i="12"/>
  <c r="C923" i="12"/>
  <c r="C922" i="12"/>
  <c r="C921" i="12"/>
  <c r="C920" i="12"/>
  <c r="C919" i="12"/>
  <c r="C918" i="12"/>
  <c r="C917" i="12"/>
  <c r="C916" i="12"/>
  <c r="C915" i="12"/>
  <c r="C914" i="12"/>
  <c r="C913" i="12"/>
  <c r="C912" i="12"/>
  <c r="C911" i="12"/>
  <c r="C910" i="12"/>
  <c r="C909" i="12"/>
  <c r="C908" i="12"/>
  <c r="C907" i="12"/>
  <c r="C906" i="12"/>
  <c r="C905" i="12"/>
  <c r="C904" i="12"/>
  <c r="C903" i="12"/>
  <c r="C902" i="12"/>
  <c r="C901" i="12"/>
  <c r="C900" i="12"/>
  <c r="C899" i="12"/>
  <c r="C898" i="12"/>
  <c r="C897" i="12"/>
  <c r="C896" i="12"/>
  <c r="C895" i="12"/>
  <c r="C894" i="12"/>
  <c r="C893" i="12"/>
  <c r="C892" i="12"/>
  <c r="C891" i="12"/>
  <c r="C890" i="12"/>
  <c r="C889" i="12"/>
  <c r="C888" i="12"/>
  <c r="C887" i="12"/>
  <c r="C886" i="12"/>
  <c r="C885" i="12"/>
  <c r="C884" i="12"/>
  <c r="C883" i="12"/>
  <c r="C882" i="12"/>
  <c r="C881" i="12"/>
  <c r="C880" i="12"/>
  <c r="C879" i="12"/>
  <c r="C878" i="12"/>
  <c r="C877" i="12"/>
  <c r="C876" i="12"/>
  <c r="C875" i="12"/>
  <c r="C874" i="12"/>
  <c r="C873" i="12"/>
  <c r="C872" i="12"/>
  <c r="C871" i="12"/>
  <c r="C870" i="12"/>
  <c r="C869" i="12"/>
  <c r="C868" i="12"/>
  <c r="C867" i="12"/>
  <c r="C866" i="12"/>
  <c r="C865" i="12"/>
  <c r="C864" i="12"/>
  <c r="C863" i="12"/>
  <c r="C862" i="12"/>
  <c r="C861" i="12"/>
  <c r="C860" i="12"/>
  <c r="C859" i="12"/>
  <c r="C858" i="12"/>
  <c r="C857" i="12"/>
  <c r="C856" i="12"/>
  <c r="C855" i="12"/>
  <c r="C854" i="12"/>
  <c r="C853" i="12"/>
  <c r="C852" i="12"/>
  <c r="C851" i="12"/>
  <c r="C850" i="12"/>
  <c r="C849" i="12"/>
  <c r="C848" i="12"/>
  <c r="C847" i="12"/>
  <c r="C846" i="12"/>
  <c r="C845" i="12"/>
  <c r="C844" i="12"/>
  <c r="C843" i="12"/>
  <c r="C842" i="12"/>
  <c r="C841" i="12"/>
  <c r="C840" i="12"/>
  <c r="C839" i="12"/>
  <c r="C838" i="12"/>
  <c r="C837" i="12"/>
  <c r="C836" i="12"/>
  <c r="C835" i="12"/>
  <c r="C834" i="12"/>
  <c r="C833" i="12"/>
  <c r="C832" i="12"/>
  <c r="C831" i="12"/>
  <c r="C830" i="12"/>
  <c r="C829" i="12"/>
  <c r="C828" i="12"/>
  <c r="C827" i="12"/>
  <c r="C826" i="12"/>
  <c r="C825" i="12"/>
  <c r="C824" i="12"/>
  <c r="C823" i="12"/>
  <c r="C822" i="12"/>
  <c r="C821" i="12"/>
  <c r="C820" i="12"/>
  <c r="C819" i="12"/>
  <c r="C818" i="12"/>
  <c r="C817" i="12"/>
  <c r="C816" i="12"/>
  <c r="C815" i="12"/>
  <c r="C814" i="12"/>
  <c r="C813" i="12"/>
  <c r="C812" i="12"/>
  <c r="C811" i="12"/>
  <c r="C810" i="12"/>
  <c r="C809" i="12"/>
  <c r="C808" i="12"/>
  <c r="C807" i="12"/>
  <c r="C806" i="12"/>
  <c r="C805" i="12"/>
  <c r="C804" i="12"/>
  <c r="C803" i="12"/>
  <c r="C802" i="12"/>
  <c r="C801" i="12"/>
  <c r="C800" i="12"/>
  <c r="C799" i="12"/>
  <c r="C798" i="12"/>
  <c r="C797" i="12"/>
  <c r="C796" i="12"/>
  <c r="C795" i="12"/>
  <c r="C794" i="12"/>
  <c r="C793" i="12"/>
  <c r="C792" i="12"/>
  <c r="C791" i="12"/>
  <c r="C790" i="12"/>
  <c r="C789" i="12"/>
  <c r="C788" i="12"/>
  <c r="C787" i="12"/>
  <c r="C786" i="12"/>
  <c r="C785" i="12"/>
  <c r="C784" i="12"/>
  <c r="C783" i="12"/>
  <c r="C782" i="12"/>
  <c r="C781" i="12"/>
  <c r="C780" i="12"/>
  <c r="C779" i="12"/>
  <c r="C778" i="12"/>
  <c r="C777" i="12"/>
  <c r="C776" i="12"/>
  <c r="C775" i="12"/>
  <c r="C774" i="12"/>
  <c r="C773" i="12"/>
  <c r="C772" i="12"/>
  <c r="C771" i="12"/>
  <c r="C770" i="12"/>
  <c r="C769" i="12"/>
  <c r="C768" i="12"/>
  <c r="C767" i="12"/>
  <c r="C766" i="12"/>
  <c r="C765" i="12"/>
  <c r="C764" i="12"/>
  <c r="C763" i="12"/>
  <c r="C762" i="12"/>
  <c r="C761" i="12"/>
  <c r="C760" i="12"/>
  <c r="C759" i="12"/>
  <c r="C758" i="12"/>
  <c r="C757" i="12"/>
  <c r="C756" i="12"/>
  <c r="C755" i="12"/>
  <c r="C754" i="12"/>
  <c r="C753" i="12"/>
  <c r="C752" i="12"/>
  <c r="C751" i="12"/>
  <c r="C750" i="12"/>
  <c r="C749" i="12"/>
  <c r="C748" i="12"/>
  <c r="C747" i="12"/>
  <c r="C746" i="12"/>
  <c r="C745" i="12"/>
  <c r="C744" i="12"/>
  <c r="C743" i="12"/>
  <c r="C742" i="12"/>
  <c r="C741" i="12"/>
  <c r="C740" i="12"/>
  <c r="C739" i="12"/>
  <c r="C738" i="12"/>
  <c r="C737" i="12"/>
  <c r="C736" i="12"/>
  <c r="C735" i="12"/>
  <c r="C734" i="12"/>
  <c r="C733" i="12"/>
  <c r="C732" i="12"/>
  <c r="C731" i="12"/>
  <c r="C730" i="12"/>
  <c r="C729" i="12"/>
  <c r="C728" i="12"/>
  <c r="C727" i="12"/>
  <c r="C726" i="12"/>
  <c r="C725" i="12"/>
  <c r="C724" i="12"/>
  <c r="C723" i="12"/>
  <c r="C722" i="12"/>
  <c r="C721" i="12"/>
  <c r="C720" i="12"/>
  <c r="C719" i="12"/>
  <c r="C718" i="12"/>
  <c r="C717" i="12"/>
  <c r="C716" i="12"/>
  <c r="C715" i="12"/>
  <c r="C714" i="12"/>
  <c r="C713" i="12"/>
  <c r="C712" i="12"/>
  <c r="C711" i="12"/>
  <c r="C710" i="12"/>
  <c r="C709" i="12"/>
  <c r="C708" i="12"/>
  <c r="C707" i="12"/>
  <c r="C706" i="12"/>
  <c r="C705" i="12"/>
  <c r="C704" i="12"/>
  <c r="C703" i="12"/>
  <c r="C702" i="12"/>
  <c r="C701" i="12"/>
  <c r="C700" i="12"/>
  <c r="C699" i="12"/>
  <c r="C698" i="12"/>
  <c r="C697" i="12"/>
  <c r="C696" i="12"/>
  <c r="C695" i="12"/>
  <c r="C694" i="12"/>
  <c r="C693" i="12"/>
  <c r="C692" i="12"/>
  <c r="C691" i="12"/>
  <c r="C690" i="12"/>
  <c r="C689" i="12"/>
  <c r="C688" i="12"/>
  <c r="C687" i="12"/>
  <c r="C686" i="12"/>
  <c r="C685" i="12"/>
  <c r="C684" i="12"/>
  <c r="C683" i="12"/>
  <c r="C682" i="12"/>
  <c r="C681" i="12"/>
  <c r="C680" i="12"/>
  <c r="C679" i="12"/>
  <c r="C678" i="12"/>
  <c r="C677" i="12"/>
  <c r="C676" i="12"/>
  <c r="C675" i="12"/>
  <c r="C674" i="12"/>
  <c r="C673" i="12"/>
  <c r="C672" i="12"/>
  <c r="C671" i="12"/>
  <c r="C670" i="12"/>
  <c r="C669" i="12"/>
  <c r="C668" i="12"/>
  <c r="C667" i="12"/>
  <c r="C666" i="12"/>
  <c r="C665" i="12"/>
  <c r="C664" i="12"/>
  <c r="C663" i="12"/>
  <c r="C662" i="12"/>
  <c r="C661" i="12"/>
  <c r="C660" i="12"/>
  <c r="C659" i="12"/>
  <c r="C658" i="12"/>
  <c r="C657" i="12"/>
  <c r="C656" i="12"/>
  <c r="C655" i="12"/>
  <c r="C654" i="12"/>
  <c r="C653" i="12"/>
  <c r="C652" i="12"/>
  <c r="C651" i="12"/>
  <c r="C650" i="12"/>
  <c r="C649" i="12"/>
  <c r="C648" i="12"/>
  <c r="C647" i="12"/>
  <c r="C646" i="12"/>
  <c r="C645" i="12"/>
  <c r="C644" i="12"/>
  <c r="C643" i="12"/>
  <c r="C642" i="12"/>
  <c r="C641" i="12"/>
  <c r="C640" i="12"/>
  <c r="C639" i="12"/>
  <c r="C638" i="12"/>
  <c r="C637" i="12"/>
  <c r="C636" i="12"/>
  <c r="C635" i="12"/>
  <c r="C634" i="12"/>
  <c r="C633" i="12"/>
  <c r="C632" i="12"/>
  <c r="C631" i="12"/>
  <c r="C630" i="12"/>
  <c r="C629" i="12"/>
  <c r="C628" i="12"/>
  <c r="C627" i="12"/>
  <c r="C626" i="12"/>
  <c r="C625" i="12"/>
  <c r="C624" i="12"/>
  <c r="C623" i="12"/>
  <c r="C622" i="12"/>
  <c r="C621" i="12"/>
  <c r="C620" i="12"/>
  <c r="C619" i="12"/>
  <c r="C618" i="12"/>
  <c r="C617" i="12"/>
  <c r="C616" i="12"/>
  <c r="C615" i="12"/>
  <c r="C614" i="12"/>
  <c r="C613" i="12"/>
  <c r="C612" i="12"/>
  <c r="C611" i="12"/>
  <c r="C610" i="12"/>
  <c r="C609" i="12"/>
  <c r="C608" i="12"/>
  <c r="C607" i="12"/>
  <c r="C606" i="12"/>
  <c r="C605" i="12"/>
  <c r="C604" i="12"/>
  <c r="C603" i="12"/>
  <c r="C602" i="12"/>
  <c r="C601" i="12"/>
  <c r="C600" i="12"/>
  <c r="C599" i="12"/>
  <c r="C598" i="12"/>
  <c r="C597" i="12"/>
  <c r="C596" i="12"/>
  <c r="C595" i="12"/>
  <c r="C594" i="12"/>
  <c r="C593" i="12"/>
  <c r="C592" i="12"/>
  <c r="C591" i="12"/>
  <c r="C590" i="12"/>
  <c r="C589" i="12"/>
  <c r="C588" i="12"/>
  <c r="C587" i="12"/>
  <c r="C586" i="12"/>
  <c r="C585" i="12"/>
  <c r="C584" i="12"/>
  <c r="C583" i="12"/>
  <c r="C582" i="12"/>
  <c r="C581" i="12"/>
  <c r="C580" i="12"/>
  <c r="C579" i="12"/>
  <c r="C578" i="12"/>
  <c r="C577" i="12"/>
  <c r="C576" i="12"/>
  <c r="C575" i="12"/>
  <c r="C574" i="12"/>
  <c r="C573" i="12"/>
  <c r="C572" i="12"/>
  <c r="C571" i="12"/>
  <c r="C570" i="12"/>
  <c r="C569" i="12"/>
  <c r="C568" i="12"/>
  <c r="C567" i="12"/>
  <c r="C566" i="12"/>
  <c r="C565" i="12"/>
  <c r="C564" i="12"/>
  <c r="C563" i="12"/>
  <c r="C562" i="12"/>
  <c r="C561" i="12"/>
  <c r="C560" i="12"/>
  <c r="C559" i="12"/>
  <c r="C558" i="12"/>
  <c r="C557" i="12"/>
  <c r="C556" i="12"/>
  <c r="C555" i="12"/>
  <c r="C554" i="12"/>
  <c r="C553" i="12"/>
  <c r="C552" i="12"/>
  <c r="C551" i="12"/>
  <c r="C550" i="12"/>
  <c r="C549" i="12"/>
  <c r="C548" i="12"/>
  <c r="C547" i="12"/>
  <c r="C546" i="12"/>
  <c r="C545" i="12"/>
  <c r="C544" i="12"/>
  <c r="C543" i="12"/>
  <c r="C542" i="12"/>
  <c r="C541" i="12"/>
  <c r="C540" i="12"/>
  <c r="C539" i="12"/>
  <c r="C538" i="12"/>
  <c r="C537" i="12"/>
  <c r="C536" i="12"/>
  <c r="C535" i="12"/>
  <c r="C534" i="12"/>
  <c r="C533" i="12"/>
  <c r="C532" i="12"/>
  <c r="C531" i="12"/>
  <c r="C530" i="12"/>
  <c r="C529" i="12"/>
  <c r="C528" i="12"/>
  <c r="C527" i="12"/>
  <c r="C526" i="12"/>
  <c r="C525" i="12"/>
  <c r="C524" i="12"/>
  <c r="C523" i="12"/>
  <c r="C522" i="12"/>
  <c r="C521" i="12"/>
  <c r="C520" i="12"/>
  <c r="C519" i="12"/>
  <c r="C518" i="12"/>
  <c r="C517" i="12"/>
  <c r="C516" i="12"/>
  <c r="C515" i="12"/>
  <c r="C514" i="12"/>
  <c r="C513" i="12"/>
  <c r="C512" i="12"/>
  <c r="C511" i="12"/>
  <c r="C510" i="12"/>
  <c r="C509" i="12"/>
  <c r="C508" i="12"/>
  <c r="C507" i="12"/>
  <c r="C506" i="12"/>
  <c r="C505" i="12"/>
  <c r="C504" i="12"/>
  <c r="C503" i="12"/>
  <c r="C502" i="12"/>
  <c r="C501" i="12"/>
  <c r="C500" i="12"/>
  <c r="C499" i="12"/>
  <c r="C498" i="12"/>
  <c r="C497" i="12"/>
  <c r="C496" i="12"/>
  <c r="C495" i="12"/>
  <c r="C494" i="12"/>
  <c r="C493" i="12"/>
  <c r="C492" i="12"/>
  <c r="C491" i="12"/>
  <c r="C490" i="12"/>
  <c r="C489" i="12"/>
  <c r="C488" i="12"/>
  <c r="C487" i="12"/>
  <c r="C486" i="12"/>
  <c r="C485" i="12"/>
  <c r="C484" i="12"/>
  <c r="C483" i="12"/>
  <c r="C482" i="12"/>
  <c r="C481" i="12"/>
  <c r="C480" i="12"/>
  <c r="C479" i="12"/>
  <c r="C478" i="12"/>
  <c r="C477" i="12"/>
  <c r="C476" i="12"/>
  <c r="C475" i="12"/>
  <c r="C474" i="12"/>
  <c r="C473" i="12"/>
  <c r="C472" i="12"/>
  <c r="C471" i="12"/>
  <c r="C470" i="12"/>
  <c r="C469" i="12"/>
  <c r="C468" i="12"/>
  <c r="C467" i="12"/>
  <c r="C466" i="12"/>
  <c r="C465" i="12"/>
  <c r="C464" i="12"/>
  <c r="C463" i="12"/>
  <c r="C462" i="12"/>
  <c r="C461" i="12"/>
  <c r="C460" i="12"/>
  <c r="C459" i="12"/>
  <c r="C458" i="12"/>
  <c r="C457" i="12"/>
  <c r="C456" i="12"/>
  <c r="C455" i="12"/>
  <c r="C454" i="12"/>
  <c r="C453" i="12"/>
  <c r="C452" i="12"/>
  <c r="C451" i="12"/>
  <c r="C450" i="12"/>
  <c r="C449" i="12"/>
  <c r="C448" i="12"/>
  <c r="C447" i="12"/>
  <c r="C446" i="12"/>
  <c r="C445" i="12"/>
  <c r="C444" i="12"/>
  <c r="C443" i="12"/>
  <c r="C442" i="12"/>
  <c r="C441" i="12"/>
  <c r="C440" i="12"/>
  <c r="C439" i="12"/>
  <c r="C438" i="12"/>
  <c r="C437" i="12"/>
  <c r="C436" i="12"/>
  <c r="C435" i="12"/>
  <c r="C434" i="12"/>
  <c r="C433" i="12"/>
  <c r="C432" i="12"/>
  <c r="C431" i="12"/>
  <c r="C430" i="12"/>
  <c r="C429" i="12"/>
  <c r="C428" i="12"/>
  <c r="C427" i="12"/>
  <c r="C426" i="12"/>
  <c r="C425" i="12"/>
  <c r="C424" i="12"/>
  <c r="C423" i="12"/>
  <c r="C422" i="12"/>
  <c r="C421" i="12"/>
  <c r="C420" i="12"/>
  <c r="C419" i="12"/>
  <c r="C418" i="12"/>
  <c r="C417" i="12"/>
  <c r="C416" i="12"/>
  <c r="C415" i="12"/>
  <c r="C414" i="12"/>
  <c r="C413" i="12"/>
  <c r="C412" i="12"/>
  <c r="C411" i="12"/>
  <c r="C410" i="12"/>
  <c r="C409" i="12"/>
  <c r="C408" i="12"/>
  <c r="C407" i="12"/>
  <c r="C406" i="12"/>
  <c r="C405" i="12"/>
  <c r="C404" i="12"/>
  <c r="C403" i="12"/>
  <c r="C402" i="12"/>
  <c r="C401" i="12"/>
  <c r="C400" i="12"/>
  <c r="C399" i="12"/>
  <c r="C398" i="12"/>
  <c r="C397" i="12"/>
  <c r="C396" i="12"/>
  <c r="C395" i="12"/>
  <c r="C394" i="12"/>
  <c r="C393" i="12"/>
  <c r="C392" i="12"/>
  <c r="C391" i="12"/>
  <c r="C390" i="12"/>
  <c r="C389" i="12"/>
  <c r="C388" i="12"/>
  <c r="C387" i="12"/>
  <c r="C386" i="12"/>
  <c r="C385" i="12"/>
  <c r="C384" i="12"/>
  <c r="C383" i="12"/>
  <c r="C382" i="12"/>
  <c r="C381" i="12"/>
  <c r="C380" i="12"/>
  <c r="C379" i="12"/>
  <c r="C378" i="12"/>
  <c r="C377" i="12"/>
  <c r="C376" i="12"/>
  <c r="C375" i="12"/>
  <c r="C374" i="12"/>
  <c r="C373" i="12"/>
  <c r="C372" i="12"/>
  <c r="C371" i="12"/>
  <c r="C370" i="12"/>
  <c r="C369" i="12"/>
  <c r="C368" i="12"/>
  <c r="C367" i="12"/>
  <c r="C366" i="12"/>
  <c r="C365" i="12"/>
  <c r="C364" i="12"/>
  <c r="C363" i="12"/>
  <c r="C362" i="12"/>
  <c r="C361" i="12"/>
  <c r="C360" i="12"/>
  <c r="C359" i="12"/>
  <c r="C358" i="12"/>
  <c r="C357" i="12"/>
  <c r="C356" i="12"/>
  <c r="C355" i="12"/>
  <c r="C354" i="12"/>
  <c r="C353" i="12"/>
  <c r="C352" i="12"/>
  <c r="C351" i="12"/>
  <c r="C350" i="12"/>
  <c r="C349" i="12"/>
  <c r="C348" i="12"/>
  <c r="C347" i="12"/>
  <c r="C346" i="12"/>
  <c r="C345" i="12"/>
  <c r="C344" i="12"/>
  <c r="C343" i="12"/>
  <c r="C342" i="12"/>
  <c r="C341" i="12"/>
  <c r="C340" i="12"/>
  <c r="C339" i="12"/>
  <c r="C338" i="12"/>
  <c r="C337" i="12"/>
  <c r="C336" i="12"/>
  <c r="C335" i="12"/>
  <c r="C334" i="12"/>
  <c r="C333" i="12"/>
  <c r="C332" i="12"/>
  <c r="C331" i="12"/>
  <c r="C330" i="12"/>
  <c r="C329" i="12"/>
  <c r="C328" i="12"/>
  <c r="C327" i="12"/>
  <c r="C326" i="12"/>
  <c r="C325" i="12"/>
  <c r="C324" i="12"/>
  <c r="C323" i="12"/>
  <c r="C322" i="12"/>
  <c r="C321" i="12"/>
  <c r="C320" i="12"/>
  <c r="C319" i="12"/>
  <c r="C318" i="12"/>
  <c r="C317" i="12"/>
  <c r="C316" i="12"/>
  <c r="C315" i="12"/>
  <c r="C314" i="12"/>
  <c r="C313" i="12"/>
  <c r="C312" i="12"/>
  <c r="C311" i="12"/>
  <c r="C310" i="12"/>
  <c r="C309" i="12"/>
  <c r="C308" i="12"/>
  <c r="C307" i="12"/>
  <c r="C306" i="12"/>
  <c r="C305" i="12"/>
  <c r="C304" i="12"/>
  <c r="C303" i="12"/>
  <c r="C302" i="12"/>
  <c r="C301" i="12"/>
  <c r="C300" i="12"/>
  <c r="C299" i="12"/>
  <c r="C298" i="12"/>
  <c r="C297" i="12"/>
  <c r="C296" i="12"/>
  <c r="C295" i="12"/>
  <c r="C294" i="12"/>
  <c r="C293" i="12"/>
  <c r="C292" i="12"/>
  <c r="C291" i="12"/>
  <c r="C290" i="12"/>
  <c r="C289" i="12"/>
  <c r="C288" i="12"/>
  <c r="C287" i="12"/>
  <c r="C286" i="12"/>
  <c r="C285" i="12"/>
  <c r="C284" i="12"/>
  <c r="C283" i="12"/>
  <c r="C282" i="12"/>
  <c r="C281" i="12"/>
  <c r="C280" i="12"/>
  <c r="C279" i="12"/>
  <c r="C278" i="12"/>
  <c r="C277" i="12"/>
  <c r="C276" i="12"/>
  <c r="C275" i="12"/>
  <c r="C274" i="12"/>
  <c r="C273" i="12"/>
  <c r="C272" i="12"/>
  <c r="C271" i="12"/>
  <c r="C270" i="12"/>
  <c r="C269" i="12"/>
  <c r="C268" i="12"/>
  <c r="C267" i="12"/>
  <c r="C266" i="12"/>
  <c r="C265" i="12"/>
  <c r="C264" i="12"/>
  <c r="C263" i="12"/>
  <c r="C262" i="12"/>
  <c r="C261" i="12"/>
  <c r="C260" i="12"/>
  <c r="C259" i="12"/>
  <c r="C258" i="12"/>
  <c r="C257" i="12"/>
  <c r="C256" i="12"/>
  <c r="C255" i="12"/>
  <c r="C254" i="12"/>
  <c r="C253" i="12"/>
  <c r="C252" i="12"/>
  <c r="C251" i="12"/>
  <c r="C250" i="12"/>
  <c r="C249" i="12"/>
  <c r="C248" i="12"/>
  <c r="C247" i="12"/>
  <c r="C246" i="12"/>
  <c r="C245" i="12"/>
  <c r="C244" i="12"/>
  <c r="C243" i="12"/>
  <c r="C242" i="12"/>
  <c r="C241" i="12"/>
  <c r="C240" i="12"/>
  <c r="C239" i="12"/>
  <c r="C238" i="12"/>
  <c r="C237" i="12"/>
  <c r="C236" i="12"/>
  <c r="C235" i="12"/>
  <c r="C234" i="12"/>
  <c r="C233" i="12"/>
  <c r="C232" i="12"/>
  <c r="C231" i="12"/>
  <c r="C230" i="12"/>
  <c r="C229" i="12"/>
  <c r="C228" i="12"/>
  <c r="C227" i="12"/>
  <c r="C226" i="12"/>
  <c r="C225" i="12"/>
  <c r="C224" i="12"/>
  <c r="C223" i="12"/>
  <c r="C222" i="12"/>
  <c r="C221" i="12"/>
  <c r="C220" i="12"/>
  <c r="C219" i="12"/>
  <c r="C218" i="12"/>
  <c r="C217" i="12"/>
  <c r="C216" i="12"/>
  <c r="C215" i="12"/>
  <c r="C214" i="12"/>
  <c r="C213" i="12"/>
  <c r="C212" i="12"/>
  <c r="C211" i="12"/>
  <c r="C210" i="12"/>
  <c r="C209" i="12"/>
  <c r="C208" i="12"/>
  <c r="C207" i="12"/>
  <c r="C206" i="12"/>
  <c r="C205" i="12"/>
  <c r="C204" i="12"/>
  <c r="C203" i="12"/>
  <c r="C202" i="12"/>
  <c r="C201" i="12"/>
  <c r="C200" i="12"/>
  <c r="C199" i="12"/>
  <c r="C198" i="12"/>
  <c r="C197" i="12"/>
  <c r="C196" i="12"/>
  <c r="C195" i="12"/>
  <c r="C194" i="12"/>
  <c r="C193" i="12"/>
  <c r="C192" i="12"/>
  <c r="C191" i="12"/>
  <c r="C190" i="12"/>
  <c r="C189" i="12"/>
  <c r="C188" i="12"/>
  <c r="C187" i="12"/>
  <c r="C186" i="12"/>
  <c r="C185" i="12"/>
  <c r="C184" i="12"/>
  <c r="C183" i="12"/>
  <c r="C182" i="12"/>
  <c r="C181" i="12"/>
  <c r="C180" i="12"/>
  <c r="C179" i="12"/>
  <c r="C178" i="12"/>
  <c r="C177" i="12"/>
  <c r="C176" i="12"/>
  <c r="C175" i="12"/>
  <c r="C174" i="12"/>
  <c r="C173" i="12"/>
  <c r="C172" i="12"/>
  <c r="C171" i="12"/>
  <c r="C170" i="12"/>
  <c r="C169" i="12"/>
  <c r="C168" i="12"/>
  <c r="C167" i="12"/>
  <c r="C166" i="12"/>
  <c r="C165" i="12"/>
  <c r="C164" i="12"/>
  <c r="C163" i="12"/>
  <c r="C162" i="12"/>
  <c r="C161" i="12"/>
  <c r="C160" i="12"/>
  <c r="C159" i="12"/>
  <c r="C158" i="12"/>
  <c r="C157" i="12"/>
  <c r="C156" i="12"/>
  <c r="C155" i="12"/>
  <c r="C154" i="12"/>
  <c r="C153" i="12"/>
  <c r="C152" i="12"/>
  <c r="C151" i="12"/>
  <c r="C150" i="12"/>
  <c r="C149" i="12"/>
  <c r="C148" i="12"/>
  <c r="C147" i="12"/>
  <c r="C146" i="12"/>
  <c r="C145" i="12"/>
  <c r="C144" i="12"/>
  <c r="C143" i="12"/>
  <c r="C142" i="12"/>
  <c r="C141" i="12"/>
  <c r="C140" i="12"/>
  <c r="C139" i="12"/>
  <c r="C138" i="12"/>
  <c r="C137" i="12"/>
  <c r="C136" i="12"/>
  <c r="C135" i="12"/>
  <c r="C134" i="12"/>
  <c r="C133" i="12"/>
  <c r="C132" i="12"/>
  <c r="C131" i="12"/>
  <c r="C130" i="12"/>
  <c r="C129" i="12"/>
  <c r="C128" i="12"/>
  <c r="C127" i="12"/>
  <c r="C126" i="12"/>
  <c r="C125" i="12"/>
  <c r="C124" i="12"/>
  <c r="C123" i="12"/>
  <c r="C122" i="12"/>
  <c r="C121" i="12"/>
  <c r="C120" i="12"/>
  <c r="C119" i="12"/>
  <c r="C118" i="12"/>
  <c r="C117" i="12"/>
  <c r="C116" i="12"/>
  <c r="C115" i="12"/>
  <c r="C114" i="12"/>
  <c r="C113" i="12"/>
  <c r="C112" i="12"/>
  <c r="C111" i="12"/>
  <c r="C110" i="12"/>
  <c r="C109" i="12"/>
  <c r="C108" i="12"/>
  <c r="C107" i="12"/>
  <c r="C106" i="12"/>
  <c r="C105" i="12"/>
  <c r="C104" i="12"/>
  <c r="C103" i="12"/>
  <c r="C102" i="12"/>
  <c r="C101" i="12"/>
  <c r="C100" i="12"/>
  <c r="C99" i="12"/>
  <c r="C98" i="12"/>
  <c r="C97" i="12"/>
  <c r="C96" i="12"/>
  <c r="C95" i="12"/>
  <c r="C94" i="12"/>
  <c r="C93" i="12"/>
  <c r="C92" i="12"/>
  <c r="C91" i="12"/>
  <c r="C90" i="12"/>
  <c r="C89" i="12"/>
  <c r="C88" i="12"/>
  <c r="C87" i="12"/>
  <c r="C86" i="12"/>
  <c r="C85" i="12"/>
  <c r="C84" i="12"/>
  <c r="C83" i="12"/>
  <c r="C82" i="12"/>
  <c r="C81" i="12"/>
  <c r="C80" i="12"/>
  <c r="C79" i="12"/>
  <c r="C78" i="12"/>
  <c r="C77" i="12"/>
  <c r="C76" i="12"/>
  <c r="C75" i="12"/>
  <c r="C74" i="12"/>
  <c r="C73" i="12"/>
  <c r="C72" i="12"/>
  <c r="C71" i="12"/>
  <c r="C70" i="12"/>
  <c r="C69" i="12"/>
  <c r="C68" i="12"/>
  <c r="C67" i="12"/>
  <c r="C66" i="12"/>
  <c r="C65" i="12"/>
  <c r="C64" i="12"/>
  <c r="C63" i="12"/>
  <c r="C62" i="12"/>
  <c r="C61" i="12"/>
  <c r="C60" i="12"/>
  <c r="C59" i="12"/>
  <c r="C58" i="12"/>
  <c r="C57" i="12"/>
  <c r="C56" i="12"/>
  <c r="C55" i="12"/>
  <c r="C54" i="12"/>
  <c r="C53" i="12"/>
  <c r="C52" i="12"/>
  <c r="C51" i="12"/>
  <c r="C50" i="12"/>
  <c r="C49" i="12"/>
  <c r="C48" i="12"/>
  <c r="C47" i="12"/>
  <c r="C46" i="12"/>
  <c r="C45" i="12"/>
  <c r="C44" i="12"/>
  <c r="C43" i="12"/>
  <c r="C42" i="12"/>
  <c r="C41" i="12"/>
  <c r="C40" i="12"/>
  <c r="C39" i="12"/>
  <c r="C38" i="12"/>
  <c r="C37" i="12"/>
  <c r="C36" i="12"/>
  <c r="C35" i="12"/>
  <c r="C34" i="12"/>
  <c r="C33" i="12"/>
  <c r="C32" i="12"/>
  <c r="C31" i="12"/>
  <c r="C30" i="12"/>
  <c r="C29" i="12"/>
  <c r="C28" i="12"/>
  <c r="C27" i="12"/>
  <c r="C26" i="12"/>
  <c r="C25" i="12"/>
  <c r="C24" i="12"/>
  <c r="C23" i="12"/>
  <c r="C22" i="12"/>
  <c r="C21" i="12"/>
  <c r="C20" i="12"/>
  <c r="C19" i="12"/>
  <c r="C18" i="12"/>
  <c r="C17" i="12"/>
  <c r="C16" i="12"/>
  <c r="C15" i="12"/>
  <c r="C14" i="12"/>
  <c r="C13" i="12"/>
  <c r="C12" i="12"/>
  <c r="C11" i="12"/>
  <c r="C10" i="12"/>
  <c r="C9" i="12"/>
  <c r="C8" i="12"/>
  <c r="C7" i="12"/>
  <c r="C6" i="12"/>
  <c r="C5" i="12"/>
  <c r="C3" i="12"/>
  <c r="O1354" i="10"/>
  <c r="L2" i="2"/>
  <c r="M3" i="2"/>
  <c r="M4" i="2"/>
  <c r="M5" i="2"/>
  <c r="M6" i="2"/>
  <c r="M7" i="2"/>
  <c r="M8" i="2"/>
  <c r="M9" i="2"/>
  <c r="M10" i="2"/>
  <c r="M11" i="2"/>
  <c r="M12" i="2"/>
  <c r="M13" i="2"/>
  <c r="M14" i="2"/>
  <c r="M15" i="2"/>
  <c r="M16" i="2"/>
  <c r="M17" i="2"/>
  <c r="M18" i="2"/>
  <c r="M19" i="2"/>
  <c r="M20" i="2"/>
  <c r="M21" i="2"/>
  <c r="M22" i="2"/>
  <c r="M23" i="2"/>
  <c r="M24" i="2"/>
  <c r="M25" i="2"/>
  <c r="M26" i="2"/>
  <c r="M27" i="2"/>
  <c r="M28" i="2"/>
  <c r="M29" i="2"/>
  <c r="M30" i="2"/>
  <c r="M31" i="2"/>
  <c r="M32" i="2"/>
  <c r="M33" i="2"/>
  <c r="M34" i="2"/>
  <c r="M35" i="2"/>
  <c r="M36" i="2"/>
  <c r="M37" i="2"/>
  <c r="M38" i="2"/>
  <c r="M39" i="2"/>
  <c r="M40" i="2"/>
  <c r="M41" i="2"/>
  <c r="M42" i="2"/>
  <c r="M43" i="2"/>
  <c r="M44" i="2"/>
  <c r="M45" i="2"/>
  <c r="M46" i="2"/>
  <c r="M47" i="2"/>
  <c r="M48" i="2"/>
  <c r="M49" i="2"/>
  <c r="M50" i="2"/>
  <c r="M51" i="2"/>
  <c r="M52" i="2"/>
  <c r="M53" i="2"/>
  <c r="M54" i="2"/>
  <c r="M55" i="2"/>
  <c r="M56" i="2"/>
  <c r="M57" i="2"/>
  <c r="M58" i="2"/>
  <c r="M59" i="2"/>
  <c r="M60" i="2"/>
  <c r="M61" i="2"/>
  <c r="M62" i="2"/>
  <c r="M63" i="2"/>
  <c r="M64" i="2"/>
  <c r="M65" i="2"/>
  <c r="M66" i="2"/>
  <c r="M67" i="2"/>
  <c r="M68" i="2"/>
  <c r="M69" i="2"/>
  <c r="M70" i="2"/>
  <c r="M71" i="2"/>
  <c r="M72" i="2"/>
  <c r="M73" i="2"/>
  <c r="M74" i="2"/>
  <c r="M75" i="2"/>
  <c r="M76" i="2"/>
  <c r="M77" i="2"/>
  <c r="M78" i="2"/>
  <c r="M79" i="2"/>
  <c r="M80" i="2"/>
  <c r="M81" i="2"/>
  <c r="M82" i="2"/>
  <c r="M83" i="2"/>
  <c r="M84" i="2"/>
  <c r="M85" i="2"/>
  <c r="M86" i="2"/>
  <c r="M87" i="2"/>
  <c r="M88" i="2"/>
  <c r="M89" i="2"/>
  <c r="M90" i="2"/>
  <c r="M91" i="2"/>
  <c r="M92" i="2"/>
  <c r="M93" i="2"/>
  <c r="M94" i="2"/>
  <c r="M95" i="2"/>
  <c r="M96" i="2"/>
  <c r="M97" i="2"/>
  <c r="M98" i="2"/>
  <c r="M99" i="2"/>
  <c r="M100" i="2"/>
  <c r="M101" i="2"/>
  <c r="M102" i="2"/>
  <c r="M103" i="2"/>
  <c r="M104" i="2"/>
  <c r="M105" i="2"/>
  <c r="M106" i="2"/>
  <c r="M107" i="2"/>
  <c r="M108" i="2"/>
  <c r="M109" i="2"/>
  <c r="M110" i="2"/>
  <c r="M111" i="2"/>
  <c r="M112" i="2"/>
  <c r="M113" i="2"/>
  <c r="M114" i="2"/>
  <c r="M115" i="2"/>
  <c r="M116" i="2"/>
  <c r="M117" i="2"/>
  <c r="M118" i="2"/>
  <c r="M119" i="2"/>
  <c r="M120" i="2"/>
  <c r="M121" i="2"/>
  <c r="M122" i="2"/>
  <c r="M123" i="2"/>
  <c r="M124" i="2"/>
  <c r="M125" i="2"/>
  <c r="M126" i="2"/>
  <c r="M127" i="2"/>
  <c r="M128" i="2"/>
  <c r="M129" i="2"/>
  <c r="M130" i="2"/>
  <c r="M131" i="2"/>
  <c r="M132" i="2"/>
  <c r="M133" i="2"/>
  <c r="M134" i="2"/>
  <c r="M135" i="2"/>
  <c r="M136" i="2"/>
  <c r="M137" i="2"/>
  <c r="M138" i="2"/>
  <c r="M139" i="2"/>
  <c r="M140" i="2"/>
  <c r="M141" i="2"/>
  <c r="M142" i="2"/>
  <c r="M143" i="2"/>
  <c r="M144" i="2"/>
  <c r="M145" i="2"/>
  <c r="M146" i="2"/>
  <c r="M147" i="2"/>
  <c r="M148" i="2"/>
  <c r="M149" i="2"/>
  <c r="M150" i="2"/>
  <c r="M151" i="2"/>
  <c r="M152" i="2"/>
  <c r="M153" i="2"/>
  <c r="M154" i="2"/>
  <c r="M155" i="2"/>
  <c r="M156" i="2"/>
  <c r="M157" i="2"/>
  <c r="M158" i="2"/>
  <c r="M159" i="2"/>
  <c r="M160" i="2"/>
  <c r="M161" i="2"/>
  <c r="M162" i="2"/>
  <c r="M163" i="2"/>
  <c r="M164" i="2"/>
  <c r="M165" i="2"/>
  <c r="M166" i="2"/>
  <c r="M167" i="2"/>
  <c r="M168" i="2"/>
  <c r="M169" i="2"/>
  <c r="M170" i="2"/>
  <c r="M171" i="2"/>
  <c r="M172" i="2"/>
  <c r="M173" i="2"/>
  <c r="M174" i="2"/>
  <c r="M175" i="2"/>
  <c r="M176" i="2"/>
  <c r="M177" i="2"/>
  <c r="M178" i="2"/>
  <c r="M179" i="2"/>
  <c r="M180" i="2"/>
  <c r="M181" i="2"/>
  <c r="M182" i="2"/>
  <c r="M183" i="2"/>
  <c r="M184" i="2"/>
  <c r="M185" i="2"/>
  <c r="M186" i="2"/>
  <c r="M187" i="2"/>
  <c r="M188" i="2"/>
  <c r="M189" i="2"/>
  <c r="M190" i="2"/>
  <c r="M191" i="2"/>
  <c r="M192" i="2"/>
  <c r="M193" i="2"/>
  <c r="M194" i="2"/>
  <c r="M195" i="2"/>
  <c r="M196" i="2"/>
  <c r="M197" i="2"/>
  <c r="M198" i="2"/>
  <c r="M199" i="2"/>
  <c r="M200" i="2"/>
  <c r="M201" i="2"/>
  <c r="M202" i="2"/>
  <c r="M203" i="2"/>
  <c r="M204" i="2"/>
  <c r="M205" i="2"/>
  <c r="M206" i="2"/>
  <c r="M207" i="2"/>
  <c r="M208" i="2"/>
  <c r="M209" i="2"/>
  <c r="M210" i="2"/>
  <c r="M211" i="2"/>
  <c r="M212" i="2"/>
  <c r="M213" i="2"/>
  <c r="M214" i="2"/>
  <c r="M215" i="2"/>
  <c r="M216" i="2"/>
  <c r="M217" i="2"/>
  <c r="M218" i="2"/>
  <c r="M219" i="2"/>
  <c r="M220" i="2"/>
  <c r="M221" i="2"/>
  <c r="M222" i="2"/>
  <c r="M223" i="2"/>
  <c r="M224" i="2"/>
  <c r="M225" i="2"/>
  <c r="M226" i="2"/>
  <c r="M227" i="2"/>
  <c r="M228" i="2"/>
  <c r="M229" i="2"/>
  <c r="M230" i="2"/>
  <c r="M231" i="2"/>
  <c r="M232" i="2"/>
  <c r="M233" i="2"/>
  <c r="M234" i="2"/>
  <c r="M235" i="2"/>
  <c r="M236" i="2"/>
  <c r="M237" i="2"/>
  <c r="M238" i="2"/>
  <c r="M239" i="2"/>
  <c r="M240" i="2"/>
  <c r="M241" i="2"/>
  <c r="M242" i="2"/>
  <c r="M243" i="2"/>
  <c r="M244" i="2"/>
  <c r="M245" i="2"/>
  <c r="M246" i="2"/>
  <c r="M247" i="2"/>
  <c r="M248" i="2"/>
  <c r="M249" i="2"/>
  <c r="M250" i="2"/>
  <c r="M251" i="2"/>
  <c r="M252" i="2"/>
  <c r="M253" i="2"/>
  <c r="M254" i="2"/>
  <c r="M255" i="2"/>
  <c r="M256" i="2"/>
  <c r="M257" i="2"/>
  <c r="M258" i="2"/>
  <c r="M259" i="2"/>
  <c r="M260" i="2"/>
  <c r="M261" i="2"/>
  <c r="M262" i="2"/>
  <c r="M263" i="2"/>
  <c r="M264" i="2"/>
  <c r="M265" i="2"/>
  <c r="M266" i="2"/>
  <c r="M267" i="2"/>
  <c r="M268" i="2"/>
  <c r="M269" i="2"/>
  <c r="M270" i="2"/>
  <c r="M271" i="2"/>
  <c r="M272" i="2"/>
  <c r="M273" i="2"/>
  <c r="M274" i="2"/>
  <c r="M275" i="2"/>
  <c r="M276" i="2"/>
  <c r="M277" i="2"/>
  <c r="M278" i="2"/>
  <c r="M279" i="2"/>
  <c r="M280" i="2"/>
  <c r="M281" i="2"/>
  <c r="M282" i="2"/>
  <c r="M283" i="2"/>
  <c r="M284" i="2"/>
  <c r="M285" i="2"/>
  <c r="M286" i="2"/>
  <c r="M287" i="2"/>
  <c r="M288" i="2"/>
  <c r="M289" i="2"/>
  <c r="M290" i="2"/>
  <c r="M291" i="2"/>
  <c r="M292" i="2"/>
  <c r="M293" i="2"/>
  <c r="M294" i="2"/>
  <c r="M295" i="2"/>
  <c r="M296" i="2"/>
  <c r="M297" i="2"/>
  <c r="M298" i="2"/>
  <c r="M299" i="2"/>
  <c r="M300" i="2"/>
  <c r="M301" i="2"/>
  <c r="M302" i="2"/>
  <c r="M303" i="2"/>
  <c r="M304" i="2"/>
  <c r="M305" i="2"/>
  <c r="M306" i="2"/>
  <c r="M307" i="2"/>
  <c r="M308" i="2"/>
  <c r="M309" i="2"/>
  <c r="M310" i="2"/>
  <c r="M311" i="2"/>
  <c r="M312" i="2"/>
  <c r="M313" i="2"/>
  <c r="M314" i="2"/>
  <c r="M315" i="2"/>
  <c r="M316" i="2"/>
  <c r="M317" i="2"/>
  <c r="M318" i="2"/>
  <c r="M319" i="2"/>
  <c r="M320" i="2"/>
  <c r="M321" i="2"/>
  <c r="M322" i="2"/>
  <c r="M323" i="2"/>
  <c r="M324" i="2"/>
  <c r="M325" i="2"/>
  <c r="M326" i="2"/>
  <c r="M327" i="2"/>
  <c r="M328" i="2"/>
  <c r="M329" i="2"/>
  <c r="M330" i="2"/>
  <c r="M331" i="2"/>
  <c r="M332" i="2"/>
  <c r="M333" i="2"/>
  <c r="M334" i="2"/>
  <c r="M335" i="2"/>
  <c r="M336" i="2"/>
  <c r="M337" i="2"/>
  <c r="M338" i="2"/>
  <c r="M339" i="2"/>
  <c r="M340" i="2"/>
  <c r="M341" i="2"/>
  <c r="M342" i="2"/>
  <c r="M343" i="2"/>
  <c r="M344" i="2"/>
  <c r="M345" i="2"/>
  <c r="M346" i="2"/>
  <c r="M347" i="2"/>
  <c r="M348" i="2"/>
  <c r="M349" i="2"/>
  <c r="M350" i="2"/>
  <c r="M351" i="2"/>
  <c r="M352" i="2"/>
  <c r="M353" i="2"/>
  <c r="M354" i="2"/>
  <c r="M355" i="2"/>
  <c r="M356" i="2"/>
  <c r="M357" i="2"/>
  <c r="M358" i="2"/>
  <c r="M359" i="2"/>
  <c r="M360" i="2"/>
  <c r="M361" i="2"/>
  <c r="M362" i="2"/>
  <c r="M363" i="2"/>
  <c r="M364" i="2"/>
  <c r="M365" i="2"/>
  <c r="M366" i="2"/>
  <c r="M367" i="2"/>
  <c r="M368" i="2"/>
  <c r="M369" i="2"/>
  <c r="M370" i="2"/>
  <c r="M371" i="2"/>
  <c r="M372" i="2"/>
  <c r="M373" i="2"/>
  <c r="M374" i="2"/>
  <c r="M375" i="2"/>
  <c r="M376" i="2"/>
  <c r="M377" i="2"/>
  <c r="M378" i="2"/>
  <c r="M379" i="2"/>
  <c r="M380" i="2"/>
  <c r="M381" i="2"/>
  <c r="M382" i="2"/>
  <c r="M383" i="2"/>
  <c r="M384" i="2"/>
  <c r="M385" i="2"/>
  <c r="M386" i="2"/>
  <c r="M387" i="2"/>
  <c r="M388" i="2"/>
  <c r="M389" i="2"/>
  <c r="M390" i="2"/>
  <c r="M391" i="2"/>
  <c r="M392" i="2"/>
  <c r="M393" i="2"/>
  <c r="M394" i="2"/>
  <c r="M395" i="2"/>
  <c r="M396" i="2"/>
  <c r="M397" i="2"/>
  <c r="M398" i="2"/>
  <c r="M399" i="2"/>
  <c r="M400" i="2"/>
  <c r="M401" i="2"/>
  <c r="M402" i="2"/>
  <c r="M403" i="2"/>
  <c r="M404" i="2"/>
  <c r="M405" i="2"/>
  <c r="M406" i="2"/>
  <c r="M407" i="2"/>
  <c r="M408" i="2"/>
  <c r="M409" i="2"/>
  <c r="M410" i="2"/>
  <c r="M411" i="2"/>
  <c r="M412" i="2"/>
  <c r="M413" i="2"/>
  <c r="M414" i="2"/>
  <c r="M415" i="2"/>
  <c r="M416" i="2"/>
  <c r="M417" i="2"/>
  <c r="M418" i="2"/>
  <c r="M419" i="2"/>
  <c r="M420" i="2"/>
  <c r="M421" i="2"/>
  <c r="M422" i="2"/>
  <c r="M423" i="2"/>
  <c r="M424" i="2"/>
  <c r="M425" i="2"/>
  <c r="M426" i="2"/>
  <c r="M427" i="2"/>
  <c r="M428" i="2"/>
  <c r="M429" i="2"/>
  <c r="M430" i="2"/>
  <c r="M431" i="2"/>
  <c r="M432" i="2"/>
  <c r="M433" i="2"/>
  <c r="M434" i="2"/>
  <c r="M435" i="2"/>
  <c r="M436" i="2"/>
  <c r="M437" i="2"/>
  <c r="M438" i="2"/>
  <c r="M439" i="2"/>
  <c r="M440" i="2"/>
  <c r="M441" i="2"/>
  <c r="M442" i="2"/>
  <c r="M443" i="2"/>
  <c r="M444" i="2"/>
  <c r="M445" i="2"/>
  <c r="M446" i="2"/>
  <c r="M447" i="2"/>
  <c r="M448" i="2"/>
  <c r="M449" i="2"/>
  <c r="M450" i="2"/>
  <c r="M451" i="2"/>
  <c r="M452" i="2"/>
  <c r="M453" i="2"/>
  <c r="M454" i="2"/>
  <c r="M455" i="2"/>
  <c r="M456" i="2"/>
  <c r="M457" i="2"/>
  <c r="M458" i="2"/>
  <c r="M459" i="2"/>
  <c r="M460" i="2"/>
  <c r="M461" i="2"/>
  <c r="M462" i="2"/>
  <c r="M463" i="2"/>
  <c r="M464" i="2"/>
  <c r="M465" i="2"/>
  <c r="M466" i="2"/>
  <c r="M467" i="2"/>
  <c r="M468" i="2"/>
  <c r="M469" i="2"/>
  <c r="M470" i="2"/>
  <c r="M471" i="2"/>
  <c r="M472" i="2"/>
  <c r="M473" i="2"/>
  <c r="M474" i="2"/>
  <c r="M475" i="2"/>
  <c r="M476" i="2"/>
  <c r="M477" i="2"/>
  <c r="M478" i="2"/>
  <c r="M479" i="2"/>
  <c r="M480" i="2"/>
  <c r="M481" i="2"/>
  <c r="M482" i="2"/>
  <c r="M483" i="2"/>
  <c r="M484" i="2"/>
  <c r="M485" i="2"/>
  <c r="M486" i="2"/>
  <c r="M487" i="2"/>
  <c r="M488" i="2"/>
  <c r="M489" i="2"/>
  <c r="M490" i="2"/>
  <c r="M491" i="2"/>
  <c r="M492" i="2"/>
  <c r="M493" i="2"/>
  <c r="M494" i="2"/>
  <c r="M495" i="2"/>
  <c r="M496" i="2"/>
  <c r="M497" i="2"/>
  <c r="M498" i="2"/>
  <c r="M499" i="2"/>
  <c r="M500" i="2"/>
  <c r="M501" i="2"/>
  <c r="M502" i="2"/>
  <c r="M503" i="2"/>
  <c r="M504" i="2"/>
  <c r="M505" i="2"/>
  <c r="M506" i="2"/>
  <c r="M507" i="2"/>
  <c r="M508" i="2"/>
  <c r="M509" i="2"/>
  <c r="M510" i="2"/>
  <c r="M511" i="2"/>
  <c r="M512" i="2"/>
  <c r="M513" i="2"/>
  <c r="M514" i="2"/>
  <c r="M515" i="2"/>
  <c r="M516" i="2"/>
  <c r="M517" i="2"/>
  <c r="M518" i="2"/>
  <c r="M519" i="2"/>
  <c r="M520" i="2"/>
  <c r="M521" i="2"/>
  <c r="M522" i="2"/>
  <c r="M523" i="2"/>
  <c r="M524" i="2"/>
  <c r="M525" i="2"/>
  <c r="M526" i="2"/>
  <c r="M527" i="2"/>
  <c r="M528" i="2"/>
  <c r="M529" i="2"/>
  <c r="M530" i="2"/>
  <c r="M531" i="2"/>
  <c r="M532" i="2"/>
  <c r="M533" i="2"/>
  <c r="M534" i="2"/>
  <c r="M535" i="2"/>
  <c r="M536" i="2"/>
  <c r="M537" i="2"/>
  <c r="M538" i="2"/>
  <c r="M539" i="2"/>
  <c r="M540" i="2"/>
  <c r="M541" i="2"/>
  <c r="M542" i="2"/>
  <c r="M543" i="2"/>
  <c r="M544" i="2"/>
  <c r="M545" i="2"/>
  <c r="M546" i="2"/>
  <c r="M547" i="2"/>
  <c r="M548" i="2"/>
  <c r="M549" i="2"/>
  <c r="M550" i="2"/>
  <c r="M551" i="2"/>
  <c r="M552" i="2"/>
  <c r="M553" i="2"/>
  <c r="M554" i="2"/>
  <c r="M555" i="2"/>
  <c r="M556" i="2"/>
  <c r="M557" i="2"/>
  <c r="M558" i="2"/>
  <c r="M559" i="2"/>
  <c r="M560" i="2"/>
  <c r="M561" i="2"/>
  <c r="M562" i="2"/>
  <c r="M563" i="2"/>
  <c r="M564" i="2"/>
  <c r="M565" i="2"/>
  <c r="M566" i="2"/>
  <c r="M567" i="2"/>
  <c r="M568" i="2"/>
  <c r="M569" i="2"/>
  <c r="M570" i="2"/>
  <c r="M571" i="2"/>
  <c r="M572" i="2"/>
  <c r="M573" i="2"/>
  <c r="M574" i="2"/>
  <c r="M575" i="2"/>
  <c r="M576" i="2"/>
  <c r="M577" i="2"/>
  <c r="M578" i="2"/>
  <c r="M579" i="2"/>
  <c r="M580" i="2"/>
  <c r="M581" i="2"/>
  <c r="M582" i="2"/>
  <c r="M583" i="2"/>
  <c r="M584" i="2"/>
  <c r="M585" i="2"/>
  <c r="M586" i="2"/>
  <c r="M587" i="2"/>
  <c r="M588" i="2"/>
  <c r="M589" i="2"/>
  <c r="M590" i="2"/>
  <c r="M591" i="2"/>
  <c r="M592" i="2"/>
  <c r="M593" i="2"/>
  <c r="M594" i="2"/>
  <c r="M595" i="2"/>
  <c r="M596" i="2"/>
  <c r="M597" i="2"/>
  <c r="M598" i="2"/>
  <c r="M599" i="2"/>
  <c r="M600" i="2"/>
  <c r="M601" i="2"/>
  <c r="M602" i="2"/>
  <c r="M603" i="2"/>
  <c r="M604" i="2"/>
  <c r="M605" i="2"/>
  <c r="M606" i="2"/>
  <c r="M607" i="2"/>
  <c r="M608" i="2"/>
  <c r="M609" i="2"/>
  <c r="M610" i="2"/>
  <c r="M611" i="2"/>
  <c r="M612" i="2"/>
  <c r="M613" i="2"/>
  <c r="M614" i="2"/>
  <c r="M615" i="2"/>
  <c r="M616" i="2"/>
  <c r="M617" i="2"/>
  <c r="M618" i="2"/>
  <c r="M619" i="2"/>
  <c r="M620" i="2"/>
  <c r="M621" i="2"/>
  <c r="M622" i="2"/>
  <c r="M623" i="2"/>
  <c r="M624" i="2"/>
  <c r="M625" i="2"/>
  <c r="M626" i="2"/>
  <c r="M627" i="2"/>
  <c r="M628" i="2"/>
  <c r="M629" i="2"/>
  <c r="M630" i="2"/>
  <c r="M631" i="2"/>
  <c r="M632" i="2"/>
  <c r="M633" i="2"/>
  <c r="M634" i="2"/>
  <c r="M635" i="2"/>
  <c r="M636" i="2"/>
  <c r="M637" i="2"/>
  <c r="M638" i="2"/>
  <c r="M639" i="2"/>
  <c r="M640" i="2"/>
  <c r="M641" i="2"/>
  <c r="M642" i="2"/>
  <c r="M643" i="2"/>
  <c r="M644" i="2"/>
  <c r="M645" i="2"/>
  <c r="M646" i="2"/>
  <c r="M647" i="2"/>
  <c r="M648" i="2"/>
  <c r="M649" i="2"/>
  <c r="M650" i="2"/>
  <c r="M651" i="2"/>
  <c r="M652" i="2"/>
  <c r="M653" i="2"/>
  <c r="M654" i="2"/>
  <c r="M655" i="2"/>
  <c r="M656" i="2"/>
  <c r="M657" i="2"/>
  <c r="M658" i="2"/>
  <c r="M659" i="2"/>
  <c r="M660" i="2"/>
  <c r="M661" i="2"/>
  <c r="M662" i="2"/>
  <c r="M663" i="2"/>
  <c r="M664" i="2"/>
  <c r="M665" i="2"/>
  <c r="M666" i="2"/>
  <c r="M667" i="2"/>
  <c r="M668" i="2"/>
  <c r="M669" i="2"/>
  <c r="M670" i="2"/>
  <c r="M671" i="2"/>
  <c r="M672" i="2"/>
  <c r="M673" i="2"/>
  <c r="M674" i="2"/>
  <c r="M675" i="2"/>
  <c r="M676" i="2"/>
  <c r="M677" i="2"/>
  <c r="M678" i="2"/>
  <c r="M679" i="2"/>
  <c r="M680" i="2"/>
  <c r="M681" i="2"/>
  <c r="M682" i="2"/>
  <c r="M683" i="2"/>
  <c r="M684" i="2"/>
  <c r="M685" i="2"/>
  <c r="M686" i="2"/>
  <c r="M687" i="2"/>
  <c r="M688" i="2"/>
  <c r="M689" i="2"/>
  <c r="M690" i="2"/>
  <c r="M691" i="2"/>
  <c r="M692" i="2"/>
  <c r="M693" i="2"/>
  <c r="M694" i="2"/>
  <c r="M695" i="2"/>
  <c r="M696" i="2"/>
  <c r="M697" i="2"/>
  <c r="M698" i="2"/>
  <c r="M699" i="2"/>
  <c r="M700" i="2"/>
  <c r="M701" i="2"/>
  <c r="M702" i="2"/>
  <c r="M703" i="2"/>
  <c r="M704" i="2"/>
  <c r="M705" i="2"/>
  <c r="M706" i="2"/>
  <c r="M707" i="2"/>
  <c r="M708" i="2"/>
  <c r="M709" i="2"/>
  <c r="M710" i="2"/>
  <c r="M711" i="2"/>
  <c r="M712" i="2"/>
  <c r="M713" i="2"/>
  <c r="M714" i="2"/>
  <c r="M715" i="2"/>
  <c r="M716" i="2"/>
  <c r="M717" i="2"/>
  <c r="M718" i="2"/>
  <c r="M719" i="2"/>
  <c r="M720" i="2"/>
  <c r="M721" i="2"/>
  <c r="M722" i="2"/>
  <c r="M723" i="2"/>
  <c r="M724" i="2"/>
  <c r="M725" i="2"/>
  <c r="M726" i="2"/>
  <c r="M727" i="2"/>
  <c r="M728" i="2"/>
  <c r="M729" i="2"/>
  <c r="M730" i="2"/>
  <c r="M731" i="2"/>
  <c r="M732" i="2"/>
  <c r="M733" i="2"/>
  <c r="M734" i="2"/>
  <c r="M735" i="2"/>
  <c r="M736" i="2"/>
  <c r="M737" i="2"/>
  <c r="M738" i="2"/>
  <c r="M739" i="2"/>
  <c r="M740" i="2"/>
  <c r="M741" i="2"/>
  <c r="M742" i="2"/>
  <c r="M743" i="2"/>
  <c r="M744" i="2"/>
  <c r="M745" i="2"/>
  <c r="M746" i="2"/>
  <c r="M747" i="2"/>
  <c r="M748" i="2"/>
  <c r="M749" i="2"/>
  <c r="M750" i="2"/>
  <c r="M751" i="2"/>
  <c r="M752" i="2"/>
  <c r="M753" i="2"/>
  <c r="M754" i="2"/>
  <c r="M755" i="2"/>
  <c r="M756" i="2"/>
  <c r="M757" i="2"/>
  <c r="M758" i="2"/>
  <c r="M759" i="2"/>
  <c r="M760" i="2"/>
  <c r="M761" i="2"/>
  <c r="M762" i="2"/>
  <c r="M763" i="2"/>
  <c r="M764" i="2"/>
  <c r="M765" i="2"/>
  <c r="M766" i="2"/>
  <c r="M767" i="2"/>
  <c r="M768" i="2"/>
  <c r="M769" i="2"/>
  <c r="M770" i="2"/>
  <c r="M771" i="2"/>
  <c r="M772" i="2"/>
  <c r="M773" i="2"/>
  <c r="M774" i="2"/>
  <c r="M775" i="2"/>
  <c r="M776" i="2"/>
  <c r="M777" i="2"/>
  <c r="M778" i="2"/>
  <c r="M779" i="2"/>
  <c r="M780" i="2"/>
  <c r="M781" i="2"/>
  <c r="M782" i="2"/>
  <c r="M783" i="2"/>
  <c r="M784" i="2"/>
  <c r="M785" i="2"/>
  <c r="M786" i="2"/>
  <c r="M787" i="2"/>
  <c r="M788" i="2"/>
  <c r="M789" i="2"/>
  <c r="M790" i="2"/>
  <c r="M791" i="2"/>
  <c r="M792" i="2"/>
  <c r="M793" i="2"/>
  <c r="M794" i="2"/>
  <c r="M795" i="2"/>
  <c r="M796" i="2"/>
  <c r="M797" i="2"/>
  <c r="M798" i="2"/>
  <c r="M799" i="2"/>
  <c r="M800" i="2"/>
  <c r="M801" i="2"/>
  <c r="M802" i="2"/>
  <c r="M803" i="2"/>
  <c r="M804" i="2"/>
  <c r="M805" i="2"/>
  <c r="M806" i="2"/>
  <c r="M807" i="2"/>
  <c r="M808" i="2"/>
  <c r="M809" i="2"/>
  <c r="M810" i="2"/>
  <c r="M811" i="2"/>
  <c r="M812" i="2"/>
  <c r="M813" i="2"/>
  <c r="M814" i="2"/>
  <c r="M815" i="2"/>
  <c r="M816" i="2"/>
  <c r="M817" i="2"/>
  <c r="M818" i="2"/>
  <c r="M819" i="2"/>
  <c r="M820" i="2"/>
  <c r="M821" i="2"/>
  <c r="M822" i="2"/>
  <c r="M823" i="2"/>
  <c r="M824" i="2"/>
  <c r="M825" i="2"/>
  <c r="M826" i="2"/>
  <c r="M827" i="2"/>
  <c r="M828" i="2"/>
  <c r="M829" i="2"/>
  <c r="M830" i="2"/>
  <c r="M831" i="2"/>
  <c r="M832" i="2"/>
  <c r="M833" i="2"/>
  <c r="M834" i="2"/>
  <c r="M835" i="2"/>
  <c r="M836" i="2"/>
  <c r="M837" i="2"/>
  <c r="M838" i="2"/>
  <c r="M839" i="2"/>
  <c r="M840" i="2"/>
  <c r="M841" i="2"/>
  <c r="M842" i="2"/>
  <c r="M843" i="2"/>
  <c r="M844" i="2"/>
  <c r="M845" i="2"/>
  <c r="M846" i="2"/>
  <c r="M847" i="2"/>
  <c r="M848" i="2"/>
  <c r="M849" i="2"/>
  <c r="M850" i="2"/>
  <c r="M851" i="2"/>
  <c r="M852" i="2"/>
  <c r="M853" i="2"/>
  <c r="M854" i="2"/>
  <c r="M855" i="2"/>
  <c r="M856" i="2"/>
  <c r="M857" i="2"/>
  <c r="M858" i="2"/>
  <c r="M859" i="2"/>
  <c r="M860" i="2"/>
  <c r="M861" i="2"/>
  <c r="M862" i="2"/>
  <c r="M863" i="2"/>
  <c r="M864" i="2"/>
  <c r="M865" i="2"/>
  <c r="M866" i="2"/>
  <c r="M867" i="2"/>
  <c r="M868" i="2"/>
  <c r="M869" i="2"/>
  <c r="M870" i="2"/>
  <c r="M871" i="2"/>
  <c r="M872" i="2"/>
  <c r="M873" i="2"/>
  <c r="M874" i="2"/>
  <c r="M875" i="2"/>
  <c r="M876" i="2"/>
  <c r="M877" i="2"/>
  <c r="M878" i="2"/>
  <c r="M879" i="2"/>
  <c r="M880" i="2"/>
  <c r="M881" i="2"/>
  <c r="M882" i="2"/>
  <c r="M883" i="2"/>
  <c r="M884" i="2"/>
  <c r="M885" i="2"/>
  <c r="M886" i="2"/>
  <c r="M887" i="2"/>
  <c r="M888" i="2"/>
  <c r="M889" i="2"/>
  <c r="M890" i="2"/>
  <c r="M891" i="2"/>
  <c r="M892" i="2"/>
  <c r="M893" i="2"/>
  <c r="M894" i="2"/>
  <c r="M895" i="2"/>
  <c r="M896" i="2"/>
  <c r="M897" i="2"/>
  <c r="M898" i="2"/>
  <c r="M899" i="2"/>
  <c r="M900" i="2"/>
  <c r="M901" i="2"/>
  <c r="M902" i="2"/>
  <c r="M903" i="2"/>
  <c r="M904" i="2"/>
  <c r="M905" i="2"/>
  <c r="M906" i="2"/>
  <c r="M907" i="2"/>
  <c r="M908" i="2"/>
  <c r="M909" i="2"/>
  <c r="M910" i="2"/>
  <c r="M911" i="2"/>
  <c r="M912" i="2"/>
  <c r="M913" i="2"/>
  <c r="M914" i="2"/>
  <c r="M915" i="2"/>
  <c r="M916" i="2"/>
  <c r="M917" i="2"/>
  <c r="M918" i="2"/>
  <c r="M919" i="2"/>
  <c r="M920" i="2"/>
  <c r="M921" i="2"/>
  <c r="M922" i="2"/>
  <c r="M923" i="2"/>
  <c r="M924" i="2"/>
  <c r="M925" i="2"/>
  <c r="M926" i="2"/>
  <c r="M927" i="2"/>
  <c r="M928" i="2"/>
  <c r="M929" i="2"/>
  <c r="M930" i="2"/>
  <c r="M931" i="2"/>
  <c r="M932" i="2"/>
  <c r="M933" i="2"/>
  <c r="M934" i="2"/>
  <c r="M935" i="2"/>
  <c r="M936" i="2"/>
  <c r="M937" i="2"/>
  <c r="M938" i="2"/>
  <c r="M939" i="2"/>
  <c r="M940" i="2"/>
  <c r="M941" i="2"/>
  <c r="M942" i="2"/>
  <c r="M943" i="2"/>
  <c r="M944" i="2"/>
  <c r="M945" i="2"/>
  <c r="M946" i="2"/>
  <c r="M947" i="2"/>
  <c r="M948" i="2"/>
  <c r="M949" i="2"/>
  <c r="M950" i="2"/>
  <c r="M951" i="2"/>
  <c r="M952" i="2"/>
  <c r="M953" i="2"/>
  <c r="M954" i="2"/>
  <c r="M955" i="2"/>
  <c r="M956" i="2"/>
  <c r="M957" i="2"/>
  <c r="M958" i="2"/>
  <c r="M959" i="2"/>
  <c r="M960" i="2"/>
  <c r="M961" i="2"/>
  <c r="M962" i="2"/>
  <c r="M963" i="2"/>
  <c r="M964" i="2"/>
  <c r="M965" i="2"/>
  <c r="M966" i="2"/>
  <c r="M967" i="2"/>
  <c r="M968" i="2"/>
  <c r="M969" i="2"/>
  <c r="M970" i="2"/>
  <c r="M971" i="2"/>
  <c r="M972" i="2"/>
  <c r="M973" i="2"/>
  <c r="M974" i="2"/>
  <c r="M975" i="2"/>
  <c r="M976" i="2"/>
  <c r="M977" i="2"/>
  <c r="M978" i="2"/>
  <c r="M979" i="2"/>
  <c r="M980" i="2"/>
  <c r="M981" i="2"/>
  <c r="M982" i="2"/>
  <c r="M983" i="2"/>
  <c r="M984" i="2"/>
  <c r="M985" i="2"/>
  <c r="M986" i="2"/>
  <c r="M987" i="2"/>
  <c r="M988" i="2"/>
  <c r="M989" i="2"/>
  <c r="M990" i="2"/>
  <c r="M991" i="2"/>
  <c r="M992" i="2"/>
  <c r="M993" i="2"/>
  <c r="M994" i="2"/>
  <c r="M995" i="2"/>
  <c r="M996" i="2"/>
  <c r="M997" i="2"/>
  <c r="M998" i="2"/>
  <c r="M999" i="2"/>
  <c r="M1000" i="2"/>
  <c r="M1001" i="2"/>
  <c r="M1002" i="2"/>
  <c r="M1003" i="2"/>
  <c r="M1004" i="2"/>
  <c r="M1005" i="2"/>
  <c r="M1006" i="2"/>
  <c r="M1007" i="2"/>
  <c r="M1008" i="2"/>
  <c r="M1009" i="2"/>
  <c r="M1010" i="2"/>
  <c r="M1011" i="2"/>
  <c r="M1012" i="2"/>
  <c r="M1013" i="2"/>
  <c r="M1014" i="2"/>
  <c r="M1015" i="2"/>
  <c r="M1016" i="2"/>
  <c r="M1017" i="2"/>
  <c r="M1018" i="2"/>
  <c r="M1019" i="2"/>
  <c r="M1020" i="2"/>
  <c r="M1021" i="2"/>
  <c r="M1022" i="2"/>
  <c r="M1023" i="2"/>
  <c r="M1024" i="2"/>
  <c r="M1025" i="2"/>
  <c r="M1026" i="2"/>
  <c r="M1027" i="2"/>
  <c r="M1028" i="2"/>
  <c r="M1029" i="2"/>
  <c r="M1030" i="2"/>
  <c r="M1031" i="2"/>
  <c r="M1032" i="2"/>
  <c r="M1033" i="2"/>
  <c r="M1034" i="2"/>
  <c r="M1035" i="2"/>
  <c r="M1036" i="2"/>
  <c r="M1037" i="2"/>
  <c r="M1038" i="2"/>
  <c r="M1039" i="2"/>
  <c r="M1040" i="2"/>
  <c r="M1041" i="2"/>
  <c r="M1042" i="2"/>
  <c r="M1043" i="2"/>
  <c r="M1044" i="2"/>
  <c r="M1045" i="2"/>
  <c r="M1046" i="2"/>
  <c r="M1047" i="2"/>
  <c r="M1048" i="2"/>
  <c r="M1049" i="2"/>
  <c r="M1050" i="2"/>
  <c r="M1051" i="2"/>
  <c r="M1052" i="2"/>
  <c r="M1053" i="2"/>
  <c r="M1054" i="2"/>
  <c r="M1055" i="2"/>
  <c r="M1056" i="2"/>
  <c r="M1057" i="2"/>
  <c r="M1058" i="2"/>
  <c r="M1059" i="2"/>
  <c r="M1060" i="2"/>
  <c r="M1061" i="2"/>
  <c r="M1062" i="2"/>
  <c r="M1063" i="2"/>
  <c r="M1064" i="2"/>
  <c r="M1065" i="2"/>
  <c r="M1066" i="2"/>
  <c r="M1067" i="2"/>
  <c r="M1068" i="2"/>
  <c r="M1069" i="2"/>
  <c r="M1070" i="2"/>
  <c r="M1071" i="2"/>
  <c r="M1072" i="2"/>
  <c r="M1073" i="2"/>
  <c r="M1074" i="2"/>
  <c r="M1075" i="2"/>
  <c r="M1076" i="2"/>
  <c r="M1077" i="2"/>
  <c r="M1078" i="2"/>
  <c r="M1079" i="2"/>
  <c r="M1080" i="2"/>
  <c r="M1081" i="2"/>
  <c r="M1082" i="2"/>
  <c r="M1083" i="2"/>
  <c r="M1084" i="2"/>
  <c r="M1085" i="2"/>
  <c r="M1086" i="2"/>
  <c r="M1087" i="2"/>
  <c r="M1088" i="2"/>
  <c r="M1089" i="2"/>
  <c r="M1090" i="2"/>
  <c r="M1091" i="2"/>
  <c r="M1092" i="2"/>
  <c r="M1093" i="2"/>
  <c r="M1094" i="2"/>
  <c r="M1095" i="2"/>
  <c r="M1096" i="2"/>
  <c r="M1097" i="2"/>
  <c r="M1098" i="2"/>
  <c r="M1099" i="2"/>
  <c r="M1100" i="2"/>
  <c r="M1101" i="2"/>
  <c r="M1102" i="2"/>
  <c r="M1103" i="2"/>
  <c r="M1104" i="2"/>
  <c r="M1105" i="2"/>
  <c r="M1106" i="2"/>
  <c r="M1107" i="2"/>
  <c r="M1108" i="2"/>
  <c r="M1109" i="2"/>
  <c r="M1110" i="2"/>
  <c r="M1111" i="2"/>
  <c r="M1112" i="2"/>
  <c r="M1113" i="2"/>
  <c r="M1114" i="2"/>
  <c r="M1115" i="2"/>
  <c r="M1116" i="2"/>
  <c r="M1117" i="2"/>
  <c r="M1118" i="2"/>
  <c r="M1119" i="2"/>
  <c r="M1120" i="2"/>
  <c r="M1121" i="2"/>
  <c r="M1122" i="2"/>
  <c r="M1123" i="2"/>
  <c r="M1124" i="2"/>
  <c r="M1125" i="2"/>
  <c r="M1126" i="2"/>
  <c r="M1127" i="2"/>
  <c r="M1128" i="2"/>
  <c r="M1129" i="2"/>
  <c r="M1130" i="2"/>
  <c r="M1131" i="2"/>
  <c r="M1132" i="2"/>
  <c r="M1133" i="2"/>
  <c r="M1134" i="2"/>
  <c r="M1135" i="2"/>
  <c r="M1136" i="2"/>
  <c r="M1137" i="2"/>
  <c r="M1138" i="2"/>
  <c r="M1139" i="2"/>
  <c r="M1140" i="2"/>
  <c r="M1141" i="2"/>
  <c r="M1142" i="2"/>
  <c r="M1143" i="2"/>
  <c r="M1144" i="2"/>
  <c r="M1145" i="2"/>
  <c r="M1146" i="2"/>
  <c r="M1147" i="2"/>
  <c r="M1148" i="2"/>
  <c r="M1149" i="2"/>
  <c r="M1150" i="2"/>
  <c r="M1151" i="2"/>
  <c r="M1152" i="2"/>
  <c r="M1153" i="2"/>
  <c r="M1154" i="2"/>
  <c r="M1155" i="2"/>
  <c r="M1156" i="2"/>
  <c r="M1157" i="2"/>
  <c r="M1158" i="2"/>
  <c r="M1159" i="2"/>
  <c r="M1160" i="2"/>
  <c r="M1161" i="2"/>
  <c r="M1162" i="2"/>
  <c r="M1163" i="2"/>
  <c r="M1164" i="2"/>
  <c r="M1165" i="2"/>
  <c r="M1166" i="2"/>
  <c r="M1167" i="2"/>
  <c r="M1168" i="2"/>
  <c r="M1169" i="2"/>
  <c r="M1170" i="2"/>
  <c r="M1171" i="2"/>
  <c r="M1172" i="2"/>
  <c r="M1173" i="2"/>
  <c r="M1174" i="2"/>
  <c r="M1175" i="2"/>
  <c r="M1176" i="2"/>
  <c r="M1177" i="2"/>
  <c r="M1178" i="2"/>
  <c r="M1179" i="2"/>
  <c r="M1180" i="2"/>
  <c r="M1181" i="2"/>
  <c r="M1182" i="2"/>
  <c r="M1183" i="2"/>
  <c r="M1184" i="2"/>
  <c r="M1185" i="2"/>
  <c r="M1186" i="2"/>
  <c r="M1187" i="2"/>
  <c r="M1188" i="2"/>
  <c r="M1189" i="2"/>
  <c r="M1190" i="2"/>
  <c r="M1191" i="2"/>
  <c r="M1192" i="2"/>
  <c r="M1193" i="2"/>
  <c r="M1194" i="2"/>
  <c r="M1195" i="2"/>
  <c r="M1196" i="2"/>
  <c r="M1197" i="2"/>
  <c r="M1198" i="2"/>
  <c r="M1199" i="2"/>
  <c r="M1200" i="2"/>
  <c r="M1201" i="2"/>
  <c r="M1202" i="2"/>
  <c r="M1203" i="2"/>
  <c r="M1204" i="2"/>
  <c r="M1205" i="2"/>
  <c r="M1206" i="2"/>
  <c r="M1207" i="2"/>
  <c r="M1208" i="2"/>
  <c r="M1209" i="2"/>
  <c r="M1210" i="2"/>
  <c r="M1211" i="2"/>
  <c r="M1212" i="2"/>
  <c r="M1213" i="2"/>
  <c r="M1214" i="2"/>
  <c r="M1215" i="2"/>
  <c r="M1216" i="2"/>
  <c r="M1217" i="2"/>
  <c r="M1218" i="2"/>
  <c r="M1219" i="2"/>
  <c r="M1220" i="2"/>
  <c r="M1221" i="2"/>
  <c r="M1222" i="2"/>
  <c r="M1223" i="2"/>
  <c r="M1224" i="2"/>
  <c r="M1225" i="2"/>
  <c r="M1226" i="2"/>
  <c r="M1227" i="2"/>
  <c r="M1228" i="2"/>
  <c r="M1229" i="2"/>
  <c r="M1230" i="2"/>
  <c r="M1231" i="2"/>
  <c r="M1232" i="2"/>
  <c r="M1233" i="2"/>
  <c r="M1234" i="2"/>
  <c r="M1235" i="2"/>
  <c r="M1236" i="2"/>
  <c r="M1237" i="2"/>
  <c r="M1238" i="2"/>
  <c r="M1239" i="2"/>
  <c r="M1240" i="2"/>
  <c r="M1241" i="2"/>
  <c r="M1242" i="2"/>
  <c r="M1243" i="2"/>
  <c r="M1244" i="2"/>
  <c r="M1245" i="2"/>
  <c r="M1246" i="2"/>
  <c r="M1247" i="2"/>
  <c r="M1248" i="2"/>
  <c r="M1249" i="2"/>
  <c r="M1250" i="2"/>
  <c r="M1251" i="2"/>
  <c r="M1252" i="2"/>
  <c r="M1253" i="2"/>
  <c r="M1254" i="2"/>
  <c r="M1255" i="2"/>
  <c r="M1256" i="2"/>
  <c r="M1257" i="2"/>
  <c r="M1258" i="2"/>
  <c r="M1259" i="2"/>
  <c r="M1260" i="2"/>
  <c r="M1261" i="2"/>
  <c r="M1262" i="2"/>
  <c r="M1263" i="2"/>
  <c r="M1264" i="2"/>
  <c r="M1265" i="2"/>
  <c r="M1266" i="2"/>
  <c r="M1267" i="2"/>
  <c r="M1268" i="2"/>
  <c r="M1269" i="2"/>
  <c r="M1270" i="2"/>
  <c r="M1271" i="2"/>
  <c r="M1272" i="2"/>
  <c r="M1273" i="2"/>
  <c r="M1274" i="2"/>
  <c r="M1275" i="2"/>
  <c r="M1276" i="2"/>
  <c r="M1277" i="2"/>
  <c r="M1278" i="2"/>
  <c r="M1279" i="2"/>
  <c r="M1280" i="2"/>
  <c r="M1281" i="2"/>
  <c r="M1282" i="2"/>
  <c r="M1283" i="2"/>
  <c r="M1284" i="2"/>
  <c r="M1285" i="2"/>
  <c r="M1286" i="2"/>
  <c r="M1287" i="2"/>
  <c r="M1288" i="2"/>
  <c r="M1289" i="2"/>
  <c r="M1290" i="2"/>
  <c r="M1291" i="2"/>
  <c r="M1292" i="2"/>
  <c r="M1293" i="2"/>
  <c r="M1294" i="2"/>
  <c r="M1295" i="2"/>
  <c r="M1296" i="2"/>
  <c r="M1297" i="2"/>
  <c r="M1298" i="2"/>
  <c r="M1299" i="2"/>
  <c r="M1300" i="2"/>
  <c r="M1301" i="2"/>
  <c r="M1302" i="2"/>
  <c r="M1303" i="2"/>
  <c r="M1304" i="2"/>
  <c r="M1305" i="2"/>
  <c r="M1306" i="2"/>
  <c r="M1307" i="2"/>
  <c r="M1308" i="2"/>
  <c r="M1309" i="2"/>
  <c r="M1310" i="2"/>
  <c r="M1311" i="2"/>
  <c r="M1312" i="2"/>
  <c r="M1313" i="2"/>
  <c r="M1314" i="2"/>
  <c r="M1315" i="2"/>
  <c r="M1316" i="2"/>
  <c r="M1317" i="2"/>
  <c r="M1318" i="2"/>
  <c r="M1319" i="2"/>
  <c r="M1320" i="2"/>
  <c r="M1321" i="2"/>
  <c r="M1322" i="2"/>
  <c r="M1323" i="2"/>
  <c r="M1324" i="2"/>
  <c r="M1325" i="2"/>
  <c r="M1326" i="2"/>
  <c r="M1327" i="2"/>
  <c r="M1328" i="2"/>
  <c r="M1329" i="2"/>
  <c r="M1330" i="2"/>
  <c r="M1331" i="2"/>
  <c r="M1332" i="2"/>
  <c r="M1333" i="2"/>
  <c r="M1334" i="2"/>
  <c r="M1335" i="2"/>
  <c r="M1336" i="2"/>
  <c r="M1337" i="2"/>
  <c r="M1338" i="2"/>
  <c r="M1339" i="2"/>
  <c r="M1340" i="2"/>
  <c r="M1341" i="2"/>
  <c r="M1342" i="2"/>
  <c r="M1343" i="2"/>
  <c r="M1344" i="2"/>
  <c r="M1345" i="2"/>
  <c r="M1346" i="2"/>
  <c r="M1347" i="2"/>
  <c r="M1348" i="2"/>
  <c r="M1349" i="2"/>
  <c r="M1350" i="2"/>
  <c r="M1351" i="2"/>
  <c r="M1352" i="2"/>
  <c r="M1353" i="2"/>
  <c r="M2" i="2"/>
  <c r="O1615" i="14"/>
  <c r="O1616" i="14"/>
  <c r="O1617" i="14"/>
  <c r="O1618" i="14"/>
  <c r="O1619" i="14"/>
  <c r="O1620" i="14"/>
  <c r="O1621" i="14"/>
  <c r="O1622" i="14"/>
  <c r="O1623" i="14"/>
  <c r="O1624" i="14"/>
  <c r="O1625" i="14"/>
  <c r="O1626" i="14"/>
  <c r="O1627" i="14"/>
  <c r="O1628" i="14"/>
  <c r="O1629" i="14"/>
  <c r="O1630" i="14"/>
  <c r="O1631" i="14"/>
  <c r="O1632" i="14"/>
  <c r="O1633" i="14"/>
  <c r="O1634" i="14"/>
  <c r="O1635" i="14"/>
  <c r="O1636" i="14"/>
  <c r="O1637" i="14"/>
  <c r="O1638" i="14"/>
  <c r="O1639" i="14"/>
  <c r="O1640" i="14"/>
  <c r="O1641" i="14"/>
  <c r="O1642" i="14"/>
  <c r="O1643" i="14"/>
  <c r="O1644" i="14"/>
  <c r="O1645" i="14"/>
  <c r="O1646" i="14"/>
  <c r="O1647" i="14"/>
  <c r="O1648" i="14"/>
  <c r="O1649" i="14"/>
  <c r="O1650" i="14"/>
  <c r="O1651" i="14"/>
  <c r="O1652" i="14"/>
  <c r="O1653" i="14"/>
  <c r="O1654" i="14"/>
  <c r="O1655" i="14"/>
  <c r="O1656" i="14"/>
  <c r="O1657" i="14"/>
  <c r="O1658" i="14"/>
  <c r="O1659" i="14"/>
  <c r="O1660" i="14"/>
  <c r="O1661" i="14"/>
  <c r="O1662" i="14"/>
  <c r="O1663" i="14"/>
  <c r="O1664" i="14"/>
  <c r="O1665" i="14"/>
  <c r="O1666" i="14"/>
  <c r="O1667" i="14"/>
  <c r="O1668" i="14"/>
  <c r="O1669" i="14"/>
  <c r="O1670" i="14"/>
  <c r="O1671" i="14"/>
  <c r="O1672" i="14"/>
  <c r="O1673" i="14"/>
  <c r="O1674" i="14"/>
  <c r="O1675" i="14"/>
  <c r="O1676" i="14"/>
  <c r="O1677" i="14"/>
  <c r="O1678" i="14"/>
  <c r="O1679" i="14"/>
  <c r="O1680" i="14"/>
  <c r="O1681" i="14"/>
  <c r="O1682" i="14"/>
  <c r="O1683" i="14"/>
  <c r="O1684" i="14"/>
  <c r="O1685" i="14"/>
  <c r="O1686" i="14"/>
  <c r="O1687" i="14"/>
  <c r="O1688" i="14"/>
  <c r="O1689" i="14"/>
  <c r="O1690" i="14"/>
  <c r="O1691" i="14"/>
  <c r="O1692" i="14"/>
  <c r="O1693" i="14"/>
  <c r="O1694" i="14"/>
  <c r="O1695" i="14"/>
  <c r="O1696" i="14"/>
  <c r="O1697" i="14"/>
  <c r="O1698" i="14"/>
  <c r="O1699" i="14"/>
  <c r="O1700" i="14"/>
  <c r="O1701" i="14"/>
  <c r="O1702" i="14"/>
  <c r="O1703" i="14"/>
  <c r="O1704" i="14"/>
  <c r="O1705" i="14"/>
  <c r="O1706" i="14"/>
  <c r="O1707" i="14"/>
  <c r="O1708" i="14"/>
  <c r="O1709" i="14"/>
  <c r="O1710" i="14"/>
  <c r="O1711" i="14"/>
  <c r="O1712" i="14"/>
  <c r="O1713" i="14"/>
  <c r="O1714" i="14"/>
  <c r="O1715" i="14"/>
  <c r="O1716" i="14"/>
  <c r="O1717" i="14"/>
  <c r="O1718" i="14"/>
  <c r="O1719" i="14"/>
  <c r="O1720" i="14"/>
  <c r="O1721" i="14"/>
  <c r="O1722" i="14"/>
  <c r="O1723" i="14"/>
  <c r="O1724" i="14"/>
  <c r="O1725" i="14"/>
  <c r="O1726" i="14"/>
  <c r="O1727" i="14"/>
  <c r="O1728" i="14"/>
  <c r="O1729" i="14"/>
  <c r="O1730" i="14"/>
  <c r="O1731" i="14"/>
  <c r="O1732" i="14"/>
  <c r="O1733" i="14"/>
  <c r="O1734" i="14"/>
  <c r="O1735" i="14"/>
  <c r="O1736" i="14"/>
  <c r="O1737" i="14"/>
  <c r="O1738" i="14"/>
  <c r="O1739" i="14"/>
  <c r="O1740" i="14"/>
  <c r="O1741" i="14"/>
  <c r="O1742" i="14"/>
  <c r="O1743" i="14"/>
  <c r="O1744" i="14"/>
  <c r="O1745" i="14"/>
  <c r="O1746" i="14"/>
  <c r="O1747" i="14"/>
  <c r="O1748" i="14"/>
  <c r="O1749" i="14"/>
  <c r="O1750" i="14"/>
  <c r="O1751" i="14"/>
  <c r="O1752" i="14"/>
  <c r="O1753" i="14"/>
  <c r="O1754" i="14"/>
  <c r="O1755" i="14"/>
  <c r="O1756" i="14"/>
  <c r="O1757" i="14"/>
  <c r="O1758" i="14"/>
  <c r="O1759" i="14"/>
  <c r="O1760" i="14"/>
  <c r="P1759" i="12" l="1"/>
  <c r="P1758" i="12"/>
  <c r="P1757" i="12"/>
  <c r="P1756" i="12"/>
  <c r="P1755" i="12"/>
  <c r="P1754" i="12"/>
  <c r="P1753" i="12"/>
  <c r="P1752" i="12"/>
  <c r="P1751" i="12"/>
  <c r="P1750" i="12"/>
  <c r="P1749" i="12"/>
  <c r="P1748" i="12"/>
  <c r="P1747" i="12"/>
  <c r="P1746" i="12"/>
  <c r="P1745" i="12"/>
  <c r="P1744" i="12"/>
  <c r="P1743" i="12"/>
  <c r="P1742" i="12"/>
  <c r="P1741" i="12"/>
  <c r="P1740" i="12"/>
  <c r="P1739" i="12"/>
  <c r="P1738" i="12"/>
  <c r="P1737" i="12"/>
  <c r="P1736" i="12"/>
  <c r="P1735" i="12"/>
  <c r="P1734" i="12"/>
  <c r="P1733" i="12"/>
  <c r="P1732" i="12"/>
  <c r="P1731" i="12"/>
  <c r="P1730" i="12"/>
  <c r="P1729" i="12"/>
  <c r="P1728" i="12"/>
  <c r="P1727" i="12"/>
  <c r="P1726" i="12"/>
  <c r="P1725" i="12"/>
  <c r="P1724" i="12"/>
  <c r="P1723" i="12"/>
  <c r="P1722" i="12"/>
  <c r="P1721" i="12"/>
  <c r="P1720" i="12"/>
  <c r="P1719" i="12"/>
  <c r="P1718" i="12"/>
  <c r="P1717" i="12"/>
  <c r="P1716" i="12"/>
  <c r="P1715" i="12"/>
  <c r="P1714" i="12"/>
  <c r="P1713" i="12"/>
  <c r="P1712" i="12"/>
  <c r="P1711" i="12"/>
  <c r="P1710" i="12"/>
  <c r="P1709" i="12"/>
  <c r="P1708" i="12"/>
  <c r="P1707" i="12"/>
  <c r="P1706" i="12"/>
  <c r="P1705" i="12"/>
  <c r="P1704" i="12"/>
  <c r="P1703" i="12"/>
  <c r="P1702" i="12"/>
  <c r="P1701" i="12"/>
  <c r="P1700" i="12"/>
  <c r="P1699" i="12"/>
  <c r="P1698" i="12"/>
  <c r="P1697" i="12"/>
  <c r="P1696" i="12"/>
  <c r="P1695" i="12"/>
  <c r="P1694" i="12"/>
  <c r="P1693" i="12"/>
  <c r="P1692" i="12"/>
  <c r="P1691" i="12"/>
  <c r="P1690" i="12"/>
  <c r="P1689" i="12"/>
  <c r="P1688" i="12"/>
  <c r="P1687" i="12"/>
  <c r="P1686" i="12"/>
  <c r="P1685" i="12"/>
  <c r="P1684" i="12"/>
  <c r="P1683" i="12"/>
  <c r="P1682" i="12"/>
  <c r="P1681" i="12"/>
  <c r="P1680" i="12"/>
  <c r="P1679" i="12"/>
  <c r="P1678" i="12"/>
  <c r="P1677" i="12"/>
  <c r="P1676" i="12"/>
  <c r="P1675" i="12"/>
  <c r="P1674" i="12"/>
  <c r="P1673" i="12"/>
  <c r="P1672" i="12"/>
  <c r="P1671" i="12"/>
  <c r="P1670" i="12"/>
  <c r="P1669" i="12"/>
  <c r="P1668" i="12"/>
  <c r="P1667" i="12"/>
  <c r="P1666" i="12"/>
  <c r="P1665" i="12"/>
  <c r="P1664" i="12"/>
  <c r="P1663" i="12"/>
  <c r="P1662" i="12"/>
  <c r="P1661" i="12"/>
  <c r="P1660" i="12"/>
  <c r="P1659" i="12"/>
  <c r="P1658" i="12"/>
  <c r="P1657" i="12"/>
  <c r="P1656" i="12"/>
  <c r="P1655" i="12"/>
  <c r="P1654" i="12"/>
  <c r="P1653" i="12"/>
  <c r="P1652" i="12"/>
  <c r="P1651" i="12"/>
  <c r="P1650" i="12"/>
  <c r="P1649" i="12"/>
  <c r="P1648" i="12"/>
  <c r="P1647" i="12"/>
  <c r="P1646" i="12"/>
  <c r="P1645" i="12"/>
  <c r="P1644" i="12"/>
  <c r="P1643" i="12"/>
  <c r="P1642" i="12"/>
  <c r="P1641" i="12"/>
  <c r="P1640" i="12"/>
  <c r="P1639" i="12"/>
  <c r="P1638" i="12"/>
  <c r="P1637" i="12"/>
  <c r="P1636" i="12"/>
  <c r="P1635" i="12"/>
  <c r="P1634" i="12"/>
  <c r="P1633" i="12"/>
  <c r="P1632" i="12"/>
  <c r="P1631" i="12"/>
  <c r="P1630" i="12"/>
  <c r="P1629" i="12"/>
  <c r="P1628" i="12"/>
  <c r="P1627" i="12"/>
  <c r="P1626" i="12"/>
  <c r="P1625" i="12"/>
  <c r="P1624" i="12"/>
  <c r="P1623" i="12"/>
  <c r="P1622" i="12"/>
  <c r="P1621" i="12"/>
  <c r="P1620" i="12"/>
  <c r="P1619" i="12"/>
  <c r="P1618" i="12"/>
  <c r="P1617" i="12"/>
  <c r="P1616" i="12"/>
  <c r="P1615" i="12"/>
  <c r="P1614" i="12"/>
  <c r="P1613" i="12"/>
  <c r="J1613" i="13"/>
  <c r="J1612" i="13"/>
  <c r="J1609" i="13"/>
  <c r="J1608" i="13"/>
  <c r="J1605" i="13"/>
  <c r="J1604" i="13"/>
  <c r="J1601" i="13"/>
  <c r="J1600" i="13"/>
  <c r="K1566" i="13"/>
  <c r="K1567" i="13" s="1"/>
  <c r="K1565" i="13"/>
  <c r="J1565" i="13" s="1"/>
  <c r="K1564" i="13"/>
  <c r="J1564" i="13" s="1"/>
  <c r="K1563" i="13"/>
  <c r="J1563" i="13" s="1"/>
  <c r="K1562" i="13"/>
  <c r="J1562" i="13" s="1"/>
  <c r="J1561" i="13"/>
  <c r="J1560" i="13"/>
  <c r="J1557" i="13"/>
  <c r="J1556" i="13"/>
  <c r="J1553" i="13"/>
  <c r="J1552" i="13"/>
  <c r="J1549" i="13"/>
  <c r="J1548" i="13"/>
  <c r="K1514" i="13"/>
  <c r="K1515" i="13" s="1"/>
  <c r="K1513" i="13"/>
  <c r="J1513" i="13" s="1"/>
  <c r="K1512" i="13"/>
  <c r="J1512" i="13" s="1"/>
  <c r="K1511" i="13"/>
  <c r="J1511" i="13" s="1"/>
  <c r="K1510" i="13"/>
  <c r="J1510" i="13" s="1"/>
  <c r="J1509" i="13"/>
  <c r="J1508" i="13"/>
  <c r="J1507" i="13"/>
  <c r="J1505" i="13"/>
  <c r="J1504" i="13"/>
  <c r="J1503" i="13"/>
  <c r="J1501" i="13"/>
  <c r="J1500" i="13"/>
  <c r="J1499" i="13"/>
  <c r="J1497" i="13"/>
  <c r="J1496" i="13"/>
  <c r="J1495" i="13"/>
  <c r="J1493" i="13"/>
  <c r="J1492" i="13"/>
  <c r="J1489" i="13"/>
  <c r="J1488" i="13"/>
  <c r="J1477" i="13"/>
  <c r="J1476" i="13"/>
  <c r="J1473" i="13"/>
  <c r="J1472" i="13"/>
  <c r="J1469" i="13"/>
  <c r="J1468" i="13"/>
  <c r="J1465" i="13"/>
  <c r="J1464" i="13"/>
  <c r="K1462" i="13"/>
  <c r="K1463" i="13" s="1"/>
  <c r="K1461" i="13"/>
  <c r="J1461" i="13" s="1"/>
  <c r="K1460" i="13"/>
  <c r="J1460" i="13" s="1"/>
  <c r="K1459" i="13"/>
  <c r="J1459" i="13" s="1"/>
  <c r="K1458" i="13"/>
  <c r="J1458" i="13" s="1"/>
  <c r="J1457" i="13"/>
  <c r="J1456" i="13"/>
  <c r="J1455" i="13"/>
  <c r="J1453" i="13"/>
  <c r="J1452" i="13"/>
  <c r="J1451" i="13"/>
  <c r="J1449" i="13"/>
  <c r="J1448" i="13"/>
  <c r="J1447" i="13"/>
  <c r="J1445" i="13"/>
  <c r="J1444" i="13"/>
  <c r="J1443" i="13"/>
  <c r="J1441" i="13"/>
  <c r="J1440" i="13"/>
  <c r="J1437" i="13"/>
  <c r="J1436" i="13"/>
  <c r="J1432" i="13"/>
  <c r="J1425" i="13"/>
  <c r="J1424" i="13"/>
  <c r="J1421" i="13"/>
  <c r="J1420" i="13"/>
  <c r="J1417" i="13"/>
  <c r="J1416" i="13"/>
  <c r="J1413" i="13"/>
  <c r="J1412" i="13"/>
  <c r="K1410" i="13"/>
  <c r="K1409" i="13"/>
  <c r="J1409" i="13" s="1"/>
  <c r="K1408" i="13"/>
  <c r="J1408" i="13" s="1"/>
  <c r="K1407" i="13"/>
  <c r="J1407" i="13" s="1"/>
  <c r="K1406" i="13"/>
  <c r="J1406" i="13" s="1"/>
  <c r="J1405" i="13"/>
  <c r="J1404" i="13"/>
  <c r="J1401" i="13"/>
  <c r="J1400" i="13"/>
  <c r="J1397" i="13"/>
  <c r="J1396" i="13"/>
  <c r="J1393" i="13"/>
  <c r="J1392" i="13"/>
  <c r="K1358" i="13"/>
  <c r="K1357" i="13"/>
  <c r="J1357" i="13" s="1"/>
  <c r="K1356" i="13"/>
  <c r="J1356" i="13" s="1"/>
  <c r="K1355" i="13"/>
  <c r="J1355" i="13" s="1"/>
  <c r="K1354" i="13"/>
  <c r="J1354" i="13" s="1"/>
  <c r="J1353" i="13"/>
  <c r="J1352" i="13"/>
  <c r="J1351" i="13"/>
  <c r="J1349" i="13"/>
  <c r="J1348" i="13"/>
  <c r="J1347" i="13"/>
  <c r="J1345" i="13"/>
  <c r="J1344" i="13"/>
  <c r="J1343" i="13"/>
  <c r="J1341" i="13"/>
  <c r="J1340" i="13"/>
  <c r="J1339" i="13"/>
  <c r="J1337" i="13"/>
  <c r="J1336" i="13"/>
  <c r="J1333" i="13"/>
  <c r="J1332" i="13"/>
  <c r="J1321" i="13"/>
  <c r="J1320" i="13"/>
  <c r="J1317" i="13"/>
  <c r="J1316" i="13"/>
  <c r="J1313" i="13"/>
  <c r="J1312" i="13"/>
  <c r="J1309" i="13"/>
  <c r="J1308" i="13"/>
  <c r="AA1306" i="13"/>
  <c r="Z1306" i="13"/>
  <c r="Y1306" i="13"/>
  <c r="X1306" i="13"/>
  <c r="W1306" i="13"/>
  <c r="V1306" i="13"/>
  <c r="U1306" i="13"/>
  <c r="T1306" i="13"/>
  <c r="S1306" i="13"/>
  <c r="R1306" i="13"/>
  <c r="Q1306" i="13"/>
  <c r="P1306" i="13"/>
  <c r="O1306" i="13"/>
  <c r="K1305" i="13"/>
  <c r="AA1304" i="13"/>
  <c r="Z1304" i="13"/>
  <c r="Y1304" i="13"/>
  <c r="X1304" i="13"/>
  <c r="W1304" i="13"/>
  <c r="V1304" i="13"/>
  <c r="U1304" i="13"/>
  <c r="T1304" i="13"/>
  <c r="S1304" i="13"/>
  <c r="R1304" i="13"/>
  <c r="Q1304" i="13"/>
  <c r="P1304" i="13"/>
  <c r="O1304" i="13"/>
  <c r="K1304" i="13"/>
  <c r="J1304" i="13"/>
  <c r="K1303" i="13"/>
  <c r="J1303" i="13"/>
  <c r="K1302" i="13"/>
  <c r="J1302" i="13"/>
  <c r="O1305" i="13" s="1"/>
  <c r="J1301" i="13"/>
  <c r="J1300" i="13"/>
  <c r="J1299" i="13"/>
  <c r="J1297" i="13"/>
  <c r="J1296" i="13"/>
  <c r="J1295" i="13"/>
  <c r="J1293" i="13"/>
  <c r="J1292" i="13"/>
  <c r="J1291" i="13"/>
  <c r="J1289" i="13"/>
  <c r="J1288" i="13"/>
  <c r="J1287" i="13"/>
  <c r="J1285" i="13"/>
  <c r="J1284" i="13"/>
  <c r="J1281" i="13"/>
  <c r="J1280" i="13"/>
  <c r="J1269" i="13"/>
  <c r="J1268" i="13"/>
  <c r="K1253" i="13"/>
  <c r="K1254" i="13" s="1"/>
  <c r="J1254" i="13" s="1"/>
  <c r="K1252" i="13"/>
  <c r="J1252" i="13" s="1"/>
  <c r="K1251" i="13"/>
  <c r="J1251" i="13" s="1"/>
  <c r="K1250" i="13"/>
  <c r="J1250" i="13" s="1"/>
  <c r="J1249" i="13"/>
  <c r="J1248" i="13"/>
  <c r="J1247" i="13"/>
  <c r="J1246" i="13"/>
  <c r="J1245" i="13"/>
  <c r="J1244" i="13"/>
  <c r="J1243" i="13"/>
  <c r="J1242" i="13"/>
  <c r="J1241" i="13"/>
  <c r="J1240" i="13"/>
  <c r="J1239" i="13"/>
  <c r="J1238" i="13"/>
  <c r="J1237" i="13"/>
  <c r="J1236" i="13"/>
  <c r="J1235" i="13"/>
  <c r="J1234" i="13"/>
  <c r="J1233" i="13"/>
  <c r="J1232" i="13"/>
  <c r="J1231" i="13"/>
  <c r="J1229" i="13"/>
  <c r="J1217" i="13"/>
  <c r="J1216" i="13"/>
  <c r="J1215" i="13"/>
  <c r="J1213" i="13"/>
  <c r="K1201" i="13"/>
  <c r="K1200" i="13"/>
  <c r="J1200" i="13" s="1"/>
  <c r="K1199" i="13"/>
  <c r="J1199" i="13" s="1"/>
  <c r="K1198" i="13"/>
  <c r="J1198" i="13" s="1"/>
  <c r="J1197" i="13"/>
  <c r="J1196" i="13"/>
  <c r="J1195" i="13"/>
  <c r="J1193" i="13"/>
  <c r="J1192" i="13"/>
  <c r="J1191" i="13"/>
  <c r="J1189" i="13"/>
  <c r="J1188" i="13"/>
  <c r="J1187" i="13"/>
  <c r="J1185" i="13"/>
  <c r="J1184" i="13"/>
  <c r="J1183" i="13"/>
  <c r="J1181" i="13"/>
  <c r="J1180" i="13"/>
  <c r="J1177" i="13"/>
  <c r="J1165" i="13"/>
  <c r="K1149" i="13"/>
  <c r="J1149" i="13" s="1"/>
  <c r="K1148" i="13"/>
  <c r="J1148" i="13" s="1"/>
  <c r="K1147" i="13"/>
  <c r="J1147" i="13" s="1"/>
  <c r="K1146" i="13"/>
  <c r="J1146" i="13" s="1"/>
  <c r="J1145" i="13"/>
  <c r="J1144" i="13"/>
  <c r="J1143" i="13"/>
  <c r="J1142" i="13"/>
  <c r="J1141" i="13"/>
  <c r="J1140" i="13"/>
  <c r="J1139" i="13"/>
  <c r="J1138" i="13"/>
  <c r="J1137" i="13"/>
  <c r="J1136" i="13"/>
  <c r="J1135" i="13"/>
  <c r="J1134" i="13"/>
  <c r="J1133" i="13"/>
  <c r="J1132" i="13"/>
  <c r="J1131" i="13"/>
  <c r="J1130" i="13"/>
  <c r="J1129" i="13"/>
  <c r="J1128" i="13"/>
  <c r="J1113" i="13"/>
  <c r="J1112" i="13"/>
  <c r="J1109" i="13"/>
  <c r="K1099" i="13"/>
  <c r="K1100" i="13" s="1"/>
  <c r="J1099" i="13"/>
  <c r="K1098" i="13"/>
  <c r="J1098" i="13" s="1"/>
  <c r="K1097" i="13"/>
  <c r="J1097" i="13"/>
  <c r="K1096" i="13"/>
  <c r="J1096" i="13" s="1"/>
  <c r="K1095" i="13"/>
  <c r="J1095" i="13"/>
  <c r="K1094" i="13"/>
  <c r="J1094" i="13" s="1"/>
  <c r="J1093" i="13"/>
  <c r="J1092" i="13"/>
  <c r="J1091" i="13"/>
  <c r="J1089" i="13"/>
  <c r="J1088" i="13"/>
  <c r="J1087" i="13"/>
  <c r="J1085" i="13"/>
  <c r="J1084" i="13"/>
  <c r="J1083" i="13"/>
  <c r="J1081" i="13"/>
  <c r="J1080" i="13"/>
  <c r="J1079" i="13"/>
  <c r="J1077" i="13"/>
  <c r="J1076" i="13"/>
  <c r="J1073" i="13"/>
  <c r="J1072" i="13"/>
  <c r="J1061" i="13"/>
  <c r="K1045" i="13"/>
  <c r="K1046" i="13" s="1"/>
  <c r="J1045" i="13"/>
  <c r="K1044" i="13"/>
  <c r="J1044" i="13" s="1"/>
  <c r="K1043" i="13"/>
  <c r="J1043" i="13" s="1"/>
  <c r="K1042" i="13"/>
  <c r="J1042" i="13" s="1"/>
  <c r="J1041" i="13"/>
  <c r="J1040" i="13"/>
  <c r="J1039" i="13"/>
  <c r="J1038" i="13"/>
  <c r="J1037" i="13"/>
  <c r="J1036" i="13"/>
  <c r="J1035" i="13"/>
  <c r="J1034" i="13"/>
  <c r="J1033" i="13"/>
  <c r="J1032" i="13"/>
  <c r="J1031" i="13"/>
  <c r="J1030" i="13"/>
  <c r="J1029" i="13"/>
  <c r="J1028" i="13"/>
  <c r="J1027" i="13"/>
  <c r="J1026" i="13"/>
  <c r="J1025" i="13"/>
  <c r="J1024" i="13"/>
  <c r="J1021" i="13"/>
  <c r="J1009" i="13"/>
  <c r="J1008" i="13"/>
  <c r="K993" i="13"/>
  <c r="K994" i="13" s="1"/>
  <c r="J993" i="13"/>
  <c r="K992" i="13"/>
  <c r="J992" i="13" s="1"/>
  <c r="K991" i="13"/>
  <c r="J991" i="13" s="1"/>
  <c r="K990" i="13"/>
  <c r="J990" i="13" s="1"/>
  <c r="J989" i="13"/>
  <c r="J988" i="13"/>
  <c r="J987" i="13"/>
  <c r="J985" i="13"/>
  <c r="J984" i="13"/>
  <c r="J983" i="13"/>
  <c r="J981" i="13"/>
  <c r="J980" i="13"/>
  <c r="J979" i="13"/>
  <c r="J977" i="13"/>
  <c r="J976" i="13"/>
  <c r="J975" i="13"/>
  <c r="J973" i="13"/>
  <c r="J972" i="13"/>
  <c r="J969" i="13"/>
  <c r="J957" i="13"/>
  <c r="K942" i="13"/>
  <c r="K941" i="13"/>
  <c r="J941" i="13" s="1"/>
  <c r="K940" i="13"/>
  <c r="J940" i="13" s="1"/>
  <c r="K939" i="13"/>
  <c r="J939" i="13"/>
  <c r="K938" i="13"/>
  <c r="J938" i="13" s="1"/>
  <c r="J937" i="13"/>
  <c r="J936" i="13"/>
  <c r="J935" i="13"/>
  <c r="J934" i="13"/>
  <c r="J933" i="13"/>
  <c r="J932" i="13"/>
  <c r="J931" i="13"/>
  <c r="J930" i="13"/>
  <c r="J929" i="13"/>
  <c r="J928" i="13"/>
  <c r="J927" i="13"/>
  <c r="J926" i="13"/>
  <c r="J925" i="13"/>
  <c r="J924" i="13"/>
  <c r="J923" i="13"/>
  <c r="J922" i="13"/>
  <c r="J921" i="13"/>
  <c r="J920" i="13"/>
  <c r="J905" i="13"/>
  <c r="J904" i="13"/>
  <c r="K890" i="13"/>
  <c r="K891" i="13" s="1"/>
  <c r="J890" i="13"/>
  <c r="K889" i="13"/>
  <c r="J889" i="13" s="1"/>
  <c r="K888" i="13"/>
  <c r="J888" i="13" s="1"/>
  <c r="K887" i="13"/>
  <c r="J887" i="13"/>
  <c r="K886" i="13"/>
  <c r="J886" i="13" s="1"/>
  <c r="J885" i="13"/>
  <c r="J884" i="13"/>
  <c r="J883" i="13"/>
  <c r="J881" i="13"/>
  <c r="J880" i="13"/>
  <c r="J879" i="13"/>
  <c r="J877" i="13"/>
  <c r="J876" i="13"/>
  <c r="J875" i="13"/>
  <c r="J873" i="13"/>
  <c r="J872" i="13"/>
  <c r="J871" i="13"/>
  <c r="J869" i="13"/>
  <c r="J868" i="13"/>
  <c r="J865" i="13"/>
  <c r="J853" i="13"/>
  <c r="K838" i="13"/>
  <c r="K839" i="13" s="1"/>
  <c r="K837" i="13"/>
  <c r="J837" i="13" s="1"/>
  <c r="K836" i="13"/>
  <c r="J836" i="13" s="1"/>
  <c r="K835" i="13"/>
  <c r="J835" i="13"/>
  <c r="K834" i="13"/>
  <c r="J834" i="13" s="1"/>
  <c r="J833" i="13"/>
  <c r="J832" i="13"/>
  <c r="J831" i="13"/>
  <c r="J829" i="13"/>
  <c r="J828" i="13"/>
  <c r="J827" i="13"/>
  <c r="J825" i="13"/>
  <c r="J824" i="13"/>
  <c r="J823" i="13"/>
  <c r="J821" i="13"/>
  <c r="J820" i="13"/>
  <c r="J819" i="13"/>
  <c r="J817" i="13"/>
  <c r="J816" i="13"/>
  <c r="J801" i="13"/>
  <c r="K786" i="13"/>
  <c r="K787" i="13" s="1"/>
  <c r="J786" i="13"/>
  <c r="K785" i="13"/>
  <c r="J785" i="13" s="1"/>
  <c r="K784" i="13"/>
  <c r="J784" i="13" s="1"/>
  <c r="K783" i="13"/>
  <c r="J783" i="13"/>
  <c r="K782" i="13"/>
  <c r="J782" i="13" s="1"/>
  <c r="J781" i="13"/>
  <c r="J780" i="13"/>
  <c r="J779" i="13"/>
  <c r="J777" i="13"/>
  <c r="J776" i="13"/>
  <c r="J775" i="13"/>
  <c r="J773" i="13"/>
  <c r="J772" i="13"/>
  <c r="J771" i="13"/>
  <c r="J769" i="13"/>
  <c r="J768" i="13"/>
  <c r="J767" i="13"/>
  <c r="J765" i="13"/>
  <c r="J764" i="13"/>
  <c r="J761" i="13"/>
  <c r="J749" i="13"/>
  <c r="K734" i="13"/>
  <c r="K733" i="13"/>
  <c r="J733" i="13" s="1"/>
  <c r="K732" i="13"/>
  <c r="J732" i="13" s="1"/>
  <c r="K731" i="13"/>
  <c r="J731" i="13"/>
  <c r="K730" i="13"/>
  <c r="J730" i="13"/>
  <c r="J729" i="13"/>
  <c r="J728" i="13"/>
  <c r="J727" i="13"/>
  <c r="J725" i="13"/>
  <c r="J724" i="13"/>
  <c r="J723" i="13"/>
  <c r="J721" i="13"/>
  <c r="J720" i="13"/>
  <c r="J719" i="13"/>
  <c r="J717" i="13"/>
  <c r="J716" i="13"/>
  <c r="J715" i="13"/>
  <c r="K681" i="13"/>
  <c r="J681" i="13" s="1"/>
  <c r="K680" i="13"/>
  <c r="J680" i="13" s="1"/>
  <c r="K679" i="13"/>
  <c r="J679" i="13" s="1"/>
  <c r="K678" i="13"/>
  <c r="J678" i="13" s="1"/>
  <c r="J677" i="13"/>
  <c r="J676" i="13"/>
  <c r="J675" i="13"/>
  <c r="J673" i="13"/>
  <c r="J672" i="13"/>
  <c r="J671" i="13"/>
  <c r="J669" i="13"/>
  <c r="J668" i="13"/>
  <c r="J667" i="13"/>
  <c r="J665" i="13"/>
  <c r="J664" i="13"/>
  <c r="J663" i="13"/>
  <c r="J661" i="13"/>
  <c r="J633" i="13"/>
  <c r="K632" i="13"/>
  <c r="K633" i="13" s="1"/>
  <c r="K634" i="13" s="1"/>
  <c r="K630" i="13"/>
  <c r="K631" i="13" s="1"/>
  <c r="J631" i="13" s="1"/>
  <c r="K629" i="13"/>
  <c r="J629" i="13"/>
  <c r="K628" i="13"/>
  <c r="J628" i="13" s="1"/>
  <c r="K627" i="13"/>
  <c r="J627" i="13" s="1"/>
  <c r="K626" i="13"/>
  <c r="J626" i="13" s="1"/>
  <c r="J625" i="13"/>
  <c r="J624" i="13"/>
  <c r="J623" i="13"/>
  <c r="J621" i="13"/>
  <c r="J620" i="13"/>
  <c r="J619" i="13"/>
  <c r="J617" i="13"/>
  <c r="J616" i="13"/>
  <c r="J615" i="13"/>
  <c r="J613" i="13"/>
  <c r="J612" i="13"/>
  <c r="J611" i="13"/>
  <c r="AA596" i="13"/>
  <c r="Z596" i="13"/>
  <c r="Y596" i="13"/>
  <c r="X596" i="13"/>
  <c r="W596" i="13"/>
  <c r="V596" i="13"/>
  <c r="U596" i="13"/>
  <c r="T596" i="13"/>
  <c r="S596" i="13"/>
  <c r="R596" i="13"/>
  <c r="Q596" i="13"/>
  <c r="P596" i="13"/>
  <c r="O596" i="13"/>
  <c r="AA594" i="13"/>
  <c r="Z594" i="13"/>
  <c r="Y594" i="13"/>
  <c r="X594" i="13"/>
  <c r="W594" i="13"/>
  <c r="V594" i="13"/>
  <c r="U594" i="13"/>
  <c r="T594" i="13"/>
  <c r="S594" i="13"/>
  <c r="R594" i="13"/>
  <c r="Q594" i="13"/>
  <c r="P594" i="13"/>
  <c r="O594" i="13"/>
  <c r="K579" i="13"/>
  <c r="J579" i="13" s="1"/>
  <c r="K577" i="13"/>
  <c r="K578" i="13" s="1"/>
  <c r="J578" i="13" s="1"/>
  <c r="P595" i="13" s="1"/>
  <c r="K576" i="13"/>
  <c r="J576" i="13" s="1"/>
  <c r="K575" i="13"/>
  <c r="J575" i="13" s="1"/>
  <c r="K574" i="13"/>
  <c r="J574" i="13"/>
  <c r="O595" i="13" s="1"/>
  <c r="J573" i="13"/>
  <c r="J572" i="13"/>
  <c r="J571" i="13"/>
  <c r="J569" i="13"/>
  <c r="J568" i="13"/>
  <c r="J567" i="13"/>
  <c r="J565" i="13"/>
  <c r="J564" i="13"/>
  <c r="J563" i="13"/>
  <c r="J561" i="13"/>
  <c r="J560" i="13"/>
  <c r="J559" i="13"/>
  <c r="J557" i="13"/>
  <c r="K527" i="13"/>
  <c r="J527" i="13" s="1"/>
  <c r="J526" i="13"/>
  <c r="K525" i="13"/>
  <c r="K526" i="13" s="1"/>
  <c r="K524" i="13"/>
  <c r="J524" i="13"/>
  <c r="K523" i="13"/>
  <c r="J523" i="13" s="1"/>
  <c r="K522" i="13"/>
  <c r="J522" i="13"/>
  <c r="J521" i="13"/>
  <c r="J520" i="13"/>
  <c r="J519" i="13"/>
  <c r="J517" i="13"/>
  <c r="J516" i="13"/>
  <c r="J515" i="13"/>
  <c r="J513" i="13"/>
  <c r="J512" i="13"/>
  <c r="J511" i="13"/>
  <c r="J509" i="13"/>
  <c r="J508" i="13"/>
  <c r="J507" i="13"/>
  <c r="K473" i="13"/>
  <c r="K472" i="13"/>
  <c r="J472" i="13" s="1"/>
  <c r="K471" i="13"/>
  <c r="J471" i="13" s="1"/>
  <c r="K470" i="13"/>
  <c r="J470" i="13"/>
  <c r="J469" i="13"/>
  <c r="J468" i="13"/>
  <c r="J467" i="13"/>
  <c r="J465" i="13"/>
  <c r="J464" i="13"/>
  <c r="J463" i="13"/>
  <c r="J461" i="13"/>
  <c r="J460" i="13"/>
  <c r="J459" i="13"/>
  <c r="J457" i="13"/>
  <c r="J456" i="13"/>
  <c r="J455" i="13"/>
  <c r="J453" i="13"/>
  <c r="K421" i="13"/>
  <c r="K420" i="13"/>
  <c r="J420" i="13"/>
  <c r="K419" i="13"/>
  <c r="J419" i="13"/>
  <c r="K418" i="13"/>
  <c r="J418" i="13"/>
  <c r="J417" i="13"/>
  <c r="J416" i="13"/>
  <c r="J413" i="13"/>
  <c r="J412" i="13"/>
  <c r="J409" i="13"/>
  <c r="J408" i="13"/>
  <c r="J405" i="13"/>
  <c r="J404" i="13"/>
  <c r="K369" i="13"/>
  <c r="K368" i="13"/>
  <c r="J368" i="13" s="1"/>
  <c r="K367" i="13"/>
  <c r="J367" i="13"/>
  <c r="K366" i="13"/>
  <c r="J366" i="13" s="1"/>
  <c r="J365" i="13"/>
  <c r="J364" i="13"/>
  <c r="J363" i="13"/>
  <c r="J362" i="13"/>
  <c r="J361" i="13"/>
  <c r="J360" i="13"/>
  <c r="J359" i="13"/>
  <c r="J358" i="13"/>
  <c r="J357" i="13"/>
  <c r="J356" i="13"/>
  <c r="J355" i="13"/>
  <c r="J354" i="13"/>
  <c r="J353" i="13"/>
  <c r="J352" i="13"/>
  <c r="J351" i="13"/>
  <c r="J350" i="13"/>
  <c r="J349" i="13"/>
  <c r="J348" i="13"/>
  <c r="J347" i="13"/>
  <c r="J345" i="13"/>
  <c r="J344" i="13"/>
  <c r="J343" i="13"/>
  <c r="J341" i="13"/>
  <c r="J333" i="13"/>
  <c r="J332" i="13"/>
  <c r="J331" i="13"/>
  <c r="J329" i="13"/>
  <c r="J328" i="13"/>
  <c r="K319" i="13"/>
  <c r="K320" i="13" s="1"/>
  <c r="J320" i="13" s="1"/>
  <c r="J319" i="13"/>
  <c r="K317" i="13"/>
  <c r="K318" i="13" s="1"/>
  <c r="J318" i="13" s="1"/>
  <c r="J317" i="13"/>
  <c r="K316" i="13"/>
  <c r="J316" i="13" s="1"/>
  <c r="K315" i="13"/>
  <c r="J315" i="13" s="1"/>
  <c r="K314" i="13"/>
  <c r="J314" i="13" s="1"/>
  <c r="J313" i="13"/>
  <c r="J312" i="13"/>
  <c r="J311" i="13"/>
  <c r="J310" i="13"/>
  <c r="J309" i="13"/>
  <c r="J308" i="13"/>
  <c r="J307" i="13"/>
  <c r="J306" i="13"/>
  <c r="J305" i="13"/>
  <c r="J304" i="13"/>
  <c r="J303" i="13"/>
  <c r="J302" i="13"/>
  <c r="J301" i="13"/>
  <c r="J300" i="13"/>
  <c r="J299" i="13"/>
  <c r="J298" i="13"/>
  <c r="J297" i="13"/>
  <c r="J296" i="13"/>
  <c r="J295" i="13"/>
  <c r="J293" i="13"/>
  <c r="J292" i="13"/>
  <c r="J281" i="13"/>
  <c r="J280" i="13"/>
  <c r="J279" i="13"/>
  <c r="J277" i="13"/>
  <c r="J276" i="13"/>
  <c r="K265" i="13"/>
  <c r="K264" i="13"/>
  <c r="J264" i="13" s="1"/>
  <c r="K263" i="13"/>
  <c r="J263" i="13"/>
  <c r="K262" i="13"/>
  <c r="J262" i="13" s="1"/>
  <c r="J261" i="13"/>
  <c r="J260" i="13"/>
  <c r="J259" i="13"/>
  <c r="J258" i="13"/>
  <c r="J257" i="13"/>
  <c r="J256" i="13"/>
  <c r="J255" i="13"/>
  <c r="J254" i="13"/>
  <c r="J253" i="13"/>
  <c r="J252" i="13"/>
  <c r="J251" i="13"/>
  <c r="J250" i="13"/>
  <c r="J249" i="13"/>
  <c r="J248" i="13"/>
  <c r="J247" i="13"/>
  <c r="J246" i="13"/>
  <c r="J245" i="13"/>
  <c r="J244" i="13"/>
  <c r="J243" i="13"/>
  <c r="J242" i="13"/>
  <c r="J241" i="13"/>
  <c r="J240" i="13"/>
  <c r="J239" i="13"/>
  <c r="J238" i="13"/>
  <c r="J237" i="13"/>
  <c r="J236" i="13"/>
  <c r="J235" i="13"/>
  <c r="J234" i="13"/>
  <c r="J233" i="13"/>
  <c r="J232" i="13"/>
  <c r="J231" i="13"/>
  <c r="J230" i="13"/>
  <c r="J229" i="13"/>
  <c r="J228" i="13"/>
  <c r="J227" i="13"/>
  <c r="J226" i="13"/>
  <c r="J225" i="13"/>
  <c r="J224" i="13"/>
  <c r="J223" i="13"/>
  <c r="J222" i="13"/>
  <c r="J221" i="13"/>
  <c r="J220" i="13"/>
  <c r="J219" i="13"/>
  <c r="J218" i="13"/>
  <c r="J217" i="13"/>
  <c r="J216" i="13"/>
  <c r="J215" i="13"/>
  <c r="J214" i="13"/>
  <c r="K213" i="13"/>
  <c r="K214" i="13" s="1"/>
  <c r="K215" i="13" s="1"/>
  <c r="K216" i="13" s="1"/>
  <c r="K217" i="13" s="1"/>
  <c r="K218" i="13" s="1"/>
  <c r="K219" i="13" s="1"/>
  <c r="K220" i="13" s="1"/>
  <c r="K221" i="13" s="1"/>
  <c r="K222" i="13" s="1"/>
  <c r="K223" i="13" s="1"/>
  <c r="K224" i="13" s="1"/>
  <c r="K225" i="13" s="1"/>
  <c r="K226" i="13" s="1"/>
  <c r="K227" i="13" s="1"/>
  <c r="K228" i="13" s="1"/>
  <c r="K229" i="13" s="1"/>
  <c r="K230" i="13" s="1"/>
  <c r="K231" i="13" s="1"/>
  <c r="K232" i="13" s="1"/>
  <c r="K233" i="13" s="1"/>
  <c r="K234" i="13" s="1"/>
  <c r="K235" i="13" s="1"/>
  <c r="K236" i="13" s="1"/>
  <c r="K237" i="13" s="1"/>
  <c r="K238" i="13" s="1"/>
  <c r="K239" i="13" s="1"/>
  <c r="K240" i="13" s="1"/>
  <c r="K241" i="13" s="1"/>
  <c r="K242" i="13" s="1"/>
  <c r="K243" i="13" s="1"/>
  <c r="K244" i="13" s="1"/>
  <c r="K245" i="13" s="1"/>
  <c r="K246" i="13" s="1"/>
  <c r="K247" i="13" s="1"/>
  <c r="K248" i="13" s="1"/>
  <c r="K249" i="13" s="1"/>
  <c r="K250" i="13" s="1"/>
  <c r="K251" i="13" s="1"/>
  <c r="K252" i="13" s="1"/>
  <c r="K253" i="13" s="1"/>
  <c r="K254" i="13" s="1"/>
  <c r="K255" i="13" s="1"/>
  <c r="K256" i="13" s="1"/>
  <c r="K257" i="13" s="1"/>
  <c r="K258" i="13" s="1"/>
  <c r="K259" i="13" s="1"/>
  <c r="K260" i="13" s="1"/>
  <c r="K261" i="13" s="1"/>
  <c r="J213" i="13"/>
  <c r="K212" i="13"/>
  <c r="J212" i="13"/>
  <c r="K211" i="13"/>
  <c r="J211" i="13"/>
  <c r="K210" i="13"/>
  <c r="J210" i="13"/>
  <c r="J209" i="13"/>
  <c r="J208" i="13"/>
  <c r="J207" i="13"/>
  <c r="J206" i="13"/>
  <c r="J205" i="13"/>
  <c r="J204" i="13"/>
  <c r="J203" i="13"/>
  <c r="J202" i="13"/>
  <c r="J201" i="13"/>
  <c r="J200" i="13"/>
  <c r="J199" i="13"/>
  <c r="J198" i="13"/>
  <c r="J197" i="13"/>
  <c r="J196" i="13"/>
  <c r="J195" i="13"/>
  <c r="J194" i="13"/>
  <c r="J193" i="13"/>
  <c r="J192" i="13"/>
  <c r="J191" i="13"/>
  <c r="J190" i="13"/>
  <c r="J189" i="13"/>
  <c r="J188" i="13"/>
  <c r="J187" i="13"/>
  <c r="J186" i="13"/>
  <c r="J185" i="13"/>
  <c r="J184" i="13"/>
  <c r="J183" i="13"/>
  <c r="J182" i="13"/>
  <c r="J181" i="13"/>
  <c r="J180" i="13"/>
  <c r="J179" i="13"/>
  <c r="J178" i="13"/>
  <c r="J177" i="13"/>
  <c r="J176" i="13"/>
  <c r="J175" i="13"/>
  <c r="J174" i="13"/>
  <c r="J173" i="13"/>
  <c r="J172" i="13"/>
  <c r="J171" i="13"/>
  <c r="J170" i="13"/>
  <c r="J169" i="13"/>
  <c r="J168" i="13"/>
  <c r="J167" i="13"/>
  <c r="J166" i="13"/>
  <c r="J165" i="13"/>
  <c r="J164" i="13"/>
  <c r="J163" i="13"/>
  <c r="J162" i="13"/>
  <c r="K161" i="13"/>
  <c r="K162" i="13" s="1"/>
  <c r="K163" i="13" s="1"/>
  <c r="K164" i="13" s="1"/>
  <c r="K165" i="13" s="1"/>
  <c r="K166" i="13" s="1"/>
  <c r="K167" i="13" s="1"/>
  <c r="K168" i="13" s="1"/>
  <c r="K169" i="13" s="1"/>
  <c r="K170" i="13" s="1"/>
  <c r="K171" i="13" s="1"/>
  <c r="K172" i="13" s="1"/>
  <c r="K173" i="13" s="1"/>
  <c r="K174" i="13" s="1"/>
  <c r="K175" i="13" s="1"/>
  <c r="K176" i="13" s="1"/>
  <c r="K177" i="13" s="1"/>
  <c r="K178" i="13" s="1"/>
  <c r="K179" i="13" s="1"/>
  <c r="K180" i="13" s="1"/>
  <c r="K181" i="13" s="1"/>
  <c r="K182" i="13" s="1"/>
  <c r="K183" i="13" s="1"/>
  <c r="K184" i="13" s="1"/>
  <c r="K185" i="13" s="1"/>
  <c r="K186" i="13" s="1"/>
  <c r="K187" i="13" s="1"/>
  <c r="K188" i="13" s="1"/>
  <c r="K189" i="13" s="1"/>
  <c r="K190" i="13" s="1"/>
  <c r="K191" i="13" s="1"/>
  <c r="K192" i="13" s="1"/>
  <c r="K193" i="13" s="1"/>
  <c r="K194" i="13" s="1"/>
  <c r="K195" i="13" s="1"/>
  <c r="K196" i="13" s="1"/>
  <c r="K197" i="13" s="1"/>
  <c r="K198" i="13" s="1"/>
  <c r="K199" i="13" s="1"/>
  <c r="K200" i="13" s="1"/>
  <c r="K201" i="13" s="1"/>
  <c r="K202" i="13" s="1"/>
  <c r="K203" i="13" s="1"/>
  <c r="K204" i="13" s="1"/>
  <c r="K205" i="13" s="1"/>
  <c r="K206" i="13" s="1"/>
  <c r="K207" i="13" s="1"/>
  <c r="K208" i="13" s="1"/>
  <c r="K209" i="13" s="1"/>
  <c r="J161" i="13"/>
  <c r="K160" i="13"/>
  <c r="J160" i="13"/>
  <c r="K159" i="13"/>
  <c r="J159" i="13"/>
  <c r="K158" i="13"/>
  <c r="J158" i="13"/>
  <c r="J157" i="13"/>
  <c r="J156" i="13"/>
  <c r="J155" i="13"/>
  <c r="J154" i="13"/>
  <c r="J153" i="13"/>
  <c r="J152" i="13"/>
  <c r="J151" i="13"/>
  <c r="J150" i="13"/>
  <c r="J149" i="13"/>
  <c r="J148" i="13"/>
  <c r="J147" i="13"/>
  <c r="J146" i="13"/>
  <c r="J145" i="13"/>
  <c r="J144" i="13"/>
  <c r="J143" i="13"/>
  <c r="J142" i="13"/>
  <c r="J141" i="13"/>
  <c r="J140" i="13"/>
  <c r="J139" i="13"/>
  <c r="J138" i="13"/>
  <c r="J137" i="13"/>
  <c r="J136" i="13"/>
  <c r="J135" i="13"/>
  <c r="J134" i="13"/>
  <c r="J133" i="13"/>
  <c r="J132" i="13"/>
  <c r="J131" i="13"/>
  <c r="J130" i="13"/>
  <c r="J129" i="13"/>
  <c r="J128" i="13"/>
  <c r="J127" i="13"/>
  <c r="J126" i="13"/>
  <c r="J125" i="13"/>
  <c r="J124" i="13"/>
  <c r="J123" i="13"/>
  <c r="J122" i="13"/>
  <c r="J121" i="13"/>
  <c r="J120" i="13"/>
  <c r="J119" i="13"/>
  <c r="J118" i="13"/>
  <c r="J117" i="13"/>
  <c r="J116" i="13"/>
  <c r="J115" i="13"/>
  <c r="J114" i="13"/>
  <c r="J113" i="13"/>
  <c r="J112" i="13"/>
  <c r="J111" i="13"/>
  <c r="J110" i="13"/>
  <c r="K109" i="13"/>
  <c r="K110" i="13" s="1"/>
  <c r="K111" i="13" s="1"/>
  <c r="K112" i="13" s="1"/>
  <c r="K113" i="13" s="1"/>
  <c r="K114" i="13" s="1"/>
  <c r="K115" i="13" s="1"/>
  <c r="K116" i="13" s="1"/>
  <c r="K117" i="13" s="1"/>
  <c r="K118" i="13" s="1"/>
  <c r="K119" i="13" s="1"/>
  <c r="K120" i="13" s="1"/>
  <c r="K121" i="13" s="1"/>
  <c r="K122" i="13" s="1"/>
  <c r="K123" i="13" s="1"/>
  <c r="K124" i="13" s="1"/>
  <c r="K125" i="13" s="1"/>
  <c r="K126" i="13" s="1"/>
  <c r="K127" i="13" s="1"/>
  <c r="K128" i="13" s="1"/>
  <c r="K129" i="13" s="1"/>
  <c r="K130" i="13" s="1"/>
  <c r="K131" i="13" s="1"/>
  <c r="K132" i="13" s="1"/>
  <c r="K133" i="13" s="1"/>
  <c r="K134" i="13" s="1"/>
  <c r="K135" i="13" s="1"/>
  <c r="K136" i="13" s="1"/>
  <c r="K137" i="13" s="1"/>
  <c r="K138" i="13" s="1"/>
  <c r="K139" i="13" s="1"/>
  <c r="K140" i="13" s="1"/>
  <c r="K141" i="13" s="1"/>
  <c r="K142" i="13" s="1"/>
  <c r="K143" i="13" s="1"/>
  <c r="K144" i="13" s="1"/>
  <c r="K145" i="13" s="1"/>
  <c r="K146" i="13" s="1"/>
  <c r="K147" i="13" s="1"/>
  <c r="K148" i="13" s="1"/>
  <c r="K149" i="13" s="1"/>
  <c r="K150" i="13" s="1"/>
  <c r="K151" i="13" s="1"/>
  <c r="K152" i="13" s="1"/>
  <c r="K153" i="13" s="1"/>
  <c r="K154" i="13" s="1"/>
  <c r="K155" i="13" s="1"/>
  <c r="K156" i="13" s="1"/>
  <c r="K157" i="13" s="1"/>
  <c r="J109" i="13"/>
  <c r="K108" i="13"/>
  <c r="J108" i="13"/>
  <c r="K107" i="13"/>
  <c r="J107" i="13"/>
  <c r="K106" i="13"/>
  <c r="J106" i="13"/>
  <c r="J105" i="13"/>
  <c r="J104" i="13"/>
  <c r="J103" i="13"/>
  <c r="J102" i="13"/>
  <c r="J101" i="13"/>
  <c r="J100" i="13"/>
  <c r="J99" i="13"/>
  <c r="J98" i="13"/>
  <c r="J97" i="13"/>
  <c r="J96" i="13"/>
  <c r="J95" i="13"/>
  <c r="J94" i="13"/>
  <c r="J93" i="13"/>
  <c r="J92" i="13"/>
  <c r="J91" i="13"/>
  <c r="J90" i="13"/>
  <c r="J89" i="13"/>
  <c r="J88" i="13"/>
  <c r="J87" i="13"/>
  <c r="J86" i="13"/>
  <c r="J85" i="13"/>
  <c r="J84" i="13"/>
  <c r="J83" i="13"/>
  <c r="J82" i="13"/>
  <c r="J81" i="13"/>
  <c r="J80" i="13"/>
  <c r="J79" i="13"/>
  <c r="J78" i="13"/>
  <c r="J77" i="13"/>
  <c r="J76" i="13"/>
  <c r="J75" i="13"/>
  <c r="J74" i="13"/>
  <c r="J73" i="13"/>
  <c r="J72" i="13"/>
  <c r="J71" i="13"/>
  <c r="J70" i="13"/>
  <c r="J69" i="13"/>
  <c r="J68" i="13"/>
  <c r="J67" i="13"/>
  <c r="J66" i="13"/>
  <c r="J65" i="13"/>
  <c r="J64" i="13"/>
  <c r="J63" i="13"/>
  <c r="J62" i="13"/>
  <c r="J61" i="13"/>
  <c r="J60" i="13"/>
  <c r="K59" i="13"/>
  <c r="K60" i="13" s="1"/>
  <c r="K61" i="13" s="1"/>
  <c r="K62" i="13" s="1"/>
  <c r="K63" i="13" s="1"/>
  <c r="K64" i="13" s="1"/>
  <c r="K65" i="13" s="1"/>
  <c r="K66" i="13" s="1"/>
  <c r="K67" i="13" s="1"/>
  <c r="K68" i="13" s="1"/>
  <c r="K69" i="13" s="1"/>
  <c r="K70" i="13" s="1"/>
  <c r="K71" i="13" s="1"/>
  <c r="K72" i="13" s="1"/>
  <c r="K73" i="13" s="1"/>
  <c r="K74" i="13" s="1"/>
  <c r="K75" i="13" s="1"/>
  <c r="K76" i="13" s="1"/>
  <c r="K77" i="13" s="1"/>
  <c r="K78" i="13" s="1"/>
  <c r="K79" i="13" s="1"/>
  <c r="K80" i="13" s="1"/>
  <c r="K81" i="13" s="1"/>
  <c r="K82" i="13" s="1"/>
  <c r="K83" i="13" s="1"/>
  <c r="K84" i="13" s="1"/>
  <c r="K85" i="13" s="1"/>
  <c r="K86" i="13" s="1"/>
  <c r="K87" i="13" s="1"/>
  <c r="K88" i="13" s="1"/>
  <c r="K89" i="13" s="1"/>
  <c r="K90" i="13" s="1"/>
  <c r="K91" i="13" s="1"/>
  <c r="K92" i="13" s="1"/>
  <c r="K93" i="13" s="1"/>
  <c r="K94" i="13" s="1"/>
  <c r="K95" i="13" s="1"/>
  <c r="K96" i="13" s="1"/>
  <c r="K97" i="13" s="1"/>
  <c r="K98" i="13" s="1"/>
  <c r="K99" i="13" s="1"/>
  <c r="K100" i="13" s="1"/>
  <c r="K101" i="13" s="1"/>
  <c r="K102" i="13" s="1"/>
  <c r="K103" i="13" s="1"/>
  <c r="K104" i="13" s="1"/>
  <c r="K105" i="13" s="1"/>
  <c r="J59" i="13"/>
  <c r="J58" i="13"/>
  <c r="K57" i="13"/>
  <c r="K58" i="13" s="1"/>
  <c r="J57" i="13"/>
  <c r="K56" i="13"/>
  <c r="J56" i="13"/>
  <c r="K55" i="13"/>
  <c r="J55" i="13"/>
  <c r="K54" i="13"/>
  <c r="J54" i="13"/>
  <c r="J53" i="13"/>
  <c r="J52" i="13"/>
  <c r="J51" i="13"/>
  <c r="J50" i="13"/>
  <c r="J49" i="13"/>
  <c r="J48" i="13"/>
  <c r="J47" i="13"/>
  <c r="J46" i="13"/>
  <c r="J45" i="13"/>
  <c r="J44" i="13"/>
  <c r="J43" i="13"/>
  <c r="J42" i="13"/>
  <c r="J41" i="13"/>
  <c r="J40" i="13"/>
  <c r="J39" i="13"/>
  <c r="J38" i="13"/>
  <c r="J37" i="13"/>
  <c r="J36" i="13"/>
  <c r="J35" i="13"/>
  <c r="J34" i="13"/>
  <c r="J33" i="13"/>
  <c r="AC32" i="13"/>
  <c r="S32" i="13"/>
  <c r="Q32" i="13"/>
  <c r="P32" i="13"/>
  <c r="X32" i="13" s="1"/>
  <c r="J32" i="13"/>
  <c r="J31" i="13"/>
  <c r="AW30" i="13"/>
  <c r="AP30" i="13"/>
  <c r="AO30" i="13"/>
  <c r="S30" i="13"/>
  <c r="P30" i="13"/>
  <c r="P34" i="13" s="1"/>
  <c r="S34" i="13" s="1"/>
  <c r="J30" i="13"/>
  <c r="P29" i="13"/>
  <c r="S29" i="13" s="1"/>
  <c r="J29" i="13"/>
  <c r="AR28" i="13"/>
  <c r="AO28" i="13"/>
  <c r="AO32" i="13" s="1"/>
  <c r="AP32" i="13" s="1"/>
  <c r="AI28" i="13"/>
  <c r="AG28" i="13"/>
  <c r="AF28" i="13"/>
  <c r="AE28" i="13"/>
  <c r="AD28" i="13"/>
  <c r="AC28" i="13"/>
  <c r="U28" i="13"/>
  <c r="T28" i="13"/>
  <c r="S28" i="13"/>
  <c r="R28" i="13"/>
  <c r="Q28" i="13"/>
  <c r="P28" i="13"/>
  <c r="X28" i="13" s="1"/>
  <c r="J28" i="13"/>
  <c r="AO27" i="13"/>
  <c r="AR27" i="13" s="1"/>
  <c r="AD27" i="13"/>
  <c r="AC27" i="13"/>
  <c r="AG27" i="13" s="1"/>
  <c r="R27" i="13"/>
  <c r="Q27" i="13"/>
  <c r="P27" i="13"/>
  <c r="U27" i="13" s="1"/>
  <c r="J27" i="13"/>
  <c r="AT26" i="13"/>
  <c r="AS26" i="13"/>
  <c r="AR26" i="13"/>
  <c r="AQ26" i="13"/>
  <c r="AP26" i="13"/>
  <c r="AO26" i="13"/>
  <c r="AW26" i="13" s="1"/>
  <c r="AI26" i="13"/>
  <c r="AH26" i="13"/>
  <c r="AG26" i="13"/>
  <c r="AF26" i="13"/>
  <c r="AC26" i="13"/>
  <c r="AD26" i="13" s="1"/>
  <c r="V26" i="13"/>
  <c r="U26" i="13"/>
  <c r="T26" i="13"/>
  <c r="S26" i="13"/>
  <c r="Q26" i="13"/>
  <c r="P26" i="13"/>
  <c r="R26" i="13" s="1"/>
  <c r="J26" i="13"/>
  <c r="AQ25" i="13"/>
  <c r="AP25" i="13"/>
  <c r="AO25" i="13"/>
  <c r="AT25" i="13" s="1"/>
  <c r="AF25" i="13"/>
  <c r="AE25" i="13"/>
  <c r="AD25" i="13"/>
  <c r="AC25" i="13"/>
  <c r="AI25" i="13" s="1"/>
  <c r="T25" i="13"/>
  <c r="S25" i="13"/>
  <c r="R25" i="13"/>
  <c r="Q25" i="13"/>
  <c r="P25" i="13"/>
  <c r="W25" i="13" s="1"/>
  <c r="J25" i="13"/>
  <c r="AW24" i="13"/>
  <c r="AU24" i="13"/>
  <c r="AT24" i="13"/>
  <c r="AS24" i="13"/>
  <c r="AR24" i="13"/>
  <c r="AQ24" i="13"/>
  <c r="AP24" i="13"/>
  <c r="AK24" i="13"/>
  <c r="AI24" i="13"/>
  <c r="AH24" i="13"/>
  <c r="AG24" i="13"/>
  <c r="AF24" i="13"/>
  <c r="AE24" i="13"/>
  <c r="AD24" i="13"/>
  <c r="X24" i="13"/>
  <c r="V24" i="13"/>
  <c r="U24" i="13"/>
  <c r="T24" i="13"/>
  <c r="S24" i="13"/>
  <c r="R24" i="13"/>
  <c r="Q24" i="13"/>
  <c r="J24" i="13"/>
  <c r="AW23" i="13"/>
  <c r="AV23" i="13"/>
  <c r="AU23" i="13"/>
  <c r="AT23" i="13"/>
  <c r="AS23" i="13"/>
  <c r="AR23" i="13"/>
  <c r="AQ23" i="13"/>
  <c r="AP23" i="13"/>
  <c r="AK23" i="13"/>
  <c r="AJ23" i="13"/>
  <c r="AI23" i="13"/>
  <c r="AH23" i="13"/>
  <c r="AG23" i="13"/>
  <c r="AF23" i="13"/>
  <c r="AE23" i="13"/>
  <c r="AD23" i="13"/>
  <c r="X23" i="13"/>
  <c r="V23" i="13"/>
  <c r="U23" i="13"/>
  <c r="T23" i="13"/>
  <c r="S23" i="13"/>
  <c r="R23" i="13"/>
  <c r="Q23" i="13"/>
  <c r="J23" i="13"/>
  <c r="AW22" i="13"/>
  <c r="AV22" i="13"/>
  <c r="AU22" i="13"/>
  <c r="AT22" i="13"/>
  <c r="AS22" i="13"/>
  <c r="AR22" i="13"/>
  <c r="AQ22" i="13"/>
  <c r="AP22" i="13"/>
  <c r="AK22" i="13"/>
  <c r="AJ22" i="13"/>
  <c r="AI22" i="13"/>
  <c r="AH22" i="13"/>
  <c r="AG22" i="13"/>
  <c r="AF22" i="13"/>
  <c r="AE22" i="13"/>
  <c r="AD22" i="13"/>
  <c r="X22" i="13"/>
  <c r="V22" i="13"/>
  <c r="U22" i="13"/>
  <c r="T22" i="13"/>
  <c r="S22" i="13"/>
  <c r="R22" i="13"/>
  <c r="Q22" i="13"/>
  <c r="J22" i="13"/>
  <c r="AW21" i="13"/>
  <c r="AV21" i="13"/>
  <c r="AU21" i="13"/>
  <c r="AT21" i="13"/>
  <c r="AS21" i="13"/>
  <c r="AR21" i="13"/>
  <c r="AQ21" i="13"/>
  <c r="AP21" i="13"/>
  <c r="AK21" i="13"/>
  <c r="AJ21" i="13"/>
  <c r="AI21" i="13"/>
  <c r="AH21" i="13"/>
  <c r="AG21" i="13"/>
  <c r="AF21" i="13"/>
  <c r="AE21" i="13"/>
  <c r="AD21" i="13"/>
  <c r="X21" i="13"/>
  <c r="V21" i="13"/>
  <c r="U21" i="13"/>
  <c r="T21" i="13"/>
  <c r="S21" i="13"/>
  <c r="R21" i="13"/>
  <c r="Q21" i="13"/>
  <c r="J21" i="13"/>
  <c r="J20" i="13"/>
  <c r="J19" i="13"/>
  <c r="J18" i="13"/>
  <c r="J17" i="13"/>
  <c r="BG16" i="13"/>
  <c r="BF16" i="13"/>
  <c r="BE16" i="13"/>
  <c r="BD16" i="13"/>
  <c r="BB16" i="13"/>
  <c r="J16" i="13"/>
  <c r="BH15" i="13"/>
  <c r="BH16" i="13" s="1"/>
  <c r="BG15" i="13"/>
  <c r="BF15" i="13"/>
  <c r="BE15" i="13"/>
  <c r="BD15" i="13"/>
  <c r="BB15" i="13"/>
  <c r="AW15" i="13"/>
  <c r="AU15" i="13"/>
  <c r="AT15" i="13"/>
  <c r="AS15" i="13"/>
  <c r="AR15" i="13"/>
  <c r="AQ15" i="13"/>
  <c r="AP15" i="13"/>
  <c r="AK15" i="13"/>
  <c r="AI15" i="13"/>
  <c r="AH15" i="13"/>
  <c r="AG15" i="13"/>
  <c r="AF15" i="13"/>
  <c r="AE15" i="13"/>
  <c r="AD15" i="13"/>
  <c r="X15" i="13"/>
  <c r="W15" i="13"/>
  <c r="V15" i="13"/>
  <c r="U15" i="13"/>
  <c r="T15" i="13"/>
  <c r="S15" i="13"/>
  <c r="R15" i="13"/>
  <c r="Q15" i="13"/>
  <c r="J15" i="13"/>
  <c r="BD14" i="13"/>
  <c r="BB14" i="13"/>
  <c r="AW14" i="13"/>
  <c r="AU14" i="13"/>
  <c r="AT14" i="13"/>
  <c r="AS14" i="13"/>
  <c r="AR14" i="13"/>
  <c r="AQ14" i="13"/>
  <c r="AP14" i="13"/>
  <c r="AK14" i="13"/>
  <c r="AI14" i="13"/>
  <c r="AH14" i="13"/>
  <c r="AG14" i="13"/>
  <c r="AF14" i="13"/>
  <c r="AE14" i="13"/>
  <c r="AD14" i="13"/>
  <c r="X14" i="13"/>
  <c r="W14" i="13"/>
  <c r="V14" i="13"/>
  <c r="U14" i="13"/>
  <c r="T14" i="13"/>
  <c r="S14" i="13"/>
  <c r="R14" i="13"/>
  <c r="Q14" i="13"/>
  <c r="J14" i="13"/>
  <c r="BD13" i="13"/>
  <c r="BB13" i="13"/>
  <c r="AW13" i="13"/>
  <c r="AU13" i="13"/>
  <c r="AT13" i="13"/>
  <c r="AS13" i="13"/>
  <c r="AR13" i="13"/>
  <c r="AQ13" i="13"/>
  <c r="AP13" i="13"/>
  <c r="AK13" i="13"/>
  <c r="AI13" i="13"/>
  <c r="AH13" i="13"/>
  <c r="AG13" i="13"/>
  <c r="AF13" i="13"/>
  <c r="AE13" i="13"/>
  <c r="AD13" i="13"/>
  <c r="X13" i="13"/>
  <c r="W13" i="13"/>
  <c r="V13" i="13"/>
  <c r="U13" i="13"/>
  <c r="T13" i="13"/>
  <c r="S13" i="13"/>
  <c r="R13" i="13"/>
  <c r="Q13" i="13"/>
  <c r="J13" i="13"/>
  <c r="BH12" i="13"/>
  <c r="BF12" i="13"/>
  <c r="BD12" i="13"/>
  <c r="BB12" i="13"/>
  <c r="AW12" i="13"/>
  <c r="AU12" i="13"/>
  <c r="AT12" i="13"/>
  <c r="AS12" i="13"/>
  <c r="AR12" i="13"/>
  <c r="AQ12" i="13"/>
  <c r="AP12" i="13"/>
  <c r="AK12" i="13"/>
  <c r="AI12" i="13"/>
  <c r="AH12" i="13"/>
  <c r="AG12" i="13"/>
  <c r="AF12" i="13"/>
  <c r="AE12" i="13"/>
  <c r="AD12" i="13"/>
  <c r="X12" i="13"/>
  <c r="W12" i="13"/>
  <c r="V12" i="13"/>
  <c r="U12" i="13"/>
  <c r="T12" i="13"/>
  <c r="S12" i="13"/>
  <c r="R12" i="13"/>
  <c r="Q12" i="13"/>
  <c r="J12" i="13"/>
  <c r="BH11" i="13"/>
  <c r="BF11" i="13"/>
  <c r="BD11" i="13"/>
  <c r="BB11" i="13"/>
  <c r="AW11" i="13"/>
  <c r="AU11" i="13"/>
  <c r="AT11" i="13"/>
  <c r="AS11" i="13"/>
  <c r="AR11" i="13"/>
  <c r="AQ11" i="13"/>
  <c r="AP11" i="13"/>
  <c r="AK11" i="13"/>
  <c r="AI11" i="13"/>
  <c r="AH11" i="13"/>
  <c r="AG11" i="13"/>
  <c r="AF11" i="13"/>
  <c r="AE11" i="13"/>
  <c r="AD11" i="13"/>
  <c r="X11" i="13"/>
  <c r="W11" i="13"/>
  <c r="V11" i="13"/>
  <c r="U11" i="13"/>
  <c r="T11" i="13"/>
  <c r="S11" i="13"/>
  <c r="R11" i="13"/>
  <c r="Q11" i="13"/>
  <c r="J11" i="13"/>
  <c r="BH10" i="13"/>
  <c r="BF10" i="13"/>
  <c r="BD10" i="13"/>
  <c r="BB10" i="13"/>
  <c r="AW10" i="13"/>
  <c r="AU10" i="13"/>
  <c r="AT10" i="13"/>
  <c r="AS10" i="13"/>
  <c r="AR10" i="13"/>
  <c r="AQ10" i="13"/>
  <c r="AP10" i="13"/>
  <c r="AK10" i="13"/>
  <c r="AI10" i="13"/>
  <c r="AH10" i="13"/>
  <c r="AG10" i="13"/>
  <c r="AF10" i="13"/>
  <c r="AE10" i="13"/>
  <c r="AD10" i="13"/>
  <c r="X10" i="13"/>
  <c r="W10" i="13"/>
  <c r="V10" i="13"/>
  <c r="U10" i="13"/>
  <c r="T10" i="13"/>
  <c r="S10" i="13"/>
  <c r="R10" i="13"/>
  <c r="Q10" i="13"/>
  <c r="J10" i="13"/>
  <c r="BH9" i="13"/>
  <c r="BF9" i="13"/>
  <c r="BD9" i="13"/>
  <c r="BB9" i="13"/>
  <c r="AW9" i="13"/>
  <c r="AU9" i="13"/>
  <c r="AT9" i="13"/>
  <c r="AS9" i="13"/>
  <c r="AR9" i="13"/>
  <c r="AQ9" i="13"/>
  <c r="AP9" i="13"/>
  <c r="AK9" i="13"/>
  <c r="AI9" i="13"/>
  <c r="AH9" i="13"/>
  <c r="AG9" i="13"/>
  <c r="AF9" i="13"/>
  <c r="AE9" i="13"/>
  <c r="AD9" i="13"/>
  <c r="X9" i="13"/>
  <c r="W9" i="13"/>
  <c r="V9" i="13"/>
  <c r="U9" i="13"/>
  <c r="T9" i="13"/>
  <c r="S9" i="13"/>
  <c r="R9" i="13"/>
  <c r="Q9" i="13"/>
  <c r="J9" i="13"/>
  <c r="W28" i="13" s="1"/>
  <c r="BH8" i="13"/>
  <c r="BF8" i="13"/>
  <c r="BD8" i="13"/>
  <c r="BB8" i="13"/>
  <c r="AW8" i="13"/>
  <c r="AU8" i="13"/>
  <c r="AT8" i="13"/>
  <c r="AS8" i="13"/>
  <c r="AR8" i="13"/>
  <c r="AQ8" i="13"/>
  <c r="AP8" i="13"/>
  <c r="AK8" i="13"/>
  <c r="AI8" i="13"/>
  <c r="AH8" i="13"/>
  <c r="AG8" i="13"/>
  <c r="AF8" i="13"/>
  <c r="AE8" i="13"/>
  <c r="AD8" i="13"/>
  <c r="X8" i="13"/>
  <c r="W8" i="13"/>
  <c r="V8" i="13"/>
  <c r="U8" i="13"/>
  <c r="T8" i="13"/>
  <c r="S8" i="13"/>
  <c r="R8" i="13"/>
  <c r="Q8" i="13"/>
  <c r="J8" i="13"/>
  <c r="BH7" i="13"/>
  <c r="BF7" i="13"/>
  <c r="BD7" i="13"/>
  <c r="BB7" i="13"/>
  <c r="AW7" i="13"/>
  <c r="AU7" i="13"/>
  <c r="AT7" i="13"/>
  <c r="AS7" i="13"/>
  <c r="AR7" i="13"/>
  <c r="AQ7" i="13"/>
  <c r="AP7" i="13"/>
  <c r="AK7" i="13"/>
  <c r="AI7" i="13"/>
  <c r="AH7" i="13"/>
  <c r="AG7" i="13"/>
  <c r="AF7" i="13"/>
  <c r="AE7" i="13"/>
  <c r="AD7" i="13"/>
  <c r="X7" i="13"/>
  <c r="W7" i="13"/>
  <c r="V7" i="13"/>
  <c r="U7" i="13"/>
  <c r="T7" i="13"/>
  <c r="S7" i="13"/>
  <c r="R7" i="13"/>
  <c r="Q7" i="13"/>
  <c r="J7" i="13"/>
  <c r="W26" i="13" s="1"/>
  <c r="BH6" i="13"/>
  <c r="BF6" i="13"/>
  <c r="BD6" i="13"/>
  <c r="BB6" i="13"/>
  <c r="AW6" i="13"/>
  <c r="AU6" i="13"/>
  <c r="AT6" i="13"/>
  <c r="AS6" i="13"/>
  <c r="AR6" i="13"/>
  <c r="AQ6" i="13"/>
  <c r="AP6" i="13"/>
  <c r="AK6" i="13"/>
  <c r="AI6" i="13"/>
  <c r="AH6" i="13"/>
  <c r="AG6" i="13"/>
  <c r="AF6" i="13"/>
  <c r="AE6" i="13"/>
  <c r="AD6" i="13"/>
  <c r="X6" i="13"/>
  <c r="W6" i="13"/>
  <c r="V6" i="13"/>
  <c r="U6" i="13"/>
  <c r="T6" i="13"/>
  <c r="S6" i="13"/>
  <c r="R6" i="13"/>
  <c r="Q6" i="13"/>
  <c r="K6" i="13"/>
  <c r="K7" i="13" s="1"/>
  <c r="K8" i="13" s="1"/>
  <c r="K9" i="13" s="1"/>
  <c r="K10" i="13" s="1"/>
  <c r="K11" i="13" s="1"/>
  <c r="K12" i="13" s="1"/>
  <c r="K13" i="13" s="1"/>
  <c r="K14" i="13" s="1"/>
  <c r="K15" i="13" s="1"/>
  <c r="K16" i="13" s="1"/>
  <c r="K17" i="13" s="1"/>
  <c r="K18" i="13" s="1"/>
  <c r="K19" i="13" s="1"/>
  <c r="K20" i="13" s="1"/>
  <c r="K21" i="13" s="1"/>
  <c r="K22" i="13" s="1"/>
  <c r="K23" i="13" s="1"/>
  <c r="K24" i="13" s="1"/>
  <c r="K25" i="13" s="1"/>
  <c r="K26" i="13" s="1"/>
  <c r="K27" i="13" s="1"/>
  <c r="K28" i="13" s="1"/>
  <c r="K29" i="13" s="1"/>
  <c r="K30" i="13" s="1"/>
  <c r="K31" i="13" s="1"/>
  <c r="K32" i="13" s="1"/>
  <c r="K33" i="13" s="1"/>
  <c r="K34" i="13" s="1"/>
  <c r="K35" i="13" s="1"/>
  <c r="K36" i="13" s="1"/>
  <c r="K37" i="13" s="1"/>
  <c r="K38" i="13" s="1"/>
  <c r="K39" i="13" s="1"/>
  <c r="K40" i="13" s="1"/>
  <c r="K41" i="13" s="1"/>
  <c r="K42" i="13" s="1"/>
  <c r="K43" i="13" s="1"/>
  <c r="K44" i="13" s="1"/>
  <c r="K45" i="13" s="1"/>
  <c r="K46" i="13" s="1"/>
  <c r="K47" i="13" s="1"/>
  <c r="K48" i="13" s="1"/>
  <c r="K49" i="13" s="1"/>
  <c r="K50" i="13" s="1"/>
  <c r="K51" i="13" s="1"/>
  <c r="K52" i="13" s="1"/>
  <c r="K53" i="13" s="1"/>
  <c r="J6" i="13"/>
  <c r="BH5" i="13"/>
  <c r="BF5" i="13"/>
  <c r="BD5" i="13"/>
  <c r="BB5" i="13"/>
  <c r="AW5" i="13"/>
  <c r="AU5" i="13"/>
  <c r="AT5" i="13"/>
  <c r="AS5" i="13"/>
  <c r="AR5" i="13"/>
  <c r="AQ5" i="13"/>
  <c r="AP5" i="13"/>
  <c r="AK5" i="13"/>
  <c r="AI5" i="13"/>
  <c r="AH5" i="13"/>
  <c r="AG5" i="13"/>
  <c r="AF5" i="13"/>
  <c r="AE5" i="13"/>
  <c r="AD5" i="13"/>
  <c r="X5" i="13"/>
  <c r="W5" i="13"/>
  <c r="V5" i="13"/>
  <c r="U5" i="13"/>
  <c r="T5" i="13"/>
  <c r="S5" i="13"/>
  <c r="R5" i="13"/>
  <c r="Q5" i="13"/>
  <c r="K5" i="13"/>
  <c r="J5" i="13"/>
  <c r="W24" i="13" s="1"/>
  <c r="BH4" i="13"/>
  <c r="BF4" i="13"/>
  <c r="BD4" i="13"/>
  <c r="BB4" i="13"/>
  <c r="AW4" i="13"/>
  <c r="AU4" i="13"/>
  <c r="AT4" i="13"/>
  <c r="AS4" i="13"/>
  <c r="AR4" i="13"/>
  <c r="AQ4" i="13"/>
  <c r="AP4" i="13"/>
  <c r="AK4" i="13"/>
  <c r="AI4" i="13"/>
  <c r="AH4" i="13"/>
  <c r="AG4" i="13"/>
  <c r="AF4" i="13"/>
  <c r="AE4" i="13"/>
  <c r="AD4" i="13"/>
  <c r="X4" i="13"/>
  <c r="W4" i="13"/>
  <c r="V4" i="13"/>
  <c r="U4" i="13"/>
  <c r="T4" i="13"/>
  <c r="S4" i="13"/>
  <c r="R4" i="13"/>
  <c r="Q4" i="13"/>
  <c r="K4" i="13"/>
  <c r="J4" i="13"/>
  <c r="W23" i="13" s="1"/>
  <c r="AW3" i="13"/>
  <c r="AU3" i="13"/>
  <c r="AT3" i="13"/>
  <c r="AS3" i="13"/>
  <c r="AR3" i="13"/>
  <c r="AQ3" i="13"/>
  <c r="AP3" i="13"/>
  <c r="AK3" i="13"/>
  <c r="AI3" i="13"/>
  <c r="AH3" i="13"/>
  <c r="AG3" i="13"/>
  <c r="AF3" i="13"/>
  <c r="AE3" i="13"/>
  <c r="AD3" i="13"/>
  <c r="X3" i="13"/>
  <c r="V3" i="13"/>
  <c r="U3" i="13"/>
  <c r="T3" i="13"/>
  <c r="S3" i="13"/>
  <c r="R3" i="13"/>
  <c r="Q3" i="13"/>
  <c r="K3" i="13"/>
  <c r="J3" i="13"/>
  <c r="W3" i="13" s="1"/>
  <c r="K2" i="13"/>
  <c r="J2" i="13"/>
  <c r="W21" i="13" s="1"/>
  <c r="N1353" i="12"/>
  <c r="H1353" i="12" s="1"/>
  <c r="P1612" i="12" s="1"/>
  <c r="L1353" i="12"/>
  <c r="N1352" i="12"/>
  <c r="H1352" i="12" s="1"/>
  <c r="P1611" i="12" s="1"/>
  <c r="L1352" i="12"/>
  <c r="N1351" i="12"/>
  <c r="H1351" i="12" s="1"/>
  <c r="P1610" i="12" s="1"/>
  <c r="N1350" i="12"/>
  <c r="H1350" i="12" s="1"/>
  <c r="P1609" i="12" s="1"/>
  <c r="N1349" i="12"/>
  <c r="H1349" i="12" s="1"/>
  <c r="P1608" i="12" s="1"/>
  <c r="L1349" i="12"/>
  <c r="N1348" i="12"/>
  <c r="H1348" i="12" s="1"/>
  <c r="P1607" i="12" s="1"/>
  <c r="L1348" i="12"/>
  <c r="N1347" i="12"/>
  <c r="H1347" i="12" s="1"/>
  <c r="P1606" i="12" s="1"/>
  <c r="N1346" i="12"/>
  <c r="H1346" i="12" s="1"/>
  <c r="P1605" i="12" s="1"/>
  <c r="N1345" i="12"/>
  <c r="H1345" i="12" s="1"/>
  <c r="P1604" i="12" s="1"/>
  <c r="L1345" i="12"/>
  <c r="N1344" i="12"/>
  <c r="H1344" i="12" s="1"/>
  <c r="P1603" i="12" s="1"/>
  <c r="L1344" i="12"/>
  <c r="N1343" i="12"/>
  <c r="H1343" i="12" s="1"/>
  <c r="P1602" i="12" s="1"/>
  <c r="N1342" i="12"/>
  <c r="H1342" i="12" s="1"/>
  <c r="P1601" i="12" s="1"/>
  <c r="N1341" i="12"/>
  <c r="H1341" i="12" s="1"/>
  <c r="P1600" i="12" s="1"/>
  <c r="L1341" i="12"/>
  <c r="N1340" i="12"/>
  <c r="H1340" i="12" s="1"/>
  <c r="P1599" i="12" s="1"/>
  <c r="L1340" i="12"/>
  <c r="N1339" i="12"/>
  <c r="H1339" i="12" s="1"/>
  <c r="P1598" i="12" s="1"/>
  <c r="N1338" i="12"/>
  <c r="H1338" i="12" s="1"/>
  <c r="P1597" i="12" s="1"/>
  <c r="N1337" i="12"/>
  <c r="H1337" i="12" s="1"/>
  <c r="P1596" i="12" s="1"/>
  <c r="N1336" i="12"/>
  <c r="H1336" i="12" s="1"/>
  <c r="P1595" i="12" s="1"/>
  <c r="N1335" i="12"/>
  <c r="H1335" i="12" s="1"/>
  <c r="P1594" i="12" s="1"/>
  <c r="N1334" i="12"/>
  <c r="H1334" i="12" s="1"/>
  <c r="P1593" i="12" s="1"/>
  <c r="N1333" i="12"/>
  <c r="H1333" i="12" s="1"/>
  <c r="P1592" i="12" s="1"/>
  <c r="N1332" i="12"/>
  <c r="H1332" i="12" s="1"/>
  <c r="P1591" i="12" s="1"/>
  <c r="N1331" i="12"/>
  <c r="H1331" i="12" s="1"/>
  <c r="P1590" i="12" s="1"/>
  <c r="N1330" i="12"/>
  <c r="H1330" i="12" s="1"/>
  <c r="P1589" i="12" s="1"/>
  <c r="N1329" i="12"/>
  <c r="H1329" i="12" s="1"/>
  <c r="P1588" i="12" s="1"/>
  <c r="N1328" i="12"/>
  <c r="H1328" i="12" s="1"/>
  <c r="N1327" i="12"/>
  <c r="H1327" i="12" s="1"/>
  <c r="N1326" i="12"/>
  <c r="H1326" i="12" s="1"/>
  <c r="P1585" i="12" s="1"/>
  <c r="N1325" i="12"/>
  <c r="H1325" i="12" s="1"/>
  <c r="P1584" i="12" s="1"/>
  <c r="N1324" i="12"/>
  <c r="H1324" i="12" s="1"/>
  <c r="P1583" i="12" s="1"/>
  <c r="N1323" i="12"/>
  <c r="H1323" i="12" s="1"/>
  <c r="N1322" i="12"/>
  <c r="H1322" i="12" s="1"/>
  <c r="P1581" i="12" s="1"/>
  <c r="N1321" i="12"/>
  <c r="H1321" i="12" s="1"/>
  <c r="P1580" i="12" s="1"/>
  <c r="N1320" i="12"/>
  <c r="H1320" i="12" s="1"/>
  <c r="P1579" i="12" s="1"/>
  <c r="N1319" i="12"/>
  <c r="H1319" i="12" s="1"/>
  <c r="P1578" i="12" s="1"/>
  <c r="N1318" i="12"/>
  <c r="H1318" i="12" s="1"/>
  <c r="N1317" i="12"/>
  <c r="H1317" i="12" s="1"/>
  <c r="P1576" i="12" s="1"/>
  <c r="N1316" i="12"/>
  <c r="H1316" i="12" s="1"/>
  <c r="P1575" i="12" s="1"/>
  <c r="N1315" i="12"/>
  <c r="H1315" i="12" s="1"/>
  <c r="P1574" i="12" s="1"/>
  <c r="N1314" i="12"/>
  <c r="H1314" i="12" s="1"/>
  <c r="N1313" i="12"/>
  <c r="H1313" i="12" s="1"/>
  <c r="P1572" i="12" s="1"/>
  <c r="N1312" i="12"/>
  <c r="H1312" i="12" s="1"/>
  <c r="P1571" i="12" s="1"/>
  <c r="N1311" i="12"/>
  <c r="H1311" i="12" s="1"/>
  <c r="P1570" i="12" s="1"/>
  <c r="N1310" i="12"/>
  <c r="H1310" i="12" s="1"/>
  <c r="N1309" i="12"/>
  <c r="H1309" i="12" s="1"/>
  <c r="N1308" i="12"/>
  <c r="H1308" i="12" s="1"/>
  <c r="P1567" i="12" s="1"/>
  <c r="N1307" i="12"/>
  <c r="H1307" i="12" s="1"/>
  <c r="P1566" i="12" s="1"/>
  <c r="N1306" i="12"/>
  <c r="H1306" i="12" s="1"/>
  <c r="P1565" i="12" s="1"/>
  <c r="N1305" i="12"/>
  <c r="H1305" i="12" s="1"/>
  <c r="N1304" i="12"/>
  <c r="H1304" i="12" s="1"/>
  <c r="P1563" i="12" s="1"/>
  <c r="N1303" i="12"/>
  <c r="H1303" i="12" s="1"/>
  <c r="P1562" i="12" s="1"/>
  <c r="N1302" i="12"/>
  <c r="H1302" i="12" s="1"/>
  <c r="N1301" i="12"/>
  <c r="H1301" i="12" s="1"/>
  <c r="P1560" i="12" s="1"/>
  <c r="L1301" i="12"/>
  <c r="N1300" i="12"/>
  <c r="H1300" i="12" s="1"/>
  <c r="P1559" i="12" s="1"/>
  <c r="L1300" i="12"/>
  <c r="N1299" i="12"/>
  <c r="H1299" i="12" s="1"/>
  <c r="P1558" i="12" s="1"/>
  <c r="N1298" i="12"/>
  <c r="H1298" i="12" s="1"/>
  <c r="P1557" i="12" s="1"/>
  <c r="N1297" i="12"/>
  <c r="H1297" i="12" s="1"/>
  <c r="P1556" i="12" s="1"/>
  <c r="L1297" i="12"/>
  <c r="N1296" i="12"/>
  <c r="H1296" i="12" s="1"/>
  <c r="P1555" i="12" s="1"/>
  <c r="L1296" i="12"/>
  <c r="N1295" i="12"/>
  <c r="H1295" i="12" s="1"/>
  <c r="P1554" i="12" s="1"/>
  <c r="N1294" i="12"/>
  <c r="H1294" i="12" s="1"/>
  <c r="P1553" i="12" s="1"/>
  <c r="N1293" i="12"/>
  <c r="H1293" i="12" s="1"/>
  <c r="P1552" i="12" s="1"/>
  <c r="L1293" i="12"/>
  <c r="N1292" i="12"/>
  <c r="H1292" i="12" s="1"/>
  <c r="P1551" i="12" s="1"/>
  <c r="L1292" i="12"/>
  <c r="N1291" i="12"/>
  <c r="H1291" i="12" s="1"/>
  <c r="P1550" i="12" s="1"/>
  <c r="N1290" i="12"/>
  <c r="H1290" i="12" s="1"/>
  <c r="P1549" i="12" s="1"/>
  <c r="N1289" i="12"/>
  <c r="H1289" i="12" s="1"/>
  <c r="P1548" i="12" s="1"/>
  <c r="L1289" i="12"/>
  <c r="N1288" i="12"/>
  <c r="H1288" i="12" s="1"/>
  <c r="P1547" i="12" s="1"/>
  <c r="L1288" i="12"/>
  <c r="N1287" i="12"/>
  <c r="H1287" i="12" s="1"/>
  <c r="P1546" i="12" s="1"/>
  <c r="N1286" i="12"/>
  <c r="H1286" i="12" s="1"/>
  <c r="P1545" i="12" s="1"/>
  <c r="N1285" i="12"/>
  <c r="H1285" i="12" s="1"/>
  <c r="P1544" i="12" s="1"/>
  <c r="N1284" i="12"/>
  <c r="H1284" i="12" s="1"/>
  <c r="N1283" i="12"/>
  <c r="H1283" i="12" s="1"/>
  <c r="P1542" i="12" s="1"/>
  <c r="N1282" i="12"/>
  <c r="H1282" i="12" s="1"/>
  <c r="N1281" i="12"/>
  <c r="H1281" i="12" s="1"/>
  <c r="N1280" i="12"/>
  <c r="H1280" i="12" s="1"/>
  <c r="N1279" i="12"/>
  <c r="H1279" i="12" s="1"/>
  <c r="P1538" i="12" s="1"/>
  <c r="N1278" i="12"/>
  <c r="H1278" i="12" s="1"/>
  <c r="N1277" i="12"/>
  <c r="H1277" i="12" s="1"/>
  <c r="P1536" i="12" s="1"/>
  <c r="N1276" i="12"/>
  <c r="H1276" i="12" s="1"/>
  <c r="N1275" i="12"/>
  <c r="H1275" i="12" s="1"/>
  <c r="P1534" i="12" s="1"/>
  <c r="N1274" i="12"/>
  <c r="H1274" i="12" s="1"/>
  <c r="N1273" i="12"/>
  <c r="H1273" i="12" s="1"/>
  <c r="P1532" i="12" s="1"/>
  <c r="N1272" i="12"/>
  <c r="H1272" i="12" s="1"/>
  <c r="N1271" i="12"/>
  <c r="H1271" i="12" s="1"/>
  <c r="P1530" i="12" s="1"/>
  <c r="N1270" i="12"/>
  <c r="H1270" i="12" s="1"/>
  <c r="N1269" i="12"/>
  <c r="H1269" i="12" s="1"/>
  <c r="P1528" i="12" s="1"/>
  <c r="N1268" i="12"/>
  <c r="H1268" i="12" s="1"/>
  <c r="N1267" i="12"/>
  <c r="H1267" i="12" s="1"/>
  <c r="P1526" i="12" s="1"/>
  <c r="N1266" i="12"/>
  <c r="H1266" i="12" s="1"/>
  <c r="N1265" i="12"/>
  <c r="H1265" i="12" s="1"/>
  <c r="P1524" i="12" s="1"/>
  <c r="N1264" i="12"/>
  <c r="H1264" i="12" s="1"/>
  <c r="N1263" i="12"/>
  <c r="H1263" i="12" s="1"/>
  <c r="P1522" i="12" s="1"/>
  <c r="N1262" i="12"/>
  <c r="H1262" i="12" s="1"/>
  <c r="N1261" i="12"/>
  <c r="H1261" i="12" s="1"/>
  <c r="P1520" i="12" s="1"/>
  <c r="N1260" i="12"/>
  <c r="H1260" i="12" s="1"/>
  <c r="N1259" i="12"/>
  <c r="H1259" i="12" s="1"/>
  <c r="P1518" i="12" s="1"/>
  <c r="N1258" i="12"/>
  <c r="H1258" i="12" s="1"/>
  <c r="N1257" i="12"/>
  <c r="H1257" i="12" s="1"/>
  <c r="P1516" i="12" s="1"/>
  <c r="N1256" i="12"/>
  <c r="H1256" i="12" s="1"/>
  <c r="N1255" i="12"/>
  <c r="H1255" i="12" s="1"/>
  <c r="P1514" i="12" s="1"/>
  <c r="N1254" i="12"/>
  <c r="H1254" i="12" s="1"/>
  <c r="N1253" i="12"/>
  <c r="H1253" i="12" s="1"/>
  <c r="P1512" i="12" s="1"/>
  <c r="N1252" i="12"/>
  <c r="H1252" i="12" s="1"/>
  <c r="N1251" i="12"/>
  <c r="H1251" i="12" s="1"/>
  <c r="P1510" i="12" s="1"/>
  <c r="N1250" i="12"/>
  <c r="H1250" i="12" s="1"/>
  <c r="N1249" i="12"/>
  <c r="H1249" i="12" s="1"/>
  <c r="P1508" i="12" s="1"/>
  <c r="L1249" i="12"/>
  <c r="N1248" i="12"/>
  <c r="H1248" i="12" s="1"/>
  <c r="P1507" i="12" s="1"/>
  <c r="L1248" i="12"/>
  <c r="N1247" i="12"/>
  <c r="H1247" i="12" s="1"/>
  <c r="P1506" i="12" s="1"/>
  <c r="L1247" i="12"/>
  <c r="N1246" i="12"/>
  <c r="H1246" i="12" s="1"/>
  <c r="N1245" i="12"/>
  <c r="H1245" i="12" s="1"/>
  <c r="P1504" i="12" s="1"/>
  <c r="L1245" i="12"/>
  <c r="N1244" i="12"/>
  <c r="H1244" i="12" s="1"/>
  <c r="P1503" i="12" s="1"/>
  <c r="L1244" i="12"/>
  <c r="N1243" i="12"/>
  <c r="H1243" i="12" s="1"/>
  <c r="P1502" i="12" s="1"/>
  <c r="L1243" i="12"/>
  <c r="N1242" i="12"/>
  <c r="H1242" i="12" s="1"/>
  <c r="P1501" i="12" s="1"/>
  <c r="N1241" i="12"/>
  <c r="H1241" i="12" s="1"/>
  <c r="P1500" i="12" s="1"/>
  <c r="L1241" i="12"/>
  <c r="N1240" i="12"/>
  <c r="H1240" i="12" s="1"/>
  <c r="P1499" i="12" s="1"/>
  <c r="L1240" i="12"/>
  <c r="N1239" i="12"/>
  <c r="H1239" i="12" s="1"/>
  <c r="P1498" i="12" s="1"/>
  <c r="L1239" i="12"/>
  <c r="N1238" i="12"/>
  <c r="H1238" i="12" s="1"/>
  <c r="P1497" i="12" s="1"/>
  <c r="N1237" i="12"/>
  <c r="H1237" i="12" s="1"/>
  <c r="P1496" i="12" s="1"/>
  <c r="L1237" i="12"/>
  <c r="N1236" i="12"/>
  <c r="H1236" i="12" s="1"/>
  <c r="P1495" i="12" s="1"/>
  <c r="L1236" i="12"/>
  <c r="N1235" i="12"/>
  <c r="H1235" i="12" s="1"/>
  <c r="P1494" i="12" s="1"/>
  <c r="L1235" i="12"/>
  <c r="N1234" i="12"/>
  <c r="H1234" i="12" s="1"/>
  <c r="P1493" i="12" s="1"/>
  <c r="N1233" i="12"/>
  <c r="H1233" i="12" s="1"/>
  <c r="P1492" i="12" s="1"/>
  <c r="N1232" i="12"/>
  <c r="H1232" i="12" s="1"/>
  <c r="P1491" i="12" s="1"/>
  <c r="L1232" i="12"/>
  <c r="N1231" i="12"/>
  <c r="H1231" i="12" s="1"/>
  <c r="N1230" i="12"/>
  <c r="H1230" i="12" s="1"/>
  <c r="N1229" i="12"/>
  <c r="H1229" i="12" s="1"/>
  <c r="P1488" i="12" s="1"/>
  <c r="N1228" i="12"/>
  <c r="H1228" i="12" s="1"/>
  <c r="L1228" i="12"/>
  <c r="N1227" i="12"/>
  <c r="H1227" i="12" s="1"/>
  <c r="P1486" i="12" s="1"/>
  <c r="N1226" i="12"/>
  <c r="H1226" i="12" s="1"/>
  <c r="N1225" i="12"/>
  <c r="H1225" i="12" s="1"/>
  <c r="P1484" i="12" s="1"/>
  <c r="N1224" i="12"/>
  <c r="H1224" i="12" s="1"/>
  <c r="N1223" i="12"/>
  <c r="H1223" i="12" s="1"/>
  <c r="P1482" i="12" s="1"/>
  <c r="N1222" i="12"/>
  <c r="H1222" i="12" s="1"/>
  <c r="N1221" i="12"/>
  <c r="H1221" i="12" s="1"/>
  <c r="P1480" i="12" s="1"/>
  <c r="N1220" i="12"/>
  <c r="H1220" i="12" s="1"/>
  <c r="N1219" i="12"/>
  <c r="H1219" i="12" s="1"/>
  <c r="P1478" i="12" s="1"/>
  <c r="N1218" i="12"/>
  <c r="H1218" i="12" s="1"/>
  <c r="N1217" i="12"/>
  <c r="H1217" i="12" s="1"/>
  <c r="P1476" i="12" s="1"/>
  <c r="N1216" i="12"/>
  <c r="H1216" i="12" s="1"/>
  <c r="P1475" i="12" s="1"/>
  <c r="L1216" i="12"/>
  <c r="N1215" i="12"/>
  <c r="H1215" i="12" s="1"/>
  <c r="N1214" i="12"/>
  <c r="H1214" i="12" s="1"/>
  <c r="N1213" i="12"/>
  <c r="H1213" i="12" s="1"/>
  <c r="P1472" i="12" s="1"/>
  <c r="N1212" i="12"/>
  <c r="H1212" i="12" s="1"/>
  <c r="L1212" i="12"/>
  <c r="N1211" i="12"/>
  <c r="H1211" i="12" s="1"/>
  <c r="P1470" i="12" s="1"/>
  <c r="N1210" i="12"/>
  <c r="H1210" i="12" s="1"/>
  <c r="N1209" i="12"/>
  <c r="H1209" i="12" s="1"/>
  <c r="P1468" i="12" s="1"/>
  <c r="N1208" i="12"/>
  <c r="H1208" i="12" s="1"/>
  <c r="P1467" i="12" s="1"/>
  <c r="L1208" i="12"/>
  <c r="N1207" i="12"/>
  <c r="H1207" i="12" s="1"/>
  <c r="N1206" i="12"/>
  <c r="H1206" i="12" s="1"/>
  <c r="N1205" i="12"/>
  <c r="H1205" i="12" s="1"/>
  <c r="P1464" i="12" s="1"/>
  <c r="N1204" i="12"/>
  <c r="H1204" i="12" s="1"/>
  <c r="L1204" i="12"/>
  <c r="N1203" i="12"/>
  <c r="H1203" i="12" s="1"/>
  <c r="P1462" i="12" s="1"/>
  <c r="N1202" i="12"/>
  <c r="H1202" i="12" s="1"/>
  <c r="N1201" i="12"/>
  <c r="H1201" i="12" s="1"/>
  <c r="N1200" i="12"/>
  <c r="H1200" i="12" s="1"/>
  <c r="N1199" i="12"/>
  <c r="H1199" i="12" s="1"/>
  <c r="P1458" i="12" s="1"/>
  <c r="N1198" i="12"/>
  <c r="H1198" i="12" s="1"/>
  <c r="N1197" i="12"/>
  <c r="H1197" i="12" s="1"/>
  <c r="P1456" i="12" s="1"/>
  <c r="L1197" i="12"/>
  <c r="N1196" i="12"/>
  <c r="H1196" i="12" s="1"/>
  <c r="P1455" i="12" s="1"/>
  <c r="L1196" i="12"/>
  <c r="N1195" i="12"/>
  <c r="H1195" i="12" s="1"/>
  <c r="P1454" i="12" s="1"/>
  <c r="L1195" i="12"/>
  <c r="N1194" i="12"/>
  <c r="H1194" i="12" s="1"/>
  <c r="P1453" i="12" s="1"/>
  <c r="N1193" i="12"/>
  <c r="H1193" i="12" s="1"/>
  <c r="P1452" i="12" s="1"/>
  <c r="L1193" i="12"/>
  <c r="N1192" i="12"/>
  <c r="H1192" i="12" s="1"/>
  <c r="P1451" i="12" s="1"/>
  <c r="L1192" i="12"/>
  <c r="N1191" i="12"/>
  <c r="H1191" i="12" s="1"/>
  <c r="P1450" i="12" s="1"/>
  <c r="L1191" i="12"/>
  <c r="N1190" i="12"/>
  <c r="H1190" i="12" s="1"/>
  <c r="P1449" i="12" s="1"/>
  <c r="N1189" i="12"/>
  <c r="H1189" i="12" s="1"/>
  <c r="P1448" i="12" s="1"/>
  <c r="L1189" i="12"/>
  <c r="N1188" i="12"/>
  <c r="H1188" i="12" s="1"/>
  <c r="P1447" i="12" s="1"/>
  <c r="L1188" i="12"/>
  <c r="N1187" i="12"/>
  <c r="H1187" i="12" s="1"/>
  <c r="P1446" i="12" s="1"/>
  <c r="L1187" i="12"/>
  <c r="N1186" i="12"/>
  <c r="H1186" i="12" s="1"/>
  <c r="P1445" i="12" s="1"/>
  <c r="N1185" i="12"/>
  <c r="H1185" i="12" s="1"/>
  <c r="P1444" i="12" s="1"/>
  <c r="L1185" i="12"/>
  <c r="N1184" i="12"/>
  <c r="H1184" i="12" s="1"/>
  <c r="P1443" i="12" s="1"/>
  <c r="L1184" i="12"/>
  <c r="N1183" i="12"/>
  <c r="H1183" i="12" s="1"/>
  <c r="P1442" i="12" s="1"/>
  <c r="L1183" i="12"/>
  <c r="N1182" i="12"/>
  <c r="H1182" i="12" s="1"/>
  <c r="P1441" i="12" s="1"/>
  <c r="N1181" i="12"/>
  <c r="H1181" i="12" s="1"/>
  <c r="P1440" i="12" s="1"/>
  <c r="N1180" i="12"/>
  <c r="H1180" i="12" s="1"/>
  <c r="P1439" i="12" s="1"/>
  <c r="L1180" i="12"/>
  <c r="N1179" i="12"/>
  <c r="H1179" i="12" s="1"/>
  <c r="N1178" i="12"/>
  <c r="H1178" i="12" s="1"/>
  <c r="N1177" i="12"/>
  <c r="H1177" i="12" s="1"/>
  <c r="P1436" i="12" s="1"/>
  <c r="N1176" i="12"/>
  <c r="H1176" i="12" s="1"/>
  <c r="L1176" i="12"/>
  <c r="N1175" i="12"/>
  <c r="H1175" i="12" s="1"/>
  <c r="P1434" i="12" s="1"/>
  <c r="N1174" i="12"/>
  <c r="H1174" i="12" s="1"/>
  <c r="N1173" i="12"/>
  <c r="H1173" i="12" s="1"/>
  <c r="P1432" i="12" s="1"/>
  <c r="N1172" i="12"/>
  <c r="H1172" i="12" s="1"/>
  <c r="N1171" i="12"/>
  <c r="H1171" i="12" s="1"/>
  <c r="P1430" i="12" s="1"/>
  <c r="N1170" i="12"/>
  <c r="H1170" i="12" s="1"/>
  <c r="N1169" i="12"/>
  <c r="H1169" i="12" s="1"/>
  <c r="P1428" i="12" s="1"/>
  <c r="N1168" i="12"/>
  <c r="H1168" i="12" s="1"/>
  <c r="N1167" i="12"/>
  <c r="H1167" i="12" s="1"/>
  <c r="P1426" i="12" s="1"/>
  <c r="N1166" i="12"/>
  <c r="H1166" i="12" s="1"/>
  <c r="N1165" i="12"/>
  <c r="H1165" i="12" s="1"/>
  <c r="P1424" i="12" s="1"/>
  <c r="N1164" i="12"/>
  <c r="H1164" i="12" s="1"/>
  <c r="P1423" i="12" s="1"/>
  <c r="L1164" i="12"/>
  <c r="N1163" i="12"/>
  <c r="H1163" i="12" s="1"/>
  <c r="N1162" i="12"/>
  <c r="H1162" i="12" s="1"/>
  <c r="N1161" i="12"/>
  <c r="H1161" i="12" s="1"/>
  <c r="P1420" i="12" s="1"/>
  <c r="N1160" i="12"/>
  <c r="H1160" i="12" s="1"/>
  <c r="L1160" i="12"/>
  <c r="N1159" i="12"/>
  <c r="H1159" i="12" s="1"/>
  <c r="P1418" i="12" s="1"/>
  <c r="N1158" i="12"/>
  <c r="H1158" i="12" s="1"/>
  <c r="N1157" i="12"/>
  <c r="H1157" i="12" s="1"/>
  <c r="P1416" i="12" s="1"/>
  <c r="N1156" i="12"/>
  <c r="H1156" i="12" s="1"/>
  <c r="P1415" i="12" s="1"/>
  <c r="L1156" i="12"/>
  <c r="N1155" i="12"/>
  <c r="H1155" i="12" s="1"/>
  <c r="N1154" i="12"/>
  <c r="H1154" i="12" s="1"/>
  <c r="N1153" i="12"/>
  <c r="H1153" i="12" s="1"/>
  <c r="P1412" i="12" s="1"/>
  <c r="N1152" i="12"/>
  <c r="H1152" i="12" s="1"/>
  <c r="L1152" i="12"/>
  <c r="N1151" i="12"/>
  <c r="H1151" i="12" s="1"/>
  <c r="P1410" i="12" s="1"/>
  <c r="N1150" i="12"/>
  <c r="H1150" i="12" s="1"/>
  <c r="N1149" i="12"/>
  <c r="H1149" i="12" s="1"/>
  <c r="P1408" i="12" s="1"/>
  <c r="N1148" i="12"/>
  <c r="H1148" i="12" s="1"/>
  <c r="N1147" i="12"/>
  <c r="H1147" i="12" s="1"/>
  <c r="P1406" i="12" s="1"/>
  <c r="N1146" i="12"/>
  <c r="H1146" i="12" s="1"/>
  <c r="N1145" i="12"/>
  <c r="H1145" i="12" s="1"/>
  <c r="P1404" i="12" s="1"/>
  <c r="L1145" i="12"/>
  <c r="N1144" i="12"/>
  <c r="H1144" i="12" s="1"/>
  <c r="P1403" i="12" s="1"/>
  <c r="L1144" i="12"/>
  <c r="N1143" i="12"/>
  <c r="H1143" i="12" s="1"/>
  <c r="P1402" i="12" s="1"/>
  <c r="N1142" i="12"/>
  <c r="H1142" i="12" s="1"/>
  <c r="P1401" i="12" s="1"/>
  <c r="N1141" i="12"/>
  <c r="H1141" i="12" s="1"/>
  <c r="P1400" i="12" s="1"/>
  <c r="L1141" i="12"/>
  <c r="N1140" i="12"/>
  <c r="H1140" i="12" s="1"/>
  <c r="P1399" i="12" s="1"/>
  <c r="L1140" i="12"/>
  <c r="N1139" i="12"/>
  <c r="H1139" i="12" s="1"/>
  <c r="P1398" i="12" s="1"/>
  <c r="N1138" i="12"/>
  <c r="H1138" i="12" s="1"/>
  <c r="P1397" i="12" s="1"/>
  <c r="N1137" i="12"/>
  <c r="H1137" i="12" s="1"/>
  <c r="P1396" i="12" s="1"/>
  <c r="L1137" i="12"/>
  <c r="N1136" i="12"/>
  <c r="H1136" i="12" s="1"/>
  <c r="P1395" i="12" s="1"/>
  <c r="L1136" i="12"/>
  <c r="N1135" i="12"/>
  <c r="H1135" i="12" s="1"/>
  <c r="N1134" i="12"/>
  <c r="H1134" i="12" s="1"/>
  <c r="P1393" i="12" s="1"/>
  <c r="N1133" i="12"/>
  <c r="H1133" i="12" s="1"/>
  <c r="P1392" i="12" s="1"/>
  <c r="L1133" i="12"/>
  <c r="N1132" i="12"/>
  <c r="H1132" i="12" s="1"/>
  <c r="P1391" i="12" s="1"/>
  <c r="L1132" i="12"/>
  <c r="N1131" i="12"/>
  <c r="H1131" i="12" s="1"/>
  <c r="P1390" i="12" s="1"/>
  <c r="N1130" i="12"/>
  <c r="H1130" i="12" s="1"/>
  <c r="P1389" i="12" s="1"/>
  <c r="N1129" i="12"/>
  <c r="H1129" i="12" s="1"/>
  <c r="P1388" i="12" s="1"/>
  <c r="N1128" i="12"/>
  <c r="H1128" i="12" s="1"/>
  <c r="N1127" i="12"/>
  <c r="H1127" i="12" s="1"/>
  <c r="P1386" i="12" s="1"/>
  <c r="N1126" i="12"/>
  <c r="H1126" i="12" s="1"/>
  <c r="N1125" i="12"/>
  <c r="H1125" i="12" s="1"/>
  <c r="P1384" i="12" s="1"/>
  <c r="N1124" i="12"/>
  <c r="H1124" i="12" s="1"/>
  <c r="N1123" i="12"/>
  <c r="H1123" i="12" s="1"/>
  <c r="P1382" i="12" s="1"/>
  <c r="N1122" i="12"/>
  <c r="H1122" i="12" s="1"/>
  <c r="N1121" i="12"/>
  <c r="H1121" i="12" s="1"/>
  <c r="P1380" i="12" s="1"/>
  <c r="N1120" i="12"/>
  <c r="H1120" i="12" s="1"/>
  <c r="N1119" i="12"/>
  <c r="H1119" i="12" s="1"/>
  <c r="P1378" i="12" s="1"/>
  <c r="N1118" i="12"/>
  <c r="H1118" i="12" s="1"/>
  <c r="N1117" i="12"/>
  <c r="H1117" i="12" s="1"/>
  <c r="P1376" i="12" s="1"/>
  <c r="N1116" i="12"/>
  <c r="H1116" i="12" s="1"/>
  <c r="N1115" i="12"/>
  <c r="H1115" i="12" s="1"/>
  <c r="P1374" i="12" s="1"/>
  <c r="N1114" i="12"/>
  <c r="H1114" i="12" s="1"/>
  <c r="N1113" i="12"/>
  <c r="H1113" i="12" s="1"/>
  <c r="P1372" i="12" s="1"/>
  <c r="N1112" i="12"/>
  <c r="H1112" i="12" s="1"/>
  <c r="N1111" i="12"/>
  <c r="H1111" i="12" s="1"/>
  <c r="P1370" i="12" s="1"/>
  <c r="N1110" i="12"/>
  <c r="H1110" i="12" s="1"/>
  <c r="N1109" i="12"/>
  <c r="H1109" i="12" s="1"/>
  <c r="P1368" i="12" s="1"/>
  <c r="N1108" i="12"/>
  <c r="H1108" i="12" s="1"/>
  <c r="N1107" i="12"/>
  <c r="H1107" i="12" s="1"/>
  <c r="P1366" i="12" s="1"/>
  <c r="N1106" i="12"/>
  <c r="H1106" i="12" s="1"/>
  <c r="N1105" i="12"/>
  <c r="H1105" i="12" s="1"/>
  <c r="N1104" i="12"/>
  <c r="H1104" i="12" s="1"/>
  <c r="N1103" i="12"/>
  <c r="H1103" i="12" s="1"/>
  <c r="P1362" i="12" s="1"/>
  <c r="N1102" i="12"/>
  <c r="H1102" i="12" s="1"/>
  <c r="N1101" i="12"/>
  <c r="H1101" i="12" s="1"/>
  <c r="P1360" i="12" s="1"/>
  <c r="N1100" i="12"/>
  <c r="H1100" i="12" s="1"/>
  <c r="N1099" i="12"/>
  <c r="H1099" i="12" s="1"/>
  <c r="P1358" i="12" s="1"/>
  <c r="N1098" i="12"/>
  <c r="H1098" i="12" s="1"/>
  <c r="N1097" i="12"/>
  <c r="H1097" i="12" s="1"/>
  <c r="P1356" i="12" s="1"/>
  <c r="N1096" i="12"/>
  <c r="H1096" i="12" s="1"/>
  <c r="N1095" i="12"/>
  <c r="H1095" i="12" s="1"/>
  <c r="P1354" i="12" s="1"/>
  <c r="N1094" i="12"/>
  <c r="H1094" i="12" s="1"/>
  <c r="N1093" i="12"/>
  <c r="H1093" i="12" s="1"/>
  <c r="L1093" i="12"/>
  <c r="N1092" i="12"/>
  <c r="H1092" i="12" s="1"/>
  <c r="L1092" i="12"/>
  <c r="N1091" i="12"/>
  <c r="H1091" i="12" s="1"/>
  <c r="O1350" i="12" s="1"/>
  <c r="L1091" i="12"/>
  <c r="N1090" i="12"/>
  <c r="H1090" i="12" s="1"/>
  <c r="N1089" i="12"/>
  <c r="L1089" i="12"/>
  <c r="N1088" i="12"/>
  <c r="L1088" i="12"/>
  <c r="N1087" i="12"/>
  <c r="H1087" i="12" s="1"/>
  <c r="O1346" i="12" s="1"/>
  <c r="L1087" i="12"/>
  <c r="N1086" i="12"/>
  <c r="N1085" i="12"/>
  <c r="H1085" i="12" s="1"/>
  <c r="L1085" i="12"/>
  <c r="N1084" i="12"/>
  <c r="H1084" i="12" s="1"/>
  <c r="L1084" i="12"/>
  <c r="N1083" i="12"/>
  <c r="H1083" i="12" s="1"/>
  <c r="O1342" i="12" s="1"/>
  <c r="L1083" i="12"/>
  <c r="N1082" i="12"/>
  <c r="H1082" i="12" s="1"/>
  <c r="N1081" i="12"/>
  <c r="L1081" i="12"/>
  <c r="N1080" i="12"/>
  <c r="L1080" i="12"/>
  <c r="N1079" i="12"/>
  <c r="H1079" i="12" s="1"/>
  <c r="O1338" i="12" s="1"/>
  <c r="L1079" i="12"/>
  <c r="N1078" i="12"/>
  <c r="N1077" i="12"/>
  <c r="H1077" i="12" s="1"/>
  <c r="O1336" i="12" s="1"/>
  <c r="N1076" i="12"/>
  <c r="H1076" i="12" s="1"/>
  <c r="O1335" i="12" s="1"/>
  <c r="L1076" i="12"/>
  <c r="N1075" i="12"/>
  <c r="H1075" i="12" s="1"/>
  <c r="N1074" i="12"/>
  <c r="H1074" i="12" s="1"/>
  <c r="N1073" i="12"/>
  <c r="H1073" i="12" s="1"/>
  <c r="O1332" i="12" s="1"/>
  <c r="N1072" i="12"/>
  <c r="H1072" i="12" s="1"/>
  <c r="L1072" i="12"/>
  <c r="N1071" i="12"/>
  <c r="H1071" i="12" s="1"/>
  <c r="O1330" i="12" s="1"/>
  <c r="N1070" i="12"/>
  <c r="H1070" i="12" s="1"/>
  <c r="N1069" i="12"/>
  <c r="H1069" i="12" s="1"/>
  <c r="O1328" i="12" s="1"/>
  <c r="N1068" i="12"/>
  <c r="H1068" i="12" s="1"/>
  <c r="N1067" i="12"/>
  <c r="H1067" i="12" s="1"/>
  <c r="O1326" i="12" s="1"/>
  <c r="N1066" i="12"/>
  <c r="H1066" i="12" s="1"/>
  <c r="N1065" i="12"/>
  <c r="H1065" i="12" s="1"/>
  <c r="O1324" i="12" s="1"/>
  <c r="N1064" i="12"/>
  <c r="H1064" i="12" s="1"/>
  <c r="N1063" i="12"/>
  <c r="H1063" i="12" s="1"/>
  <c r="O1322" i="12" s="1"/>
  <c r="N1062" i="12"/>
  <c r="H1062" i="12" s="1"/>
  <c r="N1061" i="12"/>
  <c r="H1061" i="12" s="1"/>
  <c r="O1320" i="12" s="1"/>
  <c r="N1060" i="12"/>
  <c r="H1060" i="12" s="1"/>
  <c r="O1319" i="12" s="1"/>
  <c r="L1060" i="12"/>
  <c r="N1059" i="12"/>
  <c r="H1059" i="12" s="1"/>
  <c r="N1058" i="12"/>
  <c r="H1058" i="12" s="1"/>
  <c r="N1057" i="12"/>
  <c r="H1057" i="12" s="1"/>
  <c r="O1316" i="12" s="1"/>
  <c r="N1056" i="12"/>
  <c r="H1056" i="12" s="1"/>
  <c r="L1056" i="12"/>
  <c r="N1055" i="12"/>
  <c r="H1055" i="12" s="1"/>
  <c r="O1314" i="12" s="1"/>
  <c r="N1054" i="12"/>
  <c r="H1054" i="12" s="1"/>
  <c r="N1053" i="12"/>
  <c r="H1053" i="12" s="1"/>
  <c r="O1312" i="12" s="1"/>
  <c r="N1052" i="12"/>
  <c r="H1052" i="12" s="1"/>
  <c r="O1311" i="12" s="1"/>
  <c r="L1052" i="12"/>
  <c r="N1051" i="12"/>
  <c r="H1051" i="12" s="1"/>
  <c r="N1050" i="12"/>
  <c r="H1050" i="12" s="1"/>
  <c r="N1049" i="12"/>
  <c r="H1049" i="12" s="1"/>
  <c r="O1308" i="12" s="1"/>
  <c r="N1048" i="12"/>
  <c r="H1048" i="12" s="1"/>
  <c r="L1048" i="12"/>
  <c r="N1047" i="12"/>
  <c r="H1047" i="12" s="1"/>
  <c r="O1306" i="12" s="1"/>
  <c r="N1046" i="12"/>
  <c r="H1046" i="12" s="1"/>
  <c r="N1045" i="12"/>
  <c r="H1045" i="12" s="1"/>
  <c r="O1304" i="12" s="1"/>
  <c r="N1044" i="12"/>
  <c r="H1044" i="12" s="1"/>
  <c r="N1043" i="12"/>
  <c r="H1043" i="12" s="1"/>
  <c r="O1302" i="12" s="1"/>
  <c r="N1042" i="12"/>
  <c r="H1042" i="12" s="1"/>
  <c r="N1041" i="12"/>
  <c r="H1041" i="12" s="1"/>
  <c r="O1300" i="12" s="1"/>
  <c r="L1041" i="12"/>
  <c r="N1040" i="12"/>
  <c r="H1040" i="12" s="1"/>
  <c r="O1299" i="12" s="1"/>
  <c r="L1040" i="12"/>
  <c r="N1039" i="12"/>
  <c r="H1039" i="12" s="1"/>
  <c r="L1039" i="12"/>
  <c r="N1038" i="12"/>
  <c r="H1038" i="12" s="1"/>
  <c r="O1297" i="12" s="1"/>
  <c r="N1037" i="12"/>
  <c r="H1037" i="12" s="1"/>
  <c r="O1296" i="12" s="1"/>
  <c r="L1037" i="12"/>
  <c r="N1036" i="12"/>
  <c r="H1036" i="12" s="1"/>
  <c r="O1295" i="12" s="1"/>
  <c r="L1036" i="12"/>
  <c r="N1035" i="12"/>
  <c r="H1035" i="12" s="1"/>
  <c r="O1294" i="12" s="1"/>
  <c r="L1035" i="12"/>
  <c r="N1034" i="12"/>
  <c r="H1034" i="12" s="1"/>
  <c r="O1293" i="12" s="1"/>
  <c r="N1033" i="12"/>
  <c r="H1033" i="12" s="1"/>
  <c r="O1292" i="12" s="1"/>
  <c r="L1033" i="12"/>
  <c r="N1032" i="12"/>
  <c r="H1032" i="12" s="1"/>
  <c r="O1291" i="12" s="1"/>
  <c r="L1032" i="12"/>
  <c r="N1031" i="12"/>
  <c r="H1031" i="12" s="1"/>
  <c r="O1290" i="12" s="1"/>
  <c r="L1031" i="12"/>
  <c r="N1030" i="12"/>
  <c r="H1030" i="12" s="1"/>
  <c r="O1289" i="12" s="1"/>
  <c r="N1029" i="12"/>
  <c r="H1029" i="12" s="1"/>
  <c r="O1288" i="12" s="1"/>
  <c r="L1029" i="12"/>
  <c r="N1028" i="12"/>
  <c r="H1028" i="12" s="1"/>
  <c r="O1287" i="12" s="1"/>
  <c r="L1028" i="12"/>
  <c r="N1027" i="12"/>
  <c r="H1027" i="12" s="1"/>
  <c r="O1286" i="12" s="1"/>
  <c r="L1027" i="12"/>
  <c r="N1026" i="12"/>
  <c r="H1026" i="12" s="1"/>
  <c r="O1285" i="12" s="1"/>
  <c r="N1025" i="12"/>
  <c r="H1025" i="12" s="1"/>
  <c r="O1284" i="12" s="1"/>
  <c r="L1025" i="12"/>
  <c r="N1024" i="12"/>
  <c r="H1024" i="12" s="1"/>
  <c r="O1283" i="12" s="1"/>
  <c r="L1024" i="12"/>
  <c r="N1023" i="12"/>
  <c r="H1023" i="12" s="1"/>
  <c r="O1282" i="12" s="1"/>
  <c r="N1022" i="12"/>
  <c r="H1022" i="12" s="1"/>
  <c r="O1281" i="12" s="1"/>
  <c r="N1021" i="12"/>
  <c r="H1021" i="12" s="1"/>
  <c r="O1280" i="12" s="1"/>
  <c r="L1021" i="12"/>
  <c r="N1020" i="12"/>
  <c r="H1020" i="12" s="1"/>
  <c r="O1279" i="12" s="1"/>
  <c r="L1020" i="12"/>
  <c r="N1019" i="12"/>
  <c r="H1019" i="12" s="1"/>
  <c r="O1278" i="12" s="1"/>
  <c r="N1018" i="12"/>
  <c r="H1018" i="12" s="1"/>
  <c r="O1277" i="12" s="1"/>
  <c r="N1017" i="12"/>
  <c r="H1017" i="12" s="1"/>
  <c r="O1276" i="12" s="1"/>
  <c r="N1016" i="12"/>
  <c r="H1016" i="12" s="1"/>
  <c r="O1275" i="12" s="1"/>
  <c r="N1015" i="12"/>
  <c r="H1015" i="12" s="1"/>
  <c r="O1274" i="12" s="1"/>
  <c r="N1014" i="12"/>
  <c r="H1014" i="12" s="1"/>
  <c r="O1273" i="12" s="1"/>
  <c r="N1013" i="12"/>
  <c r="H1013" i="12" s="1"/>
  <c r="O1272" i="12" s="1"/>
  <c r="N1012" i="12"/>
  <c r="H1012" i="12" s="1"/>
  <c r="O1271" i="12" s="1"/>
  <c r="N1011" i="12"/>
  <c r="H1011" i="12" s="1"/>
  <c r="O1270" i="12" s="1"/>
  <c r="N1010" i="12"/>
  <c r="H1010" i="12" s="1"/>
  <c r="O1269" i="12" s="1"/>
  <c r="N1009" i="12"/>
  <c r="H1009" i="12" s="1"/>
  <c r="O1268" i="12" s="1"/>
  <c r="L1009" i="12"/>
  <c r="N1008" i="12"/>
  <c r="H1008" i="12" s="1"/>
  <c r="O1267" i="12" s="1"/>
  <c r="L1008" i="12"/>
  <c r="N1007" i="12"/>
  <c r="H1007" i="12" s="1"/>
  <c r="O1266" i="12" s="1"/>
  <c r="N1006" i="12"/>
  <c r="H1006" i="12" s="1"/>
  <c r="O1265" i="12" s="1"/>
  <c r="N1005" i="12"/>
  <c r="H1005" i="12" s="1"/>
  <c r="O1264" i="12" s="1"/>
  <c r="N1004" i="12"/>
  <c r="H1004" i="12" s="1"/>
  <c r="O1263" i="12" s="1"/>
  <c r="N1003" i="12"/>
  <c r="H1003" i="12" s="1"/>
  <c r="O1262" i="12" s="1"/>
  <c r="N1002" i="12"/>
  <c r="H1002" i="12" s="1"/>
  <c r="O1261" i="12" s="1"/>
  <c r="N1001" i="12"/>
  <c r="H1001" i="12" s="1"/>
  <c r="O1260" i="12" s="1"/>
  <c r="N1000" i="12"/>
  <c r="H1000" i="12" s="1"/>
  <c r="O1259" i="12" s="1"/>
  <c r="N999" i="12"/>
  <c r="H999" i="12" s="1"/>
  <c r="O1258" i="12" s="1"/>
  <c r="N998" i="12"/>
  <c r="H998" i="12" s="1"/>
  <c r="O1257" i="12" s="1"/>
  <c r="N997" i="12"/>
  <c r="H997" i="12" s="1"/>
  <c r="O1256" i="12" s="1"/>
  <c r="N996" i="12"/>
  <c r="H996" i="12" s="1"/>
  <c r="O1255" i="12" s="1"/>
  <c r="N995" i="12"/>
  <c r="H995" i="12" s="1"/>
  <c r="O1254" i="12" s="1"/>
  <c r="N994" i="12"/>
  <c r="H994" i="12" s="1"/>
  <c r="O1253" i="12" s="1"/>
  <c r="N993" i="12"/>
  <c r="H993" i="12" s="1"/>
  <c r="O1252" i="12" s="1"/>
  <c r="N992" i="12"/>
  <c r="H992" i="12" s="1"/>
  <c r="O1251" i="12" s="1"/>
  <c r="N991" i="12"/>
  <c r="H991" i="12" s="1"/>
  <c r="O1250" i="12" s="1"/>
  <c r="N990" i="12"/>
  <c r="H990" i="12" s="1"/>
  <c r="O1249" i="12" s="1"/>
  <c r="N989" i="12"/>
  <c r="H989" i="12" s="1"/>
  <c r="O1248" i="12" s="1"/>
  <c r="L989" i="12"/>
  <c r="N988" i="12"/>
  <c r="H988" i="12" s="1"/>
  <c r="O1247" i="12" s="1"/>
  <c r="L988" i="12"/>
  <c r="N987" i="12"/>
  <c r="H987" i="12" s="1"/>
  <c r="O1246" i="12" s="1"/>
  <c r="L987" i="12"/>
  <c r="N986" i="12"/>
  <c r="H986" i="12" s="1"/>
  <c r="O1245" i="12" s="1"/>
  <c r="L986" i="12"/>
  <c r="N985" i="12"/>
  <c r="H985" i="12" s="1"/>
  <c r="O1244" i="12" s="1"/>
  <c r="L985" i="12"/>
  <c r="N984" i="12"/>
  <c r="H984" i="12" s="1"/>
  <c r="O1243" i="12" s="1"/>
  <c r="L984" i="12"/>
  <c r="N983" i="12"/>
  <c r="H983" i="12" s="1"/>
  <c r="O1242" i="12" s="1"/>
  <c r="L983" i="12"/>
  <c r="N982" i="12"/>
  <c r="H982" i="12" s="1"/>
  <c r="O1241" i="12" s="1"/>
  <c r="L982" i="12"/>
  <c r="N981" i="12"/>
  <c r="H981" i="12" s="1"/>
  <c r="O1240" i="12" s="1"/>
  <c r="L981" i="12"/>
  <c r="N980" i="12"/>
  <c r="H980" i="12" s="1"/>
  <c r="O1239" i="12" s="1"/>
  <c r="L980" i="12"/>
  <c r="N979" i="12"/>
  <c r="H979" i="12" s="1"/>
  <c r="O1238" i="12" s="1"/>
  <c r="L979" i="12"/>
  <c r="N978" i="12"/>
  <c r="H978" i="12" s="1"/>
  <c r="O1237" i="12" s="1"/>
  <c r="L978" i="12"/>
  <c r="N977" i="12"/>
  <c r="H977" i="12" s="1"/>
  <c r="O1236" i="12" s="1"/>
  <c r="L977" i="12"/>
  <c r="N976" i="12"/>
  <c r="H976" i="12" s="1"/>
  <c r="O1235" i="12" s="1"/>
  <c r="L976" i="12"/>
  <c r="N975" i="12"/>
  <c r="H975" i="12" s="1"/>
  <c r="O1234" i="12" s="1"/>
  <c r="L975" i="12"/>
  <c r="N974" i="12"/>
  <c r="H974" i="12" s="1"/>
  <c r="O1233" i="12" s="1"/>
  <c r="L974" i="12"/>
  <c r="N973" i="12"/>
  <c r="H973" i="12" s="1"/>
  <c r="O1232" i="12" s="1"/>
  <c r="L973" i="12"/>
  <c r="N972" i="12"/>
  <c r="H972" i="12" s="1"/>
  <c r="O1231" i="12" s="1"/>
  <c r="L972" i="12"/>
  <c r="N971" i="12"/>
  <c r="H971" i="12" s="1"/>
  <c r="O1230" i="12" s="1"/>
  <c r="L971" i="12"/>
  <c r="N970" i="12"/>
  <c r="H970" i="12" s="1"/>
  <c r="O1229" i="12" s="1"/>
  <c r="N969" i="12"/>
  <c r="H969" i="12" s="1"/>
  <c r="O1228" i="12" s="1"/>
  <c r="L969" i="12"/>
  <c r="N968" i="12"/>
  <c r="H968" i="12" s="1"/>
  <c r="O1227" i="12" s="1"/>
  <c r="N967" i="12"/>
  <c r="H967" i="12" s="1"/>
  <c r="O1226" i="12" s="1"/>
  <c r="N966" i="12"/>
  <c r="H966" i="12" s="1"/>
  <c r="O1225" i="12" s="1"/>
  <c r="N965" i="12"/>
  <c r="H965" i="12" s="1"/>
  <c r="O1224" i="12" s="1"/>
  <c r="N964" i="12"/>
  <c r="H964" i="12" s="1"/>
  <c r="O1223" i="12" s="1"/>
  <c r="N963" i="12"/>
  <c r="H963" i="12" s="1"/>
  <c r="O1222" i="12" s="1"/>
  <c r="N962" i="12"/>
  <c r="H962" i="12" s="1"/>
  <c r="O1221" i="12" s="1"/>
  <c r="N961" i="12"/>
  <c r="H961" i="12" s="1"/>
  <c r="O1220" i="12" s="1"/>
  <c r="N960" i="12"/>
  <c r="H960" i="12" s="1"/>
  <c r="O1219" i="12" s="1"/>
  <c r="N959" i="12"/>
  <c r="H959" i="12" s="1"/>
  <c r="O1218" i="12" s="1"/>
  <c r="N958" i="12"/>
  <c r="H958" i="12" s="1"/>
  <c r="O1217" i="12" s="1"/>
  <c r="N957" i="12"/>
  <c r="H957" i="12" s="1"/>
  <c r="O1216" i="12" s="1"/>
  <c r="L957" i="12"/>
  <c r="N956" i="12"/>
  <c r="H956" i="12" s="1"/>
  <c r="O1215" i="12" s="1"/>
  <c r="L956" i="12"/>
  <c r="N955" i="12"/>
  <c r="H955" i="12" s="1"/>
  <c r="O1214" i="12" s="1"/>
  <c r="L955" i="12"/>
  <c r="N954" i="12"/>
  <c r="H954" i="12" s="1"/>
  <c r="O1213" i="12" s="1"/>
  <c r="N953" i="12"/>
  <c r="H953" i="12" s="1"/>
  <c r="O1212" i="12" s="1"/>
  <c r="L953" i="12"/>
  <c r="N952" i="12"/>
  <c r="H952" i="12" s="1"/>
  <c r="O1211" i="12" s="1"/>
  <c r="N951" i="12"/>
  <c r="H951" i="12" s="1"/>
  <c r="O1210" i="12" s="1"/>
  <c r="N950" i="12"/>
  <c r="H950" i="12" s="1"/>
  <c r="O1209" i="12" s="1"/>
  <c r="N949" i="12"/>
  <c r="H949" i="12" s="1"/>
  <c r="O1208" i="12" s="1"/>
  <c r="N948" i="12"/>
  <c r="H948" i="12" s="1"/>
  <c r="O1207" i="12" s="1"/>
  <c r="N947" i="12"/>
  <c r="H947" i="12" s="1"/>
  <c r="O1206" i="12" s="1"/>
  <c r="N946" i="12"/>
  <c r="H946" i="12" s="1"/>
  <c r="O1205" i="12" s="1"/>
  <c r="N945" i="12"/>
  <c r="H945" i="12" s="1"/>
  <c r="O1204" i="12" s="1"/>
  <c r="N944" i="12"/>
  <c r="H944" i="12" s="1"/>
  <c r="O1203" i="12" s="1"/>
  <c r="N943" i="12"/>
  <c r="H943" i="12" s="1"/>
  <c r="O1202" i="12" s="1"/>
  <c r="N942" i="12"/>
  <c r="H942" i="12" s="1"/>
  <c r="O1201" i="12" s="1"/>
  <c r="N941" i="12"/>
  <c r="H941" i="12" s="1"/>
  <c r="O1200" i="12" s="1"/>
  <c r="N940" i="12"/>
  <c r="H940" i="12" s="1"/>
  <c r="O1199" i="12" s="1"/>
  <c r="N939" i="12"/>
  <c r="H939" i="12" s="1"/>
  <c r="O1198" i="12" s="1"/>
  <c r="N938" i="12"/>
  <c r="H938" i="12" s="1"/>
  <c r="O1197" i="12" s="1"/>
  <c r="N937" i="12"/>
  <c r="H937" i="12" s="1"/>
  <c r="O1196" i="12" s="1"/>
  <c r="L937" i="12"/>
  <c r="N936" i="12"/>
  <c r="H936" i="12" s="1"/>
  <c r="O1195" i="12" s="1"/>
  <c r="L936" i="12"/>
  <c r="N935" i="12"/>
  <c r="H935" i="12" s="1"/>
  <c r="O1194" i="12" s="1"/>
  <c r="L935" i="12"/>
  <c r="N934" i="12"/>
  <c r="H934" i="12" s="1"/>
  <c r="O1193" i="12" s="1"/>
  <c r="N933" i="12"/>
  <c r="H933" i="12" s="1"/>
  <c r="O1192" i="12" s="1"/>
  <c r="L933" i="12"/>
  <c r="N932" i="12"/>
  <c r="H932" i="12" s="1"/>
  <c r="O1191" i="12" s="1"/>
  <c r="L932" i="12"/>
  <c r="N931" i="12"/>
  <c r="H931" i="12" s="1"/>
  <c r="O1190" i="12" s="1"/>
  <c r="L931" i="12"/>
  <c r="N930" i="12"/>
  <c r="H930" i="12" s="1"/>
  <c r="O1189" i="12" s="1"/>
  <c r="N929" i="12"/>
  <c r="H929" i="12" s="1"/>
  <c r="O1188" i="12" s="1"/>
  <c r="L929" i="12"/>
  <c r="N928" i="12"/>
  <c r="H928" i="12" s="1"/>
  <c r="O1187" i="12" s="1"/>
  <c r="L928" i="12"/>
  <c r="N927" i="12"/>
  <c r="H927" i="12" s="1"/>
  <c r="O1186" i="12" s="1"/>
  <c r="L927" i="12"/>
  <c r="N926" i="12"/>
  <c r="H926" i="12" s="1"/>
  <c r="O1185" i="12" s="1"/>
  <c r="N925" i="12"/>
  <c r="H925" i="12" s="1"/>
  <c r="O1184" i="12" s="1"/>
  <c r="L925" i="12"/>
  <c r="N924" i="12"/>
  <c r="H924" i="12" s="1"/>
  <c r="O1183" i="12" s="1"/>
  <c r="L924" i="12"/>
  <c r="N923" i="12"/>
  <c r="H923" i="12" s="1"/>
  <c r="O1182" i="12" s="1"/>
  <c r="L923" i="12"/>
  <c r="N922" i="12"/>
  <c r="H922" i="12" s="1"/>
  <c r="O1181" i="12" s="1"/>
  <c r="N921" i="12"/>
  <c r="H921" i="12" s="1"/>
  <c r="O1180" i="12" s="1"/>
  <c r="L921" i="12"/>
  <c r="N920" i="12"/>
  <c r="H920" i="12" s="1"/>
  <c r="O1179" i="12" s="1"/>
  <c r="L920" i="12"/>
  <c r="N919" i="12"/>
  <c r="H919" i="12" s="1"/>
  <c r="O1178" i="12" s="1"/>
  <c r="N918" i="12"/>
  <c r="H918" i="12" s="1"/>
  <c r="O1177" i="12" s="1"/>
  <c r="N917" i="12"/>
  <c r="H917" i="12" s="1"/>
  <c r="O1176" i="12" s="1"/>
  <c r="L917" i="12"/>
  <c r="N916" i="12"/>
  <c r="H916" i="12" s="1"/>
  <c r="O1175" i="12" s="1"/>
  <c r="N915" i="12"/>
  <c r="H915" i="12" s="1"/>
  <c r="O1174" i="12" s="1"/>
  <c r="N914" i="12"/>
  <c r="H914" i="12" s="1"/>
  <c r="O1173" i="12" s="1"/>
  <c r="N913" i="12"/>
  <c r="H913" i="12" s="1"/>
  <c r="O1172" i="12" s="1"/>
  <c r="N912" i="12"/>
  <c r="H912" i="12" s="1"/>
  <c r="O1171" i="12" s="1"/>
  <c r="N911" i="12"/>
  <c r="H911" i="12" s="1"/>
  <c r="O1170" i="12" s="1"/>
  <c r="N910" i="12"/>
  <c r="H910" i="12" s="1"/>
  <c r="O1169" i="12" s="1"/>
  <c r="N909" i="12"/>
  <c r="H909" i="12" s="1"/>
  <c r="O1168" i="12" s="1"/>
  <c r="N908" i="12"/>
  <c r="H908" i="12" s="1"/>
  <c r="O1167" i="12" s="1"/>
  <c r="N907" i="12"/>
  <c r="H907" i="12" s="1"/>
  <c r="O1166" i="12" s="1"/>
  <c r="N906" i="12"/>
  <c r="H906" i="12" s="1"/>
  <c r="O1165" i="12" s="1"/>
  <c r="N905" i="12"/>
  <c r="H905" i="12" s="1"/>
  <c r="O1164" i="12" s="1"/>
  <c r="L905" i="12"/>
  <c r="N904" i="12"/>
  <c r="H904" i="12" s="1"/>
  <c r="O1163" i="12" s="1"/>
  <c r="N903" i="12"/>
  <c r="H903" i="12" s="1"/>
  <c r="O1162" i="12" s="1"/>
  <c r="N902" i="12"/>
  <c r="H902" i="12" s="1"/>
  <c r="O1161" i="12" s="1"/>
  <c r="N901" i="12"/>
  <c r="H901" i="12" s="1"/>
  <c r="O1160" i="12" s="1"/>
  <c r="N900" i="12"/>
  <c r="H900" i="12" s="1"/>
  <c r="O1159" i="12" s="1"/>
  <c r="N899" i="12"/>
  <c r="H899" i="12" s="1"/>
  <c r="O1158" i="12" s="1"/>
  <c r="N898" i="12"/>
  <c r="H898" i="12" s="1"/>
  <c r="O1157" i="12" s="1"/>
  <c r="N897" i="12"/>
  <c r="H897" i="12" s="1"/>
  <c r="O1156" i="12" s="1"/>
  <c r="N896" i="12"/>
  <c r="H896" i="12" s="1"/>
  <c r="O1155" i="12" s="1"/>
  <c r="N895" i="12"/>
  <c r="H895" i="12" s="1"/>
  <c r="O1154" i="12" s="1"/>
  <c r="N894" i="12"/>
  <c r="H894" i="12" s="1"/>
  <c r="O1153" i="12" s="1"/>
  <c r="N893" i="12"/>
  <c r="H893" i="12" s="1"/>
  <c r="O1152" i="12" s="1"/>
  <c r="N892" i="12"/>
  <c r="H892" i="12" s="1"/>
  <c r="O1151" i="12" s="1"/>
  <c r="N891" i="12"/>
  <c r="H891" i="12" s="1"/>
  <c r="O1150" i="12" s="1"/>
  <c r="N890" i="12"/>
  <c r="H890" i="12" s="1"/>
  <c r="O1149" i="12" s="1"/>
  <c r="N889" i="12"/>
  <c r="H889" i="12" s="1"/>
  <c r="O1148" i="12" s="1"/>
  <c r="N888" i="12"/>
  <c r="H888" i="12" s="1"/>
  <c r="O1147" i="12" s="1"/>
  <c r="N887" i="12"/>
  <c r="H887" i="12" s="1"/>
  <c r="O1146" i="12" s="1"/>
  <c r="N886" i="12"/>
  <c r="H886" i="12" s="1"/>
  <c r="O1145" i="12" s="1"/>
  <c r="N885" i="12"/>
  <c r="H885" i="12" s="1"/>
  <c r="O1144" i="12" s="1"/>
  <c r="L885" i="12"/>
  <c r="N884" i="12"/>
  <c r="H884" i="12" s="1"/>
  <c r="O1143" i="12" s="1"/>
  <c r="L884" i="12"/>
  <c r="N883" i="12"/>
  <c r="H883" i="12" s="1"/>
  <c r="O1142" i="12" s="1"/>
  <c r="L883" i="12"/>
  <c r="N882" i="12"/>
  <c r="H882" i="12" s="1"/>
  <c r="O1141" i="12" s="1"/>
  <c r="L882" i="12"/>
  <c r="N881" i="12"/>
  <c r="H881" i="12" s="1"/>
  <c r="O1140" i="12" s="1"/>
  <c r="L881" i="12"/>
  <c r="N880" i="12"/>
  <c r="H880" i="12" s="1"/>
  <c r="O1139" i="12" s="1"/>
  <c r="L880" i="12"/>
  <c r="N879" i="12"/>
  <c r="H879" i="12" s="1"/>
  <c r="O1138" i="12" s="1"/>
  <c r="L879" i="12"/>
  <c r="N878" i="12"/>
  <c r="H878" i="12" s="1"/>
  <c r="O1137" i="12" s="1"/>
  <c r="L878" i="12"/>
  <c r="N877" i="12"/>
  <c r="H877" i="12" s="1"/>
  <c r="O1136" i="12" s="1"/>
  <c r="L877" i="12"/>
  <c r="N876" i="12"/>
  <c r="H876" i="12" s="1"/>
  <c r="O1135" i="12" s="1"/>
  <c r="L876" i="12"/>
  <c r="N875" i="12"/>
  <c r="H875" i="12" s="1"/>
  <c r="O1134" i="12" s="1"/>
  <c r="L875" i="12"/>
  <c r="N874" i="12"/>
  <c r="H874" i="12" s="1"/>
  <c r="O1133" i="12" s="1"/>
  <c r="L874" i="12"/>
  <c r="N873" i="12"/>
  <c r="H873" i="12" s="1"/>
  <c r="O1132" i="12" s="1"/>
  <c r="L873" i="12"/>
  <c r="N872" i="12"/>
  <c r="H872" i="12" s="1"/>
  <c r="O1131" i="12" s="1"/>
  <c r="L872" i="12"/>
  <c r="N871" i="12"/>
  <c r="H871" i="12" s="1"/>
  <c r="O1130" i="12" s="1"/>
  <c r="L871" i="12"/>
  <c r="N870" i="12"/>
  <c r="H870" i="12" s="1"/>
  <c r="O1129" i="12" s="1"/>
  <c r="L870" i="12"/>
  <c r="N869" i="12"/>
  <c r="H869" i="12" s="1"/>
  <c r="O1128" i="12" s="1"/>
  <c r="L869" i="12"/>
  <c r="N868" i="12"/>
  <c r="H868" i="12" s="1"/>
  <c r="O1127" i="12" s="1"/>
  <c r="L868" i="12"/>
  <c r="N867" i="12"/>
  <c r="H867" i="12" s="1"/>
  <c r="O1126" i="12" s="1"/>
  <c r="N866" i="12"/>
  <c r="H866" i="12" s="1"/>
  <c r="O1125" i="12" s="1"/>
  <c r="N865" i="12"/>
  <c r="H865" i="12" s="1"/>
  <c r="O1124" i="12" s="1"/>
  <c r="N864" i="12"/>
  <c r="H864" i="12" s="1"/>
  <c r="O1123" i="12" s="1"/>
  <c r="N863" i="12"/>
  <c r="H863" i="12" s="1"/>
  <c r="O1122" i="12" s="1"/>
  <c r="N862" i="12"/>
  <c r="H862" i="12" s="1"/>
  <c r="O1121" i="12" s="1"/>
  <c r="N861" i="12"/>
  <c r="H861" i="12" s="1"/>
  <c r="O1120" i="12" s="1"/>
  <c r="N860" i="12"/>
  <c r="H860" i="12" s="1"/>
  <c r="O1119" i="12" s="1"/>
  <c r="N859" i="12"/>
  <c r="H859" i="12" s="1"/>
  <c r="O1118" i="12" s="1"/>
  <c r="N858" i="12"/>
  <c r="H858" i="12" s="1"/>
  <c r="O1117" i="12" s="1"/>
  <c r="N857" i="12"/>
  <c r="H857" i="12" s="1"/>
  <c r="O1116" i="12" s="1"/>
  <c r="N856" i="12"/>
  <c r="H856" i="12" s="1"/>
  <c r="O1115" i="12" s="1"/>
  <c r="N855" i="12"/>
  <c r="H855" i="12" s="1"/>
  <c r="O1114" i="12" s="1"/>
  <c r="N854" i="12"/>
  <c r="H854" i="12" s="1"/>
  <c r="O1113" i="12" s="1"/>
  <c r="N853" i="12"/>
  <c r="H853" i="12" s="1"/>
  <c r="O1112" i="12" s="1"/>
  <c r="L853" i="12"/>
  <c r="N852" i="12"/>
  <c r="H852" i="12" s="1"/>
  <c r="O1111" i="12" s="1"/>
  <c r="L852" i="12"/>
  <c r="N851" i="12"/>
  <c r="H851" i="12" s="1"/>
  <c r="O1110" i="12" s="1"/>
  <c r="N850" i="12"/>
  <c r="H850" i="12" s="1"/>
  <c r="O1109" i="12" s="1"/>
  <c r="N849" i="12"/>
  <c r="H849" i="12" s="1"/>
  <c r="O1108" i="12" s="1"/>
  <c r="L849" i="12"/>
  <c r="N848" i="12"/>
  <c r="H848" i="12" s="1"/>
  <c r="O1107" i="12" s="1"/>
  <c r="N847" i="12"/>
  <c r="H847" i="12" s="1"/>
  <c r="O1106" i="12" s="1"/>
  <c r="N846" i="12"/>
  <c r="H846" i="12" s="1"/>
  <c r="O1105" i="12" s="1"/>
  <c r="N845" i="12"/>
  <c r="H845" i="12" s="1"/>
  <c r="O1104" i="12" s="1"/>
  <c r="N844" i="12"/>
  <c r="H844" i="12" s="1"/>
  <c r="O1103" i="12" s="1"/>
  <c r="N843" i="12"/>
  <c r="H843" i="12" s="1"/>
  <c r="O1102" i="12" s="1"/>
  <c r="N842" i="12"/>
  <c r="H842" i="12" s="1"/>
  <c r="O1101" i="12" s="1"/>
  <c r="N841" i="12"/>
  <c r="H841" i="12" s="1"/>
  <c r="O1100" i="12" s="1"/>
  <c r="N840" i="12"/>
  <c r="H840" i="12" s="1"/>
  <c r="O1099" i="12" s="1"/>
  <c r="N839" i="12"/>
  <c r="H839" i="12" s="1"/>
  <c r="O1098" i="12" s="1"/>
  <c r="N838" i="12"/>
  <c r="H838" i="12" s="1"/>
  <c r="O1097" i="12" s="1"/>
  <c r="N837" i="12"/>
  <c r="H837" i="12" s="1"/>
  <c r="O1096" i="12" s="1"/>
  <c r="N836" i="12"/>
  <c r="H836" i="12" s="1"/>
  <c r="O1095" i="12" s="1"/>
  <c r="N835" i="12"/>
  <c r="H835" i="12" s="1"/>
  <c r="O1094" i="12" s="1"/>
  <c r="N834" i="12"/>
  <c r="H834" i="12" s="1"/>
  <c r="O1093" i="12" s="1"/>
  <c r="N833" i="12"/>
  <c r="H833" i="12" s="1"/>
  <c r="O1092" i="12" s="1"/>
  <c r="L833" i="12"/>
  <c r="N832" i="12"/>
  <c r="H832" i="12" s="1"/>
  <c r="O1091" i="12" s="1"/>
  <c r="L832" i="12"/>
  <c r="N831" i="12"/>
  <c r="H831" i="12" s="1"/>
  <c r="O1090" i="12" s="1"/>
  <c r="L831" i="12"/>
  <c r="N830" i="12"/>
  <c r="H830" i="12" s="1"/>
  <c r="O1089" i="12" s="1"/>
  <c r="N829" i="12"/>
  <c r="H829" i="12" s="1"/>
  <c r="O1088" i="12" s="1"/>
  <c r="L829" i="12"/>
  <c r="N828" i="12"/>
  <c r="H828" i="12" s="1"/>
  <c r="O1087" i="12" s="1"/>
  <c r="L828" i="12"/>
  <c r="N827" i="12"/>
  <c r="H827" i="12" s="1"/>
  <c r="O1086" i="12" s="1"/>
  <c r="L827" i="12"/>
  <c r="N826" i="12"/>
  <c r="H826" i="12" s="1"/>
  <c r="O1085" i="12" s="1"/>
  <c r="N825" i="12"/>
  <c r="H825" i="12" s="1"/>
  <c r="O1084" i="12" s="1"/>
  <c r="L825" i="12"/>
  <c r="N824" i="12"/>
  <c r="H824" i="12" s="1"/>
  <c r="O1083" i="12" s="1"/>
  <c r="L824" i="12"/>
  <c r="N823" i="12"/>
  <c r="H823" i="12" s="1"/>
  <c r="O1082" i="12" s="1"/>
  <c r="L823" i="12"/>
  <c r="N822" i="12"/>
  <c r="H822" i="12" s="1"/>
  <c r="O1081" i="12" s="1"/>
  <c r="N821" i="12"/>
  <c r="H821" i="12" s="1"/>
  <c r="O1080" i="12" s="1"/>
  <c r="L821" i="12"/>
  <c r="N820" i="12"/>
  <c r="H820" i="12" s="1"/>
  <c r="O1079" i="12" s="1"/>
  <c r="L820" i="12"/>
  <c r="N819" i="12"/>
  <c r="H819" i="12" s="1"/>
  <c r="O1078" i="12" s="1"/>
  <c r="L819" i="12"/>
  <c r="N818" i="12"/>
  <c r="H818" i="12" s="1"/>
  <c r="O1077" i="12" s="1"/>
  <c r="N817" i="12"/>
  <c r="H817" i="12" s="1"/>
  <c r="O1076" i="12" s="1"/>
  <c r="L817" i="12"/>
  <c r="N816" i="12"/>
  <c r="H816" i="12" s="1"/>
  <c r="O1075" i="12" s="1"/>
  <c r="L816" i="12"/>
  <c r="N815" i="12"/>
  <c r="H815" i="12" s="1"/>
  <c r="O1074" i="12" s="1"/>
  <c r="N814" i="12"/>
  <c r="H814" i="12" s="1"/>
  <c r="O1073" i="12" s="1"/>
  <c r="N813" i="12"/>
  <c r="H813" i="12" s="1"/>
  <c r="O1072" i="12" s="1"/>
  <c r="L813" i="12"/>
  <c r="N812" i="12"/>
  <c r="H812" i="12" s="1"/>
  <c r="O1071" i="12" s="1"/>
  <c r="L812" i="12"/>
  <c r="N811" i="12"/>
  <c r="H811" i="12" s="1"/>
  <c r="O1070" i="12" s="1"/>
  <c r="N810" i="12"/>
  <c r="H810" i="12" s="1"/>
  <c r="O1069" i="12" s="1"/>
  <c r="N809" i="12"/>
  <c r="H809" i="12" s="1"/>
  <c r="O1068" i="12" s="1"/>
  <c r="N808" i="12"/>
  <c r="H808" i="12" s="1"/>
  <c r="O1067" i="12" s="1"/>
  <c r="N807" i="12"/>
  <c r="H807" i="12" s="1"/>
  <c r="O1066" i="12" s="1"/>
  <c r="N806" i="12"/>
  <c r="H806" i="12" s="1"/>
  <c r="O1065" i="12" s="1"/>
  <c r="N805" i="12"/>
  <c r="H805" i="12" s="1"/>
  <c r="O1064" i="12" s="1"/>
  <c r="N804" i="12"/>
  <c r="H804" i="12" s="1"/>
  <c r="O1063" i="12" s="1"/>
  <c r="N803" i="12"/>
  <c r="H803" i="12" s="1"/>
  <c r="O1062" i="12" s="1"/>
  <c r="N802" i="12"/>
  <c r="H802" i="12" s="1"/>
  <c r="O1061" i="12" s="1"/>
  <c r="N801" i="12"/>
  <c r="H801" i="12" s="1"/>
  <c r="O1060" i="12" s="1"/>
  <c r="L801" i="12"/>
  <c r="N800" i="12"/>
  <c r="H800" i="12" s="1"/>
  <c r="O1059" i="12" s="1"/>
  <c r="N799" i="12"/>
  <c r="H799" i="12" s="1"/>
  <c r="O1058" i="12" s="1"/>
  <c r="N798" i="12"/>
  <c r="H798" i="12" s="1"/>
  <c r="O1057" i="12" s="1"/>
  <c r="N797" i="12"/>
  <c r="H797" i="12" s="1"/>
  <c r="O1056" i="12" s="1"/>
  <c r="N796" i="12"/>
  <c r="H796" i="12" s="1"/>
  <c r="O1055" i="12" s="1"/>
  <c r="N795" i="12"/>
  <c r="H795" i="12" s="1"/>
  <c r="O1054" i="12" s="1"/>
  <c r="N794" i="12"/>
  <c r="H794" i="12" s="1"/>
  <c r="O1053" i="12" s="1"/>
  <c r="N793" i="12"/>
  <c r="H793" i="12" s="1"/>
  <c r="O1052" i="12" s="1"/>
  <c r="N792" i="12"/>
  <c r="H792" i="12" s="1"/>
  <c r="O1051" i="12" s="1"/>
  <c r="N791" i="12"/>
  <c r="H791" i="12" s="1"/>
  <c r="O1050" i="12" s="1"/>
  <c r="N790" i="12"/>
  <c r="H790" i="12" s="1"/>
  <c r="O1049" i="12" s="1"/>
  <c r="N789" i="12"/>
  <c r="H789" i="12" s="1"/>
  <c r="O1048" i="12" s="1"/>
  <c r="N788" i="12"/>
  <c r="H788" i="12" s="1"/>
  <c r="O1047" i="12" s="1"/>
  <c r="N787" i="12"/>
  <c r="H787" i="12" s="1"/>
  <c r="O1046" i="12" s="1"/>
  <c r="N786" i="12"/>
  <c r="H786" i="12" s="1"/>
  <c r="O1045" i="12" s="1"/>
  <c r="N785" i="12"/>
  <c r="H785" i="12" s="1"/>
  <c r="O1044" i="12" s="1"/>
  <c r="N784" i="12"/>
  <c r="H784" i="12" s="1"/>
  <c r="O1043" i="12" s="1"/>
  <c r="N783" i="12"/>
  <c r="H783" i="12" s="1"/>
  <c r="O1042" i="12" s="1"/>
  <c r="N782" i="12"/>
  <c r="H782" i="12" s="1"/>
  <c r="N781" i="12"/>
  <c r="H781" i="12" s="1"/>
  <c r="O1041" i="12" s="1"/>
  <c r="L781" i="12"/>
  <c r="N780" i="12"/>
  <c r="H780" i="12" s="1"/>
  <c r="O1040" i="12" s="1"/>
  <c r="L780" i="12"/>
  <c r="N779" i="12"/>
  <c r="H779" i="12" s="1"/>
  <c r="O1039" i="12" s="1"/>
  <c r="L779" i="12"/>
  <c r="N778" i="12"/>
  <c r="H778" i="12" s="1"/>
  <c r="O1038" i="12" s="1"/>
  <c r="L778" i="12"/>
  <c r="N777" i="12"/>
  <c r="H777" i="12" s="1"/>
  <c r="O1037" i="12" s="1"/>
  <c r="L777" i="12"/>
  <c r="N776" i="12"/>
  <c r="H776" i="12" s="1"/>
  <c r="O1036" i="12" s="1"/>
  <c r="L776" i="12"/>
  <c r="N775" i="12"/>
  <c r="H775" i="12" s="1"/>
  <c r="O1035" i="12" s="1"/>
  <c r="L775" i="12"/>
  <c r="N774" i="12"/>
  <c r="H774" i="12" s="1"/>
  <c r="O1034" i="12" s="1"/>
  <c r="L774" i="12"/>
  <c r="N773" i="12"/>
  <c r="H773" i="12" s="1"/>
  <c r="O1033" i="12" s="1"/>
  <c r="L773" i="12"/>
  <c r="N772" i="12"/>
  <c r="H772" i="12" s="1"/>
  <c r="O1032" i="12" s="1"/>
  <c r="L772" i="12"/>
  <c r="N771" i="12"/>
  <c r="H771" i="12" s="1"/>
  <c r="O1031" i="12" s="1"/>
  <c r="L771" i="12"/>
  <c r="N770" i="12"/>
  <c r="H770" i="12" s="1"/>
  <c r="O1030" i="12" s="1"/>
  <c r="L770" i="12"/>
  <c r="N769" i="12"/>
  <c r="H769" i="12" s="1"/>
  <c r="O1029" i="12" s="1"/>
  <c r="L769" i="12"/>
  <c r="N768" i="12"/>
  <c r="H768" i="12" s="1"/>
  <c r="O1028" i="12" s="1"/>
  <c r="L768" i="12"/>
  <c r="N767" i="12"/>
  <c r="H767" i="12" s="1"/>
  <c r="O1027" i="12" s="1"/>
  <c r="L767" i="12"/>
  <c r="N766" i="12"/>
  <c r="H766" i="12" s="1"/>
  <c r="O1026" i="12" s="1"/>
  <c r="L766" i="12"/>
  <c r="N765" i="12"/>
  <c r="H765" i="12" s="1"/>
  <c r="O1025" i="12" s="1"/>
  <c r="L765" i="12"/>
  <c r="N764" i="12"/>
  <c r="H764" i="12" s="1"/>
  <c r="O1024" i="12" s="1"/>
  <c r="L764" i="12"/>
  <c r="N763" i="12"/>
  <c r="H763" i="12" s="1"/>
  <c r="O1023" i="12" s="1"/>
  <c r="N762" i="12"/>
  <c r="H762" i="12" s="1"/>
  <c r="O1022" i="12" s="1"/>
  <c r="N761" i="12"/>
  <c r="H761" i="12" s="1"/>
  <c r="O1021" i="12" s="1"/>
  <c r="L761" i="12"/>
  <c r="N760" i="12"/>
  <c r="H760" i="12" s="1"/>
  <c r="O1020" i="12" s="1"/>
  <c r="N759" i="12"/>
  <c r="H759" i="12" s="1"/>
  <c r="O1019" i="12" s="1"/>
  <c r="N758" i="12"/>
  <c r="H758" i="12" s="1"/>
  <c r="O1018" i="12" s="1"/>
  <c r="N757" i="12"/>
  <c r="H757" i="12" s="1"/>
  <c r="O1017" i="12" s="1"/>
  <c r="N756" i="12"/>
  <c r="H756" i="12" s="1"/>
  <c r="O1016" i="12" s="1"/>
  <c r="N755" i="12"/>
  <c r="H755" i="12" s="1"/>
  <c r="O1015" i="12" s="1"/>
  <c r="N754" i="12"/>
  <c r="H754" i="12" s="1"/>
  <c r="O1014" i="12" s="1"/>
  <c r="N753" i="12"/>
  <c r="H753" i="12" s="1"/>
  <c r="O1013" i="12" s="1"/>
  <c r="N752" i="12"/>
  <c r="H752" i="12" s="1"/>
  <c r="O1012" i="12" s="1"/>
  <c r="N751" i="12"/>
  <c r="H751" i="12" s="1"/>
  <c r="O1011" i="12" s="1"/>
  <c r="N750" i="12"/>
  <c r="H750" i="12" s="1"/>
  <c r="O1010" i="12" s="1"/>
  <c r="N749" i="12"/>
  <c r="H749" i="12" s="1"/>
  <c r="O1009" i="12" s="1"/>
  <c r="L749" i="12"/>
  <c r="N748" i="12"/>
  <c r="H748" i="12" s="1"/>
  <c r="O1008" i="12" s="1"/>
  <c r="L748" i="12"/>
  <c r="N747" i="12"/>
  <c r="H747" i="12" s="1"/>
  <c r="O1007" i="12" s="1"/>
  <c r="N746" i="12"/>
  <c r="H746" i="12" s="1"/>
  <c r="O1006" i="12" s="1"/>
  <c r="N745" i="12"/>
  <c r="H745" i="12" s="1"/>
  <c r="O1005" i="12" s="1"/>
  <c r="N744" i="12"/>
  <c r="H744" i="12" s="1"/>
  <c r="O1004" i="12" s="1"/>
  <c r="N743" i="12"/>
  <c r="H743" i="12" s="1"/>
  <c r="O1003" i="12" s="1"/>
  <c r="N742" i="12"/>
  <c r="H742" i="12" s="1"/>
  <c r="O1002" i="12" s="1"/>
  <c r="N741" i="12"/>
  <c r="H741" i="12" s="1"/>
  <c r="O1001" i="12" s="1"/>
  <c r="N740" i="12"/>
  <c r="H740" i="12" s="1"/>
  <c r="O1000" i="12" s="1"/>
  <c r="N739" i="12"/>
  <c r="H739" i="12" s="1"/>
  <c r="O999" i="12" s="1"/>
  <c r="N738" i="12"/>
  <c r="H738" i="12" s="1"/>
  <c r="O998" i="12" s="1"/>
  <c r="N737" i="12"/>
  <c r="H737" i="12" s="1"/>
  <c r="O997" i="12" s="1"/>
  <c r="N736" i="12"/>
  <c r="H736" i="12" s="1"/>
  <c r="O996" i="12" s="1"/>
  <c r="N735" i="12"/>
  <c r="H735" i="12" s="1"/>
  <c r="O995" i="12" s="1"/>
  <c r="N734" i="12"/>
  <c r="H734" i="12" s="1"/>
  <c r="O994" i="12" s="1"/>
  <c r="N733" i="12"/>
  <c r="H733" i="12" s="1"/>
  <c r="O993" i="12" s="1"/>
  <c r="N732" i="12"/>
  <c r="H732" i="12" s="1"/>
  <c r="O992" i="12" s="1"/>
  <c r="N731" i="12"/>
  <c r="H731" i="12" s="1"/>
  <c r="O991" i="12" s="1"/>
  <c r="N730" i="12"/>
  <c r="H730" i="12" s="1"/>
  <c r="O990" i="12" s="1"/>
  <c r="N729" i="12"/>
  <c r="H729" i="12" s="1"/>
  <c r="O989" i="12" s="1"/>
  <c r="L729" i="12"/>
  <c r="N728" i="12"/>
  <c r="H728" i="12" s="1"/>
  <c r="O988" i="12" s="1"/>
  <c r="L728" i="12"/>
  <c r="N727" i="12"/>
  <c r="H727" i="12" s="1"/>
  <c r="O987" i="12" s="1"/>
  <c r="L727" i="12"/>
  <c r="N726" i="12"/>
  <c r="H726" i="12" s="1"/>
  <c r="O986" i="12" s="1"/>
  <c r="N725" i="12"/>
  <c r="H725" i="12" s="1"/>
  <c r="O985" i="12" s="1"/>
  <c r="L725" i="12"/>
  <c r="N724" i="12"/>
  <c r="H724" i="12" s="1"/>
  <c r="O984" i="12" s="1"/>
  <c r="L724" i="12"/>
  <c r="N723" i="12"/>
  <c r="H723" i="12" s="1"/>
  <c r="O983" i="12" s="1"/>
  <c r="L723" i="12"/>
  <c r="N722" i="12"/>
  <c r="H722" i="12" s="1"/>
  <c r="O982" i="12" s="1"/>
  <c r="N721" i="12"/>
  <c r="H721" i="12" s="1"/>
  <c r="O981" i="12" s="1"/>
  <c r="L721" i="12"/>
  <c r="N720" i="12"/>
  <c r="H720" i="12" s="1"/>
  <c r="O980" i="12" s="1"/>
  <c r="L720" i="12"/>
  <c r="N719" i="12"/>
  <c r="H719" i="12" s="1"/>
  <c r="O979" i="12" s="1"/>
  <c r="L719" i="12"/>
  <c r="N718" i="12"/>
  <c r="H718" i="12" s="1"/>
  <c r="O978" i="12" s="1"/>
  <c r="N717" i="12"/>
  <c r="H717" i="12" s="1"/>
  <c r="O977" i="12" s="1"/>
  <c r="L717" i="12"/>
  <c r="N716" i="12"/>
  <c r="H716" i="12" s="1"/>
  <c r="O976" i="12" s="1"/>
  <c r="L716" i="12"/>
  <c r="N715" i="12"/>
  <c r="H715" i="12" s="1"/>
  <c r="O975" i="12" s="1"/>
  <c r="L715" i="12"/>
  <c r="N714" i="12"/>
  <c r="H714" i="12" s="1"/>
  <c r="O974" i="12" s="1"/>
  <c r="N713" i="12"/>
  <c r="H713" i="12" s="1"/>
  <c r="O973" i="12" s="1"/>
  <c r="L713" i="12"/>
  <c r="N712" i="12"/>
  <c r="H712" i="12" s="1"/>
  <c r="O972" i="12" s="1"/>
  <c r="L712" i="12"/>
  <c r="N711" i="12"/>
  <c r="H711" i="12" s="1"/>
  <c r="O971" i="12" s="1"/>
  <c r="N710" i="12"/>
  <c r="H710" i="12" s="1"/>
  <c r="O970" i="12" s="1"/>
  <c r="N709" i="12"/>
  <c r="H709" i="12" s="1"/>
  <c r="O969" i="12" s="1"/>
  <c r="L709" i="12"/>
  <c r="N708" i="12"/>
  <c r="H708" i="12" s="1"/>
  <c r="O968" i="12" s="1"/>
  <c r="N707" i="12"/>
  <c r="H707" i="12" s="1"/>
  <c r="O967" i="12" s="1"/>
  <c r="N706" i="12"/>
  <c r="H706" i="12" s="1"/>
  <c r="O966" i="12" s="1"/>
  <c r="N705" i="12"/>
  <c r="H705" i="12" s="1"/>
  <c r="O965" i="12" s="1"/>
  <c r="N704" i="12"/>
  <c r="H704" i="12" s="1"/>
  <c r="O964" i="12" s="1"/>
  <c r="N703" i="12"/>
  <c r="H703" i="12" s="1"/>
  <c r="O963" i="12" s="1"/>
  <c r="N702" i="12"/>
  <c r="H702" i="12" s="1"/>
  <c r="O962" i="12" s="1"/>
  <c r="N701" i="12"/>
  <c r="H701" i="12" s="1"/>
  <c r="O961" i="12" s="1"/>
  <c r="N700" i="12"/>
  <c r="H700" i="12" s="1"/>
  <c r="O960" i="12" s="1"/>
  <c r="N699" i="12"/>
  <c r="H699" i="12" s="1"/>
  <c r="O959" i="12" s="1"/>
  <c r="N698" i="12"/>
  <c r="H698" i="12" s="1"/>
  <c r="O958" i="12" s="1"/>
  <c r="N697" i="12"/>
  <c r="H697" i="12" s="1"/>
  <c r="O957" i="12" s="1"/>
  <c r="L697" i="12"/>
  <c r="N696" i="12"/>
  <c r="H696" i="12" s="1"/>
  <c r="O956" i="12" s="1"/>
  <c r="N695" i="12"/>
  <c r="H695" i="12" s="1"/>
  <c r="O955" i="12" s="1"/>
  <c r="N694" i="12"/>
  <c r="H694" i="12" s="1"/>
  <c r="O954" i="12" s="1"/>
  <c r="N693" i="12"/>
  <c r="H693" i="12" s="1"/>
  <c r="O953" i="12" s="1"/>
  <c r="N692" i="12"/>
  <c r="H692" i="12" s="1"/>
  <c r="O952" i="12" s="1"/>
  <c r="N691" i="12"/>
  <c r="H691" i="12" s="1"/>
  <c r="O951" i="12" s="1"/>
  <c r="N690" i="12"/>
  <c r="H690" i="12" s="1"/>
  <c r="O950" i="12" s="1"/>
  <c r="N689" i="12"/>
  <c r="H689" i="12" s="1"/>
  <c r="O949" i="12" s="1"/>
  <c r="N688" i="12"/>
  <c r="H688" i="12" s="1"/>
  <c r="O948" i="12" s="1"/>
  <c r="N687" i="12"/>
  <c r="H687" i="12" s="1"/>
  <c r="O947" i="12" s="1"/>
  <c r="N686" i="12"/>
  <c r="H686" i="12" s="1"/>
  <c r="O946" i="12" s="1"/>
  <c r="N685" i="12"/>
  <c r="H685" i="12" s="1"/>
  <c r="O945" i="12" s="1"/>
  <c r="N684" i="12"/>
  <c r="H684" i="12" s="1"/>
  <c r="O944" i="12" s="1"/>
  <c r="N683" i="12"/>
  <c r="H683" i="12" s="1"/>
  <c r="O943" i="12" s="1"/>
  <c r="N682" i="12"/>
  <c r="H682" i="12" s="1"/>
  <c r="O942" i="12" s="1"/>
  <c r="N681" i="12"/>
  <c r="H681" i="12" s="1"/>
  <c r="O941" i="12" s="1"/>
  <c r="N680" i="12"/>
  <c r="H680" i="12" s="1"/>
  <c r="O940" i="12" s="1"/>
  <c r="N679" i="12"/>
  <c r="H679" i="12" s="1"/>
  <c r="O939" i="12" s="1"/>
  <c r="N678" i="12"/>
  <c r="H678" i="12" s="1"/>
  <c r="O938" i="12" s="1"/>
  <c r="N677" i="12"/>
  <c r="H677" i="12" s="1"/>
  <c r="O937" i="12" s="1"/>
  <c r="L677" i="12"/>
  <c r="N676" i="12"/>
  <c r="H676" i="12" s="1"/>
  <c r="O936" i="12" s="1"/>
  <c r="L676" i="12"/>
  <c r="N675" i="12"/>
  <c r="H675" i="12" s="1"/>
  <c r="O935" i="12" s="1"/>
  <c r="L675" i="12"/>
  <c r="N674" i="12"/>
  <c r="H674" i="12" s="1"/>
  <c r="O934" i="12" s="1"/>
  <c r="L674" i="12"/>
  <c r="N673" i="12"/>
  <c r="H673" i="12" s="1"/>
  <c r="O933" i="12" s="1"/>
  <c r="L673" i="12"/>
  <c r="N672" i="12"/>
  <c r="H672" i="12" s="1"/>
  <c r="O932" i="12" s="1"/>
  <c r="L672" i="12"/>
  <c r="N671" i="12"/>
  <c r="H671" i="12" s="1"/>
  <c r="O931" i="12" s="1"/>
  <c r="L671" i="12"/>
  <c r="N670" i="12"/>
  <c r="H670" i="12" s="1"/>
  <c r="O930" i="12" s="1"/>
  <c r="L670" i="12"/>
  <c r="N669" i="12"/>
  <c r="H669" i="12" s="1"/>
  <c r="O929" i="12" s="1"/>
  <c r="L669" i="12"/>
  <c r="N668" i="12"/>
  <c r="H668" i="12" s="1"/>
  <c r="O928" i="12" s="1"/>
  <c r="L668" i="12"/>
  <c r="N667" i="12"/>
  <c r="H667" i="12" s="1"/>
  <c r="O927" i="12" s="1"/>
  <c r="L667" i="12"/>
  <c r="N666" i="12"/>
  <c r="H666" i="12" s="1"/>
  <c r="O926" i="12" s="1"/>
  <c r="L666" i="12"/>
  <c r="N665" i="12"/>
  <c r="H665" i="12" s="1"/>
  <c r="O925" i="12" s="1"/>
  <c r="L665" i="12"/>
  <c r="N664" i="12"/>
  <c r="H664" i="12" s="1"/>
  <c r="O924" i="12" s="1"/>
  <c r="L664" i="12"/>
  <c r="N663" i="12"/>
  <c r="H663" i="12" s="1"/>
  <c r="O923" i="12" s="1"/>
  <c r="L663" i="12"/>
  <c r="N662" i="12"/>
  <c r="H662" i="12" s="1"/>
  <c r="O922" i="12" s="1"/>
  <c r="L662" i="12"/>
  <c r="N661" i="12"/>
  <c r="H661" i="12" s="1"/>
  <c r="O921" i="12" s="1"/>
  <c r="L661" i="12"/>
  <c r="N660" i="12"/>
  <c r="H660" i="12" s="1"/>
  <c r="O920" i="12" s="1"/>
  <c r="L660" i="12"/>
  <c r="N659" i="12"/>
  <c r="H659" i="12" s="1"/>
  <c r="O919" i="12" s="1"/>
  <c r="N658" i="12"/>
  <c r="H658" i="12" s="1"/>
  <c r="O918" i="12" s="1"/>
  <c r="N657" i="12"/>
  <c r="H657" i="12" s="1"/>
  <c r="O917" i="12" s="1"/>
  <c r="N656" i="12"/>
  <c r="H656" i="12" s="1"/>
  <c r="O916" i="12" s="1"/>
  <c r="N655" i="12"/>
  <c r="H655" i="12" s="1"/>
  <c r="O915" i="12" s="1"/>
  <c r="N654" i="12"/>
  <c r="H654" i="12" s="1"/>
  <c r="O914" i="12" s="1"/>
  <c r="N653" i="12"/>
  <c r="H653" i="12" s="1"/>
  <c r="O913" i="12" s="1"/>
  <c r="N652" i="12"/>
  <c r="H652" i="12" s="1"/>
  <c r="O912" i="12" s="1"/>
  <c r="N651" i="12"/>
  <c r="H651" i="12" s="1"/>
  <c r="O911" i="12" s="1"/>
  <c r="N650" i="12"/>
  <c r="H650" i="12" s="1"/>
  <c r="O910" i="12" s="1"/>
  <c r="N649" i="12"/>
  <c r="H649" i="12" s="1"/>
  <c r="O909" i="12" s="1"/>
  <c r="N648" i="12"/>
  <c r="H648" i="12" s="1"/>
  <c r="O908" i="12" s="1"/>
  <c r="N647" i="12"/>
  <c r="H647" i="12" s="1"/>
  <c r="O907" i="12" s="1"/>
  <c r="N646" i="12"/>
  <c r="H646" i="12" s="1"/>
  <c r="O906" i="12" s="1"/>
  <c r="N645" i="12"/>
  <c r="H645" i="12" s="1"/>
  <c r="O905" i="12" s="1"/>
  <c r="L645" i="12"/>
  <c r="N644" i="12"/>
  <c r="H644" i="12" s="1"/>
  <c r="O904" i="12" s="1"/>
  <c r="L644" i="12"/>
  <c r="N643" i="12"/>
  <c r="H643" i="12" s="1"/>
  <c r="O903" i="12" s="1"/>
  <c r="N642" i="12"/>
  <c r="H642" i="12" s="1"/>
  <c r="O902" i="12" s="1"/>
  <c r="N641" i="12"/>
  <c r="H641" i="12" s="1"/>
  <c r="O901" i="12" s="1"/>
  <c r="L641" i="12"/>
  <c r="N640" i="12"/>
  <c r="H640" i="12" s="1"/>
  <c r="O900" i="12" s="1"/>
  <c r="N639" i="12"/>
  <c r="H639" i="12" s="1"/>
  <c r="O899" i="12" s="1"/>
  <c r="N638" i="12"/>
  <c r="H638" i="12" s="1"/>
  <c r="O898" i="12" s="1"/>
  <c r="N637" i="12"/>
  <c r="H637" i="12" s="1"/>
  <c r="O897" i="12" s="1"/>
  <c r="N636" i="12"/>
  <c r="H636" i="12" s="1"/>
  <c r="O896" i="12" s="1"/>
  <c r="N635" i="12"/>
  <c r="H635" i="12" s="1"/>
  <c r="O895" i="12" s="1"/>
  <c r="N634" i="12"/>
  <c r="H634" i="12" s="1"/>
  <c r="O894" i="12" s="1"/>
  <c r="N633" i="12"/>
  <c r="H633" i="12" s="1"/>
  <c r="O893" i="12" s="1"/>
  <c r="N632" i="12"/>
  <c r="H632" i="12" s="1"/>
  <c r="O892" i="12" s="1"/>
  <c r="N631" i="12"/>
  <c r="H631" i="12" s="1"/>
  <c r="O891" i="12" s="1"/>
  <c r="N630" i="12"/>
  <c r="H630" i="12" s="1"/>
  <c r="O890" i="12" s="1"/>
  <c r="N629" i="12"/>
  <c r="H629" i="12" s="1"/>
  <c r="O889" i="12" s="1"/>
  <c r="N628" i="12"/>
  <c r="H628" i="12" s="1"/>
  <c r="O888" i="12" s="1"/>
  <c r="N627" i="12"/>
  <c r="H627" i="12" s="1"/>
  <c r="O887" i="12" s="1"/>
  <c r="N626" i="12"/>
  <c r="H626" i="12" s="1"/>
  <c r="O886" i="12" s="1"/>
  <c r="N625" i="12"/>
  <c r="H625" i="12" s="1"/>
  <c r="O885" i="12" s="1"/>
  <c r="L625" i="12"/>
  <c r="N624" i="12"/>
  <c r="H624" i="12" s="1"/>
  <c r="O884" i="12" s="1"/>
  <c r="L624" i="12"/>
  <c r="N623" i="12"/>
  <c r="H623" i="12" s="1"/>
  <c r="O883" i="12" s="1"/>
  <c r="L623" i="12"/>
  <c r="N622" i="12"/>
  <c r="H622" i="12" s="1"/>
  <c r="O882" i="12" s="1"/>
  <c r="N621" i="12"/>
  <c r="H621" i="12" s="1"/>
  <c r="O881" i="12" s="1"/>
  <c r="L621" i="12"/>
  <c r="N620" i="12"/>
  <c r="H620" i="12" s="1"/>
  <c r="O880" i="12" s="1"/>
  <c r="L620" i="12"/>
  <c r="N619" i="12"/>
  <c r="H619" i="12" s="1"/>
  <c r="O879" i="12" s="1"/>
  <c r="L619" i="12"/>
  <c r="N618" i="12"/>
  <c r="H618" i="12" s="1"/>
  <c r="O878" i="12" s="1"/>
  <c r="N617" i="12"/>
  <c r="H617" i="12" s="1"/>
  <c r="O877" i="12" s="1"/>
  <c r="L617" i="12"/>
  <c r="N616" i="12"/>
  <c r="H616" i="12" s="1"/>
  <c r="O876" i="12" s="1"/>
  <c r="L616" i="12"/>
  <c r="N615" i="12"/>
  <c r="H615" i="12" s="1"/>
  <c r="O875" i="12" s="1"/>
  <c r="L615" i="12"/>
  <c r="N614" i="12"/>
  <c r="H614" i="12" s="1"/>
  <c r="O874" i="12" s="1"/>
  <c r="N613" i="12"/>
  <c r="H613" i="12" s="1"/>
  <c r="O873" i="12" s="1"/>
  <c r="L613" i="12"/>
  <c r="N612" i="12"/>
  <c r="H612" i="12" s="1"/>
  <c r="O872" i="12" s="1"/>
  <c r="L612" i="12"/>
  <c r="N611" i="12"/>
  <c r="H611" i="12" s="1"/>
  <c r="O871" i="12" s="1"/>
  <c r="L611" i="12"/>
  <c r="N610" i="12"/>
  <c r="H610" i="12" s="1"/>
  <c r="O870" i="12" s="1"/>
  <c r="N609" i="12"/>
  <c r="H609" i="12" s="1"/>
  <c r="O869" i="12" s="1"/>
  <c r="L609" i="12"/>
  <c r="N608" i="12"/>
  <c r="H608" i="12" s="1"/>
  <c r="O868" i="12" s="1"/>
  <c r="L608" i="12"/>
  <c r="N607" i="12"/>
  <c r="H607" i="12" s="1"/>
  <c r="O867" i="12" s="1"/>
  <c r="N606" i="12"/>
  <c r="H606" i="12" s="1"/>
  <c r="O866" i="12" s="1"/>
  <c r="N605" i="12"/>
  <c r="H605" i="12" s="1"/>
  <c r="O865" i="12" s="1"/>
  <c r="L605" i="12"/>
  <c r="N604" i="12"/>
  <c r="H604" i="12" s="1"/>
  <c r="O864" i="12" s="1"/>
  <c r="N603" i="12"/>
  <c r="H603" i="12" s="1"/>
  <c r="O863" i="12" s="1"/>
  <c r="N602" i="12"/>
  <c r="H602" i="12" s="1"/>
  <c r="O862" i="12" s="1"/>
  <c r="N601" i="12"/>
  <c r="H601" i="12" s="1"/>
  <c r="O861" i="12" s="1"/>
  <c r="N600" i="12"/>
  <c r="H600" i="12" s="1"/>
  <c r="O860" i="12" s="1"/>
  <c r="N599" i="12"/>
  <c r="H599" i="12" s="1"/>
  <c r="O859" i="12" s="1"/>
  <c r="N598" i="12"/>
  <c r="H598" i="12" s="1"/>
  <c r="O858" i="12" s="1"/>
  <c r="N597" i="12"/>
  <c r="H597" i="12" s="1"/>
  <c r="O857" i="12" s="1"/>
  <c r="N596" i="12"/>
  <c r="H596" i="12" s="1"/>
  <c r="O856" i="12" s="1"/>
  <c r="N595" i="12"/>
  <c r="H595" i="12" s="1"/>
  <c r="O855" i="12" s="1"/>
  <c r="N594" i="12"/>
  <c r="H594" i="12" s="1"/>
  <c r="O854" i="12" s="1"/>
  <c r="N593" i="12"/>
  <c r="H593" i="12" s="1"/>
  <c r="O853" i="12" s="1"/>
  <c r="L593" i="12"/>
  <c r="N592" i="12"/>
  <c r="H592" i="12" s="1"/>
  <c r="O852" i="12" s="1"/>
  <c r="N591" i="12"/>
  <c r="H591" i="12" s="1"/>
  <c r="O851" i="12" s="1"/>
  <c r="N590" i="12"/>
  <c r="H590" i="12" s="1"/>
  <c r="O850" i="12" s="1"/>
  <c r="N589" i="12"/>
  <c r="H589" i="12" s="1"/>
  <c r="O849" i="12" s="1"/>
  <c r="N588" i="12"/>
  <c r="H588" i="12" s="1"/>
  <c r="O848" i="12" s="1"/>
  <c r="N587" i="12"/>
  <c r="H587" i="12" s="1"/>
  <c r="O847" i="12" s="1"/>
  <c r="N586" i="12"/>
  <c r="H586" i="12" s="1"/>
  <c r="O846" i="12" s="1"/>
  <c r="N585" i="12"/>
  <c r="H585" i="12" s="1"/>
  <c r="O845" i="12" s="1"/>
  <c r="N584" i="12"/>
  <c r="H584" i="12" s="1"/>
  <c r="O844" i="12" s="1"/>
  <c r="N583" i="12"/>
  <c r="H583" i="12" s="1"/>
  <c r="O843" i="12" s="1"/>
  <c r="N582" i="12"/>
  <c r="H582" i="12" s="1"/>
  <c r="O842" i="12" s="1"/>
  <c r="N581" i="12"/>
  <c r="H581" i="12" s="1"/>
  <c r="O841" i="12" s="1"/>
  <c r="N580" i="12"/>
  <c r="H580" i="12" s="1"/>
  <c r="O840" i="12" s="1"/>
  <c r="N579" i="12"/>
  <c r="H579" i="12" s="1"/>
  <c r="O839" i="12" s="1"/>
  <c r="N578" i="12"/>
  <c r="H578" i="12" s="1"/>
  <c r="O838" i="12" s="1"/>
  <c r="N577" i="12"/>
  <c r="H577" i="12" s="1"/>
  <c r="O837" i="12" s="1"/>
  <c r="N576" i="12"/>
  <c r="H576" i="12" s="1"/>
  <c r="O836" i="12" s="1"/>
  <c r="N575" i="12"/>
  <c r="H575" i="12" s="1"/>
  <c r="O835" i="12" s="1"/>
  <c r="N574" i="12"/>
  <c r="H574" i="12" s="1"/>
  <c r="O834" i="12" s="1"/>
  <c r="N573" i="12"/>
  <c r="H573" i="12" s="1"/>
  <c r="O833" i="12" s="1"/>
  <c r="L573" i="12"/>
  <c r="N572" i="12"/>
  <c r="H572" i="12" s="1"/>
  <c r="O832" i="12" s="1"/>
  <c r="L572" i="12"/>
  <c r="N571" i="12"/>
  <c r="H571" i="12" s="1"/>
  <c r="O831" i="12" s="1"/>
  <c r="L571" i="12"/>
  <c r="N570" i="12"/>
  <c r="H570" i="12" s="1"/>
  <c r="O830" i="12" s="1"/>
  <c r="N569" i="12"/>
  <c r="H569" i="12" s="1"/>
  <c r="O829" i="12" s="1"/>
  <c r="L569" i="12"/>
  <c r="N568" i="12"/>
  <c r="H568" i="12" s="1"/>
  <c r="O828" i="12" s="1"/>
  <c r="L568" i="12"/>
  <c r="N567" i="12"/>
  <c r="H567" i="12" s="1"/>
  <c r="O827" i="12" s="1"/>
  <c r="L567" i="12"/>
  <c r="N566" i="12"/>
  <c r="H566" i="12" s="1"/>
  <c r="O826" i="12" s="1"/>
  <c r="N565" i="12"/>
  <c r="H565" i="12" s="1"/>
  <c r="O825" i="12" s="1"/>
  <c r="L565" i="12"/>
  <c r="N564" i="12"/>
  <c r="H564" i="12" s="1"/>
  <c r="O824" i="12" s="1"/>
  <c r="L564" i="12"/>
  <c r="N563" i="12"/>
  <c r="H563" i="12" s="1"/>
  <c r="O823" i="12" s="1"/>
  <c r="L563" i="12"/>
  <c r="N562" i="12"/>
  <c r="H562" i="12" s="1"/>
  <c r="O822" i="12" s="1"/>
  <c r="N561" i="12"/>
  <c r="H561" i="12" s="1"/>
  <c r="O821" i="12" s="1"/>
  <c r="L561" i="12"/>
  <c r="N560" i="12"/>
  <c r="H560" i="12" s="1"/>
  <c r="O820" i="12" s="1"/>
  <c r="L560" i="12"/>
  <c r="N559" i="12"/>
  <c r="H559" i="12" s="1"/>
  <c r="O819" i="12" s="1"/>
  <c r="L559" i="12"/>
  <c r="N558" i="12"/>
  <c r="H558" i="12" s="1"/>
  <c r="O818" i="12" s="1"/>
  <c r="N557" i="12"/>
  <c r="H557" i="12" s="1"/>
  <c r="O817" i="12" s="1"/>
  <c r="L557" i="12"/>
  <c r="N556" i="12"/>
  <c r="H556" i="12" s="1"/>
  <c r="O816" i="12" s="1"/>
  <c r="L556" i="12"/>
  <c r="N555" i="12"/>
  <c r="H555" i="12" s="1"/>
  <c r="O815" i="12" s="1"/>
  <c r="N554" i="12"/>
  <c r="H554" i="12" s="1"/>
  <c r="O814" i="12" s="1"/>
  <c r="N553" i="12"/>
  <c r="H553" i="12" s="1"/>
  <c r="O813" i="12" s="1"/>
  <c r="N552" i="12"/>
  <c r="H552" i="12" s="1"/>
  <c r="O812" i="12" s="1"/>
  <c r="N551" i="12"/>
  <c r="H551" i="12" s="1"/>
  <c r="O811" i="12" s="1"/>
  <c r="N550" i="12"/>
  <c r="H550" i="12" s="1"/>
  <c r="O810" i="12" s="1"/>
  <c r="N549" i="12"/>
  <c r="H549" i="12" s="1"/>
  <c r="O809" i="12" s="1"/>
  <c r="N548" i="12"/>
  <c r="H548" i="12" s="1"/>
  <c r="O808" i="12" s="1"/>
  <c r="N547" i="12"/>
  <c r="H547" i="12" s="1"/>
  <c r="O807" i="12" s="1"/>
  <c r="N546" i="12"/>
  <c r="H546" i="12" s="1"/>
  <c r="O806" i="12" s="1"/>
  <c r="N545" i="12"/>
  <c r="H545" i="12" s="1"/>
  <c r="O805" i="12" s="1"/>
  <c r="N544" i="12"/>
  <c r="H544" i="12" s="1"/>
  <c r="O804" i="12" s="1"/>
  <c r="N543" i="12"/>
  <c r="H543" i="12" s="1"/>
  <c r="O803" i="12" s="1"/>
  <c r="N542" i="12"/>
  <c r="H542" i="12" s="1"/>
  <c r="O802" i="12" s="1"/>
  <c r="N541" i="12"/>
  <c r="H541" i="12" s="1"/>
  <c r="O801" i="12" s="1"/>
  <c r="L541" i="12"/>
  <c r="N540" i="12"/>
  <c r="H540" i="12" s="1"/>
  <c r="O800" i="12" s="1"/>
  <c r="L540" i="12"/>
  <c r="N539" i="12"/>
  <c r="H539" i="12" s="1"/>
  <c r="O799" i="12" s="1"/>
  <c r="N538" i="12"/>
  <c r="H538" i="12" s="1"/>
  <c r="O798" i="12" s="1"/>
  <c r="N537" i="12"/>
  <c r="H537" i="12" s="1"/>
  <c r="O797" i="12" s="1"/>
  <c r="N536" i="12"/>
  <c r="H536" i="12" s="1"/>
  <c r="O796" i="12" s="1"/>
  <c r="N535" i="12"/>
  <c r="H535" i="12" s="1"/>
  <c r="O795" i="12" s="1"/>
  <c r="N534" i="12"/>
  <c r="H534" i="12" s="1"/>
  <c r="O794" i="12" s="1"/>
  <c r="N533" i="12"/>
  <c r="H533" i="12" s="1"/>
  <c r="O793" i="12" s="1"/>
  <c r="N532" i="12"/>
  <c r="H532" i="12" s="1"/>
  <c r="O792" i="12" s="1"/>
  <c r="N531" i="12"/>
  <c r="H531" i="12" s="1"/>
  <c r="O791" i="12" s="1"/>
  <c r="N530" i="12"/>
  <c r="H530" i="12" s="1"/>
  <c r="O790" i="12" s="1"/>
  <c r="N529" i="12"/>
  <c r="H529" i="12" s="1"/>
  <c r="O789" i="12" s="1"/>
  <c r="N528" i="12"/>
  <c r="H528" i="12" s="1"/>
  <c r="O788" i="12" s="1"/>
  <c r="N527" i="12"/>
  <c r="H527" i="12" s="1"/>
  <c r="O787" i="12" s="1"/>
  <c r="N526" i="12"/>
  <c r="H526" i="12" s="1"/>
  <c r="O786" i="12" s="1"/>
  <c r="N525" i="12"/>
  <c r="H525" i="12" s="1"/>
  <c r="O785" i="12" s="1"/>
  <c r="N524" i="12"/>
  <c r="H524" i="12" s="1"/>
  <c r="O784" i="12" s="1"/>
  <c r="N523" i="12"/>
  <c r="H523" i="12" s="1"/>
  <c r="O783" i="12" s="1"/>
  <c r="N522" i="12"/>
  <c r="H522" i="12" s="1"/>
  <c r="O782" i="12" s="1"/>
  <c r="N521" i="12"/>
  <c r="H521" i="12" s="1"/>
  <c r="O781" i="12" s="1"/>
  <c r="L521" i="12"/>
  <c r="N520" i="12"/>
  <c r="H520" i="12" s="1"/>
  <c r="O780" i="12" s="1"/>
  <c r="L520" i="12"/>
  <c r="N519" i="12"/>
  <c r="H519" i="12" s="1"/>
  <c r="O779" i="12" s="1"/>
  <c r="L519" i="12"/>
  <c r="N518" i="12"/>
  <c r="H518" i="12" s="1"/>
  <c r="O778" i="12" s="1"/>
  <c r="N517" i="12"/>
  <c r="H517" i="12" s="1"/>
  <c r="O777" i="12" s="1"/>
  <c r="L517" i="12"/>
  <c r="N516" i="12"/>
  <c r="H516" i="12" s="1"/>
  <c r="O776" i="12" s="1"/>
  <c r="L516" i="12"/>
  <c r="N515" i="12"/>
  <c r="H515" i="12" s="1"/>
  <c r="O775" i="12" s="1"/>
  <c r="L515" i="12"/>
  <c r="N514" i="12"/>
  <c r="H514" i="12" s="1"/>
  <c r="O774" i="12" s="1"/>
  <c r="N513" i="12"/>
  <c r="H513" i="12" s="1"/>
  <c r="O773" i="12" s="1"/>
  <c r="L513" i="12"/>
  <c r="N512" i="12"/>
  <c r="H512" i="12" s="1"/>
  <c r="O772" i="12" s="1"/>
  <c r="L512" i="12"/>
  <c r="N511" i="12"/>
  <c r="H511" i="12" s="1"/>
  <c r="O771" i="12" s="1"/>
  <c r="L511" i="12"/>
  <c r="N510" i="12"/>
  <c r="H510" i="12" s="1"/>
  <c r="O770" i="12" s="1"/>
  <c r="N509" i="12"/>
  <c r="H509" i="12" s="1"/>
  <c r="O769" i="12" s="1"/>
  <c r="L509" i="12"/>
  <c r="N508" i="12"/>
  <c r="H508" i="12" s="1"/>
  <c r="O768" i="12" s="1"/>
  <c r="L508" i="12"/>
  <c r="N507" i="12"/>
  <c r="H507" i="12" s="1"/>
  <c r="O767" i="12" s="1"/>
  <c r="L507" i="12"/>
  <c r="N506" i="12"/>
  <c r="H506" i="12" s="1"/>
  <c r="O766" i="12" s="1"/>
  <c r="N505" i="12"/>
  <c r="H505" i="12" s="1"/>
  <c r="O765" i="12" s="1"/>
  <c r="L505" i="12"/>
  <c r="N504" i="12"/>
  <c r="H504" i="12" s="1"/>
  <c r="O764" i="12" s="1"/>
  <c r="L504" i="12"/>
  <c r="N503" i="12"/>
  <c r="H503" i="12" s="1"/>
  <c r="O763" i="12" s="1"/>
  <c r="N502" i="12"/>
  <c r="H502" i="12" s="1"/>
  <c r="O762" i="12" s="1"/>
  <c r="N501" i="12"/>
  <c r="H501" i="12" s="1"/>
  <c r="O761" i="12" s="1"/>
  <c r="L501" i="12"/>
  <c r="N500" i="12"/>
  <c r="H500" i="12" s="1"/>
  <c r="O760" i="12" s="1"/>
  <c r="N499" i="12"/>
  <c r="H499" i="12" s="1"/>
  <c r="O759" i="12" s="1"/>
  <c r="N498" i="12"/>
  <c r="H498" i="12" s="1"/>
  <c r="O758" i="12" s="1"/>
  <c r="N497" i="12"/>
  <c r="H497" i="12" s="1"/>
  <c r="O757" i="12" s="1"/>
  <c r="N496" i="12"/>
  <c r="H496" i="12" s="1"/>
  <c r="O756" i="12" s="1"/>
  <c r="N495" i="12"/>
  <c r="H495" i="12" s="1"/>
  <c r="O755" i="12" s="1"/>
  <c r="N494" i="12"/>
  <c r="H494" i="12" s="1"/>
  <c r="O754" i="12" s="1"/>
  <c r="N493" i="12"/>
  <c r="H493" i="12" s="1"/>
  <c r="O753" i="12" s="1"/>
  <c r="N492" i="12"/>
  <c r="H492" i="12" s="1"/>
  <c r="O752" i="12" s="1"/>
  <c r="N491" i="12"/>
  <c r="H491" i="12" s="1"/>
  <c r="O751" i="12" s="1"/>
  <c r="N490" i="12"/>
  <c r="H490" i="12" s="1"/>
  <c r="O750" i="12" s="1"/>
  <c r="N489" i="12"/>
  <c r="H489" i="12" s="1"/>
  <c r="O749" i="12" s="1"/>
  <c r="L489" i="12"/>
  <c r="N488" i="12"/>
  <c r="H488" i="12" s="1"/>
  <c r="O748" i="12" s="1"/>
  <c r="N487" i="12"/>
  <c r="H487" i="12" s="1"/>
  <c r="O747" i="12" s="1"/>
  <c r="N486" i="12"/>
  <c r="H486" i="12" s="1"/>
  <c r="O746" i="12" s="1"/>
  <c r="N485" i="12"/>
  <c r="H485" i="12" s="1"/>
  <c r="O745" i="12" s="1"/>
  <c r="N484" i="12"/>
  <c r="H484" i="12" s="1"/>
  <c r="O744" i="12" s="1"/>
  <c r="N483" i="12"/>
  <c r="H483" i="12" s="1"/>
  <c r="O743" i="12" s="1"/>
  <c r="N482" i="12"/>
  <c r="H482" i="12" s="1"/>
  <c r="O742" i="12" s="1"/>
  <c r="N481" i="12"/>
  <c r="H481" i="12" s="1"/>
  <c r="O741" i="12" s="1"/>
  <c r="N480" i="12"/>
  <c r="H480" i="12" s="1"/>
  <c r="O740" i="12" s="1"/>
  <c r="N479" i="12"/>
  <c r="H479" i="12" s="1"/>
  <c r="O739" i="12" s="1"/>
  <c r="N478" i="12"/>
  <c r="H478" i="12" s="1"/>
  <c r="O738" i="12" s="1"/>
  <c r="N477" i="12"/>
  <c r="H477" i="12" s="1"/>
  <c r="O737" i="12" s="1"/>
  <c r="N476" i="12"/>
  <c r="H476" i="12" s="1"/>
  <c r="O736" i="12" s="1"/>
  <c r="N475" i="12"/>
  <c r="H475" i="12" s="1"/>
  <c r="O735" i="12" s="1"/>
  <c r="N474" i="12"/>
  <c r="H474" i="12" s="1"/>
  <c r="O734" i="12" s="1"/>
  <c r="N473" i="12"/>
  <c r="H473" i="12" s="1"/>
  <c r="O733" i="12" s="1"/>
  <c r="N472" i="12"/>
  <c r="H472" i="12" s="1"/>
  <c r="O732" i="12" s="1"/>
  <c r="N471" i="12"/>
  <c r="H471" i="12" s="1"/>
  <c r="O731" i="12" s="1"/>
  <c r="N470" i="12"/>
  <c r="H470" i="12" s="1"/>
  <c r="O730" i="12" s="1"/>
  <c r="N469" i="12"/>
  <c r="H469" i="12" s="1"/>
  <c r="O729" i="12" s="1"/>
  <c r="L469" i="12"/>
  <c r="N468" i="12"/>
  <c r="H468" i="12" s="1"/>
  <c r="O728" i="12" s="1"/>
  <c r="L468" i="12"/>
  <c r="N467" i="12"/>
  <c r="H467" i="12" s="1"/>
  <c r="O727" i="12" s="1"/>
  <c r="L467" i="12"/>
  <c r="N466" i="12"/>
  <c r="H466" i="12" s="1"/>
  <c r="O726" i="12" s="1"/>
  <c r="N465" i="12"/>
  <c r="H465" i="12" s="1"/>
  <c r="O725" i="12" s="1"/>
  <c r="L465" i="12"/>
  <c r="N464" i="12"/>
  <c r="H464" i="12" s="1"/>
  <c r="O724" i="12" s="1"/>
  <c r="L464" i="12"/>
  <c r="N463" i="12"/>
  <c r="H463" i="12" s="1"/>
  <c r="O723" i="12" s="1"/>
  <c r="L463" i="12"/>
  <c r="N462" i="12"/>
  <c r="H462" i="12" s="1"/>
  <c r="O722" i="12" s="1"/>
  <c r="N461" i="12"/>
  <c r="H461" i="12" s="1"/>
  <c r="O721" i="12" s="1"/>
  <c r="L461" i="12"/>
  <c r="N460" i="12"/>
  <c r="H460" i="12" s="1"/>
  <c r="O720" i="12" s="1"/>
  <c r="L460" i="12"/>
  <c r="N459" i="12"/>
  <c r="H459" i="12" s="1"/>
  <c r="O719" i="12" s="1"/>
  <c r="L459" i="12"/>
  <c r="N458" i="12"/>
  <c r="H458" i="12" s="1"/>
  <c r="O718" i="12" s="1"/>
  <c r="N457" i="12"/>
  <c r="H457" i="12" s="1"/>
  <c r="O717" i="12" s="1"/>
  <c r="L457" i="12"/>
  <c r="N456" i="12"/>
  <c r="H456" i="12" s="1"/>
  <c r="O716" i="12" s="1"/>
  <c r="L456" i="12"/>
  <c r="N455" i="12"/>
  <c r="H455" i="12" s="1"/>
  <c r="O715" i="12" s="1"/>
  <c r="L455" i="12"/>
  <c r="N454" i="12"/>
  <c r="H454" i="12" s="1"/>
  <c r="O714" i="12" s="1"/>
  <c r="N453" i="12"/>
  <c r="H453" i="12" s="1"/>
  <c r="O713" i="12" s="1"/>
  <c r="N452" i="12"/>
  <c r="H452" i="12" s="1"/>
  <c r="O712" i="12" s="1"/>
  <c r="N451" i="12"/>
  <c r="H451" i="12" s="1"/>
  <c r="O711" i="12" s="1"/>
  <c r="N450" i="12"/>
  <c r="H450" i="12" s="1"/>
  <c r="O710" i="12" s="1"/>
  <c r="N449" i="12"/>
  <c r="H449" i="12" s="1"/>
  <c r="O709" i="12" s="1"/>
  <c r="N448" i="12"/>
  <c r="H448" i="12" s="1"/>
  <c r="O708" i="12" s="1"/>
  <c r="N447" i="12"/>
  <c r="H447" i="12" s="1"/>
  <c r="O707" i="12" s="1"/>
  <c r="N446" i="12"/>
  <c r="H446" i="12" s="1"/>
  <c r="O706" i="12" s="1"/>
  <c r="N445" i="12"/>
  <c r="H445" i="12" s="1"/>
  <c r="O705" i="12" s="1"/>
  <c r="N444" i="12"/>
  <c r="H444" i="12" s="1"/>
  <c r="O704" i="12" s="1"/>
  <c r="N443" i="12"/>
  <c r="H443" i="12" s="1"/>
  <c r="O703" i="12" s="1"/>
  <c r="N442" i="12"/>
  <c r="H442" i="12" s="1"/>
  <c r="O702" i="12" s="1"/>
  <c r="N441" i="12"/>
  <c r="H441" i="12" s="1"/>
  <c r="O701" i="12" s="1"/>
  <c r="N440" i="12"/>
  <c r="H440" i="12" s="1"/>
  <c r="O700" i="12" s="1"/>
  <c r="N439" i="12"/>
  <c r="H439" i="12" s="1"/>
  <c r="O699" i="12" s="1"/>
  <c r="N438" i="12"/>
  <c r="H438" i="12" s="1"/>
  <c r="O698" i="12" s="1"/>
  <c r="N437" i="12"/>
  <c r="H437" i="12" s="1"/>
  <c r="O697" i="12" s="1"/>
  <c r="N436" i="12"/>
  <c r="H436" i="12" s="1"/>
  <c r="O696" i="12" s="1"/>
  <c r="N435" i="12"/>
  <c r="H435" i="12" s="1"/>
  <c r="O695" i="12" s="1"/>
  <c r="N434" i="12"/>
  <c r="H434" i="12" s="1"/>
  <c r="O694" i="12" s="1"/>
  <c r="N433" i="12"/>
  <c r="H433" i="12" s="1"/>
  <c r="O693" i="12" s="1"/>
  <c r="N432" i="12"/>
  <c r="H432" i="12" s="1"/>
  <c r="O692" i="12" s="1"/>
  <c r="N431" i="12"/>
  <c r="H431" i="12" s="1"/>
  <c r="O691" i="12" s="1"/>
  <c r="N430" i="12"/>
  <c r="H430" i="12" s="1"/>
  <c r="O690" i="12" s="1"/>
  <c r="N429" i="12"/>
  <c r="H429" i="12" s="1"/>
  <c r="O689" i="12" s="1"/>
  <c r="N428" i="12"/>
  <c r="H428" i="12" s="1"/>
  <c r="O688" i="12" s="1"/>
  <c r="N427" i="12"/>
  <c r="H427" i="12" s="1"/>
  <c r="O687" i="12" s="1"/>
  <c r="N426" i="12"/>
  <c r="H426" i="12" s="1"/>
  <c r="O686" i="12" s="1"/>
  <c r="N425" i="12"/>
  <c r="H425" i="12" s="1"/>
  <c r="O685" i="12" s="1"/>
  <c r="N424" i="12"/>
  <c r="H424" i="12" s="1"/>
  <c r="O684" i="12" s="1"/>
  <c r="N423" i="12"/>
  <c r="H423" i="12" s="1"/>
  <c r="O683" i="12" s="1"/>
  <c r="N422" i="12"/>
  <c r="H422" i="12" s="1"/>
  <c r="O682" i="12" s="1"/>
  <c r="N421" i="12"/>
  <c r="H421" i="12" s="1"/>
  <c r="O681" i="12" s="1"/>
  <c r="N420" i="12"/>
  <c r="H420" i="12" s="1"/>
  <c r="O680" i="12" s="1"/>
  <c r="N419" i="12"/>
  <c r="H419" i="12" s="1"/>
  <c r="O679" i="12" s="1"/>
  <c r="N418" i="12"/>
  <c r="H418" i="12" s="1"/>
  <c r="O678" i="12" s="1"/>
  <c r="N417" i="12"/>
  <c r="H417" i="12" s="1"/>
  <c r="O677" i="12" s="1"/>
  <c r="L417" i="12"/>
  <c r="N416" i="12"/>
  <c r="H416" i="12" s="1"/>
  <c r="O676" i="12" s="1"/>
  <c r="L416" i="12"/>
  <c r="N415" i="12"/>
  <c r="H415" i="12" s="1"/>
  <c r="O675" i="12" s="1"/>
  <c r="L415" i="12"/>
  <c r="N414" i="12"/>
  <c r="H414" i="12" s="1"/>
  <c r="O674" i="12" s="1"/>
  <c r="N413" i="12"/>
  <c r="H413" i="12" s="1"/>
  <c r="O673" i="12" s="1"/>
  <c r="L413" i="12"/>
  <c r="N412" i="12"/>
  <c r="H412" i="12" s="1"/>
  <c r="O672" i="12" s="1"/>
  <c r="L412" i="12"/>
  <c r="N411" i="12"/>
  <c r="H411" i="12" s="1"/>
  <c r="O671" i="12" s="1"/>
  <c r="L411" i="12"/>
  <c r="N410" i="12"/>
  <c r="H410" i="12" s="1"/>
  <c r="O670" i="12" s="1"/>
  <c r="N409" i="12"/>
  <c r="H409" i="12" s="1"/>
  <c r="O669" i="12" s="1"/>
  <c r="L409" i="12"/>
  <c r="N408" i="12"/>
  <c r="H408" i="12" s="1"/>
  <c r="O668" i="12" s="1"/>
  <c r="L408" i="12"/>
  <c r="N407" i="12"/>
  <c r="H407" i="12" s="1"/>
  <c r="O667" i="12" s="1"/>
  <c r="L407" i="12"/>
  <c r="N406" i="12"/>
  <c r="H406" i="12" s="1"/>
  <c r="O666" i="12" s="1"/>
  <c r="N405" i="12"/>
  <c r="H405" i="12" s="1"/>
  <c r="O665" i="12" s="1"/>
  <c r="L405" i="12"/>
  <c r="N404" i="12"/>
  <c r="H404" i="12" s="1"/>
  <c r="O664" i="12" s="1"/>
  <c r="L404" i="12"/>
  <c r="N403" i="12"/>
  <c r="H403" i="12" s="1"/>
  <c r="O663" i="12" s="1"/>
  <c r="L403" i="12"/>
  <c r="N402" i="12"/>
  <c r="H402" i="12" s="1"/>
  <c r="O662" i="12" s="1"/>
  <c r="N401" i="12"/>
  <c r="H401" i="12" s="1"/>
  <c r="O661" i="12" s="1"/>
  <c r="L401" i="12"/>
  <c r="N400" i="12"/>
  <c r="H400" i="12" s="1"/>
  <c r="O660" i="12" s="1"/>
  <c r="N399" i="12"/>
  <c r="H399" i="12" s="1"/>
  <c r="O659" i="12" s="1"/>
  <c r="N398" i="12"/>
  <c r="H398" i="12" s="1"/>
  <c r="O658" i="12" s="1"/>
  <c r="N397" i="12"/>
  <c r="H397" i="12" s="1"/>
  <c r="O657" i="12" s="1"/>
  <c r="N396" i="12"/>
  <c r="H396" i="12" s="1"/>
  <c r="O656" i="12" s="1"/>
  <c r="N395" i="12"/>
  <c r="H395" i="12" s="1"/>
  <c r="O655" i="12" s="1"/>
  <c r="N394" i="12"/>
  <c r="H394" i="12" s="1"/>
  <c r="O654" i="12" s="1"/>
  <c r="N393" i="12"/>
  <c r="H393" i="12" s="1"/>
  <c r="O653" i="12" s="1"/>
  <c r="N392" i="12"/>
  <c r="H392" i="12" s="1"/>
  <c r="O652" i="12" s="1"/>
  <c r="N391" i="12"/>
  <c r="H391" i="12" s="1"/>
  <c r="O651" i="12" s="1"/>
  <c r="N390" i="12"/>
  <c r="H390" i="12" s="1"/>
  <c r="O650" i="12" s="1"/>
  <c r="N389" i="12"/>
  <c r="H389" i="12" s="1"/>
  <c r="O649" i="12" s="1"/>
  <c r="N388" i="12"/>
  <c r="H388" i="12" s="1"/>
  <c r="O648" i="12" s="1"/>
  <c r="N387" i="12"/>
  <c r="H387" i="12" s="1"/>
  <c r="O647" i="12" s="1"/>
  <c r="N386" i="12"/>
  <c r="H386" i="12" s="1"/>
  <c r="O646" i="12" s="1"/>
  <c r="N385" i="12"/>
  <c r="H385" i="12" s="1"/>
  <c r="O645" i="12" s="1"/>
  <c r="N384" i="12"/>
  <c r="H384" i="12" s="1"/>
  <c r="N383" i="12"/>
  <c r="H383" i="12" s="1"/>
  <c r="O643" i="12" s="1"/>
  <c r="N382" i="12"/>
  <c r="H382" i="12" s="1"/>
  <c r="O642" i="12" s="1"/>
  <c r="N381" i="12"/>
  <c r="H381" i="12" s="1"/>
  <c r="O641" i="12" s="1"/>
  <c r="N380" i="12"/>
  <c r="H380" i="12" s="1"/>
  <c r="O640" i="12" s="1"/>
  <c r="N379" i="12"/>
  <c r="H379" i="12" s="1"/>
  <c r="O639" i="12" s="1"/>
  <c r="N378" i="12"/>
  <c r="H378" i="12" s="1"/>
  <c r="O638" i="12" s="1"/>
  <c r="N377" i="12"/>
  <c r="H377" i="12" s="1"/>
  <c r="O637" i="12" s="1"/>
  <c r="N376" i="12"/>
  <c r="H376" i="12" s="1"/>
  <c r="O636" i="12" s="1"/>
  <c r="N375" i="12"/>
  <c r="H375" i="12" s="1"/>
  <c r="O635" i="12" s="1"/>
  <c r="N374" i="12"/>
  <c r="H374" i="12" s="1"/>
  <c r="O634" i="12" s="1"/>
  <c r="N373" i="12"/>
  <c r="H373" i="12" s="1"/>
  <c r="O633" i="12" s="1"/>
  <c r="N372" i="12"/>
  <c r="H372" i="12" s="1"/>
  <c r="O632" i="12" s="1"/>
  <c r="N371" i="12"/>
  <c r="H371" i="12" s="1"/>
  <c r="O631" i="12" s="1"/>
  <c r="N370" i="12"/>
  <c r="H370" i="12" s="1"/>
  <c r="O630" i="12" s="1"/>
  <c r="N369" i="12"/>
  <c r="H369" i="12" s="1"/>
  <c r="O629" i="12" s="1"/>
  <c r="N368" i="12"/>
  <c r="H368" i="12" s="1"/>
  <c r="O628" i="12" s="1"/>
  <c r="N367" i="12"/>
  <c r="H367" i="12" s="1"/>
  <c r="O627" i="12" s="1"/>
  <c r="N366" i="12"/>
  <c r="H366" i="12" s="1"/>
  <c r="O626" i="12" s="1"/>
  <c r="N365" i="12"/>
  <c r="H365" i="12" s="1"/>
  <c r="O625" i="12" s="1"/>
  <c r="L365" i="12"/>
  <c r="N364" i="12"/>
  <c r="H364" i="12" s="1"/>
  <c r="O624" i="12" s="1"/>
  <c r="L364" i="12"/>
  <c r="N363" i="12"/>
  <c r="H363" i="12" s="1"/>
  <c r="O623" i="12" s="1"/>
  <c r="L363" i="12"/>
  <c r="N362" i="12"/>
  <c r="H362" i="12" s="1"/>
  <c r="O622" i="12" s="1"/>
  <c r="N361" i="12"/>
  <c r="H361" i="12" s="1"/>
  <c r="O621" i="12" s="1"/>
  <c r="L361" i="12"/>
  <c r="N360" i="12"/>
  <c r="H360" i="12" s="1"/>
  <c r="O620" i="12" s="1"/>
  <c r="L360" i="12"/>
  <c r="N359" i="12"/>
  <c r="H359" i="12" s="1"/>
  <c r="O619" i="12" s="1"/>
  <c r="L359" i="12"/>
  <c r="N358" i="12"/>
  <c r="H358" i="12" s="1"/>
  <c r="O618" i="12" s="1"/>
  <c r="N357" i="12"/>
  <c r="H357" i="12" s="1"/>
  <c r="O617" i="12" s="1"/>
  <c r="L357" i="12"/>
  <c r="N356" i="12"/>
  <c r="H356" i="12" s="1"/>
  <c r="O616" i="12" s="1"/>
  <c r="L356" i="12"/>
  <c r="N355" i="12"/>
  <c r="H355" i="12" s="1"/>
  <c r="O615" i="12" s="1"/>
  <c r="L355" i="12"/>
  <c r="N354" i="12"/>
  <c r="H354" i="12" s="1"/>
  <c r="O614" i="12" s="1"/>
  <c r="N353" i="12"/>
  <c r="H353" i="12" s="1"/>
  <c r="O613" i="12" s="1"/>
  <c r="L353" i="12"/>
  <c r="N352" i="12"/>
  <c r="H352" i="12" s="1"/>
  <c r="O612" i="12" s="1"/>
  <c r="L352" i="12"/>
  <c r="N351" i="12"/>
  <c r="H351" i="12" s="1"/>
  <c r="O611" i="12" s="1"/>
  <c r="L351" i="12"/>
  <c r="N350" i="12"/>
  <c r="H350" i="12" s="1"/>
  <c r="O610" i="12" s="1"/>
  <c r="N349" i="12"/>
  <c r="H349" i="12" s="1"/>
  <c r="O609" i="12" s="1"/>
  <c r="N348" i="12"/>
  <c r="H348" i="12" s="1"/>
  <c r="O608" i="12" s="1"/>
  <c r="N347" i="12"/>
  <c r="H347" i="12" s="1"/>
  <c r="O607" i="12" s="1"/>
  <c r="N346" i="12"/>
  <c r="H346" i="12" s="1"/>
  <c r="O606" i="12" s="1"/>
  <c r="N345" i="12"/>
  <c r="H345" i="12" s="1"/>
  <c r="O605" i="12" s="1"/>
  <c r="N344" i="12"/>
  <c r="H344" i="12" s="1"/>
  <c r="O604" i="12" s="1"/>
  <c r="N343" i="12"/>
  <c r="H343" i="12" s="1"/>
  <c r="O603" i="12" s="1"/>
  <c r="N342" i="12"/>
  <c r="H342" i="12" s="1"/>
  <c r="O602" i="12" s="1"/>
  <c r="N341" i="12"/>
  <c r="H341" i="12" s="1"/>
  <c r="O601" i="12" s="1"/>
  <c r="N340" i="12"/>
  <c r="H340" i="12" s="1"/>
  <c r="O600" i="12" s="1"/>
  <c r="N339" i="12"/>
  <c r="H339" i="12" s="1"/>
  <c r="O599" i="12" s="1"/>
  <c r="N338" i="12"/>
  <c r="H338" i="12" s="1"/>
  <c r="O598" i="12" s="1"/>
  <c r="N337" i="12"/>
  <c r="H337" i="12" s="1"/>
  <c r="O597" i="12" s="1"/>
  <c r="N336" i="12"/>
  <c r="H336" i="12" s="1"/>
  <c r="O596" i="12" s="1"/>
  <c r="N335" i="12"/>
  <c r="H335" i="12" s="1"/>
  <c r="O595" i="12" s="1"/>
  <c r="N334" i="12"/>
  <c r="H334" i="12" s="1"/>
  <c r="O594" i="12" s="1"/>
  <c r="N333" i="12"/>
  <c r="H333" i="12" s="1"/>
  <c r="O593" i="12" s="1"/>
  <c r="N332" i="12"/>
  <c r="H332" i="12" s="1"/>
  <c r="O592" i="12" s="1"/>
  <c r="N331" i="12"/>
  <c r="H331" i="12" s="1"/>
  <c r="O591" i="12" s="1"/>
  <c r="N330" i="12"/>
  <c r="H330" i="12" s="1"/>
  <c r="O590" i="12" s="1"/>
  <c r="N329" i="12"/>
  <c r="H329" i="12" s="1"/>
  <c r="O589" i="12" s="1"/>
  <c r="N328" i="12"/>
  <c r="H328" i="12" s="1"/>
  <c r="O588" i="12" s="1"/>
  <c r="N327" i="12"/>
  <c r="H327" i="12" s="1"/>
  <c r="O587" i="12" s="1"/>
  <c r="N326" i="12"/>
  <c r="H326" i="12" s="1"/>
  <c r="O586" i="12" s="1"/>
  <c r="N325" i="12"/>
  <c r="H325" i="12" s="1"/>
  <c r="O585" i="12" s="1"/>
  <c r="N324" i="12"/>
  <c r="H324" i="12" s="1"/>
  <c r="O584" i="12" s="1"/>
  <c r="N323" i="12"/>
  <c r="H323" i="12" s="1"/>
  <c r="O583" i="12" s="1"/>
  <c r="N322" i="12"/>
  <c r="H322" i="12" s="1"/>
  <c r="O582" i="12" s="1"/>
  <c r="N321" i="12"/>
  <c r="H321" i="12" s="1"/>
  <c r="O581" i="12" s="1"/>
  <c r="N320" i="12"/>
  <c r="H320" i="12" s="1"/>
  <c r="O580" i="12" s="1"/>
  <c r="N319" i="12"/>
  <c r="H319" i="12" s="1"/>
  <c r="O579" i="12" s="1"/>
  <c r="N318" i="12"/>
  <c r="H318" i="12" s="1"/>
  <c r="O578" i="12" s="1"/>
  <c r="N317" i="12"/>
  <c r="H317" i="12" s="1"/>
  <c r="O577" i="12" s="1"/>
  <c r="N316" i="12"/>
  <c r="H316" i="12" s="1"/>
  <c r="O576" i="12" s="1"/>
  <c r="N315" i="12"/>
  <c r="H315" i="12" s="1"/>
  <c r="O575" i="12" s="1"/>
  <c r="N314" i="12"/>
  <c r="H314" i="12" s="1"/>
  <c r="O574" i="12" s="1"/>
  <c r="N313" i="12"/>
  <c r="H313" i="12" s="1"/>
  <c r="O573" i="12" s="1"/>
  <c r="L313" i="12"/>
  <c r="N312" i="12"/>
  <c r="H312" i="12" s="1"/>
  <c r="O572" i="12" s="1"/>
  <c r="L312" i="12"/>
  <c r="N311" i="12"/>
  <c r="H311" i="12" s="1"/>
  <c r="O571" i="12" s="1"/>
  <c r="L311" i="12"/>
  <c r="N310" i="12"/>
  <c r="H310" i="12" s="1"/>
  <c r="O570" i="12" s="1"/>
  <c r="N309" i="12"/>
  <c r="H309" i="12" s="1"/>
  <c r="O569" i="12" s="1"/>
  <c r="L309" i="12"/>
  <c r="N308" i="12"/>
  <c r="H308" i="12" s="1"/>
  <c r="O568" i="12" s="1"/>
  <c r="L308" i="12"/>
  <c r="N307" i="12"/>
  <c r="H307" i="12" s="1"/>
  <c r="O567" i="12" s="1"/>
  <c r="L307" i="12"/>
  <c r="N306" i="12"/>
  <c r="H306" i="12" s="1"/>
  <c r="O566" i="12" s="1"/>
  <c r="N305" i="12"/>
  <c r="H305" i="12" s="1"/>
  <c r="O565" i="12" s="1"/>
  <c r="L305" i="12"/>
  <c r="N304" i="12"/>
  <c r="H304" i="12" s="1"/>
  <c r="O564" i="12" s="1"/>
  <c r="L304" i="12"/>
  <c r="N303" i="12"/>
  <c r="H303" i="12" s="1"/>
  <c r="O563" i="12" s="1"/>
  <c r="L303" i="12"/>
  <c r="N302" i="12"/>
  <c r="H302" i="12" s="1"/>
  <c r="O562" i="12" s="1"/>
  <c r="N301" i="12"/>
  <c r="H301" i="12" s="1"/>
  <c r="O561" i="12" s="1"/>
  <c r="L301" i="12"/>
  <c r="N300" i="12"/>
  <c r="H300" i="12" s="1"/>
  <c r="O560" i="12" s="1"/>
  <c r="L300" i="12"/>
  <c r="N299" i="12"/>
  <c r="H299" i="12" s="1"/>
  <c r="O559" i="12" s="1"/>
  <c r="L299" i="12"/>
  <c r="N298" i="12"/>
  <c r="H298" i="12" s="1"/>
  <c r="O558" i="12" s="1"/>
  <c r="N297" i="12"/>
  <c r="H297" i="12" s="1"/>
  <c r="O557" i="12" s="1"/>
  <c r="L297" i="12"/>
  <c r="N296" i="12"/>
  <c r="H296" i="12" s="1"/>
  <c r="O556" i="12" s="1"/>
  <c r="N295" i="12"/>
  <c r="H295" i="12" s="1"/>
  <c r="O555" i="12" s="1"/>
  <c r="N294" i="12"/>
  <c r="H294" i="12" s="1"/>
  <c r="O554" i="12" s="1"/>
  <c r="N293" i="12"/>
  <c r="H293" i="12" s="1"/>
  <c r="O553" i="12" s="1"/>
  <c r="N292" i="12"/>
  <c r="H292" i="12" s="1"/>
  <c r="O552" i="12" s="1"/>
  <c r="N291" i="12"/>
  <c r="H291" i="12" s="1"/>
  <c r="O551" i="12" s="1"/>
  <c r="N290" i="12"/>
  <c r="H290" i="12" s="1"/>
  <c r="O550" i="12" s="1"/>
  <c r="N289" i="12"/>
  <c r="H289" i="12" s="1"/>
  <c r="O549" i="12" s="1"/>
  <c r="N288" i="12"/>
  <c r="H288" i="12" s="1"/>
  <c r="O548" i="12" s="1"/>
  <c r="N287" i="12"/>
  <c r="H287" i="12" s="1"/>
  <c r="O547" i="12" s="1"/>
  <c r="N286" i="12"/>
  <c r="H286" i="12" s="1"/>
  <c r="O546" i="12" s="1"/>
  <c r="N285" i="12"/>
  <c r="H285" i="12" s="1"/>
  <c r="O545" i="12" s="1"/>
  <c r="N284" i="12"/>
  <c r="H284" i="12" s="1"/>
  <c r="O544" i="12" s="1"/>
  <c r="N283" i="12"/>
  <c r="H283" i="12" s="1"/>
  <c r="O543" i="12" s="1"/>
  <c r="N282" i="12"/>
  <c r="H282" i="12" s="1"/>
  <c r="O542" i="12" s="1"/>
  <c r="N281" i="12"/>
  <c r="H281" i="12" s="1"/>
  <c r="O541" i="12" s="1"/>
  <c r="N280" i="12"/>
  <c r="H280" i="12" s="1"/>
  <c r="O540" i="12" s="1"/>
  <c r="N279" i="12"/>
  <c r="H279" i="12" s="1"/>
  <c r="O539" i="12" s="1"/>
  <c r="N278" i="12"/>
  <c r="H278" i="12" s="1"/>
  <c r="O538" i="12" s="1"/>
  <c r="N277" i="12"/>
  <c r="H277" i="12" s="1"/>
  <c r="O537" i="12" s="1"/>
  <c r="N276" i="12"/>
  <c r="H276" i="12" s="1"/>
  <c r="O536" i="12" s="1"/>
  <c r="N275" i="12"/>
  <c r="H275" i="12" s="1"/>
  <c r="O535" i="12" s="1"/>
  <c r="N274" i="12"/>
  <c r="H274" i="12" s="1"/>
  <c r="O534" i="12" s="1"/>
  <c r="N273" i="12"/>
  <c r="H273" i="12" s="1"/>
  <c r="O533" i="12" s="1"/>
  <c r="N272" i="12"/>
  <c r="H272" i="12" s="1"/>
  <c r="O532" i="12" s="1"/>
  <c r="N271" i="12"/>
  <c r="H271" i="12" s="1"/>
  <c r="O531" i="12" s="1"/>
  <c r="N270" i="12"/>
  <c r="H270" i="12" s="1"/>
  <c r="O530" i="12" s="1"/>
  <c r="N269" i="12"/>
  <c r="H269" i="12" s="1"/>
  <c r="O529" i="12" s="1"/>
  <c r="N268" i="12"/>
  <c r="H268" i="12" s="1"/>
  <c r="O528" i="12" s="1"/>
  <c r="N267" i="12"/>
  <c r="H267" i="12" s="1"/>
  <c r="O527" i="12" s="1"/>
  <c r="N266" i="12"/>
  <c r="H266" i="12" s="1"/>
  <c r="O526" i="12" s="1"/>
  <c r="N265" i="12"/>
  <c r="H265" i="12" s="1"/>
  <c r="O525" i="12" s="1"/>
  <c r="N264" i="12"/>
  <c r="H264" i="12" s="1"/>
  <c r="O524" i="12" s="1"/>
  <c r="N263" i="12"/>
  <c r="H263" i="12" s="1"/>
  <c r="O523" i="12" s="1"/>
  <c r="N262" i="12"/>
  <c r="H262" i="12" s="1"/>
  <c r="O522" i="12" s="1"/>
  <c r="N261" i="12"/>
  <c r="H261" i="12" s="1"/>
  <c r="O521" i="12" s="1"/>
  <c r="L261" i="12"/>
  <c r="N260" i="12"/>
  <c r="H260" i="12" s="1"/>
  <c r="O520" i="12" s="1"/>
  <c r="L260" i="12"/>
  <c r="N259" i="12"/>
  <c r="H259" i="12" s="1"/>
  <c r="O519" i="12" s="1"/>
  <c r="L259" i="12"/>
  <c r="N258" i="12"/>
  <c r="H258" i="12" s="1"/>
  <c r="O518" i="12" s="1"/>
  <c r="N257" i="12"/>
  <c r="H257" i="12" s="1"/>
  <c r="O517" i="12" s="1"/>
  <c r="L257" i="12"/>
  <c r="N256" i="12"/>
  <c r="H256" i="12" s="1"/>
  <c r="O516" i="12" s="1"/>
  <c r="L256" i="12"/>
  <c r="N255" i="12"/>
  <c r="H255" i="12" s="1"/>
  <c r="O515" i="12" s="1"/>
  <c r="L255" i="12"/>
  <c r="N254" i="12"/>
  <c r="H254" i="12" s="1"/>
  <c r="O514" i="12" s="1"/>
  <c r="N253" i="12"/>
  <c r="H253" i="12" s="1"/>
  <c r="O513" i="12" s="1"/>
  <c r="L253" i="12"/>
  <c r="N252" i="12"/>
  <c r="H252" i="12" s="1"/>
  <c r="O512" i="12" s="1"/>
  <c r="L252" i="12"/>
  <c r="N251" i="12"/>
  <c r="H251" i="12" s="1"/>
  <c r="O511" i="12" s="1"/>
  <c r="L251" i="12"/>
  <c r="N250" i="12"/>
  <c r="H250" i="12" s="1"/>
  <c r="O510" i="12" s="1"/>
  <c r="N249" i="12"/>
  <c r="H249" i="12" s="1"/>
  <c r="O509" i="12" s="1"/>
  <c r="L249" i="12"/>
  <c r="N248" i="12"/>
  <c r="H248" i="12" s="1"/>
  <c r="O508" i="12" s="1"/>
  <c r="L248" i="12"/>
  <c r="N247" i="12"/>
  <c r="H247" i="12" s="1"/>
  <c r="O507" i="12" s="1"/>
  <c r="L247" i="12"/>
  <c r="N246" i="12"/>
  <c r="H246" i="12" s="1"/>
  <c r="O506" i="12" s="1"/>
  <c r="N245" i="12"/>
  <c r="H245" i="12" s="1"/>
  <c r="O505" i="12" s="1"/>
  <c r="N244" i="12"/>
  <c r="H244" i="12" s="1"/>
  <c r="O504" i="12" s="1"/>
  <c r="N243" i="12"/>
  <c r="H243" i="12" s="1"/>
  <c r="O503" i="12" s="1"/>
  <c r="N242" i="12"/>
  <c r="H242" i="12" s="1"/>
  <c r="O502" i="12" s="1"/>
  <c r="N241" i="12"/>
  <c r="H241" i="12" s="1"/>
  <c r="O501" i="12" s="1"/>
  <c r="N240" i="12"/>
  <c r="H240" i="12" s="1"/>
  <c r="O500" i="12" s="1"/>
  <c r="N239" i="12"/>
  <c r="H239" i="12" s="1"/>
  <c r="O499" i="12" s="1"/>
  <c r="N238" i="12"/>
  <c r="H238" i="12" s="1"/>
  <c r="O498" i="12" s="1"/>
  <c r="N237" i="12"/>
  <c r="H237" i="12" s="1"/>
  <c r="O497" i="12" s="1"/>
  <c r="N236" i="12"/>
  <c r="H236" i="12" s="1"/>
  <c r="O496" i="12" s="1"/>
  <c r="N235" i="12"/>
  <c r="H235" i="12" s="1"/>
  <c r="O495" i="12" s="1"/>
  <c r="N234" i="12"/>
  <c r="H234" i="12" s="1"/>
  <c r="O494" i="12" s="1"/>
  <c r="N233" i="12"/>
  <c r="H233" i="12" s="1"/>
  <c r="O493" i="12" s="1"/>
  <c r="N232" i="12"/>
  <c r="H232" i="12" s="1"/>
  <c r="O492" i="12" s="1"/>
  <c r="N231" i="12"/>
  <c r="H231" i="12" s="1"/>
  <c r="O491" i="12" s="1"/>
  <c r="N230" i="12"/>
  <c r="H230" i="12" s="1"/>
  <c r="O490" i="12" s="1"/>
  <c r="N229" i="12"/>
  <c r="H229" i="12" s="1"/>
  <c r="O489" i="12" s="1"/>
  <c r="N228" i="12"/>
  <c r="H228" i="12" s="1"/>
  <c r="O488" i="12" s="1"/>
  <c r="N227" i="12"/>
  <c r="H227" i="12" s="1"/>
  <c r="O487" i="12" s="1"/>
  <c r="N226" i="12"/>
  <c r="H226" i="12" s="1"/>
  <c r="O486" i="12" s="1"/>
  <c r="N225" i="12"/>
  <c r="H225" i="12" s="1"/>
  <c r="O485" i="12" s="1"/>
  <c r="N224" i="12"/>
  <c r="H224" i="12" s="1"/>
  <c r="O484" i="12" s="1"/>
  <c r="N223" i="12"/>
  <c r="H223" i="12" s="1"/>
  <c r="O483" i="12" s="1"/>
  <c r="N222" i="12"/>
  <c r="H222" i="12" s="1"/>
  <c r="O482" i="12" s="1"/>
  <c r="N221" i="12"/>
  <c r="H221" i="12" s="1"/>
  <c r="O481" i="12" s="1"/>
  <c r="N220" i="12"/>
  <c r="H220" i="12" s="1"/>
  <c r="O480" i="12" s="1"/>
  <c r="N219" i="12"/>
  <c r="H219" i="12" s="1"/>
  <c r="O479" i="12" s="1"/>
  <c r="N218" i="12"/>
  <c r="H218" i="12" s="1"/>
  <c r="O478" i="12" s="1"/>
  <c r="N217" i="12"/>
  <c r="H217" i="12" s="1"/>
  <c r="O477" i="12" s="1"/>
  <c r="N216" i="12"/>
  <c r="H216" i="12" s="1"/>
  <c r="O476" i="12" s="1"/>
  <c r="N215" i="12"/>
  <c r="H215" i="12" s="1"/>
  <c r="O475" i="12" s="1"/>
  <c r="N214" i="12"/>
  <c r="H214" i="12" s="1"/>
  <c r="O474" i="12" s="1"/>
  <c r="N213" i="12"/>
  <c r="H213" i="12" s="1"/>
  <c r="O473" i="12" s="1"/>
  <c r="N212" i="12"/>
  <c r="H212" i="12" s="1"/>
  <c r="O472" i="12" s="1"/>
  <c r="N211" i="12"/>
  <c r="H211" i="12" s="1"/>
  <c r="O471" i="12" s="1"/>
  <c r="N210" i="12"/>
  <c r="H210" i="12" s="1"/>
  <c r="O470" i="12" s="1"/>
  <c r="N209" i="12"/>
  <c r="H209" i="12" s="1"/>
  <c r="O469" i="12" s="1"/>
  <c r="L209" i="12"/>
  <c r="N208" i="12"/>
  <c r="H208" i="12" s="1"/>
  <c r="O468" i="12" s="1"/>
  <c r="L208" i="12"/>
  <c r="N207" i="12"/>
  <c r="H207" i="12" s="1"/>
  <c r="O467" i="12" s="1"/>
  <c r="L207" i="12"/>
  <c r="N206" i="12"/>
  <c r="H206" i="12" s="1"/>
  <c r="O466" i="12" s="1"/>
  <c r="N205" i="12"/>
  <c r="H205" i="12" s="1"/>
  <c r="O465" i="12" s="1"/>
  <c r="L205" i="12"/>
  <c r="N204" i="12"/>
  <c r="H204" i="12" s="1"/>
  <c r="O464" i="12" s="1"/>
  <c r="L204" i="12"/>
  <c r="N203" i="12"/>
  <c r="H203" i="12" s="1"/>
  <c r="O463" i="12" s="1"/>
  <c r="L203" i="12"/>
  <c r="N202" i="12"/>
  <c r="H202" i="12" s="1"/>
  <c r="O462" i="12" s="1"/>
  <c r="N201" i="12"/>
  <c r="H201" i="12" s="1"/>
  <c r="O461" i="12" s="1"/>
  <c r="L201" i="12"/>
  <c r="N200" i="12"/>
  <c r="H200" i="12" s="1"/>
  <c r="O460" i="12" s="1"/>
  <c r="L200" i="12"/>
  <c r="N199" i="12"/>
  <c r="H199" i="12" s="1"/>
  <c r="O459" i="12" s="1"/>
  <c r="L199" i="12"/>
  <c r="N198" i="12"/>
  <c r="H198" i="12" s="1"/>
  <c r="O458" i="12" s="1"/>
  <c r="N197" i="12"/>
  <c r="H197" i="12" s="1"/>
  <c r="O457" i="12" s="1"/>
  <c r="L197" i="12"/>
  <c r="N196" i="12"/>
  <c r="H196" i="12" s="1"/>
  <c r="O456" i="12" s="1"/>
  <c r="L196" i="12"/>
  <c r="N195" i="12"/>
  <c r="H195" i="12" s="1"/>
  <c r="O455" i="12" s="1"/>
  <c r="L195" i="12"/>
  <c r="N194" i="12"/>
  <c r="H194" i="12" s="1"/>
  <c r="O454" i="12" s="1"/>
  <c r="N193" i="12"/>
  <c r="H193" i="12" s="1"/>
  <c r="O453" i="12" s="1"/>
  <c r="L193" i="12"/>
  <c r="N192" i="12"/>
  <c r="H192" i="12" s="1"/>
  <c r="O452" i="12" s="1"/>
  <c r="N191" i="12"/>
  <c r="H191" i="12" s="1"/>
  <c r="O451" i="12" s="1"/>
  <c r="N190" i="12"/>
  <c r="H190" i="12" s="1"/>
  <c r="O450" i="12" s="1"/>
  <c r="N189" i="12"/>
  <c r="H189" i="12" s="1"/>
  <c r="O449" i="12" s="1"/>
  <c r="N188" i="12"/>
  <c r="H188" i="12" s="1"/>
  <c r="O448" i="12" s="1"/>
  <c r="N187" i="12"/>
  <c r="H187" i="12" s="1"/>
  <c r="O447" i="12" s="1"/>
  <c r="N186" i="12"/>
  <c r="H186" i="12" s="1"/>
  <c r="O446" i="12" s="1"/>
  <c r="N185" i="12"/>
  <c r="H185" i="12" s="1"/>
  <c r="O445" i="12" s="1"/>
  <c r="N184" i="12"/>
  <c r="H184" i="12" s="1"/>
  <c r="O444" i="12" s="1"/>
  <c r="N183" i="12"/>
  <c r="H183" i="12" s="1"/>
  <c r="O443" i="12" s="1"/>
  <c r="N182" i="12"/>
  <c r="H182" i="12" s="1"/>
  <c r="O442" i="12" s="1"/>
  <c r="N181" i="12"/>
  <c r="H181" i="12" s="1"/>
  <c r="O441" i="12" s="1"/>
  <c r="N180" i="12"/>
  <c r="H180" i="12" s="1"/>
  <c r="O440" i="12" s="1"/>
  <c r="N179" i="12"/>
  <c r="H179" i="12" s="1"/>
  <c r="O439" i="12" s="1"/>
  <c r="N178" i="12"/>
  <c r="H178" i="12" s="1"/>
  <c r="O438" i="12" s="1"/>
  <c r="N177" i="12"/>
  <c r="H177" i="12" s="1"/>
  <c r="O437" i="12" s="1"/>
  <c r="N176" i="12"/>
  <c r="H176" i="12" s="1"/>
  <c r="O436" i="12" s="1"/>
  <c r="N175" i="12"/>
  <c r="H175" i="12" s="1"/>
  <c r="O435" i="12" s="1"/>
  <c r="N174" i="12"/>
  <c r="H174" i="12" s="1"/>
  <c r="O434" i="12" s="1"/>
  <c r="N173" i="12"/>
  <c r="H173" i="12" s="1"/>
  <c r="O433" i="12" s="1"/>
  <c r="N172" i="12"/>
  <c r="H172" i="12" s="1"/>
  <c r="O432" i="12" s="1"/>
  <c r="N171" i="12"/>
  <c r="H171" i="12" s="1"/>
  <c r="O431" i="12" s="1"/>
  <c r="N170" i="12"/>
  <c r="H170" i="12" s="1"/>
  <c r="O430" i="12" s="1"/>
  <c r="N169" i="12"/>
  <c r="H169" i="12" s="1"/>
  <c r="O429" i="12" s="1"/>
  <c r="N168" i="12"/>
  <c r="H168" i="12" s="1"/>
  <c r="O428" i="12" s="1"/>
  <c r="N167" i="12"/>
  <c r="H167" i="12" s="1"/>
  <c r="O427" i="12" s="1"/>
  <c r="N166" i="12"/>
  <c r="H166" i="12" s="1"/>
  <c r="O426" i="12" s="1"/>
  <c r="N165" i="12"/>
  <c r="H165" i="12" s="1"/>
  <c r="O425" i="12" s="1"/>
  <c r="N164" i="12"/>
  <c r="H164" i="12" s="1"/>
  <c r="O424" i="12" s="1"/>
  <c r="N163" i="12"/>
  <c r="H163" i="12" s="1"/>
  <c r="O423" i="12" s="1"/>
  <c r="N162" i="12"/>
  <c r="H162" i="12" s="1"/>
  <c r="O422" i="12" s="1"/>
  <c r="N161" i="12"/>
  <c r="H161" i="12" s="1"/>
  <c r="O421" i="12" s="1"/>
  <c r="N160" i="12"/>
  <c r="H160" i="12" s="1"/>
  <c r="O420" i="12" s="1"/>
  <c r="N159" i="12"/>
  <c r="H159" i="12" s="1"/>
  <c r="O419" i="12" s="1"/>
  <c r="N158" i="12"/>
  <c r="H158" i="12" s="1"/>
  <c r="O418" i="12" s="1"/>
  <c r="N157" i="12"/>
  <c r="H157" i="12" s="1"/>
  <c r="O417" i="12" s="1"/>
  <c r="L157" i="12"/>
  <c r="N156" i="12"/>
  <c r="H156" i="12" s="1"/>
  <c r="O416" i="12" s="1"/>
  <c r="L156" i="12"/>
  <c r="N155" i="12"/>
  <c r="H155" i="12" s="1"/>
  <c r="O415" i="12" s="1"/>
  <c r="N154" i="12"/>
  <c r="H154" i="12" s="1"/>
  <c r="O414" i="12" s="1"/>
  <c r="N153" i="12"/>
  <c r="H153" i="12" s="1"/>
  <c r="O413" i="12" s="1"/>
  <c r="L153" i="12"/>
  <c r="N152" i="12"/>
  <c r="H152" i="12" s="1"/>
  <c r="O412" i="12" s="1"/>
  <c r="L152" i="12"/>
  <c r="N151" i="12"/>
  <c r="H151" i="12" s="1"/>
  <c r="O411" i="12" s="1"/>
  <c r="N150" i="12"/>
  <c r="H150" i="12" s="1"/>
  <c r="O410" i="12" s="1"/>
  <c r="N149" i="12"/>
  <c r="H149" i="12" s="1"/>
  <c r="O409" i="12" s="1"/>
  <c r="L149" i="12"/>
  <c r="N148" i="12"/>
  <c r="H148" i="12" s="1"/>
  <c r="O408" i="12" s="1"/>
  <c r="L148" i="12"/>
  <c r="N147" i="12"/>
  <c r="H147" i="12" s="1"/>
  <c r="O407" i="12" s="1"/>
  <c r="N146" i="12"/>
  <c r="H146" i="12" s="1"/>
  <c r="O406" i="12" s="1"/>
  <c r="N145" i="12"/>
  <c r="H145" i="12" s="1"/>
  <c r="O405" i="12" s="1"/>
  <c r="L145" i="12"/>
  <c r="N144" i="12"/>
  <c r="H144" i="12" s="1"/>
  <c r="O404" i="12" s="1"/>
  <c r="L144" i="12"/>
  <c r="N143" i="12"/>
  <c r="H143" i="12" s="1"/>
  <c r="O403" i="12" s="1"/>
  <c r="N142" i="12"/>
  <c r="H142" i="12" s="1"/>
  <c r="O402" i="12" s="1"/>
  <c r="N141" i="12"/>
  <c r="H141" i="12" s="1"/>
  <c r="O401" i="12" s="1"/>
  <c r="N140" i="12"/>
  <c r="H140" i="12" s="1"/>
  <c r="O400" i="12" s="1"/>
  <c r="N139" i="12"/>
  <c r="H139" i="12" s="1"/>
  <c r="O399" i="12" s="1"/>
  <c r="N138" i="12"/>
  <c r="H138" i="12" s="1"/>
  <c r="O398" i="12" s="1"/>
  <c r="N137" i="12"/>
  <c r="H137" i="12" s="1"/>
  <c r="O397" i="12" s="1"/>
  <c r="N136" i="12"/>
  <c r="H136" i="12" s="1"/>
  <c r="O396" i="12" s="1"/>
  <c r="N135" i="12"/>
  <c r="H135" i="12" s="1"/>
  <c r="O395" i="12" s="1"/>
  <c r="N134" i="12"/>
  <c r="H134" i="12" s="1"/>
  <c r="O394" i="12" s="1"/>
  <c r="N133" i="12"/>
  <c r="H133" i="12" s="1"/>
  <c r="O393" i="12" s="1"/>
  <c r="N132" i="12"/>
  <c r="H132" i="12" s="1"/>
  <c r="O392" i="12" s="1"/>
  <c r="N131" i="12"/>
  <c r="H131" i="12" s="1"/>
  <c r="O391" i="12" s="1"/>
  <c r="N130" i="12"/>
  <c r="H130" i="12" s="1"/>
  <c r="O390" i="12" s="1"/>
  <c r="N129" i="12"/>
  <c r="H129" i="12" s="1"/>
  <c r="O389" i="12" s="1"/>
  <c r="N128" i="12"/>
  <c r="H128" i="12" s="1"/>
  <c r="O388" i="12" s="1"/>
  <c r="N127" i="12"/>
  <c r="H127" i="12" s="1"/>
  <c r="O387" i="12" s="1"/>
  <c r="N126" i="12"/>
  <c r="H126" i="12" s="1"/>
  <c r="O386" i="12" s="1"/>
  <c r="N125" i="12"/>
  <c r="H125" i="12" s="1"/>
  <c r="O385" i="12" s="1"/>
  <c r="N124" i="12"/>
  <c r="H124" i="12" s="1"/>
  <c r="O384" i="12" s="1"/>
  <c r="N123" i="12"/>
  <c r="H123" i="12" s="1"/>
  <c r="O383" i="12" s="1"/>
  <c r="N122" i="12"/>
  <c r="H122" i="12" s="1"/>
  <c r="O382" i="12" s="1"/>
  <c r="N121" i="12"/>
  <c r="H121" i="12" s="1"/>
  <c r="O381" i="12" s="1"/>
  <c r="N120" i="12"/>
  <c r="H120" i="12" s="1"/>
  <c r="O380" i="12" s="1"/>
  <c r="N119" i="12"/>
  <c r="H119" i="12" s="1"/>
  <c r="O379" i="12" s="1"/>
  <c r="N118" i="12"/>
  <c r="H118" i="12" s="1"/>
  <c r="O378" i="12" s="1"/>
  <c r="N117" i="12"/>
  <c r="H117" i="12" s="1"/>
  <c r="O377" i="12" s="1"/>
  <c r="N116" i="12"/>
  <c r="H116" i="12" s="1"/>
  <c r="O376" i="12" s="1"/>
  <c r="N115" i="12"/>
  <c r="H115" i="12" s="1"/>
  <c r="O375" i="12" s="1"/>
  <c r="N114" i="12"/>
  <c r="H114" i="12" s="1"/>
  <c r="O374" i="12" s="1"/>
  <c r="N113" i="12"/>
  <c r="H113" i="12" s="1"/>
  <c r="O373" i="12" s="1"/>
  <c r="N112" i="12"/>
  <c r="H112" i="12" s="1"/>
  <c r="O372" i="12" s="1"/>
  <c r="N111" i="12"/>
  <c r="H111" i="12" s="1"/>
  <c r="O371" i="12" s="1"/>
  <c r="N110" i="12"/>
  <c r="H110" i="12" s="1"/>
  <c r="O370" i="12" s="1"/>
  <c r="N109" i="12"/>
  <c r="H109" i="12" s="1"/>
  <c r="N108" i="12"/>
  <c r="H108" i="12" s="1"/>
  <c r="O368" i="12" s="1"/>
  <c r="N107" i="12"/>
  <c r="H107" i="12" s="1"/>
  <c r="O367" i="12" s="1"/>
  <c r="N106" i="12"/>
  <c r="H106" i="12" s="1"/>
  <c r="N105" i="12"/>
  <c r="H105" i="12" s="1"/>
  <c r="O365" i="12" s="1"/>
  <c r="L105" i="12"/>
  <c r="N104" i="12"/>
  <c r="H104" i="12" s="1"/>
  <c r="O364" i="12" s="1"/>
  <c r="L104" i="12"/>
  <c r="N103" i="12"/>
  <c r="H103" i="12" s="1"/>
  <c r="O363" i="12" s="1"/>
  <c r="L103" i="12"/>
  <c r="N102" i="12"/>
  <c r="H102" i="12" s="1"/>
  <c r="O362" i="12" s="1"/>
  <c r="L102" i="12"/>
  <c r="N101" i="12"/>
  <c r="H101" i="12" s="1"/>
  <c r="O361" i="12" s="1"/>
  <c r="L101" i="12"/>
  <c r="N100" i="12"/>
  <c r="H100" i="12" s="1"/>
  <c r="O360" i="12" s="1"/>
  <c r="L100" i="12"/>
  <c r="N99" i="12"/>
  <c r="H99" i="12" s="1"/>
  <c r="O359" i="12" s="1"/>
  <c r="L99" i="12"/>
  <c r="N98" i="12"/>
  <c r="H98" i="12" s="1"/>
  <c r="O358" i="12" s="1"/>
  <c r="L98" i="12"/>
  <c r="N97" i="12"/>
  <c r="H97" i="12" s="1"/>
  <c r="O357" i="12" s="1"/>
  <c r="L97" i="12"/>
  <c r="N96" i="12"/>
  <c r="H96" i="12" s="1"/>
  <c r="O356" i="12" s="1"/>
  <c r="L96" i="12"/>
  <c r="N95" i="12"/>
  <c r="H95" i="12" s="1"/>
  <c r="O355" i="12" s="1"/>
  <c r="L95" i="12"/>
  <c r="N94" i="12"/>
  <c r="H94" i="12" s="1"/>
  <c r="O354" i="12" s="1"/>
  <c r="L94" i="12"/>
  <c r="N93" i="12"/>
  <c r="H93" i="12" s="1"/>
  <c r="O353" i="12" s="1"/>
  <c r="L93" i="12"/>
  <c r="N92" i="12"/>
  <c r="H92" i="12" s="1"/>
  <c r="O352" i="12" s="1"/>
  <c r="L92" i="12"/>
  <c r="N91" i="12"/>
  <c r="H91" i="12" s="1"/>
  <c r="O351" i="12" s="1"/>
  <c r="L91" i="12"/>
  <c r="N90" i="12"/>
  <c r="H90" i="12" s="1"/>
  <c r="O350" i="12" s="1"/>
  <c r="L90" i="12"/>
  <c r="N89" i="12"/>
  <c r="H89" i="12" s="1"/>
  <c r="O349" i="12" s="1"/>
  <c r="L89" i="12"/>
  <c r="N88" i="12"/>
  <c r="H88" i="12" s="1"/>
  <c r="O348" i="12" s="1"/>
  <c r="L88" i="12"/>
  <c r="N87" i="12"/>
  <c r="H87" i="12" s="1"/>
  <c r="O347" i="12" s="1"/>
  <c r="L87" i="12"/>
  <c r="N86" i="12"/>
  <c r="H86" i="12" s="1"/>
  <c r="O346" i="12" s="1"/>
  <c r="N85" i="12"/>
  <c r="H85" i="12" s="1"/>
  <c r="O345" i="12" s="1"/>
  <c r="L85" i="12"/>
  <c r="N84" i="12"/>
  <c r="H84" i="12" s="1"/>
  <c r="O344" i="12" s="1"/>
  <c r="L84" i="12"/>
  <c r="N83" i="12"/>
  <c r="H83" i="12" s="1"/>
  <c r="O343" i="12" s="1"/>
  <c r="L83" i="12"/>
  <c r="N82" i="12"/>
  <c r="H82" i="12" s="1"/>
  <c r="O342" i="12" s="1"/>
  <c r="N81" i="12"/>
  <c r="H81" i="12" s="1"/>
  <c r="O341" i="12" s="1"/>
  <c r="N80" i="12"/>
  <c r="H80" i="12" s="1"/>
  <c r="O340" i="12" s="1"/>
  <c r="N79" i="12"/>
  <c r="H79" i="12" s="1"/>
  <c r="O339" i="12" s="1"/>
  <c r="N78" i="12"/>
  <c r="H78" i="12" s="1"/>
  <c r="O338" i="12" s="1"/>
  <c r="N77" i="12"/>
  <c r="H77" i="12" s="1"/>
  <c r="N76" i="12"/>
  <c r="H76" i="12" s="1"/>
  <c r="O336" i="12" s="1"/>
  <c r="N75" i="12"/>
  <c r="H75" i="12" s="1"/>
  <c r="O335" i="12" s="1"/>
  <c r="N74" i="12"/>
  <c r="H74" i="12" s="1"/>
  <c r="O334" i="12" s="1"/>
  <c r="N73" i="12"/>
  <c r="H73" i="12" s="1"/>
  <c r="O333" i="12" s="1"/>
  <c r="L73" i="12"/>
  <c r="N72" i="12"/>
  <c r="H72" i="12" s="1"/>
  <c r="O332" i="12" s="1"/>
  <c r="L72" i="12"/>
  <c r="N71" i="12"/>
  <c r="H71" i="12" s="1"/>
  <c r="O331" i="12" s="1"/>
  <c r="L71" i="12"/>
  <c r="N70" i="12"/>
  <c r="H70" i="12" s="1"/>
  <c r="O330" i="12" s="1"/>
  <c r="N69" i="12"/>
  <c r="H69" i="12" s="1"/>
  <c r="O329" i="12" s="1"/>
  <c r="L69" i="12"/>
  <c r="N68" i="12"/>
  <c r="H68" i="12" s="1"/>
  <c r="O328" i="12" s="1"/>
  <c r="L68" i="12"/>
  <c r="N67" i="12"/>
  <c r="H67" i="12" s="1"/>
  <c r="O327" i="12" s="1"/>
  <c r="N66" i="12"/>
  <c r="H66" i="12" s="1"/>
  <c r="N65" i="12"/>
  <c r="H65" i="12" s="1"/>
  <c r="O325" i="12" s="1"/>
  <c r="N64" i="12"/>
  <c r="H64" i="12" s="1"/>
  <c r="O324" i="12" s="1"/>
  <c r="N63" i="12"/>
  <c r="H63" i="12" s="1"/>
  <c r="O323" i="12" s="1"/>
  <c r="N62" i="12"/>
  <c r="H62" i="12" s="1"/>
  <c r="O322" i="12" s="1"/>
  <c r="N61" i="12"/>
  <c r="H61" i="12" s="1"/>
  <c r="N60" i="12"/>
  <c r="H60" i="12" s="1"/>
  <c r="O320" i="12" s="1"/>
  <c r="N59" i="12"/>
  <c r="H59" i="12" s="1"/>
  <c r="O319" i="12" s="1"/>
  <c r="N58" i="12"/>
  <c r="H58" i="12" s="1"/>
  <c r="O318" i="12" s="1"/>
  <c r="N57" i="12"/>
  <c r="H57" i="12" s="1"/>
  <c r="O317" i="12" s="1"/>
  <c r="N56" i="12"/>
  <c r="H56" i="12" s="1"/>
  <c r="N55" i="12"/>
  <c r="H55" i="12" s="1"/>
  <c r="O315" i="12" s="1"/>
  <c r="N54" i="12"/>
  <c r="H54" i="12" s="1"/>
  <c r="O314" i="12" s="1"/>
  <c r="N53" i="12"/>
  <c r="H53" i="12" s="1"/>
  <c r="O313" i="12" s="1"/>
  <c r="L53" i="12"/>
  <c r="N52" i="12"/>
  <c r="H52" i="12" s="1"/>
  <c r="O312" i="12" s="1"/>
  <c r="L52" i="12"/>
  <c r="N51" i="12"/>
  <c r="H51" i="12" s="1"/>
  <c r="O311" i="12" s="1"/>
  <c r="L51" i="12"/>
  <c r="N50" i="12"/>
  <c r="H50" i="12" s="1"/>
  <c r="O310" i="12" s="1"/>
  <c r="L50" i="12"/>
  <c r="N49" i="12"/>
  <c r="H49" i="12" s="1"/>
  <c r="O309" i="12" s="1"/>
  <c r="L49" i="12"/>
  <c r="N48" i="12"/>
  <c r="H48" i="12" s="1"/>
  <c r="O308" i="12" s="1"/>
  <c r="L48" i="12"/>
  <c r="N47" i="12"/>
  <c r="H47" i="12" s="1"/>
  <c r="O307" i="12" s="1"/>
  <c r="L47" i="12"/>
  <c r="N46" i="12"/>
  <c r="H46" i="12" s="1"/>
  <c r="O306" i="12" s="1"/>
  <c r="L46" i="12"/>
  <c r="N45" i="12"/>
  <c r="H45" i="12" s="1"/>
  <c r="L45" i="12"/>
  <c r="N44" i="12"/>
  <c r="H44" i="12" s="1"/>
  <c r="O304" i="12" s="1"/>
  <c r="L44" i="12"/>
  <c r="N43" i="12"/>
  <c r="H43" i="12" s="1"/>
  <c r="O303" i="12" s="1"/>
  <c r="L43" i="12"/>
  <c r="N42" i="12"/>
  <c r="H42" i="12" s="1"/>
  <c r="O302" i="12" s="1"/>
  <c r="L42" i="12"/>
  <c r="N41" i="12"/>
  <c r="H41" i="12" s="1"/>
  <c r="O301" i="12" s="1"/>
  <c r="L41" i="12"/>
  <c r="N40" i="12"/>
  <c r="H40" i="12" s="1"/>
  <c r="O300" i="12" s="1"/>
  <c r="L40" i="12"/>
  <c r="N39" i="12"/>
  <c r="H39" i="12" s="1"/>
  <c r="O299" i="12" s="1"/>
  <c r="L39" i="12"/>
  <c r="N38" i="12"/>
  <c r="H38" i="12" s="1"/>
  <c r="O298" i="12" s="1"/>
  <c r="L38" i="12"/>
  <c r="N37" i="12"/>
  <c r="H37" i="12" s="1"/>
  <c r="O297" i="12" s="1"/>
  <c r="L37" i="12"/>
  <c r="N36" i="12"/>
  <c r="H36" i="12" s="1"/>
  <c r="O296" i="12" s="1"/>
  <c r="L36" i="12"/>
  <c r="N35" i="12"/>
  <c r="H35" i="12" s="1"/>
  <c r="O295" i="12" s="1"/>
  <c r="L35" i="12"/>
  <c r="N34" i="12"/>
  <c r="H34" i="12" s="1"/>
  <c r="O294" i="12" s="1"/>
  <c r="N33" i="12"/>
  <c r="H33" i="12" s="1"/>
  <c r="O293" i="12" s="1"/>
  <c r="L33" i="12"/>
  <c r="N32" i="12"/>
  <c r="H32" i="12" s="1"/>
  <c r="O292" i="12" s="1"/>
  <c r="L32" i="12"/>
  <c r="N31" i="12"/>
  <c r="H31" i="12" s="1"/>
  <c r="O291" i="12" s="1"/>
  <c r="N30" i="12"/>
  <c r="H30" i="12" s="1"/>
  <c r="O290" i="12" s="1"/>
  <c r="N29" i="12"/>
  <c r="H29" i="12" s="1"/>
  <c r="N28" i="12"/>
  <c r="H28" i="12" s="1"/>
  <c r="O288" i="12" s="1"/>
  <c r="N27" i="12"/>
  <c r="H27" i="12" s="1"/>
  <c r="O287" i="12" s="1"/>
  <c r="N26" i="12"/>
  <c r="H26" i="12" s="1"/>
  <c r="O286" i="12" s="1"/>
  <c r="N25" i="12"/>
  <c r="H25" i="12" s="1"/>
  <c r="O285" i="12" s="1"/>
  <c r="N24" i="12"/>
  <c r="H24" i="12" s="1"/>
  <c r="O284" i="12" s="1"/>
  <c r="N23" i="12"/>
  <c r="H23" i="12" s="1"/>
  <c r="O283" i="12" s="1"/>
  <c r="N22" i="12"/>
  <c r="H22" i="12" s="1"/>
  <c r="O282" i="12" s="1"/>
  <c r="N21" i="12"/>
  <c r="H21" i="12" s="1"/>
  <c r="O281" i="12" s="1"/>
  <c r="L21" i="12"/>
  <c r="N20" i="12"/>
  <c r="H20" i="12" s="1"/>
  <c r="O280" i="12" s="1"/>
  <c r="L20" i="12"/>
  <c r="N19" i="12"/>
  <c r="H19" i="12" s="1"/>
  <c r="O279" i="12" s="1"/>
  <c r="L19" i="12"/>
  <c r="N18" i="12"/>
  <c r="H18" i="12" s="1"/>
  <c r="O278" i="12" s="1"/>
  <c r="N17" i="12"/>
  <c r="H17" i="12" s="1"/>
  <c r="O277" i="12" s="1"/>
  <c r="L17" i="12"/>
  <c r="N16" i="12"/>
  <c r="H16" i="12" s="1"/>
  <c r="O276" i="12" s="1"/>
  <c r="L16" i="12"/>
  <c r="N15" i="12"/>
  <c r="H15" i="12" s="1"/>
  <c r="O275" i="12" s="1"/>
  <c r="N14" i="12"/>
  <c r="H14" i="12" s="1"/>
  <c r="O274" i="12" s="1"/>
  <c r="N13" i="12"/>
  <c r="H13" i="12" s="1"/>
  <c r="N12" i="12"/>
  <c r="H12" i="12" s="1"/>
  <c r="O272" i="12" s="1"/>
  <c r="N11" i="12"/>
  <c r="H11" i="12" s="1"/>
  <c r="O271" i="12" s="1"/>
  <c r="N10" i="12"/>
  <c r="H10" i="12" s="1"/>
  <c r="O270" i="12" s="1"/>
  <c r="N9" i="12"/>
  <c r="H9" i="12" s="1"/>
  <c r="O269" i="12" s="1"/>
  <c r="N8" i="12"/>
  <c r="H8" i="12" s="1"/>
  <c r="O268" i="12" s="1"/>
  <c r="N7" i="12"/>
  <c r="H7" i="12" s="1"/>
  <c r="O267" i="12" s="1"/>
  <c r="N6" i="12"/>
  <c r="H6" i="12" s="1"/>
  <c r="O266" i="12" s="1"/>
  <c r="N5" i="12"/>
  <c r="H5" i="12" s="1"/>
  <c r="O265" i="12" s="1"/>
  <c r="N4" i="12"/>
  <c r="H4" i="12" s="1"/>
  <c r="O264" i="12" s="1"/>
  <c r="N3" i="12"/>
  <c r="H3" i="12" s="1"/>
  <c r="O263" i="12" s="1"/>
  <c r="N2" i="12"/>
  <c r="H2" i="12" s="1"/>
  <c r="O262" i="12" s="1"/>
  <c r="AY36" i="11"/>
  <c r="AX36" i="11"/>
  <c r="AY35" i="11"/>
  <c r="AX35" i="11"/>
  <c r="AY34" i="11"/>
  <c r="AX34" i="11"/>
  <c r="AY33" i="11"/>
  <c r="AX33" i="11"/>
  <c r="AY32" i="11"/>
  <c r="AX32" i="11"/>
  <c r="AY31" i="11"/>
  <c r="AX31" i="11"/>
  <c r="AY30" i="11"/>
  <c r="AX30" i="11"/>
  <c r="AY29" i="11"/>
  <c r="AX29" i="11"/>
  <c r="AY28" i="11"/>
  <c r="AX28" i="11"/>
  <c r="AY27" i="11"/>
  <c r="AX27" i="11"/>
  <c r="AY26" i="11"/>
  <c r="AX26" i="11"/>
  <c r="AY25" i="11"/>
  <c r="AX25" i="11"/>
  <c r="AY24" i="11"/>
  <c r="AX24" i="11"/>
  <c r="AY23" i="11"/>
  <c r="AX23" i="11"/>
  <c r="AY22" i="11"/>
  <c r="AX22" i="11"/>
  <c r="AY21" i="11"/>
  <c r="AX21" i="11"/>
  <c r="AY33" i="9"/>
  <c r="AX22" i="9"/>
  <c r="AY22" i="9"/>
  <c r="AX23" i="9"/>
  <c r="AY23" i="9"/>
  <c r="AX24" i="9"/>
  <c r="AY24" i="9"/>
  <c r="AX25" i="9"/>
  <c r="AY25" i="9"/>
  <c r="AX26" i="9"/>
  <c r="AY26" i="9"/>
  <c r="AX27" i="9"/>
  <c r="AY27" i="9"/>
  <c r="AX28" i="9"/>
  <c r="AY28" i="9"/>
  <c r="AX29" i="9"/>
  <c r="AY29" i="9"/>
  <c r="AX30" i="9"/>
  <c r="AY30" i="9"/>
  <c r="AX31" i="9"/>
  <c r="AY31" i="9"/>
  <c r="AX32" i="9"/>
  <c r="AY32" i="9"/>
  <c r="AX33" i="9"/>
  <c r="AX34" i="9"/>
  <c r="AY34" i="9"/>
  <c r="AX35" i="9"/>
  <c r="AY35" i="9"/>
  <c r="AX36" i="9"/>
  <c r="AY36" i="9"/>
  <c r="AY21" i="9"/>
  <c r="AX21" i="9"/>
  <c r="O1461" i="11"/>
  <c r="O1614" i="11"/>
  <c r="O1615" i="11"/>
  <c r="O1616" i="11"/>
  <c r="O1617" i="11"/>
  <c r="O1618" i="11"/>
  <c r="O1619" i="11"/>
  <c r="O1620" i="11"/>
  <c r="O1621" i="11"/>
  <c r="O1622" i="11"/>
  <c r="O1623" i="11"/>
  <c r="O1624" i="11"/>
  <c r="O1625" i="11"/>
  <c r="O1626" i="11"/>
  <c r="O1627" i="11"/>
  <c r="O1628" i="11"/>
  <c r="O1629" i="11"/>
  <c r="O1630" i="11"/>
  <c r="O1631" i="11"/>
  <c r="O1632" i="11"/>
  <c r="O1633" i="11"/>
  <c r="O1634" i="11"/>
  <c r="O1635" i="11"/>
  <c r="O1636" i="11"/>
  <c r="O1637" i="11"/>
  <c r="O1638" i="11"/>
  <c r="O1639" i="11"/>
  <c r="O1640" i="11"/>
  <c r="O1641" i="11"/>
  <c r="O1642" i="11"/>
  <c r="O1643" i="11"/>
  <c r="O1644" i="11"/>
  <c r="O1645" i="11"/>
  <c r="O1646" i="11"/>
  <c r="O1647" i="11"/>
  <c r="O1648" i="11"/>
  <c r="O1649" i="11"/>
  <c r="O1650" i="11"/>
  <c r="O1651" i="11"/>
  <c r="O1652" i="11"/>
  <c r="O1653" i="11"/>
  <c r="O1654" i="11"/>
  <c r="O1655" i="11"/>
  <c r="O1656" i="11"/>
  <c r="O1657" i="11"/>
  <c r="O1658" i="11"/>
  <c r="O1659" i="11"/>
  <c r="O1660" i="11"/>
  <c r="O1661" i="11"/>
  <c r="O1662" i="11"/>
  <c r="O1663" i="11"/>
  <c r="O1664" i="11"/>
  <c r="O1665" i="11"/>
  <c r="O1666" i="11"/>
  <c r="O1667" i="11"/>
  <c r="O1668" i="11"/>
  <c r="O1669" i="11"/>
  <c r="O1670" i="11"/>
  <c r="O1671" i="11"/>
  <c r="O1672" i="11"/>
  <c r="O1673" i="11"/>
  <c r="O1674" i="11"/>
  <c r="O1675" i="11"/>
  <c r="O1676" i="11"/>
  <c r="O1677" i="11"/>
  <c r="O1678" i="11"/>
  <c r="O1679" i="11"/>
  <c r="O1680" i="11"/>
  <c r="O1681" i="11"/>
  <c r="O1682" i="11"/>
  <c r="O1683" i="11"/>
  <c r="O1684" i="11"/>
  <c r="O1685" i="11"/>
  <c r="O1686" i="11"/>
  <c r="O1687" i="11"/>
  <c r="O1688" i="11"/>
  <c r="O1689" i="11"/>
  <c r="O1690" i="11"/>
  <c r="O1691" i="11"/>
  <c r="O1692" i="11"/>
  <c r="O1693" i="11"/>
  <c r="O1694" i="11"/>
  <c r="O1695" i="11"/>
  <c r="O1696" i="11"/>
  <c r="O1697" i="11"/>
  <c r="O1698" i="11"/>
  <c r="O1699" i="11"/>
  <c r="O1700" i="11"/>
  <c r="O1701" i="11"/>
  <c r="O1702" i="11"/>
  <c r="O1703" i="11"/>
  <c r="O1704" i="11"/>
  <c r="O1705" i="11"/>
  <c r="O1706" i="11"/>
  <c r="O1707" i="11"/>
  <c r="O1708" i="11"/>
  <c r="O1709" i="11"/>
  <c r="O1710" i="11"/>
  <c r="O1711" i="11"/>
  <c r="O1712" i="11"/>
  <c r="O1713" i="11"/>
  <c r="O1714" i="11"/>
  <c r="O1715" i="11"/>
  <c r="O1716" i="11"/>
  <c r="O1717" i="11"/>
  <c r="O1718" i="11"/>
  <c r="O1719" i="11"/>
  <c r="O1720" i="11"/>
  <c r="O1721" i="11"/>
  <c r="O1722" i="11"/>
  <c r="O1723" i="11"/>
  <c r="O1724" i="11"/>
  <c r="O1725" i="11"/>
  <c r="O1726" i="11"/>
  <c r="O1727" i="11"/>
  <c r="O1728" i="11"/>
  <c r="O1729" i="11"/>
  <c r="O1730" i="11"/>
  <c r="O1731" i="11"/>
  <c r="O1732" i="11"/>
  <c r="O1733" i="11"/>
  <c r="O1734" i="11"/>
  <c r="O1735" i="11"/>
  <c r="O1736" i="11"/>
  <c r="O1737" i="11"/>
  <c r="O1738" i="11"/>
  <c r="O1739" i="11"/>
  <c r="O1740" i="11"/>
  <c r="O1741" i="11"/>
  <c r="O1742" i="11"/>
  <c r="O1743" i="11"/>
  <c r="O1744" i="11"/>
  <c r="O1745" i="11"/>
  <c r="O1746" i="11"/>
  <c r="O1747" i="11"/>
  <c r="O1748" i="11"/>
  <c r="O1749" i="11"/>
  <c r="O1750" i="11"/>
  <c r="O1751" i="11"/>
  <c r="O1752" i="11"/>
  <c r="O1753" i="11"/>
  <c r="O1754" i="11"/>
  <c r="O1755" i="11"/>
  <c r="O1756" i="11"/>
  <c r="O1757" i="11"/>
  <c r="O1758" i="11"/>
  <c r="O1759" i="11"/>
  <c r="O1760" i="11"/>
  <c r="P1547" i="11"/>
  <c r="P1548" i="11"/>
  <c r="P1549" i="11"/>
  <c r="P1550" i="11"/>
  <c r="P1551" i="11"/>
  <c r="P1552" i="11"/>
  <c r="P1553" i="11"/>
  <c r="P1554" i="11"/>
  <c r="P1555" i="11"/>
  <c r="P1556" i="11"/>
  <c r="P1557" i="11"/>
  <c r="P1558" i="11"/>
  <c r="P1559" i="11"/>
  <c r="P1560" i="11"/>
  <c r="P1561" i="11"/>
  <c r="P1562" i="11"/>
  <c r="P1563" i="11"/>
  <c r="P1564" i="11"/>
  <c r="P1565" i="11"/>
  <c r="P1566" i="11"/>
  <c r="P1567" i="11"/>
  <c r="P1568" i="11"/>
  <c r="P1569" i="11"/>
  <c r="P1570" i="11"/>
  <c r="P1571" i="11"/>
  <c r="P1572" i="11"/>
  <c r="P1573" i="11"/>
  <c r="P1574" i="11"/>
  <c r="P1575" i="11"/>
  <c r="P1576" i="11"/>
  <c r="P1577" i="11"/>
  <c r="P1578" i="11"/>
  <c r="P1579" i="11"/>
  <c r="P1580" i="11"/>
  <c r="P1581" i="11"/>
  <c r="P1582" i="11"/>
  <c r="P1583" i="11"/>
  <c r="P1584" i="11"/>
  <c r="P1585" i="11"/>
  <c r="P1586" i="11"/>
  <c r="P1587" i="11"/>
  <c r="P1588" i="11"/>
  <c r="P1589" i="11"/>
  <c r="P1590" i="11"/>
  <c r="P1591" i="11"/>
  <c r="P1592" i="11"/>
  <c r="P1593" i="11"/>
  <c r="P1594" i="11"/>
  <c r="P1595" i="11"/>
  <c r="P1596" i="11"/>
  <c r="P1597" i="11"/>
  <c r="P1598" i="11"/>
  <c r="P1599" i="11"/>
  <c r="P1600" i="11"/>
  <c r="P1601" i="11"/>
  <c r="P1602" i="11"/>
  <c r="P1603" i="11"/>
  <c r="P1604" i="11"/>
  <c r="P1605" i="11"/>
  <c r="P1606" i="11"/>
  <c r="P1607" i="11"/>
  <c r="P1608" i="11"/>
  <c r="P1609" i="11"/>
  <c r="P1610" i="11"/>
  <c r="P1611" i="11"/>
  <c r="P1612" i="11"/>
  <c r="P1613" i="11"/>
  <c r="P1614" i="11"/>
  <c r="P1615" i="11"/>
  <c r="P1616" i="11"/>
  <c r="P1617" i="11"/>
  <c r="P1618" i="11"/>
  <c r="P1619" i="11"/>
  <c r="P1620" i="11"/>
  <c r="P1621" i="11"/>
  <c r="P1622" i="11"/>
  <c r="P1623" i="11"/>
  <c r="P1624" i="11"/>
  <c r="P1625" i="11"/>
  <c r="P1626" i="11"/>
  <c r="P1627" i="11"/>
  <c r="P1628" i="11"/>
  <c r="P1629" i="11"/>
  <c r="P1630" i="11"/>
  <c r="P1631" i="11"/>
  <c r="P1632" i="11"/>
  <c r="P1633" i="11"/>
  <c r="P1634" i="11"/>
  <c r="P1635" i="11"/>
  <c r="P1636" i="11"/>
  <c r="P1637" i="11"/>
  <c r="P1638" i="11"/>
  <c r="P1639" i="11"/>
  <c r="P1640" i="11"/>
  <c r="P1641" i="11"/>
  <c r="P1642" i="11"/>
  <c r="P1643" i="11"/>
  <c r="P1644" i="11"/>
  <c r="P1645" i="11"/>
  <c r="P1646" i="11"/>
  <c r="P1647" i="11"/>
  <c r="P1648" i="11"/>
  <c r="P1649" i="11"/>
  <c r="P1650" i="11"/>
  <c r="P1651" i="11"/>
  <c r="P1652" i="11"/>
  <c r="P1653" i="11"/>
  <c r="P1654" i="11"/>
  <c r="P1655" i="11"/>
  <c r="P1656" i="11"/>
  <c r="P1657" i="11"/>
  <c r="P1658" i="11"/>
  <c r="P1659" i="11"/>
  <c r="P1660" i="11"/>
  <c r="P1661" i="11"/>
  <c r="P1662" i="11"/>
  <c r="P1663" i="11"/>
  <c r="P1664" i="11"/>
  <c r="P1665" i="11"/>
  <c r="P1666" i="11"/>
  <c r="P1667" i="11"/>
  <c r="P1668" i="11"/>
  <c r="P1669" i="11"/>
  <c r="P1670" i="11"/>
  <c r="P1671" i="11"/>
  <c r="P1672" i="11"/>
  <c r="P1673" i="11"/>
  <c r="P1674" i="11"/>
  <c r="P1675" i="11"/>
  <c r="P1676" i="11"/>
  <c r="P1677" i="11"/>
  <c r="P1678" i="11"/>
  <c r="P1679" i="11"/>
  <c r="P1680" i="11"/>
  <c r="P1681" i="11"/>
  <c r="P1682" i="11"/>
  <c r="P1683" i="11"/>
  <c r="P1684" i="11"/>
  <c r="P1685" i="11"/>
  <c r="P1686" i="11"/>
  <c r="P1687" i="11"/>
  <c r="P1688" i="11"/>
  <c r="P1689" i="11"/>
  <c r="P1690" i="11"/>
  <c r="P1691" i="11"/>
  <c r="P1692" i="11"/>
  <c r="P1693" i="11"/>
  <c r="P1694" i="11"/>
  <c r="P1695" i="11"/>
  <c r="P1696" i="11"/>
  <c r="P1697" i="11"/>
  <c r="P1698" i="11"/>
  <c r="P1699" i="11"/>
  <c r="P1700" i="11"/>
  <c r="P1701" i="11"/>
  <c r="P1702" i="11"/>
  <c r="P1703" i="11"/>
  <c r="P1704" i="11"/>
  <c r="P1705" i="11"/>
  <c r="P1706" i="11"/>
  <c r="P1707" i="11"/>
  <c r="P1708" i="11"/>
  <c r="P1709" i="11"/>
  <c r="P1710" i="11"/>
  <c r="P1711" i="11"/>
  <c r="P1712" i="11"/>
  <c r="P1713" i="11"/>
  <c r="P1714" i="11"/>
  <c r="P1715" i="11"/>
  <c r="P1716" i="11"/>
  <c r="P1717" i="11"/>
  <c r="P1718" i="11"/>
  <c r="P1719" i="11"/>
  <c r="P1720" i="11"/>
  <c r="P1721" i="11"/>
  <c r="P1722" i="11"/>
  <c r="P1723" i="11"/>
  <c r="P1724" i="11"/>
  <c r="P1725" i="11"/>
  <c r="P1726" i="11"/>
  <c r="P1727" i="11"/>
  <c r="P1728" i="11"/>
  <c r="P1729" i="11"/>
  <c r="P1730" i="11"/>
  <c r="P1731" i="11"/>
  <c r="P1732" i="11"/>
  <c r="P1733" i="11"/>
  <c r="P1734" i="11"/>
  <c r="P1735" i="11"/>
  <c r="P1736" i="11"/>
  <c r="P1737" i="11"/>
  <c r="P1738" i="11"/>
  <c r="P1739" i="11"/>
  <c r="P1740" i="11"/>
  <c r="P1741" i="11"/>
  <c r="P1742" i="11"/>
  <c r="P1743" i="11"/>
  <c r="P1744" i="11"/>
  <c r="P1745" i="11"/>
  <c r="P1746" i="11"/>
  <c r="P1747" i="11"/>
  <c r="P1748" i="11"/>
  <c r="P1749" i="11"/>
  <c r="P1750" i="11"/>
  <c r="P1751" i="11"/>
  <c r="P1752" i="11"/>
  <c r="P1753" i="11"/>
  <c r="P1754" i="11"/>
  <c r="P1755" i="11"/>
  <c r="P1756" i="11"/>
  <c r="P1757" i="11"/>
  <c r="P1758" i="11"/>
  <c r="P1759" i="11"/>
  <c r="P1760" i="11"/>
  <c r="P1538" i="11"/>
  <c r="P1539" i="11"/>
  <c r="P1540" i="11"/>
  <c r="P1541" i="11"/>
  <c r="P1542" i="11"/>
  <c r="P1543" i="11"/>
  <c r="P1544" i="11"/>
  <c r="P1545" i="11"/>
  <c r="P1546" i="11"/>
  <c r="P1518" i="11"/>
  <c r="P1519" i="11"/>
  <c r="P1520" i="11"/>
  <c r="P1521" i="11"/>
  <c r="P1522" i="11"/>
  <c r="P1523" i="11"/>
  <c r="P1524" i="11"/>
  <c r="P1525" i="11"/>
  <c r="P1526" i="11"/>
  <c r="P1527" i="11"/>
  <c r="P1528" i="11"/>
  <c r="P1529" i="11"/>
  <c r="P1530" i="11"/>
  <c r="P1531" i="11"/>
  <c r="P1532" i="11"/>
  <c r="P1533" i="11"/>
  <c r="P1534" i="11"/>
  <c r="P1535" i="11"/>
  <c r="P1536" i="11"/>
  <c r="P1537" i="11"/>
  <c r="P1456" i="11"/>
  <c r="P1457" i="11"/>
  <c r="P1458" i="11"/>
  <c r="P1459" i="11"/>
  <c r="P1460" i="11"/>
  <c r="P1461" i="11"/>
  <c r="P1462" i="11"/>
  <c r="P1463" i="11"/>
  <c r="P1464" i="11"/>
  <c r="P1465" i="11"/>
  <c r="P1466" i="11"/>
  <c r="P1467" i="11"/>
  <c r="P1468" i="11"/>
  <c r="P1469" i="11"/>
  <c r="P1470" i="11"/>
  <c r="P1471" i="11"/>
  <c r="P1472" i="11"/>
  <c r="P1473" i="11"/>
  <c r="P1474" i="11"/>
  <c r="P1475" i="11"/>
  <c r="P1476" i="11"/>
  <c r="P1477" i="11"/>
  <c r="P1478" i="11"/>
  <c r="P1479" i="11"/>
  <c r="P1480" i="11"/>
  <c r="P1481" i="11"/>
  <c r="P1482" i="11"/>
  <c r="P1483" i="11"/>
  <c r="P1484" i="11"/>
  <c r="P1485" i="11"/>
  <c r="P1486" i="11"/>
  <c r="P1487" i="11"/>
  <c r="P1488" i="11"/>
  <c r="P1489" i="11"/>
  <c r="P1490" i="11"/>
  <c r="P1491" i="11"/>
  <c r="P1492" i="11"/>
  <c r="P1493" i="11"/>
  <c r="P1494" i="11"/>
  <c r="P1495" i="11"/>
  <c r="P1496" i="11"/>
  <c r="P1497" i="11"/>
  <c r="P1498" i="11"/>
  <c r="P1499" i="11"/>
  <c r="P1500" i="11"/>
  <c r="P1501" i="11"/>
  <c r="P1502" i="11"/>
  <c r="P1503" i="11"/>
  <c r="P1504" i="11"/>
  <c r="P1505" i="11"/>
  <c r="P1506" i="11"/>
  <c r="P1507" i="11"/>
  <c r="P1508" i="11"/>
  <c r="P1509" i="11"/>
  <c r="P1510" i="11"/>
  <c r="P1511" i="11"/>
  <c r="P1512" i="11"/>
  <c r="P1513" i="11"/>
  <c r="P1514" i="11"/>
  <c r="P1515" i="11"/>
  <c r="P1516" i="11"/>
  <c r="P1517" i="11"/>
  <c r="P1444" i="11"/>
  <c r="P1445" i="11"/>
  <c r="P1446" i="11"/>
  <c r="P1447" i="11"/>
  <c r="P1448" i="11"/>
  <c r="P1449" i="11"/>
  <c r="P1450" i="11"/>
  <c r="P1451" i="11"/>
  <c r="P1452" i="11"/>
  <c r="P1453" i="11"/>
  <c r="P1454" i="11"/>
  <c r="P1455" i="11"/>
  <c r="P1434" i="11"/>
  <c r="P1435" i="11"/>
  <c r="P1436" i="11"/>
  <c r="P1437" i="11"/>
  <c r="P1438" i="11"/>
  <c r="P1439" i="11"/>
  <c r="P1440" i="11"/>
  <c r="P1441" i="11"/>
  <c r="P1442" i="11"/>
  <c r="P1443" i="11"/>
  <c r="P1426" i="11"/>
  <c r="P1427" i="11"/>
  <c r="P1428" i="11"/>
  <c r="P1429" i="11"/>
  <c r="P1430" i="11"/>
  <c r="P1431" i="11"/>
  <c r="P1432" i="11"/>
  <c r="P1433" i="11"/>
  <c r="P1417" i="11"/>
  <c r="P1418" i="11"/>
  <c r="P1419" i="11"/>
  <c r="P1420" i="11"/>
  <c r="P1421" i="11"/>
  <c r="P1422" i="11"/>
  <c r="P1423" i="11"/>
  <c r="P1424" i="11"/>
  <c r="P1425" i="11"/>
  <c r="P1302" i="11"/>
  <c r="P1303" i="11"/>
  <c r="P1304" i="11"/>
  <c r="P1305" i="11"/>
  <c r="P1306" i="11"/>
  <c r="P1307" i="11"/>
  <c r="P1308" i="11"/>
  <c r="P1309" i="11"/>
  <c r="P1310" i="11"/>
  <c r="P1311" i="11"/>
  <c r="P1312" i="11"/>
  <c r="P1313" i="11"/>
  <c r="P1314" i="11"/>
  <c r="P1315" i="11"/>
  <c r="P1316" i="11"/>
  <c r="P1317" i="11"/>
  <c r="P1318" i="11"/>
  <c r="P1319" i="11"/>
  <c r="P1320" i="11"/>
  <c r="P1321" i="11"/>
  <c r="P1322" i="11"/>
  <c r="P1323" i="11"/>
  <c r="P1324" i="11"/>
  <c r="P1325" i="11"/>
  <c r="P1326" i="11"/>
  <c r="P1327" i="11"/>
  <c r="P1328" i="11"/>
  <c r="P1329" i="11"/>
  <c r="P1330" i="11"/>
  <c r="P1331" i="11"/>
  <c r="P1332" i="11"/>
  <c r="P1333" i="11"/>
  <c r="P1334" i="11"/>
  <c r="P1335" i="11"/>
  <c r="P1336" i="11"/>
  <c r="P1337" i="11"/>
  <c r="P1338" i="11"/>
  <c r="P1339" i="11"/>
  <c r="P1340" i="11"/>
  <c r="P1341" i="11"/>
  <c r="P1342" i="11"/>
  <c r="P1343" i="11"/>
  <c r="P1344" i="11"/>
  <c r="P1345" i="11"/>
  <c r="P1346" i="11"/>
  <c r="P1347" i="11"/>
  <c r="P1348" i="11"/>
  <c r="P1349" i="11"/>
  <c r="P1350" i="11"/>
  <c r="P1351" i="11"/>
  <c r="P1352" i="11"/>
  <c r="P1353" i="11"/>
  <c r="P1354" i="11"/>
  <c r="P1355" i="11"/>
  <c r="P1356" i="11"/>
  <c r="P1357" i="11"/>
  <c r="P1358" i="11"/>
  <c r="P1359" i="11"/>
  <c r="P1360" i="11"/>
  <c r="P1361" i="11"/>
  <c r="P1362" i="11"/>
  <c r="P1363" i="11"/>
  <c r="P1364" i="11"/>
  <c r="P1365" i="11"/>
  <c r="P1366" i="11"/>
  <c r="P1367" i="11"/>
  <c r="P1368" i="11"/>
  <c r="P1369" i="11"/>
  <c r="P1370" i="11"/>
  <c r="P1371" i="11"/>
  <c r="P1372" i="11"/>
  <c r="P1373" i="11"/>
  <c r="P1374" i="11"/>
  <c r="P1375" i="11"/>
  <c r="P1376" i="11"/>
  <c r="P1377" i="11"/>
  <c r="P1378" i="11"/>
  <c r="P1379" i="11"/>
  <c r="P1380" i="11"/>
  <c r="P1381" i="11"/>
  <c r="P1382" i="11"/>
  <c r="P1383" i="11"/>
  <c r="P1384" i="11"/>
  <c r="P1385" i="11"/>
  <c r="P1386" i="11"/>
  <c r="P1387" i="11"/>
  <c r="P1388" i="11"/>
  <c r="P1389" i="11"/>
  <c r="P1390" i="11"/>
  <c r="P1391" i="11"/>
  <c r="P1392" i="11"/>
  <c r="P1393" i="11"/>
  <c r="P1394" i="11"/>
  <c r="P1395" i="11"/>
  <c r="P1396" i="11"/>
  <c r="P1397" i="11"/>
  <c r="P1398" i="11"/>
  <c r="P1399" i="11"/>
  <c r="P1400" i="11"/>
  <c r="P1401" i="11"/>
  <c r="P1402" i="11"/>
  <c r="P1403" i="11"/>
  <c r="P1404" i="11"/>
  <c r="P1405" i="11"/>
  <c r="P1406" i="11"/>
  <c r="P1407" i="11"/>
  <c r="P1408" i="11"/>
  <c r="P1409" i="11"/>
  <c r="P1410" i="11"/>
  <c r="P1411" i="11"/>
  <c r="P1412" i="11"/>
  <c r="P1413" i="11"/>
  <c r="P1414" i="11"/>
  <c r="P1415" i="11"/>
  <c r="P1416" i="11"/>
  <c r="L263" i="11"/>
  <c r="L264" i="11"/>
  <c r="L265" i="11"/>
  <c r="L266" i="11"/>
  <c r="L267" i="11"/>
  <c r="L268" i="11"/>
  <c r="L269" i="11"/>
  <c r="L270" i="11"/>
  <c r="L271" i="11"/>
  <c r="L272" i="11"/>
  <c r="L273" i="11"/>
  <c r="L274" i="11"/>
  <c r="L275" i="11"/>
  <c r="L276" i="11"/>
  <c r="L277" i="11"/>
  <c r="L278" i="11"/>
  <c r="L279" i="11"/>
  <c r="L280" i="11"/>
  <c r="L281" i="11"/>
  <c r="L282" i="11"/>
  <c r="L283" i="11"/>
  <c r="L284" i="11"/>
  <c r="L285" i="11"/>
  <c r="L286" i="11"/>
  <c r="L287" i="11"/>
  <c r="L288" i="11"/>
  <c r="L289" i="11"/>
  <c r="L290" i="11"/>
  <c r="L291" i="11"/>
  <c r="L292" i="11"/>
  <c r="L293" i="11"/>
  <c r="L294" i="11"/>
  <c r="L295" i="11"/>
  <c r="L296" i="11"/>
  <c r="L297" i="11"/>
  <c r="L298" i="11"/>
  <c r="L299" i="11"/>
  <c r="L300" i="11"/>
  <c r="L301" i="11"/>
  <c r="L302" i="11"/>
  <c r="L303" i="11"/>
  <c r="L304" i="11"/>
  <c r="L305" i="11"/>
  <c r="L306" i="11"/>
  <c r="L307" i="11"/>
  <c r="L308" i="11"/>
  <c r="L309" i="11"/>
  <c r="L310" i="11"/>
  <c r="L311" i="11"/>
  <c r="L312" i="11"/>
  <c r="L313" i="11"/>
  <c r="L314" i="11"/>
  <c r="L315" i="11"/>
  <c r="L316" i="11"/>
  <c r="L317" i="11"/>
  <c r="L318" i="11"/>
  <c r="L319" i="11"/>
  <c r="L320" i="11"/>
  <c r="L321" i="11"/>
  <c r="L322" i="11"/>
  <c r="L323" i="11"/>
  <c r="L324" i="11"/>
  <c r="L325" i="11"/>
  <c r="L326" i="11"/>
  <c r="L327" i="11"/>
  <c r="L328" i="11"/>
  <c r="L329" i="11"/>
  <c r="L330" i="11"/>
  <c r="L331" i="11"/>
  <c r="L332" i="11"/>
  <c r="L333" i="11"/>
  <c r="L334" i="11"/>
  <c r="L335" i="11"/>
  <c r="L336" i="11"/>
  <c r="L337" i="11"/>
  <c r="L338" i="11"/>
  <c r="L339" i="11"/>
  <c r="L340" i="11"/>
  <c r="L341" i="11"/>
  <c r="L342" i="11"/>
  <c r="L343" i="11"/>
  <c r="L344" i="11"/>
  <c r="L345" i="11"/>
  <c r="L346" i="11"/>
  <c r="L347" i="11"/>
  <c r="L348" i="11"/>
  <c r="L349" i="11"/>
  <c r="L350" i="11"/>
  <c r="L351" i="11"/>
  <c r="L352" i="11"/>
  <c r="L353" i="11"/>
  <c r="L354" i="11"/>
  <c r="L355" i="11"/>
  <c r="L356" i="11"/>
  <c r="L357" i="11"/>
  <c r="L358" i="11"/>
  <c r="L359" i="11"/>
  <c r="L360" i="11"/>
  <c r="L361" i="11"/>
  <c r="L362" i="11"/>
  <c r="L363" i="11"/>
  <c r="L364" i="11"/>
  <c r="L365" i="11"/>
  <c r="L366" i="11"/>
  <c r="L367" i="11"/>
  <c r="L368" i="11"/>
  <c r="L369" i="11"/>
  <c r="L370" i="11"/>
  <c r="L371" i="11"/>
  <c r="L372" i="11"/>
  <c r="L373" i="11"/>
  <c r="L374" i="11"/>
  <c r="L375" i="11"/>
  <c r="L376" i="11"/>
  <c r="L377" i="11"/>
  <c r="L378" i="11"/>
  <c r="L379" i="11"/>
  <c r="L380" i="11"/>
  <c r="L381" i="11"/>
  <c r="L382" i="11"/>
  <c r="L383" i="11"/>
  <c r="L384" i="11"/>
  <c r="L385" i="11"/>
  <c r="L386" i="11"/>
  <c r="L387" i="11"/>
  <c r="L388" i="11"/>
  <c r="L389" i="11"/>
  <c r="L390" i="11"/>
  <c r="L391" i="11"/>
  <c r="L392" i="11"/>
  <c r="L393" i="11"/>
  <c r="L394" i="11"/>
  <c r="L395" i="11"/>
  <c r="L396" i="11"/>
  <c r="L397" i="11"/>
  <c r="L398" i="11"/>
  <c r="L399" i="11"/>
  <c r="L400" i="11"/>
  <c r="L401" i="11"/>
  <c r="L402" i="11"/>
  <c r="L403" i="11"/>
  <c r="L404" i="11"/>
  <c r="L405" i="11"/>
  <c r="L406" i="11"/>
  <c r="L407" i="11"/>
  <c r="L408" i="11"/>
  <c r="L409" i="11"/>
  <c r="L410" i="11"/>
  <c r="L411" i="11"/>
  <c r="L412" i="11"/>
  <c r="L413" i="11"/>
  <c r="L414" i="11"/>
  <c r="L415" i="11"/>
  <c r="L416" i="11"/>
  <c r="L417" i="11"/>
  <c r="L418" i="11"/>
  <c r="L419" i="11"/>
  <c r="L420" i="11"/>
  <c r="L421" i="11"/>
  <c r="L422" i="11"/>
  <c r="L423" i="11"/>
  <c r="L424" i="11"/>
  <c r="L425" i="11"/>
  <c r="L426" i="11"/>
  <c r="L427" i="11"/>
  <c r="L428" i="11"/>
  <c r="L429" i="11"/>
  <c r="L430" i="11"/>
  <c r="L431" i="11"/>
  <c r="L432" i="11"/>
  <c r="L433" i="11"/>
  <c r="L434" i="11"/>
  <c r="L435" i="11"/>
  <c r="L436" i="11"/>
  <c r="L437" i="11"/>
  <c r="L438" i="11"/>
  <c r="L439" i="11"/>
  <c r="L440" i="11"/>
  <c r="L441" i="11"/>
  <c r="L442" i="11"/>
  <c r="L443" i="11"/>
  <c r="L444" i="11"/>
  <c r="L445" i="11"/>
  <c r="L446" i="11"/>
  <c r="L447" i="11"/>
  <c r="L448" i="11"/>
  <c r="L449" i="11"/>
  <c r="L450" i="11"/>
  <c r="L451" i="11"/>
  <c r="L452" i="11"/>
  <c r="L453" i="11"/>
  <c r="L454" i="11"/>
  <c r="L455" i="11"/>
  <c r="L456" i="11"/>
  <c r="L457" i="11"/>
  <c r="L458" i="11"/>
  <c r="L459" i="11"/>
  <c r="L460" i="11"/>
  <c r="L461" i="11"/>
  <c r="L462" i="11"/>
  <c r="L463" i="11"/>
  <c r="L464" i="11"/>
  <c r="L465" i="11"/>
  <c r="L466" i="11"/>
  <c r="L467" i="11"/>
  <c r="L468" i="11"/>
  <c r="L469" i="11"/>
  <c r="L470" i="11"/>
  <c r="L471" i="11"/>
  <c r="L472" i="11"/>
  <c r="L473" i="11"/>
  <c r="L474" i="11"/>
  <c r="L475" i="11"/>
  <c r="L476" i="11"/>
  <c r="L477" i="11"/>
  <c r="L478" i="11"/>
  <c r="L479" i="11"/>
  <c r="L480" i="11"/>
  <c r="L481" i="11"/>
  <c r="L482" i="11"/>
  <c r="L483" i="11"/>
  <c r="L484" i="11"/>
  <c r="L485" i="11"/>
  <c r="L486" i="11"/>
  <c r="L487" i="11"/>
  <c r="L488" i="11"/>
  <c r="L489" i="11"/>
  <c r="L490" i="11"/>
  <c r="L491" i="11"/>
  <c r="L492" i="11"/>
  <c r="L493" i="11"/>
  <c r="L494" i="11"/>
  <c r="L495" i="11"/>
  <c r="L496" i="11"/>
  <c r="L497" i="11"/>
  <c r="L498" i="11"/>
  <c r="L499" i="11"/>
  <c r="L500" i="11"/>
  <c r="L501" i="11"/>
  <c r="L502" i="11"/>
  <c r="L503" i="11"/>
  <c r="L504" i="11"/>
  <c r="L505" i="11"/>
  <c r="L506" i="11"/>
  <c r="L507" i="11"/>
  <c r="L508" i="11"/>
  <c r="L509" i="11"/>
  <c r="L510" i="11"/>
  <c r="L511" i="11"/>
  <c r="L512" i="11"/>
  <c r="L513" i="11"/>
  <c r="L514" i="11"/>
  <c r="L515" i="11"/>
  <c r="L516" i="11"/>
  <c r="L517" i="11"/>
  <c r="L518" i="11"/>
  <c r="L519" i="11"/>
  <c r="L520" i="11"/>
  <c r="L521" i="11"/>
  <c r="L522" i="11"/>
  <c r="L523" i="11"/>
  <c r="L524" i="11"/>
  <c r="L525" i="11"/>
  <c r="L526" i="11"/>
  <c r="L527" i="11"/>
  <c r="L528" i="11"/>
  <c r="L529" i="11"/>
  <c r="L530" i="11"/>
  <c r="L531" i="11"/>
  <c r="L532" i="11"/>
  <c r="L533" i="11"/>
  <c r="L534" i="11"/>
  <c r="L535" i="11"/>
  <c r="L536" i="11"/>
  <c r="L537" i="11"/>
  <c r="L538" i="11"/>
  <c r="L539" i="11"/>
  <c r="L540" i="11"/>
  <c r="L541" i="11"/>
  <c r="L542" i="11"/>
  <c r="L543" i="11"/>
  <c r="L544" i="11"/>
  <c r="L545" i="11"/>
  <c r="L546" i="11"/>
  <c r="L547" i="11"/>
  <c r="L548" i="11"/>
  <c r="L549" i="11"/>
  <c r="L550" i="11"/>
  <c r="L551" i="11"/>
  <c r="L552" i="11"/>
  <c r="L553" i="11"/>
  <c r="L554" i="11"/>
  <c r="L555" i="11"/>
  <c r="L556" i="11"/>
  <c r="L557" i="11"/>
  <c r="L558" i="11"/>
  <c r="L559" i="11"/>
  <c r="L560" i="11"/>
  <c r="L561" i="11"/>
  <c r="L562" i="11"/>
  <c r="L563" i="11"/>
  <c r="L564" i="11"/>
  <c r="L565" i="11"/>
  <c r="L566" i="11"/>
  <c r="L567" i="11"/>
  <c r="L568" i="11"/>
  <c r="L569" i="11"/>
  <c r="L570" i="11"/>
  <c r="L571" i="11"/>
  <c r="L572" i="11"/>
  <c r="L573" i="11"/>
  <c r="L574" i="11"/>
  <c r="L575" i="11"/>
  <c r="L576" i="11"/>
  <c r="L577" i="11"/>
  <c r="L578" i="11"/>
  <c r="L579" i="11"/>
  <c r="L580" i="11"/>
  <c r="L581" i="11"/>
  <c r="L582" i="11"/>
  <c r="L583" i="11"/>
  <c r="L584" i="11"/>
  <c r="L585" i="11"/>
  <c r="L586" i="11"/>
  <c r="L587" i="11"/>
  <c r="L588" i="11"/>
  <c r="L589" i="11"/>
  <c r="L590" i="11"/>
  <c r="L591" i="11"/>
  <c r="L592" i="11"/>
  <c r="L593" i="11"/>
  <c r="L594" i="11"/>
  <c r="L595" i="11"/>
  <c r="L596" i="11"/>
  <c r="L597" i="11"/>
  <c r="L598" i="11"/>
  <c r="L599" i="11"/>
  <c r="L600" i="11"/>
  <c r="L601" i="11"/>
  <c r="L602" i="11"/>
  <c r="L603" i="11"/>
  <c r="L604" i="11"/>
  <c r="L605" i="11"/>
  <c r="L606" i="11"/>
  <c r="L607" i="11"/>
  <c r="L608" i="11"/>
  <c r="L609" i="11"/>
  <c r="L610" i="11"/>
  <c r="L611" i="11"/>
  <c r="L612" i="11"/>
  <c r="L613" i="11"/>
  <c r="L614" i="11"/>
  <c r="L615" i="11"/>
  <c r="L616" i="11"/>
  <c r="L617" i="11"/>
  <c r="L618" i="11"/>
  <c r="L619" i="11"/>
  <c r="L620" i="11"/>
  <c r="L621" i="11"/>
  <c r="L622" i="11"/>
  <c r="L623" i="11"/>
  <c r="L624" i="11"/>
  <c r="L625" i="11"/>
  <c r="L626" i="11"/>
  <c r="L627" i="11"/>
  <c r="L628" i="11"/>
  <c r="L629" i="11"/>
  <c r="L630" i="11"/>
  <c r="L631" i="11"/>
  <c r="L632" i="11"/>
  <c r="L633" i="11"/>
  <c r="L634" i="11"/>
  <c r="L635" i="11"/>
  <c r="L636" i="11"/>
  <c r="L637" i="11"/>
  <c r="L638" i="11"/>
  <c r="L639" i="11"/>
  <c r="L640" i="11"/>
  <c r="L641" i="11"/>
  <c r="L642" i="11"/>
  <c r="L643" i="11"/>
  <c r="L644" i="11"/>
  <c r="L645" i="11"/>
  <c r="L646" i="11"/>
  <c r="L647" i="11"/>
  <c r="L648" i="11"/>
  <c r="L649" i="11"/>
  <c r="L650" i="11"/>
  <c r="L651" i="11"/>
  <c r="L652" i="11"/>
  <c r="L653" i="11"/>
  <c r="L654" i="11"/>
  <c r="L655" i="11"/>
  <c r="L656" i="11"/>
  <c r="L657" i="11"/>
  <c r="L658" i="11"/>
  <c r="L659" i="11"/>
  <c r="L660" i="11"/>
  <c r="L661" i="11"/>
  <c r="L662" i="11"/>
  <c r="L663" i="11"/>
  <c r="L664" i="11"/>
  <c r="L665" i="11"/>
  <c r="L666" i="11"/>
  <c r="L667" i="11"/>
  <c r="L668" i="11"/>
  <c r="L669" i="11"/>
  <c r="L670" i="11"/>
  <c r="L671" i="11"/>
  <c r="L672" i="11"/>
  <c r="L673" i="11"/>
  <c r="L674" i="11"/>
  <c r="L675" i="11"/>
  <c r="L676" i="11"/>
  <c r="L677" i="11"/>
  <c r="L678" i="11"/>
  <c r="L679" i="11"/>
  <c r="L680" i="11"/>
  <c r="L681" i="11"/>
  <c r="L682" i="11"/>
  <c r="L683" i="11"/>
  <c r="L684" i="11"/>
  <c r="L685" i="11"/>
  <c r="L686" i="11"/>
  <c r="L687" i="11"/>
  <c r="L688" i="11"/>
  <c r="L689" i="11"/>
  <c r="L690" i="11"/>
  <c r="L691" i="11"/>
  <c r="L692" i="11"/>
  <c r="L693" i="11"/>
  <c r="L694" i="11"/>
  <c r="L695" i="11"/>
  <c r="L696" i="11"/>
  <c r="L697" i="11"/>
  <c r="L698" i="11"/>
  <c r="L699" i="11"/>
  <c r="L700" i="11"/>
  <c r="L701" i="11"/>
  <c r="L702" i="11"/>
  <c r="L703" i="11"/>
  <c r="L704" i="11"/>
  <c r="L705" i="11"/>
  <c r="L706" i="11"/>
  <c r="L707" i="11"/>
  <c r="L708" i="11"/>
  <c r="L709" i="11"/>
  <c r="L710" i="11"/>
  <c r="L711" i="11"/>
  <c r="L712" i="11"/>
  <c r="L713" i="11"/>
  <c r="L714" i="11"/>
  <c r="L715" i="11"/>
  <c r="L716" i="11"/>
  <c r="L717" i="11"/>
  <c r="L718" i="11"/>
  <c r="L719" i="11"/>
  <c r="L720" i="11"/>
  <c r="L721" i="11"/>
  <c r="L722" i="11"/>
  <c r="L723" i="11"/>
  <c r="L724" i="11"/>
  <c r="L725" i="11"/>
  <c r="L726" i="11"/>
  <c r="L727" i="11"/>
  <c r="L728" i="11"/>
  <c r="L729" i="11"/>
  <c r="L730" i="11"/>
  <c r="L731" i="11"/>
  <c r="L732" i="11"/>
  <c r="L733" i="11"/>
  <c r="L734" i="11"/>
  <c r="L735" i="11"/>
  <c r="L736" i="11"/>
  <c r="L737" i="11"/>
  <c r="L738" i="11"/>
  <c r="L739" i="11"/>
  <c r="L740" i="11"/>
  <c r="L741" i="11"/>
  <c r="L742" i="11"/>
  <c r="L743" i="11"/>
  <c r="L744" i="11"/>
  <c r="L745" i="11"/>
  <c r="L746" i="11"/>
  <c r="L747" i="11"/>
  <c r="L748" i="11"/>
  <c r="L749" i="11"/>
  <c r="L750" i="11"/>
  <c r="L751" i="11"/>
  <c r="L752" i="11"/>
  <c r="L753" i="11"/>
  <c r="L754" i="11"/>
  <c r="L755" i="11"/>
  <c r="L756" i="11"/>
  <c r="L757" i="11"/>
  <c r="L758" i="11"/>
  <c r="L759" i="11"/>
  <c r="L760" i="11"/>
  <c r="L761" i="11"/>
  <c r="L762" i="11"/>
  <c r="L763" i="11"/>
  <c r="L764" i="11"/>
  <c r="L765" i="11"/>
  <c r="L766" i="11"/>
  <c r="L767" i="11"/>
  <c r="L768" i="11"/>
  <c r="L769" i="11"/>
  <c r="L770" i="11"/>
  <c r="L771" i="11"/>
  <c r="L772" i="11"/>
  <c r="L773" i="11"/>
  <c r="L774" i="11"/>
  <c r="L775" i="11"/>
  <c r="L776" i="11"/>
  <c r="L777" i="11"/>
  <c r="L778" i="11"/>
  <c r="L779" i="11"/>
  <c r="L780" i="11"/>
  <c r="L781" i="11"/>
  <c r="L782" i="11"/>
  <c r="L783" i="11"/>
  <c r="L784" i="11"/>
  <c r="L785" i="11"/>
  <c r="L786" i="11"/>
  <c r="L787" i="11"/>
  <c r="L788" i="11"/>
  <c r="L789" i="11"/>
  <c r="L790" i="11"/>
  <c r="L791" i="11"/>
  <c r="L792" i="11"/>
  <c r="L793" i="11"/>
  <c r="L794" i="11"/>
  <c r="L795" i="11"/>
  <c r="L796" i="11"/>
  <c r="L797" i="11"/>
  <c r="L798" i="11"/>
  <c r="L799" i="11"/>
  <c r="L800" i="11"/>
  <c r="L801" i="11"/>
  <c r="L802" i="11"/>
  <c r="L803" i="11"/>
  <c r="L804" i="11"/>
  <c r="L805" i="11"/>
  <c r="L806" i="11"/>
  <c r="L807" i="11"/>
  <c r="L808" i="11"/>
  <c r="L809" i="11"/>
  <c r="L810" i="11"/>
  <c r="L811" i="11"/>
  <c r="L812" i="11"/>
  <c r="L813" i="11"/>
  <c r="L814" i="11"/>
  <c r="L815" i="11"/>
  <c r="L816" i="11"/>
  <c r="L817" i="11"/>
  <c r="L818" i="11"/>
  <c r="L819" i="11"/>
  <c r="L820" i="11"/>
  <c r="L821" i="11"/>
  <c r="L822" i="11"/>
  <c r="L823" i="11"/>
  <c r="L824" i="11"/>
  <c r="L825" i="11"/>
  <c r="L826" i="11"/>
  <c r="L827" i="11"/>
  <c r="L828" i="11"/>
  <c r="L829" i="11"/>
  <c r="L830" i="11"/>
  <c r="L831" i="11"/>
  <c r="L832" i="11"/>
  <c r="L833" i="11"/>
  <c r="L834" i="11"/>
  <c r="L835" i="11"/>
  <c r="L836" i="11"/>
  <c r="L837" i="11"/>
  <c r="L838" i="11"/>
  <c r="L839" i="11"/>
  <c r="L840" i="11"/>
  <c r="L841" i="11"/>
  <c r="L842" i="11"/>
  <c r="L843" i="11"/>
  <c r="L844" i="11"/>
  <c r="L845" i="11"/>
  <c r="L846" i="11"/>
  <c r="L847" i="11"/>
  <c r="L848" i="11"/>
  <c r="L849" i="11"/>
  <c r="L850" i="11"/>
  <c r="L851" i="11"/>
  <c r="L852" i="11"/>
  <c r="L853" i="11"/>
  <c r="L854" i="11"/>
  <c r="L855" i="11"/>
  <c r="L856" i="11"/>
  <c r="L857" i="11"/>
  <c r="L858" i="11"/>
  <c r="L859" i="11"/>
  <c r="L860" i="11"/>
  <c r="L861" i="11"/>
  <c r="L862" i="11"/>
  <c r="L863" i="11"/>
  <c r="L864" i="11"/>
  <c r="L865" i="11"/>
  <c r="L866" i="11"/>
  <c r="L867" i="11"/>
  <c r="L868" i="11"/>
  <c r="L869" i="11"/>
  <c r="L870" i="11"/>
  <c r="L871" i="11"/>
  <c r="L872" i="11"/>
  <c r="L873" i="11"/>
  <c r="L874" i="11"/>
  <c r="L875" i="11"/>
  <c r="L876" i="11"/>
  <c r="L877" i="11"/>
  <c r="L878" i="11"/>
  <c r="L879" i="11"/>
  <c r="L880" i="11"/>
  <c r="L881" i="11"/>
  <c r="L882" i="11"/>
  <c r="L883" i="11"/>
  <c r="L884" i="11"/>
  <c r="L885" i="11"/>
  <c r="L886" i="11"/>
  <c r="L887" i="11"/>
  <c r="L888" i="11"/>
  <c r="L889" i="11"/>
  <c r="L890" i="11"/>
  <c r="L891" i="11"/>
  <c r="L892" i="11"/>
  <c r="L893" i="11"/>
  <c r="L894" i="11"/>
  <c r="L895" i="11"/>
  <c r="L896" i="11"/>
  <c r="L897" i="11"/>
  <c r="L898" i="11"/>
  <c r="L899" i="11"/>
  <c r="L900" i="11"/>
  <c r="L901" i="11"/>
  <c r="L902" i="11"/>
  <c r="L903" i="11"/>
  <c r="L904" i="11"/>
  <c r="L905" i="11"/>
  <c r="L906" i="11"/>
  <c r="L907" i="11"/>
  <c r="L908" i="11"/>
  <c r="L909" i="11"/>
  <c r="L910" i="11"/>
  <c r="L911" i="11"/>
  <c r="L912" i="11"/>
  <c r="L913" i="11"/>
  <c r="L914" i="11"/>
  <c r="L915" i="11"/>
  <c r="L916" i="11"/>
  <c r="L917" i="11"/>
  <c r="L918" i="11"/>
  <c r="L919" i="11"/>
  <c r="L920" i="11"/>
  <c r="L921" i="11"/>
  <c r="L922" i="11"/>
  <c r="L923" i="11"/>
  <c r="L924" i="11"/>
  <c r="L925" i="11"/>
  <c r="L926" i="11"/>
  <c r="L927" i="11"/>
  <c r="L928" i="11"/>
  <c r="L929" i="11"/>
  <c r="L930" i="11"/>
  <c r="L931" i="11"/>
  <c r="L932" i="11"/>
  <c r="L933" i="11"/>
  <c r="L934" i="11"/>
  <c r="L935" i="11"/>
  <c r="L936" i="11"/>
  <c r="L937" i="11"/>
  <c r="L938" i="11"/>
  <c r="L939" i="11"/>
  <c r="L940" i="11"/>
  <c r="L941" i="11"/>
  <c r="L942" i="11"/>
  <c r="L943" i="11"/>
  <c r="L944" i="11"/>
  <c r="L945" i="11"/>
  <c r="L946" i="11"/>
  <c r="L947" i="11"/>
  <c r="L948" i="11"/>
  <c r="L949" i="11"/>
  <c r="L950" i="11"/>
  <c r="L951" i="11"/>
  <c r="L952" i="11"/>
  <c r="L953" i="11"/>
  <c r="L954" i="11"/>
  <c r="L955" i="11"/>
  <c r="L956" i="11"/>
  <c r="L957" i="11"/>
  <c r="L958" i="11"/>
  <c r="L959" i="11"/>
  <c r="L960" i="11"/>
  <c r="L961" i="11"/>
  <c r="L962" i="11"/>
  <c r="L963" i="11"/>
  <c r="L964" i="11"/>
  <c r="L965" i="11"/>
  <c r="L966" i="11"/>
  <c r="L967" i="11"/>
  <c r="L968" i="11"/>
  <c r="L969" i="11"/>
  <c r="L970" i="11"/>
  <c r="L971" i="11"/>
  <c r="L972" i="11"/>
  <c r="L973" i="11"/>
  <c r="L974" i="11"/>
  <c r="L975" i="11"/>
  <c r="L976" i="11"/>
  <c r="L977" i="11"/>
  <c r="L978" i="11"/>
  <c r="L979" i="11"/>
  <c r="L980" i="11"/>
  <c r="L981" i="11"/>
  <c r="L982" i="11"/>
  <c r="L983" i="11"/>
  <c r="L984" i="11"/>
  <c r="L985" i="11"/>
  <c r="L986" i="11"/>
  <c r="L987" i="11"/>
  <c r="L988" i="11"/>
  <c r="L989" i="11"/>
  <c r="L990" i="11"/>
  <c r="L991" i="11"/>
  <c r="L992" i="11"/>
  <c r="L993" i="11"/>
  <c r="L994" i="11"/>
  <c r="L995" i="11"/>
  <c r="L996" i="11"/>
  <c r="L997" i="11"/>
  <c r="L998" i="11"/>
  <c r="L999" i="11"/>
  <c r="L1000" i="11"/>
  <c r="L1001" i="11"/>
  <c r="L1002" i="11"/>
  <c r="L1003" i="11"/>
  <c r="L1004" i="11"/>
  <c r="L1005" i="11"/>
  <c r="L1006" i="11"/>
  <c r="L1007" i="11"/>
  <c r="L1008" i="11"/>
  <c r="L1009" i="11"/>
  <c r="L1010" i="11"/>
  <c r="L1011" i="11"/>
  <c r="L1012" i="11"/>
  <c r="L1013" i="11"/>
  <c r="L1014" i="11"/>
  <c r="L1015" i="11"/>
  <c r="L1016" i="11"/>
  <c r="L1017" i="11"/>
  <c r="L1018" i="11"/>
  <c r="L1019" i="11"/>
  <c r="L1020" i="11"/>
  <c r="L1021" i="11"/>
  <c r="L1022" i="11"/>
  <c r="L1023" i="11"/>
  <c r="L1024" i="11"/>
  <c r="L1025" i="11"/>
  <c r="L1026" i="11"/>
  <c r="L1027" i="11"/>
  <c r="L1028" i="11"/>
  <c r="L1029" i="11"/>
  <c r="L1030" i="11"/>
  <c r="L1031" i="11"/>
  <c r="L1032" i="11"/>
  <c r="L1033" i="11"/>
  <c r="L1034" i="11"/>
  <c r="L1035" i="11"/>
  <c r="L1036" i="11"/>
  <c r="L1037" i="11"/>
  <c r="L1038" i="11"/>
  <c r="L1039" i="11"/>
  <c r="L1040" i="11"/>
  <c r="L1041" i="11"/>
  <c r="L1042" i="11"/>
  <c r="L1043" i="11"/>
  <c r="L1044" i="11"/>
  <c r="L1045" i="11"/>
  <c r="L1046" i="11"/>
  <c r="L1047" i="11"/>
  <c r="L1048" i="11"/>
  <c r="L1049" i="11"/>
  <c r="L1050" i="11"/>
  <c r="L1051" i="11"/>
  <c r="L1052" i="11"/>
  <c r="L1053" i="11"/>
  <c r="L1054" i="11"/>
  <c r="L1055" i="11"/>
  <c r="L1056" i="11"/>
  <c r="L1057" i="11"/>
  <c r="L1058" i="11"/>
  <c r="L1059" i="11"/>
  <c r="L1060" i="11"/>
  <c r="L1061" i="11"/>
  <c r="L1062" i="11"/>
  <c r="L1063" i="11"/>
  <c r="L1064" i="11"/>
  <c r="L1065" i="11"/>
  <c r="L1066" i="11"/>
  <c r="L1067" i="11"/>
  <c r="L1068" i="11"/>
  <c r="L1069" i="11"/>
  <c r="L1070" i="11"/>
  <c r="L1071" i="11"/>
  <c r="L1072" i="11"/>
  <c r="L1073" i="11"/>
  <c r="L1074" i="11"/>
  <c r="L1075" i="11"/>
  <c r="L1076" i="11"/>
  <c r="L1077" i="11"/>
  <c r="L1078" i="11"/>
  <c r="L1079" i="11"/>
  <c r="L1080" i="11"/>
  <c r="L1081" i="11"/>
  <c r="L1082" i="11"/>
  <c r="L1083" i="11"/>
  <c r="L1084" i="11"/>
  <c r="L1085" i="11"/>
  <c r="L1086" i="11"/>
  <c r="L1087" i="11"/>
  <c r="L1088" i="11"/>
  <c r="L1089" i="11"/>
  <c r="L1090" i="11"/>
  <c r="L1091" i="11"/>
  <c r="L1092" i="11"/>
  <c r="L1093" i="11"/>
  <c r="L1094" i="11"/>
  <c r="L1095" i="11"/>
  <c r="L1096" i="11"/>
  <c r="L1097" i="11"/>
  <c r="L1098" i="11"/>
  <c r="L1099" i="11"/>
  <c r="L1100" i="11"/>
  <c r="L1101" i="11"/>
  <c r="L1102" i="11"/>
  <c r="L1103" i="11"/>
  <c r="L1104" i="11"/>
  <c r="L1105" i="11"/>
  <c r="L1106" i="11"/>
  <c r="L1107" i="11"/>
  <c r="L1108" i="11"/>
  <c r="L1109" i="11"/>
  <c r="L1110" i="11"/>
  <c r="L1111" i="11"/>
  <c r="L1112" i="11"/>
  <c r="L1113" i="11"/>
  <c r="L1114" i="11"/>
  <c r="L1115" i="11"/>
  <c r="L1116" i="11"/>
  <c r="L1117" i="11"/>
  <c r="L1118" i="11"/>
  <c r="L1119" i="11"/>
  <c r="L1120" i="11"/>
  <c r="L1121" i="11"/>
  <c r="L1122" i="11"/>
  <c r="L1123" i="11"/>
  <c r="L1124" i="11"/>
  <c r="L1125" i="11"/>
  <c r="L1126" i="11"/>
  <c r="L1127" i="11"/>
  <c r="L1128" i="11"/>
  <c r="L1129" i="11"/>
  <c r="L1130" i="11"/>
  <c r="L1131" i="11"/>
  <c r="L1132" i="11"/>
  <c r="L1133" i="11"/>
  <c r="L1134" i="11"/>
  <c r="L1135" i="11"/>
  <c r="L1136" i="11"/>
  <c r="L1137" i="11"/>
  <c r="L1138" i="11"/>
  <c r="L1139" i="11"/>
  <c r="L1140" i="11"/>
  <c r="L1141" i="11"/>
  <c r="L1142" i="11"/>
  <c r="L1143" i="11"/>
  <c r="L1144" i="11"/>
  <c r="L1145" i="11"/>
  <c r="L1146" i="11"/>
  <c r="L1147" i="11"/>
  <c r="L1148" i="11"/>
  <c r="L1149" i="11"/>
  <c r="L1150" i="11"/>
  <c r="L1151" i="11"/>
  <c r="L1152" i="11"/>
  <c r="L1153" i="11"/>
  <c r="L1154" i="11"/>
  <c r="L1155" i="11"/>
  <c r="L1156" i="11"/>
  <c r="L1157" i="11"/>
  <c r="L1158" i="11"/>
  <c r="L1159" i="11"/>
  <c r="L1160" i="11"/>
  <c r="L1161" i="11"/>
  <c r="L1162" i="11"/>
  <c r="L1163" i="11"/>
  <c r="L1164" i="11"/>
  <c r="L1165" i="11"/>
  <c r="L1166" i="11"/>
  <c r="L1167" i="11"/>
  <c r="L1168" i="11"/>
  <c r="L1169" i="11"/>
  <c r="L1170" i="11"/>
  <c r="L1171" i="11"/>
  <c r="L1172" i="11"/>
  <c r="L1173" i="11"/>
  <c r="L1174" i="11"/>
  <c r="L1175" i="11"/>
  <c r="L1176" i="11"/>
  <c r="L1177" i="11"/>
  <c r="L1178" i="11"/>
  <c r="L1179" i="11"/>
  <c r="L1180" i="11"/>
  <c r="L1181" i="11"/>
  <c r="L1182" i="11"/>
  <c r="L1183" i="11"/>
  <c r="L1184" i="11"/>
  <c r="L1185" i="11"/>
  <c r="L1186" i="11"/>
  <c r="L1187" i="11"/>
  <c r="L1188" i="11"/>
  <c r="L1189" i="11"/>
  <c r="L1190" i="11"/>
  <c r="L1191" i="11"/>
  <c r="L1192" i="11"/>
  <c r="L1193" i="11"/>
  <c r="L1194" i="11"/>
  <c r="L1195" i="11"/>
  <c r="L1196" i="11"/>
  <c r="L1197" i="11"/>
  <c r="L1198" i="11"/>
  <c r="L1199" i="11"/>
  <c r="L1200" i="11"/>
  <c r="L1201" i="11"/>
  <c r="L1202" i="11"/>
  <c r="L1203" i="11"/>
  <c r="L1204" i="11"/>
  <c r="L1205" i="11"/>
  <c r="L1206" i="11"/>
  <c r="L1207" i="11"/>
  <c r="L1208" i="11"/>
  <c r="L1209" i="11"/>
  <c r="L1210" i="11"/>
  <c r="L1211" i="11"/>
  <c r="L1212" i="11"/>
  <c r="L1213" i="11"/>
  <c r="L1214" i="11"/>
  <c r="L1215" i="11"/>
  <c r="L1216" i="11"/>
  <c r="L1217" i="11"/>
  <c r="L1218" i="11"/>
  <c r="L1219" i="11"/>
  <c r="L1220" i="11"/>
  <c r="L1221" i="11"/>
  <c r="L1222" i="11"/>
  <c r="L1223" i="11"/>
  <c r="L1224" i="11"/>
  <c r="L1225" i="11"/>
  <c r="L1226" i="11"/>
  <c r="L1227" i="11"/>
  <c r="L1228" i="11"/>
  <c r="L1229" i="11"/>
  <c r="L1230" i="11"/>
  <c r="L1231" i="11"/>
  <c r="L1232" i="11"/>
  <c r="L1233" i="11"/>
  <c r="L1234" i="11"/>
  <c r="L1235" i="11"/>
  <c r="L1236" i="11"/>
  <c r="L1237" i="11"/>
  <c r="L1238" i="11"/>
  <c r="L1239" i="11"/>
  <c r="L1240" i="11"/>
  <c r="L1241" i="11"/>
  <c r="L1242" i="11"/>
  <c r="L1243" i="11"/>
  <c r="L1244" i="11"/>
  <c r="L1245" i="11"/>
  <c r="L1246" i="11"/>
  <c r="L1247" i="11"/>
  <c r="L1248" i="11"/>
  <c r="L1249" i="11"/>
  <c r="L1250" i="11"/>
  <c r="L1251" i="11"/>
  <c r="L1252" i="11"/>
  <c r="L1253" i="11"/>
  <c r="L1254" i="11"/>
  <c r="L1255" i="11"/>
  <c r="L1256" i="11"/>
  <c r="L1257" i="11"/>
  <c r="L1258" i="11"/>
  <c r="L1259" i="11"/>
  <c r="L1260" i="11"/>
  <c r="L1261" i="11"/>
  <c r="L1262" i="11"/>
  <c r="L1263" i="11"/>
  <c r="L1264" i="11"/>
  <c r="L1265" i="11"/>
  <c r="L1266" i="11"/>
  <c r="L1267" i="11"/>
  <c r="L1268" i="11"/>
  <c r="L1269" i="11"/>
  <c r="L1270" i="11"/>
  <c r="L1271" i="11"/>
  <c r="L1272" i="11"/>
  <c r="L1273" i="11"/>
  <c r="L1274" i="11"/>
  <c r="L1275" i="11"/>
  <c r="L1276" i="11"/>
  <c r="L1277" i="11"/>
  <c r="L1278" i="11"/>
  <c r="L1279" i="11"/>
  <c r="L1280" i="11"/>
  <c r="L1281" i="11"/>
  <c r="L1282" i="11"/>
  <c r="L1283" i="11"/>
  <c r="L1284" i="11"/>
  <c r="L1285" i="11"/>
  <c r="L1286" i="11"/>
  <c r="L1287" i="11"/>
  <c r="L1288" i="11"/>
  <c r="L1289" i="11"/>
  <c r="L1290" i="11"/>
  <c r="L1291" i="11"/>
  <c r="L1292" i="11"/>
  <c r="L1293" i="11"/>
  <c r="L1294" i="11"/>
  <c r="L1295" i="11"/>
  <c r="L1296" i="11"/>
  <c r="L1297" i="11"/>
  <c r="L1298" i="11"/>
  <c r="L1299" i="11"/>
  <c r="L1300" i="11"/>
  <c r="L1301" i="11"/>
  <c r="N261" i="11"/>
  <c r="G261" i="11" s="1"/>
  <c r="N262" i="11"/>
  <c r="G262" i="11" s="1"/>
  <c r="L262" i="11"/>
  <c r="N1613" i="11"/>
  <c r="G1613" i="11" s="1"/>
  <c r="O1613" i="11" s="1"/>
  <c r="L1613" i="11"/>
  <c r="N1612" i="11"/>
  <c r="G1612" i="11" s="1"/>
  <c r="O1612" i="11" s="1"/>
  <c r="L1612" i="11"/>
  <c r="N1611" i="11"/>
  <c r="G1611" i="11" s="1"/>
  <c r="O1611" i="11" s="1"/>
  <c r="N1610" i="11"/>
  <c r="G1610" i="11" s="1"/>
  <c r="O1610" i="11" s="1"/>
  <c r="N1609" i="11"/>
  <c r="G1609" i="11" s="1"/>
  <c r="O1609" i="11" s="1"/>
  <c r="L1609" i="11"/>
  <c r="N1608" i="11"/>
  <c r="G1608" i="11" s="1"/>
  <c r="O1608" i="11" s="1"/>
  <c r="L1608" i="11"/>
  <c r="N1607" i="11"/>
  <c r="G1607" i="11" s="1"/>
  <c r="O1607" i="11" s="1"/>
  <c r="N1606" i="11"/>
  <c r="G1606" i="11" s="1"/>
  <c r="O1606" i="11" s="1"/>
  <c r="N1605" i="11"/>
  <c r="G1605" i="11" s="1"/>
  <c r="O1605" i="11" s="1"/>
  <c r="L1605" i="11"/>
  <c r="N1604" i="11"/>
  <c r="G1604" i="11" s="1"/>
  <c r="O1604" i="11" s="1"/>
  <c r="L1604" i="11"/>
  <c r="N1603" i="11"/>
  <c r="G1603" i="11" s="1"/>
  <c r="O1603" i="11" s="1"/>
  <c r="N1602" i="11"/>
  <c r="G1602" i="11" s="1"/>
  <c r="O1602" i="11" s="1"/>
  <c r="N1601" i="11"/>
  <c r="G1601" i="11" s="1"/>
  <c r="O1601" i="11" s="1"/>
  <c r="L1601" i="11"/>
  <c r="N1600" i="11"/>
  <c r="G1600" i="11" s="1"/>
  <c r="O1600" i="11" s="1"/>
  <c r="L1600" i="11"/>
  <c r="N1599" i="11"/>
  <c r="G1599" i="11" s="1"/>
  <c r="O1599" i="11" s="1"/>
  <c r="N1598" i="11"/>
  <c r="G1598" i="11" s="1"/>
  <c r="O1598" i="11" s="1"/>
  <c r="N1597" i="11"/>
  <c r="G1597" i="11" s="1"/>
  <c r="O1597" i="11" s="1"/>
  <c r="N1596" i="11"/>
  <c r="G1596" i="11" s="1"/>
  <c r="O1596" i="11" s="1"/>
  <c r="N1595" i="11"/>
  <c r="G1595" i="11" s="1"/>
  <c r="O1595" i="11" s="1"/>
  <c r="N1594" i="11"/>
  <c r="G1594" i="11" s="1"/>
  <c r="O1594" i="11" s="1"/>
  <c r="N1593" i="11"/>
  <c r="G1593" i="11" s="1"/>
  <c r="O1593" i="11" s="1"/>
  <c r="N1592" i="11"/>
  <c r="G1592" i="11" s="1"/>
  <c r="O1592" i="11" s="1"/>
  <c r="N1591" i="11"/>
  <c r="G1591" i="11" s="1"/>
  <c r="O1591" i="11" s="1"/>
  <c r="N1590" i="11"/>
  <c r="G1590" i="11" s="1"/>
  <c r="O1590" i="11" s="1"/>
  <c r="N1589" i="11"/>
  <c r="G1589" i="11" s="1"/>
  <c r="O1589" i="11" s="1"/>
  <c r="N1588" i="11"/>
  <c r="G1588" i="11" s="1"/>
  <c r="O1588" i="11" s="1"/>
  <c r="N1587" i="11"/>
  <c r="G1587" i="11" s="1"/>
  <c r="O1587" i="11" s="1"/>
  <c r="N1586" i="11"/>
  <c r="G1586" i="11" s="1"/>
  <c r="O1586" i="11" s="1"/>
  <c r="N1585" i="11"/>
  <c r="G1585" i="11" s="1"/>
  <c r="O1585" i="11" s="1"/>
  <c r="N1584" i="11"/>
  <c r="G1584" i="11" s="1"/>
  <c r="O1584" i="11" s="1"/>
  <c r="N1583" i="11"/>
  <c r="G1583" i="11" s="1"/>
  <c r="O1583" i="11" s="1"/>
  <c r="N1582" i="11"/>
  <c r="G1582" i="11" s="1"/>
  <c r="O1582" i="11" s="1"/>
  <c r="N1581" i="11"/>
  <c r="G1581" i="11" s="1"/>
  <c r="O1581" i="11" s="1"/>
  <c r="N1580" i="11"/>
  <c r="G1580" i="11" s="1"/>
  <c r="O1580" i="11" s="1"/>
  <c r="N1579" i="11"/>
  <c r="G1579" i="11" s="1"/>
  <c r="O1579" i="11" s="1"/>
  <c r="N1578" i="11"/>
  <c r="G1578" i="11" s="1"/>
  <c r="O1578" i="11" s="1"/>
  <c r="N1577" i="11"/>
  <c r="G1577" i="11" s="1"/>
  <c r="O1577" i="11" s="1"/>
  <c r="N1576" i="11"/>
  <c r="G1576" i="11" s="1"/>
  <c r="O1576" i="11" s="1"/>
  <c r="N1575" i="11"/>
  <c r="G1575" i="11" s="1"/>
  <c r="O1575" i="11" s="1"/>
  <c r="N1574" i="11"/>
  <c r="G1574" i="11" s="1"/>
  <c r="O1574" i="11" s="1"/>
  <c r="N1573" i="11"/>
  <c r="G1573" i="11" s="1"/>
  <c r="O1573" i="11" s="1"/>
  <c r="N1572" i="11"/>
  <c r="G1572" i="11" s="1"/>
  <c r="O1572" i="11" s="1"/>
  <c r="N1571" i="11"/>
  <c r="G1571" i="11" s="1"/>
  <c r="O1571" i="11" s="1"/>
  <c r="N1570" i="11"/>
  <c r="G1570" i="11" s="1"/>
  <c r="O1570" i="11" s="1"/>
  <c r="N1569" i="11"/>
  <c r="G1569" i="11" s="1"/>
  <c r="O1569" i="11" s="1"/>
  <c r="N1568" i="11"/>
  <c r="G1568" i="11" s="1"/>
  <c r="O1568" i="11" s="1"/>
  <c r="N1567" i="11"/>
  <c r="G1567" i="11" s="1"/>
  <c r="O1567" i="11" s="1"/>
  <c r="N1566" i="11"/>
  <c r="G1566" i="11" s="1"/>
  <c r="O1566" i="11" s="1"/>
  <c r="N1565" i="11"/>
  <c r="G1565" i="11" s="1"/>
  <c r="O1565" i="11" s="1"/>
  <c r="N1564" i="11"/>
  <c r="G1564" i="11" s="1"/>
  <c r="O1564" i="11" s="1"/>
  <c r="N1563" i="11"/>
  <c r="G1563" i="11" s="1"/>
  <c r="O1563" i="11" s="1"/>
  <c r="N1562" i="11"/>
  <c r="G1562" i="11" s="1"/>
  <c r="O1562" i="11" s="1"/>
  <c r="N1561" i="11"/>
  <c r="G1561" i="11" s="1"/>
  <c r="O1561" i="11" s="1"/>
  <c r="L1561" i="11"/>
  <c r="N1560" i="11"/>
  <c r="G1560" i="11" s="1"/>
  <c r="O1560" i="11" s="1"/>
  <c r="L1560" i="11"/>
  <c r="N1559" i="11"/>
  <c r="G1559" i="11" s="1"/>
  <c r="O1559" i="11" s="1"/>
  <c r="N1558" i="11"/>
  <c r="G1558" i="11" s="1"/>
  <c r="O1558" i="11" s="1"/>
  <c r="N1557" i="11"/>
  <c r="G1557" i="11" s="1"/>
  <c r="O1557" i="11" s="1"/>
  <c r="L1557" i="11"/>
  <c r="N1556" i="11"/>
  <c r="G1556" i="11" s="1"/>
  <c r="O1556" i="11" s="1"/>
  <c r="L1556" i="11"/>
  <c r="N1555" i="11"/>
  <c r="G1555" i="11" s="1"/>
  <c r="O1555" i="11" s="1"/>
  <c r="N1554" i="11"/>
  <c r="G1554" i="11" s="1"/>
  <c r="O1554" i="11" s="1"/>
  <c r="N1553" i="11"/>
  <c r="G1553" i="11" s="1"/>
  <c r="O1553" i="11" s="1"/>
  <c r="L1553" i="11"/>
  <c r="N1552" i="11"/>
  <c r="G1552" i="11" s="1"/>
  <c r="O1552" i="11" s="1"/>
  <c r="L1552" i="11"/>
  <c r="N1551" i="11"/>
  <c r="G1551" i="11" s="1"/>
  <c r="O1551" i="11" s="1"/>
  <c r="N1550" i="11"/>
  <c r="G1550" i="11" s="1"/>
  <c r="O1550" i="11" s="1"/>
  <c r="N1549" i="11"/>
  <c r="G1549" i="11" s="1"/>
  <c r="O1549" i="11" s="1"/>
  <c r="L1549" i="11"/>
  <c r="N1548" i="11"/>
  <c r="G1548" i="11" s="1"/>
  <c r="O1548" i="11" s="1"/>
  <c r="L1548" i="11"/>
  <c r="N1547" i="11"/>
  <c r="G1547" i="11" s="1"/>
  <c r="O1547" i="11" s="1"/>
  <c r="N1546" i="11"/>
  <c r="G1546" i="11" s="1"/>
  <c r="O1546" i="11" s="1"/>
  <c r="N1545" i="11"/>
  <c r="G1545" i="11" s="1"/>
  <c r="O1545" i="11" s="1"/>
  <c r="N1544" i="11"/>
  <c r="G1544" i="11" s="1"/>
  <c r="O1544" i="11" s="1"/>
  <c r="N1543" i="11"/>
  <c r="G1543" i="11" s="1"/>
  <c r="O1543" i="11" s="1"/>
  <c r="N1542" i="11"/>
  <c r="G1542" i="11" s="1"/>
  <c r="O1542" i="11" s="1"/>
  <c r="N1541" i="11"/>
  <c r="G1541" i="11" s="1"/>
  <c r="O1541" i="11" s="1"/>
  <c r="N1540" i="11"/>
  <c r="G1540" i="11" s="1"/>
  <c r="O1540" i="11" s="1"/>
  <c r="N1539" i="11"/>
  <c r="G1539" i="11" s="1"/>
  <c r="O1539" i="11" s="1"/>
  <c r="N1538" i="11"/>
  <c r="G1538" i="11" s="1"/>
  <c r="O1538" i="11" s="1"/>
  <c r="N1537" i="11"/>
  <c r="G1537" i="11" s="1"/>
  <c r="O1537" i="11" s="1"/>
  <c r="N1536" i="11"/>
  <c r="G1536" i="11" s="1"/>
  <c r="O1536" i="11" s="1"/>
  <c r="N1535" i="11"/>
  <c r="G1535" i="11" s="1"/>
  <c r="O1535" i="11" s="1"/>
  <c r="N1534" i="11"/>
  <c r="G1534" i="11" s="1"/>
  <c r="O1534" i="11" s="1"/>
  <c r="N1533" i="11"/>
  <c r="G1533" i="11" s="1"/>
  <c r="O1533" i="11" s="1"/>
  <c r="N1532" i="11"/>
  <c r="G1532" i="11" s="1"/>
  <c r="O1532" i="11" s="1"/>
  <c r="N1531" i="11"/>
  <c r="G1531" i="11" s="1"/>
  <c r="O1531" i="11" s="1"/>
  <c r="N1530" i="11"/>
  <c r="G1530" i="11" s="1"/>
  <c r="O1530" i="11" s="1"/>
  <c r="N1529" i="11"/>
  <c r="G1529" i="11" s="1"/>
  <c r="O1529" i="11" s="1"/>
  <c r="N1528" i="11"/>
  <c r="G1528" i="11" s="1"/>
  <c r="O1528" i="11" s="1"/>
  <c r="N1527" i="11"/>
  <c r="G1527" i="11" s="1"/>
  <c r="O1527" i="11" s="1"/>
  <c r="N1526" i="11"/>
  <c r="G1526" i="11" s="1"/>
  <c r="O1526" i="11" s="1"/>
  <c r="N1525" i="11"/>
  <c r="G1525" i="11" s="1"/>
  <c r="O1525" i="11" s="1"/>
  <c r="N1524" i="11"/>
  <c r="G1524" i="11" s="1"/>
  <c r="O1524" i="11" s="1"/>
  <c r="N1523" i="11"/>
  <c r="G1523" i="11" s="1"/>
  <c r="O1523" i="11" s="1"/>
  <c r="N1522" i="11"/>
  <c r="G1522" i="11" s="1"/>
  <c r="O1522" i="11" s="1"/>
  <c r="N1521" i="11"/>
  <c r="G1521" i="11" s="1"/>
  <c r="O1521" i="11" s="1"/>
  <c r="N1520" i="11"/>
  <c r="G1520" i="11" s="1"/>
  <c r="O1520" i="11" s="1"/>
  <c r="N1519" i="11"/>
  <c r="G1519" i="11" s="1"/>
  <c r="O1519" i="11" s="1"/>
  <c r="N1518" i="11"/>
  <c r="G1518" i="11" s="1"/>
  <c r="O1518" i="11" s="1"/>
  <c r="N1517" i="11"/>
  <c r="G1517" i="11" s="1"/>
  <c r="O1517" i="11" s="1"/>
  <c r="N1516" i="11"/>
  <c r="G1516" i="11" s="1"/>
  <c r="O1516" i="11" s="1"/>
  <c r="N1515" i="11"/>
  <c r="G1515" i="11" s="1"/>
  <c r="O1515" i="11" s="1"/>
  <c r="N1514" i="11"/>
  <c r="G1514" i="11" s="1"/>
  <c r="O1514" i="11" s="1"/>
  <c r="N1513" i="11"/>
  <c r="G1513" i="11" s="1"/>
  <c r="O1513" i="11" s="1"/>
  <c r="N1512" i="11"/>
  <c r="G1512" i="11" s="1"/>
  <c r="O1512" i="11" s="1"/>
  <c r="N1511" i="11"/>
  <c r="G1511" i="11" s="1"/>
  <c r="O1511" i="11" s="1"/>
  <c r="N1510" i="11"/>
  <c r="G1510" i="11" s="1"/>
  <c r="O1510" i="11" s="1"/>
  <c r="N1509" i="11"/>
  <c r="G1509" i="11" s="1"/>
  <c r="O1509" i="11" s="1"/>
  <c r="L1509" i="11"/>
  <c r="N1508" i="11"/>
  <c r="G1508" i="11" s="1"/>
  <c r="O1508" i="11" s="1"/>
  <c r="L1508" i="11"/>
  <c r="N1507" i="11"/>
  <c r="G1507" i="11" s="1"/>
  <c r="O1507" i="11" s="1"/>
  <c r="L1507" i="11"/>
  <c r="N1506" i="11"/>
  <c r="G1506" i="11" s="1"/>
  <c r="O1506" i="11" s="1"/>
  <c r="N1505" i="11"/>
  <c r="G1505" i="11" s="1"/>
  <c r="O1505" i="11" s="1"/>
  <c r="L1505" i="11"/>
  <c r="N1504" i="11"/>
  <c r="G1504" i="11" s="1"/>
  <c r="O1504" i="11" s="1"/>
  <c r="L1504" i="11"/>
  <c r="N1503" i="11"/>
  <c r="G1503" i="11" s="1"/>
  <c r="O1503" i="11" s="1"/>
  <c r="L1503" i="11"/>
  <c r="N1502" i="11"/>
  <c r="G1502" i="11" s="1"/>
  <c r="O1502" i="11" s="1"/>
  <c r="N1501" i="11"/>
  <c r="G1501" i="11" s="1"/>
  <c r="O1501" i="11" s="1"/>
  <c r="L1501" i="11"/>
  <c r="N1500" i="11"/>
  <c r="G1500" i="11" s="1"/>
  <c r="O1500" i="11" s="1"/>
  <c r="L1500" i="11"/>
  <c r="N1499" i="11"/>
  <c r="G1499" i="11" s="1"/>
  <c r="O1499" i="11" s="1"/>
  <c r="L1499" i="11"/>
  <c r="N1498" i="11"/>
  <c r="G1498" i="11" s="1"/>
  <c r="O1498" i="11" s="1"/>
  <c r="N1497" i="11"/>
  <c r="G1497" i="11" s="1"/>
  <c r="O1497" i="11" s="1"/>
  <c r="L1497" i="11"/>
  <c r="N1496" i="11"/>
  <c r="G1496" i="11" s="1"/>
  <c r="O1496" i="11" s="1"/>
  <c r="L1496" i="11"/>
  <c r="N1495" i="11"/>
  <c r="G1495" i="11" s="1"/>
  <c r="O1495" i="11" s="1"/>
  <c r="L1495" i="11"/>
  <c r="N1494" i="11"/>
  <c r="G1494" i="11" s="1"/>
  <c r="O1494" i="11" s="1"/>
  <c r="N1493" i="11"/>
  <c r="G1493" i="11" s="1"/>
  <c r="O1493" i="11" s="1"/>
  <c r="L1493" i="11"/>
  <c r="N1492" i="11"/>
  <c r="G1492" i="11" s="1"/>
  <c r="O1492" i="11" s="1"/>
  <c r="L1492" i="11"/>
  <c r="N1491" i="11"/>
  <c r="G1491" i="11" s="1"/>
  <c r="O1491" i="11" s="1"/>
  <c r="N1490" i="11"/>
  <c r="G1490" i="11" s="1"/>
  <c r="O1490" i="11" s="1"/>
  <c r="N1489" i="11"/>
  <c r="G1489" i="11" s="1"/>
  <c r="O1489" i="11" s="1"/>
  <c r="L1489" i="11"/>
  <c r="N1488" i="11"/>
  <c r="G1488" i="11" s="1"/>
  <c r="O1488" i="11" s="1"/>
  <c r="L1488" i="11"/>
  <c r="N1487" i="11"/>
  <c r="G1487" i="11" s="1"/>
  <c r="O1487" i="11" s="1"/>
  <c r="N1486" i="11"/>
  <c r="G1486" i="11" s="1"/>
  <c r="O1486" i="11" s="1"/>
  <c r="N1485" i="11"/>
  <c r="G1485" i="11" s="1"/>
  <c r="O1485" i="11" s="1"/>
  <c r="N1484" i="11"/>
  <c r="G1484" i="11" s="1"/>
  <c r="O1484" i="11" s="1"/>
  <c r="N1483" i="11"/>
  <c r="G1483" i="11" s="1"/>
  <c r="O1483" i="11" s="1"/>
  <c r="N1482" i="11"/>
  <c r="G1482" i="11" s="1"/>
  <c r="O1482" i="11" s="1"/>
  <c r="N1481" i="11"/>
  <c r="G1481" i="11" s="1"/>
  <c r="O1481" i="11" s="1"/>
  <c r="N1480" i="11"/>
  <c r="G1480" i="11" s="1"/>
  <c r="O1480" i="11" s="1"/>
  <c r="N1479" i="11"/>
  <c r="G1479" i="11" s="1"/>
  <c r="O1479" i="11" s="1"/>
  <c r="N1478" i="11"/>
  <c r="G1478" i="11" s="1"/>
  <c r="O1478" i="11" s="1"/>
  <c r="N1477" i="11"/>
  <c r="G1477" i="11" s="1"/>
  <c r="O1477" i="11" s="1"/>
  <c r="L1477" i="11"/>
  <c r="N1476" i="11"/>
  <c r="G1476" i="11" s="1"/>
  <c r="L1476" i="11"/>
  <c r="N1475" i="11"/>
  <c r="G1475" i="11" s="1"/>
  <c r="O1475" i="11" s="1"/>
  <c r="N1474" i="11"/>
  <c r="G1474" i="11" s="1"/>
  <c r="O1474" i="11" s="1"/>
  <c r="N1473" i="11"/>
  <c r="G1473" i="11" s="1"/>
  <c r="O1473" i="11" s="1"/>
  <c r="L1473" i="11"/>
  <c r="N1472" i="11"/>
  <c r="G1472" i="11" s="1"/>
  <c r="O1472" i="11" s="1"/>
  <c r="L1472" i="11"/>
  <c r="N1471" i="11"/>
  <c r="G1471" i="11" s="1"/>
  <c r="O1471" i="11" s="1"/>
  <c r="N1470" i="11"/>
  <c r="G1470" i="11" s="1"/>
  <c r="O1470" i="11" s="1"/>
  <c r="N1469" i="11"/>
  <c r="G1469" i="11" s="1"/>
  <c r="O1469" i="11" s="1"/>
  <c r="L1469" i="11"/>
  <c r="N1468" i="11"/>
  <c r="G1468" i="11" s="1"/>
  <c r="O1468" i="11" s="1"/>
  <c r="L1468" i="11"/>
  <c r="N1467" i="11"/>
  <c r="G1467" i="11" s="1"/>
  <c r="O1467" i="11" s="1"/>
  <c r="N1466" i="11"/>
  <c r="G1466" i="11" s="1"/>
  <c r="O1466" i="11" s="1"/>
  <c r="N1465" i="11"/>
  <c r="G1465" i="11" s="1"/>
  <c r="O1465" i="11" s="1"/>
  <c r="L1465" i="11"/>
  <c r="N1464" i="11"/>
  <c r="G1464" i="11" s="1"/>
  <c r="O1464" i="11" s="1"/>
  <c r="L1464" i="11"/>
  <c r="N1463" i="11"/>
  <c r="G1463" i="11" s="1"/>
  <c r="O1463" i="11" s="1"/>
  <c r="N1462" i="11"/>
  <c r="G1462" i="11" s="1"/>
  <c r="O1462" i="11" s="1"/>
  <c r="N1461" i="11"/>
  <c r="G1461" i="11" s="1"/>
  <c r="N1460" i="11"/>
  <c r="G1460" i="11" s="1"/>
  <c r="O1460" i="11" s="1"/>
  <c r="N1459" i="11"/>
  <c r="G1459" i="11" s="1"/>
  <c r="O1459" i="11" s="1"/>
  <c r="N1458" i="11"/>
  <c r="G1458" i="11" s="1"/>
  <c r="O1458" i="11" s="1"/>
  <c r="N1457" i="11"/>
  <c r="G1457" i="11" s="1"/>
  <c r="O1457" i="11" s="1"/>
  <c r="N1456" i="11"/>
  <c r="G1456" i="11" s="1"/>
  <c r="O1456" i="11" s="1"/>
  <c r="N1455" i="11"/>
  <c r="G1455" i="11" s="1"/>
  <c r="O1455" i="11" s="1"/>
  <c r="L1455" i="11"/>
  <c r="N1454" i="11"/>
  <c r="G1454" i="11" s="1"/>
  <c r="O1454" i="11" s="1"/>
  <c r="N1453" i="11"/>
  <c r="G1453" i="11" s="1"/>
  <c r="O1453" i="11" s="1"/>
  <c r="L1453" i="11"/>
  <c r="N1452" i="11"/>
  <c r="G1452" i="11" s="1"/>
  <c r="O1452" i="11" s="1"/>
  <c r="L1452" i="11"/>
  <c r="N1451" i="11"/>
  <c r="G1451" i="11" s="1"/>
  <c r="O1451" i="11" s="1"/>
  <c r="L1451" i="11"/>
  <c r="N1450" i="11"/>
  <c r="G1450" i="11" s="1"/>
  <c r="O1450" i="11" s="1"/>
  <c r="N1449" i="11"/>
  <c r="G1449" i="11" s="1"/>
  <c r="O1449" i="11" s="1"/>
  <c r="L1449" i="11"/>
  <c r="N1448" i="11"/>
  <c r="G1448" i="11" s="1"/>
  <c r="O1448" i="11" s="1"/>
  <c r="L1448" i="11"/>
  <c r="N1447" i="11"/>
  <c r="G1447" i="11" s="1"/>
  <c r="O1447" i="11" s="1"/>
  <c r="L1447" i="11"/>
  <c r="N1446" i="11"/>
  <c r="G1446" i="11" s="1"/>
  <c r="O1446" i="11" s="1"/>
  <c r="N1445" i="11"/>
  <c r="G1445" i="11" s="1"/>
  <c r="O1445" i="11" s="1"/>
  <c r="N1444" i="11"/>
  <c r="G1444" i="11" s="1"/>
  <c r="O1444" i="11" s="1"/>
  <c r="N1443" i="11"/>
  <c r="G1443" i="11" s="1"/>
  <c r="O1443" i="11" s="1"/>
  <c r="L1443" i="11"/>
  <c r="N1442" i="11"/>
  <c r="G1442" i="11" s="1"/>
  <c r="O1442" i="11" s="1"/>
  <c r="N1441" i="11"/>
  <c r="G1441" i="11" s="1"/>
  <c r="O1441" i="11" s="1"/>
  <c r="L1441" i="11"/>
  <c r="N1440" i="11"/>
  <c r="G1440" i="11" s="1"/>
  <c r="O1440" i="11" s="1"/>
  <c r="L1440" i="11"/>
  <c r="N1439" i="11"/>
  <c r="G1439" i="11" s="1"/>
  <c r="O1439" i="11" s="1"/>
  <c r="N1438" i="11"/>
  <c r="G1438" i="11" s="1"/>
  <c r="O1438" i="11" s="1"/>
  <c r="N1437" i="11"/>
  <c r="G1437" i="11" s="1"/>
  <c r="O1437" i="11" s="1"/>
  <c r="L1437" i="11"/>
  <c r="N1436" i="11"/>
  <c r="G1436" i="11" s="1"/>
  <c r="O1436" i="11" s="1"/>
  <c r="L1436" i="11"/>
  <c r="N1435" i="11"/>
  <c r="G1435" i="11" s="1"/>
  <c r="O1435" i="11" s="1"/>
  <c r="N1434" i="11"/>
  <c r="G1434" i="11" s="1"/>
  <c r="O1434" i="11" s="1"/>
  <c r="N1433" i="11"/>
  <c r="G1433" i="11" s="1"/>
  <c r="O1433" i="11" s="1"/>
  <c r="N1432" i="11"/>
  <c r="G1432" i="11" s="1"/>
  <c r="O1432" i="11" s="1"/>
  <c r="N1431" i="11"/>
  <c r="G1431" i="11" s="1"/>
  <c r="O1431" i="11" s="1"/>
  <c r="N1430" i="11"/>
  <c r="G1430" i="11" s="1"/>
  <c r="O1430" i="11" s="1"/>
  <c r="N1429" i="11"/>
  <c r="G1429" i="11" s="1"/>
  <c r="O1429" i="11" s="1"/>
  <c r="N1428" i="11"/>
  <c r="G1428" i="11" s="1"/>
  <c r="O1428" i="11" s="1"/>
  <c r="N1427" i="11"/>
  <c r="G1427" i="11" s="1"/>
  <c r="O1427" i="11" s="1"/>
  <c r="N1426" i="11"/>
  <c r="G1426" i="11" s="1"/>
  <c r="O1426" i="11" s="1"/>
  <c r="N1425" i="11"/>
  <c r="G1425" i="11" s="1"/>
  <c r="O1425" i="11" s="1"/>
  <c r="L1425" i="11"/>
  <c r="N1424" i="11"/>
  <c r="G1424" i="11" s="1"/>
  <c r="O1424" i="11" s="1"/>
  <c r="L1424" i="11"/>
  <c r="N1423" i="11"/>
  <c r="G1423" i="11" s="1"/>
  <c r="O1423" i="11" s="1"/>
  <c r="N1422" i="11"/>
  <c r="G1422" i="11" s="1"/>
  <c r="O1422" i="11" s="1"/>
  <c r="N1421" i="11"/>
  <c r="G1421" i="11" s="1"/>
  <c r="O1421" i="11" s="1"/>
  <c r="L1421" i="11"/>
  <c r="N1420" i="11"/>
  <c r="G1420" i="11" s="1"/>
  <c r="O1420" i="11" s="1"/>
  <c r="L1420" i="11"/>
  <c r="N1419" i="11"/>
  <c r="G1419" i="11" s="1"/>
  <c r="O1419" i="11" s="1"/>
  <c r="N1418" i="11"/>
  <c r="G1418" i="11" s="1"/>
  <c r="O1418" i="11" s="1"/>
  <c r="N1417" i="11"/>
  <c r="G1417" i="11" s="1"/>
  <c r="O1417" i="11" s="1"/>
  <c r="L1417" i="11"/>
  <c r="N1416" i="11"/>
  <c r="G1416" i="11" s="1"/>
  <c r="O1416" i="11" s="1"/>
  <c r="L1416" i="11"/>
  <c r="N1415" i="11"/>
  <c r="G1415" i="11" s="1"/>
  <c r="O1415" i="11" s="1"/>
  <c r="N1414" i="11"/>
  <c r="G1414" i="11" s="1"/>
  <c r="O1414" i="11" s="1"/>
  <c r="N1413" i="11"/>
  <c r="G1413" i="11" s="1"/>
  <c r="O1413" i="11" s="1"/>
  <c r="L1413" i="11"/>
  <c r="N1412" i="11"/>
  <c r="G1412" i="11" s="1"/>
  <c r="O1412" i="11" s="1"/>
  <c r="L1412" i="11"/>
  <c r="N1411" i="11"/>
  <c r="G1411" i="11" s="1"/>
  <c r="O1411" i="11" s="1"/>
  <c r="N1410" i="11"/>
  <c r="G1410" i="11" s="1"/>
  <c r="O1410" i="11" s="1"/>
  <c r="N1409" i="11"/>
  <c r="G1409" i="11" s="1"/>
  <c r="O1409" i="11" s="1"/>
  <c r="N1408" i="11"/>
  <c r="G1408" i="11" s="1"/>
  <c r="O1408" i="11" s="1"/>
  <c r="N1407" i="11"/>
  <c r="G1407" i="11" s="1"/>
  <c r="O1407" i="11" s="1"/>
  <c r="N1406" i="11"/>
  <c r="G1406" i="11" s="1"/>
  <c r="O1406" i="11" s="1"/>
  <c r="N1405" i="11"/>
  <c r="G1405" i="11" s="1"/>
  <c r="O1405" i="11" s="1"/>
  <c r="L1405" i="11"/>
  <c r="N1404" i="11"/>
  <c r="G1404" i="11" s="1"/>
  <c r="O1404" i="11" s="1"/>
  <c r="L1404" i="11"/>
  <c r="N1403" i="11"/>
  <c r="G1403" i="11" s="1"/>
  <c r="O1403" i="11" s="1"/>
  <c r="N1402" i="11"/>
  <c r="G1402" i="11" s="1"/>
  <c r="O1402" i="11" s="1"/>
  <c r="N1401" i="11"/>
  <c r="G1401" i="11" s="1"/>
  <c r="O1401" i="11" s="1"/>
  <c r="L1401" i="11"/>
  <c r="N1400" i="11"/>
  <c r="G1400" i="11" s="1"/>
  <c r="O1400" i="11" s="1"/>
  <c r="L1400" i="11"/>
  <c r="N1399" i="11"/>
  <c r="G1399" i="11" s="1"/>
  <c r="O1399" i="11" s="1"/>
  <c r="N1398" i="11"/>
  <c r="G1398" i="11" s="1"/>
  <c r="O1398" i="11" s="1"/>
  <c r="N1397" i="11"/>
  <c r="L1397" i="11"/>
  <c r="G1397" i="11"/>
  <c r="O1397" i="11" s="1"/>
  <c r="N1396" i="11"/>
  <c r="G1396" i="11" s="1"/>
  <c r="O1396" i="11" s="1"/>
  <c r="L1396" i="11"/>
  <c r="N1395" i="11"/>
  <c r="G1395" i="11" s="1"/>
  <c r="O1395" i="11" s="1"/>
  <c r="N1394" i="11"/>
  <c r="G1394" i="11" s="1"/>
  <c r="O1394" i="11" s="1"/>
  <c r="N1393" i="11"/>
  <c r="G1393" i="11" s="1"/>
  <c r="O1393" i="11" s="1"/>
  <c r="L1393" i="11"/>
  <c r="N1392" i="11"/>
  <c r="G1392" i="11" s="1"/>
  <c r="O1392" i="11" s="1"/>
  <c r="L1392" i="11"/>
  <c r="N1391" i="11"/>
  <c r="G1391" i="11" s="1"/>
  <c r="O1391" i="11" s="1"/>
  <c r="N1390" i="11"/>
  <c r="G1390" i="11" s="1"/>
  <c r="O1390" i="11" s="1"/>
  <c r="N1389" i="11"/>
  <c r="G1389" i="11" s="1"/>
  <c r="O1389" i="11" s="1"/>
  <c r="N1388" i="11"/>
  <c r="G1388" i="11" s="1"/>
  <c r="O1388" i="11" s="1"/>
  <c r="N1387" i="11"/>
  <c r="G1387" i="11" s="1"/>
  <c r="O1387" i="11" s="1"/>
  <c r="N1386" i="11"/>
  <c r="G1386" i="11"/>
  <c r="O1386" i="11" s="1"/>
  <c r="N1385" i="11"/>
  <c r="G1385" i="11" s="1"/>
  <c r="O1385" i="11" s="1"/>
  <c r="N1384" i="11"/>
  <c r="G1384" i="11" s="1"/>
  <c r="O1384" i="11" s="1"/>
  <c r="N1383" i="11"/>
  <c r="G1383" i="11" s="1"/>
  <c r="O1383" i="11" s="1"/>
  <c r="N1382" i="11"/>
  <c r="G1382" i="11" s="1"/>
  <c r="O1382" i="11" s="1"/>
  <c r="N1381" i="11"/>
  <c r="G1381" i="11" s="1"/>
  <c r="O1381" i="11" s="1"/>
  <c r="N1380" i="11"/>
  <c r="G1380" i="11" s="1"/>
  <c r="O1380" i="11" s="1"/>
  <c r="N1379" i="11"/>
  <c r="G1379" i="11" s="1"/>
  <c r="O1379" i="11" s="1"/>
  <c r="N1378" i="11"/>
  <c r="G1378" i="11" s="1"/>
  <c r="O1378" i="11" s="1"/>
  <c r="N1377" i="11"/>
  <c r="G1377" i="11" s="1"/>
  <c r="O1377" i="11" s="1"/>
  <c r="N1376" i="11"/>
  <c r="G1376" i="11" s="1"/>
  <c r="O1376" i="11" s="1"/>
  <c r="N1375" i="11"/>
  <c r="G1375" i="11" s="1"/>
  <c r="O1375" i="11" s="1"/>
  <c r="N1374" i="11"/>
  <c r="G1374" i="11" s="1"/>
  <c r="O1374" i="11" s="1"/>
  <c r="N1373" i="11"/>
  <c r="G1373" i="11" s="1"/>
  <c r="O1373" i="11" s="1"/>
  <c r="N1372" i="11"/>
  <c r="G1372" i="11" s="1"/>
  <c r="O1372" i="11" s="1"/>
  <c r="N1371" i="11"/>
  <c r="G1371" i="11" s="1"/>
  <c r="O1371" i="11" s="1"/>
  <c r="N1370" i="11"/>
  <c r="G1370" i="11" s="1"/>
  <c r="O1370" i="11" s="1"/>
  <c r="N1369" i="11"/>
  <c r="G1369" i="11" s="1"/>
  <c r="O1369" i="11" s="1"/>
  <c r="N1368" i="11"/>
  <c r="G1368" i="11" s="1"/>
  <c r="O1368" i="11" s="1"/>
  <c r="N1367" i="11"/>
  <c r="G1367" i="11" s="1"/>
  <c r="O1367" i="11" s="1"/>
  <c r="N1366" i="11"/>
  <c r="G1366" i="11" s="1"/>
  <c r="O1366" i="11" s="1"/>
  <c r="N1365" i="11"/>
  <c r="G1365" i="11" s="1"/>
  <c r="O1365" i="11" s="1"/>
  <c r="N1364" i="11"/>
  <c r="G1364" i="11" s="1"/>
  <c r="O1364" i="11" s="1"/>
  <c r="N1363" i="11"/>
  <c r="G1363" i="11" s="1"/>
  <c r="O1363" i="11" s="1"/>
  <c r="N1362" i="11"/>
  <c r="G1362" i="11" s="1"/>
  <c r="O1362" i="11" s="1"/>
  <c r="N1361" i="11"/>
  <c r="G1361" i="11" s="1"/>
  <c r="O1361" i="11" s="1"/>
  <c r="N1360" i="11"/>
  <c r="G1360" i="11" s="1"/>
  <c r="O1360" i="11" s="1"/>
  <c r="N1359" i="11"/>
  <c r="G1359" i="11" s="1"/>
  <c r="O1359" i="11" s="1"/>
  <c r="N1358" i="11"/>
  <c r="G1358" i="11" s="1"/>
  <c r="O1358" i="11" s="1"/>
  <c r="N1357" i="11"/>
  <c r="G1357" i="11" s="1"/>
  <c r="O1357" i="11" s="1"/>
  <c r="N1356" i="11"/>
  <c r="G1356" i="11" s="1"/>
  <c r="O1356" i="11" s="1"/>
  <c r="N1355" i="11"/>
  <c r="G1355" i="11" s="1"/>
  <c r="O1355" i="11" s="1"/>
  <c r="N1354" i="11"/>
  <c r="G1354" i="11" s="1"/>
  <c r="O1354" i="11" s="1"/>
  <c r="N1353" i="11"/>
  <c r="G1353" i="11" s="1"/>
  <c r="O1353" i="11" s="1"/>
  <c r="L1353" i="11"/>
  <c r="N1352" i="11"/>
  <c r="G1352" i="11" s="1"/>
  <c r="O1352" i="11" s="1"/>
  <c r="L1352" i="11"/>
  <c r="N1351" i="11"/>
  <c r="G1351" i="11" s="1"/>
  <c r="O1351" i="11" s="1"/>
  <c r="L1351" i="11"/>
  <c r="N1350" i="11"/>
  <c r="G1350" i="11" s="1"/>
  <c r="O1350" i="11" s="1"/>
  <c r="N1349" i="11"/>
  <c r="G1349" i="11" s="1"/>
  <c r="O1349" i="11" s="1"/>
  <c r="L1349" i="11"/>
  <c r="N1348" i="11"/>
  <c r="G1348" i="11" s="1"/>
  <c r="O1348" i="11" s="1"/>
  <c r="L1348" i="11"/>
  <c r="N1347" i="11"/>
  <c r="G1347" i="11" s="1"/>
  <c r="O1347" i="11" s="1"/>
  <c r="L1347" i="11"/>
  <c r="N1346" i="11"/>
  <c r="G1346" i="11" s="1"/>
  <c r="O1346" i="11" s="1"/>
  <c r="N1345" i="11"/>
  <c r="G1345" i="11" s="1"/>
  <c r="O1345" i="11" s="1"/>
  <c r="L1345" i="11"/>
  <c r="N1344" i="11"/>
  <c r="G1344" i="11" s="1"/>
  <c r="O1344" i="11" s="1"/>
  <c r="L1344" i="11"/>
  <c r="N1343" i="11"/>
  <c r="G1343" i="11" s="1"/>
  <c r="O1343" i="11" s="1"/>
  <c r="L1343" i="11"/>
  <c r="N1342" i="11"/>
  <c r="G1342" i="11" s="1"/>
  <c r="O1342" i="11" s="1"/>
  <c r="N1341" i="11"/>
  <c r="G1341" i="11" s="1"/>
  <c r="O1341" i="11" s="1"/>
  <c r="L1341" i="11"/>
  <c r="N1340" i="11"/>
  <c r="G1340" i="11" s="1"/>
  <c r="O1340" i="11" s="1"/>
  <c r="L1340" i="11"/>
  <c r="N1339" i="11"/>
  <c r="G1339" i="11" s="1"/>
  <c r="O1339" i="11" s="1"/>
  <c r="L1339" i="11"/>
  <c r="N1338" i="11"/>
  <c r="G1338" i="11" s="1"/>
  <c r="O1338" i="11" s="1"/>
  <c r="N1337" i="11"/>
  <c r="G1337" i="11" s="1"/>
  <c r="O1337" i="11" s="1"/>
  <c r="L1337" i="11"/>
  <c r="N1336" i="11"/>
  <c r="G1336" i="11" s="1"/>
  <c r="O1336" i="11" s="1"/>
  <c r="L1336" i="11"/>
  <c r="N1335" i="11"/>
  <c r="G1335" i="11" s="1"/>
  <c r="O1335" i="11" s="1"/>
  <c r="N1334" i="11"/>
  <c r="G1334" i="11" s="1"/>
  <c r="O1334" i="11" s="1"/>
  <c r="N1333" i="11"/>
  <c r="G1333" i="11" s="1"/>
  <c r="O1333" i="11" s="1"/>
  <c r="L1333" i="11"/>
  <c r="N1332" i="11"/>
  <c r="G1332" i="11" s="1"/>
  <c r="O1332" i="11" s="1"/>
  <c r="L1332" i="11"/>
  <c r="N1331" i="11"/>
  <c r="G1331" i="11" s="1"/>
  <c r="O1331" i="11" s="1"/>
  <c r="N1330" i="11"/>
  <c r="G1330" i="11" s="1"/>
  <c r="O1330" i="11" s="1"/>
  <c r="N1329" i="11"/>
  <c r="G1329" i="11" s="1"/>
  <c r="O1329" i="11" s="1"/>
  <c r="N1328" i="11"/>
  <c r="G1328" i="11" s="1"/>
  <c r="O1328" i="11" s="1"/>
  <c r="N1327" i="11"/>
  <c r="G1327" i="11" s="1"/>
  <c r="O1327" i="11" s="1"/>
  <c r="N1326" i="11"/>
  <c r="G1326" i="11" s="1"/>
  <c r="O1326" i="11" s="1"/>
  <c r="N1325" i="11"/>
  <c r="G1325" i="11" s="1"/>
  <c r="O1325" i="11" s="1"/>
  <c r="N1324" i="11"/>
  <c r="G1324" i="11" s="1"/>
  <c r="N1323" i="11"/>
  <c r="G1323" i="11" s="1"/>
  <c r="O1323" i="11" s="1"/>
  <c r="N1322" i="11"/>
  <c r="G1322" i="11" s="1"/>
  <c r="O1322" i="11" s="1"/>
  <c r="N1321" i="11"/>
  <c r="G1321" i="11" s="1"/>
  <c r="O1321" i="11" s="1"/>
  <c r="L1321" i="11"/>
  <c r="N1320" i="11"/>
  <c r="G1320" i="11" s="1"/>
  <c r="O1320" i="11" s="1"/>
  <c r="L1320" i="11"/>
  <c r="N1319" i="11"/>
  <c r="G1319" i="11" s="1"/>
  <c r="O1319" i="11" s="1"/>
  <c r="N1318" i="11"/>
  <c r="G1318" i="11" s="1"/>
  <c r="O1318" i="11" s="1"/>
  <c r="N1317" i="11"/>
  <c r="G1317" i="11" s="1"/>
  <c r="O1317" i="11" s="1"/>
  <c r="L1317" i="11"/>
  <c r="N1316" i="11"/>
  <c r="G1316" i="11" s="1"/>
  <c r="O1316" i="11" s="1"/>
  <c r="L1316" i="11"/>
  <c r="N1315" i="11"/>
  <c r="G1315" i="11" s="1"/>
  <c r="O1315" i="11" s="1"/>
  <c r="N1314" i="11"/>
  <c r="G1314" i="11" s="1"/>
  <c r="O1314" i="11" s="1"/>
  <c r="N1313" i="11"/>
  <c r="G1313" i="11" s="1"/>
  <c r="O1313" i="11" s="1"/>
  <c r="L1313" i="11"/>
  <c r="N1312" i="11"/>
  <c r="G1312" i="11" s="1"/>
  <c r="O1312" i="11" s="1"/>
  <c r="L1312" i="11"/>
  <c r="N1311" i="11"/>
  <c r="G1311" i="11" s="1"/>
  <c r="O1311" i="11" s="1"/>
  <c r="N1310" i="11"/>
  <c r="G1310" i="11" s="1"/>
  <c r="O1310" i="11" s="1"/>
  <c r="N1309" i="11"/>
  <c r="G1309" i="11" s="1"/>
  <c r="O1309" i="11" s="1"/>
  <c r="L1309" i="11"/>
  <c r="N1308" i="11"/>
  <c r="G1308" i="11" s="1"/>
  <c r="O1308" i="11" s="1"/>
  <c r="L1308" i="11"/>
  <c r="N1307" i="11"/>
  <c r="G1307" i="11" s="1"/>
  <c r="O1307" i="11" s="1"/>
  <c r="N1306" i="11"/>
  <c r="G1306" i="11" s="1"/>
  <c r="O1306" i="11" s="1"/>
  <c r="N1305" i="11"/>
  <c r="G1305" i="11" s="1"/>
  <c r="O1305" i="11" s="1"/>
  <c r="N1304" i="11"/>
  <c r="G1304" i="11" s="1"/>
  <c r="O1304" i="11" s="1"/>
  <c r="N1303" i="11"/>
  <c r="G1303" i="11" s="1"/>
  <c r="O1303" i="11" s="1"/>
  <c r="N1302" i="11"/>
  <c r="G1302" i="11" s="1"/>
  <c r="O1302" i="11" s="1"/>
  <c r="P1301" i="11"/>
  <c r="N1301" i="11"/>
  <c r="G1301" i="11" s="1"/>
  <c r="P1300" i="11"/>
  <c r="N1300" i="11"/>
  <c r="G1300" i="11" s="1"/>
  <c r="P1299" i="11"/>
  <c r="N1299" i="11"/>
  <c r="G1299" i="11" s="1"/>
  <c r="P1298" i="11"/>
  <c r="N1298" i="11"/>
  <c r="G1298" i="11" s="1"/>
  <c r="P1297" i="11"/>
  <c r="N1297" i="11"/>
  <c r="G1297" i="11" s="1"/>
  <c r="P1296" i="11"/>
  <c r="N1296" i="11"/>
  <c r="G1296" i="11" s="1"/>
  <c r="P1295" i="11"/>
  <c r="N1295" i="11"/>
  <c r="G1295" i="11" s="1"/>
  <c r="P1294" i="11"/>
  <c r="N1294" i="11"/>
  <c r="G1294" i="11" s="1"/>
  <c r="P1293" i="11"/>
  <c r="N1293" i="11"/>
  <c r="G1293" i="11" s="1"/>
  <c r="P1292" i="11"/>
  <c r="N1292" i="11"/>
  <c r="G1292" i="11" s="1"/>
  <c r="P1291" i="11"/>
  <c r="N1291" i="11"/>
  <c r="G1291" i="11" s="1"/>
  <c r="P1290" i="11"/>
  <c r="N1290" i="11"/>
  <c r="G1290" i="11" s="1"/>
  <c r="P1289" i="11"/>
  <c r="N1289" i="11"/>
  <c r="G1289" i="11" s="1"/>
  <c r="P1288" i="11"/>
  <c r="N1288" i="11"/>
  <c r="G1288" i="11" s="1"/>
  <c r="P1287" i="11"/>
  <c r="N1287" i="11"/>
  <c r="G1287" i="11" s="1"/>
  <c r="P1286" i="11"/>
  <c r="N1286" i="11"/>
  <c r="G1286" i="11" s="1"/>
  <c r="P1285" i="11"/>
  <c r="N1285" i="11"/>
  <c r="G1285" i="11" s="1"/>
  <c r="P1284" i="11"/>
  <c r="N1284" i="11"/>
  <c r="G1284" i="11" s="1"/>
  <c r="P1283" i="11"/>
  <c r="N1283" i="11"/>
  <c r="G1283" i="11" s="1"/>
  <c r="P1282" i="11"/>
  <c r="N1282" i="11"/>
  <c r="G1282" i="11" s="1"/>
  <c r="P1281" i="11"/>
  <c r="N1281" i="11"/>
  <c r="G1281" i="11" s="1"/>
  <c r="P1280" i="11"/>
  <c r="N1280" i="11"/>
  <c r="G1280" i="11" s="1"/>
  <c r="P1279" i="11"/>
  <c r="N1279" i="11"/>
  <c r="G1279" i="11" s="1"/>
  <c r="P1278" i="11"/>
  <c r="N1278" i="11"/>
  <c r="G1278" i="11" s="1"/>
  <c r="P1277" i="11"/>
  <c r="N1277" i="11"/>
  <c r="G1277" i="11" s="1"/>
  <c r="P1276" i="11"/>
  <c r="N1276" i="11"/>
  <c r="G1276" i="11" s="1"/>
  <c r="P1275" i="11"/>
  <c r="N1275" i="11"/>
  <c r="G1275" i="11" s="1"/>
  <c r="P1274" i="11"/>
  <c r="N1274" i="11"/>
  <c r="G1274" i="11" s="1"/>
  <c r="P1273" i="11"/>
  <c r="N1273" i="11"/>
  <c r="G1273" i="11" s="1"/>
  <c r="P1272" i="11"/>
  <c r="N1272" i="11"/>
  <c r="G1272" i="11" s="1"/>
  <c r="P1271" i="11"/>
  <c r="N1271" i="11"/>
  <c r="G1271" i="11" s="1"/>
  <c r="P1270" i="11"/>
  <c r="N1270" i="11"/>
  <c r="G1270" i="11" s="1"/>
  <c r="P1269" i="11"/>
  <c r="N1269" i="11"/>
  <c r="G1269" i="11" s="1"/>
  <c r="P1268" i="11"/>
  <c r="N1268" i="11"/>
  <c r="G1268" i="11" s="1"/>
  <c r="P1267" i="11"/>
  <c r="N1267" i="11"/>
  <c r="G1267" i="11" s="1"/>
  <c r="P1266" i="11"/>
  <c r="N1266" i="11"/>
  <c r="G1266" i="11" s="1"/>
  <c r="P1265" i="11"/>
  <c r="N1265" i="11"/>
  <c r="G1265" i="11" s="1"/>
  <c r="P1264" i="11"/>
  <c r="N1264" i="11"/>
  <c r="G1264" i="11" s="1"/>
  <c r="P1263" i="11"/>
  <c r="N1263" i="11"/>
  <c r="G1263" i="11" s="1"/>
  <c r="P1262" i="11"/>
  <c r="N1262" i="11"/>
  <c r="G1262" i="11" s="1"/>
  <c r="P1261" i="11"/>
  <c r="N1261" i="11"/>
  <c r="G1261" i="11" s="1"/>
  <c r="P1260" i="11"/>
  <c r="N1260" i="11"/>
  <c r="G1260" i="11" s="1"/>
  <c r="P1259" i="11"/>
  <c r="N1259" i="11"/>
  <c r="G1259" i="11" s="1"/>
  <c r="P1258" i="11"/>
  <c r="N1258" i="11"/>
  <c r="G1258" i="11" s="1"/>
  <c r="P1257" i="11"/>
  <c r="N1257" i="11"/>
  <c r="G1257" i="11" s="1"/>
  <c r="P1256" i="11"/>
  <c r="N1256" i="11"/>
  <c r="G1256" i="11" s="1"/>
  <c r="P1255" i="11"/>
  <c r="N1255" i="11"/>
  <c r="G1255" i="11" s="1"/>
  <c r="P1254" i="11"/>
  <c r="N1254" i="11"/>
  <c r="G1254" i="11" s="1"/>
  <c r="P1253" i="11"/>
  <c r="N1253" i="11"/>
  <c r="G1253" i="11" s="1"/>
  <c r="P1252" i="11"/>
  <c r="N1252" i="11"/>
  <c r="G1252" i="11" s="1"/>
  <c r="P1251" i="11"/>
  <c r="N1251" i="11"/>
  <c r="G1251" i="11" s="1"/>
  <c r="P1250" i="11"/>
  <c r="N1250" i="11"/>
  <c r="G1250" i="11" s="1"/>
  <c r="P1249" i="11"/>
  <c r="N1249" i="11"/>
  <c r="G1249" i="11" s="1"/>
  <c r="P1248" i="11"/>
  <c r="N1248" i="11"/>
  <c r="G1248" i="11" s="1"/>
  <c r="P1247" i="11"/>
  <c r="N1247" i="11"/>
  <c r="G1247" i="11" s="1"/>
  <c r="P1246" i="11"/>
  <c r="N1246" i="11"/>
  <c r="G1246" i="11" s="1"/>
  <c r="P1245" i="11"/>
  <c r="N1245" i="11"/>
  <c r="G1245" i="11" s="1"/>
  <c r="P1244" i="11"/>
  <c r="N1244" i="11"/>
  <c r="G1244" i="11" s="1"/>
  <c r="P1243" i="11"/>
  <c r="N1243" i="11"/>
  <c r="G1243" i="11" s="1"/>
  <c r="P1242" i="11"/>
  <c r="N1242" i="11"/>
  <c r="G1242" i="11" s="1"/>
  <c r="P1241" i="11"/>
  <c r="N1241" i="11"/>
  <c r="G1241" i="11" s="1"/>
  <c r="P1240" i="11"/>
  <c r="N1240" i="11"/>
  <c r="G1240" i="11" s="1"/>
  <c r="P1239" i="11"/>
  <c r="N1239" i="11"/>
  <c r="G1239" i="11" s="1"/>
  <c r="P1238" i="11"/>
  <c r="N1238" i="11"/>
  <c r="G1238" i="11" s="1"/>
  <c r="P1237" i="11"/>
  <c r="N1237" i="11"/>
  <c r="G1237" i="11" s="1"/>
  <c r="P1236" i="11"/>
  <c r="N1236" i="11"/>
  <c r="G1236" i="11" s="1"/>
  <c r="P1235" i="11"/>
  <c r="N1235" i="11"/>
  <c r="G1235" i="11" s="1"/>
  <c r="P1234" i="11"/>
  <c r="N1234" i="11"/>
  <c r="G1234" i="11" s="1"/>
  <c r="P1233" i="11"/>
  <c r="N1233" i="11"/>
  <c r="G1233" i="11" s="1"/>
  <c r="P1232" i="11"/>
  <c r="N1232" i="11"/>
  <c r="G1232" i="11" s="1"/>
  <c r="P1231" i="11"/>
  <c r="N1231" i="11"/>
  <c r="G1231" i="11" s="1"/>
  <c r="P1230" i="11"/>
  <c r="N1230" i="11"/>
  <c r="G1230" i="11" s="1"/>
  <c r="P1229" i="11"/>
  <c r="N1229" i="11"/>
  <c r="G1229" i="11" s="1"/>
  <c r="P1228" i="11"/>
  <c r="N1228" i="11"/>
  <c r="G1228" i="11" s="1"/>
  <c r="P1227" i="11"/>
  <c r="N1227" i="11"/>
  <c r="G1227" i="11" s="1"/>
  <c r="P1226" i="11"/>
  <c r="N1226" i="11"/>
  <c r="G1226" i="11" s="1"/>
  <c r="P1225" i="11"/>
  <c r="N1225" i="11"/>
  <c r="G1225" i="11" s="1"/>
  <c r="P1224" i="11"/>
  <c r="N1224" i="11"/>
  <c r="G1224" i="11" s="1"/>
  <c r="P1223" i="11"/>
  <c r="N1223" i="11"/>
  <c r="G1223" i="11" s="1"/>
  <c r="P1222" i="11"/>
  <c r="N1222" i="11"/>
  <c r="G1222" i="11" s="1"/>
  <c r="P1221" i="11"/>
  <c r="N1221" i="11"/>
  <c r="G1221" i="11" s="1"/>
  <c r="P1220" i="11"/>
  <c r="N1220" i="11"/>
  <c r="G1220" i="11" s="1"/>
  <c r="P1219" i="11"/>
  <c r="N1219" i="11"/>
  <c r="G1219" i="11" s="1"/>
  <c r="P1218" i="11"/>
  <c r="N1218" i="11"/>
  <c r="G1218" i="11" s="1"/>
  <c r="P1217" i="11"/>
  <c r="N1217" i="11"/>
  <c r="G1217" i="11" s="1"/>
  <c r="P1216" i="11"/>
  <c r="N1216" i="11"/>
  <c r="G1216" i="11" s="1"/>
  <c r="P1215" i="11"/>
  <c r="N1215" i="11"/>
  <c r="G1215" i="11" s="1"/>
  <c r="P1214" i="11"/>
  <c r="N1214" i="11"/>
  <c r="G1214" i="11" s="1"/>
  <c r="P1213" i="11"/>
  <c r="N1213" i="11"/>
  <c r="G1213" i="11" s="1"/>
  <c r="P1212" i="11"/>
  <c r="N1212" i="11"/>
  <c r="G1212" i="11" s="1"/>
  <c r="P1211" i="11"/>
  <c r="N1211" i="11"/>
  <c r="G1211" i="11" s="1"/>
  <c r="P1210" i="11"/>
  <c r="N1210" i="11"/>
  <c r="G1210" i="11" s="1"/>
  <c r="P1209" i="11"/>
  <c r="N1209" i="11"/>
  <c r="G1209" i="11" s="1"/>
  <c r="P1208" i="11"/>
  <c r="N1208" i="11"/>
  <c r="G1208" i="11" s="1"/>
  <c r="P1207" i="11"/>
  <c r="N1207" i="11"/>
  <c r="G1207" i="11" s="1"/>
  <c r="P1206" i="11"/>
  <c r="N1206" i="11"/>
  <c r="G1206" i="11" s="1"/>
  <c r="P1205" i="11"/>
  <c r="N1205" i="11"/>
  <c r="G1205" i="11" s="1"/>
  <c r="P1204" i="11"/>
  <c r="N1204" i="11"/>
  <c r="G1204" i="11" s="1"/>
  <c r="P1203" i="11"/>
  <c r="N1203" i="11"/>
  <c r="G1203" i="11" s="1"/>
  <c r="P1202" i="11"/>
  <c r="N1202" i="11"/>
  <c r="G1202" i="11" s="1"/>
  <c r="P1201" i="11"/>
  <c r="N1201" i="11"/>
  <c r="G1201" i="11" s="1"/>
  <c r="P1200" i="11"/>
  <c r="N1200" i="11"/>
  <c r="G1200" i="11" s="1"/>
  <c r="P1199" i="11"/>
  <c r="N1199" i="11"/>
  <c r="G1199" i="11" s="1"/>
  <c r="P1198" i="11"/>
  <c r="N1198" i="11"/>
  <c r="G1198" i="11" s="1"/>
  <c r="P1197" i="11"/>
  <c r="N1197" i="11"/>
  <c r="G1197" i="11" s="1"/>
  <c r="P1196" i="11"/>
  <c r="N1196" i="11"/>
  <c r="G1196" i="11" s="1"/>
  <c r="P1195" i="11"/>
  <c r="N1195" i="11"/>
  <c r="G1195" i="11" s="1"/>
  <c r="P1194" i="11"/>
  <c r="N1194" i="11"/>
  <c r="G1194" i="11" s="1"/>
  <c r="P1193" i="11"/>
  <c r="N1193" i="11"/>
  <c r="G1193" i="11" s="1"/>
  <c r="P1192" i="11"/>
  <c r="N1192" i="11"/>
  <c r="G1192" i="11" s="1"/>
  <c r="P1191" i="11"/>
  <c r="N1191" i="11"/>
  <c r="G1191" i="11" s="1"/>
  <c r="P1190" i="11"/>
  <c r="N1190" i="11"/>
  <c r="G1190" i="11" s="1"/>
  <c r="P1189" i="11"/>
  <c r="N1189" i="11"/>
  <c r="G1189" i="11" s="1"/>
  <c r="P1188" i="11"/>
  <c r="N1188" i="11"/>
  <c r="G1188" i="11" s="1"/>
  <c r="P1187" i="11"/>
  <c r="N1187" i="11"/>
  <c r="G1187" i="11" s="1"/>
  <c r="P1186" i="11"/>
  <c r="N1186" i="11"/>
  <c r="G1186" i="11" s="1"/>
  <c r="P1185" i="11"/>
  <c r="N1185" i="11"/>
  <c r="G1185" i="11" s="1"/>
  <c r="P1184" i="11"/>
  <c r="N1184" i="11"/>
  <c r="G1184" i="11" s="1"/>
  <c r="P1183" i="11"/>
  <c r="N1183" i="11"/>
  <c r="G1183" i="11" s="1"/>
  <c r="P1182" i="11"/>
  <c r="N1182" i="11"/>
  <c r="G1182" i="11" s="1"/>
  <c r="P1181" i="11"/>
  <c r="N1181" i="11"/>
  <c r="G1181" i="11" s="1"/>
  <c r="P1180" i="11"/>
  <c r="N1180" i="11"/>
  <c r="G1180" i="11" s="1"/>
  <c r="P1179" i="11"/>
  <c r="N1179" i="11"/>
  <c r="G1179" i="11" s="1"/>
  <c r="P1178" i="11"/>
  <c r="N1178" i="11"/>
  <c r="G1178" i="11" s="1"/>
  <c r="P1177" i="11"/>
  <c r="N1177" i="11"/>
  <c r="G1177" i="11" s="1"/>
  <c r="P1176" i="11"/>
  <c r="N1176" i="11"/>
  <c r="G1176" i="11" s="1"/>
  <c r="P1175" i="11"/>
  <c r="N1175" i="11"/>
  <c r="G1175" i="11" s="1"/>
  <c r="P1174" i="11"/>
  <c r="N1174" i="11"/>
  <c r="G1174" i="11" s="1"/>
  <c r="P1173" i="11"/>
  <c r="N1173" i="11"/>
  <c r="G1173" i="11" s="1"/>
  <c r="P1172" i="11"/>
  <c r="N1172" i="11"/>
  <c r="G1172" i="11" s="1"/>
  <c r="P1171" i="11"/>
  <c r="N1171" i="11"/>
  <c r="G1171" i="11" s="1"/>
  <c r="P1170" i="11"/>
  <c r="N1170" i="11"/>
  <c r="G1170" i="11" s="1"/>
  <c r="P1169" i="11"/>
  <c r="N1169" i="11"/>
  <c r="G1169" i="11" s="1"/>
  <c r="P1168" i="11"/>
  <c r="N1168" i="11"/>
  <c r="G1168" i="11" s="1"/>
  <c r="P1167" i="11"/>
  <c r="N1167" i="11"/>
  <c r="G1167" i="11" s="1"/>
  <c r="P1166" i="11"/>
  <c r="N1166" i="11"/>
  <c r="G1166" i="11" s="1"/>
  <c r="P1165" i="11"/>
  <c r="N1165" i="11"/>
  <c r="G1165" i="11" s="1"/>
  <c r="P1164" i="11"/>
  <c r="N1164" i="11"/>
  <c r="G1164" i="11" s="1"/>
  <c r="P1163" i="11"/>
  <c r="N1163" i="11"/>
  <c r="G1163" i="11" s="1"/>
  <c r="P1162" i="11"/>
  <c r="N1162" i="11"/>
  <c r="G1162" i="11" s="1"/>
  <c r="P1161" i="11"/>
  <c r="N1161" i="11"/>
  <c r="G1161" i="11" s="1"/>
  <c r="P1160" i="11"/>
  <c r="N1160" i="11"/>
  <c r="G1160" i="11" s="1"/>
  <c r="P1159" i="11"/>
  <c r="N1159" i="11"/>
  <c r="G1159" i="11" s="1"/>
  <c r="P1158" i="11"/>
  <c r="N1158" i="11"/>
  <c r="G1158" i="11" s="1"/>
  <c r="P1157" i="11"/>
  <c r="N1157" i="11"/>
  <c r="G1157" i="11" s="1"/>
  <c r="P1156" i="11"/>
  <c r="N1156" i="11"/>
  <c r="G1156" i="11" s="1"/>
  <c r="P1155" i="11"/>
  <c r="N1155" i="11"/>
  <c r="G1155" i="11" s="1"/>
  <c r="P1154" i="11"/>
  <c r="N1154" i="11"/>
  <c r="G1154" i="11" s="1"/>
  <c r="P1153" i="11"/>
  <c r="N1153" i="11"/>
  <c r="G1153" i="11" s="1"/>
  <c r="P1152" i="11"/>
  <c r="N1152" i="11"/>
  <c r="G1152" i="11" s="1"/>
  <c r="P1151" i="11"/>
  <c r="N1151" i="11"/>
  <c r="G1151" i="11" s="1"/>
  <c r="P1150" i="11"/>
  <c r="N1150" i="11"/>
  <c r="G1150" i="11" s="1"/>
  <c r="P1149" i="11"/>
  <c r="N1149" i="11"/>
  <c r="G1149" i="11" s="1"/>
  <c r="P1148" i="11"/>
  <c r="N1148" i="11"/>
  <c r="G1148" i="11" s="1"/>
  <c r="P1147" i="11"/>
  <c r="N1147" i="11"/>
  <c r="G1147" i="11" s="1"/>
  <c r="P1146" i="11"/>
  <c r="N1146" i="11"/>
  <c r="G1146" i="11" s="1"/>
  <c r="P1145" i="11"/>
  <c r="N1145" i="11"/>
  <c r="G1145" i="11" s="1"/>
  <c r="P1144" i="11"/>
  <c r="N1144" i="11"/>
  <c r="G1144" i="11" s="1"/>
  <c r="P1143" i="11"/>
  <c r="N1143" i="11"/>
  <c r="G1143" i="11" s="1"/>
  <c r="P1142" i="11"/>
  <c r="N1142" i="11"/>
  <c r="G1142" i="11" s="1"/>
  <c r="P1141" i="11"/>
  <c r="N1141" i="11"/>
  <c r="G1141" i="11" s="1"/>
  <c r="P1140" i="11"/>
  <c r="N1140" i="11"/>
  <c r="G1140" i="11" s="1"/>
  <c r="P1139" i="11"/>
  <c r="N1139" i="11"/>
  <c r="G1139" i="11" s="1"/>
  <c r="P1138" i="11"/>
  <c r="N1138" i="11"/>
  <c r="G1138" i="11" s="1"/>
  <c r="P1137" i="11"/>
  <c r="N1137" i="11"/>
  <c r="G1137" i="11" s="1"/>
  <c r="P1136" i="11"/>
  <c r="N1136" i="11"/>
  <c r="G1136" i="11" s="1"/>
  <c r="P1135" i="11"/>
  <c r="N1135" i="11"/>
  <c r="G1135" i="11" s="1"/>
  <c r="P1134" i="11"/>
  <c r="N1134" i="11"/>
  <c r="G1134" i="11" s="1"/>
  <c r="P1133" i="11"/>
  <c r="N1133" i="11"/>
  <c r="G1133" i="11" s="1"/>
  <c r="P1132" i="11"/>
  <c r="N1132" i="11"/>
  <c r="G1132" i="11" s="1"/>
  <c r="P1131" i="11"/>
  <c r="N1131" i="11"/>
  <c r="G1131" i="11" s="1"/>
  <c r="P1130" i="11"/>
  <c r="N1130" i="11"/>
  <c r="G1130" i="11" s="1"/>
  <c r="P1129" i="11"/>
  <c r="N1129" i="11"/>
  <c r="G1129" i="11" s="1"/>
  <c r="P1128" i="11"/>
  <c r="N1128" i="11"/>
  <c r="G1128" i="11" s="1"/>
  <c r="P1127" i="11"/>
  <c r="N1127" i="11"/>
  <c r="G1127" i="11" s="1"/>
  <c r="P1126" i="11"/>
  <c r="N1126" i="11"/>
  <c r="G1126" i="11" s="1"/>
  <c r="P1125" i="11"/>
  <c r="N1125" i="11"/>
  <c r="G1125" i="11" s="1"/>
  <c r="P1124" i="11"/>
  <c r="N1124" i="11"/>
  <c r="G1124" i="11" s="1"/>
  <c r="P1123" i="11"/>
  <c r="N1123" i="11"/>
  <c r="G1123" i="11" s="1"/>
  <c r="P1122" i="11"/>
  <c r="N1122" i="11"/>
  <c r="G1122" i="11" s="1"/>
  <c r="P1121" i="11"/>
  <c r="N1121" i="11"/>
  <c r="G1121" i="11" s="1"/>
  <c r="P1120" i="11"/>
  <c r="N1120" i="11"/>
  <c r="G1120" i="11" s="1"/>
  <c r="P1119" i="11"/>
  <c r="N1119" i="11"/>
  <c r="G1119" i="11" s="1"/>
  <c r="P1118" i="11"/>
  <c r="N1118" i="11"/>
  <c r="G1118" i="11" s="1"/>
  <c r="P1117" i="11"/>
  <c r="N1117" i="11"/>
  <c r="G1117" i="11" s="1"/>
  <c r="P1116" i="11"/>
  <c r="N1116" i="11"/>
  <c r="G1116" i="11" s="1"/>
  <c r="P1115" i="11"/>
  <c r="N1115" i="11"/>
  <c r="G1115" i="11" s="1"/>
  <c r="P1114" i="11"/>
  <c r="N1114" i="11"/>
  <c r="G1114" i="11" s="1"/>
  <c r="P1113" i="11"/>
  <c r="N1113" i="11"/>
  <c r="G1113" i="11" s="1"/>
  <c r="P1112" i="11"/>
  <c r="N1112" i="11"/>
  <c r="G1112" i="11" s="1"/>
  <c r="P1111" i="11"/>
  <c r="N1111" i="11"/>
  <c r="G1111" i="11" s="1"/>
  <c r="P1110" i="11"/>
  <c r="N1110" i="11"/>
  <c r="G1110" i="11" s="1"/>
  <c r="P1109" i="11"/>
  <c r="N1109" i="11"/>
  <c r="G1109" i="11" s="1"/>
  <c r="P1108" i="11"/>
  <c r="N1108" i="11"/>
  <c r="G1108" i="11" s="1"/>
  <c r="N1107" i="11"/>
  <c r="G1107" i="11" s="1"/>
  <c r="N1106" i="11"/>
  <c r="G1106" i="11" s="1"/>
  <c r="N1105" i="11"/>
  <c r="G1105" i="11" s="1"/>
  <c r="N1104" i="11"/>
  <c r="G1104" i="11" s="1"/>
  <c r="N1103" i="11"/>
  <c r="G1103" i="11" s="1"/>
  <c r="N1102" i="11"/>
  <c r="G1102" i="11" s="1"/>
  <c r="N1101" i="11"/>
  <c r="G1101" i="11" s="1"/>
  <c r="N1100" i="11"/>
  <c r="G1100" i="11" s="1"/>
  <c r="N1099" i="11"/>
  <c r="G1099" i="11" s="1"/>
  <c r="N1098" i="11"/>
  <c r="G1098" i="11" s="1"/>
  <c r="N1097" i="11"/>
  <c r="G1097" i="11" s="1"/>
  <c r="N1096" i="11"/>
  <c r="G1096" i="11" s="1"/>
  <c r="N1095" i="11"/>
  <c r="G1095" i="11" s="1"/>
  <c r="N1094" i="11"/>
  <c r="G1094" i="11" s="1"/>
  <c r="N1093" i="11"/>
  <c r="G1093" i="11" s="1"/>
  <c r="N1092" i="11"/>
  <c r="G1092" i="11" s="1"/>
  <c r="N1091" i="11"/>
  <c r="G1091" i="11" s="1"/>
  <c r="N1090" i="11"/>
  <c r="G1090" i="11" s="1"/>
  <c r="N1089" i="11"/>
  <c r="G1089" i="11" s="1"/>
  <c r="N1088" i="11"/>
  <c r="G1088" i="11" s="1"/>
  <c r="N1087" i="11"/>
  <c r="G1087" i="11" s="1"/>
  <c r="N1086" i="11"/>
  <c r="G1086" i="11" s="1"/>
  <c r="N1085" i="11"/>
  <c r="G1085" i="11" s="1"/>
  <c r="N1084" i="11"/>
  <c r="G1084" i="11" s="1"/>
  <c r="N1083" i="11"/>
  <c r="G1083" i="11" s="1"/>
  <c r="N1082" i="11"/>
  <c r="G1082" i="11" s="1"/>
  <c r="N1081" i="11"/>
  <c r="G1081" i="11" s="1"/>
  <c r="N1080" i="11"/>
  <c r="G1080" i="11" s="1"/>
  <c r="N1079" i="11"/>
  <c r="G1079" i="11" s="1"/>
  <c r="N1078" i="11"/>
  <c r="G1078" i="11" s="1"/>
  <c r="N1077" i="11"/>
  <c r="G1077" i="11" s="1"/>
  <c r="N1076" i="11"/>
  <c r="G1076" i="11" s="1"/>
  <c r="N1075" i="11"/>
  <c r="G1075" i="11" s="1"/>
  <c r="N1074" i="11"/>
  <c r="G1074" i="11" s="1"/>
  <c r="N1073" i="11"/>
  <c r="G1073" i="11" s="1"/>
  <c r="N1072" i="11"/>
  <c r="G1072" i="11" s="1"/>
  <c r="N1071" i="11"/>
  <c r="G1071" i="11" s="1"/>
  <c r="N1070" i="11"/>
  <c r="G1070" i="11" s="1"/>
  <c r="N1069" i="11"/>
  <c r="G1069" i="11" s="1"/>
  <c r="N1068" i="11"/>
  <c r="G1068" i="11" s="1"/>
  <c r="N1067" i="11"/>
  <c r="G1067" i="11" s="1"/>
  <c r="N1066" i="11"/>
  <c r="G1066" i="11" s="1"/>
  <c r="N1065" i="11"/>
  <c r="G1065" i="11" s="1"/>
  <c r="N1064" i="11"/>
  <c r="G1064" i="11" s="1"/>
  <c r="N1063" i="11"/>
  <c r="G1063" i="11" s="1"/>
  <c r="N1062" i="11"/>
  <c r="G1062" i="11" s="1"/>
  <c r="N1061" i="11"/>
  <c r="G1061" i="11" s="1"/>
  <c r="N1060" i="11"/>
  <c r="G1060" i="11" s="1"/>
  <c r="N1059" i="11"/>
  <c r="G1059" i="11" s="1"/>
  <c r="N1058" i="11"/>
  <c r="G1058" i="11" s="1"/>
  <c r="N1057" i="11"/>
  <c r="G1057" i="11" s="1"/>
  <c r="N1056" i="11"/>
  <c r="G1056" i="11" s="1"/>
  <c r="N1055" i="11"/>
  <c r="G1055" i="11" s="1"/>
  <c r="N1054" i="11"/>
  <c r="G1054" i="11" s="1"/>
  <c r="N1053" i="11"/>
  <c r="G1053" i="11" s="1"/>
  <c r="N1052" i="11"/>
  <c r="G1052" i="11" s="1"/>
  <c r="N1051" i="11"/>
  <c r="G1051" i="11" s="1"/>
  <c r="N1050" i="11"/>
  <c r="G1050" i="11" s="1"/>
  <c r="N1049" i="11"/>
  <c r="G1049" i="11" s="1"/>
  <c r="N1048" i="11"/>
  <c r="G1048" i="11" s="1"/>
  <c r="N1047" i="11"/>
  <c r="G1047" i="11" s="1"/>
  <c r="N1046" i="11"/>
  <c r="G1046" i="11" s="1"/>
  <c r="N1045" i="11"/>
  <c r="G1045" i="11" s="1"/>
  <c r="N1044" i="11"/>
  <c r="G1044" i="11" s="1"/>
  <c r="N1043" i="11"/>
  <c r="G1043" i="11" s="1"/>
  <c r="N1042" i="11"/>
  <c r="G1042" i="11" s="1"/>
  <c r="N1041" i="11"/>
  <c r="G1041" i="11" s="1"/>
  <c r="N1040" i="11"/>
  <c r="G1040" i="11" s="1"/>
  <c r="N1039" i="11"/>
  <c r="G1039" i="11" s="1"/>
  <c r="N1038" i="11"/>
  <c r="G1038" i="11" s="1"/>
  <c r="N1037" i="11"/>
  <c r="G1037" i="11" s="1"/>
  <c r="N1036" i="11"/>
  <c r="G1036" i="11" s="1"/>
  <c r="N1035" i="11"/>
  <c r="G1035" i="11" s="1"/>
  <c r="N1034" i="11"/>
  <c r="G1034" i="11" s="1"/>
  <c r="N1033" i="11"/>
  <c r="G1033" i="11" s="1"/>
  <c r="N1032" i="11"/>
  <c r="G1032" i="11" s="1"/>
  <c r="N1031" i="11"/>
  <c r="G1031" i="11" s="1"/>
  <c r="N1030" i="11"/>
  <c r="G1030" i="11" s="1"/>
  <c r="N1029" i="11"/>
  <c r="G1029" i="11" s="1"/>
  <c r="N1028" i="11"/>
  <c r="G1028" i="11" s="1"/>
  <c r="N1027" i="11"/>
  <c r="G1027" i="11" s="1"/>
  <c r="N1026" i="11"/>
  <c r="G1026" i="11" s="1"/>
  <c r="N1025" i="11"/>
  <c r="G1025" i="11" s="1"/>
  <c r="N1024" i="11"/>
  <c r="G1024" i="11" s="1"/>
  <c r="N1023" i="11"/>
  <c r="G1023" i="11" s="1"/>
  <c r="N1022" i="11"/>
  <c r="G1022" i="11" s="1"/>
  <c r="N1021" i="11"/>
  <c r="G1021" i="11" s="1"/>
  <c r="N1020" i="11"/>
  <c r="G1020" i="11" s="1"/>
  <c r="N1019" i="11"/>
  <c r="G1019" i="11" s="1"/>
  <c r="N1018" i="11"/>
  <c r="G1018" i="11" s="1"/>
  <c r="N1017" i="11"/>
  <c r="G1017" i="11" s="1"/>
  <c r="N1016" i="11"/>
  <c r="G1016" i="11" s="1"/>
  <c r="N1015" i="11"/>
  <c r="G1015" i="11" s="1"/>
  <c r="N1014" i="11"/>
  <c r="G1014" i="11" s="1"/>
  <c r="N1013" i="11"/>
  <c r="G1013" i="11" s="1"/>
  <c r="N1012" i="11"/>
  <c r="G1012" i="11" s="1"/>
  <c r="N1011" i="11"/>
  <c r="G1011" i="11" s="1"/>
  <c r="N1010" i="11"/>
  <c r="G1010" i="11" s="1"/>
  <c r="N1009" i="11"/>
  <c r="G1009" i="11" s="1"/>
  <c r="N1008" i="11"/>
  <c r="G1008" i="11" s="1"/>
  <c r="N1007" i="11"/>
  <c r="G1007" i="11" s="1"/>
  <c r="N1006" i="11"/>
  <c r="G1006" i="11" s="1"/>
  <c r="N1005" i="11"/>
  <c r="G1005" i="11" s="1"/>
  <c r="N1004" i="11"/>
  <c r="G1004" i="11" s="1"/>
  <c r="N1003" i="11"/>
  <c r="G1003" i="11" s="1"/>
  <c r="N1002" i="11"/>
  <c r="G1002" i="11" s="1"/>
  <c r="N1001" i="11"/>
  <c r="G1001" i="11" s="1"/>
  <c r="N1000" i="11"/>
  <c r="G1000" i="11" s="1"/>
  <c r="N999" i="11"/>
  <c r="G999" i="11" s="1"/>
  <c r="N998" i="11"/>
  <c r="G998" i="11" s="1"/>
  <c r="N997" i="11"/>
  <c r="G997" i="11" s="1"/>
  <c r="N996" i="11"/>
  <c r="G996" i="11" s="1"/>
  <c r="N995" i="11"/>
  <c r="G995" i="11" s="1"/>
  <c r="N994" i="11"/>
  <c r="G994" i="11" s="1"/>
  <c r="N993" i="11"/>
  <c r="G993" i="11" s="1"/>
  <c r="N992" i="11"/>
  <c r="G992" i="11" s="1"/>
  <c r="N991" i="11"/>
  <c r="G991" i="11" s="1"/>
  <c r="N990" i="11"/>
  <c r="G990" i="11" s="1"/>
  <c r="N989" i="11"/>
  <c r="G989" i="11" s="1"/>
  <c r="N988" i="11"/>
  <c r="G988" i="11" s="1"/>
  <c r="N987" i="11"/>
  <c r="G987" i="11" s="1"/>
  <c r="N986" i="11"/>
  <c r="G986" i="11" s="1"/>
  <c r="N985" i="11"/>
  <c r="G985" i="11" s="1"/>
  <c r="N984" i="11"/>
  <c r="G984" i="11" s="1"/>
  <c r="N983" i="11"/>
  <c r="G983" i="11" s="1"/>
  <c r="N982" i="11"/>
  <c r="G982" i="11" s="1"/>
  <c r="N981" i="11"/>
  <c r="G981" i="11" s="1"/>
  <c r="N980" i="11"/>
  <c r="G980" i="11" s="1"/>
  <c r="N979" i="11"/>
  <c r="G979" i="11" s="1"/>
  <c r="N978" i="11"/>
  <c r="G978" i="11" s="1"/>
  <c r="N977" i="11"/>
  <c r="G977" i="11" s="1"/>
  <c r="N976" i="11"/>
  <c r="G976" i="11" s="1"/>
  <c r="N975" i="11"/>
  <c r="G975" i="11" s="1"/>
  <c r="N974" i="11"/>
  <c r="G974" i="11" s="1"/>
  <c r="N973" i="11"/>
  <c r="G973" i="11" s="1"/>
  <c r="N972" i="11"/>
  <c r="G972" i="11" s="1"/>
  <c r="N971" i="11"/>
  <c r="G971" i="11" s="1"/>
  <c r="N970" i="11"/>
  <c r="G970" i="11" s="1"/>
  <c r="N969" i="11"/>
  <c r="G969" i="11" s="1"/>
  <c r="N968" i="11"/>
  <c r="G968" i="11" s="1"/>
  <c r="N967" i="11"/>
  <c r="G967" i="11" s="1"/>
  <c r="N966" i="11"/>
  <c r="G966" i="11" s="1"/>
  <c r="N965" i="11"/>
  <c r="G965" i="11" s="1"/>
  <c r="N964" i="11"/>
  <c r="G964" i="11" s="1"/>
  <c r="N963" i="11"/>
  <c r="G963" i="11" s="1"/>
  <c r="N962" i="11"/>
  <c r="G962" i="11" s="1"/>
  <c r="N961" i="11"/>
  <c r="G961" i="11" s="1"/>
  <c r="N960" i="11"/>
  <c r="G960" i="11" s="1"/>
  <c r="N959" i="11"/>
  <c r="G959" i="11" s="1"/>
  <c r="N958" i="11"/>
  <c r="G958" i="11" s="1"/>
  <c r="N957" i="11"/>
  <c r="G957" i="11" s="1"/>
  <c r="N956" i="11"/>
  <c r="G956" i="11" s="1"/>
  <c r="N955" i="11"/>
  <c r="G955" i="11" s="1"/>
  <c r="N954" i="11"/>
  <c r="G954" i="11" s="1"/>
  <c r="N953" i="11"/>
  <c r="G953" i="11" s="1"/>
  <c r="N952" i="11"/>
  <c r="G952" i="11" s="1"/>
  <c r="N951" i="11"/>
  <c r="G951" i="11" s="1"/>
  <c r="N950" i="11"/>
  <c r="G950" i="11" s="1"/>
  <c r="N949" i="11"/>
  <c r="G949" i="11" s="1"/>
  <c r="N948" i="11"/>
  <c r="G948" i="11" s="1"/>
  <c r="N947" i="11"/>
  <c r="G947" i="11" s="1"/>
  <c r="N946" i="11"/>
  <c r="G946" i="11" s="1"/>
  <c r="N945" i="11"/>
  <c r="G945" i="11" s="1"/>
  <c r="N944" i="11"/>
  <c r="G944" i="11" s="1"/>
  <c r="N943" i="11"/>
  <c r="G943" i="11" s="1"/>
  <c r="N942" i="11"/>
  <c r="G942" i="11" s="1"/>
  <c r="N941" i="11"/>
  <c r="G941" i="11" s="1"/>
  <c r="N940" i="11"/>
  <c r="G940" i="11" s="1"/>
  <c r="N939" i="11"/>
  <c r="G939" i="11" s="1"/>
  <c r="N938" i="11"/>
  <c r="G938" i="11" s="1"/>
  <c r="N937" i="11"/>
  <c r="G937" i="11" s="1"/>
  <c r="N936" i="11"/>
  <c r="G936" i="11" s="1"/>
  <c r="N935" i="11"/>
  <c r="G935" i="11" s="1"/>
  <c r="N934" i="11"/>
  <c r="G934" i="11" s="1"/>
  <c r="N933" i="11"/>
  <c r="G933" i="11" s="1"/>
  <c r="N932" i="11"/>
  <c r="G932" i="11" s="1"/>
  <c r="N931" i="11"/>
  <c r="G931" i="11" s="1"/>
  <c r="N930" i="11"/>
  <c r="G930" i="11" s="1"/>
  <c r="N929" i="11"/>
  <c r="G929" i="11" s="1"/>
  <c r="N928" i="11"/>
  <c r="G928" i="11" s="1"/>
  <c r="N927" i="11"/>
  <c r="G927" i="11" s="1"/>
  <c r="N926" i="11"/>
  <c r="G926" i="11" s="1"/>
  <c r="N925" i="11"/>
  <c r="G925" i="11" s="1"/>
  <c r="N924" i="11"/>
  <c r="G924" i="11" s="1"/>
  <c r="N923" i="11"/>
  <c r="G923" i="11" s="1"/>
  <c r="N922" i="11"/>
  <c r="G922" i="11" s="1"/>
  <c r="N921" i="11"/>
  <c r="G921" i="11" s="1"/>
  <c r="N920" i="11"/>
  <c r="G920" i="11" s="1"/>
  <c r="N919" i="11"/>
  <c r="G919" i="11" s="1"/>
  <c r="N918" i="11"/>
  <c r="G918" i="11" s="1"/>
  <c r="N917" i="11"/>
  <c r="G917" i="11" s="1"/>
  <c r="N916" i="11"/>
  <c r="G916" i="11" s="1"/>
  <c r="N915" i="11"/>
  <c r="G915" i="11" s="1"/>
  <c r="N914" i="11"/>
  <c r="G914" i="11" s="1"/>
  <c r="N913" i="11"/>
  <c r="G913" i="11" s="1"/>
  <c r="N912" i="11"/>
  <c r="G912" i="11" s="1"/>
  <c r="N911" i="11"/>
  <c r="G911" i="11" s="1"/>
  <c r="N910" i="11"/>
  <c r="G910" i="11" s="1"/>
  <c r="N909" i="11"/>
  <c r="G909" i="11" s="1"/>
  <c r="N908" i="11"/>
  <c r="G908" i="11" s="1"/>
  <c r="N907" i="11"/>
  <c r="G907" i="11" s="1"/>
  <c r="N906" i="11"/>
  <c r="G906" i="11" s="1"/>
  <c r="N905" i="11"/>
  <c r="G905" i="11" s="1"/>
  <c r="N904" i="11"/>
  <c r="G904" i="11" s="1"/>
  <c r="N903" i="11"/>
  <c r="G903" i="11" s="1"/>
  <c r="N902" i="11"/>
  <c r="G902" i="11" s="1"/>
  <c r="N901" i="11"/>
  <c r="G901" i="11" s="1"/>
  <c r="N900" i="11"/>
  <c r="G900" i="11" s="1"/>
  <c r="N899" i="11"/>
  <c r="G899" i="11" s="1"/>
  <c r="N898" i="11"/>
  <c r="G898" i="11" s="1"/>
  <c r="N897" i="11"/>
  <c r="G897" i="11" s="1"/>
  <c r="N896" i="11"/>
  <c r="G896" i="11" s="1"/>
  <c r="N895" i="11"/>
  <c r="G895" i="11" s="1"/>
  <c r="N894" i="11"/>
  <c r="G894" i="11" s="1"/>
  <c r="N893" i="11"/>
  <c r="G893" i="11" s="1"/>
  <c r="N892" i="11"/>
  <c r="G892" i="11" s="1"/>
  <c r="N891" i="11"/>
  <c r="G891" i="11" s="1"/>
  <c r="N890" i="11"/>
  <c r="G890" i="11" s="1"/>
  <c r="N889" i="11"/>
  <c r="G889" i="11" s="1"/>
  <c r="N888" i="11"/>
  <c r="G888" i="11" s="1"/>
  <c r="N887" i="11"/>
  <c r="G887" i="11" s="1"/>
  <c r="N886" i="11"/>
  <c r="G886" i="11" s="1"/>
  <c r="N885" i="11"/>
  <c r="G885" i="11" s="1"/>
  <c r="N884" i="11"/>
  <c r="G884" i="11" s="1"/>
  <c r="N883" i="11"/>
  <c r="G883" i="11" s="1"/>
  <c r="N882" i="11"/>
  <c r="G882" i="11" s="1"/>
  <c r="N881" i="11"/>
  <c r="G881" i="11" s="1"/>
  <c r="N880" i="11"/>
  <c r="G880" i="11" s="1"/>
  <c r="N879" i="11"/>
  <c r="G879" i="11" s="1"/>
  <c r="N878" i="11"/>
  <c r="G878" i="11" s="1"/>
  <c r="N877" i="11"/>
  <c r="G877" i="11" s="1"/>
  <c r="N876" i="11"/>
  <c r="G876" i="11" s="1"/>
  <c r="N875" i="11"/>
  <c r="G875" i="11" s="1"/>
  <c r="N874" i="11"/>
  <c r="G874" i="11" s="1"/>
  <c r="N873" i="11"/>
  <c r="G873" i="11" s="1"/>
  <c r="N872" i="11"/>
  <c r="G872" i="11" s="1"/>
  <c r="N871" i="11"/>
  <c r="G871" i="11" s="1"/>
  <c r="N870" i="11"/>
  <c r="G870" i="11" s="1"/>
  <c r="N869" i="11"/>
  <c r="G869" i="11" s="1"/>
  <c r="N868" i="11"/>
  <c r="G868" i="11" s="1"/>
  <c r="N867" i="11"/>
  <c r="G867" i="11" s="1"/>
  <c r="N866" i="11"/>
  <c r="G866" i="11" s="1"/>
  <c r="N865" i="11"/>
  <c r="G865" i="11" s="1"/>
  <c r="N864" i="11"/>
  <c r="G864" i="11" s="1"/>
  <c r="N863" i="11"/>
  <c r="G863" i="11" s="1"/>
  <c r="N862" i="11"/>
  <c r="G862" i="11" s="1"/>
  <c r="N861" i="11"/>
  <c r="G861" i="11" s="1"/>
  <c r="N860" i="11"/>
  <c r="G860" i="11" s="1"/>
  <c r="N859" i="11"/>
  <c r="G859" i="11" s="1"/>
  <c r="N858" i="11"/>
  <c r="G858" i="11" s="1"/>
  <c r="N857" i="11"/>
  <c r="G857" i="11" s="1"/>
  <c r="N856" i="11"/>
  <c r="G856" i="11" s="1"/>
  <c r="N855" i="11"/>
  <c r="G855" i="11" s="1"/>
  <c r="N854" i="11"/>
  <c r="G854" i="11" s="1"/>
  <c r="N853" i="11"/>
  <c r="G853" i="11" s="1"/>
  <c r="N852" i="11"/>
  <c r="G852" i="11" s="1"/>
  <c r="N851" i="11"/>
  <c r="G851" i="11" s="1"/>
  <c r="N850" i="11"/>
  <c r="G850" i="11" s="1"/>
  <c r="N849" i="11"/>
  <c r="G849" i="11" s="1"/>
  <c r="N848" i="11"/>
  <c r="G848" i="11" s="1"/>
  <c r="N847" i="11"/>
  <c r="G847" i="11" s="1"/>
  <c r="N846" i="11"/>
  <c r="G846" i="11" s="1"/>
  <c r="N845" i="11"/>
  <c r="G845" i="11" s="1"/>
  <c r="N844" i="11"/>
  <c r="G844" i="11" s="1"/>
  <c r="N843" i="11"/>
  <c r="G843" i="11" s="1"/>
  <c r="N842" i="11"/>
  <c r="G842" i="11" s="1"/>
  <c r="N841" i="11"/>
  <c r="G841" i="11" s="1"/>
  <c r="N840" i="11"/>
  <c r="G840" i="11" s="1"/>
  <c r="N839" i="11"/>
  <c r="G839" i="11" s="1"/>
  <c r="N838" i="11"/>
  <c r="G838" i="11" s="1"/>
  <c r="N837" i="11"/>
  <c r="G837" i="11" s="1"/>
  <c r="N836" i="11"/>
  <c r="G836" i="11" s="1"/>
  <c r="N835" i="11"/>
  <c r="G835" i="11" s="1"/>
  <c r="N834" i="11"/>
  <c r="G834" i="11" s="1"/>
  <c r="N833" i="11"/>
  <c r="G833" i="11" s="1"/>
  <c r="N832" i="11"/>
  <c r="G832" i="11" s="1"/>
  <c r="N831" i="11"/>
  <c r="G831" i="11" s="1"/>
  <c r="N830" i="11"/>
  <c r="G830" i="11" s="1"/>
  <c r="N829" i="11"/>
  <c r="G829" i="11" s="1"/>
  <c r="N828" i="11"/>
  <c r="G828" i="11" s="1"/>
  <c r="N827" i="11"/>
  <c r="G827" i="11" s="1"/>
  <c r="N826" i="11"/>
  <c r="G826" i="11" s="1"/>
  <c r="N825" i="11"/>
  <c r="G825" i="11" s="1"/>
  <c r="N824" i="11"/>
  <c r="G824" i="11" s="1"/>
  <c r="N823" i="11"/>
  <c r="G823" i="11" s="1"/>
  <c r="N822" i="11"/>
  <c r="G822" i="11" s="1"/>
  <c r="N821" i="11"/>
  <c r="G821" i="11" s="1"/>
  <c r="N820" i="11"/>
  <c r="G820" i="11" s="1"/>
  <c r="N819" i="11"/>
  <c r="G819" i="11" s="1"/>
  <c r="N818" i="11"/>
  <c r="G818" i="11" s="1"/>
  <c r="N817" i="11"/>
  <c r="G817" i="11" s="1"/>
  <c r="N816" i="11"/>
  <c r="G816" i="11" s="1"/>
  <c r="N815" i="11"/>
  <c r="G815" i="11" s="1"/>
  <c r="N814" i="11"/>
  <c r="G814" i="11" s="1"/>
  <c r="N813" i="11"/>
  <c r="G813" i="11" s="1"/>
  <c r="N812" i="11"/>
  <c r="G812" i="11" s="1"/>
  <c r="N811" i="11"/>
  <c r="G811" i="11" s="1"/>
  <c r="N810" i="11"/>
  <c r="G810" i="11" s="1"/>
  <c r="N809" i="11"/>
  <c r="G809" i="11" s="1"/>
  <c r="P808" i="11"/>
  <c r="N808" i="11"/>
  <c r="G808" i="11" s="1"/>
  <c r="P807" i="11"/>
  <c r="N807" i="11"/>
  <c r="G807" i="11" s="1"/>
  <c r="P806" i="11"/>
  <c r="N806" i="11"/>
  <c r="G806" i="11" s="1"/>
  <c r="P805" i="11"/>
  <c r="N805" i="11"/>
  <c r="G805" i="11" s="1"/>
  <c r="P804" i="11"/>
  <c r="N804" i="11"/>
  <c r="G804" i="11" s="1"/>
  <c r="P803" i="11"/>
  <c r="N803" i="11"/>
  <c r="G803" i="11" s="1"/>
  <c r="P802" i="11"/>
  <c r="N802" i="11"/>
  <c r="G802" i="11" s="1"/>
  <c r="P801" i="11"/>
  <c r="N801" i="11"/>
  <c r="G801" i="11" s="1"/>
  <c r="P800" i="11"/>
  <c r="N800" i="11"/>
  <c r="G800" i="11" s="1"/>
  <c r="P799" i="11"/>
  <c r="N799" i="11"/>
  <c r="G799" i="11" s="1"/>
  <c r="P798" i="11"/>
  <c r="N798" i="11"/>
  <c r="G798" i="11" s="1"/>
  <c r="P797" i="11"/>
  <c r="N797" i="11"/>
  <c r="G797" i="11" s="1"/>
  <c r="P796" i="11"/>
  <c r="N796" i="11"/>
  <c r="G796" i="11" s="1"/>
  <c r="P795" i="11"/>
  <c r="N795" i="11"/>
  <c r="G795" i="11" s="1"/>
  <c r="P794" i="11"/>
  <c r="N794" i="11"/>
  <c r="G794" i="11" s="1"/>
  <c r="P793" i="11"/>
  <c r="N793" i="11"/>
  <c r="G793" i="11" s="1"/>
  <c r="P792" i="11"/>
  <c r="N792" i="11"/>
  <c r="G792" i="11" s="1"/>
  <c r="P791" i="11"/>
  <c r="N791" i="11"/>
  <c r="G791" i="11" s="1"/>
  <c r="P790" i="11"/>
  <c r="N790" i="11"/>
  <c r="G790" i="11" s="1"/>
  <c r="P789" i="11"/>
  <c r="N789" i="11"/>
  <c r="G789" i="11" s="1"/>
  <c r="P788" i="11"/>
  <c r="N788" i="11"/>
  <c r="G788" i="11" s="1"/>
  <c r="P787" i="11"/>
  <c r="N787" i="11"/>
  <c r="G787" i="11" s="1"/>
  <c r="P786" i="11"/>
  <c r="N786" i="11"/>
  <c r="G786" i="11" s="1"/>
  <c r="P785" i="11"/>
  <c r="N785" i="11"/>
  <c r="G785" i="11" s="1"/>
  <c r="P784" i="11"/>
  <c r="N784" i="11"/>
  <c r="G784" i="11" s="1"/>
  <c r="P783" i="11"/>
  <c r="N783" i="11"/>
  <c r="G783" i="11" s="1"/>
  <c r="P782" i="11"/>
  <c r="N782" i="11"/>
  <c r="G782" i="11" s="1"/>
  <c r="P781" i="11"/>
  <c r="N781" i="11"/>
  <c r="G781" i="11" s="1"/>
  <c r="P780" i="11"/>
  <c r="N780" i="11"/>
  <c r="G780" i="11" s="1"/>
  <c r="P779" i="11"/>
  <c r="N779" i="11"/>
  <c r="G779" i="11" s="1"/>
  <c r="P778" i="11"/>
  <c r="N778" i="11"/>
  <c r="G778" i="11" s="1"/>
  <c r="P777" i="11"/>
  <c r="N777" i="11"/>
  <c r="G777" i="11" s="1"/>
  <c r="P776" i="11"/>
  <c r="N776" i="11"/>
  <c r="G776" i="11" s="1"/>
  <c r="P775" i="11"/>
  <c r="N775" i="11"/>
  <c r="G775" i="11" s="1"/>
  <c r="P774" i="11"/>
  <c r="N774" i="11"/>
  <c r="G774" i="11" s="1"/>
  <c r="P773" i="11"/>
  <c r="N773" i="11"/>
  <c r="G773" i="11" s="1"/>
  <c r="P772" i="11"/>
  <c r="N772" i="11"/>
  <c r="G772" i="11" s="1"/>
  <c r="P771" i="11"/>
  <c r="N771" i="11"/>
  <c r="G771" i="11" s="1"/>
  <c r="P770" i="11"/>
  <c r="N770" i="11"/>
  <c r="G770" i="11" s="1"/>
  <c r="P769" i="11"/>
  <c r="N769" i="11"/>
  <c r="G769" i="11" s="1"/>
  <c r="P768" i="11"/>
  <c r="N768" i="11"/>
  <c r="G768" i="11" s="1"/>
  <c r="P767" i="11"/>
  <c r="N767" i="11"/>
  <c r="G767" i="11" s="1"/>
  <c r="P766" i="11"/>
  <c r="N766" i="11"/>
  <c r="G766" i="11" s="1"/>
  <c r="P765" i="11"/>
  <c r="N765" i="11"/>
  <c r="G765" i="11" s="1"/>
  <c r="P764" i="11"/>
  <c r="N764" i="11"/>
  <c r="G764" i="11" s="1"/>
  <c r="P763" i="11"/>
  <c r="N763" i="11"/>
  <c r="G763" i="11" s="1"/>
  <c r="P762" i="11"/>
  <c r="N762" i="11"/>
  <c r="G762" i="11" s="1"/>
  <c r="P761" i="11"/>
  <c r="N761" i="11"/>
  <c r="G761" i="11" s="1"/>
  <c r="P760" i="11"/>
  <c r="N760" i="11"/>
  <c r="G760" i="11" s="1"/>
  <c r="P759" i="11"/>
  <c r="N759" i="11"/>
  <c r="G759" i="11" s="1"/>
  <c r="P758" i="11"/>
  <c r="N758" i="11"/>
  <c r="G758" i="11" s="1"/>
  <c r="P757" i="11"/>
  <c r="N757" i="11"/>
  <c r="G757" i="11" s="1"/>
  <c r="P756" i="11"/>
  <c r="N756" i="11"/>
  <c r="G756" i="11" s="1"/>
  <c r="P755" i="11"/>
  <c r="N755" i="11"/>
  <c r="G755" i="11" s="1"/>
  <c r="P754" i="11"/>
  <c r="N754" i="11"/>
  <c r="G754" i="11" s="1"/>
  <c r="P753" i="11"/>
  <c r="N753" i="11"/>
  <c r="G753" i="11" s="1"/>
  <c r="P752" i="11"/>
  <c r="N752" i="11"/>
  <c r="G752" i="11" s="1"/>
  <c r="P751" i="11"/>
  <c r="N751" i="11"/>
  <c r="G751" i="11" s="1"/>
  <c r="P750" i="11"/>
  <c r="N750" i="11"/>
  <c r="G750" i="11" s="1"/>
  <c r="P749" i="11"/>
  <c r="N749" i="11"/>
  <c r="G749" i="11" s="1"/>
  <c r="P748" i="11"/>
  <c r="N748" i="11"/>
  <c r="G748" i="11" s="1"/>
  <c r="P747" i="11"/>
  <c r="N747" i="11"/>
  <c r="G747" i="11" s="1"/>
  <c r="P746" i="11"/>
  <c r="N746" i="11"/>
  <c r="G746" i="11" s="1"/>
  <c r="P745" i="11"/>
  <c r="N745" i="11"/>
  <c r="G745" i="11" s="1"/>
  <c r="P744" i="11"/>
  <c r="N744" i="11"/>
  <c r="G744" i="11" s="1"/>
  <c r="P743" i="11"/>
  <c r="N743" i="11"/>
  <c r="G743" i="11" s="1"/>
  <c r="P742" i="11"/>
  <c r="N742" i="11"/>
  <c r="G742" i="11" s="1"/>
  <c r="P741" i="11"/>
  <c r="N741" i="11"/>
  <c r="G741" i="11" s="1"/>
  <c r="P740" i="11"/>
  <c r="N740" i="11"/>
  <c r="G740" i="11" s="1"/>
  <c r="P739" i="11"/>
  <c r="N739" i="11"/>
  <c r="G739" i="11" s="1"/>
  <c r="P738" i="11"/>
  <c r="N738" i="11"/>
  <c r="G738" i="11" s="1"/>
  <c r="P737" i="11"/>
  <c r="N737" i="11"/>
  <c r="G737" i="11" s="1"/>
  <c r="P736" i="11"/>
  <c r="N736" i="11"/>
  <c r="G736" i="11" s="1"/>
  <c r="P735" i="11"/>
  <c r="N735" i="11"/>
  <c r="G735" i="11" s="1"/>
  <c r="P734" i="11"/>
  <c r="N734" i="11"/>
  <c r="G734" i="11" s="1"/>
  <c r="P733" i="11"/>
  <c r="N733" i="11"/>
  <c r="G733" i="11" s="1"/>
  <c r="P732" i="11"/>
  <c r="N732" i="11"/>
  <c r="G732" i="11" s="1"/>
  <c r="P731" i="11"/>
  <c r="N731" i="11"/>
  <c r="G731" i="11" s="1"/>
  <c r="P730" i="11"/>
  <c r="N730" i="11"/>
  <c r="G730" i="11" s="1"/>
  <c r="P729" i="11"/>
  <c r="N729" i="11"/>
  <c r="G729" i="11" s="1"/>
  <c r="P728" i="11"/>
  <c r="N728" i="11"/>
  <c r="G728" i="11" s="1"/>
  <c r="P727" i="11"/>
  <c r="N727" i="11"/>
  <c r="G727" i="11" s="1"/>
  <c r="P726" i="11"/>
  <c r="N726" i="11"/>
  <c r="G726" i="11" s="1"/>
  <c r="P725" i="11"/>
  <c r="N725" i="11"/>
  <c r="G725" i="11" s="1"/>
  <c r="P724" i="11"/>
  <c r="N724" i="11"/>
  <c r="G724" i="11" s="1"/>
  <c r="P723" i="11"/>
  <c r="N723" i="11"/>
  <c r="G723" i="11" s="1"/>
  <c r="P722" i="11"/>
  <c r="N722" i="11"/>
  <c r="G722" i="11" s="1"/>
  <c r="P721" i="11"/>
  <c r="N721" i="11"/>
  <c r="G721" i="11" s="1"/>
  <c r="P720" i="11"/>
  <c r="N720" i="11"/>
  <c r="G720" i="11" s="1"/>
  <c r="P719" i="11"/>
  <c r="N719" i="11"/>
  <c r="G719" i="11" s="1"/>
  <c r="P718" i="11"/>
  <c r="N718" i="11"/>
  <c r="G718" i="11" s="1"/>
  <c r="P717" i="11"/>
  <c r="N717" i="11"/>
  <c r="G717" i="11" s="1"/>
  <c r="P716" i="11"/>
  <c r="N716" i="11"/>
  <c r="G716" i="11" s="1"/>
  <c r="P715" i="11"/>
  <c r="N715" i="11"/>
  <c r="G715" i="11" s="1"/>
  <c r="P714" i="11"/>
  <c r="N714" i="11"/>
  <c r="G714" i="11" s="1"/>
  <c r="P713" i="11"/>
  <c r="N713" i="11"/>
  <c r="G713" i="11" s="1"/>
  <c r="P712" i="11"/>
  <c r="N712" i="11"/>
  <c r="G712" i="11" s="1"/>
  <c r="P711" i="11"/>
  <c r="N711" i="11"/>
  <c r="G711" i="11" s="1"/>
  <c r="P710" i="11"/>
  <c r="N710" i="11"/>
  <c r="G710" i="11" s="1"/>
  <c r="P709" i="11"/>
  <c r="N709" i="11"/>
  <c r="G709" i="11" s="1"/>
  <c r="P708" i="11"/>
  <c r="N708" i="11"/>
  <c r="G708" i="11" s="1"/>
  <c r="P707" i="11"/>
  <c r="N707" i="11"/>
  <c r="G707" i="11" s="1"/>
  <c r="P706" i="11"/>
  <c r="N706" i="11"/>
  <c r="G706" i="11" s="1"/>
  <c r="P705" i="11"/>
  <c r="N705" i="11"/>
  <c r="G705" i="11" s="1"/>
  <c r="P704" i="11"/>
  <c r="N704" i="11"/>
  <c r="G704" i="11" s="1"/>
  <c r="P703" i="11"/>
  <c r="N703" i="11"/>
  <c r="G703" i="11" s="1"/>
  <c r="P702" i="11"/>
  <c r="N702" i="11"/>
  <c r="G702" i="11" s="1"/>
  <c r="P701" i="11"/>
  <c r="N701" i="11"/>
  <c r="G701" i="11" s="1"/>
  <c r="P700" i="11"/>
  <c r="N700" i="11"/>
  <c r="G700" i="11" s="1"/>
  <c r="P699" i="11"/>
  <c r="N699" i="11"/>
  <c r="G699" i="11" s="1"/>
  <c r="P698" i="11"/>
  <c r="N698" i="11"/>
  <c r="G698" i="11" s="1"/>
  <c r="P697" i="11"/>
  <c r="N697" i="11"/>
  <c r="G697" i="11" s="1"/>
  <c r="P696" i="11"/>
  <c r="N696" i="11"/>
  <c r="G696" i="11" s="1"/>
  <c r="P695" i="11"/>
  <c r="N695" i="11"/>
  <c r="G695" i="11" s="1"/>
  <c r="P694" i="11"/>
  <c r="N694" i="11"/>
  <c r="G694" i="11" s="1"/>
  <c r="P693" i="11"/>
  <c r="N693" i="11"/>
  <c r="G693" i="11" s="1"/>
  <c r="P692" i="11"/>
  <c r="N692" i="11"/>
  <c r="G692" i="11" s="1"/>
  <c r="P691" i="11"/>
  <c r="N691" i="11"/>
  <c r="G691" i="11" s="1"/>
  <c r="P690" i="11"/>
  <c r="N690" i="11"/>
  <c r="G690" i="11" s="1"/>
  <c r="P689" i="11"/>
  <c r="N689" i="11"/>
  <c r="G689" i="11" s="1"/>
  <c r="P688" i="11"/>
  <c r="N688" i="11"/>
  <c r="G688" i="11" s="1"/>
  <c r="P687" i="11"/>
  <c r="N687" i="11"/>
  <c r="G687" i="11" s="1"/>
  <c r="P686" i="11"/>
  <c r="N686" i="11"/>
  <c r="G686" i="11" s="1"/>
  <c r="P685" i="11"/>
  <c r="N685" i="11"/>
  <c r="G685" i="11" s="1"/>
  <c r="P684" i="11"/>
  <c r="N684" i="11"/>
  <c r="G684" i="11" s="1"/>
  <c r="P683" i="11"/>
  <c r="N683" i="11"/>
  <c r="G683" i="11" s="1"/>
  <c r="P682" i="11"/>
  <c r="N682" i="11"/>
  <c r="G682" i="11" s="1"/>
  <c r="P681" i="11"/>
  <c r="N681" i="11"/>
  <c r="G681" i="11" s="1"/>
  <c r="P680" i="11"/>
  <c r="N680" i="11"/>
  <c r="G680" i="11" s="1"/>
  <c r="P679" i="11"/>
  <c r="N679" i="11"/>
  <c r="G679" i="11" s="1"/>
  <c r="P678" i="11"/>
  <c r="N678" i="11"/>
  <c r="G678" i="11" s="1"/>
  <c r="P677" i="11"/>
  <c r="N677" i="11"/>
  <c r="G677" i="11" s="1"/>
  <c r="P676" i="11"/>
  <c r="N676" i="11"/>
  <c r="G676" i="11" s="1"/>
  <c r="P675" i="11"/>
  <c r="N675" i="11"/>
  <c r="G675" i="11" s="1"/>
  <c r="P674" i="11"/>
  <c r="N674" i="11"/>
  <c r="G674" i="11" s="1"/>
  <c r="P673" i="11"/>
  <c r="N673" i="11"/>
  <c r="G673" i="11" s="1"/>
  <c r="P672" i="11"/>
  <c r="N672" i="11"/>
  <c r="G672" i="11" s="1"/>
  <c r="P671" i="11"/>
  <c r="N671" i="11"/>
  <c r="G671" i="11" s="1"/>
  <c r="P670" i="11"/>
  <c r="N670" i="11"/>
  <c r="G670" i="11" s="1"/>
  <c r="P669" i="11"/>
  <c r="N669" i="11"/>
  <c r="G669" i="11" s="1"/>
  <c r="P668" i="11"/>
  <c r="N668" i="11"/>
  <c r="G668" i="11" s="1"/>
  <c r="P667" i="11"/>
  <c r="N667" i="11"/>
  <c r="G667" i="11" s="1"/>
  <c r="P666" i="11"/>
  <c r="N666" i="11"/>
  <c r="G666" i="11" s="1"/>
  <c r="P665" i="11"/>
  <c r="N665" i="11"/>
  <c r="G665" i="11" s="1"/>
  <c r="P664" i="11"/>
  <c r="N664" i="11"/>
  <c r="G664" i="11" s="1"/>
  <c r="P663" i="11"/>
  <c r="N663" i="11"/>
  <c r="G663" i="11" s="1"/>
  <c r="P662" i="11"/>
  <c r="N662" i="11"/>
  <c r="G662" i="11" s="1"/>
  <c r="P661" i="11"/>
  <c r="N661" i="11"/>
  <c r="G661" i="11" s="1"/>
  <c r="P660" i="11"/>
  <c r="N660" i="11"/>
  <c r="G660" i="11" s="1"/>
  <c r="P659" i="11"/>
  <c r="N659" i="11"/>
  <c r="G659" i="11" s="1"/>
  <c r="P658" i="11"/>
  <c r="N658" i="11"/>
  <c r="G658" i="11" s="1"/>
  <c r="P657" i="11"/>
  <c r="N657" i="11"/>
  <c r="G657" i="11" s="1"/>
  <c r="P656" i="11"/>
  <c r="N656" i="11"/>
  <c r="G656" i="11" s="1"/>
  <c r="P655" i="11"/>
  <c r="N655" i="11"/>
  <c r="G655" i="11" s="1"/>
  <c r="P654" i="11"/>
  <c r="N654" i="11"/>
  <c r="G654" i="11" s="1"/>
  <c r="P653" i="11"/>
  <c r="N653" i="11"/>
  <c r="G653" i="11" s="1"/>
  <c r="P652" i="11"/>
  <c r="N652" i="11"/>
  <c r="G652" i="11" s="1"/>
  <c r="P651" i="11"/>
  <c r="N651" i="11"/>
  <c r="G651" i="11" s="1"/>
  <c r="P650" i="11"/>
  <c r="N650" i="11"/>
  <c r="G650" i="11" s="1"/>
  <c r="P649" i="11"/>
  <c r="N649" i="11"/>
  <c r="G649" i="11" s="1"/>
  <c r="P648" i="11"/>
  <c r="N648" i="11"/>
  <c r="G648" i="11" s="1"/>
  <c r="P647" i="11"/>
  <c r="N647" i="11"/>
  <c r="G647" i="11" s="1"/>
  <c r="P646" i="11"/>
  <c r="N646" i="11"/>
  <c r="G646" i="11" s="1"/>
  <c r="P645" i="11"/>
  <c r="N645" i="11"/>
  <c r="G645" i="11" s="1"/>
  <c r="P644" i="11"/>
  <c r="N644" i="11"/>
  <c r="G644" i="11" s="1"/>
  <c r="P643" i="11"/>
  <c r="N643" i="11"/>
  <c r="G643" i="11" s="1"/>
  <c r="P642" i="11"/>
  <c r="N642" i="11"/>
  <c r="G642" i="11" s="1"/>
  <c r="P641" i="11"/>
  <c r="N641" i="11"/>
  <c r="G641" i="11" s="1"/>
  <c r="P640" i="11"/>
  <c r="N640" i="11"/>
  <c r="G640" i="11" s="1"/>
  <c r="P639" i="11"/>
  <c r="N639" i="11"/>
  <c r="G639" i="11" s="1"/>
  <c r="P638" i="11"/>
  <c r="N638" i="11"/>
  <c r="G638" i="11" s="1"/>
  <c r="P637" i="11"/>
  <c r="N637" i="11"/>
  <c r="G637" i="11" s="1"/>
  <c r="P636" i="11"/>
  <c r="N636" i="11"/>
  <c r="G636" i="11" s="1"/>
  <c r="P635" i="11"/>
  <c r="N635" i="11"/>
  <c r="G635" i="11" s="1"/>
  <c r="P634" i="11"/>
  <c r="N634" i="11"/>
  <c r="G634" i="11" s="1"/>
  <c r="P633" i="11"/>
  <c r="N633" i="11"/>
  <c r="G633" i="11" s="1"/>
  <c r="P632" i="11"/>
  <c r="N632" i="11"/>
  <c r="G632" i="11" s="1"/>
  <c r="P631" i="11"/>
  <c r="N631" i="11"/>
  <c r="G631" i="11" s="1"/>
  <c r="P630" i="11"/>
  <c r="N630" i="11"/>
  <c r="G630" i="11" s="1"/>
  <c r="P629" i="11"/>
  <c r="N629" i="11"/>
  <c r="G629" i="11" s="1"/>
  <c r="P628" i="11"/>
  <c r="N628" i="11"/>
  <c r="G628" i="11" s="1"/>
  <c r="P627" i="11"/>
  <c r="N627" i="11"/>
  <c r="G627" i="11" s="1"/>
  <c r="P626" i="11"/>
  <c r="N626" i="11"/>
  <c r="G626" i="11" s="1"/>
  <c r="P625" i="11"/>
  <c r="N625" i="11"/>
  <c r="G625" i="11" s="1"/>
  <c r="P624" i="11"/>
  <c r="N624" i="11"/>
  <c r="G624" i="11" s="1"/>
  <c r="P623" i="11"/>
  <c r="N623" i="11"/>
  <c r="G623" i="11" s="1"/>
  <c r="P622" i="11"/>
  <c r="N622" i="11"/>
  <c r="G622" i="11" s="1"/>
  <c r="P621" i="11"/>
  <c r="N621" i="11"/>
  <c r="G621" i="11" s="1"/>
  <c r="P620" i="11"/>
  <c r="N620" i="11"/>
  <c r="G620" i="11" s="1"/>
  <c r="P619" i="11"/>
  <c r="N619" i="11"/>
  <c r="G619" i="11" s="1"/>
  <c r="P618" i="11"/>
  <c r="N618" i="11"/>
  <c r="G618" i="11" s="1"/>
  <c r="P617" i="11"/>
  <c r="N617" i="11"/>
  <c r="G617" i="11" s="1"/>
  <c r="P616" i="11"/>
  <c r="N616" i="11"/>
  <c r="G616" i="11" s="1"/>
  <c r="P615" i="11"/>
  <c r="N615" i="11"/>
  <c r="G615" i="11" s="1"/>
  <c r="P614" i="11"/>
  <c r="N614" i="11"/>
  <c r="G614" i="11" s="1"/>
  <c r="P613" i="11"/>
  <c r="N613" i="11"/>
  <c r="G613" i="11" s="1"/>
  <c r="P612" i="11"/>
  <c r="N612" i="11"/>
  <c r="G612" i="11" s="1"/>
  <c r="P611" i="11"/>
  <c r="N611" i="11"/>
  <c r="G611" i="11" s="1"/>
  <c r="P610" i="11"/>
  <c r="N610" i="11"/>
  <c r="G610" i="11" s="1"/>
  <c r="P609" i="11"/>
  <c r="N609" i="11"/>
  <c r="G609" i="11" s="1"/>
  <c r="P608" i="11"/>
  <c r="N608" i="11"/>
  <c r="G608" i="11" s="1"/>
  <c r="P607" i="11"/>
  <c r="N607" i="11"/>
  <c r="G607" i="11" s="1"/>
  <c r="P606" i="11"/>
  <c r="N606" i="11"/>
  <c r="G606" i="11" s="1"/>
  <c r="P605" i="11"/>
  <c r="N605" i="11"/>
  <c r="G605" i="11" s="1"/>
  <c r="P604" i="11"/>
  <c r="N604" i="11"/>
  <c r="G604" i="11" s="1"/>
  <c r="P603" i="11"/>
  <c r="N603" i="11"/>
  <c r="G603" i="11" s="1"/>
  <c r="P602" i="11"/>
  <c r="N602" i="11"/>
  <c r="G602" i="11" s="1"/>
  <c r="P601" i="11"/>
  <c r="N601" i="11"/>
  <c r="G601" i="11" s="1"/>
  <c r="P600" i="11"/>
  <c r="N600" i="11"/>
  <c r="G600" i="11" s="1"/>
  <c r="P599" i="11"/>
  <c r="N599" i="11"/>
  <c r="G599" i="11" s="1"/>
  <c r="P598" i="11"/>
  <c r="N598" i="11"/>
  <c r="G598" i="11" s="1"/>
  <c r="P597" i="11"/>
  <c r="N597" i="11"/>
  <c r="G597" i="11" s="1"/>
  <c r="P596" i="11"/>
  <c r="N596" i="11"/>
  <c r="G596" i="11" s="1"/>
  <c r="P595" i="11"/>
  <c r="N595" i="11"/>
  <c r="G595" i="11" s="1"/>
  <c r="P594" i="11"/>
  <c r="N594" i="11"/>
  <c r="G594" i="11" s="1"/>
  <c r="P593" i="11"/>
  <c r="N593" i="11"/>
  <c r="G593" i="11" s="1"/>
  <c r="P592" i="11"/>
  <c r="N592" i="11"/>
  <c r="G592" i="11" s="1"/>
  <c r="P591" i="11"/>
  <c r="N591" i="11"/>
  <c r="G591" i="11" s="1"/>
  <c r="P590" i="11"/>
  <c r="N590" i="11"/>
  <c r="G590" i="11" s="1"/>
  <c r="P589" i="11"/>
  <c r="N589" i="11"/>
  <c r="G589" i="11" s="1"/>
  <c r="P588" i="11"/>
  <c r="N588" i="11"/>
  <c r="G588" i="11" s="1"/>
  <c r="P587" i="11"/>
  <c r="N587" i="11"/>
  <c r="G587" i="11" s="1"/>
  <c r="P586" i="11"/>
  <c r="N586" i="11"/>
  <c r="G586" i="11" s="1"/>
  <c r="P585" i="11"/>
  <c r="N585" i="11"/>
  <c r="G585" i="11" s="1"/>
  <c r="P584" i="11"/>
  <c r="N584" i="11"/>
  <c r="G584" i="11" s="1"/>
  <c r="P583" i="11"/>
  <c r="N583" i="11"/>
  <c r="G583" i="11" s="1"/>
  <c r="P582" i="11"/>
  <c r="N582" i="11"/>
  <c r="G582" i="11" s="1"/>
  <c r="P581" i="11"/>
  <c r="N581" i="11"/>
  <c r="G581" i="11" s="1"/>
  <c r="P580" i="11"/>
  <c r="N580" i="11"/>
  <c r="G580" i="11" s="1"/>
  <c r="P579" i="11"/>
  <c r="N579" i="11"/>
  <c r="G579" i="11" s="1"/>
  <c r="P578" i="11"/>
  <c r="N578" i="11"/>
  <c r="G578" i="11" s="1"/>
  <c r="P577" i="11"/>
  <c r="N577" i="11"/>
  <c r="G577" i="11" s="1"/>
  <c r="P576" i="11"/>
  <c r="N576" i="11"/>
  <c r="G576" i="11" s="1"/>
  <c r="P575" i="11"/>
  <c r="N575" i="11"/>
  <c r="G575" i="11" s="1"/>
  <c r="P574" i="11"/>
  <c r="N574" i="11"/>
  <c r="G574" i="11" s="1"/>
  <c r="P573" i="11"/>
  <c r="N573" i="11"/>
  <c r="G573" i="11" s="1"/>
  <c r="P572" i="11"/>
  <c r="N572" i="11"/>
  <c r="G572" i="11" s="1"/>
  <c r="P571" i="11"/>
  <c r="N571" i="11"/>
  <c r="G571" i="11" s="1"/>
  <c r="P570" i="11"/>
  <c r="N570" i="11"/>
  <c r="G570" i="11" s="1"/>
  <c r="P569" i="11"/>
  <c r="N569" i="11"/>
  <c r="G569" i="11" s="1"/>
  <c r="P568" i="11"/>
  <c r="N568" i="11"/>
  <c r="G568" i="11" s="1"/>
  <c r="P567" i="11"/>
  <c r="N567" i="11"/>
  <c r="G567" i="11" s="1"/>
  <c r="P566" i="11"/>
  <c r="N566" i="11"/>
  <c r="G566" i="11" s="1"/>
  <c r="P565" i="11"/>
  <c r="N565" i="11"/>
  <c r="G565" i="11" s="1"/>
  <c r="P564" i="11"/>
  <c r="N564" i="11"/>
  <c r="G564" i="11" s="1"/>
  <c r="P563" i="11"/>
  <c r="N563" i="11"/>
  <c r="G563" i="11" s="1"/>
  <c r="P562" i="11"/>
  <c r="N562" i="11"/>
  <c r="G562" i="11" s="1"/>
  <c r="P561" i="11"/>
  <c r="N561" i="11"/>
  <c r="G561" i="11" s="1"/>
  <c r="P560" i="11"/>
  <c r="N560" i="11"/>
  <c r="G560" i="11" s="1"/>
  <c r="P559" i="11"/>
  <c r="N559" i="11"/>
  <c r="G559" i="11" s="1"/>
  <c r="P558" i="11"/>
  <c r="N558" i="11"/>
  <c r="G558" i="11" s="1"/>
  <c r="P557" i="11"/>
  <c r="N557" i="11"/>
  <c r="G557" i="11" s="1"/>
  <c r="P556" i="11"/>
  <c r="N556" i="11"/>
  <c r="G556" i="11" s="1"/>
  <c r="P555" i="11"/>
  <c r="N555" i="11"/>
  <c r="G555" i="11" s="1"/>
  <c r="P554" i="11"/>
  <c r="N554" i="11"/>
  <c r="G554" i="11" s="1"/>
  <c r="P553" i="11"/>
  <c r="N553" i="11"/>
  <c r="G553" i="11" s="1"/>
  <c r="P552" i="11"/>
  <c r="N552" i="11"/>
  <c r="G552" i="11" s="1"/>
  <c r="P551" i="11"/>
  <c r="N551" i="11"/>
  <c r="G551" i="11" s="1"/>
  <c r="P550" i="11"/>
  <c r="N550" i="11"/>
  <c r="G550" i="11" s="1"/>
  <c r="P549" i="11"/>
  <c r="N549" i="11"/>
  <c r="G549" i="11" s="1"/>
  <c r="P548" i="11"/>
  <c r="N548" i="11"/>
  <c r="G548" i="11" s="1"/>
  <c r="P547" i="11"/>
  <c r="N547" i="11"/>
  <c r="G547" i="11" s="1"/>
  <c r="P546" i="11"/>
  <c r="N546" i="11"/>
  <c r="G546" i="11" s="1"/>
  <c r="P545" i="11"/>
  <c r="N545" i="11"/>
  <c r="G545" i="11" s="1"/>
  <c r="P544" i="11"/>
  <c r="N544" i="11"/>
  <c r="G544" i="11" s="1"/>
  <c r="P543" i="11"/>
  <c r="N543" i="11"/>
  <c r="G543" i="11" s="1"/>
  <c r="P542" i="11"/>
  <c r="N542" i="11"/>
  <c r="G542" i="11" s="1"/>
  <c r="P541" i="11"/>
  <c r="N541" i="11"/>
  <c r="G541" i="11" s="1"/>
  <c r="P540" i="11"/>
  <c r="N540" i="11"/>
  <c r="G540" i="11" s="1"/>
  <c r="P539" i="11"/>
  <c r="N539" i="11"/>
  <c r="G539" i="11" s="1"/>
  <c r="P538" i="11"/>
  <c r="N538" i="11"/>
  <c r="G538" i="11" s="1"/>
  <c r="P537" i="11"/>
  <c r="N537" i="11"/>
  <c r="G537" i="11" s="1"/>
  <c r="P536" i="11"/>
  <c r="N536" i="11"/>
  <c r="G536" i="11" s="1"/>
  <c r="P535" i="11"/>
  <c r="N535" i="11"/>
  <c r="G535" i="11" s="1"/>
  <c r="P534" i="11"/>
  <c r="N534" i="11"/>
  <c r="G534" i="11" s="1"/>
  <c r="P533" i="11"/>
  <c r="N533" i="11"/>
  <c r="G533" i="11" s="1"/>
  <c r="P532" i="11"/>
  <c r="N532" i="11"/>
  <c r="G532" i="11" s="1"/>
  <c r="P531" i="11"/>
  <c r="N531" i="11"/>
  <c r="G531" i="11" s="1"/>
  <c r="P530" i="11"/>
  <c r="N530" i="11"/>
  <c r="G530" i="11" s="1"/>
  <c r="P529" i="11"/>
  <c r="N529" i="11"/>
  <c r="G529" i="11" s="1"/>
  <c r="P528" i="11"/>
  <c r="N528" i="11"/>
  <c r="G528" i="11" s="1"/>
  <c r="P527" i="11"/>
  <c r="N527" i="11"/>
  <c r="G527" i="11" s="1"/>
  <c r="P526" i="11"/>
  <c r="N526" i="11"/>
  <c r="G526" i="11" s="1"/>
  <c r="P525" i="11"/>
  <c r="N525" i="11"/>
  <c r="G525" i="11" s="1"/>
  <c r="P524" i="11"/>
  <c r="N524" i="11"/>
  <c r="G524" i="11" s="1"/>
  <c r="P523" i="11"/>
  <c r="N523" i="11"/>
  <c r="G523" i="11" s="1"/>
  <c r="P522" i="11"/>
  <c r="N522" i="11"/>
  <c r="G522" i="11" s="1"/>
  <c r="P521" i="11"/>
  <c r="N521" i="11"/>
  <c r="G521" i="11" s="1"/>
  <c r="P520" i="11"/>
  <c r="N520" i="11"/>
  <c r="G520" i="11" s="1"/>
  <c r="P519" i="11"/>
  <c r="N519" i="11"/>
  <c r="G519" i="11" s="1"/>
  <c r="P518" i="11"/>
  <c r="N518" i="11"/>
  <c r="G518" i="11" s="1"/>
  <c r="P517" i="11"/>
  <c r="N517" i="11"/>
  <c r="G517" i="11" s="1"/>
  <c r="P516" i="11"/>
  <c r="N516" i="11"/>
  <c r="G516" i="11" s="1"/>
  <c r="P515" i="11"/>
  <c r="N515" i="11"/>
  <c r="G515" i="11" s="1"/>
  <c r="P514" i="11"/>
  <c r="N514" i="11"/>
  <c r="G514" i="11" s="1"/>
  <c r="P513" i="11"/>
  <c r="N513" i="11"/>
  <c r="G513" i="11" s="1"/>
  <c r="P512" i="11"/>
  <c r="N512" i="11"/>
  <c r="G512" i="11" s="1"/>
  <c r="P511" i="11"/>
  <c r="N511" i="11"/>
  <c r="G511" i="11" s="1"/>
  <c r="P510" i="11"/>
  <c r="N510" i="11"/>
  <c r="G510" i="11" s="1"/>
  <c r="P509" i="11"/>
  <c r="N509" i="11"/>
  <c r="G509" i="11" s="1"/>
  <c r="P508" i="11"/>
  <c r="N508" i="11"/>
  <c r="G508" i="11" s="1"/>
  <c r="P507" i="11"/>
  <c r="N507" i="11"/>
  <c r="G507" i="11" s="1"/>
  <c r="P506" i="11"/>
  <c r="N506" i="11"/>
  <c r="G506" i="11" s="1"/>
  <c r="P505" i="11"/>
  <c r="N505" i="11"/>
  <c r="G505" i="11" s="1"/>
  <c r="P504" i="11"/>
  <c r="N504" i="11"/>
  <c r="G504" i="11" s="1"/>
  <c r="P503" i="11"/>
  <c r="N503" i="11"/>
  <c r="G503" i="11" s="1"/>
  <c r="P502" i="11"/>
  <c r="N502" i="11"/>
  <c r="G502" i="11" s="1"/>
  <c r="P501" i="11"/>
  <c r="N501" i="11"/>
  <c r="G501" i="11" s="1"/>
  <c r="P500" i="11"/>
  <c r="N500" i="11"/>
  <c r="G500" i="11" s="1"/>
  <c r="P499" i="11"/>
  <c r="N499" i="11"/>
  <c r="G499" i="11" s="1"/>
  <c r="P498" i="11"/>
  <c r="N498" i="11"/>
  <c r="G498" i="11" s="1"/>
  <c r="P497" i="11"/>
  <c r="N497" i="11"/>
  <c r="G497" i="11" s="1"/>
  <c r="P496" i="11"/>
  <c r="N496" i="11"/>
  <c r="G496" i="11" s="1"/>
  <c r="P495" i="11"/>
  <c r="N495" i="11"/>
  <c r="G495" i="11" s="1"/>
  <c r="P494" i="11"/>
  <c r="N494" i="11"/>
  <c r="G494" i="11" s="1"/>
  <c r="P493" i="11"/>
  <c r="N493" i="11"/>
  <c r="G493" i="11" s="1"/>
  <c r="P492" i="11"/>
  <c r="N492" i="11"/>
  <c r="G492" i="11" s="1"/>
  <c r="P491" i="11"/>
  <c r="N491" i="11"/>
  <c r="G491" i="11" s="1"/>
  <c r="P490" i="11"/>
  <c r="N490" i="11"/>
  <c r="G490" i="11" s="1"/>
  <c r="P489" i="11"/>
  <c r="N489" i="11"/>
  <c r="G489" i="11" s="1"/>
  <c r="P488" i="11"/>
  <c r="N488" i="11"/>
  <c r="G488" i="11" s="1"/>
  <c r="P487" i="11"/>
  <c r="N487" i="11"/>
  <c r="G487" i="11" s="1"/>
  <c r="P486" i="11"/>
  <c r="N486" i="11"/>
  <c r="G486" i="11" s="1"/>
  <c r="P485" i="11"/>
  <c r="N485" i="11"/>
  <c r="G485" i="11" s="1"/>
  <c r="P484" i="11"/>
  <c r="N484" i="11"/>
  <c r="G484" i="11" s="1"/>
  <c r="P483" i="11"/>
  <c r="N483" i="11"/>
  <c r="G483" i="11" s="1"/>
  <c r="P482" i="11"/>
  <c r="N482" i="11"/>
  <c r="G482" i="11" s="1"/>
  <c r="P481" i="11"/>
  <c r="N481" i="11"/>
  <c r="G481" i="11" s="1"/>
  <c r="P480" i="11"/>
  <c r="N480" i="11"/>
  <c r="G480" i="11" s="1"/>
  <c r="P479" i="11"/>
  <c r="N479" i="11"/>
  <c r="G479" i="11" s="1"/>
  <c r="P478" i="11"/>
  <c r="N478" i="11"/>
  <c r="G478" i="11" s="1"/>
  <c r="P477" i="11"/>
  <c r="N477" i="11"/>
  <c r="G477" i="11" s="1"/>
  <c r="P476" i="11"/>
  <c r="N476" i="11"/>
  <c r="G476" i="11" s="1"/>
  <c r="P475" i="11"/>
  <c r="N475" i="11"/>
  <c r="G475" i="11" s="1"/>
  <c r="P474" i="11"/>
  <c r="N474" i="11"/>
  <c r="G474" i="11" s="1"/>
  <c r="P473" i="11"/>
  <c r="N473" i="11"/>
  <c r="G473" i="11" s="1"/>
  <c r="P472" i="11"/>
  <c r="N472" i="11"/>
  <c r="G472" i="11" s="1"/>
  <c r="P471" i="11"/>
  <c r="N471" i="11"/>
  <c r="G471" i="11" s="1"/>
  <c r="P470" i="11"/>
  <c r="N470" i="11"/>
  <c r="G470" i="11" s="1"/>
  <c r="P469" i="11"/>
  <c r="N469" i="11"/>
  <c r="G469" i="11" s="1"/>
  <c r="P468" i="11"/>
  <c r="N468" i="11"/>
  <c r="G468" i="11" s="1"/>
  <c r="P467" i="11"/>
  <c r="N467" i="11"/>
  <c r="G467" i="11" s="1"/>
  <c r="P466" i="11"/>
  <c r="N466" i="11"/>
  <c r="G466" i="11" s="1"/>
  <c r="P465" i="11"/>
  <c r="N465" i="11"/>
  <c r="G465" i="11" s="1"/>
  <c r="P464" i="11"/>
  <c r="N464" i="11"/>
  <c r="G464" i="11" s="1"/>
  <c r="P463" i="11"/>
  <c r="N463" i="11"/>
  <c r="G463" i="11" s="1"/>
  <c r="P462" i="11"/>
  <c r="N462" i="11"/>
  <c r="G462" i="11" s="1"/>
  <c r="P461" i="11"/>
  <c r="N461" i="11"/>
  <c r="G461" i="11" s="1"/>
  <c r="P460" i="11"/>
  <c r="N460" i="11"/>
  <c r="G460" i="11" s="1"/>
  <c r="P459" i="11"/>
  <c r="N459" i="11"/>
  <c r="G459" i="11" s="1"/>
  <c r="P458" i="11"/>
  <c r="N458" i="11"/>
  <c r="G458" i="11" s="1"/>
  <c r="P457" i="11"/>
  <c r="N457" i="11"/>
  <c r="G457" i="11" s="1"/>
  <c r="P456" i="11"/>
  <c r="N456" i="11"/>
  <c r="G456" i="11" s="1"/>
  <c r="P455" i="11"/>
  <c r="N455" i="11"/>
  <c r="G455" i="11" s="1"/>
  <c r="P454" i="11"/>
  <c r="N454" i="11"/>
  <c r="G454" i="11" s="1"/>
  <c r="P453" i="11"/>
  <c r="N453" i="11"/>
  <c r="G453" i="11" s="1"/>
  <c r="P452" i="11"/>
  <c r="N452" i="11"/>
  <c r="G452" i="11" s="1"/>
  <c r="P451" i="11"/>
  <c r="N451" i="11"/>
  <c r="G451" i="11" s="1"/>
  <c r="P450" i="11"/>
  <c r="N450" i="11"/>
  <c r="G450" i="11" s="1"/>
  <c r="P449" i="11"/>
  <c r="N449" i="11"/>
  <c r="G449" i="11" s="1"/>
  <c r="P448" i="11"/>
  <c r="N448" i="11"/>
  <c r="G448" i="11" s="1"/>
  <c r="P447" i="11"/>
  <c r="N447" i="11"/>
  <c r="G447" i="11" s="1"/>
  <c r="P446" i="11"/>
  <c r="N446" i="11"/>
  <c r="G446" i="11" s="1"/>
  <c r="P445" i="11"/>
  <c r="N445" i="11"/>
  <c r="G445" i="11" s="1"/>
  <c r="P444" i="11"/>
  <c r="N444" i="11"/>
  <c r="G444" i="11" s="1"/>
  <c r="P443" i="11"/>
  <c r="N443" i="11"/>
  <c r="G443" i="11" s="1"/>
  <c r="P442" i="11"/>
  <c r="N442" i="11"/>
  <c r="G442" i="11" s="1"/>
  <c r="P441" i="11"/>
  <c r="N441" i="11"/>
  <c r="G441" i="11" s="1"/>
  <c r="P440" i="11"/>
  <c r="N440" i="11"/>
  <c r="G440" i="11" s="1"/>
  <c r="P439" i="11"/>
  <c r="N439" i="11"/>
  <c r="G439" i="11" s="1"/>
  <c r="P438" i="11"/>
  <c r="N438" i="11"/>
  <c r="G438" i="11" s="1"/>
  <c r="P437" i="11"/>
  <c r="N437" i="11"/>
  <c r="G437" i="11" s="1"/>
  <c r="P436" i="11"/>
  <c r="N436" i="11"/>
  <c r="G436" i="11" s="1"/>
  <c r="P435" i="11"/>
  <c r="N435" i="11"/>
  <c r="G435" i="11" s="1"/>
  <c r="P434" i="11"/>
  <c r="N434" i="11"/>
  <c r="G434" i="11" s="1"/>
  <c r="P433" i="11"/>
  <c r="N433" i="11"/>
  <c r="G433" i="11" s="1"/>
  <c r="P432" i="11"/>
  <c r="N432" i="11"/>
  <c r="G432" i="11" s="1"/>
  <c r="P431" i="11"/>
  <c r="N431" i="11"/>
  <c r="G431" i="11" s="1"/>
  <c r="P430" i="11"/>
  <c r="N430" i="11"/>
  <c r="G430" i="11" s="1"/>
  <c r="P429" i="11"/>
  <c r="N429" i="11"/>
  <c r="G429" i="11" s="1"/>
  <c r="P428" i="11"/>
  <c r="N428" i="11"/>
  <c r="G428" i="11" s="1"/>
  <c r="P427" i="11"/>
  <c r="N427" i="11"/>
  <c r="G427" i="11" s="1"/>
  <c r="P426" i="11"/>
  <c r="N426" i="11"/>
  <c r="G426" i="11" s="1"/>
  <c r="P425" i="11"/>
  <c r="N425" i="11"/>
  <c r="G425" i="11" s="1"/>
  <c r="P424" i="11"/>
  <c r="N424" i="11"/>
  <c r="G424" i="11" s="1"/>
  <c r="P423" i="11"/>
  <c r="N423" i="11"/>
  <c r="G423" i="11" s="1"/>
  <c r="P422" i="11"/>
  <c r="N422" i="11"/>
  <c r="G422" i="11" s="1"/>
  <c r="P421" i="11"/>
  <c r="N421" i="11"/>
  <c r="G421" i="11" s="1"/>
  <c r="P420" i="11"/>
  <c r="N420" i="11"/>
  <c r="G420" i="11" s="1"/>
  <c r="P419" i="11"/>
  <c r="N419" i="11"/>
  <c r="G419" i="11" s="1"/>
  <c r="P418" i="11"/>
  <c r="N418" i="11"/>
  <c r="G418" i="11" s="1"/>
  <c r="P417" i="11"/>
  <c r="N417" i="11"/>
  <c r="G417" i="11" s="1"/>
  <c r="P416" i="11"/>
  <c r="N416" i="11"/>
  <c r="G416" i="11" s="1"/>
  <c r="P415" i="11"/>
  <c r="N415" i="11"/>
  <c r="G415" i="11" s="1"/>
  <c r="P414" i="11"/>
  <c r="N414" i="11"/>
  <c r="G414" i="11" s="1"/>
  <c r="P413" i="11"/>
  <c r="N413" i="11"/>
  <c r="G413" i="11" s="1"/>
  <c r="P412" i="11"/>
  <c r="N412" i="11"/>
  <c r="G412" i="11" s="1"/>
  <c r="P411" i="11"/>
  <c r="N411" i="11"/>
  <c r="G411" i="11" s="1"/>
  <c r="P410" i="11"/>
  <c r="N410" i="11"/>
  <c r="G410" i="11" s="1"/>
  <c r="P409" i="11"/>
  <c r="N409" i="11"/>
  <c r="G409" i="11" s="1"/>
  <c r="P408" i="11"/>
  <c r="N408" i="11"/>
  <c r="G408" i="11" s="1"/>
  <c r="P407" i="11"/>
  <c r="N407" i="11"/>
  <c r="G407" i="11" s="1"/>
  <c r="P406" i="11"/>
  <c r="N406" i="11"/>
  <c r="G406" i="11" s="1"/>
  <c r="P405" i="11"/>
  <c r="N405" i="11"/>
  <c r="G405" i="11" s="1"/>
  <c r="P404" i="11"/>
  <c r="N404" i="11"/>
  <c r="G404" i="11" s="1"/>
  <c r="P403" i="11"/>
  <c r="N403" i="11"/>
  <c r="G403" i="11" s="1"/>
  <c r="P402" i="11"/>
  <c r="N402" i="11"/>
  <c r="G402" i="11" s="1"/>
  <c r="P401" i="11"/>
  <c r="N401" i="11"/>
  <c r="G401" i="11" s="1"/>
  <c r="P400" i="11"/>
  <c r="N400" i="11"/>
  <c r="G400" i="11" s="1"/>
  <c r="P399" i="11"/>
  <c r="N399" i="11"/>
  <c r="G399" i="11" s="1"/>
  <c r="P398" i="11"/>
  <c r="N398" i="11"/>
  <c r="G398" i="11" s="1"/>
  <c r="P397" i="11"/>
  <c r="N397" i="11"/>
  <c r="G397" i="11" s="1"/>
  <c r="P396" i="11"/>
  <c r="N396" i="11"/>
  <c r="G396" i="11" s="1"/>
  <c r="P395" i="11"/>
  <c r="N395" i="11"/>
  <c r="G395" i="11" s="1"/>
  <c r="P394" i="11"/>
  <c r="N394" i="11"/>
  <c r="G394" i="11" s="1"/>
  <c r="P393" i="11"/>
  <c r="N393" i="11"/>
  <c r="G393" i="11" s="1"/>
  <c r="P392" i="11"/>
  <c r="N392" i="11"/>
  <c r="G392" i="11" s="1"/>
  <c r="P391" i="11"/>
  <c r="N391" i="11"/>
  <c r="G391" i="11" s="1"/>
  <c r="P390" i="11"/>
  <c r="N390" i="11"/>
  <c r="G390" i="11" s="1"/>
  <c r="P389" i="11"/>
  <c r="N389" i="11"/>
  <c r="G389" i="11" s="1"/>
  <c r="P388" i="11"/>
  <c r="N388" i="11"/>
  <c r="G388" i="11" s="1"/>
  <c r="P387" i="11"/>
  <c r="N387" i="11"/>
  <c r="G387" i="11" s="1"/>
  <c r="P386" i="11"/>
  <c r="N386" i="11"/>
  <c r="G386" i="11" s="1"/>
  <c r="P385" i="11"/>
  <c r="N385" i="11"/>
  <c r="G385" i="11" s="1"/>
  <c r="P384" i="11"/>
  <c r="N384" i="11"/>
  <c r="G384" i="11" s="1"/>
  <c r="P383" i="11"/>
  <c r="N383" i="11"/>
  <c r="G383" i="11" s="1"/>
  <c r="P382" i="11"/>
  <c r="N382" i="11"/>
  <c r="G382" i="11" s="1"/>
  <c r="P381" i="11"/>
  <c r="N381" i="11"/>
  <c r="G381" i="11" s="1"/>
  <c r="P380" i="11"/>
  <c r="N380" i="11"/>
  <c r="G380" i="11" s="1"/>
  <c r="P379" i="11"/>
  <c r="N379" i="11"/>
  <c r="G379" i="11" s="1"/>
  <c r="P378" i="11"/>
  <c r="N378" i="11"/>
  <c r="G378" i="11" s="1"/>
  <c r="P377" i="11"/>
  <c r="N377" i="11"/>
  <c r="G377" i="11" s="1"/>
  <c r="P376" i="11"/>
  <c r="N376" i="11"/>
  <c r="G376" i="11" s="1"/>
  <c r="P375" i="11"/>
  <c r="N375" i="11"/>
  <c r="G375" i="11" s="1"/>
  <c r="P374" i="11"/>
  <c r="N374" i="11"/>
  <c r="G374" i="11" s="1"/>
  <c r="P373" i="11"/>
  <c r="N373" i="11"/>
  <c r="G373" i="11" s="1"/>
  <c r="P372" i="11"/>
  <c r="N372" i="11"/>
  <c r="G372" i="11" s="1"/>
  <c r="P371" i="11"/>
  <c r="N371" i="11"/>
  <c r="G371" i="11" s="1"/>
  <c r="P370" i="11"/>
  <c r="N370" i="11"/>
  <c r="G370" i="11" s="1"/>
  <c r="P369" i="11"/>
  <c r="N369" i="11"/>
  <c r="G369" i="11" s="1"/>
  <c r="P368" i="11"/>
  <c r="N368" i="11"/>
  <c r="G368" i="11" s="1"/>
  <c r="P367" i="11"/>
  <c r="N367" i="11"/>
  <c r="G367" i="11" s="1"/>
  <c r="P366" i="11"/>
  <c r="N366" i="11"/>
  <c r="G366" i="11" s="1"/>
  <c r="P365" i="11"/>
  <c r="N365" i="11"/>
  <c r="G365" i="11" s="1"/>
  <c r="P364" i="11"/>
  <c r="N364" i="11"/>
  <c r="G364" i="11" s="1"/>
  <c r="P363" i="11"/>
  <c r="N363" i="11"/>
  <c r="G363" i="11" s="1"/>
  <c r="P362" i="11"/>
  <c r="N362" i="11"/>
  <c r="G362" i="11" s="1"/>
  <c r="P361" i="11"/>
  <c r="N361" i="11"/>
  <c r="G361" i="11" s="1"/>
  <c r="P360" i="11"/>
  <c r="N360" i="11"/>
  <c r="G360" i="11" s="1"/>
  <c r="P359" i="11"/>
  <c r="N359" i="11"/>
  <c r="G359" i="11" s="1"/>
  <c r="P358" i="11"/>
  <c r="N358" i="11"/>
  <c r="G358" i="11" s="1"/>
  <c r="P357" i="11"/>
  <c r="N357" i="11"/>
  <c r="G357" i="11" s="1"/>
  <c r="P356" i="11"/>
  <c r="N356" i="11"/>
  <c r="G356" i="11" s="1"/>
  <c r="P355" i="11"/>
  <c r="N355" i="11"/>
  <c r="G355" i="11" s="1"/>
  <c r="P354" i="11"/>
  <c r="N354" i="11"/>
  <c r="G354" i="11" s="1"/>
  <c r="P353" i="11"/>
  <c r="N353" i="11"/>
  <c r="G353" i="11" s="1"/>
  <c r="P352" i="11"/>
  <c r="N352" i="11"/>
  <c r="G352" i="11" s="1"/>
  <c r="P351" i="11"/>
  <c r="N351" i="11"/>
  <c r="G351" i="11" s="1"/>
  <c r="P350" i="11"/>
  <c r="N350" i="11"/>
  <c r="G350" i="11" s="1"/>
  <c r="P349" i="11"/>
  <c r="N349" i="11"/>
  <c r="G349" i="11" s="1"/>
  <c r="P348" i="11"/>
  <c r="N348" i="11"/>
  <c r="G348" i="11" s="1"/>
  <c r="P347" i="11"/>
  <c r="N347" i="11"/>
  <c r="G347" i="11" s="1"/>
  <c r="P346" i="11"/>
  <c r="N346" i="11"/>
  <c r="G346" i="11" s="1"/>
  <c r="P345" i="11"/>
  <c r="N345" i="11"/>
  <c r="G345" i="11" s="1"/>
  <c r="P344" i="11"/>
  <c r="N344" i="11"/>
  <c r="G344" i="11" s="1"/>
  <c r="P343" i="11"/>
  <c r="N343" i="11"/>
  <c r="G343" i="11" s="1"/>
  <c r="P342" i="11"/>
  <c r="N342" i="11"/>
  <c r="G342" i="11" s="1"/>
  <c r="P341" i="11"/>
  <c r="N341" i="11"/>
  <c r="G341" i="11" s="1"/>
  <c r="P340" i="11"/>
  <c r="N340" i="11"/>
  <c r="G340" i="11" s="1"/>
  <c r="P339" i="11"/>
  <c r="N339" i="11"/>
  <c r="G339" i="11" s="1"/>
  <c r="P338" i="11"/>
  <c r="N338" i="11"/>
  <c r="G338" i="11" s="1"/>
  <c r="P337" i="11"/>
  <c r="N337" i="11"/>
  <c r="G337" i="11" s="1"/>
  <c r="P336" i="11"/>
  <c r="N336" i="11"/>
  <c r="G336" i="11" s="1"/>
  <c r="P335" i="11"/>
  <c r="N335" i="11"/>
  <c r="G335" i="11" s="1"/>
  <c r="P334" i="11"/>
  <c r="N334" i="11"/>
  <c r="G334" i="11" s="1"/>
  <c r="P333" i="11"/>
  <c r="N333" i="11"/>
  <c r="G333" i="11" s="1"/>
  <c r="P332" i="11"/>
  <c r="N332" i="11"/>
  <c r="G332" i="11" s="1"/>
  <c r="P331" i="11"/>
  <c r="N331" i="11"/>
  <c r="G331" i="11" s="1"/>
  <c r="P330" i="11"/>
  <c r="N330" i="11"/>
  <c r="G330" i="11" s="1"/>
  <c r="P329" i="11"/>
  <c r="N329" i="11"/>
  <c r="G329" i="11" s="1"/>
  <c r="P328" i="11"/>
  <c r="N328" i="11"/>
  <c r="G328" i="11" s="1"/>
  <c r="P327" i="11"/>
  <c r="N327" i="11"/>
  <c r="G327" i="11" s="1"/>
  <c r="P326" i="11"/>
  <c r="N326" i="11"/>
  <c r="G326" i="11" s="1"/>
  <c r="P325" i="11"/>
  <c r="N325" i="11"/>
  <c r="G325" i="11" s="1"/>
  <c r="P324" i="11"/>
  <c r="N324" i="11"/>
  <c r="G324" i="11" s="1"/>
  <c r="P323" i="11"/>
  <c r="N323" i="11"/>
  <c r="G323" i="11" s="1"/>
  <c r="P322" i="11"/>
  <c r="N322" i="11"/>
  <c r="G322" i="11" s="1"/>
  <c r="P321" i="11"/>
  <c r="N321" i="11"/>
  <c r="G321" i="11" s="1"/>
  <c r="P320" i="11"/>
  <c r="N320" i="11"/>
  <c r="G320" i="11" s="1"/>
  <c r="P319" i="11"/>
  <c r="N319" i="11"/>
  <c r="G319" i="11" s="1"/>
  <c r="P318" i="11"/>
  <c r="N318" i="11"/>
  <c r="G318" i="11" s="1"/>
  <c r="P317" i="11"/>
  <c r="N317" i="11"/>
  <c r="G317" i="11" s="1"/>
  <c r="P316" i="11"/>
  <c r="N316" i="11"/>
  <c r="G316" i="11" s="1"/>
  <c r="P315" i="11"/>
  <c r="N315" i="11"/>
  <c r="G315" i="11" s="1"/>
  <c r="P314" i="11"/>
  <c r="N314" i="11"/>
  <c r="G314" i="11" s="1"/>
  <c r="P313" i="11"/>
  <c r="N313" i="11"/>
  <c r="G313" i="11" s="1"/>
  <c r="P312" i="11"/>
  <c r="N312" i="11"/>
  <c r="G312" i="11" s="1"/>
  <c r="P311" i="11"/>
  <c r="N311" i="11"/>
  <c r="G311" i="11" s="1"/>
  <c r="P310" i="11"/>
  <c r="N310" i="11"/>
  <c r="G310" i="11" s="1"/>
  <c r="P309" i="11"/>
  <c r="N309" i="11"/>
  <c r="G309" i="11" s="1"/>
  <c r="P308" i="11"/>
  <c r="N308" i="11"/>
  <c r="G308" i="11" s="1"/>
  <c r="P307" i="11"/>
  <c r="N307" i="11"/>
  <c r="G307" i="11" s="1"/>
  <c r="P306" i="11"/>
  <c r="N306" i="11"/>
  <c r="G306" i="11" s="1"/>
  <c r="P305" i="11"/>
  <c r="N305" i="11"/>
  <c r="G305" i="11" s="1"/>
  <c r="P304" i="11"/>
  <c r="N304" i="11"/>
  <c r="G304" i="11" s="1"/>
  <c r="P303" i="11"/>
  <c r="N303" i="11"/>
  <c r="G303" i="11" s="1"/>
  <c r="P302" i="11"/>
  <c r="N302" i="11"/>
  <c r="G302" i="11" s="1"/>
  <c r="P301" i="11"/>
  <c r="N301" i="11"/>
  <c r="G301" i="11" s="1"/>
  <c r="P300" i="11"/>
  <c r="N300" i="11"/>
  <c r="G300" i="11" s="1"/>
  <c r="P299" i="11"/>
  <c r="N299" i="11"/>
  <c r="G299" i="11" s="1"/>
  <c r="P298" i="11"/>
  <c r="N298" i="11"/>
  <c r="G298" i="11" s="1"/>
  <c r="P297" i="11"/>
  <c r="N297" i="11"/>
  <c r="G297" i="11" s="1"/>
  <c r="P296" i="11"/>
  <c r="N296" i="11"/>
  <c r="G296" i="11" s="1"/>
  <c r="P295" i="11"/>
  <c r="N295" i="11"/>
  <c r="G295" i="11" s="1"/>
  <c r="P294" i="11"/>
  <c r="N294" i="11"/>
  <c r="G294" i="11" s="1"/>
  <c r="AK11" i="11" s="1"/>
  <c r="P293" i="11"/>
  <c r="N293" i="11"/>
  <c r="G293" i="11" s="1"/>
  <c r="P292" i="11"/>
  <c r="N292" i="11"/>
  <c r="G292" i="11" s="1"/>
  <c r="P291" i="11"/>
  <c r="N291" i="11"/>
  <c r="G291" i="11" s="1"/>
  <c r="P290" i="11"/>
  <c r="N290" i="11"/>
  <c r="G290" i="11" s="1"/>
  <c r="AK10" i="11" s="1"/>
  <c r="P289" i="11"/>
  <c r="N289" i="11"/>
  <c r="G289" i="11" s="1"/>
  <c r="P288" i="11"/>
  <c r="N288" i="11"/>
  <c r="G288" i="11" s="1"/>
  <c r="P287" i="11"/>
  <c r="N287" i="11"/>
  <c r="G287" i="11" s="1"/>
  <c r="P286" i="11"/>
  <c r="N286" i="11"/>
  <c r="G286" i="11" s="1"/>
  <c r="AK9" i="11" s="1"/>
  <c r="P285" i="11"/>
  <c r="N285" i="11"/>
  <c r="G285" i="11" s="1"/>
  <c r="P284" i="11"/>
  <c r="N284" i="11"/>
  <c r="G284" i="11" s="1"/>
  <c r="P283" i="11"/>
  <c r="N283" i="11"/>
  <c r="G283" i="11" s="1"/>
  <c r="P282" i="11"/>
  <c r="N282" i="11"/>
  <c r="G282" i="11" s="1"/>
  <c r="AK8" i="11" s="1"/>
  <c r="P281" i="11"/>
  <c r="N281" i="11"/>
  <c r="G281" i="11" s="1"/>
  <c r="P280" i="11"/>
  <c r="N280" i="11"/>
  <c r="G280" i="11" s="1"/>
  <c r="P279" i="11"/>
  <c r="N279" i="11"/>
  <c r="G279" i="11" s="1"/>
  <c r="P278" i="11"/>
  <c r="N278" i="11"/>
  <c r="G278" i="11" s="1"/>
  <c r="AK7" i="11" s="1"/>
  <c r="P277" i="11"/>
  <c r="N277" i="11"/>
  <c r="G277" i="11" s="1"/>
  <c r="P276" i="11"/>
  <c r="N276" i="11"/>
  <c r="G276" i="11" s="1"/>
  <c r="P275" i="11"/>
  <c r="N275" i="11"/>
  <c r="G275" i="11" s="1"/>
  <c r="P274" i="11"/>
  <c r="N274" i="11"/>
  <c r="G274" i="11" s="1"/>
  <c r="P273" i="11"/>
  <c r="N273" i="11"/>
  <c r="G273" i="11" s="1"/>
  <c r="P272" i="11"/>
  <c r="N272" i="11"/>
  <c r="G272" i="11" s="1"/>
  <c r="P271" i="11"/>
  <c r="N271" i="11"/>
  <c r="G271" i="11" s="1"/>
  <c r="P270" i="11"/>
  <c r="N270" i="11"/>
  <c r="G270" i="11" s="1"/>
  <c r="AK5" i="11" s="1"/>
  <c r="P269" i="11"/>
  <c r="N269" i="11"/>
  <c r="G269" i="11" s="1"/>
  <c r="P268" i="11"/>
  <c r="N268" i="11"/>
  <c r="G268" i="11" s="1"/>
  <c r="P267" i="11"/>
  <c r="N267" i="11"/>
  <c r="G267" i="11" s="1"/>
  <c r="P266" i="11"/>
  <c r="N266" i="11"/>
  <c r="G266" i="11" s="1"/>
  <c r="N265" i="11"/>
  <c r="G265" i="11" s="1"/>
  <c r="N264" i="11"/>
  <c r="G264" i="11" s="1"/>
  <c r="AK23" i="11" s="1"/>
  <c r="N263" i="11"/>
  <c r="G263" i="11" s="1"/>
  <c r="L261" i="11"/>
  <c r="N260" i="11"/>
  <c r="G260" i="11" s="1"/>
  <c r="L260" i="11"/>
  <c r="N259" i="11"/>
  <c r="G259" i="11" s="1"/>
  <c r="L259" i="11"/>
  <c r="N258" i="11"/>
  <c r="G258" i="11" s="1"/>
  <c r="L258" i="11"/>
  <c r="N257" i="11"/>
  <c r="G257" i="11" s="1"/>
  <c r="L257" i="11"/>
  <c r="N256" i="11"/>
  <c r="G256" i="11" s="1"/>
  <c r="L256" i="11"/>
  <c r="N255" i="11"/>
  <c r="G255" i="11" s="1"/>
  <c r="L255" i="11"/>
  <c r="N254" i="11"/>
  <c r="G254" i="11" s="1"/>
  <c r="L254" i="11"/>
  <c r="N253" i="11"/>
  <c r="G253" i="11" s="1"/>
  <c r="L253" i="11"/>
  <c r="N252" i="11"/>
  <c r="G252" i="11" s="1"/>
  <c r="L252" i="11"/>
  <c r="N251" i="11"/>
  <c r="G251" i="11" s="1"/>
  <c r="L251" i="11"/>
  <c r="N250" i="11"/>
  <c r="G250" i="11" s="1"/>
  <c r="L250" i="11"/>
  <c r="N249" i="11"/>
  <c r="G249" i="11" s="1"/>
  <c r="L249" i="11"/>
  <c r="N248" i="11"/>
  <c r="G248" i="11" s="1"/>
  <c r="L248" i="11"/>
  <c r="N247" i="11"/>
  <c r="G247" i="11" s="1"/>
  <c r="L247" i="11"/>
  <c r="N246" i="11"/>
  <c r="L246" i="11"/>
  <c r="G246" i="11"/>
  <c r="N245" i="11"/>
  <c r="G245" i="11" s="1"/>
  <c r="L245" i="11"/>
  <c r="N244" i="11"/>
  <c r="G244" i="11" s="1"/>
  <c r="L244" i="11"/>
  <c r="N243" i="11"/>
  <c r="G243" i="11" s="1"/>
  <c r="L243" i="11"/>
  <c r="N242" i="11"/>
  <c r="G242" i="11" s="1"/>
  <c r="L242" i="11"/>
  <c r="N241" i="11"/>
  <c r="G241" i="11" s="1"/>
  <c r="L241" i="11"/>
  <c r="N240" i="11"/>
  <c r="G240" i="11" s="1"/>
  <c r="L240" i="11"/>
  <c r="N239" i="11"/>
  <c r="G239" i="11" s="1"/>
  <c r="L239" i="11"/>
  <c r="N238" i="11"/>
  <c r="G238" i="11" s="1"/>
  <c r="L238" i="11"/>
  <c r="N237" i="11"/>
  <c r="G237" i="11" s="1"/>
  <c r="L237" i="11"/>
  <c r="N236" i="11"/>
  <c r="G236" i="11" s="1"/>
  <c r="L236" i="11"/>
  <c r="N235" i="11"/>
  <c r="G235" i="11" s="1"/>
  <c r="L235" i="11"/>
  <c r="N234" i="11"/>
  <c r="G234" i="11" s="1"/>
  <c r="L234" i="11"/>
  <c r="N233" i="11"/>
  <c r="G233" i="11" s="1"/>
  <c r="L233" i="11"/>
  <c r="N232" i="11"/>
  <c r="G232" i="11" s="1"/>
  <c r="L232" i="11"/>
  <c r="N231" i="11"/>
  <c r="G231" i="11" s="1"/>
  <c r="L231" i="11"/>
  <c r="N230" i="11"/>
  <c r="G230" i="11" s="1"/>
  <c r="L230" i="11"/>
  <c r="N229" i="11"/>
  <c r="G229" i="11" s="1"/>
  <c r="L229" i="11"/>
  <c r="N228" i="11"/>
  <c r="G228" i="11" s="1"/>
  <c r="L228" i="11"/>
  <c r="N227" i="11"/>
  <c r="G227" i="11" s="1"/>
  <c r="L227" i="11"/>
  <c r="N226" i="11"/>
  <c r="G226" i="11" s="1"/>
  <c r="L226" i="11"/>
  <c r="N225" i="11"/>
  <c r="G225" i="11" s="1"/>
  <c r="L225" i="11"/>
  <c r="N224" i="11"/>
  <c r="G224" i="11" s="1"/>
  <c r="L224" i="11"/>
  <c r="N223" i="11"/>
  <c r="G223" i="11" s="1"/>
  <c r="L223" i="11"/>
  <c r="N222" i="11"/>
  <c r="G222" i="11" s="1"/>
  <c r="L222" i="11"/>
  <c r="N221" i="11"/>
  <c r="G221" i="11" s="1"/>
  <c r="L221" i="11"/>
  <c r="N220" i="11"/>
  <c r="G220" i="11" s="1"/>
  <c r="L220" i="11"/>
  <c r="N219" i="11"/>
  <c r="G219" i="11" s="1"/>
  <c r="L219" i="11"/>
  <c r="N218" i="11"/>
  <c r="G218" i="11" s="1"/>
  <c r="L218" i="11"/>
  <c r="N217" i="11"/>
  <c r="G217" i="11" s="1"/>
  <c r="L217" i="11"/>
  <c r="N216" i="11"/>
  <c r="G216" i="11" s="1"/>
  <c r="L216" i="11"/>
  <c r="N215" i="11"/>
  <c r="G215" i="11" s="1"/>
  <c r="L215" i="11"/>
  <c r="N214" i="11"/>
  <c r="L214" i="11"/>
  <c r="G214" i="11"/>
  <c r="N213" i="11"/>
  <c r="G213" i="11" s="1"/>
  <c r="L213" i="11"/>
  <c r="N212" i="11"/>
  <c r="G212" i="11" s="1"/>
  <c r="L212" i="11"/>
  <c r="N211" i="11"/>
  <c r="G211" i="11" s="1"/>
  <c r="L211" i="11"/>
  <c r="N210" i="11"/>
  <c r="G210" i="11" s="1"/>
  <c r="L210" i="11"/>
  <c r="N209" i="11"/>
  <c r="G209" i="11" s="1"/>
  <c r="L209" i="11"/>
  <c r="N208" i="11"/>
  <c r="G208" i="11" s="1"/>
  <c r="L208" i="11"/>
  <c r="N207" i="11"/>
  <c r="G207" i="11" s="1"/>
  <c r="L207" i="11"/>
  <c r="N206" i="11"/>
  <c r="G206" i="11" s="1"/>
  <c r="L206" i="11"/>
  <c r="N205" i="11"/>
  <c r="G205" i="11" s="1"/>
  <c r="L205" i="11"/>
  <c r="N204" i="11"/>
  <c r="G204" i="11" s="1"/>
  <c r="L204" i="11"/>
  <c r="N203" i="11"/>
  <c r="G203" i="11" s="1"/>
  <c r="L203" i="11"/>
  <c r="N202" i="11"/>
  <c r="G202" i="11" s="1"/>
  <c r="L202" i="11"/>
  <c r="N201" i="11"/>
  <c r="G201" i="11" s="1"/>
  <c r="L201" i="11"/>
  <c r="N200" i="11"/>
  <c r="G200" i="11" s="1"/>
  <c r="L200" i="11"/>
  <c r="N199" i="11"/>
  <c r="G199" i="11" s="1"/>
  <c r="L199" i="11"/>
  <c r="N198" i="11"/>
  <c r="G198" i="11" s="1"/>
  <c r="L198" i="11"/>
  <c r="N197" i="11"/>
  <c r="G197" i="11" s="1"/>
  <c r="L197" i="11"/>
  <c r="N196" i="11"/>
  <c r="G196" i="11" s="1"/>
  <c r="L196" i="11"/>
  <c r="N195" i="11"/>
  <c r="G195" i="11" s="1"/>
  <c r="L195" i="11"/>
  <c r="N194" i="11"/>
  <c r="G194" i="11" s="1"/>
  <c r="L194" i="11"/>
  <c r="N193" i="11"/>
  <c r="G193" i="11" s="1"/>
  <c r="L193" i="11"/>
  <c r="N192" i="11"/>
  <c r="G192" i="11" s="1"/>
  <c r="L192" i="11"/>
  <c r="N191" i="11"/>
  <c r="G191" i="11" s="1"/>
  <c r="L191" i="11"/>
  <c r="N190" i="11"/>
  <c r="G190" i="11" s="1"/>
  <c r="L190" i="11"/>
  <c r="N189" i="11"/>
  <c r="G189" i="11" s="1"/>
  <c r="L189" i="11"/>
  <c r="N188" i="11"/>
  <c r="G188" i="11" s="1"/>
  <c r="L188" i="11"/>
  <c r="N187" i="11"/>
  <c r="G187" i="11" s="1"/>
  <c r="L187" i="11"/>
  <c r="N186" i="11"/>
  <c r="G186" i="11" s="1"/>
  <c r="L186" i="11"/>
  <c r="N185" i="11"/>
  <c r="G185" i="11" s="1"/>
  <c r="L185" i="11"/>
  <c r="N184" i="11"/>
  <c r="G184" i="11" s="1"/>
  <c r="L184" i="11"/>
  <c r="N183" i="11"/>
  <c r="G183" i="11" s="1"/>
  <c r="L183" i="11"/>
  <c r="N182" i="11"/>
  <c r="G182" i="11" s="1"/>
  <c r="L182" i="11"/>
  <c r="N181" i="11"/>
  <c r="G181" i="11" s="1"/>
  <c r="L181" i="11"/>
  <c r="N180" i="11"/>
  <c r="G180" i="11" s="1"/>
  <c r="L180" i="11"/>
  <c r="N179" i="11"/>
  <c r="G179" i="11" s="1"/>
  <c r="L179" i="11"/>
  <c r="N178" i="11"/>
  <c r="G178" i="11" s="1"/>
  <c r="L178" i="11"/>
  <c r="N177" i="11"/>
  <c r="G177" i="11" s="1"/>
  <c r="L177" i="11"/>
  <c r="N176" i="11"/>
  <c r="G176" i="11" s="1"/>
  <c r="L176" i="11"/>
  <c r="N175" i="11"/>
  <c r="G175" i="11" s="1"/>
  <c r="L175" i="11"/>
  <c r="N174" i="11"/>
  <c r="G174" i="11" s="1"/>
  <c r="L174" i="11"/>
  <c r="N173" i="11"/>
  <c r="G173" i="11" s="1"/>
  <c r="L173" i="11"/>
  <c r="N172" i="11"/>
  <c r="G172" i="11" s="1"/>
  <c r="L172" i="11"/>
  <c r="N171" i="11"/>
  <c r="G171" i="11" s="1"/>
  <c r="L171" i="11"/>
  <c r="N170" i="11"/>
  <c r="G170" i="11" s="1"/>
  <c r="L170" i="11"/>
  <c r="N169" i="11"/>
  <c r="G169" i="11" s="1"/>
  <c r="L169" i="11"/>
  <c r="N168" i="11"/>
  <c r="G168" i="11" s="1"/>
  <c r="L168" i="11"/>
  <c r="N167" i="11"/>
  <c r="G167" i="11" s="1"/>
  <c r="L167" i="11"/>
  <c r="N166" i="11"/>
  <c r="L166" i="11"/>
  <c r="G166" i="11"/>
  <c r="N165" i="11"/>
  <c r="G165" i="11" s="1"/>
  <c r="L165" i="11"/>
  <c r="N164" i="11"/>
  <c r="G164" i="11" s="1"/>
  <c r="L164" i="11"/>
  <c r="N163" i="11"/>
  <c r="G163" i="11" s="1"/>
  <c r="L163" i="11"/>
  <c r="N162" i="11"/>
  <c r="G162" i="11" s="1"/>
  <c r="L162" i="11"/>
  <c r="N161" i="11"/>
  <c r="G161" i="11" s="1"/>
  <c r="L161" i="11"/>
  <c r="N160" i="11"/>
  <c r="G160" i="11" s="1"/>
  <c r="L160" i="11"/>
  <c r="N159" i="11"/>
  <c r="G159" i="11" s="1"/>
  <c r="L159" i="11"/>
  <c r="N158" i="11"/>
  <c r="G158" i="11" s="1"/>
  <c r="L158" i="11"/>
  <c r="N157" i="11"/>
  <c r="G157" i="11" s="1"/>
  <c r="L157" i="11"/>
  <c r="N156" i="11"/>
  <c r="G156" i="11" s="1"/>
  <c r="L156" i="11"/>
  <c r="N155" i="11"/>
  <c r="G155" i="11" s="1"/>
  <c r="L155" i="11"/>
  <c r="N154" i="11"/>
  <c r="G154" i="11" s="1"/>
  <c r="L154" i="11"/>
  <c r="N153" i="11"/>
  <c r="G153" i="11" s="1"/>
  <c r="L153" i="11"/>
  <c r="N152" i="11"/>
  <c r="G152" i="11" s="1"/>
  <c r="L152" i="11"/>
  <c r="N151" i="11"/>
  <c r="G151" i="11" s="1"/>
  <c r="L151" i="11"/>
  <c r="N150" i="11"/>
  <c r="G150" i="11" s="1"/>
  <c r="L150" i="11"/>
  <c r="N149" i="11"/>
  <c r="G149" i="11" s="1"/>
  <c r="L149" i="11"/>
  <c r="N148" i="11"/>
  <c r="L148" i="11"/>
  <c r="G148" i="11"/>
  <c r="N147" i="11"/>
  <c r="G147" i="11" s="1"/>
  <c r="L147" i="11"/>
  <c r="N146" i="11"/>
  <c r="G146" i="11" s="1"/>
  <c r="L146" i="11"/>
  <c r="N145" i="11"/>
  <c r="G145" i="11" s="1"/>
  <c r="L145" i="11"/>
  <c r="N144" i="11"/>
  <c r="G144" i="11" s="1"/>
  <c r="L144" i="11"/>
  <c r="N143" i="11"/>
  <c r="G143" i="11" s="1"/>
  <c r="L143" i="11"/>
  <c r="N142" i="11"/>
  <c r="G142" i="11" s="1"/>
  <c r="L142" i="11"/>
  <c r="N141" i="11"/>
  <c r="G141" i="11" s="1"/>
  <c r="L141" i="11"/>
  <c r="N140" i="11"/>
  <c r="G140" i="11" s="1"/>
  <c r="L140" i="11"/>
  <c r="N139" i="11"/>
  <c r="G139" i="11" s="1"/>
  <c r="L139" i="11"/>
  <c r="N138" i="11"/>
  <c r="G138" i="11" s="1"/>
  <c r="L138" i="11"/>
  <c r="N137" i="11"/>
  <c r="G137" i="11" s="1"/>
  <c r="L137" i="11"/>
  <c r="N136" i="11"/>
  <c r="L136" i="11"/>
  <c r="G136" i="11"/>
  <c r="N135" i="11"/>
  <c r="G135" i="11" s="1"/>
  <c r="L135" i="11"/>
  <c r="N134" i="11"/>
  <c r="G134" i="11" s="1"/>
  <c r="L134" i="11"/>
  <c r="N133" i="11"/>
  <c r="G133" i="11" s="1"/>
  <c r="L133" i="11"/>
  <c r="N132" i="11"/>
  <c r="G132" i="11" s="1"/>
  <c r="L132" i="11"/>
  <c r="N131" i="11"/>
  <c r="G131" i="11" s="1"/>
  <c r="L131" i="11"/>
  <c r="N130" i="11"/>
  <c r="G130" i="11" s="1"/>
  <c r="L130" i="11"/>
  <c r="N129" i="11"/>
  <c r="G129" i="11" s="1"/>
  <c r="L129" i="11"/>
  <c r="N128" i="11"/>
  <c r="G128" i="11" s="1"/>
  <c r="L128" i="11"/>
  <c r="N127" i="11"/>
  <c r="G127" i="11" s="1"/>
  <c r="L127" i="11"/>
  <c r="N126" i="11"/>
  <c r="G126" i="11" s="1"/>
  <c r="L126" i="11"/>
  <c r="N125" i="11"/>
  <c r="G125" i="11" s="1"/>
  <c r="L125" i="11"/>
  <c r="N124" i="11"/>
  <c r="G124" i="11" s="1"/>
  <c r="L124" i="11"/>
  <c r="N123" i="11"/>
  <c r="G123" i="11" s="1"/>
  <c r="L123" i="11"/>
  <c r="N122" i="11"/>
  <c r="G122" i="11" s="1"/>
  <c r="L122" i="11"/>
  <c r="N121" i="11"/>
  <c r="G121" i="11" s="1"/>
  <c r="L121" i="11"/>
  <c r="N120" i="11"/>
  <c r="G120" i="11" s="1"/>
  <c r="L120" i="11"/>
  <c r="N119" i="11"/>
  <c r="G119" i="11" s="1"/>
  <c r="L119" i="11"/>
  <c r="N118" i="11"/>
  <c r="G118" i="11" s="1"/>
  <c r="L118" i="11"/>
  <c r="N117" i="11"/>
  <c r="G117" i="11" s="1"/>
  <c r="L117" i="11"/>
  <c r="N116" i="11"/>
  <c r="G116" i="11" s="1"/>
  <c r="L116" i="11"/>
  <c r="N115" i="11"/>
  <c r="G115" i="11" s="1"/>
  <c r="L115" i="11"/>
  <c r="N114" i="11"/>
  <c r="G114" i="11" s="1"/>
  <c r="L114" i="11"/>
  <c r="N113" i="11"/>
  <c r="G113" i="11" s="1"/>
  <c r="L113" i="11"/>
  <c r="N112" i="11"/>
  <c r="G112" i="11" s="1"/>
  <c r="L112" i="11"/>
  <c r="N111" i="11"/>
  <c r="G111" i="11" s="1"/>
  <c r="L111" i="11"/>
  <c r="N110" i="11"/>
  <c r="G110" i="11" s="1"/>
  <c r="L110" i="11"/>
  <c r="N109" i="11"/>
  <c r="G109" i="11" s="1"/>
  <c r="L109" i="11"/>
  <c r="N108" i="11"/>
  <c r="G108" i="11" s="1"/>
  <c r="L108" i="11"/>
  <c r="N107" i="11"/>
  <c r="G107" i="11" s="1"/>
  <c r="L107" i="11"/>
  <c r="N106" i="11"/>
  <c r="G106" i="11" s="1"/>
  <c r="L106" i="11"/>
  <c r="N105" i="11"/>
  <c r="G105" i="11" s="1"/>
  <c r="L105" i="11"/>
  <c r="N104" i="11"/>
  <c r="G104" i="11" s="1"/>
  <c r="L104" i="11"/>
  <c r="N103" i="11"/>
  <c r="G103" i="11" s="1"/>
  <c r="L103" i="11"/>
  <c r="N102" i="11"/>
  <c r="G102" i="11" s="1"/>
  <c r="L102" i="11"/>
  <c r="N101" i="11"/>
  <c r="G101" i="11" s="1"/>
  <c r="L101" i="11"/>
  <c r="N100" i="11"/>
  <c r="G100" i="11" s="1"/>
  <c r="L100" i="11"/>
  <c r="N99" i="11"/>
  <c r="G99" i="11" s="1"/>
  <c r="L99" i="11"/>
  <c r="N98" i="11"/>
  <c r="G98" i="11" s="1"/>
  <c r="L98" i="11"/>
  <c r="N97" i="11"/>
  <c r="G97" i="11" s="1"/>
  <c r="L97" i="11"/>
  <c r="N96" i="11"/>
  <c r="G96" i="11" s="1"/>
  <c r="L96" i="11"/>
  <c r="N95" i="11"/>
  <c r="G95" i="11" s="1"/>
  <c r="L95" i="11"/>
  <c r="N94" i="11"/>
  <c r="G94" i="11" s="1"/>
  <c r="L94" i="11"/>
  <c r="N93" i="11"/>
  <c r="G93" i="11" s="1"/>
  <c r="L93" i="11"/>
  <c r="N92" i="11"/>
  <c r="G92" i="11" s="1"/>
  <c r="L92" i="11"/>
  <c r="N91" i="11"/>
  <c r="G91" i="11" s="1"/>
  <c r="L91" i="11"/>
  <c r="N90" i="11"/>
  <c r="G90" i="11" s="1"/>
  <c r="L90" i="11"/>
  <c r="N89" i="11"/>
  <c r="G89" i="11" s="1"/>
  <c r="L89" i="11"/>
  <c r="N88" i="11"/>
  <c r="G88" i="11" s="1"/>
  <c r="L88" i="11"/>
  <c r="N87" i="11"/>
  <c r="G87" i="11" s="1"/>
  <c r="L87" i="11"/>
  <c r="N86" i="11"/>
  <c r="G86" i="11" s="1"/>
  <c r="L86" i="11"/>
  <c r="N85" i="11"/>
  <c r="G85" i="11" s="1"/>
  <c r="L85" i="11"/>
  <c r="N84" i="11"/>
  <c r="G84" i="11" s="1"/>
  <c r="L84" i="11"/>
  <c r="N83" i="11"/>
  <c r="G83" i="11" s="1"/>
  <c r="L83" i="11"/>
  <c r="N82" i="11"/>
  <c r="G82" i="11" s="1"/>
  <c r="L82" i="11"/>
  <c r="N81" i="11"/>
  <c r="G81" i="11" s="1"/>
  <c r="L81" i="11"/>
  <c r="N80" i="11"/>
  <c r="L80" i="11"/>
  <c r="G80" i="11"/>
  <c r="N79" i="11"/>
  <c r="G79" i="11" s="1"/>
  <c r="L79" i="11"/>
  <c r="N78" i="11"/>
  <c r="G78" i="11" s="1"/>
  <c r="L78" i="11"/>
  <c r="N77" i="11"/>
  <c r="G77" i="11" s="1"/>
  <c r="L77" i="11"/>
  <c r="N76" i="11"/>
  <c r="G76" i="11" s="1"/>
  <c r="L76" i="11"/>
  <c r="N75" i="11"/>
  <c r="G75" i="11" s="1"/>
  <c r="L75" i="11"/>
  <c r="N74" i="11"/>
  <c r="G74" i="11" s="1"/>
  <c r="L74" i="11"/>
  <c r="N73" i="11"/>
  <c r="G73" i="11" s="1"/>
  <c r="L73" i="11"/>
  <c r="N72" i="11"/>
  <c r="G72" i="11" s="1"/>
  <c r="L72" i="11"/>
  <c r="N71" i="11"/>
  <c r="G71" i="11" s="1"/>
  <c r="L71" i="11"/>
  <c r="N70" i="11"/>
  <c r="G70" i="11" s="1"/>
  <c r="L70" i="11"/>
  <c r="N69" i="11"/>
  <c r="G69" i="11" s="1"/>
  <c r="L69" i="11"/>
  <c r="N68" i="11"/>
  <c r="G68" i="11" s="1"/>
  <c r="L68" i="11"/>
  <c r="N67" i="11"/>
  <c r="G67" i="11" s="1"/>
  <c r="L67" i="11"/>
  <c r="Y6" i="11" s="1"/>
  <c r="N66" i="11"/>
  <c r="G66" i="11" s="1"/>
  <c r="L66" i="11"/>
  <c r="N65" i="11"/>
  <c r="G65" i="11" s="1"/>
  <c r="L65" i="11"/>
  <c r="N64" i="11"/>
  <c r="G64" i="11" s="1"/>
  <c r="L64" i="11"/>
  <c r="N63" i="11"/>
  <c r="G63" i="11" s="1"/>
  <c r="L63" i="11"/>
  <c r="N62" i="11"/>
  <c r="G62" i="11" s="1"/>
  <c r="L62" i="11"/>
  <c r="N61" i="11"/>
  <c r="G61" i="11" s="1"/>
  <c r="L61" i="11"/>
  <c r="N60" i="11"/>
  <c r="G60" i="11" s="1"/>
  <c r="L60" i="11"/>
  <c r="N59" i="11"/>
  <c r="G59" i="11" s="1"/>
  <c r="L59" i="11"/>
  <c r="N58" i="11"/>
  <c r="G58" i="11" s="1"/>
  <c r="L58" i="11"/>
  <c r="N57" i="11"/>
  <c r="G57" i="11" s="1"/>
  <c r="L57" i="11"/>
  <c r="N56" i="11"/>
  <c r="L56" i="11"/>
  <c r="G56" i="11"/>
  <c r="N55" i="11"/>
  <c r="G55" i="11" s="1"/>
  <c r="L55" i="11"/>
  <c r="N54" i="11"/>
  <c r="L54" i="11"/>
  <c r="G54" i="11"/>
  <c r="N53" i="11"/>
  <c r="G53" i="11" s="1"/>
  <c r="L53" i="11"/>
  <c r="N52" i="11"/>
  <c r="G52" i="11" s="1"/>
  <c r="L52" i="11"/>
  <c r="N51" i="11"/>
  <c r="G51" i="11" s="1"/>
  <c r="L51" i="11"/>
  <c r="N50" i="11"/>
  <c r="G50" i="11" s="1"/>
  <c r="L50" i="11"/>
  <c r="N49" i="11"/>
  <c r="G49" i="11" s="1"/>
  <c r="L49" i="11"/>
  <c r="N48" i="11"/>
  <c r="G48" i="11" s="1"/>
  <c r="L48" i="11"/>
  <c r="N47" i="11"/>
  <c r="G47" i="11" s="1"/>
  <c r="L47" i="11"/>
  <c r="N46" i="11"/>
  <c r="G46" i="11" s="1"/>
  <c r="L46" i="11"/>
  <c r="N45" i="11"/>
  <c r="G45" i="11" s="1"/>
  <c r="L45" i="11"/>
  <c r="N44" i="11"/>
  <c r="G44" i="11" s="1"/>
  <c r="L44" i="11"/>
  <c r="N43" i="11"/>
  <c r="G43" i="11" s="1"/>
  <c r="L43" i="11"/>
  <c r="N42" i="11"/>
  <c r="G42" i="11" s="1"/>
  <c r="L42" i="11"/>
  <c r="N41" i="11"/>
  <c r="G41" i="11" s="1"/>
  <c r="L41" i="11"/>
  <c r="N40" i="11"/>
  <c r="G40" i="11" s="1"/>
  <c r="L40" i="11"/>
  <c r="N39" i="11"/>
  <c r="G39" i="11" s="1"/>
  <c r="L39" i="11"/>
  <c r="N38" i="11"/>
  <c r="G38" i="11" s="1"/>
  <c r="L38" i="11"/>
  <c r="N37" i="11"/>
  <c r="G37" i="11" s="1"/>
  <c r="L37" i="11"/>
  <c r="N36" i="11"/>
  <c r="G36" i="11" s="1"/>
  <c r="L36" i="11"/>
  <c r="N35" i="11"/>
  <c r="G35" i="11" s="1"/>
  <c r="L35" i="11"/>
  <c r="N34" i="11"/>
  <c r="G34" i="11" s="1"/>
  <c r="L34" i="11"/>
  <c r="N33" i="11"/>
  <c r="G33" i="11" s="1"/>
  <c r="L33" i="11"/>
  <c r="N32" i="11"/>
  <c r="G32" i="11" s="1"/>
  <c r="L32" i="11"/>
  <c r="N31" i="11"/>
  <c r="G31" i="11" s="1"/>
  <c r="L31" i="11"/>
  <c r="N30" i="11"/>
  <c r="G30" i="11" s="1"/>
  <c r="L30" i="11"/>
  <c r="N29" i="11"/>
  <c r="G29" i="11" s="1"/>
  <c r="L29" i="11"/>
  <c r="AQ28" i="11"/>
  <c r="AE28" i="11"/>
  <c r="R28" i="11"/>
  <c r="N28" i="11"/>
  <c r="G28" i="11" s="1"/>
  <c r="L28" i="11"/>
  <c r="AQ27" i="11"/>
  <c r="AV27" i="11" s="1"/>
  <c r="AE27" i="11"/>
  <c r="AI27" i="11" s="1"/>
  <c r="R27" i="11"/>
  <c r="U27" i="11" s="1"/>
  <c r="N27" i="11"/>
  <c r="G27" i="11" s="1"/>
  <c r="L27" i="11"/>
  <c r="AQ26" i="11"/>
  <c r="AT26" i="11" s="1"/>
  <c r="AH26" i="11"/>
  <c r="AE26" i="11"/>
  <c r="R26" i="11"/>
  <c r="R30" i="11" s="1"/>
  <c r="N26" i="11"/>
  <c r="G26" i="11" s="1"/>
  <c r="L26" i="11"/>
  <c r="AU25" i="11"/>
  <c r="AQ25" i="11"/>
  <c r="AE25" i="11"/>
  <c r="AH25" i="11" s="1"/>
  <c r="V25" i="11"/>
  <c r="U25" i="11"/>
  <c r="R25" i="11"/>
  <c r="R29" i="11" s="1"/>
  <c r="W29" i="11" s="1"/>
  <c r="N25" i="11"/>
  <c r="G25" i="11" s="1"/>
  <c r="L25" i="11"/>
  <c r="AV24" i="11"/>
  <c r="AU24" i="11"/>
  <c r="AT24" i="11"/>
  <c r="AR24" i="11"/>
  <c r="AM24" i="11"/>
  <c r="AK24" i="11"/>
  <c r="AJ24" i="11"/>
  <c r="AI24" i="11"/>
  <c r="AH24" i="11"/>
  <c r="AF24" i="11"/>
  <c r="Z24" i="11"/>
  <c r="W24" i="11"/>
  <c r="V24" i="11"/>
  <c r="U24" i="11"/>
  <c r="S24" i="11"/>
  <c r="N24" i="11"/>
  <c r="G24" i="11" s="1"/>
  <c r="L24" i="11"/>
  <c r="AV23" i="11"/>
  <c r="AU23" i="11"/>
  <c r="AT23" i="11"/>
  <c r="AR23" i="11"/>
  <c r="AM23" i="11"/>
  <c r="AJ23" i="11"/>
  <c r="AI23" i="11"/>
  <c r="AH23" i="11"/>
  <c r="AF23" i="11"/>
  <c r="Z23" i="11"/>
  <c r="W23" i="11"/>
  <c r="V23" i="11"/>
  <c r="U23" i="11"/>
  <c r="S23" i="11"/>
  <c r="N23" i="11"/>
  <c r="G23" i="11" s="1"/>
  <c r="L23" i="11"/>
  <c r="AV22" i="11"/>
  <c r="AU22" i="11"/>
  <c r="AT22" i="11"/>
  <c r="AR22" i="11"/>
  <c r="AM22" i="11"/>
  <c r="AK22" i="11"/>
  <c r="AJ22" i="11"/>
  <c r="AI22" i="11"/>
  <c r="AH22" i="11"/>
  <c r="AF22" i="11"/>
  <c r="Z22" i="11"/>
  <c r="W22" i="11"/>
  <c r="V22" i="11"/>
  <c r="U22" i="11"/>
  <c r="S22" i="11"/>
  <c r="N22" i="11"/>
  <c r="G22" i="11" s="1"/>
  <c r="L22" i="11"/>
  <c r="AV21" i="11"/>
  <c r="AU21" i="11"/>
  <c r="AT21" i="11"/>
  <c r="AR21" i="11"/>
  <c r="AM21" i="11"/>
  <c r="AJ21" i="11"/>
  <c r="AI21" i="11"/>
  <c r="AH21" i="11"/>
  <c r="AF21" i="11"/>
  <c r="Z21" i="11"/>
  <c r="W21" i="11"/>
  <c r="V21" i="11"/>
  <c r="U21" i="11"/>
  <c r="S21" i="11"/>
  <c r="N21" i="11"/>
  <c r="G21" i="11" s="1"/>
  <c r="L21" i="11"/>
  <c r="N20" i="11"/>
  <c r="G20" i="11" s="1"/>
  <c r="L20" i="11"/>
  <c r="Y7" i="11" s="1"/>
  <c r="N19" i="11"/>
  <c r="G19" i="11" s="1"/>
  <c r="L19" i="11"/>
  <c r="N18" i="11"/>
  <c r="G18" i="11" s="1"/>
  <c r="L18" i="11"/>
  <c r="N17" i="11"/>
  <c r="G17" i="11" s="1"/>
  <c r="L17" i="11"/>
  <c r="BF16" i="11"/>
  <c r="BD16" i="11"/>
  <c r="N16" i="11"/>
  <c r="G16" i="11" s="1"/>
  <c r="L16" i="11"/>
  <c r="BJ15" i="11"/>
  <c r="BJ16" i="11" s="1"/>
  <c r="BI15" i="11"/>
  <c r="BI16" i="11" s="1"/>
  <c r="BH15" i="11"/>
  <c r="BH16" i="11" s="1"/>
  <c r="BG15" i="11"/>
  <c r="BG16" i="11" s="1"/>
  <c r="BF15" i="11"/>
  <c r="BD15" i="11"/>
  <c r="AY15" i="11"/>
  <c r="AV15" i="11"/>
  <c r="AU15" i="11"/>
  <c r="AT15" i="11"/>
  <c r="AS15" i="11"/>
  <c r="AR15" i="11"/>
  <c r="AM15" i="11"/>
  <c r="AJ15" i="11"/>
  <c r="AI15" i="11"/>
  <c r="AH15" i="11"/>
  <c r="AF15" i="11"/>
  <c r="Z15" i="11"/>
  <c r="W15" i="11"/>
  <c r="V15" i="11"/>
  <c r="U15" i="11"/>
  <c r="S15" i="11"/>
  <c r="N15" i="11"/>
  <c r="G15" i="11" s="1"/>
  <c r="L15" i="11"/>
  <c r="BF14" i="11"/>
  <c r="BD14" i="11"/>
  <c r="AY14" i="11"/>
  <c r="AV14" i="11"/>
  <c r="AU14" i="11"/>
  <c r="AT14" i="11"/>
  <c r="AS14" i="11"/>
  <c r="AR14" i="11"/>
  <c r="AM14" i="11"/>
  <c r="AJ14" i="11"/>
  <c r="AI14" i="11"/>
  <c r="AH14" i="11"/>
  <c r="AF14" i="11"/>
  <c r="Z14" i="11"/>
  <c r="W14" i="11"/>
  <c r="V14" i="11"/>
  <c r="U14" i="11"/>
  <c r="S14" i="11"/>
  <c r="N14" i="11"/>
  <c r="G14" i="11" s="1"/>
  <c r="L14" i="11"/>
  <c r="BF13" i="11"/>
  <c r="BD13" i="11"/>
  <c r="AY13" i="11"/>
  <c r="AV13" i="11"/>
  <c r="AU13" i="11"/>
  <c r="AT13" i="11"/>
  <c r="AS13" i="11"/>
  <c r="AR13" i="11"/>
  <c r="AM13" i="11"/>
  <c r="AJ13" i="11"/>
  <c r="AI13" i="11"/>
  <c r="AH13" i="11"/>
  <c r="AF13" i="11"/>
  <c r="Z13" i="11"/>
  <c r="W13" i="11"/>
  <c r="V13" i="11"/>
  <c r="U13" i="11"/>
  <c r="S13" i="11"/>
  <c r="N13" i="11"/>
  <c r="G13" i="11" s="1"/>
  <c r="L13" i="11"/>
  <c r="BJ12" i="11"/>
  <c r="BH12" i="11"/>
  <c r="BF12" i="11"/>
  <c r="BD12" i="11"/>
  <c r="AY12" i="11"/>
  <c r="AV12" i="11"/>
  <c r="AU12" i="11"/>
  <c r="AT12" i="11"/>
  <c r="AS12" i="11"/>
  <c r="AR12" i="11"/>
  <c r="AM12" i="11"/>
  <c r="AJ12" i="11"/>
  <c r="AI12" i="11"/>
  <c r="AH12" i="11"/>
  <c r="AF12" i="11"/>
  <c r="Z12" i="11"/>
  <c r="W12" i="11"/>
  <c r="V12" i="11"/>
  <c r="U12" i="11"/>
  <c r="S12" i="11"/>
  <c r="N12" i="11"/>
  <c r="G12" i="11" s="1"/>
  <c r="L12" i="11"/>
  <c r="Y5" i="11" s="1"/>
  <c r="BJ11" i="11"/>
  <c r="BH11" i="11"/>
  <c r="BF11" i="11"/>
  <c r="BD11" i="11"/>
  <c r="AY11" i="11"/>
  <c r="AV11" i="11"/>
  <c r="AU11" i="11"/>
  <c r="AT11" i="11"/>
  <c r="AS11" i="11"/>
  <c r="AR11" i="11"/>
  <c r="AM11" i="11"/>
  <c r="AJ11" i="11"/>
  <c r="AI11" i="11"/>
  <c r="AH11" i="11"/>
  <c r="AF11" i="11"/>
  <c r="Z11" i="11"/>
  <c r="W11" i="11"/>
  <c r="V11" i="11"/>
  <c r="U11" i="11"/>
  <c r="S11" i="11"/>
  <c r="N11" i="11"/>
  <c r="G11" i="11" s="1"/>
  <c r="L11" i="11"/>
  <c r="BJ10" i="11"/>
  <c r="BH10" i="11"/>
  <c r="BF10" i="11"/>
  <c r="BD10" i="11"/>
  <c r="AY10" i="11"/>
  <c r="AV10" i="11"/>
  <c r="AU10" i="11"/>
  <c r="AT10" i="11"/>
  <c r="AS10" i="11"/>
  <c r="AR10" i="11"/>
  <c r="AM10" i="11"/>
  <c r="AJ10" i="11"/>
  <c r="AI10" i="11"/>
  <c r="AH10" i="11"/>
  <c r="AF10" i="11"/>
  <c r="Z10" i="11"/>
  <c r="W10" i="11"/>
  <c r="V10" i="11"/>
  <c r="U10" i="11"/>
  <c r="S10" i="11"/>
  <c r="N10" i="11"/>
  <c r="G10" i="11" s="1"/>
  <c r="L10" i="11"/>
  <c r="BJ9" i="11"/>
  <c r="BH9" i="11"/>
  <c r="BF9" i="11"/>
  <c r="BD9" i="11"/>
  <c r="AY9" i="11"/>
  <c r="AV9" i="11"/>
  <c r="AU9" i="11"/>
  <c r="AT9" i="11"/>
  <c r="AS9" i="11"/>
  <c r="AR9" i="11"/>
  <c r="AM9" i="11"/>
  <c r="AJ9" i="11"/>
  <c r="AI9" i="11"/>
  <c r="AH9" i="11"/>
  <c r="AF9" i="11"/>
  <c r="Z9" i="11"/>
  <c r="W9" i="11"/>
  <c r="V9" i="11"/>
  <c r="U9" i="11"/>
  <c r="S9" i="11"/>
  <c r="N9" i="11"/>
  <c r="G9" i="11" s="1"/>
  <c r="L9" i="11"/>
  <c r="BJ8" i="11"/>
  <c r="BH8" i="11"/>
  <c r="BF8" i="11"/>
  <c r="BD8" i="11"/>
  <c r="AY8" i="11"/>
  <c r="AV8" i="11"/>
  <c r="AU8" i="11"/>
  <c r="AT8" i="11"/>
  <c r="AS8" i="11"/>
  <c r="AR8" i="11"/>
  <c r="AM8" i="11"/>
  <c r="AJ8" i="11"/>
  <c r="AI8" i="11"/>
  <c r="AH8" i="11"/>
  <c r="AF8" i="11"/>
  <c r="Z8" i="11"/>
  <c r="W8" i="11"/>
  <c r="V8" i="11"/>
  <c r="U8" i="11"/>
  <c r="S8" i="11"/>
  <c r="N8" i="11"/>
  <c r="G8" i="11" s="1"/>
  <c r="L8" i="11"/>
  <c r="BJ7" i="11"/>
  <c r="BH7" i="11"/>
  <c r="BF7" i="11"/>
  <c r="BD7" i="11"/>
  <c r="AY7" i="11"/>
  <c r="AV7" i="11"/>
  <c r="AU7" i="11"/>
  <c r="AT7" i="11"/>
  <c r="AS7" i="11"/>
  <c r="AR7" i="11"/>
  <c r="AM7" i="11"/>
  <c r="AJ7" i="11"/>
  <c r="AI7" i="11"/>
  <c r="AH7" i="11"/>
  <c r="AF7" i="11"/>
  <c r="Z7" i="11"/>
  <c r="W7" i="11"/>
  <c r="V7" i="11"/>
  <c r="U7" i="11"/>
  <c r="S7" i="11"/>
  <c r="N7" i="11"/>
  <c r="G7" i="11" s="1"/>
  <c r="L7" i="11"/>
  <c r="BJ6" i="11"/>
  <c r="BH6" i="11"/>
  <c r="BF6" i="11"/>
  <c r="BD6" i="11"/>
  <c r="AY6" i="11"/>
  <c r="AV6" i="11"/>
  <c r="AU6" i="11"/>
  <c r="AT6" i="11"/>
  <c r="AS6" i="11"/>
  <c r="AR6" i="11"/>
  <c r="AM6" i="11"/>
  <c r="AJ6" i="11"/>
  <c r="AI6" i="11"/>
  <c r="AH6" i="11"/>
  <c r="AF6" i="11"/>
  <c r="Z6" i="11"/>
  <c r="W6" i="11"/>
  <c r="V6" i="11"/>
  <c r="U6" i="11"/>
  <c r="S6" i="11"/>
  <c r="N6" i="11"/>
  <c r="G6" i="11" s="1"/>
  <c r="L6" i="11"/>
  <c r="BJ5" i="11"/>
  <c r="BH5" i="11"/>
  <c r="BF5" i="11"/>
  <c r="BD5" i="11"/>
  <c r="AY5" i="11"/>
  <c r="AV5" i="11"/>
  <c r="AU5" i="11"/>
  <c r="AT5" i="11"/>
  <c r="AS5" i="11"/>
  <c r="AR5" i="11"/>
  <c r="AM5" i="11"/>
  <c r="AJ5" i="11"/>
  <c r="AI5" i="11"/>
  <c r="AH5" i="11"/>
  <c r="AF5" i="11"/>
  <c r="Z5" i="11"/>
  <c r="W5" i="11"/>
  <c r="V5" i="11"/>
  <c r="U5" i="11"/>
  <c r="S5" i="11"/>
  <c r="N5" i="11"/>
  <c r="G5" i="11" s="1"/>
  <c r="X24" i="11" s="1"/>
  <c r="L5" i="11"/>
  <c r="BJ4" i="11"/>
  <c r="BH4" i="11"/>
  <c r="BF4" i="11"/>
  <c r="BD4" i="11"/>
  <c r="AY4" i="11"/>
  <c r="AV4" i="11"/>
  <c r="AU4" i="11"/>
  <c r="AT4" i="11"/>
  <c r="AS4" i="11"/>
  <c r="AR4" i="11"/>
  <c r="AM4" i="11"/>
  <c r="AJ4" i="11"/>
  <c r="AI4" i="11"/>
  <c r="AH4" i="11"/>
  <c r="AF4" i="11"/>
  <c r="Z4" i="11"/>
  <c r="W4" i="11"/>
  <c r="V4" i="11"/>
  <c r="U4" i="11"/>
  <c r="S4" i="11"/>
  <c r="N4" i="11"/>
  <c r="G4" i="11" s="1"/>
  <c r="L4" i="11"/>
  <c r="AY3" i="11"/>
  <c r="AV3" i="11"/>
  <c r="AU3" i="11"/>
  <c r="AT3" i="11"/>
  <c r="AS3" i="11"/>
  <c r="AR3" i="11"/>
  <c r="AM3" i="11"/>
  <c r="AJ3" i="11"/>
  <c r="AI3" i="11"/>
  <c r="AH3" i="11"/>
  <c r="AG3" i="11"/>
  <c r="AF3" i="11"/>
  <c r="Z3" i="11"/>
  <c r="W3" i="11"/>
  <c r="V3" i="11"/>
  <c r="U3" i="11"/>
  <c r="S3" i="11"/>
  <c r="N3" i="11"/>
  <c r="G3" i="11" s="1"/>
  <c r="L3" i="11"/>
  <c r="N2" i="11"/>
  <c r="G2" i="11" s="1"/>
  <c r="L2" i="11"/>
  <c r="U22" i="9"/>
  <c r="V22" i="9"/>
  <c r="U23" i="9"/>
  <c r="V23" i="9"/>
  <c r="U24" i="9"/>
  <c r="V24" i="9"/>
  <c r="U25" i="9"/>
  <c r="V25" i="9"/>
  <c r="U26" i="9"/>
  <c r="V26" i="9"/>
  <c r="U27" i="9"/>
  <c r="V27" i="9"/>
  <c r="U28" i="9"/>
  <c r="V28" i="9"/>
  <c r="U29" i="9"/>
  <c r="V29" i="9"/>
  <c r="U30" i="9"/>
  <c r="V30" i="9"/>
  <c r="U31" i="9"/>
  <c r="V31" i="9"/>
  <c r="U32" i="9"/>
  <c r="V32" i="9"/>
  <c r="U33" i="9"/>
  <c r="V33" i="9"/>
  <c r="U34" i="9"/>
  <c r="V34" i="9"/>
  <c r="U35" i="9"/>
  <c r="V35" i="9"/>
  <c r="U36" i="9"/>
  <c r="V36" i="9"/>
  <c r="V21" i="9"/>
  <c r="U21" i="9"/>
  <c r="U4" i="9"/>
  <c r="V4" i="9"/>
  <c r="U5" i="9"/>
  <c r="V5" i="9"/>
  <c r="U6" i="9"/>
  <c r="V6" i="9"/>
  <c r="U7" i="9"/>
  <c r="V7" i="9"/>
  <c r="U8" i="9"/>
  <c r="V8" i="9"/>
  <c r="U9" i="9"/>
  <c r="V9" i="9"/>
  <c r="U10" i="9"/>
  <c r="V10" i="9"/>
  <c r="U11" i="9"/>
  <c r="V11" i="9"/>
  <c r="U12" i="9"/>
  <c r="V12" i="9"/>
  <c r="U13" i="9"/>
  <c r="V13" i="9"/>
  <c r="U14" i="9"/>
  <c r="V14" i="9"/>
  <c r="U15" i="9"/>
  <c r="V15" i="9"/>
  <c r="V3" i="9"/>
  <c r="U3" i="9"/>
  <c r="AI36" i="9"/>
  <c r="AH36" i="9"/>
  <c r="AI35" i="9"/>
  <c r="AH35" i="9"/>
  <c r="AI34" i="9"/>
  <c r="AH34" i="9"/>
  <c r="AI33" i="9"/>
  <c r="AH33" i="9"/>
  <c r="AI32" i="9"/>
  <c r="AH32" i="9"/>
  <c r="AI31" i="9"/>
  <c r="AH31" i="9"/>
  <c r="AI30" i="9"/>
  <c r="AH30" i="9"/>
  <c r="AI29" i="9"/>
  <c r="AH29" i="9"/>
  <c r="AI28" i="9"/>
  <c r="AH28" i="9"/>
  <c r="AI27" i="9"/>
  <c r="AH27" i="9"/>
  <c r="AI26" i="9"/>
  <c r="AH26" i="9"/>
  <c r="AI25" i="9"/>
  <c r="AH25" i="9"/>
  <c r="AI24" i="9"/>
  <c r="AH24" i="9"/>
  <c r="AI23" i="9"/>
  <c r="AH23" i="9"/>
  <c r="AI22" i="9"/>
  <c r="AH22" i="9"/>
  <c r="AI21" i="9"/>
  <c r="AH21" i="9"/>
  <c r="AU36" i="9"/>
  <c r="AT36" i="9"/>
  <c r="AU35" i="9"/>
  <c r="AT35" i="9"/>
  <c r="AU34" i="9"/>
  <c r="AT34" i="9"/>
  <c r="AU33" i="9"/>
  <c r="AT33" i="9"/>
  <c r="AU32" i="9"/>
  <c r="AT32" i="9"/>
  <c r="AU31" i="9"/>
  <c r="AT31" i="9"/>
  <c r="AU30" i="9"/>
  <c r="AT30" i="9"/>
  <c r="AU29" i="9"/>
  <c r="AT29" i="9"/>
  <c r="AU28" i="9"/>
  <c r="AT28" i="9"/>
  <c r="AU27" i="9"/>
  <c r="AT27" i="9"/>
  <c r="AU26" i="9"/>
  <c r="AT26" i="9"/>
  <c r="AU25" i="9"/>
  <c r="AT25" i="9"/>
  <c r="AU24" i="9"/>
  <c r="AT24" i="9"/>
  <c r="AU23" i="9"/>
  <c r="AT23" i="9"/>
  <c r="AU22" i="9"/>
  <c r="AT22" i="9"/>
  <c r="AU21" i="9"/>
  <c r="AT21" i="9"/>
  <c r="AI15" i="9"/>
  <c r="AH15" i="9"/>
  <c r="AI14" i="9"/>
  <c r="AH14" i="9"/>
  <c r="AI13" i="9"/>
  <c r="AH13" i="9"/>
  <c r="AI12" i="9"/>
  <c r="AH12" i="9"/>
  <c r="AI11" i="9"/>
  <c r="AH11" i="9"/>
  <c r="AI10" i="9"/>
  <c r="AH10" i="9"/>
  <c r="AI9" i="9"/>
  <c r="AH9" i="9"/>
  <c r="AI8" i="9"/>
  <c r="AH8" i="9"/>
  <c r="AI7" i="9"/>
  <c r="AH7" i="9"/>
  <c r="AI6" i="9"/>
  <c r="AH6" i="9"/>
  <c r="AI5" i="9"/>
  <c r="AH5" i="9"/>
  <c r="AI4" i="9"/>
  <c r="AH4" i="9"/>
  <c r="AI3" i="9"/>
  <c r="AH3" i="9"/>
  <c r="AU15" i="9"/>
  <c r="AT15" i="9"/>
  <c r="AU14" i="9"/>
  <c r="AT14" i="9"/>
  <c r="AU13" i="9"/>
  <c r="AT13" i="9"/>
  <c r="AU12" i="9"/>
  <c r="AT12" i="9"/>
  <c r="AU11" i="9"/>
  <c r="AT11" i="9"/>
  <c r="AU10" i="9"/>
  <c r="AT10" i="9"/>
  <c r="AU9" i="9"/>
  <c r="AT9" i="9"/>
  <c r="AU8" i="9"/>
  <c r="AT8" i="9"/>
  <c r="AU7" i="9"/>
  <c r="AT7" i="9"/>
  <c r="AU6" i="9"/>
  <c r="AT6" i="9"/>
  <c r="AU5" i="9"/>
  <c r="AT5" i="9"/>
  <c r="AU4" i="9"/>
  <c r="AT4" i="9"/>
  <c r="AU3" i="9"/>
  <c r="AT3" i="9"/>
  <c r="N3" i="9"/>
  <c r="G3" i="9" s="1"/>
  <c r="N4" i="9"/>
  <c r="G4" i="9" s="1"/>
  <c r="N5" i="9"/>
  <c r="G5" i="9" s="1"/>
  <c r="N6" i="9"/>
  <c r="G6" i="9" s="1"/>
  <c r="N7" i="9"/>
  <c r="G7" i="9" s="1"/>
  <c r="N8" i="9"/>
  <c r="G8" i="9" s="1"/>
  <c r="N9" i="9"/>
  <c r="G9" i="9" s="1"/>
  <c r="N10" i="9"/>
  <c r="G10" i="9" s="1"/>
  <c r="N11" i="9"/>
  <c r="G11" i="9" s="1"/>
  <c r="N12" i="9"/>
  <c r="G12" i="9" s="1"/>
  <c r="N13" i="9"/>
  <c r="G13" i="9" s="1"/>
  <c r="N14" i="9"/>
  <c r="G14" i="9" s="1"/>
  <c r="N15" i="9"/>
  <c r="G15" i="9" s="1"/>
  <c r="N16" i="9"/>
  <c r="G16" i="9" s="1"/>
  <c r="N17" i="9"/>
  <c r="G17" i="9" s="1"/>
  <c r="N18" i="9"/>
  <c r="G18" i="9" s="1"/>
  <c r="N19" i="9"/>
  <c r="G19" i="9" s="1"/>
  <c r="N20" i="9"/>
  <c r="G20" i="9" s="1"/>
  <c r="N21" i="9"/>
  <c r="G21" i="9" s="1"/>
  <c r="N22" i="9"/>
  <c r="G22" i="9" s="1"/>
  <c r="N23" i="9"/>
  <c r="G23" i="9" s="1"/>
  <c r="N24" i="9"/>
  <c r="G24" i="9" s="1"/>
  <c r="N25" i="9"/>
  <c r="G25" i="9" s="1"/>
  <c r="N26" i="9"/>
  <c r="G26" i="9" s="1"/>
  <c r="N27" i="9"/>
  <c r="G27" i="9" s="1"/>
  <c r="N28" i="9"/>
  <c r="G28" i="9" s="1"/>
  <c r="N29" i="9"/>
  <c r="G29" i="9" s="1"/>
  <c r="N30" i="9"/>
  <c r="G30" i="9" s="1"/>
  <c r="N31" i="9"/>
  <c r="G31" i="9" s="1"/>
  <c r="N32" i="9"/>
  <c r="G32" i="9" s="1"/>
  <c r="N33" i="9"/>
  <c r="G33" i="9" s="1"/>
  <c r="N34" i="9"/>
  <c r="G34" i="9" s="1"/>
  <c r="N35" i="9"/>
  <c r="G35" i="9" s="1"/>
  <c r="N36" i="9"/>
  <c r="G36" i="9" s="1"/>
  <c r="N37" i="9"/>
  <c r="G37" i="9" s="1"/>
  <c r="N38" i="9"/>
  <c r="G38" i="9" s="1"/>
  <c r="N39" i="9"/>
  <c r="G39" i="9" s="1"/>
  <c r="N40" i="9"/>
  <c r="G40" i="9" s="1"/>
  <c r="N41" i="9"/>
  <c r="G41" i="9" s="1"/>
  <c r="N42" i="9"/>
  <c r="G42" i="9" s="1"/>
  <c r="N43" i="9"/>
  <c r="G43" i="9" s="1"/>
  <c r="N44" i="9"/>
  <c r="G44" i="9" s="1"/>
  <c r="N45" i="9"/>
  <c r="G45" i="9" s="1"/>
  <c r="N46" i="9"/>
  <c r="G46" i="9" s="1"/>
  <c r="N47" i="9"/>
  <c r="G47" i="9" s="1"/>
  <c r="N48" i="9"/>
  <c r="G48" i="9" s="1"/>
  <c r="N49" i="9"/>
  <c r="G49" i="9" s="1"/>
  <c r="N50" i="9"/>
  <c r="G50" i="9" s="1"/>
  <c r="N51" i="9"/>
  <c r="G51" i="9" s="1"/>
  <c r="N52" i="9"/>
  <c r="G52" i="9" s="1"/>
  <c r="N53" i="9"/>
  <c r="G53" i="9" s="1"/>
  <c r="N54" i="9"/>
  <c r="G54" i="9" s="1"/>
  <c r="N55" i="9"/>
  <c r="G55" i="9" s="1"/>
  <c r="N56" i="9"/>
  <c r="G56" i="9" s="1"/>
  <c r="N57" i="9"/>
  <c r="G57" i="9" s="1"/>
  <c r="N58" i="9"/>
  <c r="G58" i="9" s="1"/>
  <c r="N59" i="9"/>
  <c r="G59" i="9" s="1"/>
  <c r="N60" i="9"/>
  <c r="G60" i="9" s="1"/>
  <c r="N61" i="9"/>
  <c r="G61" i="9" s="1"/>
  <c r="N62" i="9"/>
  <c r="G62" i="9" s="1"/>
  <c r="N63" i="9"/>
  <c r="G63" i="9" s="1"/>
  <c r="N64" i="9"/>
  <c r="G64" i="9" s="1"/>
  <c r="N65" i="9"/>
  <c r="G65" i="9" s="1"/>
  <c r="N66" i="9"/>
  <c r="G66" i="9" s="1"/>
  <c r="N67" i="9"/>
  <c r="G67" i="9" s="1"/>
  <c r="N68" i="9"/>
  <c r="G68" i="9" s="1"/>
  <c r="N69" i="9"/>
  <c r="G69" i="9" s="1"/>
  <c r="N70" i="9"/>
  <c r="G70" i="9" s="1"/>
  <c r="N71" i="9"/>
  <c r="G71" i="9" s="1"/>
  <c r="N72" i="9"/>
  <c r="G72" i="9" s="1"/>
  <c r="N73" i="9"/>
  <c r="G73" i="9" s="1"/>
  <c r="N74" i="9"/>
  <c r="G74" i="9" s="1"/>
  <c r="N75" i="9"/>
  <c r="G75" i="9" s="1"/>
  <c r="N76" i="9"/>
  <c r="G76" i="9" s="1"/>
  <c r="N77" i="9"/>
  <c r="G77" i="9" s="1"/>
  <c r="N78" i="9"/>
  <c r="G78" i="9" s="1"/>
  <c r="N79" i="9"/>
  <c r="G79" i="9" s="1"/>
  <c r="N80" i="9"/>
  <c r="G80" i="9" s="1"/>
  <c r="N81" i="9"/>
  <c r="G81" i="9" s="1"/>
  <c r="N82" i="9"/>
  <c r="G82" i="9" s="1"/>
  <c r="N83" i="9"/>
  <c r="G83" i="9" s="1"/>
  <c r="N84" i="9"/>
  <c r="G84" i="9" s="1"/>
  <c r="N85" i="9"/>
  <c r="G85" i="9" s="1"/>
  <c r="N86" i="9"/>
  <c r="G86" i="9" s="1"/>
  <c r="N87" i="9"/>
  <c r="G87" i="9" s="1"/>
  <c r="N88" i="9"/>
  <c r="G88" i="9" s="1"/>
  <c r="N89" i="9"/>
  <c r="G89" i="9" s="1"/>
  <c r="N90" i="9"/>
  <c r="G90" i="9" s="1"/>
  <c r="N91" i="9"/>
  <c r="G91" i="9" s="1"/>
  <c r="N92" i="9"/>
  <c r="G92" i="9" s="1"/>
  <c r="N93" i="9"/>
  <c r="G93" i="9" s="1"/>
  <c r="N94" i="9"/>
  <c r="G94" i="9" s="1"/>
  <c r="N95" i="9"/>
  <c r="G95" i="9" s="1"/>
  <c r="N96" i="9"/>
  <c r="G96" i="9" s="1"/>
  <c r="N97" i="9"/>
  <c r="G97" i="9" s="1"/>
  <c r="N98" i="9"/>
  <c r="G98" i="9" s="1"/>
  <c r="N99" i="9"/>
  <c r="G99" i="9" s="1"/>
  <c r="N100" i="9"/>
  <c r="G100" i="9" s="1"/>
  <c r="N101" i="9"/>
  <c r="G101" i="9" s="1"/>
  <c r="N102" i="9"/>
  <c r="G102" i="9" s="1"/>
  <c r="N103" i="9"/>
  <c r="G103" i="9" s="1"/>
  <c r="N104" i="9"/>
  <c r="G104" i="9" s="1"/>
  <c r="N105" i="9"/>
  <c r="G105" i="9" s="1"/>
  <c r="N106" i="9"/>
  <c r="G106" i="9" s="1"/>
  <c r="N107" i="9"/>
  <c r="G107" i="9" s="1"/>
  <c r="N108" i="9"/>
  <c r="G108" i="9" s="1"/>
  <c r="N109" i="9"/>
  <c r="G109" i="9" s="1"/>
  <c r="N110" i="9"/>
  <c r="G110" i="9" s="1"/>
  <c r="N111" i="9"/>
  <c r="G111" i="9" s="1"/>
  <c r="N112" i="9"/>
  <c r="G112" i="9" s="1"/>
  <c r="N113" i="9"/>
  <c r="G113" i="9" s="1"/>
  <c r="N114" i="9"/>
  <c r="G114" i="9" s="1"/>
  <c r="N115" i="9"/>
  <c r="G115" i="9" s="1"/>
  <c r="N116" i="9"/>
  <c r="G116" i="9" s="1"/>
  <c r="N117" i="9"/>
  <c r="G117" i="9" s="1"/>
  <c r="N118" i="9"/>
  <c r="G118" i="9" s="1"/>
  <c r="N119" i="9"/>
  <c r="G119" i="9" s="1"/>
  <c r="N120" i="9"/>
  <c r="G120" i="9" s="1"/>
  <c r="N121" i="9"/>
  <c r="G121" i="9" s="1"/>
  <c r="N122" i="9"/>
  <c r="G122" i="9" s="1"/>
  <c r="N123" i="9"/>
  <c r="G123" i="9" s="1"/>
  <c r="N124" i="9"/>
  <c r="G124" i="9" s="1"/>
  <c r="N125" i="9"/>
  <c r="G125" i="9" s="1"/>
  <c r="N126" i="9"/>
  <c r="G126" i="9" s="1"/>
  <c r="N127" i="9"/>
  <c r="G127" i="9" s="1"/>
  <c r="N128" i="9"/>
  <c r="G128" i="9" s="1"/>
  <c r="N129" i="9"/>
  <c r="G129" i="9" s="1"/>
  <c r="N130" i="9"/>
  <c r="G130" i="9" s="1"/>
  <c r="N131" i="9"/>
  <c r="G131" i="9" s="1"/>
  <c r="N132" i="9"/>
  <c r="G132" i="9" s="1"/>
  <c r="N133" i="9"/>
  <c r="G133" i="9" s="1"/>
  <c r="N134" i="9"/>
  <c r="G134" i="9" s="1"/>
  <c r="N135" i="9"/>
  <c r="G135" i="9" s="1"/>
  <c r="N136" i="9"/>
  <c r="G136" i="9" s="1"/>
  <c r="N137" i="9"/>
  <c r="G137" i="9" s="1"/>
  <c r="N138" i="9"/>
  <c r="G138" i="9" s="1"/>
  <c r="N139" i="9"/>
  <c r="G139" i="9" s="1"/>
  <c r="N140" i="9"/>
  <c r="G140" i="9" s="1"/>
  <c r="N141" i="9"/>
  <c r="G141" i="9" s="1"/>
  <c r="N142" i="9"/>
  <c r="G142" i="9" s="1"/>
  <c r="N143" i="9"/>
  <c r="G143" i="9" s="1"/>
  <c r="N144" i="9"/>
  <c r="G144" i="9" s="1"/>
  <c r="N145" i="9"/>
  <c r="G145" i="9" s="1"/>
  <c r="N146" i="9"/>
  <c r="G146" i="9" s="1"/>
  <c r="N147" i="9"/>
  <c r="G147" i="9" s="1"/>
  <c r="N148" i="9"/>
  <c r="G148" i="9" s="1"/>
  <c r="N149" i="9"/>
  <c r="G149" i="9" s="1"/>
  <c r="N150" i="9"/>
  <c r="G150" i="9" s="1"/>
  <c r="N151" i="9"/>
  <c r="G151" i="9" s="1"/>
  <c r="N152" i="9"/>
  <c r="G152" i="9" s="1"/>
  <c r="N153" i="9"/>
  <c r="G153" i="9" s="1"/>
  <c r="N154" i="9"/>
  <c r="G154" i="9" s="1"/>
  <c r="N155" i="9"/>
  <c r="G155" i="9" s="1"/>
  <c r="N156" i="9"/>
  <c r="G156" i="9" s="1"/>
  <c r="N157" i="9"/>
  <c r="G157" i="9" s="1"/>
  <c r="N158" i="9"/>
  <c r="G158" i="9" s="1"/>
  <c r="N159" i="9"/>
  <c r="G159" i="9" s="1"/>
  <c r="N160" i="9"/>
  <c r="G160" i="9" s="1"/>
  <c r="N161" i="9"/>
  <c r="G161" i="9" s="1"/>
  <c r="N162" i="9"/>
  <c r="G162" i="9" s="1"/>
  <c r="N163" i="9"/>
  <c r="G163" i="9" s="1"/>
  <c r="N164" i="9"/>
  <c r="G164" i="9" s="1"/>
  <c r="N165" i="9"/>
  <c r="G165" i="9" s="1"/>
  <c r="N166" i="9"/>
  <c r="G166" i="9" s="1"/>
  <c r="N167" i="9"/>
  <c r="G167" i="9" s="1"/>
  <c r="N168" i="9"/>
  <c r="G168" i="9" s="1"/>
  <c r="N169" i="9"/>
  <c r="G169" i="9" s="1"/>
  <c r="N170" i="9"/>
  <c r="G170" i="9" s="1"/>
  <c r="N171" i="9"/>
  <c r="G171" i="9" s="1"/>
  <c r="N172" i="9"/>
  <c r="G172" i="9" s="1"/>
  <c r="N173" i="9"/>
  <c r="G173" i="9" s="1"/>
  <c r="N174" i="9"/>
  <c r="G174" i="9" s="1"/>
  <c r="N175" i="9"/>
  <c r="G175" i="9" s="1"/>
  <c r="N176" i="9"/>
  <c r="G176" i="9" s="1"/>
  <c r="N177" i="9"/>
  <c r="G177" i="9" s="1"/>
  <c r="N178" i="9"/>
  <c r="G178" i="9" s="1"/>
  <c r="N179" i="9"/>
  <c r="G179" i="9" s="1"/>
  <c r="N180" i="9"/>
  <c r="G180" i="9" s="1"/>
  <c r="N181" i="9"/>
  <c r="G181" i="9" s="1"/>
  <c r="N182" i="9"/>
  <c r="G182" i="9" s="1"/>
  <c r="N183" i="9"/>
  <c r="G183" i="9" s="1"/>
  <c r="N184" i="9"/>
  <c r="G184" i="9" s="1"/>
  <c r="N185" i="9"/>
  <c r="G185" i="9" s="1"/>
  <c r="N186" i="9"/>
  <c r="G186" i="9" s="1"/>
  <c r="N187" i="9"/>
  <c r="G187" i="9" s="1"/>
  <c r="N188" i="9"/>
  <c r="G188" i="9" s="1"/>
  <c r="N189" i="9"/>
  <c r="G189" i="9" s="1"/>
  <c r="N190" i="9"/>
  <c r="G190" i="9" s="1"/>
  <c r="N191" i="9"/>
  <c r="G191" i="9" s="1"/>
  <c r="N192" i="9"/>
  <c r="G192" i="9" s="1"/>
  <c r="N193" i="9"/>
  <c r="G193" i="9" s="1"/>
  <c r="N194" i="9"/>
  <c r="G194" i="9" s="1"/>
  <c r="N195" i="9"/>
  <c r="G195" i="9" s="1"/>
  <c r="N196" i="9"/>
  <c r="G196" i="9" s="1"/>
  <c r="N197" i="9"/>
  <c r="G197" i="9" s="1"/>
  <c r="N198" i="9"/>
  <c r="G198" i="9" s="1"/>
  <c r="N199" i="9"/>
  <c r="G199" i="9" s="1"/>
  <c r="N200" i="9"/>
  <c r="G200" i="9" s="1"/>
  <c r="N201" i="9"/>
  <c r="G201" i="9" s="1"/>
  <c r="N202" i="9"/>
  <c r="G202" i="9" s="1"/>
  <c r="N203" i="9"/>
  <c r="G203" i="9" s="1"/>
  <c r="N204" i="9"/>
  <c r="G204" i="9" s="1"/>
  <c r="N205" i="9"/>
  <c r="G205" i="9" s="1"/>
  <c r="N206" i="9"/>
  <c r="G206" i="9" s="1"/>
  <c r="N207" i="9"/>
  <c r="G207" i="9" s="1"/>
  <c r="N208" i="9"/>
  <c r="G208" i="9" s="1"/>
  <c r="N209" i="9"/>
  <c r="G209" i="9" s="1"/>
  <c r="N210" i="9"/>
  <c r="G210" i="9" s="1"/>
  <c r="N211" i="9"/>
  <c r="G211" i="9" s="1"/>
  <c r="N212" i="9"/>
  <c r="G212" i="9" s="1"/>
  <c r="N213" i="9"/>
  <c r="G213" i="9" s="1"/>
  <c r="N214" i="9"/>
  <c r="G214" i="9" s="1"/>
  <c r="N215" i="9"/>
  <c r="G215" i="9" s="1"/>
  <c r="N216" i="9"/>
  <c r="G216" i="9" s="1"/>
  <c r="N217" i="9"/>
  <c r="G217" i="9" s="1"/>
  <c r="N218" i="9"/>
  <c r="G218" i="9" s="1"/>
  <c r="N219" i="9"/>
  <c r="G219" i="9" s="1"/>
  <c r="N220" i="9"/>
  <c r="G220" i="9" s="1"/>
  <c r="N221" i="9"/>
  <c r="G221" i="9" s="1"/>
  <c r="N222" i="9"/>
  <c r="G222" i="9" s="1"/>
  <c r="N223" i="9"/>
  <c r="G223" i="9" s="1"/>
  <c r="N224" i="9"/>
  <c r="G224" i="9" s="1"/>
  <c r="N225" i="9"/>
  <c r="G225" i="9" s="1"/>
  <c r="N226" i="9"/>
  <c r="G226" i="9" s="1"/>
  <c r="N227" i="9"/>
  <c r="G227" i="9" s="1"/>
  <c r="N228" i="9"/>
  <c r="G228" i="9" s="1"/>
  <c r="N229" i="9"/>
  <c r="G229" i="9" s="1"/>
  <c r="N230" i="9"/>
  <c r="G230" i="9" s="1"/>
  <c r="N231" i="9"/>
  <c r="G231" i="9" s="1"/>
  <c r="N232" i="9"/>
  <c r="G232" i="9" s="1"/>
  <c r="N233" i="9"/>
  <c r="G233" i="9" s="1"/>
  <c r="N234" i="9"/>
  <c r="G234" i="9" s="1"/>
  <c r="N235" i="9"/>
  <c r="G235" i="9" s="1"/>
  <c r="N236" i="9"/>
  <c r="G236" i="9" s="1"/>
  <c r="N237" i="9"/>
  <c r="G237" i="9" s="1"/>
  <c r="N238" i="9"/>
  <c r="G238" i="9" s="1"/>
  <c r="N239" i="9"/>
  <c r="G239" i="9" s="1"/>
  <c r="N240" i="9"/>
  <c r="G240" i="9" s="1"/>
  <c r="N241" i="9"/>
  <c r="G241" i="9" s="1"/>
  <c r="N242" i="9"/>
  <c r="G242" i="9" s="1"/>
  <c r="N243" i="9"/>
  <c r="G243" i="9" s="1"/>
  <c r="N244" i="9"/>
  <c r="G244" i="9" s="1"/>
  <c r="N245" i="9"/>
  <c r="G245" i="9" s="1"/>
  <c r="N246" i="9"/>
  <c r="G246" i="9" s="1"/>
  <c r="N247" i="9"/>
  <c r="G247" i="9" s="1"/>
  <c r="N248" i="9"/>
  <c r="G248" i="9" s="1"/>
  <c r="N249" i="9"/>
  <c r="G249" i="9" s="1"/>
  <c r="N250" i="9"/>
  <c r="G250" i="9" s="1"/>
  <c r="N251" i="9"/>
  <c r="G251" i="9" s="1"/>
  <c r="N252" i="9"/>
  <c r="G252" i="9" s="1"/>
  <c r="N253" i="9"/>
  <c r="G253" i="9" s="1"/>
  <c r="N254" i="9"/>
  <c r="G254" i="9" s="1"/>
  <c r="N255" i="9"/>
  <c r="G255" i="9" s="1"/>
  <c r="N256" i="9"/>
  <c r="G256" i="9" s="1"/>
  <c r="N257" i="9"/>
  <c r="G257" i="9" s="1"/>
  <c r="N258" i="9"/>
  <c r="G258" i="9" s="1"/>
  <c r="N259" i="9"/>
  <c r="G259" i="9" s="1"/>
  <c r="N260" i="9"/>
  <c r="G260" i="9" s="1"/>
  <c r="N261" i="9"/>
  <c r="G261" i="9" s="1"/>
  <c r="N262" i="9"/>
  <c r="G262" i="9" s="1"/>
  <c r="N263" i="9"/>
  <c r="G263" i="9" s="1"/>
  <c r="N264" i="9"/>
  <c r="G264" i="9" s="1"/>
  <c r="N265" i="9"/>
  <c r="G265" i="9" s="1"/>
  <c r="N266" i="9"/>
  <c r="G266" i="9" s="1"/>
  <c r="N267" i="9"/>
  <c r="G267" i="9" s="1"/>
  <c r="N268" i="9"/>
  <c r="G268" i="9" s="1"/>
  <c r="N269" i="9"/>
  <c r="G269" i="9" s="1"/>
  <c r="N270" i="9"/>
  <c r="G270" i="9" s="1"/>
  <c r="N271" i="9"/>
  <c r="G271" i="9" s="1"/>
  <c r="N272" i="9"/>
  <c r="G272" i="9" s="1"/>
  <c r="N273" i="9"/>
  <c r="G273" i="9" s="1"/>
  <c r="N274" i="9"/>
  <c r="G274" i="9" s="1"/>
  <c r="N275" i="9"/>
  <c r="G275" i="9" s="1"/>
  <c r="N276" i="9"/>
  <c r="G276" i="9" s="1"/>
  <c r="N277" i="9"/>
  <c r="G277" i="9" s="1"/>
  <c r="N278" i="9"/>
  <c r="G278" i="9" s="1"/>
  <c r="N279" i="9"/>
  <c r="G279" i="9" s="1"/>
  <c r="N280" i="9"/>
  <c r="G280" i="9" s="1"/>
  <c r="N281" i="9"/>
  <c r="G281" i="9" s="1"/>
  <c r="N282" i="9"/>
  <c r="G282" i="9" s="1"/>
  <c r="N283" i="9"/>
  <c r="G283" i="9" s="1"/>
  <c r="N284" i="9"/>
  <c r="G284" i="9" s="1"/>
  <c r="N285" i="9"/>
  <c r="G285" i="9" s="1"/>
  <c r="N286" i="9"/>
  <c r="G286" i="9" s="1"/>
  <c r="N287" i="9"/>
  <c r="G287" i="9" s="1"/>
  <c r="N288" i="9"/>
  <c r="G288" i="9" s="1"/>
  <c r="N289" i="9"/>
  <c r="G289" i="9" s="1"/>
  <c r="N290" i="9"/>
  <c r="G290" i="9" s="1"/>
  <c r="N291" i="9"/>
  <c r="G291" i="9" s="1"/>
  <c r="N292" i="9"/>
  <c r="G292" i="9" s="1"/>
  <c r="N293" i="9"/>
  <c r="G293" i="9" s="1"/>
  <c r="N294" i="9"/>
  <c r="G294" i="9" s="1"/>
  <c r="N295" i="9"/>
  <c r="G295" i="9" s="1"/>
  <c r="N296" i="9"/>
  <c r="G296" i="9" s="1"/>
  <c r="N297" i="9"/>
  <c r="G297" i="9" s="1"/>
  <c r="N298" i="9"/>
  <c r="G298" i="9" s="1"/>
  <c r="N299" i="9"/>
  <c r="G299" i="9" s="1"/>
  <c r="N300" i="9"/>
  <c r="G300" i="9" s="1"/>
  <c r="N301" i="9"/>
  <c r="G301" i="9" s="1"/>
  <c r="N302" i="9"/>
  <c r="G302" i="9" s="1"/>
  <c r="N303" i="9"/>
  <c r="G303" i="9" s="1"/>
  <c r="N304" i="9"/>
  <c r="G304" i="9" s="1"/>
  <c r="N305" i="9"/>
  <c r="G305" i="9" s="1"/>
  <c r="N306" i="9"/>
  <c r="G306" i="9" s="1"/>
  <c r="N307" i="9"/>
  <c r="G307" i="9" s="1"/>
  <c r="N308" i="9"/>
  <c r="G308" i="9" s="1"/>
  <c r="N309" i="9"/>
  <c r="G309" i="9" s="1"/>
  <c r="N310" i="9"/>
  <c r="G310" i="9" s="1"/>
  <c r="N311" i="9"/>
  <c r="G311" i="9" s="1"/>
  <c r="N312" i="9"/>
  <c r="G312" i="9" s="1"/>
  <c r="N313" i="9"/>
  <c r="G313" i="9" s="1"/>
  <c r="N314" i="9"/>
  <c r="G314" i="9" s="1"/>
  <c r="N315" i="9"/>
  <c r="G315" i="9" s="1"/>
  <c r="N316" i="9"/>
  <c r="G316" i="9" s="1"/>
  <c r="N317" i="9"/>
  <c r="G317" i="9" s="1"/>
  <c r="N318" i="9"/>
  <c r="G318" i="9" s="1"/>
  <c r="N319" i="9"/>
  <c r="G319" i="9" s="1"/>
  <c r="N320" i="9"/>
  <c r="G320" i="9" s="1"/>
  <c r="N321" i="9"/>
  <c r="G321" i="9" s="1"/>
  <c r="N322" i="9"/>
  <c r="G322" i="9" s="1"/>
  <c r="N323" i="9"/>
  <c r="G323" i="9" s="1"/>
  <c r="N324" i="9"/>
  <c r="G324" i="9" s="1"/>
  <c r="N325" i="9"/>
  <c r="G325" i="9" s="1"/>
  <c r="N326" i="9"/>
  <c r="G326" i="9" s="1"/>
  <c r="N327" i="9"/>
  <c r="G327" i="9" s="1"/>
  <c r="N328" i="9"/>
  <c r="G328" i="9" s="1"/>
  <c r="N329" i="9"/>
  <c r="G329" i="9" s="1"/>
  <c r="N330" i="9"/>
  <c r="G330" i="9" s="1"/>
  <c r="N331" i="9"/>
  <c r="G331" i="9" s="1"/>
  <c r="N332" i="9"/>
  <c r="G332" i="9" s="1"/>
  <c r="N333" i="9"/>
  <c r="G333" i="9" s="1"/>
  <c r="N334" i="9"/>
  <c r="G334" i="9" s="1"/>
  <c r="N335" i="9"/>
  <c r="G335" i="9" s="1"/>
  <c r="N336" i="9"/>
  <c r="G336" i="9" s="1"/>
  <c r="N337" i="9"/>
  <c r="G337" i="9" s="1"/>
  <c r="N338" i="9"/>
  <c r="G338" i="9" s="1"/>
  <c r="N339" i="9"/>
  <c r="G339" i="9" s="1"/>
  <c r="N340" i="9"/>
  <c r="G340" i="9" s="1"/>
  <c r="N341" i="9"/>
  <c r="G341" i="9" s="1"/>
  <c r="N342" i="9"/>
  <c r="G342" i="9" s="1"/>
  <c r="N343" i="9"/>
  <c r="G343" i="9" s="1"/>
  <c r="N344" i="9"/>
  <c r="G344" i="9" s="1"/>
  <c r="N345" i="9"/>
  <c r="G345" i="9" s="1"/>
  <c r="N346" i="9"/>
  <c r="G346" i="9" s="1"/>
  <c r="N347" i="9"/>
  <c r="G347" i="9" s="1"/>
  <c r="N348" i="9"/>
  <c r="G348" i="9" s="1"/>
  <c r="N349" i="9"/>
  <c r="G349" i="9" s="1"/>
  <c r="N350" i="9"/>
  <c r="G350" i="9" s="1"/>
  <c r="N351" i="9"/>
  <c r="G351" i="9" s="1"/>
  <c r="N352" i="9"/>
  <c r="G352" i="9" s="1"/>
  <c r="N353" i="9"/>
  <c r="G353" i="9" s="1"/>
  <c r="N354" i="9"/>
  <c r="G354" i="9" s="1"/>
  <c r="N355" i="9"/>
  <c r="G355" i="9" s="1"/>
  <c r="N356" i="9"/>
  <c r="G356" i="9" s="1"/>
  <c r="N357" i="9"/>
  <c r="G357" i="9" s="1"/>
  <c r="N358" i="9"/>
  <c r="G358" i="9" s="1"/>
  <c r="N359" i="9"/>
  <c r="G359" i="9" s="1"/>
  <c r="N360" i="9"/>
  <c r="G360" i="9" s="1"/>
  <c r="N361" i="9"/>
  <c r="G361" i="9" s="1"/>
  <c r="N362" i="9"/>
  <c r="G362" i="9" s="1"/>
  <c r="N363" i="9"/>
  <c r="G363" i="9" s="1"/>
  <c r="N364" i="9"/>
  <c r="G364" i="9" s="1"/>
  <c r="N365" i="9"/>
  <c r="G365" i="9" s="1"/>
  <c r="N366" i="9"/>
  <c r="G366" i="9" s="1"/>
  <c r="N367" i="9"/>
  <c r="G367" i="9" s="1"/>
  <c r="N368" i="9"/>
  <c r="G368" i="9" s="1"/>
  <c r="N369" i="9"/>
  <c r="G369" i="9" s="1"/>
  <c r="N370" i="9"/>
  <c r="G370" i="9" s="1"/>
  <c r="N371" i="9"/>
  <c r="G371" i="9" s="1"/>
  <c r="N372" i="9"/>
  <c r="G372" i="9" s="1"/>
  <c r="N373" i="9"/>
  <c r="G373" i="9" s="1"/>
  <c r="N374" i="9"/>
  <c r="G374" i="9" s="1"/>
  <c r="N375" i="9"/>
  <c r="G375" i="9" s="1"/>
  <c r="N376" i="9"/>
  <c r="G376" i="9" s="1"/>
  <c r="N377" i="9"/>
  <c r="G377" i="9" s="1"/>
  <c r="N378" i="9"/>
  <c r="G378" i="9" s="1"/>
  <c r="N379" i="9"/>
  <c r="G379" i="9" s="1"/>
  <c r="N380" i="9"/>
  <c r="G380" i="9" s="1"/>
  <c r="N381" i="9"/>
  <c r="G381" i="9" s="1"/>
  <c r="N382" i="9"/>
  <c r="G382" i="9" s="1"/>
  <c r="N383" i="9"/>
  <c r="G383" i="9" s="1"/>
  <c r="N384" i="9"/>
  <c r="G384" i="9" s="1"/>
  <c r="N385" i="9"/>
  <c r="G385" i="9" s="1"/>
  <c r="N386" i="9"/>
  <c r="G386" i="9" s="1"/>
  <c r="N387" i="9"/>
  <c r="G387" i="9" s="1"/>
  <c r="N388" i="9"/>
  <c r="G388" i="9" s="1"/>
  <c r="N389" i="9"/>
  <c r="G389" i="9" s="1"/>
  <c r="N390" i="9"/>
  <c r="G390" i="9" s="1"/>
  <c r="N391" i="9"/>
  <c r="G391" i="9" s="1"/>
  <c r="N392" i="9"/>
  <c r="G392" i="9" s="1"/>
  <c r="N393" i="9"/>
  <c r="G393" i="9" s="1"/>
  <c r="N394" i="9"/>
  <c r="G394" i="9" s="1"/>
  <c r="N395" i="9"/>
  <c r="G395" i="9" s="1"/>
  <c r="N396" i="9"/>
  <c r="G396" i="9" s="1"/>
  <c r="N397" i="9"/>
  <c r="G397" i="9" s="1"/>
  <c r="N398" i="9"/>
  <c r="G398" i="9" s="1"/>
  <c r="N399" i="9"/>
  <c r="G399" i="9" s="1"/>
  <c r="N400" i="9"/>
  <c r="G400" i="9" s="1"/>
  <c r="N401" i="9"/>
  <c r="G401" i="9" s="1"/>
  <c r="N402" i="9"/>
  <c r="G402" i="9" s="1"/>
  <c r="N403" i="9"/>
  <c r="G403" i="9" s="1"/>
  <c r="N404" i="9"/>
  <c r="G404" i="9" s="1"/>
  <c r="N405" i="9"/>
  <c r="G405" i="9" s="1"/>
  <c r="N406" i="9"/>
  <c r="G406" i="9" s="1"/>
  <c r="N407" i="9"/>
  <c r="G407" i="9" s="1"/>
  <c r="N408" i="9"/>
  <c r="G408" i="9" s="1"/>
  <c r="N409" i="9"/>
  <c r="G409" i="9" s="1"/>
  <c r="N410" i="9"/>
  <c r="G410" i="9" s="1"/>
  <c r="N411" i="9"/>
  <c r="G411" i="9" s="1"/>
  <c r="N412" i="9"/>
  <c r="G412" i="9" s="1"/>
  <c r="N413" i="9"/>
  <c r="G413" i="9" s="1"/>
  <c r="N414" i="9"/>
  <c r="G414" i="9" s="1"/>
  <c r="N415" i="9"/>
  <c r="G415" i="9" s="1"/>
  <c r="N416" i="9"/>
  <c r="G416" i="9" s="1"/>
  <c r="N417" i="9"/>
  <c r="G417" i="9" s="1"/>
  <c r="N418" i="9"/>
  <c r="G418" i="9" s="1"/>
  <c r="N419" i="9"/>
  <c r="G419" i="9" s="1"/>
  <c r="N420" i="9"/>
  <c r="G420" i="9" s="1"/>
  <c r="N421" i="9"/>
  <c r="G421" i="9" s="1"/>
  <c r="N422" i="9"/>
  <c r="G422" i="9" s="1"/>
  <c r="N423" i="9"/>
  <c r="G423" i="9" s="1"/>
  <c r="N424" i="9"/>
  <c r="G424" i="9" s="1"/>
  <c r="N425" i="9"/>
  <c r="G425" i="9" s="1"/>
  <c r="N426" i="9"/>
  <c r="G426" i="9" s="1"/>
  <c r="N427" i="9"/>
  <c r="G427" i="9" s="1"/>
  <c r="N428" i="9"/>
  <c r="G428" i="9" s="1"/>
  <c r="N429" i="9"/>
  <c r="G429" i="9" s="1"/>
  <c r="N430" i="9"/>
  <c r="G430" i="9" s="1"/>
  <c r="N431" i="9"/>
  <c r="G431" i="9" s="1"/>
  <c r="N432" i="9"/>
  <c r="G432" i="9" s="1"/>
  <c r="N433" i="9"/>
  <c r="G433" i="9" s="1"/>
  <c r="N434" i="9"/>
  <c r="G434" i="9" s="1"/>
  <c r="N435" i="9"/>
  <c r="G435" i="9" s="1"/>
  <c r="N436" i="9"/>
  <c r="G436" i="9" s="1"/>
  <c r="N437" i="9"/>
  <c r="G437" i="9" s="1"/>
  <c r="N438" i="9"/>
  <c r="G438" i="9" s="1"/>
  <c r="N439" i="9"/>
  <c r="G439" i="9" s="1"/>
  <c r="N440" i="9"/>
  <c r="G440" i="9" s="1"/>
  <c r="N441" i="9"/>
  <c r="G441" i="9" s="1"/>
  <c r="N442" i="9"/>
  <c r="G442" i="9" s="1"/>
  <c r="N443" i="9"/>
  <c r="G443" i="9" s="1"/>
  <c r="N444" i="9"/>
  <c r="G444" i="9" s="1"/>
  <c r="N445" i="9"/>
  <c r="G445" i="9" s="1"/>
  <c r="N446" i="9"/>
  <c r="G446" i="9" s="1"/>
  <c r="N447" i="9"/>
  <c r="G447" i="9" s="1"/>
  <c r="N448" i="9"/>
  <c r="G448" i="9" s="1"/>
  <c r="N449" i="9"/>
  <c r="G449" i="9" s="1"/>
  <c r="N450" i="9"/>
  <c r="G450" i="9" s="1"/>
  <c r="N451" i="9"/>
  <c r="G451" i="9" s="1"/>
  <c r="N452" i="9"/>
  <c r="G452" i="9" s="1"/>
  <c r="N453" i="9"/>
  <c r="G453" i="9" s="1"/>
  <c r="N454" i="9"/>
  <c r="G454" i="9" s="1"/>
  <c r="N455" i="9"/>
  <c r="G455" i="9" s="1"/>
  <c r="N456" i="9"/>
  <c r="G456" i="9" s="1"/>
  <c r="N457" i="9"/>
  <c r="G457" i="9" s="1"/>
  <c r="N458" i="9"/>
  <c r="G458" i="9" s="1"/>
  <c r="N459" i="9"/>
  <c r="G459" i="9" s="1"/>
  <c r="N460" i="9"/>
  <c r="G460" i="9" s="1"/>
  <c r="N461" i="9"/>
  <c r="G461" i="9" s="1"/>
  <c r="N462" i="9"/>
  <c r="G462" i="9" s="1"/>
  <c r="N463" i="9"/>
  <c r="G463" i="9" s="1"/>
  <c r="N464" i="9"/>
  <c r="G464" i="9" s="1"/>
  <c r="N465" i="9"/>
  <c r="G465" i="9" s="1"/>
  <c r="N466" i="9"/>
  <c r="G466" i="9" s="1"/>
  <c r="N467" i="9"/>
  <c r="G467" i="9" s="1"/>
  <c r="N468" i="9"/>
  <c r="G468" i="9" s="1"/>
  <c r="N469" i="9"/>
  <c r="G469" i="9" s="1"/>
  <c r="N470" i="9"/>
  <c r="G470" i="9" s="1"/>
  <c r="N471" i="9"/>
  <c r="G471" i="9" s="1"/>
  <c r="N472" i="9"/>
  <c r="G472" i="9" s="1"/>
  <c r="N473" i="9"/>
  <c r="G473" i="9" s="1"/>
  <c r="N474" i="9"/>
  <c r="G474" i="9" s="1"/>
  <c r="N475" i="9"/>
  <c r="G475" i="9" s="1"/>
  <c r="N476" i="9"/>
  <c r="G476" i="9" s="1"/>
  <c r="N477" i="9"/>
  <c r="G477" i="9" s="1"/>
  <c r="N478" i="9"/>
  <c r="G478" i="9" s="1"/>
  <c r="N479" i="9"/>
  <c r="G479" i="9" s="1"/>
  <c r="N480" i="9"/>
  <c r="G480" i="9" s="1"/>
  <c r="N481" i="9"/>
  <c r="G481" i="9" s="1"/>
  <c r="N482" i="9"/>
  <c r="G482" i="9" s="1"/>
  <c r="N483" i="9"/>
  <c r="G483" i="9" s="1"/>
  <c r="N484" i="9"/>
  <c r="G484" i="9" s="1"/>
  <c r="N485" i="9"/>
  <c r="G485" i="9" s="1"/>
  <c r="N486" i="9"/>
  <c r="G486" i="9" s="1"/>
  <c r="N487" i="9"/>
  <c r="G487" i="9" s="1"/>
  <c r="N488" i="9"/>
  <c r="G488" i="9" s="1"/>
  <c r="N489" i="9"/>
  <c r="G489" i="9" s="1"/>
  <c r="N490" i="9"/>
  <c r="G490" i="9" s="1"/>
  <c r="N491" i="9"/>
  <c r="G491" i="9" s="1"/>
  <c r="N492" i="9"/>
  <c r="G492" i="9" s="1"/>
  <c r="N493" i="9"/>
  <c r="G493" i="9" s="1"/>
  <c r="N494" i="9"/>
  <c r="G494" i="9" s="1"/>
  <c r="N495" i="9"/>
  <c r="G495" i="9" s="1"/>
  <c r="N496" i="9"/>
  <c r="G496" i="9" s="1"/>
  <c r="N497" i="9"/>
  <c r="G497" i="9" s="1"/>
  <c r="N498" i="9"/>
  <c r="G498" i="9" s="1"/>
  <c r="N499" i="9"/>
  <c r="G499" i="9" s="1"/>
  <c r="N500" i="9"/>
  <c r="G500" i="9" s="1"/>
  <c r="N501" i="9"/>
  <c r="G501" i="9" s="1"/>
  <c r="N502" i="9"/>
  <c r="G502" i="9" s="1"/>
  <c r="N503" i="9"/>
  <c r="G503" i="9" s="1"/>
  <c r="N504" i="9"/>
  <c r="G504" i="9" s="1"/>
  <c r="N505" i="9"/>
  <c r="G505" i="9" s="1"/>
  <c r="N506" i="9"/>
  <c r="G506" i="9" s="1"/>
  <c r="N507" i="9"/>
  <c r="G507" i="9" s="1"/>
  <c r="N508" i="9"/>
  <c r="G508" i="9" s="1"/>
  <c r="N509" i="9"/>
  <c r="G509" i="9" s="1"/>
  <c r="N510" i="9"/>
  <c r="G510" i="9" s="1"/>
  <c r="N511" i="9"/>
  <c r="G511" i="9" s="1"/>
  <c r="N512" i="9"/>
  <c r="G512" i="9" s="1"/>
  <c r="N513" i="9"/>
  <c r="G513" i="9" s="1"/>
  <c r="N514" i="9"/>
  <c r="G514" i="9" s="1"/>
  <c r="N515" i="9"/>
  <c r="G515" i="9" s="1"/>
  <c r="N516" i="9"/>
  <c r="G516" i="9" s="1"/>
  <c r="N517" i="9"/>
  <c r="G517" i="9" s="1"/>
  <c r="N518" i="9"/>
  <c r="G518" i="9" s="1"/>
  <c r="N519" i="9"/>
  <c r="G519" i="9" s="1"/>
  <c r="N520" i="9"/>
  <c r="G520" i="9" s="1"/>
  <c r="N521" i="9"/>
  <c r="G521" i="9" s="1"/>
  <c r="N522" i="9"/>
  <c r="G522" i="9" s="1"/>
  <c r="N523" i="9"/>
  <c r="G523" i="9" s="1"/>
  <c r="N524" i="9"/>
  <c r="G524" i="9" s="1"/>
  <c r="N525" i="9"/>
  <c r="G525" i="9" s="1"/>
  <c r="N526" i="9"/>
  <c r="G526" i="9" s="1"/>
  <c r="N527" i="9"/>
  <c r="G527" i="9" s="1"/>
  <c r="N528" i="9"/>
  <c r="G528" i="9" s="1"/>
  <c r="N529" i="9"/>
  <c r="G529" i="9" s="1"/>
  <c r="N530" i="9"/>
  <c r="G530" i="9" s="1"/>
  <c r="N531" i="9"/>
  <c r="G531" i="9" s="1"/>
  <c r="N532" i="9"/>
  <c r="G532" i="9" s="1"/>
  <c r="N533" i="9"/>
  <c r="G533" i="9" s="1"/>
  <c r="N534" i="9"/>
  <c r="G534" i="9" s="1"/>
  <c r="N535" i="9"/>
  <c r="G535" i="9" s="1"/>
  <c r="N536" i="9"/>
  <c r="G536" i="9" s="1"/>
  <c r="N537" i="9"/>
  <c r="G537" i="9" s="1"/>
  <c r="N538" i="9"/>
  <c r="G538" i="9" s="1"/>
  <c r="N539" i="9"/>
  <c r="G539" i="9" s="1"/>
  <c r="N540" i="9"/>
  <c r="G540" i="9" s="1"/>
  <c r="N541" i="9"/>
  <c r="G541" i="9" s="1"/>
  <c r="N542" i="9"/>
  <c r="G542" i="9" s="1"/>
  <c r="N543" i="9"/>
  <c r="G543" i="9" s="1"/>
  <c r="N544" i="9"/>
  <c r="G544" i="9" s="1"/>
  <c r="N545" i="9"/>
  <c r="G545" i="9" s="1"/>
  <c r="N546" i="9"/>
  <c r="G546" i="9" s="1"/>
  <c r="N547" i="9"/>
  <c r="G547" i="9" s="1"/>
  <c r="N548" i="9"/>
  <c r="G548" i="9" s="1"/>
  <c r="N549" i="9"/>
  <c r="G549" i="9" s="1"/>
  <c r="N550" i="9"/>
  <c r="G550" i="9" s="1"/>
  <c r="N551" i="9"/>
  <c r="G551" i="9" s="1"/>
  <c r="N552" i="9"/>
  <c r="G552" i="9" s="1"/>
  <c r="N553" i="9"/>
  <c r="G553" i="9" s="1"/>
  <c r="N554" i="9"/>
  <c r="G554" i="9" s="1"/>
  <c r="N555" i="9"/>
  <c r="G555" i="9" s="1"/>
  <c r="N556" i="9"/>
  <c r="G556" i="9" s="1"/>
  <c r="N557" i="9"/>
  <c r="G557" i="9" s="1"/>
  <c r="N558" i="9"/>
  <c r="G558" i="9" s="1"/>
  <c r="N559" i="9"/>
  <c r="G559" i="9" s="1"/>
  <c r="N560" i="9"/>
  <c r="G560" i="9" s="1"/>
  <c r="N561" i="9"/>
  <c r="G561" i="9" s="1"/>
  <c r="N562" i="9"/>
  <c r="G562" i="9" s="1"/>
  <c r="N563" i="9"/>
  <c r="G563" i="9" s="1"/>
  <c r="N564" i="9"/>
  <c r="G564" i="9" s="1"/>
  <c r="N565" i="9"/>
  <c r="G565" i="9" s="1"/>
  <c r="N566" i="9"/>
  <c r="G566" i="9" s="1"/>
  <c r="N567" i="9"/>
  <c r="G567" i="9" s="1"/>
  <c r="N568" i="9"/>
  <c r="G568" i="9" s="1"/>
  <c r="N569" i="9"/>
  <c r="G569" i="9" s="1"/>
  <c r="N570" i="9"/>
  <c r="G570" i="9" s="1"/>
  <c r="N571" i="9"/>
  <c r="G571" i="9" s="1"/>
  <c r="N572" i="9"/>
  <c r="G572" i="9" s="1"/>
  <c r="N573" i="9"/>
  <c r="G573" i="9" s="1"/>
  <c r="N574" i="9"/>
  <c r="G574" i="9" s="1"/>
  <c r="N575" i="9"/>
  <c r="G575" i="9" s="1"/>
  <c r="N576" i="9"/>
  <c r="G576" i="9" s="1"/>
  <c r="N577" i="9"/>
  <c r="G577" i="9" s="1"/>
  <c r="N578" i="9"/>
  <c r="G578" i="9" s="1"/>
  <c r="N579" i="9"/>
  <c r="G579" i="9" s="1"/>
  <c r="N580" i="9"/>
  <c r="G580" i="9" s="1"/>
  <c r="N581" i="9"/>
  <c r="G581" i="9" s="1"/>
  <c r="N582" i="9"/>
  <c r="G582" i="9" s="1"/>
  <c r="N583" i="9"/>
  <c r="G583" i="9" s="1"/>
  <c r="N584" i="9"/>
  <c r="G584" i="9" s="1"/>
  <c r="N585" i="9"/>
  <c r="G585" i="9" s="1"/>
  <c r="N586" i="9"/>
  <c r="G586" i="9" s="1"/>
  <c r="N587" i="9"/>
  <c r="G587" i="9" s="1"/>
  <c r="N588" i="9"/>
  <c r="G588" i="9" s="1"/>
  <c r="N589" i="9"/>
  <c r="G589" i="9" s="1"/>
  <c r="N590" i="9"/>
  <c r="G590" i="9" s="1"/>
  <c r="N591" i="9"/>
  <c r="G591" i="9" s="1"/>
  <c r="N592" i="9"/>
  <c r="G592" i="9" s="1"/>
  <c r="N593" i="9"/>
  <c r="G593" i="9" s="1"/>
  <c r="N594" i="9"/>
  <c r="G594" i="9" s="1"/>
  <c r="N595" i="9"/>
  <c r="G595" i="9" s="1"/>
  <c r="N596" i="9"/>
  <c r="G596" i="9" s="1"/>
  <c r="N597" i="9"/>
  <c r="G597" i="9" s="1"/>
  <c r="N598" i="9"/>
  <c r="G598" i="9" s="1"/>
  <c r="N599" i="9"/>
  <c r="G599" i="9" s="1"/>
  <c r="N600" i="9"/>
  <c r="G600" i="9" s="1"/>
  <c r="N601" i="9"/>
  <c r="G601" i="9" s="1"/>
  <c r="N602" i="9"/>
  <c r="G602" i="9" s="1"/>
  <c r="N603" i="9"/>
  <c r="G603" i="9" s="1"/>
  <c r="N604" i="9"/>
  <c r="G604" i="9" s="1"/>
  <c r="N605" i="9"/>
  <c r="G605" i="9" s="1"/>
  <c r="N606" i="9"/>
  <c r="G606" i="9" s="1"/>
  <c r="N607" i="9"/>
  <c r="G607" i="9" s="1"/>
  <c r="N608" i="9"/>
  <c r="G608" i="9" s="1"/>
  <c r="N609" i="9"/>
  <c r="G609" i="9" s="1"/>
  <c r="N610" i="9"/>
  <c r="G610" i="9" s="1"/>
  <c r="N611" i="9"/>
  <c r="G611" i="9" s="1"/>
  <c r="N612" i="9"/>
  <c r="G612" i="9" s="1"/>
  <c r="N613" i="9"/>
  <c r="G613" i="9" s="1"/>
  <c r="N614" i="9"/>
  <c r="G614" i="9" s="1"/>
  <c r="N615" i="9"/>
  <c r="G615" i="9" s="1"/>
  <c r="N616" i="9"/>
  <c r="G616" i="9" s="1"/>
  <c r="N617" i="9"/>
  <c r="G617" i="9" s="1"/>
  <c r="N618" i="9"/>
  <c r="G618" i="9" s="1"/>
  <c r="N619" i="9"/>
  <c r="G619" i="9" s="1"/>
  <c r="N620" i="9"/>
  <c r="G620" i="9" s="1"/>
  <c r="N621" i="9"/>
  <c r="G621" i="9" s="1"/>
  <c r="N622" i="9"/>
  <c r="G622" i="9" s="1"/>
  <c r="N623" i="9"/>
  <c r="G623" i="9" s="1"/>
  <c r="N624" i="9"/>
  <c r="G624" i="9" s="1"/>
  <c r="N625" i="9"/>
  <c r="G625" i="9" s="1"/>
  <c r="N626" i="9"/>
  <c r="G626" i="9" s="1"/>
  <c r="N627" i="9"/>
  <c r="G627" i="9" s="1"/>
  <c r="N628" i="9"/>
  <c r="G628" i="9" s="1"/>
  <c r="N629" i="9"/>
  <c r="G629" i="9" s="1"/>
  <c r="N630" i="9"/>
  <c r="G630" i="9" s="1"/>
  <c r="N631" i="9"/>
  <c r="G631" i="9" s="1"/>
  <c r="N632" i="9"/>
  <c r="G632" i="9" s="1"/>
  <c r="N633" i="9"/>
  <c r="G633" i="9" s="1"/>
  <c r="N634" i="9"/>
  <c r="G634" i="9" s="1"/>
  <c r="N635" i="9"/>
  <c r="G635" i="9" s="1"/>
  <c r="N636" i="9"/>
  <c r="G636" i="9" s="1"/>
  <c r="N637" i="9"/>
  <c r="G637" i="9" s="1"/>
  <c r="N638" i="9"/>
  <c r="G638" i="9" s="1"/>
  <c r="N639" i="9"/>
  <c r="G639" i="9" s="1"/>
  <c r="N640" i="9"/>
  <c r="G640" i="9" s="1"/>
  <c r="N641" i="9"/>
  <c r="G641" i="9" s="1"/>
  <c r="N642" i="9"/>
  <c r="G642" i="9" s="1"/>
  <c r="N643" i="9"/>
  <c r="G643" i="9" s="1"/>
  <c r="N644" i="9"/>
  <c r="G644" i="9" s="1"/>
  <c r="N645" i="9"/>
  <c r="G645" i="9" s="1"/>
  <c r="N646" i="9"/>
  <c r="G646" i="9" s="1"/>
  <c r="N647" i="9"/>
  <c r="G647" i="9" s="1"/>
  <c r="N648" i="9"/>
  <c r="G648" i="9" s="1"/>
  <c r="N649" i="9"/>
  <c r="G649" i="9" s="1"/>
  <c r="N650" i="9"/>
  <c r="G650" i="9" s="1"/>
  <c r="N651" i="9"/>
  <c r="G651" i="9" s="1"/>
  <c r="N652" i="9"/>
  <c r="G652" i="9" s="1"/>
  <c r="N653" i="9"/>
  <c r="G653" i="9" s="1"/>
  <c r="N654" i="9"/>
  <c r="G654" i="9" s="1"/>
  <c r="N655" i="9"/>
  <c r="G655" i="9" s="1"/>
  <c r="N656" i="9"/>
  <c r="G656" i="9" s="1"/>
  <c r="N657" i="9"/>
  <c r="G657" i="9" s="1"/>
  <c r="N658" i="9"/>
  <c r="G658" i="9" s="1"/>
  <c r="N659" i="9"/>
  <c r="G659" i="9" s="1"/>
  <c r="N660" i="9"/>
  <c r="G660" i="9" s="1"/>
  <c r="N661" i="9"/>
  <c r="G661" i="9" s="1"/>
  <c r="N662" i="9"/>
  <c r="G662" i="9" s="1"/>
  <c r="N663" i="9"/>
  <c r="G663" i="9" s="1"/>
  <c r="N664" i="9"/>
  <c r="G664" i="9" s="1"/>
  <c r="N665" i="9"/>
  <c r="G665" i="9" s="1"/>
  <c r="N666" i="9"/>
  <c r="G666" i="9" s="1"/>
  <c r="N667" i="9"/>
  <c r="G667" i="9" s="1"/>
  <c r="N668" i="9"/>
  <c r="G668" i="9" s="1"/>
  <c r="N669" i="9"/>
  <c r="G669" i="9" s="1"/>
  <c r="N670" i="9"/>
  <c r="G670" i="9" s="1"/>
  <c r="N671" i="9"/>
  <c r="G671" i="9" s="1"/>
  <c r="N672" i="9"/>
  <c r="G672" i="9" s="1"/>
  <c r="N673" i="9"/>
  <c r="G673" i="9" s="1"/>
  <c r="N674" i="9"/>
  <c r="G674" i="9" s="1"/>
  <c r="N675" i="9"/>
  <c r="G675" i="9" s="1"/>
  <c r="N676" i="9"/>
  <c r="G676" i="9" s="1"/>
  <c r="N677" i="9"/>
  <c r="G677" i="9" s="1"/>
  <c r="N678" i="9"/>
  <c r="G678" i="9" s="1"/>
  <c r="N679" i="9"/>
  <c r="G679" i="9" s="1"/>
  <c r="N680" i="9"/>
  <c r="G680" i="9" s="1"/>
  <c r="N681" i="9"/>
  <c r="G681" i="9" s="1"/>
  <c r="N682" i="9"/>
  <c r="G682" i="9" s="1"/>
  <c r="N683" i="9"/>
  <c r="G683" i="9" s="1"/>
  <c r="N684" i="9"/>
  <c r="G684" i="9" s="1"/>
  <c r="N685" i="9"/>
  <c r="G685" i="9" s="1"/>
  <c r="N686" i="9"/>
  <c r="G686" i="9" s="1"/>
  <c r="N687" i="9"/>
  <c r="G687" i="9" s="1"/>
  <c r="N688" i="9"/>
  <c r="G688" i="9" s="1"/>
  <c r="N689" i="9"/>
  <c r="G689" i="9" s="1"/>
  <c r="N690" i="9"/>
  <c r="G690" i="9" s="1"/>
  <c r="N691" i="9"/>
  <c r="G691" i="9" s="1"/>
  <c r="N692" i="9"/>
  <c r="G692" i="9" s="1"/>
  <c r="N693" i="9"/>
  <c r="G693" i="9" s="1"/>
  <c r="N694" i="9"/>
  <c r="G694" i="9" s="1"/>
  <c r="N695" i="9"/>
  <c r="G695" i="9" s="1"/>
  <c r="N696" i="9"/>
  <c r="G696" i="9" s="1"/>
  <c r="N697" i="9"/>
  <c r="G697" i="9" s="1"/>
  <c r="N698" i="9"/>
  <c r="G698" i="9" s="1"/>
  <c r="N699" i="9"/>
  <c r="G699" i="9" s="1"/>
  <c r="N700" i="9"/>
  <c r="G700" i="9" s="1"/>
  <c r="N701" i="9"/>
  <c r="G701" i="9" s="1"/>
  <c r="N702" i="9"/>
  <c r="G702" i="9" s="1"/>
  <c r="N703" i="9"/>
  <c r="G703" i="9" s="1"/>
  <c r="N704" i="9"/>
  <c r="G704" i="9" s="1"/>
  <c r="N705" i="9"/>
  <c r="G705" i="9" s="1"/>
  <c r="N706" i="9"/>
  <c r="G706" i="9" s="1"/>
  <c r="N707" i="9"/>
  <c r="G707" i="9" s="1"/>
  <c r="N708" i="9"/>
  <c r="G708" i="9" s="1"/>
  <c r="N709" i="9"/>
  <c r="G709" i="9" s="1"/>
  <c r="N710" i="9"/>
  <c r="G710" i="9" s="1"/>
  <c r="N711" i="9"/>
  <c r="G711" i="9" s="1"/>
  <c r="N712" i="9"/>
  <c r="G712" i="9" s="1"/>
  <c r="N713" i="9"/>
  <c r="G713" i="9" s="1"/>
  <c r="N714" i="9"/>
  <c r="G714" i="9" s="1"/>
  <c r="N715" i="9"/>
  <c r="G715" i="9" s="1"/>
  <c r="N716" i="9"/>
  <c r="G716" i="9" s="1"/>
  <c r="N717" i="9"/>
  <c r="G717" i="9" s="1"/>
  <c r="N718" i="9"/>
  <c r="G718" i="9" s="1"/>
  <c r="N719" i="9"/>
  <c r="G719" i="9" s="1"/>
  <c r="N720" i="9"/>
  <c r="G720" i="9" s="1"/>
  <c r="N721" i="9"/>
  <c r="G721" i="9" s="1"/>
  <c r="N722" i="9"/>
  <c r="G722" i="9" s="1"/>
  <c r="N723" i="9"/>
  <c r="G723" i="9" s="1"/>
  <c r="N724" i="9"/>
  <c r="G724" i="9" s="1"/>
  <c r="N725" i="9"/>
  <c r="G725" i="9" s="1"/>
  <c r="N726" i="9"/>
  <c r="G726" i="9" s="1"/>
  <c r="N727" i="9"/>
  <c r="G727" i="9" s="1"/>
  <c r="N728" i="9"/>
  <c r="G728" i="9" s="1"/>
  <c r="N729" i="9"/>
  <c r="G729" i="9" s="1"/>
  <c r="N730" i="9"/>
  <c r="G730" i="9" s="1"/>
  <c r="N731" i="9"/>
  <c r="G731" i="9" s="1"/>
  <c r="N732" i="9"/>
  <c r="G732" i="9" s="1"/>
  <c r="N733" i="9"/>
  <c r="G733" i="9" s="1"/>
  <c r="N734" i="9"/>
  <c r="G734" i="9" s="1"/>
  <c r="N735" i="9"/>
  <c r="G735" i="9" s="1"/>
  <c r="N736" i="9"/>
  <c r="G736" i="9" s="1"/>
  <c r="N737" i="9"/>
  <c r="G737" i="9" s="1"/>
  <c r="N738" i="9"/>
  <c r="G738" i="9" s="1"/>
  <c r="N739" i="9"/>
  <c r="G739" i="9" s="1"/>
  <c r="N740" i="9"/>
  <c r="G740" i="9" s="1"/>
  <c r="N741" i="9"/>
  <c r="G741" i="9" s="1"/>
  <c r="N742" i="9"/>
  <c r="G742" i="9" s="1"/>
  <c r="N743" i="9"/>
  <c r="G743" i="9" s="1"/>
  <c r="N744" i="9"/>
  <c r="G744" i="9" s="1"/>
  <c r="N745" i="9"/>
  <c r="G745" i="9" s="1"/>
  <c r="N746" i="9"/>
  <c r="G746" i="9" s="1"/>
  <c r="N747" i="9"/>
  <c r="G747" i="9" s="1"/>
  <c r="N748" i="9"/>
  <c r="G748" i="9" s="1"/>
  <c r="N749" i="9"/>
  <c r="G749" i="9" s="1"/>
  <c r="N750" i="9"/>
  <c r="G750" i="9" s="1"/>
  <c r="N751" i="9"/>
  <c r="G751" i="9" s="1"/>
  <c r="N752" i="9"/>
  <c r="G752" i="9" s="1"/>
  <c r="N753" i="9"/>
  <c r="G753" i="9" s="1"/>
  <c r="N754" i="9"/>
  <c r="G754" i="9" s="1"/>
  <c r="N755" i="9"/>
  <c r="G755" i="9" s="1"/>
  <c r="N756" i="9"/>
  <c r="G756" i="9" s="1"/>
  <c r="N757" i="9"/>
  <c r="G757" i="9" s="1"/>
  <c r="N758" i="9"/>
  <c r="G758" i="9" s="1"/>
  <c r="N759" i="9"/>
  <c r="G759" i="9" s="1"/>
  <c r="N760" i="9"/>
  <c r="G760" i="9" s="1"/>
  <c r="N761" i="9"/>
  <c r="G761" i="9" s="1"/>
  <c r="N762" i="9"/>
  <c r="G762" i="9" s="1"/>
  <c r="N763" i="9"/>
  <c r="G763" i="9" s="1"/>
  <c r="N764" i="9"/>
  <c r="G764" i="9" s="1"/>
  <c r="N765" i="9"/>
  <c r="G765" i="9" s="1"/>
  <c r="N766" i="9"/>
  <c r="G766" i="9" s="1"/>
  <c r="N767" i="9"/>
  <c r="G767" i="9" s="1"/>
  <c r="N768" i="9"/>
  <c r="G768" i="9" s="1"/>
  <c r="N769" i="9"/>
  <c r="G769" i="9" s="1"/>
  <c r="N770" i="9"/>
  <c r="G770" i="9" s="1"/>
  <c r="N771" i="9"/>
  <c r="G771" i="9" s="1"/>
  <c r="N772" i="9"/>
  <c r="G772" i="9" s="1"/>
  <c r="N773" i="9"/>
  <c r="G773" i="9" s="1"/>
  <c r="N774" i="9"/>
  <c r="G774" i="9" s="1"/>
  <c r="N775" i="9"/>
  <c r="G775" i="9" s="1"/>
  <c r="N776" i="9"/>
  <c r="G776" i="9" s="1"/>
  <c r="N777" i="9"/>
  <c r="G777" i="9" s="1"/>
  <c r="N778" i="9"/>
  <c r="G778" i="9" s="1"/>
  <c r="N779" i="9"/>
  <c r="G779" i="9" s="1"/>
  <c r="N780" i="9"/>
  <c r="G780" i="9" s="1"/>
  <c r="N781" i="9"/>
  <c r="G781" i="9" s="1"/>
  <c r="N782" i="9"/>
  <c r="G782" i="9" s="1"/>
  <c r="N783" i="9"/>
  <c r="G783" i="9" s="1"/>
  <c r="N784" i="9"/>
  <c r="G784" i="9" s="1"/>
  <c r="N785" i="9"/>
  <c r="G785" i="9" s="1"/>
  <c r="N786" i="9"/>
  <c r="G786" i="9" s="1"/>
  <c r="N787" i="9"/>
  <c r="G787" i="9" s="1"/>
  <c r="N788" i="9"/>
  <c r="G788" i="9" s="1"/>
  <c r="N789" i="9"/>
  <c r="G789" i="9" s="1"/>
  <c r="N790" i="9"/>
  <c r="G790" i="9" s="1"/>
  <c r="N791" i="9"/>
  <c r="G791" i="9" s="1"/>
  <c r="N792" i="9"/>
  <c r="G792" i="9" s="1"/>
  <c r="N793" i="9"/>
  <c r="G793" i="9" s="1"/>
  <c r="N794" i="9"/>
  <c r="G794" i="9" s="1"/>
  <c r="N795" i="9"/>
  <c r="G795" i="9" s="1"/>
  <c r="N796" i="9"/>
  <c r="G796" i="9" s="1"/>
  <c r="N797" i="9"/>
  <c r="G797" i="9" s="1"/>
  <c r="N798" i="9"/>
  <c r="G798" i="9" s="1"/>
  <c r="N799" i="9"/>
  <c r="G799" i="9" s="1"/>
  <c r="N800" i="9"/>
  <c r="G800" i="9" s="1"/>
  <c r="N801" i="9"/>
  <c r="G801" i="9" s="1"/>
  <c r="N802" i="9"/>
  <c r="G802" i="9" s="1"/>
  <c r="N803" i="9"/>
  <c r="G803" i="9" s="1"/>
  <c r="N804" i="9"/>
  <c r="G804" i="9" s="1"/>
  <c r="N805" i="9"/>
  <c r="G805" i="9" s="1"/>
  <c r="N806" i="9"/>
  <c r="G806" i="9" s="1"/>
  <c r="N807" i="9"/>
  <c r="G807" i="9" s="1"/>
  <c r="N808" i="9"/>
  <c r="G808" i="9" s="1"/>
  <c r="N809" i="9"/>
  <c r="G809" i="9" s="1"/>
  <c r="N810" i="9"/>
  <c r="G810" i="9" s="1"/>
  <c r="N811" i="9"/>
  <c r="G811" i="9" s="1"/>
  <c r="N812" i="9"/>
  <c r="G812" i="9" s="1"/>
  <c r="N813" i="9"/>
  <c r="G813" i="9" s="1"/>
  <c r="N814" i="9"/>
  <c r="G814" i="9" s="1"/>
  <c r="N815" i="9"/>
  <c r="G815" i="9" s="1"/>
  <c r="N816" i="9"/>
  <c r="G816" i="9" s="1"/>
  <c r="N817" i="9"/>
  <c r="G817" i="9" s="1"/>
  <c r="N818" i="9"/>
  <c r="G818" i="9" s="1"/>
  <c r="N819" i="9"/>
  <c r="G819" i="9" s="1"/>
  <c r="N820" i="9"/>
  <c r="G820" i="9" s="1"/>
  <c r="N821" i="9"/>
  <c r="G821" i="9" s="1"/>
  <c r="N822" i="9"/>
  <c r="G822" i="9" s="1"/>
  <c r="N823" i="9"/>
  <c r="G823" i="9" s="1"/>
  <c r="N824" i="9"/>
  <c r="G824" i="9" s="1"/>
  <c r="N825" i="9"/>
  <c r="G825" i="9" s="1"/>
  <c r="N826" i="9"/>
  <c r="G826" i="9" s="1"/>
  <c r="N827" i="9"/>
  <c r="G827" i="9" s="1"/>
  <c r="N828" i="9"/>
  <c r="G828" i="9" s="1"/>
  <c r="N829" i="9"/>
  <c r="G829" i="9" s="1"/>
  <c r="N830" i="9"/>
  <c r="G830" i="9" s="1"/>
  <c r="N831" i="9"/>
  <c r="G831" i="9" s="1"/>
  <c r="N832" i="9"/>
  <c r="G832" i="9" s="1"/>
  <c r="N833" i="9"/>
  <c r="G833" i="9" s="1"/>
  <c r="N834" i="9"/>
  <c r="G834" i="9" s="1"/>
  <c r="N835" i="9"/>
  <c r="G835" i="9" s="1"/>
  <c r="N836" i="9"/>
  <c r="G836" i="9" s="1"/>
  <c r="N837" i="9"/>
  <c r="G837" i="9" s="1"/>
  <c r="N838" i="9"/>
  <c r="G838" i="9" s="1"/>
  <c r="N839" i="9"/>
  <c r="G839" i="9" s="1"/>
  <c r="N840" i="9"/>
  <c r="G840" i="9" s="1"/>
  <c r="N841" i="9"/>
  <c r="G841" i="9" s="1"/>
  <c r="N842" i="9"/>
  <c r="G842" i="9" s="1"/>
  <c r="N843" i="9"/>
  <c r="G843" i="9" s="1"/>
  <c r="N844" i="9"/>
  <c r="G844" i="9" s="1"/>
  <c r="N845" i="9"/>
  <c r="G845" i="9" s="1"/>
  <c r="N846" i="9"/>
  <c r="G846" i="9" s="1"/>
  <c r="N847" i="9"/>
  <c r="G847" i="9" s="1"/>
  <c r="N848" i="9"/>
  <c r="G848" i="9" s="1"/>
  <c r="N849" i="9"/>
  <c r="G849" i="9" s="1"/>
  <c r="N850" i="9"/>
  <c r="G850" i="9" s="1"/>
  <c r="N851" i="9"/>
  <c r="G851" i="9" s="1"/>
  <c r="N852" i="9"/>
  <c r="G852" i="9" s="1"/>
  <c r="N853" i="9"/>
  <c r="G853" i="9" s="1"/>
  <c r="N854" i="9"/>
  <c r="G854" i="9" s="1"/>
  <c r="N855" i="9"/>
  <c r="G855" i="9" s="1"/>
  <c r="N856" i="9"/>
  <c r="G856" i="9" s="1"/>
  <c r="N857" i="9"/>
  <c r="G857" i="9" s="1"/>
  <c r="N858" i="9"/>
  <c r="G858" i="9" s="1"/>
  <c r="N859" i="9"/>
  <c r="G859" i="9" s="1"/>
  <c r="N860" i="9"/>
  <c r="G860" i="9" s="1"/>
  <c r="N861" i="9"/>
  <c r="G861" i="9" s="1"/>
  <c r="N862" i="9"/>
  <c r="G862" i="9" s="1"/>
  <c r="N863" i="9"/>
  <c r="G863" i="9" s="1"/>
  <c r="N864" i="9"/>
  <c r="G864" i="9" s="1"/>
  <c r="N865" i="9"/>
  <c r="G865" i="9" s="1"/>
  <c r="N866" i="9"/>
  <c r="G866" i="9" s="1"/>
  <c r="N867" i="9"/>
  <c r="G867" i="9" s="1"/>
  <c r="N868" i="9"/>
  <c r="G868" i="9" s="1"/>
  <c r="N869" i="9"/>
  <c r="G869" i="9" s="1"/>
  <c r="N870" i="9"/>
  <c r="G870" i="9" s="1"/>
  <c r="N871" i="9"/>
  <c r="G871" i="9" s="1"/>
  <c r="N872" i="9"/>
  <c r="G872" i="9" s="1"/>
  <c r="N873" i="9"/>
  <c r="G873" i="9" s="1"/>
  <c r="N874" i="9"/>
  <c r="G874" i="9" s="1"/>
  <c r="N875" i="9"/>
  <c r="G875" i="9" s="1"/>
  <c r="N876" i="9"/>
  <c r="G876" i="9" s="1"/>
  <c r="N877" i="9"/>
  <c r="G877" i="9" s="1"/>
  <c r="N878" i="9"/>
  <c r="G878" i="9" s="1"/>
  <c r="N879" i="9"/>
  <c r="G879" i="9" s="1"/>
  <c r="N880" i="9"/>
  <c r="G880" i="9" s="1"/>
  <c r="N881" i="9"/>
  <c r="G881" i="9" s="1"/>
  <c r="N882" i="9"/>
  <c r="G882" i="9" s="1"/>
  <c r="N883" i="9"/>
  <c r="G883" i="9" s="1"/>
  <c r="N884" i="9"/>
  <c r="G884" i="9" s="1"/>
  <c r="N885" i="9"/>
  <c r="G885" i="9" s="1"/>
  <c r="N886" i="9"/>
  <c r="G886" i="9" s="1"/>
  <c r="N887" i="9"/>
  <c r="G887" i="9" s="1"/>
  <c r="N888" i="9"/>
  <c r="G888" i="9" s="1"/>
  <c r="N889" i="9"/>
  <c r="G889" i="9" s="1"/>
  <c r="N890" i="9"/>
  <c r="G890" i="9" s="1"/>
  <c r="N891" i="9"/>
  <c r="G891" i="9" s="1"/>
  <c r="N892" i="9"/>
  <c r="G892" i="9" s="1"/>
  <c r="N893" i="9"/>
  <c r="G893" i="9" s="1"/>
  <c r="N894" i="9"/>
  <c r="G894" i="9" s="1"/>
  <c r="N895" i="9"/>
  <c r="G895" i="9" s="1"/>
  <c r="N896" i="9"/>
  <c r="G896" i="9" s="1"/>
  <c r="N897" i="9"/>
  <c r="G897" i="9" s="1"/>
  <c r="N898" i="9"/>
  <c r="G898" i="9" s="1"/>
  <c r="N899" i="9"/>
  <c r="G899" i="9" s="1"/>
  <c r="N900" i="9"/>
  <c r="G900" i="9" s="1"/>
  <c r="N901" i="9"/>
  <c r="G901" i="9" s="1"/>
  <c r="N902" i="9"/>
  <c r="G902" i="9" s="1"/>
  <c r="N903" i="9"/>
  <c r="G903" i="9" s="1"/>
  <c r="N904" i="9"/>
  <c r="G904" i="9" s="1"/>
  <c r="N905" i="9"/>
  <c r="G905" i="9" s="1"/>
  <c r="N906" i="9"/>
  <c r="G906" i="9" s="1"/>
  <c r="N907" i="9"/>
  <c r="G907" i="9" s="1"/>
  <c r="N908" i="9"/>
  <c r="G908" i="9" s="1"/>
  <c r="N909" i="9"/>
  <c r="G909" i="9" s="1"/>
  <c r="N910" i="9"/>
  <c r="G910" i="9" s="1"/>
  <c r="N911" i="9"/>
  <c r="G911" i="9" s="1"/>
  <c r="N912" i="9"/>
  <c r="G912" i="9" s="1"/>
  <c r="N913" i="9"/>
  <c r="G913" i="9" s="1"/>
  <c r="N914" i="9"/>
  <c r="G914" i="9" s="1"/>
  <c r="N915" i="9"/>
  <c r="G915" i="9" s="1"/>
  <c r="N916" i="9"/>
  <c r="G916" i="9" s="1"/>
  <c r="N917" i="9"/>
  <c r="G917" i="9" s="1"/>
  <c r="N918" i="9"/>
  <c r="G918" i="9" s="1"/>
  <c r="N919" i="9"/>
  <c r="G919" i="9" s="1"/>
  <c r="N920" i="9"/>
  <c r="G920" i="9" s="1"/>
  <c r="N921" i="9"/>
  <c r="G921" i="9" s="1"/>
  <c r="N922" i="9"/>
  <c r="G922" i="9" s="1"/>
  <c r="N923" i="9"/>
  <c r="G923" i="9" s="1"/>
  <c r="N924" i="9"/>
  <c r="G924" i="9" s="1"/>
  <c r="N925" i="9"/>
  <c r="G925" i="9" s="1"/>
  <c r="N926" i="9"/>
  <c r="G926" i="9" s="1"/>
  <c r="N927" i="9"/>
  <c r="G927" i="9" s="1"/>
  <c r="N928" i="9"/>
  <c r="G928" i="9" s="1"/>
  <c r="N929" i="9"/>
  <c r="G929" i="9" s="1"/>
  <c r="N930" i="9"/>
  <c r="G930" i="9" s="1"/>
  <c r="N931" i="9"/>
  <c r="G931" i="9" s="1"/>
  <c r="N932" i="9"/>
  <c r="G932" i="9" s="1"/>
  <c r="N933" i="9"/>
  <c r="G933" i="9" s="1"/>
  <c r="N934" i="9"/>
  <c r="G934" i="9" s="1"/>
  <c r="N935" i="9"/>
  <c r="G935" i="9" s="1"/>
  <c r="N936" i="9"/>
  <c r="G936" i="9" s="1"/>
  <c r="N937" i="9"/>
  <c r="G937" i="9" s="1"/>
  <c r="N938" i="9"/>
  <c r="G938" i="9" s="1"/>
  <c r="N939" i="9"/>
  <c r="G939" i="9" s="1"/>
  <c r="N940" i="9"/>
  <c r="G940" i="9" s="1"/>
  <c r="N941" i="9"/>
  <c r="G941" i="9" s="1"/>
  <c r="N942" i="9"/>
  <c r="G942" i="9" s="1"/>
  <c r="N943" i="9"/>
  <c r="G943" i="9" s="1"/>
  <c r="N944" i="9"/>
  <c r="G944" i="9" s="1"/>
  <c r="N945" i="9"/>
  <c r="G945" i="9" s="1"/>
  <c r="N946" i="9"/>
  <c r="G946" i="9" s="1"/>
  <c r="N947" i="9"/>
  <c r="G947" i="9" s="1"/>
  <c r="N948" i="9"/>
  <c r="G948" i="9" s="1"/>
  <c r="N949" i="9"/>
  <c r="G949" i="9" s="1"/>
  <c r="N950" i="9"/>
  <c r="G950" i="9" s="1"/>
  <c r="N951" i="9"/>
  <c r="G951" i="9" s="1"/>
  <c r="N952" i="9"/>
  <c r="G952" i="9" s="1"/>
  <c r="N953" i="9"/>
  <c r="G953" i="9" s="1"/>
  <c r="N954" i="9"/>
  <c r="G954" i="9" s="1"/>
  <c r="N955" i="9"/>
  <c r="G955" i="9" s="1"/>
  <c r="N956" i="9"/>
  <c r="G956" i="9" s="1"/>
  <c r="N957" i="9"/>
  <c r="G957" i="9" s="1"/>
  <c r="N958" i="9"/>
  <c r="G958" i="9" s="1"/>
  <c r="N959" i="9"/>
  <c r="G959" i="9" s="1"/>
  <c r="N960" i="9"/>
  <c r="G960" i="9" s="1"/>
  <c r="N961" i="9"/>
  <c r="G961" i="9" s="1"/>
  <c r="N962" i="9"/>
  <c r="G962" i="9" s="1"/>
  <c r="N963" i="9"/>
  <c r="G963" i="9" s="1"/>
  <c r="N964" i="9"/>
  <c r="G964" i="9" s="1"/>
  <c r="N965" i="9"/>
  <c r="G965" i="9" s="1"/>
  <c r="N966" i="9"/>
  <c r="G966" i="9" s="1"/>
  <c r="N967" i="9"/>
  <c r="G967" i="9" s="1"/>
  <c r="N968" i="9"/>
  <c r="G968" i="9" s="1"/>
  <c r="N969" i="9"/>
  <c r="G969" i="9" s="1"/>
  <c r="N970" i="9"/>
  <c r="G970" i="9" s="1"/>
  <c r="N971" i="9"/>
  <c r="G971" i="9" s="1"/>
  <c r="N972" i="9"/>
  <c r="G972" i="9" s="1"/>
  <c r="N973" i="9"/>
  <c r="G973" i="9" s="1"/>
  <c r="N974" i="9"/>
  <c r="G974" i="9" s="1"/>
  <c r="N975" i="9"/>
  <c r="G975" i="9" s="1"/>
  <c r="N976" i="9"/>
  <c r="G976" i="9" s="1"/>
  <c r="N977" i="9"/>
  <c r="G977" i="9" s="1"/>
  <c r="N978" i="9"/>
  <c r="G978" i="9" s="1"/>
  <c r="N979" i="9"/>
  <c r="G979" i="9" s="1"/>
  <c r="N980" i="9"/>
  <c r="G980" i="9" s="1"/>
  <c r="N981" i="9"/>
  <c r="G981" i="9" s="1"/>
  <c r="N982" i="9"/>
  <c r="G982" i="9" s="1"/>
  <c r="N983" i="9"/>
  <c r="G983" i="9" s="1"/>
  <c r="N984" i="9"/>
  <c r="G984" i="9" s="1"/>
  <c r="N985" i="9"/>
  <c r="G985" i="9" s="1"/>
  <c r="N986" i="9"/>
  <c r="G986" i="9" s="1"/>
  <c r="N987" i="9"/>
  <c r="G987" i="9" s="1"/>
  <c r="N988" i="9"/>
  <c r="G988" i="9" s="1"/>
  <c r="N989" i="9"/>
  <c r="G989" i="9" s="1"/>
  <c r="N990" i="9"/>
  <c r="G990" i="9" s="1"/>
  <c r="N991" i="9"/>
  <c r="G991" i="9" s="1"/>
  <c r="N992" i="9"/>
  <c r="G992" i="9" s="1"/>
  <c r="N993" i="9"/>
  <c r="G993" i="9" s="1"/>
  <c r="N994" i="9"/>
  <c r="G994" i="9" s="1"/>
  <c r="N995" i="9"/>
  <c r="G995" i="9" s="1"/>
  <c r="N996" i="9"/>
  <c r="G996" i="9" s="1"/>
  <c r="N997" i="9"/>
  <c r="G997" i="9" s="1"/>
  <c r="N998" i="9"/>
  <c r="G998" i="9" s="1"/>
  <c r="N999" i="9"/>
  <c r="G999" i="9" s="1"/>
  <c r="N1000" i="9"/>
  <c r="G1000" i="9" s="1"/>
  <c r="N1001" i="9"/>
  <c r="G1001" i="9" s="1"/>
  <c r="N1002" i="9"/>
  <c r="G1002" i="9" s="1"/>
  <c r="N1003" i="9"/>
  <c r="G1003" i="9" s="1"/>
  <c r="N1004" i="9"/>
  <c r="G1004" i="9" s="1"/>
  <c r="N1005" i="9"/>
  <c r="G1005" i="9" s="1"/>
  <c r="N1006" i="9"/>
  <c r="G1006" i="9" s="1"/>
  <c r="N1007" i="9"/>
  <c r="G1007" i="9" s="1"/>
  <c r="N1008" i="9"/>
  <c r="G1008" i="9" s="1"/>
  <c r="N1009" i="9"/>
  <c r="G1009" i="9" s="1"/>
  <c r="N1010" i="9"/>
  <c r="G1010" i="9" s="1"/>
  <c r="N1011" i="9"/>
  <c r="G1011" i="9" s="1"/>
  <c r="N1012" i="9"/>
  <c r="G1012" i="9" s="1"/>
  <c r="N1013" i="9"/>
  <c r="G1013" i="9" s="1"/>
  <c r="N1014" i="9"/>
  <c r="G1014" i="9" s="1"/>
  <c r="N1015" i="9"/>
  <c r="G1015" i="9" s="1"/>
  <c r="N1016" i="9"/>
  <c r="G1016" i="9" s="1"/>
  <c r="N1017" i="9"/>
  <c r="G1017" i="9" s="1"/>
  <c r="N1018" i="9"/>
  <c r="G1018" i="9" s="1"/>
  <c r="N1019" i="9"/>
  <c r="G1019" i="9" s="1"/>
  <c r="N1020" i="9"/>
  <c r="G1020" i="9" s="1"/>
  <c r="N1021" i="9"/>
  <c r="G1021" i="9" s="1"/>
  <c r="N1022" i="9"/>
  <c r="G1022" i="9" s="1"/>
  <c r="N1023" i="9"/>
  <c r="G1023" i="9" s="1"/>
  <c r="N1024" i="9"/>
  <c r="G1024" i="9" s="1"/>
  <c r="N1025" i="9"/>
  <c r="G1025" i="9" s="1"/>
  <c r="N1026" i="9"/>
  <c r="G1026" i="9" s="1"/>
  <c r="N1027" i="9"/>
  <c r="G1027" i="9" s="1"/>
  <c r="N1028" i="9"/>
  <c r="G1028" i="9" s="1"/>
  <c r="N1029" i="9"/>
  <c r="G1029" i="9" s="1"/>
  <c r="N1030" i="9"/>
  <c r="G1030" i="9" s="1"/>
  <c r="N1031" i="9"/>
  <c r="G1031" i="9" s="1"/>
  <c r="N1032" i="9"/>
  <c r="G1032" i="9" s="1"/>
  <c r="N1033" i="9"/>
  <c r="G1033" i="9" s="1"/>
  <c r="N1034" i="9"/>
  <c r="G1034" i="9" s="1"/>
  <c r="N1035" i="9"/>
  <c r="G1035" i="9" s="1"/>
  <c r="N1036" i="9"/>
  <c r="G1036" i="9" s="1"/>
  <c r="N1037" i="9"/>
  <c r="G1037" i="9" s="1"/>
  <c r="N1038" i="9"/>
  <c r="G1038" i="9" s="1"/>
  <c r="N1039" i="9"/>
  <c r="G1039" i="9" s="1"/>
  <c r="N1040" i="9"/>
  <c r="G1040" i="9" s="1"/>
  <c r="N1041" i="9"/>
  <c r="G1041" i="9" s="1"/>
  <c r="N1042" i="9"/>
  <c r="G1042" i="9" s="1"/>
  <c r="N1043" i="9"/>
  <c r="G1043" i="9" s="1"/>
  <c r="N1044" i="9"/>
  <c r="G1044" i="9" s="1"/>
  <c r="N1045" i="9"/>
  <c r="G1045" i="9" s="1"/>
  <c r="N1046" i="9"/>
  <c r="G1046" i="9" s="1"/>
  <c r="N1047" i="9"/>
  <c r="G1047" i="9" s="1"/>
  <c r="N1048" i="9"/>
  <c r="G1048" i="9" s="1"/>
  <c r="N1049" i="9"/>
  <c r="G1049" i="9" s="1"/>
  <c r="N1050" i="9"/>
  <c r="G1050" i="9" s="1"/>
  <c r="N1051" i="9"/>
  <c r="G1051" i="9" s="1"/>
  <c r="N1052" i="9"/>
  <c r="G1052" i="9" s="1"/>
  <c r="N1053" i="9"/>
  <c r="G1053" i="9" s="1"/>
  <c r="N1054" i="9"/>
  <c r="G1054" i="9" s="1"/>
  <c r="N1055" i="9"/>
  <c r="G1055" i="9" s="1"/>
  <c r="N1056" i="9"/>
  <c r="G1056" i="9" s="1"/>
  <c r="N1057" i="9"/>
  <c r="G1057" i="9" s="1"/>
  <c r="N1058" i="9"/>
  <c r="G1058" i="9" s="1"/>
  <c r="N1059" i="9"/>
  <c r="G1059" i="9" s="1"/>
  <c r="N1060" i="9"/>
  <c r="G1060" i="9" s="1"/>
  <c r="N1061" i="9"/>
  <c r="G1061" i="9" s="1"/>
  <c r="N1062" i="9"/>
  <c r="G1062" i="9" s="1"/>
  <c r="N1063" i="9"/>
  <c r="G1063" i="9" s="1"/>
  <c r="N1064" i="9"/>
  <c r="G1064" i="9" s="1"/>
  <c r="N1065" i="9"/>
  <c r="G1065" i="9" s="1"/>
  <c r="N1066" i="9"/>
  <c r="G1066" i="9" s="1"/>
  <c r="N1067" i="9"/>
  <c r="G1067" i="9" s="1"/>
  <c r="N1068" i="9"/>
  <c r="G1068" i="9" s="1"/>
  <c r="N1069" i="9"/>
  <c r="G1069" i="9" s="1"/>
  <c r="N1070" i="9"/>
  <c r="G1070" i="9" s="1"/>
  <c r="N1071" i="9"/>
  <c r="G1071" i="9" s="1"/>
  <c r="N1072" i="9"/>
  <c r="G1072" i="9" s="1"/>
  <c r="N1073" i="9"/>
  <c r="G1073" i="9" s="1"/>
  <c r="N1074" i="9"/>
  <c r="G1074" i="9" s="1"/>
  <c r="N1075" i="9"/>
  <c r="G1075" i="9" s="1"/>
  <c r="N1076" i="9"/>
  <c r="G1076" i="9" s="1"/>
  <c r="N1077" i="9"/>
  <c r="G1077" i="9" s="1"/>
  <c r="N1078" i="9"/>
  <c r="G1078" i="9" s="1"/>
  <c r="N1079" i="9"/>
  <c r="G1079" i="9" s="1"/>
  <c r="N1080" i="9"/>
  <c r="G1080" i="9" s="1"/>
  <c r="N1081" i="9"/>
  <c r="G1081" i="9" s="1"/>
  <c r="N1082" i="9"/>
  <c r="G1082" i="9" s="1"/>
  <c r="N1083" i="9"/>
  <c r="G1083" i="9" s="1"/>
  <c r="N1084" i="9"/>
  <c r="G1084" i="9" s="1"/>
  <c r="N1085" i="9"/>
  <c r="G1085" i="9" s="1"/>
  <c r="N1086" i="9"/>
  <c r="G1086" i="9" s="1"/>
  <c r="N1087" i="9"/>
  <c r="G1087" i="9" s="1"/>
  <c r="N1088" i="9"/>
  <c r="G1088" i="9" s="1"/>
  <c r="N1089" i="9"/>
  <c r="G1089" i="9" s="1"/>
  <c r="N1090" i="9"/>
  <c r="G1090" i="9" s="1"/>
  <c r="N1091" i="9"/>
  <c r="G1091" i="9" s="1"/>
  <c r="N1092" i="9"/>
  <c r="G1092" i="9" s="1"/>
  <c r="N1093" i="9"/>
  <c r="G1093" i="9" s="1"/>
  <c r="N1094" i="9"/>
  <c r="G1094" i="9" s="1"/>
  <c r="N1095" i="9"/>
  <c r="G1095" i="9" s="1"/>
  <c r="N1096" i="9"/>
  <c r="G1096" i="9" s="1"/>
  <c r="N1097" i="9"/>
  <c r="G1097" i="9" s="1"/>
  <c r="N1098" i="9"/>
  <c r="G1098" i="9" s="1"/>
  <c r="N1099" i="9"/>
  <c r="G1099" i="9" s="1"/>
  <c r="N1100" i="9"/>
  <c r="G1100" i="9" s="1"/>
  <c r="N1101" i="9"/>
  <c r="G1101" i="9" s="1"/>
  <c r="N1102" i="9"/>
  <c r="G1102" i="9" s="1"/>
  <c r="N1103" i="9"/>
  <c r="G1103" i="9" s="1"/>
  <c r="N1104" i="9"/>
  <c r="G1104" i="9" s="1"/>
  <c r="N1105" i="9"/>
  <c r="G1105" i="9" s="1"/>
  <c r="N1106" i="9"/>
  <c r="G1106" i="9" s="1"/>
  <c r="N1107" i="9"/>
  <c r="G1107" i="9" s="1"/>
  <c r="N1108" i="9"/>
  <c r="G1108" i="9" s="1"/>
  <c r="N1109" i="9"/>
  <c r="G1109" i="9" s="1"/>
  <c r="N1110" i="9"/>
  <c r="G1110" i="9" s="1"/>
  <c r="N1111" i="9"/>
  <c r="G1111" i="9" s="1"/>
  <c r="N1112" i="9"/>
  <c r="G1112" i="9" s="1"/>
  <c r="N1113" i="9"/>
  <c r="G1113" i="9" s="1"/>
  <c r="N1114" i="9"/>
  <c r="G1114" i="9" s="1"/>
  <c r="N1115" i="9"/>
  <c r="G1115" i="9" s="1"/>
  <c r="N1116" i="9"/>
  <c r="G1116" i="9" s="1"/>
  <c r="N1117" i="9"/>
  <c r="G1117" i="9" s="1"/>
  <c r="N1118" i="9"/>
  <c r="G1118" i="9" s="1"/>
  <c r="N1119" i="9"/>
  <c r="G1119" i="9" s="1"/>
  <c r="N1120" i="9"/>
  <c r="G1120" i="9" s="1"/>
  <c r="N1121" i="9"/>
  <c r="G1121" i="9" s="1"/>
  <c r="N1122" i="9"/>
  <c r="G1122" i="9" s="1"/>
  <c r="N1123" i="9"/>
  <c r="G1123" i="9" s="1"/>
  <c r="N1124" i="9"/>
  <c r="G1124" i="9" s="1"/>
  <c r="N1125" i="9"/>
  <c r="G1125" i="9" s="1"/>
  <c r="N1126" i="9"/>
  <c r="G1126" i="9" s="1"/>
  <c r="N1127" i="9"/>
  <c r="G1127" i="9" s="1"/>
  <c r="N1128" i="9"/>
  <c r="G1128" i="9" s="1"/>
  <c r="N1129" i="9"/>
  <c r="G1129" i="9" s="1"/>
  <c r="N1130" i="9"/>
  <c r="G1130" i="9" s="1"/>
  <c r="N1131" i="9"/>
  <c r="G1131" i="9" s="1"/>
  <c r="N1132" i="9"/>
  <c r="G1132" i="9" s="1"/>
  <c r="N1133" i="9"/>
  <c r="G1133" i="9" s="1"/>
  <c r="N1134" i="9"/>
  <c r="G1134" i="9" s="1"/>
  <c r="N1135" i="9"/>
  <c r="G1135" i="9" s="1"/>
  <c r="N1136" i="9"/>
  <c r="G1136" i="9" s="1"/>
  <c r="N1137" i="9"/>
  <c r="G1137" i="9" s="1"/>
  <c r="N1138" i="9"/>
  <c r="G1138" i="9" s="1"/>
  <c r="N1139" i="9"/>
  <c r="G1139" i="9" s="1"/>
  <c r="N1140" i="9"/>
  <c r="G1140" i="9" s="1"/>
  <c r="N1141" i="9"/>
  <c r="G1141" i="9" s="1"/>
  <c r="N1142" i="9"/>
  <c r="G1142" i="9" s="1"/>
  <c r="N1143" i="9"/>
  <c r="G1143" i="9" s="1"/>
  <c r="N1144" i="9"/>
  <c r="G1144" i="9" s="1"/>
  <c r="N1145" i="9"/>
  <c r="G1145" i="9" s="1"/>
  <c r="N1146" i="9"/>
  <c r="G1146" i="9" s="1"/>
  <c r="N1147" i="9"/>
  <c r="G1147" i="9" s="1"/>
  <c r="N1148" i="9"/>
  <c r="G1148" i="9" s="1"/>
  <c r="N1149" i="9"/>
  <c r="G1149" i="9" s="1"/>
  <c r="N1150" i="9"/>
  <c r="G1150" i="9" s="1"/>
  <c r="N1151" i="9"/>
  <c r="G1151" i="9" s="1"/>
  <c r="N1152" i="9"/>
  <c r="G1152" i="9" s="1"/>
  <c r="N1153" i="9"/>
  <c r="G1153" i="9" s="1"/>
  <c r="N1154" i="9"/>
  <c r="G1154" i="9" s="1"/>
  <c r="N1155" i="9"/>
  <c r="G1155" i="9" s="1"/>
  <c r="N1156" i="9"/>
  <c r="G1156" i="9" s="1"/>
  <c r="N1157" i="9"/>
  <c r="G1157" i="9" s="1"/>
  <c r="N1158" i="9"/>
  <c r="G1158" i="9" s="1"/>
  <c r="N1159" i="9"/>
  <c r="G1159" i="9" s="1"/>
  <c r="N1160" i="9"/>
  <c r="G1160" i="9" s="1"/>
  <c r="N1161" i="9"/>
  <c r="G1161" i="9" s="1"/>
  <c r="N1162" i="9"/>
  <c r="G1162" i="9" s="1"/>
  <c r="N1163" i="9"/>
  <c r="G1163" i="9" s="1"/>
  <c r="N1164" i="9"/>
  <c r="G1164" i="9" s="1"/>
  <c r="N1165" i="9"/>
  <c r="G1165" i="9" s="1"/>
  <c r="N1166" i="9"/>
  <c r="G1166" i="9" s="1"/>
  <c r="N1167" i="9"/>
  <c r="G1167" i="9" s="1"/>
  <c r="N1168" i="9"/>
  <c r="G1168" i="9" s="1"/>
  <c r="N1169" i="9"/>
  <c r="G1169" i="9" s="1"/>
  <c r="N1170" i="9"/>
  <c r="G1170" i="9" s="1"/>
  <c r="N1171" i="9"/>
  <c r="G1171" i="9" s="1"/>
  <c r="N1172" i="9"/>
  <c r="G1172" i="9" s="1"/>
  <c r="N1173" i="9"/>
  <c r="G1173" i="9" s="1"/>
  <c r="N1174" i="9"/>
  <c r="G1174" i="9" s="1"/>
  <c r="N1175" i="9"/>
  <c r="G1175" i="9" s="1"/>
  <c r="N1176" i="9"/>
  <c r="G1176" i="9" s="1"/>
  <c r="N1177" i="9"/>
  <c r="G1177" i="9" s="1"/>
  <c r="N1178" i="9"/>
  <c r="G1178" i="9" s="1"/>
  <c r="N1179" i="9"/>
  <c r="G1179" i="9" s="1"/>
  <c r="N1180" i="9"/>
  <c r="G1180" i="9" s="1"/>
  <c r="N1181" i="9"/>
  <c r="G1181" i="9" s="1"/>
  <c r="N1182" i="9"/>
  <c r="G1182" i="9" s="1"/>
  <c r="N1183" i="9"/>
  <c r="G1183" i="9" s="1"/>
  <c r="N1184" i="9"/>
  <c r="G1184" i="9" s="1"/>
  <c r="N1185" i="9"/>
  <c r="G1185" i="9" s="1"/>
  <c r="N1186" i="9"/>
  <c r="G1186" i="9" s="1"/>
  <c r="N1187" i="9"/>
  <c r="G1187" i="9" s="1"/>
  <c r="N1188" i="9"/>
  <c r="G1188" i="9" s="1"/>
  <c r="N1189" i="9"/>
  <c r="G1189" i="9" s="1"/>
  <c r="N1190" i="9"/>
  <c r="G1190" i="9" s="1"/>
  <c r="N1191" i="9"/>
  <c r="G1191" i="9" s="1"/>
  <c r="N1192" i="9"/>
  <c r="G1192" i="9" s="1"/>
  <c r="N1193" i="9"/>
  <c r="G1193" i="9" s="1"/>
  <c r="N1194" i="9"/>
  <c r="G1194" i="9" s="1"/>
  <c r="N1195" i="9"/>
  <c r="G1195" i="9" s="1"/>
  <c r="N1196" i="9"/>
  <c r="G1196" i="9" s="1"/>
  <c r="N1197" i="9"/>
  <c r="G1197" i="9" s="1"/>
  <c r="N1198" i="9"/>
  <c r="G1198" i="9" s="1"/>
  <c r="N1199" i="9"/>
  <c r="G1199" i="9" s="1"/>
  <c r="N1200" i="9"/>
  <c r="G1200" i="9" s="1"/>
  <c r="N1201" i="9"/>
  <c r="G1201" i="9" s="1"/>
  <c r="N1202" i="9"/>
  <c r="G1202" i="9" s="1"/>
  <c r="N1203" i="9"/>
  <c r="G1203" i="9" s="1"/>
  <c r="N1204" i="9"/>
  <c r="G1204" i="9" s="1"/>
  <c r="N1205" i="9"/>
  <c r="G1205" i="9" s="1"/>
  <c r="N1206" i="9"/>
  <c r="G1206" i="9" s="1"/>
  <c r="N1207" i="9"/>
  <c r="G1207" i="9" s="1"/>
  <c r="N1208" i="9"/>
  <c r="G1208" i="9" s="1"/>
  <c r="N1209" i="9"/>
  <c r="G1209" i="9" s="1"/>
  <c r="N1210" i="9"/>
  <c r="G1210" i="9" s="1"/>
  <c r="N1211" i="9"/>
  <c r="G1211" i="9" s="1"/>
  <c r="N1212" i="9"/>
  <c r="G1212" i="9" s="1"/>
  <c r="N1213" i="9"/>
  <c r="G1213" i="9" s="1"/>
  <c r="N1214" i="9"/>
  <c r="G1214" i="9" s="1"/>
  <c r="N1215" i="9"/>
  <c r="G1215" i="9" s="1"/>
  <c r="N1216" i="9"/>
  <c r="G1216" i="9" s="1"/>
  <c r="N1217" i="9"/>
  <c r="G1217" i="9" s="1"/>
  <c r="N1218" i="9"/>
  <c r="G1218" i="9" s="1"/>
  <c r="N1219" i="9"/>
  <c r="G1219" i="9" s="1"/>
  <c r="N1220" i="9"/>
  <c r="G1220" i="9" s="1"/>
  <c r="N1221" i="9"/>
  <c r="G1221" i="9" s="1"/>
  <c r="N1222" i="9"/>
  <c r="G1222" i="9" s="1"/>
  <c r="N1223" i="9"/>
  <c r="G1223" i="9" s="1"/>
  <c r="N1224" i="9"/>
  <c r="G1224" i="9" s="1"/>
  <c r="N1225" i="9"/>
  <c r="G1225" i="9" s="1"/>
  <c r="N1226" i="9"/>
  <c r="G1226" i="9" s="1"/>
  <c r="N1227" i="9"/>
  <c r="G1227" i="9" s="1"/>
  <c r="N1228" i="9"/>
  <c r="G1228" i="9" s="1"/>
  <c r="N1229" i="9"/>
  <c r="G1229" i="9" s="1"/>
  <c r="N1230" i="9"/>
  <c r="G1230" i="9" s="1"/>
  <c r="N1231" i="9"/>
  <c r="G1231" i="9" s="1"/>
  <c r="N1232" i="9"/>
  <c r="G1232" i="9" s="1"/>
  <c r="N1233" i="9"/>
  <c r="G1233" i="9" s="1"/>
  <c r="N1234" i="9"/>
  <c r="G1234" i="9" s="1"/>
  <c r="N1235" i="9"/>
  <c r="G1235" i="9" s="1"/>
  <c r="N1236" i="9"/>
  <c r="G1236" i="9" s="1"/>
  <c r="N1237" i="9"/>
  <c r="G1237" i="9" s="1"/>
  <c r="N1238" i="9"/>
  <c r="G1238" i="9" s="1"/>
  <c r="N1239" i="9"/>
  <c r="G1239" i="9" s="1"/>
  <c r="N1240" i="9"/>
  <c r="G1240" i="9" s="1"/>
  <c r="N1241" i="9"/>
  <c r="G1241" i="9" s="1"/>
  <c r="N1242" i="9"/>
  <c r="G1242" i="9" s="1"/>
  <c r="N1243" i="9"/>
  <c r="G1243" i="9" s="1"/>
  <c r="N1244" i="9"/>
  <c r="G1244" i="9" s="1"/>
  <c r="N1245" i="9"/>
  <c r="G1245" i="9" s="1"/>
  <c r="N1246" i="9"/>
  <c r="G1246" i="9" s="1"/>
  <c r="N1247" i="9"/>
  <c r="G1247" i="9" s="1"/>
  <c r="N1248" i="9"/>
  <c r="G1248" i="9" s="1"/>
  <c r="N1249" i="9"/>
  <c r="G1249" i="9" s="1"/>
  <c r="N1250" i="9"/>
  <c r="G1250" i="9" s="1"/>
  <c r="N1251" i="9"/>
  <c r="G1251" i="9" s="1"/>
  <c r="N1252" i="9"/>
  <c r="G1252" i="9" s="1"/>
  <c r="N1253" i="9"/>
  <c r="G1253" i="9" s="1"/>
  <c r="N1254" i="9"/>
  <c r="G1254" i="9" s="1"/>
  <c r="N1255" i="9"/>
  <c r="G1255" i="9" s="1"/>
  <c r="N1256" i="9"/>
  <c r="G1256" i="9" s="1"/>
  <c r="N1257" i="9"/>
  <c r="G1257" i="9" s="1"/>
  <c r="N1258" i="9"/>
  <c r="G1258" i="9" s="1"/>
  <c r="N1259" i="9"/>
  <c r="G1259" i="9" s="1"/>
  <c r="N1260" i="9"/>
  <c r="G1260" i="9" s="1"/>
  <c r="N1261" i="9"/>
  <c r="G1261" i="9" s="1"/>
  <c r="N1262" i="9"/>
  <c r="G1262" i="9" s="1"/>
  <c r="N1263" i="9"/>
  <c r="G1263" i="9" s="1"/>
  <c r="N1264" i="9"/>
  <c r="G1264" i="9" s="1"/>
  <c r="N1265" i="9"/>
  <c r="G1265" i="9" s="1"/>
  <c r="N1266" i="9"/>
  <c r="G1266" i="9" s="1"/>
  <c r="N1267" i="9"/>
  <c r="G1267" i="9" s="1"/>
  <c r="N1268" i="9"/>
  <c r="G1268" i="9" s="1"/>
  <c r="N1269" i="9"/>
  <c r="G1269" i="9" s="1"/>
  <c r="N1270" i="9"/>
  <c r="G1270" i="9" s="1"/>
  <c r="N1271" i="9"/>
  <c r="G1271" i="9" s="1"/>
  <c r="N1272" i="9"/>
  <c r="G1272" i="9" s="1"/>
  <c r="N1273" i="9"/>
  <c r="G1273" i="9" s="1"/>
  <c r="N1274" i="9"/>
  <c r="G1274" i="9" s="1"/>
  <c r="N1275" i="9"/>
  <c r="G1275" i="9" s="1"/>
  <c r="N1276" i="9"/>
  <c r="G1276" i="9" s="1"/>
  <c r="N1277" i="9"/>
  <c r="G1277" i="9" s="1"/>
  <c r="N1278" i="9"/>
  <c r="G1278" i="9" s="1"/>
  <c r="N1279" i="9"/>
  <c r="G1279" i="9" s="1"/>
  <c r="N1280" i="9"/>
  <c r="G1280" i="9" s="1"/>
  <c r="N1281" i="9"/>
  <c r="G1281" i="9" s="1"/>
  <c r="N1282" i="9"/>
  <c r="G1282" i="9" s="1"/>
  <c r="N1283" i="9"/>
  <c r="G1283" i="9" s="1"/>
  <c r="N1284" i="9"/>
  <c r="G1284" i="9" s="1"/>
  <c r="N1285" i="9"/>
  <c r="G1285" i="9" s="1"/>
  <c r="N1286" i="9"/>
  <c r="G1286" i="9" s="1"/>
  <c r="N1287" i="9"/>
  <c r="G1287" i="9" s="1"/>
  <c r="N1288" i="9"/>
  <c r="G1288" i="9" s="1"/>
  <c r="N1289" i="9"/>
  <c r="G1289" i="9" s="1"/>
  <c r="N1290" i="9"/>
  <c r="G1290" i="9" s="1"/>
  <c r="N1291" i="9"/>
  <c r="G1291" i="9" s="1"/>
  <c r="N1292" i="9"/>
  <c r="G1292" i="9" s="1"/>
  <c r="N1293" i="9"/>
  <c r="G1293" i="9" s="1"/>
  <c r="N1294" i="9"/>
  <c r="G1294" i="9" s="1"/>
  <c r="N1295" i="9"/>
  <c r="G1295" i="9" s="1"/>
  <c r="N1296" i="9"/>
  <c r="G1296" i="9" s="1"/>
  <c r="N1297" i="9"/>
  <c r="G1297" i="9" s="1"/>
  <c r="N1298" i="9"/>
  <c r="G1298" i="9" s="1"/>
  <c r="N1299" i="9"/>
  <c r="G1299" i="9" s="1"/>
  <c r="N1300" i="9"/>
  <c r="G1300" i="9" s="1"/>
  <c r="N1301" i="9"/>
  <c r="G1301" i="9" s="1"/>
  <c r="N1302" i="9"/>
  <c r="G1302" i="9" s="1"/>
  <c r="N1303" i="9"/>
  <c r="G1303" i="9" s="1"/>
  <c r="N1304" i="9"/>
  <c r="G1304" i="9" s="1"/>
  <c r="N1305" i="9"/>
  <c r="G1305" i="9" s="1"/>
  <c r="N1306" i="9"/>
  <c r="G1306" i="9" s="1"/>
  <c r="N1307" i="9"/>
  <c r="G1307" i="9" s="1"/>
  <c r="N1308" i="9"/>
  <c r="G1308" i="9" s="1"/>
  <c r="N1309" i="9"/>
  <c r="G1309" i="9" s="1"/>
  <c r="N1310" i="9"/>
  <c r="G1310" i="9" s="1"/>
  <c r="N1311" i="9"/>
  <c r="G1311" i="9" s="1"/>
  <c r="N1312" i="9"/>
  <c r="G1312" i="9" s="1"/>
  <c r="N1313" i="9"/>
  <c r="G1313" i="9" s="1"/>
  <c r="N1314" i="9"/>
  <c r="G1314" i="9" s="1"/>
  <c r="N1315" i="9"/>
  <c r="G1315" i="9" s="1"/>
  <c r="N1316" i="9"/>
  <c r="G1316" i="9" s="1"/>
  <c r="N1317" i="9"/>
  <c r="G1317" i="9" s="1"/>
  <c r="N1318" i="9"/>
  <c r="G1318" i="9" s="1"/>
  <c r="N1319" i="9"/>
  <c r="G1319" i="9" s="1"/>
  <c r="N1320" i="9"/>
  <c r="G1320" i="9" s="1"/>
  <c r="N1321" i="9"/>
  <c r="G1321" i="9" s="1"/>
  <c r="N1322" i="9"/>
  <c r="G1322" i="9" s="1"/>
  <c r="N1323" i="9"/>
  <c r="G1323" i="9" s="1"/>
  <c r="N1324" i="9"/>
  <c r="G1324" i="9" s="1"/>
  <c r="N1325" i="9"/>
  <c r="G1325" i="9" s="1"/>
  <c r="N1326" i="9"/>
  <c r="G1326" i="9" s="1"/>
  <c r="N1327" i="9"/>
  <c r="G1327" i="9" s="1"/>
  <c r="N1328" i="9"/>
  <c r="G1328" i="9" s="1"/>
  <c r="N1329" i="9"/>
  <c r="G1329" i="9" s="1"/>
  <c r="N1330" i="9"/>
  <c r="G1330" i="9" s="1"/>
  <c r="N1331" i="9"/>
  <c r="G1331" i="9" s="1"/>
  <c r="N1332" i="9"/>
  <c r="G1332" i="9" s="1"/>
  <c r="N1333" i="9"/>
  <c r="G1333" i="9" s="1"/>
  <c r="N1334" i="9"/>
  <c r="G1334" i="9" s="1"/>
  <c r="N1335" i="9"/>
  <c r="G1335" i="9" s="1"/>
  <c r="N1336" i="9"/>
  <c r="G1336" i="9" s="1"/>
  <c r="N1337" i="9"/>
  <c r="G1337" i="9" s="1"/>
  <c r="N1338" i="9"/>
  <c r="G1338" i="9" s="1"/>
  <c r="N1339" i="9"/>
  <c r="G1339" i="9" s="1"/>
  <c r="N1340" i="9"/>
  <c r="G1340" i="9" s="1"/>
  <c r="N1341" i="9"/>
  <c r="G1341" i="9" s="1"/>
  <c r="N1342" i="9"/>
  <c r="G1342" i="9" s="1"/>
  <c r="N1343" i="9"/>
  <c r="G1343" i="9" s="1"/>
  <c r="N1344" i="9"/>
  <c r="G1344" i="9" s="1"/>
  <c r="N1345" i="9"/>
  <c r="G1345" i="9" s="1"/>
  <c r="N1346" i="9"/>
  <c r="G1346" i="9" s="1"/>
  <c r="N1347" i="9"/>
  <c r="G1347" i="9" s="1"/>
  <c r="N1348" i="9"/>
  <c r="G1348" i="9" s="1"/>
  <c r="N1349" i="9"/>
  <c r="G1349" i="9" s="1"/>
  <c r="N1350" i="9"/>
  <c r="G1350" i="9" s="1"/>
  <c r="N1351" i="9"/>
  <c r="G1351" i="9" s="1"/>
  <c r="N1352" i="9"/>
  <c r="G1352" i="9" s="1"/>
  <c r="N1353" i="9"/>
  <c r="G1353" i="9" s="1"/>
  <c r="N1354" i="9"/>
  <c r="G1354" i="9" s="1"/>
  <c r="N1355" i="9"/>
  <c r="G1355" i="9" s="1"/>
  <c r="N1356" i="9"/>
  <c r="G1356" i="9" s="1"/>
  <c r="N1357" i="9"/>
  <c r="G1357" i="9" s="1"/>
  <c r="N1358" i="9"/>
  <c r="G1358" i="9" s="1"/>
  <c r="N1359" i="9"/>
  <c r="G1359" i="9" s="1"/>
  <c r="N1360" i="9"/>
  <c r="G1360" i="9" s="1"/>
  <c r="N1361" i="9"/>
  <c r="G1361" i="9" s="1"/>
  <c r="N1362" i="9"/>
  <c r="G1362" i="9" s="1"/>
  <c r="N1363" i="9"/>
  <c r="G1363" i="9" s="1"/>
  <c r="N1364" i="9"/>
  <c r="G1364" i="9" s="1"/>
  <c r="N1365" i="9"/>
  <c r="G1365" i="9" s="1"/>
  <c r="N1366" i="9"/>
  <c r="G1366" i="9" s="1"/>
  <c r="N1367" i="9"/>
  <c r="G1367" i="9" s="1"/>
  <c r="N1368" i="9"/>
  <c r="G1368" i="9" s="1"/>
  <c r="N1369" i="9"/>
  <c r="G1369" i="9" s="1"/>
  <c r="N1370" i="9"/>
  <c r="G1370" i="9" s="1"/>
  <c r="N1371" i="9"/>
  <c r="G1371" i="9" s="1"/>
  <c r="N1372" i="9"/>
  <c r="G1372" i="9" s="1"/>
  <c r="N1373" i="9"/>
  <c r="G1373" i="9" s="1"/>
  <c r="N1374" i="9"/>
  <c r="G1374" i="9" s="1"/>
  <c r="N1375" i="9"/>
  <c r="G1375" i="9" s="1"/>
  <c r="N1376" i="9"/>
  <c r="G1376" i="9" s="1"/>
  <c r="N1377" i="9"/>
  <c r="G1377" i="9" s="1"/>
  <c r="N1378" i="9"/>
  <c r="G1378" i="9" s="1"/>
  <c r="N1379" i="9"/>
  <c r="G1379" i="9" s="1"/>
  <c r="N1380" i="9"/>
  <c r="G1380" i="9" s="1"/>
  <c r="N1381" i="9"/>
  <c r="G1381" i="9" s="1"/>
  <c r="N1382" i="9"/>
  <c r="G1382" i="9" s="1"/>
  <c r="N1383" i="9"/>
  <c r="G1383" i="9" s="1"/>
  <c r="N1384" i="9"/>
  <c r="G1384" i="9" s="1"/>
  <c r="N1385" i="9"/>
  <c r="G1385" i="9" s="1"/>
  <c r="N1386" i="9"/>
  <c r="G1386" i="9" s="1"/>
  <c r="N1387" i="9"/>
  <c r="G1387" i="9" s="1"/>
  <c r="N1388" i="9"/>
  <c r="G1388" i="9" s="1"/>
  <c r="N1389" i="9"/>
  <c r="G1389" i="9" s="1"/>
  <c r="N1390" i="9"/>
  <c r="G1390" i="9" s="1"/>
  <c r="N1391" i="9"/>
  <c r="G1391" i="9" s="1"/>
  <c r="N1392" i="9"/>
  <c r="G1392" i="9" s="1"/>
  <c r="N1393" i="9"/>
  <c r="G1393" i="9" s="1"/>
  <c r="N1394" i="9"/>
  <c r="G1394" i="9" s="1"/>
  <c r="N1395" i="9"/>
  <c r="G1395" i="9" s="1"/>
  <c r="N1396" i="9"/>
  <c r="G1396" i="9" s="1"/>
  <c r="N1397" i="9"/>
  <c r="G1397" i="9" s="1"/>
  <c r="N1398" i="9"/>
  <c r="G1398" i="9" s="1"/>
  <c r="N1399" i="9"/>
  <c r="G1399" i="9" s="1"/>
  <c r="N1400" i="9"/>
  <c r="G1400" i="9" s="1"/>
  <c r="N1401" i="9"/>
  <c r="G1401" i="9" s="1"/>
  <c r="N1402" i="9"/>
  <c r="G1402" i="9" s="1"/>
  <c r="N1403" i="9"/>
  <c r="G1403" i="9" s="1"/>
  <c r="N1404" i="9"/>
  <c r="G1404" i="9" s="1"/>
  <c r="N1405" i="9"/>
  <c r="G1405" i="9" s="1"/>
  <c r="N1406" i="9"/>
  <c r="G1406" i="9" s="1"/>
  <c r="N1407" i="9"/>
  <c r="G1407" i="9" s="1"/>
  <c r="N1408" i="9"/>
  <c r="G1408" i="9" s="1"/>
  <c r="N1409" i="9"/>
  <c r="G1409" i="9" s="1"/>
  <c r="N1410" i="9"/>
  <c r="G1410" i="9" s="1"/>
  <c r="N1411" i="9"/>
  <c r="G1411" i="9" s="1"/>
  <c r="N1412" i="9"/>
  <c r="G1412" i="9" s="1"/>
  <c r="N1413" i="9"/>
  <c r="G1413" i="9" s="1"/>
  <c r="N1414" i="9"/>
  <c r="G1414" i="9" s="1"/>
  <c r="N1415" i="9"/>
  <c r="G1415" i="9" s="1"/>
  <c r="N1416" i="9"/>
  <c r="G1416" i="9" s="1"/>
  <c r="N1417" i="9"/>
  <c r="G1417" i="9" s="1"/>
  <c r="N1418" i="9"/>
  <c r="G1418" i="9" s="1"/>
  <c r="N1419" i="9"/>
  <c r="G1419" i="9" s="1"/>
  <c r="N1420" i="9"/>
  <c r="G1420" i="9" s="1"/>
  <c r="N1421" i="9"/>
  <c r="G1421" i="9" s="1"/>
  <c r="N1422" i="9"/>
  <c r="G1422" i="9" s="1"/>
  <c r="N1423" i="9"/>
  <c r="G1423" i="9" s="1"/>
  <c r="N1424" i="9"/>
  <c r="G1424" i="9" s="1"/>
  <c r="N1425" i="9"/>
  <c r="G1425" i="9" s="1"/>
  <c r="N1426" i="9"/>
  <c r="G1426" i="9" s="1"/>
  <c r="N1427" i="9"/>
  <c r="G1427" i="9" s="1"/>
  <c r="N1428" i="9"/>
  <c r="G1428" i="9" s="1"/>
  <c r="N1429" i="9"/>
  <c r="G1429" i="9" s="1"/>
  <c r="N1430" i="9"/>
  <c r="G1430" i="9" s="1"/>
  <c r="N1431" i="9"/>
  <c r="G1431" i="9" s="1"/>
  <c r="N1432" i="9"/>
  <c r="G1432" i="9" s="1"/>
  <c r="N1433" i="9"/>
  <c r="G1433" i="9" s="1"/>
  <c r="N1434" i="9"/>
  <c r="G1434" i="9" s="1"/>
  <c r="N1435" i="9"/>
  <c r="G1435" i="9" s="1"/>
  <c r="N1436" i="9"/>
  <c r="G1436" i="9" s="1"/>
  <c r="N1437" i="9"/>
  <c r="G1437" i="9" s="1"/>
  <c r="N1438" i="9"/>
  <c r="G1438" i="9" s="1"/>
  <c r="N1439" i="9"/>
  <c r="G1439" i="9" s="1"/>
  <c r="N1440" i="9"/>
  <c r="G1440" i="9" s="1"/>
  <c r="N1441" i="9"/>
  <c r="G1441" i="9" s="1"/>
  <c r="N1442" i="9"/>
  <c r="G1442" i="9" s="1"/>
  <c r="N1443" i="9"/>
  <c r="G1443" i="9" s="1"/>
  <c r="N1444" i="9"/>
  <c r="G1444" i="9" s="1"/>
  <c r="N1445" i="9"/>
  <c r="G1445" i="9" s="1"/>
  <c r="N1446" i="9"/>
  <c r="G1446" i="9" s="1"/>
  <c r="N1447" i="9"/>
  <c r="G1447" i="9" s="1"/>
  <c r="N1448" i="9"/>
  <c r="G1448" i="9" s="1"/>
  <c r="N1449" i="9"/>
  <c r="G1449" i="9" s="1"/>
  <c r="N1450" i="9"/>
  <c r="G1450" i="9" s="1"/>
  <c r="N1451" i="9"/>
  <c r="G1451" i="9" s="1"/>
  <c r="N1452" i="9"/>
  <c r="G1452" i="9" s="1"/>
  <c r="N1453" i="9"/>
  <c r="G1453" i="9" s="1"/>
  <c r="N1454" i="9"/>
  <c r="G1454" i="9" s="1"/>
  <c r="N1455" i="9"/>
  <c r="G1455" i="9" s="1"/>
  <c r="N1456" i="9"/>
  <c r="G1456" i="9" s="1"/>
  <c r="N1457" i="9"/>
  <c r="G1457" i="9" s="1"/>
  <c r="N1458" i="9"/>
  <c r="G1458" i="9" s="1"/>
  <c r="N1459" i="9"/>
  <c r="G1459" i="9" s="1"/>
  <c r="N1460" i="9"/>
  <c r="G1460" i="9" s="1"/>
  <c r="N1461" i="9"/>
  <c r="G1461" i="9" s="1"/>
  <c r="N1462" i="9"/>
  <c r="G1462" i="9" s="1"/>
  <c r="N1463" i="9"/>
  <c r="G1463" i="9" s="1"/>
  <c r="N1464" i="9"/>
  <c r="G1464" i="9" s="1"/>
  <c r="N1465" i="9"/>
  <c r="G1465" i="9" s="1"/>
  <c r="N1466" i="9"/>
  <c r="G1466" i="9" s="1"/>
  <c r="N1467" i="9"/>
  <c r="G1467" i="9" s="1"/>
  <c r="N1468" i="9"/>
  <c r="G1468" i="9" s="1"/>
  <c r="N1469" i="9"/>
  <c r="G1469" i="9" s="1"/>
  <c r="N1470" i="9"/>
  <c r="G1470" i="9" s="1"/>
  <c r="N1471" i="9"/>
  <c r="G1471" i="9" s="1"/>
  <c r="N1472" i="9"/>
  <c r="G1472" i="9" s="1"/>
  <c r="N1473" i="9"/>
  <c r="G1473" i="9" s="1"/>
  <c r="N1474" i="9"/>
  <c r="G1474" i="9" s="1"/>
  <c r="N1475" i="9"/>
  <c r="G1475" i="9" s="1"/>
  <c r="N1476" i="9"/>
  <c r="G1476" i="9" s="1"/>
  <c r="N1477" i="9"/>
  <c r="G1477" i="9" s="1"/>
  <c r="N1478" i="9"/>
  <c r="G1478" i="9" s="1"/>
  <c r="N1479" i="9"/>
  <c r="G1479" i="9" s="1"/>
  <c r="N1480" i="9"/>
  <c r="G1480" i="9" s="1"/>
  <c r="N1481" i="9"/>
  <c r="G1481" i="9" s="1"/>
  <c r="N1482" i="9"/>
  <c r="G1482" i="9" s="1"/>
  <c r="N1483" i="9"/>
  <c r="G1483" i="9" s="1"/>
  <c r="N1484" i="9"/>
  <c r="G1484" i="9" s="1"/>
  <c r="N1485" i="9"/>
  <c r="G1485" i="9" s="1"/>
  <c r="N1486" i="9"/>
  <c r="G1486" i="9" s="1"/>
  <c r="N1487" i="9"/>
  <c r="G1487" i="9" s="1"/>
  <c r="N1488" i="9"/>
  <c r="G1488" i="9" s="1"/>
  <c r="N1489" i="9"/>
  <c r="G1489" i="9" s="1"/>
  <c r="N1490" i="9"/>
  <c r="G1490" i="9" s="1"/>
  <c r="N1491" i="9"/>
  <c r="G1491" i="9" s="1"/>
  <c r="N1492" i="9"/>
  <c r="G1492" i="9" s="1"/>
  <c r="N1493" i="9"/>
  <c r="G1493" i="9" s="1"/>
  <c r="N1494" i="9"/>
  <c r="G1494" i="9" s="1"/>
  <c r="N1495" i="9"/>
  <c r="G1495" i="9" s="1"/>
  <c r="N1496" i="9"/>
  <c r="G1496" i="9" s="1"/>
  <c r="N1497" i="9"/>
  <c r="G1497" i="9" s="1"/>
  <c r="N1498" i="9"/>
  <c r="G1498" i="9" s="1"/>
  <c r="N1499" i="9"/>
  <c r="G1499" i="9" s="1"/>
  <c r="N1500" i="9"/>
  <c r="G1500" i="9" s="1"/>
  <c r="N1501" i="9"/>
  <c r="G1501" i="9" s="1"/>
  <c r="N1502" i="9"/>
  <c r="G1502" i="9" s="1"/>
  <c r="N1503" i="9"/>
  <c r="G1503" i="9" s="1"/>
  <c r="N1504" i="9"/>
  <c r="G1504" i="9" s="1"/>
  <c r="N1505" i="9"/>
  <c r="G1505" i="9" s="1"/>
  <c r="N1506" i="9"/>
  <c r="G1506" i="9" s="1"/>
  <c r="N1507" i="9"/>
  <c r="G1507" i="9" s="1"/>
  <c r="N1508" i="9"/>
  <c r="G1508" i="9" s="1"/>
  <c r="N1509" i="9"/>
  <c r="G1509" i="9" s="1"/>
  <c r="N1510" i="9"/>
  <c r="G1510" i="9" s="1"/>
  <c r="N1511" i="9"/>
  <c r="G1511" i="9" s="1"/>
  <c r="N1512" i="9"/>
  <c r="G1512" i="9" s="1"/>
  <c r="N1513" i="9"/>
  <c r="G1513" i="9" s="1"/>
  <c r="N1514" i="9"/>
  <c r="G1514" i="9" s="1"/>
  <c r="N1515" i="9"/>
  <c r="G1515" i="9" s="1"/>
  <c r="N1516" i="9"/>
  <c r="G1516" i="9" s="1"/>
  <c r="N1517" i="9"/>
  <c r="G1517" i="9" s="1"/>
  <c r="N1518" i="9"/>
  <c r="G1518" i="9" s="1"/>
  <c r="N1519" i="9"/>
  <c r="G1519" i="9" s="1"/>
  <c r="N1520" i="9"/>
  <c r="G1520" i="9" s="1"/>
  <c r="N1521" i="9"/>
  <c r="G1521" i="9" s="1"/>
  <c r="N1522" i="9"/>
  <c r="G1522" i="9" s="1"/>
  <c r="N1523" i="9"/>
  <c r="G1523" i="9" s="1"/>
  <c r="N1524" i="9"/>
  <c r="G1524" i="9" s="1"/>
  <c r="N1525" i="9"/>
  <c r="G1525" i="9" s="1"/>
  <c r="N1526" i="9"/>
  <c r="G1526" i="9" s="1"/>
  <c r="N1527" i="9"/>
  <c r="G1527" i="9" s="1"/>
  <c r="N1528" i="9"/>
  <c r="G1528" i="9" s="1"/>
  <c r="N1529" i="9"/>
  <c r="G1529" i="9" s="1"/>
  <c r="N1530" i="9"/>
  <c r="G1530" i="9" s="1"/>
  <c r="N1531" i="9"/>
  <c r="G1531" i="9" s="1"/>
  <c r="N1532" i="9"/>
  <c r="G1532" i="9" s="1"/>
  <c r="N1533" i="9"/>
  <c r="G1533" i="9" s="1"/>
  <c r="N1534" i="9"/>
  <c r="G1534" i="9" s="1"/>
  <c r="N1535" i="9"/>
  <c r="G1535" i="9" s="1"/>
  <c r="N1536" i="9"/>
  <c r="G1536" i="9" s="1"/>
  <c r="N1537" i="9"/>
  <c r="G1537" i="9" s="1"/>
  <c r="N1538" i="9"/>
  <c r="G1538" i="9" s="1"/>
  <c r="N1539" i="9"/>
  <c r="G1539" i="9" s="1"/>
  <c r="N1540" i="9"/>
  <c r="G1540" i="9" s="1"/>
  <c r="N1541" i="9"/>
  <c r="G1541" i="9" s="1"/>
  <c r="N1542" i="9"/>
  <c r="G1542" i="9" s="1"/>
  <c r="N1543" i="9"/>
  <c r="G1543" i="9" s="1"/>
  <c r="N1544" i="9"/>
  <c r="G1544" i="9" s="1"/>
  <c r="N1545" i="9"/>
  <c r="G1545" i="9" s="1"/>
  <c r="N1546" i="9"/>
  <c r="G1546" i="9" s="1"/>
  <c r="N1547" i="9"/>
  <c r="G1547" i="9" s="1"/>
  <c r="N1548" i="9"/>
  <c r="G1548" i="9" s="1"/>
  <c r="N1549" i="9"/>
  <c r="G1549" i="9" s="1"/>
  <c r="N1550" i="9"/>
  <c r="G1550" i="9" s="1"/>
  <c r="N1551" i="9"/>
  <c r="G1551" i="9" s="1"/>
  <c r="N1552" i="9"/>
  <c r="G1552" i="9" s="1"/>
  <c r="N1553" i="9"/>
  <c r="G1553" i="9" s="1"/>
  <c r="N1554" i="9"/>
  <c r="G1554" i="9" s="1"/>
  <c r="N1555" i="9"/>
  <c r="G1555" i="9" s="1"/>
  <c r="N1556" i="9"/>
  <c r="G1556" i="9" s="1"/>
  <c r="N1557" i="9"/>
  <c r="G1557" i="9" s="1"/>
  <c r="N1558" i="9"/>
  <c r="G1558" i="9" s="1"/>
  <c r="N1559" i="9"/>
  <c r="G1559" i="9" s="1"/>
  <c r="N1560" i="9"/>
  <c r="G1560" i="9" s="1"/>
  <c r="N1561" i="9"/>
  <c r="G1561" i="9" s="1"/>
  <c r="N1562" i="9"/>
  <c r="G1562" i="9" s="1"/>
  <c r="N1563" i="9"/>
  <c r="G1563" i="9" s="1"/>
  <c r="N1564" i="9"/>
  <c r="G1564" i="9" s="1"/>
  <c r="N1565" i="9"/>
  <c r="G1565" i="9" s="1"/>
  <c r="N1566" i="9"/>
  <c r="G1566" i="9" s="1"/>
  <c r="N1567" i="9"/>
  <c r="G1567" i="9" s="1"/>
  <c r="N1568" i="9"/>
  <c r="G1568" i="9" s="1"/>
  <c r="N1569" i="9"/>
  <c r="G1569" i="9" s="1"/>
  <c r="N1570" i="9"/>
  <c r="G1570" i="9" s="1"/>
  <c r="N1571" i="9"/>
  <c r="G1571" i="9" s="1"/>
  <c r="N1572" i="9"/>
  <c r="G1572" i="9" s="1"/>
  <c r="N1573" i="9"/>
  <c r="G1573" i="9" s="1"/>
  <c r="N1574" i="9"/>
  <c r="G1574" i="9" s="1"/>
  <c r="N1575" i="9"/>
  <c r="G1575" i="9" s="1"/>
  <c r="N1576" i="9"/>
  <c r="G1576" i="9" s="1"/>
  <c r="N1577" i="9"/>
  <c r="G1577" i="9" s="1"/>
  <c r="N1578" i="9"/>
  <c r="G1578" i="9" s="1"/>
  <c r="N1579" i="9"/>
  <c r="G1579" i="9" s="1"/>
  <c r="N1580" i="9"/>
  <c r="G1580" i="9" s="1"/>
  <c r="N1581" i="9"/>
  <c r="G1581" i="9" s="1"/>
  <c r="N1582" i="9"/>
  <c r="G1582" i="9" s="1"/>
  <c r="N1583" i="9"/>
  <c r="G1583" i="9" s="1"/>
  <c r="N1584" i="9"/>
  <c r="G1584" i="9" s="1"/>
  <c r="N1585" i="9"/>
  <c r="G1585" i="9" s="1"/>
  <c r="N1586" i="9"/>
  <c r="G1586" i="9" s="1"/>
  <c r="N1587" i="9"/>
  <c r="G1587" i="9" s="1"/>
  <c r="N1588" i="9"/>
  <c r="G1588" i="9" s="1"/>
  <c r="N1589" i="9"/>
  <c r="G1589" i="9" s="1"/>
  <c r="N1590" i="9"/>
  <c r="G1590" i="9" s="1"/>
  <c r="N1591" i="9"/>
  <c r="G1591" i="9" s="1"/>
  <c r="N1592" i="9"/>
  <c r="G1592" i="9" s="1"/>
  <c r="N1593" i="9"/>
  <c r="G1593" i="9" s="1"/>
  <c r="N1594" i="9"/>
  <c r="G1594" i="9" s="1"/>
  <c r="N1595" i="9"/>
  <c r="G1595" i="9" s="1"/>
  <c r="N1596" i="9"/>
  <c r="G1596" i="9" s="1"/>
  <c r="N1597" i="9"/>
  <c r="G1597" i="9" s="1"/>
  <c r="N1598" i="9"/>
  <c r="G1598" i="9" s="1"/>
  <c r="N1599" i="9"/>
  <c r="G1599" i="9" s="1"/>
  <c r="N1600" i="9"/>
  <c r="G1600" i="9" s="1"/>
  <c r="N1601" i="9"/>
  <c r="G1601" i="9" s="1"/>
  <c r="N1602" i="9"/>
  <c r="G1602" i="9" s="1"/>
  <c r="N1603" i="9"/>
  <c r="G1603" i="9" s="1"/>
  <c r="N1604" i="9"/>
  <c r="G1604" i="9" s="1"/>
  <c r="N1605" i="9"/>
  <c r="G1605" i="9" s="1"/>
  <c r="N1606" i="9"/>
  <c r="G1606" i="9" s="1"/>
  <c r="N1607" i="9"/>
  <c r="G1607" i="9" s="1"/>
  <c r="N1608" i="9"/>
  <c r="G1608" i="9" s="1"/>
  <c r="N1609" i="9"/>
  <c r="G1609" i="9" s="1"/>
  <c r="N1610" i="9"/>
  <c r="G1610" i="9" s="1"/>
  <c r="N1611" i="9"/>
  <c r="G1611" i="9" s="1"/>
  <c r="N1612" i="9"/>
  <c r="G1612" i="9" s="1"/>
  <c r="N1613" i="9"/>
  <c r="G1613" i="9" s="1"/>
  <c r="N2" i="9"/>
  <c r="G2" i="9" s="1"/>
  <c r="L3" i="9"/>
  <c r="L4" i="9"/>
  <c r="L5" i="9"/>
  <c r="L6" i="9"/>
  <c r="L7" i="9"/>
  <c r="L8" i="9"/>
  <c r="L9" i="9"/>
  <c r="L10" i="9"/>
  <c r="L11" i="9"/>
  <c r="L12" i="9"/>
  <c r="L13" i="9"/>
  <c r="L14" i="9"/>
  <c r="L15" i="9"/>
  <c r="L16" i="9"/>
  <c r="L17" i="9"/>
  <c r="L18" i="9"/>
  <c r="L19" i="9"/>
  <c r="L20" i="9"/>
  <c r="L21" i="9"/>
  <c r="L22" i="9"/>
  <c r="L23" i="9"/>
  <c r="L24" i="9"/>
  <c r="L25" i="9"/>
  <c r="L26" i="9"/>
  <c r="L27" i="9"/>
  <c r="L28" i="9"/>
  <c r="L29" i="9"/>
  <c r="L30" i="9"/>
  <c r="L31" i="9"/>
  <c r="L32" i="9"/>
  <c r="L33" i="9"/>
  <c r="L34" i="9"/>
  <c r="L35" i="9"/>
  <c r="L36" i="9"/>
  <c r="L37" i="9"/>
  <c r="L38" i="9"/>
  <c r="L39" i="9"/>
  <c r="L40" i="9"/>
  <c r="L41" i="9"/>
  <c r="L42" i="9"/>
  <c r="L43" i="9"/>
  <c r="L44" i="9"/>
  <c r="L45" i="9"/>
  <c r="L46" i="9"/>
  <c r="L47" i="9"/>
  <c r="L48" i="9"/>
  <c r="L49" i="9"/>
  <c r="L50" i="9"/>
  <c r="L51" i="9"/>
  <c r="L52" i="9"/>
  <c r="L53" i="9"/>
  <c r="L54" i="9"/>
  <c r="L55" i="9"/>
  <c r="L56" i="9"/>
  <c r="L57" i="9"/>
  <c r="L58" i="9"/>
  <c r="L59" i="9"/>
  <c r="L60" i="9"/>
  <c r="L61" i="9"/>
  <c r="L62" i="9"/>
  <c r="L63" i="9"/>
  <c r="L64" i="9"/>
  <c r="L65" i="9"/>
  <c r="L66" i="9"/>
  <c r="L67" i="9"/>
  <c r="L68" i="9"/>
  <c r="L69" i="9"/>
  <c r="L70" i="9"/>
  <c r="L71" i="9"/>
  <c r="L72" i="9"/>
  <c r="L73" i="9"/>
  <c r="L74" i="9"/>
  <c r="L75" i="9"/>
  <c r="L76" i="9"/>
  <c r="L77" i="9"/>
  <c r="L78" i="9"/>
  <c r="L79" i="9"/>
  <c r="L80" i="9"/>
  <c r="L81" i="9"/>
  <c r="L82" i="9"/>
  <c r="L83" i="9"/>
  <c r="L84" i="9"/>
  <c r="L85" i="9"/>
  <c r="L86" i="9"/>
  <c r="L87" i="9"/>
  <c r="L88" i="9"/>
  <c r="L89" i="9"/>
  <c r="L90" i="9"/>
  <c r="L91" i="9"/>
  <c r="L92" i="9"/>
  <c r="L93" i="9"/>
  <c r="L94" i="9"/>
  <c r="L95" i="9"/>
  <c r="L96" i="9"/>
  <c r="L97" i="9"/>
  <c r="L98" i="9"/>
  <c r="L99" i="9"/>
  <c r="L100" i="9"/>
  <c r="L101" i="9"/>
  <c r="L102" i="9"/>
  <c r="L103" i="9"/>
  <c r="L104" i="9"/>
  <c r="L105" i="9"/>
  <c r="L106" i="9"/>
  <c r="L107" i="9"/>
  <c r="L108" i="9"/>
  <c r="L109" i="9"/>
  <c r="L110" i="9"/>
  <c r="L111" i="9"/>
  <c r="L112" i="9"/>
  <c r="L113" i="9"/>
  <c r="L114" i="9"/>
  <c r="L115" i="9"/>
  <c r="L116" i="9"/>
  <c r="L117" i="9"/>
  <c r="L118" i="9"/>
  <c r="L119" i="9"/>
  <c r="L120" i="9"/>
  <c r="L121" i="9"/>
  <c r="L122" i="9"/>
  <c r="L123" i="9"/>
  <c r="L124" i="9"/>
  <c r="L125" i="9"/>
  <c r="L126" i="9"/>
  <c r="L127" i="9"/>
  <c r="L128" i="9"/>
  <c r="L129" i="9"/>
  <c r="L130" i="9"/>
  <c r="L131" i="9"/>
  <c r="L132" i="9"/>
  <c r="L133" i="9"/>
  <c r="L134" i="9"/>
  <c r="L135" i="9"/>
  <c r="L136" i="9"/>
  <c r="L137" i="9"/>
  <c r="L138" i="9"/>
  <c r="L139" i="9"/>
  <c r="L140" i="9"/>
  <c r="L141" i="9"/>
  <c r="L142" i="9"/>
  <c r="L143" i="9"/>
  <c r="L144" i="9"/>
  <c r="L145" i="9"/>
  <c r="L146" i="9"/>
  <c r="L147" i="9"/>
  <c r="L148" i="9"/>
  <c r="L149" i="9"/>
  <c r="L150" i="9"/>
  <c r="L151" i="9"/>
  <c r="L152" i="9"/>
  <c r="L153" i="9"/>
  <c r="L154" i="9"/>
  <c r="L155" i="9"/>
  <c r="L156" i="9"/>
  <c r="L157" i="9"/>
  <c r="L158" i="9"/>
  <c r="L159" i="9"/>
  <c r="L160" i="9"/>
  <c r="L161" i="9"/>
  <c r="L162" i="9"/>
  <c r="L163" i="9"/>
  <c r="L164" i="9"/>
  <c r="L165" i="9"/>
  <c r="L166" i="9"/>
  <c r="L167" i="9"/>
  <c r="L168" i="9"/>
  <c r="L169" i="9"/>
  <c r="L170" i="9"/>
  <c r="L171" i="9"/>
  <c r="L172" i="9"/>
  <c r="L173" i="9"/>
  <c r="L174" i="9"/>
  <c r="L175" i="9"/>
  <c r="L176" i="9"/>
  <c r="L177" i="9"/>
  <c r="L178" i="9"/>
  <c r="L179" i="9"/>
  <c r="L180" i="9"/>
  <c r="L181" i="9"/>
  <c r="L182" i="9"/>
  <c r="L183" i="9"/>
  <c r="L184" i="9"/>
  <c r="L185" i="9"/>
  <c r="L186" i="9"/>
  <c r="L187" i="9"/>
  <c r="L188" i="9"/>
  <c r="L189" i="9"/>
  <c r="L190" i="9"/>
  <c r="L191" i="9"/>
  <c r="L192" i="9"/>
  <c r="L193" i="9"/>
  <c r="L194" i="9"/>
  <c r="L195" i="9"/>
  <c r="L196" i="9"/>
  <c r="L197" i="9"/>
  <c r="L198" i="9"/>
  <c r="L199" i="9"/>
  <c r="L200" i="9"/>
  <c r="L201" i="9"/>
  <c r="L202" i="9"/>
  <c r="L203" i="9"/>
  <c r="L204" i="9"/>
  <c r="L205" i="9"/>
  <c r="L206" i="9"/>
  <c r="L207" i="9"/>
  <c r="L208" i="9"/>
  <c r="L209" i="9"/>
  <c r="L210" i="9"/>
  <c r="L211" i="9"/>
  <c r="L212" i="9"/>
  <c r="L213" i="9"/>
  <c r="L214" i="9"/>
  <c r="L215" i="9"/>
  <c r="L216" i="9"/>
  <c r="L217" i="9"/>
  <c r="L218" i="9"/>
  <c r="L219" i="9"/>
  <c r="L220" i="9"/>
  <c r="L221" i="9"/>
  <c r="L222" i="9"/>
  <c r="L223" i="9"/>
  <c r="L224" i="9"/>
  <c r="L225" i="9"/>
  <c r="L226" i="9"/>
  <c r="L227" i="9"/>
  <c r="L228" i="9"/>
  <c r="L229" i="9"/>
  <c r="L230" i="9"/>
  <c r="L231" i="9"/>
  <c r="L232" i="9"/>
  <c r="L233" i="9"/>
  <c r="L234" i="9"/>
  <c r="L235" i="9"/>
  <c r="L236" i="9"/>
  <c r="L237" i="9"/>
  <c r="L238" i="9"/>
  <c r="L239" i="9"/>
  <c r="L240" i="9"/>
  <c r="L241" i="9"/>
  <c r="L242" i="9"/>
  <c r="L243" i="9"/>
  <c r="L244" i="9"/>
  <c r="L245" i="9"/>
  <c r="L246" i="9"/>
  <c r="L247" i="9"/>
  <c r="L248" i="9"/>
  <c r="L249" i="9"/>
  <c r="L250" i="9"/>
  <c r="L251" i="9"/>
  <c r="L252" i="9"/>
  <c r="L253" i="9"/>
  <c r="L254" i="9"/>
  <c r="L255" i="9"/>
  <c r="L256" i="9"/>
  <c r="L257" i="9"/>
  <c r="L258" i="9"/>
  <c r="L259" i="9"/>
  <c r="L260" i="9"/>
  <c r="L261" i="9"/>
  <c r="L276" i="9"/>
  <c r="L277" i="9"/>
  <c r="L279" i="9"/>
  <c r="L280" i="9"/>
  <c r="L281" i="9"/>
  <c r="L291" i="9"/>
  <c r="L292" i="9"/>
  <c r="L293" i="9"/>
  <c r="L295" i="9"/>
  <c r="L296" i="9"/>
  <c r="L297" i="9"/>
  <c r="L298" i="9"/>
  <c r="L299" i="9"/>
  <c r="L300" i="9"/>
  <c r="L301" i="9"/>
  <c r="L302" i="9"/>
  <c r="L303" i="9"/>
  <c r="L304" i="9"/>
  <c r="L305" i="9"/>
  <c r="L306" i="9"/>
  <c r="L307" i="9"/>
  <c r="L308" i="9"/>
  <c r="L309" i="9"/>
  <c r="L310" i="9"/>
  <c r="L311" i="9"/>
  <c r="L312" i="9"/>
  <c r="L313" i="9"/>
  <c r="L328" i="9"/>
  <c r="L329" i="9"/>
  <c r="L331" i="9"/>
  <c r="L332" i="9"/>
  <c r="L333" i="9"/>
  <c r="L341" i="9"/>
  <c r="L343" i="9"/>
  <c r="L344" i="9"/>
  <c r="L345" i="9"/>
  <c r="L347" i="9"/>
  <c r="L348" i="9"/>
  <c r="L349" i="9"/>
  <c r="L350" i="9"/>
  <c r="L351" i="9"/>
  <c r="L352" i="9"/>
  <c r="L353" i="9"/>
  <c r="L354" i="9"/>
  <c r="L355" i="9"/>
  <c r="L356" i="9"/>
  <c r="L357" i="9"/>
  <c r="L358" i="9"/>
  <c r="L359" i="9"/>
  <c r="L360" i="9"/>
  <c r="L361" i="9"/>
  <c r="L362" i="9"/>
  <c r="L363" i="9"/>
  <c r="L364" i="9"/>
  <c r="L365" i="9"/>
  <c r="L404" i="9"/>
  <c r="L405" i="9"/>
  <c r="L408" i="9"/>
  <c r="L409" i="9"/>
  <c r="L412" i="9"/>
  <c r="L413" i="9"/>
  <c r="L416" i="9"/>
  <c r="L417" i="9"/>
  <c r="L453" i="9"/>
  <c r="L455" i="9"/>
  <c r="L456" i="9"/>
  <c r="L457" i="9"/>
  <c r="L459" i="9"/>
  <c r="L460" i="9"/>
  <c r="L461" i="9"/>
  <c r="L463" i="9"/>
  <c r="L464" i="9"/>
  <c r="L465" i="9"/>
  <c r="L467" i="9"/>
  <c r="L468" i="9"/>
  <c r="L469" i="9"/>
  <c r="L507" i="9"/>
  <c r="L508" i="9"/>
  <c r="L509" i="9"/>
  <c r="L511" i="9"/>
  <c r="L512" i="9"/>
  <c r="L513" i="9"/>
  <c r="L515" i="9"/>
  <c r="L516" i="9"/>
  <c r="L517" i="9"/>
  <c r="L519" i="9"/>
  <c r="L520" i="9"/>
  <c r="L521" i="9"/>
  <c r="L557" i="9"/>
  <c r="L559" i="9"/>
  <c r="L560" i="9"/>
  <c r="L561" i="9"/>
  <c r="L563" i="9"/>
  <c r="L564" i="9"/>
  <c r="L565" i="9"/>
  <c r="L567" i="9"/>
  <c r="L568" i="9"/>
  <c r="L569" i="9"/>
  <c r="L571" i="9"/>
  <c r="L572" i="9"/>
  <c r="L573" i="9"/>
  <c r="L611" i="9"/>
  <c r="L612" i="9"/>
  <c r="L613" i="9"/>
  <c r="L615" i="9"/>
  <c r="L616" i="9"/>
  <c r="L617" i="9"/>
  <c r="L619" i="9"/>
  <c r="L620" i="9"/>
  <c r="L621" i="9"/>
  <c r="L623" i="9"/>
  <c r="L624" i="9"/>
  <c r="L625" i="9"/>
  <c r="L657" i="9"/>
  <c r="L661" i="9"/>
  <c r="L663" i="9"/>
  <c r="L664" i="9"/>
  <c r="L665" i="9"/>
  <c r="L667" i="9"/>
  <c r="L668" i="9"/>
  <c r="L669" i="9"/>
  <c r="L671" i="9"/>
  <c r="L672" i="9"/>
  <c r="L673" i="9"/>
  <c r="L675" i="9"/>
  <c r="L676" i="9"/>
  <c r="L677" i="9"/>
  <c r="L715" i="9"/>
  <c r="L716" i="9"/>
  <c r="L717" i="9"/>
  <c r="L719" i="9"/>
  <c r="L720" i="9"/>
  <c r="L721" i="9"/>
  <c r="L723" i="9"/>
  <c r="L724" i="9"/>
  <c r="L725" i="9"/>
  <c r="L727" i="9"/>
  <c r="L728" i="9"/>
  <c r="L729" i="9"/>
  <c r="L749" i="9"/>
  <c r="L761" i="9"/>
  <c r="L764" i="9"/>
  <c r="L765" i="9"/>
  <c r="L767" i="9"/>
  <c r="L768" i="9"/>
  <c r="L769" i="9"/>
  <c r="L771" i="9"/>
  <c r="L772" i="9"/>
  <c r="L773" i="9"/>
  <c r="L775" i="9"/>
  <c r="L776" i="9"/>
  <c r="L777" i="9"/>
  <c r="L779" i="9"/>
  <c r="L780" i="9"/>
  <c r="L781" i="9"/>
  <c r="L800" i="9"/>
  <c r="L801" i="9"/>
  <c r="L816" i="9"/>
  <c r="L817" i="9"/>
  <c r="L819" i="9"/>
  <c r="L820" i="9"/>
  <c r="L821" i="9"/>
  <c r="L823" i="9"/>
  <c r="L824" i="9"/>
  <c r="L825" i="9"/>
  <c r="L827" i="9"/>
  <c r="L828" i="9"/>
  <c r="L829" i="9"/>
  <c r="L831" i="9"/>
  <c r="L832" i="9"/>
  <c r="L833" i="9"/>
  <c r="L852" i="9"/>
  <c r="L853" i="9"/>
  <c r="L865" i="9"/>
  <c r="L868" i="9"/>
  <c r="L869" i="9"/>
  <c r="L871" i="9"/>
  <c r="L872" i="9"/>
  <c r="L873" i="9"/>
  <c r="L875" i="9"/>
  <c r="L876" i="9"/>
  <c r="L877" i="9"/>
  <c r="L879" i="9"/>
  <c r="L880" i="9"/>
  <c r="L881" i="9"/>
  <c r="L883" i="9"/>
  <c r="L884" i="9"/>
  <c r="L885" i="9"/>
  <c r="L901" i="9"/>
  <c r="L904" i="9"/>
  <c r="L905" i="9"/>
  <c r="L920" i="9"/>
  <c r="L921" i="9"/>
  <c r="L922" i="9"/>
  <c r="L923" i="9"/>
  <c r="L924" i="9"/>
  <c r="L925" i="9"/>
  <c r="L926" i="9"/>
  <c r="L927" i="9"/>
  <c r="L928" i="9"/>
  <c r="L929" i="9"/>
  <c r="L930" i="9"/>
  <c r="L931" i="9"/>
  <c r="L932" i="9"/>
  <c r="L933" i="9"/>
  <c r="L934" i="9"/>
  <c r="L935" i="9"/>
  <c r="L936" i="9"/>
  <c r="L937" i="9"/>
  <c r="L957" i="9"/>
  <c r="L969" i="9"/>
  <c r="L972" i="9"/>
  <c r="L973" i="9"/>
  <c r="L975" i="9"/>
  <c r="L976" i="9"/>
  <c r="L977" i="9"/>
  <c r="L979" i="9"/>
  <c r="L980" i="9"/>
  <c r="L981" i="9"/>
  <c r="L983" i="9"/>
  <c r="L984" i="9"/>
  <c r="L985" i="9"/>
  <c r="L987" i="9"/>
  <c r="L988" i="9"/>
  <c r="L989" i="9"/>
  <c r="L1005" i="9"/>
  <c r="L1008" i="9"/>
  <c r="L1009" i="9"/>
  <c r="L1021" i="9"/>
  <c r="L1024" i="9"/>
  <c r="L1025" i="9"/>
  <c r="L1026" i="9"/>
  <c r="L1027" i="9"/>
  <c r="L1028" i="9"/>
  <c r="L1029" i="9"/>
  <c r="L1030" i="9"/>
  <c r="L1031" i="9"/>
  <c r="L1032" i="9"/>
  <c r="L1033" i="9"/>
  <c r="L1034" i="9"/>
  <c r="L1035" i="9"/>
  <c r="L1036" i="9"/>
  <c r="L1037" i="9"/>
  <c r="L1038" i="9"/>
  <c r="L1039" i="9"/>
  <c r="L1040" i="9"/>
  <c r="L1041" i="9"/>
  <c r="L1060" i="9"/>
  <c r="L1061" i="9"/>
  <c r="L1072" i="9"/>
  <c r="L1073" i="9"/>
  <c r="L1076" i="9"/>
  <c r="L1077" i="9"/>
  <c r="L1079" i="9"/>
  <c r="L1080" i="9"/>
  <c r="L1081" i="9"/>
  <c r="L1083" i="9"/>
  <c r="L1084" i="9"/>
  <c r="L1085" i="9"/>
  <c r="L1087" i="9"/>
  <c r="L1088" i="9"/>
  <c r="L1089" i="9"/>
  <c r="L1091" i="9"/>
  <c r="L1092" i="9"/>
  <c r="L1093" i="9"/>
  <c r="L1109" i="9"/>
  <c r="L1112" i="9"/>
  <c r="L1113" i="9"/>
  <c r="L1125" i="9"/>
  <c r="L1128" i="9"/>
  <c r="L1129" i="9"/>
  <c r="L1130" i="9"/>
  <c r="L1131" i="9"/>
  <c r="L1132" i="9"/>
  <c r="L1133" i="9"/>
  <c r="L1134" i="9"/>
  <c r="L1135" i="9"/>
  <c r="L1136" i="9"/>
  <c r="L1137" i="9"/>
  <c r="L1138" i="9"/>
  <c r="L1139" i="9"/>
  <c r="L1140" i="9"/>
  <c r="L1141" i="9"/>
  <c r="L1142" i="9"/>
  <c r="L1143" i="9"/>
  <c r="L1144" i="9"/>
  <c r="L1145" i="9"/>
  <c r="L1165" i="9"/>
  <c r="L1176" i="9"/>
  <c r="L1177" i="9"/>
  <c r="L1180" i="9"/>
  <c r="L1181" i="9"/>
  <c r="L1183" i="9"/>
  <c r="L1184" i="9"/>
  <c r="L1185" i="9"/>
  <c r="L1187" i="9"/>
  <c r="L1188" i="9"/>
  <c r="L1189" i="9"/>
  <c r="L1191" i="9"/>
  <c r="L1192" i="9"/>
  <c r="L1193" i="9"/>
  <c r="L1195" i="9"/>
  <c r="L1196" i="9"/>
  <c r="L1197" i="9"/>
  <c r="L1213" i="9"/>
  <c r="L1215" i="9"/>
  <c r="L1216" i="9"/>
  <c r="L1217" i="9"/>
  <c r="L1228" i="9"/>
  <c r="L1229" i="9"/>
  <c r="L1231" i="9"/>
  <c r="L1232" i="9"/>
  <c r="L1233" i="9"/>
  <c r="L1234" i="9"/>
  <c r="L1235" i="9"/>
  <c r="L1236" i="9"/>
  <c r="L1237" i="9"/>
  <c r="L1238" i="9"/>
  <c r="L1239" i="9"/>
  <c r="L1240" i="9"/>
  <c r="L1241" i="9"/>
  <c r="L1242" i="9"/>
  <c r="L1243" i="9"/>
  <c r="L1244" i="9"/>
  <c r="L1245" i="9"/>
  <c r="L1246" i="9"/>
  <c r="L1247" i="9"/>
  <c r="L1248" i="9"/>
  <c r="L1249" i="9"/>
  <c r="L1268" i="9"/>
  <c r="L1269" i="9"/>
  <c r="L1280" i="9"/>
  <c r="L1281" i="9"/>
  <c r="L1284" i="9"/>
  <c r="L1285" i="9"/>
  <c r="L1287" i="9"/>
  <c r="L1288" i="9"/>
  <c r="L1289" i="9"/>
  <c r="L1291" i="9"/>
  <c r="L1292" i="9"/>
  <c r="L1293" i="9"/>
  <c r="L1295" i="9"/>
  <c r="L1296" i="9"/>
  <c r="L1297" i="9"/>
  <c r="L1299" i="9"/>
  <c r="L1300" i="9"/>
  <c r="L1301" i="9"/>
  <c r="L1308" i="9"/>
  <c r="L1309" i="9"/>
  <c r="L1312" i="9"/>
  <c r="L1313" i="9"/>
  <c r="L1316" i="9"/>
  <c r="L1317" i="9"/>
  <c r="L1320" i="9"/>
  <c r="L1321" i="9"/>
  <c r="L1332" i="9"/>
  <c r="L1333" i="9"/>
  <c r="L1336" i="9"/>
  <c r="L1337" i="9"/>
  <c r="L1339" i="9"/>
  <c r="L1340" i="9"/>
  <c r="L1341" i="9"/>
  <c r="L1343" i="9"/>
  <c r="L1344" i="9"/>
  <c r="L1345" i="9"/>
  <c r="L1347" i="9"/>
  <c r="L1348" i="9"/>
  <c r="L1349" i="9"/>
  <c r="L1351" i="9"/>
  <c r="L1352" i="9"/>
  <c r="L1353" i="9"/>
  <c r="L1392" i="9"/>
  <c r="L1393" i="9"/>
  <c r="L1396" i="9"/>
  <c r="L1397" i="9"/>
  <c r="L1400" i="9"/>
  <c r="L1401" i="9"/>
  <c r="L1404" i="9"/>
  <c r="L1405" i="9"/>
  <c r="L1412" i="9"/>
  <c r="L1413" i="9"/>
  <c r="L1416" i="9"/>
  <c r="L1417" i="9"/>
  <c r="L1420" i="9"/>
  <c r="L1421" i="9"/>
  <c r="L1424" i="9"/>
  <c r="L1425" i="9"/>
  <c r="L1436" i="9"/>
  <c r="L1437" i="9"/>
  <c r="L1440" i="9"/>
  <c r="L1441" i="9"/>
  <c r="L1443" i="9"/>
  <c r="L1444" i="9"/>
  <c r="L1445" i="9"/>
  <c r="L1447" i="9"/>
  <c r="L1448" i="9"/>
  <c r="L1449" i="9"/>
  <c r="L1451" i="9"/>
  <c r="L1452" i="9"/>
  <c r="L1453" i="9"/>
  <c r="L1455" i="9"/>
  <c r="L1456" i="9"/>
  <c r="L1457" i="9"/>
  <c r="L1464" i="9"/>
  <c r="L1465" i="9"/>
  <c r="L1468" i="9"/>
  <c r="L1469" i="9"/>
  <c r="L1472" i="9"/>
  <c r="L1473" i="9"/>
  <c r="L1476" i="9"/>
  <c r="L1477" i="9"/>
  <c r="L1488" i="9"/>
  <c r="L1489" i="9"/>
  <c r="L1492" i="9"/>
  <c r="L1493" i="9"/>
  <c r="L1495" i="9"/>
  <c r="L1496" i="9"/>
  <c r="L1497" i="9"/>
  <c r="L1499" i="9"/>
  <c r="L1500" i="9"/>
  <c r="L1501" i="9"/>
  <c r="L1503" i="9"/>
  <c r="L1504" i="9"/>
  <c r="L1505" i="9"/>
  <c r="L1507" i="9"/>
  <c r="L1508" i="9"/>
  <c r="L1509" i="9"/>
  <c r="L1524" i="9"/>
  <c r="L1525" i="9"/>
  <c r="L1529" i="9"/>
  <c r="L1532" i="9"/>
  <c r="L1536" i="9"/>
  <c r="L1537" i="9"/>
  <c r="L1545" i="9"/>
  <c r="L1548" i="9"/>
  <c r="L1549" i="9"/>
  <c r="L1552" i="9"/>
  <c r="L1553" i="9"/>
  <c r="L1556" i="9"/>
  <c r="L1557" i="9"/>
  <c r="L1560" i="9"/>
  <c r="L1561" i="9"/>
  <c r="L1600" i="9"/>
  <c r="L1601" i="9"/>
  <c r="L1604" i="9"/>
  <c r="L1605" i="9"/>
  <c r="L1608" i="9"/>
  <c r="L1609" i="9"/>
  <c r="L1612" i="9"/>
  <c r="L1613" i="9"/>
  <c r="L2" i="9"/>
  <c r="Z1310" i="9"/>
  <c r="P263" i="9"/>
  <c r="P264" i="9"/>
  <c r="P265" i="9"/>
  <c r="P266" i="9"/>
  <c r="P267" i="9"/>
  <c r="P268" i="9"/>
  <c r="P269" i="9"/>
  <c r="P270" i="9"/>
  <c r="P271" i="9"/>
  <c r="P272" i="9"/>
  <c r="P273" i="9"/>
  <c r="P274" i="9"/>
  <c r="P275" i="9"/>
  <c r="P276" i="9"/>
  <c r="P277" i="9"/>
  <c r="P278" i="9"/>
  <c r="P279" i="9"/>
  <c r="P280" i="9"/>
  <c r="P281" i="9"/>
  <c r="P282" i="9"/>
  <c r="P283" i="9"/>
  <c r="P284" i="9"/>
  <c r="P285" i="9"/>
  <c r="P286" i="9"/>
  <c r="P287" i="9"/>
  <c r="P288" i="9"/>
  <c r="P289" i="9"/>
  <c r="P290" i="9"/>
  <c r="P291" i="9"/>
  <c r="P292" i="9"/>
  <c r="P293" i="9"/>
  <c r="P294" i="9"/>
  <c r="P295" i="9"/>
  <c r="P296" i="9"/>
  <c r="P297" i="9"/>
  <c r="P298" i="9"/>
  <c r="P299" i="9"/>
  <c r="P300" i="9"/>
  <c r="P301" i="9"/>
  <c r="P302" i="9"/>
  <c r="P303" i="9"/>
  <c r="P304" i="9"/>
  <c r="P305" i="9"/>
  <c r="P306" i="9"/>
  <c r="P307" i="9"/>
  <c r="P308" i="9"/>
  <c r="P309" i="9"/>
  <c r="P310" i="9"/>
  <c r="P311" i="9"/>
  <c r="P312" i="9"/>
  <c r="P313" i="9"/>
  <c r="P314" i="9"/>
  <c r="P315" i="9"/>
  <c r="P316" i="9"/>
  <c r="P317" i="9"/>
  <c r="P318" i="9"/>
  <c r="P319" i="9"/>
  <c r="P320" i="9"/>
  <c r="P321" i="9"/>
  <c r="P322" i="9"/>
  <c r="P323" i="9"/>
  <c r="P324" i="9"/>
  <c r="P325" i="9"/>
  <c r="P326" i="9"/>
  <c r="P327" i="9"/>
  <c r="P328" i="9"/>
  <c r="P329" i="9"/>
  <c r="P330" i="9"/>
  <c r="P331" i="9"/>
  <c r="P332" i="9"/>
  <c r="P333" i="9"/>
  <c r="P334" i="9"/>
  <c r="P335" i="9"/>
  <c r="P336" i="9"/>
  <c r="P337" i="9"/>
  <c r="P338" i="9"/>
  <c r="P339" i="9"/>
  <c r="P340" i="9"/>
  <c r="P341" i="9"/>
  <c r="P342" i="9"/>
  <c r="P343" i="9"/>
  <c r="P344" i="9"/>
  <c r="P345" i="9"/>
  <c r="P346" i="9"/>
  <c r="P347" i="9"/>
  <c r="P348" i="9"/>
  <c r="P349" i="9"/>
  <c r="P350" i="9"/>
  <c r="P351" i="9"/>
  <c r="P352" i="9"/>
  <c r="P353" i="9"/>
  <c r="P354" i="9"/>
  <c r="P355" i="9"/>
  <c r="P356" i="9"/>
  <c r="P357" i="9"/>
  <c r="P358" i="9"/>
  <c r="P359" i="9"/>
  <c r="P360" i="9"/>
  <c r="P361" i="9"/>
  <c r="P362" i="9"/>
  <c r="P363" i="9"/>
  <c r="P364" i="9"/>
  <c r="P365" i="9"/>
  <c r="P366" i="9"/>
  <c r="P367" i="9"/>
  <c r="P368" i="9"/>
  <c r="P369" i="9"/>
  <c r="P370" i="9"/>
  <c r="P371" i="9"/>
  <c r="P372" i="9"/>
  <c r="P373" i="9"/>
  <c r="P374" i="9"/>
  <c r="P375" i="9"/>
  <c r="P376" i="9"/>
  <c r="P377" i="9"/>
  <c r="P378" i="9"/>
  <c r="P379" i="9"/>
  <c r="P380" i="9"/>
  <c r="P381" i="9"/>
  <c r="P382" i="9"/>
  <c r="P383" i="9"/>
  <c r="P384" i="9"/>
  <c r="P385" i="9"/>
  <c r="P386" i="9"/>
  <c r="P387" i="9"/>
  <c r="P388" i="9"/>
  <c r="P389" i="9"/>
  <c r="P390" i="9"/>
  <c r="P391" i="9"/>
  <c r="P392" i="9"/>
  <c r="P393" i="9"/>
  <c r="P394" i="9"/>
  <c r="P395" i="9"/>
  <c r="P396" i="9"/>
  <c r="P397" i="9"/>
  <c r="P398" i="9"/>
  <c r="P399" i="9"/>
  <c r="P400" i="9"/>
  <c r="P401" i="9"/>
  <c r="P402" i="9"/>
  <c r="P403" i="9"/>
  <c r="P404" i="9"/>
  <c r="P405" i="9"/>
  <c r="P406" i="9"/>
  <c r="P407" i="9"/>
  <c r="P408" i="9"/>
  <c r="P409" i="9"/>
  <c r="P410" i="9"/>
  <c r="P411" i="9"/>
  <c r="P412" i="9"/>
  <c r="P413" i="9"/>
  <c r="P414" i="9"/>
  <c r="P415" i="9"/>
  <c r="P416" i="9"/>
  <c r="P417" i="9"/>
  <c r="P418" i="9"/>
  <c r="P419" i="9"/>
  <c r="P420" i="9"/>
  <c r="P421" i="9"/>
  <c r="P422" i="9"/>
  <c r="P423" i="9"/>
  <c r="P424" i="9"/>
  <c r="P425" i="9"/>
  <c r="P426" i="9"/>
  <c r="P427" i="9"/>
  <c r="P428" i="9"/>
  <c r="P429" i="9"/>
  <c r="P430" i="9"/>
  <c r="P431" i="9"/>
  <c r="P432" i="9"/>
  <c r="P433" i="9"/>
  <c r="P434" i="9"/>
  <c r="P435" i="9"/>
  <c r="P436" i="9"/>
  <c r="P437" i="9"/>
  <c r="P438" i="9"/>
  <c r="P439" i="9"/>
  <c r="P440" i="9"/>
  <c r="P441" i="9"/>
  <c r="P442" i="9"/>
  <c r="P443" i="9"/>
  <c r="P444" i="9"/>
  <c r="P445" i="9"/>
  <c r="P446" i="9"/>
  <c r="P447" i="9"/>
  <c r="P448" i="9"/>
  <c r="P449" i="9"/>
  <c r="P450" i="9"/>
  <c r="P451" i="9"/>
  <c r="P452" i="9"/>
  <c r="P453" i="9"/>
  <c r="P454" i="9"/>
  <c r="P455" i="9"/>
  <c r="P456" i="9"/>
  <c r="P457" i="9"/>
  <c r="P458" i="9"/>
  <c r="P459" i="9"/>
  <c r="P460" i="9"/>
  <c r="P461" i="9"/>
  <c r="P462" i="9"/>
  <c r="P463" i="9"/>
  <c r="P464" i="9"/>
  <c r="P465" i="9"/>
  <c r="P466" i="9"/>
  <c r="P467" i="9"/>
  <c r="P468" i="9"/>
  <c r="P469" i="9"/>
  <c r="P470" i="9"/>
  <c r="P471" i="9"/>
  <c r="P472" i="9"/>
  <c r="P473" i="9"/>
  <c r="P474" i="9"/>
  <c r="P475" i="9"/>
  <c r="P476" i="9"/>
  <c r="P477" i="9"/>
  <c r="P478" i="9"/>
  <c r="P479" i="9"/>
  <c r="P480" i="9"/>
  <c r="P481" i="9"/>
  <c r="P482" i="9"/>
  <c r="P483" i="9"/>
  <c r="P484" i="9"/>
  <c r="P485" i="9"/>
  <c r="P486" i="9"/>
  <c r="P487" i="9"/>
  <c r="P488" i="9"/>
  <c r="P489" i="9"/>
  <c r="P490" i="9"/>
  <c r="P491" i="9"/>
  <c r="P492" i="9"/>
  <c r="P493" i="9"/>
  <c r="P494" i="9"/>
  <c r="P495" i="9"/>
  <c r="P496" i="9"/>
  <c r="P497" i="9"/>
  <c r="P498" i="9"/>
  <c r="P499" i="9"/>
  <c r="P500" i="9"/>
  <c r="P501" i="9"/>
  <c r="P502" i="9"/>
  <c r="P503" i="9"/>
  <c r="P504" i="9"/>
  <c r="P505" i="9"/>
  <c r="P506" i="9"/>
  <c r="P507" i="9"/>
  <c r="P508" i="9"/>
  <c r="P509" i="9"/>
  <c r="P510" i="9"/>
  <c r="P511" i="9"/>
  <c r="P512" i="9"/>
  <c r="P513" i="9"/>
  <c r="P514" i="9"/>
  <c r="P515" i="9"/>
  <c r="P516" i="9"/>
  <c r="P517" i="9"/>
  <c r="P518" i="9"/>
  <c r="P519" i="9"/>
  <c r="P520" i="9"/>
  <c r="P521" i="9"/>
  <c r="P522" i="9"/>
  <c r="P523" i="9"/>
  <c r="P524" i="9"/>
  <c r="P525" i="9"/>
  <c r="P526" i="9"/>
  <c r="P527" i="9"/>
  <c r="P528" i="9"/>
  <c r="P529" i="9"/>
  <c r="P530" i="9"/>
  <c r="P531" i="9"/>
  <c r="P532" i="9"/>
  <c r="P533" i="9"/>
  <c r="P534" i="9"/>
  <c r="P535" i="9"/>
  <c r="P536" i="9"/>
  <c r="P537" i="9"/>
  <c r="P538" i="9"/>
  <c r="P539" i="9"/>
  <c r="P540" i="9"/>
  <c r="P541" i="9"/>
  <c r="P542" i="9"/>
  <c r="P543" i="9"/>
  <c r="P544" i="9"/>
  <c r="P545" i="9"/>
  <c r="P546" i="9"/>
  <c r="P547" i="9"/>
  <c r="P548" i="9"/>
  <c r="P549" i="9"/>
  <c r="P550" i="9"/>
  <c r="P551" i="9"/>
  <c r="P552" i="9"/>
  <c r="P553" i="9"/>
  <c r="P554" i="9"/>
  <c r="P555" i="9"/>
  <c r="P556" i="9"/>
  <c r="P557" i="9"/>
  <c r="P558" i="9"/>
  <c r="P559" i="9"/>
  <c r="P560" i="9"/>
  <c r="P561" i="9"/>
  <c r="P562" i="9"/>
  <c r="P563" i="9"/>
  <c r="P564" i="9"/>
  <c r="P565" i="9"/>
  <c r="P566" i="9"/>
  <c r="P567" i="9"/>
  <c r="P568" i="9"/>
  <c r="P569" i="9"/>
  <c r="P570" i="9"/>
  <c r="P571" i="9"/>
  <c r="P572" i="9"/>
  <c r="P573" i="9"/>
  <c r="P574" i="9"/>
  <c r="P575" i="9"/>
  <c r="P576" i="9"/>
  <c r="P577" i="9"/>
  <c r="P578" i="9"/>
  <c r="P579" i="9"/>
  <c r="P580" i="9"/>
  <c r="P581" i="9"/>
  <c r="P582" i="9"/>
  <c r="P583" i="9"/>
  <c r="P584" i="9"/>
  <c r="P585" i="9"/>
  <c r="P586" i="9"/>
  <c r="P587" i="9"/>
  <c r="P588" i="9"/>
  <c r="P589" i="9"/>
  <c r="P590" i="9"/>
  <c r="P591" i="9"/>
  <c r="P592" i="9"/>
  <c r="P593" i="9"/>
  <c r="P594" i="9"/>
  <c r="P595" i="9"/>
  <c r="P596" i="9"/>
  <c r="P597" i="9"/>
  <c r="P598" i="9"/>
  <c r="P599" i="9"/>
  <c r="P600" i="9"/>
  <c r="P601" i="9"/>
  <c r="P602" i="9"/>
  <c r="P603" i="9"/>
  <c r="P604" i="9"/>
  <c r="P605" i="9"/>
  <c r="P606" i="9"/>
  <c r="P607" i="9"/>
  <c r="P608" i="9"/>
  <c r="P609" i="9"/>
  <c r="P610" i="9"/>
  <c r="P611" i="9"/>
  <c r="P612" i="9"/>
  <c r="P613" i="9"/>
  <c r="P614" i="9"/>
  <c r="P615" i="9"/>
  <c r="P616" i="9"/>
  <c r="P617" i="9"/>
  <c r="P618" i="9"/>
  <c r="P619" i="9"/>
  <c r="P620" i="9"/>
  <c r="P621" i="9"/>
  <c r="P622" i="9"/>
  <c r="P623" i="9"/>
  <c r="P624" i="9"/>
  <c r="P625" i="9"/>
  <c r="P626" i="9"/>
  <c r="P627" i="9"/>
  <c r="P628" i="9"/>
  <c r="P629" i="9"/>
  <c r="P630" i="9"/>
  <c r="P631" i="9"/>
  <c r="P632" i="9"/>
  <c r="P633" i="9"/>
  <c r="P634" i="9"/>
  <c r="P635" i="9"/>
  <c r="P636" i="9"/>
  <c r="P637" i="9"/>
  <c r="P638" i="9"/>
  <c r="P639" i="9"/>
  <c r="P640" i="9"/>
  <c r="P641" i="9"/>
  <c r="P642" i="9"/>
  <c r="P643" i="9"/>
  <c r="P644" i="9"/>
  <c r="P645" i="9"/>
  <c r="P646" i="9"/>
  <c r="P647" i="9"/>
  <c r="P648" i="9"/>
  <c r="P649" i="9"/>
  <c r="P650" i="9"/>
  <c r="P651" i="9"/>
  <c r="P652" i="9"/>
  <c r="P653" i="9"/>
  <c r="P654" i="9"/>
  <c r="P655" i="9"/>
  <c r="P656" i="9"/>
  <c r="P657" i="9"/>
  <c r="P658" i="9"/>
  <c r="P659" i="9"/>
  <c r="P660" i="9"/>
  <c r="P661" i="9"/>
  <c r="P662" i="9"/>
  <c r="P663" i="9"/>
  <c r="P664" i="9"/>
  <c r="P665" i="9"/>
  <c r="P666" i="9"/>
  <c r="P667" i="9"/>
  <c r="P668" i="9"/>
  <c r="P669" i="9"/>
  <c r="P670" i="9"/>
  <c r="P671" i="9"/>
  <c r="P672" i="9"/>
  <c r="P673" i="9"/>
  <c r="P674" i="9"/>
  <c r="P675" i="9"/>
  <c r="P676" i="9"/>
  <c r="P677" i="9"/>
  <c r="P678" i="9"/>
  <c r="P679" i="9"/>
  <c r="P680" i="9"/>
  <c r="P681" i="9"/>
  <c r="P682" i="9"/>
  <c r="P683" i="9"/>
  <c r="P684" i="9"/>
  <c r="P685" i="9"/>
  <c r="P686" i="9"/>
  <c r="P687" i="9"/>
  <c r="P688" i="9"/>
  <c r="P689" i="9"/>
  <c r="P690" i="9"/>
  <c r="P691" i="9"/>
  <c r="P692" i="9"/>
  <c r="P693" i="9"/>
  <c r="P694" i="9"/>
  <c r="P695" i="9"/>
  <c r="P696" i="9"/>
  <c r="P697" i="9"/>
  <c r="P698" i="9"/>
  <c r="P699" i="9"/>
  <c r="P700" i="9"/>
  <c r="P701" i="9"/>
  <c r="P702" i="9"/>
  <c r="P703" i="9"/>
  <c r="P704" i="9"/>
  <c r="P705" i="9"/>
  <c r="P706" i="9"/>
  <c r="P707" i="9"/>
  <c r="P708" i="9"/>
  <c r="P709" i="9"/>
  <c r="P710" i="9"/>
  <c r="P711" i="9"/>
  <c r="P712" i="9"/>
  <c r="P713" i="9"/>
  <c r="P714" i="9"/>
  <c r="P715" i="9"/>
  <c r="P716" i="9"/>
  <c r="P717" i="9"/>
  <c r="P718" i="9"/>
  <c r="P719" i="9"/>
  <c r="P720" i="9"/>
  <c r="P721" i="9"/>
  <c r="P722" i="9"/>
  <c r="P723" i="9"/>
  <c r="P724" i="9"/>
  <c r="P725" i="9"/>
  <c r="P726" i="9"/>
  <c r="P727" i="9"/>
  <c r="P728" i="9"/>
  <c r="P729" i="9"/>
  <c r="P730" i="9"/>
  <c r="P731" i="9"/>
  <c r="P732" i="9"/>
  <c r="P733" i="9"/>
  <c r="P734" i="9"/>
  <c r="P735" i="9"/>
  <c r="P736" i="9"/>
  <c r="P737" i="9"/>
  <c r="P738" i="9"/>
  <c r="P739" i="9"/>
  <c r="P740" i="9"/>
  <c r="P741" i="9"/>
  <c r="P742" i="9"/>
  <c r="P743" i="9"/>
  <c r="P744" i="9"/>
  <c r="P745" i="9"/>
  <c r="P746" i="9"/>
  <c r="P747" i="9"/>
  <c r="P748" i="9"/>
  <c r="P749" i="9"/>
  <c r="P750" i="9"/>
  <c r="P751" i="9"/>
  <c r="P752" i="9"/>
  <c r="P753" i="9"/>
  <c r="P754" i="9"/>
  <c r="P755" i="9"/>
  <c r="P756" i="9"/>
  <c r="P757" i="9"/>
  <c r="P758" i="9"/>
  <c r="P759" i="9"/>
  <c r="P760" i="9"/>
  <c r="P761" i="9"/>
  <c r="P762" i="9"/>
  <c r="P763" i="9"/>
  <c r="P764" i="9"/>
  <c r="P765" i="9"/>
  <c r="P766" i="9"/>
  <c r="P767" i="9"/>
  <c r="P768" i="9"/>
  <c r="P769" i="9"/>
  <c r="P770" i="9"/>
  <c r="P771" i="9"/>
  <c r="P772" i="9"/>
  <c r="P773" i="9"/>
  <c r="P774" i="9"/>
  <c r="P775" i="9"/>
  <c r="P776" i="9"/>
  <c r="P777" i="9"/>
  <c r="P778" i="9"/>
  <c r="P779" i="9"/>
  <c r="P780" i="9"/>
  <c r="P781" i="9"/>
  <c r="P782" i="9"/>
  <c r="P783" i="9"/>
  <c r="P784" i="9"/>
  <c r="P785" i="9"/>
  <c r="P786" i="9"/>
  <c r="P787" i="9"/>
  <c r="P788" i="9"/>
  <c r="P789" i="9"/>
  <c r="P790" i="9"/>
  <c r="P791" i="9"/>
  <c r="P792" i="9"/>
  <c r="P793" i="9"/>
  <c r="P794" i="9"/>
  <c r="P795" i="9"/>
  <c r="P796" i="9"/>
  <c r="P797" i="9"/>
  <c r="P798" i="9"/>
  <c r="P799" i="9"/>
  <c r="P800" i="9"/>
  <c r="P801" i="9"/>
  <c r="P802" i="9"/>
  <c r="P803" i="9"/>
  <c r="P804" i="9"/>
  <c r="P805" i="9"/>
  <c r="P806" i="9"/>
  <c r="P807" i="9"/>
  <c r="P808" i="9"/>
  <c r="P809" i="9"/>
  <c r="P810" i="9"/>
  <c r="P811" i="9"/>
  <c r="P812" i="9"/>
  <c r="P813" i="9"/>
  <c r="P814" i="9"/>
  <c r="P815" i="9"/>
  <c r="P816" i="9"/>
  <c r="P817" i="9"/>
  <c r="P818" i="9"/>
  <c r="P819" i="9"/>
  <c r="P820" i="9"/>
  <c r="P821" i="9"/>
  <c r="P822" i="9"/>
  <c r="P823" i="9"/>
  <c r="P824" i="9"/>
  <c r="P825" i="9"/>
  <c r="P826" i="9"/>
  <c r="P827" i="9"/>
  <c r="P828" i="9"/>
  <c r="P829" i="9"/>
  <c r="P830" i="9"/>
  <c r="P831" i="9"/>
  <c r="P832" i="9"/>
  <c r="P833" i="9"/>
  <c r="P834" i="9"/>
  <c r="P835" i="9"/>
  <c r="P836" i="9"/>
  <c r="P837" i="9"/>
  <c r="P838" i="9"/>
  <c r="P839" i="9"/>
  <c r="P840" i="9"/>
  <c r="P841" i="9"/>
  <c r="P842" i="9"/>
  <c r="P843" i="9"/>
  <c r="P844" i="9"/>
  <c r="P845" i="9"/>
  <c r="P846" i="9"/>
  <c r="P847" i="9"/>
  <c r="P848" i="9"/>
  <c r="P849" i="9"/>
  <c r="P850" i="9"/>
  <c r="P851" i="9"/>
  <c r="P852" i="9"/>
  <c r="P853" i="9"/>
  <c r="P854" i="9"/>
  <c r="P855" i="9"/>
  <c r="P856" i="9"/>
  <c r="P857" i="9"/>
  <c r="P858" i="9"/>
  <c r="P859" i="9"/>
  <c r="P860" i="9"/>
  <c r="P861" i="9"/>
  <c r="P862" i="9"/>
  <c r="P863" i="9"/>
  <c r="P864" i="9"/>
  <c r="P865" i="9"/>
  <c r="P866" i="9"/>
  <c r="P867" i="9"/>
  <c r="P868" i="9"/>
  <c r="P869" i="9"/>
  <c r="P870" i="9"/>
  <c r="P871" i="9"/>
  <c r="P872" i="9"/>
  <c r="P873" i="9"/>
  <c r="P874" i="9"/>
  <c r="P875" i="9"/>
  <c r="P876" i="9"/>
  <c r="P877" i="9"/>
  <c r="P878" i="9"/>
  <c r="P879" i="9"/>
  <c r="P880" i="9"/>
  <c r="P881" i="9"/>
  <c r="P882" i="9"/>
  <c r="P883" i="9"/>
  <c r="P884" i="9"/>
  <c r="P885" i="9"/>
  <c r="P886" i="9"/>
  <c r="P887" i="9"/>
  <c r="P888" i="9"/>
  <c r="P889" i="9"/>
  <c r="P890" i="9"/>
  <c r="P891" i="9"/>
  <c r="P892" i="9"/>
  <c r="P893" i="9"/>
  <c r="P894" i="9"/>
  <c r="P895" i="9"/>
  <c r="P896" i="9"/>
  <c r="P897" i="9"/>
  <c r="P898" i="9"/>
  <c r="P899" i="9"/>
  <c r="P900" i="9"/>
  <c r="P901" i="9"/>
  <c r="P902" i="9"/>
  <c r="P903" i="9"/>
  <c r="P904" i="9"/>
  <c r="P905" i="9"/>
  <c r="P906" i="9"/>
  <c r="P907" i="9"/>
  <c r="P908" i="9"/>
  <c r="P909" i="9"/>
  <c r="P910" i="9"/>
  <c r="P911" i="9"/>
  <c r="P912" i="9"/>
  <c r="P913" i="9"/>
  <c r="P914" i="9"/>
  <c r="P915" i="9"/>
  <c r="P916" i="9"/>
  <c r="P917" i="9"/>
  <c r="P918" i="9"/>
  <c r="P919" i="9"/>
  <c r="P920" i="9"/>
  <c r="P921" i="9"/>
  <c r="P922" i="9"/>
  <c r="P923" i="9"/>
  <c r="P924" i="9"/>
  <c r="P925" i="9"/>
  <c r="P926" i="9"/>
  <c r="P927" i="9"/>
  <c r="P928" i="9"/>
  <c r="P929" i="9"/>
  <c r="P930" i="9"/>
  <c r="P931" i="9"/>
  <c r="P932" i="9"/>
  <c r="P933" i="9"/>
  <c r="P934" i="9"/>
  <c r="P935" i="9"/>
  <c r="P936" i="9"/>
  <c r="P937" i="9"/>
  <c r="P938" i="9"/>
  <c r="P939" i="9"/>
  <c r="P940" i="9"/>
  <c r="P941" i="9"/>
  <c r="P942" i="9"/>
  <c r="P943" i="9"/>
  <c r="P944" i="9"/>
  <c r="P945" i="9"/>
  <c r="P946" i="9"/>
  <c r="P947" i="9"/>
  <c r="P948" i="9"/>
  <c r="P949" i="9"/>
  <c r="P950" i="9"/>
  <c r="P951" i="9"/>
  <c r="P952" i="9"/>
  <c r="P953" i="9"/>
  <c r="P954" i="9"/>
  <c r="P955" i="9"/>
  <c r="P956" i="9"/>
  <c r="P957" i="9"/>
  <c r="P958" i="9"/>
  <c r="P959" i="9"/>
  <c r="P960" i="9"/>
  <c r="P961" i="9"/>
  <c r="P962" i="9"/>
  <c r="P963" i="9"/>
  <c r="P964" i="9"/>
  <c r="P965" i="9"/>
  <c r="P966" i="9"/>
  <c r="P967" i="9"/>
  <c r="P968" i="9"/>
  <c r="P969" i="9"/>
  <c r="P970" i="9"/>
  <c r="P971" i="9"/>
  <c r="P972" i="9"/>
  <c r="P973" i="9"/>
  <c r="P974" i="9"/>
  <c r="P975" i="9"/>
  <c r="P976" i="9"/>
  <c r="P977" i="9"/>
  <c r="P978" i="9"/>
  <c r="P979" i="9"/>
  <c r="P980" i="9"/>
  <c r="P981" i="9"/>
  <c r="P982" i="9"/>
  <c r="P983" i="9"/>
  <c r="P984" i="9"/>
  <c r="P985" i="9"/>
  <c r="P986" i="9"/>
  <c r="P987" i="9"/>
  <c r="P988" i="9"/>
  <c r="P989" i="9"/>
  <c r="P990" i="9"/>
  <c r="P991" i="9"/>
  <c r="P992" i="9"/>
  <c r="P993" i="9"/>
  <c r="P994" i="9"/>
  <c r="P995" i="9"/>
  <c r="P996" i="9"/>
  <c r="P997" i="9"/>
  <c r="P998" i="9"/>
  <c r="P999" i="9"/>
  <c r="P1000" i="9"/>
  <c r="P1001" i="9"/>
  <c r="P1002" i="9"/>
  <c r="P1003" i="9"/>
  <c r="P1004" i="9"/>
  <c r="P1005" i="9"/>
  <c r="P1006" i="9"/>
  <c r="P1007" i="9"/>
  <c r="P1008" i="9"/>
  <c r="P1009" i="9"/>
  <c r="P1010" i="9"/>
  <c r="P1011" i="9"/>
  <c r="P1012" i="9"/>
  <c r="P1013" i="9"/>
  <c r="P1014" i="9"/>
  <c r="P1015" i="9"/>
  <c r="P1016" i="9"/>
  <c r="P1017" i="9"/>
  <c r="P1018" i="9"/>
  <c r="P1019" i="9"/>
  <c r="P1020" i="9"/>
  <c r="P1021" i="9"/>
  <c r="P1022" i="9"/>
  <c r="P1023" i="9"/>
  <c r="P1024" i="9"/>
  <c r="P1025" i="9"/>
  <c r="P1026" i="9"/>
  <c r="P1027" i="9"/>
  <c r="P1028" i="9"/>
  <c r="P1029" i="9"/>
  <c r="P1030" i="9"/>
  <c r="P1031" i="9"/>
  <c r="P1032" i="9"/>
  <c r="P1033" i="9"/>
  <c r="P1034" i="9"/>
  <c r="P1035" i="9"/>
  <c r="P1036" i="9"/>
  <c r="P1037" i="9"/>
  <c r="P1038" i="9"/>
  <c r="P1039" i="9"/>
  <c r="P1040" i="9"/>
  <c r="P1041" i="9"/>
  <c r="P1042" i="9"/>
  <c r="P1043" i="9"/>
  <c r="P1044" i="9"/>
  <c r="P1045" i="9"/>
  <c r="P1046" i="9"/>
  <c r="P1047" i="9"/>
  <c r="P1048" i="9"/>
  <c r="P1049" i="9"/>
  <c r="P1050" i="9"/>
  <c r="P1051" i="9"/>
  <c r="P1052" i="9"/>
  <c r="P1053" i="9"/>
  <c r="P1054" i="9"/>
  <c r="P1055" i="9"/>
  <c r="P1056" i="9"/>
  <c r="P1057" i="9"/>
  <c r="P1058" i="9"/>
  <c r="P1059" i="9"/>
  <c r="P1060" i="9"/>
  <c r="P1061" i="9"/>
  <c r="P1062" i="9"/>
  <c r="P1063" i="9"/>
  <c r="P1064" i="9"/>
  <c r="P1065" i="9"/>
  <c r="P1066" i="9"/>
  <c r="P1067" i="9"/>
  <c r="P1068" i="9"/>
  <c r="P1069" i="9"/>
  <c r="P1070" i="9"/>
  <c r="P1071" i="9"/>
  <c r="P1072" i="9"/>
  <c r="P1073" i="9"/>
  <c r="P1074" i="9"/>
  <c r="P1075" i="9"/>
  <c r="P1076" i="9"/>
  <c r="P1077" i="9"/>
  <c r="P1078" i="9"/>
  <c r="P1079" i="9"/>
  <c r="P1080" i="9"/>
  <c r="P1081" i="9"/>
  <c r="P1082" i="9"/>
  <c r="P1083" i="9"/>
  <c r="P1084" i="9"/>
  <c r="P1085" i="9"/>
  <c r="P1086" i="9"/>
  <c r="P1087" i="9"/>
  <c r="P1088" i="9"/>
  <c r="P1089" i="9"/>
  <c r="P1090" i="9"/>
  <c r="P1091" i="9"/>
  <c r="P1092" i="9"/>
  <c r="P1093" i="9"/>
  <c r="P1094" i="9"/>
  <c r="P1095" i="9"/>
  <c r="P1096" i="9"/>
  <c r="P1097" i="9"/>
  <c r="P1098" i="9"/>
  <c r="P1099" i="9"/>
  <c r="P1100" i="9"/>
  <c r="P1101" i="9"/>
  <c r="P1102" i="9"/>
  <c r="P1103" i="9"/>
  <c r="P1104" i="9"/>
  <c r="P1105" i="9"/>
  <c r="P1106" i="9"/>
  <c r="P1107" i="9"/>
  <c r="P1108" i="9"/>
  <c r="P1109" i="9"/>
  <c r="P1110" i="9"/>
  <c r="P1111" i="9"/>
  <c r="P1112" i="9"/>
  <c r="P1113" i="9"/>
  <c r="P1114" i="9"/>
  <c r="P1115" i="9"/>
  <c r="P1116" i="9"/>
  <c r="P1117" i="9"/>
  <c r="P1118" i="9"/>
  <c r="P1119" i="9"/>
  <c r="P1120" i="9"/>
  <c r="P1121" i="9"/>
  <c r="P1122" i="9"/>
  <c r="P1123" i="9"/>
  <c r="P1124" i="9"/>
  <c r="P1125" i="9"/>
  <c r="P1126" i="9"/>
  <c r="P1127" i="9"/>
  <c r="P1128" i="9"/>
  <c r="P1129" i="9"/>
  <c r="P1130" i="9"/>
  <c r="P1131" i="9"/>
  <c r="P1132" i="9"/>
  <c r="P1133" i="9"/>
  <c r="P1134" i="9"/>
  <c r="P1135" i="9"/>
  <c r="P1136" i="9"/>
  <c r="P1137" i="9"/>
  <c r="P1138" i="9"/>
  <c r="P1139" i="9"/>
  <c r="P1140" i="9"/>
  <c r="P1141" i="9"/>
  <c r="P1142" i="9"/>
  <c r="P1143" i="9"/>
  <c r="P1144" i="9"/>
  <c r="P1145" i="9"/>
  <c r="P1146" i="9"/>
  <c r="P1147" i="9"/>
  <c r="P1148" i="9"/>
  <c r="P1149" i="9"/>
  <c r="P1150" i="9"/>
  <c r="P1151" i="9"/>
  <c r="P1152" i="9"/>
  <c r="P1153" i="9"/>
  <c r="P1154" i="9"/>
  <c r="P1155" i="9"/>
  <c r="P1156" i="9"/>
  <c r="P1157" i="9"/>
  <c r="P1158" i="9"/>
  <c r="P1159" i="9"/>
  <c r="P1160" i="9"/>
  <c r="P1161" i="9"/>
  <c r="P1162" i="9"/>
  <c r="P1163" i="9"/>
  <c r="P1164" i="9"/>
  <c r="P1165" i="9"/>
  <c r="P1166" i="9"/>
  <c r="P1167" i="9"/>
  <c r="P1168" i="9"/>
  <c r="P1169" i="9"/>
  <c r="P1170" i="9"/>
  <c r="P1171" i="9"/>
  <c r="P1172" i="9"/>
  <c r="P1173" i="9"/>
  <c r="P1174" i="9"/>
  <c r="P1175" i="9"/>
  <c r="P1176" i="9"/>
  <c r="P1177" i="9"/>
  <c r="P1178" i="9"/>
  <c r="P1179" i="9"/>
  <c r="P1180" i="9"/>
  <c r="P1181" i="9"/>
  <c r="P1182" i="9"/>
  <c r="P1183" i="9"/>
  <c r="P1184" i="9"/>
  <c r="P1185" i="9"/>
  <c r="P1186" i="9"/>
  <c r="P1187" i="9"/>
  <c r="P1188" i="9"/>
  <c r="P1189" i="9"/>
  <c r="P1190" i="9"/>
  <c r="P1191" i="9"/>
  <c r="P1192" i="9"/>
  <c r="P1193" i="9"/>
  <c r="P1194" i="9"/>
  <c r="P1195" i="9"/>
  <c r="P1196" i="9"/>
  <c r="P1197" i="9"/>
  <c r="P1198" i="9"/>
  <c r="P1199" i="9"/>
  <c r="P1200" i="9"/>
  <c r="P1201" i="9"/>
  <c r="P1202" i="9"/>
  <c r="P1203" i="9"/>
  <c r="P1204" i="9"/>
  <c r="P1205" i="9"/>
  <c r="P1206" i="9"/>
  <c r="P1207" i="9"/>
  <c r="P1208" i="9"/>
  <c r="P1209" i="9"/>
  <c r="P1210" i="9"/>
  <c r="P1211" i="9"/>
  <c r="P1212" i="9"/>
  <c r="P1213" i="9"/>
  <c r="P1214" i="9"/>
  <c r="P1215" i="9"/>
  <c r="P1216" i="9"/>
  <c r="P1217" i="9"/>
  <c r="P1218" i="9"/>
  <c r="P1219" i="9"/>
  <c r="P1220" i="9"/>
  <c r="P1221" i="9"/>
  <c r="P1222" i="9"/>
  <c r="P1223" i="9"/>
  <c r="P1224" i="9"/>
  <c r="P1225" i="9"/>
  <c r="P1226" i="9"/>
  <c r="P1227" i="9"/>
  <c r="P1228" i="9"/>
  <c r="P1229" i="9"/>
  <c r="P1230" i="9"/>
  <c r="P1231" i="9"/>
  <c r="P1232" i="9"/>
  <c r="P1233" i="9"/>
  <c r="P1234" i="9"/>
  <c r="P1235" i="9"/>
  <c r="P1236" i="9"/>
  <c r="P1237" i="9"/>
  <c r="P1238" i="9"/>
  <c r="P1239" i="9"/>
  <c r="P1240" i="9"/>
  <c r="P1241" i="9"/>
  <c r="P1242" i="9"/>
  <c r="P1243" i="9"/>
  <c r="P1244" i="9"/>
  <c r="P1245" i="9"/>
  <c r="P1246" i="9"/>
  <c r="P1247" i="9"/>
  <c r="P1248" i="9"/>
  <c r="P1249" i="9"/>
  <c r="P1250" i="9"/>
  <c r="P1251" i="9"/>
  <c r="P1252" i="9"/>
  <c r="P1253" i="9"/>
  <c r="P1254" i="9"/>
  <c r="P1255" i="9"/>
  <c r="P1256" i="9"/>
  <c r="P1257" i="9"/>
  <c r="P1258" i="9"/>
  <c r="P1259" i="9"/>
  <c r="P1260" i="9"/>
  <c r="P1261" i="9"/>
  <c r="P1262" i="9"/>
  <c r="P1263" i="9"/>
  <c r="P1264" i="9"/>
  <c r="P1265" i="9"/>
  <c r="P1266" i="9"/>
  <c r="P1267" i="9"/>
  <c r="P1268" i="9"/>
  <c r="P1269" i="9"/>
  <c r="P1270" i="9"/>
  <c r="P1271" i="9"/>
  <c r="P1272" i="9"/>
  <c r="P1273" i="9"/>
  <c r="P1274" i="9"/>
  <c r="P1275" i="9"/>
  <c r="P1276" i="9"/>
  <c r="P1277" i="9"/>
  <c r="P1278" i="9"/>
  <c r="P1279" i="9"/>
  <c r="P1280" i="9"/>
  <c r="P1281" i="9"/>
  <c r="P1282" i="9"/>
  <c r="P1283" i="9"/>
  <c r="P1284" i="9"/>
  <c r="P1285" i="9"/>
  <c r="P1286" i="9"/>
  <c r="P1287" i="9"/>
  <c r="P1288" i="9"/>
  <c r="P1289" i="9"/>
  <c r="P1290" i="9"/>
  <c r="P1291" i="9"/>
  <c r="P1292" i="9"/>
  <c r="P1293" i="9"/>
  <c r="P1294" i="9"/>
  <c r="P1295" i="9"/>
  <c r="P1296" i="9"/>
  <c r="P1297" i="9"/>
  <c r="P1298" i="9"/>
  <c r="P1299" i="9"/>
  <c r="P1300" i="9"/>
  <c r="P1301" i="9"/>
  <c r="P1302" i="9"/>
  <c r="P1303" i="9"/>
  <c r="P1304" i="9"/>
  <c r="P1305" i="9"/>
  <c r="P1306" i="9"/>
  <c r="P1307" i="9"/>
  <c r="P1308" i="9"/>
  <c r="P1309" i="9"/>
  <c r="P1310" i="9"/>
  <c r="P1311" i="9"/>
  <c r="P1312" i="9"/>
  <c r="P1313" i="9"/>
  <c r="P1314" i="9"/>
  <c r="P1315" i="9"/>
  <c r="P1316" i="9"/>
  <c r="P1317" i="9"/>
  <c r="P1318" i="9"/>
  <c r="P1319" i="9"/>
  <c r="P1320" i="9"/>
  <c r="P1321" i="9"/>
  <c r="P1322" i="9"/>
  <c r="P1323" i="9"/>
  <c r="P1324" i="9"/>
  <c r="P1325" i="9"/>
  <c r="P1326" i="9"/>
  <c r="P1327" i="9"/>
  <c r="P1328" i="9"/>
  <c r="P1329" i="9"/>
  <c r="P1330" i="9"/>
  <c r="P1331" i="9"/>
  <c r="P1332" i="9"/>
  <c r="P1333" i="9"/>
  <c r="P1334" i="9"/>
  <c r="P1335" i="9"/>
  <c r="P1336" i="9"/>
  <c r="P1337" i="9"/>
  <c r="P1338" i="9"/>
  <c r="P1339" i="9"/>
  <c r="P1340" i="9"/>
  <c r="P1341" i="9"/>
  <c r="P1342" i="9"/>
  <c r="P1343" i="9"/>
  <c r="P1344" i="9"/>
  <c r="P1345" i="9"/>
  <c r="P1346" i="9"/>
  <c r="P1347" i="9"/>
  <c r="P1348" i="9"/>
  <c r="P1349" i="9"/>
  <c r="P1350" i="9"/>
  <c r="P1351" i="9"/>
  <c r="P1352" i="9"/>
  <c r="P1353" i="9"/>
  <c r="P1354" i="9"/>
  <c r="P1355" i="9"/>
  <c r="P1356" i="9"/>
  <c r="P1357" i="9"/>
  <c r="P1358" i="9"/>
  <c r="P1359" i="9"/>
  <c r="P1360" i="9"/>
  <c r="P1361" i="9"/>
  <c r="P1362" i="9"/>
  <c r="P1363" i="9"/>
  <c r="P1364" i="9"/>
  <c r="P1365" i="9"/>
  <c r="P1366" i="9"/>
  <c r="P1367" i="9"/>
  <c r="P1368" i="9"/>
  <c r="P1369" i="9"/>
  <c r="P1370" i="9"/>
  <c r="P1371" i="9"/>
  <c r="P1372" i="9"/>
  <c r="P1373" i="9"/>
  <c r="P1374" i="9"/>
  <c r="P1375" i="9"/>
  <c r="P1376" i="9"/>
  <c r="P1377" i="9"/>
  <c r="P1378" i="9"/>
  <c r="P1379" i="9"/>
  <c r="P1380" i="9"/>
  <c r="P1381" i="9"/>
  <c r="P1382" i="9"/>
  <c r="P1383" i="9"/>
  <c r="P1384" i="9"/>
  <c r="P1385" i="9"/>
  <c r="P1386" i="9"/>
  <c r="P1387" i="9"/>
  <c r="P1388" i="9"/>
  <c r="P1389" i="9"/>
  <c r="P1390" i="9"/>
  <c r="P1391" i="9"/>
  <c r="P1392" i="9"/>
  <c r="P1393" i="9"/>
  <c r="P1394" i="9"/>
  <c r="P1395" i="9"/>
  <c r="P1396" i="9"/>
  <c r="P1397" i="9"/>
  <c r="P1398" i="9"/>
  <c r="P1399" i="9"/>
  <c r="P1400" i="9"/>
  <c r="P1401" i="9"/>
  <c r="P1402" i="9"/>
  <c r="P1403" i="9"/>
  <c r="P1404" i="9"/>
  <c r="P1405" i="9"/>
  <c r="P1406" i="9"/>
  <c r="P1407" i="9"/>
  <c r="P1408" i="9"/>
  <c r="P1409" i="9"/>
  <c r="P1410" i="9"/>
  <c r="P1411" i="9"/>
  <c r="P1412" i="9"/>
  <c r="P1413" i="9"/>
  <c r="P1414" i="9"/>
  <c r="P1415" i="9"/>
  <c r="P1416" i="9"/>
  <c r="P1417" i="9"/>
  <c r="P1418" i="9"/>
  <c r="P1419" i="9"/>
  <c r="P1420" i="9"/>
  <c r="P1421" i="9"/>
  <c r="P1422" i="9"/>
  <c r="P1423" i="9"/>
  <c r="P1424" i="9"/>
  <c r="P1425" i="9"/>
  <c r="P1426" i="9"/>
  <c r="P1427" i="9"/>
  <c r="P1428" i="9"/>
  <c r="P1429" i="9"/>
  <c r="P1430" i="9"/>
  <c r="P1431" i="9"/>
  <c r="P1432" i="9"/>
  <c r="P1433" i="9"/>
  <c r="P1434" i="9"/>
  <c r="P1435" i="9"/>
  <c r="P1436" i="9"/>
  <c r="P1437" i="9"/>
  <c r="P1438" i="9"/>
  <c r="P1439" i="9"/>
  <c r="P1440" i="9"/>
  <c r="P1441" i="9"/>
  <c r="P1442" i="9"/>
  <c r="P1443" i="9"/>
  <c r="P1444" i="9"/>
  <c r="P1445" i="9"/>
  <c r="P1446" i="9"/>
  <c r="P1447" i="9"/>
  <c r="P1448" i="9"/>
  <c r="P1449" i="9"/>
  <c r="P1450" i="9"/>
  <c r="P1451" i="9"/>
  <c r="P1452" i="9"/>
  <c r="P1453" i="9"/>
  <c r="P1454" i="9"/>
  <c r="P1455" i="9"/>
  <c r="P1456" i="9"/>
  <c r="P1457" i="9"/>
  <c r="P1458" i="9"/>
  <c r="P1459" i="9"/>
  <c r="P1460" i="9"/>
  <c r="P1461" i="9"/>
  <c r="P1462" i="9"/>
  <c r="P1463" i="9"/>
  <c r="P1464" i="9"/>
  <c r="P1465" i="9"/>
  <c r="P1466" i="9"/>
  <c r="P1467" i="9"/>
  <c r="P1468" i="9"/>
  <c r="P1469" i="9"/>
  <c r="P1470" i="9"/>
  <c r="P1471" i="9"/>
  <c r="P1472" i="9"/>
  <c r="P1473" i="9"/>
  <c r="P1474" i="9"/>
  <c r="P1475" i="9"/>
  <c r="P1476" i="9"/>
  <c r="P1477" i="9"/>
  <c r="P1478" i="9"/>
  <c r="P1479" i="9"/>
  <c r="P1480" i="9"/>
  <c r="P1481" i="9"/>
  <c r="P1482" i="9"/>
  <c r="P1483" i="9"/>
  <c r="P1484" i="9"/>
  <c r="P1485" i="9"/>
  <c r="P1486" i="9"/>
  <c r="P1487" i="9"/>
  <c r="P1488" i="9"/>
  <c r="P262" i="9"/>
  <c r="P140" i="9"/>
  <c r="P141" i="9"/>
  <c r="P142" i="9"/>
  <c r="P143" i="9"/>
  <c r="P144" i="9"/>
  <c r="P145" i="9"/>
  <c r="P146" i="9"/>
  <c r="P147" i="9"/>
  <c r="P148" i="9"/>
  <c r="P149" i="9"/>
  <c r="P150" i="9"/>
  <c r="P151" i="9"/>
  <c r="P152" i="9"/>
  <c r="P153" i="9"/>
  <c r="P154" i="9"/>
  <c r="P155" i="9"/>
  <c r="P156" i="9"/>
  <c r="P157" i="9"/>
  <c r="P158" i="9"/>
  <c r="P159" i="9"/>
  <c r="P160" i="9"/>
  <c r="P161" i="9"/>
  <c r="P162" i="9"/>
  <c r="P163" i="9"/>
  <c r="P164" i="9"/>
  <c r="P165" i="9"/>
  <c r="P166" i="9"/>
  <c r="P167" i="9"/>
  <c r="P168" i="9"/>
  <c r="P169" i="9"/>
  <c r="P170" i="9"/>
  <c r="P171" i="9"/>
  <c r="P172" i="9"/>
  <c r="P173" i="9"/>
  <c r="P174" i="9"/>
  <c r="P175" i="9"/>
  <c r="P176" i="9"/>
  <c r="P177" i="9"/>
  <c r="P178" i="9"/>
  <c r="P179" i="9"/>
  <c r="P180" i="9"/>
  <c r="P181" i="9"/>
  <c r="P182" i="9"/>
  <c r="P183" i="9"/>
  <c r="P184" i="9"/>
  <c r="P185" i="9"/>
  <c r="P186" i="9"/>
  <c r="P187" i="9"/>
  <c r="P188" i="9"/>
  <c r="P189" i="9"/>
  <c r="P190" i="9"/>
  <c r="P191" i="9"/>
  <c r="P192" i="9"/>
  <c r="P193" i="9"/>
  <c r="P194" i="9"/>
  <c r="P195" i="9"/>
  <c r="P196" i="9"/>
  <c r="P197" i="9"/>
  <c r="P198" i="9"/>
  <c r="P199" i="9"/>
  <c r="P200" i="9"/>
  <c r="P201" i="9"/>
  <c r="P202" i="9"/>
  <c r="P203" i="9"/>
  <c r="P204" i="9"/>
  <c r="P205" i="9"/>
  <c r="P206" i="9"/>
  <c r="P207" i="9"/>
  <c r="P208" i="9"/>
  <c r="P209" i="9"/>
  <c r="P210" i="9"/>
  <c r="P211" i="9"/>
  <c r="P212" i="9"/>
  <c r="P213" i="9"/>
  <c r="P214" i="9"/>
  <c r="P215" i="9"/>
  <c r="P216" i="9"/>
  <c r="P217" i="9"/>
  <c r="P218" i="9"/>
  <c r="P219" i="9"/>
  <c r="P220" i="9"/>
  <c r="P221" i="9"/>
  <c r="P222" i="9"/>
  <c r="P223" i="9"/>
  <c r="P224" i="9"/>
  <c r="P225" i="9"/>
  <c r="P226" i="9"/>
  <c r="P227" i="9"/>
  <c r="P228" i="9"/>
  <c r="P229" i="9"/>
  <c r="P230" i="9"/>
  <c r="P231" i="9"/>
  <c r="P232" i="9"/>
  <c r="P233" i="9"/>
  <c r="P234" i="9"/>
  <c r="P235" i="9"/>
  <c r="P236" i="9"/>
  <c r="P237" i="9"/>
  <c r="P238" i="9"/>
  <c r="P239" i="9"/>
  <c r="P240" i="9"/>
  <c r="P241" i="9"/>
  <c r="P242" i="9"/>
  <c r="P243" i="9"/>
  <c r="P244" i="9"/>
  <c r="P245" i="9"/>
  <c r="P246" i="9"/>
  <c r="P247" i="9"/>
  <c r="P248" i="9"/>
  <c r="P249" i="9"/>
  <c r="P250" i="9"/>
  <c r="P251" i="9"/>
  <c r="P252" i="9"/>
  <c r="P253" i="9"/>
  <c r="P254" i="9"/>
  <c r="P255" i="9"/>
  <c r="P256" i="9"/>
  <c r="P257" i="9"/>
  <c r="P258" i="9"/>
  <c r="P259" i="9"/>
  <c r="P260" i="9"/>
  <c r="P261" i="9"/>
  <c r="P139" i="9"/>
  <c r="AQ28" i="9"/>
  <c r="AR28" i="9" s="1"/>
  <c r="AE28" i="9"/>
  <c r="AM28" i="9" s="1"/>
  <c r="R28" i="9"/>
  <c r="S28" i="9" s="1"/>
  <c r="AQ27" i="9"/>
  <c r="AE27" i="9"/>
  <c r="R27" i="9"/>
  <c r="Z27" i="9" s="1"/>
  <c r="AQ26" i="9"/>
  <c r="AR26" i="9" s="1"/>
  <c r="AE26" i="9"/>
  <c r="AE30" i="9" s="1"/>
  <c r="R26" i="9"/>
  <c r="W26" i="9" s="1"/>
  <c r="AQ25" i="9"/>
  <c r="AE25" i="9"/>
  <c r="AF25" i="9" s="1"/>
  <c r="R25" i="9"/>
  <c r="Z25" i="9" s="1"/>
  <c r="AV24" i="9"/>
  <c r="AR24" i="9"/>
  <c r="AM24" i="9"/>
  <c r="AJ24" i="9"/>
  <c r="AF24" i="9"/>
  <c r="Z24" i="9"/>
  <c r="W24" i="9"/>
  <c r="S24" i="9"/>
  <c r="AV23" i="9"/>
  <c r="AR23" i="9"/>
  <c r="AM23" i="9"/>
  <c r="AJ23" i="9"/>
  <c r="AF23" i="9"/>
  <c r="Z23" i="9"/>
  <c r="W23" i="9"/>
  <c r="S23" i="9"/>
  <c r="AV22" i="9"/>
  <c r="AR22" i="9"/>
  <c r="AM22" i="9"/>
  <c r="AJ22" i="9"/>
  <c r="AF22" i="9"/>
  <c r="Z22" i="9"/>
  <c r="X22" i="9"/>
  <c r="W22" i="9"/>
  <c r="S22" i="9"/>
  <c r="AV21" i="9"/>
  <c r="AR21" i="9"/>
  <c r="AM21" i="9"/>
  <c r="AJ21" i="9"/>
  <c r="AF21" i="9"/>
  <c r="Z21" i="9"/>
  <c r="W21" i="9"/>
  <c r="S21" i="9"/>
  <c r="BF16" i="9"/>
  <c r="BD16" i="9"/>
  <c r="BJ15" i="9"/>
  <c r="BJ16" i="9" s="1"/>
  <c r="BI15" i="9"/>
  <c r="BI16" i="9" s="1"/>
  <c r="BH15" i="9"/>
  <c r="BH16" i="9" s="1"/>
  <c r="BG15" i="9"/>
  <c r="BG16" i="9" s="1"/>
  <c r="BF15" i="9"/>
  <c r="BD15" i="9"/>
  <c r="AY15" i="9"/>
  <c r="AV15" i="9"/>
  <c r="AS15" i="9"/>
  <c r="AR15" i="9"/>
  <c r="AM15" i="9"/>
  <c r="AJ15" i="9"/>
  <c r="AF15" i="9"/>
  <c r="Z15" i="9"/>
  <c r="W15" i="9"/>
  <c r="S15" i="9"/>
  <c r="BF14" i="9"/>
  <c r="BD14" i="9"/>
  <c r="AY14" i="9"/>
  <c r="AV14" i="9"/>
  <c r="AS14" i="9"/>
  <c r="AR14" i="9"/>
  <c r="AM14" i="9"/>
  <c r="AJ14" i="9"/>
  <c r="AF14" i="9"/>
  <c r="Z14" i="9"/>
  <c r="W14" i="9"/>
  <c r="S14" i="9"/>
  <c r="BF13" i="9"/>
  <c r="BD13" i="9"/>
  <c r="AY13" i="9"/>
  <c r="AV13" i="9"/>
  <c r="AS13" i="9"/>
  <c r="AR13" i="9"/>
  <c r="AM13" i="9"/>
  <c r="AJ13" i="9"/>
  <c r="AF13" i="9"/>
  <c r="Z13" i="9"/>
  <c r="W13" i="9"/>
  <c r="S13" i="9"/>
  <c r="BJ12" i="9"/>
  <c r="BH12" i="9"/>
  <c r="BF12" i="9"/>
  <c r="BD12" i="9"/>
  <c r="AY12" i="9"/>
  <c r="AV12" i="9"/>
  <c r="AS12" i="9"/>
  <c r="AR12" i="9"/>
  <c r="AM12" i="9"/>
  <c r="AJ12" i="9"/>
  <c r="AF12" i="9"/>
  <c r="Z12" i="9"/>
  <c r="W12" i="9"/>
  <c r="S12" i="9"/>
  <c r="BJ11" i="9"/>
  <c r="BH11" i="9"/>
  <c r="BF11" i="9"/>
  <c r="BD11" i="9"/>
  <c r="AY11" i="9"/>
  <c r="AV11" i="9"/>
  <c r="AS11" i="9"/>
  <c r="AR11" i="9"/>
  <c r="AM11" i="9"/>
  <c r="AJ11" i="9"/>
  <c r="AF11" i="9"/>
  <c r="Z11" i="9"/>
  <c r="W11" i="9"/>
  <c r="S11" i="9"/>
  <c r="BJ10" i="9"/>
  <c r="BH10" i="9"/>
  <c r="BF10" i="9"/>
  <c r="BD10" i="9"/>
  <c r="AY10" i="9"/>
  <c r="AV10" i="9"/>
  <c r="AS10" i="9"/>
  <c r="AR10" i="9"/>
  <c r="AM10" i="9"/>
  <c r="AJ10" i="9"/>
  <c r="AF10" i="9"/>
  <c r="Z10" i="9"/>
  <c r="W10" i="9"/>
  <c r="S10" i="9"/>
  <c r="BJ9" i="9"/>
  <c r="BH9" i="9"/>
  <c r="BF9" i="9"/>
  <c r="BD9" i="9"/>
  <c r="AY9" i="9"/>
  <c r="AV9" i="9"/>
  <c r="AS9" i="9"/>
  <c r="AR9" i="9"/>
  <c r="AM9" i="9"/>
  <c r="AJ9" i="9"/>
  <c r="AF9" i="9"/>
  <c r="Z9" i="9"/>
  <c r="W9" i="9"/>
  <c r="S9" i="9"/>
  <c r="BJ8" i="9"/>
  <c r="BH8" i="9"/>
  <c r="BF8" i="9"/>
  <c r="BD8" i="9"/>
  <c r="AY8" i="9"/>
  <c r="AV8" i="9"/>
  <c r="AS8" i="9"/>
  <c r="AR8" i="9"/>
  <c r="AM8" i="9"/>
  <c r="AJ8" i="9"/>
  <c r="AF8" i="9"/>
  <c r="Z8" i="9"/>
  <c r="W8" i="9"/>
  <c r="S8" i="9"/>
  <c r="BJ7" i="9"/>
  <c r="BH7" i="9"/>
  <c r="BF7" i="9"/>
  <c r="BD7" i="9"/>
  <c r="AY7" i="9"/>
  <c r="AV7" i="9"/>
  <c r="AS7" i="9"/>
  <c r="AR7" i="9"/>
  <c r="AM7" i="9"/>
  <c r="AJ7" i="9"/>
  <c r="AF7" i="9"/>
  <c r="Z7" i="9"/>
  <c r="W7" i="9"/>
  <c r="S7" i="9"/>
  <c r="BJ6" i="9"/>
  <c r="BH6" i="9"/>
  <c r="BF6" i="9"/>
  <c r="BD6" i="9"/>
  <c r="AY6" i="9"/>
  <c r="AV6" i="9"/>
  <c r="AS6" i="9"/>
  <c r="AR6" i="9"/>
  <c r="AM6" i="9"/>
  <c r="AJ6" i="9"/>
  <c r="AF6" i="9"/>
  <c r="Z6" i="9"/>
  <c r="W6" i="9"/>
  <c r="S6" i="9"/>
  <c r="BJ5" i="9"/>
  <c r="BH5" i="9"/>
  <c r="BF5" i="9"/>
  <c r="BD5" i="9"/>
  <c r="AY5" i="9"/>
  <c r="AV5" i="9"/>
  <c r="AS5" i="9"/>
  <c r="AR5" i="9"/>
  <c r="AM5" i="9"/>
  <c r="AJ5" i="9"/>
  <c r="AF5" i="9"/>
  <c r="Z5" i="9"/>
  <c r="W5" i="9"/>
  <c r="S5" i="9"/>
  <c r="BJ4" i="9"/>
  <c r="BH4" i="9"/>
  <c r="BF4" i="9"/>
  <c r="BD4" i="9"/>
  <c r="AY4" i="9"/>
  <c r="AV4" i="9"/>
  <c r="AS4" i="9"/>
  <c r="AR4" i="9"/>
  <c r="AM4" i="9"/>
  <c r="AJ4" i="9"/>
  <c r="AF4" i="9"/>
  <c r="Z4" i="9"/>
  <c r="W4" i="9"/>
  <c r="S4" i="9"/>
  <c r="AY3" i="9"/>
  <c r="AV3" i="9"/>
  <c r="AS3" i="9"/>
  <c r="AR3" i="9"/>
  <c r="AM3" i="9"/>
  <c r="AJ3" i="9"/>
  <c r="AG3" i="9"/>
  <c r="AF3" i="9"/>
  <c r="Z3" i="9"/>
  <c r="W3" i="9"/>
  <c r="S3" i="9"/>
  <c r="AV23" i="7"/>
  <c r="AU24" i="4"/>
  <c r="AU25" i="7"/>
  <c r="AW22" i="5"/>
  <c r="AV22" i="5"/>
  <c r="AV5" i="5"/>
  <c r="AV5" i="7"/>
  <c r="AW6" i="5"/>
  <c r="AU7" i="4"/>
  <c r="AV8" i="5"/>
  <c r="AU9" i="7"/>
  <c r="AV9" i="5"/>
  <c r="AV9" i="7"/>
  <c r="AU10" i="3"/>
  <c r="AV10" i="5"/>
  <c r="AV11" i="5"/>
  <c r="AV11" i="4"/>
  <c r="AU12" i="4"/>
  <c r="AV12" i="5"/>
  <c r="AW12" i="5"/>
  <c r="AV13" i="5"/>
  <c r="AW14" i="5"/>
  <c r="AU15" i="4"/>
  <c r="AV15" i="5"/>
  <c r="AV15" i="4"/>
  <c r="AU16" i="3"/>
  <c r="AV16" i="5"/>
  <c r="AV16" i="4"/>
  <c r="AU6" i="3"/>
  <c r="AV7" i="5"/>
  <c r="AV8" i="4"/>
  <c r="AU14" i="3"/>
  <c r="AV4" i="4"/>
  <c r="K403" i="2"/>
  <c r="K404" i="2"/>
  <c r="K405" i="2"/>
  <c r="K407" i="2"/>
  <c r="K408" i="2"/>
  <c r="K409" i="2"/>
  <c r="K411" i="2"/>
  <c r="K412" i="2"/>
  <c r="K413" i="2"/>
  <c r="K415" i="2"/>
  <c r="K416" i="2"/>
  <c r="K417" i="2"/>
  <c r="K455" i="2"/>
  <c r="K456" i="2"/>
  <c r="K457" i="2"/>
  <c r="K459" i="2"/>
  <c r="K460" i="2"/>
  <c r="K461" i="2"/>
  <c r="K463" i="2"/>
  <c r="K464" i="2"/>
  <c r="K465" i="2"/>
  <c r="K467" i="2"/>
  <c r="K468" i="2"/>
  <c r="K469" i="2"/>
  <c r="K489" i="2"/>
  <c r="K501" i="2"/>
  <c r="K504" i="2"/>
  <c r="K505" i="2"/>
  <c r="K507" i="2"/>
  <c r="K508" i="2"/>
  <c r="K509" i="2"/>
  <c r="K511" i="2"/>
  <c r="K512" i="2"/>
  <c r="K513" i="2"/>
  <c r="K515" i="2"/>
  <c r="K516" i="2"/>
  <c r="K517" i="2"/>
  <c r="K519" i="2"/>
  <c r="K520" i="2"/>
  <c r="K521" i="2"/>
  <c r="K557" i="2"/>
  <c r="K559" i="2"/>
  <c r="K560" i="2"/>
  <c r="K561" i="2"/>
  <c r="K563" i="2"/>
  <c r="K564" i="2"/>
  <c r="K565" i="2"/>
  <c r="K567" i="2"/>
  <c r="K568" i="2"/>
  <c r="K569" i="2"/>
  <c r="K571" i="2"/>
  <c r="K572" i="2"/>
  <c r="K573" i="2"/>
  <c r="K593" i="2"/>
  <c r="K608" i="2"/>
  <c r="K609" i="2"/>
  <c r="K611" i="2"/>
  <c r="K612" i="2"/>
  <c r="K613" i="2"/>
  <c r="K615" i="2"/>
  <c r="K616" i="2"/>
  <c r="K617" i="2"/>
  <c r="K619" i="2"/>
  <c r="K620" i="2"/>
  <c r="K621" i="2"/>
  <c r="K623" i="2"/>
  <c r="K624" i="2"/>
  <c r="K625" i="2"/>
  <c r="K645" i="2"/>
  <c r="K660" i="2"/>
  <c r="K661" i="2"/>
  <c r="K663" i="2"/>
  <c r="K664" i="2"/>
  <c r="K665" i="2"/>
  <c r="K667" i="2"/>
  <c r="K668" i="2"/>
  <c r="K669" i="2"/>
  <c r="K671" i="2"/>
  <c r="K672" i="2"/>
  <c r="K673" i="2"/>
  <c r="K675" i="2"/>
  <c r="K676" i="2"/>
  <c r="K677" i="2"/>
  <c r="K697" i="2"/>
  <c r="K709" i="2"/>
  <c r="K712" i="2"/>
  <c r="K713" i="2"/>
  <c r="K715" i="2"/>
  <c r="K716" i="2"/>
  <c r="K717" i="2"/>
  <c r="K719" i="2"/>
  <c r="K720" i="2"/>
  <c r="K721" i="2"/>
  <c r="K723" i="2"/>
  <c r="K724" i="2"/>
  <c r="K725" i="2"/>
  <c r="K727" i="2"/>
  <c r="K728" i="2"/>
  <c r="K729" i="2"/>
  <c r="K748" i="2"/>
  <c r="K749" i="2"/>
  <c r="K761" i="2"/>
  <c r="K764" i="2"/>
  <c r="K765" i="2"/>
  <c r="K766" i="2"/>
  <c r="K767" i="2"/>
  <c r="K768" i="2"/>
  <c r="K769" i="2"/>
  <c r="K770" i="2"/>
  <c r="K771" i="2"/>
  <c r="K772" i="2"/>
  <c r="K773" i="2"/>
  <c r="K774" i="2"/>
  <c r="K775" i="2"/>
  <c r="K776" i="2"/>
  <c r="K777" i="2"/>
  <c r="K778" i="2"/>
  <c r="K779" i="2"/>
  <c r="K780" i="2"/>
  <c r="K781" i="2"/>
  <c r="K801" i="2"/>
  <c r="K812" i="2"/>
  <c r="K813" i="2"/>
  <c r="K816" i="2"/>
  <c r="K817" i="2"/>
  <c r="K819" i="2"/>
  <c r="K820" i="2"/>
  <c r="K821" i="2"/>
  <c r="K823" i="2"/>
  <c r="K824" i="2"/>
  <c r="K825" i="2"/>
  <c r="K827" i="2"/>
  <c r="K828" i="2"/>
  <c r="K829" i="2"/>
  <c r="K831" i="2"/>
  <c r="K832" i="2"/>
  <c r="K833" i="2"/>
  <c r="K869" i="2"/>
  <c r="K871" i="2"/>
  <c r="K872" i="2"/>
  <c r="K873" i="2"/>
  <c r="K875" i="2"/>
  <c r="K876" i="2"/>
  <c r="K877" i="2"/>
  <c r="K879" i="2"/>
  <c r="K880" i="2"/>
  <c r="K881" i="2"/>
  <c r="K883" i="2"/>
  <c r="K884" i="2"/>
  <c r="K885" i="2"/>
  <c r="K905" i="2"/>
  <c r="K917" i="2"/>
  <c r="K920" i="2"/>
  <c r="K921" i="2"/>
  <c r="K923" i="2"/>
  <c r="K924" i="2"/>
  <c r="K925" i="2"/>
  <c r="K927" i="2"/>
  <c r="K928" i="2"/>
  <c r="K929" i="2"/>
  <c r="K931" i="2"/>
  <c r="K932" i="2"/>
  <c r="K933" i="2"/>
  <c r="K935" i="2"/>
  <c r="K936" i="2"/>
  <c r="K937" i="2"/>
  <c r="K975" i="2"/>
  <c r="K976" i="2"/>
  <c r="K977" i="2"/>
  <c r="K979" i="2"/>
  <c r="K980" i="2"/>
  <c r="K981" i="2"/>
  <c r="K983" i="2"/>
  <c r="K984" i="2"/>
  <c r="K985" i="2"/>
  <c r="K987" i="2"/>
  <c r="K988" i="2"/>
  <c r="K989" i="2"/>
  <c r="K1028" i="2"/>
  <c r="K1029" i="2"/>
  <c r="K1032" i="2"/>
  <c r="K1033" i="2"/>
  <c r="K1036" i="2"/>
  <c r="K1037" i="2"/>
  <c r="K1040" i="2"/>
  <c r="K1041" i="2"/>
  <c r="K1048" i="2"/>
  <c r="K1049" i="2"/>
  <c r="K1052" i="2"/>
  <c r="K1053" i="2"/>
  <c r="K1056" i="2"/>
  <c r="K1057" i="2"/>
  <c r="K1060" i="2"/>
  <c r="K1061" i="2"/>
  <c r="K1072" i="2"/>
  <c r="K1073" i="2"/>
  <c r="K1076" i="2"/>
  <c r="K1077" i="2"/>
  <c r="K1079" i="2"/>
  <c r="K1080" i="2"/>
  <c r="K1081" i="2"/>
  <c r="K1083" i="2"/>
  <c r="K1084" i="2"/>
  <c r="K1085" i="2"/>
  <c r="K1087" i="2"/>
  <c r="K1088" i="2"/>
  <c r="K1089" i="2"/>
  <c r="K1091" i="2"/>
  <c r="K1092" i="2"/>
  <c r="K1093" i="2"/>
  <c r="K1132" i="2"/>
  <c r="K1133" i="2"/>
  <c r="K1136" i="2"/>
  <c r="K1137" i="2"/>
  <c r="K1140" i="2"/>
  <c r="K1141" i="2"/>
  <c r="K1144" i="2"/>
  <c r="K1145" i="2"/>
  <c r="K1152" i="2"/>
  <c r="K1153" i="2"/>
  <c r="K1156" i="2"/>
  <c r="K1157" i="2"/>
  <c r="K1160" i="2"/>
  <c r="K1161" i="2"/>
  <c r="K1164" i="2"/>
  <c r="K1165" i="2"/>
  <c r="K1172" i="2"/>
  <c r="K1176" i="2"/>
  <c r="K1177" i="2"/>
  <c r="K1180" i="2"/>
  <c r="K1181" i="2"/>
  <c r="K1183" i="2"/>
  <c r="K1184" i="2"/>
  <c r="K1185" i="2"/>
  <c r="K1187" i="2"/>
  <c r="K1188" i="2"/>
  <c r="K1189" i="2"/>
  <c r="K1191" i="2"/>
  <c r="K1192" i="2"/>
  <c r="K1193" i="2"/>
  <c r="K1195" i="2"/>
  <c r="K1196" i="2"/>
  <c r="K1197" i="2"/>
  <c r="K1204" i="2"/>
  <c r="K1205" i="2"/>
  <c r="K1208" i="2"/>
  <c r="K1209" i="2"/>
  <c r="K1212" i="2"/>
  <c r="K1213" i="2"/>
  <c r="K1216" i="2"/>
  <c r="K1217" i="2"/>
  <c r="K1228" i="2"/>
  <c r="K1229" i="2"/>
  <c r="K1232" i="2"/>
  <c r="K1233" i="2"/>
  <c r="K1235" i="2"/>
  <c r="K1236" i="2"/>
  <c r="K1237" i="2"/>
  <c r="K1239" i="2"/>
  <c r="K1240" i="2"/>
  <c r="K1241" i="2"/>
  <c r="K1243" i="2"/>
  <c r="K1244" i="2"/>
  <c r="K1245" i="2"/>
  <c r="K1247" i="2"/>
  <c r="K1248" i="2"/>
  <c r="K1249" i="2"/>
  <c r="K1288" i="2"/>
  <c r="K1289" i="2"/>
  <c r="K1292" i="2"/>
  <c r="K1293" i="2"/>
  <c r="K1296" i="2"/>
  <c r="K1297" i="2"/>
  <c r="K1300" i="2"/>
  <c r="K1301" i="2"/>
  <c r="K1340" i="2"/>
  <c r="K1341" i="2"/>
  <c r="K1344" i="2"/>
  <c r="K1345" i="2"/>
  <c r="K1348" i="2"/>
  <c r="K1349" i="2"/>
  <c r="K1352" i="2"/>
  <c r="K1353" i="2"/>
  <c r="L2" i="5"/>
  <c r="K40" i="2"/>
  <c r="K41" i="2"/>
  <c r="K44" i="2"/>
  <c r="K45" i="2"/>
  <c r="K48" i="2"/>
  <c r="K49" i="2"/>
  <c r="K52" i="2"/>
  <c r="K53" i="2"/>
  <c r="K72" i="2"/>
  <c r="K73" i="2"/>
  <c r="K88" i="2"/>
  <c r="K89" i="2"/>
  <c r="K91" i="2"/>
  <c r="K92" i="2"/>
  <c r="K93" i="2"/>
  <c r="K95" i="2"/>
  <c r="K96" i="2"/>
  <c r="K97" i="2"/>
  <c r="K99" i="2"/>
  <c r="K100" i="2"/>
  <c r="K101" i="2"/>
  <c r="K103" i="2"/>
  <c r="K104" i="2"/>
  <c r="K105" i="2"/>
  <c r="K144" i="2"/>
  <c r="K145" i="2"/>
  <c r="K148" i="2"/>
  <c r="K149" i="2"/>
  <c r="K152" i="2"/>
  <c r="K153" i="2"/>
  <c r="K156" i="2"/>
  <c r="K157" i="2"/>
  <c r="K193" i="2"/>
  <c r="K195" i="2"/>
  <c r="K196" i="2"/>
  <c r="K197" i="2"/>
  <c r="K199" i="2"/>
  <c r="K200" i="2"/>
  <c r="K201" i="2"/>
  <c r="K203" i="2"/>
  <c r="K204" i="2"/>
  <c r="K205" i="2"/>
  <c r="K207" i="2"/>
  <c r="K208" i="2"/>
  <c r="K209" i="2"/>
  <c r="K247" i="2"/>
  <c r="K248" i="2"/>
  <c r="K249" i="2"/>
  <c r="K251" i="2"/>
  <c r="K252" i="2"/>
  <c r="K253" i="2"/>
  <c r="K255" i="2"/>
  <c r="K256" i="2"/>
  <c r="K257" i="2"/>
  <c r="K259" i="2"/>
  <c r="K260" i="2"/>
  <c r="K261" i="2"/>
  <c r="K300" i="2"/>
  <c r="K301" i="2"/>
  <c r="K304" i="2"/>
  <c r="K305" i="2"/>
  <c r="K308" i="2"/>
  <c r="K309" i="2"/>
  <c r="K312" i="2"/>
  <c r="K313" i="2"/>
  <c r="K352" i="2"/>
  <c r="K353" i="2"/>
  <c r="K356" i="2"/>
  <c r="K357" i="2"/>
  <c r="K360" i="2"/>
  <c r="K361" i="2"/>
  <c r="K364" i="2"/>
  <c r="K365" i="2"/>
  <c r="O488" i="5"/>
  <c r="O489" i="5"/>
  <c r="O490" i="5"/>
  <c r="O491" i="5"/>
  <c r="O492" i="5"/>
  <c r="O493" i="5"/>
  <c r="O494" i="5"/>
  <c r="O495" i="5"/>
  <c r="O496" i="5"/>
  <c r="O497" i="5"/>
  <c r="O498" i="5"/>
  <c r="O499" i="5"/>
  <c r="O500" i="5"/>
  <c r="O501" i="5"/>
  <c r="O502" i="5"/>
  <c r="O503" i="5"/>
  <c r="O504" i="5"/>
  <c r="O505" i="5"/>
  <c r="O506" i="5"/>
  <c r="O507" i="5"/>
  <c r="O508" i="5"/>
  <c r="O509" i="5"/>
  <c r="O510" i="5"/>
  <c r="O511" i="5"/>
  <c r="O512" i="5"/>
  <c r="O513" i="5"/>
  <c r="O514" i="5"/>
  <c r="O515" i="5"/>
  <c r="O516" i="5"/>
  <c r="O517" i="5"/>
  <c r="O518" i="5"/>
  <c r="O519" i="5"/>
  <c r="O520" i="5"/>
  <c r="O521" i="5"/>
  <c r="O522" i="5"/>
  <c r="O523" i="5"/>
  <c r="O524" i="5"/>
  <c r="O525" i="5"/>
  <c r="O526" i="5"/>
  <c r="O527" i="5"/>
  <c r="O528" i="5"/>
  <c r="O529" i="5"/>
  <c r="O530" i="5"/>
  <c r="O531" i="5"/>
  <c r="O532" i="5"/>
  <c r="O533" i="5"/>
  <c r="O534" i="5"/>
  <c r="O535" i="5"/>
  <c r="O536" i="5"/>
  <c r="O537" i="5"/>
  <c r="O538" i="5"/>
  <c r="O539" i="5"/>
  <c r="O540" i="5"/>
  <c r="O541" i="5"/>
  <c r="O542" i="5"/>
  <c r="O543" i="5"/>
  <c r="O544" i="5"/>
  <c r="O545" i="5"/>
  <c r="O546" i="5"/>
  <c r="O547" i="5"/>
  <c r="O548" i="5"/>
  <c r="O549" i="5"/>
  <c r="O550" i="5"/>
  <c r="O551" i="5"/>
  <c r="O552" i="5"/>
  <c r="O553" i="5"/>
  <c r="O554" i="5"/>
  <c r="O555" i="5"/>
  <c r="O556" i="5"/>
  <c r="O557" i="5"/>
  <c r="O558" i="5"/>
  <c r="O559" i="5"/>
  <c r="O560" i="5"/>
  <c r="O561" i="5"/>
  <c r="O562" i="5"/>
  <c r="O563" i="5"/>
  <c r="O564" i="5"/>
  <c r="O565" i="5"/>
  <c r="O566" i="5"/>
  <c r="O567" i="5"/>
  <c r="O568" i="5"/>
  <c r="O569" i="5"/>
  <c r="O570" i="5"/>
  <c r="O571" i="5"/>
  <c r="O572" i="5"/>
  <c r="O573" i="5"/>
  <c r="O574" i="5"/>
  <c r="O575" i="5"/>
  <c r="O576" i="5"/>
  <c r="O577" i="5"/>
  <c r="O578" i="5"/>
  <c r="O579" i="5"/>
  <c r="O580" i="5"/>
  <c r="O581" i="5"/>
  <c r="O582" i="5"/>
  <c r="O583" i="5"/>
  <c r="O584" i="5"/>
  <c r="O585" i="5"/>
  <c r="O586" i="5"/>
  <c r="O587" i="5"/>
  <c r="O588" i="5"/>
  <c r="O589" i="5"/>
  <c r="O590" i="5"/>
  <c r="O591" i="5"/>
  <c r="O592" i="5"/>
  <c r="O593" i="5"/>
  <c r="O594" i="5"/>
  <c r="O595" i="5"/>
  <c r="O596" i="5"/>
  <c r="O597" i="5"/>
  <c r="O598" i="5"/>
  <c r="O599" i="5"/>
  <c r="O600" i="5"/>
  <c r="O601" i="5"/>
  <c r="O602" i="5"/>
  <c r="O603" i="5"/>
  <c r="O604" i="5"/>
  <c r="O605" i="5"/>
  <c r="O606" i="5"/>
  <c r="O607" i="5"/>
  <c r="O608" i="5"/>
  <c r="O609" i="5"/>
  <c r="O610" i="5"/>
  <c r="O611" i="5"/>
  <c r="O612" i="5"/>
  <c r="O613" i="5"/>
  <c r="O614" i="5"/>
  <c r="O615" i="5"/>
  <c r="O616" i="5"/>
  <c r="O617" i="5"/>
  <c r="O618" i="5"/>
  <c r="O619" i="5"/>
  <c r="O620" i="5"/>
  <c r="O621" i="5"/>
  <c r="O622" i="5"/>
  <c r="O623" i="5"/>
  <c r="O624" i="5"/>
  <c r="O625" i="5"/>
  <c r="O626" i="5"/>
  <c r="O627" i="5"/>
  <c r="Q627" i="5" s="1"/>
  <c r="O628" i="5"/>
  <c r="Q628" i="5" s="1"/>
  <c r="O629" i="5"/>
  <c r="Q629" i="5"/>
  <c r="O630" i="5"/>
  <c r="Q630" i="5"/>
  <c r="O631" i="5"/>
  <c r="Q631" i="5"/>
  <c r="O632" i="5"/>
  <c r="Q632" i="5" s="1"/>
  <c r="O633" i="5"/>
  <c r="Q633" i="5" s="1"/>
  <c r="O634" i="5"/>
  <c r="Q634" i="5"/>
  <c r="O635" i="5"/>
  <c r="Q635" i="5" s="1"/>
  <c r="O636" i="5"/>
  <c r="Q636" i="5" s="1"/>
  <c r="O637" i="5"/>
  <c r="Q637" i="5"/>
  <c r="O638" i="5"/>
  <c r="Q638" i="5"/>
  <c r="O639" i="5"/>
  <c r="Q639" i="5"/>
  <c r="O640" i="5"/>
  <c r="Q640" i="5" s="1"/>
  <c r="O641" i="5"/>
  <c r="Q641" i="5" s="1"/>
  <c r="O642" i="5"/>
  <c r="Q642" i="5"/>
  <c r="O643" i="5"/>
  <c r="Q643" i="5" s="1"/>
  <c r="O644" i="5"/>
  <c r="Q644" i="5" s="1"/>
  <c r="O645" i="5"/>
  <c r="Q645" i="5"/>
  <c r="O646" i="5"/>
  <c r="Q646" i="5"/>
  <c r="O647" i="5"/>
  <c r="Q647" i="5"/>
  <c r="O648" i="5"/>
  <c r="Q648" i="5" s="1"/>
  <c r="O649" i="5"/>
  <c r="Q649" i="5" s="1"/>
  <c r="O650" i="5"/>
  <c r="Q650" i="5"/>
  <c r="O651" i="5"/>
  <c r="Q651" i="5" s="1"/>
  <c r="O652" i="5"/>
  <c r="Q652" i="5" s="1"/>
  <c r="O653" i="5"/>
  <c r="Q653" i="5"/>
  <c r="O654" i="5"/>
  <c r="Q654" i="5"/>
  <c r="O655" i="5"/>
  <c r="Q655" i="5"/>
  <c r="O656" i="5"/>
  <c r="Q656" i="5" s="1"/>
  <c r="O657" i="5"/>
  <c r="Q657" i="5" s="1"/>
  <c r="O658" i="5"/>
  <c r="Q658" i="5"/>
  <c r="O659" i="5"/>
  <c r="Q659" i="5" s="1"/>
  <c r="O660" i="5"/>
  <c r="Q660" i="5" s="1"/>
  <c r="O661" i="5"/>
  <c r="Q661" i="5"/>
  <c r="O662" i="5"/>
  <c r="Q662" i="5"/>
  <c r="O663" i="5"/>
  <c r="Q663" i="5"/>
  <c r="O664" i="5"/>
  <c r="Q664" i="5" s="1"/>
  <c r="O665" i="5"/>
  <c r="Q665" i="5" s="1"/>
  <c r="O666" i="5"/>
  <c r="Q666" i="5"/>
  <c r="O667" i="5"/>
  <c r="Q667" i="5" s="1"/>
  <c r="O668" i="5"/>
  <c r="Q668" i="5" s="1"/>
  <c r="O669" i="5"/>
  <c r="Q669" i="5"/>
  <c r="O670" i="5"/>
  <c r="Q670" i="5"/>
  <c r="O671" i="5"/>
  <c r="Q671" i="5"/>
  <c r="O672" i="5"/>
  <c r="Q672" i="5" s="1"/>
  <c r="O673" i="5"/>
  <c r="Q673" i="5" s="1"/>
  <c r="AZ4" i="7"/>
  <c r="BA37" i="5"/>
  <c r="AZ37" i="5"/>
  <c r="AY37" i="5"/>
  <c r="AU33" i="5"/>
  <c r="AZ33" i="5" s="1"/>
  <c r="BA32" i="5"/>
  <c r="AZ32" i="5"/>
  <c r="AU32" i="5"/>
  <c r="AU36" i="5" s="1"/>
  <c r="BA29" i="5"/>
  <c r="AZ29" i="5"/>
  <c r="AY29" i="5"/>
  <c r="AU29" i="5"/>
  <c r="BA28" i="5"/>
  <c r="AZ28" i="5"/>
  <c r="AY28" i="5"/>
  <c r="AU28" i="5"/>
  <c r="AU27" i="5"/>
  <c r="BA27" i="5" s="1"/>
  <c r="AU26" i="5"/>
  <c r="BA26" i="5" s="1"/>
  <c r="BA25" i="5"/>
  <c r="AZ25" i="5"/>
  <c r="AY25" i="5"/>
  <c r="BA24" i="5"/>
  <c r="AZ24" i="5"/>
  <c r="AY24" i="5"/>
  <c r="BA23" i="5"/>
  <c r="AZ23" i="5"/>
  <c r="AY23" i="5"/>
  <c r="BA22" i="5"/>
  <c r="AZ22" i="5"/>
  <c r="AY22" i="5"/>
  <c r="BA16" i="5"/>
  <c r="AZ16" i="5"/>
  <c r="AY16" i="5"/>
  <c r="BA15" i="5"/>
  <c r="AZ15" i="5"/>
  <c r="AY15" i="5"/>
  <c r="BA14" i="5"/>
  <c r="AZ14" i="5"/>
  <c r="AY14" i="5"/>
  <c r="BA13" i="5"/>
  <c r="AZ13" i="5"/>
  <c r="AY13" i="5"/>
  <c r="BA12" i="5"/>
  <c r="AZ12" i="5"/>
  <c r="AY12" i="5"/>
  <c r="BA11" i="5"/>
  <c r="AZ11" i="5"/>
  <c r="AY11" i="5"/>
  <c r="BA10" i="5"/>
  <c r="AZ10" i="5"/>
  <c r="AY10" i="5"/>
  <c r="BA9" i="5"/>
  <c r="AZ9" i="5"/>
  <c r="AY9" i="5"/>
  <c r="BA8" i="5"/>
  <c r="AZ8" i="5"/>
  <c r="AY8" i="5"/>
  <c r="BA7" i="5"/>
  <c r="AZ7" i="5"/>
  <c r="AY7" i="5"/>
  <c r="BA6" i="5"/>
  <c r="AZ6" i="5"/>
  <c r="AY6" i="5"/>
  <c r="BA5" i="5"/>
  <c r="AZ5" i="5"/>
  <c r="AY5" i="5"/>
  <c r="BA4" i="5"/>
  <c r="AZ4" i="5"/>
  <c r="AY4" i="5"/>
  <c r="AZ37" i="4"/>
  <c r="AY37" i="4"/>
  <c r="AX37" i="4"/>
  <c r="AY32" i="4"/>
  <c r="AT32" i="4"/>
  <c r="AT36" i="4" s="1"/>
  <c r="AY29" i="4"/>
  <c r="AT29" i="4"/>
  <c r="AZ29" i="4" s="1"/>
  <c r="AX28" i="4"/>
  <c r="AT28" i="4"/>
  <c r="AZ28" i="4" s="1"/>
  <c r="AW27" i="4"/>
  <c r="AT27" i="4"/>
  <c r="AZ27" i="4" s="1"/>
  <c r="AZ26" i="4"/>
  <c r="AY26" i="4"/>
  <c r="AT26" i="4"/>
  <c r="AT30" i="4" s="1"/>
  <c r="AZ25" i="4"/>
  <c r="AY25" i="4"/>
  <c r="AX25" i="4"/>
  <c r="AW25" i="4"/>
  <c r="AZ24" i="4"/>
  <c r="AY24" i="4"/>
  <c r="AX24" i="4"/>
  <c r="AW24" i="4"/>
  <c r="AZ23" i="4"/>
  <c r="AY23" i="4"/>
  <c r="AX23" i="4"/>
  <c r="AW23" i="4"/>
  <c r="AZ22" i="4"/>
  <c r="AY22" i="4"/>
  <c r="AX22" i="4"/>
  <c r="AW22" i="4"/>
  <c r="AZ16" i="4"/>
  <c r="AY16" i="4"/>
  <c r="AX16" i="4"/>
  <c r="AW16" i="4"/>
  <c r="AZ15" i="4"/>
  <c r="AY15" i="4"/>
  <c r="AX15" i="4"/>
  <c r="AW15" i="4"/>
  <c r="AZ14" i="4"/>
  <c r="AY14" i="4"/>
  <c r="AX14" i="4"/>
  <c r="AW14" i="4"/>
  <c r="AZ13" i="4"/>
  <c r="AY13" i="4"/>
  <c r="AX13" i="4"/>
  <c r="AW13" i="4"/>
  <c r="AZ12" i="4"/>
  <c r="AY12" i="4"/>
  <c r="AX12" i="4"/>
  <c r="AW12" i="4"/>
  <c r="AZ11" i="4"/>
  <c r="AY11" i="4"/>
  <c r="AX11" i="4"/>
  <c r="AW11" i="4"/>
  <c r="AZ10" i="4"/>
  <c r="AY10" i="4"/>
  <c r="AX10" i="4"/>
  <c r="AW10" i="4"/>
  <c r="AZ9" i="4"/>
  <c r="AY9" i="4"/>
  <c r="AX9" i="4"/>
  <c r="AW9" i="4"/>
  <c r="AZ8" i="4"/>
  <c r="AY8" i="4"/>
  <c r="AX8" i="4"/>
  <c r="AW8" i="4"/>
  <c r="AZ7" i="4"/>
  <c r="AY7" i="4"/>
  <c r="AX7" i="4"/>
  <c r="AW7" i="4"/>
  <c r="AZ6" i="4"/>
  <c r="AY6" i="4"/>
  <c r="AX6" i="4"/>
  <c r="AW6" i="4"/>
  <c r="AZ5" i="4"/>
  <c r="AY5" i="4"/>
  <c r="AX5" i="4"/>
  <c r="AW5" i="4"/>
  <c r="AZ4" i="4"/>
  <c r="AY4" i="4"/>
  <c r="AX4" i="4"/>
  <c r="AW4" i="4"/>
  <c r="L40" i="5"/>
  <c r="L41" i="5"/>
  <c r="L44" i="5"/>
  <c r="L45" i="5"/>
  <c r="L48" i="5"/>
  <c r="L49" i="5"/>
  <c r="L52" i="5"/>
  <c r="L53" i="5"/>
  <c r="L81" i="5"/>
  <c r="L85" i="5"/>
  <c r="L89" i="5"/>
  <c r="L92" i="5"/>
  <c r="L93" i="5"/>
  <c r="L96" i="5"/>
  <c r="L97" i="5"/>
  <c r="L100" i="5"/>
  <c r="L101" i="5"/>
  <c r="L104" i="5"/>
  <c r="L105" i="5"/>
  <c r="L140" i="5"/>
  <c r="L141" i="5"/>
  <c r="L144" i="5"/>
  <c r="L145" i="5"/>
  <c r="L148" i="5"/>
  <c r="L149" i="5"/>
  <c r="L152" i="5"/>
  <c r="L153" i="5"/>
  <c r="L192" i="5"/>
  <c r="L195" i="5"/>
  <c r="L196" i="5"/>
  <c r="L199" i="5"/>
  <c r="L200" i="5"/>
  <c r="L203" i="5"/>
  <c r="L204" i="5"/>
  <c r="L243" i="5"/>
  <c r="L244" i="5"/>
  <c r="L247" i="5"/>
  <c r="L248" i="5"/>
  <c r="L251" i="5"/>
  <c r="L252" i="5"/>
  <c r="L255" i="5"/>
  <c r="L256" i="5"/>
  <c r="L279" i="5"/>
  <c r="L280" i="5"/>
  <c r="L295" i="5"/>
  <c r="L296" i="5"/>
  <c r="L299" i="5"/>
  <c r="L300" i="5"/>
  <c r="L303" i="5"/>
  <c r="L304" i="5"/>
  <c r="L307" i="5"/>
  <c r="L308" i="5"/>
  <c r="L316" i="5"/>
  <c r="L318" i="5"/>
  <c r="L321" i="5"/>
  <c r="L322" i="5"/>
  <c r="L325" i="5"/>
  <c r="L326" i="5"/>
  <c r="L329" i="5"/>
  <c r="L330" i="5"/>
  <c r="L341" i="5"/>
  <c r="L342" i="5"/>
  <c r="L345" i="5"/>
  <c r="L346" i="5"/>
  <c r="L348" i="5"/>
  <c r="L349" i="5"/>
  <c r="L350" i="5"/>
  <c r="L352" i="5"/>
  <c r="L353" i="5"/>
  <c r="L354" i="5"/>
  <c r="L356" i="5"/>
  <c r="L357" i="5"/>
  <c r="L358" i="5"/>
  <c r="L360" i="5"/>
  <c r="L361" i="5"/>
  <c r="L362" i="5"/>
  <c r="L401" i="5"/>
  <c r="L402" i="5"/>
  <c r="L405" i="5"/>
  <c r="L406" i="5"/>
  <c r="L409" i="5"/>
  <c r="L410" i="5"/>
  <c r="L413" i="5"/>
  <c r="L414" i="5"/>
  <c r="L422" i="5"/>
  <c r="L424" i="5"/>
  <c r="L427" i="5"/>
  <c r="L428" i="5"/>
  <c r="L431" i="5"/>
  <c r="L432" i="5"/>
  <c r="L435" i="5"/>
  <c r="L436" i="5"/>
  <c r="L447" i="5"/>
  <c r="L448" i="5"/>
  <c r="L451" i="5"/>
  <c r="L452" i="5"/>
  <c r="L454" i="5"/>
  <c r="L455" i="5"/>
  <c r="L456" i="5"/>
  <c r="L458" i="5"/>
  <c r="L459" i="5"/>
  <c r="L460" i="5"/>
  <c r="L462" i="5"/>
  <c r="L463" i="5"/>
  <c r="L464" i="5"/>
  <c r="L466" i="5"/>
  <c r="L467" i="5"/>
  <c r="L468" i="5"/>
  <c r="L476" i="5"/>
  <c r="L478" i="5"/>
  <c r="L481" i="5"/>
  <c r="L482" i="5"/>
  <c r="L485" i="5"/>
  <c r="L486" i="5"/>
  <c r="L506" i="5"/>
  <c r="L508" i="5"/>
  <c r="L510" i="5"/>
  <c r="L512" i="5"/>
  <c r="L514" i="5"/>
  <c r="L516" i="5"/>
  <c r="L518" i="5"/>
  <c r="L520" i="5"/>
  <c r="L2" i="4"/>
  <c r="L3" i="4"/>
  <c r="L4" i="4"/>
  <c r="L5" i="4"/>
  <c r="L6" i="4"/>
  <c r="L7" i="4"/>
  <c r="L8" i="4"/>
  <c r="L9" i="4"/>
  <c r="L10" i="4"/>
  <c r="L11" i="4"/>
  <c r="L12" i="4"/>
  <c r="L13" i="4"/>
  <c r="L14" i="4"/>
  <c r="L15" i="4"/>
  <c r="L16" i="4"/>
  <c r="L17" i="4"/>
  <c r="L18" i="4"/>
  <c r="L19" i="4"/>
  <c r="L20" i="4"/>
  <c r="L21" i="4"/>
  <c r="L22" i="4"/>
  <c r="L23" i="4"/>
  <c r="L24" i="4"/>
  <c r="L25" i="4"/>
  <c r="L26" i="4"/>
  <c r="L27" i="4"/>
  <c r="L28" i="4"/>
  <c r="L29" i="4"/>
  <c r="L30" i="4"/>
  <c r="L31" i="4"/>
  <c r="L32" i="4"/>
  <c r="L33" i="4"/>
  <c r="L34" i="4"/>
  <c r="L35" i="4"/>
  <c r="L36" i="4"/>
  <c r="L37" i="4"/>
  <c r="L38" i="4"/>
  <c r="L39" i="4"/>
  <c r="L40" i="4"/>
  <c r="L41" i="4"/>
  <c r="L42" i="4"/>
  <c r="L43" i="4"/>
  <c r="L44" i="4"/>
  <c r="L45" i="4"/>
  <c r="L46" i="4"/>
  <c r="L47" i="4"/>
  <c r="L48" i="4"/>
  <c r="L49" i="4"/>
  <c r="L50" i="4"/>
  <c r="L51" i="4"/>
  <c r="L52" i="4"/>
  <c r="L53" i="4"/>
  <c r="L54" i="4"/>
  <c r="L55" i="4"/>
  <c r="L56" i="4"/>
  <c r="L57" i="4"/>
  <c r="L58" i="4"/>
  <c r="L59" i="4"/>
  <c r="L60" i="4"/>
  <c r="L61" i="4"/>
  <c r="L62" i="4"/>
  <c r="L63" i="4"/>
  <c r="L64" i="4"/>
  <c r="L65" i="4"/>
  <c r="L66" i="4"/>
  <c r="L67" i="4"/>
  <c r="L68" i="4"/>
  <c r="L69" i="4"/>
  <c r="L70" i="4"/>
  <c r="L71" i="4"/>
  <c r="L72" i="4"/>
  <c r="L73" i="4"/>
  <c r="L74" i="4"/>
  <c r="L75" i="4"/>
  <c r="L76" i="4"/>
  <c r="L77" i="4"/>
  <c r="L78" i="4"/>
  <c r="L79" i="4"/>
  <c r="L80" i="4"/>
  <c r="L81" i="4"/>
  <c r="L82" i="4"/>
  <c r="L83" i="4"/>
  <c r="L84" i="4"/>
  <c r="L85" i="4"/>
  <c r="L86" i="4"/>
  <c r="L87" i="4"/>
  <c r="L88" i="4"/>
  <c r="L89" i="4"/>
  <c r="L90" i="4"/>
  <c r="L91" i="4"/>
  <c r="L92" i="4"/>
  <c r="L93" i="4"/>
  <c r="L94" i="4"/>
  <c r="L95" i="4"/>
  <c r="L96" i="4"/>
  <c r="L97" i="4"/>
  <c r="L98" i="4"/>
  <c r="L99" i="4"/>
  <c r="L100" i="4"/>
  <c r="L101" i="4"/>
  <c r="L102" i="4"/>
  <c r="L103" i="4"/>
  <c r="L104" i="4"/>
  <c r="L105" i="4"/>
  <c r="L106" i="4"/>
  <c r="L107" i="4"/>
  <c r="L108" i="4"/>
  <c r="L109" i="4"/>
  <c r="L110" i="4"/>
  <c r="L111" i="4"/>
  <c r="L112" i="4"/>
  <c r="L113" i="4"/>
  <c r="L114" i="4"/>
  <c r="L115" i="4"/>
  <c r="L116" i="4"/>
  <c r="L117" i="4"/>
  <c r="L118" i="4"/>
  <c r="L119" i="4"/>
  <c r="L120" i="4"/>
  <c r="L121" i="4"/>
  <c r="L122" i="4"/>
  <c r="L123" i="4"/>
  <c r="L124" i="4"/>
  <c r="L125" i="4"/>
  <c r="L126" i="4"/>
  <c r="L127" i="4"/>
  <c r="L128" i="4"/>
  <c r="L129" i="4"/>
  <c r="L130" i="4"/>
  <c r="L131" i="4"/>
  <c r="L132" i="4"/>
  <c r="L133" i="4"/>
  <c r="L134" i="4"/>
  <c r="L135" i="4"/>
  <c r="L136" i="4"/>
  <c r="L137" i="4"/>
  <c r="L138" i="4"/>
  <c r="L139" i="4"/>
  <c r="L140" i="4"/>
  <c r="L141" i="4"/>
  <c r="L142" i="4"/>
  <c r="L143" i="4"/>
  <c r="L144" i="4"/>
  <c r="L145" i="4"/>
  <c r="L146" i="4"/>
  <c r="L147" i="4"/>
  <c r="L148" i="4"/>
  <c r="L149" i="4"/>
  <c r="L150" i="4"/>
  <c r="L151" i="4"/>
  <c r="L152" i="4"/>
  <c r="L153" i="4"/>
  <c r="L154" i="4"/>
  <c r="L155" i="4"/>
  <c r="L156" i="4"/>
  <c r="L157" i="4"/>
  <c r="L158" i="4"/>
  <c r="L159" i="4"/>
  <c r="L160" i="4"/>
  <c r="L161" i="4"/>
  <c r="L162" i="4"/>
  <c r="L163" i="4"/>
  <c r="L164" i="4"/>
  <c r="L165" i="4"/>
  <c r="L166" i="4"/>
  <c r="L167" i="4"/>
  <c r="L168" i="4"/>
  <c r="L169" i="4"/>
  <c r="L170" i="4"/>
  <c r="L171" i="4"/>
  <c r="L172" i="4"/>
  <c r="L173" i="4"/>
  <c r="L174" i="4"/>
  <c r="L175" i="4"/>
  <c r="L176" i="4"/>
  <c r="L177" i="4"/>
  <c r="L178" i="4"/>
  <c r="L179" i="4"/>
  <c r="L180" i="4"/>
  <c r="L181" i="4"/>
  <c r="L182" i="4"/>
  <c r="L183" i="4"/>
  <c r="L184" i="4"/>
  <c r="L185" i="4"/>
  <c r="L186" i="4"/>
  <c r="L187" i="4"/>
  <c r="L188" i="4"/>
  <c r="L189" i="4"/>
  <c r="L190" i="4"/>
  <c r="L191" i="4"/>
  <c r="L192" i="4"/>
  <c r="L193" i="4"/>
  <c r="L194" i="4"/>
  <c r="L195" i="4"/>
  <c r="L196" i="4"/>
  <c r="L197" i="4"/>
  <c r="L198" i="4"/>
  <c r="L199" i="4"/>
  <c r="L200" i="4"/>
  <c r="L201" i="4"/>
  <c r="L202" i="4"/>
  <c r="L203" i="4"/>
  <c r="L204" i="4"/>
  <c r="L205" i="4"/>
  <c r="L206" i="4"/>
  <c r="L207" i="4"/>
  <c r="L208" i="4"/>
  <c r="L209" i="4"/>
  <c r="L210" i="4"/>
  <c r="L211" i="4"/>
  <c r="L212" i="4"/>
  <c r="L213" i="4"/>
  <c r="L214" i="4"/>
  <c r="L215" i="4"/>
  <c r="L216" i="4"/>
  <c r="L217" i="4"/>
  <c r="L218" i="4"/>
  <c r="L219" i="4"/>
  <c r="L220" i="4"/>
  <c r="L221" i="4"/>
  <c r="L222" i="4"/>
  <c r="L223" i="4"/>
  <c r="L224" i="4"/>
  <c r="L225" i="4"/>
  <c r="L226" i="4"/>
  <c r="L227" i="4"/>
  <c r="L228" i="4"/>
  <c r="L229" i="4"/>
  <c r="L230" i="4"/>
  <c r="L231" i="4"/>
  <c r="L232" i="4"/>
  <c r="L233" i="4"/>
  <c r="L234" i="4"/>
  <c r="L235" i="4"/>
  <c r="L236" i="4"/>
  <c r="L237" i="4"/>
  <c r="L238" i="4"/>
  <c r="L239" i="4"/>
  <c r="L240" i="4"/>
  <c r="L241" i="4"/>
  <c r="L242" i="4"/>
  <c r="L243" i="4"/>
  <c r="L244" i="4"/>
  <c r="L245" i="4"/>
  <c r="L246" i="4"/>
  <c r="L247" i="4"/>
  <c r="L248" i="4"/>
  <c r="L249" i="4"/>
  <c r="L250" i="4"/>
  <c r="L251" i="4"/>
  <c r="L252" i="4"/>
  <c r="L253" i="4"/>
  <c r="L254" i="4"/>
  <c r="L255" i="4"/>
  <c r="L256" i="4"/>
  <c r="L257" i="4"/>
  <c r="L258" i="4"/>
  <c r="L259" i="4"/>
  <c r="L260" i="4"/>
  <c r="L261" i="4"/>
  <c r="L262" i="4"/>
  <c r="L263" i="4"/>
  <c r="L264" i="4"/>
  <c r="L265" i="4"/>
  <c r="L266" i="4"/>
  <c r="L267" i="4"/>
  <c r="L268" i="4"/>
  <c r="L269" i="4"/>
  <c r="L270" i="4"/>
  <c r="L271" i="4"/>
  <c r="L272" i="4"/>
  <c r="L273" i="4"/>
  <c r="L274" i="4"/>
  <c r="L275" i="4"/>
  <c r="L276" i="4"/>
  <c r="L277" i="4"/>
  <c r="L278" i="4"/>
  <c r="L279" i="4"/>
  <c r="L280" i="4"/>
  <c r="L281" i="4"/>
  <c r="L282" i="4"/>
  <c r="L283" i="4"/>
  <c r="L284" i="4"/>
  <c r="L285" i="4"/>
  <c r="L286" i="4"/>
  <c r="L287" i="4"/>
  <c r="L288" i="4"/>
  <c r="L289" i="4"/>
  <c r="L290" i="4"/>
  <c r="L291" i="4"/>
  <c r="L292" i="4"/>
  <c r="L293" i="4"/>
  <c r="L294" i="4"/>
  <c r="L295" i="4"/>
  <c r="L296" i="4"/>
  <c r="L297" i="4"/>
  <c r="L298" i="4"/>
  <c r="L299" i="4"/>
  <c r="L300" i="4"/>
  <c r="L301" i="4"/>
  <c r="L302" i="4"/>
  <c r="L303" i="4"/>
  <c r="L304" i="4"/>
  <c r="L305" i="4"/>
  <c r="L306" i="4"/>
  <c r="L307" i="4"/>
  <c r="L308" i="4"/>
  <c r="L309" i="4"/>
  <c r="L310" i="4"/>
  <c r="L311" i="4"/>
  <c r="L312" i="4"/>
  <c r="L313" i="4"/>
  <c r="L314" i="4"/>
  <c r="L315" i="4"/>
  <c r="L316" i="4"/>
  <c r="L317" i="4"/>
  <c r="L318" i="4"/>
  <c r="L319" i="4"/>
  <c r="L320" i="4"/>
  <c r="L321" i="4"/>
  <c r="L322" i="4"/>
  <c r="L323" i="4"/>
  <c r="L324" i="4"/>
  <c r="L325" i="4"/>
  <c r="L326" i="4"/>
  <c r="L327" i="4"/>
  <c r="L328" i="4"/>
  <c r="L329" i="4"/>
  <c r="L330" i="4"/>
  <c r="L331" i="4"/>
  <c r="L332" i="4"/>
  <c r="L333" i="4"/>
  <c r="L334" i="4"/>
  <c r="L335" i="4"/>
  <c r="L336" i="4"/>
  <c r="L337" i="4"/>
  <c r="L338" i="4"/>
  <c r="L339" i="4"/>
  <c r="L340" i="4"/>
  <c r="L341" i="4"/>
  <c r="L342" i="4"/>
  <c r="L343" i="4"/>
  <c r="L344" i="4"/>
  <c r="L345" i="4"/>
  <c r="L346" i="4"/>
  <c r="L347" i="4"/>
  <c r="L348" i="4"/>
  <c r="L349" i="4"/>
  <c r="L350" i="4"/>
  <c r="L351" i="4"/>
  <c r="L352" i="4"/>
  <c r="L353" i="4"/>
  <c r="L354" i="4"/>
  <c r="L355" i="4"/>
  <c r="L356" i="4"/>
  <c r="L357" i="4"/>
  <c r="L358" i="4"/>
  <c r="L359" i="4"/>
  <c r="L360" i="4"/>
  <c r="L361" i="4"/>
  <c r="L362" i="4"/>
  <c r="L363" i="4"/>
  <c r="L364" i="4"/>
  <c r="L365" i="4"/>
  <c r="L366" i="4"/>
  <c r="L367" i="4"/>
  <c r="L368" i="4"/>
  <c r="L369" i="4"/>
  <c r="L370" i="4"/>
  <c r="L371" i="4"/>
  <c r="L372" i="4"/>
  <c r="L373" i="4"/>
  <c r="L374" i="4"/>
  <c r="L375" i="4"/>
  <c r="L376" i="4"/>
  <c r="L377" i="4"/>
  <c r="L378" i="4"/>
  <c r="L379" i="4"/>
  <c r="L380" i="4"/>
  <c r="L381" i="4"/>
  <c r="L382" i="4"/>
  <c r="L383" i="4"/>
  <c r="L384" i="4"/>
  <c r="L385" i="4"/>
  <c r="L386" i="4"/>
  <c r="L387" i="4"/>
  <c r="L388" i="4"/>
  <c r="L389" i="4"/>
  <c r="L390" i="4"/>
  <c r="L391" i="4"/>
  <c r="L392" i="4"/>
  <c r="L393" i="4"/>
  <c r="L394" i="4"/>
  <c r="L395" i="4"/>
  <c r="L396" i="4"/>
  <c r="L397" i="4"/>
  <c r="L398" i="4"/>
  <c r="L399" i="4"/>
  <c r="L400" i="4"/>
  <c r="L401" i="4"/>
  <c r="L402" i="4"/>
  <c r="L403" i="4"/>
  <c r="L404" i="4"/>
  <c r="L405" i="4"/>
  <c r="L406" i="4"/>
  <c r="L407" i="4"/>
  <c r="L408" i="4"/>
  <c r="L409" i="4"/>
  <c r="L410" i="4"/>
  <c r="L411" i="4"/>
  <c r="L412" i="4"/>
  <c r="L413" i="4"/>
  <c r="L414" i="4"/>
  <c r="L415" i="4"/>
  <c r="L416" i="4"/>
  <c r="L417" i="4"/>
  <c r="L418" i="4"/>
  <c r="L419" i="4"/>
  <c r="L420" i="4"/>
  <c r="L421" i="4"/>
  <c r="L422" i="4"/>
  <c r="L423" i="4"/>
  <c r="L424" i="4"/>
  <c r="L425" i="4"/>
  <c r="L426" i="4"/>
  <c r="L427" i="4"/>
  <c r="L428" i="4"/>
  <c r="L429" i="4"/>
  <c r="L430" i="4"/>
  <c r="L431" i="4"/>
  <c r="L432" i="4"/>
  <c r="L433" i="4"/>
  <c r="L434" i="4"/>
  <c r="L435" i="4"/>
  <c r="L436" i="4"/>
  <c r="L437" i="4"/>
  <c r="L438" i="4"/>
  <c r="L439" i="4"/>
  <c r="L440" i="4"/>
  <c r="L441" i="4"/>
  <c r="L442" i="4"/>
  <c r="L443" i="4"/>
  <c r="L444" i="4"/>
  <c r="L445" i="4"/>
  <c r="L446" i="4"/>
  <c r="L447" i="4"/>
  <c r="L448" i="4"/>
  <c r="L449" i="4"/>
  <c r="L450" i="4"/>
  <c r="L451" i="4"/>
  <c r="L452" i="4"/>
  <c r="L453" i="4"/>
  <c r="L454" i="4"/>
  <c r="L455" i="4"/>
  <c r="L456" i="4"/>
  <c r="L457" i="4"/>
  <c r="L458" i="4"/>
  <c r="L459" i="4"/>
  <c r="L460" i="4"/>
  <c r="L461" i="4"/>
  <c r="L462" i="4"/>
  <c r="L463" i="4"/>
  <c r="L464" i="4"/>
  <c r="L465" i="4"/>
  <c r="L466" i="4"/>
  <c r="L467" i="4"/>
  <c r="L468" i="4"/>
  <c r="L469" i="4"/>
  <c r="L470" i="4"/>
  <c r="L471" i="4"/>
  <c r="L472" i="4"/>
  <c r="L473" i="4"/>
  <c r="L474" i="4"/>
  <c r="L475" i="4"/>
  <c r="L476" i="4"/>
  <c r="L477" i="4"/>
  <c r="L478" i="4"/>
  <c r="L479" i="4"/>
  <c r="L480" i="4"/>
  <c r="L481" i="4"/>
  <c r="L482" i="4"/>
  <c r="L483" i="4"/>
  <c r="L484" i="4"/>
  <c r="L485" i="4"/>
  <c r="L486" i="4"/>
  <c r="L487" i="4"/>
  <c r="L488" i="4"/>
  <c r="L489" i="4"/>
  <c r="L490" i="4"/>
  <c r="L491" i="4"/>
  <c r="L492" i="4"/>
  <c r="L493" i="4"/>
  <c r="L494" i="4"/>
  <c r="L495" i="4"/>
  <c r="L496" i="4"/>
  <c r="L497" i="4"/>
  <c r="L498" i="4"/>
  <c r="L499" i="4"/>
  <c r="L500" i="4"/>
  <c r="L501" i="4"/>
  <c r="L502" i="4"/>
  <c r="L503" i="4"/>
  <c r="L504" i="4"/>
  <c r="L505" i="4"/>
  <c r="L506" i="4"/>
  <c r="L507" i="4"/>
  <c r="L508" i="4"/>
  <c r="L509" i="4"/>
  <c r="L510" i="4"/>
  <c r="L511" i="4"/>
  <c r="L512" i="4"/>
  <c r="L513" i="4"/>
  <c r="L514" i="4"/>
  <c r="L515" i="4"/>
  <c r="L516" i="4"/>
  <c r="L517" i="4"/>
  <c r="L518" i="4"/>
  <c r="L3" i="3"/>
  <c r="L4" i="3"/>
  <c r="L5" i="3"/>
  <c r="L6" i="3"/>
  <c r="L7" i="3"/>
  <c r="L8" i="3"/>
  <c r="L9" i="3"/>
  <c r="L10" i="3"/>
  <c r="L11" i="3"/>
  <c r="L12" i="3"/>
  <c r="L13" i="3"/>
  <c r="L14" i="3"/>
  <c r="L15" i="3"/>
  <c r="L16" i="3"/>
  <c r="L17" i="3"/>
  <c r="L18" i="3"/>
  <c r="L19" i="3"/>
  <c r="L20" i="3"/>
  <c r="L21" i="3"/>
  <c r="L22" i="3"/>
  <c r="L23" i="3"/>
  <c r="L24" i="3"/>
  <c r="L25" i="3"/>
  <c r="L26" i="3"/>
  <c r="L27" i="3"/>
  <c r="L28" i="3"/>
  <c r="L29" i="3"/>
  <c r="L30" i="3"/>
  <c r="L31" i="3"/>
  <c r="L32" i="3"/>
  <c r="L33" i="3"/>
  <c r="L34" i="3"/>
  <c r="L35" i="3"/>
  <c r="L36" i="3"/>
  <c r="L37" i="3"/>
  <c r="L38" i="3"/>
  <c r="L39" i="3"/>
  <c r="L40" i="3"/>
  <c r="L41" i="3"/>
  <c r="L42" i="3"/>
  <c r="L43" i="3"/>
  <c r="L44" i="3"/>
  <c r="L45" i="3"/>
  <c r="L46" i="3"/>
  <c r="L47" i="3"/>
  <c r="L48" i="3"/>
  <c r="L49" i="3"/>
  <c r="L50" i="3"/>
  <c r="L51" i="3"/>
  <c r="L52" i="3"/>
  <c r="L53" i="3"/>
  <c r="L54" i="3"/>
  <c r="L55" i="3"/>
  <c r="L56" i="3"/>
  <c r="L57" i="3"/>
  <c r="L58" i="3"/>
  <c r="L59" i="3"/>
  <c r="L60" i="3"/>
  <c r="L61" i="3"/>
  <c r="L62" i="3"/>
  <c r="L63" i="3"/>
  <c r="L64" i="3"/>
  <c r="L65" i="3"/>
  <c r="L66" i="3"/>
  <c r="L67" i="3"/>
  <c r="L68" i="3"/>
  <c r="L69" i="3"/>
  <c r="L70" i="3"/>
  <c r="L71" i="3"/>
  <c r="L72" i="3"/>
  <c r="L73" i="3"/>
  <c r="L74" i="3"/>
  <c r="L75" i="3"/>
  <c r="L76" i="3"/>
  <c r="L77" i="3"/>
  <c r="L78" i="3"/>
  <c r="L79" i="3"/>
  <c r="L80" i="3"/>
  <c r="L81" i="3"/>
  <c r="L82" i="3"/>
  <c r="L83" i="3"/>
  <c r="L84" i="3"/>
  <c r="L85" i="3"/>
  <c r="L86" i="3"/>
  <c r="L87" i="3"/>
  <c r="L88" i="3"/>
  <c r="L89" i="3"/>
  <c r="L90" i="3"/>
  <c r="L91" i="3"/>
  <c r="L92" i="3"/>
  <c r="L93" i="3"/>
  <c r="L94" i="3"/>
  <c r="L95" i="3"/>
  <c r="L96" i="3"/>
  <c r="L97" i="3"/>
  <c r="L98" i="3"/>
  <c r="L99" i="3"/>
  <c r="L100" i="3"/>
  <c r="L101" i="3"/>
  <c r="L102" i="3"/>
  <c r="L103" i="3"/>
  <c r="L104" i="3"/>
  <c r="L105" i="3"/>
  <c r="L106" i="3"/>
  <c r="L107" i="3"/>
  <c r="L108" i="3"/>
  <c r="L109" i="3"/>
  <c r="L110" i="3"/>
  <c r="L111" i="3"/>
  <c r="L112" i="3"/>
  <c r="L113" i="3"/>
  <c r="L114" i="3"/>
  <c r="L115" i="3"/>
  <c r="L116" i="3"/>
  <c r="L117" i="3"/>
  <c r="L118" i="3"/>
  <c r="L119" i="3"/>
  <c r="L120" i="3"/>
  <c r="L121" i="3"/>
  <c r="L122" i="3"/>
  <c r="L123" i="3"/>
  <c r="L124" i="3"/>
  <c r="L125" i="3"/>
  <c r="L126" i="3"/>
  <c r="L127" i="3"/>
  <c r="L128" i="3"/>
  <c r="L129" i="3"/>
  <c r="L130" i="3"/>
  <c r="L131" i="3"/>
  <c r="L132" i="3"/>
  <c r="L133" i="3"/>
  <c r="L134" i="3"/>
  <c r="L135" i="3"/>
  <c r="L136" i="3"/>
  <c r="L137" i="3"/>
  <c r="L138" i="3"/>
  <c r="L139" i="3"/>
  <c r="L140" i="3"/>
  <c r="L141" i="3"/>
  <c r="L142" i="3"/>
  <c r="L143" i="3"/>
  <c r="L144" i="3"/>
  <c r="L145" i="3"/>
  <c r="L146" i="3"/>
  <c r="L147" i="3"/>
  <c r="L148" i="3"/>
  <c r="L149" i="3"/>
  <c r="L150" i="3"/>
  <c r="L151" i="3"/>
  <c r="L152" i="3"/>
  <c r="L153" i="3"/>
  <c r="L154" i="3"/>
  <c r="L155" i="3"/>
  <c r="L156" i="3"/>
  <c r="L157" i="3"/>
  <c r="L158" i="3"/>
  <c r="L159" i="3"/>
  <c r="L160" i="3"/>
  <c r="L161" i="3"/>
  <c r="L162" i="3"/>
  <c r="L163" i="3"/>
  <c r="L164" i="3"/>
  <c r="L165" i="3"/>
  <c r="L166" i="3"/>
  <c r="L167" i="3"/>
  <c r="L168" i="3"/>
  <c r="L169" i="3"/>
  <c r="L170" i="3"/>
  <c r="L171" i="3"/>
  <c r="L172" i="3"/>
  <c r="L173" i="3"/>
  <c r="L174" i="3"/>
  <c r="L175" i="3"/>
  <c r="L176" i="3"/>
  <c r="L177" i="3"/>
  <c r="L178" i="3"/>
  <c r="L179" i="3"/>
  <c r="L180" i="3"/>
  <c r="L181" i="3"/>
  <c r="L182" i="3"/>
  <c r="L183" i="3"/>
  <c r="L184" i="3"/>
  <c r="L185" i="3"/>
  <c r="L186" i="3"/>
  <c r="L187" i="3"/>
  <c r="L188" i="3"/>
  <c r="L189" i="3"/>
  <c r="L190" i="3"/>
  <c r="L191" i="3"/>
  <c r="L192" i="3"/>
  <c r="L193" i="3"/>
  <c r="L194" i="3"/>
  <c r="L195" i="3"/>
  <c r="L196" i="3"/>
  <c r="L197" i="3"/>
  <c r="L198" i="3"/>
  <c r="L199" i="3"/>
  <c r="L200" i="3"/>
  <c r="L201" i="3"/>
  <c r="L202" i="3"/>
  <c r="L203" i="3"/>
  <c r="L204" i="3"/>
  <c r="L205" i="3"/>
  <c r="L206" i="3"/>
  <c r="L207" i="3"/>
  <c r="L208" i="3"/>
  <c r="L209" i="3"/>
  <c r="L210" i="3"/>
  <c r="L211" i="3"/>
  <c r="L212" i="3"/>
  <c r="L213" i="3"/>
  <c r="L214" i="3"/>
  <c r="L215" i="3"/>
  <c r="L216" i="3"/>
  <c r="L217" i="3"/>
  <c r="L218" i="3"/>
  <c r="L219" i="3"/>
  <c r="L220" i="3"/>
  <c r="L221" i="3"/>
  <c r="L222" i="3"/>
  <c r="L223" i="3"/>
  <c r="L224" i="3"/>
  <c r="L225" i="3"/>
  <c r="L226" i="3"/>
  <c r="L227" i="3"/>
  <c r="L228" i="3"/>
  <c r="L229" i="3"/>
  <c r="L230" i="3"/>
  <c r="L231" i="3"/>
  <c r="L232" i="3"/>
  <c r="L233" i="3"/>
  <c r="L234" i="3"/>
  <c r="L235" i="3"/>
  <c r="L236" i="3"/>
  <c r="L237" i="3"/>
  <c r="L238" i="3"/>
  <c r="L239" i="3"/>
  <c r="L240" i="3"/>
  <c r="L241" i="3"/>
  <c r="L242" i="3"/>
  <c r="L243" i="3"/>
  <c r="L244" i="3"/>
  <c r="L245" i="3"/>
  <c r="L246" i="3"/>
  <c r="L247" i="3"/>
  <c r="L248" i="3"/>
  <c r="L249" i="3"/>
  <c r="L250" i="3"/>
  <c r="L251" i="3"/>
  <c r="L252" i="3"/>
  <c r="L253" i="3"/>
  <c r="L254" i="3"/>
  <c r="L255" i="3"/>
  <c r="L256" i="3"/>
  <c r="L257" i="3"/>
  <c r="L258" i="3"/>
  <c r="L259" i="3"/>
  <c r="L260" i="3"/>
  <c r="L261" i="3"/>
  <c r="L262" i="3"/>
  <c r="L263" i="3"/>
  <c r="L264" i="3"/>
  <c r="L265" i="3"/>
  <c r="L266" i="3"/>
  <c r="L267" i="3"/>
  <c r="L268" i="3"/>
  <c r="L269" i="3"/>
  <c r="L270" i="3"/>
  <c r="L271" i="3"/>
  <c r="L272" i="3"/>
  <c r="L273" i="3"/>
  <c r="L274" i="3"/>
  <c r="L275" i="3"/>
  <c r="L276" i="3"/>
  <c r="L277" i="3"/>
  <c r="L278" i="3"/>
  <c r="L279" i="3"/>
  <c r="L280" i="3"/>
  <c r="L281" i="3"/>
  <c r="L282" i="3"/>
  <c r="L283" i="3"/>
  <c r="L284" i="3"/>
  <c r="L285" i="3"/>
  <c r="L286" i="3"/>
  <c r="L287" i="3"/>
  <c r="L288" i="3"/>
  <c r="L289" i="3"/>
  <c r="L290" i="3"/>
  <c r="L291" i="3"/>
  <c r="L292" i="3"/>
  <c r="L293" i="3"/>
  <c r="L294" i="3"/>
  <c r="L295" i="3"/>
  <c r="L296" i="3"/>
  <c r="L297" i="3"/>
  <c r="L298" i="3"/>
  <c r="L299" i="3"/>
  <c r="L300" i="3"/>
  <c r="L301" i="3"/>
  <c r="L302" i="3"/>
  <c r="L303" i="3"/>
  <c r="L304" i="3"/>
  <c r="L305" i="3"/>
  <c r="L306" i="3"/>
  <c r="L307" i="3"/>
  <c r="L308" i="3"/>
  <c r="L309" i="3"/>
  <c r="L310" i="3"/>
  <c r="L311" i="3"/>
  <c r="L312" i="3"/>
  <c r="L313" i="3"/>
  <c r="L314" i="3"/>
  <c r="L315" i="3"/>
  <c r="L316" i="3"/>
  <c r="L317" i="3"/>
  <c r="L318" i="3"/>
  <c r="L319" i="3"/>
  <c r="L320" i="3"/>
  <c r="L321" i="3"/>
  <c r="L322" i="3"/>
  <c r="L323" i="3"/>
  <c r="L324" i="3"/>
  <c r="L325" i="3"/>
  <c r="L326" i="3"/>
  <c r="L327" i="3"/>
  <c r="L328" i="3"/>
  <c r="L329" i="3"/>
  <c r="L330" i="3"/>
  <c r="L331" i="3"/>
  <c r="L332" i="3"/>
  <c r="L333" i="3"/>
  <c r="L334" i="3"/>
  <c r="L335" i="3"/>
  <c r="L336" i="3"/>
  <c r="L337" i="3"/>
  <c r="L338" i="3"/>
  <c r="L339" i="3"/>
  <c r="L340" i="3"/>
  <c r="L341" i="3"/>
  <c r="L342" i="3"/>
  <c r="L343" i="3"/>
  <c r="L344" i="3"/>
  <c r="L345" i="3"/>
  <c r="L346" i="3"/>
  <c r="L347" i="3"/>
  <c r="L348" i="3"/>
  <c r="L349" i="3"/>
  <c r="L350" i="3"/>
  <c r="L351" i="3"/>
  <c r="L352" i="3"/>
  <c r="L353" i="3"/>
  <c r="L354" i="3"/>
  <c r="L355" i="3"/>
  <c r="L356" i="3"/>
  <c r="L357" i="3"/>
  <c r="L358" i="3"/>
  <c r="L359" i="3"/>
  <c r="L360" i="3"/>
  <c r="L361" i="3"/>
  <c r="L362" i="3"/>
  <c r="L363" i="3"/>
  <c r="L364" i="3"/>
  <c r="L365" i="3"/>
  <c r="L366" i="3"/>
  <c r="L367" i="3"/>
  <c r="L368" i="3"/>
  <c r="L369" i="3"/>
  <c r="L370" i="3"/>
  <c r="L371" i="3"/>
  <c r="L372" i="3"/>
  <c r="L373" i="3"/>
  <c r="L374" i="3"/>
  <c r="L375" i="3"/>
  <c r="L376" i="3"/>
  <c r="L377" i="3"/>
  <c r="L378" i="3"/>
  <c r="L379" i="3"/>
  <c r="L380" i="3"/>
  <c r="L381" i="3"/>
  <c r="L382" i="3"/>
  <c r="L383" i="3"/>
  <c r="L384" i="3"/>
  <c r="L385" i="3"/>
  <c r="L386" i="3"/>
  <c r="L387" i="3"/>
  <c r="L388" i="3"/>
  <c r="L389" i="3"/>
  <c r="L390" i="3"/>
  <c r="L391" i="3"/>
  <c r="L392" i="3"/>
  <c r="L393" i="3"/>
  <c r="L394" i="3"/>
  <c r="L395" i="3"/>
  <c r="L396" i="3"/>
  <c r="L397" i="3"/>
  <c r="L398" i="3"/>
  <c r="L399" i="3"/>
  <c r="L400" i="3"/>
  <c r="L401" i="3"/>
  <c r="L402" i="3"/>
  <c r="L403" i="3"/>
  <c r="L404" i="3"/>
  <c r="L405" i="3"/>
  <c r="L406" i="3"/>
  <c r="L407" i="3"/>
  <c r="L408" i="3"/>
  <c r="L409" i="3"/>
  <c r="L410" i="3"/>
  <c r="L411" i="3"/>
  <c r="L412" i="3"/>
  <c r="L413" i="3"/>
  <c r="L414" i="3"/>
  <c r="L415" i="3"/>
  <c r="L416" i="3"/>
  <c r="L417" i="3"/>
  <c r="L418" i="3"/>
  <c r="L419" i="3"/>
  <c r="L420" i="3"/>
  <c r="L421" i="3"/>
  <c r="L422" i="3"/>
  <c r="L423" i="3"/>
  <c r="L424" i="3"/>
  <c r="L425" i="3"/>
  <c r="L426" i="3"/>
  <c r="L427" i="3"/>
  <c r="L428" i="3"/>
  <c r="L429" i="3"/>
  <c r="L430" i="3"/>
  <c r="L431" i="3"/>
  <c r="L432" i="3"/>
  <c r="L433" i="3"/>
  <c r="L434" i="3"/>
  <c r="L435" i="3"/>
  <c r="L436" i="3"/>
  <c r="L437" i="3"/>
  <c r="L438" i="3"/>
  <c r="L439" i="3"/>
  <c r="L440" i="3"/>
  <c r="L441" i="3"/>
  <c r="L442" i="3"/>
  <c r="L443" i="3"/>
  <c r="L444" i="3"/>
  <c r="L445" i="3"/>
  <c r="L446" i="3"/>
  <c r="L447" i="3"/>
  <c r="L448" i="3"/>
  <c r="L449" i="3"/>
  <c r="L450" i="3"/>
  <c r="L451" i="3"/>
  <c r="L452" i="3"/>
  <c r="L453" i="3"/>
  <c r="L454" i="3"/>
  <c r="L455" i="3"/>
  <c r="L456" i="3"/>
  <c r="L457" i="3"/>
  <c r="L458" i="3"/>
  <c r="L459" i="3"/>
  <c r="L460" i="3"/>
  <c r="L461" i="3"/>
  <c r="L462" i="3"/>
  <c r="L463" i="3"/>
  <c r="L464" i="3"/>
  <c r="L465" i="3"/>
  <c r="L466" i="3"/>
  <c r="L467" i="3"/>
  <c r="L468" i="3"/>
  <c r="L469" i="3"/>
  <c r="L470" i="3"/>
  <c r="L471" i="3"/>
  <c r="L472" i="3"/>
  <c r="L473" i="3"/>
  <c r="L474" i="3"/>
  <c r="L475" i="3"/>
  <c r="L476" i="3"/>
  <c r="L477" i="3"/>
  <c r="L478" i="3"/>
  <c r="L479" i="3"/>
  <c r="L480" i="3"/>
  <c r="L481" i="3"/>
  <c r="L482" i="3"/>
  <c r="L483" i="3"/>
  <c r="L484" i="3"/>
  <c r="L485" i="3"/>
  <c r="L486" i="3"/>
  <c r="L487" i="3"/>
  <c r="L488" i="3"/>
  <c r="L489" i="3"/>
  <c r="L490" i="3"/>
  <c r="L491" i="3"/>
  <c r="L492" i="3"/>
  <c r="L493" i="3"/>
  <c r="L494" i="3"/>
  <c r="L495" i="3"/>
  <c r="L496" i="3"/>
  <c r="L497" i="3"/>
  <c r="L498" i="3"/>
  <c r="L499" i="3"/>
  <c r="L500" i="3"/>
  <c r="L501" i="3"/>
  <c r="L502" i="3"/>
  <c r="L503" i="3"/>
  <c r="L504" i="3"/>
  <c r="L505" i="3"/>
  <c r="L506" i="3"/>
  <c r="L507" i="3"/>
  <c r="L508" i="3"/>
  <c r="L509" i="3"/>
  <c r="L510" i="3"/>
  <c r="L511" i="3"/>
  <c r="L512" i="3"/>
  <c r="L513" i="3"/>
  <c r="L514" i="3"/>
  <c r="L515" i="3"/>
  <c r="L516" i="3"/>
  <c r="L517" i="3"/>
  <c r="L518" i="3"/>
  <c r="L519" i="3"/>
  <c r="L520" i="3"/>
  <c r="L521" i="3"/>
  <c r="L522" i="3"/>
  <c r="L523" i="3"/>
  <c r="L524" i="3"/>
  <c r="L525" i="3"/>
  <c r="L526" i="3"/>
  <c r="L527" i="3"/>
  <c r="L528" i="3"/>
  <c r="L529" i="3"/>
  <c r="L530" i="3"/>
  <c r="L531" i="3"/>
  <c r="L532" i="3"/>
  <c r="L533" i="3"/>
  <c r="L534" i="3"/>
  <c r="L535" i="3"/>
  <c r="L536" i="3"/>
  <c r="L537" i="3"/>
  <c r="L538" i="3"/>
  <c r="L539" i="3"/>
  <c r="L540" i="3"/>
  <c r="L541" i="3"/>
  <c r="L542" i="3"/>
  <c r="L543" i="3"/>
  <c r="L544" i="3"/>
  <c r="L545" i="3"/>
  <c r="L546" i="3"/>
  <c r="L547" i="3"/>
  <c r="L548" i="3"/>
  <c r="L549" i="3"/>
  <c r="L550" i="3"/>
  <c r="L551" i="3"/>
  <c r="L552" i="3"/>
  <c r="L553" i="3"/>
  <c r="L554" i="3"/>
  <c r="L555" i="3"/>
  <c r="L556" i="3"/>
  <c r="L557" i="3"/>
  <c r="L558" i="3"/>
  <c r="L559" i="3"/>
  <c r="L560" i="3"/>
  <c r="L561" i="3"/>
  <c r="L562" i="3"/>
  <c r="L563" i="3"/>
  <c r="L564" i="3"/>
  <c r="L565" i="3"/>
  <c r="L566" i="3"/>
  <c r="L567" i="3"/>
  <c r="L568" i="3"/>
  <c r="L569" i="3"/>
  <c r="L570" i="3"/>
  <c r="L571" i="3"/>
  <c r="L572" i="3"/>
  <c r="L573" i="3"/>
  <c r="L574" i="3"/>
  <c r="L575" i="3"/>
  <c r="L576" i="3"/>
  <c r="L577" i="3"/>
  <c r="L578" i="3"/>
  <c r="L579" i="3"/>
  <c r="L580" i="3"/>
  <c r="L581" i="3"/>
  <c r="L582" i="3"/>
  <c r="L583" i="3"/>
  <c r="L584" i="3"/>
  <c r="L585" i="3"/>
  <c r="L586" i="3"/>
  <c r="L587" i="3"/>
  <c r="L588" i="3"/>
  <c r="L589" i="3"/>
  <c r="L590" i="3"/>
  <c r="L591" i="3"/>
  <c r="L592" i="3"/>
  <c r="L593" i="3"/>
  <c r="L594" i="3"/>
  <c r="L595" i="3"/>
  <c r="L596" i="3"/>
  <c r="L597" i="3"/>
  <c r="L598" i="3"/>
  <c r="L599" i="3"/>
  <c r="L600" i="3"/>
  <c r="L601" i="3"/>
  <c r="L602" i="3"/>
  <c r="L603" i="3"/>
  <c r="L604" i="3"/>
  <c r="L605" i="3"/>
  <c r="L606" i="3"/>
  <c r="L607" i="3"/>
  <c r="L608" i="3"/>
  <c r="L609" i="3"/>
  <c r="L610" i="3"/>
  <c r="L611" i="3"/>
  <c r="L612" i="3"/>
  <c r="L613" i="3"/>
  <c r="L614" i="3"/>
  <c r="L615" i="3"/>
  <c r="L616" i="3"/>
  <c r="L617" i="3"/>
  <c r="L618" i="3"/>
  <c r="L619" i="3"/>
  <c r="L620" i="3"/>
  <c r="L621" i="3"/>
  <c r="L622" i="3"/>
  <c r="L623" i="3"/>
  <c r="L624" i="3"/>
  <c r="L2" i="3"/>
  <c r="N488" i="5"/>
  <c r="M488" i="5" s="1"/>
  <c r="N489" i="5"/>
  <c r="M489" i="5" s="1"/>
  <c r="N490" i="5"/>
  <c r="M490" i="5" s="1"/>
  <c r="N491" i="5"/>
  <c r="M491" i="5" s="1"/>
  <c r="N492" i="5"/>
  <c r="M492" i="5" s="1"/>
  <c r="N493" i="5"/>
  <c r="M493" i="5" s="1"/>
  <c r="Q493" i="5" s="1"/>
  <c r="N494" i="5"/>
  <c r="M494" i="5" s="1"/>
  <c r="Q494" i="5" s="1"/>
  <c r="N495" i="5"/>
  <c r="M495" i="5" s="1"/>
  <c r="N496" i="5"/>
  <c r="M496" i="5" s="1"/>
  <c r="N497" i="5"/>
  <c r="M497" i="5" s="1"/>
  <c r="N498" i="5"/>
  <c r="M498" i="5" s="1"/>
  <c r="N499" i="5"/>
  <c r="M499" i="5" s="1"/>
  <c r="N500" i="5"/>
  <c r="M500" i="5" s="1"/>
  <c r="M501" i="5"/>
  <c r="N501" i="5"/>
  <c r="N502" i="5"/>
  <c r="M502" i="5" s="1"/>
  <c r="Q502" i="5" s="1"/>
  <c r="N503" i="5"/>
  <c r="M503" i="5" s="1"/>
  <c r="Q503" i="5" s="1"/>
  <c r="N504" i="5"/>
  <c r="M504" i="5" s="1"/>
  <c r="N505" i="5"/>
  <c r="M505" i="5" s="1"/>
  <c r="N506" i="5"/>
  <c r="M506" i="5" s="1"/>
  <c r="N507" i="5"/>
  <c r="M507" i="5" s="1"/>
  <c r="N508" i="5"/>
  <c r="M508" i="5" s="1"/>
  <c r="M509" i="5"/>
  <c r="N509" i="5"/>
  <c r="N510" i="5"/>
  <c r="M510" i="5" s="1"/>
  <c r="Q510" i="5" s="1"/>
  <c r="M511" i="5"/>
  <c r="Q511" i="5" s="1"/>
  <c r="N511" i="5"/>
  <c r="N512" i="5"/>
  <c r="M512" i="5" s="1"/>
  <c r="N513" i="5"/>
  <c r="M513" i="5" s="1"/>
  <c r="N514" i="5"/>
  <c r="M514" i="5" s="1"/>
  <c r="N515" i="5"/>
  <c r="M515" i="5" s="1"/>
  <c r="N516" i="5"/>
  <c r="M516" i="5" s="1"/>
  <c r="N517" i="5"/>
  <c r="M517" i="5" s="1"/>
  <c r="M518" i="5"/>
  <c r="Q518" i="5" s="1"/>
  <c r="N518" i="5"/>
  <c r="N519" i="5"/>
  <c r="M519" i="5" s="1"/>
  <c r="Q519" i="5" s="1"/>
  <c r="N520" i="5"/>
  <c r="M520" i="5" s="1"/>
  <c r="N521" i="5"/>
  <c r="M521" i="5" s="1"/>
  <c r="N522" i="5"/>
  <c r="M522" i="5" s="1"/>
  <c r="Q522" i="5" s="1"/>
  <c r="N523" i="5"/>
  <c r="M523" i="5" s="1"/>
  <c r="N524" i="5"/>
  <c r="M524" i="5" s="1"/>
  <c r="M525" i="5"/>
  <c r="N525" i="5"/>
  <c r="N526" i="5"/>
  <c r="M526" i="5" s="1"/>
  <c r="Q526" i="5" s="1"/>
  <c r="M527" i="5"/>
  <c r="Q527" i="5" s="1"/>
  <c r="N527" i="5"/>
  <c r="N528" i="5"/>
  <c r="M528" i="5" s="1"/>
  <c r="N529" i="5"/>
  <c r="M529" i="5" s="1"/>
  <c r="N530" i="5"/>
  <c r="M530" i="5" s="1"/>
  <c r="Q530" i="5" s="1"/>
  <c r="N531" i="5"/>
  <c r="M531" i="5" s="1"/>
  <c r="N532" i="5"/>
  <c r="M532" i="5" s="1"/>
  <c r="N533" i="5"/>
  <c r="M533" i="5" s="1"/>
  <c r="N534" i="5"/>
  <c r="M534" i="5" s="1"/>
  <c r="Q534" i="5" s="1"/>
  <c r="N535" i="5"/>
  <c r="M535" i="5" s="1"/>
  <c r="Q535" i="5" s="1"/>
  <c r="N536" i="5"/>
  <c r="M536" i="5" s="1"/>
  <c r="N537" i="5"/>
  <c r="M537" i="5" s="1"/>
  <c r="N538" i="5"/>
  <c r="M538" i="5" s="1"/>
  <c r="Q538" i="5" s="1"/>
  <c r="N539" i="5"/>
  <c r="M539" i="5" s="1"/>
  <c r="N540" i="5"/>
  <c r="M540" i="5" s="1"/>
  <c r="M541" i="5"/>
  <c r="N541" i="5"/>
  <c r="M542" i="5"/>
  <c r="Q542" i="5" s="1"/>
  <c r="N542" i="5"/>
  <c r="N543" i="5"/>
  <c r="M543" i="5" s="1"/>
  <c r="Q543" i="5" s="1"/>
  <c r="N544" i="5"/>
  <c r="M544" i="5" s="1"/>
  <c r="N545" i="5"/>
  <c r="M545" i="5" s="1"/>
  <c r="N546" i="5"/>
  <c r="M546" i="5" s="1"/>
  <c r="Q546" i="5" s="1"/>
  <c r="N547" i="5"/>
  <c r="M547" i="5" s="1"/>
  <c r="N548" i="5"/>
  <c r="M548" i="5" s="1"/>
  <c r="N549" i="5"/>
  <c r="M549" i="5" s="1"/>
  <c r="N550" i="5"/>
  <c r="M550" i="5" s="1"/>
  <c r="Q550" i="5" s="1"/>
  <c r="N551" i="5"/>
  <c r="M551" i="5" s="1"/>
  <c r="Q551" i="5" s="1"/>
  <c r="N552" i="5"/>
  <c r="M552" i="5" s="1"/>
  <c r="N553" i="5"/>
  <c r="M553" i="5" s="1"/>
  <c r="N554" i="5"/>
  <c r="M554" i="5" s="1"/>
  <c r="Q554" i="5" s="1"/>
  <c r="N555" i="5"/>
  <c r="M555" i="5" s="1"/>
  <c r="Q555" i="5" s="1"/>
  <c r="N556" i="5"/>
  <c r="M556" i="5" s="1"/>
  <c r="M557" i="5"/>
  <c r="N557" i="5"/>
  <c r="M558" i="5"/>
  <c r="Q558" i="5" s="1"/>
  <c r="N558" i="5"/>
  <c r="M559" i="5"/>
  <c r="Q559" i="5" s="1"/>
  <c r="N559" i="5"/>
  <c r="N560" i="5"/>
  <c r="M560" i="5" s="1"/>
  <c r="N561" i="5"/>
  <c r="M561" i="5" s="1"/>
  <c r="N562" i="5"/>
  <c r="M562" i="5" s="1"/>
  <c r="Q562" i="5" s="1"/>
  <c r="N563" i="5"/>
  <c r="M563" i="5" s="1"/>
  <c r="N564" i="5"/>
  <c r="M564" i="5" s="1"/>
  <c r="M565" i="5"/>
  <c r="Q565" i="5" s="1"/>
  <c r="N565" i="5"/>
  <c r="N566" i="5"/>
  <c r="M566" i="5" s="1"/>
  <c r="Q566" i="5" s="1"/>
  <c r="N567" i="5"/>
  <c r="M567" i="5" s="1"/>
  <c r="Q567" i="5" s="1"/>
  <c r="N568" i="5"/>
  <c r="M568" i="5" s="1"/>
  <c r="N569" i="5"/>
  <c r="M569" i="5" s="1"/>
  <c r="N570" i="5"/>
  <c r="M570" i="5" s="1"/>
  <c r="Q570" i="5" s="1"/>
  <c r="N571" i="5"/>
  <c r="M571" i="5" s="1"/>
  <c r="N572" i="5"/>
  <c r="M572" i="5" s="1"/>
  <c r="N573" i="5"/>
  <c r="M573" i="5" s="1"/>
  <c r="Q573" i="5" s="1"/>
  <c r="M574" i="5"/>
  <c r="Q574" i="5" s="1"/>
  <c r="N574" i="5"/>
  <c r="M575" i="5"/>
  <c r="Q575" i="5" s="1"/>
  <c r="N575" i="5"/>
  <c r="N576" i="5"/>
  <c r="M576" i="5" s="1"/>
  <c r="N577" i="5"/>
  <c r="M577" i="5" s="1"/>
  <c r="N578" i="5"/>
  <c r="M578" i="5" s="1"/>
  <c r="Q578" i="5" s="1"/>
  <c r="N579" i="5"/>
  <c r="M579" i="5" s="1"/>
  <c r="N580" i="5"/>
  <c r="M580" i="5" s="1"/>
  <c r="N581" i="5"/>
  <c r="M581" i="5" s="1"/>
  <c r="Q581" i="5" s="1"/>
  <c r="N582" i="5"/>
  <c r="M582" i="5" s="1"/>
  <c r="Q582" i="5" s="1"/>
  <c r="N583" i="5"/>
  <c r="M583" i="5" s="1"/>
  <c r="Q583" i="5" s="1"/>
  <c r="N584" i="5"/>
  <c r="M584" i="5" s="1"/>
  <c r="N585" i="5"/>
  <c r="M585" i="5" s="1"/>
  <c r="N586" i="5"/>
  <c r="M586" i="5" s="1"/>
  <c r="Q586" i="5" s="1"/>
  <c r="N587" i="5"/>
  <c r="M587" i="5" s="1"/>
  <c r="N588" i="5"/>
  <c r="M588" i="5" s="1"/>
  <c r="M589" i="5"/>
  <c r="Q589" i="5" s="1"/>
  <c r="N589" i="5"/>
  <c r="N590" i="5"/>
  <c r="M590" i="5" s="1"/>
  <c r="Q590" i="5" s="1"/>
  <c r="M591" i="5"/>
  <c r="N591" i="5"/>
  <c r="N592" i="5"/>
  <c r="M592" i="5" s="1"/>
  <c r="N593" i="5"/>
  <c r="M593" i="5" s="1"/>
  <c r="N594" i="5"/>
  <c r="M594" i="5" s="1"/>
  <c r="Q594" i="5" s="1"/>
  <c r="N595" i="5"/>
  <c r="M595" i="5" s="1"/>
  <c r="N596" i="5"/>
  <c r="M596" i="5" s="1"/>
  <c r="M597" i="5"/>
  <c r="Q597" i="5" s="1"/>
  <c r="N597" i="5"/>
  <c r="M598" i="5"/>
  <c r="Q598" i="5" s="1"/>
  <c r="N598" i="5"/>
  <c r="M599" i="5"/>
  <c r="Q599" i="5" s="1"/>
  <c r="N599" i="5"/>
  <c r="N600" i="5"/>
  <c r="M600" i="5" s="1"/>
  <c r="N601" i="5"/>
  <c r="M601" i="5" s="1"/>
  <c r="N602" i="5"/>
  <c r="M602" i="5" s="1"/>
  <c r="Q602" i="5" s="1"/>
  <c r="N603" i="5"/>
  <c r="M603" i="5" s="1"/>
  <c r="M604" i="5"/>
  <c r="N604" i="5"/>
  <c r="M605" i="5"/>
  <c r="Q605" i="5" s="1"/>
  <c r="N605" i="5"/>
  <c r="N606" i="5"/>
  <c r="M606" i="5" s="1"/>
  <c r="Q606" i="5" s="1"/>
  <c r="M607" i="5"/>
  <c r="Q607" i="5" s="1"/>
  <c r="N607" i="5"/>
  <c r="N608" i="5"/>
  <c r="M608" i="5" s="1"/>
  <c r="N609" i="5"/>
  <c r="M609" i="5" s="1"/>
  <c r="N610" i="5"/>
  <c r="M610" i="5" s="1"/>
  <c r="Q610" i="5" s="1"/>
  <c r="N611" i="5"/>
  <c r="M611" i="5" s="1"/>
  <c r="N612" i="5"/>
  <c r="M612" i="5" s="1"/>
  <c r="N613" i="5"/>
  <c r="M613" i="5" s="1"/>
  <c r="Q613" i="5" s="1"/>
  <c r="M614" i="5"/>
  <c r="Q614" i="5" s="1"/>
  <c r="N614" i="5"/>
  <c r="N615" i="5"/>
  <c r="M615" i="5" s="1"/>
  <c r="Q615" i="5" s="1"/>
  <c r="N616" i="5"/>
  <c r="M616" i="5" s="1"/>
  <c r="N617" i="5"/>
  <c r="M617" i="5" s="1"/>
  <c r="N618" i="5"/>
  <c r="M618" i="5" s="1"/>
  <c r="Q618" i="5" s="1"/>
  <c r="N619" i="5"/>
  <c r="M619" i="5" s="1"/>
  <c r="N620" i="5"/>
  <c r="M620" i="5" s="1"/>
  <c r="N621" i="5"/>
  <c r="M621" i="5" s="1"/>
  <c r="Q621" i="5" s="1"/>
  <c r="N622" i="5"/>
  <c r="M622" i="5" s="1"/>
  <c r="Q622" i="5" s="1"/>
  <c r="N623" i="5"/>
  <c r="M623" i="5" s="1"/>
  <c r="Q623" i="5" s="1"/>
  <c r="N624" i="5"/>
  <c r="M624" i="5" s="1"/>
  <c r="N625" i="5"/>
  <c r="M625" i="5" s="1"/>
  <c r="N626" i="5"/>
  <c r="M626" i="5" s="1"/>
  <c r="Q626" i="5" s="1"/>
  <c r="N627" i="5"/>
  <c r="M627" i="5" s="1"/>
  <c r="M628" i="5"/>
  <c r="N628" i="5"/>
  <c r="M629" i="5"/>
  <c r="N629" i="5"/>
  <c r="M630" i="5"/>
  <c r="N630" i="5"/>
  <c r="M631" i="5"/>
  <c r="N631" i="5"/>
  <c r="N632" i="5"/>
  <c r="M632" i="5" s="1"/>
  <c r="N633" i="5"/>
  <c r="M633" i="5" s="1"/>
  <c r="N634" i="5"/>
  <c r="M634" i="5" s="1"/>
  <c r="N635" i="5"/>
  <c r="M635" i="5" s="1"/>
  <c r="M636" i="5"/>
  <c r="N636" i="5"/>
  <c r="M637" i="5"/>
  <c r="N637" i="5"/>
  <c r="M638" i="5"/>
  <c r="N638" i="5"/>
  <c r="M639" i="5"/>
  <c r="N639" i="5"/>
  <c r="N640" i="5"/>
  <c r="M640" i="5" s="1"/>
  <c r="N641" i="5"/>
  <c r="M641" i="5" s="1"/>
  <c r="N642" i="5"/>
  <c r="M642" i="5" s="1"/>
  <c r="N643" i="5"/>
  <c r="M643" i="5" s="1"/>
  <c r="N644" i="5"/>
  <c r="M644" i="5" s="1"/>
  <c r="M645" i="5"/>
  <c r="N645" i="5"/>
  <c r="M646" i="5"/>
  <c r="N646" i="5"/>
  <c r="M647" i="5"/>
  <c r="N647" i="5"/>
  <c r="N648" i="5"/>
  <c r="M648" i="5" s="1"/>
  <c r="N649" i="5"/>
  <c r="M649" i="5" s="1"/>
  <c r="N650" i="5"/>
  <c r="M650" i="5" s="1"/>
  <c r="N651" i="5"/>
  <c r="M651" i="5" s="1"/>
  <c r="N652" i="5"/>
  <c r="M652" i="5" s="1"/>
  <c r="M653" i="5"/>
  <c r="N653" i="5"/>
  <c r="M654" i="5"/>
  <c r="N654" i="5"/>
  <c r="M655" i="5"/>
  <c r="N655" i="5"/>
  <c r="N656" i="5"/>
  <c r="M656" i="5" s="1"/>
  <c r="N657" i="5"/>
  <c r="M657" i="5" s="1"/>
  <c r="N658" i="5"/>
  <c r="M658" i="5" s="1"/>
  <c r="N659" i="5"/>
  <c r="M659" i="5" s="1"/>
  <c r="N660" i="5"/>
  <c r="M660" i="5" s="1"/>
  <c r="M661" i="5"/>
  <c r="N661" i="5"/>
  <c r="M662" i="5"/>
  <c r="N662" i="5"/>
  <c r="M663" i="5"/>
  <c r="N663" i="5"/>
  <c r="N664" i="5"/>
  <c r="M664" i="5" s="1"/>
  <c r="N665" i="5"/>
  <c r="M665" i="5" s="1"/>
  <c r="N666" i="5"/>
  <c r="M666" i="5" s="1"/>
  <c r="N667" i="5"/>
  <c r="M667" i="5" s="1"/>
  <c r="N668" i="5"/>
  <c r="M668" i="5" s="1"/>
  <c r="M669" i="5"/>
  <c r="N669" i="5"/>
  <c r="M670" i="5"/>
  <c r="N670" i="5"/>
  <c r="M671" i="5"/>
  <c r="N671" i="5"/>
  <c r="N672" i="5"/>
  <c r="M672" i="5" s="1"/>
  <c r="N673" i="5"/>
  <c r="M673" i="5" s="1"/>
  <c r="K1137" i="5"/>
  <c r="K1138" i="5"/>
  <c r="K1139" i="5"/>
  <c r="K1140" i="5"/>
  <c r="K1141" i="5"/>
  <c r="K1142" i="5"/>
  <c r="K1143" i="5"/>
  <c r="O83" i="5" s="1"/>
  <c r="K1144" i="5"/>
  <c r="K1145" i="5"/>
  <c r="K1146" i="5"/>
  <c r="K1147" i="5"/>
  <c r="K1148" i="5"/>
  <c r="K1149" i="5"/>
  <c r="K1150" i="5"/>
  <c r="K1151" i="5"/>
  <c r="K1152" i="5"/>
  <c r="K1153" i="5"/>
  <c r="K1154" i="5"/>
  <c r="K1155" i="5"/>
  <c r="K1156" i="5"/>
  <c r="K1157" i="5"/>
  <c r="K1158" i="5"/>
  <c r="K1159" i="5"/>
  <c r="K1160" i="5"/>
  <c r="K1161" i="5"/>
  <c r="K1162" i="5"/>
  <c r="K1163" i="5"/>
  <c r="K1164" i="5"/>
  <c r="K1165" i="5"/>
  <c r="K1166" i="5"/>
  <c r="K1167" i="5"/>
  <c r="K1168" i="5"/>
  <c r="K1169" i="5"/>
  <c r="K1170" i="5"/>
  <c r="K1171" i="5"/>
  <c r="K1172" i="5"/>
  <c r="K1173" i="5"/>
  <c r="K1174" i="5"/>
  <c r="K1175" i="5"/>
  <c r="K1176" i="5"/>
  <c r="K1177" i="5"/>
  <c r="K1178" i="5"/>
  <c r="K1179" i="5"/>
  <c r="K1180" i="5"/>
  <c r="K1181" i="5"/>
  <c r="K1182" i="5"/>
  <c r="K1183" i="5"/>
  <c r="K1184" i="5"/>
  <c r="K1185" i="5"/>
  <c r="K1186" i="5"/>
  <c r="K1187" i="5"/>
  <c r="K1188" i="5"/>
  <c r="K1189" i="5"/>
  <c r="K1190" i="5"/>
  <c r="K1191" i="5"/>
  <c r="K1192" i="5"/>
  <c r="K1193" i="5"/>
  <c r="K1194" i="5"/>
  <c r="K1195" i="5"/>
  <c r="K1196" i="5"/>
  <c r="K1197" i="5"/>
  <c r="K1198" i="5"/>
  <c r="K1199" i="5"/>
  <c r="K1200" i="5"/>
  <c r="K1201" i="5"/>
  <c r="K1202" i="5"/>
  <c r="K1203" i="5"/>
  <c r="K1204" i="5"/>
  <c r="K1205" i="5"/>
  <c r="K1206" i="5"/>
  <c r="K1207" i="5"/>
  <c r="K1208" i="5"/>
  <c r="K1209" i="5"/>
  <c r="K1210" i="5"/>
  <c r="K1211" i="5"/>
  <c r="K1212" i="5"/>
  <c r="K1213" i="5"/>
  <c r="K1214" i="5"/>
  <c r="K1215" i="5"/>
  <c r="K1216" i="5"/>
  <c r="K1217" i="5"/>
  <c r="K1218" i="5"/>
  <c r="K1219" i="5"/>
  <c r="K1220" i="5"/>
  <c r="K1221" i="5"/>
  <c r="K1222" i="5"/>
  <c r="K1223" i="5"/>
  <c r="K1224" i="5"/>
  <c r="K1225" i="5"/>
  <c r="K1226" i="5"/>
  <c r="K1227" i="5"/>
  <c r="K1228" i="5"/>
  <c r="K1229" i="5"/>
  <c r="K1230" i="5"/>
  <c r="K1231" i="5"/>
  <c r="K1232" i="5"/>
  <c r="K1233" i="5"/>
  <c r="K1234" i="5"/>
  <c r="K1235" i="5"/>
  <c r="K1236" i="5"/>
  <c r="K1237" i="5"/>
  <c r="K1238" i="5"/>
  <c r="K1239" i="5"/>
  <c r="K1240" i="5"/>
  <c r="K1241" i="5"/>
  <c r="K1242" i="5"/>
  <c r="K1243" i="5"/>
  <c r="K1244" i="5"/>
  <c r="K1245" i="5"/>
  <c r="K1246" i="5"/>
  <c r="K1247" i="5"/>
  <c r="K1248" i="5"/>
  <c r="K1249" i="5"/>
  <c r="K1250" i="5"/>
  <c r="N488" i="4"/>
  <c r="M488" i="4" s="1"/>
  <c r="O488" i="4"/>
  <c r="N489" i="4"/>
  <c r="M489" i="4" s="1"/>
  <c r="O489" i="4"/>
  <c r="O490" i="4" s="1"/>
  <c r="N490" i="4"/>
  <c r="M490" i="4" s="1"/>
  <c r="N491" i="4"/>
  <c r="M491" i="4" s="1"/>
  <c r="N492" i="4"/>
  <c r="M492" i="4" s="1"/>
  <c r="N493" i="4"/>
  <c r="M493" i="4" s="1"/>
  <c r="N494" i="4"/>
  <c r="M494" i="4" s="1"/>
  <c r="N495" i="4"/>
  <c r="M495" i="4" s="1"/>
  <c r="N496" i="4"/>
  <c r="M496" i="4" s="1"/>
  <c r="N497" i="4"/>
  <c r="M497" i="4" s="1"/>
  <c r="N498" i="4"/>
  <c r="M498" i="4" s="1"/>
  <c r="N499" i="4"/>
  <c r="M499" i="4" s="1"/>
  <c r="N500" i="4"/>
  <c r="M500" i="4" s="1"/>
  <c r="N501" i="4"/>
  <c r="M501" i="4" s="1"/>
  <c r="N502" i="4"/>
  <c r="M502" i="4" s="1"/>
  <c r="N503" i="4"/>
  <c r="M503" i="4" s="1"/>
  <c r="N504" i="4"/>
  <c r="M504" i="4" s="1"/>
  <c r="N505" i="4"/>
  <c r="M505" i="4" s="1"/>
  <c r="N506" i="4"/>
  <c r="M506" i="4" s="1"/>
  <c r="N507" i="4"/>
  <c r="M507" i="4" s="1"/>
  <c r="N508" i="4"/>
  <c r="M508" i="4" s="1"/>
  <c r="N509" i="4"/>
  <c r="M509" i="4" s="1"/>
  <c r="N510" i="4"/>
  <c r="M510" i="4" s="1"/>
  <c r="N511" i="4"/>
  <c r="M511" i="4" s="1"/>
  <c r="N512" i="4"/>
  <c r="M512" i="4" s="1"/>
  <c r="N513" i="4"/>
  <c r="M513" i="4" s="1"/>
  <c r="N514" i="4"/>
  <c r="M514" i="4" s="1"/>
  <c r="N515" i="4"/>
  <c r="M515" i="4" s="1"/>
  <c r="N516" i="4"/>
  <c r="M516" i="4" s="1"/>
  <c r="N517" i="4"/>
  <c r="M517" i="4" s="1"/>
  <c r="N518" i="4"/>
  <c r="M518" i="4" s="1"/>
  <c r="M488" i="3"/>
  <c r="N488" i="3"/>
  <c r="O488" i="3"/>
  <c r="M489" i="3"/>
  <c r="N489" i="3"/>
  <c r="O489" i="3"/>
  <c r="O490" i="3" s="1"/>
  <c r="O491" i="3" s="1"/>
  <c r="O492" i="3" s="1"/>
  <c r="O493" i="3" s="1"/>
  <c r="O494" i="3" s="1"/>
  <c r="O495" i="3" s="1"/>
  <c r="O496" i="3" s="1"/>
  <c r="O497" i="3" s="1"/>
  <c r="O498" i="3" s="1"/>
  <c r="O499" i="3" s="1"/>
  <c r="O500" i="3" s="1"/>
  <c r="O501" i="3" s="1"/>
  <c r="O502" i="3" s="1"/>
  <c r="O503" i="3" s="1"/>
  <c r="O504" i="3" s="1"/>
  <c r="O505" i="3" s="1"/>
  <c r="O506" i="3" s="1"/>
  <c r="O507" i="3" s="1"/>
  <c r="O508" i="3" s="1"/>
  <c r="O509" i="3" s="1"/>
  <c r="O510" i="3" s="1"/>
  <c r="O511" i="3" s="1"/>
  <c r="O512" i="3" s="1"/>
  <c r="O513" i="3" s="1"/>
  <c r="O514" i="3" s="1"/>
  <c r="O515" i="3" s="1"/>
  <c r="O516" i="3" s="1"/>
  <c r="O517" i="3" s="1"/>
  <c r="O518" i="3" s="1"/>
  <c r="O519" i="3" s="1"/>
  <c r="O520" i="3" s="1"/>
  <c r="O521" i="3" s="1"/>
  <c r="O522" i="3" s="1"/>
  <c r="O523" i="3" s="1"/>
  <c r="O524" i="3" s="1"/>
  <c r="O525" i="3" s="1"/>
  <c r="O526" i="3" s="1"/>
  <c r="O527" i="3" s="1"/>
  <c r="O528" i="3" s="1"/>
  <c r="O529" i="3" s="1"/>
  <c r="O530" i="3" s="1"/>
  <c r="O531" i="3" s="1"/>
  <c r="O532" i="3" s="1"/>
  <c r="O533" i="3" s="1"/>
  <c r="O534" i="3" s="1"/>
  <c r="O535" i="3" s="1"/>
  <c r="O536" i="3" s="1"/>
  <c r="O537" i="3" s="1"/>
  <c r="O538" i="3" s="1"/>
  <c r="O539" i="3" s="1"/>
  <c r="O540" i="3" s="1"/>
  <c r="O541" i="3" s="1"/>
  <c r="O542" i="3" s="1"/>
  <c r="O543" i="3" s="1"/>
  <c r="O544" i="3" s="1"/>
  <c r="O545" i="3" s="1"/>
  <c r="O546" i="3" s="1"/>
  <c r="O547" i="3" s="1"/>
  <c r="O548" i="3" s="1"/>
  <c r="O549" i="3" s="1"/>
  <c r="O550" i="3" s="1"/>
  <c r="O551" i="3" s="1"/>
  <c r="O552" i="3" s="1"/>
  <c r="O553" i="3" s="1"/>
  <c r="O554" i="3" s="1"/>
  <c r="O555" i="3" s="1"/>
  <c r="O556" i="3" s="1"/>
  <c r="O557" i="3" s="1"/>
  <c r="O558" i="3" s="1"/>
  <c r="O559" i="3" s="1"/>
  <c r="O560" i="3" s="1"/>
  <c r="O561" i="3" s="1"/>
  <c r="O562" i="3" s="1"/>
  <c r="O563" i="3" s="1"/>
  <c r="O564" i="3" s="1"/>
  <c r="O565" i="3" s="1"/>
  <c r="O566" i="3" s="1"/>
  <c r="O567" i="3" s="1"/>
  <c r="O568" i="3" s="1"/>
  <c r="O569" i="3" s="1"/>
  <c r="O570" i="3" s="1"/>
  <c r="O571" i="3" s="1"/>
  <c r="O572" i="3" s="1"/>
  <c r="O573" i="3" s="1"/>
  <c r="O574" i="3" s="1"/>
  <c r="O575" i="3" s="1"/>
  <c r="O576" i="3" s="1"/>
  <c r="O577" i="3" s="1"/>
  <c r="O578" i="3" s="1"/>
  <c r="O579" i="3" s="1"/>
  <c r="O580" i="3" s="1"/>
  <c r="O581" i="3" s="1"/>
  <c r="O582" i="3" s="1"/>
  <c r="O583" i="3" s="1"/>
  <c r="O584" i="3" s="1"/>
  <c r="O585" i="3" s="1"/>
  <c r="O586" i="3" s="1"/>
  <c r="O587" i="3" s="1"/>
  <c r="O588" i="3" s="1"/>
  <c r="O589" i="3" s="1"/>
  <c r="O590" i="3" s="1"/>
  <c r="O591" i="3" s="1"/>
  <c r="O592" i="3" s="1"/>
  <c r="O593" i="3" s="1"/>
  <c r="O594" i="3" s="1"/>
  <c r="O595" i="3" s="1"/>
  <c r="O596" i="3" s="1"/>
  <c r="O597" i="3" s="1"/>
  <c r="O598" i="3" s="1"/>
  <c r="O599" i="3" s="1"/>
  <c r="O600" i="3" s="1"/>
  <c r="O601" i="3" s="1"/>
  <c r="O602" i="3" s="1"/>
  <c r="O603" i="3" s="1"/>
  <c r="O604" i="3" s="1"/>
  <c r="O605" i="3" s="1"/>
  <c r="O606" i="3" s="1"/>
  <c r="O607" i="3" s="1"/>
  <c r="O608" i="3" s="1"/>
  <c r="O609" i="3" s="1"/>
  <c r="O610" i="3" s="1"/>
  <c r="O611" i="3" s="1"/>
  <c r="O612" i="3" s="1"/>
  <c r="O613" i="3" s="1"/>
  <c r="O614" i="3" s="1"/>
  <c r="O615" i="3" s="1"/>
  <c r="O616" i="3" s="1"/>
  <c r="O617" i="3" s="1"/>
  <c r="O618" i="3" s="1"/>
  <c r="O619" i="3" s="1"/>
  <c r="O620" i="3" s="1"/>
  <c r="O621" i="3" s="1"/>
  <c r="O622" i="3" s="1"/>
  <c r="O623" i="3" s="1"/>
  <c r="O624" i="3" s="1"/>
  <c r="M490" i="3"/>
  <c r="N490" i="3"/>
  <c r="M491" i="3"/>
  <c r="N491" i="3"/>
  <c r="M492" i="3"/>
  <c r="N492" i="3"/>
  <c r="M493" i="3"/>
  <c r="N493" i="3"/>
  <c r="M494" i="3"/>
  <c r="N494" i="3"/>
  <c r="M495" i="3"/>
  <c r="N495" i="3"/>
  <c r="M496" i="3"/>
  <c r="N496" i="3"/>
  <c r="M497" i="3"/>
  <c r="N497" i="3"/>
  <c r="M498" i="3"/>
  <c r="N498" i="3"/>
  <c r="M499" i="3"/>
  <c r="N499" i="3"/>
  <c r="M500" i="3"/>
  <c r="N500" i="3"/>
  <c r="M501" i="3"/>
  <c r="N501" i="3"/>
  <c r="M502" i="3"/>
  <c r="N502" i="3"/>
  <c r="M503" i="3"/>
  <c r="N503" i="3"/>
  <c r="M504" i="3"/>
  <c r="N504" i="3"/>
  <c r="M505" i="3"/>
  <c r="N505" i="3"/>
  <c r="M506" i="3"/>
  <c r="N506" i="3"/>
  <c r="M507" i="3"/>
  <c r="N507" i="3"/>
  <c r="M508" i="3"/>
  <c r="N508" i="3"/>
  <c r="M509" i="3"/>
  <c r="N509" i="3"/>
  <c r="M510" i="3"/>
  <c r="N510" i="3"/>
  <c r="M511" i="3"/>
  <c r="N511" i="3"/>
  <c r="M512" i="3"/>
  <c r="N512" i="3"/>
  <c r="M513" i="3"/>
  <c r="N513" i="3"/>
  <c r="M514" i="3"/>
  <c r="N514" i="3"/>
  <c r="M515" i="3"/>
  <c r="N515" i="3"/>
  <c r="M516" i="3"/>
  <c r="N516" i="3"/>
  <c r="M517" i="3"/>
  <c r="N517" i="3"/>
  <c r="M518" i="3"/>
  <c r="N518" i="3"/>
  <c r="M519" i="3"/>
  <c r="N519" i="3"/>
  <c r="M520" i="3"/>
  <c r="N520" i="3"/>
  <c r="M521" i="3"/>
  <c r="N521" i="3"/>
  <c r="M522" i="3"/>
  <c r="N522" i="3"/>
  <c r="M523" i="3"/>
  <c r="N523" i="3"/>
  <c r="M524" i="3"/>
  <c r="N524" i="3"/>
  <c r="M525" i="3"/>
  <c r="N525" i="3"/>
  <c r="M526" i="3"/>
  <c r="N526" i="3"/>
  <c r="M527" i="3"/>
  <c r="N527" i="3"/>
  <c r="M528" i="3"/>
  <c r="N528" i="3"/>
  <c r="M529" i="3"/>
  <c r="N529" i="3"/>
  <c r="M530" i="3"/>
  <c r="N530" i="3"/>
  <c r="M531" i="3"/>
  <c r="N531" i="3"/>
  <c r="M532" i="3"/>
  <c r="N532" i="3"/>
  <c r="M533" i="3"/>
  <c r="N533" i="3"/>
  <c r="M534" i="3"/>
  <c r="N534" i="3"/>
  <c r="M535" i="3"/>
  <c r="N535" i="3"/>
  <c r="M536" i="3"/>
  <c r="N536" i="3"/>
  <c r="M537" i="3"/>
  <c r="N537" i="3"/>
  <c r="M538" i="3"/>
  <c r="N538" i="3"/>
  <c r="M539" i="3"/>
  <c r="N539" i="3"/>
  <c r="M540" i="3"/>
  <c r="N540" i="3"/>
  <c r="M541" i="3"/>
  <c r="N541" i="3"/>
  <c r="M542" i="3"/>
  <c r="N542" i="3"/>
  <c r="M543" i="3"/>
  <c r="N543" i="3"/>
  <c r="M544" i="3"/>
  <c r="N544" i="3"/>
  <c r="M545" i="3"/>
  <c r="N545" i="3"/>
  <c r="M546" i="3"/>
  <c r="N546" i="3"/>
  <c r="M547" i="3"/>
  <c r="N547" i="3"/>
  <c r="M548" i="3"/>
  <c r="N548" i="3"/>
  <c r="M549" i="3"/>
  <c r="N549" i="3"/>
  <c r="M550" i="3"/>
  <c r="N550" i="3"/>
  <c r="M551" i="3"/>
  <c r="N551" i="3"/>
  <c r="M552" i="3"/>
  <c r="N552" i="3"/>
  <c r="M553" i="3"/>
  <c r="N553" i="3"/>
  <c r="M554" i="3"/>
  <c r="N554" i="3"/>
  <c r="M555" i="3"/>
  <c r="N555" i="3"/>
  <c r="M556" i="3"/>
  <c r="N556" i="3"/>
  <c r="M557" i="3"/>
  <c r="N557" i="3"/>
  <c r="M558" i="3"/>
  <c r="N558" i="3"/>
  <c r="M559" i="3"/>
  <c r="N559" i="3"/>
  <c r="M560" i="3"/>
  <c r="N560" i="3"/>
  <c r="M561" i="3"/>
  <c r="N561" i="3"/>
  <c r="M562" i="3"/>
  <c r="N562" i="3"/>
  <c r="M563" i="3"/>
  <c r="N563" i="3"/>
  <c r="M564" i="3"/>
  <c r="N564" i="3"/>
  <c r="M565" i="3"/>
  <c r="N565" i="3"/>
  <c r="M566" i="3"/>
  <c r="N566" i="3"/>
  <c r="M567" i="3"/>
  <c r="N567" i="3"/>
  <c r="M568" i="3"/>
  <c r="N568" i="3"/>
  <c r="M569" i="3"/>
  <c r="N569" i="3"/>
  <c r="M570" i="3"/>
  <c r="N570" i="3"/>
  <c r="M571" i="3"/>
  <c r="N571" i="3"/>
  <c r="M572" i="3"/>
  <c r="N572" i="3"/>
  <c r="M573" i="3"/>
  <c r="N573" i="3"/>
  <c r="M574" i="3"/>
  <c r="N574" i="3"/>
  <c r="M575" i="3"/>
  <c r="N575" i="3"/>
  <c r="M576" i="3"/>
  <c r="N576" i="3"/>
  <c r="M577" i="3"/>
  <c r="N577" i="3"/>
  <c r="M578" i="3"/>
  <c r="N578" i="3"/>
  <c r="M579" i="3"/>
  <c r="N579" i="3"/>
  <c r="M580" i="3"/>
  <c r="N580" i="3"/>
  <c r="M581" i="3"/>
  <c r="N581" i="3"/>
  <c r="M582" i="3"/>
  <c r="N582" i="3"/>
  <c r="M583" i="3"/>
  <c r="N583" i="3"/>
  <c r="M584" i="3"/>
  <c r="N584" i="3"/>
  <c r="M585" i="3"/>
  <c r="N585" i="3"/>
  <c r="M586" i="3"/>
  <c r="N586" i="3"/>
  <c r="M587" i="3"/>
  <c r="N587" i="3"/>
  <c r="M588" i="3"/>
  <c r="N588" i="3"/>
  <c r="M589" i="3"/>
  <c r="N589" i="3"/>
  <c r="M590" i="3"/>
  <c r="N590" i="3"/>
  <c r="M591" i="3"/>
  <c r="N591" i="3"/>
  <c r="M592" i="3"/>
  <c r="N592" i="3"/>
  <c r="M593" i="3"/>
  <c r="N593" i="3"/>
  <c r="M594" i="3"/>
  <c r="N594" i="3"/>
  <c r="M595" i="3"/>
  <c r="N595" i="3"/>
  <c r="M596" i="3"/>
  <c r="N596" i="3"/>
  <c r="M597" i="3"/>
  <c r="N597" i="3"/>
  <c r="M598" i="3"/>
  <c r="N598" i="3"/>
  <c r="M599" i="3"/>
  <c r="N599" i="3"/>
  <c r="M600" i="3"/>
  <c r="N600" i="3"/>
  <c r="M601" i="3"/>
  <c r="N601" i="3"/>
  <c r="M602" i="3"/>
  <c r="N602" i="3"/>
  <c r="M603" i="3"/>
  <c r="N603" i="3"/>
  <c r="M604" i="3"/>
  <c r="N604" i="3"/>
  <c r="M605" i="3"/>
  <c r="N605" i="3"/>
  <c r="M606" i="3"/>
  <c r="N606" i="3"/>
  <c r="M607" i="3"/>
  <c r="N607" i="3"/>
  <c r="M608" i="3"/>
  <c r="N608" i="3"/>
  <c r="M609" i="3"/>
  <c r="N609" i="3"/>
  <c r="M610" i="3"/>
  <c r="N610" i="3"/>
  <c r="M611" i="3"/>
  <c r="N611" i="3"/>
  <c r="M612" i="3"/>
  <c r="N612" i="3"/>
  <c r="M613" i="3"/>
  <c r="N613" i="3"/>
  <c r="M614" i="3"/>
  <c r="N614" i="3"/>
  <c r="M615" i="3"/>
  <c r="N615" i="3"/>
  <c r="M616" i="3"/>
  <c r="N616" i="3"/>
  <c r="M617" i="3"/>
  <c r="N617" i="3"/>
  <c r="M618" i="3"/>
  <c r="N618" i="3"/>
  <c r="M619" i="3"/>
  <c r="N619" i="3"/>
  <c r="M620" i="3"/>
  <c r="N620" i="3"/>
  <c r="M621" i="3"/>
  <c r="N621" i="3"/>
  <c r="M622" i="3"/>
  <c r="N622" i="3"/>
  <c r="M623" i="3"/>
  <c r="N623" i="3"/>
  <c r="M624" i="3"/>
  <c r="N624" i="3"/>
  <c r="M487" i="3" s="1"/>
  <c r="N487" i="3"/>
  <c r="AZ35" i="3"/>
  <c r="AY35" i="3"/>
  <c r="AX35" i="3"/>
  <c r="AZ34" i="3"/>
  <c r="AY34" i="3"/>
  <c r="AX34" i="3"/>
  <c r="AZ33" i="3"/>
  <c r="AY33" i="3"/>
  <c r="AX33" i="3"/>
  <c r="AZ32" i="3"/>
  <c r="AY32" i="3"/>
  <c r="AX32" i="3"/>
  <c r="AZ31" i="3"/>
  <c r="AY31" i="3"/>
  <c r="AX31" i="3"/>
  <c r="AZ30" i="3"/>
  <c r="AY30" i="3"/>
  <c r="AX30" i="3"/>
  <c r="AZ29" i="3"/>
  <c r="AY29" i="3"/>
  <c r="AX29" i="3"/>
  <c r="AZ28" i="3"/>
  <c r="AY28" i="3"/>
  <c r="AX28" i="3"/>
  <c r="AZ27" i="3"/>
  <c r="AY27" i="3"/>
  <c r="AX27" i="3"/>
  <c r="AZ26" i="3"/>
  <c r="AY26" i="3"/>
  <c r="AX26" i="3"/>
  <c r="AZ25" i="3"/>
  <c r="AY25" i="3"/>
  <c r="AX25" i="3"/>
  <c r="AZ24" i="3"/>
  <c r="AY24" i="3"/>
  <c r="AX24" i="3"/>
  <c r="AZ23" i="3"/>
  <c r="AY23" i="3"/>
  <c r="AX23" i="3"/>
  <c r="AZ22" i="3"/>
  <c r="AY22" i="3"/>
  <c r="AX22" i="3"/>
  <c r="AZ16" i="3"/>
  <c r="AY16" i="3"/>
  <c r="AX16" i="3"/>
  <c r="AZ15" i="3"/>
  <c r="AY15" i="3"/>
  <c r="AX15" i="3"/>
  <c r="AZ14" i="3"/>
  <c r="AY14" i="3"/>
  <c r="AX14" i="3"/>
  <c r="AZ13" i="3"/>
  <c r="AY13" i="3"/>
  <c r="AX13" i="3"/>
  <c r="AZ12" i="3"/>
  <c r="AY12" i="3"/>
  <c r="AX12" i="3"/>
  <c r="AZ11" i="3"/>
  <c r="AY11" i="3"/>
  <c r="AX11" i="3"/>
  <c r="AZ10" i="3"/>
  <c r="AY10" i="3"/>
  <c r="AX10" i="3"/>
  <c r="AZ9" i="3"/>
  <c r="AY9" i="3"/>
  <c r="AX9" i="3"/>
  <c r="AZ8" i="3"/>
  <c r="AY8" i="3"/>
  <c r="AX8" i="3"/>
  <c r="AZ7" i="3"/>
  <c r="AY7" i="3"/>
  <c r="AX7" i="3"/>
  <c r="AZ6" i="3"/>
  <c r="AY6" i="3"/>
  <c r="AX6" i="3"/>
  <c r="AZ5" i="3"/>
  <c r="AY5" i="3"/>
  <c r="AX5" i="3"/>
  <c r="AZ4" i="3"/>
  <c r="AY4" i="3"/>
  <c r="AX4" i="3"/>
  <c r="N2" i="5"/>
  <c r="M2" i="5" s="1"/>
  <c r="K1251" i="5"/>
  <c r="O91" i="5" s="1"/>
  <c r="K1252" i="5"/>
  <c r="K1253" i="5"/>
  <c r="O452" i="5" s="1"/>
  <c r="K1254" i="5"/>
  <c r="K1255" i="5"/>
  <c r="K1256" i="5"/>
  <c r="K1257" i="5"/>
  <c r="K1258" i="5"/>
  <c r="K1259" i="5"/>
  <c r="K1260" i="5"/>
  <c r="K1261" i="5"/>
  <c r="K1262" i="5"/>
  <c r="K1263" i="5"/>
  <c r="K1264" i="5"/>
  <c r="K1265" i="5"/>
  <c r="K1266" i="5"/>
  <c r="K1267" i="5"/>
  <c r="K1268" i="5"/>
  <c r="K1269" i="5"/>
  <c r="K1270" i="5"/>
  <c r="K1271" i="5"/>
  <c r="K1272" i="5"/>
  <c r="K1273" i="5"/>
  <c r="K1274" i="5"/>
  <c r="K1275" i="5"/>
  <c r="K1276" i="5"/>
  <c r="K1277" i="5"/>
  <c r="K1278" i="5"/>
  <c r="K1279" i="5"/>
  <c r="K1280" i="5"/>
  <c r="K1281" i="5"/>
  <c r="K1282" i="5"/>
  <c r="K1283" i="5"/>
  <c r="K1284" i="5"/>
  <c r="K1285" i="5"/>
  <c r="K1286" i="5"/>
  <c r="K1287" i="5"/>
  <c r="K1288" i="5"/>
  <c r="K1289" i="5"/>
  <c r="K1290" i="5"/>
  <c r="K1291" i="5"/>
  <c r="K1292" i="5"/>
  <c r="K1293" i="5"/>
  <c r="K1294" i="5"/>
  <c r="K1295" i="5"/>
  <c r="K1296" i="5"/>
  <c r="K1297" i="5"/>
  <c r="K1298" i="5"/>
  <c r="K1299" i="5"/>
  <c r="K1300" i="5"/>
  <c r="K1301" i="5"/>
  <c r="K1302" i="5"/>
  <c r="K1303" i="5"/>
  <c r="K1304" i="5"/>
  <c r="K1305" i="5"/>
  <c r="K1306" i="5"/>
  <c r="K1307" i="5"/>
  <c r="K1308" i="5"/>
  <c r="K1309" i="5"/>
  <c r="K1310" i="5"/>
  <c r="K1311" i="5"/>
  <c r="K1312" i="5"/>
  <c r="K1313" i="5"/>
  <c r="K1314" i="5"/>
  <c r="K1315" i="5"/>
  <c r="K1316" i="5"/>
  <c r="K1317" i="5"/>
  <c r="K1318" i="5"/>
  <c r="K1319" i="5"/>
  <c r="K1320" i="5"/>
  <c r="K1321" i="5"/>
  <c r="K1322" i="5"/>
  <c r="K1323" i="5"/>
  <c r="K1324" i="5"/>
  <c r="K1325" i="5"/>
  <c r="K1326" i="5"/>
  <c r="K1327" i="5"/>
  <c r="K1328" i="5"/>
  <c r="K1329" i="5"/>
  <c r="K1330" i="5"/>
  <c r="K1331" i="5"/>
  <c r="K1332" i="5"/>
  <c r="K1333" i="5"/>
  <c r="K1334" i="5"/>
  <c r="K1335" i="5"/>
  <c r="K1336" i="5"/>
  <c r="K1337" i="5"/>
  <c r="K1338" i="5"/>
  <c r="K1339" i="5"/>
  <c r="K1340" i="5"/>
  <c r="K1341" i="5"/>
  <c r="K1342" i="5"/>
  <c r="K1343" i="5"/>
  <c r="K1344" i="5"/>
  <c r="K1345" i="5"/>
  <c r="K1346" i="5"/>
  <c r="K1347" i="5"/>
  <c r="K1348" i="5"/>
  <c r="K1349" i="5"/>
  <c r="K1350" i="5"/>
  <c r="K1351" i="5"/>
  <c r="K1352" i="5"/>
  <c r="K1353" i="5"/>
  <c r="K1354" i="5"/>
  <c r="K1355" i="5"/>
  <c r="K1356" i="5"/>
  <c r="K1357" i="5"/>
  <c r="K1358" i="5"/>
  <c r="K1359" i="5"/>
  <c r="K1360" i="5"/>
  <c r="K1361" i="5"/>
  <c r="K1362" i="5"/>
  <c r="K1363" i="5"/>
  <c r="K1364" i="5"/>
  <c r="K1365" i="5"/>
  <c r="K1366" i="5"/>
  <c r="K1367" i="5"/>
  <c r="K1368" i="5"/>
  <c r="K1369" i="5"/>
  <c r="K1370" i="5"/>
  <c r="K1371" i="5"/>
  <c r="K1372" i="5"/>
  <c r="K1373" i="5"/>
  <c r="K1374" i="5"/>
  <c r="K1375" i="5"/>
  <c r="K1376" i="5"/>
  <c r="K1377" i="5"/>
  <c r="K1378" i="5"/>
  <c r="K1379" i="5"/>
  <c r="K1380" i="5"/>
  <c r="K1381" i="5"/>
  <c r="K1382" i="5"/>
  <c r="K1383" i="5"/>
  <c r="K1384" i="5"/>
  <c r="K1385" i="5"/>
  <c r="K1386" i="5"/>
  <c r="K1387" i="5"/>
  <c r="K1388" i="5"/>
  <c r="K1389" i="5"/>
  <c r="K1390" i="5"/>
  <c r="K1391" i="5"/>
  <c r="K1392" i="5"/>
  <c r="K1393" i="5"/>
  <c r="K1394" i="5"/>
  <c r="K1395" i="5"/>
  <c r="K1396" i="5"/>
  <c r="K1397" i="5"/>
  <c r="K1398" i="5"/>
  <c r="K1399" i="5"/>
  <c r="K1400" i="5"/>
  <c r="K1401" i="5"/>
  <c r="K1402" i="5"/>
  <c r="K1403" i="5"/>
  <c r="K1404" i="5"/>
  <c r="K1405" i="5"/>
  <c r="K1406" i="5"/>
  <c r="K1407" i="5"/>
  <c r="K1408" i="5"/>
  <c r="K1409" i="5"/>
  <c r="K1410" i="5"/>
  <c r="K1411" i="5"/>
  <c r="K1412" i="5"/>
  <c r="K1413" i="5"/>
  <c r="K1414" i="5"/>
  <c r="K1415" i="5"/>
  <c r="K1416" i="5"/>
  <c r="K1417" i="5"/>
  <c r="K1418" i="5"/>
  <c r="K1419" i="5"/>
  <c r="K1420" i="5"/>
  <c r="K1421" i="5"/>
  <c r="K1422" i="5"/>
  <c r="K1423" i="5"/>
  <c r="K1424" i="5"/>
  <c r="K1425" i="5"/>
  <c r="K1426" i="5"/>
  <c r="K1427" i="5"/>
  <c r="K1428" i="5"/>
  <c r="K1429" i="5"/>
  <c r="K1430" i="5"/>
  <c r="K1431" i="5"/>
  <c r="K1432" i="5"/>
  <c r="K1433" i="5"/>
  <c r="K1434" i="5"/>
  <c r="K1435" i="5"/>
  <c r="K1436" i="5"/>
  <c r="K1437" i="5"/>
  <c r="K1438" i="5"/>
  <c r="K1439" i="5"/>
  <c r="K1440" i="5"/>
  <c r="K1441" i="5"/>
  <c r="K1442" i="5"/>
  <c r="K1443" i="5"/>
  <c r="K1444" i="5"/>
  <c r="K1445" i="5"/>
  <c r="K1446" i="5"/>
  <c r="K1447" i="5"/>
  <c r="K1448" i="5"/>
  <c r="K1449" i="5"/>
  <c r="K1450" i="5"/>
  <c r="K1451" i="5"/>
  <c r="K1452" i="5"/>
  <c r="K1453" i="5"/>
  <c r="K1454" i="5"/>
  <c r="K1455" i="5"/>
  <c r="K1456" i="5"/>
  <c r="K1457" i="5"/>
  <c r="K1458" i="5"/>
  <c r="K1459" i="5"/>
  <c r="K1460" i="5"/>
  <c r="K1461" i="5"/>
  <c r="K1462" i="5"/>
  <c r="K1463" i="5"/>
  <c r="K1464" i="5"/>
  <c r="K1465" i="5"/>
  <c r="K1466" i="5"/>
  <c r="K1467" i="5"/>
  <c r="K1468" i="5"/>
  <c r="K1469" i="5"/>
  <c r="K1470" i="5"/>
  <c r="K1471" i="5"/>
  <c r="K1472" i="5"/>
  <c r="K1473" i="5"/>
  <c r="K1474" i="5"/>
  <c r="K1475" i="5"/>
  <c r="K1476" i="5"/>
  <c r="K1477" i="5"/>
  <c r="K1478" i="5"/>
  <c r="K1479" i="5"/>
  <c r="K1480" i="5"/>
  <c r="K1481" i="5"/>
  <c r="K1482" i="5"/>
  <c r="K1483" i="5"/>
  <c r="K1484" i="5"/>
  <c r="K1485" i="5"/>
  <c r="K1486" i="5"/>
  <c r="K1487" i="5"/>
  <c r="K1488" i="5"/>
  <c r="K1489" i="5"/>
  <c r="K1490" i="5"/>
  <c r="K1491" i="5"/>
  <c r="K1492" i="5"/>
  <c r="K1493" i="5"/>
  <c r="K1494" i="5"/>
  <c r="K1495" i="5"/>
  <c r="K1496" i="5"/>
  <c r="K1497" i="5"/>
  <c r="K1498" i="5"/>
  <c r="K1499" i="5"/>
  <c r="K1500" i="5"/>
  <c r="K1501" i="5"/>
  <c r="K1502" i="5"/>
  <c r="K1503" i="5"/>
  <c r="K1504" i="5"/>
  <c r="K1505" i="5"/>
  <c r="K1506" i="5"/>
  <c r="K1507" i="5"/>
  <c r="K1508" i="5"/>
  <c r="K1509" i="5"/>
  <c r="K1510" i="5"/>
  <c r="K1511" i="5"/>
  <c r="K1512" i="5"/>
  <c r="K1513" i="5"/>
  <c r="K1514" i="5"/>
  <c r="K1515" i="5"/>
  <c r="K1516" i="5"/>
  <c r="K1517" i="5"/>
  <c r="K1518" i="5"/>
  <c r="K1519" i="5"/>
  <c r="K1520" i="5"/>
  <c r="K1521" i="5"/>
  <c r="K1522" i="5"/>
  <c r="K1523" i="5"/>
  <c r="K1524" i="5"/>
  <c r="K1525" i="5"/>
  <c r="K1526" i="5"/>
  <c r="K1527" i="5"/>
  <c r="K1528" i="5"/>
  <c r="K1529" i="5"/>
  <c r="K1530" i="5"/>
  <c r="K1531" i="5"/>
  <c r="K1532" i="5"/>
  <c r="K1533" i="5"/>
  <c r="K1534" i="5"/>
  <c r="K1535" i="5"/>
  <c r="K1536" i="5"/>
  <c r="K1537" i="5"/>
  <c r="K1538" i="5"/>
  <c r="K1539" i="5"/>
  <c r="K1540" i="5"/>
  <c r="K1541" i="5"/>
  <c r="K1542" i="5"/>
  <c r="K1543" i="5"/>
  <c r="K1544" i="5"/>
  <c r="K1545" i="5"/>
  <c r="K1546" i="5"/>
  <c r="K1547" i="5"/>
  <c r="K1548" i="5"/>
  <c r="K1549" i="5"/>
  <c r="K1550" i="5"/>
  <c r="K1551" i="5"/>
  <c r="K1552" i="5"/>
  <c r="K1553" i="5"/>
  <c r="K1554" i="5"/>
  <c r="K1555" i="5"/>
  <c r="K1556" i="5"/>
  <c r="K1557" i="5"/>
  <c r="K1558" i="5"/>
  <c r="K1559" i="5"/>
  <c r="K1560" i="5"/>
  <c r="K1561" i="5"/>
  <c r="K1562" i="5"/>
  <c r="K1563" i="5"/>
  <c r="K1564" i="5"/>
  <c r="K1565" i="5"/>
  <c r="K1566" i="5"/>
  <c r="K1567" i="5"/>
  <c r="K1568" i="5"/>
  <c r="K1569" i="5"/>
  <c r="K1570" i="5"/>
  <c r="K1571" i="5"/>
  <c r="K1572" i="5"/>
  <c r="K1573" i="5"/>
  <c r="K1574" i="5"/>
  <c r="K1575" i="5"/>
  <c r="K1576" i="5"/>
  <c r="K1577" i="5"/>
  <c r="K1578" i="5"/>
  <c r="K1579" i="5"/>
  <c r="K1580" i="5"/>
  <c r="K1581" i="5"/>
  <c r="K1582" i="5"/>
  <c r="K1583" i="5"/>
  <c r="K1584" i="5"/>
  <c r="K1585" i="5"/>
  <c r="K1586" i="5"/>
  <c r="K1587" i="5"/>
  <c r="K1588" i="5"/>
  <c r="K1589" i="5"/>
  <c r="K1590" i="5"/>
  <c r="K1591" i="5"/>
  <c r="K1592" i="5"/>
  <c r="K1593" i="5"/>
  <c r="K1594" i="5"/>
  <c r="K1595" i="5"/>
  <c r="K1596" i="5"/>
  <c r="K1597" i="5"/>
  <c r="K1598" i="5"/>
  <c r="K1599" i="5"/>
  <c r="K1600" i="5"/>
  <c r="K1601" i="5"/>
  <c r="K1602" i="5"/>
  <c r="K1603" i="5"/>
  <c r="K1604" i="5"/>
  <c r="K1605" i="5"/>
  <c r="K1606" i="5"/>
  <c r="K1607" i="5"/>
  <c r="K1608" i="5"/>
  <c r="K1609" i="5"/>
  <c r="K1610" i="5"/>
  <c r="K1611" i="5"/>
  <c r="K1612" i="5"/>
  <c r="K1613" i="5"/>
  <c r="K1614" i="5"/>
  <c r="K1615" i="5"/>
  <c r="K1616" i="5"/>
  <c r="K1617" i="5"/>
  <c r="K1618" i="5"/>
  <c r="K1619" i="5"/>
  <c r="K1620" i="5"/>
  <c r="K1621" i="5"/>
  <c r="K1622" i="5"/>
  <c r="K1623" i="5"/>
  <c r="K1624" i="5"/>
  <c r="K1625" i="5"/>
  <c r="K1626" i="5"/>
  <c r="K1627" i="5"/>
  <c r="K1628" i="5"/>
  <c r="K1629" i="5"/>
  <c r="K1630" i="5"/>
  <c r="K1631" i="5"/>
  <c r="K1632" i="5"/>
  <c r="K1633" i="5"/>
  <c r="K1634" i="5"/>
  <c r="K1635" i="5"/>
  <c r="K1636" i="5"/>
  <c r="K1637" i="5"/>
  <c r="K1638" i="5"/>
  <c r="K1639" i="5"/>
  <c r="K1640" i="5"/>
  <c r="K1641" i="5"/>
  <c r="K1642" i="5"/>
  <c r="K1643" i="5"/>
  <c r="K1644" i="5"/>
  <c r="K1645" i="5"/>
  <c r="K1646" i="5"/>
  <c r="K1647" i="5"/>
  <c r="K1648" i="5"/>
  <c r="K1649" i="5"/>
  <c r="K1650" i="5"/>
  <c r="K1651" i="5"/>
  <c r="K1652" i="5"/>
  <c r="K1653" i="5"/>
  <c r="K1654" i="5"/>
  <c r="K1655" i="5"/>
  <c r="K1656" i="5"/>
  <c r="K1657" i="5"/>
  <c r="K1658" i="5"/>
  <c r="K1659" i="5"/>
  <c r="K1660" i="5"/>
  <c r="K1661" i="5"/>
  <c r="K1662" i="5"/>
  <c r="K1663" i="5"/>
  <c r="K1664" i="5"/>
  <c r="K1665" i="5"/>
  <c r="K1666" i="5"/>
  <c r="K1667" i="5"/>
  <c r="K1668" i="5"/>
  <c r="K1669" i="5"/>
  <c r="K1670" i="5"/>
  <c r="K1671" i="5"/>
  <c r="K1672" i="5"/>
  <c r="K1673" i="5"/>
  <c r="K1674" i="5"/>
  <c r="K1675" i="5"/>
  <c r="K1676" i="5"/>
  <c r="K1677" i="5"/>
  <c r="K1678" i="5"/>
  <c r="K1679" i="5"/>
  <c r="K1680" i="5"/>
  <c r="K1681" i="5"/>
  <c r="K1682" i="5"/>
  <c r="K1683" i="5"/>
  <c r="K1684" i="5"/>
  <c r="K1685" i="5"/>
  <c r="K1686" i="5"/>
  <c r="K1687" i="5"/>
  <c r="K1688" i="5"/>
  <c r="K1689" i="5"/>
  <c r="K1690" i="5"/>
  <c r="K1691" i="5"/>
  <c r="K1692" i="5"/>
  <c r="K1693" i="5"/>
  <c r="K1694" i="5"/>
  <c r="K1695" i="5"/>
  <c r="K1696" i="5"/>
  <c r="K1697" i="5"/>
  <c r="K1698" i="5"/>
  <c r="K1699" i="5"/>
  <c r="K1700" i="5"/>
  <c r="K1701" i="5"/>
  <c r="K1702" i="5"/>
  <c r="K1703" i="5"/>
  <c r="K1704" i="5"/>
  <c r="K1705" i="5"/>
  <c r="K1706" i="5"/>
  <c r="K1707" i="5"/>
  <c r="K1708" i="5"/>
  <c r="K1709" i="5"/>
  <c r="K1710" i="5"/>
  <c r="K1711" i="5"/>
  <c r="K1712" i="5"/>
  <c r="K1713" i="5"/>
  <c r="K1714" i="5"/>
  <c r="K1715" i="5"/>
  <c r="K1716" i="5"/>
  <c r="K1717" i="5"/>
  <c r="K1718" i="5"/>
  <c r="K1719" i="5"/>
  <c r="K1720" i="5"/>
  <c r="K1721" i="5"/>
  <c r="K1722" i="5"/>
  <c r="K1723" i="5"/>
  <c r="K1724" i="5"/>
  <c r="K1725" i="5"/>
  <c r="K1726" i="5"/>
  <c r="K1727" i="5"/>
  <c r="K1728" i="5"/>
  <c r="K1729" i="5"/>
  <c r="K1730" i="5"/>
  <c r="K1731" i="5"/>
  <c r="K1732" i="5"/>
  <c r="K1733" i="5"/>
  <c r="K1734" i="5"/>
  <c r="K1735" i="5"/>
  <c r="K1736" i="5"/>
  <c r="K1737" i="5"/>
  <c r="K1738" i="5"/>
  <c r="K1739" i="5"/>
  <c r="K1740" i="5"/>
  <c r="K1741" i="5"/>
  <c r="K1742" i="5"/>
  <c r="K1743" i="5"/>
  <c r="K1744" i="5"/>
  <c r="K1745" i="5"/>
  <c r="K1746" i="5"/>
  <c r="K1747" i="5"/>
  <c r="K1748" i="5"/>
  <c r="K1749" i="5"/>
  <c r="K1750" i="5"/>
  <c r="K1751" i="5"/>
  <c r="K1752" i="5"/>
  <c r="K1753" i="5"/>
  <c r="K1754" i="5"/>
  <c r="K1755" i="5"/>
  <c r="K1756" i="5"/>
  <c r="K1757" i="5"/>
  <c r="K1758" i="5"/>
  <c r="K1759" i="5"/>
  <c r="K1760" i="5"/>
  <c r="AY22" i="7"/>
  <c r="N456" i="7"/>
  <c r="M456" i="7" s="1"/>
  <c r="N455" i="7"/>
  <c r="M455" i="7" s="1"/>
  <c r="N454" i="7"/>
  <c r="M454" i="7" s="1"/>
  <c r="N453" i="7"/>
  <c r="M453" i="7" s="1"/>
  <c r="N452" i="7"/>
  <c r="M452" i="7" s="1"/>
  <c r="N451" i="7"/>
  <c r="M451" i="7" s="1"/>
  <c r="N450" i="7"/>
  <c r="M450" i="7" s="1"/>
  <c r="N449" i="7"/>
  <c r="M449" i="7" s="1"/>
  <c r="N448" i="7"/>
  <c r="M448" i="7" s="1"/>
  <c r="N447" i="7"/>
  <c r="M447" i="7" s="1"/>
  <c r="N446" i="7"/>
  <c r="M446" i="7" s="1"/>
  <c r="N445" i="7"/>
  <c r="M445" i="7" s="1"/>
  <c r="N444" i="7"/>
  <c r="M444" i="7" s="1"/>
  <c r="N443" i="7"/>
  <c r="M443" i="7" s="1"/>
  <c r="N442" i="7"/>
  <c r="M442" i="7" s="1"/>
  <c r="N441" i="7"/>
  <c r="M441" i="7" s="1"/>
  <c r="N440" i="7"/>
  <c r="M440" i="7" s="1"/>
  <c r="N439" i="7"/>
  <c r="M439" i="7" s="1"/>
  <c r="N438" i="7"/>
  <c r="M438" i="7" s="1"/>
  <c r="N437" i="7"/>
  <c r="M437" i="7" s="1"/>
  <c r="N436" i="7"/>
  <c r="M436" i="7" s="1"/>
  <c r="N435" i="7"/>
  <c r="M435" i="7" s="1"/>
  <c r="N434" i="7"/>
  <c r="M434" i="7" s="1"/>
  <c r="N433" i="7"/>
  <c r="M433" i="7" s="1"/>
  <c r="N432" i="7"/>
  <c r="M432" i="7" s="1"/>
  <c r="N431" i="7"/>
  <c r="M431" i="7" s="1"/>
  <c r="N430" i="7"/>
  <c r="M430" i="7" s="1"/>
  <c r="N429" i="7"/>
  <c r="M429" i="7" s="1"/>
  <c r="N428" i="7"/>
  <c r="M428" i="7" s="1"/>
  <c r="N427" i="7"/>
  <c r="M427" i="7" s="1"/>
  <c r="N426" i="7"/>
  <c r="M426" i="7" s="1"/>
  <c r="N425" i="7"/>
  <c r="M425" i="7" s="1"/>
  <c r="N424" i="7"/>
  <c r="M424" i="7" s="1"/>
  <c r="N423" i="7"/>
  <c r="M423" i="7" s="1"/>
  <c r="N422" i="7"/>
  <c r="M422" i="7" s="1"/>
  <c r="N421" i="7"/>
  <c r="M421" i="7" s="1"/>
  <c r="N420" i="7"/>
  <c r="M420" i="7" s="1"/>
  <c r="N419" i="7"/>
  <c r="M419" i="7" s="1"/>
  <c r="N418" i="7"/>
  <c r="M418" i="7" s="1"/>
  <c r="N417" i="7"/>
  <c r="M417" i="7" s="1"/>
  <c r="N416" i="7"/>
  <c r="M416" i="7" s="1"/>
  <c r="N415" i="7"/>
  <c r="M415" i="7" s="1"/>
  <c r="N414" i="7"/>
  <c r="M414" i="7" s="1"/>
  <c r="N413" i="7"/>
  <c r="M413" i="7" s="1"/>
  <c r="N412" i="7"/>
  <c r="M412" i="7" s="1"/>
  <c r="N411" i="7"/>
  <c r="M411" i="7" s="1"/>
  <c r="N410" i="7"/>
  <c r="M410" i="7" s="1"/>
  <c r="N409" i="7"/>
  <c r="M409" i="7" s="1"/>
  <c r="N408" i="7"/>
  <c r="M408" i="7" s="1"/>
  <c r="N407" i="7"/>
  <c r="M407" i="7" s="1"/>
  <c r="N406" i="7"/>
  <c r="M406" i="7" s="1"/>
  <c r="N405" i="7"/>
  <c r="M405" i="7" s="1"/>
  <c r="N404" i="7"/>
  <c r="M404" i="7" s="1"/>
  <c r="N403" i="7"/>
  <c r="M403" i="7" s="1"/>
  <c r="N402" i="7"/>
  <c r="M402" i="7" s="1"/>
  <c r="N401" i="7"/>
  <c r="M401" i="7" s="1"/>
  <c r="N400" i="7"/>
  <c r="M400" i="7" s="1"/>
  <c r="N399" i="7"/>
  <c r="M399" i="7" s="1"/>
  <c r="N398" i="7"/>
  <c r="M398" i="7" s="1"/>
  <c r="N397" i="7"/>
  <c r="M397" i="7" s="1"/>
  <c r="N396" i="7"/>
  <c r="M396" i="7" s="1"/>
  <c r="N395" i="7"/>
  <c r="M395" i="7" s="1"/>
  <c r="N394" i="7"/>
  <c r="M394" i="7" s="1"/>
  <c r="N393" i="7"/>
  <c r="M393" i="7" s="1"/>
  <c r="N392" i="7"/>
  <c r="M392" i="7" s="1"/>
  <c r="N391" i="7"/>
  <c r="M391" i="7" s="1"/>
  <c r="N390" i="7"/>
  <c r="M390" i="7" s="1"/>
  <c r="N389" i="7"/>
  <c r="M389" i="7" s="1"/>
  <c r="N388" i="7"/>
  <c r="M388" i="7" s="1"/>
  <c r="N387" i="7"/>
  <c r="M387" i="7" s="1"/>
  <c r="N386" i="7"/>
  <c r="M386" i="7" s="1"/>
  <c r="N385" i="7"/>
  <c r="M385" i="7" s="1"/>
  <c r="N384" i="7"/>
  <c r="M384" i="7" s="1"/>
  <c r="N383" i="7"/>
  <c r="M383" i="7" s="1"/>
  <c r="N382" i="7"/>
  <c r="M382" i="7" s="1"/>
  <c r="N381" i="7"/>
  <c r="M381" i="7" s="1"/>
  <c r="N380" i="7"/>
  <c r="M380" i="7" s="1"/>
  <c r="N379" i="7"/>
  <c r="M379" i="7" s="1"/>
  <c r="N378" i="7"/>
  <c r="M378" i="7" s="1"/>
  <c r="N377" i="7"/>
  <c r="M377" i="7" s="1"/>
  <c r="N376" i="7"/>
  <c r="M376" i="7" s="1"/>
  <c r="N375" i="7"/>
  <c r="M375" i="7" s="1"/>
  <c r="N374" i="7"/>
  <c r="M374" i="7" s="1"/>
  <c r="N373" i="7"/>
  <c r="M373" i="7" s="1"/>
  <c r="N372" i="7"/>
  <c r="M372" i="7" s="1"/>
  <c r="N371" i="7"/>
  <c r="M371" i="7" s="1"/>
  <c r="N370" i="7"/>
  <c r="M370" i="7" s="1"/>
  <c r="N369" i="7"/>
  <c r="M369" i="7" s="1"/>
  <c r="N368" i="7"/>
  <c r="M368" i="7" s="1"/>
  <c r="N367" i="7"/>
  <c r="M367" i="7" s="1"/>
  <c r="N366" i="7"/>
  <c r="M366" i="7" s="1"/>
  <c r="N365" i="7"/>
  <c r="M365" i="7" s="1"/>
  <c r="N364" i="7"/>
  <c r="M364" i="7" s="1"/>
  <c r="N363" i="7"/>
  <c r="M363" i="7" s="1"/>
  <c r="N362" i="7"/>
  <c r="M362" i="7" s="1"/>
  <c r="N361" i="7"/>
  <c r="M361" i="7" s="1"/>
  <c r="N360" i="7"/>
  <c r="M360" i="7" s="1"/>
  <c r="N359" i="7"/>
  <c r="M359" i="7" s="1"/>
  <c r="N358" i="7"/>
  <c r="M358" i="7" s="1"/>
  <c r="N357" i="7"/>
  <c r="M357" i="7" s="1"/>
  <c r="N356" i="7"/>
  <c r="M356" i="7" s="1"/>
  <c r="N355" i="7"/>
  <c r="M355" i="7" s="1"/>
  <c r="N354" i="7"/>
  <c r="M354" i="7" s="1"/>
  <c r="N353" i="7"/>
  <c r="M353" i="7" s="1"/>
  <c r="N352" i="7"/>
  <c r="M352" i="7" s="1"/>
  <c r="N351" i="7"/>
  <c r="M351" i="7" s="1"/>
  <c r="N350" i="7"/>
  <c r="M350" i="7" s="1"/>
  <c r="N349" i="7"/>
  <c r="M349" i="7" s="1"/>
  <c r="N348" i="7"/>
  <c r="M348" i="7" s="1"/>
  <c r="N347" i="7"/>
  <c r="M347" i="7" s="1"/>
  <c r="N346" i="7"/>
  <c r="M346" i="7" s="1"/>
  <c r="N345" i="7"/>
  <c r="M345" i="7" s="1"/>
  <c r="N344" i="7"/>
  <c r="M344" i="7" s="1"/>
  <c r="N343" i="7"/>
  <c r="M343" i="7" s="1"/>
  <c r="N342" i="7"/>
  <c r="M342" i="7" s="1"/>
  <c r="N341" i="7"/>
  <c r="M341" i="7" s="1"/>
  <c r="N340" i="7"/>
  <c r="M340" i="7" s="1"/>
  <c r="N339" i="7"/>
  <c r="M339" i="7" s="1"/>
  <c r="N338" i="7"/>
  <c r="M338" i="7" s="1"/>
  <c r="N337" i="7"/>
  <c r="M337" i="7" s="1"/>
  <c r="N336" i="7"/>
  <c r="M336" i="7" s="1"/>
  <c r="N335" i="7"/>
  <c r="M335" i="7" s="1"/>
  <c r="N334" i="7"/>
  <c r="M334" i="7" s="1"/>
  <c r="N333" i="7"/>
  <c r="M333" i="7" s="1"/>
  <c r="N332" i="7"/>
  <c r="M332" i="7" s="1"/>
  <c r="N331" i="7"/>
  <c r="M331" i="7" s="1"/>
  <c r="N330" i="7"/>
  <c r="M330" i="7" s="1"/>
  <c r="N329" i="7"/>
  <c r="M329" i="7" s="1"/>
  <c r="N328" i="7"/>
  <c r="M328" i="7" s="1"/>
  <c r="N327" i="7"/>
  <c r="M327" i="7" s="1"/>
  <c r="N326" i="7"/>
  <c r="M326" i="7" s="1"/>
  <c r="N325" i="7"/>
  <c r="M325" i="7" s="1"/>
  <c r="N324" i="7"/>
  <c r="M324" i="7" s="1"/>
  <c r="N323" i="7"/>
  <c r="M323" i="7" s="1"/>
  <c r="N322" i="7"/>
  <c r="M322" i="7" s="1"/>
  <c r="N321" i="7"/>
  <c r="M321" i="7" s="1"/>
  <c r="N320" i="7"/>
  <c r="M320" i="7" s="1"/>
  <c r="N319" i="7"/>
  <c r="M319" i="7" s="1"/>
  <c r="N318" i="7"/>
  <c r="M318" i="7" s="1"/>
  <c r="N317" i="7"/>
  <c r="M317" i="7" s="1"/>
  <c r="N316" i="7"/>
  <c r="M316" i="7"/>
  <c r="N315" i="7"/>
  <c r="M315" i="7" s="1"/>
  <c r="N314" i="7"/>
  <c r="M314" i="7" s="1"/>
  <c r="N313" i="7"/>
  <c r="M313" i="7" s="1"/>
  <c r="N312" i="7"/>
  <c r="M312" i="7" s="1"/>
  <c r="N311" i="7"/>
  <c r="M311" i="7" s="1"/>
  <c r="N310" i="7"/>
  <c r="M310" i="7" s="1"/>
  <c r="N309" i="7"/>
  <c r="M309" i="7" s="1"/>
  <c r="N308" i="7"/>
  <c r="M308" i="7" s="1"/>
  <c r="N307" i="7"/>
  <c r="M307" i="7" s="1"/>
  <c r="N306" i="7"/>
  <c r="M306" i="7" s="1"/>
  <c r="N305" i="7"/>
  <c r="M305" i="7" s="1"/>
  <c r="N304" i="7"/>
  <c r="M304" i="7" s="1"/>
  <c r="N303" i="7"/>
  <c r="M303" i="7" s="1"/>
  <c r="N302" i="7"/>
  <c r="M302" i="7" s="1"/>
  <c r="N301" i="7"/>
  <c r="M301" i="7" s="1"/>
  <c r="N300" i="7"/>
  <c r="M300" i="7" s="1"/>
  <c r="N299" i="7"/>
  <c r="M299" i="7"/>
  <c r="N298" i="7"/>
  <c r="M298" i="7" s="1"/>
  <c r="N297" i="7"/>
  <c r="M297" i="7" s="1"/>
  <c r="N296" i="7"/>
  <c r="M296" i="7" s="1"/>
  <c r="N295" i="7"/>
  <c r="M295" i="7" s="1"/>
  <c r="N294" i="7"/>
  <c r="M294" i="7" s="1"/>
  <c r="N293" i="7"/>
  <c r="M293" i="7" s="1"/>
  <c r="N292" i="7"/>
  <c r="M292" i="7" s="1"/>
  <c r="N291" i="7"/>
  <c r="M291" i="7" s="1"/>
  <c r="N290" i="7"/>
  <c r="M290" i="7" s="1"/>
  <c r="N289" i="7"/>
  <c r="M289" i="7" s="1"/>
  <c r="N288" i="7"/>
  <c r="M288" i="7" s="1"/>
  <c r="N287" i="7"/>
  <c r="M287" i="7"/>
  <c r="N286" i="7"/>
  <c r="M286" i="7" s="1"/>
  <c r="N285" i="7"/>
  <c r="M285" i="7" s="1"/>
  <c r="N284" i="7"/>
  <c r="M284" i="7" s="1"/>
  <c r="N283" i="7"/>
  <c r="M283" i="7" s="1"/>
  <c r="N282" i="7"/>
  <c r="M282" i="7" s="1"/>
  <c r="N281" i="7"/>
  <c r="M281" i="7" s="1"/>
  <c r="N280" i="7"/>
  <c r="M280" i="7" s="1"/>
  <c r="N279" i="7"/>
  <c r="M279" i="7" s="1"/>
  <c r="N278" i="7"/>
  <c r="M278" i="7" s="1"/>
  <c r="N277" i="7"/>
  <c r="M277" i="7" s="1"/>
  <c r="N276" i="7"/>
  <c r="M276" i="7"/>
  <c r="N275" i="7"/>
  <c r="M275" i="7" s="1"/>
  <c r="N274" i="7"/>
  <c r="M274" i="7" s="1"/>
  <c r="N273" i="7"/>
  <c r="M273" i="7" s="1"/>
  <c r="N272" i="7"/>
  <c r="M272" i="7" s="1"/>
  <c r="N271" i="7"/>
  <c r="M271" i="7"/>
  <c r="N270" i="7"/>
  <c r="M270" i="7" s="1"/>
  <c r="N269" i="7"/>
  <c r="M269" i="7" s="1"/>
  <c r="N268" i="7"/>
  <c r="M268" i="7"/>
  <c r="N267" i="7"/>
  <c r="M267" i="7" s="1"/>
  <c r="N266" i="7"/>
  <c r="M266" i="7" s="1"/>
  <c r="N265" i="7"/>
  <c r="M265" i="7" s="1"/>
  <c r="N264" i="7"/>
  <c r="M264" i="7" s="1"/>
  <c r="N263" i="7"/>
  <c r="M263" i="7" s="1"/>
  <c r="N262" i="7"/>
  <c r="M262" i="7" s="1"/>
  <c r="N261" i="7"/>
  <c r="M261" i="7" s="1"/>
  <c r="N260" i="7"/>
  <c r="M260" i="7"/>
  <c r="N259" i="7"/>
  <c r="M259" i="7" s="1"/>
  <c r="N258" i="7"/>
  <c r="M258" i="7" s="1"/>
  <c r="N257" i="7"/>
  <c r="M257" i="7" s="1"/>
  <c r="N256" i="7"/>
  <c r="M256" i="7" s="1"/>
  <c r="N255" i="7"/>
  <c r="M255" i="7" s="1"/>
  <c r="N254" i="7"/>
  <c r="M254" i="7" s="1"/>
  <c r="N253" i="7"/>
  <c r="M253" i="7" s="1"/>
  <c r="N252" i="7"/>
  <c r="M252" i="7" s="1"/>
  <c r="N251" i="7"/>
  <c r="M251" i="7" s="1"/>
  <c r="N250" i="7"/>
  <c r="M250" i="7" s="1"/>
  <c r="N249" i="7"/>
  <c r="M249" i="7" s="1"/>
  <c r="N248" i="7"/>
  <c r="M248" i="7" s="1"/>
  <c r="N247" i="7"/>
  <c r="M247" i="7" s="1"/>
  <c r="N246" i="7"/>
  <c r="M246" i="7" s="1"/>
  <c r="N245" i="7"/>
  <c r="M245" i="7" s="1"/>
  <c r="N244" i="7"/>
  <c r="M244" i="7" s="1"/>
  <c r="N243" i="7"/>
  <c r="M243" i="7" s="1"/>
  <c r="N242" i="7"/>
  <c r="M242" i="7" s="1"/>
  <c r="N241" i="7"/>
  <c r="M241" i="7" s="1"/>
  <c r="N240" i="7"/>
  <c r="M240" i="7" s="1"/>
  <c r="N239" i="7"/>
  <c r="M239" i="7" s="1"/>
  <c r="N238" i="7"/>
  <c r="M238" i="7" s="1"/>
  <c r="N237" i="7"/>
  <c r="M237" i="7" s="1"/>
  <c r="N236" i="7"/>
  <c r="M236" i="7" s="1"/>
  <c r="N235" i="7"/>
  <c r="M235" i="7" s="1"/>
  <c r="N234" i="7"/>
  <c r="M234" i="7"/>
  <c r="N233" i="7"/>
  <c r="M233" i="7" s="1"/>
  <c r="N232" i="7"/>
  <c r="M232" i="7" s="1"/>
  <c r="N231" i="7"/>
  <c r="M231" i="7" s="1"/>
  <c r="N230" i="7"/>
  <c r="M230" i="7"/>
  <c r="N229" i="7"/>
  <c r="M229" i="7"/>
  <c r="N228" i="7"/>
  <c r="M228" i="7" s="1"/>
  <c r="N227" i="7"/>
  <c r="M227" i="7" s="1"/>
  <c r="N226" i="7"/>
  <c r="M226" i="7" s="1"/>
  <c r="N225" i="7"/>
  <c r="M225" i="7" s="1"/>
  <c r="N224" i="7"/>
  <c r="M224" i="7" s="1"/>
  <c r="N223" i="7"/>
  <c r="M223" i="7" s="1"/>
  <c r="N222" i="7"/>
  <c r="M222" i="7" s="1"/>
  <c r="N221" i="7"/>
  <c r="M221" i="7" s="1"/>
  <c r="N220" i="7"/>
  <c r="M220" i="7" s="1"/>
  <c r="N219" i="7"/>
  <c r="M219" i="7" s="1"/>
  <c r="N218" i="7"/>
  <c r="M218" i="7" s="1"/>
  <c r="N217" i="7"/>
  <c r="M217" i="7" s="1"/>
  <c r="N216" i="7"/>
  <c r="M216" i="7" s="1"/>
  <c r="N215" i="7"/>
  <c r="M215" i="7" s="1"/>
  <c r="N214" i="7"/>
  <c r="M214" i="7"/>
  <c r="N213" i="7"/>
  <c r="M213" i="7" s="1"/>
  <c r="N212" i="7"/>
  <c r="M212" i="7" s="1"/>
  <c r="N211" i="7"/>
  <c r="M211" i="7" s="1"/>
  <c r="N210" i="7"/>
  <c r="M210" i="7" s="1"/>
  <c r="N209" i="7"/>
  <c r="M209" i="7" s="1"/>
  <c r="N208" i="7"/>
  <c r="M208" i="7" s="1"/>
  <c r="N207" i="7"/>
  <c r="M207" i="7" s="1"/>
  <c r="N206" i="7"/>
  <c r="M206" i="7" s="1"/>
  <c r="N205" i="7"/>
  <c r="M205" i="7" s="1"/>
  <c r="N204" i="7"/>
  <c r="M204" i="7" s="1"/>
  <c r="N203" i="7"/>
  <c r="M203" i="7" s="1"/>
  <c r="N202" i="7"/>
  <c r="M202" i="7" s="1"/>
  <c r="N201" i="7"/>
  <c r="M201" i="7" s="1"/>
  <c r="N200" i="7"/>
  <c r="M200" i="7"/>
  <c r="N199" i="7"/>
  <c r="M199" i="7" s="1"/>
  <c r="N198" i="7"/>
  <c r="M198" i="7" s="1"/>
  <c r="N197" i="7"/>
  <c r="M197" i="7" s="1"/>
  <c r="N196" i="7"/>
  <c r="M196" i="7"/>
  <c r="N195" i="7"/>
  <c r="M195" i="7" s="1"/>
  <c r="N194" i="7"/>
  <c r="M194" i="7" s="1"/>
  <c r="N193" i="7"/>
  <c r="M193" i="7" s="1"/>
  <c r="N192" i="7"/>
  <c r="M192" i="7" s="1"/>
  <c r="N191" i="7"/>
  <c r="M191" i="7" s="1"/>
  <c r="N190" i="7"/>
  <c r="M190" i="7"/>
  <c r="N189" i="7"/>
  <c r="M189" i="7" s="1"/>
  <c r="N188" i="7"/>
  <c r="M188" i="7" s="1"/>
  <c r="N187" i="7"/>
  <c r="M187" i="7" s="1"/>
  <c r="N186" i="7"/>
  <c r="M186" i="7" s="1"/>
  <c r="N185" i="7"/>
  <c r="M185" i="7" s="1"/>
  <c r="N184" i="7"/>
  <c r="M184" i="7" s="1"/>
  <c r="N183" i="7"/>
  <c r="M183" i="7" s="1"/>
  <c r="N182" i="7"/>
  <c r="M182" i="7"/>
  <c r="N181" i="7"/>
  <c r="M181" i="7" s="1"/>
  <c r="N180" i="7"/>
  <c r="M180" i="7" s="1"/>
  <c r="N179" i="7"/>
  <c r="M179" i="7" s="1"/>
  <c r="N178" i="7"/>
  <c r="M178" i="7"/>
  <c r="N177" i="7"/>
  <c r="M177" i="7" s="1"/>
  <c r="N176" i="7"/>
  <c r="M176" i="7" s="1"/>
  <c r="N175" i="7"/>
  <c r="M175" i="7" s="1"/>
  <c r="N174" i="7"/>
  <c r="M174" i="7" s="1"/>
  <c r="N173" i="7"/>
  <c r="M173" i="7" s="1"/>
  <c r="N172" i="7"/>
  <c r="M172" i="7" s="1"/>
  <c r="N171" i="7"/>
  <c r="M171" i="7" s="1"/>
  <c r="N170" i="7"/>
  <c r="M170" i="7" s="1"/>
  <c r="N169" i="7"/>
  <c r="M169" i="7" s="1"/>
  <c r="N168" i="7"/>
  <c r="M168" i="7" s="1"/>
  <c r="N167" i="7"/>
  <c r="M167" i="7" s="1"/>
  <c r="N166" i="7"/>
  <c r="M166" i="7" s="1"/>
  <c r="N165" i="7"/>
  <c r="M165" i="7" s="1"/>
  <c r="N164" i="7"/>
  <c r="M164" i="7" s="1"/>
  <c r="N163" i="7"/>
  <c r="M163" i="7" s="1"/>
  <c r="N162" i="7"/>
  <c r="M162" i="7"/>
  <c r="N161" i="7"/>
  <c r="M161" i="7" s="1"/>
  <c r="N160" i="7"/>
  <c r="M160" i="7" s="1"/>
  <c r="N159" i="7"/>
  <c r="M159" i="7" s="1"/>
  <c r="N158" i="7"/>
  <c r="M158" i="7" s="1"/>
  <c r="N157" i="7"/>
  <c r="M157" i="7" s="1"/>
  <c r="N156" i="7"/>
  <c r="M156" i="7" s="1"/>
  <c r="N155" i="7"/>
  <c r="M155" i="7" s="1"/>
  <c r="N154" i="7"/>
  <c r="M154" i="7" s="1"/>
  <c r="N153" i="7"/>
  <c r="M153" i="7" s="1"/>
  <c r="N152" i="7"/>
  <c r="M152" i="7" s="1"/>
  <c r="N151" i="7"/>
  <c r="M151" i="7" s="1"/>
  <c r="N150" i="7"/>
  <c r="M150" i="7" s="1"/>
  <c r="N149" i="7"/>
  <c r="M149" i="7" s="1"/>
  <c r="N148" i="7"/>
  <c r="M148" i="7" s="1"/>
  <c r="N147" i="7"/>
  <c r="M147" i="7" s="1"/>
  <c r="N146" i="7"/>
  <c r="M146" i="7" s="1"/>
  <c r="N145" i="7"/>
  <c r="M145" i="7" s="1"/>
  <c r="N144" i="7"/>
  <c r="M144" i="7" s="1"/>
  <c r="N143" i="7"/>
  <c r="M143" i="7" s="1"/>
  <c r="N142" i="7"/>
  <c r="M142" i="7" s="1"/>
  <c r="N141" i="7"/>
  <c r="M141" i="7" s="1"/>
  <c r="N140" i="7"/>
  <c r="M140" i="7" s="1"/>
  <c r="N139" i="7"/>
  <c r="M139" i="7" s="1"/>
  <c r="N138" i="7"/>
  <c r="M138" i="7" s="1"/>
  <c r="N137" i="7"/>
  <c r="M137" i="7" s="1"/>
  <c r="N136" i="7"/>
  <c r="M136" i="7" s="1"/>
  <c r="N135" i="7"/>
  <c r="M135" i="7" s="1"/>
  <c r="N134" i="7"/>
  <c r="M134" i="7" s="1"/>
  <c r="N133" i="7"/>
  <c r="M133" i="7" s="1"/>
  <c r="N132" i="7"/>
  <c r="M132" i="7" s="1"/>
  <c r="N131" i="7"/>
  <c r="M131" i="7" s="1"/>
  <c r="N130" i="7"/>
  <c r="M130" i="7" s="1"/>
  <c r="N129" i="7"/>
  <c r="M129" i="7" s="1"/>
  <c r="N128" i="7"/>
  <c r="M128" i="7" s="1"/>
  <c r="N127" i="7"/>
  <c r="M127" i="7" s="1"/>
  <c r="N126" i="7"/>
  <c r="M126" i="7" s="1"/>
  <c r="N125" i="7"/>
  <c r="M125" i="7" s="1"/>
  <c r="N124" i="7"/>
  <c r="M124" i="7" s="1"/>
  <c r="N123" i="7"/>
  <c r="M123" i="7" s="1"/>
  <c r="N122" i="7"/>
  <c r="M122" i="7" s="1"/>
  <c r="N121" i="7"/>
  <c r="M121" i="7" s="1"/>
  <c r="N120" i="7"/>
  <c r="M120" i="7"/>
  <c r="N119" i="7"/>
  <c r="M119" i="7" s="1"/>
  <c r="N118" i="7"/>
  <c r="M118" i="7" s="1"/>
  <c r="N117" i="7"/>
  <c r="M117" i="7" s="1"/>
  <c r="N116" i="7"/>
  <c r="M116" i="7"/>
  <c r="N115" i="7"/>
  <c r="M115" i="7" s="1"/>
  <c r="N114" i="7"/>
  <c r="M114" i="7"/>
  <c r="N113" i="7"/>
  <c r="M113" i="7"/>
  <c r="N112" i="7"/>
  <c r="M112" i="7" s="1"/>
  <c r="N111" i="7"/>
  <c r="M111" i="7"/>
  <c r="N110" i="7"/>
  <c r="M110" i="7" s="1"/>
  <c r="N109" i="7"/>
  <c r="M109" i="7" s="1"/>
  <c r="N108" i="7"/>
  <c r="M108" i="7" s="1"/>
  <c r="N107" i="7"/>
  <c r="M107" i="7" s="1"/>
  <c r="N106" i="7"/>
  <c r="M106" i="7" s="1"/>
  <c r="N105" i="7"/>
  <c r="M105" i="7"/>
  <c r="N104" i="7"/>
  <c r="M104" i="7" s="1"/>
  <c r="N103" i="7"/>
  <c r="M103" i="7"/>
  <c r="N102" i="7"/>
  <c r="M102" i="7" s="1"/>
  <c r="N101" i="7"/>
  <c r="M101" i="7" s="1"/>
  <c r="N100" i="7"/>
  <c r="M100" i="7" s="1"/>
  <c r="N99" i="7"/>
  <c r="M99" i="7" s="1"/>
  <c r="N98" i="7"/>
  <c r="M98" i="7"/>
  <c r="N97" i="7"/>
  <c r="M97" i="7" s="1"/>
  <c r="N96" i="7"/>
  <c r="M96" i="7" s="1"/>
  <c r="N95" i="7"/>
  <c r="M95" i="7" s="1"/>
  <c r="N94" i="7"/>
  <c r="M94" i="7" s="1"/>
  <c r="N93" i="7"/>
  <c r="M93" i="7" s="1"/>
  <c r="N92" i="7"/>
  <c r="M92" i="7" s="1"/>
  <c r="N91" i="7"/>
  <c r="M91" i="7" s="1"/>
  <c r="N90" i="7"/>
  <c r="M90" i="7" s="1"/>
  <c r="N89" i="7"/>
  <c r="M89" i="7" s="1"/>
  <c r="N88" i="7"/>
  <c r="M88" i="7" s="1"/>
  <c r="N87" i="7"/>
  <c r="M87" i="7" s="1"/>
  <c r="N86" i="7"/>
  <c r="M86" i="7" s="1"/>
  <c r="N85" i="7"/>
  <c r="M85" i="7" s="1"/>
  <c r="N84" i="7"/>
  <c r="M84" i="7" s="1"/>
  <c r="N83" i="7"/>
  <c r="M83" i="7" s="1"/>
  <c r="N82" i="7"/>
  <c r="M82" i="7" s="1"/>
  <c r="N81" i="7"/>
  <c r="M81" i="7" s="1"/>
  <c r="L81" i="7"/>
  <c r="N80" i="7"/>
  <c r="M80" i="7" s="1"/>
  <c r="N79" i="7"/>
  <c r="M79" i="7" s="1"/>
  <c r="N78" i="7"/>
  <c r="M78" i="7" s="1"/>
  <c r="N77" i="7"/>
  <c r="M77" i="7" s="1"/>
  <c r="L77" i="7"/>
  <c r="N76" i="7"/>
  <c r="M76" i="7" s="1"/>
  <c r="N75" i="7"/>
  <c r="M75" i="7" s="1"/>
  <c r="N74" i="7"/>
  <c r="M74" i="7" s="1"/>
  <c r="N73" i="7"/>
  <c r="M73" i="7" s="1"/>
  <c r="L73" i="7"/>
  <c r="N72" i="7"/>
  <c r="M72" i="7" s="1"/>
  <c r="N71" i="7"/>
  <c r="M71" i="7" s="1"/>
  <c r="N70" i="7"/>
  <c r="M70" i="7" s="1"/>
  <c r="N69" i="7"/>
  <c r="M69" i="7" s="1"/>
  <c r="N68" i="7"/>
  <c r="M68" i="7" s="1"/>
  <c r="N67" i="7"/>
  <c r="M67" i="7" s="1"/>
  <c r="N66" i="7"/>
  <c r="M66" i="7"/>
  <c r="N65" i="7"/>
  <c r="M65" i="7" s="1"/>
  <c r="N64" i="7"/>
  <c r="M64" i="7"/>
  <c r="N63" i="7"/>
  <c r="M63" i="7" s="1"/>
  <c r="N62" i="7"/>
  <c r="M62" i="7" s="1"/>
  <c r="N61" i="7"/>
  <c r="M61" i="7" s="1"/>
  <c r="N60" i="7"/>
  <c r="M60" i="7" s="1"/>
  <c r="N59" i="7"/>
  <c r="M59" i="7" s="1"/>
  <c r="N58" i="7"/>
  <c r="M58" i="7" s="1"/>
  <c r="N57" i="7"/>
  <c r="M57" i="7" s="1"/>
  <c r="N56" i="7"/>
  <c r="M56" i="7" s="1"/>
  <c r="N55" i="7"/>
  <c r="M55" i="7" s="1"/>
  <c r="N54" i="7"/>
  <c r="M54" i="7" s="1"/>
  <c r="N53" i="7"/>
  <c r="M53" i="7" s="1"/>
  <c r="N52" i="7"/>
  <c r="M52" i="7" s="1"/>
  <c r="N51" i="7"/>
  <c r="M51" i="7" s="1"/>
  <c r="N50" i="7"/>
  <c r="M50" i="7" s="1"/>
  <c r="N49" i="7"/>
  <c r="M49" i="7" s="1"/>
  <c r="N48" i="7"/>
  <c r="M48" i="7" s="1"/>
  <c r="N47" i="7"/>
  <c r="M47" i="7" s="1"/>
  <c r="N46" i="7"/>
  <c r="M46" i="7" s="1"/>
  <c r="N45" i="7"/>
  <c r="M45" i="7" s="1"/>
  <c r="N44" i="7"/>
  <c r="M44" i="7" s="1"/>
  <c r="N43" i="7"/>
  <c r="M43" i="7" s="1"/>
  <c r="N42" i="7"/>
  <c r="M42" i="7"/>
  <c r="N41" i="7"/>
  <c r="M41" i="7" s="1"/>
  <c r="N40" i="7"/>
  <c r="M40" i="7" s="1"/>
  <c r="N39" i="7"/>
  <c r="M39" i="7" s="1"/>
  <c r="N38" i="7"/>
  <c r="M38" i="7" s="1"/>
  <c r="AZ37" i="7"/>
  <c r="AY37" i="7"/>
  <c r="AX37" i="7"/>
  <c r="AN37" i="7"/>
  <c r="AM37" i="7"/>
  <c r="AL37" i="7"/>
  <c r="AK37" i="7"/>
  <c r="N37" i="7"/>
  <c r="M37" i="7" s="1"/>
  <c r="N36" i="7"/>
  <c r="M36" i="7" s="1"/>
  <c r="AH35" i="7"/>
  <c r="AM35" i="7" s="1"/>
  <c r="N35" i="7"/>
  <c r="M35" i="7" s="1"/>
  <c r="N34" i="7"/>
  <c r="M34" i="7"/>
  <c r="N33" i="7"/>
  <c r="M33" i="7" s="1"/>
  <c r="N32" i="7"/>
  <c r="M32" i="7" s="1"/>
  <c r="AH31" i="7"/>
  <c r="AM31" i="7" s="1"/>
  <c r="N31" i="7"/>
  <c r="M31" i="7" s="1"/>
  <c r="AH30" i="7"/>
  <c r="AK30" i="7" s="1"/>
  <c r="N30" i="7"/>
  <c r="M30" i="7" s="1"/>
  <c r="AT29" i="7"/>
  <c r="AZ29" i="7" s="1"/>
  <c r="AN29" i="7"/>
  <c r="AH29" i="7"/>
  <c r="AM29" i="7" s="1"/>
  <c r="N29" i="7"/>
  <c r="M29" i="7" s="1"/>
  <c r="AZ28" i="7"/>
  <c r="AY28" i="7"/>
  <c r="AT28" i="7"/>
  <c r="AT32" i="7" s="1"/>
  <c r="AZ32" i="7" s="1"/>
  <c r="AN28" i="7"/>
  <c r="AM28" i="7"/>
  <c r="AH28" i="7"/>
  <c r="AK28" i="7" s="1"/>
  <c r="N28" i="7"/>
  <c r="M28" i="7" s="1"/>
  <c r="AY27" i="7"/>
  <c r="AT27" i="7"/>
  <c r="AZ27" i="7" s="1"/>
  <c r="AN27" i="7"/>
  <c r="AL27" i="7"/>
  <c r="AK27" i="7"/>
  <c r="AH27" i="7"/>
  <c r="AM27" i="7" s="1"/>
  <c r="N27" i="7"/>
  <c r="M27" i="7" s="1"/>
  <c r="AZ26" i="7"/>
  <c r="AY26" i="7"/>
  <c r="AX26" i="7"/>
  <c r="AT26" i="7"/>
  <c r="AT30" i="7" s="1"/>
  <c r="AY30" i="7" s="1"/>
  <c r="AN26" i="7"/>
  <c r="AM26" i="7"/>
  <c r="AL26" i="7"/>
  <c r="AH26" i="7"/>
  <c r="AK26" i="7" s="1"/>
  <c r="N26" i="7"/>
  <c r="M26" i="7" s="1"/>
  <c r="AW10" i="7" s="1"/>
  <c r="AZ25" i="7"/>
  <c r="AY25" i="7"/>
  <c r="AX25" i="7"/>
  <c r="AN25" i="7"/>
  <c r="AM25" i="7"/>
  <c r="AL25" i="7"/>
  <c r="AK25" i="7"/>
  <c r="N25" i="7"/>
  <c r="M25" i="7"/>
  <c r="AZ24" i="7"/>
  <c r="AY24" i="7"/>
  <c r="AX24" i="7"/>
  <c r="AN24" i="7"/>
  <c r="AM24" i="7"/>
  <c r="AL24" i="7"/>
  <c r="AK24" i="7"/>
  <c r="N24" i="7"/>
  <c r="M24" i="7" s="1"/>
  <c r="AZ23" i="7"/>
  <c r="AY23" i="7"/>
  <c r="AX23" i="7"/>
  <c r="AN23" i="7"/>
  <c r="AM23" i="7"/>
  <c r="AL23" i="7"/>
  <c r="AK23" i="7"/>
  <c r="N23" i="7"/>
  <c r="M23" i="7" s="1"/>
  <c r="AZ22" i="7"/>
  <c r="AX22" i="7"/>
  <c r="AN22" i="7"/>
  <c r="AM22" i="7"/>
  <c r="AL22" i="7"/>
  <c r="AK22" i="7"/>
  <c r="N22" i="7"/>
  <c r="M22" i="7" s="1"/>
  <c r="N21" i="7"/>
  <c r="M21" i="7" s="1"/>
  <c r="N20" i="7"/>
  <c r="M20" i="7" s="1"/>
  <c r="N19" i="7"/>
  <c r="M19" i="7" s="1"/>
  <c r="N18" i="7"/>
  <c r="M18" i="7" s="1"/>
  <c r="N17" i="7"/>
  <c r="M17" i="7" s="1"/>
  <c r="AZ16" i="7"/>
  <c r="AY16" i="7"/>
  <c r="AX16" i="7"/>
  <c r="AN16" i="7"/>
  <c r="AM16" i="7"/>
  <c r="AL16" i="7"/>
  <c r="AK16" i="7"/>
  <c r="N16" i="7"/>
  <c r="M16" i="7" s="1"/>
  <c r="AZ15" i="7"/>
  <c r="AY15" i="7"/>
  <c r="AX15" i="7"/>
  <c r="AN15" i="7"/>
  <c r="AM15" i="7"/>
  <c r="AL15" i="7"/>
  <c r="AK15" i="7"/>
  <c r="N15" i="7"/>
  <c r="M15" i="7" s="1"/>
  <c r="AZ14" i="7"/>
  <c r="AY14" i="7"/>
  <c r="AX14" i="7"/>
  <c r="AN14" i="7"/>
  <c r="AM14" i="7"/>
  <c r="AL14" i="7"/>
  <c r="AK14" i="7"/>
  <c r="N14" i="7"/>
  <c r="M14" i="7" s="1"/>
  <c r="AZ13" i="7"/>
  <c r="AY13" i="7"/>
  <c r="AX13" i="7"/>
  <c r="AN13" i="7"/>
  <c r="AM13" i="7"/>
  <c r="AL13" i="7"/>
  <c r="AK13" i="7"/>
  <c r="N13" i="7"/>
  <c r="M13" i="7" s="1"/>
  <c r="AZ12" i="7"/>
  <c r="AY12" i="7"/>
  <c r="AX12" i="7"/>
  <c r="AN12" i="7"/>
  <c r="AM12" i="7"/>
  <c r="AL12" i="7"/>
  <c r="AK12" i="7"/>
  <c r="N12" i="7"/>
  <c r="M12" i="7" s="1"/>
  <c r="AZ11" i="7"/>
  <c r="AY11" i="7"/>
  <c r="AX11" i="7"/>
  <c r="AN11" i="7"/>
  <c r="AM11" i="7"/>
  <c r="AL11" i="7"/>
  <c r="AK11" i="7"/>
  <c r="N11" i="7"/>
  <c r="M11" i="7" s="1"/>
  <c r="AZ10" i="7"/>
  <c r="AY10" i="7"/>
  <c r="AX10" i="7"/>
  <c r="AN10" i="7"/>
  <c r="AM10" i="7"/>
  <c r="AL10" i="7"/>
  <c r="AK10" i="7"/>
  <c r="N10" i="7"/>
  <c r="M10" i="7" s="1"/>
  <c r="AZ9" i="7"/>
  <c r="AY9" i="7"/>
  <c r="AX9" i="7"/>
  <c r="AN9" i="7"/>
  <c r="AM9" i="7"/>
  <c r="AL9" i="7"/>
  <c r="AK9" i="7"/>
  <c r="N9" i="7"/>
  <c r="M9" i="7" s="1"/>
  <c r="AZ8" i="7"/>
  <c r="AY8" i="7"/>
  <c r="AX8" i="7"/>
  <c r="AN8" i="7"/>
  <c r="AM8" i="7"/>
  <c r="AL8" i="7"/>
  <c r="AK8" i="7"/>
  <c r="N8" i="7"/>
  <c r="M8" i="7" s="1"/>
  <c r="AZ7" i="7"/>
  <c r="AY7" i="7"/>
  <c r="AX7" i="7"/>
  <c r="AN7" i="7"/>
  <c r="AM7" i="7"/>
  <c r="AL7" i="7"/>
  <c r="AK7" i="7"/>
  <c r="N7" i="7"/>
  <c r="M7" i="7" s="1"/>
  <c r="AZ6" i="7"/>
  <c r="AY6" i="7"/>
  <c r="AX6" i="7"/>
  <c r="AN6" i="7"/>
  <c r="AM6" i="7"/>
  <c r="AL6" i="7"/>
  <c r="AK6" i="7"/>
  <c r="N6" i="7"/>
  <c r="M6" i="7" s="1"/>
  <c r="AZ5" i="7"/>
  <c r="AY5" i="7"/>
  <c r="AX5" i="7"/>
  <c r="AN5" i="7"/>
  <c r="AM5" i="7"/>
  <c r="AL5" i="7"/>
  <c r="AK5" i="7"/>
  <c r="N5" i="7"/>
  <c r="M5" i="7" s="1"/>
  <c r="AY4" i="7"/>
  <c r="AX4" i="7"/>
  <c r="AN4" i="7"/>
  <c r="AM4" i="7"/>
  <c r="AL4" i="7"/>
  <c r="AK4" i="7"/>
  <c r="AJ4" i="7"/>
  <c r="N4" i="7"/>
  <c r="M4" i="7"/>
  <c r="O3" i="7"/>
  <c r="O4" i="7" s="1"/>
  <c r="N3" i="7"/>
  <c r="M3" i="7" s="1"/>
  <c r="O2" i="7"/>
  <c r="L2" i="7" s="1"/>
  <c r="N2" i="7"/>
  <c r="M2" i="7" s="1"/>
  <c r="N487" i="5"/>
  <c r="M487" i="5" s="1"/>
  <c r="N486" i="5"/>
  <c r="M486" i="5" s="1"/>
  <c r="N485" i="5"/>
  <c r="M485" i="5" s="1"/>
  <c r="N484" i="5"/>
  <c r="M484" i="5" s="1"/>
  <c r="N483" i="5"/>
  <c r="M483" i="5" s="1"/>
  <c r="N482" i="5"/>
  <c r="M482" i="5" s="1"/>
  <c r="N481" i="5"/>
  <c r="M481" i="5" s="1"/>
  <c r="N480" i="5"/>
  <c r="M480" i="5" s="1"/>
  <c r="N479" i="5"/>
  <c r="M479" i="5" s="1"/>
  <c r="N478" i="5"/>
  <c r="M478" i="5" s="1"/>
  <c r="N477" i="5"/>
  <c r="M477" i="5" s="1"/>
  <c r="N476" i="5"/>
  <c r="M476" i="5" s="1"/>
  <c r="N475" i="5"/>
  <c r="M475" i="5" s="1"/>
  <c r="N474" i="5"/>
  <c r="M474" i="5" s="1"/>
  <c r="N473" i="5"/>
  <c r="M473" i="5" s="1"/>
  <c r="N472" i="5"/>
  <c r="M472" i="5" s="1"/>
  <c r="N471" i="5"/>
  <c r="M471" i="5" s="1"/>
  <c r="N470" i="5"/>
  <c r="M470" i="5" s="1"/>
  <c r="N469" i="5"/>
  <c r="M469" i="5" s="1"/>
  <c r="N468" i="5"/>
  <c r="M468" i="5" s="1"/>
  <c r="N467" i="5"/>
  <c r="M467" i="5" s="1"/>
  <c r="N466" i="5"/>
  <c r="M466" i="5" s="1"/>
  <c r="N465" i="5"/>
  <c r="M465" i="5" s="1"/>
  <c r="N464" i="5"/>
  <c r="M464" i="5" s="1"/>
  <c r="N463" i="5"/>
  <c r="M463" i="5" s="1"/>
  <c r="N462" i="5"/>
  <c r="M462" i="5" s="1"/>
  <c r="N461" i="5"/>
  <c r="M461" i="5" s="1"/>
  <c r="N460" i="5"/>
  <c r="M460" i="5" s="1"/>
  <c r="N459" i="5"/>
  <c r="M459" i="5" s="1"/>
  <c r="N458" i="5"/>
  <c r="M458" i="5" s="1"/>
  <c r="N457" i="5"/>
  <c r="M457" i="5" s="1"/>
  <c r="N456" i="5"/>
  <c r="M456" i="5" s="1"/>
  <c r="N455" i="5"/>
  <c r="M455" i="5" s="1"/>
  <c r="N454" i="5"/>
  <c r="M454" i="5" s="1"/>
  <c r="N453" i="5"/>
  <c r="M453" i="5" s="1"/>
  <c r="N452" i="5"/>
  <c r="M452" i="5" s="1"/>
  <c r="Q452" i="5" s="1"/>
  <c r="N451" i="5"/>
  <c r="M451" i="5" s="1"/>
  <c r="N450" i="5"/>
  <c r="M450" i="5" s="1"/>
  <c r="N449" i="5"/>
  <c r="M449" i="5" s="1"/>
  <c r="N448" i="5"/>
  <c r="M448" i="5" s="1"/>
  <c r="N447" i="5"/>
  <c r="M447" i="5" s="1"/>
  <c r="N446" i="5"/>
  <c r="M446" i="5" s="1"/>
  <c r="N445" i="5"/>
  <c r="M445" i="5" s="1"/>
  <c r="N444" i="5"/>
  <c r="M444" i="5" s="1"/>
  <c r="N443" i="5"/>
  <c r="M443" i="5" s="1"/>
  <c r="N442" i="5"/>
  <c r="M442" i="5" s="1"/>
  <c r="N441" i="5"/>
  <c r="M441" i="5" s="1"/>
  <c r="N440" i="5"/>
  <c r="M440" i="5" s="1"/>
  <c r="N439" i="5"/>
  <c r="M439" i="5" s="1"/>
  <c r="N438" i="5"/>
  <c r="M438" i="5" s="1"/>
  <c r="N437" i="5"/>
  <c r="M437" i="5" s="1"/>
  <c r="N436" i="5"/>
  <c r="M436" i="5" s="1"/>
  <c r="N435" i="5"/>
  <c r="M435" i="5" s="1"/>
  <c r="N434" i="5"/>
  <c r="M434" i="5" s="1"/>
  <c r="N433" i="5"/>
  <c r="M433" i="5" s="1"/>
  <c r="N432" i="5"/>
  <c r="M432" i="5" s="1"/>
  <c r="N431" i="5"/>
  <c r="M431" i="5" s="1"/>
  <c r="N430" i="5"/>
  <c r="M430" i="5" s="1"/>
  <c r="N429" i="5"/>
  <c r="M429" i="5" s="1"/>
  <c r="N428" i="5"/>
  <c r="M428" i="5" s="1"/>
  <c r="N427" i="5"/>
  <c r="M427" i="5" s="1"/>
  <c r="N426" i="5"/>
  <c r="M426" i="5" s="1"/>
  <c r="N425" i="5"/>
  <c r="M425" i="5" s="1"/>
  <c r="N424" i="5"/>
  <c r="M424" i="5" s="1"/>
  <c r="N423" i="5"/>
  <c r="M423" i="5" s="1"/>
  <c r="N422" i="5"/>
  <c r="M422" i="5" s="1"/>
  <c r="N421" i="5"/>
  <c r="M421" i="5" s="1"/>
  <c r="N420" i="5"/>
  <c r="M420" i="5" s="1"/>
  <c r="N419" i="5"/>
  <c r="M419" i="5" s="1"/>
  <c r="N418" i="5"/>
  <c r="M418" i="5" s="1"/>
  <c r="N417" i="5"/>
  <c r="M417" i="5" s="1"/>
  <c r="N416" i="5"/>
  <c r="M416" i="5" s="1"/>
  <c r="N415" i="5"/>
  <c r="M415" i="5" s="1"/>
  <c r="N414" i="5"/>
  <c r="M414" i="5" s="1"/>
  <c r="N413" i="5"/>
  <c r="M413" i="5" s="1"/>
  <c r="N412" i="5"/>
  <c r="M412" i="5" s="1"/>
  <c r="N411" i="5"/>
  <c r="M411" i="5" s="1"/>
  <c r="N410" i="5"/>
  <c r="M410" i="5" s="1"/>
  <c r="N409" i="5"/>
  <c r="M409" i="5" s="1"/>
  <c r="N408" i="5"/>
  <c r="M408" i="5" s="1"/>
  <c r="N407" i="5"/>
  <c r="M407" i="5" s="1"/>
  <c r="N406" i="5"/>
  <c r="M406" i="5" s="1"/>
  <c r="N405" i="5"/>
  <c r="M405" i="5" s="1"/>
  <c r="N404" i="5"/>
  <c r="M404" i="5" s="1"/>
  <c r="N403" i="5"/>
  <c r="M403" i="5" s="1"/>
  <c r="N402" i="5"/>
  <c r="M402" i="5" s="1"/>
  <c r="N401" i="5"/>
  <c r="M401" i="5" s="1"/>
  <c r="N400" i="5"/>
  <c r="M400" i="5" s="1"/>
  <c r="N399" i="5"/>
  <c r="M399" i="5" s="1"/>
  <c r="N398" i="5"/>
  <c r="M398" i="5" s="1"/>
  <c r="N397" i="5"/>
  <c r="M397" i="5" s="1"/>
  <c r="N396" i="5"/>
  <c r="M396" i="5" s="1"/>
  <c r="N395" i="5"/>
  <c r="M395" i="5" s="1"/>
  <c r="N394" i="5"/>
  <c r="M394" i="5" s="1"/>
  <c r="N393" i="5"/>
  <c r="M393" i="5" s="1"/>
  <c r="N392" i="5"/>
  <c r="M392" i="5" s="1"/>
  <c r="N391" i="5"/>
  <c r="M391" i="5" s="1"/>
  <c r="N390" i="5"/>
  <c r="M390" i="5" s="1"/>
  <c r="N389" i="5"/>
  <c r="M389" i="5" s="1"/>
  <c r="N388" i="5"/>
  <c r="M388" i="5" s="1"/>
  <c r="N387" i="5"/>
  <c r="M387" i="5" s="1"/>
  <c r="N386" i="5"/>
  <c r="M386" i="5" s="1"/>
  <c r="N385" i="5"/>
  <c r="M385" i="5" s="1"/>
  <c r="N384" i="5"/>
  <c r="M384" i="5" s="1"/>
  <c r="N383" i="5"/>
  <c r="M383" i="5" s="1"/>
  <c r="N382" i="5"/>
  <c r="M382" i="5" s="1"/>
  <c r="N381" i="5"/>
  <c r="M381" i="5" s="1"/>
  <c r="N380" i="5"/>
  <c r="M380" i="5" s="1"/>
  <c r="N379" i="5"/>
  <c r="M379" i="5" s="1"/>
  <c r="N378" i="5"/>
  <c r="M378" i="5" s="1"/>
  <c r="N377" i="5"/>
  <c r="M377" i="5" s="1"/>
  <c r="N376" i="5"/>
  <c r="M376" i="5" s="1"/>
  <c r="N375" i="5"/>
  <c r="M375" i="5" s="1"/>
  <c r="N374" i="5"/>
  <c r="M374" i="5" s="1"/>
  <c r="N373" i="5"/>
  <c r="M373" i="5" s="1"/>
  <c r="N372" i="5"/>
  <c r="M372" i="5" s="1"/>
  <c r="N371" i="5"/>
  <c r="M371" i="5" s="1"/>
  <c r="N370" i="5"/>
  <c r="M370" i="5" s="1"/>
  <c r="N369" i="5"/>
  <c r="M369" i="5" s="1"/>
  <c r="N368" i="5"/>
  <c r="M368" i="5" s="1"/>
  <c r="N367" i="5"/>
  <c r="M367" i="5" s="1"/>
  <c r="N366" i="5"/>
  <c r="M366" i="5" s="1"/>
  <c r="N365" i="5"/>
  <c r="M365" i="5" s="1"/>
  <c r="N364" i="5"/>
  <c r="M364" i="5" s="1"/>
  <c r="N363" i="5"/>
  <c r="M363" i="5" s="1"/>
  <c r="N362" i="5"/>
  <c r="M362" i="5" s="1"/>
  <c r="N361" i="5"/>
  <c r="M361" i="5" s="1"/>
  <c r="N360" i="5"/>
  <c r="M360" i="5" s="1"/>
  <c r="N359" i="5"/>
  <c r="M359" i="5" s="1"/>
  <c r="N358" i="5"/>
  <c r="M358" i="5" s="1"/>
  <c r="N357" i="5"/>
  <c r="M357" i="5" s="1"/>
  <c r="N356" i="5"/>
  <c r="M356" i="5" s="1"/>
  <c r="N355" i="5"/>
  <c r="M355" i="5" s="1"/>
  <c r="N354" i="5"/>
  <c r="M354" i="5" s="1"/>
  <c r="N353" i="5"/>
  <c r="M353" i="5" s="1"/>
  <c r="N352" i="5"/>
  <c r="M352" i="5" s="1"/>
  <c r="N351" i="5"/>
  <c r="M351" i="5" s="1"/>
  <c r="N350" i="5"/>
  <c r="M350" i="5" s="1"/>
  <c r="N349" i="5"/>
  <c r="M349" i="5" s="1"/>
  <c r="N348" i="5"/>
  <c r="M348" i="5" s="1"/>
  <c r="N347" i="5"/>
  <c r="M347" i="5" s="1"/>
  <c r="N346" i="5"/>
  <c r="M346" i="5" s="1"/>
  <c r="N345" i="5"/>
  <c r="M345" i="5" s="1"/>
  <c r="N344" i="5"/>
  <c r="M344" i="5" s="1"/>
  <c r="N343" i="5"/>
  <c r="M343" i="5" s="1"/>
  <c r="N342" i="5"/>
  <c r="M342" i="5" s="1"/>
  <c r="N341" i="5"/>
  <c r="M341" i="5" s="1"/>
  <c r="N340" i="5"/>
  <c r="M340" i="5" s="1"/>
  <c r="N339" i="5"/>
  <c r="M339" i="5" s="1"/>
  <c r="N338" i="5"/>
  <c r="M338" i="5" s="1"/>
  <c r="N337" i="5"/>
  <c r="M337" i="5" s="1"/>
  <c r="N336" i="5"/>
  <c r="M336" i="5" s="1"/>
  <c r="N335" i="5"/>
  <c r="M335" i="5" s="1"/>
  <c r="N334" i="5"/>
  <c r="M334" i="5" s="1"/>
  <c r="N333" i="5"/>
  <c r="M333" i="5" s="1"/>
  <c r="N332" i="5"/>
  <c r="M332" i="5" s="1"/>
  <c r="N331" i="5"/>
  <c r="M331" i="5" s="1"/>
  <c r="N330" i="5"/>
  <c r="M330" i="5" s="1"/>
  <c r="N329" i="5"/>
  <c r="M329" i="5" s="1"/>
  <c r="N328" i="5"/>
  <c r="M328" i="5" s="1"/>
  <c r="N327" i="5"/>
  <c r="M327" i="5" s="1"/>
  <c r="N326" i="5"/>
  <c r="M326" i="5" s="1"/>
  <c r="N325" i="5"/>
  <c r="M325" i="5" s="1"/>
  <c r="N324" i="5"/>
  <c r="M324" i="5" s="1"/>
  <c r="N323" i="5"/>
  <c r="M323" i="5" s="1"/>
  <c r="N322" i="5"/>
  <c r="M322" i="5" s="1"/>
  <c r="N321" i="5"/>
  <c r="M321" i="5" s="1"/>
  <c r="N320" i="5"/>
  <c r="M320" i="5" s="1"/>
  <c r="N319" i="5"/>
  <c r="M319" i="5" s="1"/>
  <c r="N318" i="5"/>
  <c r="M318" i="5" s="1"/>
  <c r="N317" i="5"/>
  <c r="M317" i="5" s="1"/>
  <c r="N316" i="5"/>
  <c r="M316" i="5" s="1"/>
  <c r="N315" i="5"/>
  <c r="M315" i="5" s="1"/>
  <c r="N314" i="5"/>
  <c r="M314" i="5" s="1"/>
  <c r="N313" i="5"/>
  <c r="M313" i="5" s="1"/>
  <c r="N312" i="5"/>
  <c r="M312" i="5" s="1"/>
  <c r="N311" i="5"/>
  <c r="M311" i="5" s="1"/>
  <c r="N310" i="5"/>
  <c r="M310" i="5" s="1"/>
  <c r="N309" i="5"/>
  <c r="M309" i="5" s="1"/>
  <c r="N308" i="5"/>
  <c r="M308" i="5" s="1"/>
  <c r="N307" i="5"/>
  <c r="M307" i="5" s="1"/>
  <c r="N306" i="5"/>
  <c r="M306" i="5" s="1"/>
  <c r="N305" i="5"/>
  <c r="M305" i="5" s="1"/>
  <c r="N304" i="5"/>
  <c r="M304" i="5" s="1"/>
  <c r="N303" i="5"/>
  <c r="M303" i="5" s="1"/>
  <c r="N302" i="5"/>
  <c r="M302" i="5" s="1"/>
  <c r="N301" i="5"/>
  <c r="M301" i="5" s="1"/>
  <c r="N300" i="5"/>
  <c r="M300" i="5" s="1"/>
  <c r="N299" i="5"/>
  <c r="M299" i="5" s="1"/>
  <c r="N298" i="5"/>
  <c r="M298" i="5" s="1"/>
  <c r="N297" i="5"/>
  <c r="M297" i="5" s="1"/>
  <c r="N296" i="5"/>
  <c r="M296" i="5" s="1"/>
  <c r="N295" i="5"/>
  <c r="M295" i="5" s="1"/>
  <c r="N294" i="5"/>
  <c r="M294" i="5" s="1"/>
  <c r="N293" i="5"/>
  <c r="M293" i="5" s="1"/>
  <c r="N292" i="5"/>
  <c r="M292" i="5" s="1"/>
  <c r="N291" i="5"/>
  <c r="M291" i="5" s="1"/>
  <c r="N290" i="5"/>
  <c r="M290" i="5" s="1"/>
  <c r="N289" i="5"/>
  <c r="M289" i="5" s="1"/>
  <c r="N288" i="5"/>
  <c r="M288" i="5" s="1"/>
  <c r="N287" i="5"/>
  <c r="M287" i="5" s="1"/>
  <c r="N286" i="5"/>
  <c r="M286" i="5" s="1"/>
  <c r="N285" i="5"/>
  <c r="M285" i="5" s="1"/>
  <c r="N284" i="5"/>
  <c r="M284" i="5" s="1"/>
  <c r="N283" i="5"/>
  <c r="M283" i="5" s="1"/>
  <c r="N282" i="5"/>
  <c r="M282" i="5" s="1"/>
  <c r="N281" i="5"/>
  <c r="M281" i="5" s="1"/>
  <c r="N280" i="5"/>
  <c r="M280" i="5" s="1"/>
  <c r="N279" i="5"/>
  <c r="M279" i="5" s="1"/>
  <c r="N278" i="5"/>
  <c r="M278" i="5" s="1"/>
  <c r="N277" i="5"/>
  <c r="M277" i="5" s="1"/>
  <c r="N276" i="5"/>
  <c r="M276" i="5" s="1"/>
  <c r="N275" i="5"/>
  <c r="M275" i="5" s="1"/>
  <c r="N274" i="5"/>
  <c r="M274" i="5" s="1"/>
  <c r="N273" i="5"/>
  <c r="M273" i="5" s="1"/>
  <c r="N272" i="5"/>
  <c r="M272" i="5" s="1"/>
  <c r="N271" i="5"/>
  <c r="M271" i="5" s="1"/>
  <c r="N270" i="5"/>
  <c r="M270" i="5" s="1"/>
  <c r="N269" i="5"/>
  <c r="M269" i="5" s="1"/>
  <c r="N268" i="5"/>
  <c r="M268" i="5" s="1"/>
  <c r="N267" i="5"/>
  <c r="M267" i="5" s="1"/>
  <c r="N266" i="5"/>
  <c r="M266" i="5" s="1"/>
  <c r="N265" i="5"/>
  <c r="M265" i="5" s="1"/>
  <c r="N264" i="5"/>
  <c r="M264" i="5" s="1"/>
  <c r="N263" i="5"/>
  <c r="M263" i="5" s="1"/>
  <c r="N262" i="5"/>
  <c r="M262" i="5" s="1"/>
  <c r="N261" i="5"/>
  <c r="M261" i="5" s="1"/>
  <c r="N260" i="5"/>
  <c r="M260" i="5" s="1"/>
  <c r="N259" i="5"/>
  <c r="M259" i="5" s="1"/>
  <c r="N258" i="5"/>
  <c r="M258" i="5" s="1"/>
  <c r="N257" i="5"/>
  <c r="M257" i="5" s="1"/>
  <c r="N256" i="5"/>
  <c r="M256" i="5" s="1"/>
  <c r="N255" i="5"/>
  <c r="M255" i="5" s="1"/>
  <c r="N254" i="5"/>
  <c r="M254" i="5" s="1"/>
  <c r="N253" i="5"/>
  <c r="M253" i="5" s="1"/>
  <c r="N252" i="5"/>
  <c r="M252" i="5" s="1"/>
  <c r="N251" i="5"/>
  <c r="M251" i="5" s="1"/>
  <c r="N250" i="5"/>
  <c r="M250" i="5" s="1"/>
  <c r="N249" i="5"/>
  <c r="M249" i="5" s="1"/>
  <c r="N248" i="5"/>
  <c r="M248" i="5" s="1"/>
  <c r="N247" i="5"/>
  <c r="M247" i="5" s="1"/>
  <c r="N246" i="5"/>
  <c r="M246" i="5" s="1"/>
  <c r="N245" i="5"/>
  <c r="M245" i="5" s="1"/>
  <c r="N244" i="5"/>
  <c r="M244" i="5" s="1"/>
  <c r="N243" i="5"/>
  <c r="M243" i="5" s="1"/>
  <c r="N242" i="5"/>
  <c r="M242" i="5" s="1"/>
  <c r="N241" i="5"/>
  <c r="M241" i="5" s="1"/>
  <c r="N240" i="5"/>
  <c r="M240" i="5" s="1"/>
  <c r="N239" i="5"/>
  <c r="M239" i="5" s="1"/>
  <c r="N238" i="5"/>
  <c r="M238" i="5" s="1"/>
  <c r="N237" i="5"/>
  <c r="M237" i="5" s="1"/>
  <c r="N236" i="5"/>
  <c r="M236" i="5" s="1"/>
  <c r="N235" i="5"/>
  <c r="M235" i="5" s="1"/>
  <c r="N234" i="5"/>
  <c r="M234" i="5" s="1"/>
  <c r="N233" i="5"/>
  <c r="M233" i="5" s="1"/>
  <c r="N232" i="5"/>
  <c r="M232" i="5" s="1"/>
  <c r="N231" i="5"/>
  <c r="M231" i="5" s="1"/>
  <c r="N230" i="5"/>
  <c r="M230" i="5" s="1"/>
  <c r="N229" i="5"/>
  <c r="M229" i="5" s="1"/>
  <c r="N228" i="5"/>
  <c r="M228" i="5" s="1"/>
  <c r="N227" i="5"/>
  <c r="M227" i="5" s="1"/>
  <c r="N226" i="5"/>
  <c r="M226" i="5" s="1"/>
  <c r="N225" i="5"/>
  <c r="M225" i="5" s="1"/>
  <c r="N224" i="5"/>
  <c r="M224" i="5" s="1"/>
  <c r="N223" i="5"/>
  <c r="M223" i="5" s="1"/>
  <c r="N222" i="5"/>
  <c r="M222" i="5" s="1"/>
  <c r="N221" i="5"/>
  <c r="M221" i="5" s="1"/>
  <c r="N220" i="5"/>
  <c r="M220" i="5" s="1"/>
  <c r="N219" i="5"/>
  <c r="M219" i="5" s="1"/>
  <c r="N218" i="5"/>
  <c r="M218" i="5" s="1"/>
  <c r="N217" i="5"/>
  <c r="M217" i="5" s="1"/>
  <c r="N216" i="5"/>
  <c r="M216" i="5" s="1"/>
  <c r="N215" i="5"/>
  <c r="M215" i="5" s="1"/>
  <c r="N214" i="5"/>
  <c r="M214" i="5" s="1"/>
  <c r="N213" i="5"/>
  <c r="M213" i="5" s="1"/>
  <c r="N212" i="5"/>
  <c r="M212" i="5" s="1"/>
  <c r="N211" i="5"/>
  <c r="M211" i="5" s="1"/>
  <c r="N210" i="5"/>
  <c r="M210" i="5" s="1"/>
  <c r="N209" i="5"/>
  <c r="M209" i="5" s="1"/>
  <c r="N208" i="5"/>
  <c r="M208" i="5" s="1"/>
  <c r="N207" i="5"/>
  <c r="M207" i="5" s="1"/>
  <c r="N206" i="5"/>
  <c r="M206" i="5" s="1"/>
  <c r="N205" i="5"/>
  <c r="M205" i="5" s="1"/>
  <c r="N204" i="5"/>
  <c r="M204" i="5" s="1"/>
  <c r="N203" i="5"/>
  <c r="M203" i="5" s="1"/>
  <c r="N202" i="5"/>
  <c r="M202" i="5" s="1"/>
  <c r="N201" i="5"/>
  <c r="M201" i="5" s="1"/>
  <c r="N200" i="5"/>
  <c r="M200" i="5" s="1"/>
  <c r="N199" i="5"/>
  <c r="M199" i="5" s="1"/>
  <c r="N198" i="5"/>
  <c r="M198" i="5" s="1"/>
  <c r="N197" i="5"/>
  <c r="M197" i="5" s="1"/>
  <c r="N196" i="5"/>
  <c r="M196" i="5" s="1"/>
  <c r="N195" i="5"/>
  <c r="M195" i="5" s="1"/>
  <c r="N194" i="5"/>
  <c r="M194" i="5" s="1"/>
  <c r="N193" i="5"/>
  <c r="M193" i="5" s="1"/>
  <c r="N192" i="5"/>
  <c r="M192" i="5" s="1"/>
  <c r="N191" i="5"/>
  <c r="M191" i="5" s="1"/>
  <c r="N190" i="5"/>
  <c r="M190" i="5" s="1"/>
  <c r="N189" i="5"/>
  <c r="M189" i="5" s="1"/>
  <c r="N188" i="5"/>
  <c r="M188" i="5" s="1"/>
  <c r="N187" i="5"/>
  <c r="M187" i="5" s="1"/>
  <c r="N186" i="5"/>
  <c r="M186" i="5" s="1"/>
  <c r="N185" i="5"/>
  <c r="M185" i="5" s="1"/>
  <c r="N184" i="5"/>
  <c r="M184" i="5" s="1"/>
  <c r="N183" i="5"/>
  <c r="M183" i="5" s="1"/>
  <c r="N182" i="5"/>
  <c r="M182" i="5" s="1"/>
  <c r="N181" i="5"/>
  <c r="M181" i="5" s="1"/>
  <c r="N180" i="5"/>
  <c r="M180" i="5" s="1"/>
  <c r="N179" i="5"/>
  <c r="M179" i="5" s="1"/>
  <c r="N178" i="5"/>
  <c r="M178" i="5" s="1"/>
  <c r="N177" i="5"/>
  <c r="M177" i="5" s="1"/>
  <c r="N176" i="5"/>
  <c r="M176" i="5" s="1"/>
  <c r="N175" i="5"/>
  <c r="M175" i="5" s="1"/>
  <c r="N174" i="5"/>
  <c r="M174" i="5" s="1"/>
  <c r="N173" i="5"/>
  <c r="M173" i="5" s="1"/>
  <c r="N172" i="5"/>
  <c r="M172" i="5" s="1"/>
  <c r="N171" i="5"/>
  <c r="M171" i="5" s="1"/>
  <c r="N170" i="5"/>
  <c r="M170" i="5" s="1"/>
  <c r="N169" i="5"/>
  <c r="M169" i="5" s="1"/>
  <c r="N168" i="5"/>
  <c r="M168" i="5" s="1"/>
  <c r="N167" i="5"/>
  <c r="M167" i="5" s="1"/>
  <c r="N166" i="5"/>
  <c r="M166" i="5" s="1"/>
  <c r="N165" i="5"/>
  <c r="M165" i="5" s="1"/>
  <c r="N164" i="5"/>
  <c r="M164" i="5" s="1"/>
  <c r="N163" i="5"/>
  <c r="M163" i="5" s="1"/>
  <c r="N162" i="5"/>
  <c r="M162" i="5" s="1"/>
  <c r="N161" i="5"/>
  <c r="M161" i="5" s="1"/>
  <c r="N160" i="5"/>
  <c r="M160" i="5" s="1"/>
  <c r="N159" i="5"/>
  <c r="M159" i="5" s="1"/>
  <c r="N158" i="5"/>
  <c r="M158" i="5" s="1"/>
  <c r="N157" i="5"/>
  <c r="M157" i="5" s="1"/>
  <c r="N156" i="5"/>
  <c r="M156" i="5" s="1"/>
  <c r="N155" i="5"/>
  <c r="M155" i="5" s="1"/>
  <c r="N154" i="5"/>
  <c r="M154" i="5" s="1"/>
  <c r="N153" i="5"/>
  <c r="M153" i="5" s="1"/>
  <c r="N152" i="5"/>
  <c r="M152" i="5" s="1"/>
  <c r="N151" i="5"/>
  <c r="M151" i="5" s="1"/>
  <c r="N150" i="5"/>
  <c r="M150" i="5" s="1"/>
  <c r="N149" i="5"/>
  <c r="M149" i="5" s="1"/>
  <c r="N148" i="5"/>
  <c r="M148" i="5" s="1"/>
  <c r="N147" i="5"/>
  <c r="M147" i="5" s="1"/>
  <c r="N146" i="5"/>
  <c r="M146" i="5" s="1"/>
  <c r="N145" i="5"/>
  <c r="M145" i="5" s="1"/>
  <c r="N144" i="5"/>
  <c r="M144" i="5" s="1"/>
  <c r="N143" i="5"/>
  <c r="M143" i="5" s="1"/>
  <c r="N142" i="5"/>
  <c r="M142" i="5" s="1"/>
  <c r="N141" i="5"/>
  <c r="M141" i="5" s="1"/>
  <c r="N140" i="5"/>
  <c r="M140" i="5" s="1"/>
  <c r="N139" i="5"/>
  <c r="M139" i="5" s="1"/>
  <c r="N138" i="5"/>
  <c r="M138" i="5" s="1"/>
  <c r="N137" i="5"/>
  <c r="M137" i="5" s="1"/>
  <c r="N136" i="5"/>
  <c r="M136" i="5" s="1"/>
  <c r="N135" i="5"/>
  <c r="M135" i="5" s="1"/>
  <c r="N134" i="5"/>
  <c r="M134" i="5" s="1"/>
  <c r="N133" i="5"/>
  <c r="M133" i="5" s="1"/>
  <c r="N132" i="5"/>
  <c r="M132" i="5" s="1"/>
  <c r="N131" i="5"/>
  <c r="M131" i="5" s="1"/>
  <c r="N130" i="5"/>
  <c r="M130" i="5" s="1"/>
  <c r="N129" i="5"/>
  <c r="M129" i="5" s="1"/>
  <c r="N128" i="5"/>
  <c r="M128" i="5" s="1"/>
  <c r="N127" i="5"/>
  <c r="M127" i="5" s="1"/>
  <c r="N126" i="5"/>
  <c r="M126" i="5" s="1"/>
  <c r="N125" i="5"/>
  <c r="M125" i="5" s="1"/>
  <c r="N124" i="5"/>
  <c r="M124" i="5" s="1"/>
  <c r="N123" i="5"/>
  <c r="M123" i="5" s="1"/>
  <c r="N122" i="5"/>
  <c r="M122" i="5" s="1"/>
  <c r="N121" i="5"/>
  <c r="M121" i="5" s="1"/>
  <c r="N120" i="5"/>
  <c r="M120" i="5" s="1"/>
  <c r="N119" i="5"/>
  <c r="M119" i="5" s="1"/>
  <c r="N118" i="5"/>
  <c r="M118" i="5" s="1"/>
  <c r="N117" i="5"/>
  <c r="M117" i="5" s="1"/>
  <c r="N116" i="5"/>
  <c r="M116" i="5" s="1"/>
  <c r="N115" i="5"/>
  <c r="M115" i="5" s="1"/>
  <c r="N114" i="5"/>
  <c r="M114" i="5" s="1"/>
  <c r="N113" i="5"/>
  <c r="M113" i="5" s="1"/>
  <c r="N112" i="5"/>
  <c r="M112" i="5" s="1"/>
  <c r="N111" i="5"/>
  <c r="M111" i="5" s="1"/>
  <c r="N110" i="5"/>
  <c r="M110" i="5" s="1"/>
  <c r="N109" i="5"/>
  <c r="M109" i="5" s="1"/>
  <c r="N108" i="5"/>
  <c r="M108" i="5" s="1"/>
  <c r="N107" i="5"/>
  <c r="M107" i="5" s="1"/>
  <c r="N106" i="5"/>
  <c r="M106" i="5" s="1"/>
  <c r="N105" i="5"/>
  <c r="M105" i="5" s="1"/>
  <c r="N104" i="5"/>
  <c r="M104" i="5" s="1"/>
  <c r="N103" i="5"/>
  <c r="M103" i="5" s="1"/>
  <c r="N102" i="5"/>
  <c r="M102" i="5" s="1"/>
  <c r="N101" i="5"/>
  <c r="M101" i="5" s="1"/>
  <c r="N100" i="5"/>
  <c r="M100" i="5" s="1"/>
  <c r="N99" i="5"/>
  <c r="M99" i="5" s="1"/>
  <c r="N98" i="5"/>
  <c r="M98" i="5" s="1"/>
  <c r="N97" i="5"/>
  <c r="M97" i="5" s="1"/>
  <c r="N96" i="5"/>
  <c r="M96" i="5" s="1"/>
  <c r="N95" i="5"/>
  <c r="M95" i="5" s="1"/>
  <c r="N94" i="5"/>
  <c r="M94" i="5" s="1"/>
  <c r="N93" i="5"/>
  <c r="M93" i="5" s="1"/>
  <c r="N92" i="5"/>
  <c r="M92" i="5" s="1"/>
  <c r="N91" i="5"/>
  <c r="M91" i="5" s="1"/>
  <c r="Q91" i="5" s="1"/>
  <c r="N90" i="5"/>
  <c r="M90" i="5" s="1"/>
  <c r="N89" i="5"/>
  <c r="M89" i="5" s="1"/>
  <c r="N88" i="5"/>
  <c r="M88" i="5" s="1"/>
  <c r="N87" i="5"/>
  <c r="M87" i="5" s="1"/>
  <c r="N86" i="5"/>
  <c r="M86" i="5" s="1"/>
  <c r="N85" i="5"/>
  <c r="M85" i="5" s="1"/>
  <c r="N84" i="5"/>
  <c r="M84" i="5" s="1"/>
  <c r="N83" i="5"/>
  <c r="M83" i="5" s="1"/>
  <c r="Q83" i="5" s="1"/>
  <c r="N82" i="5"/>
  <c r="M82" i="5" s="1"/>
  <c r="N81" i="5"/>
  <c r="M81" i="5" s="1"/>
  <c r="N80" i="5"/>
  <c r="M80" i="5" s="1"/>
  <c r="N79" i="5"/>
  <c r="M79" i="5" s="1"/>
  <c r="N78" i="5"/>
  <c r="M78" i="5" s="1"/>
  <c r="N77" i="5"/>
  <c r="M77" i="5" s="1"/>
  <c r="N76" i="5"/>
  <c r="M76" i="5" s="1"/>
  <c r="N75" i="5"/>
  <c r="M75" i="5" s="1"/>
  <c r="N74" i="5"/>
  <c r="M74" i="5" s="1"/>
  <c r="N73" i="5"/>
  <c r="M73" i="5" s="1"/>
  <c r="N72" i="5"/>
  <c r="M72" i="5" s="1"/>
  <c r="N71" i="5"/>
  <c r="M71" i="5" s="1"/>
  <c r="N70" i="5"/>
  <c r="M70" i="5" s="1"/>
  <c r="N69" i="5"/>
  <c r="M69" i="5" s="1"/>
  <c r="N68" i="5"/>
  <c r="M68" i="5" s="1"/>
  <c r="N67" i="5"/>
  <c r="M67" i="5" s="1"/>
  <c r="N66" i="5"/>
  <c r="M66" i="5" s="1"/>
  <c r="N65" i="5"/>
  <c r="M65" i="5" s="1"/>
  <c r="N64" i="5"/>
  <c r="M64" i="5" s="1"/>
  <c r="N63" i="5"/>
  <c r="M63" i="5" s="1"/>
  <c r="N62" i="5"/>
  <c r="M62" i="5" s="1"/>
  <c r="N61" i="5"/>
  <c r="M61" i="5" s="1"/>
  <c r="N60" i="5"/>
  <c r="M60" i="5" s="1"/>
  <c r="N59" i="5"/>
  <c r="M59" i="5" s="1"/>
  <c r="N58" i="5"/>
  <c r="M58" i="5" s="1"/>
  <c r="N57" i="5"/>
  <c r="M57" i="5" s="1"/>
  <c r="N56" i="5"/>
  <c r="M56" i="5" s="1"/>
  <c r="N55" i="5"/>
  <c r="M55" i="5" s="1"/>
  <c r="N54" i="5"/>
  <c r="M54" i="5" s="1"/>
  <c r="N53" i="5"/>
  <c r="M53" i="5" s="1"/>
  <c r="N52" i="5"/>
  <c r="M52" i="5" s="1"/>
  <c r="N51" i="5"/>
  <c r="M51" i="5" s="1"/>
  <c r="N50" i="5"/>
  <c r="M50" i="5" s="1"/>
  <c r="N49" i="5"/>
  <c r="M49" i="5" s="1"/>
  <c r="N48" i="5"/>
  <c r="M48" i="5" s="1"/>
  <c r="N47" i="5"/>
  <c r="M47" i="5" s="1"/>
  <c r="N46" i="5"/>
  <c r="M46" i="5" s="1"/>
  <c r="N45" i="5"/>
  <c r="M45" i="5" s="1"/>
  <c r="N44" i="5"/>
  <c r="M44" i="5" s="1"/>
  <c r="N43" i="5"/>
  <c r="M43" i="5" s="1"/>
  <c r="N42" i="5"/>
  <c r="M42" i="5" s="1"/>
  <c r="N41" i="5"/>
  <c r="M41" i="5" s="1"/>
  <c r="N40" i="5"/>
  <c r="M40" i="5" s="1"/>
  <c r="N39" i="5"/>
  <c r="M39" i="5" s="1"/>
  <c r="N38" i="5"/>
  <c r="M38" i="5" s="1"/>
  <c r="AO37" i="5"/>
  <c r="AN37" i="5"/>
  <c r="AM37" i="5"/>
  <c r="AL37" i="5"/>
  <c r="N37" i="5"/>
  <c r="M37" i="5" s="1"/>
  <c r="N36" i="5"/>
  <c r="M36" i="5" s="1"/>
  <c r="N35" i="5"/>
  <c r="M35" i="5" s="1"/>
  <c r="N34" i="5"/>
  <c r="M34" i="5" s="1"/>
  <c r="N33" i="5"/>
  <c r="M33" i="5" s="1"/>
  <c r="N32" i="5"/>
  <c r="M32" i="5" s="1"/>
  <c r="N31" i="5"/>
  <c r="M31" i="5" s="1"/>
  <c r="N30" i="5"/>
  <c r="M30" i="5" s="1"/>
  <c r="AI29" i="5"/>
  <c r="AO29" i="5" s="1"/>
  <c r="N29" i="5"/>
  <c r="M29" i="5" s="1"/>
  <c r="AO28" i="5"/>
  <c r="AI28" i="5"/>
  <c r="AI32" i="5" s="1"/>
  <c r="N28" i="5"/>
  <c r="M28" i="5" s="1"/>
  <c r="AO27" i="5"/>
  <c r="AM27" i="5"/>
  <c r="AI27" i="5"/>
  <c r="AL27" i="5" s="1"/>
  <c r="N27" i="5"/>
  <c r="M27" i="5" s="1"/>
  <c r="AI26" i="5"/>
  <c r="AN26" i="5" s="1"/>
  <c r="N26" i="5"/>
  <c r="M26" i="5" s="1"/>
  <c r="AO25" i="5"/>
  <c r="AN25" i="5"/>
  <c r="AM25" i="5"/>
  <c r="AL25" i="5"/>
  <c r="N25" i="5"/>
  <c r="M25" i="5" s="1"/>
  <c r="AO24" i="5"/>
  <c r="AN24" i="5"/>
  <c r="AM24" i="5"/>
  <c r="AL24" i="5"/>
  <c r="N24" i="5"/>
  <c r="M24" i="5" s="1"/>
  <c r="AO23" i="5"/>
  <c r="AN23" i="5"/>
  <c r="AM23" i="5"/>
  <c r="AL23" i="5"/>
  <c r="N23" i="5"/>
  <c r="M23" i="5" s="1"/>
  <c r="AO22" i="5"/>
  <c r="AN22" i="5"/>
  <c r="AM22" i="5"/>
  <c r="AL22" i="5"/>
  <c r="N22" i="5"/>
  <c r="M22" i="5" s="1"/>
  <c r="N21" i="5"/>
  <c r="M21" i="5" s="1"/>
  <c r="N20" i="5"/>
  <c r="M20" i="5" s="1"/>
  <c r="N19" i="5"/>
  <c r="M19" i="5" s="1"/>
  <c r="N18" i="5"/>
  <c r="M18" i="5" s="1"/>
  <c r="N17" i="5"/>
  <c r="M17" i="5" s="1"/>
  <c r="AO16" i="5"/>
  <c r="AN16" i="5"/>
  <c r="AM16" i="5"/>
  <c r="AL16" i="5"/>
  <c r="N16" i="5"/>
  <c r="M16" i="5" s="1"/>
  <c r="AO15" i="5"/>
  <c r="AN15" i="5"/>
  <c r="AM15" i="5"/>
  <c r="AL15" i="5"/>
  <c r="N15" i="5"/>
  <c r="M15" i="5" s="1"/>
  <c r="AO14" i="5"/>
  <c r="AN14" i="5"/>
  <c r="AM14" i="5"/>
  <c r="AL14" i="5"/>
  <c r="N14" i="5"/>
  <c r="M14" i="5" s="1"/>
  <c r="AO13" i="5"/>
  <c r="AN13" i="5"/>
  <c r="AM13" i="5"/>
  <c r="AL13" i="5"/>
  <c r="N13" i="5"/>
  <c r="M13" i="5" s="1"/>
  <c r="AO12" i="5"/>
  <c r="AN12" i="5"/>
  <c r="AM12" i="5"/>
  <c r="AL12" i="5"/>
  <c r="N12" i="5"/>
  <c r="M12" i="5" s="1"/>
  <c r="AO11" i="5"/>
  <c r="AN11" i="5"/>
  <c r="AM11" i="5"/>
  <c r="AL11" i="5"/>
  <c r="N11" i="5"/>
  <c r="M11" i="5" s="1"/>
  <c r="AO10" i="5"/>
  <c r="AN10" i="5"/>
  <c r="AM10" i="5"/>
  <c r="AL10" i="5"/>
  <c r="N10" i="5"/>
  <c r="M10" i="5" s="1"/>
  <c r="AO9" i="5"/>
  <c r="AN9" i="5"/>
  <c r="AM9" i="5"/>
  <c r="AL9" i="5"/>
  <c r="N9" i="5"/>
  <c r="M9" i="5" s="1"/>
  <c r="AO8" i="5"/>
  <c r="AN8" i="5"/>
  <c r="AM8" i="5"/>
  <c r="AL8" i="5"/>
  <c r="N8" i="5"/>
  <c r="M8" i="5" s="1"/>
  <c r="AO7" i="5"/>
  <c r="AN7" i="5"/>
  <c r="AM7" i="5"/>
  <c r="AL7" i="5"/>
  <c r="N7" i="5"/>
  <c r="M7" i="5" s="1"/>
  <c r="AO6" i="5"/>
  <c r="AN6" i="5"/>
  <c r="AM6" i="5"/>
  <c r="AL6" i="5"/>
  <c r="N6" i="5"/>
  <c r="M6" i="5" s="1"/>
  <c r="AO5" i="5"/>
  <c r="AN5" i="5"/>
  <c r="AM5" i="5"/>
  <c r="AL5" i="5"/>
  <c r="N5" i="5"/>
  <c r="M5" i="5" s="1"/>
  <c r="AO4" i="5"/>
  <c r="AN4" i="5"/>
  <c r="AM4" i="5"/>
  <c r="AL4" i="5"/>
  <c r="AK4" i="5"/>
  <c r="N4" i="5"/>
  <c r="M4" i="5" s="1"/>
  <c r="N3" i="5"/>
  <c r="M3" i="5" s="1"/>
  <c r="P2" i="5"/>
  <c r="N487" i="4"/>
  <c r="M487" i="4" s="1"/>
  <c r="N486" i="4"/>
  <c r="M486" i="4" s="1"/>
  <c r="N485" i="4"/>
  <c r="M485" i="4" s="1"/>
  <c r="N484" i="4"/>
  <c r="M484" i="4" s="1"/>
  <c r="N483" i="4"/>
  <c r="M483" i="4" s="1"/>
  <c r="N482" i="4"/>
  <c r="M482" i="4" s="1"/>
  <c r="N481" i="4"/>
  <c r="M481" i="4" s="1"/>
  <c r="N480" i="4"/>
  <c r="M480" i="4" s="1"/>
  <c r="N479" i="4"/>
  <c r="M479" i="4" s="1"/>
  <c r="N478" i="4"/>
  <c r="M478" i="4" s="1"/>
  <c r="N477" i="4"/>
  <c r="M477" i="4" s="1"/>
  <c r="N476" i="4"/>
  <c r="M476" i="4" s="1"/>
  <c r="N475" i="4"/>
  <c r="M475" i="4" s="1"/>
  <c r="N474" i="4"/>
  <c r="M474" i="4" s="1"/>
  <c r="N473" i="4"/>
  <c r="M473" i="4" s="1"/>
  <c r="N472" i="4"/>
  <c r="M472" i="4" s="1"/>
  <c r="N471" i="4"/>
  <c r="M471" i="4" s="1"/>
  <c r="N470" i="4"/>
  <c r="M470" i="4" s="1"/>
  <c r="N469" i="4"/>
  <c r="M469" i="4" s="1"/>
  <c r="N468" i="4"/>
  <c r="M468" i="4" s="1"/>
  <c r="N467" i="4"/>
  <c r="M467" i="4" s="1"/>
  <c r="N466" i="4"/>
  <c r="M466" i="4" s="1"/>
  <c r="N465" i="4"/>
  <c r="M465" i="4" s="1"/>
  <c r="N464" i="4"/>
  <c r="M464" i="4" s="1"/>
  <c r="N463" i="4"/>
  <c r="M463" i="4" s="1"/>
  <c r="N462" i="4"/>
  <c r="M462" i="4" s="1"/>
  <c r="N461" i="4"/>
  <c r="M461" i="4" s="1"/>
  <c r="N460" i="4"/>
  <c r="M460" i="4" s="1"/>
  <c r="N459" i="4"/>
  <c r="M459" i="4" s="1"/>
  <c r="N458" i="4"/>
  <c r="M458" i="4" s="1"/>
  <c r="N457" i="4"/>
  <c r="M457" i="4" s="1"/>
  <c r="N456" i="4"/>
  <c r="M456" i="4" s="1"/>
  <c r="N455" i="4"/>
  <c r="M455" i="4" s="1"/>
  <c r="N454" i="4"/>
  <c r="M454" i="4" s="1"/>
  <c r="N453" i="4"/>
  <c r="M453" i="4" s="1"/>
  <c r="N452" i="4"/>
  <c r="M452" i="4" s="1"/>
  <c r="N451" i="4"/>
  <c r="M451" i="4" s="1"/>
  <c r="N450" i="4"/>
  <c r="M450" i="4" s="1"/>
  <c r="N449" i="4"/>
  <c r="M449" i="4" s="1"/>
  <c r="N448" i="4"/>
  <c r="M448" i="4" s="1"/>
  <c r="N447" i="4"/>
  <c r="M447" i="4" s="1"/>
  <c r="N446" i="4"/>
  <c r="M446" i="4" s="1"/>
  <c r="N445" i="4"/>
  <c r="M445" i="4" s="1"/>
  <c r="N444" i="4"/>
  <c r="M444" i="4" s="1"/>
  <c r="N443" i="4"/>
  <c r="M443" i="4" s="1"/>
  <c r="N442" i="4"/>
  <c r="M442" i="4" s="1"/>
  <c r="N441" i="4"/>
  <c r="M441" i="4" s="1"/>
  <c r="N440" i="4"/>
  <c r="M440" i="4" s="1"/>
  <c r="N439" i="4"/>
  <c r="M439" i="4" s="1"/>
  <c r="N438" i="4"/>
  <c r="M438" i="4" s="1"/>
  <c r="N437" i="4"/>
  <c r="M437" i="4" s="1"/>
  <c r="N436" i="4"/>
  <c r="M436" i="4" s="1"/>
  <c r="N435" i="4"/>
  <c r="M435" i="4" s="1"/>
  <c r="N434" i="4"/>
  <c r="M434" i="4" s="1"/>
  <c r="N433" i="4"/>
  <c r="M433" i="4" s="1"/>
  <c r="N432" i="4"/>
  <c r="M432" i="4" s="1"/>
  <c r="N431" i="4"/>
  <c r="M431" i="4" s="1"/>
  <c r="N430" i="4"/>
  <c r="M430" i="4" s="1"/>
  <c r="N429" i="4"/>
  <c r="M429" i="4" s="1"/>
  <c r="N428" i="4"/>
  <c r="M428" i="4" s="1"/>
  <c r="N427" i="4"/>
  <c r="M427" i="4" s="1"/>
  <c r="N426" i="4"/>
  <c r="M426" i="4" s="1"/>
  <c r="N425" i="4"/>
  <c r="M425" i="4" s="1"/>
  <c r="N424" i="4"/>
  <c r="M424" i="4" s="1"/>
  <c r="N423" i="4"/>
  <c r="M423" i="4" s="1"/>
  <c r="N422" i="4"/>
  <c r="M422" i="4" s="1"/>
  <c r="N421" i="4"/>
  <c r="M421" i="4" s="1"/>
  <c r="N420" i="4"/>
  <c r="M420" i="4" s="1"/>
  <c r="N419" i="4"/>
  <c r="M419" i="4" s="1"/>
  <c r="N418" i="4"/>
  <c r="M418" i="4" s="1"/>
  <c r="N417" i="4"/>
  <c r="M417" i="4" s="1"/>
  <c r="N416" i="4"/>
  <c r="M416" i="4" s="1"/>
  <c r="N415" i="4"/>
  <c r="M415" i="4" s="1"/>
  <c r="N414" i="4"/>
  <c r="M414" i="4" s="1"/>
  <c r="N413" i="4"/>
  <c r="M413" i="4" s="1"/>
  <c r="N412" i="4"/>
  <c r="M412" i="4" s="1"/>
  <c r="N411" i="4"/>
  <c r="M411" i="4" s="1"/>
  <c r="N410" i="4"/>
  <c r="M410" i="4" s="1"/>
  <c r="N409" i="4"/>
  <c r="M409" i="4" s="1"/>
  <c r="N408" i="4"/>
  <c r="M408" i="4" s="1"/>
  <c r="N407" i="4"/>
  <c r="M407" i="4" s="1"/>
  <c r="N406" i="4"/>
  <c r="M406" i="4" s="1"/>
  <c r="N405" i="4"/>
  <c r="M405" i="4" s="1"/>
  <c r="N404" i="4"/>
  <c r="M404" i="4" s="1"/>
  <c r="N403" i="4"/>
  <c r="M403" i="4" s="1"/>
  <c r="N402" i="4"/>
  <c r="M402" i="4" s="1"/>
  <c r="N401" i="4"/>
  <c r="M401" i="4" s="1"/>
  <c r="N400" i="4"/>
  <c r="M400" i="4" s="1"/>
  <c r="N399" i="4"/>
  <c r="M399" i="4" s="1"/>
  <c r="N398" i="4"/>
  <c r="M398" i="4" s="1"/>
  <c r="N397" i="4"/>
  <c r="M397" i="4" s="1"/>
  <c r="N396" i="4"/>
  <c r="M396" i="4" s="1"/>
  <c r="N395" i="4"/>
  <c r="M395" i="4" s="1"/>
  <c r="N394" i="4"/>
  <c r="M394" i="4" s="1"/>
  <c r="N393" i="4"/>
  <c r="M393" i="4" s="1"/>
  <c r="N392" i="4"/>
  <c r="M392" i="4" s="1"/>
  <c r="N391" i="4"/>
  <c r="M391" i="4" s="1"/>
  <c r="N390" i="4"/>
  <c r="M390" i="4" s="1"/>
  <c r="N389" i="4"/>
  <c r="M389" i="4" s="1"/>
  <c r="N388" i="4"/>
  <c r="M388" i="4" s="1"/>
  <c r="N387" i="4"/>
  <c r="M387" i="4" s="1"/>
  <c r="N386" i="4"/>
  <c r="M386" i="4" s="1"/>
  <c r="N385" i="4"/>
  <c r="M385" i="4" s="1"/>
  <c r="N384" i="4"/>
  <c r="M384" i="4" s="1"/>
  <c r="N383" i="4"/>
  <c r="M383" i="4" s="1"/>
  <c r="N382" i="4"/>
  <c r="M382" i="4" s="1"/>
  <c r="N381" i="4"/>
  <c r="M381" i="4" s="1"/>
  <c r="N380" i="4"/>
  <c r="M380" i="4" s="1"/>
  <c r="N379" i="4"/>
  <c r="M379" i="4" s="1"/>
  <c r="N378" i="4"/>
  <c r="M378" i="4"/>
  <c r="N377" i="4"/>
  <c r="M377" i="4" s="1"/>
  <c r="N376" i="4"/>
  <c r="M376" i="4" s="1"/>
  <c r="N375" i="4"/>
  <c r="M375" i="4" s="1"/>
  <c r="N374" i="4"/>
  <c r="M374" i="4" s="1"/>
  <c r="N373" i="4"/>
  <c r="M373" i="4" s="1"/>
  <c r="N372" i="4"/>
  <c r="M372" i="4" s="1"/>
  <c r="N371" i="4"/>
  <c r="M371" i="4" s="1"/>
  <c r="N370" i="4"/>
  <c r="M370" i="4" s="1"/>
  <c r="N369" i="4"/>
  <c r="M369" i="4" s="1"/>
  <c r="N368" i="4"/>
  <c r="M368" i="4" s="1"/>
  <c r="N367" i="4"/>
  <c r="M367" i="4" s="1"/>
  <c r="N366" i="4"/>
  <c r="M366" i="4" s="1"/>
  <c r="N365" i="4"/>
  <c r="M365" i="4" s="1"/>
  <c r="N364" i="4"/>
  <c r="M364" i="4" s="1"/>
  <c r="N363" i="4"/>
  <c r="M363" i="4" s="1"/>
  <c r="N362" i="4"/>
  <c r="M362" i="4" s="1"/>
  <c r="N361" i="4"/>
  <c r="M361" i="4" s="1"/>
  <c r="N360" i="4"/>
  <c r="M360" i="4" s="1"/>
  <c r="N359" i="4"/>
  <c r="M359" i="4" s="1"/>
  <c r="N358" i="4"/>
  <c r="M358" i="4" s="1"/>
  <c r="N357" i="4"/>
  <c r="M357" i="4" s="1"/>
  <c r="N356" i="4"/>
  <c r="M356" i="4" s="1"/>
  <c r="N355" i="4"/>
  <c r="M355" i="4" s="1"/>
  <c r="N354" i="4"/>
  <c r="M354" i="4"/>
  <c r="N353" i="4"/>
  <c r="M353" i="4" s="1"/>
  <c r="N352" i="4"/>
  <c r="M352" i="4" s="1"/>
  <c r="N351" i="4"/>
  <c r="M351" i="4" s="1"/>
  <c r="N350" i="4"/>
  <c r="M350" i="4" s="1"/>
  <c r="N349" i="4"/>
  <c r="M349" i="4" s="1"/>
  <c r="N348" i="4"/>
  <c r="M348" i="4" s="1"/>
  <c r="N347" i="4"/>
  <c r="M347" i="4" s="1"/>
  <c r="N346" i="4"/>
  <c r="M346" i="4" s="1"/>
  <c r="N345" i="4"/>
  <c r="M345" i="4" s="1"/>
  <c r="N344" i="4"/>
  <c r="M344" i="4" s="1"/>
  <c r="N343" i="4"/>
  <c r="M343" i="4" s="1"/>
  <c r="N342" i="4"/>
  <c r="M342" i="4" s="1"/>
  <c r="N341" i="4"/>
  <c r="M341" i="4" s="1"/>
  <c r="N340" i="4"/>
  <c r="M340" i="4" s="1"/>
  <c r="N339" i="4"/>
  <c r="M339" i="4" s="1"/>
  <c r="N338" i="4"/>
  <c r="M338" i="4" s="1"/>
  <c r="N337" i="4"/>
  <c r="M337" i="4" s="1"/>
  <c r="N336" i="4"/>
  <c r="M336" i="4" s="1"/>
  <c r="N335" i="4"/>
  <c r="M335" i="4" s="1"/>
  <c r="N334" i="4"/>
  <c r="M334" i="4" s="1"/>
  <c r="N333" i="4"/>
  <c r="M333" i="4" s="1"/>
  <c r="N332" i="4"/>
  <c r="M332" i="4" s="1"/>
  <c r="N331" i="4"/>
  <c r="M331" i="4" s="1"/>
  <c r="N330" i="4"/>
  <c r="M330" i="4" s="1"/>
  <c r="N329" i="4"/>
  <c r="M329" i="4" s="1"/>
  <c r="N328" i="4"/>
  <c r="M328" i="4" s="1"/>
  <c r="N327" i="4"/>
  <c r="M327" i="4" s="1"/>
  <c r="N326" i="4"/>
  <c r="M326" i="4"/>
  <c r="N325" i="4"/>
  <c r="M325" i="4" s="1"/>
  <c r="N324" i="4"/>
  <c r="M324" i="4" s="1"/>
  <c r="N323" i="4"/>
  <c r="M323" i="4" s="1"/>
  <c r="N322" i="4"/>
  <c r="M322" i="4" s="1"/>
  <c r="N321" i="4"/>
  <c r="M321" i="4" s="1"/>
  <c r="N320" i="4"/>
  <c r="M320" i="4" s="1"/>
  <c r="N319" i="4"/>
  <c r="M319" i="4" s="1"/>
  <c r="N318" i="4"/>
  <c r="M318" i="4" s="1"/>
  <c r="N317" i="4"/>
  <c r="M317" i="4" s="1"/>
  <c r="N316" i="4"/>
  <c r="M316" i="4" s="1"/>
  <c r="N315" i="4"/>
  <c r="M315" i="4" s="1"/>
  <c r="N314" i="4"/>
  <c r="M314" i="4" s="1"/>
  <c r="N313" i="4"/>
  <c r="M313" i="4" s="1"/>
  <c r="N312" i="4"/>
  <c r="M312" i="4" s="1"/>
  <c r="N311" i="4"/>
  <c r="M311" i="4" s="1"/>
  <c r="N310" i="4"/>
  <c r="M310" i="4" s="1"/>
  <c r="N309" i="4"/>
  <c r="M309" i="4" s="1"/>
  <c r="N308" i="4"/>
  <c r="M308" i="4" s="1"/>
  <c r="N307" i="4"/>
  <c r="M307" i="4" s="1"/>
  <c r="N306" i="4"/>
  <c r="M306" i="4" s="1"/>
  <c r="N305" i="4"/>
  <c r="M305" i="4" s="1"/>
  <c r="N304" i="4"/>
  <c r="M304" i="4" s="1"/>
  <c r="N303" i="4"/>
  <c r="M303" i="4" s="1"/>
  <c r="N302" i="4"/>
  <c r="M302" i="4" s="1"/>
  <c r="N301" i="4"/>
  <c r="M301" i="4" s="1"/>
  <c r="N300" i="4"/>
  <c r="M300" i="4" s="1"/>
  <c r="N299" i="4"/>
  <c r="M299" i="4" s="1"/>
  <c r="N298" i="4"/>
  <c r="M298" i="4"/>
  <c r="N297" i="4"/>
  <c r="M297" i="4" s="1"/>
  <c r="N296" i="4"/>
  <c r="M296" i="4" s="1"/>
  <c r="N295" i="4"/>
  <c r="M295" i="4" s="1"/>
  <c r="N294" i="4"/>
  <c r="M294" i="4" s="1"/>
  <c r="N293" i="4"/>
  <c r="M293" i="4" s="1"/>
  <c r="N292" i="4"/>
  <c r="M292" i="4" s="1"/>
  <c r="N291" i="4"/>
  <c r="M291" i="4" s="1"/>
  <c r="N290" i="4"/>
  <c r="M290" i="4" s="1"/>
  <c r="N289" i="4"/>
  <c r="M289" i="4" s="1"/>
  <c r="N288" i="4"/>
  <c r="M288" i="4" s="1"/>
  <c r="N287" i="4"/>
  <c r="M287" i="4" s="1"/>
  <c r="N286" i="4"/>
  <c r="M286" i="4" s="1"/>
  <c r="N285" i="4"/>
  <c r="M285" i="4" s="1"/>
  <c r="N284" i="4"/>
  <c r="M284" i="4" s="1"/>
  <c r="N283" i="4"/>
  <c r="M283" i="4" s="1"/>
  <c r="N282" i="4"/>
  <c r="M282" i="4" s="1"/>
  <c r="N281" i="4"/>
  <c r="M281" i="4" s="1"/>
  <c r="N280" i="4"/>
  <c r="M280" i="4" s="1"/>
  <c r="N279" i="4"/>
  <c r="M279" i="4" s="1"/>
  <c r="N278" i="4"/>
  <c r="M278" i="4" s="1"/>
  <c r="N277" i="4"/>
  <c r="M277" i="4" s="1"/>
  <c r="N276" i="4"/>
  <c r="M276" i="4" s="1"/>
  <c r="N275" i="4"/>
  <c r="M275" i="4" s="1"/>
  <c r="N274" i="4"/>
  <c r="M274" i="4" s="1"/>
  <c r="N273" i="4"/>
  <c r="M273" i="4" s="1"/>
  <c r="N272" i="4"/>
  <c r="M272" i="4" s="1"/>
  <c r="N271" i="4"/>
  <c r="M271" i="4" s="1"/>
  <c r="N270" i="4"/>
  <c r="M270" i="4" s="1"/>
  <c r="N269" i="4"/>
  <c r="M269" i="4" s="1"/>
  <c r="N268" i="4"/>
  <c r="M268" i="4" s="1"/>
  <c r="N267" i="4"/>
  <c r="M267" i="4" s="1"/>
  <c r="N266" i="4"/>
  <c r="M266" i="4" s="1"/>
  <c r="N265" i="4"/>
  <c r="M265" i="4" s="1"/>
  <c r="N264" i="4"/>
  <c r="M264" i="4" s="1"/>
  <c r="N263" i="4"/>
  <c r="M263" i="4" s="1"/>
  <c r="N262" i="4"/>
  <c r="M262" i="4" s="1"/>
  <c r="N261" i="4"/>
  <c r="M261" i="4" s="1"/>
  <c r="N260" i="4"/>
  <c r="M260" i="4" s="1"/>
  <c r="N259" i="4"/>
  <c r="M259" i="4" s="1"/>
  <c r="N258" i="4"/>
  <c r="M258" i="4" s="1"/>
  <c r="N257" i="4"/>
  <c r="M257" i="4" s="1"/>
  <c r="N256" i="4"/>
  <c r="M256" i="4" s="1"/>
  <c r="N255" i="4"/>
  <c r="M255" i="4" s="1"/>
  <c r="N254" i="4"/>
  <c r="M254" i="4" s="1"/>
  <c r="N253" i="4"/>
  <c r="M253" i="4" s="1"/>
  <c r="N252" i="4"/>
  <c r="M252" i="4" s="1"/>
  <c r="N251" i="4"/>
  <c r="M251" i="4" s="1"/>
  <c r="N250" i="4"/>
  <c r="M250" i="4" s="1"/>
  <c r="N249" i="4"/>
  <c r="M249" i="4" s="1"/>
  <c r="N248" i="4"/>
  <c r="M248" i="4" s="1"/>
  <c r="N247" i="4"/>
  <c r="M247" i="4" s="1"/>
  <c r="N246" i="4"/>
  <c r="M246" i="4" s="1"/>
  <c r="N245" i="4"/>
  <c r="M245" i="4" s="1"/>
  <c r="N244" i="4"/>
  <c r="M244" i="4" s="1"/>
  <c r="N243" i="4"/>
  <c r="M243" i="4" s="1"/>
  <c r="N242" i="4"/>
  <c r="M242" i="4" s="1"/>
  <c r="N241" i="4"/>
  <c r="M241" i="4" s="1"/>
  <c r="N240" i="4"/>
  <c r="M240" i="4" s="1"/>
  <c r="N239" i="4"/>
  <c r="M239" i="4" s="1"/>
  <c r="N238" i="4"/>
  <c r="M238" i="4" s="1"/>
  <c r="N237" i="4"/>
  <c r="M237" i="4" s="1"/>
  <c r="N236" i="4"/>
  <c r="M236" i="4" s="1"/>
  <c r="N235" i="4"/>
  <c r="M235" i="4" s="1"/>
  <c r="N234" i="4"/>
  <c r="M234" i="4" s="1"/>
  <c r="N233" i="4"/>
  <c r="M233" i="4" s="1"/>
  <c r="N232" i="4"/>
  <c r="M232" i="4" s="1"/>
  <c r="N231" i="4"/>
  <c r="M231" i="4" s="1"/>
  <c r="N230" i="4"/>
  <c r="M230" i="4" s="1"/>
  <c r="N229" i="4"/>
  <c r="M229" i="4" s="1"/>
  <c r="N228" i="4"/>
  <c r="M228" i="4" s="1"/>
  <c r="N227" i="4"/>
  <c r="M227" i="4" s="1"/>
  <c r="N226" i="4"/>
  <c r="M226" i="4" s="1"/>
  <c r="N225" i="4"/>
  <c r="M225" i="4" s="1"/>
  <c r="N224" i="4"/>
  <c r="M224" i="4"/>
  <c r="N223" i="4"/>
  <c r="M223" i="4" s="1"/>
  <c r="N222" i="4"/>
  <c r="M222" i="4" s="1"/>
  <c r="N221" i="4"/>
  <c r="M221" i="4" s="1"/>
  <c r="N220" i="4"/>
  <c r="M220" i="4" s="1"/>
  <c r="N219" i="4"/>
  <c r="M219" i="4" s="1"/>
  <c r="N218" i="4"/>
  <c r="M218" i="4" s="1"/>
  <c r="N217" i="4"/>
  <c r="M217" i="4" s="1"/>
  <c r="N216" i="4"/>
  <c r="M216" i="4" s="1"/>
  <c r="N215" i="4"/>
  <c r="M215" i="4" s="1"/>
  <c r="N214" i="4"/>
  <c r="M214" i="4" s="1"/>
  <c r="N213" i="4"/>
  <c r="M213" i="4" s="1"/>
  <c r="N212" i="4"/>
  <c r="M212" i="4" s="1"/>
  <c r="N211" i="4"/>
  <c r="M211" i="4" s="1"/>
  <c r="N210" i="4"/>
  <c r="M210" i="4" s="1"/>
  <c r="N209" i="4"/>
  <c r="M209" i="4" s="1"/>
  <c r="N208" i="4"/>
  <c r="M208" i="4" s="1"/>
  <c r="N207" i="4"/>
  <c r="M207" i="4" s="1"/>
  <c r="N206" i="4"/>
  <c r="M206" i="4" s="1"/>
  <c r="N205" i="4"/>
  <c r="M205" i="4" s="1"/>
  <c r="N204" i="4"/>
  <c r="M204" i="4" s="1"/>
  <c r="N203" i="4"/>
  <c r="M203" i="4" s="1"/>
  <c r="N202" i="4"/>
  <c r="M202" i="4" s="1"/>
  <c r="N201" i="4"/>
  <c r="M201" i="4" s="1"/>
  <c r="N200" i="4"/>
  <c r="M200" i="4" s="1"/>
  <c r="N199" i="4"/>
  <c r="M199" i="4" s="1"/>
  <c r="N198" i="4"/>
  <c r="M198" i="4" s="1"/>
  <c r="N197" i="4"/>
  <c r="M197" i="4" s="1"/>
  <c r="N196" i="4"/>
  <c r="M196" i="4" s="1"/>
  <c r="N195" i="4"/>
  <c r="M195" i="4" s="1"/>
  <c r="N194" i="4"/>
  <c r="M194" i="4" s="1"/>
  <c r="N193" i="4"/>
  <c r="M193" i="4" s="1"/>
  <c r="N192" i="4"/>
  <c r="M192" i="4" s="1"/>
  <c r="N191" i="4"/>
  <c r="M191" i="4" s="1"/>
  <c r="N190" i="4"/>
  <c r="M190" i="4" s="1"/>
  <c r="N189" i="4"/>
  <c r="M189" i="4" s="1"/>
  <c r="N188" i="4"/>
  <c r="M188" i="4" s="1"/>
  <c r="N187" i="4"/>
  <c r="M187" i="4" s="1"/>
  <c r="N186" i="4"/>
  <c r="M186" i="4" s="1"/>
  <c r="N185" i="4"/>
  <c r="M185" i="4" s="1"/>
  <c r="N184" i="4"/>
  <c r="M184" i="4" s="1"/>
  <c r="N183" i="4"/>
  <c r="M183" i="4" s="1"/>
  <c r="N182" i="4"/>
  <c r="M182" i="4" s="1"/>
  <c r="N181" i="4"/>
  <c r="M181" i="4" s="1"/>
  <c r="N180" i="4"/>
  <c r="M180" i="4" s="1"/>
  <c r="N179" i="4"/>
  <c r="M179" i="4" s="1"/>
  <c r="N178" i="4"/>
  <c r="M178" i="4" s="1"/>
  <c r="N177" i="4"/>
  <c r="M177" i="4" s="1"/>
  <c r="N176" i="4"/>
  <c r="M176" i="4" s="1"/>
  <c r="N175" i="4"/>
  <c r="M175" i="4" s="1"/>
  <c r="N174" i="4"/>
  <c r="M174" i="4" s="1"/>
  <c r="N173" i="4"/>
  <c r="M173" i="4" s="1"/>
  <c r="N172" i="4"/>
  <c r="M172" i="4" s="1"/>
  <c r="N171" i="4"/>
  <c r="M171" i="4" s="1"/>
  <c r="N170" i="4"/>
  <c r="M170" i="4" s="1"/>
  <c r="N169" i="4"/>
  <c r="M169" i="4" s="1"/>
  <c r="N168" i="4"/>
  <c r="M168" i="4" s="1"/>
  <c r="N167" i="4"/>
  <c r="M167" i="4" s="1"/>
  <c r="N166" i="4"/>
  <c r="M166" i="4" s="1"/>
  <c r="N165" i="4"/>
  <c r="M165" i="4" s="1"/>
  <c r="N164" i="4"/>
  <c r="M164" i="4" s="1"/>
  <c r="N163" i="4"/>
  <c r="M163" i="4" s="1"/>
  <c r="N162" i="4"/>
  <c r="M162" i="4" s="1"/>
  <c r="N161" i="4"/>
  <c r="M161" i="4" s="1"/>
  <c r="N160" i="4"/>
  <c r="M160" i="4" s="1"/>
  <c r="N159" i="4"/>
  <c r="M159" i="4" s="1"/>
  <c r="N158" i="4"/>
  <c r="M158" i="4" s="1"/>
  <c r="N157" i="4"/>
  <c r="M157" i="4" s="1"/>
  <c r="N156" i="4"/>
  <c r="M156" i="4"/>
  <c r="N155" i="4"/>
  <c r="M155" i="4" s="1"/>
  <c r="N154" i="4"/>
  <c r="M154" i="4" s="1"/>
  <c r="N153" i="4"/>
  <c r="M153" i="4" s="1"/>
  <c r="N152" i="4"/>
  <c r="M152" i="4" s="1"/>
  <c r="N151" i="4"/>
  <c r="M151" i="4" s="1"/>
  <c r="N150" i="4"/>
  <c r="M150" i="4" s="1"/>
  <c r="N149" i="4"/>
  <c r="M149" i="4" s="1"/>
  <c r="N148" i="4"/>
  <c r="M148" i="4"/>
  <c r="N147" i="4"/>
  <c r="M147" i="4" s="1"/>
  <c r="N146" i="4"/>
  <c r="M146" i="4" s="1"/>
  <c r="N145" i="4"/>
  <c r="M145" i="4"/>
  <c r="N144" i="4"/>
  <c r="M144" i="4" s="1"/>
  <c r="N143" i="4"/>
  <c r="M143" i="4" s="1"/>
  <c r="N142" i="4"/>
  <c r="M142" i="4" s="1"/>
  <c r="N141" i="4"/>
  <c r="M141" i="4" s="1"/>
  <c r="N140" i="4"/>
  <c r="M140" i="4" s="1"/>
  <c r="N139" i="4"/>
  <c r="M139" i="4" s="1"/>
  <c r="N138" i="4"/>
  <c r="M138" i="4"/>
  <c r="N137" i="4"/>
  <c r="M137" i="4" s="1"/>
  <c r="N136" i="4"/>
  <c r="M136" i="4" s="1"/>
  <c r="N135" i="4"/>
  <c r="M135" i="4" s="1"/>
  <c r="N134" i="4"/>
  <c r="M134" i="4" s="1"/>
  <c r="N133" i="4"/>
  <c r="M133" i="4" s="1"/>
  <c r="N132" i="4"/>
  <c r="M132" i="4" s="1"/>
  <c r="N131" i="4"/>
  <c r="M131" i="4" s="1"/>
  <c r="N130" i="4"/>
  <c r="M130" i="4" s="1"/>
  <c r="N129" i="4"/>
  <c r="M129" i="4" s="1"/>
  <c r="N128" i="4"/>
  <c r="M128" i="4" s="1"/>
  <c r="N127" i="4"/>
  <c r="M127" i="4" s="1"/>
  <c r="N126" i="4"/>
  <c r="M126" i="4" s="1"/>
  <c r="N125" i="4"/>
  <c r="M125" i="4" s="1"/>
  <c r="N124" i="4"/>
  <c r="M124" i="4" s="1"/>
  <c r="N123" i="4"/>
  <c r="M123" i="4" s="1"/>
  <c r="N122" i="4"/>
  <c r="M122" i="4" s="1"/>
  <c r="N121" i="4"/>
  <c r="M121" i="4" s="1"/>
  <c r="N120" i="4"/>
  <c r="M120" i="4" s="1"/>
  <c r="N119" i="4"/>
  <c r="M119" i="4" s="1"/>
  <c r="N118" i="4"/>
  <c r="M118" i="4" s="1"/>
  <c r="N117" i="4"/>
  <c r="M117" i="4" s="1"/>
  <c r="N116" i="4"/>
  <c r="M116" i="4" s="1"/>
  <c r="N115" i="4"/>
  <c r="M115" i="4" s="1"/>
  <c r="N114" i="4"/>
  <c r="M114" i="4" s="1"/>
  <c r="N113" i="4"/>
  <c r="M113" i="4" s="1"/>
  <c r="N112" i="4"/>
  <c r="M112" i="4" s="1"/>
  <c r="N111" i="4"/>
  <c r="M111" i="4" s="1"/>
  <c r="N110" i="4"/>
  <c r="M110" i="4" s="1"/>
  <c r="N109" i="4"/>
  <c r="M109" i="4" s="1"/>
  <c r="N108" i="4"/>
  <c r="M108" i="4" s="1"/>
  <c r="N107" i="4"/>
  <c r="M107" i="4" s="1"/>
  <c r="N106" i="4"/>
  <c r="M106" i="4" s="1"/>
  <c r="N105" i="4"/>
  <c r="M105" i="4" s="1"/>
  <c r="N104" i="4"/>
  <c r="M104" i="4" s="1"/>
  <c r="N103" i="4"/>
  <c r="M103" i="4" s="1"/>
  <c r="N102" i="4"/>
  <c r="M102" i="4" s="1"/>
  <c r="N101" i="4"/>
  <c r="M101" i="4" s="1"/>
  <c r="N100" i="4"/>
  <c r="M100" i="4" s="1"/>
  <c r="N99" i="4"/>
  <c r="M99" i="4" s="1"/>
  <c r="N98" i="4"/>
  <c r="M98" i="4" s="1"/>
  <c r="N97" i="4"/>
  <c r="M97" i="4" s="1"/>
  <c r="N96" i="4"/>
  <c r="M96" i="4" s="1"/>
  <c r="N95" i="4"/>
  <c r="M95" i="4" s="1"/>
  <c r="N94" i="4"/>
  <c r="M94" i="4" s="1"/>
  <c r="N93" i="4"/>
  <c r="M93" i="4" s="1"/>
  <c r="N92" i="4"/>
  <c r="M92" i="4" s="1"/>
  <c r="N91" i="4"/>
  <c r="M91" i="4" s="1"/>
  <c r="N90" i="4"/>
  <c r="M90" i="4" s="1"/>
  <c r="N89" i="4"/>
  <c r="M89" i="4" s="1"/>
  <c r="N88" i="4"/>
  <c r="M88" i="4" s="1"/>
  <c r="N87" i="4"/>
  <c r="M87" i="4" s="1"/>
  <c r="N86" i="4"/>
  <c r="M86" i="4" s="1"/>
  <c r="N85" i="4"/>
  <c r="M85" i="4"/>
  <c r="N84" i="4"/>
  <c r="M84" i="4"/>
  <c r="N83" i="4"/>
  <c r="M83" i="4" s="1"/>
  <c r="N82" i="4"/>
  <c r="M82" i="4" s="1"/>
  <c r="N81" i="4"/>
  <c r="M81" i="4" s="1"/>
  <c r="N80" i="4"/>
  <c r="M80" i="4" s="1"/>
  <c r="N79" i="4"/>
  <c r="M79" i="4" s="1"/>
  <c r="N78" i="4"/>
  <c r="M78" i="4" s="1"/>
  <c r="N77" i="4"/>
  <c r="M77" i="4" s="1"/>
  <c r="N76" i="4"/>
  <c r="M76" i="4" s="1"/>
  <c r="N75" i="4"/>
  <c r="M75" i="4" s="1"/>
  <c r="N74" i="4"/>
  <c r="M74" i="4" s="1"/>
  <c r="N73" i="4"/>
  <c r="M73" i="4" s="1"/>
  <c r="N72" i="4"/>
  <c r="M72" i="4" s="1"/>
  <c r="N71" i="4"/>
  <c r="M71" i="4" s="1"/>
  <c r="N70" i="4"/>
  <c r="M70" i="4" s="1"/>
  <c r="N69" i="4"/>
  <c r="M69" i="4" s="1"/>
  <c r="N68" i="4"/>
  <c r="M68" i="4" s="1"/>
  <c r="N67" i="4"/>
  <c r="M67" i="4" s="1"/>
  <c r="N66" i="4"/>
  <c r="M66" i="4" s="1"/>
  <c r="N65" i="4"/>
  <c r="M65" i="4" s="1"/>
  <c r="N64" i="4"/>
  <c r="M64" i="4" s="1"/>
  <c r="N63" i="4"/>
  <c r="M63" i="4" s="1"/>
  <c r="N62" i="4"/>
  <c r="M62" i="4" s="1"/>
  <c r="N61" i="4"/>
  <c r="M61" i="4" s="1"/>
  <c r="N60" i="4"/>
  <c r="M60" i="4" s="1"/>
  <c r="N59" i="4"/>
  <c r="M59" i="4" s="1"/>
  <c r="N58" i="4"/>
  <c r="M58" i="4"/>
  <c r="N57" i="4"/>
  <c r="M57" i="4" s="1"/>
  <c r="N56" i="4"/>
  <c r="M56" i="4" s="1"/>
  <c r="N55" i="4"/>
  <c r="M55" i="4" s="1"/>
  <c r="N54" i="4"/>
  <c r="M54" i="4" s="1"/>
  <c r="N53" i="4"/>
  <c r="M53" i="4" s="1"/>
  <c r="N52" i="4"/>
  <c r="M52" i="4" s="1"/>
  <c r="N51" i="4"/>
  <c r="M51" i="4" s="1"/>
  <c r="N50" i="4"/>
  <c r="M50" i="4" s="1"/>
  <c r="N49" i="4"/>
  <c r="M49" i="4" s="1"/>
  <c r="N48" i="4"/>
  <c r="M48" i="4" s="1"/>
  <c r="N47" i="4"/>
  <c r="M47" i="4" s="1"/>
  <c r="N46" i="4"/>
  <c r="M46" i="4" s="1"/>
  <c r="N45" i="4"/>
  <c r="M45" i="4" s="1"/>
  <c r="N44" i="4"/>
  <c r="M44" i="4" s="1"/>
  <c r="N43" i="4"/>
  <c r="M43" i="4" s="1"/>
  <c r="N42" i="4"/>
  <c r="M42" i="4" s="1"/>
  <c r="N41" i="4"/>
  <c r="M41" i="4" s="1"/>
  <c r="N40" i="4"/>
  <c r="M40" i="4" s="1"/>
  <c r="N39" i="4"/>
  <c r="M39" i="4" s="1"/>
  <c r="N38" i="4"/>
  <c r="M38" i="4" s="1"/>
  <c r="AN37" i="4"/>
  <c r="AM37" i="4"/>
  <c r="AL37" i="4"/>
  <c r="AK37" i="4"/>
  <c r="N37" i="4"/>
  <c r="M37" i="4" s="1"/>
  <c r="N36" i="4"/>
  <c r="M36" i="4" s="1"/>
  <c r="N35" i="4"/>
  <c r="M35" i="4"/>
  <c r="N34" i="4"/>
  <c r="M34" i="4" s="1"/>
  <c r="N33" i="4"/>
  <c r="M33" i="4" s="1"/>
  <c r="N32" i="4"/>
  <c r="M32" i="4" s="1"/>
  <c r="AH31" i="4"/>
  <c r="AH35" i="4" s="1"/>
  <c r="N31" i="4"/>
  <c r="M31" i="4" s="1"/>
  <c r="N30" i="4"/>
  <c r="M30" i="4" s="1"/>
  <c r="AN29" i="4"/>
  <c r="AL29" i="4"/>
  <c r="AH29" i="4"/>
  <c r="AM29" i="4" s="1"/>
  <c r="N29" i="4"/>
  <c r="M29" i="4" s="1"/>
  <c r="AH28" i="4"/>
  <c r="N28" i="4"/>
  <c r="M28" i="4" s="1"/>
  <c r="AL27" i="4"/>
  <c r="AH27" i="4"/>
  <c r="AM27" i="4" s="1"/>
  <c r="N27" i="4"/>
  <c r="M27" i="4" s="1"/>
  <c r="AL26" i="4"/>
  <c r="AH26" i="4"/>
  <c r="AN26" i="4" s="1"/>
  <c r="N26" i="4"/>
  <c r="M26" i="4" s="1"/>
  <c r="AN25" i="4"/>
  <c r="AM25" i="4"/>
  <c r="AL25" i="4"/>
  <c r="AK25" i="4"/>
  <c r="N25" i="4"/>
  <c r="M25" i="4" s="1"/>
  <c r="AN24" i="4"/>
  <c r="AM24" i="4"/>
  <c r="AL24" i="4"/>
  <c r="AK24" i="4"/>
  <c r="N24" i="4"/>
  <c r="M24" i="4" s="1"/>
  <c r="AN23" i="4"/>
  <c r="AM23" i="4"/>
  <c r="AL23" i="4"/>
  <c r="AK23" i="4"/>
  <c r="N23" i="4"/>
  <c r="M23" i="4" s="1"/>
  <c r="AN22" i="4"/>
  <c r="AM22" i="4"/>
  <c r="AL22" i="4"/>
  <c r="AK22" i="4"/>
  <c r="N22" i="4"/>
  <c r="M22" i="4" s="1"/>
  <c r="N21" i="4"/>
  <c r="M21" i="4" s="1"/>
  <c r="N20" i="4"/>
  <c r="M20" i="4" s="1"/>
  <c r="N19" i="4"/>
  <c r="M19" i="4" s="1"/>
  <c r="N18" i="4"/>
  <c r="M18" i="4" s="1"/>
  <c r="N17" i="4"/>
  <c r="M17" i="4" s="1"/>
  <c r="AN16" i="4"/>
  <c r="AM16" i="4"/>
  <c r="AL16" i="4"/>
  <c r="AK16" i="4"/>
  <c r="N16" i="4"/>
  <c r="M16" i="4" s="1"/>
  <c r="AN15" i="4"/>
  <c r="AM15" i="4"/>
  <c r="AL15" i="4"/>
  <c r="AK15" i="4"/>
  <c r="N15" i="4"/>
  <c r="M15" i="4" s="1"/>
  <c r="AN14" i="4"/>
  <c r="AM14" i="4"/>
  <c r="AL14" i="4"/>
  <c r="AK14" i="4"/>
  <c r="N14" i="4"/>
  <c r="M14" i="4" s="1"/>
  <c r="AN13" i="4"/>
  <c r="AM13" i="4"/>
  <c r="AL13" i="4"/>
  <c r="AK13" i="4"/>
  <c r="N13" i="4"/>
  <c r="M13" i="4" s="1"/>
  <c r="AN12" i="4"/>
  <c r="AM12" i="4"/>
  <c r="AL12" i="4"/>
  <c r="AK12" i="4"/>
  <c r="N12" i="4"/>
  <c r="M12" i="4" s="1"/>
  <c r="AN11" i="4"/>
  <c r="AM11" i="4"/>
  <c r="AL11" i="4"/>
  <c r="AK11" i="4"/>
  <c r="N11" i="4"/>
  <c r="M11" i="4" s="1"/>
  <c r="AN10" i="4"/>
  <c r="AM10" i="4"/>
  <c r="AL10" i="4"/>
  <c r="AK10" i="4"/>
  <c r="N10" i="4"/>
  <c r="M10" i="4" s="1"/>
  <c r="AN9" i="4"/>
  <c r="AM9" i="4"/>
  <c r="AL9" i="4"/>
  <c r="AK9" i="4"/>
  <c r="N9" i="4"/>
  <c r="M9" i="4" s="1"/>
  <c r="AN8" i="4"/>
  <c r="AM8" i="4"/>
  <c r="AL8" i="4"/>
  <c r="AK8" i="4"/>
  <c r="N8" i="4"/>
  <c r="M8" i="4" s="1"/>
  <c r="AN7" i="4"/>
  <c r="AM7" i="4"/>
  <c r="AL7" i="4"/>
  <c r="AK7" i="4"/>
  <c r="N7" i="4"/>
  <c r="M7" i="4" s="1"/>
  <c r="AN6" i="4"/>
  <c r="AM6" i="4"/>
  <c r="AL6" i="4"/>
  <c r="AK6" i="4"/>
  <c r="N6" i="4"/>
  <c r="M6" i="4" s="1"/>
  <c r="AN5" i="4"/>
  <c r="AM5" i="4"/>
  <c r="AL5" i="4"/>
  <c r="AK5" i="4"/>
  <c r="N5" i="4"/>
  <c r="M5" i="4" s="1"/>
  <c r="AN4" i="4"/>
  <c r="AM4" i="4"/>
  <c r="AL4" i="4"/>
  <c r="AK4" i="4"/>
  <c r="AJ4" i="4"/>
  <c r="N4" i="4"/>
  <c r="M4" i="4" s="1"/>
  <c r="N3" i="4"/>
  <c r="M3" i="4" s="1"/>
  <c r="O2" i="4"/>
  <c r="N2" i="4"/>
  <c r="M2" i="4" s="1"/>
  <c r="AZ37" i="3"/>
  <c r="AY37" i="3"/>
  <c r="AX37" i="3"/>
  <c r="AK4" i="3"/>
  <c r="AT32" i="3"/>
  <c r="AT30" i="3"/>
  <c r="AT29" i="3"/>
  <c r="AT28" i="3"/>
  <c r="AT27" i="3"/>
  <c r="AT26" i="3"/>
  <c r="AL37" i="3"/>
  <c r="AM37" i="3"/>
  <c r="AN37" i="3"/>
  <c r="AK37" i="3"/>
  <c r="AK23" i="3"/>
  <c r="AL23" i="3"/>
  <c r="AM23" i="3"/>
  <c r="AN23" i="3"/>
  <c r="AK24" i="3"/>
  <c r="AL24" i="3"/>
  <c r="AM24" i="3"/>
  <c r="AN24" i="3"/>
  <c r="AK25" i="3"/>
  <c r="AL25" i="3"/>
  <c r="AM25" i="3"/>
  <c r="AN25" i="3"/>
  <c r="AK26" i="3"/>
  <c r="AL26" i="3"/>
  <c r="AM26" i="3"/>
  <c r="AN26" i="3"/>
  <c r="AK27" i="3"/>
  <c r="AL27" i="3"/>
  <c r="AM27" i="3"/>
  <c r="AN27" i="3"/>
  <c r="AK28" i="3"/>
  <c r="AL28" i="3"/>
  <c r="AM28" i="3"/>
  <c r="AN28" i="3"/>
  <c r="AK29" i="3"/>
  <c r="AL29" i="3"/>
  <c r="AM29" i="3"/>
  <c r="AN29" i="3"/>
  <c r="AK30" i="3"/>
  <c r="AL30" i="3"/>
  <c r="AM30" i="3"/>
  <c r="AN30" i="3"/>
  <c r="AK31" i="3"/>
  <c r="AL31" i="3"/>
  <c r="AM31" i="3"/>
  <c r="AN31" i="3"/>
  <c r="AK32" i="3"/>
  <c r="AL32" i="3"/>
  <c r="AM32" i="3"/>
  <c r="AN32" i="3"/>
  <c r="AK33" i="3"/>
  <c r="AL33" i="3"/>
  <c r="AM33" i="3"/>
  <c r="AN33" i="3"/>
  <c r="AK34" i="3"/>
  <c r="AL34" i="3"/>
  <c r="AM34" i="3"/>
  <c r="AN34" i="3"/>
  <c r="AK35" i="3"/>
  <c r="AL35" i="3"/>
  <c r="AM35" i="3"/>
  <c r="AN35" i="3"/>
  <c r="AN22" i="3"/>
  <c r="AM22" i="3"/>
  <c r="AL22" i="3"/>
  <c r="AK22" i="3"/>
  <c r="AK5" i="3"/>
  <c r="AL5" i="3"/>
  <c r="AM5" i="3"/>
  <c r="AN5" i="3"/>
  <c r="AK6" i="3"/>
  <c r="AL6" i="3"/>
  <c r="AM6" i="3"/>
  <c r="AN6" i="3"/>
  <c r="AK7" i="3"/>
  <c r="AL7" i="3"/>
  <c r="AM7" i="3"/>
  <c r="AN7" i="3"/>
  <c r="AK8" i="3"/>
  <c r="AL8" i="3"/>
  <c r="AM8" i="3"/>
  <c r="AN8" i="3"/>
  <c r="AK9" i="3"/>
  <c r="AL9" i="3"/>
  <c r="AM9" i="3"/>
  <c r="AN9" i="3"/>
  <c r="AK10" i="3"/>
  <c r="AL10" i="3"/>
  <c r="AM10" i="3"/>
  <c r="AN10" i="3"/>
  <c r="AK11" i="3"/>
  <c r="AL11" i="3"/>
  <c r="AM11" i="3"/>
  <c r="AN11" i="3"/>
  <c r="AK12" i="3"/>
  <c r="AL12" i="3"/>
  <c r="AM12" i="3"/>
  <c r="AN12" i="3"/>
  <c r="AK13" i="3"/>
  <c r="AL13" i="3"/>
  <c r="AM13" i="3"/>
  <c r="AN13" i="3"/>
  <c r="AK14" i="3"/>
  <c r="AL14" i="3"/>
  <c r="AM14" i="3"/>
  <c r="AN14" i="3"/>
  <c r="AK15" i="3"/>
  <c r="AL15" i="3"/>
  <c r="AM15" i="3"/>
  <c r="AN15" i="3"/>
  <c r="AK16" i="3"/>
  <c r="AL16" i="3"/>
  <c r="AM16" i="3"/>
  <c r="AN16" i="3"/>
  <c r="AN4" i="3"/>
  <c r="AM4" i="3"/>
  <c r="AL4" i="3"/>
  <c r="AJ4" i="3"/>
  <c r="AH29" i="3"/>
  <c r="AH28" i="3"/>
  <c r="AH27" i="3"/>
  <c r="AH26" i="3"/>
  <c r="N7" i="3"/>
  <c r="M7" i="3" s="1"/>
  <c r="N8" i="3"/>
  <c r="M8" i="3" s="1"/>
  <c r="N9" i="3"/>
  <c r="M9" i="3" s="1"/>
  <c r="N10" i="3"/>
  <c r="M10" i="3" s="1"/>
  <c r="N11" i="3"/>
  <c r="M11" i="3" s="1"/>
  <c r="N12" i="3"/>
  <c r="M12" i="3" s="1"/>
  <c r="N13" i="3"/>
  <c r="M13" i="3" s="1"/>
  <c r="N14" i="3"/>
  <c r="M14" i="3" s="1"/>
  <c r="N15" i="3"/>
  <c r="M15" i="3" s="1"/>
  <c r="N16" i="3"/>
  <c r="M16" i="3" s="1"/>
  <c r="N17" i="3"/>
  <c r="M17" i="3" s="1"/>
  <c r="N18" i="3"/>
  <c r="M18" i="3" s="1"/>
  <c r="N19" i="3"/>
  <c r="M19" i="3" s="1"/>
  <c r="N20" i="3"/>
  <c r="M20" i="3" s="1"/>
  <c r="N21" i="3"/>
  <c r="M21" i="3" s="1"/>
  <c r="N22" i="3"/>
  <c r="M22" i="3" s="1"/>
  <c r="N23" i="3"/>
  <c r="M23" i="3" s="1"/>
  <c r="N24" i="3"/>
  <c r="M24" i="3" s="1"/>
  <c r="N25" i="3"/>
  <c r="M25" i="3" s="1"/>
  <c r="N26" i="3"/>
  <c r="M26" i="3" s="1"/>
  <c r="N27" i="3"/>
  <c r="M27" i="3" s="1"/>
  <c r="N28" i="3"/>
  <c r="M28" i="3" s="1"/>
  <c r="N29" i="3"/>
  <c r="M29" i="3" s="1"/>
  <c r="N30" i="3"/>
  <c r="M30" i="3" s="1"/>
  <c r="N31" i="3"/>
  <c r="M31" i="3" s="1"/>
  <c r="N32" i="3"/>
  <c r="M32" i="3" s="1"/>
  <c r="N33" i="3"/>
  <c r="M33" i="3" s="1"/>
  <c r="N34" i="3"/>
  <c r="M34" i="3" s="1"/>
  <c r="N35" i="3"/>
  <c r="M35" i="3" s="1"/>
  <c r="N36" i="3"/>
  <c r="M36" i="3" s="1"/>
  <c r="N37" i="3"/>
  <c r="M37" i="3" s="1"/>
  <c r="N38" i="3"/>
  <c r="M38" i="3" s="1"/>
  <c r="N39" i="3"/>
  <c r="M39" i="3" s="1"/>
  <c r="N40" i="3"/>
  <c r="M40" i="3" s="1"/>
  <c r="N41" i="3"/>
  <c r="M41" i="3" s="1"/>
  <c r="N42" i="3"/>
  <c r="M42" i="3" s="1"/>
  <c r="N43" i="3"/>
  <c r="M43" i="3" s="1"/>
  <c r="N44" i="3"/>
  <c r="M44" i="3" s="1"/>
  <c r="N45" i="3"/>
  <c r="M45" i="3" s="1"/>
  <c r="N46" i="3"/>
  <c r="M46" i="3" s="1"/>
  <c r="N47" i="3"/>
  <c r="M47" i="3" s="1"/>
  <c r="N48" i="3"/>
  <c r="M48" i="3" s="1"/>
  <c r="N49" i="3"/>
  <c r="M49" i="3" s="1"/>
  <c r="N50" i="3"/>
  <c r="M50" i="3" s="1"/>
  <c r="N51" i="3"/>
  <c r="M51" i="3" s="1"/>
  <c r="N52" i="3"/>
  <c r="M52" i="3" s="1"/>
  <c r="N53" i="3"/>
  <c r="M53" i="3" s="1"/>
  <c r="N54" i="3"/>
  <c r="M54" i="3" s="1"/>
  <c r="N55" i="3"/>
  <c r="M55" i="3" s="1"/>
  <c r="N56" i="3"/>
  <c r="M56" i="3" s="1"/>
  <c r="N57" i="3"/>
  <c r="M57" i="3" s="1"/>
  <c r="N58" i="3"/>
  <c r="M58" i="3" s="1"/>
  <c r="N59" i="3"/>
  <c r="M59" i="3" s="1"/>
  <c r="N60" i="3"/>
  <c r="M60" i="3" s="1"/>
  <c r="N61" i="3"/>
  <c r="M61" i="3" s="1"/>
  <c r="N62" i="3"/>
  <c r="M62" i="3" s="1"/>
  <c r="N63" i="3"/>
  <c r="M63" i="3" s="1"/>
  <c r="N64" i="3"/>
  <c r="M64" i="3" s="1"/>
  <c r="N65" i="3"/>
  <c r="M65" i="3" s="1"/>
  <c r="N66" i="3"/>
  <c r="M66" i="3" s="1"/>
  <c r="N67" i="3"/>
  <c r="M67" i="3" s="1"/>
  <c r="N68" i="3"/>
  <c r="M68" i="3" s="1"/>
  <c r="N69" i="3"/>
  <c r="M69" i="3" s="1"/>
  <c r="N70" i="3"/>
  <c r="M70" i="3" s="1"/>
  <c r="N71" i="3"/>
  <c r="M71" i="3" s="1"/>
  <c r="N72" i="3"/>
  <c r="M72" i="3" s="1"/>
  <c r="N73" i="3"/>
  <c r="M73" i="3" s="1"/>
  <c r="N74" i="3"/>
  <c r="M74" i="3" s="1"/>
  <c r="N75" i="3"/>
  <c r="M75" i="3" s="1"/>
  <c r="N76" i="3"/>
  <c r="M76" i="3" s="1"/>
  <c r="N77" i="3"/>
  <c r="M77" i="3" s="1"/>
  <c r="N78" i="3"/>
  <c r="M78" i="3" s="1"/>
  <c r="N79" i="3"/>
  <c r="M79" i="3" s="1"/>
  <c r="N80" i="3"/>
  <c r="M80" i="3" s="1"/>
  <c r="N81" i="3"/>
  <c r="M81" i="3" s="1"/>
  <c r="N82" i="3"/>
  <c r="M82" i="3" s="1"/>
  <c r="N83" i="3"/>
  <c r="M83" i="3" s="1"/>
  <c r="N84" i="3"/>
  <c r="M84" i="3" s="1"/>
  <c r="N85" i="3"/>
  <c r="M85" i="3" s="1"/>
  <c r="N86" i="3"/>
  <c r="M86" i="3" s="1"/>
  <c r="N87" i="3"/>
  <c r="M87" i="3" s="1"/>
  <c r="N88" i="3"/>
  <c r="M88" i="3" s="1"/>
  <c r="N89" i="3"/>
  <c r="M89" i="3" s="1"/>
  <c r="N90" i="3"/>
  <c r="M90" i="3" s="1"/>
  <c r="N91" i="3"/>
  <c r="M91" i="3" s="1"/>
  <c r="N92" i="3"/>
  <c r="M92" i="3" s="1"/>
  <c r="N93" i="3"/>
  <c r="M93" i="3" s="1"/>
  <c r="N94" i="3"/>
  <c r="M94" i="3" s="1"/>
  <c r="N95" i="3"/>
  <c r="M95" i="3" s="1"/>
  <c r="N96" i="3"/>
  <c r="M96" i="3" s="1"/>
  <c r="N97" i="3"/>
  <c r="M97" i="3" s="1"/>
  <c r="N98" i="3"/>
  <c r="M98" i="3" s="1"/>
  <c r="N99" i="3"/>
  <c r="M99" i="3" s="1"/>
  <c r="N100" i="3"/>
  <c r="M100" i="3" s="1"/>
  <c r="N101" i="3"/>
  <c r="M101" i="3" s="1"/>
  <c r="N102" i="3"/>
  <c r="M102" i="3" s="1"/>
  <c r="N103" i="3"/>
  <c r="M103" i="3" s="1"/>
  <c r="N104" i="3"/>
  <c r="M104" i="3" s="1"/>
  <c r="N105" i="3"/>
  <c r="M105" i="3" s="1"/>
  <c r="N106" i="3"/>
  <c r="M106" i="3" s="1"/>
  <c r="N107" i="3"/>
  <c r="M107" i="3" s="1"/>
  <c r="N108" i="3"/>
  <c r="M108" i="3" s="1"/>
  <c r="N109" i="3"/>
  <c r="M109" i="3" s="1"/>
  <c r="N110" i="3"/>
  <c r="M110" i="3" s="1"/>
  <c r="N111" i="3"/>
  <c r="M111" i="3" s="1"/>
  <c r="N112" i="3"/>
  <c r="M112" i="3" s="1"/>
  <c r="N113" i="3"/>
  <c r="M113" i="3" s="1"/>
  <c r="N114" i="3"/>
  <c r="M114" i="3" s="1"/>
  <c r="N115" i="3"/>
  <c r="M115" i="3" s="1"/>
  <c r="N116" i="3"/>
  <c r="M116" i="3" s="1"/>
  <c r="N117" i="3"/>
  <c r="M117" i="3" s="1"/>
  <c r="N118" i="3"/>
  <c r="M118" i="3" s="1"/>
  <c r="N119" i="3"/>
  <c r="M119" i="3" s="1"/>
  <c r="N120" i="3"/>
  <c r="M120" i="3" s="1"/>
  <c r="N121" i="3"/>
  <c r="M121" i="3" s="1"/>
  <c r="N122" i="3"/>
  <c r="M122" i="3" s="1"/>
  <c r="N123" i="3"/>
  <c r="M123" i="3" s="1"/>
  <c r="N124" i="3"/>
  <c r="M124" i="3" s="1"/>
  <c r="N125" i="3"/>
  <c r="M125" i="3" s="1"/>
  <c r="N126" i="3"/>
  <c r="M126" i="3" s="1"/>
  <c r="N127" i="3"/>
  <c r="M127" i="3" s="1"/>
  <c r="N128" i="3"/>
  <c r="M128" i="3" s="1"/>
  <c r="N129" i="3"/>
  <c r="M129" i="3" s="1"/>
  <c r="N130" i="3"/>
  <c r="M130" i="3" s="1"/>
  <c r="N131" i="3"/>
  <c r="M131" i="3" s="1"/>
  <c r="N132" i="3"/>
  <c r="M132" i="3" s="1"/>
  <c r="N133" i="3"/>
  <c r="M133" i="3" s="1"/>
  <c r="N134" i="3"/>
  <c r="M134" i="3" s="1"/>
  <c r="N135" i="3"/>
  <c r="M135" i="3" s="1"/>
  <c r="N136" i="3"/>
  <c r="M136" i="3" s="1"/>
  <c r="N137" i="3"/>
  <c r="M137" i="3" s="1"/>
  <c r="N138" i="3"/>
  <c r="M138" i="3" s="1"/>
  <c r="N139" i="3"/>
  <c r="M139" i="3" s="1"/>
  <c r="N140" i="3"/>
  <c r="M140" i="3" s="1"/>
  <c r="N141" i="3"/>
  <c r="M141" i="3" s="1"/>
  <c r="N142" i="3"/>
  <c r="M142" i="3" s="1"/>
  <c r="N143" i="3"/>
  <c r="M143" i="3" s="1"/>
  <c r="N144" i="3"/>
  <c r="M144" i="3" s="1"/>
  <c r="N145" i="3"/>
  <c r="M145" i="3" s="1"/>
  <c r="N146" i="3"/>
  <c r="M146" i="3" s="1"/>
  <c r="N147" i="3"/>
  <c r="M147" i="3" s="1"/>
  <c r="N148" i="3"/>
  <c r="M148" i="3" s="1"/>
  <c r="N149" i="3"/>
  <c r="M149" i="3" s="1"/>
  <c r="N150" i="3"/>
  <c r="M150" i="3" s="1"/>
  <c r="N151" i="3"/>
  <c r="M151" i="3" s="1"/>
  <c r="N152" i="3"/>
  <c r="M152" i="3" s="1"/>
  <c r="N153" i="3"/>
  <c r="M153" i="3" s="1"/>
  <c r="N154" i="3"/>
  <c r="M154" i="3" s="1"/>
  <c r="N155" i="3"/>
  <c r="M155" i="3" s="1"/>
  <c r="N156" i="3"/>
  <c r="M156" i="3" s="1"/>
  <c r="N157" i="3"/>
  <c r="M157" i="3" s="1"/>
  <c r="N158" i="3"/>
  <c r="M158" i="3" s="1"/>
  <c r="N159" i="3"/>
  <c r="M159" i="3" s="1"/>
  <c r="N160" i="3"/>
  <c r="M160" i="3" s="1"/>
  <c r="N161" i="3"/>
  <c r="M161" i="3" s="1"/>
  <c r="N162" i="3"/>
  <c r="M162" i="3" s="1"/>
  <c r="N163" i="3"/>
  <c r="M163" i="3" s="1"/>
  <c r="N164" i="3"/>
  <c r="M164" i="3" s="1"/>
  <c r="N165" i="3"/>
  <c r="M165" i="3" s="1"/>
  <c r="N166" i="3"/>
  <c r="M166" i="3" s="1"/>
  <c r="N167" i="3"/>
  <c r="M167" i="3" s="1"/>
  <c r="N168" i="3"/>
  <c r="M168" i="3" s="1"/>
  <c r="N169" i="3"/>
  <c r="M169" i="3" s="1"/>
  <c r="N170" i="3"/>
  <c r="M170" i="3" s="1"/>
  <c r="N171" i="3"/>
  <c r="M171" i="3" s="1"/>
  <c r="N172" i="3"/>
  <c r="M172" i="3" s="1"/>
  <c r="N173" i="3"/>
  <c r="M173" i="3" s="1"/>
  <c r="N174" i="3"/>
  <c r="M174" i="3" s="1"/>
  <c r="N175" i="3"/>
  <c r="M175" i="3" s="1"/>
  <c r="N176" i="3"/>
  <c r="M176" i="3" s="1"/>
  <c r="N177" i="3"/>
  <c r="M177" i="3" s="1"/>
  <c r="N178" i="3"/>
  <c r="M178" i="3" s="1"/>
  <c r="N179" i="3"/>
  <c r="M179" i="3" s="1"/>
  <c r="N180" i="3"/>
  <c r="M180" i="3" s="1"/>
  <c r="N181" i="3"/>
  <c r="M181" i="3" s="1"/>
  <c r="N182" i="3"/>
  <c r="M182" i="3" s="1"/>
  <c r="N183" i="3"/>
  <c r="M183" i="3" s="1"/>
  <c r="N184" i="3"/>
  <c r="M184" i="3" s="1"/>
  <c r="N185" i="3"/>
  <c r="M185" i="3" s="1"/>
  <c r="N186" i="3"/>
  <c r="M186" i="3" s="1"/>
  <c r="N187" i="3"/>
  <c r="M187" i="3" s="1"/>
  <c r="N188" i="3"/>
  <c r="M188" i="3" s="1"/>
  <c r="N189" i="3"/>
  <c r="M189" i="3" s="1"/>
  <c r="N190" i="3"/>
  <c r="M190" i="3" s="1"/>
  <c r="N191" i="3"/>
  <c r="M191" i="3" s="1"/>
  <c r="N192" i="3"/>
  <c r="M192" i="3" s="1"/>
  <c r="N193" i="3"/>
  <c r="M193" i="3" s="1"/>
  <c r="N194" i="3"/>
  <c r="M194" i="3" s="1"/>
  <c r="N195" i="3"/>
  <c r="M195" i="3" s="1"/>
  <c r="N196" i="3"/>
  <c r="M196" i="3" s="1"/>
  <c r="N197" i="3"/>
  <c r="M197" i="3" s="1"/>
  <c r="N198" i="3"/>
  <c r="M198" i="3" s="1"/>
  <c r="N199" i="3"/>
  <c r="M199" i="3" s="1"/>
  <c r="N200" i="3"/>
  <c r="M200" i="3" s="1"/>
  <c r="N201" i="3"/>
  <c r="M201" i="3" s="1"/>
  <c r="N202" i="3"/>
  <c r="M202" i="3" s="1"/>
  <c r="N203" i="3"/>
  <c r="M203" i="3" s="1"/>
  <c r="N204" i="3"/>
  <c r="M204" i="3" s="1"/>
  <c r="N205" i="3"/>
  <c r="M205" i="3" s="1"/>
  <c r="N206" i="3"/>
  <c r="M206" i="3" s="1"/>
  <c r="N207" i="3"/>
  <c r="M207" i="3" s="1"/>
  <c r="N208" i="3"/>
  <c r="M208" i="3" s="1"/>
  <c r="N209" i="3"/>
  <c r="M209" i="3" s="1"/>
  <c r="N210" i="3"/>
  <c r="M210" i="3" s="1"/>
  <c r="N211" i="3"/>
  <c r="M211" i="3" s="1"/>
  <c r="N212" i="3"/>
  <c r="M212" i="3" s="1"/>
  <c r="N213" i="3"/>
  <c r="M213" i="3" s="1"/>
  <c r="N214" i="3"/>
  <c r="M214" i="3" s="1"/>
  <c r="N215" i="3"/>
  <c r="M215" i="3" s="1"/>
  <c r="N216" i="3"/>
  <c r="M216" i="3" s="1"/>
  <c r="N217" i="3"/>
  <c r="M217" i="3" s="1"/>
  <c r="N218" i="3"/>
  <c r="M218" i="3" s="1"/>
  <c r="N219" i="3"/>
  <c r="M219" i="3" s="1"/>
  <c r="N220" i="3"/>
  <c r="M220" i="3" s="1"/>
  <c r="N221" i="3"/>
  <c r="M221" i="3" s="1"/>
  <c r="N222" i="3"/>
  <c r="M222" i="3" s="1"/>
  <c r="N223" i="3"/>
  <c r="M223" i="3" s="1"/>
  <c r="N224" i="3"/>
  <c r="M224" i="3" s="1"/>
  <c r="N225" i="3"/>
  <c r="M225" i="3" s="1"/>
  <c r="N226" i="3"/>
  <c r="M226" i="3" s="1"/>
  <c r="N227" i="3"/>
  <c r="M227" i="3" s="1"/>
  <c r="N228" i="3"/>
  <c r="M228" i="3" s="1"/>
  <c r="N229" i="3"/>
  <c r="M229" i="3" s="1"/>
  <c r="N230" i="3"/>
  <c r="M230" i="3" s="1"/>
  <c r="N231" i="3"/>
  <c r="M231" i="3" s="1"/>
  <c r="N232" i="3"/>
  <c r="M232" i="3" s="1"/>
  <c r="N233" i="3"/>
  <c r="M233" i="3" s="1"/>
  <c r="N234" i="3"/>
  <c r="M234" i="3" s="1"/>
  <c r="N235" i="3"/>
  <c r="M235" i="3" s="1"/>
  <c r="N236" i="3"/>
  <c r="M236" i="3" s="1"/>
  <c r="N237" i="3"/>
  <c r="M237" i="3" s="1"/>
  <c r="N238" i="3"/>
  <c r="M238" i="3" s="1"/>
  <c r="N239" i="3"/>
  <c r="M239" i="3" s="1"/>
  <c r="N240" i="3"/>
  <c r="M240" i="3" s="1"/>
  <c r="N241" i="3"/>
  <c r="M241" i="3" s="1"/>
  <c r="N242" i="3"/>
  <c r="M242" i="3" s="1"/>
  <c r="N243" i="3"/>
  <c r="M243" i="3" s="1"/>
  <c r="N244" i="3"/>
  <c r="M244" i="3" s="1"/>
  <c r="N245" i="3"/>
  <c r="M245" i="3" s="1"/>
  <c r="N246" i="3"/>
  <c r="M246" i="3" s="1"/>
  <c r="N247" i="3"/>
  <c r="M247" i="3" s="1"/>
  <c r="N248" i="3"/>
  <c r="M248" i="3" s="1"/>
  <c r="N249" i="3"/>
  <c r="M249" i="3" s="1"/>
  <c r="N250" i="3"/>
  <c r="M250" i="3" s="1"/>
  <c r="N251" i="3"/>
  <c r="M251" i="3" s="1"/>
  <c r="N252" i="3"/>
  <c r="M252" i="3" s="1"/>
  <c r="N253" i="3"/>
  <c r="M253" i="3" s="1"/>
  <c r="N254" i="3"/>
  <c r="M254" i="3" s="1"/>
  <c r="N255" i="3"/>
  <c r="M255" i="3" s="1"/>
  <c r="N256" i="3"/>
  <c r="M256" i="3" s="1"/>
  <c r="N257" i="3"/>
  <c r="M257" i="3" s="1"/>
  <c r="N258" i="3"/>
  <c r="M258" i="3" s="1"/>
  <c r="N259" i="3"/>
  <c r="M259" i="3" s="1"/>
  <c r="N260" i="3"/>
  <c r="M260" i="3" s="1"/>
  <c r="N261" i="3"/>
  <c r="M261" i="3" s="1"/>
  <c r="N262" i="3"/>
  <c r="M262" i="3" s="1"/>
  <c r="N263" i="3"/>
  <c r="M263" i="3" s="1"/>
  <c r="N264" i="3"/>
  <c r="M264" i="3" s="1"/>
  <c r="N265" i="3"/>
  <c r="M265" i="3" s="1"/>
  <c r="N266" i="3"/>
  <c r="M266" i="3" s="1"/>
  <c r="N267" i="3"/>
  <c r="M267" i="3" s="1"/>
  <c r="N268" i="3"/>
  <c r="M268" i="3" s="1"/>
  <c r="N269" i="3"/>
  <c r="M269" i="3" s="1"/>
  <c r="N270" i="3"/>
  <c r="M270" i="3" s="1"/>
  <c r="N271" i="3"/>
  <c r="M271" i="3" s="1"/>
  <c r="N272" i="3"/>
  <c r="M272" i="3" s="1"/>
  <c r="N273" i="3"/>
  <c r="M273" i="3" s="1"/>
  <c r="N274" i="3"/>
  <c r="M274" i="3" s="1"/>
  <c r="N275" i="3"/>
  <c r="M275" i="3" s="1"/>
  <c r="N276" i="3"/>
  <c r="M276" i="3" s="1"/>
  <c r="N277" i="3"/>
  <c r="M277" i="3" s="1"/>
  <c r="N278" i="3"/>
  <c r="M278" i="3" s="1"/>
  <c r="N279" i="3"/>
  <c r="M279" i="3" s="1"/>
  <c r="N280" i="3"/>
  <c r="M280" i="3" s="1"/>
  <c r="N281" i="3"/>
  <c r="M281" i="3" s="1"/>
  <c r="N282" i="3"/>
  <c r="M282" i="3" s="1"/>
  <c r="N283" i="3"/>
  <c r="M283" i="3" s="1"/>
  <c r="N284" i="3"/>
  <c r="M284" i="3" s="1"/>
  <c r="N285" i="3"/>
  <c r="M285" i="3" s="1"/>
  <c r="N286" i="3"/>
  <c r="M286" i="3" s="1"/>
  <c r="N287" i="3"/>
  <c r="M287" i="3" s="1"/>
  <c r="N288" i="3"/>
  <c r="M288" i="3" s="1"/>
  <c r="N289" i="3"/>
  <c r="M289" i="3" s="1"/>
  <c r="N290" i="3"/>
  <c r="M290" i="3" s="1"/>
  <c r="N291" i="3"/>
  <c r="M291" i="3" s="1"/>
  <c r="N292" i="3"/>
  <c r="M292" i="3" s="1"/>
  <c r="N293" i="3"/>
  <c r="M293" i="3" s="1"/>
  <c r="N294" i="3"/>
  <c r="M294" i="3" s="1"/>
  <c r="N295" i="3"/>
  <c r="M295" i="3" s="1"/>
  <c r="N296" i="3"/>
  <c r="M296" i="3" s="1"/>
  <c r="N297" i="3"/>
  <c r="M297" i="3" s="1"/>
  <c r="N298" i="3"/>
  <c r="M298" i="3" s="1"/>
  <c r="N299" i="3"/>
  <c r="M299" i="3" s="1"/>
  <c r="N300" i="3"/>
  <c r="M300" i="3" s="1"/>
  <c r="N301" i="3"/>
  <c r="M301" i="3" s="1"/>
  <c r="N302" i="3"/>
  <c r="M302" i="3" s="1"/>
  <c r="N303" i="3"/>
  <c r="M303" i="3" s="1"/>
  <c r="N304" i="3"/>
  <c r="M304" i="3" s="1"/>
  <c r="N305" i="3"/>
  <c r="M305" i="3" s="1"/>
  <c r="N306" i="3"/>
  <c r="M306" i="3" s="1"/>
  <c r="N307" i="3"/>
  <c r="M307" i="3" s="1"/>
  <c r="N308" i="3"/>
  <c r="M308" i="3" s="1"/>
  <c r="N309" i="3"/>
  <c r="M309" i="3" s="1"/>
  <c r="N310" i="3"/>
  <c r="M310" i="3" s="1"/>
  <c r="N311" i="3"/>
  <c r="M311" i="3" s="1"/>
  <c r="N312" i="3"/>
  <c r="M312" i="3" s="1"/>
  <c r="N313" i="3"/>
  <c r="M313" i="3" s="1"/>
  <c r="N314" i="3"/>
  <c r="M314" i="3" s="1"/>
  <c r="N315" i="3"/>
  <c r="M315" i="3" s="1"/>
  <c r="N316" i="3"/>
  <c r="M316" i="3" s="1"/>
  <c r="N317" i="3"/>
  <c r="M317" i="3" s="1"/>
  <c r="N318" i="3"/>
  <c r="M318" i="3" s="1"/>
  <c r="N319" i="3"/>
  <c r="M319" i="3" s="1"/>
  <c r="N320" i="3"/>
  <c r="M320" i="3" s="1"/>
  <c r="N321" i="3"/>
  <c r="M321" i="3" s="1"/>
  <c r="N322" i="3"/>
  <c r="M322" i="3" s="1"/>
  <c r="N323" i="3"/>
  <c r="M323" i="3" s="1"/>
  <c r="N324" i="3"/>
  <c r="M324" i="3" s="1"/>
  <c r="N325" i="3"/>
  <c r="M325" i="3" s="1"/>
  <c r="N326" i="3"/>
  <c r="M326" i="3" s="1"/>
  <c r="N327" i="3"/>
  <c r="M327" i="3" s="1"/>
  <c r="N328" i="3"/>
  <c r="M328" i="3" s="1"/>
  <c r="N329" i="3"/>
  <c r="M329" i="3" s="1"/>
  <c r="N330" i="3"/>
  <c r="M330" i="3" s="1"/>
  <c r="N331" i="3"/>
  <c r="M331" i="3" s="1"/>
  <c r="N332" i="3"/>
  <c r="M332" i="3" s="1"/>
  <c r="N333" i="3"/>
  <c r="M333" i="3" s="1"/>
  <c r="N334" i="3"/>
  <c r="M334" i="3" s="1"/>
  <c r="N335" i="3"/>
  <c r="M335" i="3" s="1"/>
  <c r="N336" i="3"/>
  <c r="M336" i="3" s="1"/>
  <c r="N337" i="3"/>
  <c r="M337" i="3" s="1"/>
  <c r="N338" i="3"/>
  <c r="M338" i="3" s="1"/>
  <c r="N339" i="3"/>
  <c r="M339" i="3" s="1"/>
  <c r="N340" i="3"/>
  <c r="M340" i="3" s="1"/>
  <c r="N341" i="3"/>
  <c r="M341" i="3" s="1"/>
  <c r="N342" i="3"/>
  <c r="M342" i="3" s="1"/>
  <c r="N343" i="3"/>
  <c r="M343" i="3" s="1"/>
  <c r="N344" i="3"/>
  <c r="M344" i="3" s="1"/>
  <c r="N345" i="3"/>
  <c r="M345" i="3" s="1"/>
  <c r="N346" i="3"/>
  <c r="M346" i="3" s="1"/>
  <c r="N347" i="3"/>
  <c r="M347" i="3" s="1"/>
  <c r="N348" i="3"/>
  <c r="M348" i="3" s="1"/>
  <c r="N349" i="3"/>
  <c r="M349" i="3" s="1"/>
  <c r="N350" i="3"/>
  <c r="M350" i="3" s="1"/>
  <c r="N351" i="3"/>
  <c r="M351" i="3" s="1"/>
  <c r="N352" i="3"/>
  <c r="M352" i="3" s="1"/>
  <c r="N353" i="3"/>
  <c r="M353" i="3" s="1"/>
  <c r="N354" i="3"/>
  <c r="M354" i="3" s="1"/>
  <c r="N355" i="3"/>
  <c r="M355" i="3" s="1"/>
  <c r="N356" i="3"/>
  <c r="M356" i="3" s="1"/>
  <c r="N357" i="3"/>
  <c r="M357" i="3" s="1"/>
  <c r="N358" i="3"/>
  <c r="M358" i="3" s="1"/>
  <c r="N359" i="3"/>
  <c r="M359" i="3" s="1"/>
  <c r="N360" i="3"/>
  <c r="M360" i="3" s="1"/>
  <c r="N361" i="3"/>
  <c r="M361" i="3" s="1"/>
  <c r="N362" i="3"/>
  <c r="M362" i="3" s="1"/>
  <c r="N363" i="3"/>
  <c r="M363" i="3" s="1"/>
  <c r="N364" i="3"/>
  <c r="M364" i="3" s="1"/>
  <c r="N365" i="3"/>
  <c r="M365" i="3" s="1"/>
  <c r="N366" i="3"/>
  <c r="M366" i="3" s="1"/>
  <c r="N367" i="3"/>
  <c r="M367" i="3" s="1"/>
  <c r="N368" i="3"/>
  <c r="M368" i="3" s="1"/>
  <c r="N369" i="3"/>
  <c r="M369" i="3" s="1"/>
  <c r="N370" i="3"/>
  <c r="M370" i="3" s="1"/>
  <c r="N371" i="3"/>
  <c r="M371" i="3" s="1"/>
  <c r="N372" i="3"/>
  <c r="M372" i="3" s="1"/>
  <c r="N373" i="3"/>
  <c r="M373" i="3" s="1"/>
  <c r="N374" i="3"/>
  <c r="M374" i="3" s="1"/>
  <c r="N375" i="3"/>
  <c r="M375" i="3" s="1"/>
  <c r="N376" i="3"/>
  <c r="M376" i="3" s="1"/>
  <c r="N377" i="3"/>
  <c r="M377" i="3" s="1"/>
  <c r="N378" i="3"/>
  <c r="M378" i="3" s="1"/>
  <c r="N379" i="3"/>
  <c r="M379" i="3" s="1"/>
  <c r="N380" i="3"/>
  <c r="M380" i="3" s="1"/>
  <c r="N381" i="3"/>
  <c r="M381" i="3" s="1"/>
  <c r="N382" i="3"/>
  <c r="M382" i="3" s="1"/>
  <c r="N383" i="3"/>
  <c r="M383" i="3" s="1"/>
  <c r="N384" i="3"/>
  <c r="M384" i="3" s="1"/>
  <c r="N385" i="3"/>
  <c r="M385" i="3" s="1"/>
  <c r="N386" i="3"/>
  <c r="M386" i="3" s="1"/>
  <c r="N387" i="3"/>
  <c r="M387" i="3" s="1"/>
  <c r="N388" i="3"/>
  <c r="M388" i="3" s="1"/>
  <c r="N389" i="3"/>
  <c r="M389" i="3" s="1"/>
  <c r="N390" i="3"/>
  <c r="M390" i="3" s="1"/>
  <c r="N391" i="3"/>
  <c r="M391" i="3" s="1"/>
  <c r="N392" i="3"/>
  <c r="M392" i="3" s="1"/>
  <c r="N393" i="3"/>
  <c r="M393" i="3" s="1"/>
  <c r="N394" i="3"/>
  <c r="M394" i="3" s="1"/>
  <c r="N395" i="3"/>
  <c r="M395" i="3" s="1"/>
  <c r="N396" i="3"/>
  <c r="M396" i="3" s="1"/>
  <c r="N397" i="3"/>
  <c r="M397" i="3" s="1"/>
  <c r="N398" i="3"/>
  <c r="M398" i="3" s="1"/>
  <c r="N399" i="3"/>
  <c r="M399" i="3" s="1"/>
  <c r="N400" i="3"/>
  <c r="M400" i="3" s="1"/>
  <c r="N401" i="3"/>
  <c r="M401" i="3" s="1"/>
  <c r="N402" i="3"/>
  <c r="M402" i="3" s="1"/>
  <c r="N403" i="3"/>
  <c r="M403" i="3" s="1"/>
  <c r="N404" i="3"/>
  <c r="M404" i="3" s="1"/>
  <c r="N405" i="3"/>
  <c r="M405" i="3" s="1"/>
  <c r="N406" i="3"/>
  <c r="M406" i="3" s="1"/>
  <c r="N407" i="3"/>
  <c r="M407" i="3" s="1"/>
  <c r="N408" i="3"/>
  <c r="M408" i="3" s="1"/>
  <c r="N409" i="3"/>
  <c r="M409" i="3" s="1"/>
  <c r="N410" i="3"/>
  <c r="M410" i="3" s="1"/>
  <c r="N411" i="3"/>
  <c r="M411" i="3" s="1"/>
  <c r="N412" i="3"/>
  <c r="M412" i="3" s="1"/>
  <c r="N413" i="3"/>
  <c r="M413" i="3" s="1"/>
  <c r="N414" i="3"/>
  <c r="M414" i="3" s="1"/>
  <c r="N415" i="3"/>
  <c r="M415" i="3" s="1"/>
  <c r="N416" i="3"/>
  <c r="M416" i="3" s="1"/>
  <c r="N417" i="3"/>
  <c r="M417" i="3" s="1"/>
  <c r="N418" i="3"/>
  <c r="M418" i="3" s="1"/>
  <c r="N419" i="3"/>
  <c r="M419" i="3" s="1"/>
  <c r="N420" i="3"/>
  <c r="M420" i="3" s="1"/>
  <c r="N421" i="3"/>
  <c r="M421" i="3" s="1"/>
  <c r="N422" i="3"/>
  <c r="M422" i="3" s="1"/>
  <c r="N423" i="3"/>
  <c r="M423" i="3" s="1"/>
  <c r="N424" i="3"/>
  <c r="M424" i="3" s="1"/>
  <c r="N425" i="3"/>
  <c r="M425" i="3" s="1"/>
  <c r="N426" i="3"/>
  <c r="M426" i="3" s="1"/>
  <c r="N427" i="3"/>
  <c r="M427" i="3" s="1"/>
  <c r="N428" i="3"/>
  <c r="M428" i="3" s="1"/>
  <c r="N429" i="3"/>
  <c r="M429" i="3" s="1"/>
  <c r="N430" i="3"/>
  <c r="M430" i="3" s="1"/>
  <c r="N431" i="3"/>
  <c r="M431" i="3" s="1"/>
  <c r="N432" i="3"/>
  <c r="M432" i="3" s="1"/>
  <c r="N433" i="3"/>
  <c r="M433" i="3" s="1"/>
  <c r="N434" i="3"/>
  <c r="M434" i="3" s="1"/>
  <c r="N435" i="3"/>
  <c r="M435" i="3" s="1"/>
  <c r="N436" i="3"/>
  <c r="M436" i="3" s="1"/>
  <c r="N437" i="3"/>
  <c r="M437" i="3" s="1"/>
  <c r="N438" i="3"/>
  <c r="M438" i="3" s="1"/>
  <c r="N439" i="3"/>
  <c r="M439" i="3" s="1"/>
  <c r="N440" i="3"/>
  <c r="M440" i="3" s="1"/>
  <c r="N441" i="3"/>
  <c r="M441" i="3" s="1"/>
  <c r="N442" i="3"/>
  <c r="M442" i="3" s="1"/>
  <c r="N443" i="3"/>
  <c r="M443" i="3" s="1"/>
  <c r="N444" i="3"/>
  <c r="M444" i="3" s="1"/>
  <c r="N445" i="3"/>
  <c r="M445" i="3" s="1"/>
  <c r="N446" i="3"/>
  <c r="M446" i="3" s="1"/>
  <c r="N447" i="3"/>
  <c r="M447" i="3" s="1"/>
  <c r="N448" i="3"/>
  <c r="M448" i="3" s="1"/>
  <c r="N449" i="3"/>
  <c r="M449" i="3" s="1"/>
  <c r="N450" i="3"/>
  <c r="M450" i="3" s="1"/>
  <c r="N451" i="3"/>
  <c r="M451" i="3" s="1"/>
  <c r="N452" i="3"/>
  <c r="M452" i="3" s="1"/>
  <c r="N453" i="3"/>
  <c r="M453" i="3" s="1"/>
  <c r="N454" i="3"/>
  <c r="M454" i="3" s="1"/>
  <c r="N455" i="3"/>
  <c r="M455" i="3" s="1"/>
  <c r="N456" i="3"/>
  <c r="M456" i="3" s="1"/>
  <c r="N457" i="3"/>
  <c r="M457" i="3" s="1"/>
  <c r="N458" i="3"/>
  <c r="M458" i="3" s="1"/>
  <c r="N459" i="3"/>
  <c r="M459" i="3" s="1"/>
  <c r="N460" i="3"/>
  <c r="M460" i="3" s="1"/>
  <c r="N461" i="3"/>
  <c r="M461" i="3" s="1"/>
  <c r="N462" i="3"/>
  <c r="M462" i="3" s="1"/>
  <c r="N463" i="3"/>
  <c r="M463" i="3" s="1"/>
  <c r="N464" i="3"/>
  <c r="M464" i="3" s="1"/>
  <c r="N465" i="3"/>
  <c r="M465" i="3" s="1"/>
  <c r="N466" i="3"/>
  <c r="M466" i="3" s="1"/>
  <c r="N467" i="3"/>
  <c r="M467" i="3" s="1"/>
  <c r="N468" i="3"/>
  <c r="M468" i="3" s="1"/>
  <c r="N469" i="3"/>
  <c r="M469" i="3" s="1"/>
  <c r="N470" i="3"/>
  <c r="M470" i="3" s="1"/>
  <c r="N471" i="3"/>
  <c r="M471" i="3" s="1"/>
  <c r="N472" i="3"/>
  <c r="M472" i="3" s="1"/>
  <c r="N473" i="3"/>
  <c r="M473" i="3" s="1"/>
  <c r="N474" i="3"/>
  <c r="M474" i="3" s="1"/>
  <c r="N475" i="3"/>
  <c r="M475" i="3" s="1"/>
  <c r="N476" i="3"/>
  <c r="M476" i="3" s="1"/>
  <c r="N477" i="3"/>
  <c r="M477" i="3" s="1"/>
  <c r="N478" i="3"/>
  <c r="M478" i="3" s="1"/>
  <c r="N479" i="3"/>
  <c r="M479" i="3" s="1"/>
  <c r="N480" i="3"/>
  <c r="M480" i="3" s="1"/>
  <c r="N481" i="3"/>
  <c r="M481" i="3" s="1"/>
  <c r="N482" i="3"/>
  <c r="M482" i="3" s="1"/>
  <c r="N483" i="3"/>
  <c r="M483" i="3" s="1"/>
  <c r="N484" i="3"/>
  <c r="M484" i="3" s="1"/>
  <c r="N485" i="3"/>
  <c r="M485" i="3" s="1"/>
  <c r="N486" i="3"/>
  <c r="M486" i="3" s="1"/>
  <c r="N3" i="3"/>
  <c r="M3" i="3" s="1"/>
  <c r="N4" i="3"/>
  <c r="M4" i="3" s="1"/>
  <c r="AW24" i="3" s="1"/>
  <c r="N5" i="3"/>
  <c r="M5" i="3" s="1"/>
  <c r="N6" i="3"/>
  <c r="M6" i="3" s="1"/>
  <c r="AW26" i="3" s="1"/>
  <c r="N2" i="3"/>
  <c r="M2" i="3" s="1"/>
  <c r="O2" i="3"/>
  <c r="O3" i="3" s="1"/>
  <c r="AK25" i="5"/>
  <c r="AJ25" i="5"/>
  <c r="AK24" i="5"/>
  <c r="AJ24" i="5"/>
  <c r="AJ23" i="3"/>
  <c r="AJ23" i="5"/>
  <c r="AJ22" i="7"/>
  <c r="AI22" i="7"/>
  <c r="AI16" i="4"/>
  <c r="AK15" i="5"/>
  <c r="AK14" i="5"/>
  <c r="AJ13" i="5"/>
  <c r="AJ12" i="7"/>
  <c r="AJ11" i="4"/>
  <c r="AI10" i="3"/>
  <c r="AJ9" i="4"/>
  <c r="AI8" i="4"/>
  <c r="AK7" i="5"/>
  <c r="AK6" i="5"/>
  <c r="AJ5" i="5"/>
  <c r="AV25" i="3"/>
  <c r="AV25" i="5"/>
  <c r="AV24" i="4"/>
  <c r="AV24" i="5"/>
  <c r="AV23" i="5"/>
  <c r="AU23" i="7"/>
  <c r="AU22" i="3"/>
  <c r="AV14" i="5"/>
  <c r="AV13" i="7"/>
  <c r="AU13" i="7"/>
  <c r="AU11" i="4"/>
  <c r="AV10" i="7"/>
  <c r="AU8" i="3"/>
  <c r="AV7" i="4"/>
  <c r="AV6" i="5"/>
  <c r="AU5" i="7"/>
  <c r="AV4" i="5"/>
  <c r="AU4" i="4"/>
  <c r="O1317" i="12" l="1"/>
  <c r="O1323" i="12"/>
  <c r="P1355" i="12"/>
  <c r="P1363" i="12"/>
  <c r="P1371" i="12"/>
  <c r="P1379" i="12"/>
  <c r="P1387" i="12"/>
  <c r="P1421" i="12"/>
  <c r="P1427" i="12"/>
  <c r="P1459" i="12"/>
  <c r="P1465" i="12"/>
  <c r="P1483" i="12"/>
  <c r="P1489" i="12"/>
  <c r="P1515" i="12"/>
  <c r="P1523" i="12"/>
  <c r="P1531" i="12"/>
  <c r="P1539" i="12"/>
  <c r="P1587" i="12"/>
  <c r="O1307" i="12"/>
  <c r="O1318" i="12"/>
  <c r="O1331" i="12"/>
  <c r="P1411" i="12"/>
  <c r="P1422" i="12"/>
  <c r="P1435" i="12"/>
  <c r="P1466" i="12"/>
  <c r="P1471" i="12"/>
  <c r="P1490" i="12"/>
  <c r="P1540" i="12"/>
  <c r="P1564" i="12"/>
  <c r="O1301" i="12"/>
  <c r="O1313" i="12"/>
  <c r="O1325" i="12"/>
  <c r="P1357" i="12"/>
  <c r="P1365" i="12"/>
  <c r="P1373" i="12"/>
  <c r="P1381" i="12"/>
  <c r="P1405" i="12"/>
  <c r="P1417" i="12"/>
  <c r="P1429" i="12"/>
  <c r="P1461" i="12"/>
  <c r="P1477" i="12"/>
  <c r="P1485" i="12"/>
  <c r="P1509" i="12"/>
  <c r="P1517" i="12"/>
  <c r="P1525" i="12"/>
  <c r="P1533" i="12"/>
  <c r="P1541" i="12"/>
  <c r="P1573" i="12"/>
  <c r="P1582" i="12"/>
  <c r="O1303" i="12"/>
  <c r="O1309" i="12"/>
  <c r="O1327" i="12"/>
  <c r="O1333" i="12"/>
  <c r="P1359" i="12"/>
  <c r="P1367" i="12"/>
  <c r="P1375" i="12"/>
  <c r="P1383" i="12"/>
  <c r="P1407" i="12"/>
  <c r="P1413" i="12"/>
  <c r="P1431" i="12"/>
  <c r="P1437" i="12"/>
  <c r="P1473" i="12"/>
  <c r="P1479" i="12"/>
  <c r="P1511" i="12"/>
  <c r="P1519" i="12"/>
  <c r="P1527" i="12"/>
  <c r="P1535" i="12"/>
  <c r="P1543" i="12"/>
  <c r="O1310" i="12"/>
  <c r="O1315" i="12"/>
  <c r="O1334" i="12"/>
  <c r="P1414" i="12"/>
  <c r="P1419" i="12"/>
  <c r="P1438" i="12"/>
  <c r="P1463" i="12"/>
  <c r="P1474" i="12"/>
  <c r="P1487" i="12"/>
  <c r="P1568" i="12"/>
  <c r="O1305" i="12"/>
  <c r="O1321" i="12"/>
  <c r="O1329" i="12"/>
  <c r="O1353" i="12"/>
  <c r="P1361" i="12"/>
  <c r="P1369" i="12"/>
  <c r="P1377" i="12"/>
  <c r="P1385" i="12"/>
  <c r="P1409" i="12"/>
  <c r="P1425" i="12"/>
  <c r="P1433" i="12"/>
  <c r="P1457" i="12"/>
  <c r="P1481" i="12"/>
  <c r="P1513" i="12"/>
  <c r="P1521" i="12"/>
  <c r="P1529" i="12"/>
  <c r="P1537" i="12"/>
  <c r="P1561" i="12"/>
  <c r="P1569" i="12"/>
  <c r="P1577" i="12"/>
  <c r="P1586" i="12"/>
  <c r="Y9" i="11"/>
  <c r="Y13" i="11"/>
  <c r="Y10" i="11"/>
  <c r="Y11" i="11"/>
  <c r="Y14" i="11"/>
  <c r="Y22" i="11"/>
  <c r="Y12" i="11"/>
  <c r="Y8" i="11"/>
  <c r="AG23" i="11"/>
  <c r="AL21" i="11"/>
  <c r="AL22" i="11"/>
  <c r="AL24" i="11"/>
  <c r="AL14" i="11"/>
  <c r="AL12" i="11"/>
  <c r="AL10" i="11"/>
  <c r="AL8" i="11"/>
  <c r="AL6" i="11"/>
  <c r="AL15" i="11"/>
  <c r="AL13" i="11"/>
  <c r="AL11" i="11"/>
  <c r="AL9" i="11"/>
  <c r="AL7" i="11"/>
  <c r="AL27" i="11"/>
  <c r="AL23" i="11"/>
  <c r="O321" i="12"/>
  <c r="O326" i="12"/>
  <c r="O337" i="12"/>
  <c r="Y24" i="11"/>
  <c r="Y15" i="11"/>
  <c r="Y27" i="11"/>
  <c r="AL3" i="11"/>
  <c r="AL28" i="11"/>
  <c r="AW22" i="11"/>
  <c r="M2" i="11"/>
  <c r="AW3" i="9"/>
  <c r="AW21" i="9"/>
  <c r="AG22" i="11"/>
  <c r="O305" i="12"/>
  <c r="AW7" i="11"/>
  <c r="O1476" i="11"/>
  <c r="O289" i="12"/>
  <c r="AW14" i="11"/>
  <c r="AS22" i="11"/>
  <c r="AW8" i="11"/>
  <c r="O1324" i="11"/>
  <c r="O316" i="12"/>
  <c r="O273" i="12"/>
  <c r="O369" i="12"/>
  <c r="O366" i="12"/>
  <c r="H1086" i="12"/>
  <c r="O1345" i="12" s="1"/>
  <c r="H1089" i="12"/>
  <c r="O1348" i="12" s="1"/>
  <c r="O644" i="12"/>
  <c r="H1078" i="12"/>
  <c r="O1337" i="12" s="1"/>
  <c r="H1081" i="12"/>
  <c r="O1340" i="12" s="1"/>
  <c r="H1088" i="12"/>
  <c r="O1347" i="12" s="1"/>
  <c r="H1080" i="12"/>
  <c r="O1339" i="12" s="1"/>
  <c r="O1343" i="12"/>
  <c r="O1351" i="12"/>
  <c r="O1341" i="12"/>
  <c r="O1344" i="12"/>
  <c r="O1349" i="12"/>
  <c r="O1352" i="12"/>
  <c r="P1394" i="12"/>
  <c r="P1505" i="12"/>
  <c r="O1298" i="12"/>
  <c r="P1364" i="12"/>
  <c r="P1460" i="12"/>
  <c r="P1469" i="12"/>
  <c r="BC4" i="13"/>
  <c r="W22" i="13"/>
  <c r="X25" i="13"/>
  <c r="AU25" i="13"/>
  <c r="AE26" i="13"/>
  <c r="V27" i="13"/>
  <c r="AH27" i="13"/>
  <c r="AS27" i="13"/>
  <c r="AK28" i="13"/>
  <c r="T29" i="13"/>
  <c r="W30" i="13"/>
  <c r="P33" i="13"/>
  <c r="AK25" i="13"/>
  <c r="W27" i="13"/>
  <c r="AI27" i="13"/>
  <c r="AT27" i="13"/>
  <c r="AW32" i="13"/>
  <c r="AO36" i="13"/>
  <c r="AS32" i="13"/>
  <c r="AW28" i="13"/>
  <c r="U29" i="13"/>
  <c r="X34" i="13"/>
  <c r="T34" i="13"/>
  <c r="X30" i="13"/>
  <c r="AO31" i="13"/>
  <c r="AD32" i="13"/>
  <c r="AH32" i="13"/>
  <c r="AQ32" i="13"/>
  <c r="U34" i="13"/>
  <c r="AC36" i="13"/>
  <c r="BE4" i="13"/>
  <c r="AW25" i="13"/>
  <c r="X27" i="13"/>
  <c r="AU27" i="13"/>
  <c r="AP28" i="13"/>
  <c r="V29" i="13"/>
  <c r="Q30" i="13"/>
  <c r="AC30" i="13"/>
  <c r="AC31" i="13"/>
  <c r="R32" i="13"/>
  <c r="V32" i="13"/>
  <c r="AE32" i="13"/>
  <c r="AR32" i="13"/>
  <c r="V34" i="13"/>
  <c r="P36" i="13"/>
  <c r="AK27" i="13"/>
  <c r="AQ28" i="13"/>
  <c r="W29" i="13"/>
  <c r="R30" i="13"/>
  <c r="AQ30" i="13"/>
  <c r="AU30" i="13"/>
  <c r="P31" i="13"/>
  <c r="AF32" i="13"/>
  <c r="AT32" i="13"/>
  <c r="W34" i="13"/>
  <c r="AO34" i="13"/>
  <c r="AW27" i="13"/>
  <c r="X29" i="13"/>
  <c r="AG32" i="13"/>
  <c r="AU32" i="13"/>
  <c r="U25" i="13"/>
  <c r="AG25" i="13"/>
  <c r="AR25" i="13"/>
  <c r="X26" i="13"/>
  <c r="AU26" i="13"/>
  <c r="S27" i="13"/>
  <c r="AE27" i="13"/>
  <c r="AP27" i="13"/>
  <c r="V28" i="13"/>
  <c r="AH28" i="13"/>
  <c r="AS28" i="13"/>
  <c r="Q29" i="13"/>
  <c r="AC29" i="13"/>
  <c r="T30" i="13"/>
  <c r="AR30" i="13"/>
  <c r="T32" i="13"/>
  <c r="AI32" i="13"/>
  <c r="K266" i="13"/>
  <c r="J265" i="13"/>
  <c r="BA4" i="13"/>
  <c r="V25" i="13"/>
  <c r="AH25" i="13"/>
  <c r="AS25" i="13"/>
  <c r="AK26" i="13"/>
  <c r="T27" i="13"/>
  <c r="AF27" i="13"/>
  <c r="AQ27" i="13"/>
  <c r="AT28" i="13"/>
  <c r="R29" i="13"/>
  <c r="AO29" i="13"/>
  <c r="U30" i="13"/>
  <c r="AS30" i="13"/>
  <c r="U32" i="13"/>
  <c r="Q34" i="13"/>
  <c r="AU28" i="13"/>
  <c r="V30" i="13"/>
  <c r="AT30" i="13"/>
  <c r="W32" i="13"/>
  <c r="AK32" i="13"/>
  <c r="R34" i="13"/>
  <c r="K321" i="13"/>
  <c r="J369" i="13"/>
  <c r="K370" i="13"/>
  <c r="J994" i="13"/>
  <c r="K995" i="13"/>
  <c r="K735" i="13"/>
  <c r="J734" i="13"/>
  <c r="K474" i="13"/>
  <c r="J473" i="13"/>
  <c r="K788" i="13"/>
  <c r="J787" i="13"/>
  <c r="J1100" i="13"/>
  <c r="K1101" i="13"/>
  <c r="K1359" i="13"/>
  <c r="J1358" i="13"/>
  <c r="J1046" i="13"/>
  <c r="K1047" i="13"/>
  <c r="K422" i="13"/>
  <c r="J421" i="13"/>
  <c r="K580" i="13"/>
  <c r="K528" i="13"/>
  <c r="J632" i="13"/>
  <c r="K635" i="13"/>
  <c r="J634" i="13"/>
  <c r="J525" i="13"/>
  <c r="J577" i="13"/>
  <c r="K892" i="13"/>
  <c r="J891" i="13"/>
  <c r="J630" i="13"/>
  <c r="J838" i="13"/>
  <c r="K840" i="13"/>
  <c r="J839" i="13"/>
  <c r="K682" i="13"/>
  <c r="J942" i="13"/>
  <c r="K943" i="13"/>
  <c r="K1202" i="13"/>
  <c r="J1201" i="13"/>
  <c r="K1150" i="13"/>
  <c r="K1306" i="13"/>
  <c r="J1305" i="13"/>
  <c r="K1255" i="13"/>
  <c r="K1411" i="13"/>
  <c r="J1410" i="13"/>
  <c r="K1516" i="13"/>
  <c r="J1515" i="13"/>
  <c r="J1253" i="13"/>
  <c r="K1464" i="13"/>
  <c r="K1465" i="13" s="1"/>
  <c r="K1466" i="13" s="1"/>
  <c r="J1463" i="13"/>
  <c r="K1568" i="13"/>
  <c r="J1567" i="13"/>
  <c r="J1462" i="13"/>
  <c r="J1514" i="13"/>
  <c r="J1566" i="13"/>
  <c r="AG7" i="11"/>
  <c r="AG10" i="11"/>
  <c r="AG5" i="11"/>
  <c r="AW21" i="11"/>
  <c r="AG8" i="11"/>
  <c r="AW9" i="11"/>
  <c r="AW10" i="11"/>
  <c r="AW11" i="11"/>
  <c r="AW12" i="11"/>
  <c r="AW13" i="11"/>
  <c r="AW15" i="11"/>
  <c r="AW23" i="11"/>
  <c r="AW4" i="11"/>
  <c r="AS24" i="11"/>
  <c r="AW5" i="11"/>
  <c r="AW6" i="11"/>
  <c r="Y4" i="11"/>
  <c r="AS23" i="11"/>
  <c r="AS25" i="11"/>
  <c r="S25" i="11"/>
  <c r="AG24" i="11"/>
  <c r="V26" i="11"/>
  <c r="AW25" i="11"/>
  <c r="AW3" i="11"/>
  <c r="AW24" i="11"/>
  <c r="AS21" i="11"/>
  <c r="Z29" i="11"/>
  <c r="S29" i="11"/>
  <c r="AG26" i="11"/>
  <c r="AK26" i="11"/>
  <c r="AE30" i="11"/>
  <c r="AI26" i="11"/>
  <c r="AT28" i="11"/>
  <c r="AW28" i="11"/>
  <c r="AQ32" i="11"/>
  <c r="AU28" i="11"/>
  <c r="AF26" i="11"/>
  <c r="AE31" i="11"/>
  <c r="AE35" i="11" s="1"/>
  <c r="AJ27" i="11"/>
  <c r="AG27" i="11"/>
  <c r="AS28" i="11"/>
  <c r="AV28" i="11"/>
  <c r="AJ26" i="11"/>
  <c r="AK27" i="11"/>
  <c r="AI25" i="11"/>
  <c r="AS27" i="11"/>
  <c r="AW27" i="11"/>
  <c r="AU27" i="11"/>
  <c r="AQ31" i="11"/>
  <c r="AR27" i="11"/>
  <c r="AV25" i="11"/>
  <c r="AQ29" i="11"/>
  <c r="AT25" i="11"/>
  <c r="AR25" i="11"/>
  <c r="AT27" i="11"/>
  <c r="AK28" i="11"/>
  <c r="AH28" i="11"/>
  <c r="AG13" i="11"/>
  <c r="AK15" i="11"/>
  <c r="T25" i="11"/>
  <c r="Y28" i="11"/>
  <c r="AG12" i="11"/>
  <c r="AG14" i="11"/>
  <c r="W25" i="11"/>
  <c r="W26" i="11"/>
  <c r="AG9" i="11"/>
  <c r="AK12" i="11"/>
  <c r="AK14" i="11"/>
  <c r="AK13" i="11"/>
  <c r="AG15" i="11"/>
  <c r="AG11" i="11"/>
  <c r="AL4" i="11"/>
  <c r="AG21" i="11"/>
  <c r="AK3" i="11"/>
  <c r="AK21" i="11"/>
  <c r="X27" i="11"/>
  <c r="T14" i="11"/>
  <c r="X14" i="11"/>
  <c r="X22" i="11"/>
  <c r="T22" i="11"/>
  <c r="T23" i="11"/>
  <c r="X23" i="11"/>
  <c r="X4" i="11"/>
  <c r="X25" i="11"/>
  <c r="T4" i="11"/>
  <c r="T9" i="11"/>
  <c r="X9" i="11"/>
  <c r="AF31" i="11"/>
  <c r="AM31" i="11"/>
  <c r="AL31" i="11"/>
  <c r="AK31" i="11"/>
  <c r="AJ31" i="11"/>
  <c r="AI31" i="11"/>
  <c r="AH31" i="11"/>
  <c r="AG31" i="11"/>
  <c r="T7" i="11"/>
  <c r="X7" i="11"/>
  <c r="S30" i="11"/>
  <c r="Z30" i="11"/>
  <c r="Y30" i="11"/>
  <c r="X30" i="11"/>
  <c r="W30" i="11"/>
  <c r="R34" i="11"/>
  <c r="V30" i="11"/>
  <c r="U30" i="11"/>
  <c r="T30" i="11"/>
  <c r="T13" i="11"/>
  <c r="X13" i="11"/>
  <c r="T11" i="11"/>
  <c r="X11" i="11"/>
  <c r="AK4" i="11"/>
  <c r="AG4" i="11"/>
  <c r="AK6" i="11"/>
  <c r="AG6" i="11"/>
  <c r="T5" i="11"/>
  <c r="X5" i="11"/>
  <c r="X12" i="11"/>
  <c r="T12" i="11"/>
  <c r="T26" i="11"/>
  <c r="X8" i="11"/>
  <c r="T29" i="11"/>
  <c r="T8" i="11"/>
  <c r="T3" i="11"/>
  <c r="T21" i="11"/>
  <c r="X3" i="11"/>
  <c r="X21" i="11"/>
  <c r="X6" i="11"/>
  <c r="T6" i="11"/>
  <c r="T15" i="11"/>
  <c r="X15" i="11"/>
  <c r="X10" i="11"/>
  <c r="T10" i="11"/>
  <c r="AL26" i="11"/>
  <c r="AL5" i="11"/>
  <c r="T24" i="11"/>
  <c r="X26" i="11"/>
  <c r="AU26" i="11"/>
  <c r="Z28" i="11"/>
  <c r="AE29" i="11"/>
  <c r="AQ30" i="11"/>
  <c r="Y3" i="11"/>
  <c r="Y21" i="11"/>
  <c r="Y23" i="11"/>
  <c r="AJ25" i="11"/>
  <c r="Y26" i="11"/>
  <c r="AV26" i="11"/>
  <c r="Z27" i="11"/>
  <c r="S28" i="11"/>
  <c r="AM28" i="11"/>
  <c r="Y25" i="11"/>
  <c r="AK25" i="11"/>
  <c r="Z26" i="11"/>
  <c r="AW26" i="11"/>
  <c r="S27" i="11"/>
  <c r="AM27" i="11"/>
  <c r="T28" i="11"/>
  <c r="AF28" i="11"/>
  <c r="U29" i="11"/>
  <c r="AR29" i="11"/>
  <c r="AH30" i="11"/>
  <c r="AT31" i="11"/>
  <c r="AU32" i="11"/>
  <c r="AQ36" i="11"/>
  <c r="Z25" i="11"/>
  <c r="AL25" i="11"/>
  <c r="S26" i="11"/>
  <c r="AM26" i="11"/>
  <c r="T27" i="11"/>
  <c r="AF27" i="11"/>
  <c r="U28" i="11"/>
  <c r="AG28" i="11"/>
  <c r="AR28" i="11"/>
  <c r="V29" i="11"/>
  <c r="AS29" i="11"/>
  <c r="AI30" i="11"/>
  <c r="AU31" i="11"/>
  <c r="AV32" i="11"/>
  <c r="R33" i="11"/>
  <c r="AE34" i="11"/>
  <c r="AQ35" i="11"/>
  <c r="AM25" i="11"/>
  <c r="V28" i="11"/>
  <c r="AT29" i="11"/>
  <c r="R32" i="11"/>
  <c r="AF25" i="11"/>
  <c r="U26" i="11"/>
  <c r="AR26" i="11"/>
  <c r="V27" i="11"/>
  <c r="AH27" i="11"/>
  <c r="W28" i="11"/>
  <c r="AI28" i="11"/>
  <c r="X29" i="11"/>
  <c r="AU29" i="11"/>
  <c r="AK30" i="11"/>
  <c r="R31" i="11"/>
  <c r="AW31" i="11"/>
  <c r="AE32" i="11"/>
  <c r="AQ33" i="11"/>
  <c r="AG25" i="11"/>
  <c r="AS26" i="11"/>
  <c r="W27" i="11"/>
  <c r="X28" i="11"/>
  <c r="AJ28" i="11"/>
  <c r="Y29" i="11"/>
  <c r="AV29" i="11"/>
  <c r="AL30" i="11"/>
  <c r="M2" i="9"/>
  <c r="T22" i="9"/>
  <c r="T15" i="9"/>
  <c r="T9" i="9"/>
  <c r="X7" i="9"/>
  <c r="T24" i="9"/>
  <c r="X6" i="9"/>
  <c r="X5" i="9"/>
  <c r="X23" i="9"/>
  <c r="T13" i="9"/>
  <c r="T11" i="9"/>
  <c r="X9" i="9"/>
  <c r="T5" i="9"/>
  <c r="X21" i="9"/>
  <c r="T14" i="9"/>
  <c r="T12" i="9"/>
  <c r="T10" i="9"/>
  <c r="X8" i="9"/>
  <c r="T4" i="9"/>
  <c r="Y24" i="9"/>
  <c r="X24" i="9"/>
  <c r="X13" i="9"/>
  <c r="T23" i="9"/>
  <c r="T6" i="9"/>
  <c r="X10" i="9"/>
  <c r="T3" i="9"/>
  <c r="T7" i="9"/>
  <c r="X11" i="9"/>
  <c r="X15" i="9"/>
  <c r="X4" i="9"/>
  <c r="T8" i="9"/>
  <c r="X12" i="9"/>
  <c r="X14" i="9"/>
  <c r="T21" i="9"/>
  <c r="X3" i="9"/>
  <c r="Y23" i="9"/>
  <c r="Y11" i="9"/>
  <c r="Y9" i="9"/>
  <c r="AV26" i="9"/>
  <c r="T28" i="9"/>
  <c r="AR25" i="9"/>
  <c r="X28" i="9"/>
  <c r="AF28" i="9"/>
  <c r="AR27" i="9"/>
  <c r="Y14" i="9"/>
  <c r="X25" i="9"/>
  <c r="Y13" i="9"/>
  <c r="Y15" i="9"/>
  <c r="X26" i="9"/>
  <c r="W28" i="9"/>
  <c r="Y25" i="9"/>
  <c r="AJ25" i="9"/>
  <c r="AJ26" i="9"/>
  <c r="S27" i="9"/>
  <c r="AV28" i="9"/>
  <c r="Y6" i="9"/>
  <c r="Y10" i="9"/>
  <c r="Y12" i="9"/>
  <c r="T27" i="9"/>
  <c r="S25" i="9"/>
  <c r="R29" i="9"/>
  <c r="X29" i="9" s="1"/>
  <c r="T25" i="9"/>
  <c r="AJ28" i="9"/>
  <c r="Y26" i="9"/>
  <c r="Y7" i="9"/>
  <c r="Y8" i="9"/>
  <c r="W25" i="9"/>
  <c r="AE32" i="9"/>
  <c r="Y22" i="9"/>
  <c r="Y27" i="9"/>
  <c r="Y28" i="9"/>
  <c r="Y3" i="9"/>
  <c r="AM30" i="9"/>
  <c r="AJ30" i="9"/>
  <c r="AE34" i="9"/>
  <c r="AF30" i="9"/>
  <c r="AM27" i="9"/>
  <c r="Y29" i="9"/>
  <c r="AQ30" i="9"/>
  <c r="R32" i="9"/>
  <c r="Y4" i="9"/>
  <c r="AF27" i="9"/>
  <c r="Z26" i="9"/>
  <c r="AE29" i="9"/>
  <c r="AQ32" i="9"/>
  <c r="Y5" i="9"/>
  <c r="Y21" i="9"/>
  <c r="S26" i="9"/>
  <c r="AM26" i="9"/>
  <c r="AQ29" i="9"/>
  <c r="R31" i="9"/>
  <c r="AV25" i="9"/>
  <c r="T26" i="9"/>
  <c r="AF26" i="9"/>
  <c r="W27" i="9"/>
  <c r="Z28" i="9"/>
  <c r="AE31" i="9"/>
  <c r="X27" i="9"/>
  <c r="AJ27" i="9"/>
  <c r="AQ31" i="9"/>
  <c r="AM25" i="9"/>
  <c r="AV27" i="9"/>
  <c r="R30" i="9"/>
  <c r="AU28" i="4"/>
  <c r="AU29" i="3"/>
  <c r="AV29" i="5"/>
  <c r="AU27" i="3"/>
  <c r="AU26" i="3"/>
  <c r="AV28" i="4"/>
  <c r="AV29" i="7"/>
  <c r="AV28" i="5"/>
  <c r="AI29" i="4"/>
  <c r="AV26" i="5"/>
  <c r="AJ5" i="3"/>
  <c r="AJ13" i="3"/>
  <c r="AJ9" i="3"/>
  <c r="AI22" i="3"/>
  <c r="AU13" i="3"/>
  <c r="AU5" i="3"/>
  <c r="AV10" i="3"/>
  <c r="AV28" i="3"/>
  <c r="AV24" i="3"/>
  <c r="AI7" i="4"/>
  <c r="AJ8" i="4"/>
  <c r="AI15" i="4"/>
  <c r="AJ16" i="4"/>
  <c r="AI25" i="4"/>
  <c r="AK5" i="5"/>
  <c r="AJ12" i="5"/>
  <c r="AK13" i="5"/>
  <c r="AJ22" i="5"/>
  <c r="AK23" i="5"/>
  <c r="AI5" i="7"/>
  <c r="AI7" i="7"/>
  <c r="AI9" i="7"/>
  <c r="AI11" i="7"/>
  <c r="AI13" i="7"/>
  <c r="AI15" i="7"/>
  <c r="AI23" i="7"/>
  <c r="AV25" i="7"/>
  <c r="AU6" i="4"/>
  <c r="AU10" i="4"/>
  <c r="AU14" i="4"/>
  <c r="AU23" i="4"/>
  <c r="AU27" i="4"/>
  <c r="AU29" i="4"/>
  <c r="AW11" i="5"/>
  <c r="AI5" i="3"/>
  <c r="AI13" i="3"/>
  <c r="AI9" i="3"/>
  <c r="AJ22" i="3"/>
  <c r="AU12" i="3"/>
  <c r="AV4" i="3"/>
  <c r="AV9" i="3"/>
  <c r="AU28" i="3"/>
  <c r="AU24" i="3"/>
  <c r="AI6" i="4"/>
  <c r="AJ7" i="4"/>
  <c r="AI14" i="4"/>
  <c r="AJ15" i="4"/>
  <c r="AI24" i="4"/>
  <c r="AJ25" i="4"/>
  <c r="AJ11" i="5"/>
  <c r="AK12" i="5"/>
  <c r="AK22" i="5"/>
  <c r="AJ5" i="7"/>
  <c r="AJ7" i="7"/>
  <c r="AJ9" i="7"/>
  <c r="AJ11" i="7"/>
  <c r="AJ13" i="7"/>
  <c r="AJ15" i="7"/>
  <c r="AJ23" i="7"/>
  <c r="AI25" i="7"/>
  <c r="AU27" i="7"/>
  <c r="AI29" i="7"/>
  <c r="AV6" i="4"/>
  <c r="AV10" i="4"/>
  <c r="AV14" i="4"/>
  <c r="AV23" i="4"/>
  <c r="AV29" i="4"/>
  <c r="AW10" i="5"/>
  <c r="AW28" i="5"/>
  <c r="AJ16" i="3"/>
  <c r="AJ12" i="3"/>
  <c r="AJ8" i="3"/>
  <c r="AJ25" i="3"/>
  <c r="AU11" i="3"/>
  <c r="AV16" i="3"/>
  <c r="AV8" i="3"/>
  <c r="AV23" i="3"/>
  <c r="AI5" i="4"/>
  <c r="AJ6" i="4"/>
  <c r="AI13" i="4"/>
  <c r="AJ14" i="4"/>
  <c r="AI23" i="4"/>
  <c r="AJ24" i="4"/>
  <c r="AJ10" i="5"/>
  <c r="AK11" i="5"/>
  <c r="AU6" i="7"/>
  <c r="AU8" i="7"/>
  <c r="AU10" i="7"/>
  <c r="AU12" i="7"/>
  <c r="AU14" i="7"/>
  <c r="AU16" i="7"/>
  <c r="AU24" i="7"/>
  <c r="AJ25" i="7"/>
  <c r="AU5" i="4"/>
  <c r="AU9" i="4"/>
  <c r="AU13" i="4"/>
  <c r="AU22" i="4"/>
  <c r="AW4" i="5"/>
  <c r="AW9" i="5"/>
  <c r="AI16" i="3"/>
  <c r="AI12" i="3"/>
  <c r="AI8" i="3"/>
  <c r="AI29" i="3"/>
  <c r="AI25" i="3"/>
  <c r="AV15" i="3"/>
  <c r="AV7" i="3"/>
  <c r="AU23" i="3"/>
  <c r="AJ5" i="4"/>
  <c r="AI12" i="4"/>
  <c r="AJ13" i="4"/>
  <c r="AI22" i="4"/>
  <c r="AJ23" i="4"/>
  <c r="AJ9" i="5"/>
  <c r="AK10" i="5"/>
  <c r="AU4" i="7"/>
  <c r="AV6" i="7"/>
  <c r="AV8" i="7"/>
  <c r="AV12" i="7"/>
  <c r="AV14" i="7"/>
  <c r="AV16" i="7"/>
  <c r="AU22" i="7"/>
  <c r="AV24" i="7"/>
  <c r="AU28" i="7"/>
  <c r="AV5" i="4"/>
  <c r="AV9" i="4"/>
  <c r="AV13" i="4"/>
  <c r="AV22" i="4"/>
  <c r="AU26" i="4"/>
  <c r="AW16" i="5"/>
  <c r="AW8" i="5"/>
  <c r="AJ15" i="3"/>
  <c r="AJ11" i="3"/>
  <c r="AJ7" i="3"/>
  <c r="AJ24" i="3"/>
  <c r="AU4" i="3"/>
  <c r="AU9" i="3"/>
  <c r="AV14" i="3"/>
  <c r="AV6" i="3"/>
  <c r="AI11" i="4"/>
  <c r="AJ12" i="4"/>
  <c r="AJ22" i="4"/>
  <c r="AJ8" i="5"/>
  <c r="AK9" i="5"/>
  <c r="AJ16" i="5"/>
  <c r="AJ29" i="5"/>
  <c r="AV4" i="7"/>
  <c r="AI6" i="7"/>
  <c r="AI8" i="7"/>
  <c r="AI10" i="7"/>
  <c r="AI12" i="7"/>
  <c r="AI14" i="7"/>
  <c r="AI16" i="7"/>
  <c r="AV22" i="7"/>
  <c r="AI24" i="7"/>
  <c r="AU26" i="7"/>
  <c r="AV28" i="7"/>
  <c r="AU8" i="4"/>
  <c r="AU16" i="4"/>
  <c r="AU25" i="4"/>
  <c r="AW15" i="5"/>
  <c r="AW7" i="5"/>
  <c r="AW25" i="5"/>
  <c r="AI15" i="3"/>
  <c r="AI11" i="3"/>
  <c r="AI7" i="3"/>
  <c r="AI24" i="3"/>
  <c r="AV13" i="3"/>
  <c r="AV5" i="3"/>
  <c r="AV22" i="3"/>
  <c r="AI10" i="4"/>
  <c r="AJ7" i="5"/>
  <c r="AK8" i="5"/>
  <c r="AJ15" i="5"/>
  <c r="AK16" i="5"/>
  <c r="AJ6" i="7"/>
  <c r="AJ8" i="7"/>
  <c r="AJ10" i="7"/>
  <c r="AJ14" i="7"/>
  <c r="AJ16" i="7"/>
  <c r="AJ24" i="7"/>
  <c r="AU29" i="7"/>
  <c r="AV12" i="4"/>
  <c r="AV25" i="4"/>
  <c r="AW24" i="5"/>
  <c r="AV27" i="5"/>
  <c r="AJ14" i="3"/>
  <c r="AJ10" i="3"/>
  <c r="AJ6" i="3"/>
  <c r="AU15" i="3"/>
  <c r="AU7" i="3"/>
  <c r="AV12" i="3"/>
  <c r="AI9" i="4"/>
  <c r="AJ10" i="4"/>
  <c r="AJ6" i="5"/>
  <c r="AJ14" i="5"/>
  <c r="AU7" i="7"/>
  <c r="AU11" i="7"/>
  <c r="AU15" i="7"/>
  <c r="AW13" i="5"/>
  <c r="AW5" i="5"/>
  <c r="AW23" i="5"/>
  <c r="AI14" i="3"/>
  <c r="AI6" i="3"/>
  <c r="AI23" i="3"/>
  <c r="AV11" i="3"/>
  <c r="AU25" i="3"/>
  <c r="AV7" i="7"/>
  <c r="AV11" i="7"/>
  <c r="AV15" i="7"/>
  <c r="AX28" i="5"/>
  <c r="AX24" i="5"/>
  <c r="Q36" i="5"/>
  <c r="Q100" i="5"/>
  <c r="Q164" i="5"/>
  <c r="Q228" i="5"/>
  <c r="Q292" i="5"/>
  <c r="AX7" i="5"/>
  <c r="AX23" i="5"/>
  <c r="AX6" i="5"/>
  <c r="Q45" i="5"/>
  <c r="Q109" i="5"/>
  <c r="Q173" i="5"/>
  <c r="Q237" i="5"/>
  <c r="Q301" i="5"/>
  <c r="AX12" i="5"/>
  <c r="AX13" i="5"/>
  <c r="AX15" i="5"/>
  <c r="Q78" i="5"/>
  <c r="Q142" i="5"/>
  <c r="Q206" i="5"/>
  <c r="Q270" i="5"/>
  <c r="Q334" i="5"/>
  <c r="Q16" i="5"/>
  <c r="AX8" i="5"/>
  <c r="AX10" i="5"/>
  <c r="Q55" i="5"/>
  <c r="Q119" i="5"/>
  <c r="Q183" i="5"/>
  <c r="Q247" i="5"/>
  <c r="Q311" i="5"/>
  <c r="Q439" i="5"/>
  <c r="Q32" i="5"/>
  <c r="Q96" i="5"/>
  <c r="Q160" i="5"/>
  <c r="Q224" i="5"/>
  <c r="Q288" i="5"/>
  <c r="Q400" i="5"/>
  <c r="Q49" i="5"/>
  <c r="Q113" i="5"/>
  <c r="Q177" i="5"/>
  <c r="Q241" i="5"/>
  <c r="Q305" i="5"/>
  <c r="Q385" i="5"/>
  <c r="AX29" i="5"/>
  <c r="AX25" i="5"/>
  <c r="AX11" i="5"/>
  <c r="AX14" i="5"/>
  <c r="AX16" i="5"/>
  <c r="Q114" i="5"/>
  <c r="Q178" i="5"/>
  <c r="Q242" i="5"/>
  <c r="Q306" i="5"/>
  <c r="AX5" i="5"/>
  <c r="Q13" i="5"/>
  <c r="AX9" i="5"/>
  <c r="Q347" i="5"/>
  <c r="AX22" i="5"/>
  <c r="Q370" i="5"/>
  <c r="Q434" i="5"/>
  <c r="AX4" i="5"/>
  <c r="Q427" i="5"/>
  <c r="Q380" i="5"/>
  <c r="Q596" i="5"/>
  <c r="Q414" i="5"/>
  <c r="Q625" i="5"/>
  <c r="Q617" i="5"/>
  <c r="Q431" i="5"/>
  <c r="Q472" i="5"/>
  <c r="Q465" i="5"/>
  <c r="Q600" i="5"/>
  <c r="Q612" i="5"/>
  <c r="Q536" i="5"/>
  <c r="Q611" i="5"/>
  <c r="Q591" i="5"/>
  <c r="Q557" i="5"/>
  <c r="Q500" i="5"/>
  <c r="Q528" i="5"/>
  <c r="Q506" i="5"/>
  <c r="Q616" i="5"/>
  <c r="Q548" i="5"/>
  <c r="Q512" i="5"/>
  <c r="Q540" i="5"/>
  <c r="Q497" i="5"/>
  <c r="Q595" i="5"/>
  <c r="Q525" i="5"/>
  <c r="Q601" i="5"/>
  <c r="Q517" i="5"/>
  <c r="Q585" i="5"/>
  <c r="Q580" i="5"/>
  <c r="Q569" i="5"/>
  <c r="Q564" i="5"/>
  <c r="Q553" i="5"/>
  <c r="Q547" i="5"/>
  <c r="Q524" i="5"/>
  <c r="Q505" i="5"/>
  <c r="Q499" i="5"/>
  <c r="Q584" i="5"/>
  <c r="Q579" i="5"/>
  <c r="Q568" i="5"/>
  <c r="Q563" i="5"/>
  <c r="Q552" i="5"/>
  <c r="Q541" i="5"/>
  <c r="Q529" i="5"/>
  <c r="Q523" i="5"/>
  <c r="Q504" i="5"/>
  <c r="Q498" i="5"/>
  <c r="Q492" i="5"/>
  <c r="Q491" i="5"/>
  <c r="Q556" i="5"/>
  <c r="Q545" i="5"/>
  <c r="Q539" i="5"/>
  <c r="Q516" i="5"/>
  <c r="Q496" i="5"/>
  <c r="Q490" i="5"/>
  <c r="Q588" i="5"/>
  <c r="Q577" i="5"/>
  <c r="Q572" i="5"/>
  <c r="Q561" i="5"/>
  <c r="Q544" i="5"/>
  <c r="Q533" i="5"/>
  <c r="Q521" i="5"/>
  <c r="Q515" i="5"/>
  <c r="Q509" i="5"/>
  <c r="Q495" i="5"/>
  <c r="Q489" i="5"/>
  <c r="Q620" i="5"/>
  <c r="Q609" i="5"/>
  <c r="Q604" i="5"/>
  <c r="Q593" i="5"/>
  <c r="Q587" i="5"/>
  <c r="Q576" i="5"/>
  <c r="Q571" i="5"/>
  <c r="Q560" i="5"/>
  <c r="Q532" i="5"/>
  <c r="Q520" i="5"/>
  <c r="Q514" i="5"/>
  <c r="Q508" i="5"/>
  <c r="Q624" i="5"/>
  <c r="Q619" i="5"/>
  <c r="Q608" i="5"/>
  <c r="Q603" i="5"/>
  <c r="Q592" i="5"/>
  <c r="Q549" i="5"/>
  <c r="Q537" i="5"/>
  <c r="Q531" i="5"/>
  <c r="Q513" i="5"/>
  <c r="Q507" i="5"/>
  <c r="Q501" i="5"/>
  <c r="Q488" i="5"/>
  <c r="L489" i="5"/>
  <c r="BA33" i="5"/>
  <c r="AU37" i="5"/>
  <c r="AX27" i="5"/>
  <c r="AX26" i="5"/>
  <c r="AY27" i="5"/>
  <c r="AU31" i="5"/>
  <c r="AY26" i="5"/>
  <c r="AZ27" i="5"/>
  <c r="AU30" i="5"/>
  <c r="AX33" i="5"/>
  <c r="AZ26" i="5"/>
  <c r="AX32" i="5"/>
  <c r="AY33" i="5"/>
  <c r="AY32" i="5"/>
  <c r="AZ30" i="4"/>
  <c r="AY30" i="4"/>
  <c r="AT34" i="4"/>
  <c r="AX30" i="4"/>
  <c r="AW30" i="4"/>
  <c r="AW29" i="4"/>
  <c r="AZ32" i="4"/>
  <c r="AW28" i="4"/>
  <c r="AX29" i="4"/>
  <c r="AT33" i="4"/>
  <c r="AW26" i="4"/>
  <c r="AX27" i="4"/>
  <c r="AY28" i="4"/>
  <c r="AT31" i="4"/>
  <c r="AX26" i="4"/>
  <c r="AY27" i="4"/>
  <c r="AW32" i="4"/>
  <c r="AX32" i="4"/>
  <c r="O482" i="5"/>
  <c r="Q482" i="5" s="1"/>
  <c r="O474" i="5"/>
  <c r="Q474" i="5" s="1"/>
  <c r="O466" i="5"/>
  <c r="Q466" i="5" s="1"/>
  <c r="O458" i="5"/>
  <c r="Q458" i="5" s="1"/>
  <c r="O450" i="5"/>
  <c r="Q450" i="5" s="1"/>
  <c r="O442" i="5"/>
  <c r="Q442" i="5" s="1"/>
  <c r="O434" i="5"/>
  <c r="O426" i="5"/>
  <c r="Q426" i="5" s="1"/>
  <c r="O418" i="5"/>
  <c r="Q418" i="5" s="1"/>
  <c r="O410" i="5"/>
  <c r="Q410" i="5" s="1"/>
  <c r="O402" i="5"/>
  <c r="Q402" i="5" s="1"/>
  <c r="O394" i="5"/>
  <c r="Q394" i="5" s="1"/>
  <c r="O386" i="5"/>
  <c r="Q386" i="5" s="1"/>
  <c r="O378" i="5"/>
  <c r="Q378" i="5" s="1"/>
  <c r="O370" i="5"/>
  <c r="O362" i="5"/>
  <c r="Q362" i="5" s="1"/>
  <c r="O354" i="5"/>
  <c r="Q354" i="5" s="1"/>
  <c r="O346" i="5"/>
  <c r="Q346" i="5" s="1"/>
  <c r="O338" i="5"/>
  <c r="Q338" i="5" s="1"/>
  <c r="O330" i="5"/>
  <c r="Q330" i="5" s="1"/>
  <c r="O322" i="5"/>
  <c r="Q322" i="5" s="1"/>
  <c r="O314" i="5"/>
  <c r="Q314" i="5" s="1"/>
  <c r="O306" i="5"/>
  <c r="O298" i="5"/>
  <c r="Q298" i="5" s="1"/>
  <c r="O290" i="5"/>
  <c r="Q290" i="5" s="1"/>
  <c r="O282" i="5"/>
  <c r="Q282" i="5" s="1"/>
  <c r="O274" i="5"/>
  <c r="Q274" i="5" s="1"/>
  <c r="O266" i="5"/>
  <c r="Q266" i="5" s="1"/>
  <c r="O258" i="5"/>
  <c r="Q258" i="5" s="1"/>
  <c r="O250" i="5"/>
  <c r="Q250" i="5" s="1"/>
  <c r="O242" i="5"/>
  <c r="O234" i="5"/>
  <c r="Q234" i="5" s="1"/>
  <c r="O226" i="5"/>
  <c r="Q226" i="5" s="1"/>
  <c r="O218" i="5"/>
  <c r="Q218" i="5" s="1"/>
  <c r="O210" i="5"/>
  <c r="Q210" i="5" s="1"/>
  <c r="O202" i="5"/>
  <c r="Q202" i="5" s="1"/>
  <c r="O194" i="5"/>
  <c r="Q194" i="5" s="1"/>
  <c r="O186" i="5"/>
  <c r="Q186" i="5" s="1"/>
  <c r="O178" i="5"/>
  <c r="O170" i="5"/>
  <c r="Q170" i="5" s="1"/>
  <c r="O162" i="5"/>
  <c r="Q162" i="5" s="1"/>
  <c r="O154" i="5"/>
  <c r="Q154" i="5" s="1"/>
  <c r="O146" i="5"/>
  <c r="Q146" i="5" s="1"/>
  <c r="O138" i="5"/>
  <c r="Q138" i="5" s="1"/>
  <c r="O130" i="5"/>
  <c r="Q130" i="5" s="1"/>
  <c r="O122" i="5"/>
  <c r="Q122" i="5" s="1"/>
  <c r="O114" i="5"/>
  <c r="O106" i="5"/>
  <c r="Q106" i="5" s="1"/>
  <c r="O98" i="5"/>
  <c r="Q98" i="5" s="1"/>
  <c r="O90" i="5"/>
  <c r="Q90" i="5" s="1"/>
  <c r="O82" i="5"/>
  <c r="Q82" i="5" s="1"/>
  <c r="O55" i="5"/>
  <c r="O481" i="5"/>
  <c r="Q481" i="5" s="1"/>
  <c r="O473" i="5"/>
  <c r="Q473" i="5" s="1"/>
  <c r="O465" i="5"/>
  <c r="O457" i="5"/>
  <c r="Q457" i="5" s="1"/>
  <c r="O449" i="5"/>
  <c r="Q449" i="5" s="1"/>
  <c r="O441" i="5"/>
  <c r="Q441" i="5" s="1"/>
  <c r="O433" i="5"/>
  <c r="Q433" i="5" s="1"/>
  <c r="O425" i="5"/>
  <c r="Q425" i="5" s="1"/>
  <c r="O417" i="5"/>
  <c r="Q417" i="5" s="1"/>
  <c r="O409" i="5"/>
  <c r="Q409" i="5" s="1"/>
  <c r="O401" i="5"/>
  <c r="Q401" i="5" s="1"/>
  <c r="O393" i="5"/>
  <c r="Q393" i="5" s="1"/>
  <c r="O385" i="5"/>
  <c r="O377" i="5"/>
  <c r="Q377" i="5" s="1"/>
  <c r="O369" i="5"/>
  <c r="Q369" i="5" s="1"/>
  <c r="O361" i="5"/>
  <c r="Q361" i="5" s="1"/>
  <c r="O353" i="5"/>
  <c r="Q353" i="5" s="1"/>
  <c r="O345" i="5"/>
  <c r="Q345" i="5" s="1"/>
  <c r="O337" i="5"/>
  <c r="Q337" i="5" s="1"/>
  <c r="O329" i="5"/>
  <c r="Q329" i="5" s="1"/>
  <c r="O321" i="5"/>
  <c r="Q321" i="5" s="1"/>
  <c r="O313" i="5"/>
  <c r="Q313" i="5" s="1"/>
  <c r="O305" i="5"/>
  <c r="O297" i="5"/>
  <c r="Q297" i="5" s="1"/>
  <c r="O289" i="5"/>
  <c r="Q289" i="5" s="1"/>
  <c r="O281" i="5"/>
  <c r="Q281" i="5" s="1"/>
  <c r="O273" i="5"/>
  <c r="Q273" i="5" s="1"/>
  <c r="O265" i="5"/>
  <c r="Q265" i="5" s="1"/>
  <c r="O257" i="5"/>
  <c r="Q257" i="5" s="1"/>
  <c r="O249" i="5"/>
  <c r="Q249" i="5" s="1"/>
  <c r="O241" i="5"/>
  <c r="O233" i="5"/>
  <c r="Q233" i="5" s="1"/>
  <c r="O225" i="5"/>
  <c r="Q225" i="5" s="1"/>
  <c r="O217" i="5"/>
  <c r="Q217" i="5" s="1"/>
  <c r="O209" i="5"/>
  <c r="Q209" i="5" s="1"/>
  <c r="O201" i="5"/>
  <c r="Q201" i="5" s="1"/>
  <c r="O193" i="5"/>
  <c r="Q193" i="5" s="1"/>
  <c r="O185" i="5"/>
  <c r="Q185" i="5" s="1"/>
  <c r="O177" i="5"/>
  <c r="O169" i="5"/>
  <c r="Q169" i="5" s="1"/>
  <c r="O161" i="5"/>
  <c r="Q161" i="5" s="1"/>
  <c r="O153" i="5"/>
  <c r="Q153" i="5" s="1"/>
  <c r="O145" i="5"/>
  <c r="Q145" i="5" s="1"/>
  <c r="O137" i="5"/>
  <c r="Q137" i="5" s="1"/>
  <c r="O129" i="5"/>
  <c r="Q129" i="5" s="1"/>
  <c r="O121" i="5"/>
  <c r="Q121" i="5" s="1"/>
  <c r="O113" i="5"/>
  <c r="O105" i="5"/>
  <c r="Q105" i="5" s="1"/>
  <c r="O97" i="5"/>
  <c r="Q97" i="5" s="1"/>
  <c r="O89" i="5"/>
  <c r="Q89" i="5" s="1"/>
  <c r="O81" i="5"/>
  <c r="Q81" i="5" s="1"/>
  <c r="O2" i="5"/>
  <c r="O480" i="5"/>
  <c r="Q480" i="5" s="1"/>
  <c r="O472" i="5"/>
  <c r="O464" i="5"/>
  <c r="Q464" i="5" s="1"/>
  <c r="O456" i="5"/>
  <c r="Q456" i="5" s="1"/>
  <c r="O448" i="5"/>
  <c r="Q448" i="5" s="1"/>
  <c r="O440" i="5"/>
  <c r="Q440" i="5" s="1"/>
  <c r="O432" i="5"/>
  <c r="Q432" i="5" s="1"/>
  <c r="O424" i="5"/>
  <c r="Q424" i="5" s="1"/>
  <c r="O416" i="5"/>
  <c r="Q416" i="5" s="1"/>
  <c r="O408" i="5"/>
  <c r="Q408" i="5" s="1"/>
  <c r="O400" i="5"/>
  <c r="O392" i="5"/>
  <c r="Q392" i="5" s="1"/>
  <c r="O384" i="5"/>
  <c r="Q384" i="5" s="1"/>
  <c r="O376" i="5"/>
  <c r="Q376" i="5" s="1"/>
  <c r="O368" i="5"/>
  <c r="Q368" i="5" s="1"/>
  <c r="O360" i="5"/>
  <c r="Q360" i="5" s="1"/>
  <c r="O352" i="5"/>
  <c r="Q352" i="5" s="1"/>
  <c r="O344" i="5"/>
  <c r="Q344" i="5" s="1"/>
  <c r="O336" i="5"/>
  <c r="Q336" i="5" s="1"/>
  <c r="O328" i="5"/>
  <c r="Q328" i="5" s="1"/>
  <c r="O320" i="5"/>
  <c r="Q320" i="5" s="1"/>
  <c r="O312" i="5"/>
  <c r="Q312" i="5" s="1"/>
  <c r="O304" i="5"/>
  <c r="Q304" i="5" s="1"/>
  <c r="O296" i="5"/>
  <c r="Q296" i="5" s="1"/>
  <c r="O288" i="5"/>
  <c r="O280" i="5"/>
  <c r="Q280" i="5" s="1"/>
  <c r="O272" i="5"/>
  <c r="Q272" i="5" s="1"/>
  <c r="O264" i="5"/>
  <c r="Q264" i="5" s="1"/>
  <c r="O256" i="5"/>
  <c r="Q256" i="5" s="1"/>
  <c r="O248" i="5"/>
  <c r="Q248" i="5" s="1"/>
  <c r="O240" i="5"/>
  <c r="Q240" i="5" s="1"/>
  <c r="O232" i="5"/>
  <c r="Q232" i="5" s="1"/>
  <c r="O224" i="5"/>
  <c r="O216" i="5"/>
  <c r="Q216" i="5" s="1"/>
  <c r="O208" i="5"/>
  <c r="Q208" i="5" s="1"/>
  <c r="O200" i="5"/>
  <c r="Q200" i="5" s="1"/>
  <c r="O192" i="5"/>
  <c r="Q192" i="5" s="1"/>
  <c r="O184" i="5"/>
  <c r="Q184" i="5" s="1"/>
  <c r="O176" i="5"/>
  <c r="Q176" i="5" s="1"/>
  <c r="O168" i="5"/>
  <c r="Q168" i="5" s="1"/>
  <c r="O160" i="5"/>
  <c r="O152" i="5"/>
  <c r="Q152" i="5" s="1"/>
  <c r="O144" i="5"/>
  <c r="Q144" i="5" s="1"/>
  <c r="O136" i="5"/>
  <c r="Q136" i="5" s="1"/>
  <c r="O128" i="5"/>
  <c r="Q128" i="5" s="1"/>
  <c r="O120" i="5"/>
  <c r="Q120" i="5" s="1"/>
  <c r="O112" i="5"/>
  <c r="Q112" i="5" s="1"/>
  <c r="O104" i="5"/>
  <c r="Q104" i="5" s="1"/>
  <c r="O96" i="5"/>
  <c r="O88" i="5"/>
  <c r="Q88" i="5" s="1"/>
  <c r="O80" i="5"/>
  <c r="Q80" i="5" s="1"/>
  <c r="O487" i="5"/>
  <c r="Q487" i="5" s="1"/>
  <c r="O479" i="5"/>
  <c r="Q479" i="5" s="1"/>
  <c r="O471" i="5"/>
  <c r="Q471" i="5" s="1"/>
  <c r="O463" i="5"/>
  <c r="Q463" i="5" s="1"/>
  <c r="O455" i="5"/>
  <c r="Q455" i="5" s="1"/>
  <c r="O447" i="5"/>
  <c r="Q447" i="5" s="1"/>
  <c r="O439" i="5"/>
  <c r="O431" i="5"/>
  <c r="O423" i="5"/>
  <c r="Q423" i="5" s="1"/>
  <c r="O415" i="5"/>
  <c r="Q415" i="5" s="1"/>
  <c r="O407" i="5"/>
  <c r="Q407" i="5" s="1"/>
  <c r="O399" i="5"/>
  <c r="Q399" i="5" s="1"/>
  <c r="O391" i="5"/>
  <c r="Q391" i="5" s="1"/>
  <c r="O383" i="5"/>
  <c r="Q383" i="5" s="1"/>
  <c r="O375" i="5"/>
  <c r="Q375" i="5" s="1"/>
  <c r="O367" i="5"/>
  <c r="Q367" i="5" s="1"/>
  <c r="O359" i="5"/>
  <c r="Q359" i="5" s="1"/>
  <c r="O351" i="5"/>
  <c r="Q351" i="5" s="1"/>
  <c r="O343" i="5"/>
  <c r="Q343" i="5" s="1"/>
  <c r="O335" i="5"/>
  <c r="Q335" i="5" s="1"/>
  <c r="O327" i="5"/>
  <c r="Q327" i="5" s="1"/>
  <c r="O319" i="5"/>
  <c r="Q319" i="5" s="1"/>
  <c r="O311" i="5"/>
  <c r="O303" i="5"/>
  <c r="Q303" i="5" s="1"/>
  <c r="O295" i="5"/>
  <c r="Q295" i="5" s="1"/>
  <c r="O287" i="5"/>
  <c r="Q287" i="5" s="1"/>
  <c r="O279" i="5"/>
  <c r="Q279" i="5" s="1"/>
  <c r="O271" i="5"/>
  <c r="Q271" i="5" s="1"/>
  <c r="O263" i="5"/>
  <c r="Q263" i="5" s="1"/>
  <c r="O255" i="5"/>
  <c r="Q255" i="5" s="1"/>
  <c r="O247" i="5"/>
  <c r="O239" i="5"/>
  <c r="Q239" i="5" s="1"/>
  <c r="O231" i="5"/>
  <c r="Q231" i="5" s="1"/>
  <c r="O223" i="5"/>
  <c r="Q223" i="5" s="1"/>
  <c r="O215" i="5"/>
  <c r="Q215" i="5" s="1"/>
  <c r="O207" i="5"/>
  <c r="Q207" i="5" s="1"/>
  <c r="O199" i="5"/>
  <c r="Q199" i="5" s="1"/>
  <c r="O191" i="5"/>
  <c r="Q191" i="5" s="1"/>
  <c r="O183" i="5"/>
  <c r="O175" i="5"/>
  <c r="Q175" i="5" s="1"/>
  <c r="O167" i="5"/>
  <c r="Q167" i="5" s="1"/>
  <c r="O159" i="5"/>
  <c r="Q159" i="5" s="1"/>
  <c r="O151" i="5"/>
  <c r="O143" i="5"/>
  <c r="O135" i="5"/>
  <c r="Q135" i="5" s="1"/>
  <c r="O127" i="5"/>
  <c r="Q127" i="5" s="1"/>
  <c r="O119" i="5"/>
  <c r="O111" i="5"/>
  <c r="Q111" i="5" s="1"/>
  <c r="O103" i="5"/>
  <c r="Q103" i="5" s="1"/>
  <c r="O95" i="5"/>
  <c r="Q95" i="5" s="1"/>
  <c r="O87" i="5"/>
  <c r="Q87" i="5" s="1"/>
  <c r="O78" i="5"/>
  <c r="O486" i="5"/>
  <c r="Q486" i="5" s="1"/>
  <c r="O478" i="5"/>
  <c r="Q478" i="5" s="1"/>
  <c r="O470" i="5"/>
  <c r="Q470" i="5" s="1"/>
  <c r="O462" i="5"/>
  <c r="Q462" i="5" s="1"/>
  <c r="O454" i="5"/>
  <c r="Q454" i="5" s="1"/>
  <c r="O446" i="5"/>
  <c r="Q446" i="5" s="1"/>
  <c r="O438" i="5"/>
  <c r="Q438" i="5" s="1"/>
  <c r="O430" i="5"/>
  <c r="Q430" i="5" s="1"/>
  <c r="O422" i="5"/>
  <c r="Q422" i="5" s="1"/>
  <c r="O414" i="5"/>
  <c r="O406" i="5"/>
  <c r="Q406" i="5" s="1"/>
  <c r="O398" i="5"/>
  <c r="Q398" i="5" s="1"/>
  <c r="O390" i="5"/>
  <c r="Q390" i="5" s="1"/>
  <c r="O382" i="5"/>
  <c r="Q382" i="5" s="1"/>
  <c r="O374" i="5"/>
  <c r="Q374" i="5" s="1"/>
  <c r="O366" i="5"/>
  <c r="Q366" i="5" s="1"/>
  <c r="O358" i="5"/>
  <c r="Q358" i="5" s="1"/>
  <c r="O350" i="5"/>
  <c r="Q350" i="5" s="1"/>
  <c r="O342" i="5"/>
  <c r="Q342" i="5" s="1"/>
  <c r="O334" i="5"/>
  <c r="O326" i="5"/>
  <c r="Q326" i="5" s="1"/>
  <c r="O318" i="5"/>
  <c r="Q318" i="5" s="1"/>
  <c r="O310" i="5"/>
  <c r="Q310" i="5" s="1"/>
  <c r="O302" i="5"/>
  <c r="Q302" i="5" s="1"/>
  <c r="O294" i="5"/>
  <c r="Q294" i="5" s="1"/>
  <c r="O286" i="5"/>
  <c r="Q286" i="5" s="1"/>
  <c r="O278" i="5"/>
  <c r="Q278" i="5" s="1"/>
  <c r="O270" i="5"/>
  <c r="O262" i="5"/>
  <c r="Q262" i="5" s="1"/>
  <c r="O254" i="5"/>
  <c r="Q254" i="5" s="1"/>
  <c r="O246" i="5"/>
  <c r="Q246" i="5" s="1"/>
  <c r="O238" i="5"/>
  <c r="Q238" i="5" s="1"/>
  <c r="O230" i="5"/>
  <c r="Q230" i="5" s="1"/>
  <c r="O222" i="5"/>
  <c r="Q222" i="5" s="1"/>
  <c r="O214" i="5"/>
  <c r="Q214" i="5" s="1"/>
  <c r="O206" i="5"/>
  <c r="O198" i="5"/>
  <c r="Q198" i="5" s="1"/>
  <c r="O190" i="5"/>
  <c r="Q190" i="5" s="1"/>
  <c r="O182" i="5"/>
  <c r="Q182" i="5" s="1"/>
  <c r="O174" i="5"/>
  <c r="Q174" i="5" s="1"/>
  <c r="O166" i="5"/>
  <c r="Q166" i="5" s="1"/>
  <c r="O158" i="5"/>
  <c r="Q158" i="5" s="1"/>
  <c r="O150" i="5"/>
  <c r="Q150" i="5" s="1"/>
  <c r="O142" i="5"/>
  <c r="O134" i="5"/>
  <c r="Q134" i="5" s="1"/>
  <c r="O126" i="5"/>
  <c r="Q126" i="5" s="1"/>
  <c r="O118" i="5"/>
  <c r="Q118" i="5" s="1"/>
  <c r="O110" i="5"/>
  <c r="Q110" i="5" s="1"/>
  <c r="O102" i="5"/>
  <c r="Q102" i="5" s="1"/>
  <c r="O94" i="5"/>
  <c r="Q94" i="5" s="1"/>
  <c r="O86" i="5"/>
  <c r="Q86" i="5" s="1"/>
  <c r="O70" i="5"/>
  <c r="Q70" i="5" s="1"/>
  <c r="O485" i="5"/>
  <c r="Q485" i="5" s="1"/>
  <c r="O477" i="5"/>
  <c r="Q477" i="5" s="1"/>
  <c r="O469" i="5"/>
  <c r="Q469" i="5" s="1"/>
  <c r="O461" i="5"/>
  <c r="Q461" i="5" s="1"/>
  <c r="O453" i="5"/>
  <c r="Q453" i="5" s="1"/>
  <c r="O445" i="5"/>
  <c r="Q445" i="5" s="1"/>
  <c r="O437" i="5"/>
  <c r="Q437" i="5" s="1"/>
  <c r="O429" i="5"/>
  <c r="Q429" i="5" s="1"/>
  <c r="O421" i="5"/>
  <c r="Q421" i="5" s="1"/>
  <c r="O413" i="5"/>
  <c r="Q413" i="5" s="1"/>
  <c r="O405" i="5"/>
  <c r="Q405" i="5" s="1"/>
  <c r="O397" i="5"/>
  <c r="Q397" i="5" s="1"/>
  <c r="O389" i="5"/>
  <c r="Q389" i="5" s="1"/>
  <c r="O381" i="5"/>
  <c r="Q381" i="5" s="1"/>
  <c r="O373" i="5"/>
  <c r="Q373" i="5" s="1"/>
  <c r="O365" i="5"/>
  <c r="Q365" i="5" s="1"/>
  <c r="O357" i="5"/>
  <c r="Q357" i="5" s="1"/>
  <c r="O349" i="5"/>
  <c r="Q349" i="5" s="1"/>
  <c r="O341" i="5"/>
  <c r="Q341" i="5" s="1"/>
  <c r="O333" i="5"/>
  <c r="Q333" i="5" s="1"/>
  <c r="O325" i="5"/>
  <c r="Q325" i="5" s="1"/>
  <c r="O317" i="5"/>
  <c r="Q317" i="5" s="1"/>
  <c r="O309" i="5"/>
  <c r="Q309" i="5" s="1"/>
  <c r="O301" i="5"/>
  <c r="O293" i="5"/>
  <c r="Q293" i="5" s="1"/>
  <c r="O285" i="5"/>
  <c r="Q285" i="5" s="1"/>
  <c r="O277" i="5"/>
  <c r="Q277" i="5" s="1"/>
  <c r="O269" i="5"/>
  <c r="Q269" i="5" s="1"/>
  <c r="O261" i="5"/>
  <c r="Q261" i="5" s="1"/>
  <c r="O253" i="5"/>
  <c r="Q253" i="5" s="1"/>
  <c r="O245" i="5"/>
  <c r="Q245" i="5" s="1"/>
  <c r="O237" i="5"/>
  <c r="O229" i="5"/>
  <c r="Q229" i="5" s="1"/>
  <c r="O221" i="5"/>
  <c r="Q221" i="5" s="1"/>
  <c r="O213" i="5"/>
  <c r="Q213" i="5" s="1"/>
  <c r="O205" i="5"/>
  <c r="Q205" i="5" s="1"/>
  <c r="O197" i="5"/>
  <c r="Q197" i="5" s="1"/>
  <c r="O189" i="5"/>
  <c r="Q189" i="5" s="1"/>
  <c r="O181" i="5"/>
  <c r="Q181" i="5" s="1"/>
  <c r="O173" i="5"/>
  <c r="O165" i="5"/>
  <c r="Q165" i="5" s="1"/>
  <c r="O157" i="5"/>
  <c r="Q157" i="5" s="1"/>
  <c r="O149" i="5"/>
  <c r="Q149" i="5" s="1"/>
  <c r="O141" i="5"/>
  <c r="Q141" i="5" s="1"/>
  <c r="O133" i="5"/>
  <c r="Q133" i="5" s="1"/>
  <c r="O125" i="5"/>
  <c r="Q125" i="5" s="1"/>
  <c r="O117" i="5"/>
  <c r="Q117" i="5" s="1"/>
  <c r="O109" i="5"/>
  <c r="O101" i="5"/>
  <c r="Q101" i="5" s="1"/>
  <c r="O93" i="5"/>
  <c r="Q93" i="5" s="1"/>
  <c r="O85" i="5"/>
  <c r="Q85" i="5" s="1"/>
  <c r="O62" i="5"/>
  <c r="Q62" i="5" s="1"/>
  <c r="O484" i="5"/>
  <c r="Q484" i="5" s="1"/>
  <c r="O476" i="5"/>
  <c r="Q476" i="5" s="1"/>
  <c r="O468" i="5"/>
  <c r="Q468" i="5" s="1"/>
  <c r="O460" i="5"/>
  <c r="Q460" i="5" s="1"/>
  <c r="O444" i="5"/>
  <c r="Q444" i="5" s="1"/>
  <c r="O436" i="5"/>
  <c r="Q436" i="5" s="1"/>
  <c r="O428" i="5"/>
  <c r="Q428" i="5" s="1"/>
  <c r="O420" i="5"/>
  <c r="Q420" i="5" s="1"/>
  <c r="O412" i="5"/>
  <c r="Q412" i="5" s="1"/>
  <c r="O404" i="5"/>
  <c r="Q404" i="5" s="1"/>
  <c r="O396" i="5"/>
  <c r="Q396" i="5" s="1"/>
  <c r="O388" i="5"/>
  <c r="Q388" i="5" s="1"/>
  <c r="O380" i="5"/>
  <c r="O372" i="5"/>
  <c r="Q372" i="5" s="1"/>
  <c r="O364" i="5"/>
  <c r="Q364" i="5" s="1"/>
  <c r="O356" i="5"/>
  <c r="Q356" i="5" s="1"/>
  <c r="O348" i="5"/>
  <c r="Q348" i="5" s="1"/>
  <c r="O340" i="5"/>
  <c r="Q340" i="5" s="1"/>
  <c r="O332" i="5"/>
  <c r="Q332" i="5" s="1"/>
  <c r="O324" i="5"/>
  <c r="Q324" i="5" s="1"/>
  <c r="O316" i="5"/>
  <c r="Q316" i="5" s="1"/>
  <c r="O308" i="5"/>
  <c r="Q308" i="5" s="1"/>
  <c r="O300" i="5"/>
  <c r="Q300" i="5" s="1"/>
  <c r="O292" i="5"/>
  <c r="O284" i="5"/>
  <c r="Q284" i="5" s="1"/>
  <c r="O276" i="5"/>
  <c r="Q276" i="5" s="1"/>
  <c r="O268" i="5"/>
  <c r="Q268" i="5" s="1"/>
  <c r="O260" i="5"/>
  <c r="Q260" i="5" s="1"/>
  <c r="O252" i="5"/>
  <c r="Q252" i="5" s="1"/>
  <c r="O244" i="5"/>
  <c r="Q244" i="5" s="1"/>
  <c r="O236" i="5"/>
  <c r="Q236" i="5" s="1"/>
  <c r="O228" i="5"/>
  <c r="O220" i="5"/>
  <c r="Q220" i="5" s="1"/>
  <c r="O212" i="5"/>
  <c r="Q212" i="5" s="1"/>
  <c r="O204" i="5"/>
  <c r="Q204" i="5" s="1"/>
  <c r="O196" i="5"/>
  <c r="Q196" i="5" s="1"/>
  <c r="O188" i="5"/>
  <c r="Q188" i="5" s="1"/>
  <c r="O180" i="5"/>
  <c r="Q180" i="5" s="1"/>
  <c r="O172" i="5"/>
  <c r="Q172" i="5" s="1"/>
  <c r="O164" i="5"/>
  <c r="O156" i="5"/>
  <c r="Q156" i="5" s="1"/>
  <c r="O148" i="5"/>
  <c r="Q148" i="5" s="1"/>
  <c r="O140" i="5"/>
  <c r="Q140" i="5" s="1"/>
  <c r="O132" i="5"/>
  <c r="Q132" i="5" s="1"/>
  <c r="O124" i="5"/>
  <c r="Q124" i="5" s="1"/>
  <c r="O116" i="5"/>
  <c r="Q116" i="5" s="1"/>
  <c r="O108" i="5"/>
  <c r="Q108" i="5" s="1"/>
  <c r="O100" i="5"/>
  <c r="O92" i="5"/>
  <c r="Q92" i="5" s="1"/>
  <c r="O84" i="5"/>
  <c r="Q84" i="5" s="1"/>
  <c r="O54" i="5"/>
  <c r="Q54" i="5" s="1"/>
  <c r="O483" i="5"/>
  <c r="Q483" i="5" s="1"/>
  <c r="O475" i="5"/>
  <c r="Q475" i="5" s="1"/>
  <c r="O467" i="5"/>
  <c r="Q467" i="5" s="1"/>
  <c r="O459" i="5"/>
  <c r="Q459" i="5" s="1"/>
  <c r="O451" i="5"/>
  <c r="Q451" i="5" s="1"/>
  <c r="O443" i="5"/>
  <c r="Q443" i="5" s="1"/>
  <c r="O435" i="5"/>
  <c r="Q435" i="5" s="1"/>
  <c r="O427" i="5"/>
  <c r="O419" i="5"/>
  <c r="Q419" i="5" s="1"/>
  <c r="O411" i="5"/>
  <c r="Q411" i="5" s="1"/>
  <c r="O403" i="5"/>
  <c r="Q403" i="5" s="1"/>
  <c r="O395" i="5"/>
  <c r="Q395" i="5" s="1"/>
  <c r="O387" i="5"/>
  <c r="Q387" i="5" s="1"/>
  <c r="O379" i="5"/>
  <c r="Q379" i="5" s="1"/>
  <c r="O371" i="5"/>
  <c r="Q371" i="5" s="1"/>
  <c r="O363" i="5"/>
  <c r="Q363" i="5" s="1"/>
  <c r="O355" i="5"/>
  <c r="Q355" i="5" s="1"/>
  <c r="O347" i="5"/>
  <c r="O339" i="5"/>
  <c r="Q339" i="5" s="1"/>
  <c r="O331" i="5"/>
  <c r="Q331" i="5" s="1"/>
  <c r="O323" i="5"/>
  <c r="Q323" i="5" s="1"/>
  <c r="O315" i="5"/>
  <c r="Q315" i="5" s="1"/>
  <c r="O307" i="5"/>
  <c r="Q307" i="5" s="1"/>
  <c r="O299" i="5"/>
  <c r="Q299" i="5" s="1"/>
  <c r="O291" i="5"/>
  <c r="Q291" i="5" s="1"/>
  <c r="O283" i="5"/>
  <c r="Q283" i="5" s="1"/>
  <c r="O275" i="5"/>
  <c r="Q275" i="5" s="1"/>
  <c r="O267" i="5"/>
  <c r="Q267" i="5" s="1"/>
  <c r="O259" i="5"/>
  <c r="Q259" i="5" s="1"/>
  <c r="O251" i="5"/>
  <c r="Q251" i="5" s="1"/>
  <c r="O243" i="5"/>
  <c r="Q243" i="5" s="1"/>
  <c r="O235" i="5"/>
  <c r="Q235" i="5" s="1"/>
  <c r="O227" i="5"/>
  <c r="Q227" i="5" s="1"/>
  <c r="O219" i="5"/>
  <c r="Q219" i="5" s="1"/>
  <c r="O211" i="5"/>
  <c r="Q211" i="5" s="1"/>
  <c r="O203" i="5"/>
  <c r="Q203" i="5" s="1"/>
  <c r="O195" i="5"/>
  <c r="Q195" i="5" s="1"/>
  <c r="O187" i="5"/>
  <c r="Q187" i="5" s="1"/>
  <c r="O179" i="5"/>
  <c r="Q179" i="5" s="1"/>
  <c r="O171" i="5"/>
  <c r="Q171" i="5" s="1"/>
  <c r="O163" i="5"/>
  <c r="Q163" i="5" s="1"/>
  <c r="O155" i="5"/>
  <c r="Q155" i="5" s="1"/>
  <c r="O147" i="5"/>
  <c r="O139" i="5"/>
  <c r="O131" i="5"/>
  <c r="Q131" i="5" s="1"/>
  <c r="O123" i="5"/>
  <c r="Q123" i="5" s="1"/>
  <c r="O115" i="5"/>
  <c r="Q115" i="5" s="1"/>
  <c r="O107" i="5"/>
  <c r="Q107" i="5" s="1"/>
  <c r="O99" i="5"/>
  <c r="Q99" i="5" s="1"/>
  <c r="O77" i="5"/>
  <c r="Q77" i="5" s="1"/>
  <c r="O69" i="5"/>
  <c r="Q69" i="5" s="1"/>
  <c r="O61" i="5"/>
  <c r="Q61" i="5" s="1"/>
  <c r="O51" i="5"/>
  <c r="Q51" i="5" s="1"/>
  <c r="O76" i="5"/>
  <c r="Q76" i="5" s="1"/>
  <c r="O68" i="5"/>
  <c r="Q68" i="5" s="1"/>
  <c r="O60" i="5"/>
  <c r="Q60" i="5" s="1"/>
  <c r="O46" i="5"/>
  <c r="Q46" i="5" s="1"/>
  <c r="O75" i="5"/>
  <c r="Q75" i="5" s="1"/>
  <c r="O67" i="5"/>
  <c r="Q67" i="5" s="1"/>
  <c r="O59" i="5"/>
  <c r="Q59" i="5" s="1"/>
  <c r="O43" i="5"/>
  <c r="Q43" i="5" s="1"/>
  <c r="O74" i="5"/>
  <c r="Q74" i="5" s="1"/>
  <c r="O66" i="5"/>
  <c r="Q66" i="5" s="1"/>
  <c r="O58" i="5"/>
  <c r="Q58" i="5" s="1"/>
  <c r="O35" i="5"/>
  <c r="Q35" i="5" s="1"/>
  <c r="O73" i="5"/>
  <c r="Q73" i="5" s="1"/>
  <c r="O65" i="5"/>
  <c r="Q65" i="5" s="1"/>
  <c r="O57" i="5"/>
  <c r="Q57" i="5" s="1"/>
  <c r="O27" i="5"/>
  <c r="Q27" i="5" s="1"/>
  <c r="O72" i="5"/>
  <c r="Q72" i="5" s="1"/>
  <c r="O64" i="5"/>
  <c r="Q64" i="5" s="1"/>
  <c r="O56" i="5"/>
  <c r="Q56" i="5" s="1"/>
  <c r="O28" i="5"/>
  <c r="Q28" i="5" s="1"/>
  <c r="O79" i="5"/>
  <c r="Q79" i="5" s="1"/>
  <c r="O71" i="5"/>
  <c r="Q71" i="5" s="1"/>
  <c r="O63" i="5"/>
  <c r="Q63" i="5" s="1"/>
  <c r="O50" i="5"/>
  <c r="Q50" i="5" s="1"/>
  <c r="O42" i="5"/>
  <c r="Q42" i="5" s="1"/>
  <c r="O34" i="5"/>
  <c r="Q34" i="5" s="1"/>
  <c r="O25" i="5"/>
  <c r="Q25" i="5" s="1"/>
  <c r="O49" i="5"/>
  <c r="O41" i="5"/>
  <c r="Q41" i="5" s="1"/>
  <c r="O33" i="5"/>
  <c r="Q33" i="5" s="1"/>
  <c r="O24" i="5"/>
  <c r="Q24" i="5" s="1"/>
  <c r="O48" i="5"/>
  <c r="Q48" i="5" s="1"/>
  <c r="O40" i="5"/>
  <c r="Q40" i="5" s="1"/>
  <c r="O32" i="5"/>
  <c r="O20" i="5"/>
  <c r="Q20" i="5" s="1"/>
  <c r="O47" i="5"/>
  <c r="Q47" i="5" s="1"/>
  <c r="O39" i="5"/>
  <c r="Q39" i="5" s="1"/>
  <c r="O31" i="5"/>
  <c r="Q31" i="5" s="1"/>
  <c r="O17" i="5"/>
  <c r="Q17" i="5" s="1"/>
  <c r="O38" i="5"/>
  <c r="Q38" i="5" s="1"/>
  <c r="O30" i="5"/>
  <c r="Q30" i="5" s="1"/>
  <c r="O9" i="5"/>
  <c r="Q9" i="5" s="1"/>
  <c r="O3" i="5"/>
  <c r="Q3" i="5" s="1"/>
  <c r="O53" i="5"/>
  <c r="Q53" i="5" s="1"/>
  <c r="O45" i="5"/>
  <c r="O37" i="5"/>
  <c r="Q37" i="5" s="1"/>
  <c r="O29" i="5"/>
  <c r="Q29" i="5" s="1"/>
  <c r="O52" i="5"/>
  <c r="Q52" i="5" s="1"/>
  <c r="O44" i="5"/>
  <c r="Q44" i="5" s="1"/>
  <c r="O36" i="5"/>
  <c r="O26" i="5"/>
  <c r="Q26" i="5" s="1"/>
  <c r="O18" i="5"/>
  <c r="Q18" i="5" s="1"/>
  <c r="O10" i="5"/>
  <c r="Q10" i="5" s="1"/>
  <c r="Q2" i="5"/>
  <c r="O16" i="5"/>
  <c r="O8" i="5"/>
  <c r="Q8" i="5" s="1"/>
  <c r="O23" i="5"/>
  <c r="Q23" i="5" s="1"/>
  <c r="O15" i="5"/>
  <c r="Q15" i="5" s="1"/>
  <c r="O7" i="5"/>
  <c r="Q7" i="5" s="1"/>
  <c r="O22" i="5"/>
  <c r="Q22" i="5" s="1"/>
  <c r="O14" i="5"/>
  <c r="Q14" i="5" s="1"/>
  <c r="O6" i="5"/>
  <c r="Q6" i="5" s="1"/>
  <c r="O21" i="5"/>
  <c r="Q21" i="5" s="1"/>
  <c r="O13" i="5"/>
  <c r="O5" i="5"/>
  <c r="Q5" i="5" s="1"/>
  <c r="O12" i="5"/>
  <c r="Q12" i="5" s="1"/>
  <c r="O4" i="5"/>
  <c r="Q4" i="5" s="1"/>
  <c r="O19" i="5"/>
  <c r="Q19" i="5" s="1"/>
  <c r="O11" i="5"/>
  <c r="Q11" i="5" s="1"/>
  <c r="O491" i="4"/>
  <c r="AW25" i="3"/>
  <c r="AW16" i="3"/>
  <c r="AW14" i="3"/>
  <c r="AW12" i="3"/>
  <c r="AW10" i="3"/>
  <c r="AW8" i="3"/>
  <c r="AW6" i="3"/>
  <c r="AW33" i="3"/>
  <c r="AW29" i="3"/>
  <c r="AW32" i="3"/>
  <c r="AW28" i="3"/>
  <c r="AW23" i="3"/>
  <c r="AW35" i="3"/>
  <c r="AW31" i="3"/>
  <c r="AW27" i="3"/>
  <c r="AW15" i="3"/>
  <c r="AW34" i="3"/>
  <c r="AW11" i="3"/>
  <c r="AW30" i="3"/>
  <c r="AW7" i="3"/>
  <c r="AW22" i="3"/>
  <c r="AW4" i="3"/>
  <c r="AW5" i="3"/>
  <c r="AW9" i="3"/>
  <c r="AW13" i="3"/>
  <c r="AM28" i="5"/>
  <c r="AW7" i="7"/>
  <c r="AW6" i="7"/>
  <c r="AW14" i="7"/>
  <c r="AW28" i="7"/>
  <c r="AW11" i="7"/>
  <c r="AW15" i="7"/>
  <c r="AW24" i="7"/>
  <c r="AW12" i="7"/>
  <c r="AW25" i="7"/>
  <c r="L3" i="7"/>
  <c r="AW13" i="7"/>
  <c r="AW16" i="7"/>
  <c r="AW23" i="7"/>
  <c r="O5" i="7"/>
  <c r="L4" i="7"/>
  <c r="AW5" i="7"/>
  <c r="AW26" i="7"/>
  <c r="AW4" i="7"/>
  <c r="AW9" i="7"/>
  <c r="AW30" i="7"/>
  <c r="AW8" i="7"/>
  <c r="AW22" i="7"/>
  <c r="AY32" i="7"/>
  <c r="AK31" i="7"/>
  <c r="AT33" i="7"/>
  <c r="AT36" i="7"/>
  <c r="AX32" i="7"/>
  <c r="AX30" i="7"/>
  <c r="AT34" i="7"/>
  <c r="AW29" i="7"/>
  <c r="AZ30" i="7"/>
  <c r="AL31" i="7"/>
  <c r="AH34" i="7"/>
  <c r="AX29" i="7"/>
  <c r="AL30" i="7"/>
  <c r="AN31" i="7"/>
  <c r="AH33" i="7"/>
  <c r="AK35" i="7"/>
  <c r="AW27" i="7"/>
  <c r="AK29" i="7"/>
  <c r="AY29" i="7"/>
  <c r="AM30" i="7"/>
  <c r="AT31" i="7"/>
  <c r="AL35" i="7"/>
  <c r="AX27" i="7"/>
  <c r="AL28" i="7"/>
  <c r="AL29" i="7"/>
  <c r="AN30" i="7"/>
  <c r="AH32" i="7"/>
  <c r="AW32" i="7"/>
  <c r="AN35" i="7"/>
  <c r="AX28" i="7"/>
  <c r="P3" i="5"/>
  <c r="L3" i="5" s="1"/>
  <c r="AI36" i="5"/>
  <c r="AO32" i="5"/>
  <c r="AN32" i="5"/>
  <c r="AM32" i="5"/>
  <c r="AL32" i="5"/>
  <c r="AO26" i="5"/>
  <c r="AI33" i="5"/>
  <c r="AN27" i="5"/>
  <c r="AL28" i="5"/>
  <c r="AI30" i="5"/>
  <c r="AN28" i="5"/>
  <c r="AL29" i="5"/>
  <c r="AL26" i="5"/>
  <c r="AN29" i="5"/>
  <c r="AM29" i="5"/>
  <c r="AI31" i="5"/>
  <c r="AM26" i="5"/>
  <c r="AN35" i="4"/>
  <c r="AL35" i="4"/>
  <c r="AK35" i="4"/>
  <c r="AM35" i="4"/>
  <c r="AK26" i="4"/>
  <c r="AM28" i="4"/>
  <c r="AL28" i="4"/>
  <c r="AN31" i="4"/>
  <c r="AL31" i="4"/>
  <c r="AK31" i="4"/>
  <c r="AH32" i="4"/>
  <c r="O3" i="4"/>
  <c r="AN27" i="4"/>
  <c r="AK27" i="4"/>
  <c r="AK28" i="4"/>
  <c r="AM31" i="4"/>
  <c r="AH30" i="4"/>
  <c r="AM26" i="4"/>
  <c r="AN28" i="4"/>
  <c r="AK29" i="4"/>
  <c r="AH33" i="4"/>
  <c r="AT34" i="3"/>
  <c r="AT33" i="3"/>
  <c r="AT31" i="3"/>
  <c r="AT36" i="3"/>
  <c r="O4" i="3"/>
  <c r="AH30" i="3"/>
  <c r="AH33" i="3"/>
  <c r="AH31" i="3"/>
  <c r="AH32" i="3"/>
  <c r="M3" i="11" l="1"/>
  <c r="K1412" i="13"/>
  <c r="K1413" i="13" s="1"/>
  <c r="K1414" i="13" s="1"/>
  <c r="J1411" i="13"/>
  <c r="J422" i="13"/>
  <c r="K423" i="13"/>
  <c r="J788" i="13"/>
  <c r="K789" i="13"/>
  <c r="U33" i="13"/>
  <c r="Q33" i="13"/>
  <c r="X33" i="13"/>
  <c r="W33" i="13"/>
  <c r="V33" i="13"/>
  <c r="T33" i="13"/>
  <c r="S33" i="13"/>
  <c r="R33" i="13"/>
  <c r="AJ24" i="13"/>
  <c r="BG4" i="13"/>
  <c r="AJ3" i="13"/>
  <c r="K1569" i="13"/>
  <c r="J1568" i="13"/>
  <c r="J1255" i="13"/>
  <c r="K1256" i="13"/>
  <c r="J682" i="13"/>
  <c r="K683" i="13"/>
  <c r="K1048" i="13"/>
  <c r="J1047" i="13"/>
  <c r="K322" i="13"/>
  <c r="J321" i="13"/>
  <c r="J266" i="13"/>
  <c r="K267" i="13"/>
  <c r="AU34" i="13"/>
  <c r="AQ34" i="13"/>
  <c r="AT34" i="13"/>
  <c r="AS34" i="13"/>
  <c r="AR34" i="13"/>
  <c r="AP34" i="13"/>
  <c r="AW34" i="13"/>
  <c r="AS36" i="13"/>
  <c r="AW36" i="13"/>
  <c r="AV36" i="13"/>
  <c r="AU36" i="13"/>
  <c r="AT36" i="13"/>
  <c r="AR36" i="13"/>
  <c r="AQ36" i="13"/>
  <c r="AP36" i="13"/>
  <c r="K1360" i="13"/>
  <c r="J1359" i="13"/>
  <c r="AV24" i="13"/>
  <c r="AV3" i="13"/>
  <c r="K475" i="13"/>
  <c r="J474" i="13"/>
  <c r="AT31" i="13"/>
  <c r="AP31" i="13"/>
  <c r="AW31" i="13"/>
  <c r="AU31" i="13"/>
  <c r="AS31" i="13"/>
  <c r="AR31" i="13"/>
  <c r="AQ31" i="13"/>
  <c r="AO35" i="13"/>
  <c r="AI31" i="13"/>
  <c r="AE31" i="13"/>
  <c r="AH31" i="13"/>
  <c r="AG31" i="13"/>
  <c r="AF31" i="13"/>
  <c r="AD31" i="13"/>
  <c r="AC35" i="13"/>
  <c r="AK31" i="13"/>
  <c r="AH30" i="13"/>
  <c r="AG30" i="13"/>
  <c r="AF30" i="13"/>
  <c r="AC34" i="13"/>
  <c r="AE30" i="13"/>
  <c r="AD30" i="13"/>
  <c r="AK30" i="13"/>
  <c r="AI30" i="13"/>
  <c r="K1467" i="13"/>
  <c r="J1466" i="13"/>
  <c r="K1307" i="13"/>
  <c r="J1306" i="13"/>
  <c r="J635" i="13"/>
  <c r="K636" i="13"/>
  <c r="J1150" i="13"/>
  <c r="K1151" i="13"/>
  <c r="K529" i="13"/>
  <c r="J528" i="13"/>
  <c r="K1102" i="13"/>
  <c r="J1101" i="13"/>
  <c r="K996" i="13"/>
  <c r="J995" i="13"/>
  <c r="AP29" i="13"/>
  <c r="AW29" i="13"/>
  <c r="AO33" i="13"/>
  <c r="AU29" i="13"/>
  <c r="AT29" i="13"/>
  <c r="AS29" i="13"/>
  <c r="AR29" i="13"/>
  <c r="AQ29" i="13"/>
  <c r="W31" i="13"/>
  <c r="S31" i="13"/>
  <c r="U31" i="13"/>
  <c r="T31" i="13"/>
  <c r="R31" i="13"/>
  <c r="Q31" i="13"/>
  <c r="P35" i="13"/>
  <c r="X31" i="13"/>
  <c r="V31" i="13"/>
  <c r="V36" i="13"/>
  <c r="R36" i="13"/>
  <c r="W36" i="13"/>
  <c r="U36" i="13"/>
  <c r="T36" i="13"/>
  <c r="S36" i="13"/>
  <c r="Q36" i="13"/>
  <c r="X36" i="13"/>
  <c r="AH36" i="13"/>
  <c r="AD36" i="13"/>
  <c r="AK36" i="13"/>
  <c r="AJ36" i="13"/>
  <c r="AI36" i="13"/>
  <c r="AG36" i="13"/>
  <c r="AF36" i="13"/>
  <c r="AE36" i="13"/>
  <c r="J840" i="13"/>
  <c r="K841" i="13"/>
  <c r="K736" i="13"/>
  <c r="J735" i="13"/>
  <c r="K1517" i="13"/>
  <c r="J1516" i="13"/>
  <c r="J1202" i="13"/>
  <c r="K1203" i="13"/>
  <c r="K581" i="13"/>
  <c r="J580" i="13"/>
  <c r="K944" i="13"/>
  <c r="J943" i="13"/>
  <c r="J892" i="13"/>
  <c r="K893" i="13"/>
  <c r="K371" i="13"/>
  <c r="J370" i="13"/>
  <c r="AC33" i="13"/>
  <c r="AE29" i="13"/>
  <c r="AD29" i="13"/>
  <c r="AK29" i="13"/>
  <c r="AI29" i="13"/>
  <c r="AH29" i="13"/>
  <c r="AG29" i="13"/>
  <c r="AF29" i="13"/>
  <c r="AS31" i="11"/>
  <c r="AR31" i="11"/>
  <c r="AV31" i="11"/>
  <c r="AM30" i="11"/>
  <c r="AG30" i="11"/>
  <c r="AJ30" i="11"/>
  <c r="AF30" i="11"/>
  <c r="AW29" i="11"/>
  <c r="AW32" i="11"/>
  <c r="AS32" i="11"/>
  <c r="AR32" i="11"/>
  <c r="AT32" i="11"/>
  <c r="AI34" i="11"/>
  <c r="AH34" i="11"/>
  <c r="AG34" i="11"/>
  <c r="AF34" i="11"/>
  <c r="AM34" i="11"/>
  <c r="AL34" i="11"/>
  <c r="AK34" i="11"/>
  <c r="AJ34" i="11"/>
  <c r="V33" i="11"/>
  <c r="U33" i="11"/>
  <c r="T33" i="11"/>
  <c r="S33" i="11"/>
  <c r="Z33" i="11"/>
  <c r="Y33" i="11"/>
  <c r="X33" i="11"/>
  <c r="W33" i="11"/>
  <c r="AV36" i="11"/>
  <c r="AU36" i="11"/>
  <c r="AT36" i="11"/>
  <c r="AS36" i="11"/>
  <c r="AR36" i="11"/>
  <c r="AW36" i="11"/>
  <c r="W34" i="11"/>
  <c r="V34" i="11"/>
  <c r="U34" i="11"/>
  <c r="T34" i="11"/>
  <c r="S34" i="11"/>
  <c r="Z34" i="11"/>
  <c r="Y34" i="11"/>
  <c r="X34" i="11"/>
  <c r="AS33" i="11"/>
  <c r="AR33" i="11"/>
  <c r="AW33" i="11"/>
  <c r="AV33" i="11"/>
  <c r="AU33" i="11"/>
  <c r="AT33" i="11"/>
  <c r="U32" i="11"/>
  <c r="T32" i="11"/>
  <c r="S32" i="11"/>
  <c r="Z32" i="11"/>
  <c r="Y32" i="11"/>
  <c r="X32" i="11"/>
  <c r="W32" i="11"/>
  <c r="R36" i="11"/>
  <c r="V32" i="11"/>
  <c r="AW30" i="11"/>
  <c r="AV30" i="11"/>
  <c r="AQ34" i="11"/>
  <c r="AU30" i="11"/>
  <c r="AT30" i="11"/>
  <c r="AS30" i="11"/>
  <c r="AR30" i="11"/>
  <c r="T31" i="11"/>
  <c r="S31" i="11"/>
  <c r="Z31" i="11"/>
  <c r="Y31" i="11"/>
  <c r="X31" i="11"/>
  <c r="W31" i="11"/>
  <c r="R35" i="11"/>
  <c r="V31" i="11"/>
  <c r="U31" i="11"/>
  <c r="AL29" i="11"/>
  <c r="AK29" i="11"/>
  <c r="AJ29" i="11"/>
  <c r="AE33" i="11"/>
  <c r="AI29" i="11"/>
  <c r="AH29" i="11"/>
  <c r="AG29" i="11"/>
  <c r="AF29" i="11"/>
  <c r="AM29" i="11"/>
  <c r="AJ35" i="11"/>
  <c r="AI35" i="11"/>
  <c r="AH35" i="11"/>
  <c r="AG35" i="11"/>
  <c r="AF35" i="11"/>
  <c r="AM35" i="11"/>
  <c r="AL35" i="11"/>
  <c r="AK35" i="11"/>
  <c r="AG32" i="11"/>
  <c r="AF32" i="11"/>
  <c r="AM32" i="11"/>
  <c r="AL32" i="11"/>
  <c r="AK32" i="11"/>
  <c r="AJ32" i="11"/>
  <c r="AE36" i="11"/>
  <c r="AI32" i="11"/>
  <c r="AH32" i="11"/>
  <c r="AU35" i="11"/>
  <c r="AT35" i="11"/>
  <c r="AS35" i="11"/>
  <c r="AR35" i="11"/>
  <c r="AW35" i="11"/>
  <c r="AV35" i="11"/>
  <c r="M3" i="9"/>
  <c r="AM32" i="9"/>
  <c r="T29" i="9"/>
  <c r="S29" i="9"/>
  <c r="Z29" i="9"/>
  <c r="AF32" i="9"/>
  <c r="AJ32" i="9"/>
  <c r="AE36" i="9"/>
  <c r="W29" i="9"/>
  <c r="R33" i="9"/>
  <c r="AF31" i="9"/>
  <c r="AM31" i="9"/>
  <c r="AJ31" i="9"/>
  <c r="AE35" i="9"/>
  <c r="S30" i="9"/>
  <c r="Z30" i="9"/>
  <c r="Y30" i="9"/>
  <c r="X30" i="9"/>
  <c r="W30" i="9"/>
  <c r="R34" i="9"/>
  <c r="T30" i="9"/>
  <c r="AG36" i="9"/>
  <c r="AF36" i="9"/>
  <c r="AM36" i="9"/>
  <c r="AK36" i="9"/>
  <c r="AJ36" i="9"/>
  <c r="AQ33" i="9"/>
  <c r="AR29" i="9"/>
  <c r="AV29" i="9"/>
  <c r="AV30" i="9"/>
  <c r="AQ34" i="9"/>
  <c r="AR30" i="9"/>
  <c r="T33" i="9"/>
  <c r="S33" i="9"/>
  <c r="Z33" i="9"/>
  <c r="Y33" i="9"/>
  <c r="X33" i="9"/>
  <c r="W33" i="9"/>
  <c r="AF34" i="9"/>
  <c r="AM34" i="9"/>
  <c r="AJ34" i="9"/>
  <c r="AR31" i="9"/>
  <c r="AV31" i="9"/>
  <c r="AQ35" i="9"/>
  <c r="AV32" i="9"/>
  <c r="AQ36" i="9"/>
  <c r="AR32" i="9"/>
  <c r="AJ29" i="9"/>
  <c r="AE33" i="9"/>
  <c r="AF29" i="9"/>
  <c r="AM29" i="9"/>
  <c r="R35" i="9"/>
  <c r="T31" i="9"/>
  <c r="S31" i="9"/>
  <c r="Z31" i="9"/>
  <c r="Y31" i="9"/>
  <c r="X31" i="9"/>
  <c r="W31" i="9"/>
  <c r="Y32" i="9"/>
  <c r="X32" i="9"/>
  <c r="W32" i="9"/>
  <c r="R36" i="9"/>
  <c r="T32" i="9"/>
  <c r="S32" i="9"/>
  <c r="Z32" i="9"/>
  <c r="AW29" i="5"/>
  <c r="AV29" i="3"/>
  <c r="AI27" i="3"/>
  <c r="AI27" i="4"/>
  <c r="AI27" i="7"/>
  <c r="AJ27" i="5"/>
  <c r="AJ26" i="7"/>
  <c r="AK26" i="5"/>
  <c r="AJ26" i="4"/>
  <c r="AJ26" i="3"/>
  <c r="AJ28" i="5"/>
  <c r="AI28" i="7"/>
  <c r="AI28" i="3"/>
  <c r="AI28" i="4"/>
  <c r="AJ27" i="4"/>
  <c r="AJ27" i="3"/>
  <c r="AJ27" i="7"/>
  <c r="AK27" i="5"/>
  <c r="AJ29" i="4"/>
  <c r="AK29" i="5"/>
  <c r="AJ29" i="7"/>
  <c r="AJ29" i="3"/>
  <c r="AI26" i="7"/>
  <c r="AJ26" i="5"/>
  <c r="AI26" i="3"/>
  <c r="AI26" i="4"/>
  <c r="AJ28" i="7"/>
  <c r="AJ28" i="3"/>
  <c r="AJ28" i="4"/>
  <c r="AK28" i="5"/>
  <c r="AW27" i="5"/>
  <c r="AV27" i="7"/>
  <c r="AV27" i="3"/>
  <c r="AV27" i="4"/>
  <c r="AV26" i="7"/>
  <c r="AV26" i="4"/>
  <c r="AV26" i="3"/>
  <c r="AW26" i="5"/>
  <c r="L490" i="5"/>
  <c r="AY30" i="5"/>
  <c r="AU34" i="5"/>
  <c r="BA30" i="5"/>
  <c r="AZ30" i="5"/>
  <c r="AX30" i="5"/>
  <c r="AX31" i="5"/>
  <c r="AZ31" i="5"/>
  <c r="BA31" i="5"/>
  <c r="AU35" i="5"/>
  <c r="AY31" i="5"/>
  <c r="AY33" i="4"/>
  <c r="AX33" i="4"/>
  <c r="AW33" i="4"/>
  <c r="AT37" i="4"/>
  <c r="AZ33" i="4"/>
  <c r="AW31" i="4"/>
  <c r="AZ31" i="4"/>
  <c r="AY31" i="4"/>
  <c r="AT35" i="4"/>
  <c r="AX31" i="4"/>
  <c r="AZ34" i="4"/>
  <c r="AY34" i="4"/>
  <c r="AX34" i="4"/>
  <c r="AW34" i="4"/>
  <c r="P4" i="5"/>
  <c r="O492" i="4"/>
  <c r="AM33" i="7"/>
  <c r="AN33" i="7"/>
  <c r="AH37" i="7"/>
  <c r="AL33" i="7"/>
  <c r="AK33" i="7"/>
  <c r="AX34" i="7"/>
  <c r="AZ34" i="7"/>
  <c r="AY34" i="7"/>
  <c r="AW34" i="7"/>
  <c r="AK34" i="7"/>
  <c r="AL34" i="7"/>
  <c r="AN34" i="7"/>
  <c r="AM34" i="7"/>
  <c r="AZ33" i="7"/>
  <c r="AX33" i="7"/>
  <c r="AW33" i="7"/>
  <c r="AT37" i="7"/>
  <c r="AY33" i="7"/>
  <c r="AK32" i="7"/>
  <c r="AN32" i="7"/>
  <c r="AM32" i="7"/>
  <c r="AL32" i="7"/>
  <c r="AH36" i="7"/>
  <c r="AZ31" i="7"/>
  <c r="AY31" i="7"/>
  <c r="AX31" i="7"/>
  <c r="AW31" i="7"/>
  <c r="AT35" i="7"/>
  <c r="O6" i="7"/>
  <c r="L5" i="7"/>
  <c r="AO33" i="5"/>
  <c r="AI37" i="5"/>
  <c r="AM33" i="5"/>
  <c r="AN33" i="5"/>
  <c r="AL33" i="5"/>
  <c r="AI35" i="5"/>
  <c r="AL31" i="5"/>
  <c r="AO31" i="5"/>
  <c r="AN31" i="5"/>
  <c r="AM31" i="5"/>
  <c r="AN30" i="5"/>
  <c r="AM30" i="5"/>
  <c r="AL30" i="5"/>
  <c r="AI34" i="5"/>
  <c r="AO30" i="5"/>
  <c r="AK33" i="4"/>
  <c r="AL33" i="4"/>
  <c r="AH37" i="4"/>
  <c r="AN33" i="4"/>
  <c r="AM33" i="4"/>
  <c r="AH34" i="4"/>
  <c r="AN30" i="4"/>
  <c r="AM30" i="4"/>
  <c r="AL30" i="4"/>
  <c r="AK30" i="4"/>
  <c r="O4" i="4"/>
  <c r="AM32" i="4"/>
  <c r="AL32" i="4"/>
  <c r="AK32" i="4"/>
  <c r="AH36" i="4"/>
  <c r="AN32" i="4"/>
  <c r="AT37" i="3"/>
  <c r="AT35" i="3"/>
  <c r="O5" i="3"/>
  <c r="O6" i="3" s="1"/>
  <c r="AH36" i="3"/>
  <c r="AH35" i="3"/>
  <c r="AH37" i="3"/>
  <c r="AH34" i="3"/>
  <c r="AV32" i="5"/>
  <c r="AV33" i="5"/>
  <c r="AV31" i="5"/>
  <c r="AV30" i="5"/>
  <c r="M4" i="11" l="1"/>
  <c r="J841" i="13"/>
  <c r="K842" i="13"/>
  <c r="J1048" i="13"/>
  <c r="K1049" i="13"/>
  <c r="AR33" i="13"/>
  <c r="AQ33" i="13"/>
  <c r="AP33" i="13"/>
  <c r="AW33" i="13"/>
  <c r="AU33" i="13"/>
  <c r="AT33" i="13"/>
  <c r="AS33" i="13"/>
  <c r="K530" i="13"/>
  <c r="J529" i="13"/>
  <c r="K1468" i="13"/>
  <c r="K1469" i="13" s="1"/>
  <c r="K1470" i="13" s="1"/>
  <c r="J1467" i="13"/>
  <c r="J683" i="13"/>
  <c r="K684" i="13"/>
  <c r="J1151" i="13"/>
  <c r="K1152" i="13"/>
  <c r="K1361" i="13"/>
  <c r="J1360" i="13"/>
  <c r="J789" i="13"/>
  <c r="K790" i="13"/>
  <c r="K372" i="13"/>
  <c r="J371" i="13"/>
  <c r="K268" i="13"/>
  <c r="J267" i="13"/>
  <c r="K1257" i="13"/>
  <c r="J1256" i="13"/>
  <c r="J1203" i="13"/>
  <c r="K1204" i="13"/>
  <c r="J893" i="13"/>
  <c r="K894" i="13"/>
  <c r="S35" i="13"/>
  <c r="W35" i="13"/>
  <c r="U35" i="13"/>
  <c r="T35" i="13"/>
  <c r="R35" i="13"/>
  <c r="Q35" i="13"/>
  <c r="X35" i="13"/>
  <c r="V35" i="13"/>
  <c r="K637" i="13"/>
  <c r="J636" i="13"/>
  <c r="AE35" i="13"/>
  <c r="AI35" i="13"/>
  <c r="AJ35" i="13"/>
  <c r="AH35" i="13"/>
  <c r="AG35" i="13"/>
  <c r="AF35" i="13"/>
  <c r="AD35" i="13"/>
  <c r="AK35" i="13"/>
  <c r="AP35" i="13"/>
  <c r="AT35" i="13"/>
  <c r="AW35" i="13"/>
  <c r="AV35" i="13"/>
  <c r="AU35" i="13"/>
  <c r="AS35" i="13"/>
  <c r="AR35" i="13"/>
  <c r="AQ35" i="13"/>
  <c r="BA5" i="13"/>
  <c r="J423" i="13"/>
  <c r="K424" i="13"/>
  <c r="AG33" i="13"/>
  <c r="AK33" i="13"/>
  <c r="AD33" i="13"/>
  <c r="AI33" i="13"/>
  <c r="AH33" i="13"/>
  <c r="AF33" i="13"/>
  <c r="AE33" i="13"/>
  <c r="K582" i="13"/>
  <c r="J581" i="13"/>
  <c r="J1517" i="13"/>
  <c r="K1518" i="13"/>
  <c r="J996" i="13"/>
  <c r="K997" i="13"/>
  <c r="P1305" i="13"/>
  <c r="K476" i="13"/>
  <c r="J475" i="13"/>
  <c r="J322" i="13"/>
  <c r="K323" i="13"/>
  <c r="J1569" i="13"/>
  <c r="K1570" i="13"/>
  <c r="J944" i="13"/>
  <c r="K945" i="13"/>
  <c r="J736" i="13"/>
  <c r="K737" i="13"/>
  <c r="J1102" i="13"/>
  <c r="K1103" i="13"/>
  <c r="K1308" i="13"/>
  <c r="K1309" i="13" s="1"/>
  <c r="K1310" i="13" s="1"/>
  <c r="J1307" i="13"/>
  <c r="AF34" i="13"/>
  <c r="AG34" i="13"/>
  <c r="AE34" i="13"/>
  <c r="AD34" i="13"/>
  <c r="AK34" i="13"/>
  <c r="AI34" i="13"/>
  <c r="AH34" i="13"/>
  <c r="K1415" i="13"/>
  <c r="J1414" i="13"/>
  <c r="Y36" i="11"/>
  <c r="X36" i="11"/>
  <c r="W36" i="11"/>
  <c r="V36" i="11"/>
  <c r="U36" i="11"/>
  <c r="T36" i="11"/>
  <c r="S36" i="11"/>
  <c r="Z36" i="11"/>
  <c r="AH33" i="11"/>
  <c r="AG33" i="11"/>
  <c r="AF33" i="11"/>
  <c r="AM33" i="11"/>
  <c r="AL33" i="11"/>
  <c r="AK33" i="11"/>
  <c r="AJ33" i="11"/>
  <c r="AI33" i="11"/>
  <c r="AT34" i="11"/>
  <c r="AS34" i="11"/>
  <c r="AR34" i="11"/>
  <c r="AW34" i="11"/>
  <c r="AV34" i="11"/>
  <c r="AU34" i="11"/>
  <c r="AK36" i="11"/>
  <c r="AJ36" i="11"/>
  <c r="AI36" i="11"/>
  <c r="AH36" i="11"/>
  <c r="AG36" i="11"/>
  <c r="AF36" i="11"/>
  <c r="AM36" i="11"/>
  <c r="AL36" i="11"/>
  <c r="X35" i="11"/>
  <c r="W35" i="11"/>
  <c r="V35" i="11"/>
  <c r="U35" i="11"/>
  <c r="T35" i="11"/>
  <c r="S35" i="11"/>
  <c r="Z35" i="11"/>
  <c r="Y35" i="11"/>
  <c r="M4" i="9"/>
  <c r="AK35" i="9"/>
  <c r="AJ35" i="9"/>
  <c r="AG35" i="9"/>
  <c r="AF35" i="9"/>
  <c r="AM35" i="9"/>
  <c r="AF33" i="9"/>
  <c r="AM33" i="9"/>
  <c r="AJ33" i="9"/>
  <c r="AV33" i="9"/>
  <c r="AR33" i="9"/>
  <c r="AW35" i="9"/>
  <c r="AV35" i="9"/>
  <c r="AS35" i="9"/>
  <c r="AR35" i="9"/>
  <c r="AR34" i="9"/>
  <c r="AV34" i="9"/>
  <c r="Z35" i="9"/>
  <c r="Y35" i="9"/>
  <c r="X35" i="9"/>
  <c r="W35" i="9"/>
  <c r="T35" i="9"/>
  <c r="S35" i="9"/>
  <c r="T36" i="9"/>
  <c r="S36" i="9"/>
  <c r="Z36" i="9"/>
  <c r="Y36" i="9"/>
  <c r="X36" i="9"/>
  <c r="W36" i="9"/>
  <c r="AR36" i="9"/>
  <c r="AW36" i="9"/>
  <c r="AV36" i="9"/>
  <c r="AS36" i="9"/>
  <c r="W34" i="9"/>
  <c r="T34" i="9"/>
  <c r="S34" i="9"/>
  <c r="Z34" i="9"/>
  <c r="Y34" i="9"/>
  <c r="X34" i="9"/>
  <c r="AV36" i="5"/>
  <c r="AU32" i="7"/>
  <c r="AU32" i="3"/>
  <c r="AU32" i="4"/>
  <c r="AU33" i="3"/>
  <c r="AU33" i="4"/>
  <c r="AU33" i="7"/>
  <c r="AU30" i="3"/>
  <c r="AU30" i="4"/>
  <c r="AU30" i="7"/>
  <c r="AV32" i="7"/>
  <c r="AW32" i="5"/>
  <c r="AV32" i="4"/>
  <c r="AV32" i="3"/>
  <c r="AI33" i="4"/>
  <c r="AI33" i="3"/>
  <c r="AI33" i="7"/>
  <c r="AJ33" i="5"/>
  <c r="AJ30" i="5"/>
  <c r="AI30" i="4"/>
  <c r="AI30" i="7"/>
  <c r="AI30" i="3"/>
  <c r="AI31" i="7"/>
  <c r="AI31" i="4"/>
  <c r="AI31" i="3"/>
  <c r="AJ31" i="5"/>
  <c r="AJ32" i="5"/>
  <c r="AI32" i="3"/>
  <c r="AI32" i="7"/>
  <c r="AI32" i="4"/>
  <c r="AU31" i="4"/>
  <c r="AU31" i="3"/>
  <c r="AU31" i="7"/>
  <c r="AV33" i="3"/>
  <c r="AW33" i="5"/>
  <c r="AV33" i="4"/>
  <c r="AV33" i="7"/>
  <c r="AJ33" i="4"/>
  <c r="AJ33" i="7"/>
  <c r="AJ33" i="3"/>
  <c r="AK33" i="5"/>
  <c r="AJ30" i="4"/>
  <c r="AJ30" i="7"/>
  <c r="AK30" i="5"/>
  <c r="AJ30" i="3"/>
  <c r="AJ31" i="3"/>
  <c r="AK31" i="5"/>
  <c r="AJ31" i="7"/>
  <c r="AJ31" i="4"/>
  <c r="AK32" i="5"/>
  <c r="AJ32" i="7"/>
  <c r="AJ32" i="3"/>
  <c r="AJ32" i="4"/>
  <c r="AW31" i="5"/>
  <c r="AV31" i="4"/>
  <c r="AV31" i="7"/>
  <c r="AV31" i="3"/>
  <c r="AW30" i="5"/>
  <c r="AV30" i="4"/>
  <c r="AV30" i="7"/>
  <c r="AV30" i="3"/>
  <c r="P5" i="5"/>
  <c r="L5" i="5" s="1"/>
  <c r="L4" i="5"/>
  <c r="BA35" i="5"/>
  <c r="AZ35" i="5"/>
  <c r="AY35" i="5"/>
  <c r="AX35" i="5"/>
  <c r="BA34" i="5"/>
  <c r="AZ34" i="5"/>
  <c r="AY34" i="5"/>
  <c r="AX34" i="5"/>
  <c r="AZ35" i="4"/>
  <c r="AY35" i="4"/>
  <c r="AX35" i="4"/>
  <c r="AW35" i="4"/>
  <c r="O493" i="4"/>
  <c r="O7" i="7"/>
  <c r="L6" i="7"/>
  <c r="AZ35" i="7"/>
  <c r="AY35" i="7"/>
  <c r="AX35" i="7"/>
  <c r="AW35" i="7"/>
  <c r="AM34" i="5"/>
  <c r="AN34" i="5"/>
  <c r="AO34" i="5"/>
  <c r="AL34" i="5"/>
  <c r="AO35" i="5"/>
  <c r="AN35" i="5"/>
  <c r="AM35" i="5"/>
  <c r="AL35" i="5"/>
  <c r="P6" i="5"/>
  <c r="L6" i="5" s="1"/>
  <c r="AN34" i="4"/>
  <c r="AM34" i="4"/>
  <c r="AL34" i="4"/>
  <c r="AK34" i="4"/>
  <c r="O5" i="4"/>
  <c r="O7" i="3"/>
  <c r="AV37" i="5"/>
  <c r="AV34" i="5"/>
  <c r="AV35" i="5"/>
  <c r="M5" i="11" l="1"/>
  <c r="K1311" i="13"/>
  <c r="J1310" i="13"/>
  <c r="J997" i="13"/>
  <c r="K998" i="13"/>
  <c r="K1471" i="13"/>
  <c r="J1470" i="13"/>
  <c r="K1571" i="13"/>
  <c r="J1570" i="13"/>
  <c r="J1204" i="13"/>
  <c r="K1205" i="13"/>
  <c r="K791" i="13"/>
  <c r="J790" i="13"/>
  <c r="K1519" i="13"/>
  <c r="J1518" i="13"/>
  <c r="K1258" i="13"/>
  <c r="J1257" i="13"/>
  <c r="J1361" i="13"/>
  <c r="K1362" i="13"/>
  <c r="J530" i="13"/>
  <c r="K531" i="13"/>
  <c r="J737" i="13"/>
  <c r="K738" i="13"/>
  <c r="BC5" i="13"/>
  <c r="J1152" i="13"/>
  <c r="K1153" i="13"/>
  <c r="J1049" i="13"/>
  <c r="K1050" i="13"/>
  <c r="K477" i="13"/>
  <c r="J476" i="13"/>
  <c r="K638" i="13"/>
  <c r="J637" i="13"/>
  <c r="J268" i="13"/>
  <c r="K269" i="13"/>
  <c r="K946" i="13"/>
  <c r="J945" i="13"/>
  <c r="K583" i="13"/>
  <c r="J582" i="13"/>
  <c r="Q595" i="13" s="1"/>
  <c r="K895" i="13"/>
  <c r="J894" i="13"/>
  <c r="J684" i="13"/>
  <c r="K685" i="13"/>
  <c r="K843" i="13"/>
  <c r="J842" i="13"/>
  <c r="J1103" i="13"/>
  <c r="K1104" i="13"/>
  <c r="K324" i="13"/>
  <c r="J323" i="13"/>
  <c r="K1416" i="13"/>
  <c r="K1417" i="13" s="1"/>
  <c r="K1418" i="13" s="1"/>
  <c r="J1415" i="13"/>
  <c r="AV4" i="13"/>
  <c r="K425" i="13"/>
  <c r="J424" i="13"/>
  <c r="J372" i="13"/>
  <c r="K373" i="13"/>
  <c r="M5" i="9"/>
  <c r="AW35" i="5"/>
  <c r="AV35" i="3"/>
  <c r="AV35" i="4"/>
  <c r="AV35" i="7"/>
  <c r="AJ36" i="3"/>
  <c r="AJ36" i="7"/>
  <c r="AK36" i="5"/>
  <c r="AJ36" i="4"/>
  <c r="AI37" i="7"/>
  <c r="AJ37" i="5"/>
  <c r="AI37" i="3"/>
  <c r="AI37" i="4"/>
  <c r="AU34" i="4"/>
  <c r="AU34" i="3"/>
  <c r="AU34" i="7"/>
  <c r="AU37" i="3"/>
  <c r="AU37" i="7"/>
  <c r="AU37" i="4"/>
  <c r="AI34" i="7"/>
  <c r="AJ34" i="5"/>
  <c r="AI34" i="3"/>
  <c r="AI34" i="4"/>
  <c r="AK37" i="5"/>
  <c r="AJ37" i="4"/>
  <c r="AJ37" i="3"/>
  <c r="AJ37" i="7"/>
  <c r="AI36" i="4"/>
  <c r="AI36" i="3"/>
  <c r="AI36" i="7"/>
  <c r="AJ36" i="5"/>
  <c r="AV36" i="7"/>
  <c r="AV36" i="4"/>
  <c r="AW36" i="5"/>
  <c r="AV36" i="3"/>
  <c r="AU35" i="4"/>
  <c r="AU35" i="7"/>
  <c r="AU35" i="3"/>
  <c r="AI35" i="3"/>
  <c r="AJ35" i="5"/>
  <c r="AI35" i="7"/>
  <c r="AI35" i="4"/>
  <c r="AV37" i="7"/>
  <c r="AV37" i="3"/>
  <c r="AV37" i="4"/>
  <c r="AW37" i="5"/>
  <c r="AK34" i="5"/>
  <c r="AJ34" i="4"/>
  <c r="AJ34" i="7"/>
  <c r="AJ34" i="3"/>
  <c r="AU36" i="7"/>
  <c r="AU36" i="4"/>
  <c r="AU36" i="3"/>
  <c r="AV34" i="4"/>
  <c r="AV34" i="3"/>
  <c r="AW34" i="5"/>
  <c r="AV34" i="7"/>
  <c r="AK35" i="5"/>
  <c r="AJ35" i="7"/>
  <c r="AJ35" i="3"/>
  <c r="AJ35" i="4"/>
  <c r="O494" i="4"/>
  <c r="O8" i="7"/>
  <c r="L7" i="7"/>
  <c r="P7" i="5"/>
  <c r="L7" i="5" s="1"/>
  <c r="O6" i="4"/>
  <c r="O8" i="3"/>
  <c r="M6" i="11" l="1"/>
  <c r="K739" i="13"/>
  <c r="J738" i="13"/>
  <c r="K1572" i="13"/>
  <c r="J1571" i="13"/>
  <c r="J1258" i="13"/>
  <c r="K1259" i="13"/>
  <c r="J1104" i="13"/>
  <c r="K1105" i="13"/>
  <c r="K426" i="13"/>
  <c r="J425" i="13"/>
  <c r="J1050" i="13"/>
  <c r="K1051" i="13"/>
  <c r="J531" i="13"/>
  <c r="K532" i="13"/>
  <c r="K844" i="13"/>
  <c r="J843" i="13"/>
  <c r="J946" i="13"/>
  <c r="K947" i="13"/>
  <c r="K792" i="13"/>
  <c r="J791" i="13"/>
  <c r="K1472" i="13"/>
  <c r="K1473" i="13" s="1"/>
  <c r="K1474" i="13" s="1"/>
  <c r="J1471" i="13"/>
  <c r="J373" i="13"/>
  <c r="K374" i="13"/>
  <c r="K896" i="13"/>
  <c r="J895" i="13"/>
  <c r="K1312" i="13"/>
  <c r="K1313" i="13" s="1"/>
  <c r="K1314" i="13" s="1"/>
  <c r="J1311" i="13"/>
  <c r="J583" i="13"/>
  <c r="K584" i="13"/>
  <c r="K478" i="13"/>
  <c r="J477" i="13"/>
  <c r="K1520" i="13"/>
  <c r="J1519" i="13"/>
  <c r="J685" i="13"/>
  <c r="K686" i="13"/>
  <c r="K270" i="13"/>
  <c r="J269" i="13"/>
  <c r="J1153" i="13"/>
  <c r="K1154" i="13"/>
  <c r="K1363" i="13"/>
  <c r="J1362" i="13"/>
  <c r="K1206" i="13"/>
  <c r="J1205" i="13"/>
  <c r="J998" i="13"/>
  <c r="K999" i="13"/>
  <c r="Q1305" i="13"/>
  <c r="J324" i="13"/>
  <c r="K325" i="13"/>
  <c r="K639" i="13"/>
  <c r="J638" i="13"/>
  <c r="K1419" i="13"/>
  <c r="J1418" i="13"/>
  <c r="BE5" i="13"/>
  <c r="AJ4" i="13"/>
  <c r="M6" i="9"/>
  <c r="O495" i="4"/>
  <c r="O9" i="7"/>
  <c r="L8" i="7"/>
  <c r="P8" i="5"/>
  <c r="L8" i="5" s="1"/>
  <c r="O7" i="4"/>
  <c r="O9" i="3"/>
  <c r="M7" i="11" l="1"/>
  <c r="K1052" i="13"/>
  <c r="J1051" i="13"/>
  <c r="K479" i="13"/>
  <c r="J478" i="13"/>
  <c r="J844" i="13"/>
  <c r="K845" i="13"/>
  <c r="J1154" i="13"/>
  <c r="K1155" i="13"/>
  <c r="K375" i="13"/>
  <c r="J374" i="13"/>
  <c r="K1000" i="13"/>
  <c r="J999" i="13"/>
  <c r="BG5" i="13"/>
  <c r="K585" i="13"/>
  <c r="J584" i="13"/>
  <c r="K533" i="13"/>
  <c r="J532" i="13"/>
  <c r="J1259" i="13"/>
  <c r="K1260" i="13"/>
  <c r="K1106" i="13"/>
  <c r="J1105" i="13"/>
  <c r="K1420" i="13"/>
  <c r="K1421" i="13" s="1"/>
  <c r="K1422" i="13" s="1"/>
  <c r="J1419" i="13"/>
  <c r="J270" i="13"/>
  <c r="K271" i="13"/>
  <c r="K1475" i="13"/>
  <c r="J1474" i="13"/>
  <c r="J325" i="13"/>
  <c r="K326" i="13"/>
  <c r="J1206" i="13"/>
  <c r="K1207" i="13"/>
  <c r="K1315" i="13"/>
  <c r="J1314" i="13"/>
  <c r="J792" i="13"/>
  <c r="K793" i="13"/>
  <c r="K1573" i="13"/>
  <c r="J1572" i="13"/>
  <c r="J639" i="13"/>
  <c r="K640" i="13"/>
  <c r="K687" i="13"/>
  <c r="J686" i="13"/>
  <c r="J947" i="13"/>
  <c r="K948" i="13"/>
  <c r="K1364" i="13"/>
  <c r="J1363" i="13"/>
  <c r="K1521" i="13"/>
  <c r="J1520" i="13"/>
  <c r="J896" i="13"/>
  <c r="K897" i="13"/>
  <c r="K427" i="13"/>
  <c r="J426" i="13"/>
  <c r="J739" i="13"/>
  <c r="K740" i="13"/>
  <c r="M7" i="9"/>
  <c r="O496" i="4"/>
  <c r="O10" i="7"/>
  <c r="L9" i="7"/>
  <c r="P9" i="5"/>
  <c r="L9" i="5" s="1"/>
  <c r="O8" i="4"/>
  <c r="O10" i="3"/>
  <c r="M8" i="11" l="1"/>
  <c r="J1106" i="13"/>
  <c r="K1107" i="13"/>
  <c r="K1261" i="13"/>
  <c r="J1260" i="13"/>
  <c r="R1305" i="13"/>
  <c r="K480" i="13"/>
  <c r="J479" i="13"/>
  <c r="K688" i="13"/>
  <c r="J687" i="13"/>
  <c r="J271" i="13"/>
  <c r="K272" i="13"/>
  <c r="J1207" i="13"/>
  <c r="K1208" i="13"/>
  <c r="J740" i="13"/>
  <c r="K741" i="13"/>
  <c r="J326" i="13"/>
  <c r="K327" i="13"/>
  <c r="K1423" i="13"/>
  <c r="J1422" i="13"/>
  <c r="K586" i="13"/>
  <c r="J585" i="13"/>
  <c r="J427" i="13"/>
  <c r="K428" i="13"/>
  <c r="J897" i="13"/>
  <c r="K898" i="13"/>
  <c r="K1476" i="13"/>
  <c r="K1477" i="13" s="1"/>
  <c r="K1478" i="13" s="1"/>
  <c r="J1475" i="13"/>
  <c r="J1000" i="13"/>
  <c r="K1001" i="13"/>
  <c r="K1316" i="13"/>
  <c r="K1317" i="13" s="1"/>
  <c r="K1318" i="13" s="1"/>
  <c r="J1315" i="13"/>
  <c r="K641" i="13"/>
  <c r="J640" i="13"/>
  <c r="BA6" i="13"/>
  <c r="K534" i="13"/>
  <c r="J533" i="13"/>
  <c r="K376" i="13"/>
  <c r="J375" i="13"/>
  <c r="J1052" i="13"/>
  <c r="K1053" i="13"/>
  <c r="J1521" i="13"/>
  <c r="K1522" i="13"/>
  <c r="J1155" i="13"/>
  <c r="K1156" i="13"/>
  <c r="K1365" i="13"/>
  <c r="J1364" i="13"/>
  <c r="J1573" i="13"/>
  <c r="K1574" i="13"/>
  <c r="J845" i="13"/>
  <c r="K846" i="13"/>
  <c r="J793" i="13"/>
  <c r="K794" i="13"/>
  <c r="J948" i="13"/>
  <c r="K949" i="13"/>
  <c r="M8" i="9"/>
  <c r="O497" i="4"/>
  <c r="O11" i="7"/>
  <c r="L10" i="7"/>
  <c r="P10" i="5"/>
  <c r="L10" i="5" s="1"/>
  <c r="O9" i="4"/>
  <c r="O11" i="3"/>
  <c r="M9" i="11" l="1"/>
  <c r="J428" i="13"/>
  <c r="K429" i="13"/>
  <c r="J741" i="13"/>
  <c r="K742" i="13"/>
  <c r="K795" i="13"/>
  <c r="J794" i="13"/>
  <c r="J1156" i="13"/>
  <c r="K1157" i="13"/>
  <c r="K1319" i="13"/>
  <c r="J1318" i="13"/>
  <c r="K481" i="13"/>
  <c r="J480" i="13"/>
  <c r="J1053" i="13"/>
  <c r="K1054" i="13"/>
  <c r="J1365" i="13"/>
  <c r="K1366" i="13"/>
  <c r="J376" i="13"/>
  <c r="K377" i="13"/>
  <c r="K535" i="13"/>
  <c r="J534" i="13"/>
  <c r="J1001" i="13"/>
  <c r="K1002" i="13"/>
  <c r="J1208" i="13"/>
  <c r="K1209" i="13"/>
  <c r="J272" i="13"/>
  <c r="K273" i="13"/>
  <c r="K1575" i="13"/>
  <c r="J1574" i="13"/>
  <c r="K847" i="13"/>
  <c r="J846" i="13"/>
  <c r="K1523" i="13"/>
  <c r="J1522" i="13"/>
  <c r="K587" i="13"/>
  <c r="J586" i="13"/>
  <c r="R595" i="13" s="1"/>
  <c r="K1479" i="13"/>
  <c r="J1478" i="13"/>
  <c r="K1424" i="13"/>
  <c r="K1425" i="13" s="1"/>
  <c r="K1426" i="13" s="1"/>
  <c r="J1423" i="13"/>
  <c r="BC6" i="13"/>
  <c r="K899" i="13"/>
  <c r="J898" i="13"/>
  <c r="K328" i="13"/>
  <c r="K329" i="13" s="1"/>
  <c r="K330" i="13" s="1"/>
  <c r="J327" i="13"/>
  <c r="K1262" i="13"/>
  <c r="J1261" i="13"/>
  <c r="K950" i="13"/>
  <c r="J949" i="13"/>
  <c r="AV5" i="13"/>
  <c r="K642" i="13"/>
  <c r="J641" i="13"/>
  <c r="J688" i="13"/>
  <c r="K689" i="13"/>
  <c r="K1108" i="13"/>
  <c r="J1107" i="13"/>
  <c r="M9" i="9"/>
  <c r="O498" i="4"/>
  <c r="O12" i="7"/>
  <c r="L11" i="7"/>
  <c r="P11" i="5"/>
  <c r="L11" i="5" s="1"/>
  <c r="O10" i="4"/>
  <c r="O12" i="3"/>
  <c r="M10" i="11" l="1"/>
  <c r="K1210" i="13"/>
  <c r="J1209" i="13"/>
  <c r="K1367" i="13"/>
  <c r="J1366" i="13"/>
  <c r="J1157" i="13"/>
  <c r="K1158" i="13"/>
  <c r="J587" i="13"/>
  <c r="K588" i="13"/>
  <c r="BE6" i="13"/>
  <c r="AJ5" i="13"/>
  <c r="J1108" i="13"/>
  <c r="K1109" i="13"/>
  <c r="K1110" i="13" s="1"/>
  <c r="J950" i="13"/>
  <c r="K951" i="13"/>
  <c r="J689" i="13"/>
  <c r="K690" i="13"/>
  <c r="K1524" i="13"/>
  <c r="J1523" i="13"/>
  <c r="J1262" i="13"/>
  <c r="K1263" i="13"/>
  <c r="K1427" i="13"/>
  <c r="J1426" i="13"/>
  <c r="J1002" i="13"/>
  <c r="K1003" i="13"/>
  <c r="J1054" i="13"/>
  <c r="K1055" i="13"/>
  <c r="K848" i="13"/>
  <c r="J847" i="13"/>
  <c r="K796" i="13"/>
  <c r="J795" i="13"/>
  <c r="K1480" i="13"/>
  <c r="J1479" i="13"/>
  <c r="K743" i="13"/>
  <c r="J742" i="13"/>
  <c r="K1576" i="13"/>
  <c r="J1575" i="13"/>
  <c r="J535" i="13"/>
  <c r="K536" i="13"/>
  <c r="K482" i="13"/>
  <c r="J481" i="13"/>
  <c r="J330" i="13"/>
  <c r="K331" i="13"/>
  <c r="K332" i="13" s="1"/>
  <c r="K333" i="13" s="1"/>
  <c r="K334" i="13" s="1"/>
  <c r="K900" i="13"/>
  <c r="J899" i="13"/>
  <c r="K274" i="13"/>
  <c r="J273" i="13"/>
  <c r="J377" i="13"/>
  <c r="K378" i="13"/>
  <c r="S1305" i="13"/>
  <c r="K430" i="13"/>
  <c r="J429" i="13"/>
  <c r="K643" i="13"/>
  <c r="J642" i="13"/>
  <c r="K1320" i="13"/>
  <c r="K1321" i="13" s="1"/>
  <c r="K1322" i="13" s="1"/>
  <c r="J1319" i="13"/>
  <c r="M10" i="9"/>
  <c r="O499" i="4"/>
  <c r="O13" i="7"/>
  <c r="L12" i="7"/>
  <c r="P12" i="5"/>
  <c r="L12" i="5" s="1"/>
  <c r="O11" i="4"/>
  <c r="O13" i="3"/>
  <c r="M11" i="11" l="1"/>
  <c r="J643" i="13"/>
  <c r="K644" i="13"/>
  <c r="BG6" i="13"/>
  <c r="K537" i="13"/>
  <c r="J536" i="13"/>
  <c r="J951" i="13"/>
  <c r="K952" i="13"/>
  <c r="J274" i="13"/>
  <c r="K275" i="13"/>
  <c r="J796" i="13"/>
  <c r="K797" i="13"/>
  <c r="K1428" i="13"/>
  <c r="J1427" i="13"/>
  <c r="J900" i="13"/>
  <c r="K901" i="13"/>
  <c r="K1577" i="13"/>
  <c r="J1576" i="13"/>
  <c r="J848" i="13"/>
  <c r="K849" i="13"/>
  <c r="K431" i="13"/>
  <c r="J430" i="13"/>
  <c r="J1110" i="13"/>
  <c r="K1111" i="13"/>
  <c r="K1368" i="13"/>
  <c r="J1367" i="13"/>
  <c r="J1263" i="13"/>
  <c r="K1264" i="13"/>
  <c r="J1158" i="13"/>
  <c r="K1159" i="13"/>
  <c r="J334" i="13"/>
  <c r="K335" i="13"/>
  <c r="K1056" i="13"/>
  <c r="J1055" i="13"/>
  <c r="K744" i="13"/>
  <c r="J743" i="13"/>
  <c r="K1525" i="13"/>
  <c r="J1524" i="13"/>
  <c r="K1323" i="13"/>
  <c r="J1322" i="13"/>
  <c r="K379" i="13"/>
  <c r="J378" i="13"/>
  <c r="K1004" i="13"/>
  <c r="J1003" i="13"/>
  <c r="K691" i="13"/>
  <c r="J690" i="13"/>
  <c r="J482" i="13"/>
  <c r="K483" i="13"/>
  <c r="K1481" i="13"/>
  <c r="J1480" i="13"/>
  <c r="K589" i="13"/>
  <c r="J588" i="13"/>
  <c r="J1210" i="13"/>
  <c r="K1211" i="13"/>
  <c r="M11" i="9"/>
  <c r="O500" i="4"/>
  <c r="O14" i="7"/>
  <c r="L13" i="7"/>
  <c r="P13" i="5"/>
  <c r="L13" i="5" s="1"/>
  <c r="O12" i="4"/>
  <c r="O14" i="3"/>
  <c r="M12" i="11" l="1"/>
  <c r="K1265" i="13"/>
  <c r="J1264" i="13"/>
  <c r="K432" i="13"/>
  <c r="J431" i="13"/>
  <c r="K1429" i="13"/>
  <c r="J1428" i="13"/>
  <c r="K538" i="13"/>
  <c r="J537" i="13"/>
  <c r="K590" i="13"/>
  <c r="J589" i="13"/>
  <c r="J1004" i="13"/>
  <c r="K1005" i="13"/>
  <c r="J744" i="13"/>
  <c r="K745" i="13"/>
  <c r="J849" i="13"/>
  <c r="K850" i="13"/>
  <c r="J797" i="13"/>
  <c r="K798" i="13"/>
  <c r="J483" i="13"/>
  <c r="K484" i="13"/>
  <c r="K336" i="13"/>
  <c r="J335" i="13"/>
  <c r="BA7" i="13"/>
  <c r="K1324" i="13"/>
  <c r="J1323" i="13"/>
  <c r="K1112" i="13"/>
  <c r="K1113" i="13" s="1"/>
  <c r="K1114" i="13" s="1"/>
  <c r="J1111" i="13"/>
  <c r="J901" i="13"/>
  <c r="K902" i="13"/>
  <c r="J952" i="13"/>
  <c r="K953" i="13"/>
  <c r="T1305" i="13"/>
  <c r="J1577" i="13"/>
  <c r="K1578" i="13"/>
  <c r="J1159" i="13"/>
  <c r="K1160" i="13"/>
  <c r="J1211" i="13"/>
  <c r="K1212" i="13"/>
  <c r="K692" i="13"/>
  <c r="J691" i="13"/>
  <c r="J1525" i="13"/>
  <c r="K1526" i="13"/>
  <c r="J1481" i="13"/>
  <c r="K1482" i="13"/>
  <c r="K380" i="13"/>
  <c r="J379" i="13"/>
  <c r="J1056" i="13"/>
  <c r="K1057" i="13"/>
  <c r="K1369" i="13"/>
  <c r="J1368" i="13"/>
  <c r="K276" i="13"/>
  <c r="K277" i="13" s="1"/>
  <c r="K278" i="13" s="1"/>
  <c r="J275" i="13"/>
  <c r="K645" i="13"/>
  <c r="J644" i="13"/>
  <c r="M12" i="9"/>
  <c r="L501" i="5"/>
  <c r="O501" i="4"/>
  <c r="O15" i="7"/>
  <c r="L14" i="7"/>
  <c r="P14" i="5"/>
  <c r="L14" i="5" s="1"/>
  <c r="O13" i="4"/>
  <c r="O15" i="3"/>
  <c r="M13" i="11" l="1"/>
  <c r="J538" i="13"/>
  <c r="K539" i="13"/>
  <c r="K1266" i="13"/>
  <c r="J1265" i="13"/>
  <c r="K1483" i="13"/>
  <c r="J1482" i="13"/>
  <c r="J1160" i="13"/>
  <c r="K1161" i="13"/>
  <c r="J278" i="13"/>
  <c r="K279" i="13"/>
  <c r="K280" i="13" s="1"/>
  <c r="K281" i="13" s="1"/>
  <c r="K282" i="13" s="1"/>
  <c r="K903" i="13"/>
  <c r="J902" i="13"/>
  <c r="K1527" i="13"/>
  <c r="J1526" i="13"/>
  <c r="K1058" i="13"/>
  <c r="J1057" i="13"/>
  <c r="J1114" i="13"/>
  <c r="K1115" i="13"/>
  <c r="K485" i="13"/>
  <c r="J484" i="13"/>
  <c r="K1006" i="13"/>
  <c r="J1005" i="13"/>
  <c r="J1212" i="13"/>
  <c r="K1213" i="13"/>
  <c r="K1214" i="13" s="1"/>
  <c r="J1324" i="13"/>
  <c r="K1325" i="13"/>
  <c r="K799" i="13"/>
  <c r="J798" i="13"/>
  <c r="K646" i="13"/>
  <c r="J645" i="13"/>
  <c r="J380" i="13"/>
  <c r="K381" i="13"/>
  <c r="K954" i="13"/>
  <c r="J953" i="13"/>
  <c r="K591" i="13"/>
  <c r="J590" i="13"/>
  <c r="S595" i="13" s="1"/>
  <c r="BC7" i="13"/>
  <c r="K851" i="13"/>
  <c r="J850" i="13"/>
  <c r="AV6" i="13"/>
  <c r="K1579" i="13"/>
  <c r="J1578" i="13"/>
  <c r="J745" i="13"/>
  <c r="K746" i="13"/>
  <c r="J1369" i="13"/>
  <c r="K1370" i="13"/>
  <c r="J336" i="13"/>
  <c r="K337" i="13"/>
  <c r="J1429" i="13"/>
  <c r="K1430" i="13"/>
  <c r="J692" i="13"/>
  <c r="K693" i="13"/>
  <c r="K433" i="13"/>
  <c r="J432" i="13"/>
  <c r="M13" i="9"/>
  <c r="L502" i="5"/>
  <c r="O502" i="4"/>
  <c r="O16" i="7"/>
  <c r="L15" i="7"/>
  <c r="P15" i="5"/>
  <c r="L15" i="5" s="1"/>
  <c r="O14" i="4"/>
  <c r="O16" i="3"/>
  <c r="M14" i="11" l="1"/>
  <c r="K1431" i="13"/>
  <c r="J1430" i="13"/>
  <c r="K647" i="13"/>
  <c r="J646" i="13"/>
  <c r="J337" i="13"/>
  <c r="K338" i="13"/>
  <c r="J1325" i="13"/>
  <c r="K1326" i="13"/>
  <c r="K1116" i="13"/>
  <c r="J1115" i="13"/>
  <c r="J282" i="13"/>
  <c r="K283" i="13"/>
  <c r="J539" i="13"/>
  <c r="K540" i="13"/>
  <c r="K434" i="13"/>
  <c r="J433" i="13"/>
  <c r="K1371" i="13"/>
  <c r="J1370" i="13"/>
  <c r="J954" i="13"/>
  <c r="K955" i="13"/>
  <c r="K852" i="13"/>
  <c r="J851" i="13"/>
  <c r="J381" i="13"/>
  <c r="K382" i="13"/>
  <c r="J1214" i="13"/>
  <c r="K1215" i="13"/>
  <c r="K1216" i="13" s="1"/>
  <c r="K1217" i="13" s="1"/>
  <c r="K1218" i="13" s="1"/>
  <c r="K1162" i="13"/>
  <c r="J1161" i="13"/>
  <c r="J591" i="13"/>
  <c r="K592" i="13"/>
  <c r="K800" i="13"/>
  <c r="J799" i="13"/>
  <c r="K486" i="13"/>
  <c r="J485" i="13"/>
  <c r="K904" i="13"/>
  <c r="K905" i="13" s="1"/>
  <c r="K906" i="13" s="1"/>
  <c r="J903" i="13"/>
  <c r="J1266" i="13"/>
  <c r="K1267" i="13"/>
  <c r="J693" i="13"/>
  <c r="K694" i="13"/>
  <c r="K747" i="13"/>
  <c r="J746" i="13"/>
  <c r="BE7" i="13"/>
  <c r="J1058" i="13"/>
  <c r="K1059" i="13"/>
  <c r="J1006" i="13"/>
  <c r="K1007" i="13"/>
  <c r="K1580" i="13"/>
  <c r="J1579" i="13"/>
  <c r="K1528" i="13"/>
  <c r="J1527" i="13"/>
  <c r="K1484" i="13"/>
  <c r="J1483" i="13"/>
  <c r="M14" i="9"/>
  <c r="L505" i="5"/>
  <c r="O503" i="4"/>
  <c r="O17" i="7"/>
  <c r="L16" i="7"/>
  <c r="P16" i="5"/>
  <c r="L16" i="5" s="1"/>
  <c r="O15" i="4"/>
  <c r="O17" i="3"/>
  <c r="M15" i="11" l="1"/>
  <c r="K435" i="13"/>
  <c r="J434" i="13"/>
  <c r="J338" i="13"/>
  <c r="K339" i="13"/>
  <c r="J694" i="13"/>
  <c r="K695" i="13"/>
  <c r="K383" i="13"/>
  <c r="J382" i="13"/>
  <c r="J800" i="13"/>
  <c r="K801" i="13"/>
  <c r="K802" i="13" s="1"/>
  <c r="BG7" i="13"/>
  <c r="AJ6" i="13"/>
  <c r="K956" i="13"/>
  <c r="J955" i="13"/>
  <c r="J283" i="13"/>
  <c r="K284" i="13"/>
  <c r="K1372" i="13"/>
  <c r="J1371" i="13"/>
  <c r="J1116" i="13"/>
  <c r="K1117" i="13"/>
  <c r="K1432" i="13"/>
  <c r="K1433" i="13" s="1"/>
  <c r="J1431" i="13"/>
  <c r="K1529" i="13"/>
  <c r="J1528" i="13"/>
  <c r="K907" i="13"/>
  <c r="J906" i="13"/>
  <c r="J1162" i="13"/>
  <c r="K1163" i="13"/>
  <c r="J1218" i="13"/>
  <c r="K1219" i="13"/>
  <c r="K1581" i="13"/>
  <c r="J1580" i="13"/>
  <c r="K748" i="13"/>
  <c r="J747" i="13"/>
  <c r="K487" i="13"/>
  <c r="J486" i="13"/>
  <c r="K541" i="13"/>
  <c r="J540" i="13"/>
  <c r="J1007" i="13"/>
  <c r="K1008" i="13"/>
  <c r="K1009" i="13" s="1"/>
  <c r="K1010" i="13" s="1"/>
  <c r="J1059" i="13"/>
  <c r="K1060" i="13"/>
  <c r="J1267" i="13"/>
  <c r="K1268" i="13"/>
  <c r="K1269" i="13" s="1"/>
  <c r="K1270" i="13" s="1"/>
  <c r="K593" i="13"/>
  <c r="J592" i="13"/>
  <c r="J647" i="13"/>
  <c r="K648" i="13"/>
  <c r="K1327" i="13"/>
  <c r="J1326" i="13"/>
  <c r="K1485" i="13"/>
  <c r="J1484" i="13"/>
  <c r="J852" i="13"/>
  <c r="K853" i="13"/>
  <c r="K854" i="13" s="1"/>
  <c r="M15" i="9"/>
  <c r="L509" i="5"/>
  <c r="O504" i="4"/>
  <c r="O18" i="7"/>
  <c r="L17" i="7"/>
  <c r="P17" i="5"/>
  <c r="L17" i="5" s="1"/>
  <c r="O16" i="4"/>
  <c r="O18" i="3"/>
  <c r="M16" i="11" l="1"/>
  <c r="J487" i="13"/>
  <c r="K488" i="13"/>
  <c r="K855" i="13"/>
  <c r="J854" i="13"/>
  <c r="J1485" i="13"/>
  <c r="K1486" i="13"/>
  <c r="J1219" i="13"/>
  <c r="K1220" i="13"/>
  <c r="K384" i="13"/>
  <c r="J383" i="13"/>
  <c r="J1060" i="13"/>
  <c r="K1061" i="13"/>
  <c r="K1062" i="13" s="1"/>
  <c r="J1010" i="13"/>
  <c r="K1011" i="13"/>
  <c r="J284" i="13"/>
  <c r="K285" i="13"/>
  <c r="U1305" i="13"/>
  <c r="K594" i="13"/>
  <c r="J593" i="13"/>
  <c r="K542" i="13"/>
  <c r="J541" i="13"/>
  <c r="J1433" i="13"/>
  <c r="K1434" i="13"/>
  <c r="J956" i="13"/>
  <c r="K957" i="13"/>
  <c r="K958" i="13" s="1"/>
  <c r="K696" i="13"/>
  <c r="J695" i="13"/>
  <c r="K1118" i="13"/>
  <c r="J1117" i="13"/>
  <c r="K1328" i="13"/>
  <c r="J1327" i="13"/>
  <c r="K649" i="13"/>
  <c r="J648" i="13"/>
  <c r="K340" i="13"/>
  <c r="J339" i="13"/>
  <c r="J1270" i="13"/>
  <c r="K1271" i="13"/>
  <c r="J1163" i="13"/>
  <c r="K1164" i="13"/>
  <c r="J748" i="13"/>
  <c r="K749" i="13"/>
  <c r="K750" i="13" s="1"/>
  <c r="K908" i="13"/>
  <c r="J907" i="13"/>
  <c r="K1373" i="13"/>
  <c r="J1372" i="13"/>
  <c r="K803" i="13"/>
  <c r="J802" i="13"/>
  <c r="J1581" i="13"/>
  <c r="K1582" i="13"/>
  <c r="J1529" i="13"/>
  <c r="K1530" i="13"/>
  <c r="BA8" i="13"/>
  <c r="K436" i="13"/>
  <c r="J435" i="13"/>
  <c r="M16" i="9"/>
  <c r="L513" i="5"/>
  <c r="O505" i="4"/>
  <c r="L18" i="7"/>
  <c r="O19" i="7"/>
  <c r="P18" i="5"/>
  <c r="L18" i="5" s="1"/>
  <c r="O17" i="4"/>
  <c r="O19" i="3"/>
  <c r="M17" i="11" l="1"/>
  <c r="K1435" i="13"/>
  <c r="J1434" i="13"/>
  <c r="AV7" i="13"/>
  <c r="J1271" i="13"/>
  <c r="K1272" i="13"/>
  <c r="J1164" i="13"/>
  <c r="K1165" i="13"/>
  <c r="K1166" i="13" s="1"/>
  <c r="K543" i="13"/>
  <c r="J542" i="13"/>
  <c r="J1373" i="13"/>
  <c r="K1374" i="13"/>
  <c r="J1118" i="13"/>
  <c r="K1119" i="13"/>
  <c r="J1011" i="13"/>
  <c r="K1012" i="13"/>
  <c r="K1487" i="13"/>
  <c r="J1486" i="13"/>
  <c r="K1531" i="13"/>
  <c r="J1530" i="13"/>
  <c r="J908" i="13"/>
  <c r="K909" i="13"/>
  <c r="J340" i="13"/>
  <c r="K341" i="13"/>
  <c r="K342" i="13" s="1"/>
  <c r="J696" i="13"/>
  <c r="K697" i="13"/>
  <c r="J594" i="13"/>
  <c r="T595" i="13" s="1"/>
  <c r="K595" i="13"/>
  <c r="J1062" i="13"/>
  <c r="K1063" i="13"/>
  <c r="K751" i="13"/>
  <c r="J750" i="13"/>
  <c r="K856" i="13"/>
  <c r="J855" i="13"/>
  <c r="J384" i="13"/>
  <c r="K385" i="13"/>
  <c r="K804" i="13"/>
  <c r="J803" i="13"/>
  <c r="J1328" i="13"/>
  <c r="K1329" i="13"/>
  <c r="K286" i="13"/>
  <c r="J285" i="13"/>
  <c r="J1220" i="13"/>
  <c r="K1221" i="13"/>
  <c r="K1583" i="13"/>
  <c r="J1582" i="13"/>
  <c r="J958" i="13"/>
  <c r="K959" i="13"/>
  <c r="K437" i="13"/>
  <c r="J436" i="13"/>
  <c r="K650" i="13"/>
  <c r="J649" i="13"/>
  <c r="BC8" i="13"/>
  <c r="AJ26" i="13"/>
  <c r="K489" i="13"/>
  <c r="J488" i="13"/>
  <c r="M17" i="9"/>
  <c r="L517" i="5"/>
  <c r="O506" i="4"/>
  <c r="O20" i="7"/>
  <c r="L19" i="7"/>
  <c r="P19" i="5"/>
  <c r="L19" i="5" s="1"/>
  <c r="O18" i="4"/>
  <c r="O20" i="3"/>
  <c r="M18" i="11" l="1"/>
  <c r="K1436" i="13"/>
  <c r="K1437" i="13" s="1"/>
  <c r="K1438" i="13" s="1"/>
  <c r="J1435" i="13"/>
  <c r="J909" i="13"/>
  <c r="K910" i="13"/>
  <c r="J804" i="13"/>
  <c r="K805" i="13"/>
  <c r="K1273" i="13"/>
  <c r="J1272" i="13"/>
  <c r="K1064" i="13"/>
  <c r="J1063" i="13"/>
  <c r="J1119" i="13"/>
  <c r="K1120" i="13"/>
  <c r="K1584" i="13"/>
  <c r="J1583" i="13"/>
  <c r="K1222" i="13"/>
  <c r="J1221" i="13"/>
  <c r="K596" i="13"/>
  <c r="J595" i="13"/>
  <c r="K1375" i="13"/>
  <c r="J1374" i="13"/>
  <c r="K651" i="13"/>
  <c r="J650" i="13"/>
  <c r="BE8" i="13"/>
  <c r="AJ27" i="13"/>
  <c r="K1532" i="13"/>
  <c r="J1531" i="13"/>
  <c r="J697" i="13"/>
  <c r="K698" i="13"/>
  <c r="J385" i="13"/>
  <c r="BG8" i="13" s="1"/>
  <c r="K386" i="13"/>
  <c r="K438" i="13"/>
  <c r="J437" i="13"/>
  <c r="J286" i="13"/>
  <c r="K287" i="13"/>
  <c r="J856" i="13"/>
  <c r="K857" i="13"/>
  <c r="K1488" i="13"/>
  <c r="K1489" i="13" s="1"/>
  <c r="K1490" i="13" s="1"/>
  <c r="J1487" i="13"/>
  <c r="J543" i="13"/>
  <c r="K544" i="13"/>
  <c r="K490" i="13"/>
  <c r="J489" i="13"/>
  <c r="K960" i="13"/>
  <c r="J959" i="13"/>
  <c r="J1329" i="13"/>
  <c r="K1330" i="13"/>
  <c r="J342" i="13"/>
  <c r="K343" i="13"/>
  <c r="K344" i="13" s="1"/>
  <c r="K345" i="13" s="1"/>
  <c r="K346" i="13" s="1"/>
  <c r="J1012" i="13"/>
  <c r="K1013" i="13"/>
  <c r="J1166" i="13"/>
  <c r="K1167" i="13"/>
  <c r="J751" i="13"/>
  <c r="K752" i="13"/>
  <c r="M18" i="9"/>
  <c r="L521" i="5"/>
  <c r="O507" i="4"/>
  <c r="L20" i="7"/>
  <c r="O21" i="7"/>
  <c r="P20" i="5"/>
  <c r="L20" i="5" s="1"/>
  <c r="O19" i="4"/>
  <c r="O21" i="3"/>
  <c r="M19" i="11" l="1"/>
  <c r="J1222" i="13"/>
  <c r="K1223" i="13"/>
  <c r="K1274" i="13"/>
  <c r="J1273" i="13"/>
  <c r="J752" i="13"/>
  <c r="K753" i="13"/>
  <c r="K1491" i="13"/>
  <c r="J1490" i="13"/>
  <c r="J1167" i="13"/>
  <c r="K1168" i="13"/>
  <c r="J698" i="13"/>
  <c r="K699" i="13"/>
  <c r="J651" i="13"/>
  <c r="K652" i="13"/>
  <c r="K1585" i="13"/>
  <c r="J1584" i="13"/>
  <c r="J1120" i="13"/>
  <c r="K1121" i="13"/>
  <c r="J910" i="13"/>
  <c r="K911" i="13"/>
  <c r="K545" i="13"/>
  <c r="J544" i="13"/>
  <c r="K1376" i="13"/>
  <c r="J1375" i="13"/>
  <c r="J857" i="13"/>
  <c r="K858" i="13"/>
  <c r="J960" i="13"/>
  <c r="K961" i="13"/>
  <c r="J805" i="13"/>
  <c r="K806" i="13"/>
  <c r="K1014" i="13"/>
  <c r="J1013" i="13"/>
  <c r="K288" i="13"/>
  <c r="J287" i="13"/>
  <c r="K491" i="13"/>
  <c r="J490" i="13"/>
  <c r="J346" i="13"/>
  <c r="K347" i="13"/>
  <c r="K348" i="13" s="1"/>
  <c r="K349" i="13" s="1"/>
  <c r="K350" i="13" s="1"/>
  <c r="K351" i="13" s="1"/>
  <c r="K352" i="13" s="1"/>
  <c r="K353" i="13" s="1"/>
  <c r="K354" i="13" s="1"/>
  <c r="K355" i="13" s="1"/>
  <c r="K356" i="13" s="1"/>
  <c r="K357" i="13" s="1"/>
  <c r="K358" i="13" s="1"/>
  <c r="K359" i="13" s="1"/>
  <c r="K360" i="13" s="1"/>
  <c r="K361" i="13" s="1"/>
  <c r="K362" i="13" s="1"/>
  <c r="K363" i="13" s="1"/>
  <c r="K364" i="13" s="1"/>
  <c r="K365" i="13" s="1"/>
  <c r="J438" i="13"/>
  <c r="K439" i="13"/>
  <c r="K1533" i="13"/>
  <c r="J1532" i="13"/>
  <c r="K1331" i="13"/>
  <c r="J1330" i="13"/>
  <c r="K387" i="13"/>
  <c r="J386" i="13"/>
  <c r="AJ7" i="13"/>
  <c r="K597" i="13"/>
  <c r="J596" i="13"/>
  <c r="J1064" i="13"/>
  <c r="K1065" i="13"/>
  <c r="K1439" i="13"/>
  <c r="J1438" i="13"/>
  <c r="M19" i="9"/>
  <c r="L522" i="5"/>
  <c r="O508" i="4"/>
  <c r="O22" i="7"/>
  <c r="L21" i="7"/>
  <c r="P21" i="5"/>
  <c r="L21" i="5" s="1"/>
  <c r="O20" i="4"/>
  <c r="O22" i="3"/>
  <c r="M20" i="11" l="1"/>
  <c r="K1332" i="13"/>
  <c r="K1333" i="13" s="1"/>
  <c r="K1334" i="13" s="1"/>
  <c r="J1331" i="13"/>
  <c r="K546" i="13"/>
  <c r="J545" i="13"/>
  <c r="J1533" i="13"/>
  <c r="K1534" i="13"/>
  <c r="K962" i="13"/>
  <c r="J961" i="13"/>
  <c r="K912" i="13"/>
  <c r="J911" i="13"/>
  <c r="K598" i="13"/>
  <c r="J597" i="13"/>
  <c r="J439" i="13"/>
  <c r="K440" i="13"/>
  <c r="K492" i="13"/>
  <c r="J491" i="13"/>
  <c r="J699" i="13"/>
  <c r="K700" i="13"/>
  <c r="J753" i="13"/>
  <c r="K754" i="13"/>
  <c r="K859" i="13"/>
  <c r="J858" i="13"/>
  <c r="K1122" i="13"/>
  <c r="J1121" i="13"/>
  <c r="J1065" i="13"/>
  <c r="K1066" i="13"/>
  <c r="J288" i="13"/>
  <c r="K289" i="13"/>
  <c r="J1168" i="13"/>
  <c r="K1169" i="13"/>
  <c r="J1274" i="13"/>
  <c r="K1275" i="13"/>
  <c r="J652" i="13"/>
  <c r="K653" i="13"/>
  <c r="BA9" i="13"/>
  <c r="K388" i="13"/>
  <c r="J387" i="13"/>
  <c r="BC9" i="13" s="1"/>
  <c r="K1440" i="13"/>
  <c r="K1441" i="13" s="1"/>
  <c r="K1442" i="13" s="1"/>
  <c r="J1439" i="13"/>
  <c r="V1305" i="13"/>
  <c r="J1014" i="13"/>
  <c r="K1015" i="13"/>
  <c r="K1377" i="13"/>
  <c r="J1376" i="13"/>
  <c r="J1223" i="13"/>
  <c r="K1224" i="13"/>
  <c r="K807" i="13"/>
  <c r="J806" i="13"/>
  <c r="J1585" i="13"/>
  <c r="K1586" i="13"/>
  <c r="K1492" i="13"/>
  <c r="K1493" i="13" s="1"/>
  <c r="K1494" i="13" s="1"/>
  <c r="J1491" i="13"/>
  <c r="M20" i="9"/>
  <c r="O509" i="4"/>
  <c r="O23" i="7"/>
  <c r="L22" i="7"/>
  <c r="P22" i="5"/>
  <c r="L22" i="5" s="1"/>
  <c r="O21" i="4"/>
  <c r="O23" i="3"/>
  <c r="M21" i="11" l="1"/>
  <c r="K1170" i="13"/>
  <c r="J1169" i="13"/>
  <c r="K1587" i="13"/>
  <c r="J1586" i="13"/>
  <c r="J388" i="13"/>
  <c r="K389" i="13"/>
  <c r="K493" i="13"/>
  <c r="J492" i="13"/>
  <c r="J962" i="13"/>
  <c r="K963" i="13"/>
  <c r="K290" i="13"/>
  <c r="J289" i="13"/>
  <c r="K441" i="13"/>
  <c r="J440" i="13"/>
  <c r="K1535" i="13"/>
  <c r="J1534" i="13"/>
  <c r="J1377" i="13"/>
  <c r="K1378" i="13"/>
  <c r="K1016" i="13"/>
  <c r="J1015" i="13"/>
  <c r="K860" i="13"/>
  <c r="J859" i="13"/>
  <c r="K808" i="13"/>
  <c r="J807" i="13"/>
  <c r="K755" i="13"/>
  <c r="J754" i="13"/>
  <c r="J653" i="13"/>
  <c r="K654" i="13"/>
  <c r="K599" i="13"/>
  <c r="J598" i="13"/>
  <c r="U595" i="13" s="1"/>
  <c r="J546" i="13"/>
  <c r="K547" i="13"/>
  <c r="J1275" i="13"/>
  <c r="K1276" i="13"/>
  <c r="J700" i="13"/>
  <c r="K701" i="13"/>
  <c r="K1495" i="13"/>
  <c r="K1496" i="13" s="1"/>
  <c r="K1497" i="13" s="1"/>
  <c r="K1498" i="13" s="1"/>
  <c r="J1494" i="13"/>
  <c r="J1066" i="13"/>
  <c r="K1067" i="13"/>
  <c r="J1224" i="13"/>
  <c r="K1225" i="13"/>
  <c r="AV8" i="13"/>
  <c r="K1443" i="13"/>
  <c r="K1444" i="13" s="1"/>
  <c r="K1445" i="13" s="1"/>
  <c r="K1446" i="13" s="1"/>
  <c r="J1442" i="13"/>
  <c r="J1122" i="13"/>
  <c r="K1123" i="13"/>
  <c r="J912" i="13"/>
  <c r="K913" i="13"/>
  <c r="K1335" i="13"/>
  <c r="J1334" i="13"/>
  <c r="M21" i="9"/>
  <c r="O510" i="4"/>
  <c r="O24" i="7"/>
  <c r="L23" i="7"/>
  <c r="P23" i="5"/>
  <c r="L23" i="5" s="1"/>
  <c r="O22" i="4"/>
  <c r="O24" i="3"/>
  <c r="M22" i="11" l="1"/>
  <c r="K1447" i="13"/>
  <c r="K1448" i="13" s="1"/>
  <c r="K1449" i="13" s="1"/>
  <c r="K1450" i="13" s="1"/>
  <c r="J1446" i="13"/>
  <c r="K1499" i="13"/>
  <c r="K1500" i="13" s="1"/>
  <c r="K1501" i="13" s="1"/>
  <c r="K1502" i="13" s="1"/>
  <c r="J1498" i="13"/>
  <c r="J599" i="13"/>
  <c r="K600" i="13"/>
  <c r="W1305" i="13"/>
  <c r="J701" i="13"/>
  <c r="K702" i="13"/>
  <c r="K1536" i="13"/>
  <c r="J1535" i="13"/>
  <c r="K494" i="13"/>
  <c r="J493" i="13"/>
  <c r="J389" i="13"/>
  <c r="BG9" i="13" s="1"/>
  <c r="K390" i="13"/>
  <c r="J860" i="13"/>
  <c r="K861" i="13"/>
  <c r="K442" i="13"/>
  <c r="J441" i="13"/>
  <c r="BE9" i="13"/>
  <c r="AJ8" i="13"/>
  <c r="J1016" i="13"/>
  <c r="K1017" i="13"/>
  <c r="J290" i="13"/>
  <c r="K291" i="13"/>
  <c r="K1588" i="13"/>
  <c r="J1587" i="13"/>
  <c r="K655" i="13"/>
  <c r="J654" i="13"/>
  <c r="J808" i="13"/>
  <c r="K809" i="13"/>
  <c r="K1336" i="13"/>
  <c r="K1337" i="13" s="1"/>
  <c r="K1338" i="13" s="1"/>
  <c r="J1335" i="13"/>
  <c r="K914" i="13"/>
  <c r="J913" i="13"/>
  <c r="K1226" i="13"/>
  <c r="J1225" i="13"/>
  <c r="K1277" i="13"/>
  <c r="J1276" i="13"/>
  <c r="J1123" i="13"/>
  <c r="K1124" i="13"/>
  <c r="K1068" i="13"/>
  <c r="J1067" i="13"/>
  <c r="J547" i="13"/>
  <c r="K548" i="13"/>
  <c r="K1379" i="13"/>
  <c r="J1378" i="13"/>
  <c r="J963" i="13"/>
  <c r="K964" i="13"/>
  <c r="K756" i="13"/>
  <c r="J755" i="13"/>
  <c r="J1170" i="13"/>
  <c r="K1171" i="13"/>
  <c r="M22" i="9"/>
  <c r="O511" i="4"/>
  <c r="O25" i="7"/>
  <c r="L24" i="7"/>
  <c r="P24" i="5"/>
  <c r="L24" i="5" s="1"/>
  <c r="O23" i="4"/>
  <c r="O25" i="3"/>
  <c r="M23" i="11" l="1"/>
  <c r="J494" i="13"/>
  <c r="K495" i="13"/>
  <c r="K601" i="13"/>
  <c r="J600" i="13"/>
  <c r="K549" i="13"/>
  <c r="J548" i="13"/>
  <c r="J1226" i="13"/>
  <c r="K1227" i="13"/>
  <c r="K656" i="13"/>
  <c r="J655" i="13"/>
  <c r="J914" i="13"/>
  <c r="K915" i="13"/>
  <c r="J964" i="13"/>
  <c r="K965" i="13"/>
  <c r="J1124" i="13"/>
  <c r="K1125" i="13"/>
  <c r="K292" i="13"/>
  <c r="K293" i="13" s="1"/>
  <c r="K294" i="13" s="1"/>
  <c r="J291" i="13"/>
  <c r="J756" i="13"/>
  <c r="K757" i="13"/>
  <c r="K1339" i="13"/>
  <c r="K1340" i="13" s="1"/>
  <c r="K1341" i="13" s="1"/>
  <c r="K1342" i="13" s="1"/>
  <c r="J1338" i="13"/>
  <c r="K443" i="13"/>
  <c r="J442" i="13"/>
  <c r="K1537" i="13"/>
  <c r="J1536" i="13"/>
  <c r="J1068" i="13"/>
  <c r="K1069" i="13"/>
  <c r="K1589" i="13"/>
  <c r="J1588" i="13"/>
  <c r="J809" i="13"/>
  <c r="K810" i="13"/>
  <c r="J1017" i="13"/>
  <c r="K1018" i="13"/>
  <c r="J861" i="13"/>
  <c r="K862" i="13"/>
  <c r="K703" i="13"/>
  <c r="J702" i="13"/>
  <c r="K1503" i="13"/>
  <c r="K1504" i="13" s="1"/>
  <c r="K1505" i="13" s="1"/>
  <c r="K1506" i="13" s="1"/>
  <c r="J1502" i="13"/>
  <c r="J1171" i="13"/>
  <c r="K1172" i="13"/>
  <c r="K1380" i="13"/>
  <c r="J1379" i="13"/>
  <c r="K1278" i="13"/>
  <c r="J1277" i="13"/>
  <c r="K391" i="13"/>
  <c r="J390" i="13"/>
  <c r="K1451" i="13"/>
  <c r="K1452" i="13" s="1"/>
  <c r="K1453" i="13" s="1"/>
  <c r="K1454" i="13" s="1"/>
  <c r="J1450" i="13"/>
  <c r="M23" i="9"/>
  <c r="O512" i="4"/>
  <c r="O26" i="7"/>
  <c r="L25" i="7"/>
  <c r="P25" i="5"/>
  <c r="L25" i="5" s="1"/>
  <c r="O24" i="4"/>
  <c r="O26" i="3"/>
  <c r="M24" i="11" l="1"/>
  <c r="K1126" i="13"/>
  <c r="J1125" i="13"/>
  <c r="J1227" i="13"/>
  <c r="K1228" i="13"/>
  <c r="K1381" i="13"/>
  <c r="J1380" i="13"/>
  <c r="K704" i="13"/>
  <c r="J703" i="13"/>
  <c r="K863" i="13"/>
  <c r="J862" i="13"/>
  <c r="J1172" i="13"/>
  <c r="K1173" i="13"/>
  <c r="X1305" i="13"/>
  <c r="K966" i="13"/>
  <c r="J965" i="13"/>
  <c r="J1589" i="13"/>
  <c r="K1590" i="13"/>
  <c r="J1069" i="13"/>
  <c r="K1070" i="13"/>
  <c r="J1018" i="13"/>
  <c r="K1019" i="13"/>
  <c r="K1343" i="13"/>
  <c r="K1344" i="13" s="1"/>
  <c r="K1345" i="13" s="1"/>
  <c r="K1346" i="13" s="1"/>
  <c r="J1342" i="13"/>
  <c r="K550" i="13"/>
  <c r="J549" i="13"/>
  <c r="J1537" i="13"/>
  <c r="K1538" i="13"/>
  <c r="J915" i="13"/>
  <c r="K916" i="13"/>
  <c r="K1455" i="13"/>
  <c r="K1456" i="13" s="1"/>
  <c r="K1457" i="13" s="1"/>
  <c r="J1454" i="13"/>
  <c r="BA10" i="13"/>
  <c r="K392" i="13"/>
  <c r="J391" i="13"/>
  <c r="BC10" i="13" s="1"/>
  <c r="K811" i="13"/>
  <c r="J810" i="13"/>
  <c r="K602" i="13"/>
  <c r="J601" i="13"/>
  <c r="J757" i="13"/>
  <c r="K758" i="13"/>
  <c r="K1507" i="13"/>
  <c r="K1508" i="13" s="1"/>
  <c r="K1509" i="13" s="1"/>
  <c r="J1506" i="13"/>
  <c r="J443" i="13"/>
  <c r="K444" i="13"/>
  <c r="J495" i="13"/>
  <c r="K496" i="13"/>
  <c r="K1279" i="13"/>
  <c r="J1278" i="13"/>
  <c r="J294" i="13"/>
  <c r="K295" i="13"/>
  <c r="K296" i="13" s="1"/>
  <c r="K297" i="13" s="1"/>
  <c r="K298" i="13" s="1"/>
  <c r="K299" i="13" s="1"/>
  <c r="K300" i="13" s="1"/>
  <c r="K301" i="13" s="1"/>
  <c r="K302" i="13" s="1"/>
  <c r="K303" i="13" s="1"/>
  <c r="K304" i="13" s="1"/>
  <c r="K305" i="13" s="1"/>
  <c r="K306" i="13" s="1"/>
  <c r="K307" i="13" s="1"/>
  <c r="K308" i="13" s="1"/>
  <c r="K309" i="13" s="1"/>
  <c r="K310" i="13" s="1"/>
  <c r="K311" i="13" s="1"/>
  <c r="K312" i="13" s="1"/>
  <c r="K313" i="13" s="1"/>
  <c r="J656" i="13"/>
  <c r="K657" i="13"/>
  <c r="M24" i="9"/>
  <c r="O513" i="4"/>
  <c r="O27" i="7"/>
  <c r="L26" i="7"/>
  <c r="P26" i="5"/>
  <c r="L26" i="5" s="1"/>
  <c r="O25" i="4"/>
  <c r="O27" i="3"/>
  <c r="M25" i="11" l="1"/>
  <c r="J444" i="13"/>
  <c r="K445" i="13"/>
  <c r="J916" i="13"/>
  <c r="K917" i="13"/>
  <c r="K1020" i="13"/>
  <c r="J1019" i="13"/>
  <c r="J704" i="13"/>
  <c r="K705" i="13"/>
  <c r="J966" i="13"/>
  <c r="K967" i="13"/>
  <c r="K603" i="13"/>
  <c r="J602" i="13"/>
  <c r="V595" i="13" s="1"/>
  <c r="K1347" i="13"/>
  <c r="K1348" i="13" s="1"/>
  <c r="K1349" i="13" s="1"/>
  <c r="K1350" i="13" s="1"/>
  <c r="J1346" i="13"/>
  <c r="K812" i="13"/>
  <c r="J811" i="13"/>
  <c r="J1381" i="13"/>
  <c r="K1382" i="13"/>
  <c r="K1539" i="13"/>
  <c r="J1538" i="13"/>
  <c r="J1070" i="13"/>
  <c r="K1071" i="13"/>
  <c r="J1279" i="13"/>
  <c r="K1280" i="13"/>
  <c r="K1281" i="13" s="1"/>
  <c r="K1282" i="13" s="1"/>
  <c r="J392" i="13"/>
  <c r="K393" i="13"/>
  <c r="K1174" i="13"/>
  <c r="J1173" i="13"/>
  <c r="J1228" i="13"/>
  <c r="K1229" i="13"/>
  <c r="K1230" i="13" s="1"/>
  <c r="K759" i="13"/>
  <c r="J758" i="13"/>
  <c r="K1591" i="13"/>
  <c r="J1590" i="13"/>
  <c r="K497" i="13"/>
  <c r="J496" i="13"/>
  <c r="K551" i="13"/>
  <c r="J550" i="13"/>
  <c r="J657" i="13"/>
  <c r="K658" i="13"/>
  <c r="Y1305" i="13"/>
  <c r="K864" i="13"/>
  <c r="J863" i="13"/>
  <c r="J1126" i="13"/>
  <c r="K1127" i="13"/>
  <c r="M25" i="9"/>
  <c r="O514" i="4"/>
  <c r="O28" i="7"/>
  <c r="L27" i="7"/>
  <c r="P27" i="5"/>
  <c r="L27" i="5" s="1"/>
  <c r="O26" i="4"/>
  <c r="O28" i="3"/>
  <c r="M26" i="11" l="1"/>
  <c r="J705" i="13"/>
  <c r="K706" i="13"/>
  <c r="K1128" i="13"/>
  <c r="K1129" i="13" s="1"/>
  <c r="K1130" i="13" s="1"/>
  <c r="K1131" i="13" s="1"/>
  <c r="K1132" i="13" s="1"/>
  <c r="K1133" i="13" s="1"/>
  <c r="K1134" i="13" s="1"/>
  <c r="K1135" i="13" s="1"/>
  <c r="K1136" i="13" s="1"/>
  <c r="K1137" i="13" s="1"/>
  <c r="K1138" i="13" s="1"/>
  <c r="K1139" i="13" s="1"/>
  <c r="K1140" i="13" s="1"/>
  <c r="K1141" i="13" s="1"/>
  <c r="K1142" i="13" s="1"/>
  <c r="K1143" i="13" s="1"/>
  <c r="K1144" i="13" s="1"/>
  <c r="K1145" i="13" s="1"/>
  <c r="J1127" i="13"/>
  <c r="J1230" i="13"/>
  <c r="K1231" i="13"/>
  <c r="K1232" i="13" s="1"/>
  <c r="K1233" i="13" s="1"/>
  <c r="K1234" i="13" s="1"/>
  <c r="K1235" i="13" s="1"/>
  <c r="K1236" i="13" s="1"/>
  <c r="K1237" i="13" s="1"/>
  <c r="K1238" i="13" s="1"/>
  <c r="K1239" i="13" s="1"/>
  <c r="K1240" i="13" s="1"/>
  <c r="K1241" i="13" s="1"/>
  <c r="K1242" i="13" s="1"/>
  <c r="K1243" i="13" s="1"/>
  <c r="K1244" i="13" s="1"/>
  <c r="K1245" i="13" s="1"/>
  <c r="K1246" i="13" s="1"/>
  <c r="K1247" i="13" s="1"/>
  <c r="K1248" i="13" s="1"/>
  <c r="K1249" i="13" s="1"/>
  <c r="J551" i="13"/>
  <c r="K552" i="13"/>
  <c r="K498" i="13"/>
  <c r="J497" i="13"/>
  <c r="J1174" i="13"/>
  <c r="K1175" i="13"/>
  <c r="K1540" i="13"/>
  <c r="J1539" i="13"/>
  <c r="Z1305" i="13"/>
  <c r="J393" i="13"/>
  <c r="K394" i="13"/>
  <c r="K1383" i="13"/>
  <c r="J1382" i="13"/>
  <c r="K1351" i="13"/>
  <c r="K1352" i="13" s="1"/>
  <c r="K1353" i="13" s="1"/>
  <c r="J1350" i="13"/>
  <c r="J1020" i="13"/>
  <c r="K1021" i="13"/>
  <c r="K1022" i="13" s="1"/>
  <c r="K918" i="13"/>
  <c r="J917" i="13"/>
  <c r="K1072" i="13"/>
  <c r="K1073" i="13" s="1"/>
  <c r="K1074" i="13" s="1"/>
  <c r="J1071" i="13"/>
  <c r="J864" i="13"/>
  <c r="K865" i="13"/>
  <c r="K866" i="13" s="1"/>
  <c r="K659" i="13"/>
  <c r="J658" i="13"/>
  <c r="K1283" i="13"/>
  <c r="J1282" i="13"/>
  <c r="J603" i="13"/>
  <c r="K604" i="13"/>
  <c r="K1592" i="13"/>
  <c r="J1591" i="13"/>
  <c r="BE10" i="13"/>
  <c r="AJ9" i="13"/>
  <c r="K760" i="13"/>
  <c r="J759" i="13"/>
  <c r="J812" i="13"/>
  <c r="K813" i="13"/>
  <c r="J967" i="13"/>
  <c r="K968" i="13"/>
  <c r="K446" i="13"/>
  <c r="J445" i="13"/>
  <c r="M26" i="9"/>
  <c r="O515" i="4"/>
  <c r="O29" i="7"/>
  <c r="L28" i="7"/>
  <c r="P28" i="5"/>
  <c r="L28" i="5" s="1"/>
  <c r="O27" i="4"/>
  <c r="O29" i="3"/>
  <c r="M27" i="11" l="1"/>
  <c r="K867" i="13"/>
  <c r="J866" i="13"/>
  <c r="AA1305" i="13"/>
  <c r="K1593" i="13"/>
  <c r="J1592" i="13"/>
  <c r="K447" i="13"/>
  <c r="J446" i="13"/>
  <c r="K660" i="13"/>
  <c r="J659" i="13"/>
  <c r="K605" i="13"/>
  <c r="J604" i="13"/>
  <c r="K1541" i="13"/>
  <c r="J1540" i="13"/>
  <c r="J1074" i="13"/>
  <c r="K1075" i="13"/>
  <c r="K1384" i="13"/>
  <c r="J1383" i="13"/>
  <c r="J1175" i="13"/>
  <c r="K1176" i="13"/>
  <c r="J968" i="13"/>
  <c r="K969" i="13"/>
  <c r="K970" i="13" s="1"/>
  <c r="K553" i="13"/>
  <c r="J552" i="13"/>
  <c r="J813" i="13"/>
  <c r="K814" i="13"/>
  <c r="J760" i="13"/>
  <c r="K761" i="13"/>
  <c r="K762" i="13" s="1"/>
  <c r="K395" i="13"/>
  <c r="J394" i="13"/>
  <c r="J1283" i="13"/>
  <c r="K1284" i="13"/>
  <c r="K1285" i="13" s="1"/>
  <c r="K1286" i="13" s="1"/>
  <c r="J918" i="13"/>
  <c r="K919" i="13"/>
  <c r="BG10" i="13"/>
  <c r="K707" i="13"/>
  <c r="J706" i="13"/>
  <c r="J1022" i="13"/>
  <c r="K1023" i="13"/>
  <c r="K499" i="13"/>
  <c r="J498" i="13"/>
  <c r="M27" i="9"/>
  <c r="O516" i="4"/>
  <c r="O30" i="7"/>
  <c r="L29" i="7"/>
  <c r="P29" i="5"/>
  <c r="L29" i="5" s="1"/>
  <c r="O28" i="4"/>
  <c r="O30" i="3"/>
  <c r="M28" i="11" l="1"/>
  <c r="BA11" i="13"/>
  <c r="K554" i="13"/>
  <c r="J553" i="13"/>
  <c r="K448" i="13"/>
  <c r="J447" i="13"/>
  <c r="J970" i="13"/>
  <c r="K971" i="13"/>
  <c r="K708" i="13"/>
  <c r="J707" i="13"/>
  <c r="K396" i="13"/>
  <c r="J395" i="13"/>
  <c r="K763" i="13"/>
  <c r="J762" i="13"/>
  <c r="J1176" i="13"/>
  <c r="K1177" i="13"/>
  <c r="K1178" i="13" s="1"/>
  <c r="J1541" i="13"/>
  <c r="K1542" i="13"/>
  <c r="J1593" i="13"/>
  <c r="K1594" i="13"/>
  <c r="K1385" i="13"/>
  <c r="J1384" i="13"/>
  <c r="K500" i="13"/>
  <c r="J499" i="13"/>
  <c r="J919" i="13"/>
  <c r="K920" i="13"/>
  <c r="K921" i="13" s="1"/>
  <c r="K922" i="13" s="1"/>
  <c r="K923" i="13" s="1"/>
  <c r="K924" i="13" s="1"/>
  <c r="K925" i="13" s="1"/>
  <c r="K926" i="13" s="1"/>
  <c r="K927" i="13" s="1"/>
  <c r="K928" i="13" s="1"/>
  <c r="K929" i="13" s="1"/>
  <c r="K930" i="13" s="1"/>
  <c r="K931" i="13" s="1"/>
  <c r="K932" i="13" s="1"/>
  <c r="K933" i="13" s="1"/>
  <c r="K934" i="13" s="1"/>
  <c r="K935" i="13" s="1"/>
  <c r="K936" i="13" s="1"/>
  <c r="K937" i="13" s="1"/>
  <c r="K815" i="13"/>
  <c r="J814" i="13"/>
  <c r="K606" i="13"/>
  <c r="J605" i="13"/>
  <c r="K1024" i="13"/>
  <c r="K1025" i="13" s="1"/>
  <c r="K1026" i="13" s="1"/>
  <c r="K1027" i="13" s="1"/>
  <c r="K1028" i="13" s="1"/>
  <c r="K1029" i="13" s="1"/>
  <c r="K1030" i="13" s="1"/>
  <c r="K1031" i="13" s="1"/>
  <c r="K1032" i="13" s="1"/>
  <c r="K1033" i="13" s="1"/>
  <c r="K1034" i="13" s="1"/>
  <c r="K1035" i="13" s="1"/>
  <c r="K1036" i="13" s="1"/>
  <c r="K1037" i="13" s="1"/>
  <c r="K1038" i="13" s="1"/>
  <c r="K1039" i="13" s="1"/>
  <c r="K1040" i="13" s="1"/>
  <c r="K1041" i="13" s="1"/>
  <c r="J1023" i="13"/>
  <c r="K1287" i="13"/>
  <c r="K1288" i="13" s="1"/>
  <c r="K1289" i="13" s="1"/>
  <c r="K1290" i="13" s="1"/>
  <c r="J1286" i="13"/>
  <c r="K1076" i="13"/>
  <c r="K1077" i="13" s="1"/>
  <c r="K1078" i="13" s="1"/>
  <c r="J1075" i="13"/>
  <c r="J660" i="13"/>
  <c r="K661" i="13"/>
  <c r="K662" i="13" s="1"/>
  <c r="K868" i="13"/>
  <c r="K869" i="13" s="1"/>
  <c r="K870" i="13" s="1"/>
  <c r="J867" i="13"/>
  <c r="M28" i="9"/>
  <c r="O517" i="4"/>
  <c r="O31" i="7"/>
  <c r="L30" i="7"/>
  <c r="P30" i="5"/>
  <c r="L30" i="5" s="1"/>
  <c r="O29" i="4"/>
  <c r="O31" i="3"/>
  <c r="M29" i="11" l="1"/>
  <c r="J1178" i="13"/>
  <c r="K1179" i="13"/>
  <c r="K972" i="13"/>
  <c r="K973" i="13" s="1"/>
  <c r="K974" i="13" s="1"/>
  <c r="J971" i="13"/>
  <c r="K1543" i="13"/>
  <c r="J1542" i="13"/>
  <c r="AV10" i="13"/>
  <c r="K501" i="13"/>
  <c r="J500" i="13"/>
  <c r="K607" i="13"/>
  <c r="J606" i="13"/>
  <c r="W595" i="13" s="1"/>
  <c r="J1385" i="13"/>
  <c r="K1386" i="13"/>
  <c r="J763" i="13"/>
  <c r="K764" i="13"/>
  <c r="K765" i="13" s="1"/>
  <c r="K766" i="13" s="1"/>
  <c r="K449" i="13"/>
  <c r="J448" i="13"/>
  <c r="K1291" i="13"/>
  <c r="K1292" i="13" s="1"/>
  <c r="K1293" i="13" s="1"/>
  <c r="K1294" i="13" s="1"/>
  <c r="J1290" i="13"/>
  <c r="J708" i="13"/>
  <c r="K709" i="13"/>
  <c r="J662" i="13"/>
  <c r="K663" i="13"/>
  <c r="K664" i="13" s="1"/>
  <c r="K665" i="13" s="1"/>
  <c r="K666" i="13" s="1"/>
  <c r="K1595" i="13"/>
  <c r="J1594" i="13"/>
  <c r="BC11" i="13"/>
  <c r="K871" i="13"/>
  <c r="K872" i="13" s="1"/>
  <c r="K873" i="13" s="1"/>
  <c r="K874" i="13" s="1"/>
  <c r="J870" i="13"/>
  <c r="J1078" i="13"/>
  <c r="K1079" i="13"/>
  <c r="K1080" i="13" s="1"/>
  <c r="K1081" i="13" s="1"/>
  <c r="K1082" i="13" s="1"/>
  <c r="K816" i="13"/>
  <c r="K817" i="13" s="1"/>
  <c r="K818" i="13" s="1"/>
  <c r="J815" i="13"/>
  <c r="J396" i="13"/>
  <c r="K397" i="13"/>
  <c r="J554" i="13"/>
  <c r="K555" i="13"/>
  <c r="M29" i="9"/>
  <c r="O518" i="4"/>
  <c r="O32" i="7"/>
  <c r="L31" i="7"/>
  <c r="P31" i="5"/>
  <c r="L31" i="5" s="1"/>
  <c r="O30" i="4"/>
  <c r="O32" i="3"/>
  <c r="M30" i="11" l="1"/>
  <c r="J397" i="13"/>
  <c r="K398" i="13"/>
  <c r="K819" i="13"/>
  <c r="K820" i="13" s="1"/>
  <c r="K821" i="13" s="1"/>
  <c r="K822" i="13" s="1"/>
  <c r="J818" i="13"/>
  <c r="K1596" i="13"/>
  <c r="J1595" i="13"/>
  <c r="K450" i="13"/>
  <c r="J449" i="13"/>
  <c r="K502" i="13"/>
  <c r="J501" i="13"/>
  <c r="J1082" i="13"/>
  <c r="K1083" i="13"/>
  <c r="K1084" i="13" s="1"/>
  <c r="K1085" i="13" s="1"/>
  <c r="K1086" i="13" s="1"/>
  <c r="K767" i="13"/>
  <c r="K768" i="13" s="1"/>
  <c r="K769" i="13" s="1"/>
  <c r="K770" i="13" s="1"/>
  <c r="J766" i="13"/>
  <c r="J555" i="13"/>
  <c r="K556" i="13"/>
  <c r="J709" i="13"/>
  <c r="K710" i="13"/>
  <c r="K1387" i="13"/>
  <c r="J1386" i="13"/>
  <c r="K1544" i="13"/>
  <c r="J1543" i="13"/>
  <c r="J666" i="13"/>
  <c r="K667" i="13"/>
  <c r="K668" i="13" s="1"/>
  <c r="K669" i="13" s="1"/>
  <c r="K670" i="13" s="1"/>
  <c r="K875" i="13"/>
  <c r="K876" i="13" s="1"/>
  <c r="K877" i="13" s="1"/>
  <c r="K878" i="13" s="1"/>
  <c r="J874" i="13"/>
  <c r="J974" i="13"/>
  <c r="K975" i="13"/>
  <c r="K976" i="13" s="1"/>
  <c r="K977" i="13" s="1"/>
  <c r="K978" i="13" s="1"/>
  <c r="K1295" i="13"/>
  <c r="K1296" i="13" s="1"/>
  <c r="K1297" i="13" s="1"/>
  <c r="K1298" i="13" s="1"/>
  <c r="J1294" i="13"/>
  <c r="J607" i="13"/>
  <c r="K608" i="13"/>
  <c r="J1179" i="13"/>
  <c r="K1180" i="13"/>
  <c r="K1181" i="13" s="1"/>
  <c r="K1182" i="13" s="1"/>
  <c r="BE11" i="13"/>
  <c r="AJ10" i="13"/>
  <c r="M30" i="9"/>
  <c r="O33" i="7"/>
  <c r="L32" i="7"/>
  <c r="P32" i="5"/>
  <c r="L32" i="5" s="1"/>
  <c r="O31" i="4"/>
  <c r="O33" i="3"/>
  <c r="M31" i="11" l="1"/>
  <c r="K451" i="13"/>
  <c r="J450" i="13"/>
  <c r="K609" i="13"/>
  <c r="J608" i="13"/>
  <c r="J670" i="13"/>
  <c r="K671" i="13"/>
  <c r="K672" i="13" s="1"/>
  <c r="K673" i="13" s="1"/>
  <c r="K674" i="13" s="1"/>
  <c r="K557" i="13"/>
  <c r="K558" i="13" s="1"/>
  <c r="J556" i="13"/>
  <c r="J1298" i="13"/>
  <c r="K1299" i="13"/>
  <c r="K1300" i="13" s="1"/>
  <c r="K1301" i="13" s="1"/>
  <c r="K1545" i="13"/>
  <c r="J1544" i="13"/>
  <c r="K771" i="13"/>
  <c r="K772" i="13" s="1"/>
  <c r="K773" i="13" s="1"/>
  <c r="K774" i="13" s="1"/>
  <c r="J770" i="13"/>
  <c r="K1597" i="13"/>
  <c r="J1596" i="13"/>
  <c r="J1086" i="13"/>
  <c r="K1087" i="13"/>
  <c r="K1088" i="13" s="1"/>
  <c r="K1089" i="13" s="1"/>
  <c r="K1090" i="13" s="1"/>
  <c r="J978" i="13"/>
  <c r="K979" i="13"/>
  <c r="K980" i="13" s="1"/>
  <c r="K981" i="13" s="1"/>
  <c r="K982" i="13" s="1"/>
  <c r="K1388" i="13"/>
  <c r="J1387" i="13"/>
  <c r="K823" i="13"/>
  <c r="K824" i="13" s="1"/>
  <c r="K825" i="13" s="1"/>
  <c r="K826" i="13" s="1"/>
  <c r="J822" i="13"/>
  <c r="J1182" i="13"/>
  <c r="K1183" i="13"/>
  <c r="K1184" i="13" s="1"/>
  <c r="K1185" i="13" s="1"/>
  <c r="K1186" i="13" s="1"/>
  <c r="J710" i="13"/>
  <c r="K711" i="13"/>
  <c r="K399" i="13"/>
  <c r="J398" i="13"/>
  <c r="K879" i="13"/>
  <c r="K880" i="13" s="1"/>
  <c r="K881" i="13" s="1"/>
  <c r="K882" i="13" s="1"/>
  <c r="J878" i="13"/>
  <c r="K503" i="13"/>
  <c r="J502" i="13"/>
  <c r="BG11" i="13"/>
  <c r="M31" i="9"/>
  <c r="O34" i="7"/>
  <c r="L33" i="7"/>
  <c r="P33" i="5"/>
  <c r="L33" i="5" s="1"/>
  <c r="O32" i="4"/>
  <c r="O34" i="3"/>
  <c r="M32" i="11" l="1"/>
  <c r="BA12" i="13"/>
  <c r="K827" i="13"/>
  <c r="K828" i="13" s="1"/>
  <c r="K829" i="13" s="1"/>
  <c r="K830" i="13" s="1"/>
  <c r="J826" i="13"/>
  <c r="J1597" i="13"/>
  <c r="K1598" i="13"/>
  <c r="K559" i="13"/>
  <c r="K560" i="13" s="1"/>
  <c r="K561" i="13" s="1"/>
  <c r="K562" i="13" s="1"/>
  <c r="J558" i="13"/>
  <c r="K883" i="13"/>
  <c r="K884" i="13" s="1"/>
  <c r="K885" i="13" s="1"/>
  <c r="J882" i="13"/>
  <c r="K400" i="13"/>
  <c r="J399" i="13"/>
  <c r="BC12" i="13" s="1"/>
  <c r="J674" i="13"/>
  <c r="K675" i="13"/>
  <c r="K676" i="13" s="1"/>
  <c r="K677" i="13" s="1"/>
  <c r="K712" i="13"/>
  <c r="J711" i="13"/>
  <c r="K1389" i="13"/>
  <c r="J1388" i="13"/>
  <c r="J982" i="13"/>
  <c r="K983" i="13"/>
  <c r="K984" i="13" s="1"/>
  <c r="K985" i="13" s="1"/>
  <c r="K986" i="13" s="1"/>
  <c r="K775" i="13"/>
  <c r="K776" i="13" s="1"/>
  <c r="K777" i="13" s="1"/>
  <c r="K778" i="13" s="1"/>
  <c r="J774" i="13"/>
  <c r="J1186" i="13"/>
  <c r="K1187" i="13"/>
  <c r="K1188" i="13" s="1"/>
  <c r="K1189" i="13" s="1"/>
  <c r="K1190" i="13" s="1"/>
  <c r="J1545" i="13"/>
  <c r="K1546" i="13"/>
  <c r="K610" i="13"/>
  <c r="J609" i="13"/>
  <c r="K504" i="13"/>
  <c r="J503" i="13"/>
  <c r="J1090" i="13"/>
  <c r="K1091" i="13"/>
  <c r="K1092" i="13" s="1"/>
  <c r="K1093" i="13" s="1"/>
  <c r="AJ25" i="13"/>
  <c r="AJ28" i="13"/>
  <c r="AJ29" i="13"/>
  <c r="AJ30" i="13"/>
  <c r="K452" i="13"/>
  <c r="J451" i="13"/>
  <c r="M32" i="9"/>
  <c r="O35" i="7"/>
  <c r="L34" i="7"/>
  <c r="P34" i="5"/>
  <c r="L34" i="5" s="1"/>
  <c r="O33" i="4"/>
  <c r="O35" i="3"/>
  <c r="M33" i="11" l="1"/>
  <c r="K1547" i="13"/>
  <c r="J1546" i="13"/>
  <c r="J1389" i="13"/>
  <c r="K1390" i="13"/>
  <c r="J1190" i="13"/>
  <c r="K1191" i="13"/>
  <c r="K1192" i="13" s="1"/>
  <c r="K1193" i="13" s="1"/>
  <c r="K1194" i="13" s="1"/>
  <c r="J712" i="13"/>
  <c r="K713" i="13"/>
  <c r="K563" i="13"/>
  <c r="K564" i="13" s="1"/>
  <c r="K565" i="13" s="1"/>
  <c r="K566" i="13" s="1"/>
  <c r="J562" i="13"/>
  <c r="K453" i="13"/>
  <c r="K454" i="13" s="1"/>
  <c r="J452" i="13"/>
  <c r="K1599" i="13"/>
  <c r="J1598" i="13"/>
  <c r="J986" i="13"/>
  <c r="K987" i="13"/>
  <c r="K988" i="13" s="1"/>
  <c r="K989" i="13" s="1"/>
  <c r="K505" i="13"/>
  <c r="J504" i="13"/>
  <c r="K779" i="13"/>
  <c r="K780" i="13" s="1"/>
  <c r="K781" i="13" s="1"/>
  <c r="J778" i="13"/>
  <c r="K611" i="13"/>
  <c r="K612" i="13" s="1"/>
  <c r="K613" i="13" s="1"/>
  <c r="K614" i="13" s="1"/>
  <c r="J610" i="13"/>
  <c r="X595" i="13" s="1"/>
  <c r="J400" i="13"/>
  <c r="K401" i="13"/>
  <c r="K831" i="13"/>
  <c r="K832" i="13" s="1"/>
  <c r="K833" i="13" s="1"/>
  <c r="J830" i="13"/>
  <c r="AV11" i="13"/>
  <c r="M33" i="9"/>
  <c r="O36" i="7"/>
  <c r="L35" i="7"/>
  <c r="P35" i="5"/>
  <c r="L35" i="5" s="1"/>
  <c r="O34" i="4"/>
  <c r="O36" i="3"/>
  <c r="M34" i="11" l="1"/>
  <c r="J713" i="13"/>
  <c r="K714" i="13"/>
  <c r="BE12" i="13"/>
  <c r="AJ11" i="13"/>
  <c r="AJ31" i="13"/>
  <c r="J1194" i="13"/>
  <c r="AJ32" i="13" s="1"/>
  <c r="K1195" i="13"/>
  <c r="K1196" i="13" s="1"/>
  <c r="K1197" i="13" s="1"/>
  <c r="J401" i="13"/>
  <c r="BG12" i="13" s="1"/>
  <c r="K402" i="13"/>
  <c r="K1391" i="13"/>
  <c r="J1390" i="13"/>
  <c r="K615" i="13"/>
  <c r="K616" i="13" s="1"/>
  <c r="K617" i="13" s="1"/>
  <c r="K618" i="13" s="1"/>
  <c r="J614" i="13"/>
  <c r="Y595" i="13" s="1"/>
  <c r="J454" i="13"/>
  <c r="K455" i="13"/>
  <c r="K456" i="13" s="1"/>
  <c r="K457" i="13" s="1"/>
  <c r="K458" i="13" s="1"/>
  <c r="K1600" i="13"/>
  <c r="K1601" i="13" s="1"/>
  <c r="K1602" i="13" s="1"/>
  <c r="J1599" i="13"/>
  <c r="K506" i="13"/>
  <c r="J505" i="13"/>
  <c r="K567" i="13"/>
  <c r="K568" i="13" s="1"/>
  <c r="K569" i="13" s="1"/>
  <c r="K570" i="13" s="1"/>
  <c r="J566" i="13"/>
  <c r="K1548" i="13"/>
  <c r="K1549" i="13" s="1"/>
  <c r="K1550" i="13" s="1"/>
  <c r="J1547" i="13"/>
  <c r="M34" i="9"/>
  <c r="L36" i="7"/>
  <c r="O37" i="7"/>
  <c r="P36" i="5"/>
  <c r="L36" i="5" s="1"/>
  <c r="O35" i="4"/>
  <c r="O37" i="3"/>
  <c r="M35" i="11" l="1"/>
  <c r="J458" i="13"/>
  <c r="K459" i="13"/>
  <c r="K460" i="13" s="1"/>
  <c r="K461" i="13" s="1"/>
  <c r="K462" i="13" s="1"/>
  <c r="K1551" i="13"/>
  <c r="J1550" i="13"/>
  <c r="K619" i="13"/>
  <c r="K620" i="13" s="1"/>
  <c r="K621" i="13" s="1"/>
  <c r="K622" i="13" s="1"/>
  <c r="J618" i="13"/>
  <c r="Z595" i="13" s="1"/>
  <c r="K1603" i="13"/>
  <c r="J1602" i="13"/>
  <c r="J570" i="13"/>
  <c r="K571" i="13"/>
  <c r="K572" i="13" s="1"/>
  <c r="K573" i="13" s="1"/>
  <c r="K1392" i="13"/>
  <c r="K1393" i="13" s="1"/>
  <c r="K1394" i="13" s="1"/>
  <c r="J1391" i="13"/>
  <c r="AV12" i="13"/>
  <c r="K507" i="13"/>
  <c r="K508" i="13" s="1"/>
  <c r="K509" i="13" s="1"/>
  <c r="K510" i="13" s="1"/>
  <c r="J506" i="13"/>
  <c r="J714" i="13"/>
  <c r="K715" i="13"/>
  <c r="K716" i="13" s="1"/>
  <c r="K717" i="13" s="1"/>
  <c r="K718" i="13" s="1"/>
  <c r="K403" i="13"/>
  <c r="J402" i="13"/>
  <c r="M35" i="9"/>
  <c r="L37" i="7"/>
  <c r="O38" i="7"/>
  <c r="P37" i="5"/>
  <c r="L37" i="5" s="1"/>
  <c r="O36" i="4"/>
  <c r="O38" i="3"/>
  <c r="M36" i="11" l="1"/>
  <c r="K511" i="13"/>
  <c r="K512" i="13" s="1"/>
  <c r="K513" i="13" s="1"/>
  <c r="K514" i="13" s="1"/>
  <c r="J510" i="13"/>
  <c r="K623" i="13"/>
  <c r="K624" i="13" s="1"/>
  <c r="K625" i="13" s="1"/>
  <c r="J622" i="13"/>
  <c r="AA595" i="13" s="1"/>
  <c r="K404" i="13"/>
  <c r="K405" i="13" s="1"/>
  <c r="K406" i="13" s="1"/>
  <c r="J403" i="13"/>
  <c r="K1552" i="13"/>
  <c r="K1553" i="13" s="1"/>
  <c r="K1554" i="13" s="1"/>
  <c r="J1551" i="13"/>
  <c r="AJ12" i="13"/>
  <c r="BA13" i="13"/>
  <c r="K1604" i="13"/>
  <c r="K1605" i="13" s="1"/>
  <c r="K1606" i="13" s="1"/>
  <c r="J1603" i="13"/>
  <c r="K1395" i="13"/>
  <c r="J1394" i="13"/>
  <c r="K719" i="13"/>
  <c r="K720" i="13" s="1"/>
  <c r="K721" i="13" s="1"/>
  <c r="K722" i="13" s="1"/>
  <c r="J718" i="13"/>
  <c r="K463" i="13"/>
  <c r="K464" i="13" s="1"/>
  <c r="K465" i="13" s="1"/>
  <c r="K466" i="13" s="1"/>
  <c r="J462" i="13"/>
  <c r="M36" i="9"/>
  <c r="L38" i="7"/>
  <c r="O39" i="7"/>
  <c r="P38" i="5"/>
  <c r="L38" i="5" s="1"/>
  <c r="O37" i="4"/>
  <c r="O39" i="3"/>
  <c r="K401" i="2" l="1"/>
  <c r="M37" i="11"/>
  <c r="K1607" i="13"/>
  <c r="J1606" i="13"/>
  <c r="K1555" i="13"/>
  <c r="J1554" i="13"/>
  <c r="K1396" i="13"/>
  <c r="K1397" i="13" s="1"/>
  <c r="K1398" i="13" s="1"/>
  <c r="J1395" i="13"/>
  <c r="BC13" i="13"/>
  <c r="AV13" i="13"/>
  <c r="K407" i="13"/>
  <c r="J406" i="13"/>
  <c r="K467" i="13"/>
  <c r="K468" i="13" s="1"/>
  <c r="K469" i="13" s="1"/>
  <c r="J466" i="13"/>
  <c r="K723" i="13"/>
  <c r="K724" i="13" s="1"/>
  <c r="K725" i="13" s="1"/>
  <c r="K726" i="13" s="1"/>
  <c r="J722" i="13"/>
  <c r="K515" i="13"/>
  <c r="K516" i="13" s="1"/>
  <c r="K517" i="13" s="1"/>
  <c r="K518" i="13" s="1"/>
  <c r="J514" i="13"/>
  <c r="M37" i="9"/>
  <c r="L39" i="7"/>
  <c r="O40" i="7"/>
  <c r="P39" i="5"/>
  <c r="L39" i="5" s="1"/>
  <c r="O38" i="4"/>
  <c r="O40" i="3"/>
  <c r="M38" i="11" l="1"/>
  <c r="K1399" i="13"/>
  <c r="J1398" i="13"/>
  <c r="J518" i="13"/>
  <c r="K519" i="13"/>
  <c r="K520" i="13" s="1"/>
  <c r="K521" i="13" s="1"/>
  <c r="K727" i="13"/>
  <c r="K728" i="13" s="1"/>
  <c r="K729" i="13" s="1"/>
  <c r="J726" i="13"/>
  <c r="K1556" i="13"/>
  <c r="K1557" i="13" s="1"/>
  <c r="K1558" i="13" s="1"/>
  <c r="J1555" i="13"/>
  <c r="BA14" i="13"/>
  <c r="AJ13" i="13"/>
  <c r="K408" i="13"/>
  <c r="K409" i="13" s="1"/>
  <c r="K410" i="13" s="1"/>
  <c r="J407" i="13"/>
  <c r="K1608" i="13"/>
  <c r="K1609" i="13" s="1"/>
  <c r="K1610" i="13" s="1"/>
  <c r="J1607" i="13"/>
  <c r="M38" i="9"/>
  <c r="L40" i="7"/>
  <c r="O41" i="7"/>
  <c r="P40" i="5"/>
  <c r="O39" i="4"/>
  <c r="O41" i="3"/>
  <c r="M39" i="11" l="1"/>
  <c r="K1559" i="13"/>
  <c r="J1558" i="13"/>
  <c r="K1611" i="13"/>
  <c r="J1610" i="13"/>
  <c r="BC14" i="13"/>
  <c r="K411" i="13"/>
  <c r="J410" i="13"/>
  <c r="AV14" i="13"/>
  <c r="K1400" i="13"/>
  <c r="K1401" i="13" s="1"/>
  <c r="K1402" i="13" s="1"/>
  <c r="J1399" i="13"/>
  <c r="M39" i="9"/>
  <c r="L41" i="7"/>
  <c r="O42" i="7"/>
  <c r="P41" i="5"/>
  <c r="O40" i="4"/>
  <c r="O42" i="3"/>
  <c r="M40" i="11" l="1"/>
  <c r="BA15" i="13"/>
  <c r="AJ14" i="13"/>
  <c r="K412" i="13"/>
  <c r="K413" i="13" s="1"/>
  <c r="K414" i="13" s="1"/>
  <c r="J411" i="13"/>
  <c r="K1612" i="13"/>
  <c r="K1613" i="13" s="1"/>
  <c r="J1611" i="13"/>
  <c r="K1403" i="13"/>
  <c r="J1402" i="13"/>
  <c r="K1560" i="13"/>
  <c r="K1561" i="13" s="1"/>
  <c r="J1559" i="13"/>
  <c r="M40" i="9"/>
  <c r="L42" i="7"/>
  <c r="O43" i="7"/>
  <c r="P42" i="5"/>
  <c r="L42" i="5" s="1"/>
  <c r="O41" i="4"/>
  <c r="O43" i="3"/>
  <c r="M41" i="11" l="1"/>
  <c r="AV26" i="13"/>
  <c r="AV25" i="13"/>
  <c r="AV28" i="13"/>
  <c r="AV27" i="13"/>
  <c r="AV30" i="13"/>
  <c r="AV31" i="13"/>
  <c r="AV29" i="13"/>
  <c r="AV32" i="13"/>
  <c r="AV9" i="13"/>
  <c r="AV33" i="13"/>
  <c r="BC15" i="13"/>
  <c r="AV15" i="13"/>
  <c r="K1404" i="13"/>
  <c r="K1405" i="13" s="1"/>
  <c r="J1403" i="13"/>
  <c r="AV34" i="13" s="1"/>
  <c r="K415" i="13"/>
  <c r="J414" i="13"/>
  <c r="M41" i="9"/>
  <c r="L43" i="7"/>
  <c r="O44" i="7"/>
  <c r="P43" i="5"/>
  <c r="L43" i="5" s="1"/>
  <c r="O42" i="4"/>
  <c r="O44" i="3"/>
  <c r="M42" i="11" l="1"/>
  <c r="BA16" i="13"/>
  <c r="AJ15" i="13"/>
  <c r="AJ33" i="13"/>
  <c r="K416" i="13"/>
  <c r="K417" i="13" s="1"/>
  <c r="J415" i="13"/>
  <c r="M42" i="9"/>
  <c r="L44" i="7"/>
  <c r="O45" i="7"/>
  <c r="P44" i="5"/>
  <c r="O43" i="4"/>
  <c r="O45" i="3"/>
  <c r="M43" i="11" l="1"/>
  <c r="BC16" i="13"/>
  <c r="AJ34" i="13"/>
  <c r="M43" i="9"/>
  <c r="L45" i="7"/>
  <c r="O46" i="7"/>
  <c r="P45" i="5"/>
  <c r="O44" i="4"/>
  <c r="O46" i="3"/>
  <c r="M44" i="11" l="1"/>
  <c r="M44" i="9"/>
  <c r="L46" i="7"/>
  <c r="O47" i="7"/>
  <c r="P46" i="5"/>
  <c r="L46" i="5" s="1"/>
  <c r="O45" i="4"/>
  <c r="O47" i="3"/>
  <c r="M45" i="11" l="1"/>
  <c r="M45" i="9"/>
  <c r="L47" i="7"/>
  <c r="O48" i="7"/>
  <c r="P47" i="5"/>
  <c r="L47" i="5" s="1"/>
  <c r="O46" i="4"/>
  <c r="O48" i="3"/>
  <c r="M46" i="11" l="1"/>
  <c r="M46" i="9"/>
  <c r="L48" i="7"/>
  <c r="O49" i="7"/>
  <c r="P48" i="5"/>
  <c r="O47" i="4"/>
  <c r="O49" i="3"/>
  <c r="M47" i="11" l="1"/>
  <c r="M47" i="9"/>
  <c r="L49" i="7"/>
  <c r="O50" i="7"/>
  <c r="P49" i="5"/>
  <c r="O48" i="4"/>
  <c r="O50" i="3"/>
  <c r="M48" i="11" l="1"/>
  <c r="M48" i="9"/>
  <c r="AL36" i="9"/>
  <c r="L50" i="7"/>
  <c r="O51" i="7"/>
  <c r="P50" i="5"/>
  <c r="L50" i="5" s="1"/>
  <c r="O49" i="4"/>
  <c r="O51" i="3"/>
  <c r="M49" i="11" l="1"/>
  <c r="M49" i="9"/>
  <c r="AL35" i="9"/>
  <c r="L51" i="7"/>
  <c r="O52" i="7"/>
  <c r="P51" i="5"/>
  <c r="L51" i="5" s="1"/>
  <c r="O50" i="4"/>
  <c r="O52" i="3"/>
  <c r="M50" i="11" l="1"/>
  <c r="M50" i="9"/>
  <c r="L52" i="7"/>
  <c r="O53" i="7"/>
  <c r="P52" i="5"/>
  <c r="O51" i="4"/>
  <c r="O53" i="3"/>
  <c r="M51" i="11" l="1"/>
  <c r="M51" i="9"/>
  <c r="L53" i="7"/>
  <c r="O54" i="7"/>
  <c r="P53" i="5"/>
  <c r="O52" i="4"/>
  <c r="O54" i="3"/>
  <c r="O55" i="3" s="1"/>
  <c r="O56" i="3" s="1"/>
  <c r="O57" i="3" s="1"/>
  <c r="O58" i="3" s="1"/>
  <c r="O59" i="3" s="1"/>
  <c r="O60" i="3" s="1"/>
  <c r="O61" i="3" s="1"/>
  <c r="O62" i="3" s="1"/>
  <c r="O63" i="3" s="1"/>
  <c r="O64" i="3" s="1"/>
  <c r="O65" i="3" s="1"/>
  <c r="O66" i="3" s="1"/>
  <c r="O67" i="3" s="1"/>
  <c r="O68" i="3" s="1"/>
  <c r="O69" i="3" s="1"/>
  <c r="O70" i="3" s="1"/>
  <c r="O71" i="3" s="1"/>
  <c r="O72" i="3" s="1"/>
  <c r="O73" i="3" s="1"/>
  <c r="O74" i="3" s="1"/>
  <c r="O75" i="3" s="1"/>
  <c r="O76" i="3" s="1"/>
  <c r="O77" i="3" s="1"/>
  <c r="O78" i="3" s="1"/>
  <c r="O79" i="3" s="1"/>
  <c r="O80" i="3" s="1"/>
  <c r="O81" i="3" s="1"/>
  <c r="O82" i="3" s="1"/>
  <c r="O83" i="3" s="1"/>
  <c r="O84" i="3" s="1"/>
  <c r="O85" i="3" s="1"/>
  <c r="O86" i="3" s="1"/>
  <c r="O87" i="3" s="1"/>
  <c r="O88" i="3" s="1"/>
  <c r="O89" i="3" s="1"/>
  <c r="O90" i="3" s="1"/>
  <c r="O91" i="3" s="1"/>
  <c r="O92" i="3" s="1"/>
  <c r="O93" i="3" s="1"/>
  <c r="O94" i="3" s="1"/>
  <c r="O95" i="3" s="1"/>
  <c r="O96" i="3" s="1"/>
  <c r="O97" i="3" s="1"/>
  <c r="O98" i="3" s="1"/>
  <c r="O99" i="3" s="1"/>
  <c r="O100" i="3" s="1"/>
  <c r="O101" i="3" s="1"/>
  <c r="O102" i="3" s="1"/>
  <c r="O103" i="3" s="1"/>
  <c r="O104" i="3" s="1"/>
  <c r="O105" i="3" s="1"/>
  <c r="O106" i="3" s="1"/>
  <c r="O107" i="3" s="1"/>
  <c r="O108" i="3" s="1"/>
  <c r="O109" i="3" s="1"/>
  <c r="O110" i="3" s="1"/>
  <c r="O111" i="3" s="1"/>
  <c r="O112" i="3" s="1"/>
  <c r="O113" i="3" s="1"/>
  <c r="O114" i="3" s="1"/>
  <c r="O115" i="3" s="1"/>
  <c r="O116" i="3" s="1"/>
  <c r="O117" i="3" s="1"/>
  <c r="O118" i="3" s="1"/>
  <c r="O119" i="3" s="1"/>
  <c r="O120" i="3" s="1"/>
  <c r="O121" i="3" s="1"/>
  <c r="O122" i="3" s="1"/>
  <c r="O123" i="3" s="1"/>
  <c r="O124" i="3" s="1"/>
  <c r="O125" i="3" s="1"/>
  <c r="O126" i="3" s="1"/>
  <c r="O127" i="3" s="1"/>
  <c r="O128" i="3" s="1"/>
  <c r="O129" i="3" s="1"/>
  <c r="O130" i="3" s="1"/>
  <c r="O131" i="3" s="1"/>
  <c r="O132" i="3" s="1"/>
  <c r="O133" i="3" s="1"/>
  <c r="O134" i="3" s="1"/>
  <c r="O135" i="3" s="1"/>
  <c r="O136" i="3" s="1"/>
  <c r="O137" i="3" s="1"/>
  <c r="O138" i="3" s="1"/>
  <c r="O139" i="3" s="1"/>
  <c r="O140" i="3" s="1"/>
  <c r="O141" i="3" s="1"/>
  <c r="O142" i="3" s="1"/>
  <c r="O143" i="3" s="1"/>
  <c r="O144" i="3" s="1"/>
  <c r="O145" i="3" s="1"/>
  <c r="O146" i="3" s="1"/>
  <c r="O147" i="3" s="1"/>
  <c r="O148" i="3" s="1"/>
  <c r="O149" i="3" s="1"/>
  <c r="O150" i="3" s="1"/>
  <c r="O151" i="3" s="1"/>
  <c r="O152" i="3" s="1"/>
  <c r="O153" i="3" s="1"/>
  <c r="O154" i="3" s="1"/>
  <c r="O155" i="3" s="1"/>
  <c r="O156" i="3" s="1"/>
  <c r="O157" i="3" s="1"/>
  <c r="O158" i="3" s="1"/>
  <c r="O159" i="3" s="1"/>
  <c r="O160" i="3" s="1"/>
  <c r="O161" i="3" s="1"/>
  <c r="O162" i="3" s="1"/>
  <c r="O163" i="3" s="1"/>
  <c r="O164" i="3" s="1"/>
  <c r="O165" i="3" s="1"/>
  <c r="O166" i="3" s="1"/>
  <c r="O167" i="3" s="1"/>
  <c r="O168" i="3" s="1"/>
  <c r="O169" i="3" s="1"/>
  <c r="O170" i="3" s="1"/>
  <c r="O171" i="3" s="1"/>
  <c r="O172" i="3" s="1"/>
  <c r="O173" i="3" s="1"/>
  <c r="O174" i="3" s="1"/>
  <c r="O175" i="3" s="1"/>
  <c r="O176" i="3" s="1"/>
  <c r="O177" i="3" s="1"/>
  <c r="O178" i="3" s="1"/>
  <c r="O179" i="3" s="1"/>
  <c r="O180" i="3" s="1"/>
  <c r="O181" i="3" s="1"/>
  <c r="O182" i="3" s="1"/>
  <c r="O183" i="3" s="1"/>
  <c r="O184" i="3" s="1"/>
  <c r="O185" i="3" s="1"/>
  <c r="O186" i="3" s="1"/>
  <c r="O187" i="3" s="1"/>
  <c r="O188" i="3" s="1"/>
  <c r="O189" i="3" s="1"/>
  <c r="O190" i="3" s="1"/>
  <c r="O191" i="3" s="1"/>
  <c r="O192" i="3" s="1"/>
  <c r="O193" i="3" s="1"/>
  <c r="O194" i="3" s="1"/>
  <c r="O195" i="3" s="1"/>
  <c r="O196" i="3" s="1"/>
  <c r="O197" i="3" s="1"/>
  <c r="O198" i="3" s="1"/>
  <c r="O199" i="3" s="1"/>
  <c r="O200" i="3" s="1"/>
  <c r="O201" i="3" s="1"/>
  <c r="O202" i="3" s="1"/>
  <c r="O203" i="3" s="1"/>
  <c r="O204" i="3" s="1"/>
  <c r="O205" i="3" s="1"/>
  <c r="O206" i="3" s="1"/>
  <c r="O207" i="3" s="1"/>
  <c r="O208" i="3" s="1"/>
  <c r="O209" i="3" s="1"/>
  <c r="O210" i="3" s="1"/>
  <c r="O211" i="3" s="1"/>
  <c r="O212" i="3" s="1"/>
  <c r="O213" i="3" s="1"/>
  <c r="O214" i="3" s="1"/>
  <c r="O215" i="3" s="1"/>
  <c r="O216" i="3" s="1"/>
  <c r="O217" i="3" s="1"/>
  <c r="O218" i="3" s="1"/>
  <c r="O219" i="3" s="1"/>
  <c r="O220" i="3" s="1"/>
  <c r="O221" i="3" s="1"/>
  <c r="O222" i="3" s="1"/>
  <c r="O223" i="3" s="1"/>
  <c r="O224" i="3" s="1"/>
  <c r="O225" i="3" s="1"/>
  <c r="O226" i="3" s="1"/>
  <c r="O227" i="3" s="1"/>
  <c r="O228" i="3" s="1"/>
  <c r="O229" i="3" s="1"/>
  <c r="O230" i="3" s="1"/>
  <c r="O231" i="3" s="1"/>
  <c r="O232" i="3" s="1"/>
  <c r="O233" i="3" s="1"/>
  <c r="O234" i="3" s="1"/>
  <c r="O235" i="3" s="1"/>
  <c r="O236" i="3" s="1"/>
  <c r="O237" i="3" s="1"/>
  <c r="O238" i="3" s="1"/>
  <c r="O239" i="3" s="1"/>
  <c r="O240" i="3" s="1"/>
  <c r="O241" i="3" s="1"/>
  <c r="O242" i="3" s="1"/>
  <c r="O243" i="3" s="1"/>
  <c r="O244" i="3" s="1"/>
  <c r="O245" i="3" s="1"/>
  <c r="O246" i="3" s="1"/>
  <c r="O247" i="3" s="1"/>
  <c r="O248" i="3" s="1"/>
  <c r="O249" i="3" s="1"/>
  <c r="O250" i="3" s="1"/>
  <c r="O251" i="3" s="1"/>
  <c r="O252" i="3" s="1"/>
  <c r="O253" i="3" s="1"/>
  <c r="O254" i="3" s="1"/>
  <c r="O255" i="3" s="1"/>
  <c r="O256" i="3" s="1"/>
  <c r="O257" i="3" s="1"/>
  <c r="O258" i="3" s="1"/>
  <c r="O259" i="3" s="1"/>
  <c r="O260" i="3" s="1"/>
  <c r="O261" i="3" s="1"/>
  <c r="O262" i="3" s="1"/>
  <c r="O263" i="3" s="1"/>
  <c r="O264" i="3" s="1"/>
  <c r="O265" i="3" s="1"/>
  <c r="O266" i="3" s="1"/>
  <c r="O267" i="3" s="1"/>
  <c r="O268" i="3" s="1"/>
  <c r="O269" i="3" s="1"/>
  <c r="O270" i="3" s="1"/>
  <c r="O271" i="3" s="1"/>
  <c r="O272" i="3" s="1"/>
  <c r="O273" i="3" s="1"/>
  <c r="O274" i="3" s="1"/>
  <c r="O275" i="3" s="1"/>
  <c r="O276" i="3" s="1"/>
  <c r="O277" i="3" s="1"/>
  <c r="O278" i="3" s="1"/>
  <c r="O279" i="3" s="1"/>
  <c r="O280" i="3" s="1"/>
  <c r="O281" i="3" s="1"/>
  <c r="O282" i="3" s="1"/>
  <c r="O283" i="3" s="1"/>
  <c r="O284" i="3" s="1"/>
  <c r="O285" i="3" s="1"/>
  <c r="O286" i="3" s="1"/>
  <c r="O287" i="3" s="1"/>
  <c r="O288" i="3" s="1"/>
  <c r="O289" i="3" s="1"/>
  <c r="O290" i="3" s="1"/>
  <c r="O291" i="3" s="1"/>
  <c r="O292" i="3" s="1"/>
  <c r="O293" i="3" s="1"/>
  <c r="O294" i="3" s="1"/>
  <c r="O295" i="3" s="1"/>
  <c r="O296" i="3" s="1"/>
  <c r="O297" i="3" s="1"/>
  <c r="O298" i="3" s="1"/>
  <c r="O299" i="3" s="1"/>
  <c r="O300" i="3" s="1"/>
  <c r="O301" i="3" s="1"/>
  <c r="O302" i="3" s="1"/>
  <c r="O303" i="3" s="1"/>
  <c r="O304" i="3" s="1"/>
  <c r="O305" i="3" s="1"/>
  <c r="O306" i="3" s="1"/>
  <c r="O307" i="3" s="1"/>
  <c r="O308" i="3" s="1"/>
  <c r="O309" i="3" s="1"/>
  <c r="O310" i="3" s="1"/>
  <c r="O311" i="3" s="1"/>
  <c r="O312" i="3" s="1"/>
  <c r="O313" i="3" s="1"/>
  <c r="O314" i="3" s="1"/>
  <c r="O315" i="3" s="1"/>
  <c r="O316" i="3" s="1"/>
  <c r="O317" i="3" s="1"/>
  <c r="O318" i="3" s="1"/>
  <c r="O319" i="3" s="1"/>
  <c r="O320" i="3" s="1"/>
  <c r="O321" i="3" s="1"/>
  <c r="O322" i="3" s="1"/>
  <c r="O323" i="3" s="1"/>
  <c r="O324" i="3" s="1"/>
  <c r="O325" i="3" s="1"/>
  <c r="O326" i="3" s="1"/>
  <c r="O327" i="3" s="1"/>
  <c r="O328" i="3" s="1"/>
  <c r="O329" i="3" s="1"/>
  <c r="O330" i="3" s="1"/>
  <c r="O331" i="3" s="1"/>
  <c r="O332" i="3" s="1"/>
  <c r="O333" i="3" s="1"/>
  <c r="O334" i="3" s="1"/>
  <c r="O335" i="3" s="1"/>
  <c r="O336" i="3" s="1"/>
  <c r="O337" i="3" s="1"/>
  <c r="O338" i="3" s="1"/>
  <c r="O339" i="3" s="1"/>
  <c r="O340" i="3" s="1"/>
  <c r="O341" i="3" s="1"/>
  <c r="O342" i="3" s="1"/>
  <c r="O343" i="3" s="1"/>
  <c r="O344" i="3" s="1"/>
  <c r="O345" i="3" s="1"/>
  <c r="O346" i="3" s="1"/>
  <c r="O347" i="3" s="1"/>
  <c r="O348" i="3" s="1"/>
  <c r="O349" i="3" s="1"/>
  <c r="O350" i="3" s="1"/>
  <c r="O351" i="3" s="1"/>
  <c r="O352" i="3" s="1"/>
  <c r="O353" i="3" s="1"/>
  <c r="O354" i="3" s="1"/>
  <c r="O355" i="3" s="1"/>
  <c r="O356" i="3" s="1"/>
  <c r="O357" i="3" s="1"/>
  <c r="O358" i="3" s="1"/>
  <c r="O359" i="3" s="1"/>
  <c r="O360" i="3" s="1"/>
  <c r="O361" i="3" s="1"/>
  <c r="O362" i="3" s="1"/>
  <c r="O363" i="3" s="1"/>
  <c r="O364" i="3" s="1"/>
  <c r="O365" i="3" s="1"/>
  <c r="O366" i="3" s="1"/>
  <c r="O367" i="3" s="1"/>
  <c r="O368" i="3" s="1"/>
  <c r="O369" i="3" s="1"/>
  <c r="O370" i="3" s="1"/>
  <c r="O371" i="3" s="1"/>
  <c r="O372" i="3" s="1"/>
  <c r="O373" i="3" s="1"/>
  <c r="O374" i="3" s="1"/>
  <c r="O375" i="3" s="1"/>
  <c r="O376" i="3" s="1"/>
  <c r="O377" i="3" s="1"/>
  <c r="O378" i="3" s="1"/>
  <c r="O379" i="3" s="1"/>
  <c r="O380" i="3" s="1"/>
  <c r="O381" i="3" s="1"/>
  <c r="O382" i="3" s="1"/>
  <c r="O383" i="3" s="1"/>
  <c r="O384" i="3" s="1"/>
  <c r="O385" i="3" s="1"/>
  <c r="O386" i="3" s="1"/>
  <c r="O387" i="3" s="1"/>
  <c r="O388" i="3" s="1"/>
  <c r="O389" i="3" s="1"/>
  <c r="O390" i="3" s="1"/>
  <c r="O391" i="3" s="1"/>
  <c r="O392" i="3" s="1"/>
  <c r="O393" i="3" s="1"/>
  <c r="O394" i="3" s="1"/>
  <c r="O395" i="3" s="1"/>
  <c r="O396" i="3" s="1"/>
  <c r="O397" i="3" s="1"/>
  <c r="O398" i="3" s="1"/>
  <c r="O399" i="3" s="1"/>
  <c r="O400" i="3" s="1"/>
  <c r="O401" i="3" s="1"/>
  <c r="O402" i="3" s="1"/>
  <c r="O403" i="3" s="1"/>
  <c r="O404" i="3" s="1"/>
  <c r="O405" i="3" s="1"/>
  <c r="O406" i="3" s="1"/>
  <c r="O407" i="3" s="1"/>
  <c r="O408" i="3" s="1"/>
  <c r="O409" i="3" s="1"/>
  <c r="O410" i="3" s="1"/>
  <c r="O411" i="3" s="1"/>
  <c r="O412" i="3" s="1"/>
  <c r="O413" i="3" s="1"/>
  <c r="O414" i="3" s="1"/>
  <c r="O415" i="3" s="1"/>
  <c r="O416" i="3" s="1"/>
  <c r="O417" i="3" s="1"/>
  <c r="O418" i="3" s="1"/>
  <c r="O419" i="3" s="1"/>
  <c r="O420" i="3" s="1"/>
  <c r="O421" i="3" s="1"/>
  <c r="O422" i="3" s="1"/>
  <c r="O423" i="3" s="1"/>
  <c r="O424" i="3" s="1"/>
  <c r="O425" i="3" s="1"/>
  <c r="O426" i="3" s="1"/>
  <c r="O427" i="3" s="1"/>
  <c r="O428" i="3" s="1"/>
  <c r="O429" i="3" s="1"/>
  <c r="O430" i="3" s="1"/>
  <c r="O431" i="3" s="1"/>
  <c r="O432" i="3" s="1"/>
  <c r="O433" i="3" s="1"/>
  <c r="O434" i="3" s="1"/>
  <c r="O435" i="3" s="1"/>
  <c r="O436" i="3" s="1"/>
  <c r="O437" i="3" s="1"/>
  <c r="O438" i="3" s="1"/>
  <c r="O439" i="3" s="1"/>
  <c r="O440" i="3" s="1"/>
  <c r="O441" i="3" s="1"/>
  <c r="O442" i="3" s="1"/>
  <c r="O443" i="3" s="1"/>
  <c r="O444" i="3" s="1"/>
  <c r="O445" i="3" s="1"/>
  <c r="O446" i="3" s="1"/>
  <c r="O447" i="3" s="1"/>
  <c r="O448" i="3" s="1"/>
  <c r="O449" i="3" s="1"/>
  <c r="O450" i="3" s="1"/>
  <c r="O451" i="3" s="1"/>
  <c r="O452" i="3" s="1"/>
  <c r="O453" i="3" s="1"/>
  <c r="O454" i="3" s="1"/>
  <c r="O455" i="3" s="1"/>
  <c r="O456" i="3" s="1"/>
  <c r="O457" i="3" s="1"/>
  <c r="O458" i="3" s="1"/>
  <c r="O459" i="3" s="1"/>
  <c r="O460" i="3" s="1"/>
  <c r="O461" i="3" s="1"/>
  <c r="O462" i="3" s="1"/>
  <c r="O463" i="3" s="1"/>
  <c r="O464" i="3" s="1"/>
  <c r="O465" i="3" s="1"/>
  <c r="O466" i="3" s="1"/>
  <c r="O467" i="3" s="1"/>
  <c r="O468" i="3" s="1"/>
  <c r="O469" i="3" s="1"/>
  <c r="O470" i="3" s="1"/>
  <c r="O471" i="3" s="1"/>
  <c r="O472" i="3" s="1"/>
  <c r="O473" i="3" s="1"/>
  <c r="O474" i="3" s="1"/>
  <c r="O475" i="3" s="1"/>
  <c r="O476" i="3" s="1"/>
  <c r="O477" i="3" s="1"/>
  <c r="O478" i="3" s="1"/>
  <c r="O479" i="3" s="1"/>
  <c r="O480" i="3" s="1"/>
  <c r="O481" i="3" s="1"/>
  <c r="O482" i="3" s="1"/>
  <c r="O483" i="3" s="1"/>
  <c r="O484" i="3" s="1"/>
  <c r="O485" i="3" s="1"/>
  <c r="O486" i="3" s="1"/>
  <c r="O487" i="3" s="1"/>
  <c r="M52" i="11" l="1"/>
  <c r="M52" i="9"/>
  <c r="L54" i="7"/>
  <c r="O55" i="7"/>
  <c r="P54" i="5"/>
  <c r="L54" i="5" s="1"/>
  <c r="O53" i="4"/>
  <c r="M53" i="11" l="1"/>
  <c r="M53" i="9"/>
  <c r="L55" i="7"/>
  <c r="O56" i="7"/>
  <c r="P55" i="5"/>
  <c r="L55" i="5" s="1"/>
  <c r="O54" i="4"/>
  <c r="M54" i="11" l="1"/>
  <c r="M54" i="9"/>
  <c r="L56" i="7"/>
  <c r="O57" i="7"/>
  <c r="P56" i="5"/>
  <c r="L56" i="5" s="1"/>
  <c r="O55" i="4"/>
  <c r="M55" i="11" l="1"/>
  <c r="M55" i="9"/>
  <c r="L57" i="7"/>
  <c r="O58" i="7"/>
  <c r="P57" i="5"/>
  <c r="L57" i="5" s="1"/>
  <c r="O56" i="4"/>
  <c r="M56" i="11" l="1"/>
  <c r="M56" i="9"/>
  <c r="L561" i="5"/>
  <c r="L58" i="7"/>
  <c r="O59" i="7"/>
  <c r="P58" i="5"/>
  <c r="L58" i="5" s="1"/>
  <c r="O57" i="4"/>
  <c r="M57" i="11" l="1"/>
  <c r="M57" i="9"/>
  <c r="L562" i="5"/>
  <c r="L59" i="7"/>
  <c r="O60" i="7"/>
  <c r="P59" i="5"/>
  <c r="L59" i="5" s="1"/>
  <c r="O58" i="4"/>
  <c r="M58" i="11" l="1"/>
  <c r="M58" i="9"/>
  <c r="L565" i="5"/>
  <c r="L60" i="7"/>
  <c r="O61" i="7"/>
  <c r="P60" i="5"/>
  <c r="L60" i="5" s="1"/>
  <c r="O59" i="4"/>
  <c r="M59" i="11" l="1"/>
  <c r="M59" i="9"/>
  <c r="L566" i="5"/>
  <c r="L61" i="7"/>
  <c r="O62" i="7"/>
  <c r="P61" i="5"/>
  <c r="L61" i="5" s="1"/>
  <c r="O60" i="4"/>
  <c r="M60" i="11" l="1"/>
  <c r="M60" i="9"/>
  <c r="L569" i="5"/>
  <c r="L62" i="7"/>
  <c r="O63" i="7"/>
  <c r="P62" i="5"/>
  <c r="L62" i="5" s="1"/>
  <c r="O61" i="4"/>
  <c r="M61" i="11" l="1"/>
  <c r="M61" i="9"/>
  <c r="L570" i="5"/>
  <c r="L63" i="7"/>
  <c r="O64" i="7"/>
  <c r="P63" i="5"/>
  <c r="L63" i="5" s="1"/>
  <c r="O62" i="4"/>
  <c r="M62" i="11" l="1"/>
  <c r="M62" i="9"/>
  <c r="L573" i="5"/>
  <c r="L64" i="7"/>
  <c r="O65" i="7"/>
  <c r="P64" i="5"/>
  <c r="L64" i="5" s="1"/>
  <c r="O63" i="4"/>
  <c r="M63" i="11" l="1"/>
  <c r="M63" i="9"/>
  <c r="L574" i="5"/>
  <c r="L65" i="7"/>
  <c r="O66" i="7"/>
  <c r="P65" i="5"/>
  <c r="L65" i="5" s="1"/>
  <c r="O64" i="4"/>
  <c r="M64" i="11" l="1"/>
  <c r="M64" i="9"/>
  <c r="L66" i="7"/>
  <c r="O67" i="7"/>
  <c r="P66" i="5"/>
  <c r="L66" i="5" s="1"/>
  <c r="O65" i="4"/>
  <c r="M65" i="11" l="1"/>
  <c r="M65" i="9"/>
  <c r="L67" i="7"/>
  <c r="O68" i="7"/>
  <c r="P67" i="5"/>
  <c r="L67" i="5" s="1"/>
  <c r="O66" i="4"/>
  <c r="M66" i="11" l="1"/>
  <c r="M66" i="9"/>
  <c r="L68" i="7"/>
  <c r="O69" i="7"/>
  <c r="P68" i="5"/>
  <c r="L68" i="5" s="1"/>
  <c r="O67" i="4"/>
  <c r="M67" i="11" l="1"/>
  <c r="M67" i="9"/>
  <c r="L69" i="7"/>
  <c r="O70" i="7"/>
  <c r="P69" i="5"/>
  <c r="L69" i="5" s="1"/>
  <c r="O68" i="4"/>
  <c r="M68" i="11" l="1"/>
  <c r="M68" i="9"/>
  <c r="L70" i="7"/>
  <c r="O71" i="7"/>
  <c r="P70" i="5"/>
  <c r="L70" i="5" s="1"/>
  <c r="O69" i="4"/>
  <c r="M69" i="11" l="1"/>
  <c r="M69" i="9"/>
  <c r="L71" i="7"/>
  <c r="O72" i="7"/>
  <c r="P71" i="5"/>
  <c r="L71" i="5" s="1"/>
  <c r="O70" i="4"/>
  <c r="M70" i="11" l="1"/>
  <c r="M70" i="9"/>
  <c r="L72" i="7"/>
  <c r="O73" i="7"/>
  <c r="O74" i="7" s="1"/>
  <c r="P72" i="5"/>
  <c r="L72" i="5" s="1"/>
  <c r="O71" i="4"/>
  <c r="M71" i="11" l="1"/>
  <c r="M71" i="9"/>
  <c r="L74" i="7"/>
  <c r="O75" i="7"/>
  <c r="P73" i="5"/>
  <c r="L73" i="5" s="1"/>
  <c r="O72" i="4"/>
  <c r="M72" i="11" l="1"/>
  <c r="M72" i="9"/>
  <c r="P74" i="5"/>
  <c r="L74" i="5" s="1"/>
  <c r="L75" i="7"/>
  <c r="O76" i="7"/>
  <c r="O73" i="4"/>
  <c r="O74" i="4" s="1"/>
  <c r="M73" i="11" l="1"/>
  <c r="M73" i="9"/>
  <c r="P75" i="5"/>
  <c r="L75" i="5" s="1"/>
  <c r="L76" i="7"/>
  <c r="O77" i="7"/>
  <c r="O78" i="7" s="1"/>
  <c r="P76" i="5"/>
  <c r="L76" i="5" s="1"/>
  <c r="O75" i="4"/>
  <c r="M74" i="11" l="1"/>
  <c r="M74" i="9"/>
  <c r="L78" i="7"/>
  <c r="O79" i="7"/>
  <c r="P77" i="5"/>
  <c r="L77" i="5" s="1"/>
  <c r="O76" i="4"/>
  <c r="M75" i="11" l="1"/>
  <c r="M75" i="9"/>
  <c r="P78" i="5"/>
  <c r="L79" i="7"/>
  <c r="O80" i="7"/>
  <c r="O77" i="4"/>
  <c r="O78" i="4" s="1"/>
  <c r="M76" i="11" l="1"/>
  <c r="M76" i="9"/>
  <c r="P79" i="5"/>
  <c r="L79" i="5" s="1"/>
  <c r="L78" i="5"/>
  <c r="L80" i="7"/>
  <c r="O81" i="7"/>
  <c r="O82" i="7" s="1"/>
  <c r="P80" i="5"/>
  <c r="L80" i="5" s="1"/>
  <c r="O79" i="4"/>
  <c r="M77" i="11" l="1"/>
  <c r="M77" i="9"/>
  <c r="L82" i="7"/>
  <c r="O83" i="7"/>
  <c r="P81" i="5"/>
  <c r="O80" i="4"/>
  <c r="M78" i="11" l="1"/>
  <c r="M78" i="9"/>
  <c r="P82" i="5"/>
  <c r="L83" i="7"/>
  <c r="O84" i="7"/>
  <c r="O81" i="4"/>
  <c r="O82" i="4" s="1"/>
  <c r="M79" i="11" l="1"/>
  <c r="M79" i="9"/>
  <c r="P83" i="5"/>
  <c r="L83" i="5" s="1"/>
  <c r="L82" i="5"/>
  <c r="L84" i="7"/>
  <c r="O85" i="7"/>
  <c r="P84" i="5"/>
  <c r="L84" i="5" s="1"/>
  <c r="O83" i="4"/>
  <c r="M80" i="11" l="1"/>
  <c r="M80" i="9"/>
  <c r="L85" i="7"/>
  <c r="O86" i="7"/>
  <c r="P85" i="5"/>
  <c r="O84" i="4"/>
  <c r="O85" i="4" s="1"/>
  <c r="O86" i="4" s="1"/>
  <c r="M81" i="11" l="1"/>
  <c r="M81" i="9"/>
  <c r="L86" i="7"/>
  <c r="O87" i="7"/>
  <c r="P86" i="5"/>
  <c r="L86" i="5" s="1"/>
  <c r="O87" i="4"/>
  <c r="M82" i="11" l="1"/>
  <c r="M82" i="9"/>
  <c r="P87" i="5"/>
  <c r="L87" i="7"/>
  <c r="O88" i="7"/>
  <c r="O88" i="4"/>
  <c r="O89" i="4"/>
  <c r="O90" i="4" s="1"/>
  <c r="M83" i="11" l="1"/>
  <c r="M83" i="9"/>
  <c r="P88" i="5"/>
  <c r="L88" i="5" s="1"/>
  <c r="L87" i="5"/>
  <c r="L88" i="7"/>
  <c r="O89" i="7"/>
  <c r="P89" i="5"/>
  <c r="O91" i="4"/>
  <c r="M84" i="11" l="1"/>
  <c r="M84" i="9"/>
  <c r="L89" i="7"/>
  <c r="O90" i="7"/>
  <c r="P90" i="5"/>
  <c r="L90" i="5" s="1"/>
  <c r="O92" i="4"/>
  <c r="M85" i="11" l="1"/>
  <c r="M85" i="9"/>
  <c r="P91" i="5"/>
  <c r="L91" i="5" s="1"/>
  <c r="L90" i="7"/>
  <c r="O91" i="7"/>
  <c r="P92" i="5"/>
  <c r="O93" i="4"/>
  <c r="M86" i="11" l="1"/>
  <c r="M86" i="9"/>
  <c r="L91" i="7"/>
  <c r="O92" i="7"/>
  <c r="P93" i="5"/>
  <c r="O94" i="4"/>
  <c r="M87" i="11" l="1"/>
  <c r="M87" i="9"/>
  <c r="L92" i="7"/>
  <c r="O93" i="7"/>
  <c r="P94" i="5"/>
  <c r="L94" i="5" s="1"/>
  <c r="O95" i="4"/>
  <c r="M88" i="11" l="1"/>
  <c r="M88" i="9"/>
  <c r="L93" i="7"/>
  <c r="O94" i="7"/>
  <c r="P95" i="5"/>
  <c r="L95" i="5" s="1"/>
  <c r="O96" i="4"/>
  <c r="M89" i="11" l="1"/>
  <c r="M89" i="9"/>
  <c r="L94" i="7"/>
  <c r="O95" i="7"/>
  <c r="P96" i="5"/>
  <c r="O97" i="4"/>
  <c r="M90" i="11" l="1"/>
  <c r="M90" i="9"/>
  <c r="L95" i="7"/>
  <c r="O96" i="7"/>
  <c r="P97" i="5"/>
  <c r="O98" i="4"/>
  <c r="M91" i="11" l="1"/>
  <c r="M91" i="9"/>
  <c r="L96" i="7"/>
  <c r="O97" i="7"/>
  <c r="P98" i="5"/>
  <c r="L98" i="5" s="1"/>
  <c r="O99" i="4"/>
  <c r="M92" i="11" l="1"/>
  <c r="M92" i="9"/>
  <c r="L97" i="7"/>
  <c r="O98" i="7"/>
  <c r="P99" i="5"/>
  <c r="L99" i="5" s="1"/>
  <c r="O100" i="4"/>
  <c r="M93" i="11" l="1"/>
  <c r="M93" i="9"/>
  <c r="L98" i="7"/>
  <c r="O99" i="7"/>
  <c r="P100" i="5"/>
  <c r="O101" i="4"/>
  <c r="M94" i="11" l="1"/>
  <c r="M94" i="9"/>
  <c r="L99" i="7"/>
  <c r="O100" i="7"/>
  <c r="P101" i="5"/>
  <c r="O102" i="4"/>
  <c r="M95" i="11" l="1"/>
  <c r="M95" i="9"/>
  <c r="L100" i="7"/>
  <c r="O101" i="7"/>
  <c r="P102" i="5"/>
  <c r="L102" i="5" s="1"/>
  <c r="O103" i="4"/>
  <c r="M96" i="11" l="1"/>
  <c r="M96" i="9"/>
  <c r="L101" i="7"/>
  <c r="O102" i="7"/>
  <c r="P103" i="5"/>
  <c r="L103" i="5" s="1"/>
  <c r="O104" i="4"/>
  <c r="M97" i="11" l="1"/>
  <c r="M97" i="9"/>
  <c r="L102" i="7"/>
  <c r="O103" i="7"/>
  <c r="P104" i="5"/>
  <c r="O105" i="4"/>
  <c r="M98" i="11" l="1"/>
  <c r="M98" i="9"/>
  <c r="L103" i="7"/>
  <c r="O104" i="7"/>
  <c r="P105" i="5"/>
  <c r="O106" i="4"/>
  <c r="M99" i="11" l="1"/>
  <c r="M99" i="9"/>
  <c r="L104" i="7"/>
  <c r="O105" i="7"/>
  <c r="P106" i="5"/>
  <c r="L106" i="5" s="1"/>
  <c r="O107" i="4"/>
  <c r="M100" i="11" l="1"/>
  <c r="M100" i="9"/>
  <c r="L613" i="5"/>
  <c r="L105" i="7"/>
  <c r="O106" i="7"/>
  <c r="P107" i="5"/>
  <c r="L107" i="5" s="1"/>
  <c r="O108" i="4"/>
  <c r="M101" i="11" l="1"/>
  <c r="M101" i="9"/>
  <c r="L614" i="5"/>
  <c r="L106" i="7"/>
  <c r="O107" i="7"/>
  <c r="P108" i="5"/>
  <c r="L108" i="5" s="1"/>
  <c r="O109" i="4"/>
  <c r="M102" i="11" l="1"/>
  <c r="M102" i="9"/>
  <c r="L617" i="5"/>
  <c r="L107" i="7"/>
  <c r="O108" i="7"/>
  <c r="P109" i="5"/>
  <c r="L109" i="5" s="1"/>
  <c r="O110" i="4"/>
  <c r="M103" i="11" l="1"/>
  <c r="M103" i="9"/>
  <c r="L618" i="5"/>
  <c r="L108" i="7"/>
  <c r="O109" i="7"/>
  <c r="P110" i="5"/>
  <c r="L110" i="5" s="1"/>
  <c r="O111" i="4"/>
  <c r="M104" i="11" l="1"/>
  <c r="M104" i="9"/>
  <c r="L621" i="5"/>
  <c r="L109" i="7"/>
  <c r="O110" i="7"/>
  <c r="P111" i="5"/>
  <c r="L111" i="5" s="1"/>
  <c r="O112" i="4"/>
  <c r="M105" i="11" l="1"/>
  <c r="M105" i="9"/>
  <c r="L622" i="5"/>
  <c r="L110" i="7"/>
  <c r="O111" i="7"/>
  <c r="P112" i="5"/>
  <c r="L112" i="5" s="1"/>
  <c r="O113" i="4"/>
  <c r="M106" i="11" l="1"/>
  <c r="M106" i="9"/>
  <c r="L625" i="5"/>
  <c r="L111" i="7"/>
  <c r="O112" i="7"/>
  <c r="P113" i="5"/>
  <c r="L113" i="5" s="1"/>
  <c r="O114" i="4"/>
  <c r="M107" i="11" l="1"/>
  <c r="M107" i="9"/>
  <c r="L626" i="5"/>
  <c r="L112" i="7"/>
  <c r="O113" i="7"/>
  <c r="P114" i="5"/>
  <c r="L114" i="5" s="1"/>
  <c r="O115" i="4"/>
  <c r="M108" i="11" l="1"/>
  <c r="M108" i="9"/>
  <c r="L113" i="7"/>
  <c r="O114" i="7"/>
  <c r="P115" i="5"/>
  <c r="L115" i="5" s="1"/>
  <c r="O116" i="4"/>
  <c r="M109" i="11" l="1"/>
  <c r="M109" i="9"/>
  <c r="L114" i="7"/>
  <c r="O115" i="7"/>
  <c r="P116" i="5"/>
  <c r="L116" i="5" s="1"/>
  <c r="O117" i="4"/>
  <c r="M110" i="11" l="1"/>
  <c r="M110" i="9"/>
  <c r="L115" i="7"/>
  <c r="O116" i="7"/>
  <c r="P117" i="5"/>
  <c r="L117" i="5" s="1"/>
  <c r="O118" i="4"/>
  <c r="M111" i="11" l="1"/>
  <c r="M111" i="9"/>
  <c r="L116" i="7"/>
  <c r="O117" i="7"/>
  <c r="P118" i="5"/>
  <c r="L118" i="5" s="1"/>
  <c r="O119" i="4"/>
  <c r="M112" i="11" l="1"/>
  <c r="M112" i="9"/>
  <c r="L117" i="7"/>
  <c r="O118" i="7"/>
  <c r="P119" i="5"/>
  <c r="L119" i="5" s="1"/>
  <c r="O120" i="4"/>
  <c r="M113" i="11" l="1"/>
  <c r="M113" i="9"/>
  <c r="L118" i="7"/>
  <c r="O119" i="7"/>
  <c r="P120" i="5"/>
  <c r="L120" i="5" s="1"/>
  <c r="O121" i="4"/>
  <c r="M114" i="11" l="1"/>
  <c r="M114" i="9"/>
  <c r="L119" i="7"/>
  <c r="O120" i="7"/>
  <c r="P121" i="5"/>
  <c r="L121" i="5" s="1"/>
  <c r="O122" i="4"/>
  <c r="M115" i="11" l="1"/>
  <c r="M115" i="9"/>
  <c r="L120" i="7"/>
  <c r="O121" i="7"/>
  <c r="P122" i="5"/>
  <c r="L122" i="5" s="1"/>
  <c r="O123" i="4"/>
  <c r="M116" i="11" l="1"/>
  <c r="M116" i="9"/>
  <c r="L121" i="7"/>
  <c r="O122" i="7"/>
  <c r="P123" i="5"/>
  <c r="L123" i="5" s="1"/>
  <c r="O124" i="4"/>
  <c r="M117" i="11" l="1"/>
  <c r="M117" i="9"/>
  <c r="L122" i="7"/>
  <c r="O123" i="7"/>
  <c r="P124" i="5"/>
  <c r="L124" i="5" s="1"/>
  <c r="O125" i="4"/>
  <c r="M118" i="11" l="1"/>
  <c r="M118" i="9"/>
  <c r="L123" i="7"/>
  <c r="O124" i="7"/>
  <c r="P125" i="5"/>
  <c r="L125" i="5" s="1"/>
  <c r="O126" i="4"/>
  <c r="M119" i="11" l="1"/>
  <c r="M119" i="9"/>
  <c r="L124" i="7"/>
  <c r="O125" i="7"/>
  <c r="P126" i="5"/>
  <c r="L126" i="5" s="1"/>
  <c r="O127" i="4"/>
  <c r="M120" i="11" l="1"/>
  <c r="M120" i="9"/>
  <c r="L125" i="7"/>
  <c r="O126" i="7"/>
  <c r="P127" i="5"/>
  <c r="L127" i="5" s="1"/>
  <c r="O128" i="4"/>
  <c r="M121" i="11" l="1"/>
  <c r="M121" i="9"/>
  <c r="L126" i="7"/>
  <c r="O127" i="7"/>
  <c r="P128" i="5"/>
  <c r="L128" i="5" s="1"/>
  <c r="O129" i="4"/>
  <c r="M122" i="11" l="1"/>
  <c r="M122" i="9"/>
  <c r="L127" i="7"/>
  <c r="O128" i="7"/>
  <c r="P129" i="5"/>
  <c r="L129" i="5" s="1"/>
  <c r="O130" i="4"/>
  <c r="M123" i="11" l="1"/>
  <c r="M123" i="9"/>
  <c r="L128" i="7"/>
  <c r="O129" i="7"/>
  <c r="P130" i="5"/>
  <c r="L130" i="5" s="1"/>
  <c r="O131" i="4"/>
  <c r="M124" i="11" l="1"/>
  <c r="M124" i="9"/>
  <c r="L129" i="7"/>
  <c r="O130" i="7"/>
  <c r="P131" i="5"/>
  <c r="L131" i="5" s="1"/>
  <c r="O132" i="4"/>
  <c r="M125" i="11" l="1"/>
  <c r="M125" i="9"/>
  <c r="L130" i="7"/>
  <c r="O131" i="7"/>
  <c r="P132" i="5"/>
  <c r="L132" i="5" s="1"/>
  <c r="O133" i="4"/>
  <c r="M126" i="11" l="1"/>
  <c r="M126" i="9"/>
  <c r="L131" i="7"/>
  <c r="O132" i="7"/>
  <c r="P133" i="5"/>
  <c r="L133" i="5" s="1"/>
  <c r="O134" i="4"/>
  <c r="M127" i="11" l="1"/>
  <c r="M127" i="9"/>
  <c r="L132" i="7"/>
  <c r="O133" i="7"/>
  <c r="P134" i="5"/>
  <c r="L134" i="5" s="1"/>
  <c r="O135" i="4"/>
  <c r="M128" i="11" l="1"/>
  <c r="M128" i="9"/>
  <c r="L133" i="7"/>
  <c r="O134" i="7"/>
  <c r="P135" i="5"/>
  <c r="L135" i="5" s="1"/>
  <c r="O136" i="4"/>
  <c r="M129" i="11" l="1"/>
  <c r="M129" i="9"/>
  <c r="L134" i="7"/>
  <c r="O135" i="7"/>
  <c r="P136" i="5"/>
  <c r="L136" i="5" s="1"/>
  <c r="O137" i="4"/>
  <c r="M130" i="11" l="1"/>
  <c r="M130" i="9"/>
  <c r="L135" i="7"/>
  <c r="O136" i="7"/>
  <c r="P137" i="5"/>
  <c r="L137" i="5" s="1"/>
  <c r="O138" i="4"/>
  <c r="M131" i="11" l="1"/>
  <c r="M131" i="9"/>
  <c r="L136" i="7"/>
  <c r="O137" i="7"/>
  <c r="P138" i="5"/>
  <c r="L138" i="5" s="1"/>
  <c r="O139" i="4"/>
  <c r="M132" i="11" l="1"/>
  <c r="M132" i="9"/>
  <c r="L137" i="7"/>
  <c r="O138" i="7"/>
  <c r="P139" i="5"/>
  <c r="L139" i="5" s="1"/>
  <c r="O140" i="4"/>
  <c r="M133" i="11" l="1"/>
  <c r="M133" i="9"/>
  <c r="L138" i="7"/>
  <c r="O139" i="7"/>
  <c r="P140" i="5"/>
  <c r="O141" i="4"/>
  <c r="M134" i="11" l="1"/>
  <c r="M134" i="9"/>
  <c r="L139" i="7"/>
  <c r="O140" i="7"/>
  <c r="P141" i="5"/>
  <c r="O142" i="4"/>
  <c r="M135" i="11" l="1"/>
  <c r="M135" i="9"/>
  <c r="L140" i="7"/>
  <c r="O141" i="7"/>
  <c r="P142" i="5"/>
  <c r="L142" i="5" s="1"/>
  <c r="O143" i="4"/>
  <c r="M136" i="11" l="1"/>
  <c r="K541" i="2"/>
  <c r="M136" i="9"/>
  <c r="L141" i="7"/>
  <c r="O142" i="7"/>
  <c r="P143" i="5"/>
  <c r="L143" i="5" s="1"/>
  <c r="O144" i="4"/>
  <c r="M137" i="11" l="1"/>
  <c r="M137" i="9"/>
  <c r="L142" i="7"/>
  <c r="O143" i="7"/>
  <c r="P144" i="5"/>
  <c r="O145" i="4"/>
  <c r="M138" i="11" l="1"/>
  <c r="M138" i="9"/>
  <c r="L143" i="7"/>
  <c r="O144" i="7"/>
  <c r="P145" i="5"/>
  <c r="O146" i="4"/>
  <c r="M139" i="11" l="1"/>
  <c r="M139" i="9"/>
  <c r="L144" i="7"/>
  <c r="O145" i="7"/>
  <c r="P146" i="5"/>
  <c r="L146" i="5" s="1"/>
  <c r="O147" i="4"/>
  <c r="M140" i="11" l="1"/>
  <c r="M140" i="9"/>
  <c r="L145" i="7"/>
  <c r="O146" i="7"/>
  <c r="P147" i="5"/>
  <c r="L147" i="5" s="1"/>
  <c r="O148" i="4"/>
  <c r="M141" i="11" l="1"/>
  <c r="M141" i="9"/>
  <c r="L146" i="7"/>
  <c r="O147" i="7"/>
  <c r="P148" i="5"/>
  <c r="O149" i="4"/>
  <c r="M142" i="11" l="1"/>
  <c r="M142" i="9"/>
  <c r="L147" i="7"/>
  <c r="O148" i="7"/>
  <c r="P149" i="5"/>
  <c r="O150" i="4"/>
  <c r="M143" i="11" l="1"/>
  <c r="M143" i="9"/>
  <c r="L148" i="7"/>
  <c r="O149" i="7"/>
  <c r="P150" i="5"/>
  <c r="L150" i="5" s="1"/>
  <c r="O151" i="4"/>
  <c r="M144" i="11" l="1"/>
  <c r="M144" i="9"/>
  <c r="L149" i="7"/>
  <c r="O150" i="7"/>
  <c r="P151" i="5"/>
  <c r="L151" i="5" s="1"/>
  <c r="O152" i="4"/>
  <c r="M145" i="11" l="1"/>
  <c r="M145" i="9"/>
  <c r="L150" i="7"/>
  <c r="O151" i="7"/>
  <c r="P152" i="5"/>
  <c r="O153" i="4"/>
  <c r="M146" i="11" l="1"/>
  <c r="M146" i="9"/>
  <c r="L151" i="7"/>
  <c r="O152" i="7"/>
  <c r="P153" i="5"/>
  <c r="O154" i="4"/>
  <c r="M147" i="11" l="1"/>
  <c r="M147" i="9"/>
  <c r="L152" i="7"/>
  <c r="O153" i="7"/>
  <c r="P154" i="5"/>
  <c r="L154" i="5" s="1"/>
  <c r="O155" i="4"/>
  <c r="M148" i="11" l="1"/>
  <c r="M148" i="9"/>
  <c r="L153" i="7"/>
  <c r="O154" i="7"/>
  <c r="P155" i="5"/>
  <c r="L155" i="5" s="1"/>
  <c r="O156" i="4"/>
  <c r="M149" i="11" l="1"/>
  <c r="M149" i="9"/>
  <c r="L154" i="7"/>
  <c r="O155" i="7"/>
  <c r="P156" i="5"/>
  <c r="L156" i="5" s="1"/>
  <c r="O157" i="4"/>
  <c r="K556" i="2" l="1"/>
  <c r="M150" i="11"/>
  <c r="M150" i="9"/>
  <c r="L155" i="7"/>
  <c r="O156" i="7"/>
  <c r="P157" i="5"/>
  <c r="L157" i="5" s="1"/>
  <c r="O158" i="4"/>
  <c r="M151" i="11" l="1"/>
  <c r="M151" i="9"/>
  <c r="L156" i="7"/>
  <c r="O157" i="7"/>
  <c r="P158" i="5"/>
  <c r="L158" i="5" s="1"/>
  <c r="O159" i="4"/>
  <c r="M152" i="11" l="1"/>
  <c r="M152" i="9"/>
  <c r="L157" i="7"/>
  <c r="O158" i="7"/>
  <c r="P159" i="5"/>
  <c r="L159" i="5" s="1"/>
  <c r="O160" i="4"/>
  <c r="M153" i="11" l="1"/>
  <c r="M153" i="9"/>
  <c r="L158" i="7"/>
  <c r="O159" i="7"/>
  <c r="P160" i="5"/>
  <c r="L160" i="5" s="1"/>
  <c r="O161" i="4"/>
  <c r="M154" i="11" l="1"/>
  <c r="M154" i="9"/>
  <c r="L159" i="7"/>
  <c r="O160" i="7"/>
  <c r="P161" i="5"/>
  <c r="L161" i="5" s="1"/>
  <c r="O162" i="4"/>
  <c r="M155" i="11" l="1"/>
  <c r="M155" i="9"/>
  <c r="L160" i="7"/>
  <c r="O161" i="7"/>
  <c r="P162" i="5"/>
  <c r="L162" i="5" s="1"/>
  <c r="O163" i="4"/>
  <c r="M156" i="11" l="1"/>
  <c r="M156" i="9"/>
  <c r="L161" i="7"/>
  <c r="O162" i="7"/>
  <c r="P163" i="5"/>
  <c r="L163" i="5" s="1"/>
  <c r="O164" i="4"/>
  <c r="M157" i="11" l="1"/>
  <c r="M157" i="9"/>
  <c r="L162" i="7"/>
  <c r="O163" i="7"/>
  <c r="P164" i="5"/>
  <c r="L164" i="5" s="1"/>
  <c r="O165" i="4"/>
  <c r="M158" i="11" l="1"/>
  <c r="M158" i="9"/>
  <c r="L163" i="7"/>
  <c r="O164" i="7"/>
  <c r="P165" i="5"/>
  <c r="L165" i="5" s="1"/>
  <c r="O166" i="4"/>
  <c r="M159" i="11" l="1"/>
  <c r="M159" i="9"/>
  <c r="L164" i="7"/>
  <c r="O165" i="7"/>
  <c r="P166" i="5"/>
  <c r="L166" i="5" s="1"/>
  <c r="O167" i="4"/>
  <c r="M160" i="11" l="1"/>
  <c r="M160" i="9"/>
  <c r="L165" i="7"/>
  <c r="O166" i="7"/>
  <c r="P167" i="5"/>
  <c r="L167" i="5" s="1"/>
  <c r="O168" i="4"/>
  <c r="M161" i="11" l="1"/>
  <c r="M161" i="9"/>
  <c r="L166" i="7"/>
  <c r="O167" i="7"/>
  <c r="P168" i="5"/>
  <c r="L168" i="5" s="1"/>
  <c r="O169" i="4"/>
  <c r="M162" i="11" l="1"/>
  <c r="M162" i="9"/>
  <c r="L167" i="7"/>
  <c r="O168" i="7"/>
  <c r="P169" i="5"/>
  <c r="L169" i="5" s="1"/>
  <c r="O170" i="4"/>
  <c r="M163" i="11" l="1"/>
  <c r="M163" i="9"/>
  <c r="L168" i="7"/>
  <c r="O169" i="7"/>
  <c r="P170" i="5"/>
  <c r="L170" i="5" s="1"/>
  <c r="O171" i="4"/>
  <c r="M164" i="11" l="1"/>
  <c r="M164" i="9"/>
  <c r="L169" i="7"/>
  <c r="O170" i="7"/>
  <c r="P171" i="5"/>
  <c r="L171" i="5" s="1"/>
  <c r="O172" i="4"/>
  <c r="M165" i="11" l="1"/>
  <c r="M165" i="9"/>
  <c r="L170" i="7"/>
  <c r="O171" i="7"/>
  <c r="P172" i="5"/>
  <c r="L172" i="5" s="1"/>
  <c r="O173" i="4"/>
  <c r="M166" i="11" l="1"/>
  <c r="M166" i="9"/>
  <c r="L171" i="7"/>
  <c r="O172" i="7"/>
  <c r="P173" i="5"/>
  <c r="L173" i="5" s="1"/>
  <c r="O174" i="4"/>
  <c r="M167" i="11" l="1"/>
  <c r="M167" i="9"/>
  <c r="L172" i="7"/>
  <c r="O173" i="7"/>
  <c r="P174" i="5"/>
  <c r="L174" i="5" s="1"/>
  <c r="O175" i="4"/>
  <c r="M168" i="11" l="1"/>
  <c r="M168" i="9"/>
  <c r="L173" i="7"/>
  <c r="O174" i="7"/>
  <c r="P175" i="5"/>
  <c r="L175" i="5" s="1"/>
  <c r="O176" i="4"/>
  <c r="M169" i="11" l="1"/>
  <c r="M169" i="9"/>
  <c r="L174" i="7"/>
  <c r="O175" i="7"/>
  <c r="P176" i="5"/>
  <c r="L176" i="5" s="1"/>
  <c r="O177" i="4"/>
  <c r="M170" i="11" l="1"/>
  <c r="M170" i="9"/>
  <c r="L175" i="7"/>
  <c r="O176" i="7"/>
  <c r="P177" i="5"/>
  <c r="L177" i="5" s="1"/>
  <c r="O178" i="4"/>
  <c r="M171" i="11" l="1"/>
  <c r="M171" i="9"/>
  <c r="L176" i="7"/>
  <c r="O177" i="7"/>
  <c r="P178" i="5"/>
  <c r="L178" i="5" s="1"/>
  <c r="O179" i="4"/>
  <c r="M172" i="11" l="1"/>
  <c r="M172" i="9"/>
  <c r="L177" i="7"/>
  <c r="O178" i="7"/>
  <c r="P179" i="5"/>
  <c r="L179" i="5" s="1"/>
  <c r="O180" i="4"/>
  <c r="M173" i="11" l="1"/>
  <c r="M173" i="9"/>
  <c r="L178" i="7"/>
  <c r="O179" i="7"/>
  <c r="P180" i="5"/>
  <c r="L180" i="5" s="1"/>
  <c r="O181" i="4"/>
  <c r="M174" i="11" l="1"/>
  <c r="M174" i="9"/>
  <c r="L179" i="7"/>
  <c r="O180" i="7"/>
  <c r="P181" i="5"/>
  <c r="L181" i="5" s="1"/>
  <c r="O182" i="4"/>
  <c r="M175" i="11" l="1"/>
  <c r="M175" i="9"/>
  <c r="L180" i="7"/>
  <c r="O181" i="7"/>
  <c r="P182" i="5"/>
  <c r="L182" i="5" s="1"/>
  <c r="O183" i="4"/>
  <c r="M176" i="11" l="1"/>
  <c r="M176" i="9"/>
  <c r="L181" i="7"/>
  <c r="O182" i="7"/>
  <c r="P183" i="5"/>
  <c r="L183" i="5" s="1"/>
  <c r="O184" i="4"/>
  <c r="M177" i="11" l="1"/>
  <c r="M177" i="9"/>
  <c r="L182" i="7"/>
  <c r="O183" i="7"/>
  <c r="P184" i="5"/>
  <c r="L184" i="5" s="1"/>
  <c r="O185" i="4"/>
  <c r="M178" i="11" l="1"/>
  <c r="M178" i="9"/>
  <c r="L183" i="7"/>
  <c r="O184" i="7"/>
  <c r="P185" i="5"/>
  <c r="L185" i="5" s="1"/>
  <c r="O186" i="4"/>
  <c r="M179" i="11" l="1"/>
  <c r="M179" i="9"/>
  <c r="L184" i="7"/>
  <c r="O185" i="7"/>
  <c r="P186" i="5"/>
  <c r="L186" i="5" s="1"/>
  <c r="O187" i="4"/>
  <c r="M180" i="11" l="1"/>
  <c r="M180" i="9"/>
  <c r="L185" i="7"/>
  <c r="O186" i="7"/>
  <c r="P187" i="5"/>
  <c r="L187" i="5" s="1"/>
  <c r="O188" i="4"/>
  <c r="M181" i="11" l="1"/>
  <c r="M181" i="9"/>
  <c r="L186" i="7"/>
  <c r="O187" i="7"/>
  <c r="P188" i="5"/>
  <c r="L188" i="5" s="1"/>
  <c r="O189" i="4"/>
  <c r="M182" i="11" l="1"/>
  <c r="M182" i="9"/>
  <c r="K16" i="2"/>
  <c r="L187" i="7"/>
  <c r="O188" i="7"/>
  <c r="P189" i="5"/>
  <c r="L189" i="5" s="1"/>
  <c r="O190" i="4"/>
  <c r="M183" i="11" l="1"/>
  <c r="M183" i="9"/>
  <c r="K17" i="2"/>
  <c r="L188" i="7"/>
  <c r="O189" i="7"/>
  <c r="P190" i="5"/>
  <c r="L190" i="5" s="1"/>
  <c r="O191" i="4"/>
  <c r="M184" i="11" l="1"/>
  <c r="K605" i="2"/>
  <c r="M184" i="9"/>
  <c r="L189" i="7"/>
  <c r="O190" i="7"/>
  <c r="P191" i="5"/>
  <c r="L191" i="5" s="1"/>
  <c r="O192" i="4"/>
  <c r="M185" i="11" l="1"/>
  <c r="M185" i="9"/>
  <c r="K19" i="2"/>
  <c r="L190" i="7"/>
  <c r="O191" i="7"/>
  <c r="P192" i="5"/>
  <c r="O193" i="4"/>
  <c r="M186" i="11" l="1"/>
  <c r="M186" i="9"/>
  <c r="K20" i="2"/>
  <c r="L191" i="7"/>
  <c r="O192" i="7"/>
  <c r="P193" i="5"/>
  <c r="L193" i="5" s="1"/>
  <c r="O194" i="4"/>
  <c r="M187" i="11" l="1"/>
  <c r="M187" i="9"/>
  <c r="K21" i="2"/>
  <c r="L192" i="7"/>
  <c r="O193" i="7"/>
  <c r="P194" i="5"/>
  <c r="L194" i="5" s="1"/>
  <c r="O195" i="4"/>
  <c r="M188" i="11" l="1"/>
  <c r="M188" i="9"/>
  <c r="L193" i="7"/>
  <c r="O194" i="7"/>
  <c r="P195" i="5"/>
  <c r="O196" i="4"/>
  <c r="M189" i="11" l="1"/>
  <c r="M189" i="9"/>
  <c r="L194" i="7"/>
  <c r="O195" i="7"/>
  <c r="P196" i="5"/>
  <c r="O197" i="4"/>
  <c r="M190" i="11" l="1"/>
  <c r="M190" i="9"/>
  <c r="L195" i="7"/>
  <c r="O196" i="7"/>
  <c r="P197" i="5"/>
  <c r="L197" i="5" s="1"/>
  <c r="O198" i="4"/>
  <c r="M191" i="11" l="1"/>
  <c r="M191" i="9"/>
  <c r="L196" i="7"/>
  <c r="O197" i="7"/>
  <c r="P198" i="5"/>
  <c r="L198" i="5" s="1"/>
  <c r="O199" i="4"/>
  <c r="M192" i="11" l="1"/>
  <c r="M192" i="9"/>
  <c r="L197" i="7"/>
  <c r="O198" i="7"/>
  <c r="P199" i="5"/>
  <c r="O200" i="4"/>
  <c r="M193" i="11" l="1"/>
  <c r="M193" i="9"/>
  <c r="L198" i="7"/>
  <c r="O199" i="7"/>
  <c r="P200" i="5"/>
  <c r="O201" i="4"/>
  <c r="M194" i="11" l="1"/>
  <c r="M194" i="9"/>
  <c r="L199" i="7"/>
  <c r="O200" i="7"/>
  <c r="P201" i="5"/>
  <c r="L201" i="5" s="1"/>
  <c r="O202" i="4"/>
  <c r="M195" i="11" l="1"/>
  <c r="M195" i="9"/>
  <c r="L200" i="7"/>
  <c r="O201" i="7"/>
  <c r="P202" i="5"/>
  <c r="L202" i="5" s="1"/>
  <c r="O203" i="4"/>
  <c r="M196" i="11" l="1"/>
  <c r="M196" i="9"/>
  <c r="L201" i="7"/>
  <c r="O202" i="7"/>
  <c r="P203" i="5"/>
  <c r="O204" i="4"/>
  <c r="M197" i="11" l="1"/>
  <c r="M197" i="9"/>
  <c r="L202" i="7"/>
  <c r="O203" i="7"/>
  <c r="P204" i="5"/>
  <c r="O205" i="4"/>
  <c r="M198" i="11" l="1"/>
  <c r="M198" i="9"/>
  <c r="K32" i="2"/>
  <c r="L203" i="7"/>
  <c r="O204" i="7"/>
  <c r="P205" i="5"/>
  <c r="L205" i="5" s="1"/>
  <c r="O206" i="4"/>
  <c r="M199" i="11" l="1"/>
  <c r="M199" i="9"/>
  <c r="K33" i="2"/>
  <c r="L204" i="7"/>
  <c r="O205" i="7"/>
  <c r="P206" i="5"/>
  <c r="L206" i="5" s="1"/>
  <c r="O207" i="4"/>
  <c r="M200" i="11" l="1"/>
  <c r="M200" i="9"/>
  <c r="L205" i="7"/>
  <c r="O206" i="7"/>
  <c r="P207" i="5"/>
  <c r="L207" i="5" s="1"/>
  <c r="O208" i="4"/>
  <c r="M201" i="11" l="1"/>
  <c r="M201" i="9"/>
  <c r="K35" i="2"/>
  <c r="L206" i="7"/>
  <c r="O207" i="7"/>
  <c r="P208" i="5"/>
  <c r="L208" i="5" s="1"/>
  <c r="O209" i="4"/>
  <c r="M202" i="11" l="1"/>
  <c r="M202" i="9"/>
  <c r="K36" i="2"/>
  <c r="L207" i="7"/>
  <c r="O208" i="7"/>
  <c r="P209" i="5"/>
  <c r="L209" i="5" s="1"/>
  <c r="O210" i="4"/>
  <c r="M203" i="11" l="1"/>
  <c r="M203" i="9"/>
  <c r="K37" i="2"/>
  <c r="L208" i="7"/>
  <c r="O209" i="7"/>
  <c r="P210" i="5"/>
  <c r="L210" i="5" s="1"/>
  <c r="O211" i="4"/>
  <c r="M204" i="11" l="1"/>
  <c r="M204" i="9"/>
  <c r="K38" i="2"/>
  <c r="L209" i="7"/>
  <c r="O210" i="7"/>
  <c r="P211" i="5"/>
  <c r="L211" i="5" s="1"/>
  <c r="O212" i="4"/>
  <c r="M205" i="11" l="1"/>
  <c r="M205" i="9"/>
  <c r="K39" i="2"/>
  <c r="L210" i="7"/>
  <c r="O211" i="7"/>
  <c r="P212" i="5"/>
  <c r="L212" i="5" s="1"/>
  <c r="O213" i="4"/>
  <c r="M206" i="11" l="1"/>
  <c r="M206" i="9"/>
  <c r="K42" i="2"/>
  <c r="L211" i="7"/>
  <c r="O212" i="7"/>
  <c r="P213" i="5"/>
  <c r="L213" i="5" s="1"/>
  <c r="O214" i="4"/>
  <c r="M207" i="11" l="1"/>
  <c r="K644" i="2"/>
  <c r="M207" i="9"/>
  <c r="K43" i="2"/>
  <c r="L212" i="7"/>
  <c r="O213" i="7"/>
  <c r="P214" i="5"/>
  <c r="L214" i="5" s="1"/>
  <c r="O215" i="4"/>
  <c r="M208" i="11" l="1"/>
  <c r="M208" i="9"/>
  <c r="K46" i="2"/>
  <c r="L213" i="7"/>
  <c r="O214" i="7"/>
  <c r="P215" i="5"/>
  <c r="L215" i="5" s="1"/>
  <c r="O216" i="4"/>
  <c r="M209" i="11" l="1"/>
  <c r="M209" i="9"/>
  <c r="K47" i="2"/>
  <c r="L214" i="7"/>
  <c r="O215" i="7"/>
  <c r="P216" i="5"/>
  <c r="L216" i="5" s="1"/>
  <c r="O217" i="4"/>
  <c r="M210" i="11" l="1"/>
  <c r="M210" i="9"/>
  <c r="K50" i="2"/>
  <c r="L215" i="7"/>
  <c r="O216" i="7"/>
  <c r="P217" i="5"/>
  <c r="L217" i="5" s="1"/>
  <c r="O218" i="4"/>
  <c r="M211" i="11" l="1"/>
  <c r="M211" i="9"/>
  <c r="K51" i="2"/>
  <c r="L216" i="7"/>
  <c r="O217" i="7"/>
  <c r="P218" i="5"/>
  <c r="L218" i="5" s="1"/>
  <c r="O219" i="4"/>
  <c r="M212" i="11" l="1"/>
  <c r="M212" i="9"/>
  <c r="L217" i="7"/>
  <c r="O218" i="7"/>
  <c r="P219" i="5"/>
  <c r="L219" i="5" s="1"/>
  <c r="O220" i="4"/>
  <c r="M213" i="11" l="1"/>
  <c r="M213" i="9"/>
  <c r="L218" i="7"/>
  <c r="O219" i="7"/>
  <c r="P220" i="5"/>
  <c r="L220" i="5" s="1"/>
  <c r="O221" i="4"/>
  <c r="M214" i="11" l="1"/>
  <c r="M214" i="9"/>
  <c r="L219" i="7"/>
  <c r="O220" i="7"/>
  <c r="P221" i="5"/>
  <c r="L221" i="5" s="1"/>
  <c r="O222" i="4"/>
  <c r="M215" i="11" l="1"/>
  <c r="M215" i="9"/>
  <c r="L220" i="7"/>
  <c r="O221" i="7"/>
  <c r="P222" i="5"/>
  <c r="L222" i="5" s="1"/>
  <c r="O223" i="4"/>
  <c r="M216" i="11" l="1"/>
  <c r="M216" i="9"/>
  <c r="L221" i="7"/>
  <c r="O222" i="7"/>
  <c r="P223" i="5"/>
  <c r="L223" i="5" s="1"/>
  <c r="O224" i="4"/>
  <c r="M217" i="11" l="1"/>
  <c r="M217" i="9"/>
  <c r="L222" i="7"/>
  <c r="O223" i="7"/>
  <c r="P224" i="5"/>
  <c r="L224" i="5" s="1"/>
  <c r="O225" i="4"/>
  <c r="M218" i="11" l="1"/>
  <c r="M218" i="9"/>
  <c r="L223" i="7"/>
  <c r="O224" i="7"/>
  <c r="P225" i="5"/>
  <c r="L225" i="5" s="1"/>
  <c r="O226" i="4"/>
  <c r="M219" i="11" l="1"/>
  <c r="M219" i="9"/>
  <c r="L224" i="7"/>
  <c r="O225" i="7"/>
  <c r="P226" i="5"/>
  <c r="L226" i="5" s="1"/>
  <c r="O227" i="4"/>
  <c r="M220" i="11" l="1"/>
  <c r="M220" i="9"/>
  <c r="L225" i="7"/>
  <c r="O226" i="7"/>
  <c r="P227" i="5"/>
  <c r="L227" i="5" s="1"/>
  <c r="O228" i="4"/>
  <c r="M221" i="11" l="1"/>
  <c r="M221" i="9"/>
  <c r="L226" i="7"/>
  <c r="O227" i="7"/>
  <c r="P228" i="5"/>
  <c r="L228" i="5" s="1"/>
  <c r="O229" i="4"/>
  <c r="M222" i="11" l="1"/>
  <c r="M222" i="9"/>
  <c r="L227" i="7"/>
  <c r="O228" i="7"/>
  <c r="P229" i="5"/>
  <c r="L229" i="5" s="1"/>
  <c r="O230" i="4"/>
  <c r="M223" i="11" l="1"/>
  <c r="M223" i="9"/>
  <c r="L228" i="7"/>
  <c r="O229" i="7"/>
  <c r="P230" i="5"/>
  <c r="L230" i="5" s="1"/>
  <c r="O231" i="4"/>
  <c r="M224" i="11" l="1"/>
  <c r="M224" i="9"/>
  <c r="L229" i="7"/>
  <c r="O230" i="7"/>
  <c r="P231" i="5"/>
  <c r="L231" i="5" s="1"/>
  <c r="O232" i="4"/>
  <c r="M225" i="11" l="1"/>
  <c r="K662" i="2"/>
  <c r="M225" i="9"/>
  <c r="L230" i="7"/>
  <c r="O231" i="7"/>
  <c r="P232" i="5"/>
  <c r="L232" i="5" s="1"/>
  <c r="O233" i="4"/>
  <c r="M226" i="11" l="1"/>
  <c r="M226" i="9"/>
  <c r="L231" i="7"/>
  <c r="O232" i="7"/>
  <c r="P233" i="5"/>
  <c r="L233" i="5" s="1"/>
  <c r="O234" i="4"/>
  <c r="M227" i="11" l="1"/>
  <c r="M227" i="9"/>
  <c r="O233" i="7"/>
  <c r="L232" i="7"/>
  <c r="P234" i="5"/>
  <c r="L234" i="5" s="1"/>
  <c r="O235" i="4"/>
  <c r="M228" i="11" l="1"/>
  <c r="M228" i="9"/>
  <c r="L233" i="7"/>
  <c r="O234" i="7"/>
  <c r="P235" i="5"/>
  <c r="L235" i="5" s="1"/>
  <c r="O236" i="4"/>
  <c r="K666" i="2" l="1"/>
  <c r="M229" i="11"/>
  <c r="M229" i="9"/>
  <c r="L234" i="7"/>
  <c r="O235" i="7"/>
  <c r="P236" i="5"/>
  <c r="L236" i="5" s="1"/>
  <c r="O237" i="4"/>
  <c r="M230" i="11" l="1"/>
  <c r="M230" i="9"/>
  <c r="O236" i="7"/>
  <c r="L235" i="7"/>
  <c r="L236" i="7"/>
  <c r="O237" i="7"/>
  <c r="P237" i="5"/>
  <c r="L237" i="5" s="1"/>
  <c r="O238" i="4"/>
  <c r="M231" i="11" l="1"/>
  <c r="M231" i="9"/>
  <c r="L237" i="7"/>
  <c r="O238" i="7"/>
  <c r="P238" i="5"/>
  <c r="L238" i="5" s="1"/>
  <c r="O239" i="4"/>
  <c r="M232" i="11" l="1"/>
  <c r="M232" i="9"/>
  <c r="L238" i="7"/>
  <c r="O239" i="7"/>
  <c r="P239" i="5"/>
  <c r="L239" i="5" s="1"/>
  <c r="O240" i="4"/>
  <c r="K670" i="2" l="1"/>
  <c r="M233" i="11"/>
  <c r="M233" i="9"/>
  <c r="L239" i="7"/>
  <c r="O240" i="7"/>
  <c r="P240" i="5"/>
  <c r="L240" i="5" s="1"/>
  <c r="O241" i="4"/>
  <c r="M234" i="11" l="1"/>
  <c r="M234" i="9"/>
  <c r="L240" i="7"/>
  <c r="O241" i="7"/>
  <c r="P241" i="5"/>
  <c r="L241" i="5" s="1"/>
  <c r="O242" i="4"/>
  <c r="M235" i="11" l="1"/>
  <c r="M235" i="9"/>
  <c r="L241" i="7"/>
  <c r="O242" i="7"/>
  <c r="P242" i="5"/>
  <c r="L242" i="5" s="1"/>
  <c r="O243" i="4"/>
  <c r="M236" i="11" l="1"/>
  <c r="M236" i="9"/>
  <c r="K90" i="2"/>
  <c r="O243" i="7"/>
  <c r="L242" i="7"/>
  <c r="P243" i="5"/>
  <c r="O244" i="4"/>
  <c r="K674" i="2" l="1"/>
  <c r="M237" i="11"/>
  <c r="M237" i="9"/>
  <c r="K94" i="2"/>
  <c r="L243" i="7"/>
  <c r="O244" i="7"/>
  <c r="P244" i="5"/>
  <c r="O245" i="4"/>
  <c r="M238" i="11" l="1"/>
  <c r="M238" i="9"/>
  <c r="K98" i="2"/>
  <c r="O246" i="4"/>
  <c r="O245" i="7"/>
  <c r="L244" i="7"/>
  <c r="P245" i="5"/>
  <c r="L245" i="5" s="1"/>
  <c r="M239" i="11" l="1"/>
  <c r="M239" i="9"/>
  <c r="K102" i="2"/>
  <c r="O247" i="4"/>
  <c r="L245" i="7"/>
  <c r="O246" i="7"/>
  <c r="P246" i="5"/>
  <c r="L246" i="5" s="1"/>
  <c r="O248" i="4"/>
  <c r="M240" i="11" l="1"/>
  <c r="M240" i="9"/>
  <c r="O247" i="7"/>
  <c r="L246" i="7"/>
  <c r="P247" i="5"/>
  <c r="O249" i="4"/>
  <c r="M241" i="11" l="1"/>
  <c r="M241" i="9"/>
  <c r="L247" i="7"/>
  <c r="O248" i="7"/>
  <c r="P248" i="5"/>
  <c r="O250" i="4"/>
  <c r="M242" i="11" l="1"/>
  <c r="M242" i="9"/>
  <c r="L248" i="7"/>
  <c r="O249" i="7"/>
  <c r="P249" i="5"/>
  <c r="L249" i="5" s="1"/>
  <c r="O251" i="4"/>
  <c r="M243" i="11" l="1"/>
  <c r="M243" i="9"/>
  <c r="L249" i="7"/>
  <c r="O250" i="7"/>
  <c r="P250" i="5"/>
  <c r="L250" i="5" s="1"/>
  <c r="O252" i="4"/>
  <c r="M244" i="11" l="1"/>
  <c r="M244" i="9"/>
  <c r="O251" i="7"/>
  <c r="L250" i="7"/>
  <c r="P251" i="5"/>
  <c r="O253" i="4"/>
  <c r="M245" i="11" l="1"/>
  <c r="M245" i="9"/>
  <c r="L251" i="7"/>
  <c r="O252" i="7"/>
  <c r="P252" i="5"/>
  <c r="O254" i="4"/>
  <c r="M246" i="11" l="1"/>
  <c r="M246" i="9"/>
  <c r="L252" i="7"/>
  <c r="O253" i="7"/>
  <c r="P253" i="5"/>
  <c r="L253" i="5" s="1"/>
  <c r="O255" i="4"/>
  <c r="M247" i="11" l="1"/>
  <c r="M247" i="9"/>
  <c r="L253" i="7"/>
  <c r="O254" i="7"/>
  <c r="P254" i="5"/>
  <c r="L254" i="5" s="1"/>
  <c r="O256" i="4"/>
  <c r="M248" i="11" l="1"/>
  <c r="M248" i="9"/>
  <c r="L254" i="7"/>
  <c r="O255" i="7"/>
  <c r="P255" i="5"/>
  <c r="O257" i="4"/>
  <c r="M249" i="11" l="1"/>
  <c r="M249" i="9"/>
  <c r="L255" i="7"/>
  <c r="O256" i="7"/>
  <c r="P256" i="5"/>
  <c r="O258" i="4"/>
  <c r="M250" i="11" l="1"/>
  <c r="M250" i="9"/>
  <c r="L256" i="7"/>
  <c r="O257" i="7"/>
  <c r="P257" i="5"/>
  <c r="L257" i="5" s="1"/>
  <c r="O259" i="4"/>
  <c r="M251" i="11" l="1"/>
  <c r="M251" i="9"/>
  <c r="L257" i="7"/>
  <c r="O258" i="7"/>
  <c r="P258" i="5"/>
  <c r="L258" i="5" s="1"/>
  <c r="O260" i="4"/>
  <c r="O261" i="4"/>
  <c r="M252" i="11" l="1"/>
  <c r="M252" i="9"/>
  <c r="O259" i="7"/>
  <c r="L258" i="7"/>
  <c r="P259" i="5"/>
  <c r="L259" i="5" s="1"/>
  <c r="O262" i="4"/>
  <c r="M253" i="11" l="1"/>
  <c r="M253" i="9"/>
  <c r="L259" i="7"/>
  <c r="O260" i="7"/>
  <c r="P260" i="5"/>
  <c r="L260" i="5" s="1"/>
  <c r="O263" i="4"/>
  <c r="M254" i="11" l="1"/>
  <c r="M254" i="9"/>
  <c r="O261" i="7"/>
  <c r="L260" i="7"/>
  <c r="P261" i="5"/>
  <c r="L261" i="5" s="1"/>
  <c r="O264" i="4"/>
  <c r="M255" i="11" l="1"/>
  <c r="M255" i="9"/>
  <c r="L261" i="7"/>
  <c r="O262" i="7"/>
  <c r="P262" i="5"/>
  <c r="L262" i="5" s="1"/>
  <c r="O265" i="4"/>
  <c r="M256" i="11" l="1"/>
  <c r="M256" i="9"/>
  <c r="O263" i="7"/>
  <c r="L262" i="7"/>
  <c r="P263" i="5"/>
  <c r="L263" i="5" s="1"/>
  <c r="O266" i="4"/>
  <c r="M257" i="11" l="1"/>
  <c r="M257" i="9"/>
  <c r="L263" i="7"/>
  <c r="O264" i="7"/>
  <c r="P264" i="5"/>
  <c r="L264" i="5" s="1"/>
  <c r="O267" i="4"/>
  <c r="M258" i="11" l="1"/>
  <c r="M258" i="9"/>
  <c r="L264" i="7"/>
  <c r="O265" i="7"/>
  <c r="P265" i="5"/>
  <c r="L265" i="5" s="1"/>
  <c r="O268" i="4"/>
  <c r="M259" i="11" l="1"/>
  <c r="M259" i="9"/>
  <c r="L265" i="7"/>
  <c r="O266" i="7"/>
  <c r="P266" i="5"/>
  <c r="L266" i="5" s="1"/>
  <c r="O269" i="4"/>
  <c r="M260" i="11" l="1"/>
  <c r="M260" i="9"/>
  <c r="O267" i="7"/>
  <c r="L266" i="7"/>
  <c r="P267" i="5"/>
  <c r="L267" i="5" s="1"/>
  <c r="O270" i="4"/>
  <c r="M261" i="11" l="1"/>
  <c r="M261" i="9"/>
  <c r="L267" i="7"/>
  <c r="O268" i="7"/>
  <c r="P268" i="5"/>
  <c r="L268" i="5" s="1"/>
  <c r="O271" i="4"/>
  <c r="L2" i="12" l="1"/>
  <c r="M262" i="11"/>
  <c r="L3" i="2"/>
  <c r="M262" i="9"/>
  <c r="L262" i="9" s="1"/>
  <c r="K2" i="2"/>
  <c r="L268" i="7"/>
  <c r="O269" i="7"/>
  <c r="P269" i="5"/>
  <c r="L269" i="5" s="1"/>
  <c r="O272" i="4"/>
  <c r="L3" i="12" l="1"/>
  <c r="M263" i="11"/>
  <c r="L4" i="2"/>
  <c r="M263" i="9"/>
  <c r="L263" i="9" s="1"/>
  <c r="K3" i="2"/>
  <c r="L269" i="7"/>
  <c r="O270" i="7"/>
  <c r="P270" i="5"/>
  <c r="L270" i="5" s="1"/>
  <c r="O273" i="4"/>
  <c r="L4" i="12" l="1"/>
  <c r="M264" i="11"/>
  <c r="L5" i="2"/>
  <c r="M264" i="9"/>
  <c r="L264" i="9" s="1"/>
  <c r="K4" i="2"/>
  <c r="L270" i="7"/>
  <c r="O271" i="7"/>
  <c r="P271" i="5"/>
  <c r="L271" i="5" s="1"/>
  <c r="O274" i="4"/>
  <c r="L5" i="12" l="1"/>
  <c r="M265" i="11"/>
  <c r="L6" i="2"/>
  <c r="M265" i="9"/>
  <c r="L265" i="9" s="1"/>
  <c r="K5" i="2"/>
  <c r="L271" i="7"/>
  <c r="O272" i="7"/>
  <c r="P272" i="5"/>
  <c r="L272" i="5" s="1"/>
  <c r="O275" i="4"/>
  <c r="L6" i="12" l="1"/>
  <c r="M266" i="11"/>
  <c r="L7" i="2"/>
  <c r="M266" i="9"/>
  <c r="L266" i="9" s="1"/>
  <c r="K6" i="2"/>
  <c r="L272" i="7"/>
  <c r="O273" i="7"/>
  <c r="P273" i="5"/>
  <c r="L273" i="5" s="1"/>
  <c r="O276" i="4"/>
  <c r="L7" i="12" l="1"/>
  <c r="M267" i="11"/>
  <c r="L8" i="2"/>
  <c r="M267" i="9"/>
  <c r="L267" i="9" s="1"/>
  <c r="K7" i="2"/>
  <c r="L273" i="7"/>
  <c r="O274" i="7"/>
  <c r="P274" i="5"/>
  <c r="L274" i="5" s="1"/>
  <c r="O277" i="4"/>
  <c r="L8" i="12" l="1"/>
  <c r="M268" i="11"/>
  <c r="L9" i="2"/>
  <c r="M268" i="9"/>
  <c r="L268" i="9" s="1"/>
  <c r="K8" i="2"/>
  <c r="L274" i="7"/>
  <c r="O275" i="7"/>
  <c r="P275" i="5"/>
  <c r="L275" i="5" s="1"/>
  <c r="O278" i="4"/>
  <c r="L9" i="12" l="1"/>
  <c r="M269" i="11"/>
  <c r="L10" i="2"/>
  <c r="M269" i="9"/>
  <c r="L269" i="9" s="1"/>
  <c r="K9" i="2"/>
  <c r="L275" i="7"/>
  <c r="O276" i="7"/>
  <c r="P276" i="5"/>
  <c r="L276" i="5" s="1"/>
  <c r="O279" i="4"/>
  <c r="L10" i="12" l="1"/>
  <c r="M270" i="11"/>
  <c r="L11" i="2"/>
  <c r="M270" i="9"/>
  <c r="L270" i="9" s="1"/>
  <c r="K10" i="2"/>
  <c r="O277" i="7"/>
  <c r="L276" i="7"/>
  <c r="P277" i="5"/>
  <c r="L277" i="5" s="1"/>
  <c r="O280" i="4"/>
  <c r="L11" i="12" l="1"/>
  <c r="M271" i="11"/>
  <c r="L12" i="2"/>
  <c r="M271" i="9"/>
  <c r="L271" i="9" s="1"/>
  <c r="K11" i="2"/>
  <c r="L277" i="7"/>
  <c r="O278" i="7"/>
  <c r="P278" i="5"/>
  <c r="L278" i="5" s="1"/>
  <c r="O281" i="4"/>
  <c r="L12" i="12" l="1"/>
  <c r="M272" i="11"/>
  <c r="L13" i="2"/>
  <c r="M272" i="9"/>
  <c r="L272" i="9" s="1"/>
  <c r="K12" i="2"/>
  <c r="O279" i="7"/>
  <c r="L278" i="7"/>
  <c r="P279" i="5"/>
  <c r="O282" i="4"/>
  <c r="L13" i="12" l="1"/>
  <c r="M273" i="11"/>
  <c r="L14" i="2"/>
  <c r="M273" i="9"/>
  <c r="L273" i="9" s="1"/>
  <c r="K13" i="2"/>
  <c r="L279" i="7"/>
  <c r="O280" i="7"/>
  <c r="P280" i="5"/>
  <c r="O283" i="4"/>
  <c r="L14" i="12" l="1"/>
  <c r="M274" i="11"/>
  <c r="L15" i="2"/>
  <c r="M274" i="9"/>
  <c r="L274" i="9" s="1"/>
  <c r="K14" i="2"/>
  <c r="L280" i="7"/>
  <c r="O281" i="7"/>
  <c r="P281" i="5"/>
  <c r="L281" i="5" s="1"/>
  <c r="O284" i="4"/>
  <c r="L15" i="12" l="1"/>
  <c r="M275" i="11"/>
  <c r="L16" i="2"/>
  <c r="M275" i="9"/>
  <c r="L275" i="9" s="1"/>
  <c r="K15" i="2"/>
  <c r="L281" i="7"/>
  <c r="O282" i="7"/>
  <c r="P282" i="5"/>
  <c r="L282" i="5" s="1"/>
  <c r="O285" i="4"/>
  <c r="M276" i="11" l="1"/>
  <c r="L17" i="2"/>
  <c r="M276" i="9"/>
  <c r="L282" i="7"/>
  <c r="O283" i="7"/>
  <c r="P283" i="5"/>
  <c r="L283" i="5" s="1"/>
  <c r="O286" i="4"/>
  <c r="M277" i="11" l="1"/>
  <c r="L18" i="2"/>
  <c r="M277" i="9"/>
  <c r="L283" i="7"/>
  <c r="O284" i="7"/>
  <c r="P284" i="5"/>
  <c r="L284" i="5" s="1"/>
  <c r="O287" i="4"/>
  <c r="L18" i="12" l="1"/>
  <c r="M278" i="11"/>
  <c r="L19" i="2"/>
  <c r="M278" i="9"/>
  <c r="L278" i="9" s="1"/>
  <c r="K18" i="2"/>
  <c r="L284" i="7"/>
  <c r="O285" i="7"/>
  <c r="P285" i="5"/>
  <c r="L285" i="5" s="1"/>
  <c r="O288" i="4"/>
  <c r="M279" i="11" l="1"/>
  <c r="L20" i="2"/>
  <c r="M279" i="9"/>
  <c r="L285" i="7"/>
  <c r="O286" i="7"/>
  <c r="P286" i="5"/>
  <c r="L286" i="5" s="1"/>
  <c r="O289" i="4"/>
  <c r="M280" i="11" l="1"/>
  <c r="L21" i="2"/>
  <c r="M280" i="9"/>
  <c r="L286" i="7"/>
  <c r="O287" i="7"/>
  <c r="P287" i="5"/>
  <c r="L287" i="5" s="1"/>
  <c r="O290" i="4"/>
  <c r="M281" i="11" l="1"/>
  <c r="L22" i="2"/>
  <c r="M281" i="9"/>
  <c r="L287" i="7"/>
  <c r="O288" i="7"/>
  <c r="P288" i="5"/>
  <c r="L288" i="5" s="1"/>
  <c r="O291" i="4"/>
  <c r="L22" i="12" l="1"/>
  <c r="M282" i="11"/>
  <c r="L23" i="2"/>
  <c r="M282" i="9"/>
  <c r="L282" i="9" s="1"/>
  <c r="K22" i="2"/>
  <c r="L288" i="7"/>
  <c r="O289" i="7"/>
  <c r="P289" i="5"/>
  <c r="L289" i="5" s="1"/>
  <c r="O292" i="4"/>
  <c r="L23" i="12" l="1"/>
  <c r="M283" i="11"/>
  <c r="L24" i="2"/>
  <c r="M283" i="9"/>
  <c r="L283" i="9" s="1"/>
  <c r="K23" i="2"/>
  <c r="L289" i="7"/>
  <c r="O290" i="7"/>
  <c r="P290" i="5"/>
  <c r="L290" i="5" s="1"/>
  <c r="O293" i="4"/>
  <c r="L24" i="12" l="1"/>
  <c r="M284" i="11"/>
  <c r="L25" i="2"/>
  <c r="M284" i="9"/>
  <c r="L284" i="9" s="1"/>
  <c r="K24" i="2"/>
  <c r="L290" i="7"/>
  <c r="O291" i="7"/>
  <c r="P291" i="5"/>
  <c r="L291" i="5" s="1"/>
  <c r="O294" i="4"/>
  <c r="L25" i="12" l="1"/>
  <c r="M285" i="11"/>
  <c r="L26" i="2"/>
  <c r="M285" i="9"/>
  <c r="L285" i="9" s="1"/>
  <c r="K25" i="2"/>
  <c r="L291" i="7"/>
  <c r="O292" i="7"/>
  <c r="P292" i="5"/>
  <c r="L292" i="5" s="1"/>
  <c r="O295" i="4"/>
  <c r="L26" i="12" l="1"/>
  <c r="M286" i="11"/>
  <c r="L27" i="2"/>
  <c r="M286" i="9"/>
  <c r="L286" i="9" s="1"/>
  <c r="K26" i="2"/>
  <c r="O293" i="7"/>
  <c r="L292" i="7"/>
  <c r="P293" i="5"/>
  <c r="L293" i="5" s="1"/>
  <c r="O296" i="4"/>
  <c r="L27" i="12" l="1"/>
  <c r="M287" i="11"/>
  <c r="L28" i="2"/>
  <c r="M287" i="9"/>
  <c r="L287" i="9" s="1"/>
  <c r="K27" i="2"/>
  <c r="L293" i="7"/>
  <c r="O294" i="7"/>
  <c r="P294" i="5"/>
  <c r="L294" i="5" s="1"/>
  <c r="O297" i="4"/>
  <c r="L28" i="12" l="1"/>
  <c r="M288" i="11"/>
  <c r="L29" i="2"/>
  <c r="M288" i="9"/>
  <c r="L288" i="9" s="1"/>
  <c r="K28" i="2"/>
  <c r="O295" i="7"/>
  <c r="L294" i="7"/>
  <c r="P295" i="5"/>
  <c r="O298" i="4"/>
  <c r="L29" i="12" l="1"/>
  <c r="M289" i="11"/>
  <c r="L30" i="2"/>
  <c r="M289" i="9"/>
  <c r="L289" i="9" s="1"/>
  <c r="K29" i="2"/>
  <c r="L295" i="7"/>
  <c r="O296" i="7"/>
  <c r="P296" i="5"/>
  <c r="O299" i="4"/>
  <c r="L30" i="12" l="1"/>
  <c r="M290" i="11"/>
  <c r="L31" i="2"/>
  <c r="M290" i="9"/>
  <c r="L290" i="9" s="1"/>
  <c r="K30" i="2"/>
  <c r="L296" i="7"/>
  <c r="O297" i="7"/>
  <c r="P297" i="5"/>
  <c r="L297" i="5" s="1"/>
  <c r="O300" i="4"/>
  <c r="L31" i="12" l="1"/>
  <c r="M291" i="11"/>
  <c r="L32" i="2"/>
  <c r="M291" i="9"/>
  <c r="K31" i="2"/>
  <c r="L297" i="7"/>
  <c r="O298" i="7"/>
  <c r="P298" i="5"/>
  <c r="L298" i="5" s="1"/>
  <c r="O301" i="4"/>
  <c r="M292" i="11" l="1"/>
  <c r="L33" i="2"/>
  <c r="M292" i="9"/>
  <c r="L298" i="7"/>
  <c r="O299" i="7"/>
  <c r="P299" i="5"/>
  <c r="O302" i="4"/>
  <c r="M293" i="11" l="1"/>
  <c r="L34" i="2"/>
  <c r="M293" i="9"/>
  <c r="L299" i="7"/>
  <c r="O300" i="7"/>
  <c r="P300" i="5"/>
  <c r="O303" i="4"/>
  <c r="L34" i="12" l="1"/>
  <c r="M294" i="11"/>
  <c r="L35" i="2"/>
  <c r="M294" i="9"/>
  <c r="L294" i="9" s="1"/>
  <c r="K34" i="2"/>
  <c r="L300" i="7"/>
  <c r="O301" i="7"/>
  <c r="P301" i="5"/>
  <c r="L301" i="5" s="1"/>
  <c r="O304" i="4"/>
  <c r="M295" i="11" l="1"/>
  <c r="L36" i="2"/>
  <c r="M295" i="9"/>
  <c r="L301" i="7"/>
  <c r="O302" i="7"/>
  <c r="P302" i="5"/>
  <c r="L302" i="5" s="1"/>
  <c r="O305" i="4"/>
  <c r="M296" i="11" l="1"/>
  <c r="L37" i="2"/>
  <c r="M296" i="9"/>
  <c r="L302" i="7"/>
  <c r="O303" i="7"/>
  <c r="P303" i="5"/>
  <c r="O306" i="4"/>
  <c r="M297" i="11" l="1"/>
  <c r="L38" i="2"/>
  <c r="M297" i="9"/>
  <c r="L303" i="7"/>
  <c r="O304" i="7"/>
  <c r="P304" i="5"/>
  <c r="O307" i="4"/>
  <c r="M298" i="11" l="1"/>
  <c r="L39" i="2"/>
  <c r="M298" i="9"/>
  <c r="L304" i="7"/>
  <c r="O305" i="7"/>
  <c r="P305" i="5"/>
  <c r="L305" i="5" s="1"/>
  <c r="O308" i="4"/>
  <c r="M299" i="11" l="1"/>
  <c r="L40" i="2"/>
  <c r="M299" i="9"/>
  <c r="L305" i="7"/>
  <c r="O306" i="7"/>
  <c r="P306" i="5"/>
  <c r="L306" i="5" s="1"/>
  <c r="O309" i="4"/>
  <c r="M300" i="11" l="1"/>
  <c r="L41" i="2"/>
  <c r="M300" i="9"/>
  <c r="L306" i="7"/>
  <c r="O307" i="7"/>
  <c r="P307" i="5"/>
  <c r="O310" i="4"/>
  <c r="M301" i="11" l="1"/>
  <c r="L42" i="2"/>
  <c r="M301" i="9"/>
  <c r="L307" i="7"/>
  <c r="O308" i="7"/>
  <c r="P308" i="5"/>
  <c r="O311" i="4"/>
  <c r="M302" i="11" l="1"/>
  <c r="L43" i="2"/>
  <c r="M302" i="9"/>
  <c r="O309" i="7"/>
  <c r="L308" i="7"/>
  <c r="P309" i="5"/>
  <c r="L309" i="5" s="1"/>
  <c r="O312" i="4"/>
  <c r="M303" i="11" l="1"/>
  <c r="L44" i="2"/>
  <c r="M303" i="9"/>
  <c r="L309" i="7"/>
  <c r="O310" i="7"/>
  <c r="P310" i="5"/>
  <c r="L310" i="5" s="1"/>
  <c r="O313" i="4"/>
  <c r="M304" i="11" l="1"/>
  <c r="L45" i="2"/>
  <c r="M304" i="9"/>
  <c r="O311" i="7"/>
  <c r="L310" i="7"/>
  <c r="P311" i="5"/>
  <c r="L311" i="5" s="1"/>
  <c r="O314" i="4"/>
  <c r="M305" i="11" l="1"/>
  <c r="L46" i="2"/>
  <c r="M305" i="9"/>
  <c r="L311" i="7"/>
  <c r="O312" i="7"/>
  <c r="P312" i="5"/>
  <c r="L312" i="5" s="1"/>
  <c r="O315" i="4"/>
  <c r="M306" i="11" l="1"/>
  <c r="L47" i="2"/>
  <c r="M306" i="9"/>
  <c r="L312" i="7"/>
  <c r="O313" i="7"/>
  <c r="P313" i="5"/>
  <c r="L313" i="5" s="1"/>
  <c r="O316" i="4"/>
  <c r="M307" i="11" l="1"/>
  <c r="L48" i="2"/>
  <c r="M307" i="9"/>
  <c r="L313" i="7"/>
  <c r="O314" i="7"/>
  <c r="P314" i="5"/>
  <c r="L314" i="5" s="1"/>
  <c r="O317" i="4"/>
  <c r="M308" i="11" l="1"/>
  <c r="L49" i="2"/>
  <c r="M308" i="9"/>
  <c r="L314" i="7"/>
  <c r="O315" i="7"/>
  <c r="P315" i="5"/>
  <c r="L315" i="5" s="1"/>
  <c r="O318" i="4"/>
  <c r="M309" i="11" l="1"/>
  <c r="L50" i="2"/>
  <c r="M309" i="9"/>
  <c r="L315" i="7"/>
  <c r="O316" i="7"/>
  <c r="P316" i="5"/>
  <c r="O319" i="4"/>
  <c r="M310" i="11" l="1"/>
  <c r="L51" i="2"/>
  <c r="M310" i="9"/>
  <c r="L316" i="7"/>
  <c r="O317" i="7"/>
  <c r="P317" i="5"/>
  <c r="L317" i="5" s="1"/>
  <c r="O320" i="4"/>
  <c r="M311" i="11" l="1"/>
  <c r="L52" i="2"/>
  <c r="M311" i="9"/>
  <c r="O318" i="7"/>
  <c r="L317" i="7"/>
  <c r="P318" i="5"/>
  <c r="O321" i="4"/>
  <c r="M312" i="11" l="1"/>
  <c r="L53" i="2"/>
  <c r="M312" i="9"/>
  <c r="O319" i="7"/>
  <c r="L318" i="7"/>
  <c r="P319" i="5"/>
  <c r="L319" i="5" s="1"/>
  <c r="O322" i="4"/>
  <c r="M313" i="11" l="1"/>
  <c r="L54" i="2"/>
  <c r="M313" i="9"/>
  <c r="O320" i="7"/>
  <c r="L319" i="7"/>
  <c r="P320" i="5"/>
  <c r="L320" i="5" s="1"/>
  <c r="O323" i="4"/>
  <c r="L54" i="12" l="1"/>
  <c r="M314" i="11"/>
  <c r="L55" i="2"/>
  <c r="M314" i="9"/>
  <c r="L314" i="9" s="1"/>
  <c r="K54" i="2"/>
  <c r="O321" i="7"/>
  <c r="L320" i="7"/>
  <c r="P321" i="5"/>
  <c r="O324" i="4"/>
  <c r="L55" i="12" l="1"/>
  <c r="M315" i="11"/>
  <c r="L56" i="2"/>
  <c r="M315" i="9"/>
  <c r="L315" i="9" s="1"/>
  <c r="K55" i="2"/>
  <c r="O322" i="7"/>
  <c r="L321" i="7"/>
  <c r="P322" i="5"/>
  <c r="O325" i="4"/>
  <c r="L56" i="12" l="1"/>
  <c r="M316" i="11"/>
  <c r="L57" i="2"/>
  <c r="M316" i="9"/>
  <c r="L316" i="9" s="1"/>
  <c r="K56" i="2"/>
  <c r="O323" i="7"/>
  <c r="L322" i="7"/>
  <c r="P323" i="5"/>
  <c r="L323" i="5" s="1"/>
  <c r="O326" i="4"/>
  <c r="L57" i="12" l="1"/>
  <c r="M317" i="11"/>
  <c r="L58" i="2"/>
  <c r="M317" i="9"/>
  <c r="L317" i="9" s="1"/>
  <c r="K57" i="2"/>
  <c r="O324" i="7"/>
  <c r="L323" i="7"/>
  <c r="P324" i="5"/>
  <c r="L324" i="5" s="1"/>
  <c r="O327" i="4"/>
  <c r="L58" i="12" l="1"/>
  <c r="M318" i="11"/>
  <c r="L59" i="2"/>
  <c r="M318" i="9"/>
  <c r="L318" i="9" s="1"/>
  <c r="K58" i="2"/>
  <c r="O325" i="7"/>
  <c r="L324" i="7"/>
  <c r="P325" i="5"/>
  <c r="O328" i="4"/>
  <c r="L59" i="12" l="1"/>
  <c r="M319" i="11"/>
  <c r="L60" i="2"/>
  <c r="M319" i="9"/>
  <c r="L319" i="9" s="1"/>
  <c r="K59" i="2"/>
  <c r="O326" i="7"/>
  <c r="L325" i="7"/>
  <c r="P326" i="5"/>
  <c r="O329" i="4"/>
  <c r="L60" i="12" l="1"/>
  <c r="M320" i="11"/>
  <c r="L61" i="2"/>
  <c r="M320" i="9"/>
  <c r="L320" i="9" s="1"/>
  <c r="K60" i="2"/>
  <c r="O327" i="7"/>
  <c r="L326" i="7"/>
  <c r="P327" i="5"/>
  <c r="L327" i="5" s="1"/>
  <c r="O330" i="4"/>
  <c r="L61" i="12" l="1"/>
  <c r="M321" i="11"/>
  <c r="L62" i="2"/>
  <c r="M321" i="9"/>
  <c r="L321" i="9" s="1"/>
  <c r="K61" i="2"/>
  <c r="O328" i="7"/>
  <c r="L327" i="7"/>
  <c r="P328" i="5"/>
  <c r="L328" i="5" s="1"/>
  <c r="O331" i="4"/>
  <c r="L62" i="12" l="1"/>
  <c r="M322" i="11"/>
  <c r="L63" i="2"/>
  <c r="M322" i="9"/>
  <c r="L322" i="9" s="1"/>
  <c r="K62" i="2"/>
  <c r="O329" i="7"/>
  <c r="L328" i="7"/>
  <c r="P329" i="5"/>
  <c r="O332" i="4"/>
  <c r="L63" i="12" l="1"/>
  <c r="M323" i="11"/>
  <c r="L64" i="2"/>
  <c r="M323" i="9"/>
  <c r="L323" i="9" s="1"/>
  <c r="K63" i="2"/>
  <c r="O330" i="7"/>
  <c r="L329" i="7"/>
  <c r="P330" i="5"/>
  <c r="O333" i="4"/>
  <c r="L64" i="12" l="1"/>
  <c r="M324" i="11"/>
  <c r="L65" i="2"/>
  <c r="M324" i="9"/>
  <c r="L324" i="9" s="1"/>
  <c r="K64" i="2"/>
  <c r="O331" i="7"/>
  <c r="L330" i="7"/>
  <c r="P331" i="5"/>
  <c r="L331" i="5" s="1"/>
  <c r="O334" i="4"/>
  <c r="L65" i="12" l="1"/>
  <c r="M325" i="11"/>
  <c r="L66" i="2"/>
  <c r="M325" i="9"/>
  <c r="L325" i="9" s="1"/>
  <c r="K65" i="2"/>
  <c r="O332" i="7"/>
  <c r="L331" i="7"/>
  <c r="P332" i="5"/>
  <c r="L332" i="5" s="1"/>
  <c r="O335" i="4"/>
  <c r="L66" i="12" l="1"/>
  <c r="M326" i="11"/>
  <c r="L67" i="2"/>
  <c r="M326" i="9"/>
  <c r="L326" i="9" s="1"/>
  <c r="K66" i="2"/>
  <c r="O333" i="7"/>
  <c r="L332" i="7"/>
  <c r="P333" i="5"/>
  <c r="L333" i="5" s="1"/>
  <c r="O336" i="4"/>
  <c r="L67" i="12" l="1"/>
  <c r="M327" i="11"/>
  <c r="L68" i="2"/>
  <c r="M327" i="9"/>
  <c r="L327" i="9" s="1"/>
  <c r="K67" i="2"/>
  <c r="O334" i="7"/>
  <c r="L333" i="7"/>
  <c r="P334" i="5"/>
  <c r="L334" i="5" s="1"/>
  <c r="O337" i="4"/>
  <c r="K68" i="2" l="1"/>
  <c r="M328" i="11"/>
  <c r="L69" i="2"/>
  <c r="M328" i="9"/>
  <c r="O335" i="7"/>
  <c r="L334" i="7"/>
  <c r="P335" i="5"/>
  <c r="L335" i="5" s="1"/>
  <c r="O338" i="4"/>
  <c r="K69" i="2" l="1"/>
  <c r="M329" i="11"/>
  <c r="L70" i="2"/>
  <c r="M329" i="9"/>
  <c r="O336" i="7"/>
  <c r="L335" i="7"/>
  <c r="P336" i="5"/>
  <c r="L336" i="5" s="1"/>
  <c r="O339" i="4"/>
  <c r="L70" i="12" l="1"/>
  <c r="M330" i="11"/>
  <c r="L71" i="2"/>
  <c r="M330" i="9"/>
  <c r="L330" i="9" s="1"/>
  <c r="K70" i="2"/>
  <c r="O337" i="7"/>
  <c r="L336" i="7"/>
  <c r="P337" i="5"/>
  <c r="L337" i="5" s="1"/>
  <c r="O340" i="4"/>
  <c r="K71" i="2" l="1"/>
  <c r="M331" i="11"/>
  <c r="L72" i="2"/>
  <c r="M331" i="9"/>
  <c r="O338" i="7"/>
  <c r="L337" i="7"/>
  <c r="P338" i="5"/>
  <c r="L338" i="5" s="1"/>
  <c r="O341" i="4"/>
  <c r="M332" i="11" l="1"/>
  <c r="L73" i="2"/>
  <c r="M332" i="9"/>
  <c r="O339" i="7"/>
  <c r="L338" i="7"/>
  <c r="P339" i="5"/>
  <c r="L339" i="5" s="1"/>
  <c r="O342" i="4"/>
  <c r="M333" i="11" l="1"/>
  <c r="L74" i="2"/>
  <c r="M333" i="9"/>
  <c r="O340" i="7"/>
  <c r="L339" i="7"/>
  <c r="P340" i="5"/>
  <c r="L340" i="5" s="1"/>
  <c r="O343" i="4"/>
  <c r="L74" i="12" l="1"/>
  <c r="M334" i="11"/>
  <c r="L75" i="2"/>
  <c r="M334" i="9"/>
  <c r="L334" i="9" s="1"/>
  <c r="K74" i="2"/>
  <c r="O341" i="7"/>
  <c r="L340" i="7"/>
  <c r="P341" i="5"/>
  <c r="O344" i="4"/>
  <c r="L75" i="12" l="1"/>
  <c r="M335" i="11"/>
  <c r="L76" i="2"/>
  <c r="M335" i="9"/>
  <c r="L335" i="9" s="1"/>
  <c r="K75" i="2"/>
  <c r="O342" i="7"/>
  <c r="L341" i="7"/>
  <c r="P342" i="5"/>
  <c r="O345" i="4"/>
  <c r="L76" i="12" l="1"/>
  <c r="M336" i="11"/>
  <c r="L77" i="2"/>
  <c r="M336" i="9"/>
  <c r="L336" i="9" s="1"/>
  <c r="K76" i="2"/>
  <c r="O343" i="7"/>
  <c r="L342" i="7"/>
  <c r="P343" i="5"/>
  <c r="L343" i="5" s="1"/>
  <c r="O346" i="4"/>
  <c r="L77" i="12" l="1"/>
  <c r="M337" i="11"/>
  <c r="K849" i="2"/>
  <c r="L78" i="2"/>
  <c r="M337" i="9"/>
  <c r="L337" i="9" s="1"/>
  <c r="K77" i="2"/>
  <c r="O344" i="7"/>
  <c r="L343" i="7"/>
  <c r="P344" i="5"/>
  <c r="L344" i="5" s="1"/>
  <c r="O347" i="4"/>
  <c r="L78" i="12" l="1"/>
  <c r="M338" i="11"/>
  <c r="L79" i="2"/>
  <c r="M338" i="9"/>
  <c r="L338" i="9" s="1"/>
  <c r="K78" i="2"/>
  <c r="O345" i="7"/>
  <c r="L344" i="7"/>
  <c r="P345" i="5"/>
  <c r="O348" i="4"/>
  <c r="K852" i="2" l="1"/>
  <c r="L79" i="12"/>
  <c r="M339" i="11"/>
  <c r="L80" i="2"/>
  <c r="M339" i="9"/>
  <c r="L339" i="9" s="1"/>
  <c r="K79" i="2"/>
  <c r="O346" i="7"/>
  <c r="L345" i="7"/>
  <c r="P346" i="5"/>
  <c r="O349" i="4"/>
  <c r="K853" i="2" l="1"/>
  <c r="L80" i="12"/>
  <c r="M340" i="11"/>
  <c r="L81" i="2"/>
  <c r="M340" i="9"/>
  <c r="L340" i="9" s="1"/>
  <c r="K80" i="2"/>
  <c r="O347" i="7"/>
  <c r="L346" i="7"/>
  <c r="P347" i="5"/>
  <c r="L347" i="5" s="1"/>
  <c r="O350" i="4"/>
  <c r="K81" i="2" l="1"/>
  <c r="L81" i="12"/>
  <c r="M341" i="11"/>
  <c r="L82" i="2"/>
  <c r="M341" i="9"/>
  <c r="O348" i="7"/>
  <c r="L347" i="7"/>
  <c r="P348" i="5"/>
  <c r="O351" i="4"/>
  <c r="L82" i="12" l="1"/>
  <c r="M342" i="11"/>
  <c r="L83" i="2"/>
  <c r="M342" i="9"/>
  <c r="L342" i="9" s="1"/>
  <c r="K82" i="2"/>
  <c r="O349" i="7"/>
  <c r="L348" i="7"/>
  <c r="P349" i="5"/>
  <c r="O352" i="4"/>
  <c r="K83" i="2" l="1"/>
  <c r="M343" i="11"/>
  <c r="L84" i="2"/>
  <c r="M343" i="9"/>
  <c r="O350" i="7"/>
  <c r="L349" i="7"/>
  <c r="P350" i="5"/>
  <c r="O353" i="4"/>
  <c r="K84" i="2" l="1"/>
  <c r="M344" i="11"/>
  <c r="L85" i="2"/>
  <c r="M344" i="9"/>
  <c r="O351" i="7"/>
  <c r="L350" i="7"/>
  <c r="P351" i="5"/>
  <c r="L351" i="5" s="1"/>
  <c r="O354" i="4"/>
  <c r="K85" i="2" l="1"/>
  <c r="M345" i="11"/>
  <c r="L86" i="2"/>
  <c r="M345" i="9"/>
  <c r="O352" i="7"/>
  <c r="L351" i="7"/>
  <c r="P352" i="5"/>
  <c r="O355" i="4"/>
  <c r="L86" i="12" l="1"/>
  <c r="M346" i="11"/>
  <c r="L87" i="2"/>
  <c r="M346" i="9"/>
  <c r="L346" i="9" s="1"/>
  <c r="K86" i="2"/>
  <c r="O353" i="7"/>
  <c r="L352" i="7"/>
  <c r="P353" i="5"/>
  <c r="O356" i="4"/>
  <c r="K87" i="2" l="1"/>
  <c r="M347" i="11"/>
  <c r="L88" i="2"/>
  <c r="M347" i="9"/>
  <c r="O354" i="7"/>
  <c r="L353" i="7"/>
  <c r="P354" i="5"/>
  <c r="O357" i="4"/>
  <c r="M348" i="11" l="1"/>
  <c r="L89" i="2"/>
  <c r="M348" i="9"/>
  <c r="O355" i="7"/>
  <c r="L354" i="7"/>
  <c r="P355" i="5"/>
  <c r="L355" i="5" s="1"/>
  <c r="O358" i="4"/>
  <c r="M349" i="11" l="1"/>
  <c r="L90" i="2"/>
  <c r="M349" i="9"/>
  <c r="O356" i="7"/>
  <c r="L355" i="7"/>
  <c r="P356" i="5"/>
  <c r="O359" i="4"/>
  <c r="M350" i="11" l="1"/>
  <c r="L91" i="2"/>
  <c r="M350" i="9"/>
  <c r="O357" i="7"/>
  <c r="L356" i="7"/>
  <c r="P357" i="5"/>
  <c r="O360" i="4"/>
  <c r="M351" i="11" l="1"/>
  <c r="L92" i="2"/>
  <c r="M351" i="9"/>
  <c r="O358" i="7"/>
  <c r="L357" i="7"/>
  <c r="P358" i="5"/>
  <c r="O361" i="4"/>
  <c r="M352" i="11" l="1"/>
  <c r="L93" i="2"/>
  <c r="M352" i="9"/>
  <c r="O359" i="7"/>
  <c r="L358" i="7"/>
  <c r="P359" i="5"/>
  <c r="L359" i="5" s="1"/>
  <c r="O362" i="4"/>
  <c r="M353" i="11" l="1"/>
  <c r="L94" i="2"/>
  <c r="M353" i="9"/>
  <c r="O360" i="7"/>
  <c r="L359" i="7"/>
  <c r="P360" i="5"/>
  <c r="O363" i="4"/>
  <c r="M354" i="11" l="1"/>
  <c r="L95" i="2"/>
  <c r="M354" i="9"/>
  <c r="O361" i="7"/>
  <c r="L360" i="7"/>
  <c r="P361" i="5"/>
  <c r="O364" i="4"/>
  <c r="M355" i="11" l="1"/>
  <c r="K868" i="2"/>
  <c r="L96" i="2"/>
  <c r="M355" i="9"/>
  <c r="O362" i="7"/>
  <c r="L361" i="7"/>
  <c r="P362" i="5"/>
  <c r="O365" i="4"/>
  <c r="M356" i="11" l="1"/>
  <c r="L97" i="2"/>
  <c r="M356" i="9"/>
  <c r="O363" i="7"/>
  <c r="L362" i="7"/>
  <c r="P363" i="5"/>
  <c r="L363" i="5" s="1"/>
  <c r="O366" i="4"/>
  <c r="K870" i="2" l="1"/>
  <c r="M357" i="11"/>
  <c r="L98" i="2"/>
  <c r="M357" i="9"/>
  <c r="O364" i="7"/>
  <c r="L363" i="7"/>
  <c r="P364" i="5"/>
  <c r="L364" i="5" s="1"/>
  <c r="O367" i="4"/>
  <c r="M358" i="11" l="1"/>
  <c r="L99" i="2"/>
  <c r="M358" i="9"/>
  <c r="O365" i="7"/>
  <c r="L364" i="7"/>
  <c r="P365" i="5"/>
  <c r="L365" i="5" s="1"/>
  <c r="O368" i="4"/>
  <c r="M359" i="11" l="1"/>
  <c r="L100" i="2"/>
  <c r="M359" i="9"/>
  <c r="O366" i="7"/>
  <c r="L365" i="7"/>
  <c r="P366" i="5"/>
  <c r="L366" i="5" s="1"/>
  <c r="O369" i="4"/>
  <c r="M360" i="11" l="1"/>
  <c r="L101" i="2"/>
  <c r="M360" i="9"/>
  <c r="O367" i="7"/>
  <c r="L366" i="7"/>
  <c r="P367" i="5"/>
  <c r="L367" i="5" s="1"/>
  <c r="O370" i="4"/>
  <c r="K874" i="2" l="1"/>
  <c r="M361" i="11"/>
  <c r="L102" i="2"/>
  <c r="M361" i="9"/>
  <c r="O368" i="7"/>
  <c r="L367" i="7"/>
  <c r="P368" i="5"/>
  <c r="L368" i="5" s="1"/>
  <c r="O371" i="4"/>
  <c r="M362" i="11" l="1"/>
  <c r="L103" i="2"/>
  <c r="M362" i="9"/>
  <c r="O369" i="7"/>
  <c r="L368" i="7"/>
  <c r="P369" i="5"/>
  <c r="L369" i="5" s="1"/>
  <c r="O372" i="4"/>
  <c r="M363" i="11" l="1"/>
  <c r="L104" i="2"/>
  <c r="M363" i="9"/>
  <c r="O370" i="7"/>
  <c r="L369" i="7"/>
  <c r="P370" i="5"/>
  <c r="L370" i="5" s="1"/>
  <c r="O373" i="4"/>
  <c r="M364" i="11" l="1"/>
  <c r="L105" i="2"/>
  <c r="M364" i="9"/>
  <c r="O371" i="7"/>
  <c r="L370" i="7"/>
  <c r="P371" i="5"/>
  <c r="L371" i="5" s="1"/>
  <c r="O374" i="4"/>
  <c r="M365" i="11" l="1"/>
  <c r="K878" i="2"/>
  <c r="L106" i="2"/>
  <c r="M365" i="9"/>
  <c r="O372" i="7"/>
  <c r="L371" i="7"/>
  <c r="P372" i="5"/>
  <c r="L372" i="5" s="1"/>
  <c r="O375" i="4"/>
  <c r="L106" i="12" l="1"/>
  <c r="M366" i="11"/>
  <c r="L107" i="2"/>
  <c r="M366" i="9"/>
  <c r="L366" i="9" s="1"/>
  <c r="K106" i="2"/>
  <c r="O373" i="7"/>
  <c r="L372" i="7"/>
  <c r="P373" i="5"/>
  <c r="L373" i="5" s="1"/>
  <c r="O376" i="4"/>
  <c r="L107" i="12" l="1"/>
  <c r="M367" i="11"/>
  <c r="L108" i="2"/>
  <c r="M367" i="9"/>
  <c r="L367" i="9" s="1"/>
  <c r="K107" i="2"/>
  <c r="O374" i="7"/>
  <c r="L373" i="7"/>
  <c r="P374" i="5"/>
  <c r="L374" i="5" s="1"/>
  <c r="O377" i="4"/>
  <c r="L108" i="12" l="1"/>
  <c r="M368" i="11"/>
  <c r="L109" i="2"/>
  <c r="M368" i="9"/>
  <c r="L368" i="9" s="1"/>
  <c r="K108" i="2"/>
  <c r="O375" i="7"/>
  <c r="L374" i="7"/>
  <c r="P375" i="5"/>
  <c r="L375" i="5" s="1"/>
  <c r="O378" i="4"/>
  <c r="K882" i="2" l="1"/>
  <c r="L109" i="12"/>
  <c r="M369" i="11"/>
  <c r="L110" i="2"/>
  <c r="M369" i="9"/>
  <c r="L369" i="9" s="1"/>
  <c r="K109" i="2"/>
  <c r="O376" i="7"/>
  <c r="L375" i="7"/>
  <c r="P376" i="5"/>
  <c r="L376" i="5" s="1"/>
  <c r="O379" i="4"/>
  <c r="L110" i="12" l="1"/>
  <c r="M370" i="11"/>
  <c r="L111" i="2"/>
  <c r="M370" i="9"/>
  <c r="L370" i="9" s="1"/>
  <c r="K110" i="2"/>
  <c r="O377" i="7"/>
  <c r="L376" i="7"/>
  <c r="P377" i="5"/>
  <c r="L377" i="5" s="1"/>
  <c r="O380" i="4"/>
  <c r="L111" i="12" l="1"/>
  <c r="M371" i="11"/>
  <c r="L112" i="2"/>
  <c r="M371" i="9"/>
  <c r="L371" i="9" s="1"/>
  <c r="K111" i="2"/>
  <c r="O378" i="7"/>
  <c r="L377" i="7"/>
  <c r="P378" i="5"/>
  <c r="L378" i="5" s="1"/>
  <c r="O381" i="4"/>
  <c r="L112" i="12" l="1"/>
  <c r="M372" i="11"/>
  <c r="L113" i="2"/>
  <c r="M372" i="9"/>
  <c r="L372" i="9" s="1"/>
  <c r="K112" i="2"/>
  <c r="O379" i="7"/>
  <c r="L378" i="7"/>
  <c r="P379" i="5"/>
  <c r="L379" i="5" s="1"/>
  <c r="O382" i="4"/>
  <c r="L113" i="12" l="1"/>
  <c r="M373" i="11"/>
  <c r="L114" i="2"/>
  <c r="M373" i="9"/>
  <c r="L373" i="9" s="1"/>
  <c r="K113" i="2"/>
  <c r="O380" i="7"/>
  <c r="L379" i="7"/>
  <c r="P380" i="5"/>
  <c r="L380" i="5" s="1"/>
  <c r="O383" i="4"/>
  <c r="L114" i="12" l="1"/>
  <c r="M374" i="11"/>
  <c r="L115" i="2"/>
  <c r="M374" i="9"/>
  <c r="L374" i="9" s="1"/>
  <c r="K114" i="2"/>
  <c r="O381" i="7"/>
  <c r="L380" i="7"/>
  <c r="P381" i="5"/>
  <c r="L381" i="5" s="1"/>
  <c r="O384" i="4"/>
  <c r="L115" i="12" l="1"/>
  <c r="M375" i="11"/>
  <c r="L116" i="2"/>
  <c r="M375" i="9"/>
  <c r="L375" i="9" s="1"/>
  <c r="K115" i="2"/>
  <c r="K297" i="2"/>
  <c r="O382" i="7"/>
  <c r="L381" i="7"/>
  <c r="P382" i="5"/>
  <c r="L382" i="5" s="1"/>
  <c r="O385" i="4"/>
  <c r="L116" i="12" l="1"/>
  <c r="M376" i="11"/>
  <c r="L117" i="2"/>
  <c r="M376" i="9"/>
  <c r="L376" i="9" s="1"/>
  <c r="K116" i="2"/>
  <c r="O383" i="7"/>
  <c r="L382" i="7"/>
  <c r="P383" i="5"/>
  <c r="L383" i="5" s="1"/>
  <c r="O386" i="4"/>
  <c r="L117" i="12" l="1"/>
  <c r="M377" i="11"/>
  <c r="L118" i="2"/>
  <c r="M377" i="9"/>
  <c r="L377" i="9" s="1"/>
  <c r="K117" i="2"/>
  <c r="K299" i="2"/>
  <c r="O384" i="7"/>
  <c r="L383" i="7"/>
  <c r="P384" i="5"/>
  <c r="L384" i="5" s="1"/>
  <c r="O387" i="4"/>
  <c r="L118" i="12" l="1"/>
  <c r="M378" i="11"/>
  <c r="L119" i="2"/>
  <c r="M378" i="9"/>
  <c r="L378" i="9" s="1"/>
  <c r="K118" i="2"/>
  <c r="O385" i="7"/>
  <c r="L384" i="7"/>
  <c r="P385" i="5"/>
  <c r="L385" i="5" s="1"/>
  <c r="O388" i="4"/>
  <c r="L119" i="12" l="1"/>
  <c r="M379" i="11"/>
  <c r="L120" i="2"/>
  <c r="M379" i="9"/>
  <c r="L379" i="9" s="1"/>
  <c r="K119" i="2"/>
  <c r="K303" i="2"/>
  <c r="O386" i="7"/>
  <c r="L385" i="7"/>
  <c r="P386" i="5"/>
  <c r="L386" i="5" s="1"/>
  <c r="O389" i="4"/>
  <c r="L120" i="12" l="1"/>
  <c r="M380" i="11"/>
  <c r="L121" i="2"/>
  <c r="M380" i="9"/>
  <c r="L380" i="9" s="1"/>
  <c r="K120" i="2"/>
  <c r="O387" i="7"/>
  <c r="L386" i="7"/>
  <c r="P387" i="5"/>
  <c r="L387" i="5" s="1"/>
  <c r="O390" i="4"/>
  <c r="L121" i="12" l="1"/>
  <c r="M381" i="11"/>
  <c r="L122" i="2"/>
  <c r="M381" i="9"/>
  <c r="L381" i="9" s="1"/>
  <c r="K121" i="2"/>
  <c r="K307" i="2"/>
  <c r="O388" i="7"/>
  <c r="L387" i="7"/>
  <c r="P388" i="5"/>
  <c r="L388" i="5" s="1"/>
  <c r="O391" i="4"/>
  <c r="L122" i="12" l="1"/>
  <c r="M382" i="11"/>
  <c r="L123" i="2"/>
  <c r="M382" i="9"/>
  <c r="L382" i="9" s="1"/>
  <c r="K122" i="2"/>
  <c r="O389" i="7"/>
  <c r="L388" i="7"/>
  <c r="P389" i="5"/>
  <c r="L389" i="5" s="1"/>
  <c r="O392" i="4"/>
  <c r="L123" i="12" l="1"/>
  <c r="M383" i="11"/>
  <c r="L124" i="2"/>
  <c r="M383" i="9"/>
  <c r="L383" i="9" s="1"/>
  <c r="K123" i="2"/>
  <c r="K311" i="2"/>
  <c r="O390" i="7"/>
  <c r="L389" i="7"/>
  <c r="P390" i="5"/>
  <c r="L390" i="5" s="1"/>
  <c r="O393" i="4"/>
  <c r="L124" i="12" l="1"/>
  <c r="M384" i="11"/>
  <c r="L125" i="2"/>
  <c r="M384" i="9"/>
  <c r="L384" i="9" s="1"/>
  <c r="K124" i="2"/>
  <c r="O391" i="7"/>
  <c r="L390" i="7"/>
  <c r="P391" i="5"/>
  <c r="L391" i="5" s="1"/>
  <c r="O394" i="4"/>
  <c r="L125" i="12" l="1"/>
  <c r="M385" i="11"/>
  <c r="L126" i="2"/>
  <c r="M385" i="9"/>
  <c r="L385" i="9" s="1"/>
  <c r="K125" i="2"/>
  <c r="O392" i="7"/>
  <c r="L391" i="7"/>
  <c r="P392" i="5"/>
  <c r="L392" i="5" s="1"/>
  <c r="O395" i="4"/>
  <c r="L126" i="12" l="1"/>
  <c r="M386" i="11"/>
  <c r="L127" i="2"/>
  <c r="M386" i="9"/>
  <c r="L386" i="9" s="1"/>
  <c r="K126" i="2"/>
  <c r="O393" i="7"/>
  <c r="L392" i="7"/>
  <c r="P393" i="5"/>
  <c r="L393" i="5" s="1"/>
  <c r="O396" i="4"/>
  <c r="L127" i="12" l="1"/>
  <c r="M387" i="11"/>
  <c r="L128" i="2"/>
  <c r="M387" i="9"/>
  <c r="L387" i="9" s="1"/>
  <c r="K127" i="2"/>
  <c r="O394" i="7"/>
  <c r="L393" i="7"/>
  <c r="P394" i="5"/>
  <c r="L394" i="5" s="1"/>
  <c r="O397" i="4"/>
  <c r="L128" i="12" l="1"/>
  <c r="M388" i="11"/>
  <c r="L129" i="2"/>
  <c r="M388" i="9"/>
  <c r="L388" i="9" s="1"/>
  <c r="K128" i="2"/>
  <c r="O395" i="7"/>
  <c r="L394" i="7"/>
  <c r="P395" i="5"/>
  <c r="L395" i="5" s="1"/>
  <c r="O398" i="4"/>
  <c r="L129" i="12" l="1"/>
  <c r="M389" i="11"/>
  <c r="L130" i="2"/>
  <c r="M389" i="9"/>
  <c r="L389" i="9" s="1"/>
  <c r="K129" i="2"/>
  <c r="O396" i="7"/>
  <c r="L395" i="7"/>
  <c r="P396" i="5"/>
  <c r="L396" i="5" s="1"/>
  <c r="O399" i="4"/>
  <c r="L130" i="12" l="1"/>
  <c r="M390" i="11"/>
  <c r="L131" i="2"/>
  <c r="M390" i="9"/>
  <c r="L390" i="9" s="1"/>
  <c r="K130" i="2"/>
  <c r="O397" i="7"/>
  <c r="L396" i="7"/>
  <c r="P397" i="5"/>
  <c r="L397" i="5" s="1"/>
  <c r="O400" i="4"/>
  <c r="L131" i="12" l="1"/>
  <c r="M391" i="11"/>
  <c r="L132" i="2"/>
  <c r="M391" i="9"/>
  <c r="L391" i="9" s="1"/>
  <c r="K131" i="2"/>
  <c r="O398" i="7"/>
  <c r="L397" i="7"/>
  <c r="P398" i="5"/>
  <c r="L398" i="5" s="1"/>
  <c r="O401" i="4"/>
  <c r="L132" i="12" l="1"/>
  <c r="M392" i="11"/>
  <c r="L133" i="2"/>
  <c r="M392" i="9"/>
  <c r="L392" i="9" s="1"/>
  <c r="K132" i="2"/>
  <c r="O399" i="7"/>
  <c r="L398" i="7"/>
  <c r="P399" i="5"/>
  <c r="L399" i="5" s="1"/>
  <c r="O402" i="4"/>
  <c r="L133" i="12" l="1"/>
  <c r="M393" i="11"/>
  <c r="L134" i="2"/>
  <c r="M393" i="9"/>
  <c r="L393" i="9" s="1"/>
  <c r="K133" i="2"/>
  <c r="O400" i="7"/>
  <c r="L399" i="7"/>
  <c r="P400" i="5"/>
  <c r="L400" i="5" s="1"/>
  <c r="O403" i="4"/>
  <c r="L134" i="12" l="1"/>
  <c r="M394" i="11"/>
  <c r="L135" i="2"/>
  <c r="M394" i="9"/>
  <c r="L394" i="9" s="1"/>
  <c r="K134" i="2"/>
  <c r="O401" i="7"/>
  <c r="L400" i="7"/>
  <c r="P401" i="5"/>
  <c r="O404" i="4"/>
  <c r="L135" i="12" l="1"/>
  <c r="M395" i="11"/>
  <c r="L136" i="2"/>
  <c r="M395" i="9"/>
  <c r="L395" i="9" s="1"/>
  <c r="K135" i="2"/>
  <c r="O402" i="7"/>
  <c r="L401" i="7"/>
  <c r="P402" i="5"/>
  <c r="O405" i="4"/>
  <c r="L136" i="12" l="1"/>
  <c r="M396" i="11"/>
  <c r="L137" i="2"/>
  <c r="M396" i="9"/>
  <c r="L396" i="9" s="1"/>
  <c r="K136" i="2"/>
  <c r="O403" i="7"/>
  <c r="L402" i="7"/>
  <c r="P403" i="5"/>
  <c r="L403" i="5" s="1"/>
  <c r="O406" i="4"/>
  <c r="L137" i="12" l="1"/>
  <c r="M397" i="11"/>
  <c r="L138" i="2"/>
  <c r="M397" i="9"/>
  <c r="L397" i="9" s="1"/>
  <c r="K137" i="2"/>
  <c r="O404" i="7"/>
  <c r="L403" i="7"/>
  <c r="P404" i="5"/>
  <c r="L404" i="5" s="1"/>
  <c r="O407" i="4"/>
  <c r="L138" i="12" l="1"/>
  <c r="M398" i="11"/>
  <c r="L139" i="2"/>
  <c r="M398" i="9"/>
  <c r="L398" i="9" s="1"/>
  <c r="K138" i="2"/>
  <c r="O405" i="7"/>
  <c r="L404" i="7"/>
  <c r="P405" i="5"/>
  <c r="O408" i="4"/>
  <c r="L139" i="12" l="1"/>
  <c r="M399" i="11"/>
  <c r="L140" i="2"/>
  <c r="M399" i="9"/>
  <c r="L399" i="9" s="1"/>
  <c r="K139" i="2"/>
  <c r="O406" i="7"/>
  <c r="L405" i="7"/>
  <c r="P406" i="5"/>
  <c r="O409" i="4"/>
  <c r="L140" i="12" l="1"/>
  <c r="M400" i="11"/>
  <c r="L141" i="2"/>
  <c r="M400" i="9"/>
  <c r="L400" i="9" s="1"/>
  <c r="K140" i="2"/>
  <c r="O407" i="7"/>
  <c r="L406" i="7"/>
  <c r="P407" i="5"/>
  <c r="L407" i="5" s="1"/>
  <c r="O410" i="4"/>
  <c r="L141" i="12" l="1"/>
  <c r="M401" i="11"/>
  <c r="L142" i="2"/>
  <c r="M401" i="9"/>
  <c r="L401" i="9" s="1"/>
  <c r="K141" i="2"/>
  <c r="O408" i="7"/>
  <c r="L407" i="7"/>
  <c r="P408" i="5"/>
  <c r="L408" i="5" s="1"/>
  <c r="O411" i="4"/>
  <c r="L142" i="12" l="1"/>
  <c r="M402" i="11"/>
  <c r="L143" i="2"/>
  <c r="M402" i="9"/>
  <c r="L402" i="9" s="1"/>
  <c r="K142" i="2"/>
  <c r="O409" i="7"/>
  <c r="L408" i="7"/>
  <c r="P409" i="5"/>
  <c r="O412" i="4"/>
  <c r="L143" i="12" l="1"/>
  <c r="M403" i="11"/>
  <c r="L144" i="2"/>
  <c r="M403" i="9"/>
  <c r="L403" i="9" s="1"/>
  <c r="K143" i="2"/>
  <c r="O410" i="7"/>
  <c r="L409" i="7"/>
  <c r="P410" i="5"/>
  <c r="O413" i="4"/>
  <c r="K953" i="2" l="1"/>
  <c r="M404" i="11"/>
  <c r="L145" i="2"/>
  <c r="M404" i="9"/>
  <c r="O411" i="7"/>
  <c r="L410" i="7"/>
  <c r="P411" i="5"/>
  <c r="L411" i="5" s="1"/>
  <c r="O414" i="4"/>
  <c r="K955" i="2" l="1"/>
  <c r="M405" i="11"/>
  <c r="L146" i="2"/>
  <c r="M405" i="9"/>
  <c r="O412" i="7"/>
  <c r="L411" i="7"/>
  <c r="P412" i="5"/>
  <c r="L412" i="5" s="1"/>
  <c r="O415" i="4"/>
  <c r="K956" i="2" l="1"/>
  <c r="L146" i="12"/>
  <c r="M406" i="11"/>
  <c r="L147" i="2"/>
  <c r="M406" i="9"/>
  <c r="L406" i="9" s="1"/>
  <c r="K146" i="2"/>
  <c r="O413" i="7"/>
  <c r="L412" i="7"/>
  <c r="P413" i="5"/>
  <c r="O416" i="4"/>
  <c r="K957" i="2" l="1"/>
  <c r="L147" i="12"/>
  <c r="M407" i="11"/>
  <c r="L148" i="2"/>
  <c r="M407" i="9"/>
  <c r="L407" i="9" s="1"/>
  <c r="K147" i="2"/>
  <c r="O414" i="7"/>
  <c r="L413" i="7"/>
  <c r="P414" i="5"/>
  <c r="O417" i="4"/>
  <c r="M408" i="11" l="1"/>
  <c r="L149" i="2"/>
  <c r="M408" i="9"/>
  <c r="O415" i="7"/>
  <c r="L414" i="7"/>
  <c r="P415" i="5"/>
  <c r="L415" i="5" s="1"/>
  <c r="O418" i="4"/>
  <c r="M409" i="11" l="1"/>
  <c r="L150" i="2"/>
  <c r="M409" i="9"/>
  <c r="O416" i="7"/>
  <c r="L415" i="7"/>
  <c r="P416" i="5"/>
  <c r="L416" i="5" s="1"/>
  <c r="O419" i="4"/>
  <c r="L150" i="12" l="1"/>
  <c r="M410" i="11"/>
  <c r="L151" i="2"/>
  <c r="M410" i="9"/>
  <c r="L410" i="9" s="1"/>
  <c r="K150" i="2"/>
  <c r="O417" i="7"/>
  <c r="L416" i="7"/>
  <c r="P417" i="5"/>
  <c r="L417" i="5" s="1"/>
  <c r="O420" i="4"/>
  <c r="L151" i="12" l="1"/>
  <c r="M411" i="11"/>
  <c r="L152" i="2"/>
  <c r="M411" i="9"/>
  <c r="L411" i="9" s="1"/>
  <c r="K151" i="2"/>
  <c r="O418" i="7"/>
  <c r="L417" i="7"/>
  <c r="P418" i="5"/>
  <c r="L418" i="5" s="1"/>
  <c r="O421" i="4"/>
  <c r="M412" i="11" l="1"/>
  <c r="L153" i="2"/>
  <c r="M412" i="9"/>
  <c r="O419" i="7"/>
  <c r="L418" i="7"/>
  <c r="P419" i="5"/>
  <c r="L419" i="5" s="1"/>
  <c r="O422" i="4"/>
  <c r="M413" i="11" l="1"/>
  <c r="L154" i="2"/>
  <c r="M413" i="9"/>
  <c r="O420" i="7"/>
  <c r="L419" i="7"/>
  <c r="P420" i="5"/>
  <c r="L420" i="5" s="1"/>
  <c r="O423" i="4"/>
  <c r="L154" i="12" l="1"/>
  <c r="M414" i="11"/>
  <c r="L155" i="2"/>
  <c r="M414" i="9"/>
  <c r="L414" i="9" s="1"/>
  <c r="K154" i="2"/>
  <c r="O421" i="7"/>
  <c r="L420" i="7"/>
  <c r="P421" i="5"/>
  <c r="L421" i="5" s="1"/>
  <c r="O424" i="4"/>
  <c r="L155" i="12" l="1"/>
  <c r="M415" i="11"/>
  <c r="L156" i="2"/>
  <c r="M415" i="9"/>
  <c r="L415" i="9" s="1"/>
  <c r="K155" i="2"/>
  <c r="O422" i="7"/>
  <c r="L421" i="7"/>
  <c r="P422" i="5"/>
  <c r="O425" i="4"/>
  <c r="M416" i="11" l="1"/>
  <c r="AL34" i="9"/>
  <c r="L157" i="2"/>
  <c r="M416" i="9"/>
  <c r="O423" i="7"/>
  <c r="L422" i="7"/>
  <c r="P423" i="5"/>
  <c r="L423" i="5" s="1"/>
  <c r="O426" i="4"/>
  <c r="M417" i="11" l="1"/>
  <c r="L158" i="2"/>
  <c r="M417" i="9"/>
  <c r="O424" i="7"/>
  <c r="L423" i="7"/>
  <c r="P424" i="5"/>
  <c r="O427" i="4"/>
  <c r="L158" i="12" l="1"/>
  <c r="M418" i="11"/>
  <c r="L159" i="2"/>
  <c r="M418" i="9"/>
  <c r="L418" i="9" s="1"/>
  <c r="K158" i="2"/>
  <c r="O425" i="7"/>
  <c r="L424" i="7"/>
  <c r="P425" i="5"/>
  <c r="L425" i="5" s="1"/>
  <c r="O428" i="4"/>
  <c r="K969" i="2" l="1"/>
  <c r="L159" i="12"/>
  <c r="M419" i="11"/>
  <c r="L160" i="2"/>
  <c r="M419" i="9"/>
  <c r="L419" i="9" s="1"/>
  <c r="K159" i="2"/>
  <c r="O426" i="7"/>
  <c r="L425" i="7"/>
  <c r="P426" i="5"/>
  <c r="L426" i="5" s="1"/>
  <c r="O429" i="4"/>
  <c r="L160" i="12" l="1"/>
  <c r="M420" i="11"/>
  <c r="L161" i="2"/>
  <c r="M420" i="9"/>
  <c r="L420" i="9" s="1"/>
  <c r="K160" i="2"/>
  <c r="O427" i="7"/>
  <c r="L426" i="7"/>
  <c r="P427" i="5"/>
  <c r="O430" i="4"/>
  <c r="L161" i="12" l="1"/>
  <c r="M421" i="11"/>
  <c r="K971" i="2"/>
  <c r="L162" i="2"/>
  <c r="M421" i="9"/>
  <c r="L421" i="9" s="1"/>
  <c r="K161" i="2"/>
  <c r="K351" i="2"/>
  <c r="O428" i="7"/>
  <c r="L427" i="7"/>
  <c r="P428" i="5"/>
  <c r="O431" i="4"/>
  <c r="K972" i="2" l="1"/>
  <c r="L162" i="12"/>
  <c r="M422" i="11"/>
  <c r="L163" i="2"/>
  <c r="M422" i="9"/>
  <c r="L422" i="9" s="1"/>
  <c r="K162" i="2"/>
  <c r="O429" i="7"/>
  <c r="L428" i="7"/>
  <c r="P429" i="5"/>
  <c r="L429" i="5" s="1"/>
  <c r="O432" i="4"/>
  <c r="L163" i="12" l="1"/>
  <c r="M423" i="11"/>
  <c r="K973" i="2"/>
  <c r="L164" i="2"/>
  <c r="M423" i="9"/>
  <c r="L423" i="9" s="1"/>
  <c r="K163" i="2"/>
  <c r="K355" i="2"/>
  <c r="O430" i="7"/>
  <c r="L429" i="7"/>
  <c r="P430" i="5"/>
  <c r="L430" i="5" s="1"/>
  <c r="O433" i="4"/>
  <c r="K974" i="2" l="1"/>
  <c r="L164" i="12"/>
  <c r="M424" i="11"/>
  <c r="L165" i="2"/>
  <c r="M424" i="9"/>
  <c r="L424" i="9" s="1"/>
  <c r="K164" i="2"/>
  <c r="O431" i="7"/>
  <c r="L430" i="7"/>
  <c r="P431" i="5"/>
  <c r="O434" i="4"/>
  <c r="L165" i="12" l="1"/>
  <c r="M425" i="11"/>
  <c r="L166" i="2"/>
  <c r="M425" i="9"/>
  <c r="L425" i="9" s="1"/>
  <c r="K165" i="2"/>
  <c r="K359" i="2"/>
  <c r="O432" i="7"/>
  <c r="L431" i="7"/>
  <c r="P432" i="5"/>
  <c r="O435" i="4"/>
  <c r="L166" i="12" l="1"/>
  <c r="M426" i="11"/>
  <c r="L167" i="2"/>
  <c r="M426" i="9"/>
  <c r="L426" i="9" s="1"/>
  <c r="K166" i="2"/>
  <c r="O433" i="7"/>
  <c r="L432" i="7"/>
  <c r="P433" i="5"/>
  <c r="L433" i="5" s="1"/>
  <c r="O436" i="4"/>
  <c r="L167" i="12" l="1"/>
  <c r="M427" i="11"/>
  <c r="L168" i="2"/>
  <c r="M427" i="9"/>
  <c r="L427" i="9" s="1"/>
  <c r="K167" i="2"/>
  <c r="K363" i="2"/>
  <c r="O434" i="7"/>
  <c r="L433" i="7"/>
  <c r="P434" i="5"/>
  <c r="L434" i="5" s="1"/>
  <c r="O437" i="4"/>
  <c r="K978" i="2" l="1"/>
  <c r="L168" i="12"/>
  <c r="M428" i="11"/>
  <c r="L169" i="2"/>
  <c r="M428" i="9"/>
  <c r="L428" i="9" s="1"/>
  <c r="K168" i="2"/>
  <c r="O435" i="7"/>
  <c r="L434" i="7"/>
  <c r="P435" i="5"/>
  <c r="O438" i="4"/>
  <c r="L169" i="12" l="1"/>
  <c r="M429" i="11"/>
  <c r="L170" i="2"/>
  <c r="M429" i="9"/>
  <c r="L429" i="9" s="1"/>
  <c r="K169" i="2"/>
  <c r="O436" i="7"/>
  <c r="L435" i="7"/>
  <c r="P436" i="5"/>
  <c r="O439" i="4"/>
  <c r="L170" i="12" l="1"/>
  <c r="M430" i="11"/>
  <c r="L171" i="2"/>
  <c r="M430" i="9"/>
  <c r="L430" i="9" s="1"/>
  <c r="K170" i="2"/>
  <c r="O437" i="7"/>
  <c r="L436" i="7"/>
  <c r="P437" i="5"/>
  <c r="L437" i="5" s="1"/>
  <c r="O440" i="4"/>
  <c r="L171" i="12" l="1"/>
  <c r="M431" i="11"/>
  <c r="L172" i="2"/>
  <c r="M431" i="9"/>
  <c r="L431" i="9" s="1"/>
  <c r="K171" i="2"/>
  <c r="O438" i="7"/>
  <c r="L437" i="7"/>
  <c r="P438" i="5"/>
  <c r="L438" i="5" s="1"/>
  <c r="O441" i="4"/>
  <c r="K982" i="2" l="1"/>
  <c r="L172" i="12"/>
  <c r="M432" i="11"/>
  <c r="L173" i="2"/>
  <c r="M432" i="9"/>
  <c r="L432" i="9" s="1"/>
  <c r="K172" i="2"/>
  <c r="O439" i="7"/>
  <c r="L438" i="7"/>
  <c r="P439" i="5"/>
  <c r="L439" i="5" s="1"/>
  <c r="O442" i="4"/>
  <c r="L173" i="12" l="1"/>
  <c r="M433" i="11"/>
  <c r="L174" i="2"/>
  <c r="M433" i="9"/>
  <c r="L433" i="9" s="1"/>
  <c r="K173" i="2"/>
  <c r="O440" i="7"/>
  <c r="L439" i="7"/>
  <c r="P440" i="5"/>
  <c r="L440" i="5" s="1"/>
  <c r="O443" i="4"/>
  <c r="L174" i="12" l="1"/>
  <c r="M434" i="11"/>
  <c r="L175" i="2"/>
  <c r="M434" i="9"/>
  <c r="L434" i="9" s="1"/>
  <c r="K174" i="2"/>
  <c r="O441" i="7"/>
  <c r="L440" i="7"/>
  <c r="P441" i="5"/>
  <c r="L441" i="5" s="1"/>
  <c r="O444" i="4"/>
  <c r="K1008" i="2" l="1"/>
  <c r="L175" i="12"/>
  <c r="M435" i="11"/>
  <c r="L176" i="2"/>
  <c r="M435" i="9"/>
  <c r="L435" i="9" s="1"/>
  <c r="K175" i="2"/>
  <c r="O442" i="7"/>
  <c r="L441" i="7"/>
  <c r="P442" i="5"/>
  <c r="L442" i="5" s="1"/>
  <c r="O445" i="4"/>
  <c r="L176" i="12" l="1"/>
  <c r="M436" i="11"/>
  <c r="K986" i="2"/>
  <c r="K1009" i="2"/>
  <c r="L177" i="2"/>
  <c r="M436" i="9"/>
  <c r="L436" i="9" s="1"/>
  <c r="K176" i="2"/>
  <c r="O443" i="7"/>
  <c r="L442" i="7"/>
  <c r="P443" i="5"/>
  <c r="L443" i="5" s="1"/>
  <c r="O446" i="4"/>
  <c r="L177" i="12" l="1"/>
  <c r="M437" i="11"/>
  <c r="L178" i="2"/>
  <c r="M437" i="9"/>
  <c r="L437" i="9" s="1"/>
  <c r="K177" i="2"/>
  <c r="O444" i="7"/>
  <c r="L443" i="7"/>
  <c r="P444" i="5"/>
  <c r="L444" i="5" s="1"/>
  <c r="O447" i="4"/>
  <c r="L178" i="12" l="1"/>
  <c r="M438" i="11"/>
  <c r="L179" i="2"/>
  <c r="M438" i="9"/>
  <c r="L438" i="9" s="1"/>
  <c r="K178" i="2"/>
  <c r="O445" i="7"/>
  <c r="L444" i="7"/>
  <c r="P445" i="5"/>
  <c r="L445" i="5" s="1"/>
  <c r="O448" i="4"/>
  <c r="L179" i="12" l="1"/>
  <c r="M439" i="11"/>
  <c r="L180" i="2"/>
  <c r="M439" i="9"/>
  <c r="L439" i="9" s="1"/>
  <c r="K179" i="2"/>
  <c r="O446" i="7"/>
  <c r="L445" i="7"/>
  <c r="P446" i="5"/>
  <c r="L446" i="5" s="1"/>
  <c r="O449" i="4"/>
  <c r="L180" i="12" l="1"/>
  <c r="M440" i="11"/>
  <c r="L181" i="2"/>
  <c r="M440" i="9"/>
  <c r="L440" i="9" s="1"/>
  <c r="K180" i="2"/>
  <c r="O447" i="7"/>
  <c r="L446" i="7"/>
  <c r="P447" i="5"/>
  <c r="O450" i="4"/>
  <c r="L181" i="12" l="1"/>
  <c r="M441" i="11"/>
  <c r="L182" i="2"/>
  <c r="M441" i="9"/>
  <c r="L441" i="9" s="1"/>
  <c r="K181" i="2"/>
  <c r="O448" i="7"/>
  <c r="L447" i="7"/>
  <c r="P448" i="5"/>
  <c r="O451" i="4"/>
  <c r="L182" i="12" l="1"/>
  <c r="M442" i="11"/>
  <c r="L183" i="2"/>
  <c r="M442" i="9"/>
  <c r="L442" i="9" s="1"/>
  <c r="K182" i="2"/>
  <c r="O449" i="7"/>
  <c r="L448" i="7"/>
  <c r="P449" i="5"/>
  <c r="L449" i="5" s="1"/>
  <c r="O452" i="4"/>
  <c r="L183" i="12" l="1"/>
  <c r="M443" i="11"/>
  <c r="L184" i="2"/>
  <c r="M443" i="9"/>
  <c r="L443" i="9" s="1"/>
  <c r="K183" i="2"/>
  <c r="O450" i="7"/>
  <c r="L449" i="7"/>
  <c r="P450" i="5"/>
  <c r="L450" i="5" s="1"/>
  <c r="O453" i="4"/>
  <c r="L184" i="12" l="1"/>
  <c r="M444" i="11"/>
  <c r="L185" i="2"/>
  <c r="M444" i="9"/>
  <c r="L444" i="9" s="1"/>
  <c r="K184" i="2"/>
  <c r="O451" i="7"/>
  <c r="L450" i="7"/>
  <c r="P451" i="5"/>
  <c r="O454" i="4"/>
  <c r="L185" i="12" l="1"/>
  <c r="M445" i="11"/>
  <c r="L186" i="2"/>
  <c r="M445" i="9"/>
  <c r="L445" i="9" s="1"/>
  <c r="K185" i="2"/>
  <c r="O452" i="7"/>
  <c r="L451" i="7"/>
  <c r="P452" i="5"/>
  <c r="O455" i="4"/>
  <c r="L186" i="12" l="1"/>
  <c r="M446" i="11"/>
  <c r="L187" i="2"/>
  <c r="M446" i="9"/>
  <c r="L446" i="9" s="1"/>
  <c r="K186" i="2"/>
  <c r="O453" i="7"/>
  <c r="L452" i="7"/>
  <c r="P453" i="5"/>
  <c r="L453" i="5" s="1"/>
  <c r="O456" i="4"/>
  <c r="L187" i="12" l="1"/>
  <c r="M447" i="11"/>
  <c r="K1020" i="2"/>
  <c r="L188" i="2"/>
  <c r="M447" i="9"/>
  <c r="L447" i="9" s="1"/>
  <c r="K187" i="2"/>
  <c r="O454" i="7"/>
  <c r="L453" i="7"/>
  <c r="P454" i="5"/>
  <c r="O457" i="4"/>
  <c r="L188" i="12" l="1"/>
  <c r="M448" i="11"/>
  <c r="K1021" i="2"/>
  <c r="L189" i="2"/>
  <c r="M448" i="9"/>
  <c r="L448" i="9" s="1"/>
  <c r="K188" i="2"/>
  <c r="O455" i="7"/>
  <c r="L454" i="7"/>
  <c r="P455" i="5"/>
  <c r="O458" i="4"/>
  <c r="L189" i="12" l="1"/>
  <c r="M449" i="11"/>
  <c r="L190" i="2"/>
  <c r="M449" i="9"/>
  <c r="L449" i="9" s="1"/>
  <c r="K189" i="2"/>
  <c r="O456" i="7"/>
  <c r="L455" i="7"/>
  <c r="P456" i="5"/>
  <c r="O459" i="4"/>
  <c r="L190" i="12" l="1"/>
  <c r="M450" i="11"/>
  <c r="L191" i="2"/>
  <c r="M450" i="9"/>
  <c r="L450" i="9" s="1"/>
  <c r="K190" i="2"/>
  <c r="L456" i="7"/>
  <c r="P457" i="5"/>
  <c r="L457" i="5" s="1"/>
  <c r="O460" i="4"/>
  <c r="L191" i="12" l="1"/>
  <c r="M451" i="11"/>
  <c r="K1024" i="2"/>
  <c r="L192" i="2"/>
  <c r="M451" i="9"/>
  <c r="L451" i="9" s="1"/>
  <c r="K191" i="2"/>
  <c r="P458" i="5"/>
  <c r="O461" i="4"/>
  <c r="L192" i="12" l="1"/>
  <c r="M452" i="11"/>
  <c r="K1025" i="2"/>
  <c r="L193" i="2"/>
  <c r="M452" i="9"/>
  <c r="L452" i="9" s="1"/>
  <c r="K192" i="2"/>
  <c r="P459" i="5"/>
  <c r="O462" i="4"/>
  <c r="M453" i="11" l="1"/>
  <c r="L194" i="2"/>
  <c r="M453" i="9"/>
  <c r="P460" i="5"/>
  <c r="O463" i="4"/>
  <c r="L194" i="12" l="1"/>
  <c r="M454" i="11"/>
  <c r="K1027" i="2"/>
  <c r="L195" i="2"/>
  <c r="M454" i="9"/>
  <c r="L454" i="9" s="1"/>
  <c r="K194" i="2"/>
  <c r="P461" i="5"/>
  <c r="L461" i="5" s="1"/>
  <c r="O464" i="4"/>
  <c r="M455" i="11" l="1"/>
  <c r="L196" i="2"/>
  <c r="M455" i="9"/>
  <c r="P462" i="5"/>
  <c r="O465" i="4"/>
  <c r="M456" i="11" l="1"/>
  <c r="L197" i="2"/>
  <c r="M456" i="9"/>
  <c r="P463" i="5"/>
  <c r="O466" i="4"/>
  <c r="M457" i="11" l="1"/>
  <c r="L198" i="2"/>
  <c r="M457" i="9"/>
  <c r="P464" i="5"/>
  <c r="O467" i="4"/>
  <c r="K1031" i="2" l="1"/>
  <c r="L198" i="12"/>
  <c r="M458" i="11"/>
  <c r="L199" i="2"/>
  <c r="M458" i="9"/>
  <c r="L458" i="9" s="1"/>
  <c r="K198" i="2"/>
  <c r="P465" i="5"/>
  <c r="L465" i="5" s="1"/>
  <c r="O468" i="4"/>
  <c r="M459" i="11" l="1"/>
  <c r="L200" i="2"/>
  <c r="M459" i="9"/>
  <c r="P466" i="5"/>
  <c r="O469" i="4"/>
  <c r="M460" i="11" l="1"/>
  <c r="L201" i="2"/>
  <c r="M460" i="9"/>
  <c r="P467" i="5"/>
  <c r="O470" i="4"/>
  <c r="M461" i="11" l="1"/>
  <c r="L202" i="2"/>
  <c r="M461" i="9"/>
  <c r="P468" i="5"/>
  <c r="O471" i="4"/>
  <c r="L202" i="12" l="1"/>
  <c r="M462" i="11"/>
  <c r="K1035" i="2"/>
  <c r="L203" i="2"/>
  <c r="M462" i="9"/>
  <c r="L462" i="9" s="1"/>
  <c r="K202" i="2"/>
  <c r="P469" i="5"/>
  <c r="L469" i="5" s="1"/>
  <c r="O472" i="4"/>
  <c r="M463" i="11" l="1"/>
  <c r="L204" i="2"/>
  <c r="M463" i="9"/>
  <c r="P470" i="5"/>
  <c r="L470" i="5" s="1"/>
  <c r="O473" i="4"/>
  <c r="M464" i="11" l="1"/>
  <c r="L205" i="2"/>
  <c r="M464" i="9"/>
  <c r="P471" i="5"/>
  <c r="L471" i="5" s="1"/>
  <c r="O474" i="4"/>
  <c r="M465" i="11" l="1"/>
  <c r="L206" i="2"/>
  <c r="M465" i="9"/>
  <c r="P472" i="5"/>
  <c r="L472" i="5" s="1"/>
  <c r="O475" i="4"/>
  <c r="L206" i="12" l="1"/>
  <c r="M466" i="11"/>
  <c r="K1039" i="2"/>
  <c r="L207" i="2"/>
  <c r="M466" i="9"/>
  <c r="L466" i="9" s="1"/>
  <c r="K206" i="2"/>
  <c r="P473" i="5"/>
  <c r="L473" i="5" s="1"/>
  <c r="O476" i="4"/>
  <c r="M467" i="11" l="1"/>
  <c r="L208" i="2"/>
  <c r="M467" i="9"/>
  <c r="P474" i="5"/>
  <c r="L474" i="5" s="1"/>
  <c r="O477" i="4"/>
  <c r="M468" i="11" l="1"/>
  <c r="L209" i="2"/>
  <c r="M468" i="9"/>
  <c r="P475" i="5"/>
  <c r="L475" i="5" s="1"/>
  <c r="O478" i="4"/>
  <c r="M469" i="11" l="1"/>
  <c r="L210" i="2"/>
  <c r="M469" i="9"/>
  <c r="P476" i="5"/>
  <c r="O479" i="4"/>
  <c r="L210" i="12" l="1"/>
  <c r="M470" i="11"/>
  <c r="L211" i="2"/>
  <c r="M470" i="9"/>
  <c r="L470" i="9" s="1"/>
  <c r="K210" i="2"/>
  <c r="P477" i="5"/>
  <c r="L477" i="5" s="1"/>
  <c r="O480" i="4"/>
  <c r="L211" i="12" l="1"/>
  <c r="M471" i="11"/>
  <c r="L212" i="2"/>
  <c r="M471" i="9"/>
  <c r="L471" i="9" s="1"/>
  <c r="K211" i="2"/>
  <c r="P478" i="5"/>
  <c r="O481" i="4"/>
  <c r="L212" i="12" l="1"/>
  <c r="M472" i="11"/>
  <c r="L213" i="2"/>
  <c r="M472" i="9"/>
  <c r="L472" i="9" s="1"/>
  <c r="K212" i="2"/>
  <c r="P479" i="5"/>
  <c r="L479" i="5" s="1"/>
  <c r="O482" i="4"/>
  <c r="L213" i="12" l="1"/>
  <c r="M473" i="11"/>
  <c r="L214" i="2"/>
  <c r="M473" i="9"/>
  <c r="L473" i="9" s="1"/>
  <c r="K213" i="2"/>
  <c r="P480" i="5"/>
  <c r="L480" i="5" s="1"/>
  <c r="O483" i="4"/>
  <c r="L214" i="12" l="1"/>
  <c r="M474" i="11"/>
  <c r="L215" i="2"/>
  <c r="M474" i="9"/>
  <c r="L474" i="9" s="1"/>
  <c r="K214" i="2"/>
  <c r="P481" i="5"/>
  <c r="O484" i="4"/>
  <c r="L215" i="12" l="1"/>
  <c r="M475" i="11"/>
  <c r="L216" i="2"/>
  <c r="M475" i="9"/>
  <c r="L475" i="9" s="1"/>
  <c r="K215" i="2"/>
  <c r="P482" i="5"/>
  <c r="O485" i="4"/>
  <c r="L216" i="12" l="1"/>
  <c r="M476" i="11"/>
  <c r="L217" i="2"/>
  <c r="M476" i="9"/>
  <c r="L476" i="9" s="1"/>
  <c r="K216" i="2"/>
  <c r="P483" i="5"/>
  <c r="L483" i="5" s="1"/>
  <c r="O486" i="4"/>
  <c r="L217" i="12" l="1"/>
  <c r="M477" i="11"/>
  <c r="L218" i="2"/>
  <c r="M477" i="9"/>
  <c r="L477" i="9" s="1"/>
  <c r="K217" i="2"/>
  <c r="P484" i="5"/>
  <c r="L484" i="5" s="1"/>
  <c r="O487" i="4"/>
  <c r="L218" i="12" l="1"/>
  <c r="M478" i="11"/>
  <c r="L219" i="2"/>
  <c r="M478" i="9"/>
  <c r="L478" i="9" s="1"/>
  <c r="K218" i="2"/>
  <c r="P485" i="5"/>
  <c r="L219" i="12" l="1"/>
  <c r="M479" i="11"/>
  <c r="L220" i="2"/>
  <c r="M479" i="9"/>
  <c r="L479" i="9" s="1"/>
  <c r="K219" i="2"/>
  <c r="P486" i="5"/>
  <c r="L220" i="12" l="1"/>
  <c r="M480" i="11"/>
  <c r="L221" i="2"/>
  <c r="M480" i="9"/>
  <c r="L480" i="9" s="1"/>
  <c r="K220" i="2"/>
  <c r="P487" i="5"/>
  <c r="L221" i="12" l="1"/>
  <c r="M481" i="11"/>
  <c r="L222" i="2"/>
  <c r="M481" i="9"/>
  <c r="L481" i="9" s="1"/>
  <c r="K221" i="2"/>
  <c r="P488" i="5"/>
  <c r="L487" i="5"/>
  <c r="L222" i="12" l="1"/>
  <c r="M482" i="11"/>
  <c r="L223" i="2"/>
  <c r="M482" i="9"/>
  <c r="L482" i="9" s="1"/>
  <c r="K222" i="2"/>
  <c r="P489" i="5"/>
  <c r="P490" i="5" s="1"/>
  <c r="P491" i="5" s="1"/>
  <c r="L488" i="5"/>
  <c r="L223" i="12" l="1"/>
  <c r="M483" i="11"/>
  <c r="L224" i="2"/>
  <c r="M483" i="9"/>
  <c r="L483" i="9" s="1"/>
  <c r="K223" i="2"/>
  <c r="L491" i="5"/>
  <c r="P492" i="5"/>
  <c r="L224" i="12" l="1"/>
  <c r="M484" i="11"/>
  <c r="L225" i="2"/>
  <c r="M484" i="9"/>
  <c r="L484" i="9" s="1"/>
  <c r="K224" i="2"/>
  <c r="P493" i="5"/>
  <c r="L492" i="5"/>
  <c r="L225" i="12" l="1"/>
  <c r="M485" i="11"/>
  <c r="L226" i="2"/>
  <c r="M485" i="9"/>
  <c r="L485" i="9" s="1"/>
  <c r="K225" i="2"/>
  <c r="P494" i="5"/>
  <c r="L493" i="5"/>
  <c r="L226" i="12" l="1"/>
  <c r="M486" i="11"/>
  <c r="L227" i="2"/>
  <c r="M486" i="9"/>
  <c r="L486" i="9" s="1"/>
  <c r="K226" i="2"/>
  <c r="L494" i="5"/>
  <c r="P495" i="5"/>
  <c r="L227" i="12" l="1"/>
  <c r="M487" i="11"/>
  <c r="L228" i="2"/>
  <c r="M487" i="9"/>
  <c r="L487" i="9" s="1"/>
  <c r="K227" i="2"/>
  <c r="P496" i="5"/>
  <c r="L495" i="5"/>
  <c r="L228" i="12" l="1"/>
  <c r="M488" i="11"/>
  <c r="L229" i="2"/>
  <c r="M488" i="9"/>
  <c r="L488" i="9" s="1"/>
  <c r="K228" i="2"/>
  <c r="P497" i="5"/>
  <c r="L496" i="5"/>
  <c r="L229" i="12" l="1"/>
  <c r="M489" i="11"/>
  <c r="L230" i="2"/>
  <c r="M489" i="9"/>
  <c r="L489" i="9" s="1"/>
  <c r="K229" i="2"/>
  <c r="P498" i="5"/>
  <c r="L497" i="5"/>
  <c r="L230" i="12" l="1"/>
  <c r="M490" i="11"/>
  <c r="L231" i="2"/>
  <c r="M490" i="9"/>
  <c r="L490" i="9" s="1"/>
  <c r="K230" i="2"/>
  <c r="L498" i="5"/>
  <c r="P499" i="5"/>
  <c r="L231" i="12" l="1"/>
  <c r="M491" i="11"/>
  <c r="L232" i="2"/>
  <c r="M491" i="9"/>
  <c r="L491" i="9" s="1"/>
  <c r="K231" i="2"/>
  <c r="P500" i="5"/>
  <c r="L499" i="5"/>
  <c r="L232" i="12" l="1"/>
  <c r="M492" i="11"/>
  <c r="L233" i="2"/>
  <c r="M492" i="9"/>
  <c r="L492" i="9" s="1"/>
  <c r="K232" i="2"/>
  <c r="P501" i="5"/>
  <c r="P502" i="5" s="1"/>
  <c r="P503" i="5" s="1"/>
  <c r="L500" i="5"/>
  <c r="L233" i="12" l="1"/>
  <c r="M493" i="11"/>
  <c r="L234" i="2"/>
  <c r="M493" i="9"/>
  <c r="L493" i="9" s="1"/>
  <c r="K233" i="2"/>
  <c r="P504" i="5"/>
  <c r="L503" i="5"/>
  <c r="L234" i="12" l="1"/>
  <c r="M494" i="11"/>
  <c r="L235" i="2"/>
  <c r="M494" i="9"/>
  <c r="L494" i="9" s="1"/>
  <c r="K234" i="2"/>
  <c r="P505" i="5"/>
  <c r="P506" i="5" s="1"/>
  <c r="P507" i="5" s="1"/>
  <c r="L504" i="5"/>
  <c r="L235" i="12" l="1"/>
  <c r="M495" i="11"/>
  <c r="L236" i="2"/>
  <c r="M495" i="9"/>
  <c r="L495" i="9" s="1"/>
  <c r="K235" i="2"/>
  <c r="P508" i="5"/>
  <c r="P509" i="5" s="1"/>
  <c r="P510" i="5" s="1"/>
  <c r="P511" i="5" s="1"/>
  <c r="L507" i="5"/>
  <c r="L236" i="12" l="1"/>
  <c r="M496" i="11"/>
  <c r="L237" i="2"/>
  <c r="M496" i="9"/>
  <c r="L496" i="9" s="1"/>
  <c r="K236" i="2"/>
  <c r="P512" i="5"/>
  <c r="P513" i="5" s="1"/>
  <c r="P514" i="5" s="1"/>
  <c r="P515" i="5" s="1"/>
  <c r="L511" i="5"/>
  <c r="L237" i="12" l="1"/>
  <c r="M497" i="11"/>
  <c r="L238" i="2"/>
  <c r="M497" i="9"/>
  <c r="L497" i="9" s="1"/>
  <c r="K237" i="2"/>
  <c r="P516" i="5"/>
  <c r="P517" i="5" s="1"/>
  <c r="P518" i="5" s="1"/>
  <c r="P519" i="5" s="1"/>
  <c r="L515" i="5"/>
  <c r="L238" i="12" l="1"/>
  <c r="M498" i="11"/>
  <c r="L239" i="2"/>
  <c r="M498" i="9"/>
  <c r="L498" i="9" s="1"/>
  <c r="K238" i="2"/>
  <c r="P520" i="5"/>
  <c r="P521" i="5" s="1"/>
  <c r="P522" i="5" s="1"/>
  <c r="P523" i="5" s="1"/>
  <c r="L519" i="5"/>
  <c r="L239" i="12" l="1"/>
  <c r="M499" i="11"/>
  <c r="L240" i="2"/>
  <c r="M499" i="9"/>
  <c r="L499" i="9" s="1"/>
  <c r="K239" i="2"/>
  <c r="P524" i="5"/>
  <c r="L523" i="5"/>
  <c r="L240" i="12" l="1"/>
  <c r="M500" i="11"/>
  <c r="L241" i="2"/>
  <c r="M500" i="9"/>
  <c r="L500" i="9" s="1"/>
  <c r="K240" i="2"/>
  <c r="P525" i="5"/>
  <c r="L524" i="5"/>
  <c r="L241" i="12" l="1"/>
  <c r="M501" i="11"/>
  <c r="L242" i="2"/>
  <c r="M501" i="9"/>
  <c r="L501" i="9" s="1"/>
  <c r="K241" i="2"/>
  <c r="P526" i="5"/>
  <c r="L525" i="5"/>
  <c r="L242" i="12" l="1"/>
  <c r="M502" i="11"/>
  <c r="L243" i="2"/>
  <c r="M502" i="9"/>
  <c r="L502" i="9" s="1"/>
  <c r="K242" i="2"/>
  <c r="L526" i="5"/>
  <c r="P527" i="5"/>
  <c r="L243" i="12" l="1"/>
  <c r="M503" i="11"/>
  <c r="L244" i="2"/>
  <c r="M503" i="9"/>
  <c r="L503" i="9" s="1"/>
  <c r="K243" i="2"/>
  <c r="P528" i="5"/>
  <c r="L527" i="5"/>
  <c r="L244" i="12" l="1"/>
  <c r="M504" i="11"/>
  <c r="L245" i="2"/>
  <c r="M504" i="9"/>
  <c r="L504" i="9" s="1"/>
  <c r="K244" i="2"/>
  <c r="P529" i="5"/>
  <c r="L528" i="5"/>
  <c r="L245" i="12" l="1"/>
  <c r="M505" i="11"/>
  <c r="L246" i="2"/>
  <c r="M505" i="9"/>
  <c r="L505" i="9" s="1"/>
  <c r="K245" i="2"/>
  <c r="P530" i="5"/>
  <c r="L529" i="5"/>
  <c r="L246" i="12" l="1"/>
  <c r="M506" i="11"/>
  <c r="L247" i="2"/>
  <c r="M506" i="9"/>
  <c r="L506" i="9" s="1"/>
  <c r="K246" i="2"/>
  <c r="L530" i="5"/>
  <c r="P531" i="5"/>
  <c r="M507" i="11" l="1"/>
  <c r="L248" i="2"/>
  <c r="M507" i="9"/>
  <c r="P532" i="5"/>
  <c r="L531" i="5"/>
  <c r="M508" i="11" l="1"/>
  <c r="L249" i="2"/>
  <c r="M508" i="9"/>
  <c r="P533" i="5"/>
  <c r="L532" i="5"/>
  <c r="M509" i="11" l="1"/>
  <c r="L250" i="2"/>
  <c r="M509" i="9"/>
  <c r="P534" i="5"/>
  <c r="L533" i="5"/>
  <c r="L250" i="12" l="1"/>
  <c r="M510" i="11"/>
  <c r="L251" i="2"/>
  <c r="M510" i="9"/>
  <c r="L510" i="9" s="1"/>
  <c r="K250" i="2"/>
  <c r="L534" i="5"/>
  <c r="P535" i="5"/>
  <c r="M511" i="11" l="1"/>
  <c r="L252" i="2"/>
  <c r="M511" i="9"/>
  <c r="P536" i="5"/>
  <c r="L535" i="5"/>
  <c r="M512" i="11" l="1"/>
  <c r="L253" i="2"/>
  <c r="M512" i="9"/>
  <c r="P537" i="5"/>
  <c r="L536" i="5"/>
  <c r="M513" i="11" l="1"/>
  <c r="L254" i="2"/>
  <c r="M513" i="9"/>
  <c r="P538" i="5"/>
  <c r="L537" i="5"/>
  <c r="L254" i="12" l="1"/>
  <c r="M514" i="11"/>
  <c r="L255" i="2"/>
  <c r="M514" i="9"/>
  <c r="L514" i="9" s="1"/>
  <c r="K254" i="2"/>
  <c r="L538" i="5"/>
  <c r="P539" i="5"/>
  <c r="M515" i="11" l="1"/>
  <c r="L256" i="2"/>
  <c r="M515" i="9"/>
  <c r="P540" i="5"/>
  <c r="L539" i="5"/>
  <c r="M516" i="11" l="1"/>
  <c r="L257" i="2"/>
  <c r="M516" i="9"/>
  <c r="P541" i="5"/>
  <c r="L540" i="5"/>
  <c r="M517" i="11" l="1"/>
  <c r="L258" i="2"/>
  <c r="M517" i="9"/>
  <c r="P542" i="5"/>
  <c r="L541" i="5"/>
  <c r="L258" i="12" l="1"/>
  <c r="M518" i="11"/>
  <c r="L259" i="2"/>
  <c r="M518" i="9"/>
  <c r="L518" i="9" s="1"/>
  <c r="K258" i="2"/>
  <c r="L542" i="5"/>
  <c r="P543" i="5"/>
  <c r="M519" i="11" l="1"/>
  <c r="L260" i="2"/>
  <c r="M519" i="9"/>
  <c r="P544" i="5"/>
  <c r="L543" i="5"/>
  <c r="M520" i="11" l="1"/>
  <c r="L261" i="2"/>
  <c r="M520" i="9"/>
  <c r="P545" i="5"/>
  <c r="L544" i="5"/>
  <c r="M521" i="11" l="1"/>
  <c r="L262" i="2"/>
  <c r="M521" i="9"/>
  <c r="P546" i="5"/>
  <c r="L545" i="5"/>
  <c r="L262" i="12" l="1"/>
  <c r="M522" i="11"/>
  <c r="L263" i="2"/>
  <c r="M522" i="9"/>
  <c r="L522" i="9" s="1"/>
  <c r="K262" i="2"/>
  <c r="L546" i="5"/>
  <c r="P547" i="5"/>
  <c r="L263" i="12" l="1"/>
  <c r="M523" i="11"/>
  <c r="L264" i="2"/>
  <c r="M523" i="9"/>
  <c r="L523" i="9" s="1"/>
  <c r="K263" i="2"/>
  <c r="P548" i="5"/>
  <c r="L547" i="5"/>
  <c r="L264" i="12" l="1"/>
  <c r="M524" i="11"/>
  <c r="L265" i="2"/>
  <c r="M524" i="9"/>
  <c r="L524" i="9" s="1"/>
  <c r="K264" i="2"/>
  <c r="P549" i="5"/>
  <c r="L548" i="5"/>
  <c r="L265" i="12" l="1"/>
  <c r="M525" i="11"/>
  <c r="L266" i="2"/>
  <c r="M525" i="9"/>
  <c r="L525" i="9" s="1"/>
  <c r="K265" i="2"/>
  <c r="P550" i="5"/>
  <c r="L549" i="5"/>
  <c r="L266" i="12" l="1"/>
  <c r="M526" i="11"/>
  <c r="L267" i="2"/>
  <c r="M526" i="9"/>
  <c r="L526" i="9" s="1"/>
  <c r="K266" i="2"/>
  <c r="L550" i="5"/>
  <c r="P551" i="5"/>
  <c r="L267" i="12" l="1"/>
  <c r="M527" i="11"/>
  <c r="L268" i="2"/>
  <c r="M527" i="9"/>
  <c r="L527" i="9" s="1"/>
  <c r="K267" i="2"/>
  <c r="P552" i="5"/>
  <c r="L551" i="5"/>
  <c r="L268" i="12" l="1"/>
  <c r="M528" i="11"/>
  <c r="L269" i="2"/>
  <c r="M528" i="9"/>
  <c r="L528" i="9" s="1"/>
  <c r="K268" i="2"/>
  <c r="P553" i="5"/>
  <c r="L552" i="5"/>
  <c r="L269" i="12" l="1"/>
  <c r="M529" i="11"/>
  <c r="L270" i="2"/>
  <c r="M529" i="9"/>
  <c r="L529" i="9" s="1"/>
  <c r="K269" i="2"/>
  <c r="P554" i="5"/>
  <c r="L553" i="5"/>
  <c r="L270" i="12" l="1"/>
  <c r="M530" i="11"/>
  <c r="L271" i="2"/>
  <c r="M530" i="9"/>
  <c r="L530" i="9" s="1"/>
  <c r="K270" i="2"/>
  <c r="L554" i="5"/>
  <c r="P555" i="5"/>
  <c r="L271" i="12" l="1"/>
  <c r="M531" i="11"/>
  <c r="L272" i="2"/>
  <c r="M531" i="9"/>
  <c r="L531" i="9" s="1"/>
  <c r="K271" i="2"/>
  <c r="P556" i="5"/>
  <c r="L555" i="5"/>
  <c r="L272" i="12" l="1"/>
  <c r="M532" i="11"/>
  <c r="L273" i="2"/>
  <c r="M532" i="9"/>
  <c r="L532" i="9" s="1"/>
  <c r="K272" i="2"/>
  <c r="P557" i="5"/>
  <c r="L556" i="5"/>
  <c r="L273" i="12" l="1"/>
  <c r="M533" i="11"/>
  <c r="L274" i="2"/>
  <c r="M533" i="9"/>
  <c r="L533" i="9" s="1"/>
  <c r="K273" i="2"/>
  <c r="P558" i="5"/>
  <c r="L557" i="5"/>
  <c r="L274" i="12" l="1"/>
  <c r="M534" i="11"/>
  <c r="L275" i="2"/>
  <c r="M534" i="9"/>
  <c r="L534" i="9" s="1"/>
  <c r="K274" i="2"/>
  <c r="L558" i="5"/>
  <c r="P559" i="5"/>
  <c r="L275" i="12" l="1"/>
  <c r="M535" i="11"/>
  <c r="L276" i="2"/>
  <c r="M535" i="9"/>
  <c r="L535" i="9" s="1"/>
  <c r="K275" i="2"/>
  <c r="P560" i="5"/>
  <c r="L559" i="5"/>
  <c r="L276" i="12" l="1"/>
  <c r="M536" i="11"/>
  <c r="L277" i="2"/>
  <c r="M536" i="9"/>
  <c r="L536" i="9" s="1"/>
  <c r="K276" i="2"/>
  <c r="P561" i="5"/>
  <c r="P562" i="5" s="1"/>
  <c r="P563" i="5" s="1"/>
  <c r="L560" i="5"/>
  <c r="L277" i="12" l="1"/>
  <c r="M537" i="11"/>
  <c r="L278" i="2"/>
  <c r="M537" i="9"/>
  <c r="L537" i="9" s="1"/>
  <c r="K277" i="2"/>
  <c r="P564" i="5"/>
  <c r="L563" i="5"/>
  <c r="L278" i="12" l="1"/>
  <c r="M538" i="11"/>
  <c r="L279" i="2"/>
  <c r="M538" i="9"/>
  <c r="L538" i="9" s="1"/>
  <c r="K278" i="2"/>
  <c r="P565" i="5"/>
  <c r="P566" i="5" s="1"/>
  <c r="P567" i="5" s="1"/>
  <c r="L564" i="5"/>
  <c r="L279" i="12" l="1"/>
  <c r="M539" i="11"/>
  <c r="L280" i="2"/>
  <c r="M539" i="9"/>
  <c r="L539" i="9" s="1"/>
  <c r="K279" i="2"/>
  <c r="P568" i="5"/>
  <c r="L567" i="5"/>
  <c r="L280" i="12" l="1"/>
  <c r="M540" i="11"/>
  <c r="L281" i="2"/>
  <c r="M540" i="9"/>
  <c r="L540" i="9" s="1"/>
  <c r="K280" i="2"/>
  <c r="P569" i="5"/>
  <c r="P570" i="5" s="1"/>
  <c r="P571" i="5" s="1"/>
  <c r="L568" i="5"/>
  <c r="L281" i="12" l="1"/>
  <c r="M541" i="11"/>
  <c r="L282" i="2"/>
  <c r="M541" i="9"/>
  <c r="L541" i="9" s="1"/>
  <c r="K281" i="2"/>
  <c r="P572" i="5"/>
  <c r="L571" i="5"/>
  <c r="L282" i="12" l="1"/>
  <c r="M542" i="11"/>
  <c r="L283" i="2"/>
  <c r="M542" i="9"/>
  <c r="L542" i="9" s="1"/>
  <c r="K282" i="2"/>
  <c r="P573" i="5"/>
  <c r="P574" i="5" s="1"/>
  <c r="P575" i="5" s="1"/>
  <c r="L572" i="5"/>
  <c r="L283" i="12" l="1"/>
  <c r="M543" i="11"/>
  <c r="L284" i="2"/>
  <c r="M543" i="9"/>
  <c r="L543" i="9" s="1"/>
  <c r="K283" i="2"/>
  <c r="P576" i="5"/>
  <c r="L575" i="5"/>
  <c r="L284" i="12" l="1"/>
  <c r="M544" i="11"/>
  <c r="L285" i="2"/>
  <c r="M544" i="9"/>
  <c r="L544" i="9" s="1"/>
  <c r="K284" i="2"/>
  <c r="P577" i="5"/>
  <c r="L576" i="5"/>
  <c r="L285" i="12" l="1"/>
  <c r="M545" i="11"/>
  <c r="L286" i="2"/>
  <c r="M545" i="9"/>
  <c r="L545" i="9" s="1"/>
  <c r="K285" i="2"/>
  <c r="P578" i="5"/>
  <c r="L577" i="5"/>
  <c r="L286" i="12" l="1"/>
  <c r="M546" i="11"/>
  <c r="L287" i="2"/>
  <c r="M546" i="9"/>
  <c r="L546" i="9" s="1"/>
  <c r="K286" i="2"/>
  <c r="L578" i="5"/>
  <c r="P579" i="5"/>
  <c r="L287" i="12" l="1"/>
  <c r="M547" i="11"/>
  <c r="L288" i="2"/>
  <c r="M547" i="9"/>
  <c r="L547" i="9" s="1"/>
  <c r="K287" i="2"/>
  <c r="L579" i="5"/>
  <c r="P580" i="5"/>
  <c r="L288" i="12" l="1"/>
  <c r="M548" i="11"/>
  <c r="L289" i="2"/>
  <c r="M548" i="9"/>
  <c r="L548" i="9" s="1"/>
  <c r="K288" i="2"/>
  <c r="P581" i="5"/>
  <c r="L580" i="5"/>
  <c r="L289" i="12" l="1"/>
  <c r="M549" i="11"/>
  <c r="L290" i="2"/>
  <c r="M549" i="9"/>
  <c r="L549" i="9" s="1"/>
  <c r="K289" i="2"/>
  <c r="P582" i="5"/>
  <c r="L581" i="5"/>
  <c r="L290" i="12" l="1"/>
  <c r="M550" i="11"/>
  <c r="L291" i="2"/>
  <c r="M550" i="9"/>
  <c r="L550" i="9" s="1"/>
  <c r="K290" i="2"/>
  <c r="P583" i="5"/>
  <c r="L582" i="5"/>
  <c r="L291" i="12" l="1"/>
  <c r="M551" i="11"/>
  <c r="L292" i="2"/>
  <c r="M551" i="9"/>
  <c r="L551" i="9" s="1"/>
  <c r="K291" i="2"/>
  <c r="P584" i="5"/>
  <c r="L583" i="5"/>
  <c r="L292" i="12" l="1"/>
  <c r="M552" i="11"/>
  <c r="L293" i="2"/>
  <c r="M552" i="9"/>
  <c r="L552" i="9" s="1"/>
  <c r="K292" i="2"/>
  <c r="P585" i="5"/>
  <c r="L584" i="5"/>
  <c r="L293" i="12" l="1"/>
  <c r="M553" i="11"/>
  <c r="L294" i="2"/>
  <c r="M553" i="9"/>
  <c r="L553" i="9" s="1"/>
  <c r="K293" i="2"/>
  <c r="P586" i="5"/>
  <c r="L585" i="5"/>
  <c r="L294" i="12" l="1"/>
  <c r="M554" i="11"/>
  <c r="L295" i="2"/>
  <c r="M554" i="9"/>
  <c r="L554" i="9" s="1"/>
  <c r="K294" i="2"/>
  <c r="L586" i="5"/>
  <c r="P587" i="5"/>
  <c r="L295" i="12" l="1"/>
  <c r="M555" i="11"/>
  <c r="L296" i="2"/>
  <c r="M555" i="9"/>
  <c r="L555" i="9" s="1"/>
  <c r="K295" i="2"/>
  <c r="P588" i="5"/>
  <c r="L587" i="5"/>
  <c r="L296" i="12" l="1"/>
  <c r="M556" i="11"/>
  <c r="L297" i="2"/>
  <c r="M556" i="9"/>
  <c r="L556" i="9" s="1"/>
  <c r="K296" i="2"/>
  <c r="P589" i="5"/>
  <c r="L588" i="5"/>
  <c r="M557" i="11" l="1"/>
  <c r="L298" i="2"/>
  <c r="M557" i="9"/>
  <c r="P590" i="5"/>
  <c r="L589" i="5"/>
  <c r="L298" i="12" l="1"/>
  <c r="M558" i="11"/>
  <c r="L299" i="2"/>
  <c r="M558" i="9"/>
  <c r="L558" i="9" s="1"/>
  <c r="K298" i="2"/>
  <c r="L590" i="5"/>
  <c r="P591" i="5"/>
  <c r="M559" i="11" l="1"/>
  <c r="L300" i="2"/>
  <c r="M559" i="9"/>
  <c r="P592" i="5"/>
  <c r="L591" i="5"/>
  <c r="M560" i="11" l="1"/>
  <c r="L301" i="2"/>
  <c r="M560" i="9"/>
  <c r="L592" i="5"/>
  <c r="P593" i="5"/>
  <c r="M561" i="11" l="1"/>
  <c r="L302" i="2"/>
  <c r="M561" i="9"/>
  <c r="P594" i="5"/>
  <c r="L593" i="5"/>
  <c r="L302" i="12" l="1"/>
  <c r="M562" i="11"/>
  <c r="L303" i="2"/>
  <c r="M562" i="9"/>
  <c r="L562" i="9" s="1"/>
  <c r="K302" i="2"/>
  <c r="L594" i="5"/>
  <c r="P595" i="5"/>
  <c r="M563" i="11" l="1"/>
  <c r="L304" i="2"/>
  <c r="M563" i="9"/>
  <c r="P596" i="5"/>
  <c r="L595" i="5"/>
  <c r="M564" i="11" l="1"/>
  <c r="L305" i="2"/>
  <c r="M564" i="9"/>
  <c r="P597" i="5"/>
  <c r="L596" i="5"/>
  <c r="M565" i="11" l="1"/>
  <c r="L306" i="2"/>
  <c r="M565" i="9"/>
  <c r="P598" i="5"/>
  <c r="L597" i="5"/>
  <c r="L306" i="12" l="1"/>
  <c r="M566" i="11"/>
  <c r="L307" i="2"/>
  <c r="M566" i="9"/>
  <c r="L566" i="9" s="1"/>
  <c r="K306" i="2"/>
  <c r="L598" i="5"/>
  <c r="P599" i="5"/>
  <c r="M567" i="11" l="1"/>
  <c r="L308" i="2"/>
  <c r="M567" i="9"/>
  <c r="P600" i="5"/>
  <c r="L599" i="5"/>
  <c r="M568" i="11" l="1"/>
  <c r="L309" i="2"/>
  <c r="M568" i="9"/>
  <c r="P601" i="5"/>
  <c r="L600" i="5"/>
  <c r="M569" i="11" l="1"/>
  <c r="L310" i="2"/>
  <c r="M569" i="9"/>
  <c r="P602" i="5"/>
  <c r="L601" i="5"/>
  <c r="L310" i="12" l="1"/>
  <c r="M570" i="11"/>
  <c r="L311" i="2"/>
  <c r="M570" i="9"/>
  <c r="L570" i="9" s="1"/>
  <c r="K310" i="2"/>
  <c r="L602" i="5"/>
  <c r="P603" i="5"/>
  <c r="M571" i="11" l="1"/>
  <c r="L312" i="2"/>
  <c r="M571" i="9"/>
  <c r="P604" i="5"/>
  <c r="L603" i="5"/>
  <c r="M572" i="11" l="1"/>
  <c r="L313" i="2"/>
  <c r="M572" i="9"/>
  <c r="P605" i="5"/>
  <c r="L604" i="5"/>
  <c r="M573" i="11" l="1"/>
  <c r="L314" i="2"/>
  <c r="M573" i="9"/>
  <c r="P606" i="5"/>
  <c r="L605" i="5"/>
  <c r="L314" i="12" l="1"/>
  <c r="M574" i="11"/>
  <c r="L315" i="2"/>
  <c r="M574" i="9"/>
  <c r="L574" i="9" s="1"/>
  <c r="K314" i="2"/>
  <c r="L606" i="5"/>
  <c r="P607" i="5"/>
  <c r="L315" i="12" l="1"/>
  <c r="M575" i="11"/>
  <c r="L316" i="2"/>
  <c r="M575" i="9"/>
  <c r="L575" i="9" s="1"/>
  <c r="K315" i="2"/>
  <c r="P608" i="5"/>
  <c r="L607" i="5"/>
  <c r="L316" i="12" l="1"/>
  <c r="M576" i="11"/>
  <c r="L317" i="2"/>
  <c r="M576" i="9"/>
  <c r="L576" i="9" s="1"/>
  <c r="K316" i="2"/>
  <c r="P609" i="5"/>
  <c r="L608" i="5"/>
  <c r="L317" i="12" l="1"/>
  <c r="M577" i="11"/>
  <c r="L318" i="2"/>
  <c r="M577" i="9"/>
  <c r="L577" i="9" s="1"/>
  <c r="K317" i="2"/>
  <c r="P610" i="5"/>
  <c r="L609" i="5"/>
  <c r="L318" i="12" l="1"/>
  <c r="M578" i="11"/>
  <c r="L319" i="2"/>
  <c r="M578" i="9"/>
  <c r="L578" i="9" s="1"/>
  <c r="K318" i="2"/>
  <c r="L610" i="5"/>
  <c r="P611" i="5"/>
  <c r="L319" i="12" l="1"/>
  <c r="M579" i="11"/>
  <c r="L320" i="2"/>
  <c r="M579" i="9"/>
  <c r="L579" i="9" s="1"/>
  <c r="K319" i="2"/>
  <c r="P612" i="5"/>
  <c r="L611" i="5"/>
  <c r="L320" i="12" l="1"/>
  <c r="M580" i="11"/>
  <c r="L321" i="2"/>
  <c r="M580" i="9"/>
  <c r="L580" i="9" s="1"/>
  <c r="K320" i="2"/>
  <c r="P613" i="5"/>
  <c r="P614" i="5" s="1"/>
  <c r="P615" i="5" s="1"/>
  <c r="L612" i="5"/>
  <c r="L321" i="12" l="1"/>
  <c r="M581" i="11"/>
  <c r="L322" i="2"/>
  <c r="M581" i="9"/>
  <c r="L581" i="9" s="1"/>
  <c r="K321" i="2"/>
  <c r="P616" i="5"/>
  <c r="L615" i="5"/>
  <c r="L322" i="12" l="1"/>
  <c r="M582" i="11"/>
  <c r="L323" i="2"/>
  <c r="M582" i="9"/>
  <c r="L582" i="9" s="1"/>
  <c r="K322" i="2"/>
  <c r="P617" i="5"/>
  <c r="P618" i="5" s="1"/>
  <c r="P619" i="5" s="1"/>
  <c r="L616" i="5"/>
  <c r="L323" i="12" l="1"/>
  <c r="M583" i="11"/>
  <c r="L324" i="2"/>
  <c r="M583" i="9"/>
  <c r="L583" i="9" s="1"/>
  <c r="K323" i="2"/>
  <c r="P620" i="5"/>
  <c r="L619" i="5"/>
  <c r="L324" i="12" l="1"/>
  <c r="M584" i="11"/>
  <c r="L325" i="2"/>
  <c r="M584" i="9"/>
  <c r="L584" i="9" s="1"/>
  <c r="K324" i="2"/>
  <c r="P621" i="5"/>
  <c r="P622" i="5" s="1"/>
  <c r="P623" i="5" s="1"/>
  <c r="L620" i="5"/>
  <c r="L325" i="12" l="1"/>
  <c r="M585" i="11"/>
  <c r="L326" i="2"/>
  <c r="M585" i="9"/>
  <c r="L585" i="9" s="1"/>
  <c r="K325" i="2"/>
  <c r="P624" i="5"/>
  <c r="L623" i="5"/>
  <c r="L326" i="12" l="1"/>
  <c r="M586" i="11"/>
  <c r="L327" i="2"/>
  <c r="M586" i="9"/>
  <c r="L586" i="9" s="1"/>
  <c r="K326" i="2"/>
  <c r="P625" i="5"/>
  <c r="P626" i="5" s="1"/>
  <c r="P627" i="5" s="1"/>
  <c r="L624" i="5"/>
  <c r="L327" i="12" l="1"/>
  <c r="M587" i="11"/>
  <c r="L328" i="2"/>
  <c r="M587" i="9"/>
  <c r="L587" i="9" s="1"/>
  <c r="K327" i="2"/>
  <c r="L627" i="5"/>
  <c r="P628" i="5"/>
  <c r="L328" i="12" l="1"/>
  <c r="M588" i="11"/>
  <c r="L329" i="2"/>
  <c r="M588" i="9"/>
  <c r="L588" i="9" s="1"/>
  <c r="K328" i="2"/>
  <c r="P629" i="5"/>
  <c r="L628" i="5"/>
  <c r="L329" i="12" l="1"/>
  <c r="M589" i="11"/>
  <c r="L330" i="2"/>
  <c r="M589" i="9"/>
  <c r="L589" i="9" s="1"/>
  <c r="K329" i="2"/>
  <c r="P630" i="5"/>
  <c r="L629" i="5"/>
  <c r="L330" i="12" l="1"/>
  <c r="M590" i="11"/>
  <c r="L331" i="2"/>
  <c r="M590" i="9"/>
  <c r="L590" i="9" s="1"/>
  <c r="K330" i="2"/>
  <c r="L630" i="5"/>
  <c r="P631" i="5"/>
  <c r="L331" i="12" l="1"/>
  <c r="M591" i="11"/>
  <c r="L332" i="2"/>
  <c r="M591" i="9"/>
  <c r="L591" i="9" s="1"/>
  <c r="K331" i="2"/>
  <c r="P632" i="5"/>
  <c r="L631" i="5"/>
  <c r="L332" i="12" l="1"/>
  <c r="M592" i="11"/>
  <c r="L333" i="2"/>
  <c r="M592" i="9"/>
  <c r="L592" i="9" s="1"/>
  <c r="K332" i="2"/>
  <c r="P633" i="5"/>
  <c r="L632" i="5"/>
  <c r="L333" i="12" l="1"/>
  <c r="M593" i="11"/>
  <c r="L334" i="2"/>
  <c r="M593" i="9"/>
  <c r="L593" i="9" s="1"/>
  <c r="K333" i="2"/>
  <c r="P634" i="5"/>
  <c r="L633" i="5"/>
  <c r="L334" i="12" l="1"/>
  <c r="M594" i="11"/>
  <c r="L335" i="2"/>
  <c r="M594" i="9"/>
  <c r="L594" i="9" s="1"/>
  <c r="K334" i="2"/>
  <c r="L634" i="5"/>
  <c r="P635" i="5"/>
  <c r="L335" i="12" l="1"/>
  <c r="M595" i="11"/>
  <c r="L336" i="2"/>
  <c r="M595" i="9"/>
  <c r="L595" i="9" s="1"/>
  <c r="K335" i="2"/>
  <c r="P636" i="5"/>
  <c r="L635" i="5"/>
  <c r="L336" i="12" l="1"/>
  <c r="M596" i="11"/>
  <c r="L337" i="2"/>
  <c r="M596" i="9"/>
  <c r="L596" i="9" s="1"/>
  <c r="K336" i="2"/>
  <c r="P637" i="5"/>
  <c r="L636" i="5"/>
  <c r="L337" i="12" l="1"/>
  <c r="M597" i="11"/>
  <c r="L338" i="2"/>
  <c r="M597" i="9"/>
  <c r="L597" i="9" s="1"/>
  <c r="K337" i="2"/>
  <c r="P638" i="5"/>
  <c r="L637" i="5"/>
  <c r="L338" i="12" l="1"/>
  <c r="M598" i="11"/>
  <c r="L339" i="2"/>
  <c r="M598" i="9"/>
  <c r="L598" i="9" s="1"/>
  <c r="K338" i="2"/>
  <c r="L638" i="5"/>
  <c r="P639" i="5"/>
  <c r="L339" i="12" l="1"/>
  <c r="M599" i="11"/>
  <c r="L340" i="2"/>
  <c r="M599" i="9"/>
  <c r="L599" i="9" s="1"/>
  <c r="K339" i="2"/>
  <c r="P640" i="5"/>
  <c r="L639" i="5"/>
  <c r="L340" i="12" l="1"/>
  <c r="M600" i="11"/>
  <c r="L341" i="2"/>
  <c r="M600" i="9"/>
  <c r="L600" i="9" s="1"/>
  <c r="K340" i="2"/>
  <c r="P641" i="5"/>
  <c r="L640" i="5"/>
  <c r="L341" i="12" l="1"/>
  <c r="M601" i="11"/>
  <c r="L342" i="2"/>
  <c r="M601" i="9"/>
  <c r="L601" i="9" s="1"/>
  <c r="K341" i="2"/>
  <c r="P642" i="5"/>
  <c r="L641" i="5"/>
  <c r="L342" i="12" l="1"/>
  <c r="M602" i="11"/>
  <c r="L343" i="2"/>
  <c r="M602" i="9"/>
  <c r="L602" i="9" s="1"/>
  <c r="K342" i="2"/>
  <c r="L642" i="5"/>
  <c r="P643" i="5"/>
  <c r="L343" i="12" l="1"/>
  <c r="M603" i="11"/>
  <c r="L344" i="2"/>
  <c r="M603" i="9"/>
  <c r="L603" i="9" s="1"/>
  <c r="K343" i="2"/>
  <c r="P644" i="5"/>
  <c r="L643" i="5"/>
  <c r="L344" i="12" l="1"/>
  <c r="M604" i="11"/>
  <c r="L345" i="2"/>
  <c r="M604" i="9"/>
  <c r="L604" i="9" s="1"/>
  <c r="K344" i="2"/>
  <c r="P645" i="5"/>
  <c r="L644" i="5"/>
  <c r="L345" i="12" l="1"/>
  <c r="M605" i="11"/>
  <c r="L346" i="2"/>
  <c r="M605" i="9"/>
  <c r="L605" i="9" s="1"/>
  <c r="K345" i="2"/>
  <c r="P646" i="5"/>
  <c r="L645" i="5"/>
  <c r="L346" i="12" l="1"/>
  <c r="M606" i="11"/>
  <c r="L347" i="2"/>
  <c r="M606" i="9"/>
  <c r="L606" i="9" s="1"/>
  <c r="K346" i="2"/>
  <c r="P647" i="5"/>
  <c r="L646" i="5"/>
  <c r="L347" i="12" l="1"/>
  <c r="M607" i="11"/>
  <c r="L348" i="2"/>
  <c r="M607" i="9"/>
  <c r="L607" i="9" s="1"/>
  <c r="K347" i="2"/>
  <c r="L647" i="5"/>
  <c r="P648" i="5"/>
  <c r="L348" i="12" l="1"/>
  <c r="M608" i="11"/>
  <c r="L349" i="2"/>
  <c r="M608" i="9"/>
  <c r="L608" i="9" s="1"/>
  <c r="K348" i="2"/>
  <c r="L648" i="5"/>
  <c r="P649" i="5"/>
  <c r="L349" i="12" l="1"/>
  <c r="M609" i="11"/>
  <c r="L350" i="2"/>
  <c r="M609" i="9"/>
  <c r="L609" i="9" s="1"/>
  <c r="K349" i="2"/>
  <c r="P650" i="5"/>
  <c r="L649" i="5"/>
  <c r="L350" i="12" l="1"/>
  <c r="M610" i="11"/>
  <c r="L351" i="2"/>
  <c r="M610" i="9"/>
  <c r="L610" i="9" s="1"/>
  <c r="K350" i="2"/>
  <c r="L650" i="5"/>
  <c r="P651" i="5"/>
  <c r="M611" i="11" l="1"/>
  <c r="L352" i="2"/>
  <c r="M611" i="9"/>
  <c r="P652" i="5"/>
  <c r="L651" i="5"/>
  <c r="M612" i="11" l="1"/>
  <c r="L353" i="2"/>
  <c r="M612" i="9"/>
  <c r="L652" i="5"/>
  <c r="P653" i="5"/>
  <c r="M613" i="11" l="1"/>
  <c r="L354" i="2"/>
  <c r="M613" i="9"/>
  <c r="P654" i="5"/>
  <c r="L653" i="5"/>
  <c r="L354" i="12" l="1"/>
  <c r="M614" i="11"/>
  <c r="L355" i="2"/>
  <c r="M614" i="9"/>
  <c r="L614" i="9" s="1"/>
  <c r="K354" i="2"/>
  <c r="P655" i="5"/>
  <c r="L654" i="5"/>
  <c r="M615" i="11" l="1"/>
  <c r="L356" i="2"/>
  <c r="M615" i="9"/>
  <c r="L655" i="5"/>
  <c r="P656" i="5"/>
  <c r="M616" i="11" l="1"/>
  <c r="L357" i="2"/>
  <c r="M616" i="9"/>
  <c r="P657" i="5"/>
  <c r="L656" i="5"/>
  <c r="M617" i="11" l="1"/>
  <c r="L358" i="2"/>
  <c r="M617" i="9"/>
  <c r="P658" i="5"/>
  <c r="L657" i="5"/>
  <c r="L358" i="12" l="1"/>
  <c r="M618" i="11"/>
  <c r="L359" i="2"/>
  <c r="M618" i="9"/>
  <c r="L618" i="9" s="1"/>
  <c r="K358" i="2"/>
  <c r="L658" i="5"/>
  <c r="P659" i="5"/>
  <c r="M619" i="11" l="1"/>
  <c r="L360" i="2"/>
  <c r="M619" i="9"/>
  <c r="L659" i="5"/>
  <c r="P660" i="5"/>
  <c r="M620" i="11" l="1"/>
  <c r="L361" i="2"/>
  <c r="M620" i="9"/>
  <c r="L660" i="5"/>
  <c r="P661" i="5"/>
  <c r="M621" i="11" l="1"/>
  <c r="L362" i="2"/>
  <c r="M621" i="9"/>
  <c r="P662" i="5"/>
  <c r="L661" i="5"/>
  <c r="L362" i="12" l="1"/>
  <c r="M622" i="11"/>
  <c r="L363" i="2"/>
  <c r="M622" i="9"/>
  <c r="L622" i="9" s="1"/>
  <c r="K362" i="2"/>
  <c r="P663" i="5"/>
  <c r="L662" i="5"/>
  <c r="M623" i="11" l="1"/>
  <c r="L364" i="2"/>
  <c r="M623" i="9"/>
  <c r="L663" i="5"/>
  <c r="P664" i="5"/>
  <c r="M624" i="11" l="1"/>
  <c r="L365" i="2"/>
  <c r="M624" i="9"/>
  <c r="L664" i="5"/>
  <c r="P665" i="5"/>
  <c r="M625" i="11" l="1"/>
  <c r="L366" i="2"/>
  <c r="L367" i="2" s="1"/>
  <c r="M625" i="9"/>
  <c r="P666" i="5"/>
  <c r="L665" i="5"/>
  <c r="M627" i="9" l="1"/>
  <c r="L627" i="9" s="1"/>
  <c r="L368" i="2"/>
  <c r="K367" i="2"/>
  <c r="L367" i="12"/>
  <c r="M627" i="11"/>
  <c r="L366" i="12"/>
  <c r="M626" i="11"/>
  <c r="M626" i="9"/>
  <c r="L626" i="9" s="1"/>
  <c r="K366" i="2"/>
  <c r="L666" i="5"/>
  <c r="P667" i="5"/>
  <c r="M628" i="9" l="1"/>
  <c r="L628" i="9" s="1"/>
  <c r="K368" i="2"/>
  <c r="L368" i="12"/>
  <c r="M628" i="11"/>
  <c r="L369" i="2"/>
  <c r="P668" i="5"/>
  <c r="L667" i="5"/>
  <c r="M629" i="9" l="1"/>
  <c r="L629" i="9" s="1"/>
  <c r="L370" i="2"/>
  <c r="M629" i="11"/>
  <c r="L369" i="12"/>
  <c r="K369" i="2"/>
  <c r="L668" i="5"/>
  <c r="P669" i="5"/>
  <c r="L371" i="2" l="1"/>
  <c r="K370" i="2"/>
  <c r="M630" i="9"/>
  <c r="L630" i="9" s="1"/>
  <c r="L370" i="12"/>
  <c r="M630" i="11"/>
  <c r="P670" i="5"/>
  <c r="L669" i="5"/>
  <c r="K371" i="2" l="1"/>
  <c r="L371" i="12"/>
  <c r="L372" i="2"/>
  <c r="M631" i="9"/>
  <c r="L631" i="9" s="1"/>
  <c r="M631" i="11"/>
  <c r="P671" i="5"/>
  <c r="L670" i="5"/>
  <c r="L373" i="2" l="1"/>
  <c r="K372" i="2"/>
  <c r="M632" i="9"/>
  <c r="L632" i="9" s="1"/>
  <c r="L372" i="12"/>
  <c r="M632" i="11"/>
  <c r="P672" i="5"/>
  <c r="L671" i="5"/>
  <c r="M633" i="9" l="1"/>
  <c r="L633" i="9" s="1"/>
  <c r="L374" i="2"/>
  <c r="K373" i="2"/>
  <c r="L373" i="12"/>
  <c r="M633" i="11"/>
  <c r="P673" i="5"/>
  <c r="L673" i="5" s="1"/>
  <c r="L672" i="5"/>
  <c r="M634" i="9" l="1"/>
  <c r="L634" i="9" s="1"/>
  <c r="K374" i="2"/>
  <c r="L375" i="2"/>
  <c r="L374" i="12"/>
  <c r="M634" i="11"/>
  <c r="M635" i="9" l="1"/>
  <c r="L635" i="9" s="1"/>
  <c r="L375" i="12"/>
  <c r="M635" i="11"/>
  <c r="K375" i="2"/>
  <c r="L376" i="2"/>
  <c r="M636" i="9" l="1"/>
  <c r="L636" i="9" s="1"/>
  <c r="L377" i="2"/>
  <c r="K376" i="2"/>
  <c r="L376" i="12"/>
  <c r="M636" i="11"/>
  <c r="L378" i="2" l="1"/>
  <c r="M637" i="9"/>
  <c r="L637" i="9" s="1"/>
  <c r="M637" i="11"/>
  <c r="K377" i="2"/>
  <c r="L377" i="12"/>
  <c r="K378" i="2" l="1"/>
  <c r="M638" i="9"/>
  <c r="L638" i="9" s="1"/>
  <c r="L378" i="12"/>
  <c r="L379" i="2"/>
  <c r="M638" i="11"/>
  <c r="K379" i="2" l="1"/>
  <c r="L379" i="12"/>
  <c r="M639" i="11"/>
  <c r="M639" i="9"/>
  <c r="L639" i="9" s="1"/>
  <c r="L380" i="2"/>
  <c r="L381" i="2" l="1"/>
  <c r="K380" i="2"/>
  <c r="M640" i="9"/>
  <c r="L640" i="9" s="1"/>
  <c r="L380" i="12"/>
  <c r="M640" i="11"/>
  <c r="K381" i="2" l="1"/>
  <c r="L381" i="12"/>
  <c r="L382" i="2"/>
  <c r="M641" i="11"/>
  <c r="M641" i="9"/>
  <c r="L641" i="9" s="1"/>
  <c r="M642" i="9" l="1"/>
  <c r="L642" i="9" s="1"/>
  <c r="L383" i="2"/>
  <c r="K382" i="2"/>
  <c r="L382" i="12"/>
  <c r="M642" i="11"/>
  <c r="K383" i="2" l="1"/>
  <c r="L383" i="12"/>
  <c r="L384" i="2"/>
  <c r="M643" i="9"/>
  <c r="L643" i="9" s="1"/>
  <c r="M643" i="11"/>
  <c r="K384" i="2" l="1"/>
  <c r="L385" i="2"/>
  <c r="M644" i="9"/>
  <c r="L644" i="9" s="1"/>
  <c r="L384" i="12"/>
  <c r="M644" i="11"/>
  <c r="L385" i="12" l="1"/>
  <c r="M645" i="11"/>
  <c r="L386" i="2"/>
  <c r="M645" i="9"/>
  <c r="L645" i="9" s="1"/>
  <c r="K385" i="2"/>
  <c r="M646" i="9" l="1"/>
  <c r="L646" i="9" s="1"/>
  <c r="K386" i="2"/>
  <c r="L386" i="12"/>
  <c r="M646" i="11"/>
  <c r="L387" i="2"/>
  <c r="L388" i="2" l="1"/>
  <c r="L387" i="12"/>
  <c r="M647" i="11"/>
  <c r="M647" i="9"/>
  <c r="L647" i="9" s="1"/>
  <c r="K387" i="2"/>
  <c r="M648" i="9" l="1"/>
  <c r="L648" i="9" s="1"/>
  <c r="L388" i="12"/>
  <c r="M648" i="11"/>
  <c r="L389" i="2"/>
  <c r="K388" i="2"/>
  <c r="K389" i="2" l="1"/>
  <c r="L389" i="12"/>
  <c r="M649" i="9"/>
  <c r="L649" i="9" s="1"/>
  <c r="M649" i="11"/>
  <c r="L390" i="2"/>
  <c r="L391" i="2" l="1"/>
  <c r="M650" i="9"/>
  <c r="L650" i="9" s="1"/>
  <c r="M650" i="11"/>
  <c r="K390" i="2"/>
  <c r="L390" i="12"/>
  <c r="M651" i="9" l="1"/>
  <c r="L651" i="9" s="1"/>
  <c r="L392" i="2"/>
  <c r="K391" i="2"/>
  <c r="L391" i="12"/>
  <c r="M651" i="11"/>
  <c r="M652" i="9" l="1"/>
  <c r="L652" i="9" s="1"/>
  <c r="L393" i="2"/>
  <c r="K392" i="2"/>
  <c r="L392" i="12"/>
  <c r="M652" i="11"/>
  <c r="M653" i="9" l="1"/>
  <c r="L653" i="9" s="1"/>
  <c r="L393" i="12"/>
  <c r="K393" i="2"/>
  <c r="L394" i="2"/>
  <c r="M653" i="11"/>
  <c r="M654" i="9" l="1"/>
  <c r="L654" i="9" s="1"/>
  <c r="L394" i="12"/>
  <c r="K394" i="2"/>
  <c r="L395" i="2"/>
  <c r="M654" i="11"/>
  <c r="M655" i="9" l="1"/>
  <c r="L655" i="9" s="1"/>
  <c r="L396" i="2"/>
  <c r="K395" i="2"/>
  <c r="M655" i="11"/>
  <c r="L395" i="12"/>
  <c r="M656" i="9" l="1"/>
  <c r="L656" i="9" s="1"/>
  <c r="K396" i="2"/>
  <c r="L396" i="12"/>
  <c r="M656" i="11"/>
  <c r="L397" i="2"/>
  <c r="L397" i="12" l="1"/>
  <c r="K397" i="2"/>
  <c r="M657" i="11"/>
  <c r="M657" i="9"/>
  <c r="L398" i="2"/>
  <c r="M658" i="9" l="1"/>
  <c r="L658" i="9" s="1"/>
  <c r="L399" i="2"/>
  <c r="L398" i="12"/>
  <c r="M658" i="11"/>
  <c r="K398" i="2"/>
  <c r="M659" i="9" l="1"/>
  <c r="L659" i="9" s="1"/>
  <c r="L399" i="12"/>
  <c r="L400" i="2"/>
  <c r="M659" i="11"/>
  <c r="K399" i="2"/>
  <c r="M660" i="9" l="1"/>
  <c r="L660" i="9" s="1"/>
  <c r="L400" i="12"/>
  <c r="L401" i="2"/>
  <c r="M660" i="11"/>
  <c r="K400" i="2"/>
  <c r="L402" i="2" l="1"/>
  <c r="M661" i="11"/>
  <c r="M661" i="9"/>
  <c r="L403" i="2" l="1"/>
  <c r="K402" i="2"/>
  <c r="L402" i="12"/>
  <c r="M662" i="11"/>
  <c r="M662" i="9"/>
  <c r="L662" i="9" s="1"/>
  <c r="M663" i="11" l="1"/>
  <c r="M663" i="9"/>
  <c r="L404" i="2"/>
  <c r="L405" i="2" l="1"/>
  <c r="M664" i="9"/>
  <c r="M664" i="11"/>
  <c r="M665" i="9" l="1"/>
  <c r="M665" i="11"/>
  <c r="L406" i="2"/>
  <c r="M666" i="9" l="1"/>
  <c r="L666" i="9" s="1"/>
  <c r="K406" i="2"/>
  <c r="L406" i="12"/>
  <c r="M666" i="11"/>
  <c r="L407" i="2"/>
  <c r="M667" i="9" l="1"/>
  <c r="M667" i="11"/>
  <c r="L408" i="2"/>
  <c r="AK21" i="9"/>
  <c r="AG21" i="9"/>
  <c r="AG15" i="9"/>
  <c r="AK15" i="9"/>
  <c r="AK30" i="9"/>
  <c r="AG30" i="9"/>
  <c r="AG24" i="9"/>
  <c r="AK24" i="9"/>
  <c r="AK26" i="9"/>
  <c r="AG26" i="9"/>
  <c r="AG23" i="9"/>
  <c r="AK23" i="9"/>
  <c r="AW7" i="9"/>
  <c r="AS21" i="9"/>
  <c r="AG32" i="9"/>
  <c r="AK32" i="9"/>
  <c r="AK10" i="9"/>
  <c r="AG10" i="9"/>
  <c r="AW23" i="9"/>
  <c r="AS23" i="9"/>
  <c r="AK12" i="9"/>
  <c r="AG12" i="9"/>
  <c r="AK33" i="9"/>
  <c r="AG33" i="9"/>
  <c r="AK14" i="9"/>
  <c r="AG14" i="9"/>
  <c r="AK25" i="9"/>
  <c r="AK4" i="9"/>
  <c r="AG4" i="9"/>
  <c r="AG25" i="9"/>
  <c r="AW5" i="9"/>
  <c r="AW28" i="9"/>
  <c r="AS28" i="9"/>
  <c r="AK9" i="9"/>
  <c r="AG9" i="9"/>
  <c r="AG8" i="9"/>
  <c r="AK29" i="9"/>
  <c r="AG29" i="9"/>
  <c r="AK8" i="9"/>
  <c r="AK5" i="9"/>
  <c r="AG5" i="9"/>
  <c r="AG11" i="9"/>
  <c r="AK11" i="9"/>
  <c r="AG6" i="9"/>
  <c r="AK6" i="9"/>
  <c r="AG13" i="9"/>
  <c r="AK13" i="9"/>
  <c r="AW9" i="9"/>
  <c r="AG22" i="9"/>
  <c r="AK3" i="9"/>
  <c r="AK22" i="9"/>
  <c r="AS26" i="9"/>
  <c r="AW26" i="9"/>
  <c r="AK7" i="9"/>
  <c r="AG7" i="9"/>
  <c r="AW15" i="9"/>
  <c r="AW24" i="9"/>
  <c r="AS24" i="9"/>
  <c r="AW11" i="9"/>
  <c r="AK27" i="9"/>
  <c r="AG27" i="9"/>
  <c r="AS32" i="9"/>
  <c r="AW32" i="9"/>
  <c r="AS27" i="9"/>
  <c r="AW27" i="9"/>
  <c r="AG31" i="9"/>
  <c r="AK31" i="9"/>
  <c r="AW22" i="9"/>
  <c r="AS22" i="9"/>
  <c r="AW6" i="9"/>
  <c r="AW13" i="9"/>
  <c r="AK28" i="9"/>
  <c r="AG28" i="9"/>
  <c r="AS31" i="9"/>
  <c r="AW31" i="9"/>
  <c r="AK34" i="9"/>
  <c r="AG34" i="9"/>
  <c r="AW8" i="9"/>
  <c r="AW29" i="9"/>
  <c r="AS29" i="9"/>
  <c r="AW12" i="9"/>
  <c r="AW33" i="9"/>
  <c r="AS33" i="9"/>
  <c r="AW25" i="9"/>
  <c r="AW4" i="9"/>
  <c r="AS25" i="9"/>
  <c r="AW14" i="9"/>
  <c r="AW10" i="9"/>
  <c r="AS34" i="9"/>
  <c r="AW34" i="9"/>
  <c r="AW30" i="9"/>
  <c r="AS30" i="9"/>
  <c r="M668" i="9" l="1"/>
  <c r="M668" i="11"/>
  <c r="L409" i="2"/>
  <c r="M669" i="11" l="1"/>
  <c r="M669" i="9"/>
  <c r="L410" i="2"/>
  <c r="M670" i="11" l="1"/>
  <c r="L410" i="12"/>
  <c r="M670" i="9"/>
  <c r="L670" i="9" s="1"/>
  <c r="L411" i="2"/>
  <c r="K410" i="2"/>
  <c r="L412" i="2" l="1"/>
  <c r="M671" i="11"/>
  <c r="M671" i="9"/>
  <c r="M672" i="11" l="1"/>
  <c r="M672" i="9"/>
  <c r="L413" i="2"/>
  <c r="M673" i="11" l="1"/>
  <c r="L414" i="2"/>
  <c r="M673" i="9"/>
  <c r="M674" i="11" l="1"/>
  <c r="M674" i="9"/>
  <c r="L674" i="9" s="1"/>
  <c r="L415" i="2"/>
  <c r="K414" i="2"/>
  <c r="L414" i="12"/>
  <c r="M675" i="11" l="1"/>
  <c r="M675" i="9"/>
  <c r="L416" i="2"/>
  <c r="M676" i="11" l="1"/>
  <c r="M676" i="9"/>
  <c r="L417" i="2"/>
  <c r="M677" i="9" l="1"/>
  <c r="M677" i="11"/>
  <c r="L418" i="2"/>
  <c r="L419" i="2" l="1"/>
  <c r="M678" i="11"/>
  <c r="L418" i="12"/>
  <c r="M678" i="9"/>
  <c r="L678" i="9" s="1"/>
  <c r="K418" i="2"/>
  <c r="M679" i="9" l="1"/>
  <c r="L679" i="9" s="1"/>
  <c r="K419" i="2"/>
  <c r="L420" i="2"/>
  <c r="L419" i="12"/>
  <c r="M679" i="11"/>
  <c r="M680" i="9" l="1"/>
  <c r="L680" i="9" s="1"/>
  <c r="L421" i="2"/>
  <c r="L420" i="12"/>
  <c r="M680" i="11"/>
  <c r="K420" i="2"/>
  <c r="L422" i="2" l="1"/>
  <c r="M681" i="11"/>
  <c r="K421" i="2"/>
  <c r="M681" i="9"/>
  <c r="L681" i="9" s="1"/>
  <c r="L421" i="12"/>
  <c r="M682" i="9" l="1"/>
  <c r="L682" i="9" s="1"/>
  <c r="L423" i="2"/>
  <c r="K422" i="2"/>
  <c r="L422" i="12"/>
  <c r="M682" i="11"/>
  <c r="M683" i="9" l="1"/>
  <c r="L683" i="9" s="1"/>
  <c r="L424" i="2"/>
  <c r="K423" i="2"/>
  <c r="L423" i="12"/>
  <c r="M683" i="11"/>
  <c r="M684" i="9" l="1"/>
  <c r="L684" i="9" s="1"/>
  <c r="L425" i="2"/>
  <c r="K424" i="2"/>
  <c r="L424" i="12"/>
  <c r="M684" i="11"/>
  <c r="L426" i="2" l="1"/>
  <c r="M685" i="11"/>
  <c r="K425" i="2"/>
  <c r="M685" i="9"/>
  <c r="L685" i="9" s="1"/>
  <c r="L425" i="12"/>
  <c r="L426" i="12" l="1"/>
  <c r="L427" i="2"/>
  <c r="M686" i="11"/>
  <c r="K426" i="2"/>
  <c r="M686" i="9"/>
  <c r="L686" i="9" s="1"/>
  <c r="M687" i="9" l="1"/>
  <c r="L687" i="9" s="1"/>
  <c r="L428" i="2"/>
  <c r="K427" i="2"/>
  <c r="L427" i="12"/>
  <c r="M687" i="11"/>
  <c r="K428" i="2" l="1"/>
  <c r="L428" i="12"/>
  <c r="M688" i="11"/>
  <c r="L429" i="2"/>
  <c r="M688" i="9"/>
  <c r="L688" i="9" s="1"/>
  <c r="L430" i="2" l="1"/>
  <c r="K429" i="2"/>
  <c r="M689" i="9"/>
  <c r="L689" i="9" s="1"/>
  <c r="L429" i="12"/>
  <c r="M689" i="11"/>
  <c r="L431" i="2" l="1"/>
  <c r="M690" i="9"/>
  <c r="L690" i="9" s="1"/>
  <c r="M690" i="11"/>
  <c r="K430" i="2"/>
  <c r="L430" i="12"/>
  <c r="L432" i="2" l="1"/>
  <c r="K431" i="2"/>
  <c r="M691" i="9"/>
  <c r="L691" i="9" s="1"/>
  <c r="M691" i="11"/>
  <c r="L431" i="12"/>
  <c r="L433" i="2" l="1"/>
  <c r="K432" i="2"/>
  <c r="M692" i="9"/>
  <c r="L692" i="9" s="1"/>
  <c r="L432" i="12"/>
  <c r="M692" i="11"/>
  <c r="L434" i="2" l="1"/>
  <c r="K433" i="2"/>
  <c r="M693" i="9"/>
  <c r="L693" i="9" s="1"/>
  <c r="L433" i="12"/>
  <c r="M693" i="11"/>
  <c r="L435" i="2" l="1"/>
  <c r="K434" i="2"/>
  <c r="M694" i="9"/>
  <c r="L694" i="9" s="1"/>
  <c r="M694" i="11"/>
  <c r="L434" i="12"/>
  <c r="L436" i="2" l="1"/>
  <c r="K435" i="2"/>
  <c r="L435" i="12"/>
  <c r="M695" i="11"/>
  <c r="M695" i="9"/>
  <c r="L695" i="9" s="1"/>
  <c r="L437" i="2" l="1"/>
  <c r="K436" i="2"/>
  <c r="L436" i="12"/>
  <c r="M696" i="11"/>
  <c r="M696" i="9"/>
  <c r="L696" i="9" s="1"/>
  <c r="L437" i="12" l="1"/>
  <c r="K437" i="2"/>
  <c r="M697" i="11"/>
  <c r="L438" i="2"/>
  <c r="M697" i="9"/>
  <c r="L697" i="9" s="1"/>
  <c r="L439" i="2" l="1"/>
  <c r="K438" i="2"/>
  <c r="L438" i="12"/>
  <c r="M698" i="11"/>
  <c r="M698" i="9"/>
  <c r="L698" i="9" s="1"/>
  <c r="M699" i="9" l="1"/>
  <c r="L699" i="9" s="1"/>
  <c r="L439" i="12"/>
  <c r="L440" i="2"/>
  <c r="M699" i="11"/>
  <c r="K439" i="2"/>
  <c r="M700" i="9" l="1"/>
  <c r="L700" i="9" s="1"/>
  <c r="L440" i="12"/>
  <c r="L441" i="2"/>
  <c r="K440" i="2"/>
  <c r="M700" i="11"/>
  <c r="L441" i="12" l="1"/>
  <c r="L442" i="2"/>
  <c r="M701" i="11"/>
  <c r="K441" i="2"/>
  <c r="M701" i="9"/>
  <c r="L701" i="9" s="1"/>
  <c r="M702" i="9" l="1"/>
  <c r="L702" i="9" s="1"/>
  <c r="L442" i="12"/>
  <c r="L443" i="2"/>
  <c r="M702" i="11"/>
  <c r="K442" i="2"/>
  <c r="M703" i="9" l="1"/>
  <c r="L703" i="9" s="1"/>
  <c r="L443" i="12"/>
  <c r="L444" i="2"/>
  <c r="K443" i="2"/>
  <c r="M703" i="11"/>
  <c r="M704" i="9" l="1"/>
  <c r="L704" i="9" s="1"/>
  <c r="M704" i="11"/>
  <c r="L445" i="2"/>
  <c r="L444" i="12"/>
  <c r="K444" i="2"/>
  <c r="M705" i="9" l="1"/>
  <c r="L705" i="9" s="1"/>
  <c r="L445" i="12"/>
  <c r="L446" i="2"/>
  <c r="M705" i="11"/>
  <c r="K445" i="2"/>
  <c r="M706" i="9" l="1"/>
  <c r="L706" i="9" s="1"/>
  <c r="L446" i="12"/>
  <c r="L447" i="2"/>
  <c r="M706" i="11"/>
  <c r="K446" i="2"/>
  <c r="M707" i="9" l="1"/>
  <c r="L707" i="9" s="1"/>
  <c r="L447" i="12"/>
  <c r="L448" i="2"/>
  <c r="M707" i="11"/>
  <c r="K447" i="2"/>
  <c r="L449" i="2" l="1"/>
  <c r="M708" i="9"/>
  <c r="L708" i="9" s="1"/>
  <c r="K448" i="2"/>
  <c r="M708" i="11"/>
  <c r="L448" i="12"/>
  <c r="L450" i="2" l="1"/>
  <c r="M709" i="11"/>
  <c r="K449" i="2"/>
  <c r="M709" i="9"/>
  <c r="L709" i="9" s="1"/>
  <c r="L449" i="12"/>
  <c r="L451" i="2" l="1"/>
  <c r="M710" i="9"/>
  <c r="L710" i="9" s="1"/>
  <c r="M710" i="11"/>
  <c r="K450" i="2"/>
  <c r="L450" i="12"/>
  <c r="M711" i="9" l="1"/>
  <c r="L711" i="9" s="1"/>
  <c r="L451" i="12"/>
  <c r="M711" i="11"/>
  <c r="L452" i="2"/>
  <c r="K451" i="2"/>
  <c r="K452" i="2" l="1"/>
  <c r="L452" i="12"/>
  <c r="M712" i="11"/>
  <c r="L453" i="2"/>
  <c r="M712" i="9"/>
  <c r="L712" i="9" s="1"/>
  <c r="L453" i="12" l="1"/>
  <c r="M713" i="9"/>
  <c r="L713" i="9" s="1"/>
  <c r="L454" i="2"/>
  <c r="K453" i="2"/>
  <c r="M713" i="11"/>
  <c r="L455" i="2" l="1"/>
  <c r="M714" i="9"/>
  <c r="L714" i="9" s="1"/>
  <c r="K454" i="2"/>
  <c r="M714" i="11"/>
  <c r="L454" i="12"/>
  <c r="L456" i="2" l="1"/>
  <c r="M715" i="9"/>
  <c r="M715" i="11"/>
  <c r="L457" i="2" l="1"/>
  <c r="M716" i="9"/>
  <c r="M716" i="11"/>
  <c r="M717" i="11" l="1"/>
  <c r="M717" i="9"/>
  <c r="L458" i="2"/>
  <c r="M718" i="9" l="1"/>
  <c r="L718" i="9" s="1"/>
  <c r="K458" i="2"/>
  <c r="L458" i="12"/>
  <c r="L459" i="2"/>
  <c r="M718" i="11"/>
  <c r="L460" i="2" l="1"/>
  <c r="M719" i="9"/>
  <c r="M719" i="11"/>
  <c r="M720" i="9" l="1"/>
  <c r="L461" i="2"/>
  <c r="M720" i="11"/>
  <c r="L462" i="2" l="1"/>
  <c r="M721" i="9"/>
  <c r="M721" i="11"/>
  <c r="L463" i="2" l="1"/>
  <c r="L462" i="12"/>
  <c r="M722" i="9"/>
  <c r="L722" i="9" s="1"/>
  <c r="K462" i="2"/>
  <c r="M722" i="11"/>
  <c r="M723" i="9" l="1"/>
  <c r="M723" i="11"/>
  <c r="L464" i="2"/>
  <c r="M724" i="11" l="1"/>
  <c r="L465" i="2"/>
  <c r="M724" i="9"/>
  <c r="M725" i="11" l="1"/>
  <c r="M725" i="9"/>
  <c r="L466" i="2"/>
  <c r="M726" i="11" l="1"/>
  <c r="K466" i="2"/>
  <c r="M726" i="9"/>
  <c r="L726" i="9" s="1"/>
  <c r="L467" i="2"/>
  <c r="L466" i="12"/>
  <c r="L468" i="2" l="1"/>
  <c r="M727" i="9"/>
  <c r="M727" i="11"/>
  <c r="M728" i="9" l="1"/>
  <c r="L469" i="2"/>
  <c r="M728" i="11"/>
  <c r="M729" i="9" l="1"/>
  <c r="L470" i="2"/>
  <c r="M729" i="11"/>
  <c r="L471" i="2" l="1"/>
  <c r="L470" i="12"/>
  <c r="M730" i="11"/>
  <c r="K470" i="2"/>
  <c r="M730" i="9"/>
  <c r="L730" i="9" s="1"/>
  <c r="M731" i="11" l="1"/>
  <c r="K471" i="2"/>
  <c r="M731" i="9"/>
  <c r="L731" i="9" s="1"/>
  <c r="L472" i="2"/>
  <c r="L471" i="12"/>
  <c r="L473" i="2" l="1"/>
  <c r="L472" i="12"/>
  <c r="M732" i="11"/>
  <c r="K472" i="2"/>
  <c r="M732" i="9"/>
  <c r="L732" i="9" s="1"/>
  <c r="M733" i="9" l="1"/>
  <c r="L733" i="9" s="1"/>
  <c r="L474" i="2"/>
  <c r="K473" i="2"/>
  <c r="L473" i="12"/>
  <c r="M733" i="11"/>
  <c r="M734" i="9" l="1"/>
  <c r="L734" i="9" s="1"/>
  <c r="L475" i="2"/>
  <c r="M734" i="11"/>
  <c r="L474" i="12"/>
  <c r="K474" i="2"/>
  <c r="M735" i="9" l="1"/>
  <c r="L735" i="9" s="1"/>
  <c r="L475" i="12"/>
  <c r="M735" i="11"/>
  <c r="L476" i="2"/>
  <c r="K475" i="2"/>
  <c r="L477" i="2" l="1"/>
  <c r="K476" i="2"/>
  <c r="M736" i="9"/>
  <c r="L736" i="9" s="1"/>
  <c r="L476" i="12"/>
  <c r="M736" i="11"/>
  <c r="M737" i="9" l="1"/>
  <c r="L737" i="9" s="1"/>
  <c r="L478" i="2"/>
  <c r="K477" i="2"/>
  <c r="L477" i="12"/>
  <c r="M737" i="11"/>
  <c r="L479" i="2" l="1"/>
  <c r="M738" i="11"/>
  <c r="K478" i="2"/>
  <c r="M738" i="9"/>
  <c r="L738" i="9" s="1"/>
  <c r="L478" i="12"/>
  <c r="M739" i="9" l="1"/>
  <c r="L739" i="9" s="1"/>
  <c r="L480" i="2"/>
  <c r="K479" i="2"/>
  <c r="L479" i="12"/>
  <c r="M739" i="11"/>
  <c r="M740" i="9" l="1"/>
  <c r="L740" i="9" s="1"/>
  <c r="L481" i="2"/>
  <c r="K480" i="2"/>
  <c r="L480" i="12"/>
  <c r="M740" i="11"/>
  <c r="M741" i="9" l="1"/>
  <c r="L741" i="9" s="1"/>
  <c r="L482" i="2"/>
  <c r="K481" i="2"/>
  <c r="L481" i="12"/>
  <c r="M741" i="11"/>
  <c r="M742" i="9" l="1"/>
  <c r="L742" i="9" s="1"/>
  <c r="L483" i="2"/>
  <c r="K482" i="2"/>
  <c r="L482" i="12"/>
  <c r="M742" i="11"/>
  <c r="M743" i="9" l="1"/>
  <c r="L743" i="9" s="1"/>
  <c r="L483" i="12"/>
  <c r="L484" i="2"/>
  <c r="K483" i="2"/>
  <c r="M743" i="11"/>
  <c r="L484" i="12" l="1"/>
  <c r="L485" i="2"/>
  <c r="M744" i="11"/>
  <c r="K484" i="2"/>
  <c r="M744" i="9"/>
  <c r="L744" i="9" s="1"/>
  <c r="K485" i="2" l="1"/>
  <c r="L486" i="2"/>
  <c r="M745" i="9"/>
  <c r="L745" i="9" s="1"/>
  <c r="L485" i="12"/>
  <c r="M745" i="11"/>
  <c r="M746" i="9" l="1"/>
  <c r="L746" i="9" s="1"/>
  <c r="L487" i="2"/>
  <c r="L486" i="12"/>
  <c r="M746" i="11"/>
  <c r="K486" i="2"/>
  <c r="M747" i="9" l="1"/>
  <c r="L747" i="9" s="1"/>
  <c r="L487" i="12"/>
  <c r="L488" i="2"/>
  <c r="M747" i="11"/>
  <c r="K487" i="2"/>
  <c r="M748" i="9" l="1"/>
  <c r="L748" i="9" s="1"/>
  <c r="L489" i="2"/>
  <c r="L488" i="12"/>
  <c r="K488" i="2"/>
  <c r="M748" i="11"/>
  <c r="M749" i="11" l="1"/>
  <c r="M749" i="9"/>
  <c r="L490" i="2"/>
  <c r="L491" i="2" l="1"/>
  <c r="M750" i="9"/>
  <c r="L750" i="9" s="1"/>
  <c r="L490" i="12"/>
  <c r="M750" i="11"/>
  <c r="K490" i="2"/>
  <c r="M751" i="9" l="1"/>
  <c r="L751" i="9" s="1"/>
  <c r="K491" i="2"/>
  <c r="L491" i="12"/>
  <c r="L492" i="2"/>
  <c r="M751" i="11"/>
  <c r="L492" i="12" l="1"/>
  <c r="K492" i="2"/>
  <c r="L493" i="2"/>
  <c r="M752" i="9"/>
  <c r="L752" i="9" s="1"/>
  <c r="M752" i="11"/>
  <c r="K493" i="2" l="1"/>
  <c r="L494" i="2"/>
  <c r="L493" i="12"/>
  <c r="M753" i="9"/>
  <c r="L753" i="9" s="1"/>
  <c r="M753" i="11"/>
  <c r="K494" i="2" l="1"/>
  <c r="L495" i="2"/>
  <c r="M754" i="11"/>
  <c r="M754" i="9"/>
  <c r="L754" i="9" s="1"/>
  <c r="L494" i="12"/>
  <c r="K495" i="2" l="1"/>
  <c r="L496" i="2"/>
  <c r="M755" i="9"/>
  <c r="L755" i="9" s="1"/>
  <c r="L495" i="12"/>
  <c r="M755" i="11"/>
  <c r="K496" i="2" l="1"/>
  <c r="L497" i="2"/>
  <c r="M756" i="9"/>
  <c r="L756" i="9" s="1"/>
  <c r="L496" i="12"/>
  <c r="M756" i="11"/>
  <c r="K497" i="2" l="1"/>
  <c r="L498" i="2"/>
  <c r="M757" i="9"/>
  <c r="L757" i="9" s="1"/>
  <c r="L497" i="12"/>
  <c r="M757" i="11"/>
  <c r="K498" i="2" l="1"/>
  <c r="L499" i="2"/>
  <c r="L498" i="12"/>
  <c r="M758" i="11"/>
  <c r="M758" i="9"/>
  <c r="L758" i="9" s="1"/>
  <c r="K499" i="2" l="1"/>
  <c r="L500" i="2"/>
  <c r="M759" i="9"/>
  <c r="L759" i="9" s="1"/>
  <c r="L499" i="12"/>
  <c r="M759" i="11"/>
  <c r="K500" i="2" l="1"/>
  <c r="L500" i="12"/>
  <c r="L501" i="2"/>
  <c r="M760" i="9"/>
  <c r="L760" i="9" s="1"/>
  <c r="M760" i="11"/>
  <c r="M761" i="9" l="1"/>
  <c r="L502" i="2"/>
  <c r="M761" i="11"/>
  <c r="L503" i="2" l="1"/>
  <c r="K502" i="2"/>
  <c r="M762" i="9"/>
  <c r="L762" i="9" s="1"/>
  <c r="L502" i="12"/>
  <c r="M762" i="11"/>
  <c r="L504" i="2" l="1"/>
  <c r="K503" i="2"/>
  <c r="L503" i="12"/>
  <c r="M763" i="11"/>
  <c r="M763" i="9"/>
  <c r="L763" i="9" s="1"/>
  <c r="M764" i="11" l="1"/>
  <c r="M764" i="9"/>
  <c r="L505" i="2"/>
  <c r="L506" i="2" l="1"/>
  <c r="M765" i="9"/>
  <c r="M765" i="11"/>
  <c r="M766" i="9" l="1"/>
  <c r="L766" i="9" s="1"/>
  <c r="L506" i="12"/>
  <c r="K506" i="2"/>
  <c r="M766" i="11"/>
  <c r="L507" i="2"/>
  <c r="L508" i="2" l="1"/>
  <c r="M767" i="11"/>
  <c r="M767" i="9"/>
  <c r="L509" i="2" l="1"/>
  <c r="M768" i="9"/>
  <c r="M768" i="11"/>
  <c r="M769" i="9" l="1"/>
  <c r="L510" i="2"/>
  <c r="M769" i="11"/>
  <c r="L510" i="12" l="1"/>
  <c r="M770" i="11"/>
  <c r="M770" i="9"/>
  <c r="L770" i="9" s="1"/>
  <c r="K510" i="2"/>
  <c r="L511" i="2"/>
  <c r="M771" i="11" l="1"/>
  <c r="L512" i="2"/>
  <c r="M771" i="9"/>
  <c r="M772" i="9" l="1"/>
  <c r="M772" i="11"/>
  <c r="L513" i="2"/>
  <c r="M773" i="11" l="1"/>
  <c r="M773" i="9"/>
  <c r="L514" i="2"/>
  <c r="K514" i="2" l="1"/>
  <c r="L514" i="12"/>
  <c r="M774" i="11"/>
  <c r="M774" i="9"/>
  <c r="L774" i="9" s="1"/>
  <c r="L515" i="2"/>
  <c r="L516" i="2" l="1"/>
  <c r="M775" i="11"/>
  <c r="M775" i="9"/>
  <c r="M776" i="9" l="1"/>
  <c r="M776" i="11"/>
  <c r="L517" i="2"/>
  <c r="M777" i="9" l="1"/>
  <c r="L518" i="2"/>
  <c r="M777" i="11"/>
  <c r="K518" i="2" l="1"/>
  <c r="L518" i="12"/>
  <c r="M778" i="11"/>
  <c r="M778" i="9"/>
  <c r="L778" i="9" s="1"/>
  <c r="L519" i="2"/>
  <c r="M779" i="11" l="1"/>
  <c r="M779" i="9"/>
  <c r="L520" i="2"/>
  <c r="M780" i="9" l="1"/>
  <c r="L521" i="2"/>
  <c r="M780" i="11"/>
  <c r="M781" i="11" l="1"/>
  <c r="M781" i="9"/>
  <c r="L522" i="2"/>
  <c r="L523" i="2" l="1"/>
  <c r="L522" i="12"/>
  <c r="M782" i="9"/>
  <c r="L782" i="9" s="1"/>
  <c r="K522" i="2"/>
  <c r="M782" i="11"/>
  <c r="M783" i="9" l="1"/>
  <c r="L783" i="9" s="1"/>
  <c r="K523" i="2"/>
  <c r="L524" i="2"/>
  <c r="L523" i="12"/>
  <c r="M783" i="11"/>
  <c r="L525" i="2" l="1"/>
  <c r="K524" i="2"/>
  <c r="M784" i="9"/>
  <c r="L784" i="9" s="1"/>
  <c r="L524" i="12"/>
  <c r="M784" i="11"/>
  <c r="M785" i="9" l="1"/>
  <c r="L785" i="9" s="1"/>
  <c r="L526" i="2"/>
  <c r="K525" i="2"/>
  <c r="L525" i="12"/>
  <c r="M785" i="11"/>
  <c r="M786" i="9" l="1"/>
  <c r="L786" i="9" s="1"/>
  <c r="L527" i="2"/>
  <c r="K526" i="2"/>
  <c r="L526" i="12"/>
  <c r="M786" i="11"/>
  <c r="M787" i="9" l="1"/>
  <c r="L787" i="9" s="1"/>
  <c r="L528" i="2"/>
  <c r="K527" i="2"/>
  <c r="L527" i="12"/>
  <c r="M787" i="11"/>
  <c r="M788" i="9" l="1"/>
  <c r="L788" i="9" s="1"/>
  <c r="L529" i="2"/>
  <c r="K528" i="2"/>
  <c r="M788" i="11"/>
  <c r="L528" i="12"/>
  <c r="L530" i="2" l="1"/>
  <c r="K529" i="2"/>
  <c r="M789" i="9"/>
  <c r="L789" i="9" s="1"/>
  <c r="L529" i="12"/>
  <c r="M789" i="11"/>
  <c r="M790" i="9" l="1"/>
  <c r="L790" i="9" s="1"/>
  <c r="L531" i="2"/>
  <c r="L530" i="12"/>
  <c r="K530" i="2"/>
  <c r="M790" i="11"/>
  <c r="M791" i="9" l="1"/>
  <c r="L791" i="9" s="1"/>
  <c r="L532" i="2"/>
  <c r="L531" i="12"/>
  <c r="M791" i="11"/>
  <c r="K531" i="2"/>
  <c r="L532" i="12" l="1"/>
  <c r="L533" i="2"/>
  <c r="K532" i="2"/>
  <c r="M792" i="11"/>
  <c r="M792" i="9"/>
  <c r="L792" i="9" s="1"/>
  <c r="K533" i="2" l="1"/>
  <c r="M793" i="11"/>
  <c r="L534" i="2"/>
  <c r="M793" i="9"/>
  <c r="L793" i="9" s="1"/>
  <c r="L533" i="12"/>
  <c r="M794" i="9" l="1"/>
  <c r="L794" i="9" s="1"/>
  <c r="L535" i="2"/>
  <c r="K534" i="2"/>
  <c r="L534" i="12"/>
  <c r="M794" i="11"/>
  <c r="M795" i="9" l="1"/>
  <c r="L795" i="9" s="1"/>
  <c r="L536" i="2"/>
  <c r="K535" i="2"/>
  <c r="L535" i="12"/>
  <c r="M795" i="11"/>
  <c r="L537" i="2" l="1"/>
  <c r="K536" i="2"/>
  <c r="M796" i="9"/>
  <c r="L796" i="9" s="1"/>
  <c r="M796" i="11"/>
  <c r="L536" i="12"/>
  <c r="L538" i="2" l="1"/>
  <c r="M797" i="9"/>
  <c r="L797" i="9" s="1"/>
  <c r="K537" i="2"/>
  <c r="L537" i="12"/>
  <c r="M797" i="11"/>
  <c r="M798" i="9" l="1"/>
  <c r="L798" i="9" s="1"/>
  <c r="L538" i="12"/>
  <c r="L539" i="2"/>
  <c r="M798" i="11"/>
  <c r="K538" i="2"/>
  <c r="M799" i="9" l="1"/>
  <c r="L799" i="9" s="1"/>
  <c r="L539" i="12"/>
  <c r="L540" i="2"/>
  <c r="K539" i="2"/>
  <c r="M799" i="11"/>
  <c r="M800" i="9" l="1"/>
  <c r="L541" i="2"/>
  <c r="K540" i="2"/>
  <c r="M800" i="11"/>
  <c r="M801" i="9" l="1"/>
  <c r="L542" i="2"/>
  <c r="M801" i="11"/>
  <c r="M802" i="9" l="1"/>
  <c r="L802" i="9" s="1"/>
  <c r="K542" i="2"/>
  <c r="L542" i="12"/>
  <c r="L543" i="2"/>
  <c r="M802" i="11"/>
  <c r="K543" i="2" l="1"/>
  <c r="L544" i="2"/>
  <c r="M803" i="9"/>
  <c r="L803" i="9" s="1"/>
  <c r="L543" i="12"/>
  <c r="M803" i="11"/>
  <c r="K544" i="2" l="1"/>
  <c r="L545" i="2"/>
  <c r="L544" i="12"/>
  <c r="M804" i="9"/>
  <c r="L804" i="9" s="1"/>
  <c r="M804" i="11"/>
  <c r="L546" i="2" l="1"/>
  <c r="K545" i="2"/>
  <c r="M805" i="9"/>
  <c r="L805" i="9" s="1"/>
  <c r="L545" i="12"/>
  <c r="M805" i="11"/>
  <c r="K546" i="2" l="1"/>
  <c r="L547" i="2"/>
  <c r="M806" i="9"/>
  <c r="L806" i="9" s="1"/>
  <c r="M806" i="11"/>
  <c r="L546" i="12"/>
  <c r="M807" i="11" l="1"/>
  <c r="K547" i="2"/>
  <c r="L548" i="2"/>
  <c r="L547" i="12"/>
  <c r="M807" i="9"/>
  <c r="L807" i="9" s="1"/>
  <c r="M808" i="9" l="1"/>
  <c r="L808" i="9" s="1"/>
  <c r="L548" i="12"/>
  <c r="K548" i="2"/>
  <c r="M808" i="11"/>
  <c r="L549" i="2"/>
  <c r="M809" i="9" l="1"/>
  <c r="L809" i="9" s="1"/>
  <c r="L549" i="12"/>
  <c r="L550" i="2"/>
  <c r="M809" i="11"/>
  <c r="K549" i="2"/>
  <c r="M810" i="9" l="1"/>
  <c r="L810" i="9" s="1"/>
  <c r="L550" i="12"/>
  <c r="L551" i="2"/>
  <c r="K550" i="2"/>
  <c r="M810" i="11"/>
  <c r="M811" i="9" l="1"/>
  <c r="L811" i="9" s="1"/>
  <c r="L551" i="12"/>
  <c r="L552" i="2"/>
  <c r="M811" i="11"/>
  <c r="K551" i="2"/>
  <c r="M812" i="9" l="1"/>
  <c r="L812" i="9" s="1"/>
  <c r="L552" i="12"/>
  <c r="K552" i="2"/>
  <c r="L553" i="2"/>
  <c r="M812" i="11"/>
  <c r="M813" i="9" l="1"/>
  <c r="L813" i="9" s="1"/>
  <c r="K553" i="2"/>
  <c r="L554" i="2"/>
  <c r="L553" i="12"/>
  <c r="M813" i="11"/>
  <c r="M814" i="9" l="1"/>
  <c r="L814" i="9" s="1"/>
  <c r="L554" i="12"/>
  <c r="L555" i="2"/>
  <c r="M814" i="11"/>
  <c r="K554" i="2"/>
  <c r="L556" i="2" l="1"/>
  <c r="L555" i="12"/>
  <c r="K555" i="2"/>
  <c r="M815" i="11"/>
  <c r="M815" i="9"/>
  <c r="L815" i="9" s="1"/>
  <c r="M816" i="9" l="1"/>
  <c r="M816" i="11"/>
  <c r="L557" i="2"/>
  <c r="L558" i="2" l="1"/>
  <c r="M817" i="9"/>
  <c r="M817" i="11"/>
  <c r="L558" i="12" l="1"/>
  <c r="K558" i="2"/>
  <c r="L559" i="2"/>
  <c r="M818" i="11"/>
  <c r="M818" i="9"/>
  <c r="L818" i="9" s="1"/>
  <c r="L560" i="2" l="1"/>
  <c r="M819" i="9"/>
  <c r="M819" i="11"/>
  <c r="M820" i="9" l="1"/>
  <c r="M820" i="11"/>
  <c r="L561" i="2"/>
  <c r="L562" i="2" l="1"/>
  <c r="M821" i="11"/>
  <c r="M821" i="9"/>
  <c r="L563" i="2" l="1"/>
  <c r="K562" i="2"/>
  <c r="M822" i="9"/>
  <c r="L822" i="9" s="1"/>
  <c r="M822" i="11"/>
  <c r="L562" i="12"/>
  <c r="M823" i="11" l="1"/>
  <c r="L564" i="2"/>
  <c r="M823" i="9"/>
  <c r="L565" i="2" l="1"/>
  <c r="M824" i="11"/>
  <c r="M824" i="9"/>
  <c r="L566" i="2" l="1"/>
  <c r="M825" i="11"/>
  <c r="M825" i="9"/>
  <c r="K566" i="2" l="1"/>
  <c r="L567" i="2"/>
  <c r="M826" i="9"/>
  <c r="L826" i="9" s="1"/>
  <c r="L566" i="12"/>
  <c r="M826" i="11"/>
  <c r="M827" i="11" l="1"/>
  <c r="L568" i="2"/>
  <c r="M827" i="9"/>
  <c r="M828" i="11" l="1"/>
  <c r="L569" i="2"/>
  <c r="M828" i="9"/>
  <c r="M829" i="11" l="1"/>
  <c r="L570" i="2"/>
  <c r="M829" i="9"/>
  <c r="L571" i="2" l="1"/>
  <c r="K570" i="2"/>
  <c r="L570" i="12"/>
  <c r="M830" i="11"/>
  <c r="M830" i="9"/>
  <c r="L830" i="9" s="1"/>
  <c r="M831" i="11" l="1"/>
  <c r="M831" i="9"/>
  <c r="L572" i="2"/>
  <c r="M832" i="11" l="1"/>
  <c r="M832" i="9"/>
  <c r="L573" i="2"/>
  <c r="M833" i="11" l="1"/>
  <c r="M833" i="9"/>
  <c r="L574" i="2"/>
  <c r="L575" i="2" l="1"/>
  <c r="M834" i="11"/>
  <c r="K574" i="2"/>
  <c r="L574" i="12"/>
  <c r="M834" i="9"/>
  <c r="L834" i="9" s="1"/>
  <c r="M835" i="9" l="1"/>
  <c r="L835" i="9" s="1"/>
  <c r="L576" i="2"/>
  <c r="K575" i="2"/>
  <c r="L575" i="12"/>
  <c r="M835" i="11"/>
  <c r="M836" i="9" l="1"/>
  <c r="L836" i="9" s="1"/>
  <c r="L577" i="2"/>
  <c r="L576" i="12"/>
  <c r="K576" i="2"/>
  <c r="M836" i="11"/>
  <c r="K577" i="2" l="1"/>
  <c r="M837" i="9"/>
  <c r="L837" i="9" s="1"/>
  <c r="M837" i="11"/>
  <c r="L578" i="2"/>
  <c r="L577" i="12"/>
  <c r="K578" i="2" l="1"/>
  <c r="M838" i="9"/>
  <c r="L838" i="9" s="1"/>
  <c r="L578" i="12"/>
  <c r="L579" i="2"/>
  <c r="M838" i="11"/>
  <c r="L580" i="2" l="1"/>
  <c r="K579" i="2"/>
  <c r="M839" i="9"/>
  <c r="L839" i="9" s="1"/>
  <c r="L579" i="12"/>
  <c r="M839" i="11"/>
  <c r="M840" i="9" l="1"/>
  <c r="L840" i="9" s="1"/>
  <c r="L581" i="2"/>
  <c r="K580" i="2"/>
  <c r="L580" i="12"/>
  <c r="M840" i="11"/>
  <c r="L582" i="2" l="1"/>
  <c r="K581" i="2"/>
  <c r="M841" i="9"/>
  <c r="L841" i="9" s="1"/>
  <c r="M841" i="11"/>
  <c r="L581" i="12"/>
  <c r="M842" i="9" l="1"/>
  <c r="L842" i="9" s="1"/>
  <c r="L583" i="2"/>
  <c r="L582" i="12"/>
  <c r="M842" i="11"/>
  <c r="K582" i="2"/>
  <c r="K583" i="2" l="1"/>
  <c r="M843" i="9"/>
  <c r="L843" i="9" s="1"/>
  <c r="L583" i="12"/>
  <c r="M843" i="11"/>
  <c r="L584" i="2"/>
  <c r="L585" i="2" l="1"/>
  <c r="K584" i="2"/>
  <c r="M844" i="11"/>
  <c r="L584" i="12"/>
  <c r="M844" i="9"/>
  <c r="L844" i="9" s="1"/>
  <c r="M845" i="9" l="1"/>
  <c r="L845" i="9" s="1"/>
  <c r="L586" i="2"/>
  <c r="K585" i="2"/>
  <c r="L585" i="12"/>
  <c r="M845" i="11"/>
  <c r="M846" i="9" l="1"/>
  <c r="L846" i="9" s="1"/>
  <c r="L587" i="2"/>
  <c r="K586" i="2"/>
  <c r="M846" i="11"/>
  <c r="L586" i="12"/>
  <c r="L588" i="2" l="1"/>
  <c r="K587" i="2"/>
  <c r="M847" i="9"/>
  <c r="L847" i="9" s="1"/>
  <c r="L587" i="12"/>
  <c r="M847" i="11"/>
  <c r="M848" i="9" l="1"/>
  <c r="L848" i="9" s="1"/>
  <c r="L589" i="2"/>
  <c r="K588" i="2"/>
  <c r="L588" i="12"/>
  <c r="M848" i="11"/>
  <c r="M849" i="9" l="1"/>
  <c r="L849" i="9" s="1"/>
  <c r="L589" i="12"/>
  <c r="L590" i="2"/>
  <c r="K589" i="2"/>
  <c r="M849" i="11"/>
  <c r="M850" i="9" l="1"/>
  <c r="L850" i="9" s="1"/>
  <c r="L591" i="2"/>
  <c r="L590" i="12"/>
  <c r="M850" i="11"/>
  <c r="K590" i="2"/>
  <c r="M851" i="9" l="1"/>
  <c r="L851" i="9" s="1"/>
  <c r="L591" i="12"/>
  <c r="L592" i="2"/>
  <c r="M851" i="11"/>
  <c r="K591" i="2"/>
  <c r="L592" i="12" l="1"/>
  <c r="L593" i="2"/>
  <c r="K592" i="2"/>
  <c r="M852" i="9"/>
  <c r="M852" i="11"/>
  <c r="L594" i="2" l="1"/>
  <c r="M853" i="9"/>
  <c r="M853" i="11"/>
  <c r="K594" i="2" l="1"/>
  <c r="M854" i="11"/>
  <c r="L595" i="2"/>
  <c r="M854" i="9"/>
  <c r="L854" i="9" s="1"/>
  <c r="L594" i="12"/>
  <c r="K595" i="2" l="1"/>
  <c r="M855" i="11"/>
  <c r="L596" i="2"/>
  <c r="M855" i="9"/>
  <c r="L855" i="9" s="1"/>
  <c r="L595" i="12"/>
  <c r="K596" i="2" l="1"/>
  <c r="L597" i="2"/>
  <c r="L596" i="12"/>
  <c r="M856" i="9"/>
  <c r="L856" i="9" s="1"/>
  <c r="M856" i="11"/>
  <c r="M857" i="9" l="1"/>
  <c r="L857" i="9" s="1"/>
  <c r="K597" i="2"/>
  <c r="L597" i="12"/>
  <c r="M857" i="11"/>
  <c r="L598" i="2"/>
  <c r="K598" i="2" l="1"/>
  <c r="L598" i="12"/>
  <c r="L599" i="2"/>
  <c r="M858" i="9"/>
  <c r="L858" i="9" s="1"/>
  <c r="M858" i="11"/>
  <c r="M859" i="9" l="1"/>
  <c r="L859" i="9" s="1"/>
  <c r="L599" i="12"/>
  <c r="L600" i="2"/>
  <c r="M859" i="11"/>
  <c r="K599" i="2"/>
  <c r="L601" i="2" l="1"/>
  <c r="K600" i="2"/>
  <c r="M860" i="9"/>
  <c r="L860" i="9" s="1"/>
  <c r="L600" i="12"/>
  <c r="M860" i="11"/>
  <c r="M861" i="9" l="1"/>
  <c r="L861" i="9" s="1"/>
  <c r="L601" i="12"/>
  <c r="L602" i="2"/>
  <c r="K601" i="2"/>
  <c r="M861" i="11"/>
  <c r="M862" i="9" l="1"/>
  <c r="L862" i="9" s="1"/>
  <c r="L602" i="12"/>
  <c r="L603" i="2"/>
  <c r="K602" i="2"/>
  <c r="M862" i="11"/>
  <c r="M863" i="9" l="1"/>
  <c r="L863" i="9" s="1"/>
  <c r="L604" i="2"/>
  <c r="K603" i="2"/>
  <c r="L603" i="12"/>
  <c r="M863" i="11"/>
  <c r="L605" i="2" l="1"/>
  <c r="K604" i="2"/>
  <c r="M864" i="9"/>
  <c r="L864" i="9" s="1"/>
  <c r="M864" i="11"/>
  <c r="L604" i="12"/>
  <c r="L606" i="2" l="1"/>
  <c r="M865" i="9"/>
  <c r="M865" i="11"/>
  <c r="M866" i="9" l="1"/>
  <c r="L866" i="9" s="1"/>
  <c r="K606" i="2"/>
  <c r="L606" i="12"/>
  <c r="L607" i="2"/>
  <c r="M866" i="11"/>
  <c r="M867" i="9" l="1"/>
  <c r="L867" i="9" s="1"/>
  <c r="K607" i="2"/>
  <c r="L608" i="2"/>
  <c r="L607" i="12"/>
  <c r="M867" i="11"/>
  <c r="L609" i="2" l="1"/>
  <c r="M868" i="9"/>
  <c r="M868" i="11"/>
  <c r="L610" i="2" l="1"/>
  <c r="M869" i="9"/>
  <c r="M869" i="11"/>
  <c r="M870" i="9" l="1"/>
  <c r="L870" i="9" s="1"/>
  <c r="K610" i="2"/>
  <c r="M870" i="11"/>
  <c r="L611" i="2"/>
  <c r="L610" i="12"/>
  <c r="M871" i="11" l="1"/>
  <c r="L612" i="2"/>
  <c r="M871" i="9"/>
  <c r="L613" i="2" l="1"/>
  <c r="M872" i="11"/>
  <c r="M872" i="9"/>
  <c r="L614" i="2" l="1"/>
  <c r="M873" i="11"/>
  <c r="M873" i="9"/>
  <c r="K614" i="2" l="1"/>
  <c r="L614" i="12"/>
  <c r="L615" i="2"/>
  <c r="M874" i="11"/>
  <c r="M874" i="9"/>
  <c r="L874" i="9" s="1"/>
  <c r="M875" i="11" l="1"/>
  <c r="L616" i="2"/>
  <c r="M875" i="9"/>
  <c r="M876" i="11" l="1"/>
  <c r="L617" i="2"/>
  <c r="M876" i="9"/>
  <c r="M877" i="9" l="1"/>
  <c r="M877" i="11"/>
  <c r="L618" i="2"/>
  <c r="L618" i="12" l="1"/>
  <c r="M878" i="11"/>
  <c r="L619" i="2"/>
  <c r="M878" i="9"/>
  <c r="L878" i="9" s="1"/>
  <c r="K618" i="2"/>
  <c r="L620" i="2" l="1"/>
  <c r="M879" i="11"/>
  <c r="M879" i="9"/>
  <c r="M880" i="11" l="1"/>
  <c r="L621" i="2"/>
  <c r="M880" i="9"/>
  <c r="L622" i="2" l="1"/>
  <c r="M881" i="11"/>
  <c r="M881" i="9"/>
  <c r="L623" i="2" l="1"/>
  <c r="M882" i="11"/>
  <c r="K622" i="2"/>
  <c r="M882" i="9"/>
  <c r="L882" i="9" s="1"/>
  <c r="L622" i="12"/>
  <c r="M883" i="9" l="1"/>
  <c r="M883" i="11"/>
  <c r="L624" i="2"/>
  <c r="M884" i="11" l="1"/>
  <c r="M884" i="9"/>
  <c r="L625" i="2"/>
  <c r="M885" i="9" l="1"/>
  <c r="M885" i="11"/>
  <c r="L626" i="2"/>
  <c r="L627" i="2" l="1"/>
  <c r="L626" i="12"/>
  <c r="M886" i="11"/>
  <c r="K626" i="2"/>
  <c r="M886" i="9"/>
  <c r="L886" i="9" s="1"/>
  <c r="M887" i="9" l="1"/>
  <c r="L887" i="9" s="1"/>
  <c r="L628" i="2"/>
  <c r="L627" i="12"/>
  <c r="M887" i="11"/>
  <c r="K627" i="2"/>
  <c r="M888" i="9" l="1"/>
  <c r="L888" i="9" s="1"/>
  <c r="L629" i="2"/>
  <c r="K628" i="2"/>
  <c r="L628" i="12"/>
  <c r="M888" i="11"/>
  <c r="M889" i="9" l="1"/>
  <c r="L889" i="9" s="1"/>
  <c r="L630" i="2"/>
  <c r="L629" i="12"/>
  <c r="M889" i="11"/>
  <c r="K629" i="2"/>
  <c r="M890" i="9" l="1"/>
  <c r="L890" i="9" s="1"/>
  <c r="L631" i="2"/>
  <c r="L630" i="12"/>
  <c r="M890" i="11"/>
  <c r="K630" i="2"/>
  <c r="L632" i="2" l="1"/>
  <c r="K631" i="2"/>
  <c r="L631" i="12"/>
  <c r="M891" i="9"/>
  <c r="L891" i="9" s="1"/>
  <c r="M891" i="11"/>
  <c r="L633" i="2" l="1"/>
  <c r="K632" i="2"/>
  <c r="M892" i="9"/>
  <c r="L892" i="9" s="1"/>
  <c r="M892" i="11"/>
  <c r="L632" i="12"/>
  <c r="M893" i="9" l="1"/>
  <c r="L893" i="9" s="1"/>
  <c r="L634" i="2"/>
  <c r="K633" i="2"/>
  <c r="L633" i="12"/>
  <c r="M893" i="11"/>
  <c r="L635" i="2" l="1"/>
  <c r="K634" i="2"/>
  <c r="M894" i="9"/>
  <c r="L894" i="9" s="1"/>
  <c r="L634" i="12"/>
  <c r="M894" i="11"/>
  <c r="K635" i="2" l="1"/>
  <c r="L635" i="12"/>
  <c r="M895" i="9"/>
  <c r="L895" i="9" s="1"/>
  <c r="M895" i="11"/>
  <c r="L636" i="2"/>
  <c r="K636" i="2" l="1"/>
  <c r="L636" i="12"/>
  <c r="M896" i="11"/>
  <c r="M896" i="9"/>
  <c r="L896" i="9" s="1"/>
  <c r="L637" i="2"/>
  <c r="K637" i="2" l="1"/>
  <c r="L637" i="12"/>
  <c r="M897" i="11"/>
  <c r="M897" i="9"/>
  <c r="L897" i="9" s="1"/>
  <c r="L638" i="2"/>
  <c r="M898" i="9" l="1"/>
  <c r="L898" i="9" s="1"/>
  <c r="L638" i="12"/>
  <c r="K638" i="2"/>
  <c r="M898" i="11"/>
  <c r="L639" i="2"/>
  <c r="K639" i="2" l="1"/>
  <c r="M899" i="11"/>
  <c r="L640" i="2"/>
  <c r="L639" i="12"/>
  <c r="M899" i="9"/>
  <c r="L899" i="9" s="1"/>
  <c r="K640" i="2" l="1"/>
  <c r="L641" i="2"/>
  <c r="L640" i="12"/>
  <c r="M900" i="11"/>
  <c r="M900" i="9"/>
  <c r="L900" i="9" s="1"/>
  <c r="M901" i="9" l="1"/>
  <c r="L642" i="2"/>
  <c r="K641" i="2"/>
  <c r="M901" i="11"/>
  <c r="M902" i="9" l="1"/>
  <c r="L902" i="9" s="1"/>
  <c r="L643" i="2"/>
  <c r="K642" i="2"/>
  <c r="L642" i="12"/>
  <c r="M902" i="11"/>
  <c r="L644" i="2" l="1"/>
  <c r="M903" i="9"/>
  <c r="L903" i="9" s="1"/>
  <c r="L643" i="12"/>
  <c r="M903" i="11"/>
  <c r="K643" i="2"/>
  <c r="L645" i="2" l="1"/>
  <c r="M904" i="9"/>
  <c r="M904" i="11"/>
  <c r="M905" i="11" l="1"/>
  <c r="M905" i="9"/>
  <c r="L646" i="2"/>
  <c r="M906" i="9" l="1"/>
  <c r="L906" i="9" s="1"/>
  <c r="K646" i="2"/>
  <c r="M906" i="11"/>
  <c r="L647" i="2"/>
  <c r="L646" i="12"/>
  <c r="M907" i="9" l="1"/>
  <c r="L907" i="9" s="1"/>
  <c r="K647" i="2"/>
  <c r="L648" i="2"/>
  <c r="L647" i="12"/>
  <c r="M907" i="11"/>
  <c r="M908" i="9" l="1"/>
  <c r="L908" i="9" s="1"/>
  <c r="K648" i="2"/>
  <c r="L649" i="2"/>
  <c r="M908" i="11"/>
  <c r="L648" i="12"/>
  <c r="L650" i="2" l="1"/>
  <c r="M909" i="11"/>
  <c r="M909" i="9"/>
  <c r="L909" i="9" s="1"/>
  <c r="K649" i="2"/>
  <c r="L649" i="12"/>
  <c r="M910" i="9" l="1"/>
  <c r="L910" i="9" s="1"/>
  <c r="L651" i="2"/>
  <c r="M910" i="11"/>
  <c r="L650" i="12"/>
  <c r="K650" i="2"/>
  <c r="L652" i="2" l="1"/>
  <c r="M911" i="11"/>
  <c r="M911" i="9"/>
  <c r="L911" i="9" s="1"/>
  <c r="K651" i="2"/>
  <c r="L651" i="12"/>
  <c r="M912" i="9" l="1"/>
  <c r="L912" i="9" s="1"/>
  <c r="M912" i="11"/>
  <c r="L652" i="12"/>
  <c r="K652" i="2"/>
  <c r="L653" i="2"/>
  <c r="M913" i="9" l="1"/>
  <c r="L913" i="9" s="1"/>
  <c r="L654" i="2"/>
  <c r="M913" i="11"/>
  <c r="K653" i="2"/>
  <c r="L653" i="12"/>
  <c r="M914" i="9" l="1"/>
  <c r="L914" i="9" s="1"/>
  <c r="L655" i="2"/>
  <c r="L654" i="12"/>
  <c r="M914" i="11"/>
  <c r="K654" i="2"/>
  <c r="M915" i="9" l="1"/>
  <c r="L915" i="9" s="1"/>
  <c r="L656" i="2"/>
  <c r="L655" i="12"/>
  <c r="K655" i="2"/>
  <c r="M915" i="11"/>
  <c r="M916" i="9" l="1"/>
  <c r="L916" i="9" s="1"/>
  <c r="L657" i="2"/>
  <c r="L656" i="12"/>
  <c r="M916" i="11"/>
  <c r="K656" i="2"/>
  <c r="L658" i="2" l="1"/>
  <c r="M917" i="9"/>
  <c r="L917" i="9" s="1"/>
  <c r="K657" i="2"/>
  <c r="L657" i="12"/>
  <c r="M917" i="11"/>
  <c r="L658" i="12" l="1"/>
  <c r="L659" i="2"/>
  <c r="M918" i="11"/>
  <c r="M918" i="9"/>
  <c r="L918" i="9" s="1"/>
  <c r="K658" i="2"/>
  <c r="L660" i="2" l="1"/>
  <c r="L659" i="12"/>
  <c r="M919" i="11"/>
  <c r="M919" i="9"/>
  <c r="L919" i="9" s="1"/>
  <c r="K659" i="2"/>
  <c r="L661" i="2" l="1"/>
  <c r="M920" i="9"/>
  <c r="M920" i="11"/>
  <c r="M921" i="11" l="1"/>
  <c r="L662" i="2"/>
  <c r="M921" i="9"/>
  <c r="M922" i="9" l="1"/>
  <c r="M922" i="11"/>
  <c r="L663" i="2"/>
  <c r="L664" i="2" l="1"/>
  <c r="M923" i="11"/>
  <c r="M923" i="9"/>
  <c r="M924" i="11" l="1"/>
  <c r="M924" i="9"/>
  <c r="L665" i="2"/>
  <c r="M925" i="9" l="1"/>
  <c r="M925" i="11"/>
  <c r="L666" i="2"/>
  <c r="M926" i="9" l="1"/>
  <c r="M926" i="11"/>
  <c r="L667" i="2"/>
  <c r="M927" i="11" l="1"/>
  <c r="L668" i="2"/>
  <c r="M927" i="9"/>
  <c r="M928" i="11" l="1"/>
  <c r="M928" i="9"/>
  <c r="L669" i="2"/>
  <c r="M929" i="11" l="1"/>
  <c r="M929" i="9"/>
  <c r="L670" i="2"/>
  <c r="M930" i="11" l="1"/>
  <c r="L671" i="2"/>
  <c r="M930" i="9"/>
  <c r="L672" i="2" l="1"/>
  <c r="M931" i="11"/>
  <c r="M931" i="9"/>
  <c r="L673" i="2" l="1"/>
  <c r="M932" i="11"/>
  <c r="M932" i="9"/>
  <c r="M933" i="11" l="1"/>
  <c r="L674" i="2"/>
  <c r="M933" i="9"/>
  <c r="M934" i="11" l="1"/>
  <c r="L675" i="2"/>
  <c r="M934" i="9"/>
  <c r="M935" i="11" l="1"/>
  <c r="M935" i="9"/>
  <c r="L676" i="2"/>
  <c r="M936" i="11" l="1"/>
  <c r="L677" i="2"/>
  <c r="M936" i="9"/>
  <c r="L678" i="2" l="1"/>
  <c r="M937" i="9"/>
  <c r="M937" i="11"/>
  <c r="L679" i="2" l="1"/>
  <c r="L678" i="12"/>
  <c r="K678" i="2"/>
  <c r="M938" i="11"/>
  <c r="M938" i="9"/>
  <c r="L938" i="9" s="1"/>
  <c r="M939" i="9" l="1"/>
  <c r="L939" i="9" s="1"/>
  <c r="L679" i="12"/>
  <c r="K679" i="2"/>
  <c r="M939" i="11"/>
  <c r="L680" i="2"/>
  <c r="L681" i="2" l="1"/>
  <c r="M940" i="9"/>
  <c r="L940" i="9" s="1"/>
  <c r="K680" i="2"/>
  <c r="M940" i="11"/>
  <c r="L680" i="12"/>
  <c r="M941" i="9" l="1"/>
  <c r="L941" i="9" s="1"/>
  <c r="L682" i="2"/>
  <c r="K681" i="2"/>
  <c r="L681" i="12"/>
  <c r="M941" i="11"/>
  <c r="M942" i="9" l="1"/>
  <c r="L942" i="9" s="1"/>
  <c r="L683" i="2"/>
  <c r="L682" i="12"/>
  <c r="K682" i="2"/>
  <c r="M942" i="11"/>
  <c r="M943" i="9" l="1"/>
  <c r="L943" i="9" s="1"/>
  <c r="L684" i="2"/>
  <c r="K683" i="2"/>
  <c r="M943" i="11"/>
  <c r="L683" i="12"/>
  <c r="L685" i="2" l="1"/>
  <c r="L684" i="12"/>
  <c r="K684" i="2"/>
  <c r="M944" i="9"/>
  <c r="L944" i="9" s="1"/>
  <c r="M944" i="11"/>
  <c r="M945" i="9" l="1"/>
  <c r="L945" i="9" s="1"/>
  <c r="L686" i="2"/>
  <c r="L685" i="12"/>
  <c r="M945" i="11"/>
  <c r="K685" i="2"/>
  <c r="K686" i="2" l="1"/>
  <c r="L686" i="12"/>
  <c r="L687" i="2"/>
  <c r="M946" i="11"/>
  <c r="M946" i="9"/>
  <c r="L946" i="9" s="1"/>
  <c r="K687" i="2" l="1"/>
  <c r="M947" i="11"/>
  <c r="M947" i="9"/>
  <c r="L947" i="9" s="1"/>
  <c r="L688" i="2"/>
  <c r="L687" i="12"/>
  <c r="L689" i="2" l="1"/>
  <c r="K688" i="2"/>
  <c r="M948" i="9"/>
  <c r="L948" i="9" s="1"/>
  <c r="M948" i="11"/>
  <c r="L688" i="12"/>
  <c r="L690" i="2" l="1"/>
  <c r="K689" i="2"/>
  <c r="M949" i="9"/>
  <c r="L949" i="9" s="1"/>
  <c r="L689" i="12"/>
  <c r="M949" i="11"/>
  <c r="M950" i="9" l="1"/>
  <c r="L950" i="9" s="1"/>
  <c r="L691" i="2"/>
  <c r="K690" i="2"/>
  <c r="L690" i="12"/>
  <c r="M950" i="11"/>
  <c r="M951" i="9" l="1"/>
  <c r="L951" i="9" s="1"/>
  <c r="L692" i="2"/>
  <c r="K691" i="2"/>
  <c r="M951" i="11"/>
  <c r="L691" i="12"/>
  <c r="L693" i="2" l="1"/>
  <c r="M952" i="9"/>
  <c r="L952" i="9" s="1"/>
  <c r="K692" i="2"/>
  <c r="M952" i="11"/>
  <c r="L692" i="12"/>
  <c r="L694" i="2" l="1"/>
  <c r="K693" i="2"/>
  <c r="L693" i="12"/>
  <c r="M953" i="9"/>
  <c r="L953" i="9" s="1"/>
  <c r="M953" i="11"/>
  <c r="K694" i="2" l="1"/>
  <c r="L694" i="12"/>
  <c r="M954" i="11"/>
  <c r="L695" i="2"/>
  <c r="M954" i="9"/>
  <c r="L954" i="9" s="1"/>
  <c r="M955" i="9" l="1"/>
  <c r="L955" i="9" s="1"/>
  <c r="L696" i="2"/>
  <c r="K695" i="2"/>
  <c r="L695" i="12"/>
  <c r="M955" i="11"/>
  <c r="L696" i="12" l="1"/>
  <c r="M956" i="11"/>
  <c r="L697" i="2"/>
  <c r="M956" i="9"/>
  <c r="L956" i="9" s="1"/>
  <c r="K696" i="2"/>
  <c r="L698" i="2" l="1"/>
  <c r="M957" i="11"/>
  <c r="M957" i="9"/>
  <c r="M958" i="9" l="1"/>
  <c r="L958" i="9" s="1"/>
  <c r="L698" i="12"/>
  <c r="L699" i="2"/>
  <c r="M958" i="11"/>
  <c r="K698" i="2"/>
  <c r="L700" i="2" l="1"/>
  <c r="M959" i="11"/>
  <c r="K699" i="2"/>
  <c r="M959" i="9"/>
  <c r="L959" i="9" s="1"/>
  <c r="L699" i="12"/>
  <c r="M960" i="9" l="1"/>
  <c r="L960" i="9" s="1"/>
  <c r="L701" i="2"/>
  <c r="L700" i="12"/>
  <c r="M960" i="11"/>
  <c r="K700" i="2"/>
  <c r="K701" i="2" l="1"/>
  <c r="M961" i="9"/>
  <c r="L961" i="9" s="1"/>
  <c r="L701" i="12"/>
  <c r="M961" i="11"/>
  <c r="L702" i="2"/>
  <c r="L702" i="12" l="1"/>
  <c r="L703" i="2"/>
  <c r="M962" i="11"/>
  <c r="K702" i="2"/>
  <c r="M962" i="9"/>
  <c r="L962" i="9" s="1"/>
  <c r="M963" i="9" l="1"/>
  <c r="L963" i="9" s="1"/>
  <c r="L704" i="2"/>
  <c r="L703" i="12"/>
  <c r="K703" i="2"/>
  <c r="M963" i="11"/>
  <c r="M964" i="9" l="1"/>
  <c r="L964" i="9" s="1"/>
  <c r="L705" i="2"/>
  <c r="L704" i="12"/>
  <c r="M964" i="11"/>
  <c r="K704" i="2"/>
  <c r="M965" i="9" l="1"/>
  <c r="L965" i="9" s="1"/>
  <c r="L705" i="12"/>
  <c r="L706" i="2"/>
  <c r="K705" i="2"/>
  <c r="M965" i="11"/>
  <c r="M966" i="9" l="1"/>
  <c r="L966" i="9" s="1"/>
  <c r="L706" i="12"/>
  <c r="L707" i="2"/>
  <c r="M966" i="11"/>
  <c r="K706" i="2"/>
  <c r="L708" i="2" l="1"/>
  <c r="M967" i="9"/>
  <c r="L967" i="9" s="1"/>
  <c r="K707" i="2"/>
  <c r="L707" i="12"/>
  <c r="M967" i="11"/>
  <c r="M968" i="9" l="1"/>
  <c r="L968" i="9" s="1"/>
  <c r="L708" i="12"/>
  <c r="L709" i="2"/>
  <c r="K708" i="2"/>
  <c r="M968" i="11"/>
  <c r="L710" i="2" l="1"/>
  <c r="M969" i="9"/>
  <c r="M969" i="11"/>
  <c r="L711" i="2" l="1"/>
  <c r="K710" i="2"/>
  <c r="L710" i="12"/>
  <c r="M970" i="11"/>
  <c r="M970" i="9"/>
  <c r="L970" i="9" s="1"/>
  <c r="M971" i="9" l="1"/>
  <c r="L971" i="9" s="1"/>
  <c r="K711" i="2"/>
  <c r="L712" i="2"/>
  <c r="L711" i="12"/>
  <c r="M971" i="11"/>
  <c r="L713" i="2" l="1"/>
  <c r="M972" i="9"/>
  <c r="M972" i="11"/>
  <c r="M973" i="9" l="1"/>
  <c r="M973" i="11"/>
  <c r="L714" i="2"/>
  <c r="M974" i="9" l="1"/>
  <c r="L974" i="9" s="1"/>
  <c r="K714" i="2"/>
  <c r="M974" i="11"/>
  <c r="L715" i="2"/>
  <c r="L714" i="12"/>
  <c r="L716" i="2" l="1"/>
  <c r="M975" i="11"/>
  <c r="M975" i="9"/>
  <c r="L717" i="2" l="1"/>
  <c r="M976" i="11"/>
  <c r="M976" i="9"/>
  <c r="L718" i="2" l="1"/>
  <c r="M977" i="9"/>
  <c r="M977" i="11"/>
  <c r="L719" i="2" l="1"/>
  <c r="M978" i="9"/>
  <c r="L978" i="9" s="1"/>
  <c r="L718" i="12"/>
  <c r="M978" i="11"/>
  <c r="K718" i="2"/>
  <c r="M979" i="11" l="1"/>
  <c r="M979" i="9"/>
  <c r="L720" i="2"/>
  <c r="L721" i="2" l="1"/>
  <c r="M980" i="11"/>
  <c r="M980" i="9"/>
  <c r="M981" i="11" l="1"/>
  <c r="L722" i="2"/>
  <c r="M981" i="9"/>
  <c r="M982" i="9" l="1"/>
  <c r="L982" i="9" s="1"/>
  <c r="K722" i="2"/>
  <c r="L722" i="12"/>
  <c r="L723" i="2"/>
  <c r="M982" i="11"/>
  <c r="M983" i="11" l="1"/>
  <c r="M983" i="9"/>
  <c r="L724" i="2"/>
  <c r="L725" i="2" l="1"/>
  <c r="M984" i="9"/>
  <c r="M984" i="11"/>
  <c r="M985" i="11" l="1"/>
  <c r="L726" i="2"/>
  <c r="M985" i="9"/>
  <c r="M986" i="11" l="1"/>
  <c r="K726" i="2"/>
  <c r="L726" i="12"/>
  <c r="L727" i="2"/>
  <c r="M986" i="9"/>
  <c r="L986" i="9" s="1"/>
  <c r="M987" i="9" l="1"/>
  <c r="M987" i="11"/>
  <c r="L728" i="2"/>
  <c r="L729" i="2" l="1"/>
  <c r="M988" i="9"/>
  <c r="M988" i="11"/>
  <c r="L730" i="2" l="1"/>
  <c r="M989" i="9"/>
  <c r="M989" i="11"/>
  <c r="L731" i="2" l="1"/>
  <c r="K730" i="2"/>
  <c r="M990" i="9"/>
  <c r="L990" i="9" s="1"/>
  <c r="M990" i="11"/>
  <c r="L730" i="12"/>
  <c r="M991" i="9" l="1"/>
  <c r="L991" i="9" s="1"/>
  <c r="L732" i="2"/>
  <c r="L731" i="12"/>
  <c r="K731" i="2"/>
  <c r="M991" i="11"/>
  <c r="M992" i="9" l="1"/>
  <c r="L992" i="9" s="1"/>
  <c r="L732" i="12"/>
  <c r="L733" i="2"/>
  <c r="K732" i="2"/>
  <c r="M992" i="11"/>
  <c r="L734" i="2" l="1"/>
  <c r="K733" i="2"/>
  <c r="M993" i="9"/>
  <c r="L993" i="9" s="1"/>
  <c r="M993" i="11"/>
  <c r="L733" i="12"/>
  <c r="M994" i="9" l="1"/>
  <c r="L994" i="9" s="1"/>
  <c r="L735" i="2"/>
  <c r="K734" i="2"/>
  <c r="L734" i="12"/>
  <c r="M994" i="11"/>
  <c r="M995" i="9" l="1"/>
  <c r="L995" i="9" s="1"/>
  <c r="L735" i="12"/>
  <c r="K735" i="2"/>
  <c r="L736" i="2"/>
  <c r="M995" i="11"/>
  <c r="M996" i="9" l="1"/>
  <c r="L996" i="9" s="1"/>
  <c r="L736" i="12"/>
  <c r="M996" i="11"/>
  <c r="K736" i="2"/>
  <c r="L737" i="2"/>
  <c r="L738" i="2" l="1"/>
  <c r="K737" i="2"/>
  <c r="M997" i="9"/>
  <c r="L997" i="9" s="1"/>
  <c r="L737" i="12"/>
  <c r="M997" i="11"/>
  <c r="M998" i="9" l="1"/>
  <c r="L998" i="9" s="1"/>
  <c r="L738" i="12"/>
  <c r="L739" i="2"/>
  <c r="K738" i="2"/>
  <c r="M998" i="11"/>
  <c r="M999" i="9" l="1"/>
  <c r="L999" i="9" s="1"/>
  <c r="L739" i="12"/>
  <c r="L740" i="2"/>
  <c r="M999" i="11"/>
  <c r="K739" i="2"/>
  <c r="M1000" i="9" l="1"/>
  <c r="L1000" i="9" s="1"/>
  <c r="L741" i="2"/>
  <c r="K740" i="2"/>
  <c r="L740" i="12"/>
  <c r="M1000" i="11"/>
  <c r="M1001" i="9" l="1"/>
  <c r="L1001" i="9" s="1"/>
  <c r="L741" i="12"/>
  <c r="L742" i="2"/>
  <c r="M1001" i="11"/>
  <c r="K741" i="2"/>
  <c r="M1002" i="9" l="1"/>
  <c r="L1002" i="9" s="1"/>
  <c r="L742" i="12"/>
  <c r="L743" i="2"/>
  <c r="M1002" i="11"/>
  <c r="K742" i="2"/>
  <c r="M1003" i="9" l="1"/>
  <c r="L1003" i="9" s="1"/>
  <c r="L744" i="2"/>
  <c r="M1003" i="11"/>
  <c r="K743" i="2"/>
  <c r="L743" i="12"/>
  <c r="L744" i="12" l="1"/>
  <c r="L745" i="2"/>
  <c r="M1004" i="9"/>
  <c r="L1004" i="9" s="1"/>
  <c r="M1004" i="11"/>
  <c r="K744" i="2"/>
  <c r="M1005" i="9" l="1"/>
  <c r="L746" i="2"/>
  <c r="L745" i="12"/>
  <c r="K745" i="2"/>
  <c r="M1005" i="11"/>
  <c r="M1006" i="9" l="1"/>
  <c r="L1006" i="9" s="1"/>
  <c r="L746" i="12"/>
  <c r="M1006" i="11"/>
  <c r="K746" i="2"/>
  <c r="L747" i="2"/>
  <c r="M1007" i="9" l="1"/>
  <c r="L1007" i="9" s="1"/>
  <c r="L747" i="12"/>
  <c r="K747" i="2"/>
  <c r="L748" i="2"/>
  <c r="M1007" i="11"/>
  <c r="L749" i="2" l="1"/>
  <c r="M1008" i="11"/>
  <c r="M1008" i="9"/>
  <c r="M1009" i="11" l="1"/>
  <c r="M1009" i="9"/>
  <c r="L750" i="2"/>
  <c r="M1010" i="9" l="1"/>
  <c r="L1010" i="9" s="1"/>
  <c r="K750" i="2"/>
  <c r="L751" i="2"/>
  <c r="M1010" i="11"/>
  <c r="L750" i="12"/>
  <c r="M1011" i="9" l="1"/>
  <c r="L1011" i="9" s="1"/>
  <c r="K751" i="2"/>
  <c r="L751" i="12"/>
  <c r="L752" i="2"/>
  <c r="M1011" i="11"/>
  <c r="M1012" i="9" l="1"/>
  <c r="L1012" i="9" s="1"/>
  <c r="L752" i="12"/>
  <c r="K752" i="2"/>
  <c r="M1012" i="11"/>
  <c r="L753" i="2"/>
  <c r="M1013" i="9" l="1"/>
  <c r="L1013" i="9" s="1"/>
  <c r="L753" i="12"/>
  <c r="L754" i="2"/>
  <c r="M1013" i="11"/>
  <c r="K753" i="2"/>
  <c r="K754" i="2" l="1"/>
  <c r="L754" i="12"/>
  <c r="M1014" i="11"/>
  <c r="M1014" i="9"/>
  <c r="L1014" i="9" s="1"/>
  <c r="L755" i="2"/>
  <c r="M1015" i="9" l="1"/>
  <c r="L1015" i="9" s="1"/>
  <c r="M1015" i="11"/>
  <c r="K755" i="2"/>
  <c r="L755" i="12"/>
  <c r="L756" i="2"/>
  <c r="M1016" i="9" l="1"/>
  <c r="L1016" i="9" s="1"/>
  <c r="L757" i="2"/>
  <c r="K756" i="2"/>
  <c r="L756" i="12"/>
  <c r="M1016" i="11"/>
  <c r="M1017" i="11" l="1"/>
  <c r="M1017" i="9"/>
  <c r="L1017" i="9" s="1"/>
  <c r="K757" i="2"/>
  <c r="L757" i="12"/>
  <c r="L758" i="2"/>
  <c r="M1018" i="9" l="1"/>
  <c r="L1018" i="9" s="1"/>
  <c r="K758" i="2"/>
  <c r="L759" i="2"/>
  <c r="L758" i="12"/>
  <c r="M1018" i="11"/>
  <c r="M1019" i="9" l="1"/>
  <c r="L1019" i="9" s="1"/>
  <c r="K759" i="2"/>
  <c r="L759" i="12"/>
  <c r="L760" i="2"/>
  <c r="M1019" i="11"/>
  <c r="K760" i="2" l="1"/>
  <c r="L760" i="12"/>
  <c r="M1020" i="11"/>
  <c r="M1020" i="9"/>
  <c r="L1020" i="9" s="1"/>
  <c r="L761" i="2"/>
  <c r="L762" i="2" l="1"/>
  <c r="M1021" i="9"/>
  <c r="M1021" i="11"/>
  <c r="M1022" i="9" l="1"/>
  <c r="L1022" i="9" s="1"/>
  <c r="L763" i="2"/>
  <c r="K762" i="2"/>
  <c r="L762" i="12"/>
  <c r="M1022" i="11"/>
  <c r="M1023" i="9" l="1"/>
  <c r="L1023" i="9" s="1"/>
  <c r="L763" i="12"/>
  <c r="K763" i="2"/>
  <c r="L764" i="2"/>
  <c r="M1023" i="11"/>
  <c r="L765" i="2" l="1"/>
  <c r="M1024" i="9"/>
  <c r="M1024" i="11"/>
  <c r="M1025" i="11" l="1"/>
  <c r="M1025" i="9"/>
  <c r="L766" i="2"/>
  <c r="M1026" i="9" l="1"/>
  <c r="L767" i="2"/>
  <c r="M1026" i="11"/>
  <c r="M1027" i="11" l="1"/>
  <c r="L768" i="2"/>
  <c r="M1027" i="9"/>
  <c r="L769" i="2" l="1"/>
  <c r="M1028" i="11"/>
  <c r="M1028" i="9"/>
  <c r="M1029" i="11" l="1"/>
  <c r="M1029" i="9"/>
  <c r="L770" i="2"/>
  <c r="M1030" i="9" l="1"/>
  <c r="M1030" i="11"/>
  <c r="L771" i="2"/>
  <c r="L772" i="2" l="1"/>
  <c r="M1031" i="11"/>
  <c r="M1031" i="9"/>
  <c r="M1032" i="9" l="1"/>
  <c r="M1032" i="11"/>
  <c r="L773" i="2"/>
  <c r="M1033" i="11" l="1"/>
  <c r="L774" i="2"/>
  <c r="M1033" i="9"/>
  <c r="M1034" i="9" l="1"/>
  <c r="M1034" i="11"/>
  <c r="L775" i="2"/>
  <c r="M1035" i="11" l="1"/>
  <c r="L776" i="2"/>
  <c r="M1035" i="9"/>
  <c r="M1036" i="9" l="1"/>
  <c r="L777" i="2"/>
  <c r="M1036" i="11"/>
  <c r="L778" i="2" l="1"/>
  <c r="M1037" i="11"/>
  <c r="M1037" i="9"/>
  <c r="M1038" i="9" l="1"/>
  <c r="M1038" i="11"/>
  <c r="L779" i="2"/>
  <c r="L780" i="2" l="1"/>
  <c r="M1039" i="11"/>
  <c r="M1039" i="9"/>
  <c r="L781" i="2" l="1"/>
  <c r="M1040" i="9"/>
  <c r="M1040" i="11"/>
  <c r="L782" i="2" l="1"/>
  <c r="M1041" i="11"/>
  <c r="M1041" i="9"/>
  <c r="L783" i="2" l="1"/>
  <c r="M1042" i="11"/>
  <c r="L782" i="12"/>
  <c r="M1042" i="9"/>
  <c r="L1042" i="9" s="1"/>
  <c r="K782" i="2"/>
  <c r="M1043" i="9" l="1"/>
  <c r="L1043" i="9" s="1"/>
  <c r="M1043" i="11"/>
  <c r="L784" i="2"/>
  <c r="L783" i="12"/>
  <c r="K783" i="2"/>
  <c r="M1044" i="9" l="1"/>
  <c r="L1044" i="9" s="1"/>
  <c r="L784" i="12"/>
  <c r="L785" i="2"/>
  <c r="M1044" i="11"/>
  <c r="K784" i="2"/>
  <c r="M1045" i="9" l="1"/>
  <c r="L1045" i="9" s="1"/>
  <c r="M1045" i="11"/>
  <c r="L785" i="12"/>
  <c r="L786" i="2"/>
  <c r="K785" i="2"/>
  <c r="L787" i="2" l="1"/>
  <c r="K786" i="2"/>
  <c r="M1046" i="9"/>
  <c r="L1046" i="9" s="1"/>
  <c r="M1046" i="11"/>
  <c r="L786" i="12"/>
  <c r="M1047" i="9" l="1"/>
  <c r="L1047" i="9" s="1"/>
  <c r="L788" i="2"/>
  <c r="K787" i="2"/>
  <c r="M1047" i="11"/>
  <c r="L787" i="12"/>
  <c r="L789" i="2" l="1"/>
  <c r="K788" i="2"/>
  <c r="L788" i="12"/>
  <c r="M1048" i="11"/>
  <c r="M1048" i="9"/>
  <c r="L1048" i="9" s="1"/>
  <c r="M1049" i="9" l="1"/>
  <c r="L1049" i="9" s="1"/>
  <c r="L789" i="12"/>
  <c r="L790" i="2"/>
  <c r="K789" i="2"/>
  <c r="M1049" i="11"/>
  <c r="L790" i="12" l="1"/>
  <c r="L791" i="2"/>
  <c r="K790" i="2"/>
  <c r="M1050" i="9"/>
  <c r="L1050" i="9" s="1"/>
  <c r="M1050" i="11"/>
  <c r="L792" i="2" l="1"/>
  <c r="M1051" i="11"/>
  <c r="K791" i="2"/>
  <c r="M1051" i="9"/>
  <c r="L1051" i="9" s="1"/>
  <c r="L791" i="12"/>
  <c r="L793" i="2" l="1"/>
  <c r="K792" i="2"/>
  <c r="M1052" i="9"/>
  <c r="L1052" i="9" s="1"/>
  <c r="L792" i="12"/>
  <c r="M1052" i="11"/>
  <c r="M1053" i="9" l="1"/>
  <c r="L1053" i="9" s="1"/>
  <c r="L794" i="2"/>
  <c r="M1053" i="11"/>
  <c r="L793" i="12"/>
  <c r="K793" i="2"/>
  <c r="M1054" i="9" l="1"/>
  <c r="L1054" i="9" s="1"/>
  <c r="L795" i="2"/>
  <c r="L794" i="12"/>
  <c r="K794" i="2"/>
  <c r="M1054" i="11"/>
  <c r="M1055" i="9" l="1"/>
  <c r="L1055" i="9" s="1"/>
  <c r="L796" i="2"/>
  <c r="L795" i="12"/>
  <c r="K795" i="2"/>
  <c r="M1055" i="11"/>
  <c r="M1056" i="9" l="1"/>
  <c r="L1056" i="9" s="1"/>
  <c r="L797" i="2"/>
  <c r="L796" i="12"/>
  <c r="K796" i="2"/>
  <c r="M1056" i="11"/>
  <c r="M1057" i="9" l="1"/>
  <c r="L1057" i="9" s="1"/>
  <c r="L798" i="2"/>
  <c r="L797" i="12"/>
  <c r="K797" i="2"/>
  <c r="M1057" i="11"/>
  <c r="M1058" i="9" l="1"/>
  <c r="L1058" i="9" s="1"/>
  <c r="L799" i="2"/>
  <c r="L798" i="12"/>
  <c r="K798" i="2"/>
  <c r="M1058" i="11"/>
  <c r="M1059" i="9" l="1"/>
  <c r="L1059" i="9" s="1"/>
  <c r="L799" i="12"/>
  <c r="K799" i="2"/>
  <c r="L800" i="2"/>
  <c r="M1059" i="11"/>
  <c r="M1060" i="9" l="1"/>
  <c r="L801" i="2"/>
  <c r="L800" i="12"/>
  <c r="K800" i="2"/>
  <c r="M1060" i="11"/>
  <c r="M1061" i="11" l="1"/>
  <c r="L802" i="2"/>
  <c r="M1061" i="9"/>
  <c r="K802" i="2" l="1"/>
  <c r="M1062" i="9"/>
  <c r="L1062" i="9" s="1"/>
  <c r="L803" i="2"/>
  <c r="M1062" i="11"/>
  <c r="L802" i="12"/>
  <c r="L804" i="2" l="1"/>
  <c r="K803" i="2"/>
  <c r="M1063" i="11"/>
  <c r="M1063" i="9"/>
  <c r="L1063" i="9" s="1"/>
  <c r="L803" i="12"/>
  <c r="M1064" i="11" l="1"/>
  <c r="K804" i="2"/>
  <c r="M1064" i="9"/>
  <c r="L1064" i="9" s="1"/>
  <c r="L804" i="12"/>
  <c r="L805" i="2"/>
  <c r="M1065" i="9" l="1"/>
  <c r="L1065" i="9" s="1"/>
  <c r="M1065" i="11"/>
  <c r="L806" i="2"/>
  <c r="L805" i="12"/>
  <c r="K805" i="2"/>
  <c r="M1066" i="9" l="1"/>
  <c r="L1066" i="9" s="1"/>
  <c r="L807" i="2"/>
  <c r="L806" i="12"/>
  <c r="M1066" i="11"/>
  <c r="K806" i="2"/>
  <c r="L808" i="2" l="1"/>
  <c r="K807" i="2"/>
  <c r="L807" i="12"/>
  <c r="M1067" i="9"/>
  <c r="L1067" i="9" s="1"/>
  <c r="M1067" i="11"/>
  <c r="M1068" i="9" l="1"/>
  <c r="L1068" i="9" s="1"/>
  <c r="L808" i="12"/>
  <c r="L809" i="2"/>
  <c r="M1068" i="11"/>
  <c r="K808" i="2"/>
  <c r="M1069" i="9" l="1"/>
  <c r="L1069" i="9" s="1"/>
  <c r="L809" i="12"/>
  <c r="M1069" i="11"/>
  <c r="K809" i="2"/>
  <c r="L810" i="2"/>
  <c r="M1070" i="9" l="1"/>
  <c r="L1070" i="9" s="1"/>
  <c r="L810" i="12"/>
  <c r="K810" i="2"/>
  <c r="M1070" i="11"/>
  <c r="L811" i="2"/>
  <c r="M1071" i="9" l="1"/>
  <c r="L1071" i="9" s="1"/>
  <c r="L811" i="12"/>
  <c r="K811" i="2"/>
  <c r="M1071" i="11"/>
  <c r="L812" i="2"/>
  <c r="L813" i="2" l="1"/>
  <c r="M1072" i="9"/>
  <c r="M1072" i="11"/>
  <c r="M1073" i="11" l="1"/>
  <c r="M1073" i="9"/>
  <c r="L814" i="2"/>
  <c r="M1074" i="9" l="1"/>
  <c r="L1074" i="9" s="1"/>
  <c r="M1074" i="11"/>
  <c r="L814" i="12"/>
  <c r="K814" i="2"/>
  <c r="L815" i="2"/>
  <c r="M1075" i="9" l="1"/>
  <c r="L1075" i="9" s="1"/>
  <c r="L815" i="12"/>
  <c r="L816" i="2"/>
  <c r="M1075" i="11"/>
  <c r="K815" i="2"/>
  <c r="L817" i="2" l="1"/>
  <c r="M1076" i="9"/>
  <c r="M1076" i="11"/>
  <c r="L818" i="2" l="1"/>
  <c r="M1077" i="9"/>
  <c r="M1077" i="11"/>
  <c r="M1078" i="9" l="1"/>
  <c r="L1078" i="9" s="1"/>
  <c r="L819" i="2"/>
  <c r="K818" i="2"/>
  <c r="M1078" i="11"/>
  <c r="L818" i="12"/>
  <c r="L820" i="2" l="1"/>
  <c r="M1079" i="11"/>
  <c r="M1079" i="9"/>
  <c r="L821" i="2" l="1"/>
  <c r="M1080" i="9"/>
  <c r="M1080" i="11"/>
  <c r="M1081" i="11" l="1"/>
  <c r="L822" i="2"/>
  <c r="M1081" i="9"/>
  <c r="M1082" i="9" l="1"/>
  <c r="L1082" i="9" s="1"/>
  <c r="L822" i="12"/>
  <c r="K822" i="2"/>
  <c r="L823" i="2"/>
  <c r="M1082" i="11"/>
  <c r="M1083" i="9" l="1"/>
  <c r="M1083" i="11"/>
  <c r="L824" i="2"/>
  <c r="L825" i="2" l="1"/>
  <c r="M1084" i="9"/>
  <c r="M1084" i="11"/>
  <c r="M1085" i="11" l="1"/>
  <c r="M1085" i="9"/>
  <c r="L826" i="2"/>
  <c r="M1086" i="9" l="1"/>
  <c r="L1086" i="9" s="1"/>
  <c r="K826" i="2"/>
  <c r="M1086" i="11"/>
  <c r="L826" i="12"/>
  <c r="L827" i="2"/>
  <c r="M1087" i="11" l="1"/>
  <c r="M1087" i="9"/>
  <c r="L828" i="2"/>
  <c r="M1088" i="9" l="1"/>
  <c r="M1088" i="11"/>
  <c r="L829" i="2"/>
  <c r="M1089" i="9" l="1"/>
  <c r="M1089" i="11"/>
  <c r="L830" i="2"/>
  <c r="M1090" i="9" l="1"/>
  <c r="L1090" i="9" s="1"/>
  <c r="L831" i="2"/>
  <c r="K830" i="2"/>
  <c r="M1090" i="11"/>
  <c r="L830" i="12"/>
  <c r="M1091" i="9" l="1"/>
  <c r="M1091" i="11"/>
  <c r="L832" i="2"/>
  <c r="L833" i="2" l="1"/>
  <c r="M1092" i="11"/>
  <c r="M1092" i="9"/>
  <c r="M1093" i="11" l="1"/>
  <c r="L834" i="2"/>
  <c r="M1093" i="9"/>
  <c r="L835" i="2" l="1"/>
  <c r="L834" i="12"/>
  <c r="M1094" i="9"/>
  <c r="L1094" i="9" s="1"/>
  <c r="M1094" i="11"/>
  <c r="K834" i="2"/>
  <c r="M1095" i="9" l="1"/>
  <c r="L1095" i="9" s="1"/>
  <c r="L836" i="2"/>
  <c r="L835" i="12"/>
  <c r="M1095" i="11"/>
  <c r="K835" i="2"/>
  <c r="M1096" i="9" l="1"/>
  <c r="L1096" i="9" s="1"/>
  <c r="L837" i="2"/>
  <c r="M1096" i="11"/>
  <c r="K836" i="2"/>
  <c r="L836" i="12"/>
  <c r="K837" i="2" l="1"/>
  <c r="L837" i="12"/>
  <c r="M1097" i="11"/>
  <c r="L838" i="2"/>
  <c r="M1097" i="9"/>
  <c r="L1097" i="9" s="1"/>
  <c r="L839" i="2" l="1"/>
  <c r="K838" i="2"/>
  <c r="M1098" i="9"/>
  <c r="L1098" i="9" s="1"/>
  <c r="L838" i="12"/>
  <c r="M1098" i="11"/>
  <c r="M1099" i="9" l="1"/>
  <c r="L1099" i="9" s="1"/>
  <c r="K839" i="2"/>
  <c r="L839" i="12"/>
  <c r="L840" i="2"/>
  <c r="M1099" i="11"/>
  <c r="M1100" i="9" l="1"/>
  <c r="L1100" i="9" s="1"/>
  <c r="L840" i="12"/>
  <c r="K840" i="2"/>
  <c r="L841" i="2"/>
  <c r="M1100" i="11"/>
  <c r="M1101" i="9" l="1"/>
  <c r="L1101" i="9" s="1"/>
  <c r="L841" i="12"/>
  <c r="L842" i="2"/>
  <c r="M1101" i="11"/>
  <c r="K841" i="2"/>
  <c r="L843" i="2" l="1"/>
  <c r="K842" i="2"/>
  <c r="M1102" i="9"/>
  <c r="L1102" i="9" s="1"/>
  <c r="M1102" i="11"/>
  <c r="L842" i="12"/>
  <c r="M1103" i="9" l="1"/>
  <c r="L1103" i="9" s="1"/>
  <c r="M1103" i="11"/>
  <c r="K843" i="2"/>
  <c r="L843" i="12"/>
  <c r="L844" i="2"/>
  <c r="M1104" i="9" l="1"/>
  <c r="L1104" i="9" s="1"/>
  <c r="L845" i="2"/>
  <c r="M1104" i="11"/>
  <c r="K844" i="2"/>
  <c r="L844" i="12"/>
  <c r="M1105" i="9" l="1"/>
  <c r="L1105" i="9" s="1"/>
  <c r="L846" i="2"/>
  <c r="L845" i="12"/>
  <c r="K845" i="2"/>
  <c r="M1105" i="11"/>
  <c r="M1106" i="9" l="1"/>
  <c r="L1106" i="9" s="1"/>
  <c r="L847" i="2"/>
  <c r="L846" i="12"/>
  <c r="M1106" i="11"/>
  <c r="K846" i="2"/>
  <c r="L848" i="2" l="1"/>
  <c r="M1107" i="9"/>
  <c r="L1107" i="9" s="1"/>
  <c r="K847" i="2"/>
  <c r="M1107" i="11"/>
  <c r="L847" i="12"/>
  <c r="M1108" i="9" l="1"/>
  <c r="L1108" i="9" s="1"/>
  <c r="M1108" i="11"/>
  <c r="L849" i="2"/>
  <c r="L848" i="12"/>
  <c r="K848" i="2"/>
  <c r="M1109" i="9" l="1"/>
  <c r="M1109" i="11"/>
  <c r="L850" i="2"/>
  <c r="M1110" i="9" l="1"/>
  <c r="L1110" i="9" s="1"/>
  <c r="M1110" i="11"/>
  <c r="K850" i="2"/>
  <c r="L850" i="12"/>
  <c r="L851" i="2"/>
  <c r="K851" i="2" l="1"/>
  <c r="L852" i="2"/>
  <c r="M1111" i="9"/>
  <c r="L1111" i="9" s="1"/>
  <c r="M1111" i="11"/>
  <c r="L851" i="12"/>
  <c r="M1112" i="9" l="1"/>
  <c r="L853" i="2"/>
  <c r="M1112" i="11"/>
  <c r="M1113" i="9" l="1"/>
  <c r="M1113" i="11"/>
  <c r="L854" i="2"/>
  <c r="M1114" i="11" l="1"/>
  <c r="M1114" i="9"/>
  <c r="L1114" i="9" s="1"/>
  <c r="K854" i="2"/>
  <c r="L855" i="2"/>
  <c r="L854" i="12"/>
  <c r="M1115" i="11" l="1"/>
  <c r="M1115" i="9"/>
  <c r="L1115" i="9" s="1"/>
  <c r="L856" i="2"/>
  <c r="K855" i="2"/>
  <c r="L855" i="12"/>
  <c r="K856" i="2" l="1"/>
  <c r="M1116" i="9"/>
  <c r="L1116" i="9" s="1"/>
  <c r="L857" i="2"/>
  <c r="M1116" i="11"/>
  <c r="L856" i="12"/>
  <c r="M1117" i="11" l="1"/>
  <c r="M1117" i="9"/>
  <c r="L1117" i="9" s="1"/>
  <c r="L857" i="12"/>
  <c r="L858" i="2"/>
  <c r="K857" i="2"/>
  <c r="M1118" i="9" l="1"/>
  <c r="L1118" i="9" s="1"/>
  <c r="M1118" i="11"/>
  <c r="K858" i="2"/>
  <c r="L859" i="2"/>
  <c r="L858" i="12"/>
  <c r="M1119" i="9" l="1"/>
  <c r="L1119" i="9" s="1"/>
  <c r="L860" i="2"/>
  <c r="M1119" i="11"/>
  <c r="K859" i="2"/>
  <c r="L859" i="12"/>
  <c r="K860" i="2" l="1"/>
  <c r="M1120" i="9"/>
  <c r="L1120" i="9" s="1"/>
  <c r="L861" i="2"/>
  <c r="M1120" i="11"/>
  <c r="L860" i="12"/>
  <c r="M1121" i="9" l="1"/>
  <c r="L1121" i="9" s="1"/>
  <c r="L862" i="2"/>
  <c r="L861" i="12"/>
  <c r="M1121" i="11"/>
  <c r="K861" i="2"/>
  <c r="M1122" i="9" l="1"/>
  <c r="L1122" i="9" s="1"/>
  <c r="K862" i="2"/>
  <c r="M1122" i="11"/>
  <c r="L862" i="12"/>
  <c r="L863" i="2"/>
  <c r="M1123" i="9" l="1"/>
  <c r="L1123" i="9" s="1"/>
  <c r="K863" i="2"/>
  <c r="L864" i="2"/>
  <c r="L863" i="12"/>
  <c r="M1123" i="11"/>
  <c r="M1124" i="9" l="1"/>
  <c r="L1124" i="9" s="1"/>
  <c r="K864" i="2"/>
  <c r="L864" i="12"/>
  <c r="L865" i="2"/>
  <c r="M1124" i="11"/>
  <c r="M1125" i="11" l="1"/>
  <c r="M1125" i="9"/>
  <c r="L866" i="2"/>
  <c r="L865" i="12"/>
  <c r="K865" i="2"/>
  <c r="M1126" i="9" l="1"/>
  <c r="L1126" i="9" s="1"/>
  <c r="L867" i="2"/>
  <c r="L866" i="12"/>
  <c r="M1126" i="11"/>
  <c r="K866" i="2"/>
  <c r="L868" i="2" l="1"/>
  <c r="L867" i="12"/>
  <c r="K867" i="2"/>
  <c r="M1127" i="9"/>
  <c r="L1127" i="9" s="1"/>
  <c r="M1127" i="11"/>
  <c r="M1128" i="11" l="1"/>
  <c r="L869" i="2"/>
  <c r="M1128" i="9"/>
  <c r="M1129" i="9" l="1"/>
  <c r="L870" i="2"/>
  <c r="M1129" i="11"/>
  <c r="M1130" i="11" l="1"/>
  <c r="L871" i="2"/>
  <c r="M1130" i="9"/>
  <c r="M1131" i="9" l="1"/>
  <c r="M1131" i="11"/>
  <c r="L872" i="2"/>
  <c r="M1132" i="11" l="1"/>
  <c r="L873" i="2"/>
  <c r="M1132" i="9"/>
  <c r="M1133" i="9" l="1"/>
  <c r="M1133" i="11"/>
  <c r="L874" i="2"/>
  <c r="L875" i="2" l="1"/>
  <c r="M1134" i="11"/>
  <c r="M1134" i="9"/>
  <c r="M1135" i="9" l="1"/>
  <c r="M1135" i="11"/>
  <c r="L876" i="2"/>
  <c r="M1136" i="9" l="1"/>
  <c r="M1136" i="11"/>
  <c r="L877" i="2"/>
  <c r="M1137" i="9" l="1"/>
  <c r="M1137" i="11"/>
  <c r="L878" i="2"/>
  <c r="L879" i="2" l="1"/>
  <c r="M1138" i="11"/>
  <c r="M1138" i="9"/>
  <c r="L880" i="2" l="1"/>
  <c r="M1139" i="9"/>
  <c r="M1139" i="11"/>
  <c r="L881" i="2" l="1"/>
  <c r="M1140" i="11"/>
  <c r="M1140" i="9"/>
  <c r="L882" i="2" l="1"/>
  <c r="M1141" i="9"/>
  <c r="M1141" i="11"/>
  <c r="M1142" i="11" l="1"/>
  <c r="M1142" i="9"/>
  <c r="L883" i="2"/>
  <c r="L884" i="2" l="1"/>
  <c r="M1143" i="9"/>
  <c r="M1143" i="11"/>
  <c r="M1144" i="9" l="1"/>
  <c r="L885" i="2"/>
  <c r="M1144" i="11"/>
  <c r="L886" i="2" l="1"/>
  <c r="M1145" i="9"/>
  <c r="M1145" i="11"/>
  <c r="L887" i="2" l="1"/>
  <c r="M1146" i="11"/>
  <c r="L886" i="12"/>
  <c r="M1146" i="9"/>
  <c r="L1146" i="9" s="1"/>
  <c r="K886" i="2"/>
  <c r="K887" i="2" l="1"/>
  <c r="L888" i="2"/>
  <c r="L887" i="12"/>
  <c r="M1147" i="9"/>
  <c r="L1147" i="9" s="1"/>
  <c r="M1147" i="11"/>
  <c r="L889" i="2" l="1"/>
  <c r="L888" i="12"/>
  <c r="M1148" i="11"/>
  <c r="K888" i="2"/>
  <c r="M1148" i="9"/>
  <c r="L1148" i="9" s="1"/>
  <c r="L890" i="2" l="1"/>
  <c r="K889" i="2"/>
  <c r="M1149" i="9"/>
  <c r="L1149" i="9" s="1"/>
  <c r="L889" i="12"/>
  <c r="M1149" i="11"/>
  <c r="M1150" i="9" l="1"/>
  <c r="L1150" i="9" s="1"/>
  <c r="L891" i="2"/>
  <c r="L890" i="12"/>
  <c r="K890" i="2"/>
  <c r="M1150" i="11"/>
  <c r="K891" i="2" l="1"/>
  <c r="M1151" i="9"/>
  <c r="L1151" i="9" s="1"/>
  <c r="L892" i="2"/>
  <c r="L891" i="12"/>
  <c r="M1151" i="11"/>
  <c r="M1152" i="9" l="1"/>
  <c r="L1152" i="9" s="1"/>
  <c r="L893" i="2"/>
  <c r="K892" i="2"/>
  <c r="M1152" i="11"/>
  <c r="L892" i="12"/>
  <c r="L894" i="2" l="1"/>
  <c r="M1153" i="9"/>
  <c r="L1153" i="9" s="1"/>
  <c r="L893" i="12"/>
  <c r="K893" i="2"/>
  <c r="M1153" i="11"/>
  <c r="L894" i="12" l="1"/>
  <c r="K894" i="2"/>
  <c r="M1154" i="9"/>
  <c r="L1154" i="9" s="1"/>
  <c r="L895" i="2"/>
  <c r="M1154" i="11"/>
  <c r="K895" i="2" l="1"/>
  <c r="M1155" i="9"/>
  <c r="L1155" i="9" s="1"/>
  <c r="L896" i="2"/>
  <c r="L895" i="12"/>
  <c r="M1155" i="11"/>
  <c r="L897" i="2" l="1"/>
  <c r="K896" i="2"/>
  <c r="L896" i="12"/>
  <c r="M1156" i="11"/>
  <c r="M1156" i="9"/>
  <c r="L1156" i="9" s="1"/>
  <c r="M1157" i="9" l="1"/>
  <c r="L1157" i="9" s="1"/>
  <c r="L898" i="2"/>
  <c r="K897" i="2"/>
  <c r="M1157" i="11"/>
  <c r="L897" i="12"/>
  <c r="L899" i="2" l="1"/>
  <c r="M1158" i="9"/>
  <c r="L1158" i="9" s="1"/>
  <c r="M1158" i="11"/>
  <c r="K898" i="2"/>
  <c r="L898" i="12"/>
  <c r="L899" i="12" l="1"/>
  <c r="M1159" i="11"/>
  <c r="K899" i="2"/>
  <c r="L900" i="2"/>
  <c r="M1159" i="9"/>
  <c r="L1159" i="9" s="1"/>
  <c r="L900" i="12" l="1"/>
  <c r="K900" i="2"/>
  <c r="L901" i="2"/>
  <c r="M1160" i="11"/>
  <c r="M1160" i="9"/>
  <c r="L1160" i="9" s="1"/>
  <c r="L902" i="2" l="1"/>
  <c r="M1161" i="9"/>
  <c r="L1161" i="9" s="1"/>
  <c r="L901" i="12"/>
  <c r="K901" i="2"/>
  <c r="M1161" i="11"/>
  <c r="M1162" i="9" l="1"/>
  <c r="L1162" i="9" s="1"/>
  <c r="L902" i="12"/>
  <c r="L903" i="2"/>
  <c r="M1162" i="11"/>
  <c r="K902" i="2"/>
  <c r="M1163" i="9" l="1"/>
  <c r="L1163" i="9" s="1"/>
  <c r="L903" i="12"/>
  <c r="L904" i="2"/>
  <c r="K903" i="2"/>
  <c r="M1163" i="11"/>
  <c r="M1164" i="9" l="1"/>
  <c r="L1164" i="9" s="1"/>
  <c r="L904" i="12"/>
  <c r="L905" i="2"/>
  <c r="M1164" i="11"/>
  <c r="K904" i="2"/>
  <c r="L906" i="2" l="1"/>
  <c r="M1165" i="11"/>
  <c r="M1165" i="9"/>
  <c r="L907" i="2" l="1"/>
  <c r="K906" i="2"/>
  <c r="L906" i="12"/>
  <c r="M1166" i="11"/>
  <c r="M1166" i="9"/>
  <c r="L1166" i="9" s="1"/>
  <c r="L908" i="2" l="1"/>
  <c r="M1167" i="9"/>
  <c r="L1167" i="9" s="1"/>
  <c r="K907" i="2"/>
  <c r="L907" i="12"/>
  <c r="M1167" i="11"/>
  <c r="M1168" i="11" l="1"/>
  <c r="M1168" i="9"/>
  <c r="L1168" i="9" s="1"/>
  <c r="L909" i="2"/>
  <c r="L908" i="12"/>
  <c r="K908" i="2"/>
  <c r="M1169" i="9" l="1"/>
  <c r="L1169" i="9" s="1"/>
  <c r="M1169" i="11"/>
  <c r="L909" i="12"/>
  <c r="L910" i="2"/>
  <c r="K909" i="2"/>
  <c r="M1170" i="9" l="1"/>
  <c r="L1170" i="9" s="1"/>
  <c r="L910" i="12"/>
  <c r="L911" i="2"/>
  <c r="M1170" i="11"/>
  <c r="K910" i="2"/>
  <c r="M1171" i="9" l="1"/>
  <c r="L1171" i="9" s="1"/>
  <c r="M1171" i="11"/>
  <c r="L911" i="12"/>
  <c r="L912" i="2"/>
  <c r="K911" i="2"/>
  <c r="M1172" i="9" l="1"/>
  <c r="L1172" i="9" s="1"/>
  <c r="L912" i="12"/>
  <c r="M1172" i="11"/>
  <c r="L913" i="2"/>
  <c r="K912" i="2"/>
  <c r="M1173" i="9" l="1"/>
  <c r="L1173" i="9" s="1"/>
  <c r="K913" i="2"/>
  <c r="M1173" i="11"/>
  <c r="L914" i="2"/>
  <c r="L913" i="12"/>
  <c r="M1174" i="9" l="1"/>
  <c r="L1174" i="9" s="1"/>
  <c r="L915" i="2"/>
  <c r="K914" i="2"/>
  <c r="L914" i="12"/>
  <c r="M1174" i="11"/>
  <c r="M1175" i="9" l="1"/>
  <c r="L1175" i="9" s="1"/>
  <c r="M1175" i="11"/>
  <c r="L915" i="12"/>
  <c r="L916" i="2"/>
  <c r="K915" i="2"/>
  <c r="M1176" i="11" l="1"/>
  <c r="K916" i="2"/>
  <c r="M1176" i="9"/>
  <c r="L917" i="2"/>
  <c r="L916" i="12"/>
  <c r="L918" i="2" l="1"/>
  <c r="M1177" i="9"/>
  <c r="M1177" i="11"/>
  <c r="K918" i="2" l="1"/>
  <c r="L918" i="12"/>
  <c r="L919" i="2"/>
  <c r="M1178" i="9"/>
  <c r="L1178" i="9" s="1"/>
  <c r="M1178" i="11"/>
  <c r="K919" i="2" l="1"/>
  <c r="L920" i="2"/>
  <c r="M1179" i="9"/>
  <c r="L1179" i="9" s="1"/>
  <c r="L919" i="12"/>
  <c r="M1179" i="11"/>
  <c r="M1180" i="9" l="1"/>
  <c r="M1180" i="11"/>
  <c r="L921" i="2"/>
  <c r="L922" i="2" l="1"/>
  <c r="M1181" i="11"/>
  <c r="M1181" i="9"/>
  <c r="M1182" i="9" l="1"/>
  <c r="L1182" i="9" s="1"/>
  <c r="L922" i="12"/>
  <c r="K922" i="2"/>
  <c r="L923" i="2"/>
  <c r="M1182" i="11"/>
  <c r="L924" i="2" l="1"/>
  <c r="M1183" i="9"/>
  <c r="M1183" i="11"/>
  <c r="L925" i="2" l="1"/>
  <c r="M1184" i="9"/>
  <c r="M1184" i="11"/>
  <c r="L926" i="2" l="1"/>
  <c r="M1185" i="9"/>
  <c r="M1185" i="11"/>
  <c r="L926" i="12" l="1"/>
  <c r="M1186" i="9"/>
  <c r="L1186" i="9" s="1"/>
  <c r="L927" i="2"/>
  <c r="M1186" i="11"/>
  <c r="K926" i="2"/>
  <c r="L928" i="2" l="1"/>
  <c r="M1187" i="9"/>
  <c r="M1187" i="11"/>
  <c r="M1188" i="9" l="1"/>
  <c r="L929" i="2"/>
  <c r="M1188" i="11"/>
  <c r="M1189" i="9" l="1"/>
  <c r="M1189" i="11"/>
  <c r="L930" i="2"/>
  <c r="L931" i="2" l="1"/>
  <c r="M1190" i="9"/>
  <c r="L1190" i="9" s="1"/>
  <c r="L930" i="12"/>
  <c r="M1190" i="11"/>
  <c r="K930" i="2"/>
  <c r="M1191" i="9" l="1"/>
  <c r="L932" i="2"/>
  <c r="M1191" i="11"/>
  <c r="L933" i="2" l="1"/>
  <c r="M1192" i="9"/>
  <c r="M1192" i="11"/>
  <c r="M1193" i="11" l="1"/>
  <c r="M1193" i="9"/>
  <c r="L934" i="2"/>
  <c r="M1194" i="9" l="1"/>
  <c r="L1194" i="9" s="1"/>
  <c r="L934" i="12"/>
  <c r="K934" i="2"/>
  <c r="L935" i="2"/>
  <c r="M1194" i="11"/>
  <c r="L936" i="2" l="1"/>
  <c r="M1195" i="11"/>
  <c r="M1195" i="9"/>
  <c r="L937" i="2" l="1"/>
  <c r="M1196" i="9"/>
  <c r="M1196" i="11"/>
  <c r="M1197" i="9" l="1"/>
  <c r="M1197" i="11"/>
  <c r="L938" i="2"/>
  <c r="L939" i="2" l="1"/>
  <c r="M1198" i="9"/>
  <c r="L1198" i="9" s="1"/>
  <c r="K938" i="2"/>
  <c r="L938" i="12"/>
  <c r="M1198" i="11"/>
  <c r="M1199" i="9" l="1"/>
  <c r="L1199" i="9" s="1"/>
  <c r="L940" i="2"/>
  <c r="L939" i="12"/>
  <c r="M1199" i="11"/>
  <c r="K939" i="2"/>
  <c r="M1200" i="9" l="1"/>
  <c r="L1200" i="9" s="1"/>
  <c r="K940" i="2"/>
  <c r="L940" i="12"/>
  <c r="L941" i="2"/>
  <c r="M1200" i="11"/>
  <c r="K941" i="2" l="1"/>
  <c r="L942" i="2"/>
  <c r="M1201" i="11"/>
  <c r="M1201" i="9"/>
  <c r="L1201" i="9" s="1"/>
  <c r="L941" i="12"/>
  <c r="M1202" i="9" l="1"/>
  <c r="L1202" i="9" s="1"/>
  <c r="K942" i="2"/>
  <c r="L942" i="12"/>
  <c r="L943" i="2"/>
  <c r="M1202" i="11"/>
  <c r="L944" i="2" l="1"/>
  <c r="K943" i="2"/>
  <c r="M1203" i="9"/>
  <c r="L1203" i="9" s="1"/>
  <c r="L943" i="12"/>
  <c r="M1203" i="11"/>
  <c r="M1204" i="9" l="1"/>
  <c r="L1204" i="9" s="1"/>
  <c r="L944" i="12"/>
  <c r="M1204" i="11"/>
  <c r="L945" i="2"/>
  <c r="K944" i="2"/>
  <c r="M1205" i="9" l="1"/>
  <c r="L1205" i="9" s="1"/>
  <c r="L946" i="2"/>
  <c r="L945" i="12"/>
  <c r="K945" i="2"/>
  <c r="M1205" i="11"/>
  <c r="L947" i="2" l="1"/>
  <c r="K946" i="2"/>
  <c r="M1206" i="9"/>
  <c r="L1206" i="9" s="1"/>
  <c r="L946" i="12"/>
  <c r="M1206" i="11"/>
  <c r="M1207" i="9" l="1"/>
  <c r="L1207" i="9" s="1"/>
  <c r="L948" i="2"/>
  <c r="L947" i="12"/>
  <c r="M1207" i="11"/>
  <c r="K947" i="2"/>
  <c r="L949" i="2" l="1"/>
  <c r="M1208" i="11"/>
  <c r="M1208" i="9"/>
  <c r="L1208" i="9" s="1"/>
  <c r="K948" i="2"/>
  <c r="L948" i="12"/>
  <c r="M1209" i="9" l="1"/>
  <c r="L1209" i="9" s="1"/>
  <c r="L950" i="2"/>
  <c r="L949" i="12"/>
  <c r="M1209" i="11"/>
  <c r="K949" i="2"/>
  <c r="M1210" i="9" l="1"/>
  <c r="L1210" i="9" s="1"/>
  <c r="L950" i="12"/>
  <c r="L951" i="2"/>
  <c r="M1210" i="11"/>
  <c r="K950" i="2"/>
  <c r="M1211" i="9" l="1"/>
  <c r="L1211" i="9" s="1"/>
  <c r="L951" i="12"/>
  <c r="L952" i="2"/>
  <c r="M1211" i="11"/>
  <c r="K951" i="2"/>
  <c r="M1212" i="9" l="1"/>
  <c r="L1212" i="9" s="1"/>
  <c r="K952" i="2"/>
  <c r="L952" i="12"/>
  <c r="L953" i="2"/>
  <c r="M1212" i="11"/>
  <c r="M1213" i="9" l="1"/>
  <c r="L954" i="2"/>
  <c r="M1213" i="11"/>
  <c r="L955" i="2" l="1"/>
  <c r="M1214" i="11"/>
  <c r="K954" i="2"/>
  <c r="M1214" i="9"/>
  <c r="L1214" i="9" s="1"/>
  <c r="L954" i="12"/>
  <c r="M1215" i="9" l="1"/>
  <c r="M1215" i="11"/>
  <c r="L956" i="2"/>
  <c r="L957" i="2" l="1"/>
  <c r="M1216" i="9"/>
  <c r="M1216" i="11"/>
  <c r="L958" i="2" l="1"/>
  <c r="M1217" i="11"/>
  <c r="M1217" i="9"/>
  <c r="M1218" i="9" l="1"/>
  <c r="L1218" i="9" s="1"/>
  <c r="K958" i="2"/>
  <c r="L959" i="2"/>
  <c r="L958" i="12"/>
  <c r="M1218" i="11"/>
  <c r="M1219" i="9" l="1"/>
  <c r="L1219" i="9" s="1"/>
  <c r="K959" i="2"/>
  <c r="L960" i="2"/>
  <c r="L959" i="12"/>
  <c r="M1219" i="11"/>
  <c r="M1220" i="9" l="1"/>
  <c r="L1220" i="9" s="1"/>
  <c r="L961" i="2"/>
  <c r="K960" i="2"/>
  <c r="L960" i="12"/>
  <c r="M1220" i="11"/>
  <c r="M1221" i="9" l="1"/>
  <c r="L1221" i="9" s="1"/>
  <c r="K961" i="2"/>
  <c r="L961" i="12"/>
  <c r="L962" i="2"/>
  <c r="M1221" i="11"/>
  <c r="M1222" i="9" l="1"/>
  <c r="L1222" i="9" s="1"/>
  <c r="K962" i="2"/>
  <c r="L962" i="12"/>
  <c r="M1222" i="11"/>
  <c r="L963" i="2"/>
  <c r="K963" i="2" l="1"/>
  <c r="M1223" i="9"/>
  <c r="L1223" i="9" s="1"/>
  <c r="M1223" i="11"/>
  <c r="L964" i="2"/>
  <c r="L963" i="12"/>
  <c r="M1224" i="9" l="1"/>
  <c r="L1224" i="9" s="1"/>
  <c r="L964" i="12"/>
  <c r="L965" i="2"/>
  <c r="K964" i="2"/>
  <c r="M1224" i="11"/>
  <c r="M1225" i="9" l="1"/>
  <c r="L1225" i="9" s="1"/>
  <c r="K965" i="2"/>
  <c r="L966" i="2"/>
  <c r="L965" i="12"/>
  <c r="M1225" i="11"/>
  <c r="M1226" i="9" l="1"/>
  <c r="L1226" i="9" s="1"/>
  <c r="K966" i="2"/>
  <c r="L967" i="2"/>
  <c r="L966" i="12"/>
  <c r="M1226" i="11"/>
  <c r="L968" i="2" l="1"/>
  <c r="M1227" i="9"/>
  <c r="L1227" i="9" s="1"/>
  <c r="M1227" i="11"/>
  <c r="K967" i="2"/>
  <c r="L967" i="12"/>
  <c r="M1228" i="11" l="1"/>
  <c r="M1228" i="9"/>
  <c r="L968" i="12"/>
  <c r="L969" i="2"/>
  <c r="K968" i="2"/>
  <c r="M1229" i="9" l="1"/>
  <c r="M1229" i="11"/>
  <c r="L970" i="2"/>
  <c r="M1230" i="9" l="1"/>
  <c r="L1230" i="9" s="1"/>
  <c r="L971" i="2"/>
  <c r="K970" i="2"/>
  <c r="L970" i="12"/>
  <c r="M1230" i="11"/>
  <c r="M1231" i="11" l="1"/>
  <c r="L972" i="2"/>
  <c r="M1231" i="9"/>
  <c r="M1232" i="9" l="1"/>
  <c r="L973" i="2"/>
  <c r="M1232" i="11"/>
  <c r="L974" i="2" l="1"/>
  <c r="M1233" i="11"/>
  <c r="M1233" i="9"/>
  <c r="M1234" i="11" l="1"/>
  <c r="M1234" i="9"/>
  <c r="L975" i="2"/>
  <c r="M1235" i="11" l="1"/>
  <c r="L976" i="2"/>
  <c r="M1235" i="9"/>
  <c r="L977" i="2" l="1"/>
  <c r="M1236" i="9"/>
  <c r="M1236" i="11"/>
  <c r="M1237" i="11" l="1"/>
  <c r="L978" i="2"/>
  <c r="M1237" i="9"/>
  <c r="L979" i="2" l="1"/>
  <c r="M1238" i="9"/>
  <c r="M1238" i="11"/>
  <c r="L980" i="2" l="1"/>
  <c r="M1239" i="11"/>
  <c r="M1239" i="9"/>
  <c r="L981" i="2" l="1"/>
  <c r="M1240" i="9"/>
  <c r="M1240" i="11"/>
  <c r="L982" i="2" l="1"/>
  <c r="M1241" i="11"/>
  <c r="M1241" i="9"/>
  <c r="L983" i="2" l="1"/>
  <c r="M1242" i="9"/>
  <c r="M1242" i="11"/>
  <c r="M1243" i="11" l="1"/>
  <c r="L984" i="2"/>
  <c r="M1243" i="9"/>
  <c r="L985" i="2" l="1"/>
  <c r="M1244" i="9"/>
  <c r="M1244" i="11"/>
  <c r="M1245" i="9" l="1"/>
  <c r="M1245" i="11"/>
  <c r="L986" i="2"/>
  <c r="M1246" i="11" l="1"/>
  <c r="L987" i="2"/>
  <c r="M1246" i="9"/>
  <c r="L988" i="2" l="1"/>
  <c r="M1247" i="11"/>
  <c r="M1247" i="9"/>
  <c r="M1248" i="9" l="1"/>
  <c r="M1248" i="11"/>
  <c r="L989" i="2"/>
  <c r="L990" i="2" l="1"/>
  <c r="M1249" i="9"/>
  <c r="M1249" i="11"/>
  <c r="L991" i="2" l="1"/>
  <c r="K990" i="2"/>
  <c r="M1250" i="9"/>
  <c r="L1250" i="9" s="1"/>
  <c r="M1250" i="11"/>
  <c r="L990" i="12"/>
  <c r="M1251" i="9" l="1"/>
  <c r="L1251" i="9" s="1"/>
  <c r="K991" i="2"/>
  <c r="L991" i="12"/>
  <c r="M1251" i="11"/>
  <c r="L992" i="2"/>
  <c r="M1252" i="11" l="1"/>
  <c r="L992" i="12"/>
  <c r="L993" i="2"/>
  <c r="K992" i="2"/>
  <c r="M1252" i="9"/>
  <c r="L1252" i="9" s="1"/>
  <c r="M1253" i="9" l="1"/>
  <c r="L1253" i="9" s="1"/>
  <c r="L994" i="2"/>
  <c r="K993" i="2"/>
  <c r="L993" i="12"/>
  <c r="M1253" i="11"/>
  <c r="M1254" i="9" l="1"/>
  <c r="L1254" i="9" s="1"/>
  <c r="K994" i="2"/>
  <c r="L994" i="12"/>
  <c r="M1254" i="11"/>
  <c r="L995" i="2"/>
  <c r="M1255" i="11" l="1"/>
  <c r="L996" i="2"/>
  <c r="K995" i="2"/>
  <c r="M1255" i="9"/>
  <c r="L1255" i="9" s="1"/>
  <c r="L995" i="12"/>
  <c r="M1256" i="9" l="1"/>
  <c r="L1256" i="9" s="1"/>
  <c r="L997" i="2"/>
  <c r="L996" i="12"/>
  <c r="K996" i="2"/>
  <c r="M1256" i="11"/>
  <c r="M1257" i="9" l="1"/>
  <c r="L1257" i="9" s="1"/>
  <c r="K997" i="2"/>
  <c r="L997" i="12"/>
  <c r="M1257" i="11"/>
  <c r="L998" i="2"/>
  <c r="K998" i="2" l="1"/>
  <c r="M1258" i="9"/>
  <c r="L1258" i="9" s="1"/>
  <c r="L998" i="12"/>
  <c r="L999" i="2"/>
  <c r="M1258" i="11"/>
  <c r="L1000" i="2" l="1"/>
  <c r="K999" i="2"/>
  <c r="M1259" i="9"/>
  <c r="L1259" i="9" s="1"/>
  <c r="L999" i="12"/>
  <c r="M1259" i="11"/>
  <c r="K1000" i="2" l="1"/>
  <c r="L1001" i="2"/>
  <c r="M1260" i="9"/>
  <c r="L1260" i="9" s="1"/>
  <c r="L1000" i="12"/>
  <c r="M1260" i="11"/>
  <c r="M1261" i="11" l="1"/>
  <c r="L1002" i="2"/>
  <c r="K1001" i="2"/>
  <c r="L1001" i="12"/>
  <c r="M1261" i="9"/>
  <c r="L1261" i="9" s="1"/>
  <c r="M1262" i="9" l="1"/>
  <c r="L1262" i="9" s="1"/>
  <c r="K1002" i="2"/>
  <c r="L1003" i="2"/>
  <c r="L1002" i="12"/>
  <c r="M1262" i="11"/>
  <c r="L1004" i="2" l="1"/>
  <c r="K1003" i="2"/>
  <c r="M1263" i="9"/>
  <c r="L1263" i="9" s="1"/>
  <c r="L1003" i="12"/>
  <c r="M1263" i="11"/>
  <c r="L1005" i="2" l="1"/>
  <c r="K1004" i="2"/>
  <c r="L1004" i="12"/>
  <c r="M1264" i="9"/>
  <c r="L1264" i="9" s="1"/>
  <c r="M1264" i="11"/>
  <c r="M1265" i="11" l="1"/>
  <c r="L1005" i="12"/>
  <c r="L1006" i="2"/>
  <c r="K1005" i="2"/>
  <c r="M1265" i="9"/>
  <c r="L1265" i="9" s="1"/>
  <c r="L1007" i="2" l="1"/>
  <c r="K1006" i="2"/>
  <c r="M1266" i="9"/>
  <c r="L1266" i="9" s="1"/>
  <c r="M1266" i="11"/>
  <c r="L1006" i="12"/>
  <c r="M1267" i="9" l="1"/>
  <c r="L1267" i="9" s="1"/>
  <c r="L1007" i="12"/>
  <c r="L1008" i="2"/>
  <c r="K1007" i="2"/>
  <c r="M1267" i="11"/>
  <c r="L1009" i="2" l="1"/>
  <c r="M1268" i="11"/>
  <c r="M1268" i="9"/>
  <c r="L1010" i="2" l="1"/>
  <c r="M1269" i="9"/>
  <c r="M1269" i="11"/>
  <c r="L1010" i="12" l="1"/>
  <c r="M1270" i="11"/>
  <c r="K1010" i="2"/>
  <c r="M1270" i="9"/>
  <c r="L1270" i="9" s="1"/>
  <c r="L1011" i="2"/>
  <c r="M1271" i="9" l="1"/>
  <c r="L1271" i="9" s="1"/>
  <c r="K1011" i="2"/>
  <c r="L1011" i="12"/>
  <c r="L1012" i="2"/>
  <c r="M1271" i="11"/>
  <c r="L1013" i="2" l="1"/>
  <c r="K1012" i="2"/>
  <c r="L1012" i="12"/>
  <c r="M1272" i="11"/>
  <c r="M1272" i="9"/>
  <c r="L1272" i="9" s="1"/>
  <c r="K1013" i="2" l="1"/>
  <c r="M1273" i="11"/>
  <c r="M1273" i="9"/>
  <c r="L1273" i="9" s="1"/>
  <c r="L1013" i="12"/>
  <c r="L1014" i="2"/>
  <c r="M1274" i="9" l="1"/>
  <c r="L1274" i="9" s="1"/>
  <c r="K1014" i="2"/>
  <c r="M1274" i="11"/>
  <c r="L1015" i="2"/>
  <c r="L1014" i="12"/>
  <c r="M1275" i="9" l="1"/>
  <c r="L1275" i="9" s="1"/>
  <c r="L1016" i="2"/>
  <c r="M1275" i="11"/>
  <c r="L1015" i="12"/>
  <c r="K1015" i="2"/>
  <c r="M1276" i="9" l="1"/>
  <c r="L1276" i="9" s="1"/>
  <c r="K1016" i="2"/>
  <c r="L1016" i="12"/>
  <c r="M1276" i="11"/>
  <c r="L1017" i="2"/>
  <c r="M1277" i="9" l="1"/>
  <c r="L1277" i="9" s="1"/>
  <c r="K1017" i="2"/>
  <c r="M1277" i="11"/>
  <c r="L1017" i="12"/>
  <c r="L1018" i="2"/>
  <c r="M1278" i="9" l="1"/>
  <c r="L1278" i="9" s="1"/>
  <c r="L1019" i="2"/>
  <c r="K1018" i="2"/>
  <c r="L1018" i="12"/>
  <c r="M1278" i="11"/>
  <c r="M1279" i="9" l="1"/>
  <c r="L1279" i="9" s="1"/>
  <c r="L1020" i="2"/>
  <c r="K1019" i="2"/>
  <c r="L1019" i="12"/>
  <c r="M1279" i="11"/>
  <c r="M1280" i="11" l="1"/>
  <c r="L1021" i="2"/>
  <c r="M1280" i="9"/>
  <c r="M1281" i="9" l="1"/>
  <c r="L1022" i="2"/>
  <c r="M1281" i="11"/>
  <c r="M1282" i="9" l="1"/>
  <c r="L1282" i="9" s="1"/>
  <c r="K1022" i="2"/>
  <c r="M1282" i="11"/>
  <c r="L1023" i="2"/>
  <c r="L1022" i="12"/>
  <c r="M1283" i="9" l="1"/>
  <c r="L1283" i="9" s="1"/>
  <c r="K1023" i="2"/>
  <c r="L1024" i="2"/>
  <c r="L1023" i="12"/>
  <c r="M1283" i="11"/>
  <c r="L1025" i="2" l="1"/>
  <c r="M1284" i="9"/>
  <c r="M1284" i="11"/>
  <c r="L1026" i="2" l="1"/>
  <c r="M1285" i="9"/>
  <c r="M1285" i="11"/>
  <c r="L1026" i="12" l="1"/>
  <c r="L1027" i="2"/>
  <c r="M1286" i="9"/>
  <c r="L1286" i="9" s="1"/>
  <c r="M1286" i="11"/>
  <c r="K1026" i="2"/>
  <c r="L1028" i="2" l="1"/>
  <c r="M1287" i="11"/>
  <c r="M1287" i="9"/>
  <c r="M1288" i="9" l="1"/>
  <c r="M1288" i="11"/>
  <c r="L1029" i="2"/>
  <c r="M1289" i="9" l="1"/>
  <c r="L1030" i="2"/>
  <c r="M1289" i="11"/>
  <c r="M1290" i="9" l="1"/>
  <c r="L1290" i="9" s="1"/>
  <c r="M1290" i="11"/>
  <c r="K1030" i="2"/>
  <c r="L1030" i="12"/>
  <c r="L1031" i="2"/>
  <c r="L1032" i="2" l="1"/>
  <c r="M1291" i="9"/>
  <c r="M1291" i="11"/>
  <c r="L1033" i="2" l="1"/>
  <c r="M1292" i="9"/>
  <c r="M1292" i="11"/>
  <c r="M1293" i="11" l="1"/>
  <c r="L1034" i="2"/>
  <c r="M1293" i="9"/>
  <c r="M1294" i="9" l="1"/>
  <c r="L1294" i="9" s="1"/>
  <c r="L1034" i="12"/>
  <c r="M1294" i="11"/>
  <c r="K1034" i="2"/>
  <c r="L1035" i="2"/>
  <c r="M1295" i="9" l="1"/>
  <c r="L1036" i="2"/>
  <c r="M1295" i="11"/>
  <c r="L1037" i="2" l="1"/>
  <c r="M1296" i="9"/>
  <c r="M1296" i="11"/>
  <c r="L1038" i="2" l="1"/>
  <c r="M1297" i="11"/>
  <c r="M1297" i="9"/>
  <c r="L1038" i="12" l="1"/>
  <c r="M1298" i="11"/>
  <c r="K1038" i="2"/>
  <c r="M1298" i="9"/>
  <c r="L1298" i="9" s="1"/>
  <c r="L1039" i="2"/>
  <c r="M1299" i="9" l="1"/>
  <c r="L1040" i="2"/>
  <c r="M1299" i="11"/>
  <c r="AL26" i="9"/>
  <c r="AL28" i="9"/>
  <c r="AL30" i="9"/>
  <c r="AL25" i="9"/>
  <c r="AL27" i="9"/>
  <c r="AL5" i="9"/>
  <c r="AL6" i="9"/>
  <c r="AL7" i="9"/>
  <c r="AL29" i="9"/>
  <c r="AL31" i="9"/>
  <c r="AL32" i="9"/>
  <c r="AL9" i="9"/>
  <c r="AL10" i="9"/>
  <c r="AL11" i="9"/>
  <c r="AL33" i="9"/>
  <c r="AL3" i="9"/>
  <c r="AL24" i="9"/>
  <c r="AL4" i="9"/>
  <c r="AL8" i="9"/>
  <c r="AL13" i="9"/>
  <c r="AL14" i="9"/>
  <c r="AL15" i="9"/>
  <c r="AL22" i="9"/>
  <c r="AL12" i="9"/>
  <c r="AL21" i="9"/>
  <c r="AL23" i="9"/>
  <c r="M1300" i="9" l="1"/>
  <c r="M1300" i="11"/>
  <c r="L1041" i="2"/>
  <c r="L1042" i="2" l="1"/>
  <c r="M1301" i="11"/>
  <c r="M1301" i="9"/>
  <c r="L1043" i="2" l="1"/>
  <c r="M1302" i="11"/>
  <c r="L1302" i="11" s="1"/>
  <c r="L1042" i="12"/>
  <c r="M1302" i="9"/>
  <c r="L1302" i="9" s="1"/>
  <c r="K1042" i="2"/>
  <c r="K1043" i="2" l="1"/>
  <c r="L1043" i="12"/>
  <c r="L1044" i="2"/>
  <c r="M1303" i="11"/>
  <c r="L1303" i="11" s="1"/>
  <c r="M1303" i="9"/>
  <c r="L1303" i="9" s="1"/>
  <c r="M1304" i="9" l="1"/>
  <c r="L1304" i="9" s="1"/>
  <c r="M1304" i="11"/>
  <c r="L1304" i="11" s="1"/>
  <c r="K1044" i="2"/>
  <c r="L1044" i="12"/>
  <c r="L1045" i="2"/>
  <c r="M1305" i="9" l="1"/>
  <c r="L1305" i="9" s="1"/>
  <c r="K1045" i="2"/>
  <c r="L1045" i="12"/>
  <c r="M1305" i="11"/>
  <c r="L1305" i="11" s="1"/>
  <c r="L1046" i="2"/>
  <c r="K1046" i="2" l="1"/>
  <c r="M1306" i="9"/>
  <c r="L1306" i="9" s="1"/>
  <c r="L1047" i="2"/>
  <c r="L1046" i="12"/>
  <c r="M1306" i="11"/>
  <c r="L1306" i="11" s="1"/>
  <c r="M1307" i="9" l="1"/>
  <c r="L1307" i="9" s="1"/>
  <c r="L1048" i="2"/>
  <c r="M1307" i="11"/>
  <c r="L1307" i="11" s="1"/>
  <c r="L1047" i="12"/>
  <c r="K1047" i="2"/>
  <c r="L1049" i="2" l="1"/>
  <c r="M1308" i="9"/>
  <c r="M1308" i="11"/>
  <c r="L1049" i="12" l="1"/>
  <c r="M1309" i="11"/>
  <c r="M1309" i="9"/>
  <c r="L1050" i="2"/>
  <c r="L1051" i="2" l="1"/>
  <c r="L1050" i="12"/>
  <c r="M1310" i="11"/>
  <c r="L1310" i="11" s="1"/>
  <c r="K1050" i="2"/>
  <c r="M1310" i="9"/>
  <c r="L1310" i="9" s="1"/>
  <c r="L1052" i="2" l="1"/>
  <c r="M1311" i="11"/>
  <c r="L1311" i="11" s="1"/>
  <c r="L1051" i="12"/>
  <c r="M1311" i="9"/>
  <c r="L1311" i="9" s="1"/>
  <c r="K1051" i="2"/>
  <c r="M1312" i="11" l="1"/>
  <c r="L1053" i="2"/>
  <c r="M1312" i="9"/>
  <c r="M1313" i="9" l="1"/>
  <c r="M1313" i="11"/>
  <c r="L1053" i="12"/>
  <c r="L1054" i="2"/>
  <c r="K1054" i="2" l="1"/>
  <c r="L1054" i="12"/>
  <c r="M1314" i="11"/>
  <c r="L1314" i="11" s="1"/>
  <c r="M1314" i="9"/>
  <c r="L1314" i="9" s="1"/>
  <c r="L1055" i="2"/>
  <c r="L1056" i="2" l="1"/>
  <c r="L1055" i="12"/>
  <c r="M1315" i="11"/>
  <c r="L1315" i="11" s="1"/>
  <c r="K1055" i="2"/>
  <c r="M1315" i="9"/>
  <c r="L1315" i="9" s="1"/>
  <c r="M1316" i="9" l="1"/>
  <c r="L1057" i="2"/>
  <c r="M1316" i="11"/>
  <c r="M1317" i="11" l="1"/>
  <c r="M1317" i="9"/>
  <c r="L1057" i="12"/>
  <c r="L1058" i="2"/>
  <c r="L1058" i="12" l="1"/>
  <c r="L1059" i="2"/>
  <c r="M1318" i="11"/>
  <c r="L1318" i="11" s="1"/>
  <c r="M1318" i="9"/>
  <c r="L1318" i="9" s="1"/>
  <c r="K1058" i="2"/>
  <c r="L1060" i="2" l="1"/>
  <c r="M1319" i="9"/>
  <c r="L1319" i="9" s="1"/>
  <c r="K1059" i="2"/>
  <c r="L1059" i="12"/>
  <c r="M1319" i="11"/>
  <c r="L1319" i="11" s="1"/>
  <c r="M1320" i="11" l="1"/>
  <c r="M1320" i="9"/>
  <c r="L1061" i="2"/>
  <c r="L1062" i="2" l="1"/>
  <c r="L1061" i="12"/>
  <c r="M1321" i="9"/>
  <c r="M1321" i="11"/>
  <c r="K1062" i="2" l="1"/>
  <c r="M1322" i="11"/>
  <c r="L1322" i="11" s="1"/>
  <c r="M1322" i="9"/>
  <c r="L1322" i="9" s="1"/>
  <c r="L1062" i="12"/>
  <c r="L1063" i="2"/>
  <c r="M1323" i="9" l="1"/>
  <c r="L1323" i="9" s="1"/>
  <c r="L1064" i="2"/>
  <c r="L1063" i="12"/>
  <c r="M1323" i="11"/>
  <c r="L1323" i="11" s="1"/>
  <c r="K1063" i="2"/>
  <c r="L1065" i="2" l="1"/>
  <c r="M1324" i="9"/>
  <c r="L1324" i="9" s="1"/>
  <c r="K1064" i="2"/>
  <c r="M1324" i="11"/>
  <c r="L1324" i="11" s="1"/>
  <c r="L1064" i="12"/>
  <c r="M1325" i="9" l="1"/>
  <c r="L1325" i="9" s="1"/>
  <c r="L1066" i="2"/>
  <c r="L1065" i="12"/>
  <c r="M1325" i="11"/>
  <c r="L1325" i="11" s="1"/>
  <c r="K1065" i="2"/>
  <c r="M1326" i="11" l="1"/>
  <c r="L1326" i="11" s="1"/>
  <c r="M1326" i="9"/>
  <c r="L1326" i="9" s="1"/>
  <c r="L1066" i="12"/>
  <c r="K1066" i="2"/>
  <c r="L1067" i="2"/>
  <c r="M1327" i="9" l="1"/>
  <c r="L1327" i="9" s="1"/>
  <c r="K1067" i="2"/>
  <c r="M1327" i="11"/>
  <c r="L1327" i="11" s="1"/>
  <c r="L1067" i="12"/>
  <c r="L1068" i="2"/>
  <c r="L1069" i="2" l="1"/>
  <c r="L1068" i="12"/>
  <c r="K1068" i="2"/>
  <c r="M1328" i="11"/>
  <c r="L1328" i="11" s="1"/>
  <c r="M1328" i="9"/>
  <c r="L1328" i="9" s="1"/>
  <c r="M1329" i="9" l="1"/>
  <c r="L1329" i="9" s="1"/>
  <c r="K1069" i="2"/>
  <c r="L1070" i="2"/>
  <c r="L1069" i="12"/>
  <c r="M1329" i="11"/>
  <c r="L1329" i="11" s="1"/>
  <c r="M1330" i="11" l="1"/>
  <c r="L1330" i="11" s="1"/>
  <c r="L1070" i="12"/>
  <c r="L1071" i="2"/>
  <c r="M1330" i="9"/>
  <c r="L1330" i="9" s="1"/>
  <c r="K1070" i="2"/>
  <c r="M1331" i="11" l="1"/>
  <c r="L1331" i="11" s="1"/>
  <c r="K1071" i="2"/>
  <c r="L1072" i="2"/>
  <c r="L1071" i="12"/>
  <c r="M1331" i="9"/>
  <c r="L1331" i="9" s="1"/>
  <c r="M1332" i="11" l="1"/>
  <c r="M1332" i="9"/>
  <c r="L1073" i="2"/>
  <c r="L1074" i="2" l="1"/>
  <c r="L1073" i="12"/>
  <c r="M1333" i="11"/>
  <c r="M1333" i="9"/>
  <c r="M1334" i="9" l="1"/>
  <c r="L1334" i="9" s="1"/>
  <c r="L1074" i="12"/>
  <c r="L1075" i="2"/>
  <c r="M1334" i="11"/>
  <c r="L1334" i="11" s="1"/>
  <c r="K1074" i="2"/>
  <c r="M1335" i="9" l="1"/>
  <c r="L1335" i="9" s="1"/>
  <c r="L1076" i="2"/>
  <c r="K1075" i="2"/>
  <c r="L1075" i="12"/>
  <c r="M1335" i="11"/>
  <c r="L1335" i="11" s="1"/>
  <c r="M1336" i="11" l="1"/>
  <c r="L1077" i="2"/>
  <c r="M1336" i="9"/>
  <c r="L1078" i="2" l="1"/>
  <c r="M1337" i="9"/>
  <c r="L1077" i="12"/>
  <c r="M1337" i="11"/>
  <c r="L1078" i="12" l="1"/>
  <c r="L1079" i="2"/>
  <c r="M1338" i="9"/>
  <c r="L1338" i="9" s="1"/>
  <c r="M1338" i="11"/>
  <c r="L1338" i="11" s="1"/>
  <c r="K1078" i="2"/>
  <c r="M1339" i="11" l="1"/>
  <c r="L1080" i="2"/>
  <c r="M1339" i="9"/>
  <c r="L1081" i="2" l="1"/>
  <c r="M1340" i="9"/>
  <c r="M1340" i="11"/>
  <c r="M1341" i="9" l="1"/>
  <c r="L1082" i="2"/>
  <c r="M1341" i="11"/>
  <c r="M1342" i="9" l="1"/>
  <c r="L1342" i="9" s="1"/>
  <c r="L1083" i="2"/>
  <c r="L1082" i="12"/>
  <c r="K1082" i="2"/>
  <c r="M1342" i="11"/>
  <c r="L1342" i="11" s="1"/>
  <c r="L1084" i="2" l="1"/>
  <c r="M1343" i="9"/>
  <c r="M1343" i="11"/>
  <c r="M1344" i="11" l="1"/>
  <c r="L1085" i="2"/>
  <c r="M1344" i="9"/>
  <c r="L1086" i="2" l="1"/>
  <c r="M1345" i="9"/>
  <c r="M1345" i="11"/>
  <c r="M1346" i="9" l="1"/>
  <c r="L1346" i="9" s="1"/>
  <c r="L1086" i="12"/>
  <c r="L1087" i="2"/>
  <c r="M1346" i="11"/>
  <c r="L1346" i="11" s="1"/>
  <c r="K1086" i="2"/>
  <c r="L1088" i="2" l="1"/>
  <c r="M1347" i="11"/>
  <c r="M1347" i="9"/>
  <c r="L1089" i="2" l="1"/>
  <c r="M1348" i="9"/>
  <c r="M1348" i="11"/>
  <c r="M1349" i="9" l="1"/>
  <c r="L1090" i="2"/>
  <c r="M1349" i="11"/>
  <c r="M1350" i="9" l="1"/>
  <c r="L1350" i="9" s="1"/>
  <c r="L1091" i="2"/>
  <c r="L1090" i="12"/>
  <c r="K1090" i="2"/>
  <c r="M1350" i="11"/>
  <c r="L1350" i="11" s="1"/>
  <c r="L1092" i="2" l="1"/>
  <c r="M1351" i="9"/>
  <c r="M1351" i="11"/>
  <c r="L1093" i="2" l="1"/>
  <c r="M1352" i="11"/>
  <c r="M1352" i="9"/>
  <c r="L1094" i="2" l="1"/>
  <c r="M1353" i="9"/>
  <c r="M1353" i="11"/>
  <c r="L1095" i="2" l="1"/>
  <c r="L1094" i="12"/>
  <c r="M1354" i="11"/>
  <c r="L1354" i="11" s="1"/>
  <c r="M1354" i="9"/>
  <c r="L1354" i="9" s="1"/>
  <c r="K1094" i="2"/>
  <c r="M1355" i="9" l="1"/>
  <c r="L1355" i="9" s="1"/>
  <c r="L1095" i="12"/>
  <c r="M1355" i="11"/>
  <c r="L1355" i="11" s="1"/>
  <c r="L1096" i="2"/>
  <c r="K1095" i="2"/>
  <c r="M1356" i="9" l="1"/>
  <c r="L1356" i="9" s="1"/>
  <c r="K1096" i="2"/>
  <c r="L1096" i="12"/>
  <c r="M1356" i="11"/>
  <c r="L1356" i="11" s="1"/>
  <c r="L1097" i="2"/>
  <c r="M1357" i="9" l="1"/>
  <c r="L1357" i="9" s="1"/>
  <c r="L1097" i="12"/>
  <c r="L1098" i="2"/>
  <c r="M1357" i="11"/>
  <c r="L1357" i="11" s="1"/>
  <c r="K1097" i="2"/>
  <c r="K1098" i="2" l="1"/>
  <c r="L1099" i="2"/>
  <c r="M1358" i="9"/>
  <c r="L1358" i="9" s="1"/>
  <c r="L1098" i="12"/>
  <c r="M1358" i="11"/>
  <c r="L1358" i="11" s="1"/>
  <c r="M1359" i="9" l="1"/>
  <c r="L1359" i="9" s="1"/>
  <c r="L1100" i="2"/>
  <c r="L1099" i="12"/>
  <c r="M1359" i="11"/>
  <c r="L1359" i="11" s="1"/>
  <c r="K1099" i="2"/>
  <c r="L1101" i="2" l="1"/>
  <c r="K1100" i="2"/>
  <c r="M1360" i="9"/>
  <c r="L1360" i="9" s="1"/>
  <c r="L1100" i="12"/>
  <c r="M1360" i="11"/>
  <c r="L1360" i="11" s="1"/>
  <c r="M1361" i="9" l="1"/>
  <c r="L1361" i="9" s="1"/>
  <c r="L1102" i="2"/>
  <c r="L1101" i="12"/>
  <c r="M1361" i="11"/>
  <c r="L1361" i="11" s="1"/>
  <c r="K1101" i="2"/>
  <c r="M1362" i="9" l="1"/>
  <c r="L1362" i="9" s="1"/>
  <c r="K1102" i="2"/>
  <c r="L1102" i="12"/>
  <c r="L1103" i="2"/>
  <c r="M1362" i="11"/>
  <c r="L1362" i="11" s="1"/>
  <c r="M1363" i="9" l="1"/>
  <c r="L1363" i="9" s="1"/>
  <c r="L1103" i="12"/>
  <c r="L1104" i="2"/>
  <c r="M1363" i="11"/>
  <c r="L1363" i="11" s="1"/>
  <c r="K1103" i="2"/>
  <c r="M1364" i="9" l="1"/>
  <c r="L1364" i="9" s="1"/>
  <c r="L1105" i="2"/>
  <c r="L1104" i="12"/>
  <c r="M1364" i="11"/>
  <c r="L1364" i="11" s="1"/>
  <c r="K1104" i="2"/>
  <c r="M1365" i="9" l="1"/>
  <c r="L1365" i="9" s="1"/>
  <c r="L1106" i="2"/>
  <c r="M1365" i="11"/>
  <c r="L1365" i="11" s="1"/>
  <c r="L1105" i="12"/>
  <c r="K1105" i="2"/>
  <c r="M1366" i="9" l="1"/>
  <c r="L1366" i="9" s="1"/>
  <c r="L1106" i="12"/>
  <c r="K1106" i="2"/>
  <c r="M1366" i="11"/>
  <c r="L1366" i="11" s="1"/>
  <c r="L1107" i="2"/>
  <c r="M1367" i="9" l="1"/>
  <c r="L1367" i="9" s="1"/>
  <c r="L1108" i="2"/>
  <c r="L1107" i="12"/>
  <c r="M1367" i="11"/>
  <c r="L1367" i="11" s="1"/>
  <c r="K1107" i="2"/>
  <c r="M1368" i="9" l="1"/>
  <c r="L1368" i="9" s="1"/>
  <c r="K1108" i="2"/>
  <c r="L1108" i="12"/>
  <c r="L1109" i="2"/>
  <c r="M1368" i="11"/>
  <c r="L1368" i="11" s="1"/>
  <c r="M1369" i="9" l="1"/>
  <c r="L1369" i="9" s="1"/>
  <c r="L1109" i="12"/>
  <c r="L1110" i="2"/>
  <c r="M1369" i="11"/>
  <c r="L1369" i="11" s="1"/>
  <c r="K1109" i="2"/>
  <c r="M1370" i="9" l="1"/>
  <c r="L1370" i="9" s="1"/>
  <c r="L1110" i="12"/>
  <c r="K1110" i="2"/>
  <c r="M1370" i="11"/>
  <c r="L1370" i="11" s="1"/>
  <c r="L1111" i="2"/>
  <c r="L1112" i="2" l="1"/>
  <c r="L1111" i="12"/>
  <c r="K1111" i="2"/>
  <c r="M1371" i="11"/>
  <c r="L1371" i="11" s="1"/>
  <c r="M1371" i="9"/>
  <c r="L1371" i="9" s="1"/>
  <c r="L1113" i="2" l="1"/>
  <c r="K1112" i="2"/>
  <c r="M1372" i="11"/>
  <c r="L1372" i="11" s="1"/>
  <c r="M1372" i="9"/>
  <c r="L1372" i="9" s="1"/>
  <c r="L1112" i="12"/>
  <c r="M1373" i="9" l="1"/>
  <c r="L1373" i="9" s="1"/>
  <c r="L1113" i="12"/>
  <c r="L1114" i="2"/>
  <c r="M1373" i="11"/>
  <c r="L1373" i="11" s="1"/>
  <c r="K1113" i="2"/>
  <c r="M1374" i="9" l="1"/>
  <c r="L1374" i="9" s="1"/>
  <c r="L1114" i="12"/>
  <c r="K1114" i="2"/>
  <c r="M1374" i="11"/>
  <c r="L1374" i="11" s="1"/>
  <c r="L1115" i="2"/>
  <c r="M1375" i="9" l="1"/>
  <c r="L1375" i="9" s="1"/>
  <c r="L1115" i="12"/>
  <c r="L1116" i="2"/>
  <c r="M1375" i="11"/>
  <c r="L1375" i="11" s="1"/>
  <c r="K1115" i="2"/>
  <c r="M1376" i="9" l="1"/>
  <c r="L1376" i="9" s="1"/>
  <c r="L1116" i="12"/>
  <c r="L1117" i="2"/>
  <c r="M1376" i="11"/>
  <c r="L1376" i="11" s="1"/>
  <c r="K1116" i="2"/>
  <c r="M1377" i="9" l="1"/>
  <c r="L1377" i="9" s="1"/>
  <c r="L1118" i="2"/>
  <c r="K1117" i="2"/>
  <c r="L1117" i="12"/>
  <c r="M1377" i="11"/>
  <c r="L1377" i="11" s="1"/>
  <c r="L1119" i="2" l="1"/>
  <c r="K1118" i="2"/>
  <c r="M1378" i="9"/>
  <c r="L1378" i="9" s="1"/>
  <c r="L1118" i="12"/>
  <c r="M1378" i="11"/>
  <c r="L1378" i="11" s="1"/>
  <c r="M1379" i="9" l="1"/>
  <c r="L1379" i="9" s="1"/>
  <c r="M1379" i="11"/>
  <c r="L1379" i="11" s="1"/>
  <c r="L1120" i="2"/>
  <c r="L1119" i="12"/>
  <c r="K1119" i="2"/>
  <c r="M1380" i="9" l="1"/>
  <c r="L1380" i="9" s="1"/>
  <c r="L1120" i="12"/>
  <c r="M1380" i="11"/>
  <c r="L1380" i="11" s="1"/>
  <c r="L1121" i="2"/>
  <c r="K1120" i="2"/>
  <c r="M1381" i="9" l="1"/>
  <c r="L1381" i="9" s="1"/>
  <c r="L1122" i="2"/>
  <c r="K1121" i="2"/>
  <c r="L1121" i="12"/>
  <c r="M1381" i="11"/>
  <c r="L1381" i="11" s="1"/>
  <c r="M1382" i="9" l="1"/>
  <c r="L1382" i="9" s="1"/>
  <c r="K1122" i="2"/>
  <c r="L1122" i="12"/>
  <c r="L1123" i="2"/>
  <c r="M1382" i="11"/>
  <c r="L1382" i="11" s="1"/>
  <c r="L1124" i="2" l="1"/>
  <c r="M1383" i="9"/>
  <c r="L1383" i="9" s="1"/>
  <c r="K1123" i="2"/>
  <c r="L1123" i="12"/>
  <c r="M1383" i="11"/>
  <c r="L1383" i="11" s="1"/>
  <c r="M1384" i="9" l="1"/>
  <c r="L1384" i="9" s="1"/>
  <c r="L1124" i="12"/>
  <c r="M1384" i="11"/>
  <c r="L1384" i="11" s="1"/>
  <c r="L1125" i="2"/>
  <c r="K1124" i="2"/>
  <c r="M1385" i="9" l="1"/>
  <c r="L1385" i="9" s="1"/>
  <c r="L1125" i="12"/>
  <c r="M1385" i="11"/>
  <c r="L1385" i="11" s="1"/>
  <c r="L1126" i="2"/>
  <c r="K1125" i="2"/>
  <c r="M1386" i="9" l="1"/>
  <c r="L1386" i="9" s="1"/>
  <c r="L1126" i="12"/>
  <c r="M1386" i="11"/>
  <c r="L1386" i="11" s="1"/>
  <c r="L1127" i="2"/>
  <c r="K1126" i="2"/>
  <c r="L1128" i="2" l="1"/>
  <c r="M1387" i="9"/>
  <c r="L1387" i="9" s="1"/>
  <c r="L1127" i="12"/>
  <c r="M1387" i="11"/>
  <c r="L1387" i="11" s="1"/>
  <c r="K1127" i="2"/>
  <c r="L1129" i="2" l="1"/>
  <c r="M1388" i="9"/>
  <c r="L1388" i="9" s="1"/>
  <c r="L1128" i="12"/>
  <c r="M1388" i="11"/>
  <c r="L1388" i="11" s="1"/>
  <c r="K1128" i="2"/>
  <c r="M1389" i="9" l="1"/>
  <c r="L1389" i="9" s="1"/>
  <c r="L1129" i="12"/>
  <c r="M1389" i="11"/>
  <c r="L1389" i="11" s="1"/>
  <c r="L1130" i="2"/>
  <c r="K1129" i="2"/>
  <c r="M1390" i="9" l="1"/>
  <c r="L1390" i="9" s="1"/>
  <c r="M1390" i="11"/>
  <c r="L1390" i="11" s="1"/>
  <c r="L1131" i="2"/>
  <c r="K1130" i="2"/>
  <c r="L1130" i="12"/>
  <c r="M1391" i="9" l="1"/>
  <c r="L1391" i="9" s="1"/>
  <c r="L1131" i="12"/>
  <c r="M1391" i="11"/>
  <c r="L1391" i="11" s="1"/>
  <c r="L1132" i="2"/>
  <c r="K1131" i="2"/>
  <c r="L1133" i="2" l="1"/>
  <c r="M1392" i="11"/>
  <c r="M1392" i="9"/>
  <c r="M1393" i="11" l="1"/>
  <c r="L1134" i="2"/>
  <c r="M1393" i="9"/>
  <c r="M1394" i="9" l="1"/>
  <c r="L1394" i="9" s="1"/>
  <c r="K1134" i="2"/>
  <c r="L1135" i="2"/>
  <c r="L1134" i="12"/>
  <c r="M1394" i="11"/>
  <c r="L1394" i="11" s="1"/>
  <c r="M1395" i="11" l="1"/>
  <c r="L1395" i="11" s="1"/>
  <c r="M1395" i="9"/>
  <c r="L1395" i="9" s="1"/>
  <c r="L1136" i="2"/>
  <c r="K1135" i="2"/>
  <c r="L1135" i="12"/>
  <c r="L1137" i="2" l="1"/>
  <c r="M1396" i="9"/>
  <c r="M1396" i="11"/>
  <c r="L1138" i="2" l="1"/>
  <c r="M1397" i="9"/>
  <c r="M1397" i="11"/>
  <c r="M1398" i="9" l="1"/>
  <c r="L1398" i="9" s="1"/>
  <c r="L1139" i="2"/>
  <c r="L1138" i="12"/>
  <c r="M1398" i="11"/>
  <c r="L1398" i="11" s="1"/>
  <c r="K1138" i="2"/>
  <c r="M1399" i="9" l="1"/>
  <c r="L1399" i="9" s="1"/>
  <c r="L1139" i="12"/>
  <c r="L1140" i="2"/>
  <c r="K1139" i="2"/>
  <c r="M1399" i="11"/>
  <c r="L1399" i="11" s="1"/>
  <c r="M1400" i="9" l="1"/>
  <c r="L1141" i="2"/>
  <c r="M1400" i="11"/>
  <c r="L1142" i="2" l="1"/>
  <c r="M1401" i="11"/>
  <c r="M1401" i="9"/>
  <c r="M1402" i="11" l="1"/>
  <c r="L1402" i="11" s="1"/>
  <c r="L1142" i="12"/>
  <c r="M1402" i="9"/>
  <c r="L1402" i="9" s="1"/>
  <c r="K1142" i="2"/>
  <c r="L1143" i="2"/>
  <c r="M1403" i="9" l="1"/>
  <c r="L1403" i="9" s="1"/>
  <c r="K1143" i="2"/>
  <c r="L1144" i="2"/>
  <c r="L1143" i="12"/>
  <c r="M1403" i="11"/>
  <c r="L1403" i="11" s="1"/>
  <c r="M1404" i="9" l="1"/>
  <c r="M1404" i="11"/>
  <c r="L1145" i="2"/>
  <c r="M1405" i="9" l="1"/>
  <c r="M1405" i="11"/>
  <c r="L1146" i="2"/>
  <c r="L1147" i="2" l="1"/>
  <c r="K1146" i="2"/>
  <c r="L1146" i="12"/>
  <c r="M1406" i="11"/>
  <c r="L1406" i="11" s="1"/>
  <c r="M1406" i="9"/>
  <c r="L1406" i="9" s="1"/>
  <c r="M1407" i="9" l="1"/>
  <c r="L1407" i="9" s="1"/>
  <c r="L1148" i="2"/>
  <c r="K1147" i="2"/>
  <c r="L1147" i="12"/>
  <c r="M1407" i="11"/>
  <c r="L1407" i="11" s="1"/>
  <c r="M1408" i="9" l="1"/>
  <c r="L1408" i="9" s="1"/>
  <c r="L1148" i="12"/>
  <c r="L1149" i="2"/>
  <c r="K1148" i="2"/>
  <c r="M1408" i="11"/>
  <c r="L1408" i="11" s="1"/>
  <c r="K1149" i="2" l="1"/>
  <c r="M1409" i="11"/>
  <c r="L1409" i="11" s="1"/>
  <c r="L1150" i="2"/>
  <c r="L1149" i="12"/>
  <c r="M1409" i="9"/>
  <c r="L1409" i="9" s="1"/>
  <c r="L1151" i="2" l="1"/>
  <c r="M1410" i="9"/>
  <c r="L1410" i="9" s="1"/>
  <c r="K1150" i="2"/>
  <c r="L1150" i="12"/>
  <c r="M1410" i="11"/>
  <c r="L1410" i="11" s="1"/>
  <c r="M1411" i="9" l="1"/>
  <c r="L1411" i="9" s="1"/>
  <c r="L1152" i="2"/>
  <c r="M1411" i="11"/>
  <c r="L1411" i="11" s="1"/>
  <c r="K1151" i="2"/>
  <c r="L1151" i="12"/>
  <c r="L1153" i="2" l="1"/>
  <c r="M1412" i="11"/>
  <c r="M1412" i="9"/>
  <c r="M1413" i="9" l="1"/>
  <c r="L1154" i="2"/>
  <c r="M1413" i="11"/>
  <c r="L1153" i="12"/>
  <c r="K1154" i="2" l="1"/>
  <c r="L1154" i="12"/>
  <c r="M1414" i="11"/>
  <c r="L1414" i="11" s="1"/>
  <c r="M1414" i="9"/>
  <c r="L1414" i="9" s="1"/>
  <c r="L1155" i="2"/>
  <c r="M1415" i="9" l="1"/>
  <c r="L1415" i="9" s="1"/>
  <c r="L1155" i="12"/>
  <c r="L1156" i="2"/>
  <c r="K1155" i="2"/>
  <c r="M1415" i="11"/>
  <c r="L1415" i="11" s="1"/>
  <c r="L1157" i="2" l="1"/>
  <c r="M1416" i="11"/>
  <c r="M1416" i="9"/>
  <c r="L1158" i="2" l="1"/>
  <c r="M1417" i="9"/>
  <c r="L1157" i="12"/>
  <c r="M1417" i="11"/>
  <c r="M1418" i="9" l="1"/>
  <c r="L1418" i="9" s="1"/>
  <c r="L1159" i="2"/>
  <c r="K1158" i="2"/>
  <c r="L1158" i="12"/>
  <c r="M1418" i="11"/>
  <c r="L1418" i="11" s="1"/>
  <c r="M1419" i="9" l="1"/>
  <c r="L1419" i="9" s="1"/>
  <c r="L1159" i="12"/>
  <c r="K1159" i="2"/>
  <c r="M1419" i="11"/>
  <c r="L1419" i="11" s="1"/>
  <c r="L1160" i="2"/>
  <c r="L1161" i="2" l="1"/>
  <c r="M1420" i="9"/>
  <c r="M1420" i="11"/>
  <c r="M1421" i="9" l="1"/>
  <c r="L1162" i="2"/>
  <c r="M1421" i="11"/>
  <c r="L1161" i="12"/>
  <c r="M1422" i="9" l="1"/>
  <c r="L1422" i="9" s="1"/>
  <c r="K1162" i="2"/>
  <c r="L1163" i="2"/>
  <c r="M1422" i="11"/>
  <c r="L1422" i="11" s="1"/>
  <c r="L1162" i="12"/>
  <c r="L1163" i="12" l="1"/>
  <c r="L1164" i="2"/>
  <c r="M1423" i="11"/>
  <c r="L1423" i="11" s="1"/>
  <c r="M1423" i="9"/>
  <c r="L1423" i="9" s="1"/>
  <c r="K1163" i="2"/>
  <c r="L1165" i="2" l="1"/>
  <c r="M1424" i="11"/>
  <c r="M1424" i="9"/>
  <c r="L1166" i="2" l="1"/>
  <c r="L1165" i="12"/>
  <c r="M1425" i="11"/>
  <c r="M1425" i="9"/>
  <c r="M1426" i="9" l="1"/>
  <c r="L1426" i="9" s="1"/>
  <c r="L1167" i="2"/>
  <c r="K1166" i="2"/>
  <c r="L1166" i="12"/>
  <c r="M1426" i="11"/>
  <c r="L1426" i="11" s="1"/>
  <c r="K1167" i="2" l="1"/>
  <c r="M1427" i="9"/>
  <c r="L1427" i="9" s="1"/>
  <c r="L1168" i="2"/>
  <c r="M1427" i="11"/>
  <c r="L1427" i="11" s="1"/>
  <c r="L1167" i="12"/>
  <c r="M1428" i="9" l="1"/>
  <c r="L1428" i="9" s="1"/>
  <c r="K1168" i="2"/>
  <c r="L1169" i="2"/>
  <c r="L1168" i="12"/>
  <c r="M1428" i="11"/>
  <c r="L1428" i="11" s="1"/>
  <c r="M1429" i="9" l="1"/>
  <c r="L1429" i="9" s="1"/>
  <c r="K1169" i="2"/>
  <c r="L1170" i="2"/>
  <c r="L1169" i="12"/>
  <c r="M1429" i="11"/>
  <c r="L1429" i="11" s="1"/>
  <c r="M1430" i="9" l="1"/>
  <c r="L1430" i="9" s="1"/>
  <c r="L1170" i="12"/>
  <c r="L1171" i="2"/>
  <c r="M1430" i="11"/>
  <c r="L1430" i="11" s="1"/>
  <c r="K1170" i="2"/>
  <c r="L1171" i="12" l="1"/>
  <c r="M1431" i="11"/>
  <c r="L1431" i="11" s="1"/>
  <c r="K1171" i="2"/>
  <c r="M1431" i="9"/>
  <c r="L1431" i="9" s="1"/>
  <c r="L1172" i="2"/>
  <c r="L1173" i="2" l="1"/>
  <c r="M1432" i="11"/>
  <c r="L1432" i="11" s="1"/>
  <c r="L1172" i="12"/>
  <c r="M1432" i="9"/>
  <c r="L1432" i="9" s="1"/>
  <c r="M1433" i="9" l="1"/>
  <c r="L1433" i="9" s="1"/>
  <c r="L1173" i="12"/>
  <c r="K1173" i="2"/>
  <c r="M1433" i="11"/>
  <c r="L1433" i="11" s="1"/>
  <c r="L1174" i="2"/>
  <c r="M1434" i="11" l="1"/>
  <c r="L1434" i="11" s="1"/>
  <c r="M1434" i="9"/>
  <c r="L1434" i="9" s="1"/>
  <c r="L1175" i="2"/>
  <c r="L1174" i="12"/>
  <c r="K1174" i="2"/>
  <c r="L1176" i="2" l="1"/>
  <c r="L1175" i="12"/>
  <c r="M1435" i="9"/>
  <c r="L1435" i="9" s="1"/>
  <c r="M1435" i="11"/>
  <c r="L1435" i="11" s="1"/>
  <c r="K1175" i="2"/>
  <c r="M1436" i="11" l="1"/>
  <c r="M1436" i="9"/>
  <c r="L1177" i="2"/>
  <c r="L1178" i="2" l="1"/>
  <c r="M1437" i="9"/>
  <c r="L1177" i="12"/>
  <c r="M1437" i="11"/>
  <c r="K1178" i="2" l="1"/>
  <c r="L1178" i="12"/>
  <c r="M1438" i="11"/>
  <c r="L1438" i="11" s="1"/>
  <c r="L1179" i="2"/>
  <c r="M1438" i="9"/>
  <c r="L1438" i="9" s="1"/>
  <c r="K1179" i="2" l="1"/>
  <c r="M1439" i="11"/>
  <c r="L1439" i="11" s="1"/>
  <c r="L1179" i="12"/>
  <c r="L1180" i="2"/>
  <c r="M1439" i="9"/>
  <c r="L1439" i="9" s="1"/>
  <c r="M1440" i="11" l="1"/>
  <c r="M1440" i="9"/>
  <c r="L1181" i="2"/>
  <c r="M1441" i="9" l="1"/>
  <c r="L1181" i="12"/>
  <c r="M1441" i="11"/>
  <c r="L1182" i="2"/>
  <c r="L1183" i="2" l="1"/>
  <c r="L1182" i="12"/>
  <c r="K1182" i="2"/>
  <c r="M1442" i="11"/>
  <c r="L1442" i="11" s="1"/>
  <c r="M1442" i="9"/>
  <c r="L1442" i="9" s="1"/>
  <c r="M1443" i="11" l="1"/>
  <c r="L1184" i="2"/>
  <c r="M1443" i="9"/>
  <c r="L1185" i="2" l="1"/>
  <c r="M1444" i="11"/>
  <c r="L1444" i="11" s="1"/>
  <c r="M1444" i="9"/>
  <c r="M1445" i="9" l="1"/>
  <c r="M1445" i="11"/>
  <c r="L1445" i="11" s="1"/>
  <c r="L1186" i="2"/>
  <c r="M1446" i="11" l="1"/>
  <c r="L1446" i="11" s="1"/>
  <c r="L1186" i="12"/>
  <c r="L1187" i="2"/>
  <c r="M1446" i="9"/>
  <c r="L1446" i="9" s="1"/>
  <c r="K1186" i="2"/>
  <c r="L1188" i="2" l="1"/>
  <c r="M1447" i="11"/>
  <c r="M1447" i="9"/>
  <c r="M1448" i="11" l="1"/>
  <c r="M1448" i="9"/>
  <c r="L1189" i="2"/>
  <c r="M1449" i="9" l="1"/>
  <c r="M1449" i="11"/>
  <c r="L1190" i="2"/>
  <c r="M1450" i="9" l="1"/>
  <c r="L1450" i="9" s="1"/>
  <c r="M1450" i="11"/>
  <c r="L1450" i="11" s="1"/>
  <c r="K1190" i="2"/>
  <c r="L1190" i="12"/>
  <c r="L1191" i="2"/>
  <c r="M1451" i="11" l="1"/>
  <c r="M1451" i="9"/>
  <c r="L1192" i="2"/>
  <c r="L1193" i="2" l="1"/>
  <c r="M1452" i="11"/>
  <c r="M1452" i="9"/>
  <c r="M1453" i="9" l="1"/>
  <c r="M1453" i="11"/>
  <c r="L1194" i="2"/>
  <c r="K1194" i="2" l="1"/>
  <c r="M1454" i="9"/>
  <c r="L1454" i="9" s="1"/>
  <c r="L1194" i="12"/>
  <c r="L1195" i="2"/>
  <c r="M1454" i="11"/>
  <c r="L1454" i="11" s="1"/>
  <c r="M1455" i="9" l="1"/>
  <c r="L1196" i="2"/>
  <c r="M1455" i="11"/>
  <c r="M1456" i="9" l="1"/>
  <c r="M1456" i="11"/>
  <c r="L1456" i="11" s="1"/>
  <c r="L1197" i="2"/>
  <c r="M1457" i="9" l="1"/>
  <c r="M1457" i="11"/>
  <c r="L1457" i="11" s="1"/>
  <c r="L1198" i="2"/>
  <c r="L1199" i="2" l="1"/>
  <c r="M1458" i="11"/>
  <c r="L1458" i="11" s="1"/>
  <c r="K1198" i="2"/>
  <c r="M1458" i="9"/>
  <c r="L1458" i="9" s="1"/>
  <c r="L1198" i="12"/>
  <c r="M1459" i="9" l="1"/>
  <c r="L1459" i="9" s="1"/>
  <c r="L1199" i="12"/>
  <c r="L1200" i="2"/>
  <c r="K1199" i="2"/>
  <c r="M1459" i="11"/>
  <c r="L1459" i="11" s="1"/>
  <c r="M1460" i="9" l="1"/>
  <c r="L1460" i="9" s="1"/>
  <c r="M1460" i="11"/>
  <c r="L1460" i="11" s="1"/>
  <c r="L1201" i="2"/>
  <c r="K1200" i="2"/>
  <c r="L1200" i="12"/>
  <c r="L1202" i="2" l="1"/>
  <c r="L1201" i="12"/>
  <c r="M1461" i="11"/>
  <c r="L1461" i="11" s="1"/>
  <c r="K1201" i="2"/>
  <c r="M1461" i="9"/>
  <c r="L1461" i="9" s="1"/>
  <c r="M1462" i="9" l="1"/>
  <c r="L1462" i="9" s="1"/>
  <c r="L1202" i="12"/>
  <c r="L1203" i="2"/>
  <c r="K1202" i="2"/>
  <c r="M1462" i="11"/>
  <c r="L1462" i="11" s="1"/>
  <c r="L1204" i="2" l="1"/>
  <c r="K1203" i="2"/>
  <c r="M1463" i="9"/>
  <c r="L1463" i="9" s="1"/>
  <c r="L1203" i="12"/>
  <c r="M1463" i="11"/>
  <c r="L1463" i="11" s="1"/>
  <c r="M1464" i="11" l="1"/>
  <c r="L1205" i="2"/>
  <c r="M1464" i="9"/>
  <c r="L1206" i="2" l="1"/>
  <c r="L1205" i="12"/>
  <c r="M1465" i="11"/>
  <c r="M1465" i="9"/>
  <c r="M1466" i="9" l="1"/>
  <c r="L1466" i="9" s="1"/>
  <c r="M1466" i="11"/>
  <c r="L1466" i="11" s="1"/>
  <c r="K1206" i="2"/>
  <c r="L1206" i="12"/>
  <c r="L1207" i="2"/>
  <c r="L1208" i="2" l="1"/>
  <c r="M1467" i="11"/>
  <c r="L1467" i="11" s="1"/>
  <c r="K1207" i="2"/>
  <c r="M1467" i="9"/>
  <c r="L1467" i="9" s="1"/>
  <c r="L1207" i="12"/>
  <c r="L1209" i="2" l="1"/>
  <c r="M1468" i="11"/>
  <c r="M1468" i="9"/>
  <c r="L1209" i="12" l="1"/>
  <c r="M1469" i="11"/>
  <c r="M1469" i="9"/>
  <c r="L1210" i="2"/>
  <c r="L1211" i="2" l="1"/>
  <c r="K1210" i="2"/>
  <c r="M1470" i="9"/>
  <c r="L1470" i="9" s="1"/>
  <c r="M1470" i="11"/>
  <c r="L1470" i="11" s="1"/>
  <c r="L1210" i="12"/>
  <c r="L1212" i="2" l="1"/>
  <c r="M1471" i="11"/>
  <c r="L1471" i="11" s="1"/>
  <c r="L1211" i="12"/>
  <c r="K1211" i="2"/>
  <c r="M1471" i="9"/>
  <c r="L1471" i="9" s="1"/>
  <c r="L1213" i="2" l="1"/>
  <c r="M1472" i="11"/>
  <c r="M1472" i="9"/>
  <c r="L1214" i="2" l="1"/>
  <c r="M1473" i="9"/>
  <c r="M1473" i="11"/>
  <c r="L1213" i="12"/>
  <c r="L1214" i="12" l="1"/>
  <c r="M1474" i="11"/>
  <c r="L1474" i="11" s="1"/>
  <c r="M1474" i="9"/>
  <c r="L1474" i="9" s="1"/>
  <c r="K1214" i="2"/>
  <c r="L1215" i="2"/>
  <c r="K1215" i="2" l="1"/>
  <c r="M1475" i="9"/>
  <c r="L1475" i="9" s="1"/>
  <c r="L1215" i="12"/>
  <c r="L1216" i="2"/>
  <c r="M1475" i="11"/>
  <c r="L1475" i="11" s="1"/>
  <c r="M1476" i="11" l="1"/>
  <c r="M1476" i="9"/>
  <c r="L1217" i="2"/>
  <c r="L1218" i="2" l="1"/>
  <c r="M1477" i="11"/>
  <c r="L1217" i="12"/>
  <c r="M1477" i="9"/>
  <c r="L1218" i="12" l="1"/>
  <c r="M1478" i="11"/>
  <c r="L1478" i="11" s="1"/>
  <c r="L1219" i="2"/>
  <c r="M1478" i="9"/>
  <c r="L1478" i="9" s="1"/>
  <c r="K1218" i="2"/>
  <c r="K1219" i="2" l="1"/>
  <c r="L1220" i="2"/>
  <c r="L1219" i="12"/>
  <c r="M1479" i="11"/>
  <c r="L1479" i="11" s="1"/>
  <c r="M1479" i="9"/>
  <c r="L1479" i="9" s="1"/>
  <c r="L1220" i="12" l="1"/>
  <c r="M1480" i="11"/>
  <c r="L1480" i="11" s="1"/>
  <c r="M1480" i="9"/>
  <c r="L1480" i="9" s="1"/>
  <c r="K1220" i="2"/>
  <c r="L1221" i="2"/>
  <c r="L1221" i="12" l="1"/>
  <c r="K1221" i="2"/>
  <c r="M1481" i="11"/>
  <c r="L1481" i="11" s="1"/>
  <c r="M1481" i="9"/>
  <c r="L1481" i="9" s="1"/>
  <c r="L1222" i="2"/>
  <c r="L1223" i="2" l="1"/>
  <c r="K1222" i="2"/>
  <c r="M1482" i="9"/>
  <c r="L1482" i="9" s="1"/>
  <c r="L1222" i="12"/>
  <c r="M1482" i="11"/>
  <c r="L1482" i="11" s="1"/>
  <c r="K1223" i="2" l="1"/>
  <c r="L1223" i="12"/>
  <c r="M1483" i="11"/>
  <c r="L1483" i="11" s="1"/>
  <c r="L1224" i="2"/>
  <c r="M1483" i="9"/>
  <c r="L1483" i="9" s="1"/>
  <c r="K1224" i="2" l="1"/>
  <c r="L1224" i="12"/>
  <c r="M1484" i="11"/>
  <c r="L1484" i="11" s="1"/>
  <c r="M1484" i="9"/>
  <c r="L1484" i="9" s="1"/>
  <c r="L1225" i="2"/>
  <c r="M1485" i="9" l="1"/>
  <c r="L1485" i="9" s="1"/>
  <c r="L1225" i="12"/>
  <c r="M1485" i="11"/>
  <c r="L1485" i="11" s="1"/>
  <c r="K1225" i="2"/>
  <c r="L1226" i="2"/>
  <c r="M1486" i="9" l="1"/>
  <c r="L1486" i="9" s="1"/>
  <c r="M1486" i="11"/>
  <c r="L1486" i="11" s="1"/>
  <c r="L1227" i="2"/>
  <c r="L1226" i="12"/>
  <c r="K1226" i="2"/>
  <c r="M1487" i="9" l="1"/>
  <c r="L1487" i="9" s="1"/>
  <c r="M1487" i="11"/>
  <c r="L1487" i="11" s="1"/>
  <c r="L1228" i="2"/>
  <c r="K1227" i="2"/>
  <c r="L1227" i="12"/>
  <c r="M1488" i="9" l="1"/>
  <c r="M1488" i="11"/>
  <c r="L1229" i="2"/>
  <c r="L1230" i="2" l="1"/>
  <c r="M1489" i="9"/>
  <c r="M1489" i="11"/>
  <c r="L1229" i="12"/>
  <c r="M1490" i="11" l="1"/>
  <c r="L1490" i="11" s="1"/>
  <c r="L1231" i="2"/>
  <c r="M1490" i="9"/>
  <c r="L1490" i="9" s="1"/>
  <c r="K1230" i="2"/>
  <c r="L1230" i="12"/>
  <c r="M1491" i="9" l="1"/>
  <c r="L1491" i="9" s="1"/>
  <c r="L1231" i="12"/>
  <c r="K1231" i="2"/>
  <c r="L1232" i="2"/>
  <c r="M1491" i="11"/>
  <c r="L1491" i="11" s="1"/>
  <c r="M1492" i="9" l="1"/>
  <c r="M1492" i="11"/>
  <c r="L1233" i="2"/>
  <c r="L1234" i="2" l="1"/>
  <c r="M1493" i="9"/>
  <c r="L1233" i="12"/>
  <c r="M1493" i="11"/>
  <c r="M1494" i="9" l="1"/>
  <c r="L1494" i="9" s="1"/>
  <c r="L1234" i="12"/>
  <c r="K1234" i="2"/>
  <c r="M1494" i="11"/>
  <c r="L1494" i="11" s="1"/>
  <c r="L1235" i="2"/>
  <c r="L1236" i="2" l="1"/>
  <c r="M1495" i="9"/>
  <c r="M1495" i="11"/>
  <c r="L1237" i="2" l="1"/>
  <c r="M1496" i="11"/>
  <c r="M1496" i="9"/>
  <c r="L1238" i="2" l="1"/>
  <c r="M1497" i="9"/>
  <c r="M1497" i="11"/>
  <c r="M1498" i="11" l="1"/>
  <c r="L1498" i="11" s="1"/>
  <c r="L1238" i="12"/>
  <c r="K1238" i="2"/>
  <c r="M1498" i="9"/>
  <c r="L1498" i="9" s="1"/>
  <c r="L1239" i="2"/>
  <c r="L1240" i="2" l="1"/>
  <c r="M1499" i="9"/>
  <c r="M1499" i="11"/>
  <c r="L1241" i="2" l="1"/>
  <c r="M1500" i="11"/>
  <c r="M1500" i="9"/>
  <c r="L1242" i="2" l="1"/>
  <c r="M1501" i="9"/>
  <c r="M1501" i="11"/>
  <c r="M1502" i="11" l="1"/>
  <c r="L1502" i="11" s="1"/>
  <c r="L1242" i="12"/>
  <c r="M1502" i="9"/>
  <c r="L1502" i="9" s="1"/>
  <c r="K1242" i="2"/>
  <c r="L1243" i="2"/>
  <c r="L1244" i="2" l="1"/>
  <c r="M1503" i="9"/>
  <c r="M1503" i="11"/>
  <c r="M1504" i="11" l="1"/>
  <c r="M1504" i="9"/>
  <c r="L1245" i="2"/>
  <c r="L1246" i="2" l="1"/>
  <c r="M1505" i="9"/>
  <c r="M1505" i="11"/>
  <c r="M1506" i="11" l="1"/>
  <c r="L1506" i="11" s="1"/>
  <c r="L1246" i="12"/>
  <c r="L1247" i="2"/>
  <c r="M1506" i="9"/>
  <c r="L1506" i="9" s="1"/>
  <c r="K1246" i="2"/>
  <c r="L1248" i="2" l="1"/>
  <c r="M1507" i="9"/>
  <c r="M1507" i="11"/>
  <c r="M1508" i="9" l="1"/>
  <c r="M1508" i="11"/>
  <c r="L1249" i="2"/>
  <c r="L1250" i="2" l="1"/>
  <c r="M1509" i="9"/>
  <c r="M1509" i="11"/>
  <c r="L1251" i="2" l="1"/>
  <c r="L1250" i="12"/>
  <c r="M1510" i="9"/>
  <c r="L1510" i="9" s="1"/>
  <c r="M1510" i="11"/>
  <c r="L1510" i="11" s="1"/>
  <c r="K1250" i="2"/>
  <c r="M1511" i="9" l="1"/>
  <c r="L1511" i="9" s="1"/>
  <c r="K1251" i="2"/>
  <c r="L1251" i="12"/>
  <c r="M1511" i="11"/>
  <c r="L1511" i="11" s="1"/>
  <c r="L1252" i="2"/>
  <c r="M1512" i="9" l="1"/>
  <c r="L1512" i="9" s="1"/>
  <c r="K1252" i="2"/>
  <c r="L1253" i="2"/>
  <c r="L1252" i="12"/>
  <c r="M1512" i="11"/>
  <c r="L1512" i="11" s="1"/>
  <c r="M1513" i="9" l="1"/>
  <c r="L1513" i="9" s="1"/>
  <c r="K1253" i="2"/>
  <c r="L1253" i="12"/>
  <c r="L1254" i="2"/>
  <c r="M1513" i="11"/>
  <c r="L1513" i="11" s="1"/>
  <c r="K1254" i="2" l="1"/>
  <c r="L1255" i="2"/>
  <c r="L1254" i="12"/>
  <c r="M1514" i="9"/>
  <c r="L1514" i="9" s="1"/>
  <c r="M1514" i="11"/>
  <c r="L1514" i="11" s="1"/>
  <c r="L1256" i="2" l="1"/>
  <c r="M1515" i="9"/>
  <c r="L1515" i="9" s="1"/>
  <c r="L1255" i="12"/>
  <c r="K1255" i="2"/>
  <c r="M1515" i="11"/>
  <c r="L1515" i="11" s="1"/>
  <c r="M1516" i="9" l="1"/>
  <c r="L1516" i="9" s="1"/>
  <c r="L1256" i="12"/>
  <c r="L1257" i="2"/>
  <c r="M1516" i="11"/>
  <c r="L1516" i="11" s="1"/>
  <c r="K1256" i="2"/>
  <c r="M1517" i="9" l="1"/>
  <c r="L1517" i="9" s="1"/>
  <c r="L1258" i="2"/>
  <c r="K1257" i="2"/>
  <c r="L1257" i="12"/>
  <c r="M1517" i="11"/>
  <c r="L1517" i="11" s="1"/>
  <c r="M1518" i="11" l="1"/>
  <c r="L1518" i="11" s="1"/>
  <c r="L1258" i="12"/>
  <c r="L1259" i="2"/>
  <c r="M1518" i="9"/>
  <c r="L1518" i="9" s="1"/>
  <c r="K1258" i="2"/>
  <c r="L1260" i="2" l="1"/>
  <c r="K1259" i="2"/>
  <c r="L1259" i="12"/>
  <c r="M1519" i="11"/>
  <c r="L1519" i="11" s="1"/>
  <c r="M1519" i="9"/>
  <c r="L1519" i="9" s="1"/>
  <c r="M1520" i="9" l="1"/>
  <c r="L1520" i="9" s="1"/>
  <c r="K1260" i="2"/>
  <c r="L1260" i="12"/>
  <c r="L1261" i="2"/>
  <c r="M1520" i="11"/>
  <c r="L1520" i="11" s="1"/>
  <c r="M1521" i="9" l="1"/>
  <c r="L1521" i="9" s="1"/>
  <c r="K1261" i="2"/>
  <c r="L1262" i="2"/>
  <c r="L1261" i="12"/>
  <c r="M1521" i="11"/>
  <c r="L1521" i="11" s="1"/>
  <c r="K1262" i="2" l="1"/>
  <c r="L1263" i="2"/>
  <c r="M1522" i="9"/>
  <c r="L1522" i="9" s="1"/>
  <c r="L1262" i="12"/>
  <c r="M1522" i="11"/>
  <c r="L1522" i="11" s="1"/>
  <c r="M1523" i="9" l="1"/>
  <c r="L1523" i="9" s="1"/>
  <c r="L1263" i="12"/>
  <c r="L1264" i="2"/>
  <c r="K1263" i="2"/>
  <c r="M1523" i="11"/>
  <c r="L1523" i="11" s="1"/>
  <c r="K1264" i="2" l="1"/>
  <c r="M1524" i="11"/>
  <c r="L1524" i="11" s="1"/>
  <c r="L1265" i="2"/>
  <c r="M1524" i="9"/>
  <c r="L1264" i="12"/>
  <c r="K1265" i="2" l="1"/>
  <c r="M1525" i="9"/>
  <c r="L1266" i="2"/>
  <c r="M1525" i="11"/>
  <c r="L1525" i="11" s="1"/>
  <c r="L1265" i="12"/>
  <c r="K1266" i="2" l="1"/>
  <c r="L1267" i="2"/>
  <c r="M1526" i="9"/>
  <c r="L1526" i="9" s="1"/>
  <c r="L1266" i="12"/>
  <c r="M1526" i="11"/>
  <c r="L1526" i="11" s="1"/>
  <c r="L1268" i="2" l="1"/>
  <c r="M1527" i="9"/>
  <c r="L1527" i="9" s="1"/>
  <c r="K1267" i="2"/>
  <c r="M1527" i="11"/>
  <c r="L1527" i="11" s="1"/>
  <c r="L1267" i="12"/>
  <c r="K1268" i="2" l="1"/>
  <c r="M1528" i="11"/>
  <c r="L1528" i="11" s="1"/>
  <c r="L1269" i="2"/>
  <c r="M1528" i="9"/>
  <c r="L1528" i="9" s="1"/>
  <c r="L1268" i="12"/>
  <c r="K1269" i="2" l="1"/>
  <c r="M1529" i="9"/>
  <c r="L1270" i="2"/>
  <c r="L1269" i="12"/>
  <c r="M1529" i="11"/>
  <c r="L1529" i="11" s="1"/>
  <c r="L1271" i="2" l="1"/>
  <c r="M1530" i="9"/>
  <c r="L1530" i="9" s="1"/>
  <c r="K1270" i="2"/>
  <c r="L1270" i="12"/>
  <c r="M1530" i="11"/>
  <c r="L1530" i="11" s="1"/>
  <c r="K1271" i="2" l="1"/>
  <c r="L1271" i="12"/>
  <c r="L1272" i="2"/>
  <c r="M1531" i="9"/>
  <c r="L1531" i="9" s="1"/>
  <c r="M1531" i="11"/>
  <c r="L1531" i="11" s="1"/>
  <c r="M1532" i="9" l="1"/>
  <c r="L1272" i="12"/>
  <c r="L1273" i="2"/>
  <c r="M1532" i="11"/>
  <c r="L1532" i="11" s="1"/>
  <c r="K1272" i="2"/>
  <c r="K1273" i="2" l="1"/>
  <c r="L1274" i="2"/>
  <c r="M1533" i="9"/>
  <c r="L1533" i="9" s="1"/>
  <c r="L1273" i="12"/>
  <c r="M1533" i="11"/>
  <c r="L1533" i="11" s="1"/>
  <c r="M1534" i="9" l="1"/>
  <c r="L1534" i="9" s="1"/>
  <c r="L1274" i="12"/>
  <c r="L1275" i="2"/>
  <c r="M1534" i="11"/>
  <c r="L1534" i="11" s="1"/>
  <c r="K1274" i="2"/>
  <c r="M1535" i="9" l="1"/>
  <c r="L1535" i="9" s="1"/>
  <c r="L1276" i="2"/>
  <c r="K1275" i="2"/>
  <c r="L1275" i="12"/>
  <c r="M1535" i="11"/>
  <c r="L1535" i="11" s="1"/>
  <c r="M1536" i="9" l="1"/>
  <c r="L1276" i="12"/>
  <c r="L1277" i="2"/>
  <c r="M1536" i="11"/>
  <c r="L1536" i="11" s="1"/>
  <c r="K1276" i="2"/>
  <c r="M1537" i="9" l="1"/>
  <c r="L1277" i="12"/>
  <c r="K1277" i="2"/>
  <c r="M1537" i="11"/>
  <c r="L1537" i="11" s="1"/>
  <c r="L1278" i="2"/>
  <c r="M1538" i="9" l="1"/>
  <c r="L1538" i="9" s="1"/>
  <c r="M1538" i="11"/>
  <c r="L1538" i="11" s="1"/>
  <c r="K1278" i="2"/>
  <c r="L1278" i="12"/>
  <c r="L1279" i="2"/>
  <c r="K1279" i="2" l="1"/>
  <c r="M1539" i="9"/>
  <c r="L1539" i="9" s="1"/>
  <c r="M1539" i="11"/>
  <c r="L1539" i="11" s="1"/>
  <c r="L1280" i="2"/>
  <c r="L1279" i="12"/>
  <c r="M1540" i="9" l="1"/>
  <c r="L1540" i="9" s="1"/>
  <c r="L1280" i="12"/>
  <c r="M1540" i="11"/>
  <c r="L1540" i="11" s="1"/>
  <c r="L1281" i="2"/>
  <c r="K1280" i="2"/>
  <c r="M1541" i="9" l="1"/>
  <c r="L1541" i="9" s="1"/>
  <c r="M1541" i="11"/>
  <c r="L1541" i="11" s="1"/>
  <c r="L1282" i="2"/>
  <c r="L1281" i="12"/>
  <c r="K1281" i="2"/>
  <c r="M1542" i="9" l="1"/>
  <c r="L1542" i="9" s="1"/>
  <c r="L1283" i="2"/>
  <c r="L1282" i="12"/>
  <c r="M1542" i="11"/>
  <c r="L1542" i="11" s="1"/>
  <c r="K1282" i="2"/>
  <c r="M1543" i="9" l="1"/>
  <c r="L1543" i="9" s="1"/>
  <c r="L1283" i="12"/>
  <c r="M1543" i="11"/>
  <c r="L1543" i="11" s="1"/>
  <c r="K1283" i="2"/>
  <c r="L1284" i="2"/>
  <c r="M1544" i="9" l="1"/>
  <c r="L1544" i="9" s="1"/>
  <c r="K1284" i="2"/>
  <c r="L1284" i="12"/>
  <c r="L1285" i="2"/>
  <c r="M1544" i="11"/>
  <c r="L1544" i="11" s="1"/>
  <c r="M1545" i="9" l="1"/>
  <c r="L1285" i="12"/>
  <c r="M1545" i="11"/>
  <c r="L1545" i="11" s="1"/>
  <c r="L1286" i="2"/>
  <c r="K1285" i="2"/>
  <c r="M1546" i="9" l="1"/>
  <c r="L1546" i="9" s="1"/>
  <c r="L1287" i="2"/>
  <c r="M1546" i="11"/>
  <c r="L1546" i="11" s="1"/>
  <c r="L1286" i="12"/>
  <c r="K1286" i="2"/>
  <c r="M1547" i="9" l="1"/>
  <c r="L1547" i="9" s="1"/>
  <c r="L1287" i="12"/>
  <c r="M1547" i="11"/>
  <c r="L1547" i="11" s="1"/>
  <c r="K1287" i="2"/>
  <c r="L1288" i="2"/>
  <c r="L1289" i="2" l="1"/>
  <c r="M1548" i="11"/>
  <c r="M1548" i="9"/>
  <c r="L1290" i="2" l="1"/>
  <c r="M1549" i="11"/>
  <c r="M1549" i="9"/>
  <c r="M1550" i="9" l="1"/>
  <c r="L1550" i="9" s="1"/>
  <c r="L1291" i="2"/>
  <c r="L1290" i="12"/>
  <c r="M1550" i="11"/>
  <c r="L1550" i="11" s="1"/>
  <c r="K1290" i="2"/>
  <c r="M1551" i="9" l="1"/>
  <c r="L1551" i="9" s="1"/>
  <c r="L1292" i="2"/>
  <c r="K1291" i="2"/>
  <c r="M1551" i="11"/>
  <c r="L1551" i="11" s="1"/>
  <c r="L1291" i="12"/>
  <c r="L1293" i="2" l="1"/>
  <c r="M1552" i="11"/>
  <c r="M1552" i="9"/>
  <c r="L1294" i="2" l="1"/>
  <c r="M1553" i="9"/>
  <c r="M1553" i="11"/>
  <c r="L1294" i="12" l="1"/>
  <c r="M1554" i="9"/>
  <c r="L1554" i="9" s="1"/>
  <c r="L1295" i="2"/>
  <c r="M1554" i="11"/>
  <c r="L1554" i="11" s="1"/>
  <c r="K1294" i="2"/>
  <c r="K1295" i="2" l="1"/>
  <c r="L1295" i="12"/>
  <c r="M1555" i="9"/>
  <c r="L1555" i="9" s="1"/>
  <c r="L1296" i="2"/>
  <c r="M1555" i="11"/>
  <c r="L1555" i="11" s="1"/>
  <c r="M1556" i="9" l="1"/>
  <c r="M1556" i="11"/>
  <c r="L1297" i="2"/>
  <c r="M1557" i="9" l="1"/>
  <c r="M1557" i="11"/>
  <c r="L1298" i="2"/>
  <c r="K1298" i="2" l="1"/>
  <c r="L1299" i="2"/>
  <c r="L1298" i="12"/>
  <c r="M1558" i="9"/>
  <c r="L1558" i="9" s="1"/>
  <c r="M1558" i="11"/>
  <c r="L1558" i="11" s="1"/>
  <c r="L1300" i="2" l="1"/>
  <c r="K1299" i="2"/>
  <c r="L1299" i="12"/>
  <c r="M1559" i="11"/>
  <c r="L1559" i="11" s="1"/>
  <c r="M1559" i="9"/>
  <c r="L1559" i="9" s="1"/>
  <c r="M1560" i="9" l="1"/>
  <c r="L1301" i="2"/>
  <c r="M1560" i="11"/>
  <c r="M1561" i="11" l="1"/>
  <c r="L1302" i="2"/>
  <c r="M1561" i="9"/>
  <c r="L1303" i="2" l="1"/>
  <c r="M1562" i="9"/>
  <c r="L1562" i="9" s="1"/>
  <c r="K1302" i="2"/>
  <c r="L1302" i="12"/>
  <c r="M1562" i="11"/>
  <c r="L1562" i="11" s="1"/>
  <c r="M1563" i="9" l="1"/>
  <c r="L1563" i="9" s="1"/>
  <c r="L1303" i="12"/>
  <c r="L1304" i="2"/>
  <c r="M1563" i="11"/>
  <c r="L1563" i="11" s="1"/>
  <c r="K1303" i="2"/>
  <c r="K1304" i="2" l="1"/>
  <c r="L1305" i="2"/>
  <c r="L1304" i="12"/>
  <c r="M1564" i="11"/>
  <c r="L1564" i="11" s="1"/>
  <c r="M1564" i="9"/>
  <c r="L1564" i="9" s="1"/>
  <c r="M1565" i="9" l="1"/>
  <c r="L1565" i="9" s="1"/>
  <c r="L1306" i="2"/>
  <c r="K1305" i="2"/>
  <c r="L1305" i="12"/>
  <c r="M1565" i="11"/>
  <c r="L1565" i="11" s="1"/>
  <c r="L1306" i="12" l="1"/>
  <c r="L1307" i="2"/>
  <c r="M1566" i="11"/>
  <c r="L1566" i="11" s="1"/>
  <c r="K1306" i="2"/>
  <c r="M1566" i="9"/>
  <c r="L1566" i="9" s="1"/>
  <c r="L1308" i="2" l="1"/>
  <c r="K1307" i="2"/>
  <c r="M1567" i="9"/>
  <c r="L1567" i="9" s="1"/>
  <c r="L1307" i="12"/>
  <c r="M1567" i="11"/>
  <c r="L1567" i="11" s="1"/>
  <c r="L1308" i="12" l="1"/>
  <c r="M1568" i="11"/>
  <c r="L1568" i="11" s="1"/>
  <c r="BG5" i="11" s="1"/>
  <c r="L1309" i="2"/>
  <c r="M1568" i="9"/>
  <c r="L1568" i="9" s="1"/>
  <c r="K1308" i="2"/>
  <c r="M1569" i="9" l="1"/>
  <c r="L1569" i="9" s="1"/>
  <c r="K1309" i="2"/>
  <c r="M1569" i="11"/>
  <c r="L1569" i="11" s="1"/>
  <c r="BI5" i="11" s="1"/>
  <c r="L1310" i="2"/>
  <c r="L1309" i="12"/>
  <c r="M1570" i="9" l="1"/>
  <c r="L1570" i="9" s="1"/>
  <c r="L1310" i="12"/>
  <c r="K1310" i="2"/>
  <c r="M1570" i="11"/>
  <c r="L1570" i="11" s="1"/>
  <c r="L1311" i="2"/>
  <c r="L1311" i="12" l="1"/>
  <c r="M1571" i="11"/>
  <c r="L1571" i="11" s="1"/>
  <c r="L1312" i="2"/>
  <c r="K1311" i="2"/>
  <c r="M1571" i="9"/>
  <c r="L1571" i="9" s="1"/>
  <c r="L1312" i="12" l="1"/>
  <c r="M1572" i="11"/>
  <c r="L1572" i="11" s="1"/>
  <c r="BG6" i="11" s="1"/>
  <c r="L1313" i="2"/>
  <c r="K1312" i="2"/>
  <c r="M1572" i="9"/>
  <c r="L1572" i="9" s="1"/>
  <c r="M1573" i="9" l="1"/>
  <c r="L1573" i="9" s="1"/>
  <c r="L1313" i="12"/>
  <c r="M1573" i="11"/>
  <c r="L1573" i="11" s="1"/>
  <c r="BI6" i="11" s="1"/>
  <c r="L1314" i="2"/>
  <c r="K1313" i="2"/>
  <c r="M1574" i="9" l="1"/>
  <c r="L1574" i="9" s="1"/>
  <c r="L1314" i="12"/>
  <c r="L1315" i="2"/>
  <c r="K1314" i="2"/>
  <c r="M1574" i="11"/>
  <c r="L1574" i="11" s="1"/>
  <c r="M1575" i="9" l="1"/>
  <c r="L1575" i="9" s="1"/>
  <c r="L1316" i="2"/>
  <c r="L1315" i="12"/>
  <c r="M1575" i="11"/>
  <c r="L1575" i="11" s="1"/>
  <c r="K1315" i="2"/>
  <c r="L1316" i="12" l="1"/>
  <c r="M1576" i="11"/>
  <c r="L1576" i="11" s="1"/>
  <c r="BG7" i="11" s="1"/>
  <c r="L1317" i="2"/>
  <c r="K1316" i="2"/>
  <c r="M1576" i="9"/>
  <c r="L1576" i="9" s="1"/>
  <c r="L1317" i="12" l="1"/>
  <c r="M1577" i="11"/>
  <c r="L1577" i="11" s="1"/>
  <c r="BI7" i="11" s="1"/>
  <c r="L1318" i="2"/>
  <c r="K1317" i="2"/>
  <c r="M1577" i="9"/>
  <c r="L1577" i="9" s="1"/>
  <c r="M1578" i="9" l="1"/>
  <c r="L1578" i="9" s="1"/>
  <c r="L1318" i="12"/>
  <c r="K1318" i="2"/>
  <c r="M1578" i="11"/>
  <c r="L1578" i="11" s="1"/>
  <c r="L1319" i="2"/>
  <c r="L1319" i="12" l="1"/>
  <c r="M1579" i="11"/>
  <c r="L1579" i="11" s="1"/>
  <c r="L1320" i="2"/>
  <c r="K1319" i="2"/>
  <c r="M1579" i="9"/>
  <c r="L1579" i="9" s="1"/>
  <c r="M1580" i="9" l="1"/>
  <c r="L1580" i="9" s="1"/>
  <c r="L1320" i="12"/>
  <c r="L1321" i="2"/>
  <c r="K1320" i="2"/>
  <c r="M1580" i="11"/>
  <c r="L1580" i="11" s="1"/>
  <c r="BG8" i="11" s="1"/>
  <c r="M1581" i="9" l="1"/>
  <c r="L1581" i="9" s="1"/>
  <c r="BI8" i="9" s="1"/>
  <c r="L1321" i="12"/>
  <c r="M1581" i="11"/>
  <c r="L1581" i="11" s="1"/>
  <c r="BI8" i="11" s="1"/>
  <c r="L1322" i="2"/>
  <c r="K1321" i="2"/>
  <c r="M1582" i="9" l="1"/>
  <c r="L1582" i="9" s="1"/>
  <c r="L1323" i="2"/>
  <c r="L1322" i="12"/>
  <c r="M1582" i="11"/>
  <c r="L1582" i="11" s="1"/>
  <c r="K1322" i="2"/>
  <c r="L1323" i="12" l="1"/>
  <c r="M1583" i="11"/>
  <c r="L1583" i="11" s="1"/>
  <c r="L1324" i="2"/>
  <c r="K1323" i="2"/>
  <c r="M1583" i="9"/>
  <c r="L1583" i="9" s="1"/>
  <c r="M1584" i="9" l="1"/>
  <c r="L1584" i="9" s="1"/>
  <c r="L1324" i="12"/>
  <c r="K1324" i="2"/>
  <c r="M1584" i="11"/>
  <c r="L1584" i="11" s="1"/>
  <c r="BG9" i="11" s="1"/>
  <c r="L1325" i="2"/>
  <c r="L1325" i="12" l="1"/>
  <c r="M1585" i="11"/>
  <c r="L1585" i="11" s="1"/>
  <c r="L1326" i="2"/>
  <c r="M1585" i="9"/>
  <c r="L1585" i="9" s="1"/>
  <c r="K1325" i="2"/>
  <c r="M1586" i="9" l="1"/>
  <c r="L1586" i="9" s="1"/>
  <c r="L1326" i="12"/>
  <c r="M1586" i="11"/>
  <c r="L1586" i="11" s="1"/>
  <c r="L1327" i="2"/>
  <c r="K1326" i="2"/>
  <c r="L1327" i="12" l="1"/>
  <c r="M1587" i="11"/>
  <c r="L1587" i="11" s="1"/>
  <c r="L1328" i="2"/>
  <c r="K1327" i="2"/>
  <c r="M1587" i="9"/>
  <c r="L1587" i="9" s="1"/>
  <c r="L1328" i="12" l="1"/>
  <c r="M1588" i="11"/>
  <c r="L1588" i="11" s="1"/>
  <c r="L1329" i="2"/>
  <c r="K1328" i="2"/>
  <c r="M1588" i="9"/>
  <c r="L1588" i="9" s="1"/>
  <c r="L1329" i="12" l="1"/>
  <c r="M1589" i="11"/>
  <c r="L1589" i="11" s="1"/>
  <c r="L1330" i="2"/>
  <c r="M1589" i="9"/>
  <c r="L1589" i="9" s="1"/>
  <c r="K1329" i="2"/>
  <c r="M1590" i="11" l="1"/>
  <c r="L1590" i="11" s="1"/>
  <c r="L1331" i="2"/>
  <c r="L1330" i="12"/>
  <c r="K1330" i="2"/>
  <c r="M1590" i="9"/>
  <c r="L1590" i="9" s="1"/>
  <c r="M1591" i="9" l="1"/>
  <c r="L1591" i="9" s="1"/>
  <c r="L1332" i="2"/>
  <c r="L1331" i="12"/>
  <c r="M1591" i="11"/>
  <c r="L1591" i="11" s="1"/>
  <c r="K1331" i="2"/>
  <c r="M1592" i="9" l="1"/>
  <c r="L1592" i="9" s="1"/>
  <c r="L1332" i="12"/>
  <c r="M1592" i="11"/>
  <c r="L1592" i="11" s="1"/>
  <c r="BG11" i="11" s="1"/>
  <c r="L1333" i="2"/>
  <c r="K1332" i="2"/>
  <c r="M1593" i="9" l="1"/>
  <c r="L1593" i="9" s="1"/>
  <c r="L1333" i="12"/>
  <c r="M1593" i="11"/>
  <c r="L1593" i="11" s="1"/>
  <c r="BI11" i="11" s="1"/>
  <c r="L1334" i="2"/>
  <c r="K1333" i="2"/>
  <c r="M1594" i="9" l="1"/>
  <c r="L1594" i="9" s="1"/>
  <c r="L1334" i="12"/>
  <c r="M1594" i="11"/>
  <c r="L1594" i="11" s="1"/>
  <c r="L1335" i="2"/>
  <c r="K1334" i="2"/>
  <c r="M1595" i="9" l="1"/>
  <c r="L1595" i="9" s="1"/>
  <c r="L1335" i="12"/>
  <c r="M1595" i="11"/>
  <c r="L1595" i="11" s="1"/>
  <c r="K1335" i="2"/>
  <c r="L1336" i="2"/>
  <c r="M1596" i="9" l="1"/>
  <c r="L1596" i="9" s="1"/>
  <c r="L1336" i="12"/>
  <c r="M1596" i="11"/>
  <c r="L1596" i="11" s="1"/>
  <c r="BG12" i="11" s="1"/>
  <c r="L1337" i="2"/>
  <c r="K1336" i="2"/>
  <c r="L1337" i="12" l="1"/>
  <c r="M1597" i="11"/>
  <c r="L1597" i="11" s="1"/>
  <c r="BI12" i="11" s="1"/>
  <c r="L1338" i="2"/>
  <c r="K1337" i="2"/>
  <c r="M1597" i="9"/>
  <c r="L1597" i="9" s="1"/>
  <c r="BI12" i="9" s="1"/>
  <c r="M1598" i="9" l="1"/>
  <c r="L1598" i="9" s="1"/>
  <c r="K1338" i="2"/>
  <c r="L1338" i="12"/>
  <c r="M1598" i="11"/>
  <c r="L1598" i="11" s="1"/>
  <c r="L1339" i="2"/>
  <c r="L1339" i="12" l="1"/>
  <c r="M1599" i="11"/>
  <c r="L1599" i="11" s="1"/>
  <c r="BE13" i="11" s="1"/>
  <c r="L1340" i="2"/>
  <c r="M1599" i="9"/>
  <c r="L1599" i="9" s="1"/>
  <c r="BE13" i="9" s="1"/>
  <c r="K1339" i="2"/>
  <c r="L1341" i="2" l="1"/>
  <c r="M1600" i="9"/>
  <c r="M1600" i="11"/>
  <c r="M1601" i="11" l="1"/>
  <c r="L1342" i="2"/>
  <c r="M1601" i="9"/>
  <c r="L1342" i="12" l="1"/>
  <c r="M1602" i="11"/>
  <c r="L1602" i="11" s="1"/>
  <c r="K1342" i="2"/>
  <c r="M1602" i="9"/>
  <c r="L1602" i="9" s="1"/>
  <c r="L1343" i="2"/>
  <c r="M1603" i="11" l="1"/>
  <c r="L1603" i="11" s="1"/>
  <c r="BE14" i="11" s="1"/>
  <c r="L1344" i="2"/>
  <c r="L1343" i="12"/>
  <c r="M1603" i="9"/>
  <c r="L1603" i="9" s="1"/>
  <c r="BE14" i="9" s="1"/>
  <c r="K1343" i="2"/>
  <c r="M1604" i="11" l="1"/>
  <c r="L1345" i="2"/>
  <c r="M1604" i="9"/>
  <c r="M1605" i="11" l="1"/>
  <c r="L1346" i="2"/>
  <c r="M1605" i="9"/>
  <c r="L1346" i="12" l="1"/>
  <c r="L1347" i="2"/>
  <c r="M1606" i="11"/>
  <c r="L1606" i="11" s="1"/>
  <c r="K1346" i="2"/>
  <c r="M1606" i="9"/>
  <c r="L1606" i="9" s="1"/>
  <c r="M1607" i="11" l="1"/>
  <c r="L1607" i="11" s="1"/>
  <c r="BE15" i="11" s="1"/>
  <c r="M1607" i="9"/>
  <c r="L1607" i="9" s="1"/>
  <c r="BE15" i="9" s="1"/>
  <c r="K1347" i="2"/>
  <c r="L1347" i="12"/>
  <c r="L1348" i="2"/>
  <c r="L1349" i="2" l="1"/>
  <c r="M1608" i="11"/>
  <c r="M1608" i="9"/>
  <c r="M1609" i="11" l="1"/>
  <c r="L1350" i="2"/>
  <c r="M1609" i="9"/>
  <c r="L1350" i="12" l="1"/>
  <c r="M1610" i="9"/>
  <c r="L1610" i="9" s="1"/>
  <c r="K1350" i="2"/>
  <c r="L1351" i="2"/>
  <c r="M1610" i="11"/>
  <c r="L1610" i="11" s="1"/>
  <c r="L1351" i="12" l="1"/>
  <c r="M1611" i="11"/>
  <c r="L1611" i="11" s="1"/>
  <c r="M1611" i="9"/>
  <c r="L1611" i="9" s="1"/>
  <c r="L1352" i="2"/>
  <c r="K1351" i="2"/>
  <c r="BC16" i="9" l="1"/>
  <c r="BC4" i="9"/>
  <c r="BE4" i="9"/>
  <c r="BG4" i="9"/>
  <c r="BI4" i="9"/>
  <c r="BC5" i="9"/>
  <c r="BE5" i="9"/>
  <c r="BG5" i="9"/>
  <c r="BI5" i="9"/>
  <c r="BC6" i="9"/>
  <c r="BE6" i="9"/>
  <c r="BG6" i="9"/>
  <c r="BI6" i="9"/>
  <c r="BC7" i="9"/>
  <c r="BE7" i="9"/>
  <c r="BG7" i="9"/>
  <c r="BI7" i="9"/>
  <c r="BC8" i="9"/>
  <c r="BE8" i="9"/>
  <c r="BC9" i="9"/>
  <c r="BE9" i="9"/>
  <c r="BG9" i="9"/>
  <c r="BI9" i="9"/>
  <c r="BC10" i="9"/>
  <c r="BE10" i="9"/>
  <c r="BG10" i="9"/>
  <c r="BI10" i="9"/>
  <c r="BC11" i="9"/>
  <c r="BE11" i="9"/>
  <c r="BG11" i="9"/>
  <c r="BC12" i="9"/>
  <c r="BE12" i="9"/>
  <c r="BC13" i="9"/>
  <c r="BC14" i="9"/>
  <c r="BC15" i="9"/>
  <c r="BI11" i="9"/>
  <c r="BG8" i="9"/>
  <c r="BG12" i="9"/>
  <c r="BE16" i="9"/>
  <c r="BE4" i="11"/>
  <c r="BI4" i="11"/>
  <c r="BE5" i="11"/>
  <c r="BE6" i="11"/>
  <c r="BE7" i="11"/>
  <c r="BE8" i="11"/>
  <c r="BE9" i="11"/>
  <c r="BI9" i="11"/>
  <c r="BE10" i="11"/>
  <c r="BI10" i="11"/>
  <c r="BE11" i="11"/>
  <c r="BE12" i="11"/>
  <c r="BC4" i="11"/>
  <c r="BG4" i="11"/>
  <c r="BC5" i="11"/>
  <c r="BC6" i="11"/>
  <c r="BC7" i="11"/>
  <c r="BC8" i="11"/>
  <c r="BC9" i="11"/>
  <c r="BC10" i="11"/>
  <c r="BG10" i="11"/>
  <c r="BC11" i="11"/>
  <c r="BC12" i="11"/>
  <c r="BC13" i="11"/>
  <c r="BC14" i="11"/>
  <c r="BC15" i="11"/>
  <c r="BC16" i="11"/>
  <c r="BE16" i="11"/>
  <c r="M1612" i="11"/>
  <c r="L1353" i="2"/>
  <c r="M1612" i="9"/>
  <c r="AX3" i="9"/>
  <c r="AX8" i="9"/>
  <c r="AX9" i="9"/>
  <c r="AX4" i="9"/>
  <c r="AX5" i="9"/>
  <c r="AX6" i="9"/>
  <c r="AX7" i="9"/>
  <c r="AX10" i="9"/>
  <c r="AX11" i="9"/>
  <c r="AX12" i="9"/>
  <c r="AX13" i="9"/>
  <c r="AX14" i="9"/>
  <c r="AX15" i="9"/>
  <c r="AX3" i="11"/>
  <c r="AX4" i="11"/>
  <c r="AX5" i="11"/>
  <c r="AX6" i="11"/>
  <c r="AX7" i="11"/>
  <c r="AX8" i="11"/>
  <c r="AX9" i="11"/>
  <c r="AX10" i="11"/>
  <c r="AX11" i="11"/>
  <c r="AX12" i="11"/>
  <c r="AX13" i="11"/>
  <c r="AX14" i="11"/>
  <c r="AX15" i="11"/>
  <c r="M1613" i="11" l="1"/>
  <c r="M1613" i="9"/>
</calcChain>
</file>

<file path=xl/sharedStrings.xml><?xml version="1.0" encoding="utf-8"?>
<sst xmlns="http://schemas.openxmlformats.org/spreadsheetml/2006/main" count="88465" uniqueCount="1935">
  <si>
    <t>Optimal</t>
  </si>
  <si>
    <t>Feasible</t>
  </si>
  <si>
    <t>Unknown</t>
  </si>
  <si>
    <t>---</t>
  </si>
  <si>
    <t>Infeasible</t>
  </si>
  <si>
    <t>Risk</t>
  </si>
  <si>
    <t>Time</t>
  </si>
  <si>
    <t>Solution cost</t>
  </si>
  <si>
    <t>Status</t>
  </si>
  <si>
    <t>Dev</t>
  </si>
  <si>
    <t>Budget</t>
  </si>
  <si>
    <t>Unertainty set</t>
  </si>
  <si>
    <t>Gap(%)</t>
  </si>
  <si>
    <t>lin318_015</t>
  </si>
  <si>
    <t>lin100_5</t>
  </si>
  <si>
    <t>lin318_070</t>
  </si>
  <si>
    <t>lin318_040</t>
  </si>
  <si>
    <t>lin100_33</t>
  </si>
  <si>
    <t>lin100_20</t>
  </si>
  <si>
    <t>SJC1</t>
  </si>
  <si>
    <t>SJC4b</t>
  </si>
  <si>
    <t>SJC3b</t>
  </si>
  <si>
    <t>SJC3a</t>
  </si>
  <si>
    <t>SJC4a</t>
  </si>
  <si>
    <t>SJC2</t>
  </si>
  <si>
    <t>File name</t>
  </si>
  <si>
    <t>Uncertainty set</t>
  </si>
  <si>
    <t>Deterministic</t>
  </si>
  <si>
    <t>Cardinality-constrained</t>
  </si>
  <si>
    <t>Knapsack</t>
  </si>
  <si>
    <t>Factor models</t>
  </si>
  <si>
    <t>Time(s)</t>
  </si>
  <si>
    <t>PoR</t>
  </si>
  <si>
    <t>Instance</t>
  </si>
  <si>
    <t>Instances</t>
  </si>
  <si>
    <t>instance_name</t>
  </si>
  <si>
    <t>uncertainty_set</t>
  </si>
  <si>
    <t>budget</t>
  </si>
  <si>
    <t>deviation</t>
  </si>
  <si>
    <t>|V|</t>
  </si>
  <si>
    <t>bks_cost</t>
  </si>
  <si>
    <t>bks_found_t(s)</t>
  </si>
  <si>
    <t>bks_found_iter</t>
  </si>
  <si>
    <t>total_iter</t>
  </si>
  <si>
    <t>total_t(s)</t>
  </si>
  <si>
    <t>hash_table_size</t>
  </si>
  <si>
    <t>inf</t>
  </si>
  <si>
    <t>For PoR</t>
  </si>
  <si>
    <t>GAP</t>
  </si>
  <si>
    <t>For Gap</t>
  </si>
  <si>
    <t>Bks</t>
  </si>
  <si>
    <t>Total_iter</t>
  </si>
  <si>
    <t>Bks time</t>
  </si>
  <si>
    <t>Hash_table</t>
  </si>
  <si>
    <t>Gap</t>
  </si>
  <si>
    <t>instance_name,uncertainty_set,budget,deviation,|V|,bks_cost,bks_found_t(s),bks_found_iter,total_iter,total_t(s),hash_table_size</t>
  </si>
  <si>
    <t>lin318_015,0,0,0.05,318,88901.6,114.718,10,1703,1800.81,129022</t>
  </si>
  <si>
    <t>lin318_015,0,0,0.1,318,88901.6,56.5153,7,1517,1802.06,121054</t>
  </si>
  <si>
    <t>lin318_015,0,0,0.15,318,88901.6,125.098,46,1201,1800.14,112485</t>
  </si>
  <si>
    <t>lin318_015,0,0,0.2,318,88901.6,70.3381,14,1780,1800.88,131178</t>
  </si>
  <si>
    <t>lin318_015,1,5,0.05,318,89134.1,620.305,50,176,1802.3,33082</t>
  </si>
  <si>
    <t>lin318_015,1,5,0.1,318,89134.1,196.884,3,212,1800.96,32467</t>
  </si>
  <si>
    <t>lin318_015,1,5,0.15,318,89253.1,788.131,60,161,1800.27,33381</t>
  </si>
  <si>
    <t>lin318_015,1,5,0.2,318,89335.9,1051.37,82,149,1800.32,31485</t>
  </si>
  <si>
    <t>lin318_015,1,10,0.05,318,89134.1,646.678,49,183,1803.64,32141</t>
  </si>
  <si>
    <t>lin318_015,1,10,0.1,318,89283.7,253.127,9,223,1800.93,32977</t>
  </si>
  <si>
    <t>lin318_015,1,10,0.15,318,89387.3,292.897,13,169,1800.26,31876</t>
  </si>
  <si>
    <t>lin318_015,1,10,0.2,318,89500.1,482.875,22,143,1800.06,31426</t>
  </si>
  <si>
    <t>lin318_015,1,25,0.05,318,89383.5,1638.97,111,126,1800.24,35429</t>
  </si>
  <si>
    <t>lin318_015,1,25,0.1,318,89565.7,352.567,2,85,1834.87,21766</t>
  </si>
  <si>
    <t>lin318_015,1,25,0.15,318,89732.3,1097.74,8,22,1810.35,10287</t>
  </si>
  <si>
    <t>lin318_015,1,25,0.2,318,91993.9,1843.52,0,1,1843.52,3197</t>
  </si>
  <si>
    <t>lin318_015,1,50,0.05,318,89565.7,831.636,6,40,1846.79,12597</t>
  </si>
  <si>
    <t>lin318_015,1,50,0.1,318,90220.9,1111.35,1,12,1815.66,8115</t>
  </si>
  <si>
    <t>lin318_015,1,50,0.15,318,90777.5,1055.79,0,10,1804.93,4963</t>
  </si>
  <si>
    <t>lin318_015,1,50,0.2,318,91952.2,1858.78,0,1,1858.78,2551</t>
  </si>
  <si>
    <t>lin318_015,2,5,0.05,318,89253.1,241.469,4,135,1805.37,28271</t>
  </si>
  <si>
    <t>lin318_015,2,5,0.1,318,89427,1755.58,130,137,1801.67,26072</t>
  </si>
  <si>
    <t>lin318_015,2,5,0.15,318,89471.1,681.275,19,108,1815.68,23029</t>
  </si>
  <si>
    <t>lin318_015,2,5,0.2,318,89843.1,1715.5,41,47,1849.85,16217</t>
  </si>
  <si>
    <t>lin318_015,2,10,0.05,318,89598.9,625.168,24,115,1803.19,24215</t>
  </si>
  <si>
    <t>lin318_015,2,10,0.1,318,89816.8,983.26,14,55,1817.99,15959</t>
  </si>
  <si>
    <t>lin318_015,2,10,0.15,318,90065.1,733.524,0,17,1801.77,12291</t>
  </si>
  <si>
    <t>lin318_015,2,10,0.2,318,91132.9,1821.37,0,1,1821.37,3208</t>
  </si>
  <si>
    <t>lin318_015,2,25,0.05,318,89630.1,934.468,11,42,1803.02,12962</t>
  </si>
  <si>
    <t>lin318_015,2,25,0.1,318,90753.1,1449.41,8,15,1806.43,7040</t>
  </si>
  <si>
    <t>lin318_015,2,25,0.15,318,92743.9,1835.67,0,1,1835.67,2628</t>
  </si>
  <si>
    <t>lin318_015,2,25,0.2,318,93861.1,1809.33,0,1,1809.33,1944</t>
  </si>
  <si>
    <t>lin318_015,2,50,0.05,318,89630.1,1475.99,65,80,1804.38,22063</t>
  </si>
  <si>
    <t>lin318_015,2,50,0.1,318,90854.5,1039.69,0,12,1815.07,6086</t>
  </si>
  <si>
    <t>lin318_015,2,50,0.15,318,92052.2,1802.08,2,3,1802.08,4490</t>
  </si>
  <si>
    <t>lin318_015,2,50,0.2,318,95664.7,1859.89,0,1,1859.99,1836</t>
  </si>
  <si>
    <t>lin318_015,3,0,0.05,318,90605.6,574.26,14,58,1801.89,25215</t>
  </si>
  <si>
    <t>lin318_015,3,0,0.1,318,94070.7,1833.67,0,1,1833.67,4446</t>
  </si>
  <si>
    <t>lin318_015,3,10,0.05,318,90814.5,317.975,3,92,1806.3,27266</t>
  </si>
  <si>
    <t>lin318_015,3,10,0.1,318,94094.5,1809.97,0,1,1809.97,3822</t>
  </si>
  <si>
    <t>lin318_015,3,25,0.05,318,90605.6,231.42,0,45,1800.96,19694</t>
  </si>
  <si>
    <t>lin318_015,3,25,0.1,318,93831.7,1854.5,0,1,1854.5,4150</t>
  </si>
  <si>
    <t>lin318_015,3,50,0.05,318,90605.6,651.183,10,64,1803.69,22995</t>
  </si>
  <si>
    <t>lin318_015,3,50,0.1,318,94604.2,1307.3,0,5,1855.68,5399</t>
  </si>
  <si>
    <t>SJC1,0,0,0.05,100,17289,30.6523,20,14916,1800,156266</t>
  </si>
  <si>
    <t>SJC1,0,0,0.1,100,17289,51.5218,80,15601,1800.44,152763</t>
  </si>
  <si>
    <t>SJC1,0,0,0.15,100,17289,29.2969,20,14160,1801.03,150604</t>
  </si>
  <si>
    <t>SJC1,0,0,0.2,100,17289,72.1394,128,13888,1800.01,144922</t>
  </si>
  <si>
    <t>SJC1,1,5,0.05,100,17462.1,58.8735,15,3174,1800.19,89664</t>
  </si>
  <si>
    <t>SJC1,1,5,0.1,100,17629.6,246.833,80,1681,1800.5,76453</t>
  </si>
  <si>
    <t>SJC1,1,5,0.15,100,17889.8,149.775,33,1111,1800.54,60735</t>
  </si>
  <si>
    <t>SJC1,1,5,0.2,100,17941.8,446.624,178,2054,1800.72,56257</t>
  </si>
  <si>
    <t>SJC1,1,10,0.05,100,17629.6,180.672,50,1447,1800.85,71756</t>
  </si>
  <si>
    <t>SJC1,1,10,0.1,100,17941.8,153.621,85,2575,1800.58,61097</t>
  </si>
  <si>
    <t>SJC1,1,25,0.05,100,17665.2,26.8786,0,909,1800.76,47518</t>
  </si>
  <si>
    <t>SJC1,1,25,0.1,100,17941.8,487.079,83,941,1802.27,33442</t>
  </si>
  <si>
    <t>SJC1,1,50,0.05,100,17729.3,305.021,31,502,1800.13,38099</t>
  </si>
  <si>
    <t>SJC1,1,50,0.1,100,18283,186.252,35,773,1800.61,27908</t>
  </si>
  <si>
    <t>SJC1,2,5,0.05,100,17454.3,112.231,34,2245,1800.04,70561</t>
  </si>
  <si>
    <t>SJC1,2,5,0.1,100,17505.2,64.8523,10,1775,1800.19,63373</t>
  </si>
  <si>
    <t>SJC1,2,5,0.15,100,17512.9,46.2528,5,1536,1802.53,59214</t>
  </si>
  <si>
    <t>SJC1,2,5,0.2,100,17722.5,22.8992,0,908,1801.14,49309</t>
  </si>
  <si>
    <t>SJC1,2,10,0.05,100,17505.2,257.622,70,1576,1800.09,59598</t>
  </si>
  <si>
    <t>SJC1,2,10,0.1,100,17598.2,123.493,10,957,1800.22,48537</t>
  </si>
  <si>
    <t>SJC1,2,10,0.15,100,17930,1537.09,393,484,1802.54,34505</t>
  </si>
  <si>
    <t>SJC1,2,10,0.2,100,18249.1,69.1365,7,1225,1803.44,33861</t>
  </si>
  <si>
    <t>SJC1,2,25,0.05,100,17722.5,124.248,8,497,1804.99,34954</t>
  </si>
  <si>
    <t>SJC1,2,25,0.1,100,18313.4,888.651,250,494,1805.07,23764</t>
  </si>
  <si>
    <t>SJC1,2,50,0.05,100,17729.3,593.921,104,545,1804.76,39902</t>
  </si>
  <si>
    <t>SJC1,2,50,0.1,100,18411.4,160.871,19,758,1800.43,26339</t>
  </si>
  <si>
    <t>SJC1,3,0,0.05,100,18401,1134.23,890,1426,1800.44,68748</t>
  </si>
  <si>
    <t>SJC1,3,10,0.05,100,18417.5,397.35,194,1654,1800.64,60665</t>
  </si>
  <si>
    <t>SJC1,3,25,0.05,100,18417.5,392.936,170,1860,1800.39,61282</t>
  </si>
  <si>
    <t>SJC1,3,50,0.05,100,18416.9,361.383,149,1788,1800.08,70944</t>
  </si>
  <si>
    <t>SJC4b,0,0,0.05,402,52482,1443.69,258,339,1800.17,66831</t>
  </si>
  <si>
    <t>SJC4b,0,0,0.1,402,52470,268.34,59,364,1800.41,69613</t>
  </si>
  <si>
    <t>SJC4b,0,0,0.15,402,52489.1,1786.7,286,290,1800.22,61971</t>
  </si>
  <si>
    <t>SJC4b,0,0,0.2,402,52487.2,1633.53,288,326,1800.22,69211</t>
  </si>
  <si>
    <t>SJC4b,1,5,0.05,402,52999.9,1811.6,11,12,1811.6,6973</t>
  </si>
  <si>
    <t>SJC4b,1,5,0.1,402,53342.1,1578.52,0,8,1805.78,6268</t>
  </si>
  <si>
    <t>SJC4b,1,5,0.15,402,53499.7,1762.45,0,3,1801.64,6477</t>
  </si>
  <si>
    <t>SJC4b,1,5,0.2,402,54335,1810.52,0,1,1810.52,5325</t>
  </si>
  <si>
    <t>SJC4b,1,10,0.05,402,53055.7,1160.13,3,18,1800.27,6129</t>
  </si>
  <si>
    <t>SJC4b,1,10,0.1,402,53601.6,1802.98,0,1,1802.98,4817</t>
  </si>
  <si>
    <t>SJC4b,1,10,0.15,402,54403.4,1814.47,0,1,1814.47,4381</t>
  </si>
  <si>
    <t>SJC4b,1,10,0.2,402,54861.8,1807.3,0,1,1807.3,3653</t>
  </si>
  <si>
    <t>SJC4b,1,25,0.05,402,54310.6,1818.33,0,1,1818.33,4463</t>
  </si>
  <si>
    <t>SJC4b,1,25,0.1,402,54276.4,1826.68,0,1,1826.68,3415</t>
  </si>
  <si>
    <t>SJC4b,1,25,0.15,402,54565.5,1822.95,0,1,1822.95,3662</t>
  </si>
  <si>
    <t>SJC4b,1,25,0.2,402,54353,1807.51,0,1,1807.51,3547</t>
  </si>
  <si>
    <t>SJC4b,1,50,0.05,402,54274,1807.54,0,1,1807.54,4230</t>
  </si>
  <si>
    <t>SJC4b,1,50,0.1,402,54640,1803.1,0,1,1803.1,3005</t>
  </si>
  <si>
    <t>SJC4b,1,50,0.15,402,56967.4,1821.35,0,1,1821.35,1854</t>
  </si>
  <si>
    <t>SJC4b,1,50,0.2,402,55408.9,1831.66,0,1,1831.66,2964</t>
  </si>
  <si>
    <t>SJC4b,2,5,0.05,402,53009.4,1760.26,2,4,1802.82,5477</t>
  </si>
  <si>
    <t>SJC4b,2,5,0.1,402,53659.4,1807.13,0,1,1807.17,3747</t>
  </si>
  <si>
    <t>SJC4b,2,5,0.15,402,53719.8,1811.15,0,1,1811.18,3950</t>
  </si>
  <si>
    <t>SJC4b,2,5,0.2,402,53746.9,1806.93,0,1,1806.93,3714</t>
  </si>
  <si>
    <t>SJC4b,2,10,0.05,402,53111.3,1465.35,0,10,1826.36,4751</t>
  </si>
  <si>
    <t>SJC4b,2,10,0.1,402,54282.9,1816.08,0,1,1816.08,3772</t>
  </si>
  <si>
    <t>SJC4b,2,10,0.15,402,55056.1,1840.85,0,1,1840.85,2325</t>
  </si>
  <si>
    <t>SJC4b,2,10,0.2,402,56514.3,1811.49,1,2,1811.49,1980</t>
  </si>
  <si>
    <t>SJC4b,2,25,0.05,402,53556.7,1802,0,1,1802,4386</t>
  </si>
  <si>
    <t>SJC4b,2,25,0.1,402,54262.6,1817.08,0,1,1817.12,4333</t>
  </si>
  <si>
    <t>SJC4b,2,25,0.15,402,56602.8,1822.19,0,1,1822.97,2608</t>
  </si>
  <si>
    <t>SJC4b,2,25,0.2,402,56326.3,1845.04,0,1,1845.04,2318</t>
  </si>
  <si>
    <t>SJC4b,2,50,0.05,402,54388.2,1827.82,0,1,1827.82,3724</t>
  </si>
  <si>
    <t>SJC4b,2,50,0.1,402,56087.1,1807.41,0,1,1807.41,2770</t>
  </si>
  <si>
    <t>SJC4b,2,50,0.15,402,55788,1817.51,0,1,1817.51,3016</t>
  </si>
  <si>
    <t>SJC4b,2,50,0.2,402,55087.3,1819.52,0,1,1819.55,3178</t>
  </si>
  <si>
    <t>SJC4b,3,0,0.05,402,52951.2,1595.89,7,21,1803.74,12058</t>
  </si>
  <si>
    <t>SJC4b,3,0,0.1,402,53616.6,1562.61,0,7,1804.03,9796</t>
  </si>
  <si>
    <t>SJC4b,3,10,0.05,402,52915.8,1208.05,0,18,1803.8,13519</t>
  </si>
  <si>
    <t>SJC4b,3,10,0.1,402,53709.5,1803.57,0,1,1803.62,8489</t>
  </si>
  <si>
    <t>SJC4b,3,25,0.05,402,53325.9,1643.63,6,9,1806.88,11754</t>
  </si>
  <si>
    <t>SJC4b,3,25,0.1,402,53236.2,1803.19,0,1,1803.26,10619</t>
  </si>
  <si>
    <t>SJC4b,3,50,0.05,402,53090.8,1114.17,0,10,1800.83,12142</t>
  </si>
  <si>
    <t>SJC4b,3,50,0.1,402,53792.4,1804.31,0,1,1804.41,9190</t>
  </si>
  <si>
    <t>lin100_5,1,25,0.1,100,30950.1,13.3039,0,78008,1800,23243</t>
  </si>
  <si>
    <t>lin100_5,1,25,0.2,100,30963.1,2.83238,0,18471,1800.18,13612</t>
  </si>
  <si>
    <t>lin100_5,1,50,0.1,100,30963.1,9.46178,0,43364,1800,19392</t>
  </si>
  <si>
    <t>lin100_5,1,50,0.15,100,31011.2,16.3368,0,18811,1829.23,14546</t>
  </si>
  <si>
    <t>lin100_5,1,50,0.2,100,31259.8,33.0078,0,3120,1805.84,8863</t>
  </si>
  <si>
    <t>lin100_5,2,10,0.15,100,30939.3,3.68725,0,71790,1800.19,24591</t>
  </si>
  <si>
    <t>lin100_5,2,25,0.1,100,30950.1,3.5476,0,55126,1819.44,22818</t>
  </si>
  <si>
    <t>lin100_5,2,25,0.15,100,30966.8,4.46043,0,68360,1800,21411</t>
  </si>
  <si>
    <t>lin100_5,2,25,0.2,100,30984.6,12.7071,0,45272,1800,16799</t>
  </si>
  <si>
    <t>lin100_5,2,50,0.05,100,30939.3,5.87071,0,70682,1800,23626</t>
  </si>
  <si>
    <t>lin100_5,2,50,0.1,100,30963.1,30.7242,0,58230,1800,19422</t>
  </si>
  <si>
    <t>lin100_5,2,50,0.15,100,31039.1,3.16495,0,30101,1801.09,16346</t>
  </si>
  <si>
    <t>lin100_5,2,50,0.2,100,31162.7,68.364,0,11896,1800.48,12477</t>
  </si>
  <si>
    <t>lin318_070,0,0,0.05,318,33275,1517.93,0,5,1802.62,13341</t>
  </si>
  <si>
    <t>lin318_070,0,0,0.1,318,32469.4,1365.74,0,8,1802.62,14391</t>
  </si>
  <si>
    <t>lin318_070,0,0,0.15,318,32648.3,1037.85,0,8,1800.35,15856</t>
  </si>
  <si>
    <t>lin318_070,0,0,0.2,318,32736.7,1304.32,0,4,1802.86,14409</t>
  </si>
  <si>
    <t>lin318_070,1,5,0.05,318,41907.6,1815.87,0,1,1815.96,970</t>
  </si>
  <si>
    <t>lin318_070,1,5,0.1,318,42990.6,1815.23,0,1,1815.28,890</t>
  </si>
  <si>
    <t>lin318_070,1,5,0.15,318,43949.6,1817.7,1,2,1817.7,839</t>
  </si>
  <si>
    <t>lin318_070,1,5,0.2,318,41617.2,1854.72,0,1,1854.72,925</t>
  </si>
  <si>
    <t>lin318_070,1,10,0.05,318,41842,1840.02,1,2,1840.02,903</t>
  </si>
  <si>
    <t>lin318_070,1,10,0.1,318,40943.2,1808.29,0,1,1808.29,869</t>
  </si>
  <si>
    <t>lin318_070,1,10,0.15,318,42921.8,1815.18,0,1,1815.18,849</t>
  </si>
  <si>
    <t>lin318_070,1,10,0.2,318,48491.6,1876.14,0,1,1876.2,754</t>
  </si>
  <si>
    <t>lin318_070,1,25,0.05,318,51604.2,1838.5,0,1,1838.5,1146</t>
  </si>
  <si>
    <t>lin318_070,1,25,0.1,318,51014.2,1801.04,0,1,1801.04,1126</t>
  </si>
  <si>
    <t>lin318_070,1,25,0.15,318,51485.6,1859.03,0,1,1859.1,1114</t>
  </si>
  <si>
    <t>lin318_070,1,25,0.2,318,62241.1,1814.3,0,1,1814.3,1134</t>
  </si>
  <si>
    <t>lin318_070,1,50,0.05,318,45931.4,1855.27,0,1,1855.27,1179</t>
  </si>
  <si>
    <t>lin318_070,1,50,0.1,318,53119.6,1849.99,0,1,1849.99,1224</t>
  </si>
  <si>
    <t>lin318_070,1,50,0.15,318,64910.5,1847.66,1,2,1847.66,1081</t>
  </si>
  <si>
    <t>lin318_070,1,50,0.2,318,71461.7,941.213,0,3,1819.32,1122</t>
  </si>
  <si>
    <t>lin318_070,2,5,0.05,318,40285.2,1826.66,0,1,1826.66,1255</t>
  </si>
  <si>
    <t>lin318_070,2,5,0.1,318,123500,60.4855,0,2,1802.83,1094</t>
  </si>
  <si>
    <t>lin318_070,2,5,0.15,318,282677,1859.07,0,1,1859.07,1309</t>
  </si>
  <si>
    <t>lin318_070,2,5,0.2,318,inf,60.4622,0,1,1815.65,1297</t>
  </si>
  <si>
    <t>lin318_070,2,10,0.05,318,37925.2,1812.03,0,1,1812.03,1695</t>
  </si>
  <si>
    <t>lin318_070,2,10,0.1,318,50891,1721.38,0,2,1843.68,1170</t>
  </si>
  <si>
    <t>lin318_070,2,10,0.15,318,87670,60.5009,0,2,1811.69,1090</t>
  </si>
  <si>
    <t>lin318_070,2,10,0.2,318,97966.1,1564.51,0,2,1811.92,1050</t>
  </si>
  <si>
    <t>lin318_070,2,25,0.05,318,48986.6,1807.2,0,1,1807.23,1101</t>
  </si>
  <si>
    <t>lin318_070,2,25,0.1,318,52684.6,1838.44,0,1,1838.44,1183</t>
  </si>
  <si>
    <t>lin318_070,2,25,0.15,318,63799.1,1851.46,1,2,1851.46,1133</t>
  </si>
  <si>
    <t>lin318_070,2,25,0.2,318,73016.1,1836.16,2,3,1836.16,1098</t>
  </si>
  <si>
    <t>lin318_070,2,50,0.05,318,44185.6,1833.12,0,1,1833.12,1181</t>
  </si>
  <si>
    <t>lin318_070,2,50,0.1,318,49124.3,1844.96,1,2,1844.96,1167</t>
  </si>
  <si>
    <t>lin318_070,2,50,0.15,318,63021.6,1841.79,1,2,1841.79,1184</t>
  </si>
  <si>
    <t>lin318_070,2,50,0.2,318,71720.3,1856.28,0,1,1856.28,1155</t>
  </si>
  <si>
    <t>lin318_070,3,0,0.05,318,41517.4,1844.81,0,1,1844.81,1322</t>
  </si>
  <si>
    <t>lin318_070,3,0,0.1,318,58436.7,1857.56,1,2,1857.56,1166</t>
  </si>
  <si>
    <t>lin318_070,3,10,0.05,318,38520.8,1822.66,0,1,1822.66,2741</t>
  </si>
  <si>
    <t>lin318_070,3,10,0.1,318,51998.3,1857.56,0,1,1857.56,1171</t>
  </si>
  <si>
    <t>lin318_070,3,25,0.05,318,40642.7,1810.32,0,1,1810.32,1884</t>
  </si>
  <si>
    <t>lin318_070,3,25,0.1,318,57786.9,1817.28,0,1,1817.28,1098</t>
  </si>
  <si>
    <t>lin318_070,3,50,0.05,318,41104,1834.65,0,1,1834.67,1991</t>
  </si>
  <si>
    <t>lin318_070,3,50,0.1,318,61066.7,1858.34,0,1,1858.36,1150</t>
  </si>
  <si>
    <t>SJC3b,0,0,0.05,300,40635.9,1756.66,679,692,1800.22,126457</t>
  </si>
  <si>
    <t>SJC3b,0,0,0.1,300,40635.9,184.985,37,659,1800.18,156444</t>
  </si>
  <si>
    <t>SJC3b,0,0,0.15,300,40635.9,535.792,115,522,1800.13,143339</t>
  </si>
  <si>
    <t>SJC3b,0,0,0.2,300,40635.9,699.228,276,687,1800.5,154501</t>
  </si>
  <si>
    <t>SJC3b,1,5,0.05,300,40781.4,1109.41,41,80,1800.56,25193</t>
  </si>
  <si>
    <t>SJC3b,1,5,0.1,300,40822.4,1052.68,33,86,1801.88,23453</t>
  </si>
  <si>
    <t>SJC3b,1,5,0.15,300,40908.5,1610.23,55,69,1801.89,25844</t>
  </si>
  <si>
    <t>SJC3b,1,5,0.2,300,41021.9,1495.66,42,58,1800.81,20078</t>
  </si>
  <si>
    <t>SJC3b,1,10,0.05,300,40824.5,1562.51,53,68,1800.13,24019</t>
  </si>
  <si>
    <t>SJC3b,1,10,0.1,300,41031,1787.56,47,49,1800.67,19693</t>
  </si>
  <si>
    <t>SJC3b,1,25,0.05,300,41117.8,1106.38,19,42,1805.8,10825</t>
  </si>
  <si>
    <t>SJC3b,1,25,0.1,300,41230.7,1637.46,0,5,1805.92,7096</t>
  </si>
  <si>
    <t>SJC3b,1,50,0.05,300,40858.1,1255.47,0,17,1802.73,9408</t>
  </si>
  <si>
    <t>SJC3b,1,50,0.1,300,41871.5,1510.44,0,8,1802.03,5638</t>
  </si>
  <si>
    <t>SJC3b,2,5,0.05,300,40945.4,1684.22,17,23,1801.28,10635</t>
  </si>
  <si>
    <t>SJC3b,2,5,0.1,300,41159.4,1711.01,12,16,1800.7,9874</t>
  </si>
  <si>
    <t>SJC3b,2,5,0.15,300,41001.7,1380.14,16,27,1802.21,10516</t>
  </si>
  <si>
    <t>SJC3b,2,5,0.2,300,41086.2,1756.07,24,28,1801.59,10093</t>
  </si>
  <si>
    <t>SJC3b,2,10,0.05,300,41142.2,1754.01,17,24,1800.03,10925</t>
  </si>
  <si>
    <t>SJC3b,2,10,0.1,300,41364.2,1802.65,18,19,1802.66,8968</t>
  </si>
  <si>
    <t>SJC3b,2,10,0.15,300,40839.3,1794.89,14,16,1807.42,9734</t>
  </si>
  <si>
    <t>SJC3b,2,10,0.2,300,41264.5,1808.9,18,19,1808.9,9177</t>
  </si>
  <si>
    <t>SJC3b,2,25,0.05,300,41048,1373.53,11,27,1803.55,11478</t>
  </si>
  <si>
    <t>SJC3b,2,25,0.1,300,41224.2,1659.36,1,6,1807.08,7117</t>
  </si>
  <si>
    <t>SJC3b,2,50,0.05,300,40956.8,1455.43,11,22,1805.09,9678</t>
  </si>
  <si>
    <t>SJC3b,2,50,0.1,300,41651.4,1408.94,8,17,1809.22,8344</t>
  </si>
  <si>
    <t>SJC3b,3,0,0.05,300,41063.2,1728.1,81,92,1802.04,34300</t>
  </si>
  <si>
    <t>SJC3b,3,10,0.05,300,41037.1,641.269,25,133,1800.68,37680</t>
  </si>
  <si>
    <t>SJC3b,3,25,0.05,300,41096.7,834.655,57,108,1801.45,31993</t>
  </si>
  <si>
    <t>SJC3b,3,50,0.05,300,41053.6,915.063,26,75,1800.74,29972</t>
  </si>
  <si>
    <t>lin318_040,0,0,0.05,318,48352.5,869.662,16,34,1800.98,56357</t>
  </si>
  <si>
    <t>lin318_040,0,0,0.1,318,48320.3,1694.05,45,49,1800.44,44937</t>
  </si>
  <si>
    <t>lin318_040,0,0,0.15,318,48305,1662.62,35,43,1801.39,42832</t>
  </si>
  <si>
    <t>lin318_040,0,0,0.2,318,48309.6,376.47,0,22,1800.33,44670</t>
  </si>
  <si>
    <t>lin318_040,1,5,0.05,318,49179.3,1243.26,0,7,1810.93,14809</t>
  </si>
  <si>
    <t>lin318_040,1,5,0.1,318,48615.7,1220.88,1,8,1802.59,15026</t>
  </si>
  <si>
    <t>lin318_040,1,5,0.15,318,48992.4,1134.97,0,5,1806.75,11950</t>
  </si>
  <si>
    <t>lin318_040,1,5,0.2,318,49193.4,1802.73,3,4,1802.73,10828</t>
  </si>
  <si>
    <t>lin318_040,1,10,0.05,318,48928.9,1206.42,1,9,1802.9,14513</t>
  </si>
  <si>
    <t>lin318_040,1,10,0.1,318,48310.3,1801.97,7,8,1801.97,13941</t>
  </si>
  <si>
    <t>lin318_040,1,10,0.15,318,48337.6,1662.59,0,4,1805.19,9893</t>
  </si>
  <si>
    <t>lin318_040,1,10,0.2,318,49550.8,916.293,0,4,1801.63,9810</t>
  </si>
  <si>
    <t>lin318_040,1,25,0.05,318,49773,1815.38,0,1,1815.38,2521</t>
  </si>
  <si>
    <t>lin318_040,1,25,0.1,318,53725,1820.31,0,1,1820.31,1737</t>
  </si>
  <si>
    <t>lin318_040,1,25,0.15,318,55337.6,1820.36,0,1,1820.4,1342</t>
  </si>
  <si>
    <t>lin318_040,1,25,0.2,318,53244.6,1839.5,0,1,1839.64,1587</t>
  </si>
  <si>
    <t>lin318_040,1,50,0.05,318,52404.2,1858.7,0,1,1858.7,1432</t>
  </si>
  <si>
    <t>lin318_040,1,50,0.1,318,55175.9,1856.53,0,1,1856.55,1195</t>
  </si>
  <si>
    <t>lin318_040,1,50,0.15,318,67873.8,1831.85,1,2,1831.85,1197</t>
  </si>
  <si>
    <t>lin318_040,1,50,0.2,318,75681.9,1817.69,3,4,1817.71,1163</t>
  </si>
  <si>
    <t>lin318_040,2,5,0.05,318,51616.4,1815.09,0,1,1815.13,1802</t>
  </si>
  <si>
    <t>lin318_040,2,5,0.1,318,51862.8,1822.99,0,1,1822.99,1857</t>
  </si>
  <si>
    <t>lin318_040,2,5,0.15,318,54938.8,1826.81,0,1,1826.84,1284</t>
  </si>
  <si>
    <t>lin318_040,2,5,0.2,318,61576,1800.12,0,1,1800.15,984</t>
  </si>
  <si>
    <t>lin318_040,2,10,0.05,318,52700.2,1824.89,0,1,1824.91,1466</t>
  </si>
  <si>
    <t>lin318_040,2,10,0.1,318,71019.8,1819.09,3,4,1819.09,1204</t>
  </si>
  <si>
    <t>lin318_040,2,10,0.15,318,65114.3,1819.58,2,3,1819.58,1135</t>
  </si>
  <si>
    <t>lin318_040,2,10,0.2,318,107988,1819.8,0,1,1819.8,1297</t>
  </si>
  <si>
    <t>lin318_040,2,25,0.05,318,52566.3,1818.36,0,1,1818.36,2390</t>
  </si>
  <si>
    <t>lin318_040,2,25,0.1,318,54237.3,1818.57,0,1,1818.57,2863</t>
  </si>
  <si>
    <t>lin318_040,2,25,0.15,318,58244.7,1859.59,0,1,1859.59,1381</t>
  </si>
  <si>
    <t>lin318_040,2,25,0.2,318,73906,1857.78,2,3,1857.78,1239</t>
  </si>
  <si>
    <t>lin318_040,2,50,0.05,318,51888,1816.14,0,1,1816.14,2354</t>
  </si>
  <si>
    <t>lin318_040,2,50,0.1,318,55044.8,1824.44,0,1,1824.44,2215</t>
  </si>
  <si>
    <t>lin318_040,2,50,0.15,318,61050.4,1844.93,1,2,1844.93,1028</t>
  </si>
  <si>
    <t>lin318_040,2,50,0.2,318,84661.1,1699.58,1,3,1820.63,1261</t>
  </si>
  <si>
    <t>lin318_040,3,0,0.05,318,51480.3,1806.25,0,1,1806.29,6979</t>
  </si>
  <si>
    <t>lin318_040,3,0,0.1,318,61362.6,1839.02,0,1,1839.3,1359</t>
  </si>
  <si>
    <t>lin318_040,3,10,0.05,318,52548.6,1808.78,0,1,1808.78,5092</t>
  </si>
  <si>
    <t>lin318_040,3,10,0.1,318,61921.1,1823.15,0,1,1823.16,1863</t>
  </si>
  <si>
    <t>lin318_040,3,25,0.05,318,51188.3,1831.65,0,1,1831.65,5035</t>
  </si>
  <si>
    <t>lin318_040,3,25,0.1,318,55842.1,1854.62,0,1,1854.62,2038</t>
  </si>
  <si>
    <t>lin318_040,3,50,0.05,318,52057.8,1812.01,0,1,1812.01,5242</t>
  </si>
  <si>
    <t>lin318_040,3,50,0.1,318,66092.6,1858.88,0,1,1858.88,1220</t>
  </si>
  <si>
    <t>lin100_33,0,0,0.05,100,8159.06,1515.71,103,126,1801.15,42033</t>
  </si>
  <si>
    <t>lin100_33,0,0,0.1,100,8130.97,842.469,60,123,1800.15,43031</t>
  </si>
  <si>
    <t>lin100_33,0,0,0.15,100,8197.82,62.809,4,116,1801.03,46831</t>
  </si>
  <si>
    <t>lin100_33,0,0,0.2,100,7961.96,112.985,6,118,1800.87,44792</t>
  </si>
  <si>
    <t>lin100_33,1,5,0.05,100,8333.16,569.205,18,70,1801,22194</t>
  </si>
  <si>
    <t>lin100_33,1,5,0.1,100,8141.88,82.4443,1,67,1801.15,28056</t>
  </si>
  <si>
    <t>lin100_33,1,5,0.15,100,8199.94,82.2149,1,68,1804.23,27396</t>
  </si>
  <si>
    <t>lin100_33,1,5,0.2,100,8123.64,98.533,4,67,1801.18,22981</t>
  </si>
  <si>
    <t>lin100_33,1,10,0.05,100,8140.24,77.1953,2,65,1801.32,29375</t>
  </si>
  <si>
    <t>lin100_33,1,10,0.1,100,8169.97,78.6902,0,64,1800.42,25624</t>
  </si>
  <si>
    <t>lin100_33,1,10,0.15,100,8576.21,1298.78,36,58,1800.69,23802</t>
  </si>
  <si>
    <t>lin100_33,1,10,0.2,100,8544.6,87.8445,0,40,1800.71,16694</t>
  </si>
  <si>
    <t>lin100_33,1,25,0.05,100,8396.39,111.336,3,58,1801.89,20605</t>
  </si>
  <si>
    <t>lin100_33,1,25,0.1,100,9630.48,221.635,7,23,1807.61,8384</t>
  </si>
  <si>
    <t>lin100_33,1,25,0.15,100,9566.89,199.687,3,25,1803.32,9186</t>
  </si>
  <si>
    <t>lin100_33,1,25,0.2,100,10185.8,500.849,6,26,1801.95,10758</t>
  </si>
  <si>
    <t>lin100_33,1,50,0.05,100,9467.97,335.678,8,33,1816.11,9254</t>
  </si>
  <si>
    <t>lin100_33,1,50,0.1,100,10332.9,1327.26,5,12,1820.38,3786</t>
  </si>
  <si>
    <t>lin100_33,1,50,0.15,100,11095.2,589.99,0,5,1859.32,1761</t>
  </si>
  <si>
    <t>lin100_33,1,50,0.2,100,13960.5,1332.27,2,7,1841.67,871</t>
  </si>
  <si>
    <t>lin100_33,2,5,0.05,100,8605.86,855.294,18,39,1802.4,16384</t>
  </si>
  <si>
    <t>lin100_33,2,5,0.1,100,9090.92,246.804,5,28,1801.96,11088</t>
  </si>
  <si>
    <t>lin100_33,2,5,0.15,100,9971.75,1726.12,9,12,1827.34,3037</t>
  </si>
  <si>
    <t>lin100_33,2,5,0.2,100,10064.6,583.99,4,11,1820.08,3368</t>
  </si>
  <si>
    <t>lin100_33,2,10,0.05,100,9730.36,987.503,4,12,1803.71,3700</t>
  </si>
  <si>
    <t>lin100_33,2,10,0.1,100,10078.5,593.351,0,7,1857.82,2978</t>
  </si>
  <si>
    <t>lin100_33,2,10,0.15,100,13603.8,1088.45,0,4,1811.63,871</t>
  </si>
  <si>
    <t>lin100_33,2,10,0.2,100,inf,60.0707,0,1,1815.87,1110</t>
  </si>
  <si>
    <t>lin100_33,2,25,0.05,100,9973.81,1790.31,24,26,1809.63,5037</t>
  </si>
  <si>
    <t>lin100_33,2,25,0.1,100,10171.4,1086.63,1,7,1828.49,2698</t>
  </si>
  <si>
    <t>lin100_33,2,25,0.15,100,14275.9,1808.34,4,5,1808.34,803</t>
  </si>
  <si>
    <t>lin100_33,2,25,0.2,100,inf,60.0685,0,1,1811.64,1259</t>
  </si>
  <si>
    <t>lin100_33,2,50,0.05,100,9748.69,255.614,0,13,1814.02,6162</t>
  </si>
  <si>
    <t>lin100_33,2,50,0.1,100,10460.6,1107.25,4,11,1822.76,4476</t>
  </si>
  <si>
    <t>lin100_33,2,50,0.15,100,13479.5,1640.41,1,3,1820.6,1004</t>
  </si>
  <si>
    <t>lin100_33,2,50,0.2,100,inf,60.0719,0,1,1811.45,1198</t>
  </si>
  <si>
    <t>lin100_33,3,0,0.05,100,10832.3,1762.3,27,31,1805.02,10991</t>
  </si>
  <si>
    <t>lin100_33,3,0,0.1,100,30671.4,1745.19,5,7,1805.35,881</t>
  </si>
  <si>
    <t>lin100_33,3,10,0.05,100,10609.8,288.571,0,19,1803.34,8803</t>
  </si>
  <si>
    <t>lin100_33,3,10,0.1,100,26544.8,1806.39,3,4,1806.39,949</t>
  </si>
  <si>
    <t>lin100_33,3,25,0.05,100,11057.8,1516.98,9,15,1825.59,5741</t>
  </si>
  <si>
    <t>lin100_33,3,25,0.1,100,24180.7,1685.2,3,5,1805.54,870</t>
  </si>
  <si>
    <t>lin100_33,3,50,0.05,100,10628.5,209.986,2,13,1827.4,5162</t>
  </si>
  <si>
    <t>lin100_33,3,50,0.1,100,25232.9,1444.74,4,7,1805.27,845</t>
  </si>
  <si>
    <t>SJC3a,0,0,0.05,300,45335.2,776.158,141,487,1800.44,125131</t>
  </si>
  <si>
    <t>SJC3a,0,0,0.1,300,45338,105.239,20,1042,1800.99,133052</t>
  </si>
  <si>
    <t>SJC3a,0,0,0.15,300,45335.2,1126.57,566,807,1800.08,139536</t>
  </si>
  <si>
    <t>SJC3a,0,0,0.2,300,45335.2,636.074,165,616,1800.4,124992</t>
  </si>
  <si>
    <t>SJC3a,1,5,0.05,300,45580.6,1594.51,142,165,1801.3,42051</t>
  </si>
  <si>
    <t>SJC3a,1,5,0.1,300,45501,1190.03,41,112,1802.5,36757</t>
  </si>
  <si>
    <t>SJC3a,1,5,0.15,300,45699.2,1037.65,38,87,1801.93,30221</t>
  </si>
  <si>
    <t>SJC3a,1,5,0.2,300,46117.8,379.89,0,107,1801.81,29163</t>
  </si>
  <si>
    <t>SJC3a,1,10,0.05,300,45477.7,1724.38,53,61,1802.86,20323</t>
  </si>
  <si>
    <t>SJC3a,1,10,0.1,300,45915.2,871.494,4,24,1817.61,12405</t>
  </si>
  <si>
    <t>SJC3a,1,25,0.05,300,45566.3,1222.52,28,43,1801.02,15960</t>
  </si>
  <si>
    <t>SJC3a,1,25,0.1,300,45847.2,1213.64,16,25,1802.06,11326</t>
  </si>
  <si>
    <t>SJC3a,1,50,0.05,300,45585.3,1805.52,39,40,1805.52,15782</t>
  </si>
  <si>
    <t>SJC3a,1,50,0.1,300,46341,1484.49,3,11,1816.74,8076</t>
  </si>
  <si>
    <t>SJC3a,2,5,0.05,300,45636.1,1734.73,68,71,1801.36,21574</t>
  </si>
  <si>
    <t>SJC3a,2,5,0.1,300,45625.3,1605.34,33,45,1804.98,17930</t>
  </si>
  <si>
    <t>SJC3a,2,5,0.15,300,46088.9,1453.46,25,38,1804.87,16475</t>
  </si>
  <si>
    <t>SJC3a,2,5,0.2,300,45788.1,1329.67,11,25,1803.44,14749</t>
  </si>
  <si>
    <t>SJC3a,2,10,0.05,300,45595.5,1250.96,20,42,1805.63,19608</t>
  </si>
  <si>
    <t>SJC3a,2,10,0.1,300,45670.9,1613.95,24,33,1802.53,13815</t>
  </si>
  <si>
    <t>SJC3a,2,10,0.15,300,45901.8,1719.39,8,14,1804.13,8303</t>
  </si>
  <si>
    <t>SJC3a,2,10,0.2,300,46243,1550.52,13,18,1800.55,9062</t>
  </si>
  <si>
    <t>SJC3a,2,25,0.05,300,45725.1,1789.75,20,22,1803.62,13351</t>
  </si>
  <si>
    <t>SJC3a,2,25,0.1,300,45873.3,1059.43,0,11,1803.14,7403</t>
  </si>
  <si>
    <t>SJC3a,2,50,0.05,300,45642.4,1642.38,24,30,1803.41,12881</t>
  </si>
  <si>
    <t>SJC3a,2,50,0.1,300,45949,1027.46,0,22,1808.72,9084</t>
  </si>
  <si>
    <t>SJC3a,3,0,0.05,300,45883.3,999.396,35,65,1802.32,26532</t>
  </si>
  <si>
    <t>SJC3a,3,10,0.05,300,46030.1,1101.64,39,64,1802.21,29401</t>
  </si>
  <si>
    <t>SJC3a,3,25,0.05,300,46078.9,826.546,18,54,1801.12,22734</t>
  </si>
  <si>
    <t>SJC3a,3,50,0.05,300,45909.7,1725.11,51,58,1800.93,23825</t>
  </si>
  <si>
    <t>SJC4a,0,0,0.05,402,62366.2,1800.95,49,50,1800.95,45264</t>
  </si>
  <si>
    <t>SJC4a,0,0,0.1,402,62161.8,1246.3,80,131,1800.26,50281</t>
  </si>
  <si>
    <t>SJC4a,0,0,0.15,402,61925.5,1304.37,127,162,1801.44,53610</t>
  </si>
  <si>
    <t>SJC4a,0,0,0.2,402,62198.4,1355.97,87,126,1801.6,53743</t>
  </si>
  <si>
    <t>SJC4a,1,5,0.05,402,62570.2,1158.75,0,9,1803.89,10664</t>
  </si>
  <si>
    <t>SJC4a,1,5,0.1,402,62500,922.682,10,28,1807.49,14333</t>
  </si>
  <si>
    <t>SJC4a,1,5,0.15,402,62841.9,1728.41,0,4,1803.68,10699</t>
  </si>
  <si>
    <t>SJC4a,1,5,0.2,402,63485,1775.27,0,2,1822.95,9981</t>
  </si>
  <si>
    <t>SJC4a,1,10,0.05,402,64568.6,1848.88,0,1,1848.88,3258</t>
  </si>
  <si>
    <t>SJC4a,1,10,0.1,402,66142.6,1828.33,0,1,1828.33,1918</t>
  </si>
  <si>
    <t>SJC4a,1,10,0.15,402,66650.7,1831.1,0,1,1831.15,1923</t>
  </si>
  <si>
    <t>SJC4a,1,10,0.2,402,66616.1,1811.45,0,1,1811.45,2042</t>
  </si>
  <si>
    <t>SJC4a,1,25,0.05,402,65037,1802.06,0,1,1802.06,2066</t>
  </si>
  <si>
    <t>SJC4a,1,25,0.1,402,64874.9,1820.83,0,1,1820.83,1897</t>
  </si>
  <si>
    <t>SJC4a,1,25,0.15,402,65859.9,1833.28,0,1,1833.32,1789</t>
  </si>
  <si>
    <t>SJC4a,1,25,0.2,402,66930.8,1807.41,0,1,1807.41,1636</t>
  </si>
  <si>
    <t>SJC4a,1,50,0.05,402,63507.6,1829.61,0,1,1829.61,3044</t>
  </si>
  <si>
    <t>SJC4a,1,50,0.1,402,67126.5,1826.99,0,1,1826.99,1468</t>
  </si>
  <si>
    <t>SJC4a,1,50,0.15,402,71777,1841.83,0,1,1841.85,1472</t>
  </si>
  <si>
    <t>SJC4a,1,50,0.2,402,69766.8,1822.51,0,1,1822.51,1473</t>
  </si>
  <si>
    <t>SJC4a,2,5,0.05,402,64549.8,1818.28,0,1,1818.28,3669</t>
  </si>
  <si>
    <t>SJC4a,2,5,0.1,402,64303.7,1834.63,0,1,1834.63,3930</t>
  </si>
  <si>
    <t>SJC4a,2,5,0.15,402,65436.8,1835.44,0,1,1835.48,2458</t>
  </si>
  <si>
    <t>SJC4a,2,5,0.2,402,65766.8,1839.87,0,1,1839.87,2084</t>
  </si>
  <si>
    <t>SJC4a,2,10,0.05,402,70293.3,1813.53,0,1,1813.53,1172</t>
  </si>
  <si>
    <t>SJC4a,2,10,0.1,402,70385.8,1812.49,0,1,1812.49,1360</t>
  </si>
  <si>
    <t>SJC4a,2,10,0.15,402,67770.7,1849.55,0,1,1849.55,1432</t>
  </si>
  <si>
    <t>SJC4a,2,10,0.2,402,70709.3,1839.09,0,1,1839.09,1222</t>
  </si>
  <si>
    <t>SJC4a,2,25,0.05,402,64299.4,1806.4,0,1,1806.4,3319</t>
  </si>
  <si>
    <t>SJC4a,2,25,0.1,402,67176.2,1847.26,0,1,1847.26,1894</t>
  </si>
  <si>
    <t>SJC4a,2,25,0.15,402,67479.2,1819.49,0,1,1819.51,2717</t>
  </si>
  <si>
    <t>SJC4a,2,25,0.2,402,70331.3,1858.1,0,1,1858.1,1446</t>
  </si>
  <si>
    <t>SJC4a,2,50,0.05,402,63685.5,1822.19,0,1,1822.19,3773</t>
  </si>
  <si>
    <t>SJC4a,2,50,0.1,402,65708.4,1810.71,0,1,1810.71,3255</t>
  </si>
  <si>
    <t>SJC4a,2,50,0.15,402,68904,1836.45,0,1,1836.45,1949</t>
  </si>
  <si>
    <t>SJC4a,2,50,0.2,402,67748.7,1811.05,0,1,1811.05,2256</t>
  </si>
  <si>
    <t>SJC4a,3,0,0.05,402,63301,1787.1,0,2,1808.95,8585</t>
  </si>
  <si>
    <t>SJC4a,3,0,0.1,402,67141.8,1824.49,0,1,1824.49,3009</t>
  </si>
  <si>
    <t>SJC4a,3,10,0.05,402,63411.8,1010.45,0,9,1807.26,10800</t>
  </si>
  <si>
    <t>SJC4a,3,10,0.1,402,65540.3,1807.51,0,1,1807.51,8785</t>
  </si>
  <si>
    <t>SJC4a,3,25,0.05,402,64155.4,1627.4,0,7,1816.92,9724</t>
  </si>
  <si>
    <t>SJC4a,3,25,0.1,402,65364.8,1814.83,0,1,1814.83,4941</t>
  </si>
  <si>
    <t>SJC4a,3,50,0.05,402,63770.8,1808.16,1,2,1808.16,9192</t>
  </si>
  <si>
    <t>SJC4a,3,50,0.1,402,64223.2,1479.73,0,4,1803.48,11279</t>
  </si>
  <si>
    <t>lin100_20,0,0,0.05,100,11702.9,585.683,80,348,1800.16,68886</t>
  </si>
  <si>
    <t>lin100_20,0,0,0.1,100,11632.3,977.716,175,283,1802.38,63929</t>
  </si>
  <si>
    <t>lin100_20,0,0,0.15,100,11702.9,259.384,38,331,1801.13,66308</t>
  </si>
  <si>
    <t>lin100_20,0,0,0.2,100,11945.2,156.541,22,376,1801.2,77992</t>
  </si>
  <si>
    <t>lin100_20,1,5,0.05,100,11681.2,38.5611,0,175,1801.09,49875</t>
  </si>
  <si>
    <t>lin100_20,1,5,0.1,100,11702.9,97.0776,5,239,1800.07,53378</t>
  </si>
  <si>
    <t>lin100_20,1,5,0.15,100,11786.8,911.296,80,176,1801.46,44628</t>
  </si>
  <si>
    <t>lin100_20,1,5,0.2,100,11681.3,30.1604,0,199,1801.08,56409</t>
  </si>
  <si>
    <t>lin100_20,1,10,0.05,100,11702.9,1200.72,177,269,1800.64,51013</t>
  </si>
  <si>
    <t>lin100_20,1,10,0.1,100,11786.8,216.795,15,213,1800.77,48267</t>
  </si>
  <si>
    <t>lin100_20,1,10,0.15,100,11745.6,47.7965,0,158,1800.71,46252</t>
  </si>
  <si>
    <t>lin100_20,1,10,0.2,100,12077.7,178.599,9,207,1800.96,45243</t>
  </si>
  <si>
    <t>lin100_20,1,25,0.05,100,11995.6,33.107,0,94,1801.04,34562</t>
  </si>
  <si>
    <t>lin100_20,1,25,0.1,100,12407.5,1487.42,10,25,1802.8,7004</t>
  </si>
  <si>
    <t>lin100_20,1,25,0.15,100,12390.3,1594.47,26,34,1809.98,9435</t>
  </si>
  <si>
    <t>lin100_20,1,25,0.2,100,12348,508.332,0,9,1826.76,5593</t>
  </si>
  <si>
    <t>lin100_20,1,50,0.05,100,12388,238.785,4,44,1801.99,14457</t>
  </si>
  <si>
    <t>lin100_20,1,50,0.1,100,12668.7,503.04,1,15,1850.77,4634</t>
  </si>
  <si>
    <t>lin100_20,1,50,0.15,100,13215.2,1800.7,5,6,1800.7,2898</t>
  </si>
  <si>
    <t>lin100_20,1,50,0.2,100,14967.3,1812.23,1,2,1812.23,1177</t>
  </si>
  <si>
    <t>lin100_20,2,5,0.05,100,11786.8,1168.53,127,225,1800.25,43874</t>
  </si>
  <si>
    <t>lin100_20,2,5,0.1,100,12088.5,230.077,14,130,1802.99,30527</t>
  </si>
  <si>
    <t>lin100_20,2,5,0.15,100,12570,792.386,14,30,1805.84,8683</t>
  </si>
  <si>
    <t>lin100_20,2,5,0.2,100,12474.8,432.126,0,16,1803.96,6785</t>
  </si>
  <si>
    <t>lin100_20,2,10,0.05,100,11840,1431.01,61,87,1800.75,20172</t>
  </si>
  <si>
    <t>lin100_20,2,10,0.1,100,12967.2,1720.79,8,12,1837.15,3396</t>
  </si>
  <si>
    <t>lin100_20,2,10,0.15,100,12603.6,599.268,0,6,1851.64,2876</t>
  </si>
  <si>
    <t>lin100_20,2,10,0.2,100,13654,1366.23,2,7,1857.62,2356</t>
  </si>
  <si>
    <t>lin100_20,2,25,0.05,100,12596.6,1388.64,35,47,1803.64,11397</t>
  </si>
  <si>
    <t>lin100_20,2,25,0.1,100,14196.9,1339.38,0,5,1803.43,2152</t>
  </si>
  <si>
    <t>lin100_20,2,25,0.15,100,13975.3,1283.03,0,5,1813.59,1803</t>
  </si>
  <si>
    <t>lin100_20,2,25,0.2,100,24399.5,1447.04,2,5,1808.28,975</t>
  </si>
  <si>
    <t>lin100_20,2,50,0.05,100,12653.7,334.293,5,46,1815.8,13336</t>
  </si>
  <si>
    <t>lin100_20,2,50,0.1,100,13321.2,1400.34,9,18,1842.16,5266</t>
  </si>
  <si>
    <t>lin100_20,2,50,0.15,100,14844.1,1088.63,0,3,1842.67,1841</t>
  </si>
  <si>
    <t>lin100_20,2,50,0.2,100,18429.9,1837.75,3,4,1837.75,1024</t>
  </si>
  <si>
    <t>lin100_20,3,0,0.05,100,12825.4,118.875,0,29,1800.41,24952</t>
  </si>
  <si>
    <t>lin100_20,3,0,0.1,100,16114.5,1081.58,0,4,1855.83,1866</t>
  </si>
  <si>
    <t>lin100_20,3,10,0.05,100,13321.2,1389.55,38,52,1800.34,16089</t>
  </si>
  <si>
    <t>lin100_20,3,10,0.1,100,15947.1,1632.05,0,3,1835.48,1736</t>
  </si>
  <si>
    <t>lin100_20,3,25,0.05,100,12959.6,82.3774,0,24,1800.05,16871</t>
  </si>
  <si>
    <t>lin100_20,3,25,0.1,100,16389.3,1238.98,0,4,1835.25,1510</t>
  </si>
  <si>
    <t>lin100_20,3,50,0.05,100,13321.2,575.319,22,58,1802.53,19212</t>
  </si>
  <si>
    <t>lin100_20,3,50,0.1,100,16451.9,1678.21,0,3,1848.51,1724</t>
  </si>
  <si>
    <t>SJC2,0,0,0.05,200,33270.9,818.72,2664,6247,1800.16,183460</t>
  </si>
  <si>
    <t>SJC2,0,0,0.1,200,33270.9,215.187,560,6871,1800.02,165757</t>
  </si>
  <si>
    <t>SJC2,0,0,0.15,200,33270.9,29.6111,22,8797,1800.87,203594</t>
  </si>
  <si>
    <t>SJC2,0,0,0.2,200,33270.9,60.6841,63,7421,1800.09,184379</t>
  </si>
  <si>
    <t>SJC2,1,5,0.05,200,33316.5,160.119,54,1448,1800.05,61209</t>
  </si>
  <si>
    <t>SJC2,1,5,0.1,200,33366,306.582,138,1397,1800.64,66154</t>
  </si>
  <si>
    <t>SJC2,1,5,0.15,200,33448.3,176.959,50,1713,1801.44,49966</t>
  </si>
  <si>
    <t>SJC2,1,5,0.2,200,33610.4,390.879,110,1164,1801.85,48303</t>
  </si>
  <si>
    <t>SJC2,1,10,0.05,200,33366,541.034,126,617,1800.03,35760</t>
  </si>
  <si>
    <t>SJC2,1,10,0.1,200,33447.9,422.766,42,267,1800.47,32581</t>
  </si>
  <si>
    <t>SJC2,1,10,0.15,200,33647.5,848.743,76,194,1800.68,25641</t>
  </si>
  <si>
    <t>SJC2,1,10,0.2,200,33867.3,1579.91,94,104,1823.41,21513</t>
  </si>
  <si>
    <t>SJC2,1,25,0.05,200,33366,128.577,0,646,1800.31,29580</t>
  </si>
  <si>
    <t>SJC2,1,25,0.1,200,33580.7,391.24,14,220,1800.61,20629</t>
  </si>
  <si>
    <t>SJC2,1,25,0.15,200,33677.5,323.498,13,131,1814.09,17497</t>
  </si>
  <si>
    <t>SJC2,1,25,0.2,200,33961.4,1222.5,33,73,1806.4,12691</t>
  </si>
  <si>
    <t>SJC2,1,50,0.05,200,33480.6,345.378,30,384,1801.63,37305</t>
  </si>
  <si>
    <t>SJC2,1,50,0.1,200,33643.6,270.147,16,189,1803.65,24340</t>
  </si>
  <si>
    <t>SJC2,1,50,0.15,200,33793.6,860.116,27,80,1800.65,11144</t>
  </si>
  <si>
    <t>SJC2,1,50,0.2,200,34255.2,760.949,4,31,1803.66,8707</t>
  </si>
  <si>
    <t>SJC2,2,5,0.05,200,33302.9,124.94,26,804,1800.61,48524</t>
  </si>
  <si>
    <t>SJC2,2,5,0.1,200,33366,716.091,168,568,1802.11,41652</t>
  </si>
  <si>
    <t>SJC2,2,5,0.15,200,33382,499.597,70,446,1800.61,37096</t>
  </si>
  <si>
    <t>SJC2,2,5,0.2,200,33433.6,234.893,23,287,1803.4,31151</t>
  </si>
  <si>
    <t>SJC2,2,10,0.05,200,33387.1,973.864,288,506,1800.71,44205</t>
  </si>
  <si>
    <t>SJC2,2,10,0.1,200,33435,298.498,25,341,1801.93,34327</t>
  </si>
  <si>
    <t>SJC2,2,10,0.15,200,33531.4,509.787,39,257,1807.11,21229</t>
  </si>
  <si>
    <t>SJC2,2,10,0.2,200,33709.8,1531.21,76,102,1801.28,18894</t>
  </si>
  <si>
    <t>SJC2,2,25,0.05,200,33470.7,286.252,22,409,1804.3,27681</t>
  </si>
  <si>
    <t>SJC2,2,25,0.1,200,33646.2,735.088,30,116,1801.5,19215</t>
  </si>
  <si>
    <t>SJC2,2,25,0.15,200,33843.5,808.813,6,51,1809.35,9506</t>
  </si>
  <si>
    <t>SJC2,2,25,0.2,200,34283.7,1503.14,12,24,1808.72,8197</t>
  </si>
  <si>
    <t>SJC2,2,50,0.05,200,33480.6,215.409,22,406,1800.28,38821</t>
  </si>
  <si>
    <t>SJC2,2,50,0.1,200,33646.2,572.871,32,185,1802.37,27376</t>
  </si>
  <si>
    <t>SJC2,2,50,0.15,200,33854.9,899.04,40,92,1806.6,13843</t>
  </si>
  <si>
    <t>SJC2,2,50,0.2,200,34423.7,696.865,0,49,1805.72,11038</t>
  </si>
  <si>
    <t>SJC2,3,0,0.05,200,33639,492.545,137,495,1800.76,58210</t>
  </si>
  <si>
    <t>SJC2,3,0,0.1,200,34122.7,155.292,0,182,1800.18,30750</t>
  </si>
  <si>
    <t>SJC2,3,10,0.05,200,33639,975.52,322,562,1801.68,67592</t>
  </si>
  <si>
    <t>SJC2,3,10,0.1,200,34122.7,392.199,15,146,1803.64,28691</t>
  </si>
  <si>
    <t>SJC2,3,25,0.05,200,33639,247.973,55,577,1803.19,64974</t>
  </si>
  <si>
    <t>SJC2,3,25,0.1,200,34122.7,529.702,31,142,1800.08,30769</t>
  </si>
  <si>
    <t>SJC2,3,50,0.05,200,33639,475.76,124,573,1800.07,63915</t>
  </si>
  <si>
    <t>SJC2,3,50,0.1,200,34122.7,290.441,11,147,1803.43,28812</t>
  </si>
  <si>
    <t>infeas</t>
  </si>
  <si>
    <t>pmedcap10b</t>
  </si>
  <si>
    <t>pmedcap6a</t>
  </si>
  <si>
    <t>p3038_800</t>
  </si>
  <si>
    <t>pmedcap4b</t>
  </si>
  <si>
    <t>pmedcap2b</t>
  </si>
  <si>
    <t>p3038_700</t>
  </si>
  <si>
    <t>pmedcap8b</t>
  </si>
  <si>
    <t>pmedcap5a</t>
  </si>
  <si>
    <t>pmedcap4a</t>
  </si>
  <si>
    <t>pmedcap2a</t>
  </si>
  <si>
    <t>pmedcap5b</t>
  </si>
  <si>
    <t>pmedcap9a</t>
  </si>
  <si>
    <t>pmedcap1b</t>
  </si>
  <si>
    <t>p3038_1000</t>
  </si>
  <si>
    <t>pmedcap8a</t>
  </si>
  <si>
    <t>pmedcap6b</t>
  </si>
  <si>
    <t>pmedcap7b</t>
  </si>
  <si>
    <t>p3038_900</t>
  </si>
  <si>
    <t>pmedcap7a</t>
  </si>
  <si>
    <t>p3038_600</t>
  </si>
  <si>
    <t>pmedcap9b</t>
  </si>
  <si>
    <t>pmedcap3b</t>
  </si>
  <si>
    <t>pmedcap10a</t>
  </si>
  <si>
    <t>pmedcap3a</t>
  </si>
  <si>
    <t>pmedcap1a</t>
  </si>
  <si>
    <t>p3038</t>
  </si>
  <si>
    <t>pmedcap</t>
  </si>
  <si>
    <t>262-1301</t>
  </si>
  <si>
    <t>SJC</t>
  </si>
  <si>
    <t>1302-1613</t>
  </si>
  <si>
    <t>Determinstic</t>
  </si>
  <si>
    <t>Hash table</t>
  </si>
  <si>
    <t>Iter</t>
  </si>
  <si>
    <t>Para o PoR</t>
  </si>
  <si>
    <t>Para o Gap</t>
  </si>
  <si>
    <t>1302-1353</t>
  </si>
  <si>
    <t>Sol</t>
  </si>
  <si>
    <t>$\beta$</t>
  </si>
  <si>
    <t>pmedcapa</t>
  </si>
  <si>
    <t>pmedcap5a,1,5,0.05,50,672,1.61299,0,364416,1800,69742</t>
  </si>
  <si>
    <t>pmedcap5a,1,5,0.1,50,672,1.53996,1,639363,1800,76600</t>
  </si>
  <si>
    <t>pmedcap5a,1,5,0.15,50,672,4.26111,9,615620,1800.01,77451</t>
  </si>
  <si>
    <t>pmedcap5a,1,5,0.2,50,675,1.32336,0,567121,1800,78332</t>
  </si>
  <si>
    <t>pmedcap5a,1,10,0.05,50,672,2.20489,4,407000,1800,74574</t>
  </si>
  <si>
    <t>pmedcap5a,1,10,0.1,50,672,1.77965,2,475658,1800,75611</t>
  </si>
  <si>
    <t>pmedcap5a,1,10,0.15,50,672,1.42581,0,472691,1800,69899</t>
  </si>
  <si>
    <t>pmedcap5a,1,10,0.2,50,675,1.52311,0,473745,1800,66184</t>
  </si>
  <si>
    <t>pmedcap5a,1,25,0.05,50,672,1.19545,0,344211,1800.01,60966</t>
  </si>
  <si>
    <t>pmedcap5a,1,25,0.1,50,675,2.38982,0,290273,1800,58390</t>
  </si>
  <si>
    <t>pmedcap5a,1,25,0.15,50,675,5.0296,0,75396,1800.1,40645</t>
  </si>
  <si>
    <t>pmedcap5a,1,25,0.2,50,703,2.21148,0,3986,1800.01,10954</t>
  </si>
  <si>
    <t>pmedcap5a,1,50,0.05,50,675,2.28234,0,263239,1800,51625</t>
  </si>
  <si>
    <t>pmedcap5a,1,50,0.1,50,675,4.27498,0,153281,1800,45434</t>
  </si>
  <si>
    <t>pmedcap5a,1,50,0.15,50,inf,60.009,0,1,1802.08,29</t>
  </si>
  <si>
    <t>pmedcap5a,1,50,0.2,50,inf,60.0219,0,1,1801.89,29</t>
  </si>
  <si>
    <t>pmedcap5a,2,5,0.05,50,672,3.37641,5,379705,1800,71801</t>
  </si>
  <si>
    <t>pmedcap5a,2,5,0.1,50,672,2.08877,5,421940,1800,71331</t>
  </si>
  <si>
    <t>pmedcap5a,2,5,0.15,50,672,2.31242,4,435398,1800,73432</t>
  </si>
  <si>
    <t>pmedcap5a,2,5,0.2,50,672,2.48281,7,626938,1800.02,72268</t>
  </si>
  <si>
    <t>pmedcap5a,2,10,0.05,50,672,1.27371,0,729451,1800,74924</t>
  </si>
  <si>
    <t>pmedcap5a,2,10,0.1,50,672,3.5523,0,375851,1800.16,59936</t>
  </si>
  <si>
    <t>pmedcap5a,2,10,0.15,50,674,1.1989,0,229790,1800.16,59155</t>
  </si>
  <si>
    <t>pmedcap5a,2,10,0.2,50,675,1.76076,0,444079,1800,65171</t>
  </si>
  <si>
    <t>pmedcap5a,2,25,0.05,50,672,1.07965,0,82176,1800.08,43055</t>
  </si>
  <si>
    <t>pmedcap5a,2,25,0.1,50,675,2.46614,0,116001,1800.08,45513</t>
  </si>
  <si>
    <t>pmedcap5a,2,25,0.15,50,708,11.3339,0,13601,1800.04,16812</t>
  </si>
  <si>
    <t>pmedcap5a,2,25,0.2,50,770,800.022,1,8,1803.81,446</t>
  </si>
  <si>
    <t>pmedcap5a,2,50,0.05,50,675,3.37434,0,126086,1800.01,48989</t>
  </si>
  <si>
    <t>pmedcap5a,2,50,0.1,50,701,164.605,152,26089,1800,23799</t>
  </si>
  <si>
    <t>pmedcap5a,2,50,0.15,50,inf,60.0123,0,1,1801.53,29</t>
  </si>
  <si>
    <t>pmedcap5a,3,0,0.05,50,725,11.3752,0,72296,1800,40385</t>
  </si>
  <si>
    <t>pmedcap5a,3,10,0.05,50,725,18.2196,5,47543,1800,35585</t>
  </si>
  <si>
    <t>pmedcap5a,3,25,0.05,50,725,9.23582,0,48531,1800.03,38058</t>
  </si>
  <si>
    <t>pmedcap5a,3,50,0.05,50,725,11.8962,0,44571,1800.01,37089</t>
  </si>
  <si>
    <t>p3038_800,0,0,0.05,3038,inf,69.3457,0,1,1853.31,29</t>
  </si>
  <si>
    <t>p3038_800,0,0,0.1,3038,inf,71.6602,0,1,1803.26,28</t>
  </si>
  <si>
    <t>p3038_800,0,0,0.15,3038,inf,69.0272,0,1,1850.23,29</t>
  </si>
  <si>
    <t>p3038_800,0,0,0.2,3038,inf,70.9588,0,1,1806.06,28</t>
  </si>
  <si>
    <t>p3038_800,3,0,0.05,3038,inf,79.3489,0,1,1816.74,27</t>
  </si>
  <si>
    <t>p3038_800,3,0,0.1,3038,inf,81.826,0,1,1811.34,28</t>
  </si>
  <si>
    <t>p3038_800,3,0,0.15,3038,inf,81.6311,0,1,1814.21,28</t>
  </si>
  <si>
    <t>p3038_800,3,0,0.2,3038,inf,80.3513,0,1,1856.41,28</t>
  </si>
  <si>
    <t>p3038_800,3,10,0.05,3038,inf,84.494,0,1,1817.58,28</t>
  </si>
  <si>
    <t>p3038_800,3,10,0.1,3038,inf,80.0194,0,1,1801.91,28</t>
  </si>
  <si>
    <t>p3038_800,3,10,0.15,3038,inf,80.1496,0,1,1804.29,28</t>
  </si>
  <si>
    <t>p3038_800,3,10,0.2,3038,inf,80.1721,0,1,1810.85,28</t>
  </si>
  <si>
    <t>p3038_800,3,25,0.05,3038,inf,83.9258,0,1,1820.41,28</t>
  </si>
  <si>
    <t>p3038_800,3,25,0.1,3038,inf,80.7142,0,1,1803.96,28</t>
  </si>
  <si>
    <t>p3038_800,3,25,0.15,3038,inf,78.8374,0,1,1807.58,28</t>
  </si>
  <si>
    <t>p3038_800,3,25,0.2,3038,inf,81.4373,0,1,1819.41,28</t>
  </si>
  <si>
    <t>p3038_800,3,50,0.05,3038,inf,81.5189,0,1,1821.36,28</t>
  </si>
  <si>
    <t>p3038_800,3,50,0.1,3038,inf,81.694,0,1,1818.33,28</t>
  </si>
  <si>
    <t>p3038_800,3,50,0.15,3038,inf,82.0982,0,1,1812.17,28</t>
  </si>
  <si>
    <t>p3038_800,3,50,0.2,3038,inf,81.624,0,1,1812.13,28</t>
  </si>
  <si>
    <t>pmedcap1b,0,0,0.05,100,1006,5.88154,0,1730,1800.01,70172</t>
  </si>
  <si>
    <t>pmedcap1b,0,0,0.1,100,1006,10.1627,2,2160,1800,80316</t>
  </si>
  <si>
    <t>pmedcap1b,0,0,0.15,100,1006,8.50709,0,1759,1800.02,71338</t>
  </si>
  <si>
    <t>pmedcap1b,0,0,0.2,100,1006,39.8079,10,1799,1800.01,76555</t>
  </si>
  <si>
    <t>pmedcap1b,1,5,0.05,100,1007,23.4054,0,558,1800.01,30539</t>
  </si>
  <si>
    <t>pmedcap1b,1,5,0.1,100,1009,41.7931,4,663,1800.04,31263</t>
  </si>
  <si>
    <t>pmedcap1b,1,5,0.15,100,1015,248.369,32,348,1800.05,26465</t>
  </si>
  <si>
    <t>pmedcap1b,1,5,0.2,100,1015,64.2656,4,378,1800.02,27821</t>
  </si>
  <si>
    <t>pmedcap1b,1,10,0.05,100,1007,21.5299,0,538,1800.04,29916</t>
  </si>
  <si>
    <t>pmedcap1b,1,10,0.1,100,1009,29.6144,0,546,1800.09,29706</t>
  </si>
  <si>
    <t>pmedcap1b,1,10,0.15,100,1015,222.411,17,405,1800,27712</t>
  </si>
  <si>
    <t>pmedcap1b,1,10,0.2,100,1015,73.9097,5,364,1800.06,26272</t>
  </si>
  <si>
    <t>pmedcap1b,1,25,0.05,100,1015,83.9286,0,246,1800.02,16965</t>
  </si>
  <si>
    <t>pmedcap1b,1,25,0.1,100,1027,159.109,4,145,1800.1,12109</t>
  </si>
  <si>
    <t>pmedcap1b,1,25,0.15,100,1036,190.318,0,47,1800.95,7025</t>
  </si>
  <si>
    <t>pmedcap1b,1,25,0.2,100,1038,129.466,0,60,1800.88,5150</t>
  </si>
  <si>
    <t>pmedcap1b,1,50,0.05,100,1026,204.66,8,87,1800.02,10833</t>
  </si>
  <si>
    <t>pmedcap1b,1,50,0.1,100,1036,161.989,0,43,1800.2,6336</t>
  </si>
  <si>
    <t>pmedcap1b,1,50,0.15,100,1048,277.679,0,25,1800.11,3382</t>
  </si>
  <si>
    <t>pmedcap1b,1,50,0.2,100,1100,1805.48,0,1,1805.48,418</t>
  </si>
  <si>
    <t>pmedcap1b,2,5,0.05,100,1009,44.8515,0,351,1800.02,21151</t>
  </si>
  <si>
    <t>pmedcap1b,2,5,0.1,100,1020,191.926,8,258,1800.01,20997</t>
  </si>
  <si>
    <t>pmedcap1b,2,5,0.15,100,1020,139.181,6,314,1800.03,19023</t>
  </si>
  <si>
    <t>pmedcap1b,2,5,0.2,100,1030,67.2707,0,114,1800,18596</t>
  </si>
  <si>
    <t>pmedcap1b,2,10,0.05,100,1020,384.421,12,123,1800.03,12824</t>
  </si>
  <si>
    <t>pmedcap1b,2,10,0.1,100,1031,151.469,0,60,1800.19,6994</t>
  </si>
  <si>
    <t>pmedcap1b,2,10,0.15,100,1033,711.492,10,58,1800.12,6676</t>
  </si>
  <si>
    <t>pmedcap1b,2,10,0.2,100,1037,209.38,0,55,1800.17,5695</t>
  </si>
  <si>
    <t>pmedcap1b,2,25,0.05,100,1027,108.548,1,147,1800.08,10217</t>
  </si>
  <si>
    <t>pmedcap1b,2,25,0.1,100,1035,379.551,7,57,1800.07,6571</t>
  </si>
  <si>
    <t>pmedcap1b,2,25,0.15,100,1053,442.653,0,20,1800.09,3454</t>
  </si>
  <si>
    <t>pmedcap1b,2,25,0.2,100,1289,1839.28,0,1,1839.28,154</t>
  </si>
  <si>
    <t>pmedcap1b,2,50,0.05,100,1027,40.3111,0,250,1800.01,15145</t>
  </si>
  <si>
    <t>pmedcap1b,2,50,0.1,100,1039,395.385,10,60,1800.19,9468</t>
  </si>
  <si>
    <t>pmedcap1b,2,50,0.15,100,1075,1028,1,7,1800.94,1968</t>
  </si>
  <si>
    <t>pmedcap1b,2,50,0.2,100,inf,60.0264,0,1,1800.64,29</t>
  </si>
  <si>
    <t>pmedcap1b,3,0,0.05,100,1039,33.4872,0,298,1800.08,28744</t>
  </si>
  <si>
    <t>pmedcap1b,3,10,0.05,100,1039,111.298,9,289,1800,28701</t>
  </si>
  <si>
    <t>pmedcap1b,3,25,0.05,100,1039,55.0604,0,264,1800,26089</t>
  </si>
  <si>
    <t>pmedcap1b,3,50,0.05,100,1039,43.2493,0,270,1800.23,24596</t>
  </si>
  <si>
    <t>pmedcap8a,1,5,0.05,50,820,4.28011,0,848936,1800.01,58336</t>
  </si>
  <si>
    <t>pmedcap8a,1,5,0.1,50,822,8.83654,2,1136853,1800,57987</t>
  </si>
  <si>
    <t>pmedcap8a,1,5,0.15,50,822,6.10037,0,448951,1800.05,49688</t>
  </si>
  <si>
    <t>pmedcap8a,1,5,0.2,50,827,5.46995,0,203455,1800.09,47922</t>
  </si>
  <si>
    <t>pmedcap8a,1,10,0.05,50,820,18.0971,17,717096,1800,60715</t>
  </si>
  <si>
    <t>pmedcap8a,1,10,0.1,50,822,8.90769,3,797129,1800.05,53304</t>
  </si>
  <si>
    <t>pmedcap8a,1,10,0.15,50,822,5.33179,0,500115,1800.11,52672</t>
  </si>
  <si>
    <t>pmedcap8a,1,10,0.2,50,827,3.79366,0,437176,1800.01,51716</t>
  </si>
  <si>
    <t>pmedcap8a,1,25,0.05,50,822,13.3574,2,144837,1800.19,33761</t>
  </si>
  <si>
    <t>pmedcap8a,1,25,0.1,50,832,100.082,22,4376,1800.18,13836</t>
  </si>
  <si>
    <t>pmedcap8a,1,25,0.15,50,835,34.2351,0,2026,1800.13,9874</t>
  </si>
  <si>
    <t>pmedcap8a,1,25,0.2,50,inf,60.0091,0,1,1802.61,29</t>
  </si>
  <si>
    <t>pmedcap8a,1,50,0.05,50,827,8.87469,0,28295,1800.09,27422</t>
  </si>
  <si>
    <t>pmedcap8a,1,50,0.1,50,835,38.0694,3,3419,1800.11,12371</t>
  </si>
  <si>
    <t>pmedcap8a,1,50,0.15,50,inf,60.0084,0,1,1803.05,29</t>
  </si>
  <si>
    <t>pmedcap8a,1,50,0.2,50,inf,60.0085,0,1,1801.44,29</t>
  </si>
  <si>
    <t>pmedcap8a,2,5,0.05,50,822,1.13655,0,791606,1800.01,56115</t>
  </si>
  <si>
    <t>pmedcap8a,2,5,0.1,50,822,6.0597,0,827201,1800,55669</t>
  </si>
  <si>
    <t>pmedcap8a,2,5,0.15,50,822,4.03725,0,280052,1800,49148</t>
  </si>
  <si>
    <t>pmedcap8a,2,5,0.2,50,822,8.22164,2,363908,1800.04,47386</t>
  </si>
  <si>
    <t>pmedcap8a,2,10,0.05,50,822,4.91959,0,233311,1800.02,46484</t>
  </si>
  <si>
    <t>pmedcap8a,2,10,0.1,50,822,6.7029,0,121891,1800.05,39177</t>
  </si>
  <si>
    <t>pmedcap8a,2,10,0.15,50,827,7.4226,0,51956,1800.09,35743</t>
  </si>
  <si>
    <t>pmedcap8a,2,10,0.2,50,835,23.9647,2,15422,1800.09,25117</t>
  </si>
  <si>
    <t>pmedcap8a,2,25,0.05,50,822,12.9227,2,23132,1800.06,22246</t>
  </si>
  <si>
    <t>pmedcap8a,2,25,0.1,50,835,87.2652,4,1778,1800.04,10022</t>
  </si>
  <si>
    <t>pmedcap8a,2,25,0.15,50,843,32.5442,0,135,1800.93,2736</t>
  </si>
  <si>
    <t>pmedcap8a,2,25,0.2,50,892,1803.62,0,1,1803.62,85</t>
  </si>
  <si>
    <t>pmedcap8a,2,50,0.05,50,833,25.2627,0,4871,1800.16,14400</t>
  </si>
  <si>
    <t>pmedcap8a,2,50,0.1,50,850,1030.1,0,9,1825.84,380</t>
  </si>
  <si>
    <t>pmedcap6a,1,5,0.05,50,778,0.430702,0,674407,1800,80034</t>
  </si>
  <si>
    <t>pmedcap6a,1,5,0.1,50,778,0.88602,0,443951,1800,77124</t>
  </si>
  <si>
    <t>pmedcap6a,1,5,0.15,50,778,0.629218,0,516481,1800,73777</t>
  </si>
  <si>
    <t>pmedcap6a,1,5,0.2,50,778,0.433804,0,423106,1800.01,70747</t>
  </si>
  <si>
    <t>pmedcap6a,1,10,0.05,50,778,0.626354,0,527080,1800,79190</t>
  </si>
  <si>
    <t>pmedcap6a,1,10,0.1,50,778,0.962009,0,519805,1800,77225</t>
  </si>
  <si>
    <t>pmedcap6a,1,10,0.15,50,778,0.254629,0,324376,1800,77463</t>
  </si>
  <si>
    <t>pmedcap6a,1,10,0.2,50,778,1.08405,0,198126,1800.01,65612</t>
  </si>
  <si>
    <t>pmedcap6a,1,25,0.05,50,778,1.40237,0,141926,1800.04,52720</t>
  </si>
  <si>
    <t>pmedcap6a,1,25,0.1,50,790,4.83915,0,68891,1800.27,39468</t>
  </si>
  <si>
    <t>pmedcap6a,1,25,0.15,50,792,12.9025,0,10880,1800.04,16233</t>
  </si>
  <si>
    <t>pmedcap6a,1,25,0.2,50,inf,60.0089,0,1,1801.8,29</t>
  </si>
  <si>
    <t>pmedcap6a,1,50,0.05,50,778,2.1257,0,58691,1800.06,43273</t>
  </si>
  <si>
    <t>pmedcap6a,1,50,0.1,50,792,4.24419,0,9611,1800,17820</t>
  </si>
  <si>
    <t>pmedcap6a,1,50,0.15,50,inf,60.0077,0,1,1802.44,29</t>
  </si>
  <si>
    <t>pmedcap6a,1,50,0.2,50,inf,60.0085,0,1,1801.2,29</t>
  </si>
  <si>
    <t>pmedcap6a,2,5,0.05,50,778,1.02303,0,436194,1800,77919</t>
  </si>
  <si>
    <t>pmedcap6a,2,5,0.1,50,778,1.71827,0,581306,1800.01,76793</t>
  </si>
  <si>
    <t>pmedcap6a,2,5,0.15,50,778,1.68905,0,559780,1800,72884</t>
  </si>
  <si>
    <t>pmedcap6a,2,5,0.2,50,778,0.70555,0,266116,1800.01,69666</t>
  </si>
  <si>
    <t>pmedcap6a,2,10,0.05,50,778,1.76388,0,256927,1800,65107</t>
  </si>
  <si>
    <t>pmedcap6a,2,10,0.1,50,778,1.37466,0,236650,1800.01,65462</t>
  </si>
  <si>
    <t>pmedcap6a,2,10,0.15,50,778,2.16271,0,231794,1800,60649</t>
  </si>
  <si>
    <t>pmedcap6a,2,10,0.2,50,790,14.329,19,284755,1800.06,56071</t>
  </si>
  <si>
    <t>pmedcap6a,2,25,0.05,50,778,1.73227,0,93911,1800.25,47101</t>
  </si>
  <si>
    <t>pmedcap6a,2,25,0.1,50,790,4.4978,0,57390,1800.22,33329</t>
  </si>
  <si>
    <t>pmedcap6a,2,25,0.15,50,801,22.6167,0,2949,1800.07,7358</t>
  </si>
  <si>
    <t>pmedcap6a,2,25,0.2,50,961,1853.06,0,1,1853.21,48</t>
  </si>
  <si>
    <t>pmedcap6a,2,50,0.05,50,790,4.94074,1,123995,1800,44912</t>
  </si>
  <si>
    <t>pmedcap6a,2,50,0.1,50,825,220.924,0,49,1801.95,1429</t>
  </si>
  <si>
    <t>pmedcap6a,2,50,0.15,50,inf,60.0079,0,1,1800.49,29</t>
  </si>
  <si>
    <t>SJC1,0,0,0.05,100,17289,196.145,34,564,1800.02,59654</t>
  </si>
  <si>
    <t>SJC1,0,0,0.1,100,17289,37.4666,2,749,1800,62700</t>
  </si>
  <si>
    <t>SJC1,0,0,0.15,100,17289,45.3791,3,514,1800.05,48157</t>
  </si>
  <si>
    <t>SJC1,0,0,0.2,100,17289,42.4867,8,416,1800.02,49019</t>
  </si>
  <si>
    <t>SJC1,1,5,0.05,100,17629.6,135.69,3,80,1800.11,14458</t>
  </si>
  <si>
    <t>SJC1,1,5,0.1,100,17941.8,734.469,49,167,1800.02,14299</t>
  </si>
  <si>
    <t>SJC1,1,10,0.05,100,17629.6,169.719,4,58,1800.16,11832</t>
  </si>
  <si>
    <t>SJC1,1,10,0.1,100,17941.8,564.514,38,149,1800.05,14938</t>
  </si>
  <si>
    <t>SJC1,1,25,0.05,100,17729.3,307.346,5,44,1800.57,8471</t>
  </si>
  <si>
    <t>SJC1,1,25,0.1,100,17969.8,1519.35,53,71,1800.14,8883</t>
  </si>
  <si>
    <t>SJC1,1,50,0.05,100,17729.3,256.416,6,39,1800.08,8254</t>
  </si>
  <si>
    <t>SJC1,1,50,0.1,100,18283,1282.54,25,46,1800.02,5529</t>
  </si>
  <si>
    <t>SJC1,2,5,0.05,100,17454.3,450.394,11,62,1800.03,12472</t>
  </si>
  <si>
    <t>SJC1,2,5,0.1,100,17505.2,209.926,8,119,1800.34,13843</t>
  </si>
  <si>
    <t>SJC1,2,5,0.15,100,17512.9,90.7614,0,83,1800.1,13350</t>
  </si>
  <si>
    <t>SJC1,2,5,0.2,100,17722.5,917.078,20,47,1800.23,8553</t>
  </si>
  <si>
    <t>SJC1,2,10,0.05,100,17505.2,127.545,0,71,1800.11,11539</t>
  </si>
  <si>
    <t>SJC1,2,10,0.1,100,17598.2,888.732,16,43,1800.01,8291</t>
  </si>
  <si>
    <t>SJC1,2,10,0.15,100,17930,592.407,6,44,1800,6466</t>
  </si>
  <si>
    <t>SJC1,2,10,0.2,100,18249.1,818.288,6,37,1800.02,4819</t>
  </si>
  <si>
    <t>SJC1,2,25,0.05,100,17722.5,170.106,0,30,1800.24,7039</t>
  </si>
  <si>
    <t>SJC1,2,25,0.1,100,18716.5,535.717,1,28,1800.41,2617</t>
  </si>
  <si>
    <t>SJC1,2,50,0.05,100,17729.3,1255.75,25,44,1800.46,8366</t>
  </si>
  <si>
    <t>SJC1,2,50,0.1,100,18411.4,579.154,10,49,1800.12,5260</t>
  </si>
  <si>
    <t>SJC1,3,0,0.05,100,18405.3,578.435,31,100,1800.01,13064</t>
  </si>
  <si>
    <t>SJC1,3,10,0.05,100,18416.9,1180.2,81,137,1800.38,14313</t>
  </si>
  <si>
    <t>SJC1,3,25,0.05,100,18401,1492.72,72,96,1800.02,12603</t>
  </si>
  <si>
    <t>SJC1,3,50,0.05,100,18418.7,152.471,6,135,1800.11,13740</t>
  </si>
  <si>
    <t>p3038_700,0,0,0.05,3038,inf,68.0291,0,1,1851.92,29</t>
  </si>
  <si>
    <t>p3038_700,0,0,0.1,3038,inf,68.3337,0,1,1852.3,29</t>
  </si>
  <si>
    <t>p3038_700,0,0,0.15,3038,inf,68.3408,0,1,1845.39,29</t>
  </si>
  <si>
    <t>p3038_700,0,0,0.2,3038,inf,68.672,0,1,1850.6,29</t>
  </si>
  <si>
    <t>p3038_700,3,0,0.05,3038,inf,78.8217,0,1,1812.61,28</t>
  </si>
  <si>
    <t>p3038_700,3,0,0.1,3038,inf,78.2495,0,1,1802.26,28</t>
  </si>
  <si>
    <t>p3038_700,3,0,0.15,3038,inf,77.3495,0,1,1859.74,29</t>
  </si>
  <si>
    <t>p3038_700,3,0,0.2,3038,inf,77.5426,0,1,1857.3,29</t>
  </si>
  <si>
    <t>p3038_700,3,10,0.05,3038,inf,77.5746,0,1,1810.42,28</t>
  </si>
  <si>
    <t>p3038_700,3,10,0.1,3038,inf,76.7869,0,1,1801.73,28</t>
  </si>
  <si>
    <t>p3038_700,3,10,0.15,3038,inf,76.8641,0,1,1801.86,28</t>
  </si>
  <si>
    <t>p3038_700,3,10,0.2,3038,inf,77.4793,0,1,1814.44,28</t>
  </si>
  <si>
    <t>p3038_700,3,25,0.05,3038,inf,77.4435,0,1,1830.38,28</t>
  </si>
  <si>
    <t>p3038_700,3,25,0.1,3038,inf,77.9371,0,1,1816.33,28</t>
  </si>
  <si>
    <t>p3038_700,3,25,0.15,3038,inf,78.9204,0,1,1843.63,28</t>
  </si>
  <si>
    <t>p3038_700,3,25,0.2,3038,inf,79.8371,0,1,1855.33,28</t>
  </si>
  <si>
    <t>p3038_700,3,50,0.05,3038,inf,78.8734,0,1,1849.53,28</t>
  </si>
  <si>
    <t>p3038_700,3,50,0.1,3038,inf,76.7716,0,1,1855.72,29</t>
  </si>
  <si>
    <t>p3038_700,3,50,0.15,3038,inf,77.7232,0,1,1857.58,29</t>
  </si>
  <si>
    <t>p3038_700,3,50,0.2,3038,inf,77.6575,0,1,1806.77,28</t>
  </si>
  <si>
    <t>pmedcap1a,1,5,0.05,50,713,0.605648,0,826386,1800.02,80314</t>
  </si>
  <si>
    <t>pmedcap1a,1,10,0.2,50,713,0.621229,0,759001,1800,74801</t>
  </si>
  <si>
    <t>pmedcap1a,1,25,0.05,50,713,1.00905,0,618081,1800,68758</t>
  </si>
  <si>
    <t>pmedcap1a,1,25,0.1,50,713,1.68135,0,528154,1800,63757</t>
  </si>
  <si>
    <t>pmedcap1a,1,25,0.15,50,719,4.92353,0,140721,1800.01,48566</t>
  </si>
  <si>
    <t>pmedcap1a,1,25,0.2,50,745,42.6825,32,31398,1800,31123</t>
  </si>
  <si>
    <t>pmedcap1a,1,50,0.05,50,713,1.26252,0,234916,1800,48625</t>
  </si>
  <si>
    <t>pmedcap1a,1,50,0.1,50,719,3.11127,0,179416,1800,49852</t>
  </si>
  <si>
    <t>pmedcap1a,1,50,0.15,50,749,148.595,275,39776,1800.24,30428</t>
  </si>
  <si>
    <t>pmedcap1a,1,50,0.2,50,771,24.0604,7,3116,1800.15,15652</t>
  </si>
  <si>
    <t>pmedcap1a,2,10,0.15,50,713,1.14463,0,616780,1800,69413</t>
  </si>
  <si>
    <t>pmedcap1a,2,25,0.1,50,713,1.07834,0,326296,1800,56771</t>
  </si>
  <si>
    <t>pmedcap1a,2,25,0.15,50,719,2.60536,0,174996,1800,51420</t>
  </si>
  <si>
    <t>pmedcap1a,2,25,0.2,50,743,4.2985,0,103400,1800.1,36144</t>
  </si>
  <si>
    <t>pmedcap1a,2,50,0.05,50,713,3.20262,0,355211,1800,58434</t>
  </si>
  <si>
    <t>pmedcap1a,2,50,0.1,50,719,3.16495,0,232668,1800,54440</t>
  </si>
  <si>
    <t>pmedcap1a,2,50,0.15,50,751,6.86164,0,22296,1800.32,26648</t>
  </si>
  <si>
    <t>pmedcap1a,2,50,0.2,50,771,3.36988,0,2125,1800.09,12830</t>
  </si>
  <si>
    <t>pmedcap1a,3,0,0.05,50,733,1.62518,0,722546,1800,78106</t>
  </si>
  <si>
    <t>pmedcap1a,3,0,0.1,50,781,7.75204,0,118886,1800,58369</t>
  </si>
  <si>
    <t>pmedcap1a,3,10,0.05,50,733,1.04358,0,921086,1800.01,82081</t>
  </si>
  <si>
    <t>pmedcap1a,3,10,0.1,50,781,3.53058,0,203050,1800,62990</t>
  </si>
  <si>
    <t>pmedcap1a,3,25,0.05,50,733,24.2915,8,491124,1800.01,80466</t>
  </si>
  <si>
    <t>pmedcap1a,3,25,0.1,50,781,9.7558,4,96384,1800,53786</t>
  </si>
  <si>
    <t>pmedcap1a,3,50,0.1,50,781,2.81769,0,316521,1800.01,67343</t>
  </si>
  <si>
    <t>pmedcap3b,0,0,0.05,100,1026,2.52649,0,3331,1800,82005</t>
  </si>
  <si>
    <t>pmedcap3b,0,0,0.1,100,1026,3.86839,0,3014,1800.01,77776</t>
  </si>
  <si>
    <t>pmedcap3b,0,0,0.15,100,1026,7.27039,3,2959,1800.01,92511</t>
  </si>
  <si>
    <t>pmedcap3b,0,0,0.2,100,1026,4.05478,0,3246,1800.02,96728</t>
  </si>
  <si>
    <t>pmedcap3b,1,5,0.05,100,1026,14.3069,0,811,1800.01,31914</t>
  </si>
  <si>
    <t>pmedcap3b,1,5,0.1,100,1027,30.5399,0,631,1800.01,29650</t>
  </si>
  <si>
    <t>pmedcap3b,1,5,0.15,100,1027,17.1438,0,677,1800.04,27399</t>
  </si>
  <si>
    <t>pmedcap3b,1,5,0.2,100,1035,47.4111,2,363,1800.11,21819</t>
  </si>
  <si>
    <t>pmedcap3b,1,10,0.05,100,1026,7.03384,0,940,1800.01,33150</t>
  </si>
  <si>
    <t>pmedcap3b,1,10,0.1,100,1027,17.8328,0,800,1800.04,30056</t>
  </si>
  <si>
    <t>pmedcap3b,1,10,0.15,100,1027,22.6093,0,795,1800.01,29690</t>
  </si>
  <si>
    <t>pmedcap3b,1,10,0.2,100,1035,37.8102,0,509,1800.01,25004</t>
  </si>
  <si>
    <t>pmedcap3b,1,25,0.05,100,1027,21.2267,0,325,1800.33,16288</t>
  </si>
  <si>
    <t>pmedcap3b,1,25,0.1,100,1035,109.657,0,170,1800.22,10571</t>
  </si>
  <si>
    <t>pmedcap3b,1,25,0.15,100,1058,621.962,6,23,1802.84,3558</t>
  </si>
  <si>
    <t>pmedcap3b,1,25,0.2,100,1058,332.252,0,28,1800.1,4884</t>
  </si>
  <si>
    <t>pmedcap3b,1,50,0.05,100,1035,22.3586,0,210,1800.07,12179</t>
  </si>
  <si>
    <t>pmedcap3b,1,50,0.1,100,1047,181.197,2,40,1800.23,4416</t>
  </si>
  <si>
    <t>pmedcap3b,1,50,0.15,100,1074,1047.87,0,9,1802.44,1564</t>
  </si>
  <si>
    <t>pmedcap3b,1,50,0.2,100,1174,1812.54,0,1,1812.54,225</t>
  </si>
  <si>
    <t>pmedcap3b,2,5,0.05,100,1027,25.1187,0,579,1800.04,26664</t>
  </si>
  <si>
    <t>pmedcap3b,2,5,0.1,100,1027,29.28,0,458,1800,23131</t>
  </si>
  <si>
    <t>pmedcap3b,2,5,0.15,100,1027,31.542,0,427,1800,20378</t>
  </si>
  <si>
    <t>pmedcap3b,2,5,0.2,100,1027,29.238,0,470,1800.06,24342</t>
  </si>
  <si>
    <t>pmedcap3b,2,10,0.05,100,1027,17.0079,0,380,1800.11,15717</t>
  </si>
  <si>
    <t>pmedcap3b,2,10,0.1,100,1027,20.5284,0,171,1800.27,9913</t>
  </si>
  <si>
    <t>pmedcap3b,2,10,0.15,100,1041,141.856,0,69,1800.04,7293</t>
  </si>
  <si>
    <t>pmedcap3b,2,10,0.2,100,1045,108.719,0,91,1800.31,6410</t>
  </si>
  <si>
    <t>pmedcap3b,2,25,0.05,100,1031,52.1027,0,166,1800.02,9852</t>
  </si>
  <si>
    <t>pmedcap3b,2,25,0.1,100,1048,333.016,6,27,1801.45,4131</t>
  </si>
  <si>
    <t>pmedcap3b,2,25,0.15,100,1073,874.331,0,9,1840.15,1699</t>
  </si>
  <si>
    <t>pmedcap3b,2,25,0.2,100,1344,1820.54,0,1,1820.78,51</t>
  </si>
  <si>
    <t>pmedcap3b,2,50,0.05,100,1035,172.971,0,119,1800.11,7533</t>
  </si>
  <si>
    <t>pmedcap3b,2,50,0.1,100,1061,607.53,12,37,1800.01,6138</t>
  </si>
  <si>
    <t>pmedcap3b,2,50,0.15,100,1162,1800.2,0,1,1800.34,267</t>
  </si>
  <si>
    <t>pmedcap3b,2,50,0.2,100,inf,60.0284,0,1,1800.83,29</t>
  </si>
  <si>
    <t>pmedcap3b,3,0,0.05,100,1061,56.7912,1,186,1800.05,23679</t>
  </si>
  <si>
    <t>pmedcap3b,3,10,0.05,100,1061,77.0107,2,193,1800.04,21007</t>
  </si>
  <si>
    <t>pmedcap3b,3,25,0.05,100,1061,60.683,0,150,1800.11,19770</t>
  </si>
  <si>
    <t>pmedcap3b,3,50,0.05,100,1061,76.9713,1,150,1800.03,21508</t>
  </si>
  <si>
    <t>SJC4b,0,0,0.05,402,52498.1,496.354,7,38,1800.07,16776</t>
  </si>
  <si>
    <t>SJC4b,0,0,0.1,402,52473,970.174,13,54,1800.04,17525</t>
  </si>
  <si>
    <t>SJC4b,0,0,0.15,402,52479.2,1021.08,29,53,1800.02,17669</t>
  </si>
  <si>
    <t>SJC4b,0,0,0.2,402,52994.7,1715.53,25,27,1800.07,14485</t>
  </si>
  <si>
    <t>SJC4b,1,5,0.05,402,54869,1800.9,0,1,1800.9,2167</t>
  </si>
  <si>
    <t>SJC4b,1,5,0.1,402,54490.3,1800.55,0,1,1800.55,1755</t>
  </si>
  <si>
    <t>SJC4b,1,5,0.15,402,55219.6,1800.67,0,1,1801.15,1911</t>
  </si>
  <si>
    <t>SJC4b,1,5,0.2,402,56932.6,1800.76,0,1,1800.83,1613</t>
  </si>
  <si>
    <t>SJC4b,1,10,0.05,402,57810.2,1801.05,0,1,1801.05,1150</t>
  </si>
  <si>
    <t>SJC4b,1,10,0.1,402,59411.8,1802.83,0,1,1803.09,878</t>
  </si>
  <si>
    <t>SJC4b,1,10,0.15,402,62862.4,1801.16,0,1,1801.32,471</t>
  </si>
  <si>
    <t>SJC4b,1,10,0.2,402,67025.9,1815.01,0,1,1815.19,133</t>
  </si>
  <si>
    <t>SJC4b,1,25,0.05,402,56559.6,1801,0,1,1801.32,1105</t>
  </si>
  <si>
    <t>SJC4b,1,25,0.1,402,57412,1800.12,0,1,1800.38,1503</t>
  </si>
  <si>
    <t>SJC4b,1,25,0.15,402,55702.2,1800.16,0,1,1800.51,1297</t>
  </si>
  <si>
    <t>SJC4b,1,25,0.2,402,60374.8,1802.36,0,1,1802.36,502</t>
  </si>
  <si>
    <t>SJC4b,1,50,0.05,402,60006,1800.7,0,1,1800.7,555</t>
  </si>
  <si>
    <t>SJC4b,1,50,0.1,402,60805.9,1814.46,0,1,1814.46,523</t>
  </si>
  <si>
    <t>SJC4b,1,50,0.15,402,64467.7,1801.11,0,1,1801.11,245</t>
  </si>
  <si>
    <t>SJC4b,1,50,0.2,402,62427.9,1814.9,0,1,1814.9,325</t>
  </si>
  <si>
    <t>SJC4b,2,5,0.05,402,56116.5,1800.01,0,1,1800.22,1624</t>
  </si>
  <si>
    <t>SJC4b,2,5,0.1,402,60817.5,1801.1,0,1,1801.2,802</t>
  </si>
  <si>
    <t>SJC4b,2,5,0.15,402,60224.4,1800.91,0,1,1800.91,1088</t>
  </si>
  <si>
    <t>SJC4b,2,5,0.2,402,56108.6,1800.3,0,1,1800.3,1295</t>
  </si>
  <si>
    <t>SJC4b,2,10,0.05,402,58466.6,1800.92,0,1,1800.92,825</t>
  </si>
  <si>
    <t>SJC4b,2,10,0.1,402,57816.7,1801.64,0,1,1802.13,824</t>
  </si>
  <si>
    <t>SJC4b,2,10,0.15,402,62609.7,1806.79,0,1,1806.79,102</t>
  </si>
  <si>
    <t>SJC4b,2,10,0.2,402,68519.4,1806.97,0,1,1807.05,62</t>
  </si>
  <si>
    <t>SJC4b,2,25,0.05,402,59224.2,1800.48,0,1,1800.51,1461</t>
  </si>
  <si>
    <t>SJC4b,2,25,0.1,402,76720.8,1800.52,0,1,1800.52,92</t>
  </si>
  <si>
    <t>SJC4b,2,25,0.15,402,75752.2,1809.37,0,1,1809.37,84</t>
  </si>
  <si>
    <t>SJC4b,2,25,0.2,402,61606.2,1803.62,0,1,1803.62,298</t>
  </si>
  <si>
    <t>SJC4b,2,50,0.05,402,56433.9,1800.6,0,1,1800.78,1308</t>
  </si>
  <si>
    <t>SJC4b,2,50,0.1,402,64605.9,1801.62,0,1,1801.62,575</t>
  </si>
  <si>
    <t>SJC4b,2,50,0.15,402,72502.7,1825.42,0,1,1825.42,111</t>
  </si>
  <si>
    <t>SJC4b,2,50,0.2,402,61587.9,1800.88,0,1,1800.88,387</t>
  </si>
  <si>
    <t>SJC4b,3,0,0.05,402,54051,1800.4,0,1,1800.49,3167</t>
  </si>
  <si>
    <t>SJC4b,3,0,0.1,402,56938.5,1800.35,0,1,1800.35,1399</t>
  </si>
  <si>
    <t>SJC4b,3,10,0.05,402,53508.8,1742.96,2,5,1800.43,3841</t>
  </si>
  <si>
    <t>SJC4b,3,10,0.1,402,55871.4,1800.65,0,1,1800.92,1725</t>
  </si>
  <si>
    <t>SJC4b,3,25,0.05,402,55187.3,1800.35,0,1,1800.47,2827</t>
  </si>
  <si>
    <t>SJC4b,3,25,0.1,402,56131.3,1800.12,0,1,1800.38,2392</t>
  </si>
  <si>
    <t>SJC4b,3,50,0.05,402,54834.1,1800.54,0,1,1800.54,3170</t>
  </si>
  <si>
    <t>SJC4b,3,50,0.1,402,55373.5,1800.9,0,1,1800.9,2487</t>
  </si>
  <si>
    <t>pmedcap4b,0,0,0.05,100,982,13.1296,7,1428,1800,65853</t>
  </si>
  <si>
    <t>pmedcap4b,0,0,0.1,100,982,5.94698,0,1718,1800,75536</t>
  </si>
  <si>
    <t>pmedcap4b,0,0,0.15,100,982,13.6059,0,1296,1800.05,72582</t>
  </si>
  <si>
    <t>pmedcap4b,0,0,0.2,100,982,33.8306,17,1695,1800.02,73064</t>
  </si>
  <si>
    <t>pmedcap4b,1,5,0.05,100,983,51.4213,5,469,1800,28558</t>
  </si>
  <si>
    <t>pmedcap4b,1,5,0.1,100,985,40.2167,0,540,1800.04,23752</t>
  </si>
  <si>
    <t>pmedcap4b,1,5,0.15,100,987,42.49,2,387,1800.25,24155</t>
  </si>
  <si>
    <t>pmedcap4b,1,5,0.2,100,987,193.587,30,301,1800.12,21853</t>
  </si>
  <si>
    <t>pmedcap4b,1,10,0.05,100,983,192.116,37,515,1800.13,26930</t>
  </si>
  <si>
    <t>pmedcap4b,1,10,0.1,100,985,23.6535,0,529,1800.32,25115</t>
  </si>
  <si>
    <t>pmedcap4b,1,10,0.15,100,987,85.4489,5,311,1800.12,23897</t>
  </si>
  <si>
    <t>pmedcap4b,1,10,0.2,100,987,13.8471,0,336,1800.04,23920</t>
  </si>
  <si>
    <t>pmedcap4b,1,25,0.05,100,987,143.854,6,131,1800.36,9644</t>
  </si>
  <si>
    <t>pmedcap4b,1,25,0.1,100,994,299.718,6,54,1800.04,5656</t>
  </si>
  <si>
    <t>pmedcap4b,1,25,0.15,100,1013,868.87,5,14,1800.33,2799</t>
  </si>
  <si>
    <t>pmedcap4b,1,25,0.2,100,1022,1797.96,4,6,1800.71,1529</t>
  </si>
  <si>
    <t>pmedcap4b,1,50,0.05,100,987,58.1202,0,129,1800.04,9537</t>
  </si>
  <si>
    <t>pmedcap4b,1,50,0.1,100,1013,1511.28,8,15,1801.14,2875</t>
  </si>
  <si>
    <t>pmedcap4b,1,50,0.15,100,1030,1659.42,0,4,1800.53,525</t>
  </si>
  <si>
    <t>pmedcap4b,1,50,0.2,100,inf,60.0411,0,1,1801.88,29</t>
  </si>
  <si>
    <t>pmedcap4b,2,5,0.05,100,983,409.603,47,355,1800.04,20816</t>
  </si>
  <si>
    <t>pmedcap4b,2,5,0.1,100,985,154.544,8,427,1800.72,19182</t>
  </si>
  <si>
    <t>pmedcap4b,2,5,0.15,100,987,110.325,7,195,1800.05,18041</t>
  </si>
  <si>
    <t>pmedcap4b,2,5,0.2,100,987,42.1191,0,208,1800.03,16647</t>
  </si>
  <si>
    <t>pmedcap4b,2,10,0.05,100,985,55.8383,0,260,1800.06,13057</t>
  </si>
  <si>
    <t>pmedcap4b,2,10,0.1,100,987,96.5265,0,156,1801.17,9576</t>
  </si>
  <si>
    <t>pmedcap4b,2,10,0.15,100,1003,946.186,14,25,1800.53,4072</t>
  </si>
  <si>
    <t>pmedcap4b,2,10,0.2,100,1006,969.934,4,13,1809.34,2166</t>
  </si>
  <si>
    <t>pmedcap4b,2,25,0.05,100,987,256.924,8,65,1800.53,5930</t>
  </si>
  <si>
    <t>pmedcap4b,2,25,0.1,100,1013,399.27,0,11,1812.36,1912</t>
  </si>
  <si>
    <t>pmedcap4b,2,25,0.15,100,1236,1804.36,0,1,1804.36,90</t>
  </si>
  <si>
    <t>pmedcap4b,2,25,0.2,100,inf,60.0234,0,1,1800.78,29</t>
  </si>
  <si>
    <t>pmedcap4b,2,50,0.05,100,994,56.9934,0,97,1800.12,9087</t>
  </si>
  <si>
    <t>pmedcap4b,2,50,0.1,100,1022,1763.76,10,13,1800.48,3061</t>
  </si>
  <si>
    <t>pmedcap4b,2,50,0.15,100,inf,60.0226,0,1,1800.64,29</t>
  </si>
  <si>
    <t>pmedcap4b,2,50,0.2,100,inf,60.0251,0,1,1800.68,29</t>
  </si>
  <si>
    <t>pmedcap4b,3,0,0.05,100,1022,146.124,5,123,1800.04,18094</t>
  </si>
  <si>
    <t>pmedcap4b,3,10,0.05,100,1022,55.2439,0,101,1800.24,15972</t>
  </si>
  <si>
    <t>pmedcap4b,3,25,0.05,100,1022,194.451,4,90,1800.08,16198</t>
  </si>
  <si>
    <t>pmedcap4b,3,50,0.05,100,1022,152.693,2,98,1800.03,15513</t>
  </si>
  <si>
    <t>pmedcap3a,1,5,0.1,50,753,2.08278,0,427566,1800,78306</t>
  </si>
  <si>
    <t>pmedcap3a,1,5,0.2,50,761,1.37093,0,605777,1800,78659</t>
  </si>
  <si>
    <t>pmedcap3a,1,10,0.15,50,761,0.919618,0,634605,1800,75504</t>
  </si>
  <si>
    <t>pmedcap3a,1,10,0.2,50,761,9.80983,30,676451,1800.03,78012</t>
  </si>
  <si>
    <t>pmedcap3a,1,25,0.05,50,761,2.96079,0,238260,1800,57103</t>
  </si>
  <si>
    <t>pmedcap3a,1,25,0.1,50,775,2.67128,0,153432,1800,41276</t>
  </si>
  <si>
    <t>pmedcap3a,1,25,0.15,50,777,119.932,199,41275,1800,30042</t>
  </si>
  <si>
    <t>pmedcap3a,1,25,0.2,50,785,9.15305,2,16157,1800.2,20753</t>
  </si>
  <si>
    <t>pmedcap3a,1,50,0.05,50,769,3.73637,0,159485,1800,47251</t>
  </si>
  <si>
    <t>pmedcap3a,1,50,0.1,50,777,8.31899,3,97739,1800.16,34054</t>
  </si>
  <si>
    <t>pmedcap3a,1,50,0.15,50,785,7.33988,0,17476,1800.02,19551</t>
  </si>
  <si>
    <t>pmedcap3a,1,50,0.2,50,816,35.3939,0,594,1800.47,5522</t>
  </si>
  <si>
    <t>pmedcap3a,2,5,0.1,50,753,1.54437,0,698259,1800,77536</t>
  </si>
  <si>
    <t>pmedcap3a,2,5,0.15,50,761,1.05478,0,541981,1800,72695</t>
  </si>
  <si>
    <t>pmedcap3a,2,5,0.2,50,761,8.64551,14,640580,1800,78591</t>
  </si>
  <si>
    <t>pmedcap3a,2,10,0.05,50,753,1.1821,0,493421,1800,73217</t>
  </si>
  <si>
    <t>pmedcap3a,2,10,0.1,50,761,1.19335,0,490667,1800,73176</t>
  </si>
  <si>
    <t>pmedcap3a,2,10,0.15,50,765,7.34369,13,446201,1800,64145</t>
  </si>
  <si>
    <t>pmedcap3a,2,10,0.2,50,766,12.2578,24,227780,1800.1,57804</t>
  </si>
  <si>
    <t>pmedcap3a,2,25,0.05,50,761,4.51235,4,270495,1800,58426</t>
  </si>
  <si>
    <t>pmedcap3a,2,25,0.1,50,775,2.74969,0,84946,1800.26,36731</t>
  </si>
  <si>
    <t>pmedcap3a,2,25,0.15,50,776,19.9019,10,45689,1800.11,32369</t>
  </si>
  <si>
    <t>pmedcap3a,2,25,0.2,50,797,3.88629,0,15411,1800.38,18452</t>
  </si>
  <si>
    <t>pmedcap3a,2,50,0.05,50,765,23.1834,38,124478,1800,45334</t>
  </si>
  <si>
    <t>pmedcap3a,2,50,0.1,50,779,3.82444,0,141911,1800.01,42944</t>
  </si>
  <si>
    <t>pmedcap3a,2,50,0.15,50,810,15.7278,0,6891,1800.07,14611</t>
  </si>
  <si>
    <t>pmedcap3a,2,50,0.2,50,812,36.8092,0,280,1809.73,3602</t>
  </si>
  <si>
    <t>pmedcap3a,3,0,0.05,50,785,2.97231,0,528461,1800.02,71864</t>
  </si>
  <si>
    <t>pmedcap3a,3,10,0.05,50,785,14.8243,28,572913,1800,77279</t>
  </si>
  <si>
    <t>pmedcap3a,3,25,0.05,50,785,1.54735,0,380306,1800.01,74012</t>
  </si>
  <si>
    <t>pmedcap3a,3,50,0.05,50,785,1.96385,0,827414,1800,77310</t>
  </si>
  <si>
    <t>pmedcap2a,1,10,0.05,50,740,0.852062,0,595916,1800.01,79897</t>
  </si>
  <si>
    <t>pmedcap2a,1,10,0.1,50,740,0.35485,0,616081,1800,70822</t>
  </si>
  <si>
    <t>pmedcap2a,1,25,0.05,50,740,0.438875,0,534620,1800.01,63836</t>
  </si>
  <si>
    <t>pmedcap2a,1,25,0.1,50,748,0.861412,0,237951,1800,53403</t>
  </si>
  <si>
    <t>pmedcap2a,1,25,0.15,50,748,3.80622,0,120366,1800,45524</t>
  </si>
  <si>
    <t>pmedcap2a,1,25,0.2,50,748,1.23705,0,70310,1800.01,36661</t>
  </si>
  <si>
    <t>pmedcap2a,1,50,0.05,50,740,0.67085,0,243030,1800.07,56197</t>
  </si>
  <si>
    <t>pmedcap2a,1,50,0.1,50,748,0.689296,0,188441,1800.01,43281</t>
  </si>
  <si>
    <t>pmedcap2a,1,50,0.15,50,751,3.56331,0,12501,1800.12,17736</t>
  </si>
  <si>
    <t>pmedcap2a,1,50,0.2,50,772,11.5406,0,8855,1800.04,15970</t>
  </si>
  <si>
    <t>pmedcap2a,2,10,0.15,50,740,0.575334,0,612082,1800,67786</t>
  </si>
  <si>
    <t>pmedcap2a,2,10,0.2,50,748,0.812202,0,594146,1800.09,68751</t>
  </si>
  <si>
    <t>pmedcap2a,2,25,0.05,50,740,0.178725,0,394546,1800,62096</t>
  </si>
  <si>
    <t>pmedcap2a,2,25,0.1,50,748,2.25991,0,153305,1800.08,52123</t>
  </si>
  <si>
    <t>pmedcap2a,2,25,0.15,50,748,1.2641,0,27641,1800.02,24294</t>
  </si>
  <si>
    <t>pmedcap2a,2,25,0.2,50,748,12.9883,0,19240,1800.09,24156</t>
  </si>
  <si>
    <t>pmedcap2a,2,50,0.05,50,748,1.3664,0,288319,1800,56934</t>
  </si>
  <si>
    <t>pmedcap2a,2,50,0.1,50,748,1.04808,0,79905,1800,37456</t>
  </si>
  <si>
    <t>pmedcap2a,2,50,0.15,50,756,8.05875,0,44821,1800.01,25859</t>
  </si>
  <si>
    <t>pmedcap2a,2,50,0.2,50,773,8.75249,0,3656,1800.04,9640</t>
  </si>
  <si>
    <t>pmedcap2a,3,0,0.05,50,748,0.894156,0,229496,1800.01,66653</t>
  </si>
  <si>
    <t>pmedcap2a,3,10,0.05,50,748,0.732933,0,283561,1800.04,66735</t>
  </si>
  <si>
    <t>pmedcap2a,3,25,0.05,50,748,0.59351,0,494301,1800.01,75583</t>
  </si>
  <si>
    <t>pmedcap2a,3,50,0.05,50,748,1.86905,0,383821,1800,71260</t>
  </si>
  <si>
    <t>pmedcap7a,1,5,0.05,50,787,6.95831,10,307516,1800.01,68498</t>
  </si>
  <si>
    <t>pmedcap7a,1,5,0.1,50,787,2.78907,0,230958,1800,64304</t>
  </si>
  <si>
    <t>pmedcap7a,1,5,0.15,50,790,5.68932,1,166697,1800.18,57862</t>
  </si>
  <si>
    <t>pmedcap7a,1,5,0.2,50,790,6.45352,1,128962,1800.02,53662</t>
  </si>
  <si>
    <t>pmedcap7a,1,10,0.05,50,787,4.69285,5,314273,1800,71611</t>
  </si>
  <si>
    <t>pmedcap7a,1,10,0.1,50,787,2.64377,2,351322,1800,70370</t>
  </si>
  <si>
    <t>pmedcap7a,1,10,0.15,50,790,2.50434,0,118896,1800.05,56461</t>
  </si>
  <si>
    <t>pmedcap7a,1,10,0.2,50,790,2.69561,0,77219,1800,48975</t>
  </si>
  <si>
    <t>pmedcap7a,1,25,0.05,50,790,14.1583,0,13360,1800.01,23733</t>
  </si>
  <si>
    <t>pmedcap7a,1,25,0.1,50,790,11.5345,0,8539,1800.03,19926</t>
  </si>
  <si>
    <t>pmedcap7a,1,25,0.15,50,809,42.8095,3,1503,1800.21,10152</t>
  </si>
  <si>
    <t>pmedcap7a,1,25,0.2,50,inf,60.0095,0,1,1802.25,29</t>
  </si>
  <si>
    <t>pmedcap7a,1,50,0.05,50,790,4.19168,0,7960,1800.1,21559</t>
  </si>
  <si>
    <t>pmedcap7a,1,50,0.1,50,809,23.2838,0,2356,1800.12,11678</t>
  </si>
  <si>
    <t>pmedcap7a,1,50,0.15,50,inf,60.0085,0,1,1803.35,29</t>
  </si>
  <si>
    <t>pmedcap7a,1,50,0.2,50,inf,60.0094,0,1,1801.4,29</t>
  </si>
  <si>
    <t>pmedcap7a,2,5,0.05,50,787,3.03284,0,159656,1800.01,62484</t>
  </si>
  <si>
    <t>pmedcap7a,2,5,0.1,50,787,3.27906,0,73755,1800.01,52230</t>
  </si>
  <si>
    <t>pmedcap7a,2,5,0.15,50,787,6.33226,3,154864,1800,54306</t>
  </si>
  <si>
    <t>pmedcap7a,2,5,0.2,50,787,4.56993,0,152691,1800.01,56514</t>
  </si>
  <si>
    <t>pmedcap7a,2,10,0.05,50,787,28.9499,34,94156,1800,48790</t>
  </si>
  <si>
    <t>pmedcap7a,2,10,0.1,50,787,3.39102,0,42940,1800.23,37243</t>
  </si>
  <si>
    <t>pmedcap7a,2,10,0.15,50,790,3.77842,0,57056,1800.02,36335</t>
  </si>
  <si>
    <t>pmedcap7a,2,10,0.2,50,795,4.76985,0,12901,1800.24,24020</t>
  </si>
  <si>
    <t>pmedcap7a,2,25,0.05,50,790,5.51855,0,7606,1800.01,18886</t>
  </si>
  <si>
    <t>pmedcap7a,2,25,0.1,50,795,11.2501,0,10285,1800.03,17248</t>
  </si>
  <si>
    <t>pmedcap7a,2,25,0.15,50,809,145.793,3,43,1800.89,1293</t>
  </si>
  <si>
    <t>pmedcap7a,2,25,0.2,50,inf,60.0086,0,1,1802.03,29</t>
  </si>
  <si>
    <t>pmedcap7a,2,50,0.05,50,795,9.29973,0,3211,1802.39,15350</t>
  </si>
  <si>
    <t>pmedcap7a,2,50,0.1,50,844,199.211,0,16,1802.99,519</t>
  </si>
  <si>
    <t>pmedcap10a,1,5,0.05,50,831,5.12129,0,335771,1800,63658</t>
  </si>
  <si>
    <t>pmedcap10a,1,5,0.1,50,831,3.85722,0,210811,1800.07,58123</t>
  </si>
  <si>
    <t>pmedcap10a,1,5,0.15,50,842,15.9364,5,80486,1800.04,47324</t>
  </si>
  <si>
    <t>pmedcap10a,1,5,0.2,50,849,5.29812,0,29006,1800.02,30702</t>
  </si>
  <si>
    <t>pmedcap10a,1,10,0.05,50,831,13.3549,5,297621,1800,62449</t>
  </si>
  <si>
    <t>pmedcap10a,1,10,0.1,50,831,3.06833,0,341526,1800.02,59762</t>
  </si>
  <si>
    <t>pmedcap10a,1,10,0.15,50,842,22.0746,8,55614,1800.12,47010</t>
  </si>
  <si>
    <t>pmedcap10a,1,10,0.2,50,849,14.0233,2,25123,1800.11,32211</t>
  </si>
  <si>
    <t>pmedcap10a,1,25,0.05,50,842,13.4192,0,14756,1800.02,22576</t>
  </si>
  <si>
    <t>pmedcap10a,1,25,0.1,50,937,1833.78,0,1,1833.78,56</t>
  </si>
  <si>
    <t>pmedcap10a,1,50,0.05,50,856,41.5505,0,988,1800.22,8593</t>
  </si>
  <si>
    <t>pmedcap10a,1,50,0.1,50,inf,60.0088,0,1,1801.98,29</t>
  </si>
  <si>
    <t>pmedcap10a,2,5,0.05,50,831,13.3664,5,275942,1800,59106</t>
  </si>
  <si>
    <t>pmedcap10a,2,5,0.1,50,834,3.40708,0,43266,1800.01,37363</t>
  </si>
  <si>
    <t>pmedcap10a,2,5,0.15,50,839,3.91291,0,53411,1800.04,41680</t>
  </si>
  <si>
    <t>pmedcap10a,2,5,0.2,50,841,18.071,9,34285,1800.15,35746</t>
  </si>
  <si>
    <t>pmedcap10a,2,10,0.05,50,834,3.60642,0,52496,1800.26,40640</t>
  </si>
  <si>
    <t>pmedcap10a,2,10,0.1,50,841,9.06279,0,15834,1800.01,26878</t>
  </si>
  <si>
    <t>pmedcap10a,2,10,0.15,50,856,25.0153,0,1396,1800.7,9628</t>
  </si>
  <si>
    <t>pmedcap10a,2,10,0.2,50,929,1800.74,0,1,1800.74,110</t>
  </si>
  <si>
    <t>pmedcap10a,2,25,0.05,50,845,21.0848,0,1749,1800.05,10578</t>
  </si>
  <si>
    <t>pmedcap10a,2,25,0.1,50,inf,60.008,0,1,1801.24,29</t>
  </si>
  <si>
    <t>pmedcap10a,2,50,0.05,50,884,817.826,0,6,1857.88,395</t>
  </si>
  <si>
    <t>pmedcap7b,0,0,0.05,100,1034,26.8102,7,2047,1800.03,79101</t>
  </si>
  <si>
    <t>pmedcap7b,0,0,0.1,100,1034,37.8669,11,1997,1800.02,88952</t>
  </si>
  <si>
    <t>pmedcap7b,0,0,0.15,100,1034,21.9939,2,1452,1800.01,70488</t>
  </si>
  <si>
    <t>pmedcap7b,0,0,0.2,100,1034,21.0088,2,2372,1800.08,85019</t>
  </si>
  <si>
    <t>pmedcap7b,1,5,0.05,100,1034,48.2789,5,505,1800.42,26171</t>
  </si>
  <si>
    <t>pmedcap7b,1,5,0.1,100,1042,115.537,5,279,1800.27,20413</t>
  </si>
  <si>
    <t>pmedcap7b,1,5,0.15,100,1044,76.4276,4,275,1800.06,18992</t>
  </si>
  <si>
    <t>pmedcap7b,1,5,0.2,100,1044,51.0529,0,248,1800.04,18528</t>
  </si>
  <si>
    <t>pmedcap7b,1,10,0.05,100,1034,40.5835,0,441,1800.35,24414</t>
  </si>
  <si>
    <t>pmedcap7b,1,10,0.1,100,1042,80.4085,3,304,1800,21408</t>
  </si>
  <si>
    <t>pmedcap7b,1,10,0.15,100,1044,41.1772,0,251,1800.38,19531</t>
  </si>
  <si>
    <t>pmedcap7b,1,10,0.2,100,1044,74.0832,1,191,1800.03,14499</t>
  </si>
  <si>
    <t>pmedcap7b,1,25,0.05,100,1044,308.595,5,50,1800.02,5606</t>
  </si>
  <si>
    <t>pmedcap7b,1,25,0.1,100,1052,1228.05,11,20,1800.83,2753</t>
  </si>
  <si>
    <t>pmedcap7b,1,25,0.15,100,1055,1056.09,4,9,1804.82,1843</t>
  </si>
  <si>
    <t>pmedcap7b,1,25,0.2,100,1083,1702.8,0,3,1800.08,773</t>
  </si>
  <si>
    <t>pmedcap7b,1,50,0.05,100,1045,92.3122,0,40,1800.17,4791</t>
  </si>
  <si>
    <t>pmedcap7b,1,50,0.1,100,1055,1069.44,3,10,1820.35,1558</t>
  </si>
  <si>
    <t>pmedcap7b,1,50,0.15,100,1438,1855.22,0,1,1855.3,41</t>
  </si>
  <si>
    <t>pmedcap7b,1,50,0.2,100,inf,60.0219,0,1,1801.29,29</t>
  </si>
  <si>
    <t>pmedcap7b,2,5,0.05,100,1034,37.0095,0,268,1800.01,19445</t>
  </si>
  <si>
    <t>pmedcap7b,2,5,0.1,100,1042,68.8813,0,211,1800.06,14477</t>
  </si>
  <si>
    <t>pmedcap7b,2,5,0.15,100,1042,206.293,13,124,1800.63,10073</t>
  </si>
  <si>
    <t>pmedcap7b,2,5,0.2,100,1052,410.527,15,65,1800.07,9674</t>
  </si>
  <si>
    <t>pmedcap7b,2,10,0.05,100,1042,692.714,6,65,1800.02,5370</t>
  </si>
  <si>
    <t>pmedcap7b,2,10,0.1,100,1049,202.905,0,20,1800.02,4924</t>
  </si>
  <si>
    <t>pmedcap7b,2,10,0.15,100,1064,559.147,0,9,1854.21,1375</t>
  </si>
  <si>
    <t>pmedcap7b,2,10,0.2,100,1146,1559.71,0,3,1814.99,608</t>
  </si>
  <si>
    <t>pmedcap7b,2,25,0.05,100,1049,336.972,0,11,1804.7,2298</t>
  </si>
  <si>
    <t>pmedcap7b,2,25,0.1,100,1180,1829.75,0,1,1829.9,88</t>
  </si>
  <si>
    <t>pmedcap7b,2,25,0.15,100,inf,60.0256,0,1,1800.88,29</t>
  </si>
  <si>
    <t>pmedcap7b,2,25,0.2,100,inf,60.0287,0,1,1800.7,29</t>
  </si>
  <si>
    <t>pmedcap7b,2,50,0.05,100,1052,508.403,0,21,1800.03,5218</t>
  </si>
  <si>
    <t>pmedcap7b,2,50,0.1,100,1085,1387.6,6,14,1800.57,2171</t>
  </si>
  <si>
    <t>pmedcap7b,2,50,0.15,100,inf,60.0262,0,1,1800.84,29</t>
  </si>
  <si>
    <t>pmedcap7b,2,50,0.2,100,inf,60.0231,0,1,1800.63,29</t>
  </si>
  <si>
    <t>pmedcap7b,3,0,0.05,100,1093,509.921,7,41,1800.2,7883</t>
  </si>
  <si>
    <t>pmedcap7b,3,10,0.05,100,1093,465.975,7,47,1800.01,7837</t>
  </si>
  <si>
    <t>pmedcap7b,3,25,0.05,100,1093,464.549,10,48,1800.19,8059</t>
  </si>
  <si>
    <t>pmedcap7b,3,50,0.05,100,1093,104.259,0,44,1800.09,8512</t>
  </si>
  <si>
    <t>pmedcap2b,0,0,0.05,100,966,6.74049,2,11772,1800,115895</t>
  </si>
  <si>
    <t>pmedcap2b,0,0,0.1,100,966,16.1815,9,3697,1800.01,86806</t>
  </si>
  <si>
    <t>pmedcap2b,0,0,0.15,100,966,8.93978,4,5013,1800.02,93397</t>
  </si>
  <si>
    <t>pmedcap2b,0,0,0.2,100,966,5.00977,0,7930,1800.01,110099</t>
  </si>
  <si>
    <t>pmedcap2b,1,5,0.05,100,966,50.1658,8,777,1800.02,31671</t>
  </si>
  <si>
    <t>pmedcap2b,1,5,0.1,100,966,23.0733,0,1691,1800.07,34634</t>
  </si>
  <si>
    <t>pmedcap2b,1,5,0.15,100,966,21.1256,5,1115,1800.07,32689</t>
  </si>
  <si>
    <t>pmedcap2b,1,5,0.2,100,966,24.5633,0,1040,1800.09,31174</t>
  </si>
  <si>
    <t>pmedcap2b,1,10,0.05,100,966,22.9621,0,908,1800.03,31839</t>
  </si>
  <si>
    <t>pmedcap2b,1,10,0.1,100,966,25.881,0,951,1800.11,30598</t>
  </si>
  <si>
    <t>pmedcap2b,1,10,0.15,100,966,27.8763,1,818,1800.03,30161</t>
  </si>
  <si>
    <t>pmedcap2b,1,10,0.2,100,966,10.4201,0,950,1800.02,29508</t>
  </si>
  <si>
    <t>pmedcap2b,1,25,0.05,100,966,83.4866,2,398,1800.12,17598</t>
  </si>
  <si>
    <t>pmedcap2b,1,25,0.1,100,978,64.1986,3,158,1800.04,12352</t>
  </si>
  <si>
    <t>pmedcap2b,1,25,0.15,100,979,196.823,12,92,1800.81,5575</t>
  </si>
  <si>
    <t>pmedcap2b,1,25,0.2,100,988,584.126,4,22,1800.03,2306</t>
  </si>
  <si>
    <t>pmedcap2b,1,50,0.05,100,971,54.713,0,296,1800.39,14981</t>
  </si>
  <si>
    <t>pmedcap2b,1,50,0.1,100,986,334.77,6,39,1801.02,3893</t>
  </si>
  <si>
    <t>pmedcap2b,1,50,0.15,100,992,587.611,0,29,1801.8,3331</t>
  </si>
  <si>
    <t>pmedcap2b,1,50,0.2,100,1020,761.667,0,6,1808.28,1367</t>
  </si>
  <si>
    <t>pmedcap2b,2,5,0.05,100,966,44.3717,5,913,1800.18,26282</t>
  </si>
  <si>
    <t>pmedcap2b,2,5,0.1,100,966,46.6424,0,551,1800.08,22085</t>
  </si>
  <si>
    <t>pmedcap2b,2,5,0.15,100,969,46.4952,7,768,1800.15,23788</t>
  </si>
  <si>
    <t>pmedcap2b,2,5,0.2,100,977,127.607,8,309,1800.03,16450</t>
  </si>
  <si>
    <t>pmedcap2b,2,10,0.05,100,966,36.6958,6,432,1800.1,15642</t>
  </si>
  <si>
    <t>pmedcap2b,2,10,0.1,100,971,51.5636,3,270,1800.02,12014</t>
  </si>
  <si>
    <t>pmedcap2b,2,10,0.15,100,979,126.916,0,77,1800.5,7345</t>
  </si>
  <si>
    <t>pmedcap2b,2,10,0.2,100,986,1397.31,28,43,1800.98,5162</t>
  </si>
  <si>
    <t>pmedcap2b,2,25,0.05,100,971,121.614,9,237,1800.08,10123</t>
  </si>
  <si>
    <t>pmedcap2b,2,25,0.1,100,988,157.689,0,68,1800.57,5919</t>
  </si>
  <si>
    <t>pmedcap2b,2,25,0.15,100,992,695.338,0,16,1804.15,2309</t>
  </si>
  <si>
    <t>pmedcap2b,2,25,0.2,100,1016,1773.71,0,2,1822.24,659</t>
  </si>
  <si>
    <t>pmedcap2b,2,50,0.05,100,978,105.339,8,222,1800.02,13754</t>
  </si>
  <si>
    <t>pmedcap2b,2,50,0.1,100,988,493.403,6,52,1800.47,4489</t>
  </si>
  <si>
    <t>pmedcap2b,2,50,0.15,100,1025,1665.63,8,11,1809.87,1686</t>
  </si>
  <si>
    <t>pmedcap2b,2,50,0.2,100,inf,60.0256,0,1,1801.03,29</t>
  </si>
  <si>
    <t>pmedcap2b,3,0,0.05,100,988,44.007,0,331,1800.08,24040</t>
  </si>
  <si>
    <t>pmedcap2b,3,10,0.05,100,988,63.6076,4,315,1800.01,24423</t>
  </si>
  <si>
    <t>pmedcap2b,3,25,0.05,100,988,42.3194,3,410,1800.06,25381</t>
  </si>
  <si>
    <t>pmedcap2b,3,50,0.05,100,988,31.8692,0,376,1800.07,26025</t>
  </si>
  <si>
    <t>p3038_1000,0,0,0.05,3038,inf,72.0034,0,1,1804.5,28</t>
  </si>
  <si>
    <t>p3038_1000,0,0,0.1,3038,inf,74.5402,0,1,1843.17,28</t>
  </si>
  <si>
    <t>p3038_1000,0,0,0.15,3038,inf,73.3367,0,1,1845.57,28</t>
  </si>
  <si>
    <t>p3038_1000,0,0,0.2,3038,inf,73.3899,0,1,1823.81,28</t>
  </si>
  <si>
    <t>p3038_1000,3,0,0.05,3038,inf,84.841,0,1,1823.14,28</t>
  </si>
  <si>
    <t>p3038_1000,3,0,0.1,3038,inf,85.0416,0,1,1820.2,28</t>
  </si>
  <si>
    <t>p3038_1000,3,0,0.15,3038,inf,85.3693,0,1,1822.48,28</t>
  </si>
  <si>
    <t>p3038_1000,3,0,0.2,3038,inf,86.6142,0,1,1837.38,28</t>
  </si>
  <si>
    <t>p3038_1000,3,10,0.05,3038,inf,86.0786,0,1,1832.2,28</t>
  </si>
  <si>
    <t>p3038_1000,3,10,0.1,3038,inf,85.5749,0,1,1826.83,28</t>
  </si>
  <si>
    <t>p3038_1000,3,10,0.15,3038,inf,85.4485,0,1,1828.13,28</t>
  </si>
  <si>
    <t>p3038_1000,3,10,0.2,3038,inf,86.1366,0,1,1827.8,28</t>
  </si>
  <si>
    <t>p3038_1000,3,25,0.05,3038,inf,84.5493,0,1,1841.87,28</t>
  </si>
  <si>
    <t>p3038_1000,3,25,0.1,3038,inf,84.1389,0,1,1835.19,28</t>
  </si>
  <si>
    <t>p3038_1000,3,25,0.15,3038,inf,86.6514,0,1,1833.6,28</t>
  </si>
  <si>
    <t>p3038_1000,3,25,0.2,3038,inf,85.8496,0,1,1833.72,28</t>
  </si>
  <si>
    <t>p3038_1000,3,50,0.05,3038,inf,86.7564,0,1,1839.93,28</t>
  </si>
  <si>
    <t>p3038_1000,3,50,0.1,3038,inf,85.6684,0,1,1827.85,28</t>
  </si>
  <si>
    <t>p3038_1000,3,50,0.15,3038,inf,87.4238,0,1,1833.04,28</t>
  </si>
  <si>
    <t>p3038_1000,3,50,0.2,3038,inf,86.52,0,1,1832.13,28</t>
  </si>
  <si>
    <t>pmedcap9a,1,5,0.05,50,715,1.1389,0,460031,1800,73323</t>
  </si>
  <si>
    <t>pmedcap9a,1,5,0.1,50,715,0.737945,0,617414,1800,72064</t>
  </si>
  <si>
    <t>pmedcap9a,1,5,0.15,50,715,0.486927,0,523391,1800.01,71513</t>
  </si>
  <si>
    <t>pmedcap9a,1,5,0.2,50,715,2.64488,4,257334,1800.04,63539</t>
  </si>
  <si>
    <t>pmedcap9a,1,10,0.15,50,715,4.81372,27,482375,1800,68998</t>
  </si>
  <si>
    <t>pmedcap9a,1,10,0.2,50,715,3.25698,0,25159,1800.16,24335</t>
  </si>
  <si>
    <t>pmedcap9a,1,25,0.05,50,715,2.32572,1,136962,1800,52128</t>
  </si>
  <si>
    <t>pmedcap9a,1,25,0.1,50,729,182.465,177,9407,1800.09,17850</t>
  </si>
  <si>
    <t>pmedcap9a,1,25,0.15,50,inf,60.0093,0,1,1801.76,29</t>
  </si>
  <si>
    <t>pmedcap9a,1,25,0.2,50,inf,60.0087,0,1,1802.19,29</t>
  </si>
  <si>
    <t>pmedcap9a,1,50,0.05,50,722,3.90721,0,36256,1800.01,27739</t>
  </si>
  <si>
    <t>pmedcap9a,1,50,0.1,50,inf,60.0099,0,1,1805.19,29</t>
  </si>
  <si>
    <t>pmedcap9a,1,50,0.15,50,inf,60.0084,0,1,1801.44,29</t>
  </si>
  <si>
    <t>pmedcap9a,1,50,0.2,50,inf,60.0081,0,1,1800.81,29</t>
  </si>
  <si>
    <t>pmedcap9a,2,5,0.05,50,715,0.561997,0,489501,1800,70502</t>
  </si>
  <si>
    <t>pmedcap9a,2,5,0.1,50,715,1.65219,2,393896,1800,68604</t>
  </si>
  <si>
    <t>pmedcap9a,2,5,0.15,50,715,3.84723,0,409776,1800.16,68502</t>
  </si>
  <si>
    <t>pmedcap9a,2,5,0.2,50,715,7.02627,14,208040,1800,64876</t>
  </si>
  <si>
    <t>pmedcap9a,2,10,0.05,50,715,3.89115,5,444117,1800,64269</t>
  </si>
  <si>
    <t>pmedcap9a,2,10,0.1,50,715,2.26636,1,369917,1800.03,61508</t>
  </si>
  <si>
    <t>pmedcap9a,2,10,0.15,50,717,3.54664,4,167245,1800.01,49843</t>
  </si>
  <si>
    <t>pmedcap9a,2,10,0.2,50,723,3.75414,1,79261,1800,39769</t>
  </si>
  <si>
    <t>pmedcap9a,2,25,0.05,50,717,1.77312,0,70171,1800.08,37307</t>
  </si>
  <si>
    <t>pmedcap9a,2,25,0.1,50,733,94.8276,12,2977,1800.17,11001</t>
  </si>
  <si>
    <t>pmedcap9a,2,25,0.15,50,795,1527.84,0,2,1835.45,165</t>
  </si>
  <si>
    <t>pmedcap9a,2,25,0.2,50,inf,60.1804,0,1,1812.67,29</t>
  </si>
  <si>
    <t>pmedcap9a,2,50,0.05,50,729,24.9026,8,51249,1800.01,27236</t>
  </si>
  <si>
    <t>pmedcap9a,2,50,0.1,50,inf,60.0075,0,1,1801.7,29</t>
  </si>
  <si>
    <t>pmedcap5b,0,0,0.05,100,1091,122.931,57,1277,1800.04,63579</t>
  </si>
  <si>
    <t>pmedcap5b,0,0,0.1,100,1091,329.188,68,564,1800.02,48933</t>
  </si>
  <si>
    <t>pmedcap5b,0,0,0.15,100,1091,65.5815,19,1006,1800.03,63295</t>
  </si>
  <si>
    <t>pmedcap5b,0,0,0.2,100,1091,33.7384,7,956,1800.04,59614</t>
  </si>
  <si>
    <t>pmedcap5b,1,5,0.05,100,1094,126.521,18,513,1800.02,29636</t>
  </si>
  <si>
    <t>pmedcap5b,1,5,0.1,100,1094,273.011,37,346,1800.01,26077</t>
  </si>
  <si>
    <t>pmedcap5b,1,5,0.15,100,1095,53.5932,3,244,1800,22140</t>
  </si>
  <si>
    <t>pmedcap5b,1,5,0.2,100,1095,60.5648,0,331,1800.03,23811</t>
  </si>
  <si>
    <t>pmedcap5b,1,10,0.05,100,1094,674.653,63,220,1800.02,22501</t>
  </si>
  <si>
    <t>pmedcap5b,1,10,0.1,100,1094,59.6474,8,335,1800.03,22790</t>
  </si>
  <si>
    <t>pmedcap5b,1,10,0.15,100,1095,34.3442,0,191,1800.08,19517</t>
  </si>
  <si>
    <t>pmedcap5b,1,10,0.2,100,1095,107.857,10,258,1800.02,21311</t>
  </si>
  <si>
    <t>pmedcap5b,1,25,0.05,100,1095,345.884,23,152,1800.07,14755</t>
  </si>
  <si>
    <t>pmedcap5b,1,25,0.1,100,1109,180.648,2,71,1800.03,9546</t>
  </si>
  <si>
    <t>pmedcap5b,1,25,0.15,100,1132,799.051,9,19,1800.39,4018</t>
  </si>
  <si>
    <t>pmedcap5b,1,25,0.2,100,1132,499.882,0,11,1801,2503</t>
  </si>
  <si>
    <t>pmedcap5b,1,50,0.05,100,1097,270.984,12,102,1800.05,11495</t>
  </si>
  <si>
    <t>pmedcap5b,1,50,0.1,100,1132,280.153,0,26,1800.62,4074</t>
  </si>
  <si>
    <t>pmedcap5b,1,50,0.15,100,1170,1099.49,0,5,1802.76,997</t>
  </si>
  <si>
    <t>pmedcap5b,1,50,0.2,100,inf,60.0279,0,1,1801.72,29</t>
  </si>
  <si>
    <t>pmedcap5b,2,5,0.05,100,1094,103.552,9,325,1800.09,22870</t>
  </si>
  <si>
    <t>pmedcap5b,2,5,0.1,100,1094,24.6753,0,280,1800.07,20629</t>
  </si>
  <si>
    <t>pmedcap5b,2,5,0.15,100,1095,154.979,11,230,1800.05,18882</t>
  </si>
  <si>
    <t>pmedcap5b,2,5,0.2,100,1109,144.068,5,186,1800.18,15717</t>
  </si>
  <si>
    <t>pmedcap5b,2,10,0.05,100,1094,420.621,26,126,1800.05,13579</t>
  </si>
  <si>
    <t>pmedcap5b,2,10,0.1,100,1110,208.271,0,56,1800.19,6101</t>
  </si>
  <si>
    <t>pmedcap5b,2,10,0.15,100,1109,473.467,7,55,1800.04,6946</t>
  </si>
  <si>
    <t>pmedcap5b,2,10,0.2,100,1120,159.754,0,21,1800.41,3885</t>
  </si>
  <si>
    <t>pmedcap5b,2,25,0.05,100,1108,179.248,0,58,1800.34,7564</t>
  </si>
  <si>
    <t>pmedcap5b,2,25,0.1,100,1125,1243.56,9,18,1801.53,3225</t>
  </si>
  <si>
    <t>pmedcap5b,2,25,0.15,100,1158,900.032,0,5,1819.4,1111</t>
  </si>
  <si>
    <t>pmedcap5b,2,25,0.2,100,inf,60.0223,0,1,1800.88,29</t>
  </si>
  <si>
    <t>pmedcap5b,2,50,0.05,100,1115,202.772,3,63,1800.08,9363</t>
  </si>
  <si>
    <t>pmedcap5b,2,50,0.1,100,1132,760.276,9,30,1800.75,5744</t>
  </si>
  <si>
    <t>pmedcap5b,2,50,0.15,100,inf,60.0355,0,1,1800.97,29</t>
  </si>
  <si>
    <t>pmedcap5b,2,50,0.2,100,inf,60.0364,0,1,1800.65,29</t>
  </si>
  <si>
    <t>pmedcap5b,3,0,0.05,100,1132,362.23,19,119,1800.03,17388</t>
  </si>
  <si>
    <t>pmedcap5b,3,10,0.05,100,1132,590.384,23,119,1800.02,16550</t>
  </si>
  <si>
    <t>pmedcap5b,3,25,0.05,100,1132,145.128,6,116,1800.15,16905</t>
  </si>
  <si>
    <t>pmedcap5b,3,50,0.05,100,1132,52.7827,0,161,1800.21,16718</t>
  </si>
  <si>
    <t>p3038_900,0,0,0.05,3038,inf,70.539,0,1,1858.06,29</t>
  </si>
  <si>
    <t>p3038_900,0,0,0.1,3038,inf,71.8939,0,1,1801.19,28</t>
  </si>
  <si>
    <t>p3038_900,0,0,0.15,3038,inf,70.9568,0,1,1800.27,28</t>
  </si>
  <si>
    <t>p3038_900,0,0,0.2,3038,inf,71.2461,0,1,1806.24,28</t>
  </si>
  <si>
    <t>p3038_900,3,0,0.05,3038,inf,82.4716,0,1,1825.63,28</t>
  </si>
  <si>
    <t>p3038_900,3,0,0.1,3038,inf,82.6403,0,1,1812.2,28</t>
  </si>
  <si>
    <t>p3038_900,3,0,0.15,3038,inf,84.6394,0,1,1823.93,28</t>
  </si>
  <si>
    <t>p3038_900,3,0,0.2,3038,inf,85.2699,0,1,1832.65,28</t>
  </si>
  <si>
    <t>p3038_900,3,10,0.1,3038,inf,81.7962,0,1,1811.62,28</t>
  </si>
  <si>
    <t>p3038_900,3,10,0.15,3038,inf,81.4871,0,1,1814.49,28</t>
  </si>
  <si>
    <t>p3038_900,3,10,0.2,3038,inf,83.3737,0,1,1816.95,28</t>
  </si>
  <si>
    <t>p3038_900,3,25,0.05,3038,inf,84.1905,0,1,1827.05,28</t>
  </si>
  <si>
    <t>p3038_900,3,25,0.1,3038,inf,83.6881,0,1,1816.39,28</t>
  </si>
  <si>
    <t>p3038_900,3,25,0.15,3038,inf,83.1792,0,1,1814.28,28</t>
  </si>
  <si>
    <t>p3038_900,3,25,0.2,3038,inf,82.7332,0,1,1823.39,28</t>
  </si>
  <si>
    <t>p3038_900,3,50,0.05,3038,inf,83.0802,0,1,1823.09,28</t>
  </si>
  <si>
    <t>p3038_900,3,50,0.1,3038,inf,82.9182,0,1,1816.4,28</t>
  </si>
  <si>
    <t>p3038_900,3,50,0.15,3038,inf,84.9064,0,1,1822.76,28</t>
  </si>
  <si>
    <t>p3038_900,3,50,0.2,3038,inf,82.5508,0,1,1827.01,28</t>
  </si>
  <si>
    <t>p3038_600,0,0,0.05,3038,inf,67.0324,0,1,1845.16,29</t>
  </si>
  <si>
    <t>p3038_600,0,0,0.1,3038,inf,66.9111,0,1,1847.93,29</t>
  </si>
  <si>
    <t>p3038_600,0,0,0.15,3038,inf,67.1345,0,1,1842.97,29</t>
  </si>
  <si>
    <t>p3038_600,0,0,0.2,3038,inf,67.311,0,1,1847.29,29</t>
  </si>
  <si>
    <t>p3038_600,3,0,0.05,3038,inf,74.733,0,1,1860.91,29</t>
  </si>
  <si>
    <t>p3038_600,3,0,0.1,3038,inf,74.226,0,1,1856.24,29</t>
  </si>
  <si>
    <t>p3038_600,3,0,0.15,3038,inf,74.5121,0,1,1855.25,29</t>
  </si>
  <si>
    <t>p3038_600,3,0,0.2,3038,inf,73.8729,0,1,1855.13,29</t>
  </si>
  <si>
    <t>p3038_600,3,10,0.05,3038,inf,73.4766,0,1,1848.55,29</t>
  </si>
  <si>
    <t>p3038_600,3,10,0.1,3038,inf,75.4894,0,1,1854.71,29</t>
  </si>
  <si>
    <t>p3038_600,3,10,0.15,3038,inf,74.9121,0,1,1847.89,29</t>
  </si>
  <si>
    <t>p3038_600,3,10,0.2,3038,inf,73.5303,0,1,1856.38,29</t>
  </si>
  <si>
    <t>p3038_600,3,25,0.05,3038,inf,73.8456,0,1,1850.21,29</t>
  </si>
  <si>
    <t>p3038_600,3,25,0.1,3038,inf,73.6794,0,1,1847.91,29</t>
  </si>
  <si>
    <t>p3038_600,3,25,0.15,3038,inf,74.6627,0,1,1848.72,29</t>
  </si>
  <si>
    <t>p3038_600,3,25,0.2,3038,inf,73.7185,0,1,1845.29,29</t>
  </si>
  <si>
    <t>p3038_600,3,50,0.05,3038,inf,73.5675,0,1,1848.38,29</t>
  </si>
  <si>
    <t>p3038_600,3,50,0.1,3038,inf,74.6791,0,1,1852.2,29</t>
  </si>
  <si>
    <t>p3038_600,3,50,0.15,3038,inf,74.9893,0,1,1850.12,29</t>
  </si>
  <si>
    <t>p3038_600,3,50,0.2,3038,inf,74.9685,0,1,1850.11,29</t>
  </si>
  <si>
    <t>pmedcap4a,1,5,0.05,50,651,0.567019,0,408179,1800,76136</t>
  </si>
  <si>
    <t>pmedcap4a,1,5,0.1,50,651,0.992239,0,628865,1800.01,76120</t>
  </si>
  <si>
    <t>pmedcap4a,1,5,0.15,50,653,0.758867,0,655986,1800,74812</t>
  </si>
  <si>
    <t>pmedcap4a,1,5,0.2,50,653,0.655663,0,456736,1800,80194</t>
  </si>
  <si>
    <t>pmedcap4a,1,10,0.05,50,651,0.746621,0,674461,1800,73266</t>
  </si>
  <si>
    <t>pmedcap4a,1,10,0.1,50,651,1.00853,0,691697,1800,78546</t>
  </si>
  <si>
    <t>pmedcap4a,1,10,0.15,50,653,0.74794,0,619781,1800,69761</t>
  </si>
  <si>
    <t>pmedcap4a,1,10,0.2,50,653,0.865599,0,612169,1800,75939</t>
  </si>
  <si>
    <t>pmedcap4a,1,25,0.05,50,653,1.22134,0,373545,1800,63317</t>
  </si>
  <si>
    <t>pmedcap4a,1,25,0.1,50,653,2.10262,0,313706,1800,54883</t>
  </si>
  <si>
    <t>pmedcap4a,1,25,0.15,50,657,1.94264,0,134861,1800.01,43923</t>
  </si>
  <si>
    <t>pmedcap4a,1,25,0.2,50,657,3.46768,0,40970,1800.26,27519</t>
  </si>
  <si>
    <t>pmedcap4a,1,50,0.05,50,653,2.48817,0,241556,1800.03,55122</t>
  </si>
  <si>
    <t>pmedcap4a,1,50,0.1,50,655,2.58297,0,119021,1800,46095</t>
  </si>
  <si>
    <t>pmedcap4a,1,50,0.15,50,657,2.45674,0,49226,1800.21,28506</t>
  </si>
  <si>
    <t>pmedcap4a,1,50,0.2,50,693,75.9148,0,915,1800.17,5059</t>
  </si>
  <si>
    <t>pmedcap4a,2,5,0.05,50,651,1.00285,0,682150,1800,80135</t>
  </si>
  <si>
    <t>pmedcap4a,2,5,0.1,50,651,0.780123,0,618668,1800,73086</t>
  </si>
  <si>
    <t>pmedcap4a,2,5,0.15,50,651,1.90077,4,577645,1800,74669</t>
  </si>
  <si>
    <t>pmedcap4a,2,5,0.2,50,653,1.00888,0,598185,1800,73336</t>
  </si>
  <si>
    <t>pmedcap4a,2,10,0.05,50,651,3.94966,4,446954,1800,74538</t>
  </si>
  <si>
    <t>pmedcap4a,2,10,0.1,50,653,0.876311,0,411211,1800.01,74262</t>
  </si>
  <si>
    <t>pmedcap4a,2,10,0.15,50,655,3.05529,0,453136,1800,65053</t>
  </si>
  <si>
    <t>pmedcap4a,2,10,0.2,50,655,0.846143,0,267376,1800.01,59566</t>
  </si>
  <si>
    <t>pmedcap4a,2,25,0.05,50,653,0.848649,0,303575,1800.06,58908</t>
  </si>
  <si>
    <t>pmedcap4a,2,25,0.1,50,655,2.69411,0,169546,1800,46731</t>
  </si>
  <si>
    <t>pmedcap4a,2,25,0.15,50,655,2.389,0,62885,1800.95,34452</t>
  </si>
  <si>
    <t>pmedcap4a,2,25,0.2,50,657,4.07397,0,42760,1800.01,28182</t>
  </si>
  <si>
    <t>pmedcap4a,2,50,0.05,50,653,1.5926,0,275225,1800.01,56857</t>
  </si>
  <si>
    <t>pmedcap4a,2,50,0.1,50,657,8.0331,0,130816,1800.05,41007</t>
  </si>
  <si>
    <t>pmedcap4a,2,50,0.15,50,657,1.27329,0,26421,1800.1,22871</t>
  </si>
  <si>
    <t>pmedcap4a,2,50,0.2,50,742,1460.13,0,3,1801.5,296</t>
  </si>
  <si>
    <t>pmedcap4a,3,0,0.05,50,657,0.865131,0,749546,1800.04,77003</t>
  </si>
  <si>
    <t>pmedcap4a,3,10,0.05,50,657,0.891793,0,575357,1800,74602</t>
  </si>
  <si>
    <t>pmedcap4a,3,25,0.05,50,657,0.621161,0,512169,1800,76258</t>
  </si>
  <si>
    <t>pmedcap4a,3,50,0.05,50,657,0.697135,0,785448,1800,77657</t>
  </si>
  <si>
    <t>SJC3b,0,0,0.05,300,40757.7,1723.77,32,38,1800.08,26849</t>
  </si>
  <si>
    <t>SJC3b,0,0,0.1,300,40762.6,1549.75,55,63,1800.02,23935</t>
  </si>
  <si>
    <t>SJC3b,0,0,0.15,300,40645.9,1586.8,47,58,1800,26323</t>
  </si>
  <si>
    <t>SJC3b,0,0,0.2,300,40721.9,1059.86,32,53,1800.03,28533</t>
  </si>
  <si>
    <t>SJC3b,1,5,0.05,300,41157.2,1800.26,0,1,1800.4,3968</t>
  </si>
  <si>
    <t>SJC3b,1,5,0.1,300,42048.5,1800.34,0,1,1800.97,3839</t>
  </si>
  <si>
    <t>SJC3b,1,10,0.05,300,41537.6,1800.08,0,1,1800.76,3778</t>
  </si>
  <si>
    <t>SJC3b,1,10,0.1,300,42065.1,1800.07,0,1,1801.14,3119</t>
  </si>
  <si>
    <t>SJC3b,1,25,0.05,300,42594.6,1800.17,0,1,1800.27,1951</t>
  </si>
  <si>
    <t>SJC3b,1,25,0.1,300,44850.5,1800.27,0,1,1800.87,1165</t>
  </si>
  <si>
    <t>SJC3b,1,50,0.05,300,42713.8,1800.35,0,1,1800.35,2347</t>
  </si>
  <si>
    <t>SJC3b,1,50,0.1,300,44087.2,1800.08,0,1,1800.16,1720</t>
  </si>
  <si>
    <t>SJC3b,2,5,0.05,300,41132.4,1800.32,0,1,1800.32,3165</t>
  </si>
  <si>
    <t>SJC3b,2,5,0.1,300,42112.6,1800.74,0,1,1801.21,2752</t>
  </si>
  <si>
    <t>SJC3b,2,5,0.15,300,42106.5,1800.49,0,1,1800.49,2643</t>
  </si>
  <si>
    <t>SJC3b,2,5,0.2,300,42733,1800.54,0,1,1800.71,2689</t>
  </si>
  <si>
    <t>SJC3b,2,10,0.05,300,41917.5,1800.43,0,1,1800.43,2899</t>
  </si>
  <si>
    <t>SJC3b,2,10,0.1,300,41252.3,1782.36,0,2,1800.01,3158</t>
  </si>
  <si>
    <t>SJC3b,2,10,0.15,300,43600.4,1800.22,0,1,1800.23,1329</t>
  </si>
  <si>
    <t>SJC3b,2,10,0.2,300,42813.7,1800.44,0,1,1800.73,1465</t>
  </si>
  <si>
    <t>SJC3b,2,25,0.05,300,43586,1800.35,0,1,1800.39,1861</t>
  </si>
  <si>
    <t>SJC3b,2,25,0.1,300,43374.2,1800.19,0,1,1800.57,1578</t>
  </si>
  <si>
    <t>SJC3b,2,50,0.05,300,42379.3,1800.19,0,1,1800.19,2699</t>
  </si>
  <si>
    <t>SJC3b,2,50,0.1,300,42283.1,1801.17,0,1,1801.17,2085</t>
  </si>
  <si>
    <t>SJC3b,3,0,0.05,300,42008.4,1800.09,0,1,1800.31,4968</t>
  </si>
  <si>
    <t>SJC3b,3,10,0.05,300,41702.6,1800.26,0,1,1800.38,5692</t>
  </si>
  <si>
    <t>SJC3b,3,25,0.05,300,41611.1,1800.07,0,1,1800.46,4064</t>
  </si>
  <si>
    <t>SJC3b,3,50,0.05,300,41615,1800.6,0,1,1800.6,4014</t>
  </si>
  <si>
    <t>SJC3a,0,0,0.05,300,45335.2,1772.02,31,35,1800.08,23897</t>
  </si>
  <si>
    <t>SJC3a,0,0,0.1,300,45518.1,467.034,3,28,1800.02,23793</t>
  </si>
  <si>
    <t>SJC3a,0,0,0.15,300,45509.6,1014.77,20,35,1800.06,24105</t>
  </si>
  <si>
    <t>SJC3a,0,0,0.2,300,45546.8,1761.58,36,40,1800.06,22469</t>
  </si>
  <si>
    <t>SJC3a,1,5,0.05,300,46012.3,1800.06,0,1,1800.06,3310</t>
  </si>
  <si>
    <t>SJC3a,1,5,0.1,300,47315.5,1800.1,0,1,1800.1,2951</t>
  </si>
  <si>
    <t>SJC3a,1,10,0.05,300,47646.9,1800.21,0,1,1800.21,1991</t>
  </si>
  <si>
    <t>SJC3a,1,10,0.1,300,49693.6,1800.59,0,1,1800.59,1080</t>
  </si>
  <si>
    <t>SJC3a,1,25,0.05,300,47489.9,1800.67,0,1,1800.67,1492</t>
  </si>
  <si>
    <t>SJC3a,1,25,0.1,300,47641.2,1802.67,0,1,1802.77,1908</t>
  </si>
  <si>
    <t>SJC3a,1,50,0.05,300,46570.3,1800.8,0,1,1800.8,2005</t>
  </si>
  <si>
    <t>SJC3a,1,50,0.1,300,50519.6,1802.03,0,1,1802.03,802</t>
  </si>
  <si>
    <t>SJC3a,2,5,0.05,300,46337.7,1800.02,0,1,1800.02,3288</t>
  </si>
  <si>
    <t>SJC3a,2,5,0.1,300,46885,1800.35,0,1,1800.4,3065</t>
  </si>
  <si>
    <t>SJC3a,2,5,0.15,300,46546.4,1800.07,0,1,1800.07,2375</t>
  </si>
  <si>
    <t>SJC3a,2,5,0.2,300,46942.7,1800.95,0,1,1801.42,2120</t>
  </si>
  <si>
    <t>SJC3a,2,10,0.05,300,46027,1800.15,0,1,1800.15,2101</t>
  </si>
  <si>
    <t>SJC3a,2,10,0.1,300,46906.7,1800.51,0,1,1800.55,2197</t>
  </si>
  <si>
    <t>SJC3a,2,10,0.15,300,46344,1802.65,0,1,1802.69,2421</t>
  </si>
  <si>
    <t>SJC3a,2,10,0.2,300,49305.5,1800.15,0,1,1800.19,874</t>
  </si>
  <si>
    <t>SJC3a,2,25,0.05,300,46737.4,1800.03,0,1,1800.14,2812</t>
  </si>
  <si>
    <t>SJC3a,2,25,0.1,300,48209,1800.28,0,1,1800.28,1224</t>
  </si>
  <si>
    <t>SJC3a,2,50,0.05,300,46860.4,1800.4,0,1,1800.4,1965</t>
  </si>
  <si>
    <t>SJC3a,2,50,0.1,300,47455.9,1801.31,0,1,1801.31,1768</t>
  </si>
  <si>
    <t>SJC3a,3,0,0.05,300,46672.3,1800.14,0,1,1800.47,4137</t>
  </si>
  <si>
    <t>SJC3a,3,10,0.05,300,45960.3,1542.8,0,4,1800.96,4583</t>
  </si>
  <si>
    <t>SJC3a,3,25,0.05,300,46392.8,1801.09,0,1,1801.09,3717</t>
  </si>
  <si>
    <t>SJC3a,3,50,0.05,300,46593.4,1800.37,0,1,1800.41,3537</t>
  </si>
  <si>
    <t>SJC4a,0,0,0.05,402,62664.7,1800.02,0,1,1800.05,6563</t>
  </si>
  <si>
    <t>SJC4a,0,0,0.1,402,62283.2,1517.43,14,21,1800.04,10271</t>
  </si>
  <si>
    <t>SJC4a,0,0,0.15,402,62924.1,1800.52,0,1,1800.79,7210</t>
  </si>
  <si>
    <t>SJC4a,0,0,0.2,402,62074.3,1691.66,7,11,1800.12,8461</t>
  </si>
  <si>
    <t>SJC4a,1,5,0.05,402,66616.1,1801.04,0,1,1801.04,1662</t>
  </si>
  <si>
    <t>SJC4a,1,5,0.1,402,65781.7,1800.36,0,1,1800.36,1484</t>
  </si>
  <si>
    <t>SJC4a,1,5,0.15,402,73274.6,1802.74,0,1,1802.74,243</t>
  </si>
  <si>
    <t>SJC4a,1,5,0.2,402,71503.9,1802.31,0,1,1802.31,489</t>
  </si>
  <si>
    <t>SJC4a,1,10,0.05,402,67479,1801.06,0,1,1801.06,879</t>
  </si>
  <si>
    <t>SJC4a,1,10,0.1,402,81708.1,1813.9,0,1,1814.07,41</t>
  </si>
  <si>
    <t>SJC4a,1,10,0.15,402,70529.2,1804.87,0,1,1805.17,65</t>
  </si>
  <si>
    <t>SJC4a,1,10,0.2,402,74716.7,1801.26,0,1,1801.26,227</t>
  </si>
  <si>
    <t>SJC4a,1,25,0.05,402,69688.2,1802.29,0,1,1802.29,443</t>
  </si>
  <si>
    <t>SJC4a,1,25,0.1,402,84277.4,1820.37,0,1,1820.37,112</t>
  </si>
  <si>
    <t>SJC4a,1,25,0.15,402,77677.7,1823.53,0,1,1823.57,109</t>
  </si>
  <si>
    <t>SJC4a,1,25,0.2,402,84543.7,1804.78,0,1,1804.78,45</t>
  </si>
  <si>
    <t>SJC4a,1,50,0.05,402,70070.2,1801.43,0,1,1801.66,415</t>
  </si>
  <si>
    <t>SJC4a,1,50,0.1,402,84218,1806.04,0,1,1806.04,38</t>
  </si>
  <si>
    <t>SJC4a,1,50,0.15,402,69742.3,1801.16,0,1,1801.16,604</t>
  </si>
  <si>
    <t>SJC4a,1,50,0.2,402,85432.5,1850.49,0,1,1850.49,30</t>
  </si>
  <si>
    <t>SJC4a,2,5,0.05,402,68081.4,1804.55,0,1,1804.65,700</t>
  </si>
  <si>
    <t>SJC4a,2,5,0.1,402,69536.9,1803.45,0,1,1803.45,504</t>
  </si>
  <si>
    <t>SJC4a,2,5,0.15,402,68112.7,1800.09,0,1,1801.07,539</t>
  </si>
  <si>
    <t>SJC4a,2,5,0.2,402,86761.5,1817.16,0,1,1817.16,60</t>
  </si>
  <si>
    <t>SJC4a,2,10,0.05,402,87805,1827.69,0,1,1827.69,60</t>
  </si>
  <si>
    <t>SJC4a,2,10,0.1,402,76426.2,1810.64,0,1,1810.64,107</t>
  </si>
  <si>
    <t>SJC4a,2,10,0.15,402,83855.8,1817.13,0,1,1817.21,35</t>
  </si>
  <si>
    <t>SJC4a,2,10,0.2,402,78072.9,1851.02,0,1,1851.02,44</t>
  </si>
  <si>
    <t>SJC4a,2,25,0.05,402,67363,1802.47,0,1,1802.47,722</t>
  </si>
  <si>
    <t>SJC4a,2,25,0.1,402,85877.2,1822.85,0,1,1822.85,43</t>
  </si>
  <si>
    <t>SJC4a,2,25,0.15,402,74974.3,1818.97,0,1,1819.04,105</t>
  </si>
  <si>
    <t>SJC4a,2,25,0.2,402,87630.3,1842.03,0,1,1842.03,31</t>
  </si>
  <si>
    <t>SJC4a,2,50,0.05,402,75860.8,1807.08,0,1,1807.08,356</t>
  </si>
  <si>
    <t>SJC4a,2,50,0.1,402,75133.3,1830.34,0,1,1830.34,120</t>
  </si>
  <si>
    <t>SJC4a,2,50,0.15,402,72781.5,1803.44,0,1,1803.44,605</t>
  </si>
  <si>
    <t>SJC4a,2,50,0.2,402,76772.3,1843.15,0,1,1843.15,79</t>
  </si>
  <si>
    <t>SJC4a,3,0,0.05,402,69662.8,1801.18,0,1,1801.18,1106</t>
  </si>
  <si>
    <t>SJC4a,3,0,0.1,402,79960.4,1804.75,0,1,1805.05,295</t>
  </si>
  <si>
    <t>SJC4a,3,10,0.05,402,66062.7,1800.29,0,1,1800.29,1171</t>
  </si>
  <si>
    <t>SJC4a,3,10,0.1,402,82020.5,1805.87,0,1,1805.96,270</t>
  </si>
  <si>
    <t>SJC4a,3,25,0.05,402,68790.5,1800.51,0,1,1800.51,982</t>
  </si>
  <si>
    <t>SJC4a,3,25,0.1,402,70616,1802.29,0,1,1802.38,974</t>
  </si>
  <si>
    <t>SJC4a,3,50,0.05,402,68958,1802.04,0,1,1802.12,757</t>
  </si>
  <si>
    <t>SJC4a,3,50,0.1,402,78413.3,1802.33,0,1,1802.33,309</t>
  </si>
  <si>
    <t>SJC2,0,0,0.05,200,33270.9,137.064,7,365,1800.02,61468</t>
  </si>
  <si>
    <t>SJC2,0,0,0.1,200,33270.9,1462.07,214,272,1800.01,59315</t>
  </si>
  <si>
    <t>SJC2,0,0,0.15,200,33270.9,59.6622,9,338,1800.06,57388</t>
  </si>
  <si>
    <t>SJC2,0,0,0.2,200,33270.9,55.382,1,435,1800.03,59841</t>
  </si>
  <si>
    <t>SJC2,1,5,0.05,200,33366,235.728,0,51,1800.26,11013</t>
  </si>
  <si>
    <t>SJC2,1,5,0.1,200,33447.9,274.043,2,30,1800.07,9523</t>
  </si>
  <si>
    <t>SJC2,1,5,0.15,200,33677.1,333.445,4,20,1800.03,8115</t>
  </si>
  <si>
    <t>SJC2,1,5,0.2,200,33805.1,805.748,0,13,1800.85,6272</t>
  </si>
  <si>
    <t>SJC2,1,10,0.05,200,33399.6,526.733,6,27,1800.05,7386</t>
  </si>
  <si>
    <t>SJC2,1,10,0.1,200,33557.5,1055.5,4,15,1800.08,5000</t>
  </si>
  <si>
    <t>SJC2,1,10,0.15,200,33742.6,1022.23,3,13,1801.74,4427</t>
  </si>
  <si>
    <t>SJC2,1,10,0.2,200,34095,1801.76,0,1,1801.79,2305</t>
  </si>
  <si>
    <t>SJC2,1,25,0.05,200,33433.3,1518.95,10,18,1800.23,6111</t>
  </si>
  <si>
    <t>SJC2,1,25,0.1,200,33586.1,1150.77,7,17,1800.49,5975</t>
  </si>
  <si>
    <t>SJC2,1,25,0.15,200,33710.6,1239.8,0,8,1801.25,2838</t>
  </si>
  <si>
    <t>SJC2,1,25,0.2,200,34588.7,1800.87,2,3,1800.87,2136</t>
  </si>
  <si>
    <t>SJC2,1,50,0.05,200,33480.6,1339.02,14,28,1800.13,7872</t>
  </si>
  <si>
    <t>SJC2,1,50,0.1,200,33639,1322.3,5,14,1800.14,4518</t>
  </si>
  <si>
    <t>SJC2,1,50,0.15,200,33873.7,1452.99,2,7,1801.72,2740</t>
  </si>
  <si>
    <t>SJC2,1,50,0.2,200,35501.5,1800.66,0,1,1800.79,797</t>
  </si>
  <si>
    <t>SJC2,2,5,0.05,200,33344.7,155.316,0,47,1800.19,9220</t>
  </si>
  <si>
    <t>SJC2,2,5,0.1,200,33366,339.867,0,30,1800.06,8124</t>
  </si>
  <si>
    <t>SJC2,2,5,0.15,200,33366,187.215,0,37,1800.09,8889</t>
  </si>
  <si>
    <t>SJC2,2,5,0.2,200,33480.3,899.894,16,32,1800.08,7838</t>
  </si>
  <si>
    <t>SJC2,2,10,0.05,200,33361.5,1053.26,25,39,1800.03,8660</t>
  </si>
  <si>
    <t>SJC2,2,10,0.1,200,33475.2,1683.89,13,20,1800.4,5140</t>
  </si>
  <si>
    <t>SJC2,2,10,0.15,200,33641.7,924.633,7,17,1800.02,5291</t>
  </si>
  <si>
    <t>SJC2,2,10,0.2,200,33813.2,970.933,0,10,1800.9,4624</t>
  </si>
  <si>
    <t>SJC2,2,25,0.05,200,33745.8,671.085,2,12,1800.04,4843</t>
  </si>
  <si>
    <t>SJC2,2,25,0.1,200,33657.9,718.191,0,8,1800.76,3700</t>
  </si>
  <si>
    <t>SJC2,2,25,0.15,200,34043.6,1471.66,0,3,1801.67,2259</t>
  </si>
  <si>
    <t>SJC2,2,25,0.2,200,36170.2,1803.39,0,1,1803.52,488</t>
  </si>
  <si>
    <t>SJC2,2,50,0.05,200,33480.6,1406.41,27,36,1800.12,7710</t>
  </si>
  <si>
    <t>SJC2,2,50,0.1,200,33674.1,723.654,0,11,1800.08,4469</t>
  </si>
  <si>
    <t>SJC2,2,50,0.15,200,33910.2,1465.75,0,4,1800.94,1975</t>
  </si>
  <si>
    <t>SJC2,2,50,0.2,200,35450.2,1800.1,0,1,1800.11,1177</t>
  </si>
  <si>
    <t>SJC2,3,0,0.05,200,33639,463.007,9,37,1800.01,15079</t>
  </si>
  <si>
    <t>SJC2,3,0,0.1,200,34453.8,975.999,0,7,1800.24,5294</t>
  </si>
  <si>
    <t>SJC2,3,10,0.05,200,33639,151.607,0,31,1800.04,14904</t>
  </si>
  <si>
    <t>SJC2,3,10,0.1,200,34156.7,731.138,0,8,1800.62,5621</t>
  </si>
  <si>
    <t>SJC2,3,25,0.05,200,33664.8,400.757,7,38,1800.75,12787</t>
  </si>
  <si>
    <t>SJC2,3,25,0.1,200,34122.7,1170.57,0,7,1800.31,5220</t>
  </si>
  <si>
    <t>SJC2,3,50,0.05,200,33639,839.059,19,39,1800.03,14567</t>
  </si>
  <si>
    <t>SJC2,3,50,0.1,200,34428.3,1175.14,3,7,1800.1,4842</t>
  </si>
  <si>
    <t>pmedcap9b,0,0,0.05,100,1031,54.8155,19,1036,1800.07,71737</t>
  </si>
  <si>
    <t>pmedcap9b,0,0,0.1,100,1031,121.041,43,1268,1800,75786</t>
  </si>
  <si>
    <t>pmedcap9b,0,0,0.15,100,1031,19.399,7,1023,1800.03,67409</t>
  </si>
  <si>
    <t>pmedcap9b,0,0,0.2,100,1031,106.674,30,1068,1800.01,74310</t>
  </si>
  <si>
    <t>pmedcap9b,1,5,0.05,100,1033,102.361,10,331,1800.09,26814</t>
  </si>
  <si>
    <t>pmedcap9b,1,5,0.1,100,1039,836.555,87,226,1800.01,26469</t>
  </si>
  <si>
    <t>pmedcap9b,1,5,0.15,100,1037,43.8009,1,340,1800.05,27609</t>
  </si>
  <si>
    <t>pmedcap9b,1,5,0.2,100,1040,276.192,20,296,1800.03,24357</t>
  </si>
  <si>
    <t>pmedcap9b,1,10,0.05,100,1033,202.79,20,618,1800.01,28936</t>
  </si>
  <si>
    <t>pmedcap9b,1,10,0.1,100,1037,93.8226,8,455,1800.01,28577</t>
  </si>
  <si>
    <t>pmedcap9b,1,10,0.15,100,1037,21.9513,1,472,1800.01,27643</t>
  </si>
  <si>
    <t>pmedcap9b,1,10,0.2,100,1040,978.952,118,267,1800.01,23683</t>
  </si>
  <si>
    <t>pmedcap9b,1,25,0.05,100,1037,1038.68,67,147,1800.09,14885</t>
  </si>
  <si>
    <t>pmedcap9b,1,25,0.1,100,1045,225.835,0,37,1800.03,5810</t>
  </si>
  <si>
    <t>pmedcap9b,1,25,0.15,100,1055,1246.49,10,21,1800.13,4089</t>
  </si>
  <si>
    <t>pmedcap9b,1,25,0.2,100,1345,1820.25,0,1,1820.25,73</t>
  </si>
  <si>
    <t>pmedcap9b,1,50,0.05,100,1045,206.795,0,34,1800.1,6658</t>
  </si>
  <si>
    <t>pmedcap9b,1,50,0.1,100,1052,594.459,0,20,1800.6,1953</t>
  </si>
  <si>
    <t>pmedcap9b,1,50,0.15,100,inf,60.0262,0,1,1802.63,29</t>
  </si>
  <si>
    <t>pmedcap9b,1,50,0.2,100,inf,60.036,0,1,1801.13,29</t>
  </si>
  <si>
    <t>pmedcap9b,2,5,0.05,100,1034,280.384,26,244,1800.3,21617</t>
  </si>
  <si>
    <t>pmedcap9b,2,5,0.1,100,1040,43.3403,0,174,1800.41,16069</t>
  </si>
  <si>
    <t>pmedcap9b,2,5,0.15,100,1041,217.451,10,164,1800.03,17580</t>
  </si>
  <si>
    <t>pmedcap9b,2,5,0.2,100,1041,439.588,22,122,1800.12,12821</t>
  </si>
  <si>
    <t>pmedcap9b,2,10,0.05,100,1040,52.4689,0,94,1800,9579</t>
  </si>
  <si>
    <t>pmedcap9b,2,10,0.1,100,1041,186.146,0,55,1800.3,7192</t>
  </si>
  <si>
    <t>pmedcap9b,2,10,0.15,100,1050,970.499,9,18,1800.67,3653</t>
  </si>
  <si>
    <t>pmedcap9b,2,10,0.2,100,1055,1241.21,6,16,1800.43,2752</t>
  </si>
  <si>
    <t>pmedcap9b,2,25,0.05,100,1040,980.742,41,90,1800.13,9385</t>
  </si>
  <si>
    <t>pmedcap9b,2,25,0.1,100,1055,350.631,0,15,1800.43,1899</t>
  </si>
  <si>
    <t>pmedcap9b,2,25,0.15,100,inf,60.0304,0,1,1801.27,29</t>
  </si>
  <si>
    <t>pmedcap9b,2,25,0.2,100,inf,60.0434,0,1,1800.9,29</t>
  </si>
  <si>
    <t>pmedcap9b,2,50,0.05,100,1045,324.101,9,76,1800,8256</t>
  </si>
  <si>
    <t>pmedcap9b,2,50,0.1,100,1097,1802.05,0,1,1802.09,373</t>
  </si>
  <si>
    <t>pmedcap9b,2,50,0.15,100,inf,60.024,0,1,1800.84,29</t>
  </si>
  <si>
    <t>pmedcap9b,3,0,0.05,100,1081,368.974,0,19,1800.22,3810</t>
  </si>
  <si>
    <t>pmedcap9b,3,10,0.05,100,1081,854.709,3,13,1800.25,2494</t>
  </si>
  <si>
    <t>pmedcap9b,3,25,0.05,100,1081,315.328,0,21,1800.52,4172</t>
  </si>
  <si>
    <t>pmedcap9b,3,50,0.05,100,1081,512.451,3,23,1800.02,3952</t>
  </si>
  <si>
    <t>pmedcap10b,0,0,0.05,100,1005,367.68,54,347,1800.03,47499</t>
  </si>
  <si>
    <t>pmedcap10b,0,0,0.1,100,1005,71.7782,10,450,1800.05,51775</t>
  </si>
  <si>
    <t>pmedcap10b,0,0,0.15,100,1005,109.264,10,331,1800.01,46822</t>
  </si>
  <si>
    <t>pmedcap10b,0,0,0.2,100,1005,32.6398,0,350,1800.03,42996</t>
  </si>
  <si>
    <t>pmedcap10b,1,5,0.05,100,1013,77.2916,0,159,1800.02,21410</t>
  </si>
  <si>
    <t>pmedcap10b,1,5,0.1,100,1017,127.789,2,123,1800.1,18253</t>
  </si>
  <si>
    <t>pmedcap10b,1,5,0.15,100,1017,330.091,14,115,1800,15709</t>
  </si>
  <si>
    <t>pmedcap10b,1,5,0.2,100,1031,420.893,9,56,1800.05,11518</t>
  </si>
  <si>
    <t>pmedcap10b,1,10,0.05,100,1013,202.771,6,147,1800.02,20531</t>
  </si>
  <si>
    <t>pmedcap10b,1,10,0.1,100,1017,108.449,0,136,1800.03,17258</t>
  </si>
  <si>
    <t>pmedcap10b,1,10,0.15,100,1017,125.414,3,93,1800.19,15745</t>
  </si>
  <si>
    <t>pmedcap10b,1,10,0.2,100,1031,127.862,0,57,1800.19,11541</t>
  </si>
  <si>
    <t>pmedcap10b,1,25,0.05,100,1017,266.764,0,29,1800.05,6784</t>
  </si>
  <si>
    <t>pmedcap10b,1,25,0.1,100,1061,1802.48,2,3,1802.48,1091</t>
  </si>
  <si>
    <t>pmedcap10b,1,25,0.15,100,inf,60.0268,0,1,1802.08,29</t>
  </si>
  <si>
    <t>pmedcap10b,1,25,0.2,100,inf,60.0232,0,1,1800.94,29</t>
  </si>
  <si>
    <t>pmedcap10b,1,50,0.05,100,1036,1097.59,3,10,1801.26,2116</t>
  </si>
  <si>
    <t>pmedcap10b,1,50,0.1,100,inf,60.0369,0,1,1801.84,29</t>
  </si>
  <si>
    <t>pmedcap10b,1,50,0.15,100,inf,60.0258,0,1,1801,29</t>
  </si>
  <si>
    <t>pmedcap10b,1,50,0.2,100,inf,60.0271,0,1,1800.72,29</t>
  </si>
  <si>
    <t>pmedcap10b,2,5,0.05,100,1016,189.205,5,88,1800.07,13165</t>
  </si>
  <si>
    <t>pmedcap10b,2,5,0.1,100,1017,438.864,18,79,1800.09,13025</t>
  </si>
  <si>
    <t>pmedcap10b,2,5,0.15,100,1027,923.819,18,35,1800.11,6801</t>
  </si>
  <si>
    <t>pmedcap10b,2,5,0.2,100,1033,680.128,6,26,1800.44,6741</t>
  </si>
  <si>
    <t>pmedcap10b,2,10,0.05,100,1017,121.759,0,29,1802.6,6296</t>
  </si>
  <si>
    <t>pmedcap10b,2,10,0.1,100,1036,609.357,0,10,1800.52,2579</t>
  </si>
  <si>
    <t>pmedcap10b,2,10,0.15,100,1070,1614.58,0,2,1804.57,372</t>
  </si>
  <si>
    <t>pmedcap10b,2,10,0.2,100,inf,60.0228,0,1,1800.74,29</t>
  </si>
  <si>
    <t>pmedcap10b,2,25,0.05,100,1043,560.871,0,6,1800.55,1819</t>
  </si>
  <si>
    <t>pmedcap10b,2,25,0.1,100,inf,60.0238,0,1,1800.84,29</t>
  </si>
  <si>
    <t>pmedcap10b,2,25,0.15,100,inf,60.0223,0,1,1800.64,29</t>
  </si>
  <si>
    <t>pmedcap10b,2,25,0.2,100,inf,60.037,0,1,1800.53,29</t>
  </si>
  <si>
    <t>pmedcap10b,2,50,0.05,100,1063,357.56,0,8,1801.16,2743</t>
  </si>
  <si>
    <t>pmedcap10b,2,50,0.1,100,inf,60.0241,0,1,1800.83,29</t>
  </si>
  <si>
    <t>pmedcap6b,0,0,0.05,100,954,6.56303,0,2221,1800.02,95723</t>
  </si>
  <si>
    <t>pmedcap6b,0,0,0.1,100,954,19.6268,14,3163,1800.08,99908</t>
  </si>
  <si>
    <t>pmedcap6b,0,0,0.15,100,954,7.0542,0,3749,1800,91344</t>
  </si>
  <si>
    <t>pmedcap6b,0,0,0.2,100,954,5.77248,0,2590,1800.03,88496</t>
  </si>
  <si>
    <t>pmedcap6b,1,5,0.05,100,954,107.18,12,603,1800.04,32456</t>
  </si>
  <si>
    <t>pmedcap6b,1,5,0.1,100,954,66.6453,7,535,1800.03,31434</t>
  </si>
  <si>
    <t>pmedcap6b,1,5,0.15,100,956,764.776,159,509,1800.02,30527</t>
  </si>
  <si>
    <t>pmedcap6b,1,5,0.2,100,960,40.6773,5,415,1800.03,28147</t>
  </si>
  <si>
    <t>pmedcap6b,1,10,0.05,100,954,18.5148,0,687,1800.01,32264</t>
  </si>
  <si>
    <t>pmedcap6b,1,10,0.1,100,954,76.6806,10,560,1800.01,32332</t>
  </si>
  <si>
    <t>pmedcap6b,1,10,0.15,100,956,21.3232,0,559,1800.08,27787</t>
  </si>
  <si>
    <t>pmedcap6b,1,10,0.2,100,960,182.111,30,458,1800.01,28879</t>
  </si>
  <si>
    <t>pmedcap6b,1,25,0.05,100,956,19.6339,0,367,1800.13,19124</t>
  </si>
  <si>
    <t>pmedcap6b,1,25,0.1,100,960,242.176,0,154,1800.03,11325</t>
  </si>
  <si>
    <t>pmedcap6b,1,25,0.15,100,965,173.822,3,53,1800.68,5748</t>
  </si>
  <si>
    <t>pmedcap6b,1,25,0.2,100,980,546.474,0,16,1801.8,2814</t>
  </si>
  <si>
    <t>pmedcap6b,1,50,0.05,100,962,123.403,0,166,1800.15,12155</t>
  </si>
  <si>
    <t>pmedcap6b,1,50,0.1,100,965,122.569,0,41,1800.3,4887</t>
  </si>
  <si>
    <t>pmedcap6b,1,50,0.15,100,1021,1804.61,0,1,1804.63,497</t>
  </si>
  <si>
    <t>pmedcap6b,1,50,0.2,100,inf,60.0244,0,1,1801.29,29</t>
  </si>
  <si>
    <t>pmedcap6b,2,5,0.05,100,954,292.352,64,498,1800.05,27795</t>
  </si>
  <si>
    <t>pmedcap6b,2,5,0.1,100,954,79.6898,4,364,1800.06,21873</t>
  </si>
  <si>
    <t>pmedcap6b,2,5,0.15,100,960,567.853,48,259,1800,22643</t>
  </si>
  <si>
    <t>pmedcap6b,2,5,0.2,100,960,270.931,26,297,1800.03,21965</t>
  </si>
  <si>
    <t>pmedcap6b,2,10,0.05,100,954,44.716,0,201,1800.06,14647</t>
  </si>
  <si>
    <t>pmedcap6b,2,10,0.1,100,960,91.1051,7,177,1800.19,12301</t>
  </si>
  <si>
    <t>pmedcap6b,2,10,0.15,100,962,1507.2,40,50,1800.13,7203</t>
  </si>
  <si>
    <t>pmedcap6b,2,10,0.2,100,978,1238.97,16,25,1800.25,3709</t>
  </si>
  <si>
    <t>pmedcap6b,2,25,0.05,100,960,382.02,15,100,1800.23,10893</t>
  </si>
  <si>
    <t>pmedcap6b,2,25,0.1,100,977,1791.95,20,22,1801.35,3557</t>
  </si>
  <si>
    <t>pmedcap6b,2,25,0.15,100,1135,1815.92,0,1,1815.93,51</t>
  </si>
  <si>
    <t>pmedcap6b,2,25,0.2,100,inf,60.0364,0,1,1800.67,29</t>
  </si>
  <si>
    <t>pmedcap6b,2,50,0.05,100,960,58.2218,0,190,1800.06,13615</t>
  </si>
  <si>
    <t>pmedcap6b,2,50,0.1,100,986,1617.45,12,17,1800.14,3521</t>
  </si>
  <si>
    <t>pmedcap6b,2,50,0.15,100,inf,60.0247,0,1,1800.66,29</t>
  </si>
  <si>
    <t>pmedcap6b,2,50,0.2,100,inf,60.0275,0,1,1800.63,29</t>
  </si>
  <si>
    <t>pmedcap6b,3,0,0.05,100,986,49.5729,0,81,1800.21,12437</t>
  </si>
  <si>
    <t>pmedcap6b,3,10,0.05,100,986,762.403,31,87,1800.23,12763</t>
  </si>
  <si>
    <t>pmedcap6b,3,25,0.05,100,986,466.175,13,84,1800.09,13378</t>
  </si>
  <si>
    <t>pmedcap6b,3,50,0.05,100,986,380.252,11,101,1800.04,14639</t>
  </si>
  <si>
    <t>pmedcap8b,0,0,0.05,100,1043,12.6648,2,1721,1800,83954</t>
  </si>
  <si>
    <t>pmedcap8b,0,0,0.1,100,1043,52.9286,24,2060,1800.01,89546</t>
  </si>
  <si>
    <t>pmedcap8b,0,0,0.15,100,1043,16.9358,0,1631,1800.03,87636</t>
  </si>
  <si>
    <t>pmedcap8b,0,0,0.2,100,1043,12.8043,0,2055,1800,95091</t>
  </si>
  <si>
    <t>pmedcap8b,1,5,0.05,100,1045,776.291,162,753,1800.02,32619</t>
  </si>
  <si>
    <t>pmedcap8b,1,5,0.1,100,1047,75.1899,6,335,1800.07,29338</t>
  </si>
  <si>
    <t>pmedcap8b,1,5,0.15,100,1047,42.3599,0,408,1800.03,26395</t>
  </si>
  <si>
    <t>pmedcap8b,1,5,0.2,100,1055,61.3804,2,238,1800.08,23849</t>
  </si>
  <si>
    <t>pmedcap8b,1,10,0.05,100,1045,39.12,5,392,1800.05,29231</t>
  </si>
  <si>
    <t>pmedcap8b,1,10,0.1,100,1047,83.8291,5,394,1800.02,27321</t>
  </si>
  <si>
    <t>pmedcap8b,1,10,0.15,100,1047,172.59,17,283,1800.02,27207</t>
  </si>
  <si>
    <t>pmedcap8b,1,10,0.2,100,1055,370.109,29,219,1800.13,24580</t>
  </si>
  <si>
    <t>pmedcap8b,1,25,0.05,100,1047,456.833,34,169,1800.3,17614</t>
  </si>
  <si>
    <t>pmedcap8b,1,25,0.1,100,1059,846.951,18,43,1800.43,7620</t>
  </si>
  <si>
    <t>pmedcap8b,1,25,0.15,100,1076,498.224,6,31,1800.15,4071</t>
  </si>
  <si>
    <t>pmedcap8b,1,25,0.2,100,1095,897.337,0,8,1801.05,1840</t>
  </si>
  <si>
    <t>pmedcap8b,1,50,0.05,100,1058,184.724,0,72,1800.03,9759</t>
  </si>
  <si>
    <t>pmedcap8b,1,50,0.1,100,1076,1800.28,14,15,1800.28,3336</t>
  </si>
  <si>
    <t>pmedcap8b,1,50,0.15,100,1123,1802.55,0,1,1802.55,300</t>
  </si>
  <si>
    <t>pmedcap8b,1,50,0.2,100,inf,60.0257,0,1,1801.25,29</t>
  </si>
  <si>
    <t>pmedcap8b,2,5,0.05,100,1047,94.7185,12,332,1800.06,25654</t>
  </si>
  <si>
    <t>pmedcap8b,2,5,0.1,100,1047,43.8298,0,266,1800.11,23628</t>
  </si>
  <si>
    <t>pmedcap8b,2,5,0.15,100,1047,158.163,10,239,1800.05,22790</t>
  </si>
  <si>
    <t>pmedcap8b,2,5,0.2,100,1048,65.757,3,257,1800.12,19571</t>
  </si>
  <si>
    <t>pmedcap8b,2,10,0.05,100,1047,155.736,8,228,1800.02,19007</t>
  </si>
  <si>
    <t>pmedcap8b,2,10,0.1,100,1048,156.912,4,80,1800.64,9218</t>
  </si>
  <si>
    <t>pmedcap8b,2,10,0.15,100,1064,388.02,6,31,1800.46,5402</t>
  </si>
  <si>
    <t>pmedcap8b,2,10,0.2,100,1068,880.323,0,9,1800.07,2898</t>
  </si>
  <si>
    <t>pmedcap8b,2,25,0.05,100,1055,448.873,15,109,1800.16,11237</t>
  </si>
  <si>
    <t>pmedcap8b,2,25,0.1,100,1073,1526.35,14,20,1800.49,4203</t>
  </si>
  <si>
    <t>pmedcap8b,2,25,0.15,100,1440,1840.71,0,1,1840.71,62</t>
  </si>
  <si>
    <t>pmedcap8b,2,25,0.2,100,inf,60.0263,0,1,1800.73,29</t>
  </si>
  <si>
    <t>pmedcap8b,2,50,0.05,100,1059,156.357,1,77,1800.04,10579</t>
  </si>
  <si>
    <t>pmedcap8b,2,50,0.1,100,1100,1695.23,13,16,1800.36,3540</t>
  </si>
  <si>
    <t>pmedcap8b,2,50,0.15,100,inf,60.021,0,1,1800.81,29</t>
  </si>
  <si>
    <t>pmedcap8b,2,50,0.2,100,inf,60.0238,0,1,1800.55,29</t>
  </si>
  <si>
    <t>pmedcap8b,3,0,0.05,100,1096,978.205,25,62,1800.08,13792</t>
  </si>
  <si>
    <t>pmedcap8b,3,10,0.05,100,1096,199.119,5,94,1800.12,13667</t>
  </si>
  <si>
    <t>pmedcap8b,3,25,0.05,100,1096,467.071,21,96,1800,13960</t>
  </si>
  <si>
    <t>pmedcap8b,3,50,0.05,100,1096,462.178,13,74,1800.17,14010</t>
  </si>
  <si>
    <t>pmedcap5a,3,0,0.2,50,infeas,infeas,infeas,infeas,infeas</t>
  </si>
  <si>
    <t>pmedcap5a,3,10,0.2,50,infeas,infeas,infeas,infeas,infeas</t>
  </si>
  <si>
    <t>pmedcap5a,3,10,0.1,50,infeas,infeas,infeas,infeas,infeas</t>
  </si>
  <si>
    <t>pmedcap5a,3,25,0.1,50,infeas,infeas,infeas,infeas,infeas</t>
  </si>
  <si>
    <t>pmedcap5a,3,10,0.15,50,infeas,infeas,infeas,infeas,infeas</t>
  </si>
  <si>
    <t>pmedcap5a,3,0,0.15,50,infeas,infeas,infeas,infeas,infeas</t>
  </si>
  <si>
    <t>pmedcap5a,3,0,0.1,50,infeas,infeas,infeas,infeas,infeas</t>
  </si>
  <si>
    <t>pmedcap5a,3,50,0.15,50,infeas,infeas,infeas,infeas,infeas</t>
  </si>
  <si>
    <t>pmedcap5a,3,50,0.1,50,infeas,infeas,infeas,infeas,infeas</t>
  </si>
  <si>
    <t>pmedcap5a,3,50,0.2,50,infeas,infeas,infeas,infeas,infeas</t>
  </si>
  <si>
    <t>pmedcap5a,3,25,0.2,50,infeas,infeas,infeas,infeas,infeas</t>
  </si>
  <si>
    <t>pmedcap5a,3,25,0.15,50,infeas,infeas,infeas,infeas,infeas</t>
  </si>
  <si>
    <t>pmedcap1b,3,10,0.2,100,infeas,infeas,infeas,infeas,infeas</t>
  </si>
  <si>
    <t>pmedcap1b,3,10,0.1,100,infeas,infeas,infeas,infeas,infeas</t>
  </si>
  <si>
    <t>pmedcap1b,3,10,0.15,100,infeas,infeas,infeas,infeas,infeas</t>
  </si>
  <si>
    <t>pmedcap1b,3,0,0.1,100,infeas,infeas,infeas,infeas,infeas</t>
  </si>
  <si>
    <t>pmedcap1b,3,0,0.15,100,infeas,infeas,infeas,infeas,infeas</t>
  </si>
  <si>
    <t>pmedcap1b,3,0,0.2,100,infeas,infeas,infeas,infeas,infeas</t>
  </si>
  <si>
    <t>pmedcap1b,3,25,0.15,100,infeas,infeas,infeas,infeas,infeas</t>
  </si>
  <si>
    <t>pmedcap1b,3,25,0.1,100,infeas,infeas,infeas,infeas,infeas</t>
  </si>
  <si>
    <t>pmedcap1b,3,50,0.1,100,infeas,infeas,infeas,infeas,infeas</t>
  </si>
  <si>
    <t>pmedcap1b,3,50,0.2,100,infeas,infeas,infeas,infeas,infeas</t>
  </si>
  <si>
    <t>pmedcap1b,3,25,0.2,100,infeas,infeas,infeas,infeas,infeas</t>
  </si>
  <si>
    <t>pmedcap1b,3,50,0.15,100,infeas,infeas,infeas,infeas,infeas</t>
  </si>
  <si>
    <t>pmedcap8a,3,10,0.1,50,infeas,infeas,infeas,infeas,infeas</t>
  </si>
  <si>
    <t>pmedcap8a,3,0,0.2,50,infeas,infeas,infeas,infeas,infeas</t>
  </si>
  <si>
    <t>pmedcap8a,2,50,0.2,50,infeas,infeas,infeas,infeas,infeas</t>
  </si>
  <si>
    <t>pmedcap8a,3,10,0.05,50,infeas,infeas,infeas,infeas,infeas</t>
  </si>
  <si>
    <t>pmedcap8a,3,0,0.05,50,infeas,infeas,infeas,infeas,infeas</t>
  </si>
  <si>
    <t>pmedcap8a,3,0,0.1,50,infeas,infeas,infeas,infeas,infeas</t>
  </si>
  <si>
    <t>pmedcap8a,3,0,0.15,50,infeas,infeas,infeas,infeas,infeas</t>
  </si>
  <si>
    <t>pmedcap8a,2,50,0.15,50,infeas,infeas,infeas,infeas,infeas</t>
  </si>
  <si>
    <t>pmedcap8a,3,25,0.1,50,infeas,infeas,infeas,infeas,infeas</t>
  </si>
  <si>
    <t>pmedcap8a,3,25,0.05,50,infeas,infeas,infeas,infeas,infeas</t>
  </si>
  <si>
    <t>pmedcap8a,3,25,0.2,50,infeas,infeas,infeas,infeas,infeas</t>
  </si>
  <si>
    <t>pmedcap8a,3,50,0.15,50,infeas,infeas,infeas,infeas,infeas</t>
  </si>
  <si>
    <t>pmedcap8a,3,50,0.2,50,infeas,infeas,infeas,infeas,infeas</t>
  </si>
  <si>
    <t>pmedcap8a,3,50,0.1,50,infeas,infeas,infeas,infeas,infeas</t>
  </si>
  <si>
    <t>pmedcap8a,3,10,0.2,50,infeas,infeas,infeas,infeas,infeas</t>
  </si>
  <si>
    <t>pmedcap8a,3,25,0.15,50,infeas,infeas,infeas,infeas,infeas</t>
  </si>
  <si>
    <t>pmedcap8a,3,10,0.15,50,infeas,infeas,infeas,infeas,infeas</t>
  </si>
  <si>
    <t>pmedcap8a,3,50,0.05,50,infeas,infeas,infeas,infeas,infeas</t>
  </si>
  <si>
    <t>pmedcap6a,3,0,0.05,50,infeas,infeas,infeas,infeas,infeas</t>
  </si>
  <si>
    <t>pmedcap6a,2,50,0.2,50,infeas,infeas,infeas,infeas,infeas</t>
  </si>
  <si>
    <t>pmedcap6a,3,0,0.15,50,infeas,infeas,infeas,infeas,infeas</t>
  </si>
  <si>
    <t>pmedcap6a,3,0,0.2,50,infeas,infeas,infeas,infeas,infeas</t>
  </si>
  <si>
    <t>pmedcap6a,3,0,0.1,50,infeas,infeas,infeas,infeas,infeas</t>
  </si>
  <si>
    <t>pmedcap6a,3,25,0.1,50,infeas,infeas,infeas,infeas,infeas</t>
  </si>
  <si>
    <t>pmedcap6a,3,10,0.15,50,infeas,infeas,infeas,infeas,infeas</t>
  </si>
  <si>
    <t>pmedcap6a,3,10,0.1,50,infeas,infeas,infeas,infeas,infeas</t>
  </si>
  <si>
    <t>pmedcap6a,3,25,0.05,50,infeas,infeas,infeas,infeas,infeas</t>
  </si>
  <si>
    <t>pmedcap6a,3,50,0.05,50,infeas,infeas,infeas,infeas,infeas</t>
  </si>
  <si>
    <t>pmedcap6a,3,25,0.2,50,infeas,infeas,infeas,infeas,infeas</t>
  </si>
  <si>
    <t>pmedcap6a,3,25,0.15,50,infeas,infeas,infeas,infeas,infeas</t>
  </si>
  <si>
    <t>pmedcap6a,3,10,0.2,50,infeas,infeas,infeas,infeas,infeas</t>
  </si>
  <si>
    <t>pmedcap6a,3,50,0.1,50,infeas,infeas,infeas,infeas,infeas</t>
  </si>
  <si>
    <t>pmedcap6a,3,10,0.05,50,infeas,infeas,infeas,infeas,infeas</t>
  </si>
  <si>
    <t>pmedcap6a,3,50,0.2,50,infeas,infeas,infeas,infeas,infeas</t>
  </si>
  <si>
    <t>pmedcap6a,3,50,0.15,50,infeas,infeas,infeas,infeas,infeas</t>
  </si>
  <si>
    <t>SJC1,1,5,0.2,100,infeas,infeas,infeas,infeas,infeas</t>
  </si>
  <si>
    <t>SJC1,1,5,0.15,100,infeas,infeas,infeas,infeas,infeas</t>
  </si>
  <si>
    <t>SJC1,1,10,0.2,100,infeas,infeas,infeas,infeas,infeas</t>
  </si>
  <si>
    <t>SJC1,1,10,0.15,100,infeas,infeas,infeas,infeas,infeas</t>
  </si>
  <si>
    <t>SJC1,1,25,0.2,100,infeas,infeas,infeas,infeas,infeas</t>
  </si>
  <si>
    <t>SJC1,1,25,0.15,100,infeas,infeas,infeas,infeas,infeas</t>
  </si>
  <si>
    <t>SJC1,1,50,0.15,100,infeas,infeas,infeas,infeas,infeas</t>
  </si>
  <si>
    <t>SJC1,1,50,0.2,100,infeas,infeas,infeas,infeas,infeas</t>
  </si>
  <si>
    <t>SJC1,2,25,0.15,100,infeas,infeas,infeas,infeas,infeas</t>
  </si>
  <si>
    <t>SJC1,3,0,0.1,100,infeas,infeas,infeas,infeas,infeas</t>
  </si>
  <si>
    <t>SJC1,2,50,0.2,100,infeas,infeas,infeas,infeas,infeas</t>
  </si>
  <si>
    <t>SJC1,2,50,0.15,100,infeas,infeas,infeas,infeas,infeas</t>
  </si>
  <si>
    <t>SJC1,2,25,0.2,100,infeas,infeas,infeas,infeas,infeas</t>
  </si>
  <si>
    <t>SJC1,3,0,0.15,100,infeas,infeas,infeas,infeas,infeas</t>
  </si>
  <si>
    <t>SJC1,3,25,0.15,100,infeas,infeas,infeas,infeas,infeas</t>
  </si>
  <si>
    <t>SJC1,3,10,0.1,100,infeas,infeas,infeas,infeas,infeas</t>
  </si>
  <si>
    <t>SJC1,3,0,0.2,100,infeas,infeas,infeas,infeas,infeas</t>
  </si>
  <si>
    <t>SJC1,3,25,0.2,100,infeas,infeas,infeas,infeas,infeas</t>
  </si>
  <si>
    <t>SJC1,3,10,0.15,100,infeas,infeas,infeas,infeas,infeas</t>
  </si>
  <si>
    <t>SJC1,3,10,0.2,100,infeas,infeas,infeas,infeas,infeas</t>
  </si>
  <si>
    <t>SJC1,3,25,0.1,100,infeas,infeas,infeas,infeas,infeas</t>
  </si>
  <si>
    <t>SJC1,3,50,0.1,100,infeas,infeas,infeas,infeas,infeas</t>
  </si>
  <si>
    <t>SJC1,3,50,0.15,100,infeas,infeas,infeas,infeas,infeas</t>
  </si>
  <si>
    <t>SJC1,3,50,0.2,100,infeas,infeas,infeas,infeas,infeas</t>
  </si>
  <si>
    <t>pmedcap1a,3,0,0.2,50,infeas,infeas,infeas,infeas,infeas</t>
  </si>
  <si>
    <t>pmedcap1a,3,0,0.15,50,infeas,infeas,infeas,infeas,infeas</t>
  </si>
  <si>
    <t>pmedcap1a,3,10,0.15,50,infeas,infeas,infeas,infeas,infeas</t>
  </si>
  <si>
    <t>pmedcap1a,3,10,0.2,50,infeas,infeas,infeas,infeas,infeas</t>
  </si>
  <si>
    <t>pmedcap1a,3,25,0.15,50,infeas,infeas,infeas,infeas,infeas</t>
  </si>
  <si>
    <t>pmedcap1a,3,50,0.15,50,infeas,infeas,infeas,infeas,infeas</t>
  </si>
  <si>
    <t>pmedcap1a,3,50,0.2,50,infeas,infeas,infeas,infeas,infeas</t>
  </si>
  <si>
    <t>pmedcap1a,3,25,0.2,50,infeas,infeas,infeas,infeas,infeas</t>
  </si>
  <si>
    <t>pmedcap3b,3,0,0.2,100,infeas,infeas,infeas,infeas,infeas</t>
  </si>
  <si>
    <t>pmedcap3b,3,0,0.1,100,infeas,infeas,infeas,infeas,infeas</t>
  </si>
  <si>
    <t>pmedcap3b,3,10,0.1,100,infeas,infeas,infeas,infeas,infeas</t>
  </si>
  <si>
    <t>pmedcap3b,3,0,0.15,100,infeas,infeas,infeas,infeas,infeas</t>
  </si>
  <si>
    <t>pmedcap3b,3,10,0.2,100,infeas,infeas,infeas,infeas,infeas</t>
  </si>
  <si>
    <t>pmedcap3b,3,10,0.15,100,infeas,infeas,infeas,infeas,infeas</t>
  </si>
  <si>
    <t>pmedcap3b,3,25,0.15,100,infeas,infeas,infeas,infeas,infeas</t>
  </si>
  <si>
    <t>pmedcap3b,3,25,0.1,100,infeas,infeas,infeas,infeas,infeas</t>
  </si>
  <si>
    <t>pmedcap3b,3,50,0.15,100,infeas,infeas,infeas,infeas,infeas</t>
  </si>
  <si>
    <t>pmedcap3b,3,50,0.2,100,infeas,infeas,infeas,infeas,infeas</t>
  </si>
  <si>
    <t>pmedcap3b,3,50,0.1,100,infeas,infeas,infeas,infeas,infeas</t>
  </si>
  <si>
    <t>pmedcap3b,3,25,0.2,100,infeas,infeas,infeas,infeas,infeas</t>
  </si>
  <si>
    <t>SJC4b,3,0,0.15,402,infeas,infeas,infeas,infeas,infeas</t>
  </si>
  <si>
    <t>SJC4b,3,0,0.2,402,infeas,infeas,infeas,infeas,infeas</t>
  </si>
  <si>
    <t>SJC4b,3,25,0.15,402,infeas,infeas,infeas,infeas,infeas</t>
  </si>
  <si>
    <t>SJC4b,3,10,0.15,402,infeas,infeas,infeas,infeas,infeas</t>
  </si>
  <si>
    <t>SJC4b,3,10,0.2,402,infeas,infeas,infeas,infeas,infeas</t>
  </si>
  <si>
    <t>SJC4b,3,25,0.2,402,infeas,infeas,infeas,infeas,infeas</t>
  </si>
  <si>
    <t>SJC4b,3,50,0.2,402,infeas,infeas,infeas,infeas,infeas</t>
  </si>
  <si>
    <t>SJC4b,3,50,0.15,402,infeas,infeas,infeas,infeas,infeas</t>
  </si>
  <si>
    <t>pmedcap4b,3,0,0.1,100,infeas,infeas,infeas,infeas,infeas</t>
  </si>
  <si>
    <t>pmedcap4b,3,0,0.15,100,infeas,infeas,infeas,infeas,infeas</t>
  </si>
  <si>
    <t>pmedcap4b,3,25,0.15,100,infeas,infeas,infeas,infeas,infeas</t>
  </si>
  <si>
    <t>pmedcap4b,3,10,0.2,100,infeas,infeas,infeas,infeas,infeas</t>
  </si>
  <si>
    <t>pmedcap4b,3,0,0.2,100,infeas,infeas,infeas,infeas,infeas</t>
  </si>
  <si>
    <t>pmedcap4b,3,25,0.2,100,infeas,infeas,infeas,infeas,infeas</t>
  </si>
  <si>
    <t>pmedcap4b,3,10,0.15,100,infeas,infeas,infeas,infeas,infeas</t>
  </si>
  <si>
    <t>pmedcap4b,3,25,0.1,100,infeas,infeas,infeas,infeas,infeas</t>
  </si>
  <si>
    <t>pmedcap4b,3,10,0.1,100,infeas,infeas,infeas,infeas,infeas</t>
  </si>
  <si>
    <t>pmedcap4b,3,50,0.1,100,infeas,infeas,infeas,infeas,infeas</t>
  </si>
  <si>
    <t>pmedcap4b,3,50,0.15,100,infeas,infeas,infeas,infeas,infeas</t>
  </si>
  <si>
    <t>pmedcap4b,3,50,0.2,100,infeas,infeas,infeas,infeas,infeas</t>
  </si>
  <si>
    <t>pmedcap3a,3,25,0.15,50,infeas,infeas,infeas,infeas,infeas</t>
  </si>
  <si>
    <t>pmedcap3a,3,25,0.1,50,infeas,infeas,infeas,infeas,infeas</t>
  </si>
  <si>
    <t>pmedcap3a,3,0,0.15,50,infeas,infeas,infeas,infeas,infeas</t>
  </si>
  <si>
    <t>pmedcap3a,3,10,0.1,50,infeas,infeas,infeas,infeas,infeas</t>
  </si>
  <si>
    <t>pmedcap3a,3,0,0.2,50,infeas,infeas,infeas,infeas,infeas</t>
  </si>
  <si>
    <t>pmedcap3a,3,0,0.1,50,infeas,infeas,infeas,infeas,infeas</t>
  </si>
  <si>
    <t>pmedcap3a,3,10,0.2,50,infeas,infeas,infeas,infeas,infeas</t>
  </si>
  <si>
    <t>pmedcap3a,3,10,0.15,50,infeas,infeas,infeas,infeas,infeas</t>
  </si>
  <si>
    <t>pmedcap3a,3,25,0.2,50,infeas,infeas,infeas,infeas,infeas</t>
  </si>
  <si>
    <t>pmedcap3a,3,50,0.1,50,infeas,infeas,infeas,infeas,infeas</t>
  </si>
  <si>
    <t>pmedcap3a,3,50,0.15,50,infeas,infeas,infeas,infeas,infeas</t>
  </si>
  <si>
    <t>pmedcap3a,3,50,0.2,50,infeas,infeas,infeas,infeas,infeas</t>
  </si>
  <si>
    <t>pmedcap2a,3,10,0.1,50,infeas,infeas,infeas,infeas,infeas</t>
  </si>
  <si>
    <t>pmedcap2a,3,0,0.15,50,infeas,infeas,infeas,infeas,infeas</t>
  </si>
  <si>
    <t>pmedcap2a,3,0,0.1,50,infeas,infeas,infeas,infeas,infeas</t>
  </si>
  <si>
    <t>pmedcap2a,3,10,0.2,50,infeas,infeas,infeas,infeas,infeas</t>
  </si>
  <si>
    <t>pmedcap2a,3,0,0.2,50,infeas,infeas,infeas,infeas,infeas</t>
  </si>
  <si>
    <t>pmedcap2a,3,10,0.15,50,infeas,infeas,infeas,infeas,infeas</t>
  </si>
  <si>
    <t>pmedcap2a,3,25,0.15,50,infeas,infeas,infeas,infeas,infeas</t>
  </si>
  <si>
    <t>pmedcap2a,3,25,0.1,50,infeas,infeas,infeas,infeas,infeas</t>
  </si>
  <si>
    <t>pmedcap2a,3,25,0.2,50,infeas,infeas,infeas,infeas,infeas</t>
  </si>
  <si>
    <t>pmedcap2a,3,50,0.1,50,infeas,infeas,infeas,infeas,infeas</t>
  </si>
  <si>
    <t>pmedcap2a,3,50,0.15,50,infeas,infeas,infeas,infeas,infeas</t>
  </si>
  <si>
    <t>pmedcap2a,3,50,0.2,50,infeas,infeas,infeas,infeas,infeas</t>
  </si>
  <si>
    <t>pmedcap7a,3,10,0.1,50,infeas,infeas,infeas,infeas,infeas</t>
  </si>
  <si>
    <t>pmedcap7a,3,10,0.05,50,infeas,infeas,infeas,infeas,infeas</t>
  </si>
  <si>
    <t>pmedcap7a,3,0,0.05,50,infeas,infeas,infeas,infeas,infeas</t>
  </si>
  <si>
    <t>pmedcap7a,2,50,0.2,50,infeas,infeas,infeas,infeas,infeas</t>
  </si>
  <si>
    <t>pmedcap7a,3,0,0.15,50,infeas,infeas,infeas,infeas,infeas</t>
  </si>
  <si>
    <t>pmedcap7a,3,0,0.1,50,infeas,infeas,infeas,infeas,infeas</t>
  </si>
  <si>
    <t>pmedcap7a,3,0,0.2,50,infeas,infeas,infeas,infeas,infeas</t>
  </si>
  <si>
    <t>pmedcap7a,2,50,0.15,50,infeas,infeas,infeas,infeas,infeas</t>
  </si>
  <si>
    <t>pmedcap7a,3,50,0.15,50,infeas,infeas,infeas,infeas,infeas</t>
  </si>
  <si>
    <t>pmedcap7a,3,10,0.2,50,infeas,infeas,infeas,infeas,infeas</t>
  </si>
  <si>
    <t>pmedcap7a,3,25,0.2,50,infeas,infeas,infeas,infeas,infeas</t>
  </si>
  <si>
    <t>pmedcap7a,3,10,0.15,50,infeas,infeas,infeas,infeas,infeas</t>
  </si>
  <si>
    <t>pmedcap7a,3,25,0.1,50,infeas,infeas,infeas,infeas,infeas</t>
  </si>
  <si>
    <t>pmedcap7a,3,25,0.05,50,infeas,infeas,infeas,infeas,infeas</t>
  </si>
  <si>
    <t>pmedcap7a,3,25,0.15,50,infeas,infeas,infeas,infeas,infeas</t>
  </si>
  <si>
    <t>pmedcap7a,3,50,0.2,50,infeas,infeas,infeas,infeas,infeas</t>
  </si>
  <si>
    <t>pmedcap7a,3,50,0.1,50,infeas,infeas,infeas,infeas,infeas</t>
  </si>
  <si>
    <t>pmedcap7a,3,50,0.05,50,infeas,infeas,infeas,infeas,infeas</t>
  </si>
  <si>
    <t>pmedcap10a,1,50,0.2,50,infeas,infeas,infeas,infeas,infeas</t>
  </si>
  <si>
    <t>pmedcap10a,1,25,0.15,50,infeas,infeas,infeas,infeas,infeas</t>
  </si>
  <si>
    <t>pmedcap10a,1,25,0.2,50,infeas,infeas,infeas,infeas,infeas</t>
  </si>
  <si>
    <t>pmedcap10a,1,50,0.15,50,infeas,infeas,infeas,infeas,infeas</t>
  </si>
  <si>
    <t>pmedcap10a,3,0,0.1,50,infeas,infeas,infeas,infeas,infeas</t>
  </si>
  <si>
    <t>pmedcap10a,3,0,0.15,50,infeas,infeas,infeas,infeas,infeas</t>
  </si>
  <si>
    <t>pmedcap10a,3,0,0.2,50,infeas,infeas,infeas,infeas,infeas</t>
  </si>
  <si>
    <t>pmedcap10a,3,0,0.05,50,infeas,infeas,infeas,infeas,infeas</t>
  </si>
  <si>
    <t>pmedcap10a,2,50,0.2,50,infeas,infeas,infeas,infeas,infeas</t>
  </si>
  <si>
    <t>pmedcap10a,2,50,0.15,50,infeas,infeas,infeas,infeas,infeas</t>
  </si>
  <si>
    <t>pmedcap10a,2,50,0.1,50,infeas,infeas,infeas,infeas,infeas</t>
  </si>
  <si>
    <t>pmedcap10a,2,25,0.2,50,infeas,infeas,infeas,infeas,infeas</t>
  </si>
  <si>
    <t>pmedcap10a,2,25,0.15,50,infeas,infeas,infeas,infeas,infeas</t>
  </si>
  <si>
    <t>pmedcap10a,3,10,0.2,50,infeas,infeas,infeas,infeas,infeas</t>
  </si>
  <si>
    <t>pmedcap10a,3,25,0.05,50,infeas,infeas,infeas,infeas,infeas</t>
  </si>
  <si>
    <t>pmedcap10a,3,10,0.05,50,infeas,infeas,infeas,infeas,infeas</t>
  </si>
  <si>
    <t>pmedcap10a,3,10,0.1,50,infeas,infeas,infeas,infeas,infeas</t>
  </si>
  <si>
    <t>pmedcap10a,3,50,0.05,50,infeas,infeas,infeas,infeas,infeas</t>
  </si>
  <si>
    <t>pmedcap10a,3,25,0.1,50,infeas,infeas,infeas,infeas,infeas</t>
  </si>
  <si>
    <t>pmedcap10a,3,25,0.15,50,infeas,infeas,infeas,infeas,infeas</t>
  </si>
  <si>
    <t>pmedcap10a,3,25,0.2,50,infeas,infeas,infeas,infeas,infeas</t>
  </si>
  <si>
    <t>pmedcap10a,3,50,0.1,50,infeas,infeas,infeas,infeas,infeas</t>
  </si>
  <si>
    <t>pmedcap10a,3,10,0.15,50,infeas,infeas,infeas,infeas,infeas</t>
  </si>
  <si>
    <t>pmedcap10a,3,50,0.2,50,infeas,infeas,infeas,infeas,infeas</t>
  </si>
  <si>
    <t>pmedcap10a,3,50,0.15,50,infeas,infeas,infeas,infeas,infeas</t>
  </si>
  <si>
    <t>pmedcap7b,3,25,0.15,100,infeas,infeas,infeas,infeas,infeas</t>
  </si>
  <si>
    <t>pmedcap7b,3,25,0.1,100,infeas,infeas,infeas,infeas,infeas</t>
  </si>
  <si>
    <t>pmedcap7b,3,0,0.2,100,infeas,infeas,infeas,infeas,infeas</t>
  </si>
  <si>
    <t>pmedcap7b,3,10,0.2,100,infeas,infeas,infeas,infeas,infeas</t>
  </si>
  <si>
    <t>pmedcap7b,3,10,0.1,100,infeas,infeas,infeas,infeas,infeas</t>
  </si>
  <si>
    <t>pmedcap7b,3,0,0.15,100,infeas,infeas,infeas,infeas,infeas</t>
  </si>
  <si>
    <t>pmedcap7b,3,0,0.1,100,infeas,infeas,infeas,infeas,infeas</t>
  </si>
  <si>
    <t>pmedcap7b,3,10,0.15,100,infeas,infeas,infeas,infeas,infeas</t>
  </si>
  <si>
    <t>pmedcap7b,3,50,0.2,100,infeas,infeas,infeas,infeas,infeas</t>
  </si>
  <si>
    <t>pmedcap7b,3,50,0.1,100,infeas,infeas,infeas,infeas,infeas</t>
  </si>
  <si>
    <t>pmedcap7b,3,25,0.2,100,infeas,infeas,infeas,infeas,infeas</t>
  </si>
  <si>
    <t>pmedcap7b,3,50,0.15,100,infeas,infeas,infeas,infeas,infeas</t>
  </si>
  <si>
    <t>pmedcap2b,3,10,0.2,100,infeas,infeas,infeas,infeas,infeas</t>
  </si>
  <si>
    <t>pmedcap2b,3,10,0.1,100,infeas,infeas,infeas,infeas,infeas</t>
  </si>
  <si>
    <t>pmedcap2b,3,0,0.15,100,infeas,infeas,infeas,infeas,infeas</t>
  </si>
  <si>
    <t>pmedcap2b,3,0,0.2,100,infeas,infeas,infeas,infeas,infeas</t>
  </si>
  <si>
    <t>pmedcap2b,3,10,0.15,100,infeas,infeas,infeas,infeas,infeas</t>
  </si>
  <si>
    <t>pmedcap2b,3,0,0.1,100,infeas,infeas,infeas,infeas,infeas</t>
  </si>
  <si>
    <t>pmedcap2b,3,25,0.1,100,infeas,infeas,infeas,infeas,infeas</t>
  </si>
  <si>
    <t>pmedcap2b,3,25,0.15,100,infeas,infeas,infeas,infeas,infeas</t>
  </si>
  <si>
    <t>pmedcap2b,3,25,0.2,100,infeas,infeas,infeas,infeas,infeas</t>
  </si>
  <si>
    <t>pmedcap2b,3,50,0.2,100,infeas,infeas,infeas,infeas,infeas</t>
  </si>
  <si>
    <t>pmedcap2b,3,50,0.1,100,infeas,infeas,infeas,infeas,infeas</t>
  </si>
  <si>
    <t>pmedcap2b,3,50,0.15,100,infeas,infeas,infeas,infeas,infeas</t>
  </si>
  <si>
    <t>pmedcap9a,3,0,0.1,50,infeas,infeas,infeas,infeas,infeas</t>
  </si>
  <si>
    <t>pmedcap9a,2,50,0.2,50,infeas,infeas,infeas,infeas,infeas</t>
  </si>
  <si>
    <t>pmedcap9a,3,0,0.15,50,infeas,infeas,infeas,infeas,infeas</t>
  </si>
  <si>
    <t>pmedcap9a,3,0,0.05,50,infeas,infeas,infeas,infeas,infeas</t>
  </si>
  <si>
    <t>pmedcap9a,3,0,0.2,50,infeas,infeas,infeas,infeas,infeas</t>
  </si>
  <si>
    <t>pmedcap9a,2,50,0.15,50,infeas,infeas,infeas,infeas,infeas</t>
  </si>
  <si>
    <t>pmedcap9a,3,50,0.1,50,infeas,infeas,infeas,infeas,infeas</t>
  </si>
  <si>
    <t>pmedcap9a,3,10,0.2,50,infeas,infeas,infeas,infeas,infeas</t>
  </si>
  <si>
    <t>pmedcap9a,3,25,0.1,50,infeas,infeas,infeas,infeas,infeas</t>
  </si>
  <si>
    <t>pmedcap9a,3,10,0.1,50,infeas,infeas,infeas,infeas,infeas</t>
  </si>
  <si>
    <t>pmedcap9a,3,10,0.15,50,infeas,infeas,infeas,infeas,infeas</t>
  </si>
  <si>
    <t>pmedcap9a,3,50,0.05,50,infeas,infeas,infeas,infeas,infeas</t>
  </si>
  <si>
    <t>pmedcap9a,3,10,0.05,50,infeas,infeas,infeas,infeas,infeas</t>
  </si>
  <si>
    <t>pmedcap9a,3,25,0.2,50,infeas,infeas,infeas,infeas,infeas</t>
  </si>
  <si>
    <t>pmedcap9a,3,25,0.15,50,infeas,infeas,infeas,infeas,infeas</t>
  </si>
  <si>
    <t>pmedcap9a,3,25,0.05,50,infeas,infeas,infeas,infeas,infeas</t>
  </si>
  <si>
    <t>pmedcap9a,3,50,0.2,50,infeas,infeas,infeas,infeas,infeas</t>
  </si>
  <si>
    <t>pmedcap9a,3,50,0.15,50,infeas,infeas,infeas,infeas,infeas</t>
  </si>
  <si>
    <t>pmedcap5b,3,0,0.2,100,infeas,infeas,infeas,infeas,infeas</t>
  </si>
  <si>
    <t>pmedcap5b,3,0,0.15,100,infeas,infeas,infeas,infeas,infeas</t>
  </si>
  <si>
    <t>pmedcap5b,3,0,0.1,100,infeas,infeas,infeas,infeas,infeas</t>
  </si>
  <si>
    <t>pmedcap5b,3,10,0.1,100,infeas,infeas,infeas,infeas,infeas</t>
  </si>
  <si>
    <t>pmedcap5b,3,50,0.2,100,infeas,infeas,infeas,infeas,infeas</t>
  </si>
  <si>
    <t>pmedcap5b,3,50,0.1,100,infeas,infeas,infeas,infeas,infeas</t>
  </si>
  <si>
    <t>pmedcap5b,3,50,0.15,100,infeas,infeas,infeas,infeas,infeas</t>
  </si>
  <si>
    <t>pmedcap5b,3,25,0.15,100,infeas,infeas,infeas,infeas,infeas</t>
  </si>
  <si>
    <t>pmedcap5b,3,25,0.2,100,infeas,infeas,infeas,infeas,infeas</t>
  </si>
  <si>
    <t>pmedcap5b,3,25,0.1,100,infeas,infeas,infeas,infeas,infeas</t>
  </si>
  <si>
    <t>pmedcap5b,3,10,0.15,100,infeas,infeas,infeas,infeas,infeas</t>
  </si>
  <si>
    <t>pmedcap5b,3,10,0.2,100,infeas,infeas,infeas,infeas,infeas</t>
  </si>
  <si>
    <t>pmedcap4a,3,0,0.1,50,infeas,infeas,infeas,infeas,infeas</t>
  </si>
  <si>
    <t>pmedcap4a,3,0,0.2,50,infeas,infeas,infeas,infeas,infeas</t>
  </si>
  <si>
    <t>pmedcap4a,3,10,0.1,50,infeas,infeas,infeas,infeas,infeas</t>
  </si>
  <si>
    <t>pmedcap4a,3,0,0.15,50,infeas,infeas,infeas,infeas,infeas</t>
  </si>
  <si>
    <t>pmedcap4a,3,10,0.2,50,infeas,infeas,infeas,infeas,infeas</t>
  </si>
  <si>
    <t>pmedcap4a,3,25,0.15,50,infeas,infeas,infeas,infeas,infeas</t>
  </si>
  <si>
    <t>pmedcap4a,3,10,0.15,50,infeas,infeas,infeas,infeas,infeas</t>
  </si>
  <si>
    <t>pmedcap4a,3,25,0.1,50,infeas,infeas,infeas,infeas,infeas</t>
  </si>
  <si>
    <t>pmedcap4a,3,25,0.2,50,infeas,infeas,infeas,infeas,infeas</t>
  </si>
  <si>
    <t>pmedcap4a,3,50,0.15,50,infeas,infeas,infeas,infeas,infeas</t>
  </si>
  <si>
    <t>pmedcap4a,3,50,0.1,50,infeas,infeas,infeas,infeas,infeas</t>
  </si>
  <si>
    <t>pmedcap4a,3,50,0.2,50,infeas,infeas,infeas,infeas,infeas</t>
  </si>
  <si>
    <t>SJC3b,1,5,0.2,300,infeas,infeas,infeas,infeas,infeas</t>
  </si>
  <si>
    <t>SJC3b,1,5,0.15,300,infeas,infeas,infeas,infeas,infeas</t>
  </si>
  <si>
    <t>SJC3b,1,10,0.15,300,infeas,infeas,infeas,infeas,infeas</t>
  </si>
  <si>
    <t>SJC3b,1,10,0.2,300,infeas,infeas,infeas,infeas,infeas</t>
  </si>
  <si>
    <t>SJC3b,1,25,0.15,300,infeas,infeas,infeas,infeas,infeas</t>
  </si>
  <si>
    <t>SJC3b,1,25,0.2,300,infeas,infeas,infeas,infeas,infeas</t>
  </si>
  <si>
    <t>SJC3b,1,50,0.15,300,infeas,infeas,infeas,infeas,infeas</t>
  </si>
  <si>
    <t>SJC3b,1,50,0.2,300,infeas,infeas,infeas,infeas,infeas</t>
  </si>
  <si>
    <t>SJC3b,2,25,0.2,300,infeas,infeas,infeas,infeas,infeas</t>
  </si>
  <si>
    <t>SJC3b,2,25,0.15,300,infeas,infeas,infeas,infeas,infeas</t>
  </si>
  <si>
    <t>SJC3b,2,50,0.15,300,infeas,infeas,infeas,infeas,infeas</t>
  </si>
  <si>
    <t>SJC3b,3,0,0.15,300,infeas,infeas,infeas,infeas,infeas</t>
  </si>
  <si>
    <t>SJC3b,3,10,0.1,300,infeas,infeas,infeas,infeas,infeas</t>
  </si>
  <si>
    <t>SJC3b,3,10,0.2,300,infeas,infeas,infeas,infeas,infeas</t>
  </si>
  <si>
    <t>SJC3b,3,0,0.2,300,infeas,infeas,infeas,infeas,infeas</t>
  </si>
  <si>
    <t>SJC3b,3,10,0.15,300,infeas,infeas,infeas,infeas,infeas</t>
  </si>
  <si>
    <t>SJC3b,3,0,0.1,300,infeas,infeas,infeas,infeas,infeas</t>
  </si>
  <si>
    <t>SJC3b,2,50,0.2,300,infeas,infeas,infeas,infeas,infeas</t>
  </si>
  <si>
    <t>SJC3b,3,25,0.2,300,infeas,infeas,infeas,infeas,infeas</t>
  </si>
  <si>
    <t>SJC3b,3,25,0.15,300,infeas,infeas,infeas,infeas,infeas</t>
  </si>
  <si>
    <t>SJC3b,3,25,0.1,300,infeas,infeas,infeas,infeas,infeas</t>
  </si>
  <si>
    <t>SJC3b,3,50,0.2,300,infeas,infeas,infeas,infeas,infeas</t>
  </si>
  <si>
    <t>SJC3b,3,50,0.15,300,infeas,infeas,infeas,infeas,infeas</t>
  </si>
  <si>
    <t>SJC3b,3,50,0.1,300,infeas,infeas,infeas,infeas,infeas</t>
  </si>
  <si>
    <t>SJC3a,1,5,0.15,300,infeas,infeas,infeas,infeas,infeas</t>
  </si>
  <si>
    <t>SJC3a,1,5,0.2,300,infeas,infeas,infeas,infeas,infeas</t>
  </si>
  <si>
    <t>SJC3a,1,10,0.2,300,infeas,infeas,infeas,infeas,infeas</t>
  </si>
  <si>
    <t>SJC3a,1,10,0.15,300,infeas,infeas,infeas,infeas,infeas</t>
  </si>
  <si>
    <t>SJC3a,1,50,0.15,300,infeas,infeas,infeas,infeas,infeas</t>
  </si>
  <si>
    <t>SJC3a,1,50,0.2,300,infeas,infeas,infeas,infeas,infeas</t>
  </si>
  <si>
    <t>SJC3a,1,25,0.2,300,infeas,infeas,infeas,infeas,infeas</t>
  </si>
  <si>
    <t>SJC3a,1,25,0.15,300,infeas,infeas,infeas,infeas,infeas</t>
  </si>
  <si>
    <t>SJC3a,2,25,0.2,300,infeas,infeas,infeas,infeas,infeas</t>
  </si>
  <si>
    <t>SJC3a,2,25,0.15,300,infeas,infeas,infeas,infeas,infeas</t>
  </si>
  <si>
    <t>SJC3a,3,10,0.1,300,infeas,infeas,infeas,infeas,infeas</t>
  </si>
  <si>
    <t>SJC3a,3,0,0.2,300,infeas,infeas,infeas,infeas,infeas</t>
  </si>
  <si>
    <t>SJC3a,3,0,0.1,300,infeas,infeas,infeas,infeas,infeas</t>
  </si>
  <si>
    <t>SJC3a,3,0,0.15,300,infeas,infeas,infeas,infeas,infeas</t>
  </si>
  <si>
    <t>SJC3a,2,50,0.2,300,infeas,infeas,infeas,infeas,infeas</t>
  </si>
  <si>
    <t>SJC3a,2,50,0.15,300,infeas,infeas,infeas,infeas,infeas</t>
  </si>
  <si>
    <t>SJC3a,3,50,0.15,300,infeas,infeas,infeas,infeas,infeas</t>
  </si>
  <si>
    <t>SJC3a,3,10,0.15,300,infeas,infeas,infeas,infeas,infeas</t>
  </si>
  <si>
    <t>SJC3a,3,10,0.2,300,infeas,infeas,infeas,infeas,infeas</t>
  </si>
  <si>
    <t>SJC3a,3,25,0.2,300,infeas,infeas,infeas,infeas,infeas</t>
  </si>
  <si>
    <t>SJC3a,3,50,0.2,300,infeas,infeas,infeas,infeas,infeas</t>
  </si>
  <si>
    <t>SJC3a,3,25,0.1,300,infeas,infeas,infeas,infeas,infeas</t>
  </si>
  <si>
    <t>SJC3a,3,50,0.1,300,infeas,infeas,infeas,infeas,infeas</t>
  </si>
  <si>
    <t>SJC3a,3,25,0.15,300,infeas,infeas,infeas,infeas,infeas</t>
  </si>
  <si>
    <t>SJC4a,3,0,0.15,402,infeas,infeas,infeas,infeas,infeas</t>
  </si>
  <si>
    <t>SJC4a,3,0,0.2,402,infeas,infeas,infeas,infeas,infeas</t>
  </si>
  <si>
    <t>SJC4a,3,10,0.2,402,infeas,infeas,infeas,infeas,infeas</t>
  </si>
  <si>
    <t>SJC4a,3,10,0.15,402,infeas,infeas,infeas,infeas,infeas</t>
  </si>
  <si>
    <t>SJC4a,3,25,0.15,402,infeas,infeas,infeas,infeas,infeas</t>
  </si>
  <si>
    <t>SJC4a,3,25,0.2,402,infeas,infeas,infeas,infeas,infeas</t>
  </si>
  <si>
    <t>SJC4a,3,50,0.2,402,infeas,infeas,infeas,infeas,infeas</t>
  </si>
  <si>
    <t>SJC4a,3,50,0.15,402,infeas,infeas,infeas,infeas,infeas</t>
  </si>
  <si>
    <t>SJC2,3,0,0.2,200,infeas,infeas,infeas,infeas,infeas</t>
  </si>
  <si>
    <t>SJC2,3,0,0.15,200,infeas,infeas,infeas,infeas,infeas</t>
  </si>
  <si>
    <t>SJC2,3,10,0.15,200,infeas,infeas,infeas,infeas,infeas</t>
  </si>
  <si>
    <t>SJC2,3,10,0.2,200,infeas,infeas,infeas,infeas,infeas</t>
  </si>
  <si>
    <t>SJC2,3,25,0.2,200,infeas,infeas,infeas,infeas,infeas</t>
  </si>
  <si>
    <t>SJC2,3,50,0.15,200,infeas,infeas,infeas,infeas,infeas</t>
  </si>
  <si>
    <t>SJC2,3,50,0.2,200,infeas,infeas,infeas,infeas,infeas</t>
  </si>
  <si>
    <t>SJC2,3,25,0.15,200,infeas,infeas,infeas,infeas,infeas</t>
  </si>
  <si>
    <t>pmedcap9b,3,0,0.2,100,infeas,infeas,infeas,infeas,infeas</t>
  </si>
  <si>
    <t>pmedcap9b,3,10,0.15,100,infeas,infeas,infeas,infeas,infeas</t>
  </si>
  <si>
    <t>pmedcap9b,3,10,0.2,100,infeas,infeas,infeas,infeas,infeas</t>
  </si>
  <si>
    <t>pmedcap9b,3,0,0.15,100,infeas,infeas,infeas,infeas,infeas</t>
  </si>
  <si>
    <t>pmedcap9b,3,10,0.1,100,infeas,infeas,infeas,infeas,infeas</t>
  </si>
  <si>
    <t>pmedcap9b,3,0,0.1,100,infeas,infeas,infeas,infeas,infeas</t>
  </si>
  <si>
    <t>pmedcap9b,3,50,0.2,100,infeas,infeas,infeas,infeas,infeas</t>
  </si>
  <si>
    <t>pmedcap9b,3,25,0.2,100,infeas,infeas,infeas,infeas,infeas</t>
  </si>
  <si>
    <t>pmedcap9b,3,25,0.15,100,infeas,infeas,infeas,infeas,infeas</t>
  </si>
  <si>
    <t>pmedcap9b,3,50,0.15,100,infeas,infeas,infeas,infeas,infeas</t>
  </si>
  <si>
    <t>pmedcap9b,3,50,0.1,100,infeas,infeas,infeas,infeas,infeas</t>
  </si>
  <si>
    <t>pmedcap9b,3,25,0.1,100,infeas,infeas,infeas,infeas,infeas</t>
  </si>
  <si>
    <t>pmedcap9b,2,50,0.2,100,infeas,infeas,infeas,infeas,infeas</t>
  </si>
  <si>
    <t>pmedcap10b,3,10,0.05,100,infeas,infeas,infeas,infeas,infeas</t>
  </si>
  <si>
    <t>pmedcap10b,3,0,0.2,100,infeas,infeas,infeas,infeas,infeas</t>
  </si>
  <si>
    <t>pmedcap10b,3,0,0.15,100,infeas,infeas,infeas,infeas,infeas</t>
  </si>
  <si>
    <t>pmedcap10b,3,0,0.1,100,infeas,infeas,infeas,infeas,infeas</t>
  </si>
  <si>
    <t>pmedcap10b,2,50,0.2,100,infeas,infeas,infeas,infeas,infeas</t>
  </si>
  <si>
    <t>pmedcap10b,2,50,0.15,100,infeas,infeas,infeas,infeas,infeas</t>
  </si>
  <si>
    <t>pmedcap10b,3,0,0.05,100,infeas,infeas,infeas,infeas,infeas</t>
  </si>
  <si>
    <t>pmedcap10b,3,25,0.05,100,infeas,infeas,infeas,infeas,infeas</t>
  </si>
  <si>
    <t>pmedcap10b,3,10,0.1,100,infeas,infeas,infeas,infeas,infeas</t>
  </si>
  <si>
    <t>pmedcap10b,3,50,0.1,100,infeas,infeas,infeas,infeas,infeas</t>
  </si>
  <si>
    <t>pmedcap10b,3,25,0.15,100,infeas,infeas,infeas,infeas,infeas</t>
  </si>
  <si>
    <t>pmedcap10b,3,10,0.2,100,infeas,infeas,infeas,infeas,infeas</t>
  </si>
  <si>
    <t>pmedcap10b,3,25,0.2,100,infeas,infeas,infeas,infeas,infeas</t>
  </si>
  <si>
    <t>pmedcap10b,3,50,0.15,100,infeas,infeas,infeas,infeas,infeas</t>
  </si>
  <si>
    <t>pmedcap10b,3,10,0.15,100,infeas,infeas,infeas,infeas,infeas</t>
  </si>
  <si>
    <t>pmedcap10b,3,50,0.05,100,infeas,infeas,infeas,infeas,infeas</t>
  </si>
  <si>
    <t>pmedcap10b,3,25,0.1,100,infeas,infeas,infeas,infeas,infeas</t>
  </si>
  <si>
    <t>pmedcap10b,3,50,0.2,100,infeas,infeas,infeas,infeas,infeas</t>
  </si>
  <si>
    <t>pmedcap6b,3,10,0.1,100,infeas,infeas,infeas,infeas,infeas</t>
  </si>
  <si>
    <t>pmedcap6b,3,25,0.1,100,infeas,infeas,infeas,infeas,infeas</t>
  </si>
  <si>
    <t>pmedcap6b,3,25,0.15,100,infeas,infeas,infeas,infeas,infeas</t>
  </si>
  <si>
    <t>pmedcap6b,3,10,0.15,100,infeas,infeas,infeas,infeas,infeas</t>
  </si>
  <si>
    <t>pmedcap6b,3,0,0.15,100,infeas,infeas,infeas,infeas,infeas</t>
  </si>
  <si>
    <t>pmedcap6b,3,10,0.2,100,infeas,infeas,infeas,infeas,infeas</t>
  </si>
  <si>
    <t>pmedcap6b,3,0,0.2,100,infeas,infeas,infeas,infeas,infeas</t>
  </si>
  <si>
    <t>pmedcap6b,3,0,0.1,100,infeas,infeas,infeas,infeas,infeas</t>
  </si>
  <si>
    <t>pmedcap6b,3,50,0.1,100,infeas,infeas,infeas,infeas,infeas</t>
  </si>
  <si>
    <t>pmedcap6b,3,50,0.2,100,infeas,infeas,infeas,infeas,infeas</t>
  </si>
  <si>
    <t>pmedcap6b,3,50,0.15,100,infeas,infeas,infeas,infeas,infeas</t>
  </si>
  <si>
    <t>pmedcap6b,3,25,0.2,100,infeas,infeas,infeas,infeas,infeas</t>
  </si>
  <si>
    <t>pmedcap8b,3,10,0.15,100,infeas,infeas,infeas,infeas,infeas</t>
  </si>
  <si>
    <t>pmedcap8b,3,10,0.2,100,infeas,infeas,infeas,infeas,infeas</t>
  </si>
  <si>
    <t>pmedcap8b,3,0,0.1,100,infeas,infeas,infeas,infeas,infeas</t>
  </si>
  <si>
    <t>pmedcap8b,3,10,0.1,100,infeas,infeas,infeas,infeas,infeas</t>
  </si>
  <si>
    <t>pmedcap8b,3,0,0.2,100,infeas,infeas,infeas,infeas,infeas</t>
  </si>
  <si>
    <t>pmedcap8b,3,0,0.15,100,infeas,infeas,infeas,infeas,infeas</t>
  </si>
  <si>
    <t>pmedcap8b,3,25,0.1,100,infeas,infeas,infeas,infeas,infeas</t>
  </si>
  <si>
    <t>pmedcap8b,3,25,0.2,100,infeas,infeas,infeas,infeas,infeas</t>
  </si>
  <si>
    <t>pmedcap8b,3,25,0.15,100,infeas,infeas,infeas,infeas,infeas</t>
  </si>
  <si>
    <t>pmedcap8b,3,50,0.2,100,infeas,infeas,infeas,infeas,infeas</t>
  </si>
  <si>
    <t>pmedcap8b,3,50,0.1,100,infeas,infeas,infeas,infeas,infeas</t>
  </si>
  <si>
    <t>pmedcap8b,3,50,0.15,100,infeas,infeas,infeas,infeas,infeas</t>
  </si>
  <si>
    <t>It</t>
  </si>
  <si>
    <t>Hash</t>
  </si>
  <si>
    <t>h_Gap(%)</t>
  </si>
  <si>
    <t>Factor Model</t>
  </si>
  <si>
    <t xml:space="preserve">Unertainty set </t>
  </si>
  <si>
    <t>Us</t>
  </si>
  <si>
    <t>US</t>
  </si>
  <si>
    <t xml:space="preserve">Uncertainty set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</si>
</sst>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%"/>
  </numFmts>
  <fonts count="1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6" tint="-0.249977111117893"/>
      <name val="Calibri"/>
      <family val="2"/>
      <scheme val="minor"/>
    </font>
    <font>
      <sz val="11"/>
      <color theme="6" tint="-0.249977111117893"/>
      <name val="Calibri"/>
      <family val="2"/>
      <scheme val="minor"/>
    </font>
    <font>
      <b/>
      <sz val="11"/>
      <color rgb="FF000000"/>
      <name val="Calibri"/>
      <family val="2"/>
      <charset val="1"/>
    </font>
    <font>
      <b/>
      <sz val="11"/>
      <color theme="0"/>
      <name val="Calibri"/>
      <family val="2"/>
      <scheme val="minor"/>
    </font>
    <font>
      <sz val="8"/>
      <name val="Calibri"/>
      <family val="2"/>
      <scheme val="minor"/>
    </font>
    <font>
      <b/>
      <sz val="11"/>
      <name val="Calibri"/>
      <family val="2"/>
      <scheme val="minor"/>
    </font>
    <font>
      <sz val="11"/>
      <color theme="0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6" tint="0.79998168889431442"/>
        <bgColor theme="6" tint="0.79998168889431442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/>
        <bgColor theme="4"/>
      </patternFill>
    </fill>
    <fill>
      <patternFill patternType="solid">
        <fgColor theme="0"/>
        <bgColor indexed="64"/>
      </patternFill>
    </fill>
  </fills>
  <borders count="23">
    <border>
      <left/>
      <right/>
      <top/>
      <bottom/>
      <diagonal/>
    </border>
    <border>
      <left/>
      <right/>
      <top style="thin">
        <color theme="6"/>
      </top>
      <bottom style="thin">
        <color theme="6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/>
      <diagonal/>
    </border>
    <border>
      <left/>
      <right style="thin">
        <color theme="4" tint="0.39997558519241921"/>
      </right>
      <top style="thin">
        <color theme="4" tint="0.39997558519241921"/>
      </top>
      <bottom/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/>
      <right/>
      <top style="thin">
        <color auto="1"/>
      </top>
      <bottom style="thin">
        <color indexed="64"/>
      </bottom>
      <diagonal/>
    </border>
    <border>
      <left style="thin">
        <color theme="4" tint="0.39997558519241921"/>
      </left>
      <right/>
      <top/>
      <bottom/>
      <diagonal/>
    </border>
    <border>
      <left/>
      <right style="thin">
        <color theme="4" tint="0.39997558519241921"/>
      </right>
      <top/>
      <bottom/>
      <diagonal/>
    </border>
    <border>
      <left style="thin">
        <color theme="4" tint="0.39997558519241921"/>
      </left>
      <right/>
      <top style="thin">
        <color theme="4"/>
      </top>
      <bottom/>
      <diagonal/>
    </border>
    <border>
      <left/>
      <right/>
      <top style="thin">
        <color theme="4"/>
      </top>
      <bottom/>
      <diagonal/>
    </border>
    <border>
      <left/>
      <right style="thin">
        <color theme="4"/>
      </right>
      <top style="thin">
        <color theme="4" tint="0.39997558519241921"/>
      </top>
      <bottom/>
      <diagonal/>
    </border>
    <border>
      <left/>
      <right style="thin">
        <color theme="4"/>
      </right>
      <top style="thin">
        <color theme="4"/>
      </top>
      <bottom/>
      <diagonal/>
    </border>
    <border>
      <left style="thin">
        <color theme="4"/>
      </left>
      <right/>
      <top style="thin">
        <color theme="4"/>
      </top>
      <bottom/>
      <diagonal/>
    </border>
    <border>
      <left style="thin">
        <color theme="4"/>
      </left>
      <right/>
      <top style="thin">
        <color theme="4" tint="0.39997558519241921"/>
      </top>
      <bottom/>
      <diagonal/>
    </border>
    <border>
      <left style="thin">
        <color theme="4"/>
      </left>
      <right/>
      <top style="thin">
        <color theme="4" tint="0.39997558519241921"/>
      </top>
      <bottom style="thin">
        <color theme="4"/>
      </bottom>
      <diagonal/>
    </border>
    <border>
      <left/>
      <right/>
      <top style="thin">
        <color theme="4" tint="0.39997558519241921"/>
      </top>
      <bottom style="thin">
        <color theme="4"/>
      </bottom>
      <diagonal/>
    </border>
    <border>
      <left/>
      <right/>
      <top style="thin">
        <color theme="4"/>
      </top>
      <bottom style="thin">
        <color theme="4"/>
      </bottom>
      <diagonal/>
    </border>
    <border>
      <left/>
      <right style="thin">
        <color theme="4"/>
      </right>
      <top style="thin">
        <color theme="4"/>
      </top>
      <bottom style="thin">
        <color theme="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134">
    <xf numFmtId="0" fontId="0" fillId="0" borderId="0" xfId="0"/>
    <xf numFmtId="0" fontId="0" fillId="0" borderId="0" xfId="0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5" fillId="0" borderId="2" xfId="0" applyFont="1" applyBorder="1" applyAlignment="1">
      <alignment horizontal="center"/>
    </xf>
    <xf numFmtId="0" fontId="5" fillId="0" borderId="2" xfId="0" applyFont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164" fontId="0" fillId="0" borderId="0" xfId="1" applyNumberFormat="1" applyFont="1" applyAlignment="1">
      <alignment horizontal="center" vertical="center"/>
    </xf>
    <xf numFmtId="164" fontId="0" fillId="0" borderId="0" xfId="1" quotePrefix="1" applyNumberFormat="1" applyFont="1" applyAlignment="1">
      <alignment horizontal="center" vertical="center"/>
    </xf>
    <xf numFmtId="2" fontId="0" fillId="0" borderId="0" xfId="0" applyNumberFormat="1" applyAlignment="1">
      <alignment horizontal="center" vertical="center"/>
    </xf>
    <xf numFmtId="2" fontId="0" fillId="0" borderId="2" xfId="0" applyNumberFormat="1" applyBorder="1" applyAlignment="1">
      <alignment horizontal="center" vertical="center"/>
    </xf>
    <xf numFmtId="164" fontId="0" fillId="0" borderId="2" xfId="1" applyNumberFormat="1" applyFont="1" applyBorder="1" applyAlignment="1">
      <alignment horizontal="center" vertical="center"/>
    </xf>
    <xf numFmtId="9" fontId="0" fillId="0" borderId="0" xfId="0" applyNumberFormat="1" applyAlignment="1">
      <alignment horizontal="center" vertical="center"/>
    </xf>
    <xf numFmtId="9" fontId="0" fillId="0" borderId="2" xfId="0" applyNumberFormat="1" applyBorder="1" applyAlignment="1">
      <alignment horizontal="center" vertical="center"/>
    </xf>
    <xf numFmtId="2" fontId="0" fillId="0" borderId="0" xfId="1" applyNumberFormat="1" applyFont="1" applyAlignment="1">
      <alignment horizontal="center" vertical="center"/>
    </xf>
    <xf numFmtId="2" fontId="0" fillId="0" borderId="2" xfId="1" applyNumberFormat="1" applyFont="1" applyBorder="1" applyAlignment="1">
      <alignment horizontal="center" vertical="center"/>
    </xf>
    <xf numFmtId="2" fontId="0" fillId="0" borderId="0" xfId="1" quotePrefix="1" applyNumberFormat="1" applyFont="1" applyAlignment="1">
      <alignment horizontal="center" vertical="center"/>
    </xf>
    <xf numFmtId="164" fontId="0" fillId="0" borderId="3" xfId="1" applyNumberFormat="1" applyFont="1" applyBorder="1" applyAlignment="1">
      <alignment horizontal="center" vertical="center"/>
    </xf>
    <xf numFmtId="164" fontId="0" fillId="0" borderId="0" xfId="1" applyNumberFormat="1" applyFont="1" applyBorder="1" applyAlignment="1">
      <alignment horizontal="center" vertical="center"/>
    </xf>
    <xf numFmtId="164" fontId="0" fillId="0" borderId="2" xfId="1" quotePrefix="1" applyNumberFormat="1" applyFont="1" applyBorder="1" applyAlignment="1">
      <alignment horizontal="center" vertical="center"/>
    </xf>
    <xf numFmtId="2" fontId="0" fillId="0" borderId="2" xfId="1" quotePrefix="1" applyNumberFormat="1" applyFont="1" applyBorder="1" applyAlignment="1">
      <alignment horizontal="center" vertical="center"/>
    </xf>
    <xf numFmtId="0" fontId="0" fillId="0" borderId="6" xfId="0" applyBorder="1"/>
    <xf numFmtId="0" fontId="6" fillId="0" borderId="6" xfId="0" applyFont="1" applyBorder="1"/>
    <xf numFmtId="0" fontId="6" fillId="0" borderId="7" xfId="0" applyFont="1" applyBorder="1"/>
    <xf numFmtId="0" fontId="0" fillId="0" borderId="7" xfId="0" applyBorder="1"/>
    <xf numFmtId="0" fontId="0" fillId="0" borderId="4" xfId="0" applyBorder="1"/>
    <xf numFmtId="0" fontId="0" fillId="0" borderId="5" xfId="0" applyBorder="1"/>
    <xf numFmtId="0" fontId="6" fillId="4" borderId="8" xfId="0" applyFont="1" applyFill="1" applyBorder="1"/>
    <xf numFmtId="0" fontId="6" fillId="4" borderId="4" xfId="0" applyFont="1" applyFill="1" applyBorder="1"/>
    <xf numFmtId="0" fontId="6" fillId="4" borderId="5" xfId="0" applyFont="1" applyFill="1" applyBorder="1"/>
    <xf numFmtId="0" fontId="0" fillId="3" borderId="8" xfId="0" applyFill="1" applyBorder="1"/>
    <xf numFmtId="0" fontId="0" fillId="3" borderId="4" xfId="0" applyFill="1" applyBorder="1"/>
    <xf numFmtId="0" fontId="0" fillId="3" borderId="5" xfId="0" applyFill="1" applyBorder="1"/>
    <xf numFmtId="0" fontId="0" fillId="0" borderId="8" xfId="0" applyBorder="1"/>
    <xf numFmtId="164" fontId="4" fillId="2" borderId="0" xfId="1" applyNumberFormat="1" applyFont="1" applyFill="1" applyAlignment="1">
      <alignment horizontal="center" vertical="center"/>
    </xf>
    <xf numFmtId="0" fontId="0" fillId="3" borderId="4" xfId="0" applyFill="1" applyBorder="1" applyAlignment="1">
      <alignment horizontal="center" vertical="center"/>
    </xf>
    <xf numFmtId="0" fontId="0" fillId="3" borderId="0" xfId="0" applyFill="1" applyAlignment="1">
      <alignment horizontal="center" vertical="center"/>
    </xf>
    <xf numFmtId="0" fontId="6" fillId="4" borderId="9" xfId="0" applyFont="1" applyFill="1" applyBorder="1"/>
    <xf numFmtId="0" fontId="6" fillId="4" borderId="6" xfId="0" applyFont="1" applyFill="1" applyBorder="1"/>
    <xf numFmtId="0" fontId="6" fillId="4" borderId="7" xfId="0" applyFont="1" applyFill="1" applyBorder="1"/>
    <xf numFmtId="10" fontId="0" fillId="0" borderId="0" xfId="1" applyNumberFormat="1" applyFont="1"/>
    <xf numFmtId="0" fontId="0" fillId="0" borderId="4" xfId="0" applyBorder="1" applyAlignment="1">
      <alignment horizontal="center" vertical="center"/>
    </xf>
    <xf numFmtId="2" fontId="0" fillId="0" borderId="3" xfId="0" applyNumberFormat="1" applyBorder="1" applyAlignment="1">
      <alignment horizontal="center" vertical="center"/>
    </xf>
    <xf numFmtId="2" fontId="0" fillId="0" borderId="3" xfId="1" applyNumberFormat="1" applyFont="1" applyBorder="1" applyAlignment="1">
      <alignment horizontal="center" vertical="center"/>
    </xf>
    <xf numFmtId="2" fontId="0" fillId="0" borderId="0" xfId="1" applyNumberFormat="1" applyFont="1" applyBorder="1" applyAlignment="1">
      <alignment horizontal="center" vertical="center"/>
    </xf>
    <xf numFmtId="49" fontId="0" fillId="0" borderId="0" xfId="0" applyNumberFormat="1" applyAlignment="1">
      <alignment horizontal="center" vertical="center"/>
    </xf>
    <xf numFmtId="2" fontId="0" fillId="0" borderId="0" xfId="1" applyNumberFormat="1" applyFont="1" applyFill="1" applyBorder="1" applyAlignment="1">
      <alignment horizontal="center" vertical="center"/>
    </xf>
    <xf numFmtId="2" fontId="0" fillId="0" borderId="0" xfId="0" quotePrefix="1" applyNumberFormat="1" applyAlignment="1">
      <alignment horizontal="center" vertical="center"/>
    </xf>
    <xf numFmtId="0" fontId="5" fillId="0" borderId="10" xfId="0" applyFont="1" applyBorder="1" applyAlignment="1">
      <alignment horizontal="center" vertical="center"/>
    </xf>
    <xf numFmtId="164" fontId="0" fillId="0" borderId="0" xfId="1" applyNumberFormat="1" applyFont="1" applyFill="1" applyBorder="1" applyAlignment="1">
      <alignment horizontal="center" vertical="center"/>
    </xf>
    <xf numFmtId="164" fontId="0" fillId="0" borderId="0" xfId="1" quotePrefix="1" applyNumberFormat="1" applyFont="1" applyFill="1" applyBorder="1" applyAlignment="1">
      <alignment horizontal="center" vertical="center"/>
    </xf>
    <xf numFmtId="164" fontId="0" fillId="0" borderId="2" xfId="1" quotePrefix="1" applyNumberFormat="1" applyFont="1" applyFill="1" applyBorder="1" applyAlignment="1">
      <alignment horizontal="center" vertical="center"/>
    </xf>
    <xf numFmtId="1" fontId="0" fillId="0" borderId="0" xfId="0" applyNumberFormat="1" applyAlignment="1">
      <alignment horizontal="center" vertical="center"/>
    </xf>
    <xf numFmtId="10" fontId="0" fillId="0" borderId="0" xfId="0" applyNumberFormat="1"/>
    <xf numFmtId="0" fontId="6" fillId="4" borderId="9" xfId="0" applyFont="1" applyFill="1" applyBorder="1" applyAlignment="1">
      <alignment horizontal="center" vertical="center"/>
    </xf>
    <xf numFmtId="0" fontId="6" fillId="4" borderId="6" xfId="0" applyFont="1" applyFill="1" applyBorder="1" applyAlignment="1">
      <alignment horizontal="center" vertical="center"/>
    </xf>
    <xf numFmtId="0" fontId="6" fillId="4" borderId="7" xfId="0" applyFont="1" applyFill="1" applyBorder="1" applyAlignment="1">
      <alignment horizontal="center" vertical="center"/>
    </xf>
    <xf numFmtId="10" fontId="0" fillId="3" borderId="7" xfId="1" applyNumberFormat="1" applyFont="1" applyFill="1" applyBorder="1" applyAlignment="1">
      <alignment horizontal="center" vertical="center"/>
    </xf>
    <xf numFmtId="10" fontId="0" fillId="0" borderId="7" xfId="1" applyNumberFormat="1" applyFont="1" applyBorder="1" applyAlignment="1">
      <alignment horizontal="center"/>
    </xf>
    <xf numFmtId="10" fontId="0" fillId="3" borderId="7" xfId="1" applyNumberFormat="1" applyFont="1" applyFill="1" applyBorder="1" applyAlignment="1">
      <alignment horizontal="center"/>
    </xf>
    <xf numFmtId="10" fontId="0" fillId="0" borderId="5" xfId="1" applyNumberFormat="1" applyFont="1" applyBorder="1" applyAlignment="1">
      <alignment horizontal="center"/>
    </xf>
    <xf numFmtId="0" fontId="2" fillId="0" borderId="0" xfId="0" applyFont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9" fontId="2" fillId="0" borderId="0" xfId="0" applyNumberFormat="1" applyFont="1" applyAlignment="1">
      <alignment horizontal="center" vertical="center"/>
    </xf>
    <xf numFmtId="164" fontId="0" fillId="0" borderId="0" xfId="1" applyNumberFormat="1" applyFont="1" applyAlignment="1">
      <alignment horizontal="center"/>
    </xf>
    <xf numFmtId="164" fontId="0" fillId="0" borderId="2" xfId="1" applyNumberFormat="1" applyFont="1" applyBorder="1" applyAlignment="1">
      <alignment horizontal="center"/>
    </xf>
    <xf numFmtId="0" fontId="0" fillId="3" borderId="9" xfId="0" applyFill="1" applyBorder="1"/>
    <xf numFmtId="0" fontId="0" fillId="3" borderId="6" xfId="0" applyFill="1" applyBorder="1"/>
    <xf numFmtId="0" fontId="0" fillId="3" borderId="7" xfId="0" applyFill="1" applyBorder="1"/>
    <xf numFmtId="0" fontId="0" fillId="0" borderId="9" xfId="0" applyBorder="1"/>
    <xf numFmtId="0" fontId="0" fillId="3" borderId="0" xfId="0" applyFill="1"/>
    <xf numFmtId="0" fontId="8" fillId="0" borderId="6" xfId="0" applyFont="1" applyBorder="1"/>
    <xf numFmtId="0" fontId="2" fillId="0" borderId="2" xfId="0" applyFont="1" applyBorder="1" applyAlignment="1">
      <alignment vertical="center"/>
    </xf>
    <xf numFmtId="0" fontId="5" fillId="0" borderId="0" xfId="0" applyFont="1" applyAlignment="1">
      <alignment horizontal="center" vertical="center"/>
    </xf>
    <xf numFmtId="1" fontId="0" fillId="0" borderId="0" xfId="1" applyNumberFormat="1" applyFont="1" applyBorder="1" applyAlignment="1">
      <alignment horizontal="center" vertical="center"/>
    </xf>
    <xf numFmtId="164" fontId="0" fillId="0" borderId="0" xfId="1" applyNumberFormat="1" applyFont="1"/>
    <xf numFmtId="164" fontId="0" fillId="0" borderId="0" xfId="1" applyNumberFormat="1" applyFont="1" applyFill="1" applyAlignment="1">
      <alignment horizontal="center" vertical="center"/>
    </xf>
    <xf numFmtId="10" fontId="0" fillId="0" borderId="0" xfId="0" applyNumberFormat="1" applyAlignment="1">
      <alignment horizontal="center" vertical="center"/>
    </xf>
    <xf numFmtId="0" fontId="9" fillId="0" borderId="6" xfId="0" applyFont="1" applyBorder="1" applyAlignment="1">
      <alignment horizontal="center" vertical="center"/>
    </xf>
    <xf numFmtId="0" fontId="9" fillId="0" borderId="0" xfId="0" applyFont="1"/>
    <xf numFmtId="10" fontId="0" fillId="0" borderId="0" xfId="1" applyNumberFormat="1" applyFont="1" applyFill="1"/>
    <xf numFmtId="10" fontId="0" fillId="0" borderId="7" xfId="1" applyNumberFormat="1" applyFont="1" applyFill="1" applyBorder="1" applyAlignment="1">
      <alignment horizontal="center"/>
    </xf>
    <xf numFmtId="10" fontId="0" fillId="0" borderId="5" xfId="1" applyNumberFormat="1" applyFont="1" applyFill="1" applyBorder="1" applyAlignment="1">
      <alignment horizontal="center"/>
    </xf>
    <xf numFmtId="0" fontId="0" fillId="0" borderId="6" xfId="0" applyBorder="1" applyAlignment="1">
      <alignment horizontal="center"/>
    </xf>
    <xf numFmtId="0" fontId="9" fillId="0" borderId="6" xfId="0" applyFont="1" applyBorder="1"/>
    <xf numFmtId="0" fontId="9" fillId="0" borderId="7" xfId="0" applyFont="1" applyBorder="1"/>
    <xf numFmtId="0" fontId="0" fillId="0" borderId="4" xfId="0" applyBorder="1" applyAlignment="1">
      <alignment horizontal="center"/>
    </xf>
    <xf numFmtId="0" fontId="6" fillId="4" borderId="11" xfId="0" applyFont="1" applyFill="1" applyBorder="1" applyAlignment="1">
      <alignment horizontal="center" vertical="center"/>
    </xf>
    <xf numFmtId="0" fontId="6" fillId="4" borderId="0" xfId="0" applyFont="1" applyFill="1" applyAlignment="1">
      <alignment horizontal="center" vertical="center"/>
    </xf>
    <xf numFmtId="0" fontId="6" fillId="4" borderId="12" xfId="0" applyFont="1" applyFill="1" applyBorder="1" applyAlignment="1">
      <alignment horizontal="center" vertical="center"/>
    </xf>
    <xf numFmtId="0" fontId="0" fillId="0" borderId="14" xfId="0" applyBorder="1"/>
    <xf numFmtId="0" fontId="6" fillId="5" borderId="0" xfId="0" applyFont="1" applyFill="1"/>
    <xf numFmtId="0" fontId="0" fillId="0" borderId="21" xfId="0" applyBorder="1"/>
    <xf numFmtId="2" fontId="0" fillId="0" borderId="0" xfId="0" applyNumberFormat="1"/>
    <xf numFmtId="0" fontId="6" fillId="5" borderId="15" xfId="0" applyFont="1" applyFill="1" applyBorder="1"/>
    <xf numFmtId="0" fontId="0" fillId="0" borderId="14" xfId="0" applyBorder="1" applyAlignment="1">
      <alignment horizontal="center"/>
    </xf>
    <xf numFmtId="10" fontId="0" fillId="0" borderId="14" xfId="1" applyNumberFormat="1" applyFont="1" applyBorder="1"/>
    <xf numFmtId="10" fontId="0" fillId="0" borderId="6" xfId="1" applyNumberFormat="1" applyFont="1" applyBorder="1" applyAlignment="1">
      <alignment horizontal="center"/>
    </xf>
    <xf numFmtId="0" fontId="0" fillId="0" borderId="13" xfId="0" applyBorder="1"/>
    <xf numFmtId="0" fontId="0" fillId="0" borderId="21" xfId="0" applyBorder="1" applyAlignment="1">
      <alignment horizontal="center"/>
    </xf>
    <xf numFmtId="10" fontId="0" fillId="0" borderId="21" xfId="1" applyNumberFormat="1" applyFont="1" applyBorder="1"/>
    <xf numFmtId="10" fontId="0" fillId="0" borderId="14" xfId="0" applyNumberFormat="1" applyBorder="1"/>
    <xf numFmtId="0" fontId="9" fillId="0" borderId="9" xfId="0" applyFont="1" applyBorder="1"/>
    <xf numFmtId="0" fontId="9" fillId="0" borderId="16" xfId="0" applyFont="1" applyBorder="1"/>
    <xf numFmtId="0" fontId="0" fillId="0" borderId="20" xfId="0" applyBorder="1" applyAlignment="1">
      <alignment horizontal="center"/>
    </xf>
    <xf numFmtId="0" fontId="0" fillId="0" borderId="20" xfId="0" applyBorder="1"/>
    <xf numFmtId="10" fontId="0" fillId="0" borderId="4" xfId="1" applyNumberFormat="1" applyFont="1" applyBorder="1" applyAlignment="1">
      <alignment horizontal="center"/>
    </xf>
    <xf numFmtId="0" fontId="9" fillId="0" borderId="22" xfId="0" applyFont="1" applyBorder="1"/>
    <xf numFmtId="10" fontId="0" fillId="0" borderId="13" xfId="0" applyNumberFormat="1" applyBorder="1"/>
    <xf numFmtId="0" fontId="6" fillId="5" borderId="6" xfId="0" applyFont="1" applyFill="1" applyBorder="1"/>
    <xf numFmtId="0" fontId="9" fillId="0" borderId="20" xfId="0" applyFont="1" applyBorder="1"/>
    <xf numFmtId="10" fontId="0" fillId="0" borderId="14" xfId="1" applyNumberFormat="1" applyFont="1" applyFill="1" applyBorder="1"/>
    <xf numFmtId="10" fontId="0" fillId="0" borderId="6" xfId="1" applyNumberFormat="1" applyFont="1" applyFill="1" applyBorder="1" applyAlignment="1">
      <alignment horizontal="center"/>
    </xf>
    <xf numFmtId="10" fontId="0" fillId="0" borderId="6" xfId="1" applyNumberFormat="1" applyFont="1" applyFill="1" applyBorder="1" applyAlignment="1">
      <alignment horizontal="center" vertical="center"/>
    </xf>
    <xf numFmtId="10" fontId="0" fillId="0" borderId="4" xfId="1" applyNumberFormat="1" applyFont="1" applyFill="1" applyBorder="1" applyAlignment="1">
      <alignment horizontal="center" vertical="center"/>
    </xf>
    <xf numFmtId="0" fontId="6" fillId="5" borderId="18" xfId="0" applyFont="1" applyFill="1" applyBorder="1"/>
    <xf numFmtId="0" fontId="9" fillId="0" borderId="18" xfId="0" applyFont="1" applyBorder="1"/>
    <xf numFmtId="0" fontId="9" fillId="0" borderId="17" xfId="0" applyFont="1" applyBorder="1"/>
    <xf numFmtId="0" fontId="9" fillId="0" borderId="19" xfId="0" applyFont="1" applyBorder="1"/>
    <xf numFmtId="2" fontId="0" fillId="0" borderId="14" xfId="0" applyNumberFormat="1" applyBorder="1"/>
    <xf numFmtId="2" fontId="0" fillId="0" borderId="6" xfId="0" applyNumberFormat="1" applyBorder="1"/>
    <xf numFmtId="2" fontId="0" fillId="0" borderId="21" xfId="0" applyNumberFormat="1" applyBorder="1"/>
    <xf numFmtId="2" fontId="0" fillId="0" borderId="4" xfId="0" applyNumberFormat="1" applyBorder="1"/>
    <xf numFmtId="0" fontId="0" fillId="0" borderId="0" xfId="0" applyAlignment="1">
      <alignment horizontal="right" vertical="center"/>
    </xf>
    <xf numFmtId="164" fontId="0" fillId="0" borderId="0" xfId="1" applyNumberFormat="1" applyFont="1" applyFill="1" applyAlignment="1">
      <alignment horizontal="right" vertical="center"/>
    </xf>
    <xf numFmtId="2" fontId="0" fillId="0" borderId="0" xfId="0" applyNumberFormat="1" applyAlignment="1">
      <alignment horizontal="right" vertical="center"/>
    </xf>
    <xf numFmtId="10" fontId="0" fillId="0" borderId="0" xfId="0" applyNumberFormat="1" applyAlignment="1">
      <alignment horizontal="right" vertical="center"/>
    </xf>
    <xf numFmtId="10" fontId="0" fillId="0" borderId="6" xfId="1" applyNumberFormat="1" applyFont="1" applyFill="1" applyBorder="1" applyAlignment="1">
      <alignment horizontal="right" vertical="center"/>
    </xf>
    <xf numFmtId="10" fontId="0" fillId="0" borderId="4" xfId="1" applyNumberFormat="1" applyFont="1" applyFill="1" applyBorder="1" applyAlignment="1">
      <alignment horizontal="right" vertical="center"/>
    </xf>
    <xf numFmtId="0" fontId="2" fillId="0" borderId="2" xfId="0" applyFont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2" fillId="0" borderId="2" xfId="0" applyFont="1" applyBorder="1" applyAlignment="1">
      <alignment horizontal="center"/>
    </xf>
    <xf numFmtId="0" fontId="2" fillId="0" borderId="3" xfId="0" applyFont="1" applyBorder="1" applyAlignment="1">
      <alignment horizontal="center" vertical="center"/>
    </xf>
    <xf numFmtId="0" fontId="0" fillId="0" borderId="0" xfId="0" applyAlignment="1">
      <alignment horizontal="center"/>
    </xf>
  </cellXfs>
  <cellStyles count="2">
    <cellStyle name="Normal" xfId="0" builtinId="0"/>
    <cellStyle name="Porcentagem" xfId="1" builtinId="5"/>
  </cellStyles>
  <dxfs count="51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4" formatCode="0.00%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/>
        <right style="thin">
          <color theme="4" tint="0.39997558519241921"/>
        </right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4" formatCode="0.00%"/>
      <fill>
        <patternFill patternType="none">
          <fgColor indexed="64"/>
          <bgColor indexed="65"/>
        </patternFill>
      </fill>
    </dxf>
    <dxf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border diagonalUp="0" diagonalDown="0">
        <left style="thin">
          <color theme="4" tint="0.39997558519241921"/>
        </left>
        <right/>
        <top style="thin">
          <color theme="4" tint="0.39997558519241921"/>
        </top>
        <bottom/>
        <vertical/>
        <horizontal/>
      </border>
    </dxf>
    <dxf>
      <border outline="0">
        <top style="thin">
          <color theme="4" tint="0.39997558519241921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theme="4"/>
          <bgColor theme="4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4" formatCode="0.00%"/>
      <alignment horizontal="center" vertical="bottom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border diagonalUp="0" diagonalDown="0">
        <left/>
        <right/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2" formatCode="0.0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4" formatCode="0.00%"/>
      <border diagonalUp="0" diagonalDown="0">
        <left/>
        <right/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border diagonalUp="0" diagonalDown="0">
        <left/>
        <right/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border diagonalUp="0" diagonalDown="0">
        <left/>
        <right/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border outline="0">
        <left style="thin">
          <color theme="4" tint="0.39997558519241921"/>
        </left>
        <right style="thin">
          <color theme="4" tint="0.39997558519241921"/>
        </right>
        <top style="thin">
          <color theme="4" tint="0.39997558519241921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theme="4"/>
          <bgColor theme="4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4" formatCode="0.00%"/>
      <alignment horizontal="center" vertical="bottom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border diagonalUp="0" diagonalDown="0">
        <left/>
        <right/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2" formatCode="0.00"/>
      <border diagonalUp="0" diagonalDown="0">
        <left/>
        <right/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4" formatCode="0.00%"/>
      <border diagonalUp="0" diagonalDown="0">
        <left/>
        <right/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border diagonalUp="0" diagonalDown="0">
        <left/>
        <right/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border diagonalUp="0" diagonalDown="0">
        <left/>
        <right/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border outline="0">
        <left style="thin">
          <color theme="4" tint="0.39997558519241921"/>
        </left>
        <top style="thin">
          <color theme="4" tint="0.39997558519241921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theme="4"/>
          <bgColor theme="4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4" formatCode="0.0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4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border outline="0">
        <right style="thin">
          <color theme="4" tint="0.39997558519241921"/>
        </right>
        <top style="thin">
          <color theme="4" tint="0.39997558519241921"/>
        </top>
      </border>
    </dxf>
    <dxf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theme="4"/>
          <bgColor theme="4"/>
        </patternFill>
      </fill>
      <alignment horizontal="center" vertical="center" textRotation="0" wrapText="0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A54FF654-5791-4744-A29D-345E580B313B}" name="Tabela9" displayName="Tabela9" ref="A1:K1353" totalsRowShown="0" headerRowDxfId="50" dataDxfId="49" tableBorderDxfId="48">
  <autoFilter ref="A1:K1353" xr:uid="{A54FF654-5791-4744-A29D-345E580B313B}">
    <filterColumn colId="2">
      <filters>
        <filter val="Cardinality-constrained"/>
        <filter val="Deterministic"/>
        <filter val="Knapsack"/>
      </filters>
    </filterColumn>
  </autoFilter>
  <tableColumns count="11">
    <tableColumn id="1" xr3:uid="{4FA36106-BF32-4B5F-BAA5-E1D1C4B294A9}" name="File name"/>
    <tableColumn id="2" xr3:uid="{9C597E37-CF49-4A5F-AAAD-76137E3C4812}" name="Unertainty set " dataDxfId="47"/>
    <tableColumn id="3" xr3:uid="{9F4E77D1-5DB1-4137-BAF3-2FB425F6FC19}" name="Uncertainty set " dataDxfId="46"/>
    <tableColumn id="4" xr3:uid="{7E8FAB2E-63AF-4D49-B6EC-D6F2E78A7DC4}" name="Budget" dataDxfId="45"/>
    <tableColumn id="5" xr3:uid="{CEC1F455-0444-4F53-AFBE-4D45F8CC7101}" name="Dev" dataDxfId="44"/>
    <tableColumn id="6" xr3:uid="{40E1D3B7-C75F-44CB-882B-FD9E2BF4196B}" name="Status" dataDxfId="43"/>
    <tableColumn id="7" xr3:uid="{A1BDFDAE-F247-4014-9E1C-78652218CFE7}" name="Solution cost" dataDxfId="42"/>
    <tableColumn id="8" xr3:uid="{79FC124C-72C6-4713-9129-8281CC0CD2A6}" name="Gap(%)" dataDxfId="41" dataCellStyle="Porcentagem"/>
    <tableColumn id="9" xr3:uid="{AB03AD5F-8D00-40FC-97EC-45E9FF7087C4}" name="Time" dataDxfId="40"/>
    <tableColumn id="10" xr3:uid="{A14CE6A6-6870-417A-9003-955A4ED42F6F}" name="Risk" dataDxfId="39"/>
    <tableColumn id="11" xr3:uid="{45FCFFE9-6498-4CCE-97F2-37785FE6C5D3}" name="PoR" dataDxfId="38" dataCellStyle="Porcentagem">
      <calculatedColumnFormula>IF(Model_dem!$G2="---","---",(Model_dem!$G2/L2)-1)</calculatedColumnFormula>
    </tableColumn>
  </tableColumns>
  <tableStyleInfo name="TableStyleLight9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7AA85D0-D9DA-4AA7-A80B-DF9DCA5A812D}" name="Tabela12" displayName="Tabela12" ref="A1:L1353" totalsRowShown="0" headerRowDxfId="37" tableBorderDxfId="36">
  <autoFilter ref="A1:L1353" xr:uid="{07AA85D0-D9DA-4AA7-A80B-DF9DCA5A812D}">
    <filterColumn colId="2">
      <filters>
        <filter val="Cardinality-constrained"/>
        <filter val="Deterministic"/>
        <filter val="Knapsack"/>
      </filters>
    </filterColumn>
  </autoFilter>
  <tableColumns count="12">
    <tableColumn id="1" xr3:uid="{00432C72-7D84-4B49-91DC-C604772AA022}" name="File name" dataDxfId="35"/>
    <tableColumn id="2" xr3:uid="{EB6E1B74-5512-41FD-8335-8EF9E76F8183}" name="US" dataDxfId="34"/>
    <tableColumn id="3" xr3:uid="{89AB5C6E-9272-4500-87D1-171EC20F24C4}" name="Uncertainty set" dataDxfId="33">
      <calculatedColumnFormula>IF(B2=0,"Deterministic",IF(B2=1,"Cardinality-constrained",IF(B2=2,"Knapsack","Factor Model")))</calculatedColumnFormula>
    </tableColumn>
    <tableColumn id="4" xr3:uid="{1EB81A0B-91FE-49BC-A074-DD532CC84F6C}" name="Budget" dataDxfId="32"/>
    <tableColumn id="5" xr3:uid="{BDDB7F13-3030-47ED-BE28-E2D406E0AAE7}" name="Dev" dataDxfId="31"/>
    <tableColumn id="6" xr3:uid="{01CA83F1-EE6A-4754-8491-416EA126C77D}" name="Status" dataDxfId="30"/>
    <tableColumn id="7" xr3:uid="{42343362-F75F-4BD9-8005-AA472C1F1B5A}" name="Solution cost" dataDxfId="29"/>
    <tableColumn id="8" xr3:uid="{31917C59-CE6E-48A0-94E3-47738A5ABE37}" name="h_Gap(%)" dataDxfId="28" dataCellStyle="Porcentagem"/>
    <tableColumn id="9" xr3:uid="{869BD33E-3588-4DC7-89F6-1A8FDE2F648B}" name="Time" dataDxfId="27"/>
    <tableColumn id="10" xr3:uid="{8C18A07A-0DDF-45E7-9156-76D94A2FE814}" name="Hash table" dataDxfId="26"/>
    <tableColumn id="11" xr3:uid="{D01DEA67-5C1F-4008-BE38-5DFEC1E913F2}" name="Risk" dataDxfId="25"/>
    <tableColumn id="12" xr3:uid="{ADA6FD38-E564-4915-AE7C-C4F695915EFA}" name="PoR" dataDxfId="24" dataCellStyle="Porcentagem"/>
  </tableColumns>
  <tableStyleInfo name="TableStyleLight9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B647DA47-A5DC-4AA8-979C-8F40FD408E11}" name="Tabela13" displayName="Tabela13" ref="A1:L1353" totalsRowShown="0" headerRowDxfId="23" tableBorderDxfId="22">
  <autoFilter ref="A1:L1353" xr:uid="{B647DA47-A5DC-4AA8-979C-8F40FD408E11}">
    <filterColumn colId="2">
      <filters>
        <filter val="Cardinality-constrained"/>
        <filter val="Deterministic"/>
        <filter val="Knapsack"/>
      </filters>
    </filterColumn>
  </autoFilter>
  <tableColumns count="12">
    <tableColumn id="1" xr3:uid="{486FD28A-E31E-4ED8-B39D-B140CA978FA2}" name="File name" dataDxfId="21"/>
    <tableColumn id="2" xr3:uid="{C14C30E6-A874-47A1-882D-5F2B0EAD4807}" name="Us" dataDxfId="20"/>
    <tableColumn id="3" xr3:uid="{A9B04CCF-927D-4AB5-A718-E57FA2329F45}" name="Uncertainty set" dataDxfId="19">
      <calculatedColumnFormula>IF(B2=0,"Deterministic",IF(B2=1,"Cardinality-constrained",IF(B2=2,"Knapsack","Factor Model")))</calculatedColumnFormula>
    </tableColumn>
    <tableColumn id="4" xr3:uid="{C9DED3FD-0A80-4365-94A3-715AFBFE555E}" name="Budget" dataDxfId="18"/>
    <tableColumn id="5" xr3:uid="{58889F58-4352-49F2-A3ED-89FC7142EDD6}" name="Dev" dataDxfId="17"/>
    <tableColumn id="6" xr3:uid="{D2D5F898-A0F9-4BB8-91AF-AF5592256F35}" name="Status" dataDxfId="16"/>
    <tableColumn id="7" xr3:uid="{528AC2BD-142F-4FDD-A48C-337C0C109F6A}" name="Solution cost" dataDxfId="15"/>
    <tableColumn id="8" xr3:uid="{4A3BFC82-2614-4E6A-9BF3-BA499129C293}" name="h_Gap(%)" dataDxfId="14" dataCellStyle="Porcentagem"/>
    <tableColumn id="9" xr3:uid="{EFC3F81F-70AD-4F0F-BA26-643447421CB6}" name="Time" dataDxfId="13"/>
    <tableColumn id="10" xr3:uid="{766696C3-FAFB-4A67-91AE-E89602259CE8}" name="Hash table" dataDxfId="12"/>
    <tableColumn id="11" xr3:uid="{931C50B5-792A-4371-90FE-92CAE753D2AB}" name="Risk"/>
    <tableColumn id="12" xr3:uid="{DF8446E9-1E6E-4BEE-9ADF-1BB5B5BF821E}" name="PoR" dataDxfId="11" dataCellStyle="Porcentagem"/>
  </tableColumns>
  <tableStyleInfo name="TableStyleLight9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66860ED7-89C2-4E96-A1A6-D2AFB8D43807}" name="Tabela1" displayName="Tabela1" ref="A1:N1353" totalsRowShown="0" headerRowDxfId="10" tableBorderDxfId="9">
  <autoFilter ref="A1:N1353" xr:uid="{66860ED7-89C2-4E96-A1A6-D2AFB8D43807}">
    <filterColumn colId="2">
      <filters>
        <filter val="Cardinality-constrained"/>
        <filter val="Deterministic"/>
        <filter val="Knapsack"/>
      </filters>
    </filterColumn>
  </autoFilter>
  <tableColumns count="14">
    <tableColumn id="1" xr3:uid="{F574DBEE-4D5E-4DE0-B7E7-5268D4FDB987}" name="File name" dataDxfId="8"/>
    <tableColumn id="2" xr3:uid="{772411D0-8FE5-4021-A2DF-0398B40C905B}" name="Unertainty set" dataDxfId="7"/>
    <tableColumn id="3" xr3:uid="{09901BFF-E4F5-4AFD-8ED2-BE60EADF9A1D}" name="Uncertainty set" dataDxfId="6">
      <calculatedColumnFormula>IF(B2=0,"Deterministic",IF(B2=1,"Cardinality-constrained",IF(B2=2,"Knapsack","Factor Model")))</calculatedColumnFormula>
    </tableColumn>
    <tableColumn id="4" xr3:uid="{27843342-5895-49E4-ADAD-74ED63C8D431}" name="Budget" dataDxfId="5"/>
    <tableColumn id="5" xr3:uid="{81B5701C-07BB-4314-BE4B-056972BAB6DE}" name="Dev" dataDxfId="4"/>
    <tableColumn id="6" xr3:uid="{88EAB7BD-9D38-4D94-A517-79E0A4A3A0B0}" name="Status"/>
    <tableColumn id="7" xr3:uid="{8770EB97-E165-4ECF-8D13-C0B5E9B40442}" name="Solution cost"/>
    <tableColumn id="8" xr3:uid="{DDB0ECD7-914A-4668-B55A-73B99573DB61}" name="h_Gap(%)" dataDxfId="3" dataCellStyle="Porcentagem">
      <calculatedColumnFormula>IF(OR(N2="---",G2="infeas",G2="inf",G2=""),"---",(G2-N2)/N2)</calculatedColumnFormula>
    </tableColumn>
    <tableColumn id="9" xr3:uid="{548B1D13-5669-4A4A-9B6D-294E3C3D4F8A}" name="Time"/>
    <tableColumn id="11" xr3:uid="{9B5CEB61-6370-4172-8BDB-80E5D6FBE10D}" name="Hash table"/>
    <tableColumn id="12" xr3:uid="{B11FF1F6-DD6D-4D24-809C-CC9600269209}" name="Risk"/>
    <tableColumn id="13" xr3:uid="{9E21329D-5E78-4D72-9A02-713FA5C257BC}" name="PoR" dataDxfId="2" dataCellStyle="Porcentagem">
      <calculatedColumnFormula>IF(OR('H_Parallel+HT'!$G2="---",'H_Parallel+HT'!$G2="infeas",'H_Parallel+HT'!$G2="inf"),"---",('H_Parallel+HT'!$G2/M2)-1)</calculatedColumnFormula>
    </tableColumn>
    <tableColumn id="14" xr3:uid="{A1BEB79C-49D4-42FA-905B-C905627A9DC4}" name="Para o PoR" dataDxfId="1">
      <calculatedColumnFormula>Model_dem!L1</calculatedColumnFormula>
    </tableColumn>
    <tableColumn id="15" xr3:uid="{CFDA3B9F-2C94-4EBF-9DF7-7E2D1FDAAA02}" name="Para o Gap" dataDxfId="0">
      <calculatedColumnFormula>Model_dem!G1</calculatedColumnFormula>
    </tableColumn>
  </tableColumns>
  <tableStyleInfo name="TableStyleLight9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4B9AF4-DEEC-4A55-9746-A0F6803293B2}">
  <dimension ref="A1:BH2348"/>
  <sheetViews>
    <sheetView topLeftCell="A1289" workbookViewId="0">
      <selection activeCell="AC16" sqref="AC16"/>
    </sheetView>
  </sheetViews>
  <sheetFormatPr defaultRowHeight="14.4" x14ac:dyDescent="0.3"/>
  <cols>
    <col min="1" max="1" width="11.44140625" bestFit="1" customWidth="1"/>
    <col min="2" max="8" width="9.77734375" customWidth="1"/>
    <col min="9" max="13" width="10.77734375" customWidth="1"/>
    <col min="14" max="14" width="13.88671875" bestFit="1" customWidth="1"/>
    <col min="15" max="15" width="13.33203125" customWidth="1"/>
    <col min="28" max="28" width="20.109375" bestFit="1" customWidth="1"/>
    <col min="41" max="41" width="20.109375" bestFit="1" customWidth="1"/>
    <col min="51" max="51" width="20.109375" bestFit="1" customWidth="1"/>
  </cols>
  <sheetData>
    <row r="1" spans="1:60" x14ac:dyDescent="0.3">
      <c r="A1" s="53" t="s">
        <v>25</v>
      </c>
      <c r="B1" s="54" t="s">
        <v>11</v>
      </c>
      <c r="C1" s="54" t="s">
        <v>10</v>
      </c>
      <c r="D1" s="54" t="s">
        <v>9</v>
      </c>
      <c r="E1" s="54" t="s">
        <v>8</v>
      </c>
      <c r="F1" s="54" t="s">
        <v>7</v>
      </c>
      <c r="G1" s="54" t="s">
        <v>12</v>
      </c>
      <c r="H1" s="54" t="s">
        <v>6</v>
      </c>
      <c r="I1" s="54" t="s">
        <v>5</v>
      </c>
      <c r="J1" s="55" t="s">
        <v>32</v>
      </c>
      <c r="K1" s="21"/>
      <c r="L1" s="21"/>
      <c r="O1" s="131" t="s">
        <v>537</v>
      </c>
      <c r="P1" s="131"/>
      <c r="Q1" s="131"/>
      <c r="R1" s="131"/>
      <c r="S1" s="131"/>
      <c r="T1" s="131"/>
      <c r="U1" s="131"/>
      <c r="V1" s="131"/>
      <c r="W1" s="131"/>
      <c r="X1" s="131"/>
      <c r="Z1" t="s">
        <v>539</v>
      </c>
      <c r="AB1" s="131" t="s">
        <v>538</v>
      </c>
      <c r="AC1" s="131"/>
      <c r="AD1" s="131"/>
      <c r="AE1" s="131"/>
      <c r="AF1" s="131"/>
      <c r="AG1" s="131"/>
      <c r="AH1" s="131"/>
      <c r="AI1" s="131"/>
      <c r="AJ1" s="131"/>
      <c r="AK1" s="131"/>
      <c r="AL1" t="s">
        <v>541</v>
      </c>
      <c r="AN1" s="131" t="s">
        <v>540</v>
      </c>
      <c r="AO1" s="131"/>
      <c r="AP1" s="131"/>
      <c r="AQ1" s="131"/>
      <c r="AR1" s="131"/>
      <c r="AS1" s="131"/>
      <c r="AT1" s="131"/>
      <c r="AU1" s="131"/>
      <c r="AV1" s="131"/>
      <c r="AW1" s="131"/>
      <c r="AY1" s="131"/>
      <c r="AZ1" s="131"/>
      <c r="BA1" s="131"/>
      <c r="BB1" s="131"/>
      <c r="BC1" s="131"/>
      <c r="BD1" s="131"/>
      <c r="BE1" s="131"/>
      <c r="BF1" s="131"/>
      <c r="BG1" s="131"/>
      <c r="BH1" s="131"/>
    </row>
    <row r="2" spans="1:60" x14ac:dyDescent="0.3">
      <c r="A2" t="s">
        <v>525</v>
      </c>
      <c r="B2">
        <v>0</v>
      </c>
      <c r="C2">
        <v>0</v>
      </c>
      <c r="D2">
        <v>0.05</v>
      </c>
      <c r="E2" t="s">
        <v>2</v>
      </c>
      <c r="F2" t="s">
        <v>3</v>
      </c>
      <c r="G2" t="s">
        <v>3</v>
      </c>
      <c r="H2" t="s">
        <v>3</v>
      </c>
      <c r="I2" t="s">
        <v>3</v>
      </c>
      <c r="J2" s="56" t="str">
        <f>IF(Model_Time!$F2="---","---",(Model_Time!$F2/K2)-1)</f>
        <v>---</v>
      </c>
      <c r="K2" s="20" t="str">
        <f>IF(AND(Model_Time!$B2=0,Model_Time!$C2=0),Model_Time!$F2,L1)</f>
        <v>---</v>
      </c>
      <c r="M2" s="22"/>
      <c r="O2" s="3" t="s">
        <v>26</v>
      </c>
      <c r="P2" s="4" t="s">
        <v>10</v>
      </c>
      <c r="Q2" s="4" t="s">
        <v>33</v>
      </c>
      <c r="R2" s="4" t="s">
        <v>0</v>
      </c>
      <c r="S2" s="4" t="s">
        <v>4</v>
      </c>
      <c r="T2" s="4" t="s">
        <v>2</v>
      </c>
      <c r="U2" s="4" t="s">
        <v>31</v>
      </c>
      <c r="V2" s="4" t="s">
        <v>12</v>
      </c>
      <c r="W2" s="4" t="s">
        <v>32</v>
      </c>
      <c r="X2" s="4" t="s">
        <v>5</v>
      </c>
      <c r="AB2" s="3" t="s">
        <v>26</v>
      </c>
      <c r="AC2" s="4" t="s">
        <v>10</v>
      </c>
      <c r="AD2" s="4" t="s">
        <v>33</v>
      </c>
      <c r="AE2" s="4" t="s">
        <v>0</v>
      </c>
      <c r="AF2" s="4" t="s">
        <v>4</v>
      </c>
      <c r="AG2" s="4" t="s">
        <v>2</v>
      </c>
      <c r="AH2" s="4" t="s">
        <v>31</v>
      </c>
      <c r="AI2" s="4" t="s">
        <v>12</v>
      </c>
      <c r="AJ2" s="4" t="s">
        <v>32</v>
      </c>
      <c r="AK2" s="4" t="s">
        <v>5</v>
      </c>
      <c r="AN2" s="3" t="s">
        <v>26</v>
      </c>
      <c r="AO2" s="4" t="s">
        <v>10</v>
      </c>
      <c r="AP2" s="4" t="s">
        <v>33</v>
      </c>
      <c r="AQ2" s="4" t="s">
        <v>0</v>
      </c>
      <c r="AR2" s="4" t="s">
        <v>4</v>
      </c>
      <c r="AS2" s="4" t="s">
        <v>2</v>
      </c>
      <c r="AT2" s="4" t="s">
        <v>31</v>
      </c>
      <c r="AU2" s="4" t="s">
        <v>12</v>
      </c>
      <c r="AV2" s="4" t="s">
        <v>32</v>
      </c>
      <c r="AW2" s="4" t="s">
        <v>5</v>
      </c>
      <c r="AY2" s="132" t="s">
        <v>26</v>
      </c>
      <c r="AZ2" s="60" t="s">
        <v>9</v>
      </c>
      <c r="BA2" s="62">
        <v>0.05</v>
      </c>
      <c r="BB2" s="62">
        <v>0.05</v>
      </c>
      <c r="BC2" s="62">
        <v>0.1</v>
      </c>
      <c r="BD2" s="62">
        <v>0.1</v>
      </c>
      <c r="BE2" s="62">
        <v>0.15</v>
      </c>
      <c r="BF2" s="62">
        <v>0.15</v>
      </c>
      <c r="BG2" s="62">
        <v>0.2</v>
      </c>
      <c r="BH2" s="62">
        <v>0.2</v>
      </c>
    </row>
    <row r="3" spans="1:60" x14ac:dyDescent="0.3">
      <c r="A3" t="s">
        <v>525</v>
      </c>
      <c r="B3">
        <v>0</v>
      </c>
      <c r="C3">
        <v>0</v>
      </c>
      <c r="D3">
        <v>0.1</v>
      </c>
      <c r="E3" t="s">
        <v>2</v>
      </c>
      <c r="F3" t="s">
        <v>3</v>
      </c>
      <c r="G3" t="s">
        <v>3</v>
      </c>
      <c r="H3" t="s">
        <v>3</v>
      </c>
      <c r="I3" t="s">
        <v>3</v>
      </c>
      <c r="J3" s="57" t="str">
        <f>IF(Model_Time!$F3="---","---",(Model_Time!$F3/K3)-1)</f>
        <v>---</v>
      </c>
      <c r="K3" s="20" t="str">
        <f>IF(AND(Model_Time!$B3=0,Model_Time!$C3=0),Model_Time!$F3,K2)</f>
        <v>---</v>
      </c>
      <c r="M3" s="23"/>
      <c r="N3">
        <v>0</v>
      </c>
      <c r="O3" s="1" t="s">
        <v>27</v>
      </c>
      <c r="P3" s="1">
        <v>0</v>
      </c>
      <c r="Q3" s="1">
        <f>COUNTIFS($B$2:$B$261,N3,$C$2:$C$261,P3)/4</f>
        <v>5</v>
      </c>
      <c r="R3" s="1">
        <f>COUNTIFS($B$2:$B$261,N3,$C$2:$C$261,P3,$G$2:$G$261,0)/4</f>
        <v>0</v>
      </c>
      <c r="S3" s="1">
        <f>COUNTIFS($B$2:$B$261,N3,$C$2:$C$261,P3,$E$2:$E$261,"Infeasible")</f>
        <v>0</v>
      </c>
      <c r="T3" s="1">
        <f>COUNTIFS($B$2:$B$261,N3,$C$2:$C$261,P3,$E$2:$E$261,"Unknown")/4</f>
        <v>5</v>
      </c>
      <c r="U3" s="8" t="e">
        <f>AVERAGEIFS($H$2:$H$261,$B$2:$B$261,N3,$C$2:$C$261,P3)</f>
        <v>#DIV/0!</v>
      </c>
      <c r="V3" s="13" t="e">
        <f>AVERAGEIFS($G$2:$G$261,$B$2:$B$261,N3,$C$2:$C$261,P3)</f>
        <v>#DIV/0!</v>
      </c>
      <c r="W3" s="16" t="e">
        <f>AVERAGEIFS($J$2:$J$261,$B$2:$B$261,N3,$C$2:$C$261,P3,$J$2:$J$261,"&lt;1")</f>
        <v>#DIV/0!</v>
      </c>
      <c r="X3" s="6" t="e">
        <f>AVERAGEIFS($I$2:$I$261,$B$2:$B$261,N3,$C$2:$C$261,P3)</f>
        <v>#DIV/0!</v>
      </c>
      <c r="AA3">
        <v>0</v>
      </c>
      <c r="AB3" s="1" t="s">
        <v>27</v>
      </c>
      <c r="AC3" s="1">
        <v>0</v>
      </c>
      <c r="AD3" s="1">
        <f>COUNTIFS($B$262:$B$1301,AA3,$C$262:$C$1301,AC3)/4</f>
        <v>20</v>
      </c>
      <c r="AE3" s="1">
        <f>COUNTIFS($B$262:$B$1301,AA3,$C$262:$C$1301,AC3,$E$262:$E$1301,"Optimal")/4</f>
        <v>20</v>
      </c>
      <c r="AF3" s="1">
        <f>COUNTIFS($B$262:$B$1301,AA3,$C$262:$C$1301,AC3,$E$262:$E$1301,"Infeasible")</f>
        <v>0</v>
      </c>
      <c r="AG3" s="1">
        <f>COUNTIFS($B$262:$B$1301,AA3,$C$262:$C$1301,AC3,$E$262:$E$1301,"Unknown")</f>
        <v>0</v>
      </c>
      <c r="AH3" s="8">
        <f>AVERAGEIFS($H$262:$H$1301,$B$262:$B$1301,AA3,$C$262:$C$1301,AC3)</f>
        <v>527.64500000000021</v>
      </c>
      <c r="AI3" s="13">
        <f>AVERAGEIFS($G$262:$G$1301,$B$262:$B$1301,AA3,$C$262:$C$1301,AC3)</f>
        <v>0</v>
      </c>
      <c r="AJ3" s="16">
        <f>AVERAGEIFS($J$262:$J$1301,$B$262:$B$1301,AA3,$C$262:$C$1301,AC3,$J$262:$J$1301,"&lt;1")</f>
        <v>0</v>
      </c>
      <c r="AK3" s="6">
        <f>AVERAGEIFS($I$262:$I$1301,$B$262:$B$1301,AA3,$C$262:$C$1301,AC3)</f>
        <v>0.95876250000000007</v>
      </c>
      <c r="AM3">
        <v>0</v>
      </c>
      <c r="AN3" s="1" t="s">
        <v>27</v>
      </c>
      <c r="AO3" s="1">
        <v>0</v>
      </c>
      <c r="AP3" s="1">
        <f>COUNTIFS($B$1302:$B$1613,AM3,$C$1302:$C$1613,AO3)/4</f>
        <v>6</v>
      </c>
      <c r="AQ3" s="1">
        <f>COUNTIFS($B$1302:$B$1613,AM3,$C$1302:$C$1613,AO3,$E$1302:$E$1613,"Optimal")/4</f>
        <v>5.75</v>
      </c>
      <c r="AR3" s="1">
        <f>COUNTIFS($B$1302:$B$1613,AM3,$C$1302:$C$1613,AO3,$E$1302:$E$1613,"Infeasible")</f>
        <v>0</v>
      </c>
      <c r="AS3" s="1">
        <f>COUNTIFS($B$1302:$B$1613,AM3,$C$1302:$C$1613,AO3,$E$1302:$E$1613,"Unknown")</f>
        <v>0</v>
      </c>
      <c r="AT3" s="8">
        <f>AVERAGEIFS($H$1302:$H$1613,$B$1302:$B$1613,AM3,$C$1302:$C$1613,AO3)</f>
        <v>2021.5166666666667</v>
      </c>
      <c r="AU3" s="13">
        <f>AVERAGEIFS($G$1302:$G$1613,$B$1302:$B$1613,AM3,$C$1302:$C$1613,AO3)</f>
        <v>5.0000000000000001E-3</v>
      </c>
      <c r="AV3" s="16">
        <f>AVERAGEIFS($J$1302:$J$1613,$B$1302:$B$1613,AM3,$C$1302:$C$1613,AO3,$J$1302:$J$1613,"&lt;1")</f>
        <v>0</v>
      </c>
      <c r="AW3" s="6">
        <f>AVERAGEIFS($I$1302:$I$1613,$B$1302:$B$1613,AM3,$C$1302:$C$1613,AO3)</f>
        <v>0.95899999999999996</v>
      </c>
      <c r="AY3" s="128"/>
      <c r="AZ3" s="61" t="s">
        <v>549</v>
      </c>
      <c r="BA3" s="4" t="s">
        <v>32</v>
      </c>
      <c r="BB3" s="4" t="s">
        <v>5</v>
      </c>
      <c r="BC3" s="4" t="s">
        <v>32</v>
      </c>
      <c r="BD3" s="4" t="s">
        <v>5</v>
      </c>
      <c r="BE3" s="4" t="s">
        <v>32</v>
      </c>
      <c r="BF3" s="4" t="s">
        <v>5</v>
      </c>
      <c r="BG3" s="4" t="s">
        <v>32</v>
      </c>
      <c r="BH3" s="4" t="s">
        <v>5</v>
      </c>
    </row>
    <row r="4" spans="1:60" x14ac:dyDescent="0.3">
      <c r="A4" t="s">
        <v>525</v>
      </c>
      <c r="B4">
        <v>0</v>
      </c>
      <c r="C4">
        <v>0</v>
      </c>
      <c r="D4">
        <v>0.15</v>
      </c>
      <c r="E4" t="s">
        <v>2</v>
      </c>
      <c r="F4" t="s">
        <v>3</v>
      </c>
      <c r="G4" t="s">
        <v>3</v>
      </c>
      <c r="H4" t="s">
        <v>3</v>
      </c>
      <c r="I4" t="s">
        <v>3</v>
      </c>
      <c r="J4" s="58" t="str">
        <f>IF(Model_Time!$F4="---","---",(Model_Time!$F4/K4)-1)</f>
        <v>---</v>
      </c>
      <c r="K4" s="20" t="str">
        <f>IF(AND(Model_Time!$B4=0,Model_Time!$C4=0),Model_Time!$F4,K3)</f>
        <v>---</v>
      </c>
      <c r="M4" s="23"/>
      <c r="N4">
        <v>1</v>
      </c>
      <c r="O4" s="130" t="s">
        <v>28</v>
      </c>
      <c r="P4" s="1">
        <v>5</v>
      </c>
      <c r="Q4" s="1">
        <f t="shared" ref="Q4:Q15" si="0">COUNTIFS($B$2:$B$261,N4,$C$2:$C$261,P4)</f>
        <v>20</v>
      </c>
      <c r="R4" s="1">
        <f t="shared" ref="R4:R15" si="1">COUNTIFS($B$2:$B$261,N4,$C$2:$C$261,P4,$G$2:$G$261,0)/4</f>
        <v>0</v>
      </c>
      <c r="S4" s="1">
        <f t="shared" ref="S4:S15" si="2">COUNTIFS($B$2:$B$261,N4,$C$2:$C$261,P4,$E$2:$E$261,"Infeasible")</f>
        <v>0</v>
      </c>
      <c r="T4" s="1">
        <f t="shared" ref="T4:T15" si="3">COUNTIFS($B$2:$B$261,N4,$C$2:$C$261,P4,$E$2:$E$261,"Unknown")</f>
        <v>20</v>
      </c>
      <c r="U4" s="8" t="e">
        <f t="shared" ref="U4:U15" si="4">AVERAGEIFS($H$2:$H$261,$B$2:$B$261,N4,$C$2:$C$261,P4)</f>
        <v>#DIV/0!</v>
      </c>
      <c r="V4" s="13" t="e">
        <f t="shared" ref="V4:V15" si="5">AVERAGEIFS($G$2:$G$261,$B$2:$B$261,N4,$C$2:$C$261,P4)</f>
        <v>#DIV/0!</v>
      </c>
      <c r="W4" s="17" t="e">
        <f t="shared" ref="W4:W15" si="6">AVERAGEIFS($J$2:$J$261,$B$2:$B$261,N4,$C$2:$C$261,P4,$J$2:$J$261,"&lt;1")</f>
        <v>#DIV/0!</v>
      </c>
      <c r="X4" s="6" t="e">
        <f t="shared" ref="X4:X15" si="7">AVERAGEIFS($I$2:$I$261,$B$2:$B$261,N4,$C$2:$C$261,P4)</f>
        <v>#DIV/0!</v>
      </c>
      <c r="AA4">
        <v>1</v>
      </c>
      <c r="AB4" s="130" t="s">
        <v>28</v>
      </c>
      <c r="AC4" s="1">
        <v>5</v>
      </c>
      <c r="AD4" s="1">
        <f t="shared" ref="AD4:AD15" si="8">COUNTIFS($B$262:$B$1301,AA4,$C$262:$C$1301,AC4)</f>
        <v>80</v>
      </c>
      <c r="AE4" s="1">
        <f t="shared" ref="AE4:AE15" si="9">COUNTIFS($B$262:$B$1301,AA4,$C$262:$C$1301,AC4,$G$262:$G$1301,0)</f>
        <v>79</v>
      </c>
      <c r="AF4" s="1">
        <f t="shared" ref="AF4:AF15" si="10">COUNTIFS($B$262:$B$1301,AA4,$C$262:$C$1301,AC4,$E$262:$E$1301,"Infeasible")</f>
        <v>0</v>
      </c>
      <c r="AG4" s="1">
        <f t="shared" ref="AG4:AG15" si="11">COUNTIFS($B$262:$B$1301,AA4,$C$262:$C$1301,AC4,$E$262:$E$1301,"Unknown")</f>
        <v>0</v>
      </c>
      <c r="AH4" s="8">
        <f t="shared" ref="AH4:AH15" si="12">AVERAGEIFS($H$262:$H$1301,$B$262:$B$1301,AA4,$C$262:$C$1301,AC4)</f>
        <v>828.4361250000004</v>
      </c>
      <c r="AI4" s="13">
        <f t="shared" ref="AI4:AI15" si="13">AVERAGEIFS($G$262:$G$1301,$B$262:$B$1301,AA4,$C$262:$C$1301,AC4)</f>
        <v>3.2625000000000001E-2</v>
      </c>
      <c r="AJ4" s="17">
        <f t="shared" ref="AJ4:AJ15" si="14">AVERAGEIFS($J$262:$J$1301,$B$262:$B$1301,AA4,$C$262:$C$1301,AC4,$J$262:$J$1301,"&lt;1")</f>
        <v>4.4216888605500019E-3</v>
      </c>
      <c r="AK4" s="6">
        <f t="shared" ref="AK4:AK15" si="15">AVERAGEIFS($I$262:$I$1301,$B$262:$B$1301,AA4,$C$262:$C$1301,AC4)</f>
        <v>0.93651249999999986</v>
      </c>
      <c r="AM4">
        <v>1</v>
      </c>
      <c r="AN4" s="130" t="s">
        <v>28</v>
      </c>
      <c r="AO4" s="1">
        <v>5</v>
      </c>
      <c r="AP4" s="1">
        <f t="shared" ref="AP4:AP15" si="16">COUNTIFS($B$1302:$B$1613,AM4,$C$1302:$C$1613,AO4)</f>
        <v>24</v>
      </c>
      <c r="AQ4" s="1">
        <f t="shared" ref="AQ4:AQ15" si="17">COUNTIFS($B$1302:$B$1613,AM4,$C$1302:$C$1613,AO4,$E$1302:$E$1613,"Optimal")</f>
        <v>7</v>
      </c>
      <c r="AR4" s="1">
        <f t="shared" ref="AR4:AR15" si="18">COUNTIFS($B$1302:$B$1613,AM4,$C$1302:$C$1613,AO4,$E$1302:$E$1613,"Infeasible")</f>
        <v>6</v>
      </c>
      <c r="AS4" s="1">
        <f t="shared" ref="AS4:AS15" si="19">COUNTIFS($B$1302:$B$1613,AM4,$C$1302:$C$1613,AO4,$E$1302:$E$1613,"Unknown")</f>
        <v>0</v>
      </c>
      <c r="AT4" s="8">
        <f t="shared" ref="AT4:AT15" si="20">AVERAGEIFS($H$1302:$H$1613,$B$1302:$B$1613,AM4,$C$1302:$C$1613,AO4)</f>
        <v>2397.6808333333333</v>
      </c>
      <c r="AU4" s="13">
        <f t="shared" ref="AU4:AU15" si="21">AVERAGEIFS($G$1302:$G$1613,$B$1302:$B$1613,AM4,$C$1302:$C$1613,AO4)</f>
        <v>3.83</v>
      </c>
      <c r="AV4" s="17">
        <f t="shared" ref="AV4:AV15" si="22">AVERAGEIFS($J$1302:$J$1613,$B$1302:$B$1613,AM4,$C$1302:$C$1613,AO4,$J$1302:$J$1613,"&lt;1")</f>
        <v>4.9686385039664063E-2</v>
      </c>
      <c r="AW4" s="6">
        <f t="shared" ref="AW4:AW15" si="23">AVERAGEIFS($I$1302:$I$1613,$B$1302:$B$1613,AM4,$C$1302:$C$1613,AO4)</f>
        <v>0.69977777777777783</v>
      </c>
      <c r="AX4">
        <v>0</v>
      </c>
      <c r="AY4" s="1" t="s">
        <v>27</v>
      </c>
      <c r="AZ4" s="1">
        <v>0</v>
      </c>
      <c r="BA4" s="6">
        <f>AVERAGEIFS($J$2:$J$1613,$B$2:$B$1613,$AX4,$C$2:$C$1613,$AZ4,$D$2:$D$1613,BA$2)</f>
        <v>0</v>
      </c>
      <c r="BB4" s="63">
        <f>AVERAGEIFS($I$2:$I$1613,$B$2:$B$1613,$AX4,$C$2:$C$1613,$AZ4,$D$2:$D$1613,BB$2)</f>
        <v>0.86169230769230765</v>
      </c>
      <c r="BC4" s="6">
        <f t="shared" ref="BC4:BC16" si="24">AVERAGEIFS($J$2:$J$1613,$B$2:$B$1613,$AX4,$C$2:$C$1613,$AZ4,$D$2:$D$1613,BC$2)</f>
        <v>0</v>
      </c>
      <c r="BD4" s="63">
        <f t="shared" ref="BD4:BD16" si="25">AVERAGEIFS($I$2:$I$1613,$B$2:$B$1613,$AX4,$C$2:$C$1613,$AZ4,$D$2:$D$1613,BD$2)</f>
        <v>0.97534615384615375</v>
      </c>
      <c r="BE4" s="6">
        <f t="shared" ref="BE4:BE12" si="26">AVERAGEIFS($J$2:$J$1613,$B$2:$B$1613,$AX4,$C$2:$C$1613,$AZ4,$D$2:$D$1613,BE$2)</f>
        <v>0</v>
      </c>
      <c r="BF4" s="63">
        <f t="shared" ref="BF4:BF12" si="27">AVERAGEIFS($I$2:$I$1613,$B$2:$B$1613,$AX4,$C$2:$C$1613,$AZ4,$D$2:$D$1613,BF$2)</f>
        <v>0.99823076923076914</v>
      </c>
      <c r="BG4" s="6">
        <f t="shared" ref="BG4:BG12" si="28">AVERAGEIFS($J$2:$J$1613,$B$2:$B$1613,$AX4,$C$2:$C$1613,$AZ4,$D$2:$D$1613,BG$2)</f>
        <v>0</v>
      </c>
      <c r="BH4" s="63">
        <f t="shared" ref="BH4:BH12" si="29">AVERAGEIFS($I$2:$I$1613,$B$2:$B$1613,$AX4,$C$2:$C$1613,$AZ4,$D$2:$D$1613,BH$2)</f>
        <v>1</v>
      </c>
    </row>
    <row r="5" spans="1:60" x14ac:dyDescent="0.3">
      <c r="A5" t="s">
        <v>525</v>
      </c>
      <c r="B5">
        <v>0</v>
      </c>
      <c r="C5">
        <v>0</v>
      </c>
      <c r="D5">
        <v>0.2</v>
      </c>
      <c r="E5" t="s">
        <v>2</v>
      </c>
      <c r="F5" t="s">
        <v>3</v>
      </c>
      <c r="G5" t="s">
        <v>3</v>
      </c>
      <c r="H5" t="s">
        <v>3</v>
      </c>
      <c r="I5" t="s">
        <v>3</v>
      </c>
      <c r="J5" s="57" t="str">
        <f>IF(Model_Time!$F5="---","---",(Model_Time!$F5/K5)-1)</f>
        <v>---</v>
      </c>
      <c r="K5" s="20" t="str">
        <f>IF(AND(Model_Time!$B5=0,Model_Time!$C5=0),Model_Time!$F5,K4)</f>
        <v>---</v>
      </c>
      <c r="M5" s="23"/>
      <c r="N5">
        <v>1</v>
      </c>
      <c r="O5" s="130"/>
      <c r="P5" s="1">
        <v>10</v>
      </c>
      <c r="Q5" s="1">
        <f t="shared" si="0"/>
        <v>20</v>
      </c>
      <c r="R5" s="1">
        <f t="shared" si="1"/>
        <v>0</v>
      </c>
      <c r="S5" s="1">
        <f t="shared" si="2"/>
        <v>0</v>
      </c>
      <c r="T5" s="1">
        <f t="shared" si="3"/>
        <v>20</v>
      </c>
      <c r="U5" s="8" t="e">
        <f t="shared" si="4"/>
        <v>#DIV/0!</v>
      </c>
      <c r="V5" s="13" t="e">
        <f t="shared" si="5"/>
        <v>#DIV/0!</v>
      </c>
      <c r="W5" s="17" t="e">
        <f t="shared" si="6"/>
        <v>#DIV/0!</v>
      </c>
      <c r="X5" s="6" t="e">
        <f t="shared" si="7"/>
        <v>#DIV/0!</v>
      </c>
      <c r="AA5">
        <v>1</v>
      </c>
      <c r="AB5" s="130"/>
      <c r="AC5" s="1">
        <v>10</v>
      </c>
      <c r="AD5" s="1">
        <f t="shared" si="8"/>
        <v>80</v>
      </c>
      <c r="AE5" s="1">
        <f t="shared" si="9"/>
        <v>80</v>
      </c>
      <c r="AF5" s="1">
        <f t="shared" si="10"/>
        <v>0</v>
      </c>
      <c r="AG5" s="1">
        <f t="shared" si="11"/>
        <v>0</v>
      </c>
      <c r="AH5" s="8">
        <f t="shared" si="12"/>
        <v>805.06262499999991</v>
      </c>
      <c r="AI5" s="13">
        <f t="shared" si="13"/>
        <v>0</v>
      </c>
      <c r="AJ5" s="17">
        <f t="shared" si="14"/>
        <v>4.4092510496047286E-3</v>
      </c>
      <c r="AK5" s="6">
        <f t="shared" si="15"/>
        <v>0.93651249999999986</v>
      </c>
      <c r="AM5">
        <v>1</v>
      </c>
      <c r="AN5" s="130"/>
      <c r="AO5" s="1">
        <v>10</v>
      </c>
      <c r="AP5" s="1">
        <f t="shared" si="16"/>
        <v>24</v>
      </c>
      <c r="AQ5" s="1">
        <f t="shared" si="17"/>
        <v>7</v>
      </c>
      <c r="AR5" s="1">
        <f t="shared" si="18"/>
        <v>6</v>
      </c>
      <c r="AS5" s="1">
        <f t="shared" si="19"/>
        <v>0</v>
      </c>
      <c r="AT5" s="8">
        <f t="shared" si="20"/>
        <v>2327.2966666666666</v>
      </c>
      <c r="AU5" s="13">
        <f t="shared" si="21"/>
        <v>4.5827777777777792</v>
      </c>
      <c r="AV5" s="17">
        <f t="shared" si="22"/>
        <v>7.1969169048172202E-2</v>
      </c>
      <c r="AW5" s="6">
        <f t="shared" si="23"/>
        <v>0.42411111111111111</v>
      </c>
      <c r="AX5">
        <v>1</v>
      </c>
      <c r="AY5" s="130" t="s">
        <v>28</v>
      </c>
      <c r="AZ5" s="1">
        <v>5</v>
      </c>
      <c r="BA5" s="6">
        <f t="shared" ref="BA5:BA16" si="30">AVERAGEIFS($J$2:$J$1613,$B$2:$B$1613,$AX5,$C$2:$C$1613,$AZ5,$D$2:$D$1613,BA$2)</f>
        <v>1.0241388993329843E-2</v>
      </c>
      <c r="BB5" s="63">
        <f t="shared" ref="BB5:BB16" si="31">AVERAGEIFS($I$2:$I$1613,$B$2:$B$1613,$AX5,$C$2:$C$1613,$AZ5,$D$2:$D$1613,BB$2)</f>
        <v>0.74334615384615388</v>
      </c>
      <c r="BC5" s="6">
        <f t="shared" si="24"/>
        <v>6.4136415867784586E-3</v>
      </c>
      <c r="BD5" s="63">
        <f t="shared" si="25"/>
        <v>0.91069230769230769</v>
      </c>
      <c r="BE5" s="6">
        <f t="shared" si="26"/>
        <v>2.3117794829751123E-2</v>
      </c>
      <c r="BF5" s="63">
        <f t="shared" si="27"/>
        <v>0.97521739130434781</v>
      </c>
      <c r="BG5" s="6">
        <f t="shared" si="28"/>
        <v>1.2319563625689634E-2</v>
      </c>
      <c r="BH5" s="63">
        <f t="shared" si="29"/>
        <v>0.96008695652173914</v>
      </c>
    </row>
    <row r="6" spans="1:60" x14ac:dyDescent="0.3">
      <c r="A6" t="s">
        <v>525</v>
      </c>
      <c r="B6">
        <v>1</v>
      </c>
      <c r="C6">
        <v>5</v>
      </c>
      <c r="D6">
        <v>0.05</v>
      </c>
      <c r="E6" t="s">
        <v>2</v>
      </c>
      <c r="F6" t="s">
        <v>3</v>
      </c>
      <c r="G6" t="s">
        <v>3</v>
      </c>
      <c r="H6" t="s">
        <v>3</v>
      </c>
      <c r="I6" t="s">
        <v>3</v>
      </c>
      <c r="J6" s="58" t="str">
        <f>IF(Model_Time!$F6="---","---",(Model_Time!$F6/K6)-1)</f>
        <v>---</v>
      </c>
      <c r="K6" s="20" t="str">
        <f>IF(AND(Model_Time!$B6=0,Model_Time!$C6=0),Model_Time!$F6,K5)</f>
        <v>---</v>
      </c>
      <c r="M6" s="23"/>
      <c r="N6">
        <v>1</v>
      </c>
      <c r="O6" s="130"/>
      <c r="P6" s="1">
        <v>25</v>
      </c>
      <c r="Q6" s="1">
        <f t="shared" si="0"/>
        <v>20</v>
      </c>
      <c r="R6" s="1">
        <f t="shared" si="1"/>
        <v>0</v>
      </c>
      <c r="S6" s="1">
        <f t="shared" si="2"/>
        <v>0</v>
      </c>
      <c r="T6" s="1">
        <f t="shared" si="3"/>
        <v>20</v>
      </c>
      <c r="U6" s="8" t="e">
        <f t="shared" si="4"/>
        <v>#DIV/0!</v>
      </c>
      <c r="V6" s="13" t="e">
        <f t="shared" si="5"/>
        <v>#DIV/0!</v>
      </c>
      <c r="W6" s="17" t="e">
        <f t="shared" si="6"/>
        <v>#DIV/0!</v>
      </c>
      <c r="X6" s="6" t="e">
        <f t="shared" si="7"/>
        <v>#DIV/0!</v>
      </c>
      <c r="AA6">
        <v>1</v>
      </c>
      <c r="AB6" s="130"/>
      <c r="AC6" s="1">
        <v>25</v>
      </c>
      <c r="AD6" s="1">
        <f t="shared" si="8"/>
        <v>80</v>
      </c>
      <c r="AE6" s="1">
        <f t="shared" si="9"/>
        <v>67</v>
      </c>
      <c r="AF6" s="1">
        <f t="shared" si="10"/>
        <v>0</v>
      </c>
      <c r="AG6" s="1">
        <f t="shared" si="11"/>
        <v>6</v>
      </c>
      <c r="AH6" s="8">
        <f t="shared" si="12"/>
        <v>1415.2097499999998</v>
      </c>
      <c r="AI6" s="13">
        <f t="shared" si="13"/>
        <v>1.3597297297297299</v>
      </c>
      <c r="AJ6" s="17">
        <f t="shared" si="14"/>
        <v>4.1352834128243907E-2</v>
      </c>
      <c r="AK6" s="6">
        <f t="shared" si="15"/>
        <v>0.55260810810810801</v>
      </c>
      <c r="AM6">
        <v>1</v>
      </c>
      <c r="AN6" s="130"/>
      <c r="AO6" s="1">
        <v>25</v>
      </c>
      <c r="AP6" s="1">
        <f t="shared" si="16"/>
        <v>24</v>
      </c>
      <c r="AQ6" s="1">
        <f t="shared" si="17"/>
        <v>7</v>
      </c>
      <c r="AR6" s="1">
        <f t="shared" si="18"/>
        <v>6</v>
      </c>
      <c r="AS6" s="1">
        <f t="shared" si="19"/>
        <v>0</v>
      </c>
      <c r="AT6" s="8">
        <f t="shared" si="20"/>
        <v>2404.5933333333332</v>
      </c>
      <c r="AU6" s="13">
        <f t="shared" si="21"/>
        <v>4.1338888888888894</v>
      </c>
      <c r="AV6" s="17">
        <f t="shared" si="22"/>
        <v>5.6992056300153519E-2</v>
      </c>
      <c r="AW6" s="6">
        <f t="shared" si="23"/>
        <v>0.20611111111111113</v>
      </c>
      <c r="AX6">
        <v>1</v>
      </c>
      <c r="AY6" s="130"/>
      <c r="AZ6" s="1">
        <v>10</v>
      </c>
      <c r="BA6" s="6">
        <f t="shared" si="30"/>
        <v>3.6189882272482578E-2</v>
      </c>
      <c r="BB6" s="63">
        <f t="shared" si="31"/>
        <v>0.72096153846153854</v>
      </c>
      <c r="BC6" s="6">
        <f t="shared" si="24"/>
        <v>1.2072159158804748E-2</v>
      </c>
      <c r="BD6" s="63">
        <f t="shared" si="25"/>
        <v>0.78873076923076946</v>
      </c>
      <c r="BE6" s="6">
        <f t="shared" si="26"/>
        <v>7.0186017060853796E-3</v>
      </c>
      <c r="BF6" s="63">
        <f t="shared" si="27"/>
        <v>0.92973913043478262</v>
      </c>
      <c r="BG6" s="6">
        <f t="shared" si="28"/>
        <v>1.0084530886175813E-2</v>
      </c>
      <c r="BH6" s="63">
        <f t="shared" si="29"/>
        <v>0.95300000000000007</v>
      </c>
    </row>
    <row r="7" spans="1:60" x14ac:dyDescent="0.3">
      <c r="A7" t="s">
        <v>525</v>
      </c>
      <c r="B7">
        <v>1</v>
      </c>
      <c r="C7">
        <v>5</v>
      </c>
      <c r="D7">
        <v>0.1</v>
      </c>
      <c r="E7" t="s">
        <v>2</v>
      </c>
      <c r="F7" t="s">
        <v>3</v>
      </c>
      <c r="G7" t="s">
        <v>3</v>
      </c>
      <c r="H7" t="s">
        <v>3</v>
      </c>
      <c r="I7" t="s">
        <v>3</v>
      </c>
      <c r="J7" s="57" t="str">
        <f>IF(Model_Time!$F7="---","---",(Model_Time!$F7/K7)-1)</f>
        <v>---</v>
      </c>
      <c r="K7" s="20" t="str">
        <f>IF(AND(Model_Time!$B7=0,Model_Time!$C7=0),Model_Time!$F7,K6)</f>
        <v>---</v>
      </c>
      <c r="M7" s="23"/>
      <c r="N7">
        <v>1</v>
      </c>
      <c r="O7" s="130"/>
      <c r="P7" s="1">
        <v>50</v>
      </c>
      <c r="Q7" s="1">
        <f t="shared" si="0"/>
        <v>20</v>
      </c>
      <c r="R7" s="1">
        <f t="shared" si="1"/>
        <v>0</v>
      </c>
      <c r="S7" s="1">
        <f t="shared" si="2"/>
        <v>0</v>
      </c>
      <c r="T7" s="1">
        <f t="shared" si="3"/>
        <v>20</v>
      </c>
      <c r="U7" s="8" t="e">
        <f t="shared" si="4"/>
        <v>#DIV/0!</v>
      </c>
      <c r="V7" s="13" t="e">
        <f t="shared" si="5"/>
        <v>#DIV/0!</v>
      </c>
      <c r="W7" s="17" t="e">
        <f t="shared" si="6"/>
        <v>#DIV/0!</v>
      </c>
      <c r="X7" s="6" t="e">
        <f t="shared" si="7"/>
        <v>#DIV/0!</v>
      </c>
      <c r="AA7">
        <v>1</v>
      </c>
      <c r="AB7" s="130"/>
      <c r="AC7" s="1">
        <v>50</v>
      </c>
      <c r="AD7" s="1">
        <f t="shared" si="8"/>
        <v>80</v>
      </c>
      <c r="AE7" s="1">
        <f t="shared" si="9"/>
        <v>50</v>
      </c>
      <c r="AF7" s="1">
        <f t="shared" si="10"/>
        <v>0</v>
      </c>
      <c r="AG7" s="1">
        <f t="shared" si="11"/>
        <v>23</v>
      </c>
      <c r="AH7" s="8">
        <f t="shared" si="12"/>
        <v>2038.9697500000002</v>
      </c>
      <c r="AI7" s="13">
        <f t="shared" si="13"/>
        <v>0.71385964912280697</v>
      </c>
      <c r="AJ7" s="17">
        <f t="shared" si="14"/>
        <v>3.784666212999855E-2</v>
      </c>
      <c r="AK7" s="6">
        <f t="shared" si="15"/>
        <v>2.373684210526316E-2</v>
      </c>
      <c r="AM7">
        <v>1</v>
      </c>
      <c r="AN7" s="130"/>
      <c r="AO7" s="1">
        <v>50</v>
      </c>
      <c r="AP7" s="1">
        <f t="shared" si="16"/>
        <v>24</v>
      </c>
      <c r="AQ7" s="1">
        <f t="shared" si="17"/>
        <v>3</v>
      </c>
      <c r="AR7" s="1">
        <f t="shared" si="18"/>
        <v>6</v>
      </c>
      <c r="AS7" s="1">
        <f t="shared" si="19"/>
        <v>0</v>
      </c>
      <c r="AT7" s="8">
        <f t="shared" si="20"/>
        <v>2592.4874999999997</v>
      </c>
      <c r="AU7" s="13">
        <f t="shared" si="21"/>
        <v>4.9322222222222223</v>
      </c>
      <c r="AV7" s="17">
        <f t="shared" si="22"/>
        <v>6.30818851414892E-2</v>
      </c>
      <c r="AW7" s="6">
        <f t="shared" si="23"/>
        <v>5.0000000000000001E-4</v>
      </c>
      <c r="AX7">
        <v>1</v>
      </c>
      <c r="AY7" s="130"/>
      <c r="AZ7" s="1">
        <v>25</v>
      </c>
      <c r="BA7" s="6">
        <f t="shared" si="30"/>
        <v>7.3727695943657757E-3</v>
      </c>
      <c r="BB7" s="63">
        <f t="shared" si="31"/>
        <v>0.22296153846153846</v>
      </c>
      <c r="BC7" s="6">
        <f t="shared" si="24"/>
        <v>2.6999102675373192E-2</v>
      </c>
      <c r="BD7" s="63">
        <f t="shared" si="25"/>
        <v>0.42107692307692307</v>
      </c>
      <c r="BE7" s="6">
        <f t="shared" si="26"/>
        <v>4.6712042525831533E-2</v>
      </c>
      <c r="BF7" s="63">
        <f t="shared" si="27"/>
        <v>0.62371428571428578</v>
      </c>
      <c r="BG7" s="6">
        <f t="shared" si="28"/>
        <v>0.11638658772827035</v>
      </c>
      <c r="BH7" s="63">
        <f t="shared" si="29"/>
        <v>0.77684210526315789</v>
      </c>
    </row>
    <row r="8" spans="1:60" x14ac:dyDescent="0.3">
      <c r="A8" t="s">
        <v>525</v>
      </c>
      <c r="B8">
        <v>1</v>
      </c>
      <c r="C8">
        <v>5</v>
      </c>
      <c r="D8">
        <v>0.15</v>
      </c>
      <c r="E8" t="s">
        <v>2</v>
      </c>
      <c r="F8" t="s">
        <v>3</v>
      </c>
      <c r="G8" t="s">
        <v>3</v>
      </c>
      <c r="H8" t="s">
        <v>3</v>
      </c>
      <c r="I8" t="s">
        <v>3</v>
      </c>
      <c r="J8" s="58" t="str">
        <f>IF(Model_Time!$F8="---","---",(Model_Time!$F8/K8)-1)</f>
        <v>---</v>
      </c>
      <c r="K8" s="20" t="str">
        <f>IF(AND(Model_Time!$B8=0,Model_Time!$C8=0),Model_Time!$F8,K7)</f>
        <v>---</v>
      </c>
      <c r="M8" s="23"/>
      <c r="N8">
        <v>2</v>
      </c>
      <c r="O8" s="130" t="s">
        <v>29</v>
      </c>
      <c r="P8" s="1">
        <v>5</v>
      </c>
      <c r="Q8" s="1">
        <f t="shared" si="0"/>
        <v>20</v>
      </c>
      <c r="R8" s="1">
        <f t="shared" si="1"/>
        <v>0</v>
      </c>
      <c r="S8" s="1">
        <f t="shared" si="2"/>
        <v>0</v>
      </c>
      <c r="T8" s="1">
        <f t="shared" si="3"/>
        <v>20</v>
      </c>
      <c r="U8" s="8" t="e">
        <f t="shared" si="4"/>
        <v>#DIV/0!</v>
      </c>
      <c r="V8" s="13" t="e">
        <f t="shared" si="5"/>
        <v>#DIV/0!</v>
      </c>
      <c r="W8" s="17" t="e">
        <f t="shared" si="6"/>
        <v>#DIV/0!</v>
      </c>
      <c r="X8" s="6" t="e">
        <f t="shared" si="7"/>
        <v>#DIV/0!</v>
      </c>
      <c r="AA8">
        <v>2</v>
      </c>
      <c r="AB8" s="130" t="s">
        <v>29</v>
      </c>
      <c r="AC8" s="1">
        <v>5</v>
      </c>
      <c r="AD8" s="1">
        <f t="shared" si="8"/>
        <v>80</v>
      </c>
      <c r="AE8" s="1">
        <f t="shared" si="9"/>
        <v>80</v>
      </c>
      <c r="AF8" s="1">
        <f t="shared" si="10"/>
        <v>0</v>
      </c>
      <c r="AG8" s="1">
        <f t="shared" si="11"/>
        <v>0</v>
      </c>
      <c r="AH8" s="8">
        <f t="shared" si="12"/>
        <v>649.01925000000006</v>
      </c>
      <c r="AI8" s="13">
        <f t="shared" si="13"/>
        <v>0</v>
      </c>
      <c r="AJ8" s="17">
        <f t="shared" si="14"/>
        <v>5.0797409256242874E-3</v>
      </c>
      <c r="AK8" s="6">
        <f t="shared" si="15"/>
        <v>0.94273750000000001</v>
      </c>
      <c r="AM8">
        <v>2</v>
      </c>
      <c r="AN8" s="130" t="s">
        <v>29</v>
      </c>
      <c r="AO8" s="1">
        <v>5</v>
      </c>
      <c r="AP8" s="1">
        <f t="shared" si="16"/>
        <v>24</v>
      </c>
      <c r="AQ8" s="1">
        <f t="shared" si="17"/>
        <v>11</v>
      </c>
      <c r="AR8" s="1">
        <f t="shared" si="18"/>
        <v>0</v>
      </c>
      <c r="AS8" s="1">
        <f t="shared" si="19"/>
        <v>0</v>
      </c>
      <c r="AT8" s="8">
        <f t="shared" si="20"/>
        <v>3019.1220833333323</v>
      </c>
      <c r="AU8" s="13">
        <f t="shared" si="21"/>
        <v>2.6629166666666664</v>
      </c>
      <c r="AV8" s="17">
        <f t="shared" si="22"/>
        <v>3.0516505329353499E-2</v>
      </c>
      <c r="AW8" s="6">
        <f t="shared" si="23"/>
        <v>0.84279166666666683</v>
      </c>
      <c r="AX8">
        <v>1</v>
      </c>
      <c r="AY8" s="130"/>
      <c r="AZ8" s="1">
        <v>50</v>
      </c>
      <c r="BA8" s="6">
        <f t="shared" si="30"/>
        <v>1.9789887079910098E-2</v>
      </c>
      <c r="BB8" s="63">
        <f t="shared" si="31"/>
        <v>6.3076923076923093E-3</v>
      </c>
      <c r="BC8" s="6">
        <f t="shared" si="24"/>
        <v>2.7787318725637125E-2</v>
      </c>
      <c r="BD8" s="63">
        <f t="shared" si="25"/>
        <v>2.0173913043478264E-2</v>
      </c>
      <c r="BE8" s="6">
        <f t="shared" si="26"/>
        <v>7.8840147887158457E-2</v>
      </c>
      <c r="BF8" s="63">
        <f t="shared" si="27"/>
        <v>2.8000000000000004E-2</v>
      </c>
      <c r="BG8" s="6">
        <f t="shared" si="28"/>
        <v>8.7764591299487077E-2</v>
      </c>
      <c r="BH8" s="63">
        <f t="shared" si="29"/>
        <v>2.8600000000000004E-2</v>
      </c>
    </row>
    <row r="9" spans="1:60" x14ac:dyDescent="0.3">
      <c r="A9" t="s">
        <v>525</v>
      </c>
      <c r="B9">
        <v>1</v>
      </c>
      <c r="C9">
        <v>5</v>
      </c>
      <c r="D9">
        <v>0.2</v>
      </c>
      <c r="E9" t="s">
        <v>2</v>
      </c>
      <c r="F9" t="s">
        <v>3</v>
      </c>
      <c r="G9" t="s">
        <v>3</v>
      </c>
      <c r="H9" t="s">
        <v>3</v>
      </c>
      <c r="I9" t="s">
        <v>3</v>
      </c>
      <c r="J9" s="57" t="str">
        <f>IF(Model_Time!$F9="---","---",(Model_Time!$F9/K9)-1)</f>
        <v>---</v>
      </c>
      <c r="K9" s="20" t="str">
        <f>IF(AND(Model_Time!$B9=0,Model_Time!$C9=0),Model_Time!$F9,K8)</f>
        <v>---</v>
      </c>
      <c r="M9" s="23"/>
      <c r="N9">
        <v>2</v>
      </c>
      <c r="O9" s="130"/>
      <c r="P9" s="1">
        <v>10</v>
      </c>
      <c r="Q9" s="1">
        <f t="shared" si="0"/>
        <v>20</v>
      </c>
      <c r="R9" s="1">
        <f t="shared" si="1"/>
        <v>0</v>
      </c>
      <c r="S9" s="1">
        <f t="shared" si="2"/>
        <v>0</v>
      </c>
      <c r="T9" s="1">
        <f t="shared" si="3"/>
        <v>20</v>
      </c>
      <c r="U9" s="8" t="e">
        <f t="shared" si="4"/>
        <v>#DIV/0!</v>
      </c>
      <c r="V9" s="13" t="e">
        <f t="shared" si="5"/>
        <v>#DIV/0!</v>
      </c>
      <c r="W9" s="17" t="e">
        <f t="shared" si="6"/>
        <v>#DIV/0!</v>
      </c>
      <c r="X9" s="6" t="e">
        <f t="shared" si="7"/>
        <v>#DIV/0!</v>
      </c>
      <c r="AA9">
        <v>2</v>
      </c>
      <c r="AB9" s="130"/>
      <c r="AC9" s="1">
        <v>10</v>
      </c>
      <c r="AD9" s="1">
        <f t="shared" si="8"/>
        <v>80</v>
      </c>
      <c r="AE9" s="1">
        <f t="shared" si="9"/>
        <v>77</v>
      </c>
      <c r="AF9" s="1">
        <f t="shared" si="10"/>
        <v>0</v>
      </c>
      <c r="AG9" s="1">
        <f t="shared" si="11"/>
        <v>1</v>
      </c>
      <c r="AH9" s="8">
        <f t="shared" si="12"/>
        <v>763.59350000000018</v>
      </c>
      <c r="AI9" s="13">
        <f t="shared" si="13"/>
        <v>5.8227848101265821E-2</v>
      </c>
      <c r="AJ9" s="17">
        <f t="shared" si="14"/>
        <v>1.2583680975570636E-2</v>
      </c>
      <c r="AK9" s="6">
        <f t="shared" si="15"/>
        <v>0.87186075949367081</v>
      </c>
      <c r="AM9">
        <v>2</v>
      </c>
      <c r="AN9" s="130"/>
      <c r="AO9" s="1">
        <v>10</v>
      </c>
      <c r="AP9" s="1">
        <f t="shared" si="16"/>
        <v>24</v>
      </c>
      <c r="AQ9" s="1">
        <f t="shared" si="17"/>
        <v>12</v>
      </c>
      <c r="AR9" s="1">
        <f t="shared" si="18"/>
        <v>0</v>
      </c>
      <c r="AS9" s="1">
        <f t="shared" si="19"/>
        <v>1</v>
      </c>
      <c r="AT9" s="8">
        <f t="shared" si="20"/>
        <v>2866.9269565217387</v>
      </c>
      <c r="AU9" s="13">
        <f t="shared" si="21"/>
        <v>4.1195652173913047</v>
      </c>
      <c r="AV9" s="17">
        <f t="shared" si="22"/>
        <v>5.8588662920109925E-2</v>
      </c>
      <c r="AW9" s="6">
        <f t="shared" si="23"/>
        <v>0.43291304347826093</v>
      </c>
      <c r="AX9">
        <v>2</v>
      </c>
      <c r="AY9" s="130" t="s">
        <v>29</v>
      </c>
      <c r="AZ9" s="1">
        <v>5</v>
      </c>
      <c r="BA9" s="6">
        <f t="shared" si="30"/>
        <v>8.3414136012033117E-3</v>
      </c>
      <c r="BB9" s="63">
        <f t="shared" si="31"/>
        <v>0.76907692307692299</v>
      </c>
      <c r="BC9" s="6">
        <f t="shared" si="24"/>
        <v>7.3356713601531861E-3</v>
      </c>
      <c r="BD9" s="63">
        <f t="shared" si="25"/>
        <v>0.94723076923076921</v>
      </c>
      <c r="BE9" s="6">
        <f t="shared" si="26"/>
        <v>9.5980733252793819E-3</v>
      </c>
      <c r="BF9" s="63">
        <f t="shared" si="27"/>
        <v>0.98080769230769227</v>
      </c>
      <c r="BG9" s="6">
        <f t="shared" si="28"/>
        <v>1.8523895634688235E-2</v>
      </c>
      <c r="BH9" s="63">
        <f t="shared" si="29"/>
        <v>0.98157692307692301</v>
      </c>
    </row>
    <row r="10" spans="1:60" x14ac:dyDescent="0.3">
      <c r="A10" t="s">
        <v>525</v>
      </c>
      <c r="B10">
        <v>1</v>
      </c>
      <c r="C10">
        <v>10</v>
      </c>
      <c r="D10">
        <v>0.05</v>
      </c>
      <c r="E10" t="s">
        <v>2</v>
      </c>
      <c r="F10" t="s">
        <v>3</v>
      </c>
      <c r="G10" t="s">
        <v>3</v>
      </c>
      <c r="H10" t="s">
        <v>3</v>
      </c>
      <c r="I10" t="s">
        <v>3</v>
      </c>
      <c r="J10" s="58" t="str">
        <f>IF(Model_Time!$F10="---","---",(Model_Time!$F10/K10)-1)</f>
        <v>---</v>
      </c>
      <c r="K10" s="20" t="str">
        <f>IF(AND(Model_Time!$B10=0,Model_Time!$C10=0),Model_Time!$F10,K9)</f>
        <v>---</v>
      </c>
      <c r="M10" s="23"/>
      <c r="N10">
        <v>2</v>
      </c>
      <c r="O10" s="130"/>
      <c r="P10" s="1">
        <v>25</v>
      </c>
      <c r="Q10" s="1">
        <f t="shared" si="0"/>
        <v>20</v>
      </c>
      <c r="R10" s="1">
        <f t="shared" si="1"/>
        <v>0</v>
      </c>
      <c r="S10" s="1">
        <f t="shared" si="2"/>
        <v>0</v>
      </c>
      <c r="T10" s="1">
        <f t="shared" si="3"/>
        <v>20</v>
      </c>
      <c r="U10" s="8" t="e">
        <f t="shared" si="4"/>
        <v>#DIV/0!</v>
      </c>
      <c r="V10" s="13" t="e">
        <f t="shared" si="5"/>
        <v>#DIV/0!</v>
      </c>
      <c r="W10" s="17" t="e">
        <f t="shared" si="6"/>
        <v>#DIV/0!</v>
      </c>
      <c r="X10" s="6" t="e">
        <f t="shared" si="7"/>
        <v>#DIV/0!</v>
      </c>
      <c r="AA10">
        <v>2</v>
      </c>
      <c r="AB10" s="130"/>
      <c r="AC10" s="1">
        <v>25</v>
      </c>
      <c r="AD10" s="1">
        <f t="shared" si="8"/>
        <v>80</v>
      </c>
      <c r="AE10" s="1">
        <f t="shared" si="9"/>
        <v>59</v>
      </c>
      <c r="AF10" s="1">
        <f t="shared" si="10"/>
        <v>1</v>
      </c>
      <c r="AG10" s="1">
        <f t="shared" si="11"/>
        <v>14</v>
      </c>
      <c r="AH10" s="8">
        <f t="shared" si="12"/>
        <v>1526.0266250000004</v>
      </c>
      <c r="AI10" s="13">
        <f t="shared" si="13"/>
        <v>0.35738461538461541</v>
      </c>
      <c r="AJ10" s="17">
        <f t="shared" si="14"/>
        <v>3.3308966977627655E-2</v>
      </c>
      <c r="AK10" s="6">
        <f t="shared" si="15"/>
        <v>0.3590615384615386</v>
      </c>
      <c r="AM10">
        <v>2</v>
      </c>
      <c r="AN10" s="130"/>
      <c r="AO10" s="1">
        <v>25</v>
      </c>
      <c r="AP10" s="1">
        <f t="shared" si="16"/>
        <v>24</v>
      </c>
      <c r="AQ10" s="1">
        <f t="shared" si="17"/>
        <v>8</v>
      </c>
      <c r="AR10" s="1">
        <f t="shared" si="18"/>
        <v>6</v>
      </c>
      <c r="AS10" s="1">
        <f t="shared" si="19"/>
        <v>0</v>
      </c>
      <c r="AT10" s="8">
        <f t="shared" si="20"/>
        <v>2316.6654166666667</v>
      </c>
      <c r="AU10" s="13">
        <f t="shared" si="21"/>
        <v>2.3233333333333328</v>
      </c>
      <c r="AV10" s="17">
        <f t="shared" si="22"/>
        <v>3.5580190700448967E-2</v>
      </c>
      <c r="AW10" s="6">
        <f t="shared" si="23"/>
        <v>1.0722222222222223E-2</v>
      </c>
      <c r="AX10">
        <v>2</v>
      </c>
      <c r="AY10" s="130"/>
      <c r="AZ10" s="1">
        <v>10</v>
      </c>
      <c r="BA10" s="6">
        <f t="shared" si="30"/>
        <v>1.0472487738852974E-2</v>
      </c>
      <c r="BB10" s="63">
        <f t="shared" si="31"/>
        <v>0.55946153846153845</v>
      </c>
      <c r="BC10" s="6">
        <f t="shared" si="24"/>
        <v>1.7062433609068287E-2</v>
      </c>
      <c r="BD10" s="63">
        <f t="shared" si="25"/>
        <v>0.74888461538461526</v>
      </c>
      <c r="BE10" s="6">
        <f t="shared" si="26"/>
        <v>1.7363419640866649E-2</v>
      </c>
      <c r="BF10" s="63">
        <f t="shared" si="27"/>
        <v>0.88651999999999997</v>
      </c>
      <c r="BG10" s="6">
        <f t="shared" si="28"/>
        <v>4.7666263926599575E-2</v>
      </c>
      <c r="BH10" s="63">
        <f t="shared" si="29"/>
        <v>0.90615999999999997</v>
      </c>
    </row>
    <row r="11" spans="1:60" x14ac:dyDescent="0.3">
      <c r="A11" t="s">
        <v>525</v>
      </c>
      <c r="B11">
        <v>1</v>
      </c>
      <c r="C11">
        <v>10</v>
      </c>
      <c r="D11">
        <v>0.1</v>
      </c>
      <c r="E11" t="s">
        <v>2</v>
      </c>
      <c r="F11" t="s">
        <v>3</v>
      </c>
      <c r="G11" t="s">
        <v>3</v>
      </c>
      <c r="H11" t="s">
        <v>3</v>
      </c>
      <c r="I11" t="s">
        <v>3</v>
      </c>
      <c r="J11" s="57" t="str">
        <f>IF(Model_Time!$F11="---","---",(Model_Time!$F11/K11)-1)</f>
        <v>---</v>
      </c>
      <c r="K11" s="20" t="str">
        <f>IF(AND(Model_Time!$B11=0,Model_Time!$C11=0),Model_Time!$F11,K10)</f>
        <v>---</v>
      </c>
      <c r="M11" s="23"/>
      <c r="N11">
        <v>2</v>
      </c>
      <c r="O11" s="130"/>
      <c r="P11" s="1">
        <v>50</v>
      </c>
      <c r="Q11" s="1">
        <f t="shared" si="0"/>
        <v>20</v>
      </c>
      <c r="R11" s="1">
        <f t="shared" si="1"/>
        <v>0</v>
      </c>
      <c r="S11" s="1">
        <f t="shared" si="2"/>
        <v>0</v>
      </c>
      <c r="T11" s="1">
        <f t="shared" si="3"/>
        <v>20</v>
      </c>
      <c r="U11" s="8" t="e">
        <f t="shared" si="4"/>
        <v>#DIV/0!</v>
      </c>
      <c r="V11" s="13" t="e">
        <f t="shared" si="5"/>
        <v>#DIV/0!</v>
      </c>
      <c r="W11" s="17" t="e">
        <f t="shared" si="6"/>
        <v>#DIV/0!</v>
      </c>
      <c r="X11" s="6" t="e">
        <f t="shared" si="7"/>
        <v>#DIV/0!</v>
      </c>
      <c r="AA11">
        <v>2</v>
      </c>
      <c r="AB11" s="130"/>
      <c r="AC11" s="1">
        <v>50</v>
      </c>
      <c r="AD11" s="1">
        <f t="shared" si="8"/>
        <v>80</v>
      </c>
      <c r="AE11" s="1">
        <f t="shared" si="9"/>
        <v>46</v>
      </c>
      <c r="AF11" s="1">
        <f t="shared" si="10"/>
        <v>10</v>
      </c>
      <c r="AG11" s="1">
        <f t="shared" si="11"/>
        <v>22</v>
      </c>
      <c r="AH11" s="8">
        <f t="shared" si="12"/>
        <v>1618.87</v>
      </c>
      <c r="AI11" s="13">
        <f t="shared" si="13"/>
        <v>8.2708333333333328E-2</v>
      </c>
      <c r="AJ11" s="17">
        <f t="shared" si="14"/>
        <v>3.5925510958345092E-2</v>
      </c>
      <c r="AK11" s="6">
        <f t="shared" si="15"/>
        <v>2.7895833333333332E-2</v>
      </c>
      <c r="AM11">
        <v>2</v>
      </c>
      <c r="AN11" s="130"/>
      <c r="AO11" s="1">
        <v>50</v>
      </c>
      <c r="AP11" s="1">
        <f t="shared" si="16"/>
        <v>24</v>
      </c>
      <c r="AQ11" s="1">
        <f t="shared" si="17"/>
        <v>5</v>
      </c>
      <c r="AR11" s="1">
        <f t="shared" si="18"/>
        <v>6</v>
      </c>
      <c r="AS11" s="1">
        <f t="shared" si="19"/>
        <v>0</v>
      </c>
      <c r="AT11" s="8">
        <f t="shared" si="20"/>
        <v>2534.9166666666665</v>
      </c>
      <c r="AU11" s="13">
        <f t="shared" si="21"/>
        <v>5.2255555555555553</v>
      </c>
      <c r="AV11" s="17">
        <f t="shared" si="22"/>
        <v>6.6974153995236582E-2</v>
      </c>
      <c r="AW11" s="6">
        <f t="shared" si="23"/>
        <v>0</v>
      </c>
      <c r="AX11">
        <v>2</v>
      </c>
      <c r="AY11" s="130"/>
      <c r="AZ11" s="1">
        <v>25</v>
      </c>
      <c r="BA11" s="6">
        <f t="shared" si="30"/>
        <v>9.6641958146025976E-3</v>
      </c>
      <c r="BB11" s="63">
        <f t="shared" si="31"/>
        <v>0.12419230769230769</v>
      </c>
      <c r="BC11" s="6">
        <f t="shared" si="24"/>
        <v>2.7211954242065631E-2</v>
      </c>
      <c r="BD11" s="63">
        <f t="shared" si="25"/>
        <v>0.21579999999999994</v>
      </c>
      <c r="BE11" s="6">
        <f t="shared" si="26"/>
        <v>5.3477660628079793E-2</v>
      </c>
      <c r="BF11" s="63">
        <f t="shared" si="27"/>
        <v>0.45536842105263164</v>
      </c>
      <c r="BG11" s="6">
        <f t="shared" si="28"/>
        <v>6.5990983614542684E-2</v>
      </c>
      <c r="BH11" s="63">
        <f t="shared" si="29"/>
        <v>0.48123076923076924</v>
      </c>
    </row>
    <row r="12" spans="1:60" x14ac:dyDescent="0.3">
      <c r="A12" t="s">
        <v>525</v>
      </c>
      <c r="B12">
        <v>1</v>
      </c>
      <c r="C12">
        <v>10</v>
      </c>
      <c r="D12">
        <v>0.15</v>
      </c>
      <c r="E12" t="s">
        <v>2</v>
      </c>
      <c r="F12" t="s">
        <v>3</v>
      </c>
      <c r="G12" t="s">
        <v>3</v>
      </c>
      <c r="H12" t="s">
        <v>3</v>
      </c>
      <c r="I12" t="s">
        <v>3</v>
      </c>
      <c r="J12" s="58" t="str">
        <f>IF(Model_Time!$F12="---","---",(Model_Time!$F12/K12)-1)</f>
        <v>---</v>
      </c>
      <c r="K12" s="20" t="str">
        <f>IF(AND(Model_Time!$B12=0,Model_Time!$C12=0),Model_Time!$F12,K11)</f>
        <v>---</v>
      </c>
      <c r="M12" s="23"/>
      <c r="N12">
        <v>3</v>
      </c>
      <c r="O12" s="129" t="s">
        <v>30</v>
      </c>
      <c r="P12" s="1">
        <v>0</v>
      </c>
      <c r="Q12" s="1">
        <f t="shared" si="0"/>
        <v>20</v>
      </c>
      <c r="R12" s="1">
        <f t="shared" si="1"/>
        <v>0</v>
      </c>
      <c r="S12" s="1">
        <f t="shared" si="2"/>
        <v>0</v>
      </c>
      <c r="T12" s="1">
        <f t="shared" si="3"/>
        <v>20</v>
      </c>
      <c r="U12" s="8" t="e">
        <f t="shared" si="4"/>
        <v>#DIV/0!</v>
      </c>
      <c r="V12" s="13" t="e">
        <f t="shared" si="5"/>
        <v>#DIV/0!</v>
      </c>
      <c r="W12" s="17" t="e">
        <f t="shared" si="6"/>
        <v>#DIV/0!</v>
      </c>
      <c r="X12" s="6" t="e">
        <f t="shared" si="7"/>
        <v>#DIV/0!</v>
      </c>
      <c r="AA12">
        <v>3</v>
      </c>
      <c r="AB12" s="129" t="s">
        <v>30</v>
      </c>
      <c r="AC12" s="1">
        <v>0</v>
      </c>
      <c r="AD12" s="1">
        <f t="shared" si="8"/>
        <v>80</v>
      </c>
      <c r="AE12" s="1">
        <f t="shared" si="9"/>
        <v>15</v>
      </c>
      <c r="AF12" s="1">
        <f t="shared" si="10"/>
        <v>65</v>
      </c>
      <c r="AG12" s="1">
        <f t="shared" si="11"/>
        <v>0</v>
      </c>
      <c r="AH12" s="8">
        <f t="shared" si="12"/>
        <v>136.078</v>
      </c>
      <c r="AI12" s="13">
        <f t="shared" si="13"/>
        <v>0</v>
      </c>
      <c r="AJ12" s="17">
        <f t="shared" si="14"/>
        <v>4.2567231188851681E-2</v>
      </c>
      <c r="AK12" s="6">
        <f t="shared" si="15"/>
        <v>0</v>
      </c>
      <c r="AM12">
        <v>3</v>
      </c>
      <c r="AN12" s="129" t="s">
        <v>30</v>
      </c>
      <c r="AO12" s="1">
        <v>0</v>
      </c>
      <c r="AP12" s="1">
        <f t="shared" si="16"/>
        <v>24</v>
      </c>
      <c r="AQ12" s="1">
        <f t="shared" si="17"/>
        <v>6</v>
      </c>
      <c r="AR12" s="1">
        <f t="shared" si="18"/>
        <v>15</v>
      </c>
      <c r="AS12" s="1">
        <f t="shared" si="19"/>
        <v>0</v>
      </c>
      <c r="AT12" s="8">
        <f t="shared" si="20"/>
        <v>764.57375000000002</v>
      </c>
      <c r="AU12" s="13">
        <f t="shared" si="21"/>
        <v>0.16444444444444445</v>
      </c>
      <c r="AV12" s="17">
        <f t="shared" si="22"/>
        <v>1.9984023610222792E-2</v>
      </c>
      <c r="AW12" s="6">
        <f t="shared" si="23"/>
        <v>0</v>
      </c>
      <c r="AX12">
        <v>2</v>
      </c>
      <c r="AY12" s="130"/>
      <c r="AZ12" s="1">
        <v>50</v>
      </c>
      <c r="BA12" s="6">
        <f t="shared" si="30"/>
        <v>2.2066933499715721E-2</v>
      </c>
      <c r="BB12" s="63">
        <f t="shared" si="31"/>
        <v>3.3846153846153844E-3</v>
      </c>
      <c r="BC12" s="6">
        <f t="shared" si="24"/>
        <v>3.4552008030587215E-2</v>
      </c>
      <c r="BD12" s="63">
        <f t="shared" si="25"/>
        <v>2.373913043478261E-2</v>
      </c>
      <c r="BE12" s="6">
        <f t="shared" si="26"/>
        <v>9.3153943844945755E-2</v>
      </c>
      <c r="BF12" s="63">
        <f t="shared" si="27"/>
        <v>4.0999999999999995E-3</v>
      </c>
      <c r="BG12" s="6">
        <f t="shared" si="28"/>
        <v>8.9997629109892952E-2</v>
      </c>
      <c r="BH12" s="63">
        <f t="shared" si="29"/>
        <v>9.4857142857142848E-2</v>
      </c>
    </row>
    <row r="13" spans="1:60" x14ac:dyDescent="0.3">
      <c r="A13" t="s">
        <v>525</v>
      </c>
      <c r="B13">
        <v>1</v>
      </c>
      <c r="C13">
        <v>10</v>
      </c>
      <c r="D13">
        <v>0.2</v>
      </c>
      <c r="E13" t="s">
        <v>2</v>
      </c>
      <c r="F13" t="s">
        <v>3</v>
      </c>
      <c r="G13" t="s">
        <v>3</v>
      </c>
      <c r="H13" t="s">
        <v>3</v>
      </c>
      <c r="I13" t="s">
        <v>3</v>
      </c>
      <c r="J13" s="57" t="str">
        <f>IF(Model_Time!$F13="---","---",(Model_Time!$F13/K13)-1)</f>
        <v>---</v>
      </c>
      <c r="K13" s="20" t="str">
        <f>IF(AND(Model_Time!$B13=0,Model_Time!$C13=0),Model_Time!$F13,K12)</f>
        <v>---</v>
      </c>
      <c r="M13" s="23"/>
      <c r="N13">
        <v>3</v>
      </c>
      <c r="O13" s="129"/>
      <c r="P13" s="1">
        <v>10</v>
      </c>
      <c r="Q13" s="1">
        <f t="shared" si="0"/>
        <v>20</v>
      </c>
      <c r="R13" s="1">
        <f t="shared" si="1"/>
        <v>0</v>
      </c>
      <c r="S13" s="1">
        <f t="shared" si="2"/>
        <v>0</v>
      </c>
      <c r="T13" s="1">
        <f t="shared" si="3"/>
        <v>20</v>
      </c>
      <c r="U13" s="8" t="e">
        <f t="shared" si="4"/>
        <v>#DIV/0!</v>
      </c>
      <c r="V13" s="13" t="e">
        <f t="shared" si="5"/>
        <v>#DIV/0!</v>
      </c>
      <c r="W13" s="17" t="e">
        <f t="shared" si="6"/>
        <v>#DIV/0!</v>
      </c>
      <c r="X13" s="6" t="e">
        <f t="shared" si="7"/>
        <v>#DIV/0!</v>
      </c>
      <c r="AA13">
        <v>3</v>
      </c>
      <c r="AB13" s="129"/>
      <c r="AC13" s="1">
        <v>10</v>
      </c>
      <c r="AD13" s="1">
        <f t="shared" si="8"/>
        <v>80</v>
      </c>
      <c r="AE13" s="1">
        <f t="shared" si="9"/>
        <v>15</v>
      </c>
      <c r="AF13" s="1">
        <f t="shared" si="10"/>
        <v>65</v>
      </c>
      <c r="AG13" s="1">
        <f t="shared" si="11"/>
        <v>0</v>
      </c>
      <c r="AH13" s="8">
        <f t="shared" si="12"/>
        <v>129.80887499999997</v>
      </c>
      <c r="AI13" s="13">
        <f t="shared" si="13"/>
        <v>0</v>
      </c>
      <c r="AJ13" s="17">
        <f t="shared" si="14"/>
        <v>4.2567231188851681E-2</v>
      </c>
      <c r="AK13" s="6">
        <f t="shared" si="15"/>
        <v>0</v>
      </c>
      <c r="AM13">
        <v>3</v>
      </c>
      <c r="AN13" s="129"/>
      <c r="AO13" s="1">
        <v>10</v>
      </c>
      <c r="AP13" s="1">
        <f t="shared" si="16"/>
        <v>24</v>
      </c>
      <c r="AQ13" s="1">
        <f t="shared" si="17"/>
        <v>7</v>
      </c>
      <c r="AR13" s="1">
        <f t="shared" si="18"/>
        <v>15</v>
      </c>
      <c r="AS13" s="1">
        <f t="shared" si="19"/>
        <v>0</v>
      </c>
      <c r="AT13" s="8">
        <f t="shared" si="20"/>
        <v>776.32791666666674</v>
      </c>
      <c r="AU13" s="13">
        <f t="shared" si="21"/>
        <v>0.14666666666666667</v>
      </c>
      <c r="AV13" s="17">
        <f t="shared" si="22"/>
        <v>1.9943060416432914E-2</v>
      </c>
      <c r="AW13" s="6">
        <f t="shared" si="23"/>
        <v>0</v>
      </c>
      <c r="AX13">
        <v>3</v>
      </c>
      <c r="AY13" s="130" t="s">
        <v>30</v>
      </c>
      <c r="AZ13" s="1">
        <v>0</v>
      </c>
      <c r="BA13" s="6">
        <f t="shared" si="30"/>
        <v>3.297257295137114E-2</v>
      </c>
      <c r="BB13" s="63">
        <f t="shared" si="31"/>
        <v>0</v>
      </c>
      <c r="BC13" s="6">
        <f t="shared" si="24"/>
        <v>3.9728305324339408E-2</v>
      </c>
      <c r="BD13" s="63">
        <f t="shared" si="25"/>
        <v>0</v>
      </c>
      <c r="BE13" s="7" t="s">
        <v>3</v>
      </c>
      <c r="BF13" s="7" t="s">
        <v>3</v>
      </c>
      <c r="BG13" s="7" t="s">
        <v>3</v>
      </c>
      <c r="BH13" s="7" t="s">
        <v>3</v>
      </c>
    </row>
    <row r="14" spans="1:60" x14ac:dyDescent="0.3">
      <c r="A14" t="s">
        <v>525</v>
      </c>
      <c r="B14">
        <v>1</v>
      </c>
      <c r="C14">
        <v>25</v>
      </c>
      <c r="D14">
        <v>0.05</v>
      </c>
      <c r="E14" t="s">
        <v>2</v>
      </c>
      <c r="F14" t="s">
        <v>3</v>
      </c>
      <c r="G14" t="s">
        <v>3</v>
      </c>
      <c r="H14" t="s">
        <v>3</v>
      </c>
      <c r="I14" t="s">
        <v>3</v>
      </c>
      <c r="J14" s="58" t="str">
        <f>IF(Model_Time!$F14="---","---",(Model_Time!$F14/K14)-1)</f>
        <v>---</v>
      </c>
      <c r="K14" s="20" t="str">
        <f>IF(AND(Model_Time!$B14=0,Model_Time!$C14=0),Model_Time!$F14,K13)</f>
        <v>---</v>
      </c>
      <c r="M14" s="23"/>
      <c r="N14">
        <v>3</v>
      </c>
      <c r="O14" s="129"/>
      <c r="P14" s="1">
        <v>25</v>
      </c>
      <c r="Q14" s="1">
        <f t="shared" si="0"/>
        <v>20</v>
      </c>
      <c r="R14" s="1">
        <f t="shared" si="1"/>
        <v>0</v>
      </c>
      <c r="S14" s="1">
        <f t="shared" si="2"/>
        <v>0</v>
      </c>
      <c r="T14" s="1">
        <f t="shared" si="3"/>
        <v>20</v>
      </c>
      <c r="U14" s="8" t="e">
        <f t="shared" si="4"/>
        <v>#DIV/0!</v>
      </c>
      <c r="V14" s="13" t="e">
        <f t="shared" si="5"/>
        <v>#DIV/0!</v>
      </c>
      <c r="W14" s="17" t="e">
        <f t="shared" si="6"/>
        <v>#DIV/0!</v>
      </c>
      <c r="X14" s="6" t="e">
        <f t="shared" si="7"/>
        <v>#DIV/0!</v>
      </c>
      <c r="AA14">
        <v>3</v>
      </c>
      <c r="AB14" s="129"/>
      <c r="AC14" s="1">
        <v>25</v>
      </c>
      <c r="AD14" s="1">
        <f t="shared" si="8"/>
        <v>80</v>
      </c>
      <c r="AE14" s="1">
        <f t="shared" si="9"/>
        <v>15</v>
      </c>
      <c r="AF14" s="1">
        <f t="shared" si="10"/>
        <v>65</v>
      </c>
      <c r="AG14" s="1">
        <f t="shared" si="11"/>
        <v>0</v>
      </c>
      <c r="AH14" s="8">
        <f t="shared" si="12"/>
        <v>135.12587500000004</v>
      </c>
      <c r="AI14" s="13">
        <f t="shared" si="13"/>
        <v>0</v>
      </c>
      <c r="AJ14" s="17">
        <f t="shared" si="14"/>
        <v>4.2567231188851681E-2</v>
      </c>
      <c r="AK14" s="6">
        <f t="shared" si="15"/>
        <v>0</v>
      </c>
      <c r="AM14">
        <v>3</v>
      </c>
      <c r="AN14" s="129"/>
      <c r="AO14" s="1">
        <v>25</v>
      </c>
      <c r="AP14" s="1">
        <f t="shared" si="16"/>
        <v>24</v>
      </c>
      <c r="AQ14" s="1">
        <f t="shared" si="17"/>
        <v>7</v>
      </c>
      <c r="AR14" s="1">
        <f t="shared" si="18"/>
        <v>15</v>
      </c>
      <c r="AS14" s="1">
        <f t="shared" si="19"/>
        <v>0</v>
      </c>
      <c r="AT14" s="8">
        <f t="shared" si="20"/>
        <v>719.78499999999997</v>
      </c>
      <c r="AU14" s="13">
        <f t="shared" si="21"/>
        <v>0.13666666666666666</v>
      </c>
      <c r="AV14" s="17">
        <f t="shared" si="22"/>
        <v>1.986402280423653E-2</v>
      </c>
      <c r="AW14" s="6">
        <f t="shared" si="23"/>
        <v>0</v>
      </c>
      <c r="AX14">
        <v>3</v>
      </c>
      <c r="AY14" s="130"/>
      <c r="AZ14" s="1">
        <v>10</v>
      </c>
      <c r="BA14" s="6">
        <f t="shared" si="30"/>
        <v>3.2881834901736982E-2</v>
      </c>
      <c r="BB14" s="63">
        <f t="shared" si="31"/>
        <v>0</v>
      </c>
      <c r="BC14" s="6">
        <f t="shared" si="24"/>
        <v>4.0089828386482951E-2</v>
      </c>
      <c r="BD14" s="63">
        <f t="shared" si="25"/>
        <v>0</v>
      </c>
      <c r="BE14" s="7" t="s">
        <v>3</v>
      </c>
      <c r="BF14" s="7" t="s">
        <v>3</v>
      </c>
      <c r="BG14" s="7" t="s">
        <v>3</v>
      </c>
      <c r="BH14" s="7" t="s">
        <v>3</v>
      </c>
    </row>
    <row r="15" spans="1:60" x14ac:dyDescent="0.3">
      <c r="A15" t="s">
        <v>525</v>
      </c>
      <c r="B15">
        <v>1</v>
      </c>
      <c r="C15">
        <v>25</v>
      </c>
      <c r="D15">
        <v>0.1</v>
      </c>
      <c r="E15" t="s">
        <v>2</v>
      </c>
      <c r="F15" t="s">
        <v>3</v>
      </c>
      <c r="G15" t="s">
        <v>3</v>
      </c>
      <c r="H15" t="s">
        <v>3</v>
      </c>
      <c r="I15" t="s">
        <v>3</v>
      </c>
      <c r="J15" s="57" t="str">
        <f>IF(Model_Time!$F15="---","---",(Model_Time!$F15/K15)-1)</f>
        <v>---</v>
      </c>
      <c r="K15" s="20" t="str">
        <f>IF(AND(Model_Time!$B15=0,Model_Time!$C15=0),Model_Time!$F15,K14)</f>
        <v>---</v>
      </c>
      <c r="M15" s="23"/>
      <c r="N15">
        <v>3</v>
      </c>
      <c r="O15" s="129"/>
      <c r="P15" s="5">
        <v>50</v>
      </c>
      <c r="Q15" s="5">
        <f t="shared" si="0"/>
        <v>20</v>
      </c>
      <c r="R15" s="5">
        <f t="shared" si="1"/>
        <v>0</v>
      </c>
      <c r="S15" s="5">
        <f t="shared" si="2"/>
        <v>0</v>
      </c>
      <c r="T15" s="5">
        <f t="shared" si="3"/>
        <v>20</v>
      </c>
      <c r="U15" s="9" t="e">
        <f t="shared" si="4"/>
        <v>#DIV/0!</v>
      </c>
      <c r="V15" s="14" t="e">
        <f t="shared" si="5"/>
        <v>#DIV/0!</v>
      </c>
      <c r="W15" s="10" t="e">
        <f t="shared" si="6"/>
        <v>#DIV/0!</v>
      </c>
      <c r="X15" s="10" t="e">
        <f t="shared" si="7"/>
        <v>#DIV/0!</v>
      </c>
      <c r="AA15">
        <v>3</v>
      </c>
      <c r="AB15" s="129"/>
      <c r="AC15" s="5">
        <v>50</v>
      </c>
      <c r="AD15" s="5">
        <f t="shared" si="8"/>
        <v>80</v>
      </c>
      <c r="AE15" s="5">
        <f t="shared" si="9"/>
        <v>15</v>
      </c>
      <c r="AF15" s="5">
        <f t="shared" si="10"/>
        <v>65</v>
      </c>
      <c r="AG15" s="5">
        <f t="shared" si="11"/>
        <v>0</v>
      </c>
      <c r="AH15" s="9">
        <f t="shared" si="12"/>
        <v>139.52962499999998</v>
      </c>
      <c r="AI15" s="14">
        <f t="shared" si="13"/>
        <v>0</v>
      </c>
      <c r="AJ15" s="10">
        <f t="shared" si="14"/>
        <v>4.2567231188851681E-2</v>
      </c>
      <c r="AK15" s="10">
        <f t="shared" si="15"/>
        <v>0</v>
      </c>
      <c r="AM15">
        <v>3</v>
      </c>
      <c r="AN15" s="129"/>
      <c r="AO15" s="5">
        <v>50</v>
      </c>
      <c r="AP15" s="5">
        <f t="shared" si="16"/>
        <v>24</v>
      </c>
      <c r="AQ15" s="5">
        <f t="shared" si="17"/>
        <v>7</v>
      </c>
      <c r="AR15" s="5">
        <f t="shared" si="18"/>
        <v>15</v>
      </c>
      <c r="AS15" s="5">
        <f t="shared" si="19"/>
        <v>0</v>
      </c>
      <c r="AT15" s="9">
        <f t="shared" si="20"/>
        <v>607.07125000000008</v>
      </c>
      <c r="AU15" s="14">
        <f t="shared" si="21"/>
        <v>0.11666666666666667</v>
      </c>
      <c r="AV15" s="10">
        <f t="shared" si="22"/>
        <v>1.9894704828494363E-2</v>
      </c>
      <c r="AW15" s="10">
        <f t="shared" si="23"/>
        <v>0</v>
      </c>
      <c r="AX15">
        <v>3</v>
      </c>
      <c r="AY15" s="130"/>
      <c r="AZ15" s="1">
        <v>25</v>
      </c>
      <c r="BA15" s="6">
        <f t="shared" si="30"/>
        <v>3.2983674999622334E-2</v>
      </c>
      <c r="BB15" s="63">
        <f t="shared" si="31"/>
        <v>0</v>
      </c>
      <c r="BC15" s="6">
        <f t="shared" si="24"/>
        <v>3.9402793269614322E-2</v>
      </c>
      <c r="BD15" s="63">
        <f t="shared" si="25"/>
        <v>0</v>
      </c>
      <c r="BE15" s="6" t="str">
        <f>BE14</f>
        <v>---</v>
      </c>
      <c r="BF15" s="6" t="str">
        <f t="shared" ref="BF15:BH16" si="32">BF14</f>
        <v>---</v>
      </c>
      <c r="BG15" s="6" t="str">
        <f t="shared" si="32"/>
        <v>---</v>
      </c>
      <c r="BH15" s="6" t="str">
        <f t="shared" si="32"/>
        <v>---</v>
      </c>
    </row>
    <row r="16" spans="1:60" x14ac:dyDescent="0.3">
      <c r="A16" t="s">
        <v>525</v>
      </c>
      <c r="B16">
        <v>1</v>
      </c>
      <c r="C16">
        <v>25</v>
      </c>
      <c r="D16">
        <v>0.15</v>
      </c>
      <c r="E16" t="s">
        <v>2</v>
      </c>
      <c r="F16" t="s">
        <v>3</v>
      </c>
      <c r="G16" t="s">
        <v>3</v>
      </c>
      <c r="H16" t="s">
        <v>3</v>
      </c>
      <c r="I16" t="s">
        <v>3</v>
      </c>
      <c r="J16" s="58" t="str">
        <f>IF(Model_Time!$F16="---","---",(Model_Time!$F16/K16)-1)</f>
        <v>---</v>
      </c>
      <c r="K16" s="20" t="str">
        <f>IF(AND(Model_Time!$B16=0,Model_Time!$C16=0),Model_Time!$F16,K15)</f>
        <v>---</v>
      </c>
      <c r="M16" s="23"/>
      <c r="AX16">
        <v>3</v>
      </c>
      <c r="AY16" s="129"/>
      <c r="AZ16" s="5">
        <v>50</v>
      </c>
      <c r="BA16" s="10">
        <f t="shared" si="30"/>
        <v>3.2997481910538362E-2</v>
      </c>
      <c r="BB16" s="64">
        <f t="shared" si="31"/>
        <v>0</v>
      </c>
      <c r="BC16" s="10">
        <f t="shared" si="24"/>
        <v>3.9402793269614322E-2</v>
      </c>
      <c r="BD16" s="64">
        <f t="shared" si="25"/>
        <v>0</v>
      </c>
      <c r="BE16" s="10" t="str">
        <f>BE15</f>
        <v>---</v>
      </c>
      <c r="BF16" s="10" t="str">
        <f t="shared" si="32"/>
        <v>---</v>
      </c>
      <c r="BG16" s="10" t="str">
        <f t="shared" si="32"/>
        <v>---</v>
      </c>
      <c r="BH16" s="10" t="str">
        <f t="shared" si="32"/>
        <v>---</v>
      </c>
    </row>
    <row r="17" spans="1:60" x14ac:dyDescent="0.3">
      <c r="A17" t="s">
        <v>525</v>
      </c>
      <c r="B17">
        <v>1</v>
      </c>
      <c r="C17">
        <v>25</v>
      </c>
      <c r="D17">
        <v>0.2</v>
      </c>
      <c r="E17" t="s">
        <v>2</v>
      </c>
      <c r="F17" t="s">
        <v>3</v>
      </c>
      <c r="G17" t="s">
        <v>3</v>
      </c>
      <c r="H17" t="s">
        <v>3</v>
      </c>
      <c r="I17" t="s">
        <v>3</v>
      </c>
      <c r="J17" s="57" t="str">
        <f>IF(Model_Time!$F17="---","---",(Model_Time!$F17/K17)-1)</f>
        <v>---</v>
      </c>
      <c r="K17" s="20" t="str">
        <f>IF(AND(Model_Time!$B17=0,Model_Time!$C17=0),Model_Time!$F17,K16)</f>
        <v>---</v>
      </c>
      <c r="M17" s="23"/>
      <c r="BA17" s="6"/>
      <c r="BB17" s="63"/>
      <c r="BC17" s="6"/>
      <c r="BD17" s="63"/>
      <c r="BE17" s="6"/>
      <c r="BF17" s="63"/>
      <c r="BG17" s="6"/>
      <c r="BH17" s="63"/>
    </row>
    <row r="18" spans="1:60" x14ac:dyDescent="0.3">
      <c r="A18" t="s">
        <v>525</v>
      </c>
      <c r="B18">
        <v>1</v>
      </c>
      <c r="C18">
        <v>50</v>
      </c>
      <c r="D18">
        <v>0.05</v>
      </c>
      <c r="E18" t="s">
        <v>2</v>
      </c>
      <c r="F18" t="s">
        <v>3</v>
      </c>
      <c r="G18" t="s">
        <v>3</v>
      </c>
      <c r="H18" t="s">
        <v>3</v>
      </c>
      <c r="I18" t="s">
        <v>3</v>
      </c>
      <c r="J18" s="58" t="str">
        <f>IF(Model_Time!$F18="---","---",(Model_Time!$F18/K18)-1)</f>
        <v>---</v>
      </c>
      <c r="K18" s="20" t="str">
        <f>IF(AND(Model_Time!$B18=0,Model_Time!$C18=0),Model_Time!$F18,K17)</f>
        <v>---</v>
      </c>
      <c r="M18" s="23"/>
    </row>
    <row r="19" spans="1:60" x14ac:dyDescent="0.3">
      <c r="A19" t="s">
        <v>525</v>
      </c>
      <c r="B19">
        <v>1</v>
      </c>
      <c r="C19">
        <v>50</v>
      </c>
      <c r="D19">
        <v>0.1</v>
      </c>
      <c r="E19" t="s">
        <v>2</v>
      </c>
      <c r="F19" t="s">
        <v>3</v>
      </c>
      <c r="G19" t="s">
        <v>3</v>
      </c>
      <c r="H19" t="s">
        <v>3</v>
      </c>
      <c r="I19" t="s">
        <v>3</v>
      </c>
      <c r="J19" s="57" t="str">
        <f>IF(Model_Time!$F19="---","---",(Model_Time!$F19/K19)-1)</f>
        <v>---</v>
      </c>
      <c r="K19" s="20" t="str">
        <f>IF(AND(Model_Time!$B19=0,Model_Time!$C19=0),Model_Time!$F19,K18)</f>
        <v>---</v>
      </c>
      <c r="M19" s="23"/>
      <c r="O19" s="131" t="s">
        <v>537</v>
      </c>
      <c r="P19" s="131"/>
      <c r="Q19" s="131"/>
      <c r="R19" s="131"/>
      <c r="S19" s="131"/>
      <c r="T19" s="131"/>
      <c r="U19" s="131"/>
      <c r="V19" s="131"/>
      <c r="W19" s="131"/>
      <c r="X19" s="131"/>
      <c r="AB19" s="131" t="s">
        <v>538</v>
      </c>
      <c r="AC19" s="131"/>
      <c r="AD19" s="131"/>
      <c r="AE19" s="131"/>
      <c r="AF19" s="131"/>
      <c r="AG19" s="131"/>
      <c r="AH19" s="131"/>
      <c r="AI19" s="131"/>
      <c r="AJ19" s="131"/>
      <c r="AK19" s="131"/>
      <c r="AN19" s="131" t="s">
        <v>540</v>
      </c>
      <c r="AO19" s="131"/>
      <c r="AP19" s="131"/>
      <c r="AQ19" s="131"/>
      <c r="AR19" s="131"/>
      <c r="AS19" s="131"/>
      <c r="AT19" s="131"/>
      <c r="AU19" s="131"/>
      <c r="AV19" s="131"/>
      <c r="AW19" s="131"/>
    </row>
    <row r="20" spans="1:60" x14ac:dyDescent="0.3">
      <c r="A20" t="s">
        <v>525</v>
      </c>
      <c r="B20">
        <v>1</v>
      </c>
      <c r="C20">
        <v>50</v>
      </c>
      <c r="D20">
        <v>0.15</v>
      </c>
      <c r="E20" t="s">
        <v>2</v>
      </c>
      <c r="F20" t="s">
        <v>3</v>
      </c>
      <c r="G20" t="s">
        <v>3</v>
      </c>
      <c r="H20" t="s">
        <v>3</v>
      </c>
      <c r="I20" t="s">
        <v>3</v>
      </c>
      <c r="J20" s="58" t="str">
        <f>IF(Model_Time!$F20="---","---",(Model_Time!$F20/K20)-1)</f>
        <v>---</v>
      </c>
      <c r="K20" s="20" t="str">
        <f>IF(AND(Model_Time!$B20=0,Model_Time!$C20=0),Model_Time!$F20,K19)</f>
        <v>---</v>
      </c>
      <c r="M20" s="23"/>
      <c r="O20" s="3" t="s">
        <v>26</v>
      </c>
      <c r="P20" s="4" t="s">
        <v>9</v>
      </c>
      <c r="Q20" s="4" t="s">
        <v>33</v>
      </c>
      <c r="R20" s="4" t="s">
        <v>0</v>
      </c>
      <c r="S20" s="4" t="s">
        <v>4</v>
      </c>
      <c r="T20" s="4" t="s">
        <v>2</v>
      </c>
      <c r="U20" s="4" t="s">
        <v>31</v>
      </c>
      <c r="V20" s="4" t="s">
        <v>12</v>
      </c>
      <c r="W20" s="4" t="s">
        <v>32</v>
      </c>
      <c r="X20" s="4" t="s">
        <v>5</v>
      </c>
      <c r="AB20" s="3" t="s">
        <v>26</v>
      </c>
      <c r="AC20" s="4" t="s">
        <v>9</v>
      </c>
      <c r="AD20" s="4" t="s">
        <v>33</v>
      </c>
      <c r="AE20" s="4" t="s">
        <v>0</v>
      </c>
      <c r="AF20" s="4" t="s">
        <v>4</v>
      </c>
      <c r="AG20" s="4" t="s">
        <v>2</v>
      </c>
      <c r="AH20" s="4" t="s">
        <v>31</v>
      </c>
      <c r="AI20" s="4" t="s">
        <v>12</v>
      </c>
      <c r="AJ20" s="4" t="s">
        <v>32</v>
      </c>
      <c r="AK20" s="4" t="s">
        <v>5</v>
      </c>
      <c r="AN20" s="3" t="s">
        <v>26</v>
      </c>
      <c r="AO20" s="4" t="s">
        <v>9</v>
      </c>
      <c r="AP20" s="4" t="s">
        <v>33</v>
      </c>
      <c r="AQ20" s="4" t="s">
        <v>0</v>
      </c>
      <c r="AR20" s="4" t="s">
        <v>4</v>
      </c>
      <c r="AS20" s="4" t="s">
        <v>2</v>
      </c>
      <c r="AT20" s="4" t="s">
        <v>31</v>
      </c>
      <c r="AU20" s="4" t="s">
        <v>12</v>
      </c>
      <c r="AV20" s="4" t="s">
        <v>32</v>
      </c>
      <c r="AW20" s="4" t="s">
        <v>5</v>
      </c>
    </row>
    <row r="21" spans="1:60" x14ac:dyDescent="0.3">
      <c r="A21" t="s">
        <v>525</v>
      </c>
      <c r="B21">
        <v>1</v>
      </c>
      <c r="C21">
        <v>50</v>
      </c>
      <c r="D21">
        <v>0.2</v>
      </c>
      <c r="E21" t="s">
        <v>2</v>
      </c>
      <c r="F21" t="s">
        <v>3</v>
      </c>
      <c r="G21" t="s">
        <v>3</v>
      </c>
      <c r="H21" t="s">
        <v>3</v>
      </c>
      <c r="I21" t="s">
        <v>3</v>
      </c>
      <c r="J21" s="57" t="str">
        <f>IF(Model_Time!$F21="---","---",(Model_Time!$F21/K21)-1)</f>
        <v>---</v>
      </c>
      <c r="K21" s="20" t="str">
        <f>IF(AND(Model_Time!$B21=0,Model_Time!$C21=0),Model_Time!$F21,K20)</f>
        <v>---</v>
      </c>
      <c r="M21" s="23"/>
      <c r="N21">
        <v>0</v>
      </c>
      <c r="O21" s="130" t="s">
        <v>28</v>
      </c>
      <c r="P21" s="11">
        <v>0.05</v>
      </c>
      <c r="Q21" s="1">
        <f>COUNTIFS($B$2:$B$261,N21,$D$2:$D$261,P21)</f>
        <v>5</v>
      </c>
      <c r="R21" s="1">
        <f>COUNTIFS($B$2:$B$261,N21,$D$2:$D$261,P21,$G$2:$G$261,0)</f>
        <v>0</v>
      </c>
      <c r="S21" s="1">
        <f>COUNTIFS($B$2:$B$261,N21,$D$2:$D$261,P21,$E$2:$E$261,"Infeasible")</f>
        <v>0</v>
      </c>
      <c r="T21" s="1">
        <f>COUNTIFS($B$2:$B$261,N21,$D$2:$D$261,P21,$E$2:$E$261,"Unknown")</f>
        <v>5</v>
      </c>
      <c r="U21" s="8" t="e">
        <f>AVERAGEIFS($H$2:$H$261,$B$2:$B$261,N21,$D$2:$D$261,P21)</f>
        <v>#DIV/0!</v>
      </c>
      <c r="V21" s="13" t="e">
        <f>AVERAGEIFS($G$2:$G$261,$B$2:$B$261,N21,$D$2:$D$261,P21)</f>
        <v>#DIV/0!</v>
      </c>
      <c r="W21" s="6" t="e">
        <f>AVERAGEIFS($J$2:$J$261,$B$2:$B$261,N21,$D$2:$D$261,P21,$J$2:$J$261,"&lt;1.0")</f>
        <v>#DIV/0!</v>
      </c>
      <c r="X21" s="6" t="e">
        <f>AVERAGEIFS($I$2:$I$261,$B$2:$B$261,N21,$D$2:$D$261,P21)</f>
        <v>#DIV/0!</v>
      </c>
      <c r="AA21">
        <v>0</v>
      </c>
      <c r="AB21" s="130" t="s">
        <v>28</v>
      </c>
      <c r="AC21" s="11">
        <v>0.05</v>
      </c>
      <c r="AD21" s="1">
        <f>COUNTIFS($B$262:$B$1301,AA21,$D$262:$D$1301,AC21)</f>
        <v>20</v>
      </c>
      <c r="AE21" s="1">
        <f>COUNTIFS($B$262:$B$1301,AA21,$D$262:$D$1301,AC21,$G$262:$G$1301,0)</f>
        <v>20</v>
      </c>
      <c r="AF21" s="1">
        <f>COUNTIFS($B$262:$B$1301,AA21,$D$262:$D$1301,AC21,$E$262:$E$1301,"Infeasible")</f>
        <v>0</v>
      </c>
      <c r="AG21" s="1">
        <f>COUNTIFS($B$262:$B$1301,AA21,$D$262:$D$1301,AC21,$E$262:$E$1301,"Unknown")</f>
        <v>0</v>
      </c>
      <c r="AH21" s="8">
        <f>AVERAGEIFS($H$262:$H$1301,$B$262:$B$1301,AA21,$D$262:$D$1301,AC21)</f>
        <v>531.74750000000006</v>
      </c>
      <c r="AI21" s="13">
        <f>AVERAGEIFS($G$262:$G$1301,$B$262:$B$1301,AA21,$D$262:$D$1301,AC21)</f>
        <v>0</v>
      </c>
      <c r="AJ21" s="6">
        <f>AVERAGEIFS($J$262:$J$1301,$B$262:$B$1301,AA21,$D$262:$D$1301,AC21,$J$262:$J$1301,"&lt;1.0")</f>
        <v>0</v>
      </c>
      <c r="AK21" s="6">
        <f>AVERAGEIFS($I$262:$I$1301,$B$262:$B$1301,AA21,$D$262:$D$1301,AC21)</f>
        <v>0.86745000000000005</v>
      </c>
      <c r="AM21">
        <v>0</v>
      </c>
      <c r="AN21" s="130" t="s">
        <v>542</v>
      </c>
      <c r="AO21" s="11">
        <v>0.05</v>
      </c>
      <c r="AP21" s="1">
        <f>COUNTIFS($B$1302:$B$1613,AM21,$D$1302:$D$1613,AO21)</f>
        <v>6</v>
      </c>
      <c r="AQ21" s="1">
        <f>COUNTIFS($B$1302:$B$1613,AM21,$D$1302:$D$1613,AO21,$G$1302:$G$1613,0)</f>
        <v>6</v>
      </c>
      <c r="AR21" s="1">
        <f>COUNTIFS($B$1302:$B$1613,AM21,$D$1302:$D$1613,AO21,$E$1302:$E$1613,"Infeasible")</f>
        <v>0</v>
      </c>
      <c r="AS21" s="1">
        <f>COUNTIFS($B$1302:$B$1613,AM21,$D$1302:$D$1613,AO21,$E$1302:$E$1613,"Unknown")</f>
        <v>0</v>
      </c>
      <c r="AT21" s="8">
        <f>AVERAGEIFS($H$1302:$H$1613,$B$1302:$B$1613,AM21,$D$1302:$D$1613,AO21)</f>
        <v>1974.1433333333332</v>
      </c>
      <c r="AU21" s="13">
        <f>AVERAGEIFS($G$1302:$G$1613,$B$1302:$B$1613,AM21,$D$1302:$D$1613,AO21)</f>
        <v>0</v>
      </c>
      <c r="AV21" s="6">
        <f>AVERAGEIFS($J$1302:$J$1613,$B$1302:$B$1613,AM21,$D$1302:$D$1613,AO21,$J$1302:$J$1613,"&lt;1.0")</f>
        <v>0</v>
      </c>
      <c r="AW21" s="6">
        <f>AVERAGEIFS($I$1302:$I$1613,$B$1302:$B$1613,AM21,$D$1302:$D$1613,AO21)</f>
        <v>0.84249999999999992</v>
      </c>
    </row>
    <row r="22" spans="1:60" x14ac:dyDescent="0.3">
      <c r="A22" t="s">
        <v>525</v>
      </c>
      <c r="B22">
        <v>2</v>
      </c>
      <c r="C22">
        <v>5</v>
      </c>
      <c r="D22">
        <v>0.05</v>
      </c>
      <c r="E22" t="s">
        <v>2</v>
      </c>
      <c r="F22" t="s">
        <v>3</v>
      </c>
      <c r="G22" t="s">
        <v>3</v>
      </c>
      <c r="H22" t="s">
        <v>3</v>
      </c>
      <c r="I22" t="s">
        <v>3</v>
      </c>
      <c r="J22" s="58" t="str">
        <f>IF(Model_Time!$F22="---","---",(Model_Time!$F22/K22)-1)</f>
        <v>---</v>
      </c>
      <c r="K22" s="20" t="str">
        <f>IF(AND(Model_Time!$B22=0,Model_Time!$C22=0),Model_Time!$F22,K21)</f>
        <v>---</v>
      </c>
      <c r="M22" s="23"/>
      <c r="N22">
        <v>0</v>
      </c>
      <c r="O22" s="130"/>
      <c r="P22" s="11">
        <v>0.1</v>
      </c>
      <c r="Q22" s="1">
        <f t="shared" ref="Q22:Q36" si="33">COUNTIFS($B$2:$B$261,N22,$D$2:$D$261,P22)</f>
        <v>5</v>
      </c>
      <c r="R22" s="1">
        <f t="shared" ref="R22:R36" si="34">COUNTIFS($B$2:$B$261,N22,$D$2:$D$261,P22,$G$2:$G$261,0)</f>
        <v>0</v>
      </c>
      <c r="S22" s="1">
        <f t="shared" ref="S22:S36" si="35">COUNTIFS($B$2:$B$261,N22,$D$2:$D$261,P22,$E$2:$E$261,"Infeasible")</f>
        <v>0</v>
      </c>
      <c r="T22" s="1">
        <f t="shared" ref="T22:T36" si="36">COUNTIFS($B$2:$B$261,N22,$D$2:$D$261,P22,$E$2:$E$261,"Unknown")</f>
        <v>5</v>
      </c>
      <c r="U22" s="8" t="e">
        <f t="shared" ref="U22:U36" si="37">AVERAGEIFS($H$2:$H$261,$B$2:$B$261,N22,$D$2:$D$261,P22)</f>
        <v>#DIV/0!</v>
      </c>
      <c r="V22" s="13" t="e">
        <f t="shared" ref="V22:V36" si="38">AVERAGEIFS($G$2:$G$261,$B$2:$B$261,N22,$D$2:$D$261,P22)</f>
        <v>#DIV/0!</v>
      </c>
      <c r="W22" s="6" t="e">
        <f t="shared" ref="W22:W36" si="39">AVERAGEIFS($J$2:$J$261,$B$2:$B$261,N22,$D$2:$D$261,P22,$J$2:$J$261,"&lt;1.0")</f>
        <v>#DIV/0!</v>
      </c>
      <c r="X22" s="6" t="e">
        <f t="shared" ref="X22:X36" si="40">AVERAGEIFS($I$2:$I$261,$B$2:$B$261,N22,$D$2:$D$261,P22)</f>
        <v>#DIV/0!</v>
      </c>
      <c r="AA22">
        <v>0</v>
      </c>
      <c r="AB22" s="130"/>
      <c r="AC22" s="11">
        <v>0.1</v>
      </c>
      <c r="AD22" s="1">
        <f t="shared" ref="AD22:AD36" si="41">COUNTIFS($B$262:$B$1301,AA22,$D$262:$D$1301,AC22)</f>
        <v>20</v>
      </c>
      <c r="AE22" s="1">
        <f t="shared" ref="AE22:AE36" si="42">COUNTIFS($B$262:$B$1301,AA22,$D$262:$D$1301,AC22,$G$262:$G$1301,0)</f>
        <v>20</v>
      </c>
      <c r="AF22" s="1">
        <f t="shared" ref="AF22:AF36" si="43">COUNTIFS($B$262:$B$1301,AA22,$D$262:$D$1301,AC22,$E$262:$E$1301,"Infeasible")</f>
        <v>0</v>
      </c>
      <c r="AG22" s="1">
        <f t="shared" ref="AG22:AG36" si="44">COUNTIFS($B$262:$B$1301,AA22,$D$262:$D$1301,AC22,$E$262:$E$1301,"Unknown")</f>
        <v>0</v>
      </c>
      <c r="AH22" s="8">
        <f t="shared" ref="AH22:AH36" si="45">AVERAGEIFS($H$262:$H$1301,$B$262:$B$1301,AA22,$D$262:$D$1301,AC22)</f>
        <v>524.61999999999989</v>
      </c>
      <c r="AI22" s="13">
        <f t="shared" ref="AI22:AI36" si="46">AVERAGEIFS($G$262:$G$1301,$B$262:$B$1301,AA22,$D$262:$D$1301,AC22)</f>
        <v>0</v>
      </c>
      <c r="AJ22" s="6">
        <f t="shared" ref="AJ22:AJ36" si="47">AVERAGEIFS($J$262:$J$1301,$B$262:$B$1301,AA22,$D$262:$D$1301,AC22,$J$262:$J$1301,"&lt;1.0")</f>
        <v>0</v>
      </c>
      <c r="AK22" s="6">
        <f t="shared" ref="AK22:AK36" si="48">AVERAGEIFS($I$262:$I$1301,$B$262:$B$1301,AA22,$D$262:$D$1301,AC22)</f>
        <v>0.96984999999999988</v>
      </c>
      <c r="AM22">
        <v>0</v>
      </c>
      <c r="AN22" s="130"/>
      <c r="AO22" s="11">
        <v>0.1</v>
      </c>
      <c r="AP22" s="1">
        <f t="shared" ref="AP22:AP36" si="49">COUNTIFS($B$1302:$B$1613,AM22,$D$1302:$D$1613,AO22)</f>
        <v>6</v>
      </c>
      <c r="AQ22" s="1">
        <f t="shared" ref="AQ22:AQ36" si="50">COUNTIFS($B$1302:$B$1613,AM22,$D$1302:$D$1613,AO22,$G$1302:$G$1613,0)</f>
        <v>6</v>
      </c>
      <c r="AR22" s="1">
        <f t="shared" ref="AR22:AR36" si="51">COUNTIFS($B$1302:$B$1613,AM22,$D$1302:$D$1613,AO22,$E$1302:$E$1613,"Infeasible")</f>
        <v>0</v>
      </c>
      <c r="AS22" s="1">
        <f t="shared" ref="AS22:AS36" si="52">COUNTIFS($B$1302:$B$1613,AM22,$D$1302:$D$1613,AO22,$E$1302:$E$1613,"Unknown")</f>
        <v>0</v>
      </c>
      <c r="AT22" s="8">
        <f t="shared" ref="AT22:AT36" si="53">AVERAGEIFS($H$1302:$H$1613,$B$1302:$B$1613,AM22,$D$1302:$D$1613,AO22)</f>
        <v>2123.2199999999998</v>
      </c>
      <c r="AU22" s="13">
        <f t="shared" ref="AU22:AU36" si="54">AVERAGEIFS($G$1302:$G$1613,$B$1302:$B$1613,AM22,$D$1302:$D$1613,AO22)</f>
        <v>0</v>
      </c>
      <c r="AV22" s="6">
        <f t="shared" ref="AV22:AV36" si="55">AVERAGEIFS($J$1302:$J$1613,$B$1302:$B$1613,AM22,$D$1302:$D$1613,AO22,$J$1302:$J$1613,"&lt;1.0")</f>
        <v>0</v>
      </c>
      <c r="AW22" s="6">
        <f t="shared" ref="AW22:AW36" si="56">AVERAGEIFS($I$1302:$I$1613,$B$1302:$B$1613,AM22,$D$1302:$D$1613,AO22)</f>
        <v>0.99366666666666659</v>
      </c>
    </row>
    <row r="23" spans="1:60" x14ac:dyDescent="0.3">
      <c r="A23" t="s">
        <v>525</v>
      </c>
      <c r="B23">
        <v>2</v>
      </c>
      <c r="C23">
        <v>5</v>
      </c>
      <c r="D23">
        <v>0.1</v>
      </c>
      <c r="E23" t="s">
        <v>2</v>
      </c>
      <c r="F23" t="s">
        <v>3</v>
      </c>
      <c r="G23" t="s">
        <v>3</v>
      </c>
      <c r="H23" t="s">
        <v>3</v>
      </c>
      <c r="I23" t="s">
        <v>3</v>
      </c>
      <c r="J23" s="57" t="str">
        <f>IF(Model_Time!$F23="---","---",(Model_Time!$F23/K23)-1)</f>
        <v>---</v>
      </c>
      <c r="K23" s="20" t="str">
        <f>IF(AND(Model_Time!$B23=0,Model_Time!$C23=0),Model_Time!$F23,K22)</f>
        <v>---</v>
      </c>
      <c r="M23" s="23"/>
      <c r="N23">
        <v>0</v>
      </c>
      <c r="O23" s="130"/>
      <c r="P23" s="11">
        <v>0.15</v>
      </c>
      <c r="Q23" s="1">
        <f t="shared" si="33"/>
        <v>5</v>
      </c>
      <c r="R23" s="1">
        <f t="shared" si="34"/>
        <v>0</v>
      </c>
      <c r="S23" s="1">
        <f t="shared" si="35"/>
        <v>0</v>
      </c>
      <c r="T23" s="1">
        <f t="shared" si="36"/>
        <v>5</v>
      </c>
      <c r="U23" s="8" t="e">
        <f t="shared" si="37"/>
        <v>#DIV/0!</v>
      </c>
      <c r="V23" s="13" t="e">
        <f t="shared" si="38"/>
        <v>#DIV/0!</v>
      </c>
      <c r="W23" s="6" t="e">
        <f t="shared" si="39"/>
        <v>#DIV/0!</v>
      </c>
      <c r="X23" s="6" t="e">
        <f t="shared" si="40"/>
        <v>#DIV/0!</v>
      </c>
      <c r="AA23">
        <v>0</v>
      </c>
      <c r="AB23" s="130"/>
      <c r="AC23" s="11">
        <v>0.15</v>
      </c>
      <c r="AD23" s="1">
        <f t="shared" si="41"/>
        <v>20</v>
      </c>
      <c r="AE23" s="1">
        <f t="shared" si="42"/>
        <v>20</v>
      </c>
      <c r="AF23" s="1">
        <f t="shared" si="43"/>
        <v>0</v>
      </c>
      <c r="AG23" s="1">
        <f t="shared" si="44"/>
        <v>0</v>
      </c>
      <c r="AH23" s="8">
        <f t="shared" si="45"/>
        <v>524.48</v>
      </c>
      <c r="AI23" s="13">
        <f t="shared" si="46"/>
        <v>0</v>
      </c>
      <c r="AJ23" s="6">
        <f t="shared" si="47"/>
        <v>0</v>
      </c>
      <c r="AK23" s="6">
        <f t="shared" si="48"/>
        <v>0.99774999999999991</v>
      </c>
      <c r="AM23">
        <v>0</v>
      </c>
      <c r="AN23" s="130"/>
      <c r="AO23" s="11">
        <v>0.15</v>
      </c>
      <c r="AP23" s="1">
        <f t="shared" si="49"/>
        <v>6</v>
      </c>
      <c r="AQ23" s="1">
        <f t="shared" si="50"/>
        <v>5</v>
      </c>
      <c r="AR23" s="1">
        <f t="shared" si="51"/>
        <v>0</v>
      </c>
      <c r="AS23" s="1">
        <f t="shared" si="52"/>
        <v>0</v>
      </c>
      <c r="AT23" s="8">
        <f t="shared" si="53"/>
        <v>1910.8216666666667</v>
      </c>
      <c r="AU23" s="13">
        <f t="shared" si="54"/>
        <v>0.02</v>
      </c>
      <c r="AV23" s="6">
        <f t="shared" si="55"/>
        <v>0</v>
      </c>
      <c r="AW23" s="6">
        <f t="shared" si="56"/>
        <v>0.99983333333333324</v>
      </c>
    </row>
    <row r="24" spans="1:60" x14ac:dyDescent="0.3">
      <c r="A24" t="s">
        <v>525</v>
      </c>
      <c r="B24">
        <v>2</v>
      </c>
      <c r="C24">
        <v>5</v>
      </c>
      <c r="D24">
        <v>0.15</v>
      </c>
      <c r="E24" t="s">
        <v>2</v>
      </c>
      <c r="F24" t="s">
        <v>3</v>
      </c>
      <c r="G24" t="s">
        <v>3</v>
      </c>
      <c r="H24" t="s">
        <v>3</v>
      </c>
      <c r="I24" t="s">
        <v>3</v>
      </c>
      <c r="J24" s="58" t="str">
        <f>IF(Model_Time!$F24="---","---",(Model_Time!$F24/K24)-1)</f>
        <v>---</v>
      </c>
      <c r="K24" s="20" t="str">
        <f>IF(AND(Model_Time!$B24=0,Model_Time!$C24=0),Model_Time!$F24,K23)</f>
        <v>---</v>
      </c>
      <c r="M24" s="23"/>
      <c r="N24">
        <v>0</v>
      </c>
      <c r="O24" s="130"/>
      <c r="P24" s="11">
        <v>0.2</v>
      </c>
      <c r="Q24" s="1">
        <f t="shared" si="33"/>
        <v>5</v>
      </c>
      <c r="R24" s="1">
        <f t="shared" si="34"/>
        <v>0</v>
      </c>
      <c r="S24" s="1">
        <f t="shared" si="35"/>
        <v>0</v>
      </c>
      <c r="T24" s="1">
        <f t="shared" si="36"/>
        <v>5</v>
      </c>
      <c r="U24" s="8" t="e">
        <f t="shared" si="37"/>
        <v>#DIV/0!</v>
      </c>
      <c r="V24" s="13" t="e">
        <f t="shared" si="38"/>
        <v>#DIV/0!</v>
      </c>
      <c r="W24" s="6" t="e">
        <f t="shared" si="39"/>
        <v>#DIV/0!</v>
      </c>
      <c r="X24" s="6" t="e">
        <f t="shared" si="40"/>
        <v>#DIV/0!</v>
      </c>
      <c r="AA24">
        <v>0</v>
      </c>
      <c r="AB24" s="130"/>
      <c r="AC24" s="11">
        <v>0.2</v>
      </c>
      <c r="AD24" s="1">
        <f t="shared" si="41"/>
        <v>20</v>
      </c>
      <c r="AE24" s="1">
        <f t="shared" si="42"/>
        <v>20</v>
      </c>
      <c r="AF24" s="1">
        <f t="shared" si="43"/>
        <v>0</v>
      </c>
      <c r="AG24" s="1">
        <f t="shared" si="44"/>
        <v>0</v>
      </c>
      <c r="AH24" s="8">
        <f t="shared" si="45"/>
        <v>529.73249999999996</v>
      </c>
      <c r="AI24" s="13">
        <f t="shared" si="46"/>
        <v>0</v>
      </c>
      <c r="AJ24" s="6">
        <f t="shared" si="47"/>
        <v>0</v>
      </c>
      <c r="AK24" s="6">
        <f t="shared" si="48"/>
        <v>1</v>
      </c>
      <c r="AM24">
        <v>0</v>
      </c>
      <c r="AN24" s="130"/>
      <c r="AO24" s="11">
        <v>0.2</v>
      </c>
      <c r="AP24" s="1">
        <f t="shared" si="49"/>
        <v>6</v>
      </c>
      <c r="AQ24" s="1">
        <f t="shared" si="50"/>
        <v>6</v>
      </c>
      <c r="AR24" s="1">
        <f t="shared" si="51"/>
        <v>0</v>
      </c>
      <c r="AS24" s="1">
        <f t="shared" si="52"/>
        <v>0</v>
      </c>
      <c r="AT24" s="8">
        <f t="shared" si="53"/>
        <v>2077.8816666666667</v>
      </c>
      <c r="AU24" s="13">
        <f t="shared" si="54"/>
        <v>0</v>
      </c>
      <c r="AV24" s="6">
        <f t="shared" si="55"/>
        <v>0</v>
      </c>
      <c r="AW24" s="6">
        <f t="shared" si="56"/>
        <v>1</v>
      </c>
    </row>
    <row r="25" spans="1:60" x14ac:dyDescent="0.3">
      <c r="A25" t="s">
        <v>525</v>
      </c>
      <c r="B25">
        <v>2</v>
      </c>
      <c r="C25">
        <v>5</v>
      </c>
      <c r="D25">
        <v>0.2</v>
      </c>
      <c r="E25" t="s">
        <v>2</v>
      </c>
      <c r="F25" t="s">
        <v>3</v>
      </c>
      <c r="G25" t="s">
        <v>3</v>
      </c>
      <c r="H25" t="s">
        <v>3</v>
      </c>
      <c r="I25" t="s">
        <v>3</v>
      </c>
      <c r="J25" s="57" t="str">
        <f>IF(Model_Time!$F25="---","---",(Model_Time!$F25/K25)-1)</f>
        <v>---</v>
      </c>
      <c r="K25" s="20" t="str">
        <f>IF(AND(Model_Time!$B25=0,Model_Time!$C25=0),Model_Time!$F25,K24)</f>
        <v>---</v>
      </c>
      <c r="M25" s="23"/>
      <c r="N25">
        <v>1</v>
      </c>
      <c r="O25" s="130" t="s">
        <v>28</v>
      </c>
      <c r="P25" s="11">
        <f>P21</f>
        <v>0.05</v>
      </c>
      <c r="Q25" s="1">
        <f t="shared" si="33"/>
        <v>20</v>
      </c>
      <c r="R25" s="1">
        <f t="shared" si="34"/>
        <v>0</v>
      </c>
      <c r="S25" s="1">
        <f t="shared" si="35"/>
        <v>0</v>
      </c>
      <c r="T25" s="1">
        <f t="shared" si="36"/>
        <v>20</v>
      </c>
      <c r="U25" s="8" t="e">
        <f t="shared" si="37"/>
        <v>#DIV/0!</v>
      </c>
      <c r="V25" s="13" t="e">
        <f t="shared" si="38"/>
        <v>#DIV/0!</v>
      </c>
      <c r="W25" s="6" t="e">
        <f t="shared" si="39"/>
        <v>#DIV/0!</v>
      </c>
      <c r="X25" s="6" t="e">
        <f t="shared" si="40"/>
        <v>#DIV/0!</v>
      </c>
      <c r="AA25">
        <v>1</v>
      </c>
      <c r="AB25" s="130" t="s">
        <v>28</v>
      </c>
      <c r="AC25" s="11">
        <f>AC21</f>
        <v>0.05</v>
      </c>
      <c r="AD25" s="1">
        <f t="shared" si="41"/>
        <v>80</v>
      </c>
      <c r="AE25" s="1">
        <f t="shared" si="42"/>
        <v>78</v>
      </c>
      <c r="AF25" s="1">
        <f t="shared" si="43"/>
        <v>0</v>
      </c>
      <c r="AG25" s="1">
        <f t="shared" si="44"/>
        <v>0</v>
      </c>
      <c r="AH25" s="8">
        <f t="shared" si="45"/>
        <v>907.27887499999974</v>
      </c>
      <c r="AI25" s="13">
        <f t="shared" si="46"/>
        <v>3.8625E-2</v>
      </c>
      <c r="AJ25" s="6">
        <f t="shared" si="47"/>
        <v>4.8660092138425922E-3</v>
      </c>
      <c r="AK25" s="6">
        <f t="shared" si="48"/>
        <v>0.46114999999999984</v>
      </c>
      <c r="AM25">
        <v>1</v>
      </c>
      <c r="AN25" s="130" t="s">
        <v>28</v>
      </c>
      <c r="AO25" s="11">
        <f>AO21</f>
        <v>0.05</v>
      </c>
      <c r="AP25" s="1">
        <f t="shared" si="49"/>
        <v>24</v>
      </c>
      <c r="AQ25" s="1">
        <f t="shared" si="50"/>
        <v>11</v>
      </c>
      <c r="AR25" s="1">
        <f t="shared" si="51"/>
        <v>0</v>
      </c>
      <c r="AS25" s="1">
        <f t="shared" si="52"/>
        <v>0</v>
      </c>
      <c r="AT25" s="8">
        <f t="shared" si="53"/>
        <v>2979.2445833333336</v>
      </c>
      <c r="AU25" s="13">
        <f t="shared" si="54"/>
        <v>4.4354166666666677</v>
      </c>
      <c r="AV25" s="6">
        <f t="shared" si="55"/>
        <v>6.3506724555620342E-2</v>
      </c>
      <c r="AW25" s="6">
        <f t="shared" si="56"/>
        <v>0.29754166666666665</v>
      </c>
    </row>
    <row r="26" spans="1:60" x14ac:dyDescent="0.3">
      <c r="A26" t="s">
        <v>525</v>
      </c>
      <c r="B26">
        <v>2</v>
      </c>
      <c r="C26">
        <v>10</v>
      </c>
      <c r="D26">
        <v>0.05</v>
      </c>
      <c r="E26" t="s">
        <v>2</v>
      </c>
      <c r="F26" t="s">
        <v>3</v>
      </c>
      <c r="G26" t="s">
        <v>3</v>
      </c>
      <c r="H26" t="s">
        <v>3</v>
      </c>
      <c r="I26" t="s">
        <v>3</v>
      </c>
      <c r="J26" s="58" t="str">
        <f>IF(Model_Time!$F26="---","---",(Model_Time!$F26/K26)-1)</f>
        <v>---</v>
      </c>
      <c r="K26" s="20" t="str">
        <f>IF(AND(Model_Time!$B26=0,Model_Time!$C26=0),Model_Time!$F26,K25)</f>
        <v>---</v>
      </c>
      <c r="M26" s="23"/>
      <c r="N26">
        <v>1</v>
      </c>
      <c r="O26" s="130"/>
      <c r="P26" s="11">
        <f t="shared" ref="P26:P36" si="57">P22</f>
        <v>0.1</v>
      </c>
      <c r="Q26" s="1">
        <f t="shared" si="33"/>
        <v>20</v>
      </c>
      <c r="R26" s="1">
        <f t="shared" si="34"/>
        <v>0</v>
      </c>
      <c r="S26" s="1">
        <f t="shared" si="35"/>
        <v>0</v>
      </c>
      <c r="T26" s="1">
        <f t="shared" si="36"/>
        <v>20</v>
      </c>
      <c r="U26" s="8" t="e">
        <f t="shared" si="37"/>
        <v>#DIV/0!</v>
      </c>
      <c r="V26" s="13" t="e">
        <f t="shared" si="38"/>
        <v>#DIV/0!</v>
      </c>
      <c r="W26" s="6" t="e">
        <f t="shared" si="39"/>
        <v>#DIV/0!</v>
      </c>
      <c r="X26" s="6" t="e">
        <f t="shared" si="40"/>
        <v>#DIV/0!</v>
      </c>
      <c r="AA26">
        <v>1</v>
      </c>
      <c r="AB26" s="130"/>
      <c r="AC26" s="11">
        <f t="shared" ref="AC26:AC36" si="58">AC22</f>
        <v>0.1</v>
      </c>
      <c r="AD26" s="1">
        <f t="shared" si="41"/>
        <v>80</v>
      </c>
      <c r="AE26" s="1">
        <f t="shared" si="42"/>
        <v>75</v>
      </c>
      <c r="AF26" s="1">
        <f t="shared" si="43"/>
        <v>0</v>
      </c>
      <c r="AG26" s="1">
        <f t="shared" si="44"/>
        <v>3</v>
      </c>
      <c r="AH26" s="8">
        <f t="shared" si="45"/>
        <v>1066.5055</v>
      </c>
      <c r="AI26" s="13">
        <f t="shared" si="46"/>
        <v>0.11350649350649351</v>
      </c>
      <c r="AJ26" s="6">
        <f t="shared" si="47"/>
        <v>1.1612441155624684E-2</v>
      </c>
      <c r="AK26" s="6">
        <f t="shared" si="48"/>
        <v>0.63672727272727248</v>
      </c>
      <c r="AM26">
        <v>1</v>
      </c>
      <c r="AN26" s="130"/>
      <c r="AO26" s="11">
        <f t="shared" ref="AO26:AO36" si="59">AO22</f>
        <v>0.1</v>
      </c>
      <c r="AP26" s="1">
        <f t="shared" si="49"/>
        <v>24</v>
      </c>
      <c r="AQ26" s="1">
        <f t="shared" si="50"/>
        <v>9</v>
      </c>
      <c r="AR26" s="1">
        <f t="shared" si="51"/>
        <v>0</v>
      </c>
      <c r="AS26" s="1">
        <f t="shared" si="52"/>
        <v>0</v>
      </c>
      <c r="AT26" s="8">
        <f t="shared" si="53"/>
        <v>3160.641666666666</v>
      </c>
      <c r="AU26" s="13">
        <f t="shared" si="54"/>
        <v>2.6391666666666671</v>
      </c>
      <c r="AV26" s="6">
        <f t="shared" si="55"/>
        <v>3.8648243777142481E-2</v>
      </c>
      <c r="AW26" s="6">
        <f t="shared" si="56"/>
        <v>0.27370833333333339</v>
      </c>
    </row>
    <row r="27" spans="1:60" x14ac:dyDescent="0.3">
      <c r="A27" t="s">
        <v>525</v>
      </c>
      <c r="B27">
        <v>2</v>
      </c>
      <c r="C27">
        <v>10</v>
      </c>
      <c r="D27">
        <v>0.1</v>
      </c>
      <c r="E27" t="s">
        <v>2</v>
      </c>
      <c r="F27" t="s">
        <v>3</v>
      </c>
      <c r="G27" t="s">
        <v>3</v>
      </c>
      <c r="H27" t="s">
        <v>3</v>
      </c>
      <c r="I27" t="s">
        <v>3</v>
      </c>
      <c r="J27" s="57" t="str">
        <f>IF(Model_Time!$F27="---","---",(Model_Time!$F27/K27)-1)</f>
        <v>---</v>
      </c>
      <c r="K27" s="20" t="str">
        <f>IF(AND(Model_Time!$B27=0,Model_Time!$C27=0),Model_Time!$F27,K26)</f>
        <v>---</v>
      </c>
      <c r="M27" s="23"/>
      <c r="N27">
        <v>1</v>
      </c>
      <c r="O27" s="130"/>
      <c r="P27" s="11">
        <f t="shared" si="57"/>
        <v>0.15</v>
      </c>
      <c r="Q27" s="1">
        <f t="shared" si="33"/>
        <v>20</v>
      </c>
      <c r="R27" s="1">
        <f t="shared" si="34"/>
        <v>0</v>
      </c>
      <c r="S27" s="1">
        <f t="shared" si="35"/>
        <v>0</v>
      </c>
      <c r="T27" s="1">
        <f t="shared" si="36"/>
        <v>20</v>
      </c>
      <c r="U27" s="8" t="e">
        <f t="shared" si="37"/>
        <v>#DIV/0!</v>
      </c>
      <c r="V27" s="13" t="e">
        <f t="shared" si="38"/>
        <v>#DIV/0!</v>
      </c>
      <c r="W27" s="6" t="e">
        <f t="shared" si="39"/>
        <v>#DIV/0!</v>
      </c>
      <c r="X27" s="6" t="e">
        <f t="shared" si="40"/>
        <v>#DIV/0!</v>
      </c>
      <c r="AA27">
        <v>1</v>
      </c>
      <c r="AB27" s="130"/>
      <c r="AC27" s="11">
        <f t="shared" si="58"/>
        <v>0.15</v>
      </c>
      <c r="AD27" s="1">
        <f t="shared" si="41"/>
        <v>80</v>
      </c>
      <c r="AE27" s="1">
        <f t="shared" si="42"/>
        <v>66</v>
      </c>
      <c r="AF27" s="1">
        <f t="shared" si="43"/>
        <v>0</v>
      </c>
      <c r="AG27" s="1">
        <f t="shared" si="44"/>
        <v>9</v>
      </c>
      <c r="AH27" s="8">
        <f t="shared" si="45"/>
        <v>1401.33025</v>
      </c>
      <c r="AI27" s="13">
        <f t="shared" si="46"/>
        <v>0.80718309859154935</v>
      </c>
      <c r="AJ27" s="6">
        <f t="shared" si="47"/>
        <v>2.7719277103473095E-2</v>
      </c>
      <c r="AK27" s="6">
        <f t="shared" si="48"/>
        <v>0.73698591549295789</v>
      </c>
      <c r="AM27">
        <v>1</v>
      </c>
      <c r="AN27" s="130"/>
      <c r="AO27" s="11">
        <f t="shared" si="59"/>
        <v>0.15</v>
      </c>
      <c r="AP27" s="1">
        <f t="shared" si="49"/>
        <v>24</v>
      </c>
      <c r="AQ27" s="1">
        <f t="shared" si="50"/>
        <v>2</v>
      </c>
      <c r="AR27" s="1">
        <f t="shared" si="51"/>
        <v>12</v>
      </c>
      <c r="AS27" s="1">
        <f t="shared" si="52"/>
        <v>0</v>
      </c>
      <c r="AT27" s="8">
        <f t="shared" si="53"/>
        <v>1771.6720833333336</v>
      </c>
      <c r="AU27" s="13">
        <f t="shared" si="54"/>
        <v>6.1641666666666666</v>
      </c>
      <c r="AV27" s="6">
        <f t="shared" si="55"/>
        <v>8.0621975434553947E-2</v>
      </c>
      <c r="AW27" s="6">
        <f t="shared" si="56"/>
        <v>0.41950000000000004</v>
      </c>
    </row>
    <row r="28" spans="1:60" x14ac:dyDescent="0.3">
      <c r="A28" t="s">
        <v>525</v>
      </c>
      <c r="B28">
        <v>2</v>
      </c>
      <c r="C28">
        <v>10</v>
      </c>
      <c r="D28">
        <v>0.15</v>
      </c>
      <c r="E28" t="s">
        <v>2</v>
      </c>
      <c r="F28" t="s">
        <v>3</v>
      </c>
      <c r="G28" t="s">
        <v>3</v>
      </c>
      <c r="H28" t="s">
        <v>3</v>
      </c>
      <c r="I28" t="s">
        <v>3</v>
      </c>
      <c r="J28" s="58" t="str">
        <f>IF(Model_Time!$F28="---","---",(Model_Time!$F28/K28)-1)</f>
        <v>---</v>
      </c>
      <c r="K28" s="20" t="str">
        <f>IF(AND(Model_Time!$B28=0,Model_Time!$C28=0),Model_Time!$F28,K27)</f>
        <v>---</v>
      </c>
      <c r="M28" s="23"/>
      <c r="N28">
        <v>1</v>
      </c>
      <c r="O28" s="130"/>
      <c r="P28" s="11">
        <f t="shared" si="57"/>
        <v>0.2</v>
      </c>
      <c r="Q28" s="1">
        <f t="shared" si="33"/>
        <v>20</v>
      </c>
      <c r="R28" s="1">
        <f t="shared" si="34"/>
        <v>0</v>
      </c>
      <c r="S28" s="1">
        <f t="shared" si="35"/>
        <v>0</v>
      </c>
      <c r="T28" s="1">
        <f t="shared" si="36"/>
        <v>20</v>
      </c>
      <c r="U28" s="8" t="e">
        <f t="shared" si="37"/>
        <v>#DIV/0!</v>
      </c>
      <c r="V28" s="13" t="e">
        <f t="shared" si="38"/>
        <v>#DIV/0!</v>
      </c>
      <c r="W28" s="6" t="e">
        <f t="shared" si="39"/>
        <v>#DIV/0!</v>
      </c>
      <c r="X28" s="6" t="e">
        <f t="shared" si="40"/>
        <v>#DIV/0!</v>
      </c>
      <c r="AA28">
        <v>1</v>
      </c>
      <c r="AB28" s="130"/>
      <c r="AC28" s="11">
        <f t="shared" si="58"/>
        <v>0.2</v>
      </c>
      <c r="AD28" s="1">
        <f t="shared" si="41"/>
        <v>80</v>
      </c>
      <c r="AE28" s="1">
        <f t="shared" si="42"/>
        <v>57</v>
      </c>
      <c r="AF28" s="1">
        <f t="shared" si="43"/>
        <v>0</v>
      </c>
      <c r="AG28" s="1">
        <f t="shared" si="44"/>
        <v>17</v>
      </c>
      <c r="AH28" s="8">
        <f t="shared" si="45"/>
        <v>1712.563625</v>
      </c>
      <c r="AI28" s="13">
        <f t="shared" si="46"/>
        <v>1.1869841269841273</v>
      </c>
      <c r="AJ28" s="6">
        <f t="shared" si="47"/>
        <v>4.2418052051988037E-2</v>
      </c>
      <c r="AK28" s="6">
        <f t="shared" si="48"/>
        <v>0.85463492063492041</v>
      </c>
      <c r="AM28">
        <v>1</v>
      </c>
      <c r="AN28" s="130"/>
      <c r="AO28" s="11">
        <f t="shared" si="59"/>
        <v>0.2</v>
      </c>
      <c r="AP28" s="1">
        <f t="shared" si="49"/>
        <v>24</v>
      </c>
      <c r="AQ28" s="1">
        <f t="shared" si="50"/>
        <v>2</v>
      </c>
      <c r="AR28" s="1">
        <f t="shared" si="51"/>
        <v>12</v>
      </c>
      <c r="AS28" s="1">
        <f t="shared" si="52"/>
        <v>0</v>
      </c>
      <c r="AT28" s="8">
        <f t="shared" si="53"/>
        <v>1810.4999999999998</v>
      </c>
      <c r="AU28" s="13">
        <f t="shared" si="54"/>
        <v>5.9050000000000002</v>
      </c>
      <c r="AV28" s="6">
        <f t="shared" si="55"/>
        <v>7.7662331194138887E-2</v>
      </c>
      <c r="AW28" s="6">
        <f t="shared" si="56"/>
        <v>0.43374999999999991</v>
      </c>
    </row>
    <row r="29" spans="1:60" x14ac:dyDescent="0.3">
      <c r="A29" t="s">
        <v>525</v>
      </c>
      <c r="B29">
        <v>2</v>
      </c>
      <c r="C29">
        <v>10</v>
      </c>
      <c r="D29">
        <v>0.2</v>
      </c>
      <c r="E29" t="s">
        <v>2</v>
      </c>
      <c r="F29" t="s">
        <v>3</v>
      </c>
      <c r="G29" t="s">
        <v>3</v>
      </c>
      <c r="H29" t="s">
        <v>3</v>
      </c>
      <c r="I29" t="s">
        <v>3</v>
      </c>
      <c r="J29" s="57" t="str">
        <f>IF(Model_Time!$F29="---","---",(Model_Time!$F29/K29)-1)</f>
        <v>---</v>
      </c>
      <c r="K29" s="20" t="str">
        <f>IF(AND(Model_Time!$B29=0,Model_Time!$C29=0),Model_Time!$F29,K28)</f>
        <v>---</v>
      </c>
      <c r="M29" s="23"/>
      <c r="N29">
        <v>2</v>
      </c>
      <c r="O29" s="130" t="s">
        <v>29</v>
      </c>
      <c r="P29" s="11">
        <f t="shared" si="57"/>
        <v>0.05</v>
      </c>
      <c r="Q29" s="1">
        <f t="shared" si="33"/>
        <v>20</v>
      </c>
      <c r="R29" s="1">
        <f t="shared" si="34"/>
        <v>0</v>
      </c>
      <c r="S29" s="1">
        <f t="shared" si="35"/>
        <v>0</v>
      </c>
      <c r="T29" s="1">
        <f t="shared" si="36"/>
        <v>20</v>
      </c>
      <c r="U29" s="8" t="e">
        <f t="shared" si="37"/>
        <v>#DIV/0!</v>
      </c>
      <c r="V29" s="13" t="e">
        <f t="shared" si="38"/>
        <v>#DIV/0!</v>
      </c>
      <c r="W29" s="6" t="e">
        <f t="shared" si="39"/>
        <v>#DIV/0!</v>
      </c>
      <c r="X29" s="6" t="e">
        <f t="shared" si="40"/>
        <v>#DIV/0!</v>
      </c>
      <c r="AA29">
        <v>2</v>
      </c>
      <c r="AB29" s="130" t="s">
        <v>29</v>
      </c>
      <c r="AC29" s="11">
        <f t="shared" si="58"/>
        <v>0.05</v>
      </c>
      <c r="AD29" s="1">
        <f t="shared" si="41"/>
        <v>80</v>
      </c>
      <c r="AE29" s="1">
        <f t="shared" si="42"/>
        <v>79</v>
      </c>
      <c r="AF29" s="1">
        <f t="shared" si="43"/>
        <v>0</v>
      </c>
      <c r="AG29" s="1">
        <f t="shared" si="44"/>
        <v>0</v>
      </c>
      <c r="AH29" s="8">
        <f t="shared" si="45"/>
        <v>737.73349999999994</v>
      </c>
      <c r="AI29" s="13">
        <f t="shared" si="46"/>
        <v>2.7375E-2</v>
      </c>
      <c r="AJ29" s="6">
        <f t="shared" si="47"/>
        <v>8.2274394648642717E-3</v>
      </c>
      <c r="AK29" s="6">
        <f t="shared" si="48"/>
        <v>0.40726249999999986</v>
      </c>
      <c r="AM29">
        <v>2</v>
      </c>
      <c r="AN29" s="130" t="s">
        <v>29</v>
      </c>
      <c r="AO29" s="11">
        <f t="shared" si="59"/>
        <v>0.05</v>
      </c>
      <c r="AP29" s="1">
        <f t="shared" si="49"/>
        <v>24</v>
      </c>
      <c r="AQ29" s="1">
        <f t="shared" si="50"/>
        <v>13</v>
      </c>
      <c r="AR29" s="1">
        <f t="shared" si="51"/>
        <v>0</v>
      </c>
      <c r="AS29" s="1">
        <f t="shared" si="52"/>
        <v>0</v>
      </c>
      <c r="AT29" s="8">
        <f t="shared" si="53"/>
        <v>2814.6908333333336</v>
      </c>
      <c r="AU29" s="13">
        <f t="shared" si="54"/>
        <v>2.1708333333333338</v>
      </c>
      <c r="AV29" s="6">
        <f t="shared" si="55"/>
        <v>2.7332318326024913E-2</v>
      </c>
      <c r="AW29" s="6">
        <f t="shared" si="56"/>
        <v>0.21991666666666665</v>
      </c>
    </row>
    <row r="30" spans="1:60" x14ac:dyDescent="0.3">
      <c r="A30" t="s">
        <v>525</v>
      </c>
      <c r="B30">
        <v>2</v>
      </c>
      <c r="C30">
        <v>25</v>
      </c>
      <c r="D30">
        <v>0.05</v>
      </c>
      <c r="E30" t="s">
        <v>2</v>
      </c>
      <c r="F30" t="s">
        <v>3</v>
      </c>
      <c r="G30" t="s">
        <v>3</v>
      </c>
      <c r="H30" t="s">
        <v>3</v>
      </c>
      <c r="I30" t="s">
        <v>3</v>
      </c>
      <c r="J30" s="58" t="str">
        <f>IF(Model_Time!$F30="---","---",(Model_Time!$F30/K30)-1)</f>
        <v>---</v>
      </c>
      <c r="K30" s="20" t="str">
        <f>IF(AND(Model_Time!$B30=0,Model_Time!$C30=0),Model_Time!$F30,K29)</f>
        <v>---</v>
      </c>
      <c r="M30" s="23"/>
      <c r="N30">
        <v>2</v>
      </c>
      <c r="O30" s="130"/>
      <c r="P30" s="11">
        <f t="shared" si="57"/>
        <v>0.1</v>
      </c>
      <c r="Q30" s="1">
        <f t="shared" si="33"/>
        <v>20</v>
      </c>
      <c r="R30" s="1">
        <f t="shared" si="34"/>
        <v>0</v>
      </c>
      <c r="S30" s="1">
        <f t="shared" si="35"/>
        <v>0</v>
      </c>
      <c r="T30" s="1">
        <f t="shared" si="36"/>
        <v>20</v>
      </c>
      <c r="U30" s="8" t="e">
        <f t="shared" si="37"/>
        <v>#DIV/0!</v>
      </c>
      <c r="V30" s="13" t="e">
        <f t="shared" si="38"/>
        <v>#DIV/0!</v>
      </c>
      <c r="W30" s="6" t="e">
        <f t="shared" si="39"/>
        <v>#DIV/0!</v>
      </c>
      <c r="X30" s="6" t="e">
        <f t="shared" si="40"/>
        <v>#DIV/0!</v>
      </c>
      <c r="AA30">
        <v>2</v>
      </c>
      <c r="AB30" s="130"/>
      <c r="AC30" s="11">
        <f t="shared" si="58"/>
        <v>0.1</v>
      </c>
      <c r="AD30" s="1">
        <f t="shared" si="41"/>
        <v>80</v>
      </c>
      <c r="AE30" s="1">
        <f t="shared" si="42"/>
        <v>75</v>
      </c>
      <c r="AF30" s="1">
        <f t="shared" si="43"/>
        <v>1</v>
      </c>
      <c r="AG30" s="1">
        <f t="shared" si="44"/>
        <v>3</v>
      </c>
      <c r="AH30" s="8">
        <f t="shared" si="45"/>
        <v>898.4356250000003</v>
      </c>
      <c r="AI30" s="13">
        <f t="shared" si="46"/>
        <v>9.4605263157894748E-2</v>
      </c>
      <c r="AJ30" s="6">
        <f t="shared" si="47"/>
        <v>1.867031282170557E-2</v>
      </c>
      <c r="AK30" s="6">
        <f t="shared" si="48"/>
        <v>0.55897368421052629</v>
      </c>
      <c r="AM30">
        <v>2</v>
      </c>
      <c r="AN30" s="130"/>
      <c r="AO30" s="11">
        <f t="shared" si="59"/>
        <v>0.1</v>
      </c>
      <c r="AP30" s="1">
        <f t="shared" si="49"/>
        <v>24</v>
      </c>
      <c r="AQ30" s="1">
        <f t="shared" si="50"/>
        <v>11</v>
      </c>
      <c r="AR30" s="1">
        <f t="shared" si="51"/>
        <v>0</v>
      </c>
      <c r="AS30" s="1">
        <f t="shared" si="52"/>
        <v>0</v>
      </c>
      <c r="AT30" s="8">
        <f t="shared" si="53"/>
        <v>3190.9624999999996</v>
      </c>
      <c r="AU30" s="13">
        <f t="shared" si="54"/>
        <v>1.7529166666666673</v>
      </c>
      <c r="AV30" s="6">
        <f t="shared" si="55"/>
        <v>2.8766749812720076E-2</v>
      </c>
      <c r="AW30" s="6">
        <f t="shared" si="56"/>
        <v>0.31491666666666662</v>
      </c>
    </row>
    <row r="31" spans="1:60" x14ac:dyDescent="0.3">
      <c r="A31" t="s">
        <v>525</v>
      </c>
      <c r="B31">
        <v>2</v>
      </c>
      <c r="C31">
        <v>25</v>
      </c>
      <c r="D31">
        <v>0.1</v>
      </c>
      <c r="E31" t="s">
        <v>2</v>
      </c>
      <c r="F31" t="s">
        <v>3</v>
      </c>
      <c r="G31" t="s">
        <v>3</v>
      </c>
      <c r="H31" t="s">
        <v>3</v>
      </c>
      <c r="I31" t="s">
        <v>3</v>
      </c>
      <c r="J31" s="57" t="str">
        <f>IF(Model_Time!$F31="---","---",(Model_Time!$F31/K31)-1)</f>
        <v>---</v>
      </c>
      <c r="K31" s="20" t="str">
        <f>IF(AND(Model_Time!$B31=0,Model_Time!$C31=0),Model_Time!$F31,K30)</f>
        <v>---</v>
      </c>
      <c r="M31" s="23"/>
      <c r="N31">
        <v>2</v>
      </c>
      <c r="O31" s="130"/>
      <c r="P31" s="11">
        <f t="shared" si="57"/>
        <v>0.15</v>
      </c>
      <c r="Q31" s="1">
        <f t="shared" si="33"/>
        <v>20</v>
      </c>
      <c r="R31" s="1">
        <f t="shared" si="34"/>
        <v>0</v>
      </c>
      <c r="S31" s="1">
        <f t="shared" si="35"/>
        <v>0</v>
      </c>
      <c r="T31" s="1">
        <f t="shared" si="36"/>
        <v>20</v>
      </c>
      <c r="U31" s="8" t="e">
        <f t="shared" si="37"/>
        <v>#DIV/0!</v>
      </c>
      <c r="V31" s="13" t="e">
        <f t="shared" si="38"/>
        <v>#DIV/0!</v>
      </c>
      <c r="W31" s="6" t="e">
        <f t="shared" si="39"/>
        <v>#DIV/0!</v>
      </c>
      <c r="X31" s="6" t="e">
        <f t="shared" si="40"/>
        <v>#DIV/0!</v>
      </c>
      <c r="AA31">
        <v>2</v>
      </c>
      <c r="AB31" s="130"/>
      <c r="AC31" s="11">
        <f t="shared" si="58"/>
        <v>0.15</v>
      </c>
      <c r="AD31" s="1">
        <f t="shared" si="41"/>
        <v>80</v>
      </c>
      <c r="AE31" s="1">
        <f t="shared" si="42"/>
        <v>59</v>
      </c>
      <c r="AF31" s="1">
        <f t="shared" si="43"/>
        <v>3</v>
      </c>
      <c r="AG31" s="1">
        <f t="shared" si="44"/>
        <v>14</v>
      </c>
      <c r="AH31" s="8">
        <f t="shared" si="45"/>
        <v>1394.6082499999995</v>
      </c>
      <c r="AI31" s="13">
        <f t="shared" si="46"/>
        <v>0.17428571428571429</v>
      </c>
      <c r="AJ31" s="6">
        <f t="shared" si="47"/>
        <v>2.3816614621316311E-2</v>
      </c>
      <c r="AK31" s="6">
        <f t="shared" si="48"/>
        <v>0.76833333333333309</v>
      </c>
      <c r="AM31">
        <v>2</v>
      </c>
      <c r="AN31" s="130"/>
      <c r="AO31" s="11">
        <f t="shared" si="59"/>
        <v>0.15</v>
      </c>
      <c r="AP31" s="1">
        <f t="shared" si="49"/>
        <v>24</v>
      </c>
      <c r="AQ31" s="1">
        <f t="shared" si="50"/>
        <v>6</v>
      </c>
      <c r="AR31" s="1">
        <f t="shared" si="51"/>
        <v>6</v>
      </c>
      <c r="AS31" s="1">
        <f t="shared" si="52"/>
        <v>1</v>
      </c>
      <c r="AT31" s="8">
        <f t="shared" si="53"/>
        <v>2261.4452173913041</v>
      </c>
      <c r="AU31" s="13">
        <f t="shared" si="54"/>
        <v>5.222941176470588</v>
      </c>
      <c r="AV31" s="6">
        <f t="shared" si="55"/>
        <v>6.6517862748175074E-2</v>
      </c>
      <c r="AW31" s="6">
        <f t="shared" si="56"/>
        <v>0.46776470588235297</v>
      </c>
    </row>
    <row r="32" spans="1:60" x14ac:dyDescent="0.3">
      <c r="A32" t="s">
        <v>525</v>
      </c>
      <c r="B32">
        <v>2</v>
      </c>
      <c r="C32">
        <v>25</v>
      </c>
      <c r="D32">
        <v>0.15</v>
      </c>
      <c r="E32" t="s">
        <v>2</v>
      </c>
      <c r="F32" t="s">
        <v>3</v>
      </c>
      <c r="G32" t="s">
        <v>3</v>
      </c>
      <c r="H32" t="s">
        <v>3</v>
      </c>
      <c r="I32" t="s">
        <v>3</v>
      </c>
      <c r="J32" s="58" t="str">
        <f>IF(Model_Time!$F32="---","---",(Model_Time!$F32/K32)-1)</f>
        <v>---</v>
      </c>
      <c r="K32" s="20" t="str">
        <f>IF(AND(Model_Time!$B32=0,Model_Time!$C32=0),Model_Time!$F32,K31)</f>
        <v>---</v>
      </c>
      <c r="M32" s="23"/>
      <c r="N32">
        <v>2</v>
      </c>
      <c r="O32" s="130"/>
      <c r="P32" s="11">
        <f t="shared" si="57"/>
        <v>0.2</v>
      </c>
      <c r="Q32" s="1">
        <f t="shared" si="33"/>
        <v>20</v>
      </c>
      <c r="R32" s="1">
        <f t="shared" si="34"/>
        <v>0</v>
      </c>
      <c r="S32" s="1">
        <f t="shared" si="35"/>
        <v>0</v>
      </c>
      <c r="T32" s="1">
        <f t="shared" si="36"/>
        <v>20</v>
      </c>
      <c r="U32" s="8" t="e">
        <f t="shared" si="37"/>
        <v>#DIV/0!</v>
      </c>
      <c r="V32" s="13" t="e">
        <f t="shared" si="38"/>
        <v>#DIV/0!</v>
      </c>
      <c r="W32" s="6" t="e">
        <f t="shared" si="39"/>
        <v>#DIV/0!</v>
      </c>
      <c r="X32" s="6" t="e">
        <f t="shared" si="40"/>
        <v>#DIV/0!</v>
      </c>
      <c r="AA32">
        <v>2</v>
      </c>
      <c r="AB32" s="130"/>
      <c r="AC32" s="11">
        <f t="shared" si="58"/>
        <v>0.2</v>
      </c>
      <c r="AD32" s="1">
        <f t="shared" si="41"/>
        <v>80</v>
      </c>
      <c r="AE32" s="1">
        <f t="shared" si="42"/>
        <v>49</v>
      </c>
      <c r="AF32" s="1">
        <f t="shared" si="43"/>
        <v>7</v>
      </c>
      <c r="AG32" s="1">
        <f t="shared" si="44"/>
        <v>20</v>
      </c>
      <c r="AH32" s="8">
        <f t="shared" si="45"/>
        <v>1526.7320000000004</v>
      </c>
      <c r="AI32" s="13">
        <f t="shared" si="46"/>
        <v>0.2158490566037736</v>
      </c>
      <c r="AJ32" s="6">
        <f t="shared" si="47"/>
        <v>3.230965656386213E-2</v>
      </c>
      <c r="AK32" s="6">
        <f t="shared" si="48"/>
        <v>0.85860377358490581</v>
      </c>
      <c r="AM32">
        <v>2</v>
      </c>
      <c r="AN32" s="130"/>
      <c r="AO32" s="11">
        <f t="shared" si="59"/>
        <v>0.2</v>
      </c>
      <c r="AP32" s="1">
        <f t="shared" si="49"/>
        <v>24</v>
      </c>
      <c r="AQ32" s="1">
        <f t="shared" si="50"/>
        <v>6</v>
      </c>
      <c r="AR32" s="1">
        <f t="shared" si="51"/>
        <v>6</v>
      </c>
      <c r="AS32" s="1">
        <f t="shared" si="52"/>
        <v>0</v>
      </c>
      <c r="AT32" s="8">
        <f t="shared" si="53"/>
        <v>2445.3041666666668</v>
      </c>
      <c r="AU32" s="13">
        <f t="shared" si="54"/>
        <v>6.198888888888888</v>
      </c>
      <c r="AV32" s="6">
        <f t="shared" si="55"/>
        <v>8.0485126530027554E-2</v>
      </c>
      <c r="AW32" s="6">
        <f t="shared" si="56"/>
        <v>0.53272222222222221</v>
      </c>
    </row>
    <row r="33" spans="1:49" x14ac:dyDescent="0.3">
      <c r="A33" t="s">
        <v>525</v>
      </c>
      <c r="B33">
        <v>2</v>
      </c>
      <c r="C33">
        <v>25</v>
      </c>
      <c r="D33">
        <v>0.2</v>
      </c>
      <c r="E33" t="s">
        <v>2</v>
      </c>
      <c r="F33" t="s">
        <v>3</v>
      </c>
      <c r="G33" t="s">
        <v>3</v>
      </c>
      <c r="H33" t="s">
        <v>3</v>
      </c>
      <c r="I33" t="s">
        <v>3</v>
      </c>
      <c r="J33" s="57" t="str">
        <f>IF(Model_Time!$F33="---","---",(Model_Time!$F33/K33)-1)</f>
        <v>---</v>
      </c>
      <c r="K33" s="20" t="str">
        <f>IF(AND(Model_Time!$B33=0,Model_Time!$C33=0),Model_Time!$F33,K32)</f>
        <v>---</v>
      </c>
      <c r="M33" s="23"/>
      <c r="N33">
        <v>3</v>
      </c>
      <c r="O33" s="129" t="s">
        <v>30</v>
      </c>
      <c r="P33" s="11">
        <f t="shared" si="57"/>
        <v>0.05</v>
      </c>
      <c r="Q33" s="1">
        <f t="shared" si="33"/>
        <v>20</v>
      </c>
      <c r="R33" s="1">
        <f t="shared" si="34"/>
        <v>0</v>
      </c>
      <c r="S33" s="1">
        <f t="shared" si="35"/>
        <v>0</v>
      </c>
      <c r="T33" s="1">
        <f t="shared" si="36"/>
        <v>20</v>
      </c>
      <c r="U33" s="8" t="e">
        <f t="shared" si="37"/>
        <v>#DIV/0!</v>
      </c>
      <c r="V33" s="13" t="e">
        <f t="shared" si="38"/>
        <v>#DIV/0!</v>
      </c>
      <c r="W33" s="6" t="e">
        <f t="shared" si="39"/>
        <v>#DIV/0!</v>
      </c>
      <c r="X33" s="6" t="e">
        <f t="shared" si="40"/>
        <v>#DIV/0!</v>
      </c>
      <c r="AA33">
        <v>3</v>
      </c>
      <c r="AB33" s="129" t="s">
        <v>30</v>
      </c>
      <c r="AC33" s="11">
        <f t="shared" si="58"/>
        <v>0.05</v>
      </c>
      <c r="AD33" s="1">
        <f t="shared" si="41"/>
        <v>80</v>
      </c>
      <c r="AE33" s="1">
        <f t="shared" si="42"/>
        <v>56</v>
      </c>
      <c r="AF33" s="1">
        <f t="shared" si="43"/>
        <v>24</v>
      </c>
      <c r="AG33" s="1">
        <f t="shared" si="44"/>
        <v>0</v>
      </c>
      <c r="AH33" s="8">
        <f t="shared" si="45"/>
        <v>512.8515000000001</v>
      </c>
      <c r="AI33" s="13">
        <f t="shared" si="46"/>
        <v>0</v>
      </c>
      <c r="AJ33" s="6">
        <f t="shared" si="47"/>
        <v>3.879548563061197E-2</v>
      </c>
      <c r="AK33" s="6">
        <f t="shared" si="48"/>
        <v>0</v>
      </c>
      <c r="AM33">
        <v>3</v>
      </c>
      <c r="AN33" s="129" t="s">
        <v>30</v>
      </c>
      <c r="AO33" s="11">
        <f t="shared" si="59"/>
        <v>0.05</v>
      </c>
      <c r="AP33" s="1">
        <f t="shared" si="49"/>
        <v>24</v>
      </c>
      <c r="AQ33" s="1">
        <f t="shared" si="50"/>
        <v>20</v>
      </c>
      <c r="AR33" s="1">
        <f t="shared" si="51"/>
        <v>0</v>
      </c>
      <c r="AS33" s="1">
        <f t="shared" si="52"/>
        <v>0</v>
      </c>
      <c r="AT33" s="8">
        <f t="shared" si="53"/>
        <v>1668.3354166666666</v>
      </c>
      <c r="AU33" s="13">
        <f t="shared" si="54"/>
        <v>0.11708333333333336</v>
      </c>
      <c r="AV33" s="6">
        <f t="shared" si="55"/>
        <v>1.9340170831296088E-2</v>
      </c>
      <c r="AW33" s="6">
        <f t="shared" si="56"/>
        <v>0</v>
      </c>
    </row>
    <row r="34" spans="1:49" x14ac:dyDescent="0.3">
      <c r="A34" t="s">
        <v>525</v>
      </c>
      <c r="B34">
        <v>2</v>
      </c>
      <c r="C34">
        <v>50</v>
      </c>
      <c r="D34">
        <v>0.05</v>
      </c>
      <c r="E34" t="s">
        <v>2</v>
      </c>
      <c r="F34" t="s">
        <v>3</v>
      </c>
      <c r="G34" t="s">
        <v>3</v>
      </c>
      <c r="H34" t="s">
        <v>3</v>
      </c>
      <c r="I34" t="s">
        <v>3</v>
      </c>
      <c r="J34" s="58" t="str">
        <f>IF(Model_Time!$F34="---","---",(Model_Time!$F34/K34)-1)</f>
        <v>---</v>
      </c>
      <c r="K34" s="20" t="str">
        <f>IF(AND(Model_Time!$B34=0,Model_Time!$C34=0),Model_Time!$F34,K33)</f>
        <v>---</v>
      </c>
      <c r="M34" s="23"/>
      <c r="N34">
        <v>3</v>
      </c>
      <c r="O34" s="129"/>
      <c r="P34" s="11">
        <f t="shared" si="57"/>
        <v>0.1</v>
      </c>
      <c r="Q34" s="1">
        <f t="shared" si="33"/>
        <v>20</v>
      </c>
      <c r="R34" s="1">
        <f t="shared" si="34"/>
        <v>0</v>
      </c>
      <c r="S34" s="1">
        <f t="shared" si="35"/>
        <v>0</v>
      </c>
      <c r="T34" s="1">
        <f t="shared" si="36"/>
        <v>20</v>
      </c>
      <c r="U34" s="8" t="e">
        <f t="shared" si="37"/>
        <v>#DIV/0!</v>
      </c>
      <c r="V34" s="13" t="e">
        <f t="shared" si="38"/>
        <v>#DIV/0!</v>
      </c>
      <c r="W34" s="6" t="e">
        <f t="shared" si="39"/>
        <v>#DIV/0!</v>
      </c>
      <c r="X34" s="6" t="e">
        <f t="shared" si="40"/>
        <v>#DIV/0!</v>
      </c>
      <c r="AA34">
        <v>3</v>
      </c>
      <c r="AB34" s="129"/>
      <c r="AC34" s="11">
        <f t="shared" si="58"/>
        <v>0.1</v>
      </c>
      <c r="AD34" s="1">
        <f t="shared" si="41"/>
        <v>80</v>
      </c>
      <c r="AE34" s="1">
        <f t="shared" si="42"/>
        <v>4</v>
      </c>
      <c r="AF34" s="1">
        <f t="shared" si="43"/>
        <v>76</v>
      </c>
      <c r="AG34" s="1">
        <f t="shared" si="44"/>
        <v>0</v>
      </c>
      <c r="AH34" s="8">
        <f t="shared" si="45"/>
        <v>26.334374999999987</v>
      </c>
      <c r="AI34" s="13">
        <f t="shared" si="46"/>
        <v>0</v>
      </c>
      <c r="AJ34" s="6">
        <f t="shared" si="47"/>
        <v>9.5371669004207682E-2</v>
      </c>
      <c r="AK34" s="6">
        <f t="shared" si="48"/>
        <v>0</v>
      </c>
      <c r="AM34">
        <v>3</v>
      </c>
      <c r="AN34" s="129"/>
      <c r="AO34" s="11">
        <f t="shared" si="59"/>
        <v>0.1</v>
      </c>
      <c r="AP34" s="1">
        <f t="shared" si="49"/>
        <v>24</v>
      </c>
      <c r="AQ34" s="1">
        <f t="shared" si="50"/>
        <v>7</v>
      </c>
      <c r="AR34" s="1">
        <f t="shared" si="51"/>
        <v>12</v>
      </c>
      <c r="AS34" s="1">
        <f t="shared" si="52"/>
        <v>0</v>
      </c>
      <c r="AT34" s="8">
        <f t="shared" si="53"/>
        <v>1168.9441666666664</v>
      </c>
      <c r="AU34" s="13">
        <f t="shared" si="54"/>
        <v>0.18916666666666668</v>
      </c>
      <c r="AV34" s="6">
        <f t="shared" si="55"/>
        <v>2.1084017081947775E-2</v>
      </c>
      <c r="AW34" s="6">
        <f t="shared" si="56"/>
        <v>0</v>
      </c>
    </row>
    <row r="35" spans="1:49" x14ac:dyDescent="0.3">
      <c r="A35" t="s">
        <v>525</v>
      </c>
      <c r="B35">
        <v>2</v>
      </c>
      <c r="C35">
        <v>50</v>
      </c>
      <c r="D35">
        <v>0.1</v>
      </c>
      <c r="E35" t="s">
        <v>2</v>
      </c>
      <c r="F35" t="s">
        <v>3</v>
      </c>
      <c r="G35" t="s">
        <v>3</v>
      </c>
      <c r="H35" t="s">
        <v>3</v>
      </c>
      <c r="I35" t="s">
        <v>3</v>
      </c>
      <c r="J35" s="57" t="str">
        <f>IF(Model_Time!$F35="---","---",(Model_Time!$F35/K35)-1)</f>
        <v>---</v>
      </c>
      <c r="K35" s="20" t="str">
        <f>IF(AND(Model_Time!$B35=0,Model_Time!$C35=0),Model_Time!$F35,K34)</f>
        <v>---</v>
      </c>
      <c r="M35" s="23"/>
      <c r="N35">
        <v>3</v>
      </c>
      <c r="O35" s="129"/>
      <c r="P35" s="11">
        <f t="shared" si="57"/>
        <v>0.15</v>
      </c>
      <c r="Q35" s="1">
        <f t="shared" si="33"/>
        <v>20</v>
      </c>
      <c r="R35" s="1">
        <f t="shared" si="34"/>
        <v>0</v>
      </c>
      <c r="S35" s="1">
        <f t="shared" si="35"/>
        <v>0</v>
      </c>
      <c r="T35" s="1">
        <f t="shared" si="36"/>
        <v>20</v>
      </c>
      <c r="U35" s="8" t="e">
        <f t="shared" si="37"/>
        <v>#DIV/0!</v>
      </c>
      <c r="V35" s="15" t="e">
        <f t="shared" si="38"/>
        <v>#DIV/0!</v>
      </c>
      <c r="W35" s="7" t="e">
        <f t="shared" si="39"/>
        <v>#DIV/0!</v>
      </c>
      <c r="X35" s="7" t="e">
        <f t="shared" si="40"/>
        <v>#DIV/0!</v>
      </c>
      <c r="AA35">
        <v>3</v>
      </c>
      <c r="AB35" s="129"/>
      <c r="AC35" s="11">
        <f t="shared" si="58"/>
        <v>0.15</v>
      </c>
      <c r="AD35" s="1">
        <f t="shared" si="41"/>
        <v>80</v>
      </c>
      <c r="AE35" s="1">
        <f t="shared" si="42"/>
        <v>0</v>
      </c>
      <c r="AF35" s="1">
        <f t="shared" si="43"/>
        <v>80</v>
      </c>
      <c r="AG35" s="1">
        <f t="shared" si="44"/>
        <v>0</v>
      </c>
      <c r="AH35" s="8">
        <f t="shared" si="45"/>
        <v>0.51387499999999975</v>
      </c>
      <c r="AI35" s="13" t="e">
        <f t="shared" si="46"/>
        <v>#DIV/0!</v>
      </c>
      <c r="AJ35" s="6" t="e">
        <f t="shared" si="47"/>
        <v>#DIV/0!</v>
      </c>
      <c r="AK35" s="6" t="e">
        <f t="shared" si="48"/>
        <v>#DIV/0!</v>
      </c>
      <c r="AM35">
        <v>3</v>
      </c>
      <c r="AN35" s="129"/>
      <c r="AO35" s="11">
        <f t="shared" si="59"/>
        <v>0.15</v>
      </c>
      <c r="AP35" s="1">
        <f t="shared" si="49"/>
        <v>24</v>
      </c>
      <c r="AQ35" s="1">
        <f t="shared" si="50"/>
        <v>0</v>
      </c>
      <c r="AR35" s="1">
        <f t="shared" si="51"/>
        <v>24</v>
      </c>
      <c r="AS35" s="1">
        <f t="shared" si="52"/>
        <v>0</v>
      </c>
      <c r="AT35" s="8">
        <f t="shared" si="53"/>
        <v>15.602916666666667</v>
      </c>
      <c r="AU35" s="13" t="e">
        <f t="shared" si="54"/>
        <v>#DIV/0!</v>
      </c>
      <c r="AV35" s="6" t="e">
        <f t="shared" si="55"/>
        <v>#DIV/0!</v>
      </c>
      <c r="AW35" s="6" t="e">
        <f t="shared" si="56"/>
        <v>#DIV/0!</v>
      </c>
    </row>
    <row r="36" spans="1:49" x14ac:dyDescent="0.3">
      <c r="A36" t="s">
        <v>525</v>
      </c>
      <c r="B36">
        <v>2</v>
      </c>
      <c r="C36">
        <v>50</v>
      </c>
      <c r="D36">
        <v>0.15</v>
      </c>
      <c r="E36" t="s">
        <v>2</v>
      </c>
      <c r="F36" t="s">
        <v>3</v>
      </c>
      <c r="G36" t="s">
        <v>3</v>
      </c>
      <c r="H36" t="s">
        <v>3</v>
      </c>
      <c r="I36" t="s">
        <v>3</v>
      </c>
      <c r="J36" s="58" t="str">
        <f>IF(Model_Time!$F36="---","---",(Model_Time!$F36/K36)-1)</f>
        <v>---</v>
      </c>
      <c r="K36" s="20" t="str">
        <f>IF(AND(Model_Time!$B36=0,Model_Time!$C36=0),Model_Time!$F36,K35)</f>
        <v>---</v>
      </c>
      <c r="M36" s="23"/>
      <c r="N36">
        <v>3</v>
      </c>
      <c r="O36" s="129"/>
      <c r="P36" s="12">
        <f t="shared" si="57"/>
        <v>0.2</v>
      </c>
      <c r="Q36" s="5">
        <f t="shared" si="33"/>
        <v>20</v>
      </c>
      <c r="R36" s="5">
        <f t="shared" si="34"/>
        <v>0</v>
      </c>
      <c r="S36" s="5">
        <f t="shared" si="35"/>
        <v>0</v>
      </c>
      <c r="T36" s="5">
        <f t="shared" si="36"/>
        <v>20</v>
      </c>
      <c r="U36" s="9" t="e">
        <f t="shared" si="37"/>
        <v>#DIV/0!</v>
      </c>
      <c r="V36" s="19" t="e">
        <f t="shared" si="38"/>
        <v>#DIV/0!</v>
      </c>
      <c r="W36" s="18" t="e">
        <f t="shared" si="39"/>
        <v>#DIV/0!</v>
      </c>
      <c r="X36" s="18" t="e">
        <f t="shared" si="40"/>
        <v>#DIV/0!</v>
      </c>
      <c r="AA36">
        <v>3</v>
      </c>
      <c r="AB36" s="129"/>
      <c r="AC36" s="12">
        <f t="shared" si="58"/>
        <v>0.2</v>
      </c>
      <c r="AD36" s="5">
        <f t="shared" si="41"/>
        <v>80</v>
      </c>
      <c r="AE36" s="5">
        <f t="shared" si="42"/>
        <v>0</v>
      </c>
      <c r="AF36" s="5">
        <f t="shared" si="43"/>
        <v>80</v>
      </c>
      <c r="AG36" s="5">
        <f t="shared" si="44"/>
        <v>0</v>
      </c>
      <c r="AH36" s="9">
        <f t="shared" si="45"/>
        <v>0.84262499999999996</v>
      </c>
      <c r="AI36" s="14" t="e">
        <f t="shared" si="46"/>
        <v>#DIV/0!</v>
      </c>
      <c r="AJ36" s="10" t="e">
        <f t="shared" si="47"/>
        <v>#DIV/0!</v>
      </c>
      <c r="AK36" s="10" t="e">
        <f t="shared" si="48"/>
        <v>#DIV/0!</v>
      </c>
      <c r="AM36">
        <v>3</v>
      </c>
      <c r="AN36" s="129"/>
      <c r="AO36" s="12">
        <f t="shared" si="59"/>
        <v>0.2</v>
      </c>
      <c r="AP36" s="5">
        <f t="shared" si="49"/>
        <v>24</v>
      </c>
      <c r="AQ36" s="5">
        <f t="shared" si="50"/>
        <v>0</v>
      </c>
      <c r="AR36" s="5">
        <f t="shared" si="51"/>
        <v>24</v>
      </c>
      <c r="AS36" s="5">
        <f t="shared" si="52"/>
        <v>0</v>
      </c>
      <c r="AT36" s="9">
        <f t="shared" si="53"/>
        <v>14.875416666666665</v>
      </c>
      <c r="AU36" s="14" t="e">
        <f t="shared" si="54"/>
        <v>#DIV/0!</v>
      </c>
      <c r="AV36" s="10" t="e">
        <f t="shared" si="55"/>
        <v>#DIV/0!</v>
      </c>
      <c r="AW36" s="10" t="e">
        <f t="shared" si="56"/>
        <v>#DIV/0!</v>
      </c>
    </row>
    <row r="37" spans="1:49" x14ac:dyDescent="0.3">
      <c r="A37" t="s">
        <v>525</v>
      </c>
      <c r="B37">
        <v>2</v>
      </c>
      <c r="C37">
        <v>50</v>
      </c>
      <c r="D37">
        <v>0.2</v>
      </c>
      <c r="E37" t="s">
        <v>2</v>
      </c>
      <c r="F37" t="s">
        <v>3</v>
      </c>
      <c r="G37" t="s">
        <v>3</v>
      </c>
      <c r="H37" t="s">
        <v>3</v>
      </c>
      <c r="I37" t="s">
        <v>3</v>
      </c>
      <c r="J37" s="57" t="str">
        <f>IF(Model_Time!$F37="---","---",(Model_Time!$F37/K37)-1)</f>
        <v>---</v>
      </c>
      <c r="K37" s="20" t="str">
        <f>IF(AND(Model_Time!$B37=0,Model_Time!$C37=0),Model_Time!$F37,K36)</f>
        <v>---</v>
      </c>
      <c r="M37" s="23"/>
    </row>
    <row r="38" spans="1:49" x14ac:dyDescent="0.3">
      <c r="A38" t="s">
        <v>525</v>
      </c>
      <c r="B38">
        <v>3</v>
      </c>
      <c r="C38">
        <v>0</v>
      </c>
      <c r="D38">
        <v>0.05</v>
      </c>
      <c r="E38" t="s">
        <v>2</v>
      </c>
      <c r="F38" t="s">
        <v>3</v>
      </c>
      <c r="G38" t="s">
        <v>3</v>
      </c>
      <c r="H38" t="s">
        <v>3</v>
      </c>
      <c r="I38" t="s">
        <v>3</v>
      </c>
      <c r="J38" s="58" t="str">
        <f>IF(Model_Time!$F38="---","---",(Model_Time!$F38/K38)-1)</f>
        <v>---</v>
      </c>
      <c r="K38" s="20" t="str">
        <f>IF(AND(Model_Time!$B38=0,Model_Time!$C38=0),Model_Time!$F38,K37)</f>
        <v>---</v>
      </c>
      <c r="M38" s="23"/>
    </row>
    <row r="39" spans="1:49" x14ac:dyDescent="0.3">
      <c r="A39" t="s">
        <v>525</v>
      </c>
      <c r="B39">
        <v>3</v>
      </c>
      <c r="C39">
        <v>0</v>
      </c>
      <c r="D39">
        <v>0.1</v>
      </c>
      <c r="E39" t="s">
        <v>2</v>
      </c>
      <c r="F39" t="s">
        <v>3</v>
      </c>
      <c r="G39" t="s">
        <v>3</v>
      </c>
      <c r="H39" t="s">
        <v>3</v>
      </c>
      <c r="I39" t="s">
        <v>3</v>
      </c>
      <c r="J39" s="57" t="str">
        <f>IF(Model_Time!$F39="---","---",(Model_Time!$F39/K39)-1)</f>
        <v>---</v>
      </c>
      <c r="K39" s="20" t="str">
        <f>IF(AND(Model_Time!$B39=0,Model_Time!$C39=0),Model_Time!$F39,K38)</f>
        <v>---</v>
      </c>
      <c r="M39" s="23"/>
    </row>
    <row r="40" spans="1:49" x14ac:dyDescent="0.3">
      <c r="A40" t="s">
        <v>525</v>
      </c>
      <c r="B40">
        <v>3</v>
      </c>
      <c r="C40">
        <v>0</v>
      </c>
      <c r="D40">
        <v>0.15</v>
      </c>
      <c r="E40" t="s">
        <v>2</v>
      </c>
      <c r="F40" t="s">
        <v>3</v>
      </c>
      <c r="G40" t="s">
        <v>3</v>
      </c>
      <c r="H40" t="s">
        <v>3</v>
      </c>
      <c r="I40" t="s">
        <v>3</v>
      </c>
      <c r="J40" s="58" t="str">
        <f>IF(Model_Time!$F40="---","---",(Model_Time!$F40/K40)-1)</f>
        <v>---</v>
      </c>
      <c r="K40" s="20" t="str">
        <f>IF(AND(Model_Time!$B40=0,Model_Time!$C40=0),Model_Time!$F40,K39)</f>
        <v>---</v>
      </c>
      <c r="M40" s="23"/>
    </row>
    <row r="41" spans="1:49" x14ac:dyDescent="0.3">
      <c r="A41" t="s">
        <v>525</v>
      </c>
      <c r="B41">
        <v>3</v>
      </c>
      <c r="C41">
        <v>0</v>
      </c>
      <c r="D41">
        <v>0.2</v>
      </c>
      <c r="E41" t="s">
        <v>2</v>
      </c>
      <c r="F41" t="s">
        <v>3</v>
      </c>
      <c r="G41" t="s">
        <v>3</v>
      </c>
      <c r="H41" t="s">
        <v>3</v>
      </c>
      <c r="I41" t="s">
        <v>3</v>
      </c>
      <c r="J41" s="57" t="str">
        <f>IF(Model_Time!$F41="---","---",(Model_Time!$F41/K41)-1)</f>
        <v>---</v>
      </c>
      <c r="K41" s="20" t="str">
        <f>IF(AND(Model_Time!$B41=0,Model_Time!$C41=0),Model_Time!$F41,K40)</f>
        <v>---</v>
      </c>
      <c r="M41" s="23"/>
    </row>
    <row r="42" spans="1:49" x14ac:dyDescent="0.3">
      <c r="A42" t="s">
        <v>525</v>
      </c>
      <c r="B42">
        <v>3</v>
      </c>
      <c r="C42">
        <v>10</v>
      </c>
      <c r="D42">
        <v>0.05</v>
      </c>
      <c r="E42" t="s">
        <v>2</v>
      </c>
      <c r="F42" t="s">
        <v>3</v>
      </c>
      <c r="G42" t="s">
        <v>3</v>
      </c>
      <c r="H42" t="s">
        <v>3</v>
      </c>
      <c r="I42" t="s">
        <v>3</v>
      </c>
      <c r="J42" s="58" t="str">
        <f>IF(Model_Time!$F42="---","---",(Model_Time!$F42/K42)-1)</f>
        <v>---</v>
      </c>
      <c r="K42" s="20" t="str">
        <f>IF(AND(Model_Time!$B42=0,Model_Time!$C42=0),Model_Time!$F42,K41)</f>
        <v>---</v>
      </c>
      <c r="M42" s="23"/>
    </row>
    <row r="43" spans="1:49" x14ac:dyDescent="0.3">
      <c r="A43" t="s">
        <v>525</v>
      </c>
      <c r="B43">
        <v>3</v>
      </c>
      <c r="C43">
        <v>10</v>
      </c>
      <c r="D43">
        <v>0.1</v>
      </c>
      <c r="E43" t="s">
        <v>2</v>
      </c>
      <c r="F43" t="s">
        <v>3</v>
      </c>
      <c r="G43" t="s">
        <v>3</v>
      </c>
      <c r="H43" t="s">
        <v>3</v>
      </c>
      <c r="I43" t="s">
        <v>3</v>
      </c>
      <c r="J43" s="57" t="str">
        <f>IF(Model_Time!$F43="---","---",(Model_Time!$F43/K43)-1)</f>
        <v>---</v>
      </c>
      <c r="K43" s="20" t="str">
        <f>IF(AND(Model_Time!$B43=0,Model_Time!$C43=0),Model_Time!$F43,K42)</f>
        <v>---</v>
      </c>
      <c r="M43" s="23"/>
    </row>
    <row r="44" spans="1:49" x14ac:dyDescent="0.3">
      <c r="A44" t="s">
        <v>525</v>
      </c>
      <c r="B44">
        <v>3</v>
      </c>
      <c r="C44">
        <v>10</v>
      </c>
      <c r="D44">
        <v>0.15</v>
      </c>
      <c r="E44" t="s">
        <v>2</v>
      </c>
      <c r="F44" t="s">
        <v>3</v>
      </c>
      <c r="G44" t="s">
        <v>3</v>
      </c>
      <c r="H44" t="s">
        <v>3</v>
      </c>
      <c r="I44" t="s">
        <v>3</v>
      </c>
      <c r="J44" s="58" t="str">
        <f>IF(Model_Time!$F44="---","---",(Model_Time!$F44/K44)-1)</f>
        <v>---</v>
      </c>
      <c r="K44" s="20" t="str">
        <f>IF(AND(Model_Time!$B44=0,Model_Time!$C44=0),Model_Time!$F44,K43)</f>
        <v>---</v>
      </c>
      <c r="M44" s="23"/>
    </row>
    <row r="45" spans="1:49" x14ac:dyDescent="0.3">
      <c r="A45" t="s">
        <v>525</v>
      </c>
      <c r="B45">
        <v>3</v>
      </c>
      <c r="C45">
        <v>10</v>
      </c>
      <c r="D45">
        <v>0.2</v>
      </c>
      <c r="E45" t="s">
        <v>2</v>
      </c>
      <c r="F45" t="s">
        <v>3</v>
      </c>
      <c r="G45" t="s">
        <v>3</v>
      </c>
      <c r="H45" t="s">
        <v>3</v>
      </c>
      <c r="I45" t="s">
        <v>3</v>
      </c>
      <c r="J45" s="57" t="str">
        <f>IF(Model_Time!$F45="---","---",(Model_Time!$F45/K45)-1)</f>
        <v>---</v>
      </c>
      <c r="K45" s="20" t="str">
        <f>IF(AND(Model_Time!$B45=0,Model_Time!$C45=0),Model_Time!$F45,K44)</f>
        <v>---</v>
      </c>
      <c r="M45" s="23"/>
    </row>
    <row r="46" spans="1:49" x14ac:dyDescent="0.3">
      <c r="A46" t="s">
        <v>525</v>
      </c>
      <c r="B46">
        <v>3</v>
      </c>
      <c r="C46">
        <v>25</v>
      </c>
      <c r="D46">
        <v>0.05</v>
      </c>
      <c r="E46" t="s">
        <v>2</v>
      </c>
      <c r="F46" t="s">
        <v>3</v>
      </c>
      <c r="G46" t="s">
        <v>3</v>
      </c>
      <c r="H46" t="s">
        <v>3</v>
      </c>
      <c r="I46" t="s">
        <v>3</v>
      </c>
      <c r="J46" s="58" t="str">
        <f>IF(Model_Time!$F46="---","---",(Model_Time!$F46/K46)-1)</f>
        <v>---</v>
      </c>
      <c r="K46" s="20" t="str">
        <f>IF(AND(Model_Time!$B46=0,Model_Time!$C46=0),Model_Time!$F46,K45)</f>
        <v>---</v>
      </c>
      <c r="M46" s="23"/>
    </row>
    <row r="47" spans="1:49" x14ac:dyDescent="0.3">
      <c r="A47" t="s">
        <v>525</v>
      </c>
      <c r="B47">
        <v>3</v>
      </c>
      <c r="C47">
        <v>25</v>
      </c>
      <c r="D47">
        <v>0.1</v>
      </c>
      <c r="E47" t="s">
        <v>2</v>
      </c>
      <c r="F47" t="s">
        <v>3</v>
      </c>
      <c r="G47" t="s">
        <v>3</v>
      </c>
      <c r="H47" t="s">
        <v>3</v>
      </c>
      <c r="I47" t="s">
        <v>3</v>
      </c>
      <c r="J47" s="57" t="str">
        <f>IF(Model_Time!$F47="---","---",(Model_Time!$F47/K47)-1)</f>
        <v>---</v>
      </c>
      <c r="K47" s="20" t="str">
        <f>IF(AND(Model_Time!$B47=0,Model_Time!$C47=0),Model_Time!$F47,K46)</f>
        <v>---</v>
      </c>
      <c r="M47" s="23"/>
    </row>
    <row r="48" spans="1:49" x14ac:dyDescent="0.3">
      <c r="A48" t="s">
        <v>525</v>
      </c>
      <c r="B48">
        <v>3</v>
      </c>
      <c r="C48">
        <v>25</v>
      </c>
      <c r="D48">
        <v>0.15</v>
      </c>
      <c r="E48" t="s">
        <v>2</v>
      </c>
      <c r="F48" t="s">
        <v>3</v>
      </c>
      <c r="G48" t="s">
        <v>3</v>
      </c>
      <c r="H48" t="s">
        <v>3</v>
      </c>
      <c r="I48" t="s">
        <v>3</v>
      </c>
      <c r="J48" s="58" t="str">
        <f>IF(Model_Time!$F48="---","---",(Model_Time!$F48/K48)-1)</f>
        <v>---</v>
      </c>
      <c r="K48" s="20" t="str">
        <f>IF(AND(Model_Time!$B48=0,Model_Time!$C48=0),Model_Time!$F48,K47)</f>
        <v>---</v>
      </c>
      <c r="M48" s="23"/>
    </row>
    <row r="49" spans="1:13" x14ac:dyDescent="0.3">
      <c r="A49" t="s">
        <v>525</v>
      </c>
      <c r="B49">
        <v>3</v>
      </c>
      <c r="C49">
        <v>25</v>
      </c>
      <c r="D49">
        <v>0.2</v>
      </c>
      <c r="E49" t="s">
        <v>2</v>
      </c>
      <c r="F49" t="s">
        <v>3</v>
      </c>
      <c r="G49" t="s">
        <v>3</v>
      </c>
      <c r="H49" t="s">
        <v>3</v>
      </c>
      <c r="I49" t="s">
        <v>3</v>
      </c>
      <c r="J49" s="57" t="str">
        <f>IF(Model_Time!$F49="---","---",(Model_Time!$F49/K49)-1)</f>
        <v>---</v>
      </c>
      <c r="K49" s="20" t="str">
        <f>IF(AND(Model_Time!$B49=0,Model_Time!$C49=0),Model_Time!$F49,K48)</f>
        <v>---</v>
      </c>
      <c r="M49" s="23"/>
    </row>
    <row r="50" spans="1:13" x14ac:dyDescent="0.3">
      <c r="A50" t="s">
        <v>525</v>
      </c>
      <c r="B50">
        <v>3</v>
      </c>
      <c r="C50">
        <v>50</v>
      </c>
      <c r="D50">
        <v>0.05</v>
      </c>
      <c r="E50" t="s">
        <v>2</v>
      </c>
      <c r="F50" t="s">
        <v>3</v>
      </c>
      <c r="G50" t="s">
        <v>3</v>
      </c>
      <c r="H50" t="s">
        <v>3</v>
      </c>
      <c r="I50" t="s">
        <v>3</v>
      </c>
      <c r="J50" s="58" t="str">
        <f>IF(Model_Time!$F50="---","---",(Model_Time!$F50/K50)-1)</f>
        <v>---</v>
      </c>
      <c r="K50" s="20" t="str">
        <f>IF(AND(Model_Time!$B50=0,Model_Time!$C50=0),Model_Time!$F50,K49)</f>
        <v>---</v>
      </c>
      <c r="M50" s="23"/>
    </row>
    <row r="51" spans="1:13" x14ac:dyDescent="0.3">
      <c r="A51" t="s">
        <v>525</v>
      </c>
      <c r="B51">
        <v>3</v>
      </c>
      <c r="C51">
        <v>50</v>
      </c>
      <c r="D51">
        <v>0.1</v>
      </c>
      <c r="E51" t="s">
        <v>2</v>
      </c>
      <c r="F51" t="s">
        <v>3</v>
      </c>
      <c r="G51" t="s">
        <v>3</v>
      </c>
      <c r="H51" t="s">
        <v>3</v>
      </c>
      <c r="I51" t="s">
        <v>3</v>
      </c>
      <c r="J51" s="57" t="str">
        <f>IF(Model_Time!$F51="---","---",(Model_Time!$F51/K51)-1)</f>
        <v>---</v>
      </c>
      <c r="K51" s="20" t="str">
        <f>IF(AND(Model_Time!$B51=0,Model_Time!$C51=0),Model_Time!$F51,K50)</f>
        <v>---</v>
      </c>
      <c r="M51" s="23"/>
    </row>
    <row r="52" spans="1:13" x14ac:dyDescent="0.3">
      <c r="A52" t="s">
        <v>525</v>
      </c>
      <c r="B52">
        <v>3</v>
      </c>
      <c r="C52">
        <v>50</v>
      </c>
      <c r="D52">
        <v>0.15</v>
      </c>
      <c r="E52" t="s">
        <v>2</v>
      </c>
      <c r="F52" t="s">
        <v>3</v>
      </c>
      <c r="G52" t="s">
        <v>3</v>
      </c>
      <c r="H52" t="s">
        <v>3</v>
      </c>
      <c r="I52" t="s">
        <v>3</v>
      </c>
      <c r="J52" s="58" t="str">
        <f>IF(Model_Time!$F52="---","---",(Model_Time!$F52/K52)-1)</f>
        <v>---</v>
      </c>
      <c r="K52" s="20" t="str">
        <f>IF(AND(Model_Time!$B52=0,Model_Time!$C52=0),Model_Time!$F52,K51)</f>
        <v>---</v>
      </c>
      <c r="M52" s="23"/>
    </row>
    <row r="53" spans="1:13" x14ac:dyDescent="0.3">
      <c r="A53" t="s">
        <v>525</v>
      </c>
      <c r="B53">
        <v>3</v>
      </c>
      <c r="C53">
        <v>50</v>
      </c>
      <c r="D53">
        <v>0.2</v>
      </c>
      <c r="E53" t="s">
        <v>2</v>
      </c>
      <c r="F53" t="s">
        <v>3</v>
      </c>
      <c r="G53" t="s">
        <v>3</v>
      </c>
      <c r="H53" t="s">
        <v>3</v>
      </c>
      <c r="I53" t="s">
        <v>3</v>
      </c>
      <c r="J53" s="57" t="str">
        <f>IF(Model_Time!$F53="---","---",(Model_Time!$F53/K53)-1)</f>
        <v>---</v>
      </c>
      <c r="K53" s="20" t="str">
        <f>IF(AND(Model_Time!$B53=0,Model_Time!$C53=0),Model_Time!$F53,K52)</f>
        <v>---</v>
      </c>
      <c r="M53" s="23"/>
    </row>
    <row r="54" spans="1:13" x14ac:dyDescent="0.3">
      <c r="A54" t="s">
        <v>531</v>
      </c>
      <c r="B54">
        <v>0</v>
      </c>
      <c r="C54">
        <v>0</v>
      </c>
      <c r="D54">
        <v>0.05</v>
      </c>
      <c r="E54" t="s">
        <v>2</v>
      </c>
      <c r="F54" t="s">
        <v>3</v>
      </c>
      <c r="G54" t="s">
        <v>3</v>
      </c>
      <c r="H54" t="s">
        <v>3</v>
      </c>
      <c r="I54" t="s">
        <v>3</v>
      </c>
      <c r="J54" s="58" t="str">
        <f>IF(Model_Time!$F54="---","---",(Model_Time!$F54/K54)-1)</f>
        <v>---</v>
      </c>
      <c r="K54" s="20" t="str">
        <f>IF(AND(Model_Time!$B54=0,Model_Time!$C54=0),Model_Time!$F54,K53)</f>
        <v>---</v>
      </c>
      <c r="M54" s="23"/>
    </row>
    <row r="55" spans="1:13" x14ac:dyDescent="0.3">
      <c r="A55" t="s">
        <v>531</v>
      </c>
      <c r="B55">
        <v>0</v>
      </c>
      <c r="C55">
        <v>0</v>
      </c>
      <c r="D55">
        <v>0.1</v>
      </c>
      <c r="E55" t="s">
        <v>2</v>
      </c>
      <c r="F55" t="s">
        <v>3</v>
      </c>
      <c r="G55" t="s">
        <v>3</v>
      </c>
      <c r="H55" t="s">
        <v>3</v>
      </c>
      <c r="I55" t="s">
        <v>3</v>
      </c>
      <c r="J55" s="57" t="str">
        <f>IF(Model_Time!$F55="---","---",(Model_Time!$F55/K55)-1)</f>
        <v>---</v>
      </c>
      <c r="K55" s="20" t="str">
        <f>IF(AND(Model_Time!$B55=0,Model_Time!$C55=0),Model_Time!$F55,K54)</f>
        <v>---</v>
      </c>
      <c r="M55" s="23"/>
    </row>
    <row r="56" spans="1:13" x14ac:dyDescent="0.3">
      <c r="A56" t="s">
        <v>531</v>
      </c>
      <c r="B56">
        <v>0</v>
      </c>
      <c r="C56">
        <v>0</v>
      </c>
      <c r="D56">
        <v>0.15</v>
      </c>
      <c r="E56" t="s">
        <v>2</v>
      </c>
      <c r="F56" t="s">
        <v>3</v>
      </c>
      <c r="G56" t="s">
        <v>3</v>
      </c>
      <c r="H56" t="s">
        <v>3</v>
      </c>
      <c r="I56" t="s">
        <v>3</v>
      </c>
      <c r="J56" s="58" t="str">
        <f>IF(Model_Time!$F56="---","---",(Model_Time!$F56/K56)-1)</f>
        <v>---</v>
      </c>
      <c r="K56" s="20" t="str">
        <f>IF(AND(Model_Time!$B56=0,Model_Time!$C56=0),Model_Time!$F56,K55)</f>
        <v>---</v>
      </c>
      <c r="M56" s="23"/>
    </row>
    <row r="57" spans="1:13" x14ac:dyDescent="0.3">
      <c r="A57" t="s">
        <v>531</v>
      </c>
      <c r="B57">
        <v>0</v>
      </c>
      <c r="C57">
        <v>0</v>
      </c>
      <c r="D57">
        <v>0.2</v>
      </c>
      <c r="E57" t="s">
        <v>2</v>
      </c>
      <c r="F57" t="s">
        <v>3</v>
      </c>
      <c r="G57" t="s">
        <v>3</v>
      </c>
      <c r="H57" t="s">
        <v>3</v>
      </c>
      <c r="I57" t="s">
        <v>3</v>
      </c>
      <c r="J57" s="57" t="str">
        <f>IF(Model_Time!$F57="---","---",(Model_Time!$F57/K57)-1)</f>
        <v>---</v>
      </c>
      <c r="K57" s="20" t="str">
        <f>IF(AND(Model_Time!$B57=0,Model_Time!$C57=0),Model_Time!$F57,K56)</f>
        <v>---</v>
      </c>
      <c r="M57" s="23"/>
    </row>
    <row r="58" spans="1:13" x14ac:dyDescent="0.3">
      <c r="A58" t="s">
        <v>531</v>
      </c>
      <c r="B58">
        <v>1</v>
      </c>
      <c r="C58">
        <v>5</v>
      </c>
      <c r="D58">
        <v>0.05</v>
      </c>
      <c r="E58" t="s">
        <v>2</v>
      </c>
      <c r="F58" t="s">
        <v>3</v>
      </c>
      <c r="G58" t="s">
        <v>3</v>
      </c>
      <c r="H58" t="s">
        <v>3</v>
      </c>
      <c r="I58" t="s">
        <v>3</v>
      </c>
      <c r="J58" s="58" t="str">
        <f>IF(Model_Time!$F58="---","---",(Model_Time!$F58/K58)-1)</f>
        <v>---</v>
      </c>
      <c r="K58" s="20" t="str">
        <f>IF(AND(Model_Time!$B58=0,Model_Time!$C58=0),Model_Time!$F58,K57)</f>
        <v>---</v>
      </c>
      <c r="M58" s="23"/>
    </row>
    <row r="59" spans="1:13" x14ac:dyDescent="0.3">
      <c r="A59" t="s">
        <v>531</v>
      </c>
      <c r="B59">
        <v>1</v>
      </c>
      <c r="C59">
        <v>5</v>
      </c>
      <c r="D59">
        <v>0.1</v>
      </c>
      <c r="E59" t="s">
        <v>2</v>
      </c>
      <c r="F59" t="s">
        <v>3</v>
      </c>
      <c r="G59" t="s">
        <v>3</v>
      </c>
      <c r="H59" t="s">
        <v>3</v>
      </c>
      <c r="I59" t="s">
        <v>3</v>
      </c>
      <c r="J59" s="57" t="str">
        <f>IF(Model_Time!$F59="---","---",(Model_Time!$F59/K59)-1)</f>
        <v>---</v>
      </c>
      <c r="K59" s="20" t="str">
        <f>IF(AND(Model_Time!$B59=0,Model_Time!$C59=0),Model_Time!$F59,K58)</f>
        <v>---</v>
      </c>
      <c r="M59" s="23"/>
    </row>
    <row r="60" spans="1:13" x14ac:dyDescent="0.3">
      <c r="A60" t="s">
        <v>531</v>
      </c>
      <c r="B60">
        <v>1</v>
      </c>
      <c r="C60">
        <v>5</v>
      </c>
      <c r="D60">
        <v>0.15</v>
      </c>
      <c r="E60" t="s">
        <v>2</v>
      </c>
      <c r="F60" t="s">
        <v>3</v>
      </c>
      <c r="G60" t="s">
        <v>3</v>
      </c>
      <c r="H60" t="s">
        <v>3</v>
      </c>
      <c r="I60" t="s">
        <v>3</v>
      </c>
      <c r="J60" s="58" t="str">
        <f>IF(Model_Time!$F60="---","---",(Model_Time!$F60/K60)-1)</f>
        <v>---</v>
      </c>
      <c r="K60" s="20" t="str">
        <f>IF(AND(Model_Time!$B60=0,Model_Time!$C60=0),Model_Time!$F60,K59)</f>
        <v>---</v>
      </c>
      <c r="M60" s="23"/>
    </row>
    <row r="61" spans="1:13" x14ac:dyDescent="0.3">
      <c r="A61" t="s">
        <v>531</v>
      </c>
      <c r="B61">
        <v>1</v>
      </c>
      <c r="C61">
        <v>5</v>
      </c>
      <c r="D61">
        <v>0.2</v>
      </c>
      <c r="E61" t="s">
        <v>2</v>
      </c>
      <c r="F61" t="s">
        <v>3</v>
      </c>
      <c r="G61" t="s">
        <v>3</v>
      </c>
      <c r="H61" t="s">
        <v>3</v>
      </c>
      <c r="I61" t="s">
        <v>3</v>
      </c>
      <c r="J61" s="57" t="str">
        <f>IF(Model_Time!$F61="---","---",(Model_Time!$F61/K61)-1)</f>
        <v>---</v>
      </c>
      <c r="K61" s="20" t="str">
        <f>IF(AND(Model_Time!$B61=0,Model_Time!$C61=0),Model_Time!$F61,K60)</f>
        <v>---</v>
      </c>
      <c r="M61" s="23"/>
    </row>
    <row r="62" spans="1:13" x14ac:dyDescent="0.3">
      <c r="A62" t="s">
        <v>531</v>
      </c>
      <c r="B62">
        <v>1</v>
      </c>
      <c r="C62">
        <v>10</v>
      </c>
      <c r="D62">
        <v>0.05</v>
      </c>
      <c r="E62" t="s">
        <v>2</v>
      </c>
      <c r="F62" t="s">
        <v>3</v>
      </c>
      <c r="G62" t="s">
        <v>3</v>
      </c>
      <c r="H62" t="s">
        <v>3</v>
      </c>
      <c r="I62" t="s">
        <v>3</v>
      </c>
      <c r="J62" s="58" t="str">
        <f>IF(Model_Time!$F62="---","---",(Model_Time!$F62/K62)-1)</f>
        <v>---</v>
      </c>
      <c r="K62" s="20" t="str">
        <f>IF(AND(Model_Time!$B62=0,Model_Time!$C62=0),Model_Time!$F62,K61)</f>
        <v>---</v>
      </c>
      <c r="M62" s="23"/>
    </row>
    <row r="63" spans="1:13" x14ac:dyDescent="0.3">
      <c r="A63" t="s">
        <v>531</v>
      </c>
      <c r="B63">
        <v>1</v>
      </c>
      <c r="C63">
        <v>10</v>
      </c>
      <c r="D63">
        <v>0.1</v>
      </c>
      <c r="E63" t="s">
        <v>2</v>
      </c>
      <c r="F63" t="s">
        <v>3</v>
      </c>
      <c r="G63" t="s">
        <v>3</v>
      </c>
      <c r="H63" t="s">
        <v>3</v>
      </c>
      <c r="I63" t="s">
        <v>3</v>
      </c>
      <c r="J63" s="57" t="str">
        <f>IF(Model_Time!$F63="---","---",(Model_Time!$F63/K63)-1)</f>
        <v>---</v>
      </c>
      <c r="K63" s="20" t="str">
        <f>IF(AND(Model_Time!$B63=0,Model_Time!$C63=0),Model_Time!$F63,K62)</f>
        <v>---</v>
      </c>
      <c r="M63" s="23"/>
    </row>
    <row r="64" spans="1:13" x14ac:dyDescent="0.3">
      <c r="A64" t="s">
        <v>531</v>
      </c>
      <c r="B64">
        <v>1</v>
      </c>
      <c r="C64">
        <v>10</v>
      </c>
      <c r="D64">
        <v>0.15</v>
      </c>
      <c r="E64" t="s">
        <v>2</v>
      </c>
      <c r="F64" t="s">
        <v>3</v>
      </c>
      <c r="G64" t="s">
        <v>3</v>
      </c>
      <c r="H64" t="s">
        <v>3</v>
      </c>
      <c r="I64" t="s">
        <v>3</v>
      </c>
      <c r="J64" s="58" t="str">
        <f>IF(Model_Time!$F64="---","---",(Model_Time!$F64/K64)-1)</f>
        <v>---</v>
      </c>
      <c r="K64" s="20" t="str">
        <f>IF(AND(Model_Time!$B64=0,Model_Time!$C64=0),Model_Time!$F64,K63)</f>
        <v>---</v>
      </c>
      <c r="M64" s="23"/>
    </row>
    <row r="65" spans="1:13" x14ac:dyDescent="0.3">
      <c r="A65" t="s">
        <v>531</v>
      </c>
      <c r="B65">
        <v>1</v>
      </c>
      <c r="C65">
        <v>10</v>
      </c>
      <c r="D65">
        <v>0.2</v>
      </c>
      <c r="E65" t="s">
        <v>2</v>
      </c>
      <c r="F65" t="s">
        <v>3</v>
      </c>
      <c r="G65" t="s">
        <v>3</v>
      </c>
      <c r="H65" t="s">
        <v>3</v>
      </c>
      <c r="I65" t="s">
        <v>3</v>
      </c>
      <c r="J65" s="57" t="str">
        <f>IF(Model_Time!$F65="---","---",(Model_Time!$F65/K65)-1)</f>
        <v>---</v>
      </c>
      <c r="K65" s="20" t="str">
        <f>IF(AND(Model_Time!$B65=0,Model_Time!$C65=0),Model_Time!$F65,K64)</f>
        <v>---</v>
      </c>
      <c r="M65" s="23"/>
    </row>
    <row r="66" spans="1:13" x14ac:dyDescent="0.3">
      <c r="A66" t="s">
        <v>531</v>
      </c>
      <c r="B66">
        <v>1</v>
      </c>
      <c r="C66">
        <v>25</v>
      </c>
      <c r="D66">
        <v>0.05</v>
      </c>
      <c r="E66" t="s">
        <v>2</v>
      </c>
      <c r="F66" t="s">
        <v>3</v>
      </c>
      <c r="G66" t="s">
        <v>3</v>
      </c>
      <c r="H66" t="s">
        <v>3</v>
      </c>
      <c r="I66" t="s">
        <v>3</v>
      </c>
      <c r="J66" s="58" t="str">
        <f>IF(Model_Time!$F66="---","---",(Model_Time!$F66/K66)-1)</f>
        <v>---</v>
      </c>
      <c r="K66" s="20" t="str">
        <f>IF(AND(Model_Time!$B66=0,Model_Time!$C66=0),Model_Time!$F66,K65)</f>
        <v>---</v>
      </c>
      <c r="M66" s="23"/>
    </row>
    <row r="67" spans="1:13" x14ac:dyDescent="0.3">
      <c r="A67" t="s">
        <v>531</v>
      </c>
      <c r="B67">
        <v>1</v>
      </c>
      <c r="C67">
        <v>25</v>
      </c>
      <c r="D67">
        <v>0.1</v>
      </c>
      <c r="E67" t="s">
        <v>2</v>
      </c>
      <c r="F67" t="s">
        <v>3</v>
      </c>
      <c r="G67" t="s">
        <v>3</v>
      </c>
      <c r="H67" t="s">
        <v>3</v>
      </c>
      <c r="I67" t="s">
        <v>3</v>
      </c>
      <c r="J67" s="57" t="str">
        <f>IF(Model_Time!$F67="---","---",(Model_Time!$F67/K67)-1)</f>
        <v>---</v>
      </c>
      <c r="K67" s="20" t="str">
        <f>IF(AND(Model_Time!$B67=0,Model_Time!$C67=0),Model_Time!$F67,K66)</f>
        <v>---</v>
      </c>
      <c r="M67" s="23"/>
    </row>
    <row r="68" spans="1:13" x14ac:dyDescent="0.3">
      <c r="A68" t="s">
        <v>531</v>
      </c>
      <c r="B68">
        <v>1</v>
      </c>
      <c r="C68">
        <v>25</v>
      </c>
      <c r="D68">
        <v>0.15</v>
      </c>
      <c r="E68" t="s">
        <v>2</v>
      </c>
      <c r="F68" t="s">
        <v>3</v>
      </c>
      <c r="G68" t="s">
        <v>3</v>
      </c>
      <c r="H68" t="s">
        <v>3</v>
      </c>
      <c r="I68" t="s">
        <v>3</v>
      </c>
      <c r="J68" s="58" t="str">
        <f>IF(Model_Time!$F68="---","---",(Model_Time!$F68/K68)-1)</f>
        <v>---</v>
      </c>
      <c r="K68" s="20" t="str">
        <f>IF(AND(Model_Time!$B68=0,Model_Time!$C68=0),Model_Time!$F68,K67)</f>
        <v>---</v>
      </c>
      <c r="M68" s="23"/>
    </row>
    <row r="69" spans="1:13" x14ac:dyDescent="0.3">
      <c r="A69" t="s">
        <v>531</v>
      </c>
      <c r="B69">
        <v>1</v>
      </c>
      <c r="C69">
        <v>25</v>
      </c>
      <c r="D69">
        <v>0.2</v>
      </c>
      <c r="E69" t="s">
        <v>2</v>
      </c>
      <c r="F69" t="s">
        <v>3</v>
      </c>
      <c r="G69" t="s">
        <v>3</v>
      </c>
      <c r="H69" t="s">
        <v>3</v>
      </c>
      <c r="I69" t="s">
        <v>3</v>
      </c>
      <c r="J69" s="57" t="str">
        <f>IF(Model_Time!$F69="---","---",(Model_Time!$F69/K69)-1)</f>
        <v>---</v>
      </c>
      <c r="K69" s="20" t="str">
        <f>IF(AND(Model_Time!$B69=0,Model_Time!$C69=0),Model_Time!$F69,K68)</f>
        <v>---</v>
      </c>
      <c r="M69" s="23"/>
    </row>
    <row r="70" spans="1:13" x14ac:dyDescent="0.3">
      <c r="A70" t="s">
        <v>531</v>
      </c>
      <c r="B70">
        <v>1</v>
      </c>
      <c r="C70">
        <v>50</v>
      </c>
      <c r="D70">
        <v>0.05</v>
      </c>
      <c r="E70" t="s">
        <v>2</v>
      </c>
      <c r="F70" t="s">
        <v>3</v>
      </c>
      <c r="G70" t="s">
        <v>3</v>
      </c>
      <c r="H70" t="s">
        <v>3</v>
      </c>
      <c r="I70" t="s">
        <v>3</v>
      </c>
      <c r="J70" s="58" t="str">
        <f>IF(Model_Time!$F70="---","---",(Model_Time!$F70/K70)-1)</f>
        <v>---</v>
      </c>
      <c r="K70" s="20" t="str">
        <f>IF(AND(Model_Time!$B70=0,Model_Time!$C70=0),Model_Time!$F70,K69)</f>
        <v>---</v>
      </c>
      <c r="M70" s="23"/>
    </row>
    <row r="71" spans="1:13" x14ac:dyDescent="0.3">
      <c r="A71" t="s">
        <v>531</v>
      </c>
      <c r="B71">
        <v>1</v>
      </c>
      <c r="C71">
        <v>50</v>
      </c>
      <c r="D71">
        <v>0.1</v>
      </c>
      <c r="E71" t="s">
        <v>2</v>
      </c>
      <c r="F71" t="s">
        <v>3</v>
      </c>
      <c r="G71" t="s">
        <v>3</v>
      </c>
      <c r="H71" t="s">
        <v>3</v>
      </c>
      <c r="I71" t="s">
        <v>3</v>
      </c>
      <c r="J71" s="57" t="str">
        <f>IF(Model_Time!$F71="---","---",(Model_Time!$F71/K71)-1)</f>
        <v>---</v>
      </c>
      <c r="K71" s="20" t="str">
        <f>IF(AND(Model_Time!$B71=0,Model_Time!$C71=0),Model_Time!$F71,K70)</f>
        <v>---</v>
      </c>
      <c r="M71" s="23"/>
    </row>
    <row r="72" spans="1:13" x14ac:dyDescent="0.3">
      <c r="A72" t="s">
        <v>531</v>
      </c>
      <c r="B72">
        <v>1</v>
      </c>
      <c r="C72">
        <v>50</v>
      </c>
      <c r="D72">
        <v>0.15</v>
      </c>
      <c r="E72" t="s">
        <v>2</v>
      </c>
      <c r="F72" t="s">
        <v>3</v>
      </c>
      <c r="G72" t="s">
        <v>3</v>
      </c>
      <c r="H72" t="s">
        <v>3</v>
      </c>
      <c r="I72" t="s">
        <v>3</v>
      </c>
      <c r="J72" s="58" t="str">
        <f>IF(Model_Time!$F72="---","---",(Model_Time!$F72/K72)-1)</f>
        <v>---</v>
      </c>
      <c r="K72" s="20" t="str">
        <f>IF(AND(Model_Time!$B72=0,Model_Time!$C72=0),Model_Time!$F72,K71)</f>
        <v>---</v>
      </c>
      <c r="M72" s="23"/>
    </row>
    <row r="73" spans="1:13" x14ac:dyDescent="0.3">
      <c r="A73" t="s">
        <v>531</v>
      </c>
      <c r="B73">
        <v>1</v>
      </c>
      <c r="C73">
        <v>50</v>
      </c>
      <c r="D73">
        <v>0.2</v>
      </c>
      <c r="E73" t="s">
        <v>2</v>
      </c>
      <c r="F73" t="s">
        <v>3</v>
      </c>
      <c r="G73" t="s">
        <v>3</v>
      </c>
      <c r="H73" t="s">
        <v>3</v>
      </c>
      <c r="I73" t="s">
        <v>3</v>
      </c>
      <c r="J73" s="57" t="str">
        <f>IF(Model_Time!$F73="---","---",(Model_Time!$F73/K73)-1)</f>
        <v>---</v>
      </c>
      <c r="K73" s="20" t="str">
        <f>IF(AND(Model_Time!$B73=0,Model_Time!$C73=0),Model_Time!$F73,K72)</f>
        <v>---</v>
      </c>
      <c r="M73" s="23"/>
    </row>
    <row r="74" spans="1:13" x14ac:dyDescent="0.3">
      <c r="A74" t="s">
        <v>531</v>
      </c>
      <c r="B74">
        <v>2</v>
      </c>
      <c r="C74">
        <v>5</v>
      </c>
      <c r="D74">
        <v>0.05</v>
      </c>
      <c r="E74" t="s">
        <v>2</v>
      </c>
      <c r="F74" t="s">
        <v>3</v>
      </c>
      <c r="G74" t="s">
        <v>3</v>
      </c>
      <c r="H74" t="s">
        <v>3</v>
      </c>
      <c r="I74" t="s">
        <v>3</v>
      </c>
      <c r="J74" s="58" t="str">
        <f>IF(Model_Time!$F74="---","---",(Model_Time!$F74/K74)-1)</f>
        <v>---</v>
      </c>
      <c r="K74" s="20" t="str">
        <f>IF(AND(Model_Time!$B74=0,Model_Time!$C74=0),Model_Time!$F74,K73)</f>
        <v>---</v>
      </c>
      <c r="M74" s="23"/>
    </row>
    <row r="75" spans="1:13" x14ac:dyDescent="0.3">
      <c r="A75" t="s">
        <v>531</v>
      </c>
      <c r="B75">
        <v>2</v>
      </c>
      <c r="C75">
        <v>5</v>
      </c>
      <c r="D75">
        <v>0.1</v>
      </c>
      <c r="E75" t="s">
        <v>2</v>
      </c>
      <c r="F75" t="s">
        <v>3</v>
      </c>
      <c r="G75" t="s">
        <v>3</v>
      </c>
      <c r="H75" t="s">
        <v>3</v>
      </c>
      <c r="I75" t="s">
        <v>3</v>
      </c>
      <c r="J75" s="57" t="str">
        <f>IF(Model_Time!$F75="---","---",(Model_Time!$F75/K75)-1)</f>
        <v>---</v>
      </c>
      <c r="K75" s="20" t="str">
        <f>IF(AND(Model_Time!$B75=0,Model_Time!$C75=0),Model_Time!$F75,K74)</f>
        <v>---</v>
      </c>
      <c r="M75" s="23"/>
    </row>
    <row r="76" spans="1:13" x14ac:dyDescent="0.3">
      <c r="A76" t="s">
        <v>531</v>
      </c>
      <c r="B76">
        <v>2</v>
      </c>
      <c r="C76">
        <v>5</v>
      </c>
      <c r="D76">
        <v>0.15</v>
      </c>
      <c r="E76" t="s">
        <v>2</v>
      </c>
      <c r="F76" t="s">
        <v>3</v>
      </c>
      <c r="G76" t="s">
        <v>3</v>
      </c>
      <c r="H76" t="s">
        <v>3</v>
      </c>
      <c r="I76" t="s">
        <v>3</v>
      </c>
      <c r="J76" s="58" t="str">
        <f>IF(Model_Time!$F76="---","---",(Model_Time!$F76/K76)-1)</f>
        <v>---</v>
      </c>
      <c r="K76" s="20" t="str">
        <f>IF(AND(Model_Time!$B76=0,Model_Time!$C76=0),Model_Time!$F76,K75)</f>
        <v>---</v>
      </c>
      <c r="M76" s="23"/>
    </row>
    <row r="77" spans="1:13" x14ac:dyDescent="0.3">
      <c r="A77" t="s">
        <v>531</v>
      </c>
      <c r="B77">
        <v>2</v>
      </c>
      <c r="C77">
        <v>5</v>
      </c>
      <c r="D77">
        <v>0.2</v>
      </c>
      <c r="E77" t="s">
        <v>2</v>
      </c>
      <c r="F77" t="s">
        <v>3</v>
      </c>
      <c r="G77" t="s">
        <v>3</v>
      </c>
      <c r="H77" t="s">
        <v>3</v>
      </c>
      <c r="I77" t="s">
        <v>3</v>
      </c>
      <c r="J77" s="57" t="str">
        <f>IF(Model_Time!$F77="---","---",(Model_Time!$F77/K77)-1)</f>
        <v>---</v>
      </c>
      <c r="K77" s="20" t="str">
        <f>IF(AND(Model_Time!$B77=0,Model_Time!$C77=0),Model_Time!$F77,K76)</f>
        <v>---</v>
      </c>
      <c r="M77" s="23"/>
    </row>
    <row r="78" spans="1:13" x14ac:dyDescent="0.3">
      <c r="A78" t="s">
        <v>531</v>
      </c>
      <c r="B78">
        <v>2</v>
      </c>
      <c r="C78">
        <v>10</v>
      </c>
      <c r="D78">
        <v>0.05</v>
      </c>
      <c r="E78" t="s">
        <v>2</v>
      </c>
      <c r="F78" t="s">
        <v>3</v>
      </c>
      <c r="G78" t="s">
        <v>3</v>
      </c>
      <c r="H78" t="s">
        <v>3</v>
      </c>
      <c r="I78" t="s">
        <v>3</v>
      </c>
      <c r="J78" s="58" t="str">
        <f>IF(Model_Time!$F78="---","---",(Model_Time!$F78/K78)-1)</f>
        <v>---</v>
      </c>
      <c r="K78" s="20" t="str">
        <f>IF(AND(Model_Time!$B78=0,Model_Time!$C78=0),Model_Time!$F78,K77)</f>
        <v>---</v>
      </c>
      <c r="M78" s="23"/>
    </row>
    <row r="79" spans="1:13" x14ac:dyDescent="0.3">
      <c r="A79" t="s">
        <v>531</v>
      </c>
      <c r="B79">
        <v>2</v>
      </c>
      <c r="C79">
        <v>10</v>
      </c>
      <c r="D79">
        <v>0.1</v>
      </c>
      <c r="E79" t="s">
        <v>2</v>
      </c>
      <c r="F79" t="s">
        <v>3</v>
      </c>
      <c r="G79" t="s">
        <v>3</v>
      </c>
      <c r="H79" t="s">
        <v>3</v>
      </c>
      <c r="I79" t="s">
        <v>3</v>
      </c>
      <c r="J79" s="57" t="str">
        <f>IF(Model_Time!$F79="---","---",(Model_Time!$F79/K79)-1)</f>
        <v>---</v>
      </c>
      <c r="K79" s="20" t="str">
        <f>IF(AND(Model_Time!$B79=0,Model_Time!$C79=0),Model_Time!$F79,K78)</f>
        <v>---</v>
      </c>
      <c r="M79" s="23"/>
    </row>
    <row r="80" spans="1:13" x14ac:dyDescent="0.3">
      <c r="A80" t="s">
        <v>531</v>
      </c>
      <c r="B80">
        <v>2</v>
      </c>
      <c r="C80">
        <v>10</v>
      </c>
      <c r="D80">
        <v>0.15</v>
      </c>
      <c r="E80" t="s">
        <v>2</v>
      </c>
      <c r="F80" t="s">
        <v>3</v>
      </c>
      <c r="G80" t="s">
        <v>3</v>
      </c>
      <c r="H80" t="s">
        <v>3</v>
      </c>
      <c r="I80" t="s">
        <v>3</v>
      </c>
      <c r="J80" s="58" t="str">
        <f>IF(Model_Time!$F80="---","---",(Model_Time!$F80/K80)-1)</f>
        <v>---</v>
      </c>
      <c r="K80" s="20" t="str">
        <f>IF(AND(Model_Time!$B80=0,Model_Time!$C80=0),Model_Time!$F80,K79)</f>
        <v>---</v>
      </c>
      <c r="M80" s="23"/>
    </row>
    <row r="81" spans="1:13" x14ac:dyDescent="0.3">
      <c r="A81" t="s">
        <v>531</v>
      </c>
      <c r="B81">
        <v>2</v>
      </c>
      <c r="C81">
        <v>10</v>
      </c>
      <c r="D81">
        <v>0.2</v>
      </c>
      <c r="E81" t="s">
        <v>2</v>
      </c>
      <c r="F81" t="s">
        <v>3</v>
      </c>
      <c r="G81" t="s">
        <v>3</v>
      </c>
      <c r="H81" t="s">
        <v>3</v>
      </c>
      <c r="I81" t="s">
        <v>3</v>
      </c>
      <c r="J81" s="57" t="str">
        <f>IF(Model_Time!$F81="---","---",(Model_Time!$F81/K81)-1)</f>
        <v>---</v>
      </c>
      <c r="K81" s="20" t="str">
        <f>IF(AND(Model_Time!$B81=0,Model_Time!$C81=0),Model_Time!$F81,K80)</f>
        <v>---</v>
      </c>
      <c r="M81" s="23"/>
    </row>
    <row r="82" spans="1:13" x14ac:dyDescent="0.3">
      <c r="A82" t="s">
        <v>531</v>
      </c>
      <c r="B82">
        <v>2</v>
      </c>
      <c r="C82">
        <v>25</v>
      </c>
      <c r="D82">
        <v>0.05</v>
      </c>
      <c r="E82" t="s">
        <v>2</v>
      </c>
      <c r="F82" t="s">
        <v>3</v>
      </c>
      <c r="G82" t="s">
        <v>3</v>
      </c>
      <c r="H82" t="s">
        <v>3</v>
      </c>
      <c r="I82" t="s">
        <v>3</v>
      </c>
      <c r="J82" s="58" t="str">
        <f>IF(Model_Time!$F82="---","---",(Model_Time!$F82/K82)-1)</f>
        <v>---</v>
      </c>
      <c r="K82" s="20" t="str">
        <f>IF(AND(Model_Time!$B82=0,Model_Time!$C82=0),Model_Time!$F82,K81)</f>
        <v>---</v>
      </c>
      <c r="M82" s="23"/>
    </row>
    <row r="83" spans="1:13" x14ac:dyDescent="0.3">
      <c r="A83" t="s">
        <v>531</v>
      </c>
      <c r="B83">
        <v>2</v>
      </c>
      <c r="C83">
        <v>25</v>
      </c>
      <c r="D83">
        <v>0.1</v>
      </c>
      <c r="E83" t="s">
        <v>2</v>
      </c>
      <c r="F83" t="s">
        <v>3</v>
      </c>
      <c r="G83" t="s">
        <v>3</v>
      </c>
      <c r="H83" t="s">
        <v>3</v>
      </c>
      <c r="I83" t="s">
        <v>3</v>
      </c>
      <c r="J83" s="57" t="str">
        <f>IF(Model_Time!$F83="---","---",(Model_Time!$F83/K83)-1)</f>
        <v>---</v>
      </c>
      <c r="K83" s="20" t="str">
        <f>IF(AND(Model_Time!$B83=0,Model_Time!$C83=0),Model_Time!$F83,K82)</f>
        <v>---</v>
      </c>
      <c r="M83" s="23"/>
    </row>
    <row r="84" spans="1:13" x14ac:dyDescent="0.3">
      <c r="A84" t="s">
        <v>531</v>
      </c>
      <c r="B84">
        <v>2</v>
      </c>
      <c r="C84">
        <v>25</v>
      </c>
      <c r="D84">
        <v>0.15</v>
      </c>
      <c r="E84" t="s">
        <v>2</v>
      </c>
      <c r="F84" t="s">
        <v>3</v>
      </c>
      <c r="G84" t="s">
        <v>3</v>
      </c>
      <c r="H84" t="s">
        <v>3</v>
      </c>
      <c r="I84" t="s">
        <v>3</v>
      </c>
      <c r="J84" s="58" t="str">
        <f>IF(Model_Time!$F84="---","---",(Model_Time!$F84/K84)-1)</f>
        <v>---</v>
      </c>
      <c r="K84" s="20" t="str">
        <f>IF(AND(Model_Time!$B84=0,Model_Time!$C84=0),Model_Time!$F84,K83)</f>
        <v>---</v>
      </c>
      <c r="M84" s="23"/>
    </row>
    <row r="85" spans="1:13" x14ac:dyDescent="0.3">
      <c r="A85" t="s">
        <v>531</v>
      </c>
      <c r="B85">
        <v>2</v>
      </c>
      <c r="C85">
        <v>25</v>
      </c>
      <c r="D85">
        <v>0.2</v>
      </c>
      <c r="E85" t="s">
        <v>2</v>
      </c>
      <c r="F85" t="s">
        <v>3</v>
      </c>
      <c r="G85" t="s">
        <v>3</v>
      </c>
      <c r="H85" t="s">
        <v>3</v>
      </c>
      <c r="I85" t="s">
        <v>3</v>
      </c>
      <c r="J85" s="57" t="str">
        <f>IF(Model_Time!$F85="---","---",(Model_Time!$F85/K85)-1)</f>
        <v>---</v>
      </c>
      <c r="K85" s="20" t="str">
        <f>IF(AND(Model_Time!$B85=0,Model_Time!$C85=0),Model_Time!$F85,K84)</f>
        <v>---</v>
      </c>
      <c r="M85" s="23"/>
    </row>
    <row r="86" spans="1:13" x14ac:dyDescent="0.3">
      <c r="A86" t="s">
        <v>531</v>
      </c>
      <c r="B86">
        <v>2</v>
      </c>
      <c r="C86">
        <v>50</v>
      </c>
      <c r="D86">
        <v>0.05</v>
      </c>
      <c r="E86" t="s">
        <v>2</v>
      </c>
      <c r="F86" t="s">
        <v>3</v>
      </c>
      <c r="G86" t="s">
        <v>3</v>
      </c>
      <c r="H86" t="s">
        <v>3</v>
      </c>
      <c r="I86" t="s">
        <v>3</v>
      </c>
      <c r="J86" s="58" t="str">
        <f>IF(Model_Time!$F86="---","---",(Model_Time!$F86/K86)-1)</f>
        <v>---</v>
      </c>
      <c r="K86" s="20" t="str">
        <f>IF(AND(Model_Time!$B86=0,Model_Time!$C86=0),Model_Time!$F86,K85)</f>
        <v>---</v>
      </c>
      <c r="M86" s="23"/>
    </row>
    <row r="87" spans="1:13" x14ac:dyDescent="0.3">
      <c r="A87" t="s">
        <v>531</v>
      </c>
      <c r="B87">
        <v>2</v>
      </c>
      <c r="C87">
        <v>50</v>
      </c>
      <c r="D87">
        <v>0.1</v>
      </c>
      <c r="E87" t="s">
        <v>2</v>
      </c>
      <c r="F87" t="s">
        <v>3</v>
      </c>
      <c r="G87" t="s">
        <v>3</v>
      </c>
      <c r="H87" t="s">
        <v>3</v>
      </c>
      <c r="I87" t="s">
        <v>3</v>
      </c>
      <c r="J87" s="57" t="str">
        <f>IF(Model_Time!$F87="---","---",(Model_Time!$F87/K87)-1)</f>
        <v>---</v>
      </c>
      <c r="K87" s="20" t="str">
        <f>IF(AND(Model_Time!$B87=0,Model_Time!$C87=0),Model_Time!$F87,K86)</f>
        <v>---</v>
      </c>
      <c r="M87" s="23"/>
    </row>
    <row r="88" spans="1:13" x14ac:dyDescent="0.3">
      <c r="A88" t="s">
        <v>531</v>
      </c>
      <c r="B88">
        <v>2</v>
      </c>
      <c r="C88">
        <v>50</v>
      </c>
      <c r="D88">
        <v>0.15</v>
      </c>
      <c r="E88" t="s">
        <v>2</v>
      </c>
      <c r="F88" t="s">
        <v>3</v>
      </c>
      <c r="G88" t="s">
        <v>3</v>
      </c>
      <c r="H88" t="s">
        <v>3</v>
      </c>
      <c r="I88" t="s">
        <v>3</v>
      </c>
      <c r="J88" s="58" t="str">
        <f>IF(Model_Time!$F88="---","---",(Model_Time!$F88/K88)-1)</f>
        <v>---</v>
      </c>
      <c r="K88" s="20" t="str">
        <f>IF(AND(Model_Time!$B88=0,Model_Time!$C88=0),Model_Time!$F88,K87)</f>
        <v>---</v>
      </c>
      <c r="M88" s="23"/>
    </row>
    <row r="89" spans="1:13" x14ac:dyDescent="0.3">
      <c r="A89" t="s">
        <v>531</v>
      </c>
      <c r="B89">
        <v>2</v>
      </c>
      <c r="C89">
        <v>50</v>
      </c>
      <c r="D89">
        <v>0.2</v>
      </c>
      <c r="E89" t="s">
        <v>2</v>
      </c>
      <c r="F89" t="s">
        <v>3</v>
      </c>
      <c r="G89" t="s">
        <v>3</v>
      </c>
      <c r="H89" t="s">
        <v>3</v>
      </c>
      <c r="I89" t="s">
        <v>3</v>
      </c>
      <c r="J89" s="57" t="str">
        <f>IF(Model_Time!$F89="---","---",(Model_Time!$F89/K89)-1)</f>
        <v>---</v>
      </c>
      <c r="K89" s="20" t="str">
        <f>IF(AND(Model_Time!$B89=0,Model_Time!$C89=0),Model_Time!$F89,K88)</f>
        <v>---</v>
      </c>
      <c r="M89" s="23"/>
    </row>
    <row r="90" spans="1:13" x14ac:dyDescent="0.3">
      <c r="A90" t="s">
        <v>531</v>
      </c>
      <c r="B90">
        <v>3</v>
      </c>
      <c r="C90">
        <v>0</v>
      </c>
      <c r="D90">
        <v>0.05</v>
      </c>
      <c r="E90" t="s">
        <v>2</v>
      </c>
      <c r="F90" t="s">
        <v>3</v>
      </c>
      <c r="G90" t="s">
        <v>3</v>
      </c>
      <c r="H90" t="s">
        <v>3</v>
      </c>
      <c r="I90" t="s">
        <v>3</v>
      </c>
      <c r="J90" s="58" t="str">
        <f>IF(Model_Time!$F90="---","---",(Model_Time!$F90/K90)-1)</f>
        <v>---</v>
      </c>
      <c r="K90" s="20" t="str">
        <f>IF(AND(Model_Time!$B90=0,Model_Time!$C90=0),Model_Time!$F90,K89)</f>
        <v>---</v>
      </c>
      <c r="M90" s="23"/>
    </row>
    <row r="91" spans="1:13" x14ac:dyDescent="0.3">
      <c r="A91" t="s">
        <v>531</v>
      </c>
      <c r="B91">
        <v>3</v>
      </c>
      <c r="C91">
        <v>0</v>
      </c>
      <c r="D91">
        <v>0.1</v>
      </c>
      <c r="E91" t="s">
        <v>2</v>
      </c>
      <c r="F91" t="s">
        <v>3</v>
      </c>
      <c r="G91" t="s">
        <v>3</v>
      </c>
      <c r="H91" t="s">
        <v>3</v>
      </c>
      <c r="I91" t="s">
        <v>3</v>
      </c>
      <c r="J91" s="57" t="str">
        <f>IF(Model_Time!$F91="---","---",(Model_Time!$F91/K91)-1)</f>
        <v>---</v>
      </c>
      <c r="K91" s="20" t="str">
        <f>IF(AND(Model_Time!$B91=0,Model_Time!$C91=0),Model_Time!$F91,K90)</f>
        <v>---</v>
      </c>
      <c r="M91" s="23"/>
    </row>
    <row r="92" spans="1:13" x14ac:dyDescent="0.3">
      <c r="A92" t="s">
        <v>531</v>
      </c>
      <c r="B92">
        <v>3</v>
      </c>
      <c r="C92">
        <v>0</v>
      </c>
      <c r="D92">
        <v>0.15</v>
      </c>
      <c r="E92" t="s">
        <v>2</v>
      </c>
      <c r="F92" t="s">
        <v>3</v>
      </c>
      <c r="G92" t="s">
        <v>3</v>
      </c>
      <c r="H92" t="s">
        <v>3</v>
      </c>
      <c r="I92" t="s">
        <v>3</v>
      </c>
      <c r="J92" s="58" t="str">
        <f>IF(Model_Time!$F92="---","---",(Model_Time!$F92/K92)-1)</f>
        <v>---</v>
      </c>
      <c r="K92" s="20" t="str">
        <f>IF(AND(Model_Time!$B92=0,Model_Time!$C92=0),Model_Time!$F92,K91)</f>
        <v>---</v>
      </c>
      <c r="M92" s="23"/>
    </row>
    <row r="93" spans="1:13" x14ac:dyDescent="0.3">
      <c r="A93" t="s">
        <v>531</v>
      </c>
      <c r="B93">
        <v>3</v>
      </c>
      <c r="C93">
        <v>0</v>
      </c>
      <c r="D93">
        <v>0.2</v>
      </c>
      <c r="E93" t="s">
        <v>2</v>
      </c>
      <c r="F93" t="s">
        <v>3</v>
      </c>
      <c r="G93" t="s">
        <v>3</v>
      </c>
      <c r="H93" t="s">
        <v>3</v>
      </c>
      <c r="I93" t="s">
        <v>3</v>
      </c>
      <c r="J93" s="57" t="str">
        <f>IF(Model_Time!$F93="---","---",(Model_Time!$F93/K93)-1)</f>
        <v>---</v>
      </c>
      <c r="K93" s="20" t="str">
        <f>IF(AND(Model_Time!$B93=0,Model_Time!$C93=0),Model_Time!$F93,K92)</f>
        <v>---</v>
      </c>
      <c r="M93" s="23"/>
    </row>
    <row r="94" spans="1:13" x14ac:dyDescent="0.3">
      <c r="A94" t="s">
        <v>531</v>
      </c>
      <c r="B94">
        <v>3</v>
      </c>
      <c r="C94">
        <v>10</v>
      </c>
      <c r="D94">
        <v>0.05</v>
      </c>
      <c r="E94" t="s">
        <v>2</v>
      </c>
      <c r="F94" t="s">
        <v>3</v>
      </c>
      <c r="G94" t="s">
        <v>3</v>
      </c>
      <c r="H94" t="s">
        <v>3</v>
      </c>
      <c r="I94" t="s">
        <v>3</v>
      </c>
      <c r="J94" s="58" t="str">
        <f>IF(Model_Time!$F94="---","---",(Model_Time!$F94/K94)-1)</f>
        <v>---</v>
      </c>
      <c r="K94" s="20" t="str">
        <f>IF(AND(Model_Time!$B94=0,Model_Time!$C94=0),Model_Time!$F94,K93)</f>
        <v>---</v>
      </c>
      <c r="M94" s="23"/>
    </row>
    <row r="95" spans="1:13" x14ac:dyDescent="0.3">
      <c r="A95" t="s">
        <v>531</v>
      </c>
      <c r="B95">
        <v>3</v>
      </c>
      <c r="C95">
        <v>10</v>
      </c>
      <c r="D95">
        <v>0.1</v>
      </c>
      <c r="E95" t="s">
        <v>2</v>
      </c>
      <c r="F95" t="s">
        <v>3</v>
      </c>
      <c r="G95" t="s">
        <v>3</v>
      </c>
      <c r="H95" t="s">
        <v>3</v>
      </c>
      <c r="I95" t="s">
        <v>3</v>
      </c>
      <c r="J95" s="57" t="str">
        <f>IF(Model_Time!$F95="---","---",(Model_Time!$F95/K95)-1)</f>
        <v>---</v>
      </c>
      <c r="K95" s="20" t="str">
        <f>IF(AND(Model_Time!$B95=0,Model_Time!$C95=0),Model_Time!$F95,K94)</f>
        <v>---</v>
      </c>
      <c r="M95" s="23"/>
    </row>
    <row r="96" spans="1:13" x14ac:dyDescent="0.3">
      <c r="A96" t="s">
        <v>531</v>
      </c>
      <c r="B96">
        <v>3</v>
      </c>
      <c r="C96">
        <v>10</v>
      </c>
      <c r="D96">
        <v>0.15</v>
      </c>
      <c r="E96" t="s">
        <v>2</v>
      </c>
      <c r="F96" t="s">
        <v>3</v>
      </c>
      <c r="G96" t="s">
        <v>3</v>
      </c>
      <c r="H96" t="s">
        <v>3</v>
      </c>
      <c r="I96" t="s">
        <v>3</v>
      </c>
      <c r="J96" s="58" t="str">
        <f>IF(Model_Time!$F96="---","---",(Model_Time!$F96/K96)-1)</f>
        <v>---</v>
      </c>
      <c r="K96" s="20" t="str">
        <f>IF(AND(Model_Time!$B96=0,Model_Time!$C96=0),Model_Time!$F96,K95)</f>
        <v>---</v>
      </c>
      <c r="M96" s="23"/>
    </row>
    <row r="97" spans="1:13" x14ac:dyDescent="0.3">
      <c r="A97" t="s">
        <v>531</v>
      </c>
      <c r="B97">
        <v>3</v>
      </c>
      <c r="C97">
        <v>10</v>
      </c>
      <c r="D97">
        <v>0.2</v>
      </c>
      <c r="E97" t="s">
        <v>2</v>
      </c>
      <c r="F97" t="s">
        <v>3</v>
      </c>
      <c r="G97" t="s">
        <v>3</v>
      </c>
      <c r="H97" t="s">
        <v>3</v>
      </c>
      <c r="I97" t="s">
        <v>3</v>
      </c>
      <c r="J97" s="57" t="str">
        <f>IF(Model_Time!$F97="---","---",(Model_Time!$F97/K97)-1)</f>
        <v>---</v>
      </c>
      <c r="K97" s="20" t="str">
        <f>IF(AND(Model_Time!$B97=0,Model_Time!$C97=0),Model_Time!$F97,K96)</f>
        <v>---</v>
      </c>
      <c r="M97" s="23"/>
    </row>
    <row r="98" spans="1:13" x14ac:dyDescent="0.3">
      <c r="A98" t="s">
        <v>531</v>
      </c>
      <c r="B98">
        <v>3</v>
      </c>
      <c r="C98">
        <v>25</v>
      </c>
      <c r="D98">
        <v>0.05</v>
      </c>
      <c r="E98" t="s">
        <v>2</v>
      </c>
      <c r="F98" t="s">
        <v>3</v>
      </c>
      <c r="G98" t="s">
        <v>3</v>
      </c>
      <c r="H98" t="s">
        <v>3</v>
      </c>
      <c r="I98" t="s">
        <v>3</v>
      </c>
      <c r="J98" s="58" t="str">
        <f>IF(Model_Time!$F98="---","---",(Model_Time!$F98/K98)-1)</f>
        <v>---</v>
      </c>
      <c r="K98" s="20" t="str">
        <f>IF(AND(Model_Time!$B98=0,Model_Time!$C98=0),Model_Time!$F98,K97)</f>
        <v>---</v>
      </c>
      <c r="M98" s="23"/>
    </row>
    <row r="99" spans="1:13" x14ac:dyDescent="0.3">
      <c r="A99" t="s">
        <v>531</v>
      </c>
      <c r="B99">
        <v>3</v>
      </c>
      <c r="C99">
        <v>25</v>
      </c>
      <c r="D99">
        <v>0.1</v>
      </c>
      <c r="E99" t="s">
        <v>2</v>
      </c>
      <c r="F99" t="s">
        <v>3</v>
      </c>
      <c r="G99" t="s">
        <v>3</v>
      </c>
      <c r="H99" t="s">
        <v>3</v>
      </c>
      <c r="I99" t="s">
        <v>3</v>
      </c>
      <c r="J99" s="57" t="str">
        <f>IF(Model_Time!$F99="---","---",(Model_Time!$F99/K99)-1)</f>
        <v>---</v>
      </c>
      <c r="K99" s="20" t="str">
        <f>IF(AND(Model_Time!$B99=0,Model_Time!$C99=0),Model_Time!$F99,K98)</f>
        <v>---</v>
      </c>
      <c r="M99" s="23"/>
    </row>
    <row r="100" spans="1:13" x14ac:dyDescent="0.3">
      <c r="A100" t="s">
        <v>531</v>
      </c>
      <c r="B100">
        <v>3</v>
      </c>
      <c r="C100">
        <v>25</v>
      </c>
      <c r="D100">
        <v>0.15</v>
      </c>
      <c r="E100" t="s">
        <v>2</v>
      </c>
      <c r="F100" t="s">
        <v>3</v>
      </c>
      <c r="G100" t="s">
        <v>3</v>
      </c>
      <c r="H100" t="s">
        <v>3</v>
      </c>
      <c r="I100" t="s">
        <v>3</v>
      </c>
      <c r="J100" s="58" t="str">
        <f>IF(Model_Time!$F100="---","---",(Model_Time!$F100/K100)-1)</f>
        <v>---</v>
      </c>
      <c r="K100" s="20" t="str">
        <f>IF(AND(Model_Time!$B100=0,Model_Time!$C100=0),Model_Time!$F100,K99)</f>
        <v>---</v>
      </c>
      <c r="M100" s="23"/>
    </row>
    <row r="101" spans="1:13" x14ac:dyDescent="0.3">
      <c r="A101" t="s">
        <v>531</v>
      </c>
      <c r="B101">
        <v>3</v>
      </c>
      <c r="C101">
        <v>25</v>
      </c>
      <c r="D101">
        <v>0.2</v>
      </c>
      <c r="E101" t="s">
        <v>2</v>
      </c>
      <c r="F101" t="s">
        <v>3</v>
      </c>
      <c r="G101" t="s">
        <v>3</v>
      </c>
      <c r="H101" t="s">
        <v>3</v>
      </c>
      <c r="I101" t="s">
        <v>3</v>
      </c>
      <c r="J101" s="57" t="str">
        <f>IF(Model_Time!$F101="---","---",(Model_Time!$F101/K101)-1)</f>
        <v>---</v>
      </c>
      <c r="K101" s="20" t="str">
        <f>IF(AND(Model_Time!$B101=0,Model_Time!$C101=0),Model_Time!$F101,K100)</f>
        <v>---</v>
      </c>
      <c r="M101" s="23"/>
    </row>
    <row r="102" spans="1:13" x14ac:dyDescent="0.3">
      <c r="A102" t="s">
        <v>531</v>
      </c>
      <c r="B102">
        <v>3</v>
      </c>
      <c r="C102">
        <v>50</v>
      </c>
      <c r="D102">
        <v>0.05</v>
      </c>
      <c r="E102" t="s">
        <v>2</v>
      </c>
      <c r="F102" t="s">
        <v>3</v>
      </c>
      <c r="G102" t="s">
        <v>3</v>
      </c>
      <c r="H102" t="s">
        <v>3</v>
      </c>
      <c r="I102" t="s">
        <v>3</v>
      </c>
      <c r="J102" s="58" t="str">
        <f>IF(Model_Time!$F102="---","---",(Model_Time!$F102/K102)-1)</f>
        <v>---</v>
      </c>
      <c r="K102" s="20" t="str">
        <f>IF(AND(Model_Time!$B102=0,Model_Time!$C102=0),Model_Time!$F102,K101)</f>
        <v>---</v>
      </c>
      <c r="M102" s="23"/>
    </row>
    <row r="103" spans="1:13" x14ac:dyDescent="0.3">
      <c r="A103" t="s">
        <v>531</v>
      </c>
      <c r="B103">
        <v>3</v>
      </c>
      <c r="C103">
        <v>50</v>
      </c>
      <c r="D103">
        <v>0.1</v>
      </c>
      <c r="E103" t="s">
        <v>2</v>
      </c>
      <c r="F103" t="s">
        <v>3</v>
      </c>
      <c r="G103" t="s">
        <v>3</v>
      </c>
      <c r="H103" t="s">
        <v>3</v>
      </c>
      <c r="I103" t="s">
        <v>3</v>
      </c>
      <c r="J103" s="57" t="str">
        <f>IF(Model_Time!$F103="---","---",(Model_Time!$F103/K103)-1)</f>
        <v>---</v>
      </c>
      <c r="K103" s="20" t="str">
        <f>IF(AND(Model_Time!$B103=0,Model_Time!$C103=0),Model_Time!$F103,K102)</f>
        <v>---</v>
      </c>
      <c r="M103" s="23"/>
    </row>
    <row r="104" spans="1:13" x14ac:dyDescent="0.3">
      <c r="A104" t="s">
        <v>531</v>
      </c>
      <c r="B104">
        <v>3</v>
      </c>
      <c r="C104">
        <v>50</v>
      </c>
      <c r="D104">
        <v>0.15</v>
      </c>
      <c r="E104" t="s">
        <v>2</v>
      </c>
      <c r="F104" t="s">
        <v>3</v>
      </c>
      <c r="G104" t="s">
        <v>3</v>
      </c>
      <c r="H104" t="s">
        <v>3</v>
      </c>
      <c r="I104" t="s">
        <v>3</v>
      </c>
      <c r="J104" s="58" t="str">
        <f>IF(Model_Time!$F104="---","---",(Model_Time!$F104/K104)-1)</f>
        <v>---</v>
      </c>
      <c r="K104" s="20" t="str">
        <f>IF(AND(Model_Time!$B104=0,Model_Time!$C104=0),Model_Time!$F104,K103)</f>
        <v>---</v>
      </c>
      <c r="M104" s="23"/>
    </row>
    <row r="105" spans="1:13" x14ac:dyDescent="0.3">
      <c r="A105" t="s">
        <v>531</v>
      </c>
      <c r="B105">
        <v>3</v>
      </c>
      <c r="C105">
        <v>50</v>
      </c>
      <c r="D105">
        <v>0.2</v>
      </c>
      <c r="E105" t="s">
        <v>2</v>
      </c>
      <c r="F105" t="s">
        <v>3</v>
      </c>
      <c r="G105" t="s">
        <v>3</v>
      </c>
      <c r="H105" t="s">
        <v>3</v>
      </c>
      <c r="I105" t="s">
        <v>3</v>
      </c>
      <c r="J105" s="57" t="str">
        <f>IF(Model_Time!$F105="---","---",(Model_Time!$F105/K105)-1)</f>
        <v>---</v>
      </c>
      <c r="K105" s="20" t="str">
        <f>IF(AND(Model_Time!$B105=0,Model_Time!$C105=0),Model_Time!$F105,K104)</f>
        <v>---</v>
      </c>
      <c r="M105" s="23"/>
    </row>
    <row r="106" spans="1:13" x14ac:dyDescent="0.3">
      <c r="A106" t="s">
        <v>517</v>
      </c>
      <c r="B106">
        <v>0</v>
      </c>
      <c r="C106">
        <v>0</v>
      </c>
      <c r="D106">
        <v>0.05</v>
      </c>
      <c r="E106" t="s">
        <v>2</v>
      </c>
      <c r="F106" t="s">
        <v>3</v>
      </c>
      <c r="G106" t="s">
        <v>3</v>
      </c>
      <c r="H106" t="s">
        <v>3</v>
      </c>
      <c r="I106" t="s">
        <v>3</v>
      </c>
      <c r="J106" s="58" t="str">
        <f>IF(Model_Time!$F106="---","---",(Model_Time!$F106/K106)-1)</f>
        <v>---</v>
      </c>
      <c r="K106" s="20" t="str">
        <f>IF(AND(Model_Time!$B106=0,Model_Time!$C106=0),Model_Time!$F106,K105)</f>
        <v>---</v>
      </c>
      <c r="M106" s="23"/>
    </row>
    <row r="107" spans="1:13" x14ac:dyDescent="0.3">
      <c r="A107" t="s">
        <v>517</v>
      </c>
      <c r="B107">
        <v>0</v>
      </c>
      <c r="C107">
        <v>0</v>
      </c>
      <c r="D107">
        <v>0.1</v>
      </c>
      <c r="E107" t="s">
        <v>2</v>
      </c>
      <c r="F107" t="s">
        <v>3</v>
      </c>
      <c r="G107" t="s">
        <v>3</v>
      </c>
      <c r="H107" t="s">
        <v>3</v>
      </c>
      <c r="I107" t="s">
        <v>3</v>
      </c>
      <c r="J107" s="57" t="str">
        <f>IF(Model_Time!$F107="---","---",(Model_Time!$F107/K107)-1)</f>
        <v>---</v>
      </c>
      <c r="K107" s="20" t="str">
        <f>IF(AND(Model_Time!$B107=0,Model_Time!$C107=0),Model_Time!$F107,K106)</f>
        <v>---</v>
      </c>
      <c r="M107" s="23"/>
    </row>
    <row r="108" spans="1:13" x14ac:dyDescent="0.3">
      <c r="A108" t="s">
        <v>517</v>
      </c>
      <c r="B108">
        <v>0</v>
      </c>
      <c r="C108">
        <v>0</v>
      </c>
      <c r="D108">
        <v>0.15</v>
      </c>
      <c r="E108" t="s">
        <v>2</v>
      </c>
      <c r="F108" t="s">
        <v>3</v>
      </c>
      <c r="G108" t="s">
        <v>3</v>
      </c>
      <c r="H108" t="s">
        <v>3</v>
      </c>
      <c r="I108" t="s">
        <v>3</v>
      </c>
      <c r="J108" s="58" t="str">
        <f>IF(Model_Time!$F108="---","---",(Model_Time!$F108/K108)-1)</f>
        <v>---</v>
      </c>
      <c r="K108" s="20" t="str">
        <f>IF(AND(Model_Time!$B108=0,Model_Time!$C108=0),Model_Time!$F108,K107)</f>
        <v>---</v>
      </c>
      <c r="M108" s="23"/>
    </row>
    <row r="109" spans="1:13" x14ac:dyDescent="0.3">
      <c r="A109" t="s">
        <v>517</v>
      </c>
      <c r="B109">
        <v>0</v>
      </c>
      <c r="C109">
        <v>0</v>
      </c>
      <c r="D109">
        <v>0.2</v>
      </c>
      <c r="E109" t="s">
        <v>2</v>
      </c>
      <c r="F109" t="s">
        <v>3</v>
      </c>
      <c r="G109" t="s">
        <v>3</v>
      </c>
      <c r="H109" t="s">
        <v>3</v>
      </c>
      <c r="I109" t="s">
        <v>3</v>
      </c>
      <c r="J109" s="57" t="str">
        <f>IF(Model_Time!$F109="---","---",(Model_Time!$F109/K109)-1)</f>
        <v>---</v>
      </c>
      <c r="K109" s="20" t="str">
        <f>IF(AND(Model_Time!$B109=0,Model_Time!$C109=0),Model_Time!$F109,K108)</f>
        <v>---</v>
      </c>
      <c r="M109" s="23"/>
    </row>
    <row r="110" spans="1:13" x14ac:dyDescent="0.3">
      <c r="A110" t="s">
        <v>517</v>
      </c>
      <c r="B110">
        <v>1</v>
      </c>
      <c r="C110">
        <v>5</v>
      </c>
      <c r="D110">
        <v>0.05</v>
      </c>
      <c r="E110" t="s">
        <v>2</v>
      </c>
      <c r="F110" t="s">
        <v>3</v>
      </c>
      <c r="G110" t="s">
        <v>3</v>
      </c>
      <c r="H110" t="s">
        <v>3</v>
      </c>
      <c r="I110" t="s">
        <v>3</v>
      </c>
      <c r="J110" s="58" t="str">
        <f>IF(Model_Time!$F110="---","---",(Model_Time!$F110/K110)-1)</f>
        <v>---</v>
      </c>
      <c r="K110" s="20" t="str">
        <f>IF(AND(Model_Time!$B110=0,Model_Time!$C110=0),Model_Time!$F110,K109)</f>
        <v>---</v>
      </c>
      <c r="M110" s="23"/>
    </row>
    <row r="111" spans="1:13" x14ac:dyDescent="0.3">
      <c r="A111" t="s">
        <v>517</v>
      </c>
      <c r="B111">
        <v>1</v>
      </c>
      <c r="C111">
        <v>5</v>
      </c>
      <c r="D111">
        <v>0.1</v>
      </c>
      <c r="E111" t="s">
        <v>2</v>
      </c>
      <c r="F111" t="s">
        <v>3</v>
      </c>
      <c r="G111" t="s">
        <v>3</v>
      </c>
      <c r="H111" t="s">
        <v>3</v>
      </c>
      <c r="I111" t="s">
        <v>3</v>
      </c>
      <c r="J111" s="57" t="str">
        <f>IF(Model_Time!$F111="---","---",(Model_Time!$F111/K111)-1)</f>
        <v>---</v>
      </c>
      <c r="K111" s="20" t="str">
        <f>IF(AND(Model_Time!$B111=0,Model_Time!$C111=0),Model_Time!$F111,K110)</f>
        <v>---</v>
      </c>
      <c r="M111" s="23"/>
    </row>
    <row r="112" spans="1:13" x14ac:dyDescent="0.3">
      <c r="A112" t="s">
        <v>517</v>
      </c>
      <c r="B112">
        <v>1</v>
      </c>
      <c r="C112">
        <v>5</v>
      </c>
      <c r="D112">
        <v>0.15</v>
      </c>
      <c r="E112" t="s">
        <v>2</v>
      </c>
      <c r="F112" t="s">
        <v>3</v>
      </c>
      <c r="G112" t="s">
        <v>3</v>
      </c>
      <c r="H112" t="s">
        <v>3</v>
      </c>
      <c r="I112" t="s">
        <v>3</v>
      </c>
      <c r="J112" s="58" t="str">
        <f>IF(Model_Time!$F112="---","---",(Model_Time!$F112/K112)-1)</f>
        <v>---</v>
      </c>
      <c r="K112" s="20" t="str">
        <f>IF(AND(Model_Time!$B112=0,Model_Time!$C112=0),Model_Time!$F112,K111)</f>
        <v>---</v>
      </c>
      <c r="M112" s="23"/>
    </row>
    <row r="113" spans="1:13" x14ac:dyDescent="0.3">
      <c r="A113" t="s">
        <v>517</v>
      </c>
      <c r="B113">
        <v>1</v>
      </c>
      <c r="C113">
        <v>5</v>
      </c>
      <c r="D113">
        <v>0.2</v>
      </c>
      <c r="E113" t="s">
        <v>2</v>
      </c>
      <c r="F113" t="s">
        <v>3</v>
      </c>
      <c r="G113" t="s">
        <v>3</v>
      </c>
      <c r="H113" t="s">
        <v>3</v>
      </c>
      <c r="I113" t="s">
        <v>3</v>
      </c>
      <c r="J113" s="57" t="str">
        <f>IF(Model_Time!$F113="---","---",(Model_Time!$F113/K113)-1)</f>
        <v>---</v>
      </c>
      <c r="K113" s="20" t="str">
        <f>IF(AND(Model_Time!$B113=0,Model_Time!$C113=0),Model_Time!$F113,K112)</f>
        <v>---</v>
      </c>
      <c r="M113" s="23"/>
    </row>
    <row r="114" spans="1:13" x14ac:dyDescent="0.3">
      <c r="A114" t="s">
        <v>517</v>
      </c>
      <c r="B114">
        <v>1</v>
      </c>
      <c r="C114">
        <v>10</v>
      </c>
      <c r="D114">
        <v>0.05</v>
      </c>
      <c r="E114" t="s">
        <v>2</v>
      </c>
      <c r="F114" t="s">
        <v>3</v>
      </c>
      <c r="G114" t="s">
        <v>3</v>
      </c>
      <c r="H114" t="s">
        <v>3</v>
      </c>
      <c r="I114" t="s">
        <v>3</v>
      </c>
      <c r="J114" s="58" t="str">
        <f>IF(Model_Time!$F114="---","---",(Model_Time!$F114/K114)-1)</f>
        <v>---</v>
      </c>
      <c r="K114" s="20" t="str">
        <f>IF(AND(Model_Time!$B114=0,Model_Time!$C114=0),Model_Time!$F114,K113)</f>
        <v>---</v>
      </c>
      <c r="M114" s="23"/>
    </row>
    <row r="115" spans="1:13" x14ac:dyDescent="0.3">
      <c r="A115" t="s">
        <v>517</v>
      </c>
      <c r="B115">
        <v>1</v>
      </c>
      <c r="C115">
        <v>10</v>
      </c>
      <c r="D115">
        <v>0.1</v>
      </c>
      <c r="E115" t="s">
        <v>2</v>
      </c>
      <c r="F115" t="s">
        <v>3</v>
      </c>
      <c r="G115" t="s">
        <v>3</v>
      </c>
      <c r="H115" t="s">
        <v>3</v>
      </c>
      <c r="I115" t="s">
        <v>3</v>
      </c>
      <c r="J115" s="57" t="str">
        <f>IF(Model_Time!$F115="---","---",(Model_Time!$F115/K115)-1)</f>
        <v>---</v>
      </c>
      <c r="K115" s="20" t="str">
        <f>IF(AND(Model_Time!$B115=0,Model_Time!$C115=0),Model_Time!$F115,K114)</f>
        <v>---</v>
      </c>
      <c r="M115" s="23"/>
    </row>
    <row r="116" spans="1:13" x14ac:dyDescent="0.3">
      <c r="A116" t="s">
        <v>517</v>
      </c>
      <c r="B116">
        <v>1</v>
      </c>
      <c r="C116">
        <v>10</v>
      </c>
      <c r="D116">
        <v>0.15</v>
      </c>
      <c r="E116" t="s">
        <v>2</v>
      </c>
      <c r="F116" t="s">
        <v>3</v>
      </c>
      <c r="G116" t="s">
        <v>3</v>
      </c>
      <c r="H116" t="s">
        <v>3</v>
      </c>
      <c r="I116" t="s">
        <v>3</v>
      </c>
      <c r="J116" s="58" t="str">
        <f>IF(Model_Time!$F116="---","---",(Model_Time!$F116/K116)-1)</f>
        <v>---</v>
      </c>
      <c r="K116" s="20" t="str">
        <f>IF(AND(Model_Time!$B116=0,Model_Time!$C116=0),Model_Time!$F116,K115)</f>
        <v>---</v>
      </c>
      <c r="M116" s="23"/>
    </row>
    <row r="117" spans="1:13" x14ac:dyDescent="0.3">
      <c r="A117" t="s">
        <v>517</v>
      </c>
      <c r="B117">
        <v>1</v>
      </c>
      <c r="C117">
        <v>10</v>
      </c>
      <c r="D117">
        <v>0.2</v>
      </c>
      <c r="E117" t="s">
        <v>2</v>
      </c>
      <c r="F117" t="s">
        <v>3</v>
      </c>
      <c r="G117" t="s">
        <v>3</v>
      </c>
      <c r="H117" t="s">
        <v>3</v>
      </c>
      <c r="I117" t="s">
        <v>3</v>
      </c>
      <c r="J117" s="57" t="str">
        <f>IF(Model_Time!$F117="---","---",(Model_Time!$F117/K117)-1)</f>
        <v>---</v>
      </c>
      <c r="K117" s="20" t="str">
        <f>IF(AND(Model_Time!$B117=0,Model_Time!$C117=0),Model_Time!$F117,K116)</f>
        <v>---</v>
      </c>
      <c r="M117" s="23"/>
    </row>
    <row r="118" spans="1:13" x14ac:dyDescent="0.3">
      <c r="A118" t="s">
        <v>517</v>
      </c>
      <c r="B118">
        <v>1</v>
      </c>
      <c r="C118">
        <v>25</v>
      </c>
      <c r="D118">
        <v>0.05</v>
      </c>
      <c r="E118" t="s">
        <v>2</v>
      </c>
      <c r="F118" t="s">
        <v>3</v>
      </c>
      <c r="G118" t="s">
        <v>3</v>
      </c>
      <c r="H118" t="s">
        <v>3</v>
      </c>
      <c r="I118" t="s">
        <v>3</v>
      </c>
      <c r="J118" s="58" t="str">
        <f>IF(Model_Time!$F118="---","---",(Model_Time!$F118/K118)-1)</f>
        <v>---</v>
      </c>
      <c r="K118" s="20" t="str">
        <f>IF(AND(Model_Time!$B118=0,Model_Time!$C118=0),Model_Time!$F118,K117)</f>
        <v>---</v>
      </c>
      <c r="M118" s="23"/>
    </row>
    <row r="119" spans="1:13" x14ac:dyDescent="0.3">
      <c r="A119" t="s">
        <v>517</v>
      </c>
      <c r="B119">
        <v>1</v>
      </c>
      <c r="C119">
        <v>25</v>
      </c>
      <c r="D119">
        <v>0.1</v>
      </c>
      <c r="E119" t="s">
        <v>2</v>
      </c>
      <c r="F119" t="s">
        <v>3</v>
      </c>
      <c r="G119" t="s">
        <v>3</v>
      </c>
      <c r="H119" t="s">
        <v>3</v>
      </c>
      <c r="I119" t="s">
        <v>3</v>
      </c>
      <c r="J119" s="57" t="str">
        <f>IF(Model_Time!$F119="---","---",(Model_Time!$F119/K119)-1)</f>
        <v>---</v>
      </c>
      <c r="K119" s="20" t="str">
        <f>IF(AND(Model_Time!$B119=0,Model_Time!$C119=0),Model_Time!$F119,K118)</f>
        <v>---</v>
      </c>
      <c r="M119" s="23"/>
    </row>
    <row r="120" spans="1:13" x14ac:dyDescent="0.3">
      <c r="A120" t="s">
        <v>517</v>
      </c>
      <c r="B120">
        <v>1</v>
      </c>
      <c r="C120">
        <v>25</v>
      </c>
      <c r="D120">
        <v>0.15</v>
      </c>
      <c r="E120" t="s">
        <v>2</v>
      </c>
      <c r="F120" t="s">
        <v>3</v>
      </c>
      <c r="G120" t="s">
        <v>3</v>
      </c>
      <c r="H120" t="s">
        <v>3</v>
      </c>
      <c r="I120" t="s">
        <v>3</v>
      </c>
      <c r="J120" s="58" t="str">
        <f>IF(Model_Time!$F120="---","---",(Model_Time!$F120/K120)-1)</f>
        <v>---</v>
      </c>
      <c r="K120" s="20" t="str">
        <f>IF(AND(Model_Time!$B120=0,Model_Time!$C120=0),Model_Time!$F120,K119)</f>
        <v>---</v>
      </c>
      <c r="M120" s="23"/>
    </row>
    <row r="121" spans="1:13" x14ac:dyDescent="0.3">
      <c r="A121" t="s">
        <v>517</v>
      </c>
      <c r="B121">
        <v>1</v>
      </c>
      <c r="C121">
        <v>25</v>
      </c>
      <c r="D121">
        <v>0.2</v>
      </c>
      <c r="E121" t="s">
        <v>2</v>
      </c>
      <c r="F121" t="s">
        <v>3</v>
      </c>
      <c r="G121" t="s">
        <v>3</v>
      </c>
      <c r="H121" t="s">
        <v>3</v>
      </c>
      <c r="I121" t="s">
        <v>3</v>
      </c>
      <c r="J121" s="57" t="str">
        <f>IF(Model_Time!$F121="---","---",(Model_Time!$F121/K121)-1)</f>
        <v>---</v>
      </c>
      <c r="K121" s="20" t="str">
        <f>IF(AND(Model_Time!$B121=0,Model_Time!$C121=0),Model_Time!$F121,K120)</f>
        <v>---</v>
      </c>
      <c r="M121" s="23"/>
    </row>
    <row r="122" spans="1:13" x14ac:dyDescent="0.3">
      <c r="A122" t="s">
        <v>517</v>
      </c>
      <c r="B122">
        <v>1</v>
      </c>
      <c r="C122">
        <v>50</v>
      </c>
      <c r="D122">
        <v>0.05</v>
      </c>
      <c r="E122" t="s">
        <v>2</v>
      </c>
      <c r="F122" t="s">
        <v>3</v>
      </c>
      <c r="G122" t="s">
        <v>3</v>
      </c>
      <c r="H122" t="s">
        <v>3</v>
      </c>
      <c r="I122" t="s">
        <v>3</v>
      </c>
      <c r="J122" s="58" t="str">
        <f>IF(Model_Time!$F122="---","---",(Model_Time!$F122/K122)-1)</f>
        <v>---</v>
      </c>
      <c r="K122" s="20" t="str">
        <f>IF(AND(Model_Time!$B122=0,Model_Time!$C122=0),Model_Time!$F122,K121)</f>
        <v>---</v>
      </c>
      <c r="M122" s="23"/>
    </row>
    <row r="123" spans="1:13" x14ac:dyDescent="0.3">
      <c r="A123" t="s">
        <v>517</v>
      </c>
      <c r="B123">
        <v>1</v>
      </c>
      <c r="C123">
        <v>50</v>
      </c>
      <c r="D123">
        <v>0.1</v>
      </c>
      <c r="E123" t="s">
        <v>2</v>
      </c>
      <c r="F123" t="s">
        <v>3</v>
      </c>
      <c r="G123" t="s">
        <v>3</v>
      </c>
      <c r="H123" t="s">
        <v>3</v>
      </c>
      <c r="I123" t="s">
        <v>3</v>
      </c>
      <c r="J123" s="57" t="str">
        <f>IF(Model_Time!$F123="---","---",(Model_Time!$F123/K123)-1)</f>
        <v>---</v>
      </c>
      <c r="K123" s="20" t="str">
        <f>IF(AND(Model_Time!$B123=0,Model_Time!$C123=0),Model_Time!$F123,K122)</f>
        <v>---</v>
      </c>
      <c r="M123" s="23"/>
    </row>
    <row r="124" spans="1:13" x14ac:dyDescent="0.3">
      <c r="A124" t="s">
        <v>517</v>
      </c>
      <c r="B124">
        <v>1</v>
      </c>
      <c r="C124">
        <v>50</v>
      </c>
      <c r="D124">
        <v>0.15</v>
      </c>
      <c r="E124" t="s">
        <v>2</v>
      </c>
      <c r="F124" t="s">
        <v>3</v>
      </c>
      <c r="G124" t="s">
        <v>3</v>
      </c>
      <c r="H124" t="s">
        <v>3</v>
      </c>
      <c r="I124" t="s">
        <v>3</v>
      </c>
      <c r="J124" s="58" t="str">
        <f>IF(Model_Time!$F124="---","---",(Model_Time!$F124/K124)-1)</f>
        <v>---</v>
      </c>
      <c r="K124" s="20" t="str">
        <f>IF(AND(Model_Time!$B124=0,Model_Time!$C124=0),Model_Time!$F124,K123)</f>
        <v>---</v>
      </c>
      <c r="M124" s="23"/>
    </row>
    <row r="125" spans="1:13" x14ac:dyDescent="0.3">
      <c r="A125" t="s">
        <v>517</v>
      </c>
      <c r="B125">
        <v>1</v>
      </c>
      <c r="C125">
        <v>50</v>
      </c>
      <c r="D125">
        <v>0.2</v>
      </c>
      <c r="E125" t="s">
        <v>2</v>
      </c>
      <c r="F125" t="s">
        <v>3</v>
      </c>
      <c r="G125" t="s">
        <v>3</v>
      </c>
      <c r="H125" t="s">
        <v>3</v>
      </c>
      <c r="I125" t="s">
        <v>3</v>
      </c>
      <c r="J125" s="57" t="str">
        <f>IF(Model_Time!$F125="---","---",(Model_Time!$F125/K125)-1)</f>
        <v>---</v>
      </c>
      <c r="K125" s="20" t="str">
        <f>IF(AND(Model_Time!$B125=0,Model_Time!$C125=0),Model_Time!$F125,K124)</f>
        <v>---</v>
      </c>
      <c r="M125" s="23"/>
    </row>
    <row r="126" spans="1:13" x14ac:dyDescent="0.3">
      <c r="A126" t="s">
        <v>517</v>
      </c>
      <c r="B126">
        <v>2</v>
      </c>
      <c r="C126">
        <v>5</v>
      </c>
      <c r="D126">
        <v>0.05</v>
      </c>
      <c r="E126" t="s">
        <v>2</v>
      </c>
      <c r="F126" t="s">
        <v>3</v>
      </c>
      <c r="G126" t="s">
        <v>3</v>
      </c>
      <c r="H126" t="s">
        <v>3</v>
      </c>
      <c r="I126" t="s">
        <v>3</v>
      </c>
      <c r="J126" s="58" t="str">
        <f>IF(Model_Time!$F126="---","---",(Model_Time!$F126/K126)-1)</f>
        <v>---</v>
      </c>
      <c r="K126" s="20" t="str">
        <f>IF(AND(Model_Time!$B126=0,Model_Time!$C126=0),Model_Time!$F126,K125)</f>
        <v>---</v>
      </c>
      <c r="M126" s="23"/>
    </row>
    <row r="127" spans="1:13" x14ac:dyDescent="0.3">
      <c r="A127" t="s">
        <v>517</v>
      </c>
      <c r="B127">
        <v>2</v>
      </c>
      <c r="C127">
        <v>5</v>
      </c>
      <c r="D127">
        <v>0.1</v>
      </c>
      <c r="E127" t="s">
        <v>2</v>
      </c>
      <c r="F127" t="s">
        <v>3</v>
      </c>
      <c r="G127" t="s">
        <v>3</v>
      </c>
      <c r="H127" t="s">
        <v>3</v>
      </c>
      <c r="I127" t="s">
        <v>3</v>
      </c>
      <c r="J127" s="57" t="str">
        <f>IF(Model_Time!$F127="---","---",(Model_Time!$F127/K127)-1)</f>
        <v>---</v>
      </c>
      <c r="K127" s="20" t="str">
        <f>IF(AND(Model_Time!$B127=0,Model_Time!$C127=0),Model_Time!$F127,K126)</f>
        <v>---</v>
      </c>
      <c r="M127" s="23"/>
    </row>
    <row r="128" spans="1:13" x14ac:dyDescent="0.3">
      <c r="A128" t="s">
        <v>517</v>
      </c>
      <c r="B128">
        <v>2</v>
      </c>
      <c r="C128">
        <v>5</v>
      </c>
      <c r="D128">
        <v>0.15</v>
      </c>
      <c r="E128" t="s">
        <v>2</v>
      </c>
      <c r="F128" t="s">
        <v>3</v>
      </c>
      <c r="G128" t="s">
        <v>3</v>
      </c>
      <c r="H128" t="s">
        <v>3</v>
      </c>
      <c r="I128" t="s">
        <v>3</v>
      </c>
      <c r="J128" s="58" t="str">
        <f>IF(Model_Time!$F128="---","---",(Model_Time!$F128/K128)-1)</f>
        <v>---</v>
      </c>
      <c r="K128" s="20" t="str">
        <f>IF(AND(Model_Time!$B128=0,Model_Time!$C128=0),Model_Time!$F128,K127)</f>
        <v>---</v>
      </c>
      <c r="M128" s="23"/>
    </row>
    <row r="129" spans="1:13" x14ac:dyDescent="0.3">
      <c r="A129" t="s">
        <v>517</v>
      </c>
      <c r="B129">
        <v>2</v>
      </c>
      <c r="C129">
        <v>5</v>
      </c>
      <c r="D129">
        <v>0.2</v>
      </c>
      <c r="E129" t="s">
        <v>2</v>
      </c>
      <c r="F129" t="s">
        <v>3</v>
      </c>
      <c r="G129" t="s">
        <v>3</v>
      </c>
      <c r="H129" t="s">
        <v>3</v>
      </c>
      <c r="I129" t="s">
        <v>3</v>
      </c>
      <c r="J129" s="57" t="str">
        <f>IF(Model_Time!$F129="---","---",(Model_Time!$F129/K129)-1)</f>
        <v>---</v>
      </c>
      <c r="K129" s="20" t="str">
        <f>IF(AND(Model_Time!$B129=0,Model_Time!$C129=0),Model_Time!$F129,K128)</f>
        <v>---</v>
      </c>
      <c r="M129" s="23"/>
    </row>
    <row r="130" spans="1:13" x14ac:dyDescent="0.3">
      <c r="A130" t="s">
        <v>517</v>
      </c>
      <c r="B130">
        <v>2</v>
      </c>
      <c r="C130">
        <v>10</v>
      </c>
      <c r="D130">
        <v>0.05</v>
      </c>
      <c r="E130" t="s">
        <v>2</v>
      </c>
      <c r="F130" t="s">
        <v>3</v>
      </c>
      <c r="G130" t="s">
        <v>3</v>
      </c>
      <c r="H130" t="s">
        <v>3</v>
      </c>
      <c r="I130" t="s">
        <v>3</v>
      </c>
      <c r="J130" s="58" t="str">
        <f>IF(Model_Time!$F130="---","---",(Model_Time!$F130/K130)-1)</f>
        <v>---</v>
      </c>
      <c r="K130" s="20" t="str">
        <f>IF(AND(Model_Time!$B130=0,Model_Time!$C130=0),Model_Time!$F130,K129)</f>
        <v>---</v>
      </c>
      <c r="M130" s="23"/>
    </row>
    <row r="131" spans="1:13" x14ac:dyDescent="0.3">
      <c r="A131" t="s">
        <v>517</v>
      </c>
      <c r="B131">
        <v>2</v>
      </c>
      <c r="C131">
        <v>10</v>
      </c>
      <c r="D131">
        <v>0.1</v>
      </c>
      <c r="E131" t="s">
        <v>2</v>
      </c>
      <c r="F131" t="s">
        <v>3</v>
      </c>
      <c r="G131" t="s">
        <v>3</v>
      </c>
      <c r="H131" t="s">
        <v>3</v>
      </c>
      <c r="I131" t="s">
        <v>3</v>
      </c>
      <c r="J131" s="57" t="str">
        <f>IF(Model_Time!$F131="---","---",(Model_Time!$F131/K131)-1)</f>
        <v>---</v>
      </c>
      <c r="K131" s="20" t="str">
        <f>IF(AND(Model_Time!$B131=0,Model_Time!$C131=0),Model_Time!$F131,K130)</f>
        <v>---</v>
      </c>
      <c r="M131" s="23"/>
    </row>
    <row r="132" spans="1:13" x14ac:dyDescent="0.3">
      <c r="A132" t="s">
        <v>517</v>
      </c>
      <c r="B132">
        <v>2</v>
      </c>
      <c r="C132">
        <v>10</v>
      </c>
      <c r="D132">
        <v>0.15</v>
      </c>
      <c r="E132" t="s">
        <v>2</v>
      </c>
      <c r="F132" t="s">
        <v>3</v>
      </c>
      <c r="G132" t="s">
        <v>3</v>
      </c>
      <c r="H132" t="s">
        <v>3</v>
      </c>
      <c r="I132" t="s">
        <v>3</v>
      </c>
      <c r="J132" s="58" t="str">
        <f>IF(Model_Time!$F132="---","---",(Model_Time!$F132/K132)-1)</f>
        <v>---</v>
      </c>
      <c r="K132" s="20" t="str">
        <f>IF(AND(Model_Time!$B132=0,Model_Time!$C132=0),Model_Time!$F132,K131)</f>
        <v>---</v>
      </c>
      <c r="M132" s="23"/>
    </row>
    <row r="133" spans="1:13" x14ac:dyDescent="0.3">
      <c r="A133" t="s">
        <v>517</v>
      </c>
      <c r="B133">
        <v>2</v>
      </c>
      <c r="C133">
        <v>10</v>
      </c>
      <c r="D133">
        <v>0.2</v>
      </c>
      <c r="E133" t="s">
        <v>2</v>
      </c>
      <c r="F133" t="s">
        <v>3</v>
      </c>
      <c r="G133" t="s">
        <v>3</v>
      </c>
      <c r="H133" t="s">
        <v>3</v>
      </c>
      <c r="I133" t="s">
        <v>3</v>
      </c>
      <c r="J133" s="57" t="str">
        <f>IF(Model_Time!$F133="---","---",(Model_Time!$F133/K133)-1)</f>
        <v>---</v>
      </c>
      <c r="K133" s="20" t="str">
        <f>IF(AND(Model_Time!$B133=0,Model_Time!$C133=0),Model_Time!$F133,K132)</f>
        <v>---</v>
      </c>
      <c r="M133" s="23"/>
    </row>
    <row r="134" spans="1:13" x14ac:dyDescent="0.3">
      <c r="A134" t="s">
        <v>517</v>
      </c>
      <c r="B134">
        <v>2</v>
      </c>
      <c r="C134">
        <v>25</v>
      </c>
      <c r="D134">
        <v>0.05</v>
      </c>
      <c r="E134" t="s">
        <v>2</v>
      </c>
      <c r="F134" t="s">
        <v>3</v>
      </c>
      <c r="G134" t="s">
        <v>3</v>
      </c>
      <c r="H134" t="s">
        <v>3</v>
      </c>
      <c r="I134" t="s">
        <v>3</v>
      </c>
      <c r="J134" s="58" t="str">
        <f>IF(Model_Time!$F134="---","---",(Model_Time!$F134/K134)-1)</f>
        <v>---</v>
      </c>
      <c r="K134" s="20" t="str">
        <f>IF(AND(Model_Time!$B134=0,Model_Time!$C134=0),Model_Time!$F134,K133)</f>
        <v>---</v>
      </c>
      <c r="M134" s="23"/>
    </row>
    <row r="135" spans="1:13" x14ac:dyDescent="0.3">
      <c r="A135" t="s">
        <v>517</v>
      </c>
      <c r="B135">
        <v>2</v>
      </c>
      <c r="C135">
        <v>25</v>
      </c>
      <c r="D135">
        <v>0.1</v>
      </c>
      <c r="E135" t="s">
        <v>2</v>
      </c>
      <c r="F135" t="s">
        <v>3</v>
      </c>
      <c r="G135" t="s">
        <v>3</v>
      </c>
      <c r="H135" t="s">
        <v>3</v>
      </c>
      <c r="I135" t="s">
        <v>3</v>
      </c>
      <c r="J135" s="57" t="str">
        <f>IF(Model_Time!$F135="---","---",(Model_Time!$F135/K135)-1)</f>
        <v>---</v>
      </c>
      <c r="K135" s="20" t="str">
        <f>IF(AND(Model_Time!$B135=0,Model_Time!$C135=0),Model_Time!$F135,K134)</f>
        <v>---</v>
      </c>
      <c r="M135" s="23"/>
    </row>
    <row r="136" spans="1:13" x14ac:dyDescent="0.3">
      <c r="A136" t="s">
        <v>517</v>
      </c>
      <c r="B136">
        <v>2</v>
      </c>
      <c r="C136">
        <v>25</v>
      </c>
      <c r="D136">
        <v>0.15</v>
      </c>
      <c r="E136" t="s">
        <v>2</v>
      </c>
      <c r="F136" t="s">
        <v>3</v>
      </c>
      <c r="G136" t="s">
        <v>3</v>
      </c>
      <c r="H136" t="s">
        <v>3</v>
      </c>
      <c r="I136" t="s">
        <v>3</v>
      </c>
      <c r="J136" s="58" t="str">
        <f>IF(Model_Time!$F136="---","---",(Model_Time!$F136/K136)-1)</f>
        <v>---</v>
      </c>
      <c r="K136" s="20" t="str">
        <f>IF(AND(Model_Time!$B136=0,Model_Time!$C136=0),Model_Time!$F136,K135)</f>
        <v>---</v>
      </c>
      <c r="M136" s="23"/>
    </row>
    <row r="137" spans="1:13" x14ac:dyDescent="0.3">
      <c r="A137" t="s">
        <v>517</v>
      </c>
      <c r="B137">
        <v>2</v>
      </c>
      <c r="C137">
        <v>25</v>
      </c>
      <c r="D137">
        <v>0.2</v>
      </c>
      <c r="E137" t="s">
        <v>2</v>
      </c>
      <c r="F137" t="s">
        <v>3</v>
      </c>
      <c r="G137" t="s">
        <v>3</v>
      </c>
      <c r="H137" t="s">
        <v>3</v>
      </c>
      <c r="I137" t="s">
        <v>3</v>
      </c>
      <c r="J137" s="57" t="str">
        <f>IF(Model_Time!$F137="---","---",(Model_Time!$F137/K137)-1)</f>
        <v>---</v>
      </c>
      <c r="K137" s="20" t="str">
        <f>IF(AND(Model_Time!$B137=0,Model_Time!$C137=0),Model_Time!$F137,K136)</f>
        <v>---</v>
      </c>
      <c r="M137" s="23"/>
    </row>
    <row r="138" spans="1:13" x14ac:dyDescent="0.3">
      <c r="A138" t="s">
        <v>517</v>
      </c>
      <c r="B138">
        <v>2</v>
      </c>
      <c r="C138">
        <v>50</v>
      </c>
      <c r="D138">
        <v>0.05</v>
      </c>
      <c r="E138" t="s">
        <v>2</v>
      </c>
      <c r="F138" t="s">
        <v>3</v>
      </c>
      <c r="G138" t="s">
        <v>3</v>
      </c>
      <c r="H138" t="s">
        <v>3</v>
      </c>
      <c r="I138" t="s">
        <v>3</v>
      </c>
      <c r="J138" s="58" t="str">
        <f>IF(Model_Time!$F138="---","---",(Model_Time!$F138/K138)-1)</f>
        <v>---</v>
      </c>
      <c r="K138" s="20" t="str">
        <f>IF(AND(Model_Time!$B138=0,Model_Time!$C138=0),Model_Time!$F138,K137)</f>
        <v>---</v>
      </c>
      <c r="M138" s="23"/>
    </row>
    <row r="139" spans="1:13" x14ac:dyDescent="0.3">
      <c r="A139" t="s">
        <v>517</v>
      </c>
      <c r="B139">
        <v>2</v>
      </c>
      <c r="C139">
        <v>50</v>
      </c>
      <c r="D139">
        <v>0.1</v>
      </c>
      <c r="E139" t="s">
        <v>2</v>
      </c>
      <c r="F139" t="s">
        <v>3</v>
      </c>
      <c r="G139" t="s">
        <v>3</v>
      </c>
      <c r="H139" t="s">
        <v>3</v>
      </c>
      <c r="I139" t="s">
        <v>3</v>
      </c>
      <c r="J139" s="57" t="str">
        <f>IF(Model_Time!$F139="---","---",(Model_Time!$F139/K139)-1)</f>
        <v>---</v>
      </c>
      <c r="K139" s="20" t="str">
        <f>IF(AND(Model_Time!$B139=0,Model_Time!$C139=0),Model_Time!$F139,K138)</f>
        <v>---</v>
      </c>
      <c r="M139" s="23"/>
    </row>
    <row r="140" spans="1:13" x14ac:dyDescent="0.3">
      <c r="A140" t="s">
        <v>517</v>
      </c>
      <c r="B140">
        <v>2</v>
      </c>
      <c r="C140">
        <v>50</v>
      </c>
      <c r="D140">
        <v>0.15</v>
      </c>
      <c r="E140" t="s">
        <v>2</v>
      </c>
      <c r="F140" t="s">
        <v>3</v>
      </c>
      <c r="G140" t="s">
        <v>3</v>
      </c>
      <c r="H140" t="s">
        <v>3</v>
      </c>
      <c r="I140" t="s">
        <v>3</v>
      </c>
      <c r="J140" s="58" t="str">
        <f>IF(Model_Time!$F140="---","---",(Model_Time!$F140/K140)-1)</f>
        <v>---</v>
      </c>
      <c r="K140" s="20" t="str">
        <f>IF(AND(Model_Time!$B140=0,Model_Time!$C140=0),Model_Time!$F140,K139)</f>
        <v>---</v>
      </c>
      <c r="M140" s="23"/>
    </row>
    <row r="141" spans="1:13" x14ac:dyDescent="0.3">
      <c r="A141" t="s">
        <v>517</v>
      </c>
      <c r="B141">
        <v>2</v>
      </c>
      <c r="C141">
        <v>50</v>
      </c>
      <c r="D141">
        <v>0.2</v>
      </c>
      <c r="E141" t="s">
        <v>2</v>
      </c>
      <c r="F141" t="s">
        <v>3</v>
      </c>
      <c r="G141" t="s">
        <v>3</v>
      </c>
      <c r="H141" t="s">
        <v>3</v>
      </c>
      <c r="I141" t="s">
        <v>3</v>
      </c>
      <c r="J141" s="57" t="str">
        <f>IF(Model_Time!$F141="---","---",(Model_Time!$F141/K141)-1)</f>
        <v>---</v>
      </c>
      <c r="K141" s="20" t="str">
        <f>IF(AND(Model_Time!$B141=0,Model_Time!$C141=0),Model_Time!$F141,K140)</f>
        <v>---</v>
      </c>
      <c r="M141" s="23"/>
    </row>
    <row r="142" spans="1:13" x14ac:dyDescent="0.3">
      <c r="A142" t="s">
        <v>517</v>
      </c>
      <c r="B142">
        <v>3</v>
      </c>
      <c r="C142">
        <v>0</v>
      </c>
      <c r="D142">
        <v>0.05</v>
      </c>
      <c r="E142" t="s">
        <v>2</v>
      </c>
      <c r="F142" t="s">
        <v>3</v>
      </c>
      <c r="G142" t="s">
        <v>3</v>
      </c>
      <c r="H142" t="s">
        <v>3</v>
      </c>
      <c r="I142" t="s">
        <v>3</v>
      </c>
      <c r="J142" s="58" t="str">
        <f>IF(Model_Time!$F142="---","---",(Model_Time!$F142/K142)-1)</f>
        <v>---</v>
      </c>
      <c r="K142" s="20" t="str">
        <f>IF(AND(Model_Time!$B142=0,Model_Time!$C142=0),Model_Time!$F142,K141)</f>
        <v>---</v>
      </c>
      <c r="M142" s="23"/>
    </row>
    <row r="143" spans="1:13" x14ac:dyDescent="0.3">
      <c r="A143" t="s">
        <v>517</v>
      </c>
      <c r="B143">
        <v>3</v>
      </c>
      <c r="C143">
        <v>0</v>
      </c>
      <c r="D143">
        <v>0.1</v>
      </c>
      <c r="E143" t="s">
        <v>2</v>
      </c>
      <c r="F143" t="s">
        <v>3</v>
      </c>
      <c r="G143" t="s">
        <v>3</v>
      </c>
      <c r="H143" t="s">
        <v>3</v>
      </c>
      <c r="I143" t="s">
        <v>3</v>
      </c>
      <c r="J143" s="57" t="str">
        <f>IF(Model_Time!$F143="---","---",(Model_Time!$F143/K143)-1)</f>
        <v>---</v>
      </c>
      <c r="K143" s="20" t="str">
        <f>IF(AND(Model_Time!$B143=0,Model_Time!$C143=0),Model_Time!$F143,K142)</f>
        <v>---</v>
      </c>
      <c r="M143" s="23"/>
    </row>
    <row r="144" spans="1:13" x14ac:dyDescent="0.3">
      <c r="A144" t="s">
        <v>517</v>
      </c>
      <c r="B144">
        <v>3</v>
      </c>
      <c r="C144">
        <v>0</v>
      </c>
      <c r="D144">
        <v>0.15</v>
      </c>
      <c r="E144" t="s">
        <v>2</v>
      </c>
      <c r="F144" t="s">
        <v>3</v>
      </c>
      <c r="G144" t="s">
        <v>3</v>
      </c>
      <c r="H144" t="s">
        <v>3</v>
      </c>
      <c r="I144" t="s">
        <v>3</v>
      </c>
      <c r="J144" s="58" t="str">
        <f>IF(Model_Time!$F144="---","---",(Model_Time!$F144/K144)-1)</f>
        <v>---</v>
      </c>
      <c r="K144" s="20" t="str">
        <f>IF(AND(Model_Time!$B144=0,Model_Time!$C144=0),Model_Time!$F144,K143)</f>
        <v>---</v>
      </c>
      <c r="M144" s="23"/>
    </row>
    <row r="145" spans="1:13" x14ac:dyDescent="0.3">
      <c r="A145" t="s">
        <v>517</v>
      </c>
      <c r="B145">
        <v>3</v>
      </c>
      <c r="C145">
        <v>0</v>
      </c>
      <c r="D145">
        <v>0.2</v>
      </c>
      <c r="E145" t="s">
        <v>2</v>
      </c>
      <c r="F145" t="s">
        <v>3</v>
      </c>
      <c r="G145" t="s">
        <v>3</v>
      </c>
      <c r="H145" t="s">
        <v>3</v>
      </c>
      <c r="I145" t="s">
        <v>3</v>
      </c>
      <c r="J145" s="57" t="str">
        <f>IF(Model_Time!$F145="---","---",(Model_Time!$F145/K145)-1)</f>
        <v>---</v>
      </c>
      <c r="K145" s="20" t="str">
        <f>IF(AND(Model_Time!$B145=0,Model_Time!$C145=0),Model_Time!$F145,K144)</f>
        <v>---</v>
      </c>
      <c r="M145" s="23"/>
    </row>
    <row r="146" spans="1:13" x14ac:dyDescent="0.3">
      <c r="A146" t="s">
        <v>517</v>
      </c>
      <c r="B146">
        <v>3</v>
      </c>
      <c r="C146">
        <v>10</v>
      </c>
      <c r="D146">
        <v>0.05</v>
      </c>
      <c r="E146" t="s">
        <v>2</v>
      </c>
      <c r="F146" t="s">
        <v>3</v>
      </c>
      <c r="G146" t="s">
        <v>3</v>
      </c>
      <c r="H146" t="s">
        <v>3</v>
      </c>
      <c r="I146" t="s">
        <v>3</v>
      </c>
      <c r="J146" s="58" t="str">
        <f>IF(Model_Time!$F146="---","---",(Model_Time!$F146/K146)-1)</f>
        <v>---</v>
      </c>
      <c r="K146" s="20" t="str">
        <f>IF(AND(Model_Time!$B146=0,Model_Time!$C146=0),Model_Time!$F146,K145)</f>
        <v>---</v>
      </c>
      <c r="M146" s="23"/>
    </row>
    <row r="147" spans="1:13" x14ac:dyDescent="0.3">
      <c r="A147" t="s">
        <v>517</v>
      </c>
      <c r="B147">
        <v>3</v>
      </c>
      <c r="C147">
        <v>10</v>
      </c>
      <c r="D147">
        <v>0.1</v>
      </c>
      <c r="E147" t="s">
        <v>2</v>
      </c>
      <c r="F147" t="s">
        <v>3</v>
      </c>
      <c r="G147" t="s">
        <v>3</v>
      </c>
      <c r="H147" t="s">
        <v>3</v>
      </c>
      <c r="I147" t="s">
        <v>3</v>
      </c>
      <c r="J147" s="57" t="str">
        <f>IF(Model_Time!$F147="---","---",(Model_Time!$F147/K147)-1)</f>
        <v>---</v>
      </c>
      <c r="K147" s="20" t="str">
        <f>IF(AND(Model_Time!$B147=0,Model_Time!$C147=0),Model_Time!$F147,K146)</f>
        <v>---</v>
      </c>
      <c r="M147" s="23"/>
    </row>
    <row r="148" spans="1:13" x14ac:dyDescent="0.3">
      <c r="A148" t="s">
        <v>517</v>
      </c>
      <c r="B148">
        <v>3</v>
      </c>
      <c r="C148">
        <v>10</v>
      </c>
      <c r="D148">
        <v>0.15</v>
      </c>
      <c r="E148" t="s">
        <v>2</v>
      </c>
      <c r="F148" t="s">
        <v>3</v>
      </c>
      <c r="G148" t="s">
        <v>3</v>
      </c>
      <c r="H148" t="s">
        <v>3</v>
      </c>
      <c r="I148" t="s">
        <v>3</v>
      </c>
      <c r="J148" s="58" t="str">
        <f>IF(Model_Time!$F148="---","---",(Model_Time!$F148/K148)-1)</f>
        <v>---</v>
      </c>
      <c r="K148" s="20" t="str">
        <f>IF(AND(Model_Time!$B148=0,Model_Time!$C148=0),Model_Time!$F148,K147)</f>
        <v>---</v>
      </c>
      <c r="M148" s="23"/>
    </row>
    <row r="149" spans="1:13" x14ac:dyDescent="0.3">
      <c r="A149" t="s">
        <v>517</v>
      </c>
      <c r="B149">
        <v>3</v>
      </c>
      <c r="C149">
        <v>10</v>
      </c>
      <c r="D149">
        <v>0.2</v>
      </c>
      <c r="E149" t="s">
        <v>2</v>
      </c>
      <c r="F149" t="s">
        <v>3</v>
      </c>
      <c r="G149" t="s">
        <v>3</v>
      </c>
      <c r="H149" t="s">
        <v>3</v>
      </c>
      <c r="I149" t="s">
        <v>3</v>
      </c>
      <c r="J149" s="57" t="str">
        <f>IF(Model_Time!$F149="---","---",(Model_Time!$F149/K149)-1)</f>
        <v>---</v>
      </c>
      <c r="K149" s="20" t="str">
        <f>IF(AND(Model_Time!$B149=0,Model_Time!$C149=0),Model_Time!$F149,K148)</f>
        <v>---</v>
      </c>
      <c r="M149" s="23"/>
    </row>
    <row r="150" spans="1:13" x14ac:dyDescent="0.3">
      <c r="A150" t="s">
        <v>517</v>
      </c>
      <c r="B150">
        <v>3</v>
      </c>
      <c r="C150">
        <v>25</v>
      </c>
      <c r="D150">
        <v>0.05</v>
      </c>
      <c r="E150" t="s">
        <v>2</v>
      </c>
      <c r="F150" t="s">
        <v>3</v>
      </c>
      <c r="G150" t="s">
        <v>3</v>
      </c>
      <c r="H150" t="s">
        <v>3</v>
      </c>
      <c r="I150" t="s">
        <v>3</v>
      </c>
      <c r="J150" s="58" t="str">
        <f>IF(Model_Time!$F150="---","---",(Model_Time!$F150/K150)-1)</f>
        <v>---</v>
      </c>
      <c r="K150" s="20" t="str">
        <f>IF(AND(Model_Time!$B150=0,Model_Time!$C150=0),Model_Time!$F150,K149)</f>
        <v>---</v>
      </c>
      <c r="M150" s="23"/>
    </row>
    <row r="151" spans="1:13" x14ac:dyDescent="0.3">
      <c r="A151" t="s">
        <v>517</v>
      </c>
      <c r="B151">
        <v>3</v>
      </c>
      <c r="C151">
        <v>25</v>
      </c>
      <c r="D151">
        <v>0.1</v>
      </c>
      <c r="E151" t="s">
        <v>2</v>
      </c>
      <c r="F151" t="s">
        <v>3</v>
      </c>
      <c r="G151" t="s">
        <v>3</v>
      </c>
      <c r="H151" t="s">
        <v>3</v>
      </c>
      <c r="I151" t="s">
        <v>3</v>
      </c>
      <c r="J151" s="57" t="str">
        <f>IF(Model_Time!$F151="---","---",(Model_Time!$F151/K151)-1)</f>
        <v>---</v>
      </c>
      <c r="K151" s="20" t="str">
        <f>IF(AND(Model_Time!$B151=0,Model_Time!$C151=0),Model_Time!$F151,K150)</f>
        <v>---</v>
      </c>
      <c r="M151" s="23"/>
    </row>
    <row r="152" spans="1:13" x14ac:dyDescent="0.3">
      <c r="A152" t="s">
        <v>517</v>
      </c>
      <c r="B152">
        <v>3</v>
      </c>
      <c r="C152">
        <v>25</v>
      </c>
      <c r="D152">
        <v>0.15</v>
      </c>
      <c r="E152" t="s">
        <v>2</v>
      </c>
      <c r="F152" t="s">
        <v>3</v>
      </c>
      <c r="G152" t="s">
        <v>3</v>
      </c>
      <c r="H152" t="s">
        <v>3</v>
      </c>
      <c r="I152" t="s">
        <v>3</v>
      </c>
      <c r="J152" s="58" t="str">
        <f>IF(Model_Time!$F152="---","---",(Model_Time!$F152/K152)-1)</f>
        <v>---</v>
      </c>
      <c r="K152" s="20" t="str">
        <f>IF(AND(Model_Time!$B152=0,Model_Time!$C152=0),Model_Time!$F152,K151)</f>
        <v>---</v>
      </c>
      <c r="M152" s="23"/>
    </row>
    <row r="153" spans="1:13" x14ac:dyDescent="0.3">
      <c r="A153" t="s">
        <v>517</v>
      </c>
      <c r="B153">
        <v>3</v>
      </c>
      <c r="C153">
        <v>25</v>
      </c>
      <c r="D153">
        <v>0.2</v>
      </c>
      <c r="E153" t="s">
        <v>2</v>
      </c>
      <c r="F153" t="s">
        <v>3</v>
      </c>
      <c r="G153" t="s">
        <v>3</v>
      </c>
      <c r="H153" t="s">
        <v>3</v>
      </c>
      <c r="I153" t="s">
        <v>3</v>
      </c>
      <c r="J153" s="57" t="str">
        <f>IF(Model_Time!$F153="---","---",(Model_Time!$F153/K153)-1)</f>
        <v>---</v>
      </c>
      <c r="K153" s="20" t="str">
        <f>IF(AND(Model_Time!$B153=0,Model_Time!$C153=0),Model_Time!$F153,K152)</f>
        <v>---</v>
      </c>
      <c r="M153" s="23"/>
    </row>
    <row r="154" spans="1:13" x14ac:dyDescent="0.3">
      <c r="A154" t="s">
        <v>517</v>
      </c>
      <c r="B154">
        <v>3</v>
      </c>
      <c r="C154">
        <v>50</v>
      </c>
      <c r="D154">
        <v>0.05</v>
      </c>
      <c r="E154" t="s">
        <v>2</v>
      </c>
      <c r="F154" t="s">
        <v>3</v>
      </c>
      <c r="G154" t="s">
        <v>3</v>
      </c>
      <c r="H154" t="s">
        <v>3</v>
      </c>
      <c r="I154" t="s">
        <v>3</v>
      </c>
      <c r="J154" s="58" t="str">
        <f>IF(Model_Time!$F154="---","---",(Model_Time!$F154/K154)-1)</f>
        <v>---</v>
      </c>
      <c r="K154" s="20" t="str">
        <f>IF(AND(Model_Time!$B154=0,Model_Time!$C154=0),Model_Time!$F154,K153)</f>
        <v>---</v>
      </c>
      <c r="M154" s="23"/>
    </row>
    <row r="155" spans="1:13" x14ac:dyDescent="0.3">
      <c r="A155" t="s">
        <v>517</v>
      </c>
      <c r="B155">
        <v>3</v>
      </c>
      <c r="C155">
        <v>50</v>
      </c>
      <c r="D155">
        <v>0.1</v>
      </c>
      <c r="E155" t="s">
        <v>2</v>
      </c>
      <c r="F155" t="s">
        <v>3</v>
      </c>
      <c r="G155" t="s">
        <v>3</v>
      </c>
      <c r="H155" t="s">
        <v>3</v>
      </c>
      <c r="I155" t="s">
        <v>3</v>
      </c>
      <c r="J155" s="57" t="str">
        <f>IF(Model_Time!$F155="---","---",(Model_Time!$F155/K155)-1)</f>
        <v>---</v>
      </c>
      <c r="K155" s="20" t="str">
        <f>IF(AND(Model_Time!$B155=0,Model_Time!$C155=0),Model_Time!$F155,K154)</f>
        <v>---</v>
      </c>
      <c r="M155" s="23"/>
    </row>
    <row r="156" spans="1:13" x14ac:dyDescent="0.3">
      <c r="A156" t="s">
        <v>517</v>
      </c>
      <c r="B156">
        <v>3</v>
      </c>
      <c r="C156">
        <v>50</v>
      </c>
      <c r="D156">
        <v>0.15</v>
      </c>
      <c r="E156" t="s">
        <v>2</v>
      </c>
      <c r="F156" t="s">
        <v>3</v>
      </c>
      <c r="G156" t="s">
        <v>3</v>
      </c>
      <c r="H156" t="s">
        <v>3</v>
      </c>
      <c r="I156" t="s">
        <v>3</v>
      </c>
      <c r="J156" s="58" t="str">
        <f>IF(Model_Time!$F156="---","---",(Model_Time!$F156/K156)-1)</f>
        <v>---</v>
      </c>
      <c r="K156" s="20" t="str">
        <f>IF(AND(Model_Time!$B156=0,Model_Time!$C156=0),Model_Time!$F156,K155)</f>
        <v>---</v>
      </c>
      <c r="M156" s="23"/>
    </row>
    <row r="157" spans="1:13" x14ac:dyDescent="0.3">
      <c r="A157" t="s">
        <v>517</v>
      </c>
      <c r="B157">
        <v>3</v>
      </c>
      <c r="C157">
        <v>50</v>
      </c>
      <c r="D157">
        <v>0.2</v>
      </c>
      <c r="E157" t="s">
        <v>2</v>
      </c>
      <c r="F157" t="s">
        <v>3</v>
      </c>
      <c r="G157" t="s">
        <v>3</v>
      </c>
      <c r="H157" t="s">
        <v>3</v>
      </c>
      <c r="I157" t="s">
        <v>3</v>
      </c>
      <c r="J157" s="57" t="str">
        <f>IF(Model_Time!$F157="---","---",(Model_Time!$F157/K157)-1)</f>
        <v>---</v>
      </c>
      <c r="K157" s="20" t="str">
        <f>IF(AND(Model_Time!$B157=0,Model_Time!$C157=0),Model_Time!$F157,K156)</f>
        <v>---</v>
      </c>
      <c r="M157" s="23"/>
    </row>
    <row r="158" spans="1:13" x14ac:dyDescent="0.3">
      <c r="A158" t="s">
        <v>514</v>
      </c>
      <c r="B158">
        <v>0</v>
      </c>
      <c r="C158">
        <v>0</v>
      </c>
      <c r="D158">
        <v>0.05</v>
      </c>
      <c r="E158" t="s">
        <v>2</v>
      </c>
      <c r="F158" t="s">
        <v>3</v>
      </c>
      <c r="G158" t="s">
        <v>3</v>
      </c>
      <c r="H158" t="s">
        <v>3</v>
      </c>
      <c r="I158" t="s">
        <v>3</v>
      </c>
      <c r="J158" s="58" t="str">
        <f>IF(Model_Time!$F158="---","---",(Model_Time!$F158/K158)-1)</f>
        <v>---</v>
      </c>
      <c r="K158" s="20" t="str">
        <f>IF(AND(Model_Time!$B158=0,Model_Time!$C158=0),Model_Time!$F158,K157)</f>
        <v>---</v>
      </c>
      <c r="M158" s="23"/>
    </row>
    <row r="159" spans="1:13" x14ac:dyDescent="0.3">
      <c r="A159" t="s">
        <v>514</v>
      </c>
      <c r="B159">
        <v>0</v>
      </c>
      <c r="C159">
        <v>0</v>
      </c>
      <c r="D159">
        <v>0.1</v>
      </c>
      <c r="E159" t="s">
        <v>2</v>
      </c>
      <c r="F159" t="s">
        <v>3</v>
      </c>
      <c r="G159" t="s">
        <v>3</v>
      </c>
      <c r="H159" t="s">
        <v>3</v>
      </c>
      <c r="I159" t="s">
        <v>3</v>
      </c>
      <c r="J159" s="57" t="str">
        <f>IF(Model_Time!$F159="---","---",(Model_Time!$F159/K159)-1)</f>
        <v>---</v>
      </c>
      <c r="K159" s="20" t="str">
        <f>IF(AND(Model_Time!$B159=0,Model_Time!$C159=0),Model_Time!$F159,K158)</f>
        <v>---</v>
      </c>
      <c r="M159" s="23"/>
    </row>
    <row r="160" spans="1:13" x14ac:dyDescent="0.3">
      <c r="A160" t="s">
        <v>514</v>
      </c>
      <c r="B160">
        <v>0</v>
      </c>
      <c r="C160">
        <v>0</v>
      </c>
      <c r="D160">
        <v>0.15</v>
      </c>
      <c r="E160" t="s">
        <v>2</v>
      </c>
      <c r="F160" t="s">
        <v>3</v>
      </c>
      <c r="G160" t="s">
        <v>3</v>
      </c>
      <c r="H160" t="s">
        <v>3</v>
      </c>
      <c r="I160" t="s">
        <v>3</v>
      </c>
      <c r="J160" s="58" t="str">
        <f>IF(Model_Time!$F160="---","---",(Model_Time!$F160/K160)-1)</f>
        <v>---</v>
      </c>
      <c r="K160" s="20" t="str">
        <f>IF(AND(Model_Time!$B160=0,Model_Time!$C160=0),Model_Time!$F160,K159)</f>
        <v>---</v>
      </c>
      <c r="M160" s="23"/>
    </row>
    <row r="161" spans="1:13" x14ac:dyDescent="0.3">
      <c r="A161" t="s">
        <v>514</v>
      </c>
      <c r="B161">
        <v>0</v>
      </c>
      <c r="C161">
        <v>0</v>
      </c>
      <c r="D161">
        <v>0.2</v>
      </c>
      <c r="E161" t="s">
        <v>2</v>
      </c>
      <c r="F161" t="s">
        <v>3</v>
      </c>
      <c r="G161" t="s">
        <v>3</v>
      </c>
      <c r="H161" t="s">
        <v>3</v>
      </c>
      <c r="I161" t="s">
        <v>3</v>
      </c>
      <c r="J161" s="57" t="str">
        <f>IF(Model_Time!$F161="---","---",(Model_Time!$F161/K161)-1)</f>
        <v>---</v>
      </c>
      <c r="K161" s="20" t="str">
        <f>IF(AND(Model_Time!$B161=0,Model_Time!$C161=0),Model_Time!$F161,K160)</f>
        <v>---</v>
      </c>
      <c r="M161" s="23"/>
    </row>
    <row r="162" spans="1:13" x14ac:dyDescent="0.3">
      <c r="A162" t="s">
        <v>514</v>
      </c>
      <c r="B162">
        <v>1</v>
      </c>
      <c r="C162">
        <v>5</v>
      </c>
      <c r="D162">
        <v>0.05</v>
      </c>
      <c r="E162" t="s">
        <v>2</v>
      </c>
      <c r="F162" t="s">
        <v>3</v>
      </c>
      <c r="G162" t="s">
        <v>3</v>
      </c>
      <c r="H162" t="s">
        <v>3</v>
      </c>
      <c r="I162" t="s">
        <v>3</v>
      </c>
      <c r="J162" s="58" t="str">
        <f>IF(Model_Time!$F162="---","---",(Model_Time!$F162/K162)-1)</f>
        <v>---</v>
      </c>
      <c r="K162" s="20" t="str">
        <f>IF(AND(Model_Time!$B162=0,Model_Time!$C162=0),Model_Time!$F162,K161)</f>
        <v>---</v>
      </c>
      <c r="M162" s="23"/>
    </row>
    <row r="163" spans="1:13" x14ac:dyDescent="0.3">
      <c r="A163" t="s">
        <v>514</v>
      </c>
      <c r="B163">
        <v>1</v>
      </c>
      <c r="C163">
        <v>5</v>
      </c>
      <c r="D163">
        <v>0.1</v>
      </c>
      <c r="E163" t="s">
        <v>2</v>
      </c>
      <c r="F163" t="s">
        <v>3</v>
      </c>
      <c r="G163" t="s">
        <v>3</v>
      </c>
      <c r="H163" t="s">
        <v>3</v>
      </c>
      <c r="I163" t="s">
        <v>3</v>
      </c>
      <c r="J163" s="57" t="str">
        <f>IF(Model_Time!$F163="---","---",(Model_Time!$F163/K163)-1)</f>
        <v>---</v>
      </c>
      <c r="K163" s="20" t="str">
        <f>IF(AND(Model_Time!$B163=0,Model_Time!$C163=0),Model_Time!$F163,K162)</f>
        <v>---</v>
      </c>
      <c r="M163" s="23"/>
    </row>
    <row r="164" spans="1:13" x14ac:dyDescent="0.3">
      <c r="A164" t="s">
        <v>514</v>
      </c>
      <c r="B164">
        <v>1</v>
      </c>
      <c r="C164">
        <v>5</v>
      </c>
      <c r="D164">
        <v>0.15</v>
      </c>
      <c r="E164" t="s">
        <v>2</v>
      </c>
      <c r="F164" t="s">
        <v>3</v>
      </c>
      <c r="G164" t="s">
        <v>3</v>
      </c>
      <c r="H164" t="s">
        <v>3</v>
      </c>
      <c r="I164" t="s">
        <v>3</v>
      </c>
      <c r="J164" s="58" t="str">
        <f>IF(Model_Time!$F164="---","---",(Model_Time!$F164/K164)-1)</f>
        <v>---</v>
      </c>
      <c r="K164" s="20" t="str">
        <f>IF(AND(Model_Time!$B164=0,Model_Time!$C164=0),Model_Time!$F164,K163)</f>
        <v>---</v>
      </c>
      <c r="M164" s="23"/>
    </row>
    <row r="165" spans="1:13" x14ac:dyDescent="0.3">
      <c r="A165" t="s">
        <v>514</v>
      </c>
      <c r="B165">
        <v>1</v>
      </c>
      <c r="C165">
        <v>5</v>
      </c>
      <c r="D165">
        <v>0.2</v>
      </c>
      <c r="E165" t="s">
        <v>2</v>
      </c>
      <c r="F165" t="s">
        <v>3</v>
      </c>
      <c r="G165" t="s">
        <v>3</v>
      </c>
      <c r="H165" t="s">
        <v>3</v>
      </c>
      <c r="I165" t="s">
        <v>3</v>
      </c>
      <c r="J165" s="57" t="str">
        <f>IF(Model_Time!$F165="---","---",(Model_Time!$F165/K165)-1)</f>
        <v>---</v>
      </c>
      <c r="K165" s="20" t="str">
        <f>IF(AND(Model_Time!$B165=0,Model_Time!$C165=0),Model_Time!$F165,K164)</f>
        <v>---</v>
      </c>
      <c r="M165" s="23"/>
    </row>
    <row r="166" spans="1:13" x14ac:dyDescent="0.3">
      <c r="A166" t="s">
        <v>514</v>
      </c>
      <c r="B166">
        <v>1</v>
      </c>
      <c r="C166">
        <v>10</v>
      </c>
      <c r="D166">
        <v>0.05</v>
      </c>
      <c r="E166" t="s">
        <v>2</v>
      </c>
      <c r="F166" t="s">
        <v>3</v>
      </c>
      <c r="G166" t="s">
        <v>3</v>
      </c>
      <c r="H166" t="s">
        <v>3</v>
      </c>
      <c r="I166" t="s">
        <v>3</v>
      </c>
      <c r="J166" s="58" t="str">
        <f>IF(Model_Time!$F166="---","---",(Model_Time!$F166/K166)-1)</f>
        <v>---</v>
      </c>
      <c r="K166" s="20" t="str">
        <f>IF(AND(Model_Time!$B166=0,Model_Time!$C166=0),Model_Time!$F166,K165)</f>
        <v>---</v>
      </c>
      <c r="M166" s="23"/>
    </row>
    <row r="167" spans="1:13" x14ac:dyDescent="0.3">
      <c r="A167" t="s">
        <v>514</v>
      </c>
      <c r="B167">
        <v>1</v>
      </c>
      <c r="C167">
        <v>10</v>
      </c>
      <c r="D167">
        <v>0.1</v>
      </c>
      <c r="E167" t="s">
        <v>2</v>
      </c>
      <c r="F167" t="s">
        <v>3</v>
      </c>
      <c r="G167" t="s">
        <v>3</v>
      </c>
      <c r="H167" t="s">
        <v>3</v>
      </c>
      <c r="I167" t="s">
        <v>3</v>
      </c>
      <c r="J167" s="57" t="str">
        <f>IF(Model_Time!$F167="---","---",(Model_Time!$F167/K167)-1)</f>
        <v>---</v>
      </c>
      <c r="K167" s="20" t="str">
        <f>IF(AND(Model_Time!$B167=0,Model_Time!$C167=0),Model_Time!$F167,K166)</f>
        <v>---</v>
      </c>
      <c r="M167" s="23"/>
    </row>
    <row r="168" spans="1:13" x14ac:dyDescent="0.3">
      <c r="A168" t="s">
        <v>514</v>
      </c>
      <c r="B168">
        <v>1</v>
      </c>
      <c r="C168">
        <v>10</v>
      </c>
      <c r="D168">
        <v>0.15</v>
      </c>
      <c r="E168" t="s">
        <v>2</v>
      </c>
      <c r="F168" t="s">
        <v>3</v>
      </c>
      <c r="G168" t="s">
        <v>3</v>
      </c>
      <c r="H168" t="s">
        <v>3</v>
      </c>
      <c r="I168" t="s">
        <v>3</v>
      </c>
      <c r="J168" s="58" t="str">
        <f>IF(Model_Time!$F168="---","---",(Model_Time!$F168/K168)-1)</f>
        <v>---</v>
      </c>
      <c r="K168" s="20" t="str">
        <f>IF(AND(Model_Time!$B168=0,Model_Time!$C168=0),Model_Time!$F168,K167)</f>
        <v>---</v>
      </c>
      <c r="M168" s="23"/>
    </row>
    <row r="169" spans="1:13" x14ac:dyDescent="0.3">
      <c r="A169" t="s">
        <v>514</v>
      </c>
      <c r="B169">
        <v>1</v>
      </c>
      <c r="C169">
        <v>10</v>
      </c>
      <c r="D169">
        <v>0.2</v>
      </c>
      <c r="E169" t="s">
        <v>2</v>
      </c>
      <c r="F169" t="s">
        <v>3</v>
      </c>
      <c r="G169" t="s">
        <v>3</v>
      </c>
      <c r="H169" t="s">
        <v>3</v>
      </c>
      <c r="I169" t="s">
        <v>3</v>
      </c>
      <c r="J169" s="57" t="str">
        <f>IF(Model_Time!$F169="---","---",(Model_Time!$F169/K169)-1)</f>
        <v>---</v>
      </c>
      <c r="K169" s="20" t="str">
        <f>IF(AND(Model_Time!$B169=0,Model_Time!$C169=0),Model_Time!$F169,K168)</f>
        <v>---</v>
      </c>
      <c r="M169" s="23"/>
    </row>
    <row r="170" spans="1:13" x14ac:dyDescent="0.3">
      <c r="A170" t="s">
        <v>514</v>
      </c>
      <c r="B170">
        <v>1</v>
      </c>
      <c r="C170">
        <v>25</v>
      </c>
      <c r="D170">
        <v>0.05</v>
      </c>
      <c r="E170" t="s">
        <v>2</v>
      </c>
      <c r="F170" t="s">
        <v>3</v>
      </c>
      <c r="G170" t="s">
        <v>3</v>
      </c>
      <c r="H170" t="s">
        <v>3</v>
      </c>
      <c r="I170" t="s">
        <v>3</v>
      </c>
      <c r="J170" s="58" t="str">
        <f>IF(Model_Time!$F170="---","---",(Model_Time!$F170/K170)-1)</f>
        <v>---</v>
      </c>
      <c r="K170" s="20" t="str">
        <f>IF(AND(Model_Time!$B170=0,Model_Time!$C170=0),Model_Time!$F170,K169)</f>
        <v>---</v>
      </c>
      <c r="M170" s="23"/>
    </row>
    <row r="171" spans="1:13" x14ac:dyDescent="0.3">
      <c r="A171" t="s">
        <v>514</v>
      </c>
      <c r="B171">
        <v>1</v>
      </c>
      <c r="C171">
        <v>25</v>
      </c>
      <c r="D171">
        <v>0.1</v>
      </c>
      <c r="E171" t="s">
        <v>2</v>
      </c>
      <c r="F171" t="s">
        <v>3</v>
      </c>
      <c r="G171" t="s">
        <v>3</v>
      </c>
      <c r="H171" t="s">
        <v>3</v>
      </c>
      <c r="I171" t="s">
        <v>3</v>
      </c>
      <c r="J171" s="57" t="str">
        <f>IF(Model_Time!$F171="---","---",(Model_Time!$F171/K171)-1)</f>
        <v>---</v>
      </c>
      <c r="K171" s="20" t="str">
        <f>IF(AND(Model_Time!$B171=0,Model_Time!$C171=0),Model_Time!$F171,K170)</f>
        <v>---</v>
      </c>
      <c r="M171" s="23"/>
    </row>
    <row r="172" spans="1:13" x14ac:dyDescent="0.3">
      <c r="A172" t="s">
        <v>514</v>
      </c>
      <c r="B172">
        <v>1</v>
      </c>
      <c r="C172">
        <v>25</v>
      </c>
      <c r="D172">
        <v>0.15</v>
      </c>
      <c r="E172" t="s">
        <v>2</v>
      </c>
      <c r="F172" t="s">
        <v>3</v>
      </c>
      <c r="G172" t="s">
        <v>3</v>
      </c>
      <c r="H172" t="s">
        <v>3</v>
      </c>
      <c r="I172" t="s">
        <v>3</v>
      </c>
      <c r="J172" s="58" t="str">
        <f>IF(Model_Time!$F172="---","---",(Model_Time!$F172/K172)-1)</f>
        <v>---</v>
      </c>
      <c r="K172" s="20" t="str">
        <f>IF(AND(Model_Time!$B172=0,Model_Time!$C172=0),Model_Time!$F172,K171)</f>
        <v>---</v>
      </c>
      <c r="M172" s="23"/>
    </row>
    <row r="173" spans="1:13" x14ac:dyDescent="0.3">
      <c r="A173" t="s">
        <v>514</v>
      </c>
      <c r="B173">
        <v>1</v>
      </c>
      <c r="C173">
        <v>25</v>
      </c>
      <c r="D173">
        <v>0.2</v>
      </c>
      <c r="E173" t="s">
        <v>2</v>
      </c>
      <c r="F173" t="s">
        <v>3</v>
      </c>
      <c r="G173" t="s">
        <v>3</v>
      </c>
      <c r="H173" t="s">
        <v>3</v>
      </c>
      <c r="I173" t="s">
        <v>3</v>
      </c>
      <c r="J173" s="57" t="str">
        <f>IF(Model_Time!$F173="---","---",(Model_Time!$F173/K173)-1)</f>
        <v>---</v>
      </c>
      <c r="K173" s="20" t="str">
        <f>IF(AND(Model_Time!$B173=0,Model_Time!$C173=0),Model_Time!$F173,K172)</f>
        <v>---</v>
      </c>
      <c r="M173" s="23"/>
    </row>
    <row r="174" spans="1:13" x14ac:dyDescent="0.3">
      <c r="A174" t="s">
        <v>514</v>
      </c>
      <c r="B174">
        <v>1</v>
      </c>
      <c r="C174">
        <v>50</v>
      </c>
      <c r="D174">
        <v>0.05</v>
      </c>
      <c r="E174" t="s">
        <v>2</v>
      </c>
      <c r="F174" t="s">
        <v>3</v>
      </c>
      <c r="G174" t="s">
        <v>3</v>
      </c>
      <c r="H174" t="s">
        <v>3</v>
      </c>
      <c r="I174" t="s">
        <v>3</v>
      </c>
      <c r="J174" s="58" t="str">
        <f>IF(Model_Time!$F174="---","---",(Model_Time!$F174/K174)-1)</f>
        <v>---</v>
      </c>
      <c r="K174" s="20" t="str">
        <f>IF(AND(Model_Time!$B174=0,Model_Time!$C174=0),Model_Time!$F174,K173)</f>
        <v>---</v>
      </c>
      <c r="M174" s="23"/>
    </row>
    <row r="175" spans="1:13" x14ac:dyDescent="0.3">
      <c r="A175" t="s">
        <v>514</v>
      </c>
      <c r="B175">
        <v>1</v>
      </c>
      <c r="C175">
        <v>50</v>
      </c>
      <c r="D175">
        <v>0.1</v>
      </c>
      <c r="E175" t="s">
        <v>2</v>
      </c>
      <c r="F175" t="s">
        <v>3</v>
      </c>
      <c r="G175" t="s">
        <v>3</v>
      </c>
      <c r="H175" t="s">
        <v>3</v>
      </c>
      <c r="I175" t="s">
        <v>3</v>
      </c>
      <c r="J175" s="57" t="str">
        <f>IF(Model_Time!$F175="---","---",(Model_Time!$F175/K175)-1)</f>
        <v>---</v>
      </c>
      <c r="K175" s="20" t="str">
        <f>IF(AND(Model_Time!$B175=0,Model_Time!$C175=0),Model_Time!$F175,K174)</f>
        <v>---</v>
      </c>
      <c r="M175" s="23"/>
    </row>
    <row r="176" spans="1:13" x14ac:dyDescent="0.3">
      <c r="A176" t="s">
        <v>514</v>
      </c>
      <c r="B176">
        <v>1</v>
      </c>
      <c r="C176">
        <v>50</v>
      </c>
      <c r="D176">
        <v>0.15</v>
      </c>
      <c r="E176" t="s">
        <v>2</v>
      </c>
      <c r="F176" t="s">
        <v>3</v>
      </c>
      <c r="G176" t="s">
        <v>3</v>
      </c>
      <c r="H176" t="s">
        <v>3</v>
      </c>
      <c r="I176" t="s">
        <v>3</v>
      </c>
      <c r="J176" s="58" t="str">
        <f>IF(Model_Time!$F176="---","---",(Model_Time!$F176/K176)-1)</f>
        <v>---</v>
      </c>
      <c r="K176" s="20" t="str">
        <f>IF(AND(Model_Time!$B176=0,Model_Time!$C176=0),Model_Time!$F176,K175)</f>
        <v>---</v>
      </c>
      <c r="M176" s="23"/>
    </row>
    <row r="177" spans="1:13" x14ac:dyDescent="0.3">
      <c r="A177" t="s">
        <v>514</v>
      </c>
      <c r="B177">
        <v>1</v>
      </c>
      <c r="C177">
        <v>50</v>
      </c>
      <c r="D177">
        <v>0.2</v>
      </c>
      <c r="E177" t="s">
        <v>2</v>
      </c>
      <c r="F177" t="s">
        <v>3</v>
      </c>
      <c r="G177" t="s">
        <v>3</v>
      </c>
      <c r="H177" t="s">
        <v>3</v>
      </c>
      <c r="I177" t="s">
        <v>3</v>
      </c>
      <c r="J177" s="57" t="str">
        <f>IF(Model_Time!$F177="---","---",(Model_Time!$F177/K177)-1)</f>
        <v>---</v>
      </c>
      <c r="K177" s="20" t="str">
        <f>IF(AND(Model_Time!$B177=0,Model_Time!$C177=0),Model_Time!$F177,K176)</f>
        <v>---</v>
      </c>
      <c r="M177" s="23"/>
    </row>
    <row r="178" spans="1:13" x14ac:dyDescent="0.3">
      <c r="A178" t="s">
        <v>514</v>
      </c>
      <c r="B178">
        <v>2</v>
      </c>
      <c r="C178">
        <v>5</v>
      </c>
      <c r="D178">
        <v>0.05</v>
      </c>
      <c r="E178" t="s">
        <v>2</v>
      </c>
      <c r="F178" t="s">
        <v>3</v>
      </c>
      <c r="G178" t="s">
        <v>3</v>
      </c>
      <c r="H178" t="s">
        <v>3</v>
      </c>
      <c r="I178" t="s">
        <v>3</v>
      </c>
      <c r="J178" s="58" t="str">
        <f>IF(Model_Time!$F178="---","---",(Model_Time!$F178/K178)-1)</f>
        <v>---</v>
      </c>
      <c r="K178" s="20" t="str">
        <f>IF(AND(Model_Time!$B178=0,Model_Time!$C178=0),Model_Time!$F178,K177)</f>
        <v>---</v>
      </c>
      <c r="M178" s="23"/>
    </row>
    <row r="179" spans="1:13" x14ac:dyDescent="0.3">
      <c r="A179" t="s">
        <v>514</v>
      </c>
      <c r="B179">
        <v>2</v>
      </c>
      <c r="C179">
        <v>5</v>
      </c>
      <c r="D179">
        <v>0.1</v>
      </c>
      <c r="E179" t="s">
        <v>2</v>
      </c>
      <c r="F179" t="s">
        <v>3</v>
      </c>
      <c r="G179" t="s">
        <v>3</v>
      </c>
      <c r="H179" t="s">
        <v>3</v>
      </c>
      <c r="I179" t="s">
        <v>3</v>
      </c>
      <c r="J179" s="57" t="str">
        <f>IF(Model_Time!$F179="---","---",(Model_Time!$F179/K179)-1)</f>
        <v>---</v>
      </c>
      <c r="K179" s="20" t="str">
        <f>IF(AND(Model_Time!$B179=0,Model_Time!$C179=0),Model_Time!$F179,K178)</f>
        <v>---</v>
      </c>
      <c r="M179" s="23"/>
    </row>
    <row r="180" spans="1:13" x14ac:dyDescent="0.3">
      <c r="A180" t="s">
        <v>514</v>
      </c>
      <c r="B180">
        <v>2</v>
      </c>
      <c r="C180">
        <v>5</v>
      </c>
      <c r="D180">
        <v>0.15</v>
      </c>
      <c r="E180" t="s">
        <v>2</v>
      </c>
      <c r="F180" t="s">
        <v>3</v>
      </c>
      <c r="G180" t="s">
        <v>3</v>
      </c>
      <c r="H180" t="s">
        <v>3</v>
      </c>
      <c r="I180" t="s">
        <v>3</v>
      </c>
      <c r="J180" s="58" t="str">
        <f>IF(Model_Time!$F180="---","---",(Model_Time!$F180/K180)-1)</f>
        <v>---</v>
      </c>
      <c r="K180" s="20" t="str">
        <f>IF(AND(Model_Time!$B180=0,Model_Time!$C180=0),Model_Time!$F180,K179)</f>
        <v>---</v>
      </c>
      <c r="M180" s="23"/>
    </row>
    <row r="181" spans="1:13" x14ac:dyDescent="0.3">
      <c r="A181" t="s">
        <v>514</v>
      </c>
      <c r="B181">
        <v>2</v>
      </c>
      <c r="C181">
        <v>5</v>
      </c>
      <c r="D181">
        <v>0.2</v>
      </c>
      <c r="E181" t="s">
        <v>2</v>
      </c>
      <c r="F181" t="s">
        <v>3</v>
      </c>
      <c r="G181" t="s">
        <v>3</v>
      </c>
      <c r="H181" t="s">
        <v>3</v>
      </c>
      <c r="I181" t="s">
        <v>3</v>
      </c>
      <c r="J181" s="57" t="str">
        <f>IF(Model_Time!$F181="---","---",(Model_Time!$F181/K181)-1)</f>
        <v>---</v>
      </c>
      <c r="K181" s="20" t="str">
        <f>IF(AND(Model_Time!$B181=0,Model_Time!$C181=0),Model_Time!$F181,K180)</f>
        <v>---</v>
      </c>
      <c r="M181" s="23"/>
    </row>
    <row r="182" spans="1:13" x14ac:dyDescent="0.3">
      <c r="A182" t="s">
        <v>514</v>
      </c>
      <c r="B182">
        <v>2</v>
      </c>
      <c r="C182">
        <v>10</v>
      </c>
      <c r="D182">
        <v>0.05</v>
      </c>
      <c r="E182" t="s">
        <v>2</v>
      </c>
      <c r="F182" t="s">
        <v>3</v>
      </c>
      <c r="G182" t="s">
        <v>3</v>
      </c>
      <c r="H182" t="s">
        <v>3</v>
      </c>
      <c r="I182" t="s">
        <v>3</v>
      </c>
      <c r="J182" s="58" t="str">
        <f>IF(Model_Time!$F182="---","---",(Model_Time!$F182/K182)-1)</f>
        <v>---</v>
      </c>
      <c r="K182" s="20" t="str">
        <f>IF(AND(Model_Time!$B182=0,Model_Time!$C182=0),Model_Time!$F182,K181)</f>
        <v>---</v>
      </c>
      <c r="M182" s="23"/>
    </row>
    <row r="183" spans="1:13" x14ac:dyDescent="0.3">
      <c r="A183" t="s">
        <v>514</v>
      </c>
      <c r="B183">
        <v>2</v>
      </c>
      <c r="C183">
        <v>10</v>
      </c>
      <c r="D183">
        <v>0.1</v>
      </c>
      <c r="E183" t="s">
        <v>2</v>
      </c>
      <c r="F183" t="s">
        <v>3</v>
      </c>
      <c r="G183" t="s">
        <v>3</v>
      </c>
      <c r="H183" t="s">
        <v>3</v>
      </c>
      <c r="I183" t="s">
        <v>3</v>
      </c>
      <c r="J183" s="57" t="str">
        <f>IF(Model_Time!$F183="---","---",(Model_Time!$F183/K183)-1)</f>
        <v>---</v>
      </c>
      <c r="K183" s="20" t="str">
        <f>IF(AND(Model_Time!$B183=0,Model_Time!$C183=0),Model_Time!$F183,K182)</f>
        <v>---</v>
      </c>
      <c r="M183" s="23"/>
    </row>
    <row r="184" spans="1:13" x14ac:dyDescent="0.3">
      <c r="A184" t="s">
        <v>514</v>
      </c>
      <c r="B184">
        <v>2</v>
      </c>
      <c r="C184">
        <v>10</v>
      </c>
      <c r="D184">
        <v>0.15</v>
      </c>
      <c r="E184" t="s">
        <v>2</v>
      </c>
      <c r="F184" t="s">
        <v>3</v>
      </c>
      <c r="G184" t="s">
        <v>3</v>
      </c>
      <c r="H184" t="s">
        <v>3</v>
      </c>
      <c r="I184" t="s">
        <v>3</v>
      </c>
      <c r="J184" s="58" t="str">
        <f>IF(Model_Time!$F184="---","---",(Model_Time!$F184/K184)-1)</f>
        <v>---</v>
      </c>
      <c r="K184" s="20" t="str">
        <f>IF(AND(Model_Time!$B184=0,Model_Time!$C184=0),Model_Time!$F184,K183)</f>
        <v>---</v>
      </c>
      <c r="M184" s="23"/>
    </row>
    <row r="185" spans="1:13" x14ac:dyDescent="0.3">
      <c r="A185" t="s">
        <v>514</v>
      </c>
      <c r="B185">
        <v>2</v>
      </c>
      <c r="C185">
        <v>10</v>
      </c>
      <c r="D185">
        <v>0.2</v>
      </c>
      <c r="E185" t="s">
        <v>2</v>
      </c>
      <c r="F185" t="s">
        <v>3</v>
      </c>
      <c r="G185" t="s">
        <v>3</v>
      </c>
      <c r="H185" t="s">
        <v>3</v>
      </c>
      <c r="I185" t="s">
        <v>3</v>
      </c>
      <c r="J185" s="57" t="str">
        <f>IF(Model_Time!$F185="---","---",(Model_Time!$F185/K185)-1)</f>
        <v>---</v>
      </c>
      <c r="K185" s="20" t="str">
        <f>IF(AND(Model_Time!$B185=0,Model_Time!$C185=0),Model_Time!$F185,K184)</f>
        <v>---</v>
      </c>
      <c r="M185" s="23"/>
    </row>
    <row r="186" spans="1:13" x14ac:dyDescent="0.3">
      <c r="A186" t="s">
        <v>514</v>
      </c>
      <c r="B186">
        <v>2</v>
      </c>
      <c r="C186">
        <v>25</v>
      </c>
      <c r="D186">
        <v>0.05</v>
      </c>
      <c r="E186" t="s">
        <v>2</v>
      </c>
      <c r="F186" t="s">
        <v>3</v>
      </c>
      <c r="G186" t="s">
        <v>3</v>
      </c>
      <c r="H186" t="s">
        <v>3</v>
      </c>
      <c r="I186" t="s">
        <v>3</v>
      </c>
      <c r="J186" s="58" t="str">
        <f>IF(Model_Time!$F186="---","---",(Model_Time!$F186/K186)-1)</f>
        <v>---</v>
      </c>
      <c r="K186" s="20" t="str">
        <f>IF(AND(Model_Time!$B186=0,Model_Time!$C186=0),Model_Time!$F186,K185)</f>
        <v>---</v>
      </c>
      <c r="M186" s="23"/>
    </row>
    <row r="187" spans="1:13" x14ac:dyDescent="0.3">
      <c r="A187" t="s">
        <v>514</v>
      </c>
      <c r="B187">
        <v>2</v>
      </c>
      <c r="C187">
        <v>25</v>
      </c>
      <c r="D187">
        <v>0.1</v>
      </c>
      <c r="E187" t="s">
        <v>2</v>
      </c>
      <c r="F187" t="s">
        <v>3</v>
      </c>
      <c r="G187" t="s">
        <v>3</v>
      </c>
      <c r="H187" t="s">
        <v>3</v>
      </c>
      <c r="I187" t="s">
        <v>3</v>
      </c>
      <c r="J187" s="57" t="str">
        <f>IF(Model_Time!$F187="---","---",(Model_Time!$F187/K187)-1)</f>
        <v>---</v>
      </c>
      <c r="K187" s="20" t="str">
        <f>IF(AND(Model_Time!$B187=0,Model_Time!$C187=0),Model_Time!$F187,K186)</f>
        <v>---</v>
      </c>
      <c r="M187" s="23"/>
    </row>
    <row r="188" spans="1:13" x14ac:dyDescent="0.3">
      <c r="A188" t="s">
        <v>514</v>
      </c>
      <c r="B188">
        <v>2</v>
      </c>
      <c r="C188">
        <v>25</v>
      </c>
      <c r="D188">
        <v>0.15</v>
      </c>
      <c r="E188" t="s">
        <v>2</v>
      </c>
      <c r="F188" t="s">
        <v>3</v>
      </c>
      <c r="G188" t="s">
        <v>3</v>
      </c>
      <c r="H188" t="s">
        <v>3</v>
      </c>
      <c r="I188" t="s">
        <v>3</v>
      </c>
      <c r="J188" s="58" t="str">
        <f>IF(Model_Time!$F188="---","---",(Model_Time!$F188/K188)-1)</f>
        <v>---</v>
      </c>
      <c r="K188" s="20" t="str">
        <f>IF(AND(Model_Time!$B188=0,Model_Time!$C188=0),Model_Time!$F188,K187)</f>
        <v>---</v>
      </c>
      <c r="M188" s="23"/>
    </row>
    <row r="189" spans="1:13" x14ac:dyDescent="0.3">
      <c r="A189" t="s">
        <v>514</v>
      </c>
      <c r="B189">
        <v>2</v>
      </c>
      <c r="C189">
        <v>25</v>
      </c>
      <c r="D189">
        <v>0.2</v>
      </c>
      <c r="E189" t="s">
        <v>2</v>
      </c>
      <c r="F189" t="s">
        <v>3</v>
      </c>
      <c r="G189" t="s">
        <v>3</v>
      </c>
      <c r="H189" t="s">
        <v>3</v>
      </c>
      <c r="I189" t="s">
        <v>3</v>
      </c>
      <c r="J189" s="57" t="str">
        <f>IF(Model_Time!$F189="---","---",(Model_Time!$F189/K189)-1)</f>
        <v>---</v>
      </c>
      <c r="K189" s="20" t="str">
        <f>IF(AND(Model_Time!$B189=0,Model_Time!$C189=0),Model_Time!$F189,K188)</f>
        <v>---</v>
      </c>
      <c r="M189" s="23"/>
    </row>
    <row r="190" spans="1:13" x14ac:dyDescent="0.3">
      <c r="A190" t="s">
        <v>514</v>
      </c>
      <c r="B190">
        <v>2</v>
      </c>
      <c r="C190">
        <v>50</v>
      </c>
      <c r="D190">
        <v>0.05</v>
      </c>
      <c r="E190" t="s">
        <v>2</v>
      </c>
      <c r="F190" t="s">
        <v>3</v>
      </c>
      <c r="G190" t="s">
        <v>3</v>
      </c>
      <c r="H190" t="s">
        <v>3</v>
      </c>
      <c r="I190" t="s">
        <v>3</v>
      </c>
      <c r="J190" s="58" t="str">
        <f>IF(Model_Time!$F190="---","---",(Model_Time!$F190/K190)-1)</f>
        <v>---</v>
      </c>
      <c r="K190" s="20" t="str">
        <f>IF(AND(Model_Time!$B190=0,Model_Time!$C190=0),Model_Time!$F190,K189)</f>
        <v>---</v>
      </c>
      <c r="M190" s="23"/>
    </row>
    <row r="191" spans="1:13" x14ac:dyDescent="0.3">
      <c r="A191" t="s">
        <v>514</v>
      </c>
      <c r="B191">
        <v>2</v>
      </c>
      <c r="C191">
        <v>50</v>
      </c>
      <c r="D191">
        <v>0.1</v>
      </c>
      <c r="E191" t="s">
        <v>2</v>
      </c>
      <c r="F191" t="s">
        <v>3</v>
      </c>
      <c r="G191" t="s">
        <v>3</v>
      </c>
      <c r="H191" t="s">
        <v>3</v>
      </c>
      <c r="I191" t="s">
        <v>3</v>
      </c>
      <c r="J191" s="57" t="str">
        <f>IF(Model_Time!$F191="---","---",(Model_Time!$F191/K191)-1)</f>
        <v>---</v>
      </c>
      <c r="K191" s="20" t="str">
        <f>IF(AND(Model_Time!$B191=0,Model_Time!$C191=0),Model_Time!$F191,K190)</f>
        <v>---</v>
      </c>
      <c r="M191" s="23"/>
    </row>
    <row r="192" spans="1:13" x14ac:dyDescent="0.3">
      <c r="A192" t="s">
        <v>514</v>
      </c>
      <c r="B192">
        <v>2</v>
      </c>
      <c r="C192">
        <v>50</v>
      </c>
      <c r="D192">
        <v>0.15</v>
      </c>
      <c r="E192" t="s">
        <v>2</v>
      </c>
      <c r="F192" t="s">
        <v>3</v>
      </c>
      <c r="G192" t="s">
        <v>3</v>
      </c>
      <c r="H192" t="s">
        <v>3</v>
      </c>
      <c r="I192" t="s">
        <v>3</v>
      </c>
      <c r="J192" s="58" t="str">
        <f>IF(Model_Time!$F192="---","---",(Model_Time!$F192/K192)-1)</f>
        <v>---</v>
      </c>
      <c r="K192" s="20" t="str">
        <f>IF(AND(Model_Time!$B192=0,Model_Time!$C192=0),Model_Time!$F192,K191)</f>
        <v>---</v>
      </c>
      <c r="M192" s="23"/>
    </row>
    <row r="193" spans="1:13" x14ac:dyDescent="0.3">
      <c r="A193" t="s">
        <v>514</v>
      </c>
      <c r="B193">
        <v>2</v>
      </c>
      <c r="C193">
        <v>50</v>
      </c>
      <c r="D193">
        <v>0.2</v>
      </c>
      <c r="E193" t="s">
        <v>2</v>
      </c>
      <c r="F193" t="s">
        <v>3</v>
      </c>
      <c r="G193" t="s">
        <v>3</v>
      </c>
      <c r="H193" t="s">
        <v>3</v>
      </c>
      <c r="I193" t="s">
        <v>3</v>
      </c>
      <c r="J193" s="57" t="str">
        <f>IF(Model_Time!$F193="---","---",(Model_Time!$F193/K193)-1)</f>
        <v>---</v>
      </c>
      <c r="K193" s="20" t="str">
        <f>IF(AND(Model_Time!$B193=0,Model_Time!$C193=0),Model_Time!$F193,K192)</f>
        <v>---</v>
      </c>
      <c r="M193" s="23"/>
    </row>
    <row r="194" spans="1:13" x14ac:dyDescent="0.3">
      <c r="A194" t="s">
        <v>514</v>
      </c>
      <c r="B194">
        <v>3</v>
      </c>
      <c r="C194">
        <v>0</v>
      </c>
      <c r="D194">
        <v>0.05</v>
      </c>
      <c r="E194" t="s">
        <v>2</v>
      </c>
      <c r="F194" t="s">
        <v>3</v>
      </c>
      <c r="G194" t="s">
        <v>3</v>
      </c>
      <c r="H194" t="s">
        <v>3</v>
      </c>
      <c r="I194" t="s">
        <v>3</v>
      </c>
      <c r="J194" s="58" t="str">
        <f>IF(Model_Time!$F194="---","---",(Model_Time!$F194/K194)-1)</f>
        <v>---</v>
      </c>
      <c r="K194" s="20" t="str">
        <f>IF(AND(Model_Time!$B194=0,Model_Time!$C194=0),Model_Time!$F194,K193)</f>
        <v>---</v>
      </c>
      <c r="M194" s="23"/>
    </row>
    <row r="195" spans="1:13" x14ac:dyDescent="0.3">
      <c r="A195" t="s">
        <v>514</v>
      </c>
      <c r="B195">
        <v>3</v>
      </c>
      <c r="C195">
        <v>0</v>
      </c>
      <c r="D195">
        <v>0.1</v>
      </c>
      <c r="E195" t="s">
        <v>2</v>
      </c>
      <c r="F195" t="s">
        <v>3</v>
      </c>
      <c r="G195" t="s">
        <v>3</v>
      </c>
      <c r="H195" t="s">
        <v>3</v>
      </c>
      <c r="I195" t="s">
        <v>3</v>
      </c>
      <c r="J195" s="57" t="str">
        <f>IF(Model_Time!$F195="---","---",(Model_Time!$F195/K195)-1)</f>
        <v>---</v>
      </c>
      <c r="K195" s="20" t="str">
        <f>IF(AND(Model_Time!$B195=0,Model_Time!$C195=0),Model_Time!$F195,K194)</f>
        <v>---</v>
      </c>
      <c r="M195" s="23"/>
    </row>
    <row r="196" spans="1:13" x14ac:dyDescent="0.3">
      <c r="A196" t="s">
        <v>514</v>
      </c>
      <c r="B196">
        <v>3</v>
      </c>
      <c r="C196">
        <v>0</v>
      </c>
      <c r="D196">
        <v>0.15</v>
      </c>
      <c r="E196" t="s">
        <v>2</v>
      </c>
      <c r="F196" t="s">
        <v>3</v>
      </c>
      <c r="G196" t="s">
        <v>3</v>
      </c>
      <c r="H196" t="s">
        <v>3</v>
      </c>
      <c r="I196" t="s">
        <v>3</v>
      </c>
      <c r="J196" s="58" t="str">
        <f>IF(Model_Time!$F196="---","---",(Model_Time!$F196/K196)-1)</f>
        <v>---</v>
      </c>
      <c r="K196" s="20" t="str">
        <f>IF(AND(Model_Time!$B196=0,Model_Time!$C196=0),Model_Time!$F196,K195)</f>
        <v>---</v>
      </c>
      <c r="M196" s="23"/>
    </row>
    <row r="197" spans="1:13" x14ac:dyDescent="0.3">
      <c r="A197" t="s">
        <v>514</v>
      </c>
      <c r="B197">
        <v>3</v>
      </c>
      <c r="C197">
        <v>0</v>
      </c>
      <c r="D197">
        <v>0.2</v>
      </c>
      <c r="E197" t="s">
        <v>2</v>
      </c>
      <c r="F197" t="s">
        <v>3</v>
      </c>
      <c r="G197" t="s">
        <v>3</v>
      </c>
      <c r="H197" t="s">
        <v>3</v>
      </c>
      <c r="I197" t="s">
        <v>3</v>
      </c>
      <c r="J197" s="57" t="str">
        <f>IF(Model_Time!$F197="---","---",(Model_Time!$F197/K197)-1)</f>
        <v>---</v>
      </c>
      <c r="K197" s="20" t="str">
        <f>IF(AND(Model_Time!$B197=0,Model_Time!$C197=0),Model_Time!$F197,K196)</f>
        <v>---</v>
      </c>
      <c r="M197" s="23"/>
    </row>
    <row r="198" spans="1:13" x14ac:dyDescent="0.3">
      <c r="A198" t="s">
        <v>514</v>
      </c>
      <c r="B198">
        <v>3</v>
      </c>
      <c r="C198">
        <v>10</v>
      </c>
      <c r="D198">
        <v>0.05</v>
      </c>
      <c r="E198" t="s">
        <v>2</v>
      </c>
      <c r="F198" t="s">
        <v>3</v>
      </c>
      <c r="G198" t="s">
        <v>3</v>
      </c>
      <c r="H198" t="s">
        <v>3</v>
      </c>
      <c r="I198" t="s">
        <v>3</v>
      </c>
      <c r="J198" s="58" t="str">
        <f>IF(Model_Time!$F198="---","---",(Model_Time!$F198/K198)-1)</f>
        <v>---</v>
      </c>
      <c r="K198" s="20" t="str">
        <f>IF(AND(Model_Time!$B198=0,Model_Time!$C198=0),Model_Time!$F198,K197)</f>
        <v>---</v>
      </c>
      <c r="M198" s="23"/>
    </row>
    <row r="199" spans="1:13" x14ac:dyDescent="0.3">
      <c r="A199" t="s">
        <v>514</v>
      </c>
      <c r="B199">
        <v>3</v>
      </c>
      <c r="C199">
        <v>10</v>
      </c>
      <c r="D199">
        <v>0.1</v>
      </c>
      <c r="E199" t="s">
        <v>2</v>
      </c>
      <c r="F199" t="s">
        <v>3</v>
      </c>
      <c r="G199" t="s">
        <v>3</v>
      </c>
      <c r="H199" t="s">
        <v>3</v>
      </c>
      <c r="I199" t="s">
        <v>3</v>
      </c>
      <c r="J199" s="57" t="str">
        <f>IF(Model_Time!$F199="---","---",(Model_Time!$F199/K199)-1)</f>
        <v>---</v>
      </c>
      <c r="K199" s="20" t="str">
        <f>IF(AND(Model_Time!$B199=0,Model_Time!$C199=0),Model_Time!$F199,K198)</f>
        <v>---</v>
      </c>
      <c r="M199" s="23"/>
    </row>
    <row r="200" spans="1:13" x14ac:dyDescent="0.3">
      <c r="A200" t="s">
        <v>514</v>
      </c>
      <c r="B200">
        <v>3</v>
      </c>
      <c r="C200">
        <v>10</v>
      </c>
      <c r="D200">
        <v>0.15</v>
      </c>
      <c r="E200" t="s">
        <v>2</v>
      </c>
      <c r="F200" t="s">
        <v>3</v>
      </c>
      <c r="G200" t="s">
        <v>3</v>
      </c>
      <c r="H200" t="s">
        <v>3</v>
      </c>
      <c r="I200" t="s">
        <v>3</v>
      </c>
      <c r="J200" s="58" t="str">
        <f>IF(Model_Time!$F200="---","---",(Model_Time!$F200/K200)-1)</f>
        <v>---</v>
      </c>
      <c r="K200" s="20" t="str">
        <f>IF(AND(Model_Time!$B200=0,Model_Time!$C200=0),Model_Time!$F200,K199)</f>
        <v>---</v>
      </c>
      <c r="M200" s="23"/>
    </row>
    <row r="201" spans="1:13" x14ac:dyDescent="0.3">
      <c r="A201" t="s">
        <v>514</v>
      </c>
      <c r="B201">
        <v>3</v>
      </c>
      <c r="C201">
        <v>10</v>
      </c>
      <c r="D201">
        <v>0.2</v>
      </c>
      <c r="E201" t="s">
        <v>2</v>
      </c>
      <c r="F201" t="s">
        <v>3</v>
      </c>
      <c r="G201" t="s">
        <v>3</v>
      </c>
      <c r="H201" t="s">
        <v>3</v>
      </c>
      <c r="I201" t="s">
        <v>3</v>
      </c>
      <c r="J201" s="57" t="str">
        <f>IF(Model_Time!$F201="---","---",(Model_Time!$F201/K201)-1)</f>
        <v>---</v>
      </c>
      <c r="K201" s="20" t="str">
        <f>IF(AND(Model_Time!$B201=0,Model_Time!$C201=0),Model_Time!$F201,K200)</f>
        <v>---</v>
      </c>
      <c r="M201" s="23"/>
    </row>
    <row r="202" spans="1:13" x14ac:dyDescent="0.3">
      <c r="A202" t="s">
        <v>514</v>
      </c>
      <c r="B202">
        <v>3</v>
      </c>
      <c r="C202">
        <v>25</v>
      </c>
      <c r="D202">
        <v>0.05</v>
      </c>
      <c r="E202" t="s">
        <v>2</v>
      </c>
      <c r="F202" t="s">
        <v>3</v>
      </c>
      <c r="G202" t="s">
        <v>3</v>
      </c>
      <c r="H202" t="s">
        <v>3</v>
      </c>
      <c r="I202" t="s">
        <v>3</v>
      </c>
      <c r="J202" s="58" t="str">
        <f>IF(Model_Time!$F202="---","---",(Model_Time!$F202/K202)-1)</f>
        <v>---</v>
      </c>
      <c r="K202" s="20" t="str">
        <f>IF(AND(Model_Time!$B202=0,Model_Time!$C202=0),Model_Time!$F202,K201)</f>
        <v>---</v>
      </c>
      <c r="M202" s="23"/>
    </row>
    <row r="203" spans="1:13" x14ac:dyDescent="0.3">
      <c r="A203" t="s">
        <v>514</v>
      </c>
      <c r="B203">
        <v>3</v>
      </c>
      <c r="C203">
        <v>25</v>
      </c>
      <c r="D203">
        <v>0.1</v>
      </c>
      <c r="E203" t="s">
        <v>2</v>
      </c>
      <c r="F203" t="s">
        <v>3</v>
      </c>
      <c r="G203" t="s">
        <v>3</v>
      </c>
      <c r="H203" t="s">
        <v>3</v>
      </c>
      <c r="I203" t="s">
        <v>3</v>
      </c>
      <c r="J203" s="57" t="str">
        <f>IF(Model_Time!$F203="---","---",(Model_Time!$F203/K203)-1)</f>
        <v>---</v>
      </c>
      <c r="K203" s="20" t="str">
        <f>IF(AND(Model_Time!$B203=0,Model_Time!$C203=0),Model_Time!$F203,K202)</f>
        <v>---</v>
      </c>
      <c r="M203" s="23"/>
    </row>
    <row r="204" spans="1:13" x14ac:dyDescent="0.3">
      <c r="A204" t="s">
        <v>514</v>
      </c>
      <c r="B204">
        <v>3</v>
      </c>
      <c r="C204">
        <v>25</v>
      </c>
      <c r="D204">
        <v>0.15</v>
      </c>
      <c r="E204" t="s">
        <v>2</v>
      </c>
      <c r="F204" t="s">
        <v>3</v>
      </c>
      <c r="G204" t="s">
        <v>3</v>
      </c>
      <c r="H204" t="s">
        <v>3</v>
      </c>
      <c r="I204" t="s">
        <v>3</v>
      </c>
      <c r="J204" s="58" t="str">
        <f>IF(Model_Time!$F204="---","---",(Model_Time!$F204/K204)-1)</f>
        <v>---</v>
      </c>
      <c r="K204" s="20" t="str">
        <f>IF(AND(Model_Time!$B204=0,Model_Time!$C204=0),Model_Time!$F204,K203)</f>
        <v>---</v>
      </c>
      <c r="M204" s="23"/>
    </row>
    <row r="205" spans="1:13" x14ac:dyDescent="0.3">
      <c r="A205" t="s">
        <v>514</v>
      </c>
      <c r="B205">
        <v>3</v>
      </c>
      <c r="C205">
        <v>25</v>
      </c>
      <c r="D205">
        <v>0.2</v>
      </c>
      <c r="E205" t="s">
        <v>2</v>
      </c>
      <c r="F205" t="s">
        <v>3</v>
      </c>
      <c r="G205" t="s">
        <v>3</v>
      </c>
      <c r="H205" t="s">
        <v>3</v>
      </c>
      <c r="I205" t="s">
        <v>3</v>
      </c>
      <c r="J205" s="57" t="str">
        <f>IF(Model_Time!$F205="---","---",(Model_Time!$F205/K205)-1)</f>
        <v>---</v>
      </c>
      <c r="K205" s="20" t="str">
        <f>IF(AND(Model_Time!$B205=0,Model_Time!$C205=0),Model_Time!$F205,K204)</f>
        <v>---</v>
      </c>
      <c r="M205" s="23"/>
    </row>
    <row r="206" spans="1:13" x14ac:dyDescent="0.3">
      <c r="A206" t="s">
        <v>514</v>
      </c>
      <c r="B206">
        <v>3</v>
      </c>
      <c r="C206">
        <v>50</v>
      </c>
      <c r="D206">
        <v>0.05</v>
      </c>
      <c r="E206" t="s">
        <v>2</v>
      </c>
      <c r="F206" t="s">
        <v>3</v>
      </c>
      <c r="G206" t="s">
        <v>3</v>
      </c>
      <c r="H206" t="s">
        <v>3</v>
      </c>
      <c r="I206" t="s">
        <v>3</v>
      </c>
      <c r="J206" s="58" t="str">
        <f>IF(Model_Time!$F206="---","---",(Model_Time!$F206/K206)-1)</f>
        <v>---</v>
      </c>
      <c r="K206" s="20" t="str">
        <f>IF(AND(Model_Time!$B206=0,Model_Time!$C206=0),Model_Time!$F206,K205)</f>
        <v>---</v>
      </c>
      <c r="M206" s="23"/>
    </row>
    <row r="207" spans="1:13" x14ac:dyDescent="0.3">
      <c r="A207" t="s">
        <v>514</v>
      </c>
      <c r="B207">
        <v>3</v>
      </c>
      <c r="C207">
        <v>50</v>
      </c>
      <c r="D207">
        <v>0.1</v>
      </c>
      <c r="E207" t="s">
        <v>2</v>
      </c>
      <c r="F207" t="s">
        <v>3</v>
      </c>
      <c r="G207" t="s">
        <v>3</v>
      </c>
      <c r="H207" t="s">
        <v>3</v>
      </c>
      <c r="I207" t="s">
        <v>3</v>
      </c>
      <c r="J207" s="57" t="str">
        <f>IF(Model_Time!$F207="---","---",(Model_Time!$F207/K207)-1)</f>
        <v>---</v>
      </c>
      <c r="K207" s="20" t="str">
        <f>IF(AND(Model_Time!$B207=0,Model_Time!$C207=0),Model_Time!$F207,K206)</f>
        <v>---</v>
      </c>
      <c r="M207" s="23"/>
    </row>
    <row r="208" spans="1:13" x14ac:dyDescent="0.3">
      <c r="A208" t="s">
        <v>514</v>
      </c>
      <c r="B208">
        <v>3</v>
      </c>
      <c r="C208">
        <v>50</v>
      </c>
      <c r="D208">
        <v>0.15</v>
      </c>
      <c r="E208" t="s">
        <v>2</v>
      </c>
      <c r="F208" t="s">
        <v>3</v>
      </c>
      <c r="G208" t="s">
        <v>3</v>
      </c>
      <c r="H208" t="s">
        <v>3</v>
      </c>
      <c r="I208" t="s">
        <v>3</v>
      </c>
      <c r="J208" s="58" t="str">
        <f>IF(Model_Time!$F208="---","---",(Model_Time!$F208/K208)-1)</f>
        <v>---</v>
      </c>
      <c r="K208" s="20" t="str">
        <f>IF(AND(Model_Time!$B208=0,Model_Time!$C208=0),Model_Time!$F208,K207)</f>
        <v>---</v>
      </c>
      <c r="M208" s="23"/>
    </row>
    <row r="209" spans="1:13" x14ac:dyDescent="0.3">
      <c r="A209" t="s">
        <v>514</v>
      </c>
      <c r="B209">
        <v>3</v>
      </c>
      <c r="C209">
        <v>50</v>
      </c>
      <c r="D209">
        <v>0.2</v>
      </c>
      <c r="E209" t="s">
        <v>2</v>
      </c>
      <c r="F209" t="s">
        <v>3</v>
      </c>
      <c r="G209" t="s">
        <v>3</v>
      </c>
      <c r="H209" t="s">
        <v>3</v>
      </c>
      <c r="I209" t="s">
        <v>3</v>
      </c>
      <c r="J209" s="57" t="str">
        <f>IF(Model_Time!$F209="---","---",(Model_Time!$F209/K209)-1)</f>
        <v>---</v>
      </c>
      <c r="K209" s="20" t="str">
        <f>IF(AND(Model_Time!$B209=0,Model_Time!$C209=0),Model_Time!$F209,K208)</f>
        <v>---</v>
      </c>
      <c r="M209" s="23"/>
    </row>
    <row r="210" spans="1:13" x14ac:dyDescent="0.3">
      <c r="A210" t="s">
        <v>529</v>
      </c>
      <c r="B210">
        <v>0</v>
      </c>
      <c r="C210">
        <v>0</v>
      </c>
      <c r="D210">
        <v>0.05</v>
      </c>
      <c r="E210" t="s">
        <v>2</v>
      </c>
      <c r="F210" t="s">
        <v>3</v>
      </c>
      <c r="G210" t="s">
        <v>3</v>
      </c>
      <c r="H210" t="s">
        <v>3</v>
      </c>
      <c r="I210" t="s">
        <v>3</v>
      </c>
      <c r="J210" s="58" t="str">
        <f>IF(Model_Time!$F210="---","---",(Model_Time!$F210/K210)-1)</f>
        <v>---</v>
      </c>
      <c r="K210" s="20" t="str">
        <f>IF(AND(Model_Time!$B210=0,Model_Time!$C210=0),Model_Time!$F210,K209)</f>
        <v>---</v>
      </c>
      <c r="M210" s="23"/>
    </row>
    <row r="211" spans="1:13" x14ac:dyDescent="0.3">
      <c r="A211" t="s">
        <v>529</v>
      </c>
      <c r="B211">
        <v>0</v>
      </c>
      <c r="C211">
        <v>0</v>
      </c>
      <c r="D211">
        <v>0.1</v>
      </c>
      <c r="E211" t="s">
        <v>2</v>
      </c>
      <c r="F211" t="s">
        <v>3</v>
      </c>
      <c r="G211" t="s">
        <v>3</v>
      </c>
      <c r="H211" t="s">
        <v>3</v>
      </c>
      <c r="I211" t="s">
        <v>3</v>
      </c>
      <c r="J211" s="57" t="str">
        <f>IF(Model_Time!$F211="---","---",(Model_Time!$F211/K211)-1)</f>
        <v>---</v>
      </c>
      <c r="K211" s="20" t="str">
        <f>IF(AND(Model_Time!$B211=0,Model_Time!$C211=0),Model_Time!$F211,K210)</f>
        <v>---</v>
      </c>
      <c r="M211" s="23"/>
    </row>
    <row r="212" spans="1:13" x14ac:dyDescent="0.3">
      <c r="A212" t="s">
        <v>529</v>
      </c>
      <c r="B212">
        <v>0</v>
      </c>
      <c r="C212">
        <v>0</v>
      </c>
      <c r="D212">
        <v>0.15</v>
      </c>
      <c r="E212" t="s">
        <v>2</v>
      </c>
      <c r="F212" t="s">
        <v>3</v>
      </c>
      <c r="G212" t="s">
        <v>3</v>
      </c>
      <c r="H212" t="s">
        <v>3</v>
      </c>
      <c r="I212" t="s">
        <v>3</v>
      </c>
      <c r="J212" s="58" t="str">
        <f>IF(Model_Time!$F212="---","---",(Model_Time!$F212/K212)-1)</f>
        <v>---</v>
      </c>
      <c r="K212" s="20" t="str">
        <f>IF(AND(Model_Time!$B212=0,Model_Time!$C212=0),Model_Time!$F212,K211)</f>
        <v>---</v>
      </c>
      <c r="M212" s="23"/>
    </row>
    <row r="213" spans="1:13" x14ac:dyDescent="0.3">
      <c r="A213" t="s">
        <v>529</v>
      </c>
      <c r="B213">
        <v>0</v>
      </c>
      <c r="C213">
        <v>0</v>
      </c>
      <c r="D213">
        <v>0.2</v>
      </c>
      <c r="E213" t="s">
        <v>2</v>
      </c>
      <c r="F213" t="s">
        <v>3</v>
      </c>
      <c r="G213" t="s">
        <v>3</v>
      </c>
      <c r="H213" t="s">
        <v>3</v>
      </c>
      <c r="I213" t="s">
        <v>3</v>
      </c>
      <c r="J213" s="57" t="str">
        <f>IF(Model_Time!$F213="---","---",(Model_Time!$F213/K213)-1)</f>
        <v>---</v>
      </c>
      <c r="K213" s="20" t="str">
        <f>IF(AND(Model_Time!$B213=0,Model_Time!$C213=0),Model_Time!$F213,K212)</f>
        <v>---</v>
      </c>
      <c r="M213" s="23"/>
    </row>
    <row r="214" spans="1:13" x14ac:dyDescent="0.3">
      <c r="A214" t="s">
        <v>529</v>
      </c>
      <c r="B214">
        <v>1</v>
      </c>
      <c r="C214">
        <v>5</v>
      </c>
      <c r="D214">
        <v>0.05</v>
      </c>
      <c r="E214" t="s">
        <v>2</v>
      </c>
      <c r="F214" t="s">
        <v>3</v>
      </c>
      <c r="G214" t="s">
        <v>3</v>
      </c>
      <c r="H214" t="s">
        <v>3</v>
      </c>
      <c r="I214" t="s">
        <v>3</v>
      </c>
      <c r="J214" s="58" t="str">
        <f>IF(Model_Time!$F214="---","---",(Model_Time!$F214/K214)-1)</f>
        <v>---</v>
      </c>
      <c r="K214" s="20" t="str">
        <f>IF(AND(Model_Time!$B214=0,Model_Time!$C214=0),Model_Time!$F214,K213)</f>
        <v>---</v>
      </c>
      <c r="M214" s="23"/>
    </row>
    <row r="215" spans="1:13" x14ac:dyDescent="0.3">
      <c r="A215" t="s">
        <v>529</v>
      </c>
      <c r="B215">
        <v>1</v>
      </c>
      <c r="C215">
        <v>5</v>
      </c>
      <c r="D215">
        <v>0.1</v>
      </c>
      <c r="E215" t="s">
        <v>2</v>
      </c>
      <c r="F215" t="s">
        <v>3</v>
      </c>
      <c r="G215" t="s">
        <v>3</v>
      </c>
      <c r="H215" t="s">
        <v>3</v>
      </c>
      <c r="I215" t="s">
        <v>3</v>
      </c>
      <c r="J215" s="57" t="str">
        <f>IF(Model_Time!$F215="---","---",(Model_Time!$F215/K215)-1)</f>
        <v>---</v>
      </c>
      <c r="K215" s="20" t="str">
        <f>IF(AND(Model_Time!$B215=0,Model_Time!$C215=0),Model_Time!$F215,K214)</f>
        <v>---</v>
      </c>
      <c r="M215" s="23"/>
    </row>
    <row r="216" spans="1:13" x14ac:dyDescent="0.3">
      <c r="A216" t="s">
        <v>529</v>
      </c>
      <c r="B216">
        <v>1</v>
      </c>
      <c r="C216">
        <v>5</v>
      </c>
      <c r="D216">
        <v>0.15</v>
      </c>
      <c r="E216" t="s">
        <v>2</v>
      </c>
      <c r="F216" t="s">
        <v>3</v>
      </c>
      <c r="G216" t="s">
        <v>3</v>
      </c>
      <c r="H216" t="s">
        <v>3</v>
      </c>
      <c r="I216" t="s">
        <v>3</v>
      </c>
      <c r="J216" s="58" t="str">
        <f>IF(Model_Time!$F216="---","---",(Model_Time!$F216/K216)-1)</f>
        <v>---</v>
      </c>
      <c r="K216" s="20" t="str">
        <f>IF(AND(Model_Time!$B216=0,Model_Time!$C216=0),Model_Time!$F216,K215)</f>
        <v>---</v>
      </c>
      <c r="M216" s="23"/>
    </row>
    <row r="217" spans="1:13" x14ac:dyDescent="0.3">
      <c r="A217" t="s">
        <v>529</v>
      </c>
      <c r="B217">
        <v>1</v>
      </c>
      <c r="C217">
        <v>5</v>
      </c>
      <c r="D217">
        <v>0.2</v>
      </c>
      <c r="E217" t="s">
        <v>2</v>
      </c>
      <c r="F217" t="s">
        <v>3</v>
      </c>
      <c r="G217" t="s">
        <v>3</v>
      </c>
      <c r="H217" t="s">
        <v>3</v>
      </c>
      <c r="I217" t="s">
        <v>3</v>
      </c>
      <c r="J217" s="57" t="str">
        <f>IF(Model_Time!$F217="---","---",(Model_Time!$F217/K217)-1)</f>
        <v>---</v>
      </c>
      <c r="K217" s="20" t="str">
        <f>IF(AND(Model_Time!$B217=0,Model_Time!$C217=0),Model_Time!$F217,K216)</f>
        <v>---</v>
      </c>
      <c r="M217" s="23"/>
    </row>
    <row r="218" spans="1:13" x14ac:dyDescent="0.3">
      <c r="A218" t="s">
        <v>529</v>
      </c>
      <c r="B218">
        <v>1</v>
      </c>
      <c r="C218">
        <v>10</v>
      </c>
      <c r="D218">
        <v>0.05</v>
      </c>
      <c r="E218" t="s">
        <v>2</v>
      </c>
      <c r="F218" t="s">
        <v>3</v>
      </c>
      <c r="G218" t="s">
        <v>3</v>
      </c>
      <c r="H218" t="s">
        <v>3</v>
      </c>
      <c r="I218" t="s">
        <v>3</v>
      </c>
      <c r="J218" s="58" t="str">
        <f>IF(Model_Time!$F218="---","---",(Model_Time!$F218/K218)-1)</f>
        <v>---</v>
      </c>
      <c r="K218" s="20" t="str">
        <f>IF(AND(Model_Time!$B218=0,Model_Time!$C218=0),Model_Time!$F218,K217)</f>
        <v>---</v>
      </c>
      <c r="M218" s="23"/>
    </row>
    <row r="219" spans="1:13" x14ac:dyDescent="0.3">
      <c r="A219" t="s">
        <v>529</v>
      </c>
      <c r="B219">
        <v>1</v>
      </c>
      <c r="C219">
        <v>10</v>
      </c>
      <c r="D219">
        <v>0.1</v>
      </c>
      <c r="E219" t="s">
        <v>2</v>
      </c>
      <c r="F219" t="s">
        <v>3</v>
      </c>
      <c r="G219" t="s">
        <v>3</v>
      </c>
      <c r="H219" t="s">
        <v>3</v>
      </c>
      <c r="I219" t="s">
        <v>3</v>
      </c>
      <c r="J219" s="57" t="str">
        <f>IF(Model_Time!$F219="---","---",(Model_Time!$F219/K219)-1)</f>
        <v>---</v>
      </c>
      <c r="K219" s="20" t="str">
        <f>IF(AND(Model_Time!$B219=0,Model_Time!$C219=0),Model_Time!$F219,K218)</f>
        <v>---</v>
      </c>
      <c r="M219" s="23"/>
    </row>
    <row r="220" spans="1:13" x14ac:dyDescent="0.3">
      <c r="A220" t="s">
        <v>529</v>
      </c>
      <c r="B220">
        <v>1</v>
      </c>
      <c r="C220">
        <v>10</v>
      </c>
      <c r="D220">
        <v>0.15</v>
      </c>
      <c r="E220" t="s">
        <v>2</v>
      </c>
      <c r="F220" t="s">
        <v>3</v>
      </c>
      <c r="G220" t="s">
        <v>3</v>
      </c>
      <c r="H220" t="s">
        <v>3</v>
      </c>
      <c r="I220" t="s">
        <v>3</v>
      </c>
      <c r="J220" s="58" t="str">
        <f>IF(Model_Time!$F220="---","---",(Model_Time!$F220/K220)-1)</f>
        <v>---</v>
      </c>
      <c r="K220" s="20" t="str">
        <f>IF(AND(Model_Time!$B220=0,Model_Time!$C220=0),Model_Time!$F220,K219)</f>
        <v>---</v>
      </c>
      <c r="M220" s="23"/>
    </row>
    <row r="221" spans="1:13" x14ac:dyDescent="0.3">
      <c r="A221" t="s">
        <v>529</v>
      </c>
      <c r="B221">
        <v>1</v>
      </c>
      <c r="C221">
        <v>10</v>
      </c>
      <c r="D221">
        <v>0.2</v>
      </c>
      <c r="E221" t="s">
        <v>2</v>
      </c>
      <c r="F221" t="s">
        <v>3</v>
      </c>
      <c r="G221" t="s">
        <v>3</v>
      </c>
      <c r="H221" t="s">
        <v>3</v>
      </c>
      <c r="I221" t="s">
        <v>3</v>
      </c>
      <c r="J221" s="57" t="str">
        <f>IF(Model_Time!$F221="---","---",(Model_Time!$F221/K221)-1)</f>
        <v>---</v>
      </c>
      <c r="K221" s="20" t="str">
        <f>IF(AND(Model_Time!$B221=0,Model_Time!$C221=0),Model_Time!$F221,K220)</f>
        <v>---</v>
      </c>
      <c r="M221" s="23"/>
    </row>
    <row r="222" spans="1:13" x14ac:dyDescent="0.3">
      <c r="A222" t="s">
        <v>529</v>
      </c>
      <c r="B222">
        <v>1</v>
      </c>
      <c r="C222">
        <v>25</v>
      </c>
      <c r="D222">
        <v>0.05</v>
      </c>
      <c r="E222" t="s">
        <v>2</v>
      </c>
      <c r="F222" t="s">
        <v>3</v>
      </c>
      <c r="G222" t="s">
        <v>3</v>
      </c>
      <c r="H222" t="s">
        <v>3</v>
      </c>
      <c r="I222" t="s">
        <v>3</v>
      </c>
      <c r="J222" s="58" t="str">
        <f>IF(Model_Time!$F222="---","---",(Model_Time!$F222/K222)-1)</f>
        <v>---</v>
      </c>
      <c r="K222" s="20" t="str">
        <f>IF(AND(Model_Time!$B222=0,Model_Time!$C222=0),Model_Time!$F222,K221)</f>
        <v>---</v>
      </c>
      <c r="M222" s="23"/>
    </row>
    <row r="223" spans="1:13" x14ac:dyDescent="0.3">
      <c r="A223" t="s">
        <v>529</v>
      </c>
      <c r="B223">
        <v>1</v>
      </c>
      <c r="C223">
        <v>25</v>
      </c>
      <c r="D223">
        <v>0.1</v>
      </c>
      <c r="E223" t="s">
        <v>2</v>
      </c>
      <c r="F223" t="s">
        <v>3</v>
      </c>
      <c r="G223" t="s">
        <v>3</v>
      </c>
      <c r="H223" t="s">
        <v>3</v>
      </c>
      <c r="I223" t="s">
        <v>3</v>
      </c>
      <c r="J223" s="57" t="str">
        <f>IF(Model_Time!$F223="---","---",(Model_Time!$F223/K223)-1)</f>
        <v>---</v>
      </c>
      <c r="K223" s="20" t="str">
        <f>IF(AND(Model_Time!$B223=0,Model_Time!$C223=0),Model_Time!$F223,K222)</f>
        <v>---</v>
      </c>
      <c r="M223" s="23"/>
    </row>
    <row r="224" spans="1:13" x14ac:dyDescent="0.3">
      <c r="A224" t="s">
        <v>529</v>
      </c>
      <c r="B224">
        <v>1</v>
      </c>
      <c r="C224">
        <v>25</v>
      </c>
      <c r="D224">
        <v>0.15</v>
      </c>
      <c r="E224" t="s">
        <v>2</v>
      </c>
      <c r="F224" t="s">
        <v>3</v>
      </c>
      <c r="G224" t="s">
        <v>3</v>
      </c>
      <c r="H224" t="s">
        <v>3</v>
      </c>
      <c r="I224" t="s">
        <v>3</v>
      </c>
      <c r="J224" s="58" t="str">
        <f>IF(Model_Time!$F224="---","---",(Model_Time!$F224/K224)-1)</f>
        <v>---</v>
      </c>
      <c r="K224" s="20" t="str">
        <f>IF(AND(Model_Time!$B224=0,Model_Time!$C224=0),Model_Time!$F224,K223)</f>
        <v>---</v>
      </c>
      <c r="M224" s="23"/>
    </row>
    <row r="225" spans="1:13" x14ac:dyDescent="0.3">
      <c r="A225" t="s">
        <v>529</v>
      </c>
      <c r="B225">
        <v>1</v>
      </c>
      <c r="C225">
        <v>25</v>
      </c>
      <c r="D225">
        <v>0.2</v>
      </c>
      <c r="E225" t="s">
        <v>2</v>
      </c>
      <c r="F225" t="s">
        <v>3</v>
      </c>
      <c r="G225" t="s">
        <v>3</v>
      </c>
      <c r="H225" t="s">
        <v>3</v>
      </c>
      <c r="I225" t="s">
        <v>3</v>
      </c>
      <c r="J225" s="57" t="str">
        <f>IF(Model_Time!$F225="---","---",(Model_Time!$F225/K225)-1)</f>
        <v>---</v>
      </c>
      <c r="K225" s="20" t="str">
        <f>IF(AND(Model_Time!$B225=0,Model_Time!$C225=0),Model_Time!$F225,K224)</f>
        <v>---</v>
      </c>
      <c r="M225" s="23"/>
    </row>
    <row r="226" spans="1:13" x14ac:dyDescent="0.3">
      <c r="A226" t="s">
        <v>529</v>
      </c>
      <c r="B226">
        <v>1</v>
      </c>
      <c r="C226">
        <v>50</v>
      </c>
      <c r="D226">
        <v>0.05</v>
      </c>
      <c r="E226" t="s">
        <v>2</v>
      </c>
      <c r="F226" t="s">
        <v>3</v>
      </c>
      <c r="G226" t="s">
        <v>3</v>
      </c>
      <c r="H226" t="s">
        <v>3</v>
      </c>
      <c r="I226" t="s">
        <v>3</v>
      </c>
      <c r="J226" s="58" t="str">
        <f>IF(Model_Time!$F226="---","---",(Model_Time!$F226/K226)-1)</f>
        <v>---</v>
      </c>
      <c r="K226" s="20" t="str">
        <f>IF(AND(Model_Time!$B226=0,Model_Time!$C226=0),Model_Time!$F226,K225)</f>
        <v>---</v>
      </c>
      <c r="M226" s="23"/>
    </row>
    <row r="227" spans="1:13" x14ac:dyDescent="0.3">
      <c r="A227" t="s">
        <v>529</v>
      </c>
      <c r="B227">
        <v>1</v>
      </c>
      <c r="C227">
        <v>50</v>
      </c>
      <c r="D227">
        <v>0.1</v>
      </c>
      <c r="E227" t="s">
        <v>2</v>
      </c>
      <c r="F227" t="s">
        <v>3</v>
      </c>
      <c r="G227" t="s">
        <v>3</v>
      </c>
      <c r="H227" t="s">
        <v>3</v>
      </c>
      <c r="I227" t="s">
        <v>3</v>
      </c>
      <c r="J227" s="57" t="str">
        <f>IF(Model_Time!$F227="---","---",(Model_Time!$F227/K227)-1)</f>
        <v>---</v>
      </c>
      <c r="K227" s="20" t="str">
        <f>IF(AND(Model_Time!$B227=0,Model_Time!$C227=0),Model_Time!$F227,K226)</f>
        <v>---</v>
      </c>
      <c r="M227" s="23"/>
    </row>
    <row r="228" spans="1:13" x14ac:dyDescent="0.3">
      <c r="A228" t="s">
        <v>529</v>
      </c>
      <c r="B228">
        <v>1</v>
      </c>
      <c r="C228">
        <v>50</v>
      </c>
      <c r="D228">
        <v>0.15</v>
      </c>
      <c r="E228" t="s">
        <v>2</v>
      </c>
      <c r="F228" t="s">
        <v>3</v>
      </c>
      <c r="G228" t="s">
        <v>3</v>
      </c>
      <c r="H228" t="s">
        <v>3</v>
      </c>
      <c r="I228" t="s">
        <v>3</v>
      </c>
      <c r="J228" s="58" t="str">
        <f>IF(Model_Time!$F228="---","---",(Model_Time!$F228/K228)-1)</f>
        <v>---</v>
      </c>
      <c r="K228" s="20" t="str">
        <f>IF(AND(Model_Time!$B228=0,Model_Time!$C228=0),Model_Time!$F228,K227)</f>
        <v>---</v>
      </c>
      <c r="M228" s="23"/>
    </row>
    <row r="229" spans="1:13" x14ac:dyDescent="0.3">
      <c r="A229" t="s">
        <v>529</v>
      </c>
      <c r="B229">
        <v>1</v>
      </c>
      <c r="C229">
        <v>50</v>
      </c>
      <c r="D229">
        <v>0.2</v>
      </c>
      <c r="E229" t="s">
        <v>2</v>
      </c>
      <c r="F229" t="s">
        <v>3</v>
      </c>
      <c r="G229" t="s">
        <v>3</v>
      </c>
      <c r="H229" t="s">
        <v>3</v>
      </c>
      <c r="I229" t="s">
        <v>3</v>
      </c>
      <c r="J229" s="57" t="str">
        <f>IF(Model_Time!$F229="---","---",(Model_Time!$F229/K229)-1)</f>
        <v>---</v>
      </c>
      <c r="K229" s="20" t="str">
        <f>IF(AND(Model_Time!$B229=0,Model_Time!$C229=0),Model_Time!$F229,K228)</f>
        <v>---</v>
      </c>
      <c r="M229" s="23"/>
    </row>
    <row r="230" spans="1:13" x14ac:dyDescent="0.3">
      <c r="A230" t="s">
        <v>529</v>
      </c>
      <c r="B230">
        <v>2</v>
      </c>
      <c r="C230">
        <v>5</v>
      </c>
      <c r="D230">
        <v>0.05</v>
      </c>
      <c r="E230" t="s">
        <v>2</v>
      </c>
      <c r="F230" t="s">
        <v>3</v>
      </c>
      <c r="G230" t="s">
        <v>3</v>
      </c>
      <c r="H230" t="s">
        <v>3</v>
      </c>
      <c r="I230" t="s">
        <v>3</v>
      </c>
      <c r="J230" s="58" t="str">
        <f>IF(Model_Time!$F230="---","---",(Model_Time!$F230/K230)-1)</f>
        <v>---</v>
      </c>
      <c r="K230" s="20" t="str">
        <f>IF(AND(Model_Time!$B230=0,Model_Time!$C230=0),Model_Time!$F230,K229)</f>
        <v>---</v>
      </c>
      <c r="M230" s="23"/>
    </row>
    <row r="231" spans="1:13" x14ac:dyDescent="0.3">
      <c r="A231" t="s">
        <v>529</v>
      </c>
      <c r="B231">
        <v>2</v>
      </c>
      <c r="C231">
        <v>5</v>
      </c>
      <c r="D231">
        <v>0.1</v>
      </c>
      <c r="E231" t="s">
        <v>2</v>
      </c>
      <c r="F231" t="s">
        <v>3</v>
      </c>
      <c r="G231" t="s">
        <v>3</v>
      </c>
      <c r="H231" t="s">
        <v>3</v>
      </c>
      <c r="I231" t="s">
        <v>3</v>
      </c>
      <c r="J231" s="57" t="str">
        <f>IF(Model_Time!$F231="---","---",(Model_Time!$F231/K231)-1)</f>
        <v>---</v>
      </c>
      <c r="K231" s="20" t="str">
        <f>IF(AND(Model_Time!$B231=0,Model_Time!$C231=0),Model_Time!$F231,K230)</f>
        <v>---</v>
      </c>
      <c r="M231" s="23"/>
    </row>
    <row r="232" spans="1:13" x14ac:dyDescent="0.3">
      <c r="A232" t="s">
        <v>529</v>
      </c>
      <c r="B232">
        <v>2</v>
      </c>
      <c r="C232">
        <v>5</v>
      </c>
      <c r="D232">
        <v>0.15</v>
      </c>
      <c r="E232" t="s">
        <v>2</v>
      </c>
      <c r="F232" t="s">
        <v>3</v>
      </c>
      <c r="G232" t="s">
        <v>3</v>
      </c>
      <c r="H232" t="s">
        <v>3</v>
      </c>
      <c r="I232" t="s">
        <v>3</v>
      </c>
      <c r="J232" s="58" t="str">
        <f>IF(Model_Time!$F232="---","---",(Model_Time!$F232/K232)-1)</f>
        <v>---</v>
      </c>
      <c r="K232" s="20" t="str">
        <f>IF(AND(Model_Time!$B232=0,Model_Time!$C232=0),Model_Time!$F232,K231)</f>
        <v>---</v>
      </c>
      <c r="M232" s="23"/>
    </row>
    <row r="233" spans="1:13" x14ac:dyDescent="0.3">
      <c r="A233" t="s">
        <v>529</v>
      </c>
      <c r="B233">
        <v>2</v>
      </c>
      <c r="C233">
        <v>5</v>
      </c>
      <c r="D233">
        <v>0.2</v>
      </c>
      <c r="E233" t="s">
        <v>2</v>
      </c>
      <c r="F233" t="s">
        <v>3</v>
      </c>
      <c r="G233" t="s">
        <v>3</v>
      </c>
      <c r="H233" t="s">
        <v>3</v>
      </c>
      <c r="I233" t="s">
        <v>3</v>
      </c>
      <c r="J233" s="57" t="str">
        <f>IF(Model_Time!$F233="---","---",(Model_Time!$F233/K233)-1)</f>
        <v>---</v>
      </c>
      <c r="K233" s="20" t="str">
        <f>IF(AND(Model_Time!$B233=0,Model_Time!$C233=0),Model_Time!$F233,K232)</f>
        <v>---</v>
      </c>
      <c r="M233" s="23"/>
    </row>
    <row r="234" spans="1:13" x14ac:dyDescent="0.3">
      <c r="A234" t="s">
        <v>529</v>
      </c>
      <c r="B234">
        <v>2</v>
      </c>
      <c r="C234">
        <v>10</v>
      </c>
      <c r="D234">
        <v>0.05</v>
      </c>
      <c r="E234" t="s">
        <v>2</v>
      </c>
      <c r="F234" t="s">
        <v>3</v>
      </c>
      <c r="G234" t="s">
        <v>3</v>
      </c>
      <c r="H234" t="s">
        <v>3</v>
      </c>
      <c r="I234" t="s">
        <v>3</v>
      </c>
      <c r="J234" s="58" t="str">
        <f>IF(Model_Time!$F234="---","---",(Model_Time!$F234/K234)-1)</f>
        <v>---</v>
      </c>
      <c r="K234" s="20" t="str">
        <f>IF(AND(Model_Time!$B234=0,Model_Time!$C234=0),Model_Time!$F234,K233)</f>
        <v>---</v>
      </c>
      <c r="M234" s="23"/>
    </row>
    <row r="235" spans="1:13" x14ac:dyDescent="0.3">
      <c r="A235" t="s">
        <v>529</v>
      </c>
      <c r="B235">
        <v>2</v>
      </c>
      <c r="C235">
        <v>10</v>
      </c>
      <c r="D235">
        <v>0.1</v>
      </c>
      <c r="E235" t="s">
        <v>2</v>
      </c>
      <c r="F235" t="s">
        <v>3</v>
      </c>
      <c r="G235" t="s">
        <v>3</v>
      </c>
      <c r="H235" t="s">
        <v>3</v>
      </c>
      <c r="I235" t="s">
        <v>3</v>
      </c>
      <c r="J235" s="57" t="str">
        <f>IF(Model_Time!$F235="---","---",(Model_Time!$F235/K235)-1)</f>
        <v>---</v>
      </c>
      <c r="K235" s="20" t="str">
        <f>IF(AND(Model_Time!$B235=0,Model_Time!$C235=0),Model_Time!$F235,K234)</f>
        <v>---</v>
      </c>
      <c r="M235" s="23"/>
    </row>
    <row r="236" spans="1:13" x14ac:dyDescent="0.3">
      <c r="A236" t="s">
        <v>529</v>
      </c>
      <c r="B236">
        <v>2</v>
      </c>
      <c r="C236">
        <v>10</v>
      </c>
      <c r="D236">
        <v>0.15</v>
      </c>
      <c r="E236" t="s">
        <v>2</v>
      </c>
      <c r="F236" t="s">
        <v>3</v>
      </c>
      <c r="G236" t="s">
        <v>3</v>
      </c>
      <c r="H236" t="s">
        <v>3</v>
      </c>
      <c r="I236" t="s">
        <v>3</v>
      </c>
      <c r="J236" s="58" t="str">
        <f>IF(Model_Time!$F236="---","---",(Model_Time!$F236/K236)-1)</f>
        <v>---</v>
      </c>
      <c r="K236" s="20" t="str">
        <f>IF(AND(Model_Time!$B236=0,Model_Time!$C236=0),Model_Time!$F236,K235)</f>
        <v>---</v>
      </c>
      <c r="M236" s="23"/>
    </row>
    <row r="237" spans="1:13" x14ac:dyDescent="0.3">
      <c r="A237" t="s">
        <v>529</v>
      </c>
      <c r="B237">
        <v>2</v>
      </c>
      <c r="C237">
        <v>10</v>
      </c>
      <c r="D237">
        <v>0.2</v>
      </c>
      <c r="E237" t="s">
        <v>2</v>
      </c>
      <c r="F237" t="s">
        <v>3</v>
      </c>
      <c r="G237" t="s">
        <v>3</v>
      </c>
      <c r="H237" t="s">
        <v>3</v>
      </c>
      <c r="I237" t="s">
        <v>3</v>
      </c>
      <c r="J237" s="57" t="str">
        <f>IF(Model_Time!$F237="---","---",(Model_Time!$F237/K237)-1)</f>
        <v>---</v>
      </c>
      <c r="K237" s="20" t="str">
        <f>IF(AND(Model_Time!$B237=0,Model_Time!$C237=0),Model_Time!$F237,K236)</f>
        <v>---</v>
      </c>
      <c r="M237" s="23"/>
    </row>
    <row r="238" spans="1:13" x14ac:dyDescent="0.3">
      <c r="A238" t="s">
        <v>529</v>
      </c>
      <c r="B238">
        <v>2</v>
      </c>
      <c r="C238">
        <v>25</v>
      </c>
      <c r="D238">
        <v>0.05</v>
      </c>
      <c r="E238" t="s">
        <v>2</v>
      </c>
      <c r="F238" t="s">
        <v>3</v>
      </c>
      <c r="G238" t="s">
        <v>3</v>
      </c>
      <c r="H238" t="s">
        <v>3</v>
      </c>
      <c r="I238" t="s">
        <v>3</v>
      </c>
      <c r="J238" s="58" t="str">
        <f>IF(Model_Time!$F238="---","---",(Model_Time!$F238/K238)-1)</f>
        <v>---</v>
      </c>
      <c r="K238" s="20" t="str">
        <f>IF(AND(Model_Time!$B238=0,Model_Time!$C238=0),Model_Time!$F238,K237)</f>
        <v>---</v>
      </c>
      <c r="M238" s="23"/>
    </row>
    <row r="239" spans="1:13" x14ac:dyDescent="0.3">
      <c r="A239" t="s">
        <v>529</v>
      </c>
      <c r="B239">
        <v>2</v>
      </c>
      <c r="C239">
        <v>25</v>
      </c>
      <c r="D239">
        <v>0.1</v>
      </c>
      <c r="E239" t="s">
        <v>2</v>
      </c>
      <c r="F239" t="s">
        <v>3</v>
      </c>
      <c r="G239" t="s">
        <v>3</v>
      </c>
      <c r="H239" t="s">
        <v>3</v>
      </c>
      <c r="I239" t="s">
        <v>3</v>
      </c>
      <c r="J239" s="57" t="str">
        <f>IF(Model_Time!$F239="---","---",(Model_Time!$F239/K239)-1)</f>
        <v>---</v>
      </c>
      <c r="K239" s="20" t="str">
        <f>IF(AND(Model_Time!$B239=0,Model_Time!$C239=0),Model_Time!$F239,K238)</f>
        <v>---</v>
      </c>
      <c r="M239" s="23"/>
    </row>
    <row r="240" spans="1:13" x14ac:dyDescent="0.3">
      <c r="A240" t="s">
        <v>529</v>
      </c>
      <c r="B240">
        <v>2</v>
      </c>
      <c r="C240">
        <v>25</v>
      </c>
      <c r="D240">
        <v>0.15</v>
      </c>
      <c r="E240" t="s">
        <v>2</v>
      </c>
      <c r="F240" t="s">
        <v>3</v>
      </c>
      <c r="G240" t="s">
        <v>3</v>
      </c>
      <c r="H240" t="s">
        <v>3</v>
      </c>
      <c r="I240" t="s">
        <v>3</v>
      </c>
      <c r="J240" s="58" t="str">
        <f>IF(Model_Time!$F240="---","---",(Model_Time!$F240/K240)-1)</f>
        <v>---</v>
      </c>
      <c r="K240" s="20" t="str">
        <f>IF(AND(Model_Time!$B240=0,Model_Time!$C240=0),Model_Time!$F240,K239)</f>
        <v>---</v>
      </c>
      <c r="M240" s="23"/>
    </row>
    <row r="241" spans="1:13" x14ac:dyDescent="0.3">
      <c r="A241" t="s">
        <v>529</v>
      </c>
      <c r="B241">
        <v>2</v>
      </c>
      <c r="C241">
        <v>25</v>
      </c>
      <c r="D241">
        <v>0.2</v>
      </c>
      <c r="E241" t="s">
        <v>2</v>
      </c>
      <c r="F241" t="s">
        <v>3</v>
      </c>
      <c r="G241" t="s">
        <v>3</v>
      </c>
      <c r="H241" t="s">
        <v>3</v>
      </c>
      <c r="I241" t="s">
        <v>3</v>
      </c>
      <c r="J241" s="57" t="str">
        <f>IF(Model_Time!$F241="---","---",(Model_Time!$F241/K241)-1)</f>
        <v>---</v>
      </c>
      <c r="K241" s="20" t="str">
        <f>IF(AND(Model_Time!$B241=0,Model_Time!$C241=0),Model_Time!$F241,K240)</f>
        <v>---</v>
      </c>
      <c r="M241" s="23"/>
    </row>
    <row r="242" spans="1:13" x14ac:dyDescent="0.3">
      <c r="A242" t="s">
        <v>529</v>
      </c>
      <c r="B242">
        <v>2</v>
      </c>
      <c r="C242">
        <v>50</v>
      </c>
      <c r="D242">
        <v>0.05</v>
      </c>
      <c r="E242" t="s">
        <v>2</v>
      </c>
      <c r="F242" t="s">
        <v>3</v>
      </c>
      <c r="G242" t="s">
        <v>3</v>
      </c>
      <c r="H242" t="s">
        <v>3</v>
      </c>
      <c r="I242" t="s">
        <v>3</v>
      </c>
      <c r="J242" s="58" t="str">
        <f>IF(Model_Time!$F242="---","---",(Model_Time!$F242/K242)-1)</f>
        <v>---</v>
      </c>
      <c r="K242" s="20" t="str">
        <f>IF(AND(Model_Time!$B242=0,Model_Time!$C242=0),Model_Time!$F242,K241)</f>
        <v>---</v>
      </c>
      <c r="M242" s="23"/>
    </row>
    <row r="243" spans="1:13" x14ac:dyDescent="0.3">
      <c r="A243" t="s">
        <v>529</v>
      </c>
      <c r="B243">
        <v>2</v>
      </c>
      <c r="C243">
        <v>50</v>
      </c>
      <c r="D243">
        <v>0.1</v>
      </c>
      <c r="E243" t="s">
        <v>2</v>
      </c>
      <c r="F243" t="s">
        <v>3</v>
      </c>
      <c r="G243" t="s">
        <v>3</v>
      </c>
      <c r="H243" t="s">
        <v>3</v>
      </c>
      <c r="I243" t="s">
        <v>3</v>
      </c>
      <c r="J243" s="57" t="str">
        <f>IF(Model_Time!$F243="---","---",(Model_Time!$F243/K243)-1)</f>
        <v>---</v>
      </c>
      <c r="K243" s="20" t="str">
        <f>IF(AND(Model_Time!$B243=0,Model_Time!$C243=0),Model_Time!$F243,K242)</f>
        <v>---</v>
      </c>
      <c r="M243" s="23"/>
    </row>
    <row r="244" spans="1:13" x14ac:dyDescent="0.3">
      <c r="A244" t="s">
        <v>529</v>
      </c>
      <c r="B244">
        <v>2</v>
      </c>
      <c r="C244">
        <v>50</v>
      </c>
      <c r="D244">
        <v>0.15</v>
      </c>
      <c r="E244" t="s">
        <v>2</v>
      </c>
      <c r="F244" t="s">
        <v>3</v>
      </c>
      <c r="G244" t="s">
        <v>3</v>
      </c>
      <c r="H244" t="s">
        <v>3</v>
      </c>
      <c r="I244" t="s">
        <v>3</v>
      </c>
      <c r="J244" s="58" t="str">
        <f>IF(Model_Time!$F244="---","---",(Model_Time!$F244/K244)-1)</f>
        <v>---</v>
      </c>
      <c r="K244" s="20" t="str">
        <f>IF(AND(Model_Time!$B244=0,Model_Time!$C244=0),Model_Time!$F244,K243)</f>
        <v>---</v>
      </c>
      <c r="M244" s="23"/>
    </row>
    <row r="245" spans="1:13" x14ac:dyDescent="0.3">
      <c r="A245" t="s">
        <v>529</v>
      </c>
      <c r="B245">
        <v>2</v>
      </c>
      <c r="C245">
        <v>50</v>
      </c>
      <c r="D245">
        <v>0.2</v>
      </c>
      <c r="E245" t="s">
        <v>2</v>
      </c>
      <c r="F245" t="s">
        <v>3</v>
      </c>
      <c r="G245" t="s">
        <v>3</v>
      </c>
      <c r="H245" t="s">
        <v>3</v>
      </c>
      <c r="I245" t="s">
        <v>3</v>
      </c>
      <c r="J245" s="57" t="str">
        <f>IF(Model_Time!$F245="---","---",(Model_Time!$F245/K245)-1)</f>
        <v>---</v>
      </c>
      <c r="K245" s="20" t="str">
        <f>IF(AND(Model_Time!$B245=0,Model_Time!$C245=0),Model_Time!$F245,K244)</f>
        <v>---</v>
      </c>
      <c r="M245" s="23"/>
    </row>
    <row r="246" spans="1:13" x14ac:dyDescent="0.3">
      <c r="A246" t="s">
        <v>529</v>
      </c>
      <c r="B246">
        <v>3</v>
      </c>
      <c r="C246">
        <v>0</v>
      </c>
      <c r="D246">
        <v>0.05</v>
      </c>
      <c r="E246" t="s">
        <v>2</v>
      </c>
      <c r="F246" t="s">
        <v>3</v>
      </c>
      <c r="G246" t="s">
        <v>3</v>
      </c>
      <c r="H246" t="s">
        <v>3</v>
      </c>
      <c r="I246" t="s">
        <v>3</v>
      </c>
      <c r="J246" s="58" t="str">
        <f>IF(Model_Time!$F246="---","---",(Model_Time!$F246/K246)-1)</f>
        <v>---</v>
      </c>
      <c r="K246" s="20" t="str">
        <f>IF(AND(Model_Time!$B246=0,Model_Time!$C246=0),Model_Time!$F246,K245)</f>
        <v>---</v>
      </c>
      <c r="M246" s="23"/>
    </row>
    <row r="247" spans="1:13" x14ac:dyDescent="0.3">
      <c r="A247" t="s">
        <v>529</v>
      </c>
      <c r="B247">
        <v>3</v>
      </c>
      <c r="C247">
        <v>0</v>
      </c>
      <c r="D247">
        <v>0.1</v>
      </c>
      <c r="E247" t="s">
        <v>2</v>
      </c>
      <c r="F247" t="s">
        <v>3</v>
      </c>
      <c r="G247" t="s">
        <v>3</v>
      </c>
      <c r="H247" t="s">
        <v>3</v>
      </c>
      <c r="I247" t="s">
        <v>3</v>
      </c>
      <c r="J247" s="57" t="str">
        <f>IF(Model_Time!$F247="---","---",(Model_Time!$F247/K247)-1)</f>
        <v>---</v>
      </c>
      <c r="K247" s="20" t="str">
        <f>IF(AND(Model_Time!$B247=0,Model_Time!$C247=0),Model_Time!$F247,K246)</f>
        <v>---</v>
      </c>
      <c r="M247" s="23"/>
    </row>
    <row r="248" spans="1:13" x14ac:dyDescent="0.3">
      <c r="A248" t="s">
        <v>529</v>
      </c>
      <c r="B248">
        <v>3</v>
      </c>
      <c r="C248">
        <v>0</v>
      </c>
      <c r="D248">
        <v>0.15</v>
      </c>
      <c r="E248" t="s">
        <v>2</v>
      </c>
      <c r="F248" t="s">
        <v>3</v>
      </c>
      <c r="G248" t="s">
        <v>3</v>
      </c>
      <c r="H248" t="s">
        <v>3</v>
      </c>
      <c r="I248" t="s">
        <v>3</v>
      </c>
      <c r="J248" s="58" t="str">
        <f>IF(Model_Time!$F248="---","---",(Model_Time!$F248/K248)-1)</f>
        <v>---</v>
      </c>
      <c r="K248" s="20" t="str">
        <f>IF(AND(Model_Time!$B248=0,Model_Time!$C248=0),Model_Time!$F248,K247)</f>
        <v>---</v>
      </c>
      <c r="M248" s="23"/>
    </row>
    <row r="249" spans="1:13" x14ac:dyDescent="0.3">
      <c r="A249" t="s">
        <v>529</v>
      </c>
      <c r="B249">
        <v>3</v>
      </c>
      <c r="C249">
        <v>0</v>
      </c>
      <c r="D249">
        <v>0.2</v>
      </c>
      <c r="E249" t="s">
        <v>2</v>
      </c>
      <c r="F249" t="s">
        <v>3</v>
      </c>
      <c r="G249" t="s">
        <v>3</v>
      </c>
      <c r="H249" t="s">
        <v>3</v>
      </c>
      <c r="I249" t="s">
        <v>3</v>
      </c>
      <c r="J249" s="57" t="str">
        <f>IF(Model_Time!$F249="---","---",(Model_Time!$F249/K249)-1)</f>
        <v>---</v>
      </c>
      <c r="K249" s="20" t="str">
        <f>IF(AND(Model_Time!$B249=0,Model_Time!$C249=0),Model_Time!$F249,K248)</f>
        <v>---</v>
      </c>
      <c r="M249" s="23"/>
    </row>
    <row r="250" spans="1:13" x14ac:dyDescent="0.3">
      <c r="A250" t="s">
        <v>529</v>
      </c>
      <c r="B250">
        <v>3</v>
      </c>
      <c r="C250">
        <v>10</v>
      </c>
      <c r="D250">
        <v>0.05</v>
      </c>
      <c r="E250" t="s">
        <v>2</v>
      </c>
      <c r="F250" t="s">
        <v>3</v>
      </c>
      <c r="G250" t="s">
        <v>3</v>
      </c>
      <c r="H250" t="s">
        <v>3</v>
      </c>
      <c r="I250" t="s">
        <v>3</v>
      </c>
      <c r="J250" s="58" t="str">
        <f>IF(Model_Time!$F250="---","---",(Model_Time!$F250/K250)-1)</f>
        <v>---</v>
      </c>
      <c r="K250" s="20" t="str">
        <f>IF(AND(Model_Time!$B250=0,Model_Time!$C250=0),Model_Time!$F250,K249)</f>
        <v>---</v>
      </c>
      <c r="M250" s="23"/>
    </row>
    <row r="251" spans="1:13" x14ac:dyDescent="0.3">
      <c r="A251" t="s">
        <v>529</v>
      </c>
      <c r="B251">
        <v>3</v>
      </c>
      <c r="C251">
        <v>10</v>
      </c>
      <c r="D251">
        <v>0.1</v>
      </c>
      <c r="E251" t="s">
        <v>2</v>
      </c>
      <c r="F251" t="s">
        <v>3</v>
      </c>
      <c r="G251" t="s">
        <v>3</v>
      </c>
      <c r="H251" t="s">
        <v>3</v>
      </c>
      <c r="I251" t="s">
        <v>3</v>
      </c>
      <c r="J251" s="57" t="str">
        <f>IF(Model_Time!$F251="---","---",(Model_Time!$F251/K251)-1)</f>
        <v>---</v>
      </c>
      <c r="K251" s="20" t="str">
        <f>IF(AND(Model_Time!$B251=0,Model_Time!$C251=0),Model_Time!$F251,K250)</f>
        <v>---</v>
      </c>
      <c r="M251" s="23"/>
    </row>
    <row r="252" spans="1:13" x14ac:dyDescent="0.3">
      <c r="A252" t="s">
        <v>529</v>
      </c>
      <c r="B252">
        <v>3</v>
      </c>
      <c r="C252">
        <v>10</v>
      </c>
      <c r="D252">
        <v>0.15</v>
      </c>
      <c r="E252" t="s">
        <v>2</v>
      </c>
      <c r="F252" t="s">
        <v>3</v>
      </c>
      <c r="G252" t="s">
        <v>3</v>
      </c>
      <c r="H252" t="s">
        <v>3</v>
      </c>
      <c r="I252" t="s">
        <v>3</v>
      </c>
      <c r="J252" s="58" t="str">
        <f>IF(Model_Time!$F252="---","---",(Model_Time!$F252/K252)-1)</f>
        <v>---</v>
      </c>
      <c r="K252" s="20" t="str">
        <f>IF(AND(Model_Time!$B252=0,Model_Time!$C252=0),Model_Time!$F252,K251)</f>
        <v>---</v>
      </c>
      <c r="M252" s="23"/>
    </row>
    <row r="253" spans="1:13" x14ac:dyDescent="0.3">
      <c r="A253" t="s">
        <v>529</v>
      </c>
      <c r="B253">
        <v>3</v>
      </c>
      <c r="C253">
        <v>10</v>
      </c>
      <c r="D253">
        <v>0.2</v>
      </c>
      <c r="E253" t="s">
        <v>2</v>
      </c>
      <c r="F253" t="s">
        <v>3</v>
      </c>
      <c r="G253" t="s">
        <v>3</v>
      </c>
      <c r="H253" t="s">
        <v>3</v>
      </c>
      <c r="I253" t="s">
        <v>3</v>
      </c>
      <c r="J253" s="57" t="str">
        <f>IF(Model_Time!$F253="---","---",(Model_Time!$F253/K253)-1)</f>
        <v>---</v>
      </c>
      <c r="K253" s="20" t="str">
        <f>IF(AND(Model_Time!$B253=0,Model_Time!$C253=0),Model_Time!$F253,K252)</f>
        <v>---</v>
      </c>
      <c r="M253" s="23"/>
    </row>
    <row r="254" spans="1:13" x14ac:dyDescent="0.3">
      <c r="A254" t="s">
        <v>529</v>
      </c>
      <c r="B254">
        <v>3</v>
      </c>
      <c r="C254">
        <v>25</v>
      </c>
      <c r="D254">
        <v>0.05</v>
      </c>
      <c r="E254" t="s">
        <v>2</v>
      </c>
      <c r="F254" t="s">
        <v>3</v>
      </c>
      <c r="G254" t="s">
        <v>3</v>
      </c>
      <c r="H254" t="s">
        <v>3</v>
      </c>
      <c r="I254" t="s">
        <v>3</v>
      </c>
      <c r="J254" s="58" t="str">
        <f>IF(Model_Time!$F254="---","---",(Model_Time!$F254/K254)-1)</f>
        <v>---</v>
      </c>
      <c r="K254" s="20" t="str">
        <f>IF(AND(Model_Time!$B254=0,Model_Time!$C254=0),Model_Time!$F254,K253)</f>
        <v>---</v>
      </c>
      <c r="M254" s="23"/>
    </row>
    <row r="255" spans="1:13" x14ac:dyDescent="0.3">
      <c r="A255" t="s">
        <v>529</v>
      </c>
      <c r="B255">
        <v>3</v>
      </c>
      <c r="C255">
        <v>25</v>
      </c>
      <c r="D255">
        <v>0.1</v>
      </c>
      <c r="E255" t="s">
        <v>2</v>
      </c>
      <c r="F255" t="s">
        <v>3</v>
      </c>
      <c r="G255" t="s">
        <v>3</v>
      </c>
      <c r="H255" t="s">
        <v>3</v>
      </c>
      <c r="I255" t="s">
        <v>3</v>
      </c>
      <c r="J255" s="57" t="str">
        <f>IF(Model_Time!$F255="---","---",(Model_Time!$F255/K255)-1)</f>
        <v>---</v>
      </c>
      <c r="K255" s="20" t="str">
        <f>IF(AND(Model_Time!$B255=0,Model_Time!$C255=0),Model_Time!$F255,K254)</f>
        <v>---</v>
      </c>
      <c r="M255" s="23"/>
    </row>
    <row r="256" spans="1:13" x14ac:dyDescent="0.3">
      <c r="A256" t="s">
        <v>529</v>
      </c>
      <c r="B256">
        <v>3</v>
      </c>
      <c r="C256">
        <v>25</v>
      </c>
      <c r="D256">
        <v>0.15</v>
      </c>
      <c r="E256" t="s">
        <v>2</v>
      </c>
      <c r="F256" t="s">
        <v>3</v>
      </c>
      <c r="G256" t="s">
        <v>3</v>
      </c>
      <c r="H256" t="s">
        <v>3</v>
      </c>
      <c r="I256" t="s">
        <v>3</v>
      </c>
      <c r="J256" s="58" t="str">
        <f>IF(Model_Time!$F256="---","---",(Model_Time!$F256/K256)-1)</f>
        <v>---</v>
      </c>
      <c r="K256" s="20" t="str">
        <f>IF(AND(Model_Time!$B256=0,Model_Time!$C256=0),Model_Time!$F256,K255)</f>
        <v>---</v>
      </c>
      <c r="M256" s="23"/>
    </row>
    <row r="257" spans="1:13" x14ac:dyDescent="0.3">
      <c r="A257" t="s">
        <v>529</v>
      </c>
      <c r="B257">
        <v>3</v>
      </c>
      <c r="C257">
        <v>25</v>
      </c>
      <c r="D257">
        <v>0.2</v>
      </c>
      <c r="E257" t="s">
        <v>2</v>
      </c>
      <c r="F257" t="s">
        <v>3</v>
      </c>
      <c r="G257" t="s">
        <v>3</v>
      </c>
      <c r="H257" t="s">
        <v>3</v>
      </c>
      <c r="I257" t="s">
        <v>3</v>
      </c>
      <c r="J257" s="57" t="str">
        <f>IF(Model_Time!$F257="---","---",(Model_Time!$F257/K257)-1)</f>
        <v>---</v>
      </c>
      <c r="K257" s="20" t="str">
        <f>IF(AND(Model_Time!$B257=0,Model_Time!$C257=0),Model_Time!$F257,K256)</f>
        <v>---</v>
      </c>
      <c r="M257" s="23"/>
    </row>
    <row r="258" spans="1:13" x14ac:dyDescent="0.3">
      <c r="A258" t="s">
        <v>529</v>
      </c>
      <c r="B258">
        <v>3</v>
      </c>
      <c r="C258">
        <v>50</v>
      </c>
      <c r="D258">
        <v>0.05</v>
      </c>
      <c r="E258" t="s">
        <v>2</v>
      </c>
      <c r="F258" t="s">
        <v>3</v>
      </c>
      <c r="G258" t="s">
        <v>3</v>
      </c>
      <c r="H258" t="s">
        <v>3</v>
      </c>
      <c r="I258" t="s">
        <v>3</v>
      </c>
      <c r="J258" s="58" t="str">
        <f>IF(Model_Time!$F258="---","---",(Model_Time!$F258/K258)-1)</f>
        <v>---</v>
      </c>
      <c r="K258" s="20" t="str">
        <f>IF(AND(Model_Time!$B258=0,Model_Time!$C258=0),Model_Time!$F258,K257)</f>
        <v>---</v>
      </c>
      <c r="M258" s="23"/>
    </row>
    <row r="259" spans="1:13" x14ac:dyDescent="0.3">
      <c r="A259" t="s">
        <v>529</v>
      </c>
      <c r="B259">
        <v>3</v>
      </c>
      <c r="C259">
        <v>50</v>
      </c>
      <c r="D259">
        <v>0.1</v>
      </c>
      <c r="E259" t="s">
        <v>2</v>
      </c>
      <c r="F259" t="s">
        <v>3</v>
      </c>
      <c r="G259" t="s">
        <v>3</v>
      </c>
      <c r="H259" t="s">
        <v>3</v>
      </c>
      <c r="I259" t="s">
        <v>3</v>
      </c>
      <c r="J259" s="57" t="str">
        <f>IF(Model_Time!$F259="---","---",(Model_Time!$F259/K259)-1)</f>
        <v>---</v>
      </c>
      <c r="K259" s="20" t="str">
        <f>IF(AND(Model_Time!$B259=0,Model_Time!$C259=0),Model_Time!$F259,K258)</f>
        <v>---</v>
      </c>
      <c r="M259" s="23"/>
    </row>
    <row r="260" spans="1:13" x14ac:dyDescent="0.3">
      <c r="A260" t="s">
        <v>529</v>
      </c>
      <c r="B260">
        <v>3</v>
      </c>
      <c r="C260">
        <v>50</v>
      </c>
      <c r="D260">
        <v>0.15</v>
      </c>
      <c r="E260" t="s">
        <v>2</v>
      </c>
      <c r="F260" t="s">
        <v>3</v>
      </c>
      <c r="G260" t="s">
        <v>3</v>
      </c>
      <c r="H260" t="s">
        <v>3</v>
      </c>
      <c r="I260" t="s">
        <v>3</v>
      </c>
      <c r="J260" s="58" t="str">
        <f>IF(Model_Time!$F260="---","---",(Model_Time!$F260/K260)-1)</f>
        <v>---</v>
      </c>
      <c r="K260" s="20" t="str">
        <f>IF(AND(Model_Time!$B260=0,Model_Time!$C260=0),Model_Time!$F260,K259)</f>
        <v>---</v>
      </c>
      <c r="M260" s="23"/>
    </row>
    <row r="261" spans="1:13" x14ac:dyDescent="0.3">
      <c r="A261" t="s">
        <v>529</v>
      </c>
      <c r="B261">
        <v>3</v>
      </c>
      <c r="C261">
        <v>50</v>
      </c>
      <c r="D261">
        <v>0.2</v>
      </c>
      <c r="E261" t="s">
        <v>2</v>
      </c>
      <c r="F261" t="s">
        <v>3</v>
      </c>
      <c r="G261" t="s">
        <v>3</v>
      </c>
      <c r="H261" t="s">
        <v>3</v>
      </c>
      <c r="I261" t="s">
        <v>3</v>
      </c>
      <c r="J261" s="57" t="str">
        <f>IF(Model_Time!$F261="---","---",(Model_Time!$F261/K261)-1)</f>
        <v>---</v>
      </c>
      <c r="K261" s="20" t="str">
        <f>IF(AND(Model_Time!$B261=0,Model_Time!$C261=0),Model_Time!$F261,K260)</f>
        <v>---</v>
      </c>
      <c r="M261" s="23"/>
    </row>
    <row r="262" spans="1:13" x14ac:dyDescent="0.3">
      <c r="A262" t="s">
        <v>534</v>
      </c>
      <c r="B262">
        <v>0</v>
      </c>
      <c r="C262">
        <v>0</v>
      </c>
      <c r="D262">
        <v>0.05</v>
      </c>
      <c r="E262" t="s">
        <v>0</v>
      </c>
      <c r="F262">
        <v>829</v>
      </c>
      <c r="G262">
        <v>0</v>
      </c>
      <c r="H262">
        <v>293.87</v>
      </c>
      <c r="I262" s="52">
        <v>1</v>
      </c>
      <c r="J262" s="58">
        <f>IF(Model_Time!$F262="---","---",(Model_Time!$F262/K262)-1)</f>
        <v>0</v>
      </c>
      <c r="K262" s="20">
        <f>IF(AND(Model_Time!$B262=0,Model_Time!$C262=0),Model_Time!$F262,K261)</f>
        <v>829</v>
      </c>
      <c r="M262" s="23"/>
    </row>
    <row r="263" spans="1:13" x14ac:dyDescent="0.3">
      <c r="A263" t="s">
        <v>534</v>
      </c>
      <c r="B263">
        <v>0</v>
      </c>
      <c r="C263">
        <v>0</v>
      </c>
      <c r="D263">
        <v>0.1</v>
      </c>
      <c r="E263" t="s">
        <v>0</v>
      </c>
      <c r="F263">
        <v>829</v>
      </c>
      <c r="G263">
        <v>0</v>
      </c>
      <c r="H263">
        <v>305.36</v>
      </c>
      <c r="I263" s="52">
        <v>1</v>
      </c>
      <c r="J263" s="57">
        <f>IF(Model_Time!$F263="---","---",(Model_Time!$F263/K263)-1)</f>
        <v>0</v>
      </c>
      <c r="K263" s="20">
        <f>IF(AND(Model_Time!$B263=0,Model_Time!$C263=0),Model_Time!$F263,K262)</f>
        <v>829</v>
      </c>
      <c r="M263" s="23"/>
    </row>
    <row r="264" spans="1:13" x14ac:dyDescent="0.3">
      <c r="A264" t="s">
        <v>534</v>
      </c>
      <c r="B264">
        <v>0</v>
      </c>
      <c r="C264">
        <v>0</v>
      </c>
      <c r="D264">
        <v>0.15</v>
      </c>
      <c r="E264" t="s">
        <v>0</v>
      </c>
      <c r="F264">
        <v>829</v>
      </c>
      <c r="G264">
        <v>0</v>
      </c>
      <c r="H264">
        <v>316.55</v>
      </c>
      <c r="I264" s="52">
        <v>1</v>
      </c>
      <c r="J264" s="58">
        <f>IF(Model_Time!$F264="---","---",(Model_Time!$F264/K264)-1)</f>
        <v>0</v>
      </c>
      <c r="K264" s="20">
        <f>IF(AND(Model_Time!$B264=0,Model_Time!$C264=0),Model_Time!$F264,K263)</f>
        <v>829</v>
      </c>
      <c r="M264" s="23"/>
    </row>
    <row r="265" spans="1:13" x14ac:dyDescent="0.3">
      <c r="A265" t="s">
        <v>534</v>
      </c>
      <c r="B265">
        <v>0</v>
      </c>
      <c r="C265">
        <v>0</v>
      </c>
      <c r="D265">
        <v>0.2</v>
      </c>
      <c r="E265" t="s">
        <v>0</v>
      </c>
      <c r="F265">
        <v>829</v>
      </c>
      <c r="G265">
        <v>0</v>
      </c>
      <c r="H265">
        <v>310.17</v>
      </c>
      <c r="I265" s="52">
        <v>1</v>
      </c>
      <c r="J265" s="57">
        <f>IF(Model_Time!$F265="---","---",(Model_Time!$F265/K265)-1)</f>
        <v>0</v>
      </c>
      <c r="K265" s="20">
        <f>IF(AND(Model_Time!$B265=0,Model_Time!$C265=0),Model_Time!$F265,K264)</f>
        <v>829</v>
      </c>
      <c r="M265" s="23"/>
    </row>
    <row r="266" spans="1:13" x14ac:dyDescent="0.3">
      <c r="A266" t="s">
        <v>534</v>
      </c>
      <c r="B266">
        <v>1</v>
      </c>
      <c r="C266">
        <v>5</v>
      </c>
      <c r="D266">
        <v>0.05</v>
      </c>
      <c r="E266" t="s">
        <v>0</v>
      </c>
      <c r="F266">
        <v>831</v>
      </c>
      <c r="G266">
        <v>0</v>
      </c>
      <c r="H266">
        <v>530.72</v>
      </c>
      <c r="I266" s="52">
        <v>0.999</v>
      </c>
      <c r="J266" s="58">
        <f>IF(Model_Time!$F266="---","---",(Model_Time!$F266/K266)-1)</f>
        <v>2.4125452352230514E-3</v>
      </c>
      <c r="K266" s="20">
        <f>IF(AND(Model_Time!$B266=0,Model_Time!$C266=0),Model_Time!$F266,K265)</f>
        <v>829</v>
      </c>
      <c r="M266" s="23"/>
    </row>
    <row r="267" spans="1:13" x14ac:dyDescent="0.3">
      <c r="A267" t="s">
        <v>534</v>
      </c>
      <c r="B267">
        <v>1</v>
      </c>
      <c r="C267">
        <v>5</v>
      </c>
      <c r="D267">
        <v>0.1</v>
      </c>
      <c r="E267" t="s">
        <v>0</v>
      </c>
      <c r="F267">
        <v>831</v>
      </c>
      <c r="G267">
        <v>0</v>
      </c>
      <c r="H267">
        <v>541.6</v>
      </c>
      <c r="I267" s="52">
        <v>1</v>
      </c>
      <c r="J267" s="57">
        <f>IF(Model_Time!$F267="---","---",(Model_Time!$F267/K267)-1)</f>
        <v>2.4125452352230514E-3</v>
      </c>
      <c r="K267" s="20">
        <f>IF(AND(Model_Time!$B267=0,Model_Time!$C267=0),Model_Time!$F267,K266)</f>
        <v>829</v>
      </c>
      <c r="M267" s="23"/>
    </row>
    <row r="268" spans="1:13" x14ac:dyDescent="0.3">
      <c r="A268" t="s">
        <v>534</v>
      </c>
      <c r="B268">
        <v>1</v>
      </c>
      <c r="C268">
        <v>5</v>
      </c>
      <c r="D268">
        <v>0.15</v>
      </c>
      <c r="E268" t="s">
        <v>0</v>
      </c>
      <c r="F268">
        <v>842</v>
      </c>
      <c r="G268">
        <v>0</v>
      </c>
      <c r="H268">
        <v>589.85</v>
      </c>
      <c r="I268" s="52">
        <v>1</v>
      </c>
      <c r="J268" s="58">
        <f>IF(Model_Time!$F268="---","---",(Model_Time!$F268/K268)-1)</f>
        <v>1.5681544028950611E-2</v>
      </c>
      <c r="K268" s="20">
        <f>IF(AND(Model_Time!$B268=0,Model_Time!$C268=0),Model_Time!$F268,K267)</f>
        <v>829</v>
      </c>
      <c r="M268" s="23"/>
    </row>
    <row r="269" spans="1:13" x14ac:dyDescent="0.3">
      <c r="A269" t="s">
        <v>534</v>
      </c>
      <c r="B269">
        <v>1</v>
      </c>
      <c r="C269">
        <v>5</v>
      </c>
      <c r="D269">
        <v>0.2</v>
      </c>
      <c r="E269" t="s">
        <v>0</v>
      </c>
      <c r="F269">
        <v>849</v>
      </c>
      <c r="G269">
        <v>0</v>
      </c>
      <c r="H269">
        <v>1130.94</v>
      </c>
      <c r="I269" s="52">
        <v>1</v>
      </c>
      <c r="J269" s="57">
        <f>IF(Model_Time!$F269="---","---",(Model_Time!$F269/K269)-1)</f>
        <v>2.4125452352231624E-2</v>
      </c>
      <c r="K269" s="20">
        <f>IF(AND(Model_Time!$B269=0,Model_Time!$C269=0),Model_Time!$F269,K268)</f>
        <v>829</v>
      </c>
      <c r="M269" s="23"/>
    </row>
    <row r="270" spans="1:13" x14ac:dyDescent="0.3">
      <c r="A270" t="s">
        <v>534</v>
      </c>
      <c r="B270">
        <v>1</v>
      </c>
      <c r="C270">
        <v>10</v>
      </c>
      <c r="D270">
        <v>0.05</v>
      </c>
      <c r="E270" t="s">
        <v>0</v>
      </c>
      <c r="F270">
        <v>831</v>
      </c>
      <c r="G270">
        <v>0</v>
      </c>
      <c r="H270">
        <v>516.52</v>
      </c>
      <c r="I270" s="52">
        <v>0.999</v>
      </c>
      <c r="J270" s="58">
        <f>IF(Model_Time!$F270="---","---",(Model_Time!$F270/K270)-1)</f>
        <v>2.4125452352230514E-3</v>
      </c>
      <c r="K270" s="20">
        <f>IF(AND(Model_Time!$B270=0,Model_Time!$C270=0),Model_Time!$F270,K269)</f>
        <v>829</v>
      </c>
      <c r="M270" s="23"/>
    </row>
    <row r="271" spans="1:13" x14ac:dyDescent="0.3">
      <c r="A271" t="s">
        <v>534</v>
      </c>
      <c r="B271">
        <v>1</v>
      </c>
      <c r="C271">
        <v>10</v>
      </c>
      <c r="D271">
        <v>0.1</v>
      </c>
      <c r="E271" t="s">
        <v>0</v>
      </c>
      <c r="F271">
        <v>831</v>
      </c>
      <c r="G271">
        <v>0</v>
      </c>
      <c r="H271">
        <v>612.28</v>
      </c>
      <c r="I271" s="52">
        <v>1</v>
      </c>
      <c r="J271" s="57">
        <f>IF(Model_Time!$F271="---","---",(Model_Time!$F271/K271)-1)</f>
        <v>2.4125452352230514E-3</v>
      </c>
      <c r="K271" s="20">
        <f>IF(AND(Model_Time!$B271=0,Model_Time!$C271=0),Model_Time!$F271,K270)</f>
        <v>829</v>
      </c>
      <c r="M271" s="23"/>
    </row>
    <row r="272" spans="1:13" x14ac:dyDescent="0.3">
      <c r="A272" t="s">
        <v>534</v>
      </c>
      <c r="B272">
        <v>1</v>
      </c>
      <c r="C272">
        <v>10</v>
      </c>
      <c r="D272">
        <v>0.15</v>
      </c>
      <c r="E272" t="s">
        <v>0</v>
      </c>
      <c r="F272">
        <v>842</v>
      </c>
      <c r="G272">
        <v>0</v>
      </c>
      <c r="H272">
        <v>641.39</v>
      </c>
      <c r="I272" s="52">
        <v>1</v>
      </c>
      <c r="J272" s="58">
        <f>IF(Model_Time!$F272="---","---",(Model_Time!$F272/K272)-1)</f>
        <v>1.5681544028950611E-2</v>
      </c>
      <c r="K272" s="20">
        <f>IF(AND(Model_Time!$B272=0,Model_Time!$C272=0),Model_Time!$F272,K271)</f>
        <v>829</v>
      </c>
      <c r="M272" s="23"/>
    </row>
    <row r="273" spans="1:13" x14ac:dyDescent="0.3">
      <c r="A273" t="s">
        <v>534</v>
      </c>
      <c r="B273">
        <v>1</v>
      </c>
      <c r="C273">
        <v>10</v>
      </c>
      <c r="D273">
        <v>0.2</v>
      </c>
      <c r="E273" t="s">
        <v>0</v>
      </c>
      <c r="F273">
        <v>849</v>
      </c>
      <c r="G273">
        <v>0</v>
      </c>
      <c r="H273">
        <v>1114.25</v>
      </c>
      <c r="I273" s="52">
        <v>1</v>
      </c>
      <c r="J273" s="57">
        <f>IF(Model_Time!$F273="---","---",(Model_Time!$F273/K273)-1)</f>
        <v>2.4125452352231624E-2</v>
      </c>
      <c r="K273" s="20">
        <f>IF(AND(Model_Time!$B273=0,Model_Time!$C273=0),Model_Time!$F273,K272)</f>
        <v>829</v>
      </c>
      <c r="M273" s="23"/>
    </row>
    <row r="274" spans="1:13" x14ac:dyDescent="0.3">
      <c r="A274" t="s">
        <v>534</v>
      </c>
      <c r="B274">
        <v>1</v>
      </c>
      <c r="C274">
        <v>25</v>
      </c>
      <c r="D274">
        <v>0.05</v>
      </c>
      <c r="E274" t="s">
        <v>0</v>
      </c>
      <c r="F274">
        <v>842</v>
      </c>
      <c r="G274">
        <v>0</v>
      </c>
      <c r="H274">
        <v>1160.6199999999999</v>
      </c>
      <c r="I274" s="52">
        <v>0.501</v>
      </c>
      <c r="J274" s="58">
        <f>IF(Model_Time!$F274="---","---",(Model_Time!$F274/K274)-1)</f>
        <v>1.5681544028950611E-2</v>
      </c>
      <c r="K274" s="20">
        <f>IF(AND(Model_Time!$B274=0,Model_Time!$C274=0),Model_Time!$F274,K273)</f>
        <v>829</v>
      </c>
      <c r="M274" s="23"/>
    </row>
    <row r="275" spans="1:13" x14ac:dyDescent="0.3">
      <c r="A275" t="s">
        <v>534</v>
      </c>
      <c r="B275">
        <v>1</v>
      </c>
      <c r="C275">
        <v>25</v>
      </c>
      <c r="D275">
        <v>0.1</v>
      </c>
      <c r="E275" t="s">
        <v>1</v>
      </c>
      <c r="F275">
        <v>917</v>
      </c>
      <c r="G275">
        <v>4.51</v>
      </c>
      <c r="H275">
        <v>3600.25</v>
      </c>
      <c r="I275" s="52">
        <v>0.998</v>
      </c>
      <c r="J275" s="57">
        <f>IF(Model_Time!$F275="---","---",(Model_Time!$F275/K275)-1)</f>
        <v>0.10615199034981915</v>
      </c>
      <c r="K275" s="20">
        <f>IF(AND(Model_Time!$B275=0,Model_Time!$C275=0),Model_Time!$F275,K274)</f>
        <v>829</v>
      </c>
      <c r="M275" s="23"/>
    </row>
    <row r="276" spans="1:13" x14ac:dyDescent="0.3">
      <c r="A276" t="s">
        <v>534</v>
      </c>
      <c r="B276">
        <v>1</v>
      </c>
      <c r="C276">
        <v>25</v>
      </c>
      <c r="D276">
        <v>0.15</v>
      </c>
      <c r="E276" t="s">
        <v>2</v>
      </c>
      <c r="F276" t="s">
        <v>3</v>
      </c>
      <c r="G276" t="s">
        <v>3</v>
      </c>
      <c r="H276">
        <v>3600.19</v>
      </c>
      <c r="J276" s="58" t="str">
        <f>IF(Model_Time!$F276="---","---",(Model_Time!$F276/K276)-1)</f>
        <v>---</v>
      </c>
      <c r="K276" s="20">
        <f>IF(AND(Model_Time!$B276=0,Model_Time!$C276=0),Model_Time!$F276,K275)</f>
        <v>829</v>
      </c>
      <c r="M276" s="23"/>
    </row>
    <row r="277" spans="1:13" x14ac:dyDescent="0.3">
      <c r="A277" t="s">
        <v>534</v>
      </c>
      <c r="B277">
        <v>1</v>
      </c>
      <c r="C277">
        <v>25</v>
      </c>
      <c r="D277">
        <v>0.2</v>
      </c>
      <c r="E277" t="s">
        <v>2</v>
      </c>
      <c r="F277" t="s">
        <v>3</v>
      </c>
      <c r="G277" t="s">
        <v>3</v>
      </c>
      <c r="H277">
        <v>3600.21</v>
      </c>
      <c r="J277" s="57" t="str">
        <f>IF(Model_Time!$F277="---","---",(Model_Time!$F277/K277)-1)</f>
        <v>---</v>
      </c>
      <c r="K277" s="20">
        <f>IF(AND(Model_Time!$B277=0,Model_Time!$C277=0),Model_Time!$F277,K276)</f>
        <v>829</v>
      </c>
      <c r="M277" s="23"/>
    </row>
    <row r="278" spans="1:13" x14ac:dyDescent="0.3">
      <c r="A278" t="s">
        <v>534</v>
      </c>
      <c r="B278">
        <v>1</v>
      </c>
      <c r="C278">
        <v>50</v>
      </c>
      <c r="D278">
        <v>0.05</v>
      </c>
      <c r="E278" t="s">
        <v>0</v>
      </c>
      <c r="F278">
        <v>856</v>
      </c>
      <c r="G278">
        <v>0</v>
      </c>
      <c r="H278">
        <v>994.54</v>
      </c>
      <c r="I278" s="52">
        <v>3.7999999999999999E-2</v>
      </c>
      <c r="J278" s="58">
        <f>IF(Model_Time!$F278="---","---",(Model_Time!$F278/K278)-1)</f>
        <v>3.2569360675512637E-2</v>
      </c>
      <c r="K278" s="20">
        <f>IF(AND(Model_Time!$B278=0,Model_Time!$C278=0),Model_Time!$F278,K277)</f>
        <v>829</v>
      </c>
      <c r="M278" s="23"/>
    </row>
    <row r="279" spans="1:13" x14ac:dyDescent="0.3">
      <c r="A279" t="s">
        <v>534</v>
      </c>
      <c r="B279">
        <v>1</v>
      </c>
      <c r="C279">
        <v>50</v>
      </c>
      <c r="D279">
        <v>0.1</v>
      </c>
      <c r="E279" t="s">
        <v>2</v>
      </c>
      <c r="F279" t="s">
        <v>3</v>
      </c>
      <c r="G279" t="s">
        <v>3</v>
      </c>
      <c r="H279">
        <v>3600.06</v>
      </c>
      <c r="J279" s="57" t="str">
        <f>IF(Model_Time!$F279="---","---",(Model_Time!$F279/K279)-1)</f>
        <v>---</v>
      </c>
      <c r="K279" s="20">
        <f>IF(AND(Model_Time!$B279=0,Model_Time!$C279=0),Model_Time!$F279,K278)</f>
        <v>829</v>
      </c>
      <c r="M279" s="23"/>
    </row>
    <row r="280" spans="1:13" x14ac:dyDescent="0.3">
      <c r="A280" t="s">
        <v>534</v>
      </c>
      <c r="B280">
        <v>1</v>
      </c>
      <c r="C280">
        <v>50</v>
      </c>
      <c r="D280">
        <v>0.15</v>
      </c>
      <c r="E280" t="s">
        <v>2</v>
      </c>
      <c r="F280" t="s">
        <v>3</v>
      </c>
      <c r="G280" t="s">
        <v>3</v>
      </c>
      <c r="H280">
        <v>3600.04</v>
      </c>
      <c r="J280" s="58" t="str">
        <f>IF(Model_Time!$F280="---","---",(Model_Time!$F280/K280)-1)</f>
        <v>---</v>
      </c>
      <c r="K280" s="20">
        <f>IF(AND(Model_Time!$B280=0,Model_Time!$C280=0),Model_Time!$F280,K279)</f>
        <v>829</v>
      </c>
      <c r="M280" s="23"/>
    </row>
    <row r="281" spans="1:13" x14ac:dyDescent="0.3">
      <c r="A281" t="s">
        <v>534</v>
      </c>
      <c r="B281">
        <v>1</v>
      </c>
      <c r="C281">
        <v>50</v>
      </c>
      <c r="D281">
        <v>0.2</v>
      </c>
      <c r="E281" t="s">
        <v>2</v>
      </c>
      <c r="F281" t="s">
        <v>3</v>
      </c>
      <c r="G281" t="s">
        <v>3</v>
      </c>
      <c r="H281">
        <v>3600.07</v>
      </c>
      <c r="J281" s="57" t="str">
        <f>IF(Model_Time!$F281="---","---",(Model_Time!$F281/K281)-1)</f>
        <v>---</v>
      </c>
      <c r="K281" s="20">
        <f>IF(AND(Model_Time!$B281=0,Model_Time!$C281=0),Model_Time!$F281,K280)</f>
        <v>829</v>
      </c>
      <c r="M281" s="23"/>
    </row>
    <row r="282" spans="1:13" x14ac:dyDescent="0.3">
      <c r="A282" t="s">
        <v>534</v>
      </c>
      <c r="B282">
        <v>2</v>
      </c>
      <c r="C282">
        <v>5</v>
      </c>
      <c r="D282">
        <v>0.05</v>
      </c>
      <c r="E282" t="s">
        <v>0</v>
      </c>
      <c r="F282">
        <v>831</v>
      </c>
      <c r="G282">
        <v>0</v>
      </c>
      <c r="H282">
        <v>420.42</v>
      </c>
      <c r="I282" s="52">
        <v>0.999</v>
      </c>
      <c r="J282" s="58">
        <f>IF(Model_Time!$F282="---","---",(Model_Time!$F282/K282)-1)</f>
        <v>2.4125452352230514E-3</v>
      </c>
      <c r="K282" s="20">
        <f>IF(AND(Model_Time!$B282=0,Model_Time!$C282=0),Model_Time!$F282,K281)</f>
        <v>829</v>
      </c>
      <c r="M282" s="23"/>
    </row>
    <row r="283" spans="1:13" x14ac:dyDescent="0.3">
      <c r="A283" t="s">
        <v>534</v>
      </c>
      <c r="B283">
        <v>2</v>
      </c>
      <c r="C283">
        <v>5</v>
      </c>
      <c r="D283">
        <v>0.1</v>
      </c>
      <c r="E283" t="s">
        <v>0</v>
      </c>
      <c r="F283">
        <v>834</v>
      </c>
      <c r="G283">
        <v>0</v>
      </c>
      <c r="H283">
        <v>359.64</v>
      </c>
      <c r="I283" s="52">
        <v>1</v>
      </c>
      <c r="J283" s="57">
        <f>IF(Model_Time!$F283="---","---",(Model_Time!$F283/K283)-1)</f>
        <v>6.0313630880579616E-3</v>
      </c>
      <c r="K283" s="20">
        <f>IF(AND(Model_Time!$B283=0,Model_Time!$C283=0),Model_Time!$F283,K282)</f>
        <v>829</v>
      </c>
      <c r="M283" s="23"/>
    </row>
    <row r="284" spans="1:13" x14ac:dyDescent="0.3">
      <c r="A284" t="s">
        <v>534</v>
      </c>
      <c r="B284">
        <v>2</v>
      </c>
      <c r="C284">
        <v>5</v>
      </c>
      <c r="D284">
        <v>0.15</v>
      </c>
      <c r="E284" t="s">
        <v>0</v>
      </c>
      <c r="F284">
        <v>839</v>
      </c>
      <c r="G284">
        <v>0</v>
      </c>
      <c r="H284">
        <v>681.39</v>
      </c>
      <c r="I284" s="52">
        <v>1</v>
      </c>
      <c r="J284" s="58">
        <f>IF(Model_Time!$F284="---","---",(Model_Time!$F284/K284)-1)</f>
        <v>1.2062726176115701E-2</v>
      </c>
      <c r="K284" s="20">
        <f>IF(AND(Model_Time!$B284=0,Model_Time!$C284=0),Model_Time!$F284,K283)</f>
        <v>829</v>
      </c>
      <c r="M284" s="23"/>
    </row>
    <row r="285" spans="1:13" x14ac:dyDescent="0.3">
      <c r="A285" t="s">
        <v>534</v>
      </c>
      <c r="B285">
        <v>2</v>
      </c>
      <c r="C285">
        <v>5</v>
      </c>
      <c r="D285">
        <v>0.2</v>
      </c>
      <c r="E285" t="s">
        <v>0</v>
      </c>
      <c r="F285">
        <v>841</v>
      </c>
      <c r="G285">
        <v>0</v>
      </c>
      <c r="H285">
        <v>318.45999999999998</v>
      </c>
      <c r="I285" s="52">
        <v>1</v>
      </c>
      <c r="J285" s="57">
        <f>IF(Model_Time!$F285="---","---",(Model_Time!$F285/K285)-1)</f>
        <v>1.4475271411338975E-2</v>
      </c>
      <c r="K285" s="20">
        <f>IF(AND(Model_Time!$B285=0,Model_Time!$C285=0),Model_Time!$F285,K284)</f>
        <v>829</v>
      </c>
      <c r="M285" s="23"/>
    </row>
    <row r="286" spans="1:13" x14ac:dyDescent="0.3">
      <c r="A286" t="s">
        <v>534</v>
      </c>
      <c r="B286">
        <v>2</v>
      </c>
      <c r="C286">
        <v>10</v>
      </c>
      <c r="D286">
        <v>0.05</v>
      </c>
      <c r="E286" t="s">
        <v>0</v>
      </c>
      <c r="F286">
        <v>834</v>
      </c>
      <c r="G286">
        <v>0</v>
      </c>
      <c r="H286">
        <v>526.86</v>
      </c>
      <c r="I286" s="52">
        <v>1</v>
      </c>
      <c r="J286" s="58">
        <f>IF(Model_Time!$F286="---","---",(Model_Time!$F286/K286)-1)</f>
        <v>6.0313630880579616E-3</v>
      </c>
      <c r="K286" s="20">
        <f>IF(AND(Model_Time!$B286=0,Model_Time!$C286=0),Model_Time!$F286,K285)</f>
        <v>829</v>
      </c>
      <c r="M286" s="23"/>
    </row>
    <row r="287" spans="1:13" x14ac:dyDescent="0.3">
      <c r="A287" t="s">
        <v>534</v>
      </c>
      <c r="B287">
        <v>2</v>
      </c>
      <c r="C287">
        <v>10</v>
      </c>
      <c r="D287">
        <v>0.1</v>
      </c>
      <c r="E287" t="s">
        <v>0</v>
      </c>
      <c r="F287">
        <v>841</v>
      </c>
      <c r="G287">
        <v>0</v>
      </c>
      <c r="H287">
        <v>644.84</v>
      </c>
      <c r="I287" s="52">
        <v>1</v>
      </c>
      <c r="J287" s="57">
        <f>IF(Model_Time!$F287="---","---",(Model_Time!$F287/K287)-1)</f>
        <v>1.4475271411338975E-2</v>
      </c>
      <c r="K287" s="20">
        <f>IF(AND(Model_Time!$B287=0,Model_Time!$C287=0),Model_Time!$F287,K286)</f>
        <v>829</v>
      </c>
      <c r="M287" s="23"/>
    </row>
    <row r="288" spans="1:13" x14ac:dyDescent="0.3">
      <c r="A288" t="s">
        <v>534</v>
      </c>
      <c r="B288">
        <v>2</v>
      </c>
      <c r="C288">
        <v>10</v>
      </c>
      <c r="D288">
        <v>0.15</v>
      </c>
      <c r="E288" t="s">
        <v>0</v>
      </c>
      <c r="F288">
        <v>856</v>
      </c>
      <c r="G288">
        <v>0</v>
      </c>
      <c r="H288">
        <v>509.62</v>
      </c>
      <c r="I288" s="52">
        <v>1</v>
      </c>
      <c r="J288" s="58">
        <f>IF(Model_Time!$F288="---","---",(Model_Time!$F288/K288)-1)</f>
        <v>3.2569360675512637E-2</v>
      </c>
      <c r="K288" s="20">
        <f>IF(AND(Model_Time!$B288=0,Model_Time!$C288=0),Model_Time!$F288,K287)</f>
        <v>829</v>
      </c>
      <c r="M288" s="23"/>
    </row>
    <row r="289" spans="1:13" x14ac:dyDescent="0.3">
      <c r="A289" t="s">
        <v>534</v>
      </c>
      <c r="B289">
        <v>2</v>
      </c>
      <c r="C289">
        <v>10</v>
      </c>
      <c r="D289">
        <v>0.2</v>
      </c>
      <c r="E289" t="s">
        <v>1</v>
      </c>
      <c r="F289">
        <v>926</v>
      </c>
      <c r="G289">
        <v>2.52</v>
      </c>
      <c r="H289">
        <v>3600.1</v>
      </c>
      <c r="I289" s="52">
        <v>1</v>
      </c>
      <c r="J289" s="57">
        <f>IF(Model_Time!$F289="---","---",(Model_Time!$F289/K289)-1)</f>
        <v>0.11700844390832321</v>
      </c>
      <c r="K289" s="20">
        <f>IF(AND(Model_Time!$B289=0,Model_Time!$C289=0),Model_Time!$F289,K288)</f>
        <v>829</v>
      </c>
      <c r="M289" s="23"/>
    </row>
    <row r="290" spans="1:13" x14ac:dyDescent="0.3">
      <c r="A290" t="s">
        <v>534</v>
      </c>
      <c r="B290">
        <v>2</v>
      </c>
      <c r="C290">
        <v>25</v>
      </c>
      <c r="D290">
        <v>0.05</v>
      </c>
      <c r="E290" t="s">
        <v>0</v>
      </c>
      <c r="F290">
        <v>845</v>
      </c>
      <c r="G290">
        <v>0</v>
      </c>
      <c r="H290">
        <v>844.81</v>
      </c>
      <c r="I290" s="52">
        <v>0.95299999999999996</v>
      </c>
      <c r="J290" s="58">
        <f>IF(Model_Time!$F290="---","---",(Model_Time!$F290/K290)-1)</f>
        <v>1.93003618817853E-2</v>
      </c>
      <c r="K290" s="20">
        <f>IF(AND(Model_Time!$B290=0,Model_Time!$C290=0),Model_Time!$F290,K289)</f>
        <v>829</v>
      </c>
      <c r="M290" s="23"/>
    </row>
    <row r="291" spans="1:13" x14ac:dyDescent="0.3">
      <c r="A291" t="s">
        <v>534</v>
      </c>
      <c r="B291">
        <v>2</v>
      </c>
      <c r="C291">
        <v>25</v>
      </c>
      <c r="D291">
        <v>0.1</v>
      </c>
      <c r="E291" t="s">
        <v>1</v>
      </c>
      <c r="F291">
        <v>958</v>
      </c>
      <c r="G291">
        <v>7.19</v>
      </c>
      <c r="H291">
        <v>3600.09</v>
      </c>
      <c r="I291" s="52">
        <v>1</v>
      </c>
      <c r="J291" s="57">
        <f>IF(Model_Time!$F291="---","---",(Model_Time!$F291/K291)-1)</f>
        <v>0.15560916767189381</v>
      </c>
      <c r="K291" s="20">
        <f>IF(AND(Model_Time!$B291=0,Model_Time!$C291=0),Model_Time!$F291,K290)</f>
        <v>829</v>
      </c>
      <c r="M291" s="23"/>
    </row>
    <row r="292" spans="1:13" x14ac:dyDescent="0.3">
      <c r="A292" t="s">
        <v>534</v>
      </c>
      <c r="B292">
        <v>2</v>
      </c>
      <c r="C292">
        <v>25</v>
      </c>
      <c r="D292">
        <v>0.15</v>
      </c>
      <c r="E292" t="s">
        <v>2</v>
      </c>
      <c r="F292" t="s">
        <v>3</v>
      </c>
      <c r="G292" t="s">
        <v>3</v>
      </c>
      <c r="H292">
        <v>3600.03</v>
      </c>
      <c r="J292" s="58" t="str">
        <f>IF(Model_Time!$F292="---","---",(Model_Time!$F292/K292)-1)</f>
        <v>---</v>
      </c>
      <c r="K292" s="20">
        <f>IF(AND(Model_Time!$B292=0,Model_Time!$C292=0),Model_Time!$F292,K291)</f>
        <v>829</v>
      </c>
      <c r="M292" s="23"/>
    </row>
    <row r="293" spans="1:13" x14ac:dyDescent="0.3">
      <c r="A293" t="s">
        <v>534</v>
      </c>
      <c r="B293">
        <v>2</v>
      </c>
      <c r="C293">
        <v>25</v>
      </c>
      <c r="D293">
        <v>0.2</v>
      </c>
      <c r="E293" t="s">
        <v>4</v>
      </c>
      <c r="F293" t="s">
        <v>3</v>
      </c>
      <c r="G293" t="s">
        <v>3</v>
      </c>
      <c r="H293">
        <v>0.54</v>
      </c>
      <c r="J293" s="57" t="str">
        <f>IF(Model_Time!$F293="---","---",(Model_Time!$F293/K293)-1)</f>
        <v>---</v>
      </c>
      <c r="K293" s="20">
        <f>IF(AND(Model_Time!$B293=0,Model_Time!$C293=0),Model_Time!$F293,K292)</f>
        <v>829</v>
      </c>
      <c r="M293" s="23"/>
    </row>
    <row r="294" spans="1:13" x14ac:dyDescent="0.3">
      <c r="A294" t="s">
        <v>534</v>
      </c>
      <c r="B294">
        <v>2</v>
      </c>
      <c r="C294">
        <v>50</v>
      </c>
      <c r="D294">
        <v>0.05</v>
      </c>
      <c r="E294" t="s">
        <v>0</v>
      </c>
      <c r="F294">
        <v>882</v>
      </c>
      <c r="G294">
        <v>0</v>
      </c>
      <c r="H294">
        <v>1488.55</v>
      </c>
      <c r="I294" s="52">
        <v>4.3999999999999997E-2</v>
      </c>
      <c r="J294" s="58">
        <f>IF(Model_Time!$F294="---","---",(Model_Time!$F294/K294)-1)</f>
        <v>6.393244873341386E-2</v>
      </c>
      <c r="K294" s="20">
        <f>IF(AND(Model_Time!$B294=0,Model_Time!$C294=0),Model_Time!$F294,K293)</f>
        <v>829</v>
      </c>
      <c r="M294" s="23"/>
    </row>
    <row r="295" spans="1:13" x14ac:dyDescent="0.3">
      <c r="A295" t="s">
        <v>534</v>
      </c>
      <c r="B295">
        <v>2</v>
      </c>
      <c r="C295">
        <v>50</v>
      </c>
      <c r="D295">
        <v>0.1</v>
      </c>
      <c r="E295" t="s">
        <v>4</v>
      </c>
      <c r="F295" t="s">
        <v>3</v>
      </c>
      <c r="G295" t="s">
        <v>3</v>
      </c>
      <c r="H295">
        <v>0.59</v>
      </c>
      <c r="J295" s="57" t="str">
        <f>IF(Model_Time!$F295="---","---",(Model_Time!$F295/K295)-1)</f>
        <v>---</v>
      </c>
      <c r="K295" s="20">
        <f>IF(AND(Model_Time!$B295=0,Model_Time!$C295=0),Model_Time!$F295,K294)</f>
        <v>829</v>
      </c>
      <c r="M295" s="23"/>
    </row>
    <row r="296" spans="1:13" x14ac:dyDescent="0.3">
      <c r="A296" t="s">
        <v>534</v>
      </c>
      <c r="B296">
        <v>2</v>
      </c>
      <c r="C296">
        <v>50</v>
      </c>
      <c r="D296">
        <v>0.15</v>
      </c>
      <c r="E296" t="s">
        <v>4</v>
      </c>
      <c r="F296" t="s">
        <v>3</v>
      </c>
      <c r="G296" t="s">
        <v>3</v>
      </c>
      <c r="H296">
        <v>0.52</v>
      </c>
      <c r="J296" s="58" t="str">
        <f>IF(Model_Time!$F296="---","---",(Model_Time!$F296/K296)-1)</f>
        <v>---</v>
      </c>
      <c r="K296" s="20">
        <f>IF(AND(Model_Time!$B296=0,Model_Time!$C296=0),Model_Time!$F296,K295)</f>
        <v>829</v>
      </c>
      <c r="M296" s="23"/>
    </row>
    <row r="297" spans="1:13" x14ac:dyDescent="0.3">
      <c r="A297" t="s">
        <v>534</v>
      </c>
      <c r="B297">
        <v>2</v>
      </c>
      <c r="C297">
        <v>50</v>
      </c>
      <c r="D297">
        <v>0.2</v>
      </c>
      <c r="E297" t="s">
        <v>4</v>
      </c>
      <c r="F297" t="s">
        <v>3</v>
      </c>
      <c r="G297" t="s">
        <v>3</v>
      </c>
      <c r="H297">
        <v>0.48</v>
      </c>
      <c r="J297" s="57" t="str">
        <f>IF(Model_Time!$F297="---","---",(Model_Time!$F297/K297)-1)</f>
        <v>---</v>
      </c>
      <c r="K297" s="20">
        <f>IF(AND(Model_Time!$B297=0,Model_Time!$C297=0),Model_Time!$F297,K296)</f>
        <v>829</v>
      </c>
      <c r="M297" s="23"/>
    </row>
    <row r="298" spans="1:13" x14ac:dyDescent="0.3">
      <c r="A298" t="s">
        <v>534</v>
      </c>
      <c r="B298">
        <v>3</v>
      </c>
      <c r="C298">
        <v>0</v>
      </c>
      <c r="D298">
        <v>0.05</v>
      </c>
      <c r="E298" t="s">
        <v>4</v>
      </c>
      <c r="F298" t="s">
        <v>3</v>
      </c>
      <c r="G298" t="s">
        <v>3</v>
      </c>
      <c r="H298">
        <v>0.24</v>
      </c>
      <c r="J298" s="58" t="str">
        <f>IF(Model_Time!$F298="---","---",(Model_Time!$F298/K298)-1)</f>
        <v>---</v>
      </c>
      <c r="K298" s="20">
        <f>IF(AND(Model_Time!$B298=0,Model_Time!$C298=0),Model_Time!$F298,K297)</f>
        <v>829</v>
      </c>
      <c r="M298" s="23"/>
    </row>
    <row r="299" spans="1:13" x14ac:dyDescent="0.3">
      <c r="A299" t="s">
        <v>534</v>
      </c>
      <c r="B299">
        <v>3</v>
      </c>
      <c r="C299">
        <v>0</v>
      </c>
      <c r="D299">
        <v>0.1</v>
      </c>
      <c r="E299" t="s">
        <v>4</v>
      </c>
      <c r="F299" t="s">
        <v>3</v>
      </c>
      <c r="G299" t="s">
        <v>3</v>
      </c>
      <c r="H299">
        <v>0.26</v>
      </c>
      <c r="J299" s="57" t="str">
        <f>IF(Model_Time!$F299="---","---",(Model_Time!$F299/K299)-1)</f>
        <v>---</v>
      </c>
      <c r="K299" s="20">
        <f>IF(AND(Model_Time!$B299=0,Model_Time!$C299=0),Model_Time!$F299,K298)</f>
        <v>829</v>
      </c>
      <c r="M299" s="23"/>
    </row>
    <row r="300" spans="1:13" x14ac:dyDescent="0.3">
      <c r="A300" t="s">
        <v>534</v>
      </c>
      <c r="B300">
        <v>3</v>
      </c>
      <c r="C300">
        <v>0</v>
      </c>
      <c r="D300">
        <v>0.15</v>
      </c>
      <c r="E300" t="s">
        <v>4</v>
      </c>
      <c r="F300" t="s">
        <v>3</v>
      </c>
      <c r="G300" t="s">
        <v>3</v>
      </c>
      <c r="H300">
        <v>0.3</v>
      </c>
      <c r="J300" s="58" t="str">
        <f>IF(Model_Time!$F300="---","---",(Model_Time!$F300/K300)-1)</f>
        <v>---</v>
      </c>
      <c r="K300" s="20">
        <f>IF(AND(Model_Time!$B300=0,Model_Time!$C300=0),Model_Time!$F300,K299)</f>
        <v>829</v>
      </c>
      <c r="M300" s="23"/>
    </row>
    <row r="301" spans="1:13" x14ac:dyDescent="0.3">
      <c r="A301" t="s">
        <v>534</v>
      </c>
      <c r="B301">
        <v>3</v>
      </c>
      <c r="C301">
        <v>0</v>
      </c>
      <c r="D301">
        <v>0.2</v>
      </c>
      <c r="E301" t="s">
        <v>4</v>
      </c>
      <c r="F301" t="s">
        <v>3</v>
      </c>
      <c r="G301" t="s">
        <v>3</v>
      </c>
      <c r="H301">
        <v>0.36</v>
      </c>
      <c r="J301" s="57" t="str">
        <f>IF(Model_Time!$F301="---","---",(Model_Time!$F301/K301)-1)</f>
        <v>---</v>
      </c>
      <c r="K301" s="20">
        <f>IF(AND(Model_Time!$B301=0,Model_Time!$C301=0),Model_Time!$F301,K300)</f>
        <v>829</v>
      </c>
      <c r="M301" s="23"/>
    </row>
    <row r="302" spans="1:13" x14ac:dyDescent="0.3">
      <c r="A302" t="s">
        <v>534</v>
      </c>
      <c r="B302">
        <v>3</v>
      </c>
      <c r="C302">
        <v>10</v>
      </c>
      <c r="D302">
        <v>0.05</v>
      </c>
      <c r="E302" t="s">
        <v>4</v>
      </c>
      <c r="F302" t="s">
        <v>3</v>
      </c>
      <c r="G302" t="s">
        <v>3</v>
      </c>
      <c r="H302">
        <v>0.24</v>
      </c>
      <c r="J302" s="58" t="str">
        <f>IF(Model_Time!$F302="---","---",(Model_Time!$F302/K302)-1)</f>
        <v>---</v>
      </c>
      <c r="K302" s="20">
        <f>IF(AND(Model_Time!$B302=0,Model_Time!$C302=0),Model_Time!$F302,K301)</f>
        <v>829</v>
      </c>
      <c r="M302" s="23"/>
    </row>
    <row r="303" spans="1:13" x14ac:dyDescent="0.3">
      <c r="A303" t="s">
        <v>534</v>
      </c>
      <c r="B303">
        <v>3</v>
      </c>
      <c r="C303">
        <v>10</v>
      </c>
      <c r="D303">
        <v>0.1</v>
      </c>
      <c r="E303" t="s">
        <v>4</v>
      </c>
      <c r="F303" t="s">
        <v>3</v>
      </c>
      <c r="G303" t="s">
        <v>3</v>
      </c>
      <c r="H303">
        <v>0.28000000000000003</v>
      </c>
      <c r="J303" s="57" t="str">
        <f>IF(Model_Time!$F303="---","---",(Model_Time!$F303/K303)-1)</f>
        <v>---</v>
      </c>
      <c r="K303" s="20">
        <f>IF(AND(Model_Time!$B303=0,Model_Time!$C303=0),Model_Time!$F303,K302)</f>
        <v>829</v>
      </c>
      <c r="M303" s="23"/>
    </row>
    <row r="304" spans="1:13" x14ac:dyDescent="0.3">
      <c r="A304" t="s">
        <v>534</v>
      </c>
      <c r="B304">
        <v>3</v>
      </c>
      <c r="C304">
        <v>10</v>
      </c>
      <c r="D304">
        <v>0.15</v>
      </c>
      <c r="E304" t="s">
        <v>4</v>
      </c>
      <c r="F304" t="s">
        <v>3</v>
      </c>
      <c r="G304" t="s">
        <v>3</v>
      </c>
      <c r="H304">
        <v>0.24</v>
      </c>
      <c r="J304" s="58" t="str">
        <f>IF(Model_Time!$F304="---","---",(Model_Time!$F304/K304)-1)</f>
        <v>---</v>
      </c>
      <c r="K304" s="20">
        <f>IF(AND(Model_Time!$B304=0,Model_Time!$C304=0),Model_Time!$F304,K303)</f>
        <v>829</v>
      </c>
      <c r="M304" s="23"/>
    </row>
    <row r="305" spans="1:13" x14ac:dyDescent="0.3">
      <c r="A305" t="s">
        <v>534</v>
      </c>
      <c r="B305">
        <v>3</v>
      </c>
      <c r="C305">
        <v>10</v>
      </c>
      <c r="D305">
        <v>0.2</v>
      </c>
      <c r="E305" t="s">
        <v>4</v>
      </c>
      <c r="F305" t="s">
        <v>3</v>
      </c>
      <c r="G305" t="s">
        <v>3</v>
      </c>
      <c r="H305">
        <v>0.31</v>
      </c>
      <c r="J305" s="57" t="str">
        <f>IF(Model_Time!$F305="---","---",(Model_Time!$F305/K305)-1)</f>
        <v>---</v>
      </c>
      <c r="K305" s="20">
        <f>IF(AND(Model_Time!$B305=0,Model_Time!$C305=0),Model_Time!$F305,K304)</f>
        <v>829</v>
      </c>
      <c r="M305" s="23"/>
    </row>
    <row r="306" spans="1:13" x14ac:dyDescent="0.3">
      <c r="A306" t="s">
        <v>534</v>
      </c>
      <c r="B306">
        <v>3</v>
      </c>
      <c r="C306">
        <v>25</v>
      </c>
      <c r="D306">
        <v>0.05</v>
      </c>
      <c r="E306" t="s">
        <v>4</v>
      </c>
      <c r="F306" t="s">
        <v>3</v>
      </c>
      <c r="G306" t="s">
        <v>3</v>
      </c>
      <c r="H306">
        <v>0.25</v>
      </c>
      <c r="J306" s="58" t="str">
        <f>IF(Model_Time!$F306="---","---",(Model_Time!$F306/K306)-1)</f>
        <v>---</v>
      </c>
      <c r="K306" s="20">
        <f>IF(AND(Model_Time!$B306=0,Model_Time!$C306=0),Model_Time!$F306,K305)</f>
        <v>829</v>
      </c>
      <c r="M306" s="23"/>
    </row>
    <row r="307" spans="1:13" x14ac:dyDescent="0.3">
      <c r="A307" t="s">
        <v>534</v>
      </c>
      <c r="B307">
        <v>3</v>
      </c>
      <c r="C307">
        <v>25</v>
      </c>
      <c r="D307">
        <v>0.1</v>
      </c>
      <c r="E307" t="s">
        <v>4</v>
      </c>
      <c r="F307" t="s">
        <v>3</v>
      </c>
      <c r="G307" t="s">
        <v>3</v>
      </c>
      <c r="H307">
        <v>0.34</v>
      </c>
      <c r="J307" s="57" t="str">
        <f>IF(Model_Time!$F307="---","---",(Model_Time!$F307/K307)-1)</f>
        <v>---</v>
      </c>
      <c r="K307" s="20">
        <f>IF(AND(Model_Time!$B307=0,Model_Time!$C307=0),Model_Time!$F307,K306)</f>
        <v>829</v>
      </c>
      <c r="M307" s="23"/>
    </row>
    <row r="308" spans="1:13" x14ac:dyDescent="0.3">
      <c r="A308" t="s">
        <v>534</v>
      </c>
      <c r="B308">
        <v>3</v>
      </c>
      <c r="C308">
        <v>25</v>
      </c>
      <c r="D308">
        <v>0.15</v>
      </c>
      <c r="E308" t="s">
        <v>4</v>
      </c>
      <c r="F308" t="s">
        <v>3</v>
      </c>
      <c r="G308" t="s">
        <v>3</v>
      </c>
      <c r="H308">
        <v>0.25</v>
      </c>
      <c r="J308" s="58" t="str">
        <f>IF(Model_Time!$F308="---","---",(Model_Time!$F308/K308)-1)</f>
        <v>---</v>
      </c>
      <c r="K308" s="20">
        <f>IF(AND(Model_Time!$B308=0,Model_Time!$C308=0),Model_Time!$F308,K307)</f>
        <v>829</v>
      </c>
      <c r="M308" s="23"/>
    </row>
    <row r="309" spans="1:13" x14ac:dyDescent="0.3">
      <c r="A309" t="s">
        <v>534</v>
      </c>
      <c r="B309">
        <v>3</v>
      </c>
      <c r="C309">
        <v>25</v>
      </c>
      <c r="D309">
        <v>0.2</v>
      </c>
      <c r="E309" t="s">
        <v>4</v>
      </c>
      <c r="F309" t="s">
        <v>3</v>
      </c>
      <c r="G309" t="s">
        <v>3</v>
      </c>
      <c r="H309">
        <v>0.27</v>
      </c>
      <c r="J309" s="57" t="str">
        <f>IF(Model_Time!$F309="---","---",(Model_Time!$F309/K309)-1)</f>
        <v>---</v>
      </c>
      <c r="K309" s="20">
        <f>IF(AND(Model_Time!$B309=0,Model_Time!$C309=0),Model_Time!$F309,K308)</f>
        <v>829</v>
      </c>
      <c r="M309" s="23"/>
    </row>
    <row r="310" spans="1:13" x14ac:dyDescent="0.3">
      <c r="A310" t="s">
        <v>534</v>
      </c>
      <c r="B310">
        <v>3</v>
      </c>
      <c r="C310">
        <v>50</v>
      </c>
      <c r="D310">
        <v>0.05</v>
      </c>
      <c r="E310" t="s">
        <v>4</v>
      </c>
      <c r="F310" t="s">
        <v>3</v>
      </c>
      <c r="G310" t="s">
        <v>3</v>
      </c>
      <c r="H310">
        <v>0.39</v>
      </c>
      <c r="J310" s="58" t="str">
        <f>IF(Model_Time!$F310="---","---",(Model_Time!$F310/K310)-1)</f>
        <v>---</v>
      </c>
      <c r="K310" s="20">
        <f>IF(AND(Model_Time!$B310=0,Model_Time!$C310=0),Model_Time!$F310,K309)</f>
        <v>829</v>
      </c>
      <c r="M310" s="23"/>
    </row>
    <row r="311" spans="1:13" x14ac:dyDescent="0.3">
      <c r="A311" t="s">
        <v>534</v>
      </c>
      <c r="B311">
        <v>3</v>
      </c>
      <c r="C311">
        <v>50</v>
      </c>
      <c r="D311">
        <v>0.1</v>
      </c>
      <c r="E311" t="s">
        <v>4</v>
      </c>
      <c r="F311" t="s">
        <v>3</v>
      </c>
      <c r="G311" t="s">
        <v>3</v>
      </c>
      <c r="H311">
        <v>0.23</v>
      </c>
      <c r="J311" s="57" t="str">
        <f>IF(Model_Time!$F311="---","---",(Model_Time!$F311/K311)-1)</f>
        <v>---</v>
      </c>
      <c r="K311" s="20">
        <f>IF(AND(Model_Time!$B311=0,Model_Time!$C311=0),Model_Time!$F311,K310)</f>
        <v>829</v>
      </c>
      <c r="M311" s="23"/>
    </row>
    <row r="312" spans="1:13" x14ac:dyDescent="0.3">
      <c r="A312" t="s">
        <v>534</v>
      </c>
      <c r="B312">
        <v>3</v>
      </c>
      <c r="C312">
        <v>50</v>
      </c>
      <c r="D312">
        <v>0.15</v>
      </c>
      <c r="E312" t="s">
        <v>4</v>
      </c>
      <c r="F312" t="s">
        <v>3</v>
      </c>
      <c r="G312" t="s">
        <v>3</v>
      </c>
      <c r="H312">
        <v>0.32</v>
      </c>
      <c r="J312" s="58" t="str">
        <f>IF(Model_Time!$F312="---","---",(Model_Time!$F312/K312)-1)</f>
        <v>---</v>
      </c>
      <c r="K312" s="20">
        <f>IF(AND(Model_Time!$B312=0,Model_Time!$C312=0),Model_Time!$F312,K311)</f>
        <v>829</v>
      </c>
      <c r="M312" s="23"/>
    </row>
    <row r="313" spans="1:13" x14ac:dyDescent="0.3">
      <c r="A313" t="s">
        <v>534</v>
      </c>
      <c r="B313">
        <v>3</v>
      </c>
      <c r="C313">
        <v>50</v>
      </c>
      <c r="D313">
        <v>0.2</v>
      </c>
      <c r="E313" t="s">
        <v>4</v>
      </c>
      <c r="F313" t="s">
        <v>3</v>
      </c>
      <c r="G313" t="s">
        <v>3</v>
      </c>
      <c r="H313">
        <v>0.26</v>
      </c>
      <c r="J313" s="57" t="str">
        <f>IF(Model_Time!$F313="---","---",(Model_Time!$F313/K313)-1)</f>
        <v>---</v>
      </c>
      <c r="K313" s="20">
        <f>IF(AND(Model_Time!$B313=0,Model_Time!$C313=0),Model_Time!$F313,K312)</f>
        <v>829</v>
      </c>
      <c r="M313" s="23"/>
    </row>
    <row r="314" spans="1:13" x14ac:dyDescent="0.3">
      <c r="A314" t="s">
        <v>512</v>
      </c>
      <c r="B314">
        <v>0</v>
      </c>
      <c r="C314">
        <v>0</v>
      </c>
      <c r="D314">
        <v>0.05</v>
      </c>
      <c r="E314" t="s">
        <v>0</v>
      </c>
      <c r="F314">
        <v>1005</v>
      </c>
      <c r="G314">
        <v>0</v>
      </c>
      <c r="H314">
        <v>569.62</v>
      </c>
      <c r="I314" s="52">
        <v>1</v>
      </c>
      <c r="J314" s="58">
        <f>IF(Model_Time!$F314="---","---",(Model_Time!$F314/K314)-1)</f>
        <v>0</v>
      </c>
      <c r="K314" s="20">
        <f>IF(AND(Model_Time!$B314=0,Model_Time!$C314=0),Model_Time!$F314,K313)</f>
        <v>1005</v>
      </c>
      <c r="M314" s="23"/>
    </row>
    <row r="315" spans="1:13" x14ac:dyDescent="0.3">
      <c r="A315" t="s">
        <v>512</v>
      </c>
      <c r="B315">
        <v>0</v>
      </c>
      <c r="C315">
        <v>0</v>
      </c>
      <c r="D315">
        <v>0.1</v>
      </c>
      <c r="E315" t="s">
        <v>0</v>
      </c>
      <c r="F315">
        <v>1005</v>
      </c>
      <c r="G315">
        <v>0</v>
      </c>
      <c r="H315">
        <v>541.74</v>
      </c>
      <c r="I315" s="52">
        <v>1</v>
      </c>
      <c r="J315" s="57">
        <f>IF(Model_Time!$F315="---","---",(Model_Time!$F315/K315)-1)</f>
        <v>0</v>
      </c>
      <c r="K315" s="20">
        <f>IF(AND(Model_Time!$B315=0,Model_Time!$C315=0),Model_Time!$F315,K314)</f>
        <v>1005</v>
      </c>
      <c r="M315" s="23"/>
    </row>
    <row r="316" spans="1:13" x14ac:dyDescent="0.3">
      <c r="A316" t="s">
        <v>512</v>
      </c>
      <c r="B316">
        <v>0</v>
      </c>
      <c r="C316">
        <v>0</v>
      </c>
      <c r="D316">
        <v>0.15</v>
      </c>
      <c r="E316" t="s">
        <v>0</v>
      </c>
      <c r="F316">
        <v>1005</v>
      </c>
      <c r="G316">
        <v>0</v>
      </c>
      <c r="H316">
        <v>541.25</v>
      </c>
      <c r="I316" s="52">
        <v>1</v>
      </c>
      <c r="J316" s="58">
        <f>IF(Model_Time!$F316="---","---",(Model_Time!$F316/K316)-1)</f>
        <v>0</v>
      </c>
      <c r="K316" s="20">
        <f>IF(AND(Model_Time!$B316=0,Model_Time!$C316=0),Model_Time!$F316,K315)</f>
        <v>1005</v>
      </c>
      <c r="M316" s="23"/>
    </row>
    <row r="317" spans="1:13" x14ac:dyDescent="0.3">
      <c r="A317" t="s">
        <v>512</v>
      </c>
      <c r="B317">
        <v>0</v>
      </c>
      <c r="C317">
        <v>0</v>
      </c>
      <c r="D317">
        <v>0.2</v>
      </c>
      <c r="E317" t="s">
        <v>0</v>
      </c>
      <c r="F317">
        <v>1005</v>
      </c>
      <c r="G317">
        <v>0</v>
      </c>
      <c r="H317">
        <v>535.94000000000005</v>
      </c>
      <c r="I317" s="52">
        <v>1</v>
      </c>
      <c r="J317" s="57">
        <f>IF(Model_Time!$F317="---","---",(Model_Time!$F317/K317)-1)</f>
        <v>0</v>
      </c>
      <c r="K317" s="20">
        <f>IF(AND(Model_Time!$B317=0,Model_Time!$C317=0),Model_Time!$F317,K316)</f>
        <v>1005</v>
      </c>
      <c r="M317" s="23"/>
    </row>
    <row r="318" spans="1:13" x14ac:dyDescent="0.3">
      <c r="A318" t="s">
        <v>512</v>
      </c>
      <c r="B318">
        <v>1</v>
      </c>
      <c r="C318">
        <v>5</v>
      </c>
      <c r="D318">
        <v>0.05</v>
      </c>
      <c r="E318" t="s">
        <v>1</v>
      </c>
      <c r="F318">
        <v>1014</v>
      </c>
      <c r="G318">
        <v>2.61</v>
      </c>
      <c r="H318">
        <v>3631.96</v>
      </c>
      <c r="I318" s="52">
        <v>1</v>
      </c>
      <c r="J318" s="58">
        <f>IF(Model_Time!$F318="---","---",(Model_Time!$F318/K318)-1)</f>
        <v>8.9552238805969964E-3</v>
      </c>
      <c r="K318" s="20">
        <f>IF(AND(Model_Time!$B318=0,Model_Time!$C318=0),Model_Time!$F318,K317)</f>
        <v>1005</v>
      </c>
      <c r="M318" s="23"/>
    </row>
    <row r="319" spans="1:13" x14ac:dyDescent="0.3">
      <c r="A319" t="s">
        <v>512</v>
      </c>
      <c r="B319">
        <v>1</v>
      </c>
      <c r="C319">
        <v>5</v>
      </c>
      <c r="D319">
        <v>0.1</v>
      </c>
      <c r="E319" t="s">
        <v>0</v>
      </c>
      <c r="F319">
        <v>1017</v>
      </c>
      <c r="G319">
        <v>0</v>
      </c>
      <c r="H319">
        <v>1297.0899999999999</v>
      </c>
      <c r="I319" s="52">
        <v>1</v>
      </c>
      <c r="J319" s="57">
        <f>IF(Model_Time!$F319="---","---",(Model_Time!$F319/K319)-1)</f>
        <v>1.1940298507462588E-2</v>
      </c>
      <c r="K319" s="20">
        <f>IF(AND(Model_Time!$B319=0,Model_Time!$C319=0),Model_Time!$F319,K318)</f>
        <v>1005</v>
      </c>
      <c r="M319" s="23"/>
    </row>
    <row r="320" spans="1:13" x14ac:dyDescent="0.3">
      <c r="A320" t="s">
        <v>512</v>
      </c>
      <c r="B320">
        <v>1</v>
      </c>
      <c r="C320">
        <v>5</v>
      </c>
      <c r="D320">
        <v>0.15</v>
      </c>
      <c r="E320" t="s">
        <v>0</v>
      </c>
      <c r="F320">
        <v>1017</v>
      </c>
      <c r="G320">
        <v>0</v>
      </c>
      <c r="H320">
        <v>1272.9000000000001</v>
      </c>
      <c r="I320" s="52">
        <v>1</v>
      </c>
      <c r="J320" s="58">
        <f>IF(Model_Time!$F320="---","---",(Model_Time!$F320/K320)-1)</f>
        <v>1.1940298507462588E-2</v>
      </c>
      <c r="K320" s="20">
        <f>IF(AND(Model_Time!$B320=0,Model_Time!$C320=0),Model_Time!$F320,K319)</f>
        <v>1005</v>
      </c>
      <c r="M320" s="23"/>
    </row>
    <row r="321" spans="1:13" x14ac:dyDescent="0.3">
      <c r="A321" t="s">
        <v>512</v>
      </c>
      <c r="B321">
        <v>1</v>
      </c>
      <c r="C321">
        <v>5</v>
      </c>
      <c r="D321">
        <v>0.2</v>
      </c>
      <c r="E321" t="s">
        <v>0</v>
      </c>
      <c r="F321">
        <v>1031</v>
      </c>
      <c r="G321">
        <v>0</v>
      </c>
      <c r="H321">
        <v>1803.41</v>
      </c>
      <c r="I321" s="52">
        <v>1</v>
      </c>
      <c r="J321" s="57">
        <f>IF(Model_Time!$F321="---","---",(Model_Time!$F321/K321)-1)</f>
        <v>2.5870646766169125E-2</v>
      </c>
      <c r="K321" s="20">
        <f>IF(AND(Model_Time!$B321=0,Model_Time!$C321=0),Model_Time!$F321,K320)</f>
        <v>1005</v>
      </c>
      <c r="M321" s="23"/>
    </row>
    <row r="322" spans="1:13" x14ac:dyDescent="0.3">
      <c r="A322" t="s">
        <v>512</v>
      </c>
      <c r="B322">
        <v>1</v>
      </c>
      <c r="C322">
        <v>10</v>
      </c>
      <c r="D322">
        <v>0.05</v>
      </c>
      <c r="E322" t="s">
        <v>0</v>
      </c>
      <c r="F322">
        <v>1013</v>
      </c>
      <c r="G322">
        <v>0</v>
      </c>
      <c r="H322">
        <v>1280.08</v>
      </c>
      <c r="I322" s="52">
        <v>1</v>
      </c>
      <c r="J322" s="58">
        <f>IF(Model_Time!$F322="---","---",(Model_Time!$F322/K322)-1)</f>
        <v>7.9601990049751326E-3</v>
      </c>
      <c r="K322" s="20">
        <f>IF(AND(Model_Time!$B322=0,Model_Time!$C322=0),Model_Time!$F322,K321)</f>
        <v>1005</v>
      </c>
      <c r="M322" s="23"/>
    </row>
    <row r="323" spans="1:13" x14ac:dyDescent="0.3">
      <c r="A323" t="s">
        <v>512</v>
      </c>
      <c r="B323">
        <v>1</v>
      </c>
      <c r="C323">
        <v>10</v>
      </c>
      <c r="D323">
        <v>0.1</v>
      </c>
      <c r="E323" t="s">
        <v>0</v>
      </c>
      <c r="F323">
        <v>1017</v>
      </c>
      <c r="G323">
        <v>0</v>
      </c>
      <c r="H323">
        <v>1815.88</v>
      </c>
      <c r="I323" s="52">
        <v>1</v>
      </c>
      <c r="J323" s="57">
        <f>IF(Model_Time!$F323="---","---",(Model_Time!$F323/K323)-1)</f>
        <v>1.1940298507462588E-2</v>
      </c>
      <c r="K323" s="20">
        <f>IF(AND(Model_Time!$B323=0,Model_Time!$C323=0),Model_Time!$F323,K322)</f>
        <v>1005</v>
      </c>
      <c r="M323" s="23"/>
    </row>
    <row r="324" spans="1:13" x14ac:dyDescent="0.3">
      <c r="A324" t="s">
        <v>512</v>
      </c>
      <c r="B324">
        <v>1</v>
      </c>
      <c r="C324">
        <v>10</v>
      </c>
      <c r="D324">
        <v>0.15</v>
      </c>
      <c r="E324" t="s">
        <v>0</v>
      </c>
      <c r="F324">
        <v>1017</v>
      </c>
      <c r="G324">
        <v>0</v>
      </c>
      <c r="H324">
        <v>1301.8499999999999</v>
      </c>
      <c r="I324" s="52">
        <v>1</v>
      </c>
      <c r="J324" s="58">
        <f>IF(Model_Time!$F324="---","---",(Model_Time!$F324/K324)-1)</f>
        <v>1.1940298507462588E-2</v>
      </c>
      <c r="K324" s="20">
        <f>IF(AND(Model_Time!$B324=0,Model_Time!$C324=0),Model_Time!$F324,K323)</f>
        <v>1005</v>
      </c>
      <c r="M324" s="23"/>
    </row>
    <row r="325" spans="1:13" x14ac:dyDescent="0.3">
      <c r="A325" t="s">
        <v>512</v>
      </c>
      <c r="B325">
        <v>1</v>
      </c>
      <c r="C325">
        <v>10</v>
      </c>
      <c r="D325">
        <v>0.2</v>
      </c>
      <c r="E325" t="s">
        <v>0</v>
      </c>
      <c r="F325">
        <v>1031</v>
      </c>
      <c r="G325">
        <v>0</v>
      </c>
      <c r="H325">
        <v>1725.99</v>
      </c>
      <c r="I325" s="52">
        <v>1</v>
      </c>
      <c r="J325" s="57">
        <f>IF(Model_Time!$F325="---","---",(Model_Time!$F325/K325)-1)</f>
        <v>2.5870646766169125E-2</v>
      </c>
      <c r="K325" s="20">
        <f>IF(AND(Model_Time!$B325=0,Model_Time!$C325=0),Model_Time!$F325,K324)</f>
        <v>1005</v>
      </c>
      <c r="M325" s="23"/>
    </row>
    <row r="326" spans="1:13" x14ac:dyDescent="0.3">
      <c r="A326" t="s">
        <v>512</v>
      </c>
      <c r="B326">
        <v>1</v>
      </c>
      <c r="C326">
        <v>25</v>
      </c>
      <c r="D326">
        <v>0.05</v>
      </c>
      <c r="E326" t="s">
        <v>0</v>
      </c>
      <c r="F326">
        <v>1017</v>
      </c>
      <c r="G326">
        <v>0</v>
      </c>
      <c r="H326">
        <v>1504.46</v>
      </c>
      <c r="I326" s="52">
        <v>0.71699999999999997</v>
      </c>
      <c r="J326" s="58">
        <f>IF(Model_Time!$F326="---","---",(Model_Time!$F326/K326)-1)</f>
        <v>1.1940298507462588E-2</v>
      </c>
      <c r="K326" s="20">
        <f>IF(AND(Model_Time!$B326=0,Model_Time!$C326=0),Model_Time!$F326,K325)</f>
        <v>1005</v>
      </c>
      <c r="M326" s="23"/>
    </row>
    <row r="327" spans="1:13" x14ac:dyDescent="0.3">
      <c r="A327" t="s">
        <v>512</v>
      </c>
      <c r="B327">
        <v>1</v>
      </c>
      <c r="C327">
        <v>25</v>
      </c>
      <c r="D327">
        <v>0.1</v>
      </c>
      <c r="E327" t="s">
        <v>1</v>
      </c>
      <c r="F327">
        <v>1073</v>
      </c>
      <c r="G327">
        <v>4.2300000000000004</v>
      </c>
      <c r="H327">
        <v>3600.23</v>
      </c>
      <c r="I327" s="52">
        <v>0.78800000000000003</v>
      </c>
      <c r="J327" s="57">
        <f>IF(Model_Time!$F327="---","---",(Model_Time!$F327/K327)-1)</f>
        <v>6.7661691542288516E-2</v>
      </c>
      <c r="K327" s="20">
        <f>IF(AND(Model_Time!$B327=0,Model_Time!$C327=0),Model_Time!$F327,K326)</f>
        <v>1005</v>
      </c>
      <c r="M327" s="23"/>
    </row>
    <row r="328" spans="1:13" x14ac:dyDescent="0.3">
      <c r="A328" t="s">
        <v>512</v>
      </c>
      <c r="B328">
        <v>1</v>
      </c>
      <c r="C328">
        <v>25</v>
      </c>
      <c r="D328">
        <v>0.15</v>
      </c>
      <c r="E328" t="s">
        <v>2</v>
      </c>
      <c r="F328" t="s">
        <v>3</v>
      </c>
      <c r="G328" t="s">
        <v>3</v>
      </c>
      <c r="H328">
        <v>3600.53</v>
      </c>
      <c r="J328" s="58" t="str">
        <f>IF(Model_Time!$F328="---","---",(Model_Time!$F328/K328)-1)</f>
        <v>---</v>
      </c>
      <c r="K328" s="20">
        <f>IF(AND(Model_Time!$B328=0,Model_Time!$C328=0),Model_Time!$F328,K327)</f>
        <v>1005</v>
      </c>
      <c r="M328" s="23"/>
    </row>
    <row r="329" spans="1:13" x14ac:dyDescent="0.3">
      <c r="A329" t="s">
        <v>512</v>
      </c>
      <c r="B329">
        <v>1</v>
      </c>
      <c r="C329">
        <v>25</v>
      </c>
      <c r="D329">
        <v>0.2</v>
      </c>
      <c r="E329" t="s">
        <v>2</v>
      </c>
      <c r="F329" t="s">
        <v>3</v>
      </c>
      <c r="G329" t="s">
        <v>3</v>
      </c>
      <c r="H329">
        <v>3600.09</v>
      </c>
      <c r="J329" s="57" t="str">
        <f>IF(Model_Time!$F329="---","---",(Model_Time!$F329/K329)-1)</f>
        <v>---</v>
      </c>
      <c r="K329" s="20">
        <f>IF(AND(Model_Time!$B329=0,Model_Time!$C329=0),Model_Time!$F329,K328)</f>
        <v>1005</v>
      </c>
      <c r="M329" s="23"/>
    </row>
    <row r="330" spans="1:13" x14ac:dyDescent="0.3">
      <c r="A330" t="s">
        <v>512</v>
      </c>
      <c r="B330">
        <v>1</v>
      </c>
      <c r="C330">
        <v>50</v>
      </c>
      <c r="D330">
        <v>0.05</v>
      </c>
      <c r="E330" t="s">
        <v>1</v>
      </c>
      <c r="F330">
        <v>1036</v>
      </c>
      <c r="G330">
        <v>0.48</v>
      </c>
      <c r="H330">
        <v>3600.16</v>
      </c>
      <c r="I330" s="52">
        <v>2.1000000000000001E-2</v>
      </c>
      <c r="J330" s="58">
        <f>IF(Model_Time!$F330="---","---",(Model_Time!$F330/K330)-1)</f>
        <v>3.0845771144278666E-2</v>
      </c>
      <c r="K330" s="20">
        <f>IF(AND(Model_Time!$B330=0,Model_Time!$C330=0),Model_Time!$F330,K329)</f>
        <v>1005</v>
      </c>
      <c r="M330" s="23"/>
    </row>
    <row r="331" spans="1:13" x14ac:dyDescent="0.3">
      <c r="A331" t="s">
        <v>512</v>
      </c>
      <c r="B331">
        <v>1</v>
      </c>
      <c r="C331">
        <v>50</v>
      </c>
      <c r="D331">
        <v>0.1</v>
      </c>
      <c r="E331" t="s">
        <v>2</v>
      </c>
      <c r="F331" t="s">
        <v>3</v>
      </c>
      <c r="G331" t="s">
        <v>3</v>
      </c>
      <c r="H331">
        <v>3601.13</v>
      </c>
      <c r="J331" s="57" t="str">
        <f>IF(Model_Time!$F331="---","---",(Model_Time!$F331/K331)-1)</f>
        <v>---</v>
      </c>
      <c r="K331" s="20">
        <f>IF(AND(Model_Time!$B331=0,Model_Time!$C331=0),Model_Time!$F331,K330)</f>
        <v>1005</v>
      </c>
      <c r="M331" s="23"/>
    </row>
    <row r="332" spans="1:13" x14ac:dyDescent="0.3">
      <c r="A332" t="s">
        <v>512</v>
      </c>
      <c r="B332">
        <v>1</v>
      </c>
      <c r="C332">
        <v>50</v>
      </c>
      <c r="D332">
        <v>0.15</v>
      </c>
      <c r="E332" t="s">
        <v>2</v>
      </c>
      <c r="F332" t="s">
        <v>3</v>
      </c>
      <c r="G332" t="s">
        <v>3</v>
      </c>
      <c r="H332">
        <v>3600.1</v>
      </c>
      <c r="J332" s="58" t="str">
        <f>IF(Model_Time!$F332="---","---",(Model_Time!$F332/K332)-1)</f>
        <v>---</v>
      </c>
      <c r="K332" s="20">
        <f>IF(AND(Model_Time!$B332=0,Model_Time!$C332=0),Model_Time!$F332,K331)</f>
        <v>1005</v>
      </c>
      <c r="M332" s="23"/>
    </row>
    <row r="333" spans="1:13" x14ac:dyDescent="0.3">
      <c r="A333" t="s">
        <v>512</v>
      </c>
      <c r="B333">
        <v>1</v>
      </c>
      <c r="C333">
        <v>50</v>
      </c>
      <c r="D333">
        <v>0.2</v>
      </c>
      <c r="E333" t="s">
        <v>2</v>
      </c>
      <c r="F333" t="s">
        <v>3</v>
      </c>
      <c r="G333" t="s">
        <v>3</v>
      </c>
      <c r="H333">
        <v>3600.14</v>
      </c>
      <c r="J333" s="57" t="str">
        <f>IF(Model_Time!$F333="---","---",(Model_Time!$F333/K333)-1)</f>
        <v>---</v>
      </c>
      <c r="K333" s="20">
        <f>IF(AND(Model_Time!$B333=0,Model_Time!$C333=0),Model_Time!$F333,K332)</f>
        <v>1005</v>
      </c>
      <c r="M333" s="23"/>
    </row>
    <row r="334" spans="1:13" x14ac:dyDescent="0.3">
      <c r="A334" t="s">
        <v>512</v>
      </c>
      <c r="B334">
        <v>2</v>
      </c>
      <c r="C334">
        <v>5</v>
      </c>
      <c r="D334">
        <v>0.05</v>
      </c>
      <c r="E334" t="s">
        <v>0</v>
      </c>
      <c r="F334">
        <v>1016</v>
      </c>
      <c r="G334">
        <v>0</v>
      </c>
      <c r="H334">
        <v>1464.11</v>
      </c>
      <c r="I334" s="52">
        <v>1</v>
      </c>
      <c r="J334" s="58">
        <f>IF(Model_Time!$F334="---","---",(Model_Time!$F334/K334)-1)</f>
        <v>1.0945273631840724E-2</v>
      </c>
      <c r="K334" s="20">
        <f>IF(AND(Model_Time!$B334=0,Model_Time!$C334=0),Model_Time!$F334,K333)</f>
        <v>1005</v>
      </c>
      <c r="M334" s="23"/>
    </row>
    <row r="335" spans="1:13" x14ac:dyDescent="0.3">
      <c r="A335" t="s">
        <v>512</v>
      </c>
      <c r="B335">
        <v>2</v>
      </c>
      <c r="C335">
        <v>5</v>
      </c>
      <c r="D335">
        <v>0.1</v>
      </c>
      <c r="E335" t="s">
        <v>0</v>
      </c>
      <c r="F335">
        <v>1017</v>
      </c>
      <c r="G335">
        <v>0</v>
      </c>
      <c r="H335">
        <v>1043.26</v>
      </c>
      <c r="I335" s="52">
        <v>1</v>
      </c>
      <c r="J335" s="57">
        <f>IF(Model_Time!$F335="---","---",(Model_Time!$F335/K335)-1)</f>
        <v>1.1940298507462588E-2</v>
      </c>
      <c r="K335" s="20">
        <f>IF(AND(Model_Time!$B335=0,Model_Time!$C335=0),Model_Time!$F335,K334)</f>
        <v>1005</v>
      </c>
      <c r="M335" s="23"/>
    </row>
    <row r="336" spans="1:13" x14ac:dyDescent="0.3">
      <c r="A336" t="s">
        <v>512</v>
      </c>
      <c r="B336">
        <v>2</v>
      </c>
      <c r="C336">
        <v>5</v>
      </c>
      <c r="D336">
        <v>0.15</v>
      </c>
      <c r="E336" t="s">
        <v>0</v>
      </c>
      <c r="F336">
        <v>1027</v>
      </c>
      <c r="G336">
        <v>0</v>
      </c>
      <c r="H336">
        <v>1757.01</v>
      </c>
      <c r="I336" s="52">
        <v>1</v>
      </c>
      <c r="J336" s="58">
        <f>IF(Model_Time!$F336="---","---",(Model_Time!$F336/K336)-1)</f>
        <v>2.189054726368167E-2</v>
      </c>
      <c r="K336" s="20">
        <f>IF(AND(Model_Time!$B336=0,Model_Time!$C336=0),Model_Time!$F336,K335)</f>
        <v>1005</v>
      </c>
      <c r="M336" s="23"/>
    </row>
    <row r="337" spans="1:13" x14ac:dyDescent="0.3">
      <c r="A337" t="s">
        <v>512</v>
      </c>
      <c r="B337">
        <v>2</v>
      </c>
      <c r="C337">
        <v>5</v>
      </c>
      <c r="D337">
        <v>0.2</v>
      </c>
      <c r="E337" t="s">
        <v>0</v>
      </c>
      <c r="F337">
        <v>1033</v>
      </c>
      <c r="G337">
        <v>0</v>
      </c>
      <c r="H337">
        <v>1721.31</v>
      </c>
      <c r="I337" s="52">
        <v>1</v>
      </c>
      <c r="J337" s="57">
        <f>IF(Model_Time!$F337="---","---",(Model_Time!$F337/K337)-1)</f>
        <v>2.7860696517412853E-2</v>
      </c>
      <c r="K337" s="20">
        <f>IF(AND(Model_Time!$B337=0,Model_Time!$C337=0),Model_Time!$F337,K336)</f>
        <v>1005</v>
      </c>
      <c r="M337" s="23"/>
    </row>
    <row r="338" spans="1:13" x14ac:dyDescent="0.3">
      <c r="A338" t="s">
        <v>512</v>
      </c>
      <c r="B338">
        <v>2</v>
      </c>
      <c r="C338">
        <v>10</v>
      </c>
      <c r="D338">
        <v>0.05</v>
      </c>
      <c r="E338" t="s">
        <v>0</v>
      </c>
      <c r="F338">
        <v>1017</v>
      </c>
      <c r="G338">
        <v>0</v>
      </c>
      <c r="H338">
        <v>810.41</v>
      </c>
      <c r="I338" s="52">
        <v>0.71699999999999997</v>
      </c>
      <c r="J338" s="58">
        <f>IF(Model_Time!$F338="---","---",(Model_Time!$F338/K338)-1)</f>
        <v>1.1940298507462588E-2</v>
      </c>
      <c r="K338" s="20">
        <f>IF(AND(Model_Time!$B338=0,Model_Time!$C338=0),Model_Time!$F338,K337)</f>
        <v>1005</v>
      </c>
      <c r="M338" s="23"/>
    </row>
    <row r="339" spans="1:13" x14ac:dyDescent="0.3">
      <c r="A339" t="s">
        <v>512</v>
      </c>
      <c r="B339">
        <v>2</v>
      </c>
      <c r="C339">
        <v>10</v>
      </c>
      <c r="D339">
        <v>0.1</v>
      </c>
      <c r="E339" t="s">
        <v>0</v>
      </c>
      <c r="F339">
        <v>1033</v>
      </c>
      <c r="G339">
        <v>0</v>
      </c>
      <c r="H339">
        <v>1826.6</v>
      </c>
      <c r="I339" s="52">
        <v>1</v>
      </c>
      <c r="J339" s="57">
        <f>IF(Model_Time!$F339="---","---",(Model_Time!$F339/K339)-1)</f>
        <v>2.7860696517412853E-2</v>
      </c>
      <c r="K339" s="20">
        <f>IF(AND(Model_Time!$B339=0,Model_Time!$C339=0),Model_Time!$F339,K338)</f>
        <v>1005</v>
      </c>
      <c r="M339" s="23"/>
    </row>
    <row r="340" spans="1:13" x14ac:dyDescent="0.3">
      <c r="A340" t="s">
        <v>512</v>
      </c>
      <c r="B340">
        <v>2</v>
      </c>
      <c r="C340">
        <v>10</v>
      </c>
      <c r="D340">
        <v>0.15</v>
      </c>
      <c r="E340" t="s">
        <v>1</v>
      </c>
      <c r="F340">
        <v>1058</v>
      </c>
      <c r="G340">
        <v>2.08</v>
      </c>
      <c r="H340">
        <v>3600.12</v>
      </c>
      <c r="I340" s="52">
        <v>1</v>
      </c>
      <c r="J340" s="58">
        <f>IF(Model_Time!$F340="---","---",(Model_Time!$F340/K340)-1)</f>
        <v>5.2736318407960114E-2</v>
      </c>
      <c r="K340" s="20">
        <f>IF(AND(Model_Time!$B340=0,Model_Time!$C340=0),Model_Time!$F340,K339)</f>
        <v>1005</v>
      </c>
      <c r="M340" s="23"/>
    </row>
    <row r="341" spans="1:13" x14ac:dyDescent="0.3">
      <c r="A341" t="s">
        <v>512</v>
      </c>
      <c r="B341">
        <v>2</v>
      </c>
      <c r="C341">
        <v>10</v>
      </c>
      <c r="D341">
        <v>0.2</v>
      </c>
      <c r="E341" t="s">
        <v>2</v>
      </c>
      <c r="F341" t="s">
        <v>3</v>
      </c>
      <c r="G341" t="s">
        <v>3</v>
      </c>
      <c r="H341">
        <v>3620.81</v>
      </c>
      <c r="J341" s="57" t="str">
        <f>IF(Model_Time!$F341="---","---",(Model_Time!$F341/K341)-1)</f>
        <v>---</v>
      </c>
      <c r="K341" s="20">
        <f>IF(AND(Model_Time!$B341=0,Model_Time!$C341=0),Model_Time!$F341,K340)</f>
        <v>1005</v>
      </c>
      <c r="M341" s="23"/>
    </row>
    <row r="342" spans="1:13" x14ac:dyDescent="0.3">
      <c r="A342" t="s">
        <v>512</v>
      </c>
      <c r="B342">
        <v>2</v>
      </c>
      <c r="C342">
        <v>25</v>
      </c>
      <c r="D342">
        <v>0.05</v>
      </c>
      <c r="E342" t="s">
        <v>0</v>
      </c>
      <c r="F342">
        <v>1040</v>
      </c>
      <c r="G342">
        <v>0</v>
      </c>
      <c r="H342">
        <v>2845.92</v>
      </c>
      <c r="I342" s="52">
        <v>0.127</v>
      </c>
      <c r="J342" s="58">
        <f>IF(Model_Time!$F342="---","---",(Model_Time!$F342/K342)-1)</f>
        <v>3.4825870646766122E-2</v>
      </c>
      <c r="K342" s="20">
        <f>IF(AND(Model_Time!$B342=0,Model_Time!$C342=0),Model_Time!$F342,K341)</f>
        <v>1005</v>
      </c>
      <c r="M342" s="23"/>
    </row>
    <row r="343" spans="1:13" x14ac:dyDescent="0.3">
      <c r="A343" t="s">
        <v>512</v>
      </c>
      <c r="B343">
        <v>2</v>
      </c>
      <c r="C343">
        <v>25</v>
      </c>
      <c r="D343">
        <v>0.1</v>
      </c>
      <c r="E343" t="s">
        <v>2</v>
      </c>
      <c r="F343" t="s">
        <v>3</v>
      </c>
      <c r="G343" t="s">
        <v>3</v>
      </c>
      <c r="H343">
        <v>3600.58</v>
      </c>
      <c r="J343" s="57" t="str">
        <f>IF(Model_Time!$F343="---","---",(Model_Time!$F343/K343)-1)</f>
        <v>---</v>
      </c>
      <c r="K343" s="20">
        <f>IF(AND(Model_Time!$B343=0,Model_Time!$C343=0),Model_Time!$F343,K342)</f>
        <v>1005</v>
      </c>
      <c r="M343" s="23"/>
    </row>
    <row r="344" spans="1:13" x14ac:dyDescent="0.3">
      <c r="A344" t="s">
        <v>512</v>
      </c>
      <c r="B344">
        <v>2</v>
      </c>
      <c r="C344">
        <v>25</v>
      </c>
      <c r="D344">
        <v>0.15</v>
      </c>
      <c r="E344" t="s">
        <v>2</v>
      </c>
      <c r="F344" t="s">
        <v>3</v>
      </c>
      <c r="G344" t="s">
        <v>3</v>
      </c>
      <c r="H344">
        <v>3600.19</v>
      </c>
      <c r="J344" s="58" t="str">
        <f>IF(Model_Time!$F344="---","---",(Model_Time!$F344/K344)-1)</f>
        <v>---</v>
      </c>
      <c r="K344" s="20">
        <f>IF(AND(Model_Time!$B344=0,Model_Time!$C344=0),Model_Time!$F344,K343)</f>
        <v>1005</v>
      </c>
      <c r="M344" s="23"/>
    </row>
    <row r="345" spans="1:13" x14ac:dyDescent="0.3">
      <c r="A345" t="s">
        <v>512</v>
      </c>
      <c r="B345">
        <v>2</v>
      </c>
      <c r="C345">
        <v>25</v>
      </c>
      <c r="D345">
        <v>0.2</v>
      </c>
      <c r="E345" t="s">
        <v>2</v>
      </c>
      <c r="F345" t="s">
        <v>3</v>
      </c>
      <c r="G345" t="s">
        <v>3</v>
      </c>
      <c r="H345">
        <v>3600.15</v>
      </c>
      <c r="J345" s="57" t="str">
        <f>IF(Model_Time!$F345="---","---",(Model_Time!$F345/K345)-1)</f>
        <v>---</v>
      </c>
      <c r="K345" s="20">
        <f>IF(AND(Model_Time!$B345=0,Model_Time!$C345=0),Model_Time!$F345,K344)</f>
        <v>1005</v>
      </c>
      <c r="M345" s="23"/>
    </row>
    <row r="346" spans="1:13" x14ac:dyDescent="0.3">
      <c r="A346" t="s">
        <v>512</v>
      </c>
      <c r="B346">
        <v>2</v>
      </c>
      <c r="C346">
        <v>50</v>
      </c>
      <c r="D346">
        <v>0.05</v>
      </c>
      <c r="E346" t="s">
        <v>1</v>
      </c>
      <c r="F346">
        <v>1057</v>
      </c>
      <c r="G346">
        <v>2.19</v>
      </c>
      <c r="H346">
        <v>3600.15</v>
      </c>
      <c r="I346" s="52">
        <v>0</v>
      </c>
      <c r="J346" s="58">
        <f>IF(Model_Time!$F346="---","---",(Model_Time!$F346/K346)-1)</f>
        <v>5.1741293532338251E-2</v>
      </c>
      <c r="K346" s="20">
        <f>IF(AND(Model_Time!$B346=0,Model_Time!$C346=0),Model_Time!$F346,K345)</f>
        <v>1005</v>
      </c>
      <c r="M346" s="23"/>
    </row>
    <row r="347" spans="1:13" x14ac:dyDescent="0.3">
      <c r="A347" t="s">
        <v>512</v>
      </c>
      <c r="B347">
        <v>2</v>
      </c>
      <c r="C347">
        <v>50</v>
      </c>
      <c r="D347">
        <v>0.1</v>
      </c>
      <c r="E347" t="s">
        <v>2</v>
      </c>
      <c r="F347" t="s">
        <v>3</v>
      </c>
      <c r="G347" t="s">
        <v>3</v>
      </c>
      <c r="H347">
        <v>3600.21</v>
      </c>
      <c r="J347" s="57" t="str">
        <f>IF(Model_Time!$F347="---","---",(Model_Time!$F347/K347)-1)</f>
        <v>---</v>
      </c>
      <c r="K347" s="20">
        <f>IF(AND(Model_Time!$B347=0,Model_Time!$C347=0),Model_Time!$F347,K346)</f>
        <v>1005</v>
      </c>
      <c r="M347" s="23"/>
    </row>
    <row r="348" spans="1:13" x14ac:dyDescent="0.3">
      <c r="A348" t="s">
        <v>512</v>
      </c>
      <c r="B348">
        <v>2</v>
      </c>
      <c r="C348">
        <v>50</v>
      </c>
      <c r="D348">
        <v>0.15</v>
      </c>
      <c r="E348" t="s">
        <v>4</v>
      </c>
      <c r="F348" t="s">
        <v>3</v>
      </c>
      <c r="G348" t="s">
        <v>3</v>
      </c>
      <c r="H348">
        <v>1.91</v>
      </c>
      <c r="J348" s="58" t="str">
        <f>IF(Model_Time!$F348="---","---",(Model_Time!$F348/K348)-1)</f>
        <v>---</v>
      </c>
      <c r="K348" s="20">
        <f>IF(AND(Model_Time!$B348=0,Model_Time!$C348=0),Model_Time!$F348,K347)</f>
        <v>1005</v>
      </c>
      <c r="M348" s="23"/>
    </row>
    <row r="349" spans="1:13" x14ac:dyDescent="0.3">
      <c r="A349" t="s">
        <v>512</v>
      </c>
      <c r="B349">
        <v>2</v>
      </c>
      <c r="C349">
        <v>50</v>
      </c>
      <c r="D349">
        <v>0.2</v>
      </c>
      <c r="E349" t="s">
        <v>4</v>
      </c>
      <c r="F349" t="s">
        <v>3</v>
      </c>
      <c r="G349" t="s">
        <v>3</v>
      </c>
      <c r="H349">
        <v>1.79</v>
      </c>
      <c r="J349" s="57" t="str">
        <f>IF(Model_Time!$F349="---","---",(Model_Time!$F349/K349)-1)</f>
        <v>---</v>
      </c>
      <c r="K349" s="20">
        <f>IF(AND(Model_Time!$B349=0,Model_Time!$C349=0),Model_Time!$F349,K348)</f>
        <v>1005</v>
      </c>
      <c r="M349" s="23"/>
    </row>
    <row r="350" spans="1:13" x14ac:dyDescent="0.3">
      <c r="A350" t="s">
        <v>512</v>
      </c>
      <c r="B350">
        <v>3</v>
      </c>
      <c r="C350">
        <v>0</v>
      </c>
      <c r="D350">
        <v>0.05</v>
      </c>
      <c r="E350" t="s">
        <v>4</v>
      </c>
      <c r="F350" t="s">
        <v>3</v>
      </c>
      <c r="G350" t="s">
        <v>3</v>
      </c>
      <c r="H350">
        <v>0.65</v>
      </c>
      <c r="J350" s="58" t="str">
        <f>IF(Model_Time!$F350="---","---",(Model_Time!$F350/K350)-1)</f>
        <v>---</v>
      </c>
      <c r="K350" s="20">
        <f>IF(AND(Model_Time!$B350=0,Model_Time!$C350=0),Model_Time!$F350,K349)</f>
        <v>1005</v>
      </c>
      <c r="M350" s="23"/>
    </row>
    <row r="351" spans="1:13" x14ac:dyDescent="0.3">
      <c r="A351" t="s">
        <v>512</v>
      </c>
      <c r="B351">
        <v>3</v>
      </c>
      <c r="C351">
        <v>0</v>
      </c>
      <c r="D351">
        <v>0.1</v>
      </c>
      <c r="E351" t="s">
        <v>4</v>
      </c>
      <c r="F351" t="s">
        <v>3</v>
      </c>
      <c r="G351" t="s">
        <v>3</v>
      </c>
      <c r="H351">
        <v>0.82</v>
      </c>
      <c r="J351" s="57" t="str">
        <f>IF(Model_Time!$F351="---","---",(Model_Time!$F351/K351)-1)</f>
        <v>---</v>
      </c>
      <c r="K351" s="20">
        <f>IF(AND(Model_Time!$B351=0,Model_Time!$C351=0),Model_Time!$F351,K350)</f>
        <v>1005</v>
      </c>
      <c r="M351" s="23"/>
    </row>
    <row r="352" spans="1:13" x14ac:dyDescent="0.3">
      <c r="A352" t="s">
        <v>512</v>
      </c>
      <c r="B352">
        <v>3</v>
      </c>
      <c r="C352">
        <v>0</v>
      </c>
      <c r="D352">
        <v>0.15</v>
      </c>
      <c r="E352" t="s">
        <v>4</v>
      </c>
      <c r="F352" t="s">
        <v>3</v>
      </c>
      <c r="G352" t="s">
        <v>3</v>
      </c>
      <c r="H352">
        <v>0.74</v>
      </c>
      <c r="J352" s="58" t="str">
        <f>IF(Model_Time!$F352="---","---",(Model_Time!$F352/K352)-1)</f>
        <v>---</v>
      </c>
      <c r="K352" s="20">
        <f>IF(AND(Model_Time!$B352=0,Model_Time!$C352=0),Model_Time!$F352,K351)</f>
        <v>1005</v>
      </c>
      <c r="M352" s="23"/>
    </row>
    <row r="353" spans="1:13" x14ac:dyDescent="0.3">
      <c r="A353" t="s">
        <v>512</v>
      </c>
      <c r="B353">
        <v>3</v>
      </c>
      <c r="C353">
        <v>0</v>
      </c>
      <c r="D353">
        <v>0.2</v>
      </c>
      <c r="E353" t="s">
        <v>4</v>
      </c>
      <c r="F353" t="s">
        <v>3</v>
      </c>
      <c r="G353" t="s">
        <v>3</v>
      </c>
      <c r="H353">
        <v>0.85</v>
      </c>
      <c r="J353" s="57" t="str">
        <f>IF(Model_Time!$F353="---","---",(Model_Time!$F353/K353)-1)</f>
        <v>---</v>
      </c>
      <c r="K353" s="20">
        <f>IF(AND(Model_Time!$B353=0,Model_Time!$C353=0),Model_Time!$F353,K352)</f>
        <v>1005</v>
      </c>
      <c r="M353" s="23"/>
    </row>
    <row r="354" spans="1:13" x14ac:dyDescent="0.3">
      <c r="A354" t="s">
        <v>512</v>
      </c>
      <c r="B354">
        <v>3</v>
      </c>
      <c r="C354">
        <v>10</v>
      </c>
      <c r="D354">
        <v>0.05</v>
      </c>
      <c r="E354" t="s">
        <v>4</v>
      </c>
      <c r="F354" t="s">
        <v>3</v>
      </c>
      <c r="G354" t="s">
        <v>3</v>
      </c>
      <c r="H354">
        <v>0.7</v>
      </c>
      <c r="J354" s="58" t="str">
        <f>IF(Model_Time!$F354="---","---",(Model_Time!$F354/K354)-1)</f>
        <v>---</v>
      </c>
      <c r="K354" s="20">
        <f>IF(AND(Model_Time!$B354=0,Model_Time!$C354=0),Model_Time!$F354,K353)</f>
        <v>1005</v>
      </c>
      <c r="M354" s="23"/>
    </row>
    <row r="355" spans="1:13" x14ac:dyDescent="0.3">
      <c r="A355" t="s">
        <v>512</v>
      </c>
      <c r="B355">
        <v>3</v>
      </c>
      <c r="C355">
        <v>10</v>
      </c>
      <c r="D355">
        <v>0.1</v>
      </c>
      <c r="E355" t="s">
        <v>4</v>
      </c>
      <c r="F355" t="s">
        <v>3</v>
      </c>
      <c r="G355" t="s">
        <v>3</v>
      </c>
      <c r="H355">
        <v>0.61</v>
      </c>
      <c r="J355" s="57" t="str">
        <f>IF(Model_Time!$F355="---","---",(Model_Time!$F355/K355)-1)</f>
        <v>---</v>
      </c>
      <c r="K355" s="20">
        <f>IF(AND(Model_Time!$B355=0,Model_Time!$C355=0),Model_Time!$F355,K354)</f>
        <v>1005</v>
      </c>
      <c r="M355" s="23"/>
    </row>
    <row r="356" spans="1:13" x14ac:dyDescent="0.3">
      <c r="A356" t="s">
        <v>512</v>
      </c>
      <c r="B356">
        <v>3</v>
      </c>
      <c r="C356">
        <v>10</v>
      </c>
      <c r="D356">
        <v>0.15</v>
      </c>
      <c r="E356" t="s">
        <v>4</v>
      </c>
      <c r="F356" t="s">
        <v>3</v>
      </c>
      <c r="G356" t="s">
        <v>3</v>
      </c>
      <c r="H356">
        <v>0.88</v>
      </c>
      <c r="J356" s="58" t="str">
        <f>IF(Model_Time!$F356="---","---",(Model_Time!$F356/K356)-1)</f>
        <v>---</v>
      </c>
      <c r="K356" s="20">
        <f>IF(AND(Model_Time!$B356=0,Model_Time!$C356=0),Model_Time!$F356,K355)</f>
        <v>1005</v>
      </c>
      <c r="M356" s="23"/>
    </row>
    <row r="357" spans="1:13" x14ac:dyDescent="0.3">
      <c r="A357" t="s">
        <v>512</v>
      </c>
      <c r="B357">
        <v>3</v>
      </c>
      <c r="C357">
        <v>10</v>
      </c>
      <c r="D357">
        <v>0.2</v>
      </c>
      <c r="E357" t="s">
        <v>4</v>
      </c>
      <c r="F357" t="s">
        <v>3</v>
      </c>
      <c r="G357" t="s">
        <v>3</v>
      </c>
      <c r="H357">
        <v>0.68</v>
      </c>
      <c r="J357" s="57" t="str">
        <f>IF(Model_Time!$F357="---","---",(Model_Time!$F357/K357)-1)</f>
        <v>---</v>
      </c>
      <c r="K357" s="20">
        <f>IF(AND(Model_Time!$B357=0,Model_Time!$C357=0),Model_Time!$F357,K356)</f>
        <v>1005</v>
      </c>
      <c r="M357" s="23"/>
    </row>
    <row r="358" spans="1:13" x14ac:dyDescent="0.3">
      <c r="A358" t="s">
        <v>512</v>
      </c>
      <c r="B358">
        <v>3</v>
      </c>
      <c r="C358">
        <v>25</v>
      </c>
      <c r="D358">
        <v>0.05</v>
      </c>
      <c r="E358" t="s">
        <v>4</v>
      </c>
      <c r="F358" t="s">
        <v>3</v>
      </c>
      <c r="G358" t="s">
        <v>3</v>
      </c>
      <c r="H358">
        <v>0.85</v>
      </c>
      <c r="J358" s="58" t="str">
        <f>IF(Model_Time!$F358="---","---",(Model_Time!$F358/K358)-1)</f>
        <v>---</v>
      </c>
      <c r="K358" s="20">
        <f>IF(AND(Model_Time!$B358=0,Model_Time!$C358=0),Model_Time!$F358,K357)</f>
        <v>1005</v>
      </c>
      <c r="M358" s="23"/>
    </row>
    <row r="359" spans="1:13" x14ac:dyDescent="0.3">
      <c r="A359" t="s">
        <v>512</v>
      </c>
      <c r="B359">
        <v>3</v>
      </c>
      <c r="C359">
        <v>25</v>
      </c>
      <c r="D359">
        <v>0.1</v>
      </c>
      <c r="E359" t="s">
        <v>4</v>
      </c>
      <c r="F359" t="s">
        <v>3</v>
      </c>
      <c r="G359" t="s">
        <v>3</v>
      </c>
      <c r="H359">
        <v>0.87</v>
      </c>
      <c r="J359" s="57" t="str">
        <f>IF(Model_Time!$F359="---","---",(Model_Time!$F359/K359)-1)</f>
        <v>---</v>
      </c>
      <c r="K359" s="20">
        <f>IF(AND(Model_Time!$B359=0,Model_Time!$C359=0),Model_Time!$F359,K358)</f>
        <v>1005</v>
      </c>
      <c r="M359" s="23"/>
    </row>
    <row r="360" spans="1:13" x14ac:dyDescent="0.3">
      <c r="A360" t="s">
        <v>512</v>
      </c>
      <c r="B360">
        <v>3</v>
      </c>
      <c r="C360">
        <v>25</v>
      </c>
      <c r="D360">
        <v>0.15</v>
      </c>
      <c r="E360" t="s">
        <v>4</v>
      </c>
      <c r="F360" t="s">
        <v>3</v>
      </c>
      <c r="G360" t="s">
        <v>3</v>
      </c>
      <c r="H360">
        <v>0.65</v>
      </c>
      <c r="J360" s="58" t="str">
        <f>IF(Model_Time!$F360="---","---",(Model_Time!$F360/K360)-1)</f>
        <v>---</v>
      </c>
      <c r="K360" s="20">
        <f>IF(AND(Model_Time!$B360=0,Model_Time!$C360=0),Model_Time!$F360,K359)</f>
        <v>1005</v>
      </c>
      <c r="M360" s="23"/>
    </row>
    <row r="361" spans="1:13" x14ac:dyDescent="0.3">
      <c r="A361" t="s">
        <v>512</v>
      </c>
      <c r="B361">
        <v>3</v>
      </c>
      <c r="C361">
        <v>25</v>
      </c>
      <c r="D361">
        <v>0.2</v>
      </c>
      <c r="E361" t="s">
        <v>4</v>
      </c>
      <c r="F361" t="s">
        <v>3</v>
      </c>
      <c r="G361" t="s">
        <v>3</v>
      </c>
      <c r="H361">
        <v>0.57999999999999996</v>
      </c>
      <c r="J361" s="57" t="str">
        <f>IF(Model_Time!$F361="---","---",(Model_Time!$F361/K361)-1)</f>
        <v>---</v>
      </c>
      <c r="K361" s="20">
        <f>IF(AND(Model_Time!$B361=0,Model_Time!$C361=0),Model_Time!$F361,K360)</f>
        <v>1005</v>
      </c>
      <c r="M361" s="23"/>
    </row>
    <row r="362" spans="1:13" x14ac:dyDescent="0.3">
      <c r="A362" t="s">
        <v>512</v>
      </c>
      <c r="B362">
        <v>3</v>
      </c>
      <c r="C362">
        <v>50</v>
      </c>
      <c r="D362">
        <v>0.05</v>
      </c>
      <c r="E362" t="s">
        <v>4</v>
      </c>
      <c r="F362" t="s">
        <v>3</v>
      </c>
      <c r="G362" t="s">
        <v>3</v>
      </c>
      <c r="H362">
        <v>0.73</v>
      </c>
      <c r="J362" s="58" t="str">
        <f>IF(Model_Time!$F362="---","---",(Model_Time!$F362/K362)-1)</f>
        <v>---</v>
      </c>
      <c r="K362" s="20">
        <f>IF(AND(Model_Time!$B362=0,Model_Time!$C362=0),Model_Time!$F362,K361)</f>
        <v>1005</v>
      </c>
      <c r="M362" s="23"/>
    </row>
    <row r="363" spans="1:13" x14ac:dyDescent="0.3">
      <c r="A363" t="s">
        <v>512</v>
      </c>
      <c r="B363">
        <v>3</v>
      </c>
      <c r="C363">
        <v>50</v>
      </c>
      <c r="D363">
        <v>0.1</v>
      </c>
      <c r="E363" t="s">
        <v>4</v>
      </c>
      <c r="F363" t="s">
        <v>3</v>
      </c>
      <c r="G363" t="s">
        <v>3</v>
      </c>
      <c r="H363">
        <v>0.69</v>
      </c>
      <c r="J363" s="57" t="str">
        <f>IF(Model_Time!$F363="---","---",(Model_Time!$F363/K363)-1)</f>
        <v>---</v>
      </c>
      <c r="K363" s="20">
        <f>IF(AND(Model_Time!$B363=0,Model_Time!$C363=0),Model_Time!$F363,K362)</f>
        <v>1005</v>
      </c>
      <c r="M363" s="23"/>
    </row>
    <row r="364" spans="1:13" x14ac:dyDescent="0.3">
      <c r="A364" t="s">
        <v>512</v>
      </c>
      <c r="B364">
        <v>3</v>
      </c>
      <c r="C364">
        <v>50</v>
      </c>
      <c r="D364">
        <v>0.15</v>
      </c>
      <c r="E364" t="s">
        <v>4</v>
      </c>
      <c r="F364" t="s">
        <v>3</v>
      </c>
      <c r="G364" t="s">
        <v>3</v>
      </c>
      <c r="H364">
        <v>0.73</v>
      </c>
      <c r="J364" s="58" t="str">
        <f>IF(Model_Time!$F364="---","---",(Model_Time!$F364/K364)-1)</f>
        <v>---</v>
      </c>
      <c r="K364" s="20">
        <f>IF(AND(Model_Time!$B364=0,Model_Time!$C364=0),Model_Time!$F364,K363)</f>
        <v>1005</v>
      </c>
      <c r="M364" s="23"/>
    </row>
    <row r="365" spans="1:13" x14ac:dyDescent="0.3">
      <c r="A365" t="s">
        <v>512</v>
      </c>
      <c r="B365">
        <v>3</v>
      </c>
      <c r="C365">
        <v>50</v>
      </c>
      <c r="D365">
        <v>0.2</v>
      </c>
      <c r="E365" t="s">
        <v>4</v>
      </c>
      <c r="F365" t="s">
        <v>3</v>
      </c>
      <c r="G365" t="s">
        <v>3</v>
      </c>
      <c r="H365">
        <v>0.68</v>
      </c>
      <c r="J365" s="57" t="str">
        <f>IF(Model_Time!$F365="---","---",(Model_Time!$F365/K365)-1)</f>
        <v>---</v>
      </c>
      <c r="K365" s="20">
        <f>IF(AND(Model_Time!$B365=0,Model_Time!$C365=0),Model_Time!$F365,K364)</f>
        <v>1005</v>
      </c>
      <c r="M365" s="23"/>
    </row>
    <row r="366" spans="1:13" x14ac:dyDescent="0.3">
      <c r="A366" t="s">
        <v>536</v>
      </c>
      <c r="B366">
        <v>0</v>
      </c>
      <c r="C366">
        <v>0</v>
      </c>
      <c r="D366">
        <v>0.05</v>
      </c>
      <c r="E366" t="s">
        <v>0</v>
      </c>
      <c r="F366">
        <v>713</v>
      </c>
      <c r="G366">
        <v>0</v>
      </c>
      <c r="H366">
        <v>355.61</v>
      </c>
      <c r="I366" s="52">
        <v>0</v>
      </c>
      <c r="J366" s="58">
        <f>IF(Model_Time!$F366="---","---",(Model_Time!$F366/K366)-1)</f>
        <v>0</v>
      </c>
      <c r="K366" s="20">
        <f>IF(AND(Model_Time!$B366=0,Model_Time!$C366=0),Model_Time!$F366,K365)</f>
        <v>713</v>
      </c>
      <c r="M366" s="23"/>
    </row>
    <row r="367" spans="1:13" x14ac:dyDescent="0.3">
      <c r="A367" t="s">
        <v>536</v>
      </c>
      <c r="B367">
        <v>0</v>
      </c>
      <c r="C367">
        <v>0</v>
      </c>
      <c r="D367">
        <v>0.1</v>
      </c>
      <c r="E367" t="s">
        <v>0</v>
      </c>
      <c r="F367">
        <v>713</v>
      </c>
      <c r="G367">
        <v>0</v>
      </c>
      <c r="H367">
        <v>371.77</v>
      </c>
      <c r="I367" s="52">
        <v>0.39900000000000002</v>
      </c>
      <c r="J367" s="57">
        <f>IF(Model_Time!$F367="---","---",(Model_Time!$F367/K367)-1)</f>
        <v>0</v>
      </c>
      <c r="K367" s="20">
        <f>IF(AND(Model_Time!$B367=0,Model_Time!$C367=0),Model_Time!$F367,K366)</f>
        <v>713</v>
      </c>
      <c r="M367" s="23"/>
    </row>
    <row r="368" spans="1:13" x14ac:dyDescent="0.3">
      <c r="A368" t="s">
        <v>536</v>
      </c>
      <c r="B368">
        <v>0</v>
      </c>
      <c r="C368">
        <v>0</v>
      </c>
      <c r="D368">
        <v>0.15</v>
      </c>
      <c r="E368" t="s">
        <v>0</v>
      </c>
      <c r="F368">
        <v>713</v>
      </c>
      <c r="G368">
        <v>0</v>
      </c>
      <c r="H368">
        <v>329.51</v>
      </c>
      <c r="I368" s="52">
        <v>0.95499999999999996</v>
      </c>
      <c r="J368" s="58">
        <f>IF(Model_Time!$F368="---","---",(Model_Time!$F368/K368)-1)</f>
        <v>0</v>
      </c>
      <c r="K368" s="20">
        <f>IF(AND(Model_Time!$B368=0,Model_Time!$C368=0),Model_Time!$F368,K367)</f>
        <v>713</v>
      </c>
      <c r="M368" s="23"/>
    </row>
    <row r="369" spans="1:13" x14ac:dyDescent="0.3">
      <c r="A369" t="s">
        <v>536</v>
      </c>
      <c r="B369">
        <v>0</v>
      </c>
      <c r="C369">
        <v>0</v>
      </c>
      <c r="D369">
        <v>0.2</v>
      </c>
      <c r="E369" t="s">
        <v>0</v>
      </c>
      <c r="F369">
        <v>713</v>
      </c>
      <c r="G369">
        <v>0</v>
      </c>
      <c r="H369">
        <v>336.79</v>
      </c>
      <c r="I369" s="52">
        <v>1</v>
      </c>
      <c r="J369" s="57">
        <f>IF(Model_Time!$F369="---","---",(Model_Time!$F369/K369)-1)</f>
        <v>0</v>
      </c>
      <c r="K369" s="20">
        <f>IF(AND(Model_Time!$B369=0,Model_Time!$C369=0),Model_Time!$F369,K368)</f>
        <v>713</v>
      </c>
      <c r="M369" s="23"/>
    </row>
    <row r="370" spans="1:13" x14ac:dyDescent="0.3">
      <c r="A370" t="s">
        <v>536</v>
      </c>
      <c r="B370">
        <v>1</v>
      </c>
      <c r="C370">
        <v>5</v>
      </c>
      <c r="D370">
        <v>0.05</v>
      </c>
      <c r="E370" t="s">
        <v>0</v>
      </c>
      <c r="F370">
        <v>713</v>
      </c>
      <c r="G370">
        <v>0</v>
      </c>
      <c r="H370">
        <v>755.26</v>
      </c>
      <c r="I370" s="52">
        <v>0</v>
      </c>
      <c r="J370" s="58">
        <f>IF(Model_Time!$F370="---","---",(Model_Time!$F370/K370)-1)</f>
        <v>0</v>
      </c>
      <c r="K370" s="20">
        <f>IF(AND(Model_Time!$B370=0,Model_Time!$C370=0),Model_Time!$F370,K369)</f>
        <v>713</v>
      </c>
      <c r="M370" s="23"/>
    </row>
    <row r="371" spans="1:13" x14ac:dyDescent="0.3">
      <c r="A371" t="s">
        <v>536</v>
      </c>
      <c r="B371">
        <v>1</v>
      </c>
      <c r="C371">
        <v>5</v>
      </c>
      <c r="D371">
        <v>0.1</v>
      </c>
      <c r="E371" t="s">
        <v>0</v>
      </c>
      <c r="F371">
        <v>713</v>
      </c>
      <c r="G371">
        <v>0</v>
      </c>
      <c r="H371">
        <v>677.42</v>
      </c>
      <c r="I371" s="52">
        <v>0.39900000000000002</v>
      </c>
      <c r="J371" s="57">
        <f>IF(Model_Time!$F371="---","---",(Model_Time!$F371/K371)-1)</f>
        <v>0</v>
      </c>
      <c r="K371" s="20">
        <f>IF(AND(Model_Time!$B371=0,Model_Time!$C371=0),Model_Time!$F371,K370)</f>
        <v>713</v>
      </c>
      <c r="M371" s="23"/>
    </row>
    <row r="372" spans="1:13" x14ac:dyDescent="0.3">
      <c r="A372" t="s">
        <v>536</v>
      </c>
      <c r="B372">
        <v>1</v>
      </c>
      <c r="C372">
        <v>5</v>
      </c>
      <c r="D372">
        <v>0.15</v>
      </c>
      <c r="E372" t="s">
        <v>0</v>
      </c>
      <c r="F372">
        <v>713</v>
      </c>
      <c r="G372">
        <v>0</v>
      </c>
      <c r="H372">
        <v>1220.0899999999999</v>
      </c>
      <c r="I372" s="52">
        <v>0.95499999999999996</v>
      </c>
      <c r="J372" s="58">
        <f>IF(Model_Time!$F372="---","---",(Model_Time!$F372/K372)-1)</f>
        <v>0</v>
      </c>
      <c r="K372" s="20">
        <f>IF(AND(Model_Time!$B372=0,Model_Time!$C372=0),Model_Time!$F372,K371)</f>
        <v>713</v>
      </c>
      <c r="M372" s="23"/>
    </row>
    <row r="373" spans="1:13" x14ac:dyDescent="0.3">
      <c r="A373" t="s">
        <v>536</v>
      </c>
      <c r="B373">
        <v>1</v>
      </c>
      <c r="C373">
        <v>5</v>
      </c>
      <c r="D373">
        <v>0.2</v>
      </c>
      <c r="E373" t="s">
        <v>0</v>
      </c>
      <c r="F373">
        <v>713</v>
      </c>
      <c r="G373">
        <v>0</v>
      </c>
      <c r="H373">
        <v>532.24</v>
      </c>
      <c r="I373" s="52">
        <v>1</v>
      </c>
      <c r="J373" s="57">
        <f>IF(Model_Time!$F373="---","---",(Model_Time!$F373/K373)-1)</f>
        <v>0</v>
      </c>
      <c r="K373" s="20">
        <f>IF(AND(Model_Time!$B373=0,Model_Time!$C373=0),Model_Time!$F373,K372)</f>
        <v>713</v>
      </c>
      <c r="M373" s="23"/>
    </row>
    <row r="374" spans="1:13" x14ac:dyDescent="0.3">
      <c r="A374" t="s">
        <v>536</v>
      </c>
      <c r="B374">
        <v>1</v>
      </c>
      <c r="C374">
        <v>10</v>
      </c>
      <c r="D374">
        <v>0.05</v>
      </c>
      <c r="E374" t="s">
        <v>0</v>
      </c>
      <c r="F374">
        <v>713</v>
      </c>
      <c r="G374">
        <v>0</v>
      </c>
      <c r="H374">
        <v>875.3</v>
      </c>
      <c r="I374" s="52">
        <v>0</v>
      </c>
      <c r="J374" s="58">
        <f>IF(Model_Time!$F374="---","---",(Model_Time!$F374/K374)-1)</f>
        <v>0</v>
      </c>
      <c r="K374" s="20">
        <f>IF(AND(Model_Time!$B374=0,Model_Time!$C374=0),Model_Time!$F374,K373)</f>
        <v>713</v>
      </c>
      <c r="M374" s="23"/>
    </row>
    <row r="375" spans="1:13" x14ac:dyDescent="0.3">
      <c r="A375" t="s">
        <v>536</v>
      </c>
      <c r="B375">
        <v>1</v>
      </c>
      <c r="C375">
        <v>10</v>
      </c>
      <c r="D375">
        <v>0.1</v>
      </c>
      <c r="E375" t="s">
        <v>0</v>
      </c>
      <c r="F375">
        <v>713</v>
      </c>
      <c r="G375">
        <v>0</v>
      </c>
      <c r="H375">
        <v>792.67</v>
      </c>
      <c r="I375" s="52">
        <v>0.39900000000000002</v>
      </c>
      <c r="J375" s="57">
        <f>IF(Model_Time!$F375="---","---",(Model_Time!$F375/K375)-1)</f>
        <v>0</v>
      </c>
      <c r="K375" s="20">
        <f>IF(AND(Model_Time!$B375=0,Model_Time!$C375=0),Model_Time!$F375,K374)</f>
        <v>713</v>
      </c>
      <c r="M375" s="23"/>
    </row>
    <row r="376" spans="1:13" x14ac:dyDescent="0.3">
      <c r="A376" t="s">
        <v>536</v>
      </c>
      <c r="B376">
        <v>1</v>
      </c>
      <c r="C376">
        <v>10</v>
      </c>
      <c r="D376">
        <v>0.15</v>
      </c>
      <c r="E376" t="s">
        <v>0</v>
      </c>
      <c r="F376">
        <v>713</v>
      </c>
      <c r="G376">
        <v>0</v>
      </c>
      <c r="H376">
        <v>1067.97</v>
      </c>
      <c r="I376" s="52">
        <v>0.95499999999999996</v>
      </c>
      <c r="J376" s="58">
        <f>IF(Model_Time!$F376="---","---",(Model_Time!$F376/K376)-1)</f>
        <v>0</v>
      </c>
      <c r="K376" s="20">
        <f>IF(AND(Model_Time!$B376=0,Model_Time!$C376=0),Model_Time!$F376,K375)</f>
        <v>713</v>
      </c>
      <c r="M376" s="23"/>
    </row>
    <row r="377" spans="1:13" x14ac:dyDescent="0.3">
      <c r="A377" t="s">
        <v>536</v>
      </c>
      <c r="B377">
        <v>1</v>
      </c>
      <c r="C377">
        <v>10</v>
      </c>
      <c r="D377">
        <v>0.2</v>
      </c>
      <c r="E377" t="s">
        <v>0</v>
      </c>
      <c r="F377">
        <v>713</v>
      </c>
      <c r="G377">
        <v>0</v>
      </c>
      <c r="H377">
        <v>522.22</v>
      </c>
      <c r="I377" s="52">
        <v>1</v>
      </c>
      <c r="J377" s="57">
        <f>IF(Model_Time!$F377="---","---",(Model_Time!$F377/K377)-1)</f>
        <v>0</v>
      </c>
      <c r="K377" s="20">
        <f>IF(AND(Model_Time!$B377=0,Model_Time!$C377=0),Model_Time!$F377,K376)</f>
        <v>713</v>
      </c>
      <c r="M377" s="23"/>
    </row>
    <row r="378" spans="1:13" x14ac:dyDescent="0.3">
      <c r="A378" t="s">
        <v>536</v>
      </c>
      <c r="B378">
        <v>1</v>
      </c>
      <c r="C378">
        <v>25</v>
      </c>
      <c r="D378">
        <v>0.05</v>
      </c>
      <c r="E378" t="s">
        <v>0</v>
      </c>
      <c r="F378">
        <v>713</v>
      </c>
      <c r="G378">
        <v>0</v>
      </c>
      <c r="H378">
        <v>974.43</v>
      </c>
      <c r="I378" s="52">
        <v>0</v>
      </c>
      <c r="J378" s="58">
        <f>IF(Model_Time!$F378="---","---",(Model_Time!$F378/K378)-1)</f>
        <v>0</v>
      </c>
      <c r="K378" s="20">
        <f>IF(AND(Model_Time!$B378=0,Model_Time!$C378=0),Model_Time!$F378,K377)</f>
        <v>713</v>
      </c>
      <c r="M378" s="23"/>
    </row>
    <row r="379" spans="1:13" x14ac:dyDescent="0.3">
      <c r="A379" t="s">
        <v>536</v>
      </c>
      <c r="B379">
        <v>1</v>
      </c>
      <c r="C379">
        <v>25</v>
      </c>
      <c r="D379">
        <v>0.1</v>
      </c>
      <c r="E379" t="s">
        <v>0</v>
      </c>
      <c r="F379">
        <v>713</v>
      </c>
      <c r="G379">
        <v>0</v>
      </c>
      <c r="H379">
        <v>739.38</v>
      </c>
      <c r="I379" s="52">
        <v>0.39900000000000002</v>
      </c>
      <c r="J379" s="57">
        <f>IF(Model_Time!$F379="---","---",(Model_Time!$F379/K379)-1)</f>
        <v>0</v>
      </c>
      <c r="K379" s="20">
        <f>IF(AND(Model_Time!$B379=0,Model_Time!$C379=0),Model_Time!$F379,K378)</f>
        <v>713</v>
      </c>
      <c r="M379" s="23"/>
    </row>
    <row r="380" spans="1:13" x14ac:dyDescent="0.3">
      <c r="A380" t="s">
        <v>536</v>
      </c>
      <c r="B380">
        <v>1</v>
      </c>
      <c r="C380">
        <v>25</v>
      </c>
      <c r="D380">
        <v>0.15</v>
      </c>
      <c r="E380" t="s">
        <v>0</v>
      </c>
      <c r="F380">
        <v>719</v>
      </c>
      <c r="G380">
        <v>0</v>
      </c>
      <c r="H380">
        <v>825.53</v>
      </c>
      <c r="I380" s="52">
        <v>0.84299999999999997</v>
      </c>
      <c r="J380" s="58">
        <f>IF(Model_Time!$F380="---","---",(Model_Time!$F380/K380)-1)</f>
        <v>8.4151472650770831E-3</v>
      </c>
      <c r="K380" s="20">
        <f>IF(AND(Model_Time!$B380=0,Model_Time!$C380=0),Model_Time!$F380,K379)</f>
        <v>713</v>
      </c>
      <c r="M380" s="23"/>
    </row>
    <row r="381" spans="1:13" x14ac:dyDescent="0.3">
      <c r="A381" t="s">
        <v>536</v>
      </c>
      <c r="B381">
        <v>1</v>
      </c>
      <c r="C381">
        <v>25</v>
      </c>
      <c r="D381">
        <v>0.2</v>
      </c>
      <c r="E381" t="s">
        <v>0</v>
      </c>
      <c r="F381">
        <v>745</v>
      </c>
      <c r="G381">
        <v>0</v>
      </c>
      <c r="H381">
        <v>754.81</v>
      </c>
      <c r="I381" s="52">
        <v>0.873</v>
      </c>
      <c r="J381" s="57">
        <f>IF(Model_Time!$F381="---","---",(Model_Time!$F381/K381)-1)</f>
        <v>4.4880785413744739E-2</v>
      </c>
      <c r="K381" s="20">
        <f>IF(AND(Model_Time!$B381=0,Model_Time!$C381=0),Model_Time!$F381,K380)</f>
        <v>713</v>
      </c>
      <c r="M381" s="23"/>
    </row>
    <row r="382" spans="1:13" x14ac:dyDescent="0.3">
      <c r="A382" t="s">
        <v>536</v>
      </c>
      <c r="B382">
        <v>1</v>
      </c>
      <c r="C382">
        <v>50</v>
      </c>
      <c r="D382">
        <v>0.05</v>
      </c>
      <c r="E382" t="s">
        <v>0</v>
      </c>
      <c r="F382">
        <v>713</v>
      </c>
      <c r="G382">
        <v>0</v>
      </c>
      <c r="H382">
        <v>588.83000000000004</v>
      </c>
      <c r="I382" s="52">
        <v>0</v>
      </c>
      <c r="J382" s="58">
        <f>IF(Model_Time!$F382="---","---",(Model_Time!$F382/K382)-1)</f>
        <v>0</v>
      </c>
      <c r="K382" s="20">
        <f>IF(AND(Model_Time!$B382=0,Model_Time!$C382=0),Model_Time!$F382,K381)</f>
        <v>713</v>
      </c>
      <c r="M382" s="23"/>
    </row>
    <row r="383" spans="1:13" x14ac:dyDescent="0.3">
      <c r="A383" t="s">
        <v>536</v>
      </c>
      <c r="B383">
        <v>1</v>
      </c>
      <c r="C383">
        <v>50</v>
      </c>
      <c r="D383">
        <v>0.1</v>
      </c>
      <c r="E383" t="s">
        <v>0</v>
      </c>
      <c r="F383">
        <v>719</v>
      </c>
      <c r="G383">
        <v>0</v>
      </c>
      <c r="H383">
        <v>965.06</v>
      </c>
      <c r="I383" s="52">
        <v>9.2999999999999999E-2</v>
      </c>
      <c r="J383" s="57">
        <f>IF(Model_Time!$F383="---","---",(Model_Time!$F383/K383)-1)</f>
        <v>8.4151472650770831E-3</v>
      </c>
      <c r="K383" s="20">
        <f>IF(AND(Model_Time!$B383=0,Model_Time!$C383=0),Model_Time!$F383,K382)</f>
        <v>713</v>
      </c>
      <c r="M383" s="23"/>
    </row>
    <row r="384" spans="1:13" x14ac:dyDescent="0.3">
      <c r="A384" t="s">
        <v>536</v>
      </c>
      <c r="B384">
        <v>1</v>
      </c>
      <c r="C384">
        <v>50</v>
      </c>
      <c r="D384">
        <v>0.15</v>
      </c>
      <c r="E384" t="s">
        <v>0</v>
      </c>
      <c r="F384">
        <v>749</v>
      </c>
      <c r="G384">
        <v>0</v>
      </c>
      <c r="H384">
        <v>644.85</v>
      </c>
      <c r="I384" s="52">
        <v>3.0000000000000001E-3</v>
      </c>
      <c r="J384" s="58">
        <f>IF(Model_Time!$F384="---","---",(Model_Time!$F384/K384)-1)</f>
        <v>5.0490883590462943E-2</v>
      </c>
      <c r="K384" s="20">
        <f>IF(AND(Model_Time!$B384=0,Model_Time!$C384=0),Model_Time!$F384,K383)</f>
        <v>713</v>
      </c>
      <c r="M384" s="23"/>
    </row>
    <row r="385" spans="1:13" x14ac:dyDescent="0.3">
      <c r="A385" t="s">
        <v>536</v>
      </c>
      <c r="B385">
        <v>1</v>
      </c>
      <c r="C385">
        <v>50</v>
      </c>
      <c r="D385">
        <v>0.2</v>
      </c>
      <c r="E385" t="s">
        <v>0</v>
      </c>
      <c r="F385">
        <v>771</v>
      </c>
      <c r="G385">
        <v>0</v>
      </c>
      <c r="H385">
        <v>562.66</v>
      </c>
      <c r="I385" s="52">
        <v>1E-3</v>
      </c>
      <c r="J385" s="57">
        <f>IF(Model_Time!$F385="---","---",(Model_Time!$F385/K385)-1)</f>
        <v>8.1346423562412395E-2</v>
      </c>
      <c r="K385" s="20">
        <f>IF(AND(Model_Time!$B385=0,Model_Time!$C385=0),Model_Time!$F385,K384)</f>
        <v>713</v>
      </c>
      <c r="M385" s="23"/>
    </row>
    <row r="386" spans="1:13" x14ac:dyDescent="0.3">
      <c r="A386" t="s">
        <v>536</v>
      </c>
      <c r="B386">
        <v>2</v>
      </c>
      <c r="C386">
        <v>5</v>
      </c>
      <c r="D386">
        <v>0.05</v>
      </c>
      <c r="E386" t="s">
        <v>0</v>
      </c>
      <c r="F386">
        <v>713</v>
      </c>
      <c r="G386">
        <v>0</v>
      </c>
      <c r="H386">
        <v>481.52</v>
      </c>
      <c r="I386" s="52">
        <v>0</v>
      </c>
      <c r="J386" s="58">
        <f>IF(Model_Time!$F386="---","---",(Model_Time!$F386/K386)-1)</f>
        <v>0</v>
      </c>
      <c r="K386" s="20">
        <f>IF(AND(Model_Time!$B386=0,Model_Time!$C386=0),Model_Time!$F386,K385)</f>
        <v>713</v>
      </c>
      <c r="M386" s="23"/>
    </row>
    <row r="387" spans="1:13" x14ac:dyDescent="0.3">
      <c r="A387" t="s">
        <v>536</v>
      </c>
      <c r="B387">
        <v>2</v>
      </c>
      <c r="C387">
        <v>5</v>
      </c>
      <c r="D387">
        <v>0.1</v>
      </c>
      <c r="E387" t="s">
        <v>0</v>
      </c>
      <c r="F387">
        <v>713</v>
      </c>
      <c r="G387">
        <v>0</v>
      </c>
      <c r="H387">
        <v>218.84</v>
      </c>
      <c r="I387" s="52">
        <v>0.39900000000000002</v>
      </c>
      <c r="J387" s="57">
        <f>IF(Model_Time!$F387="---","---",(Model_Time!$F387/K387)-1)</f>
        <v>0</v>
      </c>
      <c r="K387" s="20">
        <f>IF(AND(Model_Time!$B387=0,Model_Time!$C387=0),Model_Time!$F387,K386)</f>
        <v>713</v>
      </c>
      <c r="M387" s="23"/>
    </row>
    <row r="388" spans="1:13" x14ac:dyDescent="0.3">
      <c r="A388" t="s">
        <v>536</v>
      </c>
      <c r="B388">
        <v>2</v>
      </c>
      <c r="C388">
        <v>5</v>
      </c>
      <c r="D388">
        <v>0.15</v>
      </c>
      <c r="E388" t="s">
        <v>0</v>
      </c>
      <c r="F388">
        <v>713</v>
      </c>
      <c r="G388">
        <v>0</v>
      </c>
      <c r="H388">
        <v>678.44</v>
      </c>
      <c r="I388" s="52">
        <v>0.95499999999999996</v>
      </c>
      <c r="J388" s="58">
        <f>IF(Model_Time!$F388="---","---",(Model_Time!$F388/K388)-1)</f>
        <v>0</v>
      </c>
      <c r="K388" s="20">
        <f>IF(AND(Model_Time!$B388=0,Model_Time!$C388=0),Model_Time!$F388,K387)</f>
        <v>713</v>
      </c>
      <c r="M388" s="23"/>
    </row>
    <row r="389" spans="1:13" x14ac:dyDescent="0.3">
      <c r="A389" t="s">
        <v>536</v>
      </c>
      <c r="B389">
        <v>2</v>
      </c>
      <c r="C389">
        <v>5</v>
      </c>
      <c r="D389">
        <v>0.2</v>
      </c>
      <c r="E389" t="s">
        <v>0</v>
      </c>
      <c r="F389">
        <v>713</v>
      </c>
      <c r="G389">
        <v>0</v>
      </c>
      <c r="H389">
        <v>737.01</v>
      </c>
      <c r="I389" s="52">
        <v>1</v>
      </c>
      <c r="J389" s="57">
        <f>IF(Model_Time!$F389="---","---",(Model_Time!$F389/K389)-1)</f>
        <v>0</v>
      </c>
      <c r="K389" s="20">
        <f>IF(AND(Model_Time!$B389=0,Model_Time!$C389=0),Model_Time!$F389,K388)</f>
        <v>713</v>
      </c>
      <c r="M389" s="23"/>
    </row>
    <row r="390" spans="1:13" x14ac:dyDescent="0.3">
      <c r="A390" t="s">
        <v>536</v>
      </c>
      <c r="B390">
        <v>2</v>
      </c>
      <c r="C390">
        <v>10</v>
      </c>
      <c r="D390">
        <v>0.05</v>
      </c>
      <c r="E390" t="s">
        <v>0</v>
      </c>
      <c r="F390">
        <v>713</v>
      </c>
      <c r="G390">
        <v>0</v>
      </c>
      <c r="H390">
        <v>758.34</v>
      </c>
      <c r="I390" s="52">
        <v>0</v>
      </c>
      <c r="J390" s="58">
        <f>IF(Model_Time!$F390="---","---",(Model_Time!$F390/K390)-1)</f>
        <v>0</v>
      </c>
      <c r="K390" s="20">
        <f>IF(AND(Model_Time!$B390=0,Model_Time!$C390=0),Model_Time!$F390,K389)</f>
        <v>713</v>
      </c>
      <c r="M390" s="23"/>
    </row>
    <row r="391" spans="1:13" x14ac:dyDescent="0.3">
      <c r="A391" t="s">
        <v>536</v>
      </c>
      <c r="B391">
        <v>2</v>
      </c>
      <c r="C391">
        <v>10</v>
      </c>
      <c r="D391">
        <v>0.1</v>
      </c>
      <c r="E391" t="s">
        <v>0</v>
      </c>
      <c r="F391">
        <v>713</v>
      </c>
      <c r="G391">
        <v>0</v>
      </c>
      <c r="H391">
        <v>721.4</v>
      </c>
      <c r="I391" s="52">
        <v>0.39900000000000002</v>
      </c>
      <c r="J391" s="57">
        <f>IF(Model_Time!$F391="---","---",(Model_Time!$F391/K391)-1)</f>
        <v>0</v>
      </c>
      <c r="K391" s="20">
        <f>IF(AND(Model_Time!$B391=0,Model_Time!$C391=0),Model_Time!$F391,K390)</f>
        <v>713</v>
      </c>
      <c r="M391" s="23"/>
    </row>
    <row r="392" spans="1:13" x14ac:dyDescent="0.3">
      <c r="A392" t="s">
        <v>536</v>
      </c>
      <c r="B392">
        <v>2</v>
      </c>
      <c r="C392">
        <v>10</v>
      </c>
      <c r="D392">
        <v>0.15</v>
      </c>
      <c r="E392" t="s">
        <v>0</v>
      </c>
      <c r="F392">
        <v>713</v>
      </c>
      <c r="G392">
        <v>0</v>
      </c>
      <c r="H392">
        <v>268.95999999999998</v>
      </c>
      <c r="I392" s="52">
        <v>0.95499999999999996</v>
      </c>
      <c r="J392" s="58">
        <f>IF(Model_Time!$F392="---","---",(Model_Time!$F392/K392)-1)</f>
        <v>0</v>
      </c>
      <c r="K392" s="20">
        <f>IF(AND(Model_Time!$B392=0,Model_Time!$C392=0),Model_Time!$F392,K391)</f>
        <v>713</v>
      </c>
      <c r="M392" s="23"/>
    </row>
    <row r="393" spans="1:13" x14ac:dyDescent="0.3">
      <c r="A393" t="s">
        <v>536</v>
      </c>
      <c r="B393">
        <v>2</v>
      </c>
      <c r="C393">
        <v>10</v>
      </c>
      <c r="D393">
        <v>0.2</v>
      </c>
      <c r="E393" t="s">
        <v>0</v>
      </c>
      <c r="F393">
        <v>713</v>
      </c>
      <c r="G393">
        <v>0</v>
      </c>
      <c r="H393">
        <v>728.98</v>
      </c>
      <c r="I393" s="52">
        <v>1</v>
      </c>
      <c r="J393" s="57">
        <f>IF(Model_Time!$F393="---","---",(Model_Time!$F393/K393)-1)</f>
        <v>0</v>
      </c>
      <c r="K393" s="20">
        <f>IF(AND(Model_Time!$B393=0,Model_Time!$C393=0),Model_Time!$F393,K392)</f>
        <v>713</v>
      </c>
      <c r="M393" s="23"/>
    </row>
    <row r="394" spans="1:13" x14ac:dyDescent="0.3">
      <c r="A394" t="s">
        <v>536</v>
      </c>
      <c r="B394">
        <v>2</v>
      </c>
      <c r="C394">
        <v>25</v>
      </c>
      <c r="D394">
        <v>0.05</v>
      </c>
      <c r="E394" t="s">
        <v>0</v>
      </c>
      <c r="F394">
        <v>713</v>
      </c>
      <c r="G394">
        <v>0</v>
      </c>
      <c r="H394">
        <v>587.02</v>
      </c>
      <c r="I394" s="52">
        <v>0</v>
      </c>
      <c r="J394" s="58">
        <f>IF(Model_Time!$F394="---","---",(Model_Time!$F394/K394)-1)</f>
        <v>0</v>
      </c>
      <c r="K394" s="20">
        <f>IF(AND(Model_Time!$B394=0,Model_Time!$C394=0),Model_Time!$F394,K393)</f>
        <v>713</v>
      </c>
      <c r="M394" s="23"/>
    </row>
    <row r="395" spans="1:13" x14ac:dyDescent="0.3">
      <c r="A395" t="s">
        <v>536</v>
      </c>
      <c r="B395">
        <v>2</v>
      </c>
      <c r="C395">
        <v>25</v>
      </c>
      <c r="D395">
        <v>0.1</v>
      </c>
      <c r="E395" t="s">
        <v>0</v>
      </c>
      <c r="F395">
        <v>713</v>
      </c>
      <c r="G395">
        <v>0</v>
      </c>
      <c r="H395">
        <v>586.47</v>
      </c>
      <c r="I395" s="52">
        <v>0.39900000000000002</v>
      </c>
      <c r="J395" s="57">
        <f>IF(Model_Time!$F395="---","---",(Model_Time!$F395/K395)-1)</f>
        <v>0</v>
      </c>
      <c r="K395" s="20">
        <f>IF(AND(Model_Time!$B395=0,Model_Time!$C395=0),Model_Time!$F395,K394)</f>
        <v>713</v>
      </c>
      <c r="M395" s="23"/>
    </row>
    <row r="396" spans="1:13" x14ac:dyDescent="0.3">
      <c r="A396" t="s">
        <v>536</v>
      </c>
      <c r="B396">
        <v>2</v>
      </c>
      <c r="C396">
        <v>25</v>
      </c>
      <c r="D396">
        <v>0.15</v>
      </c>
      <c r="E396" t="s">
        <v>0</v>
      </c>
      <c r="F396">
        <v>719</v>
      </c>
      <c r="G396">
        <v>0</v>
      </c>
      <c r="H396">
        <v>429</v>
      </c>
      <c r="I396" s="52">
        <v>0.84299999999999997</v>
      </c>
      <c r="J396" s="58">
        <f>IF(Model_Time!$F396="---","---",(Model_Time!$F396/K396)-1)</f>
        <v>8.4151472650770831E-3</v>
      </c>
      <c r="K396" s="20">
        <f>IF(AND(Model_Time!$B396=0,Model_Time!$C396=0),Model_Time!$F396,K395)</f>
        <v>713</v>
      </c>
      <c r="M396" s="23"/>
    </row>
    <row r="397" spans="1:13" x14ac:dyDescent="0.3">
      <c r="A397" t="s">
        <v>536</v>
      </c>
      <c r="B397">
        <v>2</v>
      </c>
      <c r="C397">
        <v>25</v>
      </c>
      <c r="D397">
        <v>0.2</v>
      </c>
      <c r="E397" t="s">
        <v>0</v>
      </c>
      <c r="F397">
        <v>743</v>
      </c>
      <c r="G397">
        <v>0</v>
      </c>
      <c r="H397">
        <v>402.61</v>
      </c>
      <c r="I397" s="52">
        <v>0.72599999999999998</v>
      </c>
      <c r="J397" s="57">
        <f>IF(Model_Time!$F397="---","---",(Model_Time!$F397/K397)-1)</f>
        <v>4.2075736325385638E-2</v>
      </c>
      <c r="K397" s="20">
        <f>IF(AND(Model_Time!$B397=0,Model_Time!$C397=0),Model_Time!$F397,K396)</f>
        <v>713</v>
      </c>
      <c r="M397" s="23"/>
    </row>
    <row r="398" spans="1:13" x14ac:dyDescent="0.3">
      <c r="A398" t="s">
        <v>536</v>
      </c>
      <c r="B398">
        <v>2</v>
      </c>
      <c r="C398">
        <v>50</v>
      </c>
      <c r="D398">
        <v>0.05</v>
      </c>
      <c r="E398" t="s">
        <v>0</v>
      </c>
      <c r="F398">
        <v>713</v>
      </c>
      <c r="G398">
        <v>0</v>
      </c>
      <c r="H398">
        <v>456.52</v>
      </c>
      <c r="I398" s="52">
        <v>0</v>
      </c>
      <c r="J398" s="58">
        <f>IF(Model_Time!$F398="---","---",(Model_Time!$F398/K398)-1)</f>
        <v>0</v>
      </c>
      <c r="K398" s="20">
        <f>IF(AND(Model_Time!$B398=0,Model_Time!$C398=0),Model_Time!$F398,K397)</f>
        <v>713</v>
      </c>
      <c r="M398" s="23"/>
    </row>
    <row r="399" spans="1:13" x14ac:dyDescent="0.3">
      <c r="A399" t="s">
        <v>536</v>
      </c>
      <c r="B399">
        <v>2</v>
      </c>
      <c r="C399">
        <v>50</v>
      </c>
      <c r="D399">
        <v>0.1</v>
      </c>
      <c r="E399" t="s">
        <v>0</v>
      </c>
      <c r="F399">
        <v>719</v>
      </c>
      <c r="G399">
        <v>0</v>
      </c>
      <c r="H399">
        <v>507.55</v>
      </c>
      <c r="I399" s="52">
        <v>9.2999999999999999E-2</v>
      </c>
      <c r="J399" s="57">
        <f>IF(Model_Time!$F399="---","---",(Model_Time!$F399/K399)-1)</f>
        <v>8.4151472650770831E-3</v>
      </c>
      <c r="K399" s="20">
        <f>IF(AND(Model_Time!$B399=0,Model_Time!$C399=0),Model_Time!$F399,K398)</f>
        <v>713</v>
      </c>
      <c r="M399" s="23"/>
    </row>
    <row r="400" spans="1:13" x14ac:dyDescent="0.3">
      <c r="A400" t="s">
        <v>536</v>
      </c>
      <c r="B400">
        <v>2</v>
      </c>
      <c r="C400">
        <v>50</v>
      </c>
      <c r="D400">
        <v>0.15</v>
      </c>
      <c r="E400" t="s">
        <v>0</v>
      </c>
      <c r="F400">
        <v>751</v>
      </c>
      <c r="G400">
        <v>0</v>
      </c>
      <c r="H400">
        <v>410.04</v>
      </c>
      <c r="I400" s="52">
        <v>2.8000000000000001E-2</v>
      </c>
      <c r="J400" s="58">
        <f>IF(Model_Time!$F400="---","---",(Model_Time!$F400/K400)-1)</f>
        <v>5.3295932678821822E-2</v>
      </c>
      <c r="K400" s="20">
        <f>IF(AND(Model_Time!$B400=0,Model_Time!$C400=0),Model_Time!$F400,K399)</f>
        <v>713</v>
      </c>
      <c r="M400" s="23"/>
    </row>
    <row r="401" spans="1:13" x14ac:dyDescent="0.3">
      <c r="A401" t="s">
        <v>536</v>
      </c>
      <c r="B401">
        <v>2</v>
      </c>
      <c r="C401">
        <v>50</v>
      </c>
      <c r="D401">
        <v>0.2</v>
      </c>
      <c r="E401" t="s">
        <v>0</v>
      </c>
      <c r="F401">
        <v>771</v>
      </c>
      <c r="G401">
        <v>0</v>
      </c>
      <c r="H401">
        <v>490.49</v>
      </c>
      <c r="I401" s="52">
        <v>7.9000000000000001E-2</v>
      </c>
      <c r="J401" s="57">
        <f>IF(Model_Time!$F401="---","---",(Model_Time!$F401/K401)-1)</f>
        <v>8.1346423562412395E-2</v>
      </c>
      <c r="K401" s="20">
        <f>IF(AND(Model_Time!$B401=0,Model_Time!$C401=0),Model_Time!$F401,K400)</f>
        <v>713</v>
      </c>
      <c r="M401" s="23"/>
    </row>
    <row r="402" spans="1:13" x14ac:dyDescent="0.3">
      <c r="A402" t="s">
        <v>536</v>
      </c>
      <c r="B402">
        <v>3</v>
      </c>
      <c r="C402">
        <v>0</v>
      </c>
      <c r="D402">
        <v>0.05</v>
      </c>
      <c r="E402" t="s">
        <v>0</v>
      </c>
      <c r="F402">
        <v>733</v>
      </c>
      <c r="G402">
        <v>0</v>
      </c>
      <c r="H402">
        <v>577.75</v>
      </c>
      <c r="I402" s="52">
        <v>0</v>
      </c>
      <c r="J402" s="58">
        <f>IF(Model_Time!$F402="---","---",(Model_Time!$F402/K402)-1)</f>
        <v>2.8050490883590573E-2</v>
      </c>
      <c r="K402" s="20">
        <f>IF(AND(Model_Time!$B402=0,Model_Time!$C402=0),Model_Time!$F402,K401)</f>
        <v>713</v>
      </c>
      <c r="M402" s="23"/>
    </row>
    <row r="403" spans="1:13" x14ac:dyDescent="0.3">
      <c r="A403" t="s">
        <v>536</v>
      </c>
      <c r="B403">
        <v>3</v>
      </c>
      <c r="C403">
        <v>0</v>
      </c>
      <c r="D403">
        <v>0.1</v>
      </c>
      <c r="E403" t="s">
        <v>0</v>
      </c>
      <c r="F403">
        <v>781</v>
      </c>
      <c r="G403">
        <v>0</v>
      </c>
      <c r="H403">
        <v>424.74</v>
      </c>
      <c r="I403" s="52">
        <v>0</v>
      </c>
      <c r="J403" s="57">
        <f>IF(Model_Time!$F403="---","---",(Model_Time!$F403/K403)-1)</f>
        <v>9.5371669004207682E-2</v>
      </c>
      <c r="K403" s="20">
        <f>IF(AND(Model_Time!$B403=0,Model_Time!$C403=0),Model_Time!$F403,K402)</f>
        <v>713</v>
      </c>
      <c r="M403" s="23"/>
    </row>
    <row r="404" spans="1:13" x14ac:dyDescent="0.3">
      <c r="A404" t="s">
        <v>536</v>
      </c>
      <c r="B404">
        <v>3</v>
      </c>
      <c r="C404">
        <v>0</v>
      </c>
      <c r="D404">
        <v>0.15</v>
      </c>
      <c r="E404" t="s">
        <v>4</v>
      </c>
      <c r="F404" t="s">
        <v>3</v>
      </c>
      <c r="G404" t="s">
        <v>3</v>
      </c>
      <c r="H404">
        <v>0.28999999999999998</v>
      </c>
      <c r="J404" s="58" t="str">
        <f>IF(Model_Time!$F404="---","---",(Model_Time!$F404/K404)-1)</f>
        <v>---</v>
      </c>
      <c r="K404" s="20">
        <f>IF(AND(Model_Time!$B404=0,Model_Time!$C404=0),Model_Time!$F404,K403)</f>
        <v>713</v>
      </c>
      <c r="M404" s="23"/>
    </row>
    <row r="405" spans="1:13" x14ac:dyDescent="0.3">
      <c r="A405" t="s">
        <v>536</v>
      </c>
      <c r="B405">
        <v>3</v>
      </c>
      <c r="C405">
        <v>0</v>
      </c>
      <c r="D405">
        <v>0.2</v>
      </c>
      <c r="E405" t="s">
        <v>4</v>
      </c>
      <c r="F405" t="s">
        <v>3</v>
      </c>
      <c r="G405" t="s">
        <v>3</v>
      </c>
      <c r="H405">
        <v>0.34</v>
      </c>
      <c r="J405" s="57" t="str">
        <f>IF(Model_Time!$F405="---","---",(Model_Time!$F405/K405)-1)</f>
        <v>---</v>
      </c>
      <c r="K405" s="20">
        <f>IF(AND(Model_Time!$B405=0,Model_Time!$C405=0),Model_Time!$F405,K404)</f>
        <v>713</v>
      </c>
      <c r="M405" s="23"/>
    </row>
    <row r="406" spans="1:13" x14ac:dyDescent="0.3">
      <c r="A406" t="s">
        <v>536</v>
      </c>
      <c r="B406">
        <v>3</v>
      </c>
      <c r="C406">
        <v>10</v>
      </c>
      <c r="D406">
        <v>0.05</v>
      </c>
      <c r="E406" t="s">
        <v>0</v>
      </c>
      <c r="F406">
        <v>733</v>
      </c>
      <c r="G406">
        <v>0</v>
      </c>
      <c r="H406">
        <v>909.12</v>
      </c>
      <c r="I406" s="52">
        <v>0</v>
      </c>
      <c r="J406" s="58">
        <f>IF(Model_Time!$F406="---","---",(Model_Time!$F406/K406)-1)</f>
        <v>2.8050490883590573E-2</v>
      </c>
      <c r="K406" s="20">
        <f>IF(AND(Model_Time!$B406=0,Model_Time!$C406=0),Model_Time!$F406,K405)</f>
        <v>713</v>
      </c>
      <c r="M406" s="23"/>
    </row>
    <row r="407" spans="1:13" x14ac:dyDescent="0.3">
      <c r="A407" t="s">
        <v>536</v>
      </c>
      <c r="B407">
        <v>3</v>
      </c>
      <c r="C407">
        <v>10</v>
      </c>
      <c r="D407">
        <v>0.1</v>
      </c>
      <c r="E407" t="s">
        <v>0</v>
      </c>
      <c r="F407">
        <v>781</v>
      </c>
      <c r="G407">
        <v>0</v>
      </c>
      <c r="H407">
        <v>416.36</v>
      </c>
      <c r="I407" s="52">
        <v>0</v>
      </c>
      <c r="J407" s="57">
        <f>IF(Model_Time!$F407="---","---",(Model_Time!$F407/K407)-1)</f>
        <v>9.5371669004207682E-2</v>
      </c>
      <c r="K407" s="20">
        <f>IF(AND(Model_Time!$B407=0,Model_Time!$C407=0),Model_Time!$F407,K406)</f>
        <v>713</v>
      </c>
      <c r="M407" s="23"/>
    </row>
    <row r="408" spans="1:13" x14ac:dyDescent="0.3">
      <c r="A408" t="s">
        <v>536</v>
      </c>
      <c r="B408">
        <v>3</v>
      </c>
      <c r="C408">
        <v>10</v>
      </c>
      <c r="D408">
        <v>0.15</v>
      </c>
      <c r="E408" t="s">
        <v>4</v>
      </c>
      <c r="F408" t="s">
        <v>3</v>
      </c>
      <c r="G408" t="s">
        <v>3</v>
      </c>
      <c r="H408">
        <v>0.33</v>
      </c>
      <c r="J408" s="58" t="str">
        <f>IF(Model_Time!$F408="---","---",(Model_Time!$F408/K408)-1)</f>
        <v>---</v>
      </c>
      <c r="K408" s="20">
        <f>IF(AND(Model_Time!$B408=0,Model_Time!$C408=0),Model_Time!$F408,K407)</f>
        <v>713</v>
      </c>
      <c r="M408" s="23"/>
    </row>
    <row r="409" spans="1:13" x14ac:dyDescent="0.3">
      <c r="A409" t="s">
        <v>536</v>
      </c>
      <c r="B409">
        <v>3</v>
      </c>
      <c r="C409">
        <v>10</v>
      </c>
      <c r="D409">
        <v>0.2</v>
      </c>
      <c r="E409" t="s">
        <v>4</v>
      </c>
      <c r="F409" t="s">
        <v>3</v>
      </c>
      <c r="G409" t="s">
        <v>3</v>
      </c>
      <c r="H409">
        <v>0.33</v>
      </c>
      <c r="J409" s="57" t="str">
        <f>IF(Model_Time!$F409="---","---",(Model_Time!$F409/K409)-1)</f>
        <v>---</v>
      </c>
      <c r="K409" s="20">
        <f>IF(AND(Model_Time!$B409=0,Model_Time!$C409=0),Model_Time!$F409,K408)</f>
        <v>713</v>
      </c>
      <c r="M409" s="23"/>
    </row>
    <row r="410" spans="1:13" x14ac:dyDescent="0.3">
      <c r="A410" t="s">
        <v>536</v>
      </c>
      <c r="B410">
        <v>3</v>
      </c>
      <c r="C410">
        <v>25</v>
      </c>
      <c r="D410">
        <v>0.05</v>
      </c>
      <c r="E410" t="s">
        <v>0</v>
      </c>
      <c r="F410">
        <v>733</v>
      </c>
      <c r="G410">
        <v>0</v>
      </c>
      <c r="H410">
        <v>893.97</v>
      </c>
      <c r="I410" s="52">
        <v>0</v>
      </c>
      <c r="J410" s="58">
        <f>IF(Model_Time!$F410="---","---",(Model_Time!$F410/K410)-1)</f>
        <v>2.8050490883590573E-2</v>
      </c>
      <c r="K410" s="20">
        <f>IF(AND(Model_Time!$B410=0,Model_Time!$C410=0),Model_Time!$F410,K409)</f>
        <v>713</v>
      </c>
      <c r="M410" s="23"/>
    </row>
    <row r="411" spans="1:13" x14ac:dyDescent="0.3">
      <c r="A411" t="s">
        <v>536</v>
      </c>
      <c r="B411">
        <v>3</v>
      </c>
      <c r="C411">
        <v>25</v>
      </c>
      <c r="D411">
        <v>0.1</v>
      </c>
      <c r="E411" t="s">
        <v>0</v>
      </c>
      <c r="F411">
        <v>781</v>
      </c>
      <c r="G411">
        <v>0</v>
      </c>
      <c r="H411">
        <v>246.56</v>
      </c>
      <c r="I411" s="52">
        <v>0</v>
      </c>
      <c r="J411" s="57">
        <f>IF(Model_Time!$F411="---","---",(Model_Time!$F411/K411)-1)</f>
        <v>9.5371669004207682E-2</v>
      </c>
      <c r="K411" s="20">
        <f>IF(AND(Model_Time!$B411=0,Model_Time!$C411=0),Model_Time!$F411,K410)</f>
        <v>713</v>
      </c>
      <c r="M411" s="23"/>
    </row>
    <row r="412" spans="1:13" x14ac:dyDescent="0.3">
      <c r="A412" t="s">
        <v>536</v>
      </c>
      <c r="B412">
        <v>3</v>
      </c>
      <c r="C412">
        <v>25</v>
      </c>
      <c r="D412">
        <v>0.15</v>
      </c>
      <c r="E412" t="s">
        <v>4</v>
      </c>
      <c r="F412" t="s">
        <v>3</v>
      </c>
      <c r="G412" t="s">
        <v>3</v>
      </c>
      <c r="H412">
        <v>0.37</v>
      </c>
      <c r="J412" s="58" t="str">
        <f>IF(Model_Time!$F412="---","---",(Model_Time!$F412/K412)-1)</f>
        <v>---</v>
      </c>
      <c r="K412" s="20">
        <f>IF(AND(Model_Time!$B412=0,Model_Time!$C412=0),Model_Time!$F412,K411)</f>
        <v>713</v>
      </c>
      <c r="M412" s="23"/>
    </row>
    <row r="413" spans="1:13" x14ac:dyDescent="0.3">
      <c r="A413" t="s">
        <v>536</v>
      </c>
      <c r="B413">
        <v>3</v>
      </c>
      <c r="C413">
        <v>25</v>
      </c>
      <c r="D413">
        <v>0.2</v>
      </c>
      <c r="E413" t="s">
        <v>4</v>
      </c>
      <c r="F413" t="s">
        <v>3</v>
      </c>
      <c r="G413" t="s">
        <v>3</v>
      </c>
      <c r="H413">
        <v>0.25</v>
      </c>
      <c r="J413" s="57" t="str">
        <f>IF(Model_Time!$F413="---","---",(Model_Time!$F413/K413)-1)</f>
        <v>---</v>
      </c>
      <c r="K413" s="20">
        <f>IF(AND(Model_Time!$B413=0,Model_Time!$C413=0),Model_Time!$F413,K412)</f>
        <v>713</v>
      </c>
      <c r="M413" s="23"/>
    </row>
    <row r="414" spans="1:13" x14ac:dyDescent="0.3">
      <c r="A414" t="s">
        <v>536</v>
      </c>
      <c r="B414">
        <v>3</v>
      </c>
      <c r="C414">
        <v>50</v>
      </c>
      <c r="D414">
        <v>0.05</v>
      </c>
      <c r="E414" t="s">
        <v>0</v>
      </c>
      <c r="F414">
        <v>733</v>
      </c>
      <c r="G414">
        <v>0</v>
      </c>
      <c r="H414">
        <v>531.62</v>
      </c>
      <c r="I414" s="52">
        <v>0</v>
      </c>
      <c r="J414" s="58">
        <f>IF(Model_Time!$F414="---","---",(Model_Time!$F414/K414)-1)</f>
        <v>2.8050490883590573E-2</v>
      </c>
      <c r="K414" s="20">
        <f>IF(AND(Model_Time!$B414=0,Model_Time!$C414=0),Model_Time!$F414,K413)</f>
        <v>713</v>
      </c>
      <c r="M414" s="23"/>
    </row>
    <row r="415" spans="1:13" x14ac:dyDescent="0.3">
      <c r="A415" t="s">
        <v>536</v>
      </c>
      <c r="B415">
        <v>3</v>
      </c>
      <c r="C415">
        <v>50</v>
      </c>
      <c r="D415">
        <v>0.1</v>
      </c>
      <c r="E415" t="s">
        <v>0</v>
      </c>
      <c r="F415">
        <v>781</v>
      </c>
      <c r="G415">
        <v>0</v>
      </c>
      <c r="H415">
        <v>980.55</v>
      </c>
      <c r="I415" s="52">
        <v>0</v>
      </c>
      <c r="J415" s="57">
        <f>IF(Model_Time!$F415="---","---",(Model_Time!$F415/K415)-1)</f>
        <v>9.5371669004207682E-2</v>
      </c>
      <c r="K415" s="20">
        <f>IF(AND(Model_Time!$B415=0,Model_Time!$C415=0),Model_Time!$F415,K414)</f>
        <v>713</v>
      </c>
      <c r="M415" s="23"/>
    </row>
    <row r="416" spans="1:13" x14ac:dyDescent="0.3">
      <c r="A416" t="s">
        <v>536</v>
      </c>
      <c r="B416">
        <v>3</v>
      </c>
      <c r="C416">
        <v>50</v>
      </c>
      <c r="D416">
        <v>0.15</v>
      </c>
      <c r="E416" t="s">
        <v>4</v>
      </c>
      <c r="F416" t="s">
        <v>3</v>
      </c>
      <c r="G416" t="s">
        <v>3</v>
      </c>
      <c r="H416">
        <v>0.32</v>
      </c>
      <c r="J416" s="58" t="str">
        <f>IF(Model_Time!$F416="---","---",(Model_Time!$F416/K416)-1)</f>
        <v>---</v>
      </c>
      <c r="K416" s="20">
        <f>IF(AND(Model_Time!$B416=0,Model_Time!$C416=0),Model_Time!$F416,K415)</f>
        <v>713</v>
      </c>
      <c r="M416" s="23"/>
    </row>
    <row r="417" spans="1:13" x14ac:dyDescent="0.3">
      <c r="A417" t="s">
        <v>536</v>
      </c>
      <c r="B417">
        <v>3</v>
      </c>
      <c r="C417">
        <v>50</v>
      </c>
      <c r="D417">
        <v>0.2</v>
      </c>
      <c r="E417" t="s">
        <v>4</v>
      </c>
      <c r="F417" t="s">
        <v>3</v>
      </c>
      <c r="G417" t="s">
        <v>3</v>
      </c>
      <c r="H417">
        <v>0.42</v>
      </c>
      <c r="J417" s="57" t="str">
        <f>IF(Model_Time!$F417="---","---",(Model_Time!$F417/K417)-1)</f>
        <v>---</v>
      </c>
      <c r="K417" s="20">
        <f>IF(AND(Model_Time!$B417=0,Model_Time!$C417=0),Model_Time!$F417,K416)</f>
        <v>713</v>
      </c>
      <c r="M417" s="23"/>
    </row>
    <row r="418" spans="1:13" x14ac:dyDescent="0.3">
      <c r="A418" t="s">
        <v>524</v>
      </c>
      <c r="B418">
        <v>0</v>
      </c>
      <c r="C418">
        <v>0</v>
      </c>
      <c r="D418">
        <v>0.05</v>
      </c>
      <c r="E418" t="s">
        <v>0</v>
      </c>
      <c r="F418">
        <v>1006</v>
      </c>
      <c r="G418">
        <v>0</v>
      </c>
      <c r="H418">
        <v>476.22</v>
      </c>
      <c r="I418" s="52">
        <v>1</v>
      </c>
      <c r="J418" s="58">
        <f>IF(Model_Time!$F418="---","---",(Model_Time!$F418/K418)-1)</f>
        <v>0</v>
      </c>
      <c r="K418" s="20">
        <f>IF(AND(Model_Time!$B418=0,Model_Time!$C418=0),Model_Time!$F418,K417)</f>
        <v>1006</v>
      </c>
      <c r="M418" s="23"/>
    </row>
    <row r="419" spans="1:13" x14ac:dyDescent="0.3">
      <c r="A419" t="s">
        <v>524</v>
      </c>
      <c r="B419">
        <v>0</v>
      </c>
      <c r="C419">
        <v>0</v>
      </c>
      <c r="D419">
        <v>0.1</v>
      </c>
      <c r="E419" t="s">
        <v>0</v>
      </c>
      <c r="F419">
        <v>1006</v>
      </c>
      <c r="G419">
        <v>0</v>
      </c>
      <c r="H419">
        <v>474.96</v>
      </c>
      <c r="I419" s="52">
        <v>1</v>
      </c>
      <c r="J419" s="57">
        <f>IF(Model_Time!$F419="---","---",(Model_Time!$F419/K419)-1)</f>
        <v>0</v>
      </c>
      <c r="K419" s="20">
        <f>IF(AND(Model_Time!$B419=0,Model_Time!$C419=0),Model_Time!$F419,K418)</f>
        <v>1006</v>
      </c>
      <c r="M419" s="23"/>
    </row>
    <row r="420" spans="1:13" x14ac:dyDescent="0.3">
      <c r="A420" t="s">
        <v>524</v>
      </c>
      <c r="B420">
        <v>0</v>
      </c>
      <c r="C420">
        <v>0</v>
      </c>
      <c r="D420">
        <v>0.15</v>
      </c>
      <c r="E420" t="s">
        <v>0</v>
      </c>
      <c r="F420">
        <v>1006</v>
      </c>
      <c r="G420">
        <v>0</v>
      </c>
      <c r="H420">
        <v>447.05</v>
      </c>
      <c r="I420" s="52">
        <v>1</v>
      </c>
      <c r="J420" s="58">
        <f>IF(Model_Time!$F420="---","---",(Model_Time!$F420/K420)-1)</f>
        <v>0</v>
      </c>
      <c r="K420" s="20">
        <f>IF(AND(Model_Time!$B420=0,Model_Time!$C420=0),Model_Time!$F420,K419)</f>
        <v>1006</v>
      </c>
      <c r="M420" s="23"/>
    </row>
    <row r="421" spans="1:13" x14ac:dyDescent="0.3">
      <c r="A421" t="s">
        <v>524</v>
      </c>
      <c r="B421">
        <v>0</v>
      </c>
      <c r="C421">
        <v>0</v>
      </c>
      <c r="D421">
        <v>0.2</v>
      </c>
      <c r="E421" t="s">
        <v>0</v>
      </c>
      <c r="F421">
        <v>1006</v>
      </c>
      <c r="G421">
        <v>0</v>
      </c>
      <c r="H421">
        <v>454.78</v>
      </c>
      <c r="I421" s="52">
        <v>1</v>
      </c>
      <c r="J421" s="57">
        <f>IF(Model_Time!$F421="---","---",(Model_Time!$F421/K421)-1)</f>
        <v>0</v>
      </c>
      <c r="K421" s="20">
        <f>IF(AND(Model_Time!$B421=0,Model_Time!$C421=0),Model_Time!$F421,K420)</f>
        <v>1006</v>
      </c>
      <c r="M421" s="23"/>
    </row>
    <row r="422" spans="1:13" x14ac:dyDescent="0.3">
      <c r="A422" t="s">
        <v>524</v>
      </c>
      <c r="B422">
        <v>1</v>
      </c>
      <c r="C422">
        <v>5</v>
      </c>
      <c r="D422">
        <v>0.05</v>
      </c>
      <c r="E422" t="s">
        <v>0</v>
      </c>
      <c r="F422">
        <v>1007</v>
      </c>
      <c r="G422">
        <v>0</v>
      </c>
      <c r="H422">
        <v>1490.61</v>
      </c>
      <c r="I422" s="52">
        <v>1</v>
      </c>
      <c r="J422" s="58">
        <f>IF(Model_Time!$F422="---","---",(Model_Time!$F422/K422)-1)</f>
        <v>9.9403578528822756E-4</v>
      </c>
      <c r="K422" s="20">
        <f>IF(AND(Model_Time!$B422=0,Model_Time!$C422=0),Model_Time!$F422,K421)</f>
        <v>1006</v>
      </c>
      <c r="M422" s="23"/>
    </row>
    <row r="423" spans="1:13" x14ac:dyDescent="0.3">
      <c r="A423" t="s">
        <v>524</v>
      </c>
      <c r="B423">
        <v>1</v>
      </c>
      <c r="C423">
        <v>5</v>
      </c>
      <c r="D423">
        <v>0.1</v>
      </c>
      <c r="E423" t="s">
        <v>0</v>
      </c>
      <c r="F423">
        <v>1009</v>
      </c>
      <c r="G423">
        <v>0</v>
      </c>
      <c r="H423">
        <v>804.74</v>
      </c>
      <c r="I423" s="52">
        <v>1</v>
      </c>
      <c r="J423" s="57">
        <f>IF(Model_Time!$F423="---","---",(Model_Time!$F423/K423)-1)</f>
        <v>2.9821073558649047E-3</v>
      </c>
      <c r="K423" s="20">
        <f>IF(AND(Model_Time!$B423=0,Model_Time!$C423=0),Model_Time!$F423,K422)</f>
        <v>1006</v>
      </c>
      <c r="M423" s="23"/>
    </row>
    <row r="424" spans="1:13" x14ac:dyDescent="0.3">
      <c r="A424" t="s">
        <v>524</v>
      </c>
      <c r="B424">
        <v>1</v>
      </c>
      <c r="C424">
        <v>5</v>
      </c>
      <c r="D424">
        <v>0.15</v>
      </c>
      <c r="E424" t="s">
        <v>0</v>
      </c>
      <c r="F424">
        <v>1015</v>
      </c>
      <c r="G424">
        <v>0</v>
      </c>
      <c r="H424">
        <v>440.04</v>
      </c>
      <c r="I424" s="52">
        <v>1</v>
      </c>
      <c r="J424" s="58">
        <f>IF(Model_Time!$F424="---","---",(Model_Time!$F424/K424)-1)</f>
        <v>8.9463220675944921E-3</v>
      </c>
      <c r="K424" s="20">
        <f>IF(AND(Model_Time!$B424=0,Model_Time!$C424=0),Model_Time!$F424,K423)</f>
        <v>1006</v>
      </c>
      <c r="M424" s="23"/>
    </row>
    <row r="425" spans="1:13" x14ac:dyDescent="0.3">
      <c r="A425" t="s">
        <v>524</v>
      </c>
      <c r="B425">
        <v>1</v>
      </c>
      <c r="C425">
        <v>5</v>
      </c>
      <c r="D425">
        <v>0.2</v>
      </c>
      <c r="E425" t="s">
        <v>0</v>
      </c>
      <c r="F425">
        <v>1015</v>
      </c>
      <c r="G425">
        <v>0</v>
      </c>
      <c r="H425">
        <v>944.38</v>
      </c>
      <c r="I425" s="52">
        <v>1</v>
      </c>
      <c r="J425" s="57">
        <f>IF(Model_Time!$F425="---","---",(Model_Time!$F425/K425)-1)</f>
        <v>8.9463220675944921E-3</v>
      </c>
      <c r="K425" s="20">
        <f>IF(AND(Model_Time!$B425=0,Model_Time!$C425=0),Model_Time!$F425,K424)</f>
        <v>1006</v>
      </c>
      <c r="M425" s="23"/>
    </row>
    <row r="426" spans="1:13" x14ac:dyDescent="0.3">
      <c r="A426" t="s">
        <v>524</v>
      </c>
      <c r="B426">
        <v>1</v>
      </c>
      <c r="C426">
        <v>10</v>
      </c>
      <c r="D426">
        <v>0.05</v>
      </c>
      <c r="E426" t="s">
        <v>0</v>
      </c>
      <c r="F426">
        <v>1007</v>
      </c>
      <c r="G426">
        <v>0</v>
      </c>
      <c r="H426">
        <v>1472.82</v>
      </c>
      <c r="I426" s="52">
        <v>1</v>
      </c>
      <c r="J426" s="58">
        <f>IF(Model_Time!$F426="---","---",(Model_Time!$F426/K426)-1)</f>
        <v>9.9403578528822756E-4</v>
      </c>
      <c r="K426" s="20">
        <f>IF(AND(Model_Time!$B426=0,Model_Time!$C426=0),Model_Time!$F426,K425)</f>
        <v>1006</v>
      </c>
      <c r="M426" s="23"/>
    </row>
    <row r="427" spans="1:13" x14ac:dyDescent="0.3">
      <c r="A427" t="s">
        <v>524</v>
      </c>
      <c r="B427">
        <v>1</v>
      </c>
      <c r="C427">
        <v>10</v>
      </c>
      <c r="D427">
        <v>0.1</v>
      </c>
      <c r="E427" t="s">
        <v>0</v>
      </c>
      <c r="F427">
        <v>1009</v>
      </c>
      <c r="G427">
        <v>0</v>
      </c>
      <c r="H427">
        <v>799.73</v>
      </c>
      <c r="I427" s="52">
        <v>1</v>
      </c>
      <c r="J427" s="57">
        <f>IF(Model_Time!$F427="---","---",(Model_Time!$F427/K427)-1)</f>
        <v>2.9821073558649047E-3</v>
      </c>
      <c r="K427" s="20">
        <f>IF(AND(Model_Time!$B427=0,Model_Time!$C427=0),Model_Time!$F427,K426)</f>
        <v>1006</v>
      </c>
      <c r="M427" s="23"/>
    </row>
    <row r="428" spans="1:13" x14ac:dyDescent="0.3">
      <c r="A428" t="s">
        <v>524</v>
      </c>
      <c r="B428">
        <v>1</v>
      </c>
      <c r="C428">
        <v>10</v>
      </c>
      <c r="D428">
        <v>0.15</v>
      </c>
      <c r="E428" t="s">
        <v>0</v>
      </c>
      <c r="F428">
        <v>1015</v>
      </c>
      <c r="G428">
        <v>0</v>
      </c>
      <c r="H428">
        <v>437.22</v>
      </c>
      <c r="I428" s="52">
        <v>1</v>
      </c>
      <c r="J428" s="58">
        <f>IF(Model_Time!$F428="---","---",(Model_Time!$F428/K428)-1)</f>
        <v>8.9463220675944921E-3</v>
      </c>
      <c r="K428" s="20">
        <f>IF(AND(Model_Time!$B428=0,Model_Time!$C428=0),Model_Time!$F428,K427)</f>
        <v>1006</v>
      </c>
      <c r="M428" s="23"/>
    </row>
    <row r="429" spans="1:13" x14ac:dyDescent="0.3">
      <c r="A429" t="s">
        <v>524</v>
      </c>
      <c r="B429">
        <v>1</v>
      </c>
      <c r="C429">
        <v>10</v>
      </c>
      <c r="D429">
        <v>0.2</v>
      </c>
      <c r="E429" t="s">
        <v>0</v>
      </c>
      <c r="F429">
        <v>1015</v>
      </c>
      <c r="G429">
        <v>0</v>
      </c>
      <c r="H429">
        <v>942.55</v>
      </c>
      <c r="I429" s="52">
        <v>1</v>
      </c>
      <c r="J429" s="57">
        <f>IF(Model_Time!$F429="---","---",(Model_Time!$F429/K429)-1)</f>
        <v>8.9463220675944921E-3</v>
      </c>
      <c r="K429" s="20">
        <f>IF(AND(Model_Time!$B429=0,Model_Time!$C429=0),Model_Time!$F429,K428)</f>
        <v>1006</v>
      </c>
      <c r="M429" s="23"/>
    </row>
    <row r="430" spans="1:13" x14ac:dyDescent="0.3">
      <c r="A430" t="s">
        <v>524</v>
      </c>
      <c r="B430">
        <v>1</v>
      </c>
      <c r="C430">
        <v>25</v>
      </c>
      <c r="D430">
        <v>0.05</v>
      </c>
      <c r="E430" t="s">
        <v>0</v>
      </c>
      <c r="F430">
        <v>1015</v>
      </c>
      <c r="G430">
        <v>0</v>
      </c>
      <c r="H430">
        <v>577.49</v>
      </c>
      <c r="I430" s="52">
        <v>9.4E-2</v>
      </c>
      <c r="J430" s="58">
        <f>IF(Model_Time!$F430="---","---",(Model_Time!$F430/K430)-1)</f>
        <v>8.9463220675944921E-3</v>
      </c>
      <c r="K430" s="20">
        <f>IF(AND(Model_Time!$B430=0,Model_Time!$C430=0),Model_Time!$F430,K429)</f>
        <v>1006</v>
      </c>
      <c r="M430" s="23"/>
    </row>
    <row r="431" spans="1:13" x14ac:dyDescent="0.3">
      <c r="A431" t="s">
        <v>524</v>
      </c>
      <c r="B431">
        <v>1</v>
      </c>
      <c r="C431">
        <v>25</v>
      </c>
      <c r="D431">
        <v>0.1</v>
      </c>
      <c r="E431" t="s">
        <v>0</v>
      </c>
      <c r="F431">
        <v>1027</v>
      </c>
      <c r="G431">
        <v>0</v>
      </c>
      <c r="H431">
        <v>959.02</v>
      </c>
      <c r="I431" s="52">
        <v>0.24299999999999999</v>
      </c>
      <c r="J431" s="57">
        <f>IF(Model_Time!$F431="---","---",(Model_Time!$F431/K431)-1)</f>
        <v>2.0874751491053667E-2</v>
      </c>
      <c r="K431" s="20">
        <f>IF(AND(Model_Time!$B431=0,Model_Time!$C431=0),Model_Time!$F431,K430)</f>
        <v>1006</v>
      </c>
      <c r="M431" s="23"/>
    </row>
    <row r="432" spans="1:13" x14ac:dyDescent="0.3">
      <c r="A432" t="s">
        <v>524</v>
      </c>
      <c r="B432">
        <v>1</v>
      </c>
      <c r="C432">
        <v>25</v>
      </c>
      <c r="D432">
        <v>0.15</v>
      </c>
      <c r="E432" t="s">
        <v>0</v>
      </c>
      <c r="F432">
        <v>1036</v>
      </c>
      <c r="G432">
        <v>0</v>
      </c>
      <c r="H432">
        <v>902.3</v>
      </c>
      <c r="I432" s="52">
        <v>0.39600000000000002</v>
      </c>
      <c r="J432" s="58">
        <f>IF(Model_Time!$F432="---","---",(Model_Time!$F432/K432)-1)</f>
        <v>2.9821073558648159E-2</v>
      </c>
      <c r="K432" s="20">
        <f>IF(AND(Model_Time!$B432=0,Model_Time!$C432=0),Model_Time!$F432,K431)</f>
        <v>1006</v>
      </c>
      <c r="M432" s="23"/>
    </row>
    <row r="433" spans="1:13" x14ac:dyDescent="0.3">
      <c r="A433" t="s">
        <v>524</v>
      </c>
      <c r="B433">
        <v>1</v>
      </c>
      <c r="C433">
        <v>25</v>
      </c>
      <c r="D433">
        <v>0.2</v>
      </c>
      <c r="E433" t="s">
        <v>0</v>
      </c>
      <c r="F433">
        <v>1038</v>
      </c>
      <c r="G433">
        <v>0</v>
      </c>
      <c r="H433">
        <v>895.42</v>
      </c>
      <c r="I433" s="52">
        <v>0.97199999999999998</v>
      </c>
      <c r="J433" s="57">
        <f>IF(Model_Time!$F433="---","---",(Model_Time!$F433/K433)-1)</f>
        <v>3.1809145129224614E-2</v>
      </c>
      <c r="K433" s="20">
        <f>IF(AND(Model_Time!$B433=0,Model_Time!$C433=0),Model_Time!$F433,K432)</f>
        <v>1006</v>
      </c>
      <c r="M433" s="23"/>
    </row>
    <row r="434" spans="1:13" x14ac:dyDescent="0.3">
      <c r="A434" t="s">
        <v>524</v>
      </c>
      <c r="B434">
        <v>1</v>
      </c>
      <c r="C434">
        <v>50</v>
      </c>
      <c r="D434">
        <v>0.05</v>
      </c>
      <c r="E434" t="s">
        <v>0</v>
      </c>
      <c r="F434">
        <v>1026</v>
      </c>
      <c r="G434">
        <v>0</v>
      </c>
      <c r="H434">
        <v>939.81</v>
      </c>
      <c r="I434" s="52">
        <v>0</v>
      </c>
      <c r="J434" s="58">
        <f>IF(Model_Time!$F434="---","---",(Model_Time!$F434/K434)-1)</f>
        <v>1.9880715705765439E-2</v>
      </c>
      <c r="K434" s="20">
        <f>IF(AND(Model_Time!$B434=0,Model_Time!$C434=0),Model_Time!$F434,K433)</f>
        <v>1006</v>
      </c>
      <c r="M434" s="23"/>
    </row>
    <row r="435" spans="1:13" x14ac:dyDescent="0.3">
      <c r="A435" t="s">
        <v>524</v>
      </c>
      <c r="B435">
        <v>1</v>
      </c>
      <c r="C435">
        <v>50</v>
      </c>
      <c r="D435">
        <v>0.1</v>
      </c>
      <c r="E435" t="s">
        <v>0</v>
      </c>
      <c r="F435">
        <v>1036</v>
      </c>
      <c r="G435">
        <v>0</v>
      </c>
      <c r="H435">
        <v>896.37</v>
      </c>
      <c r="I435" s="52">
        <v>0</v>
      </c>
      <c r="J435" s="57">
        <f>IF(Model_Time!$F435="---","---",(Model_Time!$F435/K435)-1)</f>
        <v>2.9821073558648159E-2</v>
      </c>
      <c r="K435" s="20">
        <f>IF(AND(Model_Time!$B435=0,Model_Time!$C435=0),Model_Time!$F435,K434)</f>
        <v>1006</v>
      </c>
      <c r="M435" s="23"/>
    </row>
    <row r="436" spans="1:13" x14ac:dyDescent="0.3">
      <c r="A436" t="s">
        <v>524</v>
      </c>
      <c r="B436">
        <v>1</v>
      </c>
      <c r="C436">
        <v>50</v>
      </c>
      <c r="D436">
        <v>0.15</v>
      </c>
      <c r="E436" t="s">
        <v>0</v>
      </c>
      <c r="F436">
        <v>1048</v>
      </c>
      <c r="G436">
        <v>0</v>
      </c>
      <c r="H436">
        <v>1507.15</v>
      </c>
      <c r="I436" s="52">
        <v>8.0000000000000002E-3</v>
      </c>
      <c r="J436" s="58">
        <f>IF(Model_Time!$F436="---","---",(Model_Time!$F436/K436)-1)</f>
        <v>4.1749502982107334E-2</v>
      </c>
      <c r="K436" s="20">
        <f>IF(AND(Model_Time!$B436=0,Model_Time!$C436=0),Model_Time!$F436,K435)</f>
        <v>1006</v>
      </c>
      <c r="M436" s="23"/>
    </row>
    <row r="437" spans="1:13" x14ac:dyDescent="0.3">
      <c r="A437" t="s">
        <v>524</v>
      </c>
      <c r="B437">
        <v>1</v>
      </c>
      <c r="C437">
        <v>50</v>
      </c>
      <c r="D437">
        <v>0.2</v>
      </c>
      <c r="E437" t="s">
        <v>1</v>
      </c>
      <c r="F437">
        <v>1080</v>
      </c>
      <c r="G437">
        <v>1.39</v>
      </c>
      <c r="H437">
        <v>3600.13</v>
      </c>
      <c r="I437" s="52">
        <v>3.3000000000000002E-2</v>
      </c>
      <c r="J437" s="57">
        <f>IF(Model_Time!$F437="---","---",(Model_Time!$F437/K437)-1)</f>
        <v>7.3558648111331948E-2</v>
      </c>
      <c r="K437" s="20">
        <f>IF(AND(Model_Time!$B437=0,Model_Time!$C437=0),Model_Time!$F437,K436)</f>
        <v>1006</v>
      </c>
      <c r="M437" s="23"/>
    </row>
    <row r="438" spans="1:13" x14ac:dyDescent="0.3">
      <c r="A438" t="s">
        <v>524</v>
      </c>
      <c r="B438">
        <v>2</v>
      </c>
      <c r="C438">
        <v>5</v>
      </c>
      <c r="D438">
        <v>0.05</v>
      </c>
      <c r="E438" t="s">
        <v>0</v>
      </c>
      <c r="F438">
        <v>1009</v>
      </c>
      <c r="G438">
        <v>0</v>
      </c>
      <c r="H438">
        <v>642.79</v>
      </c>
      <c r="I438" s="52">
        <v>0.96599999999999997</v>
      </c>
      <c r="J438" s="58">
        <f>IF(Model_Time!$F438="---","---",(Model_Time!$F438/K438)-1)</f>
        <v>2.9821073558649047E-3</v>
      </c>
      <c r="K438" s="20">
        <f>IF(AND(Model_Time!$B438=0,Model_Time!$C438=0),Model_Time!$F438,K437)</f>
        <v>1006</v>
      </c>
      <c r="M438" s="23"/>
    </row>
    <row r="439" spans="1:13" x14ac:dyDescent="0.3">
      <c r="A439" t="s">
        <v>524</v>
      </c>
      <c r="B439">
        <v>2</v>
      </c>
      <c r="C439">
        <v>5</v>
      </c>
      <c r="D439">
        <v>0.1</v>
      </c>
      <c r="E439" t="s">
        <v>0</v>
      </c>
      <c r="F439">
        <v>1020</v>
      </c>
      <c r="G439">
        <v>0</v>
      </c>
      <c r="H439">
        <v>891.27</v>
      </c>
      <c r="I439" s="52">
        <v>0.99399999999999999</v>
      </c>
      <c r="J439" s="57">
        <f>IF(Model_Time!$F439="---","---",(Model_Time!$F439/K439)-1)</f>
        <v>1.3916500994035852E-2</v>
      </c>
      <c r="K439" s="20">
        <f>IF(AND(Model_Time!$B439=0,Model_Time!$C439=0),Model_Time!$F439,K438)</f>
        <v>1006</v>
      </c>
      <c r="M439" s="23"/>
    </row>
    <row r="440" spans="1:13" x14ac:dyDescent="0.3">
      <c r="A440" t="s">
        <v>524</v>
      </c>
      <c r="B440">
        <v>2</v>
      </c>
      <c r="C440">
        <v>5</v>
      </c>
      <c r="D440">
        <v>0.15</v>
      </c>
      <c r="E440" t="s">
        <v>0</v>
      </c>
      <c r="F440">
        <v>1020</v>
      </c>
      <c r="G440">
        <v>0</v>
      </c>
      <c r="H440">
        <v>395.75</v>
      </c>
      <c r="I440" s="52">
        <v>1</v>
      </c>
      <c r="J440" s="58">
        <f>IF(Model_Time!$F440="---","---",(Model_Time!$F440/K440)-1)</f>
        <v>1.3916500994035852E-2</v>
      </c>
      <c r="K440" s="20">
        <f>IF(AND(Model_Time!$B440=0,Model_Time!$C440=0),Model_Time!$F440,K439)</f>
        <v>1006</v>
      </c>
      <c r="M440" s="23"/>
    </row>
    <row r="441" spans="1:13" x14ac:dyDescent="0.3">
      <c r="A441" t="s">
        <v>524</v>
      </c>
      <c r="B441">
        <v>2</v>
      </c>
      <c r="C441">
        <v>5</v>
      </c>
      <c r="D441">
        <v>0.2</v>
      </c>
      <c r="E441" t="s">
        <v>0</v>
      </c>
      <c r="F441">
        <v>1030</v>
      </c>
      <c r="G441">
        <v>0</v>
      </c>
      <c r="H441">
        <v>397.76</v>
      </c>
      <c r="I441" s="52">
        <v>1</v>
      </c>
      <c r="J441" s="57">
        <f>IF(Model_Time!$F441="---","---",(Model_Time!$F441/K441)-1)</f>
        <v>2.3856858846918572E-2</v>
      </c>
      <c r="K441" s="20">
        <f>IF(AND(Model_Time!$B441=0,Model_Time!$C441=0),Model_Time!$F441,K440)</f>
        <v>1006</v>
      </c>
      <c r="M441" s="23"/>
    </row>
    <row r="442" spans="1:13" x14ac:dyDescent="0.3">
      <c r="A442" t="s">
        <v>524</v>
      </c>
      <c r="B442">
        <v>2</v>
      </c>
      <c r="C442">
        <v>10</v>
      </c>
      <c r="D442">
        <v>0.05</v>
      </c>
      <c r="E442" t="s">
        <v>0</v>
      </c>
      <c r="F442">
        <v>1020</v>
      </c>
      <c r="G442">
        <v>0</v>
      </c>
      <c r="H442">
        <v>626.14</v>
      </c>
      <c r="I442" s="52">
        <v>6.7000000000000004E-2</v>
      </c>
      <c r="J442" s="58">
        <f>IF(Model_Time!$F442="---","---",(Model_Time!$F442/K442)-1)</f>
        <v>1.3916500994035852E-2</v>
      </c>
      <c r="K442" s="20">
        <f>IF(AND(Model_Time!$B442=0,Model_Time!$C442=0),Model_Time!$F442,K441)</f>
        <v>1006</v>
      </c>
      <c r="M442" s="23"/>
    </row>
    <row r="443" spans="1:13" x14ac:dyDescent="0.3">
      <c r="A443" t="s">
        <v>524</v>
      </c>
      <c r="B443">
        <v>2</v>
      </c>
      <c r="C443">
        <v>10</v>
      </c>
      <c r="D443">
        <v>0.1</v>
      </c>
      <c r="E443" t="s">
        <v>0</v>
      </c>
      <c r="F443">
        <v>1030</v>
      </c>
      <c r="G443">
        <v>0</v>
      </c>
      <c r="H443">
        <v>1070.3800000000001</v>
      </c>
      <c r="I443" s="52">
        <v>0.998</v>
      </c>
      <c r="J443" s="57">
        <f>IF(Model_Time!$F443="---","---",(Model_Time!$F443/K443)-1)</f>
        <v>2.3856858846918572E-2</v>
      </c>
      <c r="K443" s="20">
        <f>IF(AND(Model_Time!$B443=0,Model_Time!$C443=0),Model_Time!$F443,K442)</f>
        <v>1006</v>
      </c>
      <c r="M443" s="23"/>
    </row>
    <row r="444" spans="1:13" x14ac:dyDescent="0.3">
      <c r="A444" t="s">
        <v>524</v>
      </c>
      <c r="B444">
        <v>2</v>
      </c>
      <c r="C444">
        <v>10</v>
      </c>
      <c r="D444">
        <v>0.15</v>
      </c>
      <c r="E444" t="s">
        <v>0</v>
      </c>
      <c r="F444">
        <v>1033</v>
      </c>
      <c r="G444">
        <v>0</v>
      </c>
      <c r="H444">
        <v>672.66</v>
      </c>
      <c r="I444" s="52">
        <v>0.92500000000000004</v>
      </c>
      <c r="J444" s="58">
        <f>IF(Model_Time!$F444="---","---",(Model_Time!$F444/K444)-1)</f>
        <v>2.6838966202783254E-2</v>
      </c>
      <c r="K444" s="20">
        <f>IF(AND(Model_Time!$B444=0,Model_Time!$C444=0),Model_Time!$F444,K443)</f>
        <v>1006</v>
      </c>
      <c r="M444" s="23"/>
    </row>
    <row r="445" spans="1:13" x14ac:dyDescent="0.3">
      <c r="A445" t="s">
        <v>524</v>
      </c>
      <c r="B445">
        <v>2</v>
      </c>
      <c r="C445">
        <v>10</v>
      </c>
      <c r="D445">
        <v>0.2</v>
      </c>
      <c r="E445" t="s">
        <v>0</v>
      </c>
      <c r="F445">
        <v>1037</v>
      </c>
      <c r="G445">
        <v>0</v>
      </c>
      <c r="H445">
        <v>502.63</v>
      </c>
      <c r="I445" s="52">
        <v>0.97899999999999998</v>
      </c>
      <c r="J445" s="57">
        <f>IF(Model_Time!$F445="---","---",(Model_Time!$F445/K445)-1)</f>
        <v>3.0815109343936387E-2</v>
      </c>
      <c r="K445" s="20">
        <f>IF(AND(Model_Time!$B445=0,Model_Time!$C445=0),Model_Time!$F445,K444)</f>
        <v>1006</v>
      </c>
      <c r="M445" s="23"/>
    </row>
    <row r="446" spans="1:13" x14ac:dyDescent="0.3">
      <c r="A446" t="s">
        <v>524</v>
      </c>
      <c r="B446">
        <v>2</v>
      </c>
      <c r="C446">
        <v>25</v>
      </c>
      <c r="D446">
        <v>0.05</v>
      </c>
      <c r="E446" t="s">
        <v>0</v>
      </c>
      <c r="F446">
        <v>1027</v>
      </c>
      <c r="G446">
        <v>0</v>
      </c>
      <c r="H446">
        <v>556.07000000000005</v>
      </c>
      <c r="I446" s="52">
        <v>0</v>
      </c>
      <c r="J446" s="58">
        <f>IF(Model_Time!$F446="---","---",(Model_Time!$F446/K446)-1)</f>
        <v>2.0874751491053667E-2</v>
      </c>
      <c r="K446" s="20">
        <f>IF(AND(Model_Time!$B446=0,Model_Time!$C446=0),Model_Time!$F446,K445)</f>
        <v>1006</v>
      </c>
      <c r="M446" s="23"/>
    </row>
    <row r="447" spans="1:13" x14ac:dyDescent="0.3">
      <c r="A447" t="s">
        <v>524</v>
      </c>
      <c r="B447">
        <v>2</v>
      </c>
      <c r="C447">
        <v>25</v>
      </c>
      <c r="D447">
        <v>0.1</v>
      </c>
      <c r="E447" t="s">
        <v>0</v>
      </c>
      <c r="F447">
        <v>1035</v>
      </c>
      <c r="G447">
        <v>0</v>
      </c>
      <c r="H447">
        <v>626.51</v>
      </c>
      <c r="I447" s="52">
        <v>0.41199999999999998</v>
      </c>
      <c r="J447" s="57">
        <f>IF(Model_Time!$F447="---","---",(Model_Time!$F447/K447)-1)</f>
        <v>2.8827037773359931E-2</v>
      </c>
      <c r="K447" s="20">
        <f>IF(AND(Model_Time!$B447=0,Model_Time!$C447=0),Model_Time!$F447,K446)</f>
        <v>1006</v>
      </c>
      <c r="M447" s="23"/>
    </row>
    <row r="448" spans="1:13" x14ac:dyDescent="0.3">
      <c r="A448" t="s">
        <v>524</v>
      </c>
      <c r="B448">
        <v>2</v>
      </c>
      <c r="C448">
        <v>25</v>
      </c>
      <c r="D448">
        <v>0.15</v>
      </c>
      <c r="E448" t="s">
        <v>0</v>
      </c>
      <c r="F448">
        <v>1053</v>
      </c>
      <c r="G448">
        <v>0</v>
      </c>
      <c r="H448">
        <v>1070.51</v>
      </c>
      <c r="I448" s="52">
        <v>0.04</v>
      </c>
      <c r="J448" s="58">
        <f>IF(Model_Time!$F448="---","---",(Model_Time!$F448/K448)-1)</f>
        <v>4.6719681908548694E-2</v>
      </c>
      <c r="K448" s="20">
        <f>IF(AND(Model_Time!$B448=0,Model_Time!$C448=0),Model_Time!$F448,K447)</f>
        <v>1006</v>
      </c>
      <c r="M448" s="23"/>
    </row>
    <row r="449" spans="1:13" x14ac:dyDescent="0.3">
      <c r="A449" t="s">
        <v>524</v>
      </c>
      <c r="B449">
        <v>2</v>
      </c>
      <c r="C449">
        <v>25</v>
      </c>
      <c r="D449">
        <v>0.2</v>
      </c>
      <c r="E449" t="s">
        <v>0</v>
      </c>
      <c r="F449">
        <v>1078</v>
      </c>
      <c r="G449">
        <v>0</v>
      </c>
      <c r="H449">
        <v>2183.2399999999998</v>
      </c>
      <c r="I449" s="52">
        <v>0.31900000000000001</v>
      </c>
      <c r="J449" s="57">
        <f>IF(Model_Time!$F449="---","---",(Model_Time!$F449/K449)-1)</f>
        <v>7.1570576540755493E-2</v>
      </c>
      <c r="K449" s="20">
        <f>IF(AND(Model_Time!$B449=0,Model_Time!$C449=0),Model_Time!$F449,K448)</f>
        <v>1006</v>
      </c>
      <c r="M449" s="23"/>
    </row>
    <row r="450" spans="1:13" x14ac:dyDescent="0.3">
      <c r="A450" t="s">
        <v>524</v>
      </c>
      <c r="B450">
        <v>2</v>
      </c>
      <c r="C450">
        <v>50</v>
      </c>
      <c r="D450">
        <v>0.05</v>
      </c>
      <c r="E450" t="s">
        <v>0</v>
      </c>
      <c r="F450">
        <v>1027</v>
      </c>
      <c r="G450">
        <v>0</v>
      </c>
      <c r="H450">
        <v>645.04</v>
      </c>
      <c r="I450" s="52">
        <v>0</v>
      </c>
      <c r="J450" s="58">
        <f>IF(Model_Time!$F450="---","---",(Model_Time!$F450/K450)-1)</f>
        <v>2.0874751491053667E-2</v>
      </c>
      <c r="K450" s="20">
        <f>IF(AND(Model_Time!$B450=0,Model_Time!$C450=0),Model_Time!$F450,K449)</f>
        <v>1006</v>
      </c>
      <c r="M450" s="23"/>
    </row>
    <row r="451" spans="1:13" x14ac:dyDescent="0.3">
      <c r="A451" t="s">
        <v>524</v>
      </c>
      <c r="B451">
        <v>2</v>
      </c>
      <c r="C451">
        <v>50</v>
      </c>
      <c r="D451">
        <v>0.1</v>
      </c>
      <c r="E451" t="s">
        <v>0</v>
      </c>
      <c r="F451">
        <v>1039</v>
      </c>
      <c r="G451">
        <v>0</v>
      </c>
      <c r="H451">
        <v>845.56</v>
      </c>
      <c r="I451" s="52">
        <v>0</v>
      </c>
      <c r="J451" s="57">
        <f>IF(Model_Time!$F451="---","---",(Model_Time!$F451/K451)-1)</f>
        <v>3.2803180914512842E-2</v>
      </c>
      <c r="K451" s="20">
        <f>IF(AND(Model_Time!$B451=0,Model_Time!$C451=0),Model_Time!$F451,K450)</f>
        <v>1006</v>
      </c>
      <c r="M451" s="23"/>
    </row>
    <row r="452" spans="1:13" x14ac:dyDescent="0.3">
      <c r="A452" t="s">
        <v>524</v>
      </c>
      <c r="B452">
        <v>2</v>
      </c>
      <c r="C452">
        <v>50</v>
      </c>
      <c r="D452">
        <v>0.15</v>
      </c>
      <c r="E452" t="s">
        <v>0</v>
      </c>
      <c r="F452">
        <v>1075</v>
      </c>
      <c r="G452">
        <v>0</v>
      </c>
      <c r="H452">
        <v>3348.62</v>
      </c>
      <c r="I452" s="52">
        <v>0</v>
      </c>
      <c r="J452" s="58">
        <f>IF(Model_Time!$F452="---","---",(Model_Time!$F452/K452)-1)</f>
        <v>6.8588469184890588E-2</v>
      </c>
      <c r="K452" s="20">
        <f>IF(AND(Model_Time!$B452=0,Model_Time!$C452=0),Model_Time!$F452,K451)</f>
        <v>1006</v>
      </c>
      <c r="M452" s="23"/>
    </row>
    <row r="453" spans="1:13" x14ac:dyDescent="0.3">
      <c r="A453" t="s">
        <v>524</v>
      </c>
      <c r="B453">
        <v>2</v>
      </c>
      <c r="C453">
        <v>50</v>
      </c>
      <c r="D453">
        <v>0.2</v>
      </c>
      <c r="E453" t="s">
        <v>2</v>
      </c>
      <c r="F453" t="s">
        <v>3</v>
      </c>
      <c r="G453" t="s">
        <v>3</v>
      </c>
      <c r="H453">
        <v>3600.88</v>
      </c>
      <c r="J453" s="57" t="str">
        <f>IF(Model_Time!$F453="---","---",(Model_Time!$F453/K453)-1)</f>
        <v>---</v>
      </c>
      <c r="K453" s="20">
        <f>IF(AND(Model_Time!$B453=0,Model_Time!$C453=0),Model_Time!$F453,K452)</f>
        <v>1006</v>
      </c>
      <c r="M453" s="23"/>
    </row>
    <row r="454" spans="1:13" x14ac:dyDescent="0.3">
      <c r="A454" t="s">
        <v>524</v>
      </c>
      <c r="B454">
        <v>3</v>
      </c>
      <c r="C454">
        <v>0</v>
      </c>
      <c r="D454">
        <v>0.05</v>
      </c>
      <c r="E454" t="s">
        <v>0</v>
      </c>
      <c r="F454">
        <v>1039</v>
      </c>
      <c r="G454">
        <v>0</v>
      </c>
      <c r="H454">
        <v>1145.55</v>
      </c>
      <c r="I454" s="52">
        <v>0</v>
      </c>
      <c r="J454" s="58">
        <f>IF(Model_Time!$F454="---","---",(Model_Time!$F454/K454)-1)</f>
        <v>3.2803180914512842E-2</v>
      </c>
      <c r="K454" s="20">
        <f>IF(AND(Model_Time!$B454=0,Model_Time!$C454=0),Model_Time!$F454,K453)</f>
        <v>1006</v>
      </c>
      <c r="M454" s="23"/>
    </row>
    <row r="455" spans="1:13" x14ac:dyDescent="0.3">
      <c r="A455" t="s">
        <v>524</v>
      </c>
      <c r="B455">
        <v>3</v>
      </c>
      <c r="C455">
        <v>0</v>
      </c>
      <c r="D455">
        <v>0.1</v>
      </c>
      <c r="E455" t="s">
        <v>4</v>
      </c>
      <c r="F455" t="s">
        <v>3</v>
      </c>
      <c r="G455" t="s">
        <v>3</v>
      </c>
      <c r="H455">
        <v>1</v>
      </c>
      <c r="J455" s="57" t="str">
        <f>IF(Model_Time!$F455="---","---",(Model_Time!$F455/K455)-1)</f>
        <v>---</v>
      </c>
      <c r="K455" s="20">
        <f>IF(AND(Model_Time!$B455=0,Model_Time!$C455=0),Model_Time!$F455,K454)</f>
        <v>1006</v>
      </c>
      <c r="M455" s="23"/>
    </row>
    <row r="456" spans="1:13" x14ac:dyDescent="0.3">
      <c r="A456" t="s">
        <v>524</v>
      </c>
      <c r="B456">
        <v>3</v>
      </c>
      <c r="C456">
        <v>0</v>
      </c>
      <c r="D456">
        <v>0.15</v>
      </c>
      <c r="E456" t="s">
        <v>4</v>
      </c>
      <c r="F456" t="s">
        <v>3</v>
      </c>
      <c r="G456" t="s">
        <v>3</v>
      </c>
      <c r="H456">
        <v>0.63</v>
      </c>
      <c r="J456" s="58" t="str">
        <f>IF(Model_Time!$F456="---","---",(Model_Time!$F456/K456)-1)</f>
        <v>---</v>
      </c>
      <c r="K456" s="20">
        <f>IF(AND(Model_Time!$B456=0,Model_Time!$C456=0),Model_Time!$F456,K455)</f>
        <v>1006</v>
      </c>
      <c r="M456" s="23"/>
    </row>
    <row r="457" spans="1:13" x14ac:dyDescent="0.3">
      <c r="A457" t="s">
        <v>524</v>
      </c>
      <c r="B457">
        <v>3</v>
      </c>
      <c r="C457">
        <v>0</v>
      </c>
      <c r="D457">
        <v>0.2</v>
      </c>
      <c r="E457" t="s">
        <v>4</v>
      </c>
      <c r="F457" t="s">
        <v>3</v>
      </c>
      <c r="G457" t="s">
        <v>3</v>
      </c>
      <c r="H457">
        <v>0.71</v>
      </c>
      <c r="J457" s="57" t="str">
        <f>IF(Model_Time!$F457="---","---",(Model_Time!$F457/K457)-1)</f>
        <v>---</v>
      </c>
      <c r="K457" s="20">
        <f>IF(AND(Model_Time!$B457=0,Model_Time!$C457=0),Model_Time!$F457,K456)</f>
        <v>1006</v>
      </c>
      <c r="M457" s="23"/>
    </row>
    <row r="458" spans="1:13" x14ac:dyDescent="0.3">
      <c r="A458" t="s">
        <v>524</v>
      </c>
      <c r="B458">
        <v>3</v>
      </c>
      <c r="C458">
        <v>10</v>
      </c>
      <c r="D458">
        <v>0.05</v>
      </c>
      <c r="E458" t="s">
        <v>0</v>
      </c>
      <c r="F458">
        <v>1039</v>
      </c>
      <c r="G458">
        <v>0</v>
      </c>
      <c r="H458">
        <v>377.29</v>
      </c>
      <c r="I458" s="52">
        <v>0</v>
      </c>
      <c r="J458" s="58">
        <f>IF(Model_Time!$F458="---","---",(Model_Time!$F458/K458)-1)</f>
        <v>3.2803180914512842E-2</v>
      </c>
      <c r="K458" s="20">
        <f>IF(AND(Model_Time!$B458=0,Model_Time!$C458=0),Model_Time!$F458,K457)</f>
        <v>1006</v>
      </c>
      <c r="M458" s="23"/>
    </row>
    <row r="459" spans="1:13" x14ac:dyDescent="0.3">
      <c r="A459" t="s">
        <v>524</v>
      </c>
      <c r="B459">
        <v>3</v>
      </c>
      <c r="C459">
        <v>10</v>
      </c>
      <c r="D459">
        <v>0.1</v>
      </c>
      <c r="E459" t="s">
        <v>4</v>
      </c>
      <c r="F459" t="s">
        <v>3</v>
      </c>
      <c r="G459" t="s">
        <v>3</v>
      </c>
      <c r="H459">
        <v>0.85</v>
      </c>
      <c r="J459" s="57" t="str">
        <f>IF(Model_Time!$F459="---","---",(Model_Time!$F459/K459)-1)</f>
        <v>---</v>
      </c>
      <c r="K459" s="20">
        <f>IF(AND(Model_Time!$B459=0,Model_Time!$C459=0),Model_Time!$F459,K458)</f>
        <v>1006</v>
      </c>
      <c r="M459" s="23"/>
    </row>
    <row r="460" spans="1:13" x14ac:dyDescent="0.3">
      <c r="A460" t="s">
        <v>524</v>
      </c>
      <c r="B460">
        <v>3</v>
      </c>
      <c r="C460">
        <v>10</v>
      </c>
      <c r="D460">
        <v>0.15</v>
      </c>
      <c r="E460" t="s">
        <v>4</v>
      </c>
      <c r="F460" t="s">
        <v>3</v>
      </c>
      <c r="G460" t="s">
        <v>3</v>
      </c>
      <c r="H460">
        <v>0.65</v>
      </c>
      <c r="J460" s="58" t="str">
        <f>IF(Model_Time!$F460="---","---",(Model_Time!$F460/K460)-1)</f>
        <v>---</v>
      </c>
      <c r="K460" s="20">
        <f>IF(AND(Model_Time!$B460=0,Model_Time!$C460=0),Model_Time!$F460,K459)</f>
        <v>1006</v>
      </c>
      <c r="M460" s="23"/>
    </row>
    <row r="461" spans="1:13" x14ac:dyDescent="0.3">
      <c r="A461" t="s">
        <v>524</v>
      </c>
      <c r="B461">
        <v>3</v>
      </c>
      <c r="C461">
        <v>10</v>
      </c>
      <c r="D461">
        <v>0.2</v>
      </c>
      <c r="E461" t="s">
        <v>4</v>
      </c>
      <c r="F461" t="s">
        <v>3</v>
      </c>
      <c r="G461" t="s">
        <v>3</v>
      </c>
      <c r="H461">
        <v>0.66</v>
      </c>
      <c r="J461" s="57" t="str">
        <f>IF(Model_Time!$F461="---","---",(Model_Time!$F461/K461)-1)</f>
        <v>---</v>
      </c>
      <c r="K461" s="20">
        <f>IF(AND(Model_Time!$B461=0,Model_Time!$C461=0),Model_Time!$F461,K460)</f>
        <v>1006</v>
      </c>
      <c r="M461" s="23"/>
    </row>
    <row r="462" spans="1:13" x14ac:dyDescent="0.3">
      <c r="A462" t="s">
        <v>524</v>
      </c>
      <c r="B462">
        <v>3</v>
      </c>
      <c r="C462">
        <v>25</v>
      </c>
      <c r="D462">
        <v>0.05</v>
      </c>
      <c r="E462" t="s">
        <v>0</v>
      </c>
      <c r="F462">
        <v>1039</v>
      </c>
      <c r="G462">
        <v>0</v>
      </c>
      <c r="H462">
        <v>240.5</v>
      </c>
      <c r="I462" s="52">
        <v>0</v>
      </c>
      <c r="J462" s="58">
        <f>IF(Model_Time!$F462="---","---",(Model_Time!$F462/K462)-1)</f>
        <v>3.2803180914512842E-2</v>
      </c>
      <c r="K462" s="20">
        <f>IF(AND(Model_Time!$B462=0,Model_Time!$C462=0),Model_Time!$F462,K461)</f>
        <v>1006</v>
      </c>
      <c r="M462" s="23"/>
    </row>
    <row r="463" spans="1:13" x14ac:dyDescent="0.3">
      <c r="A463" t="s">
        <v>524</v>
      </c>
      <c r="B463">
        <v>3</v>
      </c>
      <c r="C463">
        <v>25</v>
      </c>
      <c r="D463">
        <v>0.1</v>
      </c>
      <c r="E463" t="s">
        <v>4</v>
      </c>
      <c r="F463" t="s">
        <v>3</v>
      </c>
      <c r="G463" t="s">
        <v>3</v>
      </c>
      <c r="H463">
        <v>0.94</v>
      </c>
      <c r="J463" s="57" t="str">
        <f>IF(Model_Time!$F463="---","---",(Model_Time!$F463/K463)-1)</f>
        <v>---</v>
      </c>
      <c r="K463" s="20">
        <f>IF(AND(Model_Time!$B463=0,Model_Time!$C463=0),Model_Time!$F463,K462)</f>
        <v>1006</v>
      </c>
      <c r="M463" s="23"/>
    </row>
    <row r="464" spans="1:13" x14ac:dyDescent="0.3">
      <c r="A464" t="s">
        <v>524</v>
      </c>
      <c r="B464">
        <v>3</v>
      </c>
      <c r="C464">
        <v>25</v>
      </c>
      <c r="D464">
        <v>0.15</v>
      </c>
      <c r="E464" t="s">
        <v>4</v>
      </c>
      <c r="F464" t="s">
        <v>3</v>
      </c>
      <c r="G464" t="s">
        <v>3</v>
      </c>
      <c r="H464">
        <v>0.82</v>
      </c>
      <c r="J464" s="58" t="str">
        <f>IF(Model_Time!$F464="---","---",(Model_Time!$F464/K464)-1)</f>
        <v>---</v>
      </c>
      <c r="K464" s="20">
        <f>IF(AND(Model_Time!$B464=0,Model_Time!$C464=0),Model_Time!$F464,K463)</f>
        <v>1006</v>
      </c>
      <c r="M464" s="23"/>
    </row>
    <row r="465" spans="1:13" x14ac:dyDescent="0.3">
      <c r="A465" t="s">
        <v>524</v>
      </c>
      <c r="B465">
        <v>3</v>
      </c>
      <c r="C465">
        <v>25</v>
      </c>
      <c r="D465">
        <v>0.2</v>
      </c>
      <c r="E465" t="s">
        <v>4</v>
      </c>
      <c r="F465" t="s">
        <v>3</v>
      </c>
      <c r="G465" t="s">
        <v>3</v>
      </c>
      <c r="H465">
        <v>0.85</v>
      </c>
      <c r="J465" s="57" t="str">
        <f>IF(Model_Time!$F465="---","---",(Model_Time!$F465/K465)-1)</f>
        <v>---</v>
      </c>
      <c r="K465" s="20">
        <f>IF(AND(Model_Time!$B465=0,Model_Time!$C465=0),Model_Time!$F465,K464)</f>
        <v>1006</v>
      </c>
      <c r="M465" s="23"/>
    </row>
    <row r="466" spans="1:13" x14ac:dyDescent="0.3">
      <c r="A466" t="s">
        <v>524</v>
      </c>
      <c r="B466">
        <v>3</v>
      </c>
      <c r="C466">
        <v>50</v>
      </c>
      <c r="D466">
        <v>0.05</v>
      </c>
      <c r="E466" t="s">
        <v>0</v>
      </c>
      <c r="F466">
        <v>1039</v>
      </c>
      <c r="G466">
        <v>0</v>
      </c>
      <c r="H466">
        <v>572.13</v>
      </c>
      <c r="I466" s="52">
        <v>0</v>
      </c>
      <c r="J466" s="58">
        <f>IF(Model_Time!$F466="---","---",(Model_Time!$F466/K466)-1)</f>
        <v>3.2803180914512842E-2</v>
      </c>
      <c r="K466" s="20">
        <f>IF(AND(Model_Time!$B466=0,Model_Time!$C466=0),Model_Time!$F466,K465)</f>
        <v>1006</v>
      </c>
      <c r="M466" s="23"/>
    </row>
    <row r="467" spans="1:13" x14ac:dyDescent="0.3">
      <c r="A467" t="s">
        <v>524</v>
      </c>
      <c r="B467">
        <v>3</v>
      </c>
      <c r="C467">
        <v>50</v>
      </c>
      <c r="D467">
        <v>0.1</v>
      </c>
      <c r="E467" t="s">
        <v>4</v>
      </c>
      <c r="F467" t="s">
        <v>3</v>
      </c>
      <c r="G467" t="s">
        <v>3</v>
      </c>
      <c r="H467">
        <v>0.85</v>
      </c>
      <c r="J467" s="57" t="str">
        <f>IF(Model_Time!$F467="---","---",(Model_Time!$F467/K467)-1)</f>
        <v>---</v>
      </c>
      <c r="K467" s="20">
        <f>IF(AND(Model_Time!$B467=0,Model_Time!$C467=0),Model_Time!$F467,K466)</f>
        <v>1006</v>
      </c>
      <c r="M467" s="23"/>
    </row>
    <row r="468" spans="1:13" x14ac:dyDescent="0.3">
      <c r="A468" t="s">
        <v>524</v>
      </c>
      <c r="B468">
        <v>3</v>
      </c>
      <c r="C468">
        <v>50</v>
      </c>
      <c r="D468">
        <v>0.15</v>
      </c>
      <c r="E468" t="s">
        <v>4</v>
      </c>
      <c r="F468" t="s">
        <v>3</v>
      </c>
      <c r="G468" t="s">
        <v>3</v>
      </c>
      <c r="H468">
        <v>0.67</v>
      </c>
      <c r="J468" s="58" t="str">
        <f>IF(Model_Time!$F468="---","---",(Model_Time!$F468/K468)-1)</f>
        <v>---</v>
      </c>
      <c r="K468" s="20">
        <f>IF(AND(Model_Time!$B468=0,Model_Time!$C468=0),Model_Time!$F468,K467)</f>
        <v>1006</v>
      </c>
      <c r="M468" s="23"/>
    </row>
    <row r="469" spans="1:13" x14ac:dyDescent="0.3">
      <c r="A469" t="s">
        <v>524</v>
      </c>
      <c r="B469">
        <v>3</v>
      </c>
      <c r="C469">
        <v>50</v>
      </c>
      <c r="D469">
        <v>0.2</v>
      </c>
      <c r="E469" t="s">
        <v>4</v>
      </c>
      <c r="F469" t="s">
        <v>3</v>
      </c>
      <c r="G469" t="s">
        <v>3</v>
      </c>
      <c r="H469">
        <v>0.65</v>
      </c>
      <c r="J469" s="57" t="str">
        <f>IF(Model_Time!$F469="---","---",(Model_Time!$F469/K469)-1)</f>
        <v>---</v>
      </c>
      <c r="K469" s="20">
        <f>IF(AND(Model_Time!$B469=0,Model_Time!$C469=0),Model_Time!$F469,K468)</f>
        <v>1006</v>
      </c>
      <c r="M469" s="23"/>
    </row>
    <row r="470" spans="1:13" x14ac:dyDescent="0.3">
      <c r="A470" t="s">
        <v>521</v>
      </c>
      <c r="B470">
        <v>0</v>
      </c>
      <c r="C470">
        <v>0</v>
      </c>
      <c r="D470">
        <v>0.05</v>
      </c>
      <c r="E470" t="s">
        <v>0</v>
      </c>
      <c r="F470">
        <v>740</v>
      </c>
      <c r="G470">
        <v>0</v>
      </c>
      <c r="H470">
        <v>87.26</v>
      </c>
      <c r="I470" s="52">
        <v>0.48399999999999999</v>
      </c>
      <c r="J470" s="58">
        <f>IF(Model_Time!$F470="---","---",(Model_Time!$F470/K470)-1)</f>
        <v>0</v>
      </c>
      <c r="K470" s="20">
        <f>IF(AND(Model_Time!$B470=0,Model_Time!$C470=0),Model_Time!$F470,K469)</f>
        <v>740</v>
      </c>
      <c r="M470" s="23"/>
    </row>
    <row r="471" spans="1:13" x14ac:dyDescent="0.3">
      <c r="A471" t="s">
        <v>521</v>
      </c>
      <c r="B471">
        <v>0</v>
      </c>
      <c r="C471">
        <v>0</v>
      </c>
      <c r="D471">
        <v>0.1</v>
      </c>
      <c r="E471" t="s">
        <v>0</v>
      </c>
      <c r="F471">
        <v>740</v>
      </c>
      <c r="G471">
        <v>0</v>
      </c>
      <c r="H471">
        <v>84.35</v>
      </c>
      <c r="I471" s="52">
        <v>0.999</v>
      </c>
      <c r="J471" s="57">
        <f>IF(Model_Time!$F471="---","---",(Model_Time!$F471/K471)-1)</f>
        <v>0</v>
      </c>
      <c r="K471" s="20">
        <f>IF(AND(Model_Time!$B471=0,Model_Time!$C471=0),Model_Time!$F471,K470)</f>
        <v>740</v>
      </c>
      <c r="M471" s="23"/>
    </row>
    <row r="472" spans="1:13" x14ac:dyDescent="0.3">
      <c r="A472" t="s">
        <v>521</v>
      </c>
      <c r="B472">
        <v>0</v>
      </c>
      <c r="C472">
        <v>0</v>
      </c>
      <c r="D472">
        <v>0.15</v>
      </c>
      <c r="E472" t="s">
        <v>0</v>
      </c>
      <c r="F472">
        <v>740</v>
      </c>
      <c r="G472">
        <v>0</v>
      </c>
      <c r="H472">
        <v>87.5</v>
      </c>
      <c r="I472" s="52">
        <v>1</v>
      </c>
      <c r="J472" s="58">
        <f>IF(Model_Time!$F472="---","---",(Model_Time!$F472/K472)-1)</f>
        <v>0</v>
      </c>
      <c r="K472" s="20">
        <f>IF(AND(Model_Time!$B472=0,Model_Time!$C472=0),Model_Time!$F472,K471)</f>
        <v>740</v>
      </c>
      <c r="M472" s="23"/>
    </row>
    <row r="473" spans="1:13" x14ac:dyDescent="0.3">
      <c r="A473" t="s">
        <v>521</v>
      </c>
      <c r="B473">
        <v>0</v>
      </c>
      <c r="C473">
        <v>0</v>
      </c>
      <c r="D473">
        <v>0.2</v>
      </c>
      <c r="E473" t="s">
        <v>0</v>
      </c>
      <c r="F473">
        <v>740</v>
      </c>
      <c r="G473">
        <v>0</v>
      </c>
      <c r="H473">
        <v>87.12</v>
      </c>
      <c r="I473" s="52">
        <v>1</v>
      </c>
      <c r="J473" s="57">
        <f>IF(Model_Time!$F473="---","---",(Model_Time!$F473/K473)-1)</f>
        <v>0</v>
      </c>
      <c r="K473" s="20">
        <f>IF(AND(Model_Time!$B473=0,Model_Time!$C473=0),Model_Time!$F473,K472)</f>
        <v>740</v>
      </c>
      <c r="M473" s="23"/>
    </row>
    <row r="474" spans="1:13" x14ac:dyDescent="0.3">
      <c r="A474" t="s">
        <v>521</v>
      </c>
      <c r="B474">
        <v>1</v>
      </c>
      <c r="C474">
        <v>5</v>
      </c>
      <c r="D474">
        <v>0.05</v>
      </c>
      <c r="E474" t="s">
        <v>0</v>
      </c>
      <c r="F474">
        <v>740</v>
      </c>
      <c r="G474">
        <v>0</v>
      </c>
      <c r="H474">
        <v>357.52</v>
      </c>
      <c r="I474" s="52">
        <v>0.48399999999999999</v>
      </c>
      <c r="J474" s="58">
        <f>IF(Model_Time!$F474="---","---",(Model_Time!$F474/K474)-1)</f>
        <v>0</v>
      </c>
      <c r="K474" s="20">
        <f>IF(AND(Model_Time!$B474=0,Model_Time!$C474=0),Model_Time!$F474,K473)</f>
        <v>740</v>
      </c>
      <c r="M474" s="23"/>
    </row>
    <row r="475" spans="1:13" x14ac:dyDescent="0.3">
      <c r="A475" t="s">
        <v>521</v>
      </c>
      <c r="B475">
        <v>1</v>
      </c>
      <c r="C475">
        <v>5</v>
      </c>
      <c r="D475">
        <v>0.1</v>
      </c>
      <c r="E475" t="s">
        <v>0</v>
      </c>
      <c r="F475">
        <v>740</v>
      </c>
      <c r="G475">
        <v>0</v>
      </c>
      <c r="H475">
        <v>630.62</v>
      </c>
      <c r="I475" s="52">
        <v>0.999</v>
      </c>
      <c r="J475" s="57">
        <f>IF(Model_Time!$F475="---","---",(Model_Time!$F475/K475)-1)</f>
        <v>0</v>
      </c>
      <c r="K475" s="20">
        <f>IF(AND(Model_Time!$B475=0,Model_Time!$C475=0),Model_Time!$F475,K474)</f>
        <v>740</v>
      </c>
      <c r="M475" s="23"/>
    </row>
    <row r="476" spans="1:13" x14ac:dyDescent="0.3">
      <c r="A476" t="s">
        <v>521</v>
      </c>
      <c r="B476">
        <v>1</v>
      </c>
      <c r="C476">
        <v>5</v>
      </c>
      <c r="D476">
        <v>0.15</v>
      </c>
      <c r="E476" t="s">
        <v>0</v>
      </c>
      <c r="F476">
        <v>740</v>
      </c>
      <c r="G476">
        <v>0</v>
      </c>
      <c r="H476">
        <v>101.51</v>
      </c>
      <c r="I476" s="52">
        <v>0.98299999999999998</v>
      </c>
      <c r="J476" s="58">
        <f>IF(Model_Time!$F476="---","---",(Model_Time!$F476/K476)-1)</f>
        <v>0</v>
      </c>
      <c r="K476" s="20">
        <f>IF(AND(Model_Time!$B476=0,Model_Time!$C476=0),Model_Time!$F476,K475)</f>
        <v>740</v>
      </c>
      <c r="M476" s="23"/>
    </row>
    <row r="477" spans="1:13" x14ac:dyDescent="0.3">
      <c r="A477" t="s">
        <v>521</v>
      </c>
      <c r="B477">
        <v>1</v>
      </c>
      <c r="C477">
        <v>5</v>
      </c>
      <c r="D477">
        <v>0.2</v>
      </c>
      <c r="E477" t="s">
        <v>0</v>
      </c>
      <c r="F477">
        <v>740</v>
      </c>
      <c r="G477">
        <v>0</v>
      </c>
      <c r="H477">
        <v>168.93</v>
      </c>
      <c r="I477" s="52">
        <v>0.999</v>
      </c>
      <c r="J477" s="57">
        <f>IF(Model_Time!$F477="---","---",(Model_Time!$F477/K477)-1)</f>
        <v>0</v>
      </c>
      <c r="K477" s="20">
        <f>IF(AND(Model_Time!$B477=0,Model_Time!$C477=0),Model_Time!$F477,K476)</f>
        <v>740</v>
      </c>
      <c r="M477" s="23"/>
    </row>
    <row r="478" spans="1:13" x14ac:dyDescent="0.3">
      <c r="A478" t="s">
        <v>521</v>
      </c>
      <c r="B478">
        <v>1</v>
      </c>
      <c r="C478">
        <v>10</v>
      </c>
      <c r="D478">
        <v>0.05</v>
      </c>
      <c r="E478" t="s">
        <v>0</v>
      </c>
      <c r="F478">
        <v>740</v>
      </c>
      <c r="G478">
        <v>0</v>
      </c>
      <c r="H478">
        <v>304.85000000000002</v>
      </c>
      <c r="I478" s="52">
        <v>0.48399999999999999</v>
      </c>
      <c r="J478" s="58">
        <f>IF(Model_Time!$F478="---","---",(Model_Time!$F478/K478)-1)</f>
        <v>0</v>
      </c>
      <c r="K478" s="20">
        <f>IF(AND(Model_Time!$B478=0,Model_Time!$C478=0),Model_Time!$F478,K477)</f>
        <v>740</v>
      </c>
      <c r="M478" s="23"/>
    </row>
    <row r="479" spans="1:13" x14ac:dyDescent="0.3">
      <c r="A479" t="s">
        <v>521</v>
      </c>
      <c r="B479">
        <v>1</v>
      </c>
      <c r="C479">
        <v>10</v>
      </c>
      <c r="D479">
        <v>0.1</v>
      </c>
      <c r="E479" t="s">
        <v>0</v>
      </c>
      <c r="F479">
        <v>740</v>
      </c>
      <c r="G479">
        <v>0</v>
      </c>
      <c r="H479">
        <v>635.44000000000005</v>
      </c>
      <c r="I479" s="52">
        <v>0.999</v>
      </c>
      <c r="J479" s="57">
        <f>IF(Model_Time!$F479="---","---",(Model_Time!$F479/K479)-1)</f>
        <v>0</v>
      </c>
      <c r="K479" s="20">
        <f>IF(AND(Model_Time!$B479=0,Model_Time!$C479=0),Model_Time!$F479,K478)</f>
        <v>740</v>
      </c>
      <c r="M479" s="23"/>
    </row>
    <row r="480" spans="1:13" x14ac:dyDescent="0.3">
      <c r="A480" t="s">
        <v>521</v>
      </c>
      <c r="B480">
        <v>1</v>
      </c>
      <c r="C480">
        <v>10</v>
      </c>
      <c r="D480">
        <v>0.15</v>
      </c>
      <c r="E480" t="s">
        <v>0</v>
      </c>
      <c r="F480">
        <v>740</v>
      </c>
      <c r="G480">
        <v>0</v>
      </c>
      <c r="H480">
        <v>101.29</v>
      </c>
      <c r="I480" s="52">
        <v>0.98299999999999998</v>
      </c>
      <c r="J480" s="58">
        <f>IF(Model_Time!$F480="---","---",(Model_Time!$F480/K480)-1)</f>
        <v>0</v>
      </c>
      <c r="K480" s="20">
        <f>IF(AND(Model_Time!$B480=0,Model_Time!$C480=0),Model_Time!$F480,K479)</f>
        <v>740</v>
      </c>
      <c r="M480" s="23"/>
    </row>
    <row r="481" spans="1:13" x14ac:dyDescent="0.3">
      <c r="A481" t="s">
        <v>521</v>
      </c>
      <c r="B481">
        <v>1</v>
      </c>
      <c r="C481">
        <v>10</v>
      </c>
      <c r="D481">
        <v>0.2</v>
      </c>
      <c r="E481" t="s">
        <v>0</v>
      </c>
      <c r="F481">
        <v>740</v>
      </c>
      <c r="G481">
        <v>0</v>
      </c>
      <c r="H481">
        <v>171.22</v>
      </c>
      <c r="I481" s="52">
        <v>0.999</v>
      </c>
      <c r="J481" s="57">
        <f>IF(Model_Time!$F481="---","---",(Model_Time!$F481/K481)-1)</f>
        <v>0</v>
      </c>
      <c r="K481" s="20">
        <f>IF(AND(Model_Time!$B481=0,Model_Time!$C481=0),Model_Time!$F481,K480)</f>
        <v>740</v>
      </c>
      <c r="M481" s="23"/>
    </row>
    <row r="482" spans="1:13" x14ac:dyDescent="0.3">
      <c r="A482" t="s">
        <v>521</v>
      </c>
      <c r="B482">
        <v>1</v>
      </c>
      <c r="C482">
        <v>25</v>
      </c>
      <c r="D482">
        <v>0.05</v>
      </c>
      <c r="E482" t="s">
        <v>0</v>
      </c>
      <c r="F482">
        <v>740</v>
      </c>
      <c r="G482">
        <v>0</v>
      </c>
      <c r="H482">
        <v>377.03</v>
      </c>
      <c r="I482" s="52">
        <v>0</v>
      </c>
      <c r="J482" s="58">
        <f>IF(Model_Time!$F482="---","---",(Model_Time!$F482/K482)-1)</f>
        <v>0</v>
      </c>
      <c r="K482" s="20">
        <f>IF(AND(Model_Time!$B482=0,Model_Time!$C482=0),Model_Time!$F482,K481)</f>
        <v>740</v>
      </c>
      <c r="M482" s="23"/>
    </row>
    <row r="483" spans="1:13" x14ac:dyDescent="0.3">
      <c r="A483" t="s">
        <v>521</v>
      </c>
      <c r="B483">
        <v>1</v>
      </c>
      <c r="C483">
        <v>25</v>
      </c>
      <c r="D483">
        <v>0.1</v>
      </c>
      <c r="E483" t="s">
        <v>0</v>
      </c>
      <c r="F483">
        <v>748</v>
      </c>
      <c r="G483">
        <v>0</v>
      </c>
      <c r="H483">
        <v>383.27</v>
      </c>
      <c r="I483" s="52">
        <v>0</v>
      </c>
      <c r="J483" s="57">
        <f>IF(Model_Time!$F483="---","---",(Model_Time!$F483/K483)-1)</f>
        <v>1.08108108108107E-2</v>
      </c>
      <c r="K483" s="20">
        <f>IF(AND(Model_Time!$B483=0,Model_Time!$C483=0),Model_Time!$F483,K482)</f>
        <v>740</v>
      </c>
      <c r="M483" s="23"/>
    </row>
    <row r="484" spans="1:13" x14ac:dyDescent="0.3">
      <c r="A484" t="s">
        <v>521</v>
      </c>
      <c r="B484">
        <v>1</v>
      </c>
      <c r="C484">
        <v>25</v>
      </c>
      <c r="D484">
        <v>0.15</v>
      </c>
      <c r="E484" t="s">
        <v>0</v>
      </c>
      <c r="F484">
        <v>748</v>
      </c>
      <c r="G484">
        <v>0</v>
      </c>
      <c r="H484">
        <v>969.31</v>
      </c>
      <c r="I484" s="52">
        <v>5.8000000000000003E-2</v>
      </c>
      <c r="J484" s="58">
        <f>IF(Model_Time!$F484="---","---",(Model_Time!$F484/K484)-1)</f>
        <v>1.08108108108107E-2</v>
      </c>
      <c r="K484" s="20">
        <f>IF(AND(Model_Time!$B484=0,Model_Time!$C484=0),Model_Time!$F484,K483)</f>
        <v>740</v>
      </c>
      <c r="M484" s="23"/>
    </row>
    <row r="485" spans="1:13" x14ac:dyDescent="0.3">
      <c r="A485" t="s">
        <v>521</v>
      </c>
      <c r="B485">
        <v>1</v>
      </c>
      <c r="C485">
        <v>25</v>
      </c>
      <c r="D485">
        <v>0.2</v>
      </c>
      <c r="E485" t="s">
        <v>0</v>
      </c>
      <c r="F485">
        <v>748</v>
      </c>
      <c r="G485">
        <v>0</v>
      </c>
      <c r="H485">
        <v>650.30999999999995</v>
      </c>
      <c r="I485" s="52">
        <v>0.63500000000000001</v>
      </c>
      <c r="J485" s="57">
        <f>IF(Model_Time!$F485="---","---",(Model_Time!$F485/K485)-1)</f>
        <v>1.08108108108107E-2</v>
      </c>
      <c r="K485" s="20">
        <f>IF(AND(Model_Time!$B485=0,Model_Time!$C485=0),Model_Time!$F485,K484)</f>
        <v>740</v>
      </c>
      <c r="M485" s="23"/>
    </row>
    <row r="486" spans="1:13" x14ac:dyDescent="0.3">
      <c r="A486" t="s">
        <v>521</v>
      </c>
      <c r="B486">
        <v>1</v>
      </c>
      <c r="C486">
        <v>50</v>
      </c>
      <c r="D486">
        <v>0.05</v>
      </c>
      <c r="E486" t="s">
        <v>0</v>
      </c>
      <c r="F486">
        <v>740</v>
      </c>
      <c r="G486">
        <v>0</v>
      </c>
      <c r="H486">
        <v>354.91</v>
      </c>
      <c r="I486" s="52">
        <v>0</v>
      </c>
      <c r="J486" s="58">
        <f>IF(Model_Time!$F486="---","---",(Model_Time!$F486/K486)-1)</f>
        <v>0</v>
      </c>
      <c r="K486" s="20">
        <f>IF(AND(Model_Time!$B486=0,Model_Time!$C486=0),Model_Time!$F486,K485)</f>
        <v>740</v>
      </c>
      <c r="M486" s="23"/>
    </row>
    <row r="487" spans="1:13" x14ac:dyDescent="0.3">
      <c r="A487" t="s">
        <v>521</v>
      </c>
      <c r="B487">
        <v>1</v>
      </c>
      <c r="C487">
        <v>50</v>
      </c>
      <c r="D487">
        <v>0.1</v>
      </c>
      <c r="E487" t="s">
        <v>0</v>
      </c>
      <c r="F487">
        <v>748</v>
      </c>
      <c r="G487">
        <v>0</v>
      </c>
      <c r="H487">
        <v>543.13</v>
      </c>
      <c r="I487" s="52">
        <v>0</v>
      </c>
      <c r="J487" s="57">
        <f>IF(Model_Time!$F487="---","---",(Model_Time!$F487/K487)-1)</f>
        <v>1.08108108108107E-2</v>
      </c>
      <c r="K487" s="20">
        <f>IF(AND(Model_Time!$B487=0,Model_Time!$C487=0),Model_Time!$F487,K486)</f>
        <v>740</v>
      </c>
      <c r="M487" s="23"/>
    </row>
    <row r="488" spans="1:13" x14ac:dyDescent="0.3">
      <c r="A488" t="s">
        <v>521</v>
      </c>
      <c r="B488">
        <v>1</v>
      </c>
      <c r="C488">
        <v>50</v>
      </c>
      <c r="D488">
        <v>0.15</v>
      </c>
      <c r="E488" t="s">
        <v>0</v>
      </c>
      <c r="F488">
        <v>751</v>
      </c>
      <c r="G488">
        <v>0</v>
      </c>
      <c r="H488">
        <v>416.36</v>
      </c>
      <c r="I488" s="52">
        <v>1.9E-2</v>
      </c>
      <c r="J488" s="58">
        <f>IF(Model_Time!$F488="---","---",(Model_Time!$F488/K488)-1)</f>
        <v>1.4864864864864824E-2</v>
      </c>
      <c r="K488" s="20">
        <f>IF(AND(Model_Time!$B488=0,Model_Time!$C488=0),Model_Time!$F488,K487)</f>
        <v>740</v>
      </c>
      <c r="M488" s="23"/>
    </row>
    <row r="489" spans="1:13" x14ac:dyDescent="0.3">
      <c r="A489" t="s">
        <v>521</v>
      </c>
      <c r="B489">
        <v>1</v>
      </c>
      <c r="C489">
        <v>50</v>
      </c>
      <c r="D489">
        <v>0.2</v>
      </c>
      <c r="E489" t="s">
        <v>0</v>
      </c>
      <c r="F489">
        <v>772</v>
      </c>
      <c r="G489">
        <v>0</v>
      </c>
      <c r="H489">
        <v>429.42</v>
      </c>
      <c r="I489" s="52">
        <v>8.9999999999999993E-3</v>
      </c>
      <c r="J489" s="57">
        <f>IF(Model_Time!$F489="---","---",(Model_Time!$F489/K489)-1)</f>
        <v>4.3243243243243246E-2</v>
      </c>
      <c r="K489" s="20">
        <f>IF(AND(Model_Time!$B489=0,Model_Time!$C489=0),Model_Time!$F489,K488)</f>
        <v>740</v>
      </c>
      <c r="M489" s="23"/>
    </row>
    <row r="490" spans="1:13" x14ac:dyDescent="0.3">
      <c r="A490" t="s">
        <v>521</v>
      </c>
      <c r="B490">
        <v>2</v>
      </c>
      <c r="C490">
        <v>5</v>
      </c>
      <c r="D490">
        <v>0.05</v>
      </c>
      <c r="E490" t="s">
        <v>0</v>
      </c>
      <c r="F490">
        <v>740</v>
      </c>
      <c r="G490">
        <v>0</v>
      </c>
      <c r="H490">
        <v>299.04000000000002</v>
      </c>
      <c r="I490" s="52">
        <v>0.48399999999999999</v>
      </c>
      <c r="J490" s="58">
        <f>IF(Model_Time!$F490="---","---",(Model_Time!$F490/K490)-1)</f>
        <v>0</v>
      </c>
      <c r="K490" s="20">
        <f>IF(AND(Model_Time!$B490=0,Model_Time!$C490=0),Model_Time!$F490,K489)</f>
        <v>740</v>
      </c>
      <c r="M490" s="23"/>
    </row>
    <row r="491" spans="1:13" x14ac:dyDescent="0.3">
      <c r="A491" t="s">
        <v>521</v>
      </c>
      <c r="B491">
        <v>2</v>
      </c>
      <c r="C491">
        <v>5</v>
      </c>
      <c r="D491">
        <v>0.1</v>
      </c>
      <c r="E491" t="s">
        <v>0</v>
      </c>
      <c r="F491">
        <v>740</v>
      </c>
      <c r="G491">
        <v>0</v>
      </c>
      <c r="H491">
        <v>125.29</v>
      </c>
      <c r="I491" s="52">
        <v>0.999</v>
      </c>
      <c r="J491" s="57">
        <f>IF(Model_Time!$F491="---","---",(Model_Time!$F491/K491)-1)</f>
        <v>0</v>
      </c>
      <c r="K491" s="20">
        <f>IF(AND(Model_Time!$B491=0,Model_Time!$C491=0),Model_Time!$F491,K490)</f>
        <v>740</v>
      </c>
      <c r="M491" s="23"/>
    </row>
    <row r="492" spans="1:13" x14ac:dyDescent="0.3">
      <c r="A492" t="s">
        <v>521</v>
      </c>
      <c r="B492">
        <v>2</v>
      </c>
      <c r="C492">
        <v>5</v>
      </c>
      <c r="D492">
        <v>0.15</v>
      </c>
      <c r="E492" t="s">
        <v>0</v>
      </c>
      <c r="F492">
        <v>740</v>
      </c>
      <c r="G492">
        <v>0</v>
      </c>
      <c r="H492">
        <v>270.63</v>
      </c>
      <c r="I492" s="52">
        <v>0.98299999999999998</v>
      </c>
      <c r="J492" s="58">
        <f>IF(Model_Time!$F492="---","---",(Model_Time!$F492/K492)-1)</f>
        <v>0</v>
      </c>
      <c r="K492" s="20">
        <f>IF(AND(Model_Time!$B492=0,Model_Time!$C492=0),Model_Time!$F492,K491)</f>
        <v>740</v>
      </c>
      <c r="M492" s="23"/>
    </row>
    <row r="493" spans="1:13" x14ac:dyDescent="0.3">
      <c r="A493" t="s">
        <v>521</v>
      </c>
      <c r="B493">
        <v>2</v>
      </c>
      <c r="C493">
        <v>5</v>
      </c>
      <c r="D493">
        <v>0.2</v>
      </c>
      <c r="E493" t="s">
        <v>0</v>
      </c>
      <c r="F493">
        <v>740</v>
      </c>
      <c r="G493">
        <v>0</v>
      </c>
      <c r="H493">
        <v>123.11</v>
      </c>
      <c r="I493" s="52">
        <v>0.999</v>
      </c>
      <c r="J493" s="57">
        <f>IF(Model_Time!$F493="---","---",(Model_Time!$F493/K493)-1)</f>
        <v>0</v>
      </c>
      <c r="K493" s="20">
        <f>IF(AND(Model_Time!$B493=0,Model_Time!$C493=0),Model_Time!$F493,K492)</f>
        <v>740</v>
      </c>
      <c r="M493" s="23"/>
    </row>
    <row r="494" spans="1:13" x14ac:dyDescent="0.3">
      <c r="A494" t="s">
        <v>521</v>
      </c>
      <c r="B494">
        <v>2</v>
      </c>
      <c r="C494">
        <v>10</v>
      </c>
      <c r="D494">
        <v>0.05</v>
      </c>
      <c r="E494" t="s">
        <v>0</v>
      </c>
      <c r="F494">
        <v>740</v>
      </c>
      <c r="G494">
        <v>0</v>
      </c>
      <c r="H494">
        <v>82.62</v>
      </c>
      <c r="I494" s="52">
        <v>0</v>
      </c>
      <c r="J494" s="58">
        <f>IF(Model_Time!$F494="---","---",(Model_Time!$F494/K494)-1)</f>
        <v>0</v>
      </c>
      <c r="K494" s="20">
        <f>IF(AND(Model_Time!$B494=0,Model_Time!$C494=0),Model_Time!$F494,K493)</f>
        <v>740</v>
      </c>
      <c r="M494" s="23"/>
    </row>
    <row r="495" spans="1:13" x14ac:dyDescent="0.3">
      <c r="A495" t="s">
        <v>521</v>
      </c>
      <c r="B495">
        <v>2</v>
      </c>
      <c r="C495">
        <v>10</v>
      </c>
      <c r="D495">
        <v>0.1</v>
      </c>
      <c r="E495" t="s">
        <v>0</v>
      </c>
      <c r="F495">
        <v>740</v>
      </c>
      <c r="G495">
        <v>0</v>
      </c>
      <c r="H495">
        <v>415.87</v>
      </c>
      <c r="I495" s="52">
        <v>0.73499999999999999</v>
      </c>
      <c r="J495" s="57">
        <f>IF(Model_Time!$F495="---","---",(Model_Time!$F495/K495)-1)</f>
        <v>0</v>
      </c>
      <c r="K495" s="20">
        <f>IF(AND(Model_Time!$B495=0,Model_Time!$C495=0),Model_Time!$F495,K494)</f>
        <v>740</v>
      </c>
      <c r="M495" s="23"/>
    </row>
    <row r="496" spans="1:13" x14ac:dyDescent="0.3">
      <c r="A496" t="s">
        <v>521</v>
      </c>
      <c r="B496">
        <v>2</v>
      </c>
      <c r="C496">
        <v>10</v>
      </c>
      <c r="D496">
        <v>0.15</v>
      </c>
      <c r="E496" t="s">
        <v>0</v>
      </c>
      <c r="F496">
        <v>740</v>
      </c>
      <c r="G496">
        <v>0</v>
      </c>
      <c r="H496">
        <v>115.7</v>
      </c>
      <c r="I496" s="52">
        <v>0.98299999999999998</v>
      </c>
      <c r="J496" s="58">
        <f>IF(Model_Time!$F496="---","---",(Model_Time!$F496/K496)-1)</f>
        <v>0</v>
      </c>
      <c r="K496" s="20">
        <f>IF(AND(Model_Time!$B496=0,Model_Time!$C496=0),Model_Time!$F496,K495)</f>
        <v>740</v>
      </c>
      <c r="M496" s="23"/>
    </row>
    <row r="497" spans="1:13" x14ac:dyDescent="0.3">
      <c r="A497" t="s">
        <v>521</v>
      </c>
      <c r="B497">
        <v>2</v>
      </c>
      <c r="C497">
        <v>10</v>
      </c>
      <c r="D497">
        <v>0.2</v>
      </c>
      <c r="E497" t="s">
        <v>0</v>
      </c>
      <c r="F497">
        <v>748</v>
      </c>
      <c r="G497">
        <v>0</v>
      </c>
      <c r="H497">
        <v>307.99</v>
      </c>
      <c r="I497" s="52">
        <v>0.63500000000000001</v>
      </c>
      <c r="J497" s="57">
        <f>IF(Model_Time!$F497="---","---",(Model_Time!$F497/K497)-1)</f>
        <v>1.08108108108107E-2</v>
      </c>
      <c r="K497" s="20">
        <f>IF(AND(Model_Time!$B497=0,Model_Time!$C497=0),Model_Time!$F497,K496)</f>
        <v>740</v>
      </c>
      <c r="M497" s="23"/>
    </row>
    <row r="498" spans="1:13" x14ac:dyDescent="0.3">
      <c r="A498" t="s">
        <v>521</v>
      </c>
      <c r="B498">
        <v>2</v>
      </c>
      <c r="C498">
        <v>25</v>
      </c>
      <c r="D498">
        <v>0.05</v>
      </c>
      <c r="E498" t="s">
        <v>0</v>
      </c>
      <c r="F498">
        <v>740</v>
      </c>
      <c r="G498">
        <v>0</v>
      </c>
      <c r="H498">
        <v>174.61</v>
      </c>
      <c r="I498" s="52">
        <v>0.48399999999999999</v>
      </c>
      <c r="J498" s="58">
        <f>IF(Model_Time!$F498="---","---",(Model_Time!$F498/K498)-1)</f>
        <v>0</v>
      </c>
      <c r="K498" s="20">
        <f>IF(AND(Model_Time!$B498=0,Model_Time!$C498=0),Model_Time!$F498,K497)</f>
        <v>740</v>
      </c>
      <c r="M498" s="23"/>
    </row>
    <row r="499" spans="1:13" x14ac:dyDescent="0.3">
      <c r="A499" t="s">
        <v>521</v>
      </c>
      <c r="B499">
        <v>2</v>
      </c>
      <c r="C499">
        <v>25</v>
      </c>
      <c r="D499">
        <v>0.1</v>
      </c>
      <c r="E499" t="s">
        <v>0</v>
      </c>
      <c r="F499">
        <v>748</v>
      </c>
      <c r="G499">
        <v>0</v>
      </c>
      <c r="H499">
        <v>249.26</v>
      </c>
      <c r="I499" s="52">
        <v>0</v>
      </c>
      <c r="J499" s="57">
        <f>IF(Model_Time!$F499="---","---",(Model_Time!$F499/K499)-1)</f>
        <v>1.08108108108107E-2</v>
      </c>
      <c r="K499" s="20">
        <f>IF(AND(Model_Time!$B499=0,Model_Time!$C499=0),Model_Time!$F499,K498)</f>
        <v>740</v>
      </c>
      <c r="M499" s="23"/>
    </row>
    <row r="500" spans="1:13" x14ac:dyDescent="0.3">
      <c r="A500" t="s">
        <v>521</v>
      </c>
      <c r="B500">
        <v>2</v>
      </c>
      <c r="C500">
        <v>25</v>
      </c>
      <c r="D500">
        <v>0.15</v>
      </c>
      <c r="E500" t="s">
        <v>0</v>
      </c>
      <c r="F500">
        <v>748</v>
      </c>
      <c r="G500">
        <v>0</v>
      </c>
      <c r="H500">
        <v>427.28</v>
      </c>
      <c r="I500" s="52">
        <v>5.8000000000000003E-2</v>
      </c>
      <c r="J500" s="58">
        <f>IF(Model_Time!$F500="---","---",(Model_Time!$F500/K500)-1)</f>
        <v>1.08108108108107E-2</v>
      </c>
      <c r="K500" s="20">
        <f>IF(AND(Model_Time!$B500=0,Model_Time!$C500=0),Model_Time!$F500,K499)</f>
        <v>740</v>
      </c>
      <c r="M500" s="23"/>
    </row>
    <row r="501" spans="1:13" x14ac:dyDescent="0.3">
      <c r="A501" t="s">
        <v>521</v>
      </c>
      <c r="B501">
        <v>2</v>
      </c>
      <c r="C501">
        <v>25</v>
      </c>
      <c r="D501">
        <v>0.2</v>
      </c>
      <c r="E501" t="s">
        <v>0</v>
      </c>
      <c r="F501">
        <v>748</v>
      </c>
      <c r="G501">
        <v>0</v>
      </c>
      <c r="H501">
        <v>358.39</v>
      </c>
      <c r="I501" s="52">
        <v>0.63500000000000001</v>
      </c>
      <c r="J501" s="57">
        <f>IF(Model_Time!$F501="---","---",(Model_Time!$F501/K501)-1)</f>
        <v>1.08108108108107E-2</v>
      </c>
      <c r="K501" s="20">
        <f>IF(AND(Model_Time!$B501=0,Model_Time!$C501=0),Model_Time!$F501,K500)</f>
        <v>740</v>
      </c>
      <c r="M501" s="23"/>
    </row>
    <row r="502" spans="1:13" x14ac:dyDescent="0.3">
      <c r="A502" t="s">
        <v>521</v>
      </c>
      <c r="B502">
        <v>2</v>
      </c>
      <c r="C502">
        <v>50</v>
      </c>
      <c r="D502">
        <v>0.05</v>
      </c>
      <c r="E502" t="s">
        <v>0</v>
      </c>
      <c r="F502">
        <v>748</v>
      </c>
      <c r="G502">
        <v>0</v>
      </c>
      <c r="H502">
        <v>407.16</v>
      </c>
      <c r="I502" s="52">
        <v>0</v>
      </c>
      <c r="J502" s="58">
        <f>IF(Model_Time!$F502="---","---",(Model_Time!$F502/K502)-1)</f>
        <v>1.08108108108107E-2</v>
      </c>
      <c r="K502" s="20">
        <f>IF(AND(Model_Time!$B502=0,Model_Time!$C502=0),Model_Time!$F502,K501)</f>
        <v>740</v>
      </c>
      <c r="M502" s="23"/>
    </row>
    <row r="503" spans="1:13" x14ac:dyDescent="0.3">
      <c r="A503" t="s">
        <v>521</v>
      </c>
      <c r="B503">
        <v>2</v>
      </c>
      <c r="C503">
        <v>50</v>
      </c>
      <c r="D503">
        <v>0.1</v>
      </c>
      <c r="E503" t="s">
        <v>0</v>
      </c>
      <c r="F503">
        <v>748</v>
      </c>
      <c r="G503">
        <v>0</v>
      </c>
      <c r="H503">
        <v>392.02</v>
      </c>
      <c r="I503" s="52">
        <v>0</v>
      </c>
      <c r="J503" s="57">
        <f>IF(Model_Time!$F503="---","---",(Model_Time!$F503/K503)-1)</f>
        <v>1.08108108108107E-2</v>
      </c>
      <c r="K503" s="20">
        <f>IF(AND(Model_Time!$B503=0,Model_Time!$C503=0),Model_Time!$F503,K502)</f>
        <v>740</v>
      </c>
      <c r="M503" s="23"/>
    </row>
    <row r="504" spans="1:13" x14ac:dyDescent="0.3">
      <c r="A504" t="s">
        <v>521</v>
      </c>
      <c r="B504">
        <v>2</v>
      </c>
      <c r="C504">
        <v>50</v>
      </c>
      <c r="D504">
        <v>0.15</v>
      </c>
      <c r="E504" t="s">
        <v>0</v>
      </c>
      <c r="F504">
        <v>756</v>
      </c>
      <c r="G504">
        <v>0</v>
      </c>
      <c r="H504">
        <v>900.8</v>
      </c>
      <c r="I504" s="52">
        <v>8.9999999999999993E-3</v>
      </c>
      <c r="J504" s="58">
        <f>IF(Model_Time!$F504="---","---",(Model_Time!$F504/K504)-1)</f>
        <v>2.1621621621621623E-2</v>
      </c>
      <c r="K504" s="20">
        <f>IF(AND(Model_Time!$B504=0,Model_Time!$C504=0),Model_Time!$F504,K503)</f>
        <v>740</v>
      </c>
      <c r="M504" s="23"/>
    </row>
    <row r="505" spans="1:13" x14ac:dyDescent="0.3">
      <c r="A505" t="s">
        <v>521</v>
      </c>
      <c r="B505">
        <v>2</v>
      </c>
      <c r="C505">
        <v>50</v>
      </c>
      <c r="D505">
        <v>0.2</v>
      </c>
      <c r="E505" t="s">
        <v>0</v>
      </c>
      <c r="F505">
        <v>773</v>
      </c>
      <c r="G505">
        <v>0</v>
      </c>
      <c r="H505">
        <v>458.85</v>
      </c>
      <c r="I505" s="52">
        <v>0.16300000000000001</v>
      </c>
      <c r="J505" s="57">
        <f>IF(Model_Time!$F505="---","---",(Model_Time!$F505/K505)-1)</f>
        <v>4.4594594594594694E-2</v>
      </c>
      <c r="K505" s="20">
        <f>IF(AND(Model_Time!$B505=0,Model_Time!$C505=0),Model_Time!$F505,K504)</f>
        <v>740</v>
      </c>
      <c r="M505" s="23"/>
    </row>
    <row r="506" spans="1:13" x14ac:dyDescent="0.3">
      <c r="A506" t="s">
        <v>521</v>
      </c>
      <c r="B506">
        <v>3</v>
      </c>
      <c r="C506">
        <v>0</v>
      </c>
      <c r="D506">
        <v>0.05</v>
      </c>
      <c r="E506" t="s">
        <v>0</v>
      </c>
      <c r="F506">
        <v>748</v>
      </c>
      <c r="G506">
        <v>0</v>
      </c>
      <c r="H506">
        <v>193.69</v>
      </c>
      <c r="I506" s="52">
        <v>0</v>
      </c>
      <c r="J506" s="58">
        <f>IF(Model_Time!$F506="---","---",(Model_Time!$F506/K506)-1)</f>
        <v>1.08108108108107E-2</v>
      </c>
      <c r="K506" s="20">
        <f>IF(AND(Model_Time!$B506=0,Model_Time!$C506=0),Model_Time!$F506,K505)</f>
        <v>740</v>
      </c>
      <c r="M506" s="23"/>
    </row>
    <row r="507" spans="1:13" x14ac:dyDescent="0.3">
      <c r="A507" t="s">
        <v>521</v>
      </c>
      <c r="B507">
        <v>3</v>
      </c>
      <c r="C507">
        <v>0</v>
      </c>
      <c r="D507">
        <v>0.1</v>
      </c>
      <c r="E507" t="s">
        <v>4</v>
      </c>
      <c r="F507" t="s">
        <v>3</v>
      </c>
      <c r="G507" t="s">
        <v>3</v>
      </c>
      <c r="H507">
        <v>0.25</v>
      </c>
      <c r="J507" s="57" t="str">
        <f>IF(Model_Time!$F507="---","---",(Model_Time!$F507/K507)-1)</f>
        <v>---</v>
      </c>
      <c r="K507" s="20">
        <f>IF(AND(Model_Time!$B507=0,Model_Time!$C507=0),Model_Time!$F507,K506)</f>
        <v>740</v>
      </c>
      <c r="M507" s="23"/>
    </row>
    <row r="508" spans="1:13" x14ac:dyDescent="0.3">
      <c r="A508" t="s">
        <v>521</v>
      </c>
      <c r="B508">
        <v>3</v>
      </c>
      <c r="C508">
        <v>0</v>
      </c>
      <c r="D508">
        <v>0.15</v>
      </c>
      <c r="E508" t="s">
        <v>4</v>
      </c>
      <c r="F508" t="s">
        <v>3</v>
      </c>
      <c r="G508" t="s">
        <v>3</v>
      </c>
      <c r="H508">
        <v>0.27</v>
      </c>
      <c r="J508" s="58" t="str">
        <f>IF(Model_Time!$F508="---","---",(Model_Time!$F508/K508)-1)</f>
        <v>---</v>
      </c>
      <c r="K508" s="20">
        <f>IF(AND(Model_Time!$B508=0,Model_Time!$C508=0),Model_Time!$F508,K507)</f>
        <v>740</v>
      </c>
      <c r="M508" s="23"/>
    </row>
    <row r="509" spans="1:13" x14ac:dyDescent="0.3">
      <c r="A509" t="s">
        <v>521</v>
      </c>
      <c r="B509">
        <v>3</v>
      </c>
      <c r="C509">
        <v>0</v>
      </c>
      <c r="D509">
        <v>0.2</v>
      </c>
      <c r="E509" t="s">
        <v>4</v>
      </c>
      <c r="F509" t="s">
        <v>3</v>
      </c>
      <c r="G509" t="s">
        <v>3</v>
      </c>
      <c r="H509">
        <v>0.33</v>
      </c>
      <c r="J509" s="57" t="str">
        <f>IF(Model_Time!$F509="---","---",(Model_Time!$F509/K509)-1)</f>
        <v>---</v>
      </c>
      <c r="K509" s="20">
        <f>IF(AND(Model_Time!$B509=0,Model_Time!$C509=0),Model_Time!$F509,K508)</f>
        <v>740</v>
      </c>
      <c r="M509" s="23"/>
    </row>
    <row r="510" spans="1:13" x14ac:dyDescent="0.3">
      <c r="A510" t="s">
        <v>521</v>
      </c>
      <c r="B510">
        <v>3</v>
      </c>
      <c r="C510">
        <v>10</v>
      </c>
      <c r="D510">
        <v>0.05</v>
      </c>
      <c r="E510" t="s">
        <v>0</v>
      </c>
      <c r="F510">
        <v>748</v>
      </c>
      <c r="G510">
        <v>0</v>
      </c>
      <c r="H510">
        <v>257.7</v>
      </c>
      <c r="I510" s="52">
        <v>0</v>
      </c>
      <c r="J510" s="58">
        <f>IF(Model_Time!$F510="---","---",(Model_Time!$F510/K510)-1)</f>
        <v>1.08108108108107E-2</v>
      </c>
      <c r="K510" s="20">
        <f>IF(AND(Model_Time!$B510=0,Model_Time!$C510=0),Model_Time!$F510,K509)</f>
        <v>740</v>
      </c>
      <c r="M510" s="23"/>
    </row>
    <row r="511" spans="1:13" x14ac:dyDescent="0.3">
      <c r="A511" t="s">
        <v>521</v>
      </c>
      <c r="B511">
        <v>3</v>
      </c>
      <c r="C511">
        <v>10</v>
      </c>
      <c r="D511">
        <v>0.1</v>
      </c>
      <c r="E511" t="s">
        <v>4</v>
      </c>
      <c r="F511" t="s">
        <v>3</v>
      </c>
      <c r="G511" t="s">
        <v>3</v>
      </c>
      <c r="H511">
        <v>0.28999999999999998</v>
      </c>
      <c r="J511" s="57" t="str">
        <f>IF(Model_Time!$F511="---","---",(Model_Time!$F511/K511)-1)</f>
        <v>---</v>
      </c>
      <c r="K511" s="20">
        <f>IF(AND(Model_Time!$B511=0,Model_Time!$C511=0),Model_Time!$F511,K510)</f>
        <v>740</v>
      </c>
      <c r="M511" s="23"/>
    </row>
    <row r="512" spans="1:13" x14ac:dyDescent="0.3">
      <c r="A512" t="s">
        <v>521</v>
      </c>
      <c r="B512">
        <v>3</v>
      </c>
      <c r="C512">
        <v>10</v>
      </c>
      <c r="D512">
        <v>0.15</v>
      </c>
      <c r="E512" t="s">
        <v>4</v>
      </c>
      <c r="F512" t="s">
        <v>3</v>
      </c>
      <c r="G512" t="s">
        <v>3</v>
      </c>
      <c r="H512">
        <v>0.3</v>
      </c>
      <c r="J512" s="58" t="str">
        <f>IF(Model_Time!$F512="---","---",(Model_Time!$F512/K512)-1)</f>
        <v>---</v>
      </c>
      <c r="K512" s="20">
        <f>IF(AND(Model_Time!$B512=0,Model_Time!$C512=0),Model_Time!$F512,K511)</f>
        <v>740</v>
      </c>
      <c r="M512" s="23"/>
    </row>
    <row r="513" spans="1:13" x14ac:dyDescent="0.3">
      <c r="A513" t="s">
        <v>521</v>
      </c>
      <c r="B513">
        <v>3</v>
      </c>
      <c r="C513">
        <v>10</v>
      </c>
      <c r="D513">
        <v>0.2</v>
      </c>
      <c r="E513" t="s">
        <v>4</v>
      </c>
      <c r="F513" t="s">
        <v>3</v>
      </c>
      <c r="G513" t="s">
        <v>3</v>
      </c>
      <c r="H513">
        <v>0.25</v>
      </c>
      <c r="J513" s="57" t="str">
        <f>IF(Model_Time!$F513="---","---",(Model_Time!$F513/K513)-1)</f>
        <v>---</v>
      </c>
      <c r="K513" s="20">
        <f>IF(AND(Model_Time!$B513=0,Model_Time!$C513=0),Model_Time!$F513,K512)</f>
        <v>740</v>
      </c>
      <c r="M513" s="23"/>
    </row>
    <row r="514" spans="1:13" x14ac:dyDescent="0.3">
      <c r="A514" t="s">
        <v>521</v>
      </c>
      <c r="B514">
        <v>3</v>
      </c>
      <c r="C514">
        <v>25</v>
      </c>
      <c r="D514">
        <v>0.05</v>
      </c>
      <c r="E514" t="s">
        <v>0</v>
      </c>
      <c r="F514">
        <v>748</v>
      </c>
      <c r="G514">
        <v>0</v>
      </c>
      <c r="H514">
        <v>33.93</v>
      </c>
      <c r="I514" s="52">
        <v>0</v>
      </c>
      <c r="J514" s="58">
        <f>IF(Model_Time!$F514="---","---",(Model_Time!$F514/K514)-1)</f>
        <v>1.08108108108107E-2</v>
      </c>
      <c r="K514" s="20">
        <f>IF(AND(Model_Time!$B514=0,Model_Time!$C514=0),Model_Time!$F514,K513)</f>
        <v>740</v>
      </c>
      <c r="M514" s="23"/>
    </row>
    <row r="515" spans="1:13" x14ac:dyDescent="0.3">
      <c r="A515" t="s">
        <v>521</v>
      </c>
      <c r="B515">
        <v>3</v>
      </c>
      <c r="C515">
        <v>25</v>
      </c>
      <c r="D515">
        <v>0.1</v>
      </c>
      <c r="E515" t="s">
        <v>4</v>
      </c>
      <c r="F515" t="s">
        <v>3</v>
      </c>
      <c r="G515" t="s">
        <v>3</v>
      </c>
      <c r="H515">
        <v>0.25</v>
      </c>
      <c r="J515" s="57" t="str">
        <f>IF(Model_Time!$F515="---","---",(Model_Time!$F515/K515)-1)</f>
        <v>---</v>
      </c>
      <c r="K515" s="20">
        <f>IF(AND(Model_Time!$B515=0,Model_Time!$C515=0),Model_Time!$F515,K514)</f>
        <v>740</v>
      </c>
      <c r="M515" s="23"/>
    </row>
    <row r="516" spans="1:13" x14ac:dyDescent="0.3">
      <c r="A516" t="s">
        <v>521</v>
      </c>
      <c r="B516">
        <v>3</v>
      </c>
      <c r="C516">
        <v>25</v>
      </c>
      <c r="D516">
        <v>0.15</v>
      </c>
      <c r="E516" t="s">
        <v>4</v>
      </c>
      <c r="F516" t="s">
        <v>3</v>
      </c>
      <c r="G516" t="s">
        <v>3</v>
      </c>
      <c r="H516">
        <v>0.21</v>
      </c>
      <c r="J516" s="58" t="str">
        <f>IF(Model_Time!$F516="---","---",(Model_Time!$F516/K516)-1)</f>
        <v>---</v>
      </c>
      <c r="K516" s="20">
        <f>IF(AND(Model_Time!$B516=0,Model_Time!$C516=0),Model_Time!$F516,K515)</f>
        <v>740</v>
      </c>
      <c r="M516" s="23"/>
    </row>
    <row r="517" spans="1:13" x14ac:dyDescent="0.3">
      <c r="A517" t="s">
        <v>521</v>
      </c>
      <c r="B517">
        <v>3</v>
      </c>
      <c r="C517">
        <v>25</v>
      </c>
      <c r="D517">
        <v>0.2</v>
      </c>
      <c r="E517" t="s">
        <v>4</v>
      </c>
      <c r="F517" t="s">
        <v>3</v>
      </c>
      <c r="G517" t="s">
        <v>3</v>
      </c>
      <c r="H517">
        <v>0.26</v>
      </c>
      <c r="J517" s="57" t="str">
        <f>IF(Model_Time!$F517="---","---",(Model_Time!$F517/K517)-1)</f>
        <v>---</v>
      </c>
      <c r="K517" s="20">
        <f>IF(AND(Model_Time!$B517=0,Model_Time!$C517=0),Model_Time!$F517,K516)</f>
        <v>740</v>
      </c>
      <c r="M517" s="23"/>
    </row>
    <row r="518" spans="1:13" x14ac:dyDescent="0.3">
      <c r="A518" t="s">
        <v>521</v>
      </c>
      <c r="B518">
        <v>3</v>
      </c>
      <c r="C518">
        <v>50</v>
      </c>
      <c r="D518">
        <v>0.05</v>
      </c>
      <c r="E518" t="s">
        <v>0</v>
      </c>
      <c r="F518">
        <v>748</v>
      </c>
      <c r="G518">
        <v>0</v>
      </c>
      <c r="H518">
        <v>101.99</v>
      </c>
      <c r="I518" s="52">
        <v>0</v>
      </c>
      <c r="J518" s="58">
        <f>IF(Model_Time!$F518="---","---",(Model_Time!$F518/K518)-1)</f>
        <v>1.08108108108107E-2</v>
      </c>
      <c r="K518" s="20">
        <f>IF(AND(Model_Time!$B518=0,Model_Time!$C518=0),Model_Time!$F518,K517)</f>
        <v>740</v>
      </c>
      <c r="M518" s="23"/>
    </row>
    <row r="519" spans="1:13" x14ac:dyDescent="0.3">
      <c r="A519" t="s">
        <v>521</v>
      </c>
      <c r="B519">
        <v>3</v>
      </c>
      <c r="C519">
        <v>50</v>
      </c>
      <c r="D519">
        <v>0.1</v>
      </c>
      <c r="E519" t="s">
        <v>4</v>
      </c>
      <c r="F519" t="s">
        <v>3</v>
      </c>
      <c r="G519" t="s">
        <v>3</v>
      </c>
      <c r="H519">
        <v>0.28000000000000003</v>
      </c>
      <c r="J519" s="57" t="str">
        <f>IF(Model_Time!$F519="---","---",(Model_Time!$F519/K519)-1)</f>
        <v>---</v>
      </c>
      <c r="K519" s="20">
        <f>IF(AND(Model_Time!$B519=0,Model_Time!$C519=0),Model_Time!$F519,K518)</f>
        <v>740</v>
      </c>
      <c r="M519" s="23"/>
    </row>
    <row r="520" spans="1:13" x14ac:dyDescent="0.3">
      <c r="A520" t="s">
        <v>521</v>
      </c>
      <c r="B520">
        <v>3</v>
      </c>
      <c r="C520">
        <v>50</v>
      </c>
      <c r="D520">
        <v>0.15</v>
      </c>
      <c r="E520" t="s">
        <v>4</v>
      </c>
      <c r="F520" t="s">
        <v>3</v>
      </c>
      <c r="G520" t="s">
        <v>3</v>
      </c>
      <c r="H520">
        <v>0.28000000000000003</v>
      </c>
      <c r="J520" s="58" t="str">
        <f>IF(Model_Time!$F520="---","---",(Model_Time!$F520/K520)-1)</f>
        <v>---</v>
      </c>
      <c r="K520" s="20">
        <f>IF(AND(Model_Time!$B520=0,Model_Time!$C520=0),Model_Time!$F520,K519)</f>
        <v>740</v>
      </c>
      <c r="M520" s="23"/>
    </row>
    <row r="521" spans="1:13" x14ac:dyDescent="0.3">
      <c r="A521" t="s">
        <v>521</v>
      </c>
      <c r="B521">
        <v>3</v>
      </c>
      <c r="C521">
        <v>50</v>
      </c>
      <c r="D521">
        <v>0.2</v>
      </c>
      <c r="E521" t="s">
        <v>4</v>
      </c>
      <c r="F521" t="s">
        <v>3</v>
      </c>
      <c r="G521" t="s">
        <v>3</v>
      </c>
      <c r="H521">
        <v>0.31</v>
      </c>
      <c r="J521" s="57" t="str">
        <f>IF(Model_Time!$F521="---","---",(Model_Time!$F521/K521)-1)</f>
        <v>---</v>
      </c>
      <c r="K521" s="20">
        <f>IF(AND(Model_Time!$B521=0,Model_Time!$C521=0),Model_Time!$F521,K520)</f>
        <v>740</v>
      </c>
      <c r="M521" s="23"/>
    </row>
    <row r="522" spans="1:13" x14ac:dyDescent="0.3">
      <c r="A522" t="s">
        <v>516</v>
      </c>
      <c r="B522">
        <v>0</v>
      </c>
      <c r="C522">
        <v>0</v>
      </c>
      <c r="D522">
        <v>0.05</v>
      </c>
      <c r="E522" t="s">
        <v>0</v>
      </c>
      <c r="F522">
        <v>966</v>
      </c>
      <c r="G522">
        <v>0</v>
      </c>
      <c r="H522">
        <v>826.09</v>
      </c>
      <c r="I522" s="52">
        <v>6.5000000000000002E-2</v>
      </c>
      <c r="J522" s="58">
        <f>IF(Model_Time!$F522="---","---",(Model_Time!$F522/K522)-1)</f>
        <v>0</v>
      </c>
      <c r="K522" s="20">
        <f>IF(AND(Model_Time!$B522=0,Model_Time!$C522=0),Model_Time!$F522,K521)</f>
        <v>966</v>
      </c>
      <c r="M522" s="23"/>
    </row>
    <row r="523" spans="1:13" x14ac:dyDescent="0.3">
      <c r="A523" t="s">
        <v>516</v>
      </c>
      <c r="B523">
        <v>0</v>
      </c>
      <c r="C523">
        <v>0</v>
      </c>
      <c r="D523">
        <v>0.1</v>
      </c>
      <c r="E523" t="s">
        <v>0</v>
      </c>
      <c r="F523">
        <v>966</v>
      </c>
      <c r="G523">
        <v>0</v>
      </c>
      <c r="H523">
        <v>822.02</v>
      </c>
      <c r="I523" s="52">
        <v>1</v>
      </c>
      <c r="J523" s="57">
        <f>IF(Model_Time!$F523="---","---",(Model_Time!$F523/K523)-1)</f>
        <v>0</v>
      </c>
      <c r="K523" s="20">
        <f>IF(AND(Model_Time!$B523=0,Model_Time!$C523=0),Model_Time!$F523,K522)</f>
        <v>966</v>
      </c>
      <c r="M523" s="23"/>
    </row>
    <row r="524" spans="1:13" x14ac:dyDescent="0.3">
      <c r="A524" t="s">
        <v>516</v>
      </c>
      <c r="B524">
        <v>0</v>
      </c>
      <c r="C524">
        <v>0</v>
      </c>
      <c r="D524">
        <v>0.15</v>
      </c>
      <c r="E524" t="s">
        <v>0</v>
      </c>
      <c r="F524">
        <v>966</v>
      </c>
      <c r="G524">
        <v>0</v>
      </c>
      <c r="H524">
        <v>827.94</v>
      </c>
      <c r="I524" s="52">
        <v>1</v>
      </c>
      <c r="J524" s="58">
        <f>IF(Model_Time!$F524="---","---",(Model_Time!$F524/K524)-1)</f>
        <v>0</v>
      </c>
      <c r="K524" s="20">
        <f>IF(AND(Model_Time!$B524=0,Model_Time!$C524=0),Model_Time!$F524,K523)</f>
        <v>966</v>
      </c>
      <c r="M524" s="23"/>
    </row>
    <row r="525" spans="1:13" x14ac:dyDescent="0.3">
      <c r="A525" t="s">
        <v>516</v>
      </c>
      <c r="B525">
        <v>0</v>
      </c>
      <c r="C525">
        <v>0</v>
      </c>
      <c r="D525">
        <v>0.2</v>
      </c>
      <c r="E525" t="s">
        <v>0</v>
      </c>
      <c r="F525">
        <v>966</v>
      </c>
      <c r="G525">
        <v>0</v>
      </c>
      <c r="H525">
        <v>818.96</v>
      </c>
      <c r="I525" s="52">
        <v>1</v>
      </c>
      <c r="J525" s="57">
        <f>IF(Model_Time!$F525="---","---",(Model_Time!$F525/K525)-1)</f>
        <v>0</v>
      </c>
      <c r="K525" s="20">
        <f>IF(AND(Model_Time!$B525=0,Model_Time!$C525=0),Model_Time!$F525,K524)</f>
        <v>966</v>
      </c>
      <c r="M525" s="23"/>
    </row>
    <row r="526" spans="1:13" x14ac:dyDescent="0.3">
      <c r="A526" t="s">
        <v>516</v>
      </c>
      <c r="B526">
        <v>1</v>
      </c>
      <c r="C526">
        <v>5</v>
      </c>
      <c r="D526">
        <v>0.05</v>
      </c>
      <c r="E526" t="s">
        <v>0</v>
      </c>
      <c r="F526">
        <v>966</v>
      </c>
      <c r="G526">
        <v>0</v>
      </c>
      <c r="H526">
        <v>1097.57</v>
      </c>
      <c r="I526" s="52">
        <v>6.5000000000000002E-2</v>
      </c>
      <c r="J526" s="58">
        <f>IF(Model_Time!$F526="---","---",(Model_Time!$F526/K526)-1)</f>
        <v>0</v>
      </c>
      <c r="K526" s="20">
        <f>IF(AND(Model_Time!$B526=0,Model_Time!$C526=0),Model_Time!$F526,K525)</f>
        <v>966</v>
      </c>
      <c r="M526" s="23"/>
    </row>
    <row r="527" spans="1:13" x14ac:dyDescent="0.3">
      <c r="A527" t="s">
        <v>516</v>
      </c>
      <c r="B527">
        <v>1</v>
      </c>
      <c r="C527">
        <v>5</v>
      </c>
      <c r="D527">
        <v>0.1</v>
      </c>
      <c r="E527" t="s">
        <v>0</v>
      </c>
      <c r="F527">
        <v>966</v>
      </c>
      <c r="G527">
        <v>0</v>
      </c>
      <c r="H527">
        <v>938.72</v>
      </c>
      <c r="I527" s="52">
        <v>1</v>
      </c>
      <c r="J527" s="57">
        <f>IF(Model_Time!$F527="---","---",(Model_Time!$F527/K527)-1)</f>
        <v>0</v>
      </c>
      <c r="K527" s="20">
        <f>IF(AND(Model_Time!$B527=0,Model_Time!$C527=0),Model_Time!$F527,K526)</f>
        <v>966</v>
      </c>
      <c r="M527" s="23"/>
    </row>
    <row r="528" spans="1:13" x14ac:dyDescent="0.3">
      <c r="A528" t="s">
        <v>516</v>
      </c>
      <c r="B528">
        <v>1</v>
      </c>
      <c r="C528">
        <v>5</v>
      </c>
      <c r="D528">
        <v>0.15</v>
      </c>
      <c r="E528" t="s">
        <v>0</v>
      </c>
      <c r="F528">
        <v>966</v>
      </c>
      <c r="G528">
        <v>0</v>
      </c>
      <c r="H528">
        <v>754.04</v>
      </c>
      <c r="I528" s="52">
        <v>1</v>
      </c>
      <c r="J528" s="58">
        <f>IF(Model_Time!$F528="---","---",(Model_Time!$F528/K528)-1)</f>
        <v>0</v>
      </c>
      <c r="K528" s="20">
        <f>IF(AND(Model_Time!$B528=0,Model_Time!$C528=0),Model_Time!$F528,K527)</f>
        <v>966</v>
      </c>
      <c r="M528" s="23"/>
    </row>
    <row r="529" spans="1:13" x14ac:dyDescent="0.3">
      <c r="A529" t="s">
        <v>516</v>
      </c>
      <c r="B529">
        <v>1</v>
      </c>
      <c r="C529">
        <v>5</v>
      </c>
      <c r="D529">
        <v>0.2</v>
      </c>
      <c r="E529" t="s">
        <v>0</v>
      </c>
      <c r="F529">
        <v>966</v>
      </c>
      <c r="G529">
        <v>0</v>
      </c>
      <c r="H529">
        <v>1002.58</v>
      </c>
      <c r="I529" s="52">
        <v>1</v>
      </c>
      <c r="J529" s="57">
        <f>IF(Model_Time!$F529="---","---",(Model_Time!$F529/K529)-1)</f>
        <v>0</v>
      </c>
      <c r="K529" s="20">
        <f>IF(AND(Model_Time!$B529=0,Model_Time!$C529=0),Model_Time!$F529,K528)</f>
        <v>966</v>
      </c>
      <c r="M529" s="23"/>
    </row>
    <row r="530" spans="1:13" x14ac:dyDescent="0.3">
      <c r="A530" t="s">
        <v>516</v>
      </c>
      <c r="B530">
        <v>1</v>
      </c>
      <c r="C530">
        <v>10</v>
      </c>
      <c r="D530">
        <v>0.05</v>
      </c>
      <c r="E530" t="s">
        <v>0</v>
      </c>
      <c r="F530">
        <v>966</v>
      </c>
      <c r="G530">
        <v>0</v>
      </c>
      <c r="H530">
        <v>1130.82</v>
      </c>
      <c r="I530" s="52">
        <v>6.5000000000000002E-2</v>
      </c>
      <c r="J530" s="58">
        <f>IF(Model_Time!$F530="---","---",(Model_Time!$F530/K530)-1)</f>
        <v>0</v>
      </c>
      <c r="K530" s="20">
        <f>IF(AND(Model_Time!$B530=0,Model_Time!$C530=0),Model_Time!$F530,K529)</f>
        <v>966</v>
      </c>
      <c r="M530" s="23"/>
    </row>
    <row r="531" spans="1:13" x14ac:dyDescent="0.3">
      <c r="A531" t="s">
        <v>516</v>
      </c>
      <c r="B531">
        <v>1</v>
      </c>
      <c r="C531">
        <v>10</v>
      </c>
      <c r="D531">
        <v>0.1</v>
      </c>
      <c r="E531" t="s">
        <v>0</v>
      </c>
      <c r="F531">
        <v>966</v>
      </c>
      <c r="G531">
        <v>0</v>
      </c>
      <c r="H531">
        <v>921.52</v>
      </c>
      <c r="I531" s="52">
        <v>1</v>
      </c>
      <c r="J531" s="57">
        <f>IF(Model_Time!$F531="---","---",(Model_Time!$F531/K531)-1)</f>
        <v>0</v>
      </c>
      <c r="K531" s="20">
        <f>IF(AND(Model_Time!$B531=0,Model_Time!$C531=0),Model_Time!$F531,K530)</f>
        <v>966</v>
      </c>
      <c r="M531" s="23"/>
    </row>
    <row r="532" spans="1:13" x14ac:dyDescent="0.3">
      <c r="A532" t="s">
        <v>516</v>
      </c>
      <c r="B532">
        <v>1</v>
      </c>
      <c r="C532">
        <v>10</v>
      </c>
      <c r="D532">
        <v>0.15</v>
      </c>
      <c r="E532" t="s">
        <v>0</v>
      </c>
      <c r="F532">
        <v>966</v>
      </c>
      <c r="G532">
        <v>0</v>
      </c>
      <c r="H532">
        <v>796.2</v>
      </c>
      <c r="I532" s="52">
        <v>1</v>
      </c>
      <c r="J532" s="58">
        <f>IF(Model_Time!$F532="---","---",(Model_Time!$F532/K532)-1)</f>
        <v>0</v>
      </c>
      <c r="K532" s="20">
        <f>IF(AND(Model_Time!$B532=0,Model_Time!$C532=0),Model_Time!$F532,K531)</f>
        <v>966</v>
      </c>
      <c r="M532" s="23"/>
    </row>
    <row r="533" spans="1:13" x14ac:dyDescent="0.3">
      <c r="A533" t="s">
        <v>516</v>
      </c>
      <c r="B533">
        <v>1</v>
      </c>
      <c r="C533">
        <v>10</v>
      </c>
      <c r="D533">
        <v>0.2</v>
      </c>
      <c r="E533" t="s">
        <v>0</v>
      </c>
      <c r="F533">
        <v>966</v>
      </c>
      <c r="G533">
        <v>0</v>
      </c>
      <c r="H533">
        <v>1082.24</v>
      </c>
      <c r="I533" s="52">
        <v>1</v>
      </c>
      <c r="J533" s="57">
        <f>IF(Model_Time!$F533="---","---",(Model_Time!$F533/K533)-1)</f>
        <v>0</v>
      </c>
      <c r="K533" s="20">
        <f>IF(AND(Model_Time!$B533=0,Model_Time!$C533=0),Model_Time!$F533,K532)</f>
        <v>966</v>
      </c>
      <c r="M533" s="23"/>
    </row>
    <row r="534" spans="1:13" x14ac:dyDescent="0.3">
      <c r="A534" t="s">
        <v>516</v>
      </c>
      <c r="B534">
        <v>1</v>
      </c>
      <c r="C534">
        <v>25</v>
      </c>
      <c r="D534">
        <v>0.05</v>
      </c>
      <c r="E534" t="s">
        <v>0</v>
      </c>
      <c r="F534">
        <v>966</v>
      </c>
      <c r="G534">
        <v>0</v>
      </c>
      <c r="H534">
        <v>1090.58</v>
      </c>
      <c r="I534" s="52">
        <v>6.3E-2</v>
      </c>
      <c r="J534" s="58">
        <f>IF(Model_Time!$F534="---","---",(Model_Time!$F534/K534)-1)</f>
        <v>0</v>
      </c>
      <c r="K534" s="20">
        <f>IF(AND(Model_Time!$B534=0,Model_Time!$C534=0),Model_Time!$F534,K533)</f>
        <v>966</v>
      </c>
      <c r="M534" s="23"/>
    </row>
    <row r="535" spans="1:13" x14ac:dyDescent="0.3">
      <c r="A535" t="s">
        <v>516</v>
      </c>
      <c r="B535">
        <v>1</v>
      </c>
      <c r="C535">
        <v>25</v>
      </c>
      <c r="D535">
        <v>0.1</v>
      </c>
      <c r="E535" t="s">
        <v>0</v>
      </c>
      <c r="F535">
        <v>978</v>
      </c>
      <c r="G535">
        <v>0</v>
      </c>
      <c r="H535">
        <v>926.57</v>
      </c>
      <c r="I535" s="52">
        <v>0.13600000000000001</v>
      </c>
      <c r="J535" s="57">
        <f>IF(Model_Time!$F535="---","---",(Model_Time!$F535/K535)-1)</f>
        <v>1.2422360248447228E-2</v>
      </c>
      <c r="K535" s="20">
        <f>IF(AND(Model_Time!$B535=0,Model_Time!$C535=0),Model_Time!$F535,K534)</f>
        <v>966</v>
      </c>
      <c r="M535" s="23"/>
    </row>
    <row r="536" spans="1:13" x14ac:dyDescent="0.3">
      <c r="A536" t="s">
        <v>516</v>
      </c>
      <c r="B536">
        <v>1</v>
      </c>
      <c r="C536">
        <v>25</v>
      </c>
      <c r="D536">
        <v>0.15</v>
      </c>
      <c r="E536" t="s">
        <v>0</v>
      </c>
      <c r="F536">
        <v>979</v>
      </c>
      <c r="G536">
        <v>0</v>
      </c>
      <c r="H536">
        <v>554.19000000000005</v>
      </c>
      <c r="I536" s="52">
        <v>0.85799999999999998</v>
      </c>
      <c r="J536" s="58">
        <f>IF(Model_Time!$F536="---","---",(Model_Time!$F536/K536)-1)</f>
        <v>1.3457556935817738E-2</v>
      </c>
      <c r="K536" s="20">
        <f>IF(AND(Model_Time!$B536=0,Model_Time!$C536=0),Model_Time!$F536,K535)</f>
        <v>966</v>
      </c>
      <c r="M536" s="23"/>
    </row>
    <row r="537" spans="1:13" x14ac:dyDescent="0.3">
      <c r="A537" t="s">
        <v>516</v>
      </c>
      <c r="B537">
        <v>1</v>
      </c>
      <c r="C537">
        <v>25</v>
      </c>
      <c r="D537">
        <v>0.2</v>
      </c>
      <c r="E537" t="s">
        <v>0</v>
      </c>
      <c r="F537">
        <v>988</v>
      </c>
      <c r="G537">
        <v>0</v>
      </c>
      <c r="H537">
        <v>823.03</v>
      </c>
      <c r="I537" s="52">
        <v>0.75900000000000001</v>
      </c>
      <c r="J537" s="57">
        <f>IF(Model_Time!$F537="---","---",(Model_Time!$F537/K537)-1)</f>
        <v>2.2774327122153215E-2</v>
      </c>
      <c r="K537" s="20">
        <f>IF(AND(Model_Time!$B537=0,Model_Time!$C537=0),Model_Time!$F537,K536)</f>
        <v>966</v>
      </c>
      <c r="M537" s="23"/>
    </row>
    <row r="538" spans="1:13" x14ac:dyDescent="0.3">
      <c r="A538" t="s">
        <v>516</v>
      </c>
      <c r="B538">
        <v>1</v>
      </c>
      <c r="C538">
        <v>50</v>
      </c>
      <c r="D538">
        <v>0.05</v>
      </c>
      <c r="E538" t="s">
        <v>0</v>
      </c>
      <c r="F538">
        <v>971</v>
      </c>
      <c r="G538">
        <v>0</v>
      </c>
      <c r="H538">
        <v>1348.37</v>
      </c>
      <c r="I538" s="52">
        <v>1.9E-2</v>
      </c>
      <c r="J538" s="58">
        <f>IF(Model_Time!$F538="---","---",(Model_Time!$F538/K538)-1)</f>
        <v>5.1759834368529933E-3</v>
      </c>
      <c r="K538" s="20">
        <f>IF(AND(Model_Time!$B538=0,Model_Time!$C538=0),Model_Time!$F538,K537)</f>
        <v>966</v>
      </c>
      <c r="M538" s="23"/>
    </row>
    <row r="539" spans="1:13" x14ac:dyDescent="0.3">
      <c r="A539" t="s">
        <v>516</v>
      </c>
      <c r="B539">
        <v>1</v>
      </c>
      <c r="C539">
        <v>50</v>
      </c>
      <c r="D539">
        <v>0.1</v>
      </c>
      <c r="E539" t="s">
        <v>0</v>
      </c>
      <c r="F539">
        <v>986</v>
      </c>
      <c r="G539">
        <v>0</v>
      </c>
      <c r="H539">
        <v>1159.6500000000001</v>
      </c>
      <c r="I539" s="52">
        <v>0</v>
      </c>
      <c r="J539" s="57">
        <f>IF(Model_Time!$F539="---","---",(Model_Time!$F539/K539)-1)</f>
        <v>2.0703933747411973E-2</v>
      </c>
      <c r="K539" s="20">
        <f>IF(AND(Model_Time!$B539=0,Model_Time!$C539=0),Model_Time!$F539,K538)</f>
        <v>966</v>
      </c>
      <c r="M539" s="23"/>
    </row>
    <row r="540" spans="1:13" x14ac:dyDescent="0.3">
      <c r="A540" t="s">
        <v>516</v>
      </c>
      <c r="B540">
        <v>1</v>
      </c>
      <c r="C540">
        <v>50</v>
      </c>
      <c r="D540">
        <v>0.15</v>
      </c>
      <c r="E540" t="s">
        <v>0</v>
      </c>
      <c r="F540">
        <v>992</v>
      </c>
      <c r="G540">
        <v>0</v>
      </c>
      <c r="H540">
        <v>1405.42</v>
      </c>
      <c r="I540" s="52">
        <v>1.9E-2</v>
      </c>
      <c r="J540" s="58">
        <f>IF(Model_Time!$F540="---","---",(Model_Time!$F540/K540)-1)</f>
        <v>2.6915113871635699E-2</v>
      </c>
      <c r="K540" s="20">
        <f>IF(AND(Model_Time!$B540=0,Model_Time!$C540=0),Model_Time!$F540,K539)</f>
        <v>966</v>
      </c>
      <c r="M540" s="23"/>
    </row>
    <row r="541" spans="1:13" x14ac:dyDescent="0.3">
      <c r="A541" t="s">
        <v>516</v>
      </c>
      <c r="B541">
        <v>1</v>
      </c>
      <c r="C541">
        <v>50</v>
      </c>
      <c r="D541">
        <v>0.2</v>
      </c>
      <c r="E541" t="s">
        <v>0</v>
      </c>
      <c r="F541">
        <v>1019</v>
      </c>
      <c r="G541">
        <v>0</v>
      </c>
      <c r="H541">
        <v>3283.12</v>
      </c>
      <c r="I541" s="52">
        <v>2.8000000000000001E-2</v>
      </c>
      <c r="J541" s="57">
        <f>IF(Model_Time!$F541="---","---",(Model_Time!$F541/K541)-1)</f>
        <v>5.4865424430641907E-2</v>
      </c>
      <c r="K541" s="20">
        <f>IF(AND(Model_Time!$B541=0,Model_Time!$C541=0),Model_Time!$F541,K540)</f>
        <v>966</v>
      </c>
      <c r="M541" s="23"/>
    </row>
    <row r="542" spans="1:13" x14ac:dyDescent="0.3">
      <c r="A542" t="s">
        <v>516</v>
      </c>
      <c r="B542">
        <v>2</v>
      </c>
      <c r="C542">
        <v>5</v>
      </c>
      <c r="D542">
        <v>0.05</v>
      </c>
      <c r="E542" t="s">
        <v>0</v>
      </c>
      <c r="F542">
        <v>966</v>
      </c>
      <c r="G542">
        <v>0</v>
      </c>
      <c r="H542">
        <v>506.28</v>
      </c>
      <c r="I542" s="52">
        <v>6.5000000000000002E-2</v>
      </c>
      <c r="J542" s="58">
        <f>IF(Model_Time!$F542="---","---",(Model_Time!$F542/K542)-1)</f>
        <v>0</v>
      </c>
      <c r="K542" s="20">
        <f>IF(AND(Model_Time!$B542=0,Model_Time!$C542=0),Model_Time!$F542,K541)</f>
        <v>966</v>
      </c>
      <c r="M542" s="23"/>
    </row>
    <row r="543" spans="1:13" x14ac:dyDescent="0.3">
      <c r="A543" t="s">
        <v>516</v>
      </c>
      <c r="B543">
        <v>2</v>
      </c>
      <c r="C543">
        <v>5</v>
      </c>
      <c r="D543">
        <v>0.1</v>
      </c>
      <c r="E543" t="s">
        <v>0</v>
      </c>
      <c r="F543">
        <v>966</v>
      </c>
      <c r="G543">
        <v>0</v>
      </c>
      <c r="H543">
        <v>746.1</v>
      </c>
      <c r="I543" s="52">
        <v>1</v>
      </c>
      <c r="J543" s="57">
        <f>IF(Model_Time!$F543="---","---",(Model_Time!$F543/K543)-1)</f>
        <v>0</v>
      </c>
      <c r="K543" s="20">
        <f>IF(AND(Model_Time!$B543=0,Model_Time!$C543=0),Model_Time!$F543,K542)</f>
        <v>966</v>
      </c>
      <c r="M543" s="23"/>
    </row>
    <row r="544" spans="1:13" x14ac:dyDescent="0.3">
      <c r="A544" t="s">
        <v>516</v>
      </c>
      <c r="B544">
        <v>2</v>
      </c>
      <c r="C544">
        <v>5</v>
      </c>
      <c r="D544">
        <v>0.15</v>
      </c>
      <c r="E544" t="s">
        <v>0</v>
      </c>
      <c r="F544">
        <v>969</v>
      </c>
      <c r="G544">
        <v>0</v>
      </c>
      <c r="H544">
        <v>803.29</v>
      </c>
      <c r="I544" s="52">
        <v>1</v>
      </c>
      <c r="J544" s="58">
        <f>IF(Model_Time!$F544="---","---",(Model_Time!$F544/K544)-1)</f>
        <v>3.1055900621117516E-3</v>
      </c>
      <c r="K544" s="20">
        <f>IF(AND(Model_Time!$B544=0,Model_Time!$C544=0),Model_Time!$F544,K543)</f>
        <v>966</v>
      </c>
      <c r="M544" s="23"/>
    </row>
    <row r="545" spans="1:13" x14ac:dyDescent="0.3">
      <c r="A545" t="s">
        <v>516</v>
      </c>
      <c r="B545">
        <v>2</v>
      </c>
      <c r="C545">
        <v>5</v>
      </c>
      <c r="D545">
        <v>0.2</v>
      </c>
      <c r="E545" t="s">
        <v>0</v>
      </c>
      <c r="F545">
        <v>977</v>
      </c>
      <c r="G545">
        <v>0</v>
      </c>
      <c r="H545">
        <v>423.66</v>
      </c>
      <c r="I545" s="52">
        <v>1</v>
      </c>
      <c r="J545" s="57">
        <f>IF(Model_Time!$F545="---","---",(Model_Time!$F545/K545)-1)</f>
        <v>1.1387163561076497E-2</v>
      </c>
      <c r="K545" s="20">
        <f>IF(AND(Model_Time!$B545=0,Model_Time!$C545=0),Model_Time!$F545,K544)</f>
        <v>966</v>
      </c>
      <c r="M545" s="23"/>
    </row>
    <row r="546" spans="1:13" x14ac:dyDescent="0.3">
      <c r="A546" t="s">
        <v>516</v>
      </c>
      <c r="B546">
        <v>2</v>
      </c>
      <c r="C546">
        <v>10</v>
      </c>
      <c r="D546">
        <v>0.05</v>
      </c>
      <c r="E546" t="s">
        <v>0</v>
      </c>
      <c r="F546">
        <v>966</v>
      </c>
      <c r="G546">
        <v>0</v>
      </c>
      <c r="H546">
        <v>847.9</v>
      </c>
      <c r="I546" s="52">
        <v>6.3E-2</v>
      </c>
      <c r="J546" s="58">
        <f>IF(Model_Time!$F546="---","---",(Model_Time!$F546/K546)-1)</f>
        <v>0</v>
      </c>
      <c r="K546" s="20">
        <f>IF(AND(Model_Time!$B546=0,Model_Time!$C546=0),Model_Time!$F546,K545)</f>
        <v>966</v>
      </c>
      <c r="M546" s="23"/>
    </row>
    <row r="547" spans="1:13" x14ac:dyDescent="0.3">
      <c r="A547" t="s">
        <v>516</v>
      </c>
      <c r="B547">
        <v>2</v>
      </c>
      <c r="C547">
        <v>10</v>
      </c>
      <c r="D547">
        <v>0.1</v>
      </c>
      <c r="E547" t="s">
        <v>0</v>
      </c>
      <c r="F547">
        <v>971</v>
      </c>
      <c r="G547">
        <v>0</v>
      </c>
      <c r="H547">
        <v>421.92</v>
      </c>
      <c r="I547" s="52">
        <v>0.998</v>
      </c>
      <c r="J547" s="57">
        <f>IF(Model_Time!$F547="---","---",(Model_Time!$F547/K547)-1)</f>
        <v>5.1759834368529933E-3</v>
      </c>
      <c r="K547" s="20">
        <f>IF(AND(Model_Time!$B547=0,Model_Time!$C547=0),Model_Time!$F547,K546)</f>
        <v>966</v>
      </c>
      <c r="M547" s="23"/>
    </row>
    <row r="548" spans="1:13" x14ac:dyDescent="0.3">
      <c r="A548" t="s">
        <v>516</v>
      </c>
      <c r="B548">
        <v>2</v>
      </c>
      <c r="C548">
        <v>10</v>
      </c>
      <c r="D548">
        <v>0.15</v>
      </c>
      <c r="E548" t="s">
        <v>0</v>
      </c>
      <c r="F548">
        <v>979</v>
      </c>
      <c r="G548">
        <v>0</v>
      </c>
      <c r="H548">
        <v>490.59</v>
      </c>
      <c r="I548" s="52">
        <v>0.998</v>
      </c>
      <c r="J548" s="58">
        <f>IF(Model_Time!$F548="---","---",(Model_Time!$F548/K548)-1)</f>
        <v>1.3457556935817738E-2</v>
      </c>
      <c r="K548" s="20">
        <f>IF(AND(Model_Time!$B548=0,Model_Time!$C548=0),Model_Time!$F548,K547)</f>
        <v>966</v>
      </c>
      <c r="M548" s="23"/>
    </row>
    <row r="549" spans="1:13" x14ac:dyDescent="0.3">
      <c r="A549" t="s">
        <v>516</v>
      </c>
      <c r="B549">
        <v>2</v>
      </c>
      <c r="C549">
        <v>10</v>
      </c>
      <c r="D549">
        <v>0.2</v>
      </c>
      <c r="E549" t="s">
        <v>0</v>
      </c>
      <c r="F549">
        <v>986</v>
      </c>
      <c r="G549">
        <v>0</v>
      </c>
      <c r="H549">
        <v>301.77</v>
      </c>
      <c r="I549" s="52">
        <v>0.997</v>
      </c>
      <c r="J549" s="57">
        <f>IF(Model_Time!$F549="---","---",(Model_Time!$F549/K549)-1)</f>
        <v>2.0703933747411973E-2</v>
      </c>
      <c r="K549" s="20">
        <f>IF(AND(Model_Time!$B549=0,Model_Time!$C549=0),Model_Time!$F549,K548)</f>
        <v>966</v>
      </c>
      <c r="M549" s="23"/>
    </row>
    <row r="550" spans="1:13" x14ac:dyDescent="0.3">
      <c r="A550" t="s">
        <v>516</v>
      </c>
      <c r="B550">
        <v>2</v>
      </c>
      <c r="C550">
        <v>25</v>
      </c>
      <c r="D550">
        <v>0.05</v>
      </c>
      <c r="E550" t="s">
        <v>0</v>
      </c>
      <c r="F550">
        <v>971</v>
      </c>
      <c r="G550">
        <v>0</v>
      </c>
      <c r="H550">
        <v>319.52999999999997</v>
      </c>
      <c r="I550" s="52">
        <v>6.0999999999999999E-2</v>
      </c>
      <c r="J550" s="58">
        <f>IF(Model_Time!$F550="---","---",(Model_Time!$F550/K550)-1)</f>
        <v>5.1759834368529933E-3</v>
      </c>
      <c r="K550" s="20">
        <f>IF(AND(Model_Time!$B550=0,Model_Time!$C550=0),Model_Time!$F550,K549)</f>
        <v>966</v>
      </c>
      <c r="M550" s="23"/>
    </row>
    <row r="551" spans="1:13" x14ac:dyDescent="0.3">
      <c r="A551" t="s">
        <v>516</v>
      </c>
      <c r="B551">
        <v>2</v>
      </c>
      <c r="C551">
        <v>25</v>
      </c>
      <c r="D551">
        <v>0.1</v>
      </c>
      <c r="E551" t="s">
        <v>0</v>
      </c>
      <c r="F551">
        <v>988</v>
      </c>
      <c r="G551">
        <v>0</v>
      </c>
      <c r="H551">
        <v>484.77</v>
      </c>
      <c r="I551" s="52">
        <v>0</v>
      </c>
      <c r="J551" s="57">
        <f>IF(Model_Time!$F551="---","---",(Model_Time!$F551/K551)-1)</f>
        <v>2.2774327122153215E-2</v>
      </c>
      <c r="K551" s="20">
        <f>IF(AND(Model_Time!$B551=0,Model_Time!$C551=0),Model_Time!$F551,K550)</f>
        <v>966</v>
      </c>
      <c r="M551" s="23"/>
    </row>
    <row r="552" spans="1:13" x14ac:dyDescent="0.3">
      <c r="A552" t="s">
        <v>516</v>
      </c>
      <c r="B552">
        <v>2</v>
      </c>
      <c r="C552">
        <v>25</v>
      </c>
      <c r="D552">
        <v>0.15</v>
      </c>
      <c r="E552" t="s">
        <v>0</v>
      </c>
      <c r="F552">
        <v>992</v>
      </c>
      <c r="G552">
        <v>0</v>
      </c>
      <c r="H552">
        <v>495.69</v>
      </c>
      <c r="I552" s="52">
        <v>0.14099999999999999</v>
      </c>
      <c r="J552" s="58">
        <f>IF(Model_Time!$F552="---","---",(Model_Time!$F552/K552)-1)</f>
        <v>2.6915113871635699E-2</v>
      </c>
      <c r="K552" s="20">
        <f>IF(AND(Model_Time!$B552=0,Model_Time!$C552=0),Model_Time!$F552,K551)</f>
        <v>966</v>
      </c>
      <c r="M552" s="23"/>
    </row>
    <row r="553" spans="1:13" x14ac:dyDescent="0.3">
      <c r="A553" t="s">
        <v>516</v>
      </c>
      <c r="B553">
        <v>2</v>
      </c>
      <c r="C553">
        <v>25</v>
      </c>
      <c r="D553">
        <v>0.2</v>
      </c>
      <c r="E553" t="s">
        <v>0</v>
      </c>
      <c r="F553">
        <v>1016</v>
      </c>
      <c r="G553">
        <v>0</v>
      </c>
      <c r="H553">
        <v>1653.62</v>
      </c>
      <c r="I553" s="52">
        <v>9.8000000000000004E-2</v>
      </c>
      <c r="J553" s="57">
        <f>IF(Model_Time!$F553="---","---",(Model_Time!$F553/K553)-1)</f>
        <v>5.1759834368529933E-2</v>
      </c>
      <c r="K553" s="20">
        <f>IF(AND(Model_Time!$B553=0,Model_Time!$C553=0),Model_Time!$F553,K552)</f>
        <v>966</v>
      </c>
      <c r="M553" s="23"/>
    </row>
    <row r="554" spans="1:13" x14ac:dyDescent="0.3">
      <c r="A554" t="s">
        <v>516</v>
      </c>
      <c r="B554">
        <v>2</v>
      </c>
      <c r="C554">
        <v>50</v>
      </c>
      <c r="D554">
        <v>0.05</v>
      </c>
      <c r="E554" t="s">
        <v>0</v>
      </c>
      <c r="F554">
        <v>978</v>
      </c>
      <c r="G554">
        <v>0</v>
      </c>
      <c r="H554">
        <v>662.11</v>
      </c>
      <c r="I554" s="52">
        <v>0</v>
      </c>
      <c r="J554" s="58">
        <f>IF(Model_Time!$F554="---","---",(Model_Time!$F554/K554)-1)</f>
        <v>1.2422360248447228E-2</v>
      </c>
      <c r="K554" s="20">
        <f>IF(AND(Model_Time!$B554=0,Model_Time!$C554=0),Model_Time!$F554,K553)</f>
        <v>966</v>
      </c>
      <c r="M554" s="23"/>
    </row>
    <row r="555" spans="1:13" x14ac:dyDescent="0.3">
      <c r="A555" t="s">
        <v>516</v>
      </c>
      <c r="B555">
        <v>2</v>
      </c>
      <c r="C555">
        <v>50</v>
      </c>
      <c r="D555">
        <v>0.1</v>
      </c>
      <c r="E555" t="s">
        <v>0</v>
      </c>
      <c r="F555">
        <v>988</v>
      </c>
      <c r="G555">
        <v>0</v>
      </c>
      <c r="H555">
        <v>806.06</v>
      </c>
      <c r="I555" s="52">
        <v>0</v>
      </c>
      <c r="J555" s="57">
        <f>IF(Model_Time!$F555="---","---",(Model_Time!$F555/K555)-1)</f>
        <v>2.2774327122153215E-2</v>
      </c>
      <c r="K555" s="20">
        <f>IF(AND(Model_Time!$B555=0,Model_Time!$C555=0),Model_Time!$F555,K554)</f>
        <v>966</v>
      </c>
      <c r="M555" s="23"/>
    </row>
    <row r="556" spans="1:13" x14ac:dyDescent="0.3">
      <c r="A556" t="s">
        <v>516</v>
      </c>
      <c r="B556">
        <v>2</v>
      </c>
      <c r="C556">
        <v>50</v>
      </c>
      <c r="D556">
        <v>0.15</v>
      </c>
      <c r="E556" t="s">
        <v>0</v>
      </c>
      <c r="F556">
        <v>1020</v>
      </c>
      <c r="G556">
        <v>0</v>
      </c>
      <c r="H556">
        <v>2520.25</v>
      </c>
      <c r="I556" s="52">
        <v>0</v>
      </c>
      <c r="J556" s="58">
        <f>IF(Model_Time!$F556="---","---",(Model_Time!$F556/K556)-1)</f>
        <v>5.5900621118012417E-2</v>
      </c>
      <c r="K556" s="20">
        <f>IF(AND(Model_Time!$B556=0,Model_Time!$C556=0),Model_Time!$F556,K555)</f>
        <v>966</v>
      </c>
      <c r="M556" s="23"/>
    </row>
    <row r="557" spans="1:13" x14ac:dyDescent="0.3">
      <c r="A557" t="s">
        <v>516</v>
      </c>
      <c r="B557">
        <v>2</v>
      </c>
      <c r="C557">
        <v>50</v>
      </c>
      <c r="D557">
        <v>0.2</v>
      </c>
      <c r="E557" t="s">
        <v>2</v>
      </c>
      <c r="F557" t="s">
        <v>3</v>
      </c>
      <c r="G557" t="s">
        <v>3</v>
      </c>
      <c r="H557">
        <v>3600.4</v>
      </c>
      <c r="J557" s="57" t="str">
        <f>IF(Model_Time!$F557="---","---",(Model_Time!$F557/K557)-1)</f>
        <v>---</v>
      </c>
      <c r="K557" s="20">
        <f>IF(AND(Model_Time!$B557=0,Model_Time!$C557=0),Model_Time!$F557,K556)</f>
        <v>966</v>
      </c>
      <c r="M557" s="23"/>
    </row>
    <row r="558" spans="1:13" x14ac:dyDescent="0.3">
      <c r="A558" t="s">
        <v>516</v>
      </c>
      <c r="B558">
        <v>3</v>
      </c>
      <c r="C558">
        <v>0</v>
      </c>
      <c r="D558">
        <v>0.05</v>
      </c>
      <c r="E558" t="s">
        <v>0</v>
      </c>
      <c r="F558">
        <v>988</v>
      </c>
      <c r="G558">
        <v>0</v>
      </c>
      <c r="H558">
        <v>1047.18</v>
      </c>
      <c r="I558" s="52">
        <v>0</v>
      </c>
      <c r="J558" s="58">
        <f>IF(Model_Time!$F558="---","---",(Model_Time!$F558/K558)-1)</f>
        <v>2.2774327122153215E-2</v>
      </c>
      <c r="K558" s="20">
        <f>IF(AND(Model_Time!$B558=0,Model_Time!$C558=0),Model_Time!$F558,K557)</f>
        <v>966</v>
      </c>
      <c r="M558" s="23"/>
    </row>
    <row r="559" spans="1:13" x14ac:dyDescent="0.3">
      <c r="A559" t="s">
        <v>516</v>
      </c>
      <c r="B559">
        <v>3</v>
      </c>
      <c r="C559">
        <v>0</v>
      </c>
      <c r="D559">
        <v>0.1</v>
      </c>
      <c r="E559" t="s">
        <v>4</v>
      </c>
      <c r="F559" t="s">
        <v>3</v>
      </c>
      <c r="G559" t="s">
        <v>3</v>
      </c>
      <c r="H559">
        <v>0.57999999999999996</v>
      </c>
      <c r="J559" s="57" t="str">
        <f>IF(Model_Time!$F559="---","---",(Model_Time!$F559/K559)-1)</f>
        <v>---</v>
      </c>
      <c r="K559" s="20">
        <f>IF(AND(Model_Time!$B559=0,Model_Time!$C559=0),Model_Time!$F559,K558)</f>
        <v>966</v>
      </c>
      <c r="M559" s="23"/>
    </row>
    <row r="560" spans="1:13" x14ac:dyDescent="0.3">
      <c r="A560" t="s">
        <v>516</v>
      </c>
      <c r="B560">
        <v>3</v>
      </c>
      <c r="C560">
        <v>0</v>
      </c>
      <c r="D560">
        <v>0.15</v>
      </c>
      <c r="E560" t="s">
        <v>4</v>
      </c>
      <c r="F560" t="s">
        <v>3</v>
      </c>
      <c r="G560" t="s">
        <v>3</v>
      </c>
      <c r="H560">
        <v>0.67</v>
      </c>
      <c r="J560" s="58" t="str">
        <f>IF(Model_Time!$F560="---","---",(Model_Time!$F560/K560)-1)</f>
        <v>---</v>
      </c>
      <c r="K560" s="20">
        <f>IF(AND(Model_Time!$B560=0,Model_Time!$C560=0),Model_Time!$F560,K559)</f>
        <v>966</v>
      </c>
      <c r="M560" s="23"/>
    </row>
    <row r="561" spans="1:13" x14ac:dyDescent="0.3">
      <c r="A561" t="s">
        <v>516</v>
      </c>
      <c r="B561">
        <v>3</v>
      </c>
      <c r="C561">
        <v>0</v>
      </c>
      <c r="D561">
        <v>0.2</v>
      </c>
      <c r="E561" t="s">
        <v>4</v>
      </c>
      <c r="F561" t="s">
        <v>3</v>
      </c>
      <c r="G561" t="s">
        <v>3</v>
      </c>
      <c r="H561">
        <v>0.7</v>
      </c>
      <c r="J561" s="57" t="str">
        <f>IF(Model_Time!$F561="---","---",(Model_Time!$F561/K561)-1)</f>
        <v>---</v>
      </c>
      <c r="K561" s="20">
        <f>IF(AND(Model_Time!$B561=0,Model_Time!$C561=0),Model_Time!$F561,K560)</f>
        <v>966</v>
      </c>
      <c r="M561" s="23"/>
    </row>
    <row r="562" spans="1:13" x14ac:dyDescent="0.3">
      <c r="A562" t="s">
        <v>516</v>
      </c>
      <c r="B562">
        <v>3</v>
      </c>
      <c r="C562">
        <v>10</v>
      </c>
      <c r="D562">
        <v>0.05</v>
      </c>
      <c r="E562" t="s">
        <v>0</v>
      </c>
      <c r="F562">
        <v>988</v>
      </c>
      <c r="G562">
        <v>0</v>
      </c>
      <c r="H562">
        <v>449.99</v>
      </c>
      <c r="I562" s="52">
        <v>0</v>
      </c>
      <c r="J562" s="58">
        <f>IF(Model_Time!$F562="---","---",(Model_Time!$F562/K562)-1)</f>
        <v>2.2774327122153215E-2</v>
      </c>
      <c r="K562" s="20">
        <f>IF(AND(Model_Time!$B562=0,Model_Time!$C562=0),Model_Time!$F562,K561)</f>
        <v>966</v>
      </c>
      <c r="M562" s="23"/>
    </row>
    <row r="563" spans="1:13" x14ac:dyDescent="0.3">
      <c r="A563" t="s">
        <v>516</v>
      </c>
      <c r="B563">
        <v>3</v>
      </c>
      <c r="C563">
        <v>10</v>
      </c>
      <c r="D563">
        <v>0.1</v>
      </c>
      <c r="E563" t="s">
        <v>4</v>
      </c>
      <c r="F563" t="s">
        <v>3</v>
      </c>
      <c r="G563" t="s">
        <v>3</v>
      </c>
      <c r="H563">
        <v>0.69</v>
      </c>
      <c r="J563" s="57" t="str">
        <f>IF(Model_Time!$F563="---","---",(Model_Time!$F563/K563)-1)</f>
        <v>---</v>
      </c>
      <c r="K563" s="20">
        <f>IF(AND(Model_Time!$B563=0,Model_Time!$C563=0),Model_Time!$F563,K562)</f>
        <v>966</v>
      </c>
      <c r="M563" s="23"/>
    </row>
    <row r="564" spans="1:13" x14ac:dyDescent="0.3">
      <c r="A564" t="s">
        <v>516</v>
      </c>
      <c r="B564">
        <v>3</v>
      </c>
      <c r="C564">
        <v>10</v>
      </c>
      <c r="D564">
        <v>0.15</v>
      </c>
      <c r="E564" t="s">
        <v>4</v>
      </c>
      <c r="F564" t="s">
        <v>3</v>
      </c>
      <c r="G564" t="s">
        <v>3</v>
      </c>
      <c r="H564">
        <v>0.6</v>
      </c>
      <c r="J564" s="58" t="str">
        <f>IF(Model_Time!$F564="---","---",(Model_Time!$F564/K564)-1)</f>
        <v>---</v>
      </c>
      <c r="K564" s="20">
        <f>IF(AND(Model_Time!$B564=0,Model_Time!$C564=0),Model_Time!$F564,K563)</f>
        <v>966</v>
      </c>
      <c r="M564" s="23"/>
    </row>
    <row r="565" spans="1:13" x14ac:dyDescent="0.3">
      <c r="A565" t="s">
        <v>516</v>
      </c>
      <c r="B565">
        <v>3</v>
      </c>
      <c r="C565">
        <v>10</v>
      </c>
      <c r="D565">
        <v>0.2</v>
      </c>
      <c r="E565" t="s">
        <v>4</v>
      </c>
      <c r="F565" t="s">
        <v>3</v>
      </c>
      <c r="G565" t="s">
        <v>3</v>
      </c>
      <c r="H565">
        <v>0.62</v>
      </c>
      <c r="J565" s="57" t="str">
        <f>IF(Model_Time!$F565="---","---",(Model_Time!$F565/K565)-1)</f>
        <v>---</v>
      </c>
      <c r="K565" s="20">
        <f>IF(AND(Model_Time!$B565=0,Model_Time!$C565=0),Model_Time!$F565,K564)</f>
        <v>966</v>
      </c>
      <c r="M565" s="23"/>
    </row>
    <row r="566" spans="1:13" x14ac:dyDescent="0.3">
      <c r="A566" t="s">
        <v>516</v>
      </c>
      <c r="B566">
        <v>3</v>
      </c>
      <c r="C566">
        <v>25</v>
      </c>
      <c r="D566">
        <v>0.05</v>
      </c>
      <c r="E566" t="s">
        <v>0</v>
      </c>
      <c r="F566">
        <v>988</v>
      </c>
      <c r="G566">
        <v>0</v>
      </c>
      <c r="H566">
        <v>937.31</v>
      </c>
      <c r="I566" s="52">
        <v>0</v>
      </c>
      <c r="J566" s="58">
        <f>IF(Model_Time!$F566="---","---",(Model_Time!$F566/K566)-1)</f>
        <v>2.2774327122153215E-2</v>
      </c>
      <c r="K566" s="20">
        <f>IF(AND(Model_Time!$B566=0,Model_Time!$C566=0),Model_Time!$F566,K565)</f>
        <v>966</v>
      </c>
      <c r="M566" s="23"/>
    </row>
    <row r="567" spans="1:13" x14ac:dyDescent="0.3">
      <c r="A567" t="s">
        <v>516</v>
      </c>
      <c r="B567">
        <v>3</v>
      </c>
      <c r="C567">
        <v>25</v>
      </c>
      <c r="D567">
        <v>0.1</v>
      </c>
      <c r="E567" t="s">
        <v>4</v>
      </c>
      <c r="F567" t="s">
        <v>3</v>
      </c>
      <c r="G567" t="s">
        <v>3</v>
      </c>
      <c r="H567">
        <v>0.69</v>
      </c>
      <c r="J567" s="57" t="str">
        <f>IF(Model_Time!$F567="---","---",(Model_Time!$F567/K567)-1)</f>
        <v>---</v>
      </c>
      <c r="K567" s="20">
        <f>IF(AND(Model_Time!$B567=0,Model_Time!$C567=0),Model_Time!$F567,K566)</f>
        <v>966</v>
      </c>
      <c r="M567" s="23"/>
    </row>
    <row r="568" spans="1:13" x14ac:dyDescent="0.3">
      <c r="A568" t="s">
        <v>516</v>
      </c>
      <c r="B568">
        <v>3</v>
      </c>
      <c r="C568">
        <v>25</v>
      </c>
      <c r="D568">
        <v>0.15</v>
      </c>
      <c r="E568" t="s">
        <v>4</v>
      </c>
      <c r="F568" t="s">
        <v>3</v>
      </c>
      <c r="G568" t="s">
        <v>3</v>
      </c>
      <c r="H568">
        <v>0.57999999999999996</v>
      </c>
      <c r="J568" s="58" t="str">
        <f>IF(Model_Time!$F568="---","---",(Model_Time!$F568/K568)-1)</f>
        <v>---</v>
      </c>
      <c r="K568" s="20">
        <f>IF(AND(Model_Time!$B568=0,Model_Time!$C568=0),Model_Time!$F568,K567)</f>
        <v>966</v>
      </c>
      <c r="M568" s="23"/>
    </row>
    <row r="569" spans="1:13" x14ac:dyDescent="0.3">
      <c r="A569" t="s">
        <v>516</v>
      </c>
      <c r="B569">
        <v>3</v>
      </c>
      <c r="C569">
        <v>25</v>
      </c>
      <c r="D569">
        <v>0.2</v>
      </c>
      <c r="E569" t="s">
        <v>4</v>
      </c>
      <c r="F569" t="s">
        <v>3</v>
      </c>
      <c r="G569" t="s">
        <v>3</v>
      </c>
      <c r="H569">
        <v>0.7</v>
      </c>
      <c r="J569" s="57" t="str">
        <f>IF(Model_Time!$F569="---","---",(Model_Time!$F569/K569)-1)</f>
        <v>---</v>
      </c>
      <c r="K569" s="20">
        <f>IF(AND(Model_Time!$B569=0,Model_Time!$C569=0),Model_Time!$F569,K568)</f>
        <v>966</v>
      </c>
      <c r="M569" s="23"/>
    </row>
    <row r="570" spans="1:13" x14ac:dyDescent="0.3">
      <c r="A570" t="s">
        <v>516</v>
      </c>
      <c r="B570">
        <v>3</v>
      </c>
      <c r="C570">
        <v>50</v>
      </c>
      <c r="D570">
        <v>0.05</v>
      </c>
      <c r="E570" t="s">
        <v>0</v>
      </c>
      <c r="F570">
        <v>988</v>
      </c>
      <c r="G570">
        <v>0</v>
      </c>
      <c r="H570">
        <v>340.91</v>
      </c>
      <c r="I570" s="52">
        <v>0</v>
      </c>
      <c r="J570" s="58">
        <f>IF(Model_Time!$F570="---","---",(Model_Time!$F570/K570)-1)</f>
        <v>2.2774327122153215E-2</v>
      </c>
      <c r="K570" s="20">
        <f>IF(AND(Model_Time!$B570=0,Model_Time!$C570=0),Model_Time!$F570,K569)</f>
        <v>966</v>
      </c>
      <c r="M570" s="23"/>
    </row>
    <row r="571" spans="1:13" x14ac:dyDescent="0.3">
      <c r="A571" t="s">
        <v>516</v>
      </c>
      <c r="B571">
        <v>3</v>
      </c>
      <c r="C571">
        <v>50</v>
      </c>
      <c r="D571">
        <v>0.1</v>
      </c>
      <c r="E571" t="s">
        <v>4</v>
      </c>
      <c r="F571" t="s">
        <v>3</v>
      </c>
      <c r="G571" t="s">
        <v>3</v>
      </c>
      <c r="H571">
        <v>0.68</v>
      </c>
      <c r="J571" s="57" t="str">
        <f>IF(Model_Time!$F571="---","---",(Model_Time!$F571/K571)-1)</f>
        <v>---</v>
      </c>
      <c r="K571" s="20">
        <f>IF(AND(Model_Time!$B571=0,Model_Time!$C571=0),Model_Time!$F571,K570)</f>
        <v>966</v>
      </c>
      <c r="M571" s="23"/>
    </row>
    <row r="572" spans="1:13" x14ac:dyDescent="0.3">
      <c r="A572" t="s">
        <v>516</v>
      </c>
      <c r="B572">
        <v>3</v>
      </c>
      <c r="C572">
        <v>50</v>
      </c>
      <c r="D572">
        <v>0.15</v>
      </c>
      <c r="E572" t="s">
        <v>4</v>
      </c>
      <c r="F572" t="s">
        <v>3</v>
      </c>
      <c r="G572" t="s">
        <v>3</v>
      </c>
      <c r="H572">
        <v>0.65</v>
      </c>
      <c r="J572" s="58" t="str">
        <f>IF(Model_Time!$F572="---","---",(Model_Time!$F572/K572)-1)</f>
        <v>---</v>
      </c>
      <c r="K572" s="20">
        <f>IF(AND(Model_Time!$B572=0,Model_Time!$C572=0),Model_Time!$F572,K571)</f>
        <v>966</v>
      </c>
      <c r="M572" s="23"/>
    </row>
    <row r="573" spans="1:13" x14ac:dyDescent="0.3">
      <c r="A573" t="s">
        <v>516</v>
      </c>
      <c r="B573">
        <v>3</v>
      </c>
      <c r="C573">
        <v>50</v>
      </c>
      <c r="D573">
        <v>0.2</v>
      </c>
      <c r="E573" t="s">
        <v>4</v>
      </c>
      <c r="F573" t="s">
        <v>3</v>
      </c>
      <c r="G573" t="s">
        <v>3</v>
      </c>
      <c r="H573">
        <v>0.61</v>
      </c>
      <c r="J573" s="57" t="str">
        <f>IF(Model_Time!$F573="---","---",(Model_Time!$F573/K573)-1)</f>
        <v>---</v>
      </c>
      <c r="K573" s="20">
        <f>IF(AND(Model_Time!$B573=0,Model_Time!$C573=0),Model_Time!$F573,K572)</f>
        <v>966</v>
      </c>
      <c r="M573" s="23"/>
    </row>
    <row r="574" spans="1:13" x14ac:dyDescent="0.3">
      <c r="A574" t="s">
        <v>535</v>
      </c>
      <c r="B574">
        <v>0</v>
      </c>
      <c r="C574">
        <v>0</v>
      </c>
      <c r="D574">
        <v>0.05</v>
      </c>
      <c r="E574" t="s">
        <v>0</v>
      </c>
      <c r="F574">
        <v>751</v>
      </c>
      <c r="G574">
        <v>0</v>
      </c>
      <c r="H574">
        <v>141.88</v>
      </c>
      <c r="I574" s="52">
        <v>1</v>
      </c>
      <c r="J574" s="58">
        <f>IF(Model_Time!$F574="---","---",(Model_Time!$F574/K574)-1)</f>
        <v>0</v>
      </c>
      <c r="K574" s="20">
        <f>IF(AND(Model_Time!$B574=0,Model_Time!$C574=0),Model_Time!$F574,K573)</f>
        <v>751</v>
      </c>
      <c r="M574" s="23"/>
    </row>
    <row r="575" spans="1:13" x14ac:dyDescent="0.3">
      <c r="A575" t="s">
        <v>535</v>
      </c>
      <c r="B575">
        <v>0</v>
      </c>
      <c r="C575">
        <v>0</v>
      </c>
      <c r="D575">
        <v>0.1</v>
      </c>
      <c r="E575" t="s">
        <v>0</v>
      </c>
      <c r="F575">
        <v>751</v>
      </c>
      <c r="G575">
        <v>0</v>
      </c>
      <c r="H575">
        <v>141.15</v>
      </c>
      <c r="I575" s="52">
        <v>1</v>
      </c>
      <c r="J575" s="57">
        <f>IF(Model_Time!$F575="---","---",(Model_Time!$F575/K575)-1)</f>
        <v>0</v>
      </c>
      <c r="K575" s="20">
        <f>IF(AND(Model_Time!$B575=0,Model_Time!$C575=0),Model_Time!$F575,K574)</f>
        <v>751</v>
      </c>
      <c r="M575" s="23"/>
    </row>
    <row r="576" spans="1:13" x14ac:dyDescent="0.3">
      <c r="A576" t="s">
        <v>535</v>
      </c>
      <c r="B576">
        <v>0</v>
      </c>
      <c r="C576">
        <v>0</v>
      </c>
      <c r="D576">
        <v>0.15</v>
      </c>
      <c r="E576" t="s">
        <v>0</v>
      </c>
      <c r="F576">
        <v>751</v>
      </c>
      <c r="G576">
        <v>0</v>
      </c>
      <c r="H576">
        <v>149.02000000000001</v>
      </c>
      <c r="I576" s="52">
        <v>1</v>
      </c>
      <c r="J576" s="58">
        <f>IF(Model_Time!$F576="---","---",(Model_Time!$F576/K576)-1)</f>
        <v>0</v>
      </c>
      <c r="K576" s="20">
        <f>IF(AND(Model_Time!$B576=0,Model_Time!$C576=0),Model_Time!$F576,K575)</f>
        <v>751</v>
      </c>
      <c r="M576" s="23"/>
    </row>
    <row r="577" spans="1:27" x14ac:dyDescent="0.3">
      <c r="A577" t="s">
        <v>535</v>
      </c>
      <c r="B577">
        <v>0</v>
      </c>
      <c r="C577">
        <v>0</v>
      </c>
      <c r="D577">
        <v>0.2</v>
      </c>
      <c r="E577" t="s">
        <v>0</v>
      </c>
      <c r="F577">
        <v>751</v>
      </c>
      <c r="G577">
        <v>0</v>
      </c>
      <c r="H577">
        <v>145.28</v>
      </c>
      <c r="I577" s="52">
        <v>1</v>
      </c>
      <c r="J577" s="57">
        <f>IF(Model_Time!$F577="---","---",(Model_Time!$F577/K577)-1)</f>
        <v>0</v>
      </c>
      <c r="K577" s="20">
        <f>IF(AND(Model_Time!$B577=0,Model_Time!$C577=0),Model_Time!$F577,K576)</f>
        <v>751</v>
      </c>
      <c r="M577" s="23"/>
    </row>
    <row r="578" spans="1:27" x14ac:dyDescent="0.3">
      <c r="A578" t="s">
        <v>535</v>
      </c>
      <c r="B578">
        <v>1</v>
      </c>
      <c r="C578">
        <v>5</v>
      </c>
      <c r="D578">
        <v>0.05</v>
      </c>
      <c r="E578" t="s">
        <v>0</v>
      </c>
      <c r="F578">
        <v>753</v>
      </c>
      <c r="G578">
        <v>0</v>
      </c>
      <c r="H578">
        <v>849.32</v>
      </c>
      <c r="I578" s="52">
        <v>0.96</v>
      </c>
      <c r="J578" s="58">
        <f>IF(Model_Time!$F578="---","---",(Model_Time!$F578/K578)-1)</f>
        <v>2.6631158455392434E-3</v>
      </c>
      <c r="K578" s="20">
        <f>IF(AND(Model_Time!$B578=0,Model_Time!$C578=0),Model_Time!$F578,K577)</f>
        <v>751</v>
      </c>
      <c r="M578" s="23"/>
    </row>
    <row r="579" spans="1:27" x14ac:dyDescent="0.3">
      <c r="A579" t="s">
        <v>535</v>
      </c>
      <c r="B579">
        <v>1</v>
      </c>
      <c r="C579">
        <v>5</v>
      </c>
      <c r="D579">
        <v>0.1</v>
      </c>
      <c r="E579" t="s">
        <v>0</v>
      </c>
      <c r="F579">
        <v>753</v>
      </c>
      <c r="G579">
        <v>0</v>
      </c>
      <c r="H579">
        <v>547.85</v>
      </c>
      <c r="I579" s="52">
        <v>1</v>
      </c>
      <c r="J579" s="57">
        <f>IF(Model_Time!$F579="---","---",(Model_Time!$F579/K579)-1)</f>
        <v>2.6631158455392434E-3</v>
      </c>
      <c r="K579" s="20">
        <f>IF(AND(Model_Time!$B579=0,Model_Time!$C579=0),Model_Time!$F579,K578)</f>
        <v>751</v>
      </c>
      <c r="M579" s="23"/>
    </row>
    <row r="580" spans="1:27" x14ac:dyDescent="0.3">
      <c r="A580" t="s">
        <v>535</v>
      </c>
      <c r="B580">
        <v>1</v>
      </c>
      <c r="C580">
        <v>5</v>
      </c>
      <c r="D580">
        <v>0.15</v>
      </c>
      <c r="E580" t="s">
        <v>0</v>
      </c>
      <c r="F580">
        <v>761</v>
      </c>
      <c r="G580">
        <v>0</v>
      </c>
      <c r="H580">
        <v>632.23</v>
      </c>
      <c r="I580" s="52">
        <v>1</v>
      </c>
      <c r="J580" s="58">
        <f>IF(Model_Time!$F580="---","---",(Model_Time!$F580/K580)-1)</f>
        <v>1.3315579227696439E-2</v>
      </c>
      <c r="K580" s="20">
        <f>IF(AND(Model_Time!$B580=0,Model_Time!$C580=0),Model_Time!$F580,K579)</f>
        <v>751</v>
      </c>
      <c r="M580" s="23"/>
    </row>
    <row r="581" spans="1:27" x14ac:dyDescent="0.3">
      <c r="A581" t="s">
        <v>535</v>
      </c>
      <c r="B581">
        <v>1</v>
      </c>
      <c r="C581">
        <v>5</v>
      </c>
      <c r="D581">
        <v>0.2</v>
      </c>
      <c r="E581" t="s">
        <v>0</v>
      </c>
      <c r="F581">
        <v>761</v>
      </c>
      <c r="G581">
        <v>0</v>
      </c>
      <c r="H581">
        <v>725.13</v>
      </c>
      <c r="I581" s="52">
        <v>1</v>
      </c>
      <c r="J581" s="57">
        <f>IF(Model_Time!$F581="---","---",(Model_Time!$F581/K581)-1)</f>
        <v>1.3315579227696439E-2</v>
      </c>
      <c r="K581" s="20">
        <f>IF(AND(Model_Time!$B581=0,Model_Time!$C581=0),Model_Time!$F581,K580)</f>
        <v>751</v>
      </c>
      <c r="M581" s="23"/>
    </row>
    <row r="582" spans="1:27" x14ac:dyDescent="0.3">
      <c r="A582" t="s">
        <v>535</v>
      </c>
      <c r="B582">
        <v>1</v>
      </c>
      <c r="C582">
        <v>10</v>
      </c>
      <c r="D582">
        <v>0.05</v>
      </c>
      <c r="E582" t="s">
        <v>0</v>
      </c>
      <c r="F582">
        <v>753</v>
      </c>
      <c r="G582">
        <v>0</v>
      </c>
      <c r="H582">
        <v>892.55</v>
      </c>
      <c r="I582" s="52">
        <v>0.96</v>
      </c>
      <c r="J582" s="58">
        <f>IF(Model_Time!$F582="---","---",(Model_Time!$F582/K582)-1)</f>
        <v>2.6631158455392434E-3</v>
      </c>
      <c r="K582" s="20">
        <f>IF(AND(Model_Time!$B582=0,Model_Time!$C582=0),Model_Time!$F582,K581)</f>
        <v>751</v>
      </c>
      <c r="M582" s="23"/>
    </row>
    <row r="583" spans="1:27" x14ac:dyDescent="0.3">
      <c r="A583" t="s">
        <v>535</v>
      </c>
      <c r="B583">
        <v>1</v>
      </c>
      <c r="C583">
        <v>10</v>
      </c>
      <c r="D583">
        <v>0.1</v>
      </c>
      <c r="E583" t="s">
        <v>0</v>
      </c>
      <c r="F583">
        <v>753</v>
      </c>
      <c r="G583">
        <v>0</v>
      </c>
      <c r="H583">
        <v>529.66999999999996</v>
      </c>
      <c r="I583" s="52">
        <v>1</v>
      </c>
      <c r="J583" s="57">
        <f>IF(Model_Time!$F583="---","---",(Model_Time!$F583/K583)-1)</f>
        <v>2.6631158455392434E-3</v>
      </c>
      <c r="K583" s="20">
        <f>IF(AND(Model_Time!$B583=0,Model_Time!$C583=0),Model_Time!$F583,K582)</f>
        <v>751</v>
      </c>
      <c r="M583" s="23"/>
    </row>
    <row r="584" spans="1:27" x14ac:dyDescent="0.3">
      <c r="A584" t="s">
        <v>535</v>
      </c>
      <c r="B584">
        <v>1</v>
      </c>
      <c r="C584">
        <v>10</v>
      </c>
      <c r="D584">
        <v>0.15</v>
      </c>
      <c r="E584" t="s">
        <v>0</v>
      </c>
      <c r="F584">
        <v>761</v>
      </c>
      <c r="G584">
        <v>0</v>
      </c>
      <c r="H584">
        <v>665.78</v>
      </c>
      <c r="I584" s="52">
        <v>1</v>
      </c>
      <c r="J584" s="58">
        <f>IF(Model_Time!$F584="---","---",(Model_Time!$F584/K584)-1)</f>
        <v>1.3315579227696439E-2</v>
      </c>
      <c r="K584" s="20">
        <f>IF(AND(Model_Time!$B584=0,Model_Time!$C584=0),Model_Time!$F584,K583)</f>
        <v>751</v>
      </c>
      <c r="M584" s="23"/>
    </row>
    <row r="585" spans="1:27" x14ac:dyDescent="0.3">
      <c r="A585" t="s">
        <v>535</v>
      </c>
      <c r="B585">
        <v>1</v>
      </c>
      <c r="C585">
        <v>10</v>
      </c>
      <c r="D585">
        <v>0.2</v>
      </c>
      <c r="E585" t="s">
        <v>0</v>
      </c>
      <c r="F585">
        <v>761</v>
      </c>
      <c r="G585">
        <v>0</v>
      </c>
      <c r="H585">
        <v>781.3</v>
      </c>
      <c r="I585" s="52">
        <v>1</v>
      </c>
      <c r="J585" s="57">
        <f>IF(Model_Time!$F585="---","---",(Model_Time!$F585/K585)-1)</f>
        <v>1.3315579227696439E-2</v>
      </c>
      <c r="K585" s="20">
        <f>IF(AND(Model_Time!$B585=0,Model_Time!$C585=0),Model_Time!$F585,K584)</f>
        <v>751</v>
      </c>
      <c r="M585" s="23"/>
    </row>
    <row r="586" spans="1:27" x14ac:dyDescent="0.3">
      <c r="A586" t="s">
        <v>535</v>
      </c>
      <c r="B586">
        <v>1</v>
      </c>
      <c r="C586">
        <v>25</v>
      </c>
      <c r="D586">
        <v>0.05</v>
      </c>
      <c r="E586" t="s">
        <v>0</v>
      </c>
      <c r="F586">
        <v>761</v>
      </c>
      <c r="G586">
        <v>0</v>
      </c>
      <c r="H586">
        <v>996.83</v>
      </c>
      <c r="I586" s="52">
        <v>6.6000000000000003E-2</v>
      </c>
      <c r="J586" s="58">
        <f>IF(Model_Time!$F586="---","---",(Model_Time!$F586/K586)-1)</f>
        <v>1.3315579227696439E-2</v>
      </c>
      <c r="K586" s="20">
        <f>IF(AND(Model_Time!$B586=0,Model_Time!$C586=0),Model_Time!$F586,K585)</f>
        <v>751</v>
      </c>
      <c r="M586" s="23"/>
    </row>
    <row r="587" spans="1:27" x14ac:dyDescent="0.3">
      <c r="A587" t="s">
        <v>535</v>
      </c>
      <c r="B587">
        <v>1</v>
      </c>
      <c r="C587">
        <v>25</v>
      </c>
      <c r="D587">
        <v>0.1</v>
      </c>
      <c r="E587" t="s">
        <v>0</v>
      </c>
      <c r="F587">
        <v>775</v>
      </c>
      <c r="G587">
        <v>0</v>
      </c>
      <c r="H587">
        <v>976.69</v>
      </c>
      <c r="I587" s="52">
        <v>0.39400000000000002</v>
      </c>
      <c r="J587" s="57">
        <f>IF(Model_Time!$F587="---","---",(Model_Time!$F587/K587)-1)</f>
        <v>3.1957390146471365E-2</v>
      </c>
      <c r="K587" s="20">
        <f>IF(AND(Model_Time!$B587=0,Model_Time!$C587=0),Model_Time!$F587,K586)</f>
        <v>751</v>
      </c>
      <c r="M587" s="23"/>
    </row>
    <row r="588" spans="1:27" x14ac:dyDescent="0.3">
      <c r="A588" t="s">
        <v>535</v>
      </c>
      <c r="B588">
        <v>1</v>
      </c>
      <c r="C588">
        <v>25</v>
      </c>
      <c r="D588">
        <v>0.15</v>
      </c>
      <c r="E588" t="s">
        <v>0</v>
      </c>
      <c r="F588">
        <v>777</v>
      </c>
      <c r="G588">
        <v>0</v>
      </c>
      <c r="H588">
        <v>1597.97</v>
      </c>
      <c r="I588" s="52">
        <v>0.68899999999999995</v>
      </c>
      <c r="J588" s="58">
        <f>IF(Model_Time!$F588="---","---",(Model_Time!$F588/K588)-1)</f>
        <v>3.4620505992010608E-2</v>
      </c>
      <c r="K588" s="20">
        <f>IF(AND(Model_Time!$B588=0,Model_Time!$C588=0),Model_Time!$F588,K587)</f>
        <v>751</v>
      </c>
      <c r="M588" s="23"/>
    </row>
    <row r="589" spans="1:27" x14ac:dyDescent="0.3">
      <c r="A589" t="s">
        <v>535</v>
      </c>
      <c r="B589">
        <v>1</v>
      </c>
      <c r="C589">
        <v>25</v>
      </c>
      <c r="D589">
        <v>0.2</v>
      </c>
      <c r="E589" t="s">
        <v>0</v>
      </c>
      <c r="F589">
        <v>785</v>
      </c>
      <c r="G589">
        <v>0</v>
      </c>
      <c r="H589">
        <v>896.22</v>
      </c>
      <c r="I589" s="52">
        <v>0.621</v>
      </c>
      <c r="J589" s="57">
        <f>IF(Model_Time!$F589="---","---",(Model_Time!$F589/K589)-1)</f>
        <v>4.5272969374167804E-2</v>
      </c>
      <c r="K589" s="20">
        <f>IF(AND(Model_Time!$B589=0,Model_Time!$C589=0),Model_Time!$F589,K588)</f>
        <v>751</v>
      </c>
      <c r="M589" s="23" t="s">
        <v>550</v>
      </c>
    </row>
    <row r="590" spans="1:27" x14ac:dyDescent="0.3">
      <c r="A590" t="s">
        <v>535</v>
      </c>
      <c r="B590">
        <v>1</v>
      </c>
      <c r="C590">
        <v>50</v>
      </c>
      <c r="D590">
        <v>0.05</v>
      </c>
      <c r="E590" t="s">
        <v>0</v>
      </c>
      <c r="F590">
        <v>769</v>
      </c>
      <c r="G590">
        <v>0</v>
      </c>
      <c r="H590">
        <v>1267.81</v>
      </c>
      <c r="I590" s="52">
        <v>2.1999999999999999E-2</v>
      </c>
      <c r="J590" s="58">
        <f>IF(Model_Time!$F590="---","---",(Model_Time!$F590/K590)-1)</f>
        <v>2.3968042609853635E-2</v>
      </c>
      <c r="K590" s="20">
        <f>IF(AND(Model_Time!$B590=0,Model_Time!$C590=0),Model_Time!$F590,K589)</f>
        <v>751</v>
      </c>
      <c r="M590" s="23">
        <v>574</v>
      </c>
      <c r="N590">
        <v>625</v>
      </c>
    </row>
    <row r="591" spans="1:27" x14ac:dyDescent="0.3">
      <c r="A591" t="s">
        <v>535</v>
      </c>
      <c r="B591">
        <v>1</v>
      </c>
      <c r="C591">
        <v>50</v>
      </c>
      <c r="D591">
        <v>0.1</v>
      </c>
      <c r="E591" t="s">
        <v>0</v>
      </c>
      <c r="F591">
        <v>777</v>
      </c>
      <c r="G591">
        <v>0</v>
      </c>
      <c r="H591">
        <v>1214.83</v>
      </c>
      <c r="I591" s="52">
        <v>1.9E-2</v>
      </c>
      <c r="J591" s="57">
        <f>IF(Model_Time!$F591="---","---",(Model_Time!$F591/K591)-1)</f>
        <v>3.4620505992010608E-2</v>
      </c>
      <c r="K591" s="20">
        <f>IF(AND(Model_Time!$B591=0,Model_Time!$C591=0),Model_Time!$F591,K590)</f>
        <v>751</v>
      </c>
      <c r="M591" t="s">
        <v>547</v>
      </c>
      <c r="O591">
        <v>0</v>
      </c>
      <c r="P591">
        <v>1</v>
      </c>
      <c r="Q591">
        <v>1</v>
      </c>
      <c r="R591">
        <v>1</v>
      </c>
      <c r="S591">
        <v>1</v>
      </c>
      <c r="T591">
        <v>2</v>
      </c>
      <c r="U591">
        <v>2</v>
      </c>
      <c r="V591">
        <v>2</v>
      </c>
      <c r="W591">
        <v>2</v>
      </c>
      <c r="X591">
        <v>3</v>
      </c>
      <c r="Y591">
        <v>3</v>
      </c>
      <c r="Z591">
        <v>3</v>
      </c>
      <c r="AA591">
        <v>3</v>
      </c>
    </row>
    <row r="592" spans="1:27" x14ac:dyDescent="0.3">
      <c r="A592" t="s">
        <v>535</v>
      </c>
      <c r="B592">
        <v>1</v>
      </c>
      <c r="C592">
        <v>50</v>
      </c>
      <c r="D592">
        <v>0.15</v>
      </c>
      <c r="E592" t="s">
        <v>0</v>
      </c>
      <c r="F592">
        <v>785</v>
      </c>
      <c r="G592">
        <v>0</v>
      </c>
      <c r="H592">
        <v>1696.11</v>
      </c>
      <c r="I592" s="52">
        <v>3.5000000000000003E-2</v>
      </c>
      <c r="J592" s="58">
        <f>IF(Model_Time!$F592="---","---",(Model_Time!$F592/K592)-1)</f>
        <v>4.5272969374167804E-2</v>
      </c>
      <c r="K592" s="20">
        <f>IF(AND(Model_Time!$B592=0,Model_Time!$C592=0),Model_Time!$F592,K591)</f>
        <v>751</v>
      </c>
      <c r="N592" s="71" t="s">
        <v>26</v>
      </c>
      <c r="O592" s="61" t="s">
        <v>27</v>
      </c>
      <c r="P592" s="128" t="s">
        <v>28</v>
      </c>
      <c r="Q592" s="128"/>
      <c r="R592" s="128"/>
      <c r="S592" s="128"/>
      <c r="T592" s="128" t="s">
        <v>29</v>
      </c>
      <c r="U592" s="128"/>
      <c r="V592" s="128"/>
      <c r="W592" s="128"/>
      <c r="X592" s="128" t="s">
        <v>30</v>
      </c>
      <c r="Y592" s="128"/>
      <c r="Z592" s="128"/>
      <c r="AA592" s="128"/>
    </row>
    <row r="593" spans="1:27" x14ac:dyDescent="0.3">
      <c r="A593" t="s">
        <v>535</v>
      </c>
      <c r="B593">
        <v>1</v>
      </c>
      <c r="C593">
        <v>50</v>
      </c>
      <c r="D593">
        <v>0.2</v>
      </c>
      <c r="E593" t="s">
        <v>0</v>
      </c>
      <c r="F593">
        <v>816</v>
      </c>
      <c r="G593">
        <v>0</v>
      </c>
      <c r="H593">
        <v>1001.25</v>
      </c>
      <c r="I593" s="52">
        <v>5.3999999999999999E-2</v>
      </c>
      <c r="J593" s="57">
        <f>IF(Model_Time!$F593="---","---",(Model_Time!$F593/K593)-1)</f>
        <v>8.6551264980026632E-2</v>
      </c>
      <c r="K593" s="20">
        <f>IF(AND(Model_Time!$B593=0,Model_Time!$C593=0),Model_Time!$F593,K592)</f>
        <v>751</v>
      </c>
      <c r="M593" s="60" t="s">
        <v>9</v>
      </c>
      <c r="N593" s="61" t="s">
        <v>549</v>
      </c>
      <c r="O593" s="5">
        <v>0</v>
      </c>
      <c r="P593" s="5">
        <v>5</v>
      </c>
      <c r="Q593" s="5">
        <v>10</v>
      </c>
      <c r="R593" s="5">
        <v>25</v>
      </c>
      <c r="S593" s="5">
        <v>50</v>
      </c>
      <c r="T593" s="5">
        <v>5</v>
      </c>
      <c r="U593" s="5">
        <v>10</v>
      </c>
      <c r="V593" s="5">
        <v>25</v>
      </c>
      <c r="W593" s="5">
        <v>50</v>
      </c>
      <c r="X593" s="5">
        <v>0</v>
      </c>
      <c r="Y593" s="5">
        <v>10</v>
      </c>
      <c r="Z593" s="5">
        <v>25</v>
      </c>
      <c r="AA593" s="5">
        <v>50</v>
      </c>
    </row>
    <row r="594" spans="1:27" x14ac:dyDescent="0.3">
      <c r="A594" t="s">
        <v>535</v>
      </c>
      <c r="B594">
        <v>2</v>
      </c>
      <c r="C594">
        <v>5</v>
      </c>
      <c r="D594">
        <v>0.05</v>
      </c>
      <c r="E594" t="s">
        <v>0</v>
      </c>
      <c r="F594">
        <v>753</v>
      </c>
      <c r="G594">
        <v>0</v>
      </c>
      <c r="H594">
        <v>689.3</v>
      </c>
      <c r="I594" s="52">
        <v>0.96</v>
      </c>
      <c r="J594" s="58">
        <f>IF(Model_Time!$F594="---","---",(Model_Time!$F594/K594)-1)</f>
        <v>2.6631158455392434E-3</v>
      </c>
      <c r="K594" s="20">
        <f>IF(AND(Model_Time!$B594=0,Model_Time!$C594=0),Model_Time!$F594,K593)</f>
        <v>751</v>
      </c>
      <c r="M594" s="62">
        <v>0.05</v>
      </c>
      <c r="N594" s="72" t="s">
        <v>548</v>
      </c>
      <c r="O594" s="73">
        <f>AVERAGEIFS($F$574:$F$625,$B$574:$B$625,O$1301,$C$574:$C$625,O$1303,$D$574:$D$625,$M594)</f>
        <v>751</v>
      </c>
      <c r="P594" s="73">
        <f t="shared" ref="P594:AA594" si="60">AVERAGEIFS($F$574:$F$625,$B$574:$B$625,P$1301,$C$574:$C$625,P$1303,$D$574:$D$625,$M594)</f>
        <v>753</v>
      </c>
      <c r="Q594" s="73">
        <f t="shared" si="60"/>
        <v>753</v>
      </c>
      <c r="R594" s="73">
        <f t="shared" si="60"/>
        <v>761</v>
      </c>
      <c r="S594" s="73">
        <f t="shared" si="60"/>
        <v>769</v>
      </c>
      <c r="T594" s="73">
        <f t="shared" si="60"/>
        <v>753</v>
      </c>
      <c r="U594" s="73">
        <f t="shared" si="60"/>
        <v>753</v>
      </c>
      <c r="V594" s="73">
        <f t="shared" si="60"/>
        <v>761</v>
      </c>
      <c r="W594" s="73">
        <f t="shared" si="60"/>
        <v>765</v>
      </c>
      <c r="X594" s="73">
        <f t="shared" si="60"/>
        <v>785</v>
      </c>
      <c r="Y594" s="73">
        <f t="shared" si="60"/>
        <v>785</v>
      </c>
      <c r="Z594" s="73">
        <f t="shared" si="60"/>
        <v>785</v>
      </c>
      <c r="AA594" s="73">
        <f t="shared" si="60"/>
        <v>785</v>
      </c>
    </row>
    <row r="595" spans="1:27" x14ac:dyDescent="0.3">
      <c r="A595" t="s">
        <v>535</v>
      </c>
      <c r="B595">
        <v>2</v>
      </c>
      <c r="C595">
        <v>5</v>
      </c>
      <c r="D595">
        <v>0.1</v>
      </c>
      <c r="E595" t="s">
        <v>0</v>
      </c>
      <c r="F595">
        <v>753</v>
      </c>
      <c r="G595">
        <v>0</v>
      </c>
      <c r="H595">
        <v>560.52</v>
      </c>
      <c r="I595" s="52">
        <v>1</v>
      </c>
      <c r="J595" s="57">
        <f>IF(Model_Time!$F595="---","---",(Model_Time!$F595/K595)-1)</f>
        <v>2.6631158455392434E-3</v>
      </c>
      <c r="K595" s="20">
        <f>IF(AND(Model_Time!$B595=0,Model_Time!$C595=0),Model_Time!$F595,K594)</f>
        <v>751</v>
      </c>
      <c r="M595" s="62">
        <v>0.05</v>
      </c>
      <c r="N595" s="72" t="s">
        <v>32</v>
      </c>
      <c r="O595" s="17">
        <f>AVERAGEIFS($J$574:$J$625,$B$574:$B$625,O$1301,$C$574:$C$625,O$1303,$D$574:$D$625,$M595)</f>
        <v>0</v>
      </c>
      <c r="P595" s="17">
        <f t="shared" ref="P595:AA595" si="61">AVERAGEIFS($J$574:$J$625,$B$574:$B$625,P$1301,$C$574:$C$625,P$1303,$D$574:$D$625,$M595)</f>
        <v>2.6631158455392434E-3</v>
      </c>
      <c r="Q595" s="17">
        <f t="shared" si="61"/>
        <v>2.6631158455392434E-3</v>
      </c>
      <c r="R595" s="17">
        <f t="shared" si="61"/>
        <v>1.3315579227696439E-2</v>
      </c>
      <c r="S595" s="17">
        <f t="shared" si="61"/>
        <v>2.3968042609853635E-2</v>
      </c>
      <c r="T595" s="17">
        <f t="shared" si="61"/>
        <v>2.6631158455392434E-3</v>
      </c>
      <c r="U595" s="17">
        <f t="shared" si="61"/>
        <v>2.6631158455392434E-3</v>
      </c>
      <c r="V595" s="17">
        <f t="shared" si="61"/>
        <v>1.3315579227696439E-2</v>
      </c>
      <c r="W595" s="17">
        <f t="shared" si="61"/>
        <v>1.8641810918774926E-2</v>
      </c>
      <c r="X595" s="17">
        <f t="shared" si="61"/>
        <v>4.5272969374167804E-2</v>
      </c>
      <c r="Y595" s="17">
        <f t="shared" si="61"/>
        <v>4.5272969374167804E-2</v>
      </c>
      <c r="Z595" s="17">
        <f t="shared" si="61"/>
        <v>4.5272969374167804E-2</v>
      </c>
      <c r="AA595" s="17">
        <f t="shared" si="61"/>
        <v>4.5272969374167804E-2</v>
      </c>
    </row>
    <row r="596" spans="1:27" x14ac:dyDescent="0.3">
      <c r="A596" t="s">
        <v>535</v>
      </c>
      <c r="B596">
        <v>2</v>
      </c>
      <c r="C596">
        <v>5</v>
      </c>
      <c r="D596">
        <v>0.15</v>
      </c>
      <c r="E596" t="s">
        <v>0</v>
      </c>
      <c r="F596">
        <v>761</v>
      </c>
      <c r="G596">
        <v>0</v>
      </c>
      <c r="H596">
        <v>740.42</v>
      </c>
      <c r="I596" s="52">
        <v>1</v>
      </c>
      <c r="J596" s="58">
        <f>IF(Model_Time!$F596="---","---",(Model_Time!$F596/K596)-1)</f>
        <v>1.3315579227696439E-2</v>
      </c>
      <c r="K596" s="20">
        <f>IF(AND(Model_Time!$B596=0,Model_Time!$C596=0),Model_Time!$F596,K595)</f>
        <v>751</v>
      </c>
      <c r="M596" s="62">
        <v>0.05</v>
      </c>
      <c r="N596" s="4" t="s">
        <v>5</v>
      </c>
      <c r="O596" s="10">
        <f>AVERAGEIFS($I$574:$I$625,$B$574:$B$625,O$1301,$C$574:$C$625,O$1303,$D$574:$D$625,$M596)</f>
        <v>1</v>
      </c>
      <c r="P596" s="10">
        <f t="shared" ref="P596:AA596" si="62">AVERAGEIFS($I$574:$I$625,$B$574:$B$625,P$1301,$C$574:$C$625,P$1303,$D$574:$D$625,$M596)</f>
        <v>0.96</v>
      </c>
      <c r="Q596" s="10">
        <f t="shared" si="62"/>
        <v>0.96</v>
      </c>
      <c r="R596" s="10">
        <f t="shared" si="62"/>
        <v>6.6000000000000003E-2</v>
      </c>
      <c r="S596" s="10">
        <f t="shared" si="62"/>
        <v>2.1999999999999999E-2</v>
      </c>
      <c r="T596" s="10">
        <f t="shared" si="62"/>
        <v>0.96</v>
      </c>
      <c r="U596" s="10">
        <f t="shared" si="62"/>
        <v>0.96</v>
      </c>
      <c r="V596" s="10">
        <f t="shared" si="62"/>
        <v>6.6000000000000003E-2</v>
      </c>
      <c r="W596" s="10">
        <f t="shared" si="62"/>
        <v>4.3999999999999997E-2</v>
      </c>
      <c r="X596" s="10">
        <f t="shared" si="62"/>
        <v>0</v>
      </c>
      <c r="Y596" s="10">
        <f t="shared" si="62"/>
        <v>0</v>
      </c>
      <c r="Z596" s="10">
        <f t="shared" si="62"/>
        <v>0</v>
      </c>
      <c r="AA596" s="10">
        <f t="shared" si="62"/>
        <v>0</v>
      </c>
    </row>
    <row r="597" spans="1:27" x14ac:dyDescent="0.3">
      <c r="A597" t="s">
        <v>535</v>
      </c>
      <c r="B597">
        <v>2</v>
      </c>
      <c r="C597">
        <v>5</v>
      </c>
      <c r="D597">
        <v>0.2</v>
      </c>
      <c r="E597" t="s">
        <v>0</v>
      </c>
      <c r="F597">
        <v>761</v>
      </c>
      <c r="G597">
        <v>0</v>
      </c>
      <c r="H597">
        <v>1108.8499999999999</v>
      </c>
      <c r="I597" s="52">
        <v>1</v>
      </c>
      <c r="J597" s="57">
        <f>IF(Model_Time!$F597="---","---",(Model_Time!$F597/K597)-1)</f>
        <v>1.3315579227696439E-2</v>
      </c>
      <c r="K597" s="20">
        <f>IF(AND(Model_Time!$B597=0,Model_Time!$C597=0),Model_Time!$F597,K596)</f>
        <v>751</v>
      </c>
      <c r="M597" s="23"/>
    </row>
    <row r="598" spans="1:27" x14ac:dyDescent="0.3">
      <c r="A598" t="s">
        <v>535</v>
      </c>
      <c r="B598">
        <v>2</v>
      </c>
      <c r="C598">
        <v>10</v>
      </c>
      <c r="D598">
        <v>0.05</v>
      </c>
      <c r="E598" t="s">
        <v>0</v>
      </c>
      <c r="F598">
        <v>753</v>
      </c>
      <c r="G598">
        <v>0</v>
      </c>
      <c r="H598">
        <v>558.47</v>
      </c>
      <c r="I598" s="52">
        <v>0.96</v>
      </c>
      <c r="J598" s="58">
        <f>IF(Model_Time!$F598="---","---",(Model_Time!$F598/K598)-1)</f>
        <v>2.6631158455392434E-3</v>
      </c>
      <c r="K598" s="20">
        <f>IF(AND(Model_Time!$B598=0,Model_Time!$C598=0),Model_Time!$F598,K597)</f>
        <v>751</v>
      </c>
      <c r="M598" s="23"/>
    </row>
    <row r="599" spans="1:27" x14ac:dyDescent="0.3">
      <c r="A599" t="s">
        <v>535</v>
      </c>
      <c r="B599">
        <v>2</v>
      </c>
      <c r="C599">
        <v>10</v>
      </c>
      <c r="D599">
        <v>0.1</v>
      </c>
      <c r="E599" t="s">
        <v>0</v>
      </c>
      <c r="F599">
        <v>761</v>
      </c>
      <c r="G599">
        <v>0</v>
      </c>
      <c r="H599">
        <v>986.38</v>
      </c>
      <c r="I599" s="52">
        <v>0.999</v>
      </c>
      <c r="J599" s="57">
        <f>IF(Model_Time!$F599="---","---",(Model_Time!$F599/K599)-1)</f>
        <v>1.3315579227696439E-2</v>
      </c>
      <c r="K599" s="20">
        <f>IF(AND(Model_Time!$B599=0,Model_Time!$C599=0),Model_Time!$F599,K598)</f>
        <v>751</v>
      </c>
      <c r="M599" s="23"/>
    </row>
    <row r="600" spans="1:27" x14ac:dyDescent="0.3">
      <c r="A600" t="s">
        <v>535</v>
      </c>
      <c r="B600">
        <v>2</v>
      </c>
      <c r="C600">
        <v>10</v>
      </c>
      <c r="D600">
        <v>0.15</v>
      </c>
      <c r="E600" t="s">
        <v>0</v>
      </c>
      <c r="F600">
        <v>765</v>
      </c>
      <c r="G600">
        <v>0</v>
      </c>
      <c r="H600">
        <v>827.87</v>
      </c>
      <c r="I600" s="52">
        <v>1</v>
      </c>
      <c r="J600" s="58">
        <f>IF(Model_Time!$F600="---","---",(Model_Time!$F600/K600)-1)</f>
        <v>1.8641810918774926E-2</v>
      </c>
      <c r="K600" s="20">
        <f>IF(AND(Model_Time!$B600=0,Model_Time!$C600=0),Model_Time!$F600,K599)</f>
        <v>751</v>
      </c>
      <c r="M600" s="23"/>
    </row>
    <row r="601" spans="1:27" x14ac:dyDescent="0.3">
      <c r="A601" t="s">
        <v>535</v>
      </c>
      <c r="B601">
        <v>2</v>
      </c>
      <c r="C601">
        <v>10</v>
      </c>
      <c r="D601">
        <v>0.2</v>
      </c>
      <c r="E601" t="s">
        <v>0</v>
      </c>
      <c r="F601">
        <v>766</v>
      </c>
      <c r="G601">
        <v>0</v>
      </c>
      <c r="H601">
        <v>716.07</v>
      </c>
      <c r="I601" s="52">
        <v>1</v>
      </c>
      <c r="J601" s="57">
        <f>IF(Model_Time!$F601="---","---",(Model_Time!$F601/K601)-1)</f>
        <v>1.9973368841544659E-2</v>
      </c>
      <c r="K601" s="20">
        <f>IF(AND(Model_Time!$B601=0,Model_Time!$C601=0),Model_Time!$F601,K600)</f>
        <v>751</v>
      </c>
      <c r="M601" s="23"/>
    </row>
    <row r="602" spans="1:27" x14ac:dyDescent="0.3">
      <c r="A602" t="s">
        <v>535</v>
      </c>
      <c r="B602">
        <v>2</v>
      </c>
      <c r="C602">
        <v>25</v>
      </c>
      <c r="D602">
        <v>0.05</v>
      </c>
      <c r="E602" t="s">
        <v>0</v>
      </c>
      <c r="F602">
        <v>761</v>
      </c>
      <c r="G602">
        <v>0</v>
      </c>
      <c r="H602">
        <v>911.09</v>
      </c>
      <c r="I602" s="52">
        <v>6.6000000000000003E-2</v>
      </c>
      <c r="J602" s="58">
        <f>IF(Model_Time!$F602="---","---",(Model_Time!$F602/K602)-1)</f>
        <v>1.3315579227696439E-2</v>
      </c>
      <c r="K602" s="20">
        <f>IF(AND(Model_Time!$B602=0,Model_Time!$C602=0),Model_Time!$F602,K601)</f>
        <v>751</v>
      </c>
      <c r="M602" s="23"/>
    </row>
    <row r="603" spans="1:27" x14ac:dyDescent="0.3">
      <c r="A603" t="s">
        <v>535</v>
      </c>
      <c r="B603">
        <v>2</v>
      </c>
      <c r="C603">
        <v>25</v>
      </c>
      <c r="D603">
        <v>0.1</v>
      </c>
      <c r="E603" t="s">
        <v>0</v>
      </c>
      <c r="F603">
        <v>775</v>
      </c>
      <c r="G603">
        <v>0</v>
      </c>
      <c r="H603">
        <v>802.33</v>
      </c>
      <c r="I603" s="52">
        <v>0.5</v>
      </c>
      <c r="J603" s="57">
        <f>IF(Model_Time!$F603="---","---",(Model_Time!$F603/K603)-1)</f>
        <v>3.1957390146471365E-2</v>
      </c>
      <c r="K603" s="20">
        <f>IF(AND(Model_Time!$B603=0,Model_Time!$C603=0),Model_Time!$F603,K602)</f>
        <v>751</v>
      </c>
      <c r="M603" s="23"/>
    </row>
    <row r="604" spans="1:27" x14ac:dyDescent="0.3">
      <c r="A604" t="s">
        <v>535</v>
      </c>
      <c r="B604">
        <v>2</v>
      </c>
      <c r="C604">
        <v>25</v>
      </c>
      <c r="D604">
        <v>0.15</v>
      </c>
      <c r="E604" t="s">
        <v>0</v>
      </c>
      <c r="F604">
        <v>776</v>
      </c>
      <c r="G604">
        <v>0</v>
      </c>
      <c r="H604">
        <v>449.23</v>
      </c>
      <c r="I604" s="52">
        <v>0.96599999999999997</v>
      </c>
      <c r="J604" s="58">
        <f>IF(Model_Time!$F604="---","---",(Model_Time!$F604/K604)-1)</f>
        <v>3.3288948069241098E-2</v>
      </c>
      <c r="K604" s="20">
        <f>IF(AND(Model_Time!$B604=0,Model_Time!$C604=0),Model_Time!$F604,K603)</f>
        <v>751</v>
      </c>
      <c r="M604" s="23"/>
    </row>
    <row r="605" spans="1:27" x14ac:dyDescent="0.3">
      <c r="A605" t="s">
        <v>535</v>
      </c>
      <c r="B605">
        <v>2</v>
      </c>
      <c r="C605">
        <v>25</v>
      </c>
      <c r="D605">
        <v>0.2</v>
      </c>
      <c r="E605" t="s">
        <v>0</v>
      </c>
      <c r="F605">
        <v>797</v>
      </c>
      <c r="G605">
        <v>0</v>
      </c>
      <c r="H605">
        <v>222.25</v>
      </c>
      <c r="I605" s="52">
        <v>0.86099999999999999</v>
      </c>
      <c r="J605" s="57">
        <f>IF(Model_Time!$F605="---","---",(Model_Time!$F605/K605)-1)</f>
        <v>6.1251664447403487E-2</v>
      </c>
      <c r="K605" s="20">
        <f>IF(AND(Model_Time!$B605=0,Model_Time!$C605=0),Model_Time!$F605,K604)</f>
        <v>751</v>
      </c>
      <c r="M605" s="23"/>
    </row>
    <row r="606" spans="1:27" x14ac:dyDescent="0.3">
      <c r="A606" t="s">
        <v>535</v>
      </c>
      <c r="B606">
        <v>2</v>
      </c>
      <c r="C606">
        <v>50</v>
      </c>
      <c r="D606">
        <v>0.05</v>
      </c>
      <c r="E606" t="s">
        <v>0</v>
      </c>
      <c r="F606">
        <v>765</v>
      </c>
      <c r="G606">
        <v>0</v>
      </c>
      <c r="H606">
        <v>712.33</v>
      </c>
      <c r="I606" s="52">
        <v>4.3999999999999997E-2</v>
      </c>
      <c r="J606" s="58">
        <f>IF(Model_Time!$F606="---","---",(Model_Time!$F606/K606)-1)</f>
        <v>1.8641810918774926E-2</v>
      </c>
      <c r="K606" s="20">
        <f>IF(AND(Model_Time!$B606=0,Model_Time!$C606=0),Model_Time!$F606,K605)</f>
        <v>751</v>
      </c>
      <c r="M606" s="23"/>
    </row>
    <row r="607" spans="1:27" x14ac:dyDescent="0.3">
      <c r="A607" t="s">
        <v>535</v>
      </c>
      <c r="B607">
        <v>2</v>
      </c>
      <c r="C607">
        <v>50</v>
      </c>
      <c r="D607">
        <v>0.1</v>
      </c>
      <c r="E607" t="s">
        <v>0</v>
      </c>
      <c r="F607">
        <v>779</v>
      </c>
      <c r="G607">
        <v>0</v>
      </c>
      <c r="H607">
        <v>704.05</v>
      </c>
      <c r="I607" s="52">
        <v>0.01</v>
      </c>
      <c r="J607" s="57">
        <f>IF(Model_Time!$F607="---","---",(Model_Time!$F607/K607)-1)</f>
        <v>3.7283621837549852E-2</v>
      </c>
      <c r="K607" s="20">
        <f>IF(AND(Model_Time!$B607=0,Model_Time!$C607=0),Model_Time!$F607,K606)</f>
        <v>751</v>
      </c>
      <c r="M607" s="23"/>
    </row>
    <row r="608" spans="1:27" x14ac:dyDescent="0.3">
      <c r="A608" t="s">
        <v>535</v>
      </c>
      <c r="B608">
        <v>2</v>
      </c>
      <c r="C608">
        <v>50</v>
      </c>
      <c r="D608">
        <v>0.15</v>
      </c>
      <c r="E608" t="s">
        <v>0</v>
      </c>
      <c r="F608">
        <v>810</v>
      </c>
      <c r="G608">
        <v>0</v>
      </c>
      <c r="H608">
        <v>307.35000000000002</v>
      </c>
      <c r="I608" s="52">
        <v>4.0000000000000001E-3</v>
      </c>
      <c r="J608" s="58">
        <f>IF(Model_Time!$F608="---","---",(Model_Time!$F608/K608)-1)</f>
        <v>7.856191744340868E-2</v>
      </c>
      <c r="K608" s="20">
        <f>IF(AND(Model_Time!$B608=0,Model_Time!$C608=0),Model_Time!$F608,K607)</f>
        <v>751</v>
      </c>
      <c r="M608" s="23"/>
    </row>
    <row r="609" spans="1:13" x14ac:dyDescent="0.3">
      <c r="A609" t="s">
        <v>535</v>
      </c>
      <c r="B609">
        <v>2</v>
      </c>
      <c r="C609">
        <v>50</v>
      </c>
      <c r="D609">
        <v>0.2</v>
      </c>
      <c r="E609" t="s">
        <v>0</v>
      </c>
      <c r="F609">
        <v>812</v>
      </c>
      <c r="G609">
        <v>0</v>
      </c>
      <c r="H609">
        <v>1094.23</v>
      </c>
      <c r="I609" s="52">
        <v>0.34599999999999997</v>
      </c>
      <c r="J609" s="57">
        <f>IF(Model_Time!$F609="---","---",(Model_Time!$F609/K609)-1)</f>
        <v>8.1225033288948145E-2</v>
      </c>
      <c r="K609" s="20">
        <f>IF(AND(Model_Time!$B609=0,Model_Time!$C609=0),Model_Time!$F609,K608)</f>
        <v>751</v>
      </c>
      <c r="M609" s="23"/>
    </row>
    <row r="610" spans="1:13" x14ac:dyDescent="0.3">
      <c r="A610" t="s">
        <v>535</v>
      </c>
      <c r="B610">
        <v>3</v>
      </c>
      <c r="C610">
        <v>0</v>
      </c>
      <c r="D610">
        <v>0.05</v>
      </c>
      <c r="E610" t="s">
        <v>0</v>
      </c>
      <c r="F610">
        <v>785</v>
      </c>
      <c r="G610">
        <v>0</v>
      </c>
      <c r="H610">
        <v>386.79</v>
      </c>
      <c r="I610" s="52">
        <v>0</v>
      </c>
      <c r="J610" s="58">
        <f>IF(Model_Time!$F610="---","---",(Model_Time!$F610/K610)-1)</f>
        <v>4.5272969374167804E-2</v>
      </c>
      <c r="K610" s="20">
        <f>IF(AND(Model_Time!$B610=0,Model_Time!$C610=0),Model_Time!$F610,K609)</f>
        <v>751</v>
      </c>
      <c r="M610" s="23"/>
    </row>
    <row r="611" spans="1:13" x14ac:dyDescent="0.3">
      <c r="A611" t="s">
        <v>535</v>
      </c>
      <c r="B611">
        <v>3</v>
      </c>
      <c r="C611">
        <v>0</v>
      </c>
      <c r="D611">
        <v>0.1</v>
      </c>
      <c r="E611" t="s">
        <v>4</v>
      </c>
      <c r="F611" t="s">
        <v>3</v>
      </c>
      <c r="G611" t="s">
        <v>3</v>
      </c>
      <c r="H611">
        <v>0.33</v>
      </c>
      <c r="J611" s="57" t="str">
        <f>IF(Model_Time!$F611="---","---",(Model_Time!$F611/K611)-1)</f>
        <v>---</v>
      </c>
      <c r="K611" s="20">
        <f>IF(AND(Model_Time!$B611=0,Model_Time!$C611=0),Model_Time!$F611,K610)</f>
        <v>751</v>
      </c>
      <c r="M611" s="23"/>
    </row>
    <row r="612" spans="1:13" x14ac:dyDescent="0.3">
      <c r="A612" t="s">
        <v>535</v>
      </c>
      <c r="B612">
        <v>3</v>
      </c>
      <c r="C612">
        <v>0</v>
      </c>
      <c r="D612">
        <v>0.15</v>
      </c>
      <c r="E612" t="s">
        <v>4</v>
      </c>
      <c r="F612" t="s">
        <v>3</v>
      </c>
      <c r="G612" t="s">
        <v>3</v>
      </c>
      <c r="H612">
        <v>0.31</v>
      </c>
      <c r="J612" s="58" t="str">
        <f>IF(Model_Time!$F612="---","---",(Model_Time!$F612/K612)-1)</f>
        <v>---</v>
      </c>
      <c r="K612" s="20">
        <f>IF(AND(Model_Time!$B612=0,Model_Time!$C612=0),Model_Time!$F612,K611)</f>
        <v>751</v>
      </c>
      <c r="M612" s="23"/>
    </row>
    <row r="613" spans="1:13" x14ac:dyDescent="0.3">
      <c r="A613" t="s">
        <v>535</v>
      </c>
      <c r="B613">
        <v>3</v>
      </c>
      <c r="C613">
        <v>0</v>
      </c>
      <c r="D613">
        <v>0.2</v>
      </c>
      <c r="E613" t="s">
        <v>4</v>
      </c>
      <c r="F613" t="s">
        <v>3</v>
      </c>
      <c r="G613" t="s">
        <v>3</v>
      </c>
      <c r="H613">
        <v>0.24</v>
      </c>
      <c r="J613" s="57" t="str">
        <f>IF(Model_Time!$F613="---","---",(Model_Time!$F613/K613)-1)</f>
        <v>---</v>
      </c>
      <c r="K613" s="20">
        <f>IF(AND(Model_Time!$B613=0,Model_Time!$C613=0),Model_Time!$F613,K612)</f>
        <v>751</v>
      </c>
      <c r="M613" s="23"/>
    </row>
    <row r="614" spans="1:13" x14ac:dyDescent="0.3">
      <c r="A614" t="s">
        <v>535</v>
      </c>
      <c r="B614">
        <v>3</v>
      </c>
      <c r="C614">
        <v>10</v>
      </c>
      <c r="D614">
        <v>0.05</v>
      </c>
      <c r="E614" t="s">
        <v>0</v>
      </c>
      <c r="F614">
        <v>785</v>
      </c>
      <c r="G614">
        <v>0</v>
      </c>
      <c r="H614">
        <v>328.46</v>
      </c>
      <c r="I614" s="52">
        <v>0</v>
      </c>
      <c r="J614" s="58">
        <f>IF(Model_Time!$F614="---","---",(Model_Time!$F614/K614)-1)</f>
        <v>4.5272969374167804E-2</v>
      </c>
      <c r="K614" s="20">
        <f>IF(AND(Model_Time!$B614=0,Model_Time!$C614=0),Model_Time!$F614,K613)</f>
        <v>751</v>
      </c>
      <c r="M614" s="23"/>
    </row>
    <row r="615" spans="1:13" x14ac:dyDescent="0.3">
      <c r="A615" t="s">
        <v>535</v>
      </c>
      <c r="B615">
        <v>3</v>
      </c>
      <c r="C615">
        <v>10</v>
      </c>
      <c r="D615">
        <v>0.1</v>
      </c>
      <c r="E615" t="s">
        <v>4</v>
      </c>
      <c r="F615" t="s">
        <v>3</v>
      </c>
      <c r="G615" t="s">
        <v>3</v>
      </c>
      <c r="H615">
        <v>0.25</v>
      </c>
      <c r="J615" s="57" t="str">
        <f>IF(Model_Time!$F615="---","---",(Model_Time!$F615/K615)-1)</f>
        <v>---</v>
      </c>
      <c r="K615" s="20">
        <f>IF(AND(Model_Time!$B615=0,Model_Time!$C615=0),Model_Time!$F615,K614)</f>
        <v>751</v>
      </c>
      <c r="M615" s="23"/>
    </row>
    <row r="616" spans="1:13" x14ac:dyDescent="0.3">
      <c r="A616" t="s">
        <v>535</v>
      </c>
      <c r="B616">
        <v>3</v>
      </c>
      <c r="C616">
        <v>10</v>
      </c>
      <c r="D616">
        <v>0.15</v>
      </c>
      <c r="E616" t="s">
        <v>4</v>
      </c>
      <c r="F616" t="s">
        <v>3</v>
      </c>
      <c r="G616" t="s">
        <v>3</v>
      </c>
      <c r="H616">
        <v>0.28999999999999998</v>
      </c>
      <c r="J616" s="58" t="str">
        <f>IF(Model_Time!$F616="---","---",(Model_Time!$F616/K616)-1)</f>
        <v>---</v>
      </c>
      <c r="K616" s="20">
        <f>IF(AND(Model_Time!$B616=0,Model_Time!$C616=0),Model_Time!$F616,K615)</f>
        <v>751</v>
      </c>
      <c r="M616" s="23"/>
    </row>
    <row r="617" spans="1:13" x14ac:dyDescent="0.3">
      <c r="A617" t="s">
        <v>535</v>
      </c>
      <c r="B617">
        <v>3</v>
      </c>
      <c r="C617">
        <v>10</v>
      </c>
      <c r="D617">
        <v>0.2</v>
      </c>
      <c r="E617" t="s">
        <v>4</v>
      </c>
      <c r="F617" t="s">
        <v>3</v>
      </c>
      <c r="G617" t="s">
        <v>3</v>
      </c>
      <c r="H617">
        <v>0.28000000000000003</v>
      </c>
      <c r="J617" s="57" t="str">
        <f>IF(Model_Time!$F617="---","---",(Model_Time!$F617/K617)-1)</f>
        <v>---</v>
      </c>
      <c r="K617" s="20">
        <f>IF(AND(Model_Time!$B617=0,Model_Time!$C617=0),Model_Time!$F617,K616)</f>
        <v>751</v>
      </c>
      <c r="M617" s="23"/>
    </row>
    <row r="618" spans="1:13" x14ac:dyDescent="0.3">
      <c r="A618" t="s">
        <v>535</v>
      </c>
      <c r="B618">
        <v>3</v>
      </c>
      <c r="C618">
        <v>25</v>
      </c>
      <c r="D618">
        <v>0.05</v>
      </c>
      <c r="E618" t="s">
        <v>0</v>
      </c>
      <c r="F618">
        <v>785</v>
      </c>
      <c r="G618">
        <v>0</v>
      </c>
      <c r="H618">
        <v>570.46</v>
      </c>
      <c r="I618" s="52">
        <v>0</v>
      </c>
      <c r="J618" s="58">
        <f>IF(Model_Time!$F618="---","---",(Model_Time!$F618/K618)-1)</f>
        <v>4.5272969374167804E-2</v>
      </c>
      <c r="K618" s="20">
        <f>IF(AND(Model_Time!$B618=0,Model_Time!$C618=0),Model_Time!$F618,K617)</f>
        <v>751</v>
      </c>
      <c r="M618" s="23"/>
    </row>
    <row r="619" spans="1:13" x14ac:dyDescent="0.3">
      <c r="A619" t="s">
        <v>535</v>
      </c>
      <c r="B619">
        <v>3</v>
      </c>
      <c r="C619">
        <v>25</v>
      </c>
      <c r="D619">
        <v>0.1</v>
      </c>
      <c r="E619" t="s">
        <v>4</v>
      </c>
      <c r="F619" t="s">
        <v>3</v>
      </c>
      <c r="G619" t="s">
        <v>3</v>
      </c>
      <c r="H619">
        <v>0.33</v>
      </c>
      <c r="J619" s="57" t="str">
        <f>IF(Model_Time!$F619="---","---",(Model_Time!$F619/K619)-1)</f>
        <v>---</v>
      </c>
      <c r="K619" s="20">
        <f>IF(AND(Model_Time!$B619=0,Model_Time!$C619=0),Model_Time!$F619,K618)</f>
        <v>751</v>
      </c>
      <c r="M619" s="23"/>
    </row>
    <row r="620" spans="1:13" x14ac:dyDescent="0.3">
      <c r="A620" t="s">
        <v>535</v>
      </c>
      <c r="B620">
        <v>3</v>
      </c>
      <c r="C620">
        <v>25</v>
      </c>
      <c r="D620">
        <v>0.15</v>
      </c>
      <c r="E620" t="s">
        <v>4</v>
      </c>
      <c r="F620" t="s">
        <v>3</v>
      </c>
      <c r="G620" t="s">
        <v>3</v>
      </c>
      <c r="H620">
        <v>0.33</v>
      </c>
      <c r="J620" s="58" t="str">
        <f>IF(Model_Time!$F620="---","---",(Model_Time!$F620/K620)-1)</f>
        <v>---</v>
      </c>
      <c r="K620" s="20">
        <f>IF(AND(Model_Time!$B620=0,Model_Time!$C620=0),Model_Time!$F620,K619)</f>
        <v>751</v>
      </c>
      <c r="M620" s="23"/>
    </row>
    <row r="621" spans="1:13" x14ac:dyDescent="0.3">
      <c r="A621" t="s">
        <v>535</v>
      </c>
      <c r="B621">
        <v>3</v>
      </c>
      <c r="C621">
        <v>25</v>
      </c>
      <c r="D621">
        <v>0.2</v>
      </c>
      <c r="E621" t="s">
        <v>4</v>
      </c>
      <c r="F621" t="s">
        <v>3</v>
      </c>
      <c r="G621" t="s">
        <v>3</v>
      </c>
      <c r="H621">
        <v>0.37</v>
      </c>
      <c r="J621" s="57" t="str">
        <f>IF(Model_Time!$F621="---","---",(Model_Time!$F621/K621)-1)</f>
        <v>---</v>
      </c>
      <c r="K621" s="20">
        <f>IF(AND(Model_Time!$B621=0,Model_Time!$C621=0),Model_Time!$F621,K620)</f>
        <v>751</v>
      </c>
      <c r="M621" s="23"/>
    </row>
    <row r="622" spans="1:13" x14ac:dyDescent="0.3">
      <c r="A622" t="s">
        <v>535</v>
      </c>
      <c r="B622">
        <v>3</v>
      </c>
      <c r="C622">
        <v>50</v>
      </c>
      <c r="D622">
        <v>0.05</v>
      </c>
      <c r="E622" t="s">
        <v>0</v>
      </c>
      <c r="F622">
        <v>785</v>
      </c>
      <c r="G622">
        <v>0</v>
      </c>
      <c r="H622">
        <v>528.12</v>
      </c>
      <c r="I622" s="52">
        <v>0</v>
      </c>
      <c r="J622" s="58">
        <f>IF(Model_Time!$F622="---","---",(Model_Time!$F622/K622)-1)</f>
        <v>4.5272969374167804E-2</v>
      </c>
      <c r="K622" s="20">
        <f>IF(AND(Model_Time!$B622=0,Model_Time!$C622=0),Model_Time!$F622,K621)</f>
        <v>751</v>
      </c>
      <c r="M622" s="23"/>
    </row>
    <row r="623" spans="1:13" x14ac:dyDescent="0.3">
      <c r="A623" t="s">
        <v>535</v>
      </c>
      <c r="B623">
        <v>3</v>
      </c>
      <c r="C623">
        <v>50</v>
      </c>
      <c r="D623">
        <v>0.1</v>
      </c>
      <c r="E623" t="s">
        <v>4</v>
      </c>
      <c r="F623" t="s">
        <v>3</v>
      </c>
      <c r="G623" t="s">
        <v>3</v>
      </c>
      <c r="H623">
        <v>0.27</v>
      </c>
      <c r="J623" s="57" t="str">
        <f>IF(Model_Time!$F623="---","---",(Model_Time!$F623/K623)-1)</f>
        <v>---</v>
      </c>
      <c r="K623" s="20">
        <f>IF(AND(Model_Time!$B623=0,Model_Time!$C623=0),Model_Time!$F623,K622)</f>
        <v>751</v>
      </c>
      <c r="M623" s="23"/>
    </row>
    <row r="624" spans="1:13" x14ac:dyDescent="0.3">
      <c r="A624" t="s">
        <v>535</v>
      </c>
      <c r="B624">
        <v>3</v>
      </c>
      <c r="C624">
        <v>50</v>
      </c>
      <c r="D624">
        <v>0.15</v>
      </c>
      <c r="E624" t="s">
        <v>4</v>
      </c>
      <c r="F624" t="s">
        <v>3</v>
      </c>
      <c r="G624" t="s">
        <v>3</v>
      </c>
      <c r="H624">
        <v>0.28999999999999998</v>
      </c>
      <c r="J624" s="58" t="str">
        <f>IF(Model_Time!$F624="---","---",(Model_Time!$F624/K624)-1)</f>
        <v>---</v>
      </c>
      <c r="K624" s="20">
        <f>IF(AND(Model_Time!$B624=0,Model_Time!$C624=0),Model_Time!$F624,K623)</f>
        <v>751</v>
      </c>
      <c r="M624" s="23"/>
    </row>
    <row r="625" spans="1:13" x14ac:dyDescent="0.3">
      <c r="A625" t="s">
        <v>535</v>
      </c>
      <c r="B625">
        <v>3</v>
      </c>
      <c r="C625">
        <v>50</v>
      </c>
      <c r="D625">
        <v>0.2</v>
      </c>
      <c r="E625" t="s">
        <v>4</v>
      </c>
      <c r="F625" t="s">
        <v>3</v>
      </c>
      <c r="G625" t="s">
        <v>3</v>
      </c>
      <c r="H625">
        <v>0.31</v>
      </c>
      <c r="J625" s="59" t="str">
        <f>IF(Model_Time!$F625="---","---",(Model_Time!$F625/K625)-1)</f>
        <v>---</v>
      </c>
      <c r="K625" s="20">
        <f>IF(AND(Model_Time!$B625=0,Model_Time!$C625=0),Model_Time!$F625,K624)</f>
        <v>751</v>
      </c>
      <c r="M625" s="23"/>
    </row>
    <row r="626" spans="1:13" x14ac:dyDescent="0.3">
      <c r="A626" t="s">
        <v>533</v>
      </c>
      <c r="B626">
        <v>0</v>
      </c>
      <c r="C626">
        <v>0</v>
      </c>
      <c r="D626">
        <v>0.05</v>
      </c>
      <c r="E626" t="s">
        <v>0</v>
      </c>
      <c r="F626">
        <v>1026</v>
      </c>
      <c r="G626">
        <v>0</v>
      </c>
      <c r="H626">
        <v>886.66</v>
      </c>
      <c r="I626" s="52">
        <v>1</v>
      </c>
      <c r="J626" s="59">
        <f>IF(Model_Time!$F626="---","---",(Model_Time!$F626/K626)-1)</f>
        <v>0</v>
      </c>
      <c r="K626" s="20">
        <f>IF(AND(Model_Time!$B626=0,Model_Time!$C626=0),Model_Time!$F626,K625)</f>
        <v>1026</v>
      </c>
      <c r="M626" s="25"/>
    </row>
    <row r="627" spans="1:13" x14ac:dyDescent="0.3">
      <c r="A627" t="s">
        <v>533</v>
      </c>
      <c r="B627">
        <v>0</v>
      </c>
      <c r="C627">
        <v>0</v>
      </c>
      <c r="D627">
        <v>0.1</v>
      </c>
      <c r="E627" t="s">
        <v>0</v>
      </c>
      <c r="F627">
        <v>1026</v>
      </c>
      <c r="G627">
        <v>0</v>
      </c>
      <c r="H627">
        <v>871.62</v>
      </c>
      <c r="I627" s="52">
        <v>1</v>
      </c>
      <c r="J627" s="59">
        <f>IF(Model_Time!$F627="---","---",(Model_Time!$F627/K627)-1)</f>
        <v>0</v>
      </c>
      <c r="K627" s="20">
        <f>IF(AND(Model_Time!$B627=0,Model_Time!$C627=0),Model_Time!$F627,K626)</f>
        <v>1026</v>
      </c>
    </row>
    <row r="628" spans="1:13" x14ac:dyDescent="0.3">
      <c r="A628" t="s">
        <v>533</v>
      </c>
      <c r="B628">
        <v>0</v>
      </c>
      <c r="C628">
        <v>0</v>
      </c>
      <c r="D628">
        <v>0.15</v>
      </c>
      <c r="E628" t="s">
        <v>0</v>
      </c>
      <c r="F628">
        <v>1026</v>
      </c>
      <c r="G628">
        <v>0</v>
      </c>
      <c r="H628">
        <v>874.52</v>
      </c>
      <c r="I628" s="52">
        <v>1</v>
      </c>
      <c r="J628" s="59">
        <f>IF(Model_Time!$F628="---","---",(Model_Time!$F628/K628)-1)</f>
        <v>0</v>
      </c>
      <c r="K628" s="20">
        <f>IF(AND(Model_Time!$B628=0,Model_Time!$C628=0),Model_Time!$F628,K627)</f>
        <v>1026</v>
      </c>
    </row>
    <row r="629" spans="1:13" x14ac:dyDescent="0.3">
      <c r="A629" t="s">
        <v>533</v>
      </c>
      <c r="B629">
        <v>0</v>
      </c>
      <c r="C629">
        <v>0</v>
      </c>
      <c r="D629">
        <v>0.2</v>
      </c>
      <c r="E629" t="s">
        <v>0</v>
      </c>
      <c r="F629">
        <v>1026</v>
      </c>
      <c r="G629">
        <v>0</v>
      </c>
      <c r="H629">
        <v>871.13</v>
      </c>
      <c r="I629" s="52">
        <v>1</v>
      </c>
      <c r="J629" s="59">
        <f>IF(Model_Time!$F629="---","---",(Model_Time!$F629/K629)-1)</f>
        <v>0</v>
      </c>
      <c r="K629" s="20">
        <f>IF(AND(Model_Time!$B629=0,Model_Time!$C629=0),Model_Time!$F629,K628)</f>
        <v>1026</v>
      </c>
    </row>
    <row r="630" spans="1:13" x14ac:dyDescent="0.3">
      <c r="A630" t="s">
        <v>533</v>
      </c>
      <c r="B630">
        <v>1</v>
      </c>
      <c r="C630">
        <v>5</v>
      </c>
      <c r="D630">
        <v>0.05</v>
      </c>
      <c r="E630" t="s">
        <v>0</v>
      </c>
      <c r="F630">
        <v>1026</v>
      </c>
      <c r="G630">
        <v>0</v>
      </c>
      <c r="H630">
        <v>1324.32</v>
      </c>
      <c r="I630" s="52">
        <v>1</v>
      </c>
      <c r="J630" s="59">
        <f>IF(Model_Time!$F630="---","---",(Model_Time!$F630/K630)-1)</f>
        <v>0</v>
      </c>
      <c r="K630" s="20">
        <f>IF(AND(Model_Time!$B630=0,Model_Time!$C630=0),Model_Time!$F630,K629)</f>
        <v>1026</v>
      </c>
    </row>
    <row r="631" spans="1:13" x14ac:dyDescent="0.3">
      <c r="A631" t="s">
        <v>533</v>
      </c>
      <c r="B631">
        <v>1</v>
      </c>
      <c r="C631">
        <v>5</v>
      </c>
      <c r="D631">
        <v>0.1</v>
      </c>
      <c r="E631" t="s">
        <v>0</v>
      </c>
      <c r="F631">
        <v>1027</v>
      </c>
      <c r="G631">
        <v>0</v>
      </c>
      <c r="H631">
        <v>1011.36</v>
      </c>
      <c r="I631" s="52">
        <v>1</v>
      </c>
      <c r="J631" s="59">
        <f>IF(Model_Time!$F631="---","---",(Model_Time!$F631/K631)-1)</f>
        <v>9.746588693957392E-4</v>
      </c>
      <c r="K631" s="20">
        <f>IF(AND(Model_Time!$B631=0,Model_Time!$C631=0),Model_Time!$F631,K630)</f>
        <v>1026</v>
      </c>
    </row>
    <row r="632" spans="1:13" x14ac:dyDescent="0.3">
      <c r="A632" t="s">
        <v>533</v>
      </c>
      <c r="B632">
        <v>1</v>
      </c>
      <c r="C632">
        <v>5</v>
      </c>
      <c r="D632">
        <v>0.15</v>
      </c>
      <c r="E632" t="s">
        <v>0</v>
      </c>
      <c r="F632">
        <v>1027</v>
      </c>
      <c r="G632">
        <v>0</v>
      </c>
      <c r="H632">
        <v>836.61</v>
      </c>
      <c r="I632" s="52">
        <v>1</v>
      </c>
      <c r="J632" s="59">
        <f>IF(Model_Time!$F632="---","---",(Model_Time!$F632/K632)-1)</f>
        <v>9.746588693957392E-4</v>
      </c>
      <c r="K632" s="20">
        <f>IF(AND(Model_Time!$B632=0,Model_Time!$C632=0),Model_Time!$F632,K631)</f>
        <v>1026</v>
      </c>
    </row>
    <row r="633" spans="1:13" x14ac:dyDescent="0.3">
      <c r="A633" t="s">
        <v>533</v>
      </c>
      <c r="B633">
        <v>1</v>
      </c>
      <c r="C633">
        <v>5</v>
      </c>
      <c r="D633">
        <v>0.2</v>
      </c>
      <c r="E633" t="s">
        <v>0</v>
      </c>
      <c r="F633">
        <v>1035</v>
      </c>
      <c r="G633">
        <v>0</v>
      </c>
      <c r="H633">
        <v>1141.1500000000001</v>
      </c>
      <c r="I633" s="52">
        <v>1</v>
      </c>
      <c r="J633" s="59">
        <f>IF(Model_Time!$F633="---","---",(Model_Time!$F633/K633)-1)</f>
        <v>8.7719298245614308E-3</v>
      </c>
      <c r="K633" s="20">
        <f>IF(AND(Model_Time!$B633=0,Model_Time!$C633=0),Model_Time!$F633,K632)</f>
        <v>1026</v>
      </c>
    </row>
    <row r="634" spans="1:13" x14ac:dyDescent="0.3">
      <c r="A634" t="s">
        <v>533</v>
      </c>
      <c r="B634">
        <v>1</v>
      </c>
      <c r="C634">
        <v>10</v>
      </c>
      <c r="D634">
        <v>0.05</v>
      </c>
      <c r="E634" t="s">
        <v>0</v>
      </c>
      <c r="F634">
        <v>1026</v>
      </c>
      <c r="G634">
        <v>0</v>
      </c>
      <c r="H634">
        <v>1313.57</v>
      </c>
      <c r="I634" s="52">
        <v>1</v>
      </c>
      <c r="J634" s="59">
        <f>IF(Model_Time!$F634="---","---",(Model_Time!$F634/K634)-1)</f>
        <v>0</v>
      </c>
      <c r="K634" s="20">
        <f>IF(AND(Model_Time!$B634=0,Model_Time!$C634=0),Model_Time!$F634,K633)</f>
        <v>1026</v>
      </c>
    </row>
    <row r="635" spans="1:13" x14ac:dyDescent="0.3">
      <c r="A635" t="s">
        <v>533</v>
      </c>
      <c r="B635">
        <v>1</v>
      </c>
      <c r="C635">
        <v>10</v>
      </c>
      <c r="D635">
        <v>0.1</v>
      </c>
      <c r="E635" t="s">
        <v>0</v>
      </c>
      <c r="F635">
        <v>1027</v>
      </c>
      <c r="G635">
        <v>0</v>
      </c>
      <c r="H635">
        <v>1009.34</v>
      </c>
      <c r="I635" s="52">
        <v>1</v>
      </c>
      <c r="J635" s="59">
        <f>IF(Model_Time!$F635="---","---",(Model_Time!$F635/K635)-1)</f>
        <v>9.746588693957392E-4</v>
      </c>
      <c r="K635" s="20">
        <f>IF(AND(Model_Time!$B635=0,Model_Time!$C635=0),Model_Time!$F635,K634)</f>
        <v>1026</v>
      </c>
    </row>
    <row r="636" spans="1:13" x14ac:dyDescent="0.3">
      <c r="A636" t="s">
        <v>533</v>
      </c>
      <c r="B636">
        <v>1</v>
      </c>
      <c r="C636">
        <v>10</v>
      </c>
      <c r="D636">
        <v>0.15</v>
      </c>
      <c r="E636" t="s">
        <v>0</v>
      </c>
      <c r="F636">
        <v>1027</v>
      </c>
      <c r="G636">
        <v>0</v>
      </c>
      <c r="H636">
        <v>1156.8</v>
      </c>
      <c r="I636" s="52">
        <v>1</v>
      </c>
      <c r="J636" s="59">
        <f>IF(Model_Time!$F636="---","---",(Model_Time!$F636/K636)-1)</f>
        <v>9.746588693957392E-4</v>
      </c>
      <c r="K636" s="20">
        <f>IF(AND(Model_Time!$B636=0,Model_Time!$C636=0),Model_Time!$F636,K635)</f>
        <v>1026</v>
      </c>
    </row>
    <row r="637" spans="1:13" x14ac:dyDescent="0.3">
      <c r="A637" t="s">
        <v>533</v>
      </c>
      <c r="B637">
        <v>1</v>
      </c>
      <c r="C637">
        <v>10</v>
      </c>
      <c r="D637">
        <v>0.2</v>
      </c>
      <c r="E637" t="s">
        <v>0</v>
      </c>
      <c r="F637">
        <v>1035</v>
      </c>
      <c r="G637">
        <v>0</v>
      </c>
      <c r="H637">
        <v>1047.53</v>
      </c>
      <c r="I637" s="52">
        <v>1</v>
      </c>
      <c r="J637" s="59">
        <f>IF(Model_Time!$F637="---","---",(Model_Time!$F637/K637)-1)</f>
        <v>8.7719298245614308E-3</v>
      </c>
      <c r="K637" s="20">
        <f>IF(AND(Model_Time!$B637=0,Model_Time!$C637=0),Model_Time!$F637,K636)</f>
        <v>1026</v>
      </c>
    </row>
    <row r="638" spans="1:13" x14ac:dyDescent="0.3">
      <c r="A638" t="s">
        <v>533</v>
      </c>
      <c r="B638">
        <v>1</v>
      </c>
      <c r="C638">
        <v>25</v>
      </c>
      <c r="D638">
        <v>0.05</v>
      </c>
      <c r="E638" t="s">
        <v>0</v>
      </c>
      <c r="F638">
        <v>1027</v>
      </c>
      <c r="G638">
        <v>0</v>
      </c>
      <c r="H638">
        <v>972.02</v>
      </c>
      <c r="I638" s="52">
        <v>0.69499999999999995</v>
      </c>
      <c r="J638" s="59">
        <f>IF(Model_Time!$F638="---","---",(Model_Time!$F638/K638)-1)</f>
        <v>9.746588693957392E-4</v>
      </c>
      <c r="K638" s="20">
        <f>IF(AND(Model_Time!$B638=0,Model_Time!$C638=0),Model_Time!$F638,K637)</f>
        <v>1026</v>
      </c>
    </row>
    <row r="639" spans="1:13" x14ac:dyDescent="0.3">
      <c r="A639" t="s">
        <v>533</v>
      </c>
      <c r="B639">
        <v>1</v>
      </c>
      <c r="C639">
        <v>25</v>
      </c>
      <c r="D639">
        <v>0.1</v>
      </c>
      <c r="E639" t="s">
        <v>0</v>
      </c>
      <c r="F639">
        <v>1035</v>
      </c>
      <c r="G639">
        <v>0</v>
      </c>
      <c r="H639">
        <v>812.07</v>
      </c>
      <c r="I639" s="52">
        <v>0.69099999999999995</v>
      </c>
      <c r="J639" s="59">
        <f>IF(Model_Time!$F639="---","---",(Model_Time!$F639/K639)-1)</f>
        <v>8.7719298245614308E-3</v>
      </c>
      <c r="K639" s="20">
        <f>IF(AND(Model_Time!$B639=0,Model_Time!$C639=0),Model_Time!$F639,K638)</f>
        <v>1026</v>
      </c>
    </row>
    <row r="640" spans="1:13" x14ac:dyDescent="0.3">
      <c r="A640" t="s">
        <v>533</v>
      </c>
      <c r="B640">
        <v>1</v>
      </c>
      <c r="C640">
        <v>25</v>
      </c>
      <c r="D640">
        <v>0.15</v>
      </c>
      <c r="E640" t="s">
        <v>0</v>
      </c>
      <c r="F640">
        <v>1058</v>
      </c>
      <c r="G640">
        <v>0</v>
      </c>
      <c r="H640">
        <v>960.72</v>
      </c>
      <c r="I640" s="52">
        <v>0.32600000000000001</v>
      </c>
      <c r="J640" s="59">
        <f>IF(Model_Time!$F640="---","---",(Model_Time!$F640/K640)-1)</f>
        <v>3.1189083820662766E-2</v>
      </c>
      <c r="K640" s="20">
        <f>IF(AND(Model_Time!$B640=0,Model_Time!$C640=0),Model_Time!$F640,K639)</f>
        <v>1026</v>
      </c>
    </row>
    <row r="641" spans="1:11" x14ac:dyDescent="0.3">
      <c r="A641" t="s">
        <v>533</v>
      </c>
      <c r="B641">
        <v>1</v>
      </c>
      <c r="C641">
        <v>25</v>
      </c>
      <c r="D641">
        <v>0.2</v>
      </c>
      <c r="E641" t="s">
        <v>0</v>
      </c>
      <c r="F641">
        <v>1058</v>
      </c>
      <c r="G641">
        <v>0</v>
      </c>
      <c r="H641">
        <v>553.04</v>
      </c>
      <c r="I641" s="52">
        <v>0.998</v>
      </c>
      <c r="J641" s="59">
        <f>IF(Model_Time!$F641="---","---",(Model_Time!$F641/K641)-1)</f>
        <v>3.1189083820662766E-2</v>
      </c>
      <c r="K641" s="20">
        <f>IF(AND(Model_Time!$B641=0,Model_Time!$C641=0),Model_Time!$F641,K640)</f>
        <v>1026</v>
      </c>
    </row>
    <row r="642" spans="1:11" x14ac:dyDescent="0.3">
      <c r="A642" t="s">
        <v>533</v>
      </c>
      <c r="B642">
        <v>1</v>
      </c>
      <c r="C642">
        <v>50</v>
      </c>
      <c r="D642">
        <v>0.05</v>
      </c>
      <c r="E642" t="s">
        <v>0</v>
      </c>
      <c r="F642">
        <v>1035</v>
      </c>
      <c r="G642">
        <v>0</v>
      </c>
      <c r="H642">
        <v>1238.8800000000001</v>
      </c>
      <c r="I642" s="52">
        <v>2.4E-2</v>
      </c>
      <c r="J642" s="59">
        <f>IF(Model_Time!$F642="---","---",(Model_Time!$F642/K642)-1)</f>
        <v>8.7719298245614308E-3</v>
      </c>
      <c r="K642" s="20">
        <f>IF(AND(Model_Time!$B642=0,Model_Time!$C642=0),Model_Time!$F642,K641)</f>
        <v>1026</v>
      </c>
    </row>
    <row r="643" spans="1:11" x14ac:dyDescent="0.3">
      <c r="A643" t="s">
        <v>533</v>
      </c>
      <c r="B643">
        <v>1</v>
      </c>
      <c r="C643">
        <v>50</v>
      </c>
      <c r="D643">
        <v>0.1</v>
      </c>
      <c r="E643" t="s">
        <v>0</v>
      </c>
      <c r="F643">
        <v>1047</v>
      </c>
      <c r="G643">
        <v>0</v>
      </c>
      <c r="H643">
        <v>690.87</v>
      </c>
      <c r="I643" s="52">
        <v>2.9000000000000001E-2</v>
      </c>
      <c r="J643" s="59">
        <f>IF(Model_Time!$F643="---","---",(Model_Time!$F643/K643)-1)</f>
        <v>2.0467836257309857E-2</v>
      </c>
      <c r="K643" s="20">
        <f>IF(AND(Model_Time!$B643=0,Model_Time!$C643=0),Model_Time!$F643,K642)</f>
        <v>1026</v>
      </c>
    </row>
    <row r="644" spans="1:11" x14ac:dyDescent="0.3">
      <c r="A644" t="s">
        <v>533</v>
      </c>
      <c r="B644">
        <v>1</v>
      </c>
      <c r="C644">
        <v>50</v>
      </c>
      <c r="D644">
        <v>0.15</v>
      </c>
      <c r="E644" t="s">
        <v>0</v>
      </c>
      <c r="F644">
        <v>1074</v>
      </c>
      <c r="G644">
        <v>0</v>
      </c>
      <c r="H644">
        <v>2542.73</v>
      </c>
      <c r="I644" s="52">
        <v>7.0999999999999994E-2</v>
      </c>
      <c r="J644" s="59">
        <f>IF(Model_Time!$F644="---","---",(Model_Time!$F644/K644)-1)</f>
        <v>4.6783625730994149E-2</v>
      </c>
      <c r="K644" s="20">
        <f>IF(AND(Model_Time!$B644=0,Model_Time!$C644=0),Model_Time!$F644,K643)</f>
        <v>1026</v>
      </c>
    </row>
    <row r="645" spans="1:11" x14ac:dyDescent="0.3">
      <c r="A645" t="s">
        <v>533</v>
      </c>
      <c r="B645">
        <v>1</v>
      </c>
      <c r="C645">
        <v>50</v>
      </c>
      <c r="D645">
        <v>0.2</v>
      </c>
      <c r="E645" t="s">
        <v>1</v>
      </c>
      <c r="F645">
        <v>1104</v>
      </c>
      <c r="G645">
        <v>0.63</v>
      </c>
      <c r="H645">
        <v>3600.19</v>
      </c>
      <c r="I645" s="52">
        <v>0.14299999999999999</v>
      </c>
      <c r="J645" s="59">
        <f>IF(Model_Time!$F645="---","---",(Model_Time!$F645/K645)-1)</f>
        <v>7.6023391812865437E-2</v>
      </c>
      <c r="K645" s="20">
        <f>IF(AND(Model_Time!$B645=0,Model_Time!$C645=0),Model_Time!$F645,K644)</f>
        <v>1026</v>
      </c>
    </row>
    <row r="646" spans="1:11" x14ac:dyDescent="0.3">
      <c r="A646" t="s">
        <v>533</v>
      </c>
      <c r="B646">
        <v>2</v>
      </c>
      <c r="C646">
        <v>5</v>
      </c>
      <c r="D646">
        <v>0.05</v>
      </c>
      <c r="E646" t="s">
        <v>0</v>
      </c>
      <c r="F646">
        <v>1027</v>
      </c>
      <c r="G646">
        <v>0</v>
      </c>
      <c r="H646">
        <v>1183.4000000000001</v>
      </c>
      <c r="I646" s="52">
        <v>1</v>
      </c>
      <c r="J646" s="59">
        <f>IF(Model_Time!$F646="---","---",(Model_Time!$F646/K646)-1)</f>
        <v>9.746588693957392E-4</v>
      </c>
      <c r="K646" s="20">
        <f>IF(AND(Model_Time!$B646=0,Model_Time!$C646=0),Model_Time!$F646,K645)</f>
        <v>1026</v>
      </c>
    </row>
    <row r="647" spans="1:11" x14ac:dyDescent="0.3">
      <c r="A647" t="s">
        <v>533</v>
      </c>
      <c r="B647">
        <v>2</v>
      </c>
      <c r="C647">
        <v>5</v>
      </c>
      <c r="D647">
        <v>0.1</v>
      </c>
      <c r="E647" t="s">
        <v>0</v>
      </c>
      <c r="F647">
        <v>1027</v>
      </c>
      <c r="G647">
        <v>0</v>
      </c>
      <c r="H647">
        <v>950.48</v>
      </c>
      <c r="I647" s="52">
        <v>1</v>
      </c>
      <c r="J647" s="59">
        <f>IF(Model_Time!$F647="---","---",(Model_Time!$F647/K647)-1)</f>
        <v>9.746588693957392E-4</v>
      </c>
      <c r="K647" s="20">
        <f>IF(AND(Model_Time!$B647=0,Model_Time!$C647=0),Model_Time!$F647,K646)</f>
        <v>1026</v>
      </c>
    </row>
    <row r="648" spans="1:11" x14ac:dyDescent="0.3">
      <c r="A648" t="s">
        <v>533</v>
      </c>
      <c r="B648">
        <v>2</v>
      </c>
      <c r="C648">
        <v>5</v>
      </c>
      <c r="D648">
        <v>0.15</v>
      </c>
      <c r="E648" t="s">
        <v>0</v>
      </c>
      <c r="F648">
        <v>1027</v>
      </c>
      <c r="G648">
        <v>0</v>
      </c>
      <c r="H648">
        <v>1333.26</v>
      </c>
      <c r="I648" s="52">
        <v>1</v>
      </c>
      <c r="J648" s="59">
        <f>IF(Model_Time!$F648="---","---",(Model_Time!$F648/K648)-1)</f>
        <v>9.746588693957392E-4</v>
      </c>
      <c r="K648" s="20">
        <f>IF(AND(Model_Time!$B648=0,Model_Time!$C648=0),Model_Time!$F648,K647)</f>
        <v>1026</v>
      </c>
    </row>
    <row r="649" spans="1:11" x14ac:dyDescent="0.3">
      <c r="A649" t="s">
        <v>533</v>
      </c>
      <c r="B649">
        <v>2</v>
      </c>
      <c r="C649">
        <v>5</v>
      </c>
      <c r="D649">
        <v>0.2</v>
      </c>
      <c r="E649" t="s">
        <v>0</v>
      </c>
      <c r="F649">
        <v>1027</v>
      </c>
      <c r="G649">
        <v>0</v>
      </c>
      <c r="H649">
        <v>974.56</v>
      </c>
      <c r="I649" s="52">
        <v>1</v>
      </c>
      <c r="J649" s="59">
        <f>IF(Model_Time!$F649="---","---",(Model_Time!$F649/K649)-1)</f>
        <v>9.746588693957392E-4</v>
      </c>
      <c r="K649" s="20">
        <f>IF(AND(Model_Time!$B649=0,Model_Time!$C649=0),Model_Time!$F649,K648)</f>
        <v>1026</v>
      </c>
    </row>
    <row r="650" spans="1:11" x14ac:dyDescent="0.3">
      <c r="A650" t="s">
        <v>533</v>
      </c>
      <c r="B650">
        <v>2</v>
      </c>
      <c r="C650">
        <v>10</v>
      </c>
      <c r="D650">
        <v>0.05</v>
      </c>
      <c r="E650" t="s">
        <v>0</v>
      </c>
      <c r="F650">
        <v>1027</v>
      </c>
      <c r="G650">
        <v>0</v>
      </c>
      <c r="H650">
        <v>1108.69</v>
      </c>
      <c r="I650" s="52">
        <v>0.69499999999999995</v>
      </c>
      <c r="J650" s="59">
        <f>IF(Model_Time!$F650="---","---",(Model_Time!$F650/K650)-1)</f>
        <v>9.746588693957392E-4</v>
      </c>
      <c r="K650" s="20">
        <f>IF(AND(Model_Time!$B650=0,Model_Time!$C650=0),Model_Time!$F650,K649)</f>
        <v>1026</v>
      </c>
    </row>
    <row r="651" spans="1:11" x14ac:dyDescent="0.3">
      <c r="A651" t="s">
        <v>533</v>
      </c>
      <c r="B651">
        <v>2</v>
      </c>
      <c r="C651">
        <v>10</v>
      </c>
      <c r="D651">
        <v>0.1</v>
      </c>
      <c r="E651" t="s">
        <v>0</v>
      </c>
      <c r="F651">
        <v>1027</v>
      </c>
      <c r="G651">
        <v>0</v>
      </c>
      <c r="H651">
        <v>886.35</v>
      </c>
      <c r="I651" s="52">
        <v>1</v>
      </c>
      <c r="J651" s="59">
        <f>IF(Model_Time!$F651="---","---",(Model_Time!$F651/K651)-1)</f>
        <v>9.746588693957392E-4</v>
      </c>
      <c r="K651" s="20">
        <f>IF(AND(Model_Time!$B651=0,Model_Time!$C651=0),Model_Time!$F651,K650)</f>
        <v>1026</v>
      </c>
    </row>
    <row r="652" spans="1:11" x14ac:dyDescent="0.3">
      <c r="A652" t="s">
        <v>533</v>
      </c>
      <c r="B652">
        <v>2</v>
      </c>
      <c r="C652">
        <v>10</v>
      </c>
      <c r="D652">
        <v>0.15</v>
      </c>
      <c r="E652" t="s">
        <v>0</v>
      </c>
      <c r="F652">
        <v>1041</v>
      </c>
      <c r="G652">
        <v>0</v>
      </c>
      <c r="H652">
        <v>558.91999999999996</v>
      </c>
      <c r="I652" s="52">
        <v>1</v>
      </c>
      <c r="J652" s="59">
        <f>IF(Model_Time!$F652="---","---",(Model_Time!$F652/K652)-1)</f>
        <v>1.4619883040935644E-2</v>
      </c>
      <c r="K652" s="20">
        <f>IF(AND(Model_Time!$B652=0,Model_Time!$C652=0),Model_Time!$F652,K651)</f>
        <v>1026</v>
      </c>
    </row>
    <row r="653" spans="1:11" x14ac:dyDescent="0.3">
      <c r="A653" t="s">
        <v>533</v>
      </c>
      <c r="B653">
        <v>2</v>
      </c>
      <c r="C653">
        <v>10</v>
      </c>
      <c r="D653">
        <v>0.2</v>
      </c>
      <c r="E653" t="s">
        <v>0</v>
      </c>
      <c r="F653">
        <v>1045</v>
      </c>
      <c r="G653">
        <v>0</v>
      </c>
      <c r="H653">
        <v>420.92</v>
      </c>
      <c r="I653" s="52">
        <v>1</v>
      </c>
      <c r="J653" s="59">
        <f>IF(Model_Time!$F653="---","---",(Model_Time!$F653/K653)-1)</f>
        <v>1.8518518518518601E-2</v>
      </c>
      <c r="K653" s="20">
        <f>IF(AND(Model_Time!$B653=0,Model_Time!$C653=0),Model_Time!$F653,K652)</f>
        <v>1026</v>
      </c>
    </row>
    <row r="654" spans="1:11" x14ac:dyDescent="0.3">
      <c r="A654" t="s">
        <v>533</v>
      </c>
      <c r="B654">
        <v>2</v>
      </c>
      <c r="C654">
        <v>25</v>
      </c>
      <c r="D654">
        <v>0.05</v>
      </c>
      <c r="E654" t="s">
        <v>0</v>
      </c>
      <c r="F654">
        <v>1031</v>
      </c>
      <c r="G654">
        <v>0</v>
      </c>
      <c r="H654">
        <v>1648.24</v>
      </c>
      <c r="I654" s="52">
        <v>0.432</v>
      </c>
      <c r="J654" s="59">
        <f>IF(Model_Time!$F654="---","---",(Model_Time!$F654/K654)-1)</f>
        <v>4.873294346978474E-3</v>
      </c>
      <c r="K654" s="20">
        <f>IF(AND(Model_Time!$B654=0,Model_Time!$C654=0),Model_Time!$F654,K653)</f>
        <v>1026</v>
      </c>
    </row>
    <row r="655" spans="1:11" x14ac:dyDescent="0.3">
      <c r="A655" t="s">
        <v>533</v>
      </c>
      <c r="B655">
        <v>2</v>
      </c>
      <c r="C655">
        <v>25</v>
      </c>
      <c r="D655">
        <v>0.1</v>
      </c>
      <c r="E655" t="s">
        <v>0</v>
      </c>
      <c r="F655">
        <v>1048</v>
      </c>
      <c r="G655">
        <v>0</v>
      </c>
      <c r="H655">
        <v>766.65</v>
      </c>
      <c r="I655" s="52">
        <v>0.38300000000000001</v>
      </c>
      <c r="J655" s="59">
        <f>IF(Model_Time!$F655="---","---",(Model_Time!$F655/K655)-1)</f>
        <v>2.1442495126705596E-2</v>
      </c>
      <c r="K655" s="20">
        <f>IF(AND(Model_Time!$B655=0,Model_Time!$C655=0),Model_Time!$F655,K654)</f>
        <v>1026</v>
      </c>
    </row>
    <row r="656" spans="1:11" x14ac:dyDescent="0.3">
      <c r="A656" t="s">
        <v>533</v>
      </c>
      <c r="B656">
        <v>2</v>
      </c>
      <c r="C656">
        <v>25</v>
      </c>
      <c r="D656">
        <v>0.15</v>
      </c>
      <c r="E656" t="s">
        <v>0</v>
      </c>
      <c r="F656">
        <v>1073</v>
      </c>
      <c r="G656">
        <v>0</v>
      </c>
      <c r="H656">
        <v>954.21</v>
      </c>
      <c r="I656" s="52">
        <v>0.123</v>
      </c>
      <c r="J656" s="59">
        <f>IF(Model_Time!$F656="---","---",(Model_Time!$F656/K656)-1)</f>
        <v>4.580896686159841E-2</v>
      </c>
      <c r="K656" s="20">
        <f>IF(AND(Model_Time!$B656=0,Model_Time!$C656=0),Model_Time!$F656,K655)</f>
        <v>1026</v>
      </c>
    </row>
    <row r="657" spans="1:11" x14ac:dyDescent="0.3">
      <c r="A657" t="s">
        <v>533</v>
      </c>
      <c r="B657">
        <v>2</v>
      </c>
      <c r="C657">
        <v>25</v>
      </c>
      <c r="D657">
        <v>0.2</v>
      </c>
      <c r="E657" t="s">
        <v>1</v>
      </c>
      <c r="F657">
        <v>1107</v>
      </c>
      <c r="G657">
        <v>0.39</v>
      </c>
      <c r="H657">
        <v>3600.11</v>
      </c>
      <c r="I657" s="52">
        <v>0.47399999999999998</v>
      </c>
      <c r="J657" s="59">
        <f>IF(Model_Time!$F657="---","---",(Model_Time!$F657/K657)-1)</f>
        <v>7.8947368421052655E-2</v>
      </c>
      <c r="K657" s="20">
        <f>IF(AND(Model_Time!$B657=0,Model_Time!$C657=0),Model_Time!$F657,K656)</f>
        <v>1026</v>
      </c>
    </row>
    <row r="658" spans="1:11" x14ac:dyDescent="0.3">
      <c r="A658" t="s">
        <v>533</v>
      </c>
      <c r="B658">
        <v>2</v>
      </c>
      <c r="C658">
        <v>50</v>
      </c>
      <c r="D658">
        <v>0.05</v>
      </c>
      <c r="E658" t="s">
        <v>0</v>
      </c>
      <c r="F658">
        <v>1035</v>
      </c>
      <c r="G658">
        <v>0</v>
      </c>
      <c r="H658">
        <v>933.44</v>
      </c>
      <c r="I658" s="52">
        <v>0</v>
      </c>
      <c r="J658" s="59">
        <f>IF(Model_Time!$F658="---","---",(Model_Time!$F658/K658)-1)</f>
        <v>8.7719298245614308E-3</v>
      </c>
      <c r="K658" s="20">
        <f>IF(AND(Model_Time!$B658=0,Model_Time!$C658=0),Model_Time!$F658,K657)</f>
        <v>1026</v>
      </c>
    </row>
    <row r="659" spans="1:11" x14ac:dyDescent="0.3">
      <c r="A659" t="s">
        <v>533</v>
      </c>
      <c r="B659">
        <v>2</v>
      </c>
      <c r="C659">
        <v>50</v>
      </c>
      <c r="D659">
        <v>0.1</v>
      </c>
      <c r="E659" t="s">
        <v>0</v>
      </c>
      <c r="F659">
        <v>1061</v>
      </c>
      <c r="G659">
        <v>0</v>
      </c>
      <c r="H659">
        <v>530.75</v>
      </c>
      <c r="I659" s="52">
        <v>0</v>
      </c>
      <c r="J659" s="59">
        <f>IF(Model_Time!$F659="---","---",(Model_Time!$F659/K659)-1)</f>
        <v>3.4113060428849984E-2</v>
      </c>
      <c r="K659" s="20">
        <f>IF(AND(Model_Time!$B659=0,Model_Time!$C659=0),Model_Time!$F659,K658)</f>
        <v>1026</v>
      </c>
    </row>
    <row r="660" spans="1:11" x14ac:dyDescent="0.3">
      <c r="A660" t="s">
        <v>533</v>
      </c>
      <c r="B660">
        <v>2</v>
      </c>
      <c r="C660">
        <v>50</v>
      </c>
      <c r="D660">
        <v>0.15</v>
      </c>
      <c r="E660" t="s">
        <v>1</v>
      </c>
      <c r="F660">
        <v>1123</v>
      </c>
      <c r="G660">
        <v>1.78</v>
      </c>
      <c r="H660">
        <v>3600.11</v>
      </c>
      <c r="I660" s="52">
        <v>0</v>
      </c>
      <c r="J660" s="59">
        <f>IF(Model_Time!$F660="---","---",(Model_Time!$F660/K660)-1)</f>
        <v>9.4541910331384038E-2</v>
      </c>
      <c r="K660" s="20">
        <f>IF(AND(Model_Time!$B660=0,Model_Time!$C660=0),Model_Time!$F660,K659)</f>
        <v>1026</v>
      </c>
    </row>
    <row r="661" spans="1:11" x14ac:dyDescent="0.3">
      <c r="A661" t="s">
        <v>533</v>
      </c>
      <c r="B661">
        <v>2</v>
      </c>
      <c r="C661">
        <v>50</v>
      </c>
      <c r="D661">
        <v>0.2</v>
      </c>
      <c r="E661" t="s">
        <v>2</v>
      </c>
      <c r="F661" t="s">
        <v>3</v>
      </c>
      <c r="G661" t="s">
        <v>3</v>
      </c>
      <c r="H661">
        <v>3600.2</v>
      </c>
      <c r="J661" s="59" t="str">
        <f>IF(Model_Time!$F661="---","---",(Model_Time!$F661/K661)-1)</f>
        <v>---</v>
      </c>
      <c r="K661" s="20">
        <f>IF(AND(Model_Time!$B661=0,Model_Time!$C661=0),Model_Time!$F661,K660)</f>
        <v>1026</v>
      </c>
    </row>
    <row r="662" spans="1:11" x14ac:dyDescent="0.3">
      <c r="A662" t="s">
        <v>533</v>
      </c>
      <c r="B662">
        <v>3</v>
      </c>
      <c r="C662">
        <v>0</v>
      </c>
      <c r="D662">
        <v>0.05</v>
      </c>
      <c r="E662" t="s">
        <v>0</v>
      </c>
      <c r="F662">
        <v>1061</v>
      </c>
      <c r="G662">
        <v>0</v>
      </c>
      <c r="H662">
        <v>257.14999999999998</v>
      </c>
      <c r="I662" s="52">
        <v>0</v>
      </c>
      <c r="J662" s="59">
        <f>IF(Model_Time!$F662="---","---",(Model_Time!$F662/K662)-1)</f>
        <v>3.4113060428849984E-2</v>
      </c>
      <c r="K662" s="20">
        <f>IF(AND(Model_Time!$B662=0,Model_Time!$C662=0),Model_Time!$F662,K661)</f>
        <v>1026</v>
      </c>
    </row>
    <row r="663" spans="1:11" x14ac:dyDescent="0.3">
      <c r="A663" t="s">
        <v>533</v>
      </c>
      <c r="B663">
        <v>3</v>
      </c>
      <c r="C663">
        <v>0</v>
      </c>
      <c r="D663">
        <v>0.1</v>
      </c>
      <c r="E663" t="s">
        <v>4</v>
      </c>
      <c r="F663" t="s">
        <v>3</v>
      </c>
      <c r="G663" t="s">
        <v>3</v>
      </c>
      <c r="H663">
        <v>0.72</v>
      </c>
      <c r="J663" s="59" t="str">
        <f>IF(Model_Time!$F663="---","---",(Model_Time!$F663/K663)-1)</f>
        <v>---</v>
      </c>
      <c r="K663" s="20">
        <f>IF(AND(Model_Time!$B663=0,Model_Time!$C663=0),Model_Time!$F663,K662)</f>
        <v>1026</v>
      </c>
    </row>
    <row r="664" spans="1:11" x14ac:dyDescent="0.3">
      <c r="A664" t="s">
        <v>533</v>
      </c>
      <c r="B664">
        <v>3</v>
      </c>
      <c r="C664">
        <v>0</v>
      </c>
      <c r="D664">
        <v>0.15</v>
      </c>
      <c r="E664" t="s">
        <v>4</v>
      </c>
      <c r="F664" t="s">
        <v>3</v>
      </c>
      <c r="G664" t="s">
        <v>3</v>
      </c>
      <c r="H664">
        <v>0.69</v>
      </c>
      <c r="J664" s="59" t="str">
        <f>IF(Model_Time!$F664="---","---",(Model_Time!$F664/K664)-1)</f>
        <v>---</v>
      </c>
      <c r="K664" s="20">
        <f>IF(AND(Model_Time!$B664=0,Model_Time!$C664=0),Model_Time!$F664,K663)</f>
        <v>1026</v>
      </c>
    </row>
    <row r="665" spans="1:11" x14ac:dyDescent="0.3">
      <c r="A665" t="s">
        <v>533</v>
      </c>
      <c r="B665">
        <v>3</v>
      </c>
      <c r="C665">
        <v>0</v>
      </c>
      <c r="D665">
        <v>0.2</v>
      </c>
      <c r="E665" t="s">
        <v>4</v>
      </c>
      <c r="F665" t="s">
        <v>3</v>
      </c>
      <c r="G665" t="s">
        <v>3</v>
      </c>
      <c r="H665">
        <v>0.69</v>
      </c>
      <c r="J665" s="59" t="str">
        <f>IF(Model_Time!$F665="---","---",(Model_Time!$F665/K665)-1)</f>
        <v>---</v>
      </c>
      <c r="K665" s="20">
        <f>IF(AND(Model_Time!$B665=0,Model_Time!$C665=0),Model_Time!$F665,K664)</f>
        <v>1026</v>
      </c>
    </row>
    <row r="666" spans="1:11" x14ac:dyDescent="0.3">
      <c r="A666" t="s">
        <v>533</v>
      </c>
      <c r="B666">
        <v>3</v>
      </c>
      <c r="C666">
        <v>10</v>
      </c>
      <c r="D666">
        <v>0.05</v>
      </c>
      <c r="E666" t="s">
        <v>0</v>
      </c>
      <c r="F666">
        <v>1061</v>
      </c>
      <c r="G666">
        <v>0</v>
      </c>
      <c r="H666">
        <v>321.81</v>
      </c>
      <c r="I666" s="52">
        <v>0</v>
      </c>
      <c r="J666" s="59">
        <f>IF(Model_Time!$F666="---","---",(Model_Time!$F666/K666)-1)</f>
        <v>3.4113060428849984E-2</v>
      </c>
      <c r="K666" s="20">
        <f>IF(AND(Model_Time!$B666=0,Model_Time!$C666=0),Model_Time!$F666,K665)</f>
        <v>1026</v>
      </c>
    </row>
    <row r="667" spans="1:11" x14ac:dyDescent="0.3">
      <c r="A667" t="s">
        <v>533</v>
      </c>
      <c r="B667">
        <v>3</v>
      </c>
      <c r="C667">
        <v>10</v>
      </c>
      <c r="D667">
        <v>0.1</v>
      </c>
      <c r="E667" t="s">
        <v>4</v>
      </c>
      <c r="F667" t="s">
        <v>3</v>
      </c>
      <c r="G667" t="s">
        <v>3</v>
      </c>
      <c r="H667">
        <v>0.68</v>
      </c>
      <c r="J667" s="59" t="str">
        <f>IF(Model_Time!$F667="---","---",(Model_Time!$F667/K667)-1)</f>
        <v>---</v>
      </c>
      <c r="K667" s="20">
        <f>IF(AND(Model_Time!$B667=0,Model_Time!$C667=0),Model_Time!$F667,K666)</f>
        <v>1026</v>
      </c>
    </row>
    <row r="668" spans="1:11" x14ac:dyDescent="0.3">
      <c r="A668" t="s">
        <v>533</v>
      </c>
      <c r="B668">
        <v>3</v>
      </c>
      <c r="C668">
        <v>10</v>
      </c>
      <c r="D668">
        <v>0.15</v>
      </c>
      <c r="E668" t="s">
        <v>4</v>
      </c>
      <c r="F668" t="s">
        <v>3</v>
      </c>
      <c r="G668" t="s">
        <v>3</v>
      </c>
      <c r="H668">
        <v>0.79</v>
      </c>
      <c r="J668" s="59" t="str">
        <f>IF(Model_Time!$F668="---","---",(Model_Time!$F668/K668)-1)</f>
        <v>---</v>
      </c>
      <c r="K668" s="20">
        <f>IF(AND(Model_Time!$B668=0,Model_Time!$C668=0),Model_Time!$F668,K667)</f>
        <v>1026</v>
      </c>
    </row>
    <row r="669" spans="1:11" x14ac:dyDescent="0.3">
      <c r="A669" t="s">
        <v>533</v>
      </c>
      <c r="B669">
        <v>3</v>
      </c>
      <c r="C669">
        <v>10</v>
      </c>
      <c r="D669">
        <v>0.2</v>
      </c>
      <c r="E669" t="s">
        <v>4</v>
      </c>
      <c r="F669" t="s">
        <v>3</v>
      </c>
      <c r="G669" t="s">
        <v>3</v>
      </c>
      <c r="H669">
        <v>0.71</v>
      </c>
      <c r="J669" s="59" t="str">
        <f>IF(Model_Time!$F669="---","---",(Model_Time!$F669/K669)-1)</f>
        <v>---</v>
      </c>
      <c r="K669" s="20">
        <f>IF(AND(Model_Time!$B669=0,Model_Time!$C669=0),Model_Time!$F669,K668)</f>
        <v>1026</v>
      </c>
    </row>
    <row r="670" spans="1:11" x14ac:dyDescent="0.3">
      <c r="A670" t="s">
        <v>533</v>
      </c>
      <c r="B670">
        <v>3</v>
      </c>
      <c r="C670">
        <v>25</v>
      </c>
      <c r="D670">
        <v>0.05</v>
      </c>
      <c r="E670" t="s">
        <v>0</v>
      </c>
      <c r="F670">
        <v>1061</v>
      </c>
      <c r="G670">
        <v>0</v>
      </c>
      <c r="H670">
        <v>900.01</v>
      </c>
      <c r="I670" s="52">
        <v>0</v>
      </c>
      <c r="J670" s="59">
        <f>IF(Model_Time!$F670="---","---",(Model_Time!$F670/K670)-1)</f>
        <v>3.4113060428849984E-2</v>
      </c>
      <c r="K670" s="20">
        <f>IF(AND(Model_Time!$B670=0,Model_Time!$C670=0),Model_Time!$F670,K669)</f>
        <v>1026</v>
      </c>
    </row>
    <row r="671" spans="1:11" x14ac:dyDescent="0.3">
      <c r="A671" t="s">
        <v>533</v>
      </c>
      <c r="B671">
        <v>3</v>
      </c>
      <c r="C671">
        <v>25</v>
      </c>
      <c r="D671">
        <v>0.1</v>
      </c>
      <c r="E671" t="s">
        <v>4</v>
      </c>
      <c r="F671" t="s">
        <v>3</v>
      </c>
      <c r="G671" t="s">
        <v>3</v>
      </c>
      <c r="H671">
        <v>0.74</v>
      </c>
      <c r="J671" s="59" t="str">
        <f>IF(Model_Time!$F671="---","---",(Model_Time!$F671/K671)-1)</f>
        <v>---</v>
      </c>
      <c r="K671" s="20">
        <f>IF(AND(Model_Time!$B671=0,Model_Time!$C671=0),Model_Time!$F671,K670)</f>
        <v>1026</v>
      </c>
    </row>
    <row r="672" spans="1:11" x14ac:dyDescent="0.3">
      <c r="A672" t="s">
        <v>533</v>
      </c>
      <c r="B672">
        <v>3</v>
      </c>
      <c r="C672">
        <v>25</v>
      </c>
      <c r="D672">
        <v>0.15</v>
      </c>
      <c r="E672" t="s">
        <v>4</v>
      </c>
      <c r="F672" t="s">
        <v>3</v>
      </c>
      <c r="G672" t="s">
        <v>3</v>
      </c>
      <c r="H672">
        <v>0.7</v>
      </c>
      <c r="J672" s="59" t="str">
        <f>IF(Model_Time!$F672="---","---",(Model_Time!$F672/K672)-1)</f>
        <v>---</v>
      </c>
      <c r="K672" s="20">
        <f>IF(AND(Model_Time!$B672=0,Model_Time!$C672=0),Model_Time!$F672,K671)</f>
        <v>1026</v>
      </c>
    </row>
    <row r="673" spans="1:11" x14ac:dyDescent="0.3">
      <c r="A673" t="s">
        <v>533</v>
      </c>
      <c r="B673">
        <v>3</v>
      </c>
      <c r="C673">
        <v>25</v>
      </c>
      <c r="D673">
        <v>0.2</v>
      </c>
      <c r="E673" t="s">
        <v>4</v>
      </c>
      <c r="F673" t="s">
        <v>3</v>
      </c>
      <c r="G673" t="s">
        <v>3</v>
      </c>
      <c r="H673">
        <v>0.78</v>
      </c>
      <c r="J673" s="59" t="str">
        <f>IF(Model_Time!$F673="---","---",(Model_Time!$F673/K673)-1)</f>
        <v>---</v>
      </c>
      <c r="K673" s="20">
        <f>IF(AND(Model_Time!$B673=0,Model_Time!$C673=0),Model_Time!$F673,K672)</f>
        <v>1026</v>
      </c>
    </row>
    <row r="674" spans="1:11" x14ac:dyDescent="0.3">
      <c r="A674" t="s">
        <v>533</v>
      </c>
      <c r="B674">
        <v>3</v>
      </c>
      <c r="C674">
        <v>50</v>
      </c>
      <c r="D674">
        <v>0.05</v>
      </c>
      <c r="E674" t="s">
        <v>0</v>
      </c>
      <c r="F674">
        <v>1061</v>
      </c>
      <c r="G674">
        <v>0</v>
      </c>
      <c r="H674">
        <v>889.44</v>
      </c>
      <c r="I674" s="52">
        <v>0</v>
      </c>
      <c r="J674" s="59">
        <f>IF(Model_Time!$F674="---","---",(Model_Time!$F674/K674)-1)</f>
        <v>3.4113060428849984E-2</v>
      </c>
      <c r="K674" s="20">
        <f>IF(AND(Model_Time!$B674=0,Model_Time!$C674=0),Model_Time!$F674,K673)</f>
        <v>1026</v>
      </c>
    </row>
    <row r="675" spans="1:11" x14ac:dyDescent="0.3">
      <c r="A675" t="s">
        <v>533</v>
      </c>
      <c r="B675">
        <v>3</v>
      </c>
      <c r="C675">
        <v>50</v>
      </c>
      <c r="D675">
        <v>0.1</v>
      </c>
      <c r="E675" t="s">
        <v>4</v>
      </c>
      <c r="F675" t="s">
        <v>3</v>
      </c>
      <c r="G675" t="s">
        <v>3</v>
      </c>
      <c r="H675">
        <v>0.72</v>
      </c>
      <c r="J675" s="59" t="str">
        <f>IF(Model_Time!$F675="---","---",(Model_Time!$F675/K675)-1)</f>
        <v>---</v>
      </c>
      <c r="K675" s="20">
        <f>IF(AND(Model_Time!$B675=0,Model_Time!$C675=0),Model_Time!$F675,K674)</f>
        <v>1026</v>
      </c>
    </row>
    <row r="676" spans="1:11" x14ac:dyDescent="0.3">
      <c r="A676" t="s">
        <v>533</v>
      </c>
      <c r="B676">
        <v>3</v>
      </c>
      <c r="C676">
        <v>50</v>
      </c>
      <c r="D676">
        <v>0.15</v>
      </c>
      <c r="E676" t="s">
        <v>4</v>
      </c>
      <c r="F676" t="s">
        <v>3</v>
      </c>
      <c r="G676" t="s">
        <v>3</v>
      </c>
      <c r="H676">
        <v>0.72</v>
      </c>
      <c r="J676" s="59" t="str">
        <f>IF(Model_Time!$F676="---","---",(Model_Time!$F676/K676)-1)</f>
        <v>---</v>
      </c>
      <c r="K676" s="20">
        <f>IF(AND(Model_Time!$B676=0,Model_Time!$C676=0),Model_Time!$F676,K675)</f>
        <v>1026</v>
      </c>
    </row>
    <row r="677" spans="1:11" x14ac:dyDescent="0.3">
      <c r="A677" t="s">
        <v>533</v>
      </c>
      <c r="B677">
        <v>3</v>
      </c>
      <c r="C677">
        <v>50</v>
      </c>
      <c r="D677">
        <v>0.2</v>
      </c>
      <c r="E677" t="s">
        <v>4</v>
      </c>
      <c r="F677" t="s">
        <v>3</v>
      </c>
      <c r="G677" t="s">
        <v>3</v>
      </c>
      <c r="H677">
        <v>0.75</v>
      </c>
      <c r="J677" s="59" t="str">
        <f>IF(Model_Time!$F677="---","---",(Model_Time!$F677/K677)-1)</f>
        <v>---</v>
      </c>
      <c r="K677" s="20">
        <f>IF(AND(Model_Time!$B677=0,Model_Time!$C677=0),Model_Time!$F677,K676)</f>
        <v>1026</v>
      </c>
    </row>
    <row r="678" spans="1:11" x14ac:dyDescent="0.3">
      <c r="A678" t="s">
        <v>520</v>
      </c>
      <c r="B678">
        <v>0</v>
      </c>
      <c r="C678">
        <v>0</v>
      </c>
      <c r="D678">
        <v>0.05</v>
      </c>
      <c r="E678" t="s">
        <v>0</v>
      </c>
      <c r="F678">
        <v>651</v>
      </c>
      <c r="G678">
        <v>0</v>
      </c>
      <c r="H678">
        <v>205.77</v>
      </c>
      <c r="I678" s="52">
        <v>0.93799999999999994</v>
      </c>
      <c r="J678" s="59">
        <f>IF(Model_Time!$F678="---","---",(Model_Time!$F678/K678)-1)</f>
        <v>0</v>
      </c>
      <c r="K678" s="20">
        <f>IF(AND(Model_Time!$B678=0,Model_Time!$C678=0),Model_Time!$F678,K677)</f>
        <v>651</v>
      </c>
    </row>
    <row r="679" spans="1:11" x14ac:dyDescent="0.3">
      <c r="A679" t="s">
        <v>520</v>
      </c>
      <c r="B679">
        <v>0</v>
      </c>
      <c r="C679">
        <v>0</v>
      </c>
      <c r="D679">
        <v>0.1</v>
      </c>
      <c r="E679" t="s">
        <v>0</v>
      </c>
      <c r="F679">
        <v>651</v>
      </c>
      <c r="G679">
        <v>0</v>
      </c>
      <c r="H679">
        <v>195.63</v>
      </c>
      <c r="I679" s="52">
        <v>0.999</v>
      </c>
      <c r="J679" s="59">
        <f>IF(Model_Time!$F679="---","---",(Model_Time!$F679/K679)-1)</f>
        <v>0</v>
      </c>
      <c r="K679" s="20">
        <f>IF(AND(Model_Time!$B679=0,Model_Time!$C679=0),Model_Time!$F679,K678)</f>
        <v>651</v>
      </c>
    </row>
    <row r="680" spans="1:11" x14ac:dyDescent="0.3">
      <c r="A680" t="s">
        <v>520</v>
      </c>
      <c r="B680">
        <v>0</v>
      </c>
      <c r="C680">
        <v>0</v>
      </c>
      <c r="D680">
        <v>0.15</v>
      </c>
      <c r="E680" t="s">
        <v>0</v>
      </c>
      <c r="F680">
        <v>651</v>
      </c>
      <c r="G680">
        <v>0</v>
      </c>
      <c r="H680">
        <v>194.89</v>
      </c>
      <c r="I680" s="52">
        <v>1</v>
      </c>
      <c r="J680" s="59">
        <f>IF(Model_Time!$F680="---","---",(Model_Time!$F680/K680)-1)</f>
        <v>0</v>
      </c>
      <c r="K680" s="20">
        <f>IF(AND(Model_Time!$B680=0,Model_Time!$C680=0),Model_Time!$F680,K679)</f>
        <v>651</v>
      </c>
    </row>
    <row r="681" spans="1:11" x14ac:dyDescent="0.3">
      <c r="A681" t="s">
        <v>520</v>
      </c>
      <c r="B681">
        <v>0</v>
      </c>
      <c r="C681">
        <v>0</v>
      </c>
      <c r="D681">
        <v>0.2</v>
      </c>
      <c r="E681" t="s">
        <v>0</v>
      </c>
      <c r="F681">
        <v>651</v>
      </c>
      <c r="G681">
        <v>0</v>
      </c>
      <c r="H681">
        <v>193.44</v>
      </c>
      <c r="I681" s="52">
        <v>1</v>
      </c>
      <c r="J681" s="59">
        <f>IF(Model_Time!$F681="---","---",(Model_Time!$F681/K681)-1)</f>
        <v>0</v>
      </c>
      <c r="K681" s="20">
        <f>IF(AND(Model_Time!$B681=0,Model_Time!$C681=0),Model_Time!$F681,K680)</f>
        <v>651</v>
      </c>
    </row>
    <row r="682" spans="1:11" x14ac:dyDescent="0.3">
      <c r="A682" t="s">
        <v>520</v>
      </c>
      <c r="B682">
        <v>1</v>
      </c>
      <c r="C682">
        <v>5</v>
      </c>
      <c r="D682">
        <v>0.05</v>
      </c>
      <c r="E682" t="s">
        <v>0</v>
      </c>
      <c r="F682">
        <v>651</v>
      </c>
      <c r="G682">
        <v>0</v>
      </c>
      <c r="H682">
        <v>307.92</v>
      </c>
      <c r="I682" s="52">
        <v>1</v>
      </c>
      <c r="J682" s="59">
        <f>IF(Model_Time!$F682="---","---",(Model_Time!$F682/K682)-1)</f>
        <v>0</v>
      </c>
      <c r="K682" s="20">
        <f>IF(AND(Model_Time!$B682=0,Model_Time!$C682=0),Model_Time!$F682,K681)</f>
        <v>651</v>
      </c>
    </row>
    <row r="683" spans="1:11" x14ac:dyDescent="0.3">
      <c r="A683" t="s">
        <v>520</v>
      </c>
      <c r="B683">
        <v>1</v>
      </c>
      <c r="C683">
        <v>5</v>
      </c>
      <c r="D683">
        <v>0.1</v>
      </c>
      <c r="E683" t="s">
        <v>0</v>
      </c>
      <c r="F683">
        <v>651</v>
      </c>
      <c r="G683">
        <v>0</v>
      </c>
      <c r="H683">
        <v>241.77</v>
      </c>
      <c r="I683" s="52">
        <v>0.999</v>
      </c>
      <c r="J683" s="59">
        <f>IF(Model_Time!$F683="---","---",(Model_Time!$F683/K683)-1)</f>
        <v>0</v>
      </c>
      <c r="K683" s="20">
        <f>IF(AND(Model_Time!$B683=0,Model_Time!$C683=0),Model_Time!$F683,K682)</f>
        <v>651</v>
      </c>
    </row>
    <row r="684" spans="1:11" x14ac:dyDescent="0.3">
      <c r="A684" t="s">
        <v>520</v>
      </c>
      <c r="B684">
        <v>1</v>
      </c>
      <c r="C684">
        <v>5</v>
      </c>
      <c r="D684">
        <v>0.15</v>
      </c>
      <c r="E684" t="s">
        <v>0</v>
      </c>
      <c r="F684">
        <v>653</v>
      </c>
      <c r="G684">
        <v>0</v>
      </c>
      <c r="H684">
        <v>326.06</v>
      </c>
      <c r="I684" s="52">
        <v>0.80600000000000005</v>
      </c>
      <c r="J684" s="59">
        <f>IF(Model_Time!$F684="---","---",(Model_Time!$F684/K684)-1)</f>
        <v>3.0721966205837781E-3</v>
      </c>
      <c r="K684" s="20">
        <f>IF(AND(Model_Time!$B684=0,Model_Time!$C684=0),Model_Time!$F684,K683)</f>
        <v>651</v>
      </c>
    </row>
    <row r="685" spans="1:11" x14ac:dyDescent="0.3">
      <c r="A685" t="s">
        <v>520</v>
      </c>
      <c r="B685">
        <v>1</v>
      </c>
      <c r="C685">
        <v>5</v>
      </c>
      <c r="D685">
        <v>0.2</v>
      </c>
      <c r="E685" t="s">
        <v>0</v>
      </c>
      <c r="F685">
        <v>653</v>
      </c>
      <c r="G685">
        <v>0</v>
      </c>
      <c r="H685">
        <v>194.04</v>
      </c>
      <c r="I685" s="52">
        <v>0.98699999999999999</v>
      </c>
      <c r="J685" s="59">
        <f>IF(Model_Time!$F685="---","---",(Model_Time!$F685/K685)-1)</f>
        <v>3.0721966205837781E-3</v>
      </c>
      <c r="K685" s="20">
        <f>IF(AND(Model_Time!$B685=0,Model_Time!$C685=0),Model_Time!$F685,K684)</f>
        <v>651</v>
      </c>
    </row>
    <row r="686" spans="1:11" x14ac:dyDescent="0.3">
      <c r="A686" t="s">
        <v>520</v>
      </c>
      <c r="B686">
        <v>1</v>
      </c>
      <c r="C686">
        <v>10</v>
      </c>
      <c r="D686">
        <v>0.05</v>
      </c>
      <c r="E686" t="s">
        <v>0</v>
      </c>
      <c r="F686">
        <v>651</v>
      </c>
      <c r="G686">
        <v>0</v>
      </c>
      <c r="H686">
        <v>263.33999999999997</v>
      </c>
      <c r="I686" s="52">
        <v>1</v>
      </c>
      <c r="J686" s="59">
        <f>IF(Model_Time!$F686="---","---",(Model_Time!$F686/K686)-1)</f>
        <v>0</v>
      </c>
      <c r="K686" s="20">
        <f>IF(AND(Model_Time!$B686=0,Model_Time!$C686=0),Model_Time!$F686,K685)</f>
        <v>651</v>
      </c>
    </row>
    <row r="687" spans="1:11" x14ac:dyDescent="0.3">
      <c r="A687" t="s">
        <v>520</v>
      </c>
      <c r="B687">
        <v>1</v>
      </c>
      <c r="C687">
        <v>10</v>
      </c>
      <c r="D687">
        <v>0.1</v>
      </c>
      <c r="E687" t="s">
        <v>0</v>
      </c>
      <c r="F687">
        <v>651</v>
      </c>
      <c r="G687">
        <v>0</v>
      </c>
      <c r="H687">
        <v>241.62</v>
      </c>
      <c r="I687" s="52">
        <v>0.999</v>
      </c>
      <c r="J687" s="59">
        <f>IF(Model_Time!$F687="---","---",(Model_Time!$F687/K687)-1)</f>
        <v>0</v>
      </c>
      <c r="K687" s="20">
        <f>IF(AND(Model_Time!$B687=0,Model_Time!$C687=0),Model_Time!$F687,K686)</f>
        <v>651</v>
      </c>
    </row>
    <row r="688" spans="1:11" x14ac:dyDescent="0.3">
      <c r="A688" t="s">
        <v>520</v>
      </c>
      <c r="B688">
        <v>1</v>
      </c>
      <c r="C688">
        <v>10</v>
      </c>
      <c r="D688">
        <v>0.15</v>
      </c>
      <c r="E688" t="s">
        <v>0</v>
      </c>
      <c r="F688">
        <v>653</v>
      </c>
      <c r="G688">
        <v>0</v>
      </c>
      <c r="H688">
        <v>329.78</v>
      </c>
      <c r="I688" s="52">
        <v>0.80600000000000005</v>
      </c>
      <c r="J688" s="59">
        <f>IF(Model_Time!$F688="---","---",(Model_Time!$F688/K688)-1)</f>
        <v>3.0721966205837781E-3</v>
      </c>
      <c r="K688" s="20">
        <f>IF(AND(Model_Time!$B688=0,Model_Time!$C688=0),Model_Time!$F688,K687)</f>
        <v>651</v>
      </c>
    </row>
    <row r="689" spans="1:11" x14ac:dyDescent="0.3">
      <c r="A689" t="s">
        <v>520</v>
      </c>
      <c r="B689">
        <v>1</v>
      </c>
      <c r="C689">
        <v>10</v>
      </c>
      <c r="D689">
        <v>0.2</v>
      </c>
      <c r="E689" t="s">
        <v>0</v>
      </c>
      <c r="F689">
        <v>653</v>
      </c>
      <c r="G689">
        <v>0</v>
      </c>
      <c r="H689">
        <v>188.64</v>
      </c>
      <c r="I689" s="52">
        <v>0.98699999999999999</v>
      </c>
      <c r="J689" s="59">
        <f>IF(Model_Time!$F689="---","---",(Model_Time!$F689/K689)-1)</f>
        <v>3.0721966205837781E-3</v>
      </c>
      <c r="K689" s="20">
        <f>IF(AND(Model_Time!$B689=0,Model_Time!$C689=0),Model_Time!$F689,K688)</f>
        <v>651</v>
      </c>
    </row>
    <row r="690" spans="1:11" x14ac:dyDescent="0.3">
      <c r="A690" t="s">
        <v>520</v>
      </c>
      <c r="B690">
        <v>1</v>
      </c>
      <c r="C690">
        <v>25</v>
      </c>
      <c r="D690">
        <v>0.05</v>
      </c>
      <c r="E690" t="s">
        <v>0</v>
      </c>
      <c r="F690">
        <v>653</v>
      </c>
      <c r="G690">
        <v>0</v>
      </c>
      <c r="H690">
        <v>398.09</v>
      </c>
      <c r="I690" s="52">
        <v>3.6999999999999998E-2</v>
      </c>
      <c r="J690" s="59">
        <f>IF(Model_Time!$F690="---","---",(Model_Time!$F690/K690)-1)</f>
        <v>3.0721966205837781E-3</v>
      </c>
      <c r="K690" s="20">
        <f>IF(AND(Model_Time!$B690=0,Model_Time!$C690=0),Model_Time!$F690,K689)</f>
        <v>651</v>
      </c>
    </row>
    <row r="691" spans="1:11" x14ac:dyDescent="0.3">
      <c r="A691" t="s">
        <v>520</v>
      </c>
      <c r="B691">
        <v>1</v>
      </c>
      <c r="C691">
        <v>25</v>
      </c>
      <c r="D691">
        <v>0.1</v>
      </c>
      <c r="E691" t="s">
        <v>0</v>
      </c>
      <c r="F691">
        <v>653</v>
      </c>
      <c r="G691">
        <v>0</v>
      </c>
      <c r="H691">
        <v>549.38</v>
      </c>
      <c r="I691" s="52">
        <v>0.122</v>
      </c>
      <c r="J691" s="59">
        <f>IF(Model_Time!$F691="---","---",(Model_Time!$F691/K691)-1)</f>
        <v>3.0721966205837781E-3</v>
      </c>
      <c r="K691" s="20">
        <f>IF(AND(Model_Time!$B691=0,Model_Time!$C691=0),Model_Time!$F691,K690)</f>
        <v>651</v>
      </c>
    </row>
    <row r="692" spans="1:11" x14ac:dyDescent="0.3">
      <c r="A692" t="s">
        <v>520</v>
      </c>
      <c r="B692">
        <v>1</v>
      </c>
      <c r="C692">
        <v>25</v>
      </c>
      <c r="D692">
        <v>0.15</v>
      </c>
      <c r="E692" t="s">
        <v>0</v>
      </c>
      <c r="F692">
        <v>657</v>
      </c>
      <c r="G692">
        <v>0</v>
      </c>
      <c r="H692">
        <v>638.42999999999995</v>
      </c>
      <c r="I692" s="52">
        <v>0</v>
      </c>
      <c r="J692" s="59">
        <f>IF(Model_Time!$F692="---","---",(Model_Time!$F692/K692)-1)</f>
        <v>9.2165898617511122E-3</v>
      </c>
      <c r="K692" s="20">
        <f>IF(AND(Model_Time!$B692=0,Model_Time!$C692=0),Model_Time!$F692,K691)</f>
        <v>651</v>
      </c>
    </row>
    <row r="693" spans="1:11" x14ac:dyDescent="0.3">
      <c r="A693" t="s">
        <v>520</v>
      </c>
      <c r="B693">
        <v>1</v>
      </c>
      <c r="C693">
        <v>25</v>
      </c>
      <c r="D693">
        <v>0.2</v>
      </c>
      <c r="E693" t="s">
        <v>0</v>
      </c>
      <c r="F693">
        <v>657</v>
      </c>
      <c r="G693">
        <v>0</v>
      </c>
      <c r="H693">
        <v>658.23</v>
      </c>
      <c r="I693" s="52">
        <v>0.14799999999999999</v>
      </c>
      <c r="J693" s="59">
        <f>IF(Model_Time!$F693="---","---",(Model_Time!$F693/K693)-1)</f>
        <v>9.2165898617511122E-3</v>
      </c>
      <c r="K693" s="20">
        <f>IF(AND(Model_Time!$B693=0,Model_Time!$C693=0),Model_Time!$F693,K692)</f>
        <v>651</v>
      </c>
    </row>
    <row r="694" spans="1:11" x14ac:dyDescent="0.3">
      <c r="A694" t="s">
        <v>520</v>
      </c>
      <c r="B694">
        <v>1</v>
      </c>
      <c r="C694">
        <v>50</v>
      </c>
      <c r="D694">
        <v>0.05</v>
      </c>
      <c r="E694" t="s">
        <v>0</v>
      </c>
      <c r="F694">
        <v>653</v>
      </c>
      <c r="G694">
        <v>0</v>
      </c>
      <c r="H694">
        <v>548.03</v>
      </c>
      <c r="I694" s="52">
        <v>0</v>
      </c>
      <c r="J694" s="59">
        <f>IF(Model_Time!$F694="---","---",(Model_Time!$F694/K694)-1)</f>
        <v>3.0721966205837781E-3</v>
      </c>
      <c r="K694" s="20">
        <f>IF(AND(Model_Time!$B694=0,Model_Time!$C694=0),Model_Time!$F694,K693)</f>
        <v>651</v>
      </c>
    </row>
    <row r="695" spans="1:11" x14ac:dyDescent="0.3">
      <c r="A695" t="s">
        <v>520</v>
      </c>
      <c r="B695">
        <v>1</v>
      </c>
      <c r="C695">
        <v>50</v>
      </c>
      <c r="D695">
        <v>0.1</v>
      </c>
      <c r="E695" t="s">
        <v>0</v>
      </c>
      <c r="F695">
        <v>655</v>
      </c>
      <c r="G695">
        <v>0</v>
      </c>
      <c r="H695">
        <v>249.08</v>
      </c>
      <c r="I695" s="52">
        <v>1.4999999999999999E-2</v>
      </c>
      <c r="J695" s="59">
        <f>IF(Model_Time!$F695="---","---",(Model_Time!$F695/K695)-1)</f>
        <v>6.1443932411673341E-3</v>
      </c>
      <c r="K695" s="20">
        <f>IF(AND(Model_Time!$B695=0,Model_Time!$C695=0),Model_Time!$F695,K694)</f>
        <v>651</v>
      </c>
    </row>
    <row r="696" spans="1:11" x14ac:dyDescent="0.3">
      <c r="A696" t="s">
        <v>520</v>
      </c>
      <c r="B696">
        <v>1</v>
      </c>
      <c r="C696">
        <v>50</v>
      </c>
      <c r="D696">
        <v>0.15</v>
      </c>
      <c r="E696" t="s">
        <v>0</v>
      </c>
      <c r="F696">
        <v>657</v>
      </c>
      <c r="G696">
        <v>0</v>
      </c>
      <c r="H696">
        <v>446.18</v>
      </c>
      <c r="I696" s="52">
        <v>0</v>
      </c>
      <c r="J696" s="59">
        <f>IF(Model_Time!$F696="---","---",(Model_Time!$F696/K696)-1)</f>
        <v>9.2165898617511122E-3</v>
      </c>
      <c r="K696" s="20">
        <f>IF(AND(Model_Time!$B696=0,Model_Time!$C696=0),Model_Time!$F696,K695)</f>
        <v>651</v>
      </c>
    </row>
    <row r="697" spans="1:11" x14ac:dyDescent="0.3">
      <c r="A697" t="s">
        <v>520</v>
      </c>
      <c r="B697">
        <v>1</v>
      </c>
      <c r="C697">
        <v>50</v>
      </c>
      <c r="D697">
        <v>0.2</v>
      </c>
      <c r="E697" t="s">
        <v>0</v>
      </c>
      <c r="F697">
        <v>693</v>
      </c>
      <c r="G697">
        <v>0</v>
      </c>
      <c r="H697">
        <v>1615.04</v>
      </c>
      <c r="I697" s="52">
        <v>1.7999999999999999E-2</v>
      </c>
      <c r="J697" s="59">
        <f>IF(Model_Time!$F697="---","---",(Model_Time!$F697/K697)-1)</f>
        <v>6.4516129032258007E-2</v>
      </c>
      <c r="K697" s="20">
        <f>IF(AND(Model_Time!$B697=0,Model_Time!$C697=0),Model_Time!$F697,K696)</f>
        <v>651</v>
      </c>
    </row>
    <row r="698" spans="1:11" x14ac:dyDescent="0.3">
      <c r="A698" t="s">
        <v>520</v>
      </c>
      <c r="B698">
        <v>2</v>
      </c>
      <c r="C698">
        <v>5</v>
      </c>
      <c r="D698">
        <v>0.05</v>
      </c>
      <c r="E698" t="s">
        <v>0</v>
      </c>
      <c r="F698">
        <v>651</v>
      </c>
      <c r="G698">
        <v>0</v>
      </c>
      <c r="H698">
        <v>452.15</v>
      </c>
      <c r="I698" s="52">
        <v>1</v>
      </c>
      <c r="J698" s="59">
        <f>IF(Model_Time!$F698="---","---",(Model_Time!$F698/K698)-1)</f>
        <v>0</v>
      </c>
      <c r="K698" s="20">
        <f>IF(AND(Model_Time!$B698=0,Model_Time!$C698=0),Model_Time!$F698,K697)</f>
        <v>651</v>
      </c>
    </row>
    <row r="699" spans="1:11" x14ac:dyDescent="0.3">
      <c r="A699" t="s">
        <v>520</v>
      </c>
      <c r="B699">
        <v>2</v>
      </c>
      <c r="C699">
        <v>5</v>
      </c>
      <c r="D699">
        <v>0.1</v>
      </c>
      <c r="E699" t="s">
        <v>0</v>
      </c>
      <c r="F699">
        <v>651</v>
      </c>
      <c r="G699">
        <v>0</v>
      </c>
      <c r="H699">
        <v>312.7</v>
      </c>
      <c r="I699" s="52">
        <v>1</v>
      </c>
      <c r="J699" s="59">
        <f>IF(Model_Time!$F699="---","---",(Model_Time!$F699/K699)-1)</f>
        <v>0</v>
      </c>
      <c r="K699" s="20">
        <f>IF(AND(Model_Time!$B699=0,Model_Time!$C699=0),Model_Time!$F699,K698)</f>
        <v>651</v>
      </c>
    </row>
    <row r="700" spans="1:11" x14ac:dyDescent="0.3">
      <c r="A700" t="s">
        <v>520</v>
      </c>
      <c r="B700">
        <v>2</v>
      </c>
      <c r="C700">
        <v>5</v>
      </c>
      <c r="D700">
        <v>0.15</v>
      </c>
      <c r="E700" t="s">
        <v>0</v>
      </c>
      <c r="F700">
        <v>651</v>
      </c>
      <c r="G700">
        <v>0</v>
      </c>
      <c r="H700">
        <v>342.97</v>
      </c>
      <c r="I700" s="52">
        <v>1</v>
      </c>
      <c r="J700" s="59">
        <f>IF(Model_Time!$F700="---","---",(Model_Time!$F700/K700)-1)</f>
        <v>0</v>
      </c>
      <c r="K700" s="20">
        <f>IF(AND(Model_Time!$B700=0,Model_Time!$C700=0),Model_Time!$F700,K699)</f>
        <v>651</v>
      </c>
    </row>
    <row r="701" spans="1:11" x14ac:dyDescent="0.3">
      <c r="A701" t="s">
        <v>520</v>
      </c>
      <c r="B701">
        <v>2</v>
      </c>
      <c r="C701">
        <v>5</v>
      </c>
      <c r="D701">
        <v>0.2</v>
      </c>
      <c r="E701" t="s">
        <v>0</v>
      </c>
      <c r="F701">
        <v>653</v>
      </c>
      <c r="G701">
        <v>0</v>
      </c>
      <c r="H701">
        <v>201.43</v>
      </c>
      <c r="I701" s="52">
        <v>0.98699999999999999</v>
      </c>
      <c r="J701" s="59">
        <f>IF(Model_Time!$F701="---","---",(Model_Time!$F701/K701)-1)</f>
        <v>3.0721966205837781E-3</v>
      </c>
      <c r="K701" s="20">
        <f>IF(AND(Model_Time!$B701=0,Model_Time!$C701=0),Model_Time!$F701,K700)</f>
        <v>651</v>
      </c>
    </row>
    <row r="702" spans="1:11" x14ac:dyDescent="0.3">
      <c r="A702" t="s">
        <v>520</v>
      </c>
      <c r="B702">
        <v>2</v>
      </c>
      <c r="C702">
        <v>10</v>
      </c>
      <c r="D702">
        <v>0.05</v>
      </c>
      <c r="E702" t="s">
        <v>0</v>
      </c>
      <c r="F702">
        <v>651</v>
      </c>
      <c r="G702">
        <v>0</v>
      </c>
      <c r="H702">
        <v>93.81</v>
      </c>
      <c r="I702" s="52">
        <v>1</v>
      </c>
      <c r="J702" s="59">
        <f>IF(Model_Time!$F702="---","---",(Model_Time!$F702/K702)-1)</f>
        <v>0</v>
      </c>
      <c r="K702" s="20">
        <f>IF(AND(Model_Time!$B702=0,Model_Time!$C702=0),Model_Time!$F702,K701)</f>
        <v>651</v>
      </c>
    </row>
    <row r="703" spans="1:11" x14ac:dyDescent="0.3">
      <c r="A703" t="s">
        <v>520</v>
      </c>
      <c r="B703">
        <v>2</v>
      </c>
      <c r="C703">
        <v>10</v>
      </c>
      <c r="D703">
        <v>0.1</v>
      </c>
      <c r="E703" t="s">
        <v>0</v>
      </c>
      <c r="F703">
        <v>653</v>
      </c>
      <c r="G703">
        <v>0</v>
      </c>
      <c r="H703">
        <v>405.75</v>
      </c>
      <c r="I703" s="52">
        <v>0.122</v>
      </c>
      <c r="J703" s="59">
        <f>IF(Model_Time!$F703="---","---",(Model_Time!$F703/K703)-1)</f>
        <v>3.0721966205837781E-3</v>
      </c>
      <c r="K703" s="20">
        <f>IF(AND(Model_Time!$B703=0,Model_Time!$C703=0),Model_Time!$F703,K702)</f>
        <v>651</v>
      </c>
    </row>
    <row r="704" spans="1:11" x14ac:dyDescent="0.3">
      <c r="A704" t="s">
        <v>520</v>
      </c>
      <c r="B704">
        <v>2</v>
      </c>
      <c r="C704">
        <v>10</v>
      </c>
      <c r="D704">
        <v>0.15</v>
      </c>
      <c r="E704" t="s">
        <v>0</v>
      </c>
      <c r="F704">
        <v>655</v>
      </c>
      <c r="G704">
        <v>0</v>
      </c>
      <c r="H704">
        <v>173.58</v>
      </c>
      <c r="I704" s="52">
        <v>0.94399999999999995</v>
      </c>
      <c r="J704" s="59">
        <f>IF(Model_Time!$F704="---","---",(Model_Time!$F704/K704)-1)</f>
        <v>6.1443932411673341E-3</v>
      </c>
      <c r="K704" s="20">
        <f>IF(AND(Model_Time!$B704=0,Model_Time!$C704=0),Model_Time!$F704,K703)</f>
        <v>651</v>
      </c>
    </row>
    <row r="705" spans="1:11" x14ac:dyDescent="0.3">
      <c r="A705" t="s">
        <v>520</v>
      </c>
      <c r="B705">
        <v>2</v>
      </c>
      <c r="C705">
        <v>10</v>
      </c>
      <c r="D705">
        <v>0.2</v>
      </c>
      <c r="E705" t="s">
        <v>0</v>
      </c>
      <c r="F705">
        <v>655</v>
      </c>
      <c r="G705">
        <v>0</v>
      </c>
      <c r="H705">
        <v>117.13</v>
      </c>
      <c r="I705" s="52">
        <v>0.997</v>
      </c>
      <c r="J705" s="59">
        <f>IF(Model_Time!$F705="---","---",(Model_Time!$F705/K705)-1)</f>
        <v>6.1443932411673341E-3</v>
      </c>
      <c r="K705" s="20">
        <f>IF(AND(Model_Time!$B705=0,Model_Time!$C705=0),Model_Time!$F705,K704)</f>
        <v>651</v>
      </c>
    </row>
    <row r="706" spans="1:11" x14ac:dyDescent="0.3">
      <c r="A706" t="s">
        <v>520</v>
      </c>
      <c r="B706">
        <v>2</v>
      </c>
      <c r="C706">
        <v>25</v>
      </c>
      <c r="D706">
        <v>0.05</v>
      </c>
      <c r="E706" t="s">
        <v>0</v>
      </c>
      <c r="F706">
        <v>653</v>
      </c>
      <c r="G706">
        <v>0</v>
      </c>
      <c r="H706">
        <v>201.53</v>
      </c>
      <c r="I706" s="52">
        <v>0</v>
      </c>
      <c r="J706" s="59">
        <f>IF(Model_Time!$F706="---","---",(Model_Time!$F706/K706)-1)</f>
        <v>3.0721966205837781E-3</v>
      </c>
      <c r="K706" s="20">
        <f>IF(AND(Model_Time!$B706=0,Model_Time!$C706=0),Model_Time!$F706,K705)</f>
        <v>651</v>
      </c>
    </row>
    <row r="707" spans="1:11" x14ac:dyDescent="0.3">
      <c r="A707" t="s">
        <v>520</v>
      </c>
      <c r="B707">
        <v>2</v>
      </c>
      <c r="C707">
        <v>25</v>
      </c>
      <c r="D707">
        <v>0.1</v>
      </c>
      <c r="E707" t="s">
        <v>0</v>
      </c>
      <c r="F707">
        <v>655</v>
      </c>
      <c r="G707">
        <v>0</v>
      </c>
      <c r="H707">
        <v>146.30000000000001</v>
      </c>
      <c r="I707" s="52">
        <v>0.39600000000000002</v>
      </c>
      <c r="J707" s="59">
        <f>IF(Model_Time!$F707="---","---",(Model_Time!$F707/K707)-1)</f>
        <v>6.1443932411673341E-3</v>
      </c>
      <c r="K707" s="20">
        <f>IF(AND(Model_Time!$B707=0,Model_Time!$C707=0),Model_Time!$F707,K706)</f>
        <v>651</v>
      </c>
    </row>
    <row r="708" spans="1:11" x14ac:dyDescent="0.3">
      <c r="A708" t="s">
        <v>520</v>
      </c>
      <c r="B708">
        <v>2</v>
      </c>
      <c r="C708">
        <v>25</v>
      </c>
      <c r="D708">
        <v>0.15</v>
      </c>
      <c r="E708" t="s">
        <v>0</v>
      </c>
      <c r="F708">
        <v>655</v>
      </c>
      <c r="G708">
        <v>0</v>
      </c>
      <c r="H708">
        <v>126.35</v>
      </c>
      <c r="I708" s="52">
        <v>0.94399999999999995</v>
      </c>
      <c r="J708" s="59">
        <f>IF(Model_Time!$F708="---","---",(Model_Time!$F708/K708)-1)</f>
        <v>6.1443932411673341E-3</v>
      </c>
      <c r="K708" s="20">
        <f>IF(AND(Model_Time!$B708=0,Model_Time!$C708=0),Model_Time!$F708,K707)</f>
        <v>651</v>
      </c>
    </row>
    <row r="709" spans="1:11" x14ac:dyDescent="0.3">
      <c r="A709" t="s">
        <v>520</v>
      </c>
      <c r="B709">
        <v>2</v>
      </c>
      <c r="C709">
        <v>25</v>
      </c>
      <c r="D709">
        <v>0.2</v>
      </c>
      <c r="E709" t="s">
        <v>0</v>
      </c>
      <c r="F709">
        <v>657</v>
      </c>
      <c r="G709">
        <v>0</v>
      </c>
      <c r="H709">
        <v>96.74</v>
      </c>
      <c r="I709" s="52">
        <v>0.14799999999999999</v>
      </c>
      <c r="J709" s="59">
        <f>IF(Model_Time!$F709="---","---",(Model_Time!$F709/K709)-1)</f>
        <v>9.2165898617511122E-3</v>
      </c>
      <c r="K709" s="20">
        <f>IF(AND(Model_Time!$B709=0,Model_Time!$C709=0),Model_Time!$F709,K708)</f>
        <v>651</v>
      </c>
    </row>
    <row r="710" spans="1:11" x14ac:dyDescent="0.3">
      <c r="A710" t="s">
        <v>520</v>
      </c>
      <c r="B710">
        <v>2</v>
      </c>
      <c r="C710">
        <v>50</v>
      </c>
      <c r="D710">
        <v>0.05</v>
      </c>
      <c r="E710" t="s">
        <v>0</v>
      </c>
      <c r="F710">
        <v>653</v>
      </c>
      <c r="G710">
        <v>0</v>
      </c>
      <c r="H710">
        <v>103.39</v>
      </c>
      <c r="I710" s="52">
        <v>0</v>
      </c>
      <c r="J710" s="59">
        <f>IF(Model_Time!$F710="---","---",(Model_Time!$F710/K710)-1)</f>
        <v>3.0721966205837781E-3</v>
      </c>
      <c r="K710" s="20">
        <f>IF(AND(Model_Time!$B710=0,Model_Time!$C710=0),Model_Time!$F710,K709)</f>
        <v>651</v>
      </c>
    </row>
    <row r="711" spans="1:11" x14ac:dyDescent="0.3">
      <c r="A711" t="s">
        <v>520</v>
      </c>
      <c r="B711">
        <v>2</v>
      </c>
      <c r="C711">
        <v>50</v>
      </c>
      <c r="D711">
        <v>0.1</v>
      </c>
      <c r="E711" t="s">
        <v>0</v>
      </c>
      <c r="F711">
        <v>657</v>
      </c>
      <c r="G711">
        <v>0</v>
      </c>
      <c r="H711">
        <v>198.39</v>
      </c>
      <c r="I711" s="52">
        <v>0.39600000000000002</v>
      </c>
      <c r="J711" s="59">
        <f>IF(Model_Time!$F711="---","---",(Model_Time!$F711/K711)-1)</f>
        <v>9.2165898617511122E-3</v>
      </c>
      <c r="K711" s="20">
        <f>IF(AND(Model_Time!$B711=0,Model_Time!$C711=0),Model_Time!$F711,K710)</f>
        <v>651</v>
      </c>
    </row>
    <row r="712" spans="1:11" x14ac:dyDescent="0.3">
      <c r="A712" t="s">
        <v>520</v>
      </c>
      <c r="B712">
        <v>2</v>
      </c>
      <c r="C712">
        <v>50</v>
      </c>
      <c r="D712">
        <v>0.15</v>
      </c>
      <c r="E712" t="s">
        <v>0</v>
      </c>
      <c r="F712">
        <v>657</v>
      </c>
      <c r="G712">
        <v>0</v>
      </c>
      <c r="H712">
        <v>58.67</v>
      </c>
      <c r="I712" s="52">
        <v>0</v>
      </c>
      <c r="J712" s="59">
        <f>IF(Model_Time!$F712="---","---",(Model_Time!$F712/K712)-1)</f>
        <v>9.2165898617511122E-3</v>
      </c>
      <c r="K712" s="20">
        <f>IF(AND(Model_Time!$B712=0,Model_Time!$C712=0),Model_Time!$F712,K711)</f>
        <v>651</v>
      </c>
    </row>
    <row r="713" spans="1:11" x14ac:dyDescent="0.3">
      <c r="A713" t="s">
        <v>520</v>
      </c>
      <c r="B713">
        <v>2</v>
      </c>
      <c r="C713">
        <v>50</v>
      </c>
      <c r="D713">
        <v>0.2</v>
      </c>
      <c r="E713" t="s">
        <v>0</v>
      </c>
      <c r="F713">
        <v>742</v>
      </c>
      <c r="G713">
        <v>0</v>
      </c>
      <c r="H713">
        <v>1688.85</v>
      </c>
      <c r="I713" s="52">
        <v>7.5999999999999998E-2</v>
      </c>
      <c r="J713" s="59">
        <f>IF(Model_Time!$F713="---","---",(Model_Time!$F713/K713)-1)</f>
        <v>0.13978494623655924</v>
      </c>
      <c r="K713" s="20">
        <f>IF(AND(Model_Time!$B713=0,Model_Time!$C713=0),Model_Time!$F713,K712)</f>
        <v>651</v>
      </c>
    </row>
    <row r="714" spans="1:11" x14ac:dyDescent="0.3">
      <c r="A714" t="s">
        <v>520</v>
      </c>
      <c r="B714">
        <v>3</v>
      </c>
      <c r="C714">
        <v>0</v>
      </c>
      <c r="D714">
        <v>0.05</v>
      </c>
      <c r="E714" t="s">
        <v>0</v>
      </c>
      <c r="F714">
        <v>657</v>
      </c>
      <c r="G714">
        <v>0</v>
      </c>
      <c r="H714">
        <v>38.99</v>
      </c>
      <c r="I714" s="52">
        <v>0</v>
      </c>
      <c r="J714" s="59">
        <f>IF(Model_Time!$F714="---","---",(Model_Time!$F714/K714)-1)</f>
        <v>9.2165898617511122E-3</v>
      </c>
      <c r="K714" s="20">
        <f>IF(AND(Model_Time!$B714=0,Model_Time!$C714=0),Model_Time!$F714,K713)</f>
        <v>651</v>
      </c>
    </row>
    <row r="715" spans="1:11" x14ac:dyDescent="0.3">
      <c r="A715" t="s">
        <v>520</v>
      </c>
      <c r="B715">
        <v>3</v>
      </c>
      <c r="C715">
        <v>0</v>
      </c>
      <c r="D715">
        <v>0.1</v>
      </c>
      <c r="E715" t="s">
        <v>4</v>
      </c>
      <c r="F715" t="s">
        <v>3</v>
      </c>
      <c r="G715" t="s">
        <v>3</v>
      </c>
      <c r="H715">
        <v>0.27</v>
      </c>
      <c r="J715" s="59" t="str">
        <f>IF(Model_Time!$F715="---","---",(Model_Time!$F715/K715)-1)</f>
        <v>---</v>
      </c>
      <c r="K715" s="20">
        <f>IF(AND(Model_Time!$B715=0,Model_Time!$C715=0),Model_Time!$F715,K714)</f>
        <v>651</v>
      </c>
    </row>
    <row r="716" spans="1:11" x14ac:dyDescent="0.3">
      <c r="A716" t="s">
        <v>520</v>
      </c>
      <c r="B716">
        <v>3</v>
      </c>
      <c r="C716">
        <v>0</v>
      </c>
      <c r="D716">
        <v>0.15</v>
      </c>
      <c r="E716" t="s">
        <v>4</v>
      </c>
      <c r="F716" t="s">
        <v>3</v>
      </c>
      <c r="G716" t="s">
        <v>3</v>
      </c>
      <c r="H716">
        <v>0.32</v>
      </c>
      <c r="J716" s="59" t="str">
        <f>IF(Model_Time!$F716="---","---",(Model_Time!$F716/K716)-1)</f>
        <v>---</v>
      </c>
      <c r="K716" s="20">
        <f>IF(AND(Model_Time!$B716=0,Model_Time!$C716=0),Model_Time!$F716,K715)</f>
        <v>651</v>
      </c>
    </row>
    <row r="717" spans="1:11" x14ac:dyDescent="0.3">
      <c r="A717" t="s">
        <v>520</v>
      </c>
      <c r="B717">
        <v>3</v>
      </c>
      <c r="C717">
        <v>0</v>
      </c>
      <c r="D717">
        <v>0.2</v>
      </c>
      <c r="E717" t="s">
        <v>4</v>
      </c>
      <c r="F717" t="s">
        <v>3</v>
      </c>
      <c r="G717" t="s">
        <v>3</v>
      </c>
      <c r="H717">
        <v>0.23</v>
      </c>
      <c r="J717" s="59" t="str">
        <f>IF(Model_Time!$F717="---","---",(Model_Time!$F717/K717)-1)</f>
        <v>---</v>
      </c>
      <c r="K717" s="20">
        <f>IF(AND(Model_Time!$B717=0,Model_Time!$C717=0),Model_Time!$F717,K716)</f>
        <v>651</v>
      </c>
    </row>
    <row r="718" spans="1:11" x14ac:dyDescent="0.3">
      <c r="A718" t="s">
        <v>520</v>
      </c>
      <c r="B718">
        <v>3</v>
      </c>
      <c r="C718">
        <v>10</v>
      </c>
      <c r="D718">
        <v>0.05</v>
      </c>
      <c r="E718" t="s">
        <v>0</v>
      </c>
      <c r="F718">
        <v>657</v>
      </c>
      <c r="G718">
        <v>0</v>
      </c>
      <c r="H718">
        <v>1.1100000000000001</v>
      </c>
      <c r="I718" s="52">
        <v>0</v>
      </c>
      <c r="J718" s="59">
        <f>IF(Model_Time!$F718="---","---",(Model_Time!$F718/K718)-1)</f>
        <v>9.2165898617511122E-3</v>
      </c>
      <c r="K718" s="20">
        <f>IF(AND(Model_Time!$B718=0,Model_Time!$C718=0),Model_Time!$F718,K717)</f>
        <v>651</v>
      </c>
    </row>
    <row r="719" spans="1:11" x14ac:dyDescent="0.3">
      <c r="A719" t="s">
        <v>520</v>
      </c>
      <c r="B719">
        <v>3</v>
      </c>
      <c r="C719">
        <v>10</v>
      </c>
      <c r="D719">
        <v>0.1</v>
      </c>
      <c r="E719" t="s">
        <v>4</v>
      </c>
      <c r="F719" t="s">
        <v>3</v>
      </c>
      <c r="G719" t="s">
        <v>3</v>
      </c>
      <c r="H719">
        <v>0.24</v>
      </c>
      <c r="J719" s="59" t="str">
        <f>IF(Model_Time!$F719="---","---",(Model_Time!$F719/K719)-1)</f>
        <v>---</v>
      </c>
      <c r="K719" s="20">
        <f>IF(AND(Model_Time!$B719=0,Model_Time!$C719=0),Model_Time!$F719,K718)</f>
        <v>651</v>
      </c>
    </row>
    <row r="720" spans="1:11" x14ac:dyDescent="0.3">
      <c r="A720" t="s">
        <v>520</v>
      </c>
      <c r="B720">
        <v>3</v>
      </c>
      <c r="C720">
        <v>10</v>
      </c>
      <c r="D720">
        <v>0.15</v>
      </c>
      <c r="E720" t="s">
        <v>4</v>
      </c>
      <c r="F720" t="s">
        <v>3</v>
      </c>
      <c r="G720" t="s">
        <v>3</v>
      </c>
      <c r="H720">
        <v>0.63</v>
      </c>
      <c r="J720" s="59" t="str">
        <f>IF(Model_Time!$F720="---","---",(Model_Time!$F720/K720)-1)</f>
        <v>---</v>
      </c>
      <c r="K720" s="20">
        <f>IF(AND(Model_Time!$B720=0,Model_Time!$C720=0),Model_Time!$F720,K719)</f>
        <v>651</v>
      </c>
    </row>
    <row r="721" spans="1:11" x14ac:dyDescent="0.3">
      <c r="A721" t="s">
        <v>520</v>
      </c>
      <c r="B721">
        <v>3</v>
      </c>
      <c r="C721">
        <v>10</v>
      </c>
      <c r="D721">
        <v>0.2</v>
      </c>
      <c r="E721" t="s">
        <v>4</v>
      </c>
      <c r="F721" t="s">
        <v>3</v>
      </c>
      <c r="G721" t="s">
        <v>3</v>
      </c>
      <c r="H721">
        <v>1.06</v>
      </c>
      <c r="J721" s="59" t="str">
        <f>IF(Model_Time!$F721="---","---",(Model_Time!$F721/K721)-1)</f>
        <v>---</v>
      </c>
      <c r="K721" s="20">
        <f>IF(AND(Model_Time!$B721=0,Model_Time!$C721=0),Model_Time!$F721,K720)</f>
        <v>651</v>
      </c>
    </row>
    <row r="722" spans="1:11" x14ac:dyDescent="0.3">
      <c r="A722" t="s">
        <v>520</v>
      </c>
      <c r="B722">
        <v>3</v>
      </c>
      <c r="C722">
        <v>25</v>
      </c>
      <c r="D722">
        <v>0.05</v>
      </c>
      <c r="E722" t="s">
        <v>0</v>
      </c>
      <c r="F722">
        <v>657</v>
      </c>
      <c r="G722">
        <v>0</v>
      </c>
      <c r="H722">
        <v>16.46</v>
      </c>
      <c r="I722" s="52">
        <v>0</v>
      </c>
      <c r="J722" s="59">
        <f>IF(Model_Time!$F722="---","---",(Model_Time!$F722/K722)-1)</f>
        <v>9.2165898617511122E-3</v>
      </c>
      <c r="K722" s="20">
        <f>IF(AND(Model_Time!$B722=0,Model_Time!$C722=0),Model_Time!$F722,K721)</f>
        <v>651</v>
      </c>
    </row>
    <row r="723" spans="1:11" x14ac:dyDescent="0.3">
      <c r="A723" t="s">
        <v>520</v>
      </c>
      <c r="B723">
        <v>3</v>
      </c>
      <c r="C723">
        <v>25</v>
      </c>
      <c r="D723">
        <v>0.1</v>
      </c>
      <c r="E723" t="s">
        <v>4</v>
      </c>
      <c r="F723" t="s">
        <v>3</v>
      </c>
      <c r="G723" t="s">
        <v>3</v>
      </c>
      <c r="H723">
        <v>0.22</v>
      </c>
      <c r="J723" s="59" t="str">
        <f>IF(Model_Time!$F723="---","---",(Model_Time!$F723/K723)-1)</f>
        <v>---</v>
      </c>
      <c r="K723" s="20">
        <f>IF(AND(Model_Time!$B723=0,Model_Time!$C723=0),Model_Time!$F723,K722)</f>
        <v>651</v>
      </c>
    </row>
    <row r="724" spans="1:11" x14ac:dyDescent="0.3">
      <c r="A724" t="s">
        <v>520</v>
      </c>
      <c r="B724">
        <v>3</v>
      </c>
      <c r="C724">
        <v>25</v>
      </c>
      <c r="D724">
        <v>0.15</v>
      </c>
      <c r="E724" t="s">
        <v>4</v>
      </c>
      <c r="F724" t="s">
        <v>3</v>
      </c>
      <c r="G724" t="s">
        <v>3</v>
      </c>
      <c r="H724">
        <v>0.28000000000000003</v>
      </c>
      <c r="J724" s="59" t="str">
        <f>IF(Model_Time!$F724="---","---",(Model_Time!$F724/K724)-1)</f>
        <v>---</v>
      </c>
      <c r="K724" s="20">
        <f>IF(AND(Model_Time!$B724=0,Model_Time!$C724=0),Model_Time!$F724,K723)</f>
        <v>651</v>
      </c>
    </row>
    <row r="725" spans="1:11" x14ac:dyDescent="0.3">
      <c r="A725" t="s">
        <v>520</v>
      </c>
      <c r="B725">
        <v>3</v>
      </c>
      <c r="C725">
        <v>25</v>
      </c>
      <c r="D725">
        <v>0.2</v>
      </c>
      <c r="E725" t="s">
        <v>4</v>
      </c>
      <c r="F725" t="s">
        <v>3</v>
      </c>
      <c r="G725" t="s">
        <v>3</v>
      </c>
      <c r="H725">
        <v>0.3</v>
      </c>
      <c r="J725" s="59" t="str">
        <f>IF(Model_Time!$F725="---","---",(Model_Time!$F725/K725)-1)</f>
        <v>---</v>
      </c>
      <c r="K725" s="20">
        <f>IF(AND(Model_Time!$B725=0,Model_Time!$C725=0),Model_Time!$F725,K724)</f>
        <v>651</v>
      </c>
    </row>
    <row r="726" spans="1:11" x14ac:dyDescent="0.3">
      <c r="A726" t="s">
        <v>520</v>
      </c>
      <c r="B726">
        <v>3</v>
      </c>
      <c r="C726">
        <v>50</v>
      </c>
      <c r="D726">
        <v>0.05</v>
      </c>
      <c r="E726" t="s">
        <v>0</v>
      </c>
      <c r="F726">
        <v>657</v>
      </c>
      <c r="G726">
        <v>0</v>
      </c>
      <c r="H726">
        <v>0.91</v>
      </c>
      <c r="I726" s="52">
        <v>0</v>
      </c>
      <c r="J726" s="59">
        <f>IF(Model_Time!$F726="---","---",(Model_Time!$F726/K726)-1)</f>
        <v>9.2165898617511122E-3</v>
      </c>
      <c r="K726" s="20">
        <f>IF(AND(Model_Time!$B726=0,Model_Time!$C726=0),Model_Time!$F726,K725)</f>
        <v>651</v>
      </c>
    </row>
    <row r="727" spans="1:11" x14ac:dyDescent="0.3">
      <c r="A727" t="s">
        <v>520</v>
      </c>
      <c r="B727">
        <v>3</v>
      </c>
      <c r="C727">
        <v>50</v>
      </c>
      <c r="D727">
        <v>0.1</v>
      </c>
      <c r="E727" t="s">
        <v>4</v>
      </c>
      <c r="F727" t="s">
        <v>3</v>
      </c>
      <c r="G727" t="s">
        <v>3</v>
      </c>
      <c r="H727">
        <v>0.3</v>
      </c>
      <c r="J727" s="59" t="str">
        <f>IF(Model_Time!$F727="---","---",(Model_Time!$F727/K727)-1)</f>
        <v>---</v>
      </c>
      <c r="K727" s="20">
        <f>IF(AND(Model_Time!$B727=0,Model_Time!$C727=0),Model_Time!$F727,K726)</f>
        <v>651</v>
      </c>
    </row>
    <row r="728" spans="1:11" x14ac:dyDescent="0.3">
      <c r="A728" t="s">
        <v>520</v>
      </c>
      <c r="B728">
        <v>3</v>
      </c>
      <c r="C728">
        <v>50</v>
      </c>
      <c r="D728">
        <v>0.15</v>
      </c>
      <c r="E728" t="s">
        <v>4</v>
      </c>
      <c r="F728" t="s">
        <v>3</v>
      </c>
      <c r="G728" t="s">
        <v>3</v>
      </c>
      <c r="H728">
        <v>0.26</v>
      </c>
      <c r="J728" s="59" t="str">
        <f>IF(Model_Time!$F728="---","---",(Model_Time!$F728/K728)-1)</f>
        <v>---</v>
      </c>
      <c r="K728" s="20">
        <f>IF(AND(Model_Time!$B728=0,Model_Time!$C728=0),Model_Time!$F728,K727)</f>
        <v>651</v>
      </c>
    </row>
    <row r="729" spans="1:11" x14ac:dyDescent="0.3">
      <c r="A729" t="s">
        <v>520</v>
      </c>
      <c r="B729">
        <v>3</v>
      </c>
      <c r="C729">
        <v>50</v>
      </c>
      <c r="D729">
        <v>0.2</v>
      </c>
      <c r="E729" t="s">
        <v>4</v>
      </c>
      <c r="F729" t="s">
        <v>3</v>
      </c>
      <c r="G729" t="s">
        <v>3</v>
      </c>
      <c r="H729">
        <v>0.32</v>
      </c>
      <c r="J729" s="59" t="str">
        <f>IF(Model_Time!$F729="---","---",(Model_Time!$F729/K729)-1)</f>
        <v>---</v>
      </c>
      <c r="K729" s="20">
        <f>IF(AND(Model_Time!$B729=0,Model_Time!$C729=0),Model_Time!$F729,K728)</f>
        <v>651</v>
      </c>
    </row>
    <row r="730" spans="1:11" x14ac:dyDescent="0.3">
      <c r="A730" t="s">
        <v>515</v>
      </c>
      <c r="B730">
        <v>0</v>
      </c>
      <c r="C730">
        <v>0</v>
      </c>
      <c r="D730">
        <v>0.05</v>
      </c>
      <c r="E730" t="s">
        <v>0</v>
      </c>
      <c r="F730">
        <v>982</v>
      </c>
      <c r="G730">
        <v>0</v>
      </c>
      <c r="H730">
        <v>1699.24</v>
      </c>
      <c r="I730" s="52">
        <v>1</v>
      </c>
      <c r="J730" s="59">
        <f>IF(Model_Time!$F730="---","---",(Model_Time!$F730/K730)-1)</f>
        <v>0</v>
      </c>
      <c r="K730" s="20">
        <f>IF(AND(Model_Time!$B730=0,Model_Time!$C730=0),Model_Time!$F730,K729)</f>
        <v>982</v>
      </c>
    </row>
    <row r="731" spans="1:11" x14ac:dyDescent="0.3">
      <c r="A731" t="s">
        <v>515</v>
      </c>
      <c r="B731">
        <v>0</v>
      </c>
      <c r="C731">
        <v>0</v>
      </c>
      <c r="D731">
        <v>0.1</v>
      </c>
      <c r="E731" t="s">
        <v>0</v>
      </c>
      <c r="F731">
        <v>982</v>
      </c>
      <c r="G731">
        <v>0</v>
      </c>
      <c r="H731">
        <v>1666.9</v>
      </c>
      <c r="I731" s="52">
        <v>1</v>
      </c>
      <c r="J731" s="59">
        <f>IF(Model_Time!$F731="---","---",(Model_Time!$F731/K731)-1)</f>
        <v>0</v>
      </c>
      <c r="K731" s="20">
        <f>IF(AND(Model_Time!$B731=0,Model_Time!$C731=0),Model_Time!$F731,K730)</f>
        <v>982</v>
      </c>
    </row>
    <row r="732" spans="1:11" x14ac:dyDescent="0.3">
      <c r="A732" t="s">
        <v>515</v>
      </c>
      <c r="B732">
        <v>0</v>
      </c>
      <c r="C732">
        <v>0</v>
      </c>
      <c r="D732">
        <v>0.15</v>
      </c>
      <c r="E732" t="s">
        <v>0</v>
      </c>
      <c r="F732">
        <v>982</v>
      </c>
      <c r="G732">
        <v>0</v>
      </c>
      <c r="H732">
        <v>1682.81</v>
      </c>
      <c r="I732" s="52">
        <v>1</v>
      </c>
      <c r="J732" s="59">
        <f>IF(Model_Time!$F732="---","---",(Model_Time!$F732/K732)-1)</f>
        <v>0</v>
      </c>
      <c r="K732" s="20">
        <f>IF(AND(Model_Time!$B732=0,Model_Time!$C732=0),Model_Time!$F732,K731)</f>
        <v>982</v>
      </c>
    </row>
    <row r="733" spans="1:11" x14ac:dyDescent="0.3">
      <c r="A733" t="s">
        <v>515</v>
      </c>
      <c r="B733">
        <v>0</v>
      </c>
      <c r="C733">
        <v>0</v>
      </c>
      <c r="D733">
        <v>0.2</v>
      </c>
      <c r="E733" t="s">
        <v>0</v>
      </c>
      <c r="F733">
        <v>982</v>
      </c>
      <c r="G733">
        <v>0</v>
      </c>
      <c r="H733">
        <v>1678.98</v>
      </c>
      <c r="I733" s="52">
        <v>1</v>
      </c>
      <c r="J733" s="59">
        <f>IF(Model_Time!$F733="---","---",(Model_Time!$F733/K733)-1)</f>
        <v>0</v>
      </c>
      <c r="K733" s="20">
        <f>IF(AND(Model_Time!$B733=0,Model_Time!$C733=0),Model_Time!$F733,K732)</f>
        <v>982</v>
      </c>
    </row>
    <row r="734" spans="1:11" x14ac:dyDescent="0.3">
      <c r="A734" t="s">
        <v>515</v>
      </c>
      <c r="B734">
        <v>1</v>
      </c>
      <c r="C734">
        <v>5</v>
      </c>
      <c r="D734">
        <v>0.05</v>
      </c>
      <c r="E734" t="s">
        <v>0</v>
      </c>
      <c r="F734">
        <v>983</v>
      </c>
      <c r="G734">
        <v>0</v>
      </c>
      <c r="H734">
        <v>718.31</v>
      </c>
      <c r="I734" s="52">
        <v>1</v>
      </c>
      <c r="J734" s="59">
        <f>IF(Model_Time!$F734="---","---",(Model_Time!$F734/K734)-1)</f>
        <v>1.0183299389001643E-3</v>
      </c>
      <c r="K734" s="20">
        <f>IF(AND(Model_Time!$B734=0,Model_Time!$C734=0),Model_Time!$F734,K733)</f>
        <v>982</v>
      </c>
    </row>
    <row r="735" spans="1:11" x14ac:dyDescent="0.3">
      <c r="A735" t="s">
        <v>515</v>
      </c>
      <c r="B735">
        <v>1</v>
      </c>
      <c r="C735">
        <v>5</v>
      </c>
      <c r="D735">
        <v>0.1</v>
      </c>
      <c r="E735" t="s">
        <v>0</v>
      </c>
      <c r="F735">
        <v>985</v>
      </c>
      <c r="G735">
        <v>0</v>
      </c>
      <c r="H735">
        <v>709.08</v>
      </c>
      <c r="I735" s="52">
        <v>1</v>
      </c>
      <c r="J735" s="59">
        <f>IF(Model_Time!$F735="---","---",(Model_Time!$F735/K735)-1)</f>
        <v>3.054989816700715E-3</v>
      </c>
      <c r="K735" s="20">
        <f>IF(AND(Model_Time!$B735=0,Model_Time!$C735=0),Model_Time!$F735,K734)</f>
        <v>982</v>
      </c>
    </row>
    <row r="736" spans="1:11" x14ac:dyDescent="0.3">
      <c r="A736" t="s">
        <v>515</v>
      </c>
      <c r="B736">
        <v>1</v>
      </c>
      <c r="C736">
        <v>5</v>
      </c>
      <c r="D736">
        <v>0.15</v>
      </c>
      <c r="E736" t="s">
        <v>0</v>
      </c>
      <c r="F736">
        <v>987</v>
      </c>
      <c r="G736">
        <v>0</v>
      </c>
      <c r="H736">
        <v>740.61</v>
      </c>
      <c r="I736" s="52">
        <v>1</v>
      </c>
      <c r="J736" s="59">
        <f>IF(Model_Time!$F736="---","---",(Model_Time!$F736/K736)-1)</f>
        <v>5.0916496945010437E-3</v>
      </c>
      <c r="K736" s="20">
        <f>IF(AND(Model_Time!$B736=0,Model_Time!$C736=0),Model_Time!$F736,K735)</f>
        <v>982</v>
      </c>
    </row>
    <row r="737" spans="1:11" x14ac:dyDescent="0.3">
      <c r="A737" t="s">
        <v>515</v>
      </c>
      <c r="B737">
        <v>1</v>
      </c>
      <c r="C737">
        <v>5</v>
      </c>
      <c r="D737">
        <v>0.2</v>
      </c>
      <c r="E737" t="s">
        <v>0</v>
      </c>
      <c r="F737">
        <v>987</v>
      </c>
      <c r="G737">
        <v>0</v>
      </c>
      <c r="H737">
        <v>410.5</v>
      </c>
      <c r="I737" s="52">
        <v>1</v>
      </c>
      <c r="J737" s="59">
        <f>IF(Model_Time!$F737="---","---",(Model_Time!$F737/K737)-1)</f>
        <v>5.0916496945010437E-3</v>
      </c>
      <c r="K737" s="20">
        <f>IF(AND(Model_Time!$B737=0,Model_Time!$C737=0),Model_Time!$F737,K736)</f>
        <v>982</v>
      </c>
    </row>
    <row r="738" spans="1:11" x14ac:dyDescent="0.3">
      <c r="A738" t="s">
        <v>515</v>
      </c>
      <c r="B738">
        <v>1</v>
      </c>
      <c r="C738">
        <v>10</v>
      </c>
      <c r="D738">
        <v>0.05</v>
      </c>
      <c r="E738" t="s">
        <v>0</v>
      </c>
      <c r="F738">
        <v>983</v>
      </c>
      <c r="G738">
        <v>0</v>
      </c>
      <c r="H738">
        <v>727.51</v>
      </c>
      <c r="I738" s="52">
        <v>1</v>
      </c>
      <c r="J738" s="59">
        <f>IF(Model_Time!$F738="---","---",(Model_Time!$F738/K738)-1)</f>
        <v>1.0183299389001643E-3</v>
      </c>
      <c r="K738" s="20">
        <f>IF(AND(Model_Time!$B738=0,Model_Time!$C738=0),Model_Time!$F738,K737)</f>
        <v>982</v>
      </c>
    </row>
    <row r="739" spans="1:11" x14ac:dyDescent="0.3">
      <c r="A739" t="s">
        <v>515</v>
      </c>
      <c r="B739">
        <v>1</v>
      </c>
      <c r="C739">
        <v>10</v>
      </c>
      <c r="D739">
        <v>0.1</v>
      </c>
      <c r="E739" t="s">
        <v>0</v>
      </c>
      <c r="F739">
        <v>985</v>
      </c>
      <c r="G739">
        <v>0</v>
      </c>
      <c r="H739">
        <v>709.3</v>
      </c>
      <c r="I739" s="52">
        <v>1</v>
      </c>
      <c r="J739" s="59">
        <f>IF(Model_Time!$F739="---","---",(Model_Time!$F739/K739)-1)</f>
        <v>3.054989816700715E-3</v>
      </c>
      <c r="K739" s="20">
        <f>IF(AND(Model_Time!$B739=0,Model_Time!$C739=0),Model_Time!$F739,K738)</f>
        <v>982</v>
      </c>
    </row>
    <row r="740" spans="1:11" x14ac:dyDescent="0.3">
      <c r="A740" t="s">
        <v>515</v>
      </c>
      <c r="B740">
        <v>1</v>
      </c>
      <c r="C740">
        <v>10</v>
      </c>
      <c r="D740">
        <v>0.15</v>
      </c>
      <c r="E740" t="s">
        <v>0</v>
      </c>
      <c r="F740">
        <v>987</v>
      </c>
      <c r="G740">
        <v>0</v>
      </c>
      <c r="H740">
        <v>738.46</v>
      </c>
      <c r="I740" s="52">
        <v>1</v>
      </c>
      <c r="J740" s="59">
        <f>IF(Model_Time!$F740="---","---",(Model_Time!$F740/K740)-1)</f>
        <v>5.0916496945010437E-3</v>
      </c>
      <c r="K740" s="20">
        <f>IF(AND(Model_Time!$B740=0,Model_Time!$C740=0),Model_Time!$F740,K739)</f>
        <v>982</v>
      </c>
    </row>
    <row r="741" spans="1:11" x14ac:dyDescent="0.3">
      <c r="A741" t="s">
        <v>515</v>
      </c>
      <c r="B741">
        <v>1</v>
      </c>
      <c r="C741">
        <v>10</v>
      </c>
      <c r="D741">
        <v>0.2</v>
      </c>
      <c r="E741" t="s">
        <v>0</v>
      </c>
      <c r="F741">
        <v>987</v>
      </c>
      <c r="G741">
        <v>0</v>
      </c>
      <c r="H741">
        <v>404.35</v>
      </c>
      <c r="I741" s="52">
        <v>1</v>
      </c>
      <c r="J741" s="59">
        <f>IF(Model_Time!$F741="---","---",(Model_Time!$F741/K741)-1)</f>
        <v>5.0916496945010437E-3</v>
      </c>
      <c r="K741" s="20">
        <f>IF(AND(Model_Time!$B741=0,Model_Time!$C741=0),Model_Time!$F741,K740)</f>
        <v>982</v>
      </c>
    </row>
    <row r="742" spans="1:11" x14ac:dyDescent="0.3">
      <c r="A742" t="s">
        <v>515</v>
      </c>
      <c r="B742">
        <v>1</v>
      </c>
      <c r="C742">
        <v>25</v>
      </c>
      <c r="D742">
        <v>0.05</v>
      </c>
      <c r="E742" t="s">
        <v>0</v>
      </c>
      <c r="F742">
        <v>987</v>
      </c>
      <c r="G742">
        <v>0</v>
      </c>
      <c r="H742">
        <v>624.63</v>
      </c>
      <c r="I742" s="52">
        <v>1.6E-2</v>
      </c>
      <c r="J742" s="59">
        <f>IF(Model_Time!$F742="---","---",(Model_Time!$F742/K742)-1)</f>
        <v>5.0916496945010437E-3</v>
      </c>
      <c r="K742" s="20">
        <f>IF(AND(Model_Time!$B742=0,Model_Time!$C742=0),Model_Time!$F742,K741)</f>
        <v>982</v>
      </c>
    </row>
    <row r="743" spans="1:11" x14ac:dyDescent="0.3">
      <c r="A743" t="s">
        <v>515</v>
      </c>
      <c r="B743">
        <v>1</v>
      </c>
      <c r="C743">
        <v>25</v>
      </c>
      <c r="D743">
        <v>0.1</v>
      </c>
      <c r="E743" t="s">
        <v>0</v>
      </c>
      <c r="F743">
        <v>994</v>
      </c>
      <c r="G743">
        <v>0</v>
      </c>
      <c r="H743">
        <v>1095.1500000000001</v>
      </c>
      <c r="I743" s="52">
        <v>0.79500000000000004</v>
      </c>
      <c r="J743" s="59">
        <f>IF(Model_Time!$F743="---","---",(Model_Time!$F743/K743)-1)</f>
        <v>1.2219959266802416E-2</v>
      </c>
      <c r="K743" s="20">
        <f>IF(AND(Model_Time!$B743=0,Model_Time!$C743=0),Model_Time!$F743,K742)</f>
        <v>982</v>
      </c>
    </row>
    <row r="744" spans="1:11" x14ac:dyDescent="0.3">
      <c r="A744" t="s">
        <v>515</v>
      </c>
      <c r="B744">
        <v>1</v>
      </c>
      <c r="C744">
        <v>25</v>
      </c>
      <c r="D744">
        <v>0.15</v>
      </c>
      <c r="E744" t="s">
        <v>0</v>
      </c>
      <c r="F744">
        <v>1012</v>
      </c>
      <c r="G744">
        <v>0</v>
      </c>
      <c r="H744">
        <v>2259.9699999999998</v>
      </c>
      <c r="I744" s="52">
        <v>0.89</v>
      </c>
      <c r="J744" s="59">
        <f>IF(Model_Time!$F744="---","---",(Model_Time!$F744/K744)-1)</f>
        <v>3.054989816700604E-2</v>
      </c>
      <c r="K744" s="20">
        <f>IF(AND(Model_Time!$B744=0,Model_Time!$C744=0),Model_Time!$F744,K743)</f>
        <v>982</v>
      </c>
    </row>
    <row r="745" spans="1:11" x14ac:dyDescent="0.3">
      <c r="A745" t="s">
        <v>515</v>
      </c>
      <c r="B745">
        <v>1</v>
      </c>
      <c r="C745">
        <v>25</v>
      </c>
      <c r="D745">
        <v>0.2</v>
      </c>
      <c r="E745" t="s">
        <v>0</v>
      </c>
      <c r="F745">
        <v>1022</v>
      </c>
      <c r="G745">
        <v>0</v>
      </c>
      <c r="H745">
        <v>2809.25</v>
      </c>
      <c r="I745" s="52">
        <v>0.83899999999999997</v>
      </c>
      <c r="J745" s="59">
        <f>IF(Model_Time!$F745="---","---",(Model_Time!$F745/K745)-1)</f>
        <v>4.0733197556008127E-2</v>
      </c>
      <c r="K745" s="20">
        <f>IF(AND(Model_Time!$B745=0,Model_Time!$C745=0),Model_Time!$F745,K744)</f>
        <v>982</v>
      </c>
    </row>
    <row r="746" spans="1:11" x14ac:dyDescent="0.3">
      <c r="A746" t="s">
        <v>515</v>
      </c>
      <c r="B746">
        <v>1</v>
      </c>
      <c r="C746">
        <v>50</v>
      </c>
      <c r="D746">
        <v>0.05</v>
      </c>
      <c r="E746" t="s">
        <v>0</v>
      </c>
      <c r="F746">
        <v>987</v>
      </c>
      <c r="G746">
        <v>0</v>
      </c>
      <c r="H746">
        <v>691.7</v>
      </c>
      <c r="I746" s="52">
        <v>1.6E-2</v>
      </c>
      <c r="J746" s="59">
        <f>IF(Model_Time!$F746="---","---",(Model_Time!$F746/K746)-1)</f>
        <v>5.0916496945010437E-3</v>
      </c>
      <c r="K746" s="20">
        <f>IF(AND(Model_Time!$B746=0,Model_Time!$C746=0),Model_Time!$F746,K745)</f>
        <v>982</v>
      </c>
    </row>
    <row r="747" spans="1:11" x14ac:dyDescent="0.3">
      <c r="A747" t="s">
        <v>515</v>
      </c>
      <c r="B747">
        <v>1</v>
      </c>
      <c r="C747">
        <v>50</v>
      </c>
      <c r="D747">
        <v>0.1</v>
      </c>
      <c r="E747" t="s">
        <v>0</v>
      </c>
      <c r="F747">
        <v>1012</v>
      </c>
      <c r="G747">
        <v>0</v>
      </c>
      <c r="H747">
        <v>2306.16</v>
      </c>
      <c r="I747" s="52">
        <v>2.9000000000000001E-2</v>
      </c>
      <c r="J747" s="59">
        <f>IF(Model_Time!$F747="---","---",(Model_Time!$F747/K747)-1)</f>
        <v>3.054989816700604E-2</v>
      </c>
      <c r="K747" s="20">
        <f>IF(AND(Model_Time!$B747=0,Model_Time!$C747=0),Model_Time!$F747,K746)</f>
        <v>982</v>
      </c>
    </row>
    <row r="748" spans="1:11" x14ac:dyDescent="0.3">
      <c r="A748" t="s">
        <v>515</v>
      </c>
      <c r="B748">
        <v>1</v>
      </c>
      <c r="C748">
        <v>50</v>
      </c>
      <c r="D748">
        <v>0.15</v>
      </c>
      <c r="E748" t="s">
        <v>0</v>
      </c>
      <c r="F748">
        <v>1028</v>
      </c>
      <c r="G748">
        <v>0</v>
      </c>
      <c r="H748">
        <v>3569.29</v>
      </c>
      <c r="I748" s="52">
        <v>0.04</v>
      </c>
      <c r="J748" s="59">
        <f>IF(Model_Time!$F748="---","---",(Model_Time!$F748/K748)-1)</f>
        <v>4.6843177189409335E-2</v>
      </c>
      <c r="K748" s="20">
        <f>IF(AND(Model_Time!$B748=0,Model_Time!$C748=0),Model_Time!$F748,K747)</f>
        <v>982</v>
      </c>
    </row>
    <row r="749" spans="1:11" x14ac:dyDescent="0.3">
      <c r="A749" t="s">
        <v>515</v>
      </c>
      <c r="B749">
        <v>1</v>
      </c>
      <c r="C749">
        <v>50</v>
      </c>
      <c r="D749">
        <v>0.2</v>
      </c>
      <c r="E749" t="s">
        <v>2</v>
      </c>
      <c r="F749" t="s">
        <v>3</v>
      </c>
      <c r="G749" t="s">
        <v>3</v>
      </c>
      <c r="H749">
        <v>3600.57</v>
      </c>
      <c r="J749" s="59" t="str">
        <f>IF(Model_Time!$F749="---","---",(Model_Time!$F749/K749)-1)</f>
        <v>---</v>
      </c>
      <c r="K749" s="20">
        <f>IF(AND(Model_Time!$B749=0,Model_Time!$C749=0),Model_Time!$F749,K748)</f>
        <v>982</v>
      </c>
    </row>
    <row r="750" spans="1:11" x14ac:dyDescent="0.3">
      <c r="A750" t="s">
        <v>515</v>
      </c>
      <c r="B750">
        <v>2</v>
      </c>
      <c r="C750">
        <v>5</v>
      </c>
      <c r="D750">
        <v>0.05</v>
      </c>
      <c r="E750" t="s">
        <v>0</v>
      </c>
      <c r="F750">
        <v>983</v>
      </c>
      <c r="G750">
        <v>0</v>
      </c>
      <c r="H750">
        <v>458</v>
      </c>
      <c r="I750" s="52">
        <v>1</v>
      </c>
      <c r="J750" s="59">
        <f>IF(Model_Time!$F750="---","---",(Model_Time!$F750/K750)-1)</f>
        <v>1.0183299389001643E-3</v>
      </c>
      <c r="K750" s="20">
        <f>IF(AND(Model_Time!$B750=0,Model_Time!$C750=0),Model_Time!$F750,K749)</f>
        <v>982</v>
      </c>
    </row>
    <row r="751" spans="1:11" x14ac:dyDescent="0.3">
      <c r="A751" t="s">
        <v>515</v>
      </c>
      <c r="B751">
        <v>2</v>
      </c>
      <c r="C751">
        <v>5</v>
      </c>
      <c r="D751">
        <v>0.1</v>
      </c>
      <c r="E751" t="s">
        <v>0</v>
      </c>
      <c r="F751">
        <v>985</v>
      </c>
      <c r="G751">
        <v>0</v>
      </c>
      <c r="H751">
        <v>517.52</v>
      </c>
      <c r="I751" s="52">
        <v>1</v>
      </c>
      <c r="J751" s="59">
        <f>IF(Model_Time!$F751="---","---",(Model_Time!$F751/K751)-1)</f>
        <v>3.054989816700715E-3</v>
      </c>
      <c r="K751" s="20">
        <f>IF(AND(Model_Time!$B751=0,Model_Time!$C751=0),Model_Time!$F751,K750)</f>
        <v>982</v>
      </c>
    </row>
    <row r="752" spans="1:11" x14ac:dyDescent="0.3">
      <c r="A752" t="s">
        <v>515</v>
      </c>
      <c r="B752">
        <v>2</v>
      </c>
      <c r="C752">
        <v>5</v>
      </c>
      <c r="D752">
        <v>0.15</v>
      </c>
      <c r="E752" t="s">
        <v>0</v>
      </c>
      <c r="F752">
        <v>987</v>
      </c>
      <c r="G752">
        <v>0</v>
      </c>
      <c r="H752">
        <v>591.74</v>
      </c>
      <c r="I752" s="52">
        <v>1</v>
      </c>
      <c r="J752" s="59">
        <f>IF(Model_Time!$F752="---","---",(Model_Time!$F752/K752)-1)</f>
        <v>5.0916496945010437E-3</v>
      </c>
      <c r="K752" s="20">
        <f>IF(AND(Model_Time!$B752=0,Model_Time!$C752=0),Model_Time!$F752,K751)</f>
        <v>982</v>
      </c>
    </row>
    <row r="753" spans="1:11" x14ac:dyDescent="0.3">
      <c r="A753" t="s">
        <v>515</v>
      </c>
      <c r="B753">
        <v>2</v>
      </c>
      <c r="C753">
        <v>5</v>
      </c>
      <c r="D753">
        <v>0.2</v>
      </c>
      <c r="E753" t="s">
        <v>0</v>
      </c>
      <c r="F753">
        <v>987</v>
      </c>
      <c r="G753">
        <v>0</v>
      </c>
      <c r="H753">
        <v>627.64</v>
      </c>
      <c r="I753" s="52">
        <v>1</v>
      </c>
      <c r="J753" s="59">
        <f>IF(Model_Time!$F753="---","---",(Model_Time!$F753/K753)-1)</f>
        <v>5.0916496945010437E-3</v>
      </c>
      <c r="K753" s="20">
        <f>IF(AND(Model_Time!$B753=0,Model_Time!$C753=0),Model_Time!$F753,K752)</f>
        <v>982</v>
      </c>
    </row>
    <row r="754" spans="1:11" x14ac:dyDescent="0.3">
      <c r="A754" t="s">
        <v>515</v>
      </c>
      <c r="B754">
        <v>2</v>
      </c>
      <c r="C754">
        <v>10</v>
      </c>
      <c r="D754">
        <v>0.05</v>
      </c>
      <c r="E754" t="s">
        <v>0</v>
      </c>
      <c r="F754">
        <v>985</v>
      </c>
      <c r="G754">
        <v>0</v>
      </c>
      <c r="H754">
        <v>495.23</v>
      </c>
      <c r="I754" s="52">
        <v>0.93799999999999994</v>
      </c>
      <c r="J754" s="59">
        <f>IF(Model_Time!$F754="---","---",(Model_Time!$F754/K754)-1)</f>
        <v>3.054989816700715E-3</v>
      </c>
      <c r="K754" s="20">
        <f>IF(AND(Model_Time!$B754=0,Model_Time!$C754=0),Model_Time!$F754,K753)</f>
        <v>982</v>
      </c>
    </row>
    <row r="755" spans="1:11" x14ac:dyDescent="0.3">
      <c r="A755" t="s">
        <v>515</v>
      </c>
      <c r="B755">
        <v>2</v>
      </c>
      <c r="C755">
        <v>10</v>
      </c>
      <c r="D755">
        <v>0.1</v>
      </c>
      <c r="E755" t="s">
        <v>0</v>
      </c>
      <c r="F755">
        <v>987</v>
      </c>
      <c r="G755">
        <v>0</v>
      </c>
      <c r="H755">
        <v>521.26</v>
      </c>
      <c r="I755" s="52">
        <v>0.997</v>
      </c>
      <c r="J755" s="59">
        <f>IF(Model_Time!$F755="---","---",(Model_Time!$F755/K755)-1)</f>
        <v>5.0916496945010437E-3</v>
      </c>
      <c r="K755" s="20">
        <f>IF(AND(Model_Time!$B755=0,Model_Time!$C755=0),Model_Time!$F755,K754)</f>
        <v>982</v>
      </c>
    </row>
    <row r="756" spans="1:11" x14ac:dyDescent="0.3">
      <c r="A756" t="s">
        <v>515</v>
      </c>
      <c r="B756">
        <v>2</v>
      </c>
      <c r="C756">
        <v>10</v>
      </c>
      <c r="D756">
        <v>0.15</v>
      </c>
      <c r="E756" t="s">
        <v>0</v>
      </c>
      <c r="F756">
        <v>1003</v>
      </c>
      <c r="G756">
        <v>0</v>
      </c>
      <c r="H756">
        <v>1340.86</v>
      </c>
      <c r="I756" s="52">
        <v>1</v>
      </c>
      <c r="J756" s="59">
        <f>IF(Model_Time!$F756="---","---",(Model_Time!$F756/K756)-1)</f>
        <v>2.1384928716904339E-2</v>
      </c>
      <c r="K756" s="20">
        <f>IF(AND(Model_Time!$B756=0,Model_Time!$C756=0),Model_Time!$F756,K755)</f>
        <v>982</v>
      </c>
    </row>
    <row r="757" spans="1:11" x14ac:dyDescent="0.3">
      <c r="A757" t="s">
        <v>515</v>
      </c>
      <c r="B757">
        <v>2</v>
      </c>
      <c r="C757">
        <v>10</v>
      </c>
      <c r="D757">
        <v>0.2</v>
      </c>
      <c r="E757" t="s">
        <v>0</v>
      </c>
      <c r="F757">
        <v>1006</v>
      </c>
      <c r="G757">
        <v>0</v>
      </c>
      <c r="H757">
        <v>1044.3900000000001</v>
      </c>
      <c r="I757" s="52">
        <v>1</v>
      </c>
      <c r="J757" s="59">
        <f>IF(Model_Time!$F757="---","---",(Model_Time!$F757/K757)-1)</f>
        <v>2.4439918533604832E-2</v>
      </c>
      <c r="K757" s="20">
        <f>IF(AND(Model_Time!$B757=0,Model_Time!$C757=0),Model_Time!$F757,K756)</f>
        <v>982</v>
      </c>
    </row>
    <row r="758" spans="1:11" x14ac:dyDescent="0.3">
      <c r="A758" t="s">
        <v>515</v>
      </c>
      <c r="B758">
        <v>2</v>
      </c>
      <c r="C758">
        <v>25</v>
      </c>
      <c r="D758">
        <v>0.05</v>
      </c>
      <c r="E758" t="s">
        <v>0</v>
      </c>
      <c r="F758">
        <v>987</v>
      </c>
      <c r="G758">
        <v>0</v>
      </c>
      <c r="H758">
        <v>544.42999999999995</v>
      </c>
      <c r="I758" s="52">
        <v>1.2E-2</v>
      </c>
      <c r="J758" s="59">
        <f>IF(Model_Time!$F758="---","---",(Model_Time!$F758/K758)-1)</f>
        <v>5.0916496945010437E-3</v>
      </c>
      <c r="K758" s="20">
        <f>IF(AND(Model_Time!$B758=0,Model_Time!$C758=0),Model_Time!$F758,K757)</f>
        <v>982</v>
      </c>
    </row>
    <row r="759" spans="1:11" x14ac:dyDescent="0.3">
      <c r="A759" t="s">
        <v>515</v>
      </c>
      <c r="B759">
        <v>2</v>
      </c>
      <c r="C759">
        <v>25</v>
      </c>
      <c r="D759">
        <v>0.1</v>
      </c>
      <c r="E759" t="s">
        <v>0</v>
      </c>
      <c r="F759">
        <v>1012</v>
      </c>
      <c r="G759">
        <v>0</v>
      </c>
      <c r="H759">
        <v>1130</v>
      </c>
      <c r="I759" s="52">
        <v>2.3E-2</v>
      </c>
      <c r="J759" s="59">
        <f>IF(Model_Time!$F759="---","---",(Model_Time!$F759/K759)-1)</f>
        <v>3.054989816700604E-2</v>
      </c>
      <c r="K759" s="20">
        <f>IF(AND(Model_Time!$B759=0,Model_Time!$C759=0),Model_Time!$F759,K758)</f>
        <v>982</v>
      </c>
    </row>
    <row r="760" spans="1:11" x14ac:dyDescent="0.3">
      <c r="A760" t="s">
        <v>515</v>
      </c>
      <c r="B760">
        <v>2</v>
      </c>
      <c r="C760">
        <v>25</v>
      </c>
      <c r="D760">
        <v>0.15</v>
      </c>
      <c r="E760" t="s">
        <v>1</v>
      </c>
      <c r="F760">
        <v>1046</v>
      </c>
      <c r="G760">
        <v>2.0099999999999998</v>
      </c>
      <c r="H760">
        <v>3600.14</v>
      </c>
      <c r="I760" s="52">
        <v>0.48499999999999999</v>
      </c>
      <c r="J760" s="59">
        <f>IF(Model_Time!$F760="---","---",(Model_Time!$F760/K760)-1)</f>
        <v>6.5173116089612959E-2</v>
      </c>
      <c r="K760" s="20">
        <f>IF(AND(Model_Time!$B760=0,Model_Time!$C760=0),Model_Time!$F760,K759)</f>
        <v>982</v>
      </c>
    </row>
    <row r="761" spans="1:11" x14ac:dyDescent="0.3">
      <c r="A761" t="s">
        <v>515</v>
      </c>
      <c r="B761">
        <v>2</v>
      </c>
      <c r="C761">
        <v>25</v>
      </c>
      <c r="D761">
        <v>0.2</v>
      </c>
      <c r="E761" t="s">
        <v>2</v>
      </c>
      <c r="F761" t="s">
        <v>3</v>
      </c>
      <c r="G761" t="s">
        <v>3</v>
      </c>
      <c r="H761">
        <v>3600.65</v>
      </c>
      <c r="J761" s="59" t="str">
        <f>IF(Model_Time!$F761="---","---",(Model_Time!$F761/K761)-1)</f>
        <v>---</v>
      </c>
      <c r="K761" s="20">
        <f>IF(AND(Model_Time!$B761=0,Model_Time!$C761=0),Model_Time!$F761,K760)</f>
        <v>982</v>
      </c>
    </row>
    <row r="762" spans="1:11" x14ac:dyDescent="0.3">
      <c r="A762" t="s">
        <v>515</v>
      </c>
      <c r="B762">
        <v>2</v>
      </c>
      <c r="C762">
        <v>50</v>
      </c>
      <c r="D762">
        <v>0.05</v>
      </c>
      <c r="E762" t="s">
        <v>0</v>
      </c>
      <c r="F762">
        <v>994</v>
      </c>
      <c r="G762">
        <v>0</v>
      </c>
      <c r="H762">
        <v>1198.8</v>
      </c>
      <c r="I762" s="52">
        <v>0</v>
      </c>
      <c r="J762" s="59">
        <f>IF(Model_Time!$F762="---","---",(Model_Time!$F762/K762)-1)</f>
        <v>1.2219959266802416E-2</v>
      </c>
      <c r="K762" s="20">
        <f>IF(AND(Model_Time!$B762=0,Model_Time!$C762=0),Model_Time!$F762,K761)</f>
        <v>982</v>
      </c>
    </row>
    <row r="763" spans="1:11" x14ac:dyDescent="0.3">
      <c r="A763" t="s">
        <v>515</v>
      </c>
      <c r="B763">
        <v>2</v>
      </c>
      <c r="C763">
        <v>50</v>
      </c>
      <c r="D763">
        <v>0.1</v>
      </c>
      <c r="E763" t="s">
        <v>0</v>
      </c>
      <c r="F763">
        <v>1022</v>
      </c>
      <c r="G763">
        <v>0</v>
      </c>
      <c r="H763">
        <v>1411.79</v>
      </c>
      <c r="I763" s="52">
        <v>0</v>
      </c>
      <c r="J763" s="59">
        <f>IF(Model_Time!$F763="---","---",(Model_Time!$F763/K763)-1)</f>
        <v>4.0733197556008127E-2</v>
      </c>
      <c r="K763" s="20">
        <f>IF(AND(Model_Time!$B763=0,Model_Time!$C763=0),Model_Time!$F763,K762)</f>
        <v>982</v>
      </c>
    </row>
    <row r="764" spans="1:11" x14ac:dyDescent="0.3">
      <c r="A764" t="s">
        <v>515</v>
      </c>
      <c r="B764">
        <v>2</v>
      </c>
      <c r="C764">
        <v>50</v>
      </c>
      <c r="D764">
        <v>0.15</v>
      </c>
      <c r="E764" t="s">
        <v>2</v>
      </c>
      <c r="F764" t="s">
        <v>3</v>
      </c>
      <c r="G764" t="s">
        <v>3</v>
      </c>
      <c r="H764">
        <v>3600.13</v>
      </c>
      <c r="J764" s="59" t="str">
        <f>IF(Model_Time!$F764="---","---",(Model_Time!$F764/K764)-1)</f>
        <v>---</v>
      </c>
      <c r="K764" s="20">
        <f>IF(AND(Model_Time!$B764=0,Model_Time!$C764=0),Model_Time!$F764,K763)</f>
        <v>982</v>
      </c>
    </row>
    <row r="765" spans="1:11" x14ac:dyDescent="0.3">
      <c r="A765" t="s">
        <v>515</v>
      </c>
      <c r="B765">
        <v>2</v>
      </c>
      <c r="C765">
        <v>50</v>
      </c>
      <c r="D765">
        <v>0.2</v>
      </c>
      <c r="E765" t="s">
        <v>2</v>
      </c>
      <c r="F765" t="s">
        <v>3</v>
      </c>
      <c r="G765" t="s">
        <v>3</v>
      </c>
      <c r="H765">
        <v>3600.38</v>
      </c>
      <c r="J765" s="59" t="str">
        <f>IF(Model_Time!$F765="---","---",(Model_Time!$F765/K765)-1)</f>
        <v>---</v>
      </c>
      <c r="K765" s="20">
        <f>IF(AND(Model_Time!$B765=0,Model_Time!$C765=0),Model_Time!$F765,K764)</f>
        <v>982</v>
      </c>
    </row>
    <row r="766" spans="1:11" x14ac:dyDescent="0.3">
      <c r="A766" t="s">
        <v>515</v>
      </c>
      <c r="B766">
        <v>3</v>
      </c>
      <c r="C766">
        <v>0</v>
      </c>
      <c r="D766">
        <v>0.05</v>
      </c>
      <c r="E766" t="s">
        <v>0</v>
      </c>
      <c r="F766">
        <v>1022</v>
      </c>
      <c r="G766">
        <v>0</v>
      </c>
      <c r="H766">
        <v>773.44</v>
      </c>
      <c r="I766" s="52">
        <v>0</v>
      </c>
      <c r="J766" s="59">
        <f>IF(Model_Time!$F766="---","---",(Model_Time!$F766/K766)-1)</f>
        <v>4.0733197556008127E-2</v>
      </c>
      <c r="K766" s="20">
        <f>IF(AND(Model_Time!$B766=0,Model_Time!$C766=0),Model_Time!$F766,K765)</f>
        <v>982</v>
      </c>
    </row>
    <row r="767" spans="1:11" x14ac:dyDescent="0.3">
      <c r="A767" t="s">
        <v>515</v>
      </c>
      <c r="B767">
        <v>3</v>
      </c>
      <c r="C767">
        <v>0</v>
      </c>
      <c r="D767">
        <v>0.1</v>
      </c>
      <c r="E767" t="s">
        <v>4</v>
      </c>
      <c r="F767" t="s">
        <v>3</v>
      </c>
      <c r="G767" t="s">
        <v>3</v>
      </c>
      <c r="H767">
        <v>0.63</v>
      </c>
      <c r="J767" s="59" t="str">
        <f>IF(Model_Time!$F767="---","---",(Model_Time!$F767/K767)-1)</f>
        <v>---</v>
      </c>
      <c r="K767" s="20">
        <f>IF(AND(Model_Time!$B767=0,Model_Time!$C767=0),Model_Time!$F767,K766)</f>
        <v>982</v>
      </c>
    </row>
    <row r="768" spans="1:11" x14ac:dyDescent="0.3">
      <c r="A768" t="s">
        <v>515</v>
      </c>
      <c r="B768">
        <v>3</v>
      </c>
      <c r="C768">
        <v>0</v>
      </c>
      <c r="D768">
        <v>0.15</v>
      </c>
      <c r="E768" t="s">
        <v>4</v>
      </c>
      <c r="F768" t="s">
        <v>3</v>
      </c>
      <c r="G768" t="s">
        <v>3</v>
      </c>
      <c r="H768">
        <v>0.63</v>
      </c>
      <c r="J768" s="59" t="str">
        <f>IF(Model_Time!$F768="---","---",(Model_Time!$F768/K768)-1)</f>
        <v>---</v>
      </c>
      <c r="K768" s="20">
        <f>IF(AND(Model_Time!$B768=0,Model_Time!$C768=0),Model_Time!$F768,K767)</f>
        <v>982</v>
      </c>
    </row>
    <row r="769" spans="1:11" x14ac:dyDescent="0.3">
      <c r="A769" t="s">
        <v>515</v>
      </c>
      <c r="B769">
        <v>3</v>
      </c>
      <c r="C769">
        <v>0</v>
      </c>
      <c r="D769">
        <v>0.2</v>
      </c>
      <c r="E769" t="s">
        <v>4</v>
      </c>
      <c r="F769" t="s">
        <v>3</v>
      </c>
      <c r="G769" t="s">
        <v>3</v>
      </c>
      <c r="H769">
        <v>0.59</v>
      </c>
      <c r="J769" s="59" t="str">
        <f>IF(Model_Time!$F769="---","---",(Model_Time!$F769/K769)-1)</f>
        <v>---</v>
      </c>
      <c r="K769" s="20">
        <f>IF(AND(Model_Time!$B769=0,Model_Time!$C769=0),Model_Time!$F769,K768)</f>
        <v>982</v>
      </c>
    </row>
    <row r="770" spans="1:11" x14ac:dyDescent="0.3">
      <c r="A770" t="s">
        <v>515</v>
      </c>
      <c r="B770">
        <v>3</v>
      </c>
      <c r="C770">
        <v>10</v>
      </c>
      <c r="D770">
        <v>0.05</v>
      </c>
      <c r="E770" t="s">
        <v>0</v>
      </c>
      <c r="F770">
        <v>1022</v>
      </c>
      <c r="G770">
        <v>0</v>
      </c>
      <c r="H770">
        <v>588.32000000000005</v>
      </c>
      <c r="I770" s="52">
        <v>0</v>
      </c>
      <c r="J770" s="59">
        <f>IF(Model_Time!$F770="---","---",(Model_Time!$F770/K770)-1)</f>
        <v>4.0733197556008127E-2</v>
      </c>
      <c r="K770" s="20">
        <f>IF(AND(Model_Time!$B770=0,Model_Time!$C770=0),Model_Time!$F770,K769)</f>
        <v>982</v>
      </c>
    </row>
    <row r="771" spans="1:11" x14ac:dyDescent="0.3">
      <c r="A771" t="s">
        <v>515</v>
      </c>
      <c r="B771">
        <v>3</v>
      </c>
      <c r="C771">
        <v>10</v>
      </c>
      <c r="D771">
        <v>0.1</v>
      </c>
      <c r="E771" t="s">
        <v>4</v>
      </c>
      <c r="F771" t="s">
        <v>3</v>
      </c>
      <c r="G771" t="s">
        <v>3</v>
      </c>
      <c r="H771">
        <v>0.69</v>
      </c>
      <c r="J771" s="59" t="str">
        <f>IF(Model_Time!$F771="---","---",(Model_Time!$F771/K771)-1)</f>
        <v>---</v>
      </c>
      <c r="K771" s="20">
        <f>IF(AND(Model_Time!$B771=0,Model_Time!$C771=0),Model_Time!$F771,K770)</f>
        <v>982</v>
      </c>
    </row>
    <row r="772" spans="1:11" x14ac:dyDescent="0.3">
      <c r="A772" t="s">
        <v>515</v>
      </c>
      <c r="B772">
        <v>3</v>
      </c>
      <c r="C772">
        <v>10</v>
      </c>
      <c r="D772">
        <v>0.15</v>
      </c>
      <c r="E772" t="s">
        <v>4</v>
      </c>
      <c r="F772" t="s">
        <v>3</v>
      </c>
      <c r="G772" t="s">
        <v>3</v>
      </c>
      <c r="H772">
        <v>0.65</v>
      </c>
      <c r="J772" s="59" t="str">
        <f>IF(Model_Time!$F772="---","---",(Model_Time!$F772/K772)-1)</f>
        <v>---</v>
      </c>
      <c r="K772" s="20">
        <f>IF(AND(Model_Time!$B772=0,Model_Time!$C772=0),Model_Time!$F772,K771)</f>
        <v>982</v>
      </c>
    </row>
    <row r="773" spans="1:11" x14ac:dyDescent="0.3">
      <c r="A773" t="s">
        <v>515</v>
      </c>
      <c r="B773">
        <v>3</v>
      </c>
      <c r="C773">
        <v>10</v>
      </c>
      <c r="D773">
        <v>0.2</v>
      </c>
      <c r="E773" t="s">
        <v>4</v>
      </c>
      <c r="F773" t="s">
        <v>3</v>
      </c>
      <c r="G773" t="s">
        <v>3</v>
      </c>
      <c r="H773">
        <v>0.75</v>
      </c>
      <c r="J773" s="59" t="str">
        <f>IF(Model_Time!$F773="---","---",(Model_Time!$F773/K773)-1)</f>
        <v>---</v>
      </c>
      <c r="K773" s="20">
        <f>IF(AND(Model_Time!$B773=0,Model_Time!$C773=0),Model_Time!$F773,K772)</f>
        <v>982</v>
      </c>
    </row>
    <row r="774" spans="1:11" x14ac:dyDescent="0.3">
      <c r="A774" t="s">
        <v>515</v>
      </c>
      <c r="B774">
        <v>3</v>
      </c>
      <c r="C774">
        <v>25</v>
      </c>
      <c r="D774">
        <v>0.05</v>
      </c>
      <c r="E774" t="s">
        <v>0</v>
      </c>
      <c r="F774">
        <v>1022</v>
      </c>
      <c r="G774">
        <v>0</v>
      </c>
      <c r="H774">
        <v>664.43</v>
      </c>
      <c r="I774" s="52">
        <v>0</v>
      </c>
      <c r="J774" s="59">
        <f>IF(Model_Time!$F774="---","---",(Model_Time!$F774/K774)-1)</f>
        <v>4.0733197556008127E-2</v>
      </c>
      <c r="K774" s="20">
        <f>IF(AND(Model_Time!$B774=0,Model_Time!$C774=0),Model_Time!$F774,K773)</f>
        <v>982</v>
      </c>
    </row>
    <row r="775" spans="1:11" x14ac:dyDescent="0.3">
      <c r="A775" t="s">
        <v>515</v>
      </c>
      <c r="B775">
        <v>3</v>
      </c>
      <c r="C775">
        <v>25</v>
      </c>
      <c r="D775">
        <v>0.1</v>
      </c>
      <c r="E775" t="s">
        <v>4</v>
      </c>
      <c r="F775" t="s">
        <v>3</v>
      </c>
      <c r="G775" t="s">
        <v>3</v>
      </c>
      <c r="H775">
        <v>0.71</v>
      </c>
      <c r="J775" s="59" t="str">
        <f>IF(Model_Time!$F775="---","---",(Model_Time!$F775/K775)-1)</f>
        <v>---</v>
      </c>
      <c r="K775" s="20">
        <f>IF(AND(Model_Time!$B775=0,Model_Time!$C775=0),Model_Time!$F775,K774)</f>
        <v>982</v>
      </c>
    </row>
    <row r="776" spans="1:11" x14ac:dyDescent="0.3">
      <c r="A776" t="s">
        <v>515</v>
      </c>
      <c r="B776">
        <v>3</v>
      </c>
      <c r="C776">
        <v>25</v>
      </c>
      <c r="D776">
        <v>0.15</v>
      </c>
      <c r="E776" t="s">
        <v>4</v>
      </c>
      <c r="F776" t="s">
        <v>3</v>
      </c>
      <c r="G776" t="s">
        <v>3</v>
      </c>
      <c r="H776">
        <v>0.63</v>
      </c>
      <c r="J776" s="59" t="str">
        <f>IF(Model_Time!$F776="---","---",(Model_Time!$F776/K776)-1)</f>
        <v>---</v>
      </c>
      <c r="K776" s="20">
        <f>IF(AND(Model_Time!$B776=0,Model_Time!$C776=0),Model_Time!$F776,K775)</f>
        <v>982</v>
      </c>
    </row>
    <row r="777" spans="1:11" x14ac:dyDescent="0.3">
      <c r="A777" t="s">
        <v>515</v>
      </c>
      <c r="B777">
        <v>3</v>
      </c>
      <c r="C777">
        <v>25</v>
      </c>
      <c r="D777">
        <v>0.2</v>
      </c>
      <c r="E777" t="s">
        <v>4</v>
      </c>
      <c r="F777" t="s">
        <v>3</v>
      </c>
      <c r="G777" t="s">
        <v>3</v>
      </c>
      <c r="H777">
        <v>0.63</v>
      </c>
      <c r="J777" s="59" t="str">
        <f>IF(Model_Time!$F777="---","---",(Model_Time!$F777/K777)-1)</f>
        <v>---</v>
      </c>
      <c r="K777" s="20">
        <f>IF(AND(Model_Time!$B777=0,Model_Time!$C777=0),Model_Time!$F777,K776)</f>
        <v>982</v>
      </c>
    </row>
    <row r="778" spans="1:11" x14ac:dyDescent="0.3">
      <c r="A778" t="s">
        <v>515</v>
      </c>
      <c r="B778">
        <v>3</v>
      </c>
      <c r="C778">
        <v>50</v>
      </c>
      <c r="D778">
        <v>0.05</v>
      </c>
      <c r="E778" t="s">
        <v>0</v>
      </c>
      <c r="F778">
        <v>1022</v>
      </c>
      <c r="G778">
        <v>0</v>
      </c>
      <c r="H778">
        <v>594.53</v>
      </c>
      <c r="I778" s="52">
        <v>0</v>
      </c>
      <c r="J778" s="59">
        <f>IF(Model_Time!$F778="---","---",(Model_Time!$F778/K778)-1)</f>
        <v>4.0733197556008127E-2</v>
      </c>
      <c r="K778" s="20">
        <f>IF(AND(Model_Time!$B778=0,Model_Time!$C778=0),Model_Time!$F778,K777)</f>
        <v>982</v>
      </c>
    </row>
    <row r="779" spans="1:11" x14ac:dyDescent="0.3">
      <c r="A779" t="s">
        <v>515</v>
      </c>
      <c r="B779">
        <v>3</v>
      </c>
      <c r="C779">
        <v>50</v>
      </c>
      <c r="D779">
        <v>0.1</v>
      </c>
      <c r="E779" t="s">
        <v>4</v>
      </c>
      <c r="F779" t="s">
        <v>3</v>
      </c>
      <c r="G779" t="s">
        <v>3</v>
      </c>
      <c r="H779">
        <v>0.77</v>
      </c>
      <c r="J779" s="59" t="str">
        <f>IF(Model_Time!$F779="---","---",(Model_Time!$F779/K779)-1)</f>
        <v>---</v>
      </c>
      <c r="K779" s="20">
        <f>IF(AND(Model_Time!$B779=0,Model_Time!$C779=0),Model_Time!$F779,K778)</f>
        <v>982</v>
      </c>
    </row>
    <row r="780" spans="1:11" x14ac:dyDescent="0.3">
      <c r="A780" t="s">
        <v>515</v>
      </c>
      <c r="B780">
        <v>3</v>
      </c>
      <c r="C780">
        <v>50</v>
      </c>
      <c r="D780">
        <v>0.15</v>
      </c>
      <c r="E780" t="s">
        <v>4</v>
      </c>
      <c r="F780" t="s">
        <v>3</v>
      </c>
      <c r="G780" t="s">
        <v>3</v>
      </c>
      <c r="H780">
        <v>0.66</v>
      </c>
      <c r="J780" s="59" t="str">
        <f>IF(Model_Time!$F780="---","---",(Model_Time!$F780/K780)-1)</f>
        <v>---</v>
      </c>
      <c r="K780" s="20">
        <f>IF(AND(Model_Time!$B780=0,Model_Time!$C780=0),Model_Time!$F780,K779)</f>
        <v>982</v>
      </c>
    </row>
    <row r="781" spans="1:11" x14ac:dyDescent="0.3">
      <c r="A781" t="s">
        <v>515</v>
      </c>
      <c r="B781">
        <v>3</v>
      </c>
      <c r="C781">
        <v>50</v>
      </c>
      <c r="D781">
        <v>0.2</v>
      </c>
      <c r="E781" t="s">
        <v>4</v>
      </c>
      <c r="F781" t="s">
        <v>3</v>
      </c>
      <c r="G781" t="s">
        <v>3</v>
      </c>
      <c r="H781">
        <v>0.67</v>
      </c>
      <c r="J781" s="59" t="str">
        <f>IF(Model_Time!$F781="---","---",(Model_Time!$F781/K781)-1)</f>
        <v>---</v>
      </c>
      <c r="K781" s="20">
        <f>IF(AND(Model_Time!$B781=0,Model_Time!$C781=0),Model_Time!$F781,K780)</f>
        <v>982</v>
      </c>
    </row>
    <row r="782" spans="1:11" x14ac:dyDescent="0.3">
      <c r="A782" t="s">
        <v>519</v>
      </c>
      <c r="B782">
        <v>0</v>
      </c>
      <c r="C782">
        <v>0</v>
      </c>
      <c r="D782">
        <v>0.05</v>
      </c>
      <c r="E782" t="s">
        <v>0</v>
      </c>
      <c r="F782">
        <v>664</v>
      </c>
      <c r="G782">
        <v>0</v>
      </c>
      <c r="H782">
        <v>368.77</v>
      </c>
      <c r="I782" s="52">
        <v>1</v>
      </c>
      <c r="J782" s="59">
        <f>IF(Model_Time!$F782="---","---",(Model_Time!$F782/K782)-1)</f>
        <v>0</v>
      </c>
      <c r="K782" s="20">
        <f>IF(AND(Model_Time!$B782=0,Model_Time!$C782=0),Model_Time!$F782,K781)</f>
        <v>664</v>
      </c>
    </row>
    <row r="783" spans="1:11" x14ac:dyDescent="0.3">
      <c r="A783" t="s">
        <v>519</v>
      </c>
      <c r="B783">
        <v>0</v>
      </c>
      <c r="C783">
        <v>0</v>
      </c>
      <c r="D783">
        <v>0.1</v>
      </c>
      <c r="E783" t="s">
        <v>0</v>
      </c>
      <c r="F783">
        <v>664</v>
      </c>
      <c r="G783">
        <v>0</v>
      </c>
      <c r="H783">
        <v>377.33</v>
      </c>
      <c r="I783" s="52">
        <v>1</v>
      </c>
      <c r="J783" s="59">
        <f>IF(Model_Time!$F783="---","---",(Model_Time!$F783/K783)-1)</f>
        <v>0</v>
      </c>
      <c r="K783" s="20">
        <f>IF(AND(Model_Time!$B783=0,Model_Time!$C783=0),Model_Time!$F783,K782)</f>
        <v>664</v>
      </c>
    </row>
    <row r="784" spans="1:11" x14ac:dyDescent="0.3">
      <c r="A784" t="s">
        <v>519</v>
      </c>
      <c r="B784">
        <v>0</v>
      </c>
      <c r="C784">
        <v>0</v>
      </c>
      <c r="D784">
        <v>0.15</v>
      </c>
      <c r="E784" t="s">
        <v>0</v>
      </c>
      <c r="F784">
        <v>664</v>
      </c>
      <c r="G784">
        <v>0</v>
      </c>
      <c r="H784">
        <v>362.38</v>
      </c>
      <c r="I784" s="52">
        <v>1</v>
      </c>
      <c r="J784" s="59">
        <f>IF(Model_Time!$F784="---","---",(Model_Time!$F784/K784)-1)</f>
        <v>0</v>
      </c>
      <c r="K784" s="20">
        <f>IF(AND(Model_Time!$B784=0,Model_Time!$C784=0),Model_Time!$F784,K783)</f>
        <v>664</v>
      </c>
    </row>
    <row r="785" spans="1:11" x14ac:dyDescent="0.3">
      <c r="A785" t="s">
        <v>519</v>
      </c>
      <c r="B785">
        <v>0</v>
      </c>
      <c r="C785">
        <v>0</v>
      </c>
      <c r="D785">
        <v>0.2</v>
      </c>
      <c r="E785" t="s">
        <v>0</v>
      </c>
      <c r="F785">
        <v>664</v>
      </c>
      <c r="G785">
        <v>0</v>
      </c>
      <c r="H785">
        <v>394.34</v>
      </c>
      <c r="I785" s="52">
        <v>1</v>
      </c>
      <c r="J785" s="59">
        <f>IF(Model_Time!$F785="---","---",(Model_Time!$F785/K785)-1)</f>
        <v>0</v>
      </c>
      <c r="K785" s="20">
        <f>IF(AND(Model_Time!$B785=0,Model_Time!$C785=0),Model_Time!$F785,K784)</f>
        <v>664</v>
      </c>
    </row>
    <row r="786" spans="1:11" x14ac:dyDescent="0.3">
      <c r="A786" t="s">
        <v>519</v>
      </c>
      <c r="B786">
        <v>1</v>
      </c>
      <c r="C786">
        <v>5</v>
      </c>
      <c r="D786">
        <v>0.05</v>
      </c>
      <c r="E786" t="s">
        <v>0</v>
      </c>
      <c r="F786">
        <v>672</v>
      </c>
      <c r="G786">
        <v>0</v>
      </c>
      <c r="H786">
        <v>1195.44</v>
      </c>
      <c r="I786" s="52">
        <v>0.47699999999999998</v>
      </c>
      <c r="J786" s="59">
        <f>IF(Model_Time!$F786="---","---",(Model_Time!$F786/K786)-1)</f>
        <v>1.2048192771084265E-2</v>
      </c>
      <c r="K786" s="20">
        <f>IF(AND(Model_Time!$B786=0,Model_Time!$C786=0),Model_Time!$F786,K785)</f>
        <v>664</v>
      </c>
    </row>
    <row r="787" spans="1:11" x14ac:dyDescent="0.3">
      <c r="A787" t="s">
        <v>519</v>
      </c>
      <c r="B787">
        <v>1</v>
      </c>
      <c r="C787">
        <v>5</v>
      </c>
      <c r="D787">
        <v>0.1</v>
      </c>
      <c r="E787" t="s">
        <v>0</v>
      </c>
      <c r="F787">
        <v>672</v>
      </c>
      <c r="G787">
        <v>0</v>
      </c>
      <c r="H787">
        <v>1028.52</v>
      </c>
      <c r="I787" s="52">
        <v>1</v>
      </c>
      <c r="J787" s="59">
        <f>IF(Model_Time!$F787="---","---",(Model_Time!$F787/K787)-1)</f>
        <v>1.2048192771084265E-2</v>
      </c>
      <c r="K787" s="20">
        <f>IF(AND(Model_Time!$B787=0,Model_Time!$C787=0),Model_Time!$F787,K786)</f>
        <v>664</v>
      </c>
    </row>
    <row r="788" spans="1:11" x14ac:dyDescent="0.3">
      <c r="A788" t="s">
        <v>519</v>
      </c>
      <c r="B788">
        <v>1</v>
      </c>
      <c r="C788">
        <v>5</v>
      </c>
      <c r="D788">
        <v>0.15</v>
      </c>
      <c r="E788" t="s">
        <v>0</v>
      </c>
      <c r="F788">
        <v>672</v>
      </c>
      <c r="G788">
        <v>0</v>
      </c>
      <c r="H788">
        <v>934.89</v>
      </c>
      <c r="I788" s="52">
        <v>1</v>
      </c>
      <c r="J788" s="59">
        <f>IF(Model_Time!$F788="---","---",(Model_Time!$F788/K788)-1)</f>
        <v>1.2048192771084265E-2</v>
      </c>
      <c r="K788" s="20">
        <f>IF(AND(Model_Time!$B788=0,Model_Time!$C788=0),Model_Time!$F788,K787)</f>
        <v>664</v>
      </c>
    </row>
    <row r="789" spans="1:11" x14ac:dyDescent="0.3">
      <c r="A789" t="s">
        <v>519</v>
      </c>
      <c r="B789">
        <v>1</v>
      </c>
      <c r="C789">
        <v>5</v>
      </c>
      <c r="D789">
        <v>0.2</v>
      </c>
      <c r="E789" t="s">
        <v>0</v>
      </c>
      <c r="F789">
        <v>675</v>
      </c>
      <c r="G789">
        <v>0</v>
      </c>
      <c r="H789">
        <v>763.64</v>
      </c>
      <c r="I789" s="52">
        <v>0.99299999999999999</v>
      </c>
      <c r="J789" s="59">
        <f>IF(Model_Time!$F789="---","---",(Model_Time!$F789/K789)-1)</f>
        <v>1.6566265060240948E-2</v>
      </c>
      <c r="K789" s="20">
        <f>IF(AND(Model_Time!$B789=0,Model_Time!$C789=0),Model_Time!$F789,K788)</f>
        <v>664</v>
      </c>
    </row>
    <row r="790" spans="1:11" x14ac:dyDescent="0.3">
      <c r="A790" t="s">
        <v>519</v>
      </c>
      <c r="B790">
        <v>1</v>
      </c>
      <c r="C790">
        <v>10</v>
      </c>
      <c r="D790">
        <v>0.05</v>
      </c>
      <c r="E790" t="s">
        <v>0</v>
      </c>
      <c r="F790">
        <v>672</v>
      </c>
      <c r="G790">
        <v>0</v>
      </c>
      <c r="H790">
        <v>921.13</v>
      </c>
      <c r="I790" s="52">
        <v>0.47699999999999998</v>
      </c>
      <c r="J790" s="59">
        <f>IF(Model_Time!$F790="---","---",(Model_Time!$F790/K790)-1)</f>
        <v>1.2048192771084265E-2</v>
      </c>
      <c r="K790" s="20">
        <f>IF(AND(Model_Time!$B790=0,Model_Time!$C790=0),Model_Time!$F790,K789)</f>
        <v>664</v>
      </c>
    </row>
    <row r="791" spans="1:11" x14ac:dyDescent="0.3">
      <c r="A791" t="s">
        <v>519</v>
      </c>
      <c r="B791">
        <v>1</v>
      </c>
      <c r="C791">
        <v>10</v>
      </c>
      <c r="D791">
        <v>0.1</v>
      </c>
      <c r="E791" t="s">
        <v>0</v>
      </c>
      <c r="F791">
        <v>672</v>
      </c>
      <c r="G791">
        <v>0</v>
      </c>
      <c r="H791">
        <v>1025.3699999999999</v>
      </c>
      <c r="I791" s="52">
        <v>1</v>
      </c>
      <c r="J791" s="59">
        <f>IF(Model_Time!$F791="---","---",(Model_Time!$F791/K791)-1)</f>
        <v>1.2048192771084265E-2</v>
      </c>
      <c r="K791" s="20">
        <f>IF(AND(Model_Time!$B791=0,Model_Time!$C791=0),Model_Time!$F791,K790)</f>
        <v>664</v>
      </c>
    </row>
    <row r="792" spans="1:11" x14ac:dyDescent="0.3">
      <c r="A792" t="s">
        <v>519</v>
      </c>
      <c r="B792">
        <v>1</v>
      </c>
      <c r="C792">
        <v>10</v>
      </c>
      <c r="D792">
        <v>0.15</v>
      </c>
      <c r="E792" t="s">
        <v>0</v>
      </c>
      <c r="F792">
        <v>672</v>
      </c>
      <c r="G792">
        <v>0</v>
      </c>
      <c r="H792">
        <v>939.83</v>
      </c>
      <c r="I792" s="52">
        <v>1</v>
      </c>
      <c r="J792" s="59">
        <f>IF(Model_Time!$F792="---","---",(Model_Time!$F792/K792)-1)</f>
        <v>1.2048192771084265E-2</v>
      </c>
      <c r="K792" s="20">
        <f>IF(AND(Model_Time!$B792=0,Model_Time!$C792=0),Model_Time!$F792,K791)</f>
        <v>664</v>
      </c>
    </row>
    <row r="793" spans="1:11" x14ac:dyDescent="0.3">
      <c r="A793" t="s">
        <v>519</v>
      </c>
      <c r="B793">
        <v>1</v>
      </c>
      <c r="C793">
        <v>10</v>
      </c>
      <c r="D793">
        <v>0.2</v>
      </c>
      <c r="E793" t="s">
        <v>0</v>
      </c>
      <c r="F793">
        <v>675</v>
      </c>
      <c r="G793">
        <v>0</v>
      </c>
      <c r="H793">
        <v>769.42</v>
      </c>
      <c r="I793" s="52">
        <v>0.99299999999999999</v>
      </c>
      <c r="J793" s="59">
        <f>IF(Model_Time!$F793="---","---",(Model_Time!$F793/K793)-1)</f>
        <v>1.6566265060240948E-2</v>
      </c>
      <c r="K793" s="20">
        <f>IF(AND(Model_Time!$B793=0,Model_Time!$C793=0),Model_Time!$F793,K792)</f>
        <v>664</v>
      </c>
    </row>
    <row r="794" spans="1:11" x14ac:dyDescent="0.3">
      <c r="A794" t="s">
        <v>519</v>
      </c>
      <c r="B794">
        <v>1</v>
      </c>
      <c r="C794">
        <v>25</v>
      </c>
      <c r="D794">
        <v>0.05</v>
      </c>
      <c r="E794" t="s">
        <v>0</v>
      </c>
      <c r="F794">
        <v>672</v>
      </c>
      <c r="G794">
        <v>0</v>
      </c>
      <c r="H794">
        <v>794.12</v>
      </c>
      <c r="I794" s="52">
        <v>0.47699999999999998</v>
      </c>
      <c r="J794" s="59">
        <f>IF(Model_Time!$F794="---","---",(Model_Time!$F794/K794)-1)</f>
        <v>1.2048192771084265E-2</v>
      </c>
      <c r="K794" s="20">
        <f>IF(AND(Model_Time!$B794=0,Model_Time!$C794=0),Model_Time!$F794,K793)</f>
        <v>664</v>
      </c>
    </row>
    <row r="795" spans="1:11" x14ac:dyDescent="0.3">
      <c r="A795" t="s">
        <v>519</v>
      </c>
      <c r="B795">
        <v>1</v>
      </c>
      <c r="C795">
        <v>25</v>
      </c>
      <c r="D795">
        <v>0.1</v>
      </c>
      <c r="E795" t="s">
        <v>0</v>
      </c>
      <c r="F795">
        <v>675</v>
      </c>
      <c r="G795">
        <v>0</v>
      </c>
      <c r="H795">
        <v>925.37</v>
      </c>
      <c r="I795" s="52">
        <v>2.1999999999999999E-2</v>
      </c>
      <c r="J795" s="59">
        <f>IF(Model_Time!$F795="---","---",(Model_Time!$F795/K795)-1)</f>
        <v>1.6566265060240948E-2</v>
      </c>
      <c r="K795" s="20">
        <f>IF(AND(Model_Time!$B795=0,Model_Time!$C795=0),Model_Time!$F795,K794)</f>
        <v>664</v>
      </c>
    </row>
    <row r="796" spans="1:11" x14ac:dyDescent="0.3">
      <c r="A796" t="s">
        <v>519</v>
      </c>
      <c r="B796">
        <v>1</v>
      </c>
      <c r="C796">
        <v>25</v>
      </c>
      <c r="D796">
        <v>0.15</v>
      </c>
      <c r="E796" t="s">
        <v>0</v>
      </c>
      <c r="F796">
        <v>675</v>
      </c>
      <c r="G796">
        <v>0</v>
      </c>
      <c r="H796">
        <v>111.8</v>
      </c>
      <c r="I796" s="52">
        <v>0.74</v>
      </c>
      <c r="J796" s="59">
        <f>IF(Model_Time!$F796="---","---",(Model_Time!$F796/K796)-1)</f>
        <v>1.6566265060240948E-2</v>
      </c>
      <c r="K796" s="20">
        <f>IF(AND(Model_Time!$B796=0,Model_Time!$C796=0),Model_Time!$F796,K795)</f>
        <v>664</v>
      </c>
    </row>
    <row r="797" spans="1:11" x14ac:dyDescent="0.3">
      <c r="A797" t="s">
        <v>519</v>
      </c>
      <c r="B797">
        <v>1</v>
      </c>
      <c r="C797">
        <v>25</v>
      </c>
      <c r="D797">
        <v>0.2</v>
      </c>
      <c r="E797" t="s">
        <v>0</v>
      </c>
      <c r="F797">
        <v>703</v>
      </c>
      <c r="G797">
        <v>0</v>
      </c>
      <c r="H797">
        <v>687</v>
      </c>
      <c r="I797" s="52">
        <v>0.96099999999999997</v>
      </c>
      <c r="J797" s="59">
        <f>IF(Model_Time!$F797="---","---",(Model_Time!$F797/K797)-1)</f>
        <v>5.8734939759036209E-2</v>
      </c>
      <c r="K797" s="20">
        <f>IF(AND(Model_Time!$B797=0,Model_Time!$C797=0),Model_Time!$F797,K796)</f>
        <v>664</v>
      </c>
    </row>
    <row r="798" spans="1:11" x14ac:dyDescent="0.3">
      <c r="A798" t="s">
        <v>519</v>
      </c>
      <c r="B798">
        <v>1</v>
      </c>
      <c r="C798">
        <v>50</v>
      </c>
      <c r="D798">
        <v>0.05</v>
      </c>
      <c r="E798" t="s">
        <v>0</v>
      </c>
      <c r="F798">
        <v>675</v>
      </c>
      <c r="G798">
        <v>0</v>
      </c>
      <c r="H798">
        <v>638.80999999999995</v>
      </c>
      <c r="I798" s="52">
        <v>0</v>
      </c>
      <c r="J798" s="59">
        <f>IF(Model_Time!$F798="---","---",(Model_Time!$F798/K798)-1)</f>
        <v>1.6566265060240948E-2</v>
      </c>
      <c r="K798" s="20">
        <f>IF(AND(Model_Time!$B798=0,Model_Time!$C798=0),Model_Time!$F798,K797)</f>
        <v>664</v>
      </c>
    </row>
    <row r="799" spans="1:11" x14ac:dyDescent="0.3">
      <c r="A799" t="s">
        <v>519</v>
      </c>
      <c r="B799">
        <v>1</v>
      </c>
      <c r="C799">
        <v>50</v>
      </c>
      <c r="D799">
        <v>0.1</v>
      </c>
      <c r="E799" t="s">
        <v>0</v>
      </c>
      <c r="F799">
        <v>675</v>
      </c>
      <c r="G799">
        <v>0</v>
      </c>
      <c r="H799">
        <v>465.81</v>
      </c>
      <c r="I799" s="52">
        <v>2.1999999999999999E-2</v>
      </c>
      <c r="J799" s="59">
        <f>IF(Model_Time!$F799="---","---",(Model_Time!$F799/K799)-1)</f>
        <v>1.6566265060240948E-2</v>
      </c>
      <c r="K799" s="20">
        <f>IF(AND(Model_Time!$B799=0,Model_Time!$C799=0),Model_Time!$F799,K798)</f>
        <v>664</v>
      </c>
    </row>
    <row r="800" spans="1:11" x14ac:dyDescent="0.3">
      <c r="A800" t="s">
        <v>519</v>
      </c>
      <c r="B800">
        <v>1</v>
      </c>
      <c r="C800">
        <v>50</v>
      </c>
      <c r="D800">
        <v>0.15</v>
      </c>
      <c r="E800" t="s">
        <v>1</v>
      </c>
      <c r="F800">
        <v>1026</v>
      </c>
      <c r="G800">
        <v>28.61</v>
      </c>
      <c r="H800">
        <v>3600.06</v>
      </c>
      <c r="I800" s="52">
        <v>7.9000000000000001E-2</v>
      </c>
      <c r="J800" s="59">
        <f>IF(Model_Time!$F800="---","---",(Model_Time!$F800/K800)-1)</f>
        <v>0.54518072289156616</v>
      </c>
      <c r="K800" s="20">
        <f>IF(AND(Model_Time!$B800=0,Model_Time!$C800=0),Model_Time!$F800,K799)</f>
        <v>664</v>
      </c>
    </row>
    <row r="801" spans="1:11" x14ac:dyDescent="0.3">
      <c r="A801" t="s">
        <v>519</v>
      </c>
      <c r="B801">
        <v>1</v>
      </c>
      <c r="C801">
        <v>50</v>
      </c>
      <c r="D801">
        <v>0.2</v>
      </c>
      <c r="E801" t="s">
        <v>2</v>
      </c>
      <c r="F801" t="s">
        <v>3</v>
      </c>
      <c r="G801" t="s">
        <v>3</v>
      </c>
      <c r="H801">
        <v>3600.08</v>
      </c>
      <c r="J801" s="59" t="str">
        <f>IF(Model_Time!$F801="---","---",(Model_Time!$F801/K801)-1)</f>
        <v>---</v>
      </c>
      <c r="K801" s="20">
        <f>IF(AND(Model_Time!$B801=0,Model_Time!$C801=0),Model_Time!$F801,K800)</f>
        <v>664</v>
      </c>
    </row>
    <row r="802" spans="1:11" x14ac:dyDescent="0.3">
      <c r="A802" t="s">
        <v>519</v>
      </c>
      <c r="B802">
        <v>2</v>
      </c>
      <c r="C802">
        <v>5</v>
      </c>
      <c r="D802">
        <v>0.05</v>
      </c>
      <c r="E802" t="s">
        <v>0</v>
      </c>
      <c r="F802">
        <v>672</v>
      </c>
      <c r="G802">
        <v>0</v>
      </c>
      <c r="H802">
        <v>444.71</v>
      </c>
      <c r="I802" s="52">
        <v>0.47699999999999998</v>
      </c>
      <c r="J802" s="59">
        <f>IF(Model_Time!$F802="---","---",(Model_Time!$F802/K802)-1)</f>
        <v>1.2048192771084265E-2</v>
      </c>
      <c r="K802" s="20">
        <f>IF(AND(Model_Time!$B802=0,Model_Time!$C802=0),Model_Time!$F802,K801)</f>
        <v>664</v>
      </c>
    </row>
    <row r="803" spans="1:11" x14ac:dyDescent="0.3">
      <c r="A803" t="s">
        <v>519</v>
      </c>
      <c r="B803">
        <v>2</v>
      </c>
      <c r="C803">
        <v>5</v>
      </c>
      <c r="D803">
        <v>0.1</v>
      </c>
      <c r="E803" t="s">
        <v>0</v>
      </c>
      <c r="F803">
        <v>672</v>
      </c>
      <c r="G803">
        <v>0</v>
      </c>
      <c r="H803">
        <v>639.66</v>
      </c>
      <c r="I803" s="52">
        <v>1</v>
      </c>
      <c r="J803" s="59">
        <f>IF(Model_Time!$F803="---","---",(Model_Time!$F803/K803)-1)</f>
        <v>1.2048192771084265E-2</v>
      </c>
      <c r="K803" s="20">
        <f>IF(AND(Model_Time!$B803=0,Model_Time!$C803=0),Model_Time!$F803,K802)</f>
        <v>664</v>
      </c>
    </row>
    <row r="804" spans="1:11" x14ac:dyDescent="0.3">
      <c r="A804" t="s">
        <v>519</v>
      </c>
      <c r="B804">
        <v>2</v>
      </c>
      <c r="C804">
        <v>5</v>
      </c>
      <c r="D804">
        <v>0.15</v>
      </c>
      <c r="E804" t="s">
        <v>0</v>
      </c>
      <c r="F804">
        <v>672</v>
      </c>
      <c r="G804">
        <v>0</v>
      </c>
      <c r="H804">
        <v>896.85</v>
      </c>
      <c r="I804" s="52">
        <v>1</v>
      </c>
      <c r="J804" s="59">
        <f>IF(Model_Time!$F804="---","---",(Model_Time!$F804/K804)-1)</f>
        <v>1.2048192771084265E-2</v>
      </c>
      <c r="K804" s="20">
        <f>IF(AND(Model_Time!$B804=0,Model_Time!$C804=0),Model_Time!$F804,K803)</f>
        <v>664</v>
      </c>
    </row>
    <row r="805" spans="1:11" x14ac:dyDescent="0.3">
      <c r="A805" t="s">
        <v>519</v>
      </c>
      <c r="B805">
        <v>2</v>
      </c>
      <c r="C805">
        <v>5</v>
      </c>
      <c r="D805">
        <v>0.2</v>
      </c>
      <c r="E805" t="s">
        <v>0</v>
      </c>
      <c r="F805">
        <v>672</v>
      </c>
      <c r="G805">
        <v>0</v>
      </c>
      <c r="H805">
        <v>507.09</v>
      </c>
      <c r="I805" s="52">
        <v>1</v>
      </c>
      <c r="J805" s="59">
        <f>IF(Model_Time!$F805="---","---",(Model_Time!$F805/K805)-1)</f>
        <v>1.2048192771084265E-2</v>
      </c>
      <c r="K805" s="20">
        <f>IF(AND(Model_Time!$B805=0,Model_Time!$C805=0),Model_Time!$F805,K804)</f>
        <v>664</v>
      </c>
    </row>
    <row r="806" spans="1:11" x14ac:dyDescent="0.3">
      <c r="A806" t="s">
        <v>519</v>
      </c>
      <c r="B806">
        <v>2</v>
      </c>
      <c r="C806">
        <v>10</v>
      </c>
      <c r="D806">
        <v>0.05</v>
      </c>
      <c r="E806" t="s">
        <v>0</v>
      </c>
      <c r="F806">
        <v>672</v>
      </c>
      <c r="G806">
        <v>0</v>
      </c>
      <c r="H806">
        <v>633.16</v>
      </c>
      <c r="I806" s="52">
        <v>0.47699999999999998</v>
      </c>
      <c r="J806" s="59">
        <f>IF(Model_Time!$F806="---","---",(Model_Time!$F806/K806)-1)</f>
        <v>1.2048192771084265E-2</v>
      </c>
      <c r="K806" s="20">
        <f>IF(AND(Model_Time!$B806=0,Model_Time!$C806=0),Model_Time!$F806,K805)</f>
        <v>664</v>
      </c>
    </row>
    <row r="807" spans="1:11" x14ac:dyDescent="0.3">
      <c r="A807" t="s">
        <v>519</v>
      </c>
      <c r="B807">
        <v>2</v>
      </c>
      <c r="C807">
        <v>10</v>
      </c>
      <c r="D807">
        <v>0.1</v>
      </c>
      <c r="E807" t="s">
        <v>0</v>
      </c>
      <c r="F807">
        <v>672</v>
      </c>
      <c r="G807">
        <v>0</v>
      </c>
      <c r="H807">
        <v>597.08000000000004</v>
      </c>
      <c r="I807" s="52">
        <v>1</v>
      </c>
      <c r="J807" s="59">
        <f>IF(Model_Time!$F807="---","---",(Model_Time!$F807/K807)-1)</f>
        <v>1.2048192771084265E-2</v>
      </c>
      <c r="K807" s="20">
        <f>IF(AND(Model_Time!$B807=0,Model_Time!$C807=0),Model_Time!$F807,K806)</f>
        <v>664</v>
      </c>
    </row>
    <row r="808" spans="1:11" x14ac:dyDescent="0.3">
      <c r="A808" t="s">
        <v>519</v>
      </c>
      <c r="B808">
        <v>2</v>
      </c>
      <c r="C808">
        <v>10</v>
      </c>
      <c r="D808">
        <v>0.15</v>
      </c>
      <c r="E808" t="s">
        <v>0</v>
      </c>
      <c r="F808">
        <v>674</v>
      </c>
      <c r="G808">
        <v>0</v>
      </c>
      <c r="H808">
        <v>483.63</v>
      </c>
      <c r="I808" s="52">
        <v>1</v>
      </c>
      <c r="J808" s="59">
        <f>IF(Model_Time!$F808="---","---",(Model_Time!$F808/K808)-1)</f>
        <v>1.5060240963855387E-2</v>
      </c>
      <c r="K808" s="20">
        <f>IF(AND(Model_Time!$B808=0,Model_Time!$C808=0),Model_Time!$F808,K807)</f>
        <v>664</v>
      </c>
    </row>
    <row r="809" spans="1:11" x14ac:dyDescent="0.3">
      <c r="A809" t="s">
        <v>519</v>
      </c>
      <c r="B809">
        <v>2</v>
      </c>
      <c r="C809">
        <v>10</v>
      </c>
      <c r="D809">
        <v>0.2</v>
      </c>
      <c r="E809" t="s">
        <v>0</v>
      </c>
      <c r="F809">
        <v>675</v>
      </c>
      <c r="G809">
        <v>0</v>
      </c>
      <c r="H809">
        <v>296.32</v>
      </c>
      <c r="I809" s="52">
        <v>0.99299999999999999</v>
      </c>
      <c r="J809" s="59">
        <f>IF(Model_Time!$F809="---","---",(Model_Time!$F809/K809)-1)</f>
        <v>1.6566265060240948E-2</v>
      </c>
      <c r="K809" s="20">
        <f>IF(AND(Model_Time!$B809=0,Model_Time!$C809=0),Model_Time!$F809,K808)</f>
        <v>664</v>
      </c>
    </row>
    <row r="810" spans="1:11" x14ac:dyDescent="0.3">
      <c r="A810" t="s">
        <v>519</v>
      </c>
      <c r="B810">
        <v>2</v>
      </c>
      <c r="C810">
        <v>25</v>
      </c>
      <c r="D810">
        <v>0.05</v>
      </c>
      <c r="E810" t="s">
        <v>0</v>
      </c>
      <c r="F810">
        <v>672</v>
      </c>
      <c r="G810">
        <v>0</v>
      </c>
      <c r="H810">
        <v>545.66999999999996</v>
      </c>
      <c r="I810" s="52">
        <v>0.47699999999999998</v>
      </c>
      <c r="J810" s="59">
        <f>IF(Model_Time!$F810="---","---",(Model_Time!$F810/K810)-1)</f>
        <v>1.2048192771084265E-2</v>
      </c>
      <c r="K810" s="20">
        <f>IF(AND(Model_Time!$B810=0,Model_Time!$C810=0),Model_Time!$F810,K809)</f>
        <v>664</v>
      </c>
    </row>
    <row r="811" spans="1:11" x14ac:dyDescent="0.3">
      <c r="A811" t="s">
        <v>519</v>
      </c>
      <c r="B811">
        <v>2</v>
      </c>
      <c r="C811">
        <v>25</v>
      </c>
      <c r="D811">
        <v>0.1</v>
      </c>
      <c r="E811" t="s">
        <v>0</v>
      </c>
      <c r="F811">
        <v>675</v>
      </c>
      <c r="G811">
        <v>0</v>
      </c>
      <c r="H811">
        <v>666.12</v>
      </c>
      <c r="I811" s="52">
        <v>2.1999999999999999E-2</v>
      </c>
      <c r="J811" s="59">
        <f>IF(Model_Time!$F811="---","---",(Model_Time!$F811/K811)-1)</f>
        <v>1.6566265060240948E-2</v>
      </c>
      <c r="K811" s="20">
        <f>IF(AND(Model_Time!$B811=0,Model_Time!$C811=0),Model_Time!$F811,K810)</f>
        <v>664</v>
      </c>
    </row>
    <row r="812" spans="1:11" x14ac:dyDescent="0.3">
      <c r="A812" t="s">
        <v>519</v>
      </c>
      <c r="B812">
        <v>2</v>
      </c>
      <c r="C812">
        <v>25</v>
      </c>
      <c r="D812">
        <v>0.15</v>
      </c>
      <c r="E812" t="s">
        <v>0</v>
      </c>
      <c r="F812">
        <v>708</v>
      </c>
      <c r="G812">
        <v>0</v>
      </c>
      <c r="H812">
        <v>510.46</v>
      </c>
      <c r="I812" s="52">
        <v>0.90900000000000003</v>
      </c>
      <c r="J812" s="59">
        <f>IF(Model_Time!$F812="---","---",(Model_Time!$F812/K812)-1)</f>
        <v>6.6265060240963791E-2</v>
      </c>
      <c r="K812" s="20">
        <f>IF(AND(Model_Time!$B812=0,Model_Time!$C812=0),Model_Time!$F812,K811)</f>
        <v>664</v>
      </c>
    </row>
    <row r="813" spans="1:11" x14ac:dyDescent="0.3">
      <c r="A813" t="s">
        <v>519</v>
      </c>
      <c r="B813">
        <v>2</v>
      </c>
      <c r="C813">
        <v>25</v>
      </c>
      <c r="D813">
        <v>0.2</v>
      </c>
      <c r="E813" t="s">
        <v>0</v>
      </c>
      <c r="F813">
        <v>766</v>
      </c>
      <c r="G813">
        <v>0</v>
      </c>
      <c r="H813">
        <v>2479.67</v>
      </c>
      <c r="I813" s="52">
        <v>0.995</v>
      </c>
      <c r="J813" s="59">
        <f>IF(Model_Time!$F813="---","---",(Model_Time!$F813/K813)-1)</f>
        <v>0.15361445783132521</v>
      </c>
      <c r="K813" s="20">
        <f>IF(AND(Model_Time!$B813=0,Model_Time!$C813=0),Model_Time!$F813,K812)</f>
        <v>664</v>
      </c>
    </row>
    <row r="814" spans="1:11" x14ac:dyDescent="0.3">
      <c r="A814" t="s">
        <v>519</v>
      </c>
      <c r="B814">
        <v>2</v>
      </c>
      <c r="C814">
        <v>50</v>
      </c>
      <c r="D814">
        <v>0.05</v>
      </c>
      <c r="E814" t="s">
        <v>0</v>
      </c>
      <c r="F814">
        <v>675</v>
      </c>
      <c r="G814">
        <v>0</v>
      </c>
      <c r="H814">
        <v>669.77</v>
      </c>
      <c r="I814" s="52">
        <v>0</v>
      </c>
      <c r="J814" s="59">
        <f>IF(Model_Time!$F814="---","---",(Model_Time!$F814/K814)-1)</f>
        <v>1.6566265060240948E-2</v>
      </c>
      <c r="K814" s="20">
        <f>IF(AND(Model_Time!$B814=0,Model_Time!$C814=0),Model_Time!$F814,K813)</f>
        <v>664</v>
      </c>
    </row>
    <row r="815" spans="1:11" x14ac:dyDescent="0.3">
      <c r="A815" t="s">
        <v>519</v>
      </c>
      <c r="B815">
        <v>2</v>
      </c>
      <c r="C815">
        <v>50</v>
      </c>
      <c r="D815">
        <v>0.1</v>
      </c>
      <c r="E815" t="s">
        <v>0</v>
      </c>
      <c r="F815">
        <v>701</v>
      </c>
      <c r="G815">
        <v>0</v>
      </c>
      <c r="H815">
        <v>409.01</v>
      </c>
      <c r="I815" s="52">
        <v>1.0999999999999999E-2</v>
      </c>
      <c r="J815" s="59">
        <f>IF(Model_Time!$F815="---","---",(Model_Time!$F815/K815)-1)</f>
        <v>5.5722891566265087E-2</v>
      </c>
      <c r="K815" s="20">
        <f>IF(AND(Model_Time!$B815=0,Model_Time!$C815=0),Model_Time!$F815,K814)</f>
        <v>664</v>
      </c>
    </row>
    <row r="816" spans="1:11" x14ac:dyDescent="0.3">
      <c r="A816" t="s">
        <v>519</v>
      </c>
      <c r="B816">
        <v>2</v>
      </c>
      <c r="C816">
        <v>50</v>
      </c>
      <c r="D816">
        <v>0.15</v>
      </c>
      <c r="E816" t="s">
        <v>2</v>
      </c>
      <c r="F816" t="s">
        <v>3</v>
      </c>
      <c r="G816" t="s">
        <v>3</v>
      </c>
      <c r="H816">
        <v>3600.08</v>
      </c>
      <c r="J816" s="59" t="str">
        <f>IF(Model_Time!$F816="---","---",(Model_Time!$F816/K816)-1)</f>
        <v>---</v>
      </c>
      <c r="K816" s="20">
        <f>IF(AND(Model_Time!$B816=0,Model_Time!$C816=0),Model_Time!$F816,K815)</f>
        <v>664</v>
      </c>
    </row>
    <row r="817" spans="1:11" x14ac:dyDescent="0.3">
      <c r="A817" t="s">
        <v>519</v>
      </c>
      <c r="B817">
        <v>2</v>
      </c>
      <c r="C817">
        <v>50</v>
      </c>
      <c r="D817">
        <v>0.2</v>
      </c>
      <c r="E817" t="s">
        <v>2</v>
      </c>
      <c r="F817" t="s">
        <v>3</v>
      </c>
      <c r="G817" t="s">
        <v>3</v>
      </c>
      <c r="H817">
        <v>3600.05</v>
      </c>
      <c r="J817" s="59" t="str">
        <f>IF(Model_Time!$F817="---","---",(Model_Time!$F817/K817)-1)</f>
        <v>---</v>
      </c>
      <c r="K817" s="20">
        <f>IF(AND(Model_Time!$B817=0,Model_Time!$C817=0),Model_Time!$F817,K816)</f>
        <v>664</v>
      </c>
    </row>
    <row r="818" spans="1:11" x14ac:dyDescent="0.3">
      <c r="A818" t="s">
        <v>519</v>
      </c>
      <c r="B818">
        <v>3</v>
      </c>
      <c r="C818">
        <v>0</v>
      </c>
      <c r="D818">
        <v>0.05</v>
      </c>
      <c r="E818" t="s">
        <v>0</v>
      </c>
      <c r="F818">
        <v>725</v>
      </c>
      <c r="G818">
        <v>0</v>
      </c>
      <c r="H818">
        <v>432.06</v>
      </c>
      <c r="I818" s="52">
        <v>0</v>
      </c>
      <c r="J818" s="59">
        <f>IF(Model_Time!$F818="---","---",(Model_Time!$F818/K818)-1)</f>
        <v>9.1867469879518104E-2</v>
      </c>
      <c r="K818" s="20">
        <f>IF(AND(Model_Time!$B818=0,Model_Time!$C818=0),Model_Time!$F818,K817)</f>
        <v>664</v>
      </c>
    </row>
    <row r="819" spans="1:11" x14ac:dyDescent="0.3">
      <c r="A819" t="s">
        <v>519</v>
      </c>
      <c r="B819">
        <v>3</v>
      </c>
      <c r="C819">
        <v>0</v>
      </c>
      <c r="D819">
        <v>0.1</v>
      </c>
      <c r="E819" t="s">
        <v>4</v>
      </c>
      <c r="F819" t="s">
        <v>3</v>
      </c>
      <c r="G819" t="s">
        <v>3</v>
      </c>
      <c r="H819">
        <v>0.28999999999999998</v>
      </c>
      <c r="J819" s="59" t="str">
        <f>IF(Model_Time!$F819="---","---",(Model_Time!$F819/K819)-1)</f>
        <v>---</v>
      </c>
      <c r="K819" s="20">
        <f>IF(AND(Model_Time!$B819=0,Model_Time!$C819=0),Model_Time!$F819,K818)</f>
        <v>664</v>
      </c>
    </row>
    <row r="820" spans="1:11" x14ac:dyDescent="0.3">
      <c r="A820" t="s">
        <v>519</v>
      </c>
      <c r="B820">
        <v>3</v>
      </c>
      <c r="C820">
        <v>0</v>
      </c>
      <c r="D820">
        <v>0.15</v>
      </c>
      <c r="E820" t="s">
        <v>4</v>
      </c>
      <c r="F820" t="s">
        <v>3</v>
      </c>
      <c r="G820" t="s">
        <v>3</v>
      </c>
      <c r="H820">
        <v>0.32</v>
      </c>
      <c r="J820" s="59" t="str">
        <f>IF(Model_Time!$F820="---","---",(Model_Time!$F820/K820)-1)</f>
        <v>---</v>
      </c>
      <c r="K820" s="20">
        <f>IF(AND(Model_Time!$B820=0,Model_Time!$C820=0),Model_Time!$F820,K819)</f>
        <v>664</v>
      </c>
    </row>
    <row r="821" spans="1:11" x14ac:dyDescent="0.3">
      <c r="A821" t="s">
        <v>519</v>
      </c>
      <c r="B821">
        <v>3</v>
      </c>
      <c r="C821">
        <v>0</v>
      </c>
      <c r="D821">
        <v>0.2</v>
      </c>
      <c r="E821" t="s">
        <v>4</v>
      </c>
      <c r="F821" t="s">
        <v>3</v>
      </c>
      <c r="G821" t="s">
        <v>3</v>
      </c>
      <c r="H821">
        <v>0.31</v>
      </c>
      <c r="J821" s="59" t="str">
        <f>IF(Model_Time!$F821="---","---",(Model_Time!$F821/K821)-1)</f>
        <v>---</v>
      </c>
      <c r="K821" s="20">
        <f>IF(AND(Model_Time!$B821=0,Model_Time!$C821=0),Model_Time!$F821,K820)</f>
        <v>664</v>
      </c>
    </row>
    <row r="822" spans="1:11" x14ac:dyDescent="0.3">
      <c r="A822" t="s">
        <v>519</v>
      </c>
      <c r="B822">
        <v>3</v>
      </c>
      <c r="C822">
        <v>10</v>
      </c>
      <c r="D822">
        <v>0.05</v>
      </c>
      <c r="E822" t="s">
        <v>0</v>
      </c>
      <c r="F822">
        <v>725</v>
      </c>
      <c r="G822">
        <v>0</v>
      </c>
      <c r="H822">
        <v>484.6</v>
      </c>
      <c r="I822" s="52">
        <v>0</v>
      </c>
      <c r="J822" s="59">
        <f>IF(Model_Time!$F822="---","---",(Model_Time!$F822/K822)-1)</f>
        <v>9.1867469879518104E-2</v>
      </c>
      <c r="K822" s="20">
        <f>IF(AND(Model_Time!$B822=0,Model_Time!$C822=0),Model_Time!$F822,K821)</f>
        <v>664</v>
      </c>
    </row>
    <row r="823" spans="1:11" x14ac:dyDescent="0.3">
      <c r="A823" t="s">
        <v>519</v>
      </c>
      <c r="B823">
        <v>3</v>
      </c>
      <c r="C823">
        <v>10</v>
      </c>
      <c r="D823">
        <v>0.1</v>
      </c>
      <c r="E823" t="s">
        <v>4</v>
      </c>
      <c r="F823" t="s">
        <v>3</v>
      </c>
      <c r="G823" t="s">
        <v>3</v>
      </c>
      <c r="H823">
        <v>0.39</v>
      </c>
      <c r="J823" s="59" t="str">
        <f>IF(Model_Time!$F823="---","---",(Model_Time!$F823/K823)-1)</f>
        <v>---</v>
      </c>
      <c r="K823" s="20">
        <f>IF(AND(Model_Time!$B823=0,Model_Time!$C823=0),Model_Time!$F823,K822)</f>
        <v>664</v>
      </c>
    </row>
    <row r="824" spans="1:11" x14ac:dyDescent="0.3">
      <c r="A824" t="s">
        <v>519</v>
      </c>
      <c r="B824">
        <v>3</v>
      </c>
      <c r="C824">
        <v>10</v>
      </c>
      <c r="D824">
        <v>0.15</v>
      </c>
      <c r="E824" t="s">
        <v>4</v>
      </c>
      <c r="F824" t="s">
        <v>3</v>
      </c>
      <c r="G824" t="s">
        <v>3</v>
      </c>
      <c r="H824">
        <v>0.27</v>
      </c>
      <c r="J824" s="59" t="str">
        <f>IF(Model_Time!$F824="---","---",(Model_Time!$F824/K824)-1)</f>
        <v>---</v>
      </c>
      <c r="K824" s="20">
        <f>IF(AND(Model_Time!$B824=0,Model_Time!$C824=0),Model_Time!$F824,K823)</f>
        <v>664</v>
      </c>
    </row>
    <row r="825" spans="1:11" x14ac:dyDescent="0.3">
      <c r="A825" t="s">
        <v>519</v>
      </c>
      <c r="B825">
        <v>3</v>
      </c>
      <c r="C825">
        <v>10</v>
      </c>
      <c r="D825">
        <v>0.2</v>
      </c>
      <c r="E825" t="s">
        <v>4</v>
      </c>
      <c r="F825" t="s">
        <v>3</v>
      </c>
      <c r="G825" t="s">
        <v>3</v>
      </c>
      <c r="H825">
        <v>0.36</v>
      </c>
      <c r="J825" s="59" t="str">
        <f>IF(Model_Time!$F825="---","---",(Model_Time!$F825/K825)-1)</f>
        <v>---</v>
      </c>
      <c r="K825" s="20">
        <f>IF(AND(Model_Time!$B825=0,Model_Time!$C825=0),Model_Time!$F825,K824)</f>
        <v>664</v>
      </c>
    </row>
    <row r="826" spans="1:11" x14ac:dyDescent="0.3">
      <c r="A826" t="s">
        <v>519</v>
      </c>
      <c r="B826">
        <v>3</v>
      </c>
      <c r="C826">
        <v>25</v>
      </c>
      <c r="D826">
        <v>0.05</v>
      </c>
      <c r="E826" t="s">
        <v>0</v>
      </c>
      <c r="F826">
        <v>725</v>
      </c>
      <c r="G826">
        <v>0</v>
      </c>
      <c r="H826">
        <v>480.76</v>
      </c>
      <c r="I826" s="52">
        <v>0</v>
      </c>
      <c r="J826" s="59">
        <f>IF(Model_Time!$F826="---","---",(Model_Time!$F826/K826)-1)</f>
        <v>9.1867469879518104E-2</v>
      </c>
      <c r="K826" s="20">
        <f>IF(AND(Model_Time!$B826=0,Model_Time!$C826=0),Model_Time!$F826,K825)</f>
        <v>664</v>
      </c>
    </row>
    <row r="827" spans="1:11" x14ac:dyDescent="0.3">
      <c r="A827" t="s">
        <v>519</v>
      </c>
      <c r="B827">
        <v>3</v>
      </c>
      <c r="C827">
        <v>25</v>
      </c>
      <c r="D827">
        <v>0.1</v>
      </c>
      <c r="E827" t="s">
        <v>4</v>
      </c>
      <c r="F827" t="s">
        <v>3</v>
      </c>
      <c r="G827" t="s">
        <v>3</v>
      </c>
      <c r="H827">
        <v>0.26</v>
      </c>
      <c r="J827" s="59" t="str">
        <f>IF(Model_Time!$F827="---","---",(Model_Time!$F827/K827)-1)</f>
        <v>---</v>
      </c>
      <c r="K827" s="20">
        <f>IF(AND(Model_Time!$B827=0,Model_Time!$C827=0),Model_Time!$F827,K826)</f>
        <v>664</v>
      </c>
    </row>
    <row r="828" spans="1:11" x14ac:dyDescent="0.3">
      <c r="A828" t="s">
        <v>519</v>
      </c>
      <c r="B828">
        <v>3</v>
      </c>
      <c r="C828">
        <v>25</v>
      </c>
      <c r="D828">
        <v>0.15</v>
      </c>
      <c r="E828" t="s">
        <v>4</v>
      </c>
      <c r="F828" t="s">
        <v>3</v>
      </c>
      <c r="G828" t="s">
        <v>3</v>
      </c>
      <c r="H828">
        <v>0.33</v>
      </c>
      <c r="J828" s="59" t="str">
        <f>IF(Model_Time!$F828="---","---",(Model_Time!$F828/K828)-1)</f>
        <v>---</v>
      </c>
      <c r="K828" s="20">
        <f>IF(AND(Model_Time!$B828=0,Model_Time!$C828=0),Model_Time!$F828,K827)</f>
        <v>664</v>
      </c>
    </row>
    <row r="829" spans="1:11" x14ac:dyDescent="0.3">
      <c r="A829" t="s">
        <v>519</v>
      </c>
      <c r="B829">
        <v>3</v>
      </c>
      <c r="C829">
        <v>25</v>
      </c>
      <c r="D829">
        <v>0.2</v>
      </c>
      <c r="E829" t="s">
        <v>4</v>
      </c>
      <c r="F829" t="s">
        <v>3</v>
      </c>
      <c r="G829" t="s">
        <v>3</v>
      </c>
      <c r="H829">
        <v>0.31</v>
      </c>
      <c r="J829" s="59" t="str">
        <f>IF(Model_Time!$F829="---","---",(Model_Time!$F829/K829)-1)</f>
        <v>---</v>
      </c>
      <c r="K829" s="20">
        <f>IF(AND(Model_Time!$B829=0,Model_Time!$C829=0),Model_Time!$F829,K828)</f>
        <v>664</v>
      </c>
    </row>
    <row r="830" spans="1:11" x14ac:dyDescent="0.3">
      <c r="A830" t="s">
        <v>519</v>
      </c>
      <c r="B830">
        <v>3</v>
      </c>
      <c r="C830">
        <v>50</v>
      </c>
      <c r="D830">
        <v>0.05</v>
      </c>
      <c r="E830" t="s">
        <v>0</v>
      </c>
      <c r="F830">
        <v>725</v>
      </c>
      <c r="G830">
        <v>0</v>
      </c>
      <c r="H830">
        <v>430.88</v>
      </c>
      <c r="I830" s="52">
        <v>0</v>
      </c>
      <c r="J830" s="59">
        <f>IF(Model_Time!$F830="---","---",(Model_Time!$F830/K830)-1)</f>
        <v>9.1867469879518104E-2</v>
      </c>
      <c r="K830" s="20">
        <f>IF(AND(Model_Time!$B830=0,Model_Time!$C830=0),Model_Time!$F830,K829)</f>
        <v>664</v>
      </c>
    </row>
    <row r="831" spans="1:11" x14ac:dyDescent="0.3">
      <c r="A831" t="s">
        <v>519</v>
      </c>
      <c r="B831">
        <v>3</v>
      </c>
      <c r="C831">
        <v>50</v>
      </c>
      <c r="D831">
        <v>0.1</v>
      </c>
      <c r="E831" t="s">
        <v>4</v>
      </c>
      <c r="F831" t="s">
        <v>3</v>
      </c>
      <c r="G831" t="s">
        <v>3</v>
      </c>
      <c r="H831">
        <v>0.31</v>
      </c>
      <c r="J831" s="59" t="str">
        <f>IF(Model_Time!$F831="---","---",(Model_Time!$F831/K831)-1)</f>
        <v>---</v>
      </c>
      <c r="K831" s="20">
        <f>IF(AND(Model_Time!$B831=0,Model_Time!$C831=0),Model_Time!$F831,K830)</f>
        <v>664</v>
      </c>
    </row>
    <row r="832" spans="1:11" x14ac:dyDescent="0.3">
      <c r="A832" t="s">
        <v>519</v>
      </c>
      <c r="B832">
        <v>3</v>
      </c>
      <c r="C832">
        <v>50</v>
      </c>
      <c r="D832">
        <v>0.15</v>
      </c>
      <c r="E832" t="s">
        <v>4</v>
      </c>
      <c r="F832" t="s">
        <v>3</v>
      </c>
      <c r="G832" t="s">
        <v>3</v>
      </c>
      <c r="H832">
        <v>0.39</v>
      </c>
      <c r="J832" s="59" t="str">
        <f>IF(Model_Time!$F832="---","---",(Model_Time!$F832/K832)-1)</f>
        <v>---</v>
      </c>
      <c r="K832" s="20">
        <f>IF(AND(Model_Time!$B832=0,Model_Time!$C832=0),Model_Time!$F832,K831)</f>
        <v>664</v>
      </c>
    </row>
    <row r="833" spans="1:11" x14ac:dyDescent="0.3">
      <c r="A833" t="s">
        <v>519</v>
      </c>
      <c r="B833">
        <v>3</v>
      </c>
      <c r="C833">
        <v>50</v>
      </c>
      <c r="D833">
        <v>0.2</v>
      </c>
      <c r="E833" t="s">
        <v>4</v>
      </c>
      <c r="F833" t="s">
        <v>3</v>
      </c>
      <c r="G833" t="s">
        <v>3</v>
      </c>
      <c r="H833">
        <v>0.26</v>
      </c>
      <c r="J833" s="59" t="str">
        <f>IF(Model_Time!$F833="---","---",(Model_Time!$F833/K833)-1)</f>
        <v>---</v>
      </c>
      <c r="K833" s="20">
        <f>IF(AND(Model_Time!$B833=0,Model_Time!$C833=0),Model_Time!$F833,K832)</f>
        <v>664</v>
      </c>
    </row>
    <row r="834" spans="1:11" x14ac:dyDescent="0.3">
      <c r="A834" t="s">
        <v>522</v>
      </c>
      <c r="B834">
        <v>0</v>
      </c>
      <c r="C834">
        <v>0</v>
      </c>
      <c r="D834">
        <v>0.05</v>
      </c>
      <c r="E834" t="s">
        <v>0</v>
      </c>
      <c r="F834">
        <v>1091</v>
      </c>
      <c r="G834">
        <v>0</v>
      </c>
      <c r="H834">
        <v>802.09</v>
      </c>
      <c r="I834" s="52">
        <v>1</v>
      </c>
      <c r="J834" s="59">
        <f>IF(Model_Time!$F834="---","---",(Model_Time!$F834/K834)-1)</f>
        <v>0</v>
      </c>
      <c r="K834" s="20">
        <f>IF(AND(Model_Time!$B834=0,Model_Time!$C834=0),Model_Time!$F834,K833)</f>
        <v>1091</v>
      </c>
    </row>
    <row r="835" spans="1:11" x14ac:dyDescent="0.3">
      <c r="A835" t="s">
        <v>522</v>
      </c>
      <c r="B835">
        <v>0</v>
      </c>
      <c r="C835">
        <v>0</v>
      </c>
      <c r="D835">
        <v>0.1</v>
      </c>
      <c r="E835" t="s">
        <v>0</v>
      </c>
      <c r="F835">
        <v>1091</v>
      </c>
      <c r="G835">
        <v>0</v>
      </c>
      <c r="H835">
        <v>783.84</v>
      </c>
      <c r="I835" s="52">
        <v>1</v>
      </c>
      <c r="J835" s="59">
        <f>IF(Model_Time!$F835="---","---",(Model_Time!$F835/K835)-1)</f>
        <v>0</v>
      </c>
      <c r="K835" s="20">
        <f>IF(AND(Model_Time!$B835=0,Model_Time!$C835=0),Model_Time!$F835,K834)</f>
        <v>1091</v>
      </c>
    </row>
    <row r="836" spans="1:11" x14ac:dyDescent="0.3">
      <c r="A836" t="s">
        <v>522</v>
      </c>
      <c r="B836">
        <v>0</v>
      </c>
      <c r="C836">
        <v>0</v>
      </c>
      <c r="D836">
        <v>0.15</v>
      </c>
      <c r="E836" t="s">
        <v>0</v>
      </c>
      <c r="F836">
        <v>1091</v>
      </c>
      <c r="G836">
        <v>0</v>
      </c>
      <c r="H836">
        <v>778.58</v>
      </c>
      <c r="I836" s="52">
        <v>1</v>
      </c>
      <c r="J836" s="59">
        <f>IF(Model_Time!$F836="---","---",(Model_Time!$F836/K836)-1)</f>
        <v>0</v>
      </c>
      <c r="K836" s="20">
        <f>IF(AND(Model_Time!$B836=0,Model_Time!$C836=0),Model_Time!$F836,K835)</f>
        <v>1091</v>
      </c>
    </row>
    <row r="837" spans="1:11" x14ac:dyDescent="0.3">
      <c r="A837" t="s">
        <v>522</v>
      </c>
      <c r="B837">
        <v>0</v>
      </c>
      <c r="C837">
        <v>0</v>
      </c>
      <c r="D837">
        <v>0.2</v>
      </c>
      <c r="E837" t="s">
        <v>0</v>
      </c>
      <c r="F837">
        <v>1091</v>
      </c>
      <c r="G837">
        <v>0</v>
      </c>
      <c r="H837">
        <v>780.12</v>
      </c>
      <c r="I837" s="52">
        <v>1</v>
      </c>
      <c r="J837" s="59">
        <f>IF(Model_Time!$F837="---","---",(Model_Time!$F837/K837)-1)</f>
        <v>0</v>
      </c>
      <c r="K837" s="20">
        <f>IF(AND(Model_Time!$B837=0,Model_Time!$C837=0),Model_Time!$F837,K836)</f>
        <v>1091</v>
      </c>
    </row>
    <row r="838" spans="1:11" x14ac:dyDescent="0.3">
      <c r="A838" t="s">
        <v>522</v>
      </c>
      <c r="B838">
        <v>1</v>
      </c>
      <c r="C838">
        <v>5</v>
      </c>
      <c r="D838">
        <v>0.05</v>
      </c>
      <c r="E838" t="s">
        <v>0</v>
      </c>
      <c r="F838">
        <v>1094</v>
      </c>
      <c r="G838">
        <v>0</v>
      </c>
      <c r="H838">
        <v>670.84</v>
      </c>
      <c r="I838" s="52">
        <v>0.95199999999999996</v>
      </c>
      <c r="J838" s="59">
        <f>IF(Model_Time!$F838="---","---",(Model_Time!$F838/K838)-1)</f>
        <v>2.74977085242889E-3</v>
      </c>
      <c r="K838" s="20">
        <f>IF(AND(Model_Time!$B838=0,Model_Time!$C838=0),Model_Time!$F838,K837)</f>
        <v>1091</v>
      </c>
    </row>
    <row r="839" spans="1:11" x14ac:dyDescent="0.3">
      <c r="A839" t="s">
        <v>522</v>
      </c>
      <c r="B839">
        <v>1</v>
      </c>
      <c r="C839">
        <v>5</v>
      </c>
      <c r="D839">
        <v>0.1</v>
      </c>
      <c r="E839" t="s">
        <v>0</v>
      </c>
      <c r="F839">
        <v>1094</v>
      </c>
      <c r="G839">
        <v>0</v>
      </c>
      <c r="H839">
        <v>584.25</v>
      </c>
      <c r="I839" s="52">
        <v>1</v>
      </c>
      <c r="J839" s="59">
        <f>IF(Model_Time!$F839="---","---",(Model_Time!$F839/K839)-1)</f>
        <v>2.74977085242889E-3</v>
      </c>
      <c r="K839" s="20">
        <f>IF(AND(Model_Time!$B839=0,Model_Time!$C839=0),Model_Time!$F839,K838)</f>
        <v>1091</v>
      </c>
    </row>
    <row r="840" spans="1:11" x14ac:dyDescent="0.3">
      <c r="A840" t="s">
        <v>522</v>
      </c>
      <c r="B840">
        <v>1</v>
      </c>
      <c r="C840">
        <v>5</v>
      </c>
      <c r="D840">
        <v>0.15</v>
      </c>
      <c r="E840" t="s">
        <v>0</v>
      </c>
      <c r="F840">
        <v>1095</v>
      </c>
      <c r="G840">
        <v>0</v>
      </c>
      <c r="H840">
        <v>645.55999999999995</v>
      </c>
      <c r="I840" s="52">
        <v>1</v>
      </c>
      <c r="J840" s="59">
        <f>IF(Model_Time!$F840="---","---",(Model_Time!$F840/K840)-1)</f>
        <v>3.6663611365719273E-3</v>
      </c>
      <c r="K840" s="20">
        <f>IF(AND(Model_Time!$B840=0,Model_Time!$C840=0),Model_Time!$F840,K839)</f>
        <v>1091</v>
      </c>
    </row>
    <row r="841" spans="1:11" x14ac:dyDescent="0.3">
      <c r="A841" t="s">
        <v>522</v>
      </c>
      <c r="B841">
        <v>1</v>
      </c>
      <c r="C841">
        <v>5</v>
      </c>
      <c r="D841">
        <v>0.2</v>
      </c>
      <c r="E841" t="s">
        <v>0</v>
      </c>
      <c r="F841">
        <v>1095</v>
      </c>
      <c r="G841">
        <v>0</v>
      </c>
      <c r="H841">
        <v>619.57000000000005</v>
      </c>
      <c r="I841" s="52">
        <v>1</v>
      </c>
      <c r="J841" s="59">
        <f>IF(Model_Time!$F841="---","---",(Model_Time!$F841/K841)-1)</f>
        <v>3.6663611365719273E-3</v>
      </c>
      <c r="K841" s="20">
        <f>IF(AND(Model_Time!$B841=0,Model_Time!$C841=0),Model_Time!$F841,K840)</f>
        <v>1091</v>
      </c>
    </row>
    <row r="842" spans="1:11" x14ac:dyDescent="0.3">
      <c r="A842" t="s">
        <v>522</v>
      </c>
      <c r="B842">
        <v>1</v>
      </c>
      <c r="C842">
        <v>10</v>
      </c>
      <c r="D842">
        <v>0.05</v>
      </c>
      <c r="E842" t="s">
        <v>0</v>
      </c>
      <c r="F842">
        <v>1094</v>
      </c>
      <c r="G842">
        <v>0</v>
      </c>
      <c r="H842">
        <v>668.75</v>
      </c>
      <c r="I842" s="52">
        <v>0.95199999999999996</v>
      </c>
      <c r="J842" s="59">
        <f>IF(Model_Time!$F842="---","---",(Model_Time!$F842/K842)-1)</f>
        <v>2.74977085242889E-3</v>
      </c>
      <c r="K842" s="20">
        <f>IF(AND(Model_Time!$B842=0,Model_Time!$C842=0),Model_Time!$F842,K841)</f>
        <v>1091</v>
      </c>
    </row>
    <row r="843" spans="1:11" x14ac:dyDescent="0.3">
      <c r="A843" t="s">
        <v>522</v>
      </c>
      <c r="B843">
        <v>1</v>
      </c>
      <c r="C843">
        <v>10</v>
      </c>
      <c r="D843">
        <v>0.1</v>
      </c>
      <c r="E843" t="s">
        <v>0</v>
      </c>
      <c r="F843">
        <v>1094</v>
      </c>
      <c r="G843">
        <v>0</v>
      </c>
      <c r="H843">
        <v>572.39</v>
      </c>
      <c r="I843" s="52">
        <v>1</v>
      </c>
      <c r="J843" s="59">
        <f>IF(Model_Time!$F843="---","---",(Model_Time!$F843/K843)-1)</f>
        <v>2.74977085242889E-3</v>
      </c>
      <c r="K843" s="20">
        <f>IF(AND(Model_Time!$B843=0,Model_Time!$C843=0),Model_Time!$F843,K842)</f>
        <v>1091</v>
      </c>
    </row>
    <row r="844" spans="1:11" x14ac:dyDescent="0.3">
      <c r="A844" t="s">
        <v>522</v>
      </c>
      <c r="B844">
        <v>1</v>
      </c>
      <c r="C844">
        <v>10</v>
      </c>
      <c r="D844">
        <v>0.15</v>
      </c>
      <c r="E844" t="s">
        <v>0</v>
      </c>
      <c r="F844">
        <v>1095</v>
      </c>
      <c r="G844">
        <v>0</v>
      </c>
      <c r="H844">
        <v>654.19000000000005</v>
      </c>
      <c r="I844" s="52">
        <v>1</v>
      </c>
      <c r="J844" s="59">
        <f>IF(Model_Time!$F844="---","---",(Model_Time!$F844/K844)-1)</f>
        <v>3.6663611365719273E-3</v>
      </c>
      <c r="K844" s="20">
        <f>IF(AND(Model_Time!$B844=0,Model_Time!$C844=0),Model_Time!$F844,K843)</f>
        <v>1091</v>
      </c>
    </row>
    <row r="845" spans="1:11" x14ac:dyDescent="0.3">
      <c r="A845" t="s">
        <v>522</v>
      </c>
      <c r="B845">
        <v>1</v>
      </c>
      <c r="C845">
        <v>10</v>
      </c>
      <c r="D845">
        <v>0.2</v>
      </c>
      <c r="E845" t="s">
        <v>0</v>
      </c>
      <c r="F845">
        <v>1095</v>
      </c>
      <c r="G845">
        <v>0</v>
      </c>
      <c r="H845">
        <v>611.27</v>
      </c>
      <c r="I845" s="52">
        <v>1</v>
      </c>
      <c r="J845" s="59">
        <f>IF(Model_Time!$F845="---","---",(Model_Time!$F845/K845)-1)</f>
        <v>3.6663611365719273E-3</v>
      </c>
      <c r="K845" s="20">
        <f>IF(AND(Model_Time!$B845=0,Model_Time!$C845=0),Model_Time!$F845,K844)</f>
        <v>1091</v>
      </c>
    </row>
    <row r="846" spans="1:11" x14ac:dyDescent="0.3">
      <c r="A846" t="s">
        <v>522</v>
      </c>
      <c r="B846">
        <v>1</v>
      </c>
      <c r="C846">
        <v>25</v>
      </c>
      <c r="D846">
        <v>0.05</v>
      </c>
      <c r="E846" t="s">
        <v>0</v>
      </c>
      <c r="F846">
        <v>1095</v>
      </c>
      <c r="G846">
        <v>0</v>
      </c>
      <c r="H846">
        <v>612.9</v>
      </c>
      <c r="I846" s="52">
        <v>0.50800000000000001</v>
      </c>
      <c r="J846" s="59">
        <f>IF(Model_Time!$F846="---","---",(Model_Time!$F846/K846)-1)</f>
        <v>3.6663611365719273E-3</v>
      </c>
      <c r="K846" s="20">
        <f>IF(AND(Model_Time!$B846=0,Model_Time!$C846=0),Model_Time!$F846,K845)</f>
        <v>1091</v>
      </c>
    </row>
    <row r="847" spans="1:11" x14ac:dyDescent="0.3">
      <c r="A847" t="s">
        <v>522</v>
      </c>
      <c r="B847">
        <v>1</v>
      </c>
      <c r="C847">
        <v>25</v>
      </c>
      <c r="D847">
        <v>0.1</v>
      </c>
      <c r="E847" t="s">
        <v>0</v>
      </c>
      <c r="F847">
        <v>1109</v>
      </c>
      <c r="G847">
        <v>0</v>
      </c>
      <c r="H847">
        <v>1288.81</v>
      </c>
      <c r="I847" s="52">
        <v>0.96699999999999997</v>
      </c>
      <c r="J847" s="59">
        <f>IF(Model_Time!$F847="---","---",(Model_Time!$F847/K847)-1)</f>
        <v>1.6498625114573784E-2</v>
      </c>
      <c r="K847" s="20">
        <f>IF(AND(Model_Time!$B847=0,Model_Time!$C847=0),Model_Time!$F847,K846)</f>
        <v>1091</v>
      </c>
    </row>
    <row r="848" spans="1:11" x14ac:dyDescent="0.3">
      <c r="A848" t="s">
        <v>522</v>
      </c>
      <c r="B848">
        <v>1</v>
      </c>
      <c r="C848">
        <v>25</v>
      </c>
      <c r="D848">
        <v>0.15</v>
      </c>
      <c r="E848" t="s">
        <v>0</v>
      </c>
      <c r="F848">
        <v>1132</v>
      </c>
      <c r="G848">
        <v>0</v>
      </c>
      <c r="H848">
        <v>2165.7199999999998</v>
      </c>
      <c r="I848" s="52">
        <v>0.93899999999999995</v>
      </c>
      <c r="J848" s="59">
        <f>IF(Model_Time!$F848="---","---",(Model_Time!$F848/K848)-1)</f>
        <v>3.7580201649862532E-2</v>
      </c>
      <c r="K848" s="20">
        <f>IF(AND(Model_Time!$B848=0,Model_Time!$C848=0),Model_Time!$F848,K847)</f>
        <v>1091</v>
      </c>
    </row>
    <row r="849" spans="1:11" x14ac:dyDescent="0.3">
      <c r="A849" t="s">
        <v>522</v>
      </c>
      <c r="B849">
        <v>1</v>
      </c>
      <c r="C849">
        <v>25</v>
      </c>
      <c r="D849">
        <v>0.2</v>
      </c>
      <c r="E849" t="s">
        <v>0</v>
      </c>
      <c r="F849">
        <v>1132</v>
      </c>
      <c r="G849">
        <v>0</v>
      </c>
      <c r="H849">
        <v>1137.46</v>
      </c>
      <c r="I849" s="52">
        <v>0.88700000000000001</v>
      </c>
      <c r="J849" s="59">
        <f>IF(Model_Time!$F849="---","---",(Model_Time!$F849/K849)-1)</f>
        <v>3.7580201649862532E-2</v>
      </c>
      <c r="K849" s="20">
        <f>IF(AND(Model_Time!$B849=0,Model_Time!$C849=0),Model_Time!$F849,K848)</f>
        <v>1091</v>
      </c>
    </row>
    <row r="850" spans="1:11" x14ac:dyDescent="0.3">
      <c r="A850" t="s">
        <v>522</v>
      </c>
      <c r="B850">
        <v>1</v>
      </c>
      <c r="C850">
        <v>50</v>
      </c>
      <c r="D850">
        <v>0.05</v>
      </c>
      <c r="E850" t="s">
        <v>0</v>
      </c>
      <c r="F850">
        <v>1097</v>
      </c>
      <c r="G850">
        <v>0</v>
      </c>
      <c r="H850">
        <v>728.72</v>
      </c>
      <c r="I850" s="52">
        <v>0</v>
      </c>
      <c r="J850" s="59">
        <f>IF(Model_Time!$F850="---","---",(Model_Time!$F850/K850)-1)</f>
        <v>5.499541704858002E-3</v>
      </c>
      <c r="K850" s="20">
        <f>IF(AND(Model_Time!$B850=0,Model_Time!$C850=0),Model_Time!$F850,K849)</f>
        <v>1091</v>
      </c>
    </row>
    <row r="851" spans="1:11" x14ac:dyDescent="0.3">
      <c r="A851" t="s">
        <v>522</v>
      </c>
      <c r="B851">
        <v>1</v>
      </c>
      <c r="C851">
        <v>50</v>
      </c>
      <c r="D851">
        <v>0.1</v>
      </c>
      <c r="E851" t="s">
        <v>0</v>
      </c>
      <c r="F851">
        <v>1132</v>
      </c>
      <c r="G851">
        <v>0</v>
      </c>
      <c r="H851">
        <v>2950.06</v>
      </c>
      <c r="I851" s="52">
        <v>1.9E-2</v>
      </c>
      <c r="J851" s="59">
        <f>IF(Model_Time!$F851="---","---",(Model_Time!$F851/K851)-1)</f>
        <v>3.7580201649862532E-2</v>
      </c>
      <c r="K851" s="20">
        <f>IF(AND(Model_Time!$B851=0,Model_Time!$C851=0),Model_Time!$F851,K850)</f>
        <v>1091</v>
      </c>
    </row>
    <row r="852" spans="1:11" x14ac:dyDescent="0.3">
      <c r="A852" t="s">
        <v>522</v>
      </c>
      <c r="B852">
        <v>1</v>
      </c>
      <c r="C852">
        <v>50</v>
      </c>
      <c r="D852">
        <v>0.15</v>
      </c>
      <c r="E852" t="s">
        <v>1</v>
      </c>
      <c r="F852">
        <v>1157</v>
      </c>
      <c r="G852">
        <v>0.92</v>
      </c>
      <c r="H852">
        <v>3600.15</v>
      </c>
      <c r="I852" s="52">
        <v>1.4E-2</v>
      </c>
      <c r="J852" s="59">
        <f>IF(Model_Time!$F852="---","---",(Model_Time!$F852/K852)-1)</f>
        <v>6.0494958753437134E-2</v>
      </c>
      <c r="K852" s="20">
        <f>IF(AND(Model_Time!$B852=0,Model_Time!$C852=0),Model_Time!$F852,K851)</f>
        <v>1091</v>
      </c>
    </row>
    <row r="853" spans="1:11" x14ac:dyDescent="0.3">
      <c r="A853" t="s">
        <v>522</v>
      </c>
      <c r="B853">
        <v>1</v>
      </c>
      <c r="C853">
        <v>50</v>
      </c>
      <c r="D853">
        <v>0.2</v>
      </c>
      <c r="E853" t="s">
        <v>2</v>
      </c>
      <c r="F853" t="s">
        <v>3</v>
      </c>
      <c r="G853" t="s">
        <v>3</v>
      </c>
      <c r="H853">
        <v>3600.46</v>
      </c>
      <c r="J853" s="59" t="str">
        <f>IF(Model_Time!$F853="---","---",(Model_Time!$F853/K853)-1)</f>
        <v>---</v>
      </c>
      <c r="K853" s="20">
        <f>IF(AND(Model_Time!$B853=0,Model_Time!$C853=0),Model_Time!$F853,K852)</f>
        <v>1091</v>
      </c>
    </row>
    <row r="854" spans="1:11" x14ac:dyDescent="0.3">
      <c r="A854" t="s">
        <v>522</v>
      </c>
      <c r="B854">
        <v>2</v>
      </c>
      <c r="C854">
        <v>5</v>
      </c>
      <c r="D854">
        <v>0.05</v>
      </c>
      <c r="E854" t="s">
        <v>0</v>
      </c>
      <c r="F854">
        <v>1094</v>
      </c>
      <c r="G854">
        <v>0</v>
      </c>
      <c r="H854">
        <v>1680.71</v>
      </c>
      <c r="I854" s="52">
        <v>0.92600000000000005</v>
      </c>
      <c r="J854" s="59">
        <f>IF(Model_Time!$F854="---","---",(Model_Time!$F854/K854)-1)</f>
        <v>2.74977085242889E-3</v>
      </c>
      <c r="K854" s="20">
        <f>IF(AND(Model_Time!$B854=0,Model_Time!$C854=0),Model_Time!$F854,K853)</f>
        <v>1091</v>
      </c>
    </row>
    <row r="855" spans="1:11" x14ac:dyDescent="0.3">
      <c r="A855" t="s">
        <v>522</v>
      </c>
      <c r="B855">
        <v>2</v>
      </c>
      <c r="C855">
        <v>5</v>
      </c>
      <c r="D855">
        <v>0.1</v>
      </c>
      <c r="E855" t="s">
        <v>0</v>
      </c>
      <c r="F855">
        <v>1094</v>
      </c>
      <c r="G855">
        <v>0</v>
      </c>
      <c r="H855">
        <v>684.35</v>
      </c>
      <c r="I855" s="52">
        <v>1</v>
      </c>
      <c r="J855" s="59">
        <f>IF(Model_Time!$F855="---","---",(Model_Time!$F855/K855)-1)</f>
        <v>2.74977085242889E-3</v>
      </c>
      <c r="K855" s="20">
        <f>IF(AND(Model_Time!$B855=0,Model_Time!$C855=0),Model_Time!$F855,K854)</f>
        <v>1091</v>
      </c>
    </row>
    <row r="856" spans="1:11" x14ac:dyDescent="0.3">
      <c r="A856" t="s">
        <v>522</v>
      </c>
      <c r="B856">
        <v>2</v>
      </c>
      <c r="C856">
        <v>5</v>
      </c>
      <c r="D856">
        <v>0.15</v>
      </c>
      <c r="E856" t="s">
        <v>0</v>
      </c>
      <c r="F856">
        <v>1095</v>
      </c>
      <c r="G856">
        <v>0</v>
      </c>
      <c r="H856">
        <v>480.02</v>
      </c>
      <c r="I856" s="52">
        <v>1</v>
      </c>
      <c r="J856" s="59">
        <f>IF(Model_Time!$F856="---","---",(Model_Time!$F856/K856)-1)</f>
        <v>3.6663611365719273E-3</v>
      </c>
      <c r="K856" s="20">
        <f>IF(AND(Model_Time!$B856=0,Model_Time!$C856=0),Model_Time!$F856,K855)</f>
        <v>1091</v>
      </c>
    </row>
    <row r="857" spans="1:11" x14ac:dyDescent="0.3">
      <c r="A857" t="s">
        <v>522</v>
      </c>
      <c r="B857">
        <v>2</v>
      </c>
      <c r="C857">
        <v>5</v>
      </c>
      <c r="D857">
        <v>0.2</v>
      </c>
      <c r="E857" t="s">
        <v>0</v>
      </c>
      <c r="F857">
        <v>1109</v>
      </c>
      <c r="G857">
        <v>0</v>
      </c>
      <c r="H857">
        <v>1049.43</v>
      </c>
      <c r="I857" s="52">
        <v>1</v>
      </c>
      <c r="J857" s="59">
        <f>IF(Model_Time!$F857="---","---",(Model_Time!$F857/K857)-1)</f>
        <v>1.6498625114573784E-2</v>
      </c>
      <c r="K857" s="20">
        <f>IF(AND(Model_Time!$B857=0,Model_Time!$C857=0),Model_Time!$F857,K856)</f>
        <v>1091</v>
      </c>
    </row>
    <row r="858" spans="1:11" x14ac:dyDescent="0.3">
      <c r="A858" t="s">
        <v>522</v>
      </c>
      <c r="B858">
        <v>2</v>
      </c>
      <c r="C858">
        <v>10</v>
      </c>
      <c r="D858">
        <v>0.05</v>
      </c>
      <c r="E858" t="s">
        <v>0</v>
      </c>
      <c r="F858">
        <v>1094</v>
      </c>
      <c r="G858">
        <v>0</v>
      </c>
      <c r="H858">
        <v>835.72</v>
      </c>
      <c r="I858" s="52">
        <v>0.92600000000000005</v>
      </c>
      <c r="J858" s="59">
        <f>IF(Model_Time!$F858="---","---",(Model_Time!$F858/K858)-1)</f>
        <v>2.74977085242889E-3</v>
      </c>
      <c r="K858" s="20">
        <f>IF(AND(Model_Time!$B858=0,Model_Time!$C858=0),Model_Time!$F858,K857)</f>
        <v>1091</v>
      </c>
    </row>
    <row r="859" spans="1:11" x14ac:dyDescent="0.3">
      <c r="A859" t="s">
        <v>522</v>
      </c>
      <c r="B859">
        <v>2</v>
      </c>
      <c r="C859">
        <v>10</v>
      </c>
      <c r="D859">
        <v>0.1</v>
      </c>
      <c r="E859" t="s">
        <v>0</v>
      </c>
      <c r="F859">
        <v>1109</v>
      </c>
      <c r="G859">
        <v>0</v>
      </c>
      <c r="H859">
        <v>1205.72</v>
      </c>
      <c r="I859" s="52">
        <v>0.96699999999999997</v>
      </c>
      <c r="J859" s="59">
        <f>IF(Model_Time!$F859="---","---",(Model_Time!$F859/K859)-1)</f>
        <v>1.6498625114573784E-2</v>
      </c>
      <c r="K859" s="20">
        <f>IF(AND(Model_Time!$B859=0,Model_Time!$C859=0),Model_Time!$F859,K858)</f>
        <v>1091</v>
      </c>
    </row>
    <row r="860" spans="1:11" x14ac:dyDescent="0.3">
      <c r="A860" t="s">
        <v>522</v>
      </c>
      <c r="B860">
        <v>2</v>
      </c>
      <c r="C860">
        <v>10</v>
      </c>
      <c r="D860">
        <v>0.15</v>
      </c>
      <c r="E860" t="s">
        <v>0</v>
      </c>
      <c r="F860">
        <v>1109</v>
      </c>
      <c r="G860">
        <v>0</v>
      </c>
      <c r="H860">
        <v>742.25</v>
      </c>
      <c r="I860" s="52">
        <v>1</v>
      </c>
      <c r="J860" s="59">
        <f>IF(Model_Time!$F860="---","---",(Model_Time!$F860/K860)-1)</f>
        <v>1.6498625114573784E-2</v>
      </c>
      <c r="K860" s="20">
        <f>IF(AND(Model_Time!$B860=0,Model_Time!$C860=0),Model_Time!$F860,K859)</f>
        <v>1091</v>
      </c>
    </row>
    <row r="861" spans="1:11" x14ac:dyDescent="0.3">
      <c r="A861" t="s">
        <v>522</v>
      </c>
      <c r="B861">
        <v>2</v>
      </c>
      <c r="C861">
        <v>10</v>
      </c>
      <c r="D861">
        <v>0.2</v>
      </c>
      <c r="E861" t="s">
        <v>0</v>
      </c>
      <c r="F861">
        <v>1120</v>
      </c>
      <c r="G861">
        <v>0</v>
      </c>
      <c r="H861">
        <v>1093.19</v>
      </c>
      <c r="I861" s="52">
        <v>1</v>
      </c>
      <c r="J861" s="59">
        <f>IF(Model_Time!$F861="---","---",(Model_Time!$F861/K861)-1)</f>
        <v>2.6581118240146751E-2</v>
      </c>
      <c r="K861" s="20">
        <f>IF(AND(Model_Time!$B861=0,Model_Time!$C861=0),Model_Time!$F861,K860)</f>
        <v>1091</v>
      </c>
    </row>
    <row r="862" spans="1:11" x14ac:dyDescent="0.3">
      <c r="A862" t="s">
        <v>522</v>
      </c>
      <c r="B862">
        <v>2</v>
      </c>
      <c r="C862">
        <v>25</v>
      </c>
      <c r="D862">
        <v>0.05</v>
      </c>
      <c r="E862" t="s">
        <v>0</v>
      </c>
      <c r="F862">
        <v>1106</v>
      </c>
      <c r="G862">
        <v>0</v>
      </c>
      <c r="H862">
        <v>1684.68</v>
      </c>
      <c r="I862" s="52">
        <v>1E-3</v>
      </c>
      <c r="J862" s="59">
        <f>IF(Model_Time!$F862="---","---",(Model_Time!$F862/K862)-1)</f>
        <v>1.3748854262144894E-2</v>
      </c>
      <c r="K862" s="20">
        <f>IF(AND(Model_Time!$B862=0,Model_Time!$C862=0),Model_Time!$F862,K861)</f>
        <v>1091</v>
      </c>
    </row>
    <row r="863" spans="1:11" x14ac:dyDescent="0.3">
      <c r="A863" t="s">
        <v>522</v>
      </c>
      <c r="B863">
        <v>2</v>
      </c>
      <c r="C863">
        <v>25</v>
      </c>
      <c r="D863">
        <v>0.1</v>
      </c>
      <c r="E863" t="s">
        <v>0</v>
      </c>
      <c r="F863">
        <v>1125</v>
      </c>
      <c r="G863">
        <v>0</v>
      </c>
      <c r="H863">
        <v>1094.1500000000001</v>
      </c>
      <c r="I863" s="52">
        <v>1.6E-2</v>
      </c>
      <c r="J863" s="59">
        <f>IF(Model_Time!$F863="---","---",(Model_Time!$F863/K863)-1)</f>
        <v>3.1164069660861493E-2</v>
      </c>
      <c r="K863" s="20">
        <f>IF(AND(Model_Time!$B863=0,Model_Time!$C863=0),Model_Time!$F863,K862)</f>
        <v>1091</v>
      </c>
    </row>
    <row r="864" spans="1:11" x14ac:dyDescent="0.3">
      <c r="A864" t="s">
        <v>522</v>
      </c>
      <c r="B864">
        <v>2</v>
      </c>
      <c r="C864">
        <v>25</v>
      </c>
      <c r="D864">
        <v>0.15</v>
      </c>
      <c r="E864" t="s">
        <v>0</v>
      </c>
      <c r="F864">
        <v>1151</v>
      </c>
      <c r="G864">
        <v>0</v>
      </c>
      <c r="H864">
        <v>2340.0700000000002</v>
      </c>
      <c r="I864" s="52">
        <v>1.4E-2</v>
      </c>
      <c r="J864" s="59">
        <f>IF(Model_Time!$F864="---","---",(Model_Time!$F864/K864)-1)</f>
        <v>5.4995417048579354E-2</v>
      </c>
      <c r="K864" s="20">
        <f>IF(AND(Model_Time!$B864=0,Model_Time!$C864=0),Model_Time!$F864,K863)</f>
        <v>1091</v>
      </c>
    </row>
    <row r="865" spans="1:11" x14ac:dyDescent="0.3">
      <c r="A865" t="s">
        <v>522</v>
      </c>
      <c r="B865">
        <v>2</v>
      </c>
      <c r="C865">
        <v>25</v>
      </c>
      <c r="D865">
        <v>0.2</v>
      </c>
      <c r="E865" t="s">
        <v>2</v>
      </c>
      <c r="F865" t="s">
        <v>3</v>
      </c>
      <c r="G865" t="s">
        <v>3</v>
      </c>
      <c r="H865">
        <v>3600.66</v>
      </c>
      <c r="J865" s="59" t="str">
        <f>IF(Model_Time!$F865="---","---",(Model_Time!$F865/K865)-1)</f>
        <v>---</v>
      </c>
      <c r="K865" s="20">
        <f>IF(AND(Model_Time!$B865=0,Model_Time!$C865=0),Model_Time!$F865,K864)</f>
        <v>1091</v>
      </c>
    </row>
    <row r="866" spans="1:11" x14ac:dyDescent="0.3">
      <c r="A866" t="s">
        <v>522</v>
      </c>
      <c r="B866">
        <v>2</v>
      </c>
      <c r="C866">
        <v>50</v>
      </c>
      <c r="D866">
        <v>0.05</v>
      </c>
      <c r="E866" t="s">
        <v>0</v>
      </c>
      <c r="F866">
        <v>1115</v>
      </c>
      <c r="G866">
        <v>0</v>
      </c>
      <c r="H866">
        <v>971.99</v>
      </c>
      <c r="I866" s="52">
        <v>0</v>
      </c>
      <c r="J866" s="59">
        <f>IF(Model_Time!$F866="---","---",(Model_Time!$F866/K866)-1)</f>
        <v>2.1998166819431786E-2</v>
      </c>
      <c r="K866" s="20">
        <f>IF(AND(Model_Time!$B866=0,Model_Time!$C866=0),Model_Time!$F866,K865)</f>
        <v>1091</v>
      </c>
    </row>
    <row r="867" spans="1:11" x14ac:dyDescent="0.3">
      <c r="A867" t="s">
        <v>522</v>
      </c>
      <c r="B867">
        <v>2</v>
      </c>
      <c r="C867">
        <v>50</v>
      </c>
      <c r="D867">
        <v>0.1</v>
      </c>
      <c r="E867" t="s">
        <v>0</v>
      </c>
      <c r="F867">
        <v>1132</v>
      </c>
      <c r="G867">
        <v>0</v>
      </c>
      <c r="H867">
        <v>1026.1199999999999</v>
      </c>
      <c r="I867" s="52">
        <v>0</v>
      </c>
      <c r="J867" s="59">
        <f>IF(Model_Time!$F867="---","---",(Model_Time!$F867/K867)-1)</f>
        <v>3.7580201649862532E-2</v>
      </c>
      <c r="K867" s="20">
        <f>IF(AND(Model_Time!$B867=0,Model_Time!$C867=0),Model_Time!$F867,K866)</f>
        <v>1091</v>
      </c>
    </row>
    <row r="868" spans="1:11" x14ac:dyDescent="0.3">
      <c r="A868" t="s">
        <v>522</v>
      </c>
      <c r="B868">
        <v>2</v>
      </c>
      <c r="C868">
        <v>50</v>
      </c>
      <c r="D868">
        <v>0.15</v>
      </c>
      <c r="E868" t="s">
        <v>2</v>
      </c>
      <c r="F868" t="s">
        <v>3</v>
      </c>
      <c r="G868" t="s">
        <v>3</v>
      </c>
      <c r="H868">
        <v>3600.12</v>
      </c>
      <c r="J868" s="59" t="str">
        <f>IF(Model_Time!$F868="---","---",(Model_Time!$F868/K868)-1)</f>
        <v>---</v>
      </c>
      <c r="K868" s="20">
        <f>IF(AND(Model_Time!$B868=0,Model_Time!$C868=0),Model_Time!$F868,K867)</f>
        <v>1091</v>
      </c>
    </row>
    <row r="869" spans="1:11" x14ac:dyDescent="0.3">
      <c r="A869" t="s">
        <v>522</v>
      </c>
      <c r="B869">
        <v>2</v>
      </c>
      <c r="C869">
        <v>50</v>
      </c>
      <c r="D869">
        <v>0.2</v>
      </c>
      <c r="E869" t="s">
        <v>2</v>
      </c>
      <c r="F869" t="s">
        <v>3</v>
      </c>
      <c r="G869" t="s">
        <v>3</v>
      </c>
      <c r="H869">
        <v>3600.42</v>
      </c>
      <c r="J869" s="59" t="str">
        <f>IF(Model_Time!$F869="---","---",(Model_Time!$F869/K869)-1)</f>
        <v>---</v>
      </c>
      <c r="K869" s="20">
        <f>IF(AND(Model_Time!$B869=0,Model_Time!$C869=0),Model_Time!$F869,K868)</f>
        <v>1091</v>
      </c>
    </row>
    <row r="870" spans="1:11" x14ac:dyDescent="0.3">
      <c r="A870" t="s">
        <v>522</v>
      </c>
      <c r="B870">
        <v>3</v>
      </c>
      <c r="C870">
        <v>0</v>
      </c>
      <c r="D870">
        <v>0.05</v>
      </c>
      <c r="E870" t="s">
        <v>0</v>
      </c>
      <c r="F870">
        <v>1132</v>
      </c>
      <c r="G870">
        <v>0</v>
      </c>
      <c r="H870">
        <v>394.51</v>
      </c>
      <c r="I870" s="52">
        <v>0</v>
      </c>
      <c r="J870" s="59">
        <f>IF(Model_Time!$F870="---","---",(Model_Time!$F870/K870)-1)</f>
        <v>3.7580201649862532E-2</v>
      </c>
      <c r="K870" s="20">
        <f>IF(AND(Model_Time!$B870=0,Model_Time!$C870=0),Model_Time!$F870,K869)</f>
        <v>1091</v>
      </c>
    </row>
    <row r="871" spans="1:11" x14ac:dyDescent="0.3">
      <c r="A871" t="s">
        <v>522</v>
      </c>
      <c r="B871">
        <v>3</v>
      </c>
      <c r="C871">
        <v>0</v>
      </c>
      <c r="D871">
        <v>0.1</v>
      </c>
      <c r="E871" t="s">
        <v>4</v>
      </c>
      <c r="F871" t="s">
        <v>3</v>
      </c>
      <c r="G871" t="s">
        <v>3</v>
      </c>
      <c r="H871">
        <v>0.67</v>
      </c>
      <c r="J871" s="59" t="str">
        <f>IF(Model_Time!$F871="---","---",(Model_Time!$F871/K871)-1)</f>
        <v>---</v>
      </c>
      <c r="K871" s="20">
        <f>IF(AND(Model_Time!$B871=0,Model_Time!$C871=0),Model_Time!$F871,K870)</f>
        <v>1091</v>
      </c>
    </row>
    <row r="872" spans="1:11" x14ac:dyDescent="0.3">
      <c r="A872" t="s">
        <v>522</v>
      </c>
      <c r="B872">
        <v>3</v>
      </c>
      <c r="C872">
        <v>0</v>
      </c>
      <c r="D872">
        <v>0.15</v>
      </c>
      <c r="E872" t="s">
        <v>4</v>
      </c>
      <c r="F872" t="s">
        <v>3</v>
      </c>
      <c r="G872" t="s">
        <v>3</v>
      </c>
      <c r="H872">
        <v>0.65</v>
      </c>
      <c r="J872" s="59" t="str">
        <f>IF(Model_Time!$F872="---","---",(Model_Time!$F872/K872)-1)</f>
        <v>---</v>
      </c>
      <c r="K872" s="20">
        <f>IF(AND(Model_Time!$B872=0,Model_Time!$C872=0),Model_Time!$F872,K871)</f>
        <v>1091</v>
      </c>
    </row>
    <row r="873" spans="1:11" x14ac:dyDescent="0.3">
      <c r="A873" t="s">
        <v>522</v>
      </c>
      <c r="B873">
        <v>3</v>
      </c>
      <c r="C873">
        <v>0</v>
      </c>
      <c r="D873">
        <v>0.2</v>
      </c>
      <c r="E873" t="s">
        <v>4</v>
      </c>
      <c r="F873" t="s">
        <v>3</v>
      </c>
      <c r="G873" t="s">
        <v>3</v>
      </c>
      <c r="H873">
        <v>0.57999999999999996</v>
      </c>
      <c r="J873" s="59" t="str">
        <f>IF(Model_Time!$F873="---","---",(Model_Time!$F873/K873)-1)</f>
        <v>---</v>
      </c>
      <c r="K873" s="20">
        <f>IF(AND(Model_Time!$B873=0,Model_Time!$C873=0),Model_Time!$F873,K872)</f>
        <v>1091</v>
      </c>
    </row>
    <row r="874" spans="1:11" x14ac:dyDescent="0.3">
      <c r="A874" t="s">
        <v>522</v>
      </c>
      <c r="B874">
        <v>3</v>
      </c>
      <c r="C874">
        <v>10</v>
      </c>
      <c r="D874">
        <v>0.05</v>
      </c>
      <c r="E874" t="s">
        <v>0</v>
      </c>
      <c r="F874">
        <v>1132</v>
      </c>
      <c r="G874">
        <v>0</v>
      </c>
      <c r="H874">
        <v>477.29</v>
      </c>
      <c r="I874" s="52">
        <v>0</v>
      </c>
      <c r="J874" s="59">
        <f>IF(Model_Time!$F874="---","---",(Model_Time!$F874/K874)-1)</f>
        <v>3.7580201649862532E-2</v>
      </c>
      <c r="K874" s="20">
        <f>IF(AND(Model_Time!$B874=0,Model_Time!$C874=0),Model_Time!$F874,K873)</f>
        <v>1091</v>
      </c>
    </row>
    <row r="875" spans="1:11" x14ac:dyDescent="0.3">
      <c r="A875" t="s">
        <v>522</v>
      </c>
      <c r="B875">
        <v>3</v>
      </c>
      <c r="C875">
        <v>10</v>
      </c>
      <c r="D875">
        <v>0.1</v>
      </c>
      <c r="E875" t="s">
        <v>4</v>
      </c>
      <c r="F875" t="s">
        <v>3</v>
      </c>
      <c r="G875" t="s">
        <v>3</v>
      </c>
      <c r="H875">
        <v>0.75</v>
      </c>
      <c r="J875" s="59" t="str">
        <f>IF(Model_Time!$F875="---","---",(Model_Time!$F875/K875)-1)</f>
        <v>---</v>
      </c>
      <c r="K875" s="20">
        <f>IF(AND(Model_Time!$B875=0,Model_Time!$C875=0),Model_Time!$F875,K874)</f>
        <v>1091</v>
      </c>
    </row>
    <row r="876" spans="1:11" x14ac:dyDescent="0.3">
      <c r="A876" t="s">
        <v>522</v>
      </c>
      <c r="B876">
        <v>3</v>
      </c>
      <c r="C876">
        <v>10</v>
      </c>
      <c r="D876">
        <v>0.15</v>
      </c>
      <c r="E876" t="s">
        <v>4</v>
      </c>
      <c r="F876" t="s">
        <v>3</v>
      </c>
      <c r="G876" t="s">
        <v>3</v>
      </c>
      <c r="H876">
        <v>0.72</v>
      </c>
      <c r="J876" s="59" t="str">
        <f>IF(Model_Time!$F876="---","---",(Model_Time!$F876/K876)-1)</f>
        <v>---</v>
      </c>
      <c r="K876" s="20">
        <f>IF(AND(Model_Time!$B876=0,Model_Time!$C876=0),Model_Time!$F876,K875)</f>
        <v>1091</v>
      </c>
    </row>
    <row r="877" spans="1:11" x14ac:dyDescent="0.3">
      <c r="A877" t="s">
        <v>522</v>
      </c>
      <c r="B877">
        <v>3</v>
      </c>
      <c r="C877">
        <v>10</v>
      </c>
      <c r="D877">
        <v>0.2</v>
      </c>
      <c r="E877" t="s">
        <v>4</v>
      </c>
      <c r="F877" t="s">
        <v>3</v>
      </c>
      <c r="G877" t="s">
        <v>3</v>
      </c>
      <c r="H877">
        <v>0.61</v>
      </c>
      <c r="J877" s="59" t="str">
        <f>IF(Model_Time!$F877="---","---",(Model_Time!$F877/K877)-1)</f>
        <v>---</v>
      </c>
      <c r="K877" s="20">
        <f>IF(AND(Model_Time!$B877=0,Model_Time!$C877=0),Model_Time!$F877,K876)</f>
        <v>1091</v>
      </c>
    </row>
    <row r="878" spans="1:11" x14ac:dyDescent="0.3">
      <c r="A878" t="s">
        <v>522</v>
      </c>
      <c r="B878">
        <v>3</v>
      </c>
      <c r="C878">
        <v>25</v>
      </c>
      <c r="D878">
        <v>0.05</v>
      </c>
      <c r="E878" t="s">
        <v>0</v>
      </c>
      <c r="F878">
        <v>1132</v>
      </c>
      <c r="G878">
        <v>0</v>
      </c>
      <c r="H878">
        <v>576.75</v>
      </c>
      <c r="I878" s="52">
        <v>0</v>
      </c>
      <c r="J878" s="59">
        <f>IF(Model_Time!$F878="---","---",(Model_Time!$F878/K878)-1)</f>
        <v>3.7580201649862532E-2</v>
      </c>
      <c r="K878" s="20">
        <f>IF(AND(Model_Time!$B878=0,Model_Time!$C878=0),Model_Time!$F878,K877)</f>
        <v>1091</v>
      </c>
    </row>
    <row r="879" spans="1:11" x14ac:dyDescent="0.3">
      <c r="A879" t="s">
        <v>522</v>
      </c>
      <c r="B879">
        <v>3</v>
      </c>
      <c r="C879">
        <v>25</v>
      </c>
      <c r="D879">
        <v>0.1</v>
      </c>
      <c r="E879" t="s">
        <v>4</v>
      </c>
      <c r="F879" t="s">
        <v>3</v>
      </c>
      <c r="G879" t="s">
        <v>3</v>
      </c>
      <c r="H879">
        <v>0.62</v>
      </c>
      <c r="J879" s="59" t="str">
        <f>IF(Model_Time!$F879="---","---",(Model_Time!$F879/K879)-1)</f>
        <v>---</v>
      </c>
      <c r="K879" s="20">
        <f>IF(AND(Model_Time!$B879=0,Model_Time!$C879=0),Model_Time!$F879,K878)</f>
        <v>1091</v>
      </c>
    </row>
    <row r="880" spans="1:11" x14ac:dyDescent="0.3">
      <c r="A880" t="s">
        <v>522</v>
      </c>
      <c r="B880">
        <v>3</v>
      </c>
      <c r="C880">
        <v>25</v>
      </c>
      <c r="D880">
        <v>0.15</v>
      </c>
      <c r="E880" t="s">
        <v>4</v>
      </c>
      <c r="F880" t="s">
        <v>3</v>
      </c>
      <c r="G880" t="s">
        <v>3</v>
      </c>
      <c r="H880">
        <v>0.65</v>
      </c>
      <c r="J880" s="59" t="str">
        <f>IF(Model_Time!$F880="---","---",(Model_Time!$F880/K880)-1)</f>
        <v>---</v>
      </c>
      <c r="K880" s="20">
        <f>IF(AND(Model_Time!$B880=0,Model_Time!$C880=0),Model_Time!$F880,K879)</f>
        <v>1091</v>
      </c>
    </row>
    <row r="881" spans="1:11" x14ac:dyDescent="0.3">
      <c r="A881" t="s">
        <v>522</v>
      </c>
      <c r="B881">
        <v>3</v>
      </c>
      <c r="C881">
        <v>25</v>
      </c>
      <c r="D881">
        <v>0.2</v>
      </c>
      <c r="E881" t="s">
        <v>4</v>
      </c>
      <c r="F881" t="s">
        <v>3</v>
      </c>
      <c r="G881" t="s">
        <v>3</v>
      </c>
      <c r="H881">
        <v>0.64</v>
      </c>
      <c r="J881" s="59" t="str">
        <f>IF(Model_Time!$F881="---","---",(Model_Time!$F881/K881)-1)</f>
        <v>---</v>
      </c>
      <c r="K881" s="20">
        <f>IF(AND(Model_Time!$B881=0,Model_Time!$C881=0),Model_Time!$F881,K880)</f>
        <v>1091</v>
      </c>
    </row>
    <row r="882" spans="1:11" x14ac:dyDescent="0.3">
      <c r="A882" t="s">
        <v>522</v>
      </c>
      <c r="B882">
        <v>3</v>
      </c>
      <c r="C882">
        <v>50</v>
      </c>
      <c r="D882">
        <v>0.05</v>
      </c>
      <c r="E882" t="s">
        <v>0</v>
      </c>
      <c r="F882">
        <v>1132</v>
      </c>
      <c r="G882">
        <v>0</v>
      </c>
      <c r="H882">
        <v>589.32000000000005</v>
      </c>
      <c r="I882" s="52">
        <v>0</v>
      </c>
      <c r="J882" s="59">
        <f>IF(Model_Time!$F882="---","---",(Model_Time!$F882/K882)-1)</f>
        <v>3.7580201649862532E-2</v>
      </c>
      <c r="K882" s="20">
        <f>IF(AND(Model_Time!$B882=0,Model_Time!$C882=0),Model_Time!$F882,K881)</f>
        <v>1091</v>
      </c>
    </row>
    <row r="883" spans="1:11" x14ac:dyDescent="0.3">
      <c r="A883" t="s">
        <v>522</v>
      </c>
      <c r="B883">
        <v>3</v>
      </c>
      <c r="C883">
        <v>50</v>
      </c>
      <c r="D883">
        <v>0.1</v>
      </c>
      <c r="E883" t="s">
        <v>4</v>
      </c>
      <c r="F883" t="s">
        <v>3</v>
      </c>
      <c r="G883" t="s">
        <v>3</v>
      </c>
      <c r="H883">
        <v>0.69</v>
      </c>
      <c r="J883" s="59" t="str">
        <f>IF(Model_Time!$F883="---","---",(Model_Time!$F883/K883)-1)</f>
        <v>---</v>
      </c>
      <c r="K883" s="20">
        <f>IF(AND(Model_Time!$B883=0,Model_Time!$C883=0),Model_Time!$F883,K882)</f>
        <v>1091</v>
      </c>
    </row>
    <row r="884" spans="1:11" x14ac:dyDescent="0.3">
      <c r="A884" t="s">
        <v>522</v>
      </c>
      <c r="B884">
        <v>3</v>
      </c>
      <c r="C884">
        <v>50</v>
      </c>
      <c r="D884">
        <v>0.15</v>
      </c>
      <c r="E884" t="s">
        <v>4</v>
      </c>
      <c r="F884" t="s">
        <v>3</v>
      </c>
      <c r="G884" t="s">
        <v>3</v>
      </c>
      <c r="H884">
        <v>0.73</v>
      </c>
      <c r="J884" s="59" t="str">
        <f>IF(Model_Time!$F884="---","---",(Model_Time!$F884/K884)-1)</f>
        <v>---</v>
      </c>
      <c r="K884" s="20">
        <f>IF(AND(Model_Time!$B884=0,Model_Time!$C884=0),Model_Time!$F884,K883)</f>
        <v>1091</v>
      </c>
    </row>
    <row r="885" spans="1:11" x14ac:dyDescent="0.3">
      <c r="A885" t="s">
        <v>522</v>
      </c>
      <c r="B885">
        <v>3</v>
      </c>
      <c r="C885">
        <v>50</v>
      </c>
      <c r="D885">
        <v>0.2</v>
      </c>
      <c r="E885" t="s">
        <v>4</v>
      </c>
      <c r="F885" t="s">
        <v>3</v>
      </c>
      <c r="G885" t="s">
        <v>3</v>
      </c>
      <c r="H885">
        <v>0.8</v>
      </c>
      <c r="J885" s="59" t="str">
        <f>IF(Model_Time!$F885="---","---",(Model_Time!$F885/K885)-1)</f>
        <v>---</v>
      </c>
      <c r="K885" s="20">
        <f>IF(AND(Model_Time!$B885=0,Model_Time!$C885=0),Model_Time!$F885,K884)</f>
        <v>1091</v>
      </c>
    </row>
    <row r="886" spans="1:11" x14ac:dyDescent="0.3">
      <c r="A886" t="s">
        <v>513</v>
      </c>
      <c r="B886">
        <v>0</v>
      </c>
      <c r="C886">
        <v>0</v>
      </c>
      <c r="D886">
        <v>0.05</v>
      </c>
      <c r="E886" t="s">
        <v>0</v>
      </c>
      <c r="F886">
        <v>778</v>
      </c>
      <c r="G886">
        <v>0</v>
      </c>
      <c r="H886">
        <v>53.25</v>
      </c>
      <c r="I886" s="52">
        <v>1</v>
      </c>
      <c r="J886" s="59">
        <f>IF(Model_Time!$F886="---","---",(Model_Time!$F886/K886)-1)</f>
        <v>0</v>
      </c>
      <c r="K886" s="20">
        <f>IF(AND(Model_Time!$B886=0,Model_Time!$C886=0),Model_Time!$F886,K885)</f>
        <v>778</v>
      </c>
    </row>
    <row r="887" spans="1:11" x14ac:dyDescent="0.3">
      <c r="A887" t="s">
        <v>513</v>
      </c>
      <c r="B887">
        <v>0</v>
      </c>
      <c r="C887">
        <v>0</v>
      </c>
      <c r="D887">
        <v>0.1</v>
      </c>
      <c r="E887" t="s">
        <v>0</v>
      </c>
      <c r="F887">
        <v>778</v>
      </c>
      <c r="G887">
        <v>0</v>
      </c>
      <c r="H887">
        <v>55.22</v>
      </c>
      <c r="I887" s="52">
        <v>1</v>
      </c>
      <c r="J887" s="59">
        <f>IF(Model_Time!$F887="---","---",(Model_Time!$F887/K887)-1)</f>
        <v>0</v>
      </c>
      <c r="K887" s="20">
        <f>IF(AND(Model_Time!$B887=0,Model_Time!$C887=0),Model_Time!$F887,K886)</f>
        <v>778</v>
      </c>
    </row>
    <row r="888" spans="1:11" x14ac:dyDescent="0.3">
      <c r="A888" t="s">
        <v>513</v>
      </c>
      <c r="B888">
        <v>0</v>
      </c>
      <c r="C888">
        <v>0</v>
      </c>
      <c r="D888">
        <v>0.15</v>
      </c>
      <c r="E888" t="s">
        <v>0</v>
      </c>
      <c r="F888">
        <v>778</v>
      </c>
      <c r="G888">
        <v>0</v>
      </c>
      <c r="H888">
        <v>54.01</v>
      </c>
      <c r="I888" s="52">
        <v>1</v>
      </c>
      <c r="J888" s="59">
        <f>IF(Model_Time!$F888="---","---",(Model_Time!$F888/K888)-1)</f>
        <v>0</v>
      </c>
      <c r="K888" s="20">
        <f>IF(AND(Model_Time!$B888=0,Model_Time!$C888=0),Model_Time!$F888,K887)</f>
        <v>778</v>
      </c>
    </row>
    <row r="889" spans="1:11" x14ac:dyDescent="0.3">
      <c r="A889" t="s">
        <v>513</v>
      </c>
      <c r="B889">
        <v>0</v>
      </c>
      <c r="C889">
        <v>0</v>
      </c>
      <c r="D889">
        <v>0.2</v>
      </c>
      <c r="E889" t="s">
        <v>0</v>
      </c>
      <c r="F889">
        <v>778</v>
      </c>
      <c r="G889">
        <v>0</v>
      </c>
      <c r="H889">
        <v>55.44</v>
      </c>
      <c r="I889" s="52">
        <v>1</v>
      </c>
      <c r="J889" s="59">
        <f>IF(Model_Time!$F889="---","---",(Model_Time!$F889/K889)-1)</f>
        <v>0</v>
      </c>
      <c r="K889" s="20">
        <f>IF(AND(Model_Time!$B889=0,Model_Time!$C889=0),Model_Time!$F889,K888)</f>
        <v>778</v>
      </c>
    </row>
    <row r="890" spans="1:11" x14ac:dyDescent="0.3">
      <c r="A890" t="s">
        <v>513</v>
      </c>
      <c r="B890">
        <v>1</v>
      </c>
      <c r="C890">
        <v>5</v>
      </c>
      <c r="D890">
        <v>0.05</v>
      </c>
      <c r="E890" t="s">
        <v>0</v>
      </c>
      <c r="F890">
        <v>778</v>
      </c>
      <c r="G890">
        <v>0</v>
      </c>
      <c r="H890">
        <v>935.38</v>
      </c>
      <c r="I890" s="52">
        <v>0</v>
      </c>
      <c r="J890" s="59">
        <f>IF(Model_Time!$F890="---","---",(Model_Time!$F890/K890)-1)</f>
        <v>0</v>
      </c>
      <c r="K890" s="20">
        <f>IF(AND(Model_Time!$B890=0,Model_Time!$C890=0),Model_Time!$F890,K889)</f>
        <v>778</v>
      </c>
    </row>
    <row r="891" spans="1:11" x14ac:dyDescent="0.3">
      <c r="A891" t="s">
        <v>513</v>
      </c>
      <c r="B891">
        <v>1</v>
      </c>
      <c r="C891">
        <v>5</v>
      </c>
      <c r="D891">
        <v>0.1</v>
      </c>
      <c r="E891" t="s">
        <v>0</v>
      </c>
      <c r="F891">
        <v>778</v>
      </c>
      <c r="G891">
        <v>0</v>
      </c>
      <c r="H891">
        <v>586.09</v>
      </c>
      <c r="I891" s="52">
        <v>0.999</v>
      </c>
      <c r="J891" s="59">
        <f>IF(Model_Time!$F891="---","---",(Model_Time!$F891/K891)-1)</f>
        <v>0</v>
      </c>
      <c r="K891" s="20">
        <f>IF(AND(Model_Time!$B891=0,Model_Time!$C891=0),Model_Time!$F891,K890)</f>
        <v>778</v>
      </c>
    </row>
    <row r="892" spans="1:11" x14ac:dyDescent="0.3">
      <c r="A892" t="s">
        <v>513</v>
      </c>
      <c r="B892">
        <v>1</v>
      </c>
      <c r="C892">
        <v>5</v>
      </c>
      <c r="D892">
        <v>0.15</v>
      </c>
      <c r="E892" t="s">
        <v>0</v>
      </c>
      <c r="F892">
        <v>778</v>
      </c>
      <c r="G892">
        <v>0</v>
      </c>
      <c r="H892">
        <v>640.29999999999995</v>
      </c>
      <c r="I892" s="52">
        <v>1</v>
      </c>
      <c r="J892" s="59">
        <f>IF(Model_Time!$F892="---","---",(Model_Time!$F892/K892)-1)</f>
        <v>0</v>
      </c>
      <c r="K892" s="20">
        <f>IF(AND(Model_Time!$B892=0,Model_Time!$C892=0),Model_Time!$F892,K891)</f>
        <v>778</v>
      </c>
    </row>
    <row r="893" spans="1:11" x14ac:dyDescent="0.3">
      <c r="A893" t="s">
        <v>513</v>
      </c>
      <c r="B893">
        <v>1</v>
      </c>
      <c r="C893">
        <v>5</v>
      </c>
      <c r="D893">
        <v>0.2</v>
      </c>
      <c r="E893" t="s">
        <v>0</v>
      </c>
      <c r="F893">
        <v>778</v>
      </c>
      <c r="G893">
        <v>0</v>
      </c>
      <c r="H893">
        <v>983.08</v>
      </c>
      <c r="I893" s="52">
        <v>1</v>
      </c>
      <c r="J893" s="59">
        <f>IF(Model_Time!$F893="---","---",(Model_Time!$F893/K893)-1)</f>
        <v>0</v>
      </c>
      <c r="K893" s="20">
        <f>IF(AND(Model_Time!$B893=0,Model_Time!$C893=0),Model_Time!$F893,K892)</f>
        <v>778</v>
      </c>
    </row>
    <row r="894" spans="1:11" x14ac:dyDescent="0.3">
      <c r="A894" t="s">
        <v>513</v>
      </c>
      <c r="B894">
        <v>1</v>
      </c>
      <c r="C894">
        <v>10</v>
      </c>
      <c r="D894">
        <v>0.05</v>
      </c>
      <c r="E894" t="s">
        <v>0</v>
      </c>
      <c r="F894">
        <v>778</v>
      </c>
      <c r="G894">
        <v>0</v>
      </c>
      <c r="H894">
        <v>766.3</v>
      </c>
      <c r="I894" s="52">
        <v>0</v>
      </c>
      <c r="J894" s="59">
        <f>IF(Model_Time!$F894="---","---",(Model_Time!$F894/K894)-1)</f>
        <v>0</v>
      </c>
      <c r="K894" s="20">
        <f>IF(AND(Model_Time!$B894=0,Model_Time!$C894=0),Model_Time!$F894,K893)</f>
        <v>778</v>
      </c>
    </row>
    <row r="895" spans="1:11" x14ac:dyDescent="0.3">
      <c r="A895" t="s">
        <v>513</v>
      </c>
      <c r="B895">
        <v>1</v>
      </c>
      <c r="C895">
        <v>10</v>
      </c>
      <c r="D895">
        <v>0.1</v>
      </c>
      <c r="E895" t="s">
        <v>0</v>
      </c>
      <c r="F895">
        <v>778</v>
      </c>
      <c r="G895">
        <v>0</v>
      </c>
      <c r="H895">
        <v>609.84</v>
      </c>
      <c r="I895" s="52">
        <v>0.999</v>
      </c>
      <c r="J895" s="59">
        <f>IF(Model_Time!$F895="---","---",(Model_Time!$F895/K895)-1)</f>
        <v>0</v>
      </c>
      <c r="K895" s="20">
        <f>IF(AND(Model_Time!$B895=0,Model_Time!$C895=0),Model_Time!$F895,K894)</f>
        <v>778</v>
      </c>
    </row>
    <row r="896" spans="1:11" x14ac:dyDescent="0.3">
      <c r="A896" t="s">
        <v>513</v>
      </c>
      <c r="B896">
        <v>1</v>
      </c>
      <c r="C896">
        <v>10</v>
      </c>
      <c r="D896">
        <v>0.15</v>
      </c>
      <c r="E896" t="s">
        <v>0</v>
      </c>
      <c r="F896">
        <v>778</v>
      </c>
      <c r="G896">
        <v>0</v>
      </c>
      <c r="H896">
        <v>696.92</v>
      </c>
      <c r="I896" s="52">
        <v>1</v>
      </c>
      <c r="J896" s="59">
        <f>IF(Model_Time!$F896="---","---",(Model_Time!$F896/K896)-1)</f>
        <v>0</v>
      </c>
      <c r="K896" s="20">
        <f>IF(AND(Model_Time!$B896=0,Model_Time!$C896=0),Model_Time!$F896,K895)</f>
        <v>778</v>
      </c>
    </row>
    <row r="897" spans="1:11" x14ac:dyDescent="0.3">
      <c r="A897" t="s">
        <v>513</v>
      </c>
      <c r="B897">
        <v>1</v>
      </c>
      <c r="C897">
        <v>10</v>
      </c>
      <c r="D897">
        <v>0.2</v>
      </c>
      <c r="E897" t="s">
        <v>0</v>
      </c>
      <c r="F897">
        <v>778</v>
      </c>
      <c r="G897">
        <v>0</v>
      </c>
      <c r="H897">
        <v>904.91</v>
      </c>
      <c r="I897" s="52">
        <v>1</v>
      </c>
      <c r="J897" s="59">
        <f>IF(Model_Time!$F897="---","---",(Model_Time!$F897/K897)-1)</f>
        <v>0</v>
      </c>
      <c r="K897" s="20">
        <f>IF(AND(Model_Time!$B897=0,Model_Time!$C897=0),Model_Time!$F897,K896)</f>
        <v>778</v>
      </c>
    </row>
    <row r="898" spans="1:11" x14ac:dyDescent="0.3">
      <c r="A898" t="s">
        <v>513</v>
      </c>
      <c r="B898">
        <v>1</v>
      </c>
      <c r="C898">
        <v>25</v>
      </c>
      <c r="D898">
        <v>0.05</v>
      </c>
      <c r="E898" t="s">
        <v>0</v>
      </c>
      <c r="F898">
        <v>778</v>
      </c>
      <c r="G898">
        <v>0</v>
      </c>
      <c r="H898">
        <v>751.52</v>
      </c>
      <c r="I898" s="52">
        <v>0</v>
      </c>
      <c r="J898" s="59">
        <f>IF(Model_Time!$F898="---","---",(Model_Time!$F898/K898)-1)</f>
        <v>0</v>
      </c>
      <c r="K898" s="20">
        <f>IF(AND(Model_Time!$B898=0,Model_Time!$C898=0),Model_Time!$F898,K897)</f>
        <v>778</v>
      </c>
    </row>
    <row r="899" spans="1:11" x14ac:dyDescent="0.3">
      <c r="A899" t="s">
        <v>513</v>
      </c>
      <c r="B899">
        <v>1</v>
      </c>
      <c r="C899">
        <v>25</v>
      </c>
      <c r="D899">
        <v>0.1</v>
      </c>
      <c r="E899" t="s">
        <v>0</v>
      </c>
      <c r="F899">
        <v>790</v>
      </c>
      <c r="G899">
        <v>0</v>
      </c>
      <c r="H899">
        <v>1772.18</v>
      </c>
      <c r="I899" s="52">
        <v>0.218</v>
      </c>
      <c r="J899" s="59">
        <f>IF(Model_Time!$F899="---","---",(Model_Time!$F899/K899)-1)</f>
        <v>1.5424164524421524E-2</v>
      </c>
      <c r="K899" s="20">
        <f>IF(AND(Model_Time!$B899=0,Model_Time!$C899=0),Model_Time!$F899,K898)</f>
        <v>778</v>
      </c>
    </row>
    <row r="900" spans="1:11" x14ac:dyDescent="0.3">
      <c r="A900" t="s">
        <v>513</v>
      </c>
      <c r="B900">
        <v>1</v>
      </c>
      <c r="C900">
        <v>25</v>
      </c>
      <c r="D900">
        <v>0.15</v>
      </c>
      <c r="E900" t="s">
        <v>0</v>
      </c>
      <c r="F900">
        <v>792</v>
      </c>
      <c r="G900">
        <v>0</v>
      </c>
      <c r="H900">
        <v>1208.18</v>
      </c>
      <c r="I900" s="52">
        <v>0.76900000000000002</v>
      </c>
      <c r="J900" s="59">
        <f>IF(Model_Time!$F900="---","---",(Model_Time!$F900/K900)-1)</f>
        <v>1.799485861182526E-2</v>
      </c>
      <c r="K900" s="20">
        <f>IF(AND(Model_Time!$B900=0,Model_Time!$C900=0),Model_Time!$F900,K899)</f>
        <v>778</v>
      </c>
    </row>
    <row r="901" spans="1:11" x14ac:dyDescent="0.3">
      <c r="A901" t="s">
        <v>513</v>
      </c>
      <c r="B901">
        <v>1</v>
      </c>
      <c r="C901">
        <v>25</v>
      </c>
      <c r="D901">
        <v>0.2</v>
      </c>
      <c r="E901" t="s">
        <v>1</v>
      </c>
      <c r="F901">
        <v>1481</v>
      </c>
      <c r="G901">
        <v>42.5</v>
      </c>
      <c r="H901">
        <v>3600.08</v>
      </c>
      <c r="I901" s="52">
        <v>1</v>
      </c>
      <c r="J901" s="59">
        <f>IF(Model_Time!$F901="---","---",(Model_Time!$F901/K901)-1)</f>
        <v>0.90359897172236514</v>
      </c>
      <c r="K901" s="20">
        <f>IF(AND(Model_Time!$B901=0,Model_Time!$C901=0),Model_Time!$F901,K900)</f>
        <v>778</v>
      </c>
    </row>
    <row r="902" spans="1:11" x14ac:dyDescent="0.3">
      <c r="A902" t="s">
        <v>513</v>
      </c>
      <c r="B902">
        <v>1</v>
      </c>
      <c r="C902">
        <v>50</v>
      </c>
      <c r="D902">
        <v>0.05</v>
      </c>
      <c r="E902" t="s">
        <v>0</v>
      </c>
      <c r="F902">
        <v>778</v>
      </c>
      <c r="G902">
        <v>0</v>
      </c>
      <c r="H902">
        <v>490.5</v>
      </c>
      <c r="I902" s="52">
        <v>0</v>
      </c>
      <c r="J902" s="59">
        <f>IF(Model_Time!$F902="---","---",(Model_Time!$F902/K902)-1)</f>
        <v>0</v>
      </c>
      <c r="K902" s="20">
        <f>IF(AND(Model_Time!$B902=0,Model_Time!$C902=0),Model_Time!$F902,K901)</f>
        <v>778</v>
      </c>
    </row>
    <row r="903" spans="1:11" x14ac:dyDescent="0.3">
      <c r="A903" t="s">
        <v>513</v>
      </c>
      <c r="B903">
        <v>1</v>
      </c>
      <c r="C903">
        <v>50</v>
      </c>
      <c r="D903">
        <v>0.1</v>
      </c>
      <c r="E903" t="s">
        <v>0</v>
      </c>
      <c r="F903">
        <v>792</v>
      </c>
      <c r="G903">
        <v>0</v>
      </c>
      <c r="H903">
        <v>986.53</v>
      </c>
      <c r="I903" s="52">
        <v>0.13300000000000001</v>
      </c>
      <c r="J903" s="59">
        <f>IF(Model_Time!$F903="---","---",(Model_Time!$F903/K903)-1)</f>
        <v>1.799485861182526E-2</v>
      </c>
      <c r="K903" s="20">
        <f>IF(AND(Model_Time!$B903=0,Model_Time!$C903=0),Model_Time!$F903,K902)</f>
        <v>778</v>
      </c>
    </row>
    <row r="904" spans="1:11" x14ac:dyDescent="0.3">
      <c r="A904" t="s">
        <v>513</v>
      </c>
      <c r="B904">
        <v>1</v>
      </c>
      <c r="C904">
        <v>50</v>
      </c>
      <c r="D904">
        <v>0.15</v>
      </c>
      <c r="E904" t="s">
        <v>2</v>
      </c>
      <c r="F904" t="s">
        <v>3</v>
      </c>
      <c r="G904" t="s">
        <v>3</v>
      </c>
      <c r="H904">
        <v>3600.06</v>
      </c>
      <c r="J904" s="59" t="str">
        <f>IF(Model_Time!$F904="---","---",(Model_Time!$F904/K904)-1)</f>
        <v>---</v>
      </c>
      <c r="K904" s="20">
        <f>IF(AND(Model_Time!$B904=0,Model_Time!$C904=0),Model_Time!$F904,K903)</f>
        <v>778</v>
      </c>
    </row>
    <row r="905" spans="1:11" x14ac:dyDescent="0.3">
      <c r="A905" t="s">
        <v>513</v>
      </c>
      <c r="B905">
        <v>1</v>
      </c>
      <c r="C905">
        <v>50</v>
      </c>
      <c r="D905">
        <v>0.2</v>
      </c>
      <c r="E905" t="s">
        <v>2</v>
      </c>
      <c r="F905" t="s">
        <v>3</v>
      </c>
      <c r="G905" t="s">
        <v>3</v>
      </c>
      <c r="H905">
        <v>3600.05</v>
      </c>
      <c r="J905" s="59" t="str">
        <f>IF(Model_Time!$F905="---","---",(Model_Time!$F905/K905)-1)</f>
        <v>---</v>
      </c>
      <c r="K905" s="20">
        <f>IF(AND(Model_Time!$B905=0,Model_Time!$C905=0),Model_Time!$F905,K904)</f>
        <v>778</v>
      </c>
    </row>
    <row r="906" spans="1:11" x14ac:dyDescent="0.3">
      <c r="A906" t="s">
        <v>513</v>
      </c>
      <c r="B906">
        <v>2</v>
      </c>
      <c r="C906">
        <v>5</v>
      </c>
      <c r="D906">
        <v>0.05</v>
      </c>
      <c r="E906" t="s">
        <v>0</v>
      </c>
      <c r="F906">
        <v>778</v>
      </c>
      <c r="G906">
        <v>0</v>
      </c>
      <c r="H906">
        <v>586.66</v>
      </c>
      <c r="I906" s="52">
        <v>1</v>
      </c>
      <c r="J906" s="59">
        <f>IF(Model_Time!$F906="---","---",(Model_Time!$F906/K906)-1)</f>
        <v>0</v>
      </c>
      <c r="K906" s="20">
        <f>IF(AND(Model_Time!$B906=0,Model_Time!$C906=0),Model_Time!$F906,K905)</f>
        <v>778</v>
      </c>
    </row>
    <row r="907" spans="1:11" x14ac:dyDescent="0.3">
      <c r="A907" t="s">
        <v>513</v>
      </c>
      <c r="B907">
        <v>2</v>
      </c>
      <c r="C907">
        <v>5</v>
      </c>
      <c r="D907">
        <v>0.1</v>
      </c>
      <c r="E907" t="s">
        <v>0</v>
      </c>
      <c r="F907">
        <v>778</v>
      </c>
      <c r="G907">
        <v>0</v>
      </c>
      <c r="H907">
        <v>408.82</v>
      </c>
      <c r="I907" s="52">
        <v>0.93100000000000005</v>
      </c>
      <c r="J907" s="59">
        <f>IF(Model_Time!$F907="---","---",(Model_Time!$F907/K907)-1)</f>
        <v>0</v>
      </c>
      <c r="K907" s="20">
        <f>IF(AND(Model_Time!$B907=0,Model_Time!$C907=0),Model_Time!$F907,K906)</f>
        <v>778</v>
      </c>
    </row>
    <row r="908" spans="1:11" x14ac:dyDescent="0.3">
      <c r="A908" t="s">
        <v>513</v>
      </c>
      <c r="B908">
        <v>2</v>
      </c>
      <c r="C908">
        <v>5</v>
      </c>
      <c r="D908">
        <v>0.15</v>
      </c>
      <c r="E908" t="s">
        <v>0</v>
      </c>
      <c r="F908">
        <v>778</v>
      </c>
      <c r="G908">
        <v>0</v>
      </c>
      <c r="H908">
        <v>193.07</v>
      </c>
      <c r="I908" s="52">
        <v>1</v>
      </c>
      <c r="J908" s="59">
        <f>IF(Model_Time!$F908="---","---",(Model_Time!$F908/K908)-1)</f>
        <v>0</v>
      </c>
      <c r="K908" s="20">
        <f>IF(AND(Model_Time!$B908=0,Model_Time!$C908=0),Model_Time!$F908,K907)</f>
        <v>778</v>
      </c>
    </row>
    <row r="909" spans="1:11" x14ac:dyDescent="0.3">
      <c r="A909" t="s">
        <v>513</v>
      </c>
      <c r="B909">
        <v>2</v>
      </c>
      <c r="C909">
        <v>5</v>
      </c>
      <c r="D909">
        <v>0.2</v>
      </c>
      <c r="E909" t="s">
        <v>0</v>
      </c>
      <c r="F909">
        <v>778</v>
      </c>
      <c r="G909">
        <v>0</v>
      </c>
      <c r="H909">
        <v>91.53</v>
      </c>
      <c r="I909" s="52">
        <v>1</v>
      </c>
      <c r="J909" s="59">
        <f>IF(Model_Time!$F909="---","---",(Model_Time!$F909/K909)-1)</f>
        <v>0</v>
      </c>
      <c r="K909" s="20">
        <f>IF(AND(Model_Time!$B909=0,Model_Time!$C909=0),Model_Time!$F909,K908)</f>
        <v>778</v>
      </c>
    </row>
    <row r="910" spans="1:11" x14ac:dyDescent="0.3">
      <c r="A910" t="s">
        <v>513</v>
      </c>
      <c r="B910">
        <v>2</v>
      </c>
      <c r="C910">
        <v>10</v>
      </c>
      <c r="D910">
        <v>0.05</v>
      </c>
      <c r="E910" t="s">
        <v>0</v>
      </c>
      <c r="F910">
        <v>778</v>
      </c>
      <c r="G910">
        <v>0</v>
      </c>
      <c r="H910">
        <v>474.68</v>
      </c>
      <c r="I910" s="52">
        <v>0.93</v>
      </c>
      <c r="J910" s="59">
        <f>IF(Model_Time!$F910="---","---",(Model_Time!$F910/K910)-1)</f>
        <v>0</v>
      </c>
      <c r="K910" s="20">
        <f>IF(AND(Model_Time!$B910=0,Model_Time!$C910=0),Model_Time!$F910,K909)</f>
        <v>778</v>
      </c>
    </row>
    <row r="911" spans="1:11" x14ac:dyDescent="0.3">
      <c r="A911" t="s">
        <v>513</v>
      </c>
      <c r="B911">
        <v>2</v>
      </c>
      <c r="C911">
        <v>10</v>
      </c>
      <c r="D911">
        <v>0.1</v>
      </c>
      <c r="E911" t="s">
        <v>0</v>
      </c>
      <c r="F911">
        <v>778</v>
      </c>
      <c r="G911">
        <v>0</v>
      </c>
      <c r="H911">
        <v>192.44</v>
      </c>
      <c r="I911" s="52">
        <v>0.93100000000000005</v>
      </c>
      <c r="J911" s="59">
        <f>IF(Model_Time!$F911="---","---",(Model_Time!$F911/K911)-1)</f>
        <v>0</v>
      </c>
      <c r="K911" s="20">
        <f>IF(AND(Model_Time!$B911=0,Model_Time!$C911=0),Model_Time!$F911,K910)</f>
        <v>778</v>
      </c>
    </row>
    <row r="912" spans="1:11" x14ac:dyDescent="0.3">
      <c r="A912" t="s">
        <v>513</v>
      </c>
      <c r="B912">
        <v>2</v>
      </c>
      <c r="C912">
        <v>10</v>
      </c>
      <c r="D912">
        <v>0.15</v>
      </c>
      <c r="E912" t="s">
        <v>0</v>
      </c>
      <c r="F912">
        <v>778</v>
      </c>
      <c r="G912">
        <v>0</v>
      </c>
      <c r="H912">
        <v>259.62</v>
      </c>
      <c r="I912" s="52">
        <v>1</v>
      </c>
      <c r="J912" s="59">
        <f>IF(Model_Time!$F912="---","---",(Model_Time!$F912/K912)-1)</f>
        <v>0</v>
      </c>
      <c r="K912" s="20">
        <f>IF(AND(Model_Time!$B912=0,Model_Time!$C912=0),Model_Time!$F912,K911)</f>
        <v>778</v>
      </c>
    </row>
    <row r="913" spans="1:11" x14ac:dyDescent="0.3">
      <c r="A913" t="s">
        <v>513</v>
      </c>
      <c r="B913">
        <v>2</v>
      </c>
      <c r="C913">
        <v>10</v>
      </c>
      <c r="D913">
        <v>0.2</v>
      </c>
      <c r="E913" t="s">
        <v>0</v>
      </c>
      <c r="F913">
        <v>790</v>
      </c>
      <c r="G913">
        <v>0</v>
      </c>
      <c r="H913">
        <v>935.85</v>
      </c>
      <c r="I913" s="52">
        <v>1</v>
      </c>
      <c r="J913" s="59">
        <f>IF(Model_Time!$F913="---","---",(Model_Time!$F913/K913)-1)</f>
        <v>1.5424164524421524E-2</v>
      </c>
      <c r="K913" s="20">
        <f>IF(AND(Model_Time!$B913=0,Model_Time!$C913=0),Model_Time!$F913,K912)</f>
        <v>778</v>
      </c>
    </row>
    <row r="914" spans="1:11" x14ac:dyDescent="0.3">
      <c r="A914" t="s">
        <v>513</v>
      </c>
      <c r="B914">
        <v>2</v>
      </c>
      <c r="C914">
        <v>25</v>
      </c>
      <c r="D914">
        <v>0.05</v>
      </c>
      <c r="E914" t="s">
        <v>0</v>
      </c>
      <c r="F914">
        <v>778</v>
      </c>
      <c r="G914">
        <v>0</v>
      </c>
      <c r="H914">
        <v>286.51</v>
      </c>
      <c r="I914" s="52">
        <v>0</v>
      </c>
      <c r="J914" s="59">
        <f>IF(Model_Time!$F914="---","---",(Model_Time!$F914/K914)-1)</f>
        <v>0</v>
      </c>
      <c r="K914" s="20">
        <f>IF(AND(Model_Time!$B914=0,Model_Time!$C914=0),Model_Time!$F914,K913)</f>
        <v>778</v>
      </c>
    </row>
    <row r="915" spans="1:11" x14ac:dyDescent="0.3">
      <c r="A915" t="s">
        <v>513</v>
      </c>
      <c r="B915">
        <v>2</v>
      </c>
      <c r="C915">
        <v>25</v>
      </c>
      <c r="D915">
        <v>0.1</v>
      </c>
      <c r="E915" t="s">
        <v>0</v>
      </c>
      <c r="F915">
        <v>790</v>
      </c>
      <c r="G915">
        <v>0</v>
      </c>
      <c r="H915">
        <v>1256.75</v>
      </c>
      <c r="I915" s="52">
        <v>0.218</v>
      </c>
      <c r="J915" s="59">
        <f>IF(Model_Time!$F915="---","---",(Model_Time!$F915/K915)-1)</f>
        <v>1.5424164524421524E-2</v>
      </c>
      <c r="K915" s="20">
        <f>IF(AND(Model_Time!$B915=0,Model_Time!$C915=0),Model_Time!$F915,K914)</f>
        <v>778</v>
      </c>
    </row>
    <row r="916" spans="1:11" x14ac:dyDescent="0.3">
      <c r="A916" t="s">
        <v>513</v>
      </c>
      <c r="B916">
        <v>2</v>
      </c>
      <c r="C916">
        <v>25</v>
      </c>
      <c r="D916">
        <v>0.15</v>
      </c>
      <c r="E916" t="s">
        <v>0</v>
      </c>
      <c r="F916">
        <v>801</v>
      </c>
      <c r="G916">
        <v>0</v>
      </c>
      <c r="H916">
        <v>213.28</v>
      </c>
      <c r="I916" s="52">
        <v>0.80600000000000005</v>
      </c>
      <c r="J916" s="59">
        <f>IF(Model_Time!$F916="---","---",(Model_Time!$F916/K916)-1)</f>
        <v>2.9562982005141292E-2</v>
      </c>
      <c r="K916" s="20">
        <f>IF(AND(Model_Time!$B916=0,Model_Time!$C916=0),Model_Time!$F916,K915)</f>
        <v>778</v>
      </c>
    </row>
    <row r="917" spans="1:11" x14ac:dyDescent="0.3">
      <c r="A917" t="s">
        <v>513</v>
      </c>
      <c r="B917">
        <v>2</v>
      </c>
      <c r="C917">
        <v>25</v>
      </c>
      <c r="D917">
        <v>0.2</v>
      </c>
      <c r="E917" t="s">
        <v>1</v>
      </c>
      <c r="F917">
        <v>915</v>
      </c>
      <c r="G917">
        <v>7.78</v>
      </c>
      <c r="H917">
        <v>3600.07</v>
      </c>
      <c r="I917" s="52">
        <v>1</v>
      </c>
      <c r="J917" s="59">
        <f>IF(Model_Time!$F917="---","---",(Model_Time!$F917/K917)-1)</f>
        <v>0.17609254498714644</v>
      </c>
      <c r="K917" s="20">
        <f>IF(AND(Model_Time!$B917=0,Model_Time!$C917=0),Model_Time!$F917,K916)</f>
        <v>778</v>
      </c>
    </row>
    <row r="918" spans="1:11" x14ac:dyDescent="0.3">
      <c r="A918" t="s">
        <v>513</v>
      </c>
      <c r="B918">
        <v>2</v>
      </c>
      <c r="C918">
        <v>50</v>
      </c>
      <c r="D918">
        <v>0.05</v>
      </c>
      <c r="E918" t="s">
        <v>0</v>
      </c>
      <c r="F918">
        <v>790</v>
      </c>
      <c r="G918">
        <v>0</v>
      </c>
      <c r="H918">
        <v>1099.6500000000001</v>
      </c>
      <c r="I918" s="52">
        <v>0</v>
      </c>
      <c r="J918" s="59">
        <f>IF(Model_Time!$F918="---","---",(Model_Time!$F918/K918)-1)</f>
        <v>1.5424164524421524E-2</v>
      </c>
      <c r="K918" s="20">
        <f>IF(AND(Model_Time!$B918=0,Model_Time!$C918=0),Model_Time!$F918,K917)</f>
        <v>778</v>
      </c>
    </row>
    <row r="919" spans="1:11" x14ac:dyDescent="0.3">
      <c r="A919" t="s">
        <v>513</v>
      </c>
      <c r="B919">
        <v>2</v>
      </c>
      <c r="C919">
        <v>50</v>
      </c>
      <c r="D919">
        <v>0.1</v>
      </c>
      <c r="E919" t="s">
        <v>0</v>
      </c>
      <c r="F919">
        <v>825</v>
      </c>
      <c r="G919">
        <v>0</v>
      </c>
      <c r="H919">
        <v>1207.5899999999999</v>
      </c>
      <c r="I919" s="52">
        <v>1E-3</v>
      </c>
      <c r="J919" s="59">
        <f>IF(Model_Time!$F919="---","---",(Model_Time!$F919/K919)-1)</f>
        <v>6.0411311053984562E-2</v>
      </c>
      <c r="K919" s="20">
        <f>IF(AND(Model_Time!$B919=0,Model_Time!$C919=0),Model_Time!$F919,K918)</f>
        <v>778</v>
      </c>
    </row>
    <row r="920" spans="1:11" x14ac:dyDescent="0.3">
      <c r="A920" t="s">
        <v>513</v>
      </c>
      <c r="B920">
        <v>2</v>
      </c>
      <c r="C920">
        <v>50</v>
      </c>
      <c r="D920">
        <v>0.15</v>
      </c>
      <c r="E920" t="s">
        <v>2</v>
      </c>
      <c r="F920" t="s">
        <v>3</v>
      </c>
      <c r="G920" t="s">
        <v>3</v>
      </c>
      <c r="H920">
        <v>3600.31</v>
      </c>
      <c r="J920" s="59" t="str">
        <f>IF(Model_Time!$F920="---","---",(Model_Time!$F920/K920)-1)</f>
        <v>---</v>
      </c>
      <c r="K920" s="20">
        <f>IF(AND(Model_Time!$B920=0,Model_Time!$C920=0),Model_Time!$F920,K919)</f>
        <v>778</v>
      </c>
    </row>
    <row r="921" spans="1:11" x14ac:dyDescent="0.3">
      <c r="A921" t="s">
        <v>513</v>
      </c>
      <c r="B921">
        <v>2</v>
      </c>
      <c r="C921">
        <v>50</v>
      </c>
      <c r="D921">
        <v>0.2</v>
      </c>
      <c r="E921" t="s">
        <v>4</v>
      </c>
      <c r="F921" t="s">
        <v>3</v>
      </c>
      <c r="G921" t="s">
        <v>3</v>
      </c>
      <c r="H921">
        <v>0.47</v>
      </c>
      <c r="J921" s="59" t="str">
        <f>IF(Model_Time!$F921="---","---",(Model_Time!$F921/K921)-1)</f>
        <v>---</v>
      </c>
      <c r="K921" s="20">
        <f>IF(AND(Model_Time!$B921=0,Model_Time!$C921=0),Model_Time!$F921,K920)</f>
        <v>778</v>
      </c>
    </row>
    <row r="922" spans="1:11" x14ac:dyDescent="0.3">
      <c r="A922" t="s">
        <v>513</v>
      </c>
      <c r="B922">
        <v>3</v>
      </c>
      <c r="C922">
        <v>0</v>
      </c>
      <c r="D922">
        <v>0.05</v>
      </c>
      <c r="E922" t="s">
        <v>4</v>
      </c>
      <c r="F922" t="s">
        <v>3</v>
      </c>
      <c r="G922" t="s">
        <v>3</v>
      </c>
      <c r="H922">
        <v>0.27</v>
      </c>
      <c r="J922" s="59" t="str">
        <f>IF(Model_Time!$F922="---","---",(Model_Time!$F922/K922)-1)</f>
        <v>---</v>
      </c>
      <c r="K922" s="20">
        <f>IF(AND(Model_Time!$B922=0,Model_Time!$C922=0),Model_Time!$F922,K921)</f>
        <v>778</v>
      </c>
    </row>
    <row r="923" spans="1:11" x14ac:dyDescent="0.3">
      <c r="A923" t="s">
        <v>513</v>
      </c>
      <c r="B923">
        <v>3</v>
      </c>
      <c r="C923">
        <v>0</v>
      </c>
      <c r="D923">
        <v>0.1</v>
      </c>
      <c r="E923" t="s">
        <v>4</v>
      </c>
      <c r="F923" t="s">
        <v>3</v>
      </c>
      <c r="G923" t="s">
        <v>3</v>
      </c>
      <c r="H923">
        <v>0.34</v>
      </c>
      <c r="J923" s="59" t="str">
        <f>IF(Model_Time!$F923="---","---",(Model_Time!$F923/K923)-1)</f>
        <v>---</v>
      </c>
      <c r="K923" s="20">
        <f>IF(AND(Model_Time!$B923=0,Model_Time!$C923=0),Model_Time!$F923,K922)</f>
        <v>778</v>
      </c>
    </row>
    <row r="924" spans="1:11" x14ac:dyDescent="0.3">
      <c r="A924" t="s">
        <v>513</v>
      </c>
      <c r="B924">
        <v>3</v>
      </c>
      <c r="C924">
        <v>0</v>
      </c>
      <c r="D924">
        <v>0.15</v>
      </c>
      <c r="E924" t="s">
        <v>4</v>
      </c>
      <c r="F924" t="s">
        <v>3</v>
      </c>
      <c r="G924" t="s">
        <v>3</v>
      </c>
      <c r="H924">
        <v>0.23</v>
      </c>
      <c r="J924" s="59" t="str">
        <f>IF(Model_Time!$F924="---","---",(Model_Time!$F924/K924)-1)</f>
        <v>---</v>
      </c>
      <c r="K924" s="20">
        <f>IF(AND(Model_Time!$B924=0,Model_Time!$C924=0),Model_Time!$F924,K923)</f>
        <v>778</v>
      </c>
    </row>
    <row r="925" spans="1:11" x14ac:dyDescent="0.3">
      <c r="A925" t="s">
        <v>513</v>
      </c>
      <c r="B925">
        <v>3</v>
      </c>
      <c r="C925">
        <v>0</v>
      </c>
      <c r="D925">
        <v>0.2</v>
      </c>
      <c r="E925" t="s">
        <v>4</v>
      </c>
      <c r="F925" t="s">
        <v>3</v>
      </c>
      <c r="G925" t="s">
        <v>3</v>
      </c>
      <c r="H925">
        <v>0.3</v>
      </c>
      <c r="J925" s="59" t="str">
        <f>IF(Model_Time!$F925="---","---",(Model_Time!$F925/K925)-1)</f>
        <v>---</v>
      </c>
      <c r="K925" s="20">
        <f>IF(AND(Model_Time!$B925=0,Model_Time!$C925=0),Model_Time!$F925,K924)</f>
        <v>778</v>
      </c>
    </row>
    <row r="926" spans="1:11" x14ac:dyDescent="0.3">
      <c r="A926" t="s">
        <v>513</v>
      </c>
      <c r="B926">
        <v>3</v>
      </c>
      <c r="C926">
        <v>10</v>
      </c>
      <c r="D926">
        <v>0.05</v>
      </c>
      <c r="E926" t="s">
        <v>4</v>
      </c>
      <c r="F926" t="s">
        <v>3</v>
      </c>
      <c r="G926" t="s">
        <v>3</v>
      </c>
      <c r="H926">
        <v>0.33</v>
      </c>
      <c r="J926" s="59" t="str">
        <f>IF(Model_Time!$F926="---","---",(Model_Time!$F926/K926)-1)</f>
        <v>---</v>
      </c>
      <c r="K926" s="20">
        <f>IF(AND(Model_Time!$B926=0,Model_Time!$C926=0),Model_Time!$F926,K925)</f>
        <v>778</v>
      </c>
    </row>
    <row r="927" spans="1:11" x14ac:dyDescent="0.3">
      <c r="A927" t="s">
        <v>513</v>
      </c>
      <c r="B927">
        <v>3</v>
      </c>
      <c r="C927">
        <v>10</v>
      </c>
      <c r="D927">
        <v>0.1</v>
      </c>
      <c r="E927" t="s">
        <v>4</v>
      </c>
      <c r="F927" t="s">
        <v>3</v>
      </c>
      <c r="G927" t="s">
        <v>3</v>
      </c>
      <c r="H927">
        <v>0.26</v>
      </c>
      <c r="J927" s="59" t="str">
        <f>IF(Model_Time!$F927="---","---",(Model_Time!$F927/K927)-1)</f>
        <v>---</v>
      </c>
      <c r="K927" s="20">
        <f>IF(AND(Model_Time!$B927=0,Model_Time!$C927=0),Model_Time!$F927,K926)</f>
        <v>778</v>
      </c>
    </row>
    <row r="928" spans="1:11" x14ac:dyDescent="0.3">
      <c r="A928" t="s">
        <v>513</v>
      </c>
      <c r="B928">
        <v>3</v>
      </c>
      <c r="C928">
        <v>10</v>
      </c>
      <c r="D928">
        <v>0.15</v>
      </c>
      <c r="E928" t="s">
        <v>4</v>
      </c>
      <c r="F928" t="s">
        <v>3</v>
      </c>
      <c r="G928" t="s">
        <v>3</v>
      </c>
      <c r="H928">
        <v>0.24</v>
      </c>
      <c r="J928" s="59" t="str">
        <f>IF(Model_Time!$F928="---","---",(Model_Time!$F928/K928)-1)</f>
        <v>---</v>
      </c>
      <c r="K928" s="20">
        <f>IF(AND(Model_Time!$B928=0,Model_Time!$C928=0),Model_Time!$F928,K927)</f>
        <v>778</v>
      </c>
    </row>
    <row r="929" spans="1:11" x14ac:dyDescent="0.3">
      <c r="A929" t="s">
        <v>513</v>
      </c>
      <c r="B929">
        <v>3</v>
      </c>
      <c r="C929">
        <v>10</v>
      </c>
      <c r="D929">
        <v>0.2</v>
      </c>
      <c r="E929" t="s">
        <v>4</v>
      </c>
      <c r="F929" t="s">
        <v>3</v>
      </c>
      <c r="G929" t="s">
        <v>3</v>
      </c>
      <c r="H929">
        <v>0.28999999999999998</v>
      </c>
      <c r="J929" s="59" t="str">
        <f>IF(Model_Time!$F929="---","---",(Model_Time!$F929/K929)-1)</f>
        <v>---</v>
      </c>
      <c r="K929" s="20">
        <f>IF(AND(Model_Time!$B929=0,Model_Time!$C929=0),Model_Time!$F929,K928)</f>
        <v>778</v>
      </c>
    </row>
    <row r="930" spans="1:11" x14ac:dyDescent="0.3">
      <c r="A930" t="s">
        <v>513</v>
      </c>
      <c r="B930">
        <v>3</v>
      </c>
      <c r="C930">
        <v>25</v>
      </c>
      <c r="D930">
        <v>0.05</v>
      </c>
      <c r="E930" t="s">
        <v>4</v>
      </c>
      <c r="F930" t="s">
        <v>3</v>
      </c>
      <c r="G930" t="s">
        <v>3</v>
      </c>
      <c r="H930">
        <v>0.27</v>
      </c>
      <c r="J930" s="59" t="str">
        <f>IF(Model_Time!$F930="---","---",(Model_Time!$F930/K930)-1)</f>
        <v>---</v>
      </c>
      <c r="K930" s="20">
        <f>IF(AND(Model_Time!$B930=0,Model_Time!$C930=0),Model_Time!$F930,K929)</f>
        <v>778</v>
      </c>
    </row>
    <row r="931" spans="1:11" x14ac:dyDescent="0.3">
      <c r="A931" t="s">
        <v>513</v>
      </c>
      <c r="B931">
        <v>3</v>
      </c>
      <c r="C931">
        <v>25</v>
      </c>
      <c r="D931">
        <v>0.1</v>
      </c>
      <c r="E931" t="s">
        <v>4</v>
      </c>
      <c r="F931" t="s">
        <v>3</v>
      </c>
      <c r="G931" t="s">
        <v>3</v>
      </c>
      <c r="H931">
        <v>0.24</v>
      </c>
      <c r="J931" s="59" t="str">
        <f>IF(Model_Time!$F931="---","---",(Model_Time!$F931/K931)-1)</f>
        <v>---</v>
      </c>
      <c r="K931" s="20">
        <f>IF(AND(Model_Time!$B931=0,Model_Time!$C931=0),Model_Time!$F931,K930)</f>
        <v>778</v>
      </c>
    </row>
    <row r="932" spans="1:11" x14ac:dyDescent="0.3">
      <c r="A932" t="s">
        <v>513</v>
      </c>
      <c r="B932">
        <v>3</v>
      </c>
      <c r="C932">
        <v>25</v>
      </c>
      <c r="D932">
        <v>0.15</v>
      </c>
      <c r="E932" t="s">
        <v>4</v>
      </c>
      <c r="F932" t="s">
        <v>3</v>
      </c>
      <c r="G932" t="s">
        <v>3</v>
      </c>
      <c r="H932">
        <v>0.3</v>
      </c>
      <c r="J932" s="59" t="str">
        <f>IF(Model_Time!$F932="---","---",(Model_Time!$F932/K932)-1)</f>
        <v>---</v>
      </c>
      <c r="K932" s="20">
        <f>IF(AND(Model_Time!$B932=0,Model_Time!$C932=0),Model_Time!$F932,K931)</f>
        <v>778</v>
      </c>
    </row>
    <row r="933" spans="1:11" x14ac:dyDescent="0.3">
      <c r="A933" t="s">
        <v>513</v>
      </c>
      <c r="B933">
        <v>3</v>
      </c>
      <c r="C933">
        <v>25</v>
      </c>
      <c r="D933">
        <v>0.2</v>
      </c>
      <c r="E933" t="s">
        <v>4</v>
      </c>
      <c r="F933" t="s">
        <v>3</v>
      </c>
      <c r="G933" t="s">
        <v>3</v>
      </c>
      <c r="H933">
        <v>0.23</v>
      </c>
      <c r="J933" s="59" t="str">
        <f>IF(Model_Time!$F933="---","---",(Model_Time!$F933/K933)-1)</f>
        <v>---</v>
      </c>
      <c r="K933" s="20">
        <f>IF(AND(Model_Time!$B933=0,Model_Time!$C933=0),Model_Time!$F933,K932)</f>
        <v>778</v>
      </c>
    </row>
    <row r="934" spans="1:11" x14ac:dyDescent="0.3">
      <c r="A934" t="s">
        <v>513</v>
      </c>
      <c r="B934">
        <v>3</v>
      </c>
      <c r="C934">
        <v>50</v>
      </c>
      <c r="D934">
        <v>0.05</v>
      </c>
      <c r="E934" t="s">
        <v>4</v>
      </c>
      <c r="F934" t="s">
        <v>3</v>
      </c>
      <c r="G934" t="s">
        <v>3</v>
      </c>
      <c r="H934">
        <v>0.32</v>
      </c>
      <c r="J934" s="59" t="str">
        <f>IF(Model_Time!$F934="---","---",(Model_Time!$F934/K934)-1)</f>
        <v>---</v>
      </c>
      <c r="K934" s="20">
        <f>IF(AND(Model_Time!$B934=0,Model_Time!$C934=0),Model_Time!$F934,K933)</f>
        <v>778</v>
      </c>
    </row>
    <row r="935" spans="1:11" x14ac:dyDescent="0.3">
      <c r="A935" t="s">
        <v>513</v>
      </c>
      <c r="B935">
        <v>3</v>
      </c>
      <c r="C935">
        <v>50</v>
      </c>
      <c r="D935">
        <v>0.1</v>
      </c>
      <c r="E935" t="s">
        <v>4</v>
      </c>
      <c r="F935" t="s">
        <v>3</v>
      </c>
      <c r="G935" t="s">
        <v>3</v>
      </c>
      <c r="H935">
        <v>0.31</v>
      </c>
      <c r="J935" s="59" t="str">
        <f>IF(Model_Time!$F935="---","---",(Model_Time!$F935/K935)-1)</f>
        <v>---</v>
      </c>
      <c r="K935" s="20">
        <f>IF(AND(Model_Time!$B935=0,Model_Time!$C935=0),Model_Time!$F935,K934)</f>
        <v>778</v>
      </c>
    </row>
    <row r="936" spans="1:11" x14ac:dyDescent="0.3">
      <c r="A936" t="s">
        <v>513</v>
      </c>
      <c r="B936">
        <v>3</v>
      </c>
      <c r="C936">
        <v>50</v>
      </c>
      <c r="D936">
        <v>0.15</v>
      </c>
      <c r="E936" t="s">
        <v>4</v>
      </c>
      <c r="F936" t="s">
        <v>3</v>
      </c>
      <c r="G936" t="s">
        <v>3</v>
      </c>
      <c r="H936">
        <v>0.3</v>
      </c>
      <c r="J936" s="59" t="str">
        <f>IF(Model_Time!$F936="---","---",(Model_Time!$F936/K936)-1)</f>
        <v>---</v>
      </c>
      <c r="K936" s="20">
        <f>IF(AND(Model_Time!$B936=0,Model_Time!$C936=0),Model_Time!$F936,K935)</f>
        <v>778</v>
      </c>
    </row>
    <row r="937" spans="1:11" x14ac:dyDescent="0.3">
      <c r="A937" t="s">
        <v>513</v>
      </c>
      <c r="B937">
        <v>3</v>
      </c>
      <c r="C937">
        <v>50</v>
      </c>
      <c r="D937">
        <v>0.2</v>
      </c>
      <c r="E937" t="s">
        <v>4</v>
      </c>
      <c r="F937" t="s">
        <v>3</v>
      </c>
      <c r="G937" t="s">
        <v>3</v>
      </c>
      <c r="H937">
        <v>0.28000000000000003</v>
      </c>
      <c r="J937" s="59" t="str">
        <f>IF(Model_Time!$F937="---","---",(Model_Time!$F937/K937)-1)</f>
        <v>---</v>
      </c>
      <c r="K937" s="20">
        <f>IF(AND(Model_Time!$B937=0,Model_Time!$C937=0),Model_Time!$F937,K936)</f>
        <v>778</v>
      </c>
    </row>
    <row r="938" spans="1:11" x14ac:dyDescent="0.3">
      <c r="A938" t="s">
        <v>527</v>
      </c>
      <c r="B938">
        <v>0</v>
      </c>
      <c r="C938">
        <v>0</v>
      </c>
      <c r="D938">
        <v>0.05</v>
      </c>
      <c r="E938" t="s">
        <v>0</v>
      </c>
      <c r="F938">
        <v>954</v>
      </c>
      <c r="G938">
        <v>0</v>
      </c>
      <c r="H938">
        <v>730.8</v>
      </c>
      <c r="I938" s="52">
        <v>0.97299999999999998</v>
      </c>
      <c r="J938" s="59">
        <f>IF(Model_Time!$F938="---","---",(Model_Time!$F938/K938)-1)</f>
        <v>0</v>
      </c>
      <c r="K938" s="20">
        <f>IF(AND(Model_Time!$B938=0,Model_Time!$C938=0),Model_Time!$F938,K937)</f>
        <v>954</v>
      </c>
    </row>
    <row r="939" spans="1:11" x14ac:dyDescent="0.3">
      <c r="A939" t="s">
        <v>527</v>
      </c>
      <c r="B939">
        <v>0</v>
      </c>
      <c r="C939">
        <v>0</v>
      </c>
      <c r="D939">
        <v>0.1</v>
      </c>
      <c r="E939" t="s">
        <v>0</v>
      </c>
      <c r="F939">
        <v>954</v>
      </c>
      <c r="G939">
        <v>0</v>
      </c>
      <c r="H939">
        <v>725.65</v>
      </c>
      <c r="I939" s="52">
        <v>1</v>
      </c>
      <c r="J939" s="59">
        <f>IF(Model_Time!$F939="---","---",(Model_Time!$F939/K939)-1)</f>
        <v>0</v>
      </c>
      <c r="K939" s="20">
        <f>IF(AND(Model_Time!$B939=0,Model_Time!$C939=0),Model_Time!$F939,K938)</f>
        <v>954</v>
      </c>
    </row>
    <row r="940" spans="1:11" x14ac:dyDescent="0.3">
      <c r="A940" t="s">
        <v>527</v>
      </c>
      <c r="B940">
        <v>0</v>
      </c>
      <c r="C940">
        <v>0</v>
      </c>
      <c r="D940">
        <v>0.15</v>
      </c>
      <c r="E940" t="s">
        <v>0</v>
      </c>
      <c r="F940">
        <v>954</v>
      </c>
      <c r="G940">
        <v>0</v>
      </c>
      <c r="H940">
        <v>746.35</v>
      </c>
      <c r="I940" s="52">
        <v>1</v>
      </c>
      <c r="J940" s="59">
        <f>IF(Model_Time!$F940="---","---",(Model_Time!$F940/K940)-1)</f>
        <v>0</v>
      </c>
      <c r="K940" s="20">
        <f>IF(AND(Model_Time!$B940=0,Model_Time!$C940=0),Model_Time!$F940,K939)</f>
        <v>954</v>
      </c>
    </row>
    <row r="941" spans="1:11" x14ac:dyDescent="0.3">
      <c r="A941" t="s">
        <v>527</v>
      </c>
      <c r="B941">
        <v>0</v>
      </c>
      <c r="C941">
        <v>0</v>
      </c>
      <c r="D941">
        <v>0.2</v>
      </c>
      <c r="E941" t="s">
        <v>0</v>
      </c>
      <c r="F941">
        <v>954</v>
      </c>
      <c r="G941">
        <v>0</v>
      </c>
      <c r="H941">
        <v>748.81</v>
      </c>
      <c r="I941" s="52">
        <v>1</v>
      </c>
      <c r="J941" s="59">
        <f>IF(Model_Time!$F941="---","---",(Model_Time!$F941/K941)-1)</f>
        <v>0</v>
      </c>
      <c r="K941" s="20">
        <f>IF(AND(Model_Time!$B941=0,Model_Time!$C941=0),Model_Time!$F941,K940)</f>
        <v>954</v>
      </c>
    </row>
    <row r="942" spans="1:11" x14ac:dyDescent="0.3">
      <c r="A942" t="s">
        <v>527</v>
      </c>
      <c r="B942">
        <v>1</v>
      </c>
      <c r="C942">
        <v>5</v>
      </c>
      <c r="D942">
        <v>0.05</v>
      </c>
      <c r="E942" t="s">
        <v>0</v>
      </c>
      <c r="F942">
        <v>954</v>
      </c>
      <c r="G942">
        <v>0</v>
      </c>
      <c r="H942">
        <v>1069.22</v>
      </c>
      <c r="I942" s="52">
        <v>0.97299999999999998</v>
      </c>
      <c r="J942" s="59">
        <f>IF(Model_Time!$F942="---","---",(Model_Time!$F942/K942)-1)</f>
        <v>0</v>
      </c>
      <c r="K942" s="20">
        <f>IF(AND(Model_Time!$B942=0,Model_Time!$C942=0),Model_Time!$F942,K941)</f>
        <v>954</v>
      </c>
    </row>
    <row r="943" spans="1:11" x14ac:dyDescent="0.3">
      <c r="A943" t="s">
        <v>527</v>
      </c>
      <c r="B943">
        <v>1</v>
      </c>
      <c r="C943">
        <v>5</v>
      </c>
      <c r="D943">
        <v>0.1</v>
      </c>
      <c r="E943" t="s">
        <v>0</v>
      </c>
      <c r="F943">
        <v>954</v>
      </c>
      <c r="G943">
        <v>0</v>
      </c>
      <c r="H943">
        <v>869.37</v>
      </c>
      <c r="I943" s="52">
        <v>1</v>
      </c>
      <c r="J943" s="59">
        <f>IF(Model_Time!$F943="---","---",(Model_Time!$F943/K943)-1)</f>
        <v>0</v>
      </c>
      <c r="K943" s="20">
        <f>IF(AND(Model_Time!$B943=0,Model_Time!$C943=0),Model_Time!$F943,K942)</f>
        <v>954</v>
      </c>
    </row>
    <row r="944" spans="1:11" x14ac:dyDescent="0.3">
      <c r="A944" t="s">
        <v>527</v>
      </c>
      <c r="B944">
        <v>1</v>
      </c>
      <c r="C944">
        <v>5</v>
      </c>
      <c r="D944">
        <v>0.15</v>
      </c>
      <c r="E944" t="s">
        <v>0</v>
      </c>
      <c r="F944">
        <v>956</v>
      </c>
      <c r="G944">
        <v>0</v>
      </c>
      <c r="H944">
        <v>503.92</v>
      </c>
      <c r="I944" s="52">
        <v>1</v>
      </c>
      <c r="J944" s="59">
        <f>IF(Model_Time!$F944="---","---",(Model_Time!$F944/K944)-1)</f>
        <v>2.0964360587001352E-3</v>
      </c>
      <c r="K944" s="20">
        <f>IF(AND(Model_Time!$B944=0,Model_Time!$C944=0),Model_Time!$F944,K943)</f>
        <v>954</v>
      </c>
    </row>
    <row r="945" spans="1:11" x14ac:dyDescent="0.3">
      <c r="A945" t="s">
        <v>527</v>
      </c>
      <c r="B945">
        <v>1</v>
      </c>
      <c r="C945">
        <v>5</v>
      </c>
      <c r="D945">
        <v>0.2</v>
      </c>
      <c r="E945" t="s">
        <v>0</v>
      </c>
      <c r="F945">
        <v>960</v>
      </c>
      <c r="G945">
        <v>0</v>
      </c>
      <c r="H945">
        <v>665.41</v>
      </c>
      <c r="I945" s="52">
        <v>1</v>
      </c>
      <c r="J945" s="59">
        <f>IF(Model_Time!$F945="---","---",(Model_Time!$F945/K945)-1)</f>
        <v>6.2893081761006275E-3</v>
      </c>
      <c r="K945" s="20">
        <f>IF(AND(Model_Time!$B945=0,Model_Time!$C945=0),Model_Time!$F945,K944)</f>
        <v>954</v>
      </c>
    </row>
    <row r="946" spans="1:11" x14ac:dyDescent="0.3">
      <c r="A946" t="s">
        <v>527</v>
      </c>
      <c r="B946">
        <v>1</v>
      </c>
      <c r="C946">
        <v>10</v>
      </c>
      <c r="D946">
        <v>0.05</v>
      </c>
      <c r="E946" t="s">
        <v>0</v>
      </c>
      <c r="F946">
        <v>954</v>
      </c>
      <c r="G946">
        <v>0</v>
      </c>
      <c r="H946">
        <v>1074.22</v>
      </c>
      <c r="I946" s="52">
        <v>0.97299999999999998</v>
      </c>
      <c r="J946" s="59">
        <f>IF(Model_Time!$F946="---","---",(Model_Time!$F946/K946)-1)</f>
        <v>0</v>
      </c>
      <c r="K946" s="20">
        <f>IF(AND(Model_Time!$B946=0,Model_Time!$C946=0),Model_Time!$F946,K945)</f>
        <v>954</v>
      </c>
    </row>
    <row r="947" spans="1:11" x14ac:dyDescent="0.3">
      <c r="A947" t="s">
        <v>527</v>
      </c>
      <c r="B947">
        <v>1</v>
      </c>
      <c r="C947">
        <v>10</v>
      </c>
      <c r="D947">
        <v>0.1</v>
      </c>
      <c r="E947" t="s">
        <v>0</v>
      </c>
      <c r="F947">
        <v>954</v>
      </c>
      <c r="G947">
        <v>0</v>
      </c>
      <c r="H947">
        <v>877.62</v>
      </c>
      <c r="I947" s="52">
        <v>1</v>
      </c>
      <c r="J947" s="59">
        <f>IF(Model_Time!$F947="---","---",(Model_Time!$F947/K947)-1)</f>
        <v>0</v>
      </c>
      <c r="K947" s="20">
        <f>IF(AND(Model_Time!$B947=0,Model_Time!$C947=0),Model_Time!$F947,K946)</f>
        <v>954</v>
      </c>
    </row>
    <row r="948" spans="1:11" x14ac:dyDescent="0.3">
      <c r="A948" t="s">
        <v>527</v>
      </c>
      <c r="B948">
        <v>1</v>
      </c>
      <c r="C948">
        <v>10</v>
      </c>
      <c r="D948">
        <v>0.15</v>
      </c>
      <c r="E948" t="s">
        <v>0</v>
      </c>
      <c r="F948">
        <v>956</v>
      </c>
      <c r="G948">
        <v>0</v>
      </c>
      <c r="H948">
        <v>505.55</v>
      </c>
      <c r="I948" s="52">
        <v>1</v>
      </c>
      <c r="J948" s="59">
        <f>IF(Model_Time!$F948="---","---",(Model_Time!$F948/K948)-1)</f>
        <v>2.0964360587001352E-3</v>
      </c>
      <c r="K948" s="20">
        <f>IF(AND(Model_Time!$B948=0,Model_Time!$C948=0),Model_Time!$F948,K947)</f>
        <v>954</v>
      </c>
    </row>
    <row r="949" spans="1:11" x14ac:dyDescent="0.3">
      <c r="A949" t="s">
        <v>527</v>
      </c>
      <c r="B949">
        <v>1</v>
      </c>
      <c r="C949">
        <v>10</v>
      </c>
      <c r="D949">
        <v>0.2</v>
      </c>
      <c r="E949" t="s">
        <v>0</v>
      </c>
      <c r="F949">
        <v>960</v>
      </c>
      <c r="G949">
        <v>0</v>
      </c>
      <c r="H949">
        <v>661.26</v>
      </c>
      <c r="I949" s="52">
        <v>1</v>
      </c>
      <c r="J949" s="59">
        <f>IF(Model_Time!$F949="---","---",(Model_Time!$F949/K949)-1)</f>
        <v>6.2893081761006275E-3</v>
      </c>
      <c r="K949" s="20">
        <f>IF(AND(Model_Time!$B949=0,Model_Time!$C949=0),Model_Time!$F949,K948)</f>
        <v>954</v>
      </c>
    </row>
    <row r="950" spans="1:11" x14ac:dyDescent="0.3">
      <c r="A950" t="s">
        <v>527</v>
      </c>
      <c r="B950">
        <v>1</v>
      </c>
      <c r="C950">
        <v>25</v>
      </c>
      <c r="D950">
        <v>0.05</v>
      </c>
      <c r="E950" t="s">
        <v>0</v>
      </c>
      <c r="F950">
        <v>956</v>
      </c>
      <c r="G950">
        <v>0</v>
      </c>
      <c r="H950">
        <v>1070.72</v>
      </c>
      <c r="I950" s="52">
        <v>0.46400000000000002</v>
      </c>
      <c r="J950" s="59">
        <f>IF(Model_Time!$F950="---","---",(Model_Time!$F950/K950)-1)</f>
        <v>2.0964360587001352E-3</v>
      </c>
      <c r="K950" s="20">
        <f>IF(AND(Model_Time!$B950=0,Model_Time!$C950=0),Model_Time!$F950,K949)</f>
        <v>954</v>
      </c>
    </row>
    <row r="951" spans="1:11" x14ac:dyDescent="0.3">
      <c r="A951" t="s">
        <v>527</v>
      </c>
      <c r="B951">
        <v>1</v>
      </c>
      <c r="C951">
        <v>25</v>
      </c>
      <c r="D951">
        <v>0.1</v>
      </c>
      <c r="E951" t="s">
        <v>0</v>
      </c>
      <c r="F951">
        <v>960</v>
      </c>
      <c r="G951">
        <v>0</v>
      </c>
      <c r="H951">
        <v>634.16</v>
      </c>
      <c r="I951" s="52">
        <v>0.47599999999999998</v>
      </c>
      <c r="J951" s="59">
        <f>IF(Model_Time!$F951="---","---",(Model_Time!$F951/K951)-1)</f>
        <v>6.2893081761006275E-3</v>
      </c>
      <c r="K951" s="20">
        <f>IF(AND(Model_Time!$B951=0,Model_Time!$C951=0),Model_Time!$F951,K950)</f>
        <v>954</v>
      </c>
    </row>
    <row r="952" spans="1:11" x14ac:dyDescent="0.3">
      <c r="A952" t="s">
        <v>527</v>
      </c>
      <c r="B952">
        <v>1</v>
      </c>
      <c r="C952">
        <v>25</v>
      </c>
      <c r="D952">
        <v>0.15</v>
      </c>
      <c r="E952" t="s">
        <v>0</v>
      </c>
      <c r="F952">
        <v>965</v>
      </c>
      <c r="G952">
        <v>0</v>
      </c>
      <c r="H952">
        <v>831.75</v>
      </c>
      <c r="I952" s="52">
        <v>0.72399999999999998</v>
      </c>
      <c r="J952" s="59">
        <f>IF(Model_Time!$F952="---","---",(Model_Time!$F952/K952)-1)</f>
        <v>1.1530398322851187E-2</v>
      </c>
      <c r="K952" s="20">
        <f>IF(AND(Model_Time!$B952=0,Model_Time!$C952=0),Model_Time!$F952,K951)</f>
        <v>954</v>
      </c>
    </row>
    <row r="953" spans="1:11" x14ac:dyDescent="0.3">
      <c r="A953" t="s">
        <v>527</v>
      </c>
      <c r="B953">
        <v>1</v>
      </c>
      <c r="C953">
        <v>25</v>
      </c>
      <c r="D953">
        <v>0.2</v>
      </c>
      <c r="E953" t="s">
        <v>0</v>
      </c>
      <c r="F953">
        <v>980</v>
      </c>
      <c r="G953">
        <v>0</v>
      </c>
      <c r="H953">
        <v>977.57</v>
      </c>
      <c r="I953" s="52">
        <v>0.99399999999999999</v>
      </c>
      <c r="J953" s="59">
        <f>IF(Model_Time!$F953="---","---",(Model_Time!$F953/K953)-1)</f>
        <v>2.7253668763102645E-2</v>
      </c>
      <c r="K953" s="20">
        <f>IF(AND(Model_Time!$B953=0,Model_Time!$C953=0),Model_Time!$F953,K952)</f>
        <v>954</v>
      </c>
    </row>
    <row r="954" spans="1:11" x14ac:dyDescent="0.3">
      <c r="A954" t="s">
        <v>527</v>
      </c>
      <c r="B954">
        <v>1</v>
      </c>
      <c r="C954">
        <v>50</v>
      </c>
      <c r="D954">
        <v>0.05</v>
      </c>
      <c r="E954" t="s">
        <v>0</v>
      </c>
      <c r="F954">
        <v>960</v>
      </c>
      <c r="G954">
        <v>0</v>
      </c>
      <c r="H954">
        <v>732.86</v>
      </c>
      <c r="I954" s="52">
        <v>0</v>
      </c>
      <c r="J954" s="59">
        <f>IF(Model_Time!$F954="---","---",(Model_Time!$F954/K954)-1)</f>
        <v>6.2893081761006275E-3</v>
      </c>
      <c r="K954" s="20">
        <f>IF(AND(Model_Time!$B954=0,Model_Time!$C954=0),Model_Time!$F954,K953)</f>
        <v>954</v>
      </c>
    </row>
    <row r="955" spans="1:11" x14ac:dyDescent="0.3">
      <c r="A955" t="s">
        <v>527</v>
      </c>
      <c r="B955">
        <v>1</v>
      </c>
      <c r="C955">
        <v>50</v>
      </c>
      <c r="D955">
        <v>0.1</v>
      </c>
      <c r="E955" t="s">
        <v>0</v>
      </c>
      <c r="F955">
        <v>965</v>
      </c>
      <c r="G955">
        <v>0</v>
      </c>
      <c r="H955">
        <v>643.09</v>
      </c>
      <c r="I955" s="52">
        <v>0</v>
      </c>
      <c r="J955" s="59">
        <f>IF(Model_Time!$F955="---","---",(Model_Time!$F955/K955)-1)</f>
        <v>1.1530398322851187E-2</v>
      </c>
      <c r="K955" s="20">
        <f>IF(AND(Model_Time!$B955=0,Model_Time!$C955=0),Model_Time!$F955,K954)</f>
        <v>954</v>
      </c>
    </row>
    <row r="956" spans="1:11" x14ac:dyDescent="0.3">
      <c r="A956" t="s">
        <v>527</v>
      </c>
      <c r="B956">
        <v>1</v>
      </c>
      <c r="C956">
        <v>50</v>
      </c>
      <c r="D956">
        <v>0.15</v>
      </c>
      <c r="E956" t="s">
        <v>0</v>
      </c>
      <c r="F956">
        <v>998</v>
      </c>
      <c r="G956">
        <v>0</v>
      </c>
      <c r="H956">
        <v>1355.64</v>
      </c>
      <c r="I956" s="52">
        <v>2.9000000000000001E-2</v>
      </c>
      <c r="J956" s="59">
        <f>IF(Model_Time!$F956="---","---",(Model_Time!$F956/K956)-1)</f>
        <v>4.6121593291404528E-2</v>
      </c>
      <c r="K956" s="20">
        <f>IF(AND(Model_Time!$B956=0,Model_Time!$C956=0),Model_Time!$F956,K955)</f>
        <v>954</v>
      </c>
    </row>
    <row r="957" spans="1:11" x14ac:dyDescent="0.3">
      <c r="A957" t="s">
        <v>527</v>
      </c>
      <c r="B957">
        <v>1</v>
      </c>
      <c r="C957">
        <v>50</v>
      </c>
      <c r="D957">
        <v>0.2</v>
      </c>
      <c r="E957" t="s">
        <v>2</v>
      </c>
      <c r="F957" t="s">
        <v>3</v>
      </c>
      <c r="G957" t="s">
        <v>3</v>
      </c>
      <c r="H957">
        <v>3600.34</v>
      </c>
      <c r="J957" s="59" t="str">
        <f>IF(Model_Time!$F957="---","---",(Model_Time!$F957/K957)-1)</f>
        <v>---</v>
      </c>
      <c r="K957" s="20">
        <f>IF(AND(Model_Time!$B957=0,Model_Time!$C957=0),Model_Time!$F957,K956)</f>
        <v>954</v>
      </c>
    </row>
    <row r="958" spans="1:11" x14ac:dyDescent="0.3">
      <c r="A958" t="s">
        <v>527</v>
      </c>
      <c r="B958">
        <v>2</v>
      </c>
      <c r="C958">
        <v>5</v>
      </c>
      <c r="D958">
        <v>0.05</v>
      </c>
      <c r="E958" t="s">
        <v>0</v>
      </c>
      <c r="F958">
        <v>954</v>
      </c>
      <c r="G958">
        <v>0</v>
      </c>
      <c r="H958">
        <v>589.09</v>
      </c>
      <c r="I958" s="52">
        <v>0.97299999999999998</v>
      </c>
      <c r="J958" s="59">
        <f>IF(Model_Time!$F958="---","---",(Model_Time!$F958/K958)-1)</f>
        <v>0</v>
      </c>
      <c r="K958" s="20">
        <f>IF(AND(Model_Time!$B958=0,Model_Time!$C958=0),Model_Time!$F958,K957)</f>
        <v>954</v>
      </c>
    </row>
    <row r="959" spans="1:11" x14ac:dyDescent="0.3">
      <c r="A959" t="s">
        <v>527</v>
      </c>
      <c r="B959">
        <v>2</v>
      </c>
      <c r="C959">
        <v>5</v>
      </c>
      <c r="D959">
        <v>0.1</v>
      </c>
      <c r="E959" t="s">
        <v>0</v>
      </c>
      <c r="F959">
        <v>954</v>
      </c>
      <c r="G959">
        <v>0</v>
      </c>
      <c r="H959">
        <v>719.49</v>
      </c>
      <c r="I959" s="52">
        <v>1</v>
      </c>
      <c r="J959" s="59">
        <f>IF(Model_Time!$F959="---","---",(Model_Time!$F959/K959)-1)</f>
        <v>0</v>
      </c>
      <c r="K959" s="20">
        <f>IF(AND(Model_Time!$B959=0,Model_Time!$C959=0),Model_Time!$F959,K958)</f>
        <v>954</v>
      </c>
    </row>
    <row r="960" spans="1:11" x14ac:dyDescent="0.3">
      <c r="A960" t="s">
        <v>527</v>
      </c>
      <c r="B960">
        <v>2</v>
      </c>
      <c r="C960">
        <v>5</v>
      </c>
      <c r="D960">
        <v>0.15</v>
      </c>
      <c r="E960" t="s">
        <v>0</v>
      </c>
      <c r="F960">
        <v>960</v>
      </c>
      <c r="G960">
        <v>0</v>
      </c>
      <c r="H960">
        <v>750.07</v>
      </c>
      <c r="I960" s="52">
        <v>0.99</v>
      </c>
      <c r="J960" s="59">
        <f>IF(Model_Time!$F960="---","---",(Model_Time!$F960/K960)-1)</f>
        <v>6.2893081761006275E-3</v>
      </c>
      <c r="K960" s="20">
        <f>IF(AND(Model_Time!$B960=0,Model_Time!$C960=0),Model_Time!$F960,K959)</f>
        <v>954</v>
      </c>
    </row>
    <row r="961" spans="1:11" x14ac:dyDescent="0.3">
      <c r="A961" t="s">
        <v>527</v>
      </c>
      <c r="B961">
        <v>2</v>
      </c>
      <c r="C961">
        <v>5</v>
      </c>
      <c r="D961">
        <v>0.2</v>
      </c>
      <c r="E961" t="s">
        <v>0</v>
      </c>
      <c r="F961">
        <v>960</v>
      </c>
      <c r="G961">
        <v>0</v>
      </c>
      <c r="H961">
        <v>461.67</v>
      </c>
      <c r="I961" s="52">
        <v>1</v>
      </c>
      <c r="J961" s="59">
        <f>IF(Model_Time!$F961="---","---",(Model_Time!$F961/K961)-1)</f>
        <v>6.2893081761006275E-3</v>
      </c>
      <c r="K961" s="20">
        <f>IF(AND(Model_Time!$B961=0,Model_Time!$C961=0),Model_Time!$F961,K960)</f>
        <v>954</v>
      </c>
    </row>
    <row r="962" spans="1:11" x14ac:dyDescent="0.3">
      <c r="A962" t="s">
        <v>527</v>
      </c>
      <c r="B962">
        <v>2</v>
      </c>
      <c r="C962">
        <v>10</v>
      </c>
      <c r="D962">
        <v>0.05</v>
      </c>
      <c r="E962" t="s">
        <v>0</v>
      </c>
      <c r="F962">
        <v>954</v>
      </c>
      <c r="G962">
        <v>0</v>
      </c>
      <c r="H962">
        <v>792.19</v>
      </c>
      <c r="I962" s="52">
        <v>0.97299999999999998</v>
      </c>
      <c r="J962" s="59">
        <f>IF(Model_Time!$F962="---","---",(Model_Time!$F962/K962)-1)</f>
        <v>0</v>
      </c>
      <c r="K962" s="20">
        <f>IF(AND(Model_Time!$B962=0,Model_Time!$C962=0),Model_Time!$F962,K961)</f>
        <v>954</v>
      </c>
    </row>
    <row r="963" spans="1:11" x14ac:dyDescent="0.3">
      <c r="A963" t="s">
        <v>527</v>
      </c>
      <c r="B963">
        <v>2</v>
      </c>
      <c r="C963">
        <v>10</v>
      </c>
      <c r="D963">
        <v>0.1</v>
      </c>
      <c r="E963" t="s">
        <v>0</v>
      </c>
      <c r="F963">
        <v>960</v>
      </c>
      <c r="G963">
        <v>0</v>
      </c>
      <c r="H963">
        <v>534.26</v>
      </c>
      <c r="I963" s="52">
        <v>0.47599999999999998</v>
      </c>
      <c r="J963" s="59">
        <f>IF(Model_Time!$F963="---","---",(Model_Time!$F963/K963)-1)</f>
        <v>6.2893081761006275E-3</v>
      </c>
      <c r="K963" s="20">
        <f>IF(AND(Model_Time!$B963=0,Model_Time!$C963=0),Model_Time!$F963,K962)</f>
        <v>954</v>
      </c>
    </row>
    <row r="964" spans="1:11" x14ac:dyDescent="0.3">
      <c r="A964" t="s">
        <v>527</v>
      </c>
      <c r="B964">
        <v>2</v>
      </c>
      <c r="C964">
        <v>10</v>
      </c>
      <c r="D964">
        <v>0.15</v>
      </c>
      <c r="E964" t="s">
        <v>0</v>
      </c>
      <c r="F964">
        <v>962</v>
      </c>
      <c r="G964">
        <v>0</v>
      </c>
      <c r="H964">
        <v>847.73</v>
      </c>
      <c r="I964" s="52">
        <v>0.98399999999999999</v>
      </c>
      <c r="J964" s="59">
        <f>IF(Model_Time!$F964="---","---",(Model_Time!$F964/K964)-1)</f>
        <v>8.3857442348007627E-3</v>
      </c>
      <c r="K964" s="20">
        <f>IF(AND(Model_Time!$B964=0,Model_Time!$C964=0),Model_Time!$F964,K963)</f>
        <v>954</v>
      </c>
    </row>
    <row r="965" spans="1:11" x14ac:dyDescent="0.3">
      <c r="A965" t="s">
        <v>527</v>
      </c>
      <c r="B965">
        <v>2</v>
      </c>
      <c r="C965">
        <v>10</v>
      </c>
      <c r="D965">
        <v>0.2</v>
      </c>
      <c r="E965" t="s">
        <v>0</v>
      </c>
      <c r="F965">
        <v>975</v>
      </c>
      <c r="G965">
        <v>0</v>
      </c>
      <c r="H965">
        <v>780.53</v>
      </c>
      <c r="I965" s="52">
        <v>1</v>
      </c>
      <c r="J965" s="59">
        <f>IF(Model_Time!$F965="---","---",(Model_Time!$F965/K965)-1)</f>
        <v>2.2012578616352307E-2</v>
      </c>
      <c r="K965" s="20">
        <f>IF(AND(Model_Time!$B965=0,Model_Time!$C965=0),Model_Time!$F965,K964)</f>
        <v>954</v>
      </c>
    </row>
    <row r="966" spans="1:11" x14ac:dyDescent="0.3">
      <c r="A966" t="s">
        <v>527</v>
      </c>
      <c r="B966">
        <v>2</v>
      </c>
      <c r="C966">
        <v>25</v>
      </c>
      <c r="D966">
        <v>0.05</v>
      </c>
      <c r="E966" t="s">
        <v>0</v>
      </c>
      <c r="F966">
        <v>960</v>
      </c>
      <c r="G966">
        <v>0</v>
      </c>
      <c r="H966">
        <v>223.21</v>
      </c>
      <c r="I966" s="52">
        <v>0</v>
      </c>
      <c r="J966" s="59">
        <f>IF(Model_Time!$F966="---","---",(Model_Time!$F966/K966)-1)</f>
        <v>6.2893081761006275E-3</v>
      </c>
      <c r="K966" s="20">
        <f>IF(AND(Model_Time!$B966=0,Model_Time!$C966=0),Model_Time!$F966,K965)</f>
        <v>954</v>
      </c>
    </row>
    <row r="967" spans="1:11" x14ac:dyDescent="0.3">
      <c r="A967" t="s">
        <v>527</v>
      </c>
      <c r="B967">
        <v>2</v>
      </c>
      <c r="C967">
        <v>25</v>
      </c>
      <c r="D967">
        <v>0.1</v>
      </c>
      <c r="E967" t="s">
        <v>0</v>
      </c>
      <c r="F967">
        <v>977</v>
      </c>
      <c r="G967">
        <v>0</v>
      </c>
      <c r="H967">
        <v>808.33</v>
      </c>
      <c r="I967" s="52">
        <v>2.5000000000000001E-2</v>
      </c>
      <c r="J967" s="59">
        <f>IF(Model_Time!$F967="---","---",(Model_Time!$F967/K967)-1)</f>
        <v>2.4109014675052443E-2</v>
      </c>
      <c r="K967" s="20">
        <f>IF(AND(Model_Time!$B967=0,Model_Time!$C967=0),Model_Time!$F967,K966)</f>
        <v>954</v>
      </c>
    </row>
    <row r="968" spans="1:11" x14ac:dyDescent="0.3">
      <c r="A968" t="s">
        <v>527</v>
      </c>
      <c r="B968">
        <v>2</v>
      </c>
      <c r="C968">
        <v>25</v>
      </c>
      <c r="D968">
        <v>0.15</v>
      </c>
      <c r="E968" t="s">
        <v>0</v>
      </c>
      <c r="F968">
        <v>1001</v>
      </c>
      <c r="G968">
        <v>0</v>
      </c>
      <c r="H968">
        <v>2245.1799999999998</v>
      </c>
      <c r="I968" s="52">
        <v>7.6999999999999999E-2</v>
      </c>
      <c r="J968" s="59">
        <f>IF(Model_Time!$F968="---","---",(Model_Time!$F968/K968)-1)</f>
        <v>4.9266247379454953E-2</v>
      </c>
      <c r="K968" s="20">
        <f>IF(AND(Model_Time!$B968=0,Model_Time!$C968=0),Model_Time!$F968,K967)</f>
        <v>954</v>
      </c>
    </row>
    <row r="969" spans="1:11" x14ac:dyDescent="0.3">
      <c r="A969" t="s">
        <v>527</v>
      </c>
      <c r="B969">
        <v>2</v>
      </c>
      <c r="C969">
        <v>25</v>
      </c>
      <c r="D969">
        <v>0.2</v>
      </c>
      <c r="E969" t="s">
        <v>2</v>
      </c>
      <c r="F969" t="s">
        <v>3</v>
      </c>
      <c r="G969" t="s">
        <v>3</v>
      </c>
      <c r="H969">
        <v>3600.24</v>
      </c>
      <c r="J969" s="59" t="str">
        <f>IF(Model_Time!$F969="---","---",(Model_Time!$F969/K969)-1)</f>
        <v>---</v>
      </c>
      <c r="K969" s="20">
        <f>IF(AND(Model_Time!$B969=0,Model_Time!$C969=0),Model_Time!$F969,K968)</f>
        <v>954</v>
      </c>
    </row>
    <row r="970" spans="1:11" x14ac:dyDescent="0.3">
      <c r="A970" t="s">
        <v>527</v>
      </c>
      <c r="B970">
        <v>2</v>
      </c>
      <c r="C970">
        <v>50</v>
      </c>
      <c r="D970">
        <v>0.05</v>
      </c>
      <c r="E970" t="s">
        <v>0</v>
      </c>
      <c r="F970">
        <v>960</v>
      </c>
      <c r="G970">
        <v>0</v>
      </c>
      <c r="H970">
        <v>598.04999999999995</v>
      </c>
      <c r="I970" s="52">
        <v>0</v>
      </c>
      <c r="J970" s="59">
        <f>IF(Model_Time!$F970="---","---",(Model_Time!$F970/K970)-1)</f>
        <v>6.2893081761006275E-3</v>
      </c>
      <c r="K970" s="20">
        <f>IF(AND(Model_Time!$B970=0,Model_Time!$C970=0),Model_Time!$F970,K969)</f>
        <v>954</v>
      </c>
    </row>
    <row r="971" spans="1:11" x14ac:dyDescent="0.3">
      <c r="A971" t="s">
        <v>527</v>
      </c>
      <c r="B971">
        <v>2</v>
      </c>
      <c r="C971">
        <v>50</v>
      </c>
      <c r="D971">
        <v>0.1</v>
      </c>
      <c r="E971" t="s">
        <v>0</v>
      </c>
      <c r="F971">
        <v>986</v>
      </c>
      <c r="G971">
        <v>0</v>
      </c>
      <c r="H971">
        <v>1143.8399999999999</v>
      </c>
      <c r="I971" s="52">
        <v>0</v>
      </c>
      <c r="J971" s="59">
        <f>IF(Model_Time!$F971="---","---",(Model_Time!$F971/K971)-1)</f>
        <v>3.3542976939203273E-2</v>
      </c>
      <c r="K971" s="20">
        <f>IF(AND(Model_Time!$B971=0,Model_Time!$C971=0),Model_Time!$F971,K970)</f>
        <v>954</v>
      </c>
    </row>
    <row r="972" spans="1:11" x14ac:dyDescent="0.3">
      <c r="A972" t="s">
        <v>527</v>
      </c>
      <c r="B972">
        <v>2</v>
      </c>
      <c r="C972">
        <v>50</v>
      </c>
      <c r="D972">
        <v>0.15</v>
      </c>
      <c r="E972" t="s">
        <v>2</v>
      </c>
      <c r="F972" t="s">
        <v>3</v>
      </c>
      <c r="G972" t="s">
        <v>3</v>
      </c>
      <c r="H972">
        <v>3600.32</v>
      </c>
      <c r="J972" s="59" t="str">
        <f>IF(Model_Time!$F972="---","---",(Model_Time!$F972/K972)-1)</f>
        <v>---</v>
      </c>
      <c r="K972" s="20">
        <f>IF(AND(Model_Time!$B972=0,Model_Time!$C972=0),Model_Time!$F972,K971)</f>
        <v>954</v>
      </c>
    </row>
    <row r="973" spans="1:11" x14ac:dyDescent="0.3">
      <c r="A973" t="s">
        <v>527</v>
      </c>
      <c r="B973">
        <v>2</v>
      </c>
      <c r="C973">
        <v>50</v>
      </c>
      <c r="D973">
        <v>0.2</v>
      </c>
      <c r="E973" t="s">
        <v>2</v>
      </c>
      <c r="F973" t="s">
        <v>3</v>
      </c>
      <c r="G973" t="s">
        <v>3</v>
      </c>
      <c r="H973">
        <v>3600.1</v>
      </c>
      <c r="J973" s="59" t="str">
        <f>IF(Model_Time!$F973="---","---",(Model_Time!$F973/K973)-1)</f>
        <v>---</v>
      </c>
      <c r="K973" s="20">
        <f>IF(AND(Model_Time!$B973=0,Model_Time!$C973=0),Model_Time!$F973,K972)</f>
        <v>954</v>
      </c>
    </row>
    <row r="974" spans="1:11" x14ac:dyDescent="0.3">
      <c r="A974" t="s">
        <v>527</v>
      </c>
      <c r="B974">
        <v>3</v>
      </c>
      <c r="C974">
        <v>0</v>
      </c>
      <c r="D974">
        <v>0.05</v>
      </c>
      <c r="E974" t="s">
        <v>0</v>
      </c>
      <c r="F974">
        <v>986</v>
      </c>
      <c r="G974">
        <v>0</v>
      </c>
      <c r="H974">
        <v>754.54</v>
      </c>
      <c r="I974" s="52">
        <v>0</v>
      </c>
      <c r="J974" s="59">
        <f>IF(Model_Time!$F974="---","---",(Model_Time!$F974/K974)-1)</f>
        <v>3.3542976939203273E-2</v>
      </c>
      <c r="K974" s="20">
        <f>IF(AND(Model_Time!$B974=0,Model_Time!$C974=0),Model_Time!$F974,K973)</f>
        <v>954</v>
      </c>
    </row>
    <row r="975" spans="1:11" x14ac:dyDescent="0.3">
      <c r="A975" t="s">
        <v>527</v>
      </c>
      <c r="B975">
        <v>3</v>
      </c>
      <c r="C975">
        <v>0</v>
      </c>
      <c r="D975">
        <v>0.1</v>
      </c>
      <c r="E975" t="s">
        <v>4</v>
      </c>
      <c r="F975" t="s">
        <v>3</v>
      </c>
      <c r="G975" t="s">
        <v>3</v>
      </c>
      <c r="H975">
        <v>0.89</v>
      </c>
      <c r="J975" s="59" t="str">
        <f>IF(Model_Time!$F975="---","---",(Model_Time!$F975/K975)-1)</f>
        <v>---</v>
      </c>
      <c r="K975" s="20">
        <f>IF(AND(Model_Time!$B975=0,Model_Time!$C975=0),Model_Time!$F975,K974)</f>
        <v>954</v>
      </c>
    </row>
    <row r="976" spans="1:11" x14ac:dyDescent="0.3">
      <c r="A976" t="s">
        <v>527</v>
      </c>
      <c r="B976">
        <v>3</v>
      </c>
      <c r="C976">
        <v>0</v>
      </c>
      <c r="D976">
        <v>0.15</v>
      </c>
      <c r="E976" t="s">
        <v>4</v>
      </c>
      <c r="F976" t="s">
        <v>3</v>
      </c>
      <c r="G976" t="s">
        <v>3</v>
      </c>
      <c r="H976">
        <v>1.98</v>
      </c>
      <c r="J976" s="59" t="str">
        <f>IF(Model_Time!$F976="---","---",(Model_Time!$F976/K976)-1)</f>
        <v>---</v>
      </c>
      <c r="K976" s="20">
        <f>IF(AND(Model_Time!$B976=0,Model_Time!$C976=0),Model_Time!$F976,K975)</f>
        <v>954</v>
      </c>
    </row>
    <row r="977" spans="1:11" x14ac:dyDescent="0.3">
      <c r="A977" t="s">
        <v>527</v>
      </c>
      <c r="B977">
        <v>3</v>
      </c>
      <c r="C977">
        <v>0</v>
      </c>
      <c r="D977">
        <v>0.2</v>
      </c>
      <c r="E977" t="s">
        <v>4</v>
      </c>
      <c r="F977" t="s">
        <v>3</v>
      </c>
      <c r="G977" t="s">
        <v>3</v>
      </c>
      <c r="H977">
        <v>0.61</v>
      </c>
      <c r="J977" s="59" t="str">
        <f>IF(Model_Time!$F977="---","---",(Model_Time!$F977/K977)-1)</f>
        <v>---</v>
      </c>
      <c r="K977" s="20">
        <f>IF(AND(Model_Time!$B977=0,Model_Time!$C977=0),Model_Time!$F977,K976)</f>
        <v>954</v>
      </c>
    </row>
    <row r="978" spans="1:11" x14ac:dyDescent="0.3">
      <c r="A978" t="s">
        <v>527</v>
      </c>
      <c r="B978">
        <v>3</v>
      </c>
      <c r="C978">
        <v>10</v>
      </c>
      <c r="D978">
        <v>0.05</v>
      </c>
      <c r="E978" t="s">
        <v>0</v>
      </c>
      <c r="F978">
        <v>986</v>
      </c>
      <c r="G978">
        <v>0</v>
      </c>
      <c r="H978">
        <v>800.9</v>
      </c>
      <c r="I978" s="52">
        <v>0</v>
      </c>
      <c r="J978" s="59">
        <f>IF(Model_Time!$F978="---","---",(Model_Time!$F978/K978)-1)</f>
        <v>3.3542976939203273E-2</v>
      </c>
      <c r="K978" s="20">
        <f>IF(AND(Model_Time!$B978=0,Model_Time!$C978=0),Model_Time!$F978,K977)</f>
        <v>954</v>
      </c>
    </row>
    <row r="979" spans="1:11" x14ac:dyDescent="0.3">
      <c r="A979" t="s">
        <v>527</v>
      </c>
      <c r="B979">
        <v>3</v>
      </c>
      <c r="C979">
        <v>10</v>
      </c>
      <c r="D979">
        <v>0.1</v>
      </c>
      <c r="E979" t="s">
        <v>4</v>
      </c>
      <c r="F979" t="s">
        <v>3</v>
      </c>
      <c r="G979" t="s">
        <v>3</v>
      </c>
      <c r="H979">
        <v>0.65</v>
      </c>
      <c r="J979" s="59" t="str">
        <f>IF(Model_Time!$F979="---","---",(Model_Time!$F979/K979)-1)</f>
        <v>---</v>
      </c>
      <c r="K979" s="20">
        <f>IF(AND(Model_Time!$B979=0,Model_Time!$C979=0),Model_Time!$F979,K978)</f>
        <v>954</v>
      </c>
    </row>
    <row r="980" spans="1:11" x14ac:dyDescent="0.3">
      <c r="A980" t="s">
        <v>527</v>
      </c>
      <c r="B980">
        <v>3</v>
      </c>
      <c r="C980">
        <v>10</v>
      </c>
      <c r="D980">
        <v>0.15</v>
      </c>
      <c r="E980" t="s">
        <v>4</v>
      </c>
      <c r="F980" t="s">
        <v>3</v>
      </c>
      <c r="G980" t="s">
        <v>3</v>
      </c>
      <c r="H980">
        <v>0.62</v>
      </c>
      <c r="J980" s="59" t="str">
        <f>IF(Model_Time!$F980="---","---",(Model_Time!$F980/K980)-1)</f>
        <v>---</v>
      </c>
      <c r="K980" s="20">
        <f>IF(AND(Model_Time!$B980=0,Model_Time!$C980=0),Model_Time!$F980,K979)</f>
        <v>954</v>
      </c>
    </row>
    <row r="981" spans="1:11" x14ac:dyDescent="0.3">
      <c r="A981" t="s">
        <v>527</v>
      </c>
      <c r="B981">
        <v>3</v>
      </c>
      <c r="C981">
        <v>10</v>
      </c>
      <c r="D981">
        <v>0.2</v>
      </c>
      <c r="E981" t="s">
        <v>4</v>
      </c>
      <c r="F981" t="s">
        <v>3</v>
      </c>
      <c r="G981" t="s">
        <v>3</v>
      </c>
      <c r="H981">
        <v>28.13</v>
      </c>
      <c r="J981" s="59" t="str">
        <f>IF(Model_Time!$F981="---","---",(Model_Time!$F981/K981)-1)</f>
        <v>---</v>
      </c>
      <c r="K981" s="20">
        <f>IF(AND(Model_Time!$B981=0,Model_Time!$C981=0),Model_Time!$F981,K980)</f>
        <v>954</v>
      </c>
    </row>
    <row r="982" spans="1:11" x14ac:dyDescent="0.3">
      <c r="A982" t="s">
        <v>527</v>
      </c>
      <c r="B982">
        <v>3</v>
      </c>
      <c r="C982">
        <v>25</v>
      </c>
      <c r="D982">
        <v>0.05</v>
      </c>
      <c r="E982" t="s">
        <v>0</v>
      </c>
      <c r="F982">
        <v>986</v>
      </c>
      <c r="G982">
        <v>0</v>
      </c>
      <c r="H982">
        <v>882.23</v>
      </c>
      <c r="I982" s="52">
        <v>0</v>
      </c>
      <c r="J982" s="59">
        <f>IF(Model_Time!$F982="---","---",(Model_Time!$F982/K982)-1)</f>
        <v>3.3542976939203273E-2</v>
      </c>
      <c r="K982" s="20">
        <f>IF(AND(Model_Time!$B982=0,Model_Time!$C982=0),Model_Time!$F982,K981)</f>
        <v>954</v>
      </c>
    </row>
    <row r="983" spans="1:11" x14ac:dyDescent="0.3">
      <c r="A983" t="s">
        <v>527</v>
      </c>
      <c r="B983">
        <v>3</v>
      </c>
      <c r="C983">
        <v>25</v>
      </c>
      <c r="D983">
        <v>0.1</v>
      </c>
      <c r="E983" t="s">
        <v>4</v>
      </c>
      <c r="F983" t="s">
        <v>3</v>
      </c>
      <c r="G983" t="s">
        <v>3</v>
      </c>
      <c r="H983">
        <v>0.62</v>
      </c>
      <c r="J983" s="59" t="str">
        <f>IF(Model_Time!$F983="---","---",(Model_Time!$F983/K983)-1)</f>
        <v>---</v>
      </c>
      <c r="K983" s="20">
        <f>IF(AND(Model_Time!$B983=0,Model_Time!$C983=0),Model_Time!$F983,K982)</f>
        <v>954</v>
      </c>
    </row>
    <row r="984" spans="1:11" x14ac:dyDescent="0.3">
      <c r="A984" t="s">
        <v>527</v>
      </c>
      <c r="B984">
        <v>3</v>
      </c>
      <c r="C984">
        <v>25</v>
      </c>
      <c r="D984">
        <v>0.15</v>
      </c>
      <c r="E984" t="s">
        <v>4</v>
      </c>
      <c r="F984" t="s">
        <v>3</v>
      </c>
      <c r="G984" t="s">
        <v>3</v>
      </c>
      <c r="H984">
        <v>0.59</v>
      </c>
      <c r="J984" s="59" t="str">
        <f>IF(Model_Time!$F984="---","---",(Model_Time!$F984/K984)-1)</f>
        <v>---</v>
      </c>
      <c r="K984" s="20">
        <f>IF(AND(Model_Time!$B984=0,Model_Time!$C984=0),Model_Time!$F984,K983)</f>
        <v>954</v>
      </c>
    </row>
    <row r="985" spans="1:11" x14ac:dyDescent="0.3">
      <c r="A985" t="s">
        <v>527</v>
      </c>
      <c r="B985">
        <v>3</v>
      </c>
      <c r="C985">
        <v>25</v>
      </c>
      <c r="D985">
        <v>0.2</v>
      </c>
      <c r="E985" t="s">
        <v>4</v>
      </c>
      <c r="F985" t="s">
        <v>3</v>
      </c>
      <c r="G985" t="s">
        <v>3</v>
      </c>
      <c r="H985">
        <v>0.68</v>
      </c>
      <c r="J985" s="59" t="str">
        <f>IF(Model_Time!$F985="---","---",(Model_Time!$F985/K985)-1)</f>
        <v>---</v>
      </c>
      <c r="K985" s="20">
        <f>IF(AND(Model_Time!$B985=0,Model_Time!$C985=0),Model_Time!$F985,K984)</f>
        <v>954</v>
      </c>
    </row>
    <row r="986" spans="1:11" x14ac:dyDescent="0.3">
      <c r="A986" t="s">
        <v>527</v>
      </c>
      <c r="B986">
        <v>3</v>
      </c>
      <c r="C986">
        <v>50</v>
      </c>
      <c r="D986">
        <v>0.05</v>
      </c>
      <c r="E986" t="s">
        <v>0</v>
      </c>
      <c r="F986">
        <v>986</v>
      </c>
      <c r="G986">
        <v>0</v>
      </c>
      <c r="H986">
        <v>806.39</v>
      </c>
      <c r="I986" s="52">
        <v>0</v>
      </c>
      <c r="J986" s="59">
        <f>IF(Model_Time!$F986="---","---",(Model_Time!$F986/K986)-1)</f>
        <v>3.3542976939203273E-2</v>
      </c>
      <c r="K986" s="20">
        <f>IF(AND(Model_Time!$B986=0,Model_Time!$C986=0),Model_Time!$F986,K985)</f>
        <v>954</v>
      </c>
    </row>
    <row r="987" spans="1:11" x14ac:dyDescent="0.3">
      <c r="A987" t="s">
        <v>527</v>
      </c>
      <c r="B987">
        <v>3</v>
      </c>
      <c r="C987">
        <v>50</v>
      </c>
      <c r="D987">
        <v>0.1</v>
      </c>
      <c r="E987" t="s">
        <v>4</v>
      </c>
      <c r="F987" t="s">
        <v>3</v>
      </c>
      <c r="G987" t="s">
        <v>3</v>
      </c>
      <c r="H987">
        <v>0.63</v>
      </c>
      <c r="J987" s="59" t="str">
        <f>IF(Model_Time!$F987="---","---",(Model_Time!$F987/K987)-1)</f>
        <v>---</v>
      </c>
      <c r="K987" s="20">
        <f>IF(AND(Model_Time!$B987=0,Model_Time!$C987=0),Model_Time!$F987,K986)</f>
        <v>954</v>
      </c>
    </row>
    <row r="988" spans="1:11" x14ac:dyDescent="0.3">
      <c r="A988" t="s">
        <v>527</v>
      </c>
      <c r="B988">
        <v>3</v>
      </c>
      <c r="C988">
        <v>50</v>
      </c>
      <c r="D988">
        <v>0.15</v>
      </c>
      <c r="E988" t="s">
        <v>4</v>
      </c>
      <c r="F988" t="s">
        <v>3</v>
      </c>
      <c r="G988" t="s">
        <v>3</v>
      </c>
      <c r="H988">
        <v>0.73</v>
      </c>
      <c r="J988" s="59" t="str">
        <f>IF(Model_Time!$F988="---","---",(Model_Time!$F988/K988)-1)</f>
        <v>---</v>
      </c>
      <c r="K988" s="20">
        <f>IF(AND(Model_Time!$B988=0,Model_Time!$C988=0),Model_Time!$F988,K987)</f>
        <v>954</v>
      </c>
    </row>
    <row r="989" spans="1:11" x14ac:dyDescent="0.3">
      <c r="A989" t="s">
        <v>527</v>
      </c>
      <c r="B989">
        <v>3</v>
      </c>
      <c r="C989">
        <v>50</v>
      </c>
      <c r="D989">
        <v>0.2</v>
      </c>
      <c r="E989" t="s">
        <v>4</v>
      </c>
      <c r="F989" t="s">
        <v>3</v>
      </c>
      <c r="G989" t="s">
        <v>3</v>
      </c>
      <c r="H989">
        <v>0.67</v>
      </c>
      <c r="J989" s="59" t="str">
        <f>IF(Model_Time!$F989="---","---",(Model_Time!$F989/K989)-1)</f>
        <v>---</v>
      </c>
      <c r="K989" s="20">
        <f>IF(AND(Model_Time!$B989=0,Model_Time!$C989=0),Model_Time!$F989,K988)</f>
        <v>954</v>
      </c>
    </row>
    <row r="990" spans="1:11" x14ac:dyDescent="0.3">
      <c r="A990" t="s">
        <v>530</v>
      </c>
      <c r="B990">
        <v>0</v>
      </c>
      <c r="C990">
        <v>0</v>
      </c>
      <c r="D990">
        <v>0.05</v>
      </c>
      <c r="E990" t="s">
        <v>0</v>
      </c>
      <c r="F990">
        <v>787</v>
      </c>
      <c r="G990">
        <v>0</v>
      </c>
      <c r="H990">
        <v>361.4</v>
      </c>
      <c r="I990" s="52">
        <v>0.95299999999999996</v>
      </c>
      <c r="J990" s="59">
        <f>IF(Model_Time!$F990="---","---",(Model_Time!$F990/K990)-1)</f>
        <v>0</v>
      </c>
      <c r="K990" s="20">
        <f>IF(AND(Model_Time!$B990=0,Model_Time!$C990=0),Model_Time!$F990,K989)</f>
        <v>787</v>
      </c>
    </row>
    <row r="991" spans="1:11" x14ac:dyDescent="0.3">
      <c r="A991" t="s">
        <v>530</v>
      </c>
      <c r="B991">
        <v>0</v>
      </c>
      <c r="C991">
        <v>0</v>
      </c>
      <c r="D991">
        <v>0.1</v>
      </c>
      <c r="E991" t="s">
        <v>0</v>
      </c>
      <c r="F991">
        <v>787</v>
      </c>
      <c r="G991">
        <v>0</v>
      </c>
      <c r="H991">
        <v>346.49</v>
      </c>
      <c r="I991" s="52">
        <v>1</v>
      </c>
      <c r="J991" s="59">
        <f>IF(Model_Time!$F991="---","---",(Model_Time!$F991/K991)-1)</f>
        <v>0</v>
      </c>
      <c r="K991" s="20">
        <f>IF(AND(Model_Time!$B991=0,Model_Time!$C991=0),Model_Time!$F991,K990)</f>
        <v>787</v>
      </c>
    </row>
    <row r="992" spans="1:11" x14ac:dyDescent="0.3">
      <c r="A992" t="s">
        <v>530</v>
      </c>
      <c r="B992">
        <v>0</v>
      </c>
      <c r="C992">
        <v>0</v>
      </c>
      <c r="D992">
        <v>0.15</v>
      </c>
      <c r="E992" t="s">
        <v>0</v>
      </c>
      <c r="F992">
        <v>787</v>
      </c>
      <c r="G992">
        <v>0</v>
      </c>
      <c r="H992">
        <v>352.72</v>
      </c>
      <c r="I992" s="52">
        <v>1</v>
      </c>
      <c r="J992" s="59">
        <f>IF(Model_Time!$F992="---","---",(Model_Time!$F992/K992)-1)</f>
        <v>0</v>
      </c>
      <c r="K992" s="20">
        <f>IF(AND(Model_Time!$B992=0,Model_Time!$C992=0),Model_Time!$F992,K991)</f>
        <v>787</v>
      </c>
    </row>
    <row r="993" spans="1:11" x14ac:dyDescent="0.3">
      <c r="A993" t="s">
        <v>530</v>
      </c>
      <c r="B993">
        <v>0</v>
      </c>
      <c r="C993">
        <v>0</v>
      </c>
      <c r="D993">
        <v>0.2</v>
      </c>
      <c r="E993" t="s">
        <v>0</v>
      </c>
      <c r="F993">
        <v>787</v>
      </c>
      <c r="G993">
        <v>0</v>
      </c>
      <c r="H993">
        <v>351.11</v>
      </c>
      <c r="I993" s="52">
        <v>1</v>
      </c>
      <c r="J993" s="59">
        <f>IF(Model_Time!$F993="---","---",(Model_Time!$F993/K993)-1)</f>
        <v>0</v>
      </c>
      <c r="K993" s="20">
        <f>IF(AND(Model_Time!$B993=0,Model_Time!$C993=0),Model_Time!$F993,K992)</f>
        <v>787</v>
      </c>
    </row>
    <row r="994" spans="1:11" x14ac:dyDescent="0.3">
      <c r="A994" t="s">
        <v>530</v>
      </c>
      <c r="B994">
        <v>1</v>
      </c>
      <c r="C994">
        <v>5</v>
      </c>
      <c r="D994">
        <v>0.05</v>
      </c>
      <c r="E994" t="s">
        <v>0</v>
      </c>
      <c r="F994">
        <v>787</v>
      </c>
      <c r="G994">
        <v>0</v>
      </c>
      <c r="H994">
        <v>1670.16</v>
      </c>
      <c r="I994" s="52">
        <v>0.95299999999999996</v>
      </c>
      <c r="J994" s="59">
        <f>IF(Model_Time!$F994="---","---",(Model_Time!$F994/K994)-1)</f>
        <v>0</v>
      </c>
      <c r="K994" s="20">
        <f>IF(AND(Model_Time!$B994=0,Model_Time!$C994=0),Model_Time!$F994,K993)</f>
        <v>787</v>
      </c>
    </row>
    <row r="995" spans="1:11" x14ac:dyDescent="0.3">
      <c r="A995" t="s">
        <v>530</v>
      </c>
      <c r="B995">
        <v>1</v>
      </c>
      <c r="C995">
        <v>5</v>
      </c>
      <c r="D995">
        <v>0.1</v>
      </c>
      <c r="E995" t="s">
        <v>0</v>
      </c>
      <c r="F995">
        <v>787</v>
      </c>
      <c r="G995">
        <v>0</v>
      </c>
      <c r="H995">
        <v>1140.55</v>
      </c>
      <c r="I995" s="52">
        <v>1</v>
      </c>
      <c r="J995" s="59">
        <f>IF(Model_Time!$F995="---","---",(Model_Time!$F995/K995)-1)</f>
        <v>0</v>
      </c>
      <c r="K995" s="20">
        <f>IF(AND(Model_Time!$B995=0,Model_Time!$C995=0),Model_Time!$F995,K994)</f>
        <v>787</v>
      </c>
    </row>
    <row r="996" spans="1:11" x14ac:dyDescent="0.3">
      <c r="A996" t="s">
        <v>530</v>
      </c>
      <c r="B996">
        <v>1</v>
      </c>
      <c r="C996">
        <v>5</v>
      </c>
      <c r="D996">
        <v>0.15</v>
      </c>
      <c r="E996" t="s">
        <v>0</v>
      </c>
      <c r="F996">
        <v>790</v>
      </c>
      <c r="G996">
        <v>0</v>
      </c>
      <c r="H996">
        <v>1376.3</v>
      </c>
      <c r="I996" s="52">
        <v>1</v>
      </c>
      <c r="J996" s="59">
        <f>IF(Model_Time!$F996="---","---",(Model_Time!$F996/K996)-1)</f>
        <v>3.8119440914865521E-3</v>
      </c>
      <c r="K996" s="20">
        <f>IF(AND(Model_Time!$B996=0,Model_Time!$C996=0),Model_Time!$F996,K995)</f>
        <v>787</v>
      </c>
    </row>
    <row r="997" spans="1:11" x14ac:dyDescent="0.3">
      <c r="A997" t="s">
        <v>530</v>
      </c>
      <c r="B997">
        <v>1</v>
      </c>
      <c r="C997">
        <v>5</v>
      </c>
      <c r="D997">
        <v>0.2</v>
      </c>
      <c r="E997" t="s">
        <v>0</v>
      </c>
      <c r="F997">
        <v>790</v>
      </c>
      <c r="G997">
        <v>0</v>
      </c>
      <c r="H997">
        <v>1312.14</v>
      </c>
      <c r="I997" s="52">
        <v>1</v>
      </c>
      <c r="J997" s="59">
        <f>IF(Model_Time!$F997="---","---",(Model_Time!$F997/K997)-1)</f>
        <v>3.8119440914865521E-3</v>
      </c>
      <c r="K997" s="20">
        <f>IF(AND(Model_Time!$B997=0,Model_Time!$C997=0),Model_Time!$F997,K996)</f>
        <v>787</v>
      </c>
    </row>
    <row r="998" spans="1:11" x14ac:dyDescent="0.3">
      <c r="A998" t="s">
        <v>530</v>
      </c>
      <c r="B998">
        <v>1</v>
      </c>
      <c r="C998">
        <v>10</v>
      </c>
      <c r="D998">
        <v>0.05</v>
      </c>
      <c r="E998" t="s">
        <v>0</v>
      </c>
      <c r="F998">
        <v>787</v>
      </c>
      <c r="G998">
        <v>0</v>
      </c>
      <c r="H998">
        <v>1739.77</v>
      </c>
      <c r="I998" s="52">
        <v>0.95299999999999996</v>
      </c>
      <c r="J998" s="59">
        <f>IF(Model_Time!$F998="---","---",(Model_Time!$F998/K998)-1)</f>
        <v>0</v>
      </c>
      <c r="K998" s="20">
        <f>IF(AND(Model_Time!$B998=0,Model_Time!$C998=0),Model_Time!$F998,K997)</f>
        <v>787</v>
      </c>
    </row>
    <row r="999" spans="1:11" x14ac:dyDescent="0.3">
      <c r="A999" t="s">
        <v>530</v>
      </c>
      <c r="B999">
        <v>1</v>
      </c>
      <c r="C999">
        <v>10</v>
      </c>
      <c r="D999">
        <v>0.1</v>
      </c>
      <c r="E999" t="s">
        <v>0</v>
      </c>
      <c r="F999">
        <v>787</v>
      </c>
      <c r="G999">
        <v>0</v>
      </c>
      <c r="H999">
        <v>1168.57</v>
      </c>
      <c r="I999" s="52">
        <v>1</v>
      </c>
      <c r="J999" s="59">
        <f>IF(Model_Time!$F999="---","---",(Model_Time!$F999/K999)-1)</f>
        <v>0</v>
      </c>
      <c r="K999" s="20">
        <f>IF(AND(Model_Time!$B999=0,Model_Time!$C999=0),Model_Time!$F999,K998)</f>
        <v>787</v>
      </c>
    </row>
    <row r="1000" spans="1:11" x14ac:dyDescent="0.3">
      <c r="A1000" t="s">
        <v>530</v>
      </c>
      <c r="B1000">
        <v>1</v>
      </c>
      <c r="C1000">
        <v>10</v>
      </c>
      <c r="D1000">
        <v>0.15</v>
      </c>
      <c r="E1000" t="s">
        <v>0</v>
      </c>
      <c r="F1000">
        <v>790</v>
      </c>
      <c r="G1000">
        <v>0</v>
      </c>
      <c r="H1000">
        <v>1343.4</v>
      </c>
      <c r="I1000" s="52">
        <v>1</v>
      </c>
      <c r="J1000" s="59">
        <f>IF(Model_Time!$F1000="---","---",(Model_Time!$F1000/K1000)-1)</f>
        <v>3.8119440914865521E-3</v>
      </c>
      <c r="K1000" s="20">
        <f>IF(AND(Model_Time!$B1000=0,Model_Time!$C1000=0),Model_Time!$F1000,K999)</f>
        <v>787</v>
      </c>
    </row>
    <row r="1001" spans="1:11" x14ac:dyDescent="0.3">
      <c r="A1001" t="s">
        <v>530</v>
      </c>
      <c r="B1001">
        <v>1</v>
      </c>
      <c r="C1001">
        <v>10</v>
      </c>
      <c r="D1001">
        <v>0.2</v>
      </c>
      <c r="E1001" t="s">
        <v>0</v>
      </c>
      <c r="F1001">
        <v>790</v>
      </c>
      <c r="G1001">
        <v>0</v>
      </c>
      <c r="H1001">
        <v>1259.08</v>
      </c>
      <c r="I1001" s="52">
        <v>1</v>
      </c>
      <c r="J1001" s="59">
        <f>IF(Model_Time!$F1001="---","---",(Model_Time!$F1001/K1001)-1)</f>
        <v>3.8119440914865521E-3</v>
      </c>
      <c r="K1001" s="20">
        <f>IF(AND(Model_Time!$B1001=0,Model_Time!$C1001=0),Model_Time!$F1001,K1000)</f>
        <v>787</v>
      </c>
    </row>
    <row r="1002" spans="1:11" x14ac:dyDescent="0.3">
      <c r="A1002" t="s">
        <v>530</v>
      </c>
      <c r="B1002">
        <v>1</v>
      </c>
      <c r="C1002">
        <v>25</v>
      </c>
      <c r="D1002">
        <v>0.05</v>
      </c>
      <c r="E1002" t="s">
        <v>0</v>
      </c>
      <c r="F1002">
        <v>790</v>
      </c>
      <c r="G1002">
        <v>0</v>
      </c>
      <c r="H1002">
        <v>1070.98</v>
      </c>
      <c r="I1002" s="52">
        <v>0</v>
      </c>
      <c r="J1002" s="59">
        <f>IF(Model_Time!$F1002="---","---",(Model_Time!$F1002/K1002)-1)</f>
        <v>3.8119440914865521E-3</v>
      </c>
      <c r="K1002" s="20">
        <f>IF(AND(Model_Time!$B1002=0,Model_Time!$C1002=0),Model_Time!$F1002,K1001)</f>
        <v>787</v>
      </c>
    </row>
    <row r="1003" spans="1:11" x14ac:dyDescent="0.3">
      <c r="A1003" t="s">
        <v>530</v>
      </c>
      <c r="B1003">
        <v>1</v>
      </c>
      <c r="C1003">
        <v>25</v>
      </c>
      <c r="D1003">
        <v>0.1</v>
      </c>
      <c r="E1003" t="s">
        <v>0</v>
      </c>
      <c r="F1003">
        <v>790</v>
      </c>
      <c r="G1003">
        <v>0</v>
      </c>
      <c r="H1003">
        <v>1751.33</v>
      </c>
      <c r="I1003" s="52">
        <v>0.94899999999999995</v>
      </c>
      <c r="J1003" s="59">
        <f>IF(Model_Time!$F1003="---","---",(Model_Time!$F1003/K1003)-1)</f>
        <v>3.8119440914865521E-3</v>
      </c>
      <c r="K1003" s="20">
        <f>IF(AND(Model_Time!$B1003=0,Model_Time!$C1003=0),Model_Time!$F1003,K1002)</f>
        <v>787</v>
      </c>
    </row>
    <row r="1004" spans="1:11" x14ac:dyDescent="0.3">
      <c r="A1004" t="s">
        <v>530</v>
      </c>
      <c r="B1004">
        <v>1</v>
      </c>
      <c r="C1004">
        <v>25</v>
      </c>
      <c r="D1004">
        <v>0.15</v>
      </c>
      <c r="E1004" t="s">
        <v>0</v>
      </c>
      <c r="F1004">
        <v>809</v>
      </c>
      <c r="G1004">
        <v>0</v>
      </c>
      <c r="H1004">
        <v>1518.81</v>
      </c>
      <c r="I1004" s="52">
        <v>0.89900000000000002</v>
      </c>
      <c r="J1004" s="59">
        <f>IF(Model_Time!$F1004="---","---",(Model_Time!$F1004/K1004)-1)</f>
        <v>2.7954256670902122E-2</v>
      </c>
      <c r="K1004" s="20">
        <f>IF(AND(Model_Time!$B1004=0,Model_Time!$C1004=0),Model_Time!$F1004,K1003)</f>
        <v>787</v>
      </c>
    </row>
    <row r="1005" spans="1:11" x14ac:dyDescent="0.3">
      <c r="A1005" t="s">
        <v>530</v>
      </c>
      <c r="B1005">
        <v>1</v>
      </c>
      <c r="C1005">
        <v>25</v>
      </c>
      <c r="D1005">
        <v>0.2</v>
      </c>
      <c r="E1005" t="s">
        <v>1</v>
      </c>
      <c r="F1005">
        <v>1152</v>
      </c>
      <c r="G1005">
        <v>27.57</v>
      </c>
      <c r="H1005">
        <v>3600.06</v>
      </c>
      <c r="I1005" s="52">
        <v>0.998</v>
      </c>
      <c r="J1005" s="59">
        <f>IF(Model_Time!$F1005="---","---",(Model_Time!$F1005/K1005)-1)</f>
        <v>0.46378653113087664</v>
      </c>
      <c r="K1005" s="20">
        <f>IF(AND(Model_Time!$B1005=0,Model_Time!$C1005=0),Model_Time!$F1005,K1004)</f>
        <v>787</v>
      </c>
    </row>
    <row r="1006" spans="1:11" x14ac:dyDescent="0.3">
      <c r="A1006" t="s">
        <v>530</v>
      </c>
      <c r="B1006">
        <v>1</v>
      </c>
      <c r="C1006">
        <v>50</v>
      </c>
      <c r="D1006">
        <v>0.05</v>
      </c>
      <c r="E1006" t="s">
        <v>0</v>
      </c>
      <c r="F1006">
        <v>790</v>
      </c>
      <c r="G1006">
        <v>0</v>
      </c>
      <c r="H1006">
        <v>1108.5</v>
      </c>
      <c r="I1006" s="52">
        <v>0</v>
      </c>
      <c r="J1006" s="59">
        <f>IF(Model_Time!$F1006="---","---",(Model_Time!$F1006/K1006)-1)</f>
        <v>3.8119440914865521E-3</v>
      </c>
      <c r="K1006" s="20">
        <f>IF(AND(Model_Time!$B1006=0,Model_Time!$C1006=0),Model_Time!$F1006,K1005)</f>
        <v>787</v>
      </c>
    </row>
    <row r="1007" spans="1:11" x14ac:dyDescent="0.3">
      <c r="A1007" t="s">
        <v>530</v>
      </c>
      <c r="B1007">
        <v>1</v>
      </c>
      <c r="C1007">
        <v>50</v>
      </c>
      <c r="D1007">
        <v>0.1</v>
      </c>
      <c r="E1007" t="s">
        <v>0</v>
      </c>
      <c r="F1007">
        <v>809</v>
      </c>
      <c r="G1007">
        <v>0</v>
      </c>
      <c r="H1007">
        <v>904.1</v>
      </c>
      <c r="I1007" s="52">
        <v>2.9000000000000001E-2</v>
      </c>
      <c r="J1007" s="59">
        <f>IF(Model_Time!$F1007="---","---",(Model_Time!$F1007/K1007)-1)</f>
        <v>2.7954256670902122E-2</v>
      </c>
      <c r="K1007" s="20">
        <f>IF(AND(Model_Time!$B1007=0,Model_Time!$C1007=0),Model_Time!$F1007,K1006)</f>
        <v>787</v>
      </c>
    </row>
    <row r="1008" spans="1:11" x14ac:dyDescent="0.3">
      <c r="A1008" t="s">
        <v>530</v>
      </c>
      <c r="B1008">
        <v>1</v>
      </c>
      <c r="C1008">
        <v>50</v>
      </c>
      <c r="D1008">
        <v>0.15</v>
      </c>
      <c r="E1008" t="s">
        <v>2</v>
      </c>
      <c r="F1008" t="s">
        <v>3</v>
      </c>
      <c r="G1008" t="s">
        <v>3</v>
      </c>
      <c r="H1008">
        <v>3600.08</v>
      </c>
      <c r="J1008" s="59" t="str">
        <f>IF(Model_Time!$F1008="---","---",(Model_Time!$F1008/K1008)-1)</f>
        <v>---</v>
      </c>
      <c r="K1008" s="20">
        <f>IF(AND(Model_Time!$B1008=0,Model_Time!$C1008=0),Model_Time!$F1008,K1007)</f>
        <v>787</v>
      </c>
    </row>
    <row r="1009" spans="1:11" x14ac:dyDescent="0.3">
      <c r="A1009" t="s">
        <v>530</v>
      </c>
      <c r="B1009">
        <v>1</v>
      </c>
      <c r="C1009">
        <v>50</v>
      </c>
      <c r="D1009">
        <v>0.2</v>
      </c>
      <c r="E1009" t="s">
        <v>2</v>
      </c>
      <c r="F1009" t="s">
        <v>3</v>
      </c>
      <c r="G1009" t="s">
        <v>3</v>
      </c>
      <c r="H1009">
        <v>3600.39</v>
      </c>
      <c r="J1009" s="59" t="str">
        <f>IF(Model_Time!$F1009="---","---",(Model_Time!$F1009/K1009)-1)</f>
        <v>---</v>
      </c>
      <c r="K1009" s="20">
        <f>IF(AND(Model_Time!$B1009=0,Model_Time!$C1009=0),Model_Time!$F1009,K1008)</f>
        <v>787</v>
      </c>
    </row>
    <row r="1010" spans="1:11" x14ac:dyDescent="0.3">
      <c r="A1010" t="s">
        <v>530</v>
      </c>
      <c r="B1010">
        <v>2</v>
      </c>
      <c r="C1010">
        <v>5</v>
      </c>
      <c r="D1010">
        <v>0.05</v>
      </c>
      <c r="E1010" t="s">
        <v>0</v>
      </c>
      <c r="F1010">
        <v>787</v>
      </c>
      <c r="G1010">
        <v>0</v>
      </c>
      <c r="H1010">
        <v>482.24</v>
      </c>
      <c r="I1010" s="52">
        <v>0.95299999999999996</v>
      </c>
      <c r="J1010" s="59">
        <f>IF(Model_Time!$F1010="---","---",(Model_Time!$F1010/K1010)-1)</f>
        <v>0</v>
      </c>
      <c r="K1010" s="20">
        <f>IF(AND(Model_Time!$B1010=0,Model_Time!$C1010=0),Model_Time!$F1010,K1009)</f>
        <v>787</v>
      </c>
    </row>
    <row r="1011" spans="1:11" x14ac:dyDescent="0.3">
      <c r="A1011" t="s">
        <v>530</v>
      </c>
      <c r="B1011">
        <v>2</v>
      </c>
      <c r="C1011">
        <v>5</v>
      </c>
      <c r="D1011">
        <v>0.1</v>
      </c>
      <c r="E1011" t="s">
        <v>0</v>
      </c>
      <c r="F1011">
        <v>787</v>
      </c>
      <c r="G1011">
        <v>0</v>
      </c>
      <c r="H1011">
        <v>707.68</v>
      </c>
      <c r="I1011" s="52">
        <v>1</v>
      </c>
      <c r="J1011" s="59">
        <f>IF(Model_Time!$F1011="---","---",(Model_Time!$F1011/K1011)-1)</f>
        <v>0</v>
      </c>
      <c r="K1011" s="20">
        <f>IF(AND(Model_Time!$B1011=0,Model_Time!$C1011=0),Model_Time!$F1011,K1010)</f>
        <v>787</v>
      </c>
    </row>
    <row r="1012" spans="1:11" x14ac:dyDescent="0.3">
      <c r="A1012" t="s">
        <v>530</v>
      </c>
      <c r="B1012">
        <v>2</v>
      </c>
      <c r="C1012">
        <v>5</v>
      </c>
      <c r="D1012">
        <v>0.15</v>
      </c>
      <c r="E1012" t="s">
        <v>0</v>
      </c>
      <c r="F1012">
        <v>787</v>
      </c>
      <c r="G1012">
        <v>0</v>
      </c>
      <c r="H1012">
        <v>906.23</v>
      </c>
      <c r="I1012" s="52">
        <v>1</v>
      </c>
      <c r="J1012" s="59">
        <f>IF(Model_Time!$F1012="---","---",(Model_Time!$F1012/K1012)-1)</f>
        <v>0</v>
      </c>
      <c r="K1012" s="20">
        <f>IF(AND(Model_Time!$B1012=0,Model_Time!$C1012=0),Model_Time!$F1012,K1011)</f>
        <v>787</v>
      </c>
    </row>
    <row r="1013" spans="1:11" x14ac:dyDescent="0.3">
      <c r="A1013" t="s">
        <v>530</v>
      </c>
      <c r="B1013">
        <v>2</v>
      </c>
      <c r="C1013">
        <v>5</v>
      </c>
      <c r="D1013">
        <v>0.2</v>
      </c>
      <c r="E1013" t="s">
        <v>0</v>
      </c>
      <c r="F1013">
        <v>787</v>
      </c>
      <c r="G1013">
        <v>0</v>
      </c>
      <c r="H1013">
        <v>572.85</v>
      </c>
      <c r="I1013" s="52">
        <v>1</v>
      </c>
      <c r="J1013" s="59">
        <f>IF(Model_Time!$F1013="---","---",(Model_Time!$F1013/K1013)-1)</f>
        <v>0</v>
      </c>
      <c r="K1013" s="20">
        <f>IF(AND(Model_Time!$B1013=0,Model_Time!$C1013=0),Model_Time!$F1013,K1012)</f>
        <v>787</v>
      </c>
    </row>
    <row r="1014" spans="1:11" x14ac:dyDescent="0.3">
      <c r="A1014" t="s">
        <v>530</v>
      </c>
      <c r="B1014">
        <v>2</v>
      </c>
      <c r="C1014">
        <v>10</v>
      </c>
      <c r="D1014">
        <v>0.05</v>
      </c>
      <c r="E1014" t="s">
        <v>0</v>
      </c>
      <c r="F1014">
        <v>787</v>
      </c>
      <c r="G1014">
        <v>0</v>
      </c>
      <c r="H1014">
        <v>900.52</v>
      </c>
      <c r="I1014" s="52">
        <v>0.95299999999999996</v>
      </c>
      <c r="J1014" s="59">
        <f>IF(Model_Time!$F1014="---","---",(Model_Time!$F1014/K1014)-1)</f>
        <v>0</v>
      </c>
      <c r="K1014" s="20">
        <f>IF(AND(Model_Time!$B1014=0,Model_Time!$C1014=0),Model_Time!$F1014,K1013)</f>
        <v>787</v>
      </c>
    </row>
    <row r="1015" spans="1:11" x14ac:dyDescent="0.3">
      <c r="A1015" t="s">
        <v>530</v>
      </c>
      <c r="B1015">
        <v>2</v>
      </c>
      <c r="C1015">
        <v>10</v>
      </c>
      <c r="D1015">
        <v>0.1</v>
      </c>
      <c r="E1015" t="s">
        <v>0</v>
      </c>
      <c r="F1015">
        <v>787</v>
      </c>
      <c r="G1015">
        <v>0</v>
      </c>
      <c r="H1015">
        <v>495.39</v>
      </c>
      <c r="I1015" s="52">
        <v>1</v>
      </c>
      <c r="J1015" s="59">
        <f>IF(Model_Time!$F1015="---","---",(Model_Time!$F1015/K1015)-1)</f>
        <v>0</v>
      </c>
      <c r="K1015" s="20">
        <f>IF(AND(Model_Time!$B1015=0,Model_Time!$C1015=0),Model_Time!$F1015,K1014)</f>
        <v>787</v>
      </c>
    </row>
    <row r="1016" spans="1:11" x14ac:dyDescent="0.3">
      <c r="A1016" t="s">
        <v>530</v>
      </c>
      <c r="B1016">
        <v>2</v>
      </c>
      <c r="C1016">
        <v>10</v>
      </c>
      <c r="D1016">
        <v>0.15</v>
      </c>
      <c r="E1016" t="s">
        <v>0</v>
      </c>
      <c r="F1016">
        <v>790</v>
      </c>
      <c r="G1016">
        <v>0</v>
      </c>
      <c r="H1016">
        <v>712.4</v>
      </c>
      <c r="I1016" s="52">
        <v>1</v>
      </c>
      <c r="J1016" s="59">
        <f>IF(Model_Time!$F1016="---","---",(Model_Time!$F1016/K1016)-1)</f>
        <v>3.8119440914865521E-3</v>
      </c>
      <c r="K1016" s="20">
        <f>IF(AND(Model_Time!$B1016=0,Model_Time!$C1016=0),Model_Time!$F1016,K1015)</f>
        <v>787</v>
      </c>
    </row>
    <row r="1017" spans="1:11" x14ac:dyDescent="0.3">
      <c r="A1017" t="s">
        <v>530</v>
      </c>
      <c r="B1017">
        <v>2</v>
      </c>
      <c r="C1017">
        <v>10</v>
      </c>
      <c r="D1017">
        <v>0.2</v>
      </c>
      <c r="E1017" t="s">
        <v>0</v>
      </c>
      <c r="F1017">
        <v>795</v>
      </c>
      <c r="G1017">
        <v>0</v>
      </c>
      <c r="H1017">
        <v>960.6</v>
      </c>
      <c r="I1017" s="52">
        <v>1</v>
      </c>
      <c r="J1017" s="59">
        <f>IF(Model_Time!$F1017="---","---",(Model_Time!$F1017/K1017)-1)</f>
        <v>1.0165184243964509E-2</v>
      </c>
      <c r="K1017" s="20">
        <f>IF(AND(Model_Time!$B1017=0,Model_Time!$C1017=0),Model_Time!$F1017,K1016)</f>
        <v>787</v>
      </c>
    </row>
    <row r="1018" spans="1:11" x14ac:dyDescent="0.3">
      <c r="A1018" t="s">
        <v>530</v>
      </c>
      <c r="B1018">
        <v>2</v>
      </c>
      <c r="C1018">
        <v>25</v>
      </c>
      <c r="D1018">
        <v>0.05</v>
      </c>
      <c r="E1018" t="s">
        <v>0</v>
      </c>
      <c r="F1018">
        <v>790</v>
      </c>
      <c r="G1018">
        <v>0</v>
      </c>
      <c r="H1018">
        <v>1283.7</v>
      </c>
      <c r="I1018" s="52">
        <v>0</v>
      </c>
      <c r="J1018" s="59">
        <f>IF(Model_Time!$F1018="---","---",(Model_Time!$F1018/K1018)-1)</f>
        <v>3.8119440914865521E-3</v>
      </c>
      <c r="K1018" s="20">
        <f>IF(AND(Model_Time!$B1018=0,Model_Time!$C1018=0),Model_Time!$F1018,K1017)</f>
        <v>787</v>
      </c>
    </row>
    <row r="1019" spans="1:11" x14ac:dyDescent="0.3">
      <c r="A1019" t="s">
        <v>530</v>
      </c>
      <c r="B1019">
        <v>2</v>
      </c>
      <c r="C1019">
        <v>25</v>
      </c>
      <c r="D1019">
        <v>0.1</v>
      </c>
      <c r="E1019" t="s">
        <v>0</v>
      </c>
      <c r="F1019">
        <v>795</v>
      </c>
      <c r="G1019">
        <v>0</v>
      </c>
      <c r="H1019">
        <v>819.39</v>
      </c>
      <c r="I1019" s="52">
        <v>0.84699999999999998</v>
      </c>
      <c r="J1019" s="59">
        <f>IF(Model_Time!$F1019="---","---",(Model_Time!$F1019/K1019)-1)</f>
        <v>1.0165184243964509E-2</v>
      </c>
      <c r="K1019" s="20">
        <f>IF(AND(Model_Time!$B1019=0,Model_Time!$C1019=0),Model_Time!$F1019,K1018)</f>
        <v>787</v>
      </c>
    </row>
    <row r="1020" spans="1:11" x14ac:dyDescent="0.3">
      <c r="A1020" t="s">
        <v>530</v>
      </c>
      <c r="B1020">
        <v>2</v>
      </c>
      <c r="C1020">
        <v>25</v>
      </c>
      <c r="D1020">
        <v>0.15</v>
      </c>
      <c r="E1020" t="s">
        <v>0</v>
      </c>
      <c r="F1020">
        <v>809</v>
      </c>
      <c r="G1020">
        <v>0</v>
      </c>
      <c r="H1020">
        <v>220.29</v>
      </c>
      <c r="I1020" s="52">
        <v>0.96899999999999997</v>
      </c>
      <c r="J1020" s="59">
        <f>IF(Model_Time!$F1020="---","---",(Model_Time!$F1020/K1020)-1)</f>
        <v>2.7954256670902122E-2</v>
      </c>
      <c r="K1020" s="20">
        <f>IF(AND(Model_Time!$B1020=0,Model_Time!$C1020=0),Model_Time!$F1020,K1019)</f>
        <v>787</v>
      </c>
    </row>
    <row r="1021" spans="1:11" x14ac:dyDescent="0.3">
      <c r="A1021" t="s">
        <v>530</v>
      </c>
      <c r="B1021">
        <v>2</v>
      </c>
      <c r="C1021">
        <v>25</v>
      </c>
      <c r="D1021">
        <v>0.2</v>
      </c>
      <c r="E1021" t="s">
        <v>2</v>
      </c>
      <c r="F1021" t="s">
        <v>3</v>
      </c>
      <c r="G1021" t="s">
        <v>3</v>
      </c>
      <c r="H1021">
        <v>3600.24</v>
      </c>
      <c r="J1021" s="59" t="str">
        <f>IF(Model_Time!$F1021="---","---",(Model_Time!$F1021/K1021)-1)</f>
        <v>---</v>
      </c>
      <c r="K1021" s="20">
        <f>IF(AND(Model_Time!$B1021=0,Model_Time!$C1021=0),Model_Time!$F1021,K1020)</f>
        <v>787</v>
      </c>
    </row>
    <row r="1022" spans="1:11" x14ac:dyDescent="0.3">
      <c r="A1022" t="s">
        <v>530</v>
      </c>
      <c r="B1022">
        <v>2</v>
      </c>
      <c r="C1022">
        <v>50</v>
      </c>
      <c r="D1022">
        <v>0.05</v>
      </c>
      <c r="E1022" t="s">
        <v>0</v>
      </c>
      <c r="F1022">
        <v>795</v>
      </c>
      <c r="G1022">
        <v>0</v>
      </c>
      <c r="H1022">
        <v>541.71</v>
      </c>
      <c r="I1022" s="52">
        <v>0</v>
      </c>
      <c r="J1022" s="59">
        <f>IF(Model_Time!$F1022="---","---",(Model_Time!$F1022/K1022)-1)</f>
        <v>1.0165184243964509E-2</v>
      </c>
      <c r="K1022" s="20">
        <f>IF(AND(Model_Time!$B1022=0,Model_Time!$C1022=0),Model_Time!$F1022,K1021)</f>
        <v>787</v>
      </c>
    </row>
    <row r="1023" spans="1:11" x14ac:dyDescent="0.3">
      <c r="A1023" t="s">
        <v>530</v>
      </c>
      <c r="B1023">
        <v>2</v>
      </c>
      <c r="C1023">
        <v>50</v>
      </c>
      <c r="D1023">
        <v>0.1</v>
      </c>
      <c r="E1023" t="s">
        <v>0</v>
      </c>
      <c r="F1023">
        <v>844</v>
      </c>
      <c r="G1023">
        <v>0</v>
      </c>
      <c r="H1023">
        <v>1422.69</v>
      </c>
      <c r="I1023" s="52">
        <v>1.2E-2</v>
      </c>
      <c r="J1023" s="59">
        <f>IF(Model_Time!$F1023="---","---",(Model_Time!$F1023/K1023)-1)</f>
        <v>7.2426937738246489E-2</v>
      </c>
      <c r="K1023" s="20">
        <f>IF(AND(Model_Time!$B1023=0,Model_Time!$C1023=0),Model_Time!$F1023,K1022)</f>
        <v>787</v>
      </c>
    </row>
    <row r="1024" spans="1:11" x14ac:dyDescent="0.3">
      <c r="A1024" t="s">
        <v>530</v>
      </c>
      <c r="B1024">
        <v>2</v>
      </c>
      <c r="C1024">
        <v>50</v>
      </c>
      <c r="D1024">
        <v>0.15</v>
      </c>
      <c r="E1024" t="s">
        <v>2</v>
      </c>
      <c r="F1024" t="s">
        <v>3</v>
      </c>
      <c r="G1024" t="s">
        <v>3</v>
      </c>
      <c r="H1024">
        <v>3600.05</v>
      </c>
      <c r="J1024" s="59" t="str">
        <f>IF(Model_Time!$F1024="---","---",(Model_Time!$F1024/K1024)-1)</f>
        <v>---</v>
      </c>
      <c r="K1024" s="20">
        <f>IF(AND(Model_Time!$B1024=0,Model_Time!$C1024=0),Model_Time!$F1024,K1023)</f>
        <v>787</v>
      </c>
    </row>
    <row r="1025" spans="1:11" x14ac:dyDescent="0.3">
      <c r="A1025" t="s">
        <v>530</v>
      </c>
      <c r="B1025">
        <v>2</v>
      </c>
      <c r="C1025">
        <v>50</v>
      </c>
      <c r="D1025">
        <v>0.2</v>
      </c>
      <c r="E1025" t="s">
        <v>4</v>
      </c>
      <c r="F1025" t="s">
        <v>3</v>
      </c>
      <c r="G1025" t="s">
        <v>3</v>
      </c>
      <c r="H1025">
        <v>0.56999999999999995</v>
      </c>
      <c r="J1025" s="59" t="str">
        <f>IF(Model_Time!$F1025="---","---",(Model_Time!$F1025/K1025)-1)</f>
        <v>---</v>
      </c>
      <c r="K1025" s="20">
        <f>IF(AND(Model_Time!$B1025=0,Model_Time!$C1025=0),Model_Time!$F1025,K1024)</f>
        <v>787</v>
      </c>
    </row>
    <row r="1026" spans="1:11" x14ac:dyDescent="0.3">
      <c r="A1026" t="s">
        <v>530</v>
      </c>
      <c r="B1026">
        <v>3</v>
      </c>
      <c r="C1026">
        <v>0</v>
      </c>
      <c r="D1026">
        <v>0.05</v>
      </c>
      <c r="E1026" t="s">
        <v>4</v>
      </c>
      <c r="F1026" t="s">
        <v>3</v>
      </c>
      <c r="G1026" t="s">
        <v>3</v>
      </c>
      <c r="H1026">
        <v>0.31</v>
      </c>
      <c r="J1026" s="59" t="str">
        <f>IF(Model_Time!$F1026="---","---",(Model_Time!$F1026/K1026)-1)</f>
        <v>---</v>
      </c>
      <c r="K1026" s="20">
        <f>IF(AND(Model_Time!$B1026=0,Model_Time!$C1026=0),Model_Time!$F1026,K1025)</f>
        <v>787</v>
      </c>
    </row>
    <row r="1027" spans="1:11" x14ac:dyDescent="0.3">
      <c r="A1027" t="s">
        <v>530</v>
      </c>
      <c r="B1027">
        <v>3</v>
      </c>
      <c r="C1027">
        <v>0</v>
      </c>
      <c r="D1027">
        <v>0.1</v>
      </c>
      <c r="E1027" t="s">
        <v>4</v>
      </c>
      <c r="F1027" t="s">
        <v>3</v>
      </c>
      <c r="G1027" t="s">
        <v>3</v>
      </c>
      <c r="H1027">
        <v>0.28999999999999998</v>
      </c>
      <c r="J1027" s="59" t="str">
        <f>IF(Model_Time!$F1027="---","---",(Model_Time!$F1027/K1027)-1)</f>
        <v>---</v>
      </c>
      <c r="K1027" s="20">
        <f>IF(AND(Model_Time!$B1027=0,Model_Time!$C1027=0),Model_Time!$F1027,K1026)</f>
        <v>787</v>
      </c>
    </row>
    <row r="1028" spans="1:11" x14ac:dyDescent="0.3">
      <c r="A1028" t="s">
        <v>530</v>
      </c>
      <c r="B1028">
        <v>3</v>
      </c>
      <c r="C1028">
        <v>0</v>
      </c>
      <c r="D1028">
        <v>0.15</v>
      </c>
      <c r="E1028" t="s">
        <v>4</v>
      </c>
      <c r="F1028" t="s">
        <v>3</v>
      </c>
      <c r="G1028" t="s">
        <v>3</v>
      </c>
      <c r="H1028">
        <v>0.45</v>
      </c>
      <c r="J1028" s="59" t="str">
        <f>IF(Model_Time!$F1028="---","---",(Model_Time!$F1028/K1028)-1)</f>
        <v>---</v>
      </c>
      <c r="K1028" s="20">
        <f>IF(AND(Model_Time!$B1028=0,Model_Time!$C1028=0),Model_Time!$F1028,K1027)</f>
        <v>787</v>
      </c>
    </row>
    <row r="1029" spans="1:11" x14ac:dyDescent="0.3">
      <c r="A1029" t="s">
        <v>530</v>
      </c>
      <c r="B1029">
        <v>3</v>
      </c>
      <c r="C1029">
        <v>0</v>
      </c>
      <c r="D1029">
        <v>0.2</v>
      </c>
      <c r="E1029" t="s">
        <v>4</v>
      </c>
      <c r="F1029" t="s">
        <v>3</v>
      </c>
      <c r="G1029" t="s">
        <v>3</v>
      </c>
      <c r="H1029">
        <v>0.33</v>
      </c>
      <c r="J1029" s="59" t="str">
        <f>IF(Model_Time!$F1029="---","---",(Model_Time!$F1029/K1029)-1)</f>
        <v>---</v>
      </c>
      <c r="K1029" s="20">
        <f>IF(AND(Model_Time!$B1029=0,Model_Time!$C1029=0),Model_Time!$F1029,K1028)</f>
        <v>787</v>
      </c>
    </row>
    <row r="1030" spans="1:11" x14ac:dyDescent="0.3">
      <c r="A1030" t="s">
        <v>530</v>
      </c>
      <c r="B1030">
        <v>3</v>
      </c>
      <c r="C1030">
        <v>10</v>
      </c>
      <c r="D1030">
        <v>0.05</v>
      </c>
      <c r="E1030" t="s">
        <v>4</v>
      </c>
      <c r="F1030" t="s">
        <v>3</v>
      </c>
      <c r="G1030" t="s">
        <v>3</v>
      </c>
      <c r="H1030">
        <v>0.24</v>
      </c>
      <c r="J1030" s="59" t="str">
        <f>IF(Model_Time!$F1030="---","---",(Model_Time!$F1030/K1030)-1)</f>
        <v>---</v>
      </c>
      <c r="K1030" s="20">
        <f>IF(AND(Model_Time!$B1030=0,Model_Time!$C1030=0),Model_Time!$F1030,K1029)</f>
        <v>787</v>
      </c>
    </row>
    <row r="1031" spans="1:11" x14ac:dyDescent="0.3">
      <c r="A1031" t="s">
        <v>530</v>
      </c>
      <c r="B1031">
        <v>3</v>
      </c>
      <c r="C1031">
        <v>10</v>
      </c>
      <c r="D1031">
        <v>0.1</v>
      </c>
      <c r="E1031" t="s">
        <v>4</v>
      </c>
      <c r="F1031" t="s">
        <v>3</v>
      </c>
      <c r="G1031" t="s">
        <v>3</v>
      </c>
      <c r="H1031">
        <v>0.24</v>
      </c>
      <c r="J1031" s="59" t="str">
        <f>IF(Model_Time!$F1031="---","---",(Model_Time!$F1031/K1031)-1)</f>
        <v>---</v>
      </c>
      <c r="K1031" s="20">
        <f>IF(AND(Model_Time!$B1031=0,Model_Time!$C1031=0),Model_Time!$F1031,K1030)</f>
        <v>787</v>
      </c>
    </row>
    <row r="1032" spans="1:11" x14ac:dyDescent="0.3">
      <c r="A1032" t="s">
        <v>530</v>
      </c>
      <c r="B1032">
        <v>3</v>
      </c>
      <c r="C1032">
        <v>10</v>
      </c>
      <c r="D1032">
        <v>0.15</v>
      </c>
      <c r="E1032" t="s">
        <v>4</v>
      </c>
      <c r="F1032" t="s">
        <v>3</v>
      </c>
      <c r="G1032" t="s">
        <v>3</v>
      </c>
      <c r="H1032">
        <v>0.37</v>
      </c>
      <c r="J1032" s="59" t="str">
        <f>IF(Model_Time!$F1032="---","---",(Model_Time!$F1032/K1032)-1)</f>
        <v>---</v>
      </c>
      <c r="K1032" s="20">
        <f>IF(AND(Model_Time!$B1032=0,Model_Time!$C1032=0),Model_Time!$F1032,K1031)</f>
        <v>787</v>
      </c>
    </row>
    <row r="1033" spans="1:11" x14ac:dyDescent="0.3">
      <c r="A1033" t="s">
        <v>530</v>
      </c>
      <c r="B1033">
        <v>3</v>
      </c>
      <c r="C1033">
        <v>10</v>
      </c>
      <c r="D1033">
        <v>0.2</v>
      </c>
      <c r="E1033" t="s">
        <v>4</v>
      </c>
      <c r="F1033" t="s">
        <v>3</v>
      </c>
      <c r="G1033" t="s">
        <v>3</v>
      </c>
      <c r="H1033">
        <v>0.25</v>
      </c>
      <c r="J1033" s="59" t="str">
        <f>IF(Model_Time!$F1033="---","---",(Model_Time!$F1033/K1033)-1)</f>
        <v>---</v>
      </c>
      <c r="K1033" s="20">
        <f>IF(AND(Model_Time!$B1033=0,Model_Time!$C1033=0),Model_Time!$F1033,K1032)</f>
        <v>787</v>
      </c>
    </row>
    <row r="1034" spans="1:11" x14ac:dyDescent="0.3">
      <c r="A1034" t="s">
        <v>530</v>
      </c>
      <c r="B1034">
        <v>3</v>
      </c>
      <c r="C1034">
        <v>25</v>
      </c>
      <c r="D1034">
        <v>0.05</v>
      </c>
      <c r="E1034" t="s">
        <v>4</v>
      </c>
      <c r="F1034" t="s">
        <v>3</v>
      </c>
      <c r="G1034" t="s">
        <v>3</v>
      </c>
      <c r="H1034">
        <v>0.2</v>
      </c>
      <c r="J1034" s="59" t="str">
        <f>IF(Model_Time!$F1034="---","---",(Model_Time!$F1034/K1034)-1)</f>
        <v>---</v>
      </c>
      <c r="K1034" s="20">
        <f>IF(AND(Model_Time!$B1034=0,Model_Time!$C1034=0),Model_Time!$F1034,K1033)</f>
        <v>787</v>
      </c>
    </row>
    <row r="1035" spans="1:11" x14ac:dyDescent="0.3">
      <c r="A1035" t="s">
        <v>530</v>
      </c>
      <c r="B1035">
        <v>3</v>
      </c>
      <c r="C1035">
        <v>25</v>
      </c>
      <c r="D1035">
        <v>0.1</v>
      </c>
      <c r="E1035" t="s">
        <v>4</v>
      </c>
      <c r="F1035" t="s">
        <v>3</v>
      </c>
      <c r="G1035" t="s">
        <v>3</v>
      </c>
      <c r="H1035">
        <v>0.22</v>
      </c>
      <c r="J1035" s="59" t="str">
        <f>IF(Model_Time!$F1035="---","---",(Model_Time!$F1035/K1035)-1)</f>
        <v>---</v>
      </c>
      <c r="K1035" s="20">
        <f>IF(AND(Model_Time!$B1035=0,Model_Time!$C1035=0),Model_Time!$F1035,K1034)</f>
        <v>787</v>
      </c>
    </row>
    <row r="1036" spans="1:11" x14ac:dyDescent="0.3">
      <c r="A1036" t="s">
        <v>530</v>
      </c>
      <c r="B1036">
        <v>3</v>
      </c>
      <c r="C1036">
        <v>25</v>
      </c>
      <c r="D1036">
        <v>0.15</v>
      </c>
      <c r="E1036" t="s">
        <v>4</v>
      </c>
      <c r="F1036" t="s">
        <v>3</v>
      </c>
      <c r="G1036" t="s">
        <v>3</v>
      </c>
      <c r="H1036">
        <v>0.27</v>
      </c>
      <c r="J1036" s="59" t="str">
        <f>IF(Model_Time!$F1036="---","---",(Model_Time!$F1036/K1036)-1)</f>
        <v>---</v>
      </c>
      <c r="K1036" s="20">
        <f>IF(AND(Model_Time!$B1036=0,Model_Time!$C1036=0),Model_Time!$F1036,K1035)</f>
        <v>787</v>
      </c>
    </row>
    <row r="1037" spans="1:11" x14ac:dyDescent="0.3">
      <c r="A1037" t="s">
        <v>530</v>
      </c>
      <c r="B1037">
        <v>3</v>
      </c>
      <c r="C1037">
        <v>25</v>
      </c>
      <c r="D1037">
        <v>0.2</v>
      </c>
      <c r="E1037" t="s">
        <v>4</v>
      </c>
      <c r="F1037" t="s">
        <v>3</v>
      </c>
      <c r="G1037" t="s">
        <v>3</v>
      </c>
      <c r="H1037">
        <v>0.25</v>
      </c>
      <c r="J1037" s="59" t="str">
        <f>IF(Model_Time!$F1037="---","---",(Model_Time!$F1037/K1037)-1)</f>
        <v>---</v>
      </c>
      <c r="K1037" s="20">
        <f>IF(AND(Model_Time!$B1037=0,Model_Time!$C1037=0),Model_Time!$F1037,K1036)</f>
        <v>787</v>
      </c>
    </row>
    <row r="1038" spans="1:11" x14ac:dyDescent="0.3">
      <c r="A1038" t="s">
        <v>530</v>
      </c>
      <c r="B1038">
        <v>3</v>
      </c>
      <c r="C1038">
        <v>50</v>
      </c>
      <c r="D1038">
        <v>0.05</v>
      </c>
      <c r="E1038" t="s">
        <v>4</v>
      </c>
      <c r="F1038" t="s">
        <v>3</v>
      </c>
      <c r="G1038" t="s">
        <v>3</v>
      </c>
      <c r="H1038">
        <v>0.3</v>
      </c>
      <c r="J1038" s="59" t="str">
        <f>IF(Model_Time!$F1038="---","---",(Model_Time!$F1038/K1038)-1)</f>
        <v>---</v>
      </c>
      <c r="K1038" s="20">
        <f>IF(AND(Model_Time!$B1038=0,Model_Time!$C1038=0),Model_Time!$F1038,K1037)</f>
        <v>787</v>
      </c>
    </row>
    <row r="1039" spans="1:11" x14ac:dyDescent="0.3">
      <c r="A1039" t="s">
        <v>530</v>
      </c>
      <c r="B1039">
        <v>3</v>
      </c>
      <c r="C1039">
        <v>50</v>
      </c>
      <c r="D1039">
        <v>0.1</v>
      </c>
      <c r="E1039" t="s">
        <v>4</v>
      </c>
      <c r="F1039" t="s">
        <v>3</v>
      </c>
      <c r="G1039" t="s">
        <v>3</v>
      </c>
      <c r="H1039">
        <v>0.28999999999999998</v>
      </c>
      <c r="J1039" s="59" t="str">
        <f>IF(Model_Time!$F1039="---","---",(Model_Time!$F1039/K1039)-1)</f>
        <v>---</v>
      </c>
      <c r="K1039" s="20">
        <f>IF(AND(Model_Time!$B1039=0,Model_Time!$C1039=0),Model_Time!$F1039,K1038)</f>
        <v>787</v>
      </c>
    </row>
    <row r="1040" spans="1:11" x14ac:dyDescent="0.3">
      <c r="A1040" t="s">
        <v>530</v>
      </c>
      <c r="B1040">
        <v>3</v>
      </c>
      <c r="C1040">
        <v>50</v>
      </c>
      <c r="D1040">
        <v>0.15</v>
      </c>
      <c r="E1040" t="s">
        <v>4</v>
      </c>
      <c r="F1040" t="s">
        <v>3</v>
      </c>
      <c r="G1040" t="s">
        <v>3</v>
      </c>
      <c r="H1040">
        <v>0.33</v>
      </c>
      <c r="J1040" s="59" t="str">
        <f>IF(Model_Time!$F1040="---","---",(Model_Time!$F1040/K1040)-1)</f>
        <v>---</v>
      </c>
      <c r="K1040" s="20">
        <f>IF(AND(Model_Time!$B1040=0,Model_Time!$C1040=0),Model_Time!$F1040,K1039)</f>
        <v>787</v>
      </c>
    </row>
    <row r="1041" spans="1:11" x14ac:dyDescent="0.3">
      <c r="A1041" t="s">
        <v>530</v>
      </c>
      <c r="B1041">
        <v>3</v>
      </c>
      <c r="C1041">
        <v>50</v>
      </c>
      <c r="D1041">
        <v>0.2</v>
      </c>
      <c r="E1041" t="s">
        <v>4</v>
      </c>
      <c r="F1041" t="s">
        <v>3</v>
      </c>
      <c r="G1041" t="s">
        <v>3</v>
      </c>
      <c r="H1041">
        <v>0.38</v>
      </c>
      <c r="J1041" s="59" t="str">
        <f>IF(Model_Time!$F1041="---","---",(Model_Time!$F1041/K1041)-1)</f>
        <v>---</v>
      </c>
      <c r="K1041" s="20">
        <f>IF(AND(Model_Time!$B1041=0,Model_Time!$C1041=0),Model_Time!$F1041,K1040)</f>
        <v>787</v>
      </c>
    </row>
    <row r="1042" spans="1:11" x14ac:dyDescent="0.3">
      <c r="A1042" t="s">
        <v>528</v>
      </c>
      <c r="B1042">
        <v>0</v>
      </c>
      <c r="C1042">
        <v>0</v>
      </c>
      <c r="D1042">
        <v>0.05</v>
      </c>
      <c r="E1042" t="s">
        <v>0</v>
      </c>
      <c r="F1042">
        <v>1034</v>
      </c>
      <c r="G1042">
        <v>0</v>
      </c>
      <c r="H1042">
        <v>253.62</v>
      </c>
      <c r="I1042" s="52">
        <v>1</v>
      </c>
      <c r="J1042" s="59">
        <f>IF(Model_Time!$F1042="---","---",(Model_Time!$F1042/K1042)-1)</f>
        <v>0</v>
      </c>
      <c r="K1042" s="20">
        <f>IF(AND(Model_Time!$B1042=0,Model_Time!$C1042=0),Model_Time!$F1042,K1041)</f>
        <v>1034</v>
      </c>
    </row>
    <row r="1043" spans="1:11" x14ac:dyDescent="0.3">
      <c r="A1043" t="s">
        <v>528</v>
      </c>
      <c r="B1043">
        <v>0</v>
      </c>
      <c r="C1043">
        <v>0</v>
      </c>
      <c r="D1043">
        <v>0.1</v>
      </c>
      <c r="E1043" t="s">
        <v>0</v>
      </c>
      <c r="F1043">
        <v>1034</v>
      </c>
      <c r="G1043">
        <v>0</v>
      </c>
      <c r="H1043">
        <v>251.45</v>
      </c>
      <c r="I1043" s="52">
        <v>1</v>
      </c>
      <c r="J1043" s="59">
        <f>IF(Model_Time!$F1043="---","---",(Model_Time!$F1043/K1043)-1)</f>
        <v>0</v>
      </c>
      <c r="K1043" s="20">
        <f>IF(AND(Model_Time!$B1043=0,Model_Time!$C1043=0),Model_Time!$F1043,K1042)</f>
        <v>1034</v>
      </c>
    </row>
    <row r="1044" spans="1:11" x14ac:dyDescent="0.3">
      <c r="A1044" t="s">
        <v>528</v>
      </c>
      <c r="B1044">
        <v>0</v>
      </c>
      <c r="C1044">
        <v>0</v>
      </c>
      <c r="D1044">
        <v>0.15</v>
      </c>
      <c r="E1044" t="s">
        <v>0</v>
      </c>
      <c r="F1044">
        <v>1034</v>
      </c>
      <c r="G1044">
        <v>0</v>
      </c>
      <c r="H1044">
        <v>278.86</v>
      </c>
      <c r="I1044" s="52">
        <v>1</v>
      </c>
      <c r="J1044" s="59">
        <f>IF(Model_Time!$F1044="---","---",(Model_Time!$F1044/K1044)-1)</f>
        <v>0</v>
      </c>
      <c r="K1044" s="20">
        <f>IF(AND(Model_Time!$B1044=0,Model_Time!$C1044=0),Model_Time!$F1044,K1043)</f>
        <v>1034</v>
      </c>
    </row>
    <row r="1045" spans="1:11" x14ac:dyDescent="0.3">
      <c r="A1045" t="s">
        <v>528</v>
      </c>
      <c r="B1045">
        <v>0</v>
      </c>
      <c r="C1045">
        <v>0</v>
      </c>
      <c r="D1045">
        <v>0.2</v>
      </c>
      <c r="E1045" t="s">
        <v>0</v>
      </c>
      <c r="F1045">
        <v>1034</v>
      </c>
      <c r="G1045">
        <v>0</v>
      </c>
      <c r="H1045">
        <v>274.12</v>
      </c>
      <c r="I1045" s="52">
        <v>1</v>
      </c>
      <c r="J1045" s="59">
        <f>IF(Model_Time!$F1045="---","---",(Model_Time!$F1045/K1045)-1)</f>
        <v>0</v>
      </c>
      <c r="K1045" s="20">
        <f>IF(AND(Model_Time!$B1045=0,Model_Time!$C1045=0),Model_Time!$F1045,K1044)</f>
        <v>1034</v>
      </c>
    </row>
    <row r="1046" spans="1:11" x14ac:dyDescent="0.3">
      <c r="A1046" t="s">
        <v>528</v>
      </c>
      <c r="B1046">
        <v>1</v>
      </c>
      <c r="C1046">
        <v>5</v>
      </c>
      <c r="D1046">
        <v>0.05</v>
      </c>
      <c r="E1046" t="s">
        <v>0</v>
      </c>
      <c r="F1046">
        <v>1034</v>
      </c>
      <c r="G1046">
        <v>0</v>
      </c>
      <c r="H1046">
        <v>779.24</v>
      </c>
      <c r="I1046" s="52">
        <v>1</v>
      </c>
      <c r="J1046" s="59">
        <f>IF(Model_Time!$F1046="---","---",(Model_Time!$F1046/K1046)-1)</f>
        <v>0</v>
      </c>
      <c r="K1046" s="20">
        <f>IF(AND(Model_Time!$B1046=0,Model_Time!$C1046=0),Model_Time!$F1046,K1045)</f>
        <v>1034</v>
      </c>
    </row>
    <row r="1047" spans="1:11" x14ac:dyDescent="0.3">
      <c r="A1047" t="s">
        <v>528</v>
      </c>
      <c r="B1047">
        <v>1</v>
      </c>
      <c r="C1047">
        <v>5</v>
      </c>
      <c r="D1047">
        <v>0.1</v>
      </c>
      <c r="E1047" t="s">
        <v>0</v>
      </c>
      <c r="F1047">
        <v>1042</v>
      </c>
      <c r="G1047">
        <v>0</v>
      </c>
      <c r="H1047">
        <v>713.98</v>
      </c>
      <c r="I1047" s="52">
        <v>1</v>
      </c>
      <c r="J1047" s="59">
        <f>IF(Model_Time!$F1047="---","---",(Model_Time!$F1047/K1047)-1)</f>
        <v>7.7369439071566237E-3</v>
      </c>
      <c r="K1047" s="20">
        <f>IF(AND(Model_Time!$B1047=0,Model_Time!$C1047=0),Model_Time!$F1047,K1046)</f>
        <v>1034</v>
      </c>
    </row>
    <row r="1048" spans="1:11" x14ac:dyDescent="0.3">
      <c r="A1048" t="s">
        <v>528</v>
      </c>
      <c r="B1048">
        <v>1</v>
      </c>
      <c r="C1048">
        <v>5</v>
      </c>
      <c r="D1048">
        <v>0.15</v>
      </c>
      <c r="E1048" t="s">
        <v>0</v>
      </c>
      <c r="F1048">
        <v>1044</v>
      </c>
      <c r="G1048">
        <v>0</v>
      </c>
      <c r="H1048">
        <v>613.4</v>
      </c>
      <c r="I1048" s="52">
        <v>1</v>
      </c>
      <c r="J1048" s="59">
        <f>IF(Model_Time!$F1048="---","---",(Model_Time!$F1048/K1048)-1)</f>
        <v>9.6711798839459462E-3</v>
      </c>
      <c r="K1048" s="20">
        <f>IF(AND(Model_Time!$B1048=0,Model_Time!$C1048=0),Model_Time!$F1048,K1047)</f>
        <v>1034</v>
      </c>
    </row>
    <row r="1049" spans="1:11" x14ac:dyDescent="0.3">
      <c r="A1049" t="s">
        <v>528</v>
      </c>
      <c r="B1049">
        <v>1</v>
      </c>
      <c r="C1049">
        <v>5</v>
      </c>
      <c r="D1049">
        <v>0.2</v>
      </c>
      <c r="E1049" t="s">
        <v>0</v>
      </c>
      <c r="F1049">
        <v>1044</v>
      </c>
      <c r="G1049">
        <v>0</v>
      </c>
      <c r="H1049">
        <v>596.04</v>
      </c>
      <c r="I1049" s="52">
        <v>1</v>
      </c>
      <c r="J1049" s="59">
        <f>IF(Model_Time!$F1049="---","---",(Model_Time!$F1049/K1049)-1)</f>
        <v>9.6711798839459462E-3</v>
      </c>
      <c r="K1049" s="20">
        <f>IF(AND(Model_Time!$B1049=0,Model_Time!$C1049=0),Model_Time!$F1049,K1048)</f>
        <v>1034</v>
      </c>
    </row>
    <row r="1050" spans="1:11" x14ac:dyDescent="0.3">
      <c r="A1050" t="s">
        <v>528</v>
      </c>
      <c r="B1050">
        <v>1</v>
      </c>
      <c r="C1050">
        <v>10</v>
      </c>
      <c r="D1050">
        <v>0.05</v>
      </c>
      <c r="E1050" t="s">
        <v>0</v>
      </c>
      <c r="F1050">
        <v>1034</v>
      </c>
      <c r="G1050">
        <v>0</v>
      </c>
      <c r="H1050">
        <v>735.42</v>
      </c>
      <c r="I1050" s="52">
        <v>1</v>
      </c>
      <c r="J1050" s="59">
        <f>IF(Model_Time!$F1050="---","---",(Model_Time!$F1050/K1050)-1)</f>
        <v>0</v>
      </c>
      <c r="K1050" s="20">
        <f>IF(AND(Model_Time!$B1050=0,Model_Time!$C1050=0),Model_Time!$F1050,K1049)</f>
        <v>1034</v>
      </c>
    </row>
    <row r="1051" spans="1:11" x14ac:dyDescent="0.3">
      <c r="A1051" t="s">
        <v>528</v>
      </c>
      <c r="B1051">
        <v>1</v>
      </c>
      <c r="C1051">
        <v>10</v>
      </c>
      <c r="D1051">
        <v>0.1</v>
      </c>
      <c r="E1051" t="s">
        <v>0</v>
      </c>
      <c r="F1051">
        <v>1042</v>
      </c>
      <c r="G1051">
        <v>0</v>
      </c>
      <c r="H1051">
        <v>711.1</v>
      </c>
      <c r="I1051" s="52">
        <v>1</v>
      </c>
      <c r="J1051" s="59">
        <f>IF(Model_Time!$F1051="---","---",(Model_Time!$F1051/K1051)-1)</f>
        <v>7.7369439071566237E-3</v>
      </c>
      <c r="K1051" s="20">
        <f>IF(AND(Model_Time!$B1051=0,Model_Time!$C1051=0),Model_Time!$F1051,K1050)</f>
        <v>1034</v>
      </c>
    </row>
    <row r="1052" spans="1:11" x14ac:dyDescent="0.3">
      <c r="A1052" t="s">
        <v>528</v>
      </c>
      <c r="B1052">
        <v>1</v>
      </c>
      <c r="C1052">
        <v>10</v>
      </c>
      <c r="D1052">
        <v>0.15</v>
      </c>
      <c r="E1052" t="s">
        <v>0</v>
      </c>
      <c r="F1052">
        <v>1044</v>
      </c>
      <c r="G1052">
        <v>0</v>
      </c>
      <c r="H1052">
        <v>610.28</v>
      </c>
      <c r="I1052" s="52">
        <v>1</v>
      </c>
      <c r="J1052" s="59">
        <f>IF(Model_Time!$F1052="---","---",(Model_Time!$F1052/K1052)-1)</f>
        <v>9.6711798839459462E-3</v>
      </c>
      <c r="K1052" s="20">
        <f>IF(AND(Model_Time!$B1052=0,Model_Time!$C1052=0),Model_Time!$F1052,K1051)</f>
        <v>1034</v>
      </c>
    </row>
    <row r="1053" spans="1:11" x14ac:dyDescent="0.3">
      <c r="A1053" t="s">
        <v>528</v>
      </c>
      <c r="B1053">
        <v>1</v>
      </c>
      <c r="C1053">
        <v>10</v>
      </c>
      <c r="D1053">
        <v>0.2</v>
      </c>
      <c r="E1053" t="s">
        <v>0</v>
      </c>
      <c r="F1053">
        <v>1044</v>
      </c>
      <c r="G1053">
        <v>0</v>
      </c>
      <c r="H1053">
        <v>603.34</v>
      </c>
      <c r="I1053" s="52">
        <v>1</v>
      </c>
      <c r="J1053" s="59">
        <f>IF(Model_Time!$F1053="---","---",(Model_Time!$F1053/K1053)-1)</f>
        <v>9.6711798839459462E-3</v>
      </c>
      <c r="K1053" s="20">
        <f>IF(AND(Model_Time!$B1053=0,Model_Time!$C1053=0),Model_Time!$F1053,K1052)</f>
        <v>1034</v>
      </c>
    </row>
    <row r="1054" spans="1:11" x14ac:dyDescent="0.3">
      <c r="A1054" t="s">
        <v>528</v>
      </c>
      <c r="B1054">
        <v>1</v>
      </c>
      <c r="C1054">
        <v>25</v>
      </c>
      <c r="D1054">
        <v>0.05</v>
      </c>
      <c r="E1054" t="s">
        <v>0</v>
      </c>
      <c r="F1054">
        <v>1044</v>
      </c>
      <c r="G1054">
        <v>0</v>
      </c>
      <c r="H1054">
        <v>569.75</v>
      </c>
      <c r="I1054" s="52">
        <v>0.03</v>
      </c>
      <c r="J1054" s="59">
        <f>IF(Model_Time!$F1054="---","---",(Model_Time!$F1054/K1054)-1)</f>
        <v>9.6711798839459462E-3</v>
      </c>
      <c r="K1054" s="20">
        <f>IF(AND(Model_Time!$B1054=0,Model_Time!$C1054=0),Model_Time!$F1054,K1053)</f>
        <v>1034</v>
      </c>
    </row>
    <row r="1055" spans="1:11" x14ac:dyDescent="0.3">
      <c r="A1055" t="s">
        <v>528</v>
      </c>
      <c r="B1055">
        <v>1</v>
      </c>
      <c r="C1055">
        <v>25</v>
      </c>
      <c r="D1055">
        <v>0.1</v>
      </c>
      <c r="E1055" t="s">
        <v>0</v>
      </c>
      <c r="F1055">
        <v>1052</v>
      </c>
      <c r="G1055">
        <v>0</v>
      </c>
      <c r="H1055">
        <v>918.03</v>
      </c>
      <c r="I1055" s="52">
        <v>6.5000000000000002E-2</v>
      </c>
      <c r="J1055" s="59">
        <f>IF(Model_Time!$F1055="---","---",(Model_Time!$F1055/K1055)-1)</f>
        <v>1.740812379110257E-2</v>
      </c>
      <c r="K1055" s="20">
        <f>IF(AND(Model_Time!$B1055=0,Model_Time!$C1055=0),Model_Time!$F1055,K1054)</f>
        <v>1034</v>
      </c>
    </row>
    <row r="1056" spans="1:11" x14ac:dyDescent="0.3">
      <c r="A1056" t="s">
        <v>528</v>
      </c>
      <c r="B1056">
        <v>1</v>
      </c>
      <c r="C1056">
        <v>25</v>
      </c>
      <c r="D1056">
        <v>0.15</v>
      </c>
      <c r="E1056" t="s">
        <v>0</v>
      </c>
      <c r="F1056">
        <v>1055</v>
      </c>
      <c r="G1056">
        <v>0</v>
      </c>
      <c r="H1056">
        <v>413.12</v>
      </c>
      <c r="I1056" s="52">
        <v>0.92900000000000005</v>
      </c>
      <c r="J1056" s="59">
        <f>IF(Model_Time!$F1056="---","---",(Model_Time!$F1056/K1056)-1)</f>
        <v>2.0309477756286221E-2</v>
      </c>
      <c r="K1056" s="20">
        <f>IF(AND(Model_Time!$B1056=0,Model_Time!$C1056=0),Model_Time!$F1056,K1055)</f>
        <v>1034</v>
      </c>
    </row>
    <row r="1057" spans="1:11" x14ac:dyDescent="0.3">
      <c r="A1057" t="s">
        <v>528</v>
      </c>
      <c r="B1057">
        <v>1</v>
      </c>
      <c r="C1057">
        <v>25</v>
      </c>
      <c r="D1057">
        <v>0.2</v>
      </c>
      <c r="E1057" t="s">
        <v>1</v>
      </c>
      <c r="F1057">
        <v>1083</v>
      </c>
      <c r="G1057">
        <v>1.4</v>
      </c>
      <c r="H1057">
        <v>3600.26</v>
      </c>
      <c r="I1057" s="52">
        <v>0.99199999999999999</v>
      </c>
      <c r="J1057" s="59">
        <f>IF(Model_Time!$F1057="---","---",(Model_Time!$F1057/K1057)-1)</f>
        <v>4.7388781431334515E-2</v>
      </c>
      <c r="K1057" s="20">
        <f>IF(AND(Model_Time!$B1057=0,Model_Time!$C1057=0),Model_Time!$F1057,K1056)</f>
        <v>1034</v>
      </c>
    </row>
    <row r="1058" spans="1:11" x14ac:dyDescent="0.3">
      <c r="A1058" t="s">
        <v>528</v>
      </c>
      <c r="B1058">
        <v>1</v>
      </c>
      <c r="C1058">
        <v>50</v>
      </c>
      <c r="D1058">
        <v>0.05</v>
      </c>
      <c r="E1058" t="s">
        <v>0</v>
      </c>
      <c r="F1058">
        <v>1045</v>
      </c>
      <c r="G1058">
        <v>0</v>
      </c>
      <c r="H1058">
        <v>567.41</v>
      </c>
      <c r="I1058" s="52">
        <v>0</v>
      </c>
      <c r="J1058" s="59">
        <f>IF(Model_Time!$F1058="---","---",(Model_Time!$F1058/K1058)-1)</f>
        <v>1.0638297872340496E-2</v>
      </c>
      <c r="K1058" s="20">
        <f>IF(AND(Model_Time!$B1058=0,Model_Time!$C1058=0),Model_Time!$F1058,K1057)</f>
        <v>1034</v>
      </c>
    </row>
    <row r="1059" spans="1:11" x14ac:dyDescent="0.3">
      <c r="A1059" t="s">
        <v>528</v>
      </c>
      <c r="B1059">
        <v>1</v>
      </c>
      <c r="C1059">
        <v>50</v>
      </c>
      <c r="D1059">
        <v>0.1</v>
      </c>
      <c r="E1059" t="s">
        <v>0</v>
      </c>
      <c r="F1059">
        <v>1055</v>
      </c>
      <c r="G1059">
        <v>0</v>
      </c>
      <c r="H1059">
        <v>545.28</v>
      </c>
      <c r="I1059" s="52">
        <v>2.5999999999999999E-2</v>
      </c>
      <c r="J1059" s="59">
        <f>IF(Model_Time!$F1059="---","---",(Model_Time!$F1059/K1059)-1)</f>
        <v>2.0309477756286221E-2</v>
      </c>
      <c r="K1059" s="20">
        <f>IF(AND(Model_Time!$B1059=0,Model_Time!$C1059=0),Model_Time!$F1059,K1058)</f>
        <v>1034</v>
      </c>
    </row>
    <row r="1060" spans="1:11" x14ac:dyDescent="0.3">
      <c r="A1060" t="s">
        <v>528</v>
      </c>
      <c r="B1060">
        <v>1</v>
      </c>
      <c r="C1060">
        <v>50</v>
      </c>
      <c r="D1060">
        <v>0.15</v>
      </c>
      <c r="E1060" t="s">
        <v>1</v>
      </c>
      <c r="F1060">
        <v>1138</v>
      </c>
      <c r="G1060">
        <v>6.26</v>
      </c>
      <c r="H1060">
        <v>3600.52</v>
      </c>
      <c r="I1060" s="52">
        <v>7.8E-2</v>
      </c>
      <c r="J1060" s="59">
        <f>IF(Model_Time!$F1060="---","---",(Model_Time!$F1060/K1060)-1)</f>
        <v>0.10058027079303677</v>
      </c>
      <c r="K1060" s="20">
        <f>IF(AND(Model_Time!$B1060=0,Model_Time!$C1060=0),Model_Time!$F1060,K1059)</f>
        <v>1034</v>
      </c>
    </row>
    <row r="1061" spans="1:11" x14ac:dyDescent="0.3">
      <c r="A1061" t="s">
        <v>528</v>
      </c>
      <c r="B1061">
        <v>1</v>
      </c>
      <c r="C1061">
        <v>50</v>
      </c>
      <c r="D1061">
        <v>0.2</v>
      </c>
      <c r="E1061" t="s">
        <v>2</v>
      </c>
      <c r="F1061" t="s">
        <v>3</v>
      </c>
      <c r="G1061" t="s">
        <v>3</v>
      </c>
      <c r="H1061">
        <v>3600.11</v>
      </c>
      <c r="J1061" s="59" t="str">
        <f>IF(Model_Time!$F1061="---","---",(Model_Time!$F1061/K1061)-1)</f>
        <v>---</v>
      </c>
      <c r="K1061" s="20">
        <f>IF(AND(Model_Time!$B1061=0,Model_Time!$C1061=0),Model_Time!$F1061,K1060)</f>
        <v>1034</v>
      </c>
    </row>
    <row r="1062" spans="1:11" x14ac:dyDescent="0.3">
      <c r="A1062" t="s">
        <v>528</v>
      </c>
      <c r="B1062">
        <v>2</v>
      </c>
      <c r="C1062">
        <v>5</v>
      </c>
      <c r="D1062">
        <v>0.05</v>
      </c>
      <c r="E1062" t="s">
        <v>0</v>
      </c>
      <c r="F1062">
        <v>1034</v>
      </c>
      <c r="G1062">
        <v>0</v>
      </c>
      <c r="H1062">
        <v>560.37</v>
      </c>
      <c r="I1062" s="52">
        <v>1</v>
      </c>
      <c r="J1062" s="59">
        <f>IF(Model_Time!$F1062="---","---",(Model_Time!$F1062/K1062)-1)</f>
        <v>0</v>
      </c>
      <c r="K1062" s="20">
        <f>IF(AND(Model_Time!$B1062=0,Model_Time!$C1062=0),Model_Time!$F1062,K1061)</f>
        <v>1034</v>
      </c>
    </row>
    <row r="1063" spans="1:11" x14ac:dyDescent="0.3">
      <c r="A1063" t="s">
        <v>528</v>
      </c>
      <c r="B1063">
        <v>2</v>
      </c>
      <c r="C1063">
        <v>5</v>
      </c>
      <c r="D1063">
        <v>0.1</v>
      </c>
      <c r="E1063" t="s">
        <v>0</v>
      </c>
      <c r="F1063">
        <v>1042</v>
      </c>
      <c r="G1063">
        <v>0</v>
      </c>
      <c r="H1063">
        <v>640.87</v>
      </c>
      <c r="I1063" s="52">
        <v>1</v>
      </c>
      <c r="J1063" s="59">
        <f>IF(Model_Time!$F1063="---","---",(Model_Time!$F1063/K1063)-1)</f>
        <v>7.7369439071566237E-3</v>
      </c>
      <c r="K1063" s="20">
        <f>IF(AND(Model_Time!$B1063=0,Model_Time!$C1063=0),Model_Time!$F1063,K1062)</f>
        <v>1034</v>
      </c>
    </row>
    <row r="1064" spans="1:11" x14ac:dyDescent="0.3">
      <c r="A1064" t="s">
        <v>528</v>
      </c>
      <c r="B1064">
        <v>2</v>
      </c>
      <c r="C1064">
        <v>5</v>
      </c>
      <c r="D1064">
        <v>0.15</v>
      </c>
      <c r="E1064" t="s">
        <v>0</v>
      </c>
      <c r="F1064">
        <v>1042</v>
      </c>
      <c r="G1064">
        <v>0</v>
      </c>
      <c r="H1064">
        <v>714.89</v>
      </c>
      <c r="I1064" s="52">
        <v>1</v>
      </c>
      <c r="J1064" s="59">
        <f>IF(Model_Time!$F1064="---","---",(Model_Time!$F1064/K1064)-1)</f>
        <v>7.7369439071566237E-3</v>
      </c>
      <c r="K1064" s="20">
        <f>IF(AND(Model_Time!$B1064=0,Model_Time!$C1064=0),Model_Time!$F1064,K1063)</f>
        <v>1034</v>
      </c>
    </row>
    <row r="1065" spans="1:11" x14ac:dyDescent="0.3">
      <c r="A1065" t="s">
        <v>528</v>
      </c>
      <c r="B1065">
        <v>2</v>
      </c>
      <c r="C1065">
        <v>5</v>
      </c>
      <c r="D1065">
        <v>0.2</v>
      </c>
      <c r="E1065" t="s">
        <v>0</v>
      </c>
      <c r="F1065">
        <v>1052</v>
      </c>
      <c r="G1065">
        <v>0</v>
      </c>
      <c r="H1065">
        <v>1185.58</v>
      </c>
      <c r="I1065" s="52">
        <v>1</v>
      </c>
      <c r="J1065" s="59">
        <f>IF(Model_Time!$F1065="---","---",(Model_Time!$F1065/K1065)-1)</f>
        <v>1.740812379110257E-2</v>
      </c>
      <c r="K1065" s="20">
        <f>IF(AND(Model_Time!$B1065=0,Model_Time!$C1065=0),Model_Time!$F1065,K1064)</f>
        <v>1034</v>
      </c>
    </row>
    <row r="1066" spans="1:11" x14ac:dyDescent="0.3">
      <c r="A1066" t="s">
        <v>528</v>
      </c>
      <c r="B1066">
        <v>2</v>
      </c>
      <c r="C1066">
        <v>10</v>
      </c>
      <c r="D1066">
        <v>0.05</v>
      </c>
      <c r="E1066" t="s">
        <v>0</v>
      </c>
      <c r="F1066">
        <v>1042</v>
      </c>
      <c r="G1066">
        <v>0</v>
      </c>
      <c r="H1066">
        <v>447.52</v>
      </c>
      <c r="I1066" s="52">
        <v>0.94699999999999995</v>
      </c>
      <c r="J1066" s="59">
        <f>IF(Model_Time!$F1066="---","---",(Model_Time!$F1066/K1066)-1)</f>
        <v>7.7369439071566237E-3</v>
      </c>
      <c r="K1066" s="20">
        <f>IF(AND(Model_Time!$B1066=0,Model_Time!$C1066=0),Model_Time!$F1066,K1065)</f>
        <v>1034</v>
      </c>
    </row>
    <row r="1067" spans="1:11" x14ac:dyDescent="0.3">
      <c r="A1067" t="s">
        <v>528</v>
      </c>
      <c r="B1067">
        <v>2</v>
      </c>
      <c r="C1067">
        <v>10</v>
      </c>
      <c r="D1067">
        <v>0.1</v>
      </c>
      <c r="E1067" t="s">
        <v>0</v>
      </c>
      <c r="F1067">
        <v>1049</v>
      </c>
      <c r="G1067">
        <v>0</v>
      </c>
      <c r="H1067">
        <v>449.57</v>
      </c>
      <c r="I1067" s="52">
        <v>0.77800000000000002</v>
      </c>
      <c r="J1067" s="59">
        <f>IF(Model_Time!$F1067="---","---",(Model_Time!$F1067/K1067)-1)</f>
        <v>1.4506769825918697E-2</v>
      </c>
      <c r="K1067" s="20">
        <f>IF(AND(Model_Time!$B1067=0,Model_Time!$C1067=0),Model_Time!$F1067,K1066)</f>
        <v>1034</v>
      </c>
    </row>
    <row r="1068" spans="1:11" x14ac:dyDescent="0.3">
      <c r="A1068" t="s">
        <v>528</v>
      </c>
      <c r="B1068">
        <v>2</v>
      </c>
      <c r="C1068">
        <v>10</v>
      </c>
      <c r="D1068">
        <v>0.15</v>
      </c>
      <c r="E1068" t="s">
        <v>0</v>
      </c>
      <c r="F1068">
        <v>1064</v>
      </c>
      <c r="G1068">
        <v>0</v>
      </c>
      <c r="H1068">
        <v>935.26</v>
      </c>
      <c r="I1068" s="52">
        <v>0.999</v>
      </c>
      <c r="J1068" s="59">
        <f>IF(Model_Time!$F1068="---","---",(Model_Time!$F1068/K1068)-1)</f>
        <v>2.9013539651837617E-2</v>
      </c>
      <c r="K1068" s="20">
        <f>IF(AND(Model_Time!$B1068=0,Model_Time!$C1068=0),Model_Time!$F1068,K1067)</f>
        <v>1034</v>
      </c>
    </row>
    <row r="1069" spans="1:11" x14ac:dyDescent="0.3">
      <c r="A1069" t="s">
        <v>528</v>
      </c>
      <c r="B1069">
        <v>2</v>
      </c>
      <c r="C1069">
        <v>10</v>
      </c>
      <c r="D1069">
        <v>0.2</v>
      </c>
      <c r="E1069" t="s">
        <v>0</v>
      </c>
      <c r="F1069">
        <v>1075</v>
      </c>
      <c r="G1069">
        <v>0</v>
      </c>
      <c r="H1069">
        <v>1501.83</v>
      </c>
      <c r="I1069" s="52">
        <v>0.999</v>
      </c>
      <c r="J1069" s="59">
        <f>IF(Model_Time!$F1069="---","---",(Model_Time!$F1069/K1069)-1)</f>
        <v>3.9651837524177891E-2</v>
      </c>
      <c r="K1069" s="20">
        <f>IF(AND(Model_Time!$B1069=0,Model_Time!$C1069=0),Model_Time!$F1069,K1068)</f>
        <v>1034</v>
      </c>
    </row>
    <row r="1070" spans="1:11" x14ac:dyDescent="0.3">
      <c r="A1070" t="s">
        <v>528</v>
      </c>
      <c r="B1070">
        <v>2</v>
      </c>
      <c r="C1070">
        <v>25</v>
      </c>
      <c r="D1070">
        <v>0.05</v>
      </c>
      <c r="E1070" t="s">
        <v>0</v>
      </c>
      <c r="F1070">
        <v>1049</v>
      </c>
      <c r="G1070">
        <v>0</v>
      </c>
      <c r="H1070">
        <v>490.1</v>
      </c>
      <c r="I1070" s="52">
        <v>0</v>
      </c>
      <c r="J1070" s="59">
        <f>IF(Model_Time!$F1070="---","---",(Model_Time!$F1070/K1070)-1)</f>
        <v>1.4506769825918697E-2</v>
      </c>
      <c r="K1070" s="20">
        <f>IF(AND(Model_Time!$B1070=0,Model_Time!$C1070=0),Model_Time!$F1070,K1069)</f>
        <v>1034</v>
      </c>
    </row>
    <row r="1071" spans="1:11" x14ac:dyDescent="0.3">
      <c r="A1071" t="s">
        <v>528</v>
      </c>
      <c r="B1071">
        <v>2</v>
      </c>
      <c r="C1071">
        <v>25</v>
      </c>
      <c r="D1071">
        <v>0.1</v>
      </c>
      <c r="E1071" t="s">
        <v>0</v>
      </c>
      <c r="F1071">
        <v>1076</v>
      </c>
      <c r="G1071">
        <v>0</v>
      </c>
      <c r="H1071">
        <v>1348.37</v>
      </c>
      <c r="I1071" s="52">
        <v>1.2999999999999999E-2</v>
      </c>
      <c r="J1071" s="59">
        <f>IF(Model_Time!$F1071="---","---",(Model_Time!$F1071/K1071)-1)</f>
        <v>4.0618955512572441E-2</v>
      </c>
      <c r="K1071" s="20">
        <f>IF(AND(Model_Time!$B1071=0,Model_Time!$C1071=0),Model_Time!$F1071,K1070)</f>
        <v>1034</v>
      </c>
    </row>
    <row r="1072" spans="1:11" x14ac:dyDescent="0.3">
      <c r="A1072" t="s">
        <v>528</v>
      </c>
      <c r="B1072">
        <v>2</v>
      </c>
      <c r="C1072">
        <v>25</v>
      </c>
      <c r="D1072">
        <v>0.15</v>
      </c>
      <c r="E1072" t="s">
        <v>2</v>
      </c>
      <c r="F1072" t="s">
        <v>3</v>
      </c>
      <c r="G1072" t="s">
        <v>3</v>
      </c>
      <c r="H1072">
        <v>3600.27</v>
      </c>
      <c r="J1072" s="59" t="str">
        <f>IF(Model_Time!$F1072="---","---",(Model_Time!$F1072/K1072)-1)</f>
        <v>---</v>
      </c>
      <c r="K1072" s="20">
        <f>IF(AND(Model_Time!$B1072=0,Model_Time!$C1072=0),Model_Time!$F1072,K1071)</f>
        <v>1034</v>
      </c>
    </row>
    <row r="1073" spans="1:11" x14ac:dyDescent="0.3">
      <c r="A1073" t="s">
        <v>528</v>
      </c>
      <c r="B1073">
        <v>2</v>
      </c>
      <c r="C1073">
        <v>25</v>
      </c>
      <c r="D1073">
        <v>0.2</v>
      </c>
      <c r="E1073" t="s">
        <v>2</v>
      </c>
      <c r="F1073" t="s">
        <v>3</v>
      </c>
      <c r="G1073" t="s">
        <v>3</v>
      </c>
      <c r="H1073">
        <v>3600.16</v>
      </c>
      <c r="J1073" s="59" t="str">
        <f>IF(Model_Time!$F1073="---","---",(Model_Time!$F1073/K1073)-1)</f>
        <v>---</v>
      </c>
      <c r="K1073" s="20">
        <f>IF(AND(Model_Time!$B1073=0,Model_Time!$C1073=0),Model_Time!$F1073,K1072)</f>
        <v>1034</v>
      </c>
    </row>
    <row r="1074" spans="1:11" x14ac:dyDescent="0.3">
      <c r="A1074" t="s">
        <v>528</v>
      </c>
      <c r="B1074">
        <v>2</v>
      </c>
      <c r="C1074">
        <v>50</v>
      </c>
      <c r="D1074">
        <v>0.05</v>
      </c>
      <c r="E1074" t="s">
        <v>0</v>
      </c>
      <c r="F1074">
        <v>1052</v>
      </c>
      <c r="G1074">
        <v>0</v>
      </c>
      <c r="H1074">
        <v>699.04</v>
      </c>
      <c r="I1074" s="52">
        <v>0</v>
      </c>
      <c r="J1074" s="59">
        <f>IF(Model_Time!$F1074="---","---",(Model_Time!$F1074/K1074)-1)</f>
        <v>1.740812379110257E-2</v>
      </c>
      <c r="K1074" s="20">
        <f>IF(AND(Model_Time!$B1074=0,Model_Time!$C1074=0),Model_Time!$F1074,K1073)</f>
        <v>1034</v>
      </c>
    </row>
    <row r="1075" spans="1:11" x14ac:dyDescent="0.3">
      <c r="A1075" t="s">
        <v>528</v>
      </c>
      <c r="B1075">
        <v>2</v>
      </c>
      <c r="C1075">
        <v>50</v>
      </c>
      <c r="D1075">
        <v>0.1</v>
      </c>
      <c r="E1075" t="s">
        <v>0</v>
      </c>
      <c r="F1075">
        <v>1085</v>
      </c>
      <c r="G1075">
        <v>0</v>
      </c>
      <c r="H1075">
        <v>3097.77</v>
      </c>
      <c r="I1075" s="52">
        <v>0</v>
      </c>
      <c r="J1075" s="59">
        <f>IF(Model_Time!$F1075="---","---",(Model_Time!$F1075/K1075)-1)</f>
        <v>4.9323017408123837E-2</v>
      </c>
      <c r="K1075" s="20">
        <f>IF(AND(Model_Time!$B1075=0,Model_Time!$C1075=0),Model_Time!$F1075,K1074)</f>
        <v>1034</v>
      </c>
    </row>
    <row r="1076" spans="1:11" x14ac:dyDescent="0.3">
      <c r="A1076" t="s">
        <v>528</v>
      </c>
      <c r="B1076">
        <v>2</v>
      </c>
      <c r="C1076">
        <v>50</v>
      </c>
      <c r="D1076">
        <v>0.15</v>
      </c>
      <c r="E1076" t="s">
        <v>2</v>
      </c>
      <c r="F1076" t="s">
        <v>3</v>
      </c>
      <c r="G1076" t="s">
        <v>3</v>
      </c>
      <c r="H1076">
        <v>3600.13</v>
      </c>
      <c r="J1076" s="59" t="str">
        <f>IF(Model_Time!$F1076="---","---",(Model_Time!$F1076/K1076)-1)</f>
        <v>---</v>
      </c>
      <c r="K1076" s="20">
        <f>IF(AND(Model_Time!$B1076=0,Model_Time!$C1076=0),Model_Time!$F1076,K1075)</f>
        <v>1034</v>
      </c>
    </row>
    <row r="1077" spans="1:11" x14ac:dyDescent="0.3">
      <c r="A1077" t="s">
        <v>528</v>
      </c>
      <c r="B1077">
        <v>2</v>
      </c>
      <c r="C1077">
        <v>50</v>
      </c>
      <c r="D1077">
        <v>0.2</v>
      </c>
      <c r="E1077" t="s">
        <v>2</v>
      </c>
      <c r="F1077" t="s">
        <v>3</v>
      </c>
      <c r="G1077" t="s">
        <v>3</v>
      </c>
      <c r="H1077">
        <v>3600.12</v>
      </c>
      <c r="J1077" s="59" t="str">
        <f>IF(Model_Time!$F1077="---","---",(Model_Time!$F1077/K1077)-1)</f>
        <v>---</v>
      </c>
      <c r="K1077" s="20">
        <f>IF(AND(Model_Time!$B1077=0,Model_Time!$C1077=0),Model_Time!$F1077,K1076)</f>
        <v>1034</v>
      </c>
    </row>
    <row r="1078" spans="1:11" x14ac:dyDescent="0.3">
      <c r="A1078" t="s">
        <v>528</v>
      </c>
      <c r="B1078">
        <v>3</v>
      </c>
      <c r="C1078">
        <v>0</v>
      </c>
      <c r="D1078">
        <v>0.05</v>
      </c>
      <c r="E1078" t="s">
        <v>0</v>
      </c>
      <c r="F1078">
        <v>1093</v>
      </c>
      <c r="G1078">
        <v>0</v>
      </c>
      <c r="H1078">
        <v>2162.83</v>
      </c>
      <c r="I1078" s="52">
        <v>0</v>
      </c>
      <c r="J1078" s="59">
        <f>IF(Model_Time!$F1078="---","---",(Model_Time!$F1078/K1078)-1)</f>
        <v>5.7059961315280461E-2</v>
      </c>
      <c r="K1078" s="20">
        <f>IF(AND(Model_Time!$B1078=0,Model_Time!$C1078=0),Model_Time!$F1078,K1077)</f>
        <v>1034</v>
      </c>
    </row>
    <row r="1079" spans="1:11" x14ac:dyDescent="0.3">
      <c r="A1079" t="s">
        <v>528</v>
      </c>
      <c r="B1079">
        <v>3</v>
      </c>
      <c r="C1079">
        <v>0</v>
      </c>
      <c r="D1079">
        <v>0.1</v>
      </c>
      <c r="E1079" t="s">
        <v>4</v>
      </c>
      <c r="F1079" t="s">
        <v>3</v>
      </c>
      <c r="G1079" t="s">
        <v>3</v>
      </c>
      <c r="H1079">
        <v>0.63</v>
      </c>
      <c r="J1079" s="59" t="str">
        <f>IF(Model_Time!$F1079="---","---",(Model_Time!$F1079/K1079)-1)</f>
        <v>---</v>
      </c>
      <c r="K1079" s="20">
        <f>IF(AND(Model_Time!$B1079=0,Model_Time!$C1079=0),Model_Time!$F1079,K1078)</f>
        <v>1034</v>
      </c>
    </row>
    <row r="1080" spans="1:11" x14ac:dyDescent="0.3">
      <c r="A1080" t="s">
        <v>528</v>
      </c>
      <c r="B1080">
        <v>3</v>
      </c>
      <c r="C1080">
        <v>0</v>
      </c>
      <c r="D1080">
        <v>0.15</v>
      </c>
      <c r="E1080" t="s">
        <v>4</v>
      </c>
      <c r="F1080" t="s">
        <v>3</v>
      </c>
      <c r="G1080" t="s">
        <v>3</v>
      </c>
      <c r="H1080">
        <v>0.7</v>
      </c>
      <c r="J1080" s="59" t="str">
        <f>IF(Model_Time!$F1080="---","---",(Model_Time!$F1080/K1080)-1)</f>
        <v>---</v>
      </c>
      <c r="K1080" s="20">
        <f>IF(AND(Model_Time!$B1080=0,Model_Time!$C1080=0),Model_Time!$F1080,K1079)</f>
        <v>1034</v>
      </c>
    </row>
    <row r="1081" spans="1:11" x14ac:dyDescent="0.3">
      <c r="A1081" t="s">
        <v>528</v>
      </c>
      <c r="B1081">
        <v>3</v>
      </c>
      <c r="C1081">
        <v>0</v>
      </c>
      <c r="D1081">
        <v>0.2</v>
      </c>
      <c r="E1081" t="s">
        <v>4</v>
      </c>
      <c r="F1081" t="s">
        <v>3</v>
      </c>
      <c r="G1081" t="s">
        <v>3</v>
      </c>
      <c r="H1081">
        <v>0.72</v>
      </c>
      <c r="J1081" s="59" t="str">
        <f>IF(Model_Time!$F1081="---","---",(Model_Time!$F1081/K1081)-1)</f>
        <v>---</v>
      </c>
      <c r="K1081" s="20">
        <f>IF(AND(Model_Time!$B1081=0,Model_Time!$C1081=0),Model_Time!$F1081,K1080)</f>
        <v>1034</v>
      </c>
    </row>
    <row r="1082" spans="1:11" x14ac:dyDescent="0.3">
      <c r="A1082" t="s">
        <v>528</v>
      </c>
      <c r="B1082">
        <v>3</v>
      </c>
      <c r="C1082">
        <v>10</v>
      </c>
      <c r="D1082">
        <v>0.05</v>
      </c>
      <c r="E1082" t="s">
        <v>0</v>
      </c>
      <c r="F1082">
        <v>1093</v>
      </c>
      <c r="G1082">
        <v>0</v>
      </c>
      <c r="H1082">
        <v>2312</v>
      </c>
      <c r="I1082" s="52">
        <v>0</v>
      </c>
      <c r="J1082" s="59">
        <f>IF(Model_Time!$F1082="---","---",(Model_Time!$F1082/K1082)-1)</f>
        <v>5.7059961315280461E-2</v>
      </c>
      <c r="K1082" s="20">
        <f>IF(AND(Model_Time!$B1082=0,Model_Time!$C1082=0),Model_Time!$F1082,K1081)</f>
        <v>1034</v>
      </c>
    </row>
    <row r="1083" spans="1:11" x14ac:dyDescent="0.3">
      <c r="A1083" t="s">
        <v>528</v>
      </c>
      <c r="B1083">
        <v>3</v>
      </c>
      <c r="C1083">
        <v>10</v>
      </c>
      <c r="D1083">
        <v>0.1</v>
      </c>
      <c r="E1083" t="s">
        <v>4</v>
      </c>
      <c r="F1083" t="s">
        <v>3</v>
      </c>
      <c r="G1083" t="s">
        <v>3</v>
      </c>
      <c r="H1083">
        <v>0.66</v>
      </c>
      <c r="J1083" s="59" t="str">
        <f>IF(Model_Time!$F1083="---","---",(Model_Time!$F1083/K1083)-1)</f>
        <v>---</v>
      </c>
      <c r="K1083" s="20">
        <f>IF(AND(Model_Time!$B1083=0,Model_Time!$C1083=0),Model_Time!$F1083,K1082)</f>
        <v>1034</v>
      </c>
    </row>
    <row r="1084" spans="1:11" x14ac:dyDescent="0.3">
      <c r="A1084" t="s">
        <v>528</v>
      </c>
      <c r="B1084">
        <v>3</v>
      </c>
      <c r="C1084">
        <v>10</v>
      </c>
      <c r="D1084">
        <v>0.15</v>
      </c>
      <c r="E1084" t="s">
        <v>4</v>
      </c>
      <c r="F1084" t="s">
        <v>3</v>
      </c>
      <c r="G1084" t="s">
        <v>3</v>
      </c>
      <c r="H1084">
        <v>0.71</v>
      </c>
      <c r="J1084" s="59" t="str">
        <f>IF(Model_Time!$F1084="---","---",(Model_Time!$F1084/K1084)-1)</f>
        <v>---</v>
      </c>
      <c r="K1084" s="20">
        <f>IF(AND(Model_Time!$B1084=0,Model_Time!$C1084=0),Model_Time!$F1084,K1083)</f>
        <v>1034</v>
      </c>
    </row>
    <row r="1085" spans="1:11" x14ac:dyDescent="0.3">
      <c r="A1085" t="s">
        <v>528</v>
      </c>
      <c r="B1085">
        <v>3</v>
      </c>
      <c r="C1085">
        <v>10</v>
      </c>
      <c r="D1085">
        <v>0.2</v>
      </c>
      <c r="E1085" t="s">
        <v>4</v>
      </c>
      <c r="F1085" t="s">
        <v>3</v>
      </c>
      <c r="G1085" t="s">
        <v>3</v>
      </c>
      <c r="H1085">
        <v>0.69</v>
      </c>
      <c r="J1085" s="59" t="str">
        <f>IF(Model_Time!$F1085="---","---",(Model_Time!$F1085/K1085)-1)</f>
        <v>---</v>
      </c>
      <c r="K1085" s="20">
        <f>IF(AND(Model_Time!$B1085=0,Model_Time!$C1085=0),Model_Time!$F1085,K1084)</f>
        <v>1034</v>
      </c>
    </row>
    <row r="1086" spans="1:11" x14ac:dyDescent="0.3">
      <c r="A1086" t="s">
        <v>528</v>
      </c>
      <c r="B1086">
        <v>3</v>
      </c>
      <c r="C1086">
        <v>25</v>
      </c>
      <c r="D1086">
        <v>0.05</v>
      </c>
      <c r="E1086" t="s">
        <v>0</v>
      </c>
      <c r="F1086">
        <v>1093</v>
      </c>
      <c r="G1086">
        <v>0</v>
      </c>
      <c r="H1086">
        <v>2018.67</v>
      </c>
      <c r="I1086" s="52">
        <v>0</v>
      </c>
      <c r="J1086" s="59">
        <f>IF(Model_Time!$F1086="---","---",(Model_Time!$F1086/K1086)-1)</f>
        <v>5.7059961315280461E-2</v>
      </c>
      <c r="K1086" s="20">
        <f>IF(AND(Model_Time!$B1086=0,Model_Time!$C1086=0),Model_Time!$F1086,K1085)</f>
        <v>1034</v>
      </c>
    </row>
    <row r="1087" spans="1:11" x14ac:dyDescent="0.3">
      <c r="A1087" t="s">
        <v>528</v>
      </c>
      <c r="B1087">
        <v>3</v>
      </c>
      <c r="C1087">
        <v>25</v>
      </c>
      <c r="D1087">
        <v>0.1</v>
      </c>
      <c r="E1087" t="s">
        <v>4</v>
      </c>
      <c r="F1087" t="s">
        <v>3</v>
      </c>
      <c r="G1087" t="s">
        <v>3</v>
      </c>
      <c r="H1087">
        <v>0.76</v>
      </c>
      <c r="J1087" s="59" t="str">
        <f>IF(Model_Time!$F1087="---","---",(Model_Time!$F1087/K1087)-1)</f>
        <v>---</v>
      </c>
      <c r="K1087" s="20">
        <f>IF(AND(Model_Time!$B1087=0,Model_Time!$C1087=0),Model_Time!$F1087,K1086)</f>
        <v>1034</v>
      </c>
    </row>
    <row r="1088" spans="1:11" x14ac:dyDescent="0.3">
      <c r="A1088" t="s">
        <v>528</v>
      </c>
      <c r="B1088">
        <v>3</v>
      </c>
      <c r="C1088">
        <v>25</v>
      </c>
      <c r="D1088">
        <v>0.15</v>
      </c>
      <c r="E1088" t="s">
        <v>4</v>
      </c>
      <c r="F1088" t="s">
        <v>3</v>
      </c>
      <c r="G1088" t="s">
        <v>3</v>
      </c>
      <c r="H1088">
        <v>0.78</v>
      </c>
      <c r="J1088" s="59" t="str">
        <f>IF(Model_Time!$F1088="---","---",(Model_Time!$F1088/K1088)-1)</f>
        <v>---</v>
      </c>
      <c r="K1088" s="20">
        <f>IF(AND(Model_Time!$B1088=0,Model_Time!$C1088=0),Model_Time!$F1088,K1087)</f>
        <v>1034</v>
      </c>
    </row>
    <row r="1089" spans="1:11" x14ac:dyDescent="0.3">
      <c r="A1089" t="s">
        <v>528</v>
      </c>
      <c r="B1089">
        <v>3</v>
      </c>
      <c r="C1089">
        <v>25</v>
      </c>
      <c r="D1089">
        <v>0.2</v>
      </c>
      <c r="E1089" t="s">
        <v>4</v>
      </c>
      <c r="F1089" t="s">
        <v>3</v>
      </c>
      <c r="G1089" t="s">
        <v>3</v>
      </c>
      <c r="H1089">
        <v>0.64</v>
      </c>
      <c r="J1089" s="59" t="str">
        <f>IF(Model_Time!$F1089="---","---",(Model_Time!$F1089/K1089)-1)</f>
        <v>---</v>
      </c>
      <c r="K1089" s="20">
        <f>IF(AND(Model_Time!$B1089=0,Model_Time!$C1089=0),Model_Time!$F1089,K1088)</f>
        <v>1034</v>
      </c>
    </row>
    <row r="1090" spans="1:11" x14ac:dyDescent="0.3">
      <c r="A1090" t="s">
        <v>528</v>
      </c>
      <c r="B1090">
        <v>3</v>
      </c>
      <c r="C1090">
        <v>50</v>
      </c>
      <c r="D1090">
        <v>0.05</v>
      </c>
      <c r="E1090" t="s">
        <v>0</v>
      </c>
      <c r="F1090">
        <v>1093</v>
      </c>
      <c r="G1090">
        <v>0</v>
      </c>
      <c r="H1090">
        <v>2471.77</v>
      </c>
      <c r="I1090" s="52">
        <v>0</v>
      </c>
      <c r="J1090" s="59">
        <f>IF(Model_Time!$F1090="---","---",(Model_Time!$F1090/K1090)-1)</f>
        <v>5.7059961315280461E-2</v>
      </c>
      <c r="K1090" s="20">
        <f>IF(AND(Model_Time!$B1090=0,Model_Time!$C1090=0),Model_Time!$F1090,K1089)</f>
        <v>1034</v>
      </c>
    </row>
    <row r="1091" spans="1:11" x14ac:dyDescent="0.3">
      <c r="A1091" t="s">
        <v>528</v>
      </c>
      <c r="B1091">
        <v>3</v>
      </c>
      <c r="C1091">
        <v>50</v>
      </c>
      <c r="D1091">
        <v>0.1</v>
      </c>
      <c r="E1091" t="s">
        <v>4</v>
      </c>
      <c r="F1091" t="s">
        <v>3</v>
      </c>
      <c r="G1091" t="s">
        <v>3</v>
      </c>
      <c r="H1091">
        <v>0.7</v>
      </c>
      <c r="J1091" s="59" t="str">
        <f>IF(Model_Time!$F1091="---","---",(Model_Time!$F1091/K1091)-1)</f>
        <v>---</v>
      </c>
      <c r="K1091" s="20">
        <f>IF(AND(Model_Time!$B1091=0,Model_Time!$C1091=0),Model_Time!$F1091,K1090)</f>
        <v>1034</v>
      </c>
    </row>
    <row r="1092" spans="1:11" x14ac:dyDescent="0.3">
      <c r="A1092" t="s">
        <v>528</v>
      </c>
      <c r="B1092">
        <v>3</v>
      </c>
      <c r="C1092">
        <v>50</v>
      </c>
      <c r="D1092">
        <v>0.15</v>
      </c>
      <c r="E1092" t="s">
        <v>4</v>
      </c>
      <c r="F1092" t="s">
        <v>3</v>
      </c>
      <c r="G1092" t="s">
        <v>3</v>
      </c>
      <c r="H1092">
        <v>0.72</v>
      </c>
      <c r="J1092" s="59" t="str">
        <f>IF(Model_Time!$F1092="---","---",(Model_Time!$F1092/K1092)-1)</f>
        <v>---</v>
      </c>
      <c r="K1092" s="20">
        <f>IF(AND(Model_Time!$B1092=0,Model_Time!$C1092=0),Model_Time!$F1092,K1091)</f>
        <v>1034</v>
      </c>
    </row>
    <row r="1093" spans="1:11" x14ac:dyDescent="0.3">
      <c r="A1093" t="s">
        <v>528</v>
      </c>
      <c r="B1093">
        <v>3</v>
      </c>
      <c r="C1093">
        <v>50</v>
      </c>
      <c r="D1093">
        <v>0.2</v>
      </c>
      <c r="E1093" t="s">
        <v>4</v>
      </c>
      <c r="F1093" t="s">
        <v>3</v>
      </c>
      <c r="G1093" t="s">
        <v>3</v>
      </c>
      <c r="H1093">
        <v>0.81</v>
      </c>
      <c r="J1093" s="59" t="str">
        <f>IF(Model_Time!$F1093="---","---",(Model_Time!$F1093/K1093)-1)</f>
        <v>---</v>
      </c>
      <c r="K1093" s="20">
        <f>IF(AND(Model_Time!$B1093=0,Model_Time!$C1093=0),Model_Time!$F1093,K1092)</f>
        <v>1034</v>
      </c>
    </row>
    <row r="1094" spans="1:11" x14ac:dyDescent="0.3">
      <c r="A1094" t="s">
        <v>526</v>
      </c>
      <c r="B1094">
        <v>0</v>
      </c>
      <c r="C1094">
        <v>0</v>
      </c>
      <c r="D1094">
        <v>0.05</v>
      </c>
      <c r="E1094" t="s">
        <v>0</v>
      </c>
      <c r="F1094">
        <v>820</v>
      </c>
      <c r="G1094">
        <v>0</v>
      </c>
      <c r="H1094">
        <v>298.08999999999997</v>
      </c>
      <c r="I1094" s="52">
        <v>1</v>
      </c>
      <c r="J1094" s="59">
        <f>IF(Model_Time!$F1094="---","---",(Model_Time!$F1094/K1094)-1)</f>
        <v>0</v>
      </c>
      <c r="K1094" s="20">
        <f>IF(AND(Model_Time!$B1094=0,Model_Time!$C1094=0),Model_Time!$F1094,K1093)</f>
        <v>820</v>
      </c>
    </row>
    <row r="1095" spans="1:11" x14ac:dyDescent="0.3">
      <c r="A1095" t="s">
        <v>526</v>
      </c>
      <c r="B1095">
        <v>0</v>
      </c>
      <c r="C1095">
        <v>0</v>
      </c>
      <c r="D1095">
        <v>0.1</v>
      </c>
      <c r="E1095" t="s">
        <v>0</v>
      </c>
      <c r="F1095">
        <v>820</v>
      </c>
      <c r="G1095">
        <v>0</v>
      </c>
      <c r="H1095">
        <v>301.39999999999998</v>
      </c>
      <c r="I1095" s="52">
        <v>1</v>
      </c>
      <c r="J1095" s="59">
        <f>IF(Model_Time!$F1095="---","---",(Model_Time!$F1095/K1095)-1)</f>
        <v>0</v>
      </c>
      <c r="K1095" s="20">
        <f>IF(AND(Model_Time!$B1095=0,Model_Time!$C1095=0),Model_Time!$F1095,K1094)</f>
        <v>820</v>
      </c>
    </row>
    <row r="1096" spans="1:11" x14ac:dyDescent="0.3">
      <c r="A1096" t="s">
        <v>526</v>
      </c>
      <c r="B1096">
        <v>0</v>
      </c>
      <c r="C1096">
        <v>0</v>
      </c>
      <c r="D1096">
        <v>0.15</v>
      </c>
      <c r="E1096" t="s">
        <v>0</v>
      </c>
      <c r="F1096">
        <v>820</v>
      </c>
      <c r="G1096">
        <v>0</v>
      </c>
      <c r="H1096">
        <v>307.11</v>
      </c>
      <c r="I1096" s="52">
        <v>1</v>
      </c>
      <c r="J1096" s="59">
        <f>IF(Model_Time!$F1096="---","---",(Model_Time!$F1096/K1096)-1)</f>
        <v>0</v>
      </c>
      <c r="K1096" s="20">
        <f>IF(AND(Model_Time!$B1096=0,Model_Time!$C1096=0),Model_Time!$F1096,K1095)</f>
        <v>820</v>
      </c>
    </row>
    <row r="1097" spans="1:11" x14ac:dyDescent="0.3">
      <c r="A1097" t="s">
        <v>526</v>
      </c>
      <c r="B1097">
        <v>0</v>
      </c>
      <c r="C1097">
        <v>0</v>
      </c>
      <c r="D1097">
        <v>0.2</v>
      </c>
      <c r="E1097" t="s">
        <v>0</v>
      </c>
      <c r="F1097">
        <v>820</v>
      </c>
      <c r="G1097">
        <v>0</v>
      </c>
      <c r="H1097">
        <v>309.63</v>
      </c>
      <c r="I1097" s="52">
        <v>1</v>
      </c>
      <c r="J1097" s="59">
        <f>IF(Model_Time!$F1097="---","---",(Model_Time!$F1097/K1097)-1)</f>
        <v>0</v>
      </c>
      <c r="K1097" s="20">
        <f>IF(AND(Model_Time!$B1097=0,Model_Time!$C1097=0),Model_Time!$F1097,K1096)</f>
        <v>820</v>
      </c>
    </row>
    <row r="1098" spans="1:11" x14ac:dyDescent="0.3">
      <c r="A1098" t="s">
        <v>526</v>
      </c>
      <c r="B1098">
        <v>1</v>
      </c>
      <c r="C1098">
        <v>5</v>
      </c>
      <c r="D1098">
        <v>0.05</v>
      </c>
      <c r="E1098" t="s">
        <v>0</v>
      </c>
      <c r="F1098">
        <v>820</v>
      </c>
      <c r="G1098">
        <v>0</v>
      </c>
      <c r="H1098">
        <v>405.26</v>
      </c>
      <c r="I1098" s="52">
        <v>1</v>
      </c>
      <c r="J1098" s="59">
        <f>IF(Model_Time!$F1098="---","---",(Model_Time!$F1098/K1098)-1)</f>
        <v>0</v>
      </c>
      <c r="K1098" s="20">
        <f>IF(AND(Model_Time!$B1098=0,Model_Time!$C1098=0),Model_Time!$F1098,K1097)</f>
        <v>820</v>
      </c>
    </row>
    <row r="1099" spans="1:11" x14ac:dyDescent="0.3">
      <c r="A1099" t="s">
        <v>526</v>
      </c>
      <c r="B1099">
        <v>1</v>
      </c>
      <c r="C1099">
        <v>5</v>
      </c>
      <c r="D1099">
        <v>0.1</v>
      </c>
      <c r="E1099" t="s">
        <v>0</v>
      </c>
      <c r="F1099">
        <v>822</v>
      </c>
      <c r="G1099">
        <v>0</v>
      </c>
      <c r="H1099">
        <v>468.53</v>
      </c>
      <c r="I1099" s="52">
        <v>0.998</v>
      </c>
      <c r="J1099" s="59">
        <f>IF(Model_Time!$F1099="---","---",(Model_Time!$F1099/K1099)-1)</f>
        <v>2.4390243902439046E-3</v>
      </c>
      <c r="K1099" s="20">
        <f>IF(AND(Model_Time!$B1099=0,Model_Time!$C1099=0),Model_Time!$F1099,K1098)</f>
        <v>820</v>
      </c>
    </row>
    <row r="1100" spans="1:11" x14ac:dyDescent="0.3">
      <c r="A1100" t="s">
        <v>526</v>
      </c>
      <c r="B1100">
        <v>1</v>
      </c>
      <c r="C1100">
        <v>5</v>
      </c>
      <c r="D1100">
        <v>0.15</v>
      </c>
      <c r="E1100" t="s">
        <v>0</v>
      </c>
      <c r="F1100">
        <v>822</v>
      </c>
      <c r="G1100">
        <v>0</v>
      </c>
      <c r="H1100">
        <v>513.5</v>
      </c>
      <c r="I1100" s="52">
        <v>1</v>
      </c>
      <c r="J1100" s="59">
        <f>IF(Model_Time!$F1100="---","---",(Model_Time!$F1100/K1100)-1)</f>
        <v>2.4390243902439046E-3</v>
      </c>
      <c r="K1100" s="20">
        <f>IF(AND(Model_Time!$B1100=0,Model_Time!$C1100=0),Model_Time!$F1100,K1099)</f>
        <v>820</v>
      </c>
    </row>
    <row r="1101" spans="1:11" x14ac:dyDescent="0.3">
      <c r="A1101" t="s">
        <v>526</v>
      </c>
      <c r="B1101">
        <v>1</v>
      </c>
      <c r="C1101">
        <v>5</v>
      </c>
      <c r="D1101">
        <v>0.2</v>
      </c>
      <c r="E1101" t="s">
        <v>0</v>
      </c>
      <c r="F1101">
        <v>827</v>
      </c>
      <c r="G1101">
        <v>0</v>
      </c>
      <c r="H1101">
        <v>820.16</v>
      </c>
      <c r="I1101" s="52">
        <v>1</v>
      </c>
      <c r="J1101" s="59">
        <f>IF(Model_Time!$F1101="---","---",(Model_Time!$F1101/K1101)-1)</f>
        <v>8.5365853658536661E-3</v>
      </c>
      <c r="K1101" s="20">
        <f>IF(AND(Model_Time!$B1101=0,Model_Time!$C1101=0),Model_Time!$F1101,K1100)</f>
        <v>820</v>
      </c>
    </row>
    <row r="1102" spans="1:11" x14ac:dyDescent="0.3">
      <c r="A1102" t="s">
        <v>526</v>
      </c>
      <c r="B1102">
        <v>1</v>
      </c>
      <c r="C1102">
        <v>10</v>
      </c>
      <c r="D1102">
        <v>0.05</v>
      </c>
      <c r="E1102" t="s">
        <v>0</v>
      </c>
      <c r="F1102">
        <v>820</v>
      </c>
      <c r="G1102">
        <v>0</v>
      </c>
      <c r="H1102">
        <v>400.27</v>
      </c>
      <c r="I1102" s="52">
        <v>1</v>
      </c>
      <c r="J1102" s="59">
        <f>IF(Model_Time!$F1102="---","---",(Model_Time!$F1102/K1102)-1)</f>
        <v>0</v>
      </c>
      <c r="K1102" s="20">
        <f>IF(AND(Model_Time!$B1102=0,Model_Time!$C1102=0),Model_Time!$F1102,K1101)</f>
        <v>820</v>
      </c>
    </row>
    <row r="1103" spans="1:11" x14ac:dyDescent="0.3">
      <c r="A1103" t="s">
        <v>526</v>
      </c>
      <c r="B1103">
        <v>1</v>
      </c>
      <c r="C1103">
        <v>10</v>
      </c>
      <c r="D1103">
        <v>0.1</v>
      </c>
      <c r="E1103" t="s">
        <v>0</v>
      </c>
      <c r="F1103">
        <v>822</v>
      </c>
      <c r="G1103">
        <v>0</v>
      </c>
      <c r="H1103">
        <v>474.93</v>
      </c>
      <c r="I1103" s="52">
        <v>0.998</v>
      </c>
      <c r="J1103" s="59">
        <f>IF(Model_Time!$F1103="---","---",(Model_Time!$F1103/K1103)-1)</f>
        <v>2.4390243902439046E-3</v>
      </c>
      <c r="K1103" s="20">
        <f>IF(AND(Model_Time!$B1103=0,Model_Time!$C1103=0),Model_Time!$F1103,K1102)</f>
        <v>820</v>
      </c>
    </row>
    <row r="1104" spans="1:11" x14ac:dyDescent="0.3">
      <c r="A1104" t="s">
        <v>526</v>
      </c>
      <c r="B1104">
        <v>1</v>
      </c>
      <c r="C1104">
        <v>10</v>
      </c>
      <c r="D1104">
        <v>0.15</v>
      </c>
      <c r="E1104" t="s">
        <v>0</v>
      </c>
      <c r="F1104">
        <v>822</v>
      </c>
      <c r="G1104">
        <v>0</v>
      </c>
      <c r="H1104">
        <v>544.79</v>
      </c>
      <c r="I1104" s="52">
        <v>1</v>
      </c>
      <c r="J1104" s="59">
        <f>IF(Model_Time!$F1104="---","---",(Model_Time!$F1104/K1104)-1)</f>
        <v>2.4390243902439046E-3</v>
      </c>
      <c r="K1104" s="20">
        <f>IF(AND(Model_Time!$B1104=0,Model_Time!$C1104=0),Model_Time!$F1104,K1103)</f>
        <v>820</v>
      </c>
    </row>
    <row r="1105" spans="1:11" x14ac:dyDescent="0.3">
      <c r="A1105" t="s">
        <v>526</v>
      </c>
      <c r="B1105">
        <v>1</v>
      </c>
      <c r="C1105">
        <v>10</v>
      </c>
      <c r="D1105">
        <v>0.2</v>
      </c>
      <c r="E1105" t="s">
        <v>0</v>
      </c>
      <c r="F1105">
        <v>827</v>
      </c>
      <c r="G1105">
        <v>0</v>
      </c>
      <c r="H1105">
        <v>838.02</v>
      </c>
      <c r="I1105" s="52">
        <v>1</v>
      </c>
      <c r="J1105" s="59">
        <f>IF(Model_Time!$F1105="---","---",(Model_Time!$F1105/K1105)-1)</f>
        <v>8.5365853658536661E-3</v>
      </c>
      <c r="K1105" s="20">
        <f>IF(AND(Model_Time!$B1105=0,Model_Time!$C1105=0),Model_Time!$F1105,K1104)</f>
        <v>820</v>
      </c>
    </row>
    <row r="1106" spans="1:11" x14ac:dyDescent="0.3">
      <c r="A1106" t="s">
        <v>526</v>
      </c>
      <c r="B1106">
        <v>1</v>
      </c>
      <c r="C1106">
        <v>25</v>
      </c>
      <c r="D1106">
        <v>0.05</v>
      </c>
      <c r="E1106" t="s">
        <v>0</v>
      </c>
      <c r="F1106">
        <v>822</v>
      </c>
      <c r="G1106">
        <v>0</v>
      </c>
      <c r="H1106">
        <v>509.43</v>
      </c>
      <c r="I1106" s="52">
        <v>0.45700000000000002</v>
      </c>
      <c r="J1106" s="59">
        <f>IF(Model_Time!$F1106="---","---",(Model_Time!$F1106/K1106)-1)</f>
        <v>2.4390243902439046E-3</v>
      </c>
      <c r="K1106" s="20">
        <f>IF(AND(Model_Time!$B1106=0,Model_Time!$C1106=0),Model_Time!$F1106,K1105)</f>
        <v>820</v>
      </c>
    </row>
    <row r="1107" spans="1:11" x14ac:dyDescent="0.3">
      <c r="A1107" t="s">
        <v>526</v>
      </c>
      <c r="B1107">
        <v>1</v>
      </c>
      <c r="C1107">
        <v>25</v>
      </c>
      <c r="D1107">
        <v>0.1</v>
      </c>
      <c r="E1107" t="s">
        <v>0</v>
      </c>
      <c r="F1107">
        <v>832</v>
      </c>
      <c r="G1107">
        <v>0</v>
      </c>
      <c r="H1107">
        <v>566.09</v>
      </c>
      <c r="I1107" s="52">
        <v>0.753</v>
      </c>
      <c r="J1107" s="59">
        <f>IF(Model_Time!$F1107="---","---",(Model_Time!$F1107/K1107)-1)</f>
        <v>1.4634146341463428E-2</v>
      </c>
      <c r="K1107" s="20">
        <f>IF(AND(Model_Time!$B1107=0,Model_Time!$C1107=0),Model_Time!$F1107,K1106)</f>
        <v>820</v>
      </c>
    </row>
    <row r="1108" spans="1:11" x14ac:dyDescent="0.3">
      <c r="A1108" t="s">
        <v>526</v>
      </c>
      <c r="B1108">
        <v>1</v>
      </c>
      <c r="C1108">
        <v>25</v>
      </c>
      <c r="D1108">
        <v>0.15</v>
      </c>
      <c r="E1108" t="s">
        <v>0</v>
      </c>
      <c r="F1108">
        <v>835</v>
      </c>
      <c r="G1108">
        <v>0</v>
      </c>
      <c r="H1108">
        <v>1056.3399999999999</v>
      </c>
      <c r="I1108" s="52">
        <v>0.86499999999999999</v>
      </c>
      <c r="J1108" s="59">
        <f>IF(Model_Time!$F1108="---","---",(Model_Time!$F1108/K1108)-1)</f>
        <v>1.8292682926829285E-2</v>
      </c>
      <c r="K1108" s="20">
        <f>IF(AND(Model_Time!$B1108=0,Model_Time!$C1108=0),Model_Time!$F1108,K1107)</f>
        <v>820</v>
      </c>
    </row>
    <row r="1109" spans="1:11" x14ac:dyDescent="0.3">
      <c r="A1109" t="s">
        <v>526</v>
      </c>
      <c r="B1109">
        <v>1</v>
      </c>
      <c r="C1109">
        <v>25</v>
      </c>
      <c r="D1109">
        <v>0.2</v>
      </c>
      <c r="E1109" t="s">
        <v>2</v>
      </c>
      <c r="F1109" t="s">
        <v>3</v>
      </c>
      <c r="G1109" t="s">
        <v>3</v>
      </c>
      <c r="H1109">
        <v>3600.09</v>
      </c>
      <c r="J1109" s="59" t="str">
        <f>IF(Model_Time!$F1109="---","---",(Model_Time!$F1109/K1109)-1)</f>
        <v>---</v>
      </c>
      <c r="K1109" s="20">
        <f>IF(AND(Model_Time!$B1109=0,Model_Time!$C1109=0),Model_Time!$F1109,K1108)</f>
        <v>820</v>
      </c>
    </row>
    <row r="1110" spans="1:11" x14ac:dyDescent="0.3">
      <c r="A1110" t="s">
        <v>526</v>
      </c>
      <c r="B1110">
        <v>1</v>
      </c>
      <c r="C1110">
        <v>50</v>
      </c>
      <c r="D1110">
        <v>0.05</v>
      </c>
      <c r="E1110" t="s">
        <v>0</v>
      </c>
      <c r="F1110">
        <v>827</v>
      </c>
      <c r="G1110">
        <v>0</v>
      </c>
      <c r="H1110">
        <v>902.97</v>
      </c>
      <c r="I1110" s="52">
        <v>1.7000000000000001E-2</v>
      </c>
      <c r="J1110" s="59">
        <f>IF(Model_Time!$F1110="---","---",(Model_Time!$F1110/K1110)-1)</f>
        <v>8.5365853658536661E-3</v>
      </c>
      <c r="K1110" s="20">
        <f>IF(AND(Model_Time!$B1110=0,Model_Time!$C1110=0),Model_Time!$F1110,K1109)</f>
        <v>820</v>
      </c>
    </row>
    <row r="1111" spans="1:11" x14ac:dyDescent="0.3">
      <c r="A1111" t="s">
        <v>526</v>
      </c>
      <c r="B1111">
        <v>1</v>
      </c>
      <c r="C1111">
        <v>50</v>
      </c>
      <c r="D1111">
        <v>0.1</v>
      </c>
      <c r="E1111" t="s">
        <v>0</v>
      </c>
      <c r="F1111">
        <v>835</v>
      </c>
      <c r="G1111">
        <v>0</v>
      </c>
      <c r="H1111">
        <v>843.81</v>
      </c>
      <c r="I1111" s="52">
        <v>0.02</v>
      </c>
      <c r="J1111" s="59">
        <f>IF(Model_Time!$F1111="---","---",(Model_Time!$F1111/K1111)-1)</f>
        <v>1.8292682926829285E-2</v>
      </c>
      <c r="K1111" s="20">
        <f>IF(AND(Model_Time!$B1111=0,Model_Time!$C1111=0),Model_Time!$F1111,K1110)</f>
        <v>820</v>
      </c>
    </row>
    <row r="1112" spans="1:11" x14ac:dyDescent="0.3">
      <c r="A1112" t="s">
        <v>526</v>
      </c>
      <c r="B1112">
        <v>1</v>
      </c>
      <c r="C1112">
        <v>50</v>
      </c>
      <c r="D1112">
        <v>0.15</v>
      </c>
      <c r="E1112" t="s">
        <v>2</v>
      </c>
      <c r="F1112" t="s">
        <v>3</v>
      </c>
      <c r="G1112" t="s">
        <v>3</v>
      </c>
      <c r="H1112">
        <v>3600.18</v>
      </c>
      <c r="J1112" s="59" t="str">
        <f>IF(Model_Time!$F1112="---","---",(Model_Time!$F1112/K1112)-1)</f>
        <v>---</v>
      </c>
      <c r="K1112" s="20">
        <f>IF(AND(Model_Time!$B1112=0,Model_Time!$C1112=0),Model_Time!$F1112,K1111)</f>
        <v>820</v>
      </c>
    </row>
    <row r="1113" spans="1:11" x14ac:dyDescent="0.3">
      <c r="A1113" t="s">
        <v>526</v>
      </c>
      <c r="B1113">
        <v>1</v>
      </c>
      <c r="C1113">
        <v>50</v>
      </c>
      <c r="D1113">
        <v>0.2</v>
      </c>
      <c r="E1113" t="s">
        <v>2</v>
      </c>
      <c r="F1113" t="s">
        <v>3</v>
      </c>
      <c r="G1113" t="s">
        <v>3</v>
      </c>
      <c r="H1113">
        <v>3600.07</v>
      </c>
      <c r="J1113" s="59" t="str">
        <f>IF(Model_Time!$F1113="---","---",(Model_Time!$F1113/K1113)-1)</f>
        <v>---</v>
      </c>
      <c r="K1113" s="20">
        <f>IF(AND(Model_Time!$B1113=0,Model_Time!$C1113=0),Model_Time!$F1113,K1112)</f>
        <v>820</v>
      </c>
    </row>
    <row r="1114" spans="1:11" x14ac:dyDescent="0.3">
      <c r="A1114" t="s">
        <v>526</v>
      </c>
      <c r="B1114">
        <v>2</v>
      </c>
      <c r="C1114">
        <v>5</v>
      </c>
      <c r="D1114">
        <v>0.05</v>
      </c>
      <c r="E1114" t="s">
        <v>0</v>
      </c>
      <c r="F1114">
        <v>822</v>
      </c>
      <c r="G1114">
        <v>0</v>
      </c>
      <c r="H1114">
        <v>972.47</v>
      </c>
      <c r="I1114" s="52">
        <v>0.97099999999999997</v>
      </c>
      <c r="J1114" s="59">
        <f>IF(Model_Time!$F1114="---","---",(Model_Time!$F1114/K1114)-1)</f>
        <v>2.4390243902439046E-3</v>
      </c>
      <c r="K1114" s="20">
        <f>IF(AND(Model_Time!$B1114=0,Model_Time!$C1114=0),Model_Time!$F1114,K1113)</f>
        <v>820</v>
      </c>
    </row>
    <row r="1115" spans="1:11" x14ac:dyDescent="0.3">
      <c r="A1115" t="s">
        <v>526</v>
      </c>
      <c r="B1115">
        <v>2</v>
      </c>
      <c r="C1115">
        <v>5</v>
      </c>
      <c r="D1115">
        <v>0.1</v>
      </c>
      <c r="E1115" t="s">
        <v>0</v>
      </c>
      <c r="F1115">
        <v>822</v>
      </c>
      <c r="G1115">
        <v>0</v>
      </c>
      <c r="H1115">
        <v>351.83</v>
      </c>
      <c r="I1115" s="52">
        <v>0.998</v>
      </c>
      <c r="J1115" s="59">
        <f>IF(Model_Time!$F1115="---","---",(Model_Time!$F1115/K1115)-1)</f>
        <v>2.4390243902439046E-3</v>
      </c>
      <c r="K1115" s="20">
        <f>IF(AND(Model_Time!$B1115=0,Model_Time!$C1115=0),Model_Time!$F1115,K1114)</f>
        <v>820</v>
      </c>
    </row>
    <row r="1116" spans="1:11" x14ac:dyDescent="0.3">
      <c r="A1116" t="s">
        <v>526</v>
      </c>
      <c r="B1116">
        <v>2</v>
      </c>
      <c r="C1116">
        <v>5</v>
      </c>
      <c r="D1116">
        <v>0.15</v>
      </c>
      <c r="E1116" t="s">
        <v>0</v>
      </c>
      <c r="F1116">
        <v>822</v>
      </c>
      <c r="G1116">
        <v>0</v>
      </c>
      <c r="H1116">
        <v>295.16000000000003</v>
      </c>
      <c r="I1116" s="52">
        <v>1</v>
      </c>
      <c r="J1116" s="59">
        <f>IF(Model_Time!$F1116="---","---",(Model_Time!$F1116/K1116)-1)</f>
        <v>2.4390243902439046E-3</v>
      </c>
      <c r="K1116" s="20">
        <f>IF(AND(Model_Time!$B1116=0,Model_Time!$C1116=0),Model_Time!$F1116,K1115)</f>
        <v>820</v>
      </c>
    </row>
    <row r="1117" spans="1:11" x14ac:dyDescent="0.3">
      <c r="A1117" t="s">
        <v>526</v>
      </c>
      <c r="B1117">
        <v>2</v>
      </c>
      <c r="C1117">
        <v>5</v>
      </c>
      <c r="D1117">
        <v>0.2</v>
      </c>
      <c r="E1117" t="s">
        <v>0</v>
      </c>
      <c r="F1117">
        <v>822</v>
      </c>
      <c r="G1117">
        <v>0</v>
      </c>
      <c r="H1117">
        <v>166.17</v>
      </c>
      <c r="I1117" s="52">
        <v>1</v>
      </c>
      <c r="J1117" s="59">
        <f>IF(Model_Time!$F1117="---","---",(Model_Time!$F1117/K1117)-1)</f>
        <v>2.4390243902439046E-3</v>
      </c>
      <c r="K1117" s="20">
        <f>IF(AND(Model_Time!$B1117=0,Model_Time!$C1117=0),Model_Time!$F1117,K1116)</f>
        <v>820</v>
      </c>
    </row>
    <row r="1118" spans="1:11" x14ac:dyDescent="0.3">
      <c r="A1118" t="s">
        <v>526</v>
      </c>
      <c r="B1118">
        <v>2</v>
      </c>
      <c r="C1118">
        <v>10</v>
      </c>
      <c r="D1118">
        <v>0.05</v>
      </c>
      <c r="E1118" t="s">
        <v>0</v>
      </c>
      <c r="F1118">
        <v>822</v>
      </c>
      <c r="G1118">
        <v>0</v>
      </c>
      <c r="H1118">
        <v>311.68</v>
      </c>
      <c r="I1118" s="52">
        <v>0.97099999999999997</v>
      </c>
      <c r="J1118" s="59">
        <f>IF(Model_Time!$F1118="---","---",(Model_Time!$F1118/K1118)-1)</f>
        <v>2.4390243902439046E-3</v>
      </c>
      <c r="K1118" s="20">
        <f>IF(AND(Model_Time!$B1118=0,Model_Time!$C1118=0),Model_Time!$F1118,K1117)</f>
        <v>820</v>
      </c>
    </row>
    <row r="1119" spans="1:11" x14ac:dyDescent="0.3">
      <c r="A1119" t="s">
        <v>526</v>
      </c>
      <c r="B1119">
        <v>2</v>
      </c>
      <c r="C1119">
        <v>10</v>
      </c>
      <c r="D1119">
        <v>0.1</v>
      </c>
      <c r="E1119" t="s">
        <v>0</v>
      </c>
      <c r="F1119">
        <v>822</v>
      </c>
      <c r="G1119">
        <v>0</v>
      </c>
      <c r="H1119">
        <v>283.57</v>
      </c>
      <c r="I1119" s="52">
        <v>0.998</v>
      </c>
      <c r="J1119" s="59">
        <f>IF(Model_Time!$F1119="---","---",(Model_Time!$F1119/K1119)-1)</f>
        <v>2.4390243902439046E-3</v>
      </c>
      <c r="K1119" s="20">
        <f>IF(AND(Model_Time!$B1119=0,Model_Time!$C1119=0),Model_Time!$F1119,K1118)</f>
        <v>820</v>
      </c>
    </row>
    <row r="1120" spans="1:11" x14ac:dyDescent="0.3">
      <c r="A1120" t="s">
        <v>526</v>
      </c>
      <c r="B1120">
        <v>2</v>
      </c>
      <c r="C1120">
        <v>10</v>
      </c>
      <c r="D1120">
        <v>0.15</v>
      </c>
      <c r="E1120" t="s">
        <v>0</v>
      </c>
      <c r="F1120">
        <v>827</v>
      </c>
      <c r="G1120">
        <v>0</v>
      </c>
      <c r="H1120">
        <v>364.21</v>
      </c>
      <c r="I1120" s="52">
        <v>0.998</v>
      </c>
      <c r="J1120" s="59">
        <f>IF(Model_Time!$F1120="---","---",(Model_Time!$F1120/K1120)-1)</f>
        <v>8.5365853658536661E-3</v>
      </c>
      <c r="K1120" s="20">
        <f>IF(AND(Model_Time!$B1120=0,Model_Time!$C1120=0),Model_Time!$F1120,K1119)</f>
        <v>820</v>
      </c>
    </row>
    <row r="1121" spans="1:11" x14ac:dyDescent="0.3">
      <c r="A1121" t="s">
        <v>526</v>
      </c>
      <c r="B1121">
        <v>2</v>
      </c>
      <c r="C1121">
        <v>10</v>
      </c>
      <c r="D1121">
        <v>0.2</v>
      </c>
      <c r="E1121" t="s">
        <v>0</v>
      </c>
      <c r="F1121">
        <v>835</v>
      </c>
      <c r="G1121">
        <v>0</v>
      </c>
      <c r="H1121">
        <v>376.85</v>
      </c>
      <c r="I1121" s="52">
        <v>1</v>
      </c>
      <c r="J1121" s="59">
        <f>IF(Model_Time!$F1121="---","---",(Model_Time!$F1121/K1121)-1)</f>
        <v>1.8292682926829285E-2</v>
      </c>
      <c r="K1121" s="20">
        <f>IF(AND(Model_Time!$B1121=0,Model_Time!$C1121=0),Model_Time!$F1121,K1120)</f>
        <v>820</v>
      </c>
    </row>
    <row r="1122" spans="1:11" x14ac:dyDescent="0.3">
      <c r="A1122" t="s">
        <v>526</v>
      </c>
      <c r="B1122">
        <v>2</v>
      </c>
      <c r="C1122">
        <v>25</v>
      </c>
      <c r="D1122">
        <v>0.05</v>
      </c>
      <c r="E1122" t="s">
        <v>0</v>
      </c>
      <c r="F1122">
        <v>822</v>
      </c>
      <c r="G1122">
        <v>0</v>
      </c>
      <c r="H1122">
        <v>327.8</v>
      </c>
      <c r="I1122" s="52">
        <v>0.45700000000000002</v>
      </c>
      <c r="J1122" s="59">
        <f>IF(Model_Time!$F1122="---","---",(Model_Time!$F1122/K1122)-1)</f>
        <v>2.4390243902439046E-3</v>
      </c>
      <c r="K1122" s="20">
        <f>IF(AND(Model_Time!$B1122=0,Model_Time!$C1122=0),Model_Time!$F1122,K1121)</f>
        <v>820</v>
      </c>
    </row>
    <row r="1123" spans="1:11" x14ac:dyDescent="0.3">
      <c r="A1123" t="s">
        <v>526</v>
      </c>
      <c r="B1123">
        <v>2</v>
      </c>
      <c r="C1123">
        <v>25</v>
      </c>
      <c r="D1123">
        <v>0.1</v>
      </c>
      <c r="E1123" t="s">
        <v>0</v>
      </c>
      <c r="F1123">
        <v>835</v>
      </c>
      <c r="G1123">
        <v>0</v>
      </c>
      <c r="H1123">
        <v>641.83000000000004</v>
      </c>
      <c r="I1123" s="52">
        <v>0.02</v>
      </c>
      <c r="J1123" s="59">
        <f>IF(Model_Time!$F1123="---","---",(Model_Time!$F1123/K1123)-1)</f>
        <v>1.8292682926829285E-2</v>
      </c>
      <c r="K1123" s="20">
        <f>IF(AND(Model_Time!$B1123=0,Model_Time!$C1123=0),Model_Time!$F1123,K1122)</f>
        <v>820</v>
      </c>
    </row>
    <row r="1124" spans="1:11" x14ac:dyDescent="0.3">
      <c r="A1124" t="s">
        <v>526</v>
      </c>
      <c r="B1124">
        <v>2</v>
      </c>
      <c r="C1124">
        <v>25</v>
      </c>
      <c r="D1124">
        <v>0.15</v>
      </c>
      <c r="E1124" t="s">
        <v>0</v>
      </c>
      <c r="F1124">
        <v>843</v>
      </c>
      <c r="G1124">
        <v>0</v>
      </c>
      <c r="H1124">
        <v>951.81</v>
      </c>
      <c r="I1124" s="52">
        <v>0.90700000000000003</v>
      </c>
      <c r="J1124" s="59">
        <f>IF(Model_Time!$F1124="---","---",(Model_Time!$F1124/K1124)-1)</f>
        <v>2.8048780487804903E-2</v>
      </c>
      <c r="K1124" s="20">
        <f>IF(AND(Model_Time!$B1124=0,Model_Time!$C1124=0),Model_Time!$F1124,K1123)</f>
        <v>820</v>
      </c>
    </row>
    <row r="1125" spans="1:11" x14ac:dyDescent="0.3">
      <c r="A1125" t="s">
        <v>526</v>
      </c>
      <c r="B1125">
        <v>2</v>
      </c>
      <c r="C1125">
        <v>25</v>
      </c>
      <c r="D1125">
        <v>0.2</v>
      </c>
      <c r="E1125" t="s">
        <v>1</v>
      </c>
      <c r="F1125">
        <v>890</v>
      </c>
      <c r="G1125">
        <v>0.75</v>
      </c>
      <c r="H1125">
        <v>3600.24</v>
      </c>
      <c r="I1125" s="52">
        <v>1</v>
      </c>
      <c r="J1125" s="59">
        <f>IF(Model_Time!$F1125="---","---",(Model_Time!$F1125/K1125)-1)</f>
        <v>8.5365853658536661E-2</v>
      </c>
      <c r="K1125" s="20">
        <f>IF(AND(Model_Time!$B1125=0,Model_Time!$C1125=0),Model_Time!$F1125,K1124)</f>
        <v>820</v>
      </c>
    </row>
    <row r="1126" spans="1:11" x14ac:dyDescent="0.3">
      <c r="A1126" t="s">
        <v>526</v>
      </c>
      <c r="B1126">
        <v>2</v>
      </c>
      <c r="C1126">
        <v>50</v>
      </c>
      <c r="D1126">
        <v>0.05</v>
      </c>
      <c r="E1126" t="s">
        <v>0</v>
      </c>
      <c r="F1126">
        <v>833</v>
      </c>
      <c r="G1126">
        <v>0</v>
      </c>
      <c r="H1126">
        <v>318.33999999999997</v>
      </c>
      <c r="I1126" s="52">
        <v>0</v>
      </c>
      <c r="J1126" s="59">
        <f>IF(Model_Time!$F1126="---","---",(Model_Time!$F1126/K1126)-1)</f>
        <v>1.585365853658538E-2</v>
      </c>
      <c r="K1126" s="20">
        <f>IF(AND(Model_Time!$B1126=0,Model_Time!$C1126=0),Model_Time!$F1126,K1125)</f>
        <v>820</v>
      </c>
    </row>
    <row r="1127" spans="1:11" x14ac:dyDescent="0.3">
      <c r="A1127" t="s">
        <v>526</v>
      </c>
      <c r="B1127">
        <v>2</v>
      </c>
      <c r="C1127">
        <v>50</v>
      </c>
      <c r="D1127">
        <v>0.1</v>
      </c>
      <c r="E1127" t="s">
        <v>0</v>
      </c>
      <c r="F1127">
        <v>850</v>
      </c>
      <c r="G1127">
        <v>0</v>
      </c>
      <c r="H1127">
        <v>692.34</v>
      </c>
      <c r="I1127" s="52">
        <v>2.3E-2</v>
      </c>
      <c r="J1127" s="59">
        <f>IF(Model_Time!$F1127="---","---",(Model_Time!$F1127/K1127)-1)</f>
        <v>3.6585365853658569E-2</v>
      </c>
      <c r="K1127" s="20">
        <f>IF(AND(Model_Time!$B1127=0,Model_Time!$C1127=0),Model_Time!$F1127,K1126)</f>
        <v>820</v>
      </c>
    </row>
    <row r="1128" spans="1:11" x14ac:dyDescent="0.3">
      <c r="A1128" t="s">
        <v>526</v>
      </c>
      <c r="B1128">
        <v>2</v>
      </c>
      <c r="C1128">
        <v>50</v>
      </c>
      <c r="D1128">
        <v>0.15</v>
      </c>
      <c r="E1128" t="s">
        <v>2</v>
      </c>
      <c r="F1128" t="s">
        <v>3</v>
      </c>
      <c r="G1128" t="s">
        <v>3</v>
      </c>
      <c r="H1128">
        <v>3600.09</v>
      </c>
      <c r="J1128" s="59" t="str">
        <f>IF(Model_Time!$F1128="---","---",(Model_Time!$F1128/K1128)-1)</f>
        <v>---</v>
      </c>
      <c r="K1128" s="20">
        <f>IF(AND(Model_Time!$B1128=0,Model_Time!$C1128=0),Model_Time!$F1128,K1127)</f>
        <v>820</v>
      </c>
    </row>
    <row r="1129" spans="1:11" x14ac:dyDescent="0.3">
      <c r="A1129" t="s">
        <v>526</v>
      </c>
      <c r="B1129">
        <v>2</v>
      </c>
      <c r="C1129">
        <v>50</v>
      </c>
      <c r="D1129">
        <v>0.2</v>
      </c>
      <c r="E1129" t="s">
        <v>4</v>
      </c>
      <c r="F1129" t="s">
        <v>3</v>
      </c>
      <c r="G1129" t="s">
        <v>3</v>
      </c>
      <c r="H1129">
        <v>0.54</v>
      </c>
      <c r="J1129" s="59" t="str">
        <f>IF(Model_Time!$F1129="---","---",(Model_Time!$F1129/K1129)-1)</f>
        <v>---</v>
      </c>
      <c r="K1129" s="20">
        <f>IF(AND(Model_Time!$B1129=0,Model_Time!$C1129=0),Model_Time!$F1129,K1128)</f>
        <v>820</v>
      </c>
    </row>
    <row r="1130" spans="1:11" x14ac:dyDescent="0.3">
      <c r="A1130" t="s">
        <v>526</v>
      </c>
      <c r="B1130">
        <v>3</v>
      </c>
      <c r="C1130">
        <v>0</v>
      </c>
      <c r="D1130">
        <v>0.05</v>
      </c>
      <c r="E1130" t="s">
        <v>4</v>
      </c>
      <c r="F1130" t="s">
        <v>3</v>
      </c>
      <c r="G1130" t="s">
        <v>3</v>
      </c>
      <c r="H1130">
        <v>0.28999999999999998</v>
      </c>
      <c r="J1130" s="59" t="str">
        <f>IF(Model_Time!$F1130="---","---",(Model_Time!$F1130/K1130)-1)</f>
        <v>---</v>
      </c>
      <c r="K1130" s="20">
        <f>IF(AND(Model_Time!$B1130=0,Model_Time!$C1130=0),Model_Time!$F1130,K1129)</f>
        <v>820</v>
      </c>
    </row>
    <row r="1131" spans="1:11" x14ac:dyDescent="0.3">
      <c r="A1131" t="s">
        <v>526</v>
      </c>
      <c r="B1131">
        <v>3</v>
      </c>
      <c r="C1131">
        <v>0</v>
      </c>
      <c r="D1131">
        <v>0.1</v>
      </c>
      <c r="E1131" t="s">
        <v>4</v>
      </c>
      <c r="F1131" t="s">
        <v>3</v>
      </c>
      <c r="G1131" t="s">
        <v>3</v>
      </c>
      <c r="H1131">
        <v>0.26</v>
      </c>
      <c r="J1131" s="59" t="str">
        <f>IF(Model_Time!$F1131="---","---",(Model_Time!$F1131/K1131)-1)</f>
        <v>---</v>
      </c>
      <c r="K1131" s="20">
        <f>IF(AND(Model_Time!$B1131=0,Model_Time!$C1131=0),Model_Time!$F1131,K1130)</f>
        <v>820</v>
      </c>
    </row>
    <row r="1132" spans="1:11" x14ac:dyDescent="0.3">
      <c r="A1132" t="s">
        <v>526</v>
      </c>
      <c r="B1132">
        <v>3</v>
      </c>
      <c r="C1132">
        <v>0</v>
      </c>
      <c r="D1132">
        <v>0.15</v>
      </c>
      <c r="E1132" t="s">
        <v>4</v>
      </c>
      <c r="F1132" t="s">
        <v>3</v>
      </c>
      <c r="G1132" t="s">
        <v>3</v>
      </c>
      <c r="H1132">
        <v>0.31</v>
      </c>
      <c r="J1132" s="59" t="str">
        <f>IF(Model_Time!$F1132="---","---",(Model_Time!$F1132/K1132)-1)</f>
        <v>---</v>
      </c>
      <c r="K1132" s="20">
        <f>IF(AND(Model_Time!$B1132=0,Model_Time!$C1132=0),Model_Time!$F1132,K1131)</f>
        <v>820</v>
      </c>
    </row>
    <row r="1133" spans="1:11" x14ac:dyDescent="0.3">
      <c r="A1133" t="s">
        <v>526</v>
      </c>
      <c r="B1133">
        <v>3</v>
      </c>
      <c r="C1133">
        <v>0</v>
      </c>
      <c r="D1133">
        <v>0.2</v>
      </c>
      <c r="E1133" t="s">
        <v>4</v>
      </c>
      <c r="F1133" t="s">
        <v>3</v>
      </c>
      <c r="G1133" t="s">
        <v>3</v>
      </c>
      <c r="H1133">
        <v>0.21</v>
      </c>
      <c r="J1133" s="59" t="str">
        <f>IF(Model_Time!$F1133="---","---",(Model_Time!$F1133/K1133)-1)</f>
        <v>---</v>
      </c>
      <c r="K1133" s="20">
        <f>IF(AND(Model_Time!$B1133=0,Model_Time!$C1133=0),Model_Time!$F1133,K1132)</f>
        <v>820</v>
      </c>
    </row>
    <row r="1134" spans="1:11" x14ac:dyDescent="0.3">
      <c r="A1134" t="s">
        <v>526</v>
      </c>
      <c r="B1134">
        <v>3</v>
      </c>
      <c r="C1134">
        <v>10</v>
      </c>
      <c r="D1134">
        <v>0.05</v>
      </c>
      <c r="E1134" t="s">
        <v>4</v>
      </c>
      <c r="F1134" t="s">
        <v>3</v>
      </c>
      <c r="G1134" t="s">
        <v>3</v>
      </c>
      <c r="H1134">
        <v>0.24</v>
      </c>
      <c r="J1134" s="59" t="str">
        <f>IF(Model_Time!$F1134="---","---",(Model_Time!$F1134/K1134)-1)</f>
        <v>---</v>
      </c>
      <c r="K1134" s="20">
        <f>IF(AND(Model_Time!$B1134=0,Model_Time!$C1134=0),Model_Time!$F1134,K1133)</f>
        <v>820</v>
      </c>
    </row>
    <row r="1135" spans="1:11" x14ac:dyDescent="0.3">
      <c r="A1135" t="s">
        <v>526</v>
      </c>
      <c r="B1135">
        <v>3</v>
      </c>
      <c r="C1135">
        <v>10</v>
      </c>
      <c r="D1135">
        <v>0.1</v>
      </c>
      <c r="E1135" t="s">
        <v>4</v>
      </c>
      <c r="F1135" t="s">
        <v>3</v>
      </c>
      <c r="G1135" t="s">
        <v>3</v>
      </c>
      <c r="H1135">
        <v>0.19</v>
      </c>
      <c r="J1135" s="59" t="str">
        <f>IF(Model_Time!$F1135="---","---",(Model_Time!$F1135/K1135)-1)</f>
        <v>---</v>
      </c>
      <c r="K1135" s="20">
        <f>IF(AND(Model_Time!$B1135=0,Model_Time!$C1135=0),Model_Time!$F1135,K1134)</f>
        <v>820</v>
      </c>
    </row>
    <row r="1136" spans="1:11" x14ac:dyDescent="0.3">
      <c r="A1136" t="s">
        <v>526</v>
      </c>
      <c r="B1136">
        <v>3</v>
      </c>
      <c r="C1136">
        <v>10</v>
      </c>
      <c r="D1136">
        <v>0.15</v>
      </c>
      <c r="E1136" t="s">
        <v>4</v>
      </c>
      <c r="F1136" t="s">
        <v>3</v>
      </c>
      <c r="G1136" t="s">
        <v>3</v>
      </c>
      <c r="H1136">
        <v>0.25</v>
      </c>
      <c r="J1136" s="59" t="str">
        <f>IF(Model_Time!$F1136="---","---",(Model_Time!$F1136/K1136)-1)</f>
        <v>---</v>
      </c>
      <c r="K1136" s="20">
        <f>IF(AND(Model_Time!$B1136=0,Model_Time!$C1136=0),Model_Time!$F1136,K1135)</f>
        <v>820</v>
      </c>
    </row>
    <row r="1137" spans="1:11" x14ac:dyDescent="0.3">
      <c r="A1137" t="s">
        <v>526</v>
      </c>
      <c r="B1137">
        <v>3</v>
      </c>
      <c r="C1137">
        <v>10</v>
      </c>
      <c r="D1137">
        <v>0.2</v>
      </c>
      <c r="E1137" t="s">
        <v>4</v>
      </c>
      <c r="F1137" t="s">
        <v>3</v>
      </c>
      <c r="G1137" t="s">
        <v>3</v>
      </c>
      <c r="H1137">
        <v>0.28000000000000003</v>
      </c>
      <c r="J1137" s="59" t="str">
        <f>IF(Model_Time!$F1137="---","---",(Model_Time!$F1137/K1137)-1)</f>
        <v>---</v>
      </c>
      <c r="K1137" s="20">
        <f>IF(AND(Model_Time!$B1137=0,Model_Time!$C1137=0),Model_Time!$F1137,K1136)</f>
        <v>820</v>
      </c>
    </row>
    <row r="1138" spans="1:11" x14ac:dyDescent="0.3">
      <c r="A1138" t="s">
        <v>526</v>
      </c>
      <c r="B1138">
        <v>3</v>
      </c>
      <c r="C1138">
        <v>25</v>
      </c>
      <c r="D1138">
        <v>0.05</v>
      </c>
      <c r="E1138" t="s">
        <v>4</v>
      </c>
      <c r="F1138" t="s">
        <v>3</v>
      </c>
      <c r="G1138" t="s">
        <v>3</v>
      </c>
      <c r="H1138">
        <v>0.35</v>
      </c>
      <c r="J1138" s="59" t="str">
        <f>IF(Model_Time!$F1138="---","---",(Model_Time!$F1138/K1138)-1)</f>
        <v>---</v>
      </c>
      <c r="K1138" s="20">
        <f>IF(AND(Model_Time!$B1138=0,Model_Time!$C1138=0),Model_Time!$F1138,K1137)</f>
        <v>820</v>
      </c>
    </row>
    <row r="1139" spans="1:11" x14ac:dyDescent="0.3">
      <c r="A1139" t="s">
        <v>526</v>
      </c>
      <c r="B1139">
        <v>3</v>
      </c>
      <c r="C1139">
        <v>25</v>
      </c>
      <c r="D1139">
        <v>0.1</v>
      </c>
      <c r="E1139" t="s">
        <v>4</v>
      </c>
      <c r="F1139" t="s">
        <v>3</v>
      </c>
      <c r="G1139" t="s">
        <v>3</v>
      </c>
      <c r="H1139">
        <v>0.27</v>
      </c>
      <c r="J1139" s="59" t="str">
        <f>IF(Model_Time!$F1139="---","---",(Model_Time!$F1139/K1139)-1)</f>
        <v>---</v>
      </c>
      <c r="K1139" s="20">
        <f>IF(AND(Model_Time!$B1139=0,Model_Time!$C1139=0),Model_Time!$F1139,K1138)</f>
        <v>820</v>
      </c>
    </row>
    <row r="1140" spans="1:11" x14ac:dyDescent="0.3">
      <c r="A1140" t="s">
        <v>526</v>
      </c>
      <c r="B1140">
        <v>3</v>
      </c>
      <c r="C1140">
        <v>25</v>
      </c>
      <c r="D1140">
        <v>0.15</v>
      </c>
      <c r="E1140" t="s">
        <v>4</v>
      </c>
      <c r="F1140" t="s">
        <v>3</v>
      </c>
      <c r="G1140" t="s">
        <v>3</v>
      </c>
      <c r="H1140">
        <v>0.38</v>
      </c>
      <c r="J1140" s="59" t="str">
        <f>IF(Model_Time!$F1140="---","---",(Model_Time!$F1140/K1140)-1)</f>
        <v>---</v>
      </c>
      <c r="K1140" s="20">
        <f>IF(AND(Model_Time!$B1140=0,Model_Time!$C1140=0),Model_Time!$F1140,K1139)</f>
        <v>820</v>
      </c>
    </row>
    <row r="1141" spans="1:11" x14ac:dyDescent="0.3">
      <c r="A1141" t="s">
        <v>526</v>
      </c>
      <c r="B1141">
        <v>3</v>
      </c>
      <c r="C1141">
        <v>25</v>
      </c>
      <c r="D1141">
        <v>0.2</v>
      </c>
      <c r="E1141" t="s">
        <v>4</v>
      </c>
      <c r="F1141" t="s">
        <v>3</v>
      </c>
      <c r="G1141" t="s">
        <v>3</v>
      </c>
      <c r="H1141">
        <v>0.27</v>
      </c>
      <c r="J1141" s="59" t="str">
        <f>IF(Model_Time!$F1141="---","---",(Model_Time!$F1141/K1141)-1)</f>
        <v>---</v>
      </c>
      <c r="K1141" s="20">
        <f>IF(AND(Model_Time!$B1141=0,Model_Time!$C1141=0),Model_Time!$F1141,K1140)</f>
        <v>820</v>
      </c>
    </row>
    <row r="1142" spans="1:11" x14ac:dyDescent="0.3">
      <c r="A1142" t="s">
        <v>526</v>
      </c>
      <c r="B1142">
        <v>3</v>
      </c>
      <c r="C1142">
        <v>50</v>
      </c>
      <c r="D1142">
        <v>0.05</v>
      </c>
      <c r="E1142" t="s">
        <v>4</v>
      </c>
      <c r="F1142" t="s">
        <v>3</v>
      </c>
      <c r="G1142" t="s">
        <v>3</v>
      </c>
      <c r="H1142">
        <v>0.22</v>
      </c>
      <c r="J1142" s="59" t="str">
        <f>IF(Model_Time!$F1142="---","---",(Model_Time!$F1142/K1142)-1)</f>
        <v>---</v>
      </c>
      <c r="K1142" s="20">
        <f>IF(AND(Model_Time!$B1142=0,Model_Time!$C1142=0),Model_Time!$F1142,K1141)</f>
        <v>820</v>
      </c>
    </row>
    <row r="1143" spans="1:11" x14ac:dyDescent="0.3">
      <c r="A1143" t="s">
        <v>526</v>
      </c>
      <c r="B1143">
        <v>3</v>
      </c>
      <c r="C1143">
        <v>50</v>
      </c>
      <c r="D1143">
        <v>0.1</v>
      </c>
      <c r="E1143" t="s">
        <v>4</v>
      </c>
      <c r="F1143" t="s">
        <v>3</v>
      </c>
      <c r="G1143" t="s">
        <v>3</v>
      </c>
      <c r="H1143">
        <v>0.21</v>
      </c>
      <c r="J1143" s="59" t="str">
        <f>IF(Model_Time!$F1143="---","---",(Model_Time!$F1143/K1143)-1)</f>
        <v>---</v>
      </c>
      <c r="K1143" s="20">
        <f>IF(AND(Model_Time!$B1143=0,Model_Time!$C1143=0),Model_Time!$F1143,K1142)</f>
        <v>820</v>
      </c>
    </row>
    <row r="1144" spans="1:11" x14ac:dyDescent="0.3">
      <c r="A1144" t="s">
        <v>526</v>
      </c>
      <c r="B1144">
        <v>3</v>
      </c>
      <c r="C1144">
        <v>50</v>
      </c>
      <c r="D1144">
        <v>0.15</v>
      </c>
      <c r="E1144" t="s">
        <v>4</v>
      </c>
      <c r="F1144" t="s">
        <v>3</v>
      </c>
      <c r="G1144" t="s">
        <v>3</v>
      </c>
      <c r="H1144">
        <v>0.26</v>
      </c>
      <c r="J1144" s="59" t="str">
        <f>IF(Model_Time!$F1144="---","---",(Model_Time!$F1144/K1144)-1)</f>
        <v>---</v>
      </c>
      <c r="K1144" s="20">
        <f>IF(AND(Model_Time!$B1144=0,Model_Time!$C1144=0),Model_Time!$F1144,K1143)</f>
        <v>820</v>
      </c>
    </row>
    <row r="1145" spans="1:11" x14ac:dyDescent="0.3">
      <c r="A1145" t="s">
        <v>526</v>
      </c>
      <c r="B1145">
        <v>3</v>
      </c>
      <c r="C1145">
        <v>50</v>
      </c>
      <c r="D1145">
        <v>0.2</v>
      </c>
      <c r="E1145" t="s">
        <v>4</v>
      </c>
      <c r="F1145" t="s">
        <v>3</v>
      </c>
      <c r="G1145" t="s">
        <v>3</v>
      </c>
      <c r="H1145">
        <v>0.27</v>
      </c>
      <c r="J1145" s="59" t="str">
        <f>IF(Model_Time!$F1145="---","---",(Model_Time!$F1145/K1145)-1)</f>
        <v>---</v>
      </c>
      <c r="K1145" s="20">
        <f>IF(AND(Model_Time!$B1145=0,Model_Time!$C1145=0),Model_Time!$F1145,K1144)</f>
        <v>820</v>
      </c>
    </row>
    <row r="1146" spans="1:11" x14ac:dyDescent="0.3">
      <c r="A1146" t="s">
        <v>518</v>
      </c>
      <c r="B1146">
        <v>0</v>
      </c>
      <c r="C1146">
        <v>0</v>
      </c>
      <c r="D1146">
        <v>0.05</v>
      </c>
      <c r="E1146" t="s">
        <v>0</v>
      </c>
      <c r="F1146">
        <v>1043</v>
      </c>
      <c r="G1146">
        <v>0</v>
      </c>
      <c r="H1146">
        <v>1262.17</v>
      </c>
      <c r="I1146" s="52">
        <v>1</v>
      </c>
      <c r="J1146" s="59">
        <f>IF(Model_Time!$F1146="---","---",(Model_Time!$F1146/K1146)-1)</f>
        <v>0</v>
      </c>
      <c r="K1146" s="20">
        <f>IF(AND(Model_Time!$B1146=0,Model_Time!$C1146=0),Model_Time!$F1146,K1145)</f>
        <v>1043</v>
      </c>
    </row>
    <row r="1147" spans="1:11" x14ac:dyDescent="0.3">
      <c r="A1147" t="s">
        <v>518</v>
      </c>
      <c r="B1147">
        <v>0</v>
      </c>
      <c r="C1147">
        <v>0</v>
      </c>
      <c r="D1147">
        <v>0.1</v>
      </c>
      <c r="E1147" t="s">
        <v>0</v>
      </c>
      <c r="F1147">
        <v>1043</v>
      </c>
      <c r="G1147">
        <v>0</v>
      </c>
      <c r="H1147">
        <v>1258.47</v>
      </c>
      <c r="I1147" s="52">
        <v>1</v>
      </c>
      <c r="J1147" s="59">
        <f>IF(Model_Time!$F1147="---","---",(Model_Time!$F1147/K1147)-1)</f>
        <v>0</v>
      </c>
      <c r="K1147" s="20">
        <f>IF(AND(Model_Time!$B1147=0,Model_Time!$C1147=0),Model_Time!$F1147,K1146)</f>
        <v>1043</v>
      </c>
    </row>
    <row r="1148" spans="1:11" x14ac:dyDescent="0.3">
      <c r="A1148" t="s">
        <v>518</v>
      </c>
      <c r="B1148">
        <v>0</v>
      </c>
      <c r="C1148">
        <v>0</v>
      </c>
      <c r="D1148">
        <v>0.15</v>
      </c>
      <c r="E1148" t="s">
        <v>0</v>
      </c>
      <c r="F1148">
        <v>1043</v>
      </c>
      <c r="G1148">
        <v>0</v>
      </c>
      <c r="H1148">
        <v>1252.54</v>
      </c>
      <c r="I1148" s="52">
        <v>1</v>
      </c>
      <c r="J1148" s="59">
        <f>IF(Model_Time!$F1148="---","---",(Model_Time!$F1148/K1148)-1)</f>
        <v>0</v>
      </c>
      <c r="K1148" s="20">
        <f>IF(AND(Model_Time!$B1148=0,Model_Time!$C1148=0),Model_Time!$F1148,K1147)</f>
        <v>1043</v>
      </c>
    </row>
    <row r="1149" spans="1:11" x14ac:dyDescent="0.3">
      <c r="A1149" t="s">
        <v>518</v>
      </c>
      <c r="B1149">
        <v>0</v>
      </c>
      <c r="C1149">
        <v>0</v>
      </c>
      <c r="D1149">
        <v>0.2</v>
      </c>
      <c r="E1149" t="s">
        <v>0</v>
      </c>
      <c r="F1149">
        <v>1043</v>
      </c>
      <c r="G1149">
        <v>0</v>
      </c>
      <c r="H1149">
        <v>1343.62</v>
      </c>
      <c r="I1149" s="52">
        <v>1</v>
      </c>
      <c r="J1149" s="59">
        <f>IF(Model_Time!$F1149="---","---",(Model_Time!$F1149/K1149)-1)</f>
        <v>0</v>
      </c>
      <c r="K1149" s="20">
        <f>IF(AND(Model_Time!$B1149=0,Model_Time!$C1149=0),Model_Time!$F1149,K1148)</f>
        <v>1043</v>
      </c>
    </row>
    <row r="1150" spans="1:11" x14ac:dyDescent="0.3">
      <c r="A1150" t="s">
        <v>518</v>
      </c>
      <c r="B1150">
        <v>1</v>
      </c>
      <c r="C1150">
        <v>5</v>
      </c>
      <c r="D1150">
        <v>0.05</v>
      </c>
      <c r="E1150" t="s">
        <v>0</v>
      </c>
      <c r="F1150">
        <v>1045</v>
      </c>
      <c r="G1150">
        <v>0</v>
      </c>
      <c r="H1150">
        <v>733.3</v>
      </c>
      <c r="I1150" s="52">
        <v>1</v>
      </c>
      <c r="J1150" s="59">
        <f>IF(Model_Time!$F1150="---","---",(Model_Time!$F1150/K1150)-1)</f>
        <v>1.9175455417066445E-3</v>
      </c>
      <c r="K1150" s="20">
        <f>IF(AND(Model_Time!$B1150=0,Model_Time!$C1150=0),Model_Time!$F1150,K1149)</f>
        <v>1043</v>
      </c>
    </row>
    <row r="1151" spans="1:11" x14ac:dyDescent="0.3">
      <c r="A1151" t="s">
        <v>518</v>
      </c>
      <c r="B1151">
        <v>1</v>
      </c>
      <c r="C1151">
        <v>5</v>
      </c>
      <c r="D1151">
        <v>0.1</v>
      </c>
      <c r="E1151" t="s">
        <v>0</v>
      </c>
      <c r="F1151">
        <v>1047</v>
      </c>
      <c r="G1151">
        <v>0</v>
      </c>
      <c r="H1151">
        <v>797.28</v>
      </c>
      <c r="I1151" s="52">
        <v>0.998</v>
      </c>
      <c r="J1151" s="59">
        <f>IF(Model_Time!$F1151="---","---",(Model_Time!$F1151/K1151)-1)</f>
        <v>3.835091083413289E-3</v>
      </c>
      <c r="K1151" s="20">
        <f>IF(AND(Model_Time!$B1151=0,Model_Time!$C1151=0),Model_Time!$F1151,K1150)</f>
        <v>1043</v>
      </c>
    </row>
    <row r="1152" spans="1:11" x14ac:dyDescent="0.3">
      <c r="A1152" t="s">
        <v>518</v>
      </c>
      <c r="B1152">
        <v>1</v>
      </c>
      <c r="C1152">
        <v>5</v>
      </c>
      <c r="D1152">
        <v>0.15</v>
      </c>
      <c r="E1152" t="s">
        <v>0</v>
      </c>
      <c r="F1152">
        <v>1047</v>
      </c>
      <c r="G1152">
        <v>0</v>
      </c>
      <c r="H1152">
        <v>559.82000000000005</v>
      </c>
      <c r="I1152" s="52">
        <v>1</v>
      </c>
      <c r="J1152" s="59">
        <f>IF(Model_Time!$F1152="---","---",(Model_Time!$F1152/K1152)-1)</f>
        <v>3.835091083413289E-3</v>
      </c>
      <c r="K1152" s="20">
        <f>IF(AND(Model_Time!$B1152=0,Model_Time!$C1152=0),Model_Time!$F1152,K1151)</f>
        <v>1043</v>
      </c>
    </row>
    <row r="1153" spans="1:11" x14ac:dyDescent="0.3">
      <c r="A1153" t="s">
        <v>518</v>
      </c>
      <c r="B1153">
        <v>1</v>
      </c>
      <c r="C1153">
        <v>5</v>
      </c>
      <c r="D1153">
        <v>0.2</v>
      </c>
      <c r="E1153" t="s">
        <v>0</v>
      </c>
      <c r="F1153">
        <v>1055</v>
      </c>
      <c r="G1153">
        <v>0</v>
      </c>
      <c r="H1153">
        <v>613.5</v>
      </c>
      <c r="I1153" s="52">
        <v>1</v>
      </c>
      <c r="J1153" s="59">
        <f>IF(Model_Time!$F1153="---","---",(Model_Time!$F1153/K1153)-1)</f>
        <v>1.1505273250239645E-2</v>
      </c>
      <c r="K1153" s="20">
        <f>IF(AND(Model_Time!$B1153=0,Model_Time!$C1153=0),Model_Time!$F1153,K1152)</f>
        <v>1043</v>
      </c>
    </row>
    <row r="1154" spans="1:11" x14ac:dyDescent="0.3">
      <c r="A1154" t="s">
        <v>518</v>
      </c>
      <c r="B1154">
        <v>1</v>
      </c>
      <c r="C1154">
        <v>10</v>
      </c>
      <c r="D1154">
        <v>0.05</v>
      </c>
      <c r="E1154" t="s">
        <v>0</v>
      </c>
      <c r="F1154">
        <v>1045</v>
      </c>
      <c r="G1154">
        <v>0</v>
      </c>
      <c r="H1154">
        <v>738.36</v>
      </c>
      <c r="I1154" s="52">
        <v>1</v>
      </c>
      <c r="J1154" s="59">
        <f>IF(Model_Time!$F1154="---","---",(Model_Time!$F1154/K1154)-1)</f>
        <v>1.9175455417066445E-3</v>
      </c>
      <c r="K1154" s="20">
        <f>IF(AND(Model_Time!$B1154=0,Model_Time!$C1154=0),Model_Time!$F1154,K1153)</f>
        <v>1043</v>
      </c>
    </row>
    <row r="1155" spans="1:11" x14ac:dyDescent="0.3">
      <c r="A1155" t="s">
        <v>518</v>
      </c>
      <c r="B1155">
        <v>1</v>
      </c>
      <c r="C1155">
        <v>10</v>
      </c>
      <c r="D1155">
        <v>0.1</v>
      </c>
      <c r="E1155" t="s">
        <v>0</v>
      </c>
      <c r="F1155">
        <v>1047</v>
      </c>
      <c r="G1155">
        <v>0</v>
      </c>
      <c r="H1155">
        <v>741.1</v>
      </c>
      <c r="I1155" s="52">
        <v>0.998</v>
      </c>
      <c r="J1155" s="59">
        <f>IF(Model_Time!$F1155="---","---",(Model_Time!$F1155/K1155)-1)</f>
        <v>3.835091083413289E-3</v>
      </c>
      <c r="K1155" s="20">
        <f>IF(AND(Model_Time!$B1155=0,Model_Time!$C1155=0),Model_Time!$F1155,K1154)</f>
        <v>1043</v>
      </c>
    </row>
    <row r="1156" spans="1:11" x14ac:dyDescent="0.3">
      <c r="A1156" t="s">
        <v>518</v>
      </c>
      <c r="B1156">
        <v>1</v>
      </c>
      <c r="C1156">
        <v>10</v>
      </c>
      <c r="D1156">
        <v>0.15</v>
      </c>
      <c r="E1156" t="s">
        <v>0</v>
      </c>
      <c r="F1156">
        <v>1047</v>
      </c>
      <c r="G1156">
        <v>0</v>
      </c>
      <c r="H1156">
        <v>526.15</v>
      </c>
      <c r="I1156" s="52">
        <v>1</v>
      </c>
      <c r="J1156" s="59">
        <f>IF(Model_Time!$F1156="---","---",(Model_Time!$F1156/K1156)-1)</f>
        <v>3.835091083413289E-3</v>
      </c>
      <c r="K1156" s="20">
        <f>IF(AND(Model_Time!$B1156=0,Model_Time!$C1156=0),Model_Time!$F1156,K1155)</f>
        <v>1043</v>
      </c>
    </row>
    <row r="1157" spans="1:11" x14ac:dyDescent="0.3">
      <c r="A1157" t="s">
        <v>518</v>
      </c>
      <c r="B1157">
        <v>1</v>
      </c>
      <c r="C1157">
        <v>10</v>
      </c>
      <c r="D1157">
        <v>0.2</v>
      </c>
      <c r="E1157" t="s">
        <v>0</v>
      </c>
      <c r="F1157">
        <v>1055</v>
      </c>
      <c r="G1157">
        <v>0</v>
      </c>
      <c r="H1157">
        <v>580.89</v>
      </c>
      <c r="I1157" s="52">
        <v>1</v>
      </c>
      <c r="J1157" s="59">
        <f>IF(Model_Time!$F1157="---","---",(Model_Time!$F1157/K1157)-1)</f>
        <v>1.1505273250239645E-2</v>
      </c>
      <c r="K1157" s="20">
        <f>IF(AND(Model_Time!$B1157=0,Model_Time!$C1157=0),Model_Time!$F1157,K1156)</f>
        <v>1043</v>
      </c>
    </row>
    <row r="1158" spans="1:11" x14ac:dyDescent="0.3">
      <c r="A1158" t="s">
        <v>518</v>
      </c>
      <c r="B1158">
        <v>1</v>
      </c>
      <c r="C1158">
        <v>25</v>
      </c>
      <c r="D1158">
        <v>0.05</v>
      </c>
      <c r="E1158" t="s">
        <v>0</v>
      </c>
      <c r="F1158">
        <v>1047</v>
      </c>
      <c r="G1158">
        <v>0</v>
      </c>
      <c r="H1158">
        <v>629.79999999999995</v>
      </c>
      <c r="I1158" s="52">
        <v>0.47599999999999998</v>
      </c>
      <c r="J1158" s="59">
        <f>IF(Model_Time!$F1158="---","---",(Model_Time!$F1158/K1158)-1)</f>
        <v>3.835091083413289E-3</v>
      </c>
      <c r="K1158" s="20">
        <f>IF(AND(Model_Time!$B1158=0,Model_Time!$C1158=0),Model_Time!$F1158,K1157)</f>
        <v>1043</v>
      </c>
    </row>
    <row r="1159" spans="1:11" x14ac:dyDescent="0.3">
      <c r="A1159" t="s">
        <v>518</v>
      </c>
      <c r="B1159">
        <v>1</v>
      </c>
      <c r="C1159">
        <v>25</v>
      </c>
      <c r="D1159">
        <v>0.1</v>
      </c>
      <c r="E1159" t="s">
        <v>0</v>
      </c>
      <c r="F1159">
        <v>1059</v>
      </c>
      <c r="G1159">
        <v>0</v>
      </c>
      <c r="H1159">
        <v>1110.3599999999999</v>
      </c>
      <c r="I1159" s="52">
        <v>0.51600000000000001</v>
      </c>
      <c r="J1159" s="59">
        <f>IF(Model_Time!$F1159="---","---",(Model_Time!$F1159/K1159)-1)</f>
        <v>1.5340364333652934E-2</v>
      </c>
      <c r="K1159" s="20">
        <f>IF(AND(Model_Time!$B1159=0,Model_Time!$C1159=0),Model_Time!$F1159,K1158)</f>
        <v>1043</v>
      </c>
    </row>
    <row r="1160" spans="1:11" x14ac:dyDescent="0.3">
      <c r="A1160" t="s">
        <v>518</v>
      </c>
      <c r="B1160">
        <v>1</v>
      </c>
      <c r="C1160">
        <v>25</v>
      </c>
      <c r="D1160">
        <v>0.15</v>
      </c>
      <c r="E1160" t="s">
        <v>0</v>
      </c>
      <c r="F1160">
        <v>1076</v>
      </c>
      <c r="G1160">
        <v>0</v>
      </c>
      <c r="H1160">
        <v>2158.14</v>
      </c>
      <c r="I1160" s="52">
        <v>0.71699999999999997</v>
      </c>
      <c r="J1160" s="59">
        <f>IF(Model_Time!$F1160="---","---",(Model_Time!$F1160/K1160)-1)</f>
        <v>3.163950143815919E-2</v>
      </c>
      <c r="K1160" s="20">
        <f>IF(AND(Model_Time!$B1160=0,Model_Time!$C1160=0),Model_Time!$F1160,K1159)</f>
        <v>1043</v>
      </c>
    </row>
    <row r="1161" spans="1:11" x14ac:dyDescent="0.3">
      <c r="A1161" t="s">
        <v>518</v>
      </c>
      <c r="B1161">
        <v>1</v>
      </c>
      <c r="C1161">
        <v>25</v>
      </c>
      <c r="D1161">
        <v>0.2</v>
      </c>
      <c r="E1161" t="s">
        <v>0</v>
      </c>
      <c r="F1161">
        <v>1095</v>
      </c>
      <c r="G1161">
        <v>0</v>
      </c>
      <c r="H1161">
        <v>3117.51</v>
      </c>
      <c r="I1161" s="52">
        <v>0.92400000000000004</v>
      </c>
      <c r="J1161" s="59">
        <f>IF(Model_Time!$F1161="---","---",(Model_Time!$F1161/K1161)-1)</f>
        <v>4.985618408437209E-2</v>
      </c>
      <c r="K1161" s="20">
        <f>IF(AND(Model_Time!$B1161=0,Model_Time!$C1161=0),Model_Time!$F1161,K1160)</f>
        <v>1043</v>
      </c>
    </row>
    <row r="1162" spans="1:11" x14ac:dyDescent="0.3">
      <c r="A1162" t="s">
        <v>518</v>
      </c>
      <c r="B1162">
        <v>1</v>
      </c>
      <c r="C1162">
        <v>50</v>
      </c>
      <c r="D1162">
        <v>0.05</v>
      </c>
      <c r="E1162" t="s">
        <v>0</v>
      </c>
      <c r="F1162">
        <v>1058</v>
      </c>
      <c r="G1162">
        <v>0</v>
      </c>
      <c r="H1162">
        <v>1002.64</v>
      </c>
      <c r="I1162" s="52">
        <v>0</v>
      </c>
      <c r="J1162" s="59">
        <f>IF(Model_Time!$F1162="---","---",(Model_Time!$F1162/K1162)-1)</f>
        <v>1.4381591562799612E-2</v>
      </c>
      <c r="K1162" s="20">
        <f>IF(AND(Model_Time!$B1162=0,Model_Time!$C1162=0),Model_Time!$F1162,K1161)</f>
        <v>1043</v>
      </c>
    </row>
    <row r="1163" spans="1:11" x14ac:dyDescent="0.3">
      <c r="A1163" t="s">
        <v>518</v>
      </c>
      <c r="B1163">
        <v>1</v>
      </c>
      <c r="C1163">
        <v>50</v>
      </c>
      <c r="D1163">
        <v>0.1</v>
      </c>
      <c r="E1163" t="s">
        <v>0</v>
      </c>
      <c r="F1163">
        <v>1076</v>
      </c>
      <c r="G1163">
        <v>0</v>
      </c>
      <c r="H1163">
        <v>2158.77</v>
      </c>
      <c r="I1163" s="52">
        <v>0.01</v>
      </c>
      <c r="J1163" s="59">
        <f>IF(Model_Time!$F1163="---","---",(Model_Time!$F1163/K1163)-1)</f>
        <v>3.163950143815919E-2</v>
      </c>
      <c r="K1163" s="20">
        <f>IF(AND(Model_Time!$B1163=0,Model_Time!$C1163=0),Model_Time!$F1163,K1162)</f>
        <v>1043</v>
      </c>
    </row>
    <row r="1164" spans="1:11" x14ac:dyDescent="0.3">
      <c r="A1164" t="s">
        <v>518</v>
      </c>
      <c r="B1164">
        <v>1</v>
      </c>
      <c r="C1164">
        <v>50</v>
      </c>
      <c r="D1164">
        <v>0.15</v>
      </c>
      <c r="E1164" t="s">
        <v>1</v>
      </c>
      <c r="F1164">
        <v>1106</v>
      </c>
      <c r="G1164">
        <v>2.4</v>
      </c>
      <c r="H1164">
        <v>3600.09</v>
      </c>
      <c r="I1164" s="52">
        <v>5.2999999999999999E-2</v>
      </c>
      <c r="J1164" s="59">
        <f>IF(Model_Time!$F1164="---","---",(Model_Time!$F1164/K1164)-1)</f>
        <v>6.0402684563758413E-2</v>
      </c>
      <c r="K1164" s="20">
        <f>IF(AND(Model_Time!$B1164=0,Model_Time!$C1164=0),Model_Time!$F1164,K1163)</f>
        <v>1043</v>
      </c>
    </row>
    <row r="1165" spans="1:11" x14ac:dyDescent="0.3">
      <c r="A1165" t="s">
        <v>518</v>
      </c>
      <c r="B1165">
        <v>1</v>
      </c>
      <c r="C1165">
        <v>50</v>
      </c>
      <c r="D1165">
        <v>0.2</v>
      </c>
      <c r="E1165" t="s">
        <v>2</v>
      </c>
      <c r="F1165" t="s">
        <v>3</v>
      </c>
      <c r="G1165" t="s">
        <v>3</v>
      </c>
      <c r="H1165">
        <v>3600.1</v>
      </c>
      <c r="J1165" s="59" t="str">
        <f>IF(Model_Time!$F1165="---","---",(Model_Time!$F1165/K1165)-1)</f>
        <v>---</v>
      </c>
      <c r="K1165" s="20">
        <f>IF(AND(Model_Time!$B1165=0,Model_Time!$C1165=0),Model_Time!$F1165,K1164)</f>
        <v>1043</v>
      </c>
    </row>
    <row r="1166" spans="1:11" x14ac:dyDescent="0.3">
      <c r="A1166" t="s">
        <v>518</v>
      </c>
      <c r="B1166">
        <v>2</v>
      </c>
      <c r="C1166">
        <v>5</v>
      </c>
      <c r="D1166">
        <v>0.05</v>
      </c>
      <c r="E1166" t="s">
        <v>0</v>
      </c>
      <c r="F1166">
        <v>1047</v>
      </c>
      <c r="G1166">
        <v>0</v>
      </c>
      <c r="H1166">
        <v>895.36</v>
      </c>
      <c r="I1166" s="52">
        <v>0.47599999999999998</v>
      </c>
      <c r="J1166" s="59">
        <f>IF(Model_Time!$F1166="---","---",(Model_Time!$F1166/K1166)-1)</f>
        <v>3.835091083413289E-3</v>
      </c>
      <c r="K1166" s="20">
        <f>IF(AND(Model_Time!$B1166=0,Model_Time!$C1166=0),Model_Time!$F1166,K1165)</f>
        <v>1043</v>
      </c>
    </row>
    <row r="1167" spans="1:11" x14ac:dyDescent="0.3">
      <c r="A1167" t="s">
        <v>518</v>
      </c>
      <c r="B1167">
        <v>2</v>
      </c>
      <c r="C1167">
        <v>5</v>
      </c>
      <c r="D1167">
        <v>0.1</v>
      </c>
      <c r="E1167" t="s">
        <v>0</v>
      </c>
      <c r="F1167">
        <v>1047</v>
      </c>
      <c r="G1167">
        <v>0</v>
      </c>
      <c r="H1167">
        <v>727.98</v>
      </c>
      <c r="I1167" s="52">
        <v>0.998</v>
      </c>
      <c r="J1167" s="59">
        <f>IF(Model_Time!$F1167="---","---",(Model_Time!$F1167/K1167)-1)</f>
        <v>3.835091083413289E-3</v>
      </c>
      <c r="K1167" s="20">
        <f>IF(AND(Model_Time!$B1167=0,Model_Time!$C1167=0),Model_Time!$F1167,K1166)</f>
        <v>1043</v>
      </c>
    </row>
    <row r="1168" spans="1:11" x14ac:dyDescent="0.3">
      <c r="A1168" t="s">
        <v>518</v>
      </c>
      <c r="B1168">
        <v>2</v>
      </c>
      <c r="C1168">
        <v>5</v>
      </c>
      <c r="D1168">
        <v>0.15</v>
      </c>
      <c r="E1168" t="s">
        <v>0</v>
      </c>
      <c r="F1168">
        <v>1047</v>
      </c>
      <c r="G1168">
        <v>0</v>
      </c>
      <c r="H1168">
        <v>459.43</v>
      </c>
      <c r="I1168" s="52">
        <v>1</v>
      </c>
      <c r="J1168" s="59">
        <f>IF(Model_Time!$F1168="---","---",(Model_Time!$F1168/K1168)-1)</f>
        <v>3.835091083413289E-3</v>
      </c>
      <c r="K1168" s="20">
        <f>IF(AND(Model_Time!$B1168=0,Model_Time!$C1168=0),Model_Time!$F1168,K1167)</f>
        <v>1043</v>
      </c>
    </row>
    <row r="1169" spans="1:11" x14ac:dyDescent="0.3">
      <c r="A1169" t="s">
        <v>518</v>
      </c>
      <c r="B1169">
        <v>2</v>
      </c>
      <c r="C1169">
        <v>5</v>
      </c>
      <c r="D1169">
        <v>0.2</v>
      </c>
      <c r="E1169" t="s">
        <v>0</v>
      </c>
      <c r="F1169">
        <v>1048</v>
      </c>
      <c r="G1169">
        <v>0</v>
      </c>
      <c r="H1169">
        <v>311.13</v>
      </c>
      <c r="I1169" s="52">
        <v>1</v>
      </c>
      <c r="J1169" s="59">
        <f>IF(Model_Time!$F1169="---","---",(Model_Time!$F1169/K1169)-1)</f>
        <v>4.7938638542666112E-3</v>
      </c>
      <c r="K1169" s="20">
        <f>IF(AND(Model_Time!$B1169=0,Model_Time!$C1169=0),Model_Time!$F1169,K1168)</f>
        <v>1043</v>
      </c>
    </row>
    <row r="1170" spans="1:11" x14ac:dyDescent="0.3">
      <c r="A1170" t="s">
        <v>518</v>
      </c>
      <c r="B1170">
        <v>2</v>
      </c>
      <c r="C1170">
        <v>10</v>
      </c>
      <c r="D1170">
        <v>0.05</v>
      </c>
      <c r="E1170" t="s">
        <v>0</v>
      </c>
      <c r="F1170">
        <v>1047</v>
      </c>
      <c r="G1170">
        <v>0</v>
      </c>
      <c r="H1170">
        <v>663.03</v>
      </c>
      <c r="I1170" s="52">
        <v>0.47599999999999998</v>
      </c>
      <c r="J1170" s="59">
        <f>IF(Model_Time!$F1170="---","---",(Model_Time!$F1170/K1170)-1)</f>
        <v>3.835091083413289E-3</v>
      </c>
      <c r="K1170" s="20">
        <f>IF(AND(Model_Time!$B1170=0,Model_Time!$C1170=0),Model_Time!$F1170,K1169)</f>
        <v>1043</v>
      </c>
    </row>
    <row r="1171" spans="1:11" x14ac:dyDescent="0.3">
      <c r="A1171" t="s">
        <v>518</v>
      </c>
      <c r="B1171">
        <v>2</v>
      </c>
      <c r="C1171">
        <v>10</v>
      </c>
      <c r="D1171">
        <v>0.1</v>
      </c>
      <c r="E1171" t="s">
        <v>0</v>
      </c>
      <c r="F1171">
        <v>1048</v>
      </c>
      <c r="G1171">
        <v>0</v>
      </c>
      <c r="H1171">
        <v>682.38</v>
      </c>
      <c r="I1171" s="52">
        <v>0.99399999999999999</v>
      </c>
      <c r="J1171" s="59">
        <f>IF(Model_Time!$F1171="---","---",(Model_Time!$F1171/K1171)-1)</f>
        <v>4.7938638542666112E-3</v>
      </c>
      <c r="K1171" s="20">
        <f>IF(AND(Model_Time!$B1171=0,Model_Time!$C1171=0),Model_Time!$F1171,K1170)</f>
        <v>1043</v>
      </c>
    </row>
    <row r="1172" spans="1:11" x14ac:dyDescent="0.3">
      <c r="A1172" t="s">
        <v>518</v>
      </c>
      <c r="B1172">
        <v>2</v>
      </c>
      <c r="C1172">
        <v>10</v>
      </c>
      <c r="D1172">
        <v>0.15</v>
      </c>
      <c r="E1172" t="s">
        <v>0</v>
      </c>
      <c r="F1172">
        <v>1057</v>
      </c>
      <c r="G1172">
        <v>0</v>
      </c>
      <c r="H1172">
        <v>460.35</v>
      </c>
      <c r="I1172" s="52">
        <v>1</v>
      </c>
      <c r="J1172" s="59">
        <f>IF(Model_Time!$F1172="---","---",(Model_Time!$F1172/K1172)-1)</f>
        <v>1.3422818791946289E-2</v>
      </c>
      <c r="K1172" s="20">
        <f>IF(AND(Model_Time!$B1172=0,Model_Time!$C1172=0),Model_Time!$F1172,K1171)</f>
        <v>1043</v>
      </c>
    </row>
    <row r="1173" spans="1:11" x14ac:dyDescent="0.3">
      <c r="A1173" t="s">
        <v>518</v>
      </c>
      <c r="B1173">
        <v>2</v>
      </c>
      <c r="C1173">
        <v>10</v>
      </c>
      <c r="D1173">
        <v>0.2</v>
      </c>
      <c r="E1173" t="s">
        <v>0</v>
      </c>
      <c r="F1173">
        <v>1068</v>
      </c>
      <c r="G1173">
        <v>0</v>
      </c>
      <c r="H1173">
        <v>1031.52</v>
      </c>
      <c r="I1173" s="52">
        <v>1</v>
      </c>
      <c r="J1173" s="59">
        <f>IF(Model_Time!$F1173="---","---",(Model_Time!$F1173/K1173)-1)</f>
        <v>2.3969319271332612E-2</v>
      </c>
      <c r="K1173" s="20">
        <f>IF(AND(Model_Time!$B1173=0,Model_Time!$C1173=0),Model_Time!$F1173,K1172)</f>
        <v>1043</v>
      </c>
    </row>
    <row r="1174" spans="1:11" x14ac:dyDescent="0.3">
      <c r="A1174" t="s">
        <v>518</v>
      </c>
      <c r="B1174">
        <v>2</v>
      </c>
      <c r="C1174">
        <v>25</v>
      </c>
      <c r="D1174">
        <v>0.05</v>
      </c>
      <c r="E1174" t="s">
        <v>0</v>
      </c>
      <c r="F1174">
        <v>1055</v>
      </c>
      <c r="G1174">
        <v>0</v>
      </c>
      <c r="H1174">
        <v>728.99</v>
      </c>
      <c r="I1174" s="52">
        <v>3.3000000000000002E-2</v>
      </c>
      <c r="J1174" s="59">
        <f>IF(Model_Time!$F1174="---","---",(Model_Time!$F1174/K1174)-1)</f>
        <v>1.1505273250239645E-2</v>
      </c>
      <c r="K1174" s="20">
        <f>IF(AND(Model_Time!$B1174=0,Model_Time!$C1174=0),Model_Time!$F1174,K1173)</f>
        <v>1043</v>
      </c>
    </row>
    <row r="1175" spans="1:11" x14ac:dyDescent="0.3">
      <c r="A1175" t="s">
        <v>518</v>
      </c>
      <c r="B1175">
        <v>2</v>
      </c>
      <c r="C1175">
        <v>25</v>
      </c>
      <c r="D1175">
        <v>0.1</v>
      </c>
      <c r="E1175" t="s">
        <v>0</v>
      </c>
      <c r="F1175">
        <v>1073</v>
      </c>
      <c r="G1175">
        <v>0</v>
      </c>
      <c r="H1175">
        <v>1207.22</v>
      </c>
      <c r="I1175" s="52">
        <v>0.02</v>
      </c>
      <c r="J1175" s="59">
        <f>IF(Model_Time!$F1175="---","---",(Model_Time!$F1175/K1175)-1)</f>
        <v>2.8763183125599223E-2</v>
      </c>
      <c r="K1175" s="20">
        <f>IF(AND(Model_Time!$B1175=0,Model_Time!$C1175=0),Model_Time!$F1175,K1174)</f>
        <v>1043</v>
      </c>
    </row>
    <row r="1176" spans="1:11" x14ac:dyDescent="0.3">
      <c r="A1176" t="s">
        <v>518</v>
      </c>
      <c r="B1176">
        <v>2</v>
      </c>
      <c r="C1176">
        <v>25</v>
      </c>
      <c r="D1176">
        <v>0.15</v>
      </c>
      <c r="E1176" t="s">
        <v>1</v>
      </c>
      <c r="F1176">
        <v>1149</v>
      </c>
      <c r="G1176">
        <v>5.1100000000000003</v>
      </c>
      <c r="H1176">
        <v>3600.17</v>
      </c>
      <c r="I1176" s="52">
        <v>0.37</v>
      </c>
      <c r="J1176" s="59">
        <f>IF(Model_Time!$F1176="---","---",(Model_Time!$F1176/K1176)-1)</f>
        <v>0.1016299137104506</v>
      </c>
      <c r="K1176" s="20">
        <f>IF(AND(Model_Time!$B1176=0,Model_Time!$C1176=0),Model_Time!$F1176,K1175)</f>
        <v>1043</v>
      </c>
    </row>
    <row r="1177" spans="1:11" x14ac:dyDescent="0.3">
      <c r="A1177" t="s">
        <v>518</v>
      </c>
      <c r="B1177">
        <v>2</v>
      </c>
      <c r="C1177">
        <v>25</v>
      </c>
      <c r="D1177">
        <v>0.2</v>
      </c>
      <c r="E1177" t="s">
        <v>2</v>
      </c>
      <c r="F1177" t="s">
        <v>3</v>
      </c>
      <c r="G1177" t="s">
        <v>3</v>
      </c>
      <c r="H1177">
        <v>3600.12</v>
      </c>
      <c r="J1177" s="59" t="str">
        <f>IF(Model_Time!$F1177="---","---",(Model_Time!$F1177/K1177)-1)</f>
        <v>---</v>
      </c>
      <c r="K1177" s="20">
        <f>IF(AND(Model_Time!$B1177=0,Model_Time!$C1177=0),Model_Time!$F1177,K1176)</f>
        <v>1043</v>
      </c>
    </row>
    <row r="1178" spans="1:11" x14ac:dyDescent="0.3">
      <c r="A1178" t="s">
        <v>518</v>
      </c>
      <c r="B1178">
        <v>2</v>
      </c>
      <c r="C1178">
        <v>50</v>
      </c>
      <c r="D1178">
        <v>0.05</v>
      </c>
      <c r="E1178" t="s">
        <v>0</v>
      </c>
      <c r="F1178">
        <v>1059</v>
      </c>
      <c r="G1178">
        <v>0</v>
      </c>
      <c r="H1178">
        <v>1080.75</v>
      </c>
      <c r="I1178" s="52">
        <v>0</v>
      </c>
      <c r="J1178" s="59">
        <f>IF(Model_Time!$F1178="---","---",(Model_Time!$F1178/K1178)-1)</f>
        <v>1.5340364333652934E-2</v>
      </c>
      <c r="K1178" s="20">
        <f>IF(AND(Model_Time!$B1178=0,Model_Time!$C1178=0),Model_Time!$F1178,K1177)</f>
        <v>1043</v>
      </c>
    </row>
    <row r="1179" spans="1:11" x14ac:dyDescent="0.3">
      <c r="A1179" t="s">
        <v>518</v>
      </c>
      <c r="B1179">
        <v>2</v>
      </c>
      <c r="C1179">
        <v>50</v>
      </c>
      <c r="D1179">
        <v>0.1</v>
      </c>
      <c r="E1179" t="s">
        <v>0</v>
      </c>
      <c r="F1179">
        <v>1096</v>
      </c>
      <c r="G1179">
        <v>0</v>
      </c>
      <c r="H1179">
        <v>2327.2199999999998</v>
      </c>
      <c r="I1179" s="52">
        <v>0</v>
      </c>
      <c r="J1179" s="59">
        <f>IF(Model_Time!$F1179="---","---",(Model_Time!$F1179/K1179)-1)</f>
        <v>5.0814956855225413E-2</v>
      </c>
      <c r="K1179" s="20">
        <f>IF(AND(Model_Time!$B1179=0,Model_Time!$C1179=0),Model_Time!$F1179,K1178)</f>
        <v>1043</v>
      </c>
    </row>
    <row r="1180" spans="1:11" x14ac:dyDescent="0.3">
      <c r="A1180" t="s">
        <v>518</v>
      </c>
      <c r="B1180">
        <v>2</v>
      </c>
      <c r="C1180">
        <v>50</v>
      </c>
      <c r="D1180">
        <v>0.15</v>
      </c>
      <c r="E1180" t="s">
        <v>2</v>
      </c>
      <c r="F1180" t="s">
        <v>3</v>
      </c>
      <c r="G1180" t="s">
        <v>3</v>
      </c>
      <c r="H1180">
        <v>3600.12</v>
      </c>
      <c r="J1180" s="59" t="str">
        <f>IF(Model_Time!$F1180="---","---",(Model_Time!$F1180/K1180)-1)</f>
        <v>---</v>
      </c>
      <c r="K1180" s="20">
        <f>IF(AND(Model_Time!$B1180=0,Model_Time!$C1180=0),Model_Time!$F1180,K1179)</f>
        <v>1043</v>
      </c>
    </row>
    <row r="1181" spans="1:11" x14ac:dyDescent="0.3">
      <c r="A1181" t="s">
        <v>518</v>
      </c>
      <c r="B1181">
        <v>2</v>
      </c>
      <c r="C1181">
        <v>50</v>
      </c>
      <c r="D1181">
        <v>0.2</v>
      </c>
      <c r="E1181" t="s">
        <v>2</v>
      </c>
      <c r="F1181" t="s">
        <v>3</v>
      </c>
      <c r="G1181" t="s">
        <v>3</v>
      </c>
      <c r="H1181">
        <v>3600.23</v>
      </c>
      <c r="J1181" s="59" t="str">
        <f>IF(Model_Time!$F1181="---","---",(Model_Time!$F1181/K1181)-1)</f>
        <v>---</v>
      </c>
      <c r="K1181" s="20">
        <f>IF(AND(Model_Time!$B1181=0,Model_Time!$C1181=0),Model_Time!$F1181,K1180)</f>
        <v>1043</v>
      </c>
    </row>
    <row r="1182" spans="1:11" x14ac:dyDescent="0.3">
      <c r="A1182" t="s">
        <v>518</v>
      </c>
      <c r="B1182">
        <v>3</v>
      </c>
      <c r="C1182">
        <v>0</v>
      </c>
      <c r="D1182">
        <v>0.05</v>
      </c>
      <c r="E1182" t="s">
        <v>0</v>
      </c>
      <c r="F1182">
        <v>1096</v>
      </c>
      <c r="G1182">
        <v>0</v>
      </c>
      <c r="H1182">
        <v>1554.44</v>
      </c>
      <c r="I1182" s="52">
        <v>0</v>
      </c>
      <c r="J1182" s="59">
        <f>IF(Model_Time!$F1182="---","---",(Model_Time!$F1182/K1182)-1)</f>
        <v>5.0814956855225413E-2</v>
      </c>
      <c r="K1182" s="20">
        <f>IF(AND(Model_Time!$B1182=0,Model_Time!$C1182=0),Model_Time!$F1182,K1181)</f>
        <v>1043</v>
      </c>
    </row>
    <row r="1183" spans="1:11" x14ac:dyDescent="0.3">
      <c r="A1183" t="s">
        <v>518</v>
      </c>
      <c r="B1183">
        <v>3</v>
      </c>
      <c r="C1183">
        <v>0</v>
      </c>
      <c r="D1183">
        <v>0.1</v>
      </c>
      <c r="E1183" t="s">
        <v>4</v>
      </c>
      <c r="F1183" t="s">
        <v>3</v>
      </c>
      <c r="G1183" t="s">
        <v>3</v>
      </c>
      <c r="H1183">
        <v>0.59</v>
      </c>
      <c r="J1183" s="59" t="str">
        <f>IF(Model_Time!$F1183="---","---",(Model_Time!$F1183/K1183)-1)</f>
        <v>---</v>
      </c>
      <c r="K1183" s="20">
        <f>IF(AND(Model_Time!$B1183=0,Model_Time!$C1183=0),Model_Time!$F1183,K1182)</f>
        <v>1043</v>
      </c>
    </row>
    <row r="1184" spans="1:11" x14ac:dyDescent="0.3">
      <c r="A1184" t="s">
        <v>518</v>
      </c>
      <c r="B1184">
        <v>3</v>
      </c>
      <c r="C1184">
        <v>0</v>
      </c>
      <c r="D1184">
        <v>0.15</v>
      </c>
      <c r="E1184" t="s">
        <v>4</v>
      </c>
      <c r="F1184" t="s">
        <v>3</v>
      </c>
      <c r="G1184" t="s">
        <v>3</v>
      </c>
      <c r="H1184">
        <v>0.67</v>
      </c>
      <c r="J1184" s="59" t="str">
        <f>IF(Model_Time!$F1184="---","---",(Model_Time!$F1184/K1184)-1)</f>
        <v>---</v>
      </c>
      <c r="K1184" s="20">
        <f>IF(AND(Model_Time!$B1184=0,Model_Time!$C1184=0),Model_Time!$F1184,K1183)</f>
        <v>1043</v>
      </c>
    </row>
    <row r="1185" spans="1:11" x14ac:dyDescent="0.3">
      <c r="A1185" t="s">
        <v>518</v>
      </c>
      <c r="B1185">
        <v>3</v>
      </c>
      <c r="C1185">
        <v>0</v>
      </c>
      <c r="D1185">
        <v>0.2</v>
      </c>
      <c r="E1185" t="s">
        <v>4</v>
      </c>
      <c r="F1185" t="s">
        <v>3</v>
      </c>
      <c r="G1185" t="s">
        <v>3</v>
      </c>
      <c r="H1185">
        <v>0.59</v>
      </c>
      <c r="J1185" s="59" t="str">
        <f>IF(Model_Time!$F1185="---","---",(Model_Time!$F1185/K1185)-1)</f>
        <v>---</v>
      </c>
      <c r="K1185" s="20">
        <f>IF(AND(Model_Time!$B1185=0,Model_Time!$C1185=0),Model_Time!$F1185,K1184)</f>
        <v>1043</v>
      </c>
    </row>
    <row r="1186" spans="1:11" x14ac:dyDescent="0.3">
      <c r="A1186" t="s">
        <v>518</v>
      </c>
      <c r="B1186">
        <v>3</v>
      </c>
      <c r="C1186">
        <v>10</v>
      </c>
      <c r="D1186">
        <v>0.05</v>
      </c>
      <c r="E1186" t="s">
        <v>0</v>
      </c>
      <c r="F1186">
        <v>1096</v>
      </c>
      <c r="G1186">
        <v>0</v>
      </c>
      <c r="H1186">
        <v>1757.62</v>
      </c>
      <c r="I1186" s="52">
        <v>0</v>
      </c>
      <c r="J1186" s="59">
        <f>IF(Model_Time!$F1186="---","---",(Model_Time!$F1186/K1186)-1)</f>
        <v>5.0814956855225413E-2</v>
      </c>
      <c r="K1186" s="20">
        <f>IF(AND(Model_Time!$B1186=0,Model_Time!$C1186=0),Model_Time!$F1186,K1185)</f>
        <v>1043</v>
      </c>
    </row>
    <row r="1187" spans="1:11" x14ac:dyDescent="0.3">
      <c r="A1187" t="s">
        <v>518</v>
      </c>
      <c r="B1187">
        <v>3</v>
      </c>
      <c r="C1187">
        <v>10</v>
      </c>
      <c r="D1187">
        <v>0.1</v>
      </c>
      <c r="E1187" t="s">
        <v>4</v>
      </c>
      <c r="F1187" t="s">
        <v>3</v>
      </c>
      <c r="G1187" t="s">
        <v>3</v>
      </c>
      <c r="H1187">
        <v>0.67</v>
      </c>
      <c r="J1187" s="59" t="str">
        <f>IF(Model_Time!$F1187="---","---",(Model_Time!$F1187/K1187)-1)</f>
        <v>---</v>
      </c>
      <c r="K1187" s="20">
        <f>IF(AND(Model_Time!$B1187=0,Model_Time!$C1187=0),Model_Time!$F1187,K1186)</f>
        <v>1043</v>
      </c>
    </row>
    <row r="1188" spans="1:11" x14ac:dyDescent="0.3">
      <c r="A1188" t="s">
        <v>518</v>
      </c>
      <c r="B1188">
        <v>3</v>
      </c>
      <c r="C1188">
        <v>10</v>
      </c>
      <c r="D1188">
        <v>0.15</v>
      </c>
      <c r="E1188" t="s">
        <v>4</v>
      </c>
      <c r="F1188" t="s">
        <v>3</v>
      </c>
      <c r="G1188" t="s">
        <v>3</v>
      </c>
      <c r="H1188">
        <v>0.62</v>
      </c>
      <c r="J1188" s="59" t="str">
        <f>IF(Model_Time!$F1188="---","---",(Model_Time!$F1188/K1188)-1)</f>
        <v>---</v>
      </c>
      <c r="K1188" s="20">
        <f>IF(AND(Model_Time!$B1188=0,Model_Time!$C1188=0),Model_Time!$F1188,K1187)</f>
        <v>1043</v>
      </c>
    </row>
    <row r="1189" spans="1:11" x14ac:dyDescent="0.3">
      <c r="A1189" t="s">
        <v>518</v>
      </c>
      <c r="B1189">
        <v>3</v>
      </c>
      <c r="C1189">
        <v>10</v>
      </c>
      <c r="D1189">
        <v>0.2</v>
      </c>
      <c r="E1189" t="s">
        <v>4</v>
      </c>
      <c r="F1189" t="s">
        <v>3</v>
      </c>
      <c r="G1189" t="s">
        <v>3</v>
      </c>
      <c r="H1189">
        <v>0.71</v>
      </c>
      <c r="J1189" s="59" t="str">
        <f>IF(Model_Time!$F1189="---","---",(Model_Time!$F1189/K1189)-1)</f>
        <v>---</v>
      </c>
      <c r="K1189" s="20">
        <f>IF(AND(Model_Time!$B1189=0,Model_Time!$C1189=0),Model_Time!$F1189,K1188)</f>
        <v>1043</v>
      </c>
    </row>
    <row r="1190" spans="1:11" x14ac:dyDescent="0.3">
      <c r="A1190" t="s">
        <v>518</v>
      </c>
      <c r="B1190">
        <v>3</v>
      </c>
      <c r="C1190">
        <v>25</v>
      </c>
      <c r="D1190">
        <v>0.05</v>
      </c>
      <c r="E1190" t="s">
        <v>0</v>
      </c>
      <c r="F1190">
        <v>1096</v>
      </c>
      <c r="G1190">
        <v>0</v>
      </c>
      <c r="H1190">
        <v>1688.89</v>
      </c>
      <c r="I1190" s="52">
        <v>0</v>
      </c>
      <c r="J1190" s="59">
        <f>IF(Model_Time!$F1190="---","---",(Model_Time!$F1190/K1190)-1)</f>
        <v>5.0814956855225413E-2</v>
      </c>
      <c r="K1190" s="20">
        <f>IF(AND(Model_Time!$B1190=0,Model_Time!$C1190=0),Model_Time!$F1190,K1189)</f>
        <v>1043</v>
      </c>
    </row>
    <row r="1191" spans="1:11" x14ac:dyDescent="0.3">
      <c r="A1191" t="s">
        <v>518</v>
      </c>
      <c r="B1191">
        <v>3</v>
      </c>
      <c r="C1191">
        <v>25</v>
      </c>
      <c r="D1191">
        <v>0.1</v>
      </c>
      <c r="E1191" t="s">
        <v>4</v>
      </c>
      <c r="F1191" t="s">
        <v>3</v>
      </c>
      <c r="G1191" t="s">
        <v>3</v>
      </c>
      <c r="H1191">
        <v>0.65</v>
      </c>
      <c r="J1191" s="59" t="str">
        <f>IF(Model_Time!$F1191="---","---",(Model_Time!$F1191/K1191)-1)</f>
        <v>---</v>
      </c>
      <c r="K1191" s="20">
        <f>IF(AND(Model_Time!$B1191=0,Model_Time!$C1191=0),Model_Time!$F1191,K1190)</f>
        <v>1043</v>
      </c>
    </row>
    <row r="1192" spans="1:11" x14ac:dyDescent="0.3">
      <c r="A1192" t="s">
        <v>518</v>
      </c>
      <c r="B1192">
        <v>3</v>
      </c>
      <c r="C1192">
        <v>25</v>
      </c>
      <c r="D1192">
        <v>0.15</v>
      </c>
      <c r="E1192" t="s">
        <v>4</v>
      </c>
      <c r="F1192" t="s">
        <v>3</v>
      </c>
      <c r="G1192" t="s">
        <v>3</v>
      </c>
      <c r="H1192">
        <v>0.76</v>
      </c>
      <c r="J1192" s="59" t="str">
        <f>IF(Model_Time!$F1192="---","---",(Model_Time!$F1192/K1192)-1)</f>
        <v>---</v>
      </c>
      <c r="K1192" s="20">
        <f>IF(AND(Model_Time!$B1192=0,Model_Time!$C1192=0),Model_Time!$F1192,K1191)</f>
        <v>1043</v>
      </c>
    </row>
    <row r="1193" spans="1:11" x14ac:dyDescent="0.3">
      <c r="A1193" t="s">
        <v>518</v>
      </c>
      <c r="B1193">
        <v>3</v>
      </c>
      <c r="C1193">
        <v>25</v>
      </c>
      <c r="D1193">
        <v>0.2</v>
      </c>
      <c r="E1193" t="s">
        <v>4</v>
      </c>
      <c r="F1193" t="s">
        <v>3</v>
      </c>
      <c r="G1193" t="s">
        <v>3</v>
      </c>
      <c r="H1193">
        <v>0.64</v>
      </c>
      <c r="J1193" s="59" t="str">
        <f>IF(Model_Time!$F1193="---","---",(Model_Time!$F1193/K1193)-1)</f>
        <v>---</v>
      </c>
      <c r="K1193" s="20">
        <f>IF(AND(Model_Time!$B1193=0,Model_Time!$C1193=0),Model_Time!$F1193,K1192)</f>
        <v>1043</v>
      </c>
    </row>
    <row r="1194" spans="1:11" x14ac:dyDescent="0.3">
      <c r="A1194" t="s">
        <v>518</v>
      </c>
      <c r="B1194">
        <v>3</v>
      </c>
      <c r="C1194">
        <v>50</v>
      </c>
      <c r="D1194">
        <v>0.05</v>
      </c>
      <c r="E1194" t="s">
        <v>0</v>
      </c>
      <c r="F1194">
        <v>1096</v>
      </c>
      <c r="G1194">
        <v>0</v>
      </c>
      <c r="H1194">
        <v>1505.7</v>
      </c>
      <c r="I1194" s="52">
        <v>0</v>
      </c>
      <c r="J1194" s="59">
        <f>IF(Model_Time!$F1194="---","---",(Model_Time!$F1194/K1194)-1)</f>
        <v>5.0814956855225413E-2</v>
      </c>
      <c r="K1194" s="20">
        <f>IF(AND(Model_Time!$B1194=0,Model_Time!$C1194=0),Model_Time!$F1194,K1193)</f>
        <v>1043</v>
      </c>
    </row>
    <row r="1195" spans="1:11" x14ac:dyDescent="0.3">
      <c r="A1195" t="s">
        <v>518</v>
      </c>
      <c r="B1195">
        <v>3</v>
      </c>
      <c r="C1195">
        <v>50</v>
      </c>
      <c r="D1195">
        <v>0.1</v>
      </c>
      <c r="E1195" t="s">
        <v>4</v>
      </c>
      <c r="F1195" t="s">
        <v>3</v>
      </c>
      <c r="G1195" t="s">
        <v>3</v>
      </c>
      <c r="H1195">
        <v>0.59</v>
      </c>
      <c r="J1195" s="59" t="str">
        <f>IF(Model_Time!$F1195="---","---",(Model_Time!$F1195/K1195)-1)</f>
        <v>---</v>
      </c>
      <c r="K1195" s="20">
        <f>IF(AND(Model_Time!$B1195=0,Model_Time!$C1195=0),Model_Time!$F1195,K1194)</f>
        <v>1043</v>
      </c>
    </row>
    <row r="1196" spans="1:11" x14ac:dyDescent="0.3">
      <c r="A1196" t="s">
        <v>518</v>
      </c>
      <c r="B1196">
        <v>3</v>
      </c>
      <c r="C1196">
        <v>50</v>
      </c>
      <c r="D1196">
        <v>0.15</v>
      </c>
      <c r="E1196" t="s">
        <v>4</v>
      </c>
      <c r="F1196" t="s">
        <v>3</v>
      </c>
      <c r="G1196" t="s">
        <v>3</v>
      </c>
      <c r="H1196">
        <v>0.61</v>
      </c>
      <c r="J1196" s="59" t="str">
        <f>IF(Model_Time!$F1196="---","---",(Model_Time!$F1196/K1196)-1)</f>
        <v>---</v>
      </c>
      <c r="K1196" s="20">
        <f>IF(AND(Model_Time!$B1196=0,Model_Time!$C1196=0),Model_Time!$F1196,K1195)</f>
        <v>1043</v>
      </c>
    </row>
    <row r="1197" spans="1:11" x14ac:dyDescent="0.3">
      <c r="A1197" t="s">
        <v>518</v>
      </c>
      <c r="B1197">
        <v>3</v>
      </c>
      <c r="C1197">
        <v>50</v>
      </c>
      <c r="D1197">
        <v>0.2</v>
      </c>
      <c r="E1197" t="s">
        <v>4</v>
      </c>
      <c r="F1197" t="s">
        <v>3</v>
      </c>
      <c r="G1197" t="s">
        <v>3</v>
      </c>
      <c r="H1197">
        <v>0.57999999999999996</v>
      </c>
      <c r="J1197" s="59" t="str">
        <f>IF(Model_Time!$F1197="---","---",(Model_Time!$F1197/K1197)-1)</f>
        <v>---</v>
      </c>
      <c r="K1197" s="20">
        <f>IF(AND(Model_Time!$B1197=0,Model_Time!$C1197=0),Model_Time!$F1197,K1196)</f>
        <v>1043</v>
      </c>
    </row>
    <row r="1198" spans="1:11" x14ac:dyDescent="0.3">
      <c r="A1198" t="s">
        <v>523</v>
      </c>
      <c r="B1198">
        <v>0</v>
      </c>
      <c r="C1198">
        <v>0</v>
      </c>
      <c r="D1198">
        <v>0.05</v>
      </c>
      <c r="E1198" t="s">
        <v>0</v>
      </c>
      <c r="F1198">
        <v>715</v>
      </c>
      <c r="G1198">
        <v>0</v>
      </c>
      <c r="H1198">
        <v>255.43</v>
      </c>
      <c r="I1198" s="52">
        <v>0.93600000000000005</v>
      </c>
      <c r="J1198" s="59">
        <f>IF(Model_Time!$F1198="---","---",(Model_Time!$F1198/K1198)-1)</f>
        <v>0</v>
      </c>
      <c r="K1198" s="20">
        <f>IF(AND(Model_Time!$B1198=0,Model_Time!$C1198=0),Model_Time!$F1198,K1197)</f>
        <v>715</v>
      </c>
    </row>
    <row r="1199" spans="1:11" x14ac:dyDescent="0.3">
      <c r="A1199" t="s">
        <v>523</v>
      </c>
      <c r="B1199">
        <v>0</v>
      </c>
      <c r="C1199">
        <v>0</v>
      </c>
      <c r="D1199">
        <v>0.1</v>
      </c>
      <c r="E1199" t="s">
        <v>0</v>
      </c>
      <c r="F1199">
        <v>715</v>
      </c>
      <c r="G1199">
        <v>0</v>
      </c>
      <c r="H1199">
        <v>238.82</v>
      </c>
      <c r="I1199" s="52">
        <v>1</v>
      </c>
      <c r="J1199" s="59">
        <f>IF(Model_Time!$F1199="---","---",(Model_Time!$F1199/K1199)-1)</f>
        <v>0</v>
      </c>
      <c r="K1199" s="20">
        <f>IF(AND(Model_Time!$B1199=0,Model_Time!$C1199=0),Model_Time!$F1199,K1198)</f>
        <v>715</v>
      </c>
    </row>
    <row r="1200" spans="1:11" x14ac:dyDescent="0.3">
      <c r="A1200" t="s">
        <v>523</v>
      </c>
      <c r="B1200">
        <v>0</v>
      </c>
      <c r="C1200">
        <v>0</v>
      </c>
      <c r="D1200">
        <v>0.15</v>
      </c>
      <c r="E1200" t="s">
        <v>0</v>
      </c>
      <c r="F1200">
        <v>715</v>
      </c>
      <c r="G1200">
        <v>0</v>
      </c>
      <c r="H1200">
        <v>245.91</v>
      </c>
      <c r="I1200" s="52">
        <v>1</v>
      </c>
      <c r="J1200" s="59">
        <f>IF(Model_Time!$F1200="---","---",(Model_Time!$F1200/K1200)-1)</f>
        <v>0</v>
      </c>
      <c r="K1200" s="20">
        <f>IF(AND(Model_Time!$B1200=0,Model_Time!$C1200=0),Model_Time!$F1200,K1199)</f>
        <v>715</v>
      </c>
    </row>
    <row r="1201" spans="1:11" x14ac:dyDescent="0.3">
      <c r="A1201" t="s">
        <v>523</v>
      </c>
      <c r="B1201">
        <v>0</v>
      </c>
      <c r="C1201">
        <v>0</v>
      </c>
      <c r="D1201">
        <v>0.2</v>
      </c>
      <c r="E1201" t="s">
        <v>0</v>
      </c>
      <c r="F1201">
        <v>715</v>
      </c>
      <c r="G1201">
        <v>0</v>
      </c>
      <c r="H1201">
        <v>243.36</v>
      </c>
      <c r="I1201" s="52">
        <v>1</v>
      </c>
      <c r="J1201" s="59">
        <f>IF(Model_Time!$F1201="---","---",(Model_Time!$F1201/K1201)-1)</f>
        <v>0</v>
      </c>
      <c r="K1201" s="20">
        <f>IF(AND(Model_Time!$B1201=0,Model_Time!$C1201=0),Model_Time!$F1201,K1200)</f>
        <v>715</v>
      </c>
    </row>
    <row r="1202" spans="1:11" x14ac:dyDescent="0.3">
      <c r="A1202" t="s">
        <v>523</v>
      </c>
      <c r="B1202">
        <v>1</v>
      </c>
      <c r="C1202">
        <v>5</v>
      </c>
      <c r="D1202">
        <v>0.05</v>
      </c>
      <c r="E1202" t="s">
        <v>0</v>
      </c>
      <c r="F1202">
        <v>715</v>
      </c>
      <c r="G1202">
        <v>0</v>
      </c>
      <c r="H1202">
        <v>515.54</v>
      </c>
      <c r="I1202" s="52">
        <v>0.94299999999999995</v>
      </c>
      <c r="J1202" s="59">
        <f>IF(Model_Time!$F1202="---","---",(Model_Time!$F1202/K1202)-1)</f>
        <v>0</v>
      </c>
      <c r="K1202" s="20">
        <f>IF(AND(Model_Time!$B1202=0,Model_Time!$C1202=0),Model_Time!$F1202,K1201)</f>
        <v>715</v>
      </c>
    </row>
    <row r="1203" spans="1:11" x14ac:dyDescent="0.3">
      <c r="A1203" t="s">
        <v>523</v>
      </c>
      <c r="B1203">
        <v>1</v>
      </c>
      <c r="C1203">
        <v>5</v>
      </c>
      <c r="D1203">
        <v>0.1</v>
      </c>
      <c r="E1203" t="s">
        <v>0</v>
      </c>
      <c r="F1203">
        <v>715</v>
      </c>
      <c r="G1203">
        <v>0</v>
      </c>
      <c r="H1203">
        <v>823.46</v>
      </c>
      <c r="I1203" s="52">
        <v>1</v>
      </c>
      <c r="J1203" s="59">
        <f>IF(Model_Time!$F1203="---","---",(Model_Time!$F1203/K1203)-1)</f>
        <v>0</v>
      </c>
      <c r="K1203" s="20">
        <f>IF(AND(Model_Time!$B1203=0,Model_Time!$C1203=0),Model_Time!$F1203,K1202)</f>
        <v>715</v>
      </c>
    </row>
    <row r="1204" spans="1:11" x14ac:dyDescent="0.3">
      <c r="A1204" t="s">
        <v>523</v>
      </c>
      <c r="B1204">
        <v>1</v>
      </c>
      <c r="C1204">
        <v>5</v>
      </c>
      <c r="D1204">
        <v>0.15</v>
      </c>
      <c r="E1204" t="s">
        <v>0</v>
      </c>
      <c r="F1204">
        <v>715</v>
      </c>
      <c r="G1204">
        <v>0</v>
      </c>
      <c r="H1204">
        <v>644.29999999999995</v>
      </c>
      <c r="I1204" s="52">
        <v>1</v>
      </c>
      <c r="J1204" s="59">
        <f>IF(Model_Time!$F1204="---","---",(Model_Time!$F1204/K1204)-1)</f>
        <v>0</v>
      </c>
      <c r="K1204" s="20">
        <f>IF(AND(Model_Time!$B1204=0,Model_Time!$C1204=0),Model_Time!$F1204,K1203)</f>
        <v>715</v>
      </c>
    </row>
    <row r="1205" spans="1:11" x14ac:dyDescent="0.3">
      <c r="A1205" t="s">
        <v>523</v>
      </c>
      <c r="B1205">
        <v>1</v>
      </c>
      <c r="C1205">
        <v>5</v>
      </c>
      <c r="D1205">
        <v>0.2</v>
      </c>
      <c r="E1205" t="s">
        <v>0</v>
      </c>
      <c r="F1205">
        <v>715</v>
      </c>
      <c r="G1205">
        <v>0</v>
      </c>
      <c r="H1205">
        <v>1203.1500000000001</v>
      </c>
      <c r="I1205" s="52">
        <v>1</v>
      </c>
      <c r="J1205" s="59">
        <f>IF(Model_Time!$F1205="---","---",(Model_Time!$F1205/K1205)-1)</f>
        <v>0</v>
      </c>
      <c r="K1205" s="20">
        <f>IF(AND(Model_Time!$B1205=0,Model_Time!$C1205=0),Model_Time!$F1205,K1204)</f>
        <v>715</v>
      </c>
    </row>
    <row r="1206" spans="1:11" x14ac:dyDescent="0.3">
      <c r="A1206" t="s">
        <v>523</v>
      </c>
      <c r="B1206">
        <v>1</v>
      </c>
      <c r="C1206">
        <v>10</v>
      </c>
      <c r="D1206">
        <v>0.05</v>
      </c>
      <c r="E1206" t="s">
        <v>0</v>
      </c>
      <c r="F1206">
        <v>715</v>
      </c>
      <c r="G1206">
        <v>0</v>
      </c>
      <c r="H1206">
        <v>519.48</v>
      </c>
      <c r="I1206" s="52">
        <v>0.94299999999999995</v>
      </c>
      <c r="J1206" s="59">
        <f>IF(Model_Time!$F1206="---","---",(Model_Time!$F1206/K1206)-1)</f>
        <v>0</v>
      </c>
      <c r="K1206" s="20">
        <f>IF(AND(Model_Time!$B1206=0,Model_Time!$C1206=0),Model_Time!$F1206,K1205)</f>
        <v>715</v>
      </c>
    </row>
    <row r="1207" spans="1:11" x14ac:dyDescent="0.3">
      <c r="A1207" t="s">
        <v>523</v>
      </c>
      <c r="B1207">
        <v>1</v>
      </c>
      <c r="C1207">
        <v>10</v>
      </c>
      <c r="D1207">
        <v>0.1</v>
      </c>
      <c r="E1207" t="s">
        <v>0</v>
      </c>
      <c r="F1207">
        <v>715</v>
      </c>
      <c r="G1207">
        <v>0</v>
      </c>
      <c r="H1207">
        <v>834.93</v>
      </c>
      <c r="I1207" s="52">
        <v>1</v>
      </c>
      <c r="J1207" s="59">
        <f>IF(Model_Time!$F1207="---","---",(Model_Time!$F1207/K1207)-1)</f>
        <v>0</v>
      </c>
      <c r="K1207" s="20">
        <f>IF(AND(Model_Time!$B1207=0,Model_Time!$C1207=0),Model_Time!$F1207,K1206)</f>
        <v>715</v>
      </c>
    </row>
    <row r="1208" spans="1:11" x14ac:dyDescent="0.3">
      <c r="A1208" t="s">
        <v>523</v>
      </c>
      <c r="B1208">
        <v>1</v>
      </c>
      <c r="C1208">
        <v>10</v>
      </c>
      <c r="D1208">
        <v>0.15</v>
      </c>
      <c r="E1208" t="s">
        <v>0</v>
      </c>
      <c r="F1208">
        <v>715</v>
      </c>
      <c r="G1208">
        <v>0</v>
      </c>
      <c r="H1208">
        <v>647.16999999999996</v>
      </c>
      <c r="I1208" s="52">
        <v>1</v>
      </c>
      <c r="J1208" s="59">
        <f>IF(Model_Time!$F1208="---","---",(Model_Time!$F1208/K1208)-1)</f>
        <v>0</v>
      </c>
      <c r="K1208" s="20">
        <f>IF(AND(Model_Time!$B1208=0,Model_Time!$C1208=0),Model_Time!$F1208,K1207)</f>
        <v>715</v>
      </c>
    </row>
    <row r="1209" spans="1:11" x14ac:dyDescent="0.3">
      <c r="A1209" t="s">
        <v>523</v>
      </c>
      <c r="B1209">
        <v>1</v>
      </c>
      <c r="C1209">
        <v>10</v>
      </c>
      <c r="D1209">
        <v>0.2</v>
      </c>
      <c r="E1209" t="s">
        <v>0</v>
      </c>
      <c r="F1209">
        <v>715</v>
      </c>
      <c r="G1209">
        <v>0</v>
      </c>
      <c r="H1209">
        <v>1180.23</v>
      </c>
      <c r="I1209" s="52">
        <v>1</v>
      </c>
      <c r="J1209" s="59">
        <f>IF(Model_Time!$F1209="---","---",(Model_Time!$F1209/K1209)-1)</f>
        <v>0</v>
      </c>
      <c r="K1209" s="20">
        <f>IF(AND(Model_Time!$B1209=0,Model_Time!$C1209=0),Model_Time!$F1209,K1208)</f>
        <v>715</v>
      </c>
    </row>
    <row r="1210" spans="1:11" x14ac:dyDescent="0.3">
      <c r="A1210" t="s">
        <v>523</v>
      </c>
      <c r="B1210">
        <v>1</v>
      </c>
      <c r="C1210">
        <v>25</v>
      </c>
      <c r="D1210">
        <v>0.05</v>
      </c>
      <c r="E1210" t="s">
        <v>0</v>
      </c>
      <c r="F1210">
        <v>715</v>
      </c>
      <c r="G1210">
        <v>0</v>
      </c>
      <c r="H1210">
        <v>533.74</v>
      </c>
      <c r="I1210" s="52">
        <v>3.2000000000000001E-2</v>
      </c>
      <c r="J1210" s="59">
        <f>IF(Model_Time!$F1210="---","---",(Model_Time!$F1210/K1210)-1)</f>
        <v>0</v>
      </c>
      <c r="K1210" s="20">
        <f>IF(AND(Model_Time!$B1210=0,Model_Time!$C1210=0),Model_Time!$F1210,K1209)</f>
        <v>715</v>
      </c>
    </row>
    <row r="1211" spans="1:11" x14ac:dyDescent="0.3">
      <c r="A1211" t="s">
        <v>523</v>
      </c>
      <c r="B1211">
        <v>1</v>
      </c>
      <c r="C1211">
        <v>25</v>
      </c>
      <c r="D1211">
        <v>0.1</v>
      </c>
      <c r="E1211" t="s">
        <v>0</v>
      </c>
      <c r="F1211">
        <v>729</v>
      </c>
      <c r="G1211">
        <v>0</v>
      </c>
      <c r="H1211">
        <v>1060.74</v>
      </c>
      <c r="I1211" s="52">
        <v>0.46600000000000003</v>
      </c>
      <c r="J1211" s="59">
        <f>IF(Model_Time!$F1211="---","---",(Model_Time!$F1211/K1211)-1)</f>
        <v>1.9580419580419672E-2</v>
      </c>
      <c r="K1211" s="20">
        <f>IF(AND(Model_Time!$B1211=0,Model_Time!$C1211=0),Model_Time!$F1211,K1210)</f>
        <v>715</v>
      </c>
    </row>
    <row r="1212" spans="1:11" x14ac:dyDescent="0.3">
      <c r="A1212" t="s">
        <v>523</v>
      </c>
      <c r="B1212">
        <v>1</v>
      </c>
      <c r="C1212">
        <v>25</v>
      </c>
      <c r="D1212">
        <v>0.15</v>
      </c>
      <c r="E1212" t="s">
        <v>1</v>
      </c>
      <c r="F1212">
        <v>926</v>
      </c>
      <c r="G1212">
        <v>19.12</v>
      </c>
      <c r="H1212">
        <v>3600.06</v>
      </c>
      <c r="I1212" s="52">
        <v>0.99399999999999999</v>
      </c>
      <c r="J1212" s="59">
        <f>IF(Model_Time!$F1212="---","---",(Model_Time!$F1212/K1212)-1)</f>
        <v>0.29510489510489513</v>
      </c>
      <c r="K1212" s="20">
        <f>IF(AND(Model_Time!$B1212=0,Model_Time!$C1212=0),Model_Time!$F1212,K1211)</f>
        <v>715</v>
      </c>
    </row>
    <row r="1213" spans="1:11" x14ac:dyDescent="0.3">
      <c r="A1213" t="s">
        <v>523</v>
      </c>
      <c r="B1213">
        <v>1</v>
      </c>
      <c r="C1213">
        <v>25</v>
      </c>
      <c r="D1213">
        <v>0.2</v>
      </c>
      <c r="E1213" t="s">
        <v>2</v>
      </c>
      <c r="F1213" t="s">
        <v>3</v>
      </c>
      <c r="G1213" t="s">
        <v>3</v>
      </c>
      <c r="H1213">
        <v>3600.17</v>
      </c>
      <c r="J1213" s="59" t="str">
        <f>IF(Model_Time!$F1213="---","---",(Model_Time!$F1213/K1213)-1)</f>
        <v>---</v>
      </c>
      <c r="K1213" s="20">
        <f>IF(AND(Model_Time!$B1213=0,Model_Time!$C1213=0),Model_Time!$F1213,K1212)</f>
        <v>715</v>
      </c>
    </row>
    <row r="1214" spans="1:11" x14ac:dyDescent="0.3">
      <c r="A1214" t="s">
        <v>523</v>
      </c>
      <c r="B1214">
        <v>1</v>
      </c>
      <c r="C1214">
        <v>50</v>
      </c>
      <c r="D1214">
        <v>0.05</v>
      </c>
      <c r="E1214" t="s">
        <v>0</v>
      </c>
      <c r="F1214">
        <v>722</v>
      </c>
      <c r="G1214">
        <v>0</v>
      </c>
      <c r="H1214">
        <v>667.88</v>
      </c>
      <c r="I1214" s="52">
        <v>0</v>
      </c>
      <c r="J1214" s="59">
        <f>IF(Model_Time!$F1214="---","---",(Model_Time!$F1214/K1214)-1)</f>
        <v>9.7902097902098362E-3</v>
      </c>
      <c r="K1214" s="20">
        <f>IF(AND(Model_Time!$B1214=0,Model_Time!$C1214=0),Model_Time!$F1214,K1213)</f>
        <v>715</v>
      </c>
    </row>
    <row r="1215" spans="1:11" x14ac:dyDescent="0.3">
      <c r="A1215" t="s">
        <v>523</v>
      </c>
      <c r="B1215">
        <v>1</v>
      </c>
      <c r="C1215">
        <v>50</v>
      </c>
      <c r="D1215">
        <v>0.1</v>
      </c>
      <c r="E1215" t="s">
        <v>2</v>
      </c>
      <c r="F1215" t="s">
        <v>3</v>
      </c>
      <c r="G1215" t="s">
        <v>3</v>
      </c>
      <c r="H1215">
        <v>3600.1</v>
      </c>
      <c r="J1215" s="59" t="str">
        <f>IF(Model_Time!$F1215="---","---",(Model_Time!$F1215/K1215)-1)</f>
        <v>---</v>
      </c>
      <c r="K1215" s="20">
        <f>IF(AND(Model_Time!$B1215=0,Model_Time!$C1215=0),Model_Time!$F1215,K1214)</f>
        <v>715</v>
      </c>
    </row>
    <row r="1216" spans="1:11" x14ac:dyDescent="0.3">
      <c r="A1216" t="s">
        <v>523</v>
      </c>
      <c r="B1216">
        <v>1</v>
      </c>
      <c r="C1216">
        <v>50</v>
      </c>
      <c r="D1216">
        <v>0.15</v>
      </c>
      <c r="E1216" t="s">
        <v>2</v>
      </c>
      <c r="F1216" t="s">
        <v>3</v>
      </c>
      <c r="G1216" t="s">
        <v>3</v>
      </c>
      <c r="H1216">
        <v>3600.17</v>
      </c>
      <c r="J1216" s="59" t="str">
        <f>IF(Model_Time!$F1216="---","---",(Model_Time!$F1216/K1216)-1)</f>
        <v>---</v>
      </c>
      <c r="K1216" s="20">
        <f>IF(AND(Model_Time!$B1216=0,Model_Time!$C1216=0),Model_Time!$F1216,K1215)</f>
        <v>715</v>
      </c>
    </row>
    <row r="1217" spans="1:11" x14ac:dyDescent="0.3">
      <c r="A1217" t="s">
        <v>523</v>
      </c>
      <c r="B1217">
        <v>1</v>
      </c>
      <c r="C1217">
        <v>50</v>
      </c>
      <c r="D1217">
        <v>0.2</v>
      </c>
      <c r="E1217" t="s">
        <v>2</v>
      </c>
      <c r="F1217" t="s">
        <v>3</v>
      </c>
      <c r="G1217" t="s">
        <v>3</v>
      </c>
      <c r="H1217">
        <v>3600.34</v>
      </c>
      <c r="J1217" s="59" t="str">
        <f>IF(Model_Time!$F1217="---","---",(Model_Time!$F1217/K1217)-1)</f>
        <v>---</v>
      </c>
      <c r="K1217" s="20">
        <f>IF(AND(Model_Time!$B1217=0,Model_Time!$C1217=0),Model_Time!$F1217,K1216)</f>
        <v>715</v>
      </c>
    </row>
    <row r="1218" spans="1:11" x14ac:dyDescent="0.3">
      <c r="A1218" t="s">
        <v>523</v>
      </c>
      <c r="B1218">
        <v>2</v>
      </c>
      <c r="C1218">
        <v>5</v>
      </c>
      <c r="D1218">
        <v>0.05</v>
      </c>
      <c r="E1218" t="s">
        <v>0</v>
      </c>
      <c r="F1218">
        <v>715</v>
      </c>
      <c r="G1218">
        <v>0</v>
      </c>
      <c r="H1218">
        <v>432.71</v>
      </c>
      <c r="I1218" s="52">
        <v>0.93600000000000005</v>
      </c>
      <c r="J1218" s="59">
        <f>IF(Model_Time!$F1218="---","---",(Model_Time!$F1218/K1218)-1)</f>
        <v>0</v>
      </c>
      <c r="K1218" s="20">
        <f>IF(AND(Model_Time!$B1218=0,Model_Time!$C1218=0),Model_Time!$F1218,K1217)</f>
        <v>715</v>
      </c>
    </row>
    <row r="1219" spans="1:11" x14ac:dyDescent="0.3">
      <c r="A1219" t="s">
        <v>523</v>
      </c>
      <c r="B1219">
        <v>2</v>
      </c>
      <c r="C1219">
        <v>5</v>
      </c>
      <c r="D1219">
        <v>0.1</v>
      </c>
      <c r="E1219" t="s">
        <v>0</v>
      </c>
      <c r="F1219">
        <v>715</v>
      </c>
      <c r="G1219">
        <v>0</v>
      </c>
      <c r="H1219">
        <v>721.07</v>
      </c>
      <c r="I1219" s="52">
        <v>1</v>
      </c>
      <c r="J1219" s="59">
        <f>IF(Model_Time!$F1219="---","---",(Model_Time!$F1219/K1219)-1)</f>
        <v>0</v>
      </c>
      <c r="K1219" s="20">
        <f>IF(AND(Model_Time!$B1219=0,Model_Time!$C1219=0),Model_Time!$F1219,K1218)</f>
        <v>715</v>
      </c>
    </row>
    <row r="1220" spans="1:11" x14ac:dyDescent="0.3">
      <c r="A1220" t="s">
        <v>523</v>
      </c>
      <c r="B1220">
        <v>2</v>
      </c>
      <c r="C1220">
        <v>5</v>
      </c>
      <c r="D1220">
        <v>0.15</v>
      </c>
      <c r="E1220" t="s">
        <v>0</v>
      </c>
      <c r="F1220">
        <v>715</v>
      </c>
      <c r="G1220">
        <v>0</v>
      </c>
      <c r="H1220">
        <v>486.05</v>
      </c>
      <c r="I1220" s="52">
        <v>1</v>
      </c>
      <c r="J1220" s="59">
        <f>IF(Model_Time!$F1220="---","---",(Model_Time!$F1220/K1220)-1)</f>
        <v>0</v>
      </c>
      <c r="K1220" s="20">
        <f>IF(AND(Model_Time!$B1220=0,Model_Time!$C1220=0),Model_Time!$F1220,K1219)</f>
        <v>715</v>
      </c>
    </row>
    <row r="1221" spans="1:11" x14ac:dyDescent="0.3">
      <c r="A1221" t="s">
        <v>523</v>
      </c>
      <c r="B1221">
        <v>2</v>
      </c>
      <c r="C1221">
        <v>5</v>
      </c>
      <c r="D1221">
        <v>0.2</v>
      </c>
      <c r="E1221" t="s">
        <v>0</v>
      </c>
      <c r="F1221">
        <v>715</v>
      </c>
      <c r="G1221">
        <v>0</v>
      </c>
      <c r="H1221">
        <v>541.37</v>
      </c>
      <c r="I1221" s="52">
        <v>1</v>
      </c>
      <c r="J1221" s="59">
        <f>IF(Model_Time!$F1221="---","---",(Model_Time!$F1221/K1221)-1)</f>
        <v>0</v>
      </c>
      <c r="K1221" s="20">
        <f>IF(AND(Model_Time!$B1221=0,Model_Time!$C1221=0),Model_Time!$F1221,K1220)</f>
        <v>715</v>
      </c>
    </row>
    <row r="1222" spans="1:11" x14ac:dyDescent="0.3">
      <c r="A1222" t="s">
        <v>523</v>
      </c>
      <c r="B1222">
        <v>2</v>
      </c>
      <c r="C1222">
        <v>10</v>
      </c>
      <c r="D1222">
        <v>0.05</v>
      </c>
      <c r="E1222" t="s">
        <v>0</v>
      </c>
      <c r="F1222">
        <v>715</v>
      </c>
      <c r="G1222">
        <v>0</v>
      </c>
      <c r="H1222">
        <v>277.87</v>
      </c>
      <c r="I1222" s="52">
        <v>0.94299999999999995</v>
      </c>
      <c r="J1222" s="59">
        <f>IF(Model_Time!$F1222="---","---",(Model_Time!$F1222/K1222)-1)</f>
        <v>0</v>
      </c>
      <c r="K1222" s="20">
        <f>IF(AND(Model_Time!$B1222=0,Model_Time!$C1222=0),Model_Time!$F1222,K1221)</f>
        <v>715</v>
      </c>
    </row>
    <row r="1223" spans="1:11" x14ac:dyDescent="0.3">
      <c r="A1223" t="s">
        <v>523</v>
      </c>
      <c r="B1223">
        <v>2</v>
      </c>
      <c r="C1223">
        <v>10</v>
      </c>
      <c r="D1223">
        <v>0.1</v>
      </c>
      <c r="E1223" t="s">
        <v>0</v>
      </c>
      <c r="F1223">
        <v>715</v>
      </c>
      <c r="G1223">
        <v>0</v>
      </c>
      <c r="H1223">
        <v>517.41</v>
      </c>
      <c r="I1223" s="52">
        <v>1</v>
      </c>
      <c r="J1223" s="59">
        <f>IF(Model_Time!$F1223="---","---",(Model_Time!$F1223/K1223)-1)</f>
        <v>0</v>
      </c>
      <c r="K1223" s="20">
        <f>IF(AND(Model_Time!$B1223=0,Model_Time!$C1223=0),Model_Time!$F1223,K1222)</f>
        <v>715</v>
      </c>
    </row>
    <row r="1224" spans="1:11" x14ac:dyDescent="0.3">
      <c r="A1224" t="s">
        <v>523</v>
      </c>
      <c r="B1224">
        <v>2</v>
      </c>
      <c r="C1224">
        <v>10</v>
      </c>
      <c r="D1224">
        <v>0.15</v>
      </c>
      <c r="E1224" t="s">
        <v>0</v>
      </c>
      <c r="F1224">
        <v>717</v>
      </c>
      <c r="G1224">
        <v>0</v>
      </c>
      <c r="H1224">
        <v>706.53</v>
      </c>
      <c r="I1224" s="52">
        <v>1</v>
      </c>
      <c r="J1224" s="59">
        <f>IF(Model_Time!$F1224="---","---",(Model_Time!$F1224/K1224)-1)</f>
        <v>2.7972027972027469E-3</v>
      </c>
      <c r="K1224" s="20">
        <f>IF(AND(Model_Time!$B1224=0,Model_Time!$C1224=0),Model_Time!$F1224,K1223)</f>
        <v>715</v>
      </c>
    </row>
    <row r="1225" spans="1:11" x14ac:dyDescent="0.3">
      <c r="A1225" t="s">
        <v>523</v>
      </c>
      <c r="B1225">
        <v>2</v>
      </c>
      <c r="C1225">
        <v>10</v>
      </c>
      <c r="D1225">
        <v>0.2</v>
      </c>
      <c r="E1225" t="s">
        <v>0</v>
      </c>
      <c r="F1225">
        <v>723</v>
      </c>
      <c r="G1225">
        <v>0</v>
      </c>
      <c r="H1225">
        <v>266.54000000000002</v>
      </c>
      <c r="I1225" s="52">
        <v>1</v>
      </c>
      <c r="J1225" s="59">
        <f>IF(Model_Time!$F1225="---","---",(Model_Time!$F1225/K1225)-1)</f>
        <v>1.118881118881121E-2</v>
      </c>
      <c r="K1225" s="20">
        <f>IF(AND(Model_Time!$B1225=0,Model_Time!$C1225=0),Model_Time!$F1225,K1224)</f>
        <v>715</v>
      </c>
    </row>
    <row r="1226" spans="1:11" x14ac:dyDescent="0.3">
      <c r="A1226" t="s">
        <v>523</v>
      </c>
      <c r="B1226">
        <v>2</v>
      </c>
      <c r="C1226">
        <v>25</v>
      </c>
      <c r="D1226">
        <v>0.05</v>
      </c>
      <c r="E1226" t="s">
        <v>0</v>
      </c>
      <c r="F1226">
        <v>717</v>
      </c>
      <c r="G1226">
        <v>0</v>
      </c>
      <c r="H1226">
        <v>749.02</v>
      </c>
      <c r="I1226" s="52">
        <v>3.2000000000000001E-2</v>
      </c>
      <c r="J1226" s="59">
        <f>IF(Model_Time!$F1226="---","---",(Model_Time!$F1226/K1226)-1)</f>
        <v>2.7972027972027469E-3</v>
      </c>
      <c r="K1226" s="20">
        <f>IF(AND(Model_Time!$B1226=0,Model_Time!$C1226=0),Model_Time!$F1226,K1225)</f>
        <v>715</v>
      </c>
    </row>
    <row r="1227" spans="1:11" x14ac:dyDescent="0.3">
      <c r="A1227" t="s">
        <v>523</v>
      </c>
      <c r="B1227">
        <v>2</v>
      </c>
      <c r="C1227">
        <v>25</v>
      </c>
      <c r="D1227">
        <v>0.1</v>
      </c>
      <c r="E1227" t="s">
        <v>0</v>
      </c>
      <c r="F1227">
        <v>733</v>
      </c>
      <c r="G1227">
        <v>0</v>
      </c>
      <c r="H1227">
        <v>341.27</v>
      </c>
      <c r="I1227" s="52">
        <v>0.93400000000000005</v>
      </c>
      <c r="J1227" s="59">
        <f>IF(Model_Time!$F1227="---","---",(Model_Time!$F1227/K1227)-1)</f>
        <v>2.5174825174825166E-2</v>
      </c>
      <c r="K1227" s="20">
        <f>IF(AND(Model_Time!$B1227=0,Model_Time!$C1227=0),Model_Time!$F1227,K1226)</f>
        <v>715</v>
      </c>
    </row>
    <row r="1228" spans="1:11" x14ac:dyDescent="0.3">
      <c r="A1228" t="s">
        <v>523</v>
      </c>
      <c r="B1228">
        <v>2</v>
      </c>
      <c r="C1228">
        <v>25</v>
      </c>
      <c r="D1228">
        <v>0.15</v>
      </c>
      <c r="E1228" t="s">
        <v>0</v>
      </c>
      <c r="F1228">
        <v>786</v>
      </c>
      <c r="G1228">
        <v>0</v>
      </c>
      <c r="H1228">
        <v>3020.26</v>
      </c>
      <c r="I1228" s="52">
        <v>1</v>
      </c>
      <c r="J1228" s="59">
        <f>IF(Model_Time!$F1228="---","---",(Model_Time!$F1228/K1228)-1)</f>
        <v>9.9300699300699291E-2</v>
      </c>
      <c r="K1228" s="20">
        <f>IF(AND(Model_Time!$B1228=0,Model_Time!$C1228=0),Model_Time!$F1228,K1227)</f>
        <v>715</v>
      </c>
    </row>
    <row r="1229" spans="1:11" x14ac:dyDescent="0.3">
      <c r="A1229" t="s">
        <v>523</v>
      </c>
      <c r="B1229">
        <v>2</v>
      </c>
      <c r="C1229">
        <v>25</v>
      </c>
      <c r="D1229">
        <v>0.2</v>
      </c>
      <c r="E1229" t="s">
        <v>2</v>
      </c>
      <c r="F1229" t="s">
        <v>3</v>
      </c>
      <c r="G1229" t="s">
        <v>3</v>
      </c>
      <c r="H1229">
        <v>3600.05</v>
      </c>
      <c r="J1229" s="59" t="str">
        <f>IF(Model_Time!$F1229="---","---",(Model_Time!$F1229/K1229)-1)</f>
        <v>---</v>
      </c>
      <c r="K1229" s="20">
        <f>IF(AND(Model_Time!$B1229=0,Model_Time!$C1229=0),Model_Time!$F1229,K1228)</f>
        <v>715</v>
      </c>
    </row>
    <row r="1230" spans="1:11" x14ac:dyDescent="0.3">
      <c r="A1230" t="s">
        <v>523</v>
      </c>
      <c r="B1230">
        <v>2</v>
      </c>
      <c r="C1230">
        <v>50</v>
      </c>
      <c r="D1230">
        <v>0.05</v>
      </c>
      <c r="E1230" t="s">
        <v>0</v>
      </c>
      <c r="F1230">
        <v>729</v>
      </c>
      <c r="G1230">
        <v>0</v>
      </c>
      <c r="H1230">
        <v>425.65</v>
      </c>
      <c r="I1230" s="52">
        <v>0</v>
      </c>
      <c r="J1230" s="59">
        <f>IF(Model_Time!$F1230="---","---",(Model_Time!$F1230/K1230)-1)</f>
        <v>1.9580419580419672E-2</v>
      </c>
      <c r="K1230" s="20">
        <f>IF(AND(Model_Time!$B1230=0,Model_Time!$C1230=0),Model_Time!$F1230,K1229)</f>
        <v>715</v>
      </c>
    </row>
    <row r="1231" spans="1:11" x14ac:dyDescent="0.3">
      <c r="A1231" t="s">
        <v>523</v>
      </c>
      <c r="B1231">
        <v>2</v>
      </c>
      <c r="C1231">
        <v>50</v>
      </c>
      <c r="D1231">
        <v>0.1</v>
      </c>
      <c r="E1231" t="s">
        <v>2</v>
      </c>
      <c r="F1231" t="s">
        <v>3</v>
      </c>
      <c r="G1231" t="s">
        <v>3</v>
      </c>
      <c r="H1231">
        <v>3600.07</v>
      </c>
      <c r="J1231" s="59" t="str">
        <f>IF(Model_Time!$F1231="---","---",(Model_Time!$F1231/K1231)-1)</f>
        <v>---</v>
      </c>
      <c r="K1231" s="20">
        <f>IF(AND(Model_Time!$B1231=0,Model_Time!$C1231=0),Model_Time!$F1231,K1230)</f>
        <v>715</v>
      </c>
    </row>
    <row r="1232" spans="1:11" x14ac:dyDescent="0.3">
      <c r="A1232" t="s">
        <v>523</v>
      </c>
      <c r="B1232">
        <v>2</v>
      </c>
      <c r="C1232">
        <v>50</v>
      </c>
      <c r="D1232">
        <v>0.15</v>
      </c>
      <c r="E1232" t="s">
        <v>4</v>
      </c>
      <c r="F1232" t="s">
        <v>3</v>
      </c>
      <c r="G1232" t="s">
        <v>3</v>
      </c>
      <c r="H1232">
        <v>0.56999999999999995</v>
      </c>
      <c r="J1232" s="59" t="str">
        <f>IF(Model_Time!$F1232="---","---",(Model_Time!$F1232/K1232)-1)</f>
        <v>---</v>
      </c>
      <c r="K1232" s="20">
        <f>IF(AND(Model_Time!$B1232=0,Model_Time!$C1232=0),Model_Time!$F1232,K1231)</f>
        <v>715</v>
      </c>
    </row>
    <row r="1233" spans="1:11" x14ac:dyDescent="0.3">
      <c r="A1233" t="s">
        <v>523</v>
      </c>
      <c r="B1233">
        <v>2</v>
      </c>
      <c r="C1233">
        <v>50</v>
      </c>
      <c r="D1233">
        <v>0.2</v>
      </c>
      <c r="E1233" t="s">
        <v>4</v>
      </c>
      <c r="F1233" t="s">
        <v>3</v>
      </c>
      <c r="G1233" t="s">
        <v>3</v>
      </c>
      <c r="H1233">
        <v>0.45</v>
      </c>
      <c r="J1233" s="59" t="str">
        <f>IF(Model_Time!$F1233="---","---",(Model_Time!$F1233/K1233)-1)</f>
        <v>---</v>
      </c>
      <c r="K1233" s="20">
        <f>IF(AND(Model_Time!$B1233=0,Model_Time!$C1233=0),Model_Time!$F1233,K1232)</f>
        <v>715</v>
      </c>
    </row>
    <row r="1234" spans="1:11" x14ac:dyDescent="0.3">
      <c r="A1234" t="s">
        <v>523</v>
      </c>
      <c r="B1234">
        <v>3</v>
      </c>
      <c r="C1234">
        <v>0</v>
      </c>
      <c r="D1234">
        <v>0.05</v>
      </c>
      <c r="E1234" t="s">
        <v>4</v>
      </c>
      <c r="F1234" t="s">
        <v>3</v>
      </c>
      <c r="G1234" t="s">
        <v>3</v>
      </c>
      <c r="H1234">
        <v>0.23</v>
      </c>
      <c r="J1234" s="59" t="str">
        <f>IF(Model_Time!$F1234="---","---",(Model_Time!$F1234/K1234)-1)</f>
        <v>---</v>
      </c>
      <c r="K1234" s="20">
        <f>IF(AND(Model_Time!$B1234=0,Model_Time!$C1234=0),Model_Time!$F1234,K1233)</f>
        <v>715</v>
      </c>
    </row>
    <row r="1235" spans="1:11" x14ac:dyDescent="0.3">
      <c r="A1235" t="s">
        <v>523</v>
      </c>
      <c r="B1235">
        <v>3</v>
      </c>
      <c r="C1235">
        <v>0</v>
      </c>
      <c r="D1235">
        <v>0.1</v>
      </c>
      <c r="E1235" t="s">
        <v>4</v>
      </c>
      <c r="F1235" t="s">
        <v>3</v>
      </c>
      <c r="G1235" t="s">
        <v>3</v>
      </c>
      <c r="H1235">
        <v>0.24</v>
      </c>
      <c r="J1235" s="59" t="str">
        <f>IF(Model_Time!$F1235="---","---",(Model_Time!$F1235/K1235)-1)</f>
        <v>---</v>
      </c>
      <c r="K1235" s="20">
        <f>IF(AND(Model_Time!$B1235=0,Model_Time!$C1235=0),Model_Time!$F1235,K1234)</f>
        <v>715</v>
      </c>
    </row>
    <row r="1236" spans="1:11" x14ac:dyDescent="0.3">
      <c r="A1236" t="s">
        <v>523</v>
      </c>
      <c r="B1236">
        <v>3</v>
      </c>
      <c r="C1236">
        <v>0</v>
      </c>
      <c r="D1236">
        <v>0.15</v>
      </c>
      <c r="E1236" t="s">
        <v>4</v>
      </c>
      <c r="F1236" t="s">
        <v>3</v>
      </c>
      <c r="G1236" t="s">
        <v>3</v>
      </c>
      <c r="H1236">
        <v>0.26</v>
      </c>
      <c r="J1236" s="59" t="str">
        <f>IF(Model_Time!$F1236="---","---",(Model_Time!$F1236/K1236)-1)</f>
        <v>---</v>
      </c>
      <c r="K1236" s="20">
        <f>IF(AND(Model_Time!$B1236=0,Model_Time!$C1236=0),Model_Time!$F1236,K1235)</f>
        <v>715</v>
      </c>
    </row>
    <row r="1237" spans="1:11" x14ac:dyDescent="0.3">
      <c r="A1237" t="s">
        <v>523</v>
      </c>
      <c r="B1237">
        <v>3</v>
      </c>
      <c r="C1237">
        <v>0</v>
      </c>
      <c r="D1237">
        <v>0.2</v>
      </c>
      <c r="E1237" t="s">
        <v>4</v>
      </c>
      <c r="F1237" t="s">
        <v>3</v>
      </c>
      <c r="G1237" t="s">
        <v>3</v>
      </c>
      <c r="H1237">
        <v>0.22</v>
      </c>
      <c r="J1237" s="59" t="str">
        <f>IF(Model_Time!$F1237="---","---",(Model_Time!$F1237/K1237)-1)</f>
        <v>---</v>
      </c>
      <c r="K1237" s="20">
        <f>IF(AND(Model_Time!$B1237=0,Model_Time!$C1237=0),Model_Time!$F1237,K1236)</f>
        <v>715</v>
      </c>
    </row>
    <row r="1238" spans="1:11" x14ac:dyDescent="0.3">
      <c r="A1238" t="s">
        <v>523</v>
      </c>
      <c r="B1238">
        <v>3</v>
      </c>
      <c r="C1238">
        <v>10</v>
      </c>
      <c r="D1238">
        <v>0.05</v>
      </c>
      <c r="E1238" t="s">
        <v>4</v>
      </c>
      <c r="F1238" t="s">
        <v>3</v>
      </c>
      <c r="G1238" t="s">
        <v>3</v>
      </c>
      <c r="H1238">
        <v>0.28999999999999998</v>
      </c>
      <c r="J1238" s="59" t="str">
        <f>IF(Model_Time!$F1238="---","---",(Model_Time!$F1238/K1238)-1)</f>
        <v>---</v>
      </c>
      <c r="K1238" s="20">
        <f>IF(AND(Model_Time!$B1238=0,Model_Time!$C1238=0),Model_Time!$F1238,K1237)</f>
        <v>715</v>
      </c>
    </row>
    <row r="1239" spans="1:11" x14ac:dyDescent="0.3">
      <c r="A1239" t="s">
        <v>523</v>
      </c>
      <c r="B1239">
        <v>3</v>
      </c>
      <c r="C1239">
        <v>10</v>
      </c>
      <c r="D1239">
        <v>0.1</v>
      </c>
      <c r="E1239" t="s">
        <v>4</v>
      </c>
      <c r="F1239" t="s">
        <v>3</v>
      </c>
      <c r="G1239" t="s">
        <v>3</v>
      </c>
      <c r="H1239">
        <v>0.27</v>
      </c>
      <c r="J1239" s="59" t="str">
        <f>IF(Model_Time!$F1239="---","---",(Model_Time!$F1239/K1239)-1)</f>
        <v>---</v>
      </c>
      <c r="K1239" s="20">
        <f>IF(AND(Model_Time!$B1239=0,Model_Time!$C1239=0),Model_Time!$F1239,K1238)</f>
        <v>715</v>
      </c>
    </row>
    <row r="1240" spans="1:11" x14ac:dyDescent="0.3">
      <c r="A1240" t="s">
        <v>523</v>
      </c>
      <c r="B1240">
        <v>3</v>
      </c>
      <c r="C1240">
        <v>10</v>
      </c>
      <c r="D1240">
        <v>0.15</v>
      </c>
      <c r="E1240" t="s">
        <v>4</v>
      </c>
      <c r="F1240" t="s">
        <v>3</v>
      </c>
      <c r="G1240" t="s">
        <v>3</v>
      </c>
      <c r="H1240">
        <v>0.23</v>
      </c>
      <c r="J1240" s="59" t="str">
        <f>IF(Model_Time!$F1240="---","---",(Model_Time!$F1240/K1240)-1)</f>
        <v>---</v>
      </c>
      <c r="K1240" s="20">
        <f>IF(AND(Model_Time!$B1240=0,Model_Time!$C1240=0),Model_Time!$F1240,K1239)</f>
        <v>715</v>
      </c>
    </row>
    <row r="1241" spans="1:11" x14ac:dyDescent="0.3">
      <c r="A1241" t="s">
        <v>523</v>
      </c>
      <c r="B1241">
        <v>3</v>
      </c>
      <c r="C1241">
        <v>10</v>
      </c>
      <c r="D1241">
        <v>0.2</v>
      </c>
      <c r="E1241" t="s">
        <v>4</v>
      </c>
      <c r="F1241" t="s">
        <v>3</v>
      </c>
      <c r="G1241" t="s">
        <v>3</v>
      </c>
      <c r="H1241">
        <v>0.26</v>
      </c>
      <c r="J1241" s="59" t="str">
        <f>IF(Model_Time!$F1241="---","---",(Model_Time!$F1241/K1241)-1)</f>
        <v>---</v>
      </c>
      <c r="K1241" s="20">
        <f>IF(AND(Model_Time!$B1241=0,Model_Time!$C1241=0),Model_Time!$F1241,K1240)</f>
        <v>715</v>
      </c>
    </row>
    <row r="1242" spans="1:11" x14ac:dyDescent="0.3">
      <c r="A1242" t="s">
        <v>523</v>
      </c>
      <c r="B1242">
        <v>3</v>
      </c>
      <c r="C1242">
        <v>25</v>
      </c>
      <c r="D1242">
        <v>0.05</v>
      </c>
      <c r="E1242" t="s">
        <v>4</v>
      </c>
      <c r="F1242" t="s">
        <v>3</v>
      </c>
      <c r="G1242" t="s">
        <v>3</v>
      </c>
      <c r="H1242">
        <v>0.28000000000000003</v>
      </c>
      <c r="J1242" s="59" t="str">
        <f>IF(Model_Time!$F1242="---","---",(Model_Time!$F1242/K1242)-1)</f>
        <v>---</v>
      </c>
      <c r="K1242" s="20">
        <f>IF(AND(Model_Time!$B1242=0,Model_Time!$C1242=0),Model_Time!$F1242,K1241)</f>
        <v>715</v>
      </c>
    </row>
    <row r="1243" spans="1:11" x14ac:dyDescent="0.3">
      <c r="A1243" t="s">
        <v>523</v>
      </c>
      <c r="B1243">
        <v>3</v>
      </c>
      <c r="C1243">
        <v>25</v>
      </c>
      <c r="D1243">
        <v>0.1</v>
      </c>
      <c r="E1243" t="s">
        <v>4</v>
      </c>
      <c r="F1243" t="s">
        <v>3</v>
      </c>
      <c r="G1243" t="s">
        <v>3</v>
      </c>
      <c r="H1243">
        <v>0.28000000000000003</v>
      </c>
      <c r="J1243" s="59" t="str">
        <f>IF(Model_Time!$F1243="---","---",(Model_Time!$F1243/K1243)-1)</f>
        <v>---</v>
      </c>
      <c r="K1243" s="20">
        <f>IF(AND(Model_Time!$B1243=0,Model_Time!$C1243=0),Model_Time!$F1243,K1242)</f>
        <v>715</v>
      </c>
    </row>
    <row r="1244" spans="1:11" x14ac:dyDescent="0.3">
      <c r="A1244" t="s">
        <v>523</v>
      </c>
      <c r="B1244">
        <v>3</v>
      </c>
      <c r="C1244">
        <v>25</v>
      </c>
      <c r="D1244">
        <v>0.15</v>
      </c>
      <c r="E1244" t="s">
        <v>4</v>
      </c>
      <c r="F1244" t="s">
        <v>3</v>
      </c>
      <c r="G1244" t="s">
        <v>3</v>
      </c>
      <c r="H1244">
        <v>0.28000000000000003</v>
      </c>
      <c r="J1244" s="59" t="str">
        <f>IF(Model_Time!$F1244="---","---",(Model_Time!$F1244/K1244)-1)</f>
        <v>---</v>
      </c>
      <c r="K1244" s="20">
        <f>IF(AND(Model_Time!$B1244=0,Model_Time!$C1244=0),Model_Time!$F1244,K1243)</f>
        <v>715</v>
      </c>
    </row>
    <row r="1245" spans="1:11" x14ac:dyDescent="0.3">
      <c r="A1245" t="s">
        <v>523</v>
      </c>
      <c r="B1245">
        <v>3</v>
      </c>
      <c r="C1245">
        <v>25</v>
      </c>
      <c r="D1245">
        <v>0.2</v>
      </c>
      <c r="E1245" t="s">
        <v>4</v>
      </c>
      <c r="F1245" t="s">
        <v>3</v>
      </c>
      <c r="G1245" t="s">
        <v>3</v>
      </c>
      <c r="H1245">
        <v>0.33</v>
      </c>
      <c r="J1245" s="59" t="str">
        <f>IF(Model_Time!$F1245="---","---",(Model_Time!$F1245/K1245)-1)</f>
        <v>---</v>
      </c>
      <c r="K1245" s="20">
        <f>IF(AND(Model_Time!$B1245=0,Model_Time!$C1245=0),Model_Time!$F1245,K1244)</f>
        <v>715</v>
      </c>
    </row>
    <row r="1246" spans="1:11" x14ac:dyDescent="0.3">
      <c r="A1246" t="s">
        <v>523</v>
      </c>
      <c r="B1246">
        <v>3</v>
      </c>
      <c r="C1246">
        <v>50</v>
      </c>
      <c r="D1246">
        <v>0.05</v>
      </c>
      <c r="E1246" t="s">
        <v>4</v>
      </c>
      <c r="F1246" t="s">
        <v>3</v>
      </c>
      <c r="G1246" t="s">
        <v>3</v>
      </c>
      <c r="H1246">
        <v>0.31</v>
      </c>
      <c r="J1246" s="59" t="str">
        <f>IF(Model_Time!$F1246="---","---",(Model_Time!$F1246/K1246)-1)</f>
        <v>---</v>
      </c>
      <c r="K1246" s="20">
        <f>IF(AND(Model_Time!$B1246=0,Model_Time!$C1246=0),Model_Time!$F1246,K1245)</f>
        <v>715</v>
      </c>
    </row>
    <row r="1247" spans="1:11" x14ac:dyDescent="0.3">
      <c r="A1247" t="s">
        <v>523</v>
      </c>
      <c r="B1247">
        <v>3</v>
      </c>
      <c r="C1247">
        <v>50</v>
      </c>
      <c r="D1247">
        <v>0.1</v>
      </c>
      <c r="E1247" t="s">
        <v>4</v>
      </c>
      <c r="F1247" t="s">
        <v>3</v>
      </c>
      <c r="G1247" t="s">
        <v>3</v>
      </c>
      <c r="H1247">
        <v>0.28000000000000003</v>
      </c>
      <c r="J1247" s="59" t="str">
        <f>IF(Model_Time!$F1247="---","---",(Model_Time!$F1247/K1247)-1)</f>
        <v>---</v>
      </c>
      <c r="K1247" s="20">
        <f>IF(AND(Model_Time!$B1247=0,Model_Time!$C1247=0),Model_Time!$F1247,K1246)</f>
        <v>715</v>
      </c>
    </row>
    <row r="1248" spans="1:11" x14ac:dyDescent="0.3">
      <c r="A1248" t="s">
        <v>523</v>
      </c>
      <c r="B1248">
        <v>3</v>
      </c>
      <c r="C1248">
        <v>50</v>
      </c>
      <c r="D1248">
        <v>0.15</v>
      </c>
      <c r="E1248" t="s">
        <v>4</v>
      </c>
      <c r="F1248" t="s">
        <v>3</v>
      </c>
      <c r="G1248" t="s">
        <v>3</v>
      </c>
      <c r="H1248">
        <v>0.3</v>
      </c>
      <c r="J1248" s="59" t="str">
        <f>IF(Model_Time!$F1248="---","---",(Model_Time!$F1248/K1248)-1)</f>
        <v>---</v>
      </c>
      <c r="K1248" s="20">
        <f>IF(AND(Model_Time!$B1248=0,Model_Time!$C1248=0),Model_Time!$F1248,K1247)</f>
        <v>715</v>
      </c>
    </row>
    <row r="1249" spans="1:11" x14ac:dyDescent="0.3">
      <c r="A1249" t="s">
        <v>523</v>
      </c>
      <c r="B1249">
        <v>3</v>
      </c>
      <c r="C1249">
        <v>50</v>
      </c>
      <c r="D1249">
        <v>0.2</v>
      </c>
      <c r="E1249" t="s">
        <v>4</v>
      </c>
      <c r="F1249" t="s">
        <v>3</v>
      </c>
      <c r="G1249" t="s">
        <v>3</v>
      </c>
      <c r="H1249">
        <v>0.28999999999999998</v>
      </c>
      <c r="J1249" s="59" t="str">
        <f>IF(Model_Time!$F1249="---","---",(Model_Time!$F1249/K1249)-1)</f>
        <v>---</v>
      </c>
      <c r="K1249" s="20">
        <f>IF(AND(Model_Time!$B1249=0,Model_Time!$C1249=0),Model_Time!$F1249,K1248)</f>
        <v>715</v>
      </c>
    </row>
    <row r="1250" spans="1:11" x14ac:dyDescent="0.3">
      <c r="A1250" t="s">
        <v>532</v>
      </c>
      <c r="B1250">
        <v>0</v>
      </c>
      <c r="C1250">
        <v>0</v>
      </c>
      <c r="D1250">
        <v>0.05</v>
      </c>
      <c r="E1250" t="s">
        <v>0</v>
      </c>
      <c r="F1250">
        <v>1031</v>
      </c>
      <c r="G1250">
        <v>0</v>
      </c>
      <c r="H1250">
        <v>707.11</v>
      </c>
      <c r="I1250" s="52">
        <v>1</v>
      </c>
      <c r="J1250" s="59">
        <f>IF(Model_Time!$F1250="---","---",(Model_Time!$F1250/K1250)-1)</f>
        <v>0</v>
      </c>
      <c r="K1250" s="20">
        <f>IF(AND(Model_Time!$B1250=0,Model_Time!$C1250=0),Model_Time!$F1250,K1249)</f>
        <v>1031</v>
      </c>
    </row>
    <row r="1251" spans="1:11" x14ac:dyDescent="0.3">
      <c r="A1251" t="s">
        <v>532</v>
      </c>
      <c r="B1251">
        <v>0</v>
      </c>
      <c r="C1251">
        <v>0</v>
      </c>
      <c r="D1251">
        <v>0.1</v>
      </c>
      <c r="E1251" t="s">
        <v>0</v>
      </c>
      <c r="F1251">
        <v>1031</v>
      </c>
      <c r="G1251">
        <v>0</v>
      </c>
      <c r="H1251">
        <v>678.23</v>
      </c>
      <c r="I1251" s="52">
        <v>1</v>
      </c>
      <c r="J1251" s="59">
        <f>IF(Model_Time!$F1251="---","---",(Model_Time!$F1251/K1251)-1)</f>
        <v>0</v>
      </c>
      <c r="K1251" s="20">
        <f>IF(AND(Model_Time!$B1251=0,Model_Time!$C1251=0),Model_Time!$F1251,K1250)</f>
        <v>1031</v>
      </c>
    </row>
    <row r="1252" spans="1:11" x14ac:dyDescent="0.3">
      <c r="A1252" t="s">
        <v>532</v>
      </c>
      <c r="B1252">
        <v>0</v>
      </c>
      <c r="C1252">
        <v>0</v>
      </c>
      <c r="D1252">
        <v>0.15</v>
      </c>
      <c r="E1252" t="s">
        <v>0</v>
      </c>
      <c r="F1252">
        <v>1031</v>
      </c>
      <c r="G1252">
        <v>0</v>
      </c>
      <c r="H1252">
        <v>660.1</v>
      </c>
      <c r="I1252" s="52">
        <v>1</v>
      </c>
      <c r="J1252" s="59">
        <f>IF(Model_Time!$F1252="---","---",(Model_Time!$F1252/K1252)-1)</f>
        <v>0</v>
      </c>
      <c r="K1252" s="20">
        <f>IF(AND(Model_Time!$B1252=0,Model_Time!$C1252=0),Model_Time!$F1252,K1251)</f>
        <v>1031</v>
      </c>
    </row>
    <row r="1253" spans="1:11" x14ac:dyDescent="0.3">
      <c r="A1253" t="s">
        <v>532</v>
      </c>
      <c r="B1253">
        <v>0</v>
      </c>
      <c r="C1253">
        <v>0</v>
      </c>
      <c r="D1253">
        <v>0.2</v>
      </c>
      <c r="E1253" t="s">
        <v>0</v>
      </c>
      <c r="F1253">
        <v>1031</v>
      </c>
      <c r="G1253">
        <v>0</v>
      </c>
      <c r="H1253">
        <v>661.51</v>
      </c>
      <c r="I1253" s="52">
        <v>1</v>
      </c>
      <c r="J1253" s="59">
        <f>IF(Model_Time!$F1253="---","---",(Model_Time!$F1253/K1253)-1)</f>
        <v>0</v>
      </c>
      <c r="K1253" s="20">
        <f>IF(AND(Model_Time!$B1253=0,Model_Time!$C1253=0),Model_Time!$F1253,K1252)</f>
        <v>1031</v>
      </c>
    </row>
    <row r="1254" spans="1:11" x14ac:dyDescent="0.3">
      <c r="A1254" t="s">
        <v>532</v>
      </c>
      <c r="B1254">
        <v>1</v>
      </c>
      <c r="C1254">
        <v>5</v>
      </c>
      <c r="D1254">
        <v>0.05</v>
      </c>
      <c r="E1254" t="s">
        <v>0</v>
      </c>
      <c r="F1254">
        <v>1033</v>
      </c>
      <c r="G1254">
        <v>0</v>
      </c>
      <c r="H1254">
        <v>747.98</v>
      </c>
      <c r="I1254" s="52">
        <v>1</v>
      </c>
      <c r="J1254" s="59">
        <f>IF(Model_Time!$F1254="---","---",(Model_Time!$F1254/K1254)-1)</f>
        <v>1.9398642095054264E-3</v>
      </c>
      <c r="K1254" s="20">
        <f>IF(AND(Model_Time!$B1254=0,Model_Time!$C1254=0),Model_Time!$F1254,K1253)</f>
        <v>1031</v>
      </c>
    </row>
    <row r="1255" spans="1:11" x14ac:dyDescent="0.3">
      <c r="A1255" t="s">
        <v>532</v>
      </c>
      <c r="B1255">
        <v>1</v>
      </c>
      <c r="C1255">
        <v>5</v>
      </c>
      <c r="D1255">
        <v>0.1</v>
      </c>
      <c r="E1255" t="s">
        <v>0</v>
      </c>
      <c r="F1255">
        <v>1037</v>
      </c>
      <c r="G1255">
        <v>0</v>
      </c>
      <c r="H1255">
        <v>1099.07</v>
      </c>
      <c r="I1255" s="52">
        <v>1</v>
      </c>
      <c r="J1255" s="59">
        <f>IF(Model_Time!$F1255="---","---",(Model_Time!$F1255/K1255)-1)</f>
        <v>5.8195926285160571E-3</v>
      </c>
      <c r="K1255" s="20">
        <f>IF(AND(Model_Time!$B1255=0,Model_Time!$C1255=0),Model_Time!$F1255,K1254)</f>
        <v>1031</v>
      </c>
    </row>
    <row r="1256" spans="1:11" x14ac:dyDescent="0.3">
      <c r="A1256" t="s">
        <v>532</v>
      </c>
      <c r="B1256">
        <v>1</v>
      </c>
      <c r="C1256">
        <v>5</v>
      </c>
      <c r="D1256">
        <v>0.15</v>
      </c>
      <c r="E1256" t="s">
        <v>0</v>
      </c>
      <c r="F1256">
        <v>1037</v>
      </c>
      <c r="G1256">
        <v>0</v>
      </c>
      <c r="H1256">
        <v>867.1</v>
      </c>
      <c r="I1256" s="52">
        <v>1</v>
      </c>
      <c r="J1256" s="59">
        <f>IF(Model_Time!$F1256="---","---",(Model_Time!$F1256/K1256)-1)</f>
        <v>5.8195926285160571E-3</v>
      </c>
      <c r="K1256" s="20">
        <f>IF(AND(Model_Time!$B1256=0,Model_Time!$C1256=0),Model_Time!$F1256,K1255)</f>
        <v>1031</v>
      </c>
    </row>
    <row r="1257" spans="1:11" x14ac:dyDescent="0.3">
      <c r="A1257" t="s">
        <v>532</v>
      </c>
      <c r="B1257">
        <v>1</v>
      </c>
      <c r="C1257">
        <v>5</v>
      </c>
      <c r="D1257">
        <v>0.2</v>
      </c>
      <c r="E1257" t="s">
        <v>0</v>
      </c>
      <c r="F1257">
        <v>1040</v>
      </c>
      <c r="G1257">
        <v>0</v>
      </c>
      <c r="H1257">
        <v>1134.6500000000001</v>
      </c>
      <c r="I1257" s="52">
        <v>1</v>
      </c>
      <c r="J1257" s="59">
        <f>IF(Model_Time!$F1257="---","---",(Model_Time!$F1257/K1257)-1)</f>
        <v>8.7293889427739746E-3</v>
      </c>
      <c r="K1257" s="20">
        <f>IF(AND(Model_Time!$B1257=0,Model_Time!$C1257=0),Model_Time!$F1257,K1256)</f>
        <v>1031</v>
      </c>
    </row>
    <row r="1258" spans="1:11" x14ac:dyDescent="0.3">
      <c r="A1258" t="s">
        <v>532</v>
      </c>
      <c r="B1258">
        <v>1</v>
      </c>
      <c r="C1258">
        <v>10</v>
      </c>
      <c r="D1258">
        <v>0.05</v>
      </c>
      <c r="E1258" t="s">
        <v>0</v>
      </c>
      <c r="F1258">
        <v>1033</v>
      </c>
      <c r="G1258">
        <v>0</v>
      </c>
      <c r="H1258">
        <v>752.97</v>
      </c>
      <c r="I1258" s="52">
        <v>1</v>
      </c>
      <c r="J1258" s="59">
        <f>IF(Model_Time!$F1258="---","---",(Model_Time!$F1258/K1258)-1)</f>
        <v>1.9398642095054264E-3</v>
      </c>
      <c r="K1258" s="20">
        <f>IF(AND(Model_Time!$B1258=0,Model_Time!$C1258=0),Model_Time!$F1258,K1257)</f>
        <v>1031</v>
      </c>
    </row>
    <row r="1259" spans="1:11" x14ac:dyDescent="0.3">
      <c r="A1259" t="s">
        <v>532</v>
      </c>
      <c r="B1259">
        <v>1</v>
      </c>
      <c r="C1259">
        <v>10</v>
      </c>
      <c r="D1259">
        <v>0.1</v>
      </c>
      <c r="E1259" t="s">
        <v>0</v>
      </c>
      <c r="F1259">
        <v>1037</v>
      </c>
      <c r="G1259">
        <v>0</v>
      </c>
      <c r="H1259">
        <v>1058.1099999999999</v>
      </c>
      <c r="I1259" s="52">
        <v>1</v>
      </c>
      <c r="J1259" s="59">
        <f>IF(Model_Time!$F1259="---","---",(Model_Time!$F1259/K1259)-1)</f>
        <v>5.8195926285160571E-3</v>
      </c>
      <c r="K1259" s="20">
        <f>IF(AND(Model_Time!$B1259=0,Model_Time!$C1259=0),Model_Time!$F1259,K1258)</f>
        <v>1031</v>
      </c>
    </row>
    <row r="1260" spans="1:11" x14ac:dyDescent="0.3">
      <c r="A1260" t="s">
        <v>532</v>
      </c>
      <c r="B1260">
        <v>1</v>
      </c>
      <c r="C1260">
        <v>10</v>
      </c>
      <c r="D1260">
        <v>0.15</v>
      </c>
      <c r="E1260" t="s">
        <v>0</v>
      </c>
      <c r="F1260">
        <v>1037</v>
      </c>
      <c r="G1260">
        <v>0</v>
      </c>
      <c r="H1260">
        <v>879.8</v>
      </c>
      <c r="I1260" s="52">
        <v>1</v>
      </c>
      <c r="J1260" s="59">
        <f>IF(Model_Time!$F1260="---","---",(Model_Time!$F1260/K1260)-1)</f>
        <v>5.8195926285160571E-3</v>
      </c>
      <c r="K1260" s="20">
        <f>IF(AND(Model_Time!$B1260=0,Model_Time!$C1260=0),Model_Time!$F1260,K1259)</f>
        <v>1031</v>
      </c>
    </row>
    <row r="1261" spans="1:11" x14ac:dyDescent="0.3">
      <c r="A1261" t="s">
        <v>532</v>
      </c>
      <c r="B1261">
        <v>1</v>
      </c>
      <c r="C1261">
        <v>10</v>
      </c>
      <c r="D1261">
        <v>0.2</v>
      </c>
      <c r="E1261" t="s">
        <v>0</v>
      </c>
      <c r="F1261">
        <v>1040</v>
      </c>
      <c r="G1261">
        <v>0</v>
      </c>
      <c r="H1261">
        <v>1196.04</v>
      </c>
      <c r="I1261" s="52">
        <v>1</v>
      </c>
      <c r="J1261" s="59">
        <f>IF(Model_Time!$F1261="---","---",(Model_Time!$F1261/K1261)-1)</f>
        <v>8.7293889427739746E-3</v>
      </c>
      <c r="K1261" s="20">
        <f>IF(AND(Model_Time!$B1261=0,Model_Time!$C1261=0),Model_Time!$F1261,K1260)</f>
        <v>1031</v>
      </c>
    </row>
    <row r="1262" spans="1:11" x14ac:dyDescent="0.3">
      <c r="A1262" t="s">
        <v>532</v>
      </c>
      <c r="B1262">
        <v>1</v>
      </c>
      <c r="C1262">
        <v>25</v>
      </c>
      <c r="D1262">
        <v>0.05</v>
      </c>
      <c r="E1262" t="s">
        <v>0</v>
      </c>
      <c r="F1262">
        <v>1037</v>
      </c>
      <c r="G1262">
        <v>0</v>
      </c>
      <c r="H1262">
        <v>705.74</v>
      </c>
      <c r="I1262" s="52">
        <v>0.49</v>
      </c>
      <c r="J1262" s="59">
        <f>IF(Model_Time!$F1262="---","---",(Model_Time!$F1262/K1262)-1)</f>
        <v>5.8195926285160571E-3</v>
      </c>
      <c r="K1262" s="20">
        <f>IF(AND(Model_Time!$B1262=0,Model_Time!$C1262=0),Model_Time!$F1262,K1261)</f>
        <v>1031</v>
      </c>
    </row>
    <row r="1263" spans="1:11" x14ac:dyDescent="0.3">
      <c r="A1263" t="s">
        <v>532</v>
      </c>
      <c r="B1263">
        <v>1</v>
      </c>
      <c r="C1263">
        <v>25</v>
      </c>
      <c r="D1263">
        <v>0.1</v>
      </c>
      <c r="E1263" t="s">
        <v>0</v>
      </c>
      <c r="F1263">
        <v>1045</v>
      </c>
      <c r="G1263">
        <v>0</v>
      </c>
      <c r="H1263">
        <v>738.56</v>
      </c>
      <c r="I1263" s="52">
        <v>0.78400000000000003</v>
      </c>
      <c r="J1263" s="59">
        <f>IF(Model_Time!$F1263="---","---",(Model_Time!$F1263/K1263)-1)</f>
        <v>1.3579049466537318E-2</v>
      </c>
      <c r="K1263" s="20">
        <f>IF(AND(Model_Time!$B1263=0,Model_Time!$C1263=0),Model_Time!$F1263,K1262)</f>
        <v>1031</v>
      </c>
    </row>
    <row r="1264" spans="1:11" x14ac:dyDescent="0.3">
      <c r="A1264" t="s">
        <v>532</v>
      </c>
      <c r="B1264">
        <v>1</v>
      </c>
      <c r="C1264">
        <v>25</v>
      </c>
      <c r="D1264">
        <v>0.15</v>
      </c>
      <c r="E1264" t="s">
        <v>0</v>
      </c>
      <c r="F1264">
        <v>1055</v>
      </c>
      <c r="G1264">
        <v>0</v>
      </c>
      <c r="H1264">
        <v>1150.21</v>
      </c>
      <c r="I1264" s="52">
        <v>0.754</v>
      </c>
      <c r="J1264" s="59">
        <f>IF(Model_Time!$F1264="---","---",(Model_Time!$F1264/K1264)-1)</f>
        <v>2.3278370514064006E-2</v>
      </c>
      <c r="K1264" s="20">
        <f>IF(AND(Model_Time!$B1264=0,Model_Time!$C1264=0),Model_Time!$F1264,K1263)</f>
        <v>1031</v>
      </c>
    </row>
    <row r="1265" spans="1:11" x14ac:dyDescent="0.3">
      <c r="A1265" t="s">
        <v>532</v>
      </c>
      <c r="B1265">
        <v>1</v>
      </c>
      <c r="C1265">
        <v>25</v>
      </c>
      <c r="D1265">
        <v>0.2</v>
      </c>
      <c r="E1265" t="s">
        <v>1</v>
      </c>
      <c r="F1265">
        <v>1084</v>
      </c>
      <c r="G1265">
        <v>1.29</v>
      </c>
      <c r="H1265">
        <v>3600.18</v>
      </c>
      <c r="I1265" s="52">
        <v>0.997</v>
      </c>
      <c r="J1265" s="59">
        <f>IF(Model_Time!$F1265="---","---",(Model_Time!$F1265/K1265)-1)</f>
        <v>5.1406401551891356E-2</v>
      </c>
      <c r="K1265" s="20">
        <f>IF(AND(Model_Time!$B1265=0,Model_Time!$C1265=0),Model_Time!$F1265,K1264)</f>
        <v>1031</v>
      </c>
    </row>
    <row r="1266" spans="1:11" x14ac:dyDescent="0.3">
      <c r="A1266" t="s">
        <v>532</v>
      </c>
      <c r="B1266">
        <v>1</v>
      </c>
      <c r="C1266">
        <v>50</v>
      </c>
      <c r="D1266">
        <v>0.05</v>
      </c>
      <c r="E1266" t="s">
        <v>0</v>
      </c>
      <c r="F1266">
        <v>1045</v>
      </c>
      <c r="G1266">
        <v>0</v>
      </c>
      <c r="H1266">
        <v>1364.2</v>
      </c>
      <c r="I1266" s="52">
        <v>0</v>
      </c>
      <c r="J1266" s="59">
        <f>IF(Model_Time!$F1266="---","---",(Model_Time!$F1266/K1266)-1)</f>
        <v>1.3579049466537318E-2</v>
      </c>
      <c r="K1266" s="20">
        <f>IF(AND(Model_Time!$B1266=0,Model_Time!$C1266=0),Model_Time!$F1266,K1265)</f>
        <v>1031</v>
      </c>
    </row>
    <row r="1267" spans="1:11" x14ac:dyDescent="0.3">
      <c r="A1267" t="s">
        <v>532</v>
      </c>
      <c r="B1267">
        <v>1</v>
      </c>
      <c r="C1267">
        <v>50</v>
      </c>
      <c r="D1267">
        <v>0.1</v>
      </c>
      <c r="E1267" t="s">
        <v>0</v>
      </c>
      <c r="F1267">
        <v>1052</v>
      </c>
      <c r="G1267">
        <v>0</v>
      </c>
      <c r="H1267">
        <v>936.15</v>
      </c>
      <c r="I1267" s="52">
        <v>1.7999999999999999E-2</v>
      </c>
      <c r="J1267" s="59">
        <f>IF(Model_Time!$F1267="---","---",(Model_Time!$F1267/K1267)-1)</f>
        <v>2.0368574199806089E-2</v>
      </c>
      <c r="K1267" s="20">
        <f>IF(AND(Model_Time!$B1267=0,Model_Time!$C1267=0),Model_Time!$F1267,K1266)</f>
        <v>1031</v>
      </c>
    </row>
    <row r="1268" spans="1:11" x14ac:dyDescent="0.3">
      <c r="A1268" t="s">
        <v>532</v>
      </c>
      <c r="B1268">
        <v>1</v>
      </c>
      <c r="C1268">
        <v>50</v>
      </c>
      <c r="D1268">
        <v>0.15</v>
      </c>
      <c r="E1268" t="s">
        <v>2</v>
      </c>
      <c r="F1268" t="s">
        <v>3</v>
      </c>
      <c r="G1268" t="s">
        <v>3</v>
      </c>
      <c r="H1268">
        <v>3600.12</v>
      </c>
      <c r="J1268" s="59" t="str">
        <f>IF(Model_Time!$F1268="---","---",(Model_Time!$F1268/K1268)-1)</f>
        <v>---</v>
      </c>
      <c r="K1268" s="20">
        <f>IF(AND(Model_Time!$B1268=0,Model_Time!$C1268=0),Model_Time!$F1268,K1267)</f>
        <v>1031</v>
      </c>
    </row>
    <row r="1269" spans="1:11" x14ac:dyDescent="0.3">
      <c r="A1269" t="s">
        <v>532</v>
      </c>
      <c r="B1269">
        <v>1</v>
      </c>
      <c r="C1269">
        <v>50</v>
      </c>
      <c r="D1269">
        <v>0.2</v>
      </c>
      <c r="E1269" t="s">
        <v>2</v>
      </c>
      <c r="F1269" t="s">
        <v>3</v>
      </c>
      <c r="G1269" t="s">
        <v>3</v>
      </c>
      <c r="H1269">
        <v>3600.18</v>
      </c>
      <c r="J1269" s="59" t="str">
        <f>IF(Model_Time!$F1269="---","---",(Model_Time!$F1269/K1269)-1)</f>
        <v>---</v>
      </c>
      <c r="K1269" s="20">
        <f>IF(AND(Model_Time!$B1269=0,Model_Time!$C1269=0),Model_Time!$F1269,K1268)</f>
        <v>1031</v>
      </c>
    </row>
    <row r="1270" spans="1:11" x14ac:dyDescent="0.3">
      <c r="A1270" t="s">
        <v>532</v>
      </c>
      <c r="B1270">
        <v>2</v>
      </c>
      <c r="C1270">
        <v>5</v>
      </c>
      <c r="D1270">
        <v>0.05</v>
      </c>
      <c r="E1270" t="s">
        <v>0</v>
      </c>
      <c r="F1270">
        <v>1034</v>
      </c>
      <c r="G1270">
        <v>0</v>
      </c>
      <c r="H1270">
        <v>961.67</v>
      </c>
      <c r="I1270" s="52">
        <v>1</v>
      </c>
      <c r="J1270" s="59">
        <f>IF(Model_Time!$F1270="---","---",(Model_Time!$F1270/K1270)-1)</f>
        <v>2.9097963142579175E-3</v>
      </c>
      <c r="K1270" s="20">
        <f>IF(AND(Model_Time!$B1270=0,Model_Time!$C1270=0),Model_Time!$F1270,K1269)</f>
        <v>1031</v>
      </c>
    </row>
    <row r="1271" spans="1:11" x14ac:dyDescent="0.3">
      <c r="A1271" t="s">
        <v>532</v>
      </c>
      <c r="B1271">
        <v>2</v>
      </c>
      <c r="C1271">
        <v>5</v>
      </c>
      <c r="D1271">
        <v>0.1</v>
      </c>
      <c r="E1271" t="s">
        <v>0</v>
      </c>
      <c r="F1271">
        <v>1040</v>
      </c>
      <c r="G1271">
        <v>0</v>
      </c>
      <c r="H1271">
        <v>627.36</v>
      </c>
      <c r="I1271" s="52">
        <v>1</v>
      </c>
      <c r="J1271" s="59">
        <f>IF(Model_Time!$F1271="---","---",(Model_Time!$F1271/K1271)-1)</f>
        <v>8.7293889427739746E-3</v>
      </c>
      <c r="K1271" s="20">
        <f>IF(AND(Model_Time!$B1271=0,Model_Time!$C1271=0),Model_Time!$F1271,K1270)</f>
        <v>1031</v>
      </c>
    </row>
    <row r="1272" spans="1:11" x14ac:dyDescent="0.3">
      <c r="A1272" t="s">
        <v>532</v>
      </c>
      <c r="B1272">
        <v>2</v>
      </c>
      <c r="C1272">
        <v>5</v>
      </c>
      <c r="D1272">
        <v>0.15</v>
      </c>
      <c r="E1272" t="s">
        <v>0</v>
      </c>
      <c r="F1272">
        <v>1041</v>
      </c>
      <c r="G1272">
        <v>0</v>
      </c>
      <c r="H1272">
        <v>910.84</v>
      </c>
      <c r="I1272" s="52">
        <v>1</v>
      </c>
      <c r="J1272" s="59">
        <f>IF(Model_Time!$F1272="---","---",(Model_Time!$F1272/K1272)-1)</f>
        <v>9.6993210475266878E-3</v>
      </c>
      <c r="K1272" s="20">
        <f>IF(AND(Model_Time!$B1272=0,Model_Time!$C1272=0),Model_Time!$F1272,K1271)</f>
        <v>1031</v>
      </c>
    </row>
    <row r="1273" spans="1:11" x14ac:dyDescent="0.3">
      <c r="A1273" t="s">
        <v>532</v>
      </c>
      <c r="B1273">
        <v>2</v>
      </c>
      <c r="C1273">
        <v>5</v>
      </c>
      <c r="D1273">
        <v>0.2</v>
      </c>
      <c r="E1273" t="s">
        <v>0</v>
      </c>
      <c r="F1273">
        <v>1041</v>
      </c>
      <c r="G1273">
        <v>0</v>
      </c>
      <c r="H1273">
        <v>555.69000000000005</v>
      </c>
      <c r="I1273" s="52">
        <v>1</v>
      </c>
      <c r="J1273" s="59">
        <f>IF(Model_Time!$F1273="---","---",(Model_Time!$F1273/K1273)-1)</f>
        <v>9.6993210475266878E-3</v>
      </c>
      <c r="K1273" s="20">
        <f>IF(AND(Model_Time!$B1273=0,Model_Time!$C1273=0),Model_Time!$F1273,K1272)</f>
        <v>1031</v>
      </c>
    </row>
    <row r="1274" spans="1:11" x14ac:dyDescent="0.3">
      <c r="A1274" t="s">
        <v>532</v>
      </c>
      <c r="B1274">
        <v>2</v>
      </c>
      <c r="C1274">
        <v>10</v>
      </c>
      <c r="D1274">
        <v>0.05</v>
      </c>
      <c r="E1274" t="s">
        <v>0</v>
      </c>
      <c r="F1274">
        <v>1040</v>
      </c>
      <c r="G1274">
        <v>0</v>
      </c>
      <c r="H1274">
        <v>754.03</v>
      </c>
      <c r="I1274" s="52">
        <v>6.8000000000000005E-2</v>
      </c>
      <c r="J1274" s="59">
        <f>IF(Model_Time!$F1274="---","---",(Model_Time!$F1274/K1274)-1)</f>
        <v>8.7293889427739746E-3</v>
      </c>
      <c r="K1274" s="20">
        <f>IF(AND(Model_Time!$B1274=0,Model_Time!$C1274=0),Model_Time!$F1274,K1273)</f>
        <v>1031</v>
      </c>
    </row>
    <row r="1275" spans="1:11" x14ac:dyDescent="0.3">
      <c r="A1275" t="s">
        <v>532</v>
      </c>
      <c r="B1275">
        <v>2</v>
      </c>
      <c r="C1275">
        <v>10</v>
      </c>
      <c r="D1275">
        <v>0.1</v>
      </c>
      <c r="E1275" t="s">
        <v>0</v>
      </c>
      <c r="F1275">
        <v>1041</v>
      </c>
      <c r="G1275">
        <v>0</v>
      </c>
      <c r="H1275">
        <v>831.25</v>
      </c>
      <c r="I1275" s="52">
        <v>0.997</v>
      </c>
      <c r="J1275" s="59">
        <f>IF(Model_Time!$F1275="---","---",(Model_Time!$F1275/K1275)-1)</f>
        <v>9.6993210475266878E-3</v>
      </c>
      <c r="K1275" s="20">
        <f>IF(AND(Model_Time!$B1275=0,Model_Time!$C1275=0),Model_Time!$F1275,K1274)</f>
        <v>1031</v>
      </c>
    </row>
    <row r="1276" spans="1:11" x14ac:dyDescent="0.3">
      <c r="A1276" t="s">
        <v>532</v>
      </c>
      <c r="B1276">
        <v>2</v>
      </c>
      <c r="C1276">
        <v>10</v>
      </c>
      <c r="D1276">
        <v>0.15</v>
      </c>
      <c r="E1276" t="s">
        <v>0</v>
      </c>
      <c r="F1276">
        <v>1050</v>
      </c>
      <c r="G1276">
        <v>0</v>
      </c>
      <c r="H1276">
        <v>1605.47</v>
      </c>
      <c r="I1276" s="52">
        <v>0.998</v>
      </c>
      <c r="J1276" s="59">
        <f>IF(Model_Time!$F1276="---","---",(Model_Time!$F1276/K1276)-1)</f>
        <v>1.8428709990300662E-2</v>
      </c>
      <c r="K1276" s="20">
        <f>IF(AND(Model_Time!$B1276=0,Model_Time!$C1276=0),Model_Time!$F1276,K1275)</f>
        <v>1031</v>
      </c>
    </row>
    <row r="1277" spans="1:11" x14ac:dyDescent="0.3">
      <c r="A1277" t="s">
        <v>532</v>
      </c>
      <c r="B1277">
        <v>2</v>
      </c>
      <c r="C1277">
        <v>10</v>
      </c>
      <c r="D1277">
        <v>0.2</v>
      </c>
      <c r="E1277" t="s">
        <v>0</v>
      </c>
      <c r="F1277">
        <v>1055</v>
      </c>
      <c r="G1277">
        <v>0</v>
      </c>
      <c r="H1277">
        <v>1118.44</v>
      </c>
      <c r="I1277" s="52">
        <v>1</v>
      </c>
      <c r="J1277" s="59">
        <f>IF(Model_Time!$F1277="---","---",(Model_Time!$F1277/K1277)-1)</f>
        <v>2.3278370514064006E-2</v>
      </c>
      <c r="K1277" s="20">
        <f>IF(AND(Model_Time!$B1277=0,Model_Time!$C1277=0),Model_Time!$F1277,K1276)</f>
        <v>1031</v>
      </c>
    </row>
    <row r="1278" spans="1:11" x14ac:dyDescent="0.3">
      <c r="A1278" t="s">
        <v>532</v>
      </c>
      <c r="B1278">
        <v>2</v>
      </c>
      <c r="C1278">
        <v>25</v>
      </c>
      <c r="D1278">
        <v>0.05</v>
      </c>
      <c r="E1278" t="s">
        <v>0</v>
      </c>
      <c r="F1278">
        <v>1040</v>
      </c>
      <c r="G1278">
        <v>0</v>
      </c>
      <c r="H1278">
        <v>578.83000000000004</v>
      </c>
      <c r="I1278" s="52">
        <v>6.8000000000000005E-2</v>
      </c>
      <c r="J1278" s="59">
        <f>IF(Model_Time!$F1278="---","---",(Model_Time!$F1278/K1278)-1)</f>
        <v>8.7293889427739746E-3</v>
      </c>
      <c r="K1278" s="20">
        <f>IF(AND(Model_Time!$B1278=0,Model_Time!$C1278=0),Model_Time!$F1278,K1277)</f>
        <v>1031</v>
      </c>
    </row>
    <row r="1279" spans="1:11" x14ac:dyDescent="0.3">
      <c r="A1279" t="s">
        <v>532</v>
      </c>
      <c r="B1279">
        <v>2</v>
      </c>
      <c r="C1279">
        <v>25</v>
      </c>
      <c r="D1279">
        <v>0.1</v>
      </c>
      <c r="E1279" t="s">
        <v>0</v>
      </c>
      <c r="F1279">
        <v>1055</v>
      </c>
      <c r="G1279">
        <v>0</v>
      </c>
      <c r="H1279">
        <v>719.27</v>
      </c>
      <c r="I1279" s="52">
        <v>0</v>
      </c>
      <c r="J1279" s="59">
        <f>IF(Model_Time!$F1279="---","---",(Model_Time!$F1279/K1279)-1)</f>
        <v>2.3278370514064006E-2</v>
      </c>
      <c r="K1279" s="20">
        <f>IF(AND(Model_Time!$B1279=0,Model_Time!$C1279=0),Model_Time!$F1279,K1278)</f>
        <v>1031</v>
      </c>
    </row>
    <row r="1280" spans="1:11" x14ac:dyDescent="0.3">
      <c r="A1280" t="s">
        <v>532</v>
      </c>
      <c r="B1280">
        <v>2</v>
      </c>
      <c r="C1280">
        <v>25</v>
      </c>
      <c r="D1280">
        <v>0.15</v>
      </c>
      <c r="E1280" t="s">
        <v>2</v>
      </c>
      <c r="F1280" t="s">
        <v>3</v>
      </c>
      <c r="G1280" t="s">
        <v>3</v>
      </c>
      <c r="H1280">
        <v>3600.09</v>
      </c>
      <c r="J1280" s="59" t="str">
        <f>IF(Model_Time!$F1280="---","---",(Model_Time!$F1280/K1280)-1)</f>
        <v>---</v>
      </c>
      <c r="K1280" s="20">
        <f>IF(AND(Model_Time!$B1280=0,Model_Time!$C1280=0),Model_Time!$F1280,K1279)</f>
        <v>1031</v>
      </c>
    </row>
    <row r="1281" spans="1:11" x14ac:dyDescent="0.3">
      <c r="A1281" t="s">
        <v>532</v>
      </c>
      <c r="B1281">
        <v>2</v>
      </c>
      <c r="C1281">
        <v>25</v>
      </c>
      <c r="D1281">
        <v>0.2</v>
      </c>
      <c r="E1281" t="s">
        <v>2</v>
      </c>
      <c r="F1281" t="s">
        <v>3</v>
      </c>
      <c r="G1281" t="s">
        <v>3</v>
      </c>
      <c r="H1281">
        <v>3600.45</v>
      </c>
      <c r="J1281" s="59" t="str">
        <f>IF(Model_Time!$F1281="---","---",(Model_Time!$F1281/K1281)-1)</f>
        <v>---</v>
      </c>
      <c r="K1281" s="20">
        <f>IF(AND(Model_Time!$B1281=0,Model_Time!$C1281=0),Model_Time!$F1281,K1280)</f>
        <v>1031</v>
      </c>
    </row>
    <row r="1282" spans="1:11" x14ac:dyDescent="0.3">
      <c r="A1282" t="s">
        <v>532</v>
      </c>
      <c r="B1282">
        <v>2</v>
      </c>
      <c r="C1282">
        <v>50</v>
      </c>
      <c r="D1282">
        <v>0.05</v>
      </c>
      <c r="E1282" t="s">
        <v>0</v>
      </c>
      <c r="F1282">
        <v>1045</v>
      </c>
      <c r="G1282">
        <v>0</v>
      </c>
      <c r="H1282">
        <v>672.61</v>
      </c>
      <c r="I1282" s="52">
        <v>0</v>
      </c>
      <c r="J1282" s="59">
        <f>IF(Model_Time!$F1282="---","---",(Model_Time!$F1282/K1282)-1)</f>
        <v>1.3579049466537318E-2</v>
      </c>
      <c r="K1282" s="20">
        <f>IF(AND(Model_Time!$B1282=0,Model_Time!$C1282=0),Model_Time!$F1282,K1281)</f>
        <v>1031</v>
      </c>
    </row>
    <row r="1283" spans="1:11" x14ac:dyDescent="0.3">
      <c r="A1283" t="s">
        <v>532</v>
      </c>
      <c r="B1283">
        <v>2</v>
      </c>
      <c r="C1283">
        <v>50</v>
      </c>
      <c r="D1283">
        <v>0.1</v>
      </c>
      <c r="E1283" t="s">
        <v>0</v>
      </c>
      <c r="F1283">
        <v>1081</v>
      </c>
      <c r="G1283">
        <v>0</v>
      </c>
      <c r="H1283">
        <v>1411.02</v>
      </c>
      <c r="I1283" s="52">
        <v>0</v>
      </c>
      <c r="J1283" s="59">
        <f>IF(Model_Time!$F1283="---","---",(Model_Time!$F1283/K1283)-1)</f>
        <v>4.8496605237633439E-2</v>
      </c>
      <c r="K1283" s="20">
        <f>IF(AND(Model_Time!$B1283=0,Model_Time!$C1283=0),Model_Time!$F1283,K1282)</f>
        <v>1031</v>
      </c>
    </row>
    <row r="1284" spans="1:11" x14ac:dyDescent="0.3">
      <c r="A1284" t="s">
        <v>532</v>
      </c>
      <c r="B1284">
        <v>2</v>
      </c>
      <c r="C1284">
        <v>50</v>
      </c>
      <c r="D1284">
        <v>0.15</v>
      </c>
      <c r="E1284" t="s">
        <v>2</v>
      </c>
      <c r="F1284" t="s">
        <v>3</v>
      </c>
      <c r="G1284" t="s">
        <v>3</v>
      </c>
      <c r="H1284">
        <v>3600.12</v>
      </c>
      <c r="J1284" s="59" t="str">
        <f>IF(Model_Time!$F1284="---","---",(Model_Time!$F1284/K1284)-1)</f>
        <v>---</v>
      </c>
      <c r="K1284" s="20">
        <f>IF(AND(Model_Time!$B1284=0,Model_Time!$C1284=0),Model_Time!$F1284,K1283)</f>
        <v>1031</v>
      </c>
    </row>
    <row r="1285" spans="1:11" x14ac:dyDescent="0.3">
      <c r="A1285" t="s">
        <v>532</v>
      </c>
      <c r="B1285">
        <v>2</v>
      </c>
      <c r="C1285">
        <v>50</v>
      </c>
      <c r="D1285">
        <v>0.2</v>
      </c>
      <c r="E1285" t="s">
        <v>2</v>
      </c>
      <c r="F1285" t="s">
        <v>3</v>
      </c>
      <c r="G1285" t="s">
        <v>3</v>
      </c>
      <c r="H1285">
        <v>3600.1</v>
      </c>
      <c r="J1285" s="59" t="str">
        <f>IF(Model_Time!$F1285="---","---",(Model_Time!$F1285/K1285)-1)</f>
        <v>---</v>
      </c>
      <c r="K1285" s="20">
        <f>IF(AND(Model_Time!$B1285=0,Model_Time!$C1285=0),Model_Time!$F1285,K1284)</f>
        <v>1031</v>
      </c>
    </row>
    <row r="1286" spans="1:11" x14ac:dyDescent="0.3">
      <c r="A1286" t="s">
        <v>532</v>
      </c>
      <c r="B1286">
        <v>3</v>
      </c>
      <c r="C1286">
        <v>0</v>
      </c>
      <c r="D1286">
        <v>0.05</v>
      </c>
      <c r="E1286" t="s">
        <v>0</v>
      </c>
      <c r="F1286">
        <v>1081</v>
      </c>
      <c r="G1286">
        <v>0</v>
      </c>
      <c r="H1286">
        <v>709.96</v>
      </c>
      <c r="I1286" s="52">
        <v>0</v>
      </c>
      <c r="J1286" s="59">
        <f>IF(Model_Time!$F1286="---","---",(Model_Time!$F1286/K1286)-1)</f>
        <v>4.8496605237633439E-2</v>
      </c>
      <c r="K1286" s="20">
        <f>IF(AND(Model_Time!$B1286=0,Model_Time!$C1286=0),Model_Time!$F1286,K1285)</f>
        <v>1031</v>
      </c>
    </row>
    <row r="1287" spans="1:11" x14ac:dyDescent="0.3">
      <c r="A1287" t="s">
        <v>532</v>
      </c>
      <c r="B1287">
        <v>3</v>
      </c>
      <c r="C1287">
        <v>0</v>
      </c>
      <c r="D1287">
        <v>0.1</v>
      </c>
      <c r="E1287" t="s">
        <v>4</v>
      </c>
      <c r="F1287" t="s">
        <v>3</v>
      </c>
      <c r="G1287" t="s">
        <v>3</v>
      </c>
      <c r="H1287">
        <v>0.8</v>
      </c>
      <c r="J1287" s="59" t="str">
        <f>IF(Model_Time!$F1287="---","---",(Model_Time!$F1287/K1287)-1)</f>
        <v>---</v>
      </c>
      <c r="K1287" s="20">
        <f>IF(AND(Model_Time!$B1287=0,Model_Time!$C1287=0),Model_Time!$F1287,K1286)</f>
        <v>1031</v>
      </c>
    </row>
    <row r="1288" spans="1:11" x14ac:dyDescent="0.3">
      <c r="A1288" t="s">
        <v>532</v>
      </c>
      <c r="B1288">
        <v>3</v>
      </c>
      <c r="C1288">
        <v>0</v>
      </c>
      <c r="D1288">
        <v>0.15</v>
      </c>
      <c r="E1288" t="s">
        <v>4</v>
      </c>
      <c r="F1288" t="s">
        <v>3</v>
      </c>
      <c r="G1288" t="s">
        <v>3</v>
      </c>
      <c r="H1288">
        <v>0.75</v>
      </c>
      <c r="J1288" s="59" t="str">
        <f>IF(Model_Time!$F1288="---","---",(Model_Time!$F1288/K1288)-1)</f>
        <v>---</v>
      </c>
      <c r="K1288" s="20">
        <f>IF(AND(Model_Time!$B1288=0,Model_Time!$C1288=0),Model_Time!$F1288,K1287)</f>
        <v>1031</v>
      </c>
    </row>
    <row r="1289" spans="1:11" x14ac:dyDescent="0.3">
      <c r="A1289" t="s">
        <v>532</v>
      </c>
      <c r="B1289">
        <v>3</v>
      </c>
      <c r="C1289">
        <v>0</v>
      </c>
      <c r="D1289">
        <v>0.2</v>
      </c>
      <c r="E1289" t="s">
        <v>4</v>
      </c>
      <c r="F1289" t="s">
        <v>3</v>
      </c>
      <c r="G1289" t="s">
        <v>3</v>
      </c>
      <c r="H1289">
        <v>0.69</v>
      </c>
      <c r="J1289" s="59" t="str">
        <f>IF(Model_Time!$F1289="---","---",(Model_Time!$F1289/K1289)-1)</f>
        <v>---</v>
      </c>
      <c r="K1289" s="20">
        <f>IF(AND(Model_Time!$B1289=0,Model_Time!$C1289=0),Model_Time!$F1289,K1288)</f>
        <v>1031</v>
      </c>
    </row>
    <row r="1290" spans="1:11" x14ac:dyDescent="0.3">
      <c r="A1290" t="s">
        <v>532</v>
      </c>
      <c r="B1290">
        <v>3</v>
      </c>
      <c r="C1290">
        <v>10</v>
      </c>
      <c r="D1290">
        <v>0.05</v>
      </c>
      <c r="E1290" t="s">
        <v>0</v>
      </c>
      <c r="F1290">
        <v>1081</v>
      </c>
      <c r="G1290">
        <v>0</v>
      </c>
      <c r="H1290">
        <v>842.65</v>
      </c>
      <c r="I1290" s="52">
        <v>0</v>
      </c>
      <c r="J1290" s="59">
        <f>IF(Model_Time!$F1290="---","---",(Model_Time!$F1290/K1290)-1)</f>
        <v>4.8496605237633439E-2</v>
      </c>
      <c r="K1290" s="20">
        <f>IF(AND(Model_Time!$B1290=0,Model_Time!$C1290=0),Model_Time!$F1290,K1289)</f>
        <v>1031</v>
      </c>
    </row>
    <row r="1291" spans="1:11" x14ac:dyDescent="0.3">
      <c r="A1291" t="s">
        <v>532</v>
      </c>
      <c r="B1291">
        <v>3</v>
      </c>
      <c r="C1291">
        <v>10</v>
      </c>
      <c r="D1291">
        <v>0.1</v>
      </c>
      <c r="E1291" t="s">
        <v>4</v>
      </c>
      <c r="F1291" t="s">
        <v>3</v>
      </c>
      <c r="G1291" t="s">
        <v>3</v>
      </c>
      <c r="H1291">
        <v>0.7</v>
      </c>
      <c r="J1291" s="59" t="str">
        <f>IF(Model_Time!$F1291="---","---",(Model_Time!$F1291/K1291)-1)</f>
        <v>---</v>
      </c>
      <c r="K1291" s="20">
        <f>IF(AND(Model_Time!$B1291=0,Model_Time!$C1291=0),Model_Time!$F1291,K1290)</f>
        <v>1031</v>
      </c>
    </row>
    <row r="1292" spans="1:11" x14ac:dyDescent="0.3">
      <c r="A1292" t="s">
        <v>532</v>
      </c>
      <c r="B1292">
        <v>3</v>
      </c>
      <c r="C1292">
        <v>10</v>
      </c>
      <c r="D1292">
        <v>0.15</v>
      </c>
      <c r="E1292" t="s">
        <v>4</v>
      </c>
      <c r="F1292" t="s">
        <v>3</v>
      </c>
      <c r="G1292" t="s">
        <v>3</v>
      </c>
      <c r="H1292">
        <v>0.64</v>
      </c>
      <c r="J1292" s="59" t="str">
        <f>IF(Model_Time!$F1292="---","---",(Model_Time!$F1292/K1292)-1)</f>
        <v>---</v>
      </c>
      <c r="K1292" s="20">
        <f>IF(AND(Model_Time!$B1292=0,Model_Time!$C1292=0),Model_Time!$F1292,K1291)</f>
        <v>1031</v>
      </c>
    </row>
    <row r="1293" spans="1:11" x14ac:dyDescent="0.3">
      <c r="A1293" t="s">
        <v>532</v>
      </c>
      <c r="B1293">
        <v>3</v>
      </c>
      <c r="C1293">
        <v>10</v>
      </c>
      <c r="D1293">
        <v>0.2</v>
      </c>
      <c r="E1293" t="s">
        <v>4</v>
      </c>
      <c r="F1293" t="s">
        <v>3</v>
      </c>
      <c r="G1293" t="s">
        <v>3</v>
      </c>
      <c r="H1293">
        <v>0.83</v>
      </c>
      <c r="J1293" s="59" t="str">
        <f>IF(Model_Time!$F1293="---","---",(Model_Time!$F1293/K1293)-1)</f>
        <v>---</v>
      </c>
      <c r="K1293" s="20">
        <f>IF(AND(Model_Time!$B1293=0,Model_Time!$C1293=0),Model_Time!$F1293,K1292)</f>
        <v>1031</v>
      </c>
    </row>
    <row r="1294" spans="1:11" x14ac:dyDescent="0.3">
      <c r="A1294" t="s">
        <v>532</v>
      </c>
      <c r="B1294">
        <v>3</v>
      </c>
      <c r="C1294">
        <v>25</v>
      </c>
      <c r="D1294">
        <v>0.05</v>
      </c>
      <c r="E1294" t="s">
        <v>0</v>
      </c>
      <c r="F1294">
        <v>1081</v>
      </c>
      <c r="G1294">
        <v>0</v>
      </c>
      <c r="H1294">
        <v>627.58000000000004</v>
      </c>
      <c r="I1294" s="52">
        <v>0</v>
      </c>
      <c r="J1294" s="59">
        <f>IF(Model_Time!$F1294="---","---",(Model_Time!$F1294/K1294)-1)</f>
        <v>4.8496605237633439E-2</v>
      </c>
      <c r="K1294" s="20">
        <f>IF(AND(Model_Time!$B1294=0,Model_Time!$C1294=0),Model_Time!$F1294,K1293)</f>
        <v>1031</v>
      </c>
    </row>
    <row r="1295" spans="1:11" x14ac:dyDescent="0.3">
      <c r="A1295" t="s">
        <v>532</v>
      </c>
      <c r="B1295">
        <v>3</v>
      </c>
      <c r="C1295">
        <v>25</v>
      </c>
      <c r="D1295">
        <v>0.1</v>
      </c>
      <c r="E1295" t="s">
        <v>4</v>
      </c>
      <c r="F1295" t="s">
        <v>3</v>
      </c>
      <c r="G1295" t="s">
        <v>3</v>
      </c>
      <c r="H1295">
        <v>0.68</v>
      </c>
      <c r="J1295" s="59" t="str">
        <f>IF(Model_Time!$F1295="---","---",(Model_Time!$F1295/K1295)-1)</f>
        <v>---</v>
      </c>
      <c r="K1295" s="20">
        <f>IF(AND(Model_Time!$B1295=0,Model_Time!$C1295=0),Model_Time!$F1295,K1294)</f>
        <v>1031</v>
      </c>
    </row>
    <row r="1296" spans="1:11" x14ac:dyDescent="0.3">
      <c r="A1296" t="s">
        <v>532</v>
      </c>
      <c r="B1296">
        <v>3</v>
      </c>
      <c r="C1296">
        <v>25</v>
      </c>
      <c r="D1296">
        <v>0.15</v>
      </c>
      <c r="E1296" t="s">
        <v>4</v>
      </c>
      <c r="F1296" t="s">
        <v>3</v>
      </c>
      <c r="G1296" t="s">
        <v>3</v>
      </c>
      <c r="H1296">
        <v>0.79</v>
      </c>
      <c r="J1296" s="59" t="str">
        <f>IF(Model_Time!$F1296="---","---",(Model_Time!$F1296/K1296)-1)</f>
        <v>---</v>
      </c>
      <c r="K1296" s="20">
        <f>IF(AND(Model_Time!$B1296=0,Model_Time!$C1296=0),Model_Time!$F1296,K1295)</f>
        <v>1031</v>
      </c>
    </row>
    <row r="1297" spans="1:27" x14ac:dyDescent="0.3">
      <c r="A1297" t="s">
        <v>532</v>
      </c>
      <c r="B1297">
        <v>3</v>
      </c>
      <c r="C1297">
        <v>25</v>
      </c>
      <c r="D1297">
        <v>0.2</v>
      </c>
      <c r="E1297" t="s">
        <v>4</v>
      </c>
      <c r="F1297" t="s">
        <v>3</v>
      </c>
      <c r="G1297" t="s">
        <v>3</v>
      </c>
      <c r="H1297">
        <v>0.74</v>
      </c>
      <c r="J1297" s="59" t="str">
        <f>IF(Model_Time!$F1297="---","---",(Model_Time!$F1297/K1297)-1)</f>
        <v>---</v>
      </c>
      <c r="K1297" s="20">
        <f>IF(AND(Model_Time!$B1297=0,Model_Time!$C1297=0),Model_Time!$F1297,K1296)</f>
        <v>1031</v>
      </c>
    </row>
    <row r="1298" spans="1:27" x14ac:dyDescent="0.3">
      <c r="A1298" t="s">
        <v>532</v>
      </c>
      <c r="B1298">
        <v>3</v>
      </c>
      <c r="C1298">
        <v>50</v>
      </c>
      <c r="D1298">
        <v>0.05</v>
      </c>
      <c r="E1298" t="s">
        <v>0</v>
      </c>
      <c r="F1298">
        <v>1081</v>
      </c>
      <c r="G1298">
        <v>0</v>
      </c>
      <c r="H1298">
        <v>786.22</v>
      </c>
      <c r="I1298" s="52">
        <v>0</v>
      </c>
      <c r="J1298" s="59">
        <f>IF(Model_Time!$F1298="---","---",(Model_Time!$F1298/K1298)-1)</f>
        <v>4.8496605237633439E-2</v>
      </c>
      <c r="K1298" s="20">
        <f>IF(AND(Model_Time!$B1298=0,Model_Time!$C1298=0),Model_Time!$F1298,K1297)</f>
        <v>1031</v>
      </c>
    </row>
    <row r="1299" spans="1:27" x14ac:dyDescent="0.3">
      <c r="A1299" t="s">
        <v>532</v>
      </c>
      <c r="B1299">
        <v>3</v>
      </c>
      <c r="C1299">
        <v>50</v>
      </c>
      <c r="D1299">
        <v>0.1</v>
      </c>
      <c r="E1299" t="s">
        <v>4</v>
      </c>
      <c r="F1299" t="s">
        <v>3</v>
      </c>
      <c r="G1299" t="s">
        <v>3</v>
      </c>
      <c r="H1299">
        <v>0.83</v>
      </c>
      <c r="J1299" s="59" t="str">
        <f>IF(Model_Time!$F1299="---","---",(Model_Time!$F1299/K1299)-1)</f>
        <v>---</v>
      </c>
      <c r="K1299" s="20">
        <f>IF(AND(Model_Time!$B1299=0,Model_Time!$C1299=0),Model_Time!$F1299,K1298)</f>
        <v>1031</v>
      </c>
    </row>
    <row r="1300" spans="1:27" x14ac:dyDescent="0.3">
      <c r="A1300" t="s">
        <v>532</v>
      </c>
      <c r="B1300">
        <v>3</v>
      </c>
      <c r="C1300">
        <v>50</v>
      </c>
      <c r="D1300">
        <v>0.15</v>
      </c>
      <c r="E1300" t="s">
        <v>4</v>
      </c>
      <c r="F1300" t="s">
        <v>3</v>
      </c>
      <c r="G1300" t="s">
        <v>3</v>
      </c>
      <c r="H1300">
        <v>0.69</v>
      </c>
      <c r="J1300" s="59" t="str">
        <f>IF(Model_Time!$F1300="---","---",(Model_Time!$F1300/K1300)-1)</f>
        <v>---</v>
      </c>
      <c r="K1300" s="20">
        <f>IF(AND(Model_Time!$B1300=0,Model_Time!$C1300=0),Model_Time!$F1300,K1299)</f>
        <v>1031</v>
      </c>
    </row>
    <row r="1301" spans="1:27" x14ac:dyDescent="0.3">
      <c r="A1301" t="s">
        <v>532</v>
      </c>
      <c r="B1301">
        <v>3</v>
      </c>
      <c r="C1301">
        <v>50</v>
      </c>
      <c r="D1301">
        <v>0.2</v>
      </c>
      <c r="E1301" t="s">
        <v>4</v>
      </c>
      <c r="F1301" t="s">
        <v>3</v>
      </c>
      <c r="G1301" t="s">
        <v>3</v>
      </c>
      <c r="H1301">
        <v>0.71</v>
      </c>
      <c r="J1301" s="59" t="str">
        <f>IF(Model_Time!$F1301="---","---",(Model_Time!$F1301/K1301)-1)</f>
        <v>---</v>
      </c>
      <c r="K1301" s="20">
        <f>IF(AND(Model_Time!$B1301=0,Model_Time!$C1301=0),Model_Time!$F1301,K1300)</f>
        <v>1031</v>
      </c>
      <c r="M1301" t="s">
        <v>547</v>
      </c>
      <c r="O1301">
        <v>0</v>
      </c>
      <c r="P1301">
        <v>1</v>
      </c>
      <c r="Q1301">
        <v>1</v>
      </c>
      <c r="R1301">
        <v>1</v>
      </c>
      <c r="S1301">
        <v>1</v>
      </c>
      <c r="T1301">
        <v>2</v>
      </c>
      <c r="U1301">
        <v>2</v>
      </c>
      <c r="V1301">
        <v>2</v>
      </c>
      <c r="W1301">
        <v>2</v>
      </c>
      <c r="X1301">
        <v>3</v>
      </c>
      <c r="Y1301">
        <v>3</v>
      </c>
      <c r="Z1301">
        <v>3</v>
      </c>
      <c r="AA1301">
        <v>3</v>
      </c>
    </row>
    <row r="1302" spans="1:27" x14ac:dyDescent="0.3">
      <c r="A1302" t="s">
        <v>19</v>
      </c>
      <c r="B1302">
        <v>0</v>
      </c>
      <c r="C1302">
        <v>0</v>
      </c>
      <c r="D1302">
        <v>0.05</v>
      </c>
      <c r="E1302" t="s">
        <v>0</v>
      </c>
      <c r="F1302">
        <v>17288.990000000002</v>
      </c>
      <c r="G1302">
        <v>0</v>
      </c>
      <c r="H1302">
        <v>1468.86</v>
      </c>
      <c r="I1302" s="52">
        <v>1</v>
      </c>
      <c r="J1302" s="59">
        <f>IF(Model_Time!$F1302="---","---",(Model_Time!$F1302/K1302)-1)</f>
        <v>0</v>
      </c>
      <c r="K1302" s="20">
        <f>IF(AND(Model_Time!$B1302=0,Model_Time!$C1302=0),Model_Time!$F1302,K1301)</f>
        <v>17288.990000000002</v>
      </c>
      <c r="N1302" s="71" t="s">
        <v>26</v>
      </c>
      <c r="O1302" s="61" t="s">
        <v>27</v>
      </c>
      <c r="P1302" s="128" t="s">
        <v>28</v>
      </c>
      <c r="Q1302" s="128"/>
      <c r="R1302" s="128"/>
      <c r="S1302" s="128"/>
      <c r="T1302" s="128" t="s">
        <v>29</v>
      </c>
      <c r="U1302" s="128"/>
      <c r="V1302" s="128"/>
      <c r="W1302" s="128"/>
      <c r="X1302" s="128" t="s">
        <v>30</v>
      </c>
      <c r="Y1302" s="128"/>
      <c r="Z1302" s="128"/>
      <c r="AA1302" s="128"/>
    </row>
    <row r="1303" spans="1:27" x14ac:dyDescent="0.3">
      <c r="A1303" t="s">
        <v>19</v>
      </c>
      <c r="B1303">
        <v>0</v>
      </c>
      <c r="C1303">
        <v>0</v>
      </c>
      <c r="D1303">
        <v>0.1</v>
      </c>
      <c r="E1303" t="s">
        <v>0</v>
      </c>
      <c r="F1303">
        <v>17288.990000000002</v>
      </c>
      <c r="G1303">
        <v>0</v>
      </c>
      <c r="H1303">
        <v>1273.5999999999999</v>
      </c>
      <c r="I1303" s="52">
        <v>1</v>
      </c>
      <c r="J1303" s="59">
        <f>IF(Model_Time!$F1303="---","---",(Model_Time!$F1303/K1303)-1)</f>
        <v>0</v>
      </c>
      <c r="K1303" s="20">
        <f>IF(AND(Model_Time!$B1303=0,Model_Time!$C1303=0),Model_Time!$F1303,K1302)</f>
        <v>17288.990000000002</v>
      </c>
      <c r="M1303" s="60" t="s">
        <v>9</v>
      </c>
      <c r="N1303" s="61" t="s">
        <v>10</v>
      </c>
      <c r="O1303" s="5">
        <v>0</v>
      </c>
      <c r="P1303" s="5">
        <v>5</v>
      </c>
      <c r="Q1303" s="5">
        <v>10</v>
      </c>
      <c r="R1303" s="5">
        <v>25</v>
      </c>
      <c r="S1303" s="5">
        <v>50</v>
      </c>
      <c r="T1303" s="5">
        <v>5</v>
      </c>
      <c r="U1303" s="5">
        <v>10</v>
      </c>
      <c r="V1303" s="5">
        <v>25</v>
      </c>
      <c r="W1303" s="5">
        <v>50</v>
      </c>
      <c r="X1303" s="5">
        <v>0</v>
      </c>
      <c r="Y1303" s="5">
        <v>10</v>
      </c>
      <c r="Z1303" s="5">
        <v>25</v>
      </c>
      <c r="AA1303" s="5">
        <v>50</v>
      </c>
    </row>
    <row r="1304" spans="1:27" x14ac:dyDescent="0.3">
      <c r="A1304" t="s">
        <v>19</v>
      </c>
      <c r="B1304">
        <v>0</v>
      </c>
      <c r="C1304">
        <v>0</v>
      </c>
      <c r="D1304">
        <v>0.15</v>
      </c>
      <c r="E1304" t="s">
        <v>0</v>
      </c>
      <c r="F1304">
        <v>17288.990000000002</v>
      </c>
      <c r="G1304">
        <v>0</v>
      </c>
      <c r="H1304">
        <v>1043.74</v>
      </c>
      <c r="I1304" s="52">
        <v>1</v>
      </c>
      <c r="J1304" s="59">
        <f>IF(Model_Time!$F1304="---","---",(Model_Time!$F1304/K1304)-1)</f>
        <v>0</v>
      </c>
      <c r="K1304" s="20">
        <f>IF(AND(Model_Time!$B1304=0,Model_Time!$C1304=0),Model_Time!$F1304,K1303)</f>
        <v>17288.990000000002</v>
      </c>
      <c r="M1304" s="62">
        <v>0.05</v>
      </c>
      <c r="N1304" s="72" t="s">
        <v>548</v>
      </c>
      <c r="O1304" s="43">
        <f>AVERAGEIFS($F$1302:$F$1353,$B$1302:$B$1353,O$1301,$C$1302:$C$1353,O$1303,$D$1302:$D$1353,$M1304)</f>
        <v>17288.990000000002</v>
      </c>
      <c r="P1304" s="43">
        <f t="shared" ref="P1304:AA1304" si="63">AVERAGEIFS($F$1302:$F$1353,$B$1302:$B$1353,P$1301,$C$1302:$C$1353,P$1303,$D$1302:$D$1353,$M1304)</f>
        <v>17629.560000000001</v>
      </c>
      <c r="Q1304" s="43">
        <f t="shared" si="63"/>
        <v>17629.560000000001</v>
      </c>
      <c r="R1304" s="43">
        <f t="shared" si="63"/>
        <v>17729.25</v>
      </c>
      <c r="S1304" s="43">
        <f t="shared" si="63"/>
        <v>17729.25</v>
      </c>
      <c r="T1304" s="43">
        <f t="shared" si="63"/>
        <v>17454.330000000002</v>
      </c>
      <c r="U1304" s="43">
        <f t="shared" si="63"/>
        <v>17505.189999999999</v>
      </c>
      <c r="V1304" s="43">
        <f t="shared" si="63"/>
        <v>17722.54</v>
      </c>
      <c r="W1304" s="43">
        <f t="shared" si="63"/>
        <v>17729.25</v>
      </c>
      <c r="X1304" s="43">
        <f t="shared" si="63"/>
        <v>18400.95</v>
      </c>
      <c r="Y1304" s="43">
        <f t="shared" si="63"/>
        <v>18400.95</v>
      </c>
      <c r="Z1304" s="43">
        <f t="shared" si="63"/>
        <v>18400.95</v>
      </c>
      <c r="AA1304" s="43">
        <f t="shared" si="63"/>
        <v>18400.95</v>
      </c>
    </row>
    <row r="1305" spans="1:27" x14ac:dyDescent="0.3">
      <c r="A1305" t="s">
        <v>19</v>
      </c>
      <c r="B1305">
        <v>0</v>
      </c>
      <c r="C1305">
        <v>0</v>
      </c>
      <c r="D1305">
        <v>0.2</v>
      </c>
      <c r="E1305" t="s">
        <v>0</v>
      </c>
      <c r="F1305">
        <v>17288.990000000002</v>
      </c>
      <c r="G1305">
        <v>0</v>
      </c>
      <c r="H1305">
        <v>1811.66</v>
      </c>
      <c r="I1305" s="52">
        <v>1</v>
      </c>
      <c r="J1305" s="59">
        <f>IF(Model_Time!$F1305="---","---",(Model_Time!$F1305/K1305)-1)</f>
        <v>0</v>
      </c>
      <c r="K1305" s="20">
        <f>IF(AND(Model_Time!$B1305=0,Model_Time!$C1305=0),Model_Time!$F1305,K1304)</f>
        <v>17288.990000000002</v>
      </c>
      <c r="M1305" s="62">
        <v>0.05</v>
      </c>
      <c r="N1305" s="72" t="s">
        <v>32</v>
      </c>
      <c r="O1305" s="17">
        <f t="shared" ref="O1305:AA1305" si="64">AVERAGEIFS($J$1302:$J$1353,$B$1302:$B$1353,O$1301,$C$1302:$C$1353,O$1303,$D$1302:$D$1353,$M1305)</f>
        <v>0</v>
      </c>
      <c r="P1305" s="17">
        <f t="shared" si="64"/>
        <v>1.9698663716041231E-2</v>
      </c>
      <c r="Q1305" s="17">
        <f t="shared" si="64"/>
        <v>1.9698663716041231E-2</v>
      </c>
      <c r="R1305" s="17">
        <f t="shared" si="64"/>
        <v>2.5464761099404765E-2</v>
      </c>
      <c r="S1305" s="17">
        <f t="shared" si="64"/>
        <v>2.5464761099404765E-2</v>
      </c>
      <c r="T1305" s="17">
        <f t="shared" si="64"/>
        <v>9.5633116798610196E-3</v>
      </c>
      <c r="U1305" s="17">
        <f t="shared" si="64"/>
        <v>1.250506825442077E-2</v>
      </c>
      <c r="V1305" s="17">
        <f t="shared" si="64"/>
        <v>2.5076652829344015E-2</v>
      </c>
      <c r="W1305" s="17">
        <f t="shared" si="64"/>
        <v>2.5464761099404765E-2</v>
      </c>
      <c r="X1305" s="17">
        <f t="shared" si="64"/>
        <v>6.4316076300581893E-2</v>
      </c>
      <c r="Y1305" s="17">
        <f t="shared" si="64"/>
        <v>6.4316076300581893E-2</v>
      </c>
      <c r="Z1305" s="17">
        <f t="shared" si="64"/>
        <v>6.4316076300581893E-2</v>
      </c>
      <c r="AA1305" s="17">
        <f t="shared" si="64"/>
        <v>6.4316076300581893E-2</v>
      </c>
    </row>
    <row r="1306" spans="1:27" x14ac:dyDescent="0.3">
      <c r="A1306" t="s">
        <v>19</v>
      </c>
      <c r="B1306">
        <v>1</v>
      </c>
      <c r="C1306">
        <v>5</v>
      </c>
      <c r="D1306">
        <v>0.05</v>
      </c>
      <c r="E1306" t="s">
        <v>0</v>
      </c>
      <c r="F1306">
        <v>17629.560000000001</v>
      </c>
      <c r="G1306">
        <v>0</v>
      </c>
      <c r="H1306">
        <v>2118.63</v>
      </c>
      <c r="I1306" s="52">
        <v>0.80700000000000005</v>
      </c>
      <c r="J1306" s="59">
        <f>IF(Model_Time!$F1306="---","---",(Model_Time!$F1306/K1306)-1)</f>
        <v>1.9698663716041231E-2</v>
      </c>
      <c r="K1306" s="20">
        <f>IF(AND(Model_Time!$B1306=0,Model_Time!$C1306=0),Model_Time!$F1306,K1305)</f>
        <v>17288.990000000002</v>
      </c>
      <c r="M1306" s="62">
        <v>0.05</v>
      </c>
      <c r="N1306" s="4" t="s">
        <v>5</v>
      </c>
      <c r="O1306" s="10">
        <f t="shared" ref="O1306:AA1306" si="65">AVERAGEIFS($I$1302:$I$1353,$B$1302:$B$1353,O$1301,$C$1302:$C$1353,O$1303,$D$1302:$D$1353,$M1306)</f>
        <v>1</v>
      </c>
      <c r="P1306" s="10">
        <f t="shared" si="65"/>
        <v>0.80700000000000005</v>
      </c>
      <c r="Q1306" s="10">
        <f t="shared" si="65"/>
        <v>0.80700000000000005</v>
      </c>
      <c r="R1306" s="10">
        <f t="shared" si="65"/>
        <v>0</v>
      </c>
      <c r="S1306" s="10">
        <f t="shared" si="65"/>
        <v>0</v>
      </c>
      <c r="T1306" s="10">
        <f t="shared" si="65"/>
        <v>1</v>
      </c>
      <c r="U1306" s="10">
        <f t="shared" si="65"/>
        <v>0.80200000000000005</v>
      </c>
      <c r="V1306" s="10">
        <f t="shared" si="65"/>
        <v>2.5999999999999999E-2</v>
      </c>
      <c r="W1306" s="10">
        <f t="shared" si="65"/>
        <v>0</v>
      </c>
      <c r="X1306" s="10">
        <f t="shared" si="65"/>
        <v>0</v>
      </c>
      <c r="Y1306" s="10">
        <f t="shared" si="65"/>
        <v>0</v>
      </c>
      <c r="Z1306" s="10">
        <f t="shared" si="65"/>
        <v>0</v>
      </c>
      <c r="AA1306" s="10">
        <f t="shared" si="65"/>
        <v>0</v>
      </c>
    </row>
    <row r="1307" spans="1:27" x14ac:dyDescent="0.3">
      <c r="A1307" t="s">
        <v>19</v>
      </c>
      <c r="B1307">
        <v>1</v>
      </c>
      <c r="C1307">
        <v>5</v>
      </c>
      <c r="D1307">
        <v>0.1</v>
      </c>
      <c r="E1307" t="s">
        <v>0</v>
      </c>
      <c r="F1307">
        <v>17941.810000000001</v>
      </c>
      <c r="G1307">
        <v>0</v>
      </c>
      <c r="H1307">
        <v>2199.2199999999998</v>
      </c>
      <c r="I1307" s="52">
        <v>0.55600000000000005</v>
      </c>
      <c r="J1307" s="59">
        <f>IF(Model_Time!$F1307="---","---",(Model_Time!$F1307/K1307)-1)</f>
        <v>3.7759290739366458E-2</v>
      </c>
      <c r="K1307" s="20">
        <f>IF(AND(Model_Time!$B1307=0,Model_Time!$C1307=0),Model_Time!$F1307,K1306)</f>
        <v>17288.990000000002</v>
      </c>
    </row>
    <row r="1308" spans="1:27" x14ac:dyDescent="0.3">
      <c r="A1308" t="s">
        <v>19</v>
      </c>
      <c r="B1308">
        <v>1</v>
      </c>
      <c r="C1308">
        <v>5</v>
      </c>
      <c r="D1308">
        <v>0.15</v>
      </c>
      <c r="E1308" t="s">
        <v>4</v>
      </c>
      <c r="F1308" t="s">
        <v>3</v>
      </c>
      <c r="G1308" t="s">
        <v>3</v>
      </c>
      <c r="H1308">
        <v>0.37</v>
      </c>
      <c r="J1308" s="59" t="str">
        <f>IF(Model_Time!$F1308="---","---",(Model_Time!$F1308/K1308)-1)</f>
        <v>---</v>
      </c>
      <c r="K1308" s="20">
        <f>IF(AND(Model_Time!$B1308=0,Model_Time!$C1308=0),Model_Time!$F1308,K1307)</f>
        <v>17288.990000000002</v>
      </c>
      <c r="N1308" s="53" t="s">
        <v>25</v>
      </c>
      <c r="O1308" s="54" t="s">
        <v>11</v>
      </c>
      <c r="P1308" s="54" t="s">
        <v>10</v>
      </c>
      <c r="Q1308" s="54" t="s">
        <v>9</v>
      </c>
      <c r="R1308" s="54" t="s">
        <v>8</v>
      </c>
      <c r="S1308" s="54" t="s">
        <v>7</v>
      </c>
      <c r="T1308" s="54" t="s">
        <v>12</v>
      </c>
      <c r="U1308" s="54" t="s">
        <v>6</v>
      </c>
      <c r="V1308" s="54" t="s">
        <v>5</v>
      </c>
    </row>
    <row r="1309" spans="1:27" x14ac:dyDescent="0.3">
      <c r="A1309" t="s">
        <v>19</v>
      </c>
      <c r="B1309">
        <v>1</v>
      </c>
      <c r="C1309">
        <v>5</v>
      </c>
      <c r="D1309">
        <v>0.2</v>
      </c>
      <c r="E1309" t="s">
        <v>4</v>
      </c>
      <c r="F1309" t="s">
        <v>3</v>
      </c>
      <c r="G1309" t="s">
        <v>3</v>
      </c>
      <c r="H1309">
        <v>0.4</v>
      </c>
      <c r="J1309" s="59" t="str">
        <f>IF(Model_Time!$F1309="---","---",(Model_Time!$F1309/K1309)-1)</f>
        <v>---</v>
      </c>
      <c r="K1309" s="20">
        <f>IF(AND(Model_Time!$B1309=0,Model_Time!$C1309=0),Model_Time!$F1309,K1308)</f>
        <v>17288.990000000002</v>
      </c>
      <c r="N1309" t="s">
        <v>534</v>
      </c>
      <c r="O1309">
        <v>0</v>
      </c>
      <c r="P1309">
        <v>0</v>
      </c>
      <c r="Q1309">
        <v>0.05</v>
      </c>
      <c r="R1309" t="s">
        <v>0</v>
      </c>
      <c r="S1309">
        <v>829</v>
      </c>
      <c r="T1309">
        <v>0</v>
      </c>
      <c r="U1309">
        <v>293.87</v>
      </c>
      <c r="V1309" s="52">
        <v>1</v>
      </c>
      <c r="W1309">
        <v>-10000</v>
      </c>
      <c r="X1309">
        <v>11736</v>
      </c>
      <c r="Y1309">
        <v>-10000</v>
      </c>
    </row>
    <row r="1310" spans="1:27" x14ac:dyDescent="0.3">
      <c r="A1310" t="s">
        <v>19</v>
      </c>
      <c r="B1310">
        <v>1</v>
      </c>
      <c r="C1310">
        <v>10</v>
      </c>
      <c r="D1310">
        <v>0.05</v>
      </c>
      <c r="E1310" t="s">
        <v>0</v>
      </c>
      <c r="F1310">
        <v>17629.560000000001</v>
      </c>
      <c r="G1310">
        <v>0</v>
      </c>
      <c r="H1310">
        <v>1181.0899999999999</v>
      </c>
      <c r="I1310" s="52">
        <v>0.80700000000000005</v>
      </c>
      <c r="J1310" s="59">
        <f>IF(Model_Time!$F1310="---","---",(Model_Time!$F1310/K1310)-1)</f>
        <v>1.9698663716041231E-2</v>
      </c>
      <c r="K1310" s="20">
        <f>IF(AND(Model_Time!$B1310=0,Model_Time!$C1310=0),Model_Time!$F1310,K1309)</f>
        <v>17288.990000000002</v>
      </c>
      <c r="N1310" t="s">
        <v>534</v>
      </c>
      <c r="O1310">
        <v>0</v>
      </c>
      <c r="P1310">
        <v>0</v>
      </c>
      <c r="Q1310">
        <v>0.1</v>
      </c>
      <c r="R1310" t="s">
        <v>0</v>
      </c>
      <c r="S1310">
        <v>829</v>
      </c>
      <c r="T1310">
        <v>0</v>
      </c>
      <c r="U1310">
        <v>305.36</v>
      </c>
      <c r="V1310" s="52">
        <v>1</v>
      </c>
      <c r="W1310">
        <v>-10000</v>
      </c>
      <c r="X1310">
        <v>11736</v>
      </c>
      <c r="Y1310">
        <v>-10000</v>
      </c>
    </row>
    <row r="1311" spans="1:27" x14ac:dyDescent="0.3">
      <c r="A1311" t="s">
        <v>19</v>
      </c>
      <c r="B1311">
        <v>1</v>
      </c>
      <c r="C1311">
        <v>10</v>
      </c>
      <c r="D1311">
        <v>0.1</v>
      </c>
      <c r="E1311" t="s">
        <v>0</v>
      </c>
      <c r="F1311">
        <v>17941.810000000001</v>
      </c>
      <c r="G1311">
        <v>0</v>
      </c>
      <c r="H1311">
        <v>1321.18</v>
      </c>
      <c r="I1311" s="52">
        <v>0.55600000000000005</v>
      </c>
      <c r="J1311" s="59">
        <f>IF(Model_Time!$F1311="---","---",(Model_Time!$F1311/K1311)-1)</f>
        <v>3.7759290739366458E-2</v>
      </c>
      <c r="K1311" s="20">
        <f>IF(AND(Model_Time!$B1311=0,Model_Time!$C1311=0),Model_Time!$F1311,K1310)</f>
        <v>17288.990000000002</v>
      </c>
      <c r="N1311" t="s">
        <v>534</v>
      </c>
      <c r="O1311">
        <v>0</v>
      </c>
      <c r="P1311">
        <v>0</v>
      </c>
      <c r="Q1311">
        <v>0.15</v>
      </c>
      <c r="R1311" t="s">
        <v>0</v>
      </c>
      <c r="S1311">
        <v>829</v>
      </c>
      <c r="T1311">
        <v>0</v>
      </c>
      <c r="U1311">
        <v>316.55</v>
      </c>
      <c r="V1311" s="52">
        <v>1</v>
      </c>
      <c r="W1311">
        <v>-10000</v>
      </c>
      <c r="X1311">
        <v>11736</v>
      </c>
      <c r="Y1311">
        <v>-10000</v>
      </c>
    </row>
    <row r="1312" spans="1:27" x14ac:dyDescent="0.3">
      <c r="A1312" t="s">
        <v>19</v>
      </c>
      <c r="B1312">
        <v>1</v>
      </c>
      <c r="C1312">
        <v>10</v>
      </c>
      <c r="D1312">
        <v>0.15</v>
      </c>
      <c r="E1312" t="s">
        <v>4</v>
      </c>
      <c r="F1312" t="s">
        <v>3</v>
      </c>
      <c r="G1312" t="s">
        <v>3</v>
      </c>
      <c r="H1312">
        <v>0.28999999999999998</v>
      </c>
      <c r="J1312" s="59" t="str">
        <f>IF(Model_Time!$F1312="---","---",(Model_Time!$F1312/K1312)-1)</f>
        <v>---</v>
      </c>
      <c r="K1312" s="20">
        <f>IF(AND(Model_Time!$B1312=0,Model_Time!$C1312=0),Model_Time!$F1312,K1311)</f>
        <v>17288.990000000002</v>
      </c>
      <c r="N1312" t="s">
        <v>534</v>
      </c>
      <c r="O1312">
        <v>0</v>
      </c>
      <c r="P1312">
        <v>0</v>
      </c>
      <c r="Q1312">
        <v>0.2</v>
      </c>
      <c r="R1312" t="s">
        <v>0</v>
      </c>
      <c r="S1312">
        <v>829</v>
      </c>
      <c r="T1312">
        <v>0</v>
      </c>
      <c r="U1312">
        <v>310.17</v>
      </c>
      <c r="V1312" s="52">
        <v>1</v>
      </c>
      <c r="W1312">
        <v>-10000</v>
      </c>
      <c r="X1312">
        <v>11736</v>
      </c>
      <c r="Y1312">
        <v>-10000</v>
      </c>
    </row>
    <row r="1313" spans="1:25" x14ac:dyDescent="0.3">
      <c r="A1313" t="s">
        <v>19</v>
      </c>
      <c r="B1313">
        <v>1</v>
      </c>
      <c r="C1313">
        <v>10</v>
      </c>
      <c r="D1313">
        <v>0.2</v>
      </c>
      <c r="E1313" t="s">
        <v>4</v>
      </c>
      <c r="F1313" t="s">
        <v>3</v>
      </c>
      <c r="G1313" t="s">
        <v>3</v>
      </c>
      <c r="H1313">
        <v>0.28000000000000003</v>
      </c>
      <c r="J1313" s="59" t="str">
        <f>IF(Model_Time!$F1313="---","---",(Model_Time!$F1313/K1313)-1)</f>
        <v>---</v>
      </c>
      <c r="K1313" s="20">
        <f>IF(AND(Model_Time!$B1313=0,Model_Time!$C1313=0),Model_Time!$F1313,K1312)</f>
        <v>17288.990000000002</v>
      </c>
      <c r="N1313" t="s">
        <v>534</v>
      </c>
      <c r="O1313">
        <v>1</v>
      </c>
      <c r="P1313">
        <v>5</v>
      </c>
      <c r="Q1313">
        <v>0.05</v>
      </c>
      <c r="R1313" t="s">
        <v>0</v>
      </c>
      <c r="S1313">
        <v>831</v>
      </c>
      <c r="T1313">
        <v>0</v>
      </c>
      <c r="U1313">
        <v>530.72</v>
      </c>
      <c r="V1313" s="52">
        <v>0.999</v>
      </c>
      <c r="W1313">
        <v>-10000</v>
      </c>
      <c r="X1313">
        <v>12004</v>
      </c>
      <c r="Y1313">
        <v>-10000</v>
      </c>
    </row>
    <row r="1314" spans="1:25" x14ac:dyDescent="0.3">
      <c r="A1314" t="s">
        <v>19</v>
      </c>
      <c r="B1314">
        <v>1</v>
      </c>
      <c r="C1314">
        <v>25</v>
      </c>
      <c r="D1314">
        <v>0.05</v>
      </c>
      <c r="E1314" t="s">
        <v>0</v>
      </c>
      <c r="F1314">
        <v>17729.25</v>
      </c>
      <c r="G1314">
        <v>0</v>
      </c>
      <c r="H1314">
        <v>1438.31</v>
      </c>
      <c r="I1314" s="52">
        <v>0</v>
      </c>
      <c r="J1314" s="59">
        <f>IF(Model_Time!$F1314="---","---",(Model_Time!$F1314/K1314)-1)</f>
        <v>2.5464761099404765E-2</v>
      </c>
      <c r="K1314" s="20">
        <f>IF(AND(Model_Time!$B1314=0,Model_Time!$C1314=0),Model_Time!$F1314,K1313)</f>
        <v>17288.990000000002</v>
      </c>
      <c r="N1314" t="s">
        <v>534</v>
      </c>
      <c r="O1314">
        <v>1</v>
      </c>
      <c r="P1314">
        <v>5</v>
      </c>
      <c r="Q1314">
        <v>0.1</v>
      </c>
      <c r="R1314" t="s">
        <v>0</v>
      </c>
      <c r="S1314">
        <v>831</v>
      </c>
      <c r="T1314">
        <v>0</v>
      </c>
      <c r="U1314">
        <v>541.6</v>
      </c>
      <c r="V1314" s="52">
        <v>1</v>
      </c>
      <c r="W1314">
        <v>-10000</v>
      </c>
      <c r="X1314">
        <v>11769</v>
      </c>
      <c r="Y1314">
        <v>-10000</v>
      </c>
    </row>
    <row r="1315" spans="1:25" x14ac:dyDescent="0.3">
      <c r="A1315" t="s">
        <v>19</v>
      </c>
      <c r="B1315">
        <v>1</v>
      </c>
      <c r="C1315">
        <v>25</v>
      </c>
      <c r="D1315">
        <v>0.1</v>
      </c>
      <c r="E1315" t="s">
        <v>0</v>
      </c>
      <c r="F1315">
        <v>17969.810000000001</v>
      </c>
      <c r="G1315">
        <v>0</v>
      </c>
      <c r="H1315">
        <v>1741.17</v>
      </c>
      <c r="I1315" s="52">
        <v>0.502</v>
      </c>
      <c r="J1315" s="59">
        <f>IF(Model_Time!$F1315="---","---",(Model_Time!$F1315/K1315)-1)</f>
        <v>3.9378818542899152E-2</v>
      </c>
      <c r="K1315" s="20">
        <f>IF(AND(Model_Time!$B1315=0,Model_Time!$C1315=0),Model_Time!$F1315,K1314)</f>
        <v>17288.990000000002</v>
      </c>
      <c r="N1315" t="s">
        <v>534</v>
      </c>
      <c r="O1315">
        <v>1</v>
      </c>
      <c r="P1315">
        <v>5</v>
      </c>
      <c r="Q1315">
        <v>0.15</v>
      </c>
      <c r="R1315" t="s">
        <v>0</v>
      </c>
      <c r="S1315">
        <v>842</v>
      </c>
      <c r="T1315">
        <v>0</v>
      </c>
      <c r="U1315">
        <v>589.85</v>
      </c>
      <c r="V1315" s="52">
        <v>1</v>
      </c>
      <c r="W1315">
        <v>-10000</v>
      </c>
      <c r="X1315">
        <v>11769</v>
      </c>
      <c r="Y1315">
        <v>-10000</v>
      </c>
    </row>
    <row r="1316" spans="1:25" x14ac:dyDescent="0.3">
      <c r="A1316" t="s">
        <v>19</v>
      </c>
      <c r="B1316">
        <v>1</v>
      </c>
      <c r="C1316">
        <v>25</v>
      </c>
      <c r="D1316">
        <v>0.15</v>
      </c>
      <c r="E1316" t="s">
        <v>4</v>
      </c>
      <c r="F1316" t="s">
        <v>3</v>
      </c>
      <c r="G1316" t="s">
        <v>3</v>
      </c>
      <c r="H1316">
        <v>0.33</v>
      </c>
      <c r="J1316" s="59" t="str">
        <f>IF(Model_Time!$F1316="---","---",(Model_Time!$F1316/K1316)-1)</f>
        <v>---</v>
      </c>
      <c r="K1316" s="20">
        <f>IF(AND(Model_Time!$B1316=0,Model_Time!$C1316=0),Model_Time!$F1316,K1315)</f>
        <v>17288.990000000002</v>
      </c>
      <c r="N1316" t="s">
        <v>534</v>
      </c>
      <c r="O1316">
        <v>1</v>
      </c>
      <c r="P1316">
        <v>5</v>
      </c>
      <c r="Q1316">
        <v>0.2</v>
      </c>
      <c r="R1316" t="s">
        <v>0</v>
      </c>
      <c r="S1316">
        <v>849</v>
      </c>
      <c r="T1316">
        <v>0</v>
      </c>
      <c r="U1316">
        <v>1130.94</v>
      </c>
      <c r="V1316" s="52">
        <v>1</v>
      </c>
      <c r="W1316">
        <v>-10000</v>
      </c>
      <c r="X1316">
        <v>11750</v>
      </c>
      <c r="Y1316">
        <v>-10000</v>
      </c>
    </row>
    <row r="1317" spans="1:25" x14ac:dyDescent="0.3">
      <c r="A1317" t="s">
        <v>19</v>
      </c>
      <c r="B1317">
        <v>1</v>
      </c>
      <c r="C1317">
        <v>25</v>
      </c>
      <c r="D1317">
        <v>0.2</v>
      </c>
      <c r="E1317" t="s">
        <v>4</v>
      </c>
      <c r="F1317" t="s">
        <v>3</v>
      </c>
      <c r="G1317" t="s">
        <v>3</v>
      </c>
      <c r="H1317">
        <v>0.42</v>
      </c>
      <c r="J1317" s="59" t="str">
        <f>IF(Model_Time!$F1317="---","---",(Model_Time!$F1317/K1317)-1)</f>
        <v>---</v>
      </c>
      <c r="K1317" s="20">
        <f>IF(AND(Model_Time!$B1317=0,Model_Time!$C1317=0),Model_Time!$F1317,K1316)</f>
        <v>17288.990000000002</v>
      </c>
      <c r="N1317" t="s">
        <v>534</v>
      </c>
      <c r="O1317">
        <v>1</v>
      </c>
      <c r="P1317">
        <v>10</v>
      </c>
      <c r="Q1317">
        <v>0.05</v>
      </c>
      <c r="R1317" t="s">
        <v>0</v>
      </c>
      <c r="S1317">
        <v>831</v>
      </c>
      <c r="T1317">
        <v>0</v>
      </c>
      <c r="U1317">
        <v>516.52</v>
      </c>
      <c r="V1317" s="52">
        <v>0.999</v>
      </c>
      <c r="W1317">
        <v>-10000</v>
      </c>
      <c r="X1317">
        <v>12039</v>
      </c>
      <c r="Y1317">
        <v>-10000</v>
      </c>
    </row>
    <row r="1318" spans="1:25" x14ac:dyDescent="0.3">
      <c r="A1318" t="s">
        <v>19</v>
      </c>
      <c r="B1318">
        <v>1</v>
      </c>
      <c r="C1318">
        <v>50</v>
      </c>
      <c r="D1318">
        <v>0.05</v>
      </c>
      <c r="E1318" t="s">
        <v>0</v>
      </c>
      <c r="F1318">
        <v>17729.25</v>
      </c>
      <c r="G1318">
        <v>0</v>
      </c>
      <c r="H1318">
        <v>1067.48</v>
      </c>
      <c r="I1318" s="52">
        <v>0</v>
      </c>
      <c r="J1318" s="59">
        <f>IF(Model_Time!$F1318="---","---",(Model_Time!$F1318/K1318)-1)</f>
        <v>2.5464761099404765E-2</v>
      </c>
      <c r="K1318" s="20">
        <f>IF(AND(Model_Time!$B1318=0,Model_Time!$C1318=0),Model_Time!$F1318,K1317)</f>
        <v>17288.990000000002</v>
      </c>
      <c r="N1318" t="s">
        <v>534</v>
      </c>
      <c r="O1318">
        <v>1</v>
      </c>
      <c r="P1318">
        <v>10</v>
      </c>
      <c r="Q1318">
        <v>0.1</v>
      </c>
      <c r="R1318" t="s">
        <v>0</v>
      </c>
      <c r="S1318">
        <v>831</v>
      </c>
      <c r="T1318">
        <v>0</v>
      </c>
      <c r="U1318">
        <v>612.28</v>
      </c>
      <c r="V1318" s="52">
        <v>1</v>
      </c>
      <c r="W1318">
        <v>-10000</v>
      </c>
      <c r="X1318">
        <v>11769</v>
      </c>
      <c r="Y1318">
        <v>-10000</v>
      </c>
    </row>
    <row r="1319" spans="1:25" x14ac:dyDescent="0.3">
      <c r="A1319" t="s">
        <v>19</v>
      </c>
      <c r="B1319">
        <v>1</v>
      </c>
      <c r="C1319">
        <v>50</v>
      </c>
      <c r="D1319">
        <v>0.1</v>
      </c>
      <c r="E1319" t="s">
        <v>1</v>
      </c>
      <c r="F1319">
        <v>19047.830000000002</v>
      </c>
      <c r="G1319">
        <v>5.79</v>
      </c>
      <c r="H1319">
        <v>3601.06</v>
      </c>
      <c r="I1319" s="52">
        <v>0</v>
      </c>
      <c r="J1319" s="59">
        <f>IF(Model_Time!$F1319="---","---",(Model_Time!$F1319/K1319)-1)</f>
        <v>0.10173179578448477</v>
      </c>
      <c r="K1319" s="20">
        <f>IF(AND(Model_Time!$B1319=0,Model_Time!$C1319=0),Model_Time!$F1319,K1318)</f>
        <v>17288.990000000002</v>
      </c>
      <c r="N1319" t="s">
        <v>534</v>
      </c>
      <c r="O1319">
        <v>1</v>
      </c>
      <c r="P1319">
        <v>10</v>
      </c>
      <c r="Q1319">
        <v>0.15</v>
      </c>
      <c r="R1319" t="s">
        <v>0</v>
      </c>
      <c r="S1319">
        <v>842</v>
      </c>
      <c r="T1319">
        <v>0</v>
      </c>
      <c r="U1319">
        <v>641.39</v>
      </c>
      <c r="V1319" s="52">
        <v>1</v>
      </c>
      <c r="W1319">
        <v>-10000</v>
      </c>
      <c r="X1319">
        <v>11769</v>
      </c>
      <c r="Y1319">
        <v>-10000</v>
      </c>
    </row>
    <row r="1320" spans="1:25" x14ac:dyDescent="0.3">
      <c r="A1320" t="s">
        <v>19</v>
      </c>
      <c r="B1320">
        <v>1</v>
      </c>
      <c r="C1320">
        <v>50</v>
      </c>
      <c r="D1320">
        <v>0.15</v>
      </c>
      <c r="E1320" t="s">
        <v>4</v>
      </c>
      <c r="F1320" t="s">
        <v>3</v>
      </c>
      <c r="G1320" t="s">
        <v>3</v>
      </c>
      <c r="H1320">
        <v>0.35</v>
      </c>
      <c r="J1320" s="59" t="str">
        <f>IF(Model_Time!$F1320="---","---",(Model_Time!$F1320/K1320)-1)</f>
        <v>---</v>
      </c>
      <c r="K1320" s="20">
        <f>IF(AND(Model_Time!$B1320=0,Model_Time!$C1320=0),Model_Time!$F1320,K1319)</f>
        <v>17288.990000000002</v>
      </c>
      <c r="N1320" t="s">
        <v>534</v>
      </c>
      <c r="O1320">
        <v>1</v>
      </c>
      <c r="P1320">
        <v>10</v>
      </c>
      <c r="Q1320">
        <v>0.2</v>
      </c>
      <c r="R1320" t="s">
        <v>0</v>
      </c>
      <c r="S1320">
        <v>849</v>
      </c>
      <c r="T1320">
        <v>0</v>
      </c>
      <c r="U1320">
        <v>1114.25</v>
      </c>
      <c r="V1320" s="52">
        <v>1</v>
      </c>
      <c r="W1320">
        <v>-10000</v>
      </c>
      <c r="X1320">
        <v>11750</v>
      </c>
      <c r="Y1320">
        <v>-10000</v>
      </c>
    </row>
    <row r="1321" spans="1:25" x14ac:dyDescent="0.3">
      <c r="A1321" t="s">
        <v>19</v>
      </c>
      <c r="B1321">
        <v>1</v>
      </c>
      <c r="C1321">
        <v>50</v>
      </c>
      <c r="D1321">
        <v>0.2</v>
      </c>
      <c r="E1321" t="s">
        <v>4</v>
      </c>
      <c r="F1321" t="s">
        <v>3</v>
      </c>
      <c r="G1321" t="s">
        <v>3</v>
      </c>
      <c r="H1321">
        <v>0.38</v>
      </c>
      <c r="J1321" s="59" t="str">
        <f>IF(Model_Time!$F1321="---","---",(Model_Time!$F1321/K1321)-1)</f>
        <v>---</v>
      </c>
      <c r="K1321" s="20">
        <f>IF(AND(Model_Time!$B1321=0,Model_Time!$C1321=0),Model_Time!$F1321,K1320)</f>
        <v>17288.990000000002</v>
      </c>
      <c r="N1321" t="s">
        <v>534</v>
      </c>
      <c r="O1321">
        <v>1</v>
      </c>
      <c r="P1321">
        <v>25</v>
      </c>
      <c r="Q1321">
        <v>0.05</v>
      </c>
      <c r="R1321" t="s">
        <v>0</v>
      </c>
      <c r="S1321">
        <v>842</v>
      </c>
      <c r="T1321">
        <v>0</v>
      </c>
      <c r="U1321">
        <v>1160.6199999999999</v>
      </c>
      <c r="V1321" s="52">
        <v>0.501</v>
      </c>
      <c r="W1321">
        <v>21.7</v>
      </c>
      <c r="X1321">
        <v>11769</v>
      </c>
      <c r="Y1321">
        <v>12129.38</v>
      </c>
    </row>
    <row r="1322" spans="1:25" x14ac:dyDescent="0.3">
      <c r="A1322" t="s">
        <v>19</v>
      </c>
      <c r="B1322">
        <v>2</v>
      </c>
      <c r="C1322">
        <v>5</v>
      </c>
      <c r="D1322">
        <v>0.05</v>
      </c>
      <c r="E1322" t="s">
        <v>0</v>
      </c>
      <c r="F1322">
        <v>17454.330000000002</v>
      </c>
      <c r="G1322">
        <v>0</v>
      </c>
      <c r="H1322">
        <v>1935.89</v>
      </c>
      <c r="I1322" s="52">
        <v>1</v>
      </c>
      <c r="J1322" s="59">
        <f>IF(Model_Time!$F1322="---","---",(Model_Time!$F1322/K1322)-1)</f>
        <v>9.5633116798610196E-3</v>
      </c>
      <c r="K1322" s="20">
        <f>IF(AND(Model_Time!$B1322=0,Model_Time!$C1322=0),Model_Time!$F1322,K1321)</f>
        <v>17288.990000000002</v>
      </c>
      <c r="N1322" t="s">
        <v>534</v>
      </c>
      <c r="O1322">
        <v>1</v>
      </c>
      <c r="P1322">
        <v>25</v>
      </c>
      <c r="Q1322">
        <v>0.1</v>
      </c>
      <c r="R1322" t="s">
        <v>1</v>
      </c>
      <c r="S1322">
        <v>917</v>
      </c>
      <c r="T1322">
        <v>4.51</v>
      </c>
      <c r="U1322">
        <v>3600.25</v>
      </c>
      <c r="V1322" s="52">
        <v>0.998</v>
      </c>
      <c r="W1322">
        <v>46.17</v>
      </c>
      <c r="X1322">
        <v>12671</v>
      </c>
      <c r="Y1322">
        <v>13412.56</v>
      </c>
    </row>
    <row r="1323" spans="1:25" x14ac:dyDescent="0.3">
      <c r="A1323" t="s">
        <v>19</v>
      </c>
      <c r="B1323">
        <v>2</v>
      </c>
      <c r="C1323">
        <v>5</v>
      </c>
      <c r="D1323">
        <v>0.1</v>
      </c>
      <c r="E1323" t="s">
        <v>1</v>
      </c>
      <c r="F1323">
        <v>17511.900000000001</v>
      </c>
      <c r="G1323">
        <v>0.83</v>
      </c>
      <c r="H1323">
        <v>3622.97</v>
      </c>
      <c r="I1323" s="52">
        <v>1</v>
      </c>
      <c r="J1323" s="59">
        <f>IF(Model_Time!$F1323="---","---",(Model_Time!$F1323/K1323)-1)</f>
        <v>1.2893176524481742E-2</v>
      </c>
      <c r="K1323" s="20">
        <f>IF(AND(Model_Time!$B1323=0,Model_Time!$C1323=0),Model_Time!$F1323,K1322)</f>
        <v>17288.990000000002</v>
      </c>
      <c r="N1323" t="s">
        <v>534</v>
      </c>
      <c r="O1323">
        <v>1</v>
      </c>
      <c r="P1323">
        <v>25</v>
      </c>
      <c r="Q1323">
        <v>0.15</v>
      </c>
      <c r="R1323" t="s">
        <v>2</v>
      </c>
      <c r="S1323" t="s">
        <v>3</v>
      </c>
      <c r="T1323" t="s">
        <v>3</v>
      </c>
      <c r="U1323">
        <v>3600.19</v>
      </c>
    </row>
    <row r="1324" spans="1:25" x14ac:dyDescent="0.3">
      <c r="A1324" t="s">
        <v>19</v>
      </c>
      <c r="B1324">
        <v>2</v>
      </c>
      <c r="C1324">
        <v>5</v>
      </c>
      <c r="D1324">
        <v>0.15</v>
      </c>
      <c r="E1324" t="s">
        <v>0</v>
      </c>
      <c r="F1324">
        <v>17512.87</v>
      </c>
      <c r="G1324">
        <v>0</v>
      </c>
      <c r="H1324">
        <v>1611.24</v>
      </c>
      <c r="I1324" s="52">
        <v>1</v>
      </c>
      <c r="J1324" s="59">
        <f>IF(Model_Time!$F1324="---","---",(Model_Time!$F1324/K1324)-1)</f>
        <v>1.2949281594818229E-2</v>
      </c>
      <c r="K1324" s="20">
        <f>IF(AND(Model_Time!$B1324=0,Model_Time!$C1324=0),Model_Time!$F1324,K1323)</f>
        <v>17288.990000000002</v>
      </c>
      <c r="N1324" t="s">
        <v>534</v>
      </c>
      <c r="O1324">
        <v>1</v>
      </c>
      <c r="P1324">
        <v>25</v>
      </c>
      <c r="Q1324">
        <v>0.2</v>
      </c>
      <c r="R1324" t="s">
        <v>2</v>
      </c>
      <c r="S1324" t="s">
        <v>3</v>
      </c>
      <c r="T1324" t="s">
        <v>3</v>
      </c>
      <c r="U1324">
        <v>3600.21</v>
      </c>
    </row>
    <row r="1325" spans="1:25" x14ac:dyDescent="0.3">
      <c r="A1325" t="s">
        <v>19</v>
      </c>
      <c r="B1325">
        <v>2</v>
      </c>
      <c r="C1325">
        <v>5</v>
      </c>
      <c r="D1325">
        <v>0.2</v>
      </c>
      <c r="E1325" t="s">
        <v>0</v>
      </c>
      <c r="F1325">
        <v>17722.54</v>
      </c>
      <c r="G1325">
        <v>0</v>
      </c>
      <c r="H1325">
        <v>2691.25</v>
      </c>
      <c r="I1325" s="52">
        <v>1</v>
      </c>
      <c r="J1325" s="59">
        <f>IF(Model_Time!$F1325="---","---",(Model_Time!$F1325/K1325)-1)</f>
        <v>2.5076652829344015E-2</v>
      </c>
      <c r="K1325" s="20">
        <f>IF(AND(Model_Time!$B1325=0,Model_Time!$C1325=0),Model_Time!$F1325,K1324)</f>
        <v>17288.990000000002</v>
      </c>
      <c r="N1325" t="s">
        <v>534</v>
      </c>
      <c r="O1325">
        <v>1</v>
      </c>
      <c r="P1325">
        <v>50</v>
      </c>
      <c r="Q1325">
        <v>0.05</v>
      </c>
      <c r="R1325" t="s">
        <v>0</v>
      </c>
      <c r="S1325">
        <v>856</v>
      </c>
      <c r="T1325">
        <v>0</v>
      </c>
      <c r="U1325">
        <v>994.54</v>
      </c>
      <c r="V1325" s="52">
        <v>3.7999999999999999E-2</v>
      </c>
      <c r="W1325">
        <v>23.27</v>
      </c>
      <c r="X1325">
        <v>11993</v>
      </c>
      <c r="Y1325">
        <v>12361.62</v>
      </c>
    </row>
    <row r="1326" spans="1:25" x14ac:dyDescent="0.3">
      <c r="A1326" t="s">
        <v>19</v>
      </c>
      <c r="B1326">
        <v>2</v>
      </c>
      <c r="C1326">
        <v>10</v>
      </c>
      <c r="D1326">
        <v>0.05</v>
      </c>
      <c r="E1326" t="s">
        <v>0</v>
      </c>
      <c r="F1326">
        <v>17505.189999999999</v>
      </c>
      <c r="G1326">
        <v>0</v>
      </c>
      <c r="H1326">
        <v>1161.51</v>
      </c>
      <c r="I1326" s="52">
        <v>0.80200000000000005</v>
      </c>
      <c r="J1326" s="59">
        <f>IF(Model_Time!$F1326="---","---",(Model_Time!$F1326/K1326)-1)</f>
        <v>1.250506825442077E-2</v>
      </c>
      <c r="K1326" s="20">
        <f>IF(AND(Model_Time!$B1326=0,Model_Time!$C1326=0),Model_Time!$F1326,K1325)</f>
        <v>17288.990000000002</v>
      </c>
      <c r="N1326" t="s">
        <v>534</v>
      </c>
      <c r="O1326">
        <v>1</v>
      </c>
      <c r="P1326">
        <v>50</v>
      </c>
      <c r="Q1326">
        <v>0.1</v>
      </c>
      <c r="R1326" t="s">
        <v>2</v>
      </c>
      <c r="S1326" t="s">
        <v>3</v>
      </c>
      <c r="T1326" t="s">
        <v>3</v>
      </c>
      <c r="U1326">
        <v>3600.06</v>
      </c>
    </row>
    <row r="1327" spans="1:25" x14ac:dyDescent="0.3">
      <c r="A1327" t="s">
        <v>19</v>
      </c>
      <c r="B1327">
        <v>2</v>
      </c>
      <c r="C1327">
        <v>10</v>
      </c>
      <c r="D1327">
        <v>0.1</v>
      </c>
      <c r="E1327" t="s">
        <v>0</v>
      </c>
      <c r="F1327">
        <v>17598.18</v>
      </c>
      <c r="G1327">
        <v>0</v>
      </c>
      <c r="H1327">
        <v>2173.44</v>
      </c>
      <c r="I1327" s="52">
        <v>0.90300000000000002</v>
      </c>
      <c r="J1327" s="59">
        <f>IF(Model_Time!$F1327="---","---",(Model_Time!$F1327/K1327)-1)</f>
        <v>1.7883635770510553E-2</v>
      </c>
      <c r="K1327" s="20">
        <f>IF(AND(Model_Time!$B1327=0,Model_Time!$C1327=0),Model_Time!$F1327,K1326)</f>
        <v>17288.990000000002</v>
      </c>
      <c r="N1327" t="s">
        <v>534</v>
      </c>
      <c r="O1327">
        <v>1</v>
      </c>
      <c r="P1327">
        <v>50</v>
      </c>
      <c r="Q1327">
        <v>0.15</v>
      </c>
      <c r="R1327" t="s">
        <v>2</v>
      </c>
      <c r="S1327" t="s">
        <v>3</v>
      </c>
      <c r="T1327" t="s">
        <v>3</v>
      </c>
      <c r="U1327">
        <v>3600.04</v>
      </c>
    </row>
    <row r="1328" spans="1:25" x14ac:dyDescent="0.3">
      <c r="A1328" t="s">
        <v>19</v>
      </c>
      <c r="B1328">
        <v>2</v>
      </c>
      <c r="C1328">
        <v>10</v>
      </c>
      <c r="D1328">
        <v>0.15</v>
      </c>
      <c r="E1328" t="s">
        <v>0</v>
      </c>
      <c r="F1328">
        <v>17930.009999999998</v>
      </c>
      <c r="G1328">
        <v>0</v>
      </c>
      <c r="H1328">
        <v>1221.7</v>
      </c>
      <c r="I1328" s="52">
        <v>0.999</v>
      </c>
      <c r="J1328" s="59">
        <f>IF(Model_Time!$F1328="---","---",(Model_Time!$F1328/K1328)-1)</f>
        <v>3.7076775450734623E-2</v>
      </c>
      <c r="K1328" s="20">
        <f>IF(AND(Model_Time!$B1328=0,Model_Time!$C1328=0),Model_Time!$F1328,K1327)</f>
        <v>17288.990000000002</v>
      </c>
      <c r="N1328" t="s">
        <v>534</v>
      </c>
      <c r="O1328">
        <v>1</v>
      </c>
      <c r="P1328">
        <v>50</v>
      </c>
      <c r="Q1328">
        <v>0.2</v>
      </c>
      <c r="R1328" t="s">
        <v>2</v>
      </c>
      <c r="S1328" t="s">
        <v>3</v>
      </c>
      <c r="T1328" t="s">
        <v>3</v>
      </c>
      <c r="U1328">
        <v>3600.07</v>
      </c>
    </row>
    <row r="1329" spans="1:25" x14ac:dyDescent="0.3">
      <c r="A1329" t="s">
        <v>19</v>
      </c>
      <c r="B1329">
        <v>2</v>
      </c>
      <c r="C1329">
        <v>10</v>
      </c>
      <c r="D1329">
        <v>0.2</v>
      </c>
      <c r="E1329" t="s">
        <v>0</v>
      </c>
      <c r="F1329">
        <v>18249.080000000002</v>
      </c>
      <c r="G1329">
        <v>0</v>
      </c>
      <c r="H1329">
        <v>2323.63</v>
      </c>
      <c r="I1329" s="52">
        <v>0.999</v>
      </c>
      <c r="J1329" s="59">
        <f>IF(Model_Time!$F1329="---","---",(Model_Time!$F1329/K1329)-1)</f>
        <v>5.5531873174777813E-2</v>
      </c>
      <c r="K1329" s="20">
        <f>IF(AND(Model_Time!$B1329=0,Model_Time!$C1329=0),Model_Time!$F1329,K1328)</f>
        <v>17288.990000000002</v>
      </c>
      <c r="N1329" t="s">
        <v>534</v>
      </c>
      <c r="O1329">
        <v>2</v>
      </c>
      <c r="P1329">
        <v>5</v>
      </c>
      <c r="Q1329">
        <v>0.05</v>
      </c>
      <c r="R1329" t="s">
        <v>0</v>
      </c>
      <c r="S1329">
        <v>831</v>
      </c>
      <c r="T1329">
        <v>0</v>
      </c>
      <c r="U1329">
        <v>420.42</v>
      </c>
      <c r="V1329" s="52">
        <v>0.999</v>
      </c>
      <c r="W1329">
        <v>-10000</v>
      </c>
      <c r="X1329">
        <v>12042</v>
      </c>
      <c r="Y1329">
        <v>-10000</v>
      </c>
    </row>
    <row r="1330" spans="1:25" x14ac:dyDescent="0.3">
      <c r="A1330" t="s">
        <v>19</v>
      </c>
      <c r="B1330">
        <v>2</v>
      </c>
      <c r="C1330">
        <v>25</v>
      </c>
      <c r="D1330">
        <v>0.05</v>
      </c>
      <c r="E1330" t="s">
        <v>0</v>
      </c>
      <c r="F1330">
        <v>17722.54</v>
      </c>
      <c r="G1330">
        <v>0</v>
      </c>
      <c r="H1330">
        <v>1114.53</v>
      </c>
      <c r="I1330" s="52">
        <v>2.5999999999999999E-2</v>
      </c>
      <c r="J1330" s="59">
        <f>IF(Model_Time!$F1330="---","---",(Model_Time!$F1330/K1330)-1)</f>
        <v>2.5076652829344015E-2</v>
      </c>
      <c r="K1330" s="20">
        <f>IF(AND(Model_Time!$B1330=0,Model_Time!$C1330=0),Model_Time!$F1330,K1329)</f>
        <v>17288.990000000002</v>
      </c>
      <c r="N1330" t="s">
        <v>534</v>
      </c>
      <c r="O1330">
        <v>2</v>
      </c>
      <c r="P1330">
        <v>5</v>
      </c>
      <c r="Q1330">
        <v>0.1</v>
      </c>
      <c r="R1330" t="s">
        <v>0</v>
      </c>
      <c r="S1330">
        <v>834</v>
      </c>
      <c r="T1330">
        <v>0</v>
      </c>
      <c r="U1330">
        <v>359.64</v>
      </c>
      <c r="V1330" s="52">
        <v>1</v>
      </c>
      <c r="W1330">
        <v>-10000</v>
      </c>
      <c r="X1330">
        <v>11769</v>
      </c>
      <c r="Y1330">
        <v>-10000</v>
      </c>
    </row>
    <row r="1331" spans="1:25" x14ac:dyDescent="0.3">
      <c r="A1331" t="s">
        <v>19</v>
      </c>
      <c r="B1331">
        <v>2</v>
      </c>
      <c r="C1331">
        <v>25</v>
      </c>
      <c r="D1331">
        <v>0.1</v>
      </c>
      <c r="E1331" t="s">
        <v>0</v>
      </c>
      <c r="F1331">
        <v>18313.439999999999</v>
      </c>
      <c r="G1331">
        <v>0</v>
      </c>
      <c r="H1331">
        <v>2895.23</v>
      </c>
      <c r="I1331" s="52">
        <v>0.16700000000000001</v>
      </c>
      <c r="J1331" s="59">
        <f>IF(Model_Time!$F1331="---","---",(Model_Time!$F1331/K1331)-1)</f>
        <v>5.9254473511755057E-2</v>
      </c>
      <c r="K1331" s="20">
        <f>IF(AND(Model_Time!$B1331=0,Model_Time!$C1331=0),Model_Time!$F1331,K1330)</f>
        <v>17288.990000000002</v>
      </c>
      <c r="N1331" t="s">
        <v>534</v>
      </c>
      <c r="O1331">
        <v>2</v>
      </c>
      <c r="P1331">
        <v>5</v>
      </c>
      <c r="Q1331">
        <v>0.15</v>
      </c>
      <c r="R1331" t="s">
        <v>0</v>
      </c>
      <c r="S1331">
        <v>839</v>
      </c>
      <c r="T1331">
        <v>0</v>
      </c>
      <c r="U1331">
        <v>681.39</v>
      </c>
      <c r="V1331" s="52">
        <v>1</v>
      </c>
      <c r="W1331">
        <v>-10000</v>
      </c>
      <c r="X1331">
        <v>11966</v>
      </c>
      <c r="Y1331">
        <v>-10000</v>
      </c>
    </row>
    <row r="1332" spans="1:25" x14ac:dyDescent="0.3">
      <c r="A1332" t="s">
        <v>19</v>
      </c>
      <c r="B1332">
        <v>2</v>
      </c>
      <c r="C1332">
        <v>25</v>
      </c>
      <c r="D1332">
        <v>0.15</v>
      </c>
      <c r="E1332" t="s">
        <v>4</v>
      </c>
      <c r="F1332" t="s">
        <v>3</v>
      </c>
      <c r="G1332" t="s">
        <v>3</v>
      </c>
      <c r="H1332">
        <v>0.27</v>
      </c>
      <c r="J1332" s="59" t="str">
        <f>IF(Model_Time!$F1332="---","---",(Model_Time!$F1332/K1332)-1)</f>
        <v>---</v>
      </c>
      <c r="K1332" s="20">
        <f>IF(AND(Model_Time!$B1332=0,Model_Time!$C1332=0),Model_Time!$F1332,K1331)</f>
        <v>17288.990000000002</v>
      </c>
      <c r="N1332" t="s">
        <v>534</v>
      </c>
      <c r="O1332">
        <v>2</v>
      </c>
      <c r="P1332">
        <v>5</v>
      </c>
      <c r="Q1332">
        <v>0.2</v>
      </c>
      <c r="R1332" t="s">
        <v>0</v>
      </c>
      <c r="S1332">
        <v>841</v>
      </c>
      <c r="T1332">
        <v>0</v>
      </c>
      <c r="U1332">
        <v>318.45999999999998</v>
      </c>
      <c r="V1332" s="52">
        <v>1</v>
      </c>
      <c r="W1332">
        <v>-10000</v>
      </c>
      <c r="X1332">
        <v>11961</v>
      </c>
      <c r="Y1332">
        <v>-10000</v>
      </c>
    </row>
    <row r="1333" spans="1:25" x14ac:dyDescent="0.3">
      <c r="A1333" t="s">
        <v>19</v>
      </c>
      <c r="B1333">
        <v>2</v>
      </c>
      <c r="C1333">
        <v>25</v>
      </c>
      <c r="D1333">
        <v>0.2</v>
      </c>
      <c r="E1333" t="s">
        <v>4</v>
      </c>
      <c r="F1333" t="s">
        <v>3</v>
      </c>
      <c r="G1333" t="s">
        <v>3</v>
      </c>
      <c r="H1333">
        <v>0.37</v>
      </c>
      <c r="J1333" s="59" t="str">
        <f>IF(Model_Time!$F1333="---","---",(Model_Time!$F1333/K1333)-1)</f>
        <v>---</v>
      </c>
      <c r="K1333" s="20">
        <f>IF(AND(Model_Time!$B1333=0,Model_Time!$C1333=0),Model_Time!$F1333,K1332)</f>
        <v>17288.990000000002</v>
      </c>
      <c r="N1333" t="s">
        <v>534</v>
      </c>
      <c r="O1333">
        <v>2</v>
      </c>
      <c r="P1333">
        <v>10</v>
      </c>
      <c r="Q1333">
        <v>0.05</v>
      </c>
      <c r="R1333" t="s">
        <v>0</v>
      </c>
      <c r="S1333">
        <v>834</v>
      </c>
      <c r="T1333">
        <v>0</v>
      </c>
      <c r="U1333">
        <v>526.86</v>
      </c>
      <c r="V1333" s="52">
        <v>1</v>
      </c>
      <c r="W1333">
        <v>21.7</v>
      </c>
      <c r="X1333">
        <v>11769</v>
      </c>
      <c r="Y1333">
        <v>12129.38</v>
      </c>
    </row>
    <row r="1334" spans="1:25" x14ac:dyDescent="0.3">
      <c r="A1334" t="s">
        <v>19</v>
      </c>
      <c r="B1334">
        <v>2</v>
      </c>
      <c r="C1334">
        <v>50</v>
      </c>
      <c r="D1334">
        <v>0.05</v>
      </c>
      <c r="E1334" t="s">
        <v>0</v>
      </c>
      <c r="F1334">
        <v>17729.25</v>
      </c>
      <c r="G1334">
        <v>0</v>
      </c>
      <c r="H1334">
        <v>2105.2199999999998</v>
      </c>
      <c r="I1334" s="52">
        <v>0</v>
      </c>
      <c r="J1334" s="59">
        <f>IF(Model_Time!$F1334="---","---",(Model_Time!$F1334/K1334)-1)</f>
        <v>2.5464761099404765E-2</v>
      </c>
      <c r="K1334" s="20">
        <f>IF(AND(Model_Time!$B1334=0,Model_Time!$C1334=0),Model_Time!$F1334,K1333)</f>
        <v>17288.990000000002</v>
      </c>
      <c r="N1334" t="s">
        <v>534</v>
      </c>
      <c r="O1334">
        <v>2</v>
      </c>
      <c r="P1334">
        <v>10</v>
      </c>
      <c r="Q1334">
        <v>0.1</v>
      </c>
      <c r="R1334" t="s">
        <v>0</v>
      </c>
      <c r="S1334">
        <v>841</v>
      </c>
      <c r="T1334">
        <v>0</v>
      </c>
      <c r="U1334">
        <v>644.84</v>
      </c>
      <c r="V1334" s="52">
        <v>1</v>
      </c>
      <c r="W1334">
        <v>-10000</v>
      </c>
      <c r="X1334">
        <v>11961</v>
      </c>
      <c r="Y1334">
        <v>-10000</v>
      </c>
    </row>
    <row r="1335" spans="1:25" x14ac:dyDescent="0.3">
      <c r="A1335" t="s">
        <v>19</v>
      </c>
      <c r="B1335">
        <v>2</v>
      </c>
      <c r="C1335">
        <v>50</v>
      </c>
      <c r="D1335">
        <v>0.1</v>
      </c>
      <c r="E1335" t="s">
        <v>0</v>
      </c>
      <c r="F1335">
        <v>18343.72</v>
      </c>
      <c r="G1335">
        <v>0</v>
      </c>
      <c r="H1335">
        <v>1779.5</v>
      </c>
      <c r="I1335" s="52">
        <v>0</v>
      </c>
      <c r="J1335" s="59">
        <f>IF(Model_Time!$F1335="---","---",(Model_Time!$F1335/K1335)-1)</f>
        <v>6.1005877150718479E-2</v>
      </c>
      <c r="K1335" s="20">
        <f>IF(AND(Model_Time!$B1335=0,Model_Time!$C1335=0),Model_Time!$F1335,K1334)</f>
        <v>17288.990000000002</v>
      </c>
      <c r="N1335" t="s">
        <v>534</v>
      </c>
      <c r="O1335">
        <v>2</v>
      </c>
      <c r="P1335">
        <v>10</v>
      </c>
      <c r="Q1335">
        <v>0.15</v>
      </c>
      <c r="R1335" t="s">
        <v>0</v>
      </c>
      <c r="S1335">
        <v>856</v>
      </c>
      <c r="T1335">
        <v>0</v>
      </c>
      <c r="U1335">
        <v>509.62</v>
      </c>
      <c r="V1335" s="52">
        <v>1</v>
      </c>
      <c r="W1335">
        <v>-10000</v>
      </c>
      <c r="X1335">
        <v>12262</v>
      </c>
      <c r="Y1335">
        <v>-10000</v>
      </c>
    </row>
    <row r="1336" spans="1:25" x14ac:dyDescent="0.3">
      <c r="A1336" t="s">
        <v>19</v>
      </c>
      <c r="B1336">
        <v>2</v>
      </c>
      <c r="C1336">
        <v>50</v>
      </c>
      <c r="D1336">
        <v>0.15</v>
      </c>
      <c r="E1336" t="s">
        <v>4</v>
      </c>
      <c r="F1336" t="s">
        <v>3</v>
      </c>
      <c r="G1336" t="s">
        <v>3</v>
      </c>
      <c r="H1336">
        <v>0.36</v>
      </c>
      <c r="J1336" s="59" t="str">
        <f>IF(Model_Time!$F1336="---","---",(Model_Time!$F1336/K1336)-1)</f>
        <v>---</v>
      </c>
      <c r="K1336" s="20">
        <f>IF(AND(Model_Time!$B1336=0,Model_Time!$C1336=0),Model_Time!$F1336,K1335)</f>
        <v>17288.990000000002</v>
      </c>
      <c r="N1336" t="s">
        <v>534</v>
      </c>
      <c r="O1336">
        <v>2</v>
      </c>
      <c r="P1336">
        <v>10</v>
      </c>
      <c r="Q1336">
        <v>0.2</v>
      </c>
      <c r="R1336" t="s">
        <v>1</v>
      </c>
      <c r="S1336">
        <v>926</v>
      </c>
      <c r="T1336">
        <v>2.52</v>
      </c>
      <c r="U1336">
        <v>3600.1</v>
      </c>
      <c r="V1336" s="52">
        <v>1</v>
      </c>
    </row>
    <row r="1337" spans="1:25" x14ac:dyDescent="0.3">
      <c r="A1337" t="s">
        <v>19</v>
      </c>
      <c r="B1337">
        <v>2</v>
      </c>
      <c r="C1337">
        <v>50</v>
      </c>
      <c r="D1337">
        <v>0.2</v>
      </c>
      <c r="E1337" t="s">
        <v>4</v>
      </c>
      <c r="F1337" t="s">
        <v>3</v>
      </c>
      <c r="G1337" t="s">
        <v>3</v>
      </c>
      <c r="H1337">
        <v>0.26</v>
      </c>
      <c r="J1337" s="59" t="str">
        <f>IF(Model_Time!$F1337="---","---",(Model_Time!$F1337/K1337)-1)</f>
        <v>---</v>
      </c>
      <c r="K1337" s="20">
        <f>IF(AND(Model_Time!$B1337=0,Model_Time!$C1337=0),Model_Time!$F1337,K1336)</f>
        <v>17288.990000000002</v>
      </c>
      <c r="N1337" t="s">
        <v>534</v>
      </c>
      <c r="O1337">
        <v>2</v>
      </c>
      <c r="P1337">
        <v>25</v>
      </c>
      <c r="Q1337">
        <v>0.05</v>
      </c>
      <c r="R1337" t="s">
        <v>0</v>
      </c>
      <c r="S1337">
        <v>845</v>
      </c>
      <c r="T1337">
        <v>0</v>
      </c>
      <c r="U1337">
        <v>844.81</v>
      </c>
      <c r="V1337" s="52">
        <v>0.95299999999999996</v>
      </c>
      <c r="W1337">
        <v>25.01</v>
      </c>
      <c r="X1337">
        <v>12215</v>
      </c>
      <c r="Y1337">
        <v>12597.47</v>
      </c>
    </row>
    <row r="1338" spans="1:25" x14ac:dyDescent="0.3">
      <c r="A1338" t="s">
        <v>19</v>
      </c>
      <c r="B1338">
        <v>3</v>
      </c>
      <c r="C1338">
        <v>0</v>
      </c>
      <c r="D1338">
        <v>0.05</v>
      </c>
      <c r="E1338" t="s">
        <v>0</v>
      </c>
      <c r="F1338">
        <v>18400.95</v>
      </c>
      <c r="G1338">
        <v>0</v>
      </c>
      <c r="H1338">
        <v>2083.23</v>
      </c>
      <c r="I1338" s="52">
        <v>0</v>
      </c>
      <c r="J1338" s="59">
        <f>IF(Model_Time!$F1338="---","---",(Model_Time!$F1338/K1338)-1)</f>
        <v>6.4316076300581893E-2</v>
      </c>
      <c r="K1338" s="20">
        <f>IF(AND(Model_Time!$B1338=0,Model_Time!$C1338=0),Model_Time!$F1338,K1337)</f>
        <v>17288.990000000002</v>
      </c>
      <c r="N1338" t="s">
        <v>534</v>
      </c>
      <c r="O1338">
        <v>2</v>
      </c>
      <c r="P1338">
        <v>25</v>
      </c>
      <c r="Q1338">
        <v>0.1</v>
      </c>
      <c r="R1338" t="s">
        <v>1</v>
      </c>
      <c r="S1338">
        <v>958</v>
      </c>
      <c r="T1338">
        <v>7.19</v>
      </c>
      <c r="U1338">
        <v>3600.09</v>
      </c>
      <c r="V1338" s="52">
        <v>1</v>
      </c>
    </row>
    <row r="1339" spans="1:25" x14ac:dyDescent="0.3">
      <c r="A1339" t="s">
        <v>19</v>
      </c>
      <c r="B1339">
        <v>3</v>
      </c>
      <c r="C1339">
        <v>0</v>
      </c>
      <c r="D1339">
        <v>0.1</v>
      </c>
      <c r="E1339" t="s">
        <v>4</v>
      </c>
      <c r="F1339" t="s">
        <v>3</v>
      </c>
      <c r="G1339" t="s">
        <v>3</v>
      </c>
      <c r="H1339">
        <v>0.83</v>
      </c>
      <c r="J1339" s="59" t="str">
        <f>IF(Model_Time!$F1339="---","---",(Model_Time!$F1339/K1339)-1)</f>
        <v>---</v>
      </c>
      <c r="K1339" s="20">
        <f>IF(AND(Model_Time!$B1339=0,Model_Time!$C1339=0),Model_Time!$F1339,K1338)</f>
        <v>17288.990000000002</v>
      </c>
      <c r="N1339" t="s">
        <v>534</v>
      </c>
      <c r="O1339">
        <v>2</v>
      </c>
      <c r="P1339">
        <v>25</v>
      </c>
      <c r="Q1339">
        <v>0.15</v>
      </c>
      <c r="R1339" t="s">
        <v>2</v>
      </c>
      <c r="S1339" t="s">
        <v>3</v>
      </c>
      <c r="T1339" t="s">
        <v>3</v>
      </c>
      <c r="U1339">
        <v>3600.03</v>
      </c>
    </row>
    <row r="1340" spans="1:25" x14ac:dyDescent="0.3">
      <c r="A1340" t="s">
        <v>19</v>
      </c>
      <c r="B1340">
        <v>3</v>
      </c>
      <c r="C1340">
        <v>0</v>
      </c>
      <c r="D1340">
        <v>0.15</v>
      </c>
      <c r="E1340" t="s">
        <v>4</v>
      </c>
      <c r="F1340" t="s">
        <v>3</v>
      </c>
      <c r="G1340" t="s">
        <v>3</v>
      </c>
      <c r="H1340">
        <v>0.05</v>
      </c>
      <c r="J1340" s="59" t="str">
        <f>IF(Model_Time!$F1340="---","---",(Model_Time!$F1340/K1340)-1)</f>
        <v>---</v>
      </c>
      <c r="K1340" s="20">
        <f>IF(AND(Model_Time!$B1340=0,Model_Time!$C1340=0),Model_Time!$F1340,K1339)</f>
        <v>17288.990000000002</v>
      </c>
      <c r="N1340" t="s">
        <v>534</v>
      </c>
      <c r="O1340">
        <v>2</v>
      </c>
      <c r="P1340">
        <v>25</v>
      </c>
      <c r="Q1340">
        <v>0.2</v>
      </c>
      <c r="R1340" t="s">
        <v>4</v>
      </c>
      <c r="S1340" t="s">
        <v>3</v>
      </c>
      <c r="T1340" t="s">
        <v>3</v>
      </c>
      <c r="U1340">
        <v>0.54</v>
      </c>
    </row>
    <row r="1341" spans="1:25" x14ac:dyDescent="0.3">
      <c r="A1341" t="s">
        <v>19</v>
      </c>
      <c r="B1341">
        <v>3</v>
      </c>
      <c r="C1341">
        <v>0</v>
      </c>
      <c r="D1341">
        <v>0.2</v>
      </c>
      <c r="E1341" t="s">
        <v>4</v>
      </c>
      <c r="F1341" t="s">
        <v>3</v>
      </c>
      <c r="G1341" t="s">
        <v>3</v>
      </c>
      <c r="H1341">
        <v>0.04</v>
      </c>
      <c r="J1341" s="59" t="str">
        <f>IF(Model_Time!$F1341="---","---",(Model_Time!$F1341/K1341)-1)</f>
        <v>---</v>
      </c>
      <c r="K1341" s="20">
        <f>IF(AND(Model_Time!$B1341=0,Model_Time!$C1341=0),Model_Time!$F1341,K1340)</f>
        <v>17288.990000000002</v>
      </c>
      <c r="N1341" t="s">
        <v>534</v>
      </c>
      <c r="O1341">
        <v>2</v>
      </c>
      <c r="P1341">
        <v>50</v>
      </c>
      <c r="Q1341">
        <v>0.05</v>
      </c>
      <c r="R1341" t="s">
        <v>0</v>
      </c>
      <c r="S1341">
        <v>882</v>
      </c>
      <c r="T1341">
        <v>0</v>
      </c>
      <c r="U1341">
        <v>1488.55</v>
      </c>
      <c r="V1341" s="52">
        <v>4.3999999999999997E-2</v>
      </c>
      <c r="W1341">
        <v>26.54</v>
      </c>
      <c r="X1341">
        <v>12653</v>
      </c>
      <c r="Y1341">
        <v>13071.59</v>
      </c>
    </row>
    <row r="1342" spans="1:25" x14ac:dyDescent="0.3">
      <c r="A1342" t="s">
        <v>19</v>
      </c>
      <c r="B1342">
        <v>3</v>
      </c>
      <c r="C1342">
        <v>10</v>
      </c>
      <c r="D1342">
        <v>0.05</v>
      </c>
      <c r="E1342" t="s">
        <v>0</v>
      </c>
      <c r="F1342">
        <v>18400.95</v>
      </c>
      <c r="G1342">
        <v>0</v>
      </c>
      <c r="H1342">
        <v>2031.53</v>
      </c>
      <c r="I1342" s="52">
        <v>0</v>
      </c>
      <c r="J1342" s="59">
        <f>IF(Model_Time!$F1342="---","---",(Model_Time!$F1342/K1342)-1)</f>
        <v>6.4316076300581893E-2</v>
      </c>
      <c r="K1342" s="20">
        <f>IF(AND(Model_Time!$B1342=0,Model_Time!$C1342=0),Model_Time!$F1342,K1341)</f>
        <v>17288.990000000002</v>
      </c>
      <c r="N1342" t="s">
        <v>534</v>
      </c>
      <c r="O1342">
        <v>2</v>
      </c>
      <c r="P1342">
        <v>50</v>
      </c>
      <c r="Q1342">
        <v>0.1</v>
      </c>
      <c r="R1342" t="s">
        <v>4</v>
      </c>
      <c r="S1342" t="s">
        <v>3</v>
      </c>
      <c r="T1342" t="s">
        <v>3</v>
      </c>
      <c r="U1342">
        <v>0.59</v>
      </c>
    </row>
    <row r="1343" spans="1:25" x14ac:dyDescent="0.3">
      <c r="A1343" t="s">
        <v>19</v>
      </c>
      <c r="B1343">
        <v>3</v>
      </c>
      <c r="C1343">
        <v>10</v>
      </c>
      <c r="D1343">
        <v>0.1</v>
      </c>
      <c r="E1343" t="s">
        <v>4</v>
      </c>
      <c r="F1343" t="s">
        <v>3</v>
      </c>
      <c r="G1343" t="s">
        <v>3</v>
      </c>
      <c r="H1343">
        <v>0.59</v>
      </c>
      <c r="J1343" s="59" t="str">
        <f>IF(Model_Time!$F1343="---","---",(Model_Time!$F1343/K1343)-1)</f>
        <v>---</v>
      </c>
      <c r="K1343" s="20">
        <f>IF(AND(Model_Time!$B1343=0,Model_Time!$C1343=0),Model_Time!$F1343,K1342)</f>
        <v>17288.990000000002</v>
      </c>
      <c r="N1343" t="s">
        <v>534</v>
      </c>
      <c r="O1343">
        <v>2</v>
      </c>
      <c r="P1343">
        <v>50</v>
      </c>
      <c r="Q1343">
        <v>0.15</v>
      </c>
      <c r="R1343" t="s">
        <v>4</v>
      </c>
      <c r="S1343" t="s">
        <v>3</v>
      </c>
      <c r="T1343" t="s">
        <v>3</v>
      </c>
      <c r="U1343">
        <v>0.52</v>
      </c>
    </row>
    <row r="1344" spans="1:25" x14ac:dyDescent="0.3">
      <c r="A1344" t="s">
        <v>19</v>
      </c>
      <c r="B1344">
        <v>3</v>
      </c>
      <c r="C1344">
        <v>10</v>
      </c>
      <c r="D1344">
        <v>0.15</v>
      </c>
      <c r="E1344" t="s">
        <v>4</v>
      </c>
      <c r="F1344" t="s">
        <v>3</v>
      </c>
      <c r="G1344" t="s">
        <v>3</v>
      </c>
      <c r="H1344">
        <v>0.05</v>
      </c>
      <c r="J1344" s="59" t="str">
        <f>IF(Model_Time!$F1344="---","---",(Model_Time!$F1344/K1344)-1)</f>
        <v>---</v>
      </c>
      <c r="K1344" s="20">
        <f>IF(AND(Model_Time!$B1344=0,Model_Time!$C1344=0),Model_Time!$F1344,K1343)</f>
        <v>17288.990000000002</v>
      </c>
      <c r="N1344" t="s">
        <v>534</v>
      </c>
      <c r="O1344">
        <v>2</v>
      </c>
      <c r="P1344">
        <v>50</v>
      </c>
      <c r="Q1344">
        <v>0.2</v>
      </c>
      <c r="R1344" t="s">
        <v>4</v>
      </c>
      <c r="S1344" t="s">
        <v>3</v>
      </c>
      <c r="T1344" t="s">
        <v>3</v>
      </c>
      <c r="U1344">
        <v>0.48</v>
      </c>
    </row>
    <row r="1345" spans="1:21" x14ac:dyDescent="0.3">
      <c r="A1345" t="s">
        <v>19</v>
      </c>
      <c r="B1345">
        <v>3</v>
      </c>
      <c r="C1345">
        <v>10</v>
      </c>
      <c r="D1345">
        <v>0.2</v>
      </c>
      <c r="E1345" t="s">
        <v>4</v>
      </c>
      <c r="F1345" t="s">
        <v>3</v>
      </c>
      <c r="G1345" t="s">
        <v>3</v>
      </c>
      <c r="H1345">
        <v>0.04</v>
      </c>
      <c r="J1345" s="59" t="str">
        <f>IF(Model_Time!$F1345="---","---",(Model_Time!$F1345/K1345)-1)</f>
        <v>---</v>
      </c>
      <c r="K1345" s="20">
        <f>IF(AND(Model_Time!$B1345=0,Model_Time!$C1345=0),Model_Time!$F1345,K1344)</f>
        <v>17288.990000000002</v>
      </c>
      <c r="N1345" t="s">
        <v>534</v>
      </c>
      <c r="O1345">
        <v>3</v>
      </c>
      <c r="P1345">
        <v>0</v>
      </c>
      <c r="Q1345">
        <v>0.05</v>
      </c>
      <c r="R1345" t="s">
        <v>4</v>
      </c>
      <c r="S1345" t="s">
        <v>3</v>
      </c>
      <c r="T1345" t="s">
        <v>3</v>
      </c>
      <c r="U1345">
        <v>0.24</v>
      </c>
    </row>
    <row r="1346" spans="1:21" x14ac:dyDescent="0.3">
      <c r="A1346" t="s">
        <v>19</v>
      </c>
      <c r="B1346">
        <v>3</v>
      </c>
      <c r="C1346">
        <v>25</v>
      </c>
      <c r="D1346">
        <v>0.05</v>
      </c>
      <c r="E1346" t="s">
        <v>0</v>
      </c>
      <c r="F1346">
        <v>18400.95</v>
      </c>
      <c r="G1346">
        <v>0</v>
      </c>
      <c r="H1346">
        <v>971.07</v>
      </c>
      <c r="I1346" s="52">
        <v>0</v>
      </c>
      <c r="J1346" s="59">
        <f>IF(Model_Time!$F1346="---","---",(Model_Time!$F1346/K1346)-1)</f>
        <v>6.4316076300581893E-2</v>
      </c>
      <c r="K1346" s="20">
        <f>IF(AND(Model_Time!$B1346=0,Model_Time!$C1346=0),Model_Time!$F1346,K1345)</f>
        <v>17288.990000000002</v>
      </c>
      <c r="N1346" t="s">
        <v>534</v>
      </c>
      <c r="O1346">
        <v>3</v>
      </c>
      <c r="P1346">
        <v>0</v>
      </c>
      <c r="Q1346">
        <v>0.1</v>
      </c>
      <c r="R1346" t="s">
        <v>4</v>
      </c>
      <c r="S1346" t="s">
        <v>3</v>
      </c>
      <c r="T1346" t="s">
        <v>3</v>
      </c>
      <c r="U1346">
        <v>0.26</v>
      </c>
    </row>
    <row r="1347" spans="1:21" x14ac:dyDescent="0.3">
      <c r="A1347" t="s">
        <v>19</v>
      </c>
      <c r="B1347">
        <v>3</v>
      </c>
      <c r="C1347">
        <v>25</v>
      </c>
      <c r="D1347">
        <v>0.1</v>
      </c>
      <c r="E1347" t="s">
        <v>4</v>
      </c>
      <c r="F1347" t="s">
        <v>3</v>
      </c>
      <c r="G1347" t="s">
        <v>3</v>
      </c>
      <c r="H1347">
        <v>0.61</v>
      </c>
      <c r="J1347" s="59" t="str">
        <f>IF(Model_Time!$F1347="---","---",(Model_Time!$F1347/K1347)-1)</f>
        <v>---</v>
      </c>
      <c r="K1347" s="20">
        <f>IF(AND(Model_Time!$B1347=0,Model_Time!$C1347=0),Model_Time!$F1347,K1346)</f>
        <v>17288.990000000002</v>
      </c>
      <c r="N1347" t="s">
        <v>534</v>
      </c>
      <c r="O1347">
        <v>3</v>
      </c>
      <c r="P1347">
        <v>0</v>
      </c>
      <c r="Q1347">
        <v>0.15</v>
      </c>
      <c r="R1347" t="s">
        <v>4</v>
      </c>
      <c r="S1347" t="s">
        <v>3</v>
      </c>
      <c r="T1347" t="s">
        <v>3</v>
      </c>
      <c r="U1347">
        <v>0.3</v>
      </c>
    </row>
    <row r="1348" spans="1:21" x14ac:dyDescent="0.3">
      <c r="A1348" t="s">
        <v>19</v>
      </c>
      <c r="B1348">
        <v>3</v>
      </c>
      <c r="C1348">
        <v>25</v>
      </c>
      <c r="D1348">
        <v>0.15</v>
      </c>
      <c r="E1348" t="s">
        <v>4</v>
      </c>
      <c r="F1348" t="s">
        <v>3</v>
      </c>
      <c r="G1348" t="s">
        <v>3</v>
      </c>
      <c r="H1348">
        <v>0.05</v>
      </c>
      <c r="J1348" s="59" t="str">
        <f>IF(Model_Time!$F1348="---","---",(Model_Time!$F1348/K1348)-1)</f>
        <v>---</v>
      </c>
      <c r="K1348" s="20">
        <f>IF(AND(Model_Time!$B1348=0,Model_Time!$C1348=0),Model_Time!$F1348,K1347)</f>
        <v>17288.990000000002</v>
      </c>
      <c r="N1348" t="s">
        <v>534</v>
      </c>
      <c r="O1348">
        <v>3</v>
      </c>
      <c r="P1348">
        <v>0</v>
      </c>
      <c r="Q1348">
        <v>0.2</v>
      </c>
      <c r="R1348" t="s">
        <v>4</v>
      </c>
      <c r="S1348" t="s">
        <v>3</v>
      </c>
      <c r="T1348" t="s">
        <v>3</v>
      </c>
      <c r="U1348">
        <v>0.36</v>
      </c>
    </row>
    <row r="1349" spans="1:21" x14ac:dyDescent="0.3">
      <c r="A1349" t="s">
        <v>19</v>
      </c>
      <c r="B1349">
        <v>3</v>
      </c>
      <c r="C1349">
        <v>25</v>
      </c>
      <c r="D1349">
        <v>0.2</v>
      </c>
      <c r="E1349" t="s">
        <v>4</v>
      </c>
      <c r="F1349" t="s">
        <v>3</v>
      </c>
      <c r="G1349" t="s">
        <v>3</v>
      </c>
      <c r="H1349">
        <v>0.04</v>
      </c>
      <c r="J1349" s="59" t="str">
        <f>IF(Model_Time!$F1349="---","---",(Model_Time!$F1349/K1349)-1)</f>
        <v>---</v>
      </c>
      <c r="K1349" s="20">
        <f>IF(AND(Model_Time!$B1349=0,Model_Time!$C1349=0),Model_Time!$F1349,K1348)</f>
        <v>17288.990000000002</v>
      </c>
      <c r="N1349" t="s">
        <v>534</v>
      </c>
      <c r="O1349">
        <v>3</v>
      </c>
      <c r="P1349">
        <v>10</v>
      </c>
      <c r="Q1349">
        <v>0.05</v>
      </c>
      <c r="R1349" t="s">
        <v>4</v>
      </c>
      <c r="S1349" t="s">
        <v>3</v>
      </c>
      <c r="T1349" t="s">
        <v>3</v>
      </c>
      <c r="U1349">
        <v>0.24</v>
      </c>
    </row>
    <row r="1350" spans="1:21" x14ac:dyDescent="0.3">
      <c r="A1350" t="s">
        <v>19</v>
      </c>
      <c r="B1350">
        <v>3</v>
      </c>
      <c r="C1350">
        <v>50</v>
      </c>
      <c r="D1350">
        <v>0.05</v>
      </c>
      <c r="E1350" t="s">
        <v>0</v>
      </c>
      <c r="F1350">
        <v>18400.95</v>
      </c>
      <c r="G1350">
        <v>0</v>
      </c>
      <c r="H1350">
        <v>1756.32</v>
      </c>
      <c r="I1350" s="52">
        <v>0</v>
      </c>
      <c r="J1350" s="59">
        <f>IF(Model_Time!$F1350="---","---",(Model_Time!$F1350/K1350)-1)</f>
        <v>6.4316076300581893E-2</v>
      </c>
      <c r="K1350" s="20">
        <f>IF(AND(Model_Time!$B1350=0,Model_Time!$C1350=0),Model_Time!$F1350,K1349)</f>
        <v>17288.990000000002</v>
      </c>
      <c r="N1350" t="s">
        <v>534</v>
      </c>
      <c r="O1350">
        <v>3</v>
      </c>
      <c r="P1350">
        <v>10</v>
      </c>
      <c r="Q1350">
        <v>0.1</v>
      </c>
      <c r="R1350" t="s">
        <v>4</v>
      </c>
      <c r="S1350" t="s">
        <v>3</v>
      </c>
      <c r="T1350" t="s">
        <v>3</v>
      </c>
      <c r="U1350">
        <v>0.28000000000000003</v>
      </c>
    </row>
    <row r="1351" spans="1:21" x14ac:dyDescent="0.3">
      <c r="A1351" t="s">
        <v>19</v>
      </c>
      <c r="B1351">
        <v>3</v>
      </c>
      <c r="C1351">
        <v>50</v>
      </c>
      <c r="D1351">
        <v>0.1</v>
      </c>
      <c r="E1351" t="s">
        <v>4</v>
      </c>
      <c r="F1351" t="s">
        <v>3</v>
      </c>
      <c r="G1351" t="s">
        <v>3</v>
      </c>
      <c r="H1351">
        <v>0.69</v>
      </c>
      <c r="J1351" s="59" t="str">
        <f>IF(Model_Time!$F1351="---","---",(Model_Time!$F1351/K1351)-1)</f>
        <v>---</v>
      </c>
      <c r="K1351" s="20">
        <f>IF(AND(Model_Time!$B1351=0,Model_Time!$C1351=0),Model_Time!$F1351,K1350)</f>
        <v>17288.990000000002</v>
      </c>
      <c r="N1351" t="s">
        <v>534</v>
      </c>
      <c r="O1351">
        <v>3</v>
      </c>
      <c r="P1351">
        <v>10</v>
      </c>
      <c r="Q1351">
        <v>0.15</v>
      </c>
      <c r="R1351" t="s">
        <v>4</v>
      </c>
      <c r="S1351" t="s">
        <v>3</v>
      </c>
      <c r="T1351" t="s">
        <v>3</v>
      </c>
      <c r="U1351">
        <v>0.24</v>
      </c>
    </row>
    <row r="1352" spans="1:21" x14ac:dyDescent="0.3">
      <c r="A1352" t="s">
        <v>19</v>
      </c>
      <c r="B1352">
        <v>3</v>
      </c>
      <c r="C1352">
        <v>50</v>
      </c>
      <c r="D1352">
        <v>0.15</v>
      </c>
      <c r="E1352" t="s">
        <v>4</v>
      </c>
      <c r="F1352" t="s">
        <v>3</v>
      </c>
      <c r="G1352" t="s">
        <v>3</v>
      </c>
      <c r="H1352">
        <v>0.05</v>
      </c>
      <c r="J1352" s="59" t="str">
        <f>IF(Model_Time!$F1352="---","---",(Model_Time!$F1352/K1352)-1)</f>
        <v>---</v>
      </c>
      <c r="K1352" s="20">
        <f>IF(AND(Model_Time!$B1352=0,Model_Time!$C1352=0),Model_Time!$F1352,K1351)</f>
        <v>17288.990000000002</v>
      </c>
      <c r="N1352" t="s">
        <v>534</v>
      </c>
      <c r="O1352">
        <v>3</v>
      </c>
      <c r="P1352">
        <v>10</v>
      </c>
      <c r="Q1352">
        <v>0.2</v>
      </c>
      <c r="R1352" t="s">
        <v>4</v>
      </c>
      <c r="S1352" t="s">
        <v>3</v>
      </c>
      <c r="T1352" t="s">
        <v>3</v>
      </c>
      <c r="U1352">
        <v>0.31</v>
      </c>
    </row>
    <row r="1353" spans="1:21" x14ac:dyDescent="0.3">
      <c r="A1353" t="s">
        <v>19</v>
      </c>
      <c r="B1353">
        <v>3</v>
      </c>
      <c r="C1353">
        <v>50</v>
      </c>
      <c r="D1353">
        <v>0.2</v>
      </c>
      <c r="E1353" t="s">
        <v>4</v>
      </c>
      <c r="F1353" t="s">
        <v>3</v>
      </c>
      <c r="G1353" t="s">
        <v>3</v>
      </c>
      <c r="H1353">
        <v>0.04</v>
      </c>
      <c r="J1353" s="59" t="str">
        <f>IF(Model_Time!$F1353="---","---",(Model_Time!$F1353/K1353)-1)</f>
        <v>---</v>
      </c>
      <c r="K1353" s="20">
        <f>IF(AND(Model_Time!$B1353=0,Model_Time!$C1353=0),Model_Time!$F1353,K1352)</f>
        <v>17288.990000000002</v>
      </c>
      <c r="N1353" t="s">
        <v>534</v>
      </c>
      <c r="O1353">
        <v>3</v>
      </c>
      <c r="P1353">
        <v>25</v>
      </c>
      <c r="Q1353">
        <v>0.05</v>
      </c>
      <c r="R1353" t="s">
        <v>4</v>
      </c>
      <c r="S1353" t="s">
        <v>3</v>
      </c>
      <c r="T1353" t="s">
        <v>3</v>
      </c>
      <c r="U1353">
        <v>0.25</v>
      </c>
    </row>
    <row r="1354" spans="1:21" x14ac:dyDescent="0.3">
      <c r="A1354" t="s">
        <v>24</v>
      </c>
      <c r="B1354">
        <v>0</v>
      </c>
      <c r="C1354">
        <v>0</v>
      </c>
      <c r="D1354">
        <v>0.05</v>
      </c>
      <c r="E1354" t="s">
        <v>0</v>
      </c>
      <c r="F1354">
        <v>33270.94</v>
      </c>
      <c r="G1354">
        <v>0</v>
      </c>
      <c r="H1354">
        <v>2456.63</v>
      </c>
      <c r="I1354" s="52">
        <v>1</v>
      </c>
      <c r="J1354" s="59">
        <f>IF(Model_Time!$F1354="---","---",(Model_Time!$F1354/K1354)-1)</f>
        <v>0</v>
      </c>
      <c r="K1354" s="20">
        <f>IF(AND(Model_Time!$B1354=0,Model_Time!$C1354=0),Model_Time!$F1354,K1353)</f>
        <v>33270.94</v>
      </c>
      <c r="N1354" t="s">
        <v>534</v>
      </c>
      <c r="O1354">
        <v>3</v>
      </c>
      <c r="P1354">
        <v>25</v>
      </c>
      <c r="Q1354">
        <v>0.1</v>
      </c>
      <c r="R1354" t="s">
        <v>4</v>
      </c>
      <c r="S1354" t="s">
        <v>3</v>
      </c>
      <c r="T1354" t="s">
        <v>3</v>
      </c>
      <c r="U1354">
        <v>0.34</v>
      </c>
    </row>
    <row r="1355" spans="1:21" x14ac:dyDescent="0.3">
      <c r="A1355" t="s">
        <v>24</v>
      </c>
      <c r="B1355">
        <v>0</v>
      </c>
      <c r="C1355">
        <v>0</v>
      </c>
      <c r="D1355">
        <v>0.1</v>
      </c>
      <c r="E1355" t="s">
        <v>0</v>
      </c>
      <c r="F1355">
        <v>33270.94</v>
      </c>
      <c r="G1355">
        <v>0</v>
      </c>
      <c r="H1355">
        <v>1841.27</v>
      </c>
      <c r="I1355" s="52">
        <v>1</v>
      </c>
      <c r="J1355" s="59">
        <f>IF(Model_Time!$F1355="---","---",(Model_Time!$F1355/K1355)-1)</f>
        <v>0</v>
      </c>
      <c r="K1355" s="20">
        <f>IF(AND(Model_Time!$B1355=0,Model_Time!$C1355=0),Model_Time!$F1355,K1354)</f>
        <v>33270.94</v>
      </c>
      <c r="N1355" t="s">
        <v>534</v>
      </c>
      <c r="O1355">
        <v>3</v>
      </c>
      <c r="P1355">
        <v>25</v>
      </c>
      <c r="Q1355">
        <v>0.15</v>
      </c>
      <c r="R1355" t="s">
        <v>4</v>
      </c>
      <c r="S1355" t="s">
        <v>3</v>
      </c>
      <c r="T1355" t="s">
        <v>3</v>
      </c>
      <c r="U1355">
        <v>0.25</v>
      </c>
    </row>
    <row r="1356" spans="1:21" x14ac:dyDescent="0.3">
      <c r="A1356" t="s">
        <v>24</v>
      </c>
      <c r="B1356">
        <v>0</v>
      </c>
      <c r="C1356">
        <v>0</v>
      </c>
      <c r="D1356">
        <v>0.15</v>
      </c>
      <c r="E1356" t="s">
        <v>0</v>
      </c>
      <c r="F1356">
        <v>33270.94</v>
      </c>
      <c r="G1356">
        <v>0</v>
      </c>
      <c r="H1356">
        <v>1814.71</v>
      </c>
      <c r="I1356" s="52">
        <v>1</v>
      </c>
      <c r="J1356" s="59">
        <f>IF(Model_Time!$F1356="---","---",(Model_Time!$F1356/K1356)-1)</f>
        <v>0</v>
      </c>
      <c r="K1356" s="20">
        <f>IF(AND(Model_Time!$B1356=0,Model_Time!$C1356=0),Model_Time!$F1356,K1355)</f>
        <v>33270.94</v>
      </c>
      <c r="N1356" t="s">
        <v>534</v>
      </c>
      <c r="O1356">
        <v>3</v>
      </c>
      <c r="P1356">
        <v>25</v>
      </c>
      <c r="Q1356">
        <v>0.2</v>
      </c>
      <c r="R1356" t="s">
        <v>4</v>
      </c>
      <c r="S1356" t="s">
        <v>3</v>
      </c>
      <c r="T1356" t="s">
        <v>3</v>
      </c>
      <c r="U1356">
        <v>0.27</v>
      </c>
    </row>
    <row r="1357" spans="1:21" x14ac:dyDescent="0.3">
      <c r="A1357" t="s">
        <v>24</v>
      </c>
      <c r="B1357">
        <v>0</v>
      </c>
      <c r="C1357">
        <v>0</v>
      </c>
      <c r="D1357">
        <v>0.2</v>
      </c>
      <c r="E1357" t="s">
        <v>0</v>
      </c>
      <c r="F1357">
        <v>33270.94</v>
      </c>
      <c r="G1357">
        <v>0</v>
      </c>
      <c r="H1357">
        <v>2306.12</v>
      </c>
      <c r="I1357" s="52">
        <v>1</v>
      </c>
      <c r="J1357" s="59">
        <f>IF(Model_Time!$F1357="---","---",(Model_Time!$F1357/K1357)-1)</f>
        <v>0</v>
      </c>
      <c r="K1357" s="20">
        <f>IF(AND(Model_Time!$B1357=0,Model_Time!$C1357=0),Model_Time!$F1357,K1356)</f>
        <v>33270.94</v>
      </c>
      <c r="N1357" t="s">
        <v>534</v>
      </c>
      <c r="O1357">
        <v>3</v>
      </c>
      <c r="P1357">
        <v>50</v>
      </c>
      <c r="Q1357">
        <v>0.05</v>
      </c>
      <c r="R1357" t="s">
        <v>4</v>
      </c>
      <c r="S1357" t="s">
        <v>3</v>
      </c>
      <c r="T1357" t="s">
        <v>3</v>
      </c>
      <c r="U1357">
        <v>0.39</v>
      </c>
    </row>
    <row r="1358" spans="1:21" x14ac:dyDescent="0.3">
      <c r="A1358" t="s">
        <v>24</v>
      </c>
      <c r="B1358">
        <v>1</v>
      </c>
      <c r="C1358">
        <v>5</v>
      </c>
      <c r="D1358">
        <v>0.05</v>
      </c>
      <c r="E1358" t="s">
        <v>1</v>
      </c>
      <c r="F1358">
        <v>33856.29</v>
      </c>
      <c r="G1358">
        <v>1.72</v>
      </c>
      <c r="H1358">
        <v>3690.77</v>
      </c>
      <c r="I1358" s="52">
        <v>7.0000000000000001E-3</v>
      </c>
      <c r="J1358" s="59">
        <f>IF(Model_Time!$F1358="---","---",(Model_Time!$F1358/K1358)-1)</f>
        <v>1.7593431384866243E-2</v>
      </c>
      <c r="K1358" s="20">
        <f>IF(AND(Model_Time!$B1358=0,Model_Time!$C1358=0),Model_Time!$F1358,K1357)</f>
        <v>33270.94</v>
      </c>
      <c r="N1358" t="s">
        <v>534</v>
      </c>
      <c r="O1358">
        <v>3</v>
      </c>
      <c r="P1358">
        <v>50</v>
      </c>
      <c r="Q1358">
        <v>0.1</v>
      </c>
      <c r="R1358" t="s">
        <v>4</v>
      </c>
      <c r="S1358" t="s">
        <v>3</v>
      </c>
      <c r="T1358" t="s">
        <v>3</v>
      </c>
      <c r="U1358">
        <v>0.23</v>
      </c>
    </row>
    <row r="1359" spans="1:21" x14ac:dyDescent="0.3">
      <c r="A1359" t="s">
        <v>24</v>
      </c>
      <c r="B1359">
        <v>1</v>
      </c>
      <c r="C1359">
        <v>5</v>
      </c>
      <c r="D1359">
        <v>0.1</v>
      </c>
      <c r="E1359" t="s">
        <v>1</v>
      </c>
      <c r="F1359">
        <v>33528.58</v>
      </c>
      <c r="G1359">
        <v>0.52</v>
      </c>
      <c r="H1359">
        <v>3615.79</v>
      </c>
      <c r="I1359" s="52">
        <v>0.753</v>
      </c>
      <c r="J1359" s="59">
        <f>IF(Model_Time!$F1359="---","---",(Model_Time!$F1359/K1359)-1)</f>
        <v>7.7436946476414636E-3</v>
      </c>
      <c r="K1359" s="20">
        <f>IF(AND(Model_Time!$B1359=0,Model_Time!$C1359=0),Model_Time!$F1359,K1358)</f>
        <v>33270.94</v>
      </c>
      <c r="N1359" t="s">
        <v>534</v>
      </c>
      <c r="O1359">
        <v>3</v>
      </c>
      <c r="P1359">
        <v>50</v>
      </c>
      <c r="Q1359">
        <v>0.15</v>
      </c>
      <c r="R1359" t="s">
        <v>4</v>
      </c>
      <c r="S1359" t="s">
        <v>3</v>
      </c>
      <c r="T1359" t="s">
        <v>3</v>
      </c>
      <c r="U1359">
        <v>0.32</v>
      </c>
    </row>
    <row r="1360" spans="1:21" x14ac:dyDescent="0.3">
      <c r="A1360" t="s">
        <v>24</v>
      </c>
      <c r="B1360">
        <v>1</v>
      </c>
      <c r="C1360">
        <v>5</v>
      </c>
      <c r="D1360">
        <v>0.15</v>
      </c>
      <c r="E1360" t="s">
        <v>1</v>
      </c>
      <c r="F1360">
        <v>34142.86</v>
      </c>
      <c r="G1360">
        <v>2.0699999999999998</v>
      </c>
      <c r="H1360">
        <v>3657.99</v>
      </c>
      <c r="I1360" s="52">
        <v>0.72499999999999998</v>
      </c>
      <c r="J1360" s="59">
        <f>IF(Model_Time!$F1360="---","---",(Model_Time!$F1360/K1360)-1)</f>
        <v>2.6206653614235131E-2</v>
      </c>
      <c r="K1360" s="20">
        <f>IF(AND(Model_Time!$B1360=0,Model_Time!$C1360=0),Model_Time!$F1360,K1359)</f>
        <v>33270.94</v>
      </c>
      <c r="N1360" t="s">
        <v>534</v>
      </c>
      <c r="O1360">
        <v>3</v>
      </c>
      <c r="P1360">
        <v>50</v>
      </c>
      <c r="Q1360">
        <v>0.2</v>
      </c>
      <c r="R1360" t="s">
        <v>4</v>
      </c>
      <c r="S1360" t="s">
        <v>3</v>
      </c>
      <c r="T1360" t="s">
        <v>3</v>
      </c>
      <c r="U1360">
        <v>0.26</v>
      </c>
    </row>
    <row r="1361" spans="1:25" x14ac:dyDescent="0.3">
      <c r="A1361" t="s">
        <v>24</v>
      </c>
      <c r="B1361">
        <v>1</v>
      </c>
      <c r="C1361">
        <v>5</v>
      </c>
      <c r="D1361">
        <v>0.2</v>
      </c>
      <c r="E1361" t="s">
        <v>0</v>
      </c>
      <c r="F1361">
        <v>33774.32</v>
      </c>
      <c r="G1361">
        <v>0</v>
      </c>
      <c r="H1361">
        <v>3042.75</v>
      </c>
      <c r="I1361" s="52">
        <v>1</v>
      </c>
      <c r="J1361" s="59">
        <f>IF(Model_Time!$F1361="---","---",(Model_Time!$F1361/K1361)-1)</f>
        <v>1.5129719809539477E-2</v>
      </c>
      <c r="K1361" s="20">
        <f>IF(AND(Model_Time!$B1361=0,Model_Time!$C1361=0),Model_Time!$F1361,K1360)</f>
        <v>33270.94</v>
      </c>
      <c r="N1361" t="s">
        <v>512</v>
      </c>
      <c r="O1361">
        <v>0</v>
      </c>
      <c r="P1361">
        <v>0</v>
      </c>
      <c r="Q1361">
        <v>0.05</v>
      </c>
      <c r="R1361" t="s">
        <v>0</v>
      </c>
      <c r="S1361">
        <v>1005</v>
      </c>
      <c r="T1361">
        <v>0</v>
      </c>
      <c r="U1361">
        <v>569.62</v>
      </c>
      <c r="V1361" s="52">
        <v>1</v>
      </c>
      <c r="W1361">
        <v>-10000</v>
      </c>
      <c r="X1361">
        <v>9283</v>
      </c>
      <c r="Y1361">
        <v>-10000</v>
      </c>
    </row>
    <row r="1362" spans="1:25" x14ac:dyDescent="0.3">
      <c r="A1362" t="s">
        <v>24</v>
      </c>
      <c r="B1362">
        <v>1</v>
      </c>
      <c r="C1362">
        <v>10</v>
      </c>
      <c r="D1362">
        <v>0.05</v>
      </c>
      <c r="E1362" t="s">
        <v>0</v>
      </c>
      <c r="F1362">
        <v>33365.980000000003</v>
      </c>
      <c r="G1362">
        <v>0</v>
      </c>
      <c r="H1362">
        <v>2138.54</v>
      </c>
      <c r="I1362" s="52">
        <v>1E-3</v>
      </c>
      <c r="J1362" s="59">
        <f>IF(Model_Time!$F1362="---","---",(Model_Time!$F1362/K1362)-1)</f>
        <v>2.8565468844583553E-3</v>
      </c>
      <c r="K1362" s="20">
        <f>IF(AND(Model_Time!$B1362=0,Model_Time!$C1362=0),Model_Time!$F1362,K1361)</f>
        <v>33270.94</v>
      </c>
      <c r="N1362" t="s">
        <v>512</v>
      </c>
      <c r="O1362">
        <v>0</v>
      </c>
      <c r="P1362">
        <v>0</v>
      </c>
      <c r="Q1362">
        <v>0.1</v>
      </c>
      <c r="R1362" t="s">
        <v>0</v>
      </c>
      <c r="S1362">
        <v>1005</v>
      </c>
      <c r="T1362">
        <v>0</v>
      </c>
      <c r="U1362">
        <v>541.74</v>
      </c>
      <c r="V1362" s="52">
        <v>1</v>
      </c>
      <c r="W1362">
        <v>-10000</v>
      </c>
      <c r="X1362">
        <v>9283</v>
      </c>
      <c r="Y1362">
        <v>-10000</v>
      </c>
    </row>
    <row r="1363" spans="1:25" x14ac:dyDescent="0.3">
      <c r="A1363" t="s">
        <v>24</v>
      </c>
      <c r="B1363">
        <v>1</v>
      </c>
      <c r="C1363">
        <v>10</v>
      </c>
      <c r="D1363">
        <v>0.1</v>
      </c>
      <c r="E1363" t="s">
        <v>0</v>
      </c>
      <c r="F1363">
        <v>33551.980000000003</v>
      </c>
      <c r="G1363">
        <v>0</v>
      </c>
      <c r="H1363">
        <v>1917.78</v>
      </c>
      <c r="I1363" s="52">
        <v>0.218</v>
      </c>
      <c r="J1363" s="59">
        <f>IF(Model_Time!$F1363="---","---",(Model_Time!$F1363/K1363)-1)</f>
        <v>8.4470111154058003E-3</v>
      </c>
      <c r="K1363" s="20">
        <f>IF(AND(Model_Time!$B1363=0,Model_Time!$C1363=0),Model_Time!$F1363,K1362)</f>
        <v>33270.94</v>
      </c>
      <c r="N1363" t="s">
        <v>512</v>
      </c>
      <c r="O1363">
        <v>0</v>
      </c>
      <c r="P1363">
        <v>0</v>
      </c>
      <c r="Q1363">
        <v>0.15</v>
      </c>
      <c r="R1363" t="s">
        <v>0</v>
      </c>
      <c r="S1363">
        <v>1005</v>
      </c>
      <c r="T1363">
        <v>0</v>
      </c>
      <c r="U1363">
        <v>541.25</v>
      </c>
      <c r="V1363" s="52">
        <v>1</v>
      </c>
      <c r="W1363">
        <v>-10000</v>
      </c>
      <c r="X1363">
        <v>9283</v>
      </c>
      <c r="Y1363">
        <v>-10000</v>
      </c>
    </row>
    <row r="1364" spans="1:25" x14ac:dyDescent="0.3">
      <c r="A1364" t="s">
        <v>24</v>
      </c>
      <c r="B1364">
        <v>1</v>
      </c>
      <c r="C1364">
        <v>10</v>
      </c>
      <c r="D1364">
        <v>0.15</v>
      </c>
      <c r="E1364" t="s">
        <v>0</v>
      </c>
      <c r="F1364">
        <v>33670.639999999999</v>
      </c>
      <c r="G1364">
        <v>0</v>
      </c>
      <c r="H1364">
        <v>2436.23</v>
      </c>
      <c r="I1364" s="52">
        <v>0.60799999999999998</v>
      </c>
      <c r="J1364" s="59">
        <f>IF(Model_Time!$F1364="---","---",(Model_Time!$F1364/K1364)-1)</f>
        <v>1.2013486844675736E-2</v>
      </c>
      <c r="K1364" s="20">
        <f>IF(AND(Model_Time!$B1364=0,Model_Time!$C1364=0),Model_Time!$F1364,K1363)</f>
        <v>33270.94</v>
      </c>
      <c r="N1364" t="s">
        <v>512</v>
      </c>
      <c r="O1364">
        <v>0</v>
      </c>
      <c r="P1364">
        <v>0</v>
      </c>
      <c r="Q1364">
        <v>0.2</v>
      </c>
      <c r="R1364" t="s">
        <v>0</v>
      </c>
      <c r="S1364">
        <v>1005</v>
      </c>
      <c r="T1364">
        <v>0</v>
      </c>
      <c r="U1364">
        <v>535.94000000000005</v>
      </c>
      <c r="V1364" s="52">
        <v>1</v>
      </c>
      <c r="W1364">
        <v>-10000</v>
      </c>
      <c r="X1364">
        <v>9283</v>
      </c>
      <c r="Y1364">
        <v>-10000</v>
      </c>
    </row>
    <row r="1365" spans="1:25" x14ac:dyDescent="0.3">
      <c r="A1365" t="s">
        <v>24</v>
      </c>
      <c r="B1365">
        <v>1</v>
      </c>
      <c r="C1365">
        <v>10</v>
      </c>
      <c r="D1365">
        <v>0.2</v>
      </c>
      <c r="E1365" t="s">
        <v>0</v>
      </c>
      <c r="F1365">
        <v>33934.51</v>
      </c>
      <c r="G1365">
        <v>0</v>
      </c>
      <c r="H1365">
        <v>3571.96</v>
      </c>
      <c r="I1365" s="52">
        <v>0.91700000000000004</v>
      </c>
      <c r="J1365" s="59">
        <f>IF(Model_Time!$F1365="---","---",(Model_Time!$F1365/K1365)-1)</f>
        <v>1.9944431987794831E-2</v>
      </c>
      <c r="K1365" s="20">
        <f>IF(AND(Model_Time!$B1365=0,Model_Time!$C1365=0),Model_Time!$F1365,K1364)</f>
        <v>33270.94</v>
      </c>
      <c r="N1365" t="s">
        <v>512</v>
      </c>
      <c r="O1365">
        <v>1</v>
      </c>
      <c r="P1365">
        <v>5</v>
      </c>
      <c r="Q1365">
        <v>0.05</v>
      </c>
      <c r="R1365" t="s">
        <v>1</v>
      </c>
      <c r="S1365">
        <v>1014</v>
      </c>
      <c r="T1365">
        <v>2.61</v>
      </c>
      <c r="U1365">
        <v>3631.96</v>
      </c>
      <c r="V1365" s="52">
        <v>1</v>
      </c>
      <c r="W1365">
        <v>23.61</v>
      </c>
      <c r="X1365">
        <v>9283</v>
      </c>
      <c r="Y1365">
        <v>9598.36</v>
      </c>
    </row>
    <row r="1366" spans="1:25" x14ac:dyDescent="0.3">
      <c r="A1366" t="s">
        <v>24</v>
      </c>
      <c r="B1366">
        <v>1</v>
      </c>
      <c r="C1366">
        <v>25</v>
      </c>
      <c r="D1366">
        <v>0.05</v>
      </c>
      <c r="E1366" t="s">
        <v>0</v>
      </c>
      <c r="F1366">
        <v>33423.81</v>
      </c>
      <c r="G1366">
        <v>0</v>
      </c>
      <c r="H1366">
        <v>2053</v>
      </c>
      <c r="I1366" s="52">
        <v>0</v>
      </c>
      <c r="J1366" s="59">
        <f>IF(Model_Time!$F1366="---","---",(Model_Time!$F1366/K1366)-1)</f>
        <v>4.5947003601338743E-3</v>
      </c>
      <c r="K1366" s="20">
        <f>IF(AND(Model_Time!$B1366=0,Model_Time!$C1366=0),Model_Time!$F1366,K1365)</f>
        <v>33270.94</v>
      </c>
      <c r="N1366" t="s">
        <v>512</v>
      </c>
      <c r="O1366">
        <v>1</v>
      </c>
      <c r="P1366">
        <v>5</v>
      </c>
      <c r="Q1366">
        <v>0.1</v>
      </c>
      <c r="R1366" t="s">
        <v>0</v>
      </c>
      <c r="S1366">
        <v>1017</v>
      </c>
      <c r="T1366">
        <v>0</v>
      </c>
      <c r="U1366">
        <v>1297.0899999999999</v>
      </c>
      <c r="V1366" s="52">
        <v>1</v>
      </c>
      <c r="W1366">
        <v>0</v>
      </c>
      <c r="X1366">
        <v>9283</v>
      </c>
      <c r="Y1366">
        <v>9686.8799999999992</v>
      </c>
    </row>
    <row r="1367" spans="1:25" x14ac:dyDescent="0.3">
      <c r="A1367" t="s">
        <v>24</v>
      </c>
      <c r="B1367">
        <v>1</v>
      </c>
      <c r="C1367">
        <v>25</v>
      </c>
      <c r="D1367">
        <v>0.1</v>
      </c>
      <c r="E1367" t="s">
        <v>0</v>
      </c>
      <c r="F1367">
        <v>33583.32</v>
      </c>
      <c r="G1367">
        <v>0</v>
      </c>
      <c r="H1367">
        <v>2990.69</v>
      </c>
      <c r="I1367" s="52">
        <v>1E-3</v>
      </c>
      <c r="J1367" s="59">
        <f>IF(Model_Time!$F1367="---","---",(Model_Time!$F1367/K1367)-1)</f>
        <v>9.3889742820609801E-3</v>
      </c>
      <c r="K1367" s="20">
        <f>IF(AND(Model_Time!$B1367=0,Model_Time!$C1367=0),Model_Time!$F1367,K1366)</f>
        <v>33270.94</v>
      </c>
      <c r="N1367" t="s">
        <v>512</v>
      </c>
      <c r="O1367">
        <v>1</v>
      </c>
      <c r="P1367">
        <v>5</v>
      </c>
      <c r="Q1367">
        <v>0.15</v>
      </c>
      <c r="R1367" t="s">
        <v>0</v>
      </c>
      <c r="S1367">
        <v>1017</v>
      </c>
      <c r="T1367">
        <v>0</v>
      </c>
      <c r="U1367">
        <v>1272.9000000000001</v>
      </c>
      <c r="V1367" s="52">
        <v>1</v>
      </c>
      <c r="W1367">
        <v>-10000</v>
      </c>
      <c r="X1367">
        <v>9283</v>
      </c>
      <c r="Y1367">
        <v>-10000</v>
      </c>
    </row>
    <row r="1368" spans="1:25" x14ac:dyDescent="0.3">
      <c r="A1368" t="s">
        <v>24</v>
      </c>
      <c r="B1368">
        <v>1</v>
      </c>
      <c r="C1368">
        <v>25</v>
      </c>
      <c r="D1368">
        <v>0.15</v>
      </c>
      <c r="E1368" t="s">
        <v>0</v>
      </c>
      <c r="F1368">
        <v>33710.559999999998</v>
      </c>
      <c r="G1368">
        <v>0</v>
      </c>
      <c r="H1368">
        <v>3626.84</v>
      </c>
      <c r="I1368" s="52">
        <v>0</v>
      </c>
      <c r="J1368" s="59">
        <f>IF(Model_Time!$F1368="---","---",(Model_Time!$F1368/K1368)-1)</f>
        <v>1.3213332716178083E-2</v>
      </c>
      <c r="K1368" s="20">
        <f>IF(AND(Model_Time!$B1368=0,Model_Time!$C1368=0),Model_Time!$F1368,K1367)</f>
        <v>33270.94</v>
      </c>
      <c r="N1368" t="s">
        <v>512</v>
      </c>
      <c r="O1368">
        <v>1</v>
      </c>
      <c r="P1368">
        <v>5</v>
      </c>
      <c r="Q1368">
        <v>0.2</v>
      </c>
      <c r="R1368" t="s">
        <v>0</v>
      </c>
      <c r="S1368">
        <v>1031</v>
      </c>
      <c r="T1368">
        <v>0</v>
      </c>
      <c r="U1368">
        <v>1803.41</v>
      </c>
      <c r="V1368" s="52">
        <v>1</v>
      </c>
      <c r="W1368">
        <v>-10000</v>
      </c>
      <c r="X1368">
        <v>9283</v>
      </c>
      <c r="Y1368">
        <v>-10000</v>
      </c>
    </row>
    <row r="1369" spans="1:25" x14ac:dyDescent="0.3">
      <c r="A1369" t="s">
        <v>24</v>
      </c>
      <c r="B1369">
        <v>1</v>
      </c>
      <c r="C1369">
        <v>25</v>
      </c>
      <c r="D1369">
        <v>0.2</v>
      </c>
      <c r="E1369" t="s">
        <v>1</v>
      </c>
      <c r="F1369">
        <v>33974.6</v>
      </c>
      <c r="G1369">
        <v>0.32</v>
      </c>
      <c r="H1369">
        <v>3682.38</v>
      </c>
      <c r="I1369" s="52">
        <v>0.19800000000000001</v>
      </c>
      <c r="J1369" s="59">
        <f>IF(Model_Time!$F1369="---","---",(Model_Time!$F1369/K1369)-1)</f>
        <v>2.1149387423379018E-2</v>
      </c>
      <c r="K1369" s="20">
        <f>IF(AND(Model_Time!$B1369=0,Model_Time!$C1369=0),Model_Time!$F1369,K1368)</f>
        <v>33270.94</v>
      </c>
      <c r="N1369" t="s">
        <v>512</v>
      </c>
      <c r="O1369">
        <v>1</v>
      </c>
      <c r="P1369">
        <v>10</v>
      </c>
      <c r="Q1369">
        <v>0.05</v>
      </c>
      <c r="R1369" t="s">
        <v>0</v>
      </c>
      <c r="S1369">
        <v>1013</v>
      </c>
      <c r="T1369">
        <v>0</v>
      </c>
      <c r="U1369">
        <v>1280.08</v>
      </c>
      <c r="V1369" s="52">
        <v>1</v>
      </c>
      <c r="W1369">
        <v>23.61</v>
      </c>
      <c r="X1369">
        <v>9283</v>
      </c>
      <c r="Y1369">
        <v>9598.36</v>
      </c>
    </row>
    <row r="1370" spans="1:25" x14ac:dyDescent="0.3">
      <c r="A1370" t="s">
        <v>24</v>
      </c>
      <c r="B1370">
        <v>1</v>
      </c>
      <c r="C1370">
        <v>50</v>
      </c>
      <c r="D1370">
        <v>0.05</v>
      </c>
      <c r="E1370" t="s">
        <v>1</v>
      </c>
      <c r="F1370">
        <v>34098.19</v>
      </c>
      <c r="G1370">
        <v>2.5099999999999998</v>
      </c>
      <c r="H1370">
        <v>3635.63</v>
      </c>
      <c r="I1370" s="52">
        <v>0</v>
      </c>
      <c r="J1370" s="59">
        <f>IF(Model_Time!$F1370="---","---",(Model_Time!$F1370/K1370)-1)</f>
        <v>2.4864040511028529E-2</v>
      </c>
      <c r="K1370" s="20">
        <f>IF(AND(Model_Time!$B1370=0,Model_Time!$C1370=0),Model_Time!$F1370,K1369)</f>
        <v>33270.94</v>
      </c>
      <c r="N1370" t="s">
        <v>512</v>
      </c>
      <c r="O1370">
        <v>1</v>
      </c>
      <c r="P1370">
        <v>10</v>
      </c>
      <c r="Q1370">
        <v>0.1</v>
      </c>
      <c r="R1370" t="s">
        <v>0</v>
      </c>
      <c r="S1370">
        <v>1017</v>
      </c>
      <c r="T1370">
        <v>0</v>
      </c>
      <c r="U1370">
        <v>1815.88</v>
      </c>
      <c r="V1370" s="52">
        <v>1</v>
      </c>
      <c r="W1370">
        <v>0</v>
      </c>
      <c r="X1370">
        <v>9283</v>
      </c>
      <c r="Y1370">
        <v>9686.8799999999992</v>
      </c>
    </row>
    <row r="1371" spans="1:25" x14ac:dyDescent="0.3">
      <c r="A1371" t="s">
        <v>24</v>
      </c>
      <c r="B1371">
        <v>1</v>
      </c>
      <c r="C1371">
        <v>50</v>
      </c>
      <c r="D1371">
        <v>0.1</v>
      </c>
      <c r="E1371" t="s">
        <v>1</v>
      </c>
      <c r="F1371">
        <v>33821.47</v>
      </c>
      <c r="G1371">
        <v>1.25</v>
      </c>
      <c r="H1371">
        <v>3602.25</v>
      </c>
      <c r="I1371" s="52">
        <v>2E-3</v>
      </c>
      <c r="J1371" s="59">
        <f>IF(Model_Time!$F1371="---","---",(Model_Time!$F1371/K1371)-1)</f>
        <v>1.6546872435825311E-2</v>
      </c>
      <c r="K1371" s="20">
        <f>IF(AND(Model_Time!$B1371=0,Model_Time!$C1371=0),Model_Time!$F1371,K1370)</f>
        <v>33270.94</v>
      </c>
      <c r="N1371" t="s">
        <v>512</v>
      </c>
      <c r="O1371">
        <v>1</v>
      </c>
      <c r="P1371">
        <v>10</v>
      </c>
      <c r="Q1371">
        <v>0.15</v>
      </c>
      <c r="R1371" t="s">
        <v>0</v>
      </c>
      <c r="S1371">
        <v>1017</v>
      </c>
      <c r="T1371">
        <v>0</v>
      </c>
      <c r="U1371">
        <v>1301.8499999999999</v>
      </c>
      <c r="V1371" s="52">
        <v>1</v>
      </c>
      <c r="W1371">
        <v>-10000</v>
      </c>
      <c r="X1371">
        <v>9283</v>
      </c>
      <c r="Y1371">
        <v>-10000</v>
      </c>
    </row>
    <row r="1372" spans="1:25" x14ac:dyDescent="0.3">
      <c r="A1372" t="s">
        <v>24</v>
      </c>
      <c r="B1372">
        <v>1</v>
      </c>
      <c r="C1372">
        <v>50</v>
      </c>
      <c r="D1372">
        <v>0.15</v>
      </c>
      <c r="E1372" t="s">
        <v>1</v>
      </c>
      <c r="F1372">
        <v>34285.07</v>
      </c>
      <c r="G1372">
        <v>2.39</v>
      </c>
      <c r="H1372">
        <v>3600.64</v>
      </c>
      <c r="I1372" s="52">
        <v>0</v>
      </c>
      <c r="J1372" s="59">
        <f>IF(Model_Time!$F1372="---","---",(Model_Time!$F1372/K1372)-1)</f>
        <v>3.0480954250165393E-2</v>
      </c>
      <c r="K1372" s="20">
        <f>IF(AND(Model_Time!$B1372=0,Model_Time!$C1372=0),Model_Time!$F1372,K1371)</f>
        <v>33270.94</v>
      </c>
      <c r="N1372" t="s">
        <v>512</v>
      </c>
      <c r="O1372">
        <v>1</v>
      </c>
      <c r="P1372">
        <v>10</v>
      </c>
      <c r="Q1372">
        <v>0.2</v>
      </c>
      <c r="R1372" t="s">
        <v>0</v>
      </c>
      <c r="S1372">
        <v>1031</v>
      </c>
      <c r="T1372">
        <v>0</v>
      </c>
      <c r="U1372">
        <v>1725.99</v>
      </c>
      <c r="V1372" s="52">
        <v>1</v>
      </c>
      <c r="W1372">
        <v>-10000</v>
      </c>
      <c r="X1372">
        <v>9283</v>
      </c>
      <c r="Y1372">
        <v>-10000</v>
      </c>
    </row>
    <row r="1373" spans="1:25" x14ac:dyDescent="0.3">
      <c r="A1373" t="s">
        <v>24</v>
      </c>
      <c r="B1373">
        <v>1</v>
      </c>
      <c r="C1373">
        <v>50</v>
      </c>
      <c r="D1373">
        <v>0.2</v>
      </c>
      <c r="E1373" t="s">
        <v>1</v>
      </c>
      <c r="F1373">
        <v>38771.53</v>
      </c>
      <c r="G1373">
        <v>13.53</v>
      </c>
      <c r="H1373">
        <v>3811.22</v>
      </c>
      <c r="I1373" s="52">
        <v>0</v>
      </c>
      <c r="J1373" s="59">
        <f>IF(Model_Time!$F1373="---","---",(Model_Time!$F1373/K1373)-1)</f>
        <v>0.16532715937692166</v>
      </c>
      <c r="K1373" s="20">
        <f>IF(AND(Model_Time!$B1373=0,Model_Time!$C1373=0),Model_Time!$F1373,K1372)</f>
        <v>33270.94</v>
      </c>
      <c r="N1373" t="s">
        <v>512</v>
      </c>
      <c r="O1373">
        <v>1</v>
      </c>
      <c r="P1373">
        <v>25</v>
      </c>
      <c r="Q1373">
        <v>0.05</v>
      </c>
      <c r="R1373" t="s">
        <v>0</v>
      </c>
      <c r="S1373">
        <v>1017</v>
      </c>
      <c r="T1373">
        <v>0</v>
      </c>
      <c r="U1373">
        <v>1504.46</v>
      </c>
      <c r="V1373" s="52">
        <v>0.71699999999999997</v>
      </c>
      <c r="W1373">
        <v>24.33</v>
      </c>
      <c r="X1373">
        <v>9283</v>
      </c>
      <c r="Y1373">
        <v>9602.91</v>
      </c>
    </row>
    <row r="1374" spans="1:25" x14ac:dyDescent="0.3">
      <c r="A1374" t="s">
        <v>24</v>
      </c>
      <c r="B1374">
        <v>2</v>
      </c>
      <c r="C1374">
        <v>5</v>
      </c>
      <c r="D1374">
        <v>0.05</v>
      </c>
      <c r="E1374" t="s">
        <v>0</v>
      </c>
      <c r="F1374">
        <v>33302.86</v>
      </c>
      <c r="G1374">
        <v>0</v>
      </c>
      <c r="H1374">
        <v>1233.21</v>
      </c>
      <c r="I1374" s="52">
        <v>0.83599999999999997</v>
      </c>
      <c r="J1374" s="59">
        <f>IF(Model_Time!$F1374="---","---",(Model_Time!$F1374/K1374)-1)</f>
        <v>9.5939579705284217E-4</v>
      </c>
      <c r="K1374" s="20">
        <f>IF(AND(Model_Time!$B1374=0,Model_Time!$C1374=0),Model_Time!$F1374,K1373)</f>
        <v>33270.94</v>
      </c>
      <c r="N1374" t="s">
        <v>512</v>
      </c>
      <c r="O1374">
        <v>1</v>
      </c>
      <c r="P1374">
        <v>25</v>
      </c>
      <c r="Q1374">
        <v>0.1</v>
      </c>
      <c r="R1374" t="s">
        <v>1</v>
      </c>
      <c r="S1374">
        <v>1073</v>
      </c>
      <c r="T1374">
        <v>4.2300000000000004</v>
      </c>
      <c r="U1374">
        <v>3600.23</v>
      </c>
      <c r="V1374" s="52">
        <v>0.78800000000000003</v>
      </c>
      <c r="W1374">
        <v>49.92</v>
      </c>
      <c r="X1374">
        <v>9370</v>
      </c>
      <c r="Y1374">
        <v>9995.24</v>
      </c>
    </row>
    <row r="1375" spans="1:25" x14ac:dyDescent="0.3">
      <c r="A1375" t="s">
        <v>24</v>
      </c>
      <c r="B1375">
        <v>2</v>
      </c>
      <c r="C1375">
        <v>5</v>
      </c>
      <c r="D1375">
        <v>0.1</v>
      </c>
      <c r="E1375" t="s">
        <v>0</v>
      </c>
      <c r="F1375">
        <v>33365.980000000003</v>
      </c>
      <c r="G1375">
        <v>0</v>
      </c>
      <c r="H1375">
        <v>2656.62</v>
      </c>
      <c r="I1375" s="52">
        <v>0.98</v>
      </c>
      <c r="J1375" s="59">
        <f>IF(Model_Time!$F1375="---","---",(Model_Time!$F1375/K1375)-1)</f>
        <v>2.8565468844583553E-3</v>
      </c>
      <c r="K1375" s="20">
        <f>IF(AND(Model_Time!$B1375=0,Model_Time!$C1375=0),Model_Time!$F1375,K1374)</f>
        <v>33270.94</v>
      </c>
      <c r="N1375" t="s">
        <v>512</v>
      </c>
      <c r="O1375">
        <v>1</v>
      </c>
      <c r="P1375">
        <v>25</v>
      </c>
      <c r="Q1375">
        <v>0.15</v>
      </c>
      <c r="R1375" t="s">
        <v>2</v>
      </c>
      <c r="S1375" t="s">
        <v>3</v>
      </c>
      <c r="T1375" t="s">
        <v>3</v>
      </c>
      <c r="U1375">
        <v>3600.53</v>
      </c>
      <c r="W1375">
        <v>73.95</v>
      </c>
      <c r="X1375">
        <v>9491</v>
      </c>
      <c r="Y1375">
        <v>10386.11</v>
      </c>
    </row>
    <row r="1376" spans="1:25" x14ac:dyDescent="0.3">
      <c r="A1376" t="s">
        <v>24</v>
      </c>
      <c r="B1376">
        <v>2</v>
      </c>
      <c r="C1376">
        <v>5</v>
      </c>
      <c r="D1376">
        <v>0.15</v>
      </c>
      <c r="E1376" t="s">
        <v>0</v>
      </c>
      <c r="F1376">
        <v>33365.980000000003</v>
      </c>
      <c r="G1376">
        <v>0</v>
      </c>
      <c r="H1376">
        <v>1621.8</v>
      </c>
      <c r="I1376" s="52">
        <v>1</v>
      </c>
      <c r="J1376" s="59">
        <f>IF(Model_Time!$F1376="---","---",(Model_Time!$F1376/K1376)-1)</f>
        <v>2.8565468844583553E-3</v>
      </c>
      <c r="K1376" s="20">
        <f>IF(AND(Model_Time!$B1376=0,Model_Time!$C1376=0),Model_Time!$F1376,K1375)</f>
        <v>33270.94</v>
      </c>
      <c r="N1376" t="s">
        <v>512</v>
      </c>
      <c r="O1376">
        <v>1</v>
      </c>
      <c r="P1376">
        <v>25</v>
      </c>
      <c r="Q1376">
        <v>0.2</v>
      </c>
      <c r="R1376" t="s">
        <v>2</v>
      </c>
      <c r="S1376" t="s">
        <v>3</v>
      </c>
      <c r="T1376" t="s">
        <v>3</v>
      </c>
      <c r="U1376">
        <v>3600.09</v>
      </c>
      <c r="W1376">
        <v>-10000</v>
      </c>
      <c r="X1376">
        <v>17092</v>
      </c>
      <c r="Y1376">
        <v>-10000</v>
      </c>
    </row>
    <row r="1377" spans="1:25" x14ac:dyDescent="0.3">
      <c r="A1377" t="s">
        <v>24</v>
      </c>
      <c r="B1377">
        <v>2</v>
      </c>
      <c r="C1377">
        <v>5</v>
      </c>
      <c r="D1377">
        <v>0.2</v>
      </c>
      <c r="E1377" t="s">
        <v>0</v>
      </c>
      <c r="F1377">
        <v>33433.57</v>
      </c>
      <c r="G1377">
        <v>0</v>
      </c>
      <c r="H1377">
        <v>1810.59</v>
      </c>
      <c r="I1377" s="52">
        <v>0.99299999999999999</v>
      </c>
      <c r="J1377" s="59">
        <f>IF(Model_Time!$F1377="---","---",(Model_Time!$F1377/K1377)-1)</f>
        <v>4.8880494509622174E-3</v>
      </c>
      <c r="K1377" s="20">
        <f>IF(AND(Model_Time!$B1377=0,Model_Time!$C1377=0),Model_Time!$F1377,K1376)</f>
        <v>33270.94</v>
      </c>
      <c r="N1377" t="s">
        <v>512</v>
      </c>
      <c r="O1377">
        <v>1</v>
      </c>
      <c r="P1377">
        <v>50</v>
      </c>
      <c r="Q1377">
        <v>0.05</v>
      </c>
      <c r="R1377" t="s">
        <v>1</v>
      </c>
      <c r="S1377">
        <v>1036</v>
      </c>
      <c r="T1377">
        <v>0.48</v>
      </c>
      <c r="U1377">
        <v>3600.16</v>
      </c>
      <c r="V1377" s="52">
        <v>2.1000000000000001E-2</v>
      </c>
      <c r="W1377">
        <v>23.61</v>
      </c>
      <c r="X1377">
        <v>9283</v>
      </c>
      <c r="Y1377">
        <v>9598.36</v>
      </c>
    </row>
    <row r="1378" spans="1:25" x14ac:dyDescent="0.3">
      <c r="A1378" t="s">
        <v>24</v>
      </c>
      <c r="B1378">
        <v>2</v>
      </c>
      <c r="C1378">
        <v>10</v>
      </c>
      <c r="D1378">
        <v>0.05</v>
      </c>
      <c r="E1378" t="s">
        <v>0</v>
      </c>
      <c r="F1378">
        <v>33361.51</v>
      </c>
      <c r="G1378">
        <v>0</v>
      </c>
      <c r="H1378">
        <v>1272.43</v>
      </c>
      <c r="I1378" s="52">
        <v>0.374</v>
      </c>
      <c r="J1378" s="59">
        <f>IF(Model_Time!$F1378="---","---",(Model_Time!$F1378/K1378)-1)</f>
        <v>2.7221954053597841E-3</v>
      </c>
      <c r="K1378" s="20">
        <f>IF(AND(Model_Time!$B1378=0,Model_Time!$C1378=0),Model_Time!$F1378,K1377)</f>
        <v>33270.94</v>
      </c>
      <c r="N1378" t="s">
        <v>512</v>
      </c>
      <c r="O1378">
        <v>1</v>
      </c>
      <c r="P1378">
        <v>50</v>
      </c>
      <c r="Q1378">
        <v>0.1</v>
      </c>
      <c r="R1378" t="s">
        <v>2</v>
      </c>
      <c r="S1378" t="s">
        <v>3</v>
      </c>
      <c r="T1378" t="s">
        <v>3</v>
      </c>
      <c r="U1378">
        <v>3601.13</v>
      </c>
      <c r="W1378">
        <v>48.33</v>
      </c>
      <c r="X1378">
        <v>9446</v>
      </c>
      <c r="Y1378">
        <v>10081.629999999999</v>
      </c>
    </row>
    <row r="1379" spans="1:25" x14ac:dyDescent="0.3">
      <c r="A1379" t="s">
        <v>24</v>
      </c>
      <c r="B1379">
        <v>2</v>
      </c>
      <c r="C1379">
        <v>10</v>
      </c>
      <c r="D1379">
        <v>0.1</v>
      </c>
      <c r="E1379" t="s">
        <v>0</v>
      </c>
      <c r="F1379">
        <v>33433.57</v>
      </c>
      <c r="G1379">
        <v>0</v>
      </c>
      <c r="H1379">
        <v>3171.18</v>
      </c>
      <c r="I1379" s="52">
        <v>0.72699999999999998</v>
      </c>
      <c r="J1379" s="59">
        <f>IF(Model_Time!$F1379="---","---",(Model_Time!$F1379/K1379)-1)</f>
        <v>4.8880494509622174E-3</v>
      </c>
      <c r="K1379" s="20">
        <f>IF(AND(Model_Time!$B1379=0,Model_Time!$C1379=0),Model_Time!$F1379,K1378)</f>
        <v>33270.94</v>
      </c>
      <c r="N1379" t="s">
        <v>512</v>
      </c>
      <c r="O1379">
        <v>1</v>
      </c>
      <c r="P1379">
        <v>50</v>
      </c>
      <c r="Q1379">
        <v>0.15</v>
      </c>
      <c r="R1379" t="s">
        <v>2</v>
      </c>
      <c r="S1379" t="s">
        <v>3</v>
      </c>
      <c r="T1379" t="s">
        <v>3</v>
      </c>
      <c r="U1379">
        <v>3600.1</v>
      </c>
    </row>
    <row r="1380" spans="1:25" x14ac:dyDescent="0.3">
      <c r="A1380" t="s">
        <v>24</v>
      </c>
      <c r="B1380">
        <v>2</v>
      </c>
      <c r="C1380">
        <v>10</v>
      </c>
      <c r="D1380">
        <v>0.15</v>
      </c>
      <c r="E1380" t="s">
        <v>0</v>
      </c>
      <c r="F1380">
        <v>33531.410000000003</v>
      </c>
      <c r="G1380">
        <v>0</v>
      </c>
      <c r="H1380">
        <v>2276.62</v>
      </c>
      <c r="I1380" s="52">
        <v>0.75</v>
      </c>
      <c r="J1380" s="59">
        <f>IF(Model_Time!$F1380="---","---",(Model_Time!$F1380/K1380)-1)</f>
        <v>7.8287538614778551E-3</v>
      </c>
      <c r="K1380" s="20">
        <f>IF(AND(Model_Time!$B1380=0,Model_Time!$C1380=0),Model_Time!$F1380,K1379)</f>
        <v>33270.94</v>
      </c>
      <c r="N1380" t="s">
        <v>512</v>
      </c>
      <c r="O1380">
        <v>1</v>
      </c>
      <c r="P1380">
        <v>50</v>
      </c>
      <c r="Q1380">
        <v>0.2</v>
      </c>
      <c r="R1380" t="s">
        <v>2</v>
      </c>
      <c r="S1380" t="s">
        <v>3</v>
      </c>
      <c r="T1380" t="s">
        <v>3</v>
      </c>
      <c r="U1380">
        <v>3600.14</v>
      </c>
    </row>
    <row r="1381" spans="1:25" x14ac:dyDescent="0.3">
      <c r="A1381" t="s">
        <v>24</v>
      </c>
      <c r="B1381">
        <v>2</v>
      </c>
      <c r="C1381">
        <v>10</v>
      </c>
      <c r="D1381">
        <v>0.2</v>
      </c>
      <c r="E1381" t="s">
        <v>0</v>
      </c>
      <c r="F1381">
        <v>33671.449999999997</v>
      </c>
      <c r="G1381">
        <v>0</v>
      </c>
      <c r="H1381">
        <v>2166.62</v>
      </c>
      <c r="I1381" s="52">
        <v>0.96799999999999997</v>
      </c>
      <c r="J1381" s="59">
        <f>IF(Model_Time!$F1381="---","---",(Model_Time!$F1381/K1381)-1)</f>
        <v>1.2037832414713678E-2</v>
      </c>
      <c r="K1381" s="20">
        <f>IF(AND(Model_Time!$B1381=0,Model_Time!$C1381=0),Model_Time!$F1381,K1380)</f>
        <v>33270.94</v>
      </c>
      <c r="N1381" t="s">
        <v>512</v>
      </c>
      <c r="O1381">
        <v>2</v>
      </c>
      <c r="P1381">
        <v>5</v>
      </c>
      <c r="Q1381">
        <v>0.05</v>
      </c>
      <c r="R1381" t="s">
        <v>0</v>
      </c>
      <c r="S1381">
        <v>1016</v>
      </c>
      <c r="T1381">
        <v>0</v>
      </c>
      <c r="U1381">
        <v>1464.11</v>
      </c>
      <c r="V1381" s="52">
        <v>1</v>
      </c>
      <c r="W1381">
        <v>-10000</v>
      </c>
      <c r="X1381">
        <v>9283</v>
      </c>
      <c r="Y1381">
        <v>-10000</v>
      </c>
    </row>
    <row r="1382" spans="1:25" x14ac:dyDescent="0.3">
      <c r="A1382" t="s">
        <v>24</v>
      </c>
      <c r="B1382">
        <v>2</v>
      </c>
      <c r="C1382">
        <v>25</v>
      </c>
      <c r="D1382">
        <v>0.05</v>
      </c>
      <c r="E1382" t="s">
        <v>0</v>
      </c>
      <c r="F1382">
        <v>33470.71</v>
      </c>
      <c r="G1382">
        <v>0</v>
      </c>
      <c r="H1382">
        <v>2263.9699999999998</v>
      </c>
      <c r="I1382" s="52">
        <v>0</v>
      </c>
      <c r="J1382" s="59">
        <f>IF(Model_Time!$F1382="---","---",(Model_Time!$F1382/K1382)-1)</f>
        <v>6.0043389215933551E-3</v>
      </c>
      <c r="K1382" s="20">
        <f>IF(AND(Model_Time!$B1382=0,Model_Time!$C1382=0),Model_Time!$F1382,K1381)</f>
        <v>33270.94</v>
      </c>
      <c r="N1382" t="s">
        <v>512</v>
      </c>
      <c r="O1382">
        <v>2</v>
      </c>
      <c r="P1382">
        <v>5</v>
      </c>
      <c r="Q1382">
        <v>0.1</v>
      </c>
      <c r="R1382" t="s">
        <v>0</v>
      </c>
      <c r="S1382">
        <v>1017</v>
      </c>
      <c r="T1382">
        <v>0</v>
      </c>
      <c r="U1382">
        <v>1043.26</v>
      </c>
      <c r="V1382" s="52">
        <v>1</v>
      </c>
      <c r="W1382">
        <v>47.56</v>
      </c>
      <c r="X1382">
        <v>9283</v>
      </c>
      <c r="Y1382">
        <v>9845.2000000000007</v>
      </c>
    </row>
    <row r="1383" spans="1:25" x14ac:dyDescent="0.3">
      <c r="A1383" t="s">
        <v>24</v>
      </c>
      <c r="B1383">
        <v>2</v>
      </c>
      <c r="C1383">
        <v>25</v>
      </c>
      <c r="D1383">
        <v>0.1</v>
      </c>
      <c r="E1383" t="s">
        <v>0</v>
      </c>
      <c r="F1383">
        <v>33638.980000000003</v>
      </c>
      <c r="G1383">
        <v>0</v>
      </c>
      <c r="H1383">
        <v>3593.37</v>
      </c>
      <c r="I1383" s="52">
        <v>0</v>
      </c>
      <c r="J1383" s="59">
        <f>IF(Model_Time!$F1383="---","---",(Model_Time!$F1383/K1383)-1)</f>
        <v>1.1061905675042505E-2</v>
      </c>
      <c r="K1383" s="20">
        <f>IF(AND(Model_Time!$B1383=0,Model_Time!$C1383=0),Model_Time!$F1383,K1382)</f>
        <v>33270.94</v>
      </c>
      <c r="N1383" t="s">
        <v>512</v>
      </c>
      <c r="O1383">
        <v>2</v>
      </c>
      <c r="P1383">
        <v>5</v>
      </c>
      <c r="Q1383">
        <v>0.15</v>
      </c>
      <c r="R1383" t="s">
        <v>0</v>
      </c>
      <c r="S1383">
        <v>1027</v>
      </c>
      <c r="T1383">
        <v>0</v>
      </c>
      <c r="U1383">
        <v>1757.01</v>
      </c>
      <c r="V1383" s="52">
        <v>1</v>
      </c>
      <c r="W1383">
        <v>-10000</v>
      </c>
      <c r="X1383">
        <v>9283</v>
      </c>
      <c r="Y1383">
        <v>-10000</v>
      </c>
    </row>
    <row r="1384" spans="1:25" x14ac:dyDescent="0.3">
      <c r="A1384" t="s">
        <v>24</v>
      </c>
      <c r="B1384">
        <v>2</v>
      </c>
      <c r="C1384">
        <v>25</v>
      </c>
      <c r="D1384">
        <v>0.15</v>
      </c>
      <c r="E1384" t="s">
        <v>0</v>
      </c>
      <c r="F1384">
        <v>33843.53</v>
      </c>
      <c r="G1384">
        <v>0</v>
      </c>
      <c r="H1384">
        <v>2342.48</v>
      </c>
      <c r="I1384" s="52">
        <v>0</v>
      </c>
      <c r="J1384" s="59">
        <f>IF(Model_Time!$F1384="---","---",(Model_Time!$F1384/K1384)-1)</f>
        <v>1.7209913516119446E-2</v>
      </c>
      <c r="K1384" s="20">
        <f>IF(AND(Model_Time!$B1384=0,Model_Time!$C1384=0),Model_Time!$F1384,K1383)</f>
        <v>33270.94</v>
      </c>
      <c r="N1384" t="s">
        <v>512</v>
      </c>
      <c r="O1384">
        <v>2</v>
      </c>
      <c r="P1384">
        <v>5</v>
      </c>
      <c r="Q1384">
        <v>0.2</v>
      </c>
      <c r="R1384" t="s">
        <v>0</v>
      </c>
      <c r="S1384">
        <v>1033</v>
      </c>
      <c r="T1384">
        <v>0</v>
      </c>
      <c r="U1384">
        <v>1721.31</v>
      </c>
      <c r="V1384" s="52">
        <v>1</v>
      </c>
      <c r="W1384">
        <v>-10000</v>
      </c>
      <c r="X1384">
        <v>9283</v>
      </c>
      <c r="Y1384">
        <v>-10000</v>
      </c>
    </row>
    <row r="1385" spans="1:25" x14ac:dyDescent="0.3">
      <c r="A1385" t="s">
        <v>24</v>
      </c>
      <c r="B1385">
        <v>2</v>
      </c>
      <c r="C1385">
        <v>25</v>
      </c>
      <c r="D1385">
        <v>0.2</v>
      </c>
      <c r="E1385" t="s">
        <v>1</v>
      </c>
      <c r="F1385">
        <v>34183.33</v>
      </c>
      <c r="G1385">
        <v>0.48</v>
      </c>
      <c r="H1385">
        <v>3680.87</v>
      </c>
      <c r="I1385" s="52">
        <v>0</v>
      </c>
      <c r="J1385" s="59">
        <f>IF(Model_Time!$F1385="---","---",(Model_Time!$F1385/K1385)-1)</f>
        <v>2.742303042835581E-2</v>
      </c>
      <c r="K1385" s="20">
        <f>IF(AND(Model_Time!$B1385=0,Model_Time!$C1385=0),Model_Time!$F1385,K1384)</f>
        <v>33270.94</v>
      </c>
      <c r="N1385" t="s">
        <v>512</v>
      </c>
      <c r="O1385">
        <v>2</v>
      </c>
      <c r="P1385">
        <v>10</v>
      </c>
      <c r="Q1385">
        <v>0.05</v>
      </c>
      <c r="R1385" t="s">
        <v>0</v>
      </c>
      <c r="S1385">
        <v>1017</v>
      </c>
      <c r="T1385">
        <v>0</v>
      </c>
      <c r="U1385">
        <v>810.41</v>
      </c>
      <c r="V1385" s="52">
        <v>0.71699999999999997</v>
      </c>
      <c r="W1385">
        <v>26.8</v>
      </c>
      <c r="X1385">
        <v>9283</v>
      </c>
      <c r="Y1385">
        <v>9581.9699999999993</v>
      </c>
    </row>
    <row r="1386" spans="1:25" x14ac:dyDescent="0.3">
      <c r="A1386" t="s">
        <v>24</v>
      </c>
      <c r="B1386">
        <v>2</v>
      </c>
      <c r="C1386">
        <v>50</v>
      </c>
      <c r="D1386">
        <v>0.05</v>
      </c>
      <c r="E1386" t="s">
        <v>0</v>
      </c>
      <c r="F1386">
        <v>33480.6</v>
      </c>
      <c r="G1386">
        <v>0</v>
      </c>
      <c r="H1386">
        <v>2982.12</v>
      </c>
      <c r="I1386" s="52">
        <v>0</v>
      </c>
      <c r="J1386" s="59">
        <f>IF(Model_Time!$F1386="---","---",(Model_Time!$F1386/K1386)-1)</f>
        <v>6.3015953261313928E-3</v>
      </c>
      <c r="K1386" s="20">
        <f>IF(AND(Model_Time!$B1386=0,Model_Time!$C1386=0),Model_Time!$F1386,K1385)</f>
        <v>33270.94</v>
      </c>
      <c r="N1386" t="s">
        <v>512</v>
      </c>
      <c r="O1386">
        <v>2</v>
      </c>
      <c r="P1386">
        <v>10</v>
      </c>
      <c r="Q1386">
        <v>0.1</v>
      </c>
      <c r="R1386" t="s">
        <v>0</v>
      </c>
      <c r="S1386">
        <v>1033</v>
      </c>
      <c r="T1386">
        <v>0</v>
      </c>
      <c r="U1386">
        <v>1826.6</v>
      </c>
      <c r="V1386" s="52">
        <v>1</v>
      </c>
      <c r="W1386">
        <v>47.56</v>
      </c>
      <c r="X1386">
        <v>9283</v>
      </c>
      <c r="Y1386">
        <v>9845.2000000000007</v>
      </c>
    </row>
    <row r="1387" spans="1:25" x14ac:dyDescent="0.3">
      <c r="A1387" t="s">
        <v>24</v>
      </c>
      <c r="B1387">
        <v>2</v>
      </c>
      <c r="C1387">
        <v>50</v>
      </c>
      <c r="D1387">
        <v>0.1</v>
      </c>
      <c r="E1387" t="s">
        <v>1</v>
      </c>
      <c r="F1387">
        <v>33673.5</v>
      </c>
      <c r="G1387">
        <v>0.42</v>
      </c>
      <c r="H1387">
        <v>3600.3</v>
      </c>
      <c r="I1387" s="52">
        <v>0</v>
      </c>
      <c r="J1387" s="59">
        <f>IF(Model_Time!$F1387="---","---",(Model_Time!$F1387/K1387)-1)</f>
        <v>1.2099447746291458E-2</v>
      </c>
      <c r="K1387" s="20">
        <f>IF(AND(Model_Time!$B1387=0,Model_Time!$C1387=0),Model_Time!$F1387,K1386)</f>
        <v>33270.94</v>
      </c>
      <c r="N1387" t="s">
        <v>512</v>
      </c>
      <c r="O1387">
        <v>2</v>
      </c>
      <c r="P1387">
        <v>10</v>
      </c>
      <c r="Q1387">
        <v>0.15</v>
      </c>
      <c r="R1387" t="s">
        <v>1</v>
      </c>
      <c r="S1387">
        <v>1058</v>
      </c>
      <c r="T1387">
        <v>2.08</v>
      </c>
      <c r="U1387">
        <v>3600.12</v>
      </c>
      <c r="V1387" s="52">
        <v>1</v>
      </c>
      <c r="W1387">
        <v>-10000</v>
      </c>
      <c r="X1387">
        <v>9283</v>
      </c>
      <c r="Y1387">
        <v>-10000</v>
      </c>
    </row>
    <row r="1388" spans="1:25" x14ac:dyDescent="0.3">
      <c r="A1388" t="s">
        <v>24</v>
      </c>
      <c r="B1388">
        <v>2</v>
      </c>
      <c r="C1388">
        <v>50</v>
      </c>
      <c r="D1388">
        <v>0.15</v>
      </c>
      <c r="E1388" t="s">
        <v>1</v>
      </c>
      <c r="F1388">
        <v>40735.120000000003</v>
      </c>
      <c r="G1388">
        <v>17.489999999999998</v>
      </c>
      <c r="H1388">
        <v>3804.72</v>
      </c>
      <c r="I1388" s="52">
        <v>0</v>
      </c>
      <c r="J1388" s="59">
        <f>IF(Model_Time!$F1388="---","---",(Model_Time!$F1388/K1388)-1)</f>
        <v>0.22434532958792275</v>
      </c>
      <c r="K1388" s="20">
        <f>IF(AND(Model_Time!$B1388=0,Model_Time!$C1388=0),Model_Time!$F1388,K1387)</f>
        <v>33270.94</v>
      </c>
      <c r="N1388" t="s">
        <v>512</v>
      </c>
      <c r="O1388">
        <v>2</v>
      </c>
      <c r="P1388">
        <v>10</v>
      </c>
      <c r="Q1388">
        <v>0.2</v>
      </c>
      <c r="R1388" t="s">
        <v>2</v>
      </c>
      <c r="S1388" t="s">
        <v>3</v>
      </c>
      <c r="T1388" t="s">
        <v>3</v>
      </c>
      <c r="U1388">
        <v>3620.81</v>
      </c>
      <c r="W1388">
        <v>-10000</v>
      </c>
      <c r="X1388">
        <v>9370</v>
      </c>
      <c r="Y1388">
        <v>-10000</v>
      </c>
    </row>
    <row r="1389" spans="1:25" x14ac:dyDescent="0.3">
      <c r="A1389" t="s">
        <v>24</v>
      </c>
      <c r="B1389">
        <v>2</v>
      </c>
      <c r="C1389">
        <v>50</v>
      </c>
      <c r="D1389">
        <v>0.2</v>
      </c>
      <c r="E1389" t="s">
        <v>0</v>
      </c>
      <c r="F1389">
        <v>34122.67</v>
      </c>
      <c r="G1389">
        <v>0</v>
      </c>
      <c r="H1389">
        <v>2970</v>
      </c>
      <c r="I1389" s="52">
        <v>0</v>
      </c>
      <c r="J1389" s="59">
        <f>IF(Model_Time!$F1389="---","---",(Model_Time!$F1389/K1389)-1)</f>
        <v>2.5599817738843456E-2</v>
      </c>
      <c r="K1389" s="20">
        <f>IF(AND(Model_Time!$B1389=0,Model_Time!$C1389=0),Model_Time!$F1389,K1388)</f>
        <v>33270.94</v>
      </c>
      <c r="N1389" t="s">
        <v>512</v>
      </c>
      <c r="O1389">
        <v>2</v>
      </c>
      <c r="P1389">
        <v>25</v>
      </c>
      <c r="Q1389">
        <v>0.05</v>
      </c>
      <c r="R1389" t="s">
        <v>0</v>
      </c>
      <c r="S1389">
        <v>1040</v>
      </c>
      <c r="T1389">
        <v>0</v>
      </c>
      <c r="U1389">
        <v>2845.92</v>
      </c>
      <c r="V1389" s="52">
        <v>0.127</v>
      </c>
      <c r="W1389">
        <v>24.33</v>
      </c>
      <c r="X1389">
        <v>9283</v>
      </c>
      <c r="Y1389">
        <v>9602.91</v>
      </c>
    </row>
    <row r="1390" spans="1:25" x14ac:dyDescent="0.3">
      <c r="A1390" t="s">
        <v>24</v>
      </c>
      <c r="B1390">
        <v>3</v>
      </c>
      <c r="C1390">
        <v>0</v>
      </c>
      <c r="D1390">
        <v>0.05</v>
      </c>
      <c r="E1390" t="s">
        <v>0</v>
      </c>
      <c r="F1390">
        <v>33638.980000000003</v>
      </c>
      <c r="G1390">
        <v>0</v>
      </c>
      <c r="H1390">
        <v>922.5</v>
      </c>
      <c r="I1390" s="52">
        <v>0</v>
      </c>
      <c r="J1390" s="59">
        <f>IF(Model_Time!$F1390="---","---",(Model_Time!$F1390/K1390)-1)</f>
        <v>1.1061905675042505E-2</v>
      </c>
      <c r="K1390" s="20">
        <f>IF(AND(Model_Time!$B1390=0,Model_Time!$C1390=0),Model_Time!$F1390,K1389)</f>
        <v>33270.94</v>
      </c>
      <c r="N1390" t="s">
        <v>512</v>
      </c>
      <c r="O1390">
        <v>2</v>
      </c>
      <c r="P1390">
        <v>25</v>
      </c>
      <c r="Q1390">
        <v>0.1</v>
      </c>
      <c r="R1390" t="s">
        <v>2</v>
      </c>
      <c r="S1390" t="s">
        <v>3</v>
      </c>
      <c r="T1390" t="s">
        <v>3</v>
      </c>
      <c r="U1390">
        <v>3600.58</v>
      </c>
      <c r="W1390">
        <v>49.92</v>
      </c>
      <c r="X1390">
        <v>9370</v>
      </c>
      <c r="Y1390">
        <v>9995.24</v>
      </c>
    </row>
    <row r="1391" spans="1:25" x14ac:dyDescent="0.3">
      <c r="A1391" t="s">
        <v>24</v>
      </c>
      <c r="B1391">
        <v>3</v>
      </c>
      <c r="C1391">
        <v>0</v>
      </c>
      <c r="D1391">
        <v>0.1</v>
      </c>
      <c r="E1391" t="s">
        <v>1</v>
      </c>
      <c r="F1391">
        <v>34122.67</v>
      </c>
      <c r="G1391">
        <v>0.08</v>
      </c>
      <c r="H1391">
        <v>3625.69</v>
      </c>
      <c r="I1391" s="52">
        <v>0</v>
      </c>
      <c r="J1391" s="59">
        <f>IF(Model_Time!$F1391="---","---",(Model_Time!$F1391/K1391)-1)</f>
        <v>2.5599817738843456E-2</v>
      </c>
      <c r="K1391" s="20">
        <f>IF(AND(Model_Time!$B1391=0,Model_Time!$C1391=0),Model_Time!$F1391,K1390)</f>
        <v>33270.94</v>
      </c>
      <c r="N1391" t="s">
        <v>512</v>
      </c>
      <c r="O1391">
        <v>2</v>
      </c>
      <c r="P1391">
        <v>25</v>
      </c>
      <c r="Q1391">
        <v>0.15</v>
      </c>
      <c r="R1391" t="s">
        <v>2</v>
      </c>
      <c r="S1391" t="s">
        <v>3</v>
      </c>
      <c r="T1391" t="s">
        <v>3</v>
      </c>
      <c r="U1391">
        <v>3600.19</v>
      </c>
      <c r="W1391">
        <v>73.260000000000005</v>
      </c>
      <c r="X1391">
        <v>9527</v>
      </c>
      <c r="Y1391">
        <v>10445.469999999999</v>
      </c>
    </row>
    <row r="1392" spans="1:25" x14ac:dyDescent="0.3">
      <c r="A1392" t="s">
        <v>24</v>
      </c>
      <c r="B1392">
        <v>3</v>
      </c>
      <c r="C1392">
        <v>0</v>
      </c>
      <c r="D1392">
        <v>0.15</v>
      </c>
      <c r="E1392" t="s">
        <v>4</v>
      </c>
      <c r="F1392" t="s">
        <v>3</v>
      </c>
      <c r="G1392" t="s">
        <v>3</v>
      </c>
      <c r="H1392">
        <v>33.909999999999997</v>
      </c>
      <c r="J1392" s="59" t="str">
        <f>IF(Model_Time!$F1392="---","---",(Model_Time!$F1392/K1392)-1)</f>
        <v>---</v>
      </c>
      <c r="K1392" s="20">
        <f>IF(AND(Model_Time!$B1392=0,Model_Time!$C1392=0),Model_Time!$F1392,K1391)</f>
        <v>33270.94</v>
      </c>
      <c r="N1392" t="s">
        <v>512</v>
      </c>
      <c r="O1392">
        <v>2</v>
      </c>
      <c r="P1392">
        <v>25</v>
      </c>
      <c r="Q1392">
        <v>0.2</v>
      </c>
      <c r="R1392" t="s">
        <v>2</v>
      </c>
      <c r="S1392" t="s">
        <v>3</v>
      </c>
      <c r="T1392" t="s">
        <v>3</v>
      </c>
      <c r="U1392">
        <v>3600.15</v>
      </c>
      <c r="W1392">
        <v>-10000</v>
      </c>
      <c r="X1392">
        <v>10222</v>
      </c>
      <c r="Y1392">
        <v>-10000</v>
      </c>
    </row>
    <row r="1393" spans="1:25" x14ac:dyDescent="0.3">
      <c r="A1393" t="s">
        <v>24</v>
      </c>
      <c r="B1393">
        <v>3</v>
      </c>
      <c r="C1393">
        <v>0</v>
      </c>
      <c r="D1393">
        <v>0.2</v>
      </c>
      <c r="E1393" t="s">
        <v>4</v>
      </c>
      <c r="F1393" t="s">
        <v>3</v>
      </c>
      <c r="G1393" t="s">
        <v>3</v>
      </c>
      <c r="H1393">
        <v>19.760000000000002</v>
      </c>
      <c r="J1393" s="59" t="str">
        <f>IF(Model_Time!$F1393="---","---",(Model_Time!$F1393/K1393)-1)</f>
        <v>---</v>
      </c>
      <c r="K1393" s="20">
        <f>IF(AND(Model_Time!$B1393=0,Model_Time!$C1393=0),Model_Time!$F1393,K1392)</f>
        <v>33270.94</v>
      </c>
      <c r="N1393" t="s">
        <v>512</v>
      </c>
      <c r="O1393">
        <v>2</v>
      </c>
      <c r="P1393">
        <v>50</v>
      </c>
      <c r="Q1393">
        <v>0.05</v>
      </c>
      <c r="R1393" t="s">
        <v>1</v>
      </c>
      <c r="S1393">
        <v>1057</v>
      </c>
      <c r="T1393">
        <v>2.19</v>
      </c>
      <c r="U1393">
        <v>3600.15</v>
      </c>
      <c r="V1393" s="52">
        <v>0</v>
      </c>
      <c r="W1393">
        <v>24.6</v>
      </c>
      <c r="X1393">
        <v>9370</v>
      </c>
      <c r="Y1393">
        <v>9688.81</v>
      </c>
    </row>
    <row r="1394" spans="1:25" x14ac:dyDescent="0.3">
      <c r="A1394" t="s">
        <v>24</v>
      </c>
      <c r="B1394">
        <v>3</v>
      </c>
      <c r="C1394">
        <v>10</v>
      </c>
      <c r="D1394">
        <v>0.05</v>
      </c>
      <c r="E1394" t="s">
        <v>0</v>
      </c>
      <c r="F1394">
        <v>33638.980000000003</v>
      </c>
      <c r="G1394">
        <v>0</v>
      </c>
      <c r="H1394">
        <v>1163.75</v>
      </c>
      <c r="I1394" s="52">
        <v>0</v>
      </c>
      <c r="J1394" s="59">
        <f>IF(Model_Time!$F1394="---","---",(Model_Time!$F1394/K1394)-1)</f>
        <v>1.1061905675042505E-2</v>
      </c>
      <c r="K1394" s="20">
        <f>IF(AND(Model_Time!$B1394=0,Model_Time!$C1394=0),Model_Time!$F1394,K1393)</f>
        <v>33270.94</v>
      </c>
      <c r="N1394" t="s">
        <v>512</v>
      </c>
      <c r="O1394">
        <v>2</v>
      </c>
      <c r="P1394">
        <v>50</v>
      </c>
      <c r="Q1394">
        <v>0.1</v>
      </c>
      <c r="R1394" t="s">
        <v>2</v>
      </c>
      <c r="S1394" t="s">
        <v>3</v>
      </c>
      <c r="T1394" t="s">
        <v>3</v>
      </c>
      <c r="U1394">
        <v>3600.21</v>
      </c>
      <c r="W1394">
        <v>51.04</v>
      </c>
      <c r="X1394">
        <v>9763</v>
      </c>
      <c r="Y1394">
        <v>10427.51</v>
      </c>
    </row>
    <row r="1395" spans="1:25" x14ac:dyDescent="0.3">
      <c r="A1395" t="s">
        <v>24</v>
      </c>
      <c r="B1395">
        <v>3</v>
      </c>
      <c r="C1395">
        <v>10</v>
      </c>
      <c r="D1395">
        <v>0.1</v>
      </c>
      <c r="E1395" t="s">
        <v>0</v>
      </c>
      <c r="F1395">
        <v>34122.67</v>
      </c>
      <c r="G1395">
        <v>0</v>
      </c>
      <c r="H1395">
        <v>2555.84</v>
      </c>
      <c r="I1395" s="52">
        <v>0</v>
      </c>
      <c r="J1395" s="59">
        <f>IF(Model_Time!$F1395="---","---",(Model_Time!$F1395/K1395)-1)</f>
        <v>2.5599817738843456E-2</v>
      </c>
      <c r="K1395" s="20">
        <f>IF(AND(Model_Time!$B1395=0,Model_Time!$C1395=0),Model_Time!$F1395,K1394)</f>
        <v>33270.94</v>
      </c>
      <c r="N1395" t="s">
        <v>512</v>
      </c>
      <c r="O1395">
        <v>2</v>
      </c>
      <c r="P1395">
        <v>50</v>
      </c>
      <c r="Q1395">
        <v>0.15</v>
      </c>
      <c r="R1395" t="s">
        <v>4</v>
      </c>
      <c r="S1395" t="s">
        <v>3</v>
      </c>
      <c r="T1395" t="s">
        <v>3</v>
      </c>
      <c r="U1395">
        <v>1.91</v>
      </c>
    </row>
    <row r="1396" spans="1:25" x14ac:dyDescent="0.3">
      <c r="A1396" t="s">
        <v>24</v>
      </c>
      <c r="B1396">
        <v>3</v>
      </c>
      <c r="C1396">
        <v>10</v>
      </c>
      <c r="D1396">
        <v>0.15</v>
      </c>
      <c r="E1396" t="s">
        <v>4</v>
      </c>
      <c r="F1396" t="s">
        <v>3</v>
      </c>
      <c r="G1396" t="s">
        <v>3</v>
      </c>
      <c r="H1396">
        <v>20.97</v>
      </c>
      <c r="J1396" s="59" t="str">
        <f>IF(Model_Time!$F1396="---","---",(Model_Time!$F1396/K1396)-1)</f>
        <v>---</v>
      </c>
      <c r="K1396" s="20">
        <f>IF(AND(Model_Time!$B1396=0,Model_Time!$C1396=0),Model_Time!$F1396,K1395)</f>
        <v>33270.94</v>
      </c>
      <c r="N1396" t="s">
        <v>512</v>
      </c>
      <c r="O1396">
        <v>2</v>
      </c>
      <c r="P1396">
        <v>50</v>
      </c>
      <c r="Q1396">
        <v>0.2</v>
      </c>
      <c r="R1396" t="s">
        <v>4</v>
      </c>
      <c r="S1396" t="s">
        <v>3</v>
      </c>
      <c r="T1396" t="s">
        <v>3</v>
      </c>
      <c r="U1396">
        <v>1.79</v>
      </c>
    </row>
    <row r="1397" spans="1:25" x14ac:dyDescent="0.3">
      <c r="A1397" t="s">
        <v>24</v>
      </c>
      <c r="B1397">
        <v>3</v>
      </c>
      <c r="C1397">
        <v>10</v>
      </c>
      <c r="D1397">
        <v>0.2</v>
      </c>
      <c r="E1397" t="s">
        <v>4</v>
      </c>
      <c r="F1397" t="s">
        <v>3</v>
      </c>
      <c r="G1397" t="s">
        <v>3</v>
      </c>
      <c r="H1397">
        <v>23.63</v>
      </c>
      <c r="J1397" s="59" t="str">
        <f>IF(Model_Time!$F1397="---","---",(Model_Time!$F1397/K1397)-1)</f>
        <v>---</v>
      </c>
      <c r="K1397" s="20">
        <f>IF(AND(Model_Time!$B1397=0,Model_Time!$C1397=0),Model_Time!$F1397,K1396)</f>
        <v>33270.94</v>
      </c>
      <c r="N1397" t="s">
        <v>512</v>
      </c>
      <c r="O1397">
        <v>3</v>
      </c>
      <c r="P1397">
        <v>0</v>
      </c>
      <c r="Q1397">
        <v>0.05</v>
      </c>
      <c r="R1397" t="s">
        <v>4</v>
      </c>
      <c r="S1397" t="s">
        <v>3</v>
      </c>
      <c r="T1397" t="s">
        <v>3</v>
      </c>
      <c r="U1397">
        <v>0.65</v>
      </c>
    </row>
    <row r="1398" spans="1:25" x14ac:dyDescent="0.3">
      <c r="A1398" t="s">
        <v>24</v>
      </c>
      <c r="B1398">
        <v>3</v>
      </c>
      <c r="C1398">
        <v>25</v>
      </c>
      <c r="D1398">
        <v>0.05</v>
      </c>
      <c r="E1398" t="s">
        <v>0</v>
      </c>
      <c r="F1398">
        <v>33638.980000000003</v>
      </c>
      <c r="G1398">
        <v>0</v>
      </c>
      <c r="H1398">
        <v>1645.72</v>
      </c>
      <c r="I1398" s="52">
        <v>0</v>
      </c>
      <c r="J1398" s="59">
        <f>IF(Model_Time!$F1398="---","---",(Model_Time!$F1398/K1398)-1)</f>
        <v>1.1061905675042505E-2</v>
      </c>
      <c r="K1398" s="20">
        <f>IF(AND(Model_Time!$B1398=0,Model_Time!$C1398=0),Model_Time!$F1398,K1397)</f>
        <v>33270.94</v>
      </c>
      <c r="N1398" t="s">
        <v>512</v>
      </c>
      <c r="O1398">
        <v>3</v>
      </c>
      <c r="P1398">
        <v>0</v>
      </c>
      <c r="Q1398">
        <v>0.1</v>
      </c>
      <c r="R1398" t="s">
        <v>4</v>
      </c>
      <c r="S1398" t="s">
        <v>3</v>
      </c>
      <c r="T1398" t="s">
        <v>3</v>
      </c>
      <c r="U1398">
        <v>0.82</v>
      </c>
    </row>
    <row r="1399" spans="1:25" x14ac:dyDescent="0.3">
      <c r="A1399" t="s">
        <v>24</v>
      </c>
      <c r="B1399">
        <v>3</v>
      </c>
      <c r="C1399">
        <v>25</v>
      </c>
      <c r="D1399">
        <v>0.1</v>
      </c>
      <c r="E1399" t="s">
        <v>0</v>
      </c>
      <c r="F1399">
        <v>34122.67</v>
      </c>
      <c r="G1399">
        <v>0</v>
      </c>
      <c r="H1399">
        <v>594.52</v>
      </c>
      <c r="I1399" s="52">
        <v>0</v>
      </c>
      <c r="J1399" s="59">
        <f>IF(Model_Time!$F1399="---","---",(Model_Time!$F1399/K1399)-1)</f>
        <v>2.5599817738843456E-2</v>
      </c>
      <c r="K1399" s="20">
        <f>IF(AND(Model_Time!$B1399=0,Model_Time!$C1399=0),Model_Time!$F1399,K1398)</f>
        <v>33270.94</v>
      </c>
      <c r="N1399" t="s">
        <v>512</v>
      </c>
      <c r="O1399">
        <v>3</v>
      </c>
      <c r="P1399">
        <v>0</v>
      </c>
      <c r="Q1399">
        <v>0.15</v>
      </c>
      <c r="R1399" t="s">
        <v>4</v>
      </c>
      <c r="S1399" t="s">
        <v>3</v>
      </c>
      <c r="T1399" t="s">
        <v>3</v>
      </c>
      <c r="U1399">
        <v>0.74</v>
      </c>
    </row>
    <row r="1400" spans="1:25" x14ac:dyDescent="0.3">
      <c r="A1400" t="s">
        <v>24</v>
      </c>
      <c r="B1400">
        <v>3</v>
      </c>
      <c r="C1400">
        <v>25</v>
      </c>
      <c r="D1400">
        <v>0.15</v>
      </c>
      <c r="E1400" t="s">
        <v>4</v>
      </c>
      <c r="F1400" t="s">
        <v>3</v>
      </c>
      <c r="G1400" t="s">
        <v>3</v>
      </c>
      <c r="H1400">
        <v>20.420000000000002</v>
      </c>
      <c r="J1400" s="59" t="str">
        <f>IF(Model_Time!$F1400="---","---",(Model_Time!$F1400/K1400)-1)</f>
        <v>---</v>
      </c>
      <c r="K1400" s="20">
        <f>IF(AND(Model_Time!$B1400=0,Model_Time!$C1400=0),Model_Time!$F1400,K1399)</f>
        <v>33270.94</v>
      </c>
      <c r="N1400" t="s">
        <v>512</v>
      </c>
      <c r="O1400">
        <v>3</v>
      </c>
      <c r="P1400">
        <v>0</v>
      </c>
      <c r="Q1400">
        <v>0.2</v>
      </c>
      <c r="R1400" t="s">
        <v>4</v>
      </c>
      <c r="S1400" t="s">
        <v>3</v>
      </c>
      <c r="T1400" t="s">
        <v>3</v>
      </c>
      <c r="U1400">
        <v>0.85</v>
      </c>
    </row>
    <row r="1401" spans="1:25" x14ac:dyDescent="0.3">
      <c r="A1401" t="s">
        <v>24</v>
      </c>
      <c r="B1401">
        <v>3</v>
      </c>
      <c r="C1401">
        <v>25</v>
      </c>
      <c r="D1401">
        <v>0.2</v>
      </c>
      <c r="E1401" t="s">
        <v>4</v>
      </c>
      <c r="F1401" t="s">
        <v>3</v>
      </c>
      <c r="G1401" t="s">
        <v>3</v>
      </c>
      <c r="H1401">
        <v>19.36</v>
      </c>
      <c r="J1401" s="59" t="str">
        <f>IF(Model_Time!$F1401="---","---",(Model_Time!$F1401/K1401)-1)</f>
        <v>---</v>
      </c>
      <c r="K1401" s="20">
        <f>IF(AND(Model_Time!$B1401=0,Model_Time!$C1401=0),Model_Time!$F1401,K1400)</f>
        <v>33270.94</v>
      </c>
      <c r="N1401" t="s">
        <v>512</v>
      </c>
      <c r="O1401">
        <v>3</v>
      </c>
      <c r="P1401">
        <v>10</v>
      </c>
      <c r="Q1401">
        <v>0.05</v>
      </c>
      <c r="R1401" t="s">
        <v>4</v>
      </c>
      <c r="S1401" t="s">
        <v>3</v>
      </c>
      <c r="T1401" t="s">
        <v>3</v>
      </c>
      <c r="U1401">
        <v>0.7</v>
      </c>
    </row>
    <row r="1402" spans="1:25" x14ac:dyDescent="0.3">
      <c r="A1402" t="s">
        <v>24</v>
      </c>
      <c r="B1402">
        <v>3</v>
      </c>
      <c r="C1402">
        <v>50</v>
      </c>
      <c r="D1402">
        <v>0.05</v>
      </c>
      <c r="E1402" t="s">
        <v>0</v>
      </c>
      <c r="F1402">
        <v>33638.980000000003</v>
      </c>
      <c r="G1402">
        <v>0</v>
      </c>
      <c r="H1402">
        <v>253.42</v>
      </c>
      <c r="I1402" s="52">
        <v>0</v>
      </c>
      <c r="J1402" s="59">
        <f>IF(Model_Time!$F1402="---","---",(Model_Time!$F1402/K1402)-1)</f>
        <v>1.1061905675042505E-2</v>
      </c>
      <c r="K1402" s="20">
        <f>IF(AND(Model_Time!$B1402=0,Model_Time!$C1402=0),Model_Time!$F1402,K1401)</f>
        <v>33270.94</v>
      </c>
      <c r="N1402" t="s">
        <v>512</v>
      </c>
      <c r="O1402">
        <v>3</v>
      </c>
      <c r="P1402">
        <v>10</v>
      </c>
      <c r="Q1402">
        <v>0.1</v>
      </c>
      <c r="R1402" t="s">
        <v>4</v>
      </c>
      <c r="S1402" t="s">
        <v>3</v>
      </c>
      <c r="T1402" t="s">
        <v>3</v>
      </c>
      <c r="U1402">
        <v>0.61</v>
      </c>
    </row>
    <row r="1403" spans="1:25" x14ac:dyDescent="0.3">
      <c r="A1403" t="s">
        <v>24</v>
      </c>
      <c r="B1403">
        <v>3</v>
      </c>
      <c r="C1403">
        <v>50</v>
      </c>
      <c r="D1403">
        <v>0.1</v>
      </c>
      <c r="E1403" t="s">
        <v>0</v>
      </c>
      <c r="F1403">
        <v>34122.67</v>
      </c>
      <c r="G1403">
        <v>0</v>
      </c>
      <c r="H1403">
        <v>1296.76</v>
      </c>
      <c r="I1403" s="52">
        <v>0</v>
      </c>
      <c r="J1403" s="59">
        <f>IF(Model_Time!$F1403="---","---",(Model_Time!$F1403/K1403)-1)</f>
        <v>2.5599817738843456E-2</v>
      </c>
      <c r="K1403" s="20">
        <f>IF(AND(Model_Time!$B1403=0,Model_Time!$C1403=0),Model_Time!$F1403,K1402)</f>
        <v>33270.94</v>
      </c>
      <c r="N1403" t="s">
        <v>512</v>
      </c>
      <c r="O1403">
        <v>3</v>
      </c>
      <c r="P1403">
        <v>10</v>
      </c>
      <c r="Q1403">
        <v>0.15</v>
      </c>
      <c r="R1403" t="s">
        <v>4</v>
      </c>
      <c r="S1403" t="s">
        <v>3</v>
      </c>
      <c r="T1403" t="s">
        <v>3</v>
      </c>
      <c r="U1403">
        <v>0.88</v>
      </c>
    </row>
    <row r="1404" spans="1:25" x14ac:dyDescent="0.3">
      <c r="A1404" t="s">
        <v>24</v>
      </c>
      <c r="B1404">
        <v>3</v>
      </c>
      <c r="C1404">
        <v>50</v>
      </c>
      <c r="D1404">
        <v>0.15</v>
      </c>
      <c r="E1404" t="s">
        <v>4</v>
      </c>
      <c r="F1404" t="s">
        <v>3</v>
      </c>
      <c r="G1404" t="s">
        <v>3</v>
      </c>
      <c r="H1404">
        <v>22.45</v>
      </c>
      <c r="J1404" s="59" t="str">
        <f>IF(Model_Time!$F1404="---","---",(Model_Time!$F1404/K1404)-1)</f>
        <v>---</v>
      </c>
      <c r="K1404" s="20">
        <f>IF(AND(Model_Time!$B1404=0,Model_Time!$C1404=0),Model_Time!$F1404,K1403)</f>
        <v>33270.94</v>
      </c>
      <c r="N1404" t="s">
        <v>512</v>
      </c>
      <c r="O1404">
        <v>3</v>
      </c>
      <c r="P1404">
        <v>10</v>
      </c>
      <c r="Q1404">
        <v>0.2</v>
      </c>
      <c r="R1404" t="s">
        <v>4</v>
      </c>
      <c r="S1404" t="s">
        <v>3</v>
      </c>
      <c r="T1404" t="s">
        <v>3</v>
      </c>
      <c r="U1404">
        <v>0.68</v>
      </c>
    </row>
    <row r="1405" spans="1:25" x14ac:dyDescent="0.3">
      <c r="A1405" t="s">
        <v>24</v>
      </c>
      <c r="B1405">
        <v>3</v>
      </c>
      <c r="C1405">
        <v>50</v>
      </c>
      <c r="D1405">
        <v>0.2</v>
      </c>
      <c r="E1405" t="s">
        <v>4</v>
      </c>
      <c r="F1405" t="s">
        <v>3</v>
      </c>
      <c r="G1405" t="s">
        <v>3</v>
      </c>
      <c r="H1405">
        <v>20.49</v>
      </c>
      <c r="J1405" s="59" t="str">
        <f>IF(Model_Time!$F1405="---","---",(Model_Time!$F1405/K1405)-1)</f>
        <v>---</v>
      </c>
      <c r="K1405" s="20">
        <f>IF(AND(Model_Time!$B1405=0,Model_Time!$C1405=0),Model_Time!$F1405,K1404)</f>
        <v>33270.94</v>
      </c>
      <c r="N1405" t="s">
        <v>512</v>
      </c>
      <c r="O1405">
        <v>3</v>
      </c>
      <c r="P1405">
        <v>25</v>
      </c>
      <c r="Q1405">
        <v>0.05</v>
      </c>
      <c r="R1405" t="s">
        <v>4</v>
      </c>
      <c r="S1405" t="s">
        <v>3</v>
      </c>
      <c r="T1405" t="s">
        <v>3</v>
      </c>
      <c r="U1405">
        <v>0.85</v>
      </c>
    </row>
    <row r="1406" spans="1:25" x14ac:dyDescent="0.3">
      <c r="A1406" t="s">
        <v>22</v>
      </c>
      <c r="B1406">
        <v>0</v>
      </c>
      <c r="C1406">
        <v>0</v>
      </c>
      <c r="D1406">
        <v>0.05</v>
      </c>
      <c r="E1406" t="s">
        <v>0</v>
      </c>
      <c r="F1406">
        <v>45335.16</v>
      </c>
      <c r="G1406">
        <v>0</v>
      </c>
      <c r="H1406">
        <v>1917.96</v>
      </c>
      <c r="I1406" s="52">
        <v>1</v>
      </c>
      <c r="J1406" s="59">
        <f>IF(Model_Time!$F1406="---","---",(Model_Time!$F1406/K1406)-1)</f>
        <v>0</v>
      </c>
      <c r="K1406" s="20">
        <f>IF(AND(Model_Time!$B1406=0,Model_Time!$C1406=0),Model_Time!$F1406,K1405)</f>
        <v>45335.16</v>
      </c>
      <c r="N1406" t="s">
        <v>512</v>
      </c>
      <c r="O1406">
        <v>3</v>
      </c>
      <c r="P1406">
        <v>25</v>
      </c>
      <c r="Q1406">
        <v>0.1</v>
      </c>
      <c r="R1406" t="s">
        <v>4</v>
      </c>
      <c r="S1406" t="s">
        <v>3</v>
      </c>
      <c r="T1406" t="s">
        <v>3</v>
      </c>
      <c r="U1406">
        <v>0.87</v>
      </c>
    </row>
    <row r="1407" spans="1:25" x14ac:dyDescent="0.3">
      <c r="A1407" t="s">
        <v>22</v>
      </c>
      <c r="B1407">
        <v>0</v>
      </c>
      <c r="C1407">
        <v>0</v>
      </c>
      <c r="D1407">
        <v>0.1</v>
      </c>
      <c r="E1407" t="s">
        <v>0</v>
      </c>
      <c r="F1407">
        <v>45335.16</v>
      </c>
      <c r="G1407">
        <v>0</v>
      </c>
      <c r="H1407">
        <v>2346.2399999999998</v>
      </c>
      <c r="I1407" s="52">
        <v>1</v>
      </c>
      <c r="J1407" s="59">
        <f>IF(Model_Time!$F1407="---","---",(Model_Time!$F1407/K1407)-1)</f>
        <v>0</v>
      </c>
      <c r="K1407" s="20">
        <f>IF(AND(Model_Time!$B1407=0,Model_Time!$C1407=0),Model_Time!$F1407,K1406)</f>
        <v>45335.16</v>
      </c>
      <c r="N1407" t="s">
        <v>512</v>
      </c>
      <c r="O1407">
        <v>3</v>
      </c>
      <c r="P1407">
        <v>25</v>
      </c>
      <c r="Q1407">
        <v>0.15</v>
      </c>
      <c r="R1407" t="s">
        <v>4</v>
      </c>
      <c r="S1407" t="s">
        <v>3</v>
      </c>
      <c r="T1407" t="s">
        <v>3</v>
      </c>
      <c r="U1407">
        <v>0.65</v>
      </c>
    </row>
    <row r="1408" spans="1:25" x14ac:dyDescent="0.3">
      <c r="A1408" t="s">
        <v>22</v>
      </c>
      <c r="B1408">
        <v>0</v>
      </c>
      <c r="C1408">
        <v>0</v>
      </c>
      <c r="D1408">
        <v>0.15</v>
      </c>
      <c r="E1408" t="s">
        <v>0</v>
      </c>
      <c r="F1408">
        <v>45335.16</v>
      </c>
      <c r="G1408">
        <v>0</v>
      </c>
      <c r="H1408">
        <v>1900.21</v>
      </c>
      <c r="I1408" s="52">
        <v>1</v>
      </c>
      <c r="J1408" s="59">
        <f>IF(Model_Time!$F1408="---","---",(Model_Time!$F1408/K1408)-1)</f>
        <v>0</v>
      </c>
      <c r="K1408" s="20">
        <f>IF(AND(Model_Time!$B1408=0,Model_Time!$C1408=0),Model_Time!$F1408,K1407)</f>
        <v>45335.16</v>
      </c>
      <c r="N1408" t="s">
        <v>512</v>
      </c>
      <c r="O1408">
        <v>3</v>
      </c>
      <c r="P1408">
        <v>25</v>
      </c>
      <c r="Q1408">
        <v>0.2</v>
      </c>
      <c r="R1408" t="s">
        <v>4</v>
      </c>
      <c r="S1408" t="s">
        <v>3</v>
      </c>
      <c r="T1408" t="s">
        <v>3</v>
      </c>
      <c r="U1408">
        <v>0.57999999999999996</v>
      </c>
    </row>
    <row r="1409" spans="1:25" x14ac:dyDescent="0.3">
      <c r="A1409" t="s">
        <v>22</v>
      </c>
      <c r="B1409">
        <v>0</v>
      </c>
      <c r="C1409">
        <v>0</v>
      </c>
      <c r="D1409">
        <v>0.2</v>
      </c>
      <c r="E1409" t="s">
        <v>0</v>
      </c>
      <c r="F1409">
        <v>45335.16</v>
      </c>
      <c r="G1409">
        <v>0</v>
      </c>
      <c r="H1409">
        <v>2172.35</v>
      </c>
      <c r="I1409" s="52">
        <v>1</v>
      </c>
      <c r="J1409" s="59">
        <f>IF(Model_Time!$F1409="---","---",(Model_Time!$F1409/K1409)-1)</f>
        <v>0</v>
      </c>
      <c r="K1409" s="20">
        <f>IF(AND(Model_Time!$B1409=0,Model_Time!$C1409=0),Model_Time!$F1409,K1408)</f>
        <v>45335.16</v>
      </c>
      <c r="N1409" t="s">
        <v>512</v>
      </c>
      <c r="O1409">
        <v>3</v>
      </c>
      <c r="P1409">
        <v>50</v>
      </c>
      <c r="Q1409">
        <v>0.05</v>
      </c>
      <c r="R1409" t="s">
        <v>4</v>
      </c>
      <c r="S1409" t="s">
        <v>3</v>
      </c>
      <c r="T1409" t="s">
        <v>3</v>
      </c>
      <c r="U1409">
        <v>0.73</v>
      </c>
    </row>
    <row r="1410" spans="1:25" x14ac:dyDescent="0.3">
      <c r="A1410" t="s">
        <v>22</v>
      </c>
      <c r="B1410">
        <v>1</v>
      </c>
      <c r="C1410">
        <v>5</v>
      </c>
      <c r="D1410">
        <v>0.05</v>
      </c>
      <c r="E1410" t="s">
        <v>0</v>
      </c>
      <c r="F1410">
        <v>45477.71</v>
      </c>
      <c r="G1410">
        <v>0</v>
      </c>
      <c r="H1410">
        <v>3125.25</v>
      </c>
      <c r="I1410" s="52">
        <v>0.68</v>
      </c>
      <c r="J1410" s="59">
        <f>IF(Model_Time!$F1410="---","---",(Model_Time!$F1410/K1410)-1)</f>
        <v>3.1443585949624264E-3</v>
      </c>
      <c r="K1410" s="20">
        <f>IF(AND(Model_Time!$B1410=0,Model_Time!$C1410=0),Model_Time!$F1410,K1409)</f>
        <v>45335.16</v>
      </c>
      <c r="N1410" t="s">
        <v>512</v>
      </c>
      <c r="O1410">
        <v>3</v>
      </c>
      <c r="P1410">
        <v>50</v>
      </c>
      <c r="Q1410">
        <v>0.1</v>
      </c>
      <c r="R1410" t="s">
        <v>4</v>
      </c>
      <c r="S1410" t="s">
        <v>3</v>
      </c>
      <c r="T1410" t="s">
        <v>3</v>
      </c>
      <c r="U1410">
        <v>0.69</v>
      </c>
    </row>
    <row r="1411" spans="1:25" x14ac:dyDescent="0.3">
      <c r="A1411" t="s">
        <v>22</v>
      </c>
      <c r="B1411">
        <v>1</v>
      </c>
      <c r="C1411">
        <v>5</v>
      </c>
      <c r="D1411">
        <v>0.1</v>
      </c>
      <c r="E1411" t="s">
        <v>1</v>
      </c>
      <c r="F1411">
        <v>45744.84</v>
      </c>
      <c r="G1411">
        <v>0.48</v>
      </c>
      <c r="H1411">
        <v>3621.63</v>
      </c>
      <c r="I1411" s="52">
        <v>1</v>
      </c>
      <c r="J1411" s="59">
        <f>IF(Model_Time!$F1411="---","---",(Model_Time!$F1411/K1411)-1)</f>
        <v>9.0366946978899243E-3</v>
      </c>
      <c r="K1411" s="20">
        <f>IF(AND(Model_Time!$B1411=0,Model_Time!$C1411=0),Model_Time!$F1411,K1410)</f>
        <v>45335.16</v>
      </c>
      <c r="N1411" t="s">
        <v>512</v>
      </c>
      <c r="O1411">
        <v>3</v>
      </c>
      <c r="P1411">
        <v>50</v>
      </c>
      <c r="Q1411">
        <v>0.15</v>
      </c>
      <c r="R1411" t="s">
        <v>4</v>
      </c>
      <c r="S1411" t="s">
        <v>3</v>
      </c>
      <c r="T1411" t="s">
        <v>3</v>
      </c>
      <c r="U1411">
        <v>0.73</v>
      </c>
    </row>
    <row r="1412" spans="1:25" x14ac:dyDescent="0.3">
      <c r="A1412" t="s">
        <v>22</v>
      </c>
      <c r="B1412">
        <v>1</v>
      </c>
      <c r="C1412">
        <v>5</v>
      </c>
      <c r="D1412">
        <v>0.15</v>
      </c>
      <c r="E1412" t="s">
        <v>4</v>
      </c>
      <c r="F1412" t="s">
        <v>3</v>
      </c>
      <c r="G1412" t="s">
        <v>3</v>
      </c>
      <c r="H1412">
        <v>30.89</v>
      </c>
      <c r="J1412" s="59" t="str">
        <f>IF(Model_Time!$F1412="---","---",(Model_Time!$F1412/K1412)-1)</f>
        <v>---</v>
      </c>
      <c r="K1412" s="20">
        <f>IF(AND(Model_Time!$B1412=0,Model_Time!$C1412=0),Model_Time!$F1412,K1411)</f>
        <v>45335.16</v>
      </c>
      <c r="N1412" t="s">
        <v>512</v>
      </c>
      <c r="O1412">
        <v>3</v>
      </c>
      <c r="P1412">
        <v>50</v>
      </c>
      <c r="Q1412">
        <v>0.2</v>
      </c>
      <c r="R1412" t="s">
        <v>4</v>
      </c>
      <c r="S1412" t="s">
        <v>3</v>
      </c>
      <c r="T1412" t="s">
        <v>3</v>
      </c>
      <c r="U1412">
        <v>0.68</v>
      </c>
    </row>
    <row r="1413" spans="1:25" x14ac:dyDescent="0.3">
      <c r="A1413" t="s">
        <v>22</v>
      </c>
      <c r="B1413">
        <v>1</v>
      </c>
      <c r="C1413">
        <v>5</v>
      </c>
      <c r="D1413">
        <v>0.2</v>
      </c>
      <c r="E1413" t="s">
        <v>4</v>
      </c>
      <c r="F1413" t="s">
        <v>3</v>
      </c>
      <c r="G1413" t="s">
        <v>3</v>
      </c>
      <c r="H1413">
        <v>30.55</v>
      </c>
      <c r="J1413" s="59" t="str">
        <f>IF(Model_Time!$F1413="---","---",(Model_Time!$F1413/K1413)-1)</f>
        <v>---</v>
      </c>
      <c r="K1413" s="20">
        <f>IF(AND(Model_Time!$B1413=0,Model_Time!$C1413=0),Model_Time!$F1413,K1412)</f>
        <v>45335.16</v>
      </c>
      <c r="N1413" t="s">
        <v>536</v>
      </c>
      <c r="O1413">
        <v>0</v>
      </c>
      <c r="P1413">
        <v>0</v>
      </c>
      <c r="Q1413">
        <v>0.05</v>
      </c>
      <c r="R1413" t="s">
        <v>0</v>
      </c>
      <c r="S1413">
        <v>713</v>
      </c>
      <c r="T1413">
        <v>0</v>
      </c>
      <c r="U1413">
        <v>355.61</v>
      </c>
      <c r="V1413" s="52">
        <v>0</v>
      </c>
      <c r="W1413">
        <v>-10000</v>
      </c>
      <c r="X1413">
        <v>11110</v>
      </c>
      <c r="Y1413">
        <v>-10000</v>
      </c>
    </row>
    <row r="1414" spans="1:25" x14ac:dyDescent="0.3">
      <c r="A1414" t="s">
        <v>22</v>
      </c>
      <c r="B1414">
        <v>1</v>
      </c>
      <c r="C1414">
        <v>10</v>
      </c>
      <c r="D1414">
        <v>0.05</v>
      </c>
      <c r="E1414" t="s">
        <v>1</v>
      </c>
      <c r="F1414">
        <v>45560.7</v>
      </c>
      <c r="G1414">
        <v>0.3</v>
      </c>
      <c r="H1414">
        <v>3640.95</v>
      </c>
      <c r="I1414" s="52">
        <v>0.65300000000000002</v>
      </c>
      <c r="J1414" s="59">
        <f>IF(Model_Time!$F1414="---","---",(Model_Time!$F1414/K1414)-1)</f>
        <v>4.9749465977397822E-3</v>
      </c>
      <c r="K1414" s="20">
        <f>IF(AND(Model_Time!$B1414=0,Model_Time!$C1414=0),Model_Time!$F1414,K1413)</f>
        <v>45335.16</v>
      </c>
      <c r="N1414" t="s">
        <v>536</v>
      </c>
      <c r="O1414">
        <v>0</v>
      </c>
      <c r="P1414">
        <v>0</v>
      </c>
      <c r="Q1414">
        <v>0.1</v>
      </c>
      <c r="R1414" t="s">
        <v>0</v>
      </c>
      <c r="S1414">
        <v>713</v>
      </c>
      <c r="T1414">
        <v>0</v>
      </c>
      <c r="U1414">
        <v>371.77</v>
      </c>
      <c r="V1414" s="52">
        <v>0.39900000000000002</v>
      </c>
      <c r="W1414">
        <v>-10000</v>
      </c>
      <c r="X1414">
        <v>11110</v>
      </c>
      <c r="Y1414">
        <v>-10000</v>
      </c>
    </row>
    <row r="1415" spans="1:25" x14ac:dyDescent="0.3">
      <c r="A1415" t="s">
        <v>22</v>
      </c>
      <c r="B1415">
        <v>1</v>
      </c>
      <c r="C1415">
        <v>10</v>
      </c>
      <c r="D1415">
        <v>0.1</v>
      </c>
      <c r="E1415" t="s">
        <v>1</v>
      </c>
      <c r="F1415">
        <v>52323.519999999997</v>
      </c>
      <c r="G1415">
        <v>13.76</v>
      </c>
      <c r="H1415">
        <v>3600.05</v>
      </c>
      <c r="I1415" s="52">
        <v>1.4999999999999999E-2</v>
      </c>
      <c r="J1415" s="59">
        <f>IF(Model_Time!$F1415="---","---",(Model_Time!$F1415/K1415)-1)</f>
        <v>0.15414878871057236</v>
      </c>
      <c r="K1415" s="20">
        <f>IF(AND(Model_Time!$B1415=0,Model_Time!$C1415=0),Model_Time!$F1415,K1414)</f>
        <v>45335.16</v>
      </c>
      <c r="N1415" t="s">
        <v>536</v>
      </c>
      <c r="O1415">
        <v>0</v>
      </c>
      <c r="P1415">
        <v>0</v>
      </c>
      <c r="Q1415">
        <v>0.15</v>
      </c>
      <c r="R1415" t="s">
        <v>0</v>
      </c>
      <c r="S1415">
        <v>713</v>
      </c>
      <c r="T1415">
        <v>0</v>
      </c>
      <c r="U1415">
        <v>329.51</v>
      </c>
      <c r="V1415" s="52">
        <v>0.95499999999999996</v>
      </c>
      <c r="W1415">
        <v>-10000</v>
      </c>
      <c r="X1415">
        <v>11110</v>
      </c>
      <c r="Y1415">
        <v>-10000</v>
      </c>
    </row>
    <row r="1416" spans="1:25" x14ac:dyDescent="0.3">
      <c r="A1416" t="s">
        <v>22</v>
      </c>
      <c r="B1416">
        <v>1</v>
      </c>
      <c r="C1416">
        <v>10</v>
      </c>
      <c r="D1416">
        <v>0.15</v>
      </c>
      <c r="E1416" t="s">
        <v>4</v>
      </c>
      <c r="F1416" t="s">
        <v>3</v>
      </c>
      <c r="G1416" t="s">
        <v>3</v>
      </c>
      <c r="H1416">
        <v>40.54</v>
      </c>
      <c r="J1416" s="59" t="str">
        <f>IF(Model_Time!$F1416="---","---",(Model_Time!$F1416/K1416)-1)</f>
        <v>---</v>
      </c>
      <c r="K1416" s="20">
        <f>IF(AND(Model_Time!$B1416=0,Model_Time!$C1416=0),Model_Time!$F1416,K1415)</f>
        <v>45335.16</v>
      </c>
      <c r="N1416" t="s">
        <v>536</v>
      </c>
      <c r="O1416">
        <v>0</v>
      </c>
      <c r="P1416">
        <v>0</v>
      </c>
      <c r="Q1416">
        <v>0.2</v>
      </c>
      <c r="R1416" t="s">
        <v>0</v>
      </c>
      <c r="S1416">
        <v>713</v>
      </c>
      <c r="T1416">
        <v>0</v>
      </c>
      <c r="U1416">
        <v>336.79</v>
      </c>
      <c r="V1416" s="52">
        <v>1</v>
      </c>
      <c r="W1416">
        <v>-10000</v>
      </c>
      <c r="X1416">
        <v>11110</v>
      </c>
      <c r="Y1416">
        <v>-10000</v>
      </c>
    </row>
    <row r="1417" spans="1:25" x14ac:dyDescent="0.3">
      <c r="A1417" t="s">
        <v>22</v>
      </c>
      <c r="B1417">
        <v>1</v>
      </c>
      <c r="C1417">
        <v>10</v>
      </c>
      <c r="D1417">
        <v>0.2</v>
      </c>
      <c r="E1417" t="s">
        <v>4</v>
      </c>
      <c r="F1417" t="s">
        <v>3</v>
      </c>
      <c r="G1417" t="s">
        <v>3</v>
      </c>
      <c r="H1417">
        <v>43.5</v>
      </c>
      <c r="J1417" s="59" t="str">
        <f>IF(Model_Time!$F1417="---","---",(Model_Time!$F1417/K1417)-1)</f>
        <v>---</v>
      </c>
      <c r="K1417" s="20">
        <f>IF(AND(Model_Time!$B1417=0,Model_Time!$C1417=0),Model_Time!$F1417,K1416)</f>
        <v>45335.16</v>
      </c>
      <c r="N1417" t="s">
        <v>536</v>
      </c>
      <c r="O1417">
        <v>1</v>
      </c>
      <c r="P1417">
        <v>5</v>
      </c>
      <c r="Q1417">
        <v>0.05</v>
      </c>
      <c r="R1417" t="s">
        <v>0</v>
      </c>
      <c r="S1417">
        <v>713</v>
      </c>
      <c r="T1417">
        <v>0</v>
      </c>
      <c r="U1417">
        <v>755.26</v>
      </c>
      <c r="V1417" s="52">
        <v>0</v>
      </c>
      <c r="W1417">
        <v>-10000</v>
      </c>
      <c r="X1417">
        <v>11172</v>
      </c>
      <c r="Y1417">
        <v>-10000</v>
      </c>
    </row>
    <row r="1418" spans="1:25" x14ac:dyDescent="0.3">
      <c r="A1418" t="s">
        <v>22</v>
      </c>
      <c r="B1418">
        <v>1</v>
      </c>
      <c r="C1418">
        <v>25</v>
      </c>
      <c r="D1418">
        <v>0.05</v>
      </c>
      <c r="E1418" t="s">
        <v>0</v>
      </c>
      <c r="F1418">
        <v>45536.67</v>
      </c>
      <c r="G1418">
        <v>0</v>
      </c>
      <c r="H1418">
        <v>3126.73</v>
      </c>
      <c r="I1418" s="52">
        <v>0.67200000000000004</v>
      </c>
      <c r="J1418" s="59">
        <f>IF(Model_Time!$F1418="---","---",(Model_Time!$F1418/K1418)-1)</f>
        <v>4.4448944263126844E-3</v>
      </c>
      <c r="K1418" s="20">
        <f>IF(AND(Model_Time!$B1418=0,Model_Time!$C1418=0),Model_Time!$F1418,K1417)</f>
        <v>45335.16</v>
      </c>
      <c r="N1418" t="s">
        <v>536</v>
      </c>
      <c r="O1418">
        <v>1</v>
      </c>
      <c r="P1418">
        <v>5</v>
      </c>
      <c r="Q1418">
        <v>0.1</v>
      </c>
      <c r="R1418" t="s">
        <v>0</v>
      </c>
      <c r="S1418">
        <v>713</v>
      </c>
      <c r="T1418">
        <v>0</v>
      </c>
      <c r="U1418">
        <v>677.42</v>
      </c>
      <c r="V1418" s="52">
        <v>0.39900000000000002</v>
      </c>
      <c r="W1418">
        <v>-10000</v>
      </c>
      <c r="X1418">
        <v>11104</v>
      </c>
      <c r="Y1418">
        <v>-10000</v>
      </c>
    </row>
    <row r="1419" spans="1:25" x14ac:dyDescent="0.3">
      <c r="A1419" t="s">
        <v>22</v>
      </c>
      <c r="B1419">
        <v>1</v>
      </c>
      <c r="C1419">
        <v>25</v>
      </c>
      <c r="D1419">
        <v>0.1</v>
      </c>
      <c r="E1419" t="s">
        <v>1</v>
      </c>
      <c r="F1419">
        <v>45952.02</v>
      </c>
      <c r="G1419">
        <v>0.85</v>
      </c>
      <c r="H1419">
        <v>3624.53</v>
      </c>
      <c r="I1419" s="52">
        <v>0.66300000000000003</v>
      </c>
      <c r="J1419" s="59">
        <f>IF(Model_Time!$F1419="---","---",(Model_Time!$F1419/K1419)-1)</f>
        <v>1.3606657614090079E-2</v>
      </c>
      <c r="K1419" s="20">
        <f>IF(AND(Model_Time!$B1419=0,Model_Time!$C1419=0),Model_Time!$F1419,K1418)</f>
        <v>45335.16</v>
      </c>
      <c r="N1419" t="s">
        <v>536</v>
      </c>
      <c r="O1419">
        <v>1</v>
      </c>
      <c r="P1419">
        <v>5</v>
      </c>
      <c r="Q1419">
        <v>0.15</v>
      </c>
      <c r="R1419" t="s">
        <v>0</v>
      </c>
      <c r="S1419">
        <v>713</v>
      </c>
      <c r="T1419">
        <v>0</v>
      </c>
      <c r="U1419">
        <v>1220.0899999999999</v>
      </c>
      <c r="V1419" s="52">
        <v>0.95499999999999996</v>
      </c>
      <c r="W1419">
        <v>-10000</v>
      </c>
      <c r="X1419">
        <v>11327</v>
      </c>
      <c r="Y1419">
        <v>-10000</v>
      </c>
    </row>
    <row r="1420" spans="1:25" x14ac:dyDescent="0.3">
      <c r="A1420" t="s">
        <v>22</v>
      </c>
      <c r="B1420">
        <v>1</v>
      </c>
      <c r="C1420">
        <v>25</v>
      </c>
      <c r="D1420">
        <v>0.15</v>
      </c>
      <c r="E1420" t="s">
        <v>4</v>
      </c>
      <c r="F1420" t="s">
        <v>3</v>
      </c>
      <c r="G1420" t="s">
        <v>3</v>
      </c>
      <c r="H1420">
        <v>40.340000000000003</v>
      </c>
      <c r="J1420" s="59" t="str">
        <f>IF(Model_Time!$F1420="---","---",(Model_Time!$F1420/K1420)-1)</f>
        <v>---</v>
      </c>
      <c r="K1420" s="20">
        <f>IF(AND(Model_Time!$B1420=0,Model_Time!$C1420=0),Model_Time!$F1420,K1419)</f>
        <v>45335.16</v>
      </c>
      <c r="N1420" t="s">
        <v>536</v>
      </c>
      <c r="O1420">
        <v>1</v>
      </c>
      <c r="P1420">
        <v>5</v>
      </c>
      <c r="Q1420">
        <v>0.2</v>
      </c>
      <c r="R1420" t="s">
        <v>0</v>
      </c>
      <c r="S1420">
        <v>713</v>
      </c>
      <c r="T1420">
        <v>0</v>
      </c>
      <c r="U1420">
        <v>532.24</v>
      </c>
      <c r="V1420" s="52">
        <v>1</v>
      </c>
      <c r="W1420">
        <v>-10000</v>
      </c>
      <c r="X1420">
        <v>11327</v>
      </c>
      <c r="Y1420">
        <v>-10000</v>
      </c>
    </row>
    <row r="1421" spans="1:25" x14ac:dyDescent="0.3">
      <c r="A1421" t="s">
        <v>22</v>
      </c>
      <c r="B1421">
        <v>1</v>
      </c>
      <c r="C1421">
        <v>25</v>
      </c>
      <c r="D1421">
        <v>0.2</v>
      </c>
      <c r="E1421" t="s">
        <v>4</v>
      </c>
      <c r="F1421" t="s">
        <v>3</v>
      </c>
      <c r="G1421" t="s">
        <v>3</v>
      </c>
      <c r="H1421">
        <v>31.88</v>
      </c>
      <c r="J1421" s="59" t="str">
        <f>IF(Model_Time!$F1421="---","---",(Model_Time!$F1421/K1421)-1)</f>
        <v>---</v>
      </c>
      <c r="K1421" s="20">
        <f>IF(AND(Model_Time!$B1421=0,Model_Time!$C1421=0),Model_Time!$F1421,K1420)</f>
        <v>45335.16</v>
      </c>
      <c r="N1421" t="s">
        <v>536</v>
      </c>
      <c r="O1421">
        <v>1</v>
      </c>
      <c r="P1421">
        <v>10</v>
      </c>
      <c r="Q1421">
        <v>0.05</v>
      </c>
      <c r="R1421" t="s">
        <v>0</v>
      </c>
      <c r="S1421">
        <v>713</v>
      </c>
      <c r="T1421">
        <v>0</v>
      </c>
      <c r="U1421">
        <v>875.3</v>
      </c>
      <c r="V1421" s="52">
        <v>0</v>
      </c>
      <c r="W1421">
        <v>-10000</v>
      </c>
      <c r="X1421">
        <v>11172</v>
      </c>
      <c r="Y1421">
        <v>-10000</v>
      </c>
    </row>
    <row r="1422" spans="1:25" x14ac:dyDescent="0.3">
      <c r="A1422" t="s">
        <v>22</v>
      </c>
      <c r="B1422">
        <v>1</v>
      </c>
      <c r="C1422">
        <v>50</v>
      </c>
      <c r="D1422">
        <v>0.05</v>
      </c>
      <c r="E1422" t="s">
        <v>1</v>
      </c>
      <c r="F1422">
        <v>53435.21</v>
      </c>
      <c r="G1422">
        <v>15.24</v>
      </c>
      <c r="H1422">
        <v>3619.63</v>
      </c>
      <c r="I1422" s="52">
        <v>7.0000000000000001E-3</v>
      </c>
      <c r="J1422" s="59">
        <f>IF(Model_Time!$F1422="---","---",(Model_Time!$F1422/K1422)-1)</f>
        <v>0.17867037416433496</v>
      </c>
      <c r="K1422" s="20">
        <f>IF(AND(Model_Time!$B1422=0,Model_Time!$C1422=0),Model_Time!$F1422,K1421)</f>
        <v>45335.16</v>
      </c>
      <c r="N1422" t="s">
        <v>536</v>
      </c>
      <c r="O1422">
        <v>1</v>
      </c>
      <c r="P1422">
        <v>10</v>
      </c>
      <c r="Q1422">
        <v>0.1</v>
      </c>
      <c r="R1422" t="s">
        <v>0</v>
      </c>
      <c r="S1422">
        <v>713</v>
      </c>
      <c r="T1422">
        <v>0</v>
      </c>
      <c r="U1422">
        <v>792.67</v>
      </c>
      <c r="V1422" s="52">
        <v>0.39900000000000002</v>
      </c>
      <c r="W1422">
        <v>-10000</v>
      </c>
      <c r="X1422">
        <v>11104</v>
      </c>
      <c r="Y1422">
        <v>-10000</v>
      </c>
    </row>
    <row r="1423" spans="1:25" x14ac:dyDescent="0.3">
      <c r="A1423" t="s">
        <v>22</v>
      </c>
      <c r="B1423">
        <v>1</v>
      </c>
      <c r="C1423">
        <v>50</v>
      </c>
      <c r="D1423">
        <v>0.1</v>
      </c>
      <c r="E1423" t="s">
        <v>1</v>
      </c>
      <c r="F1423">
        <v>45854.71</v>
      </c>
      <c r="G1423">
        <v>0.17</v>
      </c>
      <c r="H1423">
        <v>3633</v>
      </c>
      <c r="I1423" s="52">
        <v>0</v>
      </c>
      <c r="J1423" s="59">
        <f>IF(Model_Time!$F1423="---","---",(Model_Time!$F1423/K1423)-1)</f>
        <v>1.1460199986059294E-2</v>
      </c>
      <c r="K1423" s="20">
        <f>IF(AND(Model_Time!$B1423=0,Model_Time!$C1423=0),Model_Time!$F1423,K1422)</f>
        <v>45335.16</v>
      </c>
      <c r="N1423" t="s">
        <v>536</v>
      </c>
      <c r="O1423">
        <v>1</v>
      </c>
      <c r="P1423">
        <v>10</v>
      </c>
      <c r="Q1423">
        <v>0.15</v>
      </c>
      <c r="R1423" t="s">
        <v>0</v>
      </c>
      <c r="S1423">
        <v>713</v>
      </c>
      <c r="T1423">
        <v>0</v>
      </c>
      <c r="U1423">
        <v>1067.97</v>
      </c>
      <c r="V1423" s="52">
        <v>0.95499999999999996</v>
      </c>
      <c r="W1423">
        <v>-10000</v>
      </c>
      <c r="X1423">
        <v>11327</v>
      </c>
      <c r="Y1423">
        <v>-10000</v>
      </c>
    </row>
    <row r="1424" spans="1:25" x14ac:dyDescent="0.3">
      <c r="A1424" t="s">
        <v>22</v>
      </c>
      <c r="B1424">
        <v>1</v>
      </c>
      <c r="C1424">
        <v>50</v>
      </c>
      <c r="D1424">
        <v>0.15</v>
      </c>
      <c r="E1424" t="s">
        <v>4</v>
      </c>
      <c r="F1424" t="s">
        <v>3</v>
      </c>
      <c r="G1424" t="s">
        <v>3</v>
      </c>
      <c r="H1424">
        <v>32.32</v>
      </c>
      <c r="J1424" s="59" t="str">
        <f>IF(Model_Time!$F1424="---","---",(Model_Time!$F1424/K1424)-1)</f>
        <v>---</v>
      </c>
      <c r="K1424" s="20">
        <f>IF(AND(Model_Time!$B1424=0,Model_Time!$C1424=0),Model_Time!$F1424,K1423)</f>
        <v>45335.16</v>
      </c>
      <c r="N1424" t="s">
        <v>536</v>
      </c>
      <c r="O1424">
        <v>1</v>
      </c>
      <c r="P1424">
        <v>10</v>
      </c>
      <c r="Q1424">
        <v>0.2</v>
      </c>
      <c r="R1424" t="s">
        <v>0</v>
      </c>
      <c r="S1424">
        <v>713</v>
      </c>
      <c r="T1424">
        <v>0</v>
      </c>
      <c r="U1424">
        <v>522.22</v>
      </c>
      <c r="V1424" s="52">
        <v>1</v>
      </c>
      <c r="W1424">
        <v>-10000</v>
      </c>
      <c r="X1424">
        <v>11327</v>
      </c>
      <c r="Y1424">
        <v>-10000</v>
      </c>
    </row>
    <row r="1425" spans="1:25" x14ac:dyDescent="0.3">
      <c r="A1425" t="s">
        <v>22</v>
      </c>
      <c r="B1425">
        <v>1</v>
      </c>
      <c r="C1425">
        <v>50</v>
      </c>
      <c r="D1425">
        <v>0.2</v>
      </c>
      <c r="E1425" t="s">
        <v>4</v>
      </c>
      <c r="F1425" t="s">
        <v>3</v>
      </c>
      <c r="G1425" t="s">
        <v>3</v>
      </c>
      <c r="H1425">
        <v>33.520000000000003</v>
      </c>
      <c r="J1425" s="59" t="str">
        <f>IF(Model_Time!$F1425="---","---",(Model_Time!$F1425/K1425)-1)</f>
        <v>---</v>
      </c>
      <c r="K1425" s="20">
        <f>IF(AND(Model_Time!$B1425=0,Model_Time!$C1425=0),Model_Time!$F1425,K1424)</f>
        <v>45335.16</v>
      </c>
      <c r="N1425" t="s">
        <v>536</v>
      </c>
      <c r="O1425">
        <v>1</v>
      </c>
      <c r="P1425">
        <v>25</v>
      </c>
      <c r="Q1425">
        <v>0.05</v>
      </c>
      <c r="R1425" t="s">
        <v>0</v>
      </c>
      <c r="S1425">
        <v>713</v>
      </c>
      <c r="T1425">
        <v>0</v>
      </c>
      <c r="U1425">
        <v>974.43</v>
      </c>
      <c r="V1425" s="52">
        <v>0</v>
      </c>
      <c r="W1425">
        <v>20.8</v>
      </c>
      <c r="X1425">
        <v>11020</v>
      </c>
      <c r="Y1425">
        <v>11354.55</v>
      </c>
    </row>
    <row r="1426" spans="1:25" x14ac:dyDescent="0.3">
      <c r="A1426" t="s">
        <v>22</v>
      </c>
      <c r="B1426">
        <v>2</v>
      </c>
      <c r="C1426">
        <v>5</v>
      </c>
      <c r="D1426">
        <v>0.05</v>
      </c>
      <c r="E1426" t="s">
        <v>1</v>
      </c>
      <c r="F1426">
        <v>50537.08</v>
      </c>
      <c r="G1426">
        <v>12.57</v>
      </c>
      <c r="H1426">
        <v>3646.01</v>
      </c>
      <c r="I1426" s="52">
        <v>0.99199999999999999</v>
      </c>
      <c r="J1426" s="59">
        <f>IF(Model_Time!$F1426="---","---",(Model_Time!$F1426/K1426)-1)</f>
        <v>0.11474361180152437</v>
      </c>
      <c r="K1426" s="20">
        <f>IF(AND(Model_Time!$B1426=0,Model_Time!$C1426=0),Model_Time!$F1426,K1425)</f>
        <v>45335.16</v>
      </c>
      <c r="N1426" t="s">
        <v>536</v>
      </c>
      <c r="O1426">
        <v>1</v>
      </c>
      <c r="P1426">
        <v>25</v>
      </c>
      <c r="Q1426">
        <v>0.1</v>
      </c>
      <c r="R1426" t="s">
        <v>0</v>
      </c>
      <c r="S1426">
        <v>713</v>
      </c>
      <c r="T1426">
        <v>0</v>
      </c>
      <c r="U1426">
        <v>739.38</v>
      </c>
      <c r="V1426" s="52">
        <v>0.39900000000000002</v>
      </c>
      <c r="W1426">
        <v>44.1</v>
      </c>
      <c r="X1426">
        <v>11224</v>
      </c>
      <c r="Y1426">
        <v>11911.64</v>
      </c>
    </row>
    <row r="1427" spans="1:25" x14ac:dyDescent="0.3">
      <c r="A1427" t="s">
        <v>22</v>
      </c>
      <c r="B1427">
        <v>2</v>
      </c>
      <c r="C1427">
        <v>5</v>
      </c>
      <c r="D1427">
        <v>0.1</v>
      </c>
      <c r="E1427" t="s">
        <v>0</v>
      </c>
      <c r="F1427">
        <v>45488.43</v>
      </c>
      <c r="G1427">
        <v>0</v>
      </c>
      <c r="H1427">
        <v>3173.86</v>
      </c>
      <c r="I1427" s="52">
        <v>0.91800000000000004</v>
      </c>
      <c r="J1427" s="59">
        <f>IF(Model_Time!$F1427="---","---",(Model_Time!$F1427/K1427)-1)</f>
        <v>3.3808196552078673E-3</v>
      </c>
      <c r="K1427" s="20">
        <f>IF(AND(Model_Time!$B1427=0,Model_Time!$C1427=0),Model_Time!$F1427,K1426)</f>
        <v>45335.16</v>
      </c>
      <c r="N1427" t="s">
        <v>536</v>
      </c>
      <c r="O1427">
        <v>1</v>
      </c>
      <c r="P1427">
        <v>25</v>
      </c>
      <c r="Q1427">
        <v>0.15</v>
      </c>
      <c r="R1427" t="s">
        <v>0</v>
      </c>
      <c r="S1427">
        <v>719</v>
      </c>
      <c r="T1427">
        <v>0</v>
      </c>
      <c r="U1427">
        <v>825.53</v>
      </c>
      <c r="V1427" s="52">
        <v>0.84299999999999997</v>
      </c>
      <c r="W1427">
        <v>66.55</v>
      </c>
      <c r="X1427">
        <v>10878</v>
      </c>
      <c r="Y1427">
        <v>11879.64</v>
      </c>
    </row>
    <row r="1428" spans="1:25" x14ac:dyDescent="0.3">
      <c r="A1428" t="s">
        <v>22</v>
      </c>
      <c r="B1428">
        <v>2</v>
      </c>
      <c r="C1428">
        <v>5</v>
      </c>
      <c r="D1428">
        <v>0.15</v>
      </c>
      <c r="E1428" t="s">
        <v>1</v>
      </c>
      <c r="F1428">
        <v>46067.74</v>
      </c>
      <c r="G1428">
        <v>1.51</v>
      </c>
      <c r="H1428">
        <v>3641.34</v>
      </c>
      <c r="I1428" s="52">
        <v>0.999</v>
      </c>
      <c r="J1428" s="59">
        <f>IF(Model_Time!$F1428="---","---",(Model_Time!$F1428/K1428)-1)</f>
        <v>1.6159201820397096E-2</v>
      </c>
      <c r="K1428" s="20">
        <f>IF(AND(Model_Time!$B1428=0,Model_Time!$C1428=0),Model_Time!$F1428,K1427)</f>
        <v>45335.16</v>
      </c>
      <c r="N1428" t="s">
        <v>536</v>
      </c>
      <c r="O1428">
        <v>1</v>
      </c>
      <c r="P1428">
        <v>25</v>
      </c>
      <c r="Q1428">
        <v>0.2</v>
      </c>
      <c r="R1428" t="s">
        <v>0</v>
      </c>
      <c r="S1428">
        <v>745</v>
      </c>
      <c r="T1428">
        <v>0</v>
      </c>
      <c r="U1428">
        <v>754.81</v>
      </c>
      <c r="V1428" s="52">
        <v>0.873</v>
      </c>
      <c r="W1428">
        <v>96.14</v>
      </c>
      <c r="X1428">
        <v>11783</v>
      </c>
      <c r="Y1428">
        <v>13220.66</v>
      </c>
    </row>
    <row r="1429" spans="1:25" x14ac:dyDescent="0.3">
      <c r="A1429" t="s">
        <v>22</v>
      </c>
      <c r="B1429">
        <v>2</v>
      </c>
      <c r="C1429">
        <v>5</v>
      </c>
      <c r="D1429">
        <v>0.2</v>
      </c>
      <c r="E1429" t="s">
        <v>1</v>
      </c>
      <c r="F1429">
        <v>45950.93</v>
      </c>
      <c r="G1429">
        <v>1.06</v>
      </c>
      <c r="H1429">
        <v>3831.25</v>
      </c>
      <c r="I1429" s="52">
        <v>0.96899999999999997</v>
      </c>
      <c r="J1429" s="59">
        <f>IF(Model_Time!$F1429="---","---",(Model_Time!$F1429/K1429)-1)</f>
        <v>1.3582614465240672E-2</v>
      </c>
      <c r="K1429" s="20">
        <f>IF(AND(Model_Time!$B1429=0,Model_Time!$C1429=0),Model_Time!$F1429,K1428)</f>
        <v>45335.16</v>
      </c>
      <c r="N1429" t="s">
        <v>536</v>
      </c>
      <c r="O1429">
        <v>1</v>
      </c>
      <c r="P1429">
        <v>50</v>
      </c>
      <c r="Q1429">
        <v>0.05</v>
      </c>
      <c r="R1429" t="s">
        <v>0</v>
      </c>
      <c r="S1429">
        <v>713</v>
      </c>
      <c r="T1429">
        <v>0</v>
      </c>
      <c r="U1429">
        <v>588.83000000000004</v>
      </c>
      <c r="V1429" s="52">
        <v>0</v>
      </c>
      <c r="W1429">
        <v>20.8</v>
      </c>
      <c r="X1429">
        <v>11020</v>
      </c>
      <c r="Y1429">
        <v>11354.55</v>
      </c>
    </row>
    <row r="1430" spans="1:25" x14ac:dyDescent="0.3">
      <c r="A1430" t="s">
        <v>22</v>
      </c>
      <c r="B1430">
        <v>2</v>
      </c>
      <c r="C1430">
        <v>10</v>
      </c>
      <c r="D1430">
        <v>0.05</v>
      </c>
      <c r="E1430" t="s">
        <v>0</v>
      </c>
      <c r="F1430">
        <v>45488.43</v>
      </c>
      <c r="G1430">
        <v>0</v>
      </c>
      <c r="H1430">
        <v>2709.54</v>
      </c>
      <c r="I1430" s="52">
        <v>0.11799999999999999</v>
      </c>
      <c r="J1430" s="59">
        <f>IF(Model_Time!$F1430="---","---",(Model_Time!$F1430/K1430)-1)</f>
        <v>3.3808196552078673E-3</v>
      </c>
      <c r="K1430" s="20">
        <f>IF(AND(Model_Time!$B1430=0,Model_Time!$C1430=0),Model_Time!$F1430,K1429)</f>
        <v>45335.16</v>
      </c>
      <c r="N1430" t="s">
        <v>536</v>
      </c>
      <c r="O1430">
        <v>1</v>
      </c>
      <c r="P1430">
        <v>50</v>
      </c>
      <c r="Q1430">
        <v>0.1</v>
      </c>
      <c r="R1430" t="s">
        <v>0</v>
      </c>
      <c r="S1430">
        <v>719</v>
      </c>
      <c r="T1430">
        <v>0</v>
      </c>
      <c r="U1430">
        <v>965.06</v>
      </c>
      <c r="V1430" s="52">
        <v>9.2999999999999999E-2</v>
      </c>
      <c r="W1430">
        <v>41.63</v>
      </c>
      <c r="X1430">
        <v>10878</v>
      </c>
      <c r="Y1430">
        <v>11562.88</v>
      </c>
    </row>
    <row r="1431" spans="1:25" x14ac:dyDescent="0.3">
      <c r="A1431" t="s">
        <v>22</v>
      </c>
      <c r="B1431">
        <v>2</v>
      </c>
      <c r="C1431">
        <v>10</v>
      </c>
      <c r="D1431">
        <v>0.1</v>
      </c>
      <c r="E1431" t="s">
        <v>1</v>
      </c>
      <c r="F1431">
        <v>45797.73</v>
      </c>
      <c r="G1431">
        <v>0.78</v>
      </c>
      <c r="H1431">
        <v>3784.71</v>
      </c>
      <c r="I1431" s="52">
        <v>0.36699999999999999</v>
      </c>
      <c r="J1431" s="59">
        <f>IF(Model_Time!$F1431="---","---",(Model_Time!$F1431/K1431)-1)</f>
        <v>1.0203338865463429E-2</v>
      </c>
      <c r="K1431" s="20">
        <f>IF(AND(Model_Time!$B1431=0,Model_Time!$C1431=0),Model_Time!$F1431,K1430)</f>
        <v>45335.16</v>
      </c>
      <c r="N1431" t="s">
        <v>536</v>
      </c>
      <c r="O1431">
        <v>1</v>
      </c>
      <c r="P1431">
        <v>50</v>
      </c>
      <c r="Q1431">
        <v>0.15</v>
      </c>
      <c r="R1431" t="s">
        <v>0</v>
      </c>
      <c r="S1431">
        <v>749</v>
      </c>
      <c r="T1431">
        <v>0</v>
      </c>
      <c r="U1431">
        <v>644.85</v>
      </c>
      <c r="V1431" s="52">
        <v>3.0000000000000001E-3</v>
      </c>
      <c r="W1431">
        <v>72.349999999999994</v>
      </c>
      <c r="X1431">
        <v>11815</v>
      </c>
      <c r="Y1431">
        <v>12941.31</v>
      </c>
    </row>
    <row r="1432" spans="1:25" x14ac:dyDescent="0.3">
      <c r="A1432" t="s">
        <v>22</v>
      </c>
      <c r="B1432">
        <v>2</v>
      </c>
      <c r="C1432">
        <v>10</v>
      </c>
      <c r="D1432">
        <v>0.15</v>
      </c>
      <c r="E1432" t="s">
        <v>2</v>
      </c>
      <c r="F1432" t="s">
        <v>3</v>
      </c>
      <c r="G1432" t="s">
        <v>3</v>
      </c>
      <c r="H1432" t="s">
        <v>3</v>
      </c>
      <c r="I1432" t="s">
        <v>3</v>
      </c>
      <c r="J1432" s="59" t="str">
        <f>IF(Model_Time!$F1432="---","---",(Model_Time!$F1432/K1432)-1)</f>
        <v>---</v>
      </c>
      <c r="K1432" s="20">
        <f>IF(AND(Model_Time!$B1432=0,Model_Time!$C1432=0),Model_Time!$F1432,K1431)</f>
        <v>45335.16</v>
      </c>
      <c r="N1432" t="s">
        <v>536</v>
      </c>
      <c r="O1432">
        <v>1</v>
      </c>
      <c r="P1432">
        <v>50</v>
      </c>
      <c r="Q1432">
        <v>0.2</v>
      </c>
      <c r="R1432" t="s">
        <v>0</v>
      </c>
      <c r="S1432">
        <v>771</v>
      </c>
      <c r="T1432">
        <v>0</v>
      </c>
      <c r="U1432">
        <v>562.66</v>
      </c>
      <c r="V1432" s="52">
        <v>1E-3</v>
      </c>
    </row>
    <row r="1433" spans="1:25" x14ac:dyDescent="0.3">
      <c r="A1433" t="s">
        <v>22</v>
      </c>
      <c r="B1433">
        <v>2</v>
      </c>
      <c r="C1433">
        <v>10</v>
      </c>
      <c r="D1433">
        <v>0.2</v>
      </c>
      <c r="E1433" t="s">
        <v>1</v>
      </c>
      <c r="F1433">
        <v>48927.73</v>
      </c>
      <c r="G1433">
        <v>6.62</v>
      </c>
      <c r="H1433">
        <v>3642.5</v>
      </c>
      <c r="I1433" s="52">
        <v>0.65700000000000003</v>
      </c>
      <c r="J1433" s="59">
        <f>IF(Model_Time!$F1433="---","---",(Model_Time!$F1433/K1433)-1)</f>
        <v>7.9244674552819472E-2</v>
      </c>
      <c r="K1433" s="20">
        <f>IF(AND(Model_Time!$B1433=0,Model_Time!$C1433=0),Model_Time!$F1433,K1432)</f>
        <v>45335.16</v>
      </c>
      <c r="N1433" t="s">
        <v>536</v>
      </c>
      <c r="O1433">
        <v>2</v>
      </c>
      <c r="P1433">
        <v>5</v>
      </c>
      <c r="Q1433">
        <v>0.05</v>
      </c>
      <c r="R1433" t="s">
        <v>0</v>
      </c>
      <c r="S1433">
        <v>713</v>
      </c>
      <c r="T1433">
        <v>0</v>
      </c>
      <c r="U1433">
        <v>481.52</v>
      </c>
      <c r="V1433" s="52">
        <v>0</v>
      </c>
      <c r="W1433">
        <v>-10000</v>
      </c>
      <c r="X1433">
        <v>11263</v>
      </c>
      <c r="Y1433">
        <v>-10000</v>
      </c>
    </row>
    <row r="1434" spans="1:25" x14ac:dyDescent="0.3">
      <c r="A1434" t="s">
        <v>22</v>
      </c>
      <c r="B1434">
        <v>2</v>
      </c>
      <c r="C1434">
        <v>25</v>
      </c>
      <c r="D1434">
        <v>0.05</v>
      </c>
      <c r="E1434" t="s">
        <v>1</v>
      </c>
      <c r="F1434">
        <v>46025.64</v>
      </c>
      <c r="G1434">
        <v>1.72</v>
      </c>
      <c r="H1434">
        <v>3634.18</v>
      </c>
      <c r="I1434" s="52">
        <v>0</v>
      </c>
      <c r="J1434" s="59">
        <f>IF(Model_Time!$F1434="---","---",(Model_Time!$F1434/K1434)-1)</f>
        <v>1.52305627685001E-2</v>
      </c>
      <c r="K1434" s="20">
        <f>IF(AND(Model_Time!$B1434=0,Model_Time!$C1434=0),Model_Time!$F1434,K1433)</f>
        <v>45335.16</v>
      </c>
      <c r="N1434" t="s">
        <v>536</v>
      </c>
      <c r="O1434">
        <v>2</v>
      </c>
      <c r="P1434">
        <v>5</v>
      </c>
      <c r="Q1434">
        <v>0.1</v>
      </c>
      <c r="R1434" t="s">
        <v>0</v>
      </c>
      <c r="S1434">
        <v>713</v>
      </c>
      <c r="T1434">
        <v>0</v>
      </c>
      <c r="U1434">
        <v>218.84</v>
      </c>
      <c r="V1434" s="52">
        <v>0.39900000000000002</v>
      </c>
      <c r="W1434">
        <v>-10000</v>
      </c>
      <c r="X1434">
        <v>11104</v>
      </c>
      <c r="Y1434">
        <v>-10000</v>
      </c>
    </row>
    <row r="1435" spans="1:25" x14ac:dyDescent="0.3">
      <c r="A1435" t="s">
        <v>22</v>
      </c>
      <c r="B1435">
        <v>2</v>
      </c>
      <c r="C1435">
        <v>25</v>
      </c>
      <c r="D1435">
        <v>0.1</v>
      </c>
      <c r="E1435" t="s">
        <v>0</v>
      </c>
      <c r="F1435">
        <v>45870.35</v>
      </c>
      <c r="G1435">
        <v>0</v>
      </c>
      <c r="H1435">
        <v>2164.41</v>
      </c>
      <c r="I1435" s="52">
        <v>0</v>
      </c>
      <c r="J1435" s="59">
        <f>IF(Model_Time!$F1435="---","---",(Model_Time!$F1435/K1435)-1)</f>
        <v>1.1805186085148911E-2</v>
      </c>
      <c r="K1435" s="20">
        <f>IF(AND(Model_Time!$B1435=0,Model_Time!$C1435=0),Model_Time!$F1435,K1434)</f>
        <v>45335.16</v>
      </c>
      <c r="N1435" t="s">
        <v>536</v>
      </c>
      <c r="O1435">
        <v>2</v>
      </c>
      <c r="P1435">
        <v>5</v>
      </c>
      <c r="Q1435">
        <v>0.15</v>
      </c>
      <c r="R1435" t="s">
        <v>0</v>
      </c>
      <c r="S1435">
        <v>713</v>
      </c>
      <c r="T1435">
        <v>0</v>
      </c>
      <c r="U1435">
        <v>678.44</v>
      </c>
      <c r="V1435" s="52">
        <v>0.95499999999999996</v>
      </c>
      <c r="W1435">
        <v>-10000</v>
      </c>
      <c r="X1435">
        <v>11023</v>
      </c>
      <c r="Y1435">
        <v>-10000</v>
      </c>
    </row>
    <row r="1436" spans="1:25" x14ac:dyDescent="0.3">
      <c r="A1436" t="s">
        <v>22</v>
      </c>
      <c r="B1436">
        <v>2</v>
      </c>
      <c r="C1436">
        <v>25</v>
      </c>
      <c r="D1436">
        <v>0.15</v>
      </c>
      <c r="E1436" t="s">
        <v>4</v>
      </c>
      <c r="F1436" t="s">
        <v>3</v>
      </c>
      <c r="G1436" t="s">
        <v>3</v>
      </c>
      <c r="H1436">
        <v>33.56</v>
      </c>
      <c r="J1436" s="59" t="str">
        <f>IF(Model_Time!$F1436="---","---",(Model_Time!$F1436/K1436)-1)</f>
        <v>---</v>
      </c>
      <c r="K1436" s="20">
        <f>IF(AND(Model_Time!$B1436=0,Model_Time!$C1436=0),Model_Time!$F1436,K1435)</f>
        <v>45335.16</v>
      </c>
      <c r="N1436" t="s">
        <v>536</v>
      </c>
      <c r="O1436">
        <v>2</v>
      </c>
      <c r="P1436">
        <v>5</v>
      </c>
      <c r="Q1436">
        <v>0.2</v>
      </c>
      <c r="R1436" t="s">
        <v>0</v>
      </c>
      <c r="S1436">
        <v>713</v>
      </c>
      <c r="T1436">
        <v>0</v>
      </c>
      <c r="U1436">
        <v>737.01</v>
      </c>
      <c r="V1436" s="52">
        <v>1</v>
      </c>
      <c r="W1436">
        <v>-10000</v>
      </c>
      <c r="X1436">
        <v>11157</v>
      </c>
      <c r="Y1436">
        <v>-10000</v>
      </c>
    </row>
    <row r="1437" spans="1:25" x14ac:dyDescent="0.3">
      <c r="A1437" t="s">
        <v>22</v>
      </c>
      <c r="B1437">
        <v>2</v>
      </c>
      <c r="C1437">
        <v>25</v>
      </c>
      <c r="D1437">
        <v>0.2</v>
      </c>
      <c r="E1437" t="s">
        <v>4</v>
      </c>
      <c r="F1437" t="s">
        <v>3</v>
      </c>
      <c r="G1437" t="s">
        <v>3</v>
      </c>
      <c r="H1437">
        <v>40.18</v>
      </c>
      <c r="J1437" s="59" t="str">
        <f>IF(Model_Time!$F1437="---","---",(Model_Time!$F1437/K1437)-1)</f>
        <v>---</v>
      </c>
      <c r="K1437" s="20">
        <f>IF(AND(Model_Time!$B1437=0,Model_Time!$C1437=0),Model_Time!$F1437,K1436)</f>
        <v>45335.16</v>
      </c>
      <c r="N1437" t="s">
        <v>536</v>
      </c>
      <c r="O1437">
        <v>2</v>
      </c>
      <c r="P1437">
        <v>10</v>
      </c>
      <c r="Q1437">
        <v>0.05</v>
      </c>
      <c r="R1437" t="s">
        <v>0</v>
      </c>
      <c r="S1437">
        <v>713</v>
      </c>
      <c r="T1437">
        <v>0</v>
      </c>
      <c r="U1437">
        <v>758.34</v>
      </c>
      <c r="V1437" s="52">
        <v>0</v>
      </c>
      <c r="W1437">
        <v>20.18</v>
      </c>
      <c r="X1437">
        <v>11104</v>
      </c>
      <c r="Y1437">
        <v>11431.08</v>
      </c>
    </row>
    <row r="1438" spans="1:25" x14ac:dyDescent="0.3">
      <c r="A1438" t="s">
        <v>22</v>
      </c>
      <c r="B1438">
        <v>2</v>
      </c>
      <c r="C1438">
        <v>50</v>
      </c>
      <c r="D1438">
        <v>0.05</v>
      </c>
      <c r="E1438" t="s">
        <v>1</v>
      </c>
      <c r="F1438">
        <v>45655.39</v>
      </c>
      <c r="G1438">
        <v>0.38</v>
      </c>
      <c r="H1438">
        <v>3642.83</v>
      </c>
      <c r="I1438" s="52">
        <v>0</v>
      </c>
      <c r="J1438" s="59">
        <f>IF(Model_Time!$F1438="---","---",(Model_Time!$F1438/K1438)-1)</f>
        <v>7.0636124367928765E-3</v>
      </c>
      <c r="K1438" s="20">
        <f>IF(AND(Model_Time!$B1438=0,Model_Time!$C1438=0),Model_Time!$F1438,K1437)</f>
        <v>45335.16</v>
      </c>
      <c r="N1438" t="s">
        <v>536</v>
      </c>
      <c r="O1438">
        <v>2</v>
      </c>
      <c r="P1438">
        <v>10</v>
      </c>
      <c r="Q1438">
        <v>0.1</v>
      </c>
      <c r="R1438" t="s">
        <v>0</v>
      </c>
      <c r="S1438">
        <v>713</v>
      </c>
      <c r="T1438">
        <v>0</v>
      </c>
      <c r="U1438">
        <v>721.4</v>
      </c>
      <c r="V1438" s="52">
        <v>0.39900000000000002</v>
      </c>
      <c r="W1438">
        <v>29.52</v>
      </c>
      <c r="X1438">
        <v>11020</v>
      </c>
      <c r="Y1438">
        <v>11626.12</v>
      </c>
    </row>
    <row r="1439" spans="1:25" x14ac:dyDescent="0.3">
      <c r="A1439" t="s">
        <v>22</v>
      </c>
      <c r="B1439">
        <v>2</v>
      </c>
      <c r="C1439">
        <v>50</v>
      </c>
      <c r="D1439">
        <v>0.1</v>
      </c>
      <c r="E1439" t="s">
        <v>1</v>
      </c>
      <c r="F1439">
        <v>47556.43</v>
      </c>
      <c r="G1439">
        <v>3.94</v>
      </c>
      <c r="H1439">
        <v>3610.9</v>
      </c>
      <c r="I1439" s="52">
        <v>0</v>
      </c>
      <c r="J1439" s="59">
        <f>IF(Model_Time!$F1439="---","---",(Model_Time!$F1439/K1439)-1)</f>
        <v>4.8996628665256559E-2</v>
      </c>
      <c r="K1439" s="20">
        <f>IF(AND(Model_Time!$B1439=0,Model_Time!$C1439=0),Model_Time!$F1439,K1438)</f>
        <v>45335.16</v>
      </c>
      <c r="N1439" t="s">
        <v>536</v>
      </c>
      <c r="O1439">
        <v>2</v>
      </c>
      <c r="P1439">
        <v>10</v>
      </c>
      <c r="Q1439">
        <v>0.15</v>
      </c>
      <c r="R1439" t="s">
        <v>0</v>
      </c>
      <c r="S1439">
        <v>713</v>
      </c>
      <c r="T1439">
        <v>0</v>
      </c>
      <c r="U1439">
        <v>268.95999999999998</v>
      </c>
      <c r="V1439" s="52">
        <v>0.95499999999999996</v>
      </c>
      <c r="W1439">
        <v>-10000</v>
      </c>
      <c r="X1439">
        <v>11593</v>
      </c>
      <c r="Y1439">
        <v>-10000</v>
      </c>
    </row>
    <row r="1440" spans="1:25" x14ac:dyDescent="0.3">
      <c r="A1440" t="s">
        <v>22</v>
      </c>
      <c r="B1440">
        <v>2</v>
      </c>
      <c r="C1440">
        <v>50</v>
      </c>
      <c r="D1440">
        <v>0.15</v>
      </c>
      <c r="E1440" t="s">
        <v>4</v>
      </c>
      <c r="F1440" t="s">
        <v>3</v>
      </c>
      <c r="G1440" t="s">
        <v>3</v>
      </c>
      <c r="H1440">
        <v>40.36</v>
      </c>
      <c r="J1440" s="59" t="str">
        <f>IF(Model_Time!$F1440="---","---",(Model_Time!$F1440/K1440)-1)</f>
        <v>---</v>
      </c>
      <c r="K1440" s="20">
        <f>IF(AND(Model_Time!$B1440=0,Model_Time!$C1440=0),Model_Time!$F1440,K1439)</f>
        <v>45335.16</v>
      </c>
      <c r="N1440" t="s">
        <v>536</v>
      </c>
      <c r="O1440">
        <v>2</v>
      </c>
      <c r="P1440">
        <v>10</v>
      </c>
      <c r="Q1440">
        <v>0.2</v>
      </c>
      <c r="R1440" t="s">
        <v>0</v>
      </c>
      <c r="S1440">
        <v>713</v>
      </c>
      <c r="T1440">
        <v>0</v>
      </c>
      <c r="U1440">
        <v>728.98</v>
      </c>
      <c r="V1440" s="52">
        <v>1</v>
      </c>
      <c r="W1440">
        <v>-10000</v>
      </c>
      <c r="X1440">
        <v>11637</v>
      </c>
      <c r="Y1440">
        <v>-10000</v>
      </c>
    </row>
    <row r="1441" spans="1:25" x14ac:dyDescent="0.3">
      <c r="A1441" t="s">
        <v>22</v>
      </c>
      <c r="B1441">
        <v>2</v>
      </c>
      <c r="C1441">
        <v>50</v>
      </c>
      <c r="D1441">
        <v>0.2</v>
      </c>
      <c r="E1441" t="s">
        <v>4</v>
      </c>
      <c r="F1441" t="s">
        <v>3</v>
      </c>
      <c r="G1441" t="s">
        <v>3</v>
      </c>
      <c r="H1441">
        <v>47.12</v>
      </c>
      <c r="J1441" s="59" t="str">
        <f>IF(Model_Time!$F1441="---","---",(Model_Time!$F1441/K1441)-1)</f>
        <v>---</v>
      </c>
      <c r="K1441" s="20">
        <f>IF(AND(Model_Time!$B1441=0,Model_Time!$C1441=0),Model_Time!$F1441,K1440)</f>
        <v>45335.16</v>
      </c>
      <c r="N1441" t="s">
        <v>536</v>
      </c>
      <c r="O1441">
        <v>2</v>
      </c>
      <c r="P1441">
        <v>25</v>
      </c>
      <c r="Q1441">
        <v>0.05</v>
      </c>
      <c r="R1441" t="s">
        <v>0</v>
      </c>
      <c r="S1441">
        <v>713</v>
      </c>
      <c r="T1441">
        <v>0</v>
      </c>
      <c r="U1441">
        <v>587.02</v>
      </c>
      <c r="V1441" s="52">
        <v>0</v>
      </c>
      <c r="W1441">
        <v>21.34</v>
      </c>
      <c r="X1441">
        <v>11193</v>
      </c>
      <c r="Y1441">
        <v>11533.03</v>
      </c>
    </row>
    <row r="1442" spans="1:25" x14ac:dyDescent="0.3">
      <c r="A1442" t="s">
        <v>22</v>
      </c>
      <c r="B1442">
        <v>3</v>
      </c>
      <c r="C1442">
        <v>0</v>
      </c>
      <c r="D1442">
        <v>0.05</v>
      </c>
      <c r="E1442" t="s">
        <v>0</v>
      </c>
      <c r="F1442">
        <v>45870.35</v>
      </c>
      <c r="G1442">
        <v>0</v>
      </c>
      <c r="H1442">
        <v>1328.18</v>
      </c>
      <c r="I1442" s="52">
        <v>0</v>
      </c>
      <c r="J1442" s="59">
        <f>IF(Model_Time!$F1442="---","---",(Model_Time!$F1442/K1442)-1)</f>
        <v>1.1805186085148911E-2</v>
      </c>
      <c r="K1442" s="20">
        <f>IF(AND(Model_Time!$B1442=0,Model_Time!$C1442=0),Model_Time!$F1442,K1441)</f>
        <v>45335.16</v>
      </c>
      <c r="N1442" t="s">
        <v>536</v>
      </c>
      <c r="O1442">
        <v>2</v>
      </c>
      <c r="P1442">
        <v>25</v>
      </c>
      <c r="Q1442">
        <v>0.1</v>
      </c>
      <c r="R1442" t="s">
        <v>0</v>
      </c>
      <c r="S1442">
        <v>713</v>
      </c>
      <c r="T1442">
        <v>0</v>
      </c>
      <c r="U1442">
        <v>586.47</v>
      </c>
      <c r="V1442" s="52">
        <v>0.39900000000000002</v>
      </c>
      <c r="W1442">
        <v>41.86</v>
      </c>
      <c r="X1442">
        <v>10876</v>
      </c>
      <c r="Y1442">
        <v>11563.77</v>
      </c>
    </row>
    <row r="1443" spans="1:25" x14ac:dyDescent="0.3">
      <c r="A1443" t="s">
        <v>22</v>
      </c>
      <c r="B1443">
        <v>3</v>
      </c>
      <c r="C1443">
        <v>0</v>
      </c>
      <c r="D1443">
        <v>0.1</v>
      </c>
      <c r="E1443" t="s">
        <v>4</v>
      </c>
      <c r="F1443" t="s">
        <v>3</v>
      </c>
      <c r="G1443" t="s">
        <v>3</v>
      </c>
      <c r="H1443">
        <v>23.62</v>
      </c>
      <c r="J1443" s="59" t="str">
        <f>IF(Model_Time!$F1443="---","---",(Model_Time!$F1443/K1443)-1)</f>
        <v>---</v>
      </c>
      <c r="K1443" s="20">
        <f>IF(AND(Model_Time!$B1443=0,Model_Time!$C1443=0),Model_Time!$F1443,K1442)</f>
        <v>45335.16</v>
      </c>
      <c r="N1443" t="s">
        <v>536</v>
      </c>
      <c r="O1443">
        <v>2</v>
      </c>
      <c r="P1443">
        <v>25</v>
      </c>
      <c r="Q1443">
        <v>0.15</v>
      </c>
      <c r="R1443" t="s">
        <v>0</v>
      </c>
      <c r="S1443">
        <v>719</v>
      </c>
      <c r="T1443">
        <v>0</v>
      </c>
      <c r="U1443">
        <v>429</v>
      </c>
      <c r="V1443" s="52">
        <v>0.84299999999999997</v>
      </c>
      <c r="W1443">
        <v>64.62</v>
      </c>
      <c r="X1443">
        <v>11150</v>
      </c>
      <c r="Y1443">
        <v>12174.98</v>
      </c>
    </row>
    <row r="1444" spans="1:25" x14ac:dyDescent="0.3">
      <c r="A1444" t="s">
        <v>22</v>
      </c>
      <c r="B1444">
        <v>3</v>
      </c>
      <c r="C1444">
        <v>0</v>
      </c>
      <c r="D1444">
        <v>0.15</v>
      </c>
      <c r="E1444" t="s">
        <v>4</v>
      </c>
      <c r="F1444" t="s">
        <v>3</v>
      </c>
      <c r="G1444" t="s">
        <v>3</v>
      </c>
      <c r="H1444">
        <v>0.61</v>
      </c>
      <c r="J1444" s="59" t="str">
        <f>IF(Model_Time!$F1444="---","---",(Model_Time!$F1444/K1444)-1)</f>
        <v>---</v>
      </c>
      <c r="K1444" s="20">
        <f>IF(AND(Model_Time!$B1444=0,Model_Time!$C1444=0),Model_Time!$F1444,K1443)</f>
        <v>45335.16</v>
      </c>
      <c r="N1444" t="s">
        <v>536</v>
      </c>
      <c r="O1444">
        <v>2</v>
      </c>
      <c r="P1444">
        <v>25</v>
      </c>
      <c r="Q1444">
        <v>0.2</v>
      </c>
      <c r="R1444" t="s">
        <v>0</v>
      </c>
      <c r="S1444">
        <v>743</v>
      </c>
      <c r="T1444">
        <v>0</v>
      </c>
      <c r="U1444">
        <v>402.61</v>
      </c>
      <c r="V1444" s="52">
        <v>0.72599999999999998</v>
      </c>
    </row>
    <row r="1445" spans="1:25" x14ac:dyDescent="0.3">
      <c r="A1445" t="s">
        <v>22</v>
      </c>
      <c r="B1445">
        <v>3</v>
      </c>
      <c r="C1445">
        <v>0</v>
      </c>
      <c r="D1445">
        <v>0.2</v>
      </c>
      <c r="E1445" t="s">
        <v>4</v>
      </c>
      <c r="F1445" t="s">
        <v>3</v>
      </c>
      <c r="G1445" t="s">
        <v>3</v>
      </c>
      <c r="H1445">
        <v>0.31</v>
      </c>
      <c r="J1445" s="59" t="str">
        <f>IF(Model_Time!$F1445="---","---",(Model_Time!$F1445/K1445)-1)</f>
        <v>---</v>
      </c>
      <c r="K1445" s="20">
        <f>IF(AND(Model_Time!$B1445=0,Model_Time!$C1445=0),Model_Time!$F1445,K1444)</f>
        <v>45335.16</v>
      </c>
      <c r="N1445" t="s">
        <v>536</v>
      </c>
      <c r="O1445">
        <v>2</v>
      </c>
      <c r="P1445">
        <v>50</v>
      </c>
      <c r="Q1445">
        <v>0.05</v>
      </c>
      <c r="R1445" t="s">
        <v>0</v>
      </c>
      <c r="S1445">
        <v>713</v>
      </c>
      <c r="T1445">
        <v>0</v>
      </c>
      <c r="U1445">
        <v>456.52</v>
      </c>
      <c r="V1445" s="52">
        <v>0</v>
      </c>
      <c r="W1445">
        <v>21.5</v>
      </c>
      <c r="X1445">
        <v>11227</v>
      </c>
      <c r="Y1445">
        <v>11588.43</v>
      </c>
    </row>
    <row r="1446" spans="1:25" x14ac:dyDescent="0.3">
      <c r="A1446" t="s">
        <v>22</v>
      </c>
      <c r="B1446">
        <v>3</v>
      </c>
      <c r="C1446">
        <v>10</v>
      </c>
      <c r="D1446">
        <v>0.05</v>
      </c>
      <c r="E1446" t="s">
        <v>0</v>
      </c>
      <c r="F1446">
        <v>45870.35</v>
      </c>
      <c r="G1446">
        <v>0</v>
      </c>
      <c r="H1446">
        <v>897.71</v>
      </c>
      <c r="I1446" s="52">
        <v>0</v>
      </c>
      <c r="J1446" s="59">
        <f>IF(Model_Time!$F1446="---","---",(Model_Time!$F1446/K1446)-1)</f>
        <v>1.1805186085148911E-2</v>
      </c>
      <c r="K1446" s="20">
        <f>IF(AND(Model_Time!$B1446=0,Model_Time!$C1446=0),Model_Time!$F1446,K1445)</f>
        <v>45335.16</v>
      </c>
      <c r="N1446" t="s">
        <v>536</v>
      </c>
      <c r="O1446">
        <v>2</v>
      </c>
      <c r="P1446">
        <v>50</v>
      </c>
      <c r="Q1446">
        <v>0.1</v>
      </c>
      <c r="R1446" t="s">
        <v>0</v>
      </c>
      <c r="S1446">
        <v>719</v>
      </c>
      <c r="T1446">
        <v>0</v>
      </c>
      <c r="U1446">
        <v>507.55</v>
      </c>
      <c r="V1446" s="52">
        <v>9.2999999999999999E-2</v>
      </c>
      <c r="W1446">
        <v>49.19</v>
      </c>
      <c r="X1446">
        <v>11956</v>
      </c>
      <c r="Y1446">
        <v>12707.88</v>
      </c>
    </row>
    <row r="1447" spans="1:25" x14ac:dyDescent="0.3">
      <c r="A1447" t="s">
        <v>22</v>
      </c>
      <c r="B1447">
        <v>3</v>
      </c>
      <c r="C1447">
        <v>10</v>
      </c>
      <c r="D1447">
        <v>0.1</v>
      </c>
      <c r="E1447" t="s">
        <v>4</v>
      </c>
      <c r="F1447" t="s">
        <v>3</v>
      </c>
      <c r="G1447" t="s">
        <v>3</v>
      </c>
      <c r="H1447">
        <v>24.2</v>
      </c>
      <c r="J1447" s="59" t="str">
        <f>IF(Model_Time!$F1447="---","---",(Model_Time!$F1447/K1447)-1)</f>
        <v>---</v>
      </c>
      <c r="K1447" s="20">
        <f>IF(AND(Model_Time!$B1447=0,Model_Time!$C1447=0),Model_Time!$F1447,K1446)</f>
        <v>45335.16</v>
      </c>
      <c r="N1447" t="s">
        <v>536</v>
      </c>
      <c r="O1447">
        <v>2</v>
      </c>
      <c r="P1447">
        <v>50</v>
      </c>
      <c r="Q1447">
        <v>0.15</v>
      </c>
      <c r="R1447" t="s">
        <v>0</v>
      </c>
      <c r="S1447">
        <v>751</v>
      </c>
      <c r="T1447">
        <v>0</v>
      </c>
      <c r="U1447">
        <v>410.04</v>
      </c>
      <c r="V1447" s="52">
        <v>2.8000000000000001E-2</v>
      </c>
    </row>
    <row r="1448" spans="1:25" x14ac:dyDescent="0.3">
      <c r="A1448" t="s">
        <v>22</v>
      </c>
      <c r="B1448">
        <v>3</v>
      </c>
      <c r="C1448">
        <v>10</v>
      </c>
      <c r="D1448">
        <v>0.15</v>
      </c>
      <c r="E1448" t="s">
        <v>4</v>
      </c>
      <c r="F1448" t="s">
        <v>3</v>
      </c>
      <c r="G1448" t="s">
        <v>3</v>
      </c>
      <c r="H1448">
        <v>0.63</v>
      </c>
      <c r="J1448" s="59" t="str">
        <f>IF(Model_Time!$F1448="---","---",(Model_Time!$F1448/K1448)-1)</f>
        <v>---</v>
      </c>
      <c r="K1448" s="20">
        <f>IF(AND(Model_Time!$B1448=0,Model_Time!$C1448=0),Model_Time!$F1448,K1447)</f>
        <v>45335.16</v>
      </c>
      <c r="N1448" t="s">
        <v>536</v>
      </c>
      <c r="O1448">
        <v>2</v>
      </c>
      <c r="P1448">
        <v>50</v>
      </c>
      <c r="Q1448">
        <v>0.2</v>
      </c>
      <c r="R1448" t="s">
        <v>0</v>
      </c>
      <c r="S1448">
        <v>771</v>
      </c>
      <c r="T1448">
        <v>0</v>
      </c>
      <c r="U1448">
        <v>490.49</v>
      </c>
      <c r="V1448" s="52">
        <v>7.9000000000000001E-2</v>
      </c>
    </row>
    <row r="1449" spans="1:25" x14ac:dyDescent="0.3">
      <c r="A1449" t="s">
        <v>22</v>
      </c>
      <c r="B1449">
        <v>3</v>
      </c>
      <c r="C1449">
        <v>10</v>
      </c>
      <c r="D1449">
        <v>0.2</v>
      </c>
      <c r="E1449" t="s">
        <v>4</v>
      </c>
      <c r="F1449" t="s">
        <v>3</v>
      </c>
      <c r="G1449" t="s">
        <v>3</v>
      </c>
      <c r="H1449">
        <v>0.31</v>
      </c>
      <c r="J1449" s="59" t="str">
        <f>IF(Model_Time!$F1449="---","---",(Model_Time!$F1449/K1449)-1)</f>
        <v>---</v>
      </c>
      <c r="K1449" s="20">
        <f>IF(AND(Model_Time!$B1449=0,Model_Time!$C1449=0),Model_Time!$F1449,K1448)</f>
        <v>45335.16</v>
      </c>
      <c r="N1449" t="s">
        <v>536</v>
      </c>
      <c r="O1449">
        <v>3</v>
      </c>
      <c r="P1449">
        <v>0</v>
      </c>
      <c r="Q1449">
        <v>0.05</v>
      </c>
      <c r="R1449" t="s">
        <v>0</v>
      </c>
      <c r="S1449">
        <v>733</v>
      </c>
      <c r="T1449">
        <v>0</v>
      </c>
      <c r="U1449">
        <v>577.75</v>
      </c>
      <c r="V1449" s="52">
        <v>0</v>
      </c>
      <c r="W1449">
        <v>25.53</v>
      </c>
      <c r="X1449">
        <v>11783</v>
      </c>
      <c r="Y1449">
        <v>12161.16</v>
      </c>
    </row>
    <row r="1450" spans="1:25" x14ac:dyDescent="0.3">
      <c r="A1450" t="s">
        <v>22</v>
      </c>
      <c r="B1450">
        <v>3</v>
      </c>
      <c r="C1450">
        <v>25</v>
      </c>
      <c r="D1450">
        <v>0.05</v>
      </c>
      <c r="E1450" t="s">
        <v>0</v>
      </c>
      <c r="F1450">
        <v>45870.35</v>
      </c>
      <c r="G1450">
        <v>0</v>
      </c>
      <c r="H1450">
        <v>1109.28</v>
      </c>
      <c r="I1450" s="52">
        <v>0</v>
      </c>
      <c r="J1450" s="59">
        <f>IF(Model_Time!$F1450="---","---",(Model_Time!$F1450/K1450)-1)</f>
        <v>1.1805186085148911E-2</v>
      </c>
      <c r="K1450" s="20">
        <f>IF(AND(Model_Time!$B1450=0,Model_Time!$C1450=0),Model_Time!$F1450,K1449)</f>
        <v>45335.16</v>
      </c>
      <c r="N1450" t="s">
        <v>536</v>
      </c>
      <c r="O1450">
        <v>3</v>
      </c>
      <c r="P1450">
        <v>0</v>
      </c>
      <c r="Q1450">
        <v>0.1</v>
      </c>
      <c r="R1450" t="s">
        <v>0</v>
      </c>
      <c r="S1450">
        <v>781</v>
      </c>
      <c r="T1450">
        <v>0</v>
      </c>
      <c r="U1450">
        <v>424.74</v>
      </c>
      <c r="V1450" s="52">
        <v>0</v>
      </c>
    </row>
    <row r="1451" spans="1:25" x14ac:dyDescent="0.3">
      <c r="A1451" t="s">
        <v>22</v>
      </c>
      <c r="B1451">
        <v>3</v>
      </c>
      <c r="C1451">
        <v>25</v>
      </c>
      <c r="D1451">
        <v>0.1</v>
      </c>
      <c r="E1451" t="s">
        <v>4</v>
      </c>
      <c r="F1451" t="s">
        <v>3</v>
      </c>
      <c r="G1451" t="s">
        <v>3</v>
      </c>
      <c r="H1451">
        <v>26.86</v>
      </c>
      <c r="J1451" s="59" t="str">
        <f>IF(Model_Time!$F1451="---","---",(Model_Time!$F1451/K1451)-1)</f>
        <v>---</v>
      </c>
      <c r="K1451" s="20">
        <f>IF(AND(Model_Time!$B1451=0,Model_Time!$C1451=0),Model_Time!$F1451,K1450)</f>
        <v>45335.16</v>
      </c>
      <c r="N1451" t="s">
        <v>536</v>
      </c>
      <c r="O1451">
        <v>3</v>
      </c>
      <c r="P1451">
        <v>0</v>
      </c>
      <c r="Q1451">
        <v>0.15</v>
      </c>
      <c r="R1451" t="s">
        <v>4</v>
      </c>
      <c r="S1451" t="s">
        <v>3</v>
      </c>
      <c r="T1451" t="s">
        <v>3</v>
      </c>
      <c r="U1451">
        <v>0.28999999999999998</v>
      </c>
    </row>
    <row r="1452" spans="1:25" x14ac:dyDescent="0.3">
      <c r="A1452" t="s">
        <v>22</v>
      </c>
      <c r="B1452">
        <v>3</v>
      </c>
      <c r="C1452">
        <v>25</v>
      </c>
      <c r="D1452">
        <v>0.15</v>
      </c>
      <c r="E1452" t="s">
        <v>4</v>
      </c>
      <c r="F1452" t="s">
        <v>3</v>
      </c>
      <c r="G1452" t="s">
        <v>3</v>
      </c>
      <c r="H1452">
        <v>0.65</v>
      </c>
      <c r="J1452" s="59" t="str">
        <f>IF(Model_Time!$F1452="---","---",(Model_Time!$F1452/K1452)-1)</f>
        <v>---</v>
      </c>
      <c r="K1452" s="20">
        <f>IF(AND(Model_Time!$B1452=0,Model_Time!$C1452=0),Model_Time!$F1452,K1451)</f>
        <v>45335.16</v>
      </c>
      <c r="N1452" t="s">
        <v>536</v>
      </c>
      <c r="O1452">
        <v>3</v>
      </c>
      <c r="P1452">
        <v>0</v>
      </c>
      <c r="Q1452">
        <v>0.2</v>
      </c>
      <c r="R1452" t="s">
        <v>4</v>
      </c>
      <c r="S1452" t="s">
        <v>3</v>
      </c>
      <c r="T1452" t="s">
        <v>3</v>
      </c>
      <c r="U1452">
        <v>0.34</v>
      </c>
    </row>
    <row r="1453" spans="1:25" x14ac:dyDescent="0.3">
      <c r="A1453" t="s">
        <v>22</v>
      </c>
      <c r="B1453">
        <v>3</v>
      </c>
      <c r="C1453">
        <v>25</v>
      </c>
      <c r="D1453">
        <v>0.2</v>
      </c>
      <c r="E1453" t="s">
        <v>4</v>
      </c>
      <c r="F1453" t="s">
        <v>3</v>
      </c>
      <c r="G1453" t="s">
        <v>3</v>
      </c>
      <c r="H1453">
        <v>0.32</v>
      </c>
      <c r="J1453" s="59" t="str">
        <f>IF(Model_Time!$F1453="---","---",(Model_Time!$F1453/K1453)-1)</f>
        <v>---</v>
      </c>
      <c r="K1453" s="20">
        <f>IF(AND(Model_Time!$B1453=0,Model_Time!$C1453=0),Model_Time!$F1453,K1452)</f>
        <v>45335.16</v>
      </c>
      <c r="N1453" t="s">
        <v>536</v>
      </c>
      <c r="O1453">
        <v>3</v>
      </c>
      <c r="P1453">
        <v>10</v>
      </c>
      <c r="Q1453">
        <v>0.05</v>
      </c>
      <c r="R1453" t="s">
        <v>0</v>
      </c>
      <c r="S1453">
        <v>733</v>
      </c>
      <c r="T1453">
        <v>0</v>
      </c>
      <c r="U1453">
        <v>909.12</v>
      </c>
      <c r="V1453" s="52">
        <v>0</v>
      </c>
      <c r="W1453">
        <v>25.53</v>
      </c>
      <c r="X1453">
        <v>11783</v>
      </c>
      <c r="Y1453">
        <v>12161.16</v>
      </c>
    </row>
    <row r="1454" spans="1:25" x14ac:dyDescent="0.3">
      <c r="A1454" t="s">
        <v>22</v>
      </c>
      <c r="B1454">
        <v>3</v>
      </c>
      <c r="C1454">
        <v>50</v>
      </c>
      <c r="D1454">
        <v>0.05</v>
      </c>
      <c r="E1454" t="s">
        <v>0</v>
      </c>
      <c r="F1454">
        <v>45870.35</v>
      </c>
      <c r="G1454">
        <v>0</v>
      </c>
      <c r="H1454">
        <v>947.74</v>
      </c>
      <c r="I1454" s="52">
        <v>0</v>
      </c>
      <c r="J1454" s="59">
        <f>IF(Model_Time!$F1454="---","---",(Model_Time!$F1454/K1454)-1)</f>
        <v>1.1805186085148911E-2</v>
      </c>
      <c r="K1454" s="20">
        <f>IF(AND(Model_Time!$B1454=0,Model_Time!$C1454=0),Model_Time!$F1454,K1453)</f>
        <v>45335.16</v>
      </c>
      <c r="N1454" t="s">
        <v>536</v>
      </c>
      <c r="O1454">
        <v>3</v>
      </c>
      <c r="P1454">
        <v>10</v>
      </c>
      <c r="Q1454">
        <v>0.1</v>
      </c>
      <c r="R1454" t="s">
        <v>0</v>
      </c>
      <c r="S1454">
        <v>781</v>
      </c>
      <c r="T1454">
        <v>0</v>
      </c>
      <c r="U1454">
        <v>416.36</v>
      </c>
      <c r="V1454" s="52">
        <v>0</v>
      </c>
    </row>
    <row r="1455" spans="1:25" x14ac:dyDescent="0.3">
      <c r="A1455" t="s">
        <v>22</v>
      </c>
      <c r="B1455">
        <v>3</v>
      </c>
      <c r="C1455">
        <v>50</v>
      </c>
      <c r="D1455">
        <v>0.1</v>
      </c>
      <c r="E1455" t="s">
        <v>4</v>
      </c>
      <c r="F1455" t="s">
        <v>3</v>
      </c>
      <c r="G1455" t="s">
        <v>3</v>
      </c>
      <c r="H1455">
        <v>33.6</v>
      </c>
      <c r="J1455" s="59" t="str">
        <f>IF(Model_Time!$F1455="---","---",(Model_Time!$F1455/K1455)-1)</f>
        <v>---</v>
      </c>
      <c r="K1455" s="20">
        <f>IF(AND(Model_Time!$B1455=0,Model_Time!$C1455=0),Model_Time!$F1455,K1454)</f>
        <v>45335.16</v>
      </c>
      <c r="N1455" t="s">
        <v>536</v>
      </c>
      <c r="O1455">
        <v>3</v>
      </c>
      <c r="P1455">
        <v>10</v>
      </c>
      <c r="Q1455">
        <v>0.15</v>
      </c>
      <c r="R1455" t="s">
        <v>4</v>
      </c>
      <c r="S1455" t="s">
        <v>3</v>
      </c>
      <c r="T1455" t="s">
        <v>3</v>
      </c>
      <c r="U1455">
        <v>0.33</v>
      </c>
    </row>
    <row r="1456" spans="1:25" x14ac:dyDescent="0.3">
      <c r="A1456" t="s">
        <v>22</v>
      </c>
      <c r="B1456">
        <v>3</v>
      </c>
      <c r="C1456">
        <v>50</v>
      </c>
      <c r="D1456">
        <v>0.15</v>
      </c>
      <c r="E1456" t="s">
        <v>4</v>
      </c>
      <c r="F1456" t="s">
        <v>3</v>
      </c>
      <c r="G1456" t="s">
        <v>3</v>
      </c>
      <c r="H1456">
        <v>0.63</v>
      </c>
      <c r="J1456" s="59" t="str">
        <f>IF(Model_Time!$F1456="---","---",(Model_Time!$F1456/K1456)-1)</f>
        <v>---</v>
      </c>
      <c r="K1456" s="20">
        <f>IF(AND(Model_Time!$B1456=0,Model_Time!$C1456=0),Model_Time!$F1456,K1455)</f>
        <v>45335.16</v>
      </c>
      <c r="N1456" t="s">
        <v>536</v>
      </c>
      <c r="O1456">
        <v>3</v>
      </c>
      <c r="P1456">
        <v>10</v>
      </c>
      <c r="Q1456">
        <v>0.2</v>
      </c>
      <c r="R1456" t="s">
        <v>4</v>
      </c>
      <c r="S1456" t="s">
        <v>3</v>
      </c>
      <c r="T1456" t="s">
        <v>3</v>
      </c>
      <c r="U1456">
        <v>0.33</v>
      </c>
    </row>
    <row r="1457" spans="1:25" x14ac:dyDescent="0.3">
      <c r="A1457" t="s">
        <v>22</v>
      </c>
      <c r="B1457">
        <v>3</v>
      </c>
      <c r="C1457">
        <v>50</v>
      </c>
      <c r="D1457">
        <v>0.2</v>
      </c>
      <c r="E1457" t="s">
        <v>4</v>
      </c>
      <c r="F1457" t="s">
        <v>3</v>
      </c>
      <c r="G1457" t="s">
        <v>3</v>
      </c>
      <c r="H1457">
        <v>0.36</v>
      </c>
      <c r="J1457" s="59" t="str">
        <f>IF(Model_Time!$F1457="---","---",(Model_Time!$F1457/K1457)-1)</f>
        <v>---</v>
      </c>
      <c r="K1457" s="20">
        <f>IF(AND(Model_Time!$B1457=0,Model_Time!$C1457=0),Model_Time!$F1457,K1456)</f>
        <v>45335.16</v>
      </c>
      <c r="N1457" t="s">
        <v>536</v>
      </c>
      <c r="O1457">
        <v>3</v>
      </c>
      <c r="P1457">
        <v>25</v>
      </c>
      <c r="Q1457">
        <v>0.05</v>
      </c>
      <c r="R1457" t="s">
        <v>0</v>
      </c>
      <c r="S1457">
        <v>733</v>
      </c>
      <c r="T1457">
        <v>0</v>
      </c>
      <c r="U1457">
        <v>893.97</v>
      </c>
      <c r="V1457" s="52">
        <v>0</v>
      </c>
      <c r="W1457">
        <v>24.59</v>
      </c>
      <c r="X1457">
        <v>11956</v>
      </c>
      <c r="Y1457">
        <v>12331.94</v>
      </c>
    </row>
    <row r="1458" spans="1:25" x14ac:dyDescent="0.3">
      <c r="A1458" t="s">
        <v>21</v>
      </c>
      <c r="B1458">
        <v>0</v>
      </c>
      <c r="C1458">
        <v>0</v>
      </c>
      <c r="D1458">
        <v>0.05</v>
      </c>
      <c r="E1458" t="s">
        <v>0</v>
      </c>
      <c r="F1458">
        <v>40635.9</v>
      </c>
      <c r="G1458">
        <v>0</v>
      </c>
      <c r="H1458">
        <v>1519.91</v>
      </c>
      <c r="I1458" s="52">
        <v>1</v>
      </c>
      <c r="J1458" s="59">
        <f>IF(Model_Time!$F1458="---","---",(Model_Time!$F1458/K1458)-1)</f>
        <v>0</v>
      </c>
      <c r="K1458" s="20">
        <f>IF(AND(Model_Time!$B1458=0,Model_Time!$C1458=0),Model_Time!$F1458,K1457)</f>
        <v>40635.9</v>
      </c>
      <c r="N1458" t="s">
        <v>536</v>
      </c>
      <c r="O1458">
        <v>3</v>
      </c>
      <c r="P1458">
        <v>25</v>
      </c>
      <c r="Q1458">
        <v>0.1</v>
      </c>
      <c r="R1458" t="s">
        <v>0</v>
      </c>
      <c r="S1458">
        <v>781</v>
      </c>
      <c r="T1458">
        <v>0</v>
      </c>
      <c r="U1458">
        <v>246.56</v>
      </c>
      <c r="V1458" s="52">
        <v>0</v>
      </c>
    </row>
    <row r="1459" spans="1:25" x14ac:dyDescent="0.3">
      <c r="A1459" t="s">
        <v>21</v>
      </c>
      <c r="B1459">
        <v>0</v>
      </c>
      <c r="C1459">
        <v>0</v>
      </c>
      <c r="D1459">
        <v>0.1</v>
      </c>
      <c r="E1459" t="s">
        <v>0</v>
      </c>
      <c r="F1459">
        <v>40635.9</v>
      </c>
      <c r="G1459">
        <v>0</v>
      </c>
      <c r="H1459">
        <v>1659.19</v>
      </c>
      <c r="I1459" s="52">
        <v>1</v>
      </c>
      <c r="J1459" s="59">
        <f>IF(Model_Time!$F1459="---","---",(Model_Time!$F1459/K1459)-1)</f>
        <v>0</v>
      </c>
      <c r="K1459" s="20">
        <f>IF(AND(Model_Time!$B1459=0,Model_Time!$C1459=0),Model_Time!$F1459,K1458)</f>
        <v>40635.9</v>
      </c>
      <c r="N1459" t="s">
        <v>536</v>
      </c>
      <c r="O1459">
        <v>3</v>
      </c>
      <c r="P1459">
        <v>25</v>
      </c>
      <c r="Q1459">
        <v>0.15</v>
      </c>
      <c r="R1459" t="s">
        <v>4</v>
      </c>
      <c r="S1459" t="s">
        <v>3</v>
      </c>
      <c r="T1459" t="s">
        <v>3</v>
      </c>
      <c r="U1459">
        <v>0.37</v>
      </c>
    </row>
    <row r="1460" spans="1:25" x14ac:dyDescent="0.3">
      <c r="A1460" t="s">
        <v>21</v>
      </c>
      <c r="B1460">
        <v>0</v>
      </c>
      <c r="C1460">
        <v>0</v>
      </c>
      <c r="D1460">
        <v>0.15</v>
      </c>
      <c r="E1460" t="s">
        <v>0</v>
      </c>
      <c r="F1460">
        <v>40635.9</v>
      </c>
      <c r="G1460">
        <v>0</v>
      </c>
      <c r="H1460">
        <v>1622.18</v>
      </c>
      <c r="I1460" s="52">
        <v>1</v>
      </c>
      <c r="J1460" s="59">
        <f>IF(Model_Time!$F1460="---","---",(Model_Time!$F1460/K1460)-1)</f>
        <v>0</v>
      </c>
      <c r="K1460" s="20">
        <f>IF(AND(Model_Time!$B1460=0,Model_Time!$C1460=0),Model_Time!$F1460,K1459)</f>
        <v>40635.9</v>
      </c>
      <c r="N1460" t="s">
        <v>536</v>
      </c>
      <c r="O1460">
        <v>3</v>
      </c>
      <c r="P1460">
        <v>25</v>
      </c>
      <c r="Q1460">
        <v>0.2</v>
      </c>
      <c r="R1460" t="s">
        <v>4</v>
      </c>
      <c r="S1460" t="s">
        <v>3</v>
      </c>
      <c r="T1460" t="s">
        <v>3</v>
      </c>
      <c r="U1460">
        <v>0.25</v>
      </c>
    </row>
    <row r="1461" spans="1:25" x14ac:dyDescent="0.3">
      <c r="A1461" t="s">
        <v>21</v>
      </c>
      <c r="B1461">
        <v>0</v>
      </c>
      <c r="C1461">
        <v>0</v>
      </c>
      <c r="D1461">
        <v>0.2</v>
      </c>
      <c r="E1461" t="s">
        <v>0</v>
      </c>
      <c r="F1461">
        <v>40635.9</v>
      </c>
      <c r="G1461">
        <v>0</v>
      </c>
      <c r="H1461">
        <v>1564.56</v>
      </c>
      <c r="I1461" s="52">
        <v>1</v>
      </c>
      <c r="J1461" s="59">
        <f>IF(Model_Time!$F1461="---","---",(Model_Time!$F1461/K1461)-1)</f>
        <v>0</v>
      </c>
      <c r="K1461" s="20">
        <f>IF(AND(Model_Time!$B1461=0,Model_Time!$C1461=0),Model_Time!$F1461,K1460)</f>
        <v>40635.9</v>
      </c>
      <c r="N1461" t="s">
        <v>536</v>
      </c>
      <c r="O1461">
        <v>3</v>
      </c>
      <c r="P1461">
        <v>50</v>
      </c>
      <c r="Q1461">
        <v>0.05</v>
      </c>
      <c r="R1461" t="s">
        <v>0</v>
      </c>
      <c r="S1461">
        <v>733</v>
      </c>
      <c r="T1461">
        <v>0</v>
      </c>
      <c r="U1461">
        <v>531.62</v>
      </c>
      <c r="V1461" s="52">
        <v>0</v>
      </c>
      <c r="W1461">
        <v>25.53</v>
      </c>
      <c r="X1461">
        <v>11783</v>
      </c>
      <c r="Y1461">
        <v>12161.16</v>
      </c>
    </row>
    <row r="1462" spans="1:25" x14ac:dyDescent="0.3">
      <c r="A1462" t="s">
        <v>21</v>
      </c>
      <c r="B1462">
        <v>1</v>
      </c>
      <c r="C1462">
        <v>5</v>
      </c>
      <c r="D1462">
        <v>0.05</v>
      </c>
      <c r="E1462" t="s">
        <v>1</v>
      </c>
      <c r="F1462">
        <v>47536.639999999999</v>
      </c>
      <c r="G1462">
        <v>16.850000000000001</v>
      </c>
      <c r="H1462">
        <v>3611.83</v>
      </c>
      <c r="I1462" s="52">
        <v>1</v>
      </c>
      <c r="J1462" s="59">
        <f>IF(Model_Time!$F1462="---","---",(Model_Time!$F1462/K1462)-1)</f>
        <v>0.16981880553894446</v>
      </c>
      <c r="K1462" s="20">
        <f>IF(AND(Model_Time!$B1462=0,Model_Time!$C1462=0),Model_Time!$F1462,K1461)</f>
        <v>40635.9</v>
      </c>
      <c r="N1462" t="s">
        <v>536</v>
      </c>
      <c r="O1462">
        <v>3</v>
      </c>
      <c r="P1462">
        <v>50</v>
      </c>
      <c r="Q1462">
        <v>0.1</v>
      </c>
      <c r="R1462" t="s">
        <v>0</v>
      </c>
      <c r="S1462">
        <v>781</v>
      </c>
      <c r="T1462">
        <v>0</v>
      </c>
      <c r="U1462">
        <v>980.55</v>
      </c>
      <c r="V1462" s="52">
        <v>0</v>
      </c>
    </row>
    <row r="1463" spans="1:25" x14ac:dyDescent="0.3">
      <c r="A1463" t="s">
        <v>21</v>
      </c>
      <c r="B1463">
        <v>1</v>
      </c>
      <c r="C1463">
        <v>5</v>
      </c>
      <c r="D1463">
        <v>0.1</v>
      </c>
      <c r="E1463" t="s">
        <v>0</v>
      </c>
      <c r="F1463">
        <v>40968.25</v>
      </c>
      <c r="G1463">
        <v>0</v>
      </c>
      <c r="H1463">
        <v>2514</v>
      </c>
      <c r="I1463" s="52">
        <v>0.35899999999999999</v>
      </c>
      <c r="J1463" s="59">
        <f>IF(Model_Time!$F1463="---","---",(Model_Time!$F1463/K1463)-1)</f>
        <v>8.178728661109913E-3</v>
      </c>
      <c r="K1463" s="20">
        <f>IF(AND(Model_Time!$B1463=0,Model_Time!$C1463=0),Model_Time!$F1463,K1462)</f>
        <v>40635.9</v>
      </c>
      <c r="N1463" t="s">
        <v>536</v>
      </c>
      <c r="O1463">
        <v>3</v>
      </c>
      <c r="P1463">
        <v>50</v>
      </c>
      <c r="Q1463">
        <v>0.15</v>
      </c>
      <c r="R1463" t="s">
        <v>4</v>
      </c>
      <c r="S1463" t="s">
        <v>3</v>
      </c>
      <c r="T1463" t="s">
        <v>3</v>
      </c>
      <c r="U1463">
        <v>0.32</v>
      </c>
    </row>
    <row r="1464" spans="1:25" x14ac:dyDescent="0.3">
      <c r="A1464" t="s">
        <v>21</v>
      </c>
      <c r="B1464">
        <v>1</v>
      </c>
      <c r="C1464">
        <v>5</v>
      </c>
      <c r="D1464">
        <v>0.15</v>
      </c>
      <c r="E1464" t="s">
        <v>4</v>
      </c>
      <c r="F1464" t="s">
        <v>3</v>
      </c>
      <c r="G1464" t="s">
        <v>3</v>
      </c>
      <c r="H1464">
        <v>30.42</v>
      </c>
      <c r="J1464" s="59" t="str">
        <f>IF(Model_Time!$F1464="---","---",(Model_Time!$F1464/K1464)-1)</f>
        <v>---</v>
      </c>
      <c r="K1464" s="20">
        <f>IF(AND(Model_Time!$B1464=0,Model_Time!$C1464=0),Model_Time!$F1464,K1463)</f>
        <v>40635.9</v>
      </c>
      <c r="N1464" t="s">
        <v>536</v>
      </c>
      <c r="O1464">
        <v>3</v>
      </c>
      <c r="P1464">
        <v>50</v>
      </c>
      <c r="Q1464">
        <v>0.2</v>
      </c>
      <c r="R1464" t="s">
        <v>4</v>
      </c>
      <c r="S1464" t="s">
        <v>3</v>
      </c>
      <c r="T1464" t="s">
        <v>3</v>
      </c>
      <c r="U1464">
        <v>0.42</v>
      </c>
    </row>
    <row r="1465" spans="1:25" x14ac:dyDescent="0.3">
      <c r="A1465" t="s">
        <v>21</v>
      </c>
      <c r="B1465">
        <v>1</v>
      </c>
      <c r="C1465">
        <v>5</v>
      </c>
      <c r="D1465">
        <v>0.2</v>
      </c>
      <c r="E1465" t="s">
        <v>4</v>
      </c>
      <c r="F1465" t="s">
        <v>3</v>
      </c>
      <c r="G1465" t="s">
        <v>3</v>
      </c>
      <c r="H1465">
        <v>31.15</v>
      </c>
      <c r="J1465" s="59" t="str">
        <f>IF(Model_Time!$F1465="---","---",(Model_Time!$F1465/K1465)-1)</f>
        <v>---</v>
      </c>
      <c r="K1465" s="20">
        <f>IF(AND(Model_Time!$B1465=0,Model_Time!$C1465=0),Model_Time!$F1465,K1464)</f>
        <v>40635.9</v>
      </c>
      <c r="N1465" t="s">
        <v>524</v>
      </c>
      <c r="O1465">
        <v>0</v>
      </c>
      <c r="P1465">
        <v>0</v>
      </c>
      <c r="Q1465">
        <v>0.05</v>
      </c>
      <c r="R1465" t="s">
        <v>0</v>
      </c>
      <c r="S1465">
        <v>1006</v>
      </c>
      <c r="T1465">
        <v>0</v>
      </c>
      <c r="U1465">
        <v>476.22</v>
      </c>
      <c r="V1465" s="52">
        <v>1</v>
      </c>
      <c r="W1465">
        <v>20.440000000000001</v>
      </c>
      <c r="X1465">
        <v>9976</v>
      </c>
      <c r="Y1465">
        <v>10302.73</v>
      </c>
    </row>
    <row r="1466" spans="1:25" x14ac:dyDescent="0.3">
      <c r="A1466" t="s">
        <v>21</v>
      </c>
      <c r="B1466">
        <v>1</v>
      </c>
      <c r="C1466">
        <v>10</v>
      </c>
      <c r="D1466">
        <v>0.05</v>
      </c>
      <c r="E1466" t="s">
        <v>1</v>
      </c>
      <c r="F1466">
        <v>73206.320000000007</v>
      </c>
      <c r="G1466">
        <v>48.77</v>
      </c>
      <c r="H1466">
        <v>3655.97</v>
      </c>
      <c r="I1466" s="52">
        <v>1</v>
      </c>
      <c r="J1466" s="59">
        <f>IF(Model_Time!$F1466="---","---",(Model_Time!$F1466/K1466)-1)</f>
        <v>0.80151836184260716</v>
      </c>
      <c r="K1466" s="20">
        <f>IF(AND(Model_Time!$B1466=0,Model_Time!$C1466=0),Model_Time!$F1466,K1465)</f>
        <v>40635.9</v>
      </c>
      <c r="N1466" t="s">
        <v>524</v>
      </c>
      <c r="O1466">
        <v>0</v>
      </c>
      <c r="P1466">
        <v>0</v>
      </c>
      <c r="Q1466">
        <v>0.1</v>
      </c>
      <c r="R1466" t="s">
        <v>0</v>
      </c>
      <c r="S1466">
        <v>1006</v>
      </c>
      <c r="T1466">
        <v>0</v>
      </c>
      <c r="U1466">
        <v>474.96</v>
      </c>
      <c r="V1466" s="52">
        <v>1</v>
      </c>
      <c r="W1466">
        <v>-10000</v>
      </c>
      <c r="X1466">
        <v>9976</v>
      </c>
      <c r="Y1466">
        <v>-10000</v>
      </c>
    </row>
    <row r="1467" spans="1:25" x14ac:dyDescent="0.3">
      <c r="A1467" t="s">
        <v>21</v>
      </c>
      <c r="B1467">
        <v>1</v>
      </c>
      <c r="C1467">
        <v>10</v>
      </c>
      <c r="D1467">
        <v>0.1</v>
      </c>
      <c r="E1467" t="s">
        <v>1</v>
      </c>
      <c r="F1467">
        <v>41086.660000000003</v>
      </c>
      <c r="G1467">
        <v>0.73</v>
      </c>
      <c r="H1467">
        <v>3688.31</v>
      </c>
      <c r="I1467" s="52">
        <v>0</v>
      </c>
      <c r="J1467" s="59">
        <f>IF(Model_Time!$F1467="---","---",(Model_Time!$F1467/K1467)-1)</f>
        <v>1.1092654524693657E-2</v>
      </c>
      <c r="K1467" s="20">
        <f>IF(AND(Model_Time!$B1467=0,Model_Time!$C1467=0),Model_Time!$F1467,K1466)</f>
        <v>40635.9</v>
      </c>
      <c r="N1467" t="s">
        <v>524</v>
      </c>
      <c r="O1467">
        <v>0</v>
      </c>
      <c r="P1467">
        <v>0</v>
      </c>
      <c r="Q1467">
        <v>0.15</v>
      </c>
      <c r="R1467" t="s">
        <v>0</v>
      </c>
      <c r="S1467">
        <v>1006</v>
      </c>
      <c r="T1467">
        <v>0</v>
      </c>
      <c r="U1467">
        <v>447.05</v>
      </c>
      <c r="V1467" s="52">
        <v>1</v>
      </c>
      <c r="W1467">
        <v>-10000</v>
      </c>
      <c r="X1467">
        <v>9976</v>
      </c>
      <c r="Y1467">
        <v>-10000</v>
      </c>
    </row>
    <row r="1468" spans="1:25" x14ac:dyDescent="0.3">
      <c r="A1468" t="s">
        <v>21</v>
      </c>
      <c r="B1468">
        <v>1</v>
      </c>
      <c r="C1468">
        <v>10</v>
      </c>
      <c r="D1468">
        <v>0.15</v>
      </c>
      <c r="E1468" t="s">
        <v>4</v>
      </c>
      <c r="F1468" t="s">
        <v>3</v>
      </c>
      <c r="G1468" t="s">
        <v>3</v>
      </c>
      <c r="H1468">
        <v>38.409999999999997</v>
      </c>
      <c r="J1468" s="59" t="str">
        <f>IF(Model_Time!$F1468="---","---",(Model_Time!$F1468/K1468)-1)</f>
        <v>---</v>
      </c>
      <c r="K1468" s="20">
        <f>IF(AND(Model_Time!$B1468=0,Model_Time!$C1468=0),Model_Time!$F1468,K1467)</f>
        <v>40635.9</v>
      </c>
      <c r="N1468" t="s">
        <v>524</v>
      </c>
      <c r="O1468">
        <v>0</v>
      </c>
      <c r="P1468">
        <v>0</v>
      </c>
      <c r="Q1468">
        <v>0.2</v>
      </c>
      <c r="R1468" t="s">
        <v>0</v>
      </c>
      <c r="S1468">
        <v>1006</v>
      </c>
      <c r="T1468">
        <v>0</v>
      </c>
      <c r="U1468">
        <v>454.78</v>
      </c>
      <c r="V1468" s="52">
        <v>1</v>
      </c>
      <c r="W1468">
        <v>-10000</v>
      </c>
      <c r="X1468">
        <v>9976</v>
      </c>
      <c r="Y1468">
        <v>-10000</v>
      </c>
    </row>
    <row r="1469" spans="1:25" x14ac:dyDescent="0.3">
      <c r="A1469" t="s">
        <v>21</v>
      </c>
      <c r="B1469">
        <v>1</v>
      </c>
      <c r="C1469">
        <v>10</v>
      </c>
      <c r="D1469">
        <v>0.2</v>
      </c>
      <c r="E1469" t="s">
        <v>4</v>
      </c>
      <c r="F1469" t="s">
        <v>3</v>
      </c>
      <c r="G1469" t="s">
        <v>3</v>
      </c>
      <c r="H1469">
        <v>41.58</v>
      </c>
      <c r="J1469" s="59" t="str">
        <f>IF(Model_Time!$F1469="---","---",(Model_Time!$F1469/K1469)-1)</f>
        <v>---</v>
      </c>
      <c r="K1469" s="20">
        <f>IF(AND(Model_Time!$B1469=0,Model_Time!$C1469=0),Model_Time!$F1469,K1468)</f>
        <v>40635.9</v>
      </c>
      <c r="N1469" t="s">
        <v>524</v>
      </c>
      <c r="O1469">
        <v>1</v>
      </c>
      <c r="P1469">
        <v>5</v>
      </c>
      <c r="Q1469">
        <v>0.05</v>
      </c>
      <c r="R1469" t="s">
        <v>0</v>
      </c>
      <c r="S1469">
        <v>1007</v>
      </c>
      <c r="T1469">
        <v>0</v>
      </c>
      <c r="U1469">
        <v>1490.61</v>
      </c>
      <c r="V1469" s="52">
        <v>1</v>
      </c>
      <c r="W1469">
        <v>20.440000000000001</v>
      </c>
      <c r="X1469">
        <v>9976</v>
      </c>
      <c r="Y1469">
        <v>10302.73</v>
      </c>
    </row>
    <row r="1470" spans="1:25" x14ac:dyDescent="0.3">
      <c r="A1470" t="s">
        <v>21</v>
      </c>
      <c r="B1470">
        <v>1</v>
      </c>
      <c r="C1470">
        <v>25</v>
      </c>
      <c r="D1470">
        <v>0.05</v>
      </c>
      <c r="E1470" t="s">
        <v>0</v>
      </c>
      <c r="F1470">
        <v>40793.65</v>
      </c>
      <c r="G1470">
        <v>0</v>
      </c>
      <c r="H1470">
        <v>2641.82</v>
      </c>
      <c r="I1470" s="52">
        <v>0</v>
      </c>
      <c r="J1470" s="59">
        <f>IF(Model_Time!$F1470="---","---",(Model_Time!$F1470/K1470)-1)</f>
        <v>3.8820353431325838E-3</v>
      </c>
      <c r="K1470" s="20">
        <f>IF(AND(Model_Time!$B1470=0,Model_Time!$C1470=0),Model_Time!$F1470,K1469)</f>
        <v>40635.9</v>
      </c>
      <c r="N1470" t="s">
        <v>524</v>
      </c>
      <c r="O1470">
        <v>1</v>
      </c>
      <c r="P1470">
        <v>5</v>
      </c>
      <c r="Q1470">
        <v>0.1</v>
      </c>
      <c r="R1470" t="s">
        <v>0</v>
      </c>
      <c r="S1470">
        <v>1009</v>
      </c>
      <c r="T1470">
        <v>0</v>
      </c>
      <c r="U1470">
        <v>804.74</v>
      </c>
      <c r="V1470" s="52">
        <v>1</v>
      </c>
      <c r="W1470">
        <v>-10000</v>
      </c>
      <c r="X1470">
        <v>9976</v>
      </c>
      <c r="Y1470">
        <v>-10000</v>
      </c>
    </row>
    <row r="1471" spans="1:25" x14ac:dyDescent="0.3">
      <c r="A1471" t="s">
        <v>21</v>
      </c>
      <c r="B1471">
        <v>1</v>
      </c>
      <c r="C1471">
        <v>25</v>
      </c>
      <c r="D1471">
        <v>0.1</v>
      </c>
      <c r="E1471" t="s">
        <v>1</v>
      </c>
      <c r="F1471">
        <v>41001.82</v>
      </c>
      <c r="G1471">
        <v>0.49</v>
      </c>
      <c r="H1471">
        <v>3630.29</v>
      </c>
      <c r="I1471" s="52">
        <v>0</v>
      </c>
      <c r="J1471" s="59">
        <f>IF(Model_Time!$F1471="---","---",(Model_Time!$F1471/K1471)-1)</f>
        <v>9.0048454691540325E-3</v>
      </c>
      <c r="K1471" s="20">
        <f>IF(AND(Model_Time!$B1471=0,Model_Time!$C1471=0),Model_Time!$F1471,K1470)</f>
        <v>40635.9</v>
      </c>
      <c r="N1471" t="s">
        <v>524</v>
      </c>
      <c r="O1471">
        <v>1</v>
      </c>
      <c r="P1471">
        <v>5</v>
      </c>
      <c r="Q1471">
        <v>0.15</v>
      </c>
      <c r="R1471" t="s">
        <v>0</v>
      </c>
      <c r="S1471">
        <v>1015</v>
      </c>
      <c r="T1471">
        <v>0</v>
      </c>
      <c r="U1471">
        <v>440.04</v>
      </c>
      <c r="V1471" s="52">
        <v>1</v>
      </c>
      <c r="W1471">
        <v>-10000</v>
      </c>
      <c r="X1471">
        <v>9976</v>
      </c>
      <c r="Y1471">
        <v>-10000</v>
      </c>
    </row>
    <row r="1472" spans="1:25" x14ac:dyDescent="0.3">
      <c r="A1472" t="s">
        <v>21</v>
      </c>
      <c r="B1472">
        <v>1</v>
      </c>
      <c r="C1472">
        <v>25</v>
      </c>
      <c r="D1472">
        <v>0.15</v>
      </c>
      <c r="E1472" t="s">
        <v>4</v>
      </c>
      <c r="F1472" t="s">
        <v>3</v>
      </c>
      <c r="G1472" t="s">
        <v>3</v>
      </c>
      <c r="H1472">
        <v>51.2</v>
      </c>
      <c r="J1472" s="59" t="str">
        <f>IF(Model_Time!$F1472="---","---",(Model_Time!$F1472/K1472)-1)</f>
        <v>---</v>
      </c>
      <c r="K1472" s="20">
        <f>IF(AND(Model_Time!$B1472=0,Model_Time!$C1472=0),Model_Time!$F1472,K1471)</f>
        <v>40635.9</v>
      </c>
      <c r="N1472" t="s">
        <v>524</v>
      </c>
      <c r="O1472">
        <v>1</v>
      </c>
      <c r="P1472">
        <v>5</v>
      </c>
      <c r="Q1472">
        <v>0.2</v>
      </c>
      <c r="R1472" t="s">
        <v>0</v>
      </c>
      <c r="S1472">
        <v>1015</v>
      </c>
      <c r="T1472">
        <v>0</v>
      </c>
      <c r="U1472">
        <v>944.38</v>
      </c>
      <c r="V1472" s="52">
        <v>1</v>
      </c>
      <c r="W1472">
        <v>-10000</v>
      </c>
      <c r="X1472">
        <v>9976</v>
      </c>
      <c r="Y1472">
        <v>-10000</v>
      </c>
    </row>
    <row r="1473" spans="1:25" x14ac:dyDescent="0.3">
      <c r="A1473" t="s">
        <v>21</v>
      </c>
      <c r="B1473">
        <v>1</v>
      </c>
      <c r="C1473">
        <v>25</v>
      </c>
      <c r="D1473">
        <v>0.2</v>
      </c>
      <c r="E1473" t="s">
        <v>4</v>
      </c>
      <c r="F1473" t="s">
        <v>3</v>
      </c>
      <c r="G1473" t="s">
        <v>3</v>
      </c>
      <c r="H1473">
        <v>29.82</v>
      </c>
      <c r="J1473" s="59" t="str">
        <f>IF(Model_Time!$F1473="---","---",(Model_Time!$F1473/K1473)-1)</f>
        <v>---</v>
      </c>
      <c r="K1473" s="20">
        <f>IF(AND(Model_Time!$B1473=0,Model_Time!$C1473=0),Model_Time!$F1473,K1472)</f>
        <v>40635.9</v>
      </c>
      <c r="N1473" t="s">
        <v>524</v>
      </c>
      <c r="O1473">
        <v>1</v>
      </c>
      <c r="P1473">
        <v>10</v>
      </c>
      <c r="Q1473">
        <v>0.05</v>
      </c>
      <c r="R1473" t="s">
        <v>0</v>
      </c>
      <c r="S1473">
        <v>1007</v>
      </c>
      <c r="T1473">
        <v>0</v>
      </c>
      <c r="U1473">
        <v>1472.82</v>
      </c>
      <c r="V1473" s="52">
        <v>1</v>
      </c>
      <c r="W1473">
        <v>20.440000000000001</v>
      </c>
      <c r="X1473">
        <v>9976</v>
      </c>
      <c r="Y1473">
        <v>10302.73</v>
      </c>
    </row>
    <row r="1474" spans="1:25" x14ac:dyDescent="0.3">
      <c r="A1474" t="s">
        <v>21</v>
      </c>
      <c r="B1474">
        <v>1</v>
      </c>
      <c r="C1474">
        <v>50</v>
      </c>
      <c r="D1474">
        <v>0.05</v>
      </c>
      <c r="E1474" t="s">
        <v>0</v>
      </c>
      <c r="F1474">
        <v>40793.65</v>
      </c>
      <c r="G1474">
        <v>0</v>
      </c>
      <c r="H1474">
        <v>3142.42</v>
      </c>
      <c r="I1474" s="52">
        <v>0</v>
      </c>
      <c r="J1474" s="59">
        <f>IF(Model_Time!$F1474="---","---",(Model_Time!$F1474/K1474)-1)</f>
        <v>3.8820353431325838E-3</v>
      </c>
      <c r="K1474" s="20">
        <f>IF(AND(Model_Time!$B1474=0,Model_Time!$C1474=0),Model_Time!$F1474,K1473)</f>
        <v>40635.9</v>
      </c>
      <c r="N1474" t="s">
        <v>524</v>
      </c>
      <c r="O1474">
        <v>1</v>
      </c>
      <c r="P1474">
        <v>10</v>
      </c>
      <c r="Q1474">
        <v>0.1</v>
      </c>
      <c r="R1474" t="s">
        <v>0</v>
      </c>
      <c r="S1474">
        <v>1009</v>
      </c>
      <c r="T1474">
        <v>0</v>
      </c>
      <c r="U1474">
        <v>799.73</v>
      </c>
      <c r="V1474" s="52">
        <v>1</v>
      </c>
      <c r="W1474">
        <v>-10000</v>
      </c>
      <c r="X1474">
        <v>9976</v>
      </c>
      <c r="Y1474">
        <v>-10000</v>
      </c>
    </row>
    <row r="1475" spans="1:25" x14ac:dyDescent="0.3">
      <c r="A1475" t="s">
        <v>21</v>
      </c>
      <c r="B1475">
        <v>1</v>
      </c>
      <c r="C1475">
        <v>50</v>
      </c>
      <c r="D1475">
        <v>0.1</v>
      </c>
      <c r="E1475" t="s">
        <v>0</v>
      </c>
      <c r="F1475">
        <v>40975.54</v>
      </c>
      <c r="G1475">
        <v>0</v>
      </c>
      <c r="H1475">
        <v>3421.46</v>
      </c>
      <c r="I1475" s="52">
        <v>0</v>
      </c>
      <c r="J1475" s="59">
        <f>IF(Model_Time!$F1475="---","---",(Model_Time!$F1475/K1475)-1)</f>
        <v>8.3581266810874855E-3</v>
      </c>
      <c r="K1475" s="20">
        <f>IF(AND(Model_Time!$B1475=0,Model_Time!$C1475=0),Model_Time!$F1475,K1474)</f>
        <v>40635.9</v>
      </c>
      <c r="N1475" t="s">
        <v>524</v>
      </c>
      <c r="O1475">
        <v>1</v>
      </c>
      <c r="P1475">
        <v>10</v>
      </c>
      <c r="Q1475">
        <v>0.15</v>
      </c>
      <c r="R1475" t="s">
        <v>0</v>
      </c>
      <c r="S1475">
        <v>1015</v>
      </c>
      <c r="T1475">
        <v>0</v>
      </c>
      <c r="U1475">
        <v>437.22</v>
      </c>
      <c r="V1475" s="52">
        <v>1</v>
      </c>
      <c r="W1475">
        <v>-10000</v>
      </c>
      <c r="X1475">
        <v>9976</v>
      </c>
      <c r="Y1475">
        <v>-10000</v>
      </c>
    </row>
    <row r="1476" spans="1:25" x14ac:dyDescent="0.3">
      <c r="A1476" t="s">
        <v>21</v>
      </c>
      <c r="B1476">
        <v>1</v>
      </c>
      <c r="C1476">
        <v>50</v>
      </c>
      <c r="D1476">
        <v>0.15</v>
      </c>
      <c r="E1476" t="s">
        <v>4</v>
      </c>
      <c r="F1476" t="s">
        <v>3</v>
      </c>
      <c r="G1476" t="s">
        <v>3</v>
      </c>
      <c r="H1476">
        <v>31.53</v>
      </c>
      <c r="J1476" s="59" t="str">
        <f>IF(Model_Time!$F1476="---","---",(Model_Time!$F1476/K1476)-1)</f>
        <v>---</v>
      </c>
      <c r="K1476" s="20">
        <f>IF(AND(Model_Time!$B1476=0,Model_Time!$C1476=0),Model_Time!$F1476,K1475)</f>
        <v>40635.9</v>
      </c>
      <c r="N1476" t="s">
        <v>524</v>
      </c>
      <c r="O1476">
        <v>1</v>
      </c>
      <c r="P1476">
        <v>10</v>
      </c>
      <c r="Q1476">
        <v>0.2</v>
      </c>
      <c r="R1476" t="s">
        <v>0</v>
      </c>
      <c r="S1476">
        <v>1015</v>
      </c>
      <c r="T1476">
        <v>0</v>
      </c>
      <c r="U1476">
        <v>942.55</v>
      </c>
      <c r="V1476" s="52">
        <v>1</v>
      </c>
      <c r="W1476">
        <v>-10000</v>
      </c>
      <c r="X1476">
        <v>9976</v>
      </c>
      <c r="Y1476">
        <v>-10000</v>
      </c>
    </row>
    <row r="1477" spans="1:25" x14ac:dyDescent="0.3">
      <c r="A1477" t="s">
        <v>21</v>
      </c>
      <c r="B1477">
        <v>1</v>
      </c>
      <c r="C1477">
        <v>50</v>
      </c>
      <c r="D1477">
        <v>0.2</v>
      </c>
      <c r="E1477" t="s">
        <v>4</v>
      </c>
      <c r="F1477" t="s">
        <v>3</v>
      </c>
      <c r="G1477" t="s">
        <v>3</v>
      </c>
      <c r="H1477">
        <v>31.63</v>
      </c>
      <c r="J1477" s="59" t="str">
        <f>IF(Model_Time!$F1477="---","---",(Model_Time!$F1477/K1477)-1)</f>
        <v>---</v>
      </c>
      <c r="K1477" s="20">
        <f>IF(AND(Model_Time!$B1477=0,Model_Time!$C1477=0),Model_Time!$F1477,K1476)</f>
        <v>40635.9</v>
      </c>
      <c r="N1477" t="s">
        <v>524</v>
      </c>
      <c r="O1477">
        <v>1</v>
      </c>
      <c r="P1477">
        <v>25</v>
      </c>
      <c r="Q1477">
        <v>0.05</v>
      </c>
      <c r="R1477" t="s">
        <v>0</v>
      </c>
      <c r="S1477">
        <v>1015</v>
      </c>
      <c r="T1477">
        <v>0</v>
      </c>
      <c r="U1477">
        <v>577.49</v>
      </c>
      <c r="V1477" s="52">
        <v>9.4E-2</v>
      </c>
      <c r="W1477">
        <v>20.73</v>
      </c>
      <c r="X1477">
        <v>9956</v>
      </c>
      <c r="Y1477">
        <v>10277.56</v>
      </c>
    </row>
    <row r="1478" spans="1:25" x14ac:dyDescent="0.3">
      <c r="A1478" t="s">
        <v>21</v>
      </c>
      <c r="B1478">
        <v>2</v>
      </c>
      <c r="C1478">
        <v>5</v>
      </c>
      <c r="D1478">
        <v>0.05</v>
      </c>
      <c r="E1478" t="s">
        <v>1</v>
      </c>
      <c r="F1478">
        <v>42326.02</v>
      </c>
      <c r="G1478">
        <v>4.0999999999999996</v>
      </c>
      <c r="H1478">
        <v>3625.36</v>
      </c>
      <c r="I1478" s="52">
        <v>4.7E-2</v>
      </c>
      <c r="J1478" s="59">
        <f>IF(Model_Time!$F1478="---","---",(Model_Time!$F1478/K1478)-1)</f>
        <v>4.1591794447766617E-2</v>
      </c>
      <c r="K1478" s="20">
        <f>IF(AND(Model_Time!$B1478=0,Model_Time!$C1478=0),Model_Time!$F1478,K1477)</f>
        <v>40635.9</v>
      </c>
      <c r="N1478" t="s">
        <v>524</v>
      </c>
      <c r="O1478">
        <v>1</v>
      </c>
      <c r="P1478">
        <v>25</v>
      </c>
      <c r="Q1478">
        <v>0.1</v>
      </c>
      <c r="R1478" t="s">
        <v>0</v>
      </c>
      <c r="S1478">
        <v>1027</v>
      </c>
      <c r="T1478">
        <v>0</v>
      </c>
      <c r="U1478">
        <v>959.02</v>
      </c>
      <c r="V1478" s="52">
        <v>0.24299999999999999</v>
      </c>
      <c r="W1478">
        <v>42.38</v>
      </c>
      <c r="X1478">
        <v>10144</v>
      </c>
      <c r="Y1478">
        <v>10786.78</v>
      </c>
    </row>
    <row r="1479" spans="1:25" x14ac:dyDescent="0.3">
      <c r="A1479" t="s">
        <v>21</v>
      </c>
      <c r="B1479">
        <v>2</v>
      </c>
      <c r="C1479">
        <v>5</v>
      </c>
      <c r="D1479">
        <v>0.1</v>
      </c>
      <c r="E1479" t="s">
        <v>1</v>
      </c>
      <c r="F1479">
        <v>41528.17</v>
      </c>
      <c r="G1479">
        <v>2.33</v>
      </c>
      <c r="H1479">
        <v>3606.52</v>
      </c>
      <c r="I1479" s="52">
        <v>0.57899999999999996</v>
      </c>
      <c r="J1479" s="59">
        <f>IF(Model_Time!$F1479="---","---",(Model_Time!$F1479/K1479)-1)</f>
        <v>2.1957677816905719E-2</v>
      </c>
      <c r="K1479" s="20">
        <f>IF(AND(Model_Time!$B1479=0,Model_Time!$C1479=0),Model_Time!$F1479,K1478)</f>
        <v>40635.9</v>
      </c>
      <c r="N1479" t="s">
        <v>524</v>
      </c>
      <c r="O1479">
        <v>1</v>
      </c>
      <c r="P1479">
        <v>25</v>
      </c>
      <c r="Q1479">
        <v>0.15</v>
      </c>
      <c r="R1479" t="s">
        <v>0</v>
      </c>
      <c r="S1479">
        <v>1036</v>
      </c>
      <c r="T1479">
        <v>0</v>
      </c>
      <c r="U1479">
        <v>902.3</v>
      </c>
      <c r="V1479" s="52">
        <v>0.39600000000000002</v>
      </c>
      <c r="W1479">
        <v>62.81</v>
      </c>
      <c r="X1479">
        <v>10194</v>
      </c>
      <c r="Y1479">
        <v>11121.37</v>
      </c>
    </row>
    <row r="1480" spans="1:25" x14ac:dyDescent="0.3">
      <c r="A1480" t="s">
        <v>21</v>
      </c>
      <c r="B1480">
        <v>2</v>
      </c>
      <c r="C1480">
        <v>5</v>
      </c>
      <c r="D1480">
        <v>0.15</v>
      </c>
      <c r="E1480" t="s">
        <v>1</v>
      </c>
      <c r="F1480">
        <v>40937.86</v>
      </c>
      <c r="G1480">
        <v>0.49</v>
      </c>
      <c r="H1480">
        <v>3620.14</v>
      </c>
      <c r="I1480" s="52">
        <v>0.84599999999999997</v>
      </c>
      <c r="J1480" s="59">
        <f>IF(Model_Time!$F1480="---","---",(Model_Time!$F1480/K1480)-1)</f>
        <v>7.4308677794756584E-3</v>
      </c>
      <c r="K1480" s="20">
        <f>IF(AND(Model_Time!$B1480=0,Model_Time!$C1480=0),Model_Time!$F1480,K1479)</f>
        <v>40635.9</v>
      </c>
      <c r="N1480" t="s">
        <v>524</v>
      </c>
      <c r="O1480">
        <v>1</v>
      </c>
      <c r="P1480">
        <v>25</v>
      </c>
      <c r="Q1480">
        <v>0.2</v>
      </c>
      <c r="R1480" t="s">
        <v>0</v>
      </c>
      <c r="S1480">
        <v>1038</v>
      </c>
      <c r="T1480">
        <v>0</v>
      </c>
      <c r="U1480">
        <v>895.42</v>
      </c>
      <c r="V1480" s="52">
        <v>0.97199999999999998</v>
      </c>
      <c r="W1480">
        <v>83.86</v>
      </c>
      <c r="X1480">
        <v>10256</v>
      </c>
      <c r="Y1480">
        <v>11546.65</v>
      </c>
    </row>
    <row r="1481" spans="1:25" x14ac:dyDescent="0.3">
      <c r="A1481" t="s">
        <v>21</v>
      </c>
      <c r="B1481">
        <v>2</v>
      </c>
      <c r="C1481">
        <v>5</v>
      </c>
      <c r="D1481">
        <v>0.2</v>
      </c>
      <c r="E1481" t="s">
        <v>0</v>
      </c>
      <c r="F1481">
        <v>40793.65</v>
      </c>
      <c r="G1481">
        <v>0</v>
      </c>
      <c r="H1481">
        <v>2695.86</v>
      </c>
      <c r="I1481" s="52">
        <v>0.77400000000000002</v>
      </c>
      <c r="J1481" s="59">
        <f>IF(Model_Time!$F1481="---","---",(Model_Time!$F1481/K1481)-1)</f>
        <v>3.8820353431325838E-3</v>
      </c>
      <c r="K1481" s="20">
        <f>IF(AND(Model_Time!$B1481=0,Model_Time!$C1481=0),Model_Time!$F1481,K1480)</f>
        <v>40635.9</v>
      </c>
      <c r="N1481" t="s">
        <v>524</v>
      </c>
      <c r="O1481">
        <v>1</v>
      </c>
      <c r="P1481">
        <v>50</v>
      </c>
      <c r="Q1481">
        <v>0.05</v>
      </c>
      <c r="R1481" t="s">
        <v>0</v>
      </c>
      <c r="S1481">
        <v>1026</v>
      </c>
      <c r="T1481">
        <v>0</v>
      </c>
      <c r="U1481">
        <v>939.81</v>
      </c>
      <c r="V1481" s="52">
        <v>0</v>
      </c>
      <c r="W1481">
        <v>21.28</v>
      </c>
      <c r="X1481">
        <v>10065</v>
      </c>
      <c r="Y1481">
        <v>10386.25</v>
      </c>
    </row>
    <row r="1482" spans="1:25" x14ac:dyDescent="0.3">
      <c r="A1482" t="s">
        <v>21</v>
      </c>
      <c r="B1482">
        <v>2</v>
      </c>
      <c r="C1482">
        <v>10</v>
      </c>
      <c r="D1482">
        <v>0.05</v>
      </c>
      <c r="E1482" t="s">
        <v>0</v>
      </c>
      <c r="F1482">
        <v>40749.31</v>
      </c>
      <c r="G1482">
        <v>0</v>
      </c>
      <c r="H1482">
        <v>2525.9899999999998</v>
      </c>
      <c r="I1482" s="52">
        <v>0.122</v>
      </c>
      <c r="J1482" s="59">
        <f>IF(Model_Time!$F1482="---","---",(Model_Time!$F1482/K1482)-1)</f>
        <v>2.7908819541340169E-3</v>
      </c>
      <c r="K1482" s="20">
        <f>IF(AND(Model_Time!$B1482=0,Model_Time!$C1482=0),Model_Time!$F1482,K1481)</f>
        <v>40635.9</v>
      </c>
      <c r="N1482" t="s">
        <v>524</v>
      </c>
      <c r="O1482">
        <v>1</v>
      </c>
      <c r="P1482">
        <v>50</v>
      </c>
      <c r="Q1482">
        <v>0.1</v>
      </c>
      <c r="R1482" t="s">
        <v>0</v>
      </c>
      <c r="S1482">
        <v>1036</v>
      </c>
      <c r="T1482">
        <v>0</v>
      </c>
      <c r="U1482">
        <v>896.37</v>
      </c>
      <c r="V1482" s="52">
        <v>0</v>
      </c>
      <c r="W1482">
        <v>43.62</v>
      </c>
      <c r="X1482">
        <v>10438</v>
      </c>
      <c r="Y1482">
        <v>11100.91</v>
      </c>
    </row>
    <row r="1483" spans="1:25" x14ac:dyDescent="0.3">
      <c r="A1483" t="s">
        <v>21</v>
      </c>
      <c r="B1483">
        <v>2</v>
      </c>
      <c r="C1483">
        <v>10</v>
      </c>
      <c r="D1483">
        <v>0.1</v>
      </c>
      <c r="E1483" t="s">
        <v>1</v>
      </c>
      <c r="F1483">
        <v>47171.29</v>
      </c>
      <c r="G1483">
        <v>14.08</v>
      </c>
      <c r="H1483">
        <v>3616.1</v>
      </c>
      <c r="I1483" s="52">
        <v>0</v>
      </c>
      <c r="J1483" s="59">
        <f>IF(Model_Time!$F1483="---","---",(Model_Time!$F1483/K1483)-1)</f>
        <v>0.16082798707546764</v>
      </c>
      <c r="K1483" s="20">
        <f>IF(AND(Model_Time!$B1483=0,Model_Time!$C1483=0),Model_Time!$F1483,K1482)</f>
        <v>40635.9</v>
      </c>
      <c r="N1483" t="s">
        <v>524</v>
      </c>
      <c r="O1483">
        <v>1</v>
      </c>
      <c r="P1483">
        <v>50</v>
      </c>
      <c r="Q1483">
        <v>0.15</v>
      </c>
      <c r="R1483" t="s">
        <v>0</v>
      </c>
      <c r="S1483">
        <v>1048</v>
      </c>
      <c r="T1483">
        <v>0</v>
      </c>
      <c r="U1483">
        <v>1507.15</v>
      </c>
      <c r="V1483" s="52">
        <v>8.0000000000000002E-3</v>
      </c>
      <c r="W1483">
        <v>61.09</v>
      </c>
      <c r="X1483">
        <v>10313</v>
      </c>
      <c r="Y1483">
        <v>11288.68</v>
      </c>
    </row>
    <row r="1484" spans="1:25" x14ac:dyDescent="0.3">
      <c r="A1484" t="s">
        <v>21</v>
      </c>
      <c r="B1484">
        <v>2</v>
      </c>
      <c r="C1484">
        <v>10</v>
      </c>
      <c r="D1484">
        <v>0.15</v>
      </c>
      <c r="E1484" t="s">
        <v>0</v>
      </c>
      <c r="F1484">
        <v>40793.65</v>
      </c>
      <c r="G1484">
        <v>0</v>
      </c>
      <c r="H1484">
        <v>2594.12</v>
      </c>
      <c r="I1484" s="52">
        <v>0.41299999999999998</v>
      </c>
      <c r="J1484" s="59">
        <f>IF(Model_Time!$F1484="---","---",(Model_Time!$F1484/K1484)-1)</f>
        <v>3.8820353431325838E-3</v>
      </c>
      <c r="K1484" s="20">
        <f>IF(AND(Model_Time!$B1484=0,Model_Time!$C1484=0),Model_Time!$F1484,K1483)</f>
        <v>40635.9</v>
      </c>
      <c r="N1484" t="s">
        <v>524</v>
      </c>
      <c r="O1484">
        <v>1</v>
      </c>
      <c r="P1484">
        <v>50</v>
      </c>
      <c r="Q1484">
        <v>0.2</v>
      </c>
      <c r="R1484" t="s">
        <v>1</v>
      </c>
      <c r="S1484">
        <v>1080</v>
      </c>
      <c r="T1484">
        <v>1.39</v>
      </c>
      <c r="U1484">
        <v>3600.13</v>
      </c>
      <c r="V1484" s="52">
        <v>3.3000000000000002E-2</v>
      </c>
      <c r="W1484">
        <v>91.7</v>
      </c>
      <c r="X1484">
        <v>10954</v>
      </c>
      <c r="Y1484">
        <v>12369.86</v>
      </c>
    </row>
    <row r="1485" spans="1:25" x14ac:dyDescent="0.3">
      <c r="A1485" t="s">
        <v>21</v>
      </c>
      <c r="B1485">
        <v>2</v>
      </c>
      <c r="C1485">
        <v>10</v>
      </c>
      <c r="D1485">
        <v>0.2</v>
      </c>
      <c r="E1485" t="s">
        <v>1</v>
      </c>
      <c r="F1485">
        <v>41602.83</v>
      </c>
      <c r="G1485">
        <v>1.59</v>
      </c>
      <c r="H1485">
        <v>3618.28</v>
      </c>
      <c r="I1485" s="52">
        <v>0.32</v>
      </c>
      <c r="J1485" s="59">
        <f>IF(Model_Time!$F1485="---","---",(Model_Time!$F1485/K1485)-1)</f>
        <v>2.3794969472806127E-2</v>
      </c>
      <c r="K1485" s="20">
        <f>IF(AND(Model_Time!$B1485=0,Model_Time!$C1485=0),Model_Time!$F1485,K1484)</f>
        <v>40635.9</v>
      </c>
      <c r="N1485" t="s">
        <v>524</v>
      </c>
      <c r="O1485">
        <v>2</v>
      </c>
      <c r="P1485">
        <v>5</v>
      </c>
      <c r="Q1485">
        <v>0.05</v>
      </c>
      <c r="R1485" t="s">
        <v>0</v>
      </c>
      <c r="S1485">
        <v>1009</v>
      </c>
      <c r="T1485">
        <v>0</v>
      </c>
      <c r="U1485">
        <v>642.79</v>
      </c>
      <c r="V1485" s="52">
        <v>0.96599999999999997</v>
      </c>
      <c r="W1485">
        <v>20.440000000000001</v>
      </c>
      <c r="X1485">
        <v>9976</v>
      </c>
      <c r="Y1485">
        <v>10302.73</v>
      </c>
    </row>
    <row r="1486" spans="1:25" x14ac:dyDescent="0.3">
      <c r="A1486" t="s">
        <v>21</v>
      </c>
      <c r="B1486">
        <v>2</v>
      </c>
      <c r="C1486">
        <v>25</v>
      </c>
      <c r="D1486">
        <v>0.05</v>
      </c>
      <c r="E1486" t="s">
        <v>0</v>
      </c>
      <c r="F1486">
        <v>40793.65</v>
      </c>
      <c r="G1486">
        <v>0</v>
      </c>
      <c r="H1486">
        <v>3116.72</v>
      </c>
      <c r="I1486" s="52">
        <v>0</v>
      </c>
      <c r="J1486" s="59">
        <f>IF(Model_Time!$F1486="---","---",(Model_Time!$F1486/K1486)-1)</f>
        <v>3.8820353431325838E-3</v>
      </c>
      <c r="K1486" s="20">
        <f>IF(AND(Model_Time!$B1486=0,Model_Time!$C1486=0),Model_Time!$F1486,K1485)</f>
        <v>40635.9</v>
      </c>
      <c r="N1486" t="s">
        <v>524</v>
      </c>
      <c r="O1486">
        <v>2</v>
      </c>
      <c r="P1486">
        <v>5</v>
      </c>
      <c r="Q1486">
        <v>0.1</v>
      </c>
      <c r="R1486" t="s">
        <v>0</v>
      </c>
      <c r="S1486">
        <v>1020</v>
      </c>
      <c r="T1486">
        <v>0</v>
      </c>
      <c r="U1486">
        <v>891.27</v>
      </c>
      <c r="V1486" s="52">
        <v>0.99399999999999999</v>
      </c>
      <c r="W1486">
        <v>-10000</v>
      </c>
      <c r="X1486">
        <v>9976</v>
      </c>
      <c r="Y1486">
        <v>-10000</v>
      </c>
    </row>
    <row r="1487" spans="1:25" x14ac:dyDescent="0.3">
      <c r="A1487" t="s">
        <v>21</v>
      </c>
      <c r="B1487">
        <v>2</v>
      </c>
      <c r="C1487">
        <v>25</v>
      </c>
      <c r="D1487">
        <v>0.1</v>
      </c>
      <c r="E1487" t="s">
        <v>0</v>
      </c>
      <c r="F1487">
        <v>40975.54</v>
      </c>
      <c r="G1487">
        <v>0</v>
      </c>
      <c r="H1487">
        <v>1530</v>
      </c>
      <c r="I1487" s="52">
        <v>0</v>
      </c>
      <c r="J1487" s="59">
        <f>IF(Model_Time!$F1487="---","---",(Model_Time!$F1487/K1487)-1)</f>
        <v>8.3581266810874855E-3</v>
      </c>
      <c r="K1487" s="20">
        <f>IF(AND(Model_Time!$B1487=0,Model_Time!$C1487=0),Model_Time!$F1487,K1486)</f>
        <v>40635.9</v>
      </c>
      <c r="N1487" t="s">
        <v>524</v>
      </c>
      <c r="O1487">
        <v>2</v>
      </c>
      <c r="P1487">
        <v>5</v>
      </c>
      <c r="Q1487">
        <v>0.15</v>
      </c>
      <c r="R1487" t="s">
        <v>0</v>
      </c>
      <c r="S1487">
        <v>1020</v>
      </c>
      <c r="T1487">
        <v>0</v>
      </c>
      <c r="U1487">
        <v>395.75</v>
      </c>
      <c r="V1487" s="52">
        <v>1</v>
      </c>
      <c r="W1487">
        <v>-10000</v>
      </c>
      <c r="X1487">
        <v>9962</v>
      </c>
      <c r="Y1487">
        <v>-10000</v>
      </c>
    </row>
    <row r="1488" spans="1:25" x14ac:dyDescent="0.3">
      <c r="A1488" t="s">
        <v>21</v>
      </c>
      <c r="B1488">
        <v>2</v>
      </c>
      <c r="C1488">
        <v>25</v>
      </c>
      <c r="D1488">
        <v>0.15</v>
      </c>
      <c r="E1488" t="s">
        <v>4</v>
      </c>
      <c r="F1488" t="s">
        <v>3</v>
      </c>
      <c r="G1488" t="s">
        <v>3</v>
      </c>
      <c r="H1488">
        <v>30.32</v>
      </c>
      <c r="J1488" s="59" t="str">
        <f>IF(Model_Time!$F1488="---","---",(Model_Time!$F1488/K1488)-1)</f>
        <v>---</v>
      </c>
      <c r="K1488" s="20">
        <f>IF(AND(Model_Time!$B1488=0,Model_Time!$C1488=0),Model_Time!$F1488,K1487)</f>
        <v>40635.9</v>
      </c>
      <c r="N1488" t="s">
        <v>524</v>
      </c>
      <c r="O1488">
        <v>2</v>
      </c>
      <c r="P1488">
        <v>5</v>
      </c>
      <c r="Q1488">
        <v>0.2</v>
      </c>
      <c r="R1488" t="s">
        <v>0</v>
      </c>
      <c r="S1488">
        <v>1030</v>
      </c>
      <c r="T1488">
        <v>0</v>
      </c>
      <c r="U1488">
        <v>397.76</v>
      </c>
      <c r="V1488" s="52">
        <v>1</v>
      </c>
      <c r="W1488">
        <v>-10000</v>
      </c>
      <c r="X1488">
        <v>10271</v>
      </c>
      <c r="Y1488">
        <v>-10000</v>
      </c>
    </row>
    <row r="1489" spans="1:25" x14ac:dyDescent="0.3">
      <c r="A1489" t="s">
        <v>21</v>
      </c>
      <c r="B1489">
        <v>2</v>
      </c>
      <c r="C1489">
        <v>25</v>
      </c>
      <c r="D1489">
        <v>0.2</v>
      </c>
      <c r="E1489" t="s">
        <v>4</v>
      </c>
      <c r="F1489" t="s">
        <v>3</v>
      </c>
      <c r="G1489" t="s">
        <v>3</v>
      </c>
      <c r="H1489">
        <v>32.06</v>
      </c>
      <c r="J1489" s="59" t="str">
        <f>IF(Model_Time!$F1489="---","---",(Model_Time!$F1489/K1489)-1)</f>
        <v>---</v>
      </c>
      <c r="K1489" s="20">
        <f>IF(AND(Model_Time!$B1489=0,Model_Time!$C1489=0),Model_Time!$F1489,K1488)</f>
        <v>40635.9</v>
      </c>
      <c r="N1489" t="s">
        <v>524</v>
      </c>
      <c r="O1489">
        <v>2</v>
      </c>
      <c r="P1489">
        <v>10</v>
      </c>
      <c r="Q1489">
        <v>0.05</v>
      </c>
      <c r="R1489" t="s">
        <v>0</v>
      </c>
      <c r="S1489">
        <v>1020</v>
      </c>
      <c r="T1489">
        <v>0</v>
      </c>
      <c r="U1489">
        <v>626.14</v>
      </c>
      <c r="V1489" s="52">
        <v>6.7000000000000004E-2</v>
      </c>
      <c r="W1489">
        <v>20.73</v>
      </c>
      <c r="X1489">
        <v>9956</v>
      </c>
      <c r="Y1489">
        <v>10277.56</v>
      </c>
    </row>
    <row r="1490" spans="1:25" x14ac:dyDescent="0.3">
      <c r="A1490" t="s">
        <v>21</v>
      </c>
      <c r="B1490">
        <v>2</v>
      </c>
      <c r="C1490">
        <v>50</v>
      </c>
      <c r="D1490">
        <v>0.05</v>
      </c>
      <c r="E1490" t="s">
        <v>1</v>
      </c>
      <c r="F1490">
        <v>46778.879999999997</v>
      </c>
      <c r="G1490">
        <v>13.77</v>
      </c>
      <c r="H1490">
        <v>3650.69</v>
      </c>
      <c r="I1490" s="52">
        <v>0</v>
      </c>
      <c r="J1490" s="59">
        <f>IF(Model_Time!$F1490="---","---",(Model_Time!$F1490/K1490)-1)</f>
        <v>0.15117125497405004</v>
      </c>
      <c r="K1490" s="20">
        <f>IF(AND(Model_Time!$B1490=0,Model_Time!$C1490=0),Model_Time!$F1490,K1489)</f>
        <v>40635.9</v>
      </c>
      <c r="N1490" t="s">
        <v>524</v>
      </c>
      <c r="O1490">
        <v>2</v>
      </c>
      <c r="P1490">
        <v>10</v>
      </c>
      <c r="Q1490">
        <v>0.1</v>
      </c>
      <c r="R1490" t="s">
        <v>0</v>
      </c>
      <c r="S1490">
        <v>1030</v>
      </c>
      <c r="T1490">
        <v>0</v>
      </c>
      <c r="U1490">
        <v>1070.3800000000001</v>
      </c>
      <c r="V1490" s="52">
        <v>0.998</v>
      </c>
      <c r="W1490">
        <v>2.61</v>
      </c>
      <c r="X1490">
        <v>9965</v>
      </c>
      <c r="Y1490">
        <v>10492.9</v>
      </c>
    </row>
    <row r="1491" spans="1:25" x14ac:dyDescent="0.3">
      <c r="A1491" t="s">
        <v>21</v>
      </c>
      <c r="B1491">
        <v>2</v>
      </c>
      <c r="C1491">
        <v>50</v>
      </c>
      <c r="D1491">
        <v>0.1</v>
      </c>
      <c r="E1491" t="s">
        <v>1</v>
      </c>
      <c r="F1491">
        <v>40975.54</v>
      </c>
      <c r="G1491">
        <v>0.09</v>
      </c>
      <c r="H1491">
        <v>3689.02</v>
      </c>
      <c r="I1491" s="52">
        <v>0</v>
      </c>
      <c r="J1491" s="59">
        <f>IF(Model_Time!$F1491="---","---",(Model_Time!$F1491/K1491)-1)</f>
        <v>8.3581266810874855E-3</v>
      </c>
      <c r="K1491" s="20">
        <f>IF(AND(Model_Time!$B1491=0,Model_Time!$C1491=0),Model_Time!$F1491,K1490)</f>
        <v>40635.9</v>
      </c>
      <c r="N1491" t="s">
        <v>524</v>
      </c>
      <c r="O1491">
        <v>2</v>
      </c>
      <c r="P1491">
        <v>10</v>
      </c>
      <c r="Q1491">
        <v>0.15</v>
      </c>
      <c r="R1491" t="s">
        <v>0</v>
      </c>
      <c r="S1491">
        <v>1033</v>
      </c>
      <c r="T1491">
        <v>0</v>
      </c>
      <c r="U1491">
        <v>672.66</v>
      </c>
      <c r="V1491" s="52">
        <v>0.92500000000000004</v>
      </c>
      <c r="W1491">
        <v>123.69</v>
      </c>
      <c r="X1491">
        <v>10119</v>
      </c>
      <c r="Y1491">
        <v>11025.8</v>
      </c>
    </row>
    <row r="1492" spans="1:25" x14ac:dyDescent="0.3">
      <c r="A1492" t="s">
        <v>21</v>
      </c>
      <c r="B1492">
        <v>2</v>
      </c>
      <c r="C1492">
        <v>50</v>
      </c>
      <c r="D1492">
        <v>0.15</v>
      </c>
      <c r="E1492" t="s">
        <v>4</v>
      </c>
      <c r="F1492" t="s">
        <v>3</v>
      </c>
      <c r="G1492" t="s">
        <v>3</v>
      </c>
      <c r="H1492">
        <v>40.229999999999997</v>
      </c>
      <c r="J1492" s="59" t="str">
        <f>IF(Model_Time!$F1492="---","---",(Model_Time!$F1492/K1492)-1)</f>
        <v>---</v>
      </c>
      <c r="K1492" s="20">
        <f>IF(AND(Model_Time!$B1492=0,Model_Time!$C1492=0),Model_Time!$F1492,K1491)</f>
        <v>40635.9</v>
      </c>
      <c r="N1492" t="s">
        <v>524</v>
      </c>
      <c r="O1492">
        <v>2</v>
      </c>
      <c r="P1492">
        <v>10</v>
      </c>
      <c r="Q1492">
        <v>0.2</v>
      </c>
      <c r="R1492" t="s">
        <v>0</v>
      </c>
      <c r="S1492">
        <v>1037</v>
      </c>
      <c r="T1492">
        <v>0</v>
      </c>
      <c r="U1492">
        <v>502.63</v>
      </c>
      <c r="V1492" s="52">
        <v>0.97899999999999998</v>
      </c>
      <c r="W1492">
        <v>66.97</v>
      </c>
      <c r="X1492">
        <v>10438</v>
      </c>
      <c r="Y1492">
        <v>11533.77</v>
      </c>
    </row>
    <row r="1493" spans="1:25" x14ac:dyDescent="0.3">
      <c r="A1493" t="s">
        <v>21</v>
      </c>
      <c r="B1493">
        <v>2</v>
      </c>
      <c r="C1493">
        <v>50</v>
      </c>
      <c r="D1493">
        <v>0.2</v>
      </c>
      <c r="E1493" t="s">
        <v>4</v>
      </c>
      <c r="F1493" t="s">
        <v>3</v>
      </c>
      <c r="G1493" t="s">
        <v>3</v>
      </c>
      <c r="H1493">
        <v>39.46</v>
      </c>
      <c r="J1493" s="59" t="str">
        <f>IF(Model_Time!$F1493="---","---",(Model_Time!$F1493/K1493)-1)</f>
        <v>---</v>
      </c>
      <c r="K1493" s="20">
        <f>IF(AND(Model_Time!$B1493=0,Model_Time!$C1493=0),Model_Time!$F1493,K1492)</f>
        <v>40635.9</v>
      </c>
      <c r="N1493" t="s">
        <v>524</v>
      </c>
      <c r="O1493">
        <v>2</v>
      </c>
      <c r="P1493">
        <v>25</v>
      </c>
      <c r="Q1493">
        <v>0.05</v>
      </c>
      <c r="R1493" t="s">
        <v>0</v>
      </c>
      <c r="S1493">
        <v>1027</v>
      </c>
      <c r="T1493">
        <v>0</v>
      </c>
      <c r="U1493">
        <v>556.07000000000005</v>
      </c>
      <c r="V1493" s="52">
        <v>0</v>
      </c>
      <c r="W1493">
        <v>19.62</v>
      </c>
      <c r="X1493">
        <v>9990</v>
      </c>
      <c r="Y1493">
        <v>10300.44</v>
      </c>
    </row>
    <row r="1494" spans="1:25" x14ac:dyDescent="0.3">
      <c r="A1494" t="s">
        <v>21</v>
      </c>
      <c r="B1494">
        <v>3</v>
      </c>
      <c r="C1494">
        <v>0</v>
      </c>
      <c r="D1494">
        <v>0.05</v>
      </c>
      <c r="E1494" t="s">
        <v>0</v>
      </c>
      <c r="F1494">
        <v>40975.54</v>
      </c>
      <c r="G1494">
        <v>0</v>
      </c>
      <c r="H1494">
        <v>701.8</v>
      </c>
      <c r="I1494" s="52">
        <v>0</v>
      </c>
      <c r="J1494" s="59">
        <f>IF(Model_Time!$F1494="---","---",(Model_Time!$F1494/K1494)-1)</f>
        <v>8.3581266810874855E-3</v>
      </c>
      <c r="K1494" s="20">
        <f>IF(AND(Model_Time!$B1494=0,Model_Time!$C1494=0),Model_Time!$F1494,K1493)</f>
        <v>40635.9</v>
      </c>
      <c r="N1494" t="s">
        <v>524</v>
      </c>
      <c r="O1494">
        <v>2</v>
      </c>
      <c r="P1494">
        <v>25</v>
      </c>
      <c r="Q1494">
        <v>0.1</v>
      </c>
      <c r="R1494" t="s">
        <v>0</v>
      </c>
      <c r="S1494">
        <v>1035</v>
      </c>
      <c r="T1494">
        <v>0</v>
      </c>
      <c r="U1494">
        <v>626.51</v>
      </c>
      <c r="V1494" s="52">
        <v>0.41199999999999998</v>
      </c>
      <c r="W1494">
        <v>44.25</v>
      </c>
      <c r="X1494">
        <v>10533</v>
      </c>
      <c r="Y1494">
        <v>11190.14</v>
      </c>
    </row>
    <row r="1495" spans="1:25" x14ac:dyDescent="0.3">
      <c r="A1495" t="s">
        <v>21</v>
      </c>
      <c r="B1495">
        <v>3</v>
      </c>
      <c r="C1495">
        <v>0</v>
      </c>
      <c r="D1495">
        <v>0.1</v>
      </c>
      <c r="E1495" t="s">
        <v>4</v>
      </c>
      <c r="F1495" t="s">
        <v>3</v>
      </c>
      <c r="G1495" t="s">
        <v>3</v>
      </c>
      <c r="H1495">
        <v>51.36</v>
      </c>
      <c r="J1495" s="59" t="str">
        <f>IF(Model_Time!$F1495="---","---",(Model_Time!$F1495/K1495)-1)</f>
        <v>---</v>
      </c>
      <c r="K1495" s="20">
        <f>IF(AND(Model_Time!$B1495=0,Model_Time!$C1495=0),Model_Time!$F1495,K1494)</f>
        <v>40635.9</v>
      </c>
      <c r="N1495" t="s">
        <v>524</v>
      </c>
      <c r="O1495">
        <v>2</v>
      </c>
      <c r="P1495">
        <v>25</v>
      </c>
      <c r="Q1495">
        <v>0.15</v>
      </c>
      <c r="R1495" t="s">
        <v>0</v>
      </c>
      <c r="S1495">
        <v>1053</v>
      </c>
      <c r="T1495">
        <v>0</v>
      </c>
      <c r="U1495">
        <v>1070.51</v>
      </c>
      <c r="V1495" s="52">
        <v>0.04</v>
      </c>
      <c r="W1495">
        <v>67.44</v>
      </c>
      <c r="X1495">
        <v>10528</v>
      </c>
      <c r="Y1495">
        <v>11535.34</v>
      </c>
    </row>
    <row r="1496" spans="1:25" x14ac:dyDescent="0.3">
      <c r="A1496" t="s">
        <v>21</v>
      </c>
      <c r="B1496">
        <v>3</v>
      </c>
      <c r="C1496">
        <v>0</v>
      </c>
      <c r="D1496">
        <v>0.15</v>
      </c>
      <c r="E1496" t="s">
        <v>4</v>
      </c>
      <c r="F1496" t="s">
        <v>3</v>
      </c>
      <c r="G1496" t="s">
        <v>3</v>
      </c>
      <c r="H1496">
        <v>0.61</v>
      </c>
      <c r="J1496" s="59" t="str">
        <f>IF(Model_Time!$F1496="---","---",(Model_Time!$F1496/K1496)-1)</f>
        <v>---</v>
      </c>
      <c r="K1496" s="20">
        <f>IF(AND(Model_Time!$B1496=0,Model_Time!$C1496=0),Model_Time!$F1496,K1495)</f>
        <v>40635.9</v>
      </c>
      <c r="N1496" t="s">
        <v>524</v>
      </c>
      <c r="O1496">
        <v>2</v>
      </c>
      <c r="P1496">
        <v>25</v>
      </c>
      <c r="Q1496">
        <v>0.2</v>
      </c>
      <c r="R1496" t="s">
        <v>0</v>
      </c>
      <c r="S1496">
        <v>1078</v>
      </c>
      <c r="T1496">
        <v>0</v>
      </c>
      <c r="U1496">
        <v>2183.2399999999998</v>
      </c>
      <c r="V1496" s="52">
        <v>0.31900000000000001</v>
      </c>
      <c r="W1496">
        <v>92.92</v>
      </c>
      <c r="X1496">
        <v>10865</v>
      </c>
      <c r="Y1496">
        <v>12243.98</v>
      </c>
    </row>
    <row r="1497" spans="1:25" x14ac:dyDescent="0.3">
      <c r="A1497" t="s">
        <v>21</v>
      </c>
      <c r="B1497">
        <v>3</v>
      </c>
      <c r="C1497">
        <v>0</v>
      </c>
      <c r="D1497">
        <v>0.2</v>
      </c>
      <c r="E1497" t="s">
        <v>4</v>
      </c>
      <c r="F1497" t="s">
        <v>3</v>
      </c>
      <c r="G1497" t="s">
        <v>3</v>
      </c>
      <c r="H1497">
        <v>0.32</v>
      </c>
      <c r="J1497" s="59" t="str">
        <f>IF(Model_Time!$F1497="---","---",(Model_Time!$F1497/K1497)-1)</f>
        <v>---</v>
      </c>
      <c r="K1497" s="20">
        <f>IF(AND(Model_Time!$B1497=0,Model_Time!$C1497=0),Model_Time!$F1497,K1496)</f>
        <v>40635.9</v>
      </c>
      <c r="N1497" t="s">
        <v>524</v>
      </c>
      <c r="O1497">
        <v>2</v>
      </c>
      <c r="P1497">
        <v>50</v>
      </c>
      <c r="Q1497">
        <v>0.05</v>
      </c>
      <c r="R1497" t="s">
        <v>0</v>
      </c>
      <c r="S1497">
        <v>1027</v>
      </c>
      <c r="T1497">
        <v>0</v>
      </c>
      <c r="U1497">
        <v>645.04</v>
      </c>
      <c r="V1497" s="52">
        <v>0</v>
      </c>
      <c r="W1497">
        <v>21.06</v>
      </c>
      <c r="X1497">
        <v>10154</v>
      </c>
      <c r="Y1497">
        <v>10472.120000000001</v>
      </c>
    </row>
    <row r="1498" spans="1:25" x14ac:dyDescent="0.3">
      <c r="A1498" t="s">
        <v>21</v>
      </c>
      <c r="B1498">
        <v>3</v>
      </c>
      <c r="C1498">
        <v>10</v>
      </c>
      <c r="D1498">
        <v>0.05</v>
      </c>
      <c r="E1498" t="s">
        <v>0</v>
      </c>
      <c r="F1498">
        <v>40975.54</v>
      </c>
      <c r="G1498">
        <v>0</v>
      </c>
      <c r="H1498">
        <v>1154.8800000000001</v>
      </c>
      <c r="I1498" s="52">
        <v>0</v>
      </c>
      <c r="J1498" s="59">
        <f>IF(Model_Time!$F1498="---","---",(Model_Time!$F1498/K1498)-1)</f>
        <v>8.3581266810874855E-3</v>
      </c>
      <c r="K1498" s="20">
        <f>IF(AND(Model_Time!$B1498=0,Model_Time!$C1498=0),Model_Time!$F1498,K1497)</f>
        <v>40635.9</v>
      </c>
      <c r="N1498" t="s">
        <v>524</v>
      </c>
      <c r="O1498">
        <v>2</v>
      </c>
      <c r="P1498">
        <v>50</v>
      </c>
      <c r="Q1498">
        <v>0.1</v>
      </c>
      <c r="R1498" t="s">
        <v>0</v>
      </c>
      <c r="S1498">
        <v>1039</v>
      </c>
      <c r="T1498">
        <v>0</v>
      </c>
      <c r="U1498">
        <v>845.56</v>
      </c>
      <c r="V1498" s="52">
        <v>0</v>
      </c>
      <c r="W1498">
        <v>42.9</v>
      </c>
      <c r="X1498">
        <v>10276</v>
      </c>
      <c r="Y1498">
        <v>10943.37</v>
      </c>
    </row>
    <row r="1499" spans="1:25" x14ac:dyDescent="0.3">
      <c r="A1499" t="s">
        <v>21</v>
      </c>
      <c r="B1499">
        <v>3</v>
      </c>
      <c r="C1499">
        <v>10</v>
      </c>
      <c r="D1499">
        <v>0.1</v>
      </c>
      <c r="E1499" t="s">
        <v>4</v>
      </c>
      <c r="F1499" t="s">
        <v>3</v>
      </c>
      <c r="G1499" t="s">
        <v>3</v>
      </c>
      <c r="H1499">
        <v>38</v>
      </c>
      <c r="J1499" s="59" t="str">
        <f>IF(Model_Time!$F1499="---","---",(Model_Time!$F1499/K1499)-1)</f>
        <v>---</v>
      </c>
      <c r="K1499" s="20">
        <f>IF(AND(Model_Time!$B1499=0,Model_Time!$C1499=0),Model_Time!$F1499,K1498)</f>
        <v>40635.9</v>
      </c>
      <c r="N1499" t="s">
        <v>524</v>
      </c>
      <c r="O1499">
        <v>2</v>
      </c>
      <c r="P1499">
        <v>50</v>
      </c>
      <c r="Q1499">
        <v>0.15</v>
      </c>
      <c r="R1499" t="s">
        <v>0</v>
      </c>
      <c r="S1499">
        <v>1075</v>
      </c>
      <c r="T1499">
        <v>0</v>
      </c>
      <c r="U1499">
        <v>3348.62</v>
      </c>
      <c r="V1499" s="52">
        <v>0</v>
      </c>
      <c r="W1499">
        <v>66.680000000000007</v>
      </c>
      <c r="X1499">
        <v>10702</v>
      </c>
      <c r="Y1499">
        <v>11741.96</v>
      </c>
    </row>
    <row r="1500" spans="1:25" x14ac:dyDescent="0.3">
      <c r="A1500" t="s">
        <v>21</v>
      </c>
      <c r="B1500">
        <v>3</v>
      </c>
      <c r="C1500">
        <v>10</v>
      </c>
      <c r="D1500">
        <v>0.15</v>
      </c>
      <c r="E1500" t="s">
        <v>4</v>
      </c>
      <c r="F1500" t="s">
        <v>3</v>
      </c>
      <c r="G1500" t="s">
        <v>3</v>
      </c>
      <c r="H1500">
        <v>0.71</v>
      </c>
      <c r="J1500" s="59" t="str">
        <f>IF(Model_Time!$F1500="---","---",(Model_Time!$F1500/K1500)-1)</f>
        <v>---</v>
      </c>
      <c r="K1500" s="20">
        <f>IF(AND(Model_Time!$B1500=0,Model_Time!$C1500=0),Model_Time!$F1500,K1499)</f>
        <v>40635.9</v>
      </c>
      <c r="N1500" t="s">
        <v>524</v>
      </c>
      <c r="O1500">
        <v>2</v>
      </c>
      <c r="P1500">
        <v>50</v>
      </c>
      <c r="Q1500">
        <v>0.2</v>
      </c>
      <c r="R1500" t="s">
        <v>2</v>
      </c>
      <c r="S1500" t="s">
        <v>3</v>
      </c>
      <c r="T1500" t="s">
        <v>3</v>
      </c>
      <c r="U1500">
        <v>3600.88</v>
      </c>
    </row>
    <row r="1501" spans="1:25" x14ac:dyDescent="0.3">
      <c r="A1501" t="s">
        <v>21</v>
      </c>
      <c r="B1501">
        <v>3</v>
      </c>
      <c r="C1501">
        <v>10</v>
      </c>
      <c r="D1501">
        <v>0.2</v>
      </c>
      <c r="E1501" t="s">
        <v>4</v>
      </c>
      <c r="F1501" t="s">
        <v>3</v>
      </c>
      <c r="G1501" t="s">
        <v>3</v>
      </c>
      <c r="H1501">
        <v>0.32</v>
      </c>
      <c r="J1501" s="59" t="str">
        <f>IF(Model_Time!$F1501="---","---",(Model_Time!$F1501/K1501)-1)</f>
        <v>---</v>
      </c>
      <c r="K1501" s="20">
        <f>IF(AND(Model_Time!$B1501=0,Model_Time!$C1501=0),Model_Time!$F1501,K1500)</f>
        <v>40635.9</v>
      </c>
      <c r="N1501" t="s">
        <v>524</v>
      </c>
      <c r="O1501">
        <v>3</v>
      </c>
      <c r="P1501">
        <v>0</v>
      </c>
      <c r="Q1501">
        <v>0.05</v>
      </c>
      <c r="R1501" t="s">
        <v>0</v>
      </c>
      <c r="S1501">
        <v>1039</v>
      </c>
      <c r="T1501">
        <v>0</v>
      </c>
      <c r="U1501">
        <v>1145.55</v>
      </c>
      <c r="V1501" s="52">
        <v>0</v>
      </c>
      <c r="W1501">
        <v>21.45</v>
      </c>
      <c r="X1501">
        <v>10276</v>
      </c>
      <c r="Y1501">
        <v>10609.69</v>
      </c>
    </row>
    <row r="1502" spans="1:25" x14ac:dyDescent="0.3">
      <c r="A1502" t="s">
        <v>21</v>
      </c>
      <c r="B1502">
        <v>3</v>
      </c>
      <c r="C1502">
        <v>25</v>
      </c>
      <c r="D1502">
        <v>0.05</v>
      </c>
      <c r="E1502" t="s">
        <v>0</v>
      </c>
      <c r="F1502">
        <v>40975.54</v>
      </c>
      <c r="G1502">
        <v>0</v>
      </c>
      <c r="H1502">
        <v>2682.3</v>
      </c>
      <c r="I1502" s="52">
        <v>0</v>
      </c>
      <c r="J1502" s="59">
        <f>IF(Model_Time!$F1502="---","---",(Model_Time!$F1502/K1502)-1)</f>
        <v>8.3581266810874855E-3</v>
      </c>
      <c r="K1502" s="20">
        <f>IF(AND(Model_Time!$B1502=0,Model_Time!$C1502=0),Model_Time!$F1502,K1501)</f>
        <v>40635.9</v>
      </c>
      <c r="N1502" t="s">
        <v>524</v>
      </c>
      <c r="O1502">
        <v>3</v>
      </c>
      <c r="P1502">
        <v>0</v>
      </c>
      <c r="Q1502">
        <v>0.1</v>
      </c>
      <c r="R1502" t="s">
        <v>4</v>
      </c>
      <c r="S1502" t="s">
        <v>3</v>
      </c>
      <c r="T1502" t="s">
        <v>3</v>
      </c>
      <c r="U1502">
        <v>1</v>
      </c>
    </row>
    <row r="1503" spans="1:25" x14ac:dyDescent="0.3">
      <c r="A1503" t="s">
        <v>21</v>
      </c>
      <c r="B1503">
        <v>3</v>
      </c>
      <c r="C1503">
        <v>25</v>
      </c>
      <c r="D1503">
        <v>0.1</v>
      </c>
      <c r="E1503" t="s">
        <v>4</v>
      </c>
      <c r="F1503" t="s">
        <v>3</v>
      </c>
      <c r="G1503" t="s">
        <v>3</v>
      </c>
      <c r="H1503">
        <v>28.13</v>
      </c>
      <c r="J1503" s="59" t="str">
        <f>IF(Model_Time!$F1503="---","---",(Model_Time!$F1503/K1503)-1)</f>
        <v>---</v>
      </c>
      <c r="K1503" s="20">
        <f>IF(AND(Model_Time!$B1503=0,Model_Time!$C1503=0),Model_Time!$F1503,K1502)</f>
        <v>40635.9</v>
      </c>
      <c r="N1503" t="s">
        <v>524</v>
      </c>
      <c r="O1503">
        <v>3</v>
      </c>
      <c r="P1503">
        <v>0</v>
      </c>
      <c r="Q1503">
        <v>0.15</v>
      </c>
      <c r="R1503" t="s">
        <v>4</v>
      </c>
      <c r="S1503" t="s">
        <v>3</v>
      </c>
      <c r="T1503" t="s">
        <v>3</v>
      </c>
      <c r="U1503">
        <v>0.63</v>
      </c>
    </row>
    <row r="1504" spans="1:25" x14ac:dyDescent="0.3">
      <c r="A1504" t="s">
        <v>21</v>
      </c>
      <c r="B1504">
        <v>3</v>
      </c>
      <c r="C1504">
        <v>25</v>
      </c>
      <c r="D1504">
        <v>0.15</v>
      </c>
      <c r="E1504" t="s">
        <v>4</v>
      </c>
      <c r="F1504" t="s">
        <v>3</v>
      </c>
      <c r="G1504" t="s">
        <v>3</v>
      </c>
      <c r="H1504">
        <v>0.63</v>
      </c>
      <c r="J1504" s="59" t="str">
        <f>IF(Model_Time!$F1504="---","---",(Model_Time!$F1504/K1504)-1)</f>
        <v>---</v>
      </c>
      <c r="K1504" s="20">
        <f>IF(AND(Model_Time!$B1504=0,Model_Time!$C1504=0),Model_Time!$F1504,K1503)</f>
        <v>40635.9</v>
      </c>
      <c r="N1504" t="s">
        <v>524</v>
      </c>
      <c r="O1504">
        <v>3</v>
      </c>
      <c r="P1504">
        <v>0</v>
      </c>
      <c r="Q1504">
        <v>0.2</v>
      </c>
      <c r="R1504" t="s">
        <v>4</v>
      </c>
      <c r="S1504" t="s">
        <v>3</v>
      </c>
      <c r="T1504" t="s">
        <v>3</v>
      </c>
      <c r="U1504">
        <v>0.71</v>
      </c>
    </row>
    <row r="1505" spans="1:25" x14ac:dyDescent="0.3">
      <c r="A1505" t="s">
        <v>21</v>
      </c>
      <c r="B1505">
        <v>3</v>
      </c>
      <c r="C1505">
        <v>25</v>
      </c>
      <c r="D1505">
        <v>0.2</v>
      </c>
      <c r="E1505" t="s">
        <v>4</v>
      </c>
      <c r="F1505" t="s">
        <v>3</v>
      </c>
      <c r="G1505" t="s">
        <v>3</v>
      </c>
      <c r="H1505">
        <v>0.31</v>
      </c>
      <c r="J1505" s="59" t="str">
        <f>IF(Model_Time!$F1505="---","---",(Model_Time!$F1505/K1505)-1)</f>
        <v>---</v>
      </c>
      <c r="K1505" s="20">
        <f>IF(AND(Model_Time!$B1505=0,Model_Time!$C1505=0),Model_Time!$F1505,K1504)</f>
        <v>40635.9</v>
      </c>
      <c r="N1505" t="s">
        <v>524</v>
      </c>
      <c r="O1505">
        <v>3</v>
      </c>
      <c r="P1505">
        <v>10</v>
      </c>
      <c r="Q1505">
        <v>0.05</v>
      </c>
      <c r="R1505" t="s">
        <v>0</v>
      </c>
      <c r="S1505">
        <v>1039</v>
      </c>
      <c r="T1505">
        <v>0</v>
      </c>
      <c r="U1505">
        <v>377.29</v>
      </c>
      <c r="V1505" s="52">
        <v>0</v>
      </c>
      <c r="W1505">
        <v>21.45</v>
      </c>
      <c r="X1505">
        <v>10276</v>
      </c>
      <c r="Y1505">
        <v>10609.69</v>
      </c>
    </row>
    <row r="1506" spans="1:25" x14ac:dyDescent="0.3">
      <c r="A1506" t="s">
        <v>21</v>
      </c>
      <c r="B1506">
        <v>3</v>
      </c>
      <c r="C1506">
        <v>50</v>
      </c>
      <c r="D1506">
        <v>0.05</v>
      </c>
      <c r="E1506" t="s">
        <v>0</v>
      </c>
      <c r="F1506">
        <v>40975.54</v>
      </c>
      <c r="G1506">
        <v>0</v>
      </c>
      <c r="H1506">
        <v>1408.76</v>
      </c>
      <c r="I1506" s="52">
        <v>0</v>
      </c>
      <c r="J1506" s="59">
        <f>IF(Model_Time!$F1506="---","---",(Model_Time!$F1506/K1506)-1)</f>
        <v>8.3581266810874855E-3</v>
      </c>
      <c r="K1506" s="20">
        <f>IF(AND(Model_Time!$B1506=0,Model_Time!$C1506=0),Model_Time!$F1506,K1505)</f>
        <v>40635.9</v>
      </c>
      <c r="N1506" t="s">
        <v>524</v>
      </c>
      <c r="O1506">
        <v>3</v>
      </c>
      <c r="P1506">
        <v>10</v>
      </c>
      <c r="Q1506">
        <v>0.1</v>
      </c>
      <c r="R1506" t="s">
        <v>4</v>
      </c>
      <c r="S1506" t="s">
        <v>3</v>
      </c>
      <c r="T1506" t="s">
        <v>3</v>
      </c>
      <c r="U1506">
        <v>0.85</v>
      </c>
    </row>
    <row r="1507" spans="1:25" x14ac:dyDescent="0.3">
      <c r="A1507" t="s">
        <v>21</v>
      </c>
      <c r="B1507">
        <v>3</v>
      </c>
      <c r="C1507">
        <v>50</v>
      </c>
      <c r="D1507">
        <v>0.1</v>
      </c>
      <c r="E1507" t="s">
        <v>4</v>
      </c>
      <c r="F1507" t="s">
        <v>3</v>
      </c>
      <c r="G1507" t="s">
        <v>3</v>
      </c>
      <c r="H1507">
        <v>23.98</v>
      </c>
      <c r="J1507" s="59" t="str">
        <f>IF(Model_Time!$F1507="---","---",(Model_Time!$F1507/K1507)-1)</f>
        <v>---</v>
      </c>
      <c r="K1507" s="20">
        <f>IF(AND(Model_Time!$B1507=0,Model_Time!$C1507=0),Model_Time!$F1507,K1506)</f>
        <v>40635.9</v>
      </c>
      <c r="N1507" t="s">
        <v>524</v>
      </c>
      <c r="O1507">
        <v>3</v>
      </c>
      <c r="P1507">
        <v>10</v>
      </c>
      <c r="Q1507">
        <v>0.15</v>
      </c>
      <c r="R1507" t="s">
        <v>4</v>
      </c>
      <c r="S1507" t="s">
        <v>3</v>
      </c>
      <c r="T1507" t="s">
        <v>3</v>
      </c>
      <c r="U1507">
        <v>0.65</v>
      </c>
    </row>
    <row r="1508" spans="1:25" x14ac:dyDescent="0.3">
      <c r="A1508" t="s">
        <v>21</v>
      </c>
      <c r="B1508">
        <v>3</v>
      </c>
      <c r="C1508">
        <v>50</v>
      </c>
      <c r="D1508">
        <v>0.15</v>
      </c>
      <c r="E1508" t="s">
        <v>4</v>
      </c>
      <c r="F1508" t="s">
        <v>3</v>
      </c>
      <c r="G1508" t="s">
        <v>3</v>
      </c>
      <c r="H1508">
        <v>0.63</v>
      </c>
      <c r="J1508" s="59" t="str">
        <f>IF(Model_Time!$F1508="---","---",(Model_Time!$F1508/K1508)-1)</f>
        <v>---</v>
      </c>
      <c r="K1508" s="20">
        <f>IF(AND(Model_Time!$B1508=0,Model_Time!$C1508=0),Model_Time!$F1508,K1507)</f>
        <v>40635.9</v>
      </c>
      <c r="N1508" t="s">
        <v>524</v>
      </c>
      <c r="O1508">
        <v>3</v>
      </c>
      <c r="P1508">
        <v>10</v>
      </c>
      <c r="Q1508">
        <v>0.2</v>
      </c>
      <c r="R1508" t="s">
        <v>4</v>
      </c>
      <c r="S1508" t="s">
        <v>3</v>
      </c>
      <c r="T1508" t="s">
        <v>3</v>
      </c>
      <c r="U1508">
        <v>0.66</v>
      </c>
    </row>
    <row r="1509" spans="1:25" x14ac:dyDescent="0.3">
      <c r="A1509" t="s">
        <v>21</v>
      </c>
      <c r="B1509">
        <v>3</v>
      </c>
      <c r="C1509">
        <v>50</v>
      </c>
      <c r="D1509">
        <v>0.2</v>
      </c>
      <c r="E1509" t="s">
        <v>4</v>
      </c>
      <c r="F1509" t="s">
        <v>3</v>
      </c>
      <c r="G1509" t="s">
        <v>3</v>
      </c>
      <c r="H1509">
        <v>0.31</v>
      </c>
      <c r="J1509" s="59" t="str">
        <f>IF(Model_Time!$F1509="---","---",(Model_Time!$F1509/K1509)-1)</f>
        <v>---</v>
      </c>
      <c r="K1509" s="20">
        <f>IF(AND(Model_Time!$B1509=0,Model_Time!$C1509=0),Model_Time!$F1509,K1508)</f>
        <v>40635.9</v>
      </c>
      <c r="N1509" t="s">
        <v>524</v>
      </c>
      <c r="O1509">
        <v>3</v>
      </c>
      <c r="P1509">
        <v>25</v>
      </c>
      <c r="Q1509">
        <v>0.05</v>
      </c>
      <c r="R1509" t="s">
        <v>0</v>
      </c>
      <c r="S1509">
        <v>1039</v>
      </c>
      <c r="T1509">
        <v>0</v>
      </c>
      <c r="U1509">
        <v>240.5</v>
      </c>
      <c r="V1509" s="52">
        <v>0</v>
      </c>
      <c r="W1509">
        <v>21.45</v>
      </c>
      <c r="X1509">
        <v>10276</v>
      </c>
      <c r="Y1509">
        <v>10609.69</v>
      </c>
    </row>
    <row r="1510" spans="1:25" x14ac:dyDescent="0.3">
      <c r="A1510" t="s">
        <v>23</v>
      </c>
      <c r="B1510">
        <v>0</v>
      </c>
      <c r="C1510">
        <v>0</v>
      </c>
      <c r="D1510">
        <v>0.05</v>
      </c>
      <c r="E1510" t="s">
        <v>0</v>
      </c>
      <c r="F1510">
        <v>61925.51</v>
      </c>
      <c r="G1510">
        <v>0</v>
      </c>
      <c r="H1510">
        <v>2664.03</v>
      </c>
      <c r="I1510" s="52">
        <v>1</v>
      </c>
      <c r="J1510" s="59">
        <f>IF(Model_Time!$F1510="---","---",(Model_Time!$F1510/K1510)-1)</f>
        <v>0</v>
      </c>
      <c r="K1510" s="20">
        <f>IF(AND(Model_Time!$B1510=0,Model_Time!$C1510=0),Model_Time!$F1510,K1509)</f>
        <v>61925.51</v>
      </c>
      <c r="N1510" t="s">
        <v>524</v>
      </c>
      <c r="O1510">
        <v>3</v>
      </c>
      <c r="P1510">
        <v>25</v>
      </c>
      <c r="Q1510">
        <v>0.1</v>
      </c>
      <c r="R1510" t="s">
        <v>4</v>
      </c>
      <c r="S1510" t="s">
        <v>3</v>
      </c>
      <c r="T1510" t="s">
        <v>3</v>
      </c>
      <c r="U1510">
        <v>0.94</v>
      </c>
    </row>
    <row r="1511" spans="1:25" x14ac:dyDescent="0.3">
      <c r="A1511" t="s">
        <v>23</v>
      </c>
      <c r="B1511">
        <v>0</v>
      </c>
      <c r="C1511">
        <v>0</v>
      </c>
      <c r="D1511">
        <v>0.1</v>
      </c>
      <c r="E1511" t="s">
        <v>0</v>
      </c>
      <c r="F1511">
        <v>61925.51</v>
      </c>
      <c r="G1511">
        <v>0</v>
      </c>
      <c r="H1511">
        <v>2999.57</v>
      </c>
      <c r="I1511" s="52">
        <v>1</v>
      </c>
      <c r="J1511" s="59">
        <f>IF(Model_Time!$F1511="---","---",(Model_Time!$F1511/K1511)-1)</f>
        <v>0</v>
      </c>
      <c r="K1511" s="20">
        <f>IF(AND(Model_Time!$B1511=0,Model_Time!$C1511=0),Model_Time!$F1511,K1510)</f>
        <v>61925.51</v>
      </c>
      <c r="N1511" t="s">
        <v>524</v>
      </c>
      <c r="O1511">
        <v>3</v>
      </c>
      <c r="P1511">
        <v>25</v>
      </c>
      <c r="Q1511">
        <v>0.15</v>
      </c>
      <c r="R1511" t="s">
        <v>4</v>
      </c>
      <c r="S1511" t="s">
        <v>3</v>
      </c>
      <c r="T1511" t="s">
        <v>3</v>
      </c>
      <c r="U1511">
        <v>0.82</v>
      </c>
    </row>
    <row r="1512" spans="1:25" x14ac:dyDescent="0.3">
      <c r="A1512" t="s">
        <v>23</v>
      </c>
      <c r="B1512">
        <v>0</v>
      </c>
      <c r="C1512">
        <v>0</v>
      </c>
      <c r="D1512">
        <v>0.15</v>
      </c>
      <c r="E1512" t="s">
        <v>1</v>
      </c>
      <c r="F1512">
        <v>61925.51</v>
      </c>
      <c r="G1512">
        <v>0.12</v>
      </c>
      <c r="H1512">
        <v>3602.79</v>
      </c>
      <c r="I1512" s="52">
        <v>1</v>
      </c>
      <c r="J1512" s="59">
        <f>IF(Model_Time!$F1512="---","---",(Model_Time!$F1512/K1512)-1)</f>
        <v>0</v>
      </c>
      <c r="K1512" s="20">
        <f>IF(AND(Model_Time!$B1512=0,Model_Time!$C1512=0),Model_Time!$F1512,K1511)</f>
        <v>61925.51</v>
      </c>
      <c r="N1512" t="s">
        <v>524</v>
      </c>
      <c r="O1512">
        <v>3</v>
      </c>
      <c r="P1512">
        <v>25</v>
      </c>
      <c r="Q1512">
        <v>0.2</v>
      </c>
      <c r="R1512" t="s">
        <v>4</v>
      </c>
      <c r="S1512" t="s">
        <v>3</v>
      </c>
      <c r="T1512" t="s">
        <v>3</v>
      </c>
      <c r="U1512">
        <v>0.85</v>
      </c>
    </row>
    <row r="1513" spans="1:25" x14ac:dyDescent="0.3">
      <c r="A1513" t="s">
        <v>23</v>
      </c>
      <c r="B1513">
        <v>0</v>
      </c>
      <c r="C1513">
        <v>0</v>
      </c>
      <c r="D1513">
        <v>0.2</v>
      </c>
      <c r="E1513" t="s">
        <v>0</v>
      </c>
      <c r="F1513">
        <v>61925.51</v>
      </c>
      <c r="G1513">
        <v>0</v>
      </c>
      <c r="H1513">
        <v>3019.42</v>
      </c>
      <c r="I1513" s="52">
        <v>1</v>
      </c>
      <c r="J1513" s="59">
        <f>IF(Model_Time!$F1513="---","---",(Model_Time!$F1513/K1513)-1)</f>
        <v>0</v>
      </c>
      <c r="K1513" s="20">
        <f>IF(AND(Model_Time!$B1513=0,Model_Time!$C1513=0),Model_Time!$F1513,K1512)</f>
        <v>61925.51</v>
      </c>
      <c r="N1513" t="s">
        <v>524</v>
      </c>
      <c r="O1513">
        <v>3</v>
      </c>
      <c r="P1513">
        <v>50</v>
      </c>
      <c r="Q1513">
        <v>0.05</v>
      </c>
      <c r="R1513" t="s">
        <v>0</v>
      </c>
      <c r="S1513">
        <v>1039</v>
      </c>
      <c r="T1513">
        <v>0</v>
      </c>
      <c r="U1513">
        <v>572.13</v>
      </c>
      <c r="V1513" s="52">
        <v>0</v>
      </c>
      <c r="W1513">
        <v>21.45</v>
      </c>
      <c r="X1513">
        <v>10276</v>
      </c>
      <c r="Y1513">
        <v>10609.69</v>
      </c>
    </row>
    <row r="1514" spans="1:25" x14ac:dyDescent="0.3">
      <c r="A1514" t="s">
        <v>23</v>
      </c>
      <c r="B1514">
        <v>1</v>
      </c>
      <c r="C1514">
        <v>5</v>
      </c>
      <c r="D1514">
        <v>0.05</v>
      </c>
      <c r="E1514" t="s">
        <v>1</v>
      </c>
      <c r="F1514">
        <v>63245.9</v>
      </c>
      <c r="G1514">
        <v>2.19</v>
      </c>
      <c r="H1514">
        <v>3610.35</v>
      </c>
      <c r="I1514" s="52">
        <v>0.97199999999999998</v>
      </c>
      <c r="J1514" s="59">
        <f>IF(Model_Time!$F1514="---","---",(Model_Time!$F1514/K1514)-1)</f>
        <v>2.1322230531488628E-2</v>
      </c>
      <c r="K1514" s="20">
        <f>IF(AND(Model_Time!$B1514=0,Model_Time!$C1514=0),Model_Time!$F1514,K1513)</f>
        <v>61925.51</v>
      </c>
      <c r="N1514" t="s">
        <v>524</v>
      </c>
      <c r="O1514">
        <v>3</v>
      </c>
      <c r="P1514">
        <v>50</v>
      </c>
      <c r="Q1514">
        <v>0.1</v>
      </c>
      <c r="R1514" t="s">
        <v>4</v>
      </c>
      <c r="S1514" t="s">
        <v>3</v>
      </c>
      <c r="T1514" t="s">
        <v>3</v>
      </c>
      <c r="U1514">
        <v>0.85</v>
      </c>
    </row>
    <row r="1515" spans="1:25" x14ac:dyDescent="0.3">
      <c r="A1515" t="s">
        <v>23</v>
      </c>
      <c r="B1515">
        <v>1</v>
      </c>
      <c r="C1515">
        <v>5</v>
      </c>
      <c r="D1515">
        <v>0.1</v>
      </c>
      <c r="E1515" t="s">
        <v>1</v>
      </c>
      <c r="F1515">
        <v>64641.72</v>
      </c>
      <c r="G1515">
        <v>3.97</v>
      </c>
      <c r="H1515">
        <v>3601.55</v>
      </c>
      <c r="I1515" s="52">
        <v>0.96799999999999997</v>
      </c>
      <c r="J1515" s="59">
        <f>IF(Model_Time!$F1515="---","---",(Model_Time!$F1515/K1515)-1)</f>
        <v>4.3862537426013981E-2</v>
      </c>
      <c r="K1515" s="20">
        <f>IF(AND(Model_Time!$B1515=0,Model_Time!$C1515=0),Model_Time!$F1515,K1514)</f>
        <v>61925.51</v>
      </c>
      <c r="N1515" t="s">
        <v>524</v>
      </c>
      <c r="O1515">
        <v>3</v>
      </c>
      <c r="P1515">
        <v>50</v>
      </c>
      <c r="Q1515">
        <v>0.15</v>
      </c>
      <c r="R1515" t="s">
        <v>4</v>
      </c>
      <c r="S1515" t="s">
        <v>3</v>
      </c>
      <c r="T1515" t="s">
        <v>3</v>
      </c>
      <c r="U1515">
        <v>0.67</v>
      </c>
    </row>
    <row r="1516" spans="1:25" x14ac:dyDescent="0.3">
      <c r="A1516" t="s">
        <v>23</v>
      </c>
      <c r="B1516">
        <v>1</v>
      </c>
      <c r="C1516">
        <v>5</v>
      </c>
      <c r="D1516">
        <v>0.15</v>
      </c>
      <c r="E1516" t="s">
        <v>1</v>
      </c>
      <c r="F1516">
        <v>63604.5</v>
      </c>
      <c r="G1516">
        <v>2.14</v>
      </c>
      <c r="H1516">
        <v>3602.2</v>
      </c>
      <c r="I1516" s="52">
        <v>0.96099999999999997</v>
      </c>
      <c r="J1516" s="59">
        <f>IF(Model_Time!$F1516="---","---",(Model_Time!$F1516/K1516)-1)</f>
        <v>2.7113058899312925E-2</v>
      </c>
      <c r="K1516" s="20">
        <f>IF(AND(Model_Time!$B1516=0,Model_Time!$C1516=0),Model_Time!$F1516,K1515)</f>
        <v>61925.51</v>
      </c>
      <c r="N1516" t="s">
        <v>524</v>
      </c>
      <c r="O1516">
        <v>3</v>
      </c>
      <c r="P1516">
        <v>50</v>
      </c>
      <c r="Q1516">
        <v>0.2</v>
      </c>
      <c r="R1516" t="s">
        <v>4</v>
      </c>
      <c r="S1516" t="s">
        <v>3</v>
      </c>
      <c r="T1516" t="s">
        <v>3</v>
      </c>
      <c r="U1516">
        <v>0.65</v>
      </c>
    </row>
    <row r="1517" spans="1:25" x14ac:dyDescent="0.3">
      <c r="A1517" t="s">
        <v>23</v>
      </c>
      <c r="B1517">
        <v>1</v>
      </c>
      <c r="C1517">
        <v>5</v>
      </c>
      <c r="D1517">
        <v>0.2</v>
      </c>
      <c r="E1517" t="s">
        <v>1</v>
      </c>
      <c r="F1517">
        <v>64561.9</v>
      </c>
      <c r="G1517">
        <v>3.42</v>
      </c>
      <c r="H1517">
        <v>3601.65</v>
      </c>
      <c r="I1517" s="52">
        <v>1</v>
      </c>
      <c r="J1517" s="59">
        <f>IF(Model_Time!$F1517="---","---",(Model_Time!$F1517/K1517)-1)</f>
        <v>4.2573569438507652E-2</v>
      </c>
      <c r="K1517" s="20">
        <f>IF(AND(Model_Time!$B1517=0,Model_Time!$C1517=0),Model_Time!$F1517,K1516)</f>
        <v>61925.51</v>
      </c>
      <c r="N1517" t="s">
        <v>521</v>
      </c>
      <c r="O1517">
        <v>0</v>
      </c>
      <c r="P1517">
        <v>0</v>
      </c>
      <c r="Q1517">
        <v>0.05</v>
      </c>
      <c r="R1517" t="s">
        <v>0</v>
      </c>
      <c r="S1517">
        <v>740</v>
      </c>
      <c r="T1517">
        <v>0</v>
      </c>
      <c r="U1517">
        <v>87.26</v>
      </c>
      <c r="V1517" s="52">
        <v>0.48399999999999999</v>
      </c>
      <c r="W1517">
        <v>-10000</v>
      </c>
      <c r="X1517">
        <v>12126</v>
      </c>
      <c r="Y1517">
        <v>-10000</v>
      </c>
    </row>
    <row r="1518" spans="1:25" x14ac:dyDescent="0.3">
      <c r="A1518" t="s">
        <v>23</v>
      </c>
      <c r="B1518">
        <v>1</v>
      </c>
      <c r="C1518">
        <v>10</v>
      </c>
      <c r="D1518">
        <v>0.05</v>
      </c>
      <c r="E1518" t="s">
        <v>1</v>
      </c>
      <c r="F1518">
        <v>62808.52</v>
      </c>
      <c r="G1518">
        <v>1.4</v>
      </c>
      <c r="H1518">
        <v>3602.99</v>
      </c>
      <c r="I1518" s="52">
        <v>0.154</v>
      </c>
      <c r="J1518" s="59">
        <f>IF(Model_Time!$F1518="---","---",(Model_Time!$F1518/K1518)-1)</f>
        <v>1.4259228547330416E-2</v>
      </c>
      <c r="K1518" s="20">
        <f>IF(AND(Model_Time!$B1518=0,Model_Time!$C1518=0),Model_Time!$F1518,K1517)</f>
        <v>61925.51</v>
      </c>
      <c r="N1518" t="s">
        <v>521</v>
      </c>
      <c r="O1518">
        <v>0</v>
      </c>
      <c r="P1518">
        <v>0</v>
      </c>
      <c r="Q1518">
        <v>0.1</v>
      </c>
      <c r="R1518" t="s">
        <v>0</v>
      </c>
      <c r="S1518">
        <v>740</v>
      </c>
      <c r="T1518">
        <v>0</v>
      </c>
      <c r="U1518">
        <v>84.35</v>
      </c>
      <c r="V1518" s="52">
        <v>0.999</v>
      </c>
      <c r="W1518">
        <v>-10000</v>
      </c>
      <c r="X1518">
        <v>12126</v>
      </c>
      <c r="Y1518">
        <v>-10000</v>
      </c>
    </row>
    <row r="1519" spans="1:25" x14ac:dyDescent="0.3">
      <c r="A1519" t="s">
        <v>23</v>
      </c>
      <c r="B1519">
        <v>1</v>
      </c>
      <c r="C1519">
        <v>10</v>
      </c>
      <c r="D1519">
        <v>0.1</v>
      </c>
      <c r="E1519" t="s">
        <v>1</v>
      </c>
      <c r="F1519">
        <v>64439.19</v>
      </c>
      <c r="G1519">
        <v>3.59</v>
      </c>
      <c r="H1519">
        <v>3602.56</v>
      </c>
      <c r="I1519" s="52">
        <v>0.126</v>
      </c>
      <c r="J1519" s="59">
        <f>IF(Model_Time!$F1519="---","---",(Model_Time!$F1519/K1519)-1)</f>
        <v>4.0591995124464875E-2</v>
      </c>
      <c r="K1519" s="20">
        <f>IF(AND(Model_Time!$B1519=0,Model_Time!$C1519=0),Model_Time!$F1519,K1518)</f>
        <v>61925.51</v>
      </c>
      <c r="N1519" t="s">
        <v>521</v>
      </c>
      <c r="O1519">
        <v>0</v>
      </c>
      <c r="P1519">
        <v>0</v>
      </c>
      <c r="Q1519">
        <v>0.15</v>
      </c>
      <c r="R1519" t="s">
        <v>0</v>
      </c>
      <c r="S1519">
        <v>740</v>
      </c>
      <c r="T1519">
        <v>0</v>
      </c>
      <c r="U1519">
        <v>87.5</v>
      </c>
      <c r="V1519" s="52">
        <v>1</v>
      </c>
      <c r="W1519">
        <v>-10000</v>
      </c>
      <c r="X1519">
        <v>12126</v>
      </c>
      <c r="Y1519">
        <v>-10000</v>
      </c>
    </row>
    <row r="1520" spans="1:25" x14ac:dyDescent="0.3">
      <c r="A1520" t="s">
        <v>23</v>
      </c>
      <c r="B1520">
        <v>1</v>
      </c>
      <c r="C1520">
        <v>10</v>
      </c>
      <c r="D1520">
        <v>0.15</v>
      </c>
      <c r="E1520" t="s">
        <v>1</v>
      </c>
      <c r="F1520">
        <v>64602.15</v>
      </c>
      <c r="G1520">
        <v>3.51</v>
      </c>
      <c r="H1520">
        <v>3602.97</v>
      </c>
      <c r="I1520" s="52">
        <v>0.96199999999999997</v>
      </c>
      <c r="J1520" s="59">
        <f>IF(Model_Time!$F1520="---","---",(Model_Time!$F1520/K1520)-1)</f>
        <v>4.3223543899759465E-2</v>
      </c>
      <c r="K1520" s="20">
        <f>IF(AND(Model_Time!$B1520=0,Model_Time!$C1520=0),Model_Time!$F1520,K1519)</f>
        <v>61925.51</v>
      </c>
      <c r="N1520" t="s">
        <v>521</v>
      </c>
      <c r="O1520">
        <v>0</v>
      </c>
      <c r="P1520">
        <v>0</v>
      </c>
      <c r="Q1520">
        <v>0.2</v>
      </c>
      <c r="R1520" t="s">
        <v>0</v>
      </c>
      <c r="S1520">
        <v>740</v>
      </c>
      <c r="T1520">
        <v>0</v>
      </c>
      <c r="U1520">
        <v>87.12</v>
      </c>
      <c r="V1520" s="52">
        <v>1</v>
      </c>
      <c r="W1520">
        <v>-10000</v>
      </c>
      <c r="X1520">
        <v>12126</v>
      </c>
      <c r="Y1520">
        <v>-10000</v>
      </c>
    </row>
    <row r="1521" spans="1:25" x14ac:dyDescent="0.3">
      <c r="A1521" t="s">
        <v>23</v>
      </c>
      <c r="B1521">
        <v>1</v>
      </c>
      <c r="C1521">
        <v>10</v>
      </c>
      <c r="D1521">
        <v>0.2</v>
      </c>
      <c r="E1521" t="s">
        <v>1</v>
      </c>
      <c r="F1521">
        <v>64023.55</v>
      </c>
      <c r="G1521">
        <v>2.23</v>
      </c>
      <c r="H1521">
        <v>3602.57</v>
      </c>
      <c r="I1521" s="52">
        <v>1</v>
      </c>
      <c r="J1521" s="59">
        <f>IF(Model_Time!$F1521="---","---",(Model_Time!$F1521/K1521)-1)</f>
        <v>3.3880060091551867E-2</v>
      </c>
      <c r="K1521" s="20">
        <f>IF(AND(Model_Time!$B1521=0,Model_Time!$C1521=0),Model_Time!$F1521,K1520)</f>
        <v>61925.51</v>
      </c>
      <c r="N1521" t="s">
        <v>521</v>
      </c>
      <c r="O1521">
        <v>1</v>
      </c>
      <c r="P1521">
        <v>5</v>
      </c>
      <c r="Q1521">
        <v>0.05</v>
      </c>
      <c r="R1521" t="s">
        <v>0</v>
      </c>
      <c r="S1521">
        <v>740</v>
      </c>
      <c r="T1521">
        <v>0</v>
      </c>
      <c r="U1521">
        <v>357.52</v>
      </c>
      <c r="V1521" s="52">
        <v>0.48399999999999999</v>
      </c>
      <c r="W1521">
        <v>-10000</v>
      </c>
      <c r="X1521">
        <v>12273</v>
      </c>
      <c r="Y1521">
        <v>-10000</v>
      </c>
    </row>
    <row r="1522" spans="1:25" x14ac:dyDescent="0.3">
      <c r="A1522" t="s">
        <v>23</v>
      </c>
      <c r="B1522">
        <v>1</v>
      </c>
      <c r="C1522">
        <v>25</v>
      </c>
      <c r="D1522">
        <v>0.05</v>
      </c>
      <c r="E1522" t="s">
        <v>1</v>
      </c>
      <c r="F1522">
        <v>64685.82</v>
      </c>
      <c r="G1522">
        <v>4.26</v>
      </c>
      <c r="H1522">
        <v>3601.54</v>
      </c>
      <c r="I1522" s="52">
        <v>0</v>
      </c>
      <c r="J1522" s="59">
        <f>IF(Model_Time!$F1522="---","---",(Model_Time!$F1522/K1522)-1)</f>
        <v>4.45746833574725E-2</v>
      </c>
      <c r="K1522" s="20">
        <f>IF(AND(Model_Time!$B1522=0,Model_Time!$C1522=0),Model_Time!$F1522,K1521)</f>
        <v>61925.51</v>
      </c>
      <c r="N1522" t="s">
        <v>521</v>
      </c>
      <c r="O1522">
        <v>1</v>
      </c>
      <c r="P1522">
        <v>5</v>
      </c>
      <c r="Q1522">
        <v>0.1</v>
      </c>
      <c r="R1522" t="s">
        <v>0</v>
      </c>
      <c r="S1522">
        <v>740</v>
      </c>
      <c r="T1522">
        <v>0</v>
      </c>
      <c r="U1522">
        <v>630.62</v>
      </c>
      <c r="V1522" s="52">
        <v>0.999</v>
      </c>
      <c r="W1522">
        <v>46.71</v>
      </c>
      <c r="X1522">
        <v>12473</v>
      </c>
      <c r="Y1522">
        <v>13163.5</v>
      </c>
    </row>
    <row r="1523" spans="1:25" x14ac:dyDescent="0.3">
      <c r="A1523" t="s">
        <v>23</v>
      </c>
      <c r="B1523">
        <v>1</v>
      </c>
      <c r="C1523">
        <v>25</v>
      </c>
      <c r="D1523">
        <v>0.1</v>
      </c>
      <c r="E1523" t="s">
        <v>1</v>
      </c>
      <c r="F1523">
        <v>68960.09</v>
      </c>
      <c r="G1523">
        <v>9.92</v>
      </c>
      <c r="H1523">
        <v>3602.21</v>
      </c>
      <c r="I1523" s="52">
        <v>0</v>
      </c>
      <c r="J1523" s="59">
        <f>IF(Model_Time!$F1523="---","---",(Model_Time!$F1523/K1523)-1)</f>
        <v>0.11359744958095619</v>
      </c>
      <c r="K1523" s="20">
        <f>IF(AND(Model_Time!$B1523=0,Model_Time!$C1523=0),Model_Time!$F1523,K1522)</f>
        <v>61925.51</v>
      </c>
      <c r="N1523" t="s">
        <v>521</v>
      </c>
      <c r="O1523">
        <v>1</v>
      </c>
      <c r="P1523">
        <v>5</v>
      </c>
      <c r="Q1523">
        <v>0.15</v>
      </c>
      <c r="R1523" t="s">
        <v>0</v>
      </c>
      <c r="S1523">
        <v>740</v>
      </c>
      <c r="T1523">
        <v>0</v>
      </c>
      <c r="U1523">
        <v>101.51</v>
      </c>
      <c r="V1523" s="52">
        <v>0.98299999999999998</v>
      </c>
      <c r="W1523">
        <v>-10000</v>
      </c>
      <c r="X1523">
        <v>12666</v>
      </c>
      <c r="Y1523">
        <v>-10000</v>
      </c>
    </row>
    <row r="1524" spans="1:25" x14ac:dyDescent="0.3">
      <c r="A1524" t="s">
        <v>23</v>
      </c>
      <c r="B1524">
        <v>1</v>
      </c>
      <c r="C1524">
        <v>25</v>
      </c>
      <c r="D1524">
        <v>0.15</v>
      </c>
      <c r="E1524" t="s">
        <v>1</v>
      </c>
      <c r="F1524">
        <v>80174.7</v>
      </c>
      <c r="G1524">
        <v>22.25</v>
      </c>
      <c r="H1524">
        <v>3607.32</v>
      </c>
      <c r="I1524" s="52">
        <v>0.70799999999999996</v>
      </c>
      <c r="J1524" s="59">
        <f>IF(Model_Time!$F1524="---","---",(Model_Time!$F1524/K1524)-1)</f>
        <v>0.29469583698220636</v>
      </c>
      <c r="K1524" s="20">
        <f>IF(AND(Model_Time!$B1524=0,Model_Time!$C1524=0),Model_Time!$F1524,K1523)</f>
        <v>61925.51</v>
      </c>
      <c r="N1524" t="s">
        <v>521</v>
      </c>
      <c r="O1524">
        <v>1</v>
      </c>
      <c r="P1524">
        <v>5</v>
      </c>
      <c r="Q1524">
        <v>0.2</v>
      </c>
      <c r="R1524" t="s">
        <v>0</v>
      </c>
      <c r="S1524">
        <v>740</v>
      </c>
      <c r="T1524">
        <v>0</v>
      </c>
      <c r="U1524">
        <v>168.93</v>
      </c>
      <c r="V1524" s="52">
        <v>0.999</v>
      </c>
      <c r="W1524">
        <v>-10000</v>
      </c>
      <c r="X1524">
        <v>12295</v>
      </c>
      <c r="Y1524">
        <v>-10000</v>
      </c>
    </row>
    <row r="1525" spans="1:25" x14ac:dyDescent="0.3">
      <c r="A1525" t="s">
        <v>23</v>
      </c>
      <c r="B1525">
        <v>1</v>
      </c>
      <c r="C1525">
        <v>25</v>
      </c>
      <c r="D1525">
        <v>0.2</v>
      </c>
      <c r="E1525" t="s">
        <v>1</v>
      </c>
      <c r="F1525">
        <v>76386.759999999995</v>
      </c>
      <c r="G1525">
        <v>18.100000000000001</v>
      </c>
      <c r="H1525">
        <v>3602.93</v>
      </c>
      <c r="I1525" s="52">
        <v>0.95099999999999996</v>
      </c>
      <c r="J1525" s="59">
        <f>IF(Model_Time!$F1525="---","---",(Model_Time!$F1525/K1525)-1)</f>
        <v>0.23352653857836603</v>
      </c>
      <c r="K1525" s="20">
        <f>IF(AND(Model_Time!$B1525=0,Model_Time!$C1525=0),Model_Time!$F1525,K1524)</f>
        <v>61925.51</v>
      </c>
      <c r="N1525" t="s">
        <v>521</v>
      </c>
      <c r="O1525">
        <v>1</v>
      </c>
      <c r="P1525">
        <v>10</v>
      </c>
      <c r="Q1525">
        <v>0.05</v>
      </c>
      <c r="R1525" t="s">
        <v>0</v>
      </c>
      <c r="S1525">
        <v>740</v>
      </c>
      <c r="T1525">
        <v>0</v>
      </c>
      <c r="U1525">
        <v>304.85000000000002</v>
      </c>
      <c r="V1525" s="52">
        <v>0.48399999999999999</v>
      </c>
      <c r="W1525">
        <v>-10000</v>
      </c>
      <c r="X1525">
        <v>12273</v>
      </c>
      <c r="Y1525">
        <v>-10000</v>
      </c>
    </row>
    <row r="1526" spans="1:25" x14ac:dyDescent="0.3">
      <c r="A1526" t="s">
        <v>23</v>
      </c>
      <c r="B1526">
        <v>1</v>
      </c>
      <c r="C1526">
        <v>50</v>
      </c>
      <c r="D1526">
        <v>0.05</v>
      </c>
      <c r="E1526" t="s">
        <v>1</v>
      </c>
      <c r="F1526">
        <v>65283.61</v>
      </c>
      <c r="G1526">
        <v>5.0999999999999996</v>
      </c>
      <c r="H1526">
        <v>3608.96</v>
      </c>
      <c r="I1526" s="52">
        <v>0</v>
      </c>
      <c r="J1526" s="59">
        <f>IF(Model_Time!$F1526="---","---",(Model_Time!$F1526/K1526)-1)</f>
        <v>5.4228055610684445E-2</v>
      </c>
      <c r="K1526" s="20">
        <f>IF(AND(Model_Time!$B1526=0,Model_Time!$C1526=0),Model_Time!$F1526,K1525)</f>
        <v>61925.51</v>
      </c>
      <c r="N1526" t="s">
        <v>521</v>
      </c>
      <c r="O1526">
        <v>1</v>
      </c>
      <c r="P1526">
        <v>10</v>
      </c>
      <c r="Q1526">
        <v>0.1</v>
      </c>
      <c r="R1526" t="s">
        <v>0</v>
      </c>
      <c r="S1526">
        <v>740</v>
      </c>
      <c r="T1526">
        <v>0</v>
      </c>
      <c r="U1526">
        <v>635.44000000000005</v>
      </c>
      <c r="V1526" s="52">
        <v>0.999</v>
      </c>
      <c r="W1526">
        <v>46.71</v>
      </c>
      <c r="X1526">
        <v>12473</v>
      </c>
      <c r="Y1526">
        <v>13163.5</v>
      </c>
    </row>
    <row r="1527" spans="1:25" x14ac:dyDescent="0.3">
      <c r="A1527" t="s">
        <v>23</v>
      </c>
      <c r="B1527">
        <v>1</v>
      </c>
      <c r="C1527">
        <v>50</v>
      </c>
      <c r="D1527">
        <v>0.1</v>
      </c>
      <c r="E1527" t="s">
        <v>1</v>
      </c>
      <c r="F1527">
        <v>69328.66</v>
      </c>
      <c r="G1527">
        <v>10.38</v>
      </c>
      <c r="H1527">
        <v>3603.24</v>
      </c>
      <c r="I1527" s="52">
        <v>0</v>
      </c>
      <c r="J1527" s="59">
        <f>IF(Model_Time!$F1527="---","---",(Model_Time!$F1527/K1527)-1)</f>
        <v>0.1195492778339653</v>
      </c>
      <c r="K1527" s="20">
        <f>IF(AND(Model_Time!$B1527=0,Model_Time!$C1527=0),Model_Time!$F1527,K1526)</f>
        <v>61925.51</v>
      </c>
      <c r="N1527" t="s">
        <v>521</v>
      </c>
      <c r="O1527">
        <v>1</v>
      </c>
      <c r="P1527">
        <v>10</v>
      </c>
      <c r="Q1527">
        <v>0.15</v>
      </c>
      <c r="R1527" t="s">
        <v>0</v>
      </c>
      <c r="S1527">
        <v>740</v>
      </c>
      <c r="T1527">
        <v>0</v>
      </c>
      <c r="U1527">
        <v>101.29</v>
      </c>
      <c r="V1527" s="52">
        <v>0.98299999999999998</v>
      </c>
      <c r="W1527">
        <v>-10000</v>
      </c>
      <c r="X1527">
        <v>12666</v>
      </c>
      <c r="Y1527">
        <v>-10000</v>
      </c>
    </row>
    <row r="1528" spans="1:25" x14ac:dyDescent="0.3">
      <c r="A1528" t="s">
        <v>23</v>
      </c>
      <c r="B1528">
        <v>1</v>
      </c>
      <c r="C1528">
        <v>50</v>
      </c>
      <c r="D1528">
        <v>0.15</v>
      </c>
      <c r="E1528" t="s">
        <v>1</v>
      </c>
      <c r="F1528">
        <v>67753.070000000007</v>
      </c>
      <c r="G1528">
        <v>7.88</v>
      </c>
      <c r="H1528">
        <v>3603.42</v>
      </c>
      <c r="I1528" s="52">
        <v>0</v>
      </c>
      <c r="J1528" s="59">
        <f>IF(Model_Time!$F1528="---","---",(Model_Time!$F1528/K1528)-1)</f>
        <v>9.4105966991632428E-2</v>
      </c>
      <c r="K1528" s="20">
        <f>IF(AND(Model_Time!$B1528=0,Model_Time!$C1528=0),Model_Time!$F1528,K1527)</f>
        <v>61925.51</v>
      </c>
      <c r="N1528" t="s">
        <v>521</v>
      </c>
      <c r="O1528">
        <v>1</v>
      </c>
      <c r="P1528">
        <v>10</v>
      </c>
      <c r="Q1528">
        <v>0.2</v>
      </c>
      <c r="R1528" t="s">
        <v>0</v>
      </c>
      <c r="S1528">
        <v>740</v>
      </c>
      <c r="T1528">
        <v>0</v>
      </c>
      <c r="U1528">
        <v>171.22</v>
      </c>
      <c r="V1528" s="52">
        <v>0.999</v>
      </c>
      <c r="W1528">
        <v>-10000</v>
      </c>
      <c r="X1528">
        <v>12295</v>
      </c>
      <c r="Y1528">
        <v>-10000</v>
      </c>
    </row>
    <row r="1529" spans="1:25" x14ac:dyDescent="0.3">
      <c r="A1529" t="s">
        <v>23</v>
      </c>
      <c r="B1529">
        <v>1</v>
      </c>
      <c r="C1529">
        <v>50</v>
      </c>
      <c r="D1529">
        <v>0.2</v>
      </c>
      <c r="E1529" t="s">
        <v>1</v>
      </c>
      <c r="F1529">
        <v>75553.070000000007</v>
      </c>
      <c r="G1529">
        <v>17.010000000000002</v>
      </c>
      <c r="H1529">
        <v>3604.53</v>
      </c>
      <c r="I1529" s="52">
        <v>0</v>
      </c>
      <c r="J1529" s="59">
        <f>IF(Model_Time!$F1529="---","---",(Model_Time!$F1529/K1529)-1)</f>
        <v>0.22006375078703444</v>
      </c>
      <c r="K1529" s="20">
        <f>IF(AND(Model_Time!$B1529=0,Model_Time!$C1529=0),Model_Time!$F1529,K1528)</f>
        <v>61925.51</v>
      </c>
      <c r="N1529" t="s">
        <v>521</v>
      </c>
      <c r="O1529">
        <v>1</v>
      </c>
      <c r="P1529">
        <v>25</v>
      </c>
      <c r="Q1529">
        <v>0.05</v>
      </c>
      <c r="R1529" t="s">
        <v>0</v>
      </c>
      <c r="S1529">
        <v>740</v>
      </c>
      <c r="T1529">
        <v>0</v>
      </c>
      <c r="U1529">
        <v>377.03</v>
      </c>
      <c r="V1529" s="52">
        <v>0</v>
      </c>
      <c r="W1529">
        <v>24.22</v>
      </c>
      <c r="X1529">
        <v>12473</v>
      </c>
      <c r="Y1529">
        <v>12850.14</v>
      </c>
    </row>
    <row r="1530" spans="1:25" x14ac:dyDescent="0.3">
      <c r="A1530" t="s">
        <v>23</v>
      </c>
      <c r="B1530">
        <v>2</v>
      </c>
      <c r="C1530">
        <v>5</v>
      </c>
      <c r="D1530">
        <v>0.05</v>
      </c>
      <c r="E1530" t="s">
        <v>1</v>
      </c>
      <c r="F1530">
        <v>62237.66</v>
      </c>
      <c r="G1530">
        <v>0.44</v>
      </c>
      <c r="H1530">
        <v>3600.62</v>
      </c>
      <c r="I1530" s="52">
        <v>0.88</v>
      </c>
      <c r="J1530" s="59">
        <f>IF(Model_Time!$F1530="---","---",(Model_Time!$F1530/K1530)-1)</f>
        <v>5.0407336168891703E-3</v>
      </c>
      <c r="K1530" s="20">
        <f>IF(AND(Model_Time!$B1530=0,Model_Time!$C1530=0),Model_Time!$F1530,K1529)</f>
        <v>61925.51</v>
      </c>
      <c r="N1530" t="s">
        <v>521</v>
      </c>
      <c r="O1530">
        <v>1</v>
      </c>
      <c r="P1530">
        <v>25</v>
      </c>
      <c r="Q1530">
        <v>0.1</v>
      </c>
      <c r="R1530" t="s">
        <v>0</v>
      </c>
      <c r="S1530">
        <v>748</v>
      </c>
      <c r="T1530">
        <v>0</v>
      </c>
      <c r="U1530">
        <v>383.27</v>
      </c>
      <c r="V1530" s="52">
        <v>0</v>
      </c>
      <c r="W1530">
        <v>47.99</v>
      </c>
      <c r="X1530">
        <v>12399</v>
      </c>
      <c r="Y1530">
        <v>13164.85</v>
      </c>
    </row>
    <row r="1531" spans="1:25" x14ac:dyDescent="0.3">
      <c r="A1531" t="s">
        <v>23</v>
      </c>
      <c r="B1531">
        <v>2</v>
      </c>
      <c r="C1531">
        <v>5</v>
      </c>
      <c r="D1531">
        <v>0.1</v>
      </c>
      <c r="E1531" t="s">
        <v>1</v>
      </c>
      <c r="F1531">
        <v>66416.41</v>
      </c>
      <c r="G1531">
        <v>6.65</v>
      </c>
      <c r="H1531">
        <v>3603.1</v>
      </c>
      <c r="I1531" s="52">
        <v>0.99299999999999999</v>
      </c>
      <c r="J1531" s="59">
        <f>IF(Model_Time!$F1531="---","---",(Model_Time!$F1531/K1531)-1)</f>
        <v>7.2521001441893773E-2</v>
      </c>
      <c r="K1531" s="20">
        <f>IF(AND(Model_Time!$B1531=0,Model_Time!$C1531=0),Model_Time!$F1531,K1530)</f>
        <v>61925.51</v>
      </c>
      <c r="N1531" t="s">
        <v>521</v>
      </c>
      <c r="O1531">
        <v>1</v>
      </c>
      <c r="P1531">
        <v>25</v>
      </c>
      <c r="Q1531">
        <v>0.15</v>
      </c>
      <c r="R1531" t="s">
        <v>0</v>
      </c>
      <c r="S1531">
        <v>748</v>
      </c>
      <c r="T1531">
        <v>0</v>
      </c>
      <c r="U1531">
        <v>969.31</v>
      </c>
      <c r="V1531" s="52">
        <v>5.8000000000000003E-2</v>
      </c>
      <c r="W1531">
        <v>71.33</v>
      </c>
      <c r="X1531">
        <v>12298</v>
      </c>
      <c r="Y1531">
        <v>13408.28</v>
      </c>
    </row>
    <row r="1532" spans="1:25" x14ac:dyDescent="0.3">
      <c r="A1532" t="s">
        <v>23</v>
      </c>
      <c r="B1532">
        <v>2</v>
      </c>
      <c r="C1532">
        <v>5</v>
      </c>
      <c r="D1532">
        <v>0.15</v>
      </c>
      <c r="E1532" t="s">
        <v>1</v>
      </c>
      <c r="F1532">
        <v>67554.23</v>
      </c>
      <c r="G1532">
        <v>7.93</v>
      </c>
      <c r="H1532">
        <v>3602.68</v>
      </c>
      <c r="I1532" s="52">
        <v>0.94499999999999995</v>
      </c>
      <c r="J1532" s="59">
        <f>IF(Model_Time!$F1532="---","---",(Model_Time!$F1532/K1532)-1)</f>
        <v>9.0895012410878717E-2</v>
      </c>
      <c r="K1532" s="20">
        <f>IF(AND(Model_Time!$B1532=0,Model_Time!$C1532=0),Model_Time!$F1532,K1531)</f>
        <v>61925.51</v>
      </c>
      <c r="N1532" t="s">
        <v>521</v>
      </c>
      <c r="O1532">
        <v>1</v>
      </c>
      <c r="P1532">
        <v>25</v>
      </c>
      <c r="Q1532">
        <v>0.2</v>
      </c>
      <c r="R1532" t="s">
        <v>0</v>
      </c>
      <c r="S1532">
        <v>748</v>
      </c>
      <c r="T1532">
        <v>0</v>
      </c>
      <c r="U1532">
        <v>650.30999999999995</v>
      </c>
      <c r="V1532" s="52">
        <v>0.63500000000000001</v>
      </c>
      <c r="W1532">
        <v>108.62</v>
      </c>
      <c r="X1532">
        <v>13018</v>
      </c>
      <c r="Y1532">
        <v>14637.41</v>
      </c>
    </row>
    <row r="1533" spans="1:25" x14ac:dyDescent="0.3">
      <c r="A1533" t="s">
        <v>23</v>
      </c>
      <c r="B1533">
        <v>2</v>
      </c>
      <c r="C1533">
        <v>5</v>
      </c>
      <c r="D1533">
        <v>0.2</v>
      </c>
      <c r="E1533" t="s">
        <v>1</v>
      </c>
      <c r="F1533">
        <v>64471.28</v>
      </c>
      <c r="G1533">
        <v>3.43</v>
      </c>
      <c r="H1533">
        <v>3601.7</v>
      </c>
      <c r="I1533" s="52">
        <v>0.998</v>
      </c>
      <c r="J1533" s="59">
        <f>IF(Model_Time!$F1533="---","---",(Model_Time!$F1533/K1533)-1)</f>
        <v>4.1110198365746253E-2</v>
      </c>
      <c r="K1533" s="20">
        <f>IF(AND(Model_Time!$B1533=0,Model_Time!$C1533=0),Model_Time!$F1533,K1532)</f>
        <v>61925.51</v>
      </c>
      <c r="N1533" t="s">
        <v>521</v>
      </c>
      <c r="O1533">
        <v>1</v>
      </c>
      <c r="P1533">
        <v>50</v>
      </c>
      <c r="Q1533">
        <v>0.05</v>
      </c>
      <c r="R1533" t="s">
        <v>0</v>
      </c>
      <c r="S1533">
        <v>740</v>
      </c>
      <c r="T1533">
        <v>0</v>
      </c>
      <c r="U1533">
        <v>354.91</v>
      </c>
      <c r="V1533" s="52">
        <v>0</v>
      </c>
      <c r="W1533">
        <v>24.66</v>
      </c>
      <c r="X1533">
        <v>12376</v>
      </c>
      <c r="Y1533">
        <v>12771.03</v>
      </c>
    </row>
    <row r="1534" spans="1:25" x14ac:dyDescent="0.3">
      <c r="A1534" t="s">
        <v>23</v>
      </c>
      <c r="B1534">
        <v>2</v>
      </c>
      <c r="C1534">
        <v>10</v>
      </c>
      <c r="D1534">
        <v>0.05</v>
      </c>
      <c r="E1534" t="s">
        <v>1</v>
      </c>
      <c r="F1534">
        <v>72686.149999999994</v>
      </c>
      <c r="G1534">
        <v>14.73</v>
      </c>
      <c r="H1534">
        <v>3601.2</v>
      </c>
      <c r="I1534" s="52">
        <v>0</v>
      </c>
      <c r="J1534" s="59">
        <f>IF(Model_Time!$F1534="---","---",(Model_Time!$F1534/K1534)-1)</f>
        <v>0.17376748290001953</v>
      </c>
      <c r="K1534" s="20">
        <f>IF(AND(Model_Time!$B1534=0,Model_Time!$C1534=0),Model_Time!$F1534,K1533)</f>
        <v>61925.51</v>
      </c>
      <c r="N1534" t="s">
        <v>521</v>
      </c>
      <c r="O1534">
        <v>1</v>
      </c>
      <c r="P1534">
        <v>50</v>
      </c>
      <c r="Q1534">
        <v>0.1</v>
      </c>
      <c r="R1534" t="s">
        <v>0</v>
      </c>
      <c r="S1534">
        <v>748</v>
      </c>
      <c r="T1534">
        <v>0</v>
      </c>
      <c r="U1534">
        <v>543.13</v>
      </c>
      <c r="V1534" s="52">
        <v>0</v>
      </c>
      <c r="W1534">
        <v>47.4</v>
      </c>
      <c r="X1534">
        <v>12298</v>
      </c>
      <c r="Y1534">
        <v>13065.34</v>
      </c>
    </row>
    <row r="1535" spans="1:25" x14ac:dyDescent="0.3">
      <c r="A1535" t="s">
        <v>23</v>
      </c>
      <c r="B1535">
        <v>2</v>
      </c>
      <c r="C1535">
        <v>10</v>
      </c>
      <c r="D1535">
        <v>0.1</v>
      </c>
      <c r="E1535" t="s">
        <v>1</v>
      </c>
      <c r="F1535">
        <v>67209.919999999998</v>
      </c>
      <c r="G1535">
        <v>7.45</v>
      </c>
      <c r="H1535">
        <v>3601.57</v>
      </c>
      <c r="I1535" s="52">
        <v>5.7000000000000002E-2</v>
      </c>
      <c r="J1535" s="59">
        <f>IF(Model_Time!$F1535="---","---",(Model_Time!$F1535/K1535)-1)</f>
        <v>8.5334945162340858E-2</v>
      </c>
      <c r="K1535" s="20">
        <f>IF(AND(Model_Time!$B1535=0,Model_Time!$C1535=0),Model_Time!$F1535,K1534)</f>
        <v>61925.51</v>
      </c>
      <c r="N1535" t="s">
        <v>521</v>
      </c>
      <c r="O1535">
        <v>1</v>
      </c>
      <c r="P1535">
        <v>50</v>
      </c>
      <c r="Q1535">
        <v>0.15</v>
      </c>
      <c r="R1535" t="s">
        <v>0</v>
      </c>
      <c r="S1535">
        <v>751</v>
      </c>
      <c r="T1535">
        <v>0</v>
      </c>
      <c r="U1535">
        <v>416.36</v>
      </c>
      <c r="V1535" s="52">
        <v>1.9E-2</v>
      </c>
      <c r="W1535">
        <v>81.760000000000005</v>
      </c>
      <c r="X1535">
        <v>13039</v>
      </c>
      <c r="Y1535">
        <v>14262.55</v>
      </c>
    </row>
    <row r="1536" spans="1:25" x14ac:dyDescent="0.3">
      <c r="A1536" t="s">
        <v>23</v>
      </c>
      <c r="B1536">
        <v>2</v>
      </c>
      <c r="C1536">
        <v>10</v>
      </c>
      <c r="D1536">
        <v>0.15</v>
      </c>
      <c r="E1536" t="s">
        <v>1</v>
      </c>
      <c r="F1536">
        <v>65790.53</v>
      </c>
      <c r="G1536">
        <v>5.04</v>
      </c>
      <c r="H1536">
        <v>3602.64</v>
      </c>
      <c r="I1536" s="52">
        <v>0.217</v>
      </c>
      <c r="J1536" s="59">
        <f>IF(Model_Time!$F1536="---","---",(Model_Time!$F1536/K1536)-1)</f>
        <v>6.24140196826799E-2</v>
      </c>
      <c r="K1536" s="20">
        <f>IF(AND(Model_Time!$B1536=0,Model_Time!$C1536=0),Model_Time!$F1536,K1535)</f>
        <v>61925.51</v>
      </c>
      <c r="N1536" t="s">
        <v>521</v>
      </c>
      <c r="O1536">
        <v>1</v>
      </c>
      <c r="P1536">
        <v>50</v>
      </c>
      <c r="Q1536">
        <v>0.2</v>
      </c>
      <c r="R1536" t="s">
        <v>0</v>
      </c>
      <c r="S1536">
        <v>772</v>
      </c>
      <c r="T1536">
        <v>0</v>
      </c>
      <c r="U1536">
        <v>429.42</v>
      </c>
      <c r="V1536" s="52">
        <v>8.9999999999999993E-3</v>
      </c>
    </row>
    <row r="1537" spans="1:25" x14ac:dyDescent="0.3">
      <c r="A1537" t="s">
        <v>23</v>
      </c>
      <c r="B1537">
        <v>2</v>
      </c>
      <c r="C1537">
        <v>10</v>
      </c>
      <c r="D1537">
        <v>0.2</v>
      </c>
      <c r="E1537" t="s">
        <v>1</v>
      </c>
      <c r="F1537">
        <v>67873.850000000006</v>
      </c>
      <c r="G1537">
        <v>7.49</v>
      </c>
      <c r="H1537">
        <v>3601.97</v>
      </c>
      <c r="I1537" s="52">
        <v>0.11</v>
      </c>
      <c r="J1537" s="59">
        <f>IF(Model_Time!$F1537="---","---",(Model_Time!$F1537/K1537)-1)</f>
        <v>9.605637482840268E-2</v>
      </c>
      <c r="K1537" s="20">
        <f>IF(AND(Model_Time!$B1537=0,Model_Time!$C1537=0),Model_Time!$F1537,K1536)</f>
        <v>61925.51</v>
      </c>
      <c r="N1537" t="s">
        <v>521</v>
      </c>
      <c r="O1537">
        <v>2</v>
      </c>
      <c r="P1537">
        <v>5</v>
      </c>
      <c r="Q1537">
        <v>0.05</v>
      </c>
      <c r="R1537" t="s">
        <v>0</v>
      </c>
      <c r="S1537">
        <v>740</v>
      </c>
      <c r="T1537">
        <v>0</v>
      </c>
      <c r="U1537">
        <v>299.04000000000002</v>
      </c>
      <c r="V1537" s="52">
        <v>0.48399999999999999</v>
      </c>
      <c r="W1537">
        <v>24.22</v>
      </c>
      <c r="X1537">
        <v>12473</v>
      </c>
      <c r="Y1537">
        <v>12850.14</v>
      </c>
    </row>
    <row r="1538" spans="1:25" x14ac:dyDescent="0.3">
      <c r="A1538" t="s">
        <v>23</v>
      </c>
      <c r="B1538">
        <v>2</v>
      </c>
      <c r="C1538">
        <v>25</v>
      </c>
      <c r="D1538">
        <v>0.05</v>
      </c>
      <c r="E1538" t="s">
        <v>1</v>
      </c>
      <c r="F1538">
        <v>62706.53</v>
      </c>
      <c r="G1538">
        <v>1.03</v>
      </c>
      <c r="H1538">
        <v>3601.27</v>
      </c>
      <c r="I1538" s="52">
        <v>0</v>
      </c>
      <c r="J1538" s="59">
        <f>IF(Model_Time!$F1538="---","---",(Model_Time!$F1538/K1538)-1)</f>
        <v>1.2612249782036455E-2</v>
      </c>
      <c r="K1538" s="20">
        <f>IF(AND(Model_Time!$B1538=0,Model_Time!$C1538=0),Model_Time!$F1538,K1537)</f>
        <v>61925.51</v>
      </c>
      <c r="N1538" t="s">
        <v>521</v>
      </c>
      <c r="O1538">
        <v>2</v>
      </c>
      <c r="P1538">
        <v>5</v>
      </c>
      <c r="Q1538">
        <v>0.1</v>
      </c>
      <c r="R1538" t="s">
        <v>0</v>
      </c>
      <c r="S1538">
        <v>740</v>
      </c>
      <c r="T1538">
        <v>0</v>
      </c>
      <c r="U1538">
        <v>125.29</v>
      </c>
      <c r="V1538" s="52">
        <v>0.999</v>
      </c>
      <c r="W1538">
        <v>46.71</v>
      </c>
      <c r="X1538">
        <v>12473</v>
      </c>
      <c r="Y1538">
        <v>13163.5</v>
      </c>
    </row>
    <row r="1539" spans="1:25" x14ac:dyDescent="0.3">
      <c r="A1539" t="s">
        <v>23</v>
      </c>
      <c r="B1539">
        <v>2</v>
      </c>
      <c r="C1539">
        <v>25</v>
      </c>
      <c r="D1539">
        <v>0.1</v>
      </c>
      <c r="E1539" t="s">
        <v>1</v>
      </c>
      <c r="F1539">
        <v>64427.11</v>
      </c>
      <c r="G1539">
        <v>3.29</v>
      </c>
      <c r="H1539">
        <v>3607.07</v>
      </c>
      <c r="I1539" s="52">
        <v>0</v>
      </c>
      <c r="J1539" s="59">
        <f>IF(Model_Time!$F1539="---","---",(Model_Time!$F1539/K1539)-1)</f>
        <v>4.0396922043920203E-2</v>
      </c>
      <c r="K1539" s="20">
        <f>IF(AND(Model_Time!$B1539=0,Model_Time!$C1539=0),Model_Time!$F1539,K1538)</f>
        <v>61925.51</v>
      </c>
      <c r="N1539" t="s">
        <v>521</v>
      </c>
      <c r="O1539">
        <v>2</v>
      </c>
      <c r="P1539">
        <v>5</v>
      </c>
      <c r="Q1539">
        <v>0.15</v>
      </c>
      <c r="R1539" t="s">
        <v>0</v>
      </c>
      <c r="S1539">
        <v>740</v>
      </c>
      <c r="T1539">
        <v>0</v>
      </c>
      <c r="U1539">
        <v>270.63</v>
      </c>
      <c r="V1539" s="52">
        <v>0.98299999999999998</v>
      </c>
      <c r="W1539">
        <v>-10000</v>
      </c>
      <c r="X1539">
        <v>12473</v>
      </c>
      <c r="Y1539">
        <v>-10000</v>
      </c>
    </row>
    <row r="1540" spans="1:25" x14ac:dyDescent="0.3">
      <c r="A1540" t="s">
        <v>23</v>
      </c>
      <c r="B1540">
        <v>2</v>
      </c>
      <c r="C1540">
        <v>25</v>
      </c>
      <c r="D1540">
        <v>0.15</v>
      </c>
      <c r="E1540" t="s">
        <v>1</v>
      </c>
      <c r="F1540">
        <v>68704.87</v>
      </c>
      <c r="G1540">
        <v>8.82</v>
      </c>
      <c r="H1540">
        <v>3615.81</v>
      </c>
      <c r="I1540" s="52">
        <v>0</v>
      </c>
      <c r="J1540" s="59">
        <f>IF(Model_Time!$F1540="---","---",(Model_Time!$F1540/K1540)-1)</f>
        <v>0.10947604630143526</v>
      </c>
      <c r="K1540" s="20">
        <f>IF(AND(Model_Time!$B1540=0,Model_Time!$C1540=0),Model_Time!$F1540,K1539)</f>
        <v>61925.51</v>
      </c>
      <c r="N1540" t="s">
        <v>521</v>
      </c>
      <c r="O1540">
        <v>2</v>
      </c>
      <c r="P1540">
        <v>5</v>
      </c>
      <c r="Q1540">
        <v>0.2</v>
      </c>
      <c r="R1540" t="s">
        <v>0</v>
      </c>
      <c r="S1540">
        <v>740</v>
      </c>
      <c r="T1540">
        <v>0</v>
      </c>
      <c r="U1540">
        <v>123.11</v>
      </c>
      <c r="V1540" s="52">
        <v>0.999</v>
      </c>
      <c r="W1540">
        <v>-10000</v>
      </c>
      <c r="X1540">
        <v>12279</v>
      </c>
      <c r="Y1540">
        <v>-10000</v>
      </c>
    </row>
    <row r="1541" spans="1:25" x14ac:dyDescent="0.3">
      <c r="A1541" t="s">
        <v>23</v>
      </c>
      <c r="B1541">
        <v>2</v>
      </c>
      <c r="C1541">
        <v>25</v>
      </c>
      <c r="D1541">
        <v>0.2</v>
      </c>
      <c r="E1541" t="s">
        <v>1</v>
      </c>
      <c r="F1541">
        <v>63972.25</v>
      </c>
      <c r="G1541">
        <v>1.38</v>
      </c>
      <c r="H1541">
        <v>3602.73</v>
      </c>
      <c r="I1541" s="52">
        <v>0</v>
      </c>
      <c r="J1541" s="59">
        <f>IF(Model_Time!$F1541="---","---",(Model_Time!$F1541/K1541)-1)</f>
        <v>3.3051645436589894E-2</v>
      </c>
      <c r="K1541" s="20">
        <f>IF(AND(Model_Time!$B1541=0,Model_Time!$C1541=0),Model_Time!$F1541,K1540)</f>
        <v>61925.51</v>
      </c>
      <c r="N1541" t="s">
        <v>521</v>
      </c>
      <c r="O1541">
        <v>2</v>
      </c>
      <c r="P1541">
        <v>10</v>
      </c>
      <c r="Q1541">
        <v>0.05</v>
      </c>
      <c r="R1541" t="s">
        <v>0</v>
      </c>
      <c r="S1541">
        <v>740</v>
      </c>
      <c r="T1541">
        <v>0</v>
      </c>
      <c r="U1541">
        <v>82.62</v>
      </c>
      <c r="V1541" s="52">
        <v>0</v>
      </c>
      <c r="W1541">
        <v>24.22</v>
      </c>
      <c r="X1541">
        <v>12473</v>
      </c>
      <c r="Y1541">
        <v>12850.14</v>
      </c>
    </row>
    <row r="1542" spans="1:25" x14ac:dyDescent="0.3">
      <c r="A1542" t="s">
        <v>23</v>
      </c>
      <c r="B1542">
        <v>2</v>
      </c>
      <c r="C1542">
        <v>50</v>
      </c>
      <c r="D1542">
        <v>0.05</v>
      </c>
      <c r="E1542" t="s">
        <v>1</v>
      </c>
      <c r="F1542">
        <v>63324.36</v>
      </c>
      <c r="G1542">
        <v>2.04</v>
      </c>
      <c r="H1542">
        <v>3601.87</v>
      </c>
      <c r="I1542" s="52">
        <v>0</v>
      </c>
      <c r="J1542" s="59">
        <f>IF(Model_Time!$F1542="---","---",(Model_Time!$F1542/K1542)-1)</f>
        <v>2.25892366489997E-2</v>
      </c>
      <c r="K1542" s="20">
        <f>IF(AND(Model_Time!$B1542=0,Model_Time!$C1542=0),Model_Time!$F1542,K1541)</f>
        <v>61925.51</v>
      </c>
      <c r="N1542" t="s">
        <v>521</v>
      </c>
      <c r="O1542">
        <v>2</v>
      </c>
      <c r="P1542">
        <v>10</v>
      </c>
      <c r="Q1542">
        <v>0.1</v>
      </c>
      <c r="R1542" t="s">
        <v>0</v>
      </c>
      <c r="S1542">
        <v>740</v>
      </c>
      <c r="T1542">
        <v>0</v>
      </c>
      <c r="U1542">
        <v>415.87</v>
      </c>
      <c r="V1542" s="52">
        <v>0.73499999999999999</v>
      </c>
      <c r="W1542">
        <v>23.43</v>
      </c>
      <c r="X1542">
        <v>12279</v>
      </c>
      <c r="Y1542">
        <v>12898.15</v>
      </c>
    </row>
    <row r="1543" spans="1:25" x14ac:dyDescent="0.3">
      <c r="A1543" t="s">
        <v>23</v>
      </c>
      <c r="B1543">
        <v>2</v>
      </c>
      <c r="C1543">
        <v>50</v>
      </c>
      <c r="D1543">
        <v>0.1</v>
      </c>
      <c r="E1543" t="s">
        <v>1</v>
      </c>
      <c r="F1543">
        <v>63136.44</v>
      </c>
      <c r="G1543">
        <v>1.2</v>
      </c>
      <c r="H1543">
        <v>3601.87</v>
      </c>
      <c r="I1543" s="52">
        <v>0</v>
      </c>
      <c r="J1543" s="59">
        <f>IF(Model_Time!$F1543="---","---",(Model_Time!$F1543/K1543)-1)</f>
        <v>1.9554622965559654E-2</v>
      </c>
      <c r="K1543" s="20">
        <f>IF(AND(Model_Time!$B1543=0,Model_Time!$C1543=0),Model_Time!$F1543,K1542)</f>
        <v>61925.51</v>
      </c>
      <c r="N1543" t="s">
        <v>521</v>
      </c>
      <c r="O1543">
        <v>2</v>
      </c>
      <c r="P1543">
        <v>10</v>
      </c>
      <c r="Q1543">
        <v>0.15</v>
      </c>
      <c r="R1543" t="s">
        <v>0</v>
      </c>
      <c r="S1543">
        <v>740</v>
      </c>
      <c r="T1543">
        <v>0</v>
      </c>
      <c r="U1543">
        <v>115.7</v>
      </c>
      <c r="V1543" s="52">
        <v>0.98299999999999998</v>
      </c>
      <c r="W1543">
        <v>-10000</v>
      </c>
      <c r="X1543">
        <v>12303</v>
      </c>
      <c r="Y1543">
        <v>-10000</v>
      </c>
    </row>
    <row r="1544" spans="1:25" x14ac:dyDescent="0.3">
      <c r="A1544" t="s">
        <v>23</v>
      </c>
      <c r="B1544">
        <v>2</v>
      </c>
      <c r="C1544">
        <v>50</v>
      </c>
      <c r="D1544">
        <v>0.15</v>
      </c>
      <c r="E1544" t="s">
        <v>1</v>
      </c>
      <c r="F1544">
        <v>66296.59</v>
      </c>
      <c r="G1544">
        <v>5.54</v>
      </c>
      <c r="H1544">
        <v>3602.33</v>
      </c>
      <c r="I1544" s="52">
        <v>0</v>
      </c>
      <c r="J1544" s="59">
        <f>IF(Model_Time!$F1544="---","---",(Model_Time!$F1544/K1544)-1)</f>
        <v>7.0586096101590279E-2</v>
      </c>
      <c r="K1544" s="20">
        <f>IF(AND(Model_Time!$B1544=0,Model_Time!$C1544=0),Model_Time!$F1544,K1543)</f>
        <v>61925.51</v>
      </c>
      <c r="N1544" t="s">
        <v>521</v>
      </c>
      <c r="O1544">
        <v>2</v>
      </c>
      <c r="P1544">
        <v>10</v>
      </c>
      <c r="Q1544">
        <v>0.2</v>
      </c>
      <c r="R1544" t="s">
        <v>0</v>
      </c>
      <c r="S1544">
        <v>748</v>
      </c>
      <c r="T1544">
        <v>0</v>
      </c>
      <c r="U1544">
        <v>307.99</v>
      </c>
      <c r="V1544" s="52">
        <v>0.63500000000000001</v>
      </c>
      <c r="W1544">
        <v>-10000</v>
      </c>
      <c r="X1544">
        <v>12397</v>
      </c>
      <c r="Y1544">
        <v>-10000</v>
      </c>
    </row>
    <row r="1545" spans="1:25" x14ac:dyDescent="0.3">
      <c r="A1545" t="s">
        <v>23</v>
      </c>
      <c r="B1545">
        <v>2</v>
      </c>
      <c r="C1545">
        <v>50</v>
      </c>
      <c r="D1545">
        <v>0.2</v>
      </c>
      <c r="E1545" t="s">
        <v>1</v>
      </c>
      <c r="F1545">
        <v>77147.37</v>
      </c>
      <c r="G1545">
        <v>25.88</v>
      </c>
      <c r="H1545">
        <v>3649.28</v>
      </c>
      <c r="I1545" s="52">
        <v>0</v>
      </c>
      <c r="J1545" s="59">
        <f>IF(Model_Time!$F1545="---","---",(Model_Time!$F1545/K1545)-1)</f>
        <v>0.24580919882613794</v>
      </c>
      <c r="K1545" s="20">
        <f>IF(AND(Model_Time!$B1545=0,Model_Time!$C1545=0),Model_Time!$F1545,K1544)</f>
        <v>61925.51</v>
      </c>
      <c r="N1545" t="s">
        <v>521</v>
      </c>
      <c r="O1545">
        <v>2</v>
      </c>
      <c r="P1545">
        <v>25</v>
      </c>
      <c r="Q1545">
        <v>0.05</v>
      </c>
      <c r="R1545" t="s">
        <v>0</v>
      </c>
      <c r="S1545">
        <v>740</v>
      </c>
      <c r="T1545">
        <v>0</v>
      </c>
      <c r="U1545">
        <v>174.61</v>
      </c>
      <c r="V1545" s="52">
        <v>0.48399999999999999</v>
      </c>
      <c r="W1545">
        <v>25.25</v>
      </c>
      <c r="X1545">
        <v>12295</v>
      </c>
      <c r="Y1545">
        <v>12681.71</v>
      </c>
    </row>
    <row r="1546" spans="1:25" x14ac:dyDescent="0.3">
      <c r="A1546" t="s">
        <v>23</v>
      </c>
      <c r="B1546">
        <v>3</v>
      </c>
      <c r="C1546">
        <v>0</v>
      </c>
      <c r="D1546">
        <v>0.05</v>
      </c>
      <c r="E1546" t="s">
        <v>1</v>
      </c>
      <c r="F1546">
        <v>62987.29</v>
      </c>
      <c r="G1546">
        <v>0.74</v>
      </c>
      <c r="H1546">
        <v>3600.51</v>
      </c>
      <c r="I1546" s="52">
        <v>0</v>
      </c>
      <c r="J1546" s="59">
        <f>IF(Model_Time!$F1546="---","---",(Model_Time!$F1546/K1546)-1)</f>
        <v>1.7146084061318234E-2</v>
      </c>
      <c r="K1546" s="20">
        <f>IF(AND(Model_Time!$B1546=0,Model_Time!$C1546=0),Model_Time!$F1546,K1545)</f>
        <v>61925.51</v>
      </c>
      <c r="N1546" t="s">
        <v>521</v>
      </c>
      <c r="O1546">
        <v>2</v>
      </c>
      <c r="P1546">
        <v>25</v>
      </c>
      <c r="Q1546">
        <v>0.1</v>
      </c>
      <c r="R1546" t="s">
        <v>0</v>
      </c>
      <c r="S1546">
        <v>748</v>
      </c>
      <c r="T1546">
        <v>0</v>
      </c>
      <c r="U1546">
        <v>249.26</v>
      </c>
      <c r="V1546" s="52">
        <v>0</v>
      </c>
      <c r="W1546">
        <v>50.37</v>
      </c>
      <c r="X1546">
        <v>12413</v>
      </c>
      <c r="Y1546">
        <v>13191.46</v>
      </c>
    </row>
    <row r="1547" spans="1:25" x14ac:dyDescent="0.3">
      <c r="A1547" t="s">
        <v>23</v>
      </c>
      <c r="B1547">
        <v>3</v>
      </c>
      <c r="C1547">
        <v>0</v>
      </c>
      <c r="D1547">
        <v>0.1</v>
      </c>
      <c r="E1547" t="s">
        <v>1</v>
      </c>
      <c r="F1547">
        <v>63790.32</v>
      </c>
      <c r="G1547">
        <v>0.66</v>
      </c>
      <c r="H1547">
        <v>3600.65</v>
      </c>
      <c r="I1547" s="52">
        <v>0</v>
      </c>
      <c r="J1547" s="59">
        <f>IF(Model_Time!$F1547="---","---",(Model_Time!$F1547/K1547)-1)</f>
        <v>3.0113760871731232E-2</v>
      </c>
      <c r="K1547" s="20">
        <f>IF(AND(Model_Time!$B1547=0,Model_Time!$C1547=0),Model_Time!$F1547,K1546)</f>
        <v>61925.51</v>
      </c>
      <c r="N1547" t="s">
        <v>521</v>
      </c>
      <c r="O1547">
        <v>2</v>
      </c>
      <c r="P1547">
        <v>25</v>
      </c>
      <c r="Q1547">
        <v>0.15</v>
      </c>
      <c r="R1547" t="s">
        <v>0</v>
      </c>
      <c r="S1547">
        <v>748</v>
      </c>
      <c r="T1547">
        <v>0</v>
      </c>
      <c r="U1547">
        <v>427.28</v>
      </c>
      <c r="V1547" s="52">
        <v>5.8000000000000003E-2</v>
      </c>
      <c r="W1547">
        <v>77.88</v>
      </c>
      <c r="X1547">
        <v>13076</v>
      </c>
      <c r="Y1547">
        <v>14308.91</v>
      </c>
    </row>
    <row r="1548" spans="1:25" x14ac:dyDescent="0.3">
      <c r="A1548" t="s">
        <v>23</v>
      </c>
      <c r="B1548">
        <v>3</v>
      </c>
      <c r="C1548">
        <v>0</v>
      </c>
      <c r="D1548">
        <v>0.15</v>
      </c>
      <c r="E1548" t="s">
        <v>4</v>
      </c>
      <c r="F1548" t="s">
        <v>3</v>
      </c>
      <c r="G1548" t="s">
        <v>3</v>
      </c>
      <c r="H1548">
        <v>36.46</v>
      </c>
      <c r="J1548" s="59" t="str">
        <f>IF(Model_Time!$F1548="---","---",(Model_Time!$F1548/K1548)-1)</f>
        <v>---</v>
      </c>
      <c r="K1548" s="20">
        <f>IF(AND(Model_Time!$B1548=0,Model_Time!$C1548=0),Model_Time!$F1548,K1547)</f>
        <v>61925.51</v>
      </c>
      <c r="N1548" t="s">
        <v>521</v>
      </c>
      <c r="O1548">
        <v>2</v>
      </c>
      <c r="P1548">
        <v>25</v>
      </c>
      <c r="Q1548">
        <v>0.2</v>
      </c>
      <c r="R1548" t="s">
        <v>0</v>
      </c>
      <c r="S1548">
        <v>748</v>
      </c>
      <c r="T1548">
        <v>0</v>
      </c>
      <c r="U1548">
        <v>358.39</v>
      </c>
      <c r="V1548" s="52">
        <v>0.63500000000000001</v>
      </c>
    </row>
    <row r="1549" spans="1:25" x14ac:dyDescent="0.3">
      <c r="A1549" t="s">
        <v>23</v>
      </c>
      <c r="B1549">
        <v>3</v>
      </c>
      <c r="C1549">
        <v>0</v>
      </c>
      <c r="D1549">
        <v>0.2</v>
      </c>
      <c r="E1549" t="s">
        <v>4</v>
      </c>
      <c r="F1549" t="s">
        <v>3</v>
      </c>
      <c r="G1549" t="s">
        <v>3</v>
      </c>
      <c r="H1549">
        <v>35.33</v>
      </c>
      <c r="J1549" s="59" t="str">
        <f>IF(Model_Time!$F1549="---","---",(Model_Time!$F1549/K1549)-1)</f>
        <v>---</v>
      </c>
      <c r="K1549" s="20">
        <f>IF(AND(Model_Time!$B1549=0,Model_Time!$C1549=0),Model_Time!$F1549,K1548)</f>
        <v>61925.51</v>
      </c>
      <c r="N1549" t="s">
        <v>521</v>
      </c>
      <c r="O1549">
        <v>2</v>
      </c>
      <c r="P1549">
        <v>50</v>
      </c>
      <c r="Q1549">
        <v>0.05</v>
      </c>
      <c r="R1549" t="s">
        <v>0</v>
      </c>
      <c r="S1549">
        <v>748</v>
      </c>
      <c r="T1549">
        <v>0</v>
      </c>
      <c r="U1549">
        <v>407.16</v>
      </c>
      <c r="V1549" s="52">
        <v>0</v>
      </c>
      <c r="W1549">
        <v>24.71</v>
      </c>
      <c r="X1549">
        <v>12399</v>
      </c>
      <c r="Y1549">
        <v>12787.8</v>
      </c>
    </row>
    <row r="1550" spans="1:25" x14ac:dyDescent="0.3">
      <c r="A1550" t="s">
        <v>23</v>
      </c>
      <c r="B1550">
        <v>3</v>
      </c>
      <c r="C1550">
        <v>10</v>
      </c>
      <c r="D1550">
        <v>0.05</v>
      </c>
      <c r="E1550" t="s">
        <v>1</v>
      </c>
      <c r="F1550">
        <v>62874.91</v>
      </c>
      <c r="G1550">
        <v>0.53</v>
      </c>
      <c r="H1550">
        <v>3600.41</v>
      </c>
      <c r="I1550" s="52">
        <v>0</v>
      </c>
      <c r="J1550" s="59">
        <f>IF(Model_Time!$F1550="---","---",(Model_Time!$F1550/K1550)-1)</f>
        <v>1.5331323068635161E-2</v>
      </c>
      <c r="K1550" s="20">
        <f>IF(AND(Model_Time!$B1550=0,Model_Time!$C1550=0),Model_Time!$F1550,K1549)</f>
        <v>61925.51</v>
      </c>
      <c r="N1550" t="s">
        <v>521</v>
      </c>
      <c r="O1550">
        <v>2</v>
      </c>
      <c r="P1550">
        <v>50</v>
      </c>
      <c r="Q1550">
        <v>0.1</v>
      </c>
      <c r="R1550" t="s">
        <v>0</v>
      </c>
      <c r="S1550">
        <v>748</v>
      </c>
      <c r="T1550">
        <v>0</v>
      </c>
      <c r="U1550">
        <v>392.02</v>
      </c>
      <c r="V1550" s="52">
        <v>0</v>
      </c>
      <c r="W1550">
        <v>55.59</v>
      </c>
      <c r="X1550">
        <v>13019</v>
      </c>
      <c r="Y1550">
        <v>13841.13</v>
      </c>
    </row>
    <row r="1551" spans="1:25" x14ac:dyDescent="0.3">
      <c r="A1551" t="s">
        <v>23</v>
      </c>
      <c r="B1551">
        <v>3</v>
      </c>
      <c r="C1551">
        <v>10</v>
      </c>
      <c r="D1551">
        <v>0.1</v>
      </c>
      <c r="E1551" t="s">
        <v>1</v>
      </c>
      <c r="F1551">
        <v>63879.87</v>
      </c>
      <c r="G1551">
        <v>0.79</v>
      </c>
      <c r="H1551">
        <v>3600.99</v>
      </c>
      <c r="I1551" s="52">
        <v>0</v>
      </c>
      <c r="J1551" s="59">
        <f>IF(Model_Time!$F1551="---","---",(Model_Time!$F1551/K1551)-1)</f>
        <v>3.1559853120305403E-2</v>
      </c>
      <c r="K1551" s="20">
        <f>IF(AND(Model_Time!$B1551=0,Model_Time!$C1551=0),Model_Time!$F1551,K1550)</f>
        <v>61925.51</v>
      </c>
      <c r="N1551" t="s">
        <v>521</v>
      </c>
      <c r="O1551">
        <v>2</v>
      </c>
      <c r="P1551">
        <v>50</v>
      </c>
      <c r="Q1551">
        <v>0.15</v>
      </c>
      <c r="R1551" t="s">
        <v>0</v>
      </c>
      <c r="S1551">
        <v>756</v>
      </c>
      <c r="T1551">
        <v>0</v>
      </c>
      <c r="U1551">
        <v>900.8</v>
      </c>
      <c r="V1551" s="52">
        <v>8.9999999999999993E-3</v>
      </c>
    </row>
    <row r="1552" spans="1:25" x14ac:dyDescent="0.3">
      <c r="A1552" t="s">
        <v>23</v>
      </c>
      <c r="B1552">
        <v>3</v>
      </c>
      <c r="C1552">
        <v>10</v>
      </c>
      <c r="D1552">
        <v>0.15</v>
      </c>
      <c r="E1552" t="s">
        <v>4</v>
      </c>
      <c r="F1552" t="s">
        <v>3</v>
      </c>
      <c r="G1552" t="s">
        <v>3</v>
      </c>
      <c r="H1552">
        <v>28.97</v>
      </c>
      <c r="J1552" s="59" t="str">
        <f>IF(Model_Time!$F1552="---","---",(Model_Time!$F1552/K1552)-1)</f>
        <v>---</v>
      </c>
      <c r="K1552" s="20">
        <f>IF(AND(Model_Time!$B1552=0,Model_Time!$C1552=0),Model_Time!$F1552,K1551)</f>
        <v>61925.51</v>
      </c>
      <c r="N1552" t="s">
        <v>521</v>
      </c>
      <c r="O1552">
        <v>2</v>
      </c>
      <c r="P1552">
        <v>50</v>
      </c>
      <c r="Q1552">
        <v>0.2</v>
      </c>
      <c r="R1552" t="s">
        <v>0</v>
      </c>
      <c r="S1552">
        <v>773</v>
      </c>
      <c r="T1552">
        <v>0</v>
      </c>
      <c r="U1552">
        <v>458.85</v>
      </c>
      <c r="V1552" s="52">
        <v>0.16300000000000001</v>
      </c>
    </row>
    <row r="1553" spans="1:25" x14ac:dyDescent="0.3">
      <c r="A1553" t="s">
        <v>23</v>
      </c>
      <c r="B1553">
        <v>3</v>
      </c>
      <c r="C1553">
        <v>10</v>
      </c>
      <c r="D1553">
        <v>0.2</v>
      </c>
      <c r="E1553" t="s">
        <v>4</v>
      </c>
      <c r="F1553" t="s">
        <v>3</v>
      </c>
      <c r="G1553" t="s">
        <v>3</v>
      </c>
      <c r="H1553">
        <v>34.93</v>
      </c>
      <c r="J1553" s="59" t="str">
        <f>IF(Model_Time!$F1553="---","---",(Model_Time!$F1553/K1553)-1)</f>
        <v>---</v>
      </c>
      <c r="K1553" s="20">
        <f>IF(AND(Model_Time!$B1553=0,Model_Time!$C1553=0),Model_Time!$F1553,K1552)</f>
        <v>61925.51</v>
      </c>
      <c r="N1553" t="s">
        <v>521</v>
      </c>
      <c r="O1553">
        <v>3</v>
      </c>
      <c r="P1553">
        <v>0</v>
      </c>
      <c r="Q1553">
        <v>0.05</v>
      </c>
      <c r="R1553" t="s">
        <v>0</v>
      </c>
      <c r="S1553">
        <v>748</v>
      </c>
      <c r="T1553">
        <v>0</v>
      </c>
      <c r="U1553">
        <v>193.69</v>
      </c>
      <c r="V1553" s="52">
        <v>0</v>
      </c>
      <c r="W1553">
        <v>27.8</v>
      </c>
      <c r="X1553">
        <v>13019</v>
      </c>
      <c r="Y1553">
        <v>13430.06</v>
      </c>
    </row>
    <row r="1554" spans="1:25" x14ac:dyDescent="0.3">
      <c r="A1554" t="s">
        <v>23</v>
      </c>
      <c r="B1554">
        <v>3</v>
      </c>
      <c r="C1554">
        <v>25</v>
      </c>
      <c r="D1554">
        <v>0.05</v>
      </c>
      <c r="E1554" t="s">
        <v>1</v>
      </c>
      <c r="F1554">
        <v>63001.04</v>
      </c>
      <c r="G1554">
        <v>0.8</v>
      </c>
      <c r="H1554">
        <v>3600.58</v>
      </c>
      <c r="I1554" s="52">
        <v>0</v>
      </c>
      <c r="J1554" s="59">
        <f>IF(Model_Time!$F1554="---","---",(Model_Time!$F1554/K1554)-1)</f>
        <v>1.7368125026342218E-2</v>
      </c>
      <c r="K1554" s="20">
        <f>IF(AND(Model_Time!$B1554=0,Model_Time!$C1554=0),Model_Time!$F1554,K1553)</f>
        <v>61925.51</v>
      </c>
      <c r="N1554" t="s">
        <v>521</v>
      </c>
      <c r="O1554">
        <v>3</v>
      </c>
      <c r="P1554">
        <v>0</v>
      </c>
      <c r="Q1554">
        <v>0.1</v>
      </c>
      <c r="R1554" t="s">
        <v>4</v>
      </c>
      <c r="S1554" t="s">
        <v>3</v>
      </c>
      <c r="T1554" t="s">
        <v>3</v>
      </c>
      <c r="U1554">
        <v>0.25</v>
      </c>
    </row>
    <row r="1555" spans="1:25" x14ac:dyDescent="0.3">
      <c r="A1555" t="s">
        <v>23</v>
      </c>
      <c r="B1555">
        <v>3</v>
      </c>
      <c r="C1555">
        <v>25</v>
      </c>
      <c r="D1555">
        <v>0.1</v>
      </c>
      <c r="E1555" t="s">
        <v>1</v>
      </c>
      <c r="F1555">
        <v>63709.69</v>
      </c>
      <c r="G1555">
        <v>0.43</v>
      </c>
      <c r="H1555">
        <v>3600.35</v>
      </c>
      <c r="I1555" s="52">
        <v>0</v>
      </c>
      <c r="J1555" s="59">
        <f>IF(Model_Time!$F1555="---","---",(Model_Time!$F1555/K1555)-1)</f>
        <v>2.881171265283089E-2</v>
      </c>
      <c r="K1555" s="20">
        <f>IF(AND(Model_Time!$B1555=0,Model_Time!$C1555=0),Model_Time!$F1555,K1554)</f>
        <v>61925.51</v>
      </c>
      <c r="N1555" t="s">
        <v>521</v>
      </c>
      <c r="O1555">
        <v>3</v>
      </c>
      <c r="P1555">
        <v>0</v>
      </c>
      <c r="Q1555">
        <v>0.15</v>
      </c>
      <c r="R1555" t="s">
        <v>4</v>
      </c>
      <c r="S1555" t="s">
        <v>3</v>
      </c>
      <c r="T1555" t="s">
        <v>3</v>
      </c>
      <c r="U1555">
        <v>0.27</v>
      </c>
    </row>
    <row r="1556" spans="1:25" x14ac:dyDescent="0.3">
      <c r="A1556" t="s">
        <v>23</v>
      </c>
      <c r="B1556">
        <v>3</v>
      </c>
      <c r="C1556">
        <v>25</v>
      </c>
      <c r="D1556">
        <v>0.15</v>
      </c>
      <c r="E1556" t="s">
        <v>4</v>
      </c>
      <c r="F1556" t="s">
        <v>3</v>
      </c>
      <c r="G1556" t="s">
        <v>3</v>
      </c>
      <c r="H1556">
        <v>28.85</v>
      </c>
      <c r="J1556" s="59" t="str">
        <f>IF(Model_Time!$F1556="---","---",(Model_Time!$F1556/K1556)-1)</f>
        <v>---</v>
      </c>
      <c r="K1556" s="20">
        <f>IF(AND(Model_Time!$B1556=0,Model_Time!$C1556=0),Model_Time!$F1556,K1555)</f>
        <v>61925.51</v>
      </c>
      <c r="N1556" t="s">
        <v>521</v>
      </c>
      <c r="O1556">
        <v>3</v>
      </c>
      <c r="P1556">
        <v>0</v>
      </c>
      <c r="Q1556">
        <v>0.2</v>
      </c>
      <c r="R1556" t="s">
        <v>4</v>
      </c>
      <c r="S1556" t="s">
        <v>3</v>
      </c>
      <c r="T1556" t="s">
        <v>3</v>
      </c>
      <c r="U1556">
        <v>0.33</v>
      </c>
    </row>
    <row r="1557" spans="1:25" x14ac:dyDescent="0.3">
      <c r="A1557" t="s">
        <v>23</v>
      </c>
      <c r="B1557">
        <v>3</v>
      </c>
      <c r="C1557">
        <v>25</v>
      </c>
      <c r="D1557">
        <v>0.2</v>
      </c>
      <c r="E1557" t="s">
        <v>4</v>
      </c>
      <c r="F1557" t="s">
        <v>3</v>
      </c>
      <c r="G1557" t="s">
        <v>3</v>
      </c>
      <c r="H1557">
        <v>29.6</v>
      </c>
      <c r="J1557" s="59" t="str">
        <f>IF(Model_Time!$F1557="---","---",(Model_Time!$F1557/K1557)-1)</f>
        <v>---</v>
      </c>
      <c r="K1557" s="20">
        <f>IF(AND(Model_Time!$B1557=0,Model_Time!$C1557=0),Model_Time!$F1557,K1556)</f>
        <v>61925.51</v>
      </c>
      <c r="N1557" t="s">
        <v>521</v>
      </c>
      <c r="O1557">
        <v>3</v>
      </c>
      <c r="P1557">
        <v>10</v>
      </c>
      <c r="Q1557">
        <v>0.05</v>
      </c>
      <c r="R1557" t="s">
        <v>0</v>
      </c>
      <c r="S1557">
        <v>748</v>
      </c>
      <c r="T1557">
        <v>0</v>
      </c>
      <c r="U1557">
        <v>257.7</v>
      </c>
      <c r="V1557" s="52">
        <v>0</v>
      </c>
      <c r="W1557">
        <v>27.8</v>
      </c>
      <c r="X1557">
        <v>13019</v>
      </c>
      <c r="Y1557">
        <v>13430.06</v>
      </c>
    </row>
    <row r="1558" spans="1:25" x14ac:dyDescent="0.3">
      <c r="A1558" t="s">
        <v>23</v>
      </c>
      <c r="B1558">
        <v>3</v>
      </c>
      <c r="C1558">
        <v>50</v>
      </c>
      <c r="D1558">
        <v>0.05</v>
      </c>
      <c r="E1558" t="s">
        <v>1</v>
      </c>
      <c r="F1558">
        <v>63018.14</v>
      </c>
      <c r="G1558">
        <v>0.74</v>
      </c>
      <c r="H1558">
        <v>3600.33</v>
      </c>
      <c r="I1558" s="52">
        <v>0</v>
      </c>
      <c r="J1558" s="59">
        <f>IF(Model_Time!$F1558="---","---",(Model_Time!$F1558/K1558)-1)</f>
        <v>1.7644263244662728E-2</v>
      </c>
      <c r="K1558" s="20">
        <f>IF(AND(Model_Time!$B1558=0,Model_Time!$C1558=0),Model_Time!$F1558,K1557)</f>
        <v>61925.51</v>
      </c>
      <c r="N1558" t="s">
        <v>521</v>
      </c>
      <c r="O1558">
        <v>3</v>
      </c>
      <c r="P1558">
        <v>10</v>
      </c>
      <c r="Q1558">
        <v>0.1</v>
      </c>
      <c r="R1558" t="s">
        <v>4</v>
      </c>
      <c r="S1558" t="s">
        <v>3</v>
      </c>
      <c r="T1558" t="s">
        <v>3</v>
      </c>
      <c r="U1558">
        <v>0.28999999999999998</v>
      </c>
    </row>
    <row r="1559" spans="1:25" x14ac:dyDescent="0.3">
      <c r="A1559" t="s">
        <v>23</v>
      </c>
      <c r="B1559">
        <v>3</v>
      </c>
      <c r="C1559">
        <v>50</v>
      </c>
      <c r="D1559">
        <v>0.1</v>
      </c>
      <c r="E1559" t="s">
        <v>1</v>
      </c>
      <c r="F1559">
        <v>63709.69</v>
      </c>
      <c r="G1559">
        <v>0.31</v>
      </c>
      <c r="H1559">
        <v>3677.6</v>
      </c>
      <c r="I1559" s="52">
        <v>0</v>
      </c>
      <c r="J1559" s="59">
        <f>IF(Model_Time!$F1559="---","---",(Model_Time!$F1559/K1559)-1)</f>
        <v>2.881171265283089E-2</v>
      </c>
      <c r="K1559" s="20">
        <f>IF(AND(Model_Time!$B1559=0,Model_Time!$C1559=0),Model_Time!$F1559,K1558)</f>
        <v>61925.51</v>
      </c>
      <c r="N1559" t="s">
        <v>521</v>
      </c>
      <c r="O1559">
        <v>3</v>
      </c>
      <c r="P1559">
        <v>10</v>
      </c>
      <c r="Q1559">
        <v>0.15</v>
      </c>
      <c r="R1559" t="s">
        <v>4</v>
      </c>
      <c r="S1559" t="s">
        <v>3</v>
      </c>
      <c r="T1559" t="s">
        <v>3</v>
      </c>
      <c r="U1559">
        <v>0.3</v>
      </c>
    </row>
    <row r="1560" spans="1:25" x14ac:dyDescent="0.3">
      <c r="A1560" t="s">
        <v>23</v>
      </c>
      <c r="B1560">
        <v>3</v>
      </c>
      <c r="C1560">
        <v>50</v>
      </c>
      <c r="D1560">
        <v>0.15</v>
      </c>
      <c r="E1560" t="s">
        <v>4</v>
      </c>
      <c r="F1560" t="s">
        <v>3</v>
      </c>
      <c r="G1560" t="s">
        <v>3</v>
      </c>
      <c r="H1560">
        <v>33.119999999999997</v>
      </c>
      <c r="J1560" s="59" t="str">
        <f>IF(Model_Time!$F1560="---","---",(Model_Time!$F1560/K1560)-1)</f>
        <v>---</v>
      </c>
      <c r="K1560" s="20">
        <f>IF(AND(Model_Time!$B1560=0,Model_Time!$C1560=0),Model_Time!$F1560,K1559)</f>
        <v>61925.51</v>
      </c>
      <c r="N1560" t="s">
        <v>521</v>
      </c>
      <c r="O1560">
        <v>3</v>
      </c>
      <c r="P1560">
        <v>10</v>
      </c>
      <c r="Q1560">
        <v>0.2</v>
      </c>
      <c r="R1560" t="s">
        <v>4</v>
      </c>
      <c r="S1560" t="s">
        <v>3</v>
      </c>
      <c r="T1560" t="s">
        <v>3</v>
      </c>
      <c r="U1560">
        <v>0.25</v>
      </c>
    </row>
    <row r="1561" spans="1:25" x14ac:dyDescent="0.3">
      <c r="A1561" t="s">
        <v>23</v>
      </c>
      <c r="B1561">
        <v>3</v>
      </c>
      <c r="C1561">
        <v>50</v>
      </c>
      <c r="D1561">
        <v>0.2</v>
      </c>
      <c r="E1561" t="s">
        <v>4</v>
      </c>
      <c r="F1561" t="s">
        <v>3</v>
      </c>
      <c r="G1561" t="s">
        <v>3</v>
      </c>
      <c r="H1561">
        <v>35.42</v>
      </c>
      <c r="J1561" s="59" t="str">
        <f>IF(Model_Time!$F1561="---","---",(Model_Time!$F1561/K1561)-1)</f>
        <v>---</v>
      </c>
      <c r="K1561" s="20">
        <f>IF(AND(Model_Time!$B1561=0,Model_Time!$C1561=0),Model_Time!$F1561,K1560)</f>
        <v>61925.51</v>
      </c>
      <c r="N1561" t="s">
        <v>521</v>
      </c>
      <c r="O1561">
        <v>3</v>
      </c>
      <c r="P1561">
        <v>25</v>
      </c>
      <c r="Q1561">
        <v>0.05</v>
      </c>
      <c r="R1561" t="s">
        <v>0</v>
      </c>
      <c r="S1561">
        <v>748</v>
      </c>
      <c r="T1561">
        <v>0</v>
      </c>
      <c r="U1561">
        <v>33.93</v>
      </c>
      <c r="V1561" s="52">
        <v>0</v>
      </c>
      <c r="W1561">
        <v>27.8</v>
      </c>
      <c r="X1561">
        <v>13019</v>
      </c>
      <c r="Y1561">
        <v>13430.06</v>
      </c>
    </row>
    <row r="1562" spans="1:25" x14ac:dyDescent="0.3">
      <c r="A1562" t="s">
        <v>20</v>
      </c>
      <c r="B1562">
        <v>0</v>
      </c>
      <c r="C1562">
        <v>0</v>
      </c>
      <c r="D1562">
        <v>0.05</v>
      </c>
      <c r="E1562" t="s">
        <v>0</v>
      </c>
      <c r="F1562">
        <v>52458.02</v>
      </c>
      <c r="G1562">
        <v>0</v>
      </c>
      <c r="H1562">
        <v>1817.47</v>
      </c>
      <c r="I1562" s="52">
        <v>5.5E-2</v>
      </c>
      <c r="J1562" s="59">
        <f>IF(Model_Time!$F1562="---","---",(Model_Time!$F1562/K1562)-1)</f>
        <v>0</v>
      </c>
      <c r="K1562" s="20">
        <f>IF(AND(Model_Time!$B1562=0,Model_Time!$C1562=0),Model_Time!$F1562,K1561)</f>
        <v>52458.02</v>
      </c>
      <c r="N1562" t="s">
        <v>521</v>
      </c>
      <c r="O1562">
        <v>3</v>
      </c>
      <c r="P1562">
        <v>25</v>
      </c>
      <c r="Q1562">
        <v>0.1</v>
      </c>
      <c r="R1562" t="s">
        <v>4</v>
      </c>
      <c r="S1562" t="s">
        <v>3</v>
      </c>
      <c r="T1562" t="s">
        <v>3</v>
      </c>
      <c r="U1562">
        <v>0.25</v>
      </c>
    </row>
    <row r="1563" spans="1:25" x14ac:dyDescent="0.3">
      <c r="A1563" t="s">
        <v>20</v>
      </c>
      <c r="B1563">
        <v>0</v>
      </c>
      <c r="C1563">
        <v>0</v>
      </c>
      <c r="D1563">
        <v>0.1</v>
      </c>
      <c r="E1563" t="s">
        <v>0</v>
      </c>
      <c r="F1563">
        <v>52458.02</v>
      </c>
      <c r="G1563">
        <v>0</v>
      </c>
      <c r="H1563">
        <v>2619.4499999999998</v>
      </c>
      <c r="I1563" s="52">
        <v>0.96199999999999997</v>
      </c>
      <c r="J1563" s="59">
        <f>IF(Model_Time!$F1563="---","---",(Model_Time!$F1563/K1563)-1)</f>
        <v>0</v>
      </c>
      <c r="K1563" s="20">
        <f>IF(AND(Model_Time!$B1563=0,Model_Time!$C1563=0),Model_Time!$F1563,K1562)</f>
        <v>52458.02</v>
      </c>
      <c r="N1563" t="s">
        <v>521</v>
      </c>
      <c r="O1563">
        <v>3</v>
      </c>
      <c r="P1563">
        <v>25</v>
      </c>
      <c r="Q1563">
        <v>0.15</v>
      </c>
      <c r="R1563" t="s">
        <v>4</v>
      </c>
      <c r="S1563" t="s">
        <v>3</v>
      </c>
      <c r="T1563" t="s">
        <v>3</v>
      </c>
      <c r="U1563">
        <v>0.21</v>
      </c>
    </row>
    <row r="1564" spans="1:25" x14ac:dyDescent="0.3">
      <c r="A1564" t="s">
        <v>20</v>
      </c>
      <c r="B1564">
        <v>0</v>
      </c>
      <c r="C1564">
        <v>0</v>
      </c>
      <c r="D1564">
        <v>0.15</v>
      </c>
      <c r="E1564" t="s">
        <v>0</v>
      </c>
      <c r="F1564">
        <v>52458.02</v>
      </c>
      <c r="G1564">
        <v>0</v>
      </c>
      <c r="H1564">
        <v>1481.3</v>
      </c>
      <c r="I1564" s="52">
        <v>0.999</v>
      </c>
      <c r="J1564" s="59">
        <f>IF(Model_Time!$F1564="---","---",(Model_Time!$F1564/K1564)-1)</f>
        <v>0</v>
      </c>
      <c r="K1564" s="20">
        <f>IF(AND(Model_Time!$B1564=0,Model_Time!$C1564=0),Model_Time!$F1564,K1563)</f>
        <v>52458.02</v>
      </c>
      <c r="N1564" t="s">
        <v>521</v>
      </c>
      <c r="O1564">
        <v>3</v>
      </c>
      <c r="P1564">
        <v>25</v>
      </c>
      <c r="Q1564">
        <v>0.2</v>
      </c>
      <c r="R1564" t="s">
        <v>4</v>
      </c>
      <c r="S1564" t="s">
        <v>3</v>
      </c>
      <c r="T1564" t="s">
        <v>3</v>
      </c>
      <c r="U1564">
        <v>0.26</v>
      </c>
    </row>
    <row r="1565" spans="1:25" x14ac:dyDescent="0.3">
      <c r="A1565" t="s">
        <v>20</v>
      </c>
      <c r="B1565">
        <v>0</v>
      </c>
      <c r="C1565">
        <v>0</v>
      </c>
      <c r="D1565">
        <v>0.2</v>
      </c>
      <c r="E1565" t="s">
        <v>0</v>
      </c>
      <c r="F1565">
        <v>52458.02</v>
      </c>
      <c r="G1565">
        <v>0</v>
      </c>
      <c r="H1565">
        <v>1593.18</v>
      </c>
      <c r="I1565" s="52">
        <v>1</v>
      </c>
      <c r="J1565" s="59">
        <f>IF(Model_Time!$F1565="---","---",(Model_Time!$F1565/K1565)-1)</f>
        <v>0</v>
      </c>
      <c r="K1565" s="20">
        <f>IF(AND(Model_Time!$B1565=0,Model_Time!$C1565=0),Model_Time!$F1565,K1564)</f>
        <v>52458.02</v>
      </c>
      <c r="N1565" t="s">
        <v>521</v>
      </c>
      <c r="O1565">
        <v>3</v>
      </c>
      <c r="P1565">
        <v>50</v>
      </c>
      <c r="Q1565">
        <v>0.05</v>
      </c>
      <c r="R1565" t="s">
        <v>0</v>
      </c>
      <c r="S1565">
        <v>748</v>
      </c>
      <c r="T1565">
        <v>0</v>
      </c>
      <c r="U1565">
        <v>101.99</v>
      </c>
      <c r="V1565" s="52">
        <v>0</v>
      </c>
      <c r="W1565">
        <v>27.8</v>
      </c>
      <c r="X1565">
        <v>13019</v>
      </c>
      <c r="Y1565">
        <v>13430.06</v>
      </c>
    </row>
    <row r="1566" spans="1:25" x14ac:dyDescent="0.3">
      <c r="A1566" t="s">
        <v>20</v>
      </c>
      <c r="B1566">
        <v>1</v>
      </c>
      <c r="C1566">
        <v>5</v>
      </c>
      <c r="D1566">
        <v>0.05</v>
      </c>
      <c r="E1566" t="s">
        <v>0</v>
      </c>
      <c r="F1566">
        <v>52458.02</v>
      </c>
      <c r="G1566">
        <v>0</v>
      </c>
      <c r="H1566">
        <v>2186.5500000000002</v>
      </c>
      <c r="I1566" s="52">
        <v>5.5E-2</v>
      </c>
      <c r="J1566" s="59">
        <f>IF(Model_Time!$F1566="---","---",(Model_Time!$F1566/K1566)-1)</f>
        <v>0</v>
      </c>
      <c r="K1566" s="20">
        <f>IF(AND(Model_Time!$B1566=0,Model_Time!$C1566=0),Model_Time!$F1566,K1565)</f>
        <v>52458.02</v>
      </c>
      <c r="N1566" t="s">
        <v>521</v>
      </c>
      <c r="O1566">
        <v>3</v>
      </c>
      <c r="P1566">
        <v>50</v>
      </c>
      <c r="Q1566">
        <v>0.1</v>
      </c>
      <c r="R1566" t="s">
        <v>4</v>
      </c>
      <c r="S1566" t="s">
        <v>3</v>
      </c>
      <c r="T1566" t="s">
        <v>3</v>
      </c>
      <c r="U1566">
        <v>0.28000000000000003</v>
      </c>
    </row>
    <row r="1567" spans="1:25" x14ac:dyDescent="0.3">
      <c r="A1567" t="s">
        <v>20</v>
      </c>
      <c r="B1567">
        <v>1</v>
      </c>
      <c r="C1567">
        <v>5</v>
      </c>
      <c r="D1567">
        <v>0.1</v>
      </c>
      <c r="E1567" t="s">
        <v>0</v>
      </c>
      <c r="F1567">
        <v>52537.62</v>
      </c>
      <c r="G1567">
        <v>0</v>
      </c>
      <c r="H1567">
        <v>2378.41</v>
      </c>
      <c r="I1567" s="52">
        <v>0.65</v>
      </c>
      <c r="J1567" s="59">
        <f>IF(Model_Time!$F1567="---","---",(Model_Time!$F1567/K1567)-1)</f>
        <v>1.5174038211889229E-3</v>
      </c>
      <c r="K1567" s="20">
        <f>IF(AND(Model_Time!$B1567=0,Model_Time!$C1567=0),Model_Time!$F1567,K1566)</f>
        <v>52458.02</v>
      </c>
      <c r="N1567" t="s">
        <v>521</v>
      </c>
      <c r="O1567">
        <v>3</v>
      </c>
      <c r="P1567">
        <v>50</v>
      </c>
      <c r="Q1567">
        <v>0.15</v>
      </c>
      <c r="R1567" t="s">
        <v>4</v>
      </c>
      <c r="S1567" t="s">
        <v>3</v>
      </c>
      <c r="T1567" t="s">
        <v>3</v>
      </c>
      <c r="U1567">
        <v>0.28000000000000003</v>
      </c>
    </row>
    <row r="1568" spans="1:25" x14ac:dyDescent="0.3">
      <c r="A1568" t="s">
        <v>20</v>
      </c>
      <c r="B1568">
        <v>1</v>
      </c>
      <c r="C1568">
        <v>5</v>
      </c>
      <c r="D1568">
        <v>0.15</v>
      </c>
      <c r="E1568" t="s">
        <v>1</v>
      </c>
      <c r="F1568">
        <v>72181.16</v>
      </c>
      <c r="G1568">
        <v>29.44</v>
      </c>
      <c r="H1568">
        <v>3616</v>
      </c>
      <c r="I1568" s="52">
        <v>1</v>
      </c>
      <c r="J1568" s="59">
        <f>IF(Model_Time!$F1568="---","---",(Model_Time!$F1568/K1568)-1)</f>
        <v>0.37597949751058102</v>
      </c>
      <c r="K1568" s="20">
        <f>IF(AND(Model_Time!$B1568=0,Model_Time!$C1568=0),Model_Time!$F1568,K1567)</f>
        <v>52458.02</v>
      </c>
      <c r="N1568" t="s">
        <v>521</v>
      </c>
      <c r="O1568">
        <v>3</v>
      </c>
      <c r="P1568">
        <v>50</v>
      </c>
      <c r="Q1568">
        <v>0.2</v>
      </c>
      <c r="R1568" t="s">
        <v>4</v>
      </c>
      <c r="S1568" t="s">
        <v>3</v>
      </c>
      <c r="T1568" t="s">
        <v>3</v>
      </c>
      <c r="U1568">
        <v>0.31</v>
      </c>
    </row>
    <row r="1569" spans="1:25" x14ac:dyDescent="0.3">
      <c r="A1569" t="s">
        <v>20</v>
      </c>
      <c r="B1569">
        <v>1</v>
      </c>
      <c r="C1569">
        <v>5</v>
      </c>
      <c r="D1569">
        <v>0.2</v>
      </c>
      <c r="E1569" t="s">
        <v>1</v>
      </c>
      <c r="F1569">
        <v>56008.2</v>
      </c>
      <c r="G1569">
        <v>6.14</v>
      </c>
      <c r="H1569">
        <v>3625.99</v>
      </c>
      <c r="I1569" s="52">
        <v>0.10299999999999999</v>
      </c>
      <c r="J1569" s="59">
        <f>IF(Model_Time!$F1569="---","---",(Model_Time!$F1569/K1569)-1)</f>
        <v>6.7676591682263254E-2</v>
      </c>
      <c r="K1569" s="20">
        <f>IF(AND(Model_Time!$B1569=0,Model_Time!$C1569=0),Model_Time!$F1569,K1568)</f>
        <v>52458.02</v>
      </c>
      <c r="N1569" t="s">
        <v>516</v>
      </c>
      <c r="O1569">
        <v>0</v>
      </c>
      <c r="P1569">
        <v>0</v>
      </c>
      <c r="Q1569">
        <v>0.05</v>
      </c>
      <c r="R1569" t="s">
        <v>0</v>
      </c>
      <c r="S1569">
        <v>966</v>
      </c>
      <c r="T1569">
        <v>0</v>
      </c>
      <c r="U1569">
        <v>826.09</v>
      </c>
      <c r="V1569" s="52">
        <v>6.5000000000000002E-2</v>
      </c>
      <c r="W1569">
        <v>-10000</v>
      </c>
      <c r="X1569">
        <v>6840</v>
      </c>
      <c r="Y1569">
        <v>-10000</v>
      </c>
    </row>
    <row r="1570" spans="1:25" x14ac:dyDescent="0.3">
      <c r="A1570" t="s">
        <v>20</v>
      </c>
      <c r="B1570">
        <v>1</v>
      </c>
      <c r="C1570">
        <v>10</v>
      </c>
      <c r="D1570">
        <v>0.05</v>
      </c>
      <c r="E1570" t="s">
        <v>1</v>
      </c>
      <c r="F1570">
        <v>55811.43</v>
      </c>
      <c r="G1570">
        <v>6.42</v>
      </c>
      <c r="H1570">
        <v>3628.21</v>
      </c>
      <c r="I1570" s="52">
        <v>0.32400000000000001</v>
      </c>
      <c r="J1570" s="59">
        <f>IF(Model_Time!$F1570="---","---",(Model_Time!$F1570/K1570)-1)</f>
        <v>6.3925592311719015E-2</v>
      </c>
      <c r="K1570" s="20">
        <f>IF(AND(Model_Time!$B1570=0,Model_Time!$C1570=0),Model_Time!$F1570,K1569)</f>
        <v>52458.02</v>
      </c>
      <c r="N1570" t="s">
        <v>516</v>
      </c>
      <c r="O1570">
        <v>0</v>
      </c>
      <c r="P1570">
        <v>0</v>
      </c>
      <c r="Q1570">
        <v>0.1</v>
      </c>
      <c r="R1570" t="s">
        <v>0</v>
      </c>
      <c r="S1570">
        <v>966</v>
      </c>
      <c r="T1570">
        <v>0</v>
      </c>
      <c r="U1570">
        <v>822.02</v>
      </c>
      <c r="V1570" s="52">
        <v>1</v>
      </c>
      <c r="W1570">
        <v>-10000</v>
      </c>
      <c r="X1570">
        <v>6840</v>
      </c>
      <c r="Y1570">
        <v>-10000</v>
      </c>
    </row>
    <row r="1571" spans="1:25" x14ac:dyDescent="0.3">
      <c r="A1571" t="s">
        <v>20</v>
      </c>
      <c r="B1571">
        <v>1</v>
      </c>
      <c r="C1571">
        <v>10</v>
      </c>
      <c r="D1571">
        <v>0.1</v>
      </c>
      <c r="E1571" t="s">
        <v>0</v>
      </c>
      <c r="F1571">
        <v>52624.84</v>
      </c>
      <c r="G1571">
        <v>0</v>
      </c>
      <c r="H1571">
        <v>3139.29</v>
      </c>
      <c r="I1571" s="52">
        <v>0.2</v>
      </c>
      <c r="J1571" s="59">
        <f>IF(Model_Time!$F1571="---","---",(Model_Time!$F1571/K1571)-1)</f>
        <v>3.1800666513910336E-3</v>
      </c>
      <c r="K1571" s="20">
        <f>IF(AND(Model_Time!$B1571=0,Model_Time!$C1571=0),Model_Time!$F1571,K1570)</f>
        <v>52458.02</v>
      </c>
      <c r="N1571" t="s">
        <v>516</v>
      </c>
      <c r="O1571">
        <v>0</v>
      </c>
      <c r="P1571">
        <v>0</v>
      </c>
      <c r="Q1571">
        <v>0.15</v>
      </c>
      <c r="R1571" t="s">
        <v>0</v>
      </c>
      <c r="S1571">
        <v>966</v>
      </c>
      <c r="T1571">
        <v>0</v>
      </c>
      <c r="U1571">
        <v>827.94</v>
      </c>
      <c r="V1571" s="52">
        <v>1</v>
      </c>
      <c r="W1571">
        <v>-10000</v>
      </c>
      <c r="X1571">
        <v>6840</v>
      </c>
      <c r="Y1571">
        <v>-10000</v>
      </c>
    </row>
    <row r="1572" spans="1:25" x14ac:dyDescent="0.3">
      <c r="A1572" t="s">
        <v>20</v>
      </c>
      <c r="B1572">
        <v>1</v>
      </c>
      <c r="C1572">
        <v>10</v>
      </c>
      <c r="D1572">
        <v>0.15</v>
      </c>
      <c r="E1572" t="s">
        <v>1</v>
      </c>
      <c r="F1572">
        <v>52656.35</v>
      </c>
      <c r="G1572">
        <v>0.19</v>
      </c>
      <c r="H1572">
        <v>3651.73</v>
      </c>
      <c r="I1572" s="52">
        <v>7.0000000000000007E-2</v>
      </c>
      <c r="J1572" s="59">
        <f>IF(Model_Time!$F1572="---","---",(Model_Time!$F1572/K1572)-1)</f>
        <v>3.7807374353817647E-3</v>
      </c>
      <c r="K1572" s="20">
        <f>IF(AND(Model_Time!$B1572=0,Model_Time!$C1572=0),Model_Time!$F1572,K1571)</f>
        <v>52458.02</v>
      </c>
      <c r="N1572" t="s">
        <v>516</v>
      </c>
      <c r="O1572">
        <v>0</v>
      </c>
      <c r="P1572">
        <v>0</v>
      </c>
      <c r="Q1572">
        <v>0.2</v>
      </c>
      <c r="R1572" t="s">
        <v>0</v>
      </c>
      <c r="S1572">
        <v>966</v>
      </c>
      <c r="T1572">
        <v>0</v>
      </c>
      <c r="U1572">
        <v>818.96</v>
      </c>
      <c r="V1572" s="52">
        <v>1</v>
      </c>
      <c r="W1572">
        <v>-10000</v>
      </c>
      <c r="X1572">
        <v>6840</v>
      </c>
      <c r="Y1572">
        <v>-10000</v>
      </c>
    </row>
    <row r="1573" spans="1:25" x14ac:dyDescent="0.3">
      <c r="A1573" t="s">
        <v>20</v>
      </c>
      <c r="B1573">
        <v>1</v>
      </c>
      <c r="C1573">
        <v>10</v>
      </c>
      <c r="D1573">
        <v>0.2</v>
      </c>
      <c r="E1573" t="s">
        <v>1</v>
      </c>
      <c r="F1573">
        <v>53515.03</v>
      </c>
      <c r="G1573">
        <v>1.59</v>
      </c>
      <c r="H1573">
        <v>3708.14</v>
      </c>
      <c r="I1573" s="52">
        <v>2.3E-2</v>
      </c>
      <c r="J1573" s="59">
        <f>IF(Model_Time!$F1573="---","---",(Model_Time!$F1573/K1573)-1)</f>
        <v>2.0149635842145797E-2</v>
      </c>
      <c r="K1573" s="20">
        <f>IF(AND(Model_Time!$B1573=0,Model_Time!$C1573=0),Model_Time!$F1573,K1572)</f>
        <v>52458.02</v>
      </c>
      <c r="N1573" t="s">
        <v>516</v>
      </c>
      <c r="O1573">
        <v>1</v>
      </c>
      <c r="P1573">
        <v>5</v>
      </c>
      <c r="Q1573">
        <v>0.05</v>
      </c>
      <c r="R1573" t="s">
        <v>0</v>
      </c>
      <c r="S1573">
        <v>966</v>
      </c>
      <c r="T1573">
        <v>0</v>
      </c>
      <c r="U1573">
        <v>1097.57</v>
      </c>
      <c r="V1573" s="52">
        <v>6.5000000000000002E-2</v>
      </c>
      <c r="W1573">
        <v>18.25</v>
      </c>
      <c r="X1573">
        <v>6864</v>
      </c>
      <c r="Y1573">
        <v>7084.9</v>
      </c>
    </row>
    <row r="1574" spans="1:25" x14ac:dyDescent="0.3">
      <c r="A1574" t="s">
        <v>20</v>
      </c>
      <c r="B1574">
        <v>1</v>
      </c>
      <c r="C1574">
        <v>25</v>
      </c>
      <c r="D1574">
        <v>0.05</v>
      </c>
      <c r="E1574" t="s">
        <v>1</v>
      </c>
      <c r="F1574">
        <v>52789.599999999999</v>
      </c>
      <c r="G1574">
        <v>0.7</v>
      </c>
      <c r="H1574">
        <v>3679.23</v>
      </c>
      <c r="I1574" s="52">
        <v>2E-3</v>
      </c>
      <c r="J1574" s="59">
        <f>IF(Model_Time!$F1574="---","---",(Model_Time!$F1574/K1574)-1)</f>
        <v>6.3208638069069956E-3</v>
      </c>
      <c r="K1574" s="20">
        <f>IF(AND(Model_Time!$B1574=0,Model_Time!$C1574=0),Model_Time!$F1574,K1573)</f>
        <v>52458.02</v>
      </c>
      <c r="N1574" t="s">
        <v>516</v>
      </c>
      <c r="O1574">
        <v>1</v>
      </c>
      <c r="P1574">
        <v>5</v>
      </c>
      <c r="Q1574">
        <v>0.1</v>
      </c>
      <c r="R1574" t="s">
        <v>0</v>
      </c>
      <c r="S1574">
        <v>966</v>
      </c>
      <c r="T1574">
        <v>0</v>
      </c>
      <c r="U1574">
        <v>938.72</v>
      </c>
      <c r="V1574" s="52">
        <v>1</v>
      </c>
      <c r="W1574">
        <v>-10000</v>
      </c>
      <c r="X1574">
        <v>6864</v>
      </c>
      <c r="Y1574">
        <v>-10000</v>
      </c>
    </row>
    <row r="1575" spans="1:25" x14ac:dyDescent="0.3">
      <c r="A1575" t="s">
        <v>20</v>
      </c>
      <c r="B1575">
        <v>1</v>
      </c>
      <c r="C1575">
        <v>25</v>
      </c>
      <c r="D1575">
        <v>0.1</v>
      </c>
      <c r="E1575" t="s">
        <v>1</v>
      </c>
      <c r="F1575">
        <v>57909.69</v>
      </c>
      <c r="G1575">
        <v>9.74</v>
      </c>
      <c r="H1575">
        <v>3605.17</v>
      </c>
      <c r="I1575" s="52">
        <v>0</v>
      </c>
      <c r="J1575" s="59">
        <f>IF(Model_Time!$F1575="---","---",(Model_Time!$F1575/K1575)-1)</f>
        <v>0.10392443328970491</v>
      </c>
      <c r="K1575" s="20">
        <f>IF(AND(Model_Time!$B1575=0,Model_Time!$C1575=0),Model_Time!$F1575,K1574)</f>
        <v>52458.02</v>
      </c>
      <c r="N1575" t="s">
        <v>516</v>
      </c>
      <c r="O1575">
        <v>1</v>
      </c>
      <c r="P1575">
        <v>5</v>
      </c>
      <c r="Q1575">
        <v>0.15</v>
      </c>
      <c r="R1575" t="s">
        <v>0</v>
      </c>
      <c r="S1575">
        <v>966</v>
      </c>
      <c r="T1575">
        <v>0</v>
      </c>
      <c r="U1575">
        <v>754.04</v>
      </c>
      <c r="V1575" s="52">
        <v>1</v>
      </c>
      <c r="W1575">
        <v>-10000</v>
      </c>
      <c r="X1575">
        <v>6864</v>
      </c>
      <c r="Y1575">
        <v>-10000</v>
      </c>
    </row>
    <row r="1576" spans="1:25" x14ac:dyDescent="0.3">
      <c r="A1576" t="s">
        <v>20</v>
      </c>
      <c r="B1576">
        <v>1</v>
      </c>
      <c r="C1576">
        <v>25</v>
      </c>
      <c r="D1576">
        <v>0.15</v>
      </c>
      <c r="E1576" t="s">
        <v>1</v>
      </c>
      <c r="F1576">
        <v>52705.21</v>
      </c>
      <c r="G1576">
        <v>0.22</v>
      </c>
      <c r="H1576">
        <v>3601.64</v>
      </c>
      <c r="I1576" s="52">
        <v>0</v>
      </c>
      <c r="J1576" s="59">
        <f>IF(Model_Time!$F1576="---","---",(Model_Time!$F1576/K1576)-1)</f>
        <v>4.7121488763777197E-3</v>
      </c>
      <c r="K1576" s="20">
        <f>IF(AND(Model_Time!$B1576=0,Model_Time!$C1576=0),Model_Time!$F1576,K1575)</f>
        <v>52458.02</v>
      </c>
      <c r="N1576" t="s">
        <v>516</v>
      </c>
      <c r="O1576">
        <v>1</v>
      </c>
      <c r="P1576">
        <v>5</v>
      </c>
      <c r="Q1576">
        <v>0.2</v>
      </c>
      <c r="R1576" t="s">
        <v>0</v>
      </c>
      <c r="S1576">
        <v>966</v>
      </c>
      <c r="T1576">
        <v>0</v>
      </c>
      <c r="U1576">
        <v>1002.58</v>
      </c>
      <c r="V1576" s="52">
        <v>1</v>
      </c>
      <c r="W1576">
        <v>65.58</v>
      </c>
      <c r="X1576">
        <v>7189</v>
      </c>
      <c r="Y1576">
        <v>7995.31</v>
      </c>
    </row>
    <row r="1577" spans="1:25" x14ac:dyDescent="0.3">
      <c r="A1577" t="s">
        <v>20</v>
      </c>
      <c r="B1577">
        <v>1</v>
      </c>
      <c r="C1577">
        <v>25</v>
      </c>
      <c r="D1577">
        <v>0.2</v>
      </c>
      <c r="E1577" t="s">
        <v>1</v>
      </c>
      <c r="F1577">
        <v>56674.42</v>
      </c>
      <c r="G1577">
        <v>7.56</v>
      </c>
      <c r="H1577">
        <v>3700.45</v>
      </c>
      <c r="I1577" s="52">
        <v>1.2999999999999999E-2</v>
      </c>
      <c r="J1577" s="59">
        <f>IF(Model_Time!$F1577="---","---",(Model_Time!$F1577/K1577)-1)</f>
        <v>8.0376651654027409E-2</v>
      </c>
      <c r="K1577" s="20">
        <f>IF(AND(Model_Time!$B1577=0,Model_Time!$C1577=0),Model_Time!$F1577,K1576)</f>
        <v>52458.02</v>
      </c>
      <c r="N1577" t="s">
        <v>516</v>
      </c>
      <c r="O1577">
        <v>1</v>
      </c>
      <c r="P1577">
        <v>10</v>
      </c>
      <c r="Q1577">
        <v>0.05</v>
      </c>
      <c r="R1577" t="s">
        <v>0</v>
      </c>
      <c r="S1577">
        <v>966</v>
      </c>
      <c r="T1577">
        <v>0</v>
      </c>
      <c r="U1577">
        <v>1130.82</v>
      </c>
      <c r="V1577" s="52">
        <v>6.5000000000000002E-2</v>
      </c>
      <c r="W1577">
        <v>18.25</v>
      </c>
      <c r="X1577">
        <v>6864</v>
      </c>
      <c r="Y1577">
        <v>7084.9</v>
      </c>
    </row>
    <row r="1578" spans="1:25" x14ac:dyDescent="0.3">
      <c r="A1578" t="s">
        <v>20</v>
      </c>
      <c r="B1578">
        <v>1</v>
      </c>
      <c r="C1578">
        <v>50</v>
      </c>
      <c r="D1578">
        <v>0.05</v>
      </c>
      <c r="E1578" t="s">
        <v>1</v>
      </c>
      <c r="F1578">
        <v>52928.01</v>
      </c>
      <c r="G1578">
        <v>0.99</v>
      </c>
      <c r="H1578">
        <v>3695.99</v>
      </c>
      <c r="I1578" s="52">
        <v>0</v>
      </c>
      <c r="J1578" s="59">
        <f>IF(Model_Time!$F1578="---","---",(Model_Time!$F1578/K1578)-1)</f>
        <v>8.9593545467405722E-3</v>
      </c>
      <c r="K1578" s="20">
        <f>IF(AND(Model_Time!$B1578=0,Model_Time!$C1578=0),Model_Time!$F1578,K1577)</f>
        <v>52458.02</v>
      </c>
      <c r="N1578" t="s">
        <v>516</v>
      </c>
      <c r="O1578">
        <v>1</v>
      </c>
      <c r="P1578">
        <v>10</v>
      </c>
      <c r="Q1578">
        <v>0.1</v>
      </c>
      <c r="R1578" t="s">
        <v>0</v>
      </c>
      <c r="S1578">
        <v>966</v>
      </c>
      <c r="T1578">
        <v>0</v>
      </c>
      <c r="U1578">
        <v>921.52</v>
      </c>
      <c r="V1578" s="52">
        <v>1</v>
      </c>
      <c r="W1578">
        <v>-10000</v>
      </c>
      <c r="X1578">
        <v>6864</v>
      </c>
      <c r="Y1578">
        <v>-10000</v>
      </c>
    </row>
    <row r="1579" spans="1:25" x14ac:dyDescent="0.3">
      <c r="A1579" t="s">
        <v>20</v>
      </c>
      <c r="B1579">
        <v>1</v>
      </c>
      <c r="C1579">
        <v>50</v>
      </c>
      <c r="D1579">
        <v>0.1</v>
      </c>
      <c r="E1579" t="s">
        <v>1</v>
      </c>
      <c r="F1579">
        <v>53386.12</v>
      </c>
      <c r="G1579">
        <v>1.7</v>
      </c>
      <c r="H1579">
        <v>3600.56</v>
      </c>
      <c r="I1579" s="52">
        <v>0</v>
      </c>
      <c r="J1579" s="59">
        <f>IF(Model_Time!$F1579="---","---",(Model_Time!$F1579/K1579)-1)</f>
        <v>1.7692242292027149E-2</v>
      </c>
      <c r="K1579" s="20">
        <f>IF(AND(Model_Time!$B1579=0,Model_Time!$C1579=0),Model_Time!$F1579,K1578)</f>
        <v>52458.02</v>
      </c>
      <c r="N1579" t="s">
        <v>516</v>
      </c>
      <c r="O1579">
        <v>1</v>
      </c>
      <c r="P1579">
        <v>10</v>
      </c>
      <c r="Q1579">
        <v>0.15</v>
      </c>
      <c r="R1579" t="s">
        <v>0</v>
      </c>
      <c r="S1579">
        <v>966</v>
      </c>
      <c r="T1579">
        <v>0</v>
      </c>
      <c r="U1579">
        <v>796.2</v>
      </c>
      <c r="V1579" s="52">
        <v>1</v>
      </c>
      <c r="W1579">
        <v>-10000</v>
      </c>
      <c r="X1579">
        <v>6864</v>
      </c>
      <c r="Y1579">
        <v>-10000</v>
      </c>
    </row>
    <row r="1580" spans="1:25" x14ac:dyDescent="0.3">
      <c r="A1580" t="s">
        <v>20</v>
      </c>
      <c r="B1580">
        <v>1</v>
      </c>
      <c r="C1580">
        <v>50</v>
      </c>
      <c r="D1580">
        <v>0.15</v>
      </c>
      <c r="E1580" t="s">
        <v>1</v>
      </c>
      <c r="F1580">
        <v>54658.03</v>
      </c>
      <c r="G1580">
        <v>3.88</v>
      </c>
      <c r="H1580">
        <v>3616.16</v>
      </c>
      <c r="I1580" s="52">
        <v>0</v>
      </c>
      <c r="J1580" s="59">
        <f>IF(Model_Time!$F1580="---","---",(Model_Time!$F1580/K1580)-1)</f>
        <v>4.1938487194141283E-2</v>
      </c>
      <c r="K1580" s="20">
        <f>IF(AND(Model_Time!$B1580=0,Model_Time!$C1580=0),Model_Time!$F1580,K1579)</f>
        <v>52458.02</v>
      </c>
      <c r="N1580" t="s">
        <v>516</v>
      </c>
      <c r="O1580">
        <v>1</v>
      </c>
      <c r="P1580">
        <v>10</v>
      </c>
      <c r="Q1580">
        <v>0.2</v>
      </c>
      <c r="R1580" t="s">
        <v>0</v>
      </c>
      <c r="S1580">
        <v>966</v>
      </c>
      <c r="T1580">
        <v>0</v>
      </c>
      <c r="U1580">
        <v>1082.24</v>
      </c>
      <c r="V1580" s="52">
        <v>1</v>
      </c>
      <c r="W1580">
        <v>65.58</v>
      </c>
      <c r="X1580">
        <v>7189</v>
      </c>
      <c r="Y1580">
        <v>7995.31</v>
      </c>
    </row>
    <row r="1581" spans="1:25" x14ac:dyDescent="0.3">
      <c r="A1581" t="s">
        <v>20</v>
      </c>
      <c r="B1581">
        <v>1</v>
      </c>
      <c r="C1581">
        <v>50</v>
      </c>
      <c r="D1581">
        <v>0.2</v>
      </c>
      <c r="E1581" t="s">
        <v>1</v>
      </c>
      <c r="F1581">
        <v>53095.41</v>
      </c>
      <c r="G1581">
        <v>0.96</v>
      </c>
      <c r="H1581">
        <v>3622.32</v>
      </c>
      <c r="I1581" s="52">
        <v>0</v>
      </c>
      <c r="J1581" s="59">
        <f>IF(Model_Time!$F1581="---","---",(Model_Time!$F1581/K1581)-1)</f>
        <v>1.215047765813515E-2</v>
      </c>
      <c r="K1581" s="20">
        <f>IF(AND(Model_Time!$B1581=0,Model_Time!$C1581=0),Model_Time!$F1581,K1580)</f>
        <v>52458.02</v>
      </c>
      <c r="N1581" t="s">
        <v>516</v>
      </c>
      <c r="O1581">
        <v>1</v>
      </c>
      <c r="P1581">
        <v>25</v>
      </c>
      <c r="Q1581">
        <v>0.05</v>
      </c>
      <c r="R1581" t="s">
        <v>0</v>
      </c>
      <c r="S1581">
        <v>966</v>
      </c>
      <c r="T1581">
        <v>0</v>
      </c>
      <c r="U1581">
        <v>1090.58</v>
      </c>
      <c r="V1581" s="52">
        <v>6.3E-2</v>
      </c>
      <c r="W1581">
        <v>18.25</v>
      </c>
      <c r="X1581">
        <v>6864</v>
      </c>
      <c r="Y1581">
        <v>7084.9</v>
      </c>
    </row>
    <row r="1582" spans="1:25" x14ac:dyDescent="0.3">
      <c r="A1582" t="s">
        <v>20</v>
      </c>
      <c r="B1582">
        <v>2</v>
      </c>
      <c r="C1582">
        <v>5</v>
      </c>
      <c r="D1582">
        <v>0.05</v>
      </c>
      <c r="E1582" t="s">
        <v>0</v>
      </c>
      <c r="F1582">
        <v>52458.02</v>
      </c>
      <c r="G1582">
        <v>0</v>
      </c>
      <c r="H1582">
        <v>2911.49</v>
      </c>
      <c r="I1582" s="52">
        <v>5.5E-2</v>
      </c>
      <c r="J1582" s="59">
        <f>IF(Model_Time!$F1582="---","---",(Model_Time!$F1582/K1582)-1)</f>
        <v>0</v>
      </c>
      <c r="K1582" s="20">
        <f>IF(AND(Model_Time!$B1582=0,Model_Time!$C1582=0),Model_Time!$F1582,K1581)</f>
        <v>52458.02</v>
      </c>
      <c r="N1582" t="s">
        <v>516</v>
      </c>
      <c r="O1582">
        <v>1</v>
      </c>
      <c r="P1582">
        <v>25</v>
      </c>
      <c r="Q1582">
        <v>0.1</v>
      </c>
      <c r="R1582" t="s">
        <v>0</v>
      </c>
      <c r="S1582">
        <v>978</v>
      </c>
      <c r="T1582">
        <v>0</v>
      </c>
      <c r="U1582">
        <v>926.57</v>
      </c>
      <c r="V1582" s="52">
        <v>0.13600000000000001</v>
      </c>
      <c r="W1582">
        <v>39.25</v>
      </c>
      <c r="X1582">
        <v>7189</v>
      </c>
      <c r="Y1582">
        <v>7693.12</v>
      </c>
    </row>
    <row r="1583" spans="1:25" x14ac:dyDescent="0.3">
      <c r="A1583" t="s">
        <v>20</v>
      </c>
      <c r="B1583">
        <v>2</v>
      </c>
      <c r="C1583">
        <v>5</v>
      </c>
      <c r="D1583">
        <v>0.1</v>
      </c>
      <c r="E1583" t="s">
        <v>0</v>
      </c>
      <c r="F1583">
        <v>52510.42</v>
      </c>
      <c r="G1583">
        <v>0</v>
      </c>
      <c r="H1583">
        <v>2858.33</v>
      </c>
      <c r="I1583" s="52">
        <v>0.83899999999999997</v>
      </c>
      <c r="J1583" s="59">
        <f>IF(Model_Time!$F1583="---","---",(Model_Time!$F1583/K1583)-1)</f>
        <v>9.9889397274233183E-4</v>
      </c>
      <c r="K1583" s="20">
        <f>IF(AND(Model_Time!$B1583=0,Model_Time!$C1583=0),Model_Time!$F1583,K1582)</f>
        <v>52458.02</v>
      </c>
      <c r="N1583" t="s">
        <v>516</v>
      </c>
      <c r="O1583">
        <v>1</v>
      </c>
      <c r="P1583">
        <v>25</v>
      </c>
      <c r="Q1583">
        <v>0.15</v>
      </c>
      <c r="R1583" t="s">
        <v>0</v>
      </c>
      <c r="S1583">
        <v>979</v>
      </c>
      <c r="T1583">
        <v>0</v>
      </c>
      <c r="U1583">
        <v>554.19000000000005</v>
      </c>
      <c r="V1583" s="52">
        <v>0.85799999999999998</v>
      </c>
      <c r="W1583">
        <v>56.99</v>
      </c>
      <c r="X1583">
        <v>7189</v>
      </c>
      <c r="Y1583">
        <v>7939.96</v>
      </c>
    </row>
    <row r="1584" spans="1:25" x14ac:dyDescent="0.3">
      <c r="A1584" t="s">
        <v>20</v>
      </c>
      <c r="B1584">
        <v>2</v>
      </c>
      <c r="C1584">
        <v>5</v>
      </c>
      <c r="D1584">
        <v>0.15</v>
      </c>
      <c r="E1584" t="s">
        <v>1</v>
      </c>
      <c r="F1584">
        <v>52625.23</v>
      </c>
      <c r="G1584">
        <v>0.28000000000000003</v>
      </c>
      <c r="H1584">
        <v>3602.45</v>
      </c>
      <c r="I1584" s="52">
        <v>0.78300000000000003</v>
      </c>
      <c r="J1584" s="59">
        <f>IF(Model_Time!$F1584="---","---",(Model_Time!$F1584/K1584)-1)</f>
        <v>3.1875011676003595E-3</v>
      </c>
      <c r="K1584" s="20">
        <f>IF(AND(Model_Time!$B1584=0,Model_Time!$C1584=0),Model_Time!$F1584,K1583)</f>
        <v>52458.02</v>
      </c>
      <c r="N1584" t="s">
        <v>516</v>
      </c>
      <c r="O1584">
        <v>1</v>
      </c>
      <c r="P1584">
        <v>25</v>
      </c>
      <c r="Q1584">
        <v>0.2</v>
      </c>
      <c r="R1584" t="s">
        <v>0</v>
      </c>
      <c r="S1584">
        <v>988</v>
      </c>
      <c r="T1584">
        <v>0</v>
      </c>
      <c r="U1584">
        <v>823.03</v>
      </c>
      <c r="V1584" s="52">
        <v>0.75900000000000001</v>
      </c>
      <c r="W1584">
        <v>85.94</v>
      </c>
      <c r="X1584">
        <v>7336</v>
      </c>
      <c r="Y1584">
        <v>8237.91</v>
      </c>
    </row>
    <row r="1585" spans="1:25" x14ac:dyDescent="0.3">
      <c r="A1585" t="s">
        <v>20</v>
      </c>
      <c r="B1585">
        <v>2</v>
      </c>
      <c r="C1585">
        <v>5</v>
      </c>
      <c r="D1585">
        <v>0.2</v>
      </c>
      <c r="E1585" t="s">
        <v>1</v>
      </c>
      <c r="F1585">
        <v>64201.86</v>
      </c>
      <c r="G1585">
        <v>22.29</v>
      </c>
      <c r="H1585">
        <v>3654.65</v>
      </c>
      <c r="I1585" s="52">
        <v>0.80100000000000005</v>
      </c>
      <c r="J1585" s="59">
        <f>IF(Model_Time!$F1585="---","---",(Model_Time!$F1585/K1585)-1)</f>
        <v>0.22387120215364598</v>
      </c>
      <c r="K1585" s="20">
        <f>IF(AND(Model_Time!$B1585=0,Model_Time!$C1585=0),Model_Time!$F1585,K1584)</f>
        <v>52458.02</v>
      </c>
      <c r="N1585" t="s">
        <v>516</v>
      </c>
      <c r="O1585">
        <v>1</v>
      </c>
      <c r="P1585">
        <v>50</v>
      </c>
      <c r="Q1585">
        <v>0.05</v>
      </c>
      <c r="R1585" t="s">
        <v>0</v>
      </c>
      <c r="S1585">
        <v>971</v>
      </c>
      <c r="T1585">
        <v>0</v>
      </c>
      <c r="U1585">
        <v>1348.37</v>
      </c>
      <c r="V1585" s="52">
        <v>1.9E-2</v>
      </c>
      <c r="W1585">
        <v>18.79</v>
      </c>
      <c r="X1585">
        <v>7189</v>
      </c>
      <c r="Y1585">
        <v>7427.13</v>
      </c>
    </row>
    <row r="1586" spans="1:25" x14ac:dyDescent="0.3">
      <c r="A1586" t="s">
        <v>20</v>
      </c>
      <c r="B1586">
        <v>2</v>
      </c>
      <c r="C1586">
        <v>10</v>
      </c>
      <c r="D1586">
        <v>0.05</v>
      </c>
      <c r="E1586" t="s">
        <v>0</v>
      </c>
      <c r="F1586">
        <v>52510.42</v>
      </c>
      <c r="G1586">
        <v>0</v>
      </c>
      <c r="H1586">
        <v>2320.29</v>
      </c>
      <c r="I1586" s="52">
        <v>2.5999999999999999E-2</v>
      </c>
      <c r="J1586" s="59">
        <f>IF(Model_Time!$F1586="---","---",(Model_Time!$F1586/K1586)-1)</f>
        <v>9.9889397274233183E-4</v>
      </c>
      <c r="K1586" s="20">
        <f>IF(AND(Model_Time!$B1586=0,Model_Time!$C1586=0),Model_Time!$F1586,K1585)</f>
        <v>52458.02</v>
      </c>
      <c r="N1586" t="s">
        <v>516</v>
      </c>
      <c r="O1586">
        <v>1</v>
      </c>
      <c r="P1586">
        <v>50</v>
      </c>
      <c r="Q1586">
        <v>0.1</v>
      </c>
      <c r="R1586" t="s">
        <v>0</v>
      </c>
      <c r="S1586">
        <v>986</v>
      </c>
      <c r="T1586">
        <v>0</v>
      </c>
      <c r="U1586">
        <v>1159.6500000000001</v>
      </c>
      <c r="V1586" s="52">
        <v>0</v>
      </c>
      <c r="W1586">
        <v>39.25</v>
      </c>
      <c r="X1586">
        <v>7189</v>
      </c>
      <c r="Y1586">
        <v>7693.12</v>
      </c>
    </row>
    <row r="1587" spans="1:25" x14ac:dyDescent="0.3">
      <c r="A1587" t="s">
        <v>20</v>
      </c>
      <c r="B1587">
        <v>2</v>
      </c>
      <c r="C1587">
        <v>10</v>
      </c>
      <c r="D1587">
        <v>0.1</v>
      </c>
      <c r="E1587" t="s">
        <v>1</v>
      </c>
      <c r="F1587">
        <v>52688.17</v>
      </c>
      <c r="G1587">
        <v>0.38</v>
      </c>
      <c r="H1587">
        <v>3625.2</v>
      </c>
      <c r="I1587" s="52">
        <v>2.8000000000000001E-2</v>
      </c>
      <c r="J1587" s="59">
        <f>IF(Model_Time!$F1587="---","---",(Model_Time!$F1587/K1587)-1)</f>
        <v>4.3873177066158231E-3</v>
      </c>
      <c r="K1587" s="20">
        <f>IF(AND(Model_Time!$B1587=0,Model_Time!$C1587=0),Model_Time!$F1587,K1586)</f>
        <v>52458.02</v>
      </c>
      <c r="N1587" t="s">
        <v>516</v>
      </c>
      <c r="O1587">
        <v>1</v>
      </c>
      <c r="P1587">
        <v>50</v>
      </c>
      <c r="Q1587">
        <v>0.15</v>
      </c>
      <c r="R1587" t="s">
        <v>0</v>
      </c>
      <c r="S1587">
        <v>992</v>
      </c>
      <c r="T1587">
        <v>0</v>
      </c>
      <c r="U1587">
        <v>1405.42</v>
      </c>
      <c r="V1587" s="52">
        <v>1.9E-2</v>
      </c>
      <c r="W1587">
        <v>93.66</v>
      </c>
      <c r="X1587">
        <v>10289</v>
      </c>
      <c r="Y1587">
        <v>11299.23</v>
      </c>
    </row>
    <row r="1588" spans="1:25" x14ac:dyDescent="0.3">
      <c r="A1588" t="s">
        <v>20</v>
      </c>
      <c r="B1588">
        <v>2</v>
      </c>
      <c r="C1588">
        <v>10</v>
      </c>
      <c r="D1588">
        <v>0.15</v>
      </c>
      <c r="E1588" t="s">
        <v>1</v>
      </c>
      <c r="F1588">
        <v>53535.26</v>
      </c>
      <c r="G1588">
        <v>1.77</v>
      </c>
      <c r="H1588">
        <v>3639.13</v>
      </c>
      <c r="I1588" s="52">
        <v>0</v>
      </c>
      <c r="J1588" s="59">
        <f>IF(Model_Time!$F1588="---","---",(Model_Time!$F1588/K1588)-1)</f>
        <v>2.0535277541927854E-2</v>
      </c>
      <c r="K1588" s="20">
        <f>IF(AND(Model_Time!$B1588=0,Model_Time!$C1588=0),Model_Time!$F1588,K1587)</f>
        <v>52458.02</v>
      </c>
      <c r="N1588" t="s">
        <v>516</v>
      </c>
      <c r="O1588">
        <v>1</v>
      </c>
      <c r="P1588">
        <v>50</v>
      </c>
      <c r="Q1588">
        <v>0.2</v>
      </c>
      <c r="R1588" t="s">
        <v>0</v>
      </c>
      <c r="S1588">
        <v>1019</v>
      </c>
      <c r="T1588">
        <v>0</v>
      </c>
      <c r="U1588">
        <v>3283.12</v>
      </c>
      <c r="V1588" s="52">
        <v>2.8000000000000001E-2</v>
      </c>
    </row>
    <row r="1589" spans="1:25" x14ac:dyDescent="0.3">
      <c r="A1589" t="s">
        <v>20</v>
      </c>
      <c r="B1589">
        <v>2</v>
      </c>
      <c r="C1589">
        <v>10</v>
      </c>
      <c r="D1589">
        <v>0.2</v>
      </c>
      <c r="E1589" t="s">
        <v>1</v>
      </c>
      <c r="F1589">
        <v>77084.23</v>
      </c>
      <c r="G1589">
        <v>34.82</v>
      </c>
      <c r="H1589">
        <v>3688.95</v>
      </c>
      <c r="I1589" s="52">
        <v>1</v>
      </c>
      <c r="J1589" s="59">
        <f>IF(Model_Time!$F1589="---","---",(Model_Time!$F1589/K1589)-1)</f>
        <v>0.46944604466581086</v>
      </c>
      <c r="K1589" s="20">
        <f>IF(AND(Model_Time!$B1589=0,Model_Time!$C1589=0),Model_Time!$F1589,K1588)</f>
        <v>52458.02</v>
      </c>
      <c r="N1589" t="s">
        <v>516</v>
      </c>
      <c r="O1589">
        <v>2</v>
      </c>
      <c r="P1589">
        <v>5</v>
      </c>
      <c r="Q1589">
        <v>0.05</v>
      </c>
      <c r="R1589" t="s">
        <v>0</v>
      </c>
      <c r="S1589">
        <v>966</v>
      </c>
      <c r="T1589">
        <v>0</v>
      </c>
      <c r="U1589">
        <v>506.28</v>
      </c>
      <c r="V1589" s="52">
        <v>6.5000000000000002E-2</v>
      </c>
      <c r="W1589">
        <v>18.25</v>
      </c>
      <c r="X1589">
        <v>6864</v>
      </c>
      <c r="Y1589">
        <v>7084.9</v>
      </c>
    </row>
    <row r="1590" spans="1:25" x14ac:dyDescent="0.3">
      <c r="A1590" t="s">
        <v>20</v>
      </c>
      <c r="B1590">
        <v>2</v>
      </c>
      <c r="C1590">
        <v>25</v>
      </c>
      <c r="D1590">
        <v>0.05</v>
      </c>
      <c r="E1590" t="s">
        <v>1</v>
      </c>
      <c r="F1590">
        <v>52775.79</v>
      </c>
      <c r="G1590">
        <v>0.65</v>
      </c>
      <c r="H1590">
        <v>3663.46</v>
      </c>
      <c r="I1590" s="52">
        <v>0</v>
      </c>
      <c r="J1590" s="59">
        <f>IF(Model_Time!$F1590="---","---",(Model_Time!$F1590/K1590)-1)</f>
        <v>6.0576056816479262E-3</v>
      </c>
      <c r="K1590" s="20">
        <f>IF(AND(Model_Time!$B1590=0,Model_Time!$C1590=0),Model_Time!$F1590,K1589)</f>
        <v>52458.02</v>
      </c>
      <c r="N1590" t="s">
        <v>516</v>
      </c>
      <c r="O1590">
        <v>2</v>
      </c>
      <c r="P1590">
        <v>5</v>
      </c>
      <c r="Q1590">
        <v>0.1</v>
      </c>
      <c r="R1590" t="s">
        <v>0</v>
      </c>
      <c r="S1590">
        <v>966</v>
      </c>
      <c r="T1590">
        <v>0</v>
      </c>
      <c r="U1590">
        <v>746.1</v>
      </c>
      <c r="V1590" s="52">
        <v>1</v>
      </c>
      <c r="W1590">
        <v>-10000</v>
      </c>
      <c r="X1590">
        <v>6864</v>
      </c>
      <c r="Y1590">
        <v>-10000</v>
      </c>
    </row>
    <row r="1591" spans="1:25" x14ac:dyDescent="0.3">
      <c r="A1591" t="s">
        <v>20</v>
      </c>
      <c r="B1591">
        <v>2</v>
      </c>
      <c r="C1591">
        <v>25</v>
      </c>
      <c r="D1591">
        <v>0.1</v>
      </c>
      <c r="E1591" t="s">
        <v>1</v>
      </c>
      <c r="F1591">
        <v>52864.57</v>
      </c>
      <c r="G1591">
        <v>0.63</v>
      </c>
      <c r="H1591">
        <v>3602.2</v>
      </c>
      <c r="I1591" s="52">
        <v>0</v>
      </c>
      <c r="J1591" s="59">
        <f>IF(Model_Time!$F1591="---","---",(Model_Time!$F1591/K1591)-1)</f>
        <v>7.7500065766875625E-3</v>
      </c>
      <c r="K1591" s="20">
        <f>IF(AND(Model_Time!$B1591=0,Model_Time!$C1591=0),Model_Time!$F1591,K1590)</f>
        <v>52458.02</v>
      </c>
      <c r="N1591" t="s">
        <v>516</v>
      </c>
      <c r="O1591">
        <v>2</v>
      </c>
      <c r="P1591">
        <v>5</v>
      </c>
      <c r="Q1591">
        <v>0.15</v>
      </c>
      <c r="R1591" t="s">
        <v>0</v>
      </c>
      <c r="S1591">
        <v>969</v>
      </c>
      <c r="T1591">
        <v>0</v>
      </c>
      <c r="U1591">
        <v>803.29</v>
      </c>
      <c r="V1591" s="52">
        <v>1</v>
      </c>
      <c r="W1591">
        <v>-10000</v>
      </c>
      <c r="X1591">
        <v>6864</v>
      </c>
      <c r="Y1591">
        <v>-10000</v>
      </c>
    </row>
    <row r="1592" spans="1:25" x14ac:dyDescent="0.3">
      <c r="A1592" t="s">
        <v>20</v>
      </c>
      <c r="B1592">
        <v>2</v>
      </c>
      <c r="C1592">
        <v>25</v>
      </c>
      <c r="D1592">
        <v>0.15</v>
      </c>
      <c r="E1592" t="s">
        <v>1</v>
      </c>
      <c r="F1592">
        <v>62377.31</v>
      </c>
      <c r="G1592">
        <v>17.850000000000001</v>
      </c>
      <c r="H1592">
        <v>3795.41</v>
      </c>
      <c r="I1592" s="52">
        <v>0</v>
      </c>
      <c r="J1592" s="59">
        <f>IF(Model_Time!$F1592="---","---",(Model_Time!$F1592/K1592)-1)</f>
        <v>0.18909005715427307</v>
      </c>
      <c r="K1592" s="20">
        <f>IF(AND(Model_Time!$B1592=0,Model_Time!$C1592=0),Model_Time!$F1592,K1591)</f>
        <v>52458.02</v>
      </c>
      <c r="N1592" t="s">
        <v>516</v>
      </c>
      <c r="O1592">
        <v>2</v>
      </c>
      <c r="P1592">
        <v>5</v>
      </c>
      <c r="Q1592">
        <v>0.2</v>
      </c>
      <c r="R1592" t="s">
        <v>0</v>
      </c>
      <c r="S1592">
        <v>977</v>
      </c>
      <c r="T1592">
        <v>0</v>
      </c>
      <c r="U1592">
        <v>423.66</v>
      </c>
      <c r="V1592" s="52">
        <v>1</v>
      </c>
      <c r="W1592">
        <v>-10000</v>
      </c>
      <c r="X1592">
        <v>6864</v>
      </c>
      <c r="Y1592">
        <v>-10000</v>
      </c>
    </row>
    <row r="1593" spans="1:25" x14ac:dyDescent="0.3">
      <c r="A1593" t="s">
        <v>20</v>
      </c>
      <c r="B1593">
        <v>2</v>
      </c>
      <c r="C1593">
        <v>25</v>
      </c>
      <c r="D1593">
        <v>0.2</v>
      </c>
      <c r="E1593" t="s">
        <v>1</v>
      </c>
      <c r="F1593">
        <v>55432.53</v>
      </c>
      <c r="G1593">
        <v>5.97</v>
      </c>
      <c r="H1593">
        <v>3639.5</v>
      </c>
      <c r="I1593" s="52">
        <v>0</v>
      </c>
      <c r="J1593" s="59">
        <f>IF(Model_Time!$F1593="---","---",(Model_Time!$F1593/K1593)-1)</f>
        <v>5.6702673871411813E-2</v>
      </c>
      <c r="K1593" s="20">
        <f>IF(AND(Model_Time!$B1593=0,Model_Time!$C1593=0),Model_Time!$F1593,K1592)</f>
        <v>52458.02</v>
      </c>
      <c r="N1593" t="s">
        <v>516</v>
      </c>
      <c r="O1593">
        <v>2</v>
      </c>
      <c r="P1593">
        <v>10</v>
      </c>
      <c r="Q1593">
        <v>0.05</v>
      </c>
      <c r="R1593" t="s">
        <v>0</v>
      </c>
      <c r="S1593">
        <v>966</v>
      </c>
      <c r="T1593">
        <v>0</v>
      </c>
      <c r="U1593">
        <v>847.9</v>
      </c>
      <c r="V1593" s="52">
        <v>6.3E-2</v>
      </c>
      <c r="W1593">
        <v>18.25</v>
      </c>
      <c r="X1593">
        <v>6864</v>
      </c>
      <c r="Y1593">
        <v>7084.9</v>
      </c>
    </row>
    <row r="1594" spans="1:25" x14ac:dyDescent="0.3">
      <c r="A1594" t="s">
        <v>20</v>
      </c>
      <c r="B1594">
        <v>2</v>
      </c>
      <c r="C1594">
        <v>50</v>
      </c>
      <c r="D1594">
        <v>0.05</v>
      </c>
      <c r="E1594" t="s">
        <v>1</v>
      </c>
      <c r="F1594">
        <v>52796.77</v>
      </c>
      <c r="G1594">
        <v>0.67</v>
      </c>
      <c r="H1594">
        <v>3632.18</v>
      </c>
      <c r="I1594" s="52">
        <v>0</v>
      </c>
      <c r="J1594" s="59">
        <f>IF(Model_Time!$F1594="---","---",(Model_Time!$F1594/K1594)-1)</f>
        <v>6.4575445279864141E-3</v>
      </c>
      <c r="K1594" s="20">
        <f>IF(AND(Model_Time!$B1594=0,Model_Time!$C1594=0),Model_Time!$F1594,K1593)</f>
        <v>52458.02</v>
      </c>
      <c r="N1594" t="s">
        <v>516</v>
      </c>
      <c r="O1594">
        <v>2</v>
      </c>
      <c r="P1594">
        <v>10</v>
      </c>
      <c r="Q1594">
        <v>0.1</v>
      </c>
      <c r="R1594" t="s">
        <v>0</v>
      </c>
      <c r="S1594">
        <v>971</v>
      </c>
      <c r="T1594">
        <v>0</v>
      </c>
      <c r="U1594">
        <v>421.92</v>
      </c>
      <c r="V1594" s="52">
        <v>0.998</v>
      </c>
      <c r="W1594">
        <v>-10000</v>
      </c>
      <c r="X1594">
        <v>6864</v>
      </c>
      <c r="Y1594">
        <v>-10000</v>
      </c>
    </row>
    <row r="1595" spans="1:25" x14ac:dyDescent="0.3">
      <c r="A1595" t="s">
        <v>20</v>
      </c>
      <c r="B1595">
        <v>2</v>
      </c>
      <c r="C1595">
        <v>50</v>
      </c>
      <c r="D1595">
        <v>0.1</v>
      </c>
      <c r="E1595" t="s">
        <v>0</v>
      </c>
      <c r="F1595">
        <v>52648.3</v>
      </c>
      <c r="G1595">
        <v>0</v>
      </c>
      <c r="H1595">
        <v>3415.63</v>
      </c>
      <c r="I1595" s="52">
        <v>0</v>
      </c>
      <c r="J1595" s="59">
        <f>IF(Model_Time!$F1595="---","---",(Model_Time!$F1595/K1595)-1)</f>
        <v>3.6272813956761407E-3</v>
      </c>
      <c r="K1595" s="20">
        <f>IF(AND(Model_Time!$B1595=0,Model_Time!$C1595=0),Model_Time!$F1595,K1594)</f>
        <v>52458.02</v>
      </c>
      <c r="N1595" t="s">
        <v>516</v>
      </c>
      <c r="O1595">
        <v>2</v>
      </c>
      <c r="P1595">
        <v>10</v>
      </c>
      <c r="Q1595">
        <v>0.15</v>
      </c>
      <c r="R1595" t="s">
        <v>0</v>
      </c>
      <c r="S1595">
        <v>979</v>
      </c>
      <c r="T1595">
        <v>0</v>
      </c>
      <c r="U1595">
        <v>490.59</v>
      </c>
      <c r="V1595" s="52">
        <v>0.998</v>
      </c>
      <c r="W1595">
        <v>-10000</v>
      </c>
      <c r="X1595">
        <v>7119</v>
      </c>
      <c r="Y1595">
        <v>-10000</v>
      </c>
    </row>
    <row r="1596" spans="1:25" x14ac:dyDescent="0.3">
      <c r="A1596" t="s">
        <v>20</v>
      </c>
      <c r="B1596">
        <v>2</v>
      </c>
      <c r="C1596">
        <v>50</v>
      </c>
      <c r="D1596">
        <v>0.15</v>
      </c>
      <c r="E1596" t="s">
        <v>1</v>
      </c>
      <c r="F1596">
        <v>65828.570000000007</v>
      </c>
      <c r="G1596">
        <v>22.07</v>
      </c>
      <c r="H1596">
        <v>3673.53</v>
      </c>
      <c r="I1596" s="52">
        <v>0</v>
      </c>
      <c r="J1596" s="59">
        <f>IF(Model_Time!$F1596="---","---",(Model_Time!$F1596/K1596)-1)</f>
        <v>0.25488095052005422</v>
      </c>
      <c r="K1596" s="20">
        <f>IF(AND(Model_Time!$B1596=0,Model_Time!$C1596=0),Model_Time!$F1596,K1595)</f>
        <v>52458.02</v>
      </c>
      <c r="N1596" t="s">
        <v>516</v>
      </c>
      <c r="O1596">
        <v>2</v>
      </c>
      <c r="P1596">
        <v>10</v>
      </c>
      <c r="Q1596">
        <v>0.2</v>
      </c>
      <c r="R1596" t="s">
        <v>0</v>
      </c>
      <c r="S1596">
        <v>986</v>
      </c>
      <c r="T1596">
        <v>0</v>
      </c>
      <c r="U1596">
        <v>301.77</v>
      </c>
      <c r="V1596" s="52">
        <v>0.997</v>
      </c>
      <c r="W1596">
        <v>65.58</v>
      </c>
      <c r="X1596">
        <v>7189</v>
      </c>
      <c r="Y1596">
        <v>7995.31</v>
      </c>
    </row>
    <row r="1597" spans="1:25" x14ac:dyDescent="0.3">
      <c r="A1597" t="s">
        <v>20</v>
      </c>
      <c r="B1597">
        <v>2</v>
      </c>
      <c r="C1597">
        <v>50</v>
      </c>
      <c r="D1597">
        <v>0.2</v>
      </c>
      <c r="E1597" t="s">
        <v>1</v>
      </c>
      <c r="F1597">
        <v>53067.76</v>
      </c>
      <c r="G1597">
        <v>0.56999999999999995</v>
      </c>
      <c r="H1597">
        <v>3658.22</v>
      </c>
      <c r="I1597" s="52">
        <v>0</v>
      </c>
      <c r="J1597" s="59">
        <f>IF(Model_Time!$F1597="---","---",(Model_Time!$F1597/K1597)-1)</f>
        <v>1.162338952175479E-2</v>
      </c>
      <c r="K1597" s="20">
        <f>IF(AND(Model_Time!$B1597=0,Model_Time!$C1597=0),Model_Time!$F1597,K1596)</f>
        <v>52458.02</v>
      </c>
      <c r="N1597" t="s">
        <v>516</v>
      </c>
      <c r="O1597">
        <v>2</v>
      </c>
      <c r="P1597">
        <v>25</v>
      </c>
      <c r="Q1597">
        <v>0.05</v>
      </c>
      <c r="R1597" t="s">
        <v>0</v>
      </c>
      <c r="S1597">
        <v>971</v>
      </c>
      <c r="T1597">
        <v>0</v>
      </c>
      <c r="U1597">
        <v>319.52999999999997</v>
      </c>
      <c r="V1597" s="52">
        <v>6.0999999999999999E-2</v>
      </c>
      <c r="W1597">
        <v>18.25</v>
      </c>
      <c r="X1597">
        <v>6864</v>
      </c>
      <c r="Y1597">
        <v>7084.9</v>
      </c>
    </row>
    <row r="1598" spans="1:25" x14ac:dyDescent="0.3">
      <c r="A1598" t="s">
        <v>20</v>
      </c>
      <c r="B1598">
        <v>3</v>
      </c>
      <c r="C1598">
        <v>0</v>
      </c>
      <c r="D1598">
        <v>0.05</v>
      </c>
      <c r="E1598" t="s">
        <v>0</v>
      </c>
      <c r="F1598">
        <v>52648.3</v>
      </c>
      <c r="G1598">
        <v>0</v>
      </c>
      <c r="H1598">
        <v>657.79</v>
      </c>
      <c r="I1598" s="52">
        <v>0</v>
      </c>
      <c r="J1598" s="59">
        <f>IF(Model_Time!$F1598="---","---",(Model_Time!$F1598/K1598)-1)</f>
        <v>3.6272813956761407E-3</v>
      </c>
      <c r="K1598" s="20">
        <f>IF(AND(Model_Time!$B1598=0,Model_Time!$C1598=0),Model_Time!$F1598,K1597)</f>
        <v>52458.02</v>
      </c>
      <c r="N1598" t="s">
        <v>516</v>
      </c>
      <c r="O1598">
        <v>2</v>
      </c>
      <c r="P1598">
        <v>25</v>
      </c>
      <c r="Q1598">
        <v>0.1</v>
      </c>
      <c r="R1598" t="s">
        <v>0</v>
      </c>
      <c r="S1598">
        <v>988</v>
      </c>
      <c r="T1598">
        <v>0</v>
      </c>
      <c r="U1598">
        <v>484.77</v>
      </c>
      <c r="V1598" s="52">
        <v>0</v>
      </c>
      <c r="W1598">
        <v>39.25</v>
      </c>
      <c r="X1598">
        <v>7189</v>
      </c>
      <c r="Y1598">
        <v>7693.12</v>
      </c>
    </row>
    <row r="1599" spans="1:25" x14ac:dyDescent="0.3">
      <c r="A1599" t="s">
        <v>20</v>
      </c>
      <c r="B1599">
        <v>3</v>
      </c>
      <c r="C1599">
        <v>0</v>
      </c>
      <c r="D1599">
        <v>0.1</v>
      </c>
      <c r="E1599" t="s">
        <v>0</v>
      </c>
      <c r="F1599">
        <v>52868.66</v>
      </c>
      <c r="G1599">
        <v>0</v>
      </c>
      <c r="H1599">
        <v>1559.05</v>
      </c>
      <c r="I1599" s="52">
        <v>0</v>
      </c>
      <c r="J1599" s="59">
        <f>IF(Model_Time!$F1599="---","---",(Model_Time!$F1599/K1599)-1)</f>
        <v>7.8279736825752622E-3</v>
      </c>
      <c r="K1599" s="20">
        <f>IF(AND(Model_Time!$B1599=0,Model_Time!$C1599=0),Model_Time!$F1599,K1598)</f>
        <v>52458.02</v>
      </c>
      <c r="N1599" t="s">
        <v>516</v>
      </c>
      <c r="O1599">
        <v>2</v>
      </c>
      <c r="P1599">
        <v>25</v>
      </c>
      <c r="Q1599">
        <v>0.15</v>
      </c>
      <c r="R1599" t="s">
        <v>0</v>
      </c>
      <c r="S1599">
        <v>992</v>
      </c>
      <c r="T1599">
        <v>0</v>
      </c>
      <c r="U1599">
        <v>495.69</v>
      </c>
      <c r="V1599" s="52">
        <v>0.14099999999999999</v>
      </c>
      <c r="W1599">
        <v>59.22</v>
      </c>
      <c r="X1599">
        <v>7474</v>
      </c>
      <c r="Y1599">
        <v>8151.19</v>
      </c>
    </row>
    <row r="1600" spans="1:25" x14ac:dyDescent="0.3">
      <c r="A1600" t="s">
        <v>20</v>
      </c>
      <c r="B1600">
        <v>3</v>
      </c>
      <c r="C1600">
        <v>0</v>
      </c>
      <c r="D1600">
        <v>0.15</v>
      </c>
      <c r="E1600" t="s">
        <v>4</v>
      </c>
      <c r="F1600" t="s">
        <v>3</v>
      </c>
      <c r="G1600" t="s">
        <v>3</v>
      </c>
      <c r="H1600">
        <v>36.99</v>
      </c>
      <c r="J1600" s="59" t="str">
        <f>IF(Model_Time!$F1600="---","---",(Model_Time!$F1600/K1600)-1)</f>
        <v>---</v>
      </c>
      <c r="K1600" s="20">
        <f>IF(AND(Model_Time!$B1600=0,Model_Time!$C1600=0),Model_Time!$F1600,K1599)</f>
        <v>52458.02</v>
      </c>
      <c r="N1600" t="s">
        <v>516</v>
      </c>
      <c r="O1600">
        <v>2</v>
      </c>
      <c r="P1600">
        <v>25</v>
      </c>
      <c r="Q1600">
        <v>0.2</v>
      </c>
      <c r="R1600" t="s">
        <v>0</v>
      </c>
      <c r="S1600">
        <v>1016</v>
      </c>
      <c r="T1600">
        <v>0</v>
      </c>
      <c r="U1600">
        <v>1653.62</v>
      </c>
      <c r="V1600" s="52">
        <v>9.8000000000000004E-2</v>
      </c>
      <c r="W1600">
        <v>51.53</v>
      </c>
      <c r="X1600">
        <v>7581</v>
      </c>
      <c r="Y1600">
        <v>8412.24</v>
      </c>
    </row>
    <row r="1601" spans="1:25" x14ac:dyDescent="0.3">
      <c r="A1601" t="s">
        <v>20</v>
      </c>
      <c r="B1601">
        <v>3</v>
      </c>
      <c r="C1601">
        <v>0</v>
      </c>
      <c r="D1601">
        <v>0.2</v>
      </c>
      <c r="E1601" t="s">
        <v>4</v>
      </c>
      <c r="F1601" t="s">
        <v>3</v>
      </c>
      <c r="G1601" t="s">
        <v>3</v>
      </c>
      <c r="H1601">
        <v>30.17</v>
      </c>
      <c r="J1601" s="59" t="str">
        <f>IF(Model_Time!$F1601="---","---",(Model_Time!$F1601/K1601)-1)</f>
        <v>---</v>
      </c>
      <c r="K1601" s="20">
        <f>IF(AND(Model_Time!$B1601=0,Model_Time!$C1601=0),Model_Time!$F1601,K1600)</f>
        <v>52458.02</v>
      </c>
      <c r="N1601" t="s">
        <v>516</v>
      </c>
      <c r="O1601">
        <v>2</v>
      </c>
      <c r="P1601">
        <v>50</v>
      </c>
      <c r="Q1601">
        <v>0.05</v>
      </c>
      <c r="R1601" t="s">
        <v>0</v>
      </c>
      <c r="S1601">
        <v>978</v>
      </c>
      <c r="T1601">
        <v>0</v>
      </c>
      <c r="U1601">
        <v>662.11</v>
      </c>
      <c r="V1601" s="52">
        <v>0</v>
      </c>
      <c r="W1601">
        <v>18.79</v>
      </c>
      <c r="X1601">
        <v>7189</v>
      </c>
      <c r="Y1601">
        <v>7427.13</v>
      </c>
    </row>
    <row r="1602" spans="1:25" x14ac:dyDescent="0.3">
      <c r="A1602" t="s">
        <v>20</v>
      </c>
      <c r="B1602">
        <v>3</v>
      </c>
      <c r="C1602">
        <v>10</v>
      </c>
      <c r="D1602">
        <v>0.05</v>
      </c>
      <c r="E1602" t="s">
        <v>0</v>
      </c>
      <c r="F1602">
        <v>52648.3</v>
      </c>
      <c r="G1602">
        <v>0</v>
      </c>
      <c r="H1602">
        <v>2652.86</v>
      </c>
      <c r="I1602" s="52">
        <v>0</v>
      </c>
      <c r="J1602" s="59">
        <f>IF(Model_Time!$F1602="---","---",(Model_Time!$F1602/K1602)-1)</f>
        <v>3.6272813956761407E-3</v>
      </c>
      <c r="K1602" s="20">
        <f>IF(AND(Model_Time!$B1602=0,Model_Time!$C1602=0),Model_Time!$F1602,K1601)</f>
        <v>52458.02</v>
      </c>
      <c r="N1602" t="s">
        <v>516</v>
      </c>
      <c r="O1602">
        <v>2</v>
      </c>
      <c r="P1602">
        <v>50</v>
      </c>
      <c r="Q1602">
        <v>0.1</v>
      </c>
      <c r="R1602" t="s">
        <v>0</v>
      </c>
      <c r="S1602">
        <v>988</v>
      </c>
      <c r="T1602">
        <v>0</v>
      </c>
      <c r="U1602">
        <v>806.06</v>
      </c>
      <c r="V1602" s="52">
        <v>0</v>
      </c>
      <c r="W1602">
        <v>39.369999999999997</v>
      </c>
      <c r="X1602">
        <v>7320</v>
      </c>
      <c r="Y1602">
        <v>7800.16</v>
      </c>
    </row>
    <row r="1603" spans="1:25" x14ac:dyDescent="0.3">
      <c r="A1603" t="s">
        <v>20</v>
      </c>
      <c r="B1603">
        <v>3</v>
      </c>
      <c r="C1603">
        <v>10</v>
      </c>
      <c r="D1603">
        <v>0.1</v>
      </c>
      <c r="E1603" t="s">
        <v>0</v>
      </c>
      <c r="F1603">
        <v>52868.66</v>
      </c>
      <c r="G1603">
        <v>0</v>
      </c>
      <c r="H1603">
        <v>727.68</v>
      </c>
      <c r="I1603" s="52">
        <v>0</v>
      </c>
      <c r="J1603" s="59">
        <f>IF(Model_Time!$F1603="---","---",(Model_Time!$F1603/K1603)-1)</f>
        <v>7.8279736825752622E-3</v>
      </c>
      <c r="K1603" s="20">
        <f>IF(AND(Model_Time!$B1603=0,Model_Time!$C1603=0),Model_Time!$F1603,K1602)</f>
        <v>52458.02</v>
      </c>
      <c r="N1603" t="s">
        <v>516</v>
      </c>
      <c r="O1603">
        <v>2</v>
      </c>
      <c r="P1603">
        <v>50</v>
      </c>
      <c r="Q1603">
        <v>0.15</v>
      </c>
      <c r="R1603" t="s">
        <v>0</v>
      </c>
      <c r="S1603">
        <v>1020</v>
      </c>
      <c r="T1603">
        <v>0</v>
      </c>
      <c r="U1603">
        <v>2520.25</v>
      </c>
      <c r="V1603" s="52">
        <v>0</v>
      </c>
    </row>
    <row r="1604" spans="1:25" x14ac:dyDescent="0.3">
      <c r="A1604" t="s">
        <v>20</v>
      </c>
      <c r="B1604">
        <v>3</v>
      </c>
      <c r="C1604">
        <v>10</v>
      </c>
      <c r="D1604">
        <v>0.15</v>
      </c>
      <c r="E1604" t="s">
        <v>4</v>
      </c>
      <c r="F1604" t="s">
        <v>3</v>
      </c>
      <c r="G1604" t="s">
        <v>3</v>
      </c>
      <c r="H1604">
        <v>38.06</v>
      </c>
      <c r="J1604" s="59" t="str">
        <f>IF(Model_Time!$F1604="---","---",(Model_Time!$F1604/K1604)-1)</f>
        <v>---</v>
      </c>
      <c r="K1604" s="20">
        <f>IF(AND(Model_Time!$B1604=0,Model_Time!$C1604=0),Model_Time!$F1604,K1603)</f>
        <v>52458.02</v>
      </c>
      <c r="N1604" t="s">
        <v>516</v>
      </c>
      <c r="O1604">
        <v>2</v>
      </c>
      <c r="P1604">
        <v>50</v>
      </c>
      <c r="Q1604">
        <v>0.2</v>
      </c>
      <c r="R1604" t="s">
        <v>2</v>
      </c>
      <c r="S1604" t="s">
        <v>3</v>
      </c>
      <c r="T1604" t="s">
        <v>3</v>
      </c>
      <c r="U1604">
        <v>3600.4</v>
      </c>
    </row>
    <row r="1605" spans="1:25" x14ac:dyDescent="0.3">
      <c r="A1605" t="s">
        <v>20</v>
      </c>
      <c r="B1605">
        <v>3</v>
      </c>
      <c r="C1605">
        <v>10</v>
      </c>
      <c r="D1605">
        <v>0.2</v>
      </c>
      <c r="E1605" t="s">
        <v>4</v>
      </c>
      <c r="F1605" t="s">
        <v>3</v>
      </c>
      <c r="G1605" t="s">
        <v>3</v>
      </c>
      <c r="H1605">
        <v>34.81</v>
      </c>
      <c r="J1605" s="59" t="str">
        <f>IF(Model_Time!$F1605="---","---",(Model_Time!$F1605/K1605)-1)</f>
        <v>---</v>
      </c>
      <c r="K1605" s="20">
        <f>IF(AND(Model_Time!$B1605=0,Model_Time!$C1605=0),Model_Time!$F1605,K1604)</f>
        <v>52458.02</v>
      </c>
      <c r="N1605" t="s">
        <v>516</v>
      </c>
      <c r="O1605">
        <v>3</v>
      </c>
      <c r="P1605">
        <v>0</v>
      </c>
      <c r="Q1605">
        <v>0.05</v>
      </c>
      <c r="R1605" t="s">
        <v>0</v>
      </c>
      <c r="S1605">
        <v>988</v>
      </c>
      <c r="T1605">
        <v>0</v>
      </c>
      <c r="U1605">
        <v>1047.18</v>
      </c>
      <c r="V1605" s="52">
        <v>0</v>
      </c>
      <c r="W1605">
        <v>19.47</v>
      </c>
      <c r="X1605">
        <v>7533</v>
      </c>
      <c r="Y1605">
        <v>7783.41</v>
      </c>
    </row>
    <row r="1606" spans="1:25" x14ac:dyDescent="0.3">
      <c r="A1606" t="s">
        <v>20</v>
      </c>
      <c r="B1606">
        <v>3</v>
      </c>
      <c r="C1606">
        <v>25</v>
      </c>
      <c r="D1606">
        <v>0.05</v>
      </c>
      <c r="E1606" t="s">
        <v>0</v>
      </c>
      <c r="F1606">
        <v>52648.3</v>
      </c>
      <c r="G1606">
        <v>0</v>
      </c>
      <c r="H1606">
        <v>636.96</v>
      </c>
      <c r="I1606" s="52">
        <v>0</v>
      </c>
      <c r="J1606" s="59">
        <f>IF(Model_Time!$F1606="---","---",(Model_Time!$F1606/K1606)-1)</f>
        <v>3.6272813956761407E-3</v>
      </c>
      <c r="K1606" s="20">
        <f>IF(AND(Model_Time!$B1606=0,Model_Time!$C1606=0),Model_Time!$F1606,K1605)</f>
        <v>52458.02</v>
      </c>
      <c r="N1606" t="s">
        <v>516</v>
      </c>
      <c r="O1606">
        <v>3</v>
      </c>
      <c r="P1606">
        <v>0</v>
      </c>
      <c r="Q1606">
        <v>0.1</v>
      </c>
      <c r="R1606" t="s">
        <v>4</v>
      </c>
      <c r="S1606" t="s">
        <v>3</v>
      </c>
      <c r="T1606" t="s">
        <v>3</v>
      </c>
      <c r="U1606">
        <v>0.57999999999999996</v>
      </c>
    </row>
    <row r="1607" spans="1:25" x14ac:dyDescent="0.3">
      <c r="A1607" t="s">
        <v>20</v>
      </c>
      <c r="B1607">
        <v>3</v>
      </c>
      <c r="C1607">
        <v>25</v>
      </c>
      <c r="D1607">
        <v>0.1</v>
      </c>
      <c r="E1607" t="s">
        <v>0</v>
      </c>
      <c r="F1607">
        <v>52868.66</v>
      </c>
      <c r="G1607">
        <v>0</v>
      </c>
      <c r="H1607">
        <v>2212.0500000000002</v>
      </c>
      <c r="I1607" s="52">
        <v>0</v>
      </c>
      <c r="J1607" s="59">
        <f>IF(Model_Time!$F1607="---","---",(Model_Time!$F1607/K1607)-1)</f>
        <v>7.8279736825752622E-3</v>
      </c>
      <c r="K1607" s="20">
        <f>IF(AND(Model_Time!$B1607=0,Model_Time!$C1607=0),Model_Time!$F1607,K1606)</f>
        <v>52458.02</v>
      </c>
      <c r="N1607" t="s">
        <v>516</v>
      </c>
      <c r="O1607">
        <v>3</v>
      </c>
      <c r="P1607">
        <v>0</v>
      </c>
      <c r="Q1607">
        <v>0.15</v>
      </c>
      <c r="R1607" t="s">
        <v>4</v>
      </c>
      <c r="S1607" t="s">
        <v>3</v>
      </c>
      <c r="T1607" t="s">
        <v>3</v>
      </c>
      <c r="U1607">
        <v>0.67</v>
      </c>
    </row>
    <row r="1608" spans="1:25" x14ac:dyDescent="0.3">
      <c r="A1608" t="s">
        <v>20</v>
      </c>
      <c r="B1608">
        <v>3</v>
      </c>
      <c r="C1608">
        <v>25</v>
      </c>
      <c r="D1608">
        <v>0.15</v>
      </c>
      <c r="E1608" t="s">
        <v>4</v>
      </c>
      <c r="F1608" t="s">
        <v>3</v>
      </c>
      <c r="G1608" t="s">
        <v>3</v>
      </c>
      <c r="H1608">
        <v>34.840000000000003</v>
      </c>
      <c r="J1608" s="59" t="str">
        <f>IF(Model_Time!$F1608="---","---",(Model_Time!$F1608/K1608)-1)</f>
        <v>---</v>
      </c>
      <c r="K1608" s="20">
        <f>IF(AND(Model_Time!$B1608=0,Model_Time!$C1608=0),Model_Time!$F1608,K1607)</f>
        <v>52458.02</v>
      </c>
      <c r="N1608" t="s">
        <v>516</v>
      </c>
      <c r="O1608">
        <v>3</v>
      </c>
      <c r="P1608">
        <v>0</v>
      </c>
      <c r="Q1608">
        <v>0.2</v>
      </c>
      <c r="R1608" t="s">
        <v>4</v>
      </c>
      <c r="S1608" t="s">
        <v>3</v>
      </c>
      <c r="T1608" t="s">
        <v>3</v>
      </c>
      <c r="U1608">
        <v>0.7</v>
      </c>
    </row>
    <row r="1609" spans="1:25" x14ac:dyDescent="0.3">
      <c r="A1609" t="s">
        <v>20</v>
      </c>
      <c r="B1609">
        <v>3</v>
      </c>
      <c r="C1609">
        <v>25</v>
      </c>
      <c r="D1609">
        <v>0.2</v>
      </c>
      <c r="E1609" t="s">
        <v>4</v>
      </c>
      <c r="F1609" t="s">
        <v>3</v>
      </c>
      <c r="G1609" t="s">
        <v>3</v>
      </c>
      <c r="H1609">
        <v>31.34</v>
      </c>
      <c r="J1609" s="59" t="str">
        <f>IF(Model_Time!$F1609="---","---",(Model_Time!$F1609/K1609)-1)</f>
        <v>---</v>
      </c>
      <c r="K1609" s="20">
        <f>IF(AND(Model_Time!$B1609=0,Model_Time!$C1609=0),Model_Time!$F1609,K1608)</f>
        <v>52458.02</v>
      </c>
      <c r="N1609" t="s">
        <v>516</v>
      </c>
      <c r="O1609">
        <v>3</v>
      </c>
      <c r="P1609">
        <v>10</v>
      </c>
      <c r="Q1609">
        <v>0.05</v>
      </c>
      <c r="R1609" t="s">
        <v>0</v>
      </c>
      <c r="S1609">
        <v>988</v>
      </c>
      <c r="T1609">
        <v>0</v>
      </c>
      <c r="U1609">
        <v>449.99</v>
      </c>
      <c r="V1609" s="52">
        <v>0</v>
      </c>
      <c r="W1609">
        <v>19.47</v>
      </c>
      <c r="X1609">
        <v>7533</v>
      </c>
      <c r="Y1609">
        <v>7783.41</v>
      </c>
    </row>
    <row r="1610" spans="1:25" x14ac:dyDescent="0.3">
      <c r="A1610" t="s">
        <v>20</v>
      </c>
      <c r="B1610">
        <v>3</v>
      </c>
      <c r="C1610">
        <v>50</v>
      </c>
      <c r="D1610">
        <v>0.05</v>
      </c>
      <c r="E1610" t="s">
        <v>0</v>
      </c>
      <c r="F1610">
        <v>52648.3</v>
      </c>
      <c r="G1610">
        <v>0</v>
      </c>
      <c r="H1610">
        <v>632.41999999999996</v>
      </c>
      <c r="I1610" s="52">
        <v>0</v>
      </c>
      <c r="J1610" s="59">
        <f>IF(Model_Time!$F1610="---","---",(Model_Time!$F1610/K1610)-1)</f>
        <v>3.6272813956761407E-3</v>
      </c>
      <c r="K1610" s="20">
        <f>IF(AND(Model_Time!$B1610=0,Model_Time!$C1610=0),Model_Time!$F1610,K1609)</f>
        <v>52458.02</v>
      </c>
      <c r="N1610" t="s">
        <v>516</v>
      </c>
      <c r="O1610">
        <v>3</v>
      </c>
      <c r="P1610">
        <v>10</v>
      </c>
      <c r="Q1610">
        <v>0.1</v>
      </c>
      <c r="R1610" t="s">
        <v>4</v>
      </c>
      <c r="S1610" t="s">
        <v>3</v>
      </c>
      <c r="T1610" t="s">
        <v>3</v>
      </c>
      <c r="U1610">
        <v>0.69</v>
      </c>
    </row>
    <row r="1611" spans="1:25" x14ac:dyDescent="0.3">
      <c r="A1611" t="s">
        <v>20</v>
      </c>
      <c r="B1611">
        <v>3</v>
      </c>
      <c r="C1611">
        <v>50</v>
      </c>
      <c r="D1611">
        <v>0.1</v>
      </c>
      <c r="E1611" t="s">
        <v>0</v>
      </c>
      <c r="F1611">
        <v>52868.66</v>
      </c>
      <c r="G1611">
        <v>0</v>
      </c>
      <c r="H1611">
        <v>751.01</v>
      </c>
      <c r="I1611" s="52">
        <v>0</v>
      </c>
      <c r="J1611" s="59">
        <f>IF(Model_Time!$F1611="---","---",(Model_Time!$F1611/K1611)-1)</f>
        <v>7.8279736825752622E-3</v>
      </c>
      <c r="K1611" s="20">
        <f>IF(AND(Model_Time!$B1611=0,Model_Time!$C1611=0),Model_Time!$F1611,K1610)</f>
        <v>52458.02</v>
      </c>
      <c r="N1611" t="s">
        <v>516</v>
      </c>
      <c r="O1611">
        <v>3</v>
      </c>
      <c r="P1611">
        <v>10</v>
      </c>
      <c r="Q1611">
        <v>0.15</v>
      </c>
      <c r="R1611" t="s">
        <v>4</v>
      </c>
      <c r="S1611" t="s">
        <v>3</v>
      </c>
      <c r="T1611" t="s">
        <v>3</v>
      </c>
      <c r="U1611">
        <v>0.6</v>
      </c>
    </row>
    <row r="1612" spans="1:25" x14ac:dyDescent="0.3">
      <c r="A1612" t="s">
        <v>20</v>
      </c>
      <c r="B1612">
        <v>3</v>
      </c>
      <c r="C1612">
        <v>50</v>
      </c>
      <c r="D1612">
        <v>0.15</v>
      </c>
      <c r="E1612" t="s">
        <v>4</v>
      </c>
      <c r="F1612" t="s">
        <v>3</v>
      </c>
      <c r="G1612" t="s">
        <v>3</v>
      </c>
      <c r="H1612">
        <v>34.130000000000003</v>
      </c>
      <c r="J1612" s="59" t="str">
        <f>IF(Model_Time!$F1612="---","---",(Model_Time!$F1612/K1612)-1)</f>
        <v>---</v>
      </c>
      <c r="K1612" s="20">
        <f>IF(AND(Model_Time!$B1612=0,Model_Time!$C1612=0),Model_Time!$F1612,K1611)</f>
        <v>52458.02</v>
      </c>
      <c r="N1612" t="s">
        <v>516</v>
      </c>
      <c r="O1612">
        <v>3</v>
      </c>
      <c r="P1612">
        <v>10</v>
      </c>
      <c r="Q1612">
        <v>0.2</v>
      </c>
      <c r="R1612" t="s">
        <v>4</v>
      </c>
      <c r="S1612" t="s">
        <v>3</v>
      </c>
      <c r="T1612" t="s">
        <v>3</v>
      </c>
      <c r="U1612">
        <v>0.62</v>
      </c>
    </row>
    <row r="1613" spans="1:25" x14ac:dyDescent="0.3">
      <c r="A1613" t="s">
        <v>20</v>
      </c>
      <c r="B1613">
        <v>3</v>
      </c>
      <c r="C1613">
        <v>50</v>
      </c>
      <c r="D1613">
        <v>0.2</v>
      </c>
      <c r="E1613" t="s">
        <v>4</v>
      </c>
      <c r="F1613" t="s">
        <v>3</v>
      </c>
      <c r="G1613" t="s">
        <v>3</v>
      </c>
      <c r="H1613">
        <v>39.450000000000003</v>
      </c>
      <c r="J1613" s="59" t="str">
        <f>IF(Model_Time!$F1613="---","---",(Model_Time!$F1613/K1613)-1)</f>
        <v>---</v>
      </c>
      <c r="K1613" s="20">
        <f>IF(AND(Model_Time!$B1613=0,Model_Time!$C1613=0),Model_Time!$F1613,K1612)</f>
        <v>52458.02</v>
      </c>
      <c r="N1613" t="s">
        <v>516</v>
      </c>
      <c r="O1613">
        <v>3</v>
      </c>
      <c r="P1613">
        <v>25</v>
      </c>
      <c r="Q1613">
        <v>0.05</v>
      </c>
      <c r="R1613" t="s">
        <v>0</v>
      </c>
      <c r="S1613">
        <v>988</v>
      </c>
      <c r="T1613">
        <v>0</v>
      </c>
      <c r="U1613">
        <v>937.31</v>
      </c>
      <c r="V1613" s="52">
        <v>0</v>
      </c>
      <c r="W1613">
        <v>19.47</v>
      </c>
      <c r="X1613">
        <v>7533</v>
      </c>
      <c r="Y1613">
        <v>7783.41</v>
      </c>
    </row>
    <row r="1614" spans="1:25" x14ac:dyDescent="0.3">
      <c r="N1614" t="s">
        <v>516</v>
      </c>
      <c r="O1614">
        <v>3</v>
      </c>
      <c r="P1614">
        <v>25</v>
      </c>
      <c r="Q1614">
        <v>0.1</v>
      </c>
      <c r="R1614" t="s">
        <v>4</v>
      </c>
      <c r="S1614" t="s">
        <v>3</v>
      </c>
      <c r="T1614" t="s">
        <v>3</v>
      </c>
      <c r="U1614">
        <v>0.69</v>
      </c>
    </row>
    <row r="1615" spans="1:25" x14ac:dyDescent="0.3">
      <c r="N1615" t="s">
        <v>516</v>
      </c>
      <c r="O1615">
        <v>3</v>
      </c>
      <c r="P1615">
        <v>25</v>
      </c>
      <c r="Q1615">
        <v>0.15</v>
      </c>
      <c r="R1615" t="s">
        <v>4</v>
      </c>
      <c r="S1615" t="s">
        <v>3</v>
      </c>
      <c r="T1615" t="s">
        <v>3</v>
      </c>
      <c r="U1615">
        <v>0.57999999999999996</v>
      </c>
    </row>
    <row r="1616" spans="1:25" x14ac:dyDescent="0.3">
      <c r="N1616" t="s">
        <v>516</v>
      </c>
      <c r="O1616">
        <v>3</v>
      </c>
      <c r="P1616">
        <v>25</v>
      </c>
      <c r="Q1616">
        <v>0.2</v>
      </c>
      <c r="R1616" t="s">
        <v>4</v>
      </c>
      <c r="S1616" t="s">
        <v>3</v>
      </c>
      <c r="T1616" t="s">
        <v>3</v>
      </c>
      <c r="U1616">
        <v>0.7</v>
      </c>
    </row>
    <row r="1617" spans="14:25" x14ac:dyDescent="0.3">
      <c r="N1617" t="s">
        <v>516</v>
      </c>
      <c r="O1617">
        <v>3</v>
      </c>
      <c r="P1617">
        <v>50</v>
      </c>
      <c r="Q1617">
        <v>0.05</v>
      </c>
      <c r="R1617" t="s">
        <v>0</v>
      </c>
      <c r="S1617">
        <v>988</v>
      </c>
      <c r="T1617">
        <v>0</v>
      </c>
      <c r="U1617">
        <v>340.91</v>
      </c>
      <c r="V1617" s="52">
        <v>0</v>
      </c>
      <c r="W1617">
        <v>19.47</v>
      </c>
      <c r="X1617">
        <v>7533</v>
      </c>
      <c r="Y1617">
        <v>7783.41</v>
      </c>
    </row>
    <row r="1618" spans="14:25" x14ac:dyDescent="0.3">
      <c r="N1618" t="s">
        <v>516</v>
      </c>
      <c r="O1618">
        <v>3</v>
      </c>
      <c r="P1618">
        <v>50</v>
      </c>
      <c r="Q1618">
        <v>0.1</v>
      </c>
      <c r="R1618" t="s">
        <v>4</v>
      </c>
      <c r="S1618" t="s">
        <v>3</v>
      </c>
      <c r="T1618" t="s">
        <v>3</v>
      </c>
      <c r="U1618">
        <v>0.68</v>
      </c>
    </row>
    <row r="1619" spans="14:25" x14ac:dyDescent="0.3">
      <c r="N1619" t="s">
        <v>516</v>
      </c>
      <c r="O1619">
        <v>3</v>
      </c>
      <c r="P1619">
        <v>50</v>
      </c>
      <c r="Q1619">
        <v>0.15</v>
      </c>
      <c r="R1619" t="s">
        <v>4</v>
      </c>
      <c r="S1619" t="s">
        <v>3</v>
      </c>
      <c r="T1619" t="s">
        <v>3</v>
      </c>
      <c r="U1619">
        <v>0.65</v>
      </c>
    </row>
    <row r="1620" spans="14:25" x14ac:dyDescent="0.3">
      <c r="N1620" t="s">
        <v>516</v>
      </c>
      <c r="O1620">
        <v>3</v>
      </c>
      <c r="P1620">
        <v>50</v>
      </c>
      <c r="Q1620">
        <v>0.2</v>
      </c>
      <c r="R1620" t="s">
        <v>4</v>
      </c>
      <c r="S1620" t="s">
        <v>3</v>
      </c>
      <c r="T1620" t="s">
        <v>3</v>
      </c>
      <c r="U1620">
        <v>0.61</v>
      </c>
    </row>
    <row r="1621" spans="14:25" x14ac:dyDescent="0.3">
      <c r="N1621" t="s">
        <v>535</v>
      </c>
      <c r="O1621">
        <v>0</v>
      </c>
      <c r="P1621">
        <v>0</v>
      </c>
      <c r="Q1621">
        <v>0.05</v>
      </c>
      <c r="R1621" t="s">
        <v>0</v>
      </c>
      <c r="S1621">
        <v>751</v>
      </c>
      <c r="T1621">
        <v>0</v>
      </c>
      <c r="U1621">
        <v>141.88</v>
      </c>
      <c r="V1621" s="52">
        <v>1</v>
      </c>
      <c r="W1621">
        <v>22.02</v>
      </c>
      <c r="X1621">
        <v>6754</v>
      </c>
      <c r="Y1621">
        <v>6981.98</v>
      </c>
    </row>
    <row r="1622" spans="14:25" x14ac:dyDescent="0.3">
      <c r="N1622" t="s">
        <v>535</v>
      </c>
      <c r="O1622">
        <v>0</v>
      </c>
      <c r="P1622">
        <v>0</v>
      </c>
      <c r="Q1622">
        <v>0.1</v>
      </c>
      <c r="R1622" t="s">
        <v>0</v>
      </c>
      <c r="S1622">
        <v>751</v>
      </c>
      <c r="T1622">
        <v>0</v>
      </c>
      <c r="U1622">
        <v>141.15</v>
      </c>
      <c r="V1622" s="52">
        <v>1</v>
      </c>
      <c r="W1622">
        <v>0</v>
      </c>
      <c r="X1622">
        <v>6754</v>
      </c>
      <c r="Y1622">
        <v>7118.63</v>
      </c>
    </row>
    <row r="1623" spans="14:25" x14ac:dyDescent="0.3">
      <c r="N1623" t="s">
        <v>535</v>
      </c>
      <c r="O1623">
        <v>0</v>
      </c>
      <c r="P1623">
        <v>0</v>
      </c>
      <c r="Q1623">
        <v>0.15</v>
      </c>
      <c r="R1623" t="s">
        <v>0</v>
      </c>
      <c r="S1623">
        <v>751</v>
      </c>
      <c r="T1623">
        <v>0</v>
      </c>
      <c r="U1623">
        <v>149.02000000000001</v>
      </c>
      <c r="V1623" s="52">
        <v>1</v>
      </c>
      <c r="W1623">
        <v>-10000</v>
      </c>
      <c r="X1623">
        <v>6754</v>
      </c>
      <c r="Y1623">
        <v>-10000</v>
      </c>
    </row>
    <row r="1624" spans="14:25" x14ac:dyDescent="0.3">
      <c r="N1624" t="s">
        <v>535</v>
      </c>
      <c r="O1624">
        <v>0</v>
      </c>
      <c r="P1624">
        <v>0</v>
      </c>
      <c r="Q1624">
        <v>0.2</v>
      </c>
      <c r="R1624" t="s">
        <v>0</v>
      </c>
      <c r="S1624">
        <v>751</v>
      </c>
      <c r="T1624">
        <v>0</v>
      </c>
      <c r="U1624">
        <v>145.28</v>
      </c>
      <c r="V1624" s="52">
        <v>1</v>
      </c>
      <c r="W1624">
        <v>-10000</v>
      </c>
      <c r="X1624">
        <v>6754</v>
      </c>
      <c r="Y1624">
        <v>-10000</v>
      </c>
    </row>
    <row r="1625" spans="14:25" x14ac:dyDescent="0.3">
      <c r="N1625" t="s">
        <v>535</v>
      </c>
      <c r="O1625">
        <v>1</v>
      </c>
      <c r="P1625">
        <v>5</v>
      </c>
      <c r="Q1625">
        <v>0.05</v>
      </c>
      <c r="R1625" t="s">
        <v>0</v>
      </c>
      <c r="S1625">
        <v>753</v>
      </c>
      <c r="T1625">
        <v>0</v>
      </c>
      <c r="U1625">
        <v>849.32</v>
      </c>
      <c r="V1625" s="52">
        <v>0.96</v>
      </c>
      <c r="W1625">
        <v>-10000</v>
      </c>
      <c r="X1625">
        <v>6737</v>
      </c>
      <c r="Y1625">
        <v>-10000</v>
      </c>
    </row>
    <row r="1626" spans="14:25" x14ac:dyDescent="0.3">
      <c r="N1626" t="s">
        <v>535</v>
      </c>
      <c r="O1626">
        <v>1</v>
      </c>
      <c r="P1626">
        <v>5</v>
      </c>
      <c r="Q1626">
        <v>0.1</v>
      </c>
      <c r="R1626" t="s">
        <v>0</v>
      </c>
      <c r="S1626">
        <v>753</v>
      </c>
      <c r="T1626">
        <v>0</v>
      </c>
      <c r="U1626">
        <v>547.85</v>
      </c>
      <c r="V1626" s="52">
        <v>1</v>
      </c>
      <c r="W1626">
        <v>0</v>
      </c>
      <c r="X1626">
        <v>6754</v>
      </c>
      <c r="Y1626">
        <v>7118.63</v>
      </c>
    </row>
    <row r="1627" spans="14:25" x14ac:dyDescent="0.3">
      <c r="N1627" t="s">
        <v>535</v>
      </c>
      <c r="O1627">
        <v>1</v>
      </c>
      <c r="P1627">
        <v>5</v>
      </c>
      <c r="Q1627">
        <v>0.15</v>
      </c>
      <c r="R1627" t="s">
        <v>0</v>
      </c>
      <c r="S1627">
        <v>761</v>
      </c>
      <c r="T1627">
        <v>0</v>
      </c>
      <c r="U1627">
        <v>632.23</v>
      </c>
      <c r="V1627" s="52">
        <v>1</v>
      </c>
      <c r="W1627">
        <v>58.85</v>
      </c>
      <c r="X1627">
        <v>6806</v>
      </c>
      <c r="Y1627">
        <v>7488.94</v>
      </c>
    </row>
    <row r="1628" spans="14:25" x14ac:dyDescent="0.3">
      <c r="N1628" t="s">
        <v>535</v>
      </c>
      <c r="O1628">
        <v>1</v>
      </c>
      <c r="P1628">
        <v>5</v>
      </c>
      <c r="Q1628">
        <v>0.2</v>
      </c>
      <c r="R1628" t="s">
        <v>0</v>
      </c>
      <c r="S1628">
        <v>761</v>
      </c>
      <c r="T1628">
        <v>0</v>
      </c>
      <c r="U1628">
        <v>725.13</v>
      </c>
      <c r="V1628" s="52">
        <v>1</v>
      </c>
      <c r="W1628">
        <v>71.349999999999994</v>
      </c>
      <c r="X1628">
        <v>6806</v>
      </c>
      <c r="Y1628">
        <v>7627.31</v>
      </c>
    </row>
    <row r="1629" spans="14:25" x14ac:dyDescent="0.3">
      <c r="N1629" t="s">
        <v>535</v>
      </c>
      <c r="O1629">
        <v>1</v>
      </c>
      <c r="P1629">
        <v>10</v>
      </c>
      <c r="Q1629">
        <v>0.05</v>
      </c>
      <c r="R1629" t="s">
        <v>0</v>
      </c>
      <c r="S1629">
        <v>753</v>
      </c>
      <c r="T1629">
        <v>0</v>
      </c>
      <c r="U1629">
        <v>892.55</v>
      </c>
      <c r="V1629" s="52">
        <v>0.96</v>
      </c>
      <c r="W1629">
        <v>-10000</v>
      </c>
      <c r="X1629">
        <v>6737</v>
      </c>
      <c r="Y1629">
        <v>-10000</v>
      </c>
    </row>
    <row r="1630" spans="14:25" x14ac:dyDescent="0.3">
      <c r="N1630" t="s">
        <v>535</v>
      </c>
      <c r="O1630">
        <v>1</v>
      </c>
      <c r="P1630">
        <v>10</v>
      </c>
      <c r="Q1630">
        <v>0.1</v>
      </c>
      <c r="R1630" t="s">
        <v>0</v>
      </c>
      <c r="S1630">
        <v>753</v>
      </c>
      <c r="T1630">
        <v>0</v>
      </c>
      <c r="U1630">
        <v>529.66999999999996</v>
      </c>
      <c r="V1630" s="52">
        <v>1</v>
      </c>
      <c r="W1630">
        <v>0</v>
      </c>
      <c r="X1630">
        <v>6754</v>
      </c>
      <c r="Y1630">
        <v>7118.63</v>
      </c>
    </row>
    <row r="1631" spans="14:25" x14ac:dyDescent="0.3">
      <c r="N1631" t="s">
        <v>535</v>
      </c>
      <c r="O1631">
        <v>1</v>
      </c>
      <c r="P1631">
        <v>10</v>
      </c>
      <c r="Q1631">
        <v>0.15</v>
      </c>
      <c r="R1631" t="s">
        <v>0</v>
      </c>
      <c r="S1631">
        <v>761</v>
      </c>
      <c r="T1631">
        <v>0</v>
      </c>
      <c r="U1631">
        <v>665.78</v>
      </c>
      <c r="V1631" s="52">
        <v>1</v>
      </c>
      <c r="W1631">
        <v>58.85</v>
      </c>
      <c r="X1631">
        <v>6806</v>
      </c>
      <c r="Y1631">
        <v>7488.94</v>
      </c>
    </row>
    <row r="1632" spans="14:25" x14ac:dyDescent="0.3">
      <c r="N1632" t="s">
        <v>535</v>
      </c>
      <c r="O1632">
        <v>1</v>
      </c>
      <c r="P1632">
        <v>10</v>
      </c>
      <c r="Q1632">
        <v>0.2</v>
      </c>
      <c r="R1632" t="s">
        <v>0</v>
      </c>
      <c r="S1632">
        <v>761</v>
      </c>
      <c r="T1632">
        <v>0</v>
      </c>
      <c r="U1632">
        <v>781.3</v>
      </c>
      <c r="V1632" s="52">
        <v>1</v>
      </c>
      <c r="W1632">
        <v>71.349999999999994</v>
      </c>
      <c r="X1632">
        <v>6806</v>
      </c>
      <c r="Y1632">
        <v>7627.31</v>
      </c>
    </row>
    <row r="1633" spans="14:25" x14ac:dyDescent="0.3">
      <c r="N1633" t="s">
        <v>535</v>
      </c>
      <c r="O1633">
        <v>1</v>
      </c>
      <c r="P1633">
        <v>25</v>
      </c>
      <c r="Q1633">
        <v>0.05</v>
      </c>
      <c r="R1633" t="s">
        <v>0</v>
      </c>
      <c r="S1633">
        <v>761</v>
      </c>
      <c r="T1633">
        <v>0</v>
      </c>
      <c r="U1633">
        <v>996.83</v>
      </c>
      <c r="V1633" s="52">
        <v>6.6000000000000003E-2</v>
      </c>
      <c r="W1633">
        <v>20.7</v>
      </c>
      <c r="X1633">
        <v>6830</v>
      </c>
      <c r="Y1633">
        <v>7056.25</v>
      </c>
    </row>
    <row r="1634" spans="14:25" x14ac:dyDescent="0.3">
      <c r="N1634" t="s">
        <v>535</v>
      </c>
      <c r="O1634">
        <v>1</v>
      </c>
      <c r="P1634">
        <v>25</v>
      </c>
      <c r="Q1634">
        <v>0.1</v>
      </c>
      <c r="R1634" t="s">
        <v>0</v>
      </c>
      <c r="S1634">
        <v>775</v>
      </c>
      <c r="T1634">
        <v>0</v>
      </c>
      <c r="U1634">
        <v>976.69</v>
      </c>
      <c r="V1634" s="52">
        <v>0.39400000000000002</v>
      </c>
      <c r="W1634">
        <v>41.77</v>
      </c>
      <c r="X1634">
        <v>6806</v>
      </c>
      <c r="Y1634">
        <v>7278.28</v>
      </c>
    </row>
    <row r="1635" spans="14:25" x14ac:dyDescent="0.3">
      <c r="N1635" t="s">
        <v>535</v>
      </c>
      <c r="O1635">
        <v>1</v>
      </c>
      <c r="P1635">
        <v>25</v>
      </c>
      <c r="Q1635">
        <v>0.15</v>
      </c>
      <c r="R1635" t="s">
        <v>0</v>
      </c>
      <c r="S1635">
        <v>777</v>
      </c>
      <c r="T1635">
        <v>0</v>
      </c>
      <c r="U1635">
        <v>1597.97</v>
      </c>
      <c r="V1635" s="52">
        <v>0.68899999999999995</v>
      </c>
      <c r="W1635">
        <v>61.45</v>
      </c>
      <c r="X1635">
        <v>6850</v>
      </c>
      <c r="Y1635">
        <v>7552.98</v>
      </c>
    </row>
    <row r="1636" spans="14:25" x14ac:dyDescent="0.3">
      <c r="N1636" t="s">
        <v>535</v>
      </c>
      <c r="O1636">
        <v>1</v>
      </c>
      <c r="P1636">
        <v>25</v>
      </c>
      <c r="Q1636">
        <v>0.2</v>
      </c>
      <c r="R1636" t="s">
        <v>0</v>
      </c>
      <c r="S1636">
        <v>785</v>
      </c>
      <c r="T1636">
        <v>0</v>
      </c>
      <c r="U1636">
        <v>896.22</v>
      </c>
      <c r="V1636" s="52">
        <v>0.621</v>
      </c>
      <c r="W1636">
        <v>82.08</v>
      </c>
      <c r="X1636">
        <v>6850</v>
      </c>
      <c r="Y1636">
        <v>7780.98</v>
      </c>
    </row>
    <row r="1637" spans="14:25" x14ac:dyDescent="0.3">
      <c r="N1637" t="s">
        <v>535</v>
      </c>
      <c r="O1637">
        <v>1</v>
      </c>
      <c r="P1637">
        <v>50</v>
      </c>
      <c r="Q1637">
        <v>0.05</v>
      </c>
      <c r="R1637" t="s">
        <v>0</v>
      </c>
      <c r="S1637">
        <v>769</v>
      </c>
      <c r="T1637">
        <v>0</v>
      </c>
      <c r="U1637">
        <v>1267.81</v>
      </c>
      <c r="V1637" s="52">
        <v>2.1999999999999999E-2</v>
      </c>
      <c r="W1637">
        <v>20.9</v>
      </c>
      <c r="X1637">
        <v>6806</v>
      </c>
      <c r="Y1637">
        <v>7043.73</v>
      </c>
    </row>
    <row r="1638" spans="14:25" x14ac:dyDescent="0.3">
      <c r="N1638" t="s">
        <v>535</v>
      </c>
      <c r="O1638">
        <v>1</v>
      </c>
      <c r="P1638">
        <v>50</v>
      </c>
      <c r="Q1638">
        <v>0.1</v>
      </c>
      <c r="R1638" t="s">
        <v>0</v>
      </c>
      <c r="S1638">
        <v>777</v>
      </c>
      <c r="T1638">
        <v>0</v>
      </c>
      <c r="U1638">
        <v>1214.83</v>
      </c>
      <c r="V1638" s="52">
        <v>1.9E-2</v>
      </c>
      <c r="W1638">
        <v>41.14</v>
      </c>
      <c r="X1638">
        <v>6874</v>
      </c>
      <c r="Y1638">
        <v>7344.52</v>
      </c>
    </row>
    <row r="1639" spans="14:25" x14ac:dyDescent="0.3">
      <c r="N1639" t="s">
        <v>535</v>
      </c>
      <c r="O1639">
        <v>1</v>
      </c>
      <c r="P1639">
        <v>50</v>
      </c>
      <c r="Q1639">
        <v>0.15</v>
      </c>
      <c r="R1639" t="s">
        <v>0</v>
      </c>
      <c r="S1639">
        <v>785</v>
      </c>
      <c r="T1639">
        <v>0</v>
      </c>
      <c r="U1639">
        <v>1696.11</v>
      </c>
      <c r="V1639" s="52">
        <v>3.5000000000000003E-2</v>
      </c>
      <c r="W1639">
        <v>61.45</v>
      </c>
      <c r="X1639">
        <v>6850</v>
      </c>
      <c r="Y1639">
        <v>7552.98</v>
      </c>
    </row>
    <row r="1640" spans="14:25" x14ac:dyDescent="0.3">
      <c r="N1640" t="s">
        <v>535</v>
      </c>
      <c r="O1640">
        <v>1</v>
      </c>
      <c r="P1640">
        <v>50</v>
      </c>
      <c r="Q1640">
        <v>0.2</v>
      </c>
      <c r="R1640" t="s">
        <v>0</v>
      </c>
      <c r="S1640">
        <v>816</v>
      </c>
      <c r="T1640">
        <v>0</v>
      </c>
      <c r="U1640">
        <v>1001.25</v>
      </c>
      <c r="V1640" s="52">
        <v>5.3999999999999999E-2</v>
      </c>
      <c r="W1640">
        <v>86.98</v>
      </c>
      <c r="X1640">
        <v>7182</v>
      </c>
      <c r="Y1640">
        <v>8149.15</v>
      </c>
    </row>
    <row r="1641" spans="14:25" x14ac:dyDescent="0.3">
      <c r="N1641" t="s">
        <v>535</v>
      </c>
      <c r="O1641">
        <v>2</v>
      </c>
      <c r="P1641">
        <v>5</v>
      </c>
      <c r="Q1641">
        <v>0.05</v>
      </c>
      <c r="R1641" t="s">
        <v>0</v>
      </c>
      <c r="S1641">
        <v>753</v>
      </c>
      <c r="T1641">
        <v>0</v>
      </c>
      <c r="U1641">
        <v>689.3</v>
      </c>
      <c r="V1641" s="52">
        <v>0.96</v>
      </c>
      <c r="W1641">
        <v>-10000</v>
      </c>
      <c r="X1641">
        <v>6737</v>
      </c>
      <c r="Y1641">
        <v>-10000</v>
      </c>
    </row>
    <row r="1642" spans="14:25" x14ac:dyDescent="0.3">
      <c r="N1642" t="s">
        <v>535</v>
      </c>
      <c r="O1642">
        <v>2</v>
      </c>
      <c r="P1642">
        <v>5</v>
      </c>
      <c r="Q1642">
        <v>0.1</v>
      </c>
      <c r="R1642" t="s">
        <v>0</v>
      </c>
      <c r="S1642">
        <v>753</v>
      </c>
      <c r="T1642">
        <v>0</v>
      </c>
      <c r="U1642">
        <v>560.52</v>
      </c>
      <c r="V1642" s="52">
        <v>1</v>
      </c>
      <c r="W1642">
        <v>-10000</v>
      </c>
      <c r="X1642">
        <v>6737</v>
      </c>
      <c r="Y1642">
        <v>-10000</v>
      </c>
    </row>
    <row r="1643" spans="14:25" x14ac:dyDescent="0.3">
      <c r="N1643" t="s">
        <v>535</v>
      </c>
      <c r="O1643">
        <v>2</v>
      </c>
      <c r="P1643">
        <v>5</v>
      </c>
      <c r="Q1643">
        <v>0.15</v>
      </c>
      <c r="R1643" t="s">
        <v>0</v>
      </c>
      <c r="S1643">
        <v>761</v>
      </c>
      <c r="T1643">
        <v>0</v>
      </c>
      <c r="U1643">
        <v>740.42</v>
      </c>
      <c r="V1643" s="52">
        <v>1</v>
      </c>
      <c r="W1643">
        <v>-10000</v>
      </c>
      <c r="X1643">
        <v>6737</v>
      </c>
      <c r="Y1643">
        <v>-10000</v>
      </c>
    </row>
    <row r="1644" spans="14:25" x14ac:dyDescent="0.3">
      <c r="N1644" t="s">
        <v>535</v>
      </c>
      <c r="O1644">
        <v>2</v>
      </c>
      <c r="P1644">
        <v>5</v>
      </c>
      <c r="Q1644">
        <v>0.2</v>
      </c>
      <c r="R1644" t="s">
        <v>0</v>
      </c>
      <c r="S1644">
        <v>761</v>
      </c>
      <c r="T1644">
        <v>0</v>
      </c>
      <c r="U1644">
        <v>1108.8499999999999</v>
      </c>
      <c r="V1644" s="52">
        <v>1</v>
      </c>
      <c r="W1644">
        <v>71.349999999999994</v>
      </c>
      <c r="X1644">
        <v>6806</v>
      </c>
      <c r="Y1644">
        <v>7627.31</v>
      </c>
    </row>
    <row r="1645" spans="14:25" x14ac:dyDescent="0.3">
      <c r="N1645" t="s">
        <v>535</v>
      </c>
      <c r="O1645">
        <v>2</v>
      </c>
      <c r="P1645">
        <v>10</v>
      </c>
      <c r="Q1645">
        <v>0.05</v>
      </c>
      <c r="R1645" t="s">
        <v>0</v>
      </c>
      <c r="S1645">
        <v>753</v>
      </c>
      <c r="T1645">
        <v>0</v>
      </c>
      <c r="U1645">
        <v>558.47</v>
      </c>
      <c r="V1645" s="52">
        <v>0.96</v>
      </c>
      <c r="W1645">
        <v>-10000</v>
      </c>
      <c r="X1645">
        <v>6737</v>
      </c>
      <c r="Y1645">
        <v>-10000</v>
      </c>
    </row>
    <row r="1646" spans="14:25" x14ac:dyDescent="0.3">
      <c r="N1646" t="s">
        <v>535</v>
      </c>
      <c r="O1646">
        <v>2</v>
      </c>
      <c r="P1646">
        <v>10</v>
      </c>
      <c r="Q1646">
        <v>0.1</v>
      </c>
      <c r="R1646" t="s">
        <v>0</v>
      </c>
      <c r="S1646">
        <v>761</v>
      </c>
      <c r="T1646">
        <v>0</v>
      </c>
      <c r="U1646">
        <v>986.38</v>
      </c>
      <c r="V1646" s="52">
        <v>0.999</v>
      </c>
      <c r="W1646">
        <v>41.77</v>
      </c>
      <c r="X1646">
        <v>6806</v>
      </c>
      <c r="Y1646">
        <v>7278.28</v>
      </c>
    </row>
    <row r="1647" spans="14:25" x14ac:dyDescent="0.3">
      <c r="N1647" t="s">
        <v>535</v>
      </c>
      <c r="O1647">
        <v>2</v>
      </c>
      <c r="P1647">
        <v>10</v>
      </c>
      <c r="Q1647">
        <v>0.15</v>
      </c>
      <c r="R1647" t="s">
        <v>0</v>
      </c>
      <c r="S1647">
        <v>765</v>
      </c>
      <c r="T1647">
        <v>0</v>
      </c>
      <c r="U1647">
        <v>827.87</v>
      </c>
      <c r="V1647" s="52">
        <v>1</v>
      </c>
      <c r="W1647">
        <v>62.89</v>
      </c>
      <c r="X1647">
        <v>6781</v>
      </c>
      <c r="Y1647">
        <v>7400.86</v>
      </c>
    </row>
    <row r="1648" spans="14:25" x14ac:dyDescent="0.3">
      <c r="N1648" t="s">
        <v>535</v>
      </c>
      <c r="O1648">
        <v>2</v>
      </c>
      <c r="P1648">
        <v>10</v>
      </c>
      <c r="Q1648">
        <v>0.2</v>
      </c>
      <c r="R1648" t="s">
        <v>0</v>
      </c>
      <c r="S1648">
        <v>766</v>
      </c>
      <c r="T1648">
        <v>0</v>
      </c>
      <c r="U1648">
        <v>716.07</v>
      </c>
      <c r="V1648" s="52">
        <v>1</v>
      </c>
      <c r="W1648">
        <v>17.89</v>
      </c>
      <c r="X1648">
        <v>6781</v>
      </c>
      <c r="Y1648">
        <v>7485.71</v>
      </c>
    </row>
    <row r="1649" spans="14:25" x14ac:dyDescent="0.3">
      <c r="N1649" t="s">
        <v>535</v>
      </c>
      <c r="O1649">
        <v>2</v>
      </c>
      <c r="P1649">
        <v>25</v>
      </c>
      <c r="Q1649">
        <v>0.05</v>
      </c>
      <c r="R1649" t="s">
        <v>0</v>
      </c>
      <c r="S1649">
        <v>761</v>
      </c>
      <c r="T1649">
        <v>0</v>
      </c>
      <c r="U1649">
        <v>911.09</v>
      </c>
      <c r="V1649" s="52">
        <v>6.6000000000000003E-2</v>
      </c>
      <c r="W1649">
        <v>20.9</v>
      </c>
      <c r="X1649">
        <v>6806</v>
      </c>
      <c r="Y1649">
        <v>7043.73</v>
      </c>
    </row>
    <row r="1650" spans="14:25" x14ac:dyDescent="0.3">
      <c r="N1650" t="s">
        <v>535</v>
      </c>
      <c r="O1650">
        <v>2</v>
      </c>
      <c r="P1650">
        <v>25</v>
      </c>
      <c r="Q1650">
        <v>0.1</v>
      </c>
      <c r="R1650" t="s">
        <v>0</v>
      </c>
      <c r="S1650">
        <v>775</v>
      </c>
      <c r="T1650">
        <v>0</v>
      </c>
      <c r="U1650">
        <v>802.33</v>
      </c>
      <c r="V1650" s="52">
        <v>0.5</v>
      </c>
      <c r="W1650">
        <v>40.85</v>
      </c>
      <c r="X1650">
        <v>6781</v>
      </c>
      <c r="Y1650">
        <v>7244.51</v>
      </c>
    </row>
    <row r="1651" spans="14:25" x14ac:dyDescent="0.3">
      <c r="N1651" t="s">
        <v>535</v>
      </c>
      <c r="O1651">
        <v>2</v>
      </c>
      <c r="P1651">
        <v>25</v>
      </c>
      <c r="Q1651">
        <v>0.15</v>
      </c>
      <c r="R1651" t="s">
        <v>0</v>
      </c>
      <c r="S1651">
        <v>776</v>
      </c>
      <c r="T1651">
        <v>0</v>
      </c>
      <c r="U1651">
        <v>449.23</v>
      </c>
      <c r="V1651" s="52">
        <v>0.96599999999999997</v>
      </c>
      <c r="W1651">
        <v>62.89</v>
      </c>
      <c r="X1651">
        <v>6781</v>
      </c>
      <c r="Y1651">
        <v>7400.86</v>
      </c>
    </row>
    <row r="1652" spans="14:25" x14ac:dyDescent="0.3">
      <c r="N1652" t="s">
        <v>535</v>
      </c>
      <c r="O1652">
        <v>2</v>
      </c>
      <c r="P1652">
        <v>25</v>
      </c>
      <c r="Q1652">
        <v>0.2</v>
      </c>
      <c r="R1652" t="s">
        <v>0</v>
      </c>
      <c r="S1652">
        <v>797</v>
      </c>
      <c r="T1652">
        <v>0</v>
      </c>
      <c r="U1652">
        <v>222.25</v>
      </c>
      <c r="V1652" s="52">
        <v>0.86099999999999999</v>
      </c>
      <c r="W1652">
        <v>82.08</v>
      </c>
      <c r="X1652">
        <v>6850</v>
      </c>
      <c r="Y1652">
        <v>7780.98</v>
      </c>
    </row>
    <row r="1653" spans="14:25" x14ac:dyDescent="0.3">
      <c r="N1653" t="s">
        <v>535</v>
      </c>
      <c r="O1653">
        <v>2</v>
      </c>
      <c r="P1653">
        <v>50</v>
      </c>
      <c r="Q1653">
        <v>0.05</v>
      </c>
      <c r="R1653" t="s">
        <v>0</v>
      </c>
      <c r="S1653">
        <v>765</v>
      </c>
      <c r="T1653">
        <v>0</v>
      </c>
      <c r="U1653">
        <v>712.33</v>
      </c>
      <c r="V1653" s="52">
        <v>4.3999999999999997E-2</v>
      </c>
      <c r="W1653">
        <v>20.9</v>
      </c>
      <c r="X1653">
        <v>6806</v>
      </c>
      <c r="Y1653">
        <v>7043.73</v>
      </c>
    </row>
    <row r="1654" spans="14:25" x14ac:dyDescent="0.3">
      <c r="N1654" t="s">
        <v>535</v>
      </c>
      <c r="O1654">
        <v>2</v>
      </c>
      <c r="P1654">
        <v>50</v>
      </c>
      <c r="Q1654">
        <v>0.1</v>
      </c>
      <c r="R1654" t="s">
        <v>0</v>
      </c>
      <c r="S1654">
        <v>779</v>
      </c>
      <c r="T1654">
        <v>0</v>
      </c>
      <c r="U1654">
        <v>704.05</v>
      </c>
      <c r="V1654" s="52">
        <v>0.01</v>
      </c>
      <c r="W1654">
        <v>40.799999999999997</v>
      </c>
      <c r="X1654">
        <v>6833</v>
      </c>
      <c r="Y1654">
        <v>7293.91</v>
      </c>
    </row>
    <row r="1655" spans="14:25" x14ac:dyDescent="0.3">
      <c r="N1655" t="s">
        <v>535</v>
      </c>
      <c r="O1655">
        <v>2</v>
      </c>
      <c r="P1655">
        <v>50</v>
      </c>
      <c r="Q1655">
        <v>0.15</v>
      </c>
      <c r="R1655" t="s">
        <v>0</v>
      </c>
      <c r="S1655">
        <v>810</v>
      </c>
      <c r="T1655">
        <v>0</v>
      </c>
      <c r="U1655">
        <v>307.35000000000002</v>
      </c>
      <c r="V1655" s="52">
        <v>4.0000000000000001E-3</v>
      </c>
      <c r="W1655">
        <v>61.45</v>
      </c>
      <c r="X1655">
        <v>6850</v>
      </c>
      <c r="Y1655">
        <v>7552.98</v>
      </c>
    </row>
    <row r="1656" spans="14:25" x14ac:dyDescent="0.3">
      <c r="N1656" t="s">
        <v>535</v>
      </c>
      <c r="O1656">
        <v>2</v>
      </c>
      <c r="P1656">
        <v>50</v>
      </c>
      <c r="Q1656">
        <v>0.2</v>
      </c>
      <c r="R1656" t="s">
        <v>0</v>
      </c>
      <c r="S1656">
        <v>812</v>
      </c>
      <c r="T1656">
        <v>0</v>
      </c>
      <c r="U1656">
        <v>1094.23</v>
      </c>
      <c r="V1656" s="52">
        <v>0.34599999999999997</v>
      </c>
      <c r="W1656">
        <v>90.88</v>
      </c>
      <c r="X1656">
        <v>7768</v>
      </c>
      <c r="Y1656">
        <v>8863.24</v>
      </c>
    </row>
    <row r="1657" spans="14:25" x14ac:dyDescent="0.3">
      <c r="N1657" t="s">
        <v>535</v>
      </c>
      <c r="O1657">
        <v>3</v>
      </c>
      <c r="P1657">
        <v>0</v>
      </c>
      <c r="Q1657">
        <v>0.05</v>
      </c>
      <c r="R1657" t="s">
        <v>0</v>
      </c>
      <c r="S1657">
        <v>785</v>
      </c>
      <c r="T1657">
        <v>0</v>
      </c>
      <c r="U1657">
        <v>386.79</v>
      </c>
      <c r="V1657" s="52">
        <v>0</v>
      </c>
      <c r="W1657">
        <v>20.49</v>
      </c>
      <c r="X1657">
        <v>6850</v>
      </c>
      <c r="Y1657">
        <v>7084.53</v>
      </c>
    </row>
    <row r="1658" spans="14:25" x14ac:dyDescent="0.3">
      <c r="N1658" t="s">
        <v>535</v>
      </c>
      <c r="O1658">
        <v>3</v>
      </c>
      <c r="P1658">
        <v>0</v>
      </c>
      <c r="Q1658">
        <v>0.1</v>
      </c>
      <c r="R1658" t="s">
        <v>4</v>
      </c>
      <c r="S1658" t="s">
        <v>3</v>
      </c>
      <c r="T1658" t="s">
        <v>3</v>
      </c>
      <c r="U1658">
        <v>0.33</v>
      </c>
    </row>
    <row r="1659" spans="14:25" x14ac:dyDescent="0.3">
      <c r="N1659" t="s">
        <v>535</v>
      </c>
      <c r="O1659">
        <v>3</v>
      </c>
      <c r="P1659">
        <v>0</v>
      </c>
      <c r="Q1659">
        <v>0.15</v>
      </c>
      <c r="R1659" t="s">
        <v>4</v>
      </c>
      <c r="S1659" t="s">
        <v>3</v>
      </c>
      <c r="T1659" t="s">
        <v>3</v>
      </c>
      <c r="U1659">
        <v>0.31</v>
      </c>
    </row>
    <row r="1660" spans="14:25" x14ac:dyDescent="0.3">
      <c r="N1660" t="s">
        <v>535</v>
      </c>
      <c r="O1660">
        <v>3</v>
      </c>
      <c r="P1660">
        <v>0</v>
      </c>
      <c r="Q1660">
        <v>0.2</v>
      </c>
      <c r="R1660" t="s">
        <v>4</v>
      </c>
      <c r="S1660" t="s">
        <v>3</v>
      </c>
      <c r="T1660" t="s">
        <v>3</v>
      </c>
      <c r="U1660">
        <v>0.24</v>
      </c>
    </row>
    <row r="1661" spans="14:25" x14ac:dyDescent="0.3">
      <c r="N1661" t="s">
        <v>535</v>
      </c>
      <c r="O1661">
        <v>3</v>
      </c>
      <c r="P1661">
        <v>10</v>
      </c>
      <c r="Q1661">
        <v>0.05</v>
      </c>
      <c r="R1661" t="s">
        <v>0</v>
      </c>
      <c r="S1661">
        <v>785</v>
      </c>
      <c r="T1661">
        <v>0</v>
      </c>
      <c r="U1661">
        <v>328.46</v>
      </c>
      <c r="V1661" s="52">
        <v>0</v>
      </c>
      <c r="W1661">
        <v>20.49</v>
      </c>
      <c r="X1661">
        <v>6850</v>
      </c>
      <c r="Y1661">
        <v>7084.53</v>
      </c>
    </row>
    <row r="1662" spans="14:25" x14ac:dyDescent="0.3">
      <c r="N1662" t="s">
        <v>535</v>
      </c>
      <c r="O1662">
        <v>3</v>
      </c>
      <c r="P1662">
        <v>10</v>
      </c>
      <c r="Q1662">
        <v>0.1</v>
      </c>
      <c r="R1662" t="s">
        <v>4</v>
      </c>
      <c r="S1662" t="s">
        <v>3</v>
      </c>
      <c r="T1662" t="s">
        <v>3</v>
      </c>
      <c r="U1662">
        <v>0.25</v>
      </c>
    </row>
    <row r="1663" spans="14:25" x14ac:dyDescent="0.3">
      <c r="N1663" t="s">
        <v>535</v>
      </c>
      <c r="O1663">
        <v>3</v>
      </c>
      <c r="P1663">
        <v>10</v>
      </c>
      <c r="Q1663">
        <v>0.15</v>
      </c>
      <c r="R1663" t="s">
        <v>4</v>
      </c>
      <c r="S1663" t="s">
        <v>3</v>
      </c>
      <c r="T1663" t="s">
        <v>3</v>
      </c>
      <c r="U1663">
        <v>0.28999999999999998</v>
      </c>
    </row>
    <row r="1664" spans="14:25" x14ac:dyDescent="0.3">
      <c r="N1664" t="s">
        <v>535</v>
      </c>
      <c r="O1664">
        <v>3</v>
      </c>
      <c r="P1664">
        <v>10</v>
      </c>
      <c r="Q1664">
        <v>0.2</v>
      </c>
      <c r="R1664" t="s">
        <v>4</v>
      </c>
      <c r="S1664" t="s">
        <v>3</v>
      </c>
      <c r="T1664" t="s">
        <v>3</v>
      </c>
      <c r="U1664">
        <v>0.28000000000000003</v>
      </c>
    </row>
    <row r="1665" spans="14:25" x14ac:dyDescent="0.3">
      <c r="N1665" t="s">
        <v>535</v>
      </c>
      <c r="O1665">
        <v>3</v>
      </c>
      <c r="P1665">
        <v>25</v>
      </c>
      <c r="Q1665">
        <v>0.05</v>
      </c>
      <c r="R1665" t="s">
        <v>0</v>
      </c>
      <c r="S1665">
        <v>785</v>
      </c>
      <c r="T1665">
        <v>0</v>
      </c>
      <c r="U1665">
        <v>570.46</v>
      </c>
      <c r="V1665" s="52">
        <v>0</v>
      </c>
      <c r="W1665">
        <v>20.49</v>
      </c>
      <c r="X1665">
        <v>6850</v>
      </c>
      <c r="Y1665">
        <v>7084.53</v>
      </c>
    </row>
    <row r="1666" spans="14:25" x14ac:dyDescent="0.3">
      <c r="N1666" t="s">
        <v>535</v>
      </c>
      <c r="O1666">
        <v>3</v>
      </c>
      <c r="P1666">
        <v>25</v>
      </c>
      <c r="Q1666">
        <v>0.1</v>
      </c>
      <c r="R1666" t="s">
        <v>4</v>
      </c>
      <c r="S1666" t="s">
        <v>3</v>
      </c>
      <c r="T1666" t="s">
        <v>3</v>
      </c>
      <c r="U1666">
        <v>0.33</v>
      </c>
    </row>
    <row r="1667" spans="14:25" x14ac:dyDescent="0.3">
      <c r="N1667" t="s">
        <v>535</v>
      </c>
      <c r="O1667">
        <v>3</v>
      </c>
      <c r="P1667">
        <v>25</v>
      </c>
      <c r="Q1667">
        <v>0.15</v>
      </c>
      <c r="R1667" t="s">
        <v>4</v>
      </c>
      <c r="S1667" t="s">
        <v>3</v>
      </c>
      <c r="T1667" t="s">
        <v>3</v>
      </c>
      <c r="U1667">
        <v>0.33</v>
      </c>
    </row>
    <row r="1668" spans="14:25" x14ac:dyDescent="0.3">
      <c r="N1668" t="s">
        <v>535</v>
      </c>
      <c r="O1668">
        <v>3</v>
      </c>
      <c r="P1668">
        <v>25</v>
      </c>
      <c r="Q1668">
        <v>0.2</v>
      </c>
      <c r="R1668" t="s">
        <v>4</v>
      </c>
      <c r="S1668" t="s">
        <v>3</v>
      </c>
      <c r="T1668" t="s">
        <v>3</v>
      </c>
      <c r="U1668">
        <v>0.37</v>
      </c>
    </row>
    <row r="1669" spans="14:25" x14ac:dyDescent="0.3">
      <c r="N1669" t="s">
        <v>535</v>
      </c>
      <c r="O1669">
        <v>3</v>
      </c>
      <c r="P1669">
        <v>50</v>
      </c>
      <c r="Q1669">
        <v>0.05</v>
      </c>
      <c r="R1669" t="s">
        <v>0</v>
      </c>
      <c r="S1669">
        <v>785</v>
      </c>
      <c r="T1669">
        <v>0</v>
      </c>
      <c r="U1669">
        <v>528.12</v>
      </c>
      <c r="V1669" s="52">
        <v>0</v>
      </c>
      <c r="W1669">
        <v>20.49</v>
      </c>
      <c r="X1669">
        <v>6850</v>
      </c>
      <c r="Y1669">
        <v>7084.53</v>
      </c>
    </row>
    <row r="1670" spans="14:25" x14ac:dyDescent="0.3">
      <c r="N1670" t="s">
        <v>535</v>
      </c>
      <c r="O1670">
        <v>3</v>
      </c>
      <c r="P1670">
        <v>50</v>
      </c>
      <c r="Q1670">
        <v>0.1</v>
      </c>
      <c r="R1670" t="s">
        <v>4</v>
      </c>
      <c r="S1670" t="s">
        <v>3</v>
      </c>
      <c r="T1670" t="s">
        <v>3</v>
      </c>
      <c r="U1670">
        <v>0.27</v>
      </c>
    </row>
    <row r="1671" spans="14:25" x14ac:dyDescent="0.3">
      <c r="N1671" t="s">
        <v>535</v>
      </c>
      <c r="O1671">
        <v>3</v>
      </c>
      <c r="P1671">
        <v>50</v>
      </c>
      <c r="Q1671">
        <v>0.15</v>
      </c>
      <c r="R1671" t="s">
        <v>4</v>
      </c>
      <c r="S1671" t="s">
        <v>3</v>
      </c>
      <c r="T1671" t="s">
        <v>3</v>
      </c>
      <c r="U1671">
        <v>0.28999999999999998</v>
      </c>
    </row>
    <row r="1672" spans="14:25" x14ac:dyDescent="0.3">
      <c r="N1672" t="s">
        <v>535</v>
      </c>
      <c r="O1672">
        <v>3</v>
      </c>
      <c r="P1672">
        <v>50</v>
      </c>
      <c r="Q1672">
        <v>0.2</v>
      </c>
      <c r="R1672" t="s">
        <v>4</v>
      </c>
      <c r="S1672" t="s">
        <v>3</v>
      </c>
      <c r="T1672" t="s">
        <v>3</v>
      </c>
      <c r="U1672">
        <v>0.31</v>
      </c>
    </row>
    <row r="1673" spans="14:25" x14ac:dyDescent="0.3">
      <c r="N1673" t="s">
        <v>533</v>
      </c>
      <c r="O1673">
        <v>0</v>
      </c>
      <c r="P1673">
        <v>0</v>
      </c>
      <c r="Q1673">
        <v>0.05</v>
      </c>
      <c r="R1673" t="s">
        <v>0</v>
      </c>
      <c r="S1673">
        <v>1026</v>
      </c>
      <c r="T1673">
        <v>0</v>
      </c>
      <c r="U1673">
        <v>886.66</v>
      </c>
      <c r="V1673" s="52">
        <v>1</v>
      </c>
      <c r="W1673">
        <v>20.65</v>
      </c>
      <c r="X1673">
        <v>7622</v>
      </c>
      <c r="Y1673">
        <v>7879.02</v>
      </c>
    </row>
    <row r="1674" spans="14:25" x14ac:dyDescent="0.3">
      <c r="N1674" t="s">
        <v>533</v>
      </c>
      <c r="O1674">
        <v>0</v>
      </c>
      <c r="P1674">
        <v>0</v>
      </c>
      <c r="Q1674">
        <v>0.1</v>
      </c>
      <c r="R1674" t="s">
        <v>0</v>
      </c>
      <c r="S1674">
        <v>1026</v>
      </c>
      <c r="T1674">
        <v>0</v>
      </c>
      <c r="U1674">
        <v>871.62</v>
      </c>
      <c r="V1674" s="52">
        <v>1</v>
      </c>
      <c r="W1674">
        <v>0</v>
      </c>
      <c r="X1674">
        <v>7622</v>
      </c>
      <c r="Y1674">
        <v>7984.64</v>
      </c>
    </row>
    <row r="1675" spans="14:25" x14ac:dyDescent="0.3">
      <c r="N1675" t="s">
        <v>533</v>
      </c>
      <c r="O1675">
        <v>0</v>
      </c>
      <c r="P1675">
        <v>0</v>
      </c>
      <c r="Q1675">
        <v>0.15</v>
      </c>
      <c r="R1675" t="s">
        <v>0</v>
      </c>
      <c r="S1675">
        <v>1026</v>
      </c>
      <c r="T1675">
        <v>0</v>
      </c>
      <c r="U1675">
        <v>874.52</v>
      </c>
      <c r="V1675" s="52">
        <v>1</v>
      </c>
      <c r="W1675">
        <v>-10000</v>
      </c>
      <c r="X1675">
        <v>7622</v>
      </c>
      <c r="Y1675">
        <v>-10000</v>
      </c>
    </row>
    <row r="1676" spans="14:25" x14ac:dyDescent="0.3">
      <c r="N1676" t="s">
        <v>533</v>
      </c>
      <c r="O1676">
        <v>0</v>
      </c>
      <c r="P1676">
        <v>0</v>
      </c>
      <c r="Q1676">
        <v>0.2</v>
      </c>
      <c r="R1676" t="s">
        <v>0</v>
      </c>
      <c r="S1676">
        <v>1026</v>
      </c>
      <c r="T1676">
        <v>0</v>
      </c>
      <c r="U1676">
        <v>871.13</v>
      </c>
      <c r="V1676" s="52">
        <v>1</v>
      </c>
      <c r="W1676">
        <v>-10000</v>
      </c>
      <c r="X1676">
        <v>7622</v>
      </c>
      <c r="Y1676">
        <v>-10000</v>
      </c>
    </row>
    <row r="1677" spans="14:25" x14ac:dyDescent="0.3">
      <c r="N1677" t="s">
        <v>533</v>
      </c>
      <c r="O1677">
        <v>1</v>
      </c>
      <c r="P1677">
        <v>5</v>
      </c>
      <c r="Q1677">
        <v>0.05</v>
      </c>
      <c r="R1677" t="s">
        <v>0</v>
      </c>
      <c r="S1677">
        <v>1026</v>
      </c>
      <c r="T1677">
        <v>0</v>
      </c>
      <c r="U1677">
        <v>1324.32</v>
      </c>
      <c r="V1677" s="52">
        <v>1</v>
      </c>
      <c r="W1677">
        <v>20.65</v>
      </c>
      <c r="X1677">
        <v>7622</v>
      </c>
      <c r="Y1677">
        <v>7879.02</v>
      </c>
    </row>
    <row r="1678" spans="14:25" x14ac:dyDescent="0.3">
      <c r="N1678" t="s">
        <v>533</v>
      </c>
      <c r="O1678">
        <v>1</v>
      </c>
      <c r="P1678">
        <v>5</v>
      </c>
      <c r="Q1678">
        <v>0.1</v>
      </c>
      <c r="R1678" t="s">
        <v>0</v>
      </c>
      <c r="S1678">
        <v>1027</v>
      </c>
      <c r="T1678">
        <v>0</v>
      </c>
      <c r="U1678">
        <v>1011.36</v>
      </c>
      <c r="V1678" s="52">
        <v>1</v>
      </c>
      <c r="W1678">
        <v>0</v>
      </c>
      <c r="X1678">
        <v>7622</v>
      </c>
      <c r="Y1678">
        <v>7984.64</v>
      </c>
    </row>
    <row r="1679" spans="14:25" x14ac:dyDescent="0.3">
      <c r="N1679" t="s">
        <v>533</v>
      </c>
      <c r="O1679">
        <v>1</v>
      </c>
      <c r="P1679">
        <v>5</v>
      </c>
      <c r="Q1679">
        <v>0.15</v>
      </c>
      <c r="R1679" t="s">
        <v>0</v>
      </c>
      <c r="S1679">
        <v>1027</v>
      </c>
      <c r="T1679">
        <v>0</v>
      </c>
      <c r="U1679">
        <v>836.61</v>
      </c>
      <c r="V1679" s="52">
        <v>1</v>
      </c>
      <c r="W1679">
        <v>61.41</v>
      </c>
      <c r="X1679">
        <v>7622</v>
      </c>
      <c r="Y1679">
        <v>8286.36</v>
      </c>
    </row>
    <row r="1680" spans="14:25" x14ac:dyDescent="0.3">
      <c r="N1680" t="s">
        <v>533</v>
      </c>
      <c r="O1680">
        <v>1</v>
      </c>
      <c r="P1680">
        <v>5</v>
      </c>
      <c r="Q1680">
        <v>0.2</v>
      </c>
      <c r="R1680" t="s">
        <v>0</v>
      </c>
      <c r="S1680">
        <v>1035</v>
      </c>
      <c r="T1680">
        <v>0</v>
      </c>
      <c r="U1680">
        <v>1141.1500000000001</v>
      </c>
      <c r="V1680" s="52">
        <v>1</v>
      </c>
      <c r="W1680">
        <v>0</v>
      </c>
      <c r="X1680">
        <v>7622</v>
      </c>
      <c r="Y1680">
        <v>8272.17</v>
      </c>
    </row>
    <row r="1681" spans="14:25" x14ac:dyDescent="0.3">
      <c r="N1681" t="s">
        <v>533</v>
      </c>
      <c r="O1681">
        <v>1</v>
      </c>
      <c r="P1681">
        <v>10</v>
      </c>
      <c r="Q1681">
        <v>0.05</v>
      </c>
      <c r="R1681" t="s">
        <v>0</v>
      </c>
      <c r="S1681">
        <v>1026</v>
      </c>
      <c r="T1681">
        <v>0</v>
      </c>
      <c r="U1681">
        <v>1313.57</v>
      </c>
      <c r="V1681" s="52">
        <v>1</v>
      </c>
      <c r="W1681">
        <v>20.65</v>
      </c>
      <c r="X1681">
        <v>7622</v>
      </c>
      <c r="Y1681">
        <v>7879.02</v>
      </c>
    </row>
    <row r="1682" spans="14:25" x14ac:dyDescent="0.3">
      <c r="N1682" t="s">
        <v>533</v>
      </c>
      <c r="O1682">
        <v>1</v>
      </c>
      <c r="P1682">
        <v>10</v>
      </c>
      <c r="Q1682">
        <v>0.1</v>
      </c>
      <c r="R1682" t="s">
        <v>0</v>
      </c>
      <c r="S1682">
        <v>1027</v>
      </c>
      <c r="T1682">
        <v>0</v>
      </c>
      <c r="U1682">
        <v>1009.34</v>
      </c>
      <c r="V1682" s="52">
        <v>1</v>
      </c>
      <c r="W1682">
        <v>0</v>
      </c>
      <c r="X1682">
        <v>7622</v>
      </c>
      <c r="Y1682">
        <v>7984.64</v>
      </c>
    </row>
    <row r="1683" spans="14:25" x14ac:dyDescent="0.3">
      <c r="N1683" t="s">
        <v>533</v>
      </c>
      <c r="O1683">
        <v>1</v>
      </c>
      <c r="P1683">
        <v>10</v>
      </c>
      <c r="Q1683">
        <v>0.15</v>
      </c>
      <c r="R1683" t="s">
        <v>0</v>
      </c>
      <c r="S1683">
        <v>1027</v>
      </c>
      <c r="T1683">
        <v>0</v>
      </c>
      <c r="U1683">
        <v>1156.8</v>
      </c>
      <c r="V1683" s="52">
        <v>1</v>
      </c>
      <c r="W1683">
        <v>61.41</v>
      </c>
      <c r="X1683">
        <v>7622</v>
      </c>
      <c r="Y1683">
        <v>8286.36</v>
      </c>
    </row>
    <row r="1684" spans="14:25" x14ac:dyDescent="0.3">
      <c r="N1684" t="s">
        <v>533</v>
      </c>
      <c r="O1684">
        <v>1</v>
      </c>
      <c r="P1684">
        <v>10</v>
      </c>
      <c r="Q1684">
        <v>0.2</v>
      </c>
      <c r="R1684" t="s">
        <v>0</v>
      </c>
      <c r="S1684">
        <v>1035</v>
      </c>
      <c r="T1684">
        <v>0</v>
      </c>
      <c r="U1684">
        <v>1047.53</v>
      </c>
      <c r="V1684" s="52">
        <v>1</v>
      </c>
      <c r="W1684">
        <v>0</v>
      </c>
      <c r="X1684">
        <v>7622</v>
      </c>
      <c r="Y1684">
        <v>8272.17</v>
      </c>
    </row>
    <row r="1685" spans="14:25" x14ac:dyDescent="0.3">
      <c r="N1685" t="s">
        <v>533</v>
      </c>
      <c r="O1685">
        <v>1</v>
      </c>
      <c r="P1685">
        <v>25</v>
      </c>
      <c r="Q1685">
        <v>0.05</v>
      </c>
      <c r="R1685" t="s">
        <v>0</v>
      </c>
      <c r="S1685">
        <v>1027</v>
      </c>
      <c r="T1685">
        <v>0</v>
      </c>
      <c r="U1685">
        <v>972.02</v>
      </c>
      <c r="V1685" s="52">
        <v>0.69499999999999995</v>
      </c>
      <c r="W1685">
        <v>20.21</v>
      </c>
      <c r="X1685">
        <v>7622</v>
      </c>
      <c r="Y1685">
        <v>7874.11</v>
      </c>
    </row>
    <row r="1686" spans="14:25" x14ac:dyDescent="0.3">
      <c r="N1686" t="s">
        <v>533</v>
      </c>
      <c r="O1686">
        <v>1</v>
      </c>
      <c r="P1686">
        <v>25</v>
      </c>
      <c r="Q1686">
        <v>0.1</v>
      </c>
      <c r="R1686" t="s">
        <v>0</v>
      </c>
      <c r="S1686">
        <v>1035</v>
      </c>
      <c r="T1686">
        <v>0</v>
      </c>
      <c r="U1686">
        <v>812.07</v>
      </c>
      <c r="V1686" s="52">
        <v>0.69099999999999995</v>
      </c>
      <c r="W1686">
        <v>44.13</v>
      </c>
      <c r="X1686">
        <v>7774</v>
      </c>
      <c r="Y1686">
        <v>8306.8799999999992</v>
      </c>
    </row>
    <row r="1687" spans="14:25" x14ac:dyDescent="0.3">
      <c r="N1687" t="s">
        <v>533</v>
      </c>
      <c r="O1687">
        <v>1</v>
      </c>
      <c r="P1687">
        <v>25</v>
      </c>
      <c r="Q1687">
        <v>0.15</v>
      </c>
      <c r="R1687" t="s">
        <v>0</v>
      </c>
      <c r="S1687">
        <v>1058</v>
      </c>
      <c r="T1687">
        <v>0</v>
      </c>
      <c r="U1687">
        <v>960.72</v>
      </c>
      <c r="V1687" s="52">
        <v>0.32600000000000001</v>
      </c>
      <c r="W1687">
        <v>65.400000000000006</v>
      </c>
      <c r="X1687">
        <v>7774</v>
      </c>
      <c r="Y1687">
        <v>8540.7900000000009</v>
      </c>
    </row>
    <row r="1688" spans="14:25" x14ac:dyDescent="0.3">
      <c r="N1688" t="s">
        <v>533</v>
      </c>
      <c r="O1688">
        <v>1</v>
      </c>
      <c r="P1688">
        <v>25</v>
      </c>
      <c r="Q1688">
        <v>0.2</v>
      </c>
      <c r="R1688" t="s">
        <v>0</v>
      </c>
      <c r="S1688">
        <v>1058</v>
      </c>
      <c r="T1688">
        <v>0</v>
      </c>
      <c r="U1688">
        <v>553.04</v>
      </c>
      <c r="V1688" s="52">
        <v>0.998</v>
      </c>
      <c r="W1688">
        <v>84.87</v>
      </c>
      <c r="X1688">
        <v>7774</v>
      </c>
      <c r="Y1688">
        <v>8812.4</v>
      </c>
    </row>
    <row r="1689" spans="14:25" x14ac:dyDescent="0.3">
      <c r="N1689" t="s">
        <v>533</v>
      </c>
      <c r="O1689">
        <v>1</v>
      </c>
      <c r="P1689">
        <v>50</v>
      </c>
      <c r="Q1689">
        <v>0.05</v>
      </c>
      <c r="R1689" t="s">
        <v>0</v>
      </c>
      <c r="S1689">
        <v>1035</v>
      </c>
      <c r="T1689">
        <v>0</v>
      </c>
      <c r="U1689">
        <v>1238.8800000000001</v>
      </c>
      <c r="V1689" s="52">
        <v>2.4E-2</v>
      </c>
      <c r="W1689">
        <v>20.21</v>
      </c>
      <c r="X1689">
        <v>7622</v>
      </c>
      <c r="Y1689">
        <v>7874.11</v>
      </c>
    </row>
    <row r="1690" spans="14:25" x14ac:dyDescent="0.3">
      <c r="N1690" t="s">
        <v>533</v>
      </c>
      <c r="O1690">
        <v>1</v>
      </c>
      <c r="P1690">
        <v>50</v>
      </c>
      <c r="Q1690">
        <v>0.1</v>
      </c>
      <c r="R1690" t="s">
        <v>0</v>
      </c>
      <c r="S1690">
        <v>1047</v>
      </c>
      <c r="T1690">
        <v>0</v>
      </c>
      <c r="U1690">
        <v>690.87</v>
      </c>
      <c r="V1690" s="52">
        <v>2.9000000000000001E-2</v>
      </c>
      <c r="W1690">
        <v>44.13</v>
      </c>
      <c r="X1690">
        <v>7774</v>
      </c>
      <c r="Y1690">
        <v>8306.8799999999992</v>
      </c>
    </row>
    <row r="1691" spans="14:25" x14ac:dyDescent="0.3">
      <c r="N1691" t="s">
        <v>533</v>
      </c>
      <c r="O1691">
        <v>1</v>
      </c>
      <c r="P1691">
        <v>50</v>
      </c>
      <c r="Q1691">
        <v>0.15</v>
      </c>
      <c r="R1691" t="s">
        <v>0</v>
      </c>
      <c r="S1691">
        <v>1074</v>
      </c>
      <c r="T1691">
        <v>0</v>
      </c>
      <c r="U1691">
        <v>2542.73</v>
      </c>
      <c r="V1691" s="52">
        <v>7.0999999999999994E-2</v>
      </c>
      <c r="W1691">
        <v>64.12</v>
      </c>
      <c r="X1691">
        <v>7884</v>
      </c>
      <c r="Y1691">
        <v>8666.4</v>
      </c>
    </row>
    <row r="1692" spans="14:25" x14ac:dyDescent="0.3">
      <c r="N1692" t="s">
        <v>533</v>
      </c>
      <c r="O1692">
        <v>1</v>
      </c>
      <c r="P1692">
        <v>50</v>
      </c>
      <c r="Q1692">
        <v>0.2</v>
      </c>
      <c r="R1692" t="s">
        <v>1</v>
      </c>
      <c r="S1692">
        <v>1104</v>
      </c>
      <c r="T1692">
        <v>0.63</v>
      </c>
      <c r="U1692">
        <v>3600.19</v>
      </c>
      <c r="V1692" s="52">
        <v>0.14299999999999999</v>
      </c>
      <c r="W1692">
        <v>84.42</v>
      </c>
      <c r="X1692">
        <v>7893</v>
      </c>
      <c r="Y1692">
        <v>8953.8700000000008</v>
      </c>
    </row>
    <row r="1693" spans="14:25" x14ac:dyDescent="0.3">
      <c r="N1693" t="s">
        <v>533</v>
      </c>
      <c r="O1693">
        <v>2</v>
      </c>
      <c r="P1693">
        <v>5</v>
      </c>
      <c r="Q1693">
        <v>0.05</v>
      </c>
      <c r="R1693" t="s">
        <v>0</v>
      </c>
      <c r="S1693">
        <v>1027</v>
      </c>
      <c r="T1693">
        <v>0</v>
      </c>
      <c r="U1693">
        <v>1183.4000000000001</v>
      </c>
      <c r="V1693" s="52">
        <v>1</v>
      </c>
      <c r="W1693">
        <v>20.65</v>
      </c>
      <c r="X1693">
        <v>7622</v>
      </c>
      <c r="Y1693">
        <v>7879.02</v>
      </c>
    </row>
    <row r="1694" spans="14:25" x14ac:dyDescent="0.3">
      <c r="N1694" t="s">
        <v>533</v>
      </c>
      <c r="O1694">
        <v>2</v>
      </c>
      <c r="P1694">
        <v>5</v>
      </c>
      <c r="Q1694">
        <v>0.1</v>
      </c>
      <c r="R1694" t="s">
        <v>0</v>
      </c>
      <c r="S1694">
        <v>1027</v>
      </c>
      <c r="T1694">
        <v>0</v>
      </c>
      <c r="U1694">
        <v>950.48</v>
      </c>
      <c r="V1694" s="52">
        <v>1</v>
      </c>
      <c r="W1694">
        <v>0</v>
      </c>
      <c r="X1694">
        <v>7622</v>
      </c>
      <c r="Y1694">
        <v>7984.64</v>
      </c>
    </row>
    <row r="1695" spans="14:25" x14ac:dyDescent="0.3">
      <c r="N1695" t="s">
        <v>533</v>
      </c>
      <c r="O1695">
        <v>2</v>
      </c>
      <c r="P1695">
        <v>5</v>
      </c>
      <c r="Q1695">
        <v>0.15</v>
      </c>
      <c r="R1695" t="s">
        <v>0</v>
      </c>
      <c r="S1695">
        <v>1027</v>
      </c>
      <c r="T1695">
        <v>0</v>
      </c>
      <c r="U1695">
        <v>1333.26</v>
      </c>
      <c r="V1695" s="52">
        <v>1</v>
      </c>
      <c r="W1695">
        <v>61.41</v>
      </c>
      <c r="X1695">
        <v>7622</v>
      </c>
      <c r="Y1695">
        <v>8286.36</v>
      </c>
    </row>
    <row r="1696" spans="14:25" x14ac:dyDescent="0.3">
      <c r="N1696" t="s">
        <v>533</v>
      </c>
      <c r="O1696">
        <v>2</v>
      </c>
      <c r="P1696">
        <v>5</v>
      </c>
      <c r="Q1696">
        <v>0.2</v>
      </c>
      <c r="R1696" t="s">
        <v>0</v>
      </c>
      <c r="S1696">
        <v>1027</v>
      </c>
      <c r="T1696">
        <v>0</v>
      </c>
      <c r="U1696">
        <v>974.56</v>
      </c>
      <c r="V1696" s="52">
        <v>1</v>
      </c>
      <c r="W1696">
        <v>0</v>
      </c>
      <c r="X1696">
        <v>7622</v>
      </c>
      <c r="Y1696">
        <v>8272.17</v>
      </c>
    </row>
    <row r="1697" spans="14:25" x14ac:dyDescent="0.3">
      <c r="N1697" t="s">
        <v>533</v>
      </c>
      <c r="O1697">
        <v>2</v>
      </c>
      <c r="P1697">
        <v>10</v>
      </c>
      <c r="Q1697">
        <v>0.05</v>
      </c>
      <c r="R1697" t="s">
        <v>0</v>
      </c>
      <c r="S1697">
        <v>1027</v>
      </c>
      <c r="T1697">
        <v>0</v>
      </c>
      <c r="U1697">
        <v>1108.69</v>
      </c>
      <c r="V1697" s="52">
        <v>0.69499999999999995</v>
      </c>
      <c r="W1697">
        <v>20.21</v>
      </c>
      <c r="X1697">
        <v>7622</v>
      </c>
      <c r="Y1697">
        <v>7874.11</v>
      </c>
    </row>
    <row r="1698" spans="14:25" x14ac:dyDescent="0.3">
      <c r="N1698" t="s">
        <v>533</v>
      </c>
      <c r="O1698">
        <v>2</v>
      </c>
      <c r="P1698">
        <v>10</v>
      </c>
      <c r="Q1698">
        <v>0.1</v>
      </c>
      <c r="R1698" t="s">
        <v>0</v>
      </c>
      <c r="S1698">
        <v>1027</v>
      </c>
      <c r="T1698">
        <v>0</v>
      </c>
      <c r="U1698">
        <v>886.35</v>
      </c>
      <c r="V1698" s="52">
        <v>1</v>
      </c>
      <c r="W1698">
        <v>41.86</v>
      </c>
      <c r="X1698">
        <v>7622</v>
      </c>
      <c r="Y1698">
        <v>8126.22</v>
      </c>
    </row>
    <row r="1699" spans="14:25" x14ac:dyDescent="0.3">
      <c r="N1699" t="s">
        <v>533</v>
      </c>
      <c r="O1699">
        <v>2</v>
      </c>
      <c r="P1699">
        <v>10</v>
      </c>
      <c r="Q1699">
        <v>0.15</v>
      </c>
      <c r="R1699" t="s">
        <v>0</v>
      </c>
      <c r="S1699">
        <v>1041</v>
      </c>
      <c r="T1699">
        <v>0</v>
      </c>
      <c r="U1699">
        <v>558.91999999999996</v>
      </c>
      <c r="V1699" s="52">
        <v>1</v>
      </c>
      <c r="W1699">
        <v>61.41</v>
      </c>
      <c r="X1699">
        <v>7622</v>
      </c>
      <c r="Y1699">
        <v>8286.36</v>
      </c>
    </row>
    <row r="1700" spans="14:25" x14ac:dyDescent="0.3">
      <c r="N1700" t="s">
        <v>533</v>
      </c>
      <c r="O1700">
        <v>2</v>
      </c>
      <c r="P1700">
        <v>10</v>
      </c>
      <c r="Q1700">
        <v>0.2</v>
      </c>
      <c r="R1700" t="s">
        <v>0</v>
      </c>
      <c r="S1700">
        <v>1045</v>
      </c>
      <c r="T1700">
        <v>0</v>
      </c>
      <c r="U1700">
        <v>420.92</v>
      </c>
      <c r="V1700" s="52">
        <v>1</v>
      </c>
      <c r="W1700">
        <v>84.87</v>
      </c>
      <c r="X1700">
        <v>7774</v>
      </c>
      <c r="Y1700">
        <v>8812.4</v>
      </c>
    </row>
    <row r="1701" spans="14:25" x14ac:dyDescent="0.3">
      <c r="N1701" t="s">
        <v>533</v>
      </c>
      <c r="O1701">
        <v>2</v>
      </c>
      <c r="P1701">
        <v>25</v>
      </c>
      <c r="Q1701">
        <v>0.05</v>
      </c>
      <c r="R1701" t="s">
        <v>0</v>
      </c>
      <c r="S1701">
        <v>1031</v>
      </c>
      <c r="T1701">
        <v>0</v>
      </c>
      <c r="U1701">
        <v>1648.24</v>
      </c>
      <c r="V1701" s="52">
        <v>0.432</v>
      </c>
      <c r="W1701">
        <v>20.65</v>
      </c>
      <c r="X1701">
        <v>7622</v>
      </c>
      <c r="Y1701">
        <v>7879.02</v>
      </c>
    </row>
    <row r="1702" spans="14:25" x14ac:dyDescent="0.3">
      <c r="N1702" t="s">
        <v>533</v>
      </c>
      <c r="O1702">
        <v>2</v>
      </c>
      <c r="P1702">
        <v>25</v>
      </c>
      <c r="Q1702">
        <v>0.1</v>
      </c>
      <c r="R1702" t="s">
        <v>0</v>
      </c>
      <c r="S1702">
        <v>1048</v>
      </c>
      <c r="T1702">
        <v>0</v>
      </c>
      <c r="U1702">
        <v>766.65</v>
      </c>
      <c r="V1702" s="52">
        <v>0.38300000000000001</v>
      </c>
      <c r="W1702">
        <v>44.13</v>
      </c>
      <c r="X1702">
        <v>7774</v>
      </c>
      <c r="Y1702">
        <v>8306.8799999999992</v>
      </c>
    </row>
    <row r="1703" spans="14:25" x14ac:dyDescent="0.3">
      <c r="N1703" t="s">
        <v>533</v>
      </c>
      <c r="O1703">
        <v>2</v>
      </c>
      <c r="P1703">
        <v>25</v>
      </c>
      <c r="Q1703">
        <v>0.15</v>
      </c>
      <c r="R1703" t="s">
        <v>0</v>
      </c>
      <c r="S1703">
        <v>1073</v>
      </c>
      <c r="T1703">
        <v>0</v>
      </c>
      <c r="U1703">
        <v>954.21</v>
      </c>
      <c r="V1703" s="52">
        <v>0.123</v>
      </c>
      <c r="W1703">
        <v>65.400000000000006</v>
      </c>
      <c r="X1703">
        <v>7774</v>
      </c>
      <c r="Y1703">
        <v>8540.7900000000009</v>
      </c>
    </row>
    <row r="1704" spans="14:25" x14ac:dyDescent="0.3">
      <c r="N1704" t="s">
        <v>533</v>
      </c>
      <c r="O1704">
        <v>2</v>
      </c>
      <c r="P1704">
        <v>25</v>
      </c>
      <c r="Q1704">
        <v>0.2</v>
      </c>
      <c r="R1704" t="s">
        <v>1</v>
      </c>
      <c r="S1704">
        <v>1107</v>
      </c>
      <c r="T1704">
        <v>0.39</v>
      </c>
      <c r="U1704">
        <v>3600.11</v>
      </c>
      <c r="V1704" s="52">
        <v>0.47399999999999998</v>
      </c>
      <c r="W1704">
        <v>84.87</v>
      </c>
      <c r="X1704">
        <v>7774</v>
      </c>
      <c r="Y1704">
        <v>8812.4</v>
      </c>
    </row>
    <row r="1705" spans="14:25" x14ac:dyDescent="0.3">
      <c r="N1705" t="s">
        <v>533</v>
      </c>
      <c r="O1705">
        <v>2</v>
      </c>
      <c r="P1705">
        <v>50</v>
      </c>
      <c r="Q1705">
        <v>0.05</v>
      </c>
      <c r="R1705" t="s">
        <v>0</v>
      </c>
      <c r="S1705">
        <v>1035</v>
      </c>
      <c r="T1705">
        <v>0</v>
      </c>
      <c r="U1705">
        <v>933.44</v>
      </c>
      <c r="V1705" s="52">
        <v>0</v>
      </c>
      <c r="W1705">
        <v>22.06</v>
      </c>
      <c r="X1705">
        <v>7774</v>
      </c>
      <c r="Y1705">
        <v>8040.44</v>
      </c>
    </row>
    <row r="1706" spans="14:25" x14ac:dyDescent="0.3">
      <c r="N1706" t="s">
        <v>533</v>
      </c>
      <c r="O1706">
        <v>2</v>
      </c>
      <c r="P1706">
        <v>50</v>
      </c>
      <c r="Q1706">
        <v>0.1</v>
      </c>
      <c r="R1706" t="s">
        <v>0</v>
      </c>
      <c r="S1706">
        <v>1061</v>
      </c>
      <c r="T1706">
        <v>0</v>
      </c>
      <c r="U1706">
        <v>530.75</v>
      </c>
      <c r="V1706" s="52">
        <v>0</v>
      </c>
      <c r="W1706">
        <v>44.13</v>
      </c>
      <c r="X1706">
        <v>7774</v>
      </c>
      <c r="Y1706">
        <v>8306.8799999999992</v>
      </c>
    </row>
    <row r="1707" spans="14:25" x14ac:dyDescent="0.3">
      <c r="N1707" t="s">
        <v>533</v>
      </c>
      <c r="O1707">
        <v>2</v>
      </c>
      <c r="P1707">
        <v>50</v>
      </c>
      <c r="Q1707">
        <v>0.15</v>
      </c>
      <c r="R1707" t="s">
        <v>1</v>
      </c>
      <c r="S1707">
        <v>1123</v>
      </c>
      <c r="T1707">
        <v>1.78</v>
      </c>
      <c r="U1707">
        <v>3600.11</v>
      </c>
      <c r="V1707" s="52">
        <v>0</v>
      </c>
      <c r="W1707">
        <v>64.23</v>
      </c>
      <c r="X1707">
        <v>7943</v>
      </c>
      <c r="Y1707">
        <v>8806.2199999999993</v>
      </c>
    </row>
    <row r="1708" spans="14:25" x14ac:dyDescent="0.3">
      <c r="N1708" t="s">
        <v>533</v>
      </c>
      <c r="O1708">
        <v>2</v>
      </c>
      <c r="P1708">
        <v>50</v>
      </c>
      <c r="Q1708">
        <v>0.2</v>
      </c>
      <c r="R1708" t="s">
        <v>2</v>
      </c>
      <c r="S1708" t="s">
        <v>3</v>
      </c>
      <c r="T1708" t="s">
        <v>3</v>
      </c>
      <c r="U1708">
        <v>3600.2</v>
      </c>
      <c r="W1708">
        <v>86.79</v>
      </c>
      <c r="X1708">
        <v>8099</v>
      </c>
      <c r="Y1708">
        <v>9179.41</v>
      </c>
    </row>
    <row r="1709" spans="14:25" x14ac:dyDescent="0.3">
      <c r="N1709" t="s">
        <v>533</v>
      </c>
      <c r="O1709">
        <v>3</v>
      </c>
      <c r="P1709">
        <v>0</v>
      </c>
      <c r="Q1709">
        <v>0.05</v>
      </c>
      <c r="R1709" t="s">
        <v>0</v>
      </c>
      <c r="S1709">
        <v>1061</v>
      </c>
      <c r="T1709">
        <v>0</v>
      </c>
      <c r="U1709">
        <v>257.14999999999998</v>
      </c>
      <c r="V1709" s="52">
        <v>0</v>
      </c>
      <c r="W1709">
        <v>22.06</v>
      </c>
      <c r="X1709">
        <v>7774</v>
      </c>
      <c r="Y1709">
        <v>8040.44</v>
      </c>
    </row>
    <row r="1710" spans="14:25" x14ac:dyDescent="0.3">
      <c r="N1710" t="s">
        <v>533</v>
      </c>
      <c r="O1710">
        <v>3</v>
      </c>
      <c r="P1710">
        <v>0</v>
      </c>
      <c r="Q1710">
        <v>0.1</v>
      </c>
      <c r="R1710" t="s">
        <v>4</v>
      </c>
      <c r="S1710" t="s">
        <v>3</v>
      </c>
      <c r="T1710" t="s">
        <v>3</v>
      </c>
      <c r="U1710">
        <v>0.72</v>
      </c>
    </row>
    <row r="1711" spans="14:25" x14ac:dyDescent="0.3">
      <c r="N1711" t="s">
        <v>533</v>
      </c>
      <c r="O1711">
        <v>3</v>
      </c>
      <c r="P1711">
        <v>0</v>
      </c>
      <c r="Q1711">
        <v>0.15</v>
      </c>
      <c r="R1711" t="s">
        <v>4</v>
      </c>
      <c r="S1711" t="s">
        <v>3</v>
      </c>
      <c r="T1711" t="s">
        <v>3</v>
      </c>
      <c r="U1711">
        <v>0.69</v>
      </c>
    </row>
    <row r="1712" spans="14:25" x14ac:dyDescent="0.3">
      <c r="N1712" t="s">
        <v>533</v>
      </c>
      <c r="O1712">
        <v>3</v>
      </c>
      <c r="P1712">
        <v>0</v>
      </c>
      <c r="Q1712">
        <v>0.2</v>
      </c>
      <c r="R1712" t="s">
        <v>4</v>
      </c>
      <c r="S1712" t="s">
        <v>3</v>
      </c>
      <c r="T1712" t="s">
        <v>3</v>
      </c>
      <c r="U1712">
        <v>0.69</v>
      </c>
    </row>
    <row r="1713" spans="14:25" x14ac:dyDescent="0.3">
      <c r="N1713" t="s">
        <v>533</v>
      </c>
      <c r="O1713">
        <v>3</v>
      </c>
      <c r="P1713">
        <v>10</v>
      </c>
      <c r="Q1713">
        <v>0.05</v>
      </c>
      <c r="R1713" t="s">
        <v>0</v>
      </c>
      <c r="S1713">
        <v>1061</v>
      </c>
      <c r="T1713">
        <v>0</v>
      </c>
      <c r="U1713">
        <v>321.81</v>
      </c>
      <c r="V1713" s="52">
        <v>0</v>
      </c>
      <c r="W1713">
        <v>22.06</v>
      </c>
      <c r="X1713">
        <v>7774</v>
      </c>
      <c r="Y1713">
        <v>8040.44</v>
      </c>
    </row>
    <row r="1714" spans="14:25" x14ac:dyDescent="0.3">
      <c r="N1714" t="s">
        <v>533</v>
      </c>
      <c r="O1714">
        <v>3</v>
      </c>
      <c r="P1714">
        <v>10</v>
      </c>
      <c r="Q1714">
        <v>0.1</v>
      </c>
      <c r="R1714" t="s">
        <v>4</v>
      </c>
      <c r="S1714" t="s">
        <v>3</v>
      </c>
      <c r="T1714" t="s">
        <v>3</v>
      </c>
      <c r="U1714">
        <v>0.68</v>
      </c>
    </row>
    <row r="1715" spans="14:25" x14ac:dyDescent="0.3">
      <c r="N1715" t="s">
        <v>533</v>
      </c>
      <c r="O1715">
        <v>3</v>
      </c>
      <c r="P1715">
        <v>10</v>
      </c>
      <c r="Q1715">
        <v>0.15</v>
      </c>
      <c r="R1715" t="s">
        <v>4</v>
      </c>
      <c r="S1715" t="s">
        <v>3</v>
      </c>
      <c r="T1715" t="s">
        <v>3</v>
      </c>
      <c r="U1715">
        <v>0.79</v>
      </c>
    </row>
    <row r="1716" spans="14:25" x14ac:dyDescent="0.3">
      <c r="N1716" t="s">
        <v>533</v>
      </c>
      <c r="O1716">
        <v>3</v>
      </c>
      <c r="P1716">
        <v>10</v>
      </c>
      <c r="Q1716">
        <v>0.2</v>
      </c>
      <c r="R1716" t="s">
        <v>4</v>
      </c>
      <c r="S1716" t="s">
        <v>3</v>
      </c>
      <c r="T1716" t="s">
        <v>3</v>
      </c>
      <c r="U1716">
        <v>0.71</v>
      </c>
    </row>
    <row r="1717" spans="14:25" x14ac:dyDescent="0.3">
      <c r="N1717" t="s">
        <v>533</v>
      </c>
      <c r="O1717">
        <v>3</v>
      </c>
      <c r="P1717">
        <v>25</v>
      </c>
      <c r="Q1717">
        <v>0.05</v>
      </c>
      <c r="R1717" t="s">
        <v>0</v>
      </c>
      <c r="S1717">
        <v>1061</v>
      </c>
      <c r="T1717">
        <v>0</v>
      </c>
      <c r="U1717">
        <v>900.01</v>
      </c>
      <c r="V1717" s="52">
        <v>0</v>
      </c>
      <c r="W1717">
        <v>22.06</v>
      </c>
      <c r="X1717">
        <v>7774</v>
      </c>
      <c r="Y1717">
        <v>8040.44</v>
      </c>
    </row>
    <row r="1718" spans="14:25" x14ac:dyDescent="0.3">
      <c r="N1718" t="s">
        <v>533</v>
      </c>
      <c r="O1718">
        <v>3</v>
      </c>
      <c r="P1718">
        <v>25</v>
      </c>
      <c r="Q1718">
        <v>0.1</v>
      </c>
      <c r="R1718" t="s">
        <v>4</v>
      </c>
      <c r="S1718" t="s">
        <v>3</v>
      </c>
      <c r="T1718" t="s">
        <v>3</v>
      </c>
      <c r="U1718">
        <v>0.74</v>
      </c>
    </row>
    <row r="1719" spans="14:25" x14ac:dyDescent="0.3">
      <c r="N1719" t="s">
        <v>533</v>
      </c>
      <c r="O1719">
        <v>3</v>
      </c>
      <c r="P1719">
        <v>25</v>
      </c>
      <c r="Q1719">
        <v>0.15</v>
      </c>
      <c r="R1719" t="s">
        <v>4</v>
      </c>
      <c r="S1719" t="s">
        <v>3</v>
      </c>
      <c r="T1719" t="s">
        <v>3</v>
      </c>
      <c r="U1719">
        <v>0.7</v>
      </c>
    </row>
    <row r="1720" spans="14:25" x14ac:dyDescent="0.3">
      <c r="N1720" t="s">
        <v>533</v>
      </c>
      <c r="O1720">
        <v>3</v>
      </c>
      <c r="P1720">
        <v>25</v>
      </c>
      <c r="Q1720">
        <v>0.2</v>
      </c>
      <c r="R1720" t="s">
        <v>4</v>
      </c>
      <c r="S1720" t="s">
        <v>3</v>
      </c>
      <c r="T1720" t="s">
        <v>3</v>
      </c>
      <c r="U1720">
        <v>0.78</v>
      </c>
    </row>
    <row r="1721" spans="14:25" x14ac:dyDescent="0.3">
      <c r="N1721" t="s">
        <v>533</v>
      </c>
      <c r="O1721">
        <v>3</v>
      </c>
      <c r="P1721">
        <v>50</v>
      </c>
      <c r="Q1721">
        <v>0.05</v>
      </c>
      <c r="R1721" t="s">
        <v>0</v>
      </c>
      <c r="S1721">
        <v>1061</v>
      </c>
      <c r="T1721">
        <v>0</v>
      </c>
      <c r="U1721">
        <v>889.44</v>
      </c>
      <c r="V1721" s="52">
        <v>0</v>
      </c>
      <c r="W1721">
        <v>22.06</v>
      </c>
      <c r="X1721">
        <v>7774</v>
      </c>
      <c r="Y1721">
        <v>8040.44</v>
      </c>
    </row>
    <row r="1722" spans="14:25" x14ac:dyDescent="0.3">
      <c r="N1722" t="s">
        <v>533</v>
      </c>
      <c r="O1722">
        <v>3</v>
      </c>
      <c r="P1722">
        <v>50</v>
      </c>
      <c r="Q1722">
        <v>0.1</v>
      </c>
      <c r="R1722" t="s">
        <v>4</v>
      </c>
      <c r="S1722" t="s">
        <v>3</v>
      </c>
      <c r="T1722" t="s">
        <v>3</v>
      </c>
      <c r="U1722">
        <v>0.72</v>
      </c>
    </row>
    <row r="1723" spans="14:25" x14ac:dyDescent="0.3">
      <c r="N1723" t="s">
        <v>533</v>
      </c>
      <c r="O1723">
        <v>3</v>
      </c>
      <c r="P1723">
        <v>50</v>
      </c>
      <c r="Q1723">
        <v>0.15</v>
      </c>
      <c r="R1723" t="s">
        <v>4</v>
      </c>
      <c r="S1723" t="s">
        <v>3</v>
      </c>
      <c r="T1723" t="s">
        <v>3</v>
      </c>
      <c r="U1723">
        <v>0.72</v>
      </c>
    </row>
    <row r="1724" spans="14:25" x14ac:dyDescent="0.3">
      <c r="N1724" t="s">
        <v>533</v>
      </c>
      <c r="O1724">
        <v>3</v>
      </c>
      <c r="P1724">
        <v>50</v>
      </c>
      <c r="Q1724">
        <v>0.2</v>
      </c>
      <c r="R1724" t="s">
        <v>4</v>
      </c>
      <c r="S1724" t="s">
        <v>3</v>
      </c>
      <c r="T1724" t="s">
        <v>3</v>
      </c>
      <c r="U1724">
        <v>0.75</v>
      </c>
    </row>
    <row r="1725" spans="14:25" x14ac:dyDescent="0.3">
      <c r="N1725" t="s">
        <v>520</v>
      </c>
      <c r="O1725">
        <v>0</v>
      </c>
      <c r="P1725">
        <v>0</v>
      </c>
      <c r="Q1725">
        <v>0.05</v>
      </c>
      <c r="R1725" t="s">
        <v>0</v>
      </c>
      <c r="S1725">
        <v>651</v>
      </c>
      <c r="T1725">
        <v>0</v>
      </c>
      <c r="U1725">
        <v>205.77</v>
      </c>
      <c r="V1725" s="52">
        <v>0.93799999999999994</v>
      </c>
      <c r="W1725">
        <v>-10000</v>
      </c>
      <c r="X1725">
        <v>11482</v>
      </c>
      <c r="Y1725">
        <v>-10000</v>
      </c>
    </row>
    <row r="1726" spans="14:25" x14ac:dyDescent="0.3">
      <c r="N1726" t="s">
        <v>520</v>
      </c>
      <c r="O1726">
        <v>0</v>
      </c>
      <c r="P1726">
        <v>0</v>
      </c>
      <c r="Q1726">
        <v>0.1</v>
      </c>
      <c r="R1726" t="s">
        <v>0</v>
      </c>
      <c r="S1726">
        <v>651</v>
      </c>
      <c r="T1726">
        <v>0</v>
      </c>
      <c r="U1726">
        <v>195.63</v>
      </c>
      <c r="V1726" s="52">
        <v>0.999</v>
      </c>
      <c r="W1726">
        <v>-10000</v>
      </c>
      <c r="X1726">
        <v>11482</v>
      </c>
      <c r="Y1726">
        <v>-10000</v>
      </c>
    </row>
    <row r="1727" spans="14:25" x14ac:dyDescent="0.3">
      <c r="N1727" t="s">
        <v>520</v>
      </c>
      <c r="O1727">
        <v>0</v>
      </c>
      <c r="P1727">
        <v>0</v>
      </c>
      <c r="Q1727">
        <v>0.15</v>
      </c>
      <c r="R1727" t="s">
        <v>0</v>
      </c>
      <c r="S1727">
        <v>651</v>
      </c>
      <c r="T1727">
        <v>0</v>
      </c>
      <c r="U1727">
        <v>194.89</v>
      </c>
      <c r="V1727" s="52">
        <v>1</v>
      </c>
      <c r="W1727">
        <v>-10000</v>
      </c>
      <c r="X1727">
        <v>11482</v>
      </c>
      <c r="Y1727">
        <v>-10000</v>
      </c>
    </row>
    <row r="1728" spans="14:25" x14ac:dyDescent="0.3">
      <c r="N1728" t="s">
        <v>520</v>
      </c>
      <c r="O1728">
        <v>0</v>
      </c>
      <c r="P1728">
        <v>0</v>
      </c>
      <c r="Q1728">
        <v>0.2</v>
      </c>
      <c r="R1728" t="s">
        <v>0</v>
      </c>
      <c r="S1728">
        <v>651</v>
      </c>
      <c r="T1728">
        <v>0</v>
      </c>
      <c r="U1728">
        <v>193.44</v>
      </c>
      <c r="V1728" s="52">
        <v>1</v>
      </c>
      <c r="W1728">
        <v>-10000</v>
      </c>
      <c r="X1728">
        <v>11482</v>
      </c>
      <c r="Y1728">
        <v>-10000</v>
      </c>
    </row>
    <row r="1729" spans="14:25" x14ac:dyDescent="0.3">
      <c r="N1729" t="s">
        <v>520</v>
      </c>
      <c r="O1729">
        <v>1</v>
      </c>
      <c r="P1729">
        <v>5</v>
      </c>
      <c r="Q1729">
        <v>0.05</v>
      </c>
      <c r="R1729" t="s">
        <v>0</v>
      </c>
      <c r="S1729">
        <v>651</v>
      </c>
      <c r="T1729">
        <v>0</v>
      </c>
      <c r="U1729">
        <v>307.92</v>
      </c>
      <c r="V1729" s="52">
        <v>1</v>
      </c>
      <c r="W1729">
        <v>23.06</v>
      </c>
      <c r="X1729">
        <v>11777</v>
      </c>
      <c r="Y1729">
        <v>12121.26</v>
      </c>
    </row>
    <row r="1730" spans="14:25" x14ac:dyDescent="0.3">
      <c r="N1730" t="s">
        <v>520</v>
      </c>
      <c r="O1730">
        <v>1</v>
      </c>
      <c r="P1730">
        <v>5</v>
      </c>
      <c r="Q1730">
        <v>0.1</v>
      </c>
      <c r="R1730" t="s">
        <v>0</v>
      </c>
      <c r="S1730">
        <v>651</v>
      </c>
      <c r="T1730">
        <v>0</v>
      </c>
      <c r="U1730">
        <v>241.77</v>
      </c>
      <c r="V1730" s="52">
        <v>0.999</v>
      </c>
      <c r="W1730">
        <v>-10000</v>
      </c>
      <c r="X1730">
        <v>11777</v>
      </c>
      <c r="Y1730">
        <v>-10000</v>
      </c>
    </row>
    <row r="1731" spans="14:25" x14ac:dyDescent="0.3">
      <c r="N1731" t="s">
        <v>520</v>
      </c>
      <c r="O1731">
        <v>1</v>
      </c>
      <c r="P1731">
        <v>5</v>
      </c>
      <c r="Q1731">
        <v>0.15</v>
      </c>
      <c r="R1731" t="s">
        <v>0</v>
      </c>
      <c r="S1731">
        <v>653</v>
      </c>
      <c r="T1731">
        <v>0</v>
      </c>
      <c r="U1731">
        <v>326.06</v>
      </c>
      <c r="V1731" s="52">
        <v>0.80600000000000005</v>
      </c>
      <c r="W1731">
        <v>-10000</v>
      </c>
      <c r="X1731">
        <v>11668</v>
      </c>
      <c r="Y1731">
        <v>-10000</v>
      </c>
    </row>
    <row r="1732" spans="14:25" x14ac:dyDescent="0.3">
      <c r="N1732" t="s">
        <v>520</v>
      </c>
      <c r="O1732">
        <v>1</v>
      </c>
      <c r="P1732">
        <v>5</v>
      </c>
      <c r="Q1732">
        <v>0.2</v>
      </c>
      <c r="R1732" t="s">
        <v>0</v>
      </c>
      <c r="S1732">
        <v>653</v>
      </c>
      <c r="T1732">
        <v>0</v>
      </c>
      <c r="U1732">
        <v>194.04</v>
      </c>
      <c r="V1732" s="52">
        <v>0.98699999999999999</v>
      </c>
      <c r="W1732">
        <v>-10000</v>
      </c>
      <c r="X1732">
        <v>11668</v>
      </c>
      <c r="Y1732">
        <v>-10000</v>
      </c>
    </row>
    <row r="1733" spans="14:25" x14ac:dyDescent="0.3">
      <c r="N1733" t="s">
        <v>520</v>
      </c>
      <c r="O1733">
        <v>1</v>
      </c>
      <c r="P1733">
        <v>10</v>
      </c>
      <c r="Q1733">
        <v>0.05</v>
      </c>
      <c r="R1733" t="s">
        <v>0</v>
      </c>
      <c r="S1733">
        <v>651</v>
      </c>
      <c r="T1733">
        <v>0</v>
      </c>
      <c r="U1733">
        <v>263.33999999999997</v>
      </c>
      <c r="V1733" s="52">
        <v>1</v>
      </c>
      <c r="W1733">
        <v>23.06</v>
      </c>
      <c r="X1733">
        <v>11777</v>
      </c>
      <c r="Y1733">
        <v>12121.26</v>
      </c>
    </row>
    <row r="1734" spans="14:25" x14ac:dyDescent="0.3">
      <c r="N1734" t="s">
        <v>520</v>
      </c>
      <c r="O1734">
        <v>1</v>
      </c>
      <c r="P1734">
        <v>10</v>
      </c>
      <c r="Q1734">
        <v>0.1</v>
      </c>
      <c r="R1734" t="s">
        <v>0</v>
      </c>
      <c r="S1734">
        <v>651</v>
      </c>
      <c r="T1734">
        <v>0</v>
      </c>
      <c r="U1734">
        <v>241.62</v>
      </c>
      <c r="V1734" s="52">
        <v>0.999</v>
      </c>
      <c r="W1734">
        <v>-10000</v>
      </c>
      <c r="X1734">
        <v>11777</v>
      </c>
      <c r="Y1734">
        <v>-10000</v>
      </c>
    </row>
    <row r="1735" spans="14:25" x14ac:dyDescent="0.3">
      <c r="N1735" t="s">
        <v>520</v>
      </c>
      <c r="O1735">
        <v>1</v>
      </c>
      <c r="P1735">
        <v>10</v>
      </c>
      <c r="Q1735">
        <v>0.15</v>
      </c>
      <c r="R1735" t="s">
        <v>0</v>
      </c>
      <c r="S1735">
        <v>653</v>
      </c>
      <c r="T1735">
        <v>0</v>
      </c>
      <c r="U1735">
        <v>329.78</v>
      </c>
      <c r="V1735" s="52">
        <v>0.80600000000000005</v>
      </c>
      <c r="W1735">
        <v>-10000</v>
      </c>
      <c r="X1735">
        <v>11668</v>
      </c>
      <c r="Y1735">
        <v>-10000</v>
      </c>
    </row>
    <row r="1736" spans="14:25" x14ac:dyDescent="0.3">
      <c r="N1736" t="s">
        <v>520</v>
      </c>
      <c r="O1736">
        <v>1</v>
      </c>
      <c r="P1736">
        <v>10</v>
      </c>
      <c r="Q1736">
        <v>0.2</v>
      </c>
      <c r="R1736" t="s">
        <v>0</v>
      </c>
      <c r="S1736">
        <v>653</v>
      </c>
      <c r="T1736">
        <v>0</v>
      </c>
      <c r="U1736">
        <v>188.64</v>
      </c>
      <c r="V1736" s="52">
        <v>0.98699999999999999</v>
      </c>
      <c r="W1736">
        <v>-10000</v>
      </c>
      <c r="X1736">
        <v>11668</v>
      </c>
      <c r="Y1736">
        <v>-10000</v>
      </c>
    </row>
    <row r="1737" spans="14:25" x14ac:dyDescent="0.3">
      <c r="N1737" t="s">
        <v>520</v>
      </c>
      <c r="O1737">
        <v>1</v>
      </c>
      <c r="P1737">
        <v>25</v>
      </c>
      <c r="Q1737">
        <v>0.05</v>
      </c>
      <c r="R1737" t="s">
        <v>0</v>
      </c>
      <c r="S1737">
        <v>653</v>
      </c>
      <c r="T1737">
        <v>0</v>
      </c>
      <c r="U1737">
        <v>398.09</v>
      </c>
      <c r="V1737" s="52">
        <v>3.6999999999999998E-2</v>
      </c>
      <c r="W1737">
        <v>22.77</v>
      </c>
      <c r="X1737">
        <v>11898</v>
      </c>
      <c r="Y1737">
        <v>12282.7</v>
      </c>
    </row>
    <row r="1738" spans="14:25" x14ac:dyDescent="0.3">
      <c r="N1738" t="s">
        <v>520</v>
      </c>
      <c r="O1738">
        <v>1</v>
      </c>
      <c r="P1738">
        <v>25</v>
      </c>
      <c r="Q1738">
        <v>0.1</v>
      </c>
      <c r="R1738" t="s">
        <v>0</v>
      </c>
      <c r="S1738">
        <v>653</v>
      </c>
      <c r="T1738">
        <v>0</v>
      </c>
      <c r="U1738">
        <v>549.38</v>
      </c>
      <c r="V1738" s="52">
        <v>0.122</v>
      </c>
      <c r="W1738">
        <v>39.75</v>
      </c>
      <c r="X1738">
        <v>11679</v>
      </c>
      <c r="Y1738">
        <v>12338.67</v>
      </c>
    </row>
    <row r="1739" spans="14:25" x14ac:dyDescent="0.3">
      <c r="N1739" t="s">
        <v>520</v>
      </c>
      <c r="O1739">
        <v>1</v>
      </c>
      <c r="P1739">
        <v>25</v>
      </c>
      <c r="Q1739">
        <v>0.15</v>
      </c>
      <c r="R1739" t="s">
        <v>0</v>
      </c>
      <c r="S1739">
        <v>657</v>
      </c>
      <c r="T1739">
        <v>0</v>
      </c>
      <c r="U1739">
        <v>638.42999999999995</v>
      </c>
      <c r="V1739" s="52">
        <v>0</v>
      </c>
      <c r="W1739">
        <v>67.569999999999993</v>
      </c>
      <c r="X1739">
        <v>11673</v>
      </c>
      <c r="Y1739">
        <v>12694.43</v>
      </c>
    </row>
    <row r="1740" spans="14:25" x14ac:dyDescent="0.3">
      <c r="N1740" t="s">
        <v>520</v>
      </c>
      <c r="O1740">
        <v>1</v>
      </c>
      <c r="P1740">
        <v>25</v>
      </c>
      <c r="Q1740">
        <v>0.2</v>
      </c>
      <c r="R1740" t="s">
        <v>0</v>
      </c>
      <c r="S1740">
        <v>657</v>
      </c>
      <c r="T1740">
        <v>0</v>
      </c>
      <c r="U1740">
        <v>658.23</v>
      </c>
      <c r="V1740" s="52">
        <v>0.14799999999999999</v>
      </c>
      <c r="W1740">
        <v>86.98</v>
      </c>
      <c r="X1740">
        <v>11955</v>
      </c>
      <c r="Y1740">
        <v>13431.36</v>
      </c>
    </row>
    <row r="1741" spans="14:25" x14ac:dyDescent="0.3">
      <c r="N1741" t="s">
        <v>520</v>
      </c>
      <c r="O1741">
        <v>1</v>
      </c>
      <c r="P1741">
        <v>50</v>
      </c>
      <c r="Q1741">
        <v>0.05</v>
      </c>
      <c r="R1741" t="s">
        <v>0</v>
      </c>
      <c r="S1741">
        <v>653</v>
      </c>
      <c r="T1741">
        <v>0</v>
      </c>
      <c r="U1741">
        <v>548.03</v>
      </c>
      <c r="V1741" s="52">
        <v>0</v>
      </c>
      <c r="W1741">
        <v>23.98</v>
      </c>
      <c r="X1741">
        <v>11713</v>
      </c>
      <c r="Y1741">
        <v>12077.84</v>
      </c>
    </row>
    <row r="1742" spans="14:25" x14ac:dyDescent="0.3">
      <c r="N1742" t="s">
        <v>520</v>
      </c>
      <c r="O1742">
        <v>1</v>
      </c>
      <c r="P1742">
        <v>50</v>
      </c>
      <c r="Q1742">
        <v>0.1</v>
      </c>
      <c r="R1742" t="s">
        <v>0</v>
      </c>
      <c r="S1742">
        <v>655</v>
      </c>
      <c r="T1742">
        <v>0</v>
      </c>
      <c r="U1742">
        <v>249.08</v>
      </c>
      <c r="V1742" s="52">
        <v>1.4999999999999999E-2</v>
      </c>
      <c r="W1742">
        <v>49.37</v>
      </c>
      <c r="X1742">
        <v>11651</v>
      </c>
      <c r="Y1742">
        <v>12391.04</v>
      </c>
    </row>
    <row r="1743" spans="14:25" x14ac:dyDescent="0.3">
      <c r="N1743" t="s">
        <v>520</v>
      </c>
      <c r="O1743">
        <v>1</v>
      </c>
      <c r="P1743">
        <v>50</v>
      </c>
      <c r="Q1743">
        <v>0.15</v>
      </c>
      <c r="R1743" t="s">
        <v>0</v>
      </c>
      <c r="S1743">
        <v>657</v>
      </c>
      <c r="T1743">
        <v>0</v>
      </c>
      <c r="U1743">
        <v>446.18</v>
      </c>
      <c r="V1743" s="52">
        <v>0</v>
      </c>
      <c r="W1743">
        <v>71.81</v>
      </c>
      <c r="X1743">
        <v>12127</v>
      </c>
      <c r="Y1743">
        <v>13278.31</v>
      </c>
    </row>
    <row r="1744" spans="14:25" x14ac:dyDescent="0.3">
      <c r="N1744" t="s">
        <v>520</v>
      </c>
      <c r="O1744">
        <v>1</v>
      </c>
      <c r="P1744">
        <v>50</v>
      </c>
      <c r="Q1744">
        <v>0.2</v>
      </c>
      <c r="R1744" t="s">
        <v>0</v>
      </c>
      <c r="S1744">
        <v>693</v>
      </c>
      <c r="T1744">
        <v>0</v>
      </c>
      <c r="U1744">
        <v>1615.04</v>
      </c>
      <c r="V1744" s="52">
        <v>1.7999999999999999E-2</v>
      </c>
    </row>
    <row r="1745" spans="14:25" x14ac:dyDescent="0.3">
      <c r="N1745" t="s">
        <v>520</v>
      </c>
      <c r="O1745">
        <v>2</v>
      </c>
      <c r="P1745">
        <v>5</v>
      </c>
      <c r="Q1745">
        <v>0.05</v>
      </c>
      <c r="R1745" t="s">
        <v>0</v>
      </c>
      <c r="S1745">
        <v>651</v>
      </c>
      <c r="T1745">
        <v>0</v>
      </c>
      <c r="U1745">
        <v>452.15</v>
      </c>
      <c r="V1745" s="52">
        <v>1</v>
      </c>
      <c r="W1745">
        <v>19.55</v>
      </c>
      <c r="X1745">
        <v>11756</v>
      </c>
      <c r="Y1745">
        <v>12085.51</v>
      </c>
    </row>
    <row r="1746" spans="14:25" x14ac:dyDescent="0.3">
      <c r="N1746" t="s">
        <v>520</v>
      </c>
      <c r="O1746">
        <v>2</v>
      </c>
      <c r="P1746">
        <v>5</v>
      </c>
      <c r="Q1746">
        <v>0.1</v>
      </c>
      <c r="R1746" t="s">
        <v>0</v>
      </c>
      <c r="S1746">
        <v>651</v>
      </c>
      <c r="T1746">
        <v>0</v>
      </c>
      <c r="U1746">
        <v>312.7</v>
      </c>
      <c r="V1746" s="52">
        <v>1</v>
      </c>
      <c r="W1746">
        <v>-10000</v>
      </c>
      <c r="X1746">
        <v>11756</v>
      </c>
      <c r="Y1746">
        <v>-10000</v>
      </c>
    </row>
    <row r="1747" spans="14:25" x14ac:dyDescent="0.3">
      <c r="N1747" t="s">
        <v>520</v>
      </c>
      <c r="O1747">
        <v>2</v>
      </c>
      <c r="P1747">
        <v>5</v>
      </c>
      <c r="Q1747">
        <v>0.15</v>
      </c>
      <c r="R1747" t="s">
        <v>0</v>
      </c>
      <c r="S1747">
        <v>651</v>
      </c>
      <c r="T1747">
        <v>0</v>
      </c>
      <c r="U1747">
        <v>342.97</v>
      </c>
      <c r="V1747" s="52">
        <v>1</v>
      </c>
      <c r="W1747">
        <v>-10000</v>
      </c>
      <c r="X1747">
        <v>11668</v>
      </c>
      <c r="Y1747">
        <v>-10000</v>
      </c>
    </row>
    <row r="1748" spans="14:25" x14ac:dyDescent="0.3">
      <c r="N1748" t="s">
        <v>520</v>
      </c>
      <c r="O1748">
        <v>2</v>
      </c>
      <c r="P1748">
        <v>5</v>
      </c>
      <c r="Q1748">
        <v>0.2</v>
      </c>
      <c r="R1748" t="s">
        <v>0</v>
      </c>
      <c r="S1748">
        <v>653</v>
      </c>
      <c r="T1748">
        <v>0</v>
      </c>
      <c r="U1748">
        <v>201.43</v>
      </c>
      <c r="V1748" s="52">
        <v>0.98699999999999999</v>
      </c>
      <c r="W1748">
        <v>-10000</v>
      </c>
      <c r="X1748">
        <v>11679</v>
      </c>
      <c r="Y1748">
        <v>-10000</v>
      </c>
    </row>
    <row r="1749" spans="14:25" x14ac:dyDescent="0.3">
      <c r="N1749" t="s">
        <v>520</v>
      </c>
      <c r="O1749">
        <v>2</v>
      </c>
      <c r="P1749">
        <v>10</v>
      </c>
      <c r="Q1749">
        <v>0.05</v>
      </c>
      <c r="R1749" t="s">
        <v>0</v>
      </c>
      <c r="S1749">
        <v>651</v>
      </c>
      <c r="T1749">
        <v>0</v>
      </c>
      <c r="U1749">
        <v>93.81</v>
      </c>
      <c r="V1749" s="52">
        <v>1</v>
      </c>
      <c r="W1749">
        <v>19.55</v>
      </c>
      <c r="X1749">
        <v>11756</v>
      </c>
      <c r="Y1749">
        <v>12085.51</v>
      </c>
    </row>
    <row r="1750" spans="14:25" x14ac:dyDescent="0.3">
      <c r="N1750" t="s">
        <v>520</v>
      </c>
      <c r="O1750">
        <v>2</v>
      </c>
      <c r="P1750">
        <v>10</v>
      </c>
      <c r="Q1750">
        <v>0.1</v>
      </c>
      <c r="R1750" t="s">
        <v>0</v>
      </c>
      <c r="S1750">
        <v>653</v>
      </c>
      <c r="T1750">
        <v>0</v>
      </c>
      <c r="U1750">
        <v>405.75</v>
      </c>
      <c r="V1750" s="52">
        <v>0.122</v>
      </c>
      <c r="W1750">
        <v>46.39</v>
      </c>
      <c r="X1750">
        <v>11678</v>
      </c>
      <c r="Y1750">
        <v>12366.85</v>
      </c>
    </row>
    <row r="1751" spans="14:25" x14ac:dyDescent="0.3">
      <c r="N1751" t="s">
        <v>520</v>
      </c>
      <c r="O1751">
        <v>2</v>
      </c>
      <c r="P1751">
        <v>10</v>
      </c>
      <c r="Q1751">
        <v>0.15</v>
      </c>
      <c r="R1751" t="s">
        <v>0</v>
      </c>
      <c r="S1751">
        <v>655</v>
      </c>
      <c r="T1751">
        <v>0</v>
      </c>
      <c r="U1751">
        <v>173.58</v>
      </c>
      <c r="V1751" s="52">
        <v>0.94399999999999995</v>
      </c>
      <c r="W1751">
        <v>-10000</v>
      </c>
      <c r="X1751">
        <v>11678</v>
      </c>
      <c r="Y1751">
        <v>-10000</v>
      </c>
    </row>
    <row r="1752" spans="14:25" x14ac:dyDescent="0.3">
      <c r="N1752" t="s">
        <v>520</v>
      </c>
      <c r="O1752">
        <v>2</v>
      </c>
      <c r="P1752">
        <v>10</v>
      </c>
      <c r="Q1752">
        <v>0.2</v>
      </c>
      <c r="R1752" t="s">
        <v>0</v>
      </c>
      <c r="S1752">
        <v>655</v>
      </c>
      <c r="T1752">
        <v>0</v>
      </c>
      <c r="U1752">
        <v>117.13</v>
      </c>
      <c r="V1752" s="52">
        <v>0.997</v>
      </c>
      <c r="W1752">
        <v>-10000</v>
      </c>
      <c r="X1752">
        <v>12007</v>
      </c>
      <c r="Y1752">
        <v>-10000</v>
      </c>
    </row>
    <row r="1753" spans="14:25" x14ac:dyDescent="0.3">
      <c r="N1753" t="s">
        <v>520</v>
      </c>
      <c r="O1753">
        <v>2</v>
      </c>
      <c r="P1753">
        <v>25</v>
      </c>
      <c r="Q1753">
        <v>0.05</v>
      </c>
      <c r="R1753" t="s">
        <v>0</v>
      </c>
      <c r="S1753">
        <v>653</v>
      </c>
      <c r="T1753">
        <v>0</v>
      </c>
      <c r="U1753">
        <v>201.53</v>
      </c>
      <c r="V1753" s="52">
        <v>0</v>
      </c>
      <c r="W1753">
        <v>23.32</v>
      </c>
      <c r="X1753">
        <v>11591</v>
      </c>
      <c r="Y1753">
        <v>11953.91</v>
      </c>
    </row>
    <row r="1754" spans="14:25" x14ac:dyDescent="0.3">
      <c r="N1754" t="s">
        <v>520</v>
      </c>
      <c r="O1754">
        <v>2</v>
      </c>
      <c r="P1754">
        <v>25</v>
      </c>
      <c r="Q1754">
        <v>0.1</v>
      </c>
      <c r="R1754" t="s">
        <v>0</v>
      </c>
      <c r="S1754">
        <v>655</v>
      </c>
      <c r="T1754">
        <v>0</v>
      </c>
      <c r="U1754">
        <v>146.30000000000001</v>
      </c>
      <c r="V1754" s="52">
        <v>0.39600000000000002</v>
      </c>
      <c r="W1754">
        <v>46.47</v>
      </c>
      <c r="X1754">
        <v>11927</v>
      </c>
      <c r="Y1754">
        <v>12675.11</v>
      </c>
    </row>
    <row r="1755" spans="14:25" x14ac:dyDescent="0.3">
      <c r="N1755" t="s">
        <v>520</v>
      </c>
      <c r="O1755">
        <v>2</v>
      </c>
      <c r="P1755">
        <v>25</v>
      </c>
      <c r="Q1755">
        <v>0.15</v>
      </c>
      <c r="R1755" t="s">
        <v>0</v>
      </c>
      <c r="S1755">
        <v>655</v>
      </c>
      <c r="T1755">
        <v>0</v>
      </c>
      <c r="U1755">
        <v>126.35</v>
      </c>
      <c r="V1755" s="52">
        <v>0.94399999999999995</v>
      </c>
      <c r="W1755">
        <v>73.73</v>
      </c>
      <c r="X1755">
        <v>12148</v>
      </c>
      <c r="Y1755">
        <v>13357.79</v>
      </c>
    </row>
    <row r="1756" spans="14:25" x14ac:dyDescent="0.3">
      <c r="N1756" t="s">
        <v>520</v>
      </c>
      <c r="O1756">
        <v>2</v>
      </c>
      <c r="P1756">
        <v>25</v>
      </c>
      <c r="Q1756">
        <v>0.2</v>
      </c>
      <c r="R1756" t="s">
        <v>0</v>
      </c>
      <c r="S1756">
        <v>657</v>
      </c>
      <c r="T1756">
        <v>0</v>
      </c>
      <c r="U1756">
        <v>96.74</v>
      </c>
      <c r="V1756" s="52">
        <v>0.14799999999999999</v>
      </c>
    </row>
    <row r="1757" spans="14:25" x14ac:dyDescent="0.3">
      <c r="N1757" t="s">
        <v>520</v>
      </c>
      <c r="O1757">
        <v>2</v>
      </c>
      <c r="P1757">
        <v>50</v>
      </c>
      <c r="Q1757">
        <v>0.05</v>
      </c>
      <c r="R1757" t="s">
        <v>0</v>
      </c>
      <c r="S1757">
        <v>653</v>
      </c>
      <c r="T1757">
        <v>0</v>
      </c>
      <c r="U1757">
        <v>103.39</v>
      </c>
      <c r="V1757" s="52">
        <v>0</v>
      </c>
      <c r="W1757">
        <v>24.39</v>
      </c>
      <c r="X1757">
        <v>11732</v>
      </c>
      <c r="Y1757">
        <v>12097.63</v>
      </c>
    </row>
    <row r="1758" spans="14:25" x14ac:dyDescent="0.3">
      <c r="N1758" t="s">
        <v>520</v>
      </c>
      <c r="O1758">
        <v>2</v>
      </c>
      <c r="P1758">
        <v>50</v>
      </c>
      <c r="Q1758">
        <v>0.1</v>
      </c>
      <c r="R1758" t="s">
        <v>0</v>
      </c>
      <c r="S1758">
        <v>657</v>
      </c>
      <c r="T1758">
        <v>0</v>
      </c>
      <c r="U1758">
        <v>198.39</v>
      </c>
      <c r="V1758" s="52">
        <v>0.39600000000000002</v>
      </c>
      <c r="W1758">
        <v>48.03</v>
      </c>
      <c r="X1758">
        <v>11955</v>
      </c>
      <c r="Y1758">
        <v>12700.48</v>
      </c>
    </row>
    <row r="1759" spans="14:25" x14ac:dyDescent="0.3">
      <c r="N1759" t="s">
        <v>520</v>
      </c>
      <c r="O1759">
        <v>2</v>
      </c>
      <c r="P1759">
        <v>50</v>
      </c>
      <c r="Q1759">
        <v>0.15</v>
      </c>
      <c r="R1759" t="s">
        <v>0</v>
      </c>
      <c r="S1759">
        <v>657</v>
      </c>
      <c r="T1759">
        <v>0</v>
      </c>
      <c r="U1759">
        <v>58.67</v>
      </c>
      <c r="V1759" s="52">
        <v>0</v>
      </c>
    </row>
    <row r="1760" spans="14:25" x14ac:dyDescent="0.3">
      <c r="N1760" t="s">
        <v>520</v>
      </c>
      <c r="O1760">
        <v>2</v>
      </c>
      <c r="P1760">
        <v>50</v>
      </c>
      <c r="Q1760">
        <v>0.2</v>
      </c>
      <c r="R1760" t="s">
        <v>0</v>
      </c>
      <c r="S1760">
        <v>742</v>
      </c>
      <c r="T1760">
        <v>0</v>
      </c>
      <c r="U1760">
        <v>1688.85</v>
      </c>
      <c r="V1760" s="52">
        <v>7.5999999999999998E-2</v>
      </c>
    </row>
    <row r="1761" spans="14:25" x14ac:dyDescent="0.3">
      <c r="N1761" t="s">
        <v>520</v>
      </c>
      <c r="O1761">
        <v>3</v>
      </c>
      <c r="P1761">
        <v>0</v>
      </c>
      <c r="Q1761">
        <v>0.05</v>
      </c>
      <c r="R1761" t="s">
        <v>0</v>
      </c>
      <c r="S1761">
        <v>657</v>
      </c>
      <c r="T1761">
        <v>0</v>
      </c>
      <c r="U1761">
        <v>38.99</v>
      </c>
      <c r="V1761" s="52">
        <v>0</v>
      </c>
      <c r="W1761">
        <v>23.95</v>
      </c>
      <c r="X1761">
        <v>11955</v>
      </c>
      <c r="Y1761">
        <v>12323.66</v>
      </c>
    </row>
    <row r="1762" spans="14:25" x14ac:dyDescent="0.3">
      <c r="N1762" t="s">
        <v>520</v>
      </c>
      <c r="O1762">
        <v>3</v>
      </c>
      <c r="P1762">
        <v>0</v>
      </c>
      <c r="Q1762">
        <v>0.1</v>
      </c>
      <c r="R1762" t="s">
        <v>4</v>
      </c>
      <c r="S1762" t="s">
        <v>3</v>
      </c>
      <c r="T1762" t="s">
        <v>3</v>
      </c>
      <c r="U1762">
        <v>0.27</v>
      </c>
    </row>
    <row r="1763" spans="14:25" x14ac:dyDescent="0.3">
      <c r="N1763" t="s">
        <v>520</v>
      </c>
      <c r="O1763">
        <v>3</v>
      </c>
      <c r="P1763">
        <v>0</v>
      </c>
      <c r="Q1763">
        <v>0.15</v>
      </c>
      <c r="R1763" t="s">
        <v>4</v>
      </c>
      <c r="S1763" t="s">
        <v>3</v>
      </c>
      <c r="T1763" t="s">
        <v>3</v>
      </c>
      <c r="U1763">
        <v>0.32</v>
      </c>
    </row>
    <row r="1764" spans="14:25" x14ac:dyDescent="0.3">
      <c r="N1764" t="s">
        <v>520</v>
      </c>
      <c r="O1764">
        <v>3</v>
      </c>
      <c r="P1764">
        <v>0</v>
      </c>
      <c r="Q1764">
        <v>0.2</v>
      </c>
      <c r="R1764" t="s">
        <v>4</v>
      </c>
      <c r="S1764" t="s">
        <v>3</v>
      </c>
      <c r="T1764" t="s">
        <v>3</v>
      </c>
      <c r="U1764">
        <v>0.23</v>
      </c>
    </row>
    <row r="1765" spans="14:25" x14ac:dyDescent="0.3">
      <c r="N1765" t="s">
        <v>520</v>
      </c>
      <c r="O1765">
        <v>3</v>
      </c>
      <c r="P1765">
        <v>10</v>
      </c>
      <c r="Q1765">
        <v>0.05</v>
      </c>
      <c r="R1765" t="s">
        <v>0</v>
      </c>
      <c r="S1765">
        <v>657</v>
      </c>
      <c r="T1765">
        <v>0</v>
      </c>
      <c r="U1765">
        <v>1.1100000000000001</v>
      </c>
      <c r="V1765" s="52">
        <v>0</v>
      </c>
      <c r="W1765">
        <v>23.95</v>
      </c>
      <c r="X1765">
        <v>11955</v>
      </c>
      <c r="Y1765">
        <v>12323.66</v>
      </c>
    </row>
    <row r="1766" spans="14:25" x14ac:dyDescent="0.3">
      <c r="N1766" t="s">
        <v>520</v>
      </c>
      <c r="O1766">
        <v>3</v>
      </c>
      <c r="P1766">
        <v>10</v>
      </c>
      <c r="Q1766">
        <v>0.1</v>
      </c>
      <c r="R1766" t="s">
        <v>4</v>
      </c>
      <c r="S1766" t="s">
        <v>3</v>
      </c>
      <c r="T1766" t="s">
        <v>3</v>
      </c>
      <c r="U1766">
        <v>0.24</v>
      </c>
    </row>
    <row r="1767" spans="14:25" x14ac:dyDescent="0.3">
      <c r="N1767" t="s">
        <v>520</v>
      </c>
      <c r="O1767">
        <v>3</v>
      </c>
      <c r="P1767">
        <v>10</v>
      </c>
      <c r="Q1767">
        <v>0.15</v>
      </c>
      <c r="R1767" t="s">
        <v>4</v>
      </c>
      <c r="S1767" t="s">
        <v>3</v>
      </c>
      <c r="T1767" t="s">
        <v>3</v>
      </c>
      <c r="U1767">
        <v>0.63</v>
      </c>
    </row>
    <row r="1768" spans="14:25" x14ac:dyDescent="0.3">
      <c r="N1768" t="s">
        <v>520</v>
      </c>
      <c r="O1768">
        <v>3</v>
      </c>
      <c r="P1768">
        <v>10</v>
      </c>
      <c r="Q1768">
        <v>0.2</v>
      </c>
      <c r="R1768" t="s">
        <v>4</v>
      </c>
      <c r="S1768" t="s">
        <v>3</v>
      </c>
      <c r="T1768" t="s">
        <v>3</v>
      </c>
      <c r="U1768">
        <v>1.06</v>
      </c>
    </row>
    <row r="1769" spans="14:25" x14ac:dyDescent="0.3">
      <c r="N1769" t="s">
        <v>520</v>
      </c>
      <c r="O1769">
        <v>3</v>
      </c>
      <c r="P1769">
        <v>25</v>
      </c>
      <c r="Q1769">
        <v>0.05</v>
      </c>
      <c r="R1769" t="s">
        <v>0</v>
      </c>
      <c r="S1769">
        <v>657</v>
      </c>
      <c r="T1769">
        <v>0</v>
      </c>
      <c r="U1769">
        <v>16.46</v>
      </c>
      <c r="V1769" s="52">
        <v>0</v>
      </c>
      <c r="W1769">
        <v>23.95</v>
      </c>
      <c r="X1769">
        <v>11955</v>
      </c>
      <c r="Y1769">
        <v>12323.66</v>
      </c>
    </row>
    <row r="1770" spans="14:25" x14ac:dyDescent="0.3">
      <c r="N1770" t="s">
        <v>520</v>
      </c>
      <c r="O1770">
        <v>3</v>
      </c>
      <c r="P1770">
        <v>25</v>
      </c>
      <c r="Q1770">
        <v>0.1</v>
      </c>
      <c r="R1770" t="s">
        <v>4</v>
      </c>
      <c r="S1770" t="s">
        <v>3</v>
      </c>
      <c r="T1770" t="s">
        <v>3</v>
      </c>
      <c r="U1770">
        <v>0.22</v>
      </c>
    </row>
    <row r="1771" spans="14:25" x14ac:dyDescent="0.3">
      <c r="N1771" t="s">
        <v>520</v>
      </c>
      <c r="O1771">
        <v>3</v>
      </c>
      <c r="P1771">
        <v>25</v>
      </c>
      <c r="Q1771">
        <v>0.15</v>
      </c>
      <c r="R1771" t="s">
        <v>4</v>
      </c>
      <c r="S1771" t="s">
        <v>3</v>
      </c>
      <c r="T1771" t="s">
        <v>3</v>
      </c>
      <c r="U1771">
        <v>0.28000000000000003</v>
      </c>
    </row>
    <row r="1772" spans="14:25" x14ac:dyDescent="0.3">
      <c r="N1772" t="s">
        <v>520</v>
      </c>
      <c r="O1772">
        <v>3</v>
      </c>
      <c r="P1772">
        <v>25</v>
      </c>
      <c r="Q1772">
        <v>0.2</v>
      </c>
      <c r="R1772" t="s">
        <v>4</v>
      </c>
      <c r="S1772" t="s">
        <v>3</v>
      </c>
      <c r="T1772" t="s">
        <v>3</v>
      </c>
      <c r="U1772">
        <v>0.3</v>
      </c>
    </row>
    <row r="1773" spans="14:25" x14ac:dyDescent="0.3">
      <c r="N1773" t="s">
        <v>520</v>
      </c>
      <c r="O1773">
        <v>3</v>
      </c>
      <c r="P1773">
        <v>50</v>
      </c>
      <c r="Q1773">
        <v>0.05</v>
      </c>
      <c r="R1773" t="s">
        <v>0</v>
      </c>
      <c r="S1773">
        <v>657</v>
      </c>
      <c r="T1773">
        <v>0</v>
      </c>
      <c r="U1773">
        <v>0.91</v>
      </c>
      <c r="V1773" s="52">
        <v>0</v>
      </c>
      <c r="W1773">
        <v>24.02</v>
      </c>
      <c r="X1773">
        <v>11955</v>
      </c>
      <c r="Y1773">
        <v>12327.74</v>
      </c>
    </row>
    <row r="1774" spans="14:25" x14ac:dyDescent="0.3">
      <c r="N1774" t="s">
        <v>520</v>
      </c>
      <c r="O1774">
        <v>3</v>
      </c>
      <c r="P1774">
        <v>50</v>
      </c>
      <c r="Q1774">
        <v>0.1</v>
      </c>
      <c r="R1774" t="s">
        <v>4</v>
      </c>
      <c r="S1774" t="s">
        <v>3</v>
      </c>
      <c r="T1774" t="s">
        <v>3</v>
      </c>
      <c r="U1774">
        <v>0.3</v>
      </c>
    </row>
    <row r="1775" spans="14:25" x14ac:dyDescent="0.3">
      <c r="N1775" t="s">
        <v>520</v>
      </c>
      <c r="O1775">
        <v>3</v>
      </c>
      <c r="P1775">
        <v>50</v>
      </c>
      <c r="Q1775">
        <v>0.15</v>
      </c>
      <c r="R1775" t="s">
        <v>4</v>
      </c>
      <c r="S1775" t="s">
        <v>3</v>
      </c>
      <c r="T1775" t="s">
        <v>3</v>
      </c>
      <c r="U1775">
        <v>0.26</v>
      </c>
    </row>
    <row r="1776" spans="14:25" x14ac:dyDescent="0.3">
      <c r="N1776" t="s">
        <v>520</v>
      </c>
      <c r="O1776">
        <v>3</v>
      </c>
      <c r="P1776">
        <v>50</v>
      </c>
      <c r="Q1776">
        <v>0.2</v>
      </c>
      <c r="R1776" t="s">
        <v>4</v>
      </c>
      <c r="S1776" t="s">
        <v>3</v>
      </c>
      <c r="T1776" t="s">
        <v>3</v>
      </c>
      <c r="U1776">
        <v>0.32</v>
      </c>
    </row>
    <row r="1777" spans="14:25" x14ac:dyDescent="0.3">
      <c r="N1777" t="s">
        <v>515</v>
      </c>
      <c r="O1777">
        <v>0</v>
      </c>
      <c r="P1777">
        <v>0</v>
      </c>
      <c r="Q1777">
        <v>0.05</v>
      </c>
      <c r="R1777" t="s">
        <v>0</v>
      </c>
      <c r="S1777">
        <v>982</v>
      </c>
      <c r="T1777">
        <v>0</v>
      </c>
      <c r="U1777">
        <v>1699.24</v>
      </c>
      <c r="V1777" s="52">
        <v>1</v>
      </c>
      <c r="W1777">
        <v>24.58</v>
      </c>
      <c r="X1777">
        <v>8670</v>
      </c>
      <c r="Y1777">
        <v>8936.89</v>
      </c>
    </row>
    <row r="1778" spans="14:25" x14ac:dyDescent="0.3">
      <c r="N1778" t="s">
        <v>515</v>
      </c>
      <c r="O1778">
        <v>0</v>
      </c>
      <c r="P1778">
        <v>0</v>
      </c>
      <c r="Q1778">
        <v>0.1</v>
      </c>
      <c r="R1778" t="s">
        <v>0</v>
      </c>
      <c r="S1778">
        <v>982</v>
      </c>
      <c r="T1778">
        <v>0</v>
      </c>
      <c r="U1778">
        <v>1666.9</v>
      </c>
      <c r="V1778" s="52">
        <v>1</v>
      </c>
      <c r="W1778">
        <v>-10000</v>
      </c>
      <c r="X1778">
        <v>8670</v>
      </c>
      <c r="Y1778">
        <v>-10000</v>
      </c>
    </row>
    <row r="1779" spans="14:25" x14ac:dyDescent="0.3">
      <c r="N1779" t="s">
        <v>515</v>
      </c>
      <c r="O1779">
        <v>0</v>
      </c>
      <c r="P1779">
        <v>0</v>
      </c>
      <c r="Q1779">
        <v>0.15</v>
      </c>
      <c r="R1779" t="s">
        <v>0</v>
      </c>
      <c r="S1779">
        <v>982</v>
      </c>
      <c r="T1779">
        <v>0</v>
      </c>
      <c r="U1779">
        <v>1682.81</v>
      </c>
      <c r="V1779" s="52">
        <v>1</v>
      </c>
      <c r="W1779">
        <v>-10000</v>
      </c>
      <c r="X1779">
        <v>8670</v>
      </c>
      <c r="Y1779">
        <v>-10000</v>
      </c>
    </row>
    <row r="1780" spans="14:25" x14ac:dyDescent="0.3">
      <c r="N1780" t="s">
        <v>515</v>
      </c>
      <c r="O1780">
        <v>0</v>
      </c>
      <c r="P1780">
        <v>0</v>
      </c>
      <c r="Q1780">
        <v>0.2</v>
      </c>
      <c r="R1780" t="s">
        <v>0</v>
      </c>
      <c r="S1780">
        <v>982</v>
      </c>
      <c r="T1780">
        <v>0</v>
      </c>
      <c r="U1780">
        <v>1678.98</v>
      </c>
      <c r="V1780" s="52">
        <v>1</v>
      </c>
      <c r="W1780">
        <v>-10000</v>
      </c>
      <c r="X1780">
        <v>8670</v>
      </c>
      <c r="Y1780">
        <v>-10000</v>
      </c>
    </row>
    <row r="1781" spans="14:25" x14ac:dyDescent="0.3">
      <c r="N1781" t="s">
        <v>515</v>
      </c>
      <c r="O1781">
        <v>1</v>
      </c>
      <c r="P1781">
        <v>5</v>
      </c>
      <c r="Q1781">
        <v>0.05</v>
      </c>
      <c r="R1781" t="s">
        <v>0</v>
      </c>
      <c r="S1781">
        <v>983</v>
      </c>
      <c r="T1781">
        <v>0</v>
      </c>
      <c r="U1781">
        <v>718.31</v>
      </c>
      <c r="V1781" s="52">
        <v>1</v>
      </c>
      <c r="W1781">
        <v>25.29</v>
      </c>
      <c r="X1781">
        <v>8702</v>
      </c>
      <c r="Y1781">
        <v>8986.74</v>
      </c>
    </row>
    <row r="1782" spans="14:25" x14ac:dyDescent="0.3">
      <c r="N1782" t="s">
        <v>515</v>
      </c>
      <c r="O1782">
        <v>1</v>
      </c>
      <c r="P1782">
        <v>5</v>
      </c>
      <c r="Q1782">
        <v>0.1</v>
      </c>
      <c r="R1782" t="s">
        <v>0</v>
      </c>
      <c r="S1782">
        <v>985</v>
      </c>
      <c r="T1782">
        <v>0</v>
      </c>
      <c r="U1782">
        <v>709.08</v>
      </c>
      <c r="V1782" s="52">
        <v>1</v>
      </c>
      <c r="W1782">
        <v>-10000</v>
      </c>
      <c r="X1782">
        <v>8702</v>
      </c>
      <c r="Y1782">
        <v>-10000</v>
      </c>
    </row>
    <row r="1783" spans="14:25" x14ac:dyDescent="0.3">
      <c r="N1783" t="s">
        <v>515</v>
      </c>
      <c r="O1783">
        <v>1</v>
      </c>
      <c r="P1783">
        <v>5</v>
      </c>
      <c r="Q1783">
        <v>0.15</v>
      </c>
      <c r="R1783" t="s">
        <v>0</v>
      </c>
      <c r="S1783">
        <v>987</v>
      </c>
      <c r="T1783">
        <v>0</v>
      </c>
      <c r="U1783">
        <v>740.61</v>
      </c>
      <c r="V1783" s="52">
        <v>1</v>
      </c>
      <c r="W1783">
        <v>-10000</v>
      </c>
      <c r="X1783">
        <v>8676</v>
      </c>
      <c r="Y1783">
        <v>-10000</v>
      </c>
    </row>
    <row r="1784" spans="14:25" x14ac:dyDescent="0.3">
      <c r="N1784" t="s">
        <v>515</v>
      </c>
      <c r="O1784">
        <v>1</v>
      </c>
      <c r="P1784">
        <v>5</v>
      </c>
      <c r="Q1784">
        <v>0.2</v>
      </c>
      <c r="R1784" t="s">
        <v>0</v>
      </c>
      <c r="S1784">
        <v>987</v>
      </c>
      <c r="T1784">
        <v>0</v>
      </c>
      <c r="U1784">
        <v>410.5</v>
      </c>
      <c r="V1784" s="52">
        <v>1</v>
      </c>
      <c r="W1784">
        <v>-10000</v>
      </c>
      <c r="X1784">
        <v>8676</v>
      </c>
      <c r="Y1784">
        <v>-10000</v>
      </c>
    </row>
    <row r="1785" spans="14:25" x14ac:dyDescent="0.3">
      <c r="N1785" t="s">
        <v>515</v>
      </c>
      <c r="O1785">
        <v>1</v>
      </c>
      <c r="P1785">
        <v>10</v>
      </c>
      <c r="Q1785">
        <v>0.05</v>
      </c>
      <c r="R1785" t="s">
        <v>0</v>
      </c>
      <c r="S1785">
        <v>983</v>
      </c>
      <c r="T1785">
        <v>0</v>
      </c>
      <c r="U1785">
        <v>727.51</v>
      </c>
      <c r="V1785" s="52">
        <v>1</v>
      </c>
      <c r="W1785">
        <v>25.29</v>
      </c>
      <c r="X1785">
        <v>8702</v>
      </c>
      <c r="Y1785">
        <v>8986.74</v>
      </c>
    </row>
    <row r="1786" spans="14:25" x14ac:dyDescent="0.3">
      <c r="N1786" t="s">
        <v>515</v>
      </c>
      <c r="O1786">
        <v>1</v>
      </c>
      <c r="P1786">
        <v>10</v>
      </c>
      <c r="Q1786">
        <v>0.1</v>
      </c>
      <c r="R1786" t="s">
        <v>0</v>
      </c>
      <c r="S1786">
        <v>985</v>
      </c>
      <c r="T1786">
        <v>0</v>
      </c>
      <c r="U1786">
        <v>709.3</v>
      </c>
      <c r="V1786" s="52">
        <v>1</v>
      </c>
      <c r="W1786">
        <v>-10000</v>
      </c>
      <c r="X1786">
        <v>8702</v>
      </c>
      <c r="Y1786">
        <v>-10000</v>
      </c>
    </row>
    <row r="1787" spans="14:25" x14ac:dyDescent="0.3">
      <c r="N1787" t="s">
        <v>515</v>
      </c>
      <c r="O1787">
        <v>1</v>
      </c>
      <c r="P1787">
        <v>10</v>
      </c>
      <c r="Q1787">
        <v>0.15</v>
      </c>
      <c r="R1787" t="s">
        <v>0</v>
      </c>
      <c r="S1787">
        <v>987</v>
      </c>
      <c r="T1787">
        <v>0</v>
      </c>
      <c r="U1787">
        <v>738.46</v>
      </c>
      <c r="V1787" s="52">
        <v>1</v>
      </c>
      <c r="W1787">
        <v>-10000</v>
      </c>
      <c r="X1787">
        <v>8676</v>
      </c>
      <c r="Y1787">
        <v>-10000</v>
      </c>
    </row>
    <row r="1788" spans="14:25" x14ac:dyDescent="0.3">
      <c r="N1788" t="s">
        <v>515</v>
      </c>
      <c r="O1788">
        <v>1</v>
      </c>
      <c r="P1788">
        <v>10</v>
      </c>
      <c r="Q1788">
        <v>0.2</v>
      </c>
      <c r="R1788" t="s">
        <v>0</v>
      </c>
      <c r="S1788">
        <v>987</v>
      </c>
      <c r="T1788">
        <v>0</v>
      </c>
      <c r="U1788">
        <v>404.35</v>
      </c>
      <c r="V1788" s="52">
        <v>1</v>
      </c>
      <c r="W1788">
        <v>-10000</v>
      </c>
      <c r="X1788">
        <v>8676</v>
      </c>
      <c r="Y1788">
        <v>-10000</v>
      </c>
    </row>
    <row r="1789" spans="14:25" x14ac:dyDescent="0.3">
      <c r="N1789" t="s">
        <v>515</v>
      </c>
      <c r="O1789">
        <v>1</v>
      </c>
      <c r="P1789">
        <v>25</v>
      </c>
      <c r="Q1789">
        <v>0.05</v>
      </c>
      <c r="R1789" t="s">
        <v>0</v>
      </c>
      <c r="S1789">
        <v>987</v>
      </c>
      <c r="T1789">
        <v>0</v>
      </c>
      <c r="U1789">
        <v>624.63</v>
      </c>
      <c r="V1789" s="52">
        <v>1.6E-2</v>
      </c>
      <c r="W1789">
        <v>24.09</v>
      </c>
      <c r="X1789">
        <v>8676</v>
      </c>
      <c r="Y1789">
        <v>8970.6299999999992</v>
      </c>
    </row>
    <row r="1790" spans="14:25" x14ac:dyDescent="0.3">
      <c r="N1790" t="s">
        <v>515</v>
      </c>
      <c r="O1790">
        <v>1</v>
      </c>
      <c r="P1790">
        <v>25</v>
      </c>
      <c r="Q1790">
        <v>0.1</v>
      </c>
      <c r="R1790" t="s">
        <v>0</v>
      </c>
      <c r="S1790">
        <v>994</v>
      </c>
      <c r="T1790">
        <v>0</v>
      </c>
      <c r="U1790">
        <v>1095.1500000000001</v>
      </c>
      <c r="V1790" s="52">
        <v>0.79500000000000004</v>
      </c>
      <c r="W1790">
        <v>49.09</v>
      </c>
      <c r="X1790">
        <v>8974</v>
      </c>
      <c r="Y1790">
        <v>9589.57</v>
      </c>
    </row>
    <row r="1791" spans="14:25" x14ac:dyDescent="0.3">
      <c r="N1791" t="s">
        <v>515</v>
      </c>
      <c r="O1791">
        <v>1</v>
      </c>
      <c r="P1791">
        <v>25</v>
      </c>
      <c r="Q1791">
        <v>0.15</v>
      </c>
      <c r="R1791" t="s">
        <v>0</v>
      </c>
      <c r="S1791">
        <v>1012</v>
      </c>
      <c r="T1791">
        <v>0</v>
      </c>
      <c r="U1791">
        <v>2259.9699999999998</v>
      </c>
      <c r="V1791" s="52">
        <v>0.89</v>
      </c>
      <c r="W1791">
        <v>39.03</v>
      </c>
      <c r="X1791">
        <v>10581</v>
      </c>
      <c r="Y1791">
        <v>11481.58</v>
      </c>
    </row>
    <row r="1792" spans="14:25" x14ac:dyDescent="0.3">
      <c r="N1792" t="s">
        <v>515</v>
      </c>
      <c r="O1792">
        <v>1</v>
      </c>
      <c r="P1792">
        <v>25</v>
      </c>
      <c r="Q1792">
        <v>0.2</v>
      </c>
      <c r="R1792" t="s">
        <v>0</v>
      </c>
      <c r="S1792">
        <v>1022</v>
      </c>
      <c r="T1792">
        <v>0</v>
      </c>
      <c r="U1792">
        <v>2809.25</v>
      </c>
      <c r="V1792" s="52">
        <v>0.83899999999999997</v>
      </c>
    </row>
    <row r="1793" spans="14:25" x14ac:dyDescent="0.3">
      <c r="N1793" t="s">
        <v>515</v>
      </c>
      <c r="O1793">
        <v>1</v>
      </c>
      <c r="P1793">
        <v>50</v>
      </c>
      <c r="Q1793">
        <v>0.05</v>
      </c>
      <c r="R1793" t="s">
        <v>0</v>
      </c>
      <c r="S1793">
        <v>987</v>
      </c>
      <c r="T1793">
        <v>0</v>
      </c>
      <c r="U1793">
        <v>691.7</v>
      </c>
      <c r="V1793" s="52">
        <v>1.6E-2</v>
      </c>
      <c r="W1793">
        <v>23.49</v>
      </c>
      <c r="X1793">
        <v>8897</v>
      </c>
      <c r="Y1793">
        <v>9208.34</v>
      </c>
    </row>
    <row r="1794" spans="14:25" x14ac:dyDescent="0.3">
      <c r="N1794" t="s">
        <v>515</v>
      </c>
      <c r="O1794">
        <v>1</v>
      </c>
      <c r="P1794">
        <v>50</v>
      </c>
      <c r="Q1794">
        <v>0.1</v>
      </c>
      <c r="R1794" t="s">
        <v>0</v>
      </c>
      <c r="S1794">
        <v>1012</v>
      </c>
      <c r="T1794">
        <v>0</v>
      </c>
      <c r="U1794">
        <v>2306.16</v>
      </c>
      <c r="V1794" s="52">
        <v>2.9000000000000001E-2</v>
      </c>
    </row>
    <row r="1795" spans="14:25" x14ac:dyDescent="0.3">
      <c r="N1795" t="s">
        <v>515</v>
      </c>
      <c r="O1795">
        <v>1</v>
      </c>
      <c r="P1795">
        <v>50</v>
      </c>
      <c r="Q1795">
        <v>0.15</v>
      </c>
      <c r="R1795" t="s">
        <v>0</v>
      </c>
      <c r="S1795">
        <v>1028</v>
      </c>
      <c r="T1795">
        <v>0</v>
      </c>
      <c r="U1795">
        <v>3569.29</v>
      </c>
      <c r="V1795" s="52">
        <v>0.04</v>
      </c>
    </row>
    <row r="1796" spans="14:25" x14ac:dyDescent="0.3">
      <c r="N1796" t="s">
        <v>515</v>
      </c>
      <c r="O1796">
        <v>1</v>
      </c>
      <c r="P1796">
        <v>50</v>
      </c>
      <c r="Q1796">
        <v>0.2</v>
      </c>
      <c r="R1796" t="s">
        <v>2</v>
      </c>
      <c r="S1796" t="s">
        <v>3</v>
      </c>
      <c r="T1796" t="s">
        <v>3</v>
      </c>
      <c r="U1796">
        <v>3600.57</v>
      </c>
    </row>
    <row r="1797" spans="14:25" x14ac:dyDescent="0.3">
      <c r="N1797" t="s">
        <v>515</v>
      </c>
      <c r="O1797">
        <v>2</v>
      </c>
      <c r="P1797">
        <v>5</v>
      </c>
      <c r="Q1797">
        <v>0.05</v>
      </c>
      <c r="R1797" t="s">
        <v>0</v>
      </c>
      <c r="S1797">
        <v>983</v>
      </c>
      <c r="T1797">
        <v>0</v>
      </c>
      <c r="U1797">
        <v>458</v>
      </c>
      <c r="V1797" s="52">
        <v>1</v>
      </c>
      <c r="W1797">
        <v>24.58</v>
      </c>
      <c r="X1797">
        <v>8670</v>
      </c>
      <c r="Y1797">
        <v>8936.89</v>
      </c>
    </row>
    <row r="1798" spans="14:25" x14ac:dyDescent="0.3">
      <c r="N1798" t="s">
        <v>515</v>
      </c>
      <c r="O1798">
        <v>2</v>
      </c>
      <c r="P1798">
        <v>5</v>
      </c>
      <c r="Q1798">
        <v>0.1</v>
      </c>
      <c r="R1798" t="s">
        <v>0</v>
      </c>
      <c r="S1798">
        <v>985</v>
      </c>
      <c r="T1798">
        <v>0</v>
      </c>
      <c r="U1798">
        <v>517.52</v>
      </c>
      <c r="V1798" s="52">
        <v>1</v>
      </c>
      <c r="W1798">
        <v>-10000</v>
      </c>
      <c r="X1798">
        <v>8702</v>
      </c>
      <c r="Y1798">
        <v>-10000</v>
      </c>
    </row>
    <row r="1799" spans="14:25" x14ac:dyDescent="0.3">
      <c r="N1799" t="s">
        <v>515</v>
      </c>
      <c r="O1799">
        <v>2</v>
      </c>
      <c r="P1799">
        <v>5</v>
      </c>
      <c r="Q1799">
        <v>0.15</v>
      </c>
      <c r="R1799" t="s">
        <v>0</v>
      </c>
      <c r="S1799">
        <v>987</v>
      </c>
      <c r="T1799">
        <v>0</v>
      </c>
      <c r="U1799">
        <v>591.74</v>
      </c>
      <c r="V1799" s="52">
        <v>1</v>
      </c>
      <c r="W1799">
        <v>-10000</v>
      </c>
      <c r="X1799">
        <v>8676</v>
      </c>
      <c r="Y1799">
        <v>-10000</v>
      </c>
    </row>
    <row r="1800" spans="14:25" x14ac:dyDescent="0.3">
      <c r="N1800" t="s">
        <v>515</v>
      </c>
      <c r="O1800">
        <v>2</v>
      </c>
      <c r="P1800">
        <v>5</v>
      </c>
      <c r="Q1800">
        <v>0.2</v>
      </c>
      <c r="R1800" t="s">
        <v>0</v>
      </c>
      <c r="S1800">
        <v>987</v>
      </c>
      <c r="T1800">
        <v>0</v>
      </c>
      <c r="U1800">
        <v>627.64</v>
      </c>
      <c r="V1800" s="52">
        <v>1</v>
      </c>
      <c r="W1800">
        <v>-10000</v>
      </c>
      <c r="X1800">
        <v>8702</v>
      </c>
      <c r="Y1800">
        <v>-10000</v>
      </c>
    </row>
    <row r="1801" spans="14:25" x14ac:dyDescent="0.3">
      <c r="N1801" t="s">
        <v>515</v>
      </c>
      <c r="O1801">
        <v>2</v>
      </c>
      <c r="P1801">
        <v>10</v>
      </c>
      <c r="Q1801">
        <v>0.05</v>
      </c>
      <c r="R1801" t="s">
        <v>0</v>
      </c>
      <c r="S1801">
        <v>985</v>
      </c>
      <c r="T1801">
        <v>0</v>
      </c>
      <c r="U1801">
        <v>495.23</v>
      </c>
      <c r="V1801" s="52">
        <v>0.93799999999999994</v>
      </c>
      <c r="W1801">
        <v>25.29</v>
      </c>
      <c r="X1801">
        <v>8702</v>
      </c>
      <c r="Y1801">
        <v>8986.74</v>
      </c>
    </row>
    <row r="1802" spans="14:25" x14ac:dyDescent="0.3">
      <c r="N1802" t="s">
        <v>515</v>
      </c>
      <c r="O1802">
        <v>2</v>
      </c>
      <c r="P1802">
        <v>10</v>
      </c>
      <c r="Q1802">
        <v>0.1</v>
      </c>
      <c r="R1802" t="s">
        <v>0</v>
      </c>
      <c r="S1802">
        <v>987</v>
      </c>
      <c r="T1802">
        <v>0</v>
      </c>
      <c r="U1802">
        <v>521.26</v>
      </c>
      <c r="V1802" s="52">
        <v>0.997</v>
      </c>
      <c r="W1802">
        <v>-10000</v>
      </c>
      <c r="X1802">
        <v>8702</v>
      </c>
      <c r="Y1802">
        <v>-10000</v>
      </c>
    </row>
    <row r="1803" spans="14:25" x14ac:dyDescent="0.3">
      <c r="N1803" t="s">
        <v>515</v>
      </c>
      <c r="O1803">
        <v>2</v>
      </c>
      <c r="P1803">
        <v>10</v>
      </c>
      <c r="Q1803">
        <v>0.15</v>
      </c>
      <c r="R1803" t="s">
        <v>0</v>
      </c>
      <c r="S1803">
        <v>1003</v>
      </c>
      <c r="T1803">
        <v>0</v>
      </c>
      <c r="U1803">
        <v>1340.86</v>
      </c>
      <c r="V1803" s="52">
        <v>1</v>
      </c>
      <c r="W1803">
        <v>-10000</v>
      </c>
      <c r="X1803">
        <v>8684</v>
      </c>
      <c r="Y1803">
        <v>-10000</v>
      </c>
    </row>
    <row r="1804" spans="14:25" x14ac:dyDescent="0.3">
      <c r="N1804" t="s">
        <v>515</v>
      </c>
      <c r="O1804">
        <v>2</v>
      </c>
      <c r="P1804">
        <v>10</v>
      </c>
      <c r="Q1804">
        <v>0.2</v>
      </c>
      <c r="R1804" t="s">
        <v>0</v>
      </c>
      <c r="S1804">
        <v>1006</v>
      </c>
      <c r="T1804">
        <v>0</v>
      </c>
      <c r="U1804">
        <v>1044.3900000000001</v>
      </c>
      <c r="V1804" s="52">
        <v>1</v>
      </c>
      <c r="W1804">
        <v>-10000</v>
      </c>
      <c r="X1804">
        <v>8928</v>
      </c>
      <c r="Y1804">
        <v>-10000</v>
      </c>
    </row>
    <row r="1805" spans="14:25" x14ac:dyDescent="0.3">
      <c r="N1805" t="s">
        <v>515</v>
      </c>
      <c r="O1805">
        <v>2</v>
      </c>
      <c r="P1805">
        <v>25</v>
      </c>
      <c r="Q1805">
        <v>0.05</v>
      </c>
      <c r="R1805" t="s">
        <v>0</v>
      </c>
      <c r="S1805">
        <v>987</v>
      </c>
      <c r="T1805">
        <v>0</v>
      </c>
      <c r="U1805">
        <v>544.42999999999995</v>
      </c>
      <c r="V1805" s="52">
        <v>1.2E-2</v>
      </c>
      <c r="W1805">
        <v>24.9</v>
      </c>
      <c r="X1805">
        <v>8684</v>
      </c>
      <c r="Y1805">
        <v>8978.41</v>
      </c>
    </row>
    <row r="1806" spans="14:25" x14ac:dyDescent="0.3">
      <c r="N1806" t="s">
        <v>515</v>
      </c>
      <c r="O1806">
        <v>2</v>
      </c>
      <c r="P1806">
        <v>25</v>
      </c>
      <c r="Q1806">
        <v>0.1</v>
      </c>
      <c r="R1806" t="s">
        <v>0</v>
      </c>
      <c r="S1806">
        <v>1012</v>
      </c>
      <c r="T1806">
        <v>0</v>
      </c>
      <c r="U1806">
        <v>1130</v>
      </c>
      <c r="V1806" s="52">
        <v>2.3E-2</v>
      </c>
      <c r="W1806">
        <v>41.61</v>
      </c>
      <c r="X1806">
        <v>7908</v>
      </c>
      <c r="Y1806">
        <v>8394.9</v>
      </c>
    </row>
    <row r="1807" spans="14:25" x14ac:dyDescent="0.3">
      <c r="N1807" t="s">
        <v>515</v>
      </c>
      <c r="O1807">
        <v>2</v>
      </c>
      <c r="P1807">
        <v>25</v>
      </c>
      <c r="Q1807">
        <v>0.15</v>
      </c>
      <c r="R1807" t="s">
        <v>1</v>
      </c>
      <c r="S1807">
        <v>1046</v>
      </c>
      <c r="T1807">
        <v>2.0099999999999998</v>
      </c>
      <c r="U1807">
        <v>3600.14</v>
      </c>
      <c r="V1807" s="52">
        <v>0.48499999999999999</v>
      </c>
      <c r="W1807">
        <v>-10000</v>
      </c>
      <c r="X1807">
        <v>9160</v>
      </c>
      <c r="Y1807">
        <v>-10000</v>
      </c>
    </row>
    <row r="1808" spans="14:25" x14ac:dyDescent="0.3">
      <c r="N1808" t="s">
        <v>515</v>
      </c>
      <c r="O1808">
        <v>2</v>
      </c>
      <c r="P1808">
        <v>25</v>
      </c>
      <c r="Q1808">
        <v>0.2</v>
      </c>
      <c r="R1808" t="s">
        <v>2</v>
      </c>
      <c r="S1808" t="s">
        <v>3</v>
      </c>
      <c r="T1808" t="s">
        <v>3</v>
      </c>
      <c r="U1808">
        <v>3600.65</v>
      </c>
    </row>
    <row r="1809" spans="14:25" x14ac:dyDescent="0.3">
      <c r="N1809" t="s">
        <v>515</v>
      </c>
      <c r="O1809">
        <v>2</v>
      </c>
      <c r="P1809">
        <v>50</v>
      </c>
      <c r="Q1809">
        <v>0.05</v>
      </c>
      <c r="R1809" t="s">
        <v>0</v>
      </c>
      <c r="S1809">
        <v>994</v>
      </c>
      <c r="T1809">
        <v>0</v>
      </c>
      <c r="U1809">
        <v>1198.8</v>
      </c>
      <c r="V1809" s="52">
        <v>0</v>
      </c>
      <c r="W1809">
        <v>25.15</v>
      </c>
      <c r="X1809">
        <v>8740</v>
      </c>
      <c r="Y1809">
        <v>9040.74</v>
      </c>
    </row>
    <row r="1810" spans="14:25" x14ac:dyDescent="0.3">
      <c r="N1810" t="s">
        <v>515</v>
      </c>
      <c r="O1810">
        <v>2</v>
      </c>
      <c r="P1810">
        <v>50</v>
      </c>
      <c r="Q1810">
        <v>0.1</v>
      </c>
      <c r="R1810" t="s">
        <v>0</v>
      </c>
      <c r="S1810">
        <v>1022</v>
      </c>
      <c r="T1810">
        <v>0</v>
      </c>
      <c r="U1810">
        <v>1411.79</v>
      </c>
      <c r="V1810" s="52">
        <v>0</v>
      </c>
    </row>
    <row r="1811" spans="14:25" x14ac:dyDescent="0.3">
      <c r="N1811" t="s">
        <v>515</v>
      </c>
      <c r="O1811">
        <v>2</v>
      </c>
      <c r="P1811">
        <v>50</v>
      </c>
      <c r="Q1811">
        <v>0.15</v>
      </c>
      <c r="R1811" t="s">
        <v>2</v>
      </c>
      <c r="S1811" t="s">
        <v>3</v>
      </c>
      <c r="T1811" t="s">
        <v>3</v>
      </c>
      <c r="U1811">
        <v>3600.13</v>
      </c>
    </row>
    <row r="1812" spans="14:25" x14ac:dyDescent="0.3">
      <c r="N1812" t="s">
        <v>515</v>
      </c>
      <c r="O1812">
        <v>2</v>
      </c>
      <c r="P1812">
        <v>50</v>
      </c>
      <c r="Q1812">
        <v>0.2</v>
      </c>
      <c r="R1812" t="s">
        <v>2</v>
      </c>
      <c r="S1812" t="s">
        <v>3</v>
      </c>
      <c r="T1812" t="s">
        <v>3</v>
      </c>
      <c r="U1812">
        <v>3600.38</v>
      </c>
    </row>
    <row r="1813" spans="14:25" x14ac:dyDescent="0.3">
      <c r="N1813" t="s">
        <v>515</v>
      </c>
      <c r="O1813">
        <v>3</v>
      </c>
      <c r="P1813">
        <v>0</v>
      </c>
      <c r="Q1813">
        <v>0.05</v>
      </c>
      <c r="R1813" t="s">
        <v>0</v>
      </c>
      <c r="S1813">
        <v>1022</v>
      </c>
      <c r="T1813">
        <v>0</v>
      </c>
      <c r="U1813">
        <v>773.44</v>
      </c>
      <c r="V1813" s="52">
        <v>0</v>
      </c>
    </row>
    <row r="1814" spans="14:25" x14ac:dyDescent="0.3">
      <c r="N1814" t="s">
        <v>515</v>
      </c>
      <c r="O1814">
        <v>3</v>
      </c>
      <c r="P1814">
        <v>0</v>
      </c>
      <c r="Q1814">
        <v>0.1</v>
      </c>
      <c r="R1814" t="s">
        <v>4</v>
      </c>
      <c r="S1814" t="s">
        <v>3</v>
      </c>
      <c r="T1814" t="s">
        <v>3</v>
      </c>
      <c r="U1814">
        <v>0.63</v>
      </c>
    </row>
    <row r="1815" spans="14:25" x14ac:dyDescent="0.3">
      <c r="N1815" t="s">
        <v>515</v>
      </c>
      <c r="O1815">
        <v>3</v>
      </c>
      <c r="P1815">
        <v>0</v>
      </c>
      <c r="Q1815">
        <v>0.15</v>
      </c>
      <c r="R1815" t="s">
        <v>4</v>
      </c>
      <c r="S1815" t="s">
        <v>3</v>
      </c>
      <c r="T1815" t="s">
        <v>3</v>
      </c>
      <c r="U1815">
        <v>0.63</v>
      </c>
    </row>
    <row r="1816" spans="14:25" x14ac:dyDescent="0.3">
      <c r="N1816" t="s">
        <v>515</v>
      </c>
      <c r="O1816">
        <v>3</v>
      </c>
      <c r="P1816">
        <v>0</v>
      </c>
      <c r="Q1816">
        <v>0.2</v>
      </c>
      <c r="R1816" t="s">
        <v>4</v>
      </c>
      <c r="S1816" t="s">
        <v>3</v>
      </c>
      <c r="T1816" t="s">
        <v>3</v>
      </c>
      <c r="U1816">
        <v>0.59</v>
      </c>
    </row>
    <row r="1817" spans="14:25" x14ac:dyDescent="0.3">
      <c r="N1817" t="s">
        <v>515</v>
      </c>
      <c r="O1817">
        <v>3</v>
      </c>
      <c r="P1817">
        <v>10</v>
      </c>
      <c r="Q1817">
        <v>0.05</v>
      </c>
      <c r="R1817" t="s">
        <v>0</v>
      </c>
      <c r="S1817">
        <v>1022</v>
      </c>
      <c r="T1817">
        <v>0</v>
      </c>
      <c r="U1817">
        <v>588.32000000000005</v>
      </c>
      <c r="V1817" s="52">
        <v>0</v>
      </c>
    </row>
    <row r="1818" spans="14:25" x14ac:dyDescent="0.3">
      <c r="N1818" t="s">
        <v>515</v>
      </c>
      <c r="O1818">
        <v>3</v>
      </c>
      <c r="P1818">
        <v>10</v>
      </c>
      <c r="Q1818">
        <v>0.1</v>
      </c>
      <c r="R1818" t="s">
        <v>4</v>
      </c>
      <c r="S1818" t="s">
        <v>3</v>
      </c>
      <c r="T1818" t="s">
        <v>3</v>
      </c>
      <c r="U1818">
        <v>0.69</v>
      </c>
    </row>
    <row r="1819" spans="14:25" x14ac:dyDescent="0.3">
      <c r="N1819" t="s">
        <v>515</v>
      </c>
      <c r="O1819">
        <v>3</v>
      </c>
      <c r="P1819">
        <v>10</v>
      </c>
      <c r="Q1819">
        <v>0.15</v>
      </c>
      <c r="R1819" t="s">
        <v>4</v>
      </c>
      <c r="S1819" t="s">
        <v>3</v>
      </c>
      <c r="T1819" t="s">
        <v>3</v>
      </c>
      <c r="U1819">
        <v>0.65</v>
      </c>
    </row>
    <row r="1820" spans="14:25" x14ac:dyDescent="0.3">
      <c r="N1820" t="s">
        <v>515</v>
      </c>
      <c r="O1820">
        <v>3</v>
      </c>
      <c r="P1820">
        <v>10</v>
      </c>
      <c r="Q1820">
        <v>0.2</v>
      </c>
      <c r="R1820" t="s">
        <v>4</v>
      </c>
      <c r="S1820" t="s">
        <v>3</v>
      </c>
      <c r="T1820" t="s">
        <v>3</v>
      </c>
      <c r="U1820">
        <v>0.75</v>
      </c>
    </row>
    <row r="1821" spans="14:25" x14ac:dyDescent="0.3">
      <c r="N1821" t="s">
        <v>515</v>
      </c>
      <c r="O1821">
        <v>3</v>
      </c>
      <c r="P1821">
        <v>25</v>
      </c>
      <c r="Q1821">
        <v>0.05</v>
      </c>
      <c r="R1821" t="s">
        <v>0</v>
      </c>
      <c r="S1821">
        <v>1022</v>
      </c>
      <c r="T1821">
        <v>0</v>
      </c>
      <c r="U1821">
        <v>664.43</v>
      </c>
      <c r="V1821" s="52">
        <v>0</v>
      </c>
    </row>
    <row r="1822" spans="14:25" x14ac:dyDescent="0.3">
      <c r="N1822" t="s">
        <v>515</v>
      </c>
      <c r="O1822">
        <v>3</v>
      </c>
      <c r="P1822">
        <v>25</v>
      </c>
      <c r="Q1822">
        <v>0.1</v>
      </c>
      <c r="R1822" t="s">
        <v>4</v>
      </c>
      <c r="S1822" t="s">
        <v>3</v>
      </c>
      <c r="T1822" t="s">
        <v>3</v>
      </c>
      <c r="U1822">
        <v>0.71</v>
      </c>
    </row>
    <row r="1823" spans="14:25" x14ac:dyDescent="0.3">
      <c r="N1823" t="s">
        <v>515</v>
      </c>
      <c r="O1823">
        <v>3</v>
      </c>
      <c r="P1823">
        <v>25</v>
      </c>
      <c r="Q1823">
        <v>0.15</v>
      </c>
      <c r="R1823" t="s">
        <v>4</v>
      </c>
      <c r="S1823" t="s">
        <v>3</v>
      </c>
      <c r="T1823" t="s">
        <v>3</v>
      </c>
      <c r="U1823">
        <v>0.63</v>
      </c>
    </row>
    <row r="1824" spans="14:25" x14ac:dyDescent="0.3">
      <c r="N1824" t="s">
        <v>515</v>
      </c>
      <c r="O1824">
        <v>3</v>
      </c>
      <c r="P1824">
        <v>25</v>
      </c>
      <c r="Q1824">
        <v>0.2</v>
      </c>
      <c r="R1824" t="s">
        <v>4</v>
      </c>
      <c r="S1824" t="s">
        <v>3</v>
      </c>
      <c r="T1824" t="s">
        <v>3</v>
      </c>
      <c r="U1824">
        <v>0.63</v>
      </c>
    </row>
    <row r="1825" spans="14:25" x14ac:dyDescent="0.3">
      <c r="N1825" t="s">
        <v>515</v>
      </c>
      <c r="O1825">
        <v>3</v>
      </c>
      <c r="P1825">
        <v>50</v>
      </c>
      <c r="Q1825">
        <v>0.05</v>
      </c>
      <c r="R1825" t="s">
        <v>0</v>
      </c>
      <c r="S1825">
        <v>1022</v>
      </c>
      <c r="T1825">
        <v>0</v>
      </c>
      <c r="U1825">
        <v>594.53</v>
      </c>
      <c r="V1825" s="52">
        <v>0</v>
      </c>
    </row>
    <row r="1826" spans="14:25" x14ac:dyDescent="0.3">
      <c r="N1826" t="s">
        <v>515</v>
      </c>
      <c r="O1826">
        <v>3</v>
      </c>
      <c r="P1826">
        <v>50</v>
      </c>
      <c r="Q1826">
        <v>0.1</v>
      </c>
      <c r="R1826" t="s">
        <v>4</v>
      </c>
      <c r="S1826" t="s">
        <v>3</v>
      </c>
      <c r="T1826" t="s">
        <v>3</v>
      </c>
      <c r="U1826">
        <v>0.77</v>
      </c>
    </row>
    <row r="1827" spans="14:25" x14ac:dyDescent="0.3">
      <c r="N1827" t="s">
        <v>515</v>
      </c>
      <c r="O1827">
        <v>3</v>
      </c>
      <c r="P1827">
        <v>50</v>
      </c>
      <c r="Q1827">
        <v>0.15</v>
      </c>
      <c r="R1827" t="s">
        <v>4</v>
      </c>
      <c r="S1827" t="s">
        <v>3</v>
      </c>
      <c r="T1827" t="s">
        <v>3</v>
      </c>
      <c r="U1827">
        <v>0.66</v>
      </c>
    </row>
    <row r="1828" spans="14:25" x14ac:dyDescent="0.3">
      <c r="N1828" t="s">
        <v>515</v>
      </c>
      <c r="O1828">
        <v>3</v>
      </c>
      <c r="P1828">
        <v>50</v>
      </c>
      <c r="Q1828">
        <v>0.2</v>
      </c>
      <c r="R1828" t="s">
        <v>4</v>
      </c>
      <c r="S1828" t="s">
        <v>3</v>
      </c>
      <c r="T1828" t="s">
        <v>3</v>
      </c>
      <c r="U1828">
        <v>0.67</v>
      </c>
    </row>
    <row r="1829" spans="14:25" x14ac:dyDescent="0.3">
      <c r="N1829" t="s">
        <v>519</v>
      </c>
      <c r="O1829">
        <v>0</v>
      </c>
      <c r="P1829">
        <v>0</v>
      </c>
      <c r="Q1829">
        <v>0.05</v>
      </c>
      <c r="R1829" t="s">
        <v>0</v>
      </c>
      <c r="S1829">
        <v>664</v>
      </c>
      <c r="T1829">
        <v>0</v>
      </c>
      <c r="U1829">
        <v>368.77</v>
      </c>
      <c r="V1829" s="52">
        <v>1</v>
      </c>
      <c r="W1829">
        <v>-10000</v>
      </c>
      <c r="X1829">
        <v>10196</v>
      </c>
      <c r="Y1829">
        <v>-10000</v>
      </c>
    </row>
    <row r="1830" spans="14:25" x14ac:dyDescent="0.3">
      <c r="N1830" t="s">
        <v>519</v>
      </c>
      <c r="O1830">
        <v>0</v>
      </c>
      <c r="P1830">
        <v>0</v>
      </c>
      <c r="Q1830">
        <v>0.1</v>
      </c>
      <c r="R1830" t="s">
        <v>0</v>
      </c>
      <c r="S1830">
        <v>664</v>
      </c>
      <c r="T1830">
        <v>0</v>
      </c>
      <c r="U1830">
        <v>377.33</v>
      </c>
      <c r="V1830" s="52">
        <v>1</v>
      </c>
      <c r="W1830">
        <v>-10000</v>
      </c>
      <c r="X1830">
        <v>10196</v>
      </c>
      <c r="Y1830">
        <v>-10000</v>
      </c>
    </row>
    <row r="1831" spans="14:25" x14ac:dyDescent="0.3">
      <c r="N1831" t="s">
        <v>519</v>
      </c>
      <c r="O1831">
        <v>0</v>
      </c>
      <c r="P1831">
        <v>0</v>
      </c>
      <c r="Q1831">
        <v>0.15</v>
      </c>
      <c r="R1831" t="s">
        <v>0</v>
      </c>
      <c r="S1831">
        <v>664</v>
      </c>
      <c r="T1831">
        <v>0</v>
      </c>
      <c r="U1831">
        <v>362.38</v>
      </c>
      <c r="V1831" s="52">
        <v>1</v>
      </c>
      <c r="W1831">
        <v>-10000</v>
      </c>
      <c r="X1831">
        <v>10196</v>
      </c>
      <c r="Y1831">
        <v>-10000</v>
      </c>
    </row>
    <row r="1832" spans="14:25" x14ac:dyDescent="0.3">
      <c r="N1832" t="s">
        <v>519</v>
      </c>
      <c r="O1832">
        <v>0</v>
      </c>
      <c r="P1832">
        <v>0</v>
      </c>
      <c r="Q1832">
        <v>0.2</v>
      </c>
      <c r="R1832" t="s">
        <v>0</v>
      </c>
      <c r="S1832">
        <v>664</v>
      </c>
      <c r="T1832">
        <v>0</v>
      </c>
      <c r="U1832">
        <v>394.34</v>
      </c>
      <c r="V1832" s="52">
        <v>1</v>
      </c>
      <c r="W1832">
        <v>-10000</v>
      </c>
      <c r="X1832">
        <v>10196</v>
      </c>
      <c r="Y1832">
        <v>-10000</v>
      </c>
    </row>
    <row r="1833" spans="14:25" x14ac:dyDescent="0.3">
      <c r="N1833" t="s">
        <v>519</v>
      </c>
      <c r="O1833">
        <v>1</v>
      </c>
      <c r="P1833">
        <v>5</v>
      </c>
      <c r="Q1833">
        <v>0.05</v>
      </c>
      <c r="R1833" t="s">
        <v>0</v>
      </c>
      <c r="S1833">
        <v>672</v>
      </c>
      <c r="T1833">
        <v>0</v>
      </c>
      <c r="U1833">
        <v>1195.44</v>
      </c>
      <c r="V1833" s="52">
        <v>0.47699999999999998</v>
      </c>
      <c r="W1833">
        <v>-10000</v>
      </c>
      <c r="X1833">
        <v>10227</v>
      </c>
      <c r="Y1833">
        <v>-10000</v>
      </c>
    </row>
    <row r="1834" spans="14:25" x14ac:dyDescent="0.3">
      <c r="N1834" t="s">
        <v>519</v>
      </c>
      <c r="O1834">
        <v>1</v>
      </c>
      <c r="P1834">
        <v>5</v>
      </c>
      <c r="Q1834">
        <v>0.1</v>
      </c>
      <c r="R1834" t="s">
        <v>0</v>
      </c>
      <c r="S1834">
        <v>672</v>
      </c>
      <c r="T1834">
        <v>0</v>
      </c>
      <c r="U1834">
        <v>1028.52</v>
      </c>
      <c r="V1834" s="52">
        <v>1</v>
      </c>
      <c r="W1834">
        <v>-10000</v>
      </c>
      <c r="X1834">
        <v>10233</v>
      </c>
      <c r="Y1834">
        <v>-10000</v>
      </c>
    </row>
    <row r="1835" spans="14:25" x14ac:dyDescent="0.3">
      <c r="N1835" t="s">
        <v>519</v>
      </c>
      <c r="O1835">
        <v>1</v>
      </c>
      <c r="P1835">
        <v>5</v>
      </c>
      <c r="Q1835">
        <v>0.15</v>
      </c>
      <c r="R1835" t="s">
        <v>0</v>
      </c>
      <c r="S1835">
        <v>672</v>
      </c>
      <c r="T1835">
        <v>0</v>
      </c>
      <c r="U1835">
        <v>934.89</v>
      </c>
      <c r="V1835" s="52">
        <v>1</v>
      </c>
      <c r="W1835">
        <v>-10000</v>
      </c>
      <c r="X1835">
        <v>10185</v>
      </c>
      <c r="Y1835">
        <v>-10000</v>
      </c>
    </row>
    <row r="1836" spans="14:25" x14ac:dyDescent="0.3">
      <c r="N1836" t="s">
        <v>519</v>
      </c>
      <c r="O1836">
        <v>1</v>
      </c>
      <c r="P1836">
        <v>5</v>
      </c>
      <c r="Q1836">
        <v>0.2</v>
      </c>
      <c r="R1836" t="s">
        <v>0</v>
      </c>
      <c r="S1836">
        <v>675</v>
      </c>
      <c r="T1836">
        <v>0</v>
      </c>
      <c r="U1836">
        <v>763.64</v>
      </c>
      <c r="V1836" s="52">
        <v>0.99299999999999999</v>
      </c>
      <c r="W1836">
        <v>-10000</v>
      </c>
      <c r="X1836">
        <v>10185</v>
      </c>
      <c r="Y1836">
        <v>-10000</v>
      </c>
    </row>
    <row r="1837" spans="14:25" x14ac:dyDescent="0.3">
      <c r="N1837" t="s">
        <v>519</v>
      </c>
      <c r="O1837">
        <v>1</v>
      </c>
      <c r="P1837">
        <v>10</v>
      </c>
      <c r="Q1837">
        <v>0.05</v>
      </c>
      <c r="R1837" t="s">
        <v>0</v>
      </c>
      <c r="S1837">
        <v>672</v>
      </c>
      <c r="T1837">
        <v>0</v>
      </c>
      <c r="U1837">
        <v>921.13</v>
      </c>
      <c r="V1837" s="52">
        <v>0.47699999999999998</v>
      </c>
      <c r="W1837">
        <v>-10000</v>
      </c>
      <c r="X1837">
        <v>10227</v>
      </c>
      <c r="Y1837">
        <v>-10000</v>
      </c>
    </row>
    <row r="1838" spans="14:25" x14ac:dyDescent="0.3">
      <c r="N1838" t="s">
        <v>519</v>
      </c>
      <c r="O1838">
        <v>1</v>
      </c>
      <c r="P1838">
        <v>10</v>
      </c>
      <c r="Q1838">
        <v>0.1</v>
      </c>
      <c r="R1838" t="s">
        <v>0</v>
      </c>
      <c r="S1838">
        <v>672</v>
      </c>
      <c r="T1838">
        <v>0</v>
      </c>
      <c r="U1838">
        <v>1025.3699999999999</v>
      </c>
      <c r="V1838" s="52">
        <v>1</v>
      </c>
      <c r="W1838">
        <v>-10000</v>
      </c>
      <c r="X1838">
        <v>10233</v>
      </c>
      <c r="Y1838">
        <v>-10000</v>
      </c>
    </row>
    <row r="1839" spans="14:25" x14ac:dyDescent="0.3">
      <c r="N1839" t="s">
        <v>519</v>
      </c>
      <c r="O1839">
        <v>1</v>
      </c>
      <c r="P1839">
        <v>10</v>
      </c>
      <c r="Q1839">
        <v>0.15</v>
      </c>
      <c r="R1839" t="s">
        <v>0</v>
      </c>
      <c r="S1839">
        <v>672</v>
      </c>
      <c r="T1839">
        <v>0</v>
      </c>
      <c r="U1839">
        <v>939.83</v>
      </c>
      <c r="V1839" s="52">
        <v>1</v>
      </c>
      <c r="W1839">
        <v>-10000</v>
      </c>
      <c r="X1839">
        <v>10185</v>
      </c>
      <c r="Y1839">
        <v>-10000</v>
      </c>
    </row>
    <row r="1840" spans="14:25" x14ac:dyDescent="0.3">
      <c r="N1840" t="s">
        <v>519</v>
      </c>
      <c r="O1840">
        <v>1</v>
      </c>
      <c r="P1840">
        <v>10</v>
      </c>
      <c r="Q1840">
        <v>0.2</v>
      </c>
      <c r="R1840" t="s">
        <v>0</v>
      </c>
      <c r="S1840">
        <v>675</v>
      </c>
      <c r="T1840">
        <v>0</v>
      </c>
      <c r="U1840">
        <v>769.42</v>
      </c>
      <c r="V1840" s="52">
        <v>0.99299999999999999</v>
      </c>
      <c r="W1840">
        <v>-10000</v>
      </c>
      <c r="X1840">
        <v>10185</v>
      </c>
      <c r="Y1840">
        <v>-10000</v>
      </c>
    </row>
    <row r="1841" spans="14:25" x14ac:dyDescent="0.3">
      <c r="N1841" t="s">
        <v>519</v>
      </c>
      <c r="O1841">
        <v>1</v>
      </c>
      <c r="P1841">
        <v>25</v>
      </c>
      <c r="Q1841">
        <v>0.05</v>
      </c>
      <c r="R1841" t="s">
        <v>0</v>
      </c>
      <c r="S1841">
        <v>672</v>
      </c>
      <c r="T1841">
        <v>0</v>
      </c>
      <c r="U1841">
        <v>794.12</v>
      </c>
      <c r="V1841" s="52">
        <v>0.47699999999999998</v>
      </c>
      <c r="W1841">
        <v>20.21</v>
      </c>
      <c r="X1841">
        <v>10185</v>
      </c>
      <c r="Y1841">
        <v>10498.88</v>
      </c>
    </row>
    <row r="1842" spans="14:25" x14ac:dyDescent="0.3">
      <c r="N1842" t="s">
        <v>519</v>
      </c>
      <c r="O1842">
        <v>1</v>
      </c>
      <c r="P1842">
        <v>25</v>
      </c>
      <c r="Q1842">
        <v>0.1</v>
      </c>
      <c r="R1842" t="s">
        <v>0</v>
      </c>
      <c r="S1842">
        <v>675</v>
      </c>
      <c r="T1842">
        <v>0</v>
      </c>
      <c r="U1842">
        <v>925.37</v>
      </c>
      <c r="V1842" s="52">
        <v>2.1999999999999999E-2</v>
      </c>
      <c r="W1842">
        <v>42.02</v>
      </c>
      <c r="X1842">
        <v>10508</v>
      </c>
      <c r="Y1842">
        <v>11176.03</v>
      </c>
    </row>
    <row r="1843" spans="14:25" x14ac:dyDescent="0.3">
      <c r="N1843" t="s">
        <v>519</v>
      </c>
      <c r="O1843">
        <v>1</v>
      </c>
      <c r="P1843">
        <v>25</v>
      </c>
      <c r="Q1843">
        <v>0.15</v>
      </c>
      <c r="R1843" t="s">
        <v>0</v>
      </c>
      <c r="S1843">
        <v>675</v>
      </c>
      <c r="T1843">
        <v>0</v>
      </c>
      <c r="U1843">
        <v>111.8</v>
      </c>
      <c r="V1843" s="52">
        <v>0.74</v>
      </c>
      <c r="W1843">
        <v>67.56</v>
      </c>
      <c r="X1843">
        <v>10731</v>
      </c>
      <c r="Y1843">
        <v>11791.49</v>
      </c>
    </row>
    <row r="1844" spans="14:25" x14ac:dyDescent="0.3">
      <c r="N1844" t="s">
        <v>519</v>
      </c>
      <c r="O1844">
        <v>1</v>
      </c>
      <c r="P1844">
        <v>25</v>
      </c>
      <c r="Q1844">
        <v>0.2</v>
      </c>
      <c r="R1844" t="s">
        <v>0</v>
      </c>
      <c r="S1844">
        <v>703</v>
      </c>
      <c r="T1844">
        <v>0</v>
      </c>
      <c r="U1844">
        <v>687</v>
      </c>
      <c r="V1844" s="52">
        <v>0.96099999999999997</v>
      </c>
      <c r="W1844">
        <v>61.73</v>
      </c>
      <c r="X1844">
        <v>10464</v>
      </c>
      <c r="Y1844">
        <v>11613.76</v>
      </c>
    </row>
    <row r="1845" spans="14:25" x14ac:dyDescent="0.3">
      <c r="N1845" t="s">
        <v>519</v>
      </c>
      <c r="O1845">
        <v>1</v>
      </c>
      <c r="P1845">
        <v>50</v>
      </c>
      <c r="Q1845">
        <v>0.05</v>
      </c>
      <c r="R1845" t="s">
        <v>0</v>
      </c>
      <c r="S1845">
        <v>675</v>
      </c>
      <c r="T1845">
        <v>0</v>
      </c>
      <c r="U1845">
        <v>638.80999999999995</v>
      </c>
      <c r="V1845" s="52">
        <v>0</v>
      </c>
      <c r="W1845">
        <v>20</v>
      </c>
      <c r="X1845">
        <v>10353</v>
      </c>
      <c r="Y1845">
        <v>10686.22</v>
      </c>
    </row>
    <row r="1846" spans="14:25" x14ac:dyDescent="0.3">
      <c r="N1846" t="s">
        <v>519</v>
      </c>
      <c r="O1846">
        <v>1</v>
      </c>
      <c r="P1846">
        <v>50</v>
      </c>
      <c r="Q1846">
        <v>0.1</v>
      </c>
      <c r="R1846" t="s">
        <v>0</v>
      </c>
      <c r="S1846">
        <v>675</v>
      </c>
      <c r="T1846">
        <v>0</v>
      </c>
      <c r="U1846">
        <v>465.81</v>
      </c>
      <c r="V1846" s="52">
        <v>2.1999999999999999E-2</v>
      </c>
      <c r="W1846">
        <v>44.5</v>
      </c>
      <c r="X1846">
        <v>10731</v>
      </c>
      <c r="Y1846">
        <v>11407.65</v>
      </c>
    </row>
    <row r="1847" spans="14:25" x14ac:dyDescent="0.3">
      <c r="N1847" t="s">
        <v>519</v>
      </c>
      <c r="O1847">
        <v>1</v>
      </c>
      <c r="P1847">
        <v>50</v>
      </c>
      <c r="Q1847">
        <v>0.15</v>
      </c>
      <c r="R1847" t="s">
        <v>1</v>
      </c>
      <c r="S1847">
        <v>1026</v>
      </c>
      <c r="T1847">
        <v>28.61</v>
      </c>
      <c r="U1847">
        <v>3600.06</v>
      </c>
      <c r="V1847" s="52">
        <v>7.9000000000000001E-2</v>
      </c>
      <c r="W1847">
        <v>67.180000000000007</v>
      </c>
      <c r="X1847">
        <v>10923</v>
      </c>
      <c r="Y1847">
        <v>11963.41</v>
      </c>
    </row>
    <row r="1848" spans="14:25" x14ac:dyDescent="0.3">
      <c r="N1848" t="s">
        <v>519</v>
      </c>
      <c r="O1848">
        <v>1</v>
      </c>
      <c r="P1848">
        <v>50</v>
      </c>
      <c r="Q1848">
        <v>0.2</v>
      </c>
      <c r="R1848" t="s">
        <v>2</v>
      </c>
      <c r="S1848" t="s">
        <v>3</v>
      </c>
      <c r="T1848" t="s">
        <v>3</v>
      </c>
      <c r="U1848">
        <v>3600.08</v>
      </c>
      <c r="W1848">
        <v>93.48</v>
      </c>
      <c r="X1848">
        <v>11481</v>
      </c>
      <c r="Y1848">
        <v>12953.11</v>
      </c>
    </row>
    <row r="1849" spans="14:25" x14ac:dyDescent="0.3">
      <c r="N1849" t="s">
        <v>519</v>
      </c>
      <c r="O1849">
        <v>2</v>
      </c>
      <c r="P1849">
        <v>5</v>
      </c>
      <c r="Q1849">
        <v>0.05</v>
      </c>
      <c r="R1849" t="s">
        <v>0</v>
      </c>
      <c r="S1849">
        <v>672</v>
      </c>
      <c r="T1849">
        <v>0</v>
      </c>
      <c r="U1849">
        <v>444.71</v>
      </c>
      <c r="V1849" s="52">
        <v>0.47699999999999998</v>
      </c>
      <c r="W1849">
        <v>18.04</v>
      </c>
      <c r="X1849">
        <v>10233</v>
      </c>
      <c r="Y1849">
        <v>10517.6</v>
      </c>
    </row>
    <row r="1850" spans="14:25" x14ac:dyDescent="0.3">
      <c r="N1850" t="s">
        <v>519</v>
      </c>
      <c r="O1850">
        <v>2</v>
      </c>
      <c r="P1850">
        <v>5</v>
      </c>
      <c r="Q1850">
        <v>0.1</v>
      </c>
      <c r="R1850" t="s">
        <v>0</v>
      </c>
      <c r="S1850">
        <v>672</v>
      </c>
      <c r="T1850">
        <v>0</v>
      </c>
      <c r="U1850">
        <v>639.66</v>
      </c>
      <c r="V1850" s="52">
        <v>1</v>
      </c>
      <c r="W1850">
        <v>25.18</v>
      </c>
      <c r="X1850">
        <v>10513</v>
      </c>
      <c r="Y1850">
        <v>11090.03</v>
      </c>
    </row>
    <row r="1851" spans="14:25" x14ac:dyDescent="0.3">
      <c r="N1851" t="s">
        <v>519</v>
      </c>
      <c r="O1851">
        <v>2</v>
      </c>
      <c r="P1851">
        <v>5</v>
      </c>
      <c r="Q1851">
        <v>0.15</v>
      </c>
      <c r="R1851" t="s">
        <v>0</v>
      </c>
      <c r="S1851">
        <v>672</v>
      </c>
      <c r="T1851">
        <v>0</v>
      </c>
      <c r="U1851">
        <v>896.85</v>
      </c>
      <c r="V1851" s="52">
        <v>1</v>
      </c>
      <c r="W1851">
        <v>-10000</v>
      </c>
      <c r="X1851">
        <v>10513</v>
      </c>
      <c r="Y1851">
        <v>-10000</v>
      </c>
    </row>
    <row r="1852" spans="14:25" x14ac:dyDescent="0.3">
      <c r="N1852" t="s">
        <v>519</v>
      </c>
      <c r="O1852">
        <v>2</v>
      </c>
      <c r="P1852">
        <v>5</v>
      </c>
      <c r="Q1852">
        <v>0.2</v>
      </c>
      <c r="R1852" t="s">
        <v>0</v>
      </c>
      <c r="S1852">
        <v>672</v>
      </c>
      <c r="T1852">
        <v>0</v>
      </c>
      <c r="U1852">
        <v>507.09</v>
      </c>
      <c r="V1852" s="52">
        <v>1</v>
      </c>
      <c r="W1852">
        <v>-10000</v>
      </c>
      <c r="X1852">
        <v>10321</v>
      </c>
      <c r="Y1852">
        <v>-10000</v>
      </c>
    </row>
    <row r="1853" spans="14:25" x14ac:dyDescent="0.3">
      <c r="N1853" t="s">
        <v>519</v>
      </c>
      <c r="O1853">
        <v>2</v>
      </c>
      <c r="P1853">
        <v>10</v>
      </c>
      <c r="Q1853">
        <v>0.05</v>
      </c>
      <c r="R1853" t="s">
        <v>0</v>
      </c>
      <c r="S1853">
        <v>672</v>
      </c>
      <c r="T1853">
        <v>0</v>
      </c>
      <c r="U1853">
        <v>633.16</v>
      </c>
      <c r="V1853" s="52">
        <v>0.47699999999999998</v>
      </c>
      <c r="W1853">
        <v>21.52</v>
      </c>
      <c r="X1853">
        <v>10456</v>
      </c>
      <c r="Y1853">
        <v>10788.59</v>
      </c>
    </row>
    <row r="1854" spans="14:25" x14ac:dyDescent="0.3">
      <c r="N1854" t="s">
        <v>519</v>
      </c>
      <c r="O1854">
        <v>2</v>
      </c>
      <c r="P1854">
        <v>10</v>
      </c>
      <c r="Q1854">
        <v>0.1</v>
      </c>
      <c r="R1854" t="s">
        <v>0</v>
      </c>
      <c r="S1854">
        <v>672</v>
      </c>
      <c r="T1854">
        <v>0</v>
      </c>
      <c r="U1854">
        <v>597.08000000000004</v>
      </c>
      <c r="V1854" s="52">
        <v>1</v>
      </c>
      <c r="W1854">
        <v>5.37</v>
      </c>
      <c r="X1854">
        <v>10082</v>
      </c>
      <c r="Y1854">
        <v>10547.52</v>
      </c>
    </row>
    <row r="1855" spans="14:25" x14ac:dyDescent="0.3">
      <c r="N1855" t="s">
        <v>519</v>
      </c>
      <c r="O1855">
        <v>2</v>
      </c>
      <c r="P1855">
        <v>10</v>
      </c>
      <c r="Q1855">
        <v>0.15</v>
      </c>
      <c r="R1855" t="s">
        <v>0</v>
      </c>
      <c r="S1855">
        <v>674</v>
      </c>
      <c r="T1855">
        <v>0</v>
      </c>
      <c r="U1855">
        <v>483.63</v>
      </c>
      <c r="V1855" s="52">
        <v>1</v>
      </c>
      <c r="W1855">
        <v>62.97</v>
      </c>
      <c r="X1855">
        <v>10738</v>
      </c>
      <c r="Y1855">
        <v>11666.18</v>
      </c>
    </row>
    <row r="1856" spans="14:25" x14ac:dyDescent="0.3">
      <c r="N1856" t="s">
        <v>519</v>
      </c>
      <c r="O1856">
        <v>2</v>
      </c>
      <c r="P1856">
        <v>10</v>
      </c>
      <c r="Q1856">
        <v>0.2</v>
      </c>
      <c r="R1856" t="s">
        <v>0</v>
      </c>
      <c r="S1856">
        <v>675</v>
      </c>
      <c r="T1856">
        <v>0</v>
      </c>
      <c r="U1856">
        <v>296.32</v>
      </c>
      <c r="V1856" s="52">
        <v>0.99299999999999999</v>
      </c>
      <c r="W1856">
        <v>92.08</v>
      </c>
      <c r="X1856">
        <v>10754</v>
      </c>
      <c r="Y1856">
        <v>11974.92</v>
      </c>
    </row>
    <row r="1857" spans="14:25" x14ac:dyDescent="0.3">
      <c r="N1857" t="s">
        <v>519</v>
      </c>
      <c r="O1857">
        <v>2</v>
      </c>
      <c r="P1857">
        <v>25</v>
      </c>
      <c r="Q1857">
        <v>0.05</v>
      </c>
      <c r="R1857" t="s">
        <v>0</v>
      </c>
      <c r="S1857">
        <v>672</v>
      </c>
      <c r="T1857">
        <v>0</v>
      </c>
      <c r="U1857">
        <v>545.66999999999996</v>
      </c>
      <c r="V1857" s="52">
        <v>0.47699999999999998</v>
      </c>
      <c r="W1857">
        <v>20.239999999999998</v>
      </c>
      <c r="X1857">
        <v>10485</v>
      </c>
      <c r="Y1857">
        <v>10814.28</v>
      </c>
    </row>
    <row r="1858" spans="14:25" x14ac:dyDescent="0.3">
      <c r="N1858" t="s">
        <v>519</v>
      </c>
      <c r="O1858">
        <v>2</v>
      </c>
      <c r="P1858">
        <v>25</v>
      </c>
      <c r="Q1858">
        <v>0.1</v>
      </c>
      <c r="R1858" t="s">
        <v>0</v>
      </c>
      <c r="S1858">
        <v>675</v>
      </c>
      <c r="T1858">
        <v>0</v>
      </c>
      <c r="U1858">
        <v>666.12</v>
      </c>
      <c r="V1858" s="52">
        <v>2.1999999999999999E-2</v>
      </c>
      <c r="W1858">
        <v>42.34</v>
      </c>
      <c r="X1858">
        <v>10568</v>
      </c>
      <c r="Y1858">
        <v>11239.3</v>
      </c>
    </row>
    <row r="1859" spans="14:25" x14ac:dyDescent="0.3">
      <c r="N1859" t="s">
        <v>519</v>
      </c>
      <c r="O1859">
        <v>2</v>
      </c>
      <c r="P1859">
        <v>25</v>
      </c>
      <c r="Q1859">
        <v>0.15</v>
      </c>
      <c r="R1859" t="s">
        <v>0</v>
      </c>
      <c r="S1859">
        <v>708</v>
      </c>
      <c r="T1859">
        <v>0</v>
      </c>
      <c r="U1859">
        <v>510.46</v>
      </c>
      <c r="V1859" s="52">
        <v>0.90900000000000003</v>
      </c>
      <c r="W1859">
        <v>61.88</v>
      </c>
      <c r="X1859">
        <v>10199</v>
      </c>
      <c r="Y1859">
        <v>11161.02</v>
      </c>
    </row>
    <row r="1860" spans="14:25" x14ac:dyDescent="0.3">
      <c r="N1860" t="s">
        <v>519</v>
      </c>
      <c r="O1860">
        <v>2</v>
      </c>
      <c r="P1860">
        <v>25</v>
      </c>
      <c r="Q1860">
        <v>0.2</v>
      </c>
      <c r="R1860" t="s">
        <v>0</v>
      </c>
      <c r="S1860">
        <v>766</v>
      </c>
      <c r="T1860">
        <v>0</v>
      </c>
      <c r="U1860">
        <v>2479.67</v>
      </c>
      <c r="V1860" s="52">
        <v>0.995</v>
      </c>
      <c r="W1860">
        <v>83.61</v>
      </c>
      <c r="X1860">
        <v>10455</v>
      </c>
      <c r="Y1860">
        <v>11765.85</v>
      </c>
    </row>
    <row r="1861" spans="14:25" x14ac:dyDescent="0.3">
      <c r="N1861" t="s">
        <v>519</v>
      </c>
      <c r="O1861">
        <v>2</v>
      </c>
      <c r="P1861">
        <v>50</v>
      </c>
      <c r="Q1861">
        <v>0.05</v>
      </c>
      <c r="R1861" t="s">
        <v>0</v>
      </c>
      <c r="S1861">
        <v>675</v>
      </c>
      <c r="T1861">
        <v>0</v>
      </c>
      <c r="U1861">
        <v>669.77</v>
      </c>
      <c r="V1861" s="52">
        <v>0</v>
      </c>
      <c r="W1861">
        <v>20.54</v>
      </c>
      <c r="X1861">
        <v>10508</v>
      </c>
      <c r="Y1861">
        <v>10839.98</v>
      </c>
    </row>
    <row r="1862" spans="14:25" x14ac:dyDescent="0.3">
      <c r="N1862" t="s">
        <v>519</v>
      </c>
      <c r="O1862">
        <v>2</v>
      </c>
      <c r="P1862">
        <v>50</v>
      </c>
      <c r="Q1862">
        <v>0.1</v>
      </c>
      <c r="R1862" t="s">
        <v>0</v>
      </c>
      <c r="S1862">
        <v>701</v>
      </c>
      <c r="T1862">
        <v>0</v>
      </c>
      <c r="U1862">
        <v>409.01</v>
      </c>
      <c r="V1862" s="52">
        <v>1.0999999999999999E-2</v>
      </c>
      <c r="W1862">
        <v>41.5</v>
      </c>
      <c r="X1862">
        <v>10476</v>
      </c>
      <c r="Y1862">
        <v>11131.08</v>
      </c>
    </row>
    <row r="1863" spans="14:25" x14ac:dyDescent="0.3">
      <c r="N1863" t="s">
        <v>519</v>
      </c>
      <c r="O1863">
        <v>2</v>
      </c>
      <c r="P1863">
        <v>50</v>
      </c>
      <c r="Q1863">
        <v>0.15</v>
      </c>
      <c r="R1863" t="s">
        <v>2</v>
      </c>
      <c r="S1863" t="s">
        <v>3</v>
      </c>
      <c r="T1863" t="s">
        <v>3</v>
      </c>
      <c r="U1863">
        <v>3600.08</v>
      </c>
      <c r="W1863">
        <v>65.02</v>
      </c>
      <c r="X1863">
        <v>10618</v>
      </c>
      <c r="Y1863">
        <v>11705.55</v>
      </c>
    </row>
    <row r="1864" spans="14:25" x14ac:dyDescent="0.3">
      <c r="N1864" t="s">
        <v>519</v>
      </c>
      <c r="O1864">
        <v>2</v>
      </c>
      <c r="P1864">
        <v>50</v>
      </c>
      <c r="Q1864">
        <v>0.2</v>
      </c>
      <c r="R1864" t="s">
        <v>2</v>
      </c>
      <c r="S1864" t="s">
        <v>3</v>
      </c>
      <c r="T1864" t="s">
        <v>3</v>
      </c>
      <c r="U1864">
        <v>3600.05</v>
      </c>
    </row>
    <row r="1865" spans="14:25" x14ac:dyDescent="0.3">
      <c r="N1865" t="s">
        <v>519</v>
      </c>
      <c r="O1865">
        <v>3</v>
      </c>
      <c r="P1865">
        <v>0</v>
      </c>
      <c r="Q1865">
        <v>0.05</v>
      </c>
      <c r="R1865" t="s">
        <v>0</v>
      </c>
      <c r="S1865">
        <v>725</v>
      </c>
      <c r="T1865">
        <v>0</v>
      </c>
      <c r="U1865">
        <v>432.06</v>
      </c>
      <c r="V1865" s="52">
        <v>0</v>
      </c>
      <c r="W1865">
        <v>20.82</v>
      </c>
      <c r="X1865">
        <v>10680</v>
      </c>
      <c r="Y1865">
        <v>11020.72</v>
      </c>
    </row>
    <row r="1866" spans="14:25" x14ac:dyDescent="0.3">
      <c r="N1866" t="s">
        <v>519</v>
      </c>
      <c r="O1866">
        <v>3</v>
      </c>
      <c r="P1866">
        <v>0</v>
      </c>
      <c r="Q1866">
        <v>0.1</v>
      </c>
      <c r="R1866" t="s">
        <v>4</v>
      </c>
      <c r="S1866" t="s">
        <v>3</v>
      </c>
      <c r="T1866" t="s">
        <v>3</v>
      </c>
      <c r="U1866">
        <v>0.28999999999999998</v>
      </c>
    </row>
    <row r="1867" spans="14:25" x14ac:dyDescent="0.3">
      <c r="N1867" t="s">
        <v>519</v>
      </c>
      <c r="O1867">
        <v>3</v>
      </c>
      <c r="P1867">
        <v>0</v>
      </c>
      <c r="Q1867">
        <v>0.15</v>
      </c>
      <c r="R1867" t="s">
        <v>4</v>
      </c>
      <c r="S1867" t="s">
        <v>3</v>
      </c>
      <c r="T1867" t="s">
        <v>3</v>
      </c>
      <c r="U1867">
        <v>0.32</v>
      </c>
    </row>
    <row r="1868" spans="14:25" x14ac:dyDescent="0.3">
      <c r="N1868" t="s">
        <v>519</v>
      </c>
      <c r="O1868">
        <v>3</v>
      </c>
      <c r="P1868">
        <v>0</v>
      </c>
      <c r="Q1868">
        <v>0.2</v>
      </c>
      <c r="R1868" t="s">
        <v>4</v>
      </c>
      <c r="S1868" t="s">
        <v>3</v>
      </c>
      <c r="T1868" t="s">
        <v>3</v>
      </c>
      <c r="U1868">
        <v>0.31</v>
      </c>
    </row>
    <row r="1869" spans="14:25" x14ac:dyDescent="0.3">
      <c r="N1869" t="s">
        <v>519</v>
      </c>
      <c r="O1869">
        <v>3</v>
      </c>
      <c r="P1869">
        <v>10</v>
      </c>
      <c r="Q1869">
        <v>0.05</v>
      </c>
      <c r="R1869" t="s">
        <v>0</v>
      </c>
      <c r="S1869">
        <v>725</v>
      </c>
      <c r="T1869">
        <v>0</v>
      </c>
      <c r="U1869">
        <v>484.6</v>
      </c>
      <c r="V1869" s="52">
        <v>0</v>
      </c>
      <c r="W1869">
        <v>20.82</v>
      </c>
      <c r="X1869">
        <v>10680</v>
      </c>
      <c r="Y1869">
        <v>11020.72</v>
      </c>
    </row>
    <row r="1870" spans="14:25" x14ac:dyDescent="0.3">
      <c r="N1870" t="s">
        <v>519</v>
      </c>
      <c r="O1870">
        <v>3</v>
      </c>
      <c r="P1870">
        <v>10</v>
      </c>
      <c r="Q1870">
        <v>0.1</v>
      </c>
      <c r="R1870" t="s">
        <v>4</v>
      </c>
      <c r="S1870" t="s">
        <v>3</v>
      </c>
      <c r="T1870" t="s">
        <v>3</v>
      </c>
      <c r="U1870">
        <v>0.39</v>
      </c>
    </row>
    <row r="1871" spans="14:25" x14ac:dyDescent="0.3">
      <c r="N1871" t="s">
        <v>519</v>
      </c>
      <c r="O1871">
        <v>3</v>
      </c>
      <c r="P1871">
        <v>10</v>
      </c>
      <c r="Q1871">
        <v>0.15</v>
      </c>
      <c r="R1871" t="s">
        <v>4</v>
      </c>
      <c r="S1871" t="s">
        <v>3</v>
      </c>
      <c r="T1871" t="s">
        <v>3</v>
      </c>
      <c r="U1871">
        <v>0.27</v>
      </c>
    </row>
    <row r="1872" spans="14:25" x14ac:dyDescent="0.3">
      <c r="N1872" t="s">
        <v>519</v>
      </c>
      <c r="O1872">
        <v>3</v>
      </c>
      <c r="P1872">
        <v>10</v>
      </c>
      <c r="Q1872">
        <v>0.2</v>
      </c>
      <c r="R1872" t="s">
        <v>4</v>
      </c>
      <c r="S1872" t="s">
        <v>3</v>
      </c>
      <c r="T1872" t="s">
        <v>3</v>
      </c>
      <c r="U1872">
        <v>0.36</v>
      </c>
    </row>
    <row r="1873" spans="14:25" x14ac:dyDescent="0.3">
      <c r="N1873" t="s">
        <v>519</v>
      </c>
      <c r="O1873">
        <v>3</v>
      </c>
      <c r="P1873">
        <v>25</v>
      </c>
      <c r="Q1873">
        <v>0.05</v>
      </c>
      <c r="R1873" t="s">
        <v>0</v>
      </c>
      <c r="S1873">
        <v>725</v>
      </c>
      <c r="T1873">
        <v>0</v>
      </c>
      <c r="U1873">
        <v>480.76</v>
      </c>
      <c r="V1873" s="52">
        <v>0</v>
      </c>
      <c r="W1873">
        <v>20.75</v>
      </c>
      <c r="X1873">
        <v>10476</v>
      </c>
      <c r="Y1873">
        <v>10803.54</v>
      </c>
    </row>
    <row r="1874" spans="14:25" x14ac:dyDescent="0.3">
      <c r="N1874" t="s">
        <v>519</v>
      </c>
      <c r="O1874">
        <v>3</v>
      </c>
      <c r="P1874">
        <v>25</v>
      </c>
      <c r="Q1874">
        <v>0.1</v>
      </c>
      <c r="R1874" t="s">
        <v>4</v>
      </c>
      <c r="S1874" t="s">
        <v>3</v>
      </c>
      <c r="T1874" t="s">
        <v>3</v>
      </c>
      <c r="U1874">
        <v>0.26</v>
      </c>
    </row>
    <row r="1875" spans="14:25" x14ac:dyDescent="0.3">
      <c r="N1875" t="s">
        <v>519</v>
      </c>
      <c r="O1875">
        <v>3</v>
      </c>
      <c r="P1875">
        <v>25</v>
      </c>
      <c r="Q1875">
        <v>0.15</v>
      </c>
      <c r="R1875" t="s">
        <v>4</v>
      </c>
      <c r="S1875" t="s">
        <v>3</v>
      </c>
      <c r="T1875" t="s">
        <v>3</v>
      </c>
      <c r="U1875">
        <v>0.33</v>
      </c>
    </row>
    <row r="1876" spans="14:25" x14ac:dyDescent="0.3">
      <c r="N1876" t="s">
        <v>519</v>
      </c>
      <c r="O1876">
        <v>3</v>
      </c>
      <c r="P1876">
        <v>25</v>
      </c>
      <c r="Q1876">
        <v>0.2</v>
      </c>
      <c r="R1876" t="s">
        <v>4</v>
      </c>
      <c r="S1876" t="s">
        <v>3</v>
      </c>
      <c r="T1876" t="s">
        <v>3</v>
      </c>
      <c r="U1876">
        <v>0.31</v>
      </c>
    </row>
    <row r="1877" spans="14:25" x14ac:dyDescent="0.3">
      <c r="N1877" t="s">
        <v>519</v>
      </c>
      <c r="O1877">
        <v>3</v>
      </c>
      <c r="P1877">
        <v>50</v>
      </c>
      <c r="Q1877">
        <v>0.05</v>
      </c>
      <c r="R1877" t="s">
        <v>0</v>
      </c>
      <c r="S1877">
        <v>725</v>
      </c>
      <c r="T1877">
        <v>0</v>
      </c>
      <c r="U1877">
        <v>430.88</v>
      </c>
      <c r="V1877" s="52">
        <v>0</v>
      </c>
      <c r="W1877">
        <v>20.75</v>
      </c>
      <c r="X1877">
        <v>10476</v>
      </c>
      <c r="Y1877">
        <v>10803.54</v>
      </c>
    </row>
    <row r="1878" spans="14:25" x14ac:dyDescent="0.3">
      <c r="N1878" t="s">
        <v>519</v>
      </c>
      <c r="O1878">
        <v>3</v>
      </c>
      <c r="P1878">
        <v>50</v>
      </c>
      <c r="Q1878">
        <v>0.1</v>
      </c>
      <c r="R1878" t="s">
        <v>4</v>
      </c>
      <c r="S1878" t="s">
        <v>3</v>
      </c>
      <c r="T1878" t="s">
        <v>3</v>
      </c>
      <c r="U1878">
        <v>0.31</v>
      </c>
    </row>
    <row r="1879" spans="14:25" x14ac:dyDescent="0.3">
      <c r="N1879" t="s">
        <v>519</v>
      </c>
      <c r="O1879">
        <v>3</v>
      </c>
      <c r="P1879">
        <v>50</v>
      </c>
      <c r="Q1879">
        <v>0.15</v>
      </c>
      <c r="R1879" t="s">
        <v>4</v>
      </c>
      <c r="S1879" t="s">
        <v>3</v>
      </c>
      <c r="T1879" t="s">
        <v>3</v>
      </c>
      <c r="U1879">
        <v>0.39</v>
      </c>
    </row>
    <row r="1880" spans="14:25" x14ac:dyDescent="0.3">
      <c r="N1880" t="s">
        <v>519</v>
      </c>
      <c r="O1880">
        <v>3</v>
      </c>
      <c r="P1880">
        <v>50</v>
      </c>
      <c r="Q1880">
        <v>0.2</v>
      </c>
      <c r="R1880" t="s">
        <v>4</v>
      </c>
      <c r="S1880" t="s">
        <v>3</v>
      </c>
      <c r="T1880" t="s">
        <v>3</v>
      </c>
      <c r="U1880">
        <v>0.26</v>
      </c>
    </row>
    <row r="1881" spans="14:25" x14ac:dyDescent="0.3">
      <c r="N1881" t="s">
        <v>522</v>
      </c>
      <c r="O1881">
        <v>0</v>
      </c>
      <c r="P1881">
        <v>0</v>
      </c>
      <c r="Q1881">
        <v>0.05</v>
      </c>
      <c r="R1881" t="s">
        <v>0</v>
      </c>
      <c r="S1881">
        <v>1091</v>
      </c>
      <c r="T1881">
        <v>0</v>
      </c>
      <c r="U1881">
        <v>802.09</v>
      </c>
      <c r="V1881" s="52">
        <v>1</v>
      </c>
      <c r="W1881">
        <v>-10000</v>
      </c>
      <c r="X1881">
        <v>9185</v>
      </c>
      <c r="Y1881">
        <v>-10000</v>
      </c>
    </row>
    <row r="1882" spans="14:25" x14ac:dyDescent="0.3">
      <c r="N1882" t="s">
        <v>522</v>
      </c>
      <c r="O1882">
        <v>0</v>
      </c>
      <c r="P1882">
        <v>0</v>
      </c>
      <c r="Q1882">
        <v>0.1</v>
      </c>
      <c r="R1882" t="s">
        <v>0</v>
      </c>
      <c r="S1882">
        <v>1091</v>
      </c>
      <c r="T1882">
        <v>0</v>
      </c>
      <c r="U1882">
        <v>783.84</v>
      </c>
      <c r="V1882" s="52">
        <v>1</v>
      </c>
      <c r="W1882">
        <v>-10000</v>
      </c>
      <c r="X1882">
        <v>9185</v>
      </c>
      <c r="Y1882">
        <v>-10000</v>
      </c>
    </row>
    <row r="1883" spans="14:25" x14ac:dyDescent="0.3">
      <c r="N1883" t="s">
        <v>522</v>
      </c>
      <c r="O1883">
        <v>0</v>
      </c>
      <c r="P1883">
        <v>0</v>
      </c>
      <c r="Q1883">
        <v>0.15</v>
      </c>
      <c r="R1883" t="s">
        <v>0</v>
      </c>
      <c r="S1883">
        <v>1091</v>
      </c>
      <c r="T1883">
        <v>0</v>
      </c>
      <c r="U1883">
        <v>778.58</v>
      </c>
      <c r="V1883" s="52">
        <v>1</v>
      </c>
      <c r="W1883">
        <v>-10000</v>
      </c>
      <c r="X1883">
        <v>9185</v>
      </c>
      <c r="Y1883">
        <v>-10000</v>
      </c>
    </row>
    <row r="1884" spans="14:25" x14ac:dyDescent="0.3">
      <c r="N1884" t="s">
        <v>522</v>
      </c>
      <c r="O1884">
        <v>0</v>
      </c>
      <c r="P1884">
        <v>0</v>
      </c>
      <c r="Q1884">
        <v>0.2</v>
      </c>
      <c r="R1884" t="s">
        <v>0</v>
      </c>
      <c r="S1884">
        <v>1091</v>
      </c>
      <c r="T1884">
        <v>0</v>
      </c>
      <c r="U1884">
        <v>780.12</v>
      </c>
      <c r="V1884" s="52">
        <v>1</v>
      </c>
      <c r="W1884">
        <v>-10000</v>
      </c>
      <c r="X1884">
        <v>9185</v>
      </c>
      <c r="Y1884">
        <v>-10000</v>
      </c>
    </row>
    <row r="1885" spans="14:25" x14ac:dyDescent="0.3">
      <c r="N1885" t="s">
        <v>522</v>
      </c>
      <c r="O1885">
        <v>1</v>
      </c>
      <c r="P1885">
        <v>5</v>
      </c>
      <c r="Q1885">
        <v>0.05</v>
      </c>
      <c r="R1885" t="s">
        <v>0</v>
      </c>
      <c r="S1885">
        <v>1094</v>
      </c>
      <c r="T1885">
        <v>0</v>
      </c>
      <c r="U1885">
        <v>670.84</v>
      </c>
      <c r="V1885" s="52">
        <v>0.95199999999999996</v>
      </c>
      <c r="W1885">
        <v>-10000</v>
      </c>
      <c r="X1885">
        <v>9185</v>
      </c>
      <c r="Y1885">
        <v>-10000</v>
      </c>
    </row>
    <row r="1886" spans="14:25" x14ac:dyDescent="0.3">
      <c r="N1886" t="s">
        <v>522</v>
      </c>
      <c r="O1886">
        <v>1</v>
      </c>
      <c r="P1886">
        <v>5</v>
      </c>
      <c r="Q1886">
        <v>0.1</v>
      </c>
      <c r="R1886" t="s">
        <v>0</v>
      </c>
      <c r="S1886">
        <v>1094</v>
      </c>
      <c r="T1886">
        <v>0</v>
      </c>
      <c r="U1886">
        <v>584.25</v>
      </c>
      <c r="V1886" s="52">
        <v>1</v>
      </c>
      <c r="W1886">
        <v>29.84</v>
      </c>
      <c r="X1886">
        <v>9195</v>
      </c>
      <c r="Y1886">
        <v>9636.1299999999992</v>
      </c>
    </row>
    <row r="1887" spans="14:25" x14ac:dyDescent="0.3">
      <c r="N1887" t="s">
        <v>522</v>
      </c>
      <c r="O1887">
        <v>1</v>
      </c>
      <c r="P1887">
        <v>5</v>
      </c>
      <c r="Q1887">
        <v>0.15</v>
      </c>
      <c r="R1887" t="s">
        <v>0</v>
      </c>
      <c r="S1887">
        <v>1095</v>
      </c>
      <c r="T1887">
        <v>0</v>
      </c>
      <c r="U1887">
        <v>645.55999999999995</v>
      </c>
      <c r="V1887" s="52">
        <v>1</v>
      </c>
      <c r="W1887">
        <v>-10000</v>
      </c>
      <c r="X1887">
        <v>9195</v>
      </c>
      <c r="Y1887">
        <v>-10000</v>
      </c>
    </row>
    <row r="1888" spans="14:25" x14ac:dyDescent="0.3">
      <c r="N1888" t="s">
        <v>522</v>
      </c>
      <c r="O1888">
        <v>1</v>
      </c>
      <c r="P1888">
        <v>5</v>
      </c>
      <c r="Q1888">
        <v>0.2</v>
      </c>
      <c r="R1888" t="s">
        <v>0</v>
      </c>
      <c r="S1888">
        <v>1095</v>
      </c>
      <c r="T1888">
        <v>0</v>
      </c>
      <c r="U1888">
        <v>619.57000000000005</v>
      </c>
      <c r="V1888" s="52">
        <v>1</v>
      </c>
      <c r="W1888">
        <v>-10000</v>
      </c>
      <c r="X1888">
        <v>9152</v>
      </c>
      <c r="Y1888">
        <v>-10000</v>
      </c>
    </row>
    <row r="1889" spans="14:25" x14ac:dyDescent="0.3">
      <c r="N1889" t="s">
        <v>522</v>
      </c>
      <c r="O1889">
        <v>1</v>
      </c>
      <c r="P1889">
        <v>10</v>
      </c>
      <c r="Q1889">
        <v>0.05</v>
      </c>
      <c r="R1889" t="s">
        <v>0</v>
      </c>
      <c r="S1889">
        <v>1094</v>
      </c>
      <c r="T1889">
        <v>0</v>
      </c>
      <c r="U1889">
        <v>668.75</v>
      </c>
      <c r="V1889" s="52">
        <v>0.95199999999999996</v>
      </c>
      <c r="W1889">
        <v>-10000</v>
      </c>
      <c r="X1889">
        <v>9185</v>
      </c>
      <c r="Y1889">
        <v>-10000</v>
      </c>
    </row>
    <row r="1890" spans="14:25" x14ac:dyDescent="0.3">
      <c r="N1890" t="s">
        <v>522</v>
      </c>
      <c r="O1890">
        <v>1</v>
      </c>
      <c r="P1890">
        <v>10</v>
      </c>
      <c r="Q1890">
        <v>0.1</v>
      </c>
      <c r="R1890" t="s">
        <v>0</v>
      </c>
      <c r="S1890">
        <v>1094</v>
      </c>
      <c r="T1890">
        <v>0</v>
      </c>
      <c r="U1890">
        <v>572.39</v>
      </c>
      <c r="V1890" s="52">
        <v>1</v>
      </c>
      <c r="W1890">
        <v>29.84</v>
      </c>
      <c r="X1890">
        <v>9195</v>
      </c>
      <c r="Y1890">
        <v>9636.1299999999992</v>
      </c>
    </row>
    <row r="1891" spans="14:25" x14ac:dyDescent="0.3">
      <c r="N1891" t="s">
        <v>522</v>
      </c>
      <c r="O1891">
        <v>1</v>
      </c>
      <c r="P1891">
        <v>10</v>
      </c>
      <c r="Q1891">
        <v>0.15</v>
      </c>
      <c r="R1891" t="s">
        <v>0</v>
      </c>
      <c r="S1891">
        <v>1095</v>
      </c>
      <c r="T1891">
        <v>0</v>
      </c>
      <c r="U1891">
        <v>654.19000000000005</v>
      </c>
      <c r="V1891" s="52">
        <v>1</v>
      </c>
      <c r="W1891">
        <v>-10000</v>
      </c>
      <c r="X1891">
        <v>9195</v>
      </c>
      <c r="Y1891">
        <v>-10000</v>
      </c>
    </row>
    <row r="1892" spans="14:25" x14ac:dyDescent="0.3">
      <c r="N1892" t="s">
        <v>522</v>
      </c>
      <c r="O1892">
        <v>1</v>
      </c>
      <c r="P1892">
        <v>10</v>
      </c>
      <c r="Q1892">
        <v>0.2</v>
      </c>
      <c r="R1892" t="s">
        <v>0</v>
      </c>
      <c r="S1892">
        <v>1095</v>
      </c>
      <c r="T1892">
        <v>0</v>
      </c>
      <c r="U1892">
        <v>611.27</v>
      </c>
      <c r="V1892" s="52">
        <v>1</v>
      </c>
      <c r="W1892">
        <v>-10000</v>
      </c>
      <c r="X1892">
        <v>9152</v>
      </c>
      <c r="Y1892">
        <v>-10000</v>
      </c>
    </row>
    <row r="1893" spans="14:25" x14ac:dyDescent="0.3">
      <c r="N1893" t="s">
        <v>522</v>
      </c>
      <c r="O1893">
        <v>1</v>
      </c>
      <c r="P1893">
        <v>25</v>
      </c>
      <c r="Q1893">
        <v>0.05</v>
      </c>
      <c r="R1893" t="s">
        <v>0</v>
      </c>
      <c r="S1893">
        <v>1095</v>
      </c>
      <c r="T1893">
        <v>0</v>
      </c>
      <c r="U1893">
        <v>612.9</v>
      </c>
      <c r="V1893" s="52">
        <v>0.50800000000000001</v>
      </c>
      <c r="W1893">
        <v>25.9</v>
      </c>
      <c r="X1893">
        <v>9195</v>
      </c>
      <c r="Y1893">
        <v>9504.9</v>
      </c>
    </row>
    <row r="1894" spans="14:25" x14ac:dyDescent="0.3">
      <c r="N1894" t="s">
        <v>522</v>
      </c>
      <c r="O1894">
        <v>1</v>
      </c>
      <c r="P1894">
        <v>25</v>
      </c>
      <c r="Q1894">
        <v>0.1</v>
      </c>
      <c r="R1894" t="s">
        <v>0</v>
      </c>
      <c r="S1894">
        <v>1109</v>
      </c>
      <c r="T1894">
        <v>0</v>
      </c>
      <c r="U1894">
        <v>1288.81</v>
      </c>
      <c r="V1894" s="52">
        <v>0.96699999999999997</v>
      </c>
      <c r="W1894">
        <v>50.56</v>
      </c>
      <c r="X1894">
        <v>9322</v>
      </c>
      <c r="Y1894">
        <v>9962.06</v>
      </c>
    </row>
    <row r="1895" spans="14:25" x14ac:dyDescent="0.3">
      <c r="N1895" t="s">
        <v>522</v>
      </c>
      <c r="O1895">
        <v>1</v>
      </c>
      <c r="P1895">
        <v>25</v>
      </c>
      <c r="Q1895">
        <v>0.15</v>
      </c>
      <c r="R1895" t="s">
        <v>0</v>
      </c>
      <c r="S1895">
        <v>1132</v>
      </c>
      <c r="T1895">
        <v>0</v>
      </c>
      <c r="U1895">
        <v>2165.7199999999998</v>
      </c>
      <c r="V1895" s="52">
        <v>0.93899999999999995</v>
      </c>
      <c r="W1895">
        <v>73.72</v>
      </c>
      <c r="X1895">
        <v>9323</v>
      </c>
      <c r="Y1895">
        <v>10225.450000000001</v>
      </c>
    </row>
    <row r="1896" spans="14:25" x14ac:dyDescent="0.3">
      <c r="N1896" t="s">
        <v>522</v>
      </c>
      <c r="O1896">
        <v>1</v>
      </c>
      <c r="P1896">
        <v>25</v>
      </c>
      <c r="Q1896">
        <v>0.2</v>
      </c>
      <c r="R1896" t="s">
        <v>0</v>
      </c>
      <c r="S1896">
        <v>1132</v>
      </c>
      <c r="T1896">
        <v>0</v>
      </c>
      <c r="U1896">
        <v>1137.46</v>
      </c>
      <c r="V1896" s="52">
        <v>0.88700000000000001</v>
      </c>
    </row>
    <row r="1897" spans="14:25" x14ac:dyDescent="0.3">
      <c r="N1897" t="s">
        <v>522</v>
      </c>
      <c r="O1897">
        <v>1</v>
      </c>
      <c r="P1897">
        <v>50</v>
      </c>
      <c r="Q1897">
        <v>0.05</v>
      </c>
      <c r="R1897" t="s">
        <v>0</v>
      </c>
      <c r="S1897">
        <v>1097</v>
      </c>
      <c r="T1897">
        <v>0</v>
      </c>
      <c r="U1897">
        <v>728.72</v>
      </c>
      <c r="V1897" s="52">
        <v>0</v>
      </c>
      <c r="W1897">
        <v>24.9</v>
      </c>
      <c r="X1897">
        <v>9085</v>
      </c>
      <c r="Y1897">
        <v>9393.4599999999991</v>
      </c>
    </row>
    <row r="1898" spans="14:25" x14ac:dyDescent="0.3">
      <c r="N1898" t="s">
        <v>522</v>
      </c>
      <c r="O1898">
        <v>1</v>
      </c>
      <c r="P1898">
        <v>50</v>
      </c>
      <c r="Q1898">
        <v>0.1</v>
      </c>
      <c r="R1898" t="s">
        <v>0</v>
      </c>
      <c r="S1898">
        <v>1132</v>
      </c>
      <c r="T1898">
        <v>0</v>
      </c>
      <c r="U1898">
        <v>2950.06</v>
      </c>
      <c r="V1898" s="52">
        <v>1.9E-2</v>
      </c>
      <c r="W1898">
        <v>51.44</v>
      </c>
      <c r="X1898">
        <v>9323</v>
      </c>
      <c r="Y1898">
        <v>9974.98</v>
      </c>
    </row>
    <row r="1899" spans="14:25" x14ac:dyDescent="0.3">
      <c r="N1899" t="s">
        <v>522</v>
      </c>
      <c r="O1899">
        <v>1</v>
      </c>
      <c r="P1899">
        <v>50</v>
      </c>
      <c r="Q1899">
        <v>0.15</v>
      </c>
      <c r="R1899" t="s">
        <v>1</v>
      </c>
      <c r="S1899">
        <v>1157</v>
      </c>
      <c r="T1899">
        <v>0.92</v>
      </c>
      <c r="U1899">
        <v>3600.15</v>
      </c>
      <c r="V1899" s="52">
        <v>1.4E-2</v>
      </c>
    </row>
    <row r="1900" spans="14:25" x14ac:dyDescent="0.3">
      <c r="N1900" t="s">
        <v>522</v>
      </c>
      <c r="O1900">
        <v>1</v>
      </c>
      <c r="P1900">
        <v>50</v>
      </c>
      <c r="Q1900">
        <v>0.2</v>
      </c>
      <c r="R1900" t="s">
        <v>2</v>
      </c>
      <c r="S1900" t="s">
        <v>3</v>
      </c>
      <c r="T1900" t="s">
        <v>3</v>
      </c>
      <c r="U1900">
        <v>3600.46</v>
      </c>
    </row>
    <row r="1901" spans="14:25" x14ac:dyDescent="0.3">
      <c r="N1901" t="s">
        <v>522</v>
      </c>
      <c r="O1901">
        <v>2</v>
      </c>
      <c r="P1901">
        <v>5</v>
      </c>
      <c r="Q1901">
        <v>0.05</v>
      </c>
      <c r="R1901" t="s">
        <v>0</v>
      </c>
      <c r="S1901">
        <v>1094</v>
      </c>
      <c r="T1901">
        <v>0</v>
      </c>
      <c r="U1901">
        <v>1680.71</v>
      </c>
      <c r="V1901" s="52">
        <v>0.92600000000000005</v>
      </c>
      <c r="W1901">
        <v>27.13</v>
      </c>
      <c r="X1901">
        <v>9122</v>
      </c>
      <c r="Y1901">
        <v>9410.43</v>
      </c>
    </row>
    <row r="1902" spans="14:25" x14ac:dyDescent="0.3">
      <c r="N1902" t="s">
        <v>522</v>
      </c>
      <c r="O1902">
        <v>2</v>
      </c>
      <c r="P1902">
        <v>5</v>
      </c>
      <c r="Q1902">
        <v>0.1</v>
      </c>
      <c r="R1902" t="s">
        <v>0</v>
      </c>
      <c r="S1902">
        <v>1094</v>
      </c>
      <c r="T1902">
        <v>0</v>
      </c>
      <c r="U1902">
        <v>684.35</v>
      </c>
      <c r="V1902" s="52">
        <v>1</v>
      </c>
      <c r="W1902">
        <v>29.84</v>
      </c>
      <c r="X1902">
        <v>9195</v>
      </c>
      <c r="Y1902">
        <v>9636.1299999999992</v>
      </c>
    </row>
    <row r="1903" spans="14:25" x14ac:dyDescent="0.3">
      <c r="N1903" t="s">
        <v>522</v>
      </c>
      <c r="O1903">
        <v>2</v>
      </c>
      <c r="P1903">
        <v>5</v>
      </c>
      <c r="Q1903">
        <v>0.15</v>
      </c>
      <c r="R1903" t="s">
        <v>0</v>
      </c>
      <c r="S1903">
        <v>1095</v>
      </c>
      <c r="T1903">
        <v>0</v>
      </c>
      <c r="U1903">
        <v>480.02</v>
      </c>
      <c r="V1903" s="52">
        <v>1</v>
      </c>
      <c r="W1903">
        <v>-10000</v>
      </c>
      <c r="X1903">
        <v>9195</v>
      </c>
      <c r="Y1903">
        <v>-10000</v>
      </c>
    </row>
    <row r="1904" spans="14:25" x14ac:dyDescent="0.3">
      <c r="N1904" t="s">
        <v>522</v>
      </c>
      <c r="O1904">
        <v>2</v>
      </c>
      <c r="P1904">
        <v>5</v>
      </c>
      <c r="Q1904">
        <v>0.2</v>
      </c>
      <c r="R1904" t="s">
        <v>0</v>
      </c>
      <c r="S1904">
        <v>1109</v>
      </c>
      <c r="T1904">
        <v>0</v>
      </c>
      <c r="U1904">
        <v>1049.43</v>
      </c>
      <c r="V1904" s="52">
        <v>1</v>
      </c>
      <c r="W1904">
        <v>-10000</v>
      </c>
      <c r="X1904">
        <v>9195</v>
      </c>
      <c r="Y1904">
        <v>-10000</v>
      </c>
    </row>
    <row r="1905" spans="14:25" x14ac:dyDescent="0.3">
      <c r="N1905" t="s">
        <v>522</v>
      </c>
      <c r="O1905">
        <v>2</v>
      </c>
      <c r="P1905">
        <v>10</v>
      </c>
      <c r="Q1905">
        <v>0.05</v>
      </c>
      <c r="R1905" t="s">
        <v>0</v>
      </c>
      <c r="S1905">
        <v>1094</v>
      </c>
      <c r="T1905">
        <v>0</v>
      </c>
      <c r="U1905">
        <v>835.72</v>
      </c>
      <c r="V1905" s="52">
        <v>0.92600000000000005</v>
      </c>
      <c r="W1905">
        <v>27.13</v>
      </c>
      <c r="X1905">
        <v>9122</v>
      </c>
      <c r="Y1905">
        <v>9410.43</v>
      </c>
    </row>
    <row r="1906" spans="14:25" x14ac:dyDescent="0.3">
      <c r="N1906" t="s">
        <v>522</v>
      </c>
      <c r="O1906">
        <v>2</v>
      </c>
      <c r="P1906">
        <v>10</v>
      </c>
      <c r="Q1906">
        <v>0.1</v>
      </c>
      <c r="R1906" t="s">
        <v>0</v>
      </c>
      <c r="S1906">
        <v>1109</v>
      </c>
      <c r="T1906">
        <v>0</v>
      </c>
      <c r="U1906">
        <v>1205.72</v>
      </c>
      <c r="V1906" s="52">
        <v>0.96699999999999997</v>
      </c>
      <c r="W1906">
        <v>29.84</v>
      </c>
      <c r="X1906">
        <v>9195</v>
      </c>
      <c r="Y1906">
        <v>9636.1299999999992</v>
      </c>
    </row>
    <row r="1907" spans="14:25" x14ac:dyDescent="0.3">
      <c r="N1907" t="s">
        <v>522</v>
      </c>
      <c r="O1907">
        <v>2</v>
      </c>
      <c r="P1907">
        <v>10</v>
      </c>
      <c r="Q1907">
        <v>0.15</v>
      </c>
      <c r="R1907" t="s">
        <v>0</v>
      </c>
      <c r="S1907">
        <v>1109</v>
      </c>
      <c r="T1907">
        <v>0</v>
      </c>
      <c r="U1907">
        <v>742.25</v>
      </c>
      <c r="V1907" s="52">
        <v>1</v>
      </c>
      <c r="W1907">
        <v>14.82</v>
      </c>
      <c r="X1907">
        <v>9152</v>
      </c>
      <c r="Y1907">
        <v>9868.7999999999993</v>
      </c>
    </row>
    <row r="1908" spans="14:25" x14ac:dyDescent="0.3">
      <c r="N1908" t="s">
        <v>522</v>
      </c>
      <c r="O1908">
        <v>2</v>
      </c>
      <c r="P1908">
        <v>10</v>
      </c>
      <c r="Q1908">
        <v>0.2</v>
      </c>
      <c r="R1908" t="s">
        <v>0</v>
      </c>
      <c r="S1908">
        <v>1120</v>
      </c>
      <c r="T1908">
        <v>0</v>
      </c>
      <c r="U1908">
        <v>1093.19</v>
      </c>
      <c r="V1908" s="52">
        <v>1</v>
      </c>
      <c r="W1908">
        <v>-10000</v>
      </c>
      <c r="X1908">
        <v>9316</v>
      </c>
      <c r="Y1908">
        <v>-10000</v>
      </c>
    </row>
    <row r="1909" spans="14:25" x14ac:dyDescent="0.3">
      <c r="N1909" t="s">
        <v>522</v>
      </c>
      <c r="O1909">
        <v>2</v>
      </c>
      <c r="P1909">
        <v>25</v>
      </c>
      <c r="Q1909">
        <v>0.05</v>
      </c>
      <c r="R1909" t="s">
        <v>0</v>
      </c>
      <c r="S1909">
        <v>1106</v>
      </c>
      <c r="T1909">
        <v>0</v>
      </c>
      <c r="U1909">
        <v>1684.68</v>
      </c>
      <c r="V1909" s="52">
        <v>1E-3</v>
      </c>
      <c r="W1909">
        <v>25.9</v>
      </c>
      <c r="X1909">
        <v>9195</v>
      </c>
      <c r="Y1909">
        <v>9504.9</v>
      </c>
    </row>
    <row r="1910" spans="14:25" x14ac:dyDescent="0.3">
      <c r="N1910" t="s">
        <v>522</v>
      </c>
      <c r="O1910">
        <v>2</v>
      </c>
      <c r="P1910">
        <v>25</v>
      </c>
      <c r="Q1910">
        <v>0.1</v>
      </c>
      <c r="R1910" t="s">
        <v>0</v>
      </c>
      <c r="S1910">
        <v>1125</v>
      </c>
      <c r="T1910">
        <v>0</v>
      </c>
      <c r="U1910">
        <v>1094.1500000000001</v>
      </c>
      <c r="V1910" s="52">
        <v>1.6E-2</v>
      </c>
      <c r="W1910">
        <v>51.44</v>
      </c>
      <c r="X1910">
        <v>9323</v>
      </c>
      <c r="Y1910">
        <v>9974.98</v>
      </c>
    </row>
    <row r="1911" spans="14:25" x14ac:dyDescent="0.3">
      <c r="N1911" t="s">
        <v>522</v>
      </c>
      <c r="O1911">
        <v>2</v>
      </c>
      <c r="P1911">
        <v>25</v>
      </c>
      <c r="Q1911">
        <v>0.15</v>
      </c>
      <c r="R1911" t="s">
        <v>0</v>
      </c>
      <c r="S1911">
        <v>1151</v>
      </c>
      <c r="T1911">
        <v>0</v>
      </c>
      <c r="U1911">
        <v>2340.0700000000002</v>
      </c>
      <c r="V1911" s="52">
        <v>1.4E-2</v>
      </c>
      <c r="W1911">
        <v>82.43</v>
      </c>
      <c r="X1911">
        <v>9471</v>
      </c>
      <c r="Y1911">
        <v>10357.52</v>
      </c>
    </row>
    <row r="1912" spans="14:25" x14ac:dyDescent="0.3">
      <c r="N1912" t="s">
        <v>522</v>
      </c>
      <c r="O1912">
        <v>2</v>
      </c>
      <c r="P1912">
        <v>25</v>
      </c>
      <c r="Q1912">
        <v>0.2</v>
      </c>
      <c r="R1912" t="s">
        <v>2</v>
      </c>
      <c r="S1912" t="s">
        <v>3</v>
      </c>
      <c r="T1912" t="s">
        <v>3</v>
      </c>
      <c r="U1912">
        <v>3600.66</v>
      </c>
      <c r="W1912">
        <v>-10000</v>
      </c>
      <c r="X1912">
        <v>9795</v>
      </c>
      <c r="Y1912">
        <v>-10000</v>
      </c>
    </row>
    <row r="1913" spans="14:25" x14ac:dyDescent="0.3">
      <c r="N1913" t="s">
        <v>522</v>
      </c>
      <c r="O1913">
        <v>2</v>
      </c>
      <c r="P1913">
        <v>50</v>
      </c>
      <c r="Q1913">
        <v>0.05</v>
      </c>
      <c r="R1913" t="s">
        <v>0</v>
      </c>
      <c r="S1913">
        <v>1115</v>
      </c>
      <c r="T1913">
        <v>0</v>
      </c>
      <c r="U1913">
        <v>971.99</v>
      </c>
      <c r="V1913" s="52">
        <v>0</v>
      </c>
      <c r="W1913">
        <v>26.22</v>
      </c>
      <c r="X1913">
        <v>9404</v>
      </c>
      <c r="Y1913">
        <v>9715.48</v>
      </c>
    </row>
    <row r="1914" spans="14:25" x14ac:dyDescent="0.3">
      <c r="N1914" t="s">
        <v>522</v>
      </c>
      <c r="O1914">
        <v>2</v>
      </c>
      <c r="P1914">
        <v>50</v>
      </c>
      <c r="Q1914">
        <v>0.1</v>
      </c>
      <c r="R1914" t="s">
        <v>0</v>
      </c>
      <c r="S1914">
        <v>1132</v>
      </c>
      <c r="T1914">
        <v>0</v>
      </c>
      <c r="U1914">
        <v>1026.1199999999999</v>
      </c>
      <c r="V1914" s="52">
        <v>0</v>
      </c>
      <c r="W1914">
        <v>54.71</v>
      </c>
      <c r="X1914">
        <v>9666</v>
      </c>
      <c r="Y1914">
        <v>10350.209999999999</v>
      </c>
    </row>
    <row r="1915" spans="14:25" x14ac:dyDescent="0.3">
      <c r="N1915" t="s">
        <v>522</v>
      </c>
      <c r="O1915">
        <v>2</v>
      </c>
      <c r="P1915">
        <v>50</v>
      </c>
      <c r="Q1915">
        <v>0.15</v>
      </c>
      <c r="R1915" t="s">
        <v>2</v>
      </c>
      <c r="S1915" t="s">
        <v>3</v>
      </c>
      <c r="T1915" t="s">
        <v>3</v>
      </c>
      <c r="U1915">
        <v>3600.12</v>
      </c>
    </row>
    <row r="1916" spans="14:25" x14ac:dyDescent="0.3">
      <c r="N1916" t="s">
        <v>522</v>
      </c>
      <c r="O1916">
        <v>2</v>
      </c>
      <c r="P1916">
        <v>50</v>
      </c>
      <c r="Q1916">
        <v>0.2</v>
      </c>
      <c r="R1916" t="s">
        <v>2</v>
      </c>
      <c r="S1916" t="s">
        <v>3</v>
      </c>
      <c r="T1916" t="s">
        <v>3</v>
      </c>
      <c r="U1916">
        <v>3600.42</v>
      </c>
    </row>
    <row r="1917" spans="14:25" x14ac:dyDescent="0.3">
      <c r="N1917" t="s">
        <v>522</v>
      </c>
      <c r="O1917">
        <v>3</v>
      </c>
      <c r="P1917">
        <v>0</v>
      </c>
      <c r="Q1917">
        <v>0.05</v>
      </c>
      <c r="R1917" t="s">
        <v>0</v>
      </c>
      <c r="S1917">
        <v>1132</v>
      </c>
      <c r="T1917">
        <v>0</v>
      </c>
      <c r="U1917">
        <v>394.51</v>
      </c>
      <c r="V1917" s="52">
        <v>0</v>
      </c>
    </row>
    <row r="1918" spans="14:25" x14ac:dyDescent="0.3">
      <c r="N1918" t="s">
        <v>522</v>
      </c>
      <c r="O1918">
        <v>3</v>
      </c>
      <c r="P1918">
        <v>0</v>
      </c>
      <c r="Q1918">
        <v>0.1</v>
      </c>
      <c r="R1918" t="s">
        <v>4</v>
      </c>
      <c r="S1918" t="s">
        <v>3</v>
      </c>
      <c r="T1918" t="s">
        <v>3</v>
      </c>
      <c r="U1918">
        <v>0.67</v>
      </c>
    </row>
    <row r="1919" spans="14:25" x14ac:dyDescent="0.3">
      <c r="N1919" t="s">
        <v>522</v>
      </c>
      <c r="O1919">
        <v>3</v>
      </c>
      <c r="P1919">
        <v>0</v>
      </c>
      <c r="Q1919">
        <v>0.15</v>
      </c>
      <c r="R1919" t="s">
        <v>4</v>
      </c>
      <c r="S1919" t="s">
        <v>3</v>
      </c>
      <c r="T1919" t="s">
        <v>3</v>
      </c>
      <c r="U1919">
        <v>0.65</v>
      </c>
    </row>
    <row r="1920" spans="14:25" x14ac:dyDescent="0.3">
      <c r="N1920" t="s">
        <v>522</v>
      </c>
      <c r="O1920">
        <v>3</v>
      </c>
      <c r="P1920">
        <v>0</v>
      </c>
      <c r="Q1920">
        <v>0.2</v>
      </c>
      <c r="R1920" t="s">
        <v>4</v>
      </c>
      <c r="S1920" t="s">
        <v>3</v>
      </c>
      <c r="T1920" t="s">
        <v>3</v>
      </c>
      <c r="U1920">
        <v>0.57999999999999996</v>
      </c>
    </row>
    <row r="1921" spans="14:25" x14ac:dyDescent="0.3">
      <c r="N1921" t="s">
        <v>522</v>
      </c>
      <c r="O1921">
        <v>3</v>
      </c>
      <c r="P1921">
        <v>10</v>
      </c>
      <c r="Q1921">
        <v>0.05</v>
      </c>
      <c r="R1921" t="s">
        <v>0</v>
      </c>
      <c r="S1921">
        <v>1132</v>
      </c>
      <c r="T1921">
        <v>0</v>
      </c>
      <c r="U1921">
        <v>477.29</v>
      </c>
      <c r="V1921" s="52">
        <v>0</v>
      </c>
    </row>
    <row r="1922" spans="14:25" x14ac:dyDescent="0.3">
      <c r="N1922" t="s">
        <v>522</v>
      </c>
      <c r="O1922">
        <v>3</v>
      </c>
      <c r="P1922">
        <v>10</v>
      </c>
      <c r="Q1922">
        <v>0.1</v>
      </c>
      <c r="R1922" t="s">
        <v>4</v>
      </c>
      <c r="S1922" t="s">
        <v>3</v>
      </c>
      <c r="T1922" t="s">
        <v>3</v>
      </c>
      <c r="U1922">
        <v>0.75</v>
      </c>
    </row>
    <row r="1923" spans="14:25" x14ac:dyDescent="0.3">
      <c r="N1923" t="s">
        <v>522</v>
      </c>
      <c r="O1923">
        <v>3</v>
      </c>
      <c r="P1923">
        <v>10</v>
      </c>
      <c r="Q1923">
        <v>0.15</v>
      </c>
      <c r="R1923" t="s">
        <v>4</v>
      </c>
      <c r="S1923" t="s">
        <v>3</v>
      </c>
      <c r="T1923" t="s">
        <v>3</v>
      </c>
      <c r="U1923">
        <v>0.72</v>
      </c>
    </row>
    <row r="1924" spans="14:25" x14ac:dyDescent="0.3">
      <c r="N1924" t="s">
        <v>522</v>
      </c>
      <c r="O1924">
        <v>3</v>
      </c>
      <c r="P1924">
        <v>10</v>
      </c>
      <c r="Q1924">
        <v>0.2</v>
      </c>
      <c r="R1924" t="s">
        <v>4</v>
      </c>
      <c r="S1924" t="s">
        <v>3</v>
      </c>
      <c r="T1924" t="s">
        <v>3</v>
      </c>
      <c r="U1924">
        <v>0.61</v>
      </c>
    </row>
    <row r="1925" spans="14:25" x14ac:dyDescent="0.3">
      <c r="N1925" t="s">
        <v>522</v>
      </c>
      <c r="O1925">
        <v>3</v>
      </c>
      <c r="P1925">
        <v>25</v>
      </c>
      <c r="Q1925">
        <v>0.05</v>
      </c>
      <c r="R1925" t="s">
        <v>0</v>
      </c>
      <c r="S1925">
        <v>1132</v>
      </c>
      <c r="T1925">
        <v>0</v>
      </c>
      <c r="U1925">
        <v>576.75</v>
      </c>
      <c r="V1925" s="52">
        <v>0</v>
      </c>
    </row>
    <row r="1926" spans="14:25" x14ac:dyDescent="0.3">
      <c r="N1926" t="s">
        <v>522</v>
      </c>
      <c r="O1926">
        <v>3</v>
      </c>
      <c r="P1926">
        <v>25</v>
      </c>
      <c r="Q1926">
        <v>0.1</v>
      </c>
      <c r="R1926" t="s">
        <v>4</v>
      </c>
      <c r="S1926" t="s">
        <v>3</v>
      </c>
      <c r="T1926" t="s">
        <v>3</v>
      </c>
      <c r="U1926">
        <v>0.62</v>
      </c>
    </row>
    <row r="1927" spans="14:25" x14ac:dyDescent="0.3">
      <c r="N1927" t="s">
        <v>522</v>
      </c>
      <c r="O1927">
        <v>3</v>
      </c>
      <c r="P1927">
        <v>25</v>
      </c>
      <c r="Q1927">
        <v>0.15</v>
      </c>
      <c r="R1927" t="s">
        <v>4</v>
      </c>
      <c r="S1927" t="s">
        <v>3</v>
      </c>
      <c r="T1927" t="s">
        <v>3</v>
      </c>
      <c r="U1927">
        <v>0.65</v>
      </c>
    </row>
    <row r="1928" spans="14:25" x14ac:dyDescent="0.3">
      <c r="N1928" t="s">
        <v>522</v>
      </c>
      <c r="O1928">
        <v>3</v>
      </c>
      <c r="P1928">
        <v>25</v>
      </c>
      <c r="Q1928">
        <v>0.2</v>
      </c>
      <c r="R1928" t="s">
        <v>4</v>
      </c>
      <c r="S1928" t="s">
        <v>3</v>
      </c>
      <c r="T1928" t="s">
        <v>3</v>
      </c>
      <c r="U1928">
        <v>0.64</v>
      </c>
    </row>
    <row r="1929" spans="14:25" x14ac:dyDescent="0.3">
      <c r="N1929" t="s">
        <v>522</v>
      </c>
      <c r="O1929">
        <v>3</v>
      </c>
      <c r="P1929">
        <v>50</v>
      </c>
      <c r="Q1929">
        <v>0.05</v>
      </c>
      <c r="R1929" t="s">
        <v>0</v>
      </c>
      <c r="S1929">
        <v>1132</v>
      </c>
      <c r="T1929">
        <v>0</v>
      </c>
      <c r="U1929">
        <v>589.32000000000005</v>
      </c>
      <c r="V1929" s="52">
        <v>0</v>
      </c>
    </row>
    <row r="1930" spans="14:25" x14ac:dyDescent="0.3">
      <c r="N1930" t="s">
        <v>522</v>
      </c>
      <c r="O1930">
        <v>3</v>
      </c>
      <c r="P1930">
        <v>50</v>
      </c>
      <c r="Q1930">
        <v>0.1</v>
      </c>
      <c r="R1930" t="s">
        <v>4</v>
      </c>
      <c r="S1930" t="s">
        <v>3</v>
      </c>
      <c r="T1930" t="s">
        <v>3</v>
      </c>
      <c r="U1930">
        <v>0.69</v>
      </c>
    </row>
    <row r="1931" spans="14:25" x14ac:dyDescent="0.3">
      <c r="N1931" t="s">
        <v>522</v>
      </c>
      <c r="O1931">
        <v>3</v>
      </c>
      <c r="P1931">
        <v>50</v>
      </c>
      <c r="Q1931">
        <v>0.15</v>
      </c>
      <c r="R1931" t="s">
        <v>4</v>
      </c>
      <c r="S1931" t="s">
        <v>3</v>
      </c>
      <c r="T1931" t="s">
        <v>3</v>
      </c>
      <c r="U1931">
        <v>0.73</v>
      </c>
    </row>
    <row r="1932" spans="14:25" x14ac:dyDescent="0.3">
      <c r="N1932" t="s">
        <v>522</v>
      </c>
      <c r="O1932">
        <v>3</v>
      </c>
      <c r="P1932">
        <v>50</v>
      </c>
      <c r="Q1932">
        <v>0.2</v>
      </c>
      <c r="R1932" t="s">
        <v>4</v>
      </c>
      <c r="S1932" t="s">
        <v>3</v>
      </c>
      <c r="T1932" t="s">
        <v>3</v>
      </c>
      <c r="U1932">
        <v>0.8</v>
      </c>
    </row>
    <row r="1933" spans="14:25" x14ac:dyDescent="0.3">
      <c r="N1933" t="s">
        <v>513</v>
      </c>
      <c r="O1933">
        <v>0</v>
      </c>
      <c r="P1933">
        <v>0</v>
      </c>
      <c r="Q1933">
        <v>0.05</v>
      </c>
      <c r="R1933" t="s">
        <v>0</v>
      </c>
      <c r="S1933">
        <v>778</v>
      </c>
      <c r="T1933">
        <v>0</v>
      </c>
      <c r="U1933">
        <v>53.25</v>
      </c>
      <c r="V1933" s="52">
        <v>1</v>
      </c>
      <c r="W1933">
        <v>21.12</v>
      </c>
      <c r="X1933">
        <v>10308</v>
      </c>
      <c r="Y1933">
        <v>10620.48</v>
      </c>
    </row>
    <row r="1934" spans="14:25" x14ac:dyDescent="0.3">
      <c r="N1934" t="s">
        <v>513</v>
      </c>
      <c r="O1934">
        <v>0</v>
      </c>
      <c r="P1934">
        <v>0</v>
      </c>
      <c r="Q1934">
        <v>0.1</v>
      </c>
      <c r="R1934" t="s">
        <v>0</v>
      </c>
      <c r="S1934">
        <v>778</v>
      </c>
      <c r="T1934">
        <v>0</v>
      </c>
      <c r="U1934">
        <v>55.22</v>
      </c>
      <c r="V1934" s="52">
        <v>1</v>
      </c>
      <c r="W1934">
        <v>-10000</v>
      </c>
      <c r="X1934">
        <v>10308</v>
      </c>
      <c r="Y1934">
        <v>-10000</v>
      </c>
    </row>
    <row r="1935" spans="14:25" x14ac:dyDescent="0.3">
      <c r="N1935" t="s">
        <v>513</v>
      </c>
      <c r="O1935">
        <v>0</v>
      </c>
      <c r="P1935">
        <v>0</v>
      </c>
      <c r="Q1935">
        <v>0.15</v>
      </c>
      <c r="R1935" t="s">
        <v>0</v>
      </c>
      <c r="S1935">
        <v>778</v>
      </c>
      <c r="T1935">
        <v>0</v>
      </c>
      <c r="U1935">
        <v>54.01</v>
      </c>
      <c r="V1935" s="52">
        <v>1</v>
      </c>
      <c r="W1935">
        <v>-10000</v>
      </c>
      <c r="X1935">
        <v>10308</v>
      </c>
      <c r="Y1935">
        <v>-10000</v>
      </c>
    </row>
    <row r="1936" spans="14:25" x14ac:dyDescent="0.3">
      <c r="N1936" t="s">
        <v>513</v>
      </c>
      <c r="O1936">
        <v>0</v>
      </c>
      <c r="P1936">
        <v>0</v>
      </c>
      <c r="Q1936">
        <v>0.2</v>
      </c>
      <c r="R1936" t="s">
        <v>0</v>
      </c>
      <c r="S1936">
        <v>778</v>
      </c>
      <c r="T1936">
        <v>0</v>
      </c>
      <c r="U1936">
        <v>55.44</v>
      </c>
      <c r="V1936" s="52">
        <v>1</v>
      </c>
      <c r="W1936">
        <v>-10000</v>
      </c>
      <c r="X1936">
        <v>10308</v>
      </c>
      <c r="Y1936">
        <v>-10000</v>
      </c>
    </row>
    <row r="1937" spans="14:25" x14ac:dyDescent="0.3">
      <c r="N1937" t="s">
        <v>513</v>
      </c>
      <c r="O1937">
        <v>1</v>
      </c>
      <c r="P1937">
        <v>5</v>
      </c>
      <c r="Q1937">
        <v>0.05</v>
      </c>
      <c r="R1937" t="s">
        <v>0</v>
      </c>
      <c r="S1937">
        <v>778</v>
      </c>
      <c r="T1937">
        <v>0</v>
      </c>
      <c r="U1937">
        <v>935.38</v>
      </c>
      <c r="V1937" s="52">
        <v>0</v>
      </c>
      <c r="W1937">
        <v>21.12</v>
      </c>
      <c r="X1937">
        <v>10308</v>
      </c>
      <c r="Y1937">
        <v>10620.48</v>
      </c>
    </row>
    <row r="1938" spans="14:25" x14ac:dyDescent="0.3">
      <c r="N1938" t="s">
        <v>513</v>
      </c>
      <c r="O1938">
        <v>1</v>
      </c>
      <c r="P1938">
        <v>5</v>
      </c>
      <c r="Q1938">
        <v>0.1</v>
      </c>
      <c r="R1938" t="s">
        <v>0</v>
      </c>
      <c r="S1938">
        <v>778</v>
      </c>
      <c r="T1938">
        <v>0</v>
      </c>
      <c r="U1938">
        <v>586.09</v>
      </c>
      <c r="V1938" s="52">
        <v>0.999</v>
      </c>
      <c r="W1938">
        <v>-10000</v>
      </c>
      <c r="X1938">
        <v>10308</v>
      </c>
      <c r="Y1938">
        <v>-10000</v>
      </c>
    </row>
    <row r="1939" spans="14:25" x14ac:dyDescent="0.3">
      <c r="N1939" t="s">
        <v>513</v>
      </c>
      <c r="O1939">
        <v>1</v>
      </c>
      <c r="P1939">
        <v>5</v>
      </c>
      <c r="Q1939">
        <v>0.15</v>
      </c>
      <c r="R1939" t="s">
        <v>0</v>
      </c>
      <c r="S1939">
        <v>778</v>
      </c>
      <c r="T1939">
        <v>0</v>
      </c>
      <c r="U1939">
        <v>640.29999999999995</v>
      </c>
      <c r="V1939" s="52">
        <v>1</v>
      </c>
      <c r="W1939">
        <v>-10000</v>
      </c>
      <c r="X1939">
        <v>9993</v>
      </c>
      <c r="Y1939">
        <v>-10000</v>
      </c>
    </row>
    <row r="1940" spans="14:25" x14ac:dyDescent="0.3">
      <c r="N1940" t="s">
        <v>513</v>
      </c>
      <c r="O1940">
        <v>1</v>
      </c>
      <c r="P1940">
        <v>5</v>
      </c>
      <c r="Q1940">
        <v>0.2</v>
      </c>
      <c r="R1940" t="s">
        <v>0</v>
      </c>
      <c r="S1940">
        <v>778</v>
      </c>
      <c r="T1940">
        <v>0</v>
      </c>
      <c r="U1940">
        <v>983.08</v>
      </c>
      <c r="V1940" s="52">
        <v>1</v>
      </c>
      <c r="W1940">
        <v>-10000</v>
      </c>
      <c r="X1940">
        <v>10047</v>
      </c>
      <c r="Y1940">
        <v>-10000</v>
      </c>
    </row>
    <row r="1941" spans="14:25" x14ac:dyDescent="0.3">
      <c r="N1941" t="s">
        <v>513</v>
      </c>
      <c r="O1941">
        <v>1</v>
      </c>
      <c r="P1941">
        <v>10</v>
      </c>
      <c r="Q1941">
        <v>0.05</v>
      </c>
      <c r="R1941" t="s">
        <v>0</v>
      </c>
      <c r="S1941">
        <v>778</v>
      </c>
      <c r="T1941">
        <v>0</v>
      </c>
      <c r="U1941">
        <v>766.3</v>
      </c>
      <c r="V1941" s="52">
        <v>0</v>
      </c>
      <c r="W1941">
        <v>21.12</v>
      </c>
      <c r="X1941">
        <v>10308</v>
      </c>
      <c r="Y1941">
        <v>10620.48</v>
      </c>
    </row>
    <row r="1942" spans="14:25" x14ac:dyDescent="0.3">
      <c r="N1942" t="s">
        <v>513</v>
      </c>
      <c r="O1942">
        <v>1</v>
      </c>
      <c r="P1942">
        <v>10</v>
      </c>
      <c r="Q1942">
        <v>0.1</v>
      </c>
      <c r="R1942" t="s">
        <v>0</v>
      </c>
      <c r="S1942">
        <v>778</v>
      </c>
      <c r="T1942">
        <v>0</v>
      </c>
      <c r="U1942">
        <v>609.84</v>
      </c>
      <c r="V1942" s="52">
        <v>0.999</v>
      </c>
      <c r="W1942">
        <v>-10000</v>
      </c>
      <c r="X1942">
        <v>10308</v>
      </c>
      <c r="Y1942">
        <v>-10000</v>
      </c>
    </row>
    <row r="1943" spans="14:25" x14ac:dyDescent="0.3">
      <c r="N1943" t="s">
        <v>513</v>
      </c>
      <c r="O1943">
        <v>1</v>
      </c>
      <c r="P1943">
        <v>10</v>
      </c>
      <c r="Q1943">
        <v>0.15</v>
      </c>
      <c r="R1943" t="s">
        <v>0</v>
      </c>
      <c r="S1943">
        <v>778</v>
      </c>
      <c r="T1943">
        <v>0</v>
      </c>
      <c r="U1943">
        <v>696.92</v>
      </c>
      <c r="V1943" s="52">
        <v>1</v>
      </c>
      <c r="W1943">
        <v>-10000</v>
      </c>
      <c r="X1943">
        <v>9993</v>
      </c>
      <c r="Y1943">
        <v>-10000</v>
      </c>
    </row>
    <row r="1944" spans="14:25" x14ac:dyDescent="0.3">
      <c r="N1944" t="s">
        <v>513</v>
      </c>
      <c r="O1944">
        <v>1</v>
      </c>
      <c r="P1944">
        <v>10</v>
      </c>
      <c r="Q1944">
        <v>0.2</v>
      </c>
      <c r="R1944" t="s">
        <v>0</v>
      </c>
      <c r="S1944">
        <v>778</v>
      </c>
      <c r="T1944">
        <v>0</v>
      </c>
      <c r="U1944">
        <v>904.91</v>
      </c>
      <c r="V1944" s="52">
        <v>1</v>
      </c>
      <c r="W1944">
        <v>-10000</v>
      </c>
      <c r="X1944">
        <v>10047</v>
      </c>
      <c r="Y1944">
        <v>-10000</v>
      </c>
    </row>
    <row r="1945" spans="14:25" x14ac:dyDescent="0.3">
      <c r="N1945" t="s">
        <v>513</v>
      </c>
      <c r="O1945">
        <v>1</v>
      </c>
      <c r="P1945">
        <v>25</v>
      </c>
      <c r="Q1945">
        <v>0.05</v>
      </c>
      <c r="R1945" t="s">
        <v>0</v>
      </c>
      <c r="S1945">
        <v>778</v>
      </c>
      <c r="T1945">
        <v>0</v>
      </c>
      <c r="U1945">
        <v>751.52</v>
      </c>
      <c r="V1945" s="52">
        <v>0</v>
      </c>
      <c r="W1945">
        <v>19.37</v>
      </c>
      <c r="X1945">
        <v>9993</v>
      </c>
      <c r="Y1945">
        <v>10315.52</v>
      </c>
    </row>
    <row r="1946" spans="14:25" x14ac:dyDescent="0.3">
      <c r="N1946" t="s">
        <v>513</v>
      </c>
      <c r="O1946">
        <v>1</v>
      </c>
      <c r="P1946">
        <v>25</v>
      </c>
      <c r="Q1946">
        <v>0.1</v>
      </c>
      <c r="R1946" t="s">
        <v>0</v>
      </c>
      <c r="S1946">
        <v>790</v>
      </c>
      <c r="T1946">
        <v>0</v>
      </c>
      <c r="U1946">
        <v>1772.18</v>
      </c>
      <c r="V1946" s="52">
        <v>0.218</v>
      </c>
      <c r="W1946">
        <v>39.54</v>
      </c>
      <c r="X1946">
        <v>10064</v>
      </c>
      <c r="Y1946">
        <v>10691.62</v>
      </c>
    </row>
    <row r="1947" spans="14:25" x14ac:dyDescent="0.3">
      <c r="N1947" t="s">
        <v>513</v>
      </c>
      <c r="O1947">
        <v>1</v>
      </c>
      <c r="P1947">
        <v>25</v>
      </c>
      <c r="Q1947">
        <v>0.15</v>
      </c>
      <c r="R1947" t="s">
        <v>0</v>
      </c>
      <c r="S1947">
        <v>792</v>
      </c>
      <c r="T1947">
        <v>0</v>
      </c>
      <c r="U1947">
        <v>1208.18</v>
      </c>
      <c r="V1947" s="52">
        <v>0.76900000000000002</v>
      </c>
      <c r="W1947">
        <v>63.27</v>
      </c>
      <c r="X1947">
        <v>10510</v>
      </c>
      <c r="Y1947">
        <v>11459.85</v>
      </c>
    </row>
    <row r="1948" spans="14:25" x14ac:dyDescent="0.3">
      <c r="N1948" t="s">
        <v>513</v>
      </c>
      <c r="O1948">
        <v>1</v>
      </c>
      <c r="P1948">
        <v>25</v>
      </c>
      <c r="Q1948">
        <v>0.2</v>
      </c>
      <c r="R1948" t="s">
        <v>1</v>
      </c>
      <c r="S1948">
        <v>1481</v>
      </c>
      <c r="T1948">
        <v>42.5</v>
      </c>
      <c r="U1948">
        <v>3600.08</v>
      </c>
      <c r="V1948" s="52">
        <v>1</v>
      </c>
      <c r="W1948">
        <v>71.069999999999993</v>
      </c>
      <c r="X1948">
        <v>10608</v>
      </c>
      <c r="Y1948">
        <v>11817.94</v>
      </c>
    </row>
    <row r="1949" spans="14:25" x14ac:dyDescent="0.3">
      <c r="N1949" t="s">
        <v>513</v>
      </c>
      <c r="O1949">
        <v>1</v>
      </c>
      <c r="P1949">
        <v>50</v>
      </c>
      <c r="Q1949">
        <v>0.05</v>
      </c>
      <c r="R1949" t="s">
        <v>0</v>
      </c>
      <c r="S1949">
        <v>778</v>
      </c>
      <c r="T1949">
        <v>0</v>
      </c>
      <c r="U1949">
        <v>490.5</v>
      </c>
      <c r="V1949" s="52">
        <v>0</v>
      </c>
      <c r="W1949">
        <v>20.190000000000001</v>
      </c>
      <c r="X1949">
        <v>10064</v>
      </c>
      <c r="Y1949">
        <v>10380.9</v>
      </c>
    </row>
    <row r="1950" spans="14:25" x14ac:dyDescent="0.3">
      <c r="N1950" t="s">
        <v>513</v>
      </c>
      <c r="O1950">
        <v>1</v>
      </c>
      <c r="P1950">
        <v>50</v>
      </c>
      <c r="Q1950">
        <v>0.1</v>
      </c>
      <c r="R1950" t="s">
        <v>0</v>
      </c>
      <c r="S1950">
        <v>792</v>
      </c>
      <c r="T1950">
        <v>0</v>
      </c>
      <c r="U1950">
        <v>986.53</v>
      </c>
      <c r="V1950" s="52">
        <v>0.13300000000000001</v>
      </c>
      <c r="W1950">
        <v>42.7</v>
      </c>
      <c r="X1950">
        <v>10510</v>
      </c>
      <c r="Y1950">
        <v>11199.42</v>
      </c>
    </row>
    <row r="1951" spans="14:25" x14ac:dyDescent="0.3">
      <c r="N1951" t="s">
        <v>513</v>
      </c>
      <c r="O1951">
        <v>1</v>
      </c>
      <c r="P1951">
        <v>50</v>
      </c>
      <c r="Q1951">
        <v>0.15</v>
      </c>
      <c r="R1951" t="s">
        <v>2</v>
      </c>
      <c r="S1951" t="s">
        <v>3</v>
      </c>
      <c r="T1951" t="s">
        <v>3</v>
      </c>
      <c r="U1951">
        <v>3600.06</v>
      </c>
      <c r="W1951">
        <v>64.91</v>
      </c>
      <c r="X1951">
        <v>10595</v>
      </c>
      <c r="Y1951">
        <v>11563.97</v>
      </c>
    </row>
    <row r="1952" spans="14:25" x14ac:dyDescent="0.3">
      <c r="N1952" t="s">
        <v>513</v>
      </c>
      <c r="O1952">
        <v>1</v>
      </c>
      <c r="P1952">
        <v>50</v>
      </c>
      <c r="Q1952">
        <v>0.2</v>
      </c>
      <c r="R1952" t="s">
        <v>2</v>
      </c>
      <c r="S1952" t="s">
        <v>3</v>
      </c>
      <c r="T1952" t="s">
        <v>3</v>
      </c>
      <c r="U1952">
        <v>3600.05</v>
      </c>
    </row>
    <row r="1953" spans="14:25" x14ac:dyDescent="0.3">
      <c r="N1953" t="s">
        <v>513</v>
      </c>
      <c r="O1953">
        <v>2</v>
      </c>
      <c r="P1953">
        <v>5</v>
      </c>
      <c r="Q1953">
        <v>0.05</v>
      </c>
      <c r="R1953" t="s">
        <v>0</v>
      </c>
      <c r="S1953">
        <v>778</v>
      </c>
      <c r="T1953">
        <v>0</v>
      </c>
      <c r="U1953">
        <v>586.66</v>
      </c>
      <c r="V1953" s="52">
        <v>1</v>
      </c>
      <c r="W1953">
        <v>21.12</v>
      </c>
      <c r="X1953">
        <v>10308</v>
      </c>
      <c r="Y1953">
        <v>10620.48</v>
      </c>
    </row>
    <row r="1954" spans="14:25" x14ac:dyDescent="0.3">
      <c r="N1954" t="s">
        <v>513</v>
      </c>
      <c r="O1954">
        <v>2</v>
      </c>
      <c r="P1954">
        <v>5</v>
      </c>
      <c r="Q1954">
        <v>0.1</v>
      </c>
      <c r="R1954" t="s">
        <v>0</v>
      </c>
      <c r="S1954">
        <v>778</v>
      </c>
      <c r="T1954">
        <v>0</v>
      </c>
      <c r="U1954">
        <v>408.82</v>
      </c>
      <c r="V1954" s="52">
        <v>0.93100000000000005</v>
      </c>
      <c r="W1954">
        <v>-10000</v>
      </c>
      <c r="X1954">
        <v>10308</v>
      </c>
      <c r="Y1954">
        <v>-10000</v>
      </c>
    </row>
    <row r="1955" spans="14:25" x14ac:dyDescent="0.3">
      <c r="N1955" t="s">
        <v>513</v>
      </c>
      <c r="O1955">
        <v>2</v>
      </c>
      <c r="P1955">
        <v>5</v>
      </c>
      <c r="Q1955">
        <v>0.15</v>
      </c>
      <c r="R1955" t="s">
        <v>0</v>
      </c>
      <c r="S1955">
        <v>778</v>
      </c>
      <c r="T1955">
        <v>0</v>
      </c>
      <c r="U1955">
        <v>193.07</v>
      </c>
      <c r="V1955" s="52">
        <v>1</v>
      </c>
      <c r="W1955">
        <v>65.89</v>
      </c>
      <c r="X1955">
        <v>10064</v>
      </c>
      <c r="Y1955">
        <v>10920.38</v>
      </c>
    </row>
    <row r="1956" spans="14:25" x14ac:dyDescent="0.3">
      <c r="N1956" t="s">
        <v>513</v>
      </c>
      <c r="O1956">
        <v>2</v>
      </c>
      <c r="P1956">
        <v>5</v>
      </c>
      <c r="Q1956">
        <v>0.2</v>
      </c>
      <c r="R1956" t="s">
        <v>0</v>
      </c>
      <c r="S1956">
        <v>778</v>
      </c>
      <c r="T1956">
        <v>0</v>
      </c>
      <c r="U1956">
        <v>91.53</v>
      </c>
      <c r="V1956" s="52">
        <v>1</v>
      </c>
      <c r="W1956">
        <v>-10000</v>
      </c>
      <c r="X1956">
        <v>10064</v>
      </c>
      <c r="Y1956">
        <v>-10000</v>
      </c>
    </row>
    <row r="1957" spans="14:25" x14ac:dyDescent="0.3">
      <c r="N1957" t="s">
        <v>513</v>
      </c>
      <c r="O1957">
        <v>2</v>
      </c>
      <c r="P1957">
        <v>10</v>
      </c>
      <c r="Q1957">
        <v>0.05</v>
      </c>
      <c r="R1957" t="s">
        <v>0</v>
      </c>
      <c r="S1957">
        <v>778</v>
      </c>
      <c r="T1957">
        <v>0</v>
      </c>
      <c r="U1957">
        <v>474.68</v>
      </c>
      <c r="V1957" s="52">
        <v>0.93</v>
      </c>
      <c r="W1957">
        <v>21.12</v>
      </c>
      <c r="X1957">
        <v>10308</v>
      </c>
      <c r="Y1957">
        <v>10620.48</v>
      </c>
    </row>
    <row r="1958" spans="14:25" x14ac:dyDescent="0.3">
      <c r="N1958" t="s">
        <v>513</v>
      </c>
      <c r="O1958">
        <v>2</v>
      </c>
      <c r="P1958">
        <v>10</v>
      </c>
      <c r="Q1958">
        <v>0.1</v>
      </c>
      <c r="R1958" t="s">
        <v>0</v>
      </c>
      <c r="S1958">
        <v>778</v>
      </c>
      <c r="T1958">
        <v>0</v>
      </c>
      <c r="U1958">
        <v>192.44</v>
      </c>
      <c r="V1958" s="52">
        <v>0.93100000000000005</v>
      </c>
      <c r="W1958">
        <v>39.54</v>
      </c>
      <c r="X1958">
        <v>10064</v>
      </c>
      <c r="Y1958">
        <v>10691.62</v>
      </c>
    </row>
    <row r="1959" spans="14:25" x14ac:dyDescent="0.3">
      <c r="N1959" t="s">
        <v>513</v>
      </c>
      <c r="O1959">
        <v>2</v>
      </c>
      <c r="P1959">
        <v>10</v>
      </c>
      <c r="Q1959">
        <v>0.15</v>
      </c>
      <c r="R1959" t="s">
        <v>0</v>
      </c>
      <c r="S1959">
        <v>778</v>
      </c>
      <c r="T1959">
        <v>0</v>
      </c>
      <c r="U1959">
        <v>259.62</v>
      </c>
      <c r="V1959" s="52">
        <v>1</v>
      </c>
      <c r="W1959">
        <v>44.36</v>
      </c>
      <c r="X1959">
        <v>10070</v>
      </c>
      <c r="Y1959">
        <v>10881.3</v>
      </c>
    </row>
    <row r="1960" spans="14:25" x14ac:dyDescent="0.3">
      <c r="N1960" t="s">
        <v>513</v>
      </c>
      <c r="O1960">
        <v>2</v>
      </c>
      <c r="P1960">
        <v>10</v>
      </c>
      <c r="Q1960">
        <v>0.2</v>
      </c>
      <c r="R1960" t="s">
        <v>0</v>
      </c>
      <c r="S1960">
        <v>790</v>
      </c>
      <c r="T1960">
        <v>0</v>
      </c>
      <c r="U1960">
        <v>935.85</v>
      </c>
      <c r="V1960" s="52">
        <v>1</v>
      </c>
      <c r="W1960">
        <v>-10000</v>
      </c>
      <c r="X1960">
        <v>10314</v>
      </c>
      <c r="Y1960">
        <v>-10000</v>
      </c>
    </row>
    <row r="1961" spans="14:25" x14ac:dyDescent="0.3">
      <c r="N1961" t="s">
        <v>513</v>
      </c>
      <c r="O1961">
        <v>2</v>
      </c>
      <c r="P1961">
        <v>25</v>
      </c>
      <c r="Q1961">
        <v>0.05</v>
      </c>
      <c r="R1961" t="s">
        <v>0</v>
      </c>
      <c r="S1961">
        <v>778</v>
      </c>
      <c r="T1961">
        <v>0</v>
      </c>
      <c r="U1961">
        <v>286.51</v>
      </c>
      <c r="V1961" s="52">
        <v>0</v>
      </c>
      <c r="W1961">
        <v>20.190000000000001</v>
      </c>
      <c r="X1961">
        <v>10064</v>
      </c>
      <c r="Y1961">
        <v>10380.9</v>
      </c>
    </row>
    <row r="1962" spans="14:25" x14ac:dyDescent="0.3">
      <c r="N1962" t="s">
        <v>513</v>
      </c>
      <c r="O1962">
        <v>2</v>
      </c>
      <c r="P1962">
        <v>25</v>
      </c>
      <c r="Q1962">
        <v>0.1</v>
      </c>
      <c r="R1962" t="s">
        <v>0</v>
      </c>
      <c r="S1962">
        <v>790</v>
      </c>
      <c r="T1962">
        <v>0</v>
      </c>
      <c r="U1962">
        <v>1256.75</v>
      </c>
      <c r="V1962" s="52">
        <v>0.218</v>
      </c>
      <c r="W1962">
        <v>41.83</v>
      </c>
      <c r="X1962">
        <v>10098</v>
      </c>
      <c r="Y1962">
        <v>10750.27</v>
      </c>
    </row>
    <row r="1963" spans="14:25" x14ac:dyDescent="0.3">
      <c r="N1963" t="s">
        <v>513</v>
      </c>
      <c r="O1963">
        <v>2</v>
      </c>
      <c r="P1963">
        <v>25</v>
      </c>
      <c r="Q1963">
        <v>0.15</v>
      </c>
      <c r="R1963" t="s">
        <v>0</v>
      </c>
      <c r="S1963">
        <v>801</v>
      </c>
      <c r="T1963">
        <v>0</v>
      </c>
      <c r="U1963">
        <v>213.28</v>
      </c>
      <c r="V1963" s="52">
        <v>0.80600000000000005</v>
      </c>
      <c r="W1963">
        <v>66.94</v>
      </c>
      <c r="X1963">
        <v>10823</v>
      </c>
      <c r="Y1963">
        <v>11848.49</v>
      </c>
    </row>
    <row r="1964" spans="14:25" x14ac:dyDescent="0.3">
      <c r="N1964" t="s">
        <v>513</v>
      </c>
      <c r="O1964">
        <v>2</v>
      </c>
      <c r="P1964">
        <v>25</v>
      </c>
      <c r="Q1964">
        <v>0.2</v>
      </c>
      <c r="R1964" t="s">
        <v>1</v>
      </c>
      <c r="S1964">
        <v>915</v>
      </c>
      <c r="T1964">
        <v>7.78</v>
      </c>
      <c r="U1964">
        <v>3600.07</v>
      </c>
      <c r="V1964" s="52">
        <v>1</v>
      </c>
    </row>
    <row r="1965" spans="14:25" x14ac:dyDescent="0.3">
      <c r="N1965" t="s">
        <v>513</v>
      </c>
      <c r="O1965">
        <v>2</v>
      </c>
      <c r="P1965">
        <v>50</v>
      </c>
      <c r="Q1965">
        <v>0.05</v>
      </c>
      <c r="R1965" t="s">
        <v>0</v>
      </c>
      <c r="S1965">
        <v>790</v>
      </c>
      <c r="T1965">
        <v>0</v>
      </c>
      <c r="U1965">
        <v>1099.6500000000001</v>
      </c>
      <c r="V1965" s="52">
        <v>0</v>
      </c>
      <c r="W1965">
        <v>20.190000000000001</v>
      </c>
      <c r="X1965">
        <v>10064</v>
      </c>
      <c r="Y1965">
        <v>10380.9</v>
      </c>
    </row>
    <row r="1966" spans="14:25" x14ac:dyDescent="0.3">
      <c r="N1966" t="s">
        <v>513</v>
      </c>
      <c r="O1966">
        <v>2</v>
      </c>
      <c r="P1966">
        <v>50</v>
      </c>
      <c r="Q1966">
        <v>0.1</v>
      </c>
      <c r="R1966" t="s">
        <v>0</v>
      </c>
      <c r="S1966">
        <v>825</v>
      </c>
      <c r="T1966">
        <v>0</v>
      </c>
      <c r="U1966">
        <v>1207.5899999999999</v>
      </c>
      <c r="V1966" s="52">
        <v>1E-3</v>
      </c>
      <c r="W1966">
        <v>45.63</v>
      </c>
      <c r="X1966">
        <v>10563</v>
      </c>
      <c r="Y1966">
        <v>11228.5</v>
      </c>
    </row>
    <row r="1967" spans="14:25" x14ac:dyDescent="0.3">
      <c r="N1967" t="s">
        <v>513</v>
      </c>
      <c r="O1967">
        <v>2</v>
      </c>
      <c r="P1967">
        <v>50</v>
      </c>
      <c r="Q1967">
        <v>0.15</v>
      </c>
      <c r="R1967" t="s">
        <v>2</v>
      </c>
      <c r="S1967" t="s">
        <v>3</v>
      </c>
      <c r="T1967" t="s">
        <v>3</v>
      </c>
      <c r="U1967">
        <v>3600.31</v>
      </c>
    </row>
    <row r="1968" spans="14:25" x14ac:dyDescent="0.3">
      <c r="N1968" t="s">
        <v>513</v>
      </c>
      <c r="O1968">
        <v>2</v>
      </c>
      <c r="P1968">
        <v>50</v>
      </c>
      <c r="Q1968">
        <v>0.2</v>
      </c>
      <c r="R1968" t="s">
        <v>4</v>
      </c>
      <c r="S1968" t="s">
        <v>3</v>
      </c>
      <c r="T1968" t="s">
        <v>3</v>
      </c>
      <c r="U1968">
        <v>0.47</v>
      </c>
    </row>
    <row r="1969" spans="14:25" x14ac:dyDescent="0.3">
      <c r="N1969" t="s">
        <v>513</v>
      </c>
      <c r="O1969">
        <v>3</v>
      </c>
      <c r="P1969">
        <v>0</v>
      </c>
      <c r="Q1969">
        <v>0.05</v>
      </c>
      <c r="R1969" t="s">
        <v>4</v>
      </c>
      <c r="S1969" t="s">
        <v>3</v>
      </c>
      <c r="T1969" t="s">
        <v>3</v>
      </c>
      <c r="U1969">
        <v>0.27</v>
      </c>
      <c r="W1969">
        <v>22.81</v>
      </c>
      <c r="X1969">
        <v>10563</v>
      </c>
      <c r="Y1969">
        <v>10895.75</v>
      </c>
    </row>
    <row r="1970" spans="14:25" x14ac:dyDescent="0.3">
      <c r="N1970" t="s">
        <v>513</v>
      </c>
      <c r="O1970">
        <v>3</v>
      </c>
      <c r="P1970">
        <v>0</v>
      </c>
      <c r="Q1970">
        <v>0.1</v>
      </c>
      <c r="R1970" t="s">
        <v>4</v>
      </c>
      <c r="S1970" t="s">
        <v>3</v>
      </c>
      <c r="T1970" t="s">
        <v>3</v>
      </c>
      <c r="U1970">
        <v>0.34</v>
      </c>
    </row>
    <row r="1971" spans="14:25" x14ac:dyDescent="0.3">
      <c r="N1971" t="s">
        <v>513</v>
      </c>
      <c r="O1971">
        <v>3</v>
      </c>
      <c r="P1971">
        <v>0</v>
      </c>
      <c r="Q1971">
        <v>0.15</v>
      </c>
      <c r="R1971" t="s">
        <v>4</v>
      </c>
      <c r="S1971" t="s">
        <v>3</v>
      </c>
      <c r="T1971" t="s">
        <v>3</v>
      </c>
      <c r="U1971">
        <v>0.23</v>
      </c>
    </row>
    <row r="1972" spans="14:25" x14ac:dyDescent="0.3">
      <c r="N1972" t="s">
        <v>513</v>
      </c>
      <c r="O1972">
        <v>3</v>
      </c>
      <c r="P1972">
        <v>0</v>
      </c>
      <c r="Q1972">
        <v>0.2</v>
      </c>
      <c r="R1972" t="s">
        <v>4</v>
      </c>
      <c r="S1972" t="s">
        <v>3</v>
      </c>
      <c r="T1972" t="s">
        <v>3</v>
      </c>
      <c r="U1972">
        <v>0.3</v>
      </c>
    </row>
    <row r="1973" spans="14:25" x14ac:dyDescent="0.3">
      <c r="N1973" t="s">
        <v>513</v>
      </c>
      <c r="O1973">
        <v>3</v>
      </c>
      <c r="P1973">
        <v>10</v>
      </c>
      <c r="Q1973">
        <v>0.05</v>
      </c>
      <c r="R1973" t="s">
        <v>4</v>
      </c>
      <c r="S1973" t="s">
        <v>3</v>
      </c>
      <c r="T1973" t="s">
        <v>3</v>
      </c>
      <c r="U1973">
        <v>0.33</v>
      </c>
      <c r="W1973">
        <v>22.81</v>
      </c>
      <c r="X1973">
        <v>10563</v>
      </c>
      <c r="Y1973">
        <v>10895.75</v>
      </c>
    </row>
    <row r="1974" spans="14:25" x14ac:dyDescent="0.3">
      <c r="N1974" t="s">
        <v>513</v>
      </c>
      <c r="O1974">
        <v>3</v>
      </c>
      <c r="P1974">
        <v>10</v>
      </c>
      <c r="Q1974">
        <v>0.1</v>
      </c>
      <c r="R1974" t="s">
        <v>4</v>
      </c>
      <c r="S1974" t="s">
        <v>3</v>
      </c>
      <c r="T1974" t="s">
        <v>3</v>
      </c>
      <c r="U1974">
        <v>0.26</v>
      </c>
    </row>
    <row r="1975" spans="14:25" x14ac:dyDescent="0.3">
      <c r="N1975" t="s">
        <v>513</v>
      </c>
      <c r="O1975">
        <v>3</v>
      </c>
      <c r="P1975">
        <v>10</v>
      </c>
      <c r="Q1975">
        <v>0.15</v>
      </c>
      <c r="R1975" t="s">
        <v>4</v>
      </c>
      <c r="S1975" t="s">
        <v>3</v>
      </c>
      <c r="T1975" t="s">
        <v>3</v>
      </c>
      <c r="U1975">
        <v>0.24</v>
      </c>
    </row>
    <row r="1976" spans="14:25" x14ac:dyDescent="0.3">
      <c r="N1976" t="s">
        <v>513</v>
      </c>
      <c r="O1976">
        <v>3</v>
      </c>
      <c r="P1976">
        <v>10</v>
      </c>
      <c r="Q1976">
        <v>0.2</v>
      </c>
      <c r="R1976" t="s">
        <v>4</v>
      </c>
      <c r="S1976" t="s">
        <v>3</v>
      </c>
      <c r="T1976" t="s">
        <v>3</v>
      </c>
      <c r="U1976">
        <v>0.28999999999999998</v>
      </c>
    </row>
    <row r="1977" spans="14:25" x14ac:dyDescent="0.3">
      <c r="N1977" t="s">
        <v>513</v>
      </c>
      <c r="O1977">
        <v>3</v>
      </c>
      <c r="P1977">
        <v>25</v>
      </c>
      <c r="Q1977">
        <v>0.05</v>
      </c>
      <c r="R1977" t="s">
        <v>4</v>
      </c>
      <c r="S1977" t="s">
        <v>3</v>
      </c>
      <c r="T1977" t="s">
        <v>3</v>
      </c>
      <c r="U1977">
        <v>0.27</v>
      </c>
      <c r="W1977">
        <v>22.81</v>
      </c>
      <c r="X1977">
        <v>10563</v>
      </c>
      <c r="Y1977">
        <v>10895.75</v>
      </c>
    </row>
    <row r="1978" spans="14:25" x14ac:dyDescent="0.3">
      <c r="N1978" t="s">
        <v>513</v>
      </c>
      <c r="O1978">
        <v>3</v>
      </c>
      <c r="P1978">
        <v>25</v>
      </c>
      <c r="Q1978">
        <v>0.1</v>
      </c>
      <c r="R1978" t="s">
        <v>4</v>
      </c>
      <c r="S1978" t="s">
        <v>3</v>
      </c>
      <c r="T1978" t="s">
        <v>3</v>
      </c>
      <c r="U1978">
        <v>0.24</v>
      </c>
    </row>
    <row r="1979" spans="14:25" x14ac:dyDescent="0.3">
      <c r="N1979" t="s">
        <v>513</v>
      </c>
      <c r="O1979">
        <v>3</v>
      </c>
      <c r="P1979">
        <v>25</v>
      </c>
      <c r="Q1979">
        <v>0.15</v>
      </c>
      <c r="R1979" t="s">
        <v>4</v>
      </c>
      <c r="S1979" t="s">
        <v>3</v>
      </c>
      <c r="T1979" t="s">
        <v>3</v>
      </c>
      <c r="U1979">
        <v>0.3</v>
      </c>
    </row>
    <row r="1980" spans="14:25" x14ac:dyDescent="0.3">
      <c r="N1980" t="s">
        <v>513</v>
      </c>
      <c r="O1980">
        <v>3</v>
      </c>
      <c r="P1980">
        <v>25</v>
      </c>
      <c r="Q1980">
        <v>0.2</v>
      </c>
      <c r="R1980" t="s">
        <v>4</v>
      </c>
      <c r="S1980" t="s">
        <v>3</v>
      </c>
      <c r="T1980" t="s">
        <v>3</v>
      </c>
      <c r="U1980">
        <v>0.23</v>
      </c>
    </row>
    <row r="1981" spans="14:25" x14ac:dyDescent="0.3">
      <c r="N1981" t="s">
        <v>513</v>
      </c>
      <c r="O1981">
        <v>3</v>
      </c>
      <c r="P1981">
        <v>50</v>
      </c>
      <c r="Q1981">
        <v>0.05</v>
      </c>
      <c r="R1981" t="s">
        <v>4</v>
      </c>
      <c r="S1981" t="s">
        <v>3</v>
      </c>
      <c r="T1981" t="s">
        <v>3</v>
      </c>
      <c r="U1981">
        <v>0.32</v>
      </c>
      <c r="W1981">
        <v>22.81</v>
      </c>
      <c r="X1981">
        <v>10563</v>
      </c>
      <c r="Y1981">
        <v>10895.75</v>
      </c>
    </row>
    <row r="1982" spans="14:25" x14ac:dyDescent="0.3">
      <c r="N1982" t="s">
        <v>513</v>
      </c>
      <c r="O1982">
        <v>3</v>
      </c>
      <c r="P1982">
        <v>50</v>
      </c>
      <c r="Q1982">
        <v>0.1</v>
      </c>
      <c r="R1982" t="s">
        <v>4</v>
      </c>
      <c r="S1982" t="s">
        <v>3</v>
      </c>
      <c r="T1982" t="s">
        <v>3</v>
      </c>
      <c r="U1982">
        <v>0.31</v>
      </c>
    </row>
    <row r="1983" spans="14:25" x14ac:dyDescent="0.3">
      <c r="N1983" t="s">
        <v>513</v>
      </c>
      <c r="O1983">
        <v>3</v>
      </c>
      <c r="P1983">
        <v>50</v>
      </c>
      <c r="Q1983">
        <v>0.15</v>
      </c>
      <c r="R1983" t="s">
        <v>4</v>
      </c>
      <c r="S1983" t="s">
        <v>3</v>
      </c>
      <c r="T1983" t="s">
        <v>3</v>
      </c>
      <c r="U1983">
        <v>0.3</v>
      </c>
    </row>
    <row r="1984" spans="14:25" x14ac:dyDescent="0.3">
      <c r="N1984" t="s">
        <v>513</v>
      </c>
      <c r="O1984">
        <v>3</v>
      </c>
      <c r="P1984">
        <v>50</v>
      </c>
      <c r="Q1984">
        <v>0.2</v>
      </c>
      <c r="R1984" t="s">
        <v>4</v>
      </c>
      <c r="S1984" t="s">
        <v>3</v>
      </c>
      <c r="T1984" t="s">
        <v>3</v>
      </c>
      <c r="U1984">
        <v>0.28000000000000003</v>
      </c>
    </row>
    <row r="1985" spans="14:25" x14ac:dyDescent="0.3">
      <c r="N1985" t="s">
        <v>527</v>
      </c>
      <c r="O1985">
        <v>0</v>
      </c>
      <c r="P1985">
        <v>0</v>
      </c>
      <c r="Q1985">
        <v>0.05</v>
      </c>
      <c r="R1985" t="s">
        <v>0</v>
      </c>
      <c r="S1985">
        <v>954</v>
      </c>
      <c r="T1985">
        <v>0</v>
      </c>
      <c r="U1985">
        <v>730.8</v>
      </c>
      <c r="V1985" s="52">
        <v>0.97299999999999998</v>
      </c>
      <c r="W1985">
        <v>-10000</v>
      </c>
      <c r="X1985">
        <v>11542</v>
      </c>
      <c r="Y1985">
        <v>-10000</v>
      </c>
    </row>
    <row r="1986" spans="14:25" x14ac:dyDescent="0.3">
      <c r="N1986" t="s">
        <v>527</v>
      </c>
      <c r="O1986">
        <v>0</v>
      </c>
      <c r="P1986">
        <v>0</v>
      </c>
      <c r="Q1986">
        <v>0.1</v>
      </c>
      <c r="R1986" t="s">
        <v>0</v>
      </c>
      <c r="S1986">
        <v>954</v>
      </c>
      <c r="T1986">
        <v>0</v>
      </c>
      <c r="U1986">
        <v>725.65</v>
      </c>
      <c r="V1986" s="52">
        <v>1</v>
      </c>
      <c r="W1986">
        <v>-10000</v>
      </c>
      <c r="X1986">
        <v>11542</v>
      </c>
      <c r="Y1986">
        <v>-10000</v>
      </c>
    </row>
    <row r="1987" spans="14:25" x14ac:dyDescent="0.3">
      <c r="N1987" t="s">
        <v>527</v>
      </c>
      <c r="O1987">
        <v>0</v>
      </c>
      <c r="P1987">
        <v>0</v>
      </c>
      <c r="Q1987">
        <v>0.15</v>
      </c>
      <c r="R1987" t="s">
        <v>0</v>
      </c>
      <c r="S1987">
        <v>954</v>
      </c>
      <c r="T1987">
        <v>0</v>
      </c>
      <c r="U1987">
        <v>746.35</v>
      </c>
      <c r="V1987" s="52">
        <v>1</v>
      </c>
      <c r="W1987">
        <v>-10000</v>
      </c>
      <c r="X1987">
        <v>11542</v>
      </c>
      <c r="Y1987">
        <v>-10000</v>
      </c>
    </row>
    <row r="1988" spans="14:25" x14ac:dyDescent="0.3">
      <c r="N1988" t="s">
        <v>527</v>
      </c>
      <c r="O1988">
        <v>0</v>
      </c>
      <c r="P1988">
        <v>0</v>
      </c>
      <c r="Q1988">
        <v>0.2</v>
      </c>
      <c r="R1988" t="s">
        <v>0</v>
      </c>
      <c r="S1988">
        <v>954</v>
      </c>
      <c r="T1988">
        <v>0</v>
      </c>
      <c r="U1988">
        <v>748.81</v>
      </c>
      <c r="V1988" s="52">
        <v>1</v>
      </c>
      <c r="W1988">
        <v>-10000</v>
      </c>
      <c r="X1988">
        <v>11542</v>
      </c>
      <c r="Y1988">
        <v>-10000</v>
      </c>
    </row>
    <row r="1989" spans="14:25" x14ac:dyDescent="0.3">
      <c r="N1989" t="s">
        <v>527</v>
      </c>
      <c r="O1989">
        <v>1</v>
      </c>
      <c r="P1989">
        <v>5</v>
      </c>
      <c r="Q1989">
        <v>0.05</v>
      </c>
      <c r="R1989" t="s">
        <v>0</v>
      </c>
      <c r="S1989">
        <v>954</v>
      </c>
      <c r="T1989">
        <v>0</v>
      </c>
      <c r="U1989">
        <v>1069.22</v>
      </c>
      <c r="V1989" s="52">
        <v>0.97299999999999998</v>
      </c>
      <c r="W1989">
        <v>-10000</v>
      </c>
      <c r="X1989">
        <v>11640</v>
      </c>
      <c r="Y1989">
        <v>-10000</v>
      </c>
    </row>
    <row r="1990" spans="14:25" x14ac:dyDescent="0.3">
      <c r="N1990" t="s">
        <v>527</v>
      </c>
      <c r="O1990">
        <v>1</v>
      </c>
      <c r="P1990">
        <v>5</v>
      </c>
      <c r="Q1990">
        <v>0.1</v>
      </c>
      <c r="R1990" t="s">
        <v>0</v>
      </c>
      <c r="S1990">
        <v>954</v>
      </c>
      <c r="T1990">
        <v>0</v>
      </c>
      <c r="U1990">
        <v>869.37</v>
      </c>
      <c r="V1990" s="52">
        <v>1</v>
      </c>
      <c r="W1990">
        <v>-10000</v>
      </c>
      <c r="X1990">
        <v>11673</v>
      </c>
      <c r="Y1990">
        <v>-10000</v>
      </c>
    </row>
    <row r="1991" spans="14:25" x14ac:dyDescent="0.3">
      <c r="N1991" t="s">
        <v>527</v>
      </c>
      <c r="O1991">
        <v>1</v>
      </c>
      <c r="P1991">
        <v>5</v>
      </c>
      <c r="Q1991">
        <v>0.15</v>
      </c>
      <c r="R1991" t="s">
        <v>0</v>
      </c>
      <c r="S1991">
        <v>956</v>
      </c>
      <c r="T1991">
        <v>0</v>
      </c>
      <c r="U1991">
        <v>503.92</v>
      </c>
      <c r="V1991" s="52">
        <v>1</v>
      </c>
      <c r="W1991">
        <v>-10000</v>
      </c>
      <c r="X1991">
        <v>11759</v>
      </c>
      <c r="Y1991">
        <v>-10000</v>
      </c>
    </row>
    <row r="1992" spans="14:25" x14ac:dyDescent="0.3">
      <c r="N1992" t="s">
        <v>527</v>
      </c>
      <c r="O1992">
        <v>1</v>
      </c>
      <c r="P1992">
        <v>5</v>
      </c>
      <c r="Q1992">
        <v>0.2</v>
      </c>
      <c r="R1992" t="s">
        <v>0</v>
      </c>
      <c r="S1992">
        <v>960</v>
      </c>
      <c r="T1992">
        <v>0</v>
      </c>
      <c r="U1992">
        <v>665.41</v>
      </c>
      <c r="V1992" s="52">
        <v>1</v>
      </c>
      <c r="W1992">
        <v>-10000</v>
      </c>
      <c r="X1992">
        <v>11759</v>
      </c>
      <c r="Y1992">
        <v>-10000</v>
      </c>
    </row>
    <row r="1993" spans="14:25" x14ac:dyDescent="0.3">
      <c r="N1993" t="s">
        <v>527</v>
      </c>
      <c r="O1993">
        <v>1</v>
      </c>
      <c r="P1993">
        <v>10</v>
      </c>
      <c r="Q1993">
        <v>0.05</v>
      </c>
      <c r="R1993" t="s">
        <v>0</v>
      </c>
      <c r="S1993">
        <v>954</v>
      </c>
      <c r="T1993">
        <v>0</v>
      </c>
      <c r="U1993">
        <v>1074.22</v>
      </c>
      <c r="V1993" s="52">
        <v>0.97299999999999998</v>
      </c>
      <c r="W1993">
        <v>-10000</v>
      </c>
      <c r="X1993">
        <v>11640</v>
      </c>
      <c r="Y1993">
        <v>-10000</v>
      </c>
    </row>
    <row r="1994" spans="14:25" x14ac:dyDescent="0.3">
      <c r="N1994" t="s">
        <v>527</v>
      </c>
      <c r="O1994">
        <v>1</v>
      </c>
      <c r="P1994">
        <v>10</v>
      </c>
      <c r="Q1994">
        <v>0.1</v>
      </c>
      <c r="R1994" t="s">
        <v>0</v>
      </c>
      <c r="S1994">
        <v>954</v>
      </c>
      <c r="T1994">
        <v>0</v>
      </c>
      <c r="U1994">
        <v>877.62</v>
      </c>
      <c r="V1994" s="52">
        <v>1</v>
      </c>
      <c r="W1994">
        <v>-10000</v>
      </c>
      <c r="X1994">
        <v>11673</v>
      </c>
      <c r="Y1994">
        <v>-10000</v>
      </c>
    </row>
    <row r="1995" spans="14:25" x14ac:dyDescent="0.3">
      <c r="N1995" t="s">
        <v>527</v>
      </c>
      <c r="O1995">
        <v>1</v>
      </c>
      <c r="P1995">
        <v>10</v>
      </c>
      <c r="Q1995">
        <v>0.15</v>
      </c>
      <c r="R1995" t="s">
        <v>0</v>
      </c>
      <c r="S1995">
        <v>956</v>
      </c>
      <c r="T1995">
        <v>0</v>
      </c>
      <c r="U1995">
        <v>505.55</v>
      </c>
      <c r="V1995" s="52">
        <v>1</v>
      </c>
      <c r="W1995">
        <v>-10000</v>
      </c>
      <c r="X1995">
        <v>11759</v>
      </c>
      <c r="Y1995">
        <v>-10000</v>
      </c>
    </row>
    <row r="1996" spans="14:25" x14ac:dyDescent="0.3">
      <c r="N1996" t="s">
        <v>527</v>
      </c>
      <c r="O1996">
        <v>1</v>
      </c>
      <c r="P1996">
        <v>10</v>
      </c>
      <c r="Q1996">
        <v>0.2</v>
      </c>
      <c r="R1996" t="s">
        <v>0</v>
      </c>
      <c r="S1996">
        <v>960</v>
      </c>
      <c r="T1996">
        <v>0</v>
      </c>
      <c r="U1996">
        <v>661.26</v>
      </c>
      <c r="V1996" s="52">
        <v>1</v>
      </c>
      <c r="W1996">
        <v>-10000</v>
      </c>
      <c r="X1996">
        <v>11759</v>
      </c>
      <c r="Y1996">
        <v>-10000</v>
      </c>
    </row>
    <row r="1997" spans="14:25" x14ac:dyDescent="0.3">
      <c r="N1997" t="s">
        <v>527</v>
      </c>
      <c r="O1997">
        <v>1</v>
      </c>
      <c r="P1997">
        <v>25</v>
      </c>
      <c r="Q1997">
        <v>0.05</v>
      </c>
      <c r="R1997" t="s">
        <v>0</v>
      </c>
      <c r="S1997">
        <v>956</v>
      </c>
      <c r="T1997">
        <v>0</v>
      </c>
      <c r="U1997">
        <v>1070.72</v>
      </c>
      <c r="V1997" s="52">
        <v>0.46400000000000002</v>
      </c>
      <c r="W1997">
        <v>22.35</v>
      </c>
      <c r="X1997">
        <v>11759</v>
      </c>
      <c r="Y1997">
        <v>12120.28</v>
      </c>
    </row>
    <row r="1998" spans="14:25" x14ac:dyDescent="0.3">
      <c r="N1998" t="s">
        <v>527</v>
      </c>
      <c r="O1998">
        <v>1</v>
      </c>
      <c r="P1998">
        <v>25</v>
      </c>
      <c r="Q1998">
        <v>0.1</v>
      </c>
      <c r="R1998" t="s">
        <v>0</v>
      </c>
      <c r="S1998">
        <v>960</v>
      </c>
      <c r="T1998">
        <v>0</v>
      </c>
      <c r="U1998">
        <v>634.16</v>
      </c>
      <c r="V1998" s="52">
        <v>0.47599999999999998</v>
      </c>
      <c r="W1998">
        <v>47.31</v>
      </c>
      <c r="X1998">
        <v>11948</v>
      </c>
      <c r="Y1998">
        <v>12694.3</v>
      </c>
    </row>
    <row r="1999" spans="14:25" x14ac:dyDescent="0.3">
      <c r="N1999" t="s">
        <v>527</v>
      </c>
      <c r="O1999">
        <v>1</v>
      </c>
      <c r="P1999">
        <v>25</v>
      </c>
      <c r="Q1999">
        <v>0.15</v>
      </c>
      <c r="R1999" t="s">
        <v>0</v>
      </c>
      <c r="S1999">
        <v>965</v>
      </c>
      <c r="T1999">
        <v>0</v>
      </c>
      <c r="U1999">
        <v>831.75</v>
      </c>
      <c r="V1999" s="52">
        <v>0.72399999999999998</v>
      </c>
      <c r="W1999">
        <v>83.23</v>
      </c>
      <c r="X1999">
        <v>11809</v>
      </c>
      <c r="Y1999">
        <v>12918.88</v>
      </c>
    </row>
    <row r="2000" spans="14:25" x14ac:dyDescent="0.3">
      <c r="N2000" t="s">
        <v>527</v>
      </c>
      <c r="O2000">
        <v>1</v>
      </c>
      <c r="P2000">
        <v>25</v>
      </c>
      <c r="Q2000">
        <v>0.2</v>
      </c>
      <c r="R2000" t="s">
        <v>0</v>
      </c>
      <c r="S2000">
        <v>980</v>
      </c>
      <c r="T2000">
        <v>0</v>
      </c>
      <c r="U2000">
        <v>977.57</v>
      </c>
      <c r="V2000" s="52">
        <v>0.99399999999999999</v>
      </c>
      <c r="W2000">
        <v>79.790000000000006</v>
      </c>
      <c r="X2000">
        <v>12402</v>
      </c>
      <c r="Y2000">
        <v>13780.5</v>
      </c>
    </row>
    <row r="2001" spans="14:25" x14ac:dyDescent="0.3">
      <c r="N2001" t="s">
        <v>527</v>
      </c>
      <c r="O2001">
        <v>1</v>
      </c>
      <c r="P2001">
        <v>50</v>
      </c>
      <c r="Q2001">
        <v>0.05</v>
      </c>
      <c r="R2001" t="s">
        <v>0</v>
      </c>
      <c r="S2001">
        <v>960</v>
      </c>
      <c r="T2001">
        <v>0</v>
      </c>
      <c r="U2001">
        <v>732.86</v>
      </c>
      <c r="V2001" s="52">
        <v>0</v>
      </c>
      <c r="W2001">
        <v>22.95</v>
      </c>
      <c r="X2001">
        <v>11759</v>
      </c>
      <c r="Y2001">
        <v>12127.48</v>
      </c>
    </row>
    <row r="2002" spans="14:25" x14ac:dyDescent="0.3">
      <c r="N2002" t="s">
        <v>527</v>
      </c>
      <c r="O2002">
        <v>1</v>
      </c>
      <c r="P2002">
        <v>50</v>
      </c>
      <c r="Q2002">
        <v>0.1</v>
      </c>
      <c r="R2002" t="s">
        <v>0</v>
      </c>
      <c r="S2002">
        <v>965</v>
      </c>
      <c r="T2002">
        <v>0</v>
      </c>
      <c r="U2002">
        <v>643.09</v>
      </c>
      <c r="V2002" s="52">
        <v>0</v>
      </c>
      <c r="W2002">
        <v>47.95</v>
      </c>
      <c r="X2002">
        <v>12073</v>
      </c>
      <c r="Y2002">
        <v>12823.81</v>
      </c>
    </row>
    <row r="2003" spans="14:25" x14ac:dyDescent="0.3">
      <c r="N2003" t="s">
        <v>527</v>
      </c>
      <c r="O2003">
        <v>1</v>
      </c>
      <c r="P2003">
        <v>50</v>
      </c>
      <c r="Q2003">
        <v>0.15</v>
      </c>
      <c r="R2003" t="s">
        <v>0</v>
      </c>
      <c r="S2003">
        <v>998</v>
      </c>
      <c r="T2003">
        <v>0</v>
      </c>
      <c r="U2003">
        <v>1355.64</v>
      </c>
      <c r="V2003" s="52">
        <v>2.9000000000000001E-2</v>
      </c>
      <c r="W2003">
        <v>74.61</v>
      </c>
      <c r="X2003">
        <v>12632</v>
      </c>
      <c r="Y2003">
        <v>13815.5</v>
      </c>
    </row>
    <row r="2004" spans="14:25" x14ac:dyDescent="0.3">
      <c r="N2004" t="s">
        <v>527</v>
      </c>
      <c r="O2004">
        <v>1</v>
      </c>
      <c r="P2004">
        <v>50</v>
      </c>
      <c r="Q2004">
        <v>0.2</v>
      </c>
      <c r="R2004" t="s">
        <v>2</v>
      </c>
      <c r="S2004" t="s">
        <v>3</v>
      </c>
      <c r="T2004" t="s">
        <v>3</v>
      </c>
      <c r="U2004">
        <v>3600.34</v>
      </c>
    </row>
    <row r="2005" spans="14:25" x14ac:dyDescent="0.3">
      <c r="N2005" t="s">
        <v>527</v>
      </c>
      <c r="O2005">
        <v>2</v>
      </c>
      <c r="P2005">
        <v>5</v>
      </c>
      <c r="Q2005">
        <v>0.05</v>
      </c>
      <c r="R2005" t="s">
        <v>0</v>
      </c>
      <c r="S2005">
        <v>954</v>
      </c>
      <c r="T2005">
        <v>0</v>
      </c>
      <c r="U2005">
        <v>589.09</v>
      </c>
      <c r="V2005" s="52">
        <v>0.97299999999999998</v>
      </c>
      <c r="W2005">
        <v>-10000</v>
      </c>
      <c r="X2005">
        <v>11542</v>
      </c>
      <c r="Y2005">
        <v>-10000</v>
      </c>
    </row>
    <row r="2006" spans="14:25" x14ac:dyDescent="0.3">
      <c r="N2006" t="s">
        <v>527</v>
      </c>
      <c r="O2006">
        <v>2</v>
      </c>
      <c r="P2006">
        <v>5</v>
      </c>
      <c r="Q2006">
        <v>0.1</v>
      </c>
      <c r="R2006" t="s">
        <v>0</v>
      </c>
      <c r="S2006">
        <v>954</v>
      </c>
      <c r="T2006">
        <v>0</v>
      </c>
      <c r="U2006">
        <v>719.49</v>
      </c>
      <c r="V2006" s="52">
        <v>1</v>
      </c>
      <c r="W2006">
        <v>-10000</v>
      </c>
      <c r="X2006">
        <v>11653</v>
      </c>
      <c r="Y2006">
        <v>-10000</v>
      </c>
    </row>
    <row r="2007" spans="14:25" x14ac:dyDescent="0.3">
      <c r="N2007" t="s">
        <v>527</v>
      </c>
      <c r="O2007">
        <v>2</v>
      </c>
      <c r="P2007">
        <v>5</v>
      </c>
      <c r="Q2007">
        <v>0.15</v>
      </c>
      <c r="R2007" t="s">
        <v>0</v>
      </c>
      <c r="S2007">
        <v>960</v>
      </c>
      <c r="T2007">
        <v>0</v>
      </c>
      <c r="U2007">
        <v>750.07</v>
      </c>
      <c r="V2007" s="52">
        <v>0.99</v>
      </c>
      <c r="W2007">
        <v>-10000</v>
      </c>
      <c r="X2007">
        <v>11751</v>
      </c>
      <c r="Y2007">
        <v>-10000</v>
      </c>
    </row>
    <row r="2008" spans="14:25" x14ac:dyDescent="0.3">
      <c r="N2008" t="s">
        <v>527</v>
      </c>
      <c r="O2008">
        <v>2</v>
      </c>
      <c r="P2008">
        <v>5</v>
      </c>
      <c r="Q2008">
        <v>0.2</v>
      </c>
      <c r="R2008" t="s">
        <v>0</v>
      </c>
      <c r="S2008">
        <v>960</v>
      </c>
      <c r="T2008">
        <v>0</v>
      </c>
      <c r="U2008">
        <v>461.67</v>
      </c>
      <c r="V2008" s="52">
        <v>1</v>
      </c>
      <c r="W2008">
        <v>-10000</v>
      </c>
      <c r="X2008">
        <v>12013</v>
      </c>
      <c r="Y2008">
        <v>-10000</v>
      </c>
    </row>
    <row r="2009" spans="14:25" x14ac:dyDescent="0.3">
      <c r="N2009" t="s">
        <v>527</v>
      </c>
      <c r="O2009">
        <v>2</v>
      </c>
      <c r="P2009">
        <v>10</v>
      </c>
      <c r="Q2009">
        <v>0.05</v>
      </c>
      <c r="R2009" t="s">
        <v>0</v>
      </c>
      <c r="S2009">
        <v>954</v>
      </c>
      <c r="T2009">
        <v>0</v>
      </c>
      <c r="U2009">
        <v>792.19</v>
      </c>
      <c r="V2009" s="52">
        <v>0.97299999999999998</v>
      </c>
      <c r="W2009">
        <v>20.11</v>
      </c>
      <c r="X2009">
        <v>11771</v>
      </c>
      <c r="Y2009">
        <v>12112.28</v>
      </c>
    </row>
    <row r="2010" spans="14:25" x14ac:dyDescent="0.3">
      <c r="N2010" t="s">
        <v>527</v>
      </c>
      <c r="O2010">
        <v>2</v>
      </c>
      <c r="P2010">
        <v>10</v>
      </c>
      <c r="Q2010">
        <v>0.1</v>
      </c>
      <c r="R2010" t="s">
        <v>0</v>
      </c>
      <c r="S2010">
        <v>960</v>
      </c>
      <c r="T2010">
        <v>0</v>
      </c>
      <c r="U2010">
        <v>534.26</v>
      </c>
      <c r="V2010" s="52">
        <v>0.47599999999999998</v>
      </c>
      <c r="W2010">
        <v>46.41</v>
      </c>
      <c r="X2010">
        <v>11782</v>
      </c>
      <c r="Y2010">
        <v>12520.31</v>
      </c>
    </row>
    <row r="2011" spans="14:25" x14ac:dyDescent="0.3">
      <c r="N2011" t="s">
        <v>527</v>
      </c>
      <c r="O2011">
        <v>2</v>
      </c>
      <c r="P2011">
        <v>10</v>
      </c>
      <c r="Q2011">
        <v>0.15</v>
      </c>
      <c r="R2011" t="s">
        <v>0</v>
      </c>
      <c r="S2011">
        <v>962</v>
      </c>
      <c r="T2011">
        <v>0</v>
      </c>
      <c r="U2011">
        <v>847.73</v>
      </c>
      <c r="V2011" s="52">
        <v>0.98399999999999999</v>
      </c>
      <c r="W2011">
        <v>0</v>
      </c>
      <c r="X2011">
        <v>11951</v>
      </c>
      <c r="Y2011">
        <v>12796.3</v>
      </c>
    </row>
    <row r="2012" spans="14:25" x14ac:dyDescent="0.3">
      <c r="N2012" t="s">
        <v>527</v>
      </c>
      <c r="O2012">
        <v>2</v>
      </c>
      <c r="P2012">
        <v>10</v>
      </c>
      <c r="Q2012">
        <v>0.2</v>
      </c>
      <c r="R2012" t="s">
        <v>0</v>
      </c>
      <c r="S2012">
        <v>975</v>
      </c>
      <c r="T2012">
        <v>0</v>
      </c>
      <c r="U2012">
        <v>780.53</v>
      </c>
      <c r="V2012" s="52">
        <v>1</v>
      </c>
      <c r="W2012">
        <v>0</v>
      </c>
      <c r="X2012">
        <v>12044</v>
      </c>
      <c r="Y2012">
        <v>13307.73</v>
      </c>
    </row>
    <row r="2013" spans="14:25" x14ac:dyDescent="0.3">
      <c r="N2013" t="s">
        <v>527</v>
      </c>
      <c r="O2013">
        <v>2</v>
      </c>
      <c r="P2013">
        <v>25</v>
      </c>
      <c r="Q2013">
        <v>0.05</v>
      </c>
      <c r="R2013" t="s">
        <v>0</v>
      </c>
      <c r="S2013">
        <v>960</v>
      </c>
      <c r="T2013">
        <v>0</v>
      </c>
      <c r="U2013">
        <v>223.21</v>
      </c>
      <c r="V2013" s="52">
        <v>0</v>
      </c>
      <c r="W2013">
        <v>24.34</v>
      </c>
      <c r="X2013">
        <v>11880</v>
      </c>
      <c r="Y2013">
        <v>12260.83</v>
      </c>
    </row>
    <row r="2014" spans="14:25" x14ac:dyDescent="0.3">
      <c r="N2014" t="s">
        <v>527</v>
      </c>
      <c r="O2014">
        <v>2</v>
      </c>
      <c r="P2014">
        <v>25</v>
      </c>
      <c r="Q2014">
        <v>0.1</v>
      </c>
      <c r="R2014" t="s">
        <v>0</v>
      </c>
      <c r="S2014">
        <v>977</v>
      </c>
      <c r="T2014">
        <v>0</v>
      </c>
      <c r="U2014">
        <v>808.33</v>
      </c>
      <c r="V2014" s="52">
        <v>2.5000000000000001E-2</v>
      </c>
      <c r="W2014">
        <v>47.44</v>
      </c>
      <c r="X2014">
        <v>12095</v>
      </c>
      <c r="Y2014">
        <v>12850.6</v>
      </c>
    </row>
    <row r="2015" spans="14:25" x14ac:dyDescent="0.3">
      <c r="N2015" t="s">
        <v>527</v>
      </c>
      <c r="O2015">
        <v>2</v>
      </c>
      <c r="P2015">
        <v>25</v>
      </c>
      <c r="Q2015">
        <v>0.15</v>
      </c>
      <c r="R2015" t="s">
        <v>0</v>
      </c>
      <c r="S2015">
        <v>1001</v>
      </c>
      <c r="T2015">
        <v>0</v>
      </c>
      <c r="U2015">
        <v>2245.1799999999998</v>
      </c>
      <c r="V2015" s="52">
        <v>7.6999999999999999E-2</v>
      </c>
    </row>
    <row r="2016" spans="14:25" x14ac:dyDescent="0.3">
      <c r="N2016" t="s">
        <v>527</v>
      </c>
      <c r="O2016">
        <v>2</v>
      </c>
      <c r="P2016">
        <v>25</v>
      </c>
      <c r="Q2016">
        <v>0.2</v>
      </c>
      <c r="R2016" t="s">
        <v>2</v>
      </c>
      <c r="S2016" t="s">
        <v>3</v>
      </c>
      <c r="T2016" t="s">
        <v>3</v>
      </c>
      <c r="U2016">
        <v>3600.24</v>
      </c>
    </row>
    <row r="2017" spans="14:25" x14ac:dyDescent="0.3">
      <c r="N2017" t="s">
        <v>527</v>
      </c>
      <c r="O2017">
        <v>2</v>
      </c>
      <c r="P2017">
        <v>50</v>
      </c>
      <c r="Q2017">
        <v>0.05</v>
      </c>
      <c r="R2017" t="s">
        <v>0</v>
      </c>
      <c r="S2017">
        <v>960</v>
      </c>
      <c r="T2017">
        <v>0</v>
      </c>
      <c r="U2017">
        <v>598.04999999999995</v>
      </c>
      <c r="V2017" s="52">
        <v>0</v>
      </c>
      <c r="W2017">
        <v>23.62</v>
      </c>
      <c r="X2017">
        <v>11850</v>
      </c>
      <c r="Y2017">
        <v>12224.63</v>
      </c>
    </row>
    <row r="2018" spans="14:25" x14ac:dyDescent="0.3">
      <c r="N2018" t="s">
        <v>527</v>
      </c>
      <c r="O2018">
        <v>2</v>
      </c>
      <c r="P2018">
        <v>50</v>
      </c>
      <c r="Q2018">
        <v>0.1</v>
      </c>
      <c r="R2018" t="s">
        <v>0</v>
      </c>
      <c r="S2018">
        <v>986</v>
      </c>
      <c r="T2018">
        <v>0</v>
      </c>
      <c r="U2018">
        <v>1143.8399999999999</v>
      </c>
      <c r="V2018" s="52">
        <v>0</v>
      </c>
      <c r="W2018">
        <v>50.21</v>
      </c>
      <c r="X2018">
        <v>12285</v>
      </c>
      <c r="Y2018">
        <v>13076.19</v>
      </c>
    </row>
    <row r="2019" spans="14:25" x14ac:dyDescent="0.3">
      <c r="N2019" t="s">
        <v>527</v>
      </c>
      <c r="O2019">
        <v>2</v>
      </c>
      <c r="P2019">
        <v>50</v>
      </c>
      <c r="Q2019">
        <v>0.15</v>
      </c>
      <c r="R2019" t="s">
        <v>2</v>
      </c>
      <c r="S2019" t="s">
        <v>3</v>
      </c>
      <c r="T2019" t="s">
        <v>3</v>
      </c>
      <c r="U2019">
        <v>3600.32</v>
      </c>
    </row>
    <row r="2020" spans="14:25" x14ac:dyDescent="0.3">
      <c r="N2020" t="s">
        <v>527</v>
      </c>
      <c r="O2020">
        <v>2</v>
      </c>
      <c r="P2020">
        <v>50</v>
      </c>
      <c r="Q2020">
        <v>0.2</v>
      </c>
      <c r="R2020" t="s">
        <v>2</v>
      </c>
      <c r="S2020" t="s">
        <v>3</v>
      </c>
      <c r="T2020" t="s">
        <v>3</v>
      </c>
      <c r="U2020">
        <v>3600.1</v>
      </c>
    </row>
    <row r="2021" spans="14:25" x14ac:dyDescent="0.3">
      <c r="N2021" t="s">
        <v>527</v>
      </c>
      <c r="O2021">
        <v>3</v>
      </c>
      <c r="P2021">
        <v>0</v>
      </c>
      <c r="Q2021">
        <v>0.05</v>
      </c>
      <c r="R2021" t="s">
        <v>0</v>
      </c>
      <c r="S2021">
        <v>986</v>
      </c>
      <c r="T2021">
        <v>0</v>
      </c>
      <c r="U2021">
        <v>754.54</v>
      </c>
      <c r="V2021" s="52">
        <v>0</v>
      </c>
      <c r="W2021">
        <v>23.72</v>
      </c>
      <c r="X2021">
        <v>12212</v>
      </c>
      <c r="Y2021">
        <v>12605.74</v>
      </c>
    </row>
    <row r="2022" spans="14:25" x14ac:dyDescent="0.3">
      <c r="N2022" t="s">
        <v>527</v>
      </c>
      <c r="O2022">
        <v>3</v>
      </c>
      <c r="P2022">
        <v>0</v>
      </c>
      <c r="Q2022">
        <v>0.1</v>
      </c>
      <c r="R2022" t="s">
        <v>4</v>
      </c>
      <c r="S2022" t="s">
        <v>3</v>
      </c>
      <c r="T2022" t="s">
        <v>3</v>
      </c>
      <c r="U2022">
        <v>0.89</v>
      </c>
    </row>
    <row r="2023" spans="14:25" x14ac:dyDescent="0.3">
      <c r="N2023" t="s">
        <v>527</v>
      </c>
      <c r="O2023">
        <v>3</v>
      </c>
      <c r="P2023">
        <v>0</v>
      </c>
      <c r="Q2023">
        <v>0.15</v>
      </c>
      <c r="R2023" t="s">
        <v>4</v>
      </c>
      <c r="S2023" t="s">
        <v>3</v>
      </c>
      <c r="T2023" t="s">
        <v>3</v>
      </c>
      <c r="U2023">
        <v>1.98</v>
      </c>
    </row>
    <row r="2024" spans="14:25" x14ac:dyDescent="0.3">
      <c r="N2024" t="s">
        <v>527</v>
      </c>
      <c r="O2024">
        <v>3</v>
      </c>
      <c r="P2024">
        <v>0</v>
      </c>
      <c r="Q2024">
        <v>0.2</v>
      </c>
      <c r="R2024" t="s">
        <v>4</v>
      </c>
      <c r="S2024" t="s">
        <v>3</v>
      </c>
      <c r="T2024" t="s">
        <v>3</v>
      </c>
      <c r="U2024">
        <v>0.61</v>
      </c>
    </row>
    <row r="2025" spans="14:25" x14ac:dyDescent="0.3">
      <c r="N2025" t="s">
        <v>527</v>
      </c>
      <c r="O2025">
        <v>3</v>
      </c>
      <c r="P2025">
        <v>10</v>
      </c>
      <c r="Q2025">
        <v>0.05</v>
      </c>
      <c r="R2025" t="s">
        <v>0</v>
      </c>
      <c r="S2025">
        <v>986</v>
      </c>
      <c r="T2025">
        <v>0</v>
      </c>
      <c r="U2025">
        <v>800.9</v>
      </c>
      <c r="V2025" s="52">
        <v>0</v>
      </c>
      <c r="W2025">
        <v>23.56</v>
      </c>
      <c r="X2025">
        <v>12260</v>
      </c>
      <c r="Y2025">
        <v>12652.79</v>
      </c>
    </row>
    <row r="2026" spans="14:25" x14ac:dyDescent="0.3">
      <c r="N2026" t="s">
        <v>527</v>
      </c>
      <c r="O2026">
        <v>3</v>
      </c>
      <c r="P2026">
        <v>10</v>
      </c>
      <c r="Q2026">
        <v>0.1</v>
      </c>
      <c r="R2026" t="s">
        <v>4</v>
      </c>
      <c r="S2026" t="s">
        <v>3</v>
      </c>
      <c r="T2026" t="s">
        <v>3</v>
      </c>
      <c r="U2026">
        <v>0.65</v>
      </c>
    </row>
    <row r="2027" spans="14:25" x14ac:dyDescent="0.3">
      <c r="N2027" t="s">
        <v>527</v>
      </c>
      <c r="O2027">
        <v>3</v>
      </c>
      <c r="P2027">
        <v>10</v>
      </c>
      <c r="Q2027">
        <v>0.15</v>
      </c>
      <c r="R2027" t="s">
        <v>4</v>
      </c>
      <c r="S2027" t="s">
        <v>3</v>
      </c>
      <c r="T2027" t="s">
        <v>3</v>
      </c>
      <c r="U2027">
        <v>0.62</v>
      </c>
    </row>
    <row r="2028" spans="14:25" x14ac:dyDescent="0.3">
      <c r="N2028" t="s">
        <v>527</v>
      </c>
      <c r="O2028">
        <v>3</v>
      </c>
      <c r="P2028">
        <v>10</v>
      </c>
      <c r="Q2028">
        <v>0.2</v>
      </c>
      <c r="R2028" t="s">
        <v>4</v>
      </c>
      <c r="S2028" t="s">
        <v>3</v>
      </c>
      <c r="T2028" t="s">
        <v>3</v>
      </c>
      <c r="U2028">
        <v>28.13</v>
      </c>
    </row>
    <row r="2029" spans="14:25" x14ac:dyDescent="0.3">
      <c r="N2029" t="s">
        <v>527</v>
      </c>
      <c r="O2029">
        <v>3</v>
      </c>
      <c r="P2029">
        <v>25</v>
      </c>
      <c r="Q2029">
        <v>0.05</v>
      </c>
      <c r="R2029" t="s">
        <v>0</v>
      </c>
      <c r="S2029">
        <v>986</v>
      </c>
      <c r="T2029">
        <v>0</v>
      </c>
      <c r="U2029">
        <v>882.23</v>
      </c>
      <c r="V2029" s="52">
        <v>0</v>
      </c>
      <c r="W2029">
        <v>23.43</v>
      </c>
      <c r="X2029">
        <v>12212</v>
      </c>
      <c r="Y2029">
        <v>12607.33</v>
      </c>
    </row>
    <row r="2030" spans="14:25" x14ac:dyDescent="0.3">
      <c r="N2030" t="s">
        <v>527</v>
      </c>
      <c r="O2030">
        <v>3</v>
      </c>
      <c r="P2030">
        <v>25</v>
      </c>
      <c r="Q2030">
        <v>0.1</v>
      </c>
      <c r="R2030" t="s">
        <v>4</v>
      </c>
      <c r="S2030" t="s">
        <v>3</v>
      </c>
      <c r="T2030" t="s">
        <v>3</v>
      </c>
      <c r="U2030">
        <v>0.62</v>
      </c>
    </row>
    <row r="2031" spans="14:25" x14ac:dyDescent="0.3">
      <c r="N2031" t="s">
        <v>527</v>
      </c>
      <c r="O2031">
        <v>3</v>
      </c>
      <c r="P2031">
        <v>25</v>
      </c>
      <c r="Q2031">
        <v>0.15</v>
      </c>
      <c r="R2031" t="s">
        <v>4</v>
      </c>
      <c r="S2031" t="s">
        <v>3</v>
      </c>
      <c r="T2031" t="s">
        <v>3</v>
      </c>
      <c r="U2031">
        <v>0.59</v>
      </c>
    </row>
    <row r="2032" spans="14:25" x14ac:dyDescent="0.3">
      <c r="N2032" t="s">
        <v>527</v>
      </c>
      <c r="O2032">
        <v>3</v>
      </c>
      <c r="P2032">
        <v>25</v>
      </c>
      <c r="Q2032">
        <v>0.2</v>
      </c>
      <c r="R2032" t="s">
        <v>4</v>
      </c>
      <c r="S2032" t="s">
        <v>3</v>
      </c>
      <c r="T2032" t="s">
        <v>3</v>
      </c>
      <c r="U2032">
        <v>0.68</v>
      </c>
    </row>
    <row r="2033" spans="14:25" x14ac:dyDescent="0.3">
      <c r="N2033" t="s">
        <v>527</v>
      </c>
      <c r="O2033">
        <v>3</v>
      </c>
      <c r="P2033">
        <v>50</v>
      </c>
      <c r="Q2033">
        <v>0.05</v>
      </c>
      <c r="R2033" t="s">
        <v>0</v>
      </c>
      <c r="S2033">
        <v>986</v>
      </c>
      <c r="T2033">
        <v>0</v>
      </c>
      <c r="U2033">
        <v>806.39</v>
      </c>
      <c r="V2033" s="52">
        <v>0</v>
      </c>
      <c r="W2033">
        <v>25.91</v>
      </c>
      <c r="X2033">
        <v>12560</v>
      </c>
      <c r="Y2033">
        <v>12964.5</v>
      </c>
    </row>
    <row r="2034" spans="14:25" x14ac:dyDescent="0.3">
      <c r="N2034" t="s">
        <v>527</v>
      </c>
      <c r="O2034">
        <v>3</v>
      </c>
      <c r="P2034">
        <v>50</v>
      </c>
      <c r="Q2034">
        <v>0.1</v>
      </c>
      <c r="R2034" t="s">
        <v>4</v>
      </c>
      <c r="S2034" t="s">
        <v>3</v>
      </c>
      <c r="T2034" t="s">
        <v>3</v>
      </c>
      <c r="U2034">
        <v>0.63</v>
      </c>
    </row>
    <row r="2035" spans="14:25" x14ac:dyDescent="0.3">
      <c r="N2035" t="s">
        <v>527</v>
      </c>
      <c r="O2035">
        <v>3</v>
      </c>
      <c r="P2035">
        <v>50</v>
      </c>
      <c r="Q2035">
        <v>0.15</v>
      </c>
      <c r="R2035" t="s">
        <v>4</v>
      </c>
      <c r="S2035" t="s">
        <v>3</v>
      </c>
      <c r="T2035" t="s">
        <v>3</v>
      </c>
      <c r="U2035">
        <v>0.73</v>
      </c>
    </row>
    <row r="2036" spans="14:25" x14ac:dyDescent="0.3">
      <c r="N2036" t="s">
        <v>527</v>
      </c>
      <c r="O2036">
        <v>3</v>
      </c>
      <c r="P2036">
        <v>50</v>
      </c>
      <c r="Q2036">
        <v>0.2</v>
      </c>
      <c r="R2036" t="s">
        <v>4</v>
      </c>
      <c r="S2036" t="s">
        <v>3</v>
      </c>
      <c r="T2036" t="s">
        <v>3</v>
      </c>
      <c r="U2036">
        <v>0.67</v>
      </c>
    </row>
    <row r="2037" spans="14:25" x14ac:dyDescent="0.3">
      <c r="N2037" t="s">
        <v>530</v>
      </c>
      <c r="O2037">
        <v>0</v>
      </c>
      <c r="P2037">
        <v>0</v>
      </c>
      <c r="Q2037">
        <v>0.05</v>
      </c>
      <c r="R2037" t="s">
        <v>0</v>
      </c>
      <c r="S2037">
        <v>787</v>
      </c>
      <c r="T2037">
        <v>0</v>
      </c>
      <c r="U2037">
        <v>361.4</v>
      </c>
      <c r="V2037" s="52">
        <v>0.95299999999999996</v>
      </c>
      <c r="W2037">
        <v>22.99</v>
      </c>
      <c r="X2037">
        <v>8800</v>
      </c>
      <c r="Y2037">
        <v>9086.36</v>
      </c>
    </row>
    <row r="2038" spans="14:25" x14ac:dyDescent="0.3">
      <c r="N2038" t="s">
        <v>530</v>
      </c>
      <c r="O2038">
        <v>0</v>
      </c>
      <c r="P2038">
        <v>0</v>
      </c>
      <c r="Q2038">
        <v>0.1</v>
      </c>
      <c r="R2038" t="s">
        <v>0</v>
      </c>
      <c r="S2038">
        <v>787</v>
      </c>
      <c r="T2038">
        <v>0</v>
      </c>
      <c r="U2038">
        <v>346.49</v>
      </c>
      <c r="V2038" s="52">
        <v>1</v>
      </c>
      <c r="W2038">
        <v>-10000</v>
      </c>
      <c r="X2038">
        <v>8800</v>
      </c>
      <c r="Y2038">
        <v>-10000</v>
      </c>
    </row>
    <row r="2039" spans="14:25" x14ac:dyDescent="0.3">
      <c r="N2039" t="s">
        <v>530</v>
      </c>
      <c r="O2039">
        <v>0</v>
      </c>
      <c r="P2039">
        <v>0</v>
      </c>
      <c r="Q2039">
        <v>0.15</v>
      </c>
      <c r="R2039" t="s">
        <v>0</v>
      </c>
      <c r="S2039">
        <v>787</v>
      </c>
      <c r="T2039">
        <v>0</v>
      </c>
      <c r="U2039">
        <v>352.72</v>
      </c>
      <c r="V2039" s="52">
        <v>1</v>
      </c>
      <c r="W2039">
        <v>-10000</v>
      </c>
      <c r="X2039">
        <v>8800</v>
      </c>
      <c r="Y2039">
        <v>-10000</v>
      </c>
    </row>
    <row r="2040" spans="14:25" x14ac:dyDescent="0.3">
      <c r="N2040" t="s">
        <v>530</v>
      </c>
      <c r="O2040">
        <v>0</v>
      </c>
      <c r="P2040">
        <v>0</v>
      </c>
      <c r="Q2040">
        <v>0.2</v>
      </c>
      <c r="R2040" t="s">
        <v>0</v>
      </c>
      <c r="S2040">
        <v>787</v>
      </c>
      <c r="T2040">
        <v>0</v>
      </c>
      <c r="U2040">
        <v>351.11</v>
      </c>
      <c r="V2040" s="52">
        <v>1</v>
      </c>
      <c r="W2040">
        <v>-10000</v>
      </c>
      <c r="X2040">
        <v>8800</v>
      </c>
      <c r="Y2040">
        <v>-10000</v>
      </c>
    </row>
    <row r="2041" spans="14:25" x14ac:dyDescent="0.3">
      <c r="N2041" t="s">
        <v>530</v>
      </c>
      <c r="O2041">
        <v>1</v>
      </c>
      <c r="P2041">
        <v>5</v>
      </c>
      <c r="Q2041">
        <v>0.05</v>
      </c>
      <c r="R2041" t="s">
        <v>0</v>
      </c>
      <c r="S2041">
        <v>787</v>
      </c>
      <c r="T2041">
        <v>0</v>
      </c>
      <c r="U2041">
        <v>1670.16</v>
      </c>
      <c r="V2041" s="52">
        <v>0.95299999999999996</v>
      </c>
      <c r="W2041">
        <v>22.99</v>
      </c>
      <c r="X2041">
        <v>8800</v>
      </c>
      <c r="Y2041">
        <v>9086.36</v>
      </c>
    </row>
    <row r="2042" spans="14:25" x14ac:dyDescent="0.3">
      <c r="N2042" t="s">
        <v>530</v>
      </c>
      <c r="O2042">
        <v>1</v>
      </c>
      <c r="P2042">
        <v>5</v>
      </c>
      <c r="Q2042">
        <v>0.1</v>
      </c>
      <c r="R2042" t="s">
        <v>0</v>
      </c>
      <c r="S2042">
        <v>787</v>
      </c>
      <c r="T2042">
        <v>0</v>
      </c>
      <c r="U2042">
        <v>1140.55</v>
      </c>
      <c r="V2042" s="52">
        <v>1</v>
      </c>
      <c r="W2042">
        <v>-10000</v>
      </c>
      <c r="X2042">
        <v>8800</v>
      </c>
      <c r="Y2042">
        <v>-10000</v>
      </c>
    </row>
    <row r="2043" spans="14:25" x14ac:dyDescent="0.3">
      <c r="N2043" t="s">
        <v>530</v>
      </c>
      <c r="O2043">
        <v>1</v>
      </c>
      <c r="P2043">
        <v>5</v>
      </c>
      <c r="Q2043">
        <v>0.15</v>
      </c>
      <c r="R2043" t="s">
        <v>0</v>
      </c>
      <c r="S2043">
        <v>790</v>
      </c>
      <c r="T2043">
        <v>0</v>
      </c>
      <c r="U2043">
        <v>1376.3</v>
      </c>
      <c r="V2043" s="52">
        <v>1</v>
      </c>
      <c r="W2043">
        <v>-10000</v>
      </c>
      <c r="X2043">
        <v>8645</v>
      </c>
      <c r="Y2043">
        <v>-10000</v>
      </c>
    </row>
    <row r="2044" spans="14:25" x14ac:dyDescent="0.3">
      <c r="N2044" t="s">
        <v>530</v>
      </c>
      <c r="O2044">
        <v>1</v>
      </c>
      <c r="P2044">
        <v>5</v>
      </c>
      <c r="Q2044">
        <v>0.2</v>
      </c>
      <c r="R2044" t="s">
        <v>0</v>
      </c>
      <c r="S2044">
        <v>790</v>
      </c>
      <c r="T2044">
        <v>0</v>
      </c>
      <c r="U2044">
        <v>1312.14</v>
      </c>
      <c r="V2044" s="52">
        <v>1</v>
      </c>
      <c r="W2044">
        <v>-10000</v>
      </c>
      <c r="X2044">
        <v>8645</v>
      </c>
      <c r="Y2044">
        <v>-10000</v>
      </c>
    </row>
    <row r="2045" spans="14:25" x14ac:dyDescent="0.3">
      <c r="N2045" t="s">
        <v>530</v>
      </c>
      <c r="O2045">
        <v>1</v>
      </c>
      <c r="P2045">
        <v>10</v>
      </c>
      <c r="Q2045">
        <v>0.05</v>
      </c>
      <c r="R2045" t="s">
        <v>0</v>
      </c>
      <c r="S2045">
        <v>787</v>
      </c>
      <c r="T2045">
        <v>0</v>
      </c>
      <c r="U2045">
        <v>1739.77</v>
      </c>
      <c r="V2045" s="52">
        <v>0.95299999999999996</v>
      </c>
      <c r="W2045">
        <v>22.99</v>
      </c>
      <c r="X2045">
        <v>8800</v>
      </c>
      <c r="Y2045">
        <v>9086.36</v>
      </c>
    </row>
    <row r="2046" spans="14:25" x14ac:dyDescent="0.3">
      <c r="N2046" t="s">
        <v>530</v>
      </c>
      <c r="O2046">
        <v>1</v>
      </c>
      <c r="P2046">
        <v>10</v>
      </c>
      <c r="Q2046">
        <v>0.1</v>
      </c>
      <c r="R2046" t="s">
        <v>0</v>
      </c>
      <c r="S2046">
        <v>787</v>
      </c>
      <c r="T2046">
        <v>0</v>
      </c>
      <c r="U2046">
        <v>1168.57</v>
      </c>
      <c r="V2046" s="52">
        <v>1</v>
      </c>
      <c r="W2046">
        <v>-10000</v>
      </c>
      <c r="X2046">
        <v>8800</v>
      </c>
      <c r="Y2046">
        <v>-10000</v>
      </c>
    </row>
    <row r="2047" spans="14:25" x14ac:dyDescent="0.3">
      <c r="N2047" t="s">
        <v>530</v>
      </c>
      <c r="O2047">
        <v>1</v>
      </c>
      <c r="P2047">
        <v>10</v>
      </c>
      <c r="Q2047">
        <v>0.15</v>
      </c>
      <c r="R2047" t="s">
        <v>0</v>
      </c>
      <c r="S2047">
        <v>790</v>
      </c>
      <c r="T2047">
        <v>0</v>
      </c>
      <c r="U2047">
        <v>1343.4</v>
      </c>
      <c r="V2047" s="52">
        <v>1</v>
      </c>
      <c r="W2047">
        <v>-10000</v>
      </c>
      <c r="X2047">
        <v>8645</v>
      </c>
      <c r="Y2047">
        <v>-10000</v>
      </c>
    </row>
    <row r="2048" spans="14:25" x14ac:dyDescent="0.3">
      <c r="N2048" t="s">
        <v>530</v>
      </c>
      <c r="O2048">
        <v>1</v>
      </c>
      <c r="P2048">
        <v>10</v>
      </c>
      <c r="Q2048">
        <v>0.2</v>
      </c>
      <c r="R2048" t="s">
        <v>0</v>
      </c>
      <c r="S2048">
        <v>790</v>
      </c>
      <c r="T2048">
        <v>0</v>
      </c>
      <c r="U2048">
        <v>1259.08</v>
      </c>
      <c r="V2048" s="52">
        <v>1</v>
      </c>
      <c r="W2048">
        <v>-10000</v>
      </c>
      <c r="X2048">
        <v>8645</v>
      </c>
      <c r="Y2048">
        <v>-10000</v>
      </c>
    </row>
    <row r="2049" spans="14:25" x14ac:dyDescent="0.3">
      <c r="N2049" t="s">
        <v>530</v>
      </c>
      <c r="O2049">
        <v>1</v>
      </c>
      <c r="P2049">
        <v>25</v>
      </c>
      <c r="Q2049">
        <v>0.05</v>
      </c>
      <c r="R2049" t="s">
        <v>0</v>
      </c>
      <c r="S2049">
        <v>790</v>
      </c>
      <c r="T2049">
        <v>0</v>
      </c>
      <c r="U2049">
        <v>1070.98</v>
      </c>
      <c r="V2049" s="52">
        <v>0</v>
      </c>
      <c r="W2049">
        <v>23.07</v>
      </c>
      <c r="X2049">
        <v>8645</v>
      </c>
      <c r="Y2049">
        <v>8933.33</v>
      </c>
    </row>
    <row r="2050" spans="14:25" x14ac:dyDescent="0.3">
      <c r="N2050" t="s">
        <v>530</v>
      </c>
      <c r="O2050">
        <v>1</v>
      </c>
      <c r="P2050">
        <v>25</v>
      </c>
      <c r="Q2050">
        <v>0.1</v>
      </c>
      <c r="R2050" t="s">
        <v>0</v>
      </c>
      <c r="S2050">
        <v>790</v>
      </c>
      <c r="T2050">
        <v>0</v>
      </c>
      <c r="U2050">
        <v>1751.33</v>
      </c>
      <c r="V2050" s="52">
        <v>0.94899999999999995</v>
      </c>
      <c r="W2050">
        <v>47.96</v>
      </c>
      <c r="X2050">
        <v>8641</v>
      </c>
      <c r="Y2050">
        <v>9173.6</v>
      </c>
    </row>
    <row r="2051" spans="14:25" x14ac:dyDescent="0.3">
      <c r="N2051" t="s">
        <v>530</v>
      </c>
      <c r="O2051">
        <v>1</v>
      </c>
      <c r="P2051">
        <v>25</v>
      </c>
      <c r="Q2051">
        <v>0.15</v>
      </c>
      <c r="R2051" t="s">
        <v>0</v>
      </c>
      <c r="S2051">
        <v>809</v>
      </c>
      <c r="T2051">
        <v>0</v>
      </c>
      <c r="U2051">
        <v>1518.81</v>
      </c>
      <c r="V2051" s="52">
        <v>0.89900000000000002</v>
      </c>
      <c r="W2051">
        <v>81.31</v>
      </c>
      <c r="X2051">
        <v>8896</v>
      </c>
      <c r="Y2051">
        <v>9754.69</v>
      </c>
    </row>
    <row r="2052" spans="14:25" x14ac:dyDescent="0.3">
      <c r="N2052" t="s">
        <v>530</v>
      </c>
      <c r="O2052">
        <v>1</v>
      </c>
      <c r="P2052">
        <v>25</v>
      </c>
      <c r="Q2052">
        <v>0.2</v>
      </c>
      <c r="R2052" t="s">
        <v>1</v>
      </c>
      <c r="S2052">
        <v>1152</v>
      </c>
      <c r="T2052">
        <v>27.57</v>
      </c>
      <c r="U2052">
        <v>3600.06</v>
      </c>
      <c r="V2052" s="52">
        <v>0.998</v>
      </c>
      <c r="W2052">
        <v>125.41</v>
      </c>
      <c r="X2052">
        <v>12581</v>
      </c>
      <c r="Y2052">
        <v>14007.6</v>
      </c>
    </row>
    <row r="2053" spans="14:25" x14ac:dyDescent="0.3">
      <c r="N2053" t="s">
        <v>530</v>
      </c>
      <c r="O2053">
        <v>1</v>
      </c>
      <c r="P2053">
        <v>50</v>
      </c>
      <c r="Q2053">
        <v>0.05</v>
      </c>
      <c r="R2053" t="s">
        <v>0</v>
      </c>
      <c r="S2053">
        <v>790</v>
      </c>
      <c r="T2053">
        <v>0</v>
      </c>
      <c r="U2053">
        <v>1108.5</v>
      </c>
      <c r="V2053" s="52">
        <v>0</v>
      </c>
      <c r="W2053">
        <v>23.89</v>
      </c>
      <c r="X2053">
        <v>8641</v>
      </c>
      <c r="Y2053">
        <v>8936.82</v>
      </c>
    </row>
    <row r="2054" spans="14:25" x14ac:dyDescent="0.3">
      <c r="N2054" t="s">
        <v>530</v>
      </c>
      <c r="O2054">
        <v>1</v>
      </c>
      <c r="P2054">
        <v>50</v>
      </c>
      <c r="Q2054">
        <v>0.1</v>
      </c>
      <c r="R2054" t="s">
        <v>0</v>
      </c>
      <c r="S2054">
        <v>809</v>
      </c>
      <c r="T2054">
        <v>0</v>
      </c>
      <c r="U2054">
        <v>904.1</v>
      </c>
      <c r="V2054" s="52">
        <v>2.9000000000000001E-2</v>
      </c>
      <c r="W2054">
        <v>52.53</v>
      </c>
      <c r="X2054">
        <v>8896</v>
      </c>
      <c r="Y2054">
        <v>9497.2099999999991</v>
      </c>
    </row>
    <row r="2055" spans="14:25" x14ac:dyDescent="0.3">
      <c r="N2055" t="s">
        <v>530</v>
      </c>
      <c r="O2055">
        <v>1</v>
      </c>
      <c r="P2055">
        <v>50</v>
      </c>
      <c r="Q2055">
        <v>0.15</v>
      </c>
      <c r="R2055" t="s">
        <v>2</v>
      </c>
      <c r="S2055" t="s">
        <v>3</v>
      </c>
      <c r="T2055" t="s">
        <v>3</v>
      </c>
      <c r="U2055">
        <v>3600.08</v>
      </c>
    </row>
    <row r="2056" spans="14:25" x14ac:dyDescent="0.3">
      <c r="N2056" t="s">
        <v>530</v>
      </c>
      <c r="O2056">
        <v>1</v>
      </c>
      <c r="P2056">
        <v>50</v>
      </c>
      <c r="Q2056">
        <v>0.2</v>
      </c>
      <c r="R2056" t="s">
        <v>2</v>
      </c>
      <c r="S2056" t="s">
        <v>3</v>
      </c>
      <c r="T2056" t="s">
        <v>3</v>
      </c>
      <c r="U2056">
        <v>3600.39</v>
      </c>
    </row>
    <row r="2057" spans="14:25" x14ac:dyDescent="0.3">
      <c r="N2057" t="s">
        <v>530</v>
      </c>
      <c r="O2057">
        <v>2</v>
      </c>
      <c r="P2057">
        <v>5</v>
      </c>
      <c r="Q2057">
        <v>0.05</v>
      </c>
      <c r="R2057" t="s">
        <v>0</v>
      </c>
      <c r="S2057">
        <v>787</v>
      </c>
      <c r="T2057">
        <v>0</v>
      </c>
      <c r="U2057">
        <v>482.24</v>
      </c>
      <c r="V2057" s="52">
        <v>0.95299999999999996</v>
      </c>
      <c r="W2057">
        <v>22.99</v>
      </c>
      <c r="X2057">
        <v>8800</v>
      </c>
      <c r="Y2057">
        <v>9086.36</v>
      </c>
    </row>
    <row r="2058" spans="14:25" x14ac:dyDescent="0.3">
      <c r="N2058" t="s">
        <v>530</v>
      </c>
      <c r="O2058">
        <v>2</v>
      </c>
      <c r="P2058">
        <v>5</v>
      </c>
      <c r="Q2058">
        <v>0.1</v>
      </c>
      <c r="R2058" t="s">
        <v>0</v>
      </c>
      <c r="S2058">
        <v>787</v>
      </c>
      <c r="T2058">
        <v>0</v>
      </c>
      <c r="U2058">
        <v>707.68</v>
      </c>
      <c r="V2058" s="52">
        <v>1</v>
      </c>
      <c r="W2058">
        <v>-10000</v>
      </c>
      <c r="X2058">
        <v>8800</v>
      </c>
      <c r="Y2058">
        <v>-10000</v>
      </c>
    </row>
    <row r="2059" spans="14:25" x14ac:dyDescent="0.3">
      <c r="N2059" t="s">
        <v>530</v>
      </c>
      <c r="O2059">
        <v>2</v>
      </c>
      <c r="P2059">
        <v>5</v>
      </c>
      <c r="Q2059">
        <v>0.15</v>
      </c>
      <c r="R2059" t="s">
        <v>0</v>
      </c>
      <c r="S2059">
        <v>787</v>
      </c>
      <c r="T2059">
        <v>0</v>
      </c>
      <c r="U2059">
        <v>906.23</v>
      </c>
      <c r="V2059" s="52">
        <v>1</v>
      </c>
      <c r="W2059">
        <v>-10000</v>
      </c>
      <c r="X2059">
        <v>8800</v>
      </c>
      <c r="Y2059">
        <v>-10000</v>
      </c>
    </row>
    <row r="2060" spans="14:25" x14ac:dyDescent="0.3">
      <c r="N2060" t="s">
        <v>530</v>
      </c>
      <c r="O2060">
        <v>2</v>
      </c>
      <c r="P2060">
        <v>5</v>
      </c>
      <c r="Q2060">
        <v>0.2</v>
      </c>
      <c r="R2060" t="s">
        <v>0</v>
      </c>
      <c r="S2060">
        <v>787</v>
      </c>
      <c r="T2060">
        <v>0</v>
      </c>
      <c r="U2060">
        <v>572.85</v>
      </c>
      <c r="V2060" s="52">
        <v>1</v>
      </c>
      <c r="W2060">
        <v>-10000</v>
      </c>
      <c r="X2060">
        <v>8800</v>
      </c>
      <c r="Y2060">
        <v>-10000</v>
      </c>
    </row>
    <row r="2061" spans="14:25" x14ac:dyDescent="0.3">
      <c r="N2061" t="s">
        <v>530</v>
      </c>
      <c r="O2061">
        <v>2</v>
      </c>
      <c r="P2061">
        <v>10</v>
      </c>
      <c r="Q2061">
        <v>0.05</v>
      </c>
      <c r="R2061" t="s">
        <v>0</v>
      </c>
      <c r="S2061">
        <v>787</v>
      </c>
      <c r="T2061">
        <v>0</v>
      </c>
      <c r="U2061">
        <v>900.52</v>
      </c>
      <c r="V2061" s="52">
        <v>0.95299999999999996</v>
      </c>
      <c r="W2061">
        <v>22.99</v>
      </c>
      <c r="X2061">
        <v>8800</v>
      </c>
      <c r="Y2061">
        <v>9086.36</v>
      </c>
    </row>
    <row r="2062" spans="14:25" x14ac:dyDescent="0.3">
      <c r="N2062" t="s">
        <v>530</v>
      </c>
      <c r="O2062">
        <v>2</v>
      </c>
      <c r="P2062">
        <v>10</v>
      </c>
      <c r="Q2062">
        <v>0.1</v>
      </c>
      <c r="R2062" t="s">
        <v>0</v>
      </c>
      <c r="S2062">
        <v>787</v>
      </c>
      <c r="T2062">
        <v>0</v>
      </c>
      <c r="U2062">
        <v>495.39</v>
      </c>
      <c r="V2062" s="52">
        <v>1</v>
      </c>
      <c r="W2062">
        <v>-10000</v>
      </c>
      <c r="X2062">
        <v>8800</v>
      </c>
      <c r="Y2062">
        <v>-10000</v>
      </c>
    </row>
    <row r="2063" spans="14:25" x14ac:dyDescent="0.3">
      <c r="N2063" t="s">
        <v>530</v>
      </c>
      <c r="O2063">
        <v>2</v>
      </c>
      <c r="P2063">
        <v>10</v>
      </c>
      <c r="Q2063">
        <v>0.15</v>
      </c>
      <c r="R2063" t="s">
        <v>0</v>
      </c>
      <c r="S2063">
        <v>790</v>
      </c>
      <c r="T2063">
        <v>0</v>
      </c>
      <c r="U2063">
        <v>712.4</v>
      </c>
      <c r="V2063" s="52">
        <v>1</v>
      </c>
      <c r="W2063">
        <v>-10000</v>
      </c>
      <c r="X2063">
        <v>8641</v>
      </c>
      <c r="Y2063">
        <v>-10000</v>
      </c>
    </row>
    <row r="2064" spans="14:25" x14ac:dyDescent="0.3">
      <c r="N2064" t="s">
        <v>530</v>
      </c>
      <c r="O2064">
        <v>2</v>
      </c>
      <c r="P2064">
        <v>10</v>
      </c>
      <c r="Q2064">
        <v>0.2</v>
      </c>
      <c r="R2064" t="s">
        <v>0</v>
      </c>
      <c r="S2064">
        <v>795</v>
      </c>
      <c r="T2064">
        <v>0</v>
      </c>
      <c r="U2064">
        <v>960.6</v>
      </c>
      <c r="V2064" s="52">
        <v>1</v>
      </c>
      <c r="W2064">
        <v>-10000</v>
      </c>
      <c r="X2064">
        <v>8824</v>
      </c>
      <c r="Y2064">
        <v>-10000</v>
      </c>
    </row>
    <row r="2065" spans="14:25" x14ac:dyDescent="0.3">
      <c r="N2065" t="s">
        <v>530</v>
      </c>
      <c r="O2065">
        <v>2</v>
      </c>
      <c r="P2065">
        <v>25</v>
      </c>
      <c r="Q2065">
        <v>0.05</v>
      </c>
      <c r="R2065" t="s">
        <v>0</v>
      </c>
      <c r="S2065">
        <v>790</v>
      </c>
      <c r="T2065">
        <v>0</v>
      </c>
      <c r="U2065">
        <v>1283.7</v>
      </c>
      <c r="V2065" s="52">
        <v>0</v>
      </c>
      <c r="W2065">
        <v>23.89</v>
      </c>
      <c r="X2065">
        <v>8641</v>
      </c>
      <c r="Y2065">
        <v>8936.82</v>
      </c>
    </row>
    <row r="2066" spans="14:25" x14ac:dyDescent="0.3">
      <c r="N2066" t="s">
        <v>530</v>
      </c>
      <c r="O2066">
        <v>2</v>
      </c>
      <c r="P2066">
        <v>25</v>
      </c>
      <c r="Q2066">
        <v>0.1</v>
      </c>
      <c r="R2066" t="s">
        <v>0</v>
      </c>
      <c r="S2066">
        <v>795</v>
      </c>
      <c r="T2066">
        <v>0</v>
      </c>
      <c r="U2066">
        <v>819.39</v>
      </c>
      <c r="V2066" s="52">
        <v>0.84699999999999998</v>
      </c>
      <c r="W2066">
        <v>54.56</v>
      </c>
      <c r="X2066">
        <v>8824</v>
      </c>
      <c r="Y2066">
        <v>9424.44</v>
      </c>
    </row>
    <row r="2067" spans="14:25" x14ac:dyDescent="0.3">
      <c r="N2067" t="s">
        <v>530</v>
      </c>
      <c r="O2067">
        <v>2</v>
      </c>
      <c r="P2067">
        <v>25</v>
      </c>
      <c r="Q2067">
        <v>0.15</v>
      </c>
      <c r="R2067" t="s">
        <v>0</v>
      </c>
      <c r="S2067">
        <v>809</v>
      </c>
      <c r="T2067">
        <v>0</v>
      </c>
      <c r="U2067">
        <v>220.29</v>
      </c>
      <c r="V2067" s="52">
        <v>0.96899999999999997</v>
      </c>
      <c r="W2067">
        <v>65.349999999999994</v>
      </c>
      <c r="X2067">
        <v>8886</v>
      </c>
      <c r="Y2067">
        <v>9710.52</v>
      </c>
    </row>
    <row r="2068" spans="14:25" x14ac:dyDescent="0.3">
      <c r="N2068" t="s">
        <v>530</v>
      </c>
      <c r="O2068">
        <v>2</v>
      </c>
      <c r="P2068">
        <v>25</v>
      </c>
      <c r="Q2068">
        <v>0.2</v>
      </c>
      <c r="R2068" t="s">
        <v>2</v>
      </c>
      <c r="S2068" t="s">
        <v>3</v>
      </c>
      <c r="T2068" t="s">
        <v>3</v>
      </c>
      <c r="U2068">
        <v>3600.24</v>
      </c>
    </row>
    <row r="2069" spans="14:25" x14ac:dyDescent="0.3">
      <c r="N2069" t="s">
        <v>530</v>
      </c>
      <c r="O2069">
        <v>2</v>
      </c>
      <c r="P2069">
        <v>50</v>
      </c>
      <c r="Q2069">
        <v>0.05</v>
      </c>
      <c r="R2069" t="s">
        <v>0</v>
      </c>
      <c r="S2069">
        <v>795</v>
      </c>
      <c r="T2069">
        <v>0</v>
      </c>
      <c r="U2069">
        <v>541.71</v>
      </c>
      <c r="V2069" s="52">
        <v>0</v>
      </c>
      <c r="W2069">
        <v>25.56</v>
      </c>
      <c r="X2069">
        <v>8824</v>
      </c>
      <c r="Y2069">
        <v>9116.18</v>
      </c>
    </row>
    <row r="2070" spans="14:25" x14ac:dyDescent="0.3">
      <c r="N2070" t="s">
        <v>530</v>
      </c>
      <c r="O2070">
        <v>2</v>
      </c>
      <c r="P2070">
        <v>50</v>
      </c>
      <c r="Q2070">
        <v>0.1</v>
      </c>
      <c r="R2070" t="s">
        <v>0</v>
      </c>
      <c r="S2070">
        <v>844</v>
      </c>
      <c r="T2070">
        <v>0</v>
      </c>
      <c r="U2070">
        <v>1422.69</v>
      </c>
      <c r="V2070" s="52">
        <v>1.2E-2</v>
      </c>
      <c r="W2070">
        <v>47.79</v>
      </c>
      <c r="X2070">
        <v>8907</v>
      </c>
      <c r="Y2070">
        <v>9531.11</v>
      </c>
    </row>
    <row r="2071" spans="14:25" x14ac:dyDescent="0.3">
      <c r="N2071" t="s">
        <v>530</v>
      </c>
      <c r="O2071">
        <v>2</v>
      </c>
      <c r="P2071">
        <v>50</v>
      </c>
      <c r="Q2071">
        <v>0.15</v>
      </c>
      <c r="R2071" t="s">
        <v>2</v>
      </c>
      <c r="S2071" t="s">
        <v>3</v>
      </c>
      <c r="T2071" t="s">
        <v>3</v>
      </c>
      <c r="U2071">
        <v>3600.05</v>
      </c>
    </row>
    <row r="2072" spans="14:25" x14ac:dyDescent="0.3">
      <c r="N2072" t="s">
        <v>530</v>
      </c>
      <c r="O2072">
        <v>2</v>
      </c>
      <c r="P2072">
        <v>50</v>
      </c>
      <c r="Q2072">
        <v>0.2</v>
      </c>
      <c r="R2072" t="s">
        <v>4</v>
      </c>
      <c r="S2072" t="s">
        <v>3</v>
      </c>
      <c r="T2072" t="s">
        <v>3</v>
      </c>
      <c r="U2072">
        <v>0.56999999999999995</v>
      </c>
    </row>
    <row r="2073" spans="14:25" x14ac:dyDescent="0.3">
      <c r="N2073" t="s">
        <v>530</v>
      </c>
      <c r="O2073">
        <v>3</v>
      </c>
      <c r="P2073">
        <v>0</v>
      </c>
      <c r="Q2073">
        <v>0.05</v>
      </c>
      <c r="R2073" t="s">
        <v>4</v>
      </c>
      <c r="S2073" t="s">
        <v>3</v>
      </c>
      <c r="T2073" t="s">
        <v>3</v>
      </c>
      <c r="U2073">
        <v>0.31</v>
      </c>
    </row>
    <row r="2074" spans="14:25" x14ac:dyDescent="0.3">
      <c r="N2074" t="s">
        <v>530</v>
      </c>
      <c r="O2074">
        <v>3</v>
      </c>
      <c r="P2074">
        <v>0</v>
      </c>
      <c r="Q2074">
        <v>0.1</v>
      </c>
      <c r="R2074" t="s">
        <v>4</v>
      </c>
      <c r="S2074" t="s">
        <v>3</v>
      </c>
      <c r="T2074" t="s">
        <v>3</v>
      </c>
      <c r="U2074">
        <v>0.28999999999999998</v>
      </c>
    </row>
    <row r="2075" spans="14:25" x14ac:dyDescent="0.3">
      <c r="N2075" t="s">
        <v>530</v>
      </c>
      <c r="O2075">
        <v>3</v>
      </c>
      <c r="P2075">
        <v>0</v>
      </c>
      <c r="Q2075">
        <v>0.15</v>
      </c>
      <c r="R2075" t="s">
        <v>4</v>
      </c>
      <c r="S2075" t="s">
        <v>3</v>
      </c>
      <c r="T2075" t="s">
        <v>3</v>
      </c>
      <c r="U2075">
        <v>0.45</v>
      </c>
    </row>
    <row r="2076" spans="14:25" x14ac:dyDescent="0.3">
      <c r="N2076" t="s">
        <v>530</v>
      </c>
      <c r="O2076">
        <v>3</v>
      </c>
      <c r="P2076">
        <v>0</v>
      </c>
      <c r="Q2076">
        <v>0.2</v>
      </c>
      <c r="R2076" t="s">
        <v>4</v>
      </c>
      <c r="S2076" t="s">
        <v>3</v>
      </c>
      <c r="T2076" t="s">
        <v>3</v>
      </c>
      <c r="U2076">
        <v>0.33</v>
      </c>
    </row>
    <row r="2077" spans="14:25" x14ac:dyDescent="0.3">
      <c r="N2077" t="s">
        <v>530</v>
      </c>
      <c r="O2077">
        <v>3</v>
      </c>
      <c r="P2077">
        <v>10</v>
      </c>
      <c r="Q2077">
        <v>0.05</v>
      </c>
      <c r="R2077" t="s">
        <v>4</v>
      </c>
      <c r="S2077" t="s">
        <v>3</v>
      </c>
      <c r="T2077" t="s">
        <v>3</v>
      </c>
      <c r="U2077">
        <v>0.24</v>
      </c>
    </row>
    <row r="2078" spans="14:25" x14ac:dyDescent="0.3">
      <c r="N2078" t="s">
        <v>530</v>
      </c>
      <c r="O2078">
        <v>3</v>
      </c>
      <c r="P2078">
        <v>10</v>
      </c>
      <c r="Q2078">
        <v>0.1</v>
      </c>
      <c r="R2078" t="s">
        <v>4</v>
      </c>
      <c r="S2078" t="s">
        <v>3</v>
      </c>
      <c r="T2078" t="s">
        <v>3</v>
      </c>
      <c r="U2078">
        <v>0.24</v>
      </c>
    </row>
    <row r="2079" spans="14:25" x14ac:dyDescent="0.3">
      <c r="N2079" t="s">
        <v>530</v>
      </c>
      <c r="O2079">
        <v>3</v>
      </c>
      <c r="P2079">
        <v>10</v>
      </c>
      <c r="Q2079">
        <v>0.15</v>
      </c>
      <c r="R2079" t="s">
        <v>4</v>
      </c>
      <c r="S2079" t="s">
        <v>3</v>
      </c>
      <c r="T2079" t="s">
        <v>3</v>
      </c>
      <c r="U2079">
        <v>0.37</v>
      </c>
    </row>
    <row r="2080" spans="14:25" x14ac:dyDescent="0.3">
      <c r="N2080" t="s">
        <v>530</v>
      </c>
      <c r="O2080">
        <v>3</v>
      </c>
      <c r="P2080">
        <v>10</v>
      </c>
      <c r="Q2080">
        <v>0.2</v>
      </c>
      <c r="R2080" t="s">
        <v>4</v>
      </c>
      <c r="S2080" t="s">
        <v>3</v>
      </c>
      <c r="T2080" t="s">
        <v>3</v>
      </c>
      <c r="U2080">
        <v>0.25</v>
      </c>
    </row>
    <row r="2081" spans="14:25" x14ac:dyDescent="0.3">
      <c r="N2081" t="s">
        <v>530</v>
      </c>
      <c r="O2081">
        <v>3</v>
      </c>
      <c r="P2081">
        <v>25</v>
      </c>
      <c r="Q2081">
        <v>0.05</v>
      </c>
      <c r="R2081" t="s">
        <v>4</v>
      </c>
      <c r="S2081" t="s">
        <v>3</v>
      </c>
      <c r="T2081" t="s">
        <v>3</v>
      </c>
      <c r="U2081">
        <v>0.2</v>
      </c>
    </row>
    <row r="2082" spans="14:25" x14ac:dyDescent="0.3">
      <c r="N2082" t="s">
        <v>530</v>
      </c>
      <c r="O2082">
        <v>3</v>
      </c>
      <c r="P2082">
        <v>25</v>
      </c>
      <c r="Q2082">
        <v>0.1</v>
      </c>
      <c r="R2082" t="s">
        <v>4</v>
      </c>
      <c r="S2082" t="s">
        <v>3</v>
      </c>
      <c r="T2082" t="s">
        <v>3</v>
      </c>
      <c r="U2082">
        <v>0.22</v>
      </c>
    </row>
    <row r="2083" spans="14:25" x14ac:dyDescent="0.3">
      <c r="N2083" t="s">
        <v>530</v>
      </c>
      <c r="O2083">
        <v>3</v>
      </c>
      <c r="P2083">
        <v>25</v>
      </c>
      <c r="Q2083">
        <v>0.15</v>
      </c>
      <c r="R2083" t="s">
        <v>4</v>
      </c>
      <c r="S2083" t="s">
        <v>3</v>
      </c>
      <c r="T2083" t="s">
        <v>3</v>
      </c>
      <c r="U2083">
        <v>0.27</v>
      </c>
    </row>
    <row r="2084" spans="14:25" x14ac:dyDescent="0.3">
      <c r="N2084" t="s">
        <v>530</v>
      </c>
      <c r="O2084">
        <v>3</v>
      </c>
      <c r="P2084">
        <v>25</v>
      </c>
      <c r="Q2084">
        <v>0.2</v>
      </c>
      <c r="R2084" t="s">
        <v>4</v>
      </c>
      <c r="S2084" t="s">
        <v>3</v>
      </c>
      <c r="T2084" t="s">
        <v>3</v>
      </c>
      <c r="U2084">
        <v>0.25</v>
      </c>
    </row>
    <row r="2085" spans="14:25" x14ac:dyDescent="0.3">
      <c r="N2085" t="s">
        <v>530</v>
      </c>
      <c r="O2085">
        <v>3</v>
      </c>
      <c r="P2085">
        <v>50</v>
      </c>
      <c r="Q2085">
        <v>0.05</v>
      </c>
      <c r="R2085" t="s">
        <v>4</v>
      </c>
      <c r="S2085" t="s">
        <v>3</v>
      </c>
      <c r="T2085" t="s">
        <v>3</v>
      </c>
      <c r="U2085">
        <v>0.3</v>
      </c>
    </row>
    <row r="2086" spans="14:25" x14ac:dyDescent="0.3">
      <c r="N2086" t="s">
        <v>530</v>
      </c>
      <c r="O2086">
        <v>3</v>
      </c>
      <c r="P2086">
        <v>50</v>
      </c>
      <c r="Q2086">
        <v>0.1</v>
      </c>
      <c r="R2086" t="s">
        <v>4</v>
      </c>
      <c r="S2086" t="s">
        <v>3</v>
      </c>
      <c r="T2086" t="s">
        <v>3</v>
      </c>
      <c r="U2086">
        <v>0.28999999999999998</v>
      </c>
    </row>
    <row r="2087" spans="14:25" x14ac:dyDescent="0.3">
      <c r="N2087" t="s">
        <v>530</v>
      </c>
      <c r="O2087">
        <v>3</v>
      </c>
      <c r="P2087">
        <v>50</v>
      </c>
      <c r="Q2087">
        <v>0.15</v>
      </c>
      <c r="R2087" t="s">
        <v>4</v>
      </c>
      <c r="S2087" t="s">
        <v>3</v>
      </c>
      <c r="T2087" t="s">
        <v>3</v>
      </c>
      <c r="U2087">
        <v>0.33</v>
      </c>
    </row>
    <row r="2088" spans="14:25" x14ac:dyDescent="0.3">
      <c r="N2088" t="s">
        <v>530</v>
      </c>
      <c r="O2088">
        <v>3</v>
      </c>
      <c r="P2088">
        <v>50</v>
      </c>
      <c r="Q2088">
        <v>0.2</v>
      </c>
      <c r="R2088" t="s">
        <v>4</v>
      </c>
      <c r="S2088" t="s">
        <v>3</v>
      </c>
      <c r="T2088" t="s">
        <v>3</v>
      </c>
      <c r="U2088">
        <v>0.38</v>
      </c>
    </row>
    <row r="2089" spans="14:25" x14ac:dyDescent="0.3">
      <c r="N2089" t="s">
        <v>528</v>
      </c>
      <c r="O2089">
        <v>0</v>
      </c>
      <c r="P2089">
        <v>0</v>
      </c>
      <c r="Q2089">
        <v>0.05</v>
      </c>
      <c r="R2089" t="s">
        <v>0</v>
      </c>
      <c r="S2089">
        <v>1034</v>
      </c>
      <c r="T2089">
        <v>0</v>
      </c>
      <c r="U2089">
        <v>253.62</v>
      </c>
      <c r="V2089" s="52">
        <v>1</v>
      </c>
      <c r="W2089">
        <v>-10000</v>
      </c>
      <c r="X2089">
        <v>11662</v>
      </c>
      <c r="Y2089">
        <v>-10000</v>
      </c>
    </row>
    <row r="2090" spans="14:25" x14ac:dyDescent="0.3">
      <c r="N2090" t="s">
        <v>528</v>
      </c>
      <c r="O2090">
        <v>0</v>
      </c>
      <c r="P2090">
        <v>0</v>
      </c>
      <c r="Q2090">
        <v>0.1</v>
      </c>
      <c r="R2090" t="s">
        <v>0</v>
      </c>
      <c r="S2090">
        <v>1034</v>
      </c>
      <c r="T2090">
        <v>0</v>
      </c>
      <c r="U2090">
        <v>251.45</v>
      </c>
      <c r="V2090" s="52">
        <v>1</v>
      </c>
      <c r="W2090">
        <v>-10000</v>
      </c>
      <c r="X2090">
        <v>11662</v>
      </c>
      <c r="Y2090">
        <v>-10000</v>
      </c>
    </row>
    <row r="2091" spans="14:25" x14ac:dyDescent="0.3">
      <c r="N2091" t="s">
        <v>528</v>
      </c>
      <c r="O2091">
        <v>0</v>
      </c>
      <c r="P2091">
        <v>0</v>
      </c>
      <c r="Q2091">
        <v>0.15</v>
      </c>
      <c r="R2091" t="s">
        <v>0</v>
      </c>
      <c r="S2091">
        <v>1034</v>
      </c>
      <c r="T2091">
        <v>0</v>
      </c>
      <c r="U2091">
        <v>278.86</v>
      </c>
      <c r="V2091" s="52">
        <v>1</v>
      </c>
      <c r="W2091">
        <v>-10000</v>
      </c>
      <c r="X2091">
        <v>11662</v>
      </c>
      <c r="Y2091">
        <v>-10000</v>
      </c>
    </row>
    <row r="2092" spans="14:25" x14ac:dyDescent="0.3">
      <c r="N2092" t="s">
        <v>528</v>
      </c>
      <c r="O2092">
        <v>0</v>
      </c>
      <c r="P2092">
        <v>0</v>
      </c>
      <c r="Q2092">
        <v>0.2</v>
      </c>
      <c r="R2092" t="s">
        <v>0</v>
      </c>
      <c r="S2092">
        <v>1034</v>
      </c>
      <c r="T2092">
        <v>0</v>
      </c>
      <c r="U2092">
        <v>274.12</v>
      </c>
      <c r="V2092" s="52">
        <v>1</v>
      </c>
      <c r="W2092">
        <v>-10000</v>
      </c>
      <c r="X2092">
        <v>11662</v>
      </c>
      <c r="Y2092">
        <v>-10000</v>
      </c>
    </row>
    <row r="2093" spans="14:25" x14ac:dyDescent="0.3">
      <c r="N2093" t="s">
        <v>528</v>
      </c>
      <c r="O2093">
        <v>1</v>
      </c>
      <c r="P2093">
        <v>5</v>
      </c>
      <c r="Q2093">
        <v>0.05</v>
      </c>
      <c r="R2093" t="s">
        <v>0</v>
      </c>
      <c r="S2093">
        <v>1034</v>
      </c>
      <c r="T2093">
        <v>0</v>
      </c>
      <c r="U2093">
        <v>779.24</v>
      </c>
      <c r="V2093" s="52">
        <v>1</v>
      </c>
      <c r="W2093">
        <v>-10000</v>
      </c>
      <c r="X2093">
        <v>11137</v>
      </c>
      <c r="Y2093">
        <v>-10000</v>
      </c>
    </row>
    <row r="2094" spans="14:25" x14ac:dyDescent="0.3">
      <c r="N2094" t="s">
        <v>528</v>
      </c>
      <c r="O2094">
        <v>1</v>
      </c>
      <c r="P2094">
        <v>5</v>
      </c>
      <c r="Q2094">
        <v>0.1</v>
      </c>
      <c r="R2094" t="s">
        <v>0</v>
      </c>
      <c r="S2094">
        <v>1042</v>
      </c>
      <c r="T2094">
        <v>0</v>
      </c>
      <c r="U2094">
        <v>713.98</v>
      </c>
      <c r="V2094" s="52">
        <v>1</v>
      </c>
      <c r="W2094">
        <v>-10000</v>
      </c>
      <c r="X2094">
        <v>11187</v>
      </c>
      <c r="Y2094">
        <v>-10000</v>
      </c>
    </row>
    <row r="2095" spans="14:25" x14ac:dyDescent="0.3">
      <c r="N2095" t="s">
        <v>528</v>
      </c>
      <c r="O2095">
        <v>1</v>
      </c>
      <c r="P2095">
        <v>5</v>
      </c>
      <c r="Q2095">
        <v>0.15</v>
      </c>
      <c r="R2095" t="s">
        <v>0</v>
      </c>
      <c r="S2095">
        <v>1044</v>
      </c>
      <c r="T2095">
        <v>0</v>
      </c>
      <c r="U2095">
        <v>613.4</v>
      </c>
      <c r="V2095" s="52">
        <v>1</v>
      </c>
      <c r="W2095">
        <v>-10000</v>
      </c>
      <c r="X2095">
        <v>11129</v>
      </c>
      <c r="Y2095">
        <v>-10000</v>
      </c>
    </row>
    <row r="2096" spans="14:25" x14ac:dyDescent="0.3">
      <c r="N2096" t="s">
        <v>528</v>
      </c>
      <c r="O2096">
        <v>1</v>
      </c>
      <c r="P2096">
        <v>5</v>
      </c>
      <c r="Q2096">
        <v>0.2</v>
      </c>
      <c r="R2096" t="s">
        <v>0</v>
      </c>
      <c r="S2096">
        <v>1044</v>
      </c>
      <c r="T2096">
        <v>0</v>
      </c>
      <c r="U2096">
        <v>596.04</v>
      </c>
      <c r="V2096" s="52">
        <v>1</v>
      </c>
      <c r="W2096">
        <v>-10000</v>
      </c>
      <c r="X2096">
        <v>11277</v>
      </c>
      <c r="Y2096">
        <v>-10000</v>
      </c>
    </row>
    <row r="2097" spans="14:25" x14ac:dyDescent="0.3">
      <c r="N2097" t="s">
        <v>528</v>
      </c>
      <c r="O2097">
        <v>1</v>
      </c>
      <c r="P2097">
        <v>10</v>
      </c>
      <c r="Q2097">
        <v>0.05</v>
      </c>
      <c r="R2097" t="s">
        <v>0</v>
      </c>
      <c r="S2097">
        <v>1034</v>
      </c>
      <c r="T2097">
        <v>0</v>
      </c>
      <c r="U2097">
        <v>735.42</v>
      </c>
      <c r="V2097" s="52">
        <v>1</v>
      </c>
      <c r="W2097">
        <v>-10000</v>
      </c>
      <c r="X2097">
        <v>11137</v>
      </c>
      <c r="Y2097">
        <v>-10000</v>
      </c>
    </row>
    <row r="2098" spans="14:25" x14ac:dyDescent="0.3">
      <c r="N2098" t="s">
        <v>528</v>
      </c>
      <c r="O2098">
        <v>1</v>
      </c>
      <c r="P2098">
        <v>10</v>
      </c>
      <c r="Q2098">
        <v>0.1</v>
      </c>
      <c r="R2098" t="s">
        <v>0</v>
      </c>
      <c r="S2098">
        <v>1042</v>
      </c>
      <c r="T2098">
        <v>0</v>
      </c>
      <c r="U2098">
        <v>711.1</v>
      </c>
      <c r="V2098" s="52">
        <v>1</v>
      </c>
      <c r="W2098">
        <v>-10000</v>
      </c>
      <c r="X2098">
        <v>11187</v>
      </c>
      <c r="Y2098">
        <v>-10000</v>
      </c>
    </row>
    <row r="2099" spans="14:25" x14ac:dyDescent="0.3">
      <c r="N2099" t="s">
        <v>528</v>
      </c>
      <c r="O2099">
        <v>1</v>
      </c>
      <c r="P2099">
        <v>10</v>
      </c>
      <c r="Q2099">
        <v>0.15</v>
      </c>
      <c r="R2099" t="s">
        <v>0</v>
      </c>
      <c r="S2099">
        <v>1044</v>
      </c>
      <c r="T2099">
        <v>0</v>
      </c>
      <c r="U2099">
        <v>610.28</v>
      </c>
      <c r="V2099" s="52">
        <v>1</v>
      </c>
      <c r="W2099">
        <v>-10000</v>
      </c>
      <c r="X2099">
        <v>11129</v>
      </c>
      <c r="Y2099">
        <v>-10000</v>
      </c>
    </row>
    <row r="2100" spans="14:25" x14ac:dyDescent="0.3">
      <c r="N2100" t="s">
        <v>528</v>
      </c>
      <c r="O2100">
        <v>1</v>
      </c>
      <c r="P2100">
        <v>10</v>
      </c>
      <c r="Q2100">
        <v>0.2</v>
      </c>
      <c r="R2100" t="s">
        <v>0</v>
      </c>
      <c r="S2100">
        <v>1044</v>
      </c>
      <c r="T2100">
        <v>0</v>
      </c>
      <c r="U2100">
        <v>603.34</v>
      </c>
      <c r="V2100" s="52">
        <v>1</v>
      </c>
      <c r="W2100">
        <v>-10000</v>
      </c>
      <c r="X2100">
        <v>11277</v>
      </c>
      <c r="Y2100">
        <v>-10000</v>
      </c>
    </row>
    <row r="2101" spans="14:25" x14ac:dyDescent="0.3">
      <c r="N2101" t="s">
        <v>528</v>
      </c>
      <c r="O2101">
        <v>1</v>
      </c>
      <c r="P2101">
        <v>25</v>
      </c>
      <c r="Q2101">
        <v>0.05</v>
      </c>
      <c r="R2101" t="s">
        <v>0</v>
      </c>
      <c r="S2101">
        <v>1044</v>
      </c>
      <c r="T2101">
        <v>0</v>
      </c>
      <c r="U2101">
        <v>569.75</v>
      </c>
      <c r="V2101" s="52">
        <v>0.03</v>
      </c>
      <c r="W2101">
        <v>19.55</v>
      </c>
      <c r="X2101">
        <v>11129</v>
      </c>
      <c r="Y2101">
        <v>11462.16</v>
      </c>
    </row>
    <row r="2102" spans="14:25" x14ac:dyDescent="0.3">
      <c r="N2102" t="s">
        <v>528</v>
      </c>
      <c r="O2102">
        <v>1</v>
      </c>
      <c r="P2102">
        <v>25</v>
      </c>
      <c r="Q2102">
        <v>0.1</v>
      </c>
      <c r="R2102" t="s">
        <v>0</v>
      </c>
      <c r="S2102">
        <v>1052</v>
      </c>
      <c r="T2102">
        <v>0</v>
      </c>
      <c r="U2102">
        <v>918.03</v>
      </c>
      <c r="V2102" s="52">
        <v>6.5000000000000002E-2</v>
      </c>
      <c r="W2102">
        <v>42.1</v>
      </c>
      <c r="X2102">
        <v>11683</v>
      </c>
      <c r="Y2102">
        <v>12417.47</v>
      </c>
    </row>
    <row r="2103" spans="14:25" x14ac:dyDescent="0.3">
      <c r="N2103" t="s">
        <v>528</v>
      </c>
      <c r="O2103">
        <v>1</v>
      </c>
      <c r="P2103">
        <v>25</v>
      </c>
      <c r="Q2103">
        <v>0.15</v>
      </c>
      <c r="R2103" t="s">
        <v>0</v>
      </c>
      <c r="S2103">
        <v>1055</v>
      </c>
      <c r="T2103">
        <v>0</v>
      </c>
      <c r="U2103">
        <v>413.12</v>
      </c>
      <c r="V2103" s="52">
        <v>0.92900000000000005</v>
      </c>
      <c r="W2103">
        <v>62.37</v>
      </c>
      <c r="X2103">
        <v>11517</v>
      </c>
      <c r="Y2103">
        <v>12547.42</v>
      </c>
    </row>
    <row r="2104" spans="14:25" x14ac:dyDescent="0.3">
      <c r="N2104" t="s">
        <v>528</v>
      </c>
      <c r="O2104">
        <v>1</v>
      </c>
      <c r="P2104">
        <v>25</v>
      </c>
      <c r="Q2104">
        <v>0.2</v>
      </c>
      <c r="R2104" t="s">
        <v>1</v>
      </c>
      <c r="S2104">
        <v>1083</v>
      </c>
      <c r="T2104">
        <v>1.4</v>
      </c>
      <c r="U2104">
        <v>3600.26</v>
      </c>
      <c r="V2104" s="52">
        <v>0.99199999999999999</v>
      </c>
      <c r="W2104">
        <v>84.56</v>
      </c>
      <c r="X2104">
        <v>11980</v>
      </c>
      <c r="Y2104">
        <v>13226.72</v>
      </c>
    </row>
    <row r="2105" spans="14:25" x14ac:dyDescent="0.3">
      <c r="N2105" t="s">
        <v>528</v>
      </c>
      <c r="O2105">
        <v>1</v>
      </c>
      <c r="P2105">
        <v>50</v>
      </c>
      <c r="Q2105">
        <v>0.05</v>
      </c>
      <c r="R2105" t="s">
        <v>0</v>
      </c>
      <c r="S2105">
        <v>1045</v>
      </c>
      <c r="T2105">
        <v>0</v>
      </c>
      <c r="U2105">
        <v>567.41</v>
      </c>
      <c r="V2105" s="52">
        <v>0</v>
      </c>
      <c r="W2105">
        <v>22.8</v>
      </c>
      <c r="X2105">
        <v>11686</v>
      </c>
      <c r="Y2105">
        <v>12051.72</v>
      </c>
    </row>
    <row r="2106" spans="14:25" x14ac:dyDescent="0.3">
      <c r="N2106" t="s">
        <v>528</v>
      </c>
      <c r="O2106">
        <v>1</v>
      </c>
      <c r="P2106">
        <v>50</v>
      </c>
      <c r="Q2106">
        <v>0.1</v>
      </c>
      <c r="R2106" t="s">
        <v>0</v>
      </c>
      <c r="S2106">
        <v>1055</v>
      </c>
      <c r="T2106">
        <v>0</v>
      </c>
      <c r="U2106">
        <v>545.28</v>
      </c>
      <c r="V2106" s="52">
        <v>2.5999999999999999E-2</v>
      </c>
      <c r="W2106">
        <v>44.84</v>
      </c>
      <c r="X2106">
        <v>11512</v>
      </c>
      <c r="Y2106">
        <v>12225.02</v>
      </c>
    </row>
    <row r="2107" spans="14:25" x14ac:dyDescent="0.3">
      <c r="N2107" t="s">
        <v>528</v>
      </c>
      <c r="O2107">
        <v>1</v>
      </c>
      <c r="P2107">
        <v>50</v>
      </c>
      <c r="Q2107">
        <v>0.15</v>
      </c>
      <c r="R2107" t="s">
        <v>1</v>
      </c>
      <c r="S2107">
        <v>1138</v>
      </c>
      <c r="T2107">
        <v>6.26</v>
      </c>
      <c r="U2107">
        <v>3600.52</v>
      </c>
      <c r="V2107" s="52">
        <v>7.8E-2</v>
      </c>
    </row>
    <row r="2108" spans="14:25" x14ac:dyDescent="0.3">
      <c r="N2108" t="s">
        <v>528</v>
      </c>
      <c r="O2108">
        <v>1</v>
      </c>
      <c r="P2108">
        <v>50</v>
      </c>
      <c r="Q2108">
        <v>0.2</v>
      </c>
      <c r="R2108" t="s">
        <v>2</v>
      </c>
      <c r="S2108" t="s">
        <v>3</v>
      </c>
      <c r="T2108" t="s">
        <v>3</v>
      </c>
      <c r="U2108">
        <v>3600.11</v>
      </c>
    </row>
    <row r="2109" spans="14:25" x14ac:dyDescent="0.3">
      <c r="N2109" t="s">
        <v>528</v>
      </c>
      <c r="O2109">
        <v>2</v>
      </c>
      <c r="P2109">
        <v>5</v>
      </c>
      <c r="Q2109">
        <v>0.05</v>
      </c>
      <c r="R2109" t="s">
        <v>0</v>
      </c>
      <c r="S2109">
        <v>1034</v>
      </c>
      <c r="T2109">
        <v>0</v>
      </c>
      <c r="U2109">
        <v>560.37</v>
      </c>
      <c r="V2109" s="52">
        <v>1</v>
      </c>
      <c r="W2109">
        <v>-10000</v>
      </c>
      <c r="X2109">
        <v>11147</v>
      </c>
      <c r="Y2109">
        <v>-10000</v>
      </c>
    </row>
    <row r="2110" spans="14:25" x14ac:dyDescent="0.3">
      <c r="N2110" t="s">
        <v>528</v>
      </c>
      <c r="O2110">
        <v>2</v>
      </c>
      <c r="P2110">
        <v>5</v>
      </c>
      <c r="Q2110">
        <v>0.1</v>
      </c>
      <c r="R2110" t="s">
        <v>0</v>
      </c>
      <c r="S2110">
        <v>1042</v>
      </c>
      <c r="T2110">
        <v>0</v>
      </c>
      <c r="U2110">
        <v>640.87</v>
      </c>
      <c r="V2110" s="52">
        <v>1</v>
      </c>
      <c r="W2110">
        <v>-10000</v>
      </c>
      <c r="X2110">
        <v>11260</v>
      </c>
      <c r="Y2110">
        <v>-10000</v>
      </c>
    </row>
    <row r="2111" spans="14:25" x14ac:dyDescent="0.3">
      <c r="N2111" t="s">
        <v>528</v>
      </c>
      <c r="O2111">
        <v>2</v>
      </c>
      <c r="P2111">
        <v>5</v>
      </c>
      <c r="Q2111">
        <v>0.15</v>
      </c>
      <c r="R2111" t="s">
        <v>0</v>
      </c>
      <c r="S2111">
        <v>1042</v>
      </c>
      <c r="T2111">
        <v>0</v>
      </c>
      <c r="U2111">
        <v>714.89</v>
      </c>
      <c r="V2111" s="52">
        <v>1</v>
      </c>
      <c r="W2111">
        <v>-10000</v>
      </c>
      <c r="X2111">
        <v>11183</v>
      </c>
      <c r="Y2111">
        <v>-10000</v>
      </c>
    </row>
    <row r="2112" spans="14:25" x14ac:dyDescent="0.3">
      <c r="N2112" t="s">
        <v>528</v>
      </c>
      <c r="O2112">
        <v>2</v>
      </c>
      <c r="P2112">
        <v>5</v>
      </c>
      <c r="Q2112">
        <v>0.2</v>
      </c>
      <c r="R2112" t="s">
        <v>0</v>
      </c>
      <c r="S2112">
        <v>1052</v>
      </c>
      <c r="T2112">
        <v>0</v>
      </c>
      <c r="U2112">
        <v>1185.58</v>
      </c>
      <c r="V2112" s="52">
        <v>1</v>
      </c>
      <c r="W2112">
        <v>-10000</v>
      </c>
      <c r="X2112">
        <v>11600</v>
      </c>
      <c r="Y2112">
        <v>-10000</v>
      </c>
    </row>
    <row r="2113" spans="14:25" x14ac:dyDescent="0.3">
      <c r="N2113" t="s">
        <v>528</v>
      </c>
      <c r="O2113">
        <v>2</v>
      </c>
      <c r="P2113">
        <v>10</v>
      </c>
      <c r="Q2113">
        <v>0.05</v>
      </c>
      <c r="R2113" t="s">
        <v>0</v>
      </c>
      <c r="S2113">
        <v>1042</v>
      </c>
      <c r="T2113">
        <v>0</v>
      </c>
      <c r="U2113">
        <v>447.52</v>
      </c>
      <c r="V2113" s="52">
        <v>0.94699999999999995</v>
      </c>
      <c r="W2113">
        <v>21.89</v>
      </c>
      <c r="X2113">
        <v>11181</v>
      </c>
      <c r="Y2113">
        <v>11521.53</v>
      </c>
    </row>
    <row r="2114" spans="14:25" x14ac:dyDescent="0.3">
      <c r="N2114" t="s">
        <v>528</v>
      </c>
      <c r="O2114">
        <v>2</v>
      </c>
      <c r="P2114">
        <v>10</v>
      </c>
      <c r="Q2114">
        <v>0.1</v>
      </c>
      <c r="R2114" t="s">
        <v>0</v>
      </c>
      <c r="S2114">
        <v>1049</v>
      </c>
      <c r="T2114">
        <v>0</v>
      </c>
      <c r="U2114">
        <v>449.57</v>
      </c>
      <c r="V2114" s="52">
        <v>0.77800000000000002</v>
      </c>
      <c r="W2114">
        <v>25.86</v>
      </c>
      <c r="X2114">
        <v>11600</v>
      </c>
      <c r="Y2114">
        <v>12190.09</v>
      </c>
    </row>
    <row r="2115" spans="14:25" x14ac:dyDescent="0.3">
      <c r="N2115" t="s">
        <v>528</v>
      </c>
      <c r="O2115">
        <v>2</v>
      </c>
      <c r="P2115">
        <v>10</v>
      </c>
      <c r="Q2115">
        <v>0.15</v>
      </c>
      <c r="R2115" t="s">
        <v>0</v>
      </c>
      <c r="S2115">
        <v>1064</v>
      </c>
      <c r="T2115">
        <v>0</v>
      </c>
      <c r="U2115">
        <v>935.26</v>
      </c>
      <c r="V2115" s="52">
        <v>0.999</v>
      </c>
      <c r="W2115">
        <v>46.65</v>
      </c>
      <c r="X2115">
        <v>11696</v>
      </c>
      <c r="Y2115">
        <v>12617.5</v>
      </c>
    </row>
    <row r="2116" spans="14:25" x14ac:dyDescent="0.3">
      <c r="N2116" t="s">
        <v>528</v>
      </c>
      <c r="O2116">
        <v>2</v>
      </c>
      <c r="P2116">
        <v>10</v>
      </c>
      <c r="Q2116">
        <v>0.2</v>
      </c>
      <c r="R2116" t="s">
        <v>0</v>
      </c>
      <c r="S2116">
        <v>1075</v>
      </c>
      <c r="T2116">
        <v>0</v>
      </c>
      <c r="U2116">
        <v>1501.83</v>
      </c>
      <c r="V2116" s="52">
        <v>0.999</v>
      </c>
      <c r="W2116">
        <v>-10000</v>
      </c>
      <c r="X2116">
        <v>11757</v>
      </c>
      <c r="Y2116">
        <v>-10000</v>
      </c>
    </row>
    <row r="2117" spans="14:25" x14ac:dyDescent="0.3">
      <c r="N2117" t="s">
        <v>528</v>
      </c>
      <c r="O2117">
        <v>2</v>
      </c>
      <c r="P2117">
        <v>25</v>
      </c>
      <c r="Q2117">
        <v>0.05</v>
      </c>
      <c r="R2117" t="s">
        <v>0</v>
      </c>
      <c r="S2117">
        <v>1049</v>
      </c>
      <c r="T2117">
        <v>0</v>
      </c>
      <c r="U2117">
        <v>490.1</v>
      </c>
      <c r="V2117" s="52">
        <v>0</v>
      </c>
      <c r="W2117">
        <v>21.89</v>
      </c>
      <c r="X2117">
        <v>11181</v>
      </c>
      <c r="Y2117">
        <v>11521.53</v>
      </c>
    </row>
    <row r="2118" spans="14:25" x14ac:dyDescent="0.3">
      <c r="N2118" t="s">
        <v>528</v>
      </c>
      <c r="O2118">
        <v>2</v>
      </c>
      <c r="P2118">
        <v>25</v>
      </c>
      <c r="Q2118">
        <v>0.1</v>
      </c>
      <c r="R2118" t="s">
        <v>0</v>
      </c>
      <c r="S2118">
        <v>1076</v>
      </c>
      <c r="T2118">
        <v>0</v>
      </c>
      <c r="U2118">
        <v>1348.37</v>
      </c>
      <c r="V2118" s="52">
        <v>1.2999999999999999E-2</v>
      </c>
      <c r="W2118">
        <v>43.79</v>
      </c>
      <c r="X2118">
        <v>11517</v>
      </c>
      <c r="Y2118">
        <v>12226.47</v>
      </c>
    </row>
    <row r="2119" spans="14:25" x14ac:dyDescent="0.3">
      <c r="N2119" t="s">
        <v>528</v>
      </c>
      <c r="O2119">
        <v>2</v>
      </c>
      <c r="P2119">
        <v>25</v>
      </c>
      <c r="Q2119">
        <v>0.15</v>
      </c>
      <c r="R2119" t="s">
        <v>2</v>
      </c>
      <c r="S2119" t="s">
        <v>3</v>
      </c>
      <c r="T2119" t="s">
        <v>3</v>
      </c>
      <c r="U2119">
        <v>3600.27</v>
      </c>
    </row>
    <row r="2120" spans="14:25" x14ac:dyDescent="0.3">
      <c r="N2120" t="s">
        <v>528</v>
      </c>
      <c r="O2120">
        <v>2</v>
      </c>
      <c r="P2120">
        <v>25</v>
      </c>
      <c r="Q2120">
        <v>0.2</v>
      </c>
      <c r="R2120" t="s">
        <v>2</v>
      </c>
      <c r="S2120" t="s">
        <v>3</v>
      </c>
      <c r="T2120" t="s">
        <v>3</v>
      </c>
      <c r="U2120">
        <v>3600.16</v>
      </c>
    </row>
    <row r="2121" spans="14:25" x14ac:dyDescent="0.3">
      <c r="N2121" t="s">
        <v>528</v>
      </c>
      <c r="O2121">
        <v>2</v>
      </c>
      <c r="P2121">
        <v>50</v>
      </c>
      <c r="Q2121">
        <v>0.05</v>
      </c>
      <c r="R2121" t="s">
        <v>0</v>
      </c>
      <c r="S2121">
        <v>1052</v>
      </c>
      <c r="T2121">
        <v>0</v>
      </c>
      <c r="U2121">
        <v>699.04</v>
      </c>
      <c r="V2121" s="52">
        <v>0</v>
      </c>
      <c r="W2121">
        <v>22.85</v>
      </c>
      <c r="X2121">
        <v>11683</v>
      </c>
      <c r="Y2121">
        <v>12061.47</v>
      </c>
    </row>
    <row r="2122" spans="14:25" x14ac:dyDescent="0.3">
      <c r="N2122" t="s">
        <v>528</v>
      </c>
      <c r="O2122">
        <v>2</v>
      </c>
      <c r="P2122">
        <v>50</v>
      </c>
      <c r="Q2122">
        <v>0.1</v>
      </c>
      <c r="R2122" t="s">
        <v>0</v>
      </c>
      <c r="S2122">
        <v>1085</v>
      </c>
      <c r="T2122">
        <v>0</v>
      </c>
      <c r="U2122">
        <v>3097.77</v>
      </c>
      <c r="V2122" s="52">
        <v>0</v>
      </c>
      <c r="W2122">
        <v>46.01</v>
      </c>
      <c r="X2122">
        <v>11714</v>
      </c>
      <c r="Y2122">
        <v>12439.86</v>
      </c>
    </row>
    <row r="2123" spans="14:25" x14ac:dyDescent="0.3">
      <c r="N2123" t="s">
        <v>528</v>
      </c>
      <c r="O2123">
        <v>2</v>
      </c>
      <c r="P2123">
        <v>50</v>
      </c>
      <c r="Q2123">
        <v>0.15</v>
      </c>
      <c r="R2123" t="s">
        <v>2</v>
      </c>
      <c r="S2123" t="s">
        <v>3</v>
      </c>
      <c r="T2123" t="s">
        <v>3</v>
      </c>
      <c r="U2123">
        <v>3600.13</v>
      </c>
    </row>
    <row r="2124" spans="14:25" x14ac:dyDescent="0.3">
      <c r="N2124" t="s">
        <v>528</v>
      </c>
      <c r="O2124">
        <v>2</v>
      </c>
      <c r="P2124">
        <v>50</v>
      </c>
      <c r="Q2124">
        <v>0.2</v>
      </c>
      <c r="R2124" t="s">
        <v>2</v>
      </c>
      <c r="S2124" t="s">
        <v>3</v>
      </c>
      <c r="T2124" t="s">
        <v>3</v>
      </c>
      <c r="U2124">
        <v>3600.12</v>
      </c>
    </row>
    <row r="2125" spans="14:25" x14ac:dyDescent="0.3">
      <c r="N2125" t="s">
        <v>528</v>
      </c>
      <c r="O2125">
        <v>3</v>
      </c>
      <c r="P2125">
        <v>0</v>
      </c>
      <c r="Q2125">
        <v>0.05</v>
      </c>
      <c r="R2125" t="s">
        <v>0</v>
      </c>
      <c r="S2125">
        <v>1093</v>
      </c>
      <c r="T2125">
        <v>0</v>
      </c>
      <c r="U2125">
        <v>2162.83</v>
      </c>
      <c r="V2125" s="52">
        <v>0</v>
      </c>
      <c r="W2125">
        <v>23.17</v>
      </c>
      <c r="X2125">
        <v>11717</v>
      </c>
      <c r="Y2125">
        <v>12087.8</v>
      </c>
    </row>
    <row r="2126" spans="14:25" x14ac:dyDescent="0.3">
      <c r="N2126" t="s">
        <v>528</v>
      </c>
      <c r="O2126">
        <v>3</v>
      </c>
      <c r="P2126">
        <v>0</v>
      </c>
      <c r="Q2126">
        <v>0.1</v>
      </c>
      <c r="R2126" t="s">
        <v>4</v>
      </c>
      <c r="S2126" t="s">
        <v>3</v>
      </c>
      <c r="T2126" t="s">
        <v>3</v>
      </c>
      <c r="U2126">
        <v>0.63</v>
      </c>
    </row>
    <row r="2127" spans="14:25" x14ac:dyDescent="0.3">
      <c r="N2127" t="s">
        <v>528</v>
      </c>
      <c r="O2127">
        <v>3</v>
      </c>
      <c r="P2127">
        <v>0</v>
      </c>
      <c r="Q2127">
        <v>0.15</v>
      </c>
      <c r="R2127" t="s">
        <v>4</v>
      </c>
      <c r="S2127" t="s">
        <v>3</v>
      </c>
      <c r="T2127" t="s">
        <v>3</v>
      </c>
      <c r="U2127">
        <v>0.7</v>
      </c>
    </row>
    <row r="2128" spans="14:25" x14ac:dyDescent="0.3">
      <c r="N2128" t="s">
        <v>528</v>
      </c>
      <c r="O2128">
        <v>3</v>
      </c>
      <c r="P2128">
        <v>0</v>
      </c>
      <c r="Q2128">
        <v>0.2</v>
      </c>
      <c r="R2128" t="s">
        <v>4</v>
      </c>
      <c r="S2128" t="s">
        <v>3</v>
      </c>
      <c r="T2128" t="s">
        <v>3</v>
      </c>
      <c r="U2128">
        <v>0.72</v>
      </c>
    </row>
    <row r="2129" spans="14:25" x14ac:dyDescent="0.3">
      <c r="N2129" t="s">
        <v>528</v>
      </c>
      <c r="O2129">
        <v>3</v>
      </c>
      <c r="P2129">
        <v>10</v>
      </c>
      <c r="Q2129">
        <v>0.05</v>
      </c>
      <c r="R2129" t="s">
        <v>0</v>
      </c>
      <c r="S2129">
        <v>1093</v>
      </c>
      <c r="T2129">
        <v>0</v>
      </c>
      <c r="U2129">
        <v>2312</v>
      </c>
      <c r="V2129" s="52">
        <v>0</v>
      </c>
      <c r="W2129">
        <v>23.01</v>
      </c>
      <c r="X2129">
        <v>11714</v>
      </c>
      <c r="Y2129">
        <v>12076.93</v>
      </c>
    </row>
    <row r="2130" spans="14:25" x14ac:dyDescent="0.3">
      <c r="N2130" t="s">
        <v>528</v>
      </c>
      <c r="O2130">
        <v>3</v>
      </c>
      <c r="P2130">
        <v>10</v>
      </c>
      <c r="Q2130">
        <v>0.1</v>
      </c>
      <c r="R2130" t="s">
        <v>4</v>
      </c>
      <c r="S2130" t="s">
        <v>3</v>
      </c>
      <c r="T2130" t="s">
        <v>3</v>
      </c>
      <c r="U2130">
        <v>0.66</v>
      </c>
    </row>
    <row r="2131" spans="14:25" x14ac:dyDescent="0.3">
      <c r="N2131" t="s">
        <v>528</v>
      </c>
      <c r="O2131">
        <v>3</v>
      </c>
      <c r="P2131">
        <v>10</v>
      </c>
      <c r="Q2131">
        <v>0.15</v>
      </c>
      <c r="R2131" t="s">
        <v>4</v>
      </c>
      <c r="S2131" t="s">
        <v>3</v>
      </c>
      <c r="T2131" t="s">
        <v>3</v>
      </c>
      <c r="U2131">
        <v>0.71</v>
      </c>
    </row>
    <row r="2132" spans="14:25" x14ac:dyDescent="0.3">
      <c r="N2132" t="s">
        <v>528</v>
      </c>
      <c r="O2132">
        <v>3</v>
      </c>
      <c r="P2132">
        <v>10</v>
      </c>
      <c r="Q2132">
        <v>0.2</v>
      </c>
      <c r="R2132" t="s">
        <v>4</v>
      </c>
      <c r="S2132" t="s">
        <v>3</v>
      </c>
      <c r="T2132" t="s">
        <v>3</v>
      </c>
      <c r="U2132">
        <v>0.69</v>
      </c>
    </row>
    <row r="2133" spans="14:25" x14ac:dyDescent="0.3">
      <c r="N2133" t="s">
        <v>528</v>
      </c>
      <c r="O2133">
        <v>3</v>
      </c>
      <c r="P2133">
        <v>25</v>
      </c>
      <c r="Q2133">
        <v>0.05</v>
      </c>
      <c r="R2133" t="s">
        <v>0</v>
      </c>
      <c r="S2133">
        <v>1093</v>
      </c>
      <c r="T2133">
        <v>0</v>
      </c>
      <c r="U2133">
        <v>2018.67</v>
      </c>
      <c r="V2133" s="52">
        <v>0</v>
      </c>
      <c r="W2133">
        <v>23.23</v>
      </c>
      <c r="X2133">
        <v>11832</v>
      </c>
      <c r="Y2133">
        <v>12197.15</v>
      </c>
    </row>
    <row r="2134" spans="14:25" x14ac:dyDescent="0.3">
      <c r="N2134" t="s">
        <v>528</v>
      </c>
      <c r="O2134">
        <v>3</v>
      </c>
      <c r="P2134">
        <v>25</v>
      </c>
      <c r="Q2134">
        <v>0.1</v>
      </c>
      <c r="R2134" t="s">
        <v>4</v>
      </c>
      <c r="S2134" t="s">
        <v>3</v>
      </c>
      <c r="T2134" t="s">
        <v>3</v>
      </c>
      <c r="U2134">
        <v>0.76</v>
      </c>
    </row>
    <row r="2135" spans="14:25" x14ac:dyDescent="0.3">
      <c r="N2135" t="s">
        <v>528</v>
      </c>
      <c r="O2135">
        <v>3</v>
      </c>
      <c r="P2135">
        <v>25</v>
      </c>
      <c r="Q2135">
        <v>0.15</v>
      </c>
      <c r="R2135" t="s">
        <v>4</v>
      </c>
      <c r="S2135" t="s">
        <v>3</v>
      </c>
      <c r="T2135" t="s">
        <v>3</v>
      </c>
      <c r="U2135">
        <v>0.78</v>
      </c>
    </row>
    <row r="2136" spans="14:25" x14ac:dyDescent="0.3">
      <c r="N2136" t="s">
        <v>528</v>
      </c>
      <c r="O2136">
        <v>3</v>
      </c>
      <c r="P2136">
        <v>25</v>
      </c>
      <c r="Q2136">
        <v>0.2</v>
      </c>
      <c r="R2136" t="s">
        <v>4</v>
      </c>
      <c r="S2136" t="s">
        <v>3</v>
      </c>
      <c r="T2136" t="s">
        <v>3</v>
      </c>
      <c r="U2136">
        <v>0.64</v>
      </c>
    </row>
    <row r="2137" spans="14:25" x14ac:dyDescent="0.3">
      <c r="N2137" t="s">
        <v>528</v>
      </c>
      <c r="O2137">
        <v>3</v>
      </c>
      <c r="P2137">
        <v>50</v>
      </c>
      <c r="Q2137">
        <v>0.05</v>
      </c>
      <c r="R2137" t="s">
        <v>0</v>
      </c>
      <c r="S2137">
        <v>1093</v>
      </c>
      <c r="T2137">
        <v>0</v>
      </c>
      <c r="U2137">
        <v>2471.77</v>
      </c>
      <c r="V2137" s="52">
        <v>0</v>
      </c>
      <c r="W2137">
        <v>23.01</v>
      </c>
      <c r="X2137">
        <v>11714</v>
      </c>
      <c r="Y2137">
        <v>12076.93</v>
      </c>
    </row>
    <row r="2138" spans="14:25" x14ac:dyDescent="0.3">
      <c r="N2138" t="s">
        <v>528</v>
      </c>
      <c r="O2138">
        <v>3</v>
      </c>
      <c r="P2138">
        <v>50</v>
      </c>
      <c r="Q2138">
        <v>0.1</v>
      </c>
      <c r="R2138" t="s">
        <v>4</v>
      </c>
      <c r="S2138" t="s">
        <v>3</v>
      </c>
      <c r="T2138" t="s">
        <v>3</v>
      </c>
      <c r="U2138">
        <v>0.7</v>
      </c>
    </row>
    <row r="2139" spans="14:25" x14ac:dyDescent="0.3">
      <c r="N2139" t="s">
        <v>528</v>
      </c>
      <c r="O2139">
        <v>3</v>
      </c>
      <c r="P2139">
        <v>50</v>
      </c>
      <c r="Q2139">
        <v>0.15</v>
      </c>
      <c r="R2139" t="s">
        <v>4</v>
      </c>
      <c r="S2139" t="s">
        <v>3</v>
      </c>
      <c r="T2139" t="s">
        <v>3</v>
      </c>
      <c r="U2139">
        <v>0.72</v>
      </c>
    </row>
    <row r="2140" spans="14:25" x14ac:dyDescent="0.3">
      <c r="N2140" t="s">
        <v>528</v>
      </c>
      <c r="O2140">
        <v>3</v>
      </c>
      <c r="P2140">
        <v>50</v>
      </c>
      <c r="Q2140">
        <v>0.2</v>
      </c>
      <c r="R2140" t="s">
        <v>4</v>
      </c>
      <c r="S2140" t="s">
        <v>3</v>
      </c>
      <c r="T2140" t="s">
        <v>3</v>
      </c>
      <c r="U2140">
        <v>0.81</v>
      </c>
    </row>
    <row r="2141" spans="14:25" x14ac:dyDescent="0.3">
      <c r="N2141" t="s">
        <v>526</v>
      </c>
      <c r="O2141">
        <v>0</v>
      </c>
      <c r="P2141">
        <v>0</v>
      </c>
      <c r="Q2141">
        <v>0.05</v>
      </c>
      <c r="R2141" t="s">
        <v>0</v>
      </c>
      <c r="S2141">
        <v>820</v>
      </c>
      <c r="T2141">
        <v>0</v>
      </c>
      <c r="U2141">
        <v>298.08999999999997</v>
      </c>
      <c r="V2141" s="52">
        <v>1</v>
      </c>
      <c r="W2141">
        <v>-10000</v>
      </c>
      <c r="X2141">
        <v>10714</v>
      </c>
      <c r="Y2141">
        <v>-10000</v>
      </c>
    </row>
    <row r="2142" spans="14:25" x14ac:dyDescent="0.3">
      <c r="N2142" t="s">
        <v>526</v>
      </c>
      <c r="O2142">
        <v>0</v>
      </c>
      <c r="P2142">
        <v>0</v>
      </c>
      <c r="Q2142">
        <v>0.1</v>
      </c>
      <c r="R2142" t="s">
        <v>0</v>
      </c>
      <c r="S2142">
        <v>820</v>
      </c>
      <c r="T2142">
        <v>0</v>
      </c>
      <c r="U2142">
        <v>301.39999999999998</v>
      </c>
      <c r="V2142" s="52">
        <v>1</v>
      </c>
      <c r="W2142">
        <v>-10000</v>
      </c>
      <c r="X2142">
        <v>10714</v>
      </c>
      <c r="Y2142">
        <v>-10000</v>
      </c>
    </row>
    <row r="2143" spans="14:25" x14ac:dyDescent="0.3">
      <c r="N2143" t="s">
        <v>526</v>
      </c>
      <c r="O2143">
        <v>0</v>
      </c>
      <c r="P2143">
        <v>0</v>
      </c>
      <c r="Q2143">
        <v>0.15</v>
      </c>
      <c r="R2143" t="s">
        <v>0</v>
      </c>
      <c r="S2143">
        <v>820</v>
      </c>
      <c r="T2143">
        <v>0</v>
      </c>
      <c r="U2143">
        <v>307.11</v>
      </c>
      <c r="V2143" s="52">
        <v>1</v>
      </c>
      <c r="W2143">
        <v>-10000</v>
      </c>
      <c r="X2143">
        <v>10714</v>
      </c>
      <c r="Y2143">
        <v>-10000</v>
      </c>
    </row>
    <row r="2144" spans="14:25" x14ac:dyDescent="0.3">
      <c r="N2144" t="s">
        <v>526</v>
      </c>
      <c r="O2144">
        <v>0</v>
      </c>
      <c r="P2144">
        <v>0</v>
      </c>
      <c r="Q2144">
        <v>0.2</v>
      </c>
      <c r="R2144" t="s">
        <v>0</v>
      </c>
      <c r="S2144">
        <v>820</v>
      </c>
      <c r="T2144">
        <v>0</v>
      </c>
      <c r="U2144">
        <v>309.63</v>
      </c>
      <c r="V2144" s="52">
        <v>1</v>
      </c>
      <c r="W2144">
        <v>-10000</v>
      </c>
      <c r="X2144">
        <v>10714</v>
      </c>
      <c r="Y2144">
        <v>-10000</v>
      </c>
    </row>
    <row r="2145" spans="14:25" x14ac:dyDescent="0.3">
      <c r="N2145" t="s">
        <v>526</v>
      </c>
      <c r="O2145">
        <v>1</v>
      </c>
      <c r="P2145">
        <v>5</v>
      </c>
      <c r="Q2145">
        <v>0.05</v>
      </c>
      <c r="R2145" t="s">
        <v>0</v>
      </c>
      <c r="S2145">
        <v>820</v>
      </c>
      <c r="T2145">
        <v>0</v>
      </c>
      <c r="U2145">
        <v>405.26</v>
      </c>
      <c r="V2145" s="52">
        <v>1</v>
      </c>
      <c r="W2145">
        <v>-10000</v>
      </c>
      <c r="X2145">
        <v>10714</v>
      </c>
      <c r="Y2145">
        <v>-10000</v>
      </c>
    </row>
    <row r="2146" spans="14:25" x14ac:dyDescent="0.3">
      <c r="N2146" t="s">
        <v>526</v>
      </c>
      <c r="O2146">
        <v>1</v>
      </c>
      <c r="P2146">
        <v>5</v>
      </c>
      <c r="Q2146">
        <v>0.1</v>
      </c>
      <c r="R2146" t="s">
        <v>0</v>
      </c>
      <c r="S2146">
        <v>822</v>
      </c>
      <c r="T2146">
        <v>0</v>
      </c>
      <c r="U2146">
        <v>468.53</v>
      </c>
      <c r="V2146" s="52">
        <v>0.998</v>
      </c>
      <c r="W2146">
        <v>-10000</v>
      </c>
      <c r="X2146">
        <v>10721</v>
      </c>
      <c r="Y2146">
        <v>-10000</v>
      </c>
    </row>
    <row r="2147" spans="14:25" x14ac:dyDescent="0.3">
      <c r="N2147" t="s">
        <v>526</v>
      </c>
      <c r="O2147">
        <v>1</v>
      </c>
      <c r="P2147">
        <v>5</v>
      </c>
      <c r="Q2147">
        <v>0.15</v>
      </c>
      <c r="R2147" t="s">
        <v>0</v>
      </c>
      <c r="S2147">
        <v>822</v>
      </c>
      <c r="T2147">
        <v>0</v>
      </c>
      <c r="U2147">
        <v>513.5</v>
      </c>
      <c r="V2147" s="52">
        <v>1</v>
      </c>
      <c r="W2147">
        <v>-10000</v>
      </c>
      <c r="X2147">
        <v>10721</v>
      </c>
      <c r="Y2147">
        <v>-10000</v>
      </c>
    </row>
    <row r="2148" spans="14:25" x14ac:dyDescent="0.3">
      <c r="N2148" t="s">
        <v>526</v>
      </c>
      <c r="O2148">
        <v>1</v>
      </c>
      <c r="P2148">
        <v>5</v>
      </c>
      <c r="Q2148">
        <v>0.2</v>
      </c>
      <c r="R2148" t="s">
        <v>0</v>
      </c>
      <c r="S2148">
        <v>827</v>
      </c>
      <c r="T2148">
        <v>0</v>
      </c>
      <c r="U2148">
        <v>820.16</v>
      </c>
      <c r="V2148" s="52">
        <v>1</v>
      </c>
      <c r="W2148">
        <v>-10000</v>
      </c>
      <c r="X2148">
        <v>10777</v>
      </c>
      <c r="Y2148">
        <v>-10000</v>
      </c>
    </row>
    <row r="2149" spans="14:25" x14ac:dyDescent="0.3">
      <c r="N2149" t="s">
        <v>526</v>
      </c>
      <c r="O2149">
        <v>1</v>
      </c>
      <c r="P2149">
        <v>10</v>
      </c>
      <c r="Q2149">
        <v>0.05</v>
      </c>
      <c r="R2149" t="s">
        <v>0</v>
      </c>
      <c r="S2149">
        <v>820</v>
      </c>
      <c r="T2149">
        <v>0</v>
      </c>
      <c r="U2149">
        <v>400.27</v>
      </c>
      <c r="V2149" s="52">
        <v>1</v>
      </c>
      <c r="W2149">
        <v>-10000</v>
      </c>
      <c r="X2149">
        <v>10714</v>
      </c>
      <c r="Y2149">
        <v>-10000</v>
      </c>
    </row>
    <row r="2150" spans="14:25" x14ac:dyDescent="0.3">
      <c r="N2150" t="s">
        <v>526</v>
      </c>
      <c r="O2150">
        <v>1</v>
      </c>
      <c r="P2150">
        <v>10</v>
      </c>
      <c r="Q2150">
        <v>0.1</v>
      </c>
      <c r="R2150" t="s">
        <v>0</v>
      </c>
      <c r="S2150">
        <v>822</v>
      </c>
      <c r="T2150">
        <v>0</v>
      </c>
      <c r="U2150">
        <v>474.93</v>
      </c>
      <c r="V2150" s="52">
        <v>0.998</v>
      </c>
      <c r="W2150">
        <v>-10000</v>
      </c>
      <c r="X2150">
        <v>10721</v>
      </c>
      <c r="Y2150">
        <v>-10000</v>
      </c>
    </row>
    <row r="2151" spans="14:25" x14ac:dyDescent="0.3">
      <c r="N2151" t="s">
        <v>526</v>
      </c>
      <c r="O2151">
        <v>1</v>
      </c>
      <c r="P2151">
        <v>10</v>
      </c>
      <c r="Q2151">
        <v>0.15</v>
      </c>
      <c r="R2151" t="s">
        <v>0</v>
      </c>
      <c r="S2151">
        <v>822</v>
      </c>
      <c r="T2151">
        <v>0</v>
      </c>
      <c r="U2151">
        <v>544.79</v>
      </c>
      <c r="V2151" s="52">
        <v>1</v>
      </c>
      <c r="W2151">
        <v>-10000</v>
      </c>
      <c r="X2151">
        <v>10721</v>
      </c>
      <c r="Y2151">
        <v>-10000</v>
      </c>
    </row>
    <row r="2152" spans="14:25" x14ac:dyDescent="0.3">
      <c r="N2152" t="s">
        <v>526</v>
      </c>
      <c r="O2152">
        <v>1</v>
      </c>
      <c r="P2152">
        <v>10</v>
      </c>
      <c r="Q2152">
        <v>0.2</v>
      </c>
      <c r="R2152" t="s">
        <v>0</v>
      </c>
      <c r="S2152">
        <v>827</v>
      </c>
      <c r="T2152">
        <v>0</v>
      </c>
      <c r="U2152">
        <v>838.02</v>
      </c>
      <c r="V2152" s="52">
        <v>1</v>
      </c>
      <c r="W2152">
        <v>-10000</v>
      </c>
      <c r="X2152">
        <v>10777</v>
      </c>
      <c r="Y2152">
        <v>-10000</v>
      </c>
    </row>
    <row r="2153" spans="14:25" x14ac:dyDescent="0.3">
      <c r="N2153" t="s">
        <v>526</v>
      </c>
      <c r="O2153">
        <v>1</v>
      </c>
      <c r="P2153">
        <v>25</v>
      </c>
      <c r="Q2153">
        <v>0.05</v>
      </c>
      <c r="R2153" t="s">
        <v>0</v>
      </c>
      <c r="S2153">
        <v>822</v>
      </c>
      <c r="T2153">
        <v>0</v>
      </c>
      <c r="U2153">
        <v>509.43</v>
      </c>
      <c r="V2153" s="52">
        <v>0.45700000000000002</v>
      </c>
      <c r="W2153">
        <v>20.49</v>
      </c>
      <c r="X2153">
        <v>10721</v>
      </c>
      <c r="Y2153">
        <v>11044.95</v>
      </c>
    </row>
    <row r="2154" spans="14:25" x14ac:dyDescent="0.3">
      <c r="N2154" t="s">
        <v>526</v>
      </c>
      <c r="O2154">
        <v>1</v>
      </c>
      <c r="P2154">
        <v>25</v>
      </c>
      <c r="Q2154">
        <v>0.1</v>
      </c>
      <c r="R2154" t="s">
        <v>0</v>
      </c>
      <c r="S2154">
        <v>832</v>
      </c>
      <c r="T2154">
        <v>0</v>
      </c>
      <c r="U2154">
        <v>566.09</v>
      </c>
      <c r="V2154" s="52">
        <v>0.753</v>
      </c>
      <c r="W2154">
        <v>39.479999999999997</v>
      </c>
      <c r="X2154">
        <v>10777</v>
      </c>
      <c r="Y2154">
        <v>11442.04</v>
      </c>
    </row>
    <row r="2155" spans="14:25" x14ac:dyDescent="0.3">
      <c r="N2155" t="s">
        <v>526</v>
      </c>
      <c r="O2155">
        <v>1</v>
      </c>
      <c r="P2155">
        <v>25</v>
      </c>
      <c r="Q2155">
        <v>0.15</v>
      </c>
      <c r="R2155" t="s">
        <v>0</v>
      </c>
      <c r="S2155">
        <v>835</v>
      </c>
      <c r="T2155">
        <v>0</v>
      </c>
      <c r="U2155">
        <v>1056.3399999999999</v>
      </c>
      <c r="V2155" s="52">
        <v>0.86499999999999999</v>
      </c>
      <c r="W2155">
        <v>65.430000000000007</v>
      </c>
      <c r="X2155">
        <v>11297</v>
      </c>
      <c r="Y2155">
        <v>12373.53</v>
      </c>
    </row>
    <row r="2156" spans="14:25" x14ac:dyDescent="0.3">
      <c r="N2156" t="s">
        <v>526</v>
      </c>
      <c r="O2156">
        <v>1</v>
      </c>
      <c r="P2156">
        <v>25</v>
      </c>
      <c r="Q2156">
        <v>0.2</v>
      </c>
      <c r="R2156" t="s">
        <v>2</v>
      </c>
      <c r="S2156" t="s">
        <v>3</v>
      </c>
      <c r="T2156" t="s">
        <v>3</v>
      </c>
      <c r="U2156">
        <v>3600.09</v>
      </c>
      <c r="W2156">
        <v>51.45</v>
      </c>
      <c r="X2156">
        <v>11297</v>
      </c>
      <c r="Y2156">
        <v>12411.48</v>
      </c>
    </row>
    <row r="2157" spans="14:25" x14ac:dyDescent="0.3">
      <c r="N2157" t="s">
        <v>526</v>
      </c>
      <c r="O2157">
        <v>1</v>
      </c>
      <c r="P2157">
        <v>50</v>
      </c>
      <c r="Q2157">
        <v>0.05</v>
      </c>
      <c r="R2157" t="s">
        <v>0</v>
      </c>
      <c r="S2157">
        <v>827</v>
      </c>
      <c r="T2157">
        <v>0</v>
      </c>
      <c r="U2157">
        <v>902.97</v>
      </c>
      <c r="V2157" s="52">
        <v>1.7000000000000001E-2</v>
      </c>
      <c r="W2157">
        <v>20.61</v>
      </c>
      <c r="X2157">
        <v>10767</v>
      </c>
      <c r="Y2157">
        <v>11101.57</v>
      </c>
    </row>
    <row r="2158" spans="14:25" x14ac:dyDescent="0.3">
      <c r="N2158" t="s">
        <v>526</v>
      </c>
      <c r="O2158">
        <v>1</v>
      </c>
      <c r="P2158">
        <v>50</v>
      </c>
      <c r="Q2158">
        <v>0.1</v>
      </c>
      <c r="R2158" t="s">
        <v>0</v>
      </c>
      <c r="S2158">
        <v>835</v>
      </c>
      <c r="T2158">
        <v>0</v>
      </c>
      <c r="U2158">
        <v>843.81</v>
      </c>
      <c r="V2158" s="52">
        <v>0.02</v>
      </c>
      <c r="W2158">
        <v>40.840000000000003</v>
      </c>
      <c r="X2158">
        <v>10855</v>
      </c>
      <c r="Y2158">
        <v>11554.43</v>
      </c>
    </row>
    <row r="2159" spans="14:25" x14ac:dyDescent="0.3">
      <c r="N2159" t="s">
        <v>526</v>
      </c>
      <c r="O2159">
        <v>1</v>
      </c>
      <c r="P2159">
        <v>50</v>
      </c>
      <c r="Q2159">
        <v>0.15</v>
      </c>
      <c r="R2159" t="s">
        <v>2</v>
      </c>
      <c r="S2159" t="s">
        <v>3</v>
      </c>
      <c r="T2159" t="s">
        <v>3</v>
      </c>
      <c r="U2159">
        <v>3600.18</v>
      </c>
      <c r="W2159">
        <v>65.900000000000006</v>
      </c>
      <c r="X2159">
        <v>11339</v>
      </c>
      <c r="Y2159">
        <v>12404.85</v>
      </c>
    </row>
    <row r="2160" spans="14:25" x14ac:dyDescent="0.3">
      <c r="N2160" t="s">
        <v>526</v>
      </c>
      <c r="O2160">
        <v>1</v>
      </c>
      <c r="P2160">
        <v>50</v>
      </c>
      <c r="Q2160">
        <v>0.2</v>
      </c>
      <c r="R2160" t="s">
        <v>2</v>
      </c>
      <c r="S2160" t="s">
        <v>3</v>
      </c>
      <c r="T2160" t="s">
        <v>3</v>
      </c>
      <c r="U2160">
        <v>3600.07</v>
      </c>
      <c r="W2160">
        <v>88.52</v>
      </c>
      <c r="X2160">
        <v>11553</v>
      </c>
      <c r="Y2160">
        <v>13018.26</v>
      </c>
    </row>
    <row r="2161" spans="14:25" x14ac:dyDescent="0.3">
      <c r="N2161" t="s">
        <v>526</v>
      </c>
      <c r="O2161">
        <v>2</v>
      </c>
      <c r="P2161">
        <v>5</v>
      </c>
      <c r="Q2161">
        <v>0.05</v>
      </c>
      <c r="R2161" t="s">
        <v>0</v>
      </c>
      <c r="S2161">
        <v>822</v>
      </c>
      <c r="T2161">
        <v>0</v>
      </c>
      <c r="U2161">
        <v>972.47</v>
      </c>
      <c r="V2161" s="52">
        <v>0.97099999999999997</v>
      </c>
      <c r="W2161">
        <v>-10000</v>
      </c>
      <c r="X2161">
        <v>10682</v>
      </c>
      <c r="Y2161">
        <v>-10000</v>
      </c>
    </row>
    <row r="2162" spans="14:25" x14ac:dyDescent="0.3">
      <c r="N2162" t="s">
        <v>526</v>
      </c>
      <c r="O2162">
        <v>2</v>
      </c>
      <c r="P2162">
        <v>5</v>
      </c>
      <c r="Q2162">
        <v>0.1</v>
      </c>
      <c r="R2162" t="s">
        <v>0</v>
      </c>
      <c r="S2162">
        <v>822</v>
      </c>
      <c r="T2162">
        <v>0</v>
      </c>
      <c r="U2162">
        <v>351.83</v>
      </c>
      <c r="V2162" s="52">
        <v>0.998</v>
      </c>
      <c r="W2162">
        <v>-10000</v>
      </c>
      <c r="X2162">
        <v>10721</v>
      </c>
      <c r="Y2162">
        <v>-10000</v>
      </c>
    </row>
    <row r="2163" spans="14:25" x14ac:dyDescent="0.3">
      <c r="N2163" t="s">
        <v>526</v>
      </c>
      <c r="O2163">
        <v>2</v>
      </c>
      <c r="P2163">
        <v>5</v>
      </c>
      <c r="Q2163">
        <v>0.15</v>
      </c>
      <c r="R2163" t="s">
        <v>0</v>
      </c>
      <c r="S2163">
        <v>822</v>
      </c>
      <c r="T2163">
        <v>0</v>
      </c>
      <c r="U2163">
        <v>295.16000000000003</v>
      </c>
      <c r="V2163" s="52">
        <v>1</v>
      </c>
      <c r="W2163">
        <v>-10000</v>
      </c>
      <c r="X2163">
        <v>10721</v>
      </c>
      <c r="Y2163">
        <v>-10000</v>
      </c>
    </row>
    <row r="2164" spans="14:25" x14ac:dyDescent="0.3">
      <c r="N2164" t="s">
        <v>526</v>
      </c>
      <c r="O2164">
        <v>2</v>
      </c>
      <c r="P2164">
        <v>5</v>
      </c>
      <c r="Q2164">
        <v>0.2</v>
      </c>
      <c r="R2164" t="s">
        <v>0</v>
      </c>
      <c r="S2164">
        <v>822</v>
      </c>
      <c r="T2164">
        <v>0</v>
      </c>
      <c r="U2164">
        <v>166.17</v>
      </c>
      <c r="V2164" s="52">
        <v>1</v>
      </c>
      <c r="W2164">
        <v>-10000</v>
      </c>
      <c r="X2164">
        <v>10721</v>
      </c>
      <c r="Y2164">
        <v>-10000</v>
      </c>
    </row>
    <row r="2165" spans="14:25" x14ac:dyDescent="0.3">
      <c r="N2165" t="s">
        <v>526</v>
      </c>
      <c r="O2165">
        <v>2</v>
      </c>
      <c r="P2165">
        <v>10</v>
      </c>
      <c r="Q2165">
        <v>0.05</v>
      </c>
      <c r="R2165" t="s">
        <v>0</v>
      </c>
      <c r="S2165">
        <v>822</v>
      </c>
      <c r="T2165">
        <v>0</v>
      </c>
      <c r="U2165">
        <v>311.68</v>
      </c>
      <c r="V2165" s="52">
        <v>0.97099999999999997</v>
      </c>
      <c r="W2165">
        <v>20.49</v>
      </c>
      <c r="X2165">
        <v>10721</v>
      </c>
      <c r="Y2165">
        <v>11044.95</v>
      </c>
    </row>
    <row r="2166" spans="14:25" x14ac:dyDescent="0.3">
      <c r="N2166" t="s">
        <v>526</v>
      </c>
      <c r="O2166">
        <v>2</v>
      </c>
      <c r="P2166">
        <v>10</v>
      </c>
      <c r="Q2166">
        <v>0.1</v>
      </c>
      <c r="R2166" t="s">
        <v>0</v>
      </c>
      <c r="S2166">
        <v>822</v>
      </c>
      <c r="T2166">
        <v>0</v>
      </c>
      <c r="U2166">
        <v>283.57</v>
      </c>
      <c r="V2166" s="52">
        <v>0.998</v>
      </c>
      <c r="W2166">
        <v>-10000</v>
      </c>
      <c r="X2166">
        <v>10721</v>
      </c>
      <c r="Y2166">
        <v>-10000</v>
      </c>
    </row>
    <row r="2167" spans="14:25" x14ac:dyDescent="0.3">
      <c r="N2167" t="s">
        <v>526</v>
      </c>
      <c r="O2167">
        <v>2</v>
      </c>
      <c r="P2167">
        <v>10</v>
      </c>
      <c r="Q2167">
        <v>0.15</v>
      </c>
      <c r="R2167" t="s">
        <v>0</v>
      </c>
      <c r="S2167">
        <v>827</v>
      </c>
      <c r="T2167">
        <v>0</v>
      </c>
      <c r="U2167">
        <v>364.21</v>
      </c>
      <c r="V2167" s="52">
        <v>0.998</v>
      </c>
      <c r="W2167">
        <v>-10000</v>
      </c>
      <c r="X2167">
        <v>10849</v>
      </c>
      <c r="Y2167">
        <v>-10000</v>
      </c>
    </row>
    <row r="2168" spans="14:25" x14ac:dyDescent="0.3">
      <c r="N2168" t="s">
        <v>526</v>
      </c>
      <c r="O2168">
        <v>2</v>
      </c>
      <c r="P2168">
        <v>10</v>
      </c>
      <c r="Q2168">
        <v>0.2</v>
      </c>
      <c r="R2168" t="s">
        <v>0</v>
      </c>
      <c r="S2168">
        <v>835</v>
      </c>
      <c r="T2168">
        <v>0</v>
      </c>
      <c r="U2168">
        <v>376.85</v>
      </c>
      <c r="V2168" s="52">
        <v>1</v>
      </c>
      <c r="W2168">
        <v>-10000</v>
      </c>
      <c r="X2168">
        <v>10861</v>
      </c>
      <c r="Y2168">
        <v>-10000</v>
      </c>
    </row>
    <row r="2169" spans="14:25" x14ac:dyDescent="0.3">
      <c r="N2169" t="s">
        <v>526</v>
      </c>
      <c r="O2169">
        <v>2</v>
      </c>
      <c r="P2169">
        <v>25</v>
      </c>
      <c r="Q2169">
        <v>0.05</v>
      </c>
      <c r="R2169" t="s">
        <v>0</v>
      </c>
      <c r="S2169">
        <v>822</v>
      </c>
      <c r="T2169">
        <v>0</v>
      </c>
      <c r="U2169">
        <v>327.8</v>
      </c>
      <c r="V2169" s="52">
        <v>0.45700000000000002</v>
      </c>
      <c r="W2169">
        <v>19.54</v>
      </c>
      <c r="X2169">
        <v>10765</v>
      </c>
      <c r="Y2169">
        <v>11091.49</v>
      </c>
    </row>
    <row r="2170" spans="14:25" x14ac:dyDescent="0.3">
      <c r="N2170" t="s">
        <v>526</v>
      </c>
      <c r="O2170">
        <v>2</v>
      </c>
      <c r="P2170">
        <v>25</v>
      </c>
      <c r="Q2170">
        <v>0.1</v>
      </c>
      <c r="R2170" t="s">
        <v>0</v>
      </c>
      <c r="S2170">
        <v>835</v>
      </c>
      <c r="T2170">
        <v>0</v>
      </c>
      <c r="U2170">
        <v>641.83000000000004</v>
      </c>
      <c r="V2170" s="52">
        <v>0.02</v>
      </c>
      <c r="W2170">
        <v>39.75</v>
      </c>
      <c r="X2170">
        <v>10947</v>
      </c>
      <c r="Y2170">
        <v>11612.15</v>
      </c>
    </row>
    <row r="2171" spans="14:25" x14ac:dyDescent="0.3">
      <c r="N2171" t="s">
        <v>526</v>
      </c>
      <c r="O2171">
        <v>2</v>
      </c>
      <c r="P2171">
        <v>25</v>
      </c>
      <c r="Q2171">
        <v>0.15</v>
      </c>
      <c r="R2171" t="s">
        <v>0</v>
      </c>
      <c r="S2171">
        <v>843</v>
      </c>
      <c r="T2171">
        <v>0</v>
      </c>
      <c r="U2171">
        <v>951.81</v>
      </c>
      <c r="V2171" s="52">
        <v>0.90700000000000003</v>
      </c>
      <c r="W2171">
        <v>63.02</v>
      </c>
      <c r="X2171">
        <v>11252</v>
      </c>
      <c r="Y2171">
        <v>12290.45</v>
      </c>
    </row>
    <row r="2172" spans="14:25" x14ac:dyDescent="0.3">
      <c r="N2172" t="s">
        <v>526</v>
      </c>
      <c r="O2172">
        <v>2</v>
      </c>
      <c r="P2172">
        <v>25</v>
      </c>
      <c r="Q2172">
        <v>0.2</v>
      </c>
      <c r="R2172" t="s">
        <v>1</v>
      </c>
      <c r="S2172">
        <v>890</v>
      </c>
      <c r="T2172">
        <v>0.75</v>
      </c>
      <c r="U2172">
        <v>3600.24</v>
      </c>
      <c r="V2172" s="52">
        <v>1</v>
      </c>
      <c r="W2172">
        <v>87.73</v>
      </c>
      <c r="X2172">
        <v>11274</v>
      </c>
      <c r="Y2172">
        <v>12666.87</v>
      </c>
    </row>
    <row r="2173" spans="14:25" x14ac:dyDescent="0.3">
      <c r="N2173" t="s">
        <v>526</v>
      </c>
      <c r="O2173">
        <v>2</v>
      </c>
      <c r="P2173">
        <v>50</v>
      </c>
      <c r="Q2173">
        <v>0.05</v>
      </c>
      <c r="R2173" t="s">
        <v>0</v>
      </c>
      <c r="S2173">
        <v>833</v>
      </c>
      <c r="T2173">
        <v>0</v>
      </c>
      <c r="U2173">
        <v>318.33999999999997</v>
      </c>
      <c r="V2173" s="52">
        <v>0</v>
      </c>
      <c r="W2173">
        <v>20.8</v>
      </c>
      <c r="X2173">
        <v>10777</v>
      </c>
      <c r="Y2173">
        <v>11118.48</v>
      </c>
    </row>
    <row r="2174" spans="14:25" x14ac:dyDescent="0.3">
      <c r="N2174" t="s">
        <v>526</v>
      </c>
      <c r="O2174">
        <v>2</v>
      </c>
      <c r="P2174">
        <v>50</v>
      </c>
      <c r="Q2174">
        <v>0.1</v>
      </c>
      <c r="R2174" t="s">
        <v>0</v>
      </c>
      <c r="S2174">
        <v>850</v>
      </c>
      <c r="T2174">
        <v>0</v>
      </c>
      <c r="U2174">
        <v>692.34</v>
      </c>
      <c r="V2174" s="52">
        <v>2.3E-2</v>
      </c>
      <c r="W2174">
        <v>44.26</v>
      </c>
      <c r="X2174">
        <v>11144</v>
      </c>
      <c r="Y2174">
        <v>11855.05</v>
      </c>
    </row>
    <row r="2175" spans="14:25" x14ac:dyDescent="0.3">
      <c r="N2175" t="s">
        <v>526</v>
      </c>
      <c r="O2175">
        <v>2</v>
      </c>
      <c r="P2175">
        <v>50</v>
      </c>
      <c r="Q2175">
        <v>0.15</v>
      </c>
      <c r="R2175" t="s">
        <v>2</v>
      </c>
      <c r="S2175" t="s">
        <v>3</v>
      </c>
      <c r="T2175" t="s">
        <v>3</v>
      </c>
      <c r="U2175">
        <v>3600.09</v>
      </c>
      <c r="W2175">
        <v>66.39</v>
      </c>
      <c r="X2175">
        <v>11639</v>
      </c>
      <c r="Y2175">
        <v>12724.03</v>
      </c>
    </row>
    <row r="2176" spans="14:25" x14ac:dyDescent="0.3">
      <c r="N2176" t="s">
        <v>526</v>
      </c>
      <c r="O2176">
        <v>2</v>
      </c>
      <c r="P2176">
        <v>50</v>
      </c>
      <c r="Q2176">
        <v>0.2</v>
      </c>
      <c r="R2176" t="s">
        <v>4</v>
      </c>
      <c r="S2176" t="s">
        <v>3</v>
      </c>
      <c r="T2176" t="s">
        <v>3</v>
      </c>
      <c r="U2176">
        <v>0.54</v>
      </c>
    </row>
    <row r="2177" spans="14:25" x14ac:dyDescent="0.3">
      <c r="N2177" t="s">
        <v>526</v>
      </c>
      <c r="O2177">
        <v>3</v>
      </c>
      <c r="P2177">
        <v>0</v>
      </c>
      <c r="Q2177">
        <v>0.05</v>
      </c>
      <c r="R2177" t="s">
        <v>4</v>
      </c>
      <c r="S2177" t="s">
        <v>3</v>
      </c>
      <c r="T2177" t="s">
        <v>3</v>
      </c>
      <c r="U2177">
        <v>0.28999999999999998</v>
      </c>
      <c r="W2177">
        <v>22.13</v>
      </c>
      <c r="X2177">
        <v>11144</v>
      </c>
      <c r="Y2177">
        <v>11499.53</v>
      </c>
    </row>
    <row r="2178" spans="14:25" x14ac:dyDescent="0.3">
      <c r="N2178" t="s">
        <v>526</v>
      </c>
      <c r="O2178">
        <v>3</v>
      </c>
      <c r="P2178">
        <v>0</v>
      </c>
      <c r="Q2178">
        <v>0.1</v>
      </c>
      <c r="R2178" t="s">
        <v>4</v>
      </c>
      <c r="S2178" t="s">
        <v>3</v>
      </c>
      <c r="T2178" t="s">
        <v>3</v>
      </c>
      <c r="U2178">
        <v>0.26</v>
      </c>
    </row>
    <row r="2179" spans="14:25" x14ac:dyDescent="0.3">
      <c r="N2179" t="s">
        <v>526</v>
      </c>
      <c r="O2179">
        <v>3</v>
      </c>
      <c r="P2179">
        <v>0</v>
      </c>
      <c r="Q2179">
        <v>0.15</v>
      </c>
      <c r="R2179" t="s">
        <v>4</v>
      </c>
      <c r="S2179" t="s">
        <v>3</v>
      </c>
      <c r="T2179" t="s">
        <v>3</v>
      </c>
      <c r="U2179">
        <v>0.31</v>
      </c>
    </row>
    <row r="2180" spans="14:25" x14ac:dyDescent="0.3">
      <c r="N2180" t="s">
        <v>526</v>
      </c>
      <c r="O2180">
        <v>3</v>
      </c>
      <c r="P2180">
        <v>0</v>
      </c>
      <c r="Q2180">
        <v>0.2</v>
      </c>
      <c r="R2180" t="s">
        <v>4</v>
      </c>
      <c r="S2180" t="s">
        <v>3</v>
      </c>
      <c r="T2180" t="s">
        <v>3</v>
      </c>
      <c r="U2180">
        <v>0.21</v>
      </c>
    </row>
    <row r="2181" spans="14:25" x14ac:dyDescent="0.3">
      <c r="N2181" t="s">
        <v>526</v>
      </c>
      <c r="O2181">
        <v>3</v>
      </c>
      <c r="P2181">
        <v>10</v>
      </c>
      <c r="Q2181">
        <v>0.05</v>
      </c>
      <c r="R2181" t="s">
        <v>4</v>
      </c>
      <c r="S2181" t="s">
        <v>3</v>
      </c>
      <c r="T2181" t="s">
        <v>3</v>
      </c>
      <c r="U2181">
        <v>0.24</v>
      </c>
      <c r="W2181">
        <v>22.13</v>
      </c>
      <c r="X2181">
        <v>11144</v>
      </c>
      <c r="Y2181">
        <v>11499.53</v>
      </c>
    </row>
    <row r="2182" spans="14:25" x14ac:dyDescent="0.3">
      <c r="N2182" t="s">
        <v>526</v>
      </c>
      <c r="O2182">
        <v>3</v>
      </c>
      <c r="P2182">
        <v>10</v>
      </c>
      <c r="Q2182">
        <v>0.1</v>
      </c>
      <c r="R2182" t="s">
        <v>4</v>
      </c>
      <c r="S2182" t="s">
        <v>3</v>
      </c>
      <c r="T2182" t="s">
        <v>3</v>
      </c>
      <c r="U2182">
        <v>0.19</v>
      </c>
    </row>
    <row r="2183" spans="14:25" x14ac:dyDescent="0.3">
      <c r="N2183" t="s">
        <v>526</v>
      </c>
      <c r="O2183">
        <v>3</v>
      </c>
      <c r="P2183">
        <v>10</v>
      </c>
      <c r="Q2183">
        <v>0.15</v>
      </c>
      <c r="R2183" t="s">
        <v>4</v>
      </c>
      <c r="S2183" t="s">
        <v>3</v>
      </c>
      <c r="T2183" t="s">
        <v>3</v>
      </c>
      <c r="U2183">
        <v>0.25</v>
      </c>
    </row>
    <row r="2184" spans="14:25" x14ac:dyDescent="0.3">
      <c r="N2184" t="s">
        <v>526</v>
      </c>
      <c r="O2184">
        <v>3</v>
      </c>
      <c r="P2184">
        <v>10</v>
      </c>
      <c r="Q2184">
        <v>0.2</v>
      </c>
      <c r="R2184" t="s">
        <v>4</v>
      </c>
      <c r="S2184" t="s">
        <v>3</v>
      </c>
      <c r="T2184" t="s">
        <v>3</v>
      </c>
      <c r="U2184">
        <v>0.28000000000000003</v>
      </c>
    </row>
    <row r="2185" spans="14:25" x14ac:dyDescent="0.3">
      <c r="N2185" t="s">
        <v>526</v>
      </c>
      <c r="O2185">
        <v>3</v>
      </c>
      <c r="P2185">
        <v>25</v>
      </c>
      <c r="Q2185">
        <v>0.05</v>
      </c>
      <c r="R2185" t="s">
        <v>4</v>
      </c>
      <c r="S2185" t="s">
        <v>3</v>
      </c>
      <c r="T2185" t="s">
        <v>3</v>
      </c>
      <c r="U2185">
        <v>0.35</v>
      </c>
      <c r="W2185">
        <v>22.13</v>
      </c>
      <c r="X2185">
        <v>11144</v>
      </c>
      <c r="Y2185">
        <v>11499.53</v>
      </c>
    </row>
    <row r="2186" spans="14:25" x14ac:dyDescent="0.3">
      <c r="N2186" t="s">
        <v>526</v>
      </c>
      <c r="O2186">
        <v>3</v>
      </c>
      <c r="P2186">
        <v>25</v>
      </c>
      <c r="Q2186">
        <v>0.1</v>
      </c>
      <c r="R2186" t="s">
        <v>4</v>
      </c>
      <c r="S2186" t="s">
        <v>3</v>
      </c>
      <c r="T2186" t="s">
        <v>3</v>
      </c>
      <c r="U2186">
        <v>0.27</v>
      </c>
    </row>
    <row r="2187" spans="14:25" x14ac:dyDescent="0.3">
      <c r="N2187" t="s">
        <v>526</v>
      </c>
      <c r="O2187">
        <v>3</v>
      </c>
      <c r="P2187">
        <v>25</v>
      </c>
      <c r="Q2187">
        <v>0.15</v>
      </c>
      <c r="R2187" t="s">
        <v>4</v>
      </c>
      <c r="S2187" t="s">
        <v>3</v>
      </c>
      <c r="T2187" t="s">
        <v>3</v>
      </c>
      <c r="U2187">
        <v>0.38</v>
      </c>
    </row>
    <row r="2188" spans="14:25" x14ac:dyDescent="0.3">
      <c r="N2188" t="s">
        <v>526</v>
      </c>
      <c r="O2188">
        <v>3</v>
      </c>
      <c r="P2188">
        <v>25</v>
      </c>
      <c r="Q2188">
        <v>0.2</v>
      </c>
      <c r="R2188" t="s">
        <v>4</v>
      </c>
      <c r="S2188" t="s">
        <v>3</v>
      </c>
      <c r="T2188" t="s">
        <v>3</v>
      </c>
      <c r="U2188">
        <v>0.27</v>
      </c>
    </row>
    <row r="2189" spans="14:25" x14ac:dyDescent="0.3">
      <c r="N2189" t="s">
        <v>526</v>
      </c>
      <c r="O2189">
        <v>3</v>
      </c>
      <c r="P2189">
        <v>50</v>
      </c>
      <c r="Q2189">
        <v>0.05</v>
      </c>
      <c r="R2189" t="s">
        <v>4</v>
      </c>
      <c r="S2189" t="s">
        <v>3</v>
      </c>
      <c r="T2189" t="s">
        <v>3</v>
      </c>
      <c r="U2189">
        <v>0.22</v>
      </c>
      <c r="W2189">
        <v>22.13</v>
      </c>
      <c r="X2189">
        <v>11144</v>
      </c>
      <c r="Y2189">
        <v>11499.53</v>
      </c>
    </row>
    <row r="2190" spans="14:25" x14ac:dyDescent="0.3">
      <c r="N2190" t="s">
        <v>526</v>
      </c>
      <c r="O2190">
        <v>3</v>
      </c>
      <c r="P2190">
        <v>50</v>
      </c>
      <c r="Q2190">
        <v>0.1</v>
      </c>
      <c r="R2190" t="s">
        <v>4</v>
      </c>
      <c r="S2190" t="s">
        <v>3</v>
      </c>
      <c r="T2190" t="s">
        <v>3</v>
      </c>
      <c r="U2190">
        <v>0.21</v>
      </c>
    </row>
    <row r="2191" spans="14:25" x14ac:dyDescent="0.3">
      <c r="N2191" t="s">
        <v>526</v>
      </c>
      <c r="O2191">
        <v>3</v>
      </c>
      <c r="P2191">
        <v>50</v>
      </c>
      <c r="Q2191">
        <v>0.15</v>
      </c>
      <c r="R2191" t="s">
        <v>4</v>
      </c>
      <c r="S2191" t="s">
        <v>3</v>
      </c>
      <c r="T2191" t="s">
        <v>3</v>
      </c>
      <c r="U2191">
        <v>0.26</v>
      </c>
    </row>
    <row r="2192" spans="14:25" x14ac:dyDescent="0.3">
      <c r="N2192" t="s">
        <v>526</v>
      </c>
      <c r="O2192">
        <v>3</v>
      </c>
      <c r="P2192">
        <v>50</v>
      </c>
      <c r="Q2192">
        <v>0.2</v>
      </c>
      <c r="R2192" t="s">
        <v>4</v>
      </c>
      <c r="S2192" t="s">
        <v>3</v>
      </c>
      <c r="T2192" t="s">
        <v>3</v>
      </c>
      <c r="U2192">
        <v>0.27</v>
      </c>
    </row>
    <row r="2193" spans="14:25" x14ac:dyDescent="0.3">
      <c r="N2193" t="s">
        <v>518</v>
      </c>
      <c r="O2193">
        <v>0</v>
      </c>
      <c r="P2193">
        <v>0</v>
      </c>
      <c r="Q2193">
        <v>0.05</v>
      </c>
      <c r="R2193" t="s">
        <v>0</v>
      </c>
      <c r="S2193">
        <v>1043</v>
      </c>
      <c r="T2193">
        <v>0</v>
      </c>
      <c r="U2193">
        <v>1262.17</v>
      </c>
      <c r="V2193" s="52">
        <v>1</v>
      </c>
      <c r="W2193">
        <v>-10000</v>
      </c>
      <c r="X2193">
        <v>9216</v>
      </c>
      <c r="Y2193">
        <v>-10000</v>
      </c>
    </row>
    <row r="2194" spans="14:25" x14ac:dyDescent="0.3">
      <c r="N2194" t="s">
        <v>518</v>
      </c>
      <c r="O2194">
        <v>0</v>
      </c>
      <c r="P2194">
        <v>0</v>
      </c>
      <c r="Q2194">
        <v>0.1</v>
      </c>
      <c r="R2194" t="s">
        <v>0</v>
      </c>
      <c r="S2194">
        <v>1043</v>
      </c>
      <c r="T2194">
        <v>0</v>
      </c>
      <c r="U2194">
        <v>1258.47</v>
      </c>
      <c r="V2194" s="52">
        <v>1</v>
      </c>
      <c r="W2194">
        <v>-10000</v>
      </c>
      <c r="X2194">
        <v>9216</v>
      </c>
      <c r="Y2194">
        <v>-10000</v>
      </c>
    </row>
    <row r="2195" spans="14:25" x14ac:dyDescent="0.3">
      <c r="N2195" t="s">
        <v>518</v>
      </c>
      <c r="O2195">
        <v>0</v>
      </c>
      <c r="P2195">
        <v>0</v>
      </c>
      <c r="Q2195">
        <v>0.15</v>
      </c>
      <c r="R2195" t="s">
        <v>0</v>
      </c>
      <c r="S2195">
        <v>1043</v>
      </c>
      <c r="T2195">
        <v>0</v>
      </c>
      <c r="U2195">
        <v>1252.54</v>
      </c>
      <c r="V2195" s="52">
        <v>1</v>
      </c>
      <c r="W2195">
        <v>-10000</v>
      </c>
      <c r="X2195">
        <v>9216</v>
      </c>
      <c r="Y2195">
        <v>-10000</v>
      </c>
    </row>
    <row r="2196" spans="14:25" x14ac:dyDescent="0.3">
      <c r="N2196" t="s">
        <v>518</v>
      </c>
      <c r="O2196">
        <v>0</v>
      </c>
      <c r="P2196">
        <v>0</v>
      </c>
      <c r="Q2196">
        <v>0.2</v>
      </c>
      <c r="R2196" t="s">
        <v>0</v>
      </c>
      <c r="S2196">
        <v>1043</v>
      </c>
      <c r="T2196">
        <v>0</v>
      </c>
      <c r="U2196">
        <v>1343.62</v>
      </c>
      <c r="V2196" s="52">
        <v>1</v>
      </c>
      <c r="W2196">
        <v>-10000</v>
      </c>
      <c r="X2196">
        <v>9216</v>
      </c>
      <c r="Y2196">
        <v>-10000</v>
      </c>
    </row>
    <row r="2197" spans="14:25" x14ac:dyDescent="0.3">
      <c r="N2197" t="s">
        <v>518</v>
      </c>
      <c r="O2197">
        <v>1</v>
      </c>
      <c r="P2197">
        <v>5</v>
      </c>
      <c r="Q2197">
        <v>0.05</v>
      </c>
      <c r="R2197" t="s">
        <v>0</v>
      </c>
      <c r="S2197">
        <v>1045</v>
      </c>
      <c r="T2197">
        <v>0</v>
      </c>
      <c r="U2197">
        <v>733.3</v>
      </c>
      <c r="V2197" s="52">
        <v>1</v>
      </c>
      <c r="W2197">
        <v>0</v>
      </c>
      <c r="X2197">
        <v>9220</v>
      </c>
      <c r="Y2197">
        <v>9453.59</v>
      </c>
    </row>
    <row r="2198" spans="14:25" x14ac:dyDescent="0.3">
      <c r="N2198" t="s">
        <v>518</v>
      </c>
      <c r="O2198">
        <v>1</v>
      </c>
      <c r="P2198">
        <v>5</v>
      </c>
      <c r="Q2198">
        <v>0.1</v>
      </c>
      <c r="R2198" t="s">
        <v>0</v>
      </c>
      <c r="S2198">
        <v>1047</v>
      </c>
      <c r="T2198">
        <v>0</v>
      </c>
      <c r="U2198">
        <v>797.28</v>
      </c>
      <c r="V2198" s="52">
        <v>0.998</v>
      </c>
      <c r="W2198">
        <v>-10000</v>
      </c>
      <c r="X2198">
        <v>9220</v>
      </c>
      <c r="Y2198">
        <v>-10000</v>
      </c>
    </row>
    <row r="2199" spans="14:25" x14ac:dyDescent="0.3">
      <c r="N2199" t="s">
        <v>518</v>
      </c>
      <c r="O2199">
        <v>1</v>
      </c>
      <c r="P2199">
        <v>5</v>
      </c>
      <c r="Q2199">
        <v>0.15</v>
      </c>
      <c r="R2199" t="s">
        <v>0</v>
      </c>
      <c r="S2199">
        <v>1047</v>
      </c>
      <c r="T2199">
        <v>0</v>
      </c>
      <c r="U2199">
        <v>559.82000000000005</v>
      </c>
      <c r="V2199" s="52">
        <v>1</v>
      </c>
      <c r="W2199">
        <v>-10000</v>
      </c>
      <c r="X2199">
        <v>9400</v>
      </c>
      <c r="Y2199">
        <v>-10000</v>
      </c>
    </row>
    <row r="2200" spans="14:25" x14ac:dyDescent="0.3">
      <c r="N2200" t="s">
        <v>518</v>
      </c>
      <c r="O2200">
        <v>1</v>
      </c>
      <c r="P2200">
        <v>5</v>
      </c>
      <c r="Q2200">
        <v>0.2</v>
      </c>
      <c r="R2200" t="s">
        <v>0</v>
      </c>
      <c r="S2200">
        <v>1055</v>
      </c>
      <c r="T2200">
        <v>0</v>
      </c>
      <c r="U2200">
        <v>613.5</v>
      </c>
      <c r="V2200" s="52">
        <v>1</v>
      </c>
      <c r="W2200">
        <v>-10000</v>
      </c>
      <c r="X2200">
        <v>9380</v>
      </c>
      <c r="Y2200">
        <v>-10000</v>
      </c>
    </row>
    <row r="2201" spans="14:25" x14ac:dyDescent="0.3">
      <c r="N2201" t="s">
        <v>518</v>
      </c>
      <c r="O2201">
        <v>1</v>
      </c>
      <c r="P2201">
        <v>10</v>
      </c>
      <c r="Q2201">
        <v>0.05</v>
      </c>
      <c r="R2201" t="s">
        <v>0</v>
      </c>
      <c r="S2201">
        <v>1045</v>
      </c>
      <c r="T2201">
        <v>0</v>
      </c>
      <c r="U2201">
        <v>738.36</v>
      </c>
      <c r="V2201" s="52">
        <v>1</v>
      </c>
      <c r="W2201">
        <v>0</v>
      </c>
      <c r="X2201">
        <v>9220</v>
      </c>
      <c r="Y2201">
        <v>9453.59</v>
      </c>
    </row>
    <row r="2202" spans="14:25" x14ac:dyDescent="0.3">
      <c r="N2202" t="s">
        <v>518</v>
      </c>
      <c r="O2202">
        <v>1</v>
      </c>
      <c r="P2202">
        <v>10</v>
      </c>
      <c r="Q2202">
        <v>0.1</v>
      </c>
      <c r="R2202" t="s">
        <v>0</v>
      </c>
      <c r="S2202">
        <v>1047</v>
      </c>
      <c r="T2202">
        <v>0</v>
      </c>
      <c r="U2202">
        <v>741.1</v>
      </c>
      <c r="V2202" s="52">
        <v>0.998</v>
      </c>
      <c r="W2202">
        <v>-10000</v>
      </c>
      <c r="X2202">
        <v>9220</v>
      </c>
      <c r="Y2202">
        <v>-10000</v>
      </c>
    </row>
    <row r="2203" spans="14:25" x14ac:dyDescent="0.3">
      <c r="N2203" t="s">
        <v>518</v>
      </c>
      <c r="O2203">
        <v>1</v>
      </c>
      <c r="P2203">
        <v>10</v>
      </c>
      <c r="Q2203">
        <v>0.15</v>
      </c>
      <c r="R2203" t="s">
        <v>0</v>
      </c>
      <c r="S2203">
        <v>1047</v>
      </c>
      <c r="T2203">
        <v>0</v>
      </c>
      <c r="U2203">
        <v>526.15</v>
      </c>
      <c r="V2203" s="52">
        <v>1</v>
      </c>
      <c r="W2203">
        <v>-10000</v>
      </c>
      <c r="X2203">
        <v>9400</v>
      </c>
      <c r="Y2203">
        <v>-10000</v>
      </c>
    </row>
    <row r="2204" spans="14:25" x14ac:dyDescent="0.3">
      <c r="N2204" t="s">
        <v>518</v>
      </c>
      <c r="O2204">
        <v>1</v>
      </c>
      <c r="P2204">
        <v>10</v>
      </c>
      <c r="Q2204">
        <v>0.2</v>
      </c>
      <c r="R2204" t="s">
        <v>0</v>
      </c>
      <c r="S2204">
        <v>1055</v>
      </c>
      <c r="T2204">
        <v>0</v>
      </c>
      <c r="U2204">
        <v>580.89</v>
      </c>
      <c r="V2204" s="52">
        <v>1</v>
      </c>
      <c r="W2204">
        <v>-10000</v>
      </c>
      <c r="X2204">
        <v>9380</v>
      </c>
      <c r="Y2204">
        <v>-10000</v>
      </c>
    </row>
    <row r="2205" spans="14:25" x14ac:dyDescent="0.3">
      <c r="N2205" t="s">
        <v>518</v>
      </c>
      <c r="O2205">
        <v>1</v>
      </c>
      <c r="P2205">
        <v>25</v>
      </c>
      <c r="Q2205">
        <v>0.05</v>
      </c>
      <c r="R2205" t="s">
        <v>0</v>
      </c>
      <c r="S2205">
        <v>1047</v>
      </c>
      <c r="T2205">
        <v>0</v>
      </c>
      <c r="U2205">
        <v>629.79999999999995</v>
      </c>
      <c r="V2205" s="52">
        <v>0.47599999999999998</v>
      </c>
      <c r="W2205">
        <v>26.03</v>
      </c>
      <c r="X2205">
        <v>9400</v>
      </c>
      <c r="Y2205">
        <v>9722.19</v>
      </c>
    </row>
    <row r="2206" spans="14:25" x14ac:dyDescent="0.3">
      <c r="N2206" t="s">
        <v>518</v>
      </c>
      <c r="O2206">
        <v>1</v>
      </c>
      <c r="P2206">
        <v>25</v>
      </c>
      <c r="Q2206">
        <v>0.1</v>
      </c>
      <c r="R2206" t="s">
        <v>0</v>
      </c>
      <c r="S2206">
        <v>1059</v>
      </c>
      <c r="T2206">
        <v>0</v>
      </c>
      <c r="U2206">
        <v>1110.3599999999999</v>
      </c>
      <c r="V2206" s="52">
        <v>0.51600000000000001</v>
      </c>
      <c r="W2206">
        <v>35.299999999999997</v>
      </c>
      <c r="X2206">
        <v>10639</v>
      </c>
      <c r="Y2206">
        <v>11146.56</v>
      </c>
    </row>
    <row r="2207" spans="14:25" x14ac:dyDescent="0.3">
      <c r="N2207" t="s">
        <v>518</v>
      </c>
      <c r="O2207">
        <v>1</v>
      </c>
      <c r="P2207">
        <v>25</v>
      </c>
      <c r="Q2207">
        <v>0.15</v>
      </c>
      <c r="R2207" t="s">
        <v>0</v>
      </c>
      <c r="S2207">
        <v>1076</v>
      </c>
      <c r="T2207">
        <v>0</v>
      </c>
      <c r="U2207">
        <v>2158.14</v>
      </c>
      <c r="V2207" s="52">
        <v>0.71699999999999997</v>
      </c>
    </row>
    <row r="2208" spans="14:25" x14ac:dyDescent="0.3">
      <c r="N2208" t="s">
        <v>518</v>
      </c>
      <c r="O2208">
        <v>1</v>
      </c>
      <c r="P2208">
        <v>25</v>
      </c>
      <c r="Q2208">
        <v>0.2</v>
      </c>
      <c r="R2208" t="s">
        <v>0</v>
      </c>
      <c r="S2208">
        <v>1095</v>
      </c>
      <c r="T2208">
        <v>0</v>
      </c>
      <c r="U2208">
        <v>3117.51</v>
      </c>
      <c r="V2208" s="52">
        <v>0.92400000000000004</v>
      </c>
    </row>
    <row r="2209" spans="14:25" x14ac:dyDescent="0.3">
      <c r="N2209" t="s">
        <v>518</v>
      </c>
      <c r="O2209">
        <v>1</v>
      </c>
      <c r="P2209">
        <v>50</v>
      </c>
      <c r="Q2209">
        <v>0.05</v>
      </c>
      <c r="R2209" t="s">
        <v>0</v>
      </c>
      <c r="S2209">
        <v>1058</v>
      </c>
      <c r="T2209">
        <v>0</v>
      </c>
      <c r="U2209">
        <v>1002.64</v>
      </c>
      <c r="V2209" s="52">
        <v>0</v>
      </c>
      <c r="W2209">
        <v>27</v>
      </c>
      <c r="X2209">
        <v>9584</v>
      </c>
      <c r="Y2209">
        <v>9919.8700000000008</v>
      </c>
    </row>
    <row r="2210" spans="14:25" x14ac:dyDescent="0.3">
      <c r="N2210" t="s">
        <v>518</v>
      </c>
      <c r="O2210">
        <v>1</v>
      </c>
      <c r="P2210">
        <v>50</v>
      </c>
      <c r="Q2210">
        <v>0.1</v>
      </c>
      <c r="R2210" t="s">
        <v>0</v>
      </c>
      <c r="S2210">
        <v>1076</v>
      </c>
      <c r="T2210">
        <v>0</v>
      </c>
      <c r="U2210">
        <v>2158.77</v>
      </c>
      <c r="V2210" s="52">
        <v>0.01</v>
      </c>
    </row>
    <row r="2211" spans="14:25" x14ac:dyDescent="0.3">
      <c r="N2211" t="s">
        <v>518</v>
      </c>
      <c r="O2211">
        <v>1</v>
      </c>
      <c r="P2211">
        <v>50</v>
      </c>
      <c r="Q2211">
        <v>0.15</v>
      </c>
      <c r="R2211" t="s">
        <v>1</v>
      </c>
      <c r="S2211">
        <v>1106</v>
      </c>
      <c r="T2211">
        <v>2.4</v>
      </c>
      <c r="U2211">
        <v>3600.09</v>
      </c>
      <c r="V2211" s="52">
        <v>5.2999999999999999E-2</v>
      </c>
    </row>
    <row r="2212" spans="14:25" x14ac:dyDescent="0.3">
      <c r="N2212" t="s">
        <v>518</v>
      </c>
      <c r="O2212">
        <v>1</v>
      </c>
      <c r="P2212">
        <v>50</v>
      </c>
      <c r="Q2212">
        <v>0.2</v>
      </c>
      <c r="R2212" t="s">
        <v>2</v>
      </c>
      <c r="S2212" t="s">
        <v>3</v>
      </c>
      <c r="T2212" t="s">
        <v>3</v>
      </c>
      <c r="U2212">
        <v>3600.1</v>
      </c>
    </row>
    <row r="2213" spans="14:25" x14ac:dyDescent="0.3">
      <c r="N2213" t="s">
        <v>518</v>
      </c>
      <c r="O2213">
        <v>2</v>
      </c>
      <c r="P2213">
        <v>5</v>
      </c>
      <c r="Q2213">
        <v>0.05</v>
      </c>
      <c r="R2213" t="s">
        <v>0</v>
      </c>
      <c r="S2213">
        <v>1047</v>
      </c>
      <c r="T2213">
        <v>0</v>
      </c>
      <c r="U2213">
        <v>895.36</v>
      </c>
      <c r="V2213" s="52">
        <v>0.47599999999999998</v>
      </c>
      <c r="W2213">
        <v>0</v>
      </c>
      <c r="X2213">
        <v>9220</v>
      </c>
      <c r="Y2213">
        <v>9453.59</v>
      </c>
    </row>
    <row r="2214" spans="14:25" x14ac:dyDescent="0.3">
      <c r="N2214" t="s">
        <v>518</v>
      </c>
      <c r="O2214">
        <v>2</v>
      </c>
      <c r="P2214">
        <v>5</v>
      </c>
      <c r="Q2214">
        <v>0.1</v>
      </c>
      <c r="R2214" t="s">
        <v>0</v>
      </c>
      <c r="S2214">
        <v>1047</v>
      </c>
      <c r="T2214">
        <v>0</v>
      </c>
      <c r="U2214">
        <v>727.98</v>
      </c>
      <c r="V2214" s="52">
        <v>0.998</v>
      </c>
      <c r="W2214">
        <v>-10000</v>
      </c>
      <c r="X2214">
        <v>9137</v>
      </c>
      <c r="Y2214">
        <v>-10000</v>
      </c>
    </row>
    <row r="2215" spans="14:25" x14ac:dyDescent="0.3">
      <c r="N2215" t="s">
        <v>518</v>
      </c>
      <c r="O2215">
        <v>2</v>
      </c>
      <c r="P2215">
        <v>5</v>
      </c>
      <c r="Q2215">
        <v>0.15</v>
      </c>
      <c r="R2215" t="s">
        <v>0</v>
      </c>
      <c r="S2215">
        <v>1047</v>
      </c>
      <c r="T2215">
        <v>0</v>
      </c>
      <c r="U2215">
        <v>459.43</v>
      </c>
      <c r="V2215" s="52">
        <v>1</v>
      </c>
      <c r="W2215">
        <v>-10000</v>
      </c>
      <c r="X2215">
        <v>9054</v>
      </c>
      <c r="Y2215">
        <v>-10000</v>
      </c>
    </row>
    <row r="2216" spans="14:25" x14ac:dyDescent="0.3">
      <c r="N2216" t="s">
        <v>518</v>
      </c>
      <c r="O2216">
        <v>2</v>
      </c>
      <c r="P2216">
        <v>5</v>
      </c>
      <c r="Q2216">
        <v>0.2</v>
      </c>
      <c r="R2216" t="s">
        <v>0</v>
      </c>
      <c r="S2216">
        <v>1048</v>
      </c>
      <c r="T2216">
        <v>0</v>
      </c>
      <c r="U2216">
        <v>311.13</v>
      </c>
      <c r="V2216" s="52">
        <v>1</v>
      </c>
      <c r="W2216">
        <v>-10000</v>
      </c>
      <c r="X2216">
        <v>9400</v>
      </c>
      <c r="Y2216">
        <v>-10000</v>
      </c>
    </row>
    <row r="2217" spans="14:25" x14ac:dyDescent="0.3">
      <c r="N2217" t="s">
        <v>518</v>
      </c>
      <c r="O2217">
        <v>2</v>
      </c>
      <c r="P2217">
        <v>10</v>
      </c>
      <c r="Q2217">
        <v>0.05</v>
      </c>
      <c r="R2217" t="s">
        <v>0</v>
      </c>
      <c r="S2217">
        <v>1047</v>
      </c>
      <c r="T2217">
        <v>0</v>
      </c>
      <c r="U2217">
        <v>663.03</v>
      </c>
      <c r="V2217" s="52">
        <v>0.47599999999999998</v>
      </c>
      <c r="W2217">
        <v>-10000</v>
      </c>
      <c r="X2217">
        <v>9137</v>
      </c>
      <c r="Y2217">
        <v>-10000</v>
      </c>
    </row>
    <row r="2218" spans="14:25" x14ac:dyDescent="0.3">
      <c r="N2218" t="s">
        <v>518</v>
      </c>
      <c r="O2218">
        <v>2</v>
      </c>
      <c r="P2218">
        <v>10</v>
      </c>
      <c r="Q2218">
        <v>0.1</v>
      </c>
      <c r="R2218" t="s">
        <v>0</v>
      </c>
      <c r="S2218">
        <v>1048</v>
      </c>
      <c r="T2218">
        <v>0</v>
      </c>
      <c r="U2218">
        <v>682.38</v>
      </c>
      <c r="V2218" s="52">
        <v>0.99399999999999999</v>
      </c>
      <c r="W2218">
        <v>-10000</v>
      </c>
      <c r="X2218">
        <v>9400</v>
      </c>
      <c r="Y2218">
        <v>-10000</v>
      </c>
    </row>
    <row r="2219" spans="14:25" x14ac:dyDescent="0.3">
      <c r="N2219" t="s">
        <v>518</v>
      </c>
      <c r="O2219">
        <v>2</v>
      </c>
      <c r="P2219">
        <v>10</v>
      </c>
      <c r="Q2219">
        <v>0.15</v>
      </c>
      <c r="R2219" t="s">
        <v>0</v>
      </c>
      <c r="S2219">
        <v>1057</v>
      </c>
      <c r="T2219">
        <v>0</v>
      </c>
      <c r="U2219">
        <v>460.35</v>
      </c>
      <c r="V2219" s="52">
        <v>1</v>
      </c>
      <c r="W2219">
        <v>-10000</v>
      </c>
      <c r="X2219">
        <v>9711</v>
      </c>
      <c r="Y2219">
        <v>-10000</v>
      </c>
    </row>
    <row r="2220" spans="14:25" x14ac:dyDescent="0.3">
      <c r="N2220" t="s">
        <v>518</v>
      </c>
      <c r="O2220">
        <v>2</v>
      </c>
      <c r="P2220">
        <v>10</v>
      </c>
      <c r="Q2220">
        <v>0.2</v>
      </c>
      <c r="R2220" t="s">
        <v>0</v>
      </c>
      <c r="S2220">
        <v>1068</v>
      </c>
      <c r="T2220">
        <v>0</v>
      </c>
      <c r="U2220">
        <v>1031.52</v>
      </c>
      <c r="V2220" s="52">
        <v>1</v>
      </c>
      <c r="W2220">
        <v>-10000</v>
      </c>
      <c r="X2220">
        <v>10314</v>
      </c>
      <c r="Y2220">
        <v>-10000</v>
      </c>
    </row>
    <row r="2221" spans="14:25" x14ac:dyDescent="0.3">
      <c r="N2221" t="s">
        <v>518</v>
      </c>
      <c r="O2221">
        <v>2</v>
      </c>
      <c r="P2221">
        <v>25</v>
      </c>
      <c r="Q2221">
        <v>0.05</v>
      </c>
      <c r="R2221" t="s">
        <v>0</v>
      </c>
      <c r="S2221">
        <v>1055</v>
      </c>
      <c r="T2221">
        <v>0</v>
      </c>
      <c r="U2221">
        <v>728.99</v>
      </c>
      <c r="V2221" s="52">
        <v>3.3000000000000002E-2</v>
      </c>
      <c r="W2221">
        <v>25.31</v>
      </c>
      <c r="X2221">
        <v>9551</v>
      </c>
      <c r="Y2221">
        <v>9858.83</v>
      </c>
    </row>
    <row r="2222" spans="14:25" x14ac:dyDescent="0.3">
      <c r="N2222" t="s">
        <v>518</v>
      </c>
      <c r="O2222">
        <v>2</v>
      </c>
      <c r="P2222">
        <v>25</v>
      </c>
      <c r="Q2222">
        <v>0.1</v>
      </c>
      <c r="R2222" t="s">
        <v>0</v>
      </c>
      <c r="S2222">
        <v>1073</v>
      </c>
      <c r="T2222">
        <v>0</v>
      </c>
      <c r="U2222">
        <v>1207.22</v>
      </c>
      <c r="V2222" s="52">
        <v>0.02</v>
      </c>
      <c r="W2222">
        <v>-10000</v>
      </c>
      <c r="X2222">
        <v>10759</v>
      </c>
      <c r="Y2222">
        <v>-10000</v>
      </c>
    </row>
    <row r="2223" spans="14:25" x14ac:dyDescent="0.3">
      <c r="N2223" t="s">
        <v>518</v>
      </c>
      <c r="O2223">
        <v>2</v>
      </c>
      <c r="P2223">
        <v>25</v>
      </c>
      <c r="Q2223">
        <v>0.15</v>
      </c>
      <c r="R2223" t="s">
        <v>1</v>
      </c>
      <c r="S2223">
        <v>1149</v>
      </c>
      <c r="T2223">
        <v>5.1100000000000003</v>
      </c>
      <c r="U2223">
        <v>3600.17</v>
      </c>
      <c r="V2223" s="52">
        <v>0.37</v>
      </c>
    </row>
    <row r="2224" spans="14:25" x14ac:dyDescent="0.3">
      <c r="N2224" t="s">
        <v>518</v>
      </c>
      <c r="O2224">
        <v>2</v>
      </c>
      <c r="P2224">
        <v>25</v>
      </c>
      <c r="Q2224">
        <v>0.2</v>
      </c>
      <c r="R2224" t="s">
        <v>2</v>
      </c>
      <c r="S2224" t="s">
        <v>3</v>
      </c>
      <c r="T2224" t="s">
        <v>3</v>
      </c>
      <c r="U2224">
        <v>3600.12</v>
      </c>
    </row>
    <row r="2225" spans="14:25" x14ac:dyDescent="0.3">
      <c r="N2225" t="s">
        <v>518</v>
      </c>
      <c r="O2225">
        <v>2</v>
      </c>
      <c r="P2225">
        <v>50</v>
      </c>
      <c r="Q2225">
        <v>0.05</v>
      </c>
      <c r="R2225" t="s">
        <v>0</v>
      </c>
      <c r="S2225">
        <v>1059</v>
      </c>
      <c r="T2225">
        <v>0</v>
      </c>
      <c r="U2225">
        <v>1080.75</v>
      </c>
      <c r="V2225" s="52">
        <v>0</v>
      </c>
      <c r="W2225">
        <v>25.85</v>
      </c>
      <c r="X2225">
        <v>9611</v>
      </c>
      <c r="Y2225">
        <v>9941.18</v>
      </c>
    </row>
    <row r="2226" spans="14:25" x14ac:dyDescent="0.3">
      <c r="N2226" t="s">
        <v>518</v>
      </c>
      <c r="O2226">
        <v>2</v>
      </c>
      <c r="P2226">
        <v>50</v>
      </c>
      <c r="Q2226">
        <v>0.1</v>
      </c>
      <c r="R2226" t="s">
        <v>0</v>
      </c>
      <c r="S2226">
        <v>1096</v>
      </c>
      <c r="T2226">
        <v>0</v>
      </c>
      <c r="U2226">
        <v>2327.2199999999998</v>
      </c>
      <c r="V2226" s="52">
        <v>0</v>
      </c>
    </row>
    <row r="2227" spans="14:25" x14ac:dyDescent="0.3">
      <c r="N2227" t="s">
        <v>518</v>
      </c>
      <c r="O2227">
        <v>2</v>
      </c>
      <c r="P2227">
        <v>50</v>
      </c>
      <c r="Q2227">
        <v>0.15</v>
      </c>
      <c r="R2227" t="s">
        <v>2</v>
      </c>
      <c r="S2227" t="s">
        <v>3</v>
      </c>
      <c r="T2227" t="s">
        <v>3</v>
      </c>
      <c r="U2227">
        <v>3600.12</v>
      </c>
    </row>
    <row r="2228" spans="14:25" x14ac:dyDescent="0.3">
      <c r="N2228" t="s">
        <v>518</v>
      </c>
      <c r="O2228">
        <v>2</v>
      </c>
      <c r="P2228">
        <v>50</v>
      </c>
      <c r="Q2228">
        <v>0.2</v>
      </c>
      <c r="R2228" t="s">
        <v>2</v>
      </c>
      <c r="S2228" t="s">
        <v>3</v>
      </c>
      <c r="T2228" t="s">
        <v>3</v>
      </c>
      <c r="U2228">
        <v>3600.23</v>
      </c>
    </row>
    <row r="2229" spans="14:25" x14ac:dyDescent="0.3">
      <c r="N2229" t="s">
        <v>518</v>
      </c>
      <c r="O2229">
        <v>3</v>
      </c>
      <c r="P2229">
        <v>0</v>
      </c>
      <c r="Q2229">
        <v>0.05</v>
      </c>
      <c r="R2229" t="s">
        <v>0</v>
      </c>
      <c r="S2229">
        <v>1096</v>
      </c>
      <c r="T2229">
        <v>0</v>
      </c>
      <c r="U2229">
        <v>1554.44</v>
      </c>
      <c r="V2229" s="52">
        <v>0</v>
      </c>
    </row>
    <row r="2230" spans="14:25" x14ac:dyDescent="0.3">
      <c r="N2230" t="s">
        <v>518</v>
      </c>
      <c r="O2230">
        <v>3</v>
      </c>
      <c r="P2230">
        <v>0</v>
      </c>
      <c r="Q2230">
        <v>0.1</v>
      </c>
      <c r="R2230" t="s">
        <v>4</v>
      </c>
      <c r="S2230" t="s">
        <v>3</v>
      </c>
      <c r="T2230" t="s">
        <v>3</v>
      </c>
      <c r="U2230">
        <v>0.59</v>
      </c>
    </row>
    <row r="2231" spans="14:25" x14ac:dyDescent="0.3">
      <c r="N2231" t="s">
        <v>518</v>
      </c>
      <c r="O2231">
        <v>3</v>
      </c>
      <c r="P2231">
        <v>0</v>
      </c>
      <c r="Q2231">
        <v>0.15</v>
      </c>
      <c r="R2231" t="s">
        <v>4</v>
      </c>
      <c r="S2231" t="s">
        <v>3</v>
      </c>
      <c r="T2231" t="s">
        <v>3</v>
      </c>
      <c r="U2231">
        <v>0.67</v>
      </c>
    </row>
    <row r="2232" spans="14:25" x14ac:dyDescent="0.3">
      <c r="N2232" t="s">
        <v>518</v>
      </c>
      <c r="O2232">
        <v>3</v>
      </c>
      <c r="P2232">
        <v>0</v>
      </c>
      <c r="Q2232">
        <v>0.2</v>
      </c>
      <c r="R2232" t="s">
        <v>4</v>
      </c>
      <c r="S2232" t="s">
        <v>3</v>
      </c>
      <c r="T2232" t="s">
        <v>3</v>
      </c>
      <c r="U2232">
        <v>0.59</v>
      </c>
    </row>
    <row r="2233" spans="14:25" x14ac:dyDescent="0.3">
      <c r="N2233" t="s">
        <v>518</v>
      </c>
      <c r="O2233">
        <v>3</v>
      </c>
      <c r="P2233">
        <v>10</v>
      </c>
      <c r="Q2233">
        <v>0.05</v>
      </c>
      <c r="R2233" t="s">
        <v>0</v>
      </c>
      <c r="S2233">
        <v>1096</v>
      </c>
      <c r="T2233">
        <v>0</v>
      </c>
      <c r="U2233">
        <v>1757.62</v>
      </c>
      <c r="V2233" s="52">
        <v>0</v>
      </c>
    </row>
    <row r="2234" spans="14:25" x14ac:dyDescent="0.3">
      <c r="N2234" t="s">
        <v>518</v>
      </c>
      <c r="O2234">
        <v>3</v>
      </c>
      <c r="P2234">
        <v>10</v>
      </c>
      <c r="Q2234">
        <v>0.1</v>
      </c>
      <c r="R2234" t="s">
        <v>4</v>
      </c>
      <c r="S2234" t="s">
        <v>3</v>
      </c>
      <c r="T2234" t="s">
        <v>3</v>
      </c>
      <c r="U2234">
        <v>0.67</v>
      </c>
    </row>
    <row r="2235" spans="14:25" x14ac:dyDescent="0.3">
      <c r="N2235" t="s">
        <v>518</v>
      </c>
      <c r="O2235">
        <v>3</v>
      </c>
      <c r="P2235">
        <v>10</v>
      </c>
      <c r="Q2235">
        <v>0.15</v>
      </c>
      <c r="R2235" t="s">
        <v>4</v>
      </c>
      <c r="S2235" t="s">
        <v>3</v>
      </c>
      <c r="T2235" t="s">
        <v>3</v>
      </c>
      <c r="U2235">
        <v>0.62</v>
      </c>
    </row>
    <row r="2236" spans="14:25" x14ac:dyDescent="0.3">
      <c r="N2236" t="s">
        <v>518</v>
      </c>
      <c r="O2236">
        <v>3</v>
      </c>
      <c r="P2236">
        <v>10</v>
      </c>
      <c r="Q2236">
        <v>0.2</v>
      </c>
      <c r="R2236" t="s">
        <v>4</v>
      </c>
      <c r="S2236" t="s">
        <v>3</v>
      </c>
      <c r="T2236" t="s">
        <v>3</v>
      </c>
      <c r="U2236">
        <v>0.71</v>
      </c>
    </row>
    <row r="2237" spans="14:25" x14ac:dyDescent="0.3">
      <c r="N2237" t="s">
        <v>518</v>
      </c>
      <c r="O2237">
        <v>3</v>
      </c>
      <c r="P2237">
        <v>25</v>
      </c>
      <c r="Q2237">
        <v>0.05</v>
      </c>
      <c r="R2237" t="s">
        <v>0</v>
      </c>
      <c r="S2237">
        <v>1096</v>
      </c>
      <c r="T2237">
        <v>0</v>
      </c>
      <c r="U2237">
        <v>1688.89</v>
      </c>
      <c r="V2237" s="52">
        <v>0</v>
      </c>
    </row>
    <row r="2238" spans="14:25" x14ac:dyDescent="0.3">
      <c r="N2238" t="s">
        <v>518</v>
      </c>
      <c r="O2238">
        <v>3</v>
      </c>
      <c r="P2238">
        <v>25</v>
      </c>
      <c r="Q2238">
        <v>0.1</v>
      </c>
      <c r="R2238" t="s">
        <v>4</v>
      </c>
      <c r="S2238" t="s">
        <v>3</v>
      </c>
      <c r="T2238" t="s">
        <v>3</v>
      </c>
      <c r="U2238">
        <v>0.65</v>
      </c>
    </row>
    <row r="2239" spans="14:25" x14ac:dyDescent="0.3">
      <c r="N2239" t="s">
        <v>518</v>
      </c>
      <c r="O2239">
        <v>3</v>
      </c>
      <c r="P2239">
        <v>25</v>
      </c>
      <c r="Q2239">
        <v>0.15</v>
      </c>
      <c r="R2239" t="s">
        <v>4</v>
      </c>
      <c r="S2239" t="s">
        <v>3</v>
      </c>
      <c r="T2239" t="s">
        <v>3</v>
      </c>
      <c r="U2239">
        <v>0.76</v>
      </c>
    </row>
    <row r="2240" spans="14:25" x14ac:dyDescent="0.3">
      <c r="N2240" t="s">
        <v>518</v>
      </c>
      <c r="O2240">
        <v>3</v>
      </c>
      <c r="P2240">
        <v>25</v>
      </c>
      <c r="Q2240">
        <v>0.2</v>
      </c>
      <c r="R2240" t="s">
        <v>4</v>
      </c>
      <c r="S2240" t="s">
        <v>3</v>
      </c>
      <c r="T2240" t="s">
        <v>3</v>
      </c>
      <c r="U2240">
        <v>0.64</v>
      </c>
    </row>
    <row r="2241" spans="14:25" x14ac:dyDescent="0.3">
      <c r="N2241" t="s">
        <v>518</v>
      </c>
      <c r="O2241">
        <v>3</v>
      </c>
      <c r="P2241">
        <v>50</v>
      </c>
      <c r="Q2241">
        <v>0.05</v>
      </c>
      <c r="R2241" t="s">
        <v>0</v>
      </c>
      <c r="S2241">
        <v>1096</v>
      </c>
      <c r="T2241">
        <v>0</v>
      </c>
      <c r="U2241">
        <v>1505.7</v>
      </c>
      <c r="V2241" s="52">
        <v>0</v>
      </c>
    </row>
    <row r="2242" spans="14:25" x14ac:dyDescent="0.3">
      <c r="N2242" t="s">
        <v>518</v>
      </c>
      <c r="O2242">
        <v>3</v>
      </c>
      <c r="P2242">
        <v>50</v>
      </c>
      <c r="Q2242">
        <v>0.1</v>
      </c>
      <c r="R2242" t="s">
        <v>4</v>
      </c>
      <c r="S2242" t="s">
        <v>3</v>
      </c>
      <c r="T2242" t="s">
        <v>3</v>
      </c>
      <c r="U2242">
        <v>0.59</v>
      </c>
    </row>
    <row r="2243" spans="14:25" x14ac:dyDescent="0.3">
      <c r="N2243" t="s">
        <v>518</v>
      </c>
      <c r="O2243">
        <v>3</v>
      </c>
      <c r="P2243">
        <v>50</v>
      </c>
      <c r="Q2243">
        <v>0.15</v>
      </c>
      <c r="R2243" t="s">
        <v>4</v>
      </c>
      <c r="S2243" t="s">
        <v>3</v>
      </c>
      <c r="T2243" t="s">
        <v>3</v>
      </c>
      <c r="U2243">
        <v>0.61</v>
      </c>
    </row>
    <row r="2244" spans="14:25" x14ac:dyDescent="0.3">
      <c r="N2244" t="s">
        <v>518</v>
      </c>
      <c r="O2244">
        <v>3</v>
      </c>
      <c r="P2244">
        <v>50</v>
      </c>
      <c r="Q2244">
        <v>0.2</v>
      </c>
      <c r="R2244" t="s">
        <v>4</v>
      </c>
      <c r="S2244" t="s">
        <v>3</v>
      </c>
      <c r="T2244" t="s">
        <v>3</v>
      </c>
      <c r="U2244">
        <v>0.57999999999999996</v>
      </c>
    </row>
    <row r="2245" spans="14:25" x14ac:dyDescent="0.3">
      <c r="N2245" t="s">
        <v>523</v>
      </c>
      <c r="O2245">
        <v>0</v>
      </c>
      <c r="P2245">
        <v>0</v>
      </c>
      <c r="Q2245">
        <v>0.05</v>
      </c>
      <c r="R2245" t="s">
        <v>0</v>
      </c>
      <c r="S2245">
        <v>715</v>
      </c>
      <c r="T2245">
        <v>0</v>
      </c>
      <c r="U2245">
        <v>255.43</v>
      </c>
      <c r="V2245" s="52">
        <v>0.93600000000000005</v>
      </c>
      <c r="W2245">
        <v>-10000</v>
      </c>
      <c r="X2245">
        <v>7574</v>
      </c>
      <c r="Y2245">
        <v>-10000</v>
      </c>
    </row>
    <row r="2246" spans="14:25" x14ac:dyDescent="0.3">
      <c r="N2246" t="s">
        <v>523</v>
      </c>
      <c r="O2246">
        <v>0</v>
      </c>
      <c r="P2246">
        <v>0</v>
      </c>
      <c r="Q2246">
        <v>0.1</v>
      </c>
      <c r="R2246" t="s">
        <v>0</v>
      </c>
      <c r="S2246">
        <v>715</v>
      </c>
      <c r="T2246">
        <v>0</v>
      </c>
      <c r="U2246">
        <v>238.82</v>
      </c>
      <c r="V2246" s="52">
        <v>1</v>
      </c>
      <c r="W2246">
        <v>-10000</v>
      </c>
      <c r="X2246">
        <v>7574</v>
      </c>
      <c r="Y2246">
        <v>-10000</v>
      </c>
    </row>
    <row r="2247" spans="14:25" x14ac:dyDescent="0.3">
      <c r="N2247" t="s">
        <v>523</v>
      </c>
      <c r="O2247">
        <v>0</v>
      </c>
      <c r="P2247">
        <v>0</v>
      </c>
      <c r="Q2247">
        <v>0.15</v>
      </c>
      <c r="R2247" t="s">
        <v>0</v>
      </c>
      <c r="S2247">
        <v>715</v>
      </c>
      <c r="T2247">
        <v>0</v>
      </c>
      <c r="U2247">
        <v>245.91</v>
      </c>
      <c r="V2247" s="52">
        <v>1</v>
      </c>
      <c r="W2247">
        <v>-10000</v>
      </c>
      <c r="X2247">
        <v>7574</v>
      </c>
      <c r="Y2247">
        <v>-10000</v>
      </c>
    </row>
    <row r="2248" spans="14:25" x14ac:dyDescent="0.3">
      <c r="N2248" t="s">
        <v>523</v>
      </c>
      <c r="O2248">
        <v>0</v>
      </c>
      <c r="P2248">
        <v>0</v>
      </c>
      <c r="Q2248">
        <v>0.2</v>
      </c>
      <c r="R2248" t="s">
        <v>0</v>
      </c>
      <c r="S2248">
        <v>715</v>
      </c>
      <c r="T2248">
        <v>0</v>
      </c>
      <c r="U2248">
        <v>243.36</v>
      </c>
      <c r="V2248" s="52">
        <v>1</v>
      </c>
      <c r="W2248">
        <v>-10000</v>
      </c>
      <c r="X2248">
        <v>7574</v>
      </c>
      <c r="Y2248">
        <v>-10000</v>
      </c>
    </row>
    <row r="2249" spans="14:25" x14ac:dyDescent="0.3">
      <c r="N2249" t="s">
        <v>523</v>
      </c>
      <c r="O2249">
        <v>1</v>
      </c>
      <c r="P2249">
        <v>5</v>
      </c>
      <c r="Q2249">
        <v>0.05</v>
      </c>
      <c r="R2249" t="s">
        <v>0</v>
      </c>
      <c r="S2249">
        <v>715</v>
      </c>
      <c r="T2249">
        <v>0</v>
      </c>
      <c r="U2249">
        <v>515.54</v>
      </c>
      <c r="V2249" s="52">
        <v>0.94299999999999995</v>
      </c>
      <c r="W2249">
        <v>22.89</v>
      </c>
      <c r="X2249">
        <v>7578</v>
      </c>
      <c r="Y2249">
        <v>7812.93</v>
      </c>
    </row>
    <row r="2250" spans="14:25" x14ac:dyDescent="0.3">
      <c r="N2250" t="s">
        <v>523</v>
      </c>
      <c r="O2250">
        <v>1</v>
      </c>
      <c r="P2250">
        <v>5</v>
      </c>
      <c r="Q2250">
        <v>0.1</v>
      </c>
      <c r="R2250" t="s">
        <v>0</v>
      </c>
      <c r="S2250">
        <v>715</v>
      </c>
      <c r="T2250">
        <v>0</v>
      </c>
      <c r="U2250">
        <v>823.46</v>
      </c>
      <c r="V2250" s="52">
        <v>1</v>
      </c>
      <c r="W2250">
        <v>-10000</v>
      </c>
      <c r="X2250">
        <v>7578</v>
      </c>
      <c r="Y2250">
        <v>-10000</v>
      </c>
    </row>
    <row r="2251" spans="14:25" x14ac:dyDescent="0.3">
      <c r="N2251" t="s">
        <v>523</v>
      </c>
      <c r="O2251">
        <v>1</v>
      </c>
      <c r="P2251">
        <v>5</v>
      </c>
      <c r="Q2251">
        <v>0.15</v>
      </c>
      <c r="R2251" t="s">
        <v>0</v>
      </c>
      <c r="S2251">
        <v>715</v>
      </c>
      <c r="T2251">
        <v>0</v>
      </c>
      <c r="U2251">
        <v>644.29999999999995</v>
      </c>
      <c r="V2251" s="52">
        <v>1</v>
      </c>
      <c r="W2251">
        <v>-10000</v>
      </c>
      <c r="X2251">
        <v>7698</v>
      </c>
      <c r="Y2251">
        <v>-10000</v>
      </c>
    </row>
    <row r="2252" spans="14:25" x14ac:dyDescent="0.3">
      <c r="N2252" t="s">
        <v>523</v>
      </c>
      <c r="O2252">
        <v>1</v>
      </c>
      <c r="P2252">
        <v>5</v>
      </c>
      <c r="Q2252">
        <v>0.2</v>
      </c>
      <c r="R2252" t="s">
        <v>0</v>
      </c>
      <c r="S2252">
        <v>715</v>
      </c>
      <c r="T2252">
        <v>0</v>
      </c>
      <c r="U2252">
        <v>1203.1500000000001</v>
      </c>
      <c r="V2252" s="52">
        <v>1</v>
      </c>
      <c r="W2252">
        <v>-10000</v>
      </c>
      <c r="X2252">
        <v>7698</v>
      </c>
      <c r="Y2252">
        <v>-10000</v>
      </c>
    </row>
    <row r="2253" spans="14:25" x14ac:dyDescent="0.3">
      <c r="N2253" t="s">
        <v>523</v>
      </c>
      <c r="O2253">
        <v>1</v>
      </c>
      <c r="P2253">
        <v>10</v>
      </c>
      <c r="Q2253">
        <v>0.05</v>
      </c>
      <c r="R2253" t="s">
        <v>0</v>
      </c>
      <c r="S2253">
        <v>715</v>
      </c>
      <c r="T2253">
        <v>0</v>
      </c>
      <c r="U2253">
        <v>519.48</v>
      </c>
      <c r="V2253" s="52">
        <v>0.94299999999999995</v>
      </c>
      <c r="W2253">
        <v>22.89</v>
      </c>
      <c r="X2253">
        <v>7578</v>
      </c>
      <c r="Y2253">
        <v>7812.93</v>
      </c>
    </row>
    <row r="2254" spans="14:25" x14ac:dyDescent="0.3">
      <c r="N2254" t="s">
        <v>523</v>
      </c>
      <c r="O2254">
        <v>1</v>
      </c>
      <c r="P2254">
        <v>10</v>
      </c>
      <c r="Q2254">
        <v>0.1</v>
      </c>
      <c r="R2254" t="s">
        <v>0</v>
      </c>
      <c r="S2254">
        <v>715</v>
      </c>
      <c r="T2254">
        <v>0</v>
      </c>
      <c r="U2254">
        <v>834.93</v>
      </c>
      <c r="V2254" s="52">
        <v>1</v>
      </c>
      <c r="W2254">
        <v>-10000</v>
      </c>
      <c r="X2254">
        <v>7578</v>
      </c>
      <c r="Y2254">
        <v>-10000</v>
      </c>
    </row>
    <row r="2255" spans="14:25" x14ac:dyDescent="0.3">
      <c r="N2255" t="s">
        <v>523</v>
      </c>
      <c r="O2255">
        <v>1</v>
      </c>
      <c r="P2255">
        <v>10</v>
      </c>
      <c r="Q2255">
        <v>0.15</v>
      </c>
      <c r="R2255" t="s">
        <v>0</v>
      </c>
      <c r="S2255">
        <v>715</v>
      </c>
      <c r="T2255">
        <v>0</v>
      </c>
      <c r="U2255">
        <v>647.16999999999996</v>
      </c>
      <c r="V2255" s="52">
        <v>1</v>
      </c>
      <c r="W2255">
        <v>-10000</v>
      </c>
      <c r="X2255">
        <v>7698</v>
      </c>
      <c r="Y2255">
        <v>-10000</v>
      </c>
    </row>
    <row r="2256" spans="14:25" x14ac:dyDescent="0.3">
      <c r="N2256" t="s">
        <v>523</v>
      </c>
      <c r="O2256">
        <v>1</v>
      </c>
      <c r="P2256">
        <v>10</v>
      </c>
      <c r="Q2256">
        <v>0.2</v>
      </c>
      <c r="R2256" t="s">
        <v>0</v>
      </c>
      <c r="S2256">
        <v>715</v>
      </c>
      <c r="T2256">
        <v>0</v>
      </c>
      <c r="U2256">
        <v>1180.23</v>
      </c>
      <c r="V2256" s="52">
        <v>1</v>
      </c>
      <c r="W2256">
        <v>-10000</v>
      </c>
      <c r="X2256">
        <v>7698</v>
      </c>
      <c r="Y2256">
        <v>-10000</v>
      </c>
    </row>
    <row r="2257" spans="14:25" x14ac:dyDescent="0.3">
      <c r="N2257" t="s">
        <v>523</v>
      </c>
      <c r="O2257">
        <v>1</v>
      </c>
      <c r="P2257">
        <v>25</v>
      </c>
      <c r="Q2257">
        <v>0.05</v>
      </c>
      <c r="R2257" t="s">
        <v>0</v>
      </c>
      <c r="S2257">
        <v>715</v>
      </c>
      <c r="T2257">
        <v>0</v>
      </c>
      <c r="U2257">
        <v>533.74</v>
      </c>
      <c r="V2257" s="52">
        <v>3.2000000000000001E-2</v>
      </c>
      <c r="W2257">
        <v>21.66</v>
      </c>
      <c r="X2257">
        <v>7698</v>
      </c>
      <c r="Y2257">
        <v>7961.07</v>
      </c>
    </row>
    <row r="2258" spans="14:25" x14ac:dyDescent="0.3">
      <c r="N2258" t="s">
        <v>523</v>
      </c>
      <c r="O2258">
        <v>1</v>
      </c>
      <c r="P2258">
        <v>25</v>
      </c>
      <c r="Q2258">
        <v>0.1</v>
      </c>
      <c r="R2258" t="s">
        <v>0</v>
      </c>
      <c r="S2258">
        <v>729</v>
      </c>
      <c r="T2258">
        <v>0</v>
      </c>
      <c r="U2258">
        <v>1060.74</v>
      </c>
      <c r="V2258" s="52">
        <v>0.46600000000000003</v>
      </c>
      <c r="W2258">
        <v>45.13</v>
      </c>
      <c r="X2258">
        <v>7824</v>
      </c>
      <c r="Y2258">
        <v>8351.5499999999993</v>
      </c>
    </row>
    <row r="2259" spans="14:25" x14ac:dyDescent="0.3">
      <c r="N2259" t="s">
        <v>523</v>
      </c>
      <c r="O2259">
        <v>1</v>
      </c>
      <c r="P2259">
        <v>25</v>
      </c>
      <c r="Q2259">
        <v>0.15</v>
      </c>
      <c r="R2259" t="s">
        <v>1</v>
      </c>
      <c r="S2259">
        <v>926</v>
      </c>
      <c r="T2259">
        <v>19.12</v>
      </c>
      <c r="U2259">
        <v>3600.06</v>
      </c>
      <c r="V2259" s="52">
        <v>0.99399999999999999</v>
      </c>
      <c r="W2259">
        <v>63.8</v>
      </c>
      <c r="X2259">
        <v>7828</v>
      </c>
      <c r="Y2259">
        <v>8628.75</v>
      </c>
    </row>
    <row r="2260" spans="14:25" x14ac:dyDescent="0.3">
      <c r="N2260" t="s">
        <v>523</v>
      </c>
      <c r="O2260">
        <v>1</v>
      </c>
      <c r="P2260">
        <v>25</v>
      </c>
      <c r="Q2260">
        <v>0.2</v>
      </c>
      <c r="R2260" t="s">
        <v>2</v>
      </c>
      <c r="S2260" t="s">
        <v>3</v>
      </c>
      <c r="T2260" t="s">
        <v>3</v>
      </c>
      <c r="U2260">
        <v>3600.17</v>
      </c>
      <c r="W2260">
        <v>94.33</v>
      </c>
      <c r="X2260">
        <v>7992</v>
      </c>
      <c r="Y2260">
        <v>9146.19</v>
      </c>
    </row>
    <row r="2261" spans="14:25" x14ac:dyDescent="0.3">
      <c r="N2261" t="s">
        <v>523</v>
      </c>
      <c r="O2261">
        <v>1</v>
      </c>
      <c r="P2261">
        <v>50</v>
      </c>
      <c r="Q2261">
        <v>0.05</v>
      </c>
      <c r="R2261" t="s">
        <v>0</v>
      </c>
      <c r="S2261">
        <v>722</v>
      </c>
      <c r="T2261">
        <v>0</v>
      </c>
      <c r="U2261">
        <v>667.88</v>
      </c>
      <c r="V2261" s="52">
        <v>0</v>
      </c>
      <c r="W2261">
        <v>22.24</v>
      </c>
      <c r="X2261">
        <v>7722</v>
      </c>
      <c r="Y2261">
        <v>7986.21</v>
      </c>
    </row>
    <row r="2262" spans="14:25" x14ac:dyDescent="0.3">
      <c r="N2262" t="s">
        <v>523</v>
      </c>
      <c r="O2262">
        <v>1</v>
      </c>
      <c r="P2262">
        <v>50</v>
      </c>
      <c r="Q2262">
        <v>0.1</v>
      </c>
      <c r="R2262" t="s">
        <v>2</v>
      </c>
      <c r="S2262" t="s">
        <v>3</v>
      </c>
      <c r="T2262" t="s">
        <v>3</v>
      </c>
      <c r="U2262">
        <v>3600.1</v>
      </c>
      <c r="W2262">
        <v>43.19</v>
      </c>
      <c r="X2262">
        <v>7828</v>
      </c>
      <c r="Y2262">
        <v>8385.7199999999993</v>
      </c>
    </row>
    <row r="2263" spans="14:25" x14ac:dyDescent="0.3">
      <c r="N2263" t="s">
        <v>523</v>
      </c>
      <c r="O2263">
        <v>1</v>
      </c>
      <c r="P2263">
        <v>50</v>
      </c>
      <c r="Q2263">
        <v>0.15</v>
      </c>
      <c r="R2263" t="s">
        <v>2</v>
      </c>
      <c r="S2263" t="s">
        <v>3</v>
      </c>
      <c r="T2263" t="s">
        <v>3</v>
      </c>
      <c r="U2263">
        <v>3600.17</v>
      </c>
      <c r="W2263">
        <v>67.52</v>
      </c>
      <c r="X2263">
        <v>7992</v>
      </c>
      <c r="Y2263">
        <v>8807.0300000000007</v>
      </c>
    </row>
    <row r="2264" spans="14:25" x14ac:dyDescent="0.3">
      <c r="N2264" t="s">
        <v>523</v>
      </c>
      <c r="O2264">
        <v>1</v>
      </c>
      <c r="P2264">
        <v>50</v>
      </c>
      <c r="Q2264">
        <v>0.2</v>
      </c>
      <c r="R2264" t="s">
        <v>2</v>
      </c>
      <c r="S2264" t="s">
        <v>3</v>
      </c>
      <c r="T2264" t="s">
        <v>3</v>
      </c>
      <c r="U2264">
        <v>3600.34</v>
      </c>
      <c r="W2264">
        <v>97.75</v>
      </c>
      <c r="X2264">
        <v>8283</v>
      </c>
      <c r="Y2264">
        <v>9466.89</v>
      </c>
    </row>
    <row r="2265" spans="14:25" x14ac:dyDescent="0.3">
      <c r="N2265" t="s">
        <v>523</v>
      </c>
      <c r="O2265">
        <v>2</v>
      </c>
      <c r="P2265">
        <v>5</v>
      </c>
      <c r="Q2265">
        <v>0.05</v>
      </c>
      <c r="R2265" t="s">
        <v>0</v>
      </c>
      <c r="S2265">
        <v>715</v>
      </c>
      <c r="T2265">
        <v>0</v>
      </c>
      <c r="U2265">
        <v>432.71</v>
      </c>
      <c r="V2265" s="52">
        <v>0.93600000000000005</v>
      </c>
      <c r="W2265">
        <v>22.89</v>
      </c>
      <c r="X2265">
        <v>7578</v>
      </c>
      <c r="Y2265">
        <v>7812.93</v>
      </c>
    </row>
    <row r="2266" spans="14:25" x14ac:dyDescent="0.3">
      <c r="N2266" t="s">
        <v>523</v>
      </c>
      <c r="O2266">
        <v>2</v>
      </c>
      <c r="P2266">
        <v>5</v>
      </c>
      <c r="Q2266">
        <v>0.1</v>
      </c>
      <c r="R2266" t="s">
        <v>0</v>
      </c>
      <c r="S2266">
        <v>715</v>
      </c>
      <c r="T2266">
        <v>0</v>
      </c>
      <c r="U2266">
        <v>721.07</v>
      </c>
      <c r="V2266" s="52">
        <v>1</v>
      </c>
      <c r="W2266">
        <v>-10000</v>
      </c>
      <c r="X2266">
        <v>7578</v>
      </c>
      <c r="Y2266">
        <v>-10000</v>
      </c>
    </row>
    <row r="2267" spans="14:25" x14ac:dyDescent="0.3">
      <c r="N2267" t="s">
        <v>523</v>
      </c>
      <c r="O2267">
        <v>2</v>
      </c>
      <c r="P2267">
        <v>5</v>
      </c>
      <c r="Q2267">
        <v>0.15</v>
      </c>
      <c r="R2267" t="s">
        <v>0</v>
      </c>
      <c r="S2267">
        <v>715</v>
      </c>
      <c r="T2267">
        <v>0</v>
      </c>
      <c r="U2267">
        <v>486.05</v>
      </c>
      <c r="V2267" s="52">
        <v>1</v>
      </c>
      <c r="W2267">
        <v>-10000</v>
      </c>
      <c r="X2267">
        <v>7698</v>
      </c>
      <c r="Y2267">
        <v>-10000</v>
      </c>
    </row>
    <row r="2268" spans="14:25" x14ac:dyDescent="0.3">
      <c r="N2268" t="s">
        <v>523</v>
      </c>
      <c r="O2268">
        <v>2</v>
      </c>
      <c r="P2268">
        <v>5</v>
      </c>
      <c r="Q2268">
        <v>0.2</v>
      </c>
      <c r="R2268" t="s">
        <v>0</v>
      </c>
      <c r="S2268">
        <v>715</v>
      </c>
      <c r="T2268">
        <v>0</v>
      </c>
      <c r="U2268">
        <v>541.37</v>
      </c>
      <c r="V2268" s="52">
        <v>1</v>
      </c>
      <c r="W2268">
        <v>-10000</v>
      </c>
      <c r="X2268">
        <v>7698</v>
      </c>
      <c r="Y2268">
        <v>-10000</v>
      </c>
    </row>
    <row r="2269" spans="14:25" x14ac:dyDescent="0.3">
      <c r="N2269" t="s">
        <v>523</v>
      </c>
      <c r="O2269">
        <v>2</v>
      </c>
      <c r="P2269">
        <v>10</v>
      </c>
      <c r="Q2269">
        <v>0.05</v>
      </c>
      <c r="R2269" t="s">
        <v>0</v>
      </c>
      <c r="S2269">
        <v>715</v>
      </c>
      <c r="T2269">
        <v>0</v>
      </c>
      <c r="U2269">
        <v>277.87</v>
      </c>
      <c r="V2269" s="52">
        <v>0.94299999999999995</v>
      </c>
      <c r="W2269">
        <v>22.89</v>
      </c>
      <c r="X2269">
        <v>7578</v>
      </c>
      <c r="Y2269">
        <v>7812.93</v>
      </c>
    </row>
    <row r="2270" spans="14:25" x14ac:dyDescent="0.3">
      <c r="N2270" t="s">
        <v>523</v>
      </c>
      <c r="O2270">
        <v>2</v>
      </c>
      <c r="P2270">
        <v>10</v>
      </c>
      <c r="Q2270">
        <v>0.1</v>
      </c>
      <c r="R2270" t="s">
        <v>0</v>
      </c>
      <c r="S2270">
        <v>715</v>
      </c>
      <c r="T2270">
        <v>0</v>
      </c>
      <c r="U2270">
        <v>517.41</v>
      </c>
      <c r="V2270" s="52">
        <v>1</v>
      </c>
      <c r="W2270">
        <v>0</v>
      </c>
      <c r="X2270">
        <v>7698</v>
      </c>
      <c r="Y2270">
        <v>8130.94</v>
      </c>
    </row>
    <row r="2271" spans="14:25" x14ac:dyDescent="0.3">
      <c r="N2271" t="s">
        <v>523</v>
      </c>
      <c r="O2271">
        <v>2</v>
      </c>
      <c r="P2271">
        <v>10</v>
      </c>
      <c r="Q2271">
        <v>0.15</v>
      </c>
      <c r="R2271" t="s">
        <v>0</v>
      </c>
      <c r="S2271">
        <v>717</v>
      </c>
      <c r="T2271">
        <v>0</v>
      </c>
      <c r="U2271">
        <v>706.53</v>
      </c>
      <c r="V2271" s="52">
        <v>1</v>
      </c>
      <c r="W2271">
        <v>-10000</v>
      </c>
      <c r="X2271">
        <v>7658</v>
      </c>
      <c r="Y2271">
        <v>-10000</v>
      </c>
    </row>
    <row r="2272" spans="14:25" x14ac:dyDescent="0.3">
      <c r="N2272" t="s">
        <v>523</v>
      </c>
      <c r="O2272">
        <v>2</v>
      </c>
      <c r="P2272">
        <v>10</v>
      </c>
      <c r="Q2272">
        <v>0.2</v>
      </c>
      <c r="R2272" t="s">
        <v>0</v>
      </c>
      <c r="S2272">
        <v>723</v>
      </c>
      <c r="T2272">
        <v>0</v>
      </c>
      <c r="U2272">
        <v>266.54000000000002</v>
      </c>
      <c r="V2272" s="52">
        <v>1</v>
      </c>
      <c r="W2272">
        <v>-10000</v>
      </c>
      <c r="X2272">
        <v>7632</v>
      </c>
      <c r="Y2272">
        <v>-10000</v>
      </c>
    </row>
    <row r="2273" spans="14:25" x14ac:dyDescent="0.3">
      <c r="N2273" t="s">
        <v>523</v>
      </c>
      <c r="O2273">
        <v>2</v>
      </c>
      <c r="P2273">
        <v>25</v>
      </c>
      <c r="Q2273">
        <v>0.05</v>
      </c>
      <c r="R2273" t="s">
        <v>0</v>
      </c>
      <c r="S2273">
        <v>717</v>
      </c>
      <c r="T2273">
        <v>0</v>
      </c>
      <c r="U2273">
        <v>749.02</v>
      </c>
      <c r="V2273" s="52">
        <v>3.2000000000000001E-2</v>
      </c>
      <c r="W2273">
        <v>21.66</v>
      </c>
      <c r="X2273">
        <v>7698</v>
      </c>
      <c r="Y2273">
        <v>7961.07</v>
      </c>
    </row>
    <row r="2274" spans="14:25" x14ac:dyDescent="0.3">
      <c r="N2274" t="s">
        <v>523</v>
      </c>
      <c r="O2274">
        <v>2</v>
      </c>
      <c r="P2274">
        <v>25</v>
      </c>
      <c r="Q2274">
        <v>0.1</v>
      </c>
      <c r="R2274" t="s">
        <v>0</v>
      </c>
      <c r="S2274">
        <v>733</v>
      </c>
      <c r="T2274">
        <v>0</v>
      </c>
      <c r="U2274">
        <v>341.27</v>
      </c>
      <c r="V2274" s="52">
        <v>0.93400000000000005</v>
      </c>
      <c r="W2274">
        <v>41.98</v>
      </c>
      <c r="X2274">
        <v>7701</v>
      </c>
      <c r="Y2274">
        <v>8222.89</v>
      </c>
    </row>
    <row r="2275" spans="14:25" x14ac:dyDescent="0.3">
      <c r="N2275" t="s">
        <v>523</v>
      </c>
      <c r="O2275">
        <v>2</v>
      </c>
      <c r="P2275">
        <v>25</v>
      </c>
      <c r="Q2275">
        <v>0.15</v>
      </c>
      <c r="R2275" t="s">
        <v>0</v>
      </c>
      <c r="S2275">
        <v>786</v>
      </c>
      <c r="T2275">
        <v>0</v>
      </c>
      <c r="U2275">
        <v>3020.26</v>
      </c>
      <c r="V2275" s="52">
        <v>1</v>
      </c>
      <c r="W2275">
        <v>66.010000000000005</v>
      </c>
      <c r="X2275">
        <v>7710</v>
      </c>
      <c r="Y2275">
        <v>8438.2099999999991</v>
      </c>
    </row>
    <row r="2276" spans="14:25" x14ac:dyDescent="0.3">
      <c r="N2276" t="s">
        <v>523</v>
      </c>
      <c r="O2276">
        <v>2</v>
      </c>
      <c r="P2276">
        <v>25</v>
      </c>
      <c r="Q2276">
        <v>0.2</v>
      </c>
      <c r="R2276" t="s">
        <v>2</v>
      </c>
      <c r="S2276" t="s">
        <v>3</v>
      </c>
      <c r="T2276" t="s">
        <v>3</v>
      </c>
      <c r="U2276">
        <v>3600.05</v>
      </c>
      <c r="W2276">
        <v>92.16</v>
      </c>
      <c r="X2276">
        <v>8242</v>
      </c>
      <c r="Y2276">
        <v>9321.6</v>
      </c>
    </row>
    <row r="2277" spans="14:25" x14ac:dyDescent="0.3">
      <c r="N2277" t="s">
        <v>523</v>
      </c>
      <c r="O2277">
        <v>2</v>
      </c>
      <c r="P2277">
        <v>50</v>
      </c>
      <c r="Q2277">
        <v>0.05</v>
      </c>
      <c r="R2277" t="s">
        <v>0</v>
      </c>
      <c r="S2277">
        <v>729</v>
      </c>
      <c r="T2277">
        <v>0</v>
      </c>
      <c r="U2277">
        <v>425.65</v>
      </c>
      <c r="V2277" s="52">
        <v>0</v>
      </c>
      <c r="W2277">
        <v>20.96</v>
      </c>
      <c r="X2277">
        <v>7658</v>
      </c>
      <c r="Y2277">
        <v>7911.43</v>
      </c>
    </row>
    <row r="2278" spans="14:25" x14ac:dyDescent="0.3">
      <c r="N2278" t="s">
        <v>523</v>
      </c>
      <c r="O2278">
        <v>2</v>
      </c>
      <c r="P2278">
        <v>50</v>
      </c>
      <c r="Q2278">
        <v>0.1</v>
      </c>
      <c r="R2278" t="s">
        <v>2</v>
      </c>
      <c r="S2278" t="s">
        <v>3</v>
      </c>
      <c r="T2278" t="s">
        <v>3</v>
      </c>
      <c r="U2278">
        <v>3600.07</v>
      </c>
      <c r="W2278">
        <v>44.5</v>
      </c>
      <c r="X2278">
        <v>7967</v>
      </c>
      <c r="Y2278">
        <v>8496.8799999999992</v>
      </c>
    </row>
    <row r="2279" spans="14:25" x14ac:dyDescent="0.3">
      <c r="N2279" t="s">
        <v>523</v>
      </c>
      <c r="O2279">
        <v>2</v>
      </c>
      <c r="P2279">
        <v>50</v>
      </c>
      <c r="Q2279">
        <v>0.15</v>
      </c>
      <c r="R2279" t="s">
        <v>4</v>
      </c>
      <c r="S2279" t="s">
        <v>3</v>
      </c>
      <c r="T2279" t="s">
        <v>3</v>
      </c>
      <c r="U2279">
        <v>0.56999999999999995</v>
      </c>
      <c r="W2279">
        <v>71.14</v>
      </c>
      <c r="X2279">
        <v>8417</v>
      </c>
      <c r="Y2279">
        <v>9283.41</v>
      </c>
    </row>
    <row r="2280" spans="14:25" x14ac:dyDescent="0.3">
      <c r="N2280" t="s">
        <v>523</v>
      </c>
      <c r="O2280">
        <v>2</v>
      </c>
      <c r="P2280">
        <v>50</v>
      </c>
      <c r="Q2280">
        <v>0.2</v>
      </c>
      <c r="R2280" t="s">
        <v>4</v>
      </c>
      <c r="S2280" t="s">
        <v>3</v>
      </c>
      <c r="T2280" t="s">
        <v>3</v>
      </c>
      <c r="U2280">
        <v>0.45</v>
      </c>
      <c r="W2280">
        <v>97.7</v>
      </c>
      <c r="X2280">
        <v>8304</v>
      </c>
      <c r="Y2280">
        <v>9434.93</v>
      </c>
    </row>
    <row r="2281" spans="14:25" x14ac:dyDescent="0.3">
      <c r="N2281" t="s">
        <v>523</v>
      </c>
      <c r="O2281">
        <v>3</v>
      </c>
      <c r="P2281">
        <v>0</v>
      </c>
      <c r="Q2281">
        <v>0.05</v>
      </c>
      <c r="R2281" t="s">
        <v>4</v>
      </c>
      <c r="S2281" t="s">
        <v>3</v>
      </c>
      <c r="T2281" t="s">
        <v>3</v>
      </c>
      <c r="U2281">
        <v>0.23</v>
      </c>
      <c r="W2281">
        <v>22.55</v>
      </c>
      <c r="X2281">
        <v>7992</v>
      </c>
      <c r="Y2281">
        <v>8258.84</v>
      </c>
    </row>
    <row r="2282" spans="14:25" x14ac:dyDescent="0.3">
      <c r="N2282" t="s">
        <v>523</v>
      </c>
      <c r="O2282">
        <v>3</v>
      </c>
      <c r="P2282">
        <v>0</v>
      </c>
      <c r="Q2282">
        <v>0.1</v>
      </c>
      <c r="R2282" t="s">
        <v>4</v>
      </c>
      <c r="S2282" t="s">
        <v>3</v>
      </c>
      <c r="T2282" t="s">
        <v>3</v>
      </c>
      <c r="U2282">
        <v>0.24</v>
      </c>
    </row>
    <row r="2283" spans="14:25" x14ac:dyDescent="0.3">
      <c r="N2283" t="s">
        <v>523</v>
      </c>
      <c r="O2283">
        <v>3</v>
      </c>
      <c r="P2283">
        <v>0</v>
      </c>
      <c r="Q2283">
        <v>0.15</v>
      </c>
      <c r="R2283" t="s">
        <v>4</v>
      </c>
      <c r="S2283" t="s">
        <v>3</v>
      </c>
      <c r="T2283" t="s">
        <v>3</v>
      </c>
      <c r="U2283">
        <v>0.26</v>
      </c>
    </row>
    <row r="2284" spans="14:25" x14ac:dyDescent="0.3">
      <c r="N2284" t="s">
        <v>523</v>
      </c>
      <c r="O2284">
        <v>3</v>
      </c>
      <c r="P2284">
        <v>0</v>
      </c>
      <c r="Q2284">
        <v>0.2</v>
      </c>
      <c r="R2284" t="s">
        <v>4</v>
      </c>
      <c r="S2284" t="s">
        <v>3</v>
      </c>
      <c r="T2284" t="s">
        <v>3</v>
      </c>
      <c r="U2284">
        <v>0.22</v>
      </c>
    </row>
    <row r="2285" spans="14:25" x14ac:dyDescent="0.3">
      <c r="N2285" t="s">
        <v>523</v>
      </c>
      <c r="O2285">
        <v>3</v>
      </c>
      <c r="P2285">
        <v>10</v>
      </c>
      <c r="Q2285">
        <v>0.05</v>
      </c>
      <c r="R2285" t="s">
        <v>4</v>
      </c>
      <c r="S2285" t="s">
        <v>3</v>
      </c>
      <c r="T2285" t="s">
        <v>3</v>
      </c>
      <c r="U2285">
        <v>0.28999999999999998</v>
      </c>
      <c r="W2285">
        <v>22.55</v>
      </c>
      <c r="X2285">
        <v>7992</v>
      </c>
      <c r="Y2285">
        <v>8258.84</v>
      </c>
    </row>
    <row r="2286" spans="14:25" x14ac:dyDescent="0.3">
      <c r="N2286" t="s">
        <v>523</v>
      </c>
      <c r="O2286">
        <v>3</v>
      </c>
      <c r="P2286">
        <v>10</v>
      </c>
      <c r="Q2286">
        <v>0.1</v>
      </c>
      <c r="R2286" t="s">
        <v>4</v>
      </c>
      <c r="S2286" t="s">
        <v>3</v>
      </c>
      <c r="T2286" t="s">
        <v>3</v>
      </c>
      <c r="U2286">
        <v>0.27</v>
      </c>
    </row>
    <row r="2287" spans="14:25" x14ac:dyDescent="0.3">
      <c r="N2287" t="s">
        <v>523</v>
      </c>
      <c r="O2287">
        <v>3</v>
      </c>
      <c r="P2287">
        <v>10</v>
      </c>
      <c r="Q2287">
        <v>0.15</v>
      </c>
      <c r="R2287" t="s">
        <v>4</v>
      </c>
      <c r="S2287" t="s">
        <v>3</v>
      </c>
      <c r="T2287" t="s">
        <v>3</v>
      </c>
      <c r="U2287">
        <v>0.23</v>
      </c>
    </row>
    <row r="2288" spans="14:25" x14ac:dyDescent="0.3">
      <c r="N2288" t="s">
        <v>523</v>
      </c>
      <c r="O2288">
        <v>3</v>
      </c>
      <c r="P2288">
        <v>10</v>
      </c>
      <c r="Q2288">
        <v>0.2</v>
      </c>
      <c r="R2288" t="s">
        <v>4</v>
      </c>
      <c r="S2288" t="s">
        <v>3</v>
      </c>
      <c r="T2288" t="s">
        <v>3</v>
      </c>
      <c r="U2288">
        <v>0.26</v>
      </c>
    </row>
    <row r="2289" spans="14:25" x14ac:dyDescent="0.3">
      <c r="N2289" t="s">
        <v>523</v>
      </c>
      <c r="O2289">
        <v>3</v>
      </c>
      <c r="P2289">
        <v>25</v>
      </c>
      <c r="Q2289">
        <v>0.05</v>
      </c>
      <c r="R2289" t="s">
        <v>4</v>
      </c>
      <c r="S2289" t="s">
        <v>3</v>
      </c>
      <c r="T2289" t="s">
        <v>3</v>
      </c>
      <c r="U2289">
        <v>0.28000000000000003</v>
      </c>
      <c r="W2289">
        <v>22.55</v>
      </c>
      <c r="X2289">
        <v>7992</v>
      </c>
      <c r="Y2289">
        <v>8258.84</v>
      </c>
    </row>
    <row r="2290" spans="14:25" x14ac:dyDescent="0.3">
      <c r="N2290" t="s">
        <v>523</v>
      </c>
      <c r="O2290">
        <v>3</v>
      </c>
      <c r="P2290">
        <v>25</v>
      </c>
      <c r="Q2290">
        <v>0.1</v>
      </c>
      <c r="R2290" t="s">
        <v>4</v>
      </c>
      <c r="S2290" t="s">
        <v>3</v>
      </c>
      <c r="T2290" t="s">
        <v>3</v>
      </c>
      <c r="U2290">
        <v>0.28000000000000003</v>
      </c>
    </row>
    <row r="2291" spans="14:25" x14ac:dyDescent="0.3">
      <c r="N2291" t="s">
        <v>523</v>
      </c>
      <c r="O2291">
        <v>3</v>
      </c>
      <c r="P2291">
        <v>25</v>
      </c>
      <c r="Q2291">
        <v>0.15</v>
      </c>
      <c r="R2291" t="s">
        <v>4</v>
      </c>
      <c r="S2291" t="s">
        <v>3</v>
      </c>
      <c r="T2291" t="s">
        <v>3</v>
      </c>
      <c r="U2291">
        <v>0.28000000000000003</v>
      </c>
    </row>
    <row r="2292" spans="14:25" x14ac:dyDescent="0.3">
      <c r="N2292" t="s">
        <v>523</v>
      </c>
      <c r="O2292">
        <v>3</v>
      </c>
      <c r="P2292">
        <v>25</v>
      </c>
      <c r="Q2292">
        <v>0.2</v>
      </c>
      <c r="R2292" t="s">
        <v>4</v>
      </c>
      <c r="S2292" t="s">
        <v>3</v>
      </c>
      <c r="T2292" t="s">
        <v>3</v>
      </c>
      <c r="U2292">
        <v>0.33</v>
      </c>
    </row>
    <row r="2293" spans="14:25" x14ac:dyDescent="0.3">
      <c r="N2293" t="s">
        <v>523</v>
      </c>
      <c r="O2293">
        <v>3</v>
      </c>
      <c r="P2293">
        <v>50</v>
      </c>
      <c r="Q2293">
        <v>0.05</v>
      </c>
      <c r="R2293" t="s">
        <v>4</v>
      </c>
      <c r="S2293" t="s">
        <v>3</v>
      </c>
      <c r="T2293" t="s">
        <v>3</v>
      </c>
      <c r="U2293">
        <v>0.31</v>
      </c>
      <c r="W2293">
        <v>22.55</v>
      </c>
      <c r="X2293">
        <v>7992</v>
      </c>
      <c r="Y2293">
        <v>8258.84</v>
      </c>
    </row>
    <row r="2294" spans="14:25" x14ac:dyDescent="0.3">
      <c r="N2294" t="s">
        <v>523</v>
      </c>
      <c r="O2294">
        <v>3</v>
      </c>
      <c r="P2294">
        <v>50</v>
      </c>
      <c r="Q2294">
        <v>0.1</v>
      </c>
      <c r="R2294" t="s">
        <v>4</v>
      </c>
      <c r="S2294" t="s">
        <v>3</v>
      </c>
      <c r="T2294" t="s">
        <v>3</v>
      </c>
      <c r="U2294">
        <v>0.28000000000000003</v>
      </c>
    </row>
    <row r="2295" spans="14:25" x14ac:dyDescent="0.3">
      <c r="N2295" t="s">
        <v>523</v>
      </c>
      <c r="O2295">
        <v>3</v>
      </c>
      <c r="P2295">
        <v>50</v>
      </c>
      <c r="Q2295">
        <v>0.15</v>
      </c>
      <c r="R2295" t="s">
        <v>4</v>
      </c>
      <c r="S2295" t="s">
        <v>3</v>
      </c>
      <c r="T2295" t="s">
        <v>3</v>
      </c>
      <c r="U2295">
        <v>0.3</v>
      </c>
    </row>
    <row r="2296" spans="14:25" x14ac:dyDescent="0.3">
      <c r="N2296" t="s">
        <v>523</v>
      </c>
      <c r="O2296">
        <v>3</v>
      </c>
      <c r="P2296">
        <v>50</v>
      </c>
      <c r="Q2296">
        <v>0.2</v>
      </c>
      <c r="R2296" t="s">
        <v>4</v>
      </c>
      <c r="S2296" t="s">
        <v>3</v>
      </c>
      <c r="T2296" t="s">
        <v>3</v>
      </c>
      <c r="U2296">
        <v>0.28999999999999998</v>
      </c>
    </row>
    <row r="2297" spans="14:25" x14ac:dyDescent="0.3">
      <c r="N2297" t="s">
        <v>532</v>
      </c>
      <c r="O2297">
        <v>0</v>
      </c>
      <c r="P2297">
        <v>0</v>
      </c>
      <c r="Q2297">
        <v>0.05</v>
      </c>
      <c r="R2297" t="s">
        <v>0</v>
      </c>
      <c r="S2297">
        <v>1031</v>
      </c>
      <c r="T2297">
        <v>0</v>
      </c>
      <c r="U2297">
        <v>707.11</v>
      </c>
      <c r="V2297" s="52">
        <v>1</v>
      </c>
      <c r="W2297">
        <v>19.82</v>
      </c>
      <c r="X2297">
        <v>6532</v>
      </c>
      <c r="Y2297">
        <v>6758.53</v>
      </c>
    </row>
    <row r="2298" spans="14:25" x14ac:dyDescent="0.3">
      <c r="N2298" t="s">
        <v>532</v>
      </c>
      <c r="O2298">
        <v>0</v>
      </c>
      <c r="P2298">
        <v>0</v>
      </c>
      <c r="Q2298">
        <v>0.1</v>
      </c>
      <c r="R2298" t="s">
        <v>0</v>
      </c>
      <c r="S2298">
        <v>1031</v>
      </c>
      <c r="T2298">
        <v>0</v>
      </c>
      <c r="U2298">
        <v>678.23</v>
      </c>
      <c r="V2298" s="52">
        <v>1</v>
      </c>
      <c r="W2298">
        <v>42.46</v>
      </c>
      <c r="X2298">
        <v>6532</v>
      </c>
      <c r="Y2298">
        <v>6976.84</v>
      </c>
    </row>
    <row r="2299" spans="14:25" x14ac:dyDescent="0.3">
      <c r="N2299" t="s">
        <v>532</v>
      </c>
      <c r="O2299">
        <v>0</v>
      </c>
      <c r="P2299">
        <v>0</v>
      </c>
      <c r="Q2299">
        <v>0.15</v>
      </c>
      <c r="R2299" t="s">
        <v>0</v>
      </c>
      <c r="S2299">
        <v>1031</v>
      </c>
      <c r="T2299">
        <v>0</v>
      </c>
      <c r="U2299">
        <v>660.1</v>
      </c>
      <c r="V2299" s="52">
        <v>1</v>
      </c>
      <c r="W2299">
        <v>54.79</v>
      </c>
      <c r="X2299">
        <v>6532</v>
      </c>
      <c r="Y2299">
        <v>7154.78</v>
      </c>
    </row>
    <row r="2300" spans="14:25" x14ac:dyDescent="0.3">
      <c r="N2300" t="s">
        <v>532</v>
      </c>
      <c r="O2300">
        <v>0</v>
      </c>
      <c r="P2300">
        <v>0</v>
      </c>
      <c r="Q2300">
        <v>0.2</v>
      </c>
      <c r="R2300" t="s">
        <v>0</v>
      </c>
      <c r="S2300">
        <v>1031</v>
      </c>
      <c r="T2300">
        <v>0</v>
      </c>
      <c r="U2300">
        <v>661.51</v>
      </c>
      <c r="V2300" s="52">
        <v>1</v>
      </c>
      <c r="W2300">
        <v>-10000</v>
      </c>
      <c r="X2300">
        <v>6532</v>
      </c>
      <c r="Y2300">
        <v>-10000</v>
      </c>
    </row>
    <row r="2301" spans="14:25" x14ac:dyDescent="0.3">
      <c r="N2301" t="s">
        <v>532</v>
      </c>
      <c r="O2301">
        <v>1</v>
      </c>
      <c r="P2301">
        <v>5</v>
      </c>
      <c r="Q2301">
        <v>0.05</v>
      </c>
      <c r="R2301" t="s">
        <v>0</v>
      </c>
      <c r="S2301">
        <v>1033</v>
      </c>
      <c r="T2301">
        <v>0</v>
      </c>
      <c r="U2301">
        <v>747.98</v>
      </c>
      <c r="V2301" s="52">
        <v>1</v>
      </c>
      <c r="W2301">
        <v>19.82</v>
      </c>
      <c r="X2301">
        <v>6532</v>
      </c>
      <c r="Y2301">
        <v>6758.53</v>
      </c>
    </row>
    <row r="2302" spans="14:25" x14ac:dyDescent="0.3">
      <c r="N2302" t="s">
        <v>532</v>
      </c>
      <c r="O2302">
        <v>1</v>
      </c>
      <c r="P2302">
        <v>5</v>
      </c>
      <c r="Q2302">
        <v>0.1</v>
      </c>
      <c r="R2302" t="s">
        <v>0</v>
      </c>
      <c r="S2302">
        <v>1037</v>
      </c>
      <c r="T2302">
        <v>0</v>
      </c>
      <c r="U2302">
        <v>1099.07</v>
      </c>
      <c r="V2302" s="52">
        <v>1</v>
      </c>
      <c r="W2302">
        <v>42.46</v>
      </c>
      <c r="X2302">
        <v>6532</v>
      </c>
      <c r="Y2302">
        <v>6976.84</v>
      </c>
    </row>
    <row r="2303" spans="14:25" x14ac:dyDescent="0.3">
      <c r="N2303" t="s">
        <v>532</v>
      </c>
      <c r="O2303">
        <v>1</v>
      </c>
      <c r="P2303">
        <v>5</v>
      </c>
      <c r="Q2303">
        <v>0.15</v>
      </c>
      <c r="R2303" t="s">
        <v>0</v>
      </c>
      <c r="S2303">
        <v>1037</v>
      </c>
      <c r="T2303">
        <v>0</v>
      </c>
      <c r="U2303">
        <v>867.1</v>
      </c>
      <c r="V2303" s="52">
        <v>1</v>
      </c>
      <c r="W2303">
        <v>54.79</v>
      </c>
      <c r="X2303">
        <v>6532</v>
      </c>
      <c r="Y2303">
        <v>7154.78</v>
      </c>
    </row>
    <row r="2304" spans="14:25" x14ac:dyDescent="0.3">
      <c r="N2304" t="s">
        <v>532</v>
      </c>
      <c r="O2304">
        <v>1</v>
      </c>
      <c r="P2304">
        <v>5</v>
      </c>
      <c r="Q2304">
        <v>0.2</v>
      </c>
      <c r="R2304" t="s">
        <v>0</v>
      </c>
      <c r="S2304">
        <v>1040</v>
      </c>
      <c r="T2304">
        <v>0</v>
      </c>
      <c r="U2304">
        <v>1134.6500000000001</v>
      </c>
      <c r="V2304" s="52">
        <v>1</v>
      </c>
      <c r="W2304">
        <v>-10000</v>
      </c>
      <c r="X2304">
        <v>6532</v>
      </c>
      <c r="Y2304">
        <v>-10000</v>
      </c>
    </row>
    <row r="2305" spans="14:25" x14ac:dyDescent="0.3">
      <c r="N2305" t="s">
        <v>532</v>
      </c>
      <c r="O2305">
        <v>1</v>
      </c>
      <c r="P2305">
        <v>10</v>
      </c>
      <c r="Q2305">
        <v>0.05</v>
      </c>
      <c r="R2305" t="s">
        <v>0</v>
      </c>
      <c r="S2305">
        <v>1033</v>
      </c>
      <c r="T2305">
        <v>0</v>
      </c>
      <c r="U2305">
        <v>752.97</v>
      </c>
      <c r="V2305" s="52">
        <v>1</v>
      </c>
      <c r="W2305">
        <v>19.82</v>
      </c>
      <c r="X2305">
        <v>6532</v>
      </c>
      <c r="Y2305">
        <v>6758.53</v>
      </c>
    </row>
    <row r="2306" spans="14:25" x14ac:dyDescent="0.3">
      <c r="N2306" t="s">
        <v>532</v>
      </c>
      <c r="O2306">
        <v>1</v>
      </c>
      <c r="P2306">
        <v>10</v>
      </c>
      <c r="Q2306">
        <v>0.1</v>
      </c>
      <c r="R2306" t="s">
        <v>0</v>
      </c>
      <c r="S2306">
        <v>1037</v>
      </c>
      <c r="T2306">
        <v>0</v>
      </c>
      <c r="U2306">
        <v>1058.1099999999999</v>
      </c>
      <c r="V2306" s="52">
        <v>1</v>
      </c>
      <c r="W2306">
        <v>42.46</v>
      </c>
      <c r="X2306">
        <v>6532</v>
      </c>
      <c r="Y2306">
        <v>6976.84</v>
      </c>
    </row>
    <row r="2307" spans="14:25" x14ac:dyDescent="0.3">
      <c r="N2307" t="s">
        <v>532</v>
      </c>
      <c r="O2307">
        <v>1</v>
      </c>
      <c r="P2307">
        <v>10</v>
      </c>
      <c r="Q2307">
        <v>0.15</v>
      </c>
      <c r="R2307" t="s">
        <v>0</v>
      </c>
      <c r="S2307">
        <v>1037</v>
      </c>
      <c r="T2307">
        <v>0</v>
      </c>
      <c r="U2307">
        <v>879.8</v>
      </c>
      <c r="V2307" s="52">
        <v>1</v>
      </c>
      <c r="W2307">
        <v>54.79</v>
      </c>
      <c r="X2307">
        <v>6532</v>
      </c>
      <c r="Y2307">
        <v>7154.78</v>
      </c>
    </row>
    <row r="2308" spans="14:25" x14ac:dyDescent="0.3">
      <c r="N2308" t="s">
        <v>532</v>
      </c>
      <c r="O2308">
        <v>1</v>
      </c>
      <c r="P2308">
        <v>10</v>
      </c>
      <c r="Q2308">
        <v>0.2</v>
      </c>
      <c r="R2308" t="s">
        <v>0</v>
      </c>
      <c r="S2308">
        <v>1040</v>
      </c>
      <c r="T2308">
        <v>0</v>
      </c>
      <c r="U2308">
        <v>1196.04</v>
      </c>
      <c r="V2308" s="52">
        <v>1</v>
      </c>
      <c r="W2308">
        <v>-10000</v>
      </c>
      <c r="X2308">
        <v>6532</v>
      </c>
      <c r="Y2308">
        <v>-10000</v>
      </c>
    </row>
    <row r="2309" spans="14:25" x14ac:dyDescent="0.3">
      <c r="N2309" t="s">
        <v>532</v>
      </c>
      <c r="O2309">
        <v>1</v>
      </c>
      <c r="P2309">
        <v>25</v>
      </c>
      <c r="Q2309">
        <v>0.05</v>
      </c>
      <c r="R2309" t="s">
        <v>0</v>
      </c>
      <c r="S2309">
        <v>1037</v>
      </c>
      <c r="T2309">
        <v>0</v>
      </c>
      <c r="U2309">
        <v>705.74</v>
      </c>
      <c r="V2309" s="52">
        <v>0.49</v>
      </c>
      <c r="W2309">
        <v>19.82</v>
      </c>
      <c r="X2309">
        <v>6532</v>
      </c>
      <c r="Y2309">
        <v>6758.53</v>
      </c>
    </row>
    <row r="2310" spans="14:25" x14ac:dyDescent="0.3">
      <c r="N2310" t="s">
        <v>532</v>
      </c>
      <c r="O2310">
        <v>1</v>
      </c>
      <c r="P2310">
        <v>25</v>
      </c>
      <c r="Q2310">
        <v>0.1</v>
      </c>
      <c r="R2310" t="s">
        <v>0</v>
      </c>
      <c r="S2310">
        <v>1045</v>
      </c>
      <c r="T2310">
        <v>0</v>
      </c>
      <c r="U2310">
        <v>738.56</v>
      </c>
      <c r="V2310" s="52">
        <v>0.78400000000000003</v>
      </c>
      <c r="W2310">
        <v>42.46</v>
      </c>
      <c r="X2310">
        <v>6532</v>
      </c>
      <c r="Y2310">
        <v>6976.84</v>
      </c>
    </row>
    <row r="2311" spans="14:25" x14ac:dyDescent="0.3">
      <c r="N2311" t="s">
        <v>532</v>
      </c>
      <c r="O2311">
        <v>1</v>
      </c>
      <c r="P2311">
        <v>25</v>
      </c>
      <c r="Q2311">
        <v>0.15</v>
      </c>
      <c r="R2311" t="s">
        <v>0</v>
      </c>
      <c r="S2311">
        <v>1055</v>
      </c>
      <c r="T2311">
        <v>0</v>
      </c>
      <c r="U2311">
        <v>1150.21</v>
      </c>
      <c r="V2311" s="52">
        <v>0.754</v>
      </c>
      <c r="W2311">
        <v>62.2</v>
      </c>
      <c r="X2311">
        <v>6760</v>
      </c>
      <c r="Y2311">
        <v>7491.87</v>
      </c>
    </row>
    <row r="2312" spans="14:25" x14ac:dyDescent="0.3">
      <c r="N2312" t="s">
        <v>532</v>
      </c>
      <c r="O2312">
        <v>1</v>
      </c>
      <c r="P2312">
        <v>25</v>
      </c>
      <c r="Q2312">
        <v>0.2</v>
      </c>
      <c r="R2312" t="s">
        <v>1</v>
      </c>
      <c r="S2312">
        <v>1084</v>
      </c>
      <c r="T2312">
        <v>1.29</v>
      </c>
      <c r="U2312">
        <v>3600.18</v>
      </c>
      <c r="V2312" s="52">
        <v>0.997</v>
      </c>
      <c r="W2312">
        <v>93.2</v>
      </c>
      <c r="X2312">
        <v>7069</v>
      </c>
      <c r="Y2312">
        <v>8079.71</v>
      </c>
    </row>
    <row r="2313" spans="14:25" x14ac:dyDescent="0.3">
      <c r="N2313" t="s">
        <v>532</v>
      </c>
      <c r="O2313">
        <v>1</v>
      </c>
      <c r="P2313">
        <v>50</v>
      </c>
      <c r="Q2313">
        <v>0.05</v>
      </c>
      <c r="R2313" t="s">
        <v>0</v>
      </c>
      <c r="S2313">
        <v>1045</v>
      </c>
      <c r="T2313">
        <v>0</v>
      </c>
      <c r="U2313">
        <v>1364.2</v>
      </c>
      <c r="V2313" s="52">
        <v>0</v>
      </c>
      <c r="W2313">
        <v>19.82</v>
      </c>
      <c r="X2313">
        <v>6532</v>
      </c>
      <c r="Y2313">
        <v>6758.53</v>
      </c>
    </row>
    <row r="2314" spans="14:25" x14ac:dyDescent="0.3">
      <c r="N2314" t="s">
        <v>532</v>
      </c>
      <c r="O2314">
        <v>1</v>
      </c>
      <c r="P2314">
        <v>50</v>
      </c>
      <c r="Q2314">
        <v>0.1</v>
      </c>
      <c r="R2314" t="s">
        <v>0</v>
      </c>
      <c r="S2314">
        <v>1052</v>
      </c>
      <c r="T2314">
        <v>0</v>
      </c>
      <c r="U2314">
        <v>936.15</v>
      </c>
      <c r="V2314" s="52">
        <v>1.7999999999999999E-2</v>
      </c>
      <c r="W2314">
        <v>38.74</v>
      </c>
      <c r="X2314">
        <v>6760</v>
      </c>
      <c r="Y2314">
        <v>7236.94</v>
      </c>
    </row>
    <row r="2315" spans="14:25" x14ac:dyDescent="0.3">
      <c r="N2315" t="s">
        <v>532</v>
      </c>
      <c r="O2315">
        <v>1</v>
      </c>
      <c r="P2315">
        <v>50</v>
      </c>
      <c r="Q2315">
        <v>0.15</v>
      </c>
      <c r="R2315" t="s">
        <v>2</v>
      </c>
      <c r="S2315" t="s">
        <v>3</v>
      </c>
      <c r="T2315" t="s">
        <v>3</v>
      </c>
      <c r="U2315">
        <v>3600.12</v>
      </c>
      <c r="W2315">
        <v>62.22</v>
      </c>
      <c r="X2315">
        <v>7139</v>
      </c>
      <c r="Y2315">
        <v>7851.3</v>
      </c>
    </row>
    <row r="2316" spans="14:25" x14ac:dyDescent="0.3">
      <c r="N2316" t="s">
        <v>532</v>
      </c>
      <c r="O2316">
        <v>1</v>
      </c>
      <c r="P2316">
        <v>50</v>
      </c>
      <c r="Q2316">
        <v>0.2</v>
      </c>
      <c r="R2316" t="s">
        <v>2</v>
      </c>
      <c r="S2316" t="s">
        <v>3</v>
      </c>
      <c r="T2316" t="s">
        <v>3</v>
      </c>
      <c r="U2316">
        <v>3600.18</v>
      </c>
      <c r="W2316">
        <v>91.07</v>
      </c>
      <c r="X2316">
        <v>7626</v>
      </c>
      <c r="Y2316">
        <v>8682.34</v>
      </c>
    </row>
    <row r="2317" spans="14:25" x14ac:dyDescent="0.3">
      <c r="N2317" t="s">
        <v>532</v>
      </c>
      <c r="O2317">
        <v>2</v>
      </c>
      <c r="P2317">
        <v>5</v>
      </c>
      <c r="Q2317">
        <v>0.05</v>
      </c>
      <c r="R2317" t="s">
        <v>0</v>
      </c>
      <c r="S2317">
        <v>1034</v>
      </c>
      <c r="T2317">
        <v>0</v>
      </c>
      <c r="U2317">
        <v>961.67</v>
      </c>
      <c r="V2317" s="52">
        <v>1</v>
      </c>
      <c r="W2317">
        <v>19.82</v>
      </c>
      <c r="X2317">
        <v>6532</v>
      </c>
      <c r="Y2317">
        <v>6758.53</v>
      </c>
    </row>
    <row r="2318" spans="14:25" x14ac:dyDescent="0.3">
      <c r="N2318" t="s">
        <v>532</v>
      </c>
      <c r="O2318">
        <v>2</v>
      </c>
      <c r="P2318">
        <v>5</v>
      </c>
      <c r="Q2318">
        <v>0.1</v>
      </c>
      <c r="R2318" t="s">
        <v>0</v>
      </c>
      <c r="S2318">
        <v>1040</v>
      </c>
      <c r="T2318">
        <v>0</v>
      </c>
      <c r="U2318">
        <v>627.36</v>
      </c>
      <c r="V2318" s="52">
        <v>1</v>
      </c>
      <c r="W2318">
        <v>42.46</v>
      </c>
      <c r="X2318">
        <v>6532</v>
      </c>
      <c r="Y2318">
        <v>6976.84</v>
      </c>
    </row>
    <row r="2319" spans="14:25" x14ac:dyDescent="0.3">
      <c r="N2319" t="s">
        <v>532</v>
      </c>
      <c r="O2319">
        <v>2</v>
      </c>
      <c r="P2319">
        <v>5</v>
      </c>
      <c r="Q2319">
        <v>0.15</v>
      </c>
      <c r="R2319" t="s">
        <v>0</v>
      </c>
      <c r="S2319">
        <v>1041</v>
      </c>
      <c r="T2319">
        <v>0</v>
      </c>
      <c r="U2319">
        <v>910.84</v>
      </c>
      <c r="V2319" s="52">
        <v>1</v>
      </c>
      <c r="W2319">
        <v>54.79</v>
      </c>
      <c r="X2319">
        <v>6532</v>
      </c>
      <c r="Y2319">
        <v>7154.78</v>
      </c>
    </row>
    <row r="2320" spans="14:25" x14ac:dyDescent="0.3">
      <c r="N2320" t="s">
        <v>532</v>
      </c>
      <c r="O2320">
        <v>2</v>
      </c>
      <c r="P2320">
        <v>5</v>
      </c>
      <c r="Q2320">
        <v>0.2</v>
      </c>
      <c r="R2320" t="s">
        <v>0</v>
      </c>
      <c r="S2320">
        <v>1041</v>
      </c>
      <c r="T2320">
        <v>0</v>
      </c>
      <c r="U2320">
        <v>555.69000000000005</v>
      </c>
      <c r="V2320" s="52">
        <v>1</v>
      </c>
      <c r="W2320">
        <v>-10000</v>
      </c>
      <c r="X2320">
        <v>6532</v>
      </c>
      <c r="Y2320">
        <v>-10000</v>
      </c>
    </row>
    <row r="2321" spans="14:25" x14ac:dyDescent="0.3">
      <c r="N2321" t="s">
        <v>532</v>
      </c>
      <c r="O2321">
        <v>2</v>
      </c>
      <c r="P2321">
        <v>10</v>
      </c>
      <c r="Q2321">
        <v>0.05</v>
      </c>
      <c r="R2321" t="s">
        <v>0</v>
      </c>
      <c r="S2321">
        <v>1040</v>
      </c>
      <c r="T2321">
        <v>0</v>
      </c>
      <c r="U2321">
        <v>754.03</v>
      </c>
      <c r="V2321" s="52">
        <v>6.8000000000000005E-2</v>
      </c>
      <c r="W2321">
        <v>19.82</v>
      </c>
      <c r="X2321">
        <v>6532</v>
      </c>
      <c r="Y2321">
        <v>6758.53</v>
      </c>
    </row>
    <row r="2322" spans="14:25" x14ac:dyDescent="0.3">
      <c r="N2322" t="s">
        <v>532</v>
      </c>
      <c r="O2322">
        <v>2</v>
      </c>
      <c r="P2322">
        <v>10</v>
      </c>
      <c r="Q2322">
        <v>0.1</v>
      </c>
      <c r="R2322" t="s">
        <v>0</v>
      </c>
      <c r="S2322">
        <v>1041</v>
      </c>
      <c r="T2322">
        <v>0</v>
      </c>
      <c r="U2322">
        <v>831.25</v>
      </c>
      <c r="V2322" s="52">
        <v>0.997</v>
      </c>
      <c r="W2322">
        <v>42.46</v>
      </c>
      <c r="X2322">
        <v>6532</v>
      </c>
      <c r="Y2322">
        <v>6976.84</v>
      </c>
    </row>
    <row r="2323" spans="14:25" x14ac:dyDescent="0.3">
      <c r="N2323" t="s">
        <v>532</v>
      </c>
      <c r="O2323">
        <v>2</v>
      </c>
      <c r="P2323">
        <v>10</v>
      </c>
      <c r="Q2323">
        <v>0.15</v>
      </c>
      <c r="R2323" t="s">
        <v>0</v>
      </c>
      <c r="S2323">
        <v>1050</v>
      </c>
      <c r="T2323">
        <v>0</v>
      </c>
      <c r="U2323">
        <v>1605.47</v>
      </c>
      <c r="V2323" s="52">
        <v>0.998</v>
      </c>
      <c r="W2323">
        <v>54.79</v>
      </c>
      <c r="X2323">
        <v>6532</v>
      </c>
      <c r="Y2323">
        <v>7154.78</v>
      </c>
    </row>
    <row r="2324" spans="14:25" x14ac:dyDescent="0.3">
      <c r="N2324" t="s">
        <v>532</v>
      </c>
      <c r="O2324">
        <v>2</v>
      </c>
      <c r="P2324">
        <v>10</v>
      </c>
      <c r="Q2324">
        <v>0.2</v>
      </c>
      <c r="R2324" t="s">
        <v>0</v>
      </c>
      <c r="S2324">
        <v>1055</v>
      </c>
      <c r="T2324">
        <v>0</v>
      </c>
      <c r="U2324">
        <v>1118.44</v>
      </c>
      <c r="V2324" s="52">
        <v>1</v>
      </c>
      <c r="W2324">
        <v>-10000</v>
      </c>
      <c r="X2324">
        <v>6532</v>
      </c>
      <c r="Y2324">
        <v>-10000</v>
      </c>
    </row>
    <row r="2325" spans="14:25" x14ac:dyDescent="0.3">
      <c r="N2325" t="s">
        <v>532</v>
      </c>
      <c r="O2325">
        <v>2</v>
      </c>
      <c r="P2325">
        <v>25</v>
      </c>
      <c r="Q2325">
        <v>0.05</v>
      </c>
      <c r="R2325" t="s">
        <v>0</v>
      </c>
      <c r="S2325">
        <v>1040</v>
      </c>
      <c r="T2325">
        <v>0</v>
      </c>
      <c r="U2325">
        <v>578.83000000000004</v>
      </c>
      <c r="V2325" s="52">
        <v>6.8000000000000005E-2</v>
      </c>
      <c r="W2325">
        <v>19.82</v>
      </c>
      <c r="X2325">
        <v>6532</v>
      </c>
      <c r="Y2325">
        <v>6758.53</v>
      </c>
    </row>
    <row r="2326" spans="14:25" x14ac:dyDescent="0.3">
      <c r="N2326" t="s">
        <v>532</v>
      </c>
      <c r="O2326">
        <v>2</v>
      </c>
      <c r="P2326">
        <v>25</v>
      </c>
      <c r="Q2326">
        <v>0.1</v>
      </c>
      <c r="R2326" t="s">
        <v>0</v>
      </c>
      <c r="S2326">
        <v>1055</v>
      </c>
      <c r="T2326">
        <v>0</v>
      </c>
      <c r="U2326">
        <v>719.27</v>
      </c>
      <c r="V2326" s="52">
        <v>0</v>
      </c>
      <c r="W2326">
        <v>42.46</v>
      </c>
      <c r="X2326">
        <v>6532</v>
      </c>
      <c r="Y2326">
        <v>6976.84</v>
      </c>
    </row>
    <row r="2327" spans="14:25" x14ac:dyDescent="0.3">
      <c r="N2327" t="s">
        <v>532</v>
      </c>
      <c r="O2327">
        <v>2</v>
      </c>
      <c r="P2327">
        <v>25</v>
      </c>
      <c r="Q2327">
        <v>0.15</v>
      </c>
      <c r="R2327" t="s">
        <v>2</v>
      </c>
      <c r="S2327" t="s">
        <v>3</v>
      </c>
      <c r="T2327" t="s">
        <v>3</v>
      </c>
      <c r="U2327">
        <v>3600.09</v>
      </c>
      <c r="W2327">
        <v>62.2</v>
      </c>
      <c r="X2327">
        <v>6760</v>
      </c>
      <c r="Y2327">
        <v>7491.87</v>
      </c>
    </row>
    <row r="2328" spans="14:25" x14ac:dyDescent="0.3">
      <c r="N2328" t="s">
        <v>532</v>
      </c>
      <c r="O2328">
        <v>2</v>
      </c>
      <c r="P2328">
        <v>25</v>
      </c>
      <c r="Q2328">
        <v>0.2</v>
      </c>
      <c r="R2328" t="s">
        <v>2</v>
      </c>
      <c r="S2328" t="s">
        <v>3</v>
      </c>
      <c r="T2328" t="s">
        <v>3</v>
      </c>
      <c r="U2328">
        <v>3600.45</v>
      </c>
      <c r="W2328">
        <v>89.19</v>
      </c>
      <c r="X2328">
        <v>7194</v>
      </c>
      <c r="Y2328">
        <v>8130.09</v>
      </c>
    </row>
    <row r="2329" spans="14:25" x14ac:dyDescent="0.3">
      <c r="N2329" t="s">
        <v>532</v>
      </c>
      <c r="O2329">
        <v>2</v>
      </c>
      <c r="P2329">
        <v>50</v>
      </c>
      <c r="Q2329">
        <v>0.05</v>
      </c>
      <c r="R2329" t="s">
        <v>0</v>
      </c>
      <c r="S2329">
        <v>1045</v>
      </c>
      <c r="T2329">
        <v>0</v>
      </c>
      <c r="U2329">
        <v>672.61</v>
      </c>
      <c r="V2329" s="52">
        <v>0</v>
      </c>
      <c r="W2329">
        <v>19.82</v>
      </c>
      <c r="X2329">
        <v>6532</v>
      </c>
      <c r="Y2329">
        <v>6758.53</v>
      </c>
    </row>
    <row r="2330" spans="14:25" x14ac:dyDescent="0.3">
      <c r="N2330" t="s">
        <v>532</v>
      </c>
      <c r="O2330">
        <v>2</v>
      </c>
      <c r="P2330">
        <v>50</v>
      </c>
      <c r="Q2330">
        <v>0.1</v>
      </c>
      <c r="R2330" t="s">
        <v>0</v>
      </c>
      <c r="S2330">
        <v>1081</v>
      </c>
      <c r="T2330">
        <v>0</v>
      </c>
      <c r="U2330">
        <v>1411.02</v>
      </c>
      <c r="V2330" s="52">
        <v>0</v>
      </c>
      <c r="W2330">
        <v>38.74</v>
      </c>
      <c r="X2330">
        <v>6760</v>
      </c>
      <c r="Y2330">
        <v>7236.94</v>
      </c>
    </row>
    <row r="2331" spans="14:25" x14ac:dyDescent="0.3">
      <c r="N2331" t="s">
        <v>532</v>
      </c>
      <c r="O2331">
        <v>2</v>
      </c>
      <c r="P2331">
        <v>50</v>
      </c>
      <c r="Q2331">
        <v>0.15</v>
      </c>
      <c r="R2331" t="s">
        <v>2</v>
      </c>
      <c r="S2331" t="s">
        <v>3</v>
      </c>
      <c r="T2331" t="s">
        <v>3</v>
      </c>
      <c r="U2331">
        <v>3600.12</v>
      </c>
      <c r="W2331">
        <v>67.569999999999993</v>
      </c>
      <c r="X2331">
        <v>7113</v>
      </c>
      <c r="Y2331">
        <v>7846.08</v>
      </c>
    </row>
    <row r="2332" spans="14:25" x14ac:dyDescent="0.3">
      <c r="N2332" t="s">
        <v>532</v>
      </c>
      <c r="O2332">
        <v>2</v>
      </c>
      <c r="P2332">
        <v>50</v>
      </c>
      <c r="Q2332">
        <v>0.2</v>
      </c>
      <c r="R2332" t="s">
        <v>2</v>
      </c>
      <c r="S2332" t="s">
        <v>3</v>
      </c>
      <c r="T2332" t="s">
        <v>3</v>
      </c>
      <c r="U2332">
        <v>3600.1</v>
      </c>
      <c r="W2332">
        <v>88.69</v>
      </c>
      <c r="X2332">
        <v>7630</v>
      </c>
      <c r="Y2332">
        <v>8677.94</v>
      </c>
    </row>
    <row r="2333" spans="14:25" x14ac:dyDescent="0.3">
      <c r="N2333" t="s">
        <v>532</v>
      </c>
      <c r="O2333">
        <v>3</v>
      </c>
      <c r="P2333">
        <v>0</v>
      </c>
      <c r="Q2333">
        <v>0.05</v>
      </c>
      <c r="R2333" t="s">
        <v>0</v>
      </c>
      <c r="S2333">
        <v>1081</v>
      </c>
      <c r="T2333">
        <v>0</v>
      </c>
      <c r="U2333">
        <v>709.96</v>
      </c>
      <c r="V2333" s="52">
        <v>0</v>
      </c>
      <c r="W2333">
        <v>21.44</v>
      </c>
      <c r="X2333">
        <v>7045</v>
      </c>
      <c r="Y2333">
        <v>7293.23</v>
      </c>
    </row>
    <row r="2334" spans="14:25" x14ac:dyDescent="0.3">
      <c r="N2334" t="s">
        <v>532</v>
      </c>
      <c r="O2334">
        <v>3</v>
      </c>
      <c r="P2334">
        <v>0</v>
      </c>
      <c r="Q2334">
        <v>0.1</v>
      </c>
      <c r="R2334" t="s">
        <v>4</v>
      </c>
      <c r="S2334" t="s">
        <v>3</v>
      </c>
      <c r="T2334" t="s">
        <v>3</v>
      </c>
      <c r="U2334">
        <v>0.8</v>
      </c>
      <c r="W2334">
        <v>46.22</v>
      </c>
      <c r="X2334">
        <v>7759</v>
      </c>
      <c r="Y2334">
        <v>8272</v>
      </c>
    </row>
    <row r="2335" spans="14:25" x14ac:dyDescent="0.3">
      <c r="N2335" t="s">
        <v>532</v>
      </c>
      <c r="O2335">
        <v>3</v>
      </c>
      <c r="P2335">
        <v>0</v>
      </c>
      <c r="Q2335">
        <v>0.15</v>
      </c>
      <c r="R2335" t="s">
        <v>4</v>
      </c>
      <c r="S2335" t="s">
        <v>3</v>
      </c>
      <c r="T2335" t="s">
        <v>3</v>
      </c>
      <c r="U2335">
        <v>0.75</v>
      </c>
    </row>
    <row r="2336" spans="14:25" x14ac:dyDescent="0.3">
      <c r="N2336" t="s">
        <v>532</v>
      </c>
      <c r="O2336">
        <v>3</v>
      </c>
      <c r="P2336">
        <v>0</v>
      </c>
      <c r="Q2336">
        <v>0.2</v>
      </c>
      <c r="R2336" t="s">
        <v>4</v>
      </c>
      <c r="S2336" t="s">
        <v>3</v>
      </c>
      <c r="T2336" t="s">
        <v>3</v>
      </c>
      <c r="U2336">
        <v>0.69</v>
      </c>
    </row>
    <row r="2337" spans="14:25" x14ac:dyDescent="0.3">
      <c r="N2337" t="s">
        <v>532</v>
      </c>
      <c r="O2337">
        <v>3</v>
      </c>
      <c r="P2337">
        <v>10</v>
      </c>
      <c r="Q2337">
        <v>0.05</v>
      </c>
      <c r="R2337" t="s">
        <v>0</v>
      </c>
      <c r="S2337">
        <v>1081</v>
      </c>
      <c r="T2337">
        <v>0</v>
      </c>
      <c r="U2337">
        <v>842.65</v>
      </c>
      <c r="V2337" s="52">
        <v>0</v>
      </c>
      <c r="W2337">
        <v>21.44</v>
      </c>
      <c r="X2337">
        <v>7045</v>
      </c>
      <c r="Y2337">
        <v>7293.23</v>
      </c>
    </row>
    <row r="2338" spans="14:25" x14ac:dyDescent="0.3">
      <c r="N2338" t="s">
        <v>532</v>
      </c>
      <c r="O2338">
        <v>3</v>
      </c>
      <c r="P2338">
        <v>10</v>
      </c>
      <c r="Q2338">
        <v>0.1</v>
      </c>
      <c r="R2338" t="s">
        <v>4</v>
      </c>
      <c r="S2338" t="s">
        <v>3</v>
      </c>
      <c r="T2338" t="s">
        <v>3</v>
      </c>
      <c r="U2338">
        <v>0.7</v>
      </c>
      <c r="W2338">
        <v>46.22</v>
      </c>
      <c r="X2338">
        <v>7759</v>
      </c>
      <c r="Y2338">
        <v>8272</v>
      </c>
    </row>
    <row r="2339" spans="14:25" x14ac:dyDescent="0.3">
      <c r="N2339" t="s">
        <v>532</v>
      </c>
      <c r="O2339">
        <v>3</v>
      </c>
      <c r="P2339">
        <v>10</v>
      </c>
      <c r="Q2339">
        <v>0.15</v>
      </c>
      <c r="R2339" t="s">
        <v>4</v>
      </c>
      <c r="S2339" t="s">
        <v>3</v>
      </c>
      <c r="T2339" t="s">
        <v>3</v>
      </c>
      <c r="U2339">
        <v>0.64</v>
      </c>
    </row>
    <row r="2340" spans="14:25" x14ac:dyDescent="0.3">
      <c r="N2340" t="s">
        <v>532</v>
      </c>
      <c r="O2340">
        <v>3</v>
      </c>
      <c r="P2340">
        <v>10</v>
      </c>
      <c r="Q2340">
        <v>0.2</v>
      </c>
      <c r="R2340" t="s">
        <v>4</v>
      </c>
      <c r="S2340" t="s">
        <v>3</v>
      </c>
      <c r="T2340" t="s">
        <v>3</v>
      </c>
      <c r="U2340">
        <v>0.83</v>
      </c>
    </row>
    <row r="2341" spans="14:25" x14ac:dyDescent="0.3">
      <c r="N2341" t="s">
        <v>532</v>
      </c>
      <c r="O2341">
        <v>3</v>
      </c>
      <c r="P2341">
        <v>25</v>
      </c>
      <c r="Q2341">
        <v>0.05</v>
      </c>
      <c r="R2341" t="s">
        <v>0</v>
      </c>
      <c r="S2341">
        <v>1081</v>
      </c>
      <c r="T2341">
        <v>0</v>
      </c>
      <c r="U2341">
        <v>627.58000000000004</v>
      </c>
      <c r="V2341" s="52">
        <v>0</v>
      </c>
      <c r="W2341">
        <v>21.44</v>
      </c>
      <c r="X2341">
        <v>7045</v>
      </c>
      <c r="Y2341">
        <v>7293.23</v>
      </c>
    </row>
    <row r="2342" spans="14:25" x14ac:dyDescent="0.3">
      <c r="N2342" t="s">
        <v>532</v>
      </c>
      <c r="O2342">
        <v>3</v>
      </c>
      <c r="P2342">
        <v>25</v>
      </c>
      <c r="Q2342">
        <v>0.1</v>
      </c>
      <c r="R2342" t="s">
        <v>4</v>
      </c>
      <c r="S2342" t="s">
        <v>3</v>
      </c>
      <c r="T2342" t="s">
        <v>3</v>
      </c>
      <c r="U2342">
        <v>0.68</v>
      </c>
      <c r="W2342">
        <v>46.22</v>
      </c>
      <c r="X2342">
        <v>7759</v>
      </c>
      <c r="Y2342">
        <v>8272</v>
      </c>
    </row>
    <row r="2343" spans="14:25" x14ac:dyDescent="0.3">
      <c r="N2343" t="s">
        <v>532</v>
      </c>
      <c r="O2343">
        <v>3</v>
      </c>
      <c r="P2343">
        <v>25</v>
      </c>
      <c r="Q2343">
        <v>0.15</v>
      </c>
      <c r="R2343" t="s">
        <v>4</v>
      </c>
      <c r="S2343" t="s">
        <v>3</v>
      </c>
      <c r="T2343" t="s">
        <v>3</v>
      </c>
      <c r="U2343">
        <v>0.79</v>
      </c>
    </row>
    <row r="2344" spans="14:25" x14ac:dyDescent="0.3">
      <c r="N2344" t="s">
        <v>532</v>
      </c>
      <c r="O2344">
        <v>3</v>
      </c>
      <c r="P2344">
        <v>25</v>
      </c>
      <c r="Q2344">
        <v>0.2</v>
      </c>
      <c r="R2344" t="s">
        <v>4</v>
      </c>
      <c r="S2344" t="s">
        <v>3</v>
      </c>
      <c r="T2344" t="s">
        <v>3</v>
      </c>
      <c r="U2344">
        <v>0.74</v>
      </c>
    </row>
    <row r="2345" spans="14:25" x14ac:dyDescent="0.3">
      <c r="N2345" t="s">
        <v>532</v>
      </c>
      <c r="O2345">
        <v>3</v>
      </c>
      <c r="P2345">
        <v>50</v>
      </c>
      <c r="Q2345">
        <v>0.05</v>
      </c>
      <c r="R2345" t="s">
        <v>0</v>
      </c>
      <c r="S2345">
        <v>1081</v>
      </c>
      <c r="T2345">
        <v>0</v>
      </c>
      <c r="U2345">
        <v>786.22</v>
      </c>
      <c r="V2345" s="52">
        <v>0</v>
      </c>
      <c r="W2345">
        <v>21.44</v>
      </c>
      <c r="X2345">
        <v>7045</v>
      </c>
      <c r="Y2345">
        <v>7293.23</v>
      </c>
    </row>
    <row r="2346" spans="14:25" x14ac:dyDescent="0.3">
      <c r="N2346" t="s">
        <v>532</v>
      </c>
      <c r="O2346">
        <v>3</v>
      </c>
      <c r="P2346">
        <v>50</v>
      </c>
      <c r="Q2346">
        <v>0.1</v>
      </c>
      <c r="R2346" t="s">
        <v>4</v>
      </c>
      <c r="S2346" t="s">
        <v>3</v>
      </c>
      <c r="T2346" t="s">
        <v>3</v>
      </c>
      <c r="U2346">
        <v>0.83</v>
      </c>
      <c r="W2346">
        <v>46.22</v>
      </c>
      <c r="X2346">
        <v>7759</v>
      </c>
      <c r="Y2346">
        <v>8272</v>
      </c>
    </row>
    <row r="2347" spans="14:25" x14ac:dyDescent="0.3">
      <c r="N2347" t="s">
        <v>532</v>
      </c>
      <c r="O2347">
        <v>3</v>
      </c>
      <c r="P2347">
        <v>50</v>
      </c>
      <c r="Q2347">
        <v>0.15</v>
      </c>
      <c r="R2347" t="s">
        <v>4</v>
      </c>
      <c r="S2347" t="s">
        <v>3</v>
      </c>
      <c r="T2347" t="s">
        <v>3</v>
      </c>
      <c r="U2347">
        <v>0.69</v>
      </c>
    </row>
    <row r="2348" spans="14:25" x14ac:dyDescent="0.3">
      <c r="N2348" t="s">
        <v>532</v>
      </c>
      <c r="O2348">
        <v>3</v>
      </c>
      <c r="P2348">
        <v>50</v>
      </c>
      <c r="Q2348">
        <v>0.2</v>
      </c>
      <c r="R2348" t="s">
        <v>4</v>
      </c>
      <c r="S2348" t="s">
        <v>3</v>
      </c>
      <c r="T2348" t="s">
        <v>3</v>
      </c>
      <c r="U2348">
        <v>0.71</v>
      </c>
    </row>
  </sheetData>
  <mergeCells count="38">
    <mergeCell ref="O4:O7"/>
    <mergeCell ref="AB4:AB7"/>
    <mergeCell ref="AN4:AN7"/>
    <mergeCell ref="AY5:AY8"/>
    <mergeCell ref="O8:O11"/>
    <mergeCell ref="AB8:AB11"/>
    <mergeCell ref="AN8:AN11"/>
    <mergeCell ref="AY9:AY12"/>
    <mergeCell ref="O12:O15"/>
    <mergeCell ref="AB12:AB15"/>
    <mergeCell ref="AN12:AN15"/>
    <mergeCell ref="AY13:AY16"/>
    <mergeCell ref="O1:X1"/>
    <mergeCell ref="AB1:AK1"/>
    <mergeCell ref="AN1:AW1"/>
    <mergeCell ref="AY1:BH1"/>
    <mergeCell ref="AY2:AY3"/>
    <mergeCell ref="O19:X19"/>
    <mergeCell ref="AB19:AK19"/>
    <mergeCell ref="AN19:AW19"/>
    <mergeCell ref="O21:O24"/>
    <mergeCell ref="AB21:AB24"/>
    <mergeCell ref="AN21:AN24"/>
    <mergeCell ref="AN33:AN36"/>
    <mergeCell ref="P592:S592"/>
    <mergeCell ref="T592:W592"/>
    <mergeCell ref="X592:AA592"/>
    <mergeCell ref="O25:O28"/>
    <mergeCell ref="AB25:AB28"/>
    <mergeCell ref="AN25:AN28"/>
    <mergeCell ref="O29:O32"/>
    <mergeCell ref="AB29:AB32"/>
    <mergeCell ref="AN29:AN32"/>
    <mergeCell ref="P1302:S1302"/>
    <mergeCell ref="T1302:W1302"/>
    <mergeCell ref="X1302:AA1302"/>
    <mergeCell ref="O33:O36"/>
    <mergeCell ref="AB33:AB36"/>
  </mergeCells>
  <pageMargins left="0.511811024" right="0.511811024" top="0.78740157499999996" bottom="0.78740157499999996" header="0.31496062000000002" footer="0.3149606200000000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59F587-60D8-4460-AF0E-A1101C013E57}">
  <dimension ref="A1:XDB4123"/>
  <sheetViews>
    <sheetView zoomScale="95" zoomScaleNormal="95" workbookViewId="0">
      <selection activeCell="K4" sqref="K4"/>
    </sheetView>
  </sheetViews>
  <sheetFormatPr defaultRowHeight="14.4" x14ac:dyDescent="0.3"/>
  <cols>
    <col min="1" max="1" width="13.77734375" bestFit="1" customWidth="1"/>
    <col min="2" max="2" width="7.77734375" hidden="1" customWidth="1"/>
    <col min="3" max="3" width="20.21875" bestFit="1" customWidth="1"/>
    <col min="4" max="5" width="9.77734375" customWidth="1"/>
    <col min="6" max="6" width="9.77734375" hidden="1" customWidth="1"/>
    <col min="7" max="7" width="13.5546875" customWidth="1"/>
    <col min="8" max="8" width="10.77734375" customWidth="1"/>
    <col min="9" max="9" width="11.33203125" bestFit="1" customWidth="1"/>
    <col min="10" max="10" width="11.6640625" customWidth="1"/>
    <col min="11" max="12" width="10.77734375" customWidth="1"/>
    <col min="13" max="14" width="11.77734375" customWidth="1"/>
  </cols>
  <sheetData>
    <row r="1" spans="1:15" x14ac:dyDescent="0.3">
      <c r="A1" s="87" t="s">
        <v>25</v>
      </c>
      <c r="B1" s="87" t="s">
        <v>1932</v>
      </c>
      <c r="C1" s="87" t="s">
        <v>26</v>
      </c>
      <c r="D1" s="87" t="s">
        <v>10</v>
      </c>
      <c r="E1" s="87" t="s">
        <v>9</v>
      </c>
      <c r="F1" s="87" t="s">
        <v>8</v>
      </c>
      <c r="G1" s="87" t="s">
        <v>7</v>
      </c>
      <c r="H1" s="87" t="s">
        <v>1929</v>
      </c>
      <c r="I1" s="87" t="s">
        <v>6</v>
      </c>
      <c r="J1" s="87" t="s">
        <v>543</v>
      </c>
      <c r="K1" s="87" t="s">
        <v>5</v>
      </c>
      <c r="L1" s="87" t="s">
        <v>32</v>
      </c>
      <c r="M1" s="108" t="s">
        <v>545</v>
      </c>
      <c r="N1" s="93" t="s">
        <v>546</v>
      </c>
    </row>
    <row r="2" spans="1:15" x14ac:dyDescent="0.3">
      <c r="A2" s="20" t="s">
        <v>534</v>
      </c>
      <c r="B2" s="66">
        <v>0</v>
      </c>
      <c r="C2" s="94" t="str">
        <f>IF(B2=0,"Deterministic",IF(B2=1,"Cardinality-constrained",IF(B2=2,"Knapsack","Factor Model")))</f>
        <v>Deterministic</v>
      </c>
      <c r="D2" s="20">
        <v>0</v>
      </c>
      <c r="E2" s="20">
        <v>0.05</v>
      </c>
      <c r="F2" s="89" t="s">
        <v>0</v>
      </c>
      <c r="G2" s="20">
        <v>829</v>
      </c>
      <c r="H2" s="95">
        <v>0</v>
      </c>
      <c r="I2" s="119">
        <v>3.4618000000000002</v>
      </c>
      <c r="J2" s="89">
        <v>63658</v>
      </c>
      <c r="K2" s="107">
        <v>1</v>
      </c>
      <c r="L2" s="96">
        <v>0</v>
      </c>
      <c r="M2" s="83">
        <v>829</v>
      </c>
      <c r="N2" s="102">
        <v>829</v>
      </c>
      <c r="O2" s="78"/>
    </row>
    <row r="3" spans="1:15" x14ac:dyDescent="0.3">
      <c r="A3" s="20" t="s">
        <v>534</v>
      </c>
      <c r="B3" s="20">
        <v>0</v>
      </c>
      <c r="C3" s="94" t="str">
        <f t="shared" ref="C3:C66" si="0">IF(B3=0,"Deterministic",IF(B3=1,"Cardinality-constrained",IF(B3=2,"Knapsack","Factor Model")))</f>
        <v>Deterministic</v>
      </c>
      <c r="D3" s="20">
        <v>0</v>
      </c>
      <c r="E3" s="20">
        <v>0.1</v>
      </c>
      <c r="F3" s="89" t="s">
        <v>0</v>
      </c>
      <c r="G3" s="20">
        <v>829</v>
      </c>
      <c r="H3" s="95">
        <v>0</v>
      </c>
      <c r="I3" s="119">
        <v>0.86252600000000001</v>
      </c>
      <c r="J3" s="89">
        <v>58123</v>
      </c>
      <c r="K3" s="107">
        <v>1</v>
      </c>
      <c r="L3" s="96">
        <v>0</v>
      </c>
      <c r="M3" s="83">
        <v>829</v>
      </c>
      <c r="N3" s="102">
        <v>829</v>
      </c>
      <c r="O3" s="78"/>
    </row>
    <row r="4" spans="1:15" x14ac:dyDescent="0.3">
      <c r="A4" s="20" t="s">
        <v>534</v>
      </c>
      <c r="B4" s="66">
        <v>0</v>
      </c>
      <c r="C4" s="94" t="str">
        <f t="shared" si="0"/>
        <v>Deterministic</v>
      </c>
      <c r="D4" s="20">
        <v>0</v>
      </c>
      <c r="E4" s="20">
        <v>0.15</v>
      </c>
      <c r="F4" s="89" t="s">
        <v>0</v>
      </c>
      <c r="G4" s="20">
        <v>829</v>
      </c>
      <c r="H4" s="95">
        <v>0</v>
      </c>
      <c r="I4" s="119">
        <v>3.8887900000000002</v>
      </c>
      <c r="J4" s="89">
        <v>47324</v>
      </c>
      <c r="K4" s="107">
        <v>1</v>
      </c>
      <c r="L4" s="96">
        <v>0</v>
      </c>
      <c r="M4" s="83">
        <v>829</v>
      </c>
      <c r="N4" s="102">
        <v>829</v>
      </c>
      <c r="O4" s="78"/>
    </row>
    <row r="5" spans="1:15" x14ac:dyDescent="0.3">
      <c r="A5" s="20" t="s">
        <v>534</v>
      </c>
      <c r="B5" s="20">
        <v>0</v>
      </c>
      <c r="C5" s="94" t="str">
        <f t="shared" si="0"/>
        <v>Deterministic</v>
      </c>
      <c r="D5" s="20">
        <v>0</v>
      </c>
      <c r="E5" s="20">
        <v>0.2</v>
      </c>
      <c r="F5" s="89" t="s">
        <v>0</v>
      </c>
      <c r="G5" s="20">
        <v>829</v>
      </c>
      <c r="H5" s="95">
        <v>0</v>
      </c>
      <c r="I5" s="119">
        <v>2.9311400000000001</v>
      </c>
      <c r="J5" s="89">
        <v>30702</v>
      </c>
      <c r="K5" s="107">
        <v>1</v>
      </c>
      <c r="L5" s="96">
        <v>0</v>
      </c>
      <c r="M5" s="83">
        <v>829</v>
      </c>
      <c r="N5" s="102">
        <v>829</v>
      </c>
      <c r="O5" s="78"/>
    </row>
    <row r="6" spans="1:15" x14ac:dyDescent="0.3">
      <c r="A6" s="20" t="s">
        <v>534</v>
      </c>
      <c r="B6" s="66">
        <v>1</v>
      </c>
      <c r="C6" s="94" t="str">
        <f t="shared" si="0"/>
        <v>Cardinality-constrained</v>
      </c>
      <c r="D6" s="20">
        <v>5</v>
      </c>
      <c r="E6" s="20">
        <v>0.05</v>
      </c>
      <c r="F6" s="89" t="s">
        <v>0</v>
      </c>
      <c r="G6" s="20">
        <v>831</v>
      </c>
      <c r="H6" s="95">
        <v>0</v>
      </c>
      <c r="I6" s="119">
        <v>0.93615599999999999</v>
      </c>
      <c r="J6" s="89">
        <v>62449</v>
      </c>
      <c r="K6" s="107">
        <v>0.999</v>
      </c>
      <c r="L6" s="96">
        <v>2.4125452352230514E-3</v>
      </c>
      <c r="M6" s="83">
        <v>829</v>
      </c>
      <c r="N6" s="102">
        <v>831</v>
      </c>
      <c r="O6" s="78"/>
    </row>
    <row r="7" spans="1:15" x14ac:dyDescent="0.3">
      <c r="A7" s="20" t="s">
        <v>534</v>
      </c>
      <c r="B7" s="20">
        <v>1</v>
      </c>
      <c r="C7" s="94" t="str">
        <f t="shared" si="0"/>
        <v>Cardinality-constrained</v>
      </c>
      <c r="D7" s="20">
        <v>5</v>
      </c>
      <c r="E7" s="20">
        <v>0.1</v>
      </c>
      <c r="F7" s="89" t="s">
        <v>0</v>
      </c>
      <c r="G7" s="20">
        <v>831</v>
      </c>
      <c r="H7" s="95">
        <v>0</v>
      </c>
      <c r="I7" s="119">
        <v>1.19825</v>
      </c>
      <c r="J7" s="89">
        <v>59762</v>
      </c>
      <c r="K7" s="107">
        <v>1</v>
      </c>
      <c r="L7" s="96">
        <v>2.4125452352230514E-3</v>
      </c>
      <c r="M7" s="83">
        <v>829</v>
      </c>
      <c r="N7" s="102">
        <v>831</v>
      </c>
      <c r="O7" s="78"/>
    </row>
    <row r="8" spans="1:15" x14ac:dyDescent="0.3">
      <c r="A8" s="20" t="s">
        <v>534</v>
      </c>
      <c r="B8" s="66">
        <v>1</v>
      </c>
      <c r="C8" s="94" t="str">
        <f t="shared" si="0"/>
        <v>Cardinality-constrained</v>
      </c>
      <c r="D8" s="20">
        <v>5</v>
      </c>
      <c r="E8" s="20">
        <v>0.15</v>
      </c>
      <c r="F8" s="89" t="s">
        <v>0</v>
      </c>
      <c r="G8" s="20">
        <v>842</v>
      </c>
      <c r="H8" s="95">
        <v>0</v>
      </c>
      <c r="I8" s="119">
        <v>1.5818300000000001</v>
      </c>
      <c r="J8" s="89">
        <v>47010</v>
      </c>
      <c r="K8" s="107">
        <v>1</v>
      </c>
      <c r="L8" s="96">
        <v>1.5681544028950611E-2</v>
      </c>
      <c r="M8" s="83">
        <v>829</v>
      </c>
      <c r="N8" s="102">
        <v>842</v>
      </c>
      <c r="O8" s="78"/>
    </row>
    <row r="9" spans="1:15" x14ac:dyDescent="0.3">
      <c r="A9" s="20" t="s">
        <v>534</v>
      </c>
      <c r="B9" s="20">
        <v>1</v>
      </c>
      <c r="C9" s="94" t="str">
        <f t="shared" si="0"/>
        <v>Cardinality-constrained</v>
      </c>
      <c r="D9" s="20">
        <v>5</v>
      </c>
      <c r="E9" s="20">
        <v>0.2</v>
      </c>
      <c r="F9" s="89" t="s">
        <v>0</v>
      </c>
      <c r="G9" s="20">
        <v>849</v>
      </c>
      <c r="H9" s="95">
        <v>0</v>
      </c>
      <c r="I9" s="119">
        <v>12.555999999999999</v>
      </c>
      <c r="J9" s="89">
        <v>32211</v>
      </c>
      <c r="K9" s="107">
        <v>1</v>
      </c>
      <c r="L9" s="96">
        <v>2.4125452352231624E-2</v>
      </c>
      <c r="M9" s="83">
        <v>829</v>
      </c>
      <c r="N9" s="102">
        <v>849</v>
      </c>
      <c r="O9" s="78"/>
    </row>
    <row r="10" spans="1:15" x14ac:dyDescent="0.3">
      <c r="A10" s="20" t="s">
        <v>534</v>
      </c>
      <c r="B10" s="66">
        <v>1</v>
      </c>
      <c r="C10" s="94" t="str">
        <f t="shared" si="0"/>
        <v>Cardinality-constrained</v>
      </c>
      <c r="D10" s="20">
        <v>10</v>
      </c>
      <c r="E10" s="20">
        <v>0.05</v>
      </c>
      <c r="F10" s="89" t="s">
        <v>0</v>
      </c>
      <c r="G10" s="20">
        <v>831</v>
      </c>
      <c r="H10" s="95">
        <v>0</v>
      </c>
      <c r="I10" s="119">
        <v>2.44936</v>
      </c>
      <c r="J10" s="89">
        <v>22576</v>
      </c>
      <c r="K10" s="107">
        <v>0.999</v>
      </c>
      <c r="L10" s="96">
        <v>2.4125452352230514E-3</v>
      </c>
      <c r="M10" s="83">
        <v>829</v>
      </c>
      <c r="N10" s="102">
        <v>831</v>
      </c>
      <c r="O10" s="78"/>
    </row>
    <row r="11" spans="1:15" x14ac:dyDescent="0.3">
      <c r="A11" s="20" t="s">
        <v>534</v>
      </c>
      <c r="B11" s="20">
        <v>1</v>
      </c>
      <c r="C11" s="94" t="str">
        <f t="shared" si="0"/>
        <v>Cardinality-constrained</v>
      </c>
      <c r="D11" s="20">
        <v>10</v>
      </c>
      <c r="E11" s="20">
        <v>0.1</v>
      </c>
      <c r="F11" s="89" t="s">
        <v>0</v>
      </c>
      <c r="G11" s="20">
        <v>831</v>
      </c>
      <c r="H11" s="95">
        <v>0</v>
      </c>
      <c r="I11" s="119">
        <v>1.8845000000000001</v>
      </c>
      <c r="J11" s="89">
        <v>56</v>
      </c>
      <c r="K11" s="107">
        <v>1</v>
      </c>
      <c r="L11" s="96">
        <v>2.4125452352230514E-3</v>
      </c>
      <c r="M11" s="83">
        <v>829</v>
      </c>
      <c r="N11" s="102">
        <v>831</v>
      </c>
      <c r="O11" s="78"/>
    </row>
    <row r="12" spans="1:15" x14ac:dyDescent="0.3">
      <c r="A12" s="20" t="s">
        <v>534</v>
      </c>
      <c r="B12" s="66">
        <v>1</v>
      </c>
      <c r="C12" s="94" t="str">
        <f t="shared" si="0"/>
        <v>Cardinality-constrained</v>
      </c>
      <c r="D12" s="20">
        <v>10</v>
      </c>
      <c r="E12" s="20">
        <v>0.15</v>
      </c>
      <c r="F12" s="89" t="s">
        <v>0</v>
      </c>
      <c r="G12" s="20">
        <v>842</v>
      </c>
      <c r="H12" s="95">
        <v>0</v>
      </c>
      <c r="I12" s="119">
        <v>23.5</v>
      </c>
      <c r="J12" s="20">
        <v>0</v>
      </c>
      <c r="K12" s="107">
        <v>1</v>
      </c>
      <c r="L12" s="96">
        <v>1.5681544028950611E-2</v>
      </c>
      <c r="M12" s="83">
        <v>829</v>
      </c>
      <c r="N12" s="102">
        <v>842</v>
      </c>
      <c r="O12" s="78"/>
    </row>
    <row r="13" spans="1:15" x14ac:dyDescent="0.3">
      <c r="A13" s="20" t="s">
        <v>534</v>
      </c>
      <c r="B13" s="20">
        <v>1</v>
      </c>
      <c r="C13" s="94" t="str">
        <f t="shared" si="0"/>
        <v>Cardinality-constrained</v>
      </c>
      <c r="D13" s="20">
        <v>10</v>
      </c>
      <c r="E13" s="20">
        <v>0.2</v>
      </c>
      <c r="F13" s="89" t="s">
        <v>0</v>
      </c>
      <c r="G13" s="20">
        <v>849</v>
      </c>
      <c r="H13" s="95">
        <v>0</v>
      </c>
      <c r="I13" s="119">
        <v>7.1020000000000003</v>
      </c>
      <c r="J13" s="20">
        <v>0</v>
      </c>
      <c r="K13" s="107">
        <v>1</v>
      </c>
      <c r="L13" s="96">
        <v>2.4125452352231624E-2</v>
      </c>
      <c r="M13" s="83">
        <v>829</v>
      </c>
      <c r="N13" s="102">
        <v>849</v>
      </c>
      <c r="O13" s="78"/>
    </row>
    <row r="14" spans="1:15" x14ac:dyDescent="0.3">
      <c r="A14" s="20" t="s">
        <v>534</v>
      </c>
      <c r="B14" s="66">
        <v>1</v>
      </c>
      <c r="C14" s="94" t="str">
        <f t="shared" si="0"/>
        <v>Cardinality-constrained</v>
      </c>
      <c r="D14" s="20">
        <v>25</v>
      </c>
      <c r="E14" s="20">
        <v>0.05</v>
      </c>
      <c r="F14" s="89" t="s">
        <v>0</v>
      </c>
      <c r="G14" s="20">
        <v>842</v>
      </c>
      <c r="H14" s="95">
        <v>0</v>
      </c>
      <c r="I14" s="119">
        <v>8.3469599999999993</v>
      </c>
      <c r="J14" s="89">
        <v>8593</v>
      </c>
      <c r="K14" s="107">
        <v>0.501</v>
      </c>
      <c r="L14" s="96">
        <v>1.5681544028950611E-2</v>
      </c>
      <c r="M14" s="83">
        <v>829</v>
      </c>
      <c r="N14" s="102">
        <v>842</v>
      </c>
      <c r="O14" s="78"/>
    </row>
    <row r="15" spans="1:15" x14ac:dyDescent="0.3">
      <c r="A15" s="20" t="s">
        <v>534</v>
      </c>
      <c r="B15" s="20">
        <v>1</v>
      </c>
      <c r="C15" s="94" t="str">
        <f t="shared" si="0"/>
        <v>Cardinality-constrained</v>
      </c>
      <c r="D15" s="20">
        <v>25</v>
      </c>
      <c r="E15" s="20">
        <v>0.1</v>
      </c>
      <c r="F15" s="89" t="s">
        <v>1</v>
      </c>
      <c r="G15" s="20">
        <v>915</v>
      </c>
      <c r="H15" s="95">
        <v>-2.1810250817884407E-3</v>
      </c>
      <c r="I15" s="119">
        <v>1829.75</v>
      </c>
      <c r="J15" s="89">
        <v>29</v>
      </c>
      <c r="K15" s="107">
        <v>0.998</v>
      </c>
      <c r="L15" s="96">
        <v>0.10373944511459587</v>
      </c>
      <c r="M15" s="83">
        <v>829</v>
      </c>
      <c r="N15" s="102">
        <v>917</v>
      </c>
      <c r="O15" s="78"/>
    </row>
    <row r="16" spans="1:15" x14ac:dyDescent="0.3">
      <c r="A16" s="20" t="s">
        <v>534</v>
      </c>
      <c r="B16" s="66">
        <v>1</v>
      </c>
      <c r="C16" s="94" t="str">
        <f t="shared" si="0"/>
        <v>Cardinality-constrained</v>
      </c>
      <c r="D16" s="20">
        <v>25</v>
      </c>
      <c r="E16" s="20">
        <v>0.15</v>
      </c>
      <c r="F16" s="89" t="s">
        <v>2</v>
      </c>
      <c r="G16" s="20" t="s">
        <v>511</v>
      </c>
      <c r="H16" s="95" t="s">
        <v>3</v>
      </c>
      <c r="I16" s="119" t="s">
        <v>511</v>
      </c>
      <c r="J16" s="89"/>
      <c r="K16" s="97"/>
      <c r="L16" s="96" t="s">
        <v>3</v>
      </c>
      <c r="M16" s="83">
        <v>829</v>
      </c>
      <c r="N16" s="102" t="s">
        <v>3</v>
      </c>
      <c r="O16" s="78"/>
    </row>
    <row r="17" spans="1:15" x14ac:dyDescent="0.3">
      <c r="A17" s="20" t="s">
        <v>534</v>
      </c>
      <c r="B17" s="20">
        <v>1</v>
      </c>
      <c r="C17" s="94" t="str">
        <f t="shared" si="0"/>
        <v>Cardinality-constrained</v>
      </c>
      <c r="D17" s="20">
        <v>25</v>
      </c>
      <c r="E17" s="20">
        <v>0.2</v>
      </c>
      <c r="F17" s="89" t="s">
        <v>2</v>
      </c>
      <c r="G17" s="20" t="s">
        <v>511</v>
      </c>
      <c r="H17" s="95" t="s">
        <v>3</v>
      </c>
      <c r="I17" s="119" t="s">
        <v>511</v>
      </c>
      <c r="J17" s="89"/>
      <c r="K17" s="97"/>
      <c r="L17" s="96" t="s">
        <v>3</v>
      </c>
      <c r="M17" s="83">
        <v>829</v>
      </c>
      <c r="N17" s="102" t="s">
        <v>3</v>
      </c>
      <c r="O17" s="78"/>
    </row>
    <row r="18" spans="1:15" x14ac:dyDescent="0.3">
      <c r="A18" s="20" t="s">
        <v>534</v>
      </c>
      <c r="B18" s="66">
        <v>1</v>
      </c>
      <c r="C18" s="94" t="str">
        <f t="shared" si="0"/>
        <v>Cardinality-constrained</v>
      </c>
      <c r="D18" s="20">
        <v>50</v>
      </c>
      <c r="E18" s="20">
        <v>0.05</v>
      </c>
      <c r="F18" s="89" t="s">
        <v>1</v>
      </c>
      <c r="G18" s="20">
        <v>856</v>
      </c>
      <c r="H18" s="95">
        <v>0</v>
      </c>
      <c r="I18" s="119">
        <v>15.1701</v>
      </c>
      <c r="J18" s="89">
        <v>59106</v>
      </c>
      <c r="K18" s="107">
        <v>4.8000000000000001E-2</v>
      </c>
      <c r="L18" s="96">
        <v>3.2569360675512637E-2</v>
      </c>
      <c r="M18" s="83">
        <v>829</v>
      </c>
      <c r="N18" s="102">
        <v>856</v>
      </c>
      <c r="O18" s="78"/>
    </row>
    <row r="19" spans="1:15" x14ac:dyDescent="0.3">
      <c r="A19" s="20" t="s">
        <v>534</v>
      </c>
      <c r="B19" s="20">
        <v>1</v>
      </c>
      <c r="C19" s="94" t="str">
        <f t="shared" si="0"/>
        <v>Cardinality-constrained</v>
      </c>
      <c r="D19" s="20">
        <v>50</v>
      </c>
      <c r="E19" s="20">
        <v>0.1</v>
      </c>
      <c r="F19" s="89" t="s">
        <v>2</v>
      </c>
      <c r="G19" s="20" t="s">
        <v>46</v>
      </c>
      <c r="H19" s="95" t="s">
        <v>3</v>
      </c>
      <c r="I19" s="119">
        <v>60.001800000000003</v>
      </c>
      <c r="J19" s="89">
        <v>37363</v>
      </c>
      <c r="K19" s="97"/>
      <c r="L19" s="96" t="s">
        <v>3</v>
      </c>
      <c r="M19" s="83">
        <v>829</v>
      </c>
      <c r="N19" s="102" t="s">
        <v>3</v>
      </c>
      <c r="O19" s="78"/>
    </row>
    <row r="20" spans="1:15" x14ac:dyDescent="0.3">
      <c r="A20" s="20" t="s">
        <v>534</v>
      </c>
      <c r="B20" s="66">
        <v>1</v>
      </c>
      <c r="C20" s="94" t="str">
        <f t="shared" si="0"/>
        <v>Cardinality-constrained</v>
      </c>
      <c r="D20" s="20">
        <v>50</v>
      </c>
      <c r="E20" s="20">
        <v>0.15</v>
      </c>
      <c r="F20" s="89" t="s">
        <v>2</v>
      </c>
      <c r="G20" s="20" t="s">
        <v>511</v>
      </c>
      <c r="H20" s="95" t="s">
        <v>3</v>
      </c>
      <c r="I20" s="119" t="s">
        <v>511</v>
      </c>
      <c r="J20" s="89">
        <v>41680</v>
      </c>
      <c r="K20" s="97"/>
      <c r="L20" s="96" t="s">
        <v>3</v>
      </c>
      <c r="M20" s="83">
        <v>829</v>
      </c>
      <c r="N20" s="102" t="s">
        <v>3</v>
      </c>
      <c r="O20" s="78"/>
    </row>
    <row r="21" spans="1:15" x14ac:dyDescent="0.3">
      <c r="A21" s="20" t="s">
        <v>534</v>
      </c>
      <c r="B21" s="20">
        <v>1</v>
      </c>
      <c r="C21" s="94" t="str">
        <f t="shared" si="0"/>
        <v>Cardinality-constrained</v>
      </c>
      <c r="D21" s="20">
        <v>50</v>
      </c>
      <c r="E21" s="20">
        <v>0.2</v>
      </c>
      <c r="F21" s="89" t="s">
        <v>2</v>
      </c>
      <c r="G21" s="20" t="s">
        <v>511</v>
      </c>
      <c r="H21" s="95" t="s">
        <v>3</v>
      </c>
      <c r="I21" s="119" t="s">
        <v>511</v>
      </c>
      <c r="J21" s="89">
        <v>35746</v>
      </c>
      <c r="K21" s="97"/>
      <c r="L21" s="96" t="s">
        <v>3</v>
      </c>
      <c r="M21" s="83">
        <v>829</v>
      </c>
      <c r="N21" s="102" t="s">
        <v>3</v>
      </c>
      <c r="O21" s="78"/>
    </row>
    <row r="22" spans="1:15" x14ac:dyDescent="0.3">
      <c r="A22" s="20" t="s">
        <v>534</v>
      </c>
      <c r="B22" s="66">
        <v>2</v>
      </c>
      <c r="C22" s="94" t="str">
        <f t="shared" si="0"/>
        <v>Knapsack</v>
      </c>
      <c r="D22" s="20">
        <v>5</v>
      </c>
      <c r="E22" s="20">
        <v>0.05</v>
      </c>
      <c r="F22" s="89" t="s">
        <v>0</v>
      </c>
      <c r="G22" s="20">
        <v>831</v>
      </c>
      <c r="H22" s="95">
        <v>0</v>
      </c>
      <c r="I22" s="119">
        <v>2.6080800000000002</v>
      </c>
      <c r="J22" s="89">
        <v>40640</v>
      </c>
      <c r="K22" s="107">
        <v>0.999</v>
      </c>
      <c r="L22" s="96">
        <v>2.4125452352230514E-3</v>
      </c>
      <c r="M22" s="83">
        <v>829</v>
      </c>
      <c r="N22" s="102">
        <v>831</v>
      </c>
      <c r="O22" s="78"/>
    </row>
    <row r="23" spans="1:15" x14ac:dyDescent="0.3">
      <c r="A23" s="20" t="s">
        <v>534</v>
      </c>
      <c r="B23" s="20">
        <v>2</v>
      </c>
      <c r="C23" s="94" t="str">
        <f t="shared" si="0"/>
        <v>Knapsack</v>
      </c>
      <c r="D23" s="20">
        <v>5</v>
      </c>
      <c r="E23" s="20">
        <v>0.1</v>
      </c>
      <c r="F23" s="89" t="s">
        <v>0</v>
      </c>
      <c r="G23" s="20">
        <v>834</v>
      </c>
      <c r="H23" s="95">
        <v>0</v>
      </c>
      <c r="I23" s="119">
        <v>3.1100099999999999</v>
      </c>
      <c r="J23" s="89">
        <v>26878</v>
      </c>
      <c r="K23" s="107">
        <v>1</v>
      </c>
      <c r="L23" s="96">
        <v>6.0313630880579616E-3</v>
      </c>
      <c r="M23" s="83">
        <v>829</v>
      </c>
      <c r="N23" s="102">
        <v>834</v>
      </c>
      <c r="O23" s="78"/>
    </row>
    <row r="24" spans="1:15" x14ac:dyDescent="0.3">
      <c r="A24" s="20" t="s">
        <v>534</v>
      </c>
      <c r="B24" s="66">
        <v>2</v>
      </c>
      <c r="C24" s="94" t="str">
        <f t="shared" si="0"/>
        <v>Knapsack</v>
      </c>
      <c r="D24" s="20">
        <v>5</v>
      </c>
      <c r="E24" s="20">
        <v>0.15</v>
      </c>
      <c r="F24" s="89" t="s">
        <v>0</v>
      </c>
      <c r="G24" s="20">
        <v>839</v>
      </c>
      <c r="H24" s="95">
        <v>0</v>
      </c>
      <c r="I24" s="119">
        <v>3.96048</v>
      </c>
      <c r="J24" s="89">
        <v>9628</v>
      </c>
      <c r="K24" s="107">
        <v>1</v>
      </c>
      <c r="L24" s="96">
        <v>1.2062726176115701E-2</v>
      </c>
      <c r="M24" s="83">
        <v>829</v>
      </c>
      <c r="N24" s="102">
        <v>839</v>
      </c>
      <c r="O24" s="78"/>
    </row>
    <row r="25" spans="1:15" x14ac:dyDescent="0.3">
      <c r="A25" s="20" t="s">
        <v>534</v>
      </c>
      <c r="B25" s="20">
        <v>2</v>
      </c>
      <c r="C25" s="94" t="str">
        <f t="shared" si="0"/>
        <v>Knapsack</v>
      </c>
      <c r="D25" s="20">
        <v>5</v>
      </c>
      <c r="E25" s="20">
        <v>0.2</v>
      </c>
      <c r="F25" s="89" t="s">
        <v>0</v>
      </c>
      <c r="G25" s="20">
        <v>841</v>
      </c>
      <c r="H25" s="95">
        <v>0</v>
      </c>
      <c r="I25" s="119">
        <v>21.590699999999998</v>
      </c>
      <c r="J25" s="89">
        <v>110</v>
      </c>
      <c r="K25" s="107">
        <v>1</v>
      </c>
      <c r="L25" s="96">
        <v>1.4475271411338975E-2</v>
      </c>
      <c r="M25" s="83">
        <v>829</v>
      </c>
      <c r="N25" s="102">
        <v>841</v>
      </c>
      <c r="O25" s="78"/>
    </row>
    <row r="26" spans="1:15" x14ac:dyDescent="0.3">
      <c r="A26" s="20" t="s">
        <v>534</v>
      </c>
      <c r="B26" s="66">
        <v>2</v>
      </c>
      <c r="C26" s="94" t="str">
        <f t="shared" si="0"/>
        <v>Knapsack</v>
      </c>
      <c r="D26" s="20">
        <v>10</v>
      </c>
      <c r="E26" s="20">
        <v>0.05</v>
      </c>
      <c r="F26" s="89" t="s">
        <v>0</v>
      </c>
      <c r="G26" s="20">
        <v>834</v>
      </c>
      <c r="H26" s="95">
        <v>0</v>
      </c>
      <c r="I26" s="119">
        <v>1.47692</v>
      </c>
      <c r="J26" s="89">
        <v>10578</v>
      </c>
      <c r="K26" s="107">
        <v>1</v>
      </c>
      <c r="L26" s="96">
        <v>6.0313630880579616E-3</v>
      </c>
      <c r="M26" s="83">
        <v>829</v>
      </c>
      <c r="N26" s="102">
        <v>834</v>
      </c>
      <c r="O26" s="78"/>
    </row>
    <row r="27" spans="1:15" x14ac:dyDescent="0.3">
      <c r="A27" s="20" t="s">
        <v>534</v>
      </c>
      <c r="B27" s="20">
        <v>2</v>
      </c>
      <c r="C27" s="94" t="str">
        <f t="shared" si="0"/>
        <v>Knapsack</v>
      </c>
      <c r="D27" s="20">
        <v>10</v>
      </c>
      <c r="E27" s="20">
        <v>0.1</v>
      </c>
      <c r="F27" s="89" t="s">
        <v>0</v>
      </c>
      <c r="G27" s="20">
        <v>841</v>
      </c>
      <c r="H27" s="95">
        <v>0</v>
      </c>
      <c r="I27" s="119">
        <v>5.8619700000000003</v>
      </c>
      <c r="J27" s="89">
        <v>29</v>
      </c>
      <c r="K27" s="107">
        <v>1</v>
      </c>
      <c r="L27" s="96">
        <v>1.4475271411338975E-2</v>
      </c>
      <c r="M27" s="83">
        <v>829</v>
      </c>
      <c r="N27" s="102">
        <v>841</v>
      </c>
      <c r="O27" s="78"/>
    </row>
    <row r="28" spans="1:15" x14ac:dyDescent="0.3">
      <c r="A28" s="20" t="s">
        <v>534</v>
      </c>
      <c r="B28" s="66">
        <v>2</v>
      </c>
      <c r="C28" s="94" t="str">
        <f t="shared" si="0"/>
        <v>Knapsack</v>
      </c>
      <c r="D28" s="20">
        <v>10</v>
      </c>
      <c r="E28" s="20">
        <v>0.15</v>
      </c>
      <c r="F28" s="89" t="s">
        <v>0</v>
      </c>
      <c r="G28" s="20">
        <v>856</v>
      </c>
      <c r="H28" s="95">
        <v>0</v>
      </c>
      <c r="I28" s="119">
        <v>160.209</v>
      </c>
      <c r="J28" s="89"/>
      <c r="K28" s="107">
        <v>1</v>
      </c>
      <c r="L28" s="96">
        <v>3.2569360675512637E-2</v>
      </c>
      <c r="M28" s="83">
        <v>829</v>
      </c>
      <c r="N28" s="102">
        <v>856</v>
      </c>
      <c r="O28" s="78"/>
    </row>
    <row r="29" spans="1:15" x14ac:dyDescent="0.3">
      <c r="A29" s="20" t="s">
        <v>534</v>
      </c>
      <c r="B29" s="20">
        <v>2</v>
      </c>
      <c r="C29" s="94" t="str">
        <f t="shared" si="0"/>
        <v>Knapsack</v>
      </c>
      <c r="D29" s="20">
        <v>10</v>
      </c>
      <c r="E29" s="20">
        <v>0.2</v>
      </c>
      <c r="F29" s="89" t="s">
        <v>1</v>
      </c>
      <c r="G29" s="20">
        <v>970</v>
      </c>
      <c r="H29" s="95">
        <v>4.7516198704103674E-2</v>
      </c>
      <c r="I29" s="119">
        <v>1802.98</v>
      </c>
      <c r="J29" s="89"/>
      <c r="K29" s="107">
        <v>1</v>
      </c>
      <c r="L29" s="96">
        <v>0.17008443908323279</v>
      </c>
      <c r="M29" s="83">
        <v>829</v>
      </c>
      <c r="N29" s="102">
        <v>926</v>
      </c>
      <c r="O29" s="78"/>
    </row>
    <row r="30" spans="1:15" x14ac:dyDescent="0.3">
      <c r="A30" s="20" t="s">
        <v>534</v>
      </c>
      <c r="B30" s="66">
        <v>2</v>
      </c>
      <c r="C30" s="94" t="str">
        <f t="shared" si="0"/>
        <v>Knapsack</v>
      </c>
      <c r="D30" s="20">
        <v>25</v>
      </c>
      <c r="E30" s="20">
        <v>0.05</v>
      </c>
      <c r="F30" s="89" t="s">
        <v>0</v>
      </c>
      <c r="G30" s="20">
        <v>845</v>
      </c>
      <c r="H30" s="95">
        <v>0</v>
      </c>
      <c r="I30" s="119">
        <v>37.513300000000001</v>
      </c>
      <c r="J30" s="89">
        <v>395</v>
      </c>
      <c r="K30" s="107">
        <v>0.95299999999999996</v>
      </c>
      <c r="L30" s="96">
        <v>1.93003618817853E-2</v>
      </c>
      <c r="M30" s="83">
        <v>829</v>
      </c>
      <c r="N30" s="102">
        <v>845</v>
      </c>
      <c r="O30" s="78"/>
    </row>
    <row r="31" spans="1:15" x14ac:dyDescent="0.3">
      <c r="A31" s="20" t="s">
        <v>534</v>
      </c>
      <c r="B31" s="20">
        <v>2</v>
      </c>
      <c r="C31" s="94" t="str">
        <f t="shared" si="0"/>
        <v>Knapsack</v>
      </c>
      <c r="D31" s="20">
        <v>25</v>
      </c>
      <c r="E31" s="20">
        <v>0.1</v>
      </c>
      <c r="F31" s="89" t="s">
        <v>1</v>
      </c>
      <c r="G31" s="20" t="s">
        <v>46</v>
      </c>
      <c r="H31" s="95" t="s">
        <v>3</v>
      </c>
      <c r="I31" s="119">
        <v>60.002499999999998</v>
      </c>
      <c r="J31" s="89"/>
      <c r="K31" s="107">
        <v>1</v>
      </c>
      <c r="L31" s="96" t="s">
        <v>3</v>
      </c>
      <c r="M31" s="83">
        <v>829</v>
      </c>
      <c r="N31" s="102">
        <v>958</v>
      </c>
      <c r="O31" s="78"/>
    </row>
    <row r="32" spans="1:15" x14ac:dyDescent="0.3">
      <c r="A32" s="20" t="s">
        <v>534</v>
      </c>
      <c r="B32" s="66">
        <v>2</v>
      </c>
      <c r="C32" s="94" t="str">
        <f t="shared" si="0"/>
        <v>Knapsack</v>
      </c>
      <c r="D32" s="20">
        <v>25</v>
      </c>
      <c r="E32" s="20">
        <v>0.15</v>
      </c>
      <c r="F32" s="89" t="s">
        <v>2</v>
      </c>
      <c r="G32" s="20" t="s">
        <v>511</v>
      </c>
      <c r="H32" s="95" t="s">
        <v>3</v>
      </c>
      <c r="I32" s="119" t="s">
        <v>511</v>
      </c>
      <c r="J32" s="89"/>
      <c r="K32" s="97"/>
      <c r="L32" s="96" t="s">
        <v>3</v>
      </c>
      <c r="M32" s="83">
        <v>829</v>
      </c>
      <c r="N32" s="102" t="s">
        <v>3</v>
      </c>
      <c r="O32" s="78"/>
    </row>
    <row r="33" spans="1:15" x14ac:dyDescent="0.3">
      <c r="A33" s="20" t="s">
        <v>534</v>
      </c>
      <c r="B33" s="20">
        <v>2</v>
      </c>
      <c r="C33" s="94" t="str">
        <f t="shared" si="0"/>
        <v>Knapsack</v>
      </c>
      <c r="D33" s="20">
        <v>25</v>
      </c>
      <c r="E33" s="20">
        <v>0.2</v>
      </c>
      <c r="F33" s="89" t="s">
        <v>4</v>
      </c>
      <c r="G33" s="20" t="s">
        <v>511</v>
      </c>
      <c r="H33" s="95" t="s">
        <v>3</v>
      </c>
      <c r="I33" s="119" t="s">
        <v>511</v>
      </c>
      <c r="J33" s="89"/>
      <c r="K33" s="97"/>
      <c r="L33" s="96" t="s">
        <v>3</v>
      </c>
      <c r="M33" s="83">
        <v>829</v>
      </c>
      <c r="N33" s="102" t="s">
        <v>3</v>
      </c>
      <c r="O33" s="78"/>
    </row>
    <row r="34" spans="1:15" x14ac:dyDescent="0.3">
      <c r="A34" s="20" t="s">
        <v>534</v>
      </c>
      <c r="B34" s="66">
        <v>2</v>
      </c>
      <c r="C34" s="94" t="str">
        <f t="shared" si="0"/>
        <v>Knapsack</v>
      </c>
      <c r="D34" s="20">
        <v>50</v>
      </c>
      <c r="E34" s="20">
        <v>0.05</v>
      </c>
      <c r="F34" s="89" t="s">
        <v>0</v>
      </c>
      <c r="G34" s="20">
        <v>882</v>
      </c>
      <c r="H34" s="95">
        <v>0</v>
      </c>
      <c r="I34" s="119">
        <v>978.66499999999996</v>
      </c>
      <c r="J34" s="89"/>
      <c r="K34" s="107">
        <v>4.3999999999999997E-2</v>
      </c>
      <c r="L34" s="96">
        <v>6.393244873341386E-2</v>
      </c>
      <c r="M34" s="83">
        <v>829</v>
      </c>
      <c r="N34" s="102">
        <v>882</v>
      </c>
      <c r="O34" s="78"/>
    </row>
    <row r="35" spans="1:15" x14ac:dyDescent="0.3">
      <c r="A35" s="20" t="s">
        <v>534</v>
      </c>
      <c r="B35" s="20">
        <v>2</v>
      </c>
      <c r="C35" s="94" t="str">
        <f t="shared" si="0"/>
        <v>Knapsack</v>
      </c>
      <c r="D35" s="20">
        <v>50</v>
      </c>
      <c r="E35" s="20">
        <v>0.1</v>
      </c>
      <c r="F35" s="89" t="s">
        <v>4</v>
      </c>
      <c r="G35" s="20" t="s">
        <v>511</v>
      </c>
      <c r="H35" s="95" t="s">
        <v>3</v>
      </c>
      <c r="I35" s="119" t="s">
        <v>511</v>
      </c>
      <c r="J35" s="89"/>
      <c r="K35" s="97"/>
      <c r="L35" s="96" t="s">
        <v>3</v>
      </c>
      <c r="M35" s="83">
        <v>829</v>
      </c>
      <c r="N35" s="102" t="s">
        <v>3</v>
      </c>
      <c r="O35" s="78"/>
    </row>
    <row r="36" spans="1:15" x14ac:dyDescent="0.3">
      <c r="A36" s="20" t="s">
        <v>534</v>
      </c>
      <c r="B36" s="66">
        <v>2</v>
      </c>
      <c r="C36" s="94" t="str">
        <f t="shared" si="0"/>
        <v>Knapsack</v>
      </c>
      <c r="D36" s="20">
        <v>50</v>
      </c>
      <c r="E36" s="20">
        <v>0.15</v>
      </c>
      <c r="F36" s="89" t="s">
        <v>4</v>
      </c>
      <c r="G36" s="20" t="s">
        <v>511</v>
      </c>
      <c r="H36" s="95" t="s">
        <v>3</v>
      </c>
      <c r="I36" s="119" t="s">
        <v>511</v>
      </c>
      <c r="J36" s="89"/>
      <c r="K36" s="97"/>
      <c r="L36" s="96" t="s">
        <v>3</v>
      </c>
      <c r="M36" s="83">
        <v>829</v>
      </c>
      <c r="N36" s="102" t="s">
        <v>3</v>
      </c>
      <c r="O36" s="78"/>
    </row>
    <row r="37" spans="1:15" x14ac:dyDescent="0.3">
      <c r="A37" s="20" t="s">
        <v>534</v>
      </c>
      <c r="B37" s="20">
        <v>2</v>
      </c>
      <c r="C37" s="94" t="str">
        <f t="shared" si="0"/>
        <v>Knapsack</v>
      </c>
      <c r="D37" s="20">
        <v>50</v>
      </c>
      <c r="E37" s="20">
        <v>0.2</v>
      </c>
      <c r="F37" s="89" t="s">
        <v>4</v>
      </c>
      <c r="G37" s="20" t="s">
        <v>511</v>
      </c>
      <c r="H37" s="95" t="s">
        <v>3</v>
      </c>
      <c r="I37" s="119" t="s">
        <v>511</v>
      </c>
      <c r="J37" s="89"/>
      <c r="K37" s="97"/>
      <c r="L37" s="96" t="s">
        <v>3</v>
      </c>
      <c r="M37" s="83">
        <v>829</v>
      </c>
      <c r="N37" s="102" t="s">
        <v>3</v>
      </c>
      <c r="O37" s="78"/>
    </row>
    <row r="38" spans="1:15" hidden="1" x14ac:dyDescent="0.3">
      <c r="A38" s="66" t="s">
        <v>534</v>
      </c>
      <c r="B38" s="66">
        <v>3</v>
      </c>
      <c r="C38" s="94" t="str">
        <f t="shared" si="0"/>
        <v>Factor Model</v>
      </c>
      <c r="D38" s="20">
        <v>0</v>
      </c>
      <c r="E38" s="20">
        <v>0.05</v>
      </c>
      <c r="F38" s="89" t="s">
        <v>4</v>
      </c>
      <c r="G38" s="20" t="s">
        <v>511</v>
      </c>
      <c r="H38" s="95" t="s">
        <v>3</v>
      </c>
      <c r="I38" s="119" t="s">
        <v>511</v>
      </c>
      <c r="J38" s="89"/>
      <c r="K38" s="97"/>
      <c r="L38" s="96" t="s">
        <v>3</v>
      </c>
      <c r="M38" s="83">
        <v>829</v>
      </c>
      <c r="N38" s="102" t="s">
        <v>3</v>
      </c>
      <c r="O38" s="78"/>
    </row>
    <row r="39" spans="1:15" hidden="1" x14ac:dyDescent="0.3">
      <c r="A39" s="20" t="s">
        <v>534</v>
      </c>
      <c r="B39" s="20">
        <v>3</v>
      </c>
      <c r="C39" s="94" t="str">
        <f t="shared" si="0"/>
        <v>Factor Model</v>
      </c>
      <c r="D39" s="20">
        <v>0</v>
      </c>
      <c r="E39" s="20">
        <v>0.1</v>
      </c>
      <c r="F39" s="89" t="s">
        <v>4</v>
      </c>
      <c r="G39" s="20" t="s">
        <v>511</v>
      </c>
      <c r="H39" s="95" t="s">
        <v>3</v>
      </c>
      <c r="I39" s="119" t="s">
        <v>511</v>
      </c>
      <c r="J39" s="89"/>
      <c r="K39" s="97"/>
      <c r="L39" s="96" t="s">
        <v>3</v>
      </c>
      <c r="M39" s="83">
        <v>829</v>
      </c>
      <c r="N39" s="102" t="s">
        <v>3</v>
      </c>
      <c r="O39" s="78"/>
    </row>
    <row r="40" spans="1:15" hidden="1" x14ac:dyDescent="0.3">
      <c r="A40" s="66" t="s">
        <v>534</v>
      </c>
      <c r="B40" s="66">
        <v>3</v>
      </c>
      <c r="C40" s="94" t="str">
        <f t="shared" si="0"/>
        <v>Factor Model</v>
      </c>
      <c r="D40" s="20">
        <v>0</v>
      </c>
      <c r="E40" s="20">
        <v>0.15</v>
      </c>
      <c r="F40" s="89" t="s">
        <v>4</v>
      </c>
      <c r="G40" s="20" t="s">
        <v>511</v>
      </c>
      <c r="H40" s="95" t="s">
        <v>3</v>
      </c>
      <c r="I40" s="119" t="s">
        <v>511</v>
      </c>
      <c r="J40" s="89"/>
      <c r="K40" s="97"/>
      <c r="L40" s="96" t="s">
        <v>3</v>
      </c>
      <c r="M40" s="83">
        <v>829</v>
      </c>
      <c r="N40" s="102" t="s">
        <v>3</v>
      </c>
      <c r="O40" s="78"/>
    </row>
    <row r="41" spans="1:15" hidden="1" x14ac:dyDescent="0.3">
      <c r="A41" s="20" t="s">
        <v>534</v>
      </c>
      <c r="B41" s="20">
        <v>3</v>
      </c>
      <c r="C41" s="94" t="str">
        <f t="shared" si="0"/>
        <v>Factor Model</v>
      </c>
      <c r="D41" s="20">
        <v>0</v>
      </c>
      <c r="E41" s="20">
        <v>0.2</v>
      </c>
      <c r="F41" s="89" t="s">
        <v>4</v>
      </c>
      <c r="G41" s="20" t="s">
        <v>511</v>
      </c>
      <c r="H41" s="95" t="s">
        <v>3</v>
      </c>
      <c r="I41" s="119" t="s">
        <v>511</v>
      </c>
      <c r="J41" s="89"/>
      <c r="K41" s="97"/>
      <c r="L41" s="96" t="s">
        <v>3</v>
      </c>
      <c r="M41" s="83">
        <v>829</v>
      </c>
      <c r="N41" s="102" t="s">
        <v>3</v>
      </c>
      <c r="O41" s="78"/>
    </row>
    <row r="42" spans="1:15" hidden="1" x14ac:dyDescent="0.3">
      <c r="A42" s="66" t="s">
        <v>534</v>
      </c>
      <c r="B42" s="66">
        <v>3</v>
      </c>
      <c r="C42" s="94" t="str">
        <f t="shared" si="0"/>
        <v>Factor Model</v>
      </c>
      <c r="D42" s="20">
        <v>10</v>
      </c>
      <c r="E42" s="20">
        <v>0.05</v>
      </c>
      <c r="F42" s="89" t="s">
        <v>4</v>
      </c>
      <c r="G42" s="20" t="s">
        <v>511</v>
      </c>
      <c r="H42" s="95" t="s">
        <v>3</v>
      </c>
      <c r="I42" s="119" t="s">
        <v>511</v>
      </c>
      <c r="J42" s="89"/>
      <c r="K42" s="97"/>
      <c r="L42" s="96" t="s">
        <v>3</v>
      </c>
      <c r="M42" s="83">
        <v>829</v>
      </c>
      <c r="N42" s="102" t="s">
        <v>3</v>
      </c>
      <c r="O42" s="78"/>
    </row>
    <row r="43" spans="1:15" hidden="1" x14ac:dyDescent="0.3">
      <c r="A43" s="20" t="s">
        <v>534</v>
      </c>
      <c r="B43" s="20">
        <v>3</v>
      </c>
      <c r="C43" s="94" t="str">
        <f t="shared" si="0"/>
        <v>Factor Model</v>
      </c>
      <c r="D43" s="20">
        <v>10</v>
      </c>
      <c r="E43" s="20">
        <v>0.1</v>
      </c>
      <c r="F43" s="89" t="s">
        <v>4</v>
      </c>
      <c r="G43" s="20" t="s">
        <v>511</v>
      </c>
      <c r="H43" s="95" t="s">
        <v>3</v>
      </c>
      <c r="I43" s="119" t="s">
        <v>511</v>
      </c>
      <c r="J43" s="89"/>
      <c r="K43" s="97"/>
      <c r="L43" s="96" t="s">
        <v>3</v>
      </c>
      <c r="M43" s="83">
        <v>829</v>
      </c>
      <c r="N43" s="102" t="s">
        <v>3</v>
      </c>
      <c r="O43" s="78"/>
    </row>
    <row r="44" spans="1:15" hidden="1" x14ac:dyDescent="0.3">
      <c r="A44" s="66" t="s">
        <v>534</v>
      </c>
      <c r="B44" s="66">
        <v>3</v>
      </c>
      <c r="C44" s="94" t="str">
        <f t="shared" si="0"/>
        <v>Factor Model</v>
      </c>
      <c r="D44" s="20">
        <v>10</v>
      </c>
      <c r="E44" s="20">
        <v>0.15</v>
      </c>
      <c r="F44" s="89" t="s">
        <v>4</v>
      </c>
      <c r="G44" s="20" t="s">
        <v>511</v>
      </c>
      <c r="H44" s="95" t="s">
        <v>3</v>
      </c>
      <c r="I44" s="119" t="s">
        <v>511</v>
      </c>
      <c r="J44" s="89"/>
      <c r="K44" s="97"/>
      <c r="L44" s="96" t="s">
        <v>3</v>
      </c>
      <c r="M44" s="83">
        <v>829</v>
      </c>
      <c r="N44" s="102" t="s">
        <v>3</v>
      </c>
      <c r="O44" s="78"/>
    </row>
    <row r="45" spans="1:15" hidden="1" x14ac:dyDescent="0.3">
      <c r="A45" s="20" t="s">
        <v>534</v>
      </c>
      <c r="B45" s="20">
        <v>3</v>
      </c>
      <c r="C45" s="94" t="str">
        <f t="shared" si="0"/>
        <v>Factor Model</v>
      </c>
      <c r="D45" s="20">
        <v>10</v>
      </c>
      <c r="E45" s="20">
        <v>0.2</v>
      </c>
      <c r="F45" s="89" t="s">
        <v>4</v>
      </c>
      <c r="G45" s="20" t="s">
        <v>511</v>
      </c>
      <c r="H45" s="95" t="s">
        <v>3</v>
      </c>
      <c r="I45" s="119" t="s">
        <v>511</v>
      </c>
      <c r="J45" s="89"/>
      <c r="K45" s="97"/>
      <c r="L45" s="96" t="s">
        <v>3</v>
      </c>
      <c r="M45" s="83">
        <v>829</v>
      </c>
      <c r="N45" s="102" t="s">
        <v>3</v>
      </c>
      <c r="O45" s="78"/>
    </row>
    <row r="46" spans="1:15" hidden="1" x14ac:dyDescent="0.3">
      <c r="A46" s="66" t="s">
        <v>534</v>
      </c>
      <c r="B46" s="66">
        <v>3</v>
      </c>
      <c r="C46" s="94" t="str">
        <f t="shared" si="0"/>
        <v>Factor Model</v>
      </c>
      <c r="D46" s="20">
        <v>25</v>
      </c>
      <c r="E46" s="20">
        <v>0.05</v>
      </c>
      <c r="F46" s="89" t="s">
        <v>4</v>
      </c>
      <c r="G46" s="20" t="s">
        <v>511</v>
      </c>
      <c r="H46" s="95" t="s">
        <v>3</v>
      </c>
      <c r="I46" s="119" t="s">
        <v>511</v>
      </c>
      <c r="J46" s="89"/>
      <c r="K46" s="97"/>
      <c r="L46" s="96" t="s">
        <v>3</v>
      </c>
      <c r="M46" s="83">
        <v>829</v>
      </c>
      <c r="N46" s="102" t="s">
        <v>3</v>
      </c>
      <c r="O46" s="78"/>
    </row>
    <row r="47" spans="1:15" hidden="1" x14ac:dyDescent="0.3">
      <c r="A47" s="20" t="s">
        <v>534</v>
      </c>
      <c r="B47" s="20">
        <v>3</v>
      </c>
      <c r="C47" s="94" t="str">
        <f t="shared" si="0"/>
        <v>Factor Model</v>
      </c>
      <c r="D47" s="20">
        <v>25</v>
      </c>
      <c r="E47" s="20">
        <v>0.1</v>
      </c>
      <c r="F47" s="89" t="s">
        <v>4</v>
      </c>
      <c r="G47" s="20" t="s">
        <v>511</v>
      </c>
      <c r="H47" s="95" t="s">
        <v>3</v>
      </c>
      <c r="I47" s="119" t="s">
        <v>511</v>
      </c>
      <c r="J47" s="89"/>
      <c r="K47" s="97"/>
      <c r="L47" s="96" t="s">
        <v>3</v>
      </c>
      <c r="M47" s="83">
        <v>829</v>
      </c>
      <c r="N47" s="102" t="s">
        <v>3</v>
      </c>
      <c r="O47" s="78"/>
    </row>
    <row r="48" spans="1:15" hidden="1" x14ac:dyDescent="0.3">
      <c r="A48" s="66" t="s">
        <v>534</v>
      </c>
      <c r="B48" s="66">
        <v>3</v>
      </c>
      <c r="C48" s="94" t="str">
        <f t="shared" si="0"/>
        <v>Factor Model</v>
      </c>
      <c r="D48" s="20">
        <v>25</v>
      </c>
      <c r="E48" s="20">
        <v>0.15</v>
      </c>
      <c r="F48" s="89" t="s">
        <v>4</v>
      </c>
      <c r="G48" s="20" t="s">
        <v>511</v>
      </c>
      <c r="H48" s="95" t="s">
        <v>3</v>
      </c>
      <c r="I48" s="119" t="s">
        <v>511</v>
      </c>
      <c r="J48" s="89"/>
      <c r="K48" s="97"/>
      <c r="L48" s="96" t="s">
        <v>3</v>
      </c>
      <c r="M48" s="83">
        <v>829</v>
      </c>
      <c r="N48" s="102" t="s">
        <v>3</v>
      </c>
      <c r="O48" s="78"/>
    </row>
    <row r="49" spans="1:15" hidden="1" x14ac:dyDescent="0.3">
      <c r="A49" s="20" t="s">
        <v>534</v>
      </c>
      <c r="B49" s="20">
        <v>3</v>
      </c>
      <c r="C49" s="94" t="str">
        <f t="shared" si="0"/>
        <v>Factor Model</v>
      </c>
      <c r="D49" s="20">
        <v>25</v>
      </c>
      <c r="E49" s="20">
        <v>0.2</v>
      </c>
      <c r="F49" s="89" t="s">
        <v>4</v>
      </c>
      <c r="G49" s="20" t="s">
        <v>511</v>
      </c>
      <c r="H49" s="95" t="s">
        <v>3</v>
      </c>
      <c r="I49" s="119" t="s">
        <v>511</v>
      </c>
      <c r="J49" s="89"/>
      <c r="K49" s="97"/>
      <c r="L49" s="96" t="s">
        <v>3</v>
      </c>
      <c r="M49" s="83">
        <v>829</v>
      </c>
      <c r="N49" s="102" t="s">
        <v>3</v>
      </c>
      <c r="O49" s="78"/>
    </row>
    <row r="50" spans="1:15" hidden="1" x14ac:dyDescent="0.3">
      <c r="A50" s="66" t="s">
        <v>534</v>
      </c>
      <c r="B50" s="66">
        <v>3</v>
      </c>
      <c r="C50" s="94" t="str">
        <f t="shared" si="0"/>
        <v>Factor Model</v>
      </c>
      <c r="D50" s="20">
        <v>50</v>
      </c>
      <c r="E50" s="20">
        <v>0.05</v>
      </c>
      <c r="F50" s="89" t="s">
        <v>4</v>
      </c>
      <c r="G50" s="20" t="s">
        <v>511</v>
      </c>
      <c r="H50" s="95" t="s">
        <v>3</v>
      </c>
      <c r="I50" s="119" t="s">
        <v>511</v>
      </c>
      <c r="J50" s="89">
        <v>47499</v>
      </c>
      <c r="K50" s="97"/>
      <c r="L50" s="96" t="s">
        <v>3</v>
      </c>
      <c r="M50" s="83">
        <v>829</v>
      </c>
      <c r="N50" s="102" t="s">
        <v>3</v>
      </c>
      <c r="O50" s="78"/>
    </row>
    <row r="51" spans="1:15" hidden="1" x14ac:dyDescent="0.3">
      <c r="A51" s="20" t="s">
        <v>534</v>
      </c>
      <c r="B51" s="20">
        <v>3</v>
      </c>
      <c r="C51" s="94" t="str">
        <f t="shared" si="0"/>
        <v>Factor Model</v>
      </c>
      <c r="D51" s="20">
        <v>50</v>
      </c>
      <c r="E51" s="20">
        <v>0.1</v>
      </c>
      <c r="F51" s="89" t="s">
        <v>4</v>
      </c>
      <c r="G51" s="20" t="s">
        <v>511</v>
      </c>
      <c r="H51" s="95" t="s">
        <v>3</v>
      </c>
      <c r="I51" s="119" t="s">
        <v>511</v>
      </c>
      <c r="J51" s="89">
        <v>51775</v>
      </c>
      <c r="K51" s="97"/>
      <c r="L51" s="96" t="s">
        <v>3</v>
      </c>
      <c r="M51" s="83">
        <v>829</v>
      </c>
      <c r="N51" s="102" t="s">
        <v>3</v>
      </c>
      <c r="O51" s="78"/>
    </row>
    <row r="52" spans="1:15" hidden="1" x14ac:dyDescent="0.3">
      <c r="A52" s="66" t="s">
        <v>534</v>
      </c>
      <c r="B52" s="66">
        <v>3</v>
      </c>
      <c r="C52" s="94" t="str">
        <f t="shared" si="0"/>
        <v>Factor Model</v>
      </c>
      <c r="D52" s="20">
        <v>50</v>
      </c>
      <c r="E52" s="20">
        <v>0.15</v>
      </c>
      <c r="F52" s="89" t="s">
        <v>4</v>
      </c>
      <c r="G52" s="20" t="s">
        <v>511</v>
      </c>
      <c r="H52" s="95" t="s">
        <v>3</v>
      </c>
      <c r="I52" s="119" t="s">
        <v>511</v>
      </c>
      <c r="J52" s="89">
        <v>46822</v>
      </c>
      <c r="K52" s="97"/>
      <c r="L52" s="96" t="s">
        <v>3</v>
      </c>
      <c r="M52" s="83">
        <v>829</v>
      </c>
      <c r="N52" s="102" t="s">
        <v>3</v>
      </c>
      <c r="O52" s="78"/>
    </row>
    <row r="53" spans="1:15" hidden="1" x14ac:dyDescent="0.3">
      <c r="A53" s="20" t="s">
        <v>534</v>
      </c>
      <c r="B53" s="20">
        <v>3</v>
      </c>
      <c r="C53" s="94" t="str">
        <f t="shared" si="0"/>
        <v>Factor Model</v>
      </c>
      <c r="D53" s="20">
        <v>50</v>
      </c>
      <c r="E53" s="20">
        <v>0.2</v>
      </c>
      <c r="F53" s="89" t="s">
        <v>4</v>
      </c>
      <c r="G53" s="20" t="s">
        <v>511</v>
      </c>
      <c r="H53" s="95" t="s">
        <v>3</v>
      </c>
      <c r="I53" s="119" t="s">
        <v>511</v>
      </c>
      <c r="J53" s="89">
        <v>42996</v>
      </c>
      <c r="K53" s="97"/>
      <c r="L53" s="96" t="s">
        <v>3</v>
      </c>
      <c r="M53" s="83">
        <v>829</v>
      </c>
      <c r="N53" s="102" t="s">
        <v>3</v>
      </c>
      <c r="O53" s="78"/>
    </row>
    <row r="54" spans="1:15" x14ac:dyDescent="0.3">
      <c r="A54" s="20" t="s">
        <v>512</v>
      </c>
      <c r="B54" s="66">
        <v>0</v>
      </c>
      <c r="C54" s="94" t="str">
        <f t="shared" si="0"/>
        <v>Deterministic</v>
      </c>
      <c r="D54" s="20">
        <v>0</v>
      </c>
      <c r="E54" s="20">
        <v>0.05</v>
      </c>
      <c r="F54" s="89" t="s">
        <v>0</v>
      </c>
      <c r="G54" s="20">
        <v>1005</v>
      </c>
      <c r="H54" s="95">
        <v>0</v>
      </c>
      <c r="I54" s="119">
        <v>48.475299999999997</v>
      </c>
      <c r="J54" s="89">
        <v>21410</v>
      </c>
      <c r="K54" s="107">
        <v>1</v>
      </c>
      <c r="L54" s="96">
        <v>0</v>
      </c>
      <c r="M54" s="83">
        <v>1005</v>
      </c>
      <c r="N54" s="102">
        <v>1005</v>
      </c>
      <c r="O54" s="78"/>
    </row>
    <row r="55" spans="1:15" x14ac:dyDescent="0.3">
      <c r="A55" s="20" t="s">
        <v>512</v>
      </c>
      <c r="B55" s="20">
        <v>0</v>
      </c>
      <c r="C55" s="94" t="str">
        <f t="shared" si="0"/>
        <v>Deterministic</v>
      </c>
      <c r="D55" s="20">
        <v>0</v>
      </c>
      <c r="E55" s="20">
        <v>0.1</v>
      </c>
      <c r="F55" s="89" t="s">
        <v>0</v>
      </c>
      <c r="G55" s="20">
        <v>1005</v>
      </c>
      <c r="H55" s="95">
        <v>0</v>
      </c>
      <c r="I55" s="119">
        <v>33.948</v>
      </c>
      <c r="J55" s="89">
        <v>18253</v>
      </c>
      <c r="K55" s="107">
        <v>1</v>
      </c>
      <c r="L55" s="96">
        <v>0</v>
      </c>
      <c r="M55" s="83">
        <v>1005</v>
      </c>
      <c r="N55" s="102">
        <v>1005</v>
      </c>
      <c r="O55" s="78"/>
    </row>
    <row r="56" spans="1:15" x14ac:dyDescent="0.3">
      <c r="A56" s="20" t="s">
        <v>512</v>
      </c>
      <c r="B56" s="66">
        <v>0</v>
      </c>
      <c r="C56" s="94" t="str">
        <f t="shared" si="0"/>
        <v>Deterministic</v>
      </c>
      <c r="D56" s="20">
        <v>0</v>
      </c>
      <c r="E56" s="20">
        <v>0.15</v>
      </c>
      <c r="F56" s="89" t="s">
        <v>0</v>
      </c>
      <c r="G56" s="20">
        <v>1005</v>
      </c>
      <c r="H56" s="95">
        <v>0</v>
      </c>
      <c r="I56" s="119">
        <v>178.82900000000001</v>
      </c>
      <c r="J56" s="89">
        <v>15709</v>
      </c>
      <c r="K56" s="107">
        <v>1</v>
      </c>
      <c r="L56" s="96">
        <v>0</v>
      </c>
      <c r="M56" s="83">
        <v>1005</v>
      </c>
      <c r="N56" s="102">
        <v>1005</v>
      </c>
      <c r="O56" s="78"/>
    </row>
    <row r="57" spans="1:15" x14ac:dyDescent="0.3">
      <c r="A57" s="20" t="s">
        <v>512</v>
      </c>
      <c r="B57" s="20">
        <v>0</v>
      </c>
      <c r="C57" s="94" t="str">
        <f t="shared" si="0"/>
        <v>Deterministic</v>
      </c>
      <c r="D57" s="20">
        <v>0</v>
      </c>
      <c r="E57" s="20">
        <v>0.2</v>
      </c>
      <c r="F57" s="89" t="s">
        <v>0</v>
      </c>
      <c r="G57" s="20">
        <v>1005</v>
      </c>
      <c r="H57" s="95">
        <v>0</v>
      </c>
      <c r="I57" s="119">
        <v>33.215699999999998</v>
      </c>
      <c r="J57" s="89">
        <v>11518</v>
      </c>
      <c r="K57" s="107">
        <v>1</v>
      </c>
      <c r="L57" s="96">
        <v>0</v>
      </c>
      <c r="M57" s="83">
        <v>1005</v>
      </c>
      <c r="N57" s="102">
        <v>1005</v>
      </c>
      <c r="O57" s="78"/>
    </row>
    <row r="58" spans="1:15" x14ac:dyDescent="0.3">
      <c r="A58" s="20" t="s">
        <v>512</v>
      </c>
      <c r="B58" s="66">
        <v>1</v>
      </c>
      <c r="C58" s="94" t="str">
        <f t="shared" si="0"/>
        <v>Cardinality-constrained</v>
      </c>
      <c r="D58" s="20">
        <v>5</v>
      </c>
      <c r="E58" s="20">
        <v>0.05</v>
      </c>
      <c r="F58" s="89" t="s">
        <v>1</v>
      </c>
      <c r="G58" s="20">
        <v>1013</v>
      </c>
      <c r="H58" s="95">
        <v>-9.8619329388560163E-4</v>
      </c>
      <c r="I58" s="119">
        <v>48.339100000000002</v>
      </c>
      <c r="J58" s="89">
        <v>20531</v>
      </c>
      <c r="K58" s="107">
        <v>1</v>
      </c>
      <c r="L58" s="96">
        <v>7.9601990049751326E-3</v>
      </c>
      <c r="M58" s="83">
        <v>1005</v>
      </c>
      <c r="N58" s="102">
        <v>1014</v>
      </c>
      <c r="O58" s="78"/>
    </row>
    <row r="59" spans="1:15" x14ac:dyDescent="0.3">
      <c r="A59" s="20" t="s">
        <v>512</v>
      </c>
      <c r="B59" s="20">
        <v>1</v>
      </c>
      <c r="C59" s="94" t="str">
        <f t="shared" si="0"/>
        <v>Cardinality-constrained</v>
      </c>
      <c r="D59" s="20">
        <v>5</v>
      </c>
      <c r="E59" s="20">
        <v>0.1</v>
      </c>
      <c r="F59" s="89" t="s">
        <v>1</v>
      </c>
      <c r="G59" s="20">
        <v>1017</v>
      </c>
      <c r="H59" s="95">
        <v>0</v>
      </c>
      <c r="I59" s="119">
        <v>73.552700000000002</v>
      </c>
      <c r="J59" s="89">
        <v>17258</v>
      </c>
      <c r="K59" s="107">
        <v>1</v>
      </c>
      <c r="L59" s="96">
        <v>1.1940298507462588E-2</v>
      </c>
      <c r="M59" s="83">
        <v>1005</v>
      </c>
      <c r="N59" s="102">
        <v>1017</v>
      </c>
      <c r="O59" s="78"/>
    </row>
    <row r="60" spans="1:15" x14ac:dyDescent="0.3">
      <c r="A60" s="20" t="s">
        <v>512</v>
      </c>
      <c r="B60" s="66">
        <v>1</v>
      </c>
      <c r="C60" s="94" t="str">
        <f t="shared" si="0"/>
        <v>Cardinality-constrained</v>
      </c>
      <c r="D60" s="20">
        <v>5</v>
      </c>
      <c r="E60" s="20">
        <v>0.15</v>
      </c>
      <c r="F60" s="89" t="s">
        <v>1</v>
      </c>
      <c r="G60" s="20">
        <v>1017</v>
      </c>
      <c r="H60" s="95">
        <v>0</v>
      </c>
      <c r="I60" s="119">
        <v>34.748600000000003</v>
      </c>
      <c r="J60" s="89">
        <v>15745</v>
      </c>
      <c r="K60" s="107">
        <v>1</v>
      </c>
      <c r="L60" s="96">
        <v>1.1940298507462588E-2</v>
      </c>
      <c r="M60" s="83">
        <v>1005</v>
      </c>
      <c r="N60" s="102">
        <v>1017</v>
      </c>
      <c r="O60" s="78"/>
    </row>
    <row r="61" spans="1:15" x14ac:dyDescent="0.3">
      <c r="A61" s="20" t="s">
        <v>512</v>
      </c>
      <c r="B61" s="20">
        <v>1</v>
      </c>
      <c r="C61" s="94" t="str">
        <f t="shared" si="0"/>
        <v>Cardinality-constrained</v>
      </c>
      <c r="D61" s="20">
        <v>5</v>
      </c>
      <c r="E61" s="20">
        <v>0.2</v>
      </c>
      <c r="F61" s="89" t="s">
        <v>1</v>
      </c>
      <c r="G61" s="20">
        <v>1031</v>
      </c>
      <c r="H61" s="95">
        <v>0</v>
      </c>
      <c r="I61" s="119">
        <v>45.399799999999999</v>
      </c>
      <c r="J61" s="89">
        <v>11541</v>
      </c>
      <c r="K61" s="107">
        <v>1</v>
      </c>
      <c r="L61" s="96">
        <v>2.5870646766169125E-2</v>
      </c>
      <c r="M61" s="83">
        <v>1005</v>
      </c>
      <c r="N61" s="102">
        <v>1031</v>
      </c>
      <c r="O61" s="78"/>
    </row>
    <row r="62" spans="1:15" x14ac:dyDescent="0.3">
      <c r="A62" s="20" t="s">
        <v>512</v>
      </c>
      <c r="B62" s="66">
        <v>1</v>
      </c>
      <c r="C62" s="94" t="str">
        <f t="shared" si="0"/>
        <v>Cardinality-constrained</v>
      </c>
      <c r="D62" s="20">
        <v>10</v>
      </c>
      <c r="E62" s="20">
        <v>0.05</v>
      </c>
      <c r="F62" s="89" t="s">
        <v>1</v>
      </c>
      <c r="G62" s="20">
        <v>1013</v>
      </c>
      <c r="H62" s="95">
        <v>0</v>
      </c>
      <c r="I62" s="119">
        <v>103.696</v>
      </c>
      <c r="J62" s="89">
        <v>6784</v>
      </c>
      <c r="K62" s="107">
        <v>1</v>
      </c>
      <c r="L62" s="96">
        <v>7.9601990049751326E-3</v>
      </c>
      <c r="M62" s="83">
        <v>1005</v>
      </c>
      <c r="N62" s="102">
        <v>1013</v>
      </c>
      <c r="O62" s="78"/>
    </row>
    <row r="63" spans="1:15" x14ac:dyDescent="0.3">
      <c r="A63" s="20" t="s">
        <v>512</v>
      </c>
      <c r="B63" s="20">
        <v>1</v>
      </c>
      <c r="C63" s="94" t="str">
        <f t="shared" si="0"/>
        <v>Cardinality-constrained</v>
      </c>
      <c r="D63" s="20">
        <v>10</v>
      </c>
      <c r="E63" s="20">
        <v>0.1</v>
      </c>
      <c r="F63" s="89" t="s">
        <v>1</v>
      </c>
      <c r="G63" s="20">
        <v>1017</v>
      </c>
      <c r="H63" s="95">
        <v>0</v>
      </c>
      <c r="I63" s="119">
        <v>118.05</v>
      </c>
      <c r="J63" s="89">
        <v>1091</v>
      </c>
      <c r="K63" s="107">
        <v>1</v>
      </c>
      <c r="L63" s="96">
        <v>1.1940298507462588E-2</v>
      </c>
      <c r="M63" s="83">
        <v>1005</v>
      </c>
      <c r="N63" s="102">
        <v>1017</v>
      </c>
      <c r="O63" s="78"/>
    </row>
    <row r="64" spans="1:15" x14ac:dyDescent="0.3">
      <c r="A64" s="20" t="s">
        <v>512</v>
      </c>
      <c r="B64" s="66">
        <v>1</v>
      </c>
      <c r="C64" s="94" t="str">
        <f t="shared" si="0"/>
        <v>Cardinality-constrained</v>
      </c>
      <c r="D64" s="20">
        <v>10</v>
      </c>
      <c r="E64" s="20">
        <v>0.15</v>
      </c>
      <c r="F64" s="89" t="s">
        <v>0</v>
      </c>
      <c r="G64" s="20">
        <v>1017</v>
      </c>
      <c r="H64" s="95">
        <v>0</v>
      </c>
      <c r="I64" s="119">
        <v>369.63</v>
      </c>
      <c r="J64" s="89">
        <v>29</v>
      </c>
      <c r="K64" s="107">
        <v>1</v>
      </c>
      <c r="L64" s="96">
        <v>1.1940298507462588E-2</v>
      </c>
      <c r="M64" s="83">
        <v>1005</v>
      </c>
      <c r="N64" s="102">
        <v>1017</v>
      </c>
      <c r="O64" s="78"/>
    </row>
    <row r="65" spans="1:15" x14ac:dyDescent="0.3">
      <c r="A65" s="20" t="s">
        <v>512</v>
      </c>
      <c r="B65" s="20">
        <v>1</v>
      </c>
      <c r="C65" s="94" t="str">
        <f t="shared" si="0"/>
        <v>Cardinality-constrained</v>
      </c>
      <c r="D65" s="20">
        <v>10</v>
      </c>
      <c r="E65" s="20">
        <v>0.2</v>
      </c>
      <c r="F65" s="89" t="s">
        <v>0</v>
      </c>
      <c r="G65" s="20">
        <v>1031</v>
      </c>
      <c r="H65" s="95">
        <v>0</v>
      </c>
      <c r="I65" s="119">
        <v>99.730400000000003</v>
      </c>
      <c r="J65" s="89">
        <v>29</v>
      </c>
      <c r="K65" s="107">
        <v>1</v>
      </c>
      <c r="L65" s="96">
        <v>2.5870646766169125E-2</v>
      </c>
      <c r="M65" s="83">
        <v>1005</v>
      </c>
      <c r="N65" s="102">
        <v>1031</v>
      </c>
      <c r="O65" s="78"/>
    </row>
    <row r="66" spans="1:15" x14ac:dyDescent="0.3">
      <c r="A66" s="20" t="s">
        <v>512</v>
      </c>
      <c r="B66" s="66">
        <v>1</v>
      </c>
      <c r="C66" s="94" t="str">
        <f t="shared" si="0"/>
        <v>Cardinality-constrained</v>
      </c>
      <c r="D66" s="20">
        <v>25</v>
      </c>
      <c r="E66" s="20">
        <v>0.05</v>
      </c>
      <c r="F66" s="89" t="s">
        <v>0</v>
      </c>
      <c r="G66" s="20">
        <v>1017</v>
      </c>
      <c r="H66" s="95">
        <v>0</v>
      </c>
      <c r="I66" s="119">
        <v>236.572</v>
      </c>
      <c r="J66" s="89">
        <v>2116</v>
      </c>
      <c r="K66" s="107">
        <v>0.71699999999999997</v>
      </c>
      <c r="L66" s="96">
        <v>1.1940298507462588E-2</v>
      </c>
      <c r="M66" s="83">
        <v>1005</v>
      </c>
      <c r="N66" s="102">
        <v>1017</v>
      </c>
      <c r="O66" s="78"/>
    </row>
    <row r="67" spans="1:15" x14ac:dyDescent="0.3">
      <c r="A67" s="20" t="s">
        <v>512</v>
      </c>
      <c r="B67" s="20">
        <v>1</v>
      </c>
      <c r="C67" s="94" t="str">
        <f t="shared" ref="C67:C130" si="1">IF(B67=0,"Deterministic",IF(B67=1,"Cardinality-constrained",IF(B67=2,"Knapsack","Factor Model")))</f>
        <v>Cardinality-constrained</v>
      </c>
      <c r="D67" s="20">
        <v>25</v>
      </c>
      <c r="E67" s="20">
        <v>0.1</v>
      </c>
      <c r="F67" s="89" t="s">
        <v>1</v>
      </c>
      <c r="G67" s="20">
        <v>1063</v>
      </c>
      <c r="H67" s="95">
        <v>-9.3196644920782844E-3</v>
      </c>
      <c r="I67" s="119">
        <v>240.21600000000001</v>
      </c>
      <c r="J67" s="89">
        <v>29</v>
      </c>
      <c r="K67" s="107">
        <v>0.86899999999999999</v>
      </c>
      <c r="L67" s="96">
        <v>5.7711442786069655E-2</v>
      </c>
      <c r="M67" s="83">
        <v>1005</v>
      </c>
      <c r="N67" s="102">
        <v>1073</v>
      </c>
      <c r="O67" s="78"/>
    </row>
    <row r="68" spans="1:15" x14ac:dyDescent="0.3">
      <c r="A68" s="20" t="s">
        <v>512</v>
      </c>
      <c r="B68" s="66">
        <v>1</v>
      </c>
      <c r="C68" s="94" t="str">
        <f t="shared" si="1"/>
        <v>Cardinality-constrained</v>
      </c>
      <c r="D68" s="20">
        <v>25</v>
      </c>
      <c r="E68" s="20">
        <v>0.15</v>
      </c>
      <c r="F68" s="89" t="s">
        <v>2</v>
      </c>
      <c r="G68" s="20" t="s">
        <v>46</v>
      </c>
      <c r="H68" s="95" t="s">
        <v>3</v>
      </c>
      <c r="I68" s="119">
        <v>60.005099999999999</v>
      </c>
      <c r="J68" s="89">
        <v>29</v>
      </c>
      <c r="K68" s="97"/>
      <c r="L68" s="96" t="s">
        <v>3</v>
      </c>
      <c r="M68" s="83">
        <v>1005</v>
      </c>
      <c r="N68" s="102" t="s">
        <v>3</v>
      </c>
      <c r="O68" s="78"/>
    </row>
    <row r="69" spans="1:15" x14ac:dyDescent="0.3">
      <c r="A69" s="20" t="s">
        <v>512</v>
      </c>
      <c r="B69" s="20">
        <v>1</v>
      </c>
      <c r="C69" s="94" t="str">
        <f t="shared" si="1"/>
        <v>Cardinality-constrained</v>
      </c>
      <c r="D69" s="20">
        <v>25</v>
      </c>
      <c r="E69" s="20">
        <v>0.2</v>
      </c>
      <c r="F69" s="89" t="s">
        <v>2</v>
      </c>
      <c r="G69" s="20" t="s">
        <v>46</v>
      </c>
      <c r="H69" s="95" t="s">
        <v>3</v>
      </c>
      <c r="I69" s="119">
        <v>60.005099999999999</v>
      </c>
      <c r="J69" s="89">
        <v>29</v>
      </c>
      <c r="K69" s="97"/>
      <c r="L69" s="96" t="s">
        <v>3</v>
      </c>
      <c r="M69" s="83">
        <v>1005</v>
      </c>
      <c r="N69" s="102" t="s">
        <v>3</v>
      </c>
      <c r="O69" s="78"/>
    </row>
    <row r="70" spans="1:15" x14ac:dyDescent="0.3">
      <c r="A70" s="20" t="s">
        <v>512</v>
      </c>
      <c r="B70" s="66">
        <v>1</v>
      </c>
      <c r="C70" s="94" t="str">
        <f t="shared" si="1"/>
        <v>Cardinality-constrained</v>
      </c>
      <c r="D70" s="20">
        <v>50</v>
      </c>
      <c r="E70" s="20">
        <v>0.05</v>
      </c>
      <c r="F70" s="89" t="s">
        <v>1</v>
      </c>
      <c r="G70" s="20">
        <v>1036</v>
      </c>
      <c r="H70" s="95">
        <v>0</v>
      </c>
      <c r="I70" s="119">
        <v>629.46500000000003</v>
      </c>
      <c r="J70" s="89">
        <v>13165</v>
      </c>
      <c r="K70" s="107">
        <v>1.6E-2</v>
      </c>
      <c r="L70" s="96">
        <v>3.0845771144278666E-2</v>
      </c>
      <c r="M70" s="83">
        <v>1005</v>
      </c>
      <c r="N70" s="102">
        <v>1036</v>
      </c>
      <c r="O70" s="78"/>
    </row>
    <row r="71" spans="1:15" x14ac:dyDescent="0.3">
      <c r="A71" s="20" t="s">
        <v>512</v>
      </c>
      <c r="B71" s="20">
        <v>1</v>
      </c>
      <c r="C71" s="94" t="str">
        <f t="shared" si="1"/>
        <v>Cardinality-constrained</v>
      </c>
      <c r="D71" s="20">
        <v>50</v>
      </c>
      <c r="E71" s="20">
        <v>0.1</v>
      </c>
      <c r="F71" s="89" t="s">
        <v>2</v>
      </c>
      <c r="G71" s="20" t="s">
        <v>46</v>
      </c>
      <c r="H71" s="95" t="s">
        <v>3</v>
      </c>
      <c r="I71" s="119">
        <v>60.005200000000002</v>
      </c>
      <c r="J71" s="89">
        <v>13025</v>
      </c>
      <c r="K71" s="97"/>
      <c r="L71" s="96" t="s">
        <v>3</v>
      </c>
      <c r="M71" s="83">
        <v>1005</v>
      </c>
      <c r="N71" s="102" t="s">
        <v>3</v>
      </c>
      <c r="O71" s="78"/>
    </row>
    <row r="72" spans="1:15" x14ac:dyDescent="0.3">
      <c r="A72" s="20" t="s">
        <v>512</v>
      </c>
      <c r="B72" s="66">
        <v>1</v>
      </c>
      <c r="C72" s="94" t="str">
        <f t="shared" si="1"/>
        <v>Cardinality-constrained</v>
      </c>
      <c r="D72" s="20">
        <v>50</v>
      </c>
      <c r="E72" s="20">
        <v>0.15</v>
      </c>
      <c r="F72" s="89" t="s">
        <v>2</v>
      </c>
      <c r="G72" s="20" t="s">
        <v>46</v>
      </c>
      <c r="H72" s="95" t="s">
        <v>3</v>
      </c>
      <c r="I72" s="119">
        <v>60.007800000000003</v>
      </c>
      <c r="J72" s="89">
        <v>6801</v>
      </c>
      <c r="K72" s="97"/>
      <c r="L72" s="96" t="s">
        <v>3</v>
      </c>
      <c r="M72" s="83">
        <v>1005</v>
      </c>
      <c r="N72" s="102" t="s">
        <v>3</v>
      </c>
      <c r="O72" s="78"/>
    </row>
    <row r="73" spans="1:15" x14ac:dyDescent="0.3">
      <c r="A73" s="20" t="s">
        <v>512</v>
      </c>
      <c r="B73" s="20">
        <v>1</v>
      </c>
      <c r="C73" s="94" t="str">
        <f t="shared" si="1"/>
        <v>Cardinality-constrained</v>
      </c>
      <c r="D73" s="20">
        <v>50</v>
      </c>
      <c r="E73" s="20">
        <v>0.2</v>
      </c>
      <c r="F73" s="89" t="s">
        <v>2</v>
      </c>
      <c r="G73" s="20" t="s">
        <v>46</v>
      </c>
      <c r="H73" s="95" t="s">
        <v>3</v>
      </c>
      <c r="I73" s="119">
        <v>60.005499999999998</v>
      </c>
      <c r="J73" s="89">
        <v>6741</v>
      </c>
      <c r="K73" s="97"/>
      <c r="L73" s="96" t="s">
        <v>3</v>
      </c>
      <c r="M73" s="83">
        <v>1005</v>
      </c>
      <c r="N73" s="102" t="s">
        <v>3</v>
      </c>
      <c r="O73" s="78"/>
    </row>
    <row r="74" spans="1:15" x14ac:dyDescent="0.3">
      <c r="A74" s="20" t="s">
        <v>512</v>
      </c>
      <c r="B74" s="66">
        <v>2</v>
      </c>
      <c r="C74" s="94" t="str">
        <f t="shared" si="1"/>
        <v>Knapsack</v>
      </c>
      <c r="D74" s="20">
        <v>5</v>
      </c>
      <c r="E74" s="20">
        <v>0.05</v>
      </c>
      <c r="F74" s="89" t="s">
        <v>0</v>
      </c>
      <c r="G74" s="20">
        <v>1016</v>
      </c>
      <c r="H74" s="95">
        <v>0</v>
      </c>
      <c r="I74" s="119">
        <v>152.36500000000001</v>
      </c>
      <c r="J74" s="89">
        <v>6296</v>
      </c>
      <c r="K74" s="107">
        <v>1</v>
      </c>
      <c r="L74" s="96">
        <v>1.0945273631840724E-2</v>
      </c>
      <c r="M74" s="83">
        <v>1005</v>
      </c>
      <c r="N74" s="102">
        <v>1016</v>
      </c>
      <c r="O74" s="78"/>
    </row>
    <row r="75" spans="1:15" x14ac:dyDescent="0.3">
      <c r="A75" s="20" t="s">
        <v>512</v>
      </c>
      <c r="B75" s="20">
        <v>2</v>
      </c>
      <c r="C75" s="94" t="str">
        <f t="shared" si="1"/>
        <v>Knapsack</v>
      </c>
      <c r="D75" s="20">
        <v>5</v>
      </c>
      <c r="E75" s="20">
        <v>0.1</v>
      </c>
      <c r="F75" s="89" t="s">
        <v>0</v>
      </c>
      <c r="G75" s="20">
        <v>1017</v>
      </c>
      <c r="H75" s="95">
        <v>0</v>
      </c>
      <c r="I75" s="119">
        <v>381.77300000000002</v>
      </c>
      <c r="J75" s="89">
        <v>2579</v>
      </c>
      <c r="K75" s="107">
        <v>1</v>
      </c>
      <c r="L75" s="96">
        <v>1.1940298507462588E-2</v>
      </c>
      <c r="M75" s="83">
        <v>1005</v>
      </c>
      <c r="N75" s="102">
        <v>1017</v>
      </c>
      <c r="O75" s="78"/>
    </row>
    <row r="76" spans="1:15" x14ac:dyDescent="0.3">
      <c r="A76" s="20" t="s">
        <v>512</v>
      </c>
      <c r="B76" s="66">
        <v>2</v>
      </c>
      <c r="C76" s="94" t="str">
        <f t="shared" si="1"/>
        <v>Knapsack</v>
      </c>
      <c r="D76" s="20">
        <v>5</v>
      </c>
      <c r="E76" s="20">
        <v>0.15</v>
      </c>
      <c r="F76" s="89" t="s">
        <v>1</v>
      </c>
      <c r="G76" s="20">
        <v>1031</v>
      </c>
      <c r="H76" s="95">
        <v>3.8948393378773127E-3</v>
      </c>
      <c r="I76" s="119">
        <v>1124.8699999999999</v>
      </c>
      <c r="J76" s="89">
        <v>372</v>
      </c>
      <c r="K76" s="107">
        <v>1</v>
      </c>
      <c r="L76" s="96">
        <v>2.5870646766169125E-2</v>
      </c>
      <c r="M76" s="83">
        <v>1005</v>
      </c>
      <c r="N76" s="102">
        <v>1027</v>
      </c>
      <c r="O76" s="78"/>
    </row>
    <row r="77" spans="1:15" x14ac:dyDescent="0.3">
      <c r="A77" s="20" t="s">
        <v>512</v>
      </c>
      <c r="B77" s="20">
        <v>2</v>
      </c>
      <c r="C77" s="94" t="str">
        <f t="shared" si="1"/>
        <v>Knapsack</v>
      </c>
      <c r="D77" s="20">
        <v>5</v>
      </c>
      <c r="E77" s="20">
        <v>0.2</v>
      </c>
      <c r="F77" s="89" t="s">
        <v>0</v>
      </c>
      <c r="G77" s="20">
        <v>1033</v>
      </c>
      <c r="H77" s="95">
        <v>0</v>
      </c>
      <c r="I77" s="119">
        <v>733.37099999999998</v>
      </c>
      <c r="J77" s="89">
        <v>29</v>
      </c>
      <c r="K77" s="107">
        <v>1</v>
      </c>
      <c r="L77" s="96">
        <v>2.7860696517412853E-2</v>
      </c>
      <c r="M77" s="83">
        <v>1005</v>
      </c>
      <c r="N77" s="102">
        <v>1033</v>
      </c>
      <c r="O77" s="78"/>
    </row>
    <row r="78" spans="1:15" x14ac:dyDescent="0.3">
      <c r="A78" s="20" t="s">
        <v>512</v>
      </c>
      <c r="B78" s="66">
        <v>2</v>
      </c>
      <c r="C78" s="94" t="str">
        <f t="shared" si="1"/>
        <v>Knapsack</v>
      </c>
      <c r="D78" s="20">
        <v>10</v>
      </c>
      <c r="E78" s="20">
        <v>0.05</v>
      </c>
      <c r="F78" s="89" t="s">
        <v>0</v>
      </c>
      <c r="G78" s="20">
        <v>1017</v>
      </c>
      <c r="H78" s="95">
        <v>0</v>
      </c>
      <c r="I78" s="119">
        <v>172.911</v>
      </c>
      <c r="J78" s="89">
        <v>1819</v>
      </c>
      <c r="K78" s="107">
        <v>0.98599999999999999</v>
      </c>
      <c r="L78" s="96">
        <v>1.1940298507462588E-2</v>
      </c>
      <c r="M78" s="83">
        <v>1005</v>
      </c>
      <c r="N78" s="102">
        <v>1017</v>
      </c>
      <c r="O78" s="78"/>
    </row>
    <row r="79" spans="1:15" x14ac:dyDescent="0.3">
      <c r="A79" s="20" t="s">
        <v>512</v>
      </c>
      <c r="B79" s="20">
        <v>2</v>
      </c>
      <c r="C79" s="94" t="str">
        <f t="shared" si="1"/>
        <v>Knapsack</v>
      </c>
      <c r="D79" s="20">
        <v>10</v>
      </c>
      <c r="E79" s="20">
        <v>0.1</v>
      </c>
      <c r="F79" s="89" t="s">
        <v>1</v>
      </c>
      <c r="G79" s="20">
        <v>1040</v>
      </c>
      <c r="H79" s="95">
        <v>6.7763794772507258E-3</v>
      </c>
      <c r="I79" s="119">
        <v>1021.27</v>
      </c>
      <c r="J79" s="89">
        <v>29</v>
      </c>
      <c r="K79" s="107">
        <v>1</v>
      </c>
      <c r="L79" s="96">
        <v>3.4825870646766122E-2</v>
      </c>
      <c r="M79" s="83">
        <v>1005</v>
      </c>
      <c r="N79" s="102">
        <v>1033</v>
      </c>
      <c r="O79" s="78"/>
    </row>
    <row r="80" spans="1:15" x14ac:dyDescent="0.3">
      <c r="A80" s="20" t="s">
        <v>512</v>
      </c>
      <c r="B80" s="66">
        <v>2</v>
      </c>
      <c r="C80" s="94" t="str">
        <f t="shared" si="1"/>
        <v>Knapsack</v>
      </c>
      <c r="D80" s="20">
        <v>10</v>
      </c>
      <c r="E80" s="20">
        <v>0.15</v>
      </c>
      <c r="F80" s="89" t="s">
        <v>1</v>
      </c>
      <c r="G80" s="20">
        <v>1049</v>
      </c>
      <c r="H80" s="95">
        <v>-8.5066162570888466E-3</v>
      </c>
      <c r="I80" s="119">
        <v>954.1</v>
      </c>
      <c r="J80" s="89">
        <v>29</v>
      </c>
      <c r="K80" s="107">
        <v>1</v>
      </c>
      <c r="L80" s="96">
        <v>4.3781094527363118E-2</v>
      </c>
      <c r="M80" s="83">
        <v>1005</v>
      </c>
      <c r="N80" s="102">
        <v>1058</v>
      </c>
      <c r="O80" s="78"/>
    </row>
    <row r="81" spans="1:15" x14ac:dyDescent="0.3">
      <c r="A81" s="20" t="s">
        <v>512</v>
      </c>
      <c r="B81" s="20">
        <v>2</v>
      </c>
      <c r="C81" s="94" t="str">
        <f t="shared" si="1"/>
        <v>Knapsack</v>
      </c>
      <c r="D81" s="20">
        <v>10</v>
      </c>
      <c r="E81" s="20">
        <v>0.2</v>
      </c>
      <c r="F81" s="89" t="s">
        <v>2</v>
      </c>
      <c r="G81" s="20" t="s">
        <v>46</v>
      </c>
      <c r="H81" s="95" t="s">
        <v>3</v>
      </c>
      <c r="I81" s="119">
        <v>60.005200000000002</v>
      </c>
      <c r="J81" s="89">
        <v>29</v>
      </c>
      <c r="K81" s="97"/>
      <c r="L81" s="96" t="s">
        <v>3</v>
      </c>
      <c r="M81" s="83">
        <v>1005</v>
      </c>
      <c r="N81" s="102" t="s">
        <v>3</v>
      </c>
      <c r="O81" s="78"/>
    </row>
    <row r="82" spans="1:15" x14ac:dyDescent="0.3">
      <c r="A82" s="20" t="s">
        <v>512</v>
      </c>
      <c r="B82" s="66">
        <v>2</v>
      </c>
      <c r="C82" s="94" t="str">
        <f t="shared" si="1"/>
        <v>Knapsack</v>
      </c>
      <c r="D82" s="20">
        <v>25</v>
      </c>
      <c r="E82" s="20">
        <v>0.05</v>
      </c>
      <c r="F82" s="89" t="s">
        <v>1</v>
      </c>
      <c r="G82" s="20">
        <v>1041</v>
      </c>
      <c r="H82" s="95">
        <v>9.6153846153846159E-4</v>
      </c>
      <c r="I82" s="119">
        <v>1637.79</v>
      </c>
      <c r="J82" s="89">
        <v>2743</v>
      </c>
      <c r="K82" s="107">
        <v>7.2999999999999995E-2</v>
      </c>
      <c r="L82" s="96">
        <v>3.5820895522387985E-2</v>
      </c>
      <c r="M82" s="83">
        <v>1005</v>
      </c>
      <c r="N82" s="102">
        <v>1040</v>
      </c>
      <c r="O82" s="78"/>
    </row>
    <row r="83" spans="1:15" x14ac:dyDescent="0.3">
      <c r="A83" s="20" t="s">
        <v>512</v>
      </c>
      <c r="B83" s="20">
        <v>2</v>
      </c>
      <c r="C83" s="94" t="str">
        <f t="shared" si="1"/>
        <v>Knapsack</v>
      </c>
      <c r="D83" s="20">
        <v>25</v>
      </c>
      <c r="E83" s="20">
        <v>0.1</v>
      </c>
      <c r="F83" s="89" t="s">
        <v>2</v>
      </c>
      <c r="G83" s="20" t="s">
        <v>46</v>
      </c>
      <c r="H83" s="95" t="s">
        <v>3</v>
      </c>
      <c r="I83" s="119">
        <v>60.005099999999999</v>
      </c>
      <c r="J83" s="89">
        <v>29</v>
      </c>
      <c r="K83" s="97"/>
      <c r="L83" s="96" t="s">
        <v>3</v>
      </c>
      <c r="M83" s="83">
        <v>1005</v>
      </c>
      <c r="N83" s="102" t="s">
        <v>3</v>
      </c>
      <c r="O83" s="78"/>
    </row>
    <row r="84" spans="1:15" x14ac:dyDescent="0.3">
      <c r="A84" s="20" t="s">
        <v>512</v>
      </c>
      <c r="B84" s="66">
        <v>2</v>
      </c>
      <c r="C84" s="94" t="str">
        <f t="shared" si="1"/>
        <v>Knapsack</v>
      </c>
      <c r="D84" s="20">
        <v>25</v>
      </c>
      <c r="E84" s="20">
        <v>0.15</v>
      </c>
      <c r="F84" s="89" t="s">
        <v>2</v>
      </c>
      <c r="G84" s="20" t="s">
        <v>46</v>
      </c>
      <c r="H84" s="95" t="s">
        <v>3</v>
      </c>
      <c r="I84" s="119">
        <v>60.017600000000002</v>
      </c>
      <c r="J84" s="89"/>
      <c r="K84" s="97"/>
      <c r="L84" s="96" t="s">
        <v>3</v>
      </c>
      <c r="M84" s="83">
        <v>1005</v>
      </c>
      <c r="N84" s="102" t="s">
        <v>3</v>
      </c>
      <c r="O84" s="78"/>
    </row>
    <row r="85" spans="1:15" x14ac:dyDescent="0.3">
      <c r="A85" s="20" t="s">
        <v>512</v>
      </c>
      <c r="B85" s="20">
        <v>2</v>
      </c>
      <c r="C85" s="94" t="str">
        <f t="shared" si="1"/>
        <v>Knapsack</v>
      </c>
      <c r="D85" s="20">
        <v>25</v>
      </c>
      <c r="E85" s="20">
        <v>0.2</v>
      </c>
      <c r="F85" s="89" t="s">
        <v>2</v>
      </c>
      <c r="G85" s="20" t="s">
        <v>46</v>
      </c>
      <c r="H85" s="95" t="s">
        <v>3</v>
      </c>
      <c r="I85" s="119">
        <v>60.005499999999998</v>
      </c>
      <c r="J85" s="89"/>
      <c r="K85" s="97"/>
      <c r="L85" s="96" t="s">
        <v>3</v>
      </c>
      <c r="M85" s="83">
        <v>1005</v>
      </c>
      <c r="N85" s="102" t="s">
        <v>3</v>
      </c>
      <c r="O85" s="78"/>
    </row>
    <row r="86" spans="1:15" x14ac:dyDescent="0.3">
      <c r="A86" s="20" t="s">
        <v>512</v>
      </c>
      <c r="B86" s="66">
        <v>2</v>
      </c>
      <c r="C86" s="94" t="str">
        <f t="shared" si="1"/>
        <v>Knapsack</v>
      </c>
      <c r="D86" s="20">
        <v>50</v>
      </c>
      <c r="E86" s="20">
        <v>0.05</v>
      </c>
      <c r="F86" s="89" t="s">
        <v>1</v>
      </c>
      <c r="G86" s="20">
        <v>1057</v>
      </c>
      <c r="H86" s="95">
        <v>0</v>
      </c>
      <c r="I86" s="119">
        <v>709.22699999999998</v>
      </c>
      <c r="J86" s="89"/>
      <c r="K86" s="107">
        <v>0</v>
      </c>
      <c r="L86" s="96">
        <v>5.1741293532338251E-2</v>
      </c>
      <c r="M86" s="83">
        <v>1005</v>
      </c>
      <c r="N86" s="102">
        <v>1057</v>
      </c>
      <c r="O86" s="78"/>
    </row>
    <row r="87" spans="1:15" x14ac:dyDescent="0.3">
      <c r="A87" s="20" t="s">
        <v>512</v>
      </c>
      <c r="B87" s="20">
        <v>2</v>
      </c>
      <c r="C87" s="94" t="str">
        <f t="shared" si="1"/>
        <v>Knapsack</v>
      </c>
      <c r="D87" s="20">
        <v>50</v>
      </c>
      <c r="E87" s="20">
        <v>0.1</v>
      </c>
      <c r="F87" s="89" t="s">
        <v>2</v>
      </c>
      <c r="G87" s="20" t="s">
        <v>46</v>
      </c>
      <c r="H87" s="95" t="s">
        <v>3</v>
      </c>
      <c r="I87" s="119">
        <v>60.005099999999999</v>
      </c>
      <c r="J87" s="89"/>
      <c r="K87" s="97"/>
      <c r="L87" s="96" t="s">
        <v>3</v>
      </c>
      <c r="M87" s="83">
        <v>1005</v>
      </c>
      <c r="N87" s="102" t="s">
        <v>3</v>
      </c>
      <c r="O87" s="78"/>
    </row>
    <row r="88" spans="1:15" x14ac:dyDescent="0.3">
      <c r="A88" s="20" t="s">
        <v>512</v>
      </c>
      <c r="B88" s="66">
        <v>2</v>
      </c>
      <c r="C88" s="94" t="str">
        <f t="shared" si="1"/>
        <v>Knapsack</v>
      </c>
      <c r="D88" s="20">
        <v>50</v>
      </c>
      <c r="E88" s="20">
        <v>0.15</v>
      </c>
      <c r="F88" s="89" t="s">
        <v>4</v>
      </c>
      <c r="G88" s="20" t="s">
        <v>511</v>
      </c>
      <c r="H88" s="95" t="s">
        <v>3</v>
      </c>
      <c r="I88" s="119" t="s">
        <v>511</v>
      </c>
      <c r="J88" s="89"/>
      <c r="K88" s="97"/>
      <c r="L88" s="96" t="s">
        <v>3</v>
      </c>
      <c r="M88" s="83">
        <v>1005</v>
      </c>
      <c r="N88" s="102" t="s">
        <v>3</v>
      </c>
      <c r="O88" s="78"/>
    </row>
    <row r="89" spans="1:15" x14ac:dyDescent="0.3">
      <c r="A89" s="20" t="s">
        <v>512</v>
      </c>
      <c r="B89" s="20">
        <v>2</v>
      </c>
      <c r="C89" s="94" t="str">
        <f t="shared" si="1"/>
        <v>Knapsack</v>
      </c>
      <c r="D89" s="20">
        <v>50</v>
      </c>
      <c r="E89" s="20">
        <v>0.2</v>
      </c>
      <c r="F89" s="89" t="s">
        <v>4</v>
      </c>
      <c r="G89" s="20" t="s">
        <v>511</v>
      </c>
      <c r="H89" s="95" t="s">
        <v>3</v>
      </c>
      <c r="I89" s="119" t="s">
        <v>511</v>
      </c>
      <c r="J89" s="89"/>
      <c r="K89" s="97"/>
      <c r="L89" s="96" t="s">
        <v>3</v>
      </c>
      <c r="M89" s="83">
        <v>1005</v>
      </c>
      <c r="N89" s="102" t="s">
        <v>3</v>
      </c>
      <c r="O89" s="78"/>
    </row>
    <row r="90" spans="1:15" hidden="1" x14ac:dyDescent="0.3">
      <c r="A90" s="66" t="s">
        <v>512</v>
      </c>
      <c r="B90" s="66">
        <v>3</v>
      </c>
      <c r="C90" s="94" t="str">
        <f t="shared" si="1"/>
        <v>Factor Model</v>
      </c>
      <c r="D90" s="20">
        <v>0</v>
      </c>
      <c r="E90" s="20">
        <v>0.05</v>
      </c>
      <c r="F90" s="89" t="s">
        <v>4</v>
      </c>
      <c r="G90" s="20" t="s">
        <v>511</v>
      </c>
      <c r="H90" s="95" t="s">
        <v>3</v>
      </c>
      <c r="I90" s="119" t="s">
        <v>511</v>
      </c>
      <c r="J90" s="89"/>
      <c r="K90" s="97"/>
      <c r="L90" s="96" t="s">
        <v>3</v>
      </c>
      <c r="M90" s="83">
        <v>1005</v>
      </c>
      <c r="N90" s="102" t="s">
        <v>3</v>
      </c>
      <c r="O90" s="78"/>
    </row>
    <row r="91" spans="1:15" hidden="1" x14ac:dyDescent="0.3">
      <c r="A91" s="20" t="s">
        <v>512</v>
      </c>
      <c r="B91" s="20">
        <v>3</v>
      </c>
      <c r="C91" s="94" t="str">
        <f t="shared" si="1"/>
        <v>Factor Model</v>
      </c>
      <c r="D91" s="20">
        <v>0</v>
      </c>
      <c r="E91" s="20">
        <v>0.1</v>
      </c>
      <c r="F91" s="89" t="s">
        <v>4</v>
      </c>
      <c r="G91" s="20" t="s">
        <v>511</v>
      </c>
      <c r="H91" s="95" t="s">
        <v>3</v>
      </c>
      <c r="I91" s="119" t="s">
        <v>511</v>
      </c>
      <c r="J91" s="89"/>
      <c r="K91" s="97"/>
      <c r="L91" s="96" t="s">
        <v>3</v>
      </c>
      <c r="M91" s="83">
        <v>1005</v>
      </c>
      <c r="N91" s="102" t="s">
        <v>3</v>
      </c>
      <c r="O91" s="78"/>
    </row>
    <row r="92" spans="1:15" hidden="1" x14ac:dyDescent="0.3">
      <c r="A92" s="66" t="s">
        <v>512</v>
      </c>
      <c r="B92" s="66">
        <v>3</v>
      </c>
      <c r="C92" s="94" t="str">
        <f t="shared" si="1"/>
        <v>Factor Model</v>
      </c>
      <c r="D92" s="20">
        <v>0</v>
      </c>
      <c r="E92" s="20">
        <v>0.15</v>
      </c>
      <c r="F92" s="89" t="s">
        <v>4</v>
      </c>
      <c r="G92" s="20" t="s">
        <v>511</v>
      </c>
      <c r="H92" s="95" t="s">
        <v>3</v>
      </c>
      <c r="I92" s="119" t="s">
        <v>511</v>
      </c>
      <c r="J92" s="89"/>
      <c r="K92" s="97"/>
      <c r="L92" s="96" t="s">
        <v>3</v>
      </c>
      <c r="M92" s="83">
        <v>1005</v>
      </c>
      <c r="N92" s="102" t="s">
        <v>3</v>
      </c>
      <c r="O92" s="78"/>
    </row>
    <row r="93" spans="1:15" hidden="1" x14ac:dyDescent="0.3">
      <c r="A93" s="20" t="s">
        <v>512</v>
      </c>
      <c r="B93" s="20">
        <v>3</v>
      </c>
      <c r="C93" s="94" t="str">
        <f t="shared" si="1"/>
        <v>Factor Model</v>
      </c>
      <c r="D93" s="20">
        <v>0</v>
      </c>
      <c r="E93" s="20">
        <v>0.2</v>
      </c>
      <c r="F93" s="89" t="s">
        <v>4</v>
      </c>
      <c r="G93" s="20" t="s">
        <v>511</v>
      </c>
      <c r="H93" s="95" t="s">
        <v>3</v>
      </c>
      <c r="I93" s="119" t="s">
        <v>511</v>
      </c>
      <c r="J93" s="89"/>
      <c r="K93" s="97"/>
      <c r="L93" s="96" t="s">
        <v>3</v>
      </c>
      <c r="M93" s="83">
        <v>1005</v>
      </c>
      <c r="N93" s="102" t="s">
        <v>3</v>
      </c>
      <c r="O93" s="78"/>
    </row>
    <row r="94" spans="1:15" hidden="1" x14ac:dyDescent="0.3">
      <c r="A94" s="66" t="s">
        <v>512</v>
      </c>
      <c r="B94" s="66">
        <v>3</v>
      </c>
      <c r="C94" s="94" t="str">
        <f t="shared" si="1"/>
        <v>Factor Model</v>
      </c>
      <c r="D94" s="20">
        <v>10</v>
      </c>
      <c r="E94" s="20">
        <v>0.05</v>
      </c>
      <c r="F94" s="89" t="s">
        <v>4</v>
      </c>
      <c r="G94" s="20" t="s">
        <v>511</v>
      </c>
      <c r="H94" s="95" t="s">
        <v>3</v>
      </c>
      <c r="I94" s="119" t="s">
        <v>511</v>
      </c>
      <c r="J94" s="89"/>
      <c r="K94" s="97"/>
      <c r="L94" s="96" t="s">
        <v>3</v>
      </c>
      <c r="M94" s="83">
        <v>1005</v>
      </c>
      <c r="N94" s="102" t="s">
        <v>3</v>
      </c>
      <c r="O94" s="78"/>
    </row>
    <row r="95" spans="1:15" hidden="1" x14ac:dyDescent="0.3">
      <c r="A95" s="20" t="s">
        <v>512</v>
      </c>
      <c r="B95" s="20">
        <v>3</v>
      </c>
      <c r="C95" s="94" t="str">
        <f t="shared" si="1"/>
        <v>Factor Model</v>
      </c>
      <c r="D95" s="20">
        <v>10</v>
      </c>
      <c r="E95" s="20">
        <v>0.1</v>
      </c>
      <c r="F95" s="89" t="s">
        <v>4</v>
      </c>
      <c r="G95" s="20" t="s">
        <v>511</v>
      </c>
      <c r="H95" s="95" t="s">
        <v>3</v>
      </c>
      <c r="I95" s="119" t="s">
        <v>511</v>
      </c>
      <c r="J95" s="89"/>
      <c r="K95" s="97"/>
      <c r="L95" s="96" t="s">
        <v>3</v>
      </c>
      <c r="M95" s="83">
        <v>1005</v>
      </c>
      <c r="N95" s="102" t="s">
        <v>3</v>
      </c>
      <c r="O95" s="78"/>
    </row>
    <row r="96" spans="1:15" hidden="1" x14ac:dyDescent="0.3">
      <c r="A96" s="66" t="s">
        <v>512</v>
      </c>
      <c r="B96" s="66">
        <v>3</v>
      </c>
      <c r="C96" s="94" t="str">
        <f t="shared" si="1"/>
        <v>Factor Model</v>
      </c>
      <c r="D96" s="20">
        <v>10</v>
      </c>
      <c r="E96" s="20">
        <v>0.15</v>
      </c>
      <c r="F96" s="89" t="s">
        <v>4</v>
      </c>
      <c r="G96" s="20" t="s">
        <v>511</v>
      </c>
      <c r="H96" s="95" t="s">
        <v>3</v>
      </c>
      <c r="I96" s="119" t="s">
        <v>511</v>
      </c>
      <c r="J96" s="89"/>
      <c r="K96" s="97"/>
      <c r="L96" s="96" t="s">
        <v>3</v>
      </c>
      <c r="M96" s="83">
        <v>1005</v>
      </c>
      <c r="N96" s="102" t="s">
        <v>3</v>
      </c>
      <c r="O96" s="78"/>
    </row>
    <row r="97" spans="1:15" hidden="1" x14ac:dyDescent="0.3">
      <c r="A97" s="20" t="s">
        <v>512</v>
      </c>
      <c r="B97" s="20">
        <v>3</v>
      </c>
      <c r="C97" s="94" t="str">
        <f t="shared" si="1"/>
        <v>Factor Model</v>
      </c>
      <c r="D97" s="20">
        <v>10</v>
      </c>
      <c r="E97" s="20">
        <v>0.2</v>
      </c>
      <c r="F97" s="89" t="s">
        <v>4</v>
      </c>
      <c r="G97" s="20" t="s">
        <v>511</v>
      </c>
      <c r="H97" s="95" t="s">
        <v>3</v>
      </c>
      <c r="I97" s="119" t="s">
        <v>511</v>
      </c>
      <c r="J97" s="89"/>
      <c r="K97" s="97"/>
      <c r="L97" s="96" t="s">
        <v>3</v>
      </c>
      <c r="M97" s="83">
        <v>1005</v>
      </c>
      <c r="N97" s="102" t="s">
        <v>3</v>
      </c>
      <c r="O97" s="78"/>
    </row>
    <row r="98" spans="1:15" hidden="1" x14ac:dyDescent="0.3">
      <c r="A98" s="66" t="s">
        <v>512</v>
      </c>
      <c r="B98" s="66">
        <v>3</v>
      </c>
      <c r="C98" s="94" t="str">
        <f t="shared" si="1"/>
        <v>Factor Model</v>
      </c>
      <c r="D98" s="20">
        <v>25</v>
      </c>
      <c r="E98" s="20">
        <v>0.05</v>
      </c>
      <c r="F98" s="89" t="s">
        <v>4</v>
      </c>
      <c r="G98" s="20" t="s">
        <v>511</v>
      </c>
      <c r="H98" s="95" t="s">
        <v>3</v>
      </c>
      <c r="I98" s="119" t="s">
        <v>511</v>
      </c>
      <c r="J98" s="89"/>
      <c r="K98" s="97"/>
      <c r="L98" s="96" t="s">
        <v>3</v>
      </c>
      <c r="M98" s="83">
        <v>1005</v>
      </c>
      <c r="N98" s="102" t="s">
        <v>3</v>
      </c>
      <c r="O98" s="78"/>
    </row>
    <row r="99" spans="1:15" hidden="1" x14ac:dyDescent="0.3">
      <c r="A99" s="20" t="s">
        <v>512</v>
      </c>
      <c r="B99" s="20">
        <v>3</v>
      </c>
      <c r="C99" s="94" t="str">
        <f t="shared" si="1"/>
        <v>Factor Model</v>
      </c>
      <c r="D99" s="20">
        <v>25</v>
      </c>
      <c r="E99" s="20">
        <v>0.1</v>
      </c>
      <c r="F99" s="89" t="s">
        <v>4</v>
      </c>
      <c r="G99" s="20" t="s">
        <v>511</v>
      </c>
      <c r="H99" s="95" t="s">
        <v>3</v>
      </c>
      <c r="I99" s="119" t="s">
        <v>511</v>
      </c>
      <c r="J99" s="89"/>
      <c r="K99" s="97"/>
      <c r="L99" s="96" t="s">
        <v>3</v>
      </c>
      <c r="M99" s="83">
        <v>1005</v>
      </c>
      <c r="N99" s="102" t="s">
        <v>3</v>
      </c>
      <c r="O99" s="78"/>
    </row>
    <row r="100" spans="1:15" hidden="1" x14ac:dyDescent="0.3">
      <c r="A100" s="66" t="s">
        <v>512</v>
      </c>
      <c r="B100" s="66">
        <v>3</v>
      </c>
      <c r="C100" s="94" t="str">
        <f t="shared" si="1"/>
        <v>Factor Model</v>
      </c>
      <c r="D100" s="20">
        <v>25</v>
      </c>
      <c r="E100" s="20">
        <v>0.15</v>
      </c>
      <c r="F100" s="89" t="s">
        <v>4</v>
      </c>
      <c r="G100" s="20" t="s">
        <v>511</v>
      </c>
      <c r="H100" s="95" t="s">
        <v>3</v>
      </c>
      <c r="I100" s="119" t="s">
        <v>511</v>
      </c>
      <c r="J100" s="89"/>
      <c r="K100" s="97"/>
      <c r="L100" s="96" t="s">
        <v>3</v>
      </c>
      <c r="M100" s="83">
        <v>1005</v>
      </c>
      <c r="N100" s="102" t="s">
        <v>3</v>
      </c>
      <c r="O100" s="78"/>
    </row>
    <row r="101" spans="1:15" hidden="1" x14ac:dyDescent="0.3">
      <c r="A101" s="20" t="s">
        <v>512</v>
      </c>
      <c r="B101" s="20">
        <v>3</v>
      </c>
      <c r="C101" s="94" t="str">
        <f t="shared" si="1"/>
        <v>Factor Model</v>
      </c>
      <c r="D101" s="20">
        <v>25</v>
      </c>
      <c r="E101" s="20">
        <v>0.2</v>
      </c>
      <c r="F101" s="89" t="s">
        <v>4</v>
      </c>
      <c r="G101" s="20" t="s">
        <v>511</v>
      </c>
      <c r="H101" s="95" t="s">
        <v>3</v>
      </c>
      <c r="I101" s="119" t="s">
        <v>511</v>
      </c>
      <c r="J101" s="89"/>
      <c r="K101" s="97"/>
      <c r="L101" s="96" t="s">
        <v>3</v>
      </c>
      <c r="M101" s="83">
        <v>1005</v>
      </c>
      <c r="N101" s="102" t="s">
        <v>3</v>
      </c>
      <c r="O101" s="78"/>
    </row>
    <row r="102" spans="1:15" hidden="1" x14ac:dyDescent="0.3">
      <c r="A102" s="66" t="s">
        <v>512</v>
      </c>
      <c r="B102" s="66">
        <v>3</v>
      </c>
      <c r="C102" s="94" t="str">
        <f t="shared" si="1"/>
        <v>Factor Model</v>
      </c>
      <c r="D102" s="20">
        <v>50</v>
      </c>
      <c r="E102" s="20">
        <v>0.05</v>
      </c>
      <c r="F102" s="89" t="s">
        <v>4</v>
      </c>
      <c r="G102" s="20" t="s">
        <v>511</v>
      </c>
      <c r="H102" s="95" t="s">
        <v>3</v>
      </c>
      <c r="I102" s="119" t="s">
        <v>511</v>
      </c>
      <c r="J102" s="89"/>
      <c r="K102" s="97"/>
      <c r="L102" s="96" t="s">
        <v>3</v>
      </c>
      <c r="M102" s="83">
        <v>1005</v>
      </c>
      <c r="N102" s="102" t="s">
        <v>3</v>
      </c>
      <c r="O102" s="78"/>
    </row>
    <row r="103" spans="1:15" hidden="1" x14ac:dyDescent="0.3">
      <c r="A103" s="20" t="s">
        <v>512</v>
      </c>
      <c r="B103" s="20">
        <v>3</v>
      </c>
      <c r="C103" s="94" t="str">
        <f t="shared" si="1"/>
        <v>Factor Model</v>
      </c>
      <c r="D103" s="20">
        <v>50</v>
      </c>
      <c r="E103" s="20">
        <v>0.1</v>
      </c>
      <c r="F103" s="89" t="s">
        <v>4</v>
      </c>
      <c r="G103" s="20" t="s">
        <v>511</v>
      </c>
      <c r="H103" s="95" t="s">
        <v>3</v>
      </c>
      <c r="I103" s="119" t="s">
        <v>511</v>
      </c>
      <c r="J103" s="89"/>
      <c r="K103" s="97"/>
      <c r="L103" s="96" t="s">
        <v>3</v>
      </c>
      <c r="M103" s="83">
        <v>1005</v>
      </c>
      <c r="N103" s="102" t="s">
        <v>3</v>
      </c>
      <c r="O103" s="78"/>
    </row>
    <row r="104" spans="1:15" hidden="1" x14ac:dyDescent="0.3">
      <c r="A104" s="66" t="s">
        <v>512</v>
      </c>
      <c r="B104" s="66">
        <v>3</v>
      </c>
      <c r="C104" s="94" t="str">
        <f t="shared" si="1"/>
        <v>Factor Model</v>
      </c>
      <c r="D104" s="20">
        <v>50</v>
      </c>
      <c r="E104" s="20">
        <v>0.15</v>
      </c>
      <c r="F104" s="89" t="s">
        <v>4</v>
      </c>
      <c r="G104" s="20" t="s">
        <v>511</v>
      </c>
      <c r="H104" s="95" t="s">
        <v>3</v>
      </c>
      <c r="I104" s="119" t="s">
        <v>511</v>
      </c>
      <c r="J104" s="89"/>
      <c r="K104" s="97"/>
      <c r="L104" s="96" t="s">
        <v>3</v>
      </c>
      <c r="M104" s="83">
        <v>1005</v>
      </c>
      <c r="N104" s="102" t="s">
        <v>3</v>
      </c>
      <c r="O104" s="78"/>
    </row>
    <row r="105" spans="1:15" hidden="1" x14ac:dyDescent="0.3">
      <c r="A105" s="20" t="s">
        <v>512</v>
      </c>
      <c r="B105" s="20">
        <v>3</v>
      </c>
      <c r="C105" s="94" t="str">
        <f t="shared" si="1"/>
        <v>Factor Model</v>
      </c>
      <c r="D105" s="20">
        <v>50</v>
      </c>
      <c r="E105" s="20">
        <v>0.2</v>
      </c>
      <c r="F105" s="89" t="s">
        <v>4</v>
      </c>
      <c r="G105" s="20" t="s">
        <v>511</v>
      </c>
      <c r="H105" s="95" t="s">
        <v>3</v>
      </c>
      <c r="I105" s="119" t="s">
        <v>511</v>
      </c>
      <c r="J105" s="89"/>
      <c r="K105" s="97"/>
      <c r="L105" s="96" t="s">
        <v>3</v>
      </c>
      <c r="M105" s="83">
        <v>1005</v>
      </c>
      <c r="N105" s="102" t="s">
        <v>3</v>
      </c>
      <c r="O105" s="78"/>
    </row>
    <row r="106" spans="1:15" x14ac:dyDescent="0.3">
      <c r="A106" s="20" t="s">
        <v>536</v>
      </c>
      <c r="B106" s="66">
        <v>0</v>
      </c>
      <c r="C106" s="94" t="str">
        <f t="shared" si="1"/>
        <v>Deterministic</v>
      </c>
      <c r="D106" s="20">
        <v>0</v>
      </c>
      <c r="E106" s="20">
        <v>0.05</v>
      </c>
      <c r="F106" s="89" t="s">
        <v>0</v>
      </c>
      <c r="G106" s="20">
        <v>713</v>
      </c>
      <c r="H106" s="95">
        <v>0</v>
      </c>
      <c r="I106" s="119">
        <v>0.19963400000000001</v>
      </c>
      <c r="J106" s="89">
        <v>80314</v>
      </c>
      <c r="K106" s="107">
        <v>1</v>
      </c>
      <c r="L106" s="96">
        <v>0</v>
      </c>
      <c r="M106" s="83">
        <v>713</v>
      </c>
      <c r="N106" s="102">
        <v>713</v>
      </c>
      <c r="O106" s="78"/>
    </row>
    <row r="107" spans="1:15" x14ac:dyDescent="0.3">
      <c r="A107" s="20" t="s">
        <v>536</v>
      </c>
      <c r="B107" s="20">
        <v>0</v>
      </c>
      <c r="C107" s="94" t="str">
        <f t="shared" si="1"/>
        <v>Deterministic</v>
      </c>
      <c r="D107" s="20">
        <v>0</v>
      </c>
      <c r="E107" s="20">
        <v>0.1</v>
      </c>
      <c r="F107" s="89" t="s">
        <v>0</v>
      </c>
      <c r="G107" s="20">
        <v>713</v>
      </c>
      <c r="H107" s="95">
        <v>0</v>
      </c>
      <c r="I107" s="119">
        <v>0.100216</v>
      </c>
      <c r="J107" s="89"/>
      <c r="K107" s="107">
        <v>1</v>
      </c>
      <c r="L107" s="96">
        <v>0</v>
      </c>
      <c r="M107" s="83">
        <v>713</v>
      </c>
      <c r="N107" s="102">
        <v>713</v>
      </c>
      <c r="O107" s="78"/>
    </row>
    <row r="108" spans="1:15" x14ac:dyDescent="0.3">
      <c r="A108" s="20" t="s">
        <v>536</v>
      </c>
      <c r="B108" s="66">
        <v>0</v>
      </c>
      <c r="C108" s="94" t="str">
        <f t="shared" si="1"/>
        <v>Deterministic</v>
      </c>
      <c r="D108" s="20">
        <v>0</v>
      </c>
      <c r="E108" s="20">
        <v>0.15</v>
      </c>
      <c r="F108" s="89" t="s">
        <v>0</v>
      </c>
      <c r="G108" s="20">
        <v>713</v>
      </c>
      <c r="H108" s="95">
        <v>0</v>
      </c>
      <c r="I108" s="119">
        <v>0.20133999999999999</v>
      </c>
      <c r="J108" s="89"/>
      <c r="K108" s="107">
        <v>1</v>
      </c>
      <c r="L108" s="96">
        <v>0</v>
      </c>
      <c r="M108" s="83">
        <v>713</v>
      </c>
      <c r="N108" s="102">
        <v>713</v>
      </c>
      <c r="O108" s="78"/>
    </row>
    <row r="109" spans="1:15" x14ac:dyDescent="0.3">
      <c r="A109" s="20" t="s">
        <v>536</v>
      </c>
      <c r="B109" s="20">
        <v>0</v>
      </c>
      <c r="C109" s="94" t="str">
        <f t="shared" si="1"/>
        <v>Deterministic</v>
      </c>
      <c r="D109" s="20">
        <v>0</v>
      </c>
      <c r="E109" s="20">
        <v>0.2</v>
      </c>
      <c r="F109" s="89" t="s">
        <v>0</v>
      </c>
      <c r="G109" s="20">
        <v>713</v>
      </c>
      <c r="H109" s="95">
        <v>0</v>
      </c>
      <c r="I109" s="119">
        <v>0.15970100000000001</v>
      </c>
      <c r="J109" s="89"/>
      <c r="K109" s="107">
        <v>1</v>
      </c>
      <c r="L109" s="96">
        <v>0</v>
      </c>
      <c r="M109" s="83">
        <v>713</v>
      </c>
      <c r="N109" s="102">
        <v>713</v>
      </c>
      <c r="O109" s="78"/>
    </row>
    <row r="110" spans="1:15" x14ac:dyDescent="0.3">
      <c r="A110" s="20" t="s">
        <v>536</v>
      </c>
      <c r="B110" s="66">
        <v>1</v>
      </c>
      <c r="C110" s="94" t="str">
        <f t="shared" si="1"/>
        <v>Cardinality-constrained</v>
      </c>
      <c r="D110" s="20">
        <v>5</v>
      </c>
      <c r="E110" s="20">
        <v>0.05</v>
      </c>
      <c r="F110" s="89" t="s">
        <v>0</v>
      </c>
      <c r="G110" s="20">
        <v>713</v>
      </c>
      <c r="H110" s="95">
        <v>0</v>
      </c>
      <c r="I110" s="119">
        <v>0.59149399999999996</v>
      </c>
      <c r="J110" s="89"/>
      <c r="K110" s="107">
        <v>1</v>
      </c>
      <c r="L110" s="96">
        <v>0</v>
      </c>
      <c r="M110" s="83">
        <v>713</v>
      </c>
      <c r="N110" s="102">
        <v>713</v>
      </c>
      <c r="O110" s="78"/>
    </row>
    <row r="111" spans="1:15" x14ac:dyDescent="0.3">
      <c r="A111" s="20" t="s">
        <v>536</v>
      </c>
      <c r="B111" s="20">
        <v>1</v>
      </c>
      <c r="C111" s="94" t="str">
        <f t="shared" si="1"/>
        <v>Cardinality-constrained</v>
      </c>
      <c r="D111" s="20">
        <v>5</v>
      </c>
      <c r="E111" s="20">
        <v>0.1</v>
      </c>
      <c r="F111" s="89" t="s">
        <v>0</v>
      </c>
      <c r="G111" s="20">
        <v>713</v>
      </c>
      <c r="H111" s="95">
        <v>0</v>
      </c>
      <c r="I111" s="119">
        <v>1.2377899999999999</v>
      </c>
      <c r="J111" s="89"/>
      <c r="K111" s="107">
        <v>0.39400000000000002</v>
      </c>
      <c r="L111" s="96">
        <v>0</v>
      </c>
      <c r="M111" s="83">
        <v>713</v>
      </c>
      <c r="N111" s="102">
        <v>713</v>
      </c>
      <c r="O111" s="78"/>
    </row>
    <row r="112" spans="1:15" x14ac:dyDescent="0.3">
      <c r="A112" s="20" t="s">
        <v>536</v>
      </c>
      <c r="B112" s="66">
        <v>1</v>
      </c>
      <c r="C112" s="94" t="str">
        <f t="shared" si="1"/>
        <v>Cardinality-constrained</v>
      </c>
      <c r="D112" s="20">
        <v>5</v>
      </c>
      <c r="E112" s="20">
        <v>0.15</v>
      </c>
      <c r="F112" s="89" t="s">
        <v>0</v>
      </c>
      <c r="G112" s="20">
        <v>713</v>
      </c>
      <c r="H112" s="95">
        <v>0</v>
      </c>
      <c r="I112" s="119">
        <v>0.58450899999999995</v>
      </c>
      <c r="J112" s="89"/>
      <c r="K112" s="107">
        <v>0.95199999999999996</v>
      </c>
      <c r="L112" s="96">
        <v>0</v>
      </c>
      <c r="M112" s="83">
        <v>713</v>
      </c>
      <c r="N112" s="102">
        <v>713</v>
      </c>
      <c r="O112" s="78"/>
    </row>
    <row r="113" spans="1:15" x14ac:dyDescent="0.3">
      <c r="A113" s="20" t="s">
        <v>536</v>
      </c>
      <c r="B113" s="20">
        <v>1</v>
      </c>
      <c r="C113" s="94" t="str">
        <f t="shared" si="1"/>
        <v>Cardinality-constrained</v>
      </c>
      <c r="D113" s="20">
        <v>5</v>
      </c>
      <c r="E113" s="20">
        <v>0.2</v>
      </c>
      <c r="F113" s="89" t="s">
        <v>0</v>
      </c>
      <c r="G113" s="20">
        <v>713</v>
      </c>
      <c r="H113" s="95">
        <v>0</v>
      </c>
      <c r="I113" s="119">
        <v>0.82635499999999995</v>
      </c>
      <c r="J113" s="89">
        <v>74801</v>
      </c>
      <c r="K113" s="107">
        <v>0.998</v>
      </c>
      <c r="L113" s="96">
        <v>0</v>
      </c>
      <c r="M113" s="83">
        <v>713</v>
      </c>
      <c r="N113" s="102">
        <v>713</v>
      </c>
      <c r="O113" s="78"/>
    </row>
    <row r="114" spans="1:15" x14ac:dyDescent="0.3">
      <c r="A114" s="20" t="s">
        <v>536</v>
      </c>
      <c r="B114" s="66">
        <v>1</v>
      </c>
      <c r="C114" s="94" t="str">
        <f t="shared" si="1"/>
        <v>Cardinality-constrained</v>
      </c>
      <c r="D114" s="20">
        <v>10</v>
      </c>
      <c r="E114" s="20">
        <v>0.05</v>
      </c>
      <c r="F114" s="89" t="s">
        <v>0</v>
      </c>
      <c r="G114" s="20">
        <v>713</v>
      </c>
      <c r="H114" s="95">
        <v>0</v>
      </c>
      <c r="I114" s="119">
        <v>0.45094800000000002</v>
      </c>
      <c r="J114" s="89">
        <v>68758</v>
      </c>
      <c r="K114" s="107">
        <v>1</v>
      </c>
      <c r="L114" s="96">
        <v>0</v>
      </c>
      <c r="M114" s="83">
        <v>713</v>
      </c>
      <c r="N114" s="102">
        <v>713</v>
      </c>
      <c r="O114" s="78"/>
    </row>
    <row r="115" spans="1:15" x14ac:dyDescent="0.3">
      <c r="A115" s="20" t="s">
        <v>536</v>
      </c>
      <c r="B115" s="20">
        <v>1</v>
      </c>
      <c r="C115" s="94" t="str">
        <f t="shared" si="1"/>
        <v>Cardinality-constrained</v>
      </c>
      <c r="D115" s="20">
        <v>10</v>
      </c>
      <c r="E115" s="20">
        <v>0.1</v>
      </c>
      <c r="F115" s="89" t="s">
        <v>0</v>
      </c>
      <c r="G115" s="20">
        <v>713</v>
      </c>
      <c r="H115" s="95">
        <v>0</v>
      </c>
      <c r="I115" s="119">
        <v>0.35547899999999999</v>
      </c>
      <c r="J115" s="89">
        <v>63757</v>
      </c>
      <c r="K115" s="107">
        <v>0.39400000000000002</v>
      </c>
      <c r="L115" s="96">
        <v>0</v>
      </c>
      <c r="M115" s="83">
        <v>713</v>
      </c>
      <c r="N115" s="102">
        <v>713</v>
      </c>
      <c r="O115" s="78"/>
    </row>
    <row r="116" spans="1:15" x14ac:dyDescent="0.3">
      <c r="A116" s="20" t="s">
        <v>536</v>
      </c>
      <c r="B116" s="66">
        <v>1</v>
      </c>
      <c r="C116" s="94" t="str">
        <f t="shared" si="1"/>
        <v>Cardinality-constrained</v>
      </c>
      <c r="D116" s="20">
        <v>10</v>
      </c>
      <c r="E116" s="20">
        <v>0.15</v>
      </c>
      <c r="F116" s="89" t="s">
        <v>0</v>
      </c>
      <c r="G116" s="20">
        <v>713</v>
      </c>
      <c r="H116" s="95">
        <v>0</v>
      </c>
      <c r="I116" s="119">
        <v>1.6868300000000001</v>
      </c>
      <c r="J116" s="89">
        <v>48566</v>
      </c>
      <c r="K116" s="107">
        <v>0.95199999999999996</v>
      </c>
      <c r="L116" s="96">
        <v>0</v>
      </c>
      <c r="M116" s="83">
        <v>713</v>
      </c>
      <c r="N116" s="102">
        <v>713</v>
      </c>
      <c r="O116" s="78"/>
    </row>
    <row r="117" spans="1:15" x14ac:dyDescent="0.3">
      <c r="A117" s="20" t="s">
        <v>536</v>
      </c>
      <c r="B117" s="20">
        <v>1</v>
      </c>
      <c r="C117" s="94" t="str">
        <f t="shared" si="1"/>
        <v>Cardinality-constrained</v>
      </c>
      <c r="D117" s="20">
        <v>10</v>
      </c>
      <c r="E117" s="20">
        <v>0.2</v>
      </c>
      <c r="F117" s="89" t="s">
        <v>0</v>
      </c>
      <c r="G117" s="20">
        <v>713</v>
      </c>
      <c r="H117" s="95">
        <v>0</v>
      </c>
      <c r="I117" s="119">
        <v>1.07925</v>
      </c>
      <c r="J117" s="89">
        <v>31123</v>
      </c>
      <c r="K117" s="107">
        <v>0.998</v>
      </c>
      <c r="L117" s="96">
        <v>0</v>
      </c>
      <c r="M117" s="83">
        <v>713</v>
      </c>
      <c r="N117" s="102">
        <v>713</v>
      </c>
      <c r="O117" s="78"/>
    </row>
    <row r="118" spans="1:15" x14ac:dyDescent="0.3">
      <c r="A118" s="20" t="s">
        <v>536</v>
      </c>
      <c r="B118" s="66">
        <v>1</v>
      </c>
      <c r="C118" s="94" t="str">
        <f t="shared" si="1"/>
        <v>Cardinality-constrained</v>
      </c>
      <c r="D118" s="20">
        <v>25</v>
      </c>
      <c r="E118" s="20">
        <v>0.05</v>
      </c>
      <c r="F118" s="89" t="s">
        <v>0</v>
      </c>
      <c r="G118" s="20">
        <v>713</v>
      </c>
      <c r="H118" s="95">
        <v>0</v>
      </c>
      <c r="I118" s="119">
        <v>0.60413700000000004</v>
      </c>
      <c r="J118" s="89">
        <v>48625</v>
      </c>
      <c r="K118" s="107">
        <v>0</v>
      </c>
      <c r="L118" s="96">
        <v>0</v>
      </c>
      <c r="M118" s="83">
        <v>713</v>
      </c>
      <c r="N118" s="102">
        <v>713</v>
      </c>
      <c r="O118" s="78"/>
    </row>
    <row r="119" spans="1:15" x14ac:dyDescent="0.3">
      <c r="A119" s="20" t="s">
        <v>536</v>
      </c>
      <c r="B119" s="20">
        <v>1</v>
      </c>
      <c r="C119" s="94" t="str">
        <f t="shared" si="1"/>
        <v>Cardinality-constrained</v>
      </c>
      <c r="D119" s="20">
        <v>25</v>
      </c>
      <c r="E119" s="20">
        <v>0.1</v>
      </c>
      <c r="F119" s="89" t="s">
        <v>0</v>
      </c>
      <c r="G119" s="20">
        <v>713</v>
      </c>
      <c r="H119" s="95">
        <v>0</v>
      </c>
      <c r="I119" s="119">
        <v>1.2315499999999999</v>
      </c>
      <c r="J119" s="89">
        <v>49852</v>
      </c>
      <c r="K119" s="107">
        <v>0.39400000000000002</v>
      </c>
      <c r="L119" s="96">
        <v>0</v>
      </c>
      <c r="M119" s="83">
        <v>713</v>
      </c>
      <c r="N119" s="102">
        <v>713</v>
      </c>
      <c r="O119" s="78"/>
    </row>
    <row r="120" spans="1:15" x14ac:dyDescent="0.3">
      <c r="A120" s="20" t="s">
        <v>536</v>
      </c>
      <c r="B120" s="66">
        <v>1</v>
      </c>
      <c r="C120" s="94" t="str">
        <f t="shared" si="1"/>
        <v>Cardinality-constrained</v>
      </c>
      <c r="D120" s="20">
        <v>25</v>
      </c>
      <c r="E120" s="20">
        <v>0.15</v>
      </c>
      <c r="F120" s="89" t="s">
        <v>0</v>
      </c>
      <c r="G120" s="20">
        <v>719</v>
      </c>
      <c r="H120" s="95">
        <v>0</v>
      </c>
      <c r="I120" s="119">
        <v>1.08284</v>
      </c>
      <c r="J120" s="89">
        <v>30428</v>
      </c>
      <c r="K120" s="107">
        <v>0.84299999999999997</v>
      </c>
      <c r="L120" s="96">
        <v>8.4151472650770831E-3</v>
      </c>
      <c r="M120" s="83">
        <v>713</v>
      </c>
      <c r="N120" s="102">
        <v>719</v>
      </c>
      <c r="O120" s="78"/>
    </row>
    <row r="121" spans="1:15" x14ac:dyDescent="0.3">
      <c r="A121" s="20" t="s">
        <v>536</v>
      </c>
      <c r="B121" s="20">
        <v>1</v>
      </c>
      <c r="C121" s="94" t="str">
        <f t="shared" si="1"/>
        <v>Cardinality-constrained</v>
      </c>
      <c r="D121" s="20">
        <v>25</v>
      </c>
      <c r="E121" s="20">
        <v>0.2</v>
      </c>
      <c r="F121" s="89" t="s">
        <v>0</v>
      </c>
      <c r="G121" s="20">
        <v>745</v>
      </c>
      <c r="H121" s="95">
        <v>0</v>
      </c>
      <c r="I121" s="119">
        <v>1.7788900000000001</v>
      </c>
      <c r="J121" s="89">
        <v>15652</v>
      </c>
      <c r="K121" s="107">
        <v>0.873</v>
      </c>
      <c r="L121" s="96">
        <v>4.4880785413744739E-2</v>
      </c>
      <c r="M121" s="83">
        <v>713</v>
      </c>
      <c r="N121" s="102">
        <v>745</v>
      </c>
      <c r="O121" s="78"/>
    </row>
    <row r="122" spans="1:15" x14ac:dyDescent="0.3">
      <c r="A122" s="20" t="s">
        <v>536</v>
      </c>
      <c r="B122" s="66">
        <v>1</v>
      </c>
      <c r="C122" s="94" t="str">
        <f t="shared" si="1"/>
        <v>Cardinality-constrained</v>
      </c>
      <c r="D122" s="20">
        <v>50</v>
      </c>
      <c r="E122" s="20">
        <v>0.05</v>
      </c>
      <c r="F122" s="89" t="s">
        <v>0</v>
      </c>
      <c r="G122" s="20">
        <v>713</v>
      </c>
      <c r="H122" s="95">
        <v>0</v>
      </c>
      <c r="I122" s="119">
        <v>7.6812199999999997</v>
      </c>
      <c r="J122" s="89"/>
      <c r="K122" s="107">
        <v>0</v>
      </c>
      <c r="L122" s="96">
        <v>0</v>
      </c>
      <c r="M122" s="83">
        <v>713</v>
      </c>
      <c r="N122" s="102">
        <v>713</v>
      </c>
      <c r="O122" s="78"/>
    </row>
    <row r="123" spans="1:15" x14ac:dyDescent="0.3">
      <c r="A123" s="20" t="s">
        <v>536</v>
      </c>
      <c r="B123" s="20">
        <v>1</v>
      </c>
      <c r="C123" s="94" t="str">
        <f t="shared" si="1"/>
        <v>Cardinality-constrained</v>
      </c>
      <c r="D123" s="20">
        <v>50</v>
      </c>
      <c r="E123" s="20">
        <v>0.1</v>
      </c>
      <c r="F123" s="89" t="s">
        <v>0</v>
      </c>
      <c r="G123" s="20">
        <v>719</v>
      </c>
      <c r="H123" s="95">
        <v>0</v>
      </c>
      <c r="I123" s="119">
        <v>0.24762899999999999</v>
      </c>
      <c r="J123" s="89"/>
      <c r="K123" s="107">
        <v>1.4999999999999999E-2</v>
      </c>
      <c r="L123" s="96">
        <v>8.4151472650770831E-3</v>
      </c>
      <c r="M123" s="83">
        <v>713</v>
      </c>
      <c r="N123" s="102">
        <v>719</v>
      </c>
      <c r="O123" s="78"/>
    </row>
    <row r="124" spans="1:15" x14ac:dyDescent="0.3">
      <c r="A124" s="20" t="s">
        <v>536</v>
      </c>
      <c r="B124" s="66">
        <v>1</v>
      </c>
      <c r="C124" s="94" t="str">
        <f t="shared" si="1"/>
        <v>Cardinality-constrained</v>
      </c>
      <c r="D124" s="20">
        <v>50</v>
      </c>
      <c r="E124" s="20">
        <v>0.15</v>
      </c>
      <c r="F124" s="89" t="s">
        <v>0</v>
      </c>
      <c r="G124" s="20">
        <v>749</v>
      </c>
      <c r="H124" s="95">
        <v>0</v>
      </c>
      <c r="I124" s="119">
        <v>19.505700000000001</v>
      </c>
      <c r="J124" s="89"/>
      <c r="K124" s="107">
        <v>3.0000000000000001E-3</v>
      </c>
      <c r="L124" s="96">
        <v>5.0490883590462943E-2</v>
      </c>
      <c r="M124" s="83">
        <v>713</v>
      </c>
      <c r="N124" s="102">
        <v>749</v>
      </c>
      <c r="O124" s="78"/>
    </row>
    <row r="125" spans="1:15" x14ac:dyDescent="0.3">
      <c r="A125" s="20" t="s">
        <v>536</v>
      </c>
      <c r="B125" s="20">
        <v>1</v>
      </c>
      <c r="C125" s="94" t="str">
        <f t="shared" si="1"/>
        <v>Cardinality-constrained</v>
      </c>
      <c r="D125" s="20">
        <v>50</v>
      </c>
      <c r="E125" s="20">
        <v>0.2</v>
      </c>
      <c r="F125" s="89" t="s">
        <v>0</v>
      </c>
      <c r="G125" s="20">
        <v>771</v>
      </c>
      <c r="H125" s="95">
        <v>0</v>
      </c>
      <c r="I125" s="119">
        <v>21.030100000000001</v>
      </c>
      <c r="J125" s="89"/>
      <c r="K125" s="107">
        <v>4.0000000000000001E-3</v>
      </c>
      <c r="L125" s="96">
        <v>8.1346423562412395E-2</v>
      </c>
      <c r="M125" s="83">
        <v>713</v>
      </c>
      <c r="N125" s="102">
        <v>771</v>
      </c>
      <c r="O125" s="78"/>
    </row>
    <row r="126" spans="1:15" x14ac:dyDescent="0.3">
      <c r="A126" s="20" t="s">
        <v>536</v>
      </c>
      <c r="B126" s="66">
        <v>2</v>
      </c>
      <c r="C126" s="94" t="str">
        <f t="shared" si="1"/>
        <v>Knapsack</v>
      </c>
      <c r="D126" s="20">
        <v>5</v>
      </c>
      <c r="E126" s="20">
        <v>0.05</v>
      </c>
      <c r="F126" s="89" t="s">
        <v>0</v>
      </c>
      <c r="G126" s="20">
        <v>713</v>
      </c>
      <c r="H126" s="95">
        <v>0</v>
      </c>
      <c r="I126" s="119">
        <v>0.67998099999999995</v>
      </c>
      <c r="J126" s="89"/>
      <c r="K126" s="107">
        <v>1</v>
      </c>
      <c r="L126" s="96">
        <v>0</v>
      </c>
      <c r="M126" s="83">
        <v>713</v>
      </c>
      <c r="N126" s="102">
        <v>713</v>
      </c>
      <c r="O126" s="78"/>
    </row>
    <row r="127" spans="1:15" x14ac:dyDescent="0.3">
      <c r="A127" s="20" t="s">
        <v>536</v>
      </c>
      <c r="B127" s="20">
        <v>2</v>
      </c>
      <c r="C127" s="94" t="str">
        <f t="shared" si="1"/>
        <v>Knapsack</v>
      </c>
      <c r="D127" s="20">
        <v>5</v>
      </c>
      <c r="E127" s="20">
        <v>0.1</v>
      </c>
      <c r="F127" s="89" t="s">
        <v>0</v>
      </c>
      <c r="G127" s="20">
        <v>713</v>
      </c>
      <c r="H127" s="95">
        <v>0</v>
      </c>
      <c r="I127" s="119">
        <v>0.46173599999999998</v>
      </c>
      <c r="J127" s="89"/>
      <c r="K127" s="107">
        <v>0.39400000000000002</v>
      </c>
      <c r="L127" s="96">
        <v>0</v>
      </c>
      <c r="M127" s="83">
        <v>713</v>
      </c>
      <c r="N127" s="102">
        <v>713</v>
      </c>
      <c r="O127" s="78"/>
    </row>
    <row r="128" spans="1:15" x14ac:dyDescent="0.3">
      <c r="A128" s="20" t="s">
        <v>536</v>
      </c>
      <c r="B128" s="66">
        <v>2</v>
      </c>
      <c r="C128" s="94" t="str">
        <f t="shared" si="1"/>
        <v>Knapsack</v>
      </c>
      <c r="D128" s="20">
        <v>5</v>
      </c>
      <c r="E128" s="20">
        <v>0.15</v>
      </c>
      <c r="F128" s="89" t="s">
        <v>0</v>
      </c>
      <c r="G128" s="20">
        <v>713</v>
      </c>
      <c r="H128" s="95">
        <v>0</v>
      </c>
      <c r="I128" s="119">
        <v>0.39749099999999998</v>
      </c>
      <c r="J128" s="89">
        <v>69413</v>
      </c>
      <c r="K128" s="107">
        <v>0.95199999999999996</v>
      </c>
      <c r="L128" s="96">
        <v>0</v>
      </c>
      <c r="M128" s="83">
        <v>713</v>
      </c>
      <c r="N128" s="102">
        <v>713</v>
      </c>
      <c r="O128" s="78"/>
    </row>
    <row r="129" spans="1:15" x14ac:dyDescent="0.3">
      <c r="A129" s="20" t="s">
        <v>536</v>
      </c>
      <c r="B129" s="20">
        <v>2</v>
      </c>
      <c r="C129" s="94" t="str">
        <f t="shared" si="1"/>
        <v>Knapsack</v>
      </c>
      <c r="D129" s="20">
        <v>5</v>
      </c>
      <c r="E129" s="20">
        <v>0.2</v>
      </c>
      <c r="F129" s="89" t="s">
        <v>0</v>
      </c>
      <c r="G129" s="20">
        <v>713</v>
      </c>
      <c r="H129" s="95">
        <v>0</v>
      </c>
      <c r="I129" s="119">
        <v>0.68968399999999996</v>
      </c>
      <c r="J129" s="89"/>
      <c r="K129" s="107">
        <v>0.998</v>
      </c>
      <c r="L129" s="96">
        <v>0</v>
      </c>
      <c r="M129" s="83">
        <v>713</v>
      </c>
      <c r="N129" s="102">
        <v>713</v>
      </c>
      <c r="O129" s="78"/>
    </row>
    <row r="130" spans="1:15" x14ac:dyDescent="0.3">
      <c r="A130" s="20" t="s">
        <v>536</v>
      </c>
      <c r="B130" s="66">
        <v>2</v>
      </c>
      <c r="C130" s="94" t="str">
        <f t="shared" si="1"/>
        <v>Knapsack</v>
      </c>
      <c r="D130" s="20">
        <v>10</v>
      </c>
      <c r="E130" s="20">
        <v>0.05</v>
      </c>
      <c r="F130" s="89" t="s">
        <v>0</v>
      </c>
      <c r="G130" s="20">
        <v>713</v>
      </c>
      <c r="H130" s="95">
        <v>0</v>
      </c>
      <c r="I130" s="119">
        <v>0.47799599999999998</v>
      </c>
      <c r="J130" s="89"/>
      <c r="K130" s="107">
        <v>0</v>
      </c>
      <c r="L130" s="96">
        <v>0</v>
      </c>
      <c r="M130" s="83">
        <v>713</v>
      </c>
      <c r="N130" s="102">
        <v>713</v>
      </c>
      <c r="O130" s="78"/>
    </row>
    <row r="131" spans="1:15" x14ac:dyDescent="0.3">
      <c r="A131" s="20" t="s">
        <v>536</v>
      </c>
      <c r="B131" s="20">
        <v>2</v>
      </c>
      <c r="C131" s="94" t="str">
        <f t="shared" ref="C131:C194" si="2">IF(B131=0,"Deterministic",IF(B131=1,"Cardinality-constrained",IF(B131=2,"Knapsack","Factor Model")))</f>
        <v>Knapsack</v>
      </c>
      <c r="D131" s="20">
        <v>10</v>
      </c>
      <c r="E131" s="20">
        <v>0.1</v>
      </c>
      <c r="F131" s="89" t="s">
        <v>0</v>
      </c>
      <c r="G131" s="20">
        <v>713</v>
      </c>
      <c r="H131" s="95">
        <v>0</v>
      </c>
      <c r="I131" s="119">
        <v>0.54384999999999994</v>
      </c>
      <c r="J131" s="89">
        <v>56771</v>
      </c>
      <c r="K131" s="107">
        <v>0.39400000000000002</v>
      </c>
      <c r="L131" s="96">
        <v>0</v>
      </c>
      <c r="M131" s="83">
        <v>713</v>
      </c>
      <c r="N131" s="102">
        <v>713</v>
      </c>
      <c r="O131" s="78"/>
    </row>
    <row r="132" spans="1:15" x14ac:dyDescent="0.3">
      <c r="A132" s="20" t="s">
        <v>536</v>
      </c>
      <c r="B132" s="66">
        <v>2</v>
      </c>
      <c r="C132" s="94" t="str">
        <f t="shared" si="2"/>
        <v>Knapsack</v>
      </c>
      <c r="D132" s="20">
        <v>10</v>
      </c>
      <c r="E132" s="20">
        <v>0.15</v>
      </c>
      <c r="F132" s="89" t="s">
        <v>0</v>
      </c>
      <c r="G132" s="20">
        <v>713</v>
      </c>
      <c r="H132" s="95">
        <v>0</v>
      </c>
      <c r="I132" s="119">
        <v>0.46133000000000002</v>
      </c>
      <c r="J132" s="89">
        <v>51420</v>
      </c>
      <c r="K132" s="107">
        <v>0.95199999999999996</v>
      </c>
      <c r="L132" s="96">
        <v>0</v>
      </c>
      <c r="M132" s="83">
        <v>713</v>
      </c>
      <c r="N132" s="102">
        <v>713</v>
      </c>
      <c r="O132" s="78"/>
    </row>
    <row r="133" spans="1:15" x14ac:dyDescent="0.3">
      <c r="A133" s="20" t="s">
        <v>536</v>
      </c>
      <c r="B133" s="20">
        <v>2</v>
      </c>
      <c r="C133" s="94" t="str">
        <f t="shared" si="2"/>
        <v>Knapsack</v>
      </c>
      <c r="D133" s="20">
        <v>10</v>
      </c>
      <c r="E133" s="20">
        <v>0.2</v>
      </c>
      <c r="F133" s="89" t="s">
        <v>0</v>
      </c>
      <c r="G133" s="20">
        <v>713</v>
      </c>
      <c r="H133" s="95">
        <v>0</v>
      </c>
      <c r="I133" s="119">
        <v>1.1231800000000001</v>
      </c>
      <c r="J133" s="89">
        <v>36144</v>
      </c>
      <c r="K133" s="107">
        <v>0.998</v>
      </c>
      <c r="L133" s="96">
        <v>0</v>
      </c>
      <c r="M133" s="83">
        <v>713</v>
      </c>
      <c r="N133" s="102">
        <v>713</v>
      </c>
      <c r="O133" s="78"/>
    </row>
    <row r="134" spans="1:15" x14ac:dyDescent="0.3">
      <c r="A134" s="20" t="s">
        <v>536</v>
      </c>
      <c r="B134" s="66">
        <v>2</v>
      </c>
      <c r="C134" s="94" t="str">
        <f t="shared" si="2"/>
        <v>Knapsack</v>
      </c>
      <c r="D134" s="20">
        <v>25</v>
      </c>
      <c r="E134" s="20">
        <v>0.05</v>
      </c>
      <c r="F134" s="89" t="s">
        <v>0</v>
      </c>
      <c r="G134" s="20">
        <v>713</v>
      </c>
      <c r="H134" s="95">
        <v>0</v>
      </c>
      <c r="I134" s="119">
        <v>0.56439300000000003</v>
      </c>
      <c r="J134" s="89">
        <v>58434</v>
      </c>
      <c r="K134" s="107">
        <v>0</v>
      </c>
      <c r="L134" s="96">
        <v>0</v>
      </c>
      <c r="M134" s="83">
        <v>713</v>
      </c>
      <c r="N134" s="102">
        <v>713</v>
      </c>
      <c r="O134" s="78"/>
    </row>
    <row r="135" spans="1:15" x14ac:dyDescent="0.3">
      <c r="A135" s="20" t="s">
        <v>536</v>
      </c>
      <c r="B135" s="20">
        <v>2</v>
      </c>
      <c r="C135" s="94" t="str">
        <f t="shared" si="2"/>
        <v>Knapsack</v>
      </c>
      <c r="D135" s="20">
        <v>25</v>
      </c>
      <c r="E135" s="20">
        <v>0.1</v>
      </c>
      <c r="F135" s="89" t="s">
        <v>0</v>
      </c>
      <c r="G135" s="20">
        <v>713</v>
      </c>
      <c r="H135" s="95">
        <v>0</v>
      </c>
      <c r="I135" s="119">
        <v>4.8231200000000003</v>
      </c>
      <c r="J135" s="89">
        <v>54440</v>
      </c>
      <c r="K135" s="107">
        <v>0.39400000000000002</v>
      </c>
      <c r="L135" s="96">
        <v>0</v>
      </c>
      <c r="M135" s="83">
        <v>713</v>
      </c>
      <c r="N135" s="102">
        <v>713</v>
      </c>
      <c r="O135" s="78"/>
    </row>
    <row r="136" spans="1:15" x14ac:dyDescent="0.3">
      <c r="A136" s="20" t="s">
        <v>536</v>
      </c>
      <c r="B136" s="66">
        <v>2</v>
      </c>
      <c r="C136" s="94" t="str">
        <f t="shared" si="2"/>
        <v>Knapsack</v>
      </c>
      <c r="D136" s="20">
        <v>25</v>
      </c>
      <c r="E136" s="20">
        <v>0.15</v>
      </c>
      <c r="F136" s="89" t="s">
        <v>1</v>
      </c>
      <c r="G136" s="20">
        <v>719</v>
      </c>
      <c r="H136" s="95">
        <v>0</v>
      </c>
      <c r="I136" s="119">
        <v>1.6685300000000001</v>
      </c>
      <c r="J136" s="89">
        <v>26648</v>
      </c>
      <c r="K136" s="107">
        <v>0.623</v>
      </c>
      <c r="L136" s="96">
        <v>8.4151472650770831E-3</v>
      </c>
      <c r="M136" s="83">
        <v>713</v>
      </c>
      <c r="N136" s="102">
        <v>719</v>
      </c>
      <c r="O136" s="78"/>
    </row>
    <row r="137" spans="1:15" x14ac:dyDescent="0.3">
      <c r="A137" s="20" t="s">
        <v>536</v>
      </c>
      <c r="B137" s="20">
        <v>2</v>
      </c>
      <c r="C137" s="94" t="str">
        <f t="shared" si="2"/>
        <v>Knapsack</v>
      </c>
      <c r="D137" s="20">
        <v>25</v>
      </c>
      <c r="E137" s="20">
        <v>0.2</v>
      </c>
      <c r="F137" s="89" t="s">
        <v>0</v>
      </c>
      <c r="G137" s="20">
        <v>743</v>
      </c>
      <c r="H137" s="95">
        <v>0</v>
      </c>
      <c r="I137" s="119">
        <v>4.86273</v>
      </c>
      <c r="J137" s="89">
        <v>12830</v>
      </c>
      <c r="K137" s="107">
        <v>0.72599999999999998</v>
      </c>
      <c r="L137" s="96">
        <v>4.2075736325385638E-2</v>
      </c>
      <c r="M137" s="83">
        <v>713</v>
      </c>
      <c r="N137" s="102">
        <v>743</v>
      </c>
      <c r="O137" s="78"/>
    </row>
    <row r="138" spans="1:15" x14ac:dyDescent="0.3">
      <c r="A138" s="20" t="s">
        <v>536</v>
      </c>
      <c r="B138" s="66">
        <v>2</v>
      </c>
      <c r="C138" s="94" t="str">
        <f t="shared" si="2"/>
        <v>Knapsack</v>
      </c>
      <c r="D138" s="20">
        <v>50</v>
      </c>
      <c r="E138" s="20">
        <v>0.05</v>
      </c>
      <c r="F138" s="89" t="s">
        <v>0</v>
      </c>
      <c r="G138" s="20">
        <v>713</v>
      </c>
      <c r="H138" s="95">
        <v>0</v>
      </c>
      <c r="I138" s="119">
        <v>0.91286800000000001</v>
      </c>
      <c r="J138" s="89">
        <v>78106</v>
      </c>
      <c r="K138" s="107">
        <v>0</v>
      </c>
      <c r="L138" s="96">
        <v>0</v>
      </c>
      <c r="M138" s="83">
        <v>713</v>
      </c>
      <c r="N138" s="102">
        <v>713</v>
      </c>
      <c r="O138" s="78"/>
    </row>
    <row r="139" spans="1:15" x14ac:dyDescent="0.3">
      <c r="A139" s="20" t="s">
        <v>536</v>
      </c>
      <c r="B139" s="20">
        <v>2</v>
      </c>
      <c r="C139" s="94" t="str">
        <f t="shared" si="2"/>
        <v>Knapsack</v>
      </c>
      <c r="D139" s="20">
        <v>50</v>
      </c>
      <c r="E139" s="20">
        <v>0.1</v>
      </c>
      <c r="F139" s="89" t="s">
        <v>0</v>
      </c>
      <c r="G139" s="20">
        <v>719</v>
      </c>
      <c r="H139" s="95">
        <v>0</v>
      </c>
      <c r="I139" s="119">
        <v>0.534466</v>
      </c>
      <c r="J139" s="89">
        <v>58369</v>
      </c>
      <c r="K139" s="107">
        <v>1.4999999999999999E-2</v>
      </c>
      <c r="L139" s="96">
        <v>8.4151472650770831E-3</v>
      </c>
      <c r="M139" s="83">
        <v>713</v>
      </c>
      <c r="N139" s="102">
        <v>719</v>
      </c>
      <c r="O139" s="78"/>
    </row>
    <row r="140" spans="1:15" x14ac:dyDescent="0.3">
      <c r="A140" s="20" t="s">
        <v>536</v>
      </c>
      <c r="B140" s="66">
        <v>2</v>
      </c>
      <c r="C140" s="94" t="str">
        <f t="shared" si="2"/>
        <v>Knapsack</v>
      </c>
      <c r="D140" s="20">
        <v>50</v>
      </c>
      <c r="E140" s="20">
        <v>0.15</v>
      </c>
      <c r="F140" s="89" t="s">
        <v>0</v>
      </c>
      <c r="G140" s="20">
        <v>751</v>
      </c>
      <c r="H140" s="95">
        <v>0</v>
      </c>
      <c r="I140" s="119">
        <v>2.9932699999999999</v>
      </c>
      <c r="J140" s="89"/>
      <c r="K140" s="107">
        <v>0.03</v>
      </c>
      <c r="L140" s="96">
        <v>5.3295932678821822E-2</v>
      </c>
      <c r="M140" s="83">
        <v>713</v>
      </c>
      <c r="N140" s="102">
        <v>751</v>
      </c>
      <c r="O140" s="78"/>
    </row>
    <row r="141" spans="1:15" x14ac:dyDescent="0.3">
      <c r="A141" s="20" t="s">
        <v>536</v>
      </c>
      <c r="B141" s="20">
        <v>2</v>
      </c>
      <c r="C141" s="94" t="str">
        <f t="shared" si="2"/>
        <v>Knapsack</v>
      </c>
      <c r="D141" s="20">
        <v>50</v>
      </c>
      <c r="E141" s="20">
        <v>0.2</v>
      </c>
      <c r="F141" s="89" t="s">
        <v>0</v>
      </c>
      <c r="G141" s="20">
        <v>771</v>
      </c>
      <c r="H141" s="95">
        <v>0</v>
      </c>
      <c r="I141" s="119">
        <v>21.325199999999999</v>
      </c>
      <c r="J141" s="89"/>
      <c r="K141" s="107">
        <v>8.4000000000000005E-2</v>
      </c>
      <c r="L141" s="96">
        <v>8.1346423562412395E-2</v>
      </c>
      <c r="M141" s="83">
        <v>713</v>
      </c>
      <c r="N141" s="102">
        <v>771</v>
      </c>
      <c r="O141" s="78"/>
    </row>
    <row r="142" spans="1:15" hidden="1" x14ac:dyDescent="0.3">
      <c r="A142" s="66" t="s">
        <v>536</v>
      </c>
      <c r="B142" s="66">
        <v>3</v>
      </c>
      <c r="C142" s="94" t="str">
        <f t="shared" si="2"/>
        <v>Factor Model</v>
      </c>
      <c r="D142" s="20">
        <v>0</v>
      </c>
      <c r="E142" s="20">
        <v>0.05</v>
      </c>
      <c r="F142" s="89" t="s">
        <v>0</v>
      </c>
      <c r="G142" s="20">
        <v>733</v>
      </c>
      <c r="H142" s="95">
        <v>0</v>
      </c>
      <c r="I142" s="119">
        <v>0.66646399999999995</v>
      </c>
      <c r="J142" s="89">
        <v>82081</v>
      </c>
      <c r="K142" s="107">
        <v>0</v>
      </c>
      <c r="L142" s="96">
        <v>2.8050490883590573E-2</v>
      </c>
      <c r="M142" s="83">
        <v>713</v>
      </c>
      <c r="N142" s="102">
        <v>733</v>
      </c>
      <c r="O142" s="78"/>
    </row>
    <row r="143" spans="1:15" hidden="1" x14ac:dyDescent="0.3">
      <c r="A143" s="20" t="s">
        <v>536</v>
      </c>
      <c r="B143" s="20">
        <v>3</v>
      </c>
      <c r="C143" s="94" t="str">
        <f t="shared" si="2"/>
        <v>Factor Model</v>
      </c>
      <c r="D143" s="20">
        <v>0</v>
      </c>
      <c r="E143" s="20">
        <v>0.1</v>
      </c>
      <c r="F143" s="89" t="s">
        <v>0</v>
      </c>
      <c r="G143" s="20">
        <v>781</v>
      </c>
      <c r="H143" s="95">
        <v>0</v>
      </c>
      <c r="I143" s="119">
        <v>22.061800000000002</v>
      </c>
      <c r="J143" s="89">
        <v>62990</v>
      </c>
      <c r="K143" s="107">
        <v>0</v>
      </c>
      <c r="L143" s="96">
        <v>9.5371669004207682E-2</v>
      </c>
      <c r="M143" s="83">
        <v>713</v>
      </c>
      <c r="N143" s="102">
        <v>781</v>
      </c>
      <c r="O143" s="78"/>
    </row>
    <row r="144" spans="1:15" hidden="1" x14ac:dyDescent="0.3">
      <c r="A144" s="66" t="s">
        <v>536</v>
      </c>
      <c r="B144" s="66">
        <v>3</v>
      </c>
      <c r="C144" s="94" t="str">
        <f t="shared" si="2"/>
        <v>Factor Model</v>
      </c>
      <c r="D144" s="20">
        <v>0</v>
      </c>
      <c r="E144" s="20">
        <v>0.15</v>
      </c>
      <c r="F144" s="89" t="s">
        <v>4</v>
      </c>
      <c r="G144" s="20" t="s">
        <v>511</v>
      </c>
      <c r="H144" s="95" t="s">
        <v>3</v>
      </c>
      <c r="I144" s="119" t="s">
        <v>511</v>
      </c>
      <c r="J144" s="89"/>
      <c r="K144" s="97"/>
      <c r="L144" s="96" t="s">
        <v>3</v>
      </c>
      <c r="M144" s="83">
        <v>713</v>
      </c>
      <c r="N144" s="102" t="s">
        <v>3</v>
      </c>
      <c r="O144" s="78"/>
    </row>
    <row r="145" spans="1:15" hidden="1" x14ac:dyDescent="0.3">
      <c r="A145" s="20" t="s">
        <v>536</v>
      </c>
      <c r="B145" s="20">
        <v>3</v>
      </c>
      <c r="C145" s="94" t="str">
        <f t="shared" si="2"/>
        <v>Factor Model</v>
      </c>
      <c r="D145" s="20">
        <v>0</v>
      </c>
      <c r="E145" s="20">
        <v>0.2</v>
      </c>
      <c r="F145" s="89" t="s">
        <v>4</v>
      </c>
      <c r="G145" s="20" t="s">
        <v>511</v>
      </c>
      <c r="H145" s="95" t="s">
        <v>3</v>
      </c>
      <c r="I145" s="119" t="s">
        <v>511</v>
      </c>
      <c r="J145" s="89"/>
      <c r="K145" s="97"/>
      <c r="L145" s="96" t="s">
        <v>3</v>
      </c>
      <c r="M145" s="83">
        <v>713</v>
      </c>
      <c r="N145" s="102" t="s">
        <v>3</v>
      </c>
      <c r="O145" s="78"/>
    </row>
    <row r="146" spans="1:15" hidden="1" x14ac:dyDescent="0.3">
      <c r="A146" s="66" t="s">
        <v>536</v>
      </c>
      <c r="B146" s="66">
        <v>3</v>
      </c>
      <c r="C146" s="94" t="str">
        <f t="shared" si="2"/>
        <v>Factor Model</v>
      </c>
      <c r="D146" s="20">
        <v>10</v>
      </c>
      <c r="E146" s="20">
        <v>0.05</v>
      </c>
      <c r="F146" s="89" t="s">
        <v>0</v>
      </c>
      <c r="G146" s="20">
        <v>733</v>
      </c>
      <c r="H146" s="95">
        <v>0</v>
      </c>
      <c r="I146" s="119">
        <v>0.79929399999999995</v>
      </c>
      <c r="J146" s="89">
        <v>80466</v>
      </c>
      <c r="K146" s="107">
        <v>0</v>
      </c>
      <c r="L146" s="96">
        <v>2.8050490883590573E-2</v>
      </c>
      <c r="M146" s="83">
        <v>713</v>
      </c>
      <c r="N146" s="102">
        <v>733</v>
      </c>
      <c r="O146" s="78"/>
    </row>
    <row r="147" spans="1:15" hidden="1" x14ac:dyDescent="0.3">
      <c r="A147" s="20" t="s">
        <v>536</v>
      </c>
      <c r="B147" s="20">
        <v>3</v>
      </c>
      <c r="C147" s="94" t="str">
        <f t="shared" si="2"/>
        <v>Factor Model</v>
      </c>
      <c r="D147" s="20">
        <v>10</v>
      </c>
      <c r="E147" s="20">
        <v>0.1</v>
      </c>
      <c r="F147" s="89" t="s">
        <v>0</v>
      </c>
      <c r="G147" s="20">
        <v>781</v>
      </c>
      <c r="H147" s="95">
        <v>0</v>
      </c>
      <c r="I147" s="119">
        <v>1.0659000000000001</v>
      </c>
      <c r="J147" s="89">
        <v>53786</v>
      </c>
      <c r="K147" s="107">
        <v>0</v>
      </c>
      <c r="L147" s="96">
        <v>9.5371669004207682E-2</v>
      </c>
      <c r="M147" s="83">
        <v>713</v>
      </c>
      <c r="N147" s="102">
        <v>781</v>
      </c>
      <c r="O147" s="78"/>
    </row>
    <row r="148" spans="1:15" hidden="1" x14ac:dyDescent="0.3">
      <c r="A148" s="66" t="s">
        <v>536</v>
      </c>
      <c r="B148" s="66">
        <v>3</v>
      </c>
      <c r="C148" s="94" t="str">
        <f t="shared" si="2"/>
        <v>Factor Model</v>
      </c>
      <c r="D148" s="20">
        <v>10</v>
      </c>
      <c r="E148" s="20">
        <v>0.15</v>
      </c>
      <c r="F148" s="89" t="s">
        <v>4</v>
      </c>
      <c r="G148" s="20" t="s">
        <v>511</v>
      </c>
      <c r="H148" s="95" t="s">
        <v>3</v>
      </c>
      <c r="I148" s="119" t="s">
        <v>511</v>
      </c>
      <c r="J148" s="89"/>
      <c r="K148" s="97"/>
      <c r="L148" s="96" t="s">
        <v>3</v>
      </c>
      <c r="M148" s="83">
        <v>713</v>
      </c>
      <c r="N148" s="102" t="s">
        <v>3</v>
      </c>
      <c r="O148" s="78"/>
    </row>
    <row r="149" spans="1:15" hidden="1" x14ac:dyDescent="0.3">
      <c r="A149" s="20" t="s">
        <v>536</v>
      </c>
      <c r="B149" s="20">
        <v>3</v>
      </c>
      <c r="C149" s="94" t="str">
        <f t="shared" si="2"/>
        <v>Factor Model</v>
      </c>
      <c r="D149" s="20">
        <v>10</v>
      </c>
      <c r="E149" s="20">
        <v>0.2</v>
      </c>
      <c r="F149" s="89" t="s">
        <v>4</v>
      </c>
      <c r="G149" s="20" t="s">
        <v>511</v>
      </c>
      <c r="H149" s="95" t="s">
        <v>3</v>
      </c>
      <c r="I149" s="119" t="s">
        <v>511</v>
      </c>
      <c r="J149" s="89"/>
      <c r="K149" s="97"/>
      <c r="L149" s="96" t="s">
        <v>3</v>
      </c>
      <c r="M149" s="83">
        <v>713</v>
      </c>
      <c r="N149" s="102" t="s">
        <v>3</v>
      </c>
      <c r="O149" s="78"/>
    </row>
    <row r="150" spans="1:15" hidden="1" x14ac:dyDescent="0.3">
      <c r="A150" s="66" t="s">
        <v>536</v>
      </c>
      <c r="B150" s="66">
        <v>3</v>
      </c>
      <c r="C150" s="94" t="str">
        <f t="shared" si="2"/>
        <v>Factor Model</v>
      </c>
      <c r="D150" s="20">
        <v>25</v>
      </c>
      <c r="E150" s="20">
        <v>0.05</v>
      </c>
      <c r="F150" s="89" t="s">
        <v>0</v>
      </c>
      <c r="G150" s="20">
        <v>733</v>
      </c>
      <c r="H150" s="95">
        <v>0</v>
      </c>
      <c r="I150" s="119">
        <v>0.82641100000000001</v>
      </c>
      <c r="J150" s="89"/>
      <c r="K150" s="107">
        <v>0</v>
      </c>
      <c r="L150" s="96">
        <v>2.8050490883590573E-2</v>
      </c>
      <c r="M150" s="83">
        <v>713</v>
      </c>
      <c r="N150" s="102">
        <v>733</v>
      </c>
      <c r="O150" s="78"/>
    </row>
    <row r="151" spans="1:15" hidden="1" x14ac:dyDescent="0.3">
      <c r="A151" s="20" t="s">
        <v>536</v>
      </c>
      <c r="B151" s="20">
        <v>3</v>
      </c>
      <c r="C151" s="94" t="str">
        <f t="shared" si="2"/>
        <v>Factor Model</v>
      </c>
      <c r="D151" s="20">
        <v>25</v>
      </c>
      <c r="E151" s="20">
        <v>0.1</v>
      </c>
      <c r="F151" s="89" t="s">
        <v>0</v>
      </c>
      <c r="G151" s="20">
        <v>781</v>
      </c>
      <c r="H151" s="95">
        <v>0</v>
      </c>
      <c r="I151" s="119">
        <v>7.8286899999999999</v>
      </c>
      <c r="J151" s="89">
        <v>67343</v>
      </c>
      <c r="K151" s="107">
        <v>0</v>
      </c>
      <c r="L151" s="96">
        <v>9.5371669004207682E-2</v>
      </c>
      <c r="M151" s="83">
        <v>713</v>
      </c>
      <c r="N151" s="102">
        <v>781</v>
      </c>
      <c r="O151" s="78"/>
    </row>
    <row r="152" spans="1:15" hidden="1" x14ac:dyDescent="0.3">
      <c r="A152" s="66" t="s">
        <v>536</v>
      </c>
      <c r="B152" s="66">
        <v>3</v>
      </c>
      <c r="C152" s="94" t="str">
        <f t="shared" si="2"/>
        <v>Factor Model</v>
      </c>
      <c r="D152" s="20">
        <v>25</v>
      </c>
      <c r="E152" s="20">
        <v>0.15</v>
      </c>
      <c r="F152" s="89" t="s">
        <v>4</v>
      </c>
      <c r="G152" s="20" t="s">
        <v>511</v>
      </c>
      <c r="H152" s="95" t="s">
        <v>3</v>
      </c>
      <c r="I152" s="119" t="s">
        <v>511</v>
      </c>
      <c r="J152" s="89"/>
      <c r="K152" s="97"/>
      <c r="L152" s="96" t="s">
        <v>3</v>
      </c>
      <c r="M152" s="83">
        <v>713</v>
      </c>
      <c r="N152" s="102" t="s">
        <v>3</v>
      </c>
      <c r="O152" s="78"/>
    </row>
    <row r="153" spans="1:15" hidden="1" x14ac:dyDescent="0.3">
      <c r="A153" s="20" t="s">
        <v>536</v>
      </c>
      <c r="B153" s="20">
        <v>3</v>
      </c>
      <c r="C153" s="94" t="str">
        <f t="shared" si="2"/>
        <v>Factor Model</v>
      </c>
      <c r="D153" s="20">
        <v>25</v>
      </c>
      <c r="E153" s="20">
        <v>0.2</v>
      </c>
      <c r="F153" s="89" t="s">
        <v>4</v>
      </c>
      <c r="G153" s="20" t="s">
        <v>511</v>
      </c>
      <c r="H153" s="95" t="s">
        <v>3</v>
      </c>
      <c r="I153" s="119" t="s">
        <v>511</v>
      </c>
      <c r="J153" s="89"/>
      <c r="K153" s="97"/>
      <c r="L153" s="96" t="s">
        <v>3</v>
      </c>
      <c r="M153" s="83">
        <v>713</v>
      </c>
      <c r="N153" s="102" t="s">
        <v>3</v>
      </c>
      <c r="O153" s="78"/>
    </row>
    <row r="154" spans="1:15" hidden="1" x14ac:dyDescent="0.3">
      <c r="A154" s="66" t="s">
        <v>536</v>
      </c>
      <c r="B154" s="66">
        <v>3</v>
      </c>
      <c r="C154" s="94" t="str">
        <f t="shared" si="2"/>
        <v>Factor Model</v>
      </c>
      <c r="D154" s="20">
        <v>50</v>
      </c>
      <c r="E154" s="20">
        <v>0.05</v>
      </c>
      <c r="F154" s="89" t="s">
        <v>0</v>
      </c>
      <c r="G154" s="20">
        <v>733</v>
      </c>
      <c r="H154" s="95">
        <v>0</v>
      </c>
      <c r="I154" s="119">
        <v>1.6519699999999999</v>
      </c>
      <c r="J154" s="89">
        <v>70172</v>
      </c>
      <c r="K154" s="107">
        <v>0</v>
      </c>
      <c r="L154" s="96">
        <v>2.8050490883590573E-2</v>
      </c>
      <c r="M154" s="83">
        <v>713</v>
      </c>
      <c r="N154" s="102">
        <v>733</v>
      </c>
      <c r="O154" s="78"/>
    </row>
    <row r="155" spans="1:15" hidden="1" x14ac:dyDescent="0.3">
      <c r="A155" s="20" t="s">
        <v>536</v>
      </c>
      <c r="B155" s="20">
        <v>3</v>
      </c>
      <c r="C155" s="94" t="str">
        <f t="shared" si="2"/>
        <v>Factor Model</v>
      </c>
      <c r="D155" s="20">
        <v>50</v>
      </c>
      <c r="E155" s="20">
        <v>0.1</v>
      </c>
      <c r="F155" s="89" t="s">
        <v>0</v>
      </c>
      <c r="G155" s="20">
        <v>781</v>
      </c>
      <c r="H155" s="95">
        <v>0</v>
      </c>
      <c r="I155" s="119">
        <v>1.56698</v>
      </c>
      <c r="J155" s="89">
        <v>80316</v>
      </c>
      <c r="K155" s="107">
        <v>0</v>
      </c>
      <c r="L155" s="96">
        <v>9.5371669004207682E-2</v>
      </c>
      <c r="M155" s="83">
        <v>713</v>
      </c>
      <c r="N155" s="102">
        <v>781</v>
      </c>
      <c r="O155" s="78"/>
    </row>
    <row r="156" spans="1:15" hidden="1" x14ac:dyDescent="0.3">
      <c r="A156" s="66" t="s">
        <v>536</v>
      </c>
      <c r="B156" s="66">
        <v>3</v>
      </c>
      <c r="C156" s="94" t="str">
        <f t="shared" si="2"/>
        <v>Factor Model</v>
      </c>
      <c r="D156" s="20">
        <v>50</v>
      </c>
      <c r="E156" s="20">
        <v>0.15</v>
      </c>
      <c r="F156" s="89" t="s">
        <v>4</v>
      </c>
      <c r="G156" s="20" t="s">
        <v>511</v>
      </c>
      <c r="H156" s="95" t="s">
        <v>3</v>
      </c>
      <c r="I156" s="119" t="s">
        <v>511</v>
      </c>
      <c r="J156" s="89">
        <v>71338</v>
      </c>
      <c r="K156" s="97"/>
      <c r="L156" s="96" t="s">
        <v>3</v>
      </c>
      <c r="M156" s="83">
        <v>713</v>
      </c>
      <c r="N156" s="102" t="s">
        <v>3</v>
      </c>
      <c r="O156" s="78"/>
    </row>
    <row r="157" spans="1:15" hidden="1" x14ac:dyDescent="0.3">
      <c r="A157" s="20" t="s">
        <v>536</v>
      </c>
      <c r="B157" s="20">
        <v>3</v>
      </c>
      <c r="C157" s="94" t="str">
        <f t="shared" si="2"/>
        <v>Factor Model</v>
      </c>
      <c r="D157" s="20">
        <v>50</v>
      </c>
      <c r="E157" s="20">
        <v>0.2</v>
      </c>
      <c r="F157" s="89" t="s">
        <v>4</v>
      </c>
      <c r="G157" s="20" t="s">
        <v>511</v>
      </c>
      <c r="H157" s="95" t="s">
        <v>3</v>
      </c>
      <c r="I157" s="119" t="s">
        <v>511</v>
      </c>
      <c r="J157" s="89">
        <v>76555</v>
      </c>
      <c r="K157" s="97"/>
      <c r="L157" s="96" t="s">
        <v>3</v>
      </c>
      <c r="M157" s="83">
        <v>713</v>
      </c>
      <c r="N157" s="102" t="s">
        <v>3</v>
      </c>
      <c r="O157" s="78"/>
    </row>
    <row r="158" spans="1:15" x14ac:dyDescent="0.3">
      <c r="A158" s="20" t="s">
        <v>524</v>
      </c>
      <c r="B158" s="66">
        <v>0</v>
      </c>
      <c r="C158" s="94" t="str">
        <f t="shared" si="2"/>
        <v>Deterministic</v>
      </c>
      <c r="D158" s="20">
        <v>0</v>
      </c>
      <c r="E158" s="20">
        <v>0.05</v>
      </c>
      <c r="F158" s="89" t="s">
        <v>0</v>
      </c>
      <c r="G158" s="20">
        <v>1006</v>
      </c>
      <c r="H158" s="95">
        <v>0</v>
      </c>
      <c r="I158" s="119">
        <v>5.3241300000000003</v>
      </c>
      <c r="J158" s="89">
        <v>30539</v>
      </c>
      <c r="K158" s="107">
        <v>1</v>
      </c>
      <c r="L158" s="96">
        <v>0</v>
      </c>
      <c r="M158" s="83">
        <v>1006</v>
      </c>
      <c r="N158" s="102">
        <v>1006</v>
      </c>
      <c r="O158" s="78"/>
    </row>
    <row r="159" spans="1:15" x14ac:dyDescent="0.3">
      <c r="A159" s="20" t="s">
        <v>524</v>
      </c>
      <c r="B159" s="20">
        <v>0</v>
      </c>
      <c r="C159" s="94" t="str">
        <f t="shared" si="2"/>
        <v>Deterministic</v>
      </c>
      <c r="D159" s="20">
        <v>0</v>
      </c>
      <c r="E159" s="20">
        <v>0.1</v>
      </c>
      <c r="F159" s="89" t="s">
        <v>0</v>
      </c>
      <c r="G159" s="20">
        <v>1006</v>
      </c>
      <c r="H159" s="95">
        <v>0</v>
      </c>
      <c r="I159" s="119">
        <v>5.6734200000000001</v>
      </c>
      <c r="J159" s="89">
        <v>31263</v>
      </c>
      <c r="K159" s="107">
        <v>1</v>
      </c>
      <c r="L159" s="96">
        <v>0</v>
      </c>
      <c r="M159" s="83">
        <v>1006</v>
      </c>
      <c r="N159" s="102">
        <v>1006</v>
      </c>
      <c r="O159" s="78"/>
    </row>
    <row r="160" spans="1:15" x14ac:dyDescent="0.3">
      <c r="A160" s="20" t="s">
        <v>524</v>
      </c>
      <c r="B160" s="66">
        <v>0</v>
      </c>
      <c r="C160" s="94" t="str">
        <f t="shared" si="2"/>
        <v>Deterministic</v>
      </c>
      <c r="D160" s="20">
        <v>0</v>
      </c>
      <c r="E160" s="20">
        <v>0.15</v>
      </c>
      <c r="F160" s="89" t="s">
        <v>0</v>
      </c>
      <c r="G160" s="20">
        <v>1006</v>
      </c>
      <c r="H160" s="95">
        <v>0</v>
      </c>
      <c r="I160" s="119">
        <v>4.1144100000000003</v>
      </c>
      <c r="J160" s="89">
        <v>26465</v>
      </c>
      <c r="K160" s="107">
        <v>1</v>
      </c>
      <c r="L160" s="96">
        <v>0</v>
      </c>
      <c r="M160" s="83">
        <v>1006</v>
      </c>
      <c r="N160" s="102">
        <v>1006</v>
      </c>
      <c r="O160" s="78"/>
    </row>
    <row r="161" spans="1:15" x14ac:dyDescent="0.3">
      <c r="A161" s="20" t="s">
        <v>524</v>
      </c>
      <c r="B161" s="20">
        <v>0</v>
      </c>
      <c r="C161" s="94" t="str">
        <f t="shared" si="2"/>
        <v>Deterministic</v>
      </c>
      <c r="D161" s="20">
        <v>0</v>
      </c>
      <c r="E161" s="20">
        <v>0.2</v>
      </c>
      <c r="F161" s="89" t="s">
        <v>1</v>
      </c>
      <c r="G161" s="20">
        <v>1006</v>
      </c>
      <c r="H161" s="95">
        <v>0</v>
      </c>
      <c r="I161" s="119">
        <v>4.6747500000000004</v>
      </c>
      <c r="J161" s="89">
        <v>27821</v>
      </c>
      <c r="K161" s="107">
        <v>1</v>
      </c>
      <c r="L161" s="96">
        <v>0</v>
      </c>
      <c r="M161" s="83">
        <v>1006</v>
      </c>
      <c r="N161" s="102">
        <v>1006</v>
      </c>
      <c r="O161" s="78"/>
    </row>
    <row r="162" spans="1:15" x14ac:dyDescent="0.3">
      <c r="A162" s="20" t="s">
        <v>524</v>
      </c>
      <c r="B162" s="66">
        <v>1</v>
      </c>
      <c r="C162" s="94" t="str">
        <f t="shared" si="2"/>
        <v>Cardinality-constrained</v>
      </c>
      <c r="D162" s="20">
        <v>5</v>
      </c>
      <c r="E162" s="20">
        <v>0.05</v>
      </c>
      <c r="F162" s="89" t="s">
        <v>0</v>
      </c>
      <c r="G162" s="20">
        <v>1007</v>
      </c>
      <c r="H162" s="95">
        <v>0</v>
      </c>
      <c r="I162" s="119">
        <v>22.233599999999999</v>
      </c>
      <c r="J162" s="89">
        <v>29916</v>
      </c>
      <c r="K162" s="107">
        <v>1</v>
      </c>
      <c r="L162" s="96">
        <v>9.9403578528822756E-4</v>
      </c>
      <c r="M162" s="83">
        <v>1006</v>
      </c>
      <c r="N162" s="102">
        <v>1007</v>
      </c>
      <c r="O162" s="78"/>
    </row>
    <row r="163" spans="1:15" x14ac:dyDescent="0.3">
      <c r="A163" s="20" t="s">
        <v>524</v>
      </c>
      <c r="B163" s="20">
        <v>1</v>
      </c>
      <c r="C163" s="94" t="str">
        <f t="shared" si="2"/>
        <v>Cardinality-constrained</v>
      </c>
      <c r="D163" s="20">
        <v>5</v>
      </c>
      <c r="E163" s="20">
        <v>0.1</v>
      </c>
      <c r="F163" s="89" t="s">
        <v>0</v>
      </c>
      <c r="G163" s="20">
        <v>1009</v>
      </c>
      <c r="H163" s="95">
        <v>0</v>
      </c>
      <c r="I163" s="119">
        <v>444.78699999999998</v>
      </c>
      <c r="J163" s="89">
        <v>29706</v>
      </c>
      <c r="K163" s="107">
        <v>1</v>
      </c>
      <c r="L163" s="96">
        <v>2.9821073558649047E-3</v>
      </c>
      <c r="M163" s="83">
        <v>1006</v>
      </c>
      <c r="N163" s="102">
        <v>1009</v>
      </c>
      <c r="O163" s="78"/>
    </row>
    <row r="164" spans="1:15" x14ac:dyDescent="0.3">
      <c r="A164" s="20" t="s">
        <v>524</v>
      </c>
      <c r="B164" s="66">
        <v>1</v>
      </c>
      <c r="C164" s="94" t="str">
        <f t="shared" si="2"/>
        <v>Cardinality-constrained</v>
      </c>
      <c r="D164" s="20">
        <v>5</v>
      </c>
      <c r="E164" s="20">
        <v>0.15</v>
      </c>
      <c r="F164" s="89" t="s">
        <v>0</v>
      </c>
      <c r="G164" s="20">
        <v>1015</v>
      </c>
      <c r="H164" s="95">
        <v>0</v>
      </c>
      <c r="I164" s="119">
        <v>1039.42</v>
      </c>
      <c r="J164" s="89">
        <v>27712</v>
      </c>
      <c r="K164" s="107">
        <v>1</v>
      </c>
      <c r="L164" s="96">
        <v>8.9463220675944921E-3</v>
      </c>
      <c r="M164" s="83">
        <v>1006</v>
      </c>
      <c r="N164" s="102">
        <v>1015</v>
      </c>
      <c r="O164" s="78"/>
    </row>
    <row r="165" spans="1:15" x14ac:dyDescent="0.3">
      <c r="A165" s="20" t="s">
        <v>524</v>
      </c>
      <c r="B165" s="20">
        <v>1</v>
      </c>
      <c r="C165" s="94" t="str">
        <f t="shared" si="2"/>
        <v>Cardinality-constrained</v>
      </c>
      <c r="D165" s="20">
        <v>5</v>
      </c>
      <c r="E165" s="20">
        <v>0.2</v>
      </c>
      <c r="F165" s="89" t="s">
        <v>0</v>
      </c>
      <c r="G165" s="20">
        <v>1015</v>
      </c>
      <c r="H165" s="95">
        <v>0</v>
      </c>
      <c r="I165" s="119">
        <v>14.0197</v>
      </c>
      <c r="J165" s="89">
        <v>26272</v>
      </c>
      <c r="K165" s="107">
        <v>1</v>
      </c>
      <c r="L165" s="96">
        <v>8.9463220675944921E-3</v>
      </c>
      <c r="M165" s="83">
        <v>1006</v>
      </c>
      <c r="N165" s="102">
        <v>1015</v>
      </c>
      <c r="O165" s="78"/>
    </row>
    <row r="166" spans="1:15" x14ac:dyDescent="0.3">
      <c r="A166" s="20" t="s">
        <v>524</v>
      </c>
      <c r="B166" s="66">
        <v>1</v>
      </c>
      <c r="C166" s="94" t="str">
        <f t="shared" si="2"/>
        <v>Cardinality-constrained</v>
      </c>
      <c r="D166" s="20">
        <v>10</v>
      </c>
      <c r="E166" s="20">
        <v>0.05</v>
      </c>
      <c r="F166" s="89" t="s">
        <v>0</v>
      </c>
      <c r="G166" s="20">
        <v>1007</v>
      </c>
      <c r="H166" s="95">
        <v>0</v>
      </c>
      <c r="I166" s="119">
        <v>28.250900000000001</v>
      </c>
      <c r="J166" s="89">
        <v>16965</v>
      </c>
      <c r="K166" s="107">
        <v>1</v>
      </c>
      <c r="L166" s="96">
        <v>9.9403578528822756E-4</v>
      </c>
      <c r="M166" s="83">
        <v>1006</v>
      </c>
      <c r="N166" s="102">
        <v>1007</v>
      </c>
      <c r="O166" s="78"/>
    </row>
    <row r="167" spans="1:15" x14ac:dyDescent="0.3">
      <c r="A167" s="20" t="s">
        <v>524</v>
      </c>
      <c r="B167" s="20">
        <v>1</v>
      </c>
      <c r="C167" s="94" t="str">
        <f t="shared" si="2"/>
        <v>Cardinality-constrained</v>
      </c>
      <c r="D167" s="20">
        <v>10</v>
      </c>
      <c r="E167" s="20">
        <v>0.1</v>
      </c>
      <c r="F167" s="89" t="s">
        <v>0</v>
      </c>
      <c r="G167" s="20">
        <v>1009</v>
      </c>
      <c r="H167" s="95">
        <v>0</v>
      </c>
      <c r="I167" s="119">
        <v>13.843400000000001</v>
      </c>
      <c r="J167" s="89">
        <v>12109</v>
      </c>
      <c r="K167" s="107">
        <v>1</v>
      </c>
      <c r="L167" s="96">
        <v>2.9821073558649047E-3</v>
      </c>
      <c r="M167" s="83">
        <v>1006</v>
      </c>
      <c r="N167" s="102">
        <v>1009</v>
      </c>
      <c r="O167" s="78"/>
    </row>
    <row r="168" spans="1:15" x14ac:dyDescent="0.3">
      <c r="A168" s="20" t="s">
        <v>524</v>
      </c>
      <c r="B168" s="66">
        <v>1</v>
      </c>
      <c r="C168" s="94" t="str">
        <f t="shared" si="2"/>
        <v>Cardinality-constrained</v>
      </c>
      <c r="D168" s="20">
        <v>10</v>
      </c>
      <c r="E168" s="20">
        <v>0.15</v>
      </c>
      <c r="F168" s="89" t="s">
        <v>0</v>
      </c>
      <c r="G168" s="20">
        <v>1015</v>
      </c>
      <c r="H168" s="95">
        <v>0</v>
      </c>
      <c r="I168" s="119">
        <v>27.171500000000002</v>
      </c>
      <c r="J168" s="89">
        <v>7025</v>
      </c>
      <c r="K168" s="107">
        <v>1</v>
      </c>
      <c r="L168" s="96">
        <v>8.9463220675944921E-3</v>
      </c>
      <c r="M168" s="83">
        <v>1006</v>
      </c>
      <c r="N168" s="102">
        <v>1015</v>
      </c>
      <c r="O168" s="78"/>
    </row>
    <row r="169" spans="1:15" x14ac:dyDescent="0.3">
      <c r="A169" s="20" t="s">
        <v>524</v>
      </c>
      <c r="B169" s="20">
        <v>1</v>
      </c>
      <c r="C169" s="94" t="str">
        <f t="shared" si="2"/>
        <v>Cardinality-constrained</v>
      </c>
      <c r="D169" s="20">
        <v>10</v>
      </c>
      <c r="E169" s="20">
        <v>0.2</v>
      </c>
      <c r="F169" s="89" t="s">
        <v>0</v>
      </c>
      <c r="G169" s="20">
        <v>1015</v>
      </c>
      <c r="H169" s="95">
        <v>0</v>
      </c>
      <c r="I169" s="119">
        <v>46.752099999999999</v>
      </c>
      <c r="J169" s="89">
        <v>5150</v>
      </c>
      <c r="K169" s="107">
        <v>1</v>
      </c>
      <c r="L169" s="96">
        <v>8.9463220675944921E-3</v>
      </c>
      <c r="M169" s="83">
        <v>1006</v>
      </c>
      <c r="N169" s="102">
        <v>1015</v>
      </c>
      <c r="O169" s="78"/>
    </row>
    <row r="170" spans="1:15" x14ac:dyDescent="0.3">
      <c r="A170" s="20" t="s">
        <v>524</v>
      </c>
      <c r="B170" s="66">
        <v>1</v>
      </c>
      <c r="C170" s="94" t="str">
        <f t="shared" si="2"/>
        <v>Cardinality-constrained</v>
      </c>
      <c r="D170" s="20">
        <v>25</v>
      </c>
      <c r="E170" s="20">
        <v>0.05</v>
      </c>
      <c r="F170" s="89" t="s">
        <v>0</v>
      </c>
      <c r="G170" s="20">
        <v>1015</v>
      </c>
      <c r="H170" s="95">
        <v>0</v>
      </c>
      <c r="I170" s="119">
        <v>53.559600000000003</v>
      </c>
      <c r="J170" s="89">
        <v>10833</v>
      </c>
      <c r="K170" s="107">
        <v>9.4E-2</v>
      </c>
      <c r="L170" s="96">
        <v>8.9463220675944921E-3</v>
      </c>
      <c r="M170" s="83">
        <v>1006</v>
      </c>
      <c r="N170" s="102">
        <v>1015</v>
      </c>
      <c r="O170" s="78"/>
    </row>
    <row r="171" spans="1:15" x14ac:dyDescent="0.3">
      <c r="A171" s="20" t="s">
        <v>524</v>
      </c>
      <c r="B171" s="20">
        <v>1</v>
      </c>
      <c r="C171" s="94" t="str">
        <f t="shared" si="2"/>
        <v>Cardinality-constrained</v>
      </c>
      <c r="D171" s="20">
        <v>25</v>
      </c>
      <c r="E171" s="20">
        <v>0.1</v>
      </c>
      <c r="F171" s="89" t="s">
        <v>0</v>
      </c>
      <c r="G171" s="20">
        <v>1027</v>
      </c>
      <c r="H171" s="95">
        <v>0</v>
      </c>
      <c r="I171" s="119">
        <v>129.59700000000001</v>
      </c>
      <c r="J171" s="89">
        <v>6336</v>
      </c>
      <c r="K171" s="107">
        <v>0.20200000000000001</v>
      </c>
      <c r="L171" s="96">
        <v>2.0874751491053667E-2</v>
      </c>
      <c r="M171" s="83">
        <v>1006</v>
      </c>
      <c r="N171" s="102">
        <v>1027</v>
      </c>
      <c r="O171" s="78"/>
    </row>
    <row r="172" spans="1:15" x14ac:dyDescent="0.3">
      <c r="A172" s="20" t="s">
        <v>524</v>
      </c>
      <c r="B172" s="66">
        <v>1</v>
      </c>
      <c r="C172" s="94" t="str">
        <f t="shared" si="2"/>
        <v>Cardinality-constrained</v>
      </c>
      <c r="D172" s="20">
        <v>25</v>
      </c>
      <c r="E172" s="20">
        <v>0.15</v>
      </c>
      <c r="F172" s="89" t="s">
        <v>0</v>
      </c>
      <c r="G172" s="20">
        <v>1036</v>
      </c>
      <c r="H172" s="95">
        <v>0</v>
      </c>
      <c r="I172" s="119">
        <v>75.4636</v>
      </c>
      <c r="J172" s="89">
        <v>3382</v>
      </c>
      <c r="K172" s="107">
        <v>0.50700000000000001</v>
      </c>
      <c r="L172" s="96">
        <v>2.9821073558648159E-2</v>
      </c>
      <c r="M172" s="83">
        <v>1006</v>
      </c>
      <c r="N172" s="102">
        <v>1036</v>
      </c>
      <c r="O172" s="78"/>
    </row>
    <row r="173" spans="1:15" x14ac:dyDescent="0.3">
      <c r="A173" s="20" t="s">
        <v>524</v>
      </c>
      <c r="B173" s="20">
        <v>1</v>
      </c>
      <c r="C173" s="94" t="str">
        <f t="shared" si="2"/>
        <v>Cardinality-constrained</v>
      </c>
      <c r="D173" s="20">
        <v>25</v>
      </c>
      <c r="E173" s="20">
        <v>0.2</v>
      </c>
      <c r="F173" s="89" t="s">
        <v>1</v>
      </c>
      <c r="G173" s="20">
        <v>1038</v>
      </c>
      <c r="H173" s="95">
        <v>0</v>
      </c>
      <c r="I173" s="119">
        <v>279.93400000000003</v>
      </c>
      <c r="J173" s="89">
        <v>418</v>
      </c>
      <c r="K173" s="107">
        <v>0.92600000000000005</v>
      </c>
      <c r="L173" s="96">
        <v>3.1809145129224614E-2</v>
      </c>
      <c r="M173" s="83">
        <v>1006</v>
      </c>
      <c r="N173" s="102">
        <v>1038</v>
      </c>
      <c r="O173" s="78"/>
    </row>
    <row r="174" spans="1:15" x14ac:dyDescent="0.3">
      <c r="A174" s="20" t="s">
        <v>524</v>
      </c>
      <c r="B174" s="66">
        <v>1</v>
      </c>
      <c r="C174" s="94" t="str">
        <f t="shared" si="2"/>
        <v>Cardinality-constrained</v>
      </c>
      <c r="D174" s="20">
        <v>50</v>
      </c>
      <c r="E174" s="20">
        <v>0.05</v>
      </c>
      <c r="F174" s="89" t="s">
        <v>0</v>
      </c>
      <c r="G174" s="20">
        <v>1026</v>
      </c>
      <c r="H174" s="95">
        <v>0</v>
      </c>
      <c r="I174" s="119">
        <v>165.22</v>
      </c>
      <c r="J174" s="89">
        <v>21151</v>
      </c>
      <c r="K174" s="107">
        <v>0</v>
      </c>
      <c r="L174" s="96">
        <v>1.9880715705765439E-2</v>
      </c>
      <c r="M174" s="83">
        <v>1006</v>
      </c>
      <c r="N174" s="102">
        <v>1026</v>
      </c>
      <c r="O174" s="78"/>
    </row>
    <row r="175" spans="1:15" x14ac:dyDescent="0.3">
      <c r="A175" s="20" t="s">
        <v>524</v>
      </c>
      <c r="B175" s="20">
        <v>1</v>
      </c>
      <c r="C175" s="94" t="str">
        <f t="shared" si="2"/>
        <v>Cardinality-constrained</v>
      </c>
      <c r="D175" s="20">
        <v>50</v>
      </c>
      <c r="E175" s="20">
        <v>0.1</v>
      </c>
      <c r="F175" s="89" t="s">
        <v>0</v>
      </c>
      <c r="G175" s="20">
        <v>1036</v>
      </c>
      <c r="H175" s="95">
        <v>0</v>
      </c>
      <c r="I175" s="119">
        <v>103.71</v>
      </c>
      <c r="J175" s="89">
        <v>20997</v>
      </c>
      <c r="K175" s="107">
        <v>0</v>
      </c>
      <c r="L175" s="96">
        <v>2.9821073558648159E-2</v>
      </c>
      <c r="M175" s="83">
        <v>1006</v>
      </c>
      <c r="N175" s="102">
        <v>1036</v>
      </c>
      <c r="O175" s="78"/>
    </row>
    <row r="176" spans="1:15" x14ac:dyDescent="0.3">
      <c r="A176" s="20" t="s">
        <v>524</v>
      </c>
      <c r="B176" s="66">
        <v>1</v>
      </c>
      <c r="C176" s="94" t="str">
        <f t="shared" si="2"/>
        <v>Cardinality-constrained</v>
      </c>
      <c r="D176" s="20">
        <v>50</v>
      </c>
      <c r="E176" s="20">
        <v>0.15</v>
      </c>
      <c r="F176" s="89" t="s">
        <v>0</v>
      </c>
      <c r="G176" s="20">
        <v>1048</v>
      </c>
      <c r="H176" s="95">
        <v>0</v>
      </c>
      <c r="I176" s="119">
        <v>498.245</v>
      </c>
      <c r="J176" s="89">
        <v>19023</v>
      </c>
      <c r="K176" s="107">
        <v>8.0000000000000002E-3</v>
      </c>
      <c r="L176" s="96">
        <v>4.1749502982107334E-2</v>
      </c>
      <c r="M176" s="83">
        <v>1006</v>
      </c>
      <c r="N176" s="102">
        <v>1048</v>
      </c>
      <c r="O176" s="78"/>
    </row>
    <row r="177" spans="1:15" x14ac:dyDescent="0.3">
      <c r="A177" s="20" t="s">
        <v>524</v>
      </c>
      <c r="B177" s="20">
        <v>1</v>
      </c>
      <c r="C177" s="94" t="str">
        <f t="shared" si="2"/>
        <v>Cardinality-constrained</v>
      </c>
      <c r="D177" s="20">
        <v>50</v>
      </c>
      <c r="E177" s="20">
        <v>0.2</v>
      </c>
      <c r="F177" s="89" t="s">
        <v>1</v>
      </c>
      <c r="G177" s="20">
        <v>1081</v>
      </c>
      <c r="H177" s="95">
        <v>9.2592592592592596E-4</v>
      </c>
      <c r="I177" s="119">
        <v>1133.47</v>
      </c>
      <c r="J177" s="89">
        <v>18596</v>
      </c>
      <c r="K177" s="107">
        <v>0.05</v>
      </c>
      <c r="L177" s="96">
        <v>7.4552683896620175E-2</v>
      </c>
      <c r="M177" s="83">
        <v>1006</v>
      </c>
      <c r="N177" s="102">
        <v>1080</v>
      </c>
      <c r="O177" s="78"/>
    </row>
    <row r="178" spans="1:15" x14ac:dyDescent="0.3">
      <c r="A178" s="20" t="s">
        <v>524</v>
      </c>
      <c r="B178" s="66">
        <v>2</v>
      </c>
      <c r="C178" s="94" t="str">
        <f t="shared" si="2"/>
        <v>Knapsack</v>
      </c>
      <c r="D178" s="20">
        <v>5</v>
      </c>
      <c r="E178" s="20">
        <v>0.05</v>
      </c>
      <c r="F178" s="89" t="s">
        <v>0</v>
      </c>
      <c r="G178" s="20">
        <v>1009</v>
      </c>
      <c r="H178" s="95">
        <v>0</v>
      </c>
      <c r="I178" s="119">
        <v>28.003599999999999</v>
      </c>
      <c r="J178" s="89">
        <v>12824</v>
      </c>
      <c r="K178" s="107">
        <v>0.96599999999999997</v>
      </c>
      <c r="L178" s="96">
        <v>2.9821073558649047E-3</v>
      </c>
      <c r="M178" s="83">
        <v>1006</v>
      </c>
      <c r="N178" s="102">
        <v>1009</v>
      </c>
      <c r="O178" s="78"/>
    </row>
    <row r="179" spans="1:15" x14ac:dyDescent="0.3">
      <c r="A179" s="20" t="s">
        <v>524</v>
      </c>
      <c r="B179" s="20">
        <v>2</v>
      </c>
      <c r="C179" s="94" t="str">
        <f t="shared" si="2"/>
        <v>Knapsack</v>
      </c>
      <c r="D179" s="20">
        <v>5</v>
      </c>
      <c r="E179" s="20">
        <v>0.1</v>
      </c>
      <c r="F179" s="89" t="s">
        <v>0</v>
      </c>
      <c r="G179" s="20">
        <v>1020</v>
      </c>
      <c r="H179" s="95">
        <v>0</v>
      </c>
      <c r="I179" s="119">
        <v>425.995</v>
      </c>
      <c r="J179" s="89">
        <v>6994</v>
      </c>
      <c r="K179" s="107">
        <v>1</v>
      </c>
      <c r="L179" s="96">
        <v>1.3916500994035852E-2</v>
      </c>
      <c r="M179" s="83">
        <v>1006</v>
      </c>
      <c r="N179" s="102">
        <v>1020</v>
      </c>
      <c r="O179" s="78"/>
    </row>
    <row r="180" spans="1:15" x14ac:dyDescent="0.3">
      <c r="A180" s="20" t="s">
        <v>524</v>
      </c>
      <c r="B180" s="66">
        <v>2</v>
      </c>
      <c r="C180" s="94" t="str">
        <f t="shared" si="2"/>
        <v>Knapsack</v>
      </c>
      <c r="D180" s="20">
        <v>5</v>
      </c>
      <c r="E180" s="20">
        <v>0.15</v>
      </c>
      <c r="F180" s="89" t="s">
        <v>0</v>
      </c>
      <c r="G180" s="20">
        <v>1020</v>
      </c>
      <c r="H180" s="95">
        <v>0</v>
      </c>
      <c r="I180" s="119">
        <v>34.730699999999999</v>
      </c>
      <c r="J180" s="89">
        <v>6676</v>
      </c>
      <c r="K180" s="107">
        <v>1</v>
      </c>
      <c r="L180" s="96">
        <v>1.3916500994035852E-2</v>
      </c>
      <c r="M180" s="83">
        <v>1006</v>
      </c>
      <c r="N180" s="102">
        <v>1020</v>
      </c>
      <c r="O180" s="78"/>
    </row>
    <row r="181" spans="1:15" x14ac:dyDescent="0.3">
      <c r="A181" s="20" t="s">
        <v>524</v>
      </c>
      <c r="B181" s="20">
        <v>2</v>
      </c>
      <c r="C181" s="94" t="str">
        <f t="shared" si="2"/>
        <v>Knapsack</v>
      </c>
      <c r="D181" s="20">
        <v>5</v>
      </c>
      <c r="E181" s="20">
        <v>0.2</v>
      </c>
      <c r="F181" s="89" t="s">
        <v>0</v>
      </c>
      <c r="G181" s="20">
        <v>1030</v>
      </c>
      <c r="H181" s="95">
        <v>0</v>
      </c>
      <c r="I181" s="119">
        <v>1026.79</v>
      </c>
      <c r="J181" s="89">
        <v>5695</v>
      </c>
      <c r="K181" s="107">
        <v>1</v>
      </c>
      <c r="L181" s="96">
        <v>2.3856858846918572E-2</v>
      </c>
      <c r="M181" s="83">
        <v>1006</v>
      </c>
      <c r="N181" s="102">
        <v>1030</v>
      </c>
      <c r="O181" s="78"/>
    </row>
    <row r="182" spans="1:15" x14ac:dyDescent="0.3">
      <c r="A182" s="20" t="s">
        <v>524</v>
      </c>
      <c r="B182" s="66">
        <v>2</v>
      </c>
      <c r="C182" s="94" t="str">
        <f t="shared" si="2"/>
        <v>Knapsack</v>
      </c>
      <c r="D182" s="20">
        <v>10</v>
      </c>
      <c r="E182" s="20">
        <v>0.05</v>
      </c>
      <c r="F182" s="89" t="s">
        <v>0</v>
      </c>
      <c r="G182" s="20">
        <v>1020</v>
      </c>
      <c r="H182" s="95">
        <v>0</v>
      </c>
      <c r="I182" s="119">
        <v>136.68199999999999</v>
      </c>
      <c r="J182" s="89">
        <v>10217</v>
      </c>
      <c r="K182" s="107">
        <v>6.0999999999999999E-2</v>
      </c>
      <c r="L182" s="96">
        <v>1.3916500994035852E-2</v>
      </c>
      <c r="M182" s="83">
        <v>1006</v>
      </c>
      <c r="N182" s="102">
        <v>1020</v>
      </c>
      <c r="O182" s="78"/>
    </row>
    <row r="183" spans="1:15" x14ac:dyDescent="0.3">
      <c r="A183" s="20" t="s">
        <v>524</v>
      </c>
      <c r="B183" s="20">
        <v>2</v>
      </c>
      <c r="C183" s="94" t="str">
        <f t="shared" si="2"/>
        <v>Knapsack</v>
      </c>
      <c r="D183" s="20">
        <v>10</v>
      </c>
      <c r="E183" s="20">
        <v>0.1</v>
      </c>
      <c r="F183" s="89" t="s">
        <v>0</v>
      </c>
      <c r="G183" s="20">
        <v>1030</v>
      </c>
      <c r="H183" s="95">
        <v>0</v>
      </c>
      <c r="I183" s="119">
        <v>1145.72</v>
      </c>
      <c r="J183" s="89">
        <v>6571</v>
      </c>
      <c r="K183" s="107">
        <v>0.997</v>
      </c>
      <c r="L183" s="96">
        <v>2.3856858846918572E-2</v>
      </c>
      <c r="M183" s="83">
        <v>1006</v>
      </c>
      <c r="N183" s="102">
        <v>1030</v>
      </c>
      <c r="O183" s="78"/>
    </row>
    <row r="184" spans="1:15" x14ac:dyDescent="0.3">
      <c r="A184" s="20" t="s">
        <v>524</v>
      </c>
      <c r="B184" s="66">
        <v>2</v>
      </c>
      <c r="C184" s="94" t="str">
        <f t="shared" si="2"/>
        <v>Knapsack</v>
      </c>
      <c r="D184" s="20">
        <v>10</v>
      </c>
      <c r="E184" s="20">
        <v>0.15</v>
      </c>
      <c r="F184" s="89" t="s">
        <v>0</v>
      </c>
      <c r="G184" s="20">
        <v>1035</v>
      </c>
      <c r="H184" s="95">
        <v>1.9361084220716361E-3</v>
      </c>
      <c r="I184" s="119">
        <v>166.643</v>
      </c>
      <c r="J184" s="89">
        <v>3454</v>
      </c>
      <c r="K184" s="107">
        <v>0.92700000000000005</v>
      </c>
      <c r="L184" s="96">
        <v>2.8827037773359931E-2</v>
      </c>
      <c r="M184" s="83">
        <v>1006</v>
      </c>
      <c r="N184" s="102">
        <v>1033</v>
      </c>
      <c r="O184" s="78"/>
    </row>
    <row r="185" spans="1:15" x14ac:dyDescent="0.3">
      <c r="A185" s="20" t="s">
        <v>524</v>
      </c>
      <c r="B185" s="20">
        <v>2</v>
      </c>
      <c r="C185" s="94" t="str">
        <f t="shared" si="2"/>
        <v>Knapsack</v>
      </c>
      <c r="D185" s="20">
        <v>10</v>
      </c>
      <c r="E185" s="20">
        <v>0.2</v>
      </c>
      <c r="F185" s="89" t="s">
        <v>0</v>
      </c>
      <c r="G185" s="20">
        <v>1037</v>
      </c>
      <c r="H185" s="95">
        <v>0</v>
      </c>
      <c r="I185" s="119">
        <v>581.17200000000003</v>
      </c>
      <c r="J185" s="89">
        <v>154</v>
      </c>
      <c r="K185" s="107">
        <v>0.97299999999999998</v>
      </c>
      <c r="L185" s="96">
        <v>3.0815109343936387E-2</v>
      </c>
      <c r="M185" s="83">
        <v>1006</v>
      </c>
      <c r="N185" s="102">
        <v>1037</v>
      </c>
      <c r="O185" s="78"/>
    </row>
    <row r="186" spans="1:15" x14ac:dyDescent="0.3">
      <c r="A186" s="20" t="s">
        <v>524</v>
      </c>
      <c r="B186" s="66">
        <v>2</v>
      </c>
      <c r="C186" s="94" t="str">
        <f t="shared" si="2"/>
        <v>Knapsack</v>
      </c>
      <c r="D186" s="20">
        <v>25</v>
      </c>
      <c r="E186" s="20">
        <v>0.05</v>
      </c>
      <c r="F186" s="89" t="s">
        <v>0</v>
      </c>
      <c r="G186" s="20">
        <v>1027</v>
      </c>
      <c r="H186" s="95">
        <v>0</v>
      </c>
      <c r="I186" s="119">
        <v>117.13</v>
      </c>
      <c r="J186" s="89">
        <v>15145</v>
      </c>
      <c r="K186" s="107">
        <v>0</v>
      </c>
      <c r="L186" s="96">
        <v>2.0874751491053667E-2</v>
      </c>
      <c r="M186" s="83">
        <v>1006</v>
      </c>
      <c r="N186" s="102">
        <v>1027</v>
      </c>
      <c r="O186" s="78"/>
    </row>
    <row r="187" spans="1:15" x14ac:dyDescent="0.3">
      <c r="A187" s="20" t="s">
        <v>524</v>
      </c>
      <c r="B187" s="20">
        <v>2</v>
      </c>
      <c r="C187" s="94" t="str">
        <f t="shared" si="2"/>
        <v>Knapsack</v>
      </c>
      <c r="D187" s="20">
        <v>25</v>
      </c>
      <c r="E187" s="20">
        <v>0.1</v>
      </c>
      <c r="F187" s="89" t="s">
        <v>0</v>
      </c>
      <c r="G187" s="20">
        <v>1035</v>
      </c>
      <c r="H187" s="95">
        <v>0</v>
      </c>
      <c r="I187" s="119">
        <v>90.2012</v>
      </c>
      <c r="J187" s="89">
        <v>9468</v>
      </c>
      <c r="K187" s="107">
        <v>0.41199999999999998</v>
      </c>
      <c r="L187" s="96">
        <v>2.8827037773359931E-2</v>
      </c>
      <c r="M187" s="83">
        <v>1006</v>
      </c>
      <c r="N187" s="102">
        <v>1035</v>
      </c>
      <c r="O187" s="78"/>
    </row>
    <row r="188" spans="1:15" x14ac:dyDescent="0.3">
      <c r="A188" s="20" t="s">
        <v>524</v>
      </c>
      <c r="B188" s="66">
        <v>2</v>
      </c>
      <c r="C188" s="94" t="str">
        <f t="shared" si="2"/>
        <v>Knapsack</v>
      </c>
      <c r="D188" s="20">
        <v>25</v>
      </c>
      <c r="E188" s="20">
        <v>0.15</v>
      </c>
      <c r="F188" s="89" t="s">
        <v>0</v>
      </c>
      <c r="G188" s="20">
        <v>1058</v>
      </c>
      <c r="H188" s="95">
        <v>4.7483380816714148E-3</v>
      </c>
      <c r="I188" s="119">
        <v>456.13099999999997</v>
      </c>
      <c r="J188" s="89">
        <v>1968</v>
      </c>
      <c r="K188" s="107">
        <v>0.04</v>
      </c>
      <c r="L188" s="96">
        <v>5.1689860834990053E-2</v>
      </c>
      <c r="M188" s="83">
        <v>1006</v>
      </c>
      <c r="N188" s="102">
        <v>1053</v>
      </c>
      <c r="O188" s="78"/>
    </row>
    <row r="189" spans="1:15" x14ac:dyDescent="0.3">
      <c r="A189" s="20" t="s">
        <v>524</v>
      </c>
      <c r="B189" s="20">
        <v>2</v>
      </c>
      <c r="C189" s="94" t="str">
        <f t="shared" si="2"/>
        <v>Knapsack</v>
      </c>
      <c r="D189" s="20">
        <v>25</v>
      </c>
      <c r="E189" s="20">
        <v>0.2</v>
      </c>
      <c r="F189" s="89" t="s">
        <v>0</v>
      </c>
      <c r="G189" s="20">
        <v>1630</v>
      </c>
      <c r="H189" s="95">
        <v>0.51205936920222639</v>
      </c>
      <c r="I189" s="119">
        <v>1825.42</v>
      </c>
      <c r="J189" s="89">
        <v>29</v>
      </c>
      <c r="K189" s="107">
        <v>0.30199999999999999</v>
      </c>
      <c r="L189" s="96">
        <v>0.62027833001988064</v>
      </c>
      <c r="M189" s="83">
        <v>1006</v>
      </c>
      <c r="N189" s="102">
        <v>1078</v>
      </c>
      <c r="O189" s="78"/>
    </row>
    <row r="190" spans="1:15" x14ac:dyDescent="0.3">
      <c r="A190" s="20" t="s">
        <v>524</v>
      </c>
      <c r="B190" s="66">
        <v>2</v>
      </c>
      <c r="C190" s="94" t="str">
        <f t="shared" si="2"/>
        <v>Knapsack</v>
      </c>
      <c r="D190" s="20">
        <v>50</v>
      </c>
      <c r="E190" s="20">
        <v>0.05</v>
      </c>
      <c r="F190" s="89" t="s">
        <v>0</v>
      </c>
      <c r="G190" s="20">
        <v>1027</v>
      </c>
      <c r="H190" s="95">
        <v>0</v>
      </c>
      <c r="I190" s="119">
        <v>64.456500000000005</v>
      </c>
      <c r="J190" s="89">
        <v>28744</v>
      </c>
      <c r="K190" s="107">
        <v>0</v>
      </c>
      <c r="L190" s="96">
        <v>2.0874751491053667E-2</v>
      </c>
      <c r="M190" s="83">
        <v>1006</v>
      </c>
      <c r="N190" s="102">
        <v>1027</v>
      </c>
      <c r="O190" s="78"/>
    </row>
    <row r="191" spans="1:15" x14ac:dyDescent="0.3">
      <c r="A191" s="20" t="s">
        <v>524</v>
      </c>
      <c r="B191" s="20">
        <v>2</v>
      </c>
      <c r="C191" s="94" t="str">
        <f t="shared" si="2"/>
        <v>Knapsack</v>
      </c>
      <c r="D191" s="20">
        <v>50</v>
      </c>
      <c r="E191" s="20">
        <v>0.1</v>
      </c>
      <c r="F191" s="89" t="s">
        <v>0</v>
      </c>
      <c r="G191" s="20">
        <v>1039</v>
      </c>
      <c r="H191" s="95">
        <v>0</v>
      </c>
      <c r="I191" s="119">
        <v>226.4</v>
      </c>
      <c r="J191" s="89"/>
      <c r="K191" s="107">
        <v>0</v>
      </c>
      <c r="L191" s="96">
        <v>3.2803180914512842E-2</v>
      </c>
      <c r="M191" s="83">
        <v>1006</v>
      </c>
      <c r="N191" s="102">
        <v>1039</v>
      </c>
      <c r="O191" s="78"/>
    </row>
    <row r="192" spans="1:15" x14ac:dyDescent="0.3">
      <c r="A192" s="20" t="s">
        <v>524</v>
      </c>
      <c r="B192" s="66">
        <v>2</v>
      </c>
      <c r="C192" s="94" t="str">
        <f t="shared" si="2"/>
        <v>Knapsack</v>
      </c>
      <c r="D192" s="20">
        <v>50</v>
      </c>
      <c r="E192" s="20">
        <v>0.15</v>
      </c>
      <c r="F192" s="89" t="s">
        <v>0</v>
      </c>
      <c r="G192" s="20">
        <v>1075</v>
      </c>
      <c r="H192" s="95">
        <v>0</v>
      </c>
      <c r="I192" s="119">
        <v>463.25599999999997</v>
      </c>
      <c r="J192" s="89"/>
      <c r="K192" s="107">
        <v>0</v>
      </c>
      <c r="L192" s="96">
        <v>6.8588469184890588E-2</v>
      </c>
      <c r="M192" s="83">
        <v>1006</v>
      </c>
      <c r="N192" s="102">
        <v>1075</v>
      </c>
      <c r="O192" s="78"/>
    </row>
    <row r="193" spans="1:15" x14ac:dyDescent="0.3">
      <c r="A193" s="20" t="s">
        <v>524</v>
      </c>
      <c r="B193" s="20">
        <v>2</v>
      </c>
      <c r="C193" s="94" t="str">
        <f t="shared" si="2"/>
        <v>Knapsack</v>
      </c>
      <c r="D193" s="20">
        <v>50</v>
      </c>
      <c r="E193" s="20">
        <v>0.2</v>
      </c>
      <c r="F193" s="89" t="s">
        <v>2</v>
      </c>
      <c r="G193" s="20" t="s">
        <v>46</v>
      </c>
      <c r="H193" s="95" t="s">
        <v>3</v>
      </c>
      <c r="I193" s="119">
        <v>60.018799999999999</v>
      </c>
      <c r="J193" s="89"/>
      <c r="K193" s="97"/>
      <c r="L193" s="96" t="s">
        <v>3</v>
      </c>
      <c r="M193" s="83">
        <v>1006</v>
      </c>
      <c r="N193" s="102" t="s">
        <v>3</v>
      </c>
      <c r="O193" s="78"/>
    </row>
    <row r="194" spans="1:15" hidden="1" x14ac:dyDescent="0.3">
      <c r="A194" s="66" t="s">
        <v>524</v>
      </c>
      <c r="B194" s="66">
        <v>3</v>
      </c>
      <c r="C194" s="94" t="str">
        <f t="shared" si="2"/>
        <v>Factor Model</v>
      </c>
      <c r="D194" s="20">
        <v>0</v>
      </c>
      <c r="E194" s="20">
        <v>0.05</v>
      </c>
      <c r="F194" s="89" t="s">
        <v>0</v>
      </c>
      <c r="G194" s="20">
        <v>1039</v>
      </c>
      <c r="H194" s="95">
        <v>0</v>
      </c>
      <c r="I194" s="119">
        <v>20.002500000000001</v>
      </c>
      <c r="J194" s="89">
        <v>28701</v>
      </c>
      <c r="K194" s="107">
        <v>0</v>
      </c>
      <c r="L194" s="96">
        <v>3.2803180914512842E-2</v>
      </c>
      <c r="M194" s="83">
        <v>1006</v>
      </c>
      <c r="N194" s="102">
        <v>1039</v>
      </c>
      <c r="O194" s="78"/>
    </row>
    <row r="195" spans="1:15" hidden="1" x14ac:dyDescent="0.3">
      <c r="A195" s="20" t="s">
        <v>524</v>
      </c>
      <c r="B195" s="20">
        <v>3</v>
      </c>
      <c r="C195" s="94" t="str">
        <f t="shared" ref="C195:C258" si="3">IF(B195=0,"Deterministic",IF(B195=1,"Cardinality-constrained",IF(B195=2,"Knapsack","Factor Model")))</f>
        <v>Factor Model</v>
      </c>
      <c r="D195" s="20">
        <v>0</v>
      </c>
      <c r="E195" s="20">
        <v>0.1</v>
      </c>
      <c r="F195" s="89" t="s">
        <v>4</v>
      </c>
      <c r="G195" s="20" t="s">
        <v>511</v>
      </c>
      <c r="H195" s="95" t="s">
        <v>3</v>
      </c>
      <c r="I195" s="119" t="s">
        <v>511</v>
      </c>
      <c r="J195" s="89"/>
      <c r="K195" s="97"/>
      <c r="L195" s="96" t="s">
        <v>3</v>
      </c>
      <c r="M195" s="83">
        <v>1006</v>
      </c>
      <c r="N195" s="102" t="s">
        <v>3</v>
      </c>
      <c r="O195" s="78"/>
    </row>
    <row r="196" spans="1:15" hidden="1" x14ac:dyDescent="0.3">
      <c r="A196" s="66" t="s">
        <v>524</v>
      </c>
      <c r="B196" s="66">
        <v>3</v>
      </c>
      <c r="C196" s="94" t="str">
        <f t="shared" si="3"/>
        <v>Factor Model</v>
      </c>
      <c r="D196" s="20">
        <v>0</v>
      </c>
      <c r="E196" s="20">
        <v>0.15</v>
      </c>
      <c r="F196" s="89" t="s">
        <v>4</v>
      </c>
      <c r="G196" s="20" t="s">
        <v>511</v>
      </c>
      <c r="H196" s="95" t="s">
        <v>3</v>
      </c>
      <c r="I196" s="119" t="s">
        <v>511</v>
      </c>
      <c r="J196" s="89"/>
      <c r="K196" s="97"/>
      <c r="L196" s="96" t="s">
        <v>3</v>
      </c>
      <c r="M196" s="83">
        <v>1006</v>
      </c>
      <c r="N196" s="102" t="s">
        <v>3</v>
      </c>
      <c r="O196" s="78"/>
    </row>
    <row r="197" spans="1:15" hidden="1" x14ac:dyDescent="0.3">
      <c r="A197" s="20" t="s">
        <v>524</v>
      </c>
      <c r="B197" s="20">
        <v>3</v>
      </c>
      <c r="C197" s="94" t="str">
        <f t="shared" si="3"/>
        <v>Factor Model</v>
      </c>
      <c r="D197" s="20">
        <v>0</v>
      </c>
      <c r="E197" s="20">
        <v>0.2</v>
      </c>
      <c r="F197" s="89" t="s">
        <v>4</v>
      </c>
      <c r="G197" s="20" t="s">
        <v>511</v>
      </c>
      <c r="H197" s="95" t="s">
        <v>3</v>
      </c>
      <c r="I197" s="119" t="s">
        <v>511</v>
      </c>
      <c r="J197" s="89"/>
      <c r="K197" s="97"/>
      <c r="L197" s="96" t="s">
        <v>3</v>
      </c>
      <c r="M197" s="83">
        <v>1006</v>
      </c>
      <c r="N197" s="102" t="s">
        <v>3</v>
      </c>
      <c r="O197" s="78"/>
    </row>
    <row r="198" spans="1:15" hidden="1" x14ac:dyDescent="0.3">
      <c r="A198" s="66" t="s">
        <v>524</v>
      </c>
      <c r="B198" s="66">
        <v>3</v>
      </c>
      <c r="C198" s="94" t="str">
        <f t="shared" si="3"/>
        <v>Factor Model</v>
      </c>
      <c r="D198" s="20">
        <v>10</v>
      </c>
      <c r="E198" s="20">
        <v>0.05</v>
      </c>
      <c r="F198" s="89" t="s">
        <v>0</v>
      </c>
      <c r="G198" s="20">
        <v>1039</v>
      </c>
      <c r="H198" s="95">
        <v>0</v>
      </c>
      <c r="I198" s="119">
        <v>32.206299999999999</v>
      </c>
      <c r="J198" s="89">
        <v>26089</v>
      </c>
      <c r="K198" s="107">
        <v>0</v>
      </c>
      <c r="L198" s="96">
        <v>3.2803180914512842E-2</v>
      </c>
      <c r="M198" s="83">
        <v>1006</v>
      </c>
      <c r="N198" s="102">
        <v>1039</v>
      </c>
      <c r="O198" s="78"/>
    </row>
    <row r="199" spans="1:15" hidden="1" x14ac:dyDescent="0.3">
      <c r="A199" s="20" t="s">
        <v>524</v>
      </c>
      <c r="B199" s="20">
        <v>3</v>
      </c>
      <c r="C199" s="94" t="str">
        <f t="shared" si="3"/>
        <v>Factor Model</v>
      </c>
      <c r="D199" s="20">
        <v>10</v>
      </c>
      <c r="E199" s="20">
        <v>0.1</v>
      </c>
      <c r="F199" s="89" t="s">
        <v>4</v>
      </c>
      <c r="G199" s="20" t="s">
        <v>511</v>
      </c>
      <c r="H199" s="95" t="s">
        <v>3</v>
      </c>
      <c r="I199" s="119" t="s">
        <v>511</v>
      </c>
      <c r="J199" s="89"/>
      <c r="K199" s="97"/>
      <c r="L199" s="96" t="s">
        <v>3</v>
      </c>
      <c r="M199" s="83">
        <v>1006</v>
      </c>
      <c r="N199" s="102" t="s">
        <v>3</v>
      </c>
      <c r="O199" s="78"/>
    </row>
    <row r="200" spans="1:15" hidden="1" x14ac:dyDescent="0.3">
      <c r="A200" s="66" t="s">
        <v>524</v>
      </c>
      <c r="B200" s="66">
        <v>3</v>
      </c>
      <c r="C200" s="94" t="str">
        <f t="shared" si="3"/>
        <v>Factor Model</v>
      </c>
      <c r="D200" s="20">
        <v>10</v>
      </c>
      <c r="E200" s="20">
        <v>0.15</v>
      </c>
      <c r="F200" s="89" t="s">
        <v>4</v>
      </c>
      <c r="G200" s="20" t="s">
        <v>511</v>
      </c>
      <c r="H200" s="95" t="s">
        <v>3</v>
      </c>
      <c r="I200" s="119" t="s">
        <v>511</v>
      </c>
      <c r="J200" s="89"/>
      <c r="K200" s="97"/>
      <c r="L200" s="96" t="s">
        <v>3</v>
      </c>
      <c r="M200" s="83">
        <v>1006</v>
      </c>
      <c r="N200" s="102" t="s">
        <v>3</v>
      </c>
      <c r="O200" s="78"/>
    </row>
    <row r="201" spans="1:15" hidden="1" x14ac:dyDescent="0.3">
      <c r="A201" s="20" t="s">
        <v>524</v>
      </c>
      <c r="B201" s="20">
        <v>3</v>
      </c>
      <c r="C201" s="94" t="str">
        <f t="shared" si="3"/>
        <v>Factor Model</v>
      </c>
      <c r="D201" s="20">
        <v>10</v>
      </c>
      <c r="E201" s="20">
        <v>0.2</v>
      </c>
      <c r="F201" s="89" t="s">
        <v>4</v>
      </c>
      <c r="G201" s="20" t="s">
        <v>511</v>
      </c>
      <c r="H201" s="95" t="s">
        <v>3</v>
      </c>
      <c r="I201" s="119" t="s">
        <v>511</v>
      </c>
      <c r="J201" s="89"/>
      <c r="K201" s="97"/>
      <c r="L201" s="96" t="s">
        <v>3</v>
      </c>
      <c r="M201" s="83">
        <v>1006</v>
      </c>
      <c r="N201" s="102" t="s">
        <v>3</v>
      </c>
      <c r="O201" s="78"/>
    </row>
    <row r="202" spans="1:15" hidden="1" x14ac:dyDescent="0.3">
      <c r="A202" s="66" t="s">
        <v>524</v>
      </c>
      <c r="B202" s="66">
        <v>3</v>
      </c>
      <c r="C202" s="94" t="str">
        <f t="shared" si="3"/>
        <v>Factor Model</v>
      </c>
      <c r="D202" s="20">
        <v>25</v>
      </c>
      <c r="E202" s="20">
        <v>0.05</v>
      </c>
      <c r="F202" s="89" t="s">
        <v>1</v>
      </c>
      <c r="G202" s="20">
        <v>1039</v>
      </c>
      <c r="H202" s="95">
        <v>0</v>
      </c>
      <c r="I202" s="119">
        <v>163.191</v>
      </c>
      <c r="J202" s="89">
        <v>24596</v>
      </c>
      <c r="K202" s="107">
        <v>0</v>
      </c>
      <c r="L202" s="96">
        <v>3.2803180914512842E-2</v>
      </c>
      <c r="M202" s="83">
        <v>1006</v>
      </c>
      <c r="N202" s="102">
        <v>1039</v>
      </c>
      <c r="O202" s="78"/>
    </row>
    <row r="203" spans="1:15" hidden="1" x14ac:dyDescent="0.3">
      <c r="A203" s="20" t="s">
        <v>524</v>
      </c>
      <c r="B203" s="20">
        <v>3</v>
      </c>
      <c r="C203" s="94" t="str">
        <f t="shared" si="3"/>
        <v>Factor Model</v>
      </c>
      <c r="D203" s="20">
        <v>25</v>
      </c>
      <c r="E203" s="20">
        <v>0.1</v>
      </c>
      <c r="F203" s="89" t="s">
        <v>4</v>
      </c>
      <c r="G203" s="20" t="s">
        <v>511</v>
      </c>
      <c r="H203" s="95" t="s">
        <v>3</v>
      </c>
      <c r="I203" s="119" t="s">
        <v>511</v>
      </c>
      <c r="J203" s="89"/>
      <c r="K203" s="97"/>
      <c r="L203" s="96" t="s">
        <v>3</v>
      </c>
      <c r="M203" s="83">
        <v>1006</v>
      </c>
      <c r="N203" s="102" t="s">
        <v>3</v>
      </c>
      <c r="O203" s="78"/>
    </row>
    <row r="204" spans="1:15" hidden="1" x14ac:dyDescent="0.3">
      <c r="A204" s="66" t="s">
        <v>524</v>
      </c>
      <c r="B204" s="66">
        <v>3</v>
      </c>
      <c r="C204" s="94" t="str">
        <f t="shared" si="3"/>
        <v>Factor Model</v>
      </c>
      <c r="D204" s="20">
        <v>25</v>
      </c>
      <c r="E204" s="20">
        <v>0.15</v>
      </c>
      <c r="F204" s="89" t="s">
        <v>4</v>
      </c>
      <c r="G204" s="20" t="s">
        <v>511</v>
      </c>
      <c r="H204" s="95" t="s">
        <v>3</v>
      </c>
      <c r="I204" s="119" t="s">
        <v>511</v>
      </c>
      <c r="J204" s="89"/>
      <c r="K204" s="97"/>
      <c r="L204" s="96" t="s">
        <v>3</v>
      </c>
      <c r="M204" s="83">
        <v>1006</v>
      </c>
      <c r="N204" s="102" t="s">
        <v>3</v>
      </c>
      <c r="O204" s="78"/>
    </row>
    <row r="205" spans="1:15" hidden="1" x14ac:dyDescent="0.3">
      <c r="A205" s="20" t="s">
        <v>524</v>
      </c>
      <c r="B205" s="20">
        <v>3</v>
      </c>
      <c r="C205" s="94" t="str">
        <f t="shared" si="3"/>
        <v>Factor Model</v>
      </c>
      <c r="D205" s="20">
        <v>25</v>
      </c>
      <c r="E205" s="20">
        <v>0.2</v>
      </c>
      <c r="F205" s="89" t="s">
        <v>4</v>
      </c>
      <c r="G205" s="20" t="s">
        <v>511</v>
      </c>
      <c r="H205" s="95" t="s">
        <v>3</v>
      </c>
      <c r="I205" s="119" t="s">
        <v>511</v>
      </c>
      <c r="J205" s="89"/>
      <c r="K205" s="97"/>
      <c r="L205" s="96" t="s">
        <v>3</v>
      </c>
      <c r="M205" s="83">
        <v>1006</v>
      </c>
      <c r="N205" s="102" t="s">
        <v>3</v>
      </c>
      <c r="O205" s="78"/>
    </row>
    <row r="206" spans="1:15" hidden="1" x14ac:dyDescent="0.3">
      <c r="A206" s="66" t="s">
        <v>524</v>
      </c>
      <c r="B206" s="66">
        <v>3</v>
      </c>
      <c r="C206" s="94" t="str">
        <f t="shared" si="3"/>
        <v>Factor Model</v>
      </c>
      <c r="D206" s="20">
        <v>50</v>
      </c>
      <c r="E206" s="20">
        <v>0.05</v>
      </c>
      <c r="F206" s="89" t="s">
        <v>0</v>
      </c>
      <c r="G206" s="20">
        <v>1039</v>
      </c>
      <c r="H206" s="95">
        <v>0</v>
      </c>
      <c r="I206" s="119">
        <v>70.712500000000006</v>
      </c>
      <c r="J206" s="89"/>
      <c r="K206" s="107">
        <v>0</v>
      </c>
      <c r="L206" s="96">
        <v>3.2803180914512842E-2</v>
      </c>
      <c r="M206" s="83">
        <v>1006</v>
      </c>
      <c r="N206" s="102">
        <v>1039</v>
      </c>
      <c r="O206" s="78"/>
    </row>
    <row r="207" spans="1:15" hidden="1" x14ac:dyDescent="0.3">
      <c r="A207" s="20" t="s">
        <v>524</v>
      </c>
      <c r="B207" s="20">
        <v>3</v>
      </c>
      <c r="C207" s="94" t="str">
        <f t="shared" si="3"/>
        <v>Factor Model</v>
      </c>
      <c r="D207" s="20">
        <v>50</v>
      </c>
      <c r="E207" s="20">
        <v>0.1</v>
      </c>
      <c r="F207" s="89" t="s">
        <v>4</v>
      </c>
      <c r="G207" s="20" t="s">
        <v>511</v>
      </c>
      <c r="H207" s="95" t="s">
        <v>3</v>
      </c>
      <c r="I207" s="119" t="s">
        <v>511</v>
      </c>
      <c r="J207" s="89"/>
      <c r="K207" s="97"/>
      <c r="L207" s="96" t="s">
        <v>3</v>
      </c>
      <c r="M207" s="83">
        <v>1006</v>
      </c>
      <c r="N207" s="102" t="s">
        <v>3</v>
      </c>
      <c r="O207" s="78"/>
    </row>
    <row r="208" spans="1:15" hidden="1" x14ac:dyDescent="0.3">
      <c r="A208" s="66" t="s">
        <v>524</v>
      </c>
      <c r="B208" s="66">
        <v>3</v>
      </c>
      <c r="C208" s="94" t="str">
        <f t="shared" si="3"/>
        <v>Factor Model</v>
      </c>
      <c r="D208" s="20">
        <v>50</v>
      </c>
      <c r="E208" s="20">
        <v>0.15</v>
      </c>
      <c r="F208" s="89" t="s">
        <v>4</v>
      </c>
      <c r="G208" s="20" t="s">
        <v>511</v>
      </c>
      <c r="H208" s="95" t="s">
        <v>3</v>
      </c>
      <c r="I208" s="119" t="s">
        <v>511</v>
      </c>
      <c r="J208" s="89"/>
      <c r="K208" s="97"/>
      <c r="L208" s="96" t="s">
        <v>3</v>
      </c>
      <c r="M208" s="83">
        <v>1006</v>
      </c>
      <c r="N208" s="102" t="s">
        <v>3</v>
      </c>
      <c r="O208" s="78"/>
    </row>
    <row r="209" spans="1:15" hidden="1" x14ac:dyDescent="0.3">
      <c r="A209" s="20" t="s">
        <v>524</v>
      </c>
      <c r="B209" s="20">
        <v>3</v>
      </c>
      <c r="C209" s="94" t="str">
        <f t="shared" si="3"/>
        <v>Factor Model</v>
      </c>
      <c r="D209" s="20">
        <v>50</v>
      </c>
      <c r="E209" s="20">
        <v>0.2</v>
      </c>
      <c r="F209" s="89" t="s">
        <v>4</v>
      </c>
      <c r="G209" s="20" t="s">
        <v>511</v>
      </c>
      <c r="H209" s="95" t="s">
        <v>3</v>
      </c>
      <c r="I209" s="119" t="s">
        <v>511</v>
      </c>
      <c r="J209" s="89"/>
      <c r="K209" s="97"/>
      <c r="L209" s="96" t="s">
        <v>3</v>
      </c>
      <c r="M209" s="83">
        <v>1006</v>
      </c>
      <c r="N209" s="102" t="s">
        <v>3</v>
      </c>
      <c r="O209" s="78"/>
    </row>
    <row r="210" spans="1:15" x14ac:dyDescent="0.3">
      <c r="A210" s="20" t="s">
        <v>521</v>
      </c>
      <c r="B210" s="66">
        <v>0</v>
      </c>
      <c r="C210" s="94" t="str">
        <f t="shared" si="3"/>
        <v>Deterministic</v>
      </c>
      <c r="D210" s="20">
        <v>0</v>
      </c>
      <c r="E210" s="20">
        <v>0.05</v>
      </c>
      <c r="F210" s="89" t="s">
        <v>0</v>
      </c>
      <c r="G210" s="20">
        <v>740</v>
      </c>
      <c r="H210" s="95">
        <v>0</v>
      </c>
      <c r="I210" s="119">
        <v>0.124165</v>
      </c>
      <c r="J210" s="89"/>
      <c r="K210" s="107">
        <v>0</v>
      </c>
      <c r="L210" s="96">
        <v>0</v>
      </c>
      <c r="M210" s="83">
        <v>740</v>
      </c>
      <c r="N210" s="102">
        <v>740</v>
      </c>
      <c r="O210" s="78"/>
    </row>
    <row r="211" spans="1:15" x14ac:dyDescent="0.3">
      <c r="A211" s="20" t="s">
        <v>521</v>
      </c>
      <c r="B211" s="20">
        <v>0</v>
      </c>
      <c r="C211" s="94" t="str">
        <f t="shared" si="3"/>
        <v>Deterministic</v>
      </c>
      <c r="D211" s="20">
        <v>0</v>
      </c>
      <c r="E211" s="20">
        <v>0.1</v>
      </c>
      <c r="F211" s="89" t="s">
        <v>0</v>
      </c>
      <c r="G211" s="20">
        <v>740</v>
      </c>
      <c r="H211" s="95">
        <v>0</v>
      </c>
      <c r="I211" s="119">
        <v>0.12579000000000001</v>
      </c>
      <c r="J211" s="89"/>
      <c r="K211" s="107">
        <v>0.73499999999999999</v>
      </c>
      <c r="L211" s="96">
        <v>0</v>
      </c>
      <c r="M211" s="83">
        <v>740</v>
      </c>
      <c r="N211" s="102">
        <v>740</v>
      </c>
      <c r="O211" s="78"/>
    </row>
    <row r="212" spans="1:15" x14ac:dyDescent="0.3">
      <c r="A212" s="20" t="s">
        <v>521</v>
      </c>
      <c r="B212" s="66">
        <v>0</v>
      </c>
      <c r="C212" s="94" t="str">
        <f t="shared" si="3"/>
        <v>Deterministic</v>
      </c>
      <c r="D212" s="20">
        <v>0</v>
      </c>
      <c r="E212" s="20">
        <v>0.15</v>
      </c>
      <c r="F212" s="89" t="s">
        <v>0</v>
      </c>
      <c r="G212" s="20">
        <v>740</v>
      </c>
      <c r="H212" s="95">
        <v>0</v>
      </c>
      <c r="I212" s="119">
        <v>5.7754300000000001E-2</v>
      </c>
      <c r="J212" s="89"/>
      <c r="K212" s="107">
        <v>0.98299999999999998</v>
      </c>
      <c r="L212" s="96">
        <v>0</v>
      </c>
      <c r="M212" s="83">
        <v>740</v>
      </c>
      <c r="N212" s="102">
        <v>740</v>
      </c>
      <c r="O212" s="78"/>
    </row>
    <row r="213" spans="1:15" x14ac:dyDescent="0.3">
      <c r="A213" s="20" t="s">
        <v>521</v>
      </c>
      <c r="B213" s="20">
        <v>0</v>
      </c>
      <c r="C213" s="94" t="str">
        <f t="shared" si="3"/>
        <v>Deterministic</v>
      </c>
      <c r="D213" s="20">
        <v>0</v>
      </c>
      <c r="E213" s="20">
        <v>0.2</v>
      </c>
      <c r="F213" s="89" t="s">
        <v>0</v>
      </c>
      <c r="G213" s="20">
        <v>740</v>
      </c>
      <c r="H213" s="95">
        <v>0</v>
      </c>
      <c r="I213" s="119">
        <v>0.23238400000000001</v>
      </c>
      <c r="J213" s="89"/>
      <c r="K213" s="107">
        <v>0.999</v>
      </c>
      <c r="L213" s="96">
        <v>0</v>
      </c>
      <c r="M213" s="83">
        <v>740</v>
      </c>
      <c r="N213" s="102">
        <v>740</v>
      </c>
      <c r="O213" s="78"/>
    </row>
    <row r="214" spans="1:15" x14ac:dyDescent="0.3">
      <c r="A214" s="20" t="s">
        <v>521</v>
      </c>
      <c r="B214" s="66">
        <v>1</v>
      </c>
      <c r="C214" s="94" t="str">
        <f t="shared" si="3"/>
        <v>Cardinality-constrained</v>
      </c>
      <c r="D214" s="20">
        <v>5</v>
      </c>
      <c r="E214" s="20">
        <v>0.05</v>
      </c>
      <c r="F214" s="89" t="s">
        <v>0</v>
      </c>
      <c r="G214" s="20">
        <v>740</v>
      </c>
      <c r="H214" s="95">
        <v>0</v>
      </c>
      <c r="I214" s="119">
        <v>0.39311800000000002</v>
      </c>
      <c r="J214" s="89">
        <v>79897</v>
      </c>
      <c r="K214" s="107">
        <v>0</v>
      </c>
      <c r="L214" s="96">
        <v>0</v>
      </c>
      <c r="M214" s="83">
        <v>740</v>
      </c>
      <c r="N214" s="102">
        <v>740</v>
      </c>
      <c r="O214" s="78"/>
    </row>
    <row r="215" spans="1:15" x14ac:dyDescent="0.3">
      <c r="A215" s="20" t="s">
        <v>521</v>
      </c>
      <c r="B215" s="20">
        <v>1</v>
      </c>
      <c r="C215" s="94" t="str">
        <f t="shared" si="3"/>
        <v>Cardinality-constrained</v>
      </c>
      <c r="D215" s="20">
        <v>5</v>
      </c>
      <c r="E215" s="20">
        <v>0.1</v>
      </c>
      <c r="F215" s="89" t="s">
        <v>0</v>
      </c>
      <c r="G215" s="20">
        <v>740</v>
      </c>
      <c r="H215" s="95">
        <v>0</v>
      </c>
      <c r="I215" s="119">
        <v>0.223886</v>
      </c>
      <c r="J215" s="89">
        <v>70822</v>
      </c>
      <c r="K215" s="107">
        <v>0.73499999999999999</v>
      </c>
      <c r="L215" s="96">
        <v>0</v>
      </c>
      <c r="M215" s="83">
        <v>740</v>
      </c>
      <c r="N215" s="102">
        <v>740</v>
      </c>
      <c r="O215" s="78"/>
    </row>
    <row r="216" spans="1:15" x14ac:dyDescent="0.3">
      <c r="A216" s="20" t="s">
        <v>521</v>
      </c>
      <c r="B216" s="66">
        <v>1</v>
      </c>
      <c r="C216" s="94" t="str">
        <f t="shared" si="3"/>
        <v>Cardinality-constrained</v>
      </c>
      <c r="D216" s="20">
        <v>5</v>
      </c>
      <c r="E216" s="20">
        <v>0.15</v>
      </c>
      <c r="F216" s="89" t="s">
        <v>0</v>
      </c>
      <c r="G216" s="20">
        <v>740</v>
      </c>
      <c r="H216" s="95">
        <v>0</v>
      </c>
      <c r="I216" s="119">
        <v>0.29811300000000002</v>
      </c>
      <c r="J216" s="89"/>
      <c r="K216" s="107">
        <v>0.98299999999999998</v>
      </c>
      <c r="L216" s="96">
        <v>0</v>
      </c>
      <c r="M216" s="83">
        <v>740</v>
      </c>
      <c r="N216" s="102">
        <v>740</v>
      </c>
      <c r="O216" s="78"/>
    </row>
    <row r="217" spans="1:15" x14ac:dyDescent="0.3">
      <c r="A217" s="20" t="s">
        <v>521</v>
      </c>
      <c r="B217" s="20">
        <v>1</v>
      </c>
      <c r="C217" s="94" t="str">
        <f t="shared" si="3"/>
        <v>Cardinality-constrained</v>
      </c>
      <c r="D217" s="20">
        <v>5</v>
      </c>
      <c r="E217" s="20">
        <v>0.2</v>
      </c>
      <c r="F217" s="89" t="s">
        <v>0</v>
      </c>
      <c r="G217" s="20">
        <v>740</v>
      </c>
      <c r="H217" s="95">
        <v>0</v>
      </c>
      <c r="I217" s="119">
        <v>0.20425299999999999</v>
      </c>
      <c r="J217" s="89"/>
      <c r="K217" s="107">
        <v>0.999</v>
      </c>
      <c r="L217" s="96">
        <v>0</v>
      </c>
      <c r="M217" s="83">
        <v>740</v>
      </c>
      <c r="N217" s="102">
        <v>740</v>
      </c>
      <c r="O217" s="78"/>
    </row>
    <row r="218" spans="1:15" x14ac:dyDescent="0.3">
      <c r="A218" s="20" t="s">
        <v>521</v>
      </c>
      <c r="B218" s="66">
        <v>1</v>
      </c>
      <c r="C218" s="94" t="str">
        <f t="shared" si="3"/>
        <v>Cardinality-constrained</v>
      </c>
      <c r="D218" s="20">
        <v>10</v>
      </c>
      <c r="E218" s="20">
        <v>0.05</v>
      </c>
      <c r="F218" s="89" t="s">
        <v>0</v>
      </c>
      <c r="G218" s="20">
        <v>740</v>
      </c>
      <c r="H218" s="95">
        <v>0</v>
      </c>
      <c r="I218" s="119">
        <v>0.34080500000000002</v>
      </c>
      <c r="J218" s="89">
        <v>63836</v>
      </c>
      <c r="K218" s="107">
        <v>0</v>
      </c>
      <c r="L218" s="96">
        <v>0</v>
      </c>
      <c r="M218" s="83">
        <v>740</v>
      </c>
      <c r="N218" s="102">
        <v>740</v>
      </c>
      <c r="O218" s="78"/>
    </row>
    <row r="219" spans="1:15" x14ac:dyDescent="0.3">
      <c r="A219" s="20" t="s">
        <v>521</v>
      </c>
      <c r="B219" s="20">
        <v>1</v>
      </c>
      <c r="C219" s="94" t="str">
        <f t="shared" si="3"/>
        <v>Cardinality-constrained</v>
      </c>
      <c r="D219" s="20">
        <v>10</v>
      </c>
      <c r="E219" s="20">
        <v>0.1</v>
      </c>
      <c r="F219" s="89" t="s">
        <v>0</v>
      </c>
      <c r="G219" s="20">
        <v>740</v>
      </c>
      <c r="H219" s="95">
        <v>0</v>
      </c>
      <c r="I219" s="119">
        <v>0.36273699999999998</v>
      </c>
      <c r="J219" s="89">
        <v>53403</v>
      </c>
      <c r="K219" s="107">
        <v>0.73499999999999999</v>
      </c>
      <c r="L219" s="96">
        <v>0</v>
      </c>
      <c r="M219" s="83">
        <v>740</v>
      </c>
      <c r="N219" s="102">
        <v>740</v>
      </c>
      <c r="O219" s="78"/>
    </row>
    <row r="220" spans="1:15" x14ac:dyDescent="0.3">
      <c r="A220" s="20" t="s">
        <v>521</v>
      </c>
      <c r="B220" s="66">
        <v>1</v>
      </c>
      <c r="C220" s="94" t="str">
        <f t="shared" si="3"/>
        <v>Cardinality-constrained</v>
      </c>
      <c r="D220" s="20">
        <v>10</v>
      </c>
      <c r="E220" s="20">
        <v>0.15</v>
      </c>
      <c r="F220" s="89" t="s">
        <v>0</v>
      </c>
      <c r="G220" s="20">
        <v>740</v>
      </c>
      <c r="H220" s="95">
        <v>0</v>
      </c>
      <c r="I220" s="119">
        <v>0.40124500000000002</v>
      </c>
      <c r="J220" s="89">
        <v>45524</v>
      </c>
      <c r="K220" s="107">
        <v>0.98299999999999998</v>
      </c>
      <c r="L220" s="96">
        <v>0</v>
      </c>
      <c r="M220" s="83">
        <v>740</v>
      </c>
      <c r="N220" s="102">
        <v>740</v>
      </c>
      <c r="O220" s="78"/>
    </row>
    <row r="221" spans="1:15" x14ac:dyDescent="0.3">
      <c r="A221" s="20" t="s">
        <v>521</v>
      </c>
      <c r="B221" s="20">
        <v>1</v>
      </c>
      <c r="C221" s="94" t="str">
        <f t="shared" si="3"/>
        <v>Cardinality-constrained</v>
      </c>
      <c r="D221" s="20">
        <v>10</v>
      </c>
      <c r="E221" s="20">
        <v>0.2</v>
      </c>
      <c r="F221" s="89" t="s">
        <v>0</v>
      </c>
      <c r="G221" s="20">
        <v>740</v>
      </c>
      <c r="H221" s="95">
        <v>0</v>
      </c>
      <c r="I221" s="119">
        <v>0.17385700000000001</v>
      </c>
      <c r="J221" s="89">
        <v>36661</v>
      </c>
      <c r="K221" s="107">
        <v>0.999</v>
      </c>
      <c r="L221" s="96">
        <v>0</v>
      </c>
      <c r="M221" s="83">
        <v>740</v>
      </c>
      <c r="N221" s="102">
        <v>740</v>
      </c>
      <c r="O221" s="78"/>
    </row>
    <row r="222" spans="1:15" x14ac:dyDescent="0.3">
      <c r="A222" s="20" t="s">
        <v>521</v>
      </c>
      <c r="B222" s="66">
        <v>1</v>
      </c>
      <c r="C222" s="94" t="str">
        <f t="shared" si="3"/>
        <v>Cardinality-constrained</v>
      </c>
      <c r="D222" s="20">
        <v>25</v>
      </c>
      <c r="E222" s="20">
        <v>0.05</v>
      </c>
      <c r="F222" s="89" t="s">
        <v>0</v>
      </c>
      <c r="G222" s="20">
        <v>740</v>
      </c>
      <c r="H222" s="95">
        <v>0</v>
      </c>
      <c r="I222" s="119">
        <v>0.229264</v>
      </c>
      <c r="J222" s="89">
        <v>56197</v>
      </c>
      <c r="K222" s="107">
        <v>0</v>
      </c>
      <c r="L222" s="96">
        <v>0</v>
      </c>
      <c r="M222" s="83">
        <v>740</v>
      </c>
      <c r="N222" s="102">
        <v>740</v>
      </c>
      <c r="O222" s="78"/>
    </row>
    <row r="223" spans="1:15" x14ac:dyDescent="0.3">
      <c r="A223" s="20" t="s">
        <v>521</v>
      </c>
      <c r="B223" s="20">
        <v>1</v>
      </c>
      <c r="C223" s="94" t="str">
        <f t="shared" si="3"/>
        <v>Cardinality-constrained</v>
      </c>
      <c r="D223" s="20">
        <v>25</v>
      </c>
      <c r="E223" s="20">
        <v>0.1</v>
      </c>
      <c r="F223" s="89" t="s">
        <v>0</v>
      </c>
      <c r="G223" s="20">
        <v>748</v>
      </c>
      <c r="H223" s="95">
        <v>0</v>
      </c>
      <c r="I223" s="119">
        <v>1.0567599999999999</v>
      </c>
      <c r="J223" s="89">
        <v>43281</v>
      </c>
      <c r="K223" s="107">
        <v>0</v>
      </c>
      <c r="L223" s="96">
        <v>1.08108108108107E-2</v>
      </c>
      <c r="M223" s="83">
        <v>740</v>
      </c>
      <c r="N223" s="102">
        <v>748</v>
      </c>
      <c r="O223" s="78"/>
    </row>
    <row r="224" spans="1:15" x14ac:dyDescent="0.3">
      <c r="A224" s="20" t="s">
        <v>521</v>
      </c>
      <c r="B224" s="66">
        <v>1</v>
      </c>
      <c r="C224" s="94" t="str">
        <f t="shared" si="3"/>
        <v>Cardinality-constrained</v>
      </c>
      <c r="D224" s="20">
        <v>25</v>
      </c>
      <c r="E224" s="20">
        <v>0.15</v>
      </c>
      <c r="F224" s="89" t="s">
        <v>0</v>
      </c>
      <c r="G224" s="20">
        <v>748</v>
      </c>
      <c r="H224" s="95">
        <v>0</v>
      </c>
      <c r="I224" s="119">
        <v>0.59534699999999996</v>
      </c>
      <c r="J224" s="89">
        <v>17736</v>
      </c>
      <c r="K224" s="107">
        <v>5.8000000000000003E-2</v>
      </c>
      <c r="L224" s="96">
        <v>1.08108108108107E-2</v>
      </c>
      <c r="M224" s="83">
        <v>740</v>
      </c>
      <c r="N224" s="102">
        <v>748</v>
      </c>
      <c r="O224" s="78"/>
    </row>
    <row r="225" spans="1:15" x14ac:dyDescent="0.3">
      <c r="A225" s="20" t="s">
        <v>521</v>
      </c>
      <c r="B225" s="20">
        <v>1</v>
      </c>
      <c r="C225" s="94" t="str">
        <f t="shared" si="3"/>
        <v>Cardinality-constrained</v>
      </c>
      <c r="D225" s="20">
        <v>25</v>
      </c>
      <c r="E225" s="20">
        <v>0.2</v>
      </c>
      <c r="F225" s="89" t="s">
        <v>0</v>
      </c>
      <c r="G225" s="20">
        <v>748</v>
      </c>
      <c r="H225" s="95">
        <v>0</v>
      </c>
      <c r="I225" s="119">
        <v>1.4581299999999999</v>
      </c>
      <c r="J225" s="89">
        <v>15970</v>
      </c>
      <c r="K225" s="107">
        <v>0.63500000000000001</v>
      </c>
      <c r="L225" s="96">
        <v>1.08108108108107E-2</v>
      </c>
      <c r="M225" s="83">
        <v>740</v>
      </c>
      <c r="N225" s="102">
        <v>748</v>
      </c>
      <c r="O225" s="78"/>
    </row>
    <row r="226" spans="1:15" x14ac:dyDescent="0.3">
      <c r="A226" s="20" t="s">
        <v>521</v>
      </c>
      <c r="B226" s="66">
        <v>1</v>
      </c>
      <c r="C226" s="94" t="str">
        <f t="shared" si="3"/>
        <v>Cardinality-constrained</v>
      </c>
      <c r="D226" s="20">
        <v>50</v>
      </c>
      <c r="E226" s="20">
        <v>0.05</v>
      </c>
      <c r="F226" s="89" t="s">
        <v>0</v>
      </c>
      <c r="G226" s="20">
        <v>740</v>
      </c>
      <c r="H226" s="95">
        <v>0</v>
      </c>
      <c r="I226" s="119">
        <v>0.61142099999999999</v>
      </c>
      <c r="J226" s="89"/>
      <c r="K226" s="107">
        <v>0</v>
      </c>
      <c r="L226" s="96">
        <v>0</v>
      </c>
      <c r="M226" s="83">
        <v>740</v>
      </c>
      <c r="N226" s="102">
        <v>740</v>
      </c>
      <c r="O226" s="78"/>
    </row>
    <row r="227" spans="1:15" x14ac:dyDescent="0.3">
      <c r="A227" s="20" t="s">
        <v>521</v>
      </c>
      <c r="B227" s="20">
        <v>1</v>
      </c>
      <c r="C227" s="94" t="str">
        <f t="shared" si="3"/>
        <v>Cardinality-constrained</v>
      </c>
      <c r="D227" s="20">
        <v>50</v>
      </c>
      <c r="E227" s="20">
        <v>0.1</v>
      </c>
      <c r="F227" s="89" t="s">
        <v>0</v>
      </c>
      <c r="G227" s="20">
        <v>748</v>
      </c>
      <c r="H227" s="95">
        <v>0</v>
      </c>
      <c r="I227" s="119">
        <v>1.1866399999999999</v>
      </c>
      <c r="J227" s="89"/>
      <c r="K227" s="107">
        <v>0</v>
      </c>
      <c r="L227" s="96">
        <v>1.08108108108107E-2</v>
      </c>
      <c r="M227" s="83">
        <v>740</v>
      </c>
      <c r="N227" s="102">
        <v>748</v>
      </c>
      <c r="O227" s="78"/>
    </row>
    <row r="228" spans="1:15" x14ac:dyDescent="0.3">
      <c r="A228" s="20" t="s">
        <v>521</v>
      </c>
      <c r="B228" s="66">
        <v>1</v>
      </c>
      <c r="C228" s="94" t="str">
        <f t="shared" si="3"/>
        <v>Cardinality-constrained</v>
      </c>
      <c r="D228" s="20">
        <v>50</v>
      </c>
      <c r="E228" s="20">
        <v>0.15</v>
      </c>
      <c r="F228" s="89" t="s">
        <v>0</v>
      </c>
      <c r="G228" s="20">
        <v>751</v>
      </c>
      <c r="H228" s="95">
        <v>0</v>
      </c>
      <c r="I228" s="119">
        <v>2.3106300000000002</v>
      </c>
      <c r="J228" s="89"/>
      <c r="K228" s="107">
        <v>1.9E-2</v>
      </c>
      <c r="L228" s="96">
        <v>1.4864864864864824E-2</v>
      </c>
      <c r="M228" s="83">
        <v>740</v>
      </c>
      <c r="N228" s="102">
        <v>751</v>
      </c>
      <c r="O228" s="78"/>
    </row>
    <row r="229" spans="1:15" x14ac:dyDescent="0.3">
      <c r="A229" s="20" t="s">
        <v>521</v>
      </c>
      <c r="B229" s="20">
        <v>1</v>
      </c>
      <c r="C229" s="94" t="str">
        <f t="shared" si="3"/>
        <v>Cardinality-constrained</v>
      </c>
      <c r="D229" s="20">
        <v>50</v>
      </c>
      <c r="E229" s="20">
        <v>0.2</v>
      </c>
      <c r="F229" s="89" t="s">
        <v>0</v>
      </c>
      <c r="G229" s="20">
        <v>772</v>
      </c>
      <c r="H229" s="95">
        <v>0</v>
      </c>
      <c r="I229" s="119">
        <v>2.8440799999999999</v>
      </c>
      <c r="J229" s="89"/>
      <c r="K229" s="107">
        <v>8.9999999999999993E-3</v>
      </c>
      <c r="L229" s="96">
        <v>4.3243243243243246E-2</v>
      </c>
      <c r="M229" s="83">
        <v>740</v>
      </c>
      <c r="N229" s="102">
        <v>772</v>
      </c>
      <c r="O229" s="78"/>
    </row>
    <row r="230" spans="1:15" x14ac:dyDescent="0.3">
      <c r="A230" s="20" t="s">
        <v>521</v>
      </c>
      <c r="B230" s="66">
        <v>2</v>
      </c>
      <c r="C230" s="94" t="str">
        <f t="shared" si="3"/>
        <v>Knapsack</v>
      </c>
      <c r="D230" s="20">
        <v>5</v>
      </c>
      <c r="E230" s="20">
        <v>0.05</v>
      </c>
      <c r="F230" s="89" t="s">
        <v>0</v>
      </c>
      <c r="G230" s="20">
        <v>740</v>
      </c>
      <c r="H230" s="95">
        <v>0</v>
      </c>
      <c r="I230" s="119">
        <v>0.23030200000000001</v>
      </c>
      <c r="J230" s="89"/>
      <c r="K230" s="107">
        <v>0</v>
      </c>
      <c r="L230" s="96">
        <v>0</v>
      </c>
      <c r="M230" s="83">
        <v>740</v>
      </c>
      <c r="N230" s="102">
        <v>740</v>
      </c>
      <c r="O230" s="78"/>
    </row>
    <row r="231" spans="1:15" x14ac:dyDescent="0.3">
      <c r="A231" s="20" t="s">
        <v>521</v>
      </c>
      <c r="B231" s="20">
        <v>2</v>
      </c>
      <c r="C231" s="94" t="str">
        <f t="shared" si="3"/>
        <v>Knapsack</v>
      </c>
      <c r="D231" s="20">
        <v>5</v>
      </c>
      <c r="E231" s="20">
        <v>0.1</v>
      </c>
      <c r="F231" s="89" t="s">
        <v>0</v>
      </c>
      <c r="G231" s="20">
        <v>740</v>
      </c>
      <c r="H231" s="95">
        <v>0</v>
      </c>
      <c r="I231" s="119">
        <v>0.39724300000000001</v>
      </c>
      <c r="J231" s="89"/>
      <c r="K231" s="107">
        <v>0.73499999999999999</v>
      </c>
      <c r="L231" s="96">
        <v>0</v>
      </c>
      <c r="M231" s="83">
        <v>740</v>
      </c>
      <c r="N231" s="102">
        <v>740</v>
      </c>
      <c r="O231" s="78"/>
    </row>
    <row r="232" spans="1:15" x14ac:dyDescent="0.3">
      <c r="A232" s="20" t="s">
        <v>521</v>
      </c>
      <c r="B232" s="66">
        <v>2</v>
      </c>
      <c r="C232" s="94" t="str">
        <f t="shared" si="3"/>
        <v>Knapsack</v>
      </c>
      <c r="D232" s="20">
        <v>5</v>
      </c>
      <c r="E232" s="20">
        <v>0.15</v>
      </c>
      <c r="F232" s="89" t="s">
        <v>0</v>
      </c>
      <c r="G232" s="20">
        <v>740</v>
      </c>
      <c r="H232" s="95">
        <v>0</v>
      </c>
      <c r="I232" s="119">
        <v>0.35870600000000002</v>
      </c>
      <c r="J232" s="89">
        <v>67786</v>
      </c>
      <c r="K232" s="107">
        <v>0.98299999999999998</v>
      </c>
      <c r="L232" s="96">
        <v>0</v>
      </c>
      <c r="M232" s="83">
        <v>740</v>
      </c>
      <c r="N232" s="102">
        <v>740</v>
      </c>
      <c r="O232" s="78"/>
    </row>
    <row r="233" spans="1:15" x14ac:dyDescent="0.3">
      <c r="A233" s="20" t="s">
        <v>521</v>
      </c>
      <c r="B233" s="20">
        <v>2</v>
      </c>
      <c r="C233" s="94" t="str">
        <f t="shared" si="3"/>
        <v>Knapsack</v>
      </c>
      <c r="D233" s="20">
        <v>5</v>
      </c>
      <c r="E233" s="20">
        <v>0.2</v>
      </c>
      <c r="F233" s="89" t="s">
        <v>0</v>
      </c>
      <c r="G233" s="20">
        <v>740</v>
      </c>
      <c r="H233" s="95">
        <v>0</v>
      </c>
      <c r="I233" s="119">
        <v>0.25730999999999998</v>
      </c>
      <c r="J233" s="89">
        <v>68751</v>
      </c>
      <c r="K233" s="107">
        <v>0.999</v>
      </c>
      <c r="L233" s="96">
        <v>0</v>
      </c>
      <c r="M233" s="83">
        <v>740</v>
      </c>
      <c r="N233" s="102">
        <v>740</v>
      </c>
      <c r="O233" s="78"/>
    </row>
    <row r="234" spans="1:15" x14ac:dyDescent="0.3">
      <c r="A234" s="20" t="s">
        <v>521</v>
      </c>
      <c r="B234" s="66">
        <v>2</v>
      </c>
      <c r="C234" s="94" t="str">
        <f t="shared" si="3"/>
        <v>Knapsack</v>
      </c>
      <c r="D234" s="20">
        <v>10</v>
      </c>
      <c r="E234" s="20">
        <v>0.05</v>
      </c>
      <c r="F234" s="89" t="s">
        <v>0</v>
      </c>
      <c r="G234" s="20">
        <v>740</v>
      </c>
      <c r="H234" s="95">
        <v>0</v>
      </c>
      <c r="I234" s="119">
        <v>0.435782</v>
      </c>
      <c r="J234" s="89">
        <v>62096</v>
      </c>
      <c r="K234" s="107">
        <v>0</v>
      </c>
      <c r="L234" s="96">
        <v>0</v>
      </c>
      <c r="M234" s="83">
        <v>740</v>
      </c>
      <c r="N234" s="102">
        <v>740</v>
      </c>
      <c r="O234" s="78"/>
    </row>
    <row r="235" spans="1:15" x14ac:dyDescent="0.3">
      <c r="A235" s="20" t="s">
        <v>521</v>
      </c>
      <c r="B235" s="20">
        <v>2</v>
      </c>
      <c r="C235" s="94" t="str">
        <f t="shared" si="3"/>
        <v>Knapsack</v>
      </c>
      <c r="D235" s="20">
        <v>10</v>
      </c>
      <c r="E235" s="20">
        <v>0.1</v>
      </c>
      <c r="F235" s="89" t="s">
        <v>0</v>
      </c>
      <c r="G235" s="20">
        <v>740</v>
      </c>
      <c r="H235" s="95">
        <v>0</v>
      </c>
      <c r="I235" s="119">
        <v>0.40129300000000001</v>
      </c>
      <c r="J235" s="89">
        <v>52123</v>
      </c>
      <c r="K235" s="107">
        <v>0.73499999999999999</v>
      </c>
      <c r="L235" s="96">
        <v>0</v>
      </c>
      <c r="M235" s="83">
        <v>740</v>
      </c>
      <c r="N235" s="102">
        <v>740</v>
      </c>
      <c r="O235" s="78"/>
    </row>
    <row r="236" spans="1:15" x14ac:dyDescent="0.3">
      <c r="A236" s="20" t="s">
        <v>521</v>
      </c>
      <c r="B236" s="66">
        <v>2</v>
      </c>
      <c r="C236" s="94" t="str">
        <f t="shared" si="3"/>
        <v>Knapsack</v>
      </c>
      <c r="D236" s="20">
        <v>10</v>
      </c>
      <c r="E236" s="20">
        <v>0.15</v>
      </c>
      <c r="F236" s="89" t="s">
        <v>0</v>
      </c>
      <c r="G236" s="20">
        <v>740</v>
      </c>
      <c r="H236" s="95">
        <v>0</v>
      </c>
      <c r="I236" s="119">
        <v>0.14382500000000001</v>
      </c>
      <c r="J236" s="89">
        <v>24294</v>
      </c>
      <c r="K236" s="107">
        <v>0.98299999999999998</v>
      </c>
      <c r="L236" s="96">
        <v>0</v>
      </c>
      <c r="M236" s="83">
        <v>740</v>
      </c>
      <c r="N236" s="102">
        <v>740</v>
      </c>
      <c r="O236" s="78"/>
    </row>
    <row r="237" spans="1:15" x14ac:dyDescent="0.3">
      <c r="A237" s="20" t="s">
        <v>521</v>
      </c>
      <c r="B237" s="20">
        <v>2</v>
      </c>
      <c r="C237" s="94" t="str">
        <f t="shared" si="3"/>
        <v>Knapsack</v>
      </c>
      <c r="D237" s="20">
        <v>10</v>
      </c>
      <c r="E237" s="20">
        <v>0.2</v>
      </c>
      <c r="F237" s="89" t="s">
        <v>0</v>
      </c>
      <c r="G237" s="20">
        <v>748</v>
      </c>
      <c r="H237" s="95">
        <v>0</v>
      </c>
      <c r="I237" s="119">
        <v>0.63460300000000003</v>
      </c>
      <c r="J237" s="89">
        <v>24156</v>
      </c>
      <c r="K237" s="107">
        <v>0.63500000000000001</v>
      </c>
      <c r="L237" s="96">
        <v>1.08108108108107E-2</v>
      </c>
      <c r="M237" s="83">
        <v>740</v>
      </c>
      <c r="N237" s="102">
        <v>748</v>
      </c>
      <c r="O237" s="78"/>
    </row>
    <row r="238" spans="1:15" x14ac:dyDescent="0.3">
      <c r="A238" s="20" t="s">
        <v>521</v>
      </c>
      <c r="B238" s="66">
        <v>2</v>
      </c>
      <c r="C238" s="94" t="str">
        <f t="shared" si="3"/>
        <v>Knapsack</v>
      </c>
      <c r="D238" s="20">
        <v>25</v>
      </c>
      <c r="E238" s="20">
        <v>0.05</v>
      </c>
      <c r="F238" s="89" t="s">
        <v>0</v>
      </c>
      <c r="G238" s="20">
        <v>740</v>
      </c>
      <c r="H238" s="95">
        <v>0</v>
      </c>
      <c r="I238" s="119">
        <v>0.32722499999999999</v>
      </c>
      <c r="J238" s="89">
        <v>56934</v>
      </c>
      <c r="K238" s="107">
        <v>0</v>
      </c>
      <c r="L238" s="96">
        <v>0</v>
      </c>
      <c r="M238" s="83">
        <v>740</v>
      </c>
      <c r="N238" s="102">
        <v>740</v>
      </c>
      <c r="O238" s="78"/>
    </row>
    <row r="239" spans="1:15" x14ac:dyDescent="0.3">
      <c r="A239" s="20" t="s">
        <v>521</v>
      </c>
      <c r="B239" s="20">
        <v>2</v>
      </c>
      <c r="C239" s="94" t="str">
        <f t="shared" si="3"/>
        <v>Knapsack</v>
      </c>
      <c r="D239" s="20">
        <v>25</v>
      </c>
      <c r="E239" s="20">
        <v>0.1</v>
      </c>
      <c r="F239" s="89" t="s">
        <v>0</v>
      </c>
      <c r="G239" s="20">
        <v>748</v>
      </c>
      <c r="H239" s="95">
        <v>0</v>
      </c>
      <c r="I239" s="119">
        <v>0.61771600000000004</v>
      </c>
      <c r="J239" s="89">
        <v>37456</v>
      </c>
      <c r="K239" s="107">
        <v>0</v>
      </c>
      <c r="L239" s="96">
        <v>1.08108108108107E-2</v>
      </c>
      <c r="M239" s="83">
        <v>740</v>
      </c>
      <c r="N239" s="102">
        <v>748</v>
      </c>
      <c r="O239" s="78"/>
    </row>
    <row r="240" spans="1:15" x14ac:dyDescent="0.3">
      <c r="A240" s="20" t="s">
        <v>521</v>
      </c>
      <c r="B240" s="66">
        <v>2</v>
      </c>
      <c r="C240" s="94" t="str">
        <f t="shared" si="3"/>
        <v>Knapsack</v>
      </c>
      <c r="D240" s="20">
        <v>25</v>
      </c>
      <c r="E240" s="20">
        <v>0.15</v>
      </c>
      <c r="F240" s="89" t="s">
        <v>0</v>
      </c>
      <c r="G240" s="20">
        <v>748</v>
      </c>
      <c r="H240" s="95">
        <v>0</v>
      </c>
      <c r="I240" s="119">
        <v>0.40498200000000001</v>
      </c>
      <c r="J240" s="89">
        <v>25859</v>
      </c>
      <c r="K240" s="107">
        <v>5.8000000000000003E-2</v>
      </c>
      <c r="L240" s="96">
        <v>1.08108108108107E-2</v>
      </c>
      <c r="M240" s="83">
        <v>740</v>
      </c>
      <c r="N240" s="102">
        <v>748</v>
      </c>
      <c r="O240" s="78"/>
    </row>
    <row r="241" spans="1:15" x14ac:dyDescent="0.3">
      <c r="A241" s="20" t="s">
        <v>521</v>
      </c>
      <c r="B241" s="20">
        <v>2</v>
      </c>
      <c r="C241" s="94" t="str">
        <f t="shared" si="3"/>
        <v>Knapsack</v>
      </c>
      <c r="D241" s="20">
        <v>25</v>
      </c>
      <c r="E241" s="20">
        <v>0.2</v>
      </c>
      <c r="F241" s="89" t="s">
        <v>0</v>
      </c>
      <c r="G241" s="20">
        <v>748</v>
      </c>
      <c r="H241" s="95">
        <v>0</v>
      </c>
      <c r="I241" s="119">
        <v>1.62409</v>
      </c>
      <c r="J241" s="89">
        <v>9640</v>
      </c>
      <c r="K241" s="107">
        <v>0.63500000000000001</v>
      </c>
      <c r="L241" s="96">
        <v>1.08108108108107E-2</v>
      </c>
      <c r="M241" s="83">
        <v>740</v>
      </c>
      <c r="N241" s="102">
        <v>748</v>
      </c>
      <c r="O241" s="78"/>
    </row>
    <row r="242" spans="1:15" x14ac:dyDescent="0.3">
      <c r="A242" s="20" t="s">
        <v>521</v>
      </c>
      <c r="B242" s="66">
        <v>2</v>
      </c>
      <c r="C242" s="94" t="str">
        <f t="shared" si="3"/>
        <v>Knapsack</v>
      </c>
      <c r="D242" s="20">
        <v>50</v>
      </c>
      <c r="E242" s="20">
        <v>0.05</v>
      </c>
      <c r="F242" s="89" t="s">
        <v>0</v>
      </c>
      <c r="G242" s="20">
        <v>748</v>
      </c>
      <c r="H242" s="95">
        <v>0</v>
      </c>
      <c r="I242" s="119">
        <v>0.603406</v>
      </c>
      <c r="J242" s="89">
        <v>66653</v>
      </c>
      <c r="K242" s="107">
        <v>0</v>
      </c>
      <c r="L242" s="96">
        <v>1.08108108108107E-2</v>
      </c>
      <c r="M242" s="83">
        <v>740</v>
      </c>
      <c r="N242" s="102">
        <v>748</v>
      </c>
      <c r="O242" s="78"/>
    </row>
    <row r="243" spans="1:15" x14ac:dyDescent="0.3">
      <c r="A243" s="20" t="s">
        <v>521</v>
      </c>
      <c r="B243" s="20">
        <v>2</v>
      </c>
      <c r="C243" s="94" t="str">
        <f t="shared" si="3"/>
        <v>Knapsack</v>
      </c>
      <c r="D243" s="20">
        <v>50</v>
      </c>
      <c r="E243" s="20">
        <v>0.1</v>
      </c>
      <c r="F243" s="89" t="s">
        <v>0</v>
      </c>
      <c r="G243" s="20">
        <v>748</v>
      </c>
      <c r="H243" s="95">
        <v>0</v>
      </c>
      <c r="I243" s="119">
        <v>1.29705</v>
      </c>
      <c r="J243" s="89"/>
      <c r="K243" s="107">
        <v>0</v>
      </c>
      <c r="L243" s="96">
        <v>1.08108108108107E-2</v>
      </c>
      <c r="M243" s="83">
        <v>740</v>
      </c>
      <c r="N243" s="102">
        <v>748</v>
      </c>
      <c r="O243" s="78"/>
    </row>
    <row r="244" spans="1:15" x14ac:dyDescent="0.3">
      <c r="A244" s="20" t="s">
        <v>521</v>
      </c>
      <c r="B244" s="66">
        <v>2</v>
      </c>
      <c r="C244" s="94" t="str">
        <f t="shared" si="3"/>
        <v>Knapsack</v>
      </c>
      <c r="D244" s="20">
        <v>50</v>
      </c>
      <c r="E244" s="20">
        <v>0.15</v>
      </c>
      <c r="F244" s="89" t="s">
        <v>0</v>
      </c>
      <c r="G244" s="20">
        <v>756</v>
      </c>
      <c r="H244" s="95">
        <v>0</v>
      </c>
      <c r="I244" s="119">
        <v>4.4712500000000004</v>
      </c>
      <c r="J244" s="89"/>
      <c r="K244" s="107">
        <v>8.9999999999999993E-3</v>
      </c>
      <c r="L244" s="96">
        <v>2.1621621621621623E-2</v>
      </c>
      <c r="M244" s="83">
        <v>740</v>
      </c>
      <c r="N244" s="102">
        <v>756</v>
      </c>
      <c r="O244" s="78"/>
    </row>
    <row r="245" spans="1:15" x14ac:dyDescent="0.3">
      <c r="A245" s="20" t="s">
        <v>521</v>
      </c>
      <c r="B245" s="20">
        <v>2</v>
      </c>
      <c r="C245" s="94" t="str">
        <f t="shared" si="3"/>
        <v>Knapsack</v>
      </c>
      <c r="D245" s="20">
        <v>50</v>
      </c>
      <c r="E245" s="20">
        <v>0.2</v>
      </c>
      <c r="F245" s="89" t="s">
        <v>0</v>
      </c>
      <c r="G245" s="20">
        <v>773</v>
      </c>
      <c r="H245" s="95">
        <v>0</v>
      </c>
      <c r="I245" s="119">
        <v>6.71692</v>
      </c>
      <c r="J245" s="89"/>
      <c r="K245" s="107">
        <v>0.17299999999999999</v>
      </c>
      <c r="L245" s="96">
        <v>4.4594594594594694E-2</v>
      </c>
      <c r="M245" s="83">
        <v>740</v>
      </c>
      <c r="N245" s="102">
        <v>773</v>
      </c>
      <c r="O245" s="78"/>
    </row>
    <row r="246" spans="1:15" hidden="1" x14ac:dyDescent="0.3">
      <c r="A246" s="66" t="s">
        <v>521</v>
      </c>
      <c r="B246" s="66">
        <v>3</v>
      </c>
      <c r="C246" s="94" t="str">
        <f t="shared" si="3"/>
        <v>Factor Model</v>
      </c>
      <c r="D246" s="20">
        <v>0</v>
      </c>
      <c r="E246" s="20">
        <v>0.05</v>
      </c>
      <c r="F246" s="89" t="s">
        <v>0</v>
      </c>
      <c r="G246" s="20">
        <v>748</v>
      </c>
      <c r="H246" s="95">
        <v>0</v>
      </c>
      <c r="I246" s="119">
        <v>0.63633499999999998</v>
      </c>
      <c r="J246" s="89">
        <v>66735</v>
      </c>
      <c r="K246" s="107">
        <v>0</v>
      </c>
      <c r="L246" s="96">
        <v>1.08108108108107E-2</v>
      </c>
      <c r="M246" s="83">
        <v>740</v>
      </c>
      <c r="N246" s="102">
        <v>748</v>
      </c>
      <c r="O246" s="78"/>
    </row>
    <row r="247" spans="1:15" hidden="1" x14ac:dyDescent="0.3">
      <c r="A247" s="20" t="s">
        <v>521</v>
      </c>
      <c r="B247" s="20">
        <v>3</v>
      </c>
      <c r="C247" s="94" t="str">
        <f t="shared" si="3"/>
        <v>Factor Model</v>
      </c>
      <c r="D247" s="20">
        <v>0</v>
      </c>
      <c r="E247" s="20">
        <v>0.1</v>
      </c>
      <c r="F247" s="89" t="s">
        <v>4</v>
      </c>
      <c r="G247" s="20" t="s">
        <v>511</v>
      </c>
      <c r="H247" s="95" t="s">
        <v>3</v>
      </c>
      <c r="I247" s="119" t="s">
        <v>511</v>
      </c>
      <c r="J247" s="89"/>
      <c r="K247" s="97"/>
      <c r="L247" s="96" t="s">
        <v>3</v>
      </c>
      <c r="M247" s="83">
        <v>740</v>
      </c>
      <c r="N247" s="102" t="s">
        <v>3</v>
      </c>
      <c r="O247" s="78"/>
    </row>
    <row r="248" spans="1:15" hidden="1" x14ac:dyDescent="0.3">
      <c r="A248" s="66" t="s">
        <v>521</v>
      </c>
      <c r="B248" s="66">
        <v>3</v>
      </c>
      <c r="C248" s="94" t="str">
        <f t="shared" si="3"/>
        <v>Factor Model</v>
      </c>
      <c r="D248" s="20">
        <v>0</v>
      </c>
      <c r="E248" s="20">
        <v>0.15</v>
      </c>
      <c r="F248" s="89" t="s">
        <v>4</v>
      </c>
      <c r="G248" s="20" t="s">
        <v>511</v>
      </c>
      <c r="H248" s="95" t="s">
        <v>3</v>
      </c>
      <c r="I248" s="119" t="s">
        <v>511</v>
      </c>
      <c r="J248" s="89"/>
      <c r="K248" s="97"/>
      <c r="L248" s="96" t="s">
        <v>3</v>
      </c>
      <c r="M248" s="83">
        <v>740</v>
      </c>
      <c r="N248" s="102" t="s">
        <v>3</v>
      </c>
      <c r="O248" s="78"/>
    </row>
    <row r="249" spans="1:15" hidden="1" x14ac:dyDescent="0.3">
      <c r="A249" s="20" t="s">
        <v>521</v>
      </c>
      <c r="B249" s="20">
        <v>3</v>
      </c>
      <c r="C249" s="94" t="str">
        <f t="shared" si="3"/>
        <v>Factor Model</v>
      </c>
      <c r="D249" s="20">
        <v>0</v>
      </c>
      <c r="E249" s="20">
        <v>0.2</v>
      </c>
      <c r="F249" s="89" t="s">
        <v>4</v>
      </c>
      <c r="G249" s="20" t="s">
        <v>511</v>
      </c>
      <c r="H249" s="95" t="s">
        <v>3</v>
      </c>
      <c r="I249" s="119" t="s">
        <v>511</v>
      </c>
      <c r="J249" s="89"/>
      <c r="K249" s="97"/>
      <c r="L249" s="96" t="s">
        <v>3</v>
      </c>
      <c r="M249" s="83">
        <v>740</v>
      </c>
      <c r="N249" s="102" t="s">
        <v>3</v>
      </c>
      <c r="O249" s="78"/>
    </row>
    <row r="250" spans="1:15" hidden="1" x14ac:dyDescent="0.3">
      <c r="A250" s="66" t="s">
        <v>521</v>
      </c>
      <c r="B250" s="66">
        <v>3</v>
      </c>
      <c r="C250" s="94" t="str">
        <f t="shared" si="3"/>
        <v>Factor Model</v>
      </c>
      <c r="D250" s="20">
        <v>10</v>
      </c>
      <c r="E250" s="20">
        <v>0.05</v>
      </c>
      <c r="F250" s="89" t="s">
        <v>0</v>
      </c>
      <c r="G250" s="20">
        <v>748</v>
      </c>
      <c r="H250" s="95">
        <v>0</v>
      </c>
      <c r="I250" s="119">
        <v>0.80015999999999998</v>
      </c>
      <c r="J250" s="89">
        <v>75583</v>
      </c>
      <c r="K250" s="107">
        <v>0</v>
      </c>
      <c r="L250" s="96">
        <v>1.08108108108107E-2</v>
      </c>
      <c r="M250" s="83">
        <v>740</v>
      </c>
      <c r="N250" s="102">
        <v>748</v>
      </c>
      <c r="O250" s="78"/>
    </row>
    <row r="251" spans="1:15" hidden="1" x14ac:dyDescent="0.3">
      <c r="A251" s="20" t="s">
        <v>521</v>
      </c>
      <c r="B251" s="20">
        <v>3</v>
      </c>
      <c r="C251" s="94" t="str">
        <f t="shared" si="3"/>
        <v>Factor Model</v>
      </c>
      <c r="D251" s="20">
        <v>10</v>
      </c>
      <c r="E251" s="20">
        <v>0.1</v>
      </c>
      <c r="F251" s="89" t="s">
        <v>4</v>
      </c>
      <c r="G251" s="20" t="s">
        <v>511</v>
      </c>
      <c r="H251" s="95" t="s">
        <v>3</v>
      </c>
      <c r="I251" s="119" t="s">
        <v>511</v>
      </c>
      <c r="J251" s="89"/>
      <c r="K251" s="97"/>
      <c r="L251" s="96" t="s">
        <v>3</v>
      </c>
      <c r="M251" s="83">
        <v>740</v>
      </c>
      <c r="N251" s="102" t="s">
        <v>3</v>
      </c>
      <c r="O251" s="78"/>
    </row>
    <row r="252" spans="1:15" hidden="1" x14ac:dyDescent="0.3">
      <c r="A252" s="66" t="s">
        <v>521</v>
      </c>
      <c r="B252" s="66">
        <v>3</v>
      </c>
      <c r="C252" s="94" t="str">
        <f t="shared" si="3"/>
        <v>Factor Model</v>
      </c>
      <c r="D252" s="20">
        <v>10</v>
      </c>
      <c r="E252" s="20">
        <v>0.15</v>
      </c>
      <c r="F252" s="89" t="s">
        <v>4</v>
      </c>
      <c r="G252" s="20" t="s">
        <v>511</v>
      </c>
      <c r="H252" s="95" t="s">
        <v>3</v>
      </c>
      <c r="I252" s="119" t="s">
        <v>511</v>
      </c>
      <c r="J252" s="89"/>
      <c r="K252" s="97"/>
      <c r="L252" s="96" t="s">
        <v>3</v>
      </c>
      <c r="M252" s="83">
        <v>740</v>
      </c>
      <c r="N252" s="102" t="s">
        <v>3</v>
      </c>
      <c r="O252" s="78"/>
    </row>
    <row r="253" spans="1:15" hidden="1" x14ac:dyDescent="0.3">
      <c r="A253" s="20" t="s">
        <v>521</v>
      </c>
      <c r="B253" s="20">
        <v>3</v>
      </c>
      <c r="C253" s="94" t="str">
        <f t="shared" si="3"/>
        <v>Factor Model</v>
      </c>
      <c r="D253" s="20">
        <v>10</v>
      </c>
      <c r="E253" s="20">
        <v>0.2</v>
      </c>
      <c r="F253" s="89" t="s">
        <v>4</v>
      </c>
      <c r="G253" s="20" t="s">
        <v>511</v>
      </c>
      <c r="H253" s="95" t="s">
        <v>3</v>
      </c>
      <c r="I253" s="119" t="s">
        <v>511</v>
      </c>
      <c r="J253" s="89"/>
      <c r="K253" s="97"/>
      <c r="L253" s="96" t="s">
        <v>3</v>
      </c>
      <c r="M253" s="83">
        <v>740</v>
      </c>
      <c r="N253" s="102" t="s">
        <v>3</v>
      </c>
      <c r="O253" s="78"/>
    </row>
    <row r="254" spans="1:15" hidden="1" x14ac:dyDescent="0.3">
      <c r="A254" s="66" t="s">
        <v>521</v>
      </c>
      <c r="B254" s="66">
        <v>3</v>
      </c>
      <c r="C254" s="94" t="str">
        <f t="shared" si="3"/>
        <v>Factor Model</v>
      </c>
      <c r="D254" s="20">
        <v>25</v>
      </c>
      <c r="E254" s="20">
        <v>0.05</v>
      </c>
      <c r="F254" s="89" t="s">
        <v>0</v>
      </c>
      <c r="G254" s="20">
        <v>748</v>
      </c>
      <c r="H254" s="95">
        <v>0</v>
      </c>
      <c r="I254" s="119">
        <v>0.38930799999999999</v>
      </c>
      <c r="J254" s="89">
        <v>71260</v>
      </c>
      <c r="K254" s="107">
        <v>0</v>
      </c>
      <c r="L254" s="96">
        <v>1.08108108108107E-2</v>
      </c>
      <c r="M254" s="83">
        <v>740</v>
      </c>
      <c r="N254" s="102">
        <v>748</v>
      </c>
      <c r="O254" s="78"/>
    </row>
    <row r="255" spans="1:15" hidden="1" x14ac:dyDescent="0.3">
      <c r="A255" s="20" t="s">
        <v>521</v>
      </c>
      <c r="B255" s="20">
        <v>3</v>
      </c>
      <c r="C255" s="94" t="str">
        <f t="shared" si="3"/>
        <v>Factor Model</v>
      </c>
      <c r="D255" s="20">
        <v>25</v>
      </c>
      <c r="E255" s="20">
        <v>0.1</v>
      </c>
      <c r="F255" s="89" t="s">
        <v>4</v>
      </c>
      <c r="G255" s="20" t="s">
        <v>511</v>
      </c>
      <c r="H255" s="95" t="s">
        <v>3</v>
      </c>
      <c r="I255" s="119" t="s">
        <v>511</v>
      </c>
      <c r="J255" s="89"/>
      <c r="K255" s="97"/>
      <c r="L255" s="96" t="s">
        <v>3</v>
      </c>
      <c r="M255" s="83">
        <v>740</v>
      </c>
      <c r="N255" s="102" t="s">
        <v>3</v>
      </c>
      <c r="O255" s="78"/>
    </row>
    <row r="256" spans="1:15" hidden="1" x14ac:dyDescent="0.3">
      <c r="A256" s="66" t="s">
        <v>521</v>
      </c>
      <c r="B256" s="66">
        <v>3</v>
      </c>
      <c r="C256" s="94" t="str">
        <f t="shared" si="3"/>
        <v>Factor Model</v>
      </c>
      <c r="D256" s="20">
        <v>25</v>
      </c>
      <c r="E256" s="20">
        <v>0.15</v>
      </c>
      <c r="F256" s="89" t="s">
        <v>4</v>
      </c>
      <c r="G256" s="20" t="s">
        <v>511</v>
      </c>
      <c r="H256" s="95" t="s">
        <v>3</v>
      </c>
      <c r="I256" s="119" t="s">
        <v>511</v>
      </c>
      <c r="J256" s="89"/>
      <c r="K256" s="97"/>
      <c r="L256" s="96" t="s">
        <v>3</v>
      </c>
      <c r="M256" s="83">
        <v>740</v>
      </c>
      <c r="N256" s="102" t="s">
        <v>3</v>
      </c>
      <c r="O256" s="78"/>
    </row>
    <row r="257" spans="1:15" hidden="1" x14ac:dyDescent="0.3">
      <c r="A257" s="20" t="s">
        <v>521</v>
      </c>
      <c r="B257" s="20">
        <v>3</v>
      </c>
      <c r="C257" s="94" t="str">
        <f t="shared" si="3"/>
        <v>Factor Model</v>
      </c>
      <c r="D257" s="20">
        <v>25</v>
      </c>
      <c r="E257" s="20">
        <v>0.2</v>
      </c>
      <c r="F257" s="89" t="s">
        <v>4</v>
      </c>
      <c r="G257" s="20" t="s">
        <v>511</v>
      </c>
      <c r="H257" s="95" t="s">
        <v>3</v>
      </c>
      <c r="I257" s="119" t="s">
        <v>511</v>
      </c>
      <c r="J257" s="89"/>
      <c r="K257" s="97"/>
      <c r="L257" s="96" t="s">
        <v>3</v>
      </c>
      <c r="M257" s="83">
        <v>740</v>
      </c>
      <c r="N257" s="102" t="s">
        <v>3</v>
      </c>
      <c r="O257" s="78"/>
    </row>
    <row r="258" spans="1:15" hidden="1" x14ac:dyDescent="0.3">
      <c r="A258" s="66" t="s">
        <v>521</v>
      </c>
      <c r="B258" s="66">
        <v>3</v>
      </c>
      <c r="C258" s="94" t="str">
        <f t="shared" si="3"/>
        <v>Factor Model</v>
      </c>
      <c r="D258" s="20">
        <v>50</v>
      </c>
      <c r="E258" s="20">
        <v>0.05</v>
      </c>
      <c r="F258" s="89" t="s">
        <v>0</v>
      </c>
      <c r="G258" s="20">
        <v>748</v>
      </c>
      <c r="H258" s="95">
        <v>0</v>
      </c>
      <c r="I258" s="119">
        <v>0.50567300000000004</v>
      </c>
      <c r="J258" s="89">
        <v>115895</v>
      </c>
      <c r="K258" s="107">
        <v>0</v>
      </c>
      <c r="L258" s="96">
        <v>1.08108108108107E-2</v>
      </c>
      <c r="M258" s="83">
        <v>740</v>
      </c>
      <c r="N258" s="102">
        <v>748</v>
      </c>
      <c r="O258" s="78"/>
    </row>
    <row r="259" spans="1:15" hidden="1" x14ac:dyDescent="0.3">
      <c r="A259" s="20" t="s">
        <v>521</v>
      </c>
      <c r="B259" s="20">
        <v>3</v>
      </c>
      <c r="C259" s="94" t="str">
        <f t="shared" ref="C259:C322" si="4">IF(B259=0,"Deterministic",IF(B259=1,"Cardinality-constrained",IF(B259=2,"Knapsack","Factor Model")))</f>
        <v>Factor Model</v>
      </c>
      <c r="D259" s="20">
        <v>50</v>
      </c>
      <c r="E259" s="20">
        <v>0.1</v>
      </c>
      <c r="F259" s="89" t="s">
        <v>4</v>
      </c>
      <c r="G259" s="20" t="s">
        <v>511</v>
      </c>
      <c r="H259" s="95" t="s">
        <v>3</v>
      </c>
      <c r="I259" s="119" t="s">
        <v>511</v>
      </c>
      <c r="J259" s="89">
        <v>86806</v>
      </c>
      <c r="K259" s="97"/>
      <c r="L259" s="96" t="s">
        <v>3</v>
      </c>
      <c r="M259" s="83">
        <v>740</v>
      </c>
      <c r="N259" s="102" t="s">
        <v>3</v>
      </c>
      <c r="O259" s="78"/>
    </row>
    <row r="260" spans="1:15" hidden="1" x14ac:dyDescent="0.3">
      <c r="A260" s="66" t="s">
        <v>521</v>
      </c>
      <c r="B260" s="66">
        <v>3</v>
      </c>
      <c r="C260" s="94" t="str">
        <f t="shared" si="4"/>
        <v>Factor Model</v>
      </c>
      <c r="D260" s="20">
        <v>50</v>
      </c>
      <c r="E260" s="20">
        <v>0.15</v>
      </c>
      <c r="F260" s="89" t="s">
        <v>4</v>
      </c>
      <c r="G260" s="20" t="s">
        <v>511</v>
      </c>
      <c r="H260" s="95" t="s">
        <v>3</v>
      </c>
      <c r="I260" s="119" t="s">
        <v>511</v>
      </c>
      <c r="J260" s="89">
        <v>93397</v>
      </c>
      <c r="K260" s="97"/>
      <c r="L260" s="96" t="s">
        <v>3</v>
      </c>
      <c r="M260" s="83">
        <v>740</v>
      </c>
      <c r="N260" s="102" t="s">
        <v>3</v>
      </c>
      <c r="O260" s="78"/>
    </row>
    <row r="261" spans="1:15" hidden="1" x14ac:dyDescent="0.3">
      <c r="A261" s="20" t="s">
        <v>521</v>
      </c>
      <c r="B261" s="20">
        <v>3</v>
      </c>
      <c r="C261" s="94" t="str">
        <f t="shared" si="4"/>
        <v>Factor Model</v>
      </c>
      <c r="D261" s="20">
        <v>50</v>
      </c>
      <c r="E261" s="20">
        <v>0.2</v>
      </c>
      <c r="F261" s="89" t="s">
        <v>4</v>
      </c>
      <c r="G261" s="20" t="s">
        <v>511</v>
      </c>
      <c r="H261" s="95" t="s">
        <v>3</v>
      </c>
      <c r="I261" s="119" t="s">
        <v>511</v>
      </c>
      <c r="J261" s="89">
        <v>110099</v>
      </c>
      <c r="K261" s="97"/>
      <c r="L261" s="96" t="s">
        <v>3</v>
      </c>
      <c r="M261" s="83">
        <v>740</v>
      </c>
      <c r="N261" s="102" t="s">
        <v>3</v>
      </c>
      <c r="O261" s="78"/>
    </row>
    <row r="262" spans="1:15" x14ac:dyDescent="0.3">
      <c r="A262" s="20" t="s">
        <v>516</v>
      </c>
      <c r="B262" s="66">
        <v>0</v>
      </c>
      <c r="C262" s="94" t="str">
        <f t="shared" si="4"/>
        <v>Deterministic</v>
      </c>
      <c r="D262" s="20">
        <v>0</v>
      </c>
      <c r="E262" s="20">
        <v>0.05</v>
      </c>
      <c r="F262" s="89" t="s">
        <v>0</v>
      </c>
      <c r="G262" s="20">
        <v>966</v>
      </c>
      <c r="H262" s="95">
        <v>0</v>
      </c>
      <c r="I262" s="119">
        <v>4.3847199999999997</v>
      </c>
      <c r="J262" s="89">
        <v>31671</v>
      </c>
      <c r="K262" s="107">
        <v>0.96299999999999997</v>
      </c>
      <c r="L262" s="96">
        <v>0</v>
      </c>
      <c r="M262" s="83">
        <v>966</v>
      </c>
      <c r="N262" s="102">
        <v>966</v>
      </c>
      <c r="O262" s="78"/>
    </row>
    <row r="263" spans="1:15" x14ac:dyDescent="0.3">
      <c r="A263" s="20" t="s">
        <v>516</v>
      </c>
      <c r="B263" s="20">
        <v>0</v>
      </c>
      <c r="C263" s="94" t="str">
        <f t="shared" si="4"/>
        <v>Deterministic</v>
      </c>
      <c r="D263" s="20">
        <v>0</v>
      </c>
      <c r="E263" s="20">
        <v>0.1</v>
      </c>
      <c r="F263" s="89" t="s">
        <v>1</v>
      </c>
      <c r="G263" s="20">
        <v>966</v>
      </c>
      <c r="H263" s="95">
        <v>0</v>
      </c>
      <c r="I263" s="119">
        <v>7.3751100000000003</v>
      </c>
      <c r="J263" s="89">
        <v>34634</v>
      </c>
      <c r="K263" s="107">
        <v>1</v>
      </c>
      <c r="L263" s="96">
        <v>0</v>
      </c>
      <c r="M263" s="83">
        <v>966</v>
      </c>
      <c r="N263" s="102">
        <v>966</v>
      </c>
      <c r="O263" s="78"/>
    </row>
    <row r="264" spans="1:15" x14ac:dyDescent="0.3">
      <c r="A264" s="20" t="s">
        <v>516</v>
      </c>
      <c r="B264" s="66">
        <v>0</v>
      </c>
      <c r="C264" s="94" t="str">
        <f t="shared" si="4"/>
        <v>Deterministic</v>
      </c>
      <c r="D264" s="20">
        <v>0</v>
      </c>
      <c r="E264" s="20">
        <v>0.15</v>
      </c>
      <c r="F264" s="89" t="s">
        <v>0</v>
      </c>
      <c r="G264" s="20">
        <v>966</v>
      </c>
      <c r="H264" s="95">
        <v>0</v>
      </c>
      <c r="I264" s="119">
        <v>5.5814199999999996</v>
      </c>
      <c r="J264" s="89">
        <v>32689</v>
      </c>
      <c r="K264" s="107">
        <v>1</v>
      </c>
      <c r="L264" s="96">
        <v>0</v>
      </c>
      <c r="M264" s="83">
        <v>966</v>
      </c>
      <c r="N264" s="102">
        <v>966</v>
      </c>
      <c r="O264" s="78"/>
    </row>
    <row r="265" spans="1:15" x14ac:dyDescent="0.3">
      <c r="A265" s="20" t="s">
        <v>516</v>
      </c>
      <c r="B265" s="20">
        <v>0</v>
      </c>
      <c r="C265" s="94" t="str">
        <f t="shared" si="4"/>
        <v>Deterministic</v>
      </c>
      <c r="D265" s="20">
        <v>0</v>
      </c>
      <c r="E265" s="20">
        <v>0.2</v>
      </c>
      <c r="F265" s="89" t="s">
        <v>1</v>
      </c>
      <c r="G265" s="20">
        <v>966</v>
      </c>
      <c r="H265" s="95">
        <v>0</v>
      </c>
      <c r="I265" s="119">
        <v>2.8853399999999998</v>
      </c>
      <c r="J265" s="89">
        <v>31174</v>
      </c>
      <c r="K265" s="107">
        <v>1</v>
      </c>
      <c r="L265" s="96">
        <v>0</v>
      </c>
      <c r="M265" s="83">
        <v>966</v>
      </c>
      <c r="N265" s="102">
        <v>966</v>
      </c>
      <c r="O265" s="78"/>
    </row>
    <row r="266" spans="1:15" x14ac:dyDescent="0.3">
      <c r="A266" s="20" t="s">
        <v>516</v>
      </c>
      <c r="B266" s="66">
        <v>1</v>
      </c>
      <c r="C266" s="94" t="str">
        <f t="shared" si="4"/>
        <v>Cardinality-constrained</v>
      </c>
      <c r="D266" s="20">
        <v>5</v>
      </c>
      <c r="E266" s="20">
        <v>0.05</v>
      </c>
      <c r="F266" s="89" t="s">
        <v>0</v>
      </c>
      <c r="G266" s="20">
        <v>966</v>
      </c>
      <c r="H266" s="95">
        <v>0</v>
      </c>
      <c r="I266" s="119">
        <v>25.722300000000001</v>
      </c>
      <c r="J266" s="89">
        <v>31839</v>
      </c>
      <c r="K266" s="107">
        <v>0.96299999999999997</v>
      </c>
      <c r="L266" s="96">
        <v>0</v>
      </c>
      <c r="M266" s="83">
        <v>966</v>
      </c>
      <c r="N266" s="102">
        <v>966</v>
      </c>
      <c r="O266" s="78"/>
    </row>
    <row r="267" spans="1:15" x14ac:dyDescent="0.3">
      <c r="A267" s="20" t="s">
        <v>516</v>
      </c>
      <c r="B267" s="20">
        <v>1</v>
      </c>
      <c r="C267" s="94" t="str">
        <f t="shared" si="4"/>
        <v>Cardinality-constrained</v>
      </c>
      <c r="D267" s="20">
        <v>5</v>
      </c>
      <c r="E267" s="20">
        <v>0.1</v>
      </c>
      <c r="F267" s="89" t="s">
        <v>0</v>
      </c>
      <c r="G267" s="20">
        <v>966</v>
      </c>
      <c r="H267" s="95">
        <v>0</v>
      </c>
      <c r="I267" s="119">
        <v>35.780299999999997</v>
      </c>
      <c r="J267" s="89">
        <v>30598</v>
      </c>
      <c r="K267" s="107">
        <v>1</v>
      </c>
      <c r="L267" s="96">
        <v>0</v>
      </c>
      <c r="M267" s="83">
        <v>966</v>
      </c>
      <c r="N267" s="102">
        <v>966</v>
      </c>
      <c r="O267" s="78"/>
    </row>
    <row r="268" spans="1:15" x14ac:dyDescent="0.3">
      <c r="A268" s="20" t="s">
        <v>516</v>
      </c>
      <c r="B268" s="66">
        <v>1</v>
      </c>
      <c r="C268" s="94" t="str">
        <f t="shared" si="4"/>
        <v>Cardinality-constrained</v>
      </c>
      <c r="D268" s="20">
        <v>5</v>
      </c>
      <c r="E268" s="20">
        <v>0.15</v>
      </c>
      <c r="F268" s="89" t="s">
        <v>0</v>
      </c>
      <c r="G268" s="20">
        <v>966</v>
      </c>
      <c r="H268" s="95">
        <v>0</v>
      </c>
      <c r="I268" s="119">
        <v>13.3696</v>
      </c>
      <c r="J268" s="89">
        <v>30161</v>
      </c>
      <c r="K268" s="107">
        <v>1</v>
      </c>
      <c r="L268" s="96">
        <v>0</v>
      </c>
      <c r="M268" s="83">
        <v>966</v>
      </c>
      <c r="N268" s="102">
        <v>966</v>
      </c>
      <c r="O268" s="78"/>
    </row>
    <row r="269" spans="1:15" x14ac:dyDescent="0.3">
      <c r="A269" s="20" t="s">
        <v>516</v>
      </c>
      <c r="B269" s="20">
        <v>1</v>
      </c>
      <c r="C269" s="94" t="str">
        <f t="shared" si="4"/>
        <v>Cardinality-constrained</v>
      </c>
      <c r="D269" s="20">
        <v>5</v>
      </c>
      <c r="E269" s="20">
        <v>0.2</v>
      </c>
      <c r="F269" s="89" t="s">
        <v>1</v>
      </c>
      <c r="G269" s="20">
        <v>966</v>
      </c>
      <c r="H269" s="95">
        <v>0</v>
      </c>
      <c r="I269" s="119">
        <v>25.036000000000001</v>
      </c>
      <c r="J269" s="89">
        <v>29508</v>
      </c>
      <c r="K269" s="107">
        <v>1</v>
      </c>
      <c r="L269" s="96">
        <v>0</v>
      </c>
      <c r="M269" s="83">
        <v>966</v>
      </c>
      <c r="N269" s="102">
        <v>966</v>
      </c>
      <c r="O269" s="78"/>
    </row>
    <row r="270" spans="1:15" x14ac:dyDescent="0.3">
      <c r="A270" s="20" t="s">
        <v>516</v>
      </c>
      <c r="B270" s="66">
        <v>1</v>
      </c>
      <c r="C270" s="94" t="str">
        <f t="shared" si="4"/>
        <v>Cardinality-constrained</v>
      </c>
      <c r="D270" s="20">
        <v>10</v>
      </c>
      <c r="E270" s="20">
        <v>0.05</v>
      </c>
      <c r="F270" s="89" t="s">
        <v>0</v>
      </c>
      <c r="G270" s="20">
        <v>966</v>
      </c>
      <c r="H270" s="95">
        <v>0</v>
      </c>
      <c r="I270" s="119">
        <v>23.974799999999998</v>
      </c>
      <c r="J270" s="89">
        <v>17598</v>
      </c>
      <c r="K270" s="107">
        <v>0.96299999999999997</v>
      </c>
      <c r="L270" s="96">
        <v>0</v>
      </c>
      <c r="M270" s="83">
        <v>966</v>
      </c>
      <c r="N270" s="102">
        <v>966</v>
      </c>
      <c r="O270" s="78"/>
    </row>
    <row r="271" spans="1:15" x14ac:dyDescent="0.3">
      <c r="A271" s="20" t="s">
        <v>516</v>
      </c>
      <c r="B271" s="20">
        <v>1</v>
      </c>
      <c r="C271" s="94" t="str">
        <f t="shared" si="4"/>
        <v>Cardinality-constrained</v>
      </c>
      <c r="D271" s="20">
        <v>10</v>
      </c>
      <c r="E271" s="20">
        <v>0.1</v>
      </c>
      <c r="F271" s="89" t="s">
        <v>0</v>
      </c>
      <c r="G271" s="20">
        <v>966</v>
      </c>
      <c r="H271" s="95">
        <v>0</v>
      </c>
      <c r="I271" s="119">
        <v>14.422000000000001</v>
      </c>
      <c r="J271" s="89">
        <v>12352</v>
      </c>
      <c r="K271" s="107">
        <v>1</v>
      </c>
      <c r="L271" s="96">
        <v>0</v>
      </c>
      <c r="M271" s="83">
        <v>966</v>
      </c>
      <c r="N271" s="102">
        <v>966</v>
      </c>
      <c r="O271" s="78"/>
    </row>
    <row r="272" spans="1:15" x14ac:dyDescent="0.3">
      <c r="A272" s="20" t="s">
        <v>516</v>
      </c>
      <c r="B272" s="66">
        <v>1</v>
      </c>
      <c r="C272" s="94" t="str">
        <f t="shared" si="4"/>
        <v>Cardinality-constrained</v>
      </c>
      <c r="D272" s="20">
        <v>10</v>
      </c>
      <c r="E272" s="20">
        <v>0.15</v>
      </c>
      <c r="F272" s="89" t="s">
        <v>0</v>
      </c>
      <c r="G272" s="20">
        <v>966</v>
      </c>
      <c r="H272" s="95">
        <v>0</v>
      </c>
      <c r="I272" s="119">
        <v>33.107799999999997</v>
      </c>
      <c r="J272" s="89">
        <v>5575</v>
      </c>
      <c r="K272" s="107">
        <v>1</v>
      </c>
      <c r="L272" s="96">
        <v>0</v>
      </c>
      <c r="M272" s="83">
        <v>966</v>
      </c>
      <c r="N272" s="102">
        <v>966</v>
      </c>
      <c r="O272" s="78"/>
    </row>
    <row r="273" spans="1:15" x14ac:dyDescent="0.3">
      <c r="A273" s="20" t="s">
        <v>516</v>
      </c>
      <c r="B273" s="20">
        <v>1</v>
      </c>
      <c r="C273" s="94" t="str">
        <f t="shared" si="4"/>
        <v>Cardinality-constrained</v>
      </c>
      <c r="D273" s="20">
        <v>10</v>
      </c>
      <c r="E273" s="20">
        <v>0.2</v>
      </c>
      <c r="F273" s="89" t="s">
        <v>1</v>
      </c>
      <c r="G273" s="20">
        <v>966</v>
      </c>
      <c r="H273" s="95">
        <v>0</v>
      </c>
      <c r="I273" s="119">
        <v>123.684</v>
      </c>
      <c r="J273" s="89">
        <v>2306</v>
      </c>
      <c r="K273" s="107">
        <v>1</v>
      </c>
      <c r="L273" s="96">
        <v>0</v>
      </c>
      <c r="M273" s="83">
        <v>966</v>
      </c>
      <c r="N273" s="102">
        <v>966</v>
      </c>
      <c r="O273" s="78"/>
    </row>
    <row r="274" spans="1:15" x14ac:dyDescent="0.3">
      <c r="A274" s="20" t="s">
        <v>516</v>
      </c>
      <c r="B274" s="66">
        <v>1</v>
      </c>
      <c r="C274" s="94" t="str">
        <f t="shared" si="4"/>
        <v>Cardinality-constrained</v>
      </c>
      <c r="D274" s="20">
        <v>25</v>
      </c>
      <c r="E274" s="20">
        <v>0.05</v>
      </c>
      <c r="F274" s="89" t="s">
        <v>0</v>
      </c>
      <c r="G274" s="20">
        <v>966</v>
      </c>
      <c r="H274" s="95">
        <v>0</v>
      </c>
      <c r="I274" s="119">
        <v>25.403099999999998</v>
      </c>
      <c r="J274" s="89">
        <v>14981</v>
      </c>
      <c r="K274" s="107">
        <v>7.0999999999999994E-2</v>
      </c>
      <c r="L274" s="96">
        <v>0</v>
      </c>
      <c r="M274" s="83">
        <v>966</v>
      </c>
      <c r="N274" s="102">
        <v>966</v>
      </c>
      <c r="O274" s="78"/>
    </row>
    <row r="275" spans="1:15" x14ac:dyDescent="0.3">
      <c r="A275" s="20" t="s">
        <v>516</v>
      </c>
      <c r="B275" s="20">
        <v>1</v>
      </c>
      <c r="C275" s="94" t="str">
        <f t="shared" si="4"/>
        <v>Cardinality-constrained</v>
      </c>
      <c r="D275" s="20">
        <v>25</v>
      </c>
      <c r="E275" s="20">
        <v>0.1</v>
      </c>
      <c r="F275" s="89" t="s">
        <v>0</v>
      </c>
      <c r="G275" s="20">
        <v>978</v>
      </c>
      <c r="H275" s="95">
        <v>0</v>
      </c>
      <c r="I275" s="119">
        <v>129.90600000000001</v>
      </c>
      <c r="J275" s="89">
        <v>3893</v>
      </c>
      <c r="K275" s="107">
        <v>0.32700000000000001</v>
      </c>
      <c r="L275" s="96">
        <v>1.2422360248447228E-2</v>
      </c>
      <c r="M275" s="83">
        <v>966</v>
      </c>
      <c r="N275" s="102">
        <v>978</v>
      </c>
      <c r="O275" s="78"/>
    </row>
    <row r="276" spans="1:15" x14ac:dyDescent="0.3">
      <c r="A276" s="20" t="s">
        <v>516</v>
      </c>
      <c r="B276" s="66">
        <v>1</v>
      </c>
      <c r="C276" s="94" t="str">
        <f t="shared" si="4"/>
        <v>Cardinality-constrained</v>
      </c>
      <c r="D276" s="20">
        <v>25</v>
      </c>
      <c r="E276" s="20">
        <v>0.15</v>
      </c>
      <c r="F276" s="89" t="s">
        <v>0</v>
      </c>
      <c r="G276" s="20">
        <v>979</v>
      </c>
      <c r="H276" s="95">
        <v>0</v>
      </c>
      <c r="I276" s="119">
        <v>126.021</v>
      </c>
      <c r="J276" s="89">
        <v>3331</v>
      </c>
      <c r="K276" s="107">
        <v>0.65600000000000003</v>
      </c>
      <c r="L276" s="96">
        <v>1.3457556935817738E-2</v>
      </c>
      <c r="M276" s="83">
        <v>966</v>
      </c>
      <c r="N276" s="102">
        <v>979</v>
      </c>
      <c r="O276" s="78"/>
    </row>
    <row r="277" spans="1:15" x14ac:dyDescent="0.3">
      <c r="A277" s="20" t="s">
        <v>516</v>
      </c>
      <c r="B277" s="20">
        <v>1</v>
      </c>
      <c r="C277" s="94" t="str">
        <f t="shared" si="4"/>
        <v>Cardinality-constrained</v>
      </c>
      <c r="D277" s="20">
        <v>25</v>
      </c>
      <c r="E277" s="20">
        <v>0.2</v>
      </c>
      <c r="F277" s="89" t="s">
        <v>1</v>
      </c>
      <c r="G277" s="20">
        <v>988</v>
      </c>
      <c r="H277" s="95">
        <v>0</v>
      </c>
      <c r="I277" s="119">
        <v>425.33499999999998</v>
      </c>
      <c r="J277" s="89">
        <v>1367</v>
      </c>
      <c r="K277" s="107">
        <v>0.95199999999999996</v>
      </c>
      <c r="L277" s="96">
        <v>2.2774327122153215E-2</v>
      </c>
      <c r="M277" s="83">
        <v>966</v>
      </c>
      <c r="N277" s="102">
        <v>988</v>
      </c>
      <c r="O277" s="78"/>
    </row>
    <row r="278" spans="1:15" x14ac:dyDescent="0.3">
      <c r="A278" s="20" t="s">
        <v>516</v>
      </c>
      <c r="B278" s="66">
        <v>1</v>
      </c>
      <c r="C278" s="94" t="str">
        <f t="shared" si="4"/>
        <v>Cardinality-constrained</v>
      </c>
      <c r="D278" s="20">
        <v>50</v>
      </c>
      <c r="E278" s="20">
        <v>0.05</v>
      </c>
      <c r="F278" s="89" t="s">
        <v>0</v>
      </c>
      <c r="G278" s="20">
        <v>971</v>
      </c>
      <c r="H278" s="95">
        <v>0</v>
      </c>
      <c r="I278" s="119">
        <v>26.927600000000002</v>
      </c>
      <c r="J278" s="89">
        <v>26282</v>
      </c>
      <c r="K278" s="107">
        <v>1.4E-2</v>
      </c>
      <c r="L278" s="96">
        <v>5.1759834368529933E-3</v>
      </c>
      <c r="M278" s="83">
        <v>966</v>
      </c>
      <c r="N278" s="102">
        <v>971</v>
      </c>
      <c r="O278" s="78"/>
    </row>
    <row r="279" spans="1:15" x14ac:dyDescent="0.3">
      <c r="A279" s="20" t="s">
        <v>516</v>
      </c>
      <c r="B279" s="20">
        <v>1</v>
      </c>
      <c r="C279" s="94" t="str">
        <f t="shared" si="4"/>
        <v>Cardinality-constrained</v>
      </c>
      <c r="D279" s="20">
        <v>50</v>
      </c>
      <c r="E279" s="20">
        <v>0.1</v>
      </c>
      <c r="F279" s="89" t="s">
        <v>0</v>
      </c>
      <c r="G279" s="20">
        <v>987</v>
      </c>
      <c r="H279" s="95">
        <v>1.0141987829614604E-3</v>
      </c>
      <c r="I279" s="119">
        <v>402.53399999999999</v>
      </c>
      <c r="J279" s="89">
        <v>22085</v>
      </c>
      <c r="K279" s="107">
        <v>0</v>
      </c>
      <c r="L279" s="96">
        <v>2.1739130434782705E-2</v>
      </c>
      <c r="M279" s="83">
        <v>966</v>
      </c>
      <c r="N279" s="102">
        <v>986</v>
      </c>
      <c r="O279" s="78"/>
    </row>
    <row r="280" spans="1:15" x14ac:dyDescent="0.3">
      <c r="A280" s="20" t="s">
        <v>516</v>
      </c>
      <c r="B280" s="66">
        <v>1</v>
      </c>
      <c r="C280" s="94" t="str">
        <f t="shared" si="4"/>
        <v>Cardinality-constrained</v>
      </c>
      <c r="D280" s="20">
        <v>50</v>
      </c>
      <c r="E280" s="20">
        <v>0.15</v>
      </c>
      <c r="F280" s="89" t="s">
        <v>0</v>
      </c>
      <c r="G280" s="20">
        <v>992</v>
      </c>
      <c r="H280" s="95">
        <v>0</v>
      </c>
      <c r="I280" s="119">
        <v>432.92500000000001</v>
      </c>
      <c r="J280" s="89">
        <v>23788</v>
      </c>
      <c r="K280" s="107">
        <v>1.9E-2</v>
      </c>
      <c r="L280" s="96">
        <v>2.6915113871635699E-2</v>
      </c>
      <c r="M280" s="83">
        <v>966</v>
      </c>
      <c r="N280" s="102">
        <v>992</v>
      </c>
      <c r="O280" s="78"/>
    </row>
    <row r="281" spans="1:15" x14ac:dyDescent="0.3">
      <c r="A281" s="20" t="s">
        <v>516</v>
      </c>
      <c r="B281" s="20">
        <v>1</v>
      </c>
      <c r="C281" s="94" t="str">
        <f t="shared" si="4"/>
        <v>Cardinality-constrained</v>
      </c>
      <c r="D281" s="20">
        <v>50</v>
      </c>
      <c r="E281" s="20">
        <v>0.2</v>
      </c>
      <c r="F281" s="89" t="s">
        <v>0</v>
      </c>
      <c r="G281" s="20">
        <v>1020</v>
      </c>
      <c r="H281" s="95">
        <v>9.813542688910696E-4</v>
      </c>
      <c r="I281" s="119">
        <v>1486.37</v>
      </c>
      <c r="J281" s="89">
        <v>16450</v>
      </c>
      <c r="K281" s="107">
        <v>2.8000000000000001E-2</v>
      </c>
      <c r="L281" s="96">
        <v>5.5900621118012417E-2</v>
      </c>
      <c r="M281" s="83">
        <v>966</v>
      </c>
      <c r="N281" s="102">
        <v>1019</v>
      </c>
      <c r="O281" s="78"/>
    </row>
    <row r="282" spans="1:15" x14ac:dyDescent="0.3">
      <c r="A282" s="20" t="s">
        <v>516</v>
      </c>
      <c r="B282" s="66">
        <v>2</v>
      </c>
      <c r="C282" s="94" t="str">
        <f t="shared" si="4"/>
        <v>Knapsack</v>
      </c>
      <c r="D282" s="20">
        <v>5</v>
      </c>
      <c r="E282" s="20">
        <v>0.05</v>
      </c>
      <c r="F282" s="89" t="s">
        <v>0</v>
      </c>
      <c r="G282" s="20">
        <v>966</v>
      </c>
      <c r="H282" s="95">
        <v>0</v>
      </c>
      <c r="I282" s="119">
        <v>10.718400000000001</v>
      </c>
      <c r="J282" s="89">
        <v>15642</v>
      </c>
      <c r="K282" s="107">
        <v>0.96299999999999997</v>
      </c>
      <c r="L282" s="96">
        <v>0</v>
      </c>
      <c r="M282" s="83">
        <v>966</v>
      </c>
      <c r="N282" s="102">
        <v>966</v>
      </c>
      <c r="O282" s="78"/>
    </row>
    <row r="283" spans="1:15" x14ac:dyDescent="0.3">
      <c r="A283" s="20" t="s">
        <v>516</v>
      </c>
      <c r="B283" s="20">
        <v>2</v>
      </c>
      <c r="C283" s="94" t="str">
        <f t="shared" si="4"/>
        <v>Knapsack</v>
      </c>
      <c r="D283" s="20">
        <v>5</v>
      </c>
      <c r="E283" s="20">
        <v>0.1</v>
      </c>
      <c r="F283" s="89" t="s">
        <v>0</v>
      </c>
      <c r="G283" s="20">
        <v>966</v>
      </c>
      <c r="H283" s="95">
        <v>0</v>
      </c>
      <c r="I283" s="119">
        <v>34.6554</v>
      </c>
      <c r="J283" s="89">
        <v>12014</v>
      </c>
      <c r="K283" s="107">
        <v>0.998</v>
      </c>
      <c r="L283" s="96">
        <v>0</v>
      </c>
      <c r="M283" s="83">
        <v>966</v>
      </c>
      <c r="N283" s="102">
        <v>966</v>
      </c>
      <c r="O283" s="78"/>
    </row>
    <row r="284" spans="1:15" x14ac:dyDescent="0.3">
      <c r="A284" s="20" t="s">
        <v>516</v>
      </c>
      <c r="B284" s="66">
        <v>2</v>
      </c>
      <c r="C284" s="94" t="str">
        <f t="shared" si="4"/>
        <v>Knapsack</v>
      </c>
      <c r="D284" s="20">
        <v>5</v>
      </c>
      <c r="E284" s="20">
        <v>0.15</v>
      </c>
      <c r="F284" s="89" t="s">
        <v>0</v>
      </c>
      <c r="G284" s="20">
        <v>969</v>
      </c>
      <c r="H284" s="95">
        <v>0</v>
      </c>
      <c r="I284" s="119">
        <v>20.252099999999999</v>
      </c>
      <c r="J284" s="89">
        <v>7345</v>
      </c>
      <c r="K284" s="107">
        <v>1</v>
      </c>
      <c r="L284" s="96">
        <v>3.1055900621117516E-3</v>
      </c>
      <c r="M284" s="83">
        <v>966</v>
      </c>
      <c r="N284" s="102">
        <v>969</v>
      </c>
      <c r="O284" s="78"/>
    </row>
    <row r="285" spans="1:15" x14ac:dyDescent="0.3">
      <c r="A285" s="20" t="s">
        <v>516</v>
      </c>
      <c r="B285" s="20">
        <v>2</v>
      </c>
      <c r="C285" s="94" t="str">
        <f t="shared" si="4"/>
        <v>Knapsack</v>
      </c>
      <c r="D285" s="20">
        <v>5</v>
      </c>
      <c r="E285" s="20">
        <v>0.2</v>
      </c>
      <c r="F285" s="89" t="s">
        <v>0</v>
      </c>
      <c r="G285" s="20">
        <v>977</v>
      </c>
      <c r="H285" s="95">
        <v>0</v>
      </c>
      <c r="I285" s="119">
        <v>63.554699999999997</v>
      </c>
      <c r="J285" s="89">
        <v>5162</v>
      </c>
      <c r="K285" s="107">
        <v>1</v>
      </c>
      <c r="L285" s="96">
        <v>1.1387163561076497E-2</v>
      </c>
      <c r="M285" s="83">
        <v>966</v>
      </c>
      <c r="N285" s="102">
        <v>977</v>
      </c>
      <c r="O285" s="78"/>
    </row>
    <row r="286" spans="1:15" x14ac:dyDescent="0.3">
      <c r="A286" s="20" t="s">
        <v>516</v>
      </c>
      <c r="B286" s="66">
        <v>2</v>
      </c>
      <c r="C286" s="94" t="str">
        <f t="shared" si="4"/>
        <v>Knapsack</v>
      </c>
      <c r="D286" s="20">
        <v>10</v>
      </c>
      <c r="E286" s="20">
        <v>0.05</v>
      </c>
      <c r="F286" s="89" t="s">
        <v>0</v>
      </c>
      <c r="G286" s="20">
        <v>966</v>
      </c>
      <c r="H286" s="95">
        <v>0</v>
      </c>
      <c r="I286" s="119">
        <v>21.863299999999999</v>
      </c>
      <c r="J286" s="89">
        <v>10123</v>
      </c>
      <c r="K286" s="107">
        <v>7.0999999999999994E-2</v>
      </c>
      <c r="L286" s="96">
        <v>0</v>
      </c>
      <c r="M286" s="83">
        <v>966</v>
      </c>
      <c r="N286" s="102">
        <v>966</v>
      </c>
      <c r="O286" s="78"/>
    </row>
    <row r="287" spans="1:15" x14ac:dyDescent="0.3">
      <c r="A287" s="20" t="s">
        <v>516</v>
      </c>
      <c r="B287" s="20">
        <v>2</v>
      </c>
      <c r="C287" s="94" t="str">
        <f t="shared" si="4"/>
        <v>Knapsack</v>
      </c>
      <c r="D287" s="20">
        <v>10</v>
      </c>
      <c r="E287" s="20">
        <v>0.1</v>
      </c>
      <c r="F287" s="89" t="s">
        <v>0</v>
      </c>
      <c r="G287" s="20">
        <v>971</v>
      </c>
      <c r="H287" s="95">
        <v>0</v>
      </c>
      <c r="I287" s="119">
        <v>44.592199999999998</v>
      </c>
      <c r="J287" s="89">
        <v>5919</v>
      </c>
      <c r="K287" s="107">
        <v>1</v>
      </c>
      <c r="L287" s="96">
        <v>5.1759834368529933E-3</v>
      </c>
      <c r="M287" s="83">
        <v>966</v>
      </c>
      <c r="N287" s="102">
        <v>971</v>
      </c>
      <c r="O287" s="78"/>
    </row>
    <row r="288" spans="1:15" x14ac:dyDescent="0.3">
      <c r="A288" s="20" t="s">
        <v>516</v>
      </c>
      <c r="B288" s="66">
        <v>2</v>
      </c>
      <c r="C288" s="94" t="str">
        <f t="shared" si="4"/>
        <v>Knapsack</v>
      </c>
      <c r="D288" s="20">
        <v>10</v>
      </c>
      <c r="E288" s="20">
        <v>0.15</v>
      </c>
      <c r="F288" s="89" t="s">
        <v>0</v>
      </c>
      <c r="G288" s="20">
        <v>979</v>
      </c>
      <c r="H288" s="95">
        <v>0</v>
      </c>
      <c r="I288" s="119">
        <v>444.202</v>
      </c>
      <c r="J288" s="89">
        <v>2309</v>
      </c>
      <c r="K288" s="107">
        <v>0.999</v>
      </c>
      <c r="L288" s="96">
        <v>1.3457556935817738E-2</v>
      </c>
      <c r="M288" s="83">
        <v>966</v>
      </c>
      <c r="N288" s="102">
        <v>979</v>
      </c>
      <c r="O288" s="78"/>
    </row>
    <row r="289" spans="1:15" x14ac:dyDescent="0.3">
      <c r="A289" s="20" t="s">
        <v>516</v>
      </c>
      <c r="B289" s="20">
        <v>2</v>
      </c>
      <c r="C289" s="94" t="str">
        <f t="shared" si="4"/>
        <v>Knapsack</v>
      </c>
      <c r="D289" s="20">
        <v>10</v>
      </c>
      <c r="E289" s="20">
        <v>0.2</v>
      </c>
      <c r="F289" s="89" t="s">
        <v>0</v>
      </c>
      <c r="G289" s="20">
        <v>986</v>
      </c>
      <c r="H289" s="95">
        <v>0</v>
      </c>
      <c r="I289" s="119">
        <v>1794.18</v>
      </c>
      <c r="J289" s="89">
        <v>659</v>
      </c>
      <c r="K289" s="107">
        <v>0.997</v>
      </c>
      <c r="L289" s="96">
        <v>2.0703933747411973E-2</v>
      </c>
      <c r="M289" s="83">
        <v>966</v>
      </c>
      <c r="N289" s="102">
        <v>986</v>
      </c>
      <c r="O289" s="78"/>
    </row>
    <row r="290" spans="1:15" x14ac:dyDescent="0.3">
      <c r="A290" s="20" t="s">
        <v>516</v>
      </c>
      <c r="B290" s="66">
        <v>2</v>
      </c>
      <c r="C290" s="94" t="str">
        <f t="shared" si="4"/>
        <v>Knapsack</v>
      </c>
      <c r="D290" s="20">
        <v>25</v>
      </c>
      <c r="E290" s="20">
        <v>0.05</v>
      </c>
      <c r="F290" s="89" t="s">
        <v>0</v>
      </c>
      <c r="G290" s="20">
        <v>971</v>
      </c>
      <c r="H290" s="95">
        <v>0</v>
      </c>
      <c r="I290" s="119">
        <v>132.703</v>
      </c>
      <c r="J290" s="89">
        <v>13754</v>
      </c>
      <c r="K290" s="107">
        <v>0.48</v>
      </c>
      <c r="L290" s="96">
        <v>5.1759834368529933E-3</v>
      </c>
      <c r="M290" s="83">
        <v>966</v>
      </c>
      <c r="N290" s="102">
        <v>971</v>
      </c>
      <c r="O290" s="78"/>
    </row>
    <row r="291" spans="1:15" x14ac:dyDescent="0.3">
      <c r="A291" s="20" t="s">
        <v>516</v>
      </c>
      <c r="B291" s="20">
        <v>2</v>
      </c>
      <c r="C291" s="94" t="str">
        <f t="shared" si="4"/>
        <v>Knapsack</v>
      </c>
      <c r="D291" s="20">
        <v>25</v>
      </c>
      <c r="E291" s="20">
        <v>0.1</v>
      </c>
      <c r="F291" s="89" t="s">
        <v>0</v>
      </c>
      <c r="G291" s="20">
        <v>988</v>
      </c>
      <c r="H291" s="95">
        <v>0</v>
      </c>
      <c r="I291" s="119">
        <v>190.19200000000001</v>
      </c>
      <c r="J291" s="89">
        <v>4489</v>
      </c>
      <c r="K291" s="107">
        <v>0</v>
      </c>
      <c r="L291" s="96">
        <v>2.2774327122153215E-2</v>
      </c>
      <c r="M291" s="83">
        <v>966</v>
      </c>
      <c r="N291" s="102">
        <v>988</v>
      </c>
      <c r="O291" s="78"/>
    </row>
    <row r="292" spans="1:15" x14ac:dyDescent="0.3">
      <c r="A292" s="20" t="s">
        <v>516</v>
      </c>
      <c r="B292" s="66">
        <v>2</v>
      </c>
      <c r="C292" s="94" t="str">
        <f t="shared" si="4"/>
        <v>Knapsack</v>
      </c>
      <c r="D292" s="20">
        <v>25</v>
      </c>
      <c r="E292" s="20">
        <v>0.15</v>
      </c>
      <c r="F292" s="89" t="s">
        <v>0</v>
      </c>
      <c r="G292" s="20">
        <v>992</v>
      </c>
      <c r="H292" s="95">
        <v>0</v>
      </c>
      <c r="I292" s="119">
        <v>1765.11</v>
      </c>
      <c r="J292" s="89">
        <v>1686</v>
      </c>
      <c r="K292" s="107">
        <v>0.14099999999999999</v>
      </c>
      <c r="L292" s="96">
        <v>2.6915113871635699E-2</v>
      </c>
      <c r="M292" s="83">
        <v>966</v>
      </c>
      <c r="N292" s="102">
        <v>992</v>
      </c>
      <c r="O292" s="78"/>
    </row>
    <row r="293" spans="1:15" x14ac:dyDescent="0.3">
      <c r="A293" s="20" t="s">
        <v>516</v>
      </c>
      <c r="B293" s="20">
        <v>2</v>
      </c>
      <c r="C293" s="94" t="str">
        <f t="shared" si="4"/>
        <v>Knapsack</v>
      </c>
      <c r="D293" s="20">
        <v>25</v>
      </c>
      <c r="E293" s="20">
        <v>0.2</v>
      </c>
      <c r="F293" s="89" t="s">
        <v>1</v>
      </c>
      <c r="G293" s="20">
        <v>1016</v>
      </c>
      <c r="H293" s="95">
        <v>0</v>
      </c>
      <c r="I293" s="119">
        <v>747.39200000000005</v>
      </c>
      <c r="J293" s="89">
        <v>29</v>
      </c>
      <c r="K293" s="107">
        <v>9.5000000000000001E-2</v>
      </c>
      <c r="L293" s="96">
        <v>5.1759834368529933E-2</v>
      </c>
      <c r="M293" s="83">
        <v>966</v>
      </c>
      <c r="N293" s="102">
        <v>1016</v>
      </c>
      <c r="O293" s="78"/>
    </row>
    <row r="294" spans="1:15" x14ac:dyDescent="0.3">
      <c r="A294" s="20" t="s">
        <v>516</v>
      </c>
      <c r="B294" s="66">
        <v>2</v>
      </c>
      <c r="C294" s="94" t="str">
        <f t="shared" si="4"/>
        <v>Knapsack</v>
      </c>
      <c r="D294" s="20">
        <v>50</v>
      </c>
      <c r="E294" s="20">
        <v>0.05</v>
      </c>
      <c r="F294" s="89" t="s">
        <v>0</v>
      </c>
      <c r="G294" s="20">
        <v>978</v>
      </c>
      <c r="H294" s="95">
        <v>0</v>
      </c>
      <c r="I294" s="119">
        <v>52.592199999999998</v>
      </c>
      <c r="J294" s="89">
        <v>24040</v>
      </c>
      <c r="K294" s="107">
        <v>0</v>
      </c>
      <c r="L294" s="96">
        <v>1.2422360248447228E-2</v>
      </c>
      <c r="M294" s="83">
        <v>966</v>
      </c>
      <c r="N294" s="102">
        <v>978</v>
      </c>
      <c r="O294" s="78"/>
    </row>
    <row r="295" spans="1:15" x14ac:dyDescent="0.3">
      <c r="A295" s="20" t="s">
        <v>516</v>
      </c>
      <c r="B295" s="20">
        <v>2</v>
      </c>
      <c r="C295" s="94" t="str">
        <f t="shared" si="4"/>
        <v>Knapsack</v>
      </c>
      <c r="D295" s="20">
        <v>50</v>
      </c>
      <c r="E295" s="20">
        <v>0.1</v>
      </c>
      <c r="F295" s="89" t="s">
        <v>0</v>
      </c>
      <c r="G295" s="20">
        <v>988</v>
      </c>
      <c r="H295" s="95">
        <v>0</v>
      </c>
      <c r="I295" s="119">
        <v>92.3476</v>
      </c>
      <c r="J295" s="89"/>
      <c r="K295" s="107">
        <v>0</v>
      </c>
      <c r="L295" s="96">
        <v>2.2774327122153215E-2</v>
      </c>
      <c r="M295" s="83">
        <v>966</v>
      </c>
      <c r="N295" s="102">
        <v>988</v>
      </c>
      <c r="O295" s="78"/>
    </row>
    <row r="296" spans="1:15" x14ac:dyDescent="0.3">
      <c r="A296" s="20" t="s">
        <v>516</v>
      </c>
      <c r="B296" s="66">
        <v>2</v>
      </c>
      <c r="C296" s="94" t="str">
        <f t="shared" si="4"/>
        <v>Knapsack</v>
      </c>
      <c r="D296" s="20">
        <v>50</v>
      </c>
      <c r="E296" s="20">
        <v>0.15</v>
      </c>
      <c r="F296" s="89" t="s">
        <v>0</v>
      </c>
      <c r="G296" s="20">
        <v>1020</v>
      </c>
      <c r="H296" s="95">
        <v>0</v>
      </c>
      <c r="I296" s="119">
        <v>1716.81</v>
      </c>
      <c r="J296" s="89"/>
      <c r="K296" s="107">
        <v>0</v>
      </c>
      <c r="L296" s="96">
        <v>5.5900621118012417E-2</v>
      </c>
      <c r="M296" s="83">
        <v>966</v>
      </c>
      <c r="N296" s="102">
        <v>1020</v>
      </c>
      <c r="O296" s="78"/>
    </row>
    <row r="297" spans="1:15" x14ac:dyDescent="0.3">
      <c r="A297" s="20" t="s">
        <v>516</v>
      </c>
      <c r="B297" s="20">
        <v>2</v>
      </c>
      <c r="C297" s="94" t="str">
        <f t="shared" si="4"/>
        <v>Knapsack</v>
      </c>
      <c r="D297" s="20">
        <v>50</v>
      </c>
      <c r="E297" s="20">
        <v>0.2</v>
      </c>
      <c r="F297" s="89" t="s">
        <v>2</v>
      </c>
      <c r="G297" s="20" t="s">
        <v>46</v>
      </c>
      <c r="H297" s="95" t="s">
        <v>3</v>
      </c>
      <c r="I297" s="119">
        <v>60.008400000000002</v>
      </c>
      <c r="J297" s="89"/>
      <c r="K297" s="97"/>
      <c r="L297" s="96" t="s">
        <v>3</v>
      </c>
      <c r="M297" s="83">
        <v>966</v>
      </c>
      <c r="N297" s="102" t="s">
        <v>3</v>
      </c>
      <c r="O297" s="78"/>
    </row>
    <row r="298" spans="1:15" hidden="1" x14ac:dyDescent="0.3">
      <c r="A298" s="66" t="s">
        <v>516</v>
      </c>
      <c r="B298" s="66">
        <v>3</v>
      </c>
      <c r="C298" s="94" t="str">
        <f t="shared" si="4"/>
        <v>Factor Model</v>
      </c>
      <c r="D298" s="20">
        <v>0</v>
      </c>
      <c r="E298" s="20">
        <v>0.05</v>
      </c>
      <c r="F298" s="89" t="s">
        <v>0</v>
      </c>
      <c r="G298" s="20">
        <v>988</v>
      </c>
      <c r="H298" s="95">
        <v>0</v>
      </c>
      <c r="I298" s="119">
        <v>37.959899999999998</v>
      </c>
      <c r="J298" s="89">
        <v>24423</v>
      </c>
      <c r="K298" s="107">
        <v>0</v>
      </c>
      <c r="L298" s="96">
        <v>2.2774327122153215E-2</v>
      </c>
      <c r="M298" s="83">
        <v>966</v>
      </c>
      <c r="N298" s="102">
        <v>988</v>
      </c>
      <c r="O298" s="78"/>
    </row>
    <row r="299" spans="1:15" hidden="1" x14ac:dyDescent="0.3">
      <c r="A299" s="20" t="s">
        <v>516</v>
      </c>
      <c r="B299" s="20">
        <v>3</v>
      </c>
      <c r="C299" s="94" t="str">
        <f t="shared" si="4"/>
        <v>Factor Model</v>
      </c>
      <c r="D299" s="20">
        <v>0</v>
      </c>
      <c r="E299" s="20">
        <v>0.1</v>
      </c>
      <c r="F299" s="89" t="s">
        <v>4</v>
      </c>
      <c r="G299" s="20" t="s">
        <v>511</v>
      </c>
      <c r="H299" s="95" t="s">
        <v>3</v>
      </c>
      <c r="I299" s="119" t="s">
        <v>511</v>
      </c>
      <c r="J299" s="89"/>
      <c r="K299" s="97"/>
      <c r="L299" s="96" t="s">
        <v>3</v>
      </c>
      <c r="M299" s="83">
        <v>966</v>
      </c>
      <c r="N299" s="102" t="s">
        <v>3</v>
      </c>
      <c r="O299" s="78"/>
    </row>
    <row r="300" spans="1:15" hidden="1" x14ac:dyDescent="0.3">
      <c r="A300" s="66" t="s">
        <v>516</v>
      </c>
      <c r="B300" s="66">
        <v>3</v>
      </c>
      <c r="C300" s="94" t="str">
        <f t="shared" si="4"/>
        <v>Factor Model</v>
      </c>
      <c r="D300" s="20">
        <v>0</v>
      </c>
      <c r="E300" s="20">
        <v>0.15</v>
      </c>
      <c r="F300" s="89" t="s">
        <v>4</v>
      </c>
      <c r="G300" s="20" t="s">
        <v>511</v>
      </c>
      <c r="H300" s="95" t="s">
        <v>3</v>
      </c>
      <c r="I300" s="119" t="s">
        <v>511</v>
      </c>
      <c r="J300" s="89"/>
      <c r="K300" s="97"/>
      <c r="L300" s="96" t="s">
        <v>3</v>
      </c>
      <c r="M300" s="83">
        <v>966</v>
      </c>
      <c r="N300" s="102" t="s">
        <v>3</v>
      </c>
      <c r="O300" s="78"/>
    </row>
    <row r="301" spans="1:15" hidden="1" x14ac:dyDescent="0.3">
      <c r="A301" s="20" t="s">
        <v>516</v>
      </c>
      <c r="B301" s="20">
        <v>3</v>
      </c>
      <c r="C301" s="94" t="str">
        <f t="shared" si="4"/>
        <v>Factor Model</v>
      </c>
      <c r="D301" s="20">
        <v>0</v>
      </c>
      <c r="E301" s="20">
        <v>0.2</v>
      </c>
      <c r="F301" s="89" t="s">
        <v>4</v>
      </c>
      <c r="G301" s="20" t="s">
        <v>511</v>
      </c>
      <c r="H301" s="95" t="s">
        <v>3</v>
      </c>
      <c r="I301" s="119" t="s">
        <v>511</v>
      </c>
      <c r="J301" s="89"/>
      <c r="K301" s="97"/>
      <c r="L301" s="96" t="s">
        <v>3</v>
      </c>
      <c r="M301" s="83">
        <v>966</v>
      </c>
      <c r="N301" s="102" t="s">
        <v>3</v>
      </c>
      <c r="O301" s="78"/>
    </row>
    <row r="302" spans="1:15" hidden="1" x14ac:dyDescent="0.3">
      <c r="A302" s="66" t="s">
        <v>516</v>
      </c>
      <c r="B302" s="66">
        <v>3</v>
      </c>
      <c r="C302" s="94" t="str">
        <f t="shared" si="4"/>
        <v>Factor Model</v>
      </c>
      <c r="D302" s="20">
        <v>10</v>
      </c>
      <c r="E302" s="20">
        <v>0.05</v>
      </c>
      <c r="F302" s="89" t="s">
        <v>0</v>
      </c>
      <c r="G302" s="20">
        <v>988</v>
      </c>
      <c r="H302" s="95">
        <v>0</v>
      </c>
      <c r="I302" s="119">
        <v>189.523</v>
      </c>
      <c r="J302" s="89">
        <v>25381</v>
      </c>
      <c r="K302" s="107">
        <v>0</v>
      </c>
      <c r="L302" s="96">
        <v>2.2774327122153215E-2</v>
      </c>
      <c r="M302" s="83">
        <v>966</v>
      </c>
      <c r="N302" s="102">
        <v>988</v>
      </c>
      <c r="O302" s="78"/>
    </row>
    <row r="303" spans="1:15" hidden="1" x14ac:dyDescent="0.3">
      <c r="A303" s="20" t="s">
        <v>516</v>
      </c>
      <c r="B303" s="20">
        <v>3</v>
      </c>
      <c r="C303" s="94" t="str">
        <f t="shared" si="4"/>
        <v>Factor Model</v>
      </c>
      <c r="D303" s="20">
        <v>10</v>
      </c>
      <c r="E303" s="20">
        <v>0.1</v>
      </c>
      <c r="F303" s="89" t="s">
        <v>4</v>
      </c>
      <c r="G303" s="20" t="s">
        <v>511</v>
      </c>
      <c r="H303" s="95" t="s">
        <v>3</v>
      </c>
      <c r="I303" s="119" t="s">
        <v>511</v>
      </c>
      <c r="J303" s="89"/>
      <c r="K303" s="97"/>
      <c r="L303" s="96" t="s">
        <v>3</v>
      </c>
      <c r="M303" s="83">
        <v>966</v>
      </c>
      <c r="N303" s="102" t="s">
        <v>3</v>
      </c>
      <c r="O303" s="78"/>
    </row>
    <row r="304" spans="1:15" hidden="1" x14ac:dyDescent="0.3">
      <c r="A304" s="66" t="s">
        <v>516</v>
      </c>
      <c r="B304" s="66">
        <v>3</v>
      </c>
      <c r="C304" s="94" t="str">
        <f t="shared" si="4"/>
        <v>Factor Model</v>
      </c>
      <c r="D304" s="20">
        <v>10</v>
      </c>
      <c r="E304" s="20">
        <v>0.15</v>
      </c>
      <c r="F304" s="89" t="s">
        <v>4</v>
      </c>
      <c r="G304" s="20" t="s">
        <v>511</v>
      </c>
      <c r="H304" s="95" t="s">
        <v>3</v>
      </c>
      <c r="I304" s="119" t="s">
        <v>511</v>
      </c>
      <c r="J304" s="89"/>
      <c r="K304" s="97"/>
      <c r="L304" s="96" t="s">
        <v>3</v>
      </c>
      <c r="M304" s="83">
        <v>966</v>
      </c>
      <c r="N304" s="102" t="s">
        <v>3</v>
      </c>
      <c r="O304" s="78"/>
    </row>
    <row r="305" spans="1:15" hidden="1" x14ac:dyDescent="0.3">
      <c r="A305" s="20" t="s">
        <v>516</v>
      </c>
      <c r="B305" s="20">
        <v>3</v>
      </c>
      <c r="C305" s="94" t="str">
        <f t="shared" si="4"/>
        <v>Factor Model</v>
      </c>
      <c r="D305" s="20">
        <v>10</v>
      </c>
      <c r="E305" s="20">
        <v>0.2</v>
      </c>
      <c r="F305" s="89" t="s">
        <v>4</v>
      </c>
      <c r="G305" s="20" t="s">
        <v>511</v>
      </c>
      <c r="H305" s="95" t="s">
        <v>3</v>
      </c>
      <c r="I305" s="119" t="s">
        <v>511</v>
      </c>
      <c r="J305" s="89"/>
      <c r="K305" s="97"/>
      <c r="L305" s="96" t="s">
        <v>3</v>
      </c>
      <c r="M305" s="83">
        <v>966</v>
      </c>
      <c r="N305" s="102" t="s">
        <v>3</v>
      </c>
      <c r="O305" s="78"/>
    </row>
    <row r="306" spans="1:15" hidden="1" x14ac:dyDescent="0.3">
      <c r="A306" s="66" t="s">
        <v>516</v>
      </c>
      <c r="B306" s="66">
        <v>3</v>
      </c>
      <c r="C306" s="94" t="str">
        <f t="shared" si="4"/>
        <v>Factor Model</v>
      </c>
      <c r="D306" s="20">
        <v>25</v>
      </c>
      <c r="E306" s="20">
        <v>0.05</v>
      </c>
      <c r="F306" s="89" t="s">
        <v>0</v>
      </c>
      <c r="G306" s="20">
        <v>988</v>
      </c>
      <c r="H306" s="95">
        <v>0</v>
      </c>
      <c r="I306" s="119">
        <v>36.383200000000002</v>
      </c>
      <c r="J306" s="89">
        <v>26025</v>
      </c>
      <c r="K306" s="107">
        <v>0</v>
      </c>
      <c r="L306" s="96">
        <v>2.2774327122153215E-2</v>
      </c>
      <c r="M306" s="83">
        <v>966</v>
      </c>
      <c r="N306" s="102">
        <v>988</v>
      </c>
      <c r="O306" s="78"/>
    </row>
    <row r="307" spans="1:15" hidden="1" x14ac:dyDescent="0.3">
      <c r="A307" s="20" t="s">
        <v>516</v>
      </c>
      <c r="B307" s="20">
        <v>3</v>
      </c>
      <c r="C307" s="94" t="str">
        <f t="shared" si="4"/>
        <v>Factor Model</v>
      </c>
      <c r="D307" s="20">
        <v>25</v>
      </c>
      <c r="E307" s="20">
        <v>0.1</v>
      </c>
      <c r="F307" s="89" t="s">
        <v>4</v>
      </c>
      <c r="G307" s="20" t="s">
        <v>511</v>
      </c>
      <c r="H307" s="95" t="s">
        <v>3</v>
      </c>
      <c r="I307" s="119" t="s">
        <v>511</v>
      </c>
      <c r="J307" s="89"/>
      <c r="K307" s="97"/>
      <c r="L307" s="96" t="s">
        <v>3</v>
      </c>
      <c r="M307" s="83">
        <v>966</v>
      </c>
      <c r="N307" s="102" t="s">
        <v>3</v>
      </c>
      <c r="O307" s="78"/>
    </row>
    <row r="308" spans="1:15" hidden="1" x14ac:dyDescent="0.3">
      <c r="A308" s="66" t="s">
        <v>516</v>
      </c>
      <c r="B308" s="66">
        <v>3</v>
      </c>
      <c r="C308" s="94" t="str">
        <f t="shared" si="4"/>
        <v>Factor Model</v>
      </c>
      <c r="D308" s="20">
        <v>25</v>
      </c>
      <c r="E308" s="20">
        <v>0.15</v>
      </c>
      <c r="F308" s="89" t="s">
        <v>4</v>
      </c>
      <c r="G308" s="20" t="s">
        <v>511</v>
      </c>
      <c r="H308" s="95" t="s">
        <v>3</v>
      </c>
      <c r="I308" s="119" t="s">
        <v>511</v>
      </c>
      <c r="J308" s="89"/>
      <c r="K308" s="97"/>
      <c r="L308" s="96" t="s">
        <v>3</v>
      </c>
      <c r="M308" s="83">
        <v>966</v>
      </c>
      <c r="N308" s="102" t="s">
        <v>3</v>
      </c>
      <c r="O308" s="78"/>
    </row>
    <row r="309" spans="1:15" hidden="1" x14ac:dyDescent="0.3">
      <c r="A309" s="20" t="s">
        <v>516</v>
      </c>
      <c r="B309" s="20">
        <v>3</v>
      </c>
      <c r="C309" s="94" t="str">
        <f t="shared" si="4"/>
        <v>Factor Model</v>
      </c>
      <c r="D309" s="20">
        <v>25</v>
      </c>
      <c r="E309" s="20">
        <v>0.2</v>
      </c>
      <c r="F309" s="89" t="s">
        <v>4</v>
      </c>
      <c r="G309" s="20" t="s">
        <v>511</v>
      </c>
      <c r="H309" s="95" t="s">
        <v>3</v>
      </c>
      <c r="I309" s="119" t="s">
        <v>511</v>
      </c>
      <c r="J309" s="89"/>
      <c r="K309" s="97"/>
      <c r="L309" s="96" t="s">
        <v>3</v>
      </c>
      <c r="M309" s="83">
        <v>966</v>
      </c>
      <c r="N309" s="102" t="s">
        <v>3</v>
      </c>
      <c r="O309" s="78"/>
    </row>
    <row r="310" spans="1:15" hidden="1" x14ac:dyDescent="0.3">
      <c r="A310" s="66" t="s">
        <v>516</v>
      </c>
      <c r="B310" s="66">
        <v>3</v>
      </c>
      <c r="C310" s="94" t="str">
        <f t="shared" si="4"/>
        <v>Factor Model</v>
      </c>
      <c r="D310" s="20">
        <v>50</v>
      </c>
      <c r="E310" s="20">
        <v>0.05</v>
      </c>
      <c r="F310" s="89" t="s">
        <v>0</v>
      </c>
      <c r="G310" s="20">
        <v>988</v>
      </c>
      <c r="H310" s="95">
        <v>0</v>
      </c>
      <c r="I310" s="119">
        <v>10.8611</v>
      </c>
      <c r="J310" s="89"/>
      <c r="K310" s="107">
        <v>0</v>
      </c>
      <c r="L310" s="96">
        <v>2.2774327122153215E-2</v>
      </c>
      <c r="M310" s="83">
        <v>966</v>
      </c>
      <c r="N310" s="102">
        <v>988</v>
      </c>
      <c r="O310" s="78"/>
    </row>
    <row r="311" spans="1:15" hidden="1" x14ac:dyDescent="0.3">
      <c r="A311" s="20" t="s">
        <v>516</v>
      </c>
      <c r="B311" s="20">
        <v>3</v>
      </c>
      <c r="C311" s="94" t="str">
        <f t="shared" si="4"/>
        <v>Factor Model</v>
      </c>
      <c r="D311" s="20">
        <v>50</v>
      </c>
      <c r="E311" s="20">
        <v>0.1</v>
      </c>
      <c r="F311" s="89" t="s">
        <v>4</v>
      </c>
      <c r="G311" s="20" t="s">
        <v>511</v>
      </c>
      <c r="H311" s="95" t="s">
        <v>3</v>
      </c>
      <c r="I311" s="119" t="s">
        <v>511</v>
      </c>
      <c r="J311" s="89"/>
      <c r="K311" s="97"/>
      <c r="L311" s="96" t="s">
        <v>3</v>
      </c>
      <c r="M311" s="83">
        <v>966</v>
      </c>
      <c r="N311" s="102" t="s">
        <v>3</v>
      </c>
      <c r="O311" s="78"/>
    </row>
    <row r="312" spans="1:15" hidden="1" x14ac:dyDescent="0.3">
      <c r="A312" s="66" t="s">
        <v>516</v>
      </c>
      <c r="B312" s="66">
        <v>3</v>
      </c>
      <c r="C312" s="94" t="str">
        <f t="shared" si="4"/>
        <v>Factor Model</v>
      </c>
      <c r="D312" s="20">
        <v>50</v>
      </c>
      <c r="E312" s="20">
        <v>0.15</v>
      </c>
      <c r="F312" s="89" t="s">
        <v>4</v>
      </c>
      <c r="G312" s="20" t="s">
        <v>511</v>
      </c>
      <c r="H312" s="95" t="s">
        <v>3</v>
      </c>
      <c r="I312" s="119" t="s">
        <v>511</v>
      </c>
      <c r="J312" s="89"/>
      <c r="K312" s="97"/>
      <c r="L312" s="96" t="s">
        <v>3</v>
      </c>
      <c r="M312" s="83">
        <v>966</v>
      </c>
      <c r="N312" s="102" t="s">
        <v>3</v>
      </c>
      <c r="O312" s="78"/>
    </row>
    <row r="313" spans="1:15" hidden="1" x14ac:dyDescent="0.3">
      <c r="A313" s="20" t="s">
        <v>516</v>
      </c>
      <c r="B313" s="20">
        <v>3</v>
      </c>
      <c r="C313" s="94" t="str">
        <f t="shared" si="4"/>
        <v>Factor Model</v>
      </c>
      <c r="D313" s="20">
        <v>50</v>
      </c>
      <c r="E313" s="20">
        <v>0.2</v>
      </c>
      <c r="F313" s="89" t="s">
        <v>4</v>
      </c>
      <c r="G313" s="20" t="s">
        <v>511</v>
      </c>
      <c r="H313" s="95" t="s">
        <v>3</v>
      </c>
      <c r="I313" s="119" t="s">
        <v>511</v>
      </c>
      <c r="J313" s="89"/>
      <c r="K313" s="97"/>
      <c r="L313" s="96" t="s">
        <v>3</v>
      </c>
      <c r="M313" s="83">
        <v>966</v>
      </c>
      <c r="N313" s="102" t="s">
        <v>3</v>
      </c>
      <c r="O313" s="78"/>
    </row>
    <row r="314" spans="1:15" x14ac:dyDescent="0.3">
      <c r="A314" s="20" t="s">
        <v>535</v>
      </c>
      <c r="B314" s="66">
        <v>0</v>
      </c>
      <c r="C314" s="94" t="str">
        <f t="shared" si="4"/>
        <v>Deterministic</v>
      </c>
      <c r="D314" s="20">
        <v>0</v>
      </c>
      <c r="E314" s="20">
        <v>0.05</v>
      </c>
      <c r="F314" s="89" t="s">
        <v>0</v>
      </c>
      <c r="G314" s="20">
        <v>751</v>
      </c>
      <c r="H314" s="95">
        <v>0</v>
      </c>
      <c r="I314" s="119">
        <v>0.90842699999999998</v>
      </c>
      <c r="J314" s="89"/>
      <c r="K314" s="107">
        <v>1</v>
      </c>
      <c r="L314" s="96">
        <v>0</v>
      </c>
      <c r="M314" s="83">
        <v>751</v>
      </c>
      <c r="N314" s="102">
        <v>751</v>
      </c>
      <c r="O314" s="78"/>
    </row>
    <row r="315" spans="1:15" x14ac:dyDescent="0.3">
      <c r="A315" s="20" t="s">
        <v>535</v>
      </c>
      <c r="B315" s="20">
        <v>0</v>
      </c>
      <c r="C315" s="94" t="str">
        <f t="shared" si="4"/>
        <v>Deterministic</v>
      </c>
      <c r="D315" s="20">
        <v>0</v>
      </c>
      <c r="E315" s="20">
        <v>0.1</v>
      </c>
      <c r="F315" s="89" t="s">
        <v>0</v>
      </c>
      <c r="G315" s="20">
        <v>751</v>
      </c>
      <c r="H315" s="95">
        <v>0</v>
      </c>
      <c r="I315" s="119">
        <v>0.18148500000000001</v>
      </c>
      <c r="J315" s="89">
        <v>78306</v>
      </c>
      <c r="K315" s="107">
        <v>1</v>
      </c>
      <c r="L315" s="96">
        <v>0</v>
      </c>
      <c r="M315" s="83">
        <v>751</v>
      </c>
      <c r="N315" s="102">
        <v>751</v>
      </c>
      <c r="O315" s="78"/>
    </row>
    <row r="316" spans="1:15" x14ac:dyDescent="0.3">
      <c r="A316" s="20" t="s">
        <v>535</v>
      </c>
      <c r="B316" s="66">
        <v>0</v>
      </c>
      <c r="C316" s="94" t="str">
        <f t="shared" si="4"/>
        <v>Deterministic</v>
      </c>
      <c r="D316" s="20">
        <v>0</v>
      </c>
      <c r="E316" s="20">
        <v>0.15</v>
      </c>
      <c r="F316" s="89" t="s">
        <v>0</v>
      </c>
      <c r="G316" s="20">
        <v>751</v>
      </c>
      <c r="H316" s="95">
        <v>0</v>
      </c>
      <c r="I316" s="119">
        <v>0.78589699999999996</v>
      </c>
      <c r="J316" s="89"/>
      <c r="K316" s="107">
        <v>1</v>
      </c>
      <c r="L316" s="96">
        <v>0</v>
      </c>
      <c r="M316" s="83">
        <v>751</v>
      </c>
      <c r="N316" s="102">
        <v>751</v>
      </c>
      <c r="O316" s="78"/>
    </row>
    <row r="317" spans="1:15" x14ac:dyDescent="0.3">
      <c r="A317" s="20" t="s">
        <v>535</v>
      </c>
      <c r="B317" s="20">
        <v>0</v>
      </c>
      <c r="C317" s="94" t="str">
        <f t="shared" si="4"/>
        <v>Deterministic</v>
      </c>
      <c r="D317" s="20">
        <v>0</v>
      </c>
      <c r="E317" s="20">
        <v>0.2</v>
      </c>
      <c r="F317" s="89" t="s">
        <v>0</v>
      </c>
      <c r="G317" s="20">
        <v>751</v>
      </c>
      <c r="H317" s="95">
        <v>0</v>
      </c>
      <c r="I317" s="119">
        <v>0.21581900000000001</v>
      </c>
      <c r="J317" s="89">
        <v>78659</v>
      </c>
      <c r="K317" s="107">
        <v>1</v>
      </c>
      <c r="L317" s="96">
        <v>0</v>
      </c>
      <c r="M317" s="83">
        <v>751</v>
      </c>
      <c r="N317" s="102">
        <v>751</v>
      </c>
      <c r="O317" s="78"/>
    </row>
    <row r="318" spans="1:15" x14ac:dyDescent="0.3">
      <c r="A318" s="20" t="s">
        <v>535</v>
      </c>
      <c r="B318" s="66">
        <v>1</v>
      </c>
      <c r="C318" s="94" t="str">
        <f t="shared" si="4"/>
        <v>Cardinality-constrained</v>
      </c>
      <c r="D318" s="20">
        <v>5</v>
      </c>
      <c r="E318" s="20">
        <v>0.05</v>
      </c>
      <c r="F318" s="89" t="s">
        <v>0</v>
      </c>
      <c r="G318" s="20">
        <v>753</v>
      </c>
      <c r="H318" s="95">
        <v>0</v>
      </c>
      <c r="I318" s="119">
        <v>7.8472900000000001</v>
      </c>
      <c r="J318" s="89"/>
      <c r="K318" s="107">
        <v>1</v>
      </c>
      <c r="L318" s="96">
        <v>2.6631158455392434E-3</v>
      </c>
      <c r="M318" s="83">
        <v>751</v>
      </c>
      <c r="N318" s="102">
        <v>753</v>
      </c>
      <c r="O318" s="78"/>
    </row>
    <row r="319" spans="1:15" x14ac:dyDescent="0.3">
      <c r="A319" s="20" t="s">
        <v>535</v>
      </c>
      <c r="B319" s="20">
        <v>1</v>
      </c>
      <c r="C319" s="94" t="str">
        <f t="shared" si="4"/>
        <v>Cardinality-constrained</v>
      </c>
      <c r="D319" s="20">
        <v>5</v>
      </c>
      <c r="E319" s="20">
        <v>0.1</v>
      </c>
      <c r="F319" s="89" t="s">
        <v>0</v>
      </c>
      <c r="G319" s="20">
        <v>753</v>
      </c>
      <c r="H319" s="95">
        <v>0</v>
      </c>
      <c r="I319" s="119">
        <v>0.44865899999999997</v>
      </c>
      <c r="J319" s="89"/>
      <c r="K319" s="107">
        <v>1</v>
      </c>
      <c r="L319" s="96">
        <v>2.6631158455392434E-3</v>
      </c>
      <c r="M319" s="83">
        <v>751</v>
      </c>
      <c r="N319" s="102">
        <v>753</v>
      </c>
      <c r="O319" s="78"/>
    </row>
    <row r="320" spans="1:15" x14ac:dyDescent="0.3">
      <c r="A320" s="20" t="s">
        <v>535</v>
      </c>
      <c r="B320" s="66">
        <v>1</v>
      </c>
      <c r="C320" s="94" t="str">
        <f t="shared" si="4"/>
        <v>Cardinality-constrained</v>
      </c>
      <c r="D320" s="20">
        <v>5</v>
      </c>
      <c r="E320" s="20">
        <v>0.15</v>
      </c>
      <c r="F320" s="89" t="s">
        <v>0</v>
      </c>
      <c r="G320" s="20">
        <v>761</v>
      </c>
      <c r="H320" s="95">
        <v>0</v>
      </c>
      <c r="I320" s="119">
        <v>0.40976800000000002</v>
      </c>
      <c r="J320" s="89">
        <v>75504</v>
      </c>
      <c r="K320" s="107">
        <v>1</v>
      </c>
      <c r="L320" s="96">
        <v>1.3315579227696439E-2</v>
      </c>
      <c r="M320" s="83">
        <v>751</v>
      </c>
      <c r="N320" s="102">
        <v>761</v>
      </c>
      <c r="O320" s="78"/>
    </row>
    <row r="321" spans="1:15" x14ac:dyDescent="0.3">
      <c r="A321" s="20" t="s">
        <v>535</v>
      </c>
      <c r="B321" s="20">
        <v>1</v>
      </c>
      <c r="C321" s="94" t="str">
        <f t="shared" si="4"/>
        <v>Cardinality-constrained</v>
      </c>
      <c r="D321" s="20">
        <v>5</v>
      </c>
      <c r="E321" s="20">
        <v>0.2</v>
      </c>
      <c r="F321" s="89" t="s">
        <v>0</v>
      </c>
      <c r="G321" s="20">
        <v>761</v>
      </c>
      <c r="H321" s="95">
        <v>0</v>
      </c>
      <c r="I321" s="119">
        <v>1.48777</v>
      </c>
      <c r="J321" s="89">
        <v>78012</v>
      </c>
      <c r="K321" s="107">
        <v>1</v>
      </c>
      <c r="L321" s="96">
        <v>1.3315579227696439E-2</v>
      </c>
      <c r="M321" s="83">
        <v>751</v>
      </c>
      <c r="N321" s="102">
        <v>761</v>
      </c>
      <c r="O321" s="78"/>
    </row>
    <row r="322" spans="1:15" x14ac:dyDescent="0.3">
      <c r="A322" s="20" t="s">
        <v>535</v>
      </c>
      <c r="B322" s="66">
        <v>1</v>
      </c>
      <c r="C322" s="94" t="str">
        <f t="shared" si="4"/>
        <v>Cardinality-constrained</v>
      </c>
      <c r="D322" s="20">
        <v>10</v>
      </c>
      <c r="E322" s="20">
        <v>0.05</v>
      </c>
      <c r="F322" s="89" t="s">
        <v>0</v>
      </c>
      <c r="G322" s="20">
        <v>753</v>
      </c>
      <c r="H322" s="95">
        <v>0</v>
      </c>
      <c r="I322" s="119">
        <v>0.26022099999999998</v>
      </c>
      <c r="J322" s="89">
        <v>57103</v>
      </c>
      <c r="K322" s="107">
        <v>1</v>
      </c>
      <c r="L322" s="96">
        <v>2.6631158455392434E-3</v>
      </c>
      <c r="M322" s="83">
        <v>751</v>
      </c>
      <c r="N322" s="102">
        <v>753</v>
      </c>
      <c r="O322" s="78"/>
    </row>
    <row r="323" spans="1:15" x14ac:dyDescent="0.3">
      <c r="A323" s="20" t="s">
        <v>535</v>
      </c>
      <c r="B323" s="20">
        <v>1</v>
      </c>
      <c r="C323" s="94" t="str">
        <f t="shared" ref="C323:C386" si="5">IF(B323=0,"Deterministic",IF(B323=1,"Cardinality-constrained",IF(B323=2,"Knapsack","Factor Model")))</f>
        <v>Cardinality-constrained</v>
      </c>
      <c r="D323" s="20">
        <v>10</v>
      </c>
      <c r="E323" s="20">
        <v>0.1</v>
      </c>
      <c r="F323" s="89" t="s">
        <v>0</v>
      </c>
      <c r="G323" s="20">
        <v>753</v>
      </c>
      <c r="H323" s="95">
        <v>0</v>
      </c>
      <c r="I323" s="119">
        <v>0.549319</v>
      </c>
      <c r="J323" s="89">
        <v>41276</v>
      </c>
      <c r="K323" s="107">
        <v>1</v>
      </c>
      <c r="L323" s="96">
        <v>2.6631158455392434E-3</v>
      </c>
      <c r="M323" s="83">
        <v>751</v>
      </c>
      <c r="N323" s="102">
        <v>753</v>
      </c>
      <c r="O323" s="78"/>
    </row>
    <row r="324" spans="1:15" x14ac:dyDescent="0.3">
      <c r="A324" s="20" t="s">
        <v>535</v>
      </c>
      <c r="B324" s="66">
        <v>1</v>
      </c>
      <c r="C324" s="94" t="str">
        <f t="shared" si="5"/>
        <v>Cardinality-constrained</v>
      </c>
      <c r="D324" s="20">
        <v>10</v>
      </c>
      <c r="E324" s="20">
        <v>0.15</v>
      </c>
      <c r="F324" s="89" t="s">
        <v>0</v>
      </c>
      <c r="G324" s="20">
        <v>761</v>
      </c>
      <c r="H324" s="95">
        <v>0</v>
      </c>
      <c r="I324" s="119">
        <v>0.46664</v>
      </c>
      <c r="J324" s="89">
        <v>30042</v>
      </c>
      <c r="K324" s="107">
        <v>1</v>
      </c>
      <c r="L324" s="96">
        <v>1.3315579227696439E-2</v>
      </c>
      <c r="M324" s="83">
        <v>751</v>
      </c>
      <c r="N324" s="102">
        <v>761</v>
      </c>
      <c r="O324" s="78"/>
    </row>
    <row r="325" spans="1:15" x14ac:dyDescent="0.3">
      <c r="A325" s="20" t="s">
        <v>535</v>
      </c>
      <c r="B325" s="20">
        <v>1</v>
      </c>
      <c r="C325" s="94" t="str">
        <f t="shared" si="5"/>
        <v>Cardinality-constrained</v>
      </c>
      <c r="D325" s="20">
        <v>10</v>
      </c>
      <c r="E325" s="20">
        <v>0.2</v>
      </c>
      <c r="F325" s="89" t="s">
        <v>0</v>
      </c>
      <c r="G325" s="20">
        <v>761</v>
      </c>
      <c r="H325" s="95">
        <v>0</v>
      </c>
      <c r="I325" s="119">
        <v>2.4661200000000001</v>
      </c>
      <c r="J325" s="89">
        <v>20753</v>
      </c>
      <c r="K325" s="107">
        <v>1</v>
      </c>
      <c r="L325" s="96">
        <v>1.3315579227696439E-2</v>
      </c>
      <c r="M325" s="83">
        <v>751</v>
      </c>
      <c r="N325" s="102">
        <v>761</v>
      </c>
      <c r="O325" s="78"/>
    </row>
    <row r="326" spans="1:15" x14ac:dyDescent="0.3">
      <c r="A326" s="20" t="s">
        <v>535</v>
      </c>
      <c r="B326" s="66">
        <v>1</v>
      </c>
      <c r="C326" s="94" t="str">
        <f t="shared" si="5"/>
        <v>Cardinality-constrained</v>
      </c>
      <c r="D326" s="20">
        <v>25</v>
      </c>
      <c r="E326" s="20">
        <v>0.05</v>
      </c>
      <c r="F326" s="89" t="s">
        <v>0</v>
      </c>
      <c r="G326" s="20">
        <v>761</v>
      </c>
      <c r="H326" s="95">
        <v>0</v>
      </c>
      <c r="I326" s="119">
        <v>0.94455900000000004</v>
      </c>
      <c r="J326" s="89">
        <v>47251</v>
      </c>
      <c r="K326" s="107">
        <v>7.8E-2</v>
      </c>
      <c r="L326" s="96">
        <v>1.3315579227696439E-2</v>
      </c>
      <c r="M326" s="83">
        <v>751</v>
      </c>
      <c r="N326" s="102">
        <v>761</v>
      </c>
      <c r="O326" s="78"/>
    </row>
    <row r="327" spans="1:15" x14ac:dyDescent="0.3">
      <c r="A327" s="20" t="s">
        <v>535</v>
      </c>
      <c r="B327" s="20">
        <v>1</v>
      </c>
      <c r="C327" s="94" t="str">
        <f t="shared" si="5"/>
        <v>Cardinality-constrained</v>
      </c>
      <c r="D327" s="20">
        <v>25</v>
      </c>
      <c r="E327" s="20">
        <v>0.1</v>
      </c>
      <c r="F327" s="89" t="s">
        <v>0</v>
      </c>
      <c r="G327" s="20">
        <v>775</v>
      </c>
      <c r="H327" s="95">
        <v>0</v>
      </c>
      <c r="I327" s="119">
        <v>4.2778900000000002</v>
      </c>
      <c r="J327" s="89">
        <v>34054</v>
      </c>
      <c r="K327" s="107">
        <v>0.39400000000000002</v>
      </c>
      <c r="L327" s="96">
        <v>3.1957390146471365E-2</v>
      </c>
      <c r="M327" s="83">
        <v>751</v>
      </c>
      <c r="N327" s="102">
        <v>775</v>
      </c>
      <c r="O327" s="78"/>
    </row>
    <row r="328" spans="1:15" x14ac:dyDescent="0.3">
      <c r="A328" s="20" t="s">
        <v>535</v>
      </c>
      <c r="B328" s="66">
        <v>1</v>
      </c>
      <c r="C328" s="94" t="str">
        <f t="shared" si="5"/>
        <v>Cardinality-constrained</v>
      </c>
      <c r="D328" s="20">
        <v>25</v>
      </c>
      <c r="E328" s="20">
        <v>0.15</v>
      </c>
      <c r="F328" s="89" t="s">
        <v>1</v>
      </c>
      <c r="G328" s="20">
        <v>777</v>
      </c>
      <c r="H328" s="95">
        <v>0</v>
      </c>
      <c r="I328" s="119">
        <v>6.3262099999999997</v>
      </c>
      <c r="J328" s="89">
        <v>19551</v>
      </c>
      <c r="K328" s="107">
        <v>0.94599999999999995</v>
      </c>
      <c r="L328" s="96">
        <v>3.4620505992010608E-2</v>
      </c>
      <c r="M328" s="83">
        <v>751</v>
      </c>
      <c r="N328" s="102">
        <v>777</v>
      </c>
      <c r="O328" s="78"/>
    </row>
    <row r="329" spans="1:15" x14ac:dyDescent="0.3">
      <c r="A329" s="20" t="s">
        <v>535</v>
      </c>
      <c r="B329" s="20">
        <v>1</v>
      </c>
      <c r="C329" s="94" t="str">
        <f t="shared" si="5"/>
        <v>Cardinality-constrained</v>
      </c>
      <c r="D329" s="20">
        <v>25</v>
      </c>
      <c r="E329" s="20">
        <v>0.2</v>
      </c>
      <c r="F329" s="89" t="s">
        <v>1</v>
      </c>
      <c r="G329" s="20">
        <v>785</v>
      </c>
      <c r="H329" s="95">
        <v>0</v>
      </c>
      <c r="I329" s="119">
        <v>5.2215299999999996</v>
      </c>
      <c r="J329" s="89">
        <v>5522</v>
      </c>
      <c r="K329" s="107">
        <v>0.85599999999999998</v>
      </c>
      <c r="L329" s="96">
        <v>4.5272969374167804E-2</v>
      </c>
      <c r="M329" s="83">
        <v>751</v>
      </c>
      <c r="N329" s="102">
        <v>785</v>
      </c>
      <c r="O329" s="78"/>
    </row>
    <row r="330" spans="1:15" x14ac:dyDescent="0.3">
      <c r="A330" s="20" t="s">
        <v>535</v>
      </c>
      <c r="B330" s="66">
        <v>1</v>
      </c>
      <c r="C330" s="94" t="str">
        <f t="shared" si="5"/>
        <v>Cardinality-constrained</v>
      </c>
      <c r="D330" s="20">
        <v>50</v>
      </c>
      <c r="E330" s="20">
        <v>0.05</v>
      </c>
      <c r="F330" s="89" t="s">
        <v>0</v>
      </c>
      <c r="G330" s="20">
        <v>769</v>
      </c>
      <c r="H330" s="95">
        <v>0</v>
      </c>
      <c r="I330" s="119">
        <v>2.5334400000000001</v>
      </c>
      <c r="J330" s="89"/>
      <c r="K330" s="107">
        <v>2.1999999999999999E-2</v>
      </c>
      <c r="L330" s="96">
        <v>2.3968042609853635E-2</v>
      </c>
      <c r="M330" s="83">
        <v>751</v>
      </c>
      <c r="N330" s="102">
        <v>769</v>
      </c>
      <c r="O330" s="78"/>
    </row>
    <row r="331" spans="1:15" x14ac:dyDescent="0.3">
      <c r="A331" s="20" t="s">
        <v>535</v>
      </c>
      <c r="B331" s="20">
        <v>1</v>
      </c>
      <c r="C331" s="94" t="str">
        <f t="shared" si="5"/>
        <v>Cardinality-constrained</v>
      </c>
      <c r="D331" s="20">
        <v>50</v>
      </c>
      <c r="E331" s="20">
        <v>0.1</v>
      </c>
      <c r="F331" s="89" t="s">
        <v>1</v>
      </c>
      <c r="G331" s="20">
        <v>777</v>
      </c>
      <c r="H331" s="95">
        <v>0</v>
      </c>
      <c r="I331" s="119">
        <v>17.153300000000002</v>
      </c>
      <c r="J331" s="89">
        <v>77536</v>
      </c>
      <c r="K331" s="107">
        <v>0.11</v>
      </c>
      <c r="L331" s="96">
        <v>3.4620505992010608E-2</v>
      </c>
      <c r="M331" s="83">
        <v>751</v>
      </c>
      <c r="N331" s="102">
        <v>777</v>
      </c>
      <c r="O331" s="78"/>
    </row>
    <row r="332" spans="1:15" x14ac:dyDescent="0.3">
      <c r="A332" s="20" t="s">
        <v>535</v>
      </c>
      <c r="B332" s="66">
        <v>1</v>
      </c>
      <c r="C332" s="94" t="str">
        <f t="shared" si="5"/>
        <v>Cardinality-constrained</v>
      </c>
      <c r="D332" s="20">
        <v>50</v>
      </c>
      <c r="E332" s="20">
        <v>0.15</v>
      </c>
      <c r="F332" s="89" t="s">
        <v>0</v>
      </c>
      <c r="G332" s="20">
        <v>785</v>
      </c>
      <c r="H332" s="95">
        <v>0</v>
      </c>
      <c r="I332" s="119">
        <v>3.1208900000000002</v>
      </c>
      <c r="J332" s="89">
        <v>72695</v>
      </c>
      <c r="K332" s="107">
        <v>3.5000000000000003E-2</v>
      </c>
      <c r="L332" s="96">
        <v>4.5272969374167804E-2</v>
      </c>
      <c r="M332" s="83">
        <v>751</v>
      </c>
      <c r="N332" s="102">
        <v>785</v>
      </c>
      <c r="O332" s="78"/>
    </row>
    <row r="333" spans="1:15" x14ac:dyDescent="0.3">
      <c r="A333" s="20" t="s">
        <v>535</v>
      </c>
      <c r="B333" s="20">
        <v>1</v>
      </c>
      <c r="C333" s="94" t="str">
        <f t="shared" si="5"/>
        <v>Cardinality-constrained</v>
      </c>
      <c r="D333" s="20">
        <v>50</v>
      </c>
      <c r="E333" s="20">
        <v>0.2</v>
      </c>
      <c r="F333" s="89" t="s">
        <v>0</v>
      </c>
      <c r="G333" s="20">
        <v>816</v>
      </c>
      <c r="H333" s="95">
        <v>0</v>
      </c>
      <c r="I333" s="119">
        <v>29.032399999999999</v>
      </c>
      <c r="J333" s="89">
        <v>78591</v>
      </c>
      <c r="K333" s="107">
        <v>5.3999999999999999E-2</v>
      </c>
      <c r="L333" s="96">
        <v>8.6551264980026632E-2</v>
      </c>
      <c r="M333" s="83">
        <v>751</v>
      </c>
      <c r="N333" s="102">
        <v>816</v>
      </c>
      <c r="O333" s="78"/>
    </row>
    <row r="334" spans="1:15" x14ac:dyDescent="0.3">
      <c r="A334" s="20" t="s">
        <v>535</v>
      </c>
      <c r="B334" s="66">
        <v>2</v>
      </c>
      <c r="C334" s="94" t="str">
        <f t="shared" si="5"/>
        <v>Knapsack</v>
      </c>
      <c r="D334" s="20">
        <v>5</v>
      </c>
      <c r="E334" s="20">
        <v>0.05</v>
      </c>
      <c r="F334" s="89" t="s">
        <v>0</v>
      </c>
      <c r="G334" s="20">
        <v>753</v>
      </c>
      <c r="H334" s="95">
        <v>0</v>
      </c>
      <c r="I334" s="119">
        <v>1.5182899999999999</v>
      </c>
      <c r="J334" s="89">
        <v>73217</v>
      </c>
      <c r="K334" s="107">
        <v>1</v>
      </c>
      <c r="L334" s="96">
        <v>2.6631158455392434E-3</v>
      </c>
      <c r="M334" s="83">
        <v>751</v>
      </c>
      <c r="N334" s="102">
        <v>753</v>
      </c>
      <c r="O334" s="78"/>
    </row>
    <row r="335" spans="1:15" x14ac:dyDescent="0.3">
      <c r="A335" s="20" t="s">
        <v>535</v>
      </c>
      <c r="B335" s="20">
        <v>2</v>
      </c>
      <c r="C335" s="94" t="str">
        <f t="shared" si="5"/>
        <v>Knapsack</v>
      </c>
      <c r="D335" s="20">
        <v>5</v>
      </c>
      <c r="E335" s="20">
        <v>0.1</v>
      </c>
      <c r="F335" s="89" t="s">
        <v>0</v>
      </c>
      <c r="G335" s="20">
        <v>753</v>
      </c>
      <c r="H335" s="95">
        <v>0</v>
      </c>
      <c r="I335" s="119">
        <v>0.70088899999999998</v>
      </c>
      <c r="J335" s="89">
        <v>73176</v>
      </c>
      <c r="K335" s="107">
        <v>1</v>
      </c>
      <c r="L335" s="96">
        <v>2.6631158455392434E-3</v>
      </c>
      <c r="M335" s="83">
        <v>751</v>
      </c>
      <c r="N335" s="102">
        <v>753</v>
      </c>
      <c r="O335" s="78"/>
    </row>
    <row r="336" spans="1:15" x14ac:dyDescent="0.3">
      <c r="A336" s="20" t="s">
        <v>535</v>
      </c>
      <c r="B336" s="66">
        <v>2</v>
      </c>
      <c r="C336" s="94" t="str">
        <f t="shared" si="5"/>
        <v>Knapsack</v>
      </c>
      <c r="D336" s="20">
        <v>5</v>
      </c>
      <c r="E336" s="20">
        <v>0.15</v>
      </c>
      <c r="F336" s="89" t="s">
        <v>0</v>
      </c>
      <c r="G336" s="20">
        <v>761</v>
      </c>
      <c r="H336" s="95">
        <v>0</v>
      </c>
      <c r="I336" s="119">
        <v>0.772231</v>
      </c>
      <c r="J336" s="89">
        <v>64145</v>
      </c>
      <c r="K336" s="107">
        <v>1</v>
      </c>
      <c r="L336" s="96">
        <v>1.3315579227696439E-2</v>
      </c>
      <c r="M336" s="83">
        <v>751</v>
      </c>
      <c r="N336" s="102">
        <v>761</v>
      </c>
      <c r="O336" s="78"/>
    </row>
    <row r="337" spans="1:15" x14ac:dyDescent="0.3">
      <c r="A337" s="20" t="s">
        <v>535</v>
      </c>
      <c r="B337" s="20">
        <v>2</v>
      </c>
      <c r="C337" s="94" t="str">
        <f t="shared" si="5"/>
        <v>Knapsack</v>
      </c>
      <c r="D337" s="20">
        <v>5</v>
      </c>
      <c r="E337" s="20">
        <v>0.2</v>
      </c>
      <c r="F337" s="89" t="s">
        <v>0</v>
      </c>
      <c r="G337" s="20">
        <v>761</v>
      </c>
      <c r="H337" s="95">
        <v>0</v>
      </c>
      <c r="I337" s="119">
        <v>0.92555200000000004</v>
      </c>
      <c r="J337" s="89">
        <v>57804</v>
      </c>
      <c r="K337" s="107">
        <v>1</v>
      </c>
      <c r="L337" s="96">
        <v>1.3315579227696439E-2</v>
      </c>
      <c r="M337" s="83">
        <v>751</v>
      </c>
      <c r="N337" s="102">
        <v>761</v>
      </c>
      <c r="O337" s="78"/>
    </row>
    <row r="338" spans="1:15" x14ac:dyDescent="0.3">
      <c r="A338" s="20" t="s">
        <v>535</v>
      </c>
      <c r="B338" s="66">
        <v>2</v>
      </c>
      <c r="C338" s="94" t="str">
        <f t="shared" si="5"/>
        <v>Knapsack</v>
      </c>
      <c r="D338" s="20">
        <v>10</v>
      </c>
      <c r="E338" s="20">
        <v>0.05</v>
      </c>
      <c r="F338" s="89" t="s">
        <v>0</v>
      </c>
      <c r="G338" s="20">
        <v>753</v>
      </c>
      <c r="H338" s="95">
        <v>0</v>
      </c>
      <c r="I338" s="119">
        <v>0.46375</v>
      </c>
      <c r="J338" s="89">
        <v>58426</v>
      </c>
      <c r="K338" s="107">
        <v>0.96</v>
      </c>
      <c r="L338" s="96">
        <v>2.6631158455392434E-3</v>
      </c>
      <c r="M338" s="83">
        <v>751</v>
      </c>
      <c r="N338" s="102">
        <v>753</v>
      </c>
      <c r="O338" s="78"/>
    </row>
    <row r="339" spans="1:15" x14ac:dyDescent="0.3">
      <c r="A339" s="20" t="s">
        <v>535</v>
      </c>
      <c r="B339" s="20">
        <v>2</v>
      </c>
      <c r="C339" s="94" t="str">
        <f t="shared" si="5"/>
        <v>Knapsack</v>
      </c>
      <c r="D339" s="20">
        <v>10</v>
      </c>
      <c r="E339" s="20">
        <v>0.1</v>
      </c>
      <c r="F339" s="89" t="s">
        <v>0</v>
      </c>
      <c r="G339" s="20">
        <v>761</v>
      </c>
      <c r="H339" s="95">
        <v>0</v>
      </c>
      <c r="I339" s="119">
        <v>0.87064900000000001</v>
      </c>
      <c r="J339" s="89">
        <v>36731</v>
      </c>
      <c r="K339" s="107">
        <v>0.996</v>
      </c>
      <c r="L339" s="96">
        <v>1.3315579227696439E-2</v>
      </c>
      <c r="M339" s="83">
        <v>751</v>
      </c>
      <c r="N339" s="102">
        <v>761</v>
      </c>
      <c r="O339" s="78"/>
    </row>
    <row r="340" spans="1:15" x14ac:dyDescent="0.3">
      <c r="A340" s="20" t="s">
        <v>535</v>
      </c>
      <c r="B340" s="66">
        <v>2</v>
      </c>
      <c r="C340" s="94" t="str">
        <f t="shared" si="5"/>
        <v>Knapsack</v>
      </c>
      <c r="D340" s="20">
        <v>10</v>
      </c>
      <c r="E340" s="20">
        <v>0.15</v>
      </c>
      <c r="F340" s="89" t="s">
        <v>0</v>
      </c>
      <c r="G340" s="20">
        <v>765</v>
      </c>
      <c r="H340" s="95">
        <v>0</v>
      </c>
      <c r="I340" s="119">
        <v>4.7126400000000004</v>
      </c>
      <c r="J340" s="89">
        <v>32369</v>
      </c>
      <c r="K340" s="107">
        <v>0.996</v>
      </c>
      <c r="L340" s="96">
        <v>1.8641810918774926E-2</v>
      </c>
      <c r="M340" s="83">
        <v>751</v>
      </c>
      <c r="N340" s="102">
        <v>765</v>
      </c>
      <c r="O340" s="78"/>
    </row>
    <row r="341" spans="1:15" x14ac:dyDescent="0.3">
      <c r="A341" s="20" t="s">
        <v>535</v>
      </c>
      <c r="B341" s="20">
        <v>2</v>
      </c>
      <c r="C341" s="94" t="str">
        <f t="shared" si="5"/>
        <v>Knapsack</v>
      </c>
      <c r="D341" s="20">
        <v>10</v>
      </c>
      <c r="E341" s="20">
        <v>0.2</v>
      </c>
      <c r="F341" s="89" t="s">
        <v>0</v>
      </c>
      <c r="G341" s="20">
        <v>766</v>
      </c>
      <c r="H341" s="95">
        <v>0</v>
      </c>
      <c r="I341" s="119">
        <v>4.28444</v>
      </c>
      <c r="J341" s="89">
        <v>18452</v>
      </c>
      <c r="K341" s="107">
        <v>1</v>
      </c>
      <c r="L341" s="96">
        <v>1.9973368841544659E-2</v>
      </c>
      <c r="M341" s="83">
        <v>751</v>
      </c>
      <c r="N341" s="102">
        <v>766</v>
      </c>
      <c r="O341" s="78"/>
    </row>
    <row r="342" spans="1:15" x14ac:dyDescent="0.3">
      <c r="A342" s="20" t="s">
        <v>535</v>
      </c>
      <c r="B342" s="66">
        <v>2</v>
      </c>
      <c r="C342" s="94" t="str">
        <f t="shared" si="5"/>
        <v>Knapsack</v>
      </c>
      <c r="D342" s="20">
        <v>25</v>
      </c>
      <c r="E342" s="20">
        <v>0.05</v>
      </c>
      <c r="F342" s="89" t="s">
        <v>0</v>
      </c>
      <c r="G342" s="20">
        <v>761</v>
      </c>
      <c r="H342" s="95">
        <v>0</v>
      </c>
      <c r="I342" s="119">
        <v>1.0642100000000001</v>
      </c>
      <c r="J342" s="89">
        <v>45334</v>
      </c>
      <c r="K342" s="107">
        <v>7.8E-2</v>
      </c>
      <c r="L342" s="96">
        <v>1.3315579227696439E-2</v>
      </c>
      <c r="M342" s="83">
        <v>751</v>
      </c>
      <c r="N342" s="102">
        <v>761</v>
      </c>
      <c r="O342" s="78"/>
    </row>
    <row r="343" spans="1:15" x14ac:dyDescent="0.3">
      <c r="A343" s="20" t="s">
        <v>535</v>
      </c>
      <c r="B343" s="20">
        <v>2</v>
      </c>
      <c r="C343" s="94" t="str">
        <f t="shared" si="5"/>
        <v>Knapsack</v>
      </c>
      <c r="D343" s="20">
        <v>25</v>
      </c>
      <c r="E343" s="20">
        <v>0.1</v>
      </c>
      <c r="F343" s="89" t="s">
        <v>0</v>
      </c>
      <c r="G343" s="20">
        <v>775</v>
      </c>
      <c r="H343" s="95">
        <v>0</v>
      </c>
      <c r="I343" s="119">
        <v>1.7800800000000001</v>
      </c>
      <c r="J343" s="89">
        <v>42944</v>
      </c>
      <c r="K343" s="107">
        <v>0.39400000000000002</v>
      </c>
      <c r="L343" s="96">
        <v>3.1957390146471365E-2</v>
      </c>
      <c r="M343" s="83">
        <v>751</v>
      </c>
      <c r="N343" s="102">
        <v>775</v>
      </c>
      <c r="O343" s="78"/>
    </row>
    <row r="344" spans="1:15" x14ac:dyDescent="0.3">
      <c r="A344" s="20" t="s">
        <v>535</v>
      </c>
      <c r="B344" s="66">
        <v>2</v>
      </c>
      <c r="C344" s="94" t="str">
        <f t="shared" si="5"/>
        <v>Knapsack</v>
      </c>
      <c r="D344" s="20">
        <v>25</v>
      </c>
      <c r="E344" s="20">
        <v>0.15</v>
      </c>
      <c r="F344" s="89" t="s">
        <v>0</v>
      </c>
      <c r="G344" s="20">
        <v>776</v>
      </c>
      <c r="H344" s="95">
        <v>0</v>
      </c>
      <c r="I344" s="119">
        <v>3.2428599999999999</v>
      </c>
      <c r="J344" s="89">
        <v>14611</v>
      </c>
      <c r="K344" s="107">
        <v>0.96599999999999997</v>
      </c>
      <c r="L344" s="96">
        <v>3.3288948069241098E-2</v>
      </c>
      <c r="M344" s="83">
        <v>751</v>
      </c>
      <c r="N344" s="102">
        <v>776</v>
      </c>
      <c r="O344" s="78"/>
    </row>
    <row r="345" spans="1:15" x14ac:dyDescent="0.3">
      <c r="A345" s="20" t="s">
        <v>535</v>
      </c>
      <c r="B345" s="20">
        <v>2</v>
      </c>
      <c r="C345" s="94" t="str">
        <f t="shared" si="5"/>
        <v>Knapsack</v>
      </c>
      <c r="D345" s="20">
        <v>25</v>
      </c>
      <c r="E345" s="20">
        <v>0.2</v>
      </c>
      <c r="F345" s="89" t="s">
        <v>0</v>
      </c>
      <c r="G345" s="20">
        <v>797</v>
      </c>
      <c r="H345" s="95">
        <v>0</v>
      </c>
      <c r="I345" s="119">
        <v>9.9295299999999997</v>
      </c>
      <c r="J345" s="89">
        <v>3602</v>
      </c>
      <c r="K345" s="107">
        <v>0.54100000000000004</v>
      </c>
      <c r="L345" s="96">
        <v>6.1251664447403487E-2</v>
      </c>
      <c r="M345" s="83">
        <v>751</v>
      </c>
      <c r="N345" s="102">
        <v>797</v>
      </c>
      <c r="O345" s="78"/>
    </row>
    <row r="346" spans="1:15" x14ac:dyDescent="0.3">
      <c r="A346" s="20" t="s">
        <v>535</v>
      </c>
      <c r="B346" s="66">
        <v>2</v>
      </c>
      <c r="C346" s="94" t="str">
        <f t="shared" si="5"/>
        <v>Knapsack</v>
      </c>
      <c r="D346" s="20">
        <v>50</v>
      </c>
      <c r="E346" s="20">
        <v>0.05</v>
      </c>
      <c r="F346" s="89" t="s">
        <v>0</v>
      </c>
      <c r="G346" s="20">
        <v>765</v>
      </c>
      <c r="H346" s="95">
        <v>0</v>
      </c>
      <c r="I346" s="119">
        <v>7.2932100000000002</v>
      </c>
      <c r="J346" s="89">
        <v>71864</v>
      </c>
      <c r="K346" s="107">
        <v>6.4000000000000001E-2</v>
      </c>
      <c r="L346" s="96">
        <v>1.8641810918774926E-2</v>
      </c>
      <c r="M346" s="83">
        <v>751</v>
      </c>
      <c r="N346" s="102">
        <v>765</v>
      </c>
      <c r="O346" s="78"/>
    </row>
    <row r="347" spans="1:15" x14ac:dyDescent="0.3">
      <c r="A347" s="20" t="s">
        <v>535</v>
      </c>
      <c r="B347" s="20">
        <v>2</v>
      </c>
      <c r="C347" s="94" t="str">
        <f t="shared" si="5"/>
        <v>Knapsack</v>
      </c>
      <c r="D347" s="20">
        <v>50</v>
      </c>
      <c r="E347" s="20">
        <v>0.1</v>
      </c>
      <c r="F347" s="89" t="s">
        <v>0</v>
      </c>
      <c r="G347" s="20">
        <v>779</v>
      </c>
      <c r="H347" s="95">
        <v>0</v>
      </c>
      <c r="I347" s="119">
        <v>3.8709099999999999</v>
      </c>
      <c r="J347" s="89"/>
      <c r="K347" s="107">
        <v>0.01</v>
      </c>
      <c r="L347" s="96">
        <v>3.7283621837549852E-2</v>
      </c>
      <c r="M347" s="83">
        <v>751</v>
      </c>
      <c r="N347" s="102">
        <v>779</v>
      </c>
      <c r="O347" s="78"/>
    </row>
    <row r="348" spans="1:15" x14ac:dyDescent="0.3">
      <c r="A348" s="20" t="s">
        <v>535</v>
      </c>
      <c r="B348" s="66">
        <v>2</v>
      </c>
      <c r="C348" s="94" t="str">
        <f t="shared" si="5"/>
        <v>Knapsack</v>
      </c>
      <c r="D348" s="20">
        <v>50</v>
      </c>
      <c r="E348" s="20">
        <v>0.15</v>
      </c>
      <c r="F348" s="89" t="s">
        <v>0</v>
      </c>
      <c r="G348" s="20">
        <v>810</v>
      </c>
      <c r="H348" s="95">
        <v>0</v>
      </c>
      <c r="I348" s="119">
        <v>4.3861999999999997</v>
      </c>
      <c r="J348" s="89"/>
      <c r="K348" s="107">
        <v>4.0000000000000001E-3</v>
      </c>
      <c r="L348" s="96">
        <v>7.856191744340868E-2</v>
      </c>
      <c r="M348" s="83">
        <v>751</v>
      </c>
      <c r="N348" s="102">
        <v>810</v>
      </c>
      <c r="O348" s="78"/>
    </row>
    <row r="349" spans="1:15" x14ac:dyDescent="0.3">
      <c r="A349" s="20" t="s">
        <v>535</v>
      </c>
      <c r="B349" s="20">
        <v>2</v>
      </c>
      <c r="C349" s="94" t="str">
        <f t="shared" si="5"/>
        <v>Knapsack</v>
      </c>
      <c r="D349" s="20">
        <v>50</v>
      </c>
      <c r="E349" s="20">
        <v>0.2</v>
      </c>
      <c r="F349" s="89" t="s">
        <v>0</v>
      </c>
      <c r="G349" s="20">
        <v>812</v>
      </c>
      <c r="H349" s="95">
        <v>0</v>
      </c>
      <c r="I349" s="119">
        <v>54.972099999999998</v>
      </c>
      <c r="J349" s="89"/>
      <c r="K349" s="107">
        <v>0.34599999999999997</v>
      </c>
      <c r="L349" s="96">
        <v>8.1225033288948145E-2</v>
      </c>
      <c r="M349" s="83">
        <v>751</v>
      </c>
      <c r="N349" s="102">
        <v>812</v>
      </c>
      <c r="O349" s="78"/>
    </row>
    <row r="350" spans="1:15" hidden="1" x14ac:dyDescent="0.3">
      <c r="A350" s="66" t="s">
        <v>535</v>
      </c>
      <c r="B350" s="66">
        <v>3</v>
      </c>
      <c r="C350" s="94" t="str">
        <f t="shared" si="5"/>
        <v>Factor Model</v>
      </c>
      <c r="D350" s="20">
        <v>0</v>
      </c>
      <c r="E350" s="20">
        <v>0.05</v>
      </c>
      <c r="F350" s="89" t="s">
        <v>0</v>
      </c>
      <c r="G350" s="20">
        <v>785</v>
      </c>
      <c r="H350" s="95">
        <v>0</v>
      </c>
      <c r="I350" s="119">
        <v>0.82878399999999997</v>
      </c>
      <c r="J350" s="89">
        <v>77279</v>
      </c>
      <c r="K350" s="107">
        <v>0</v>
      </c>
      <c r="L350" s="96">
        <v>4.5272969374167804E-2</v>
      </c>
      <c r="M350" s="83">
        <v>751</v>
      </c>
      <c r="N350" s="102">
        <v>785</v>
      </c>
      <c r="O350" s="78"/>
    </row>
    <row r="351" spans="1:15" hidden="1" x14ac:dyDescent="0.3">
      <c r="A351" s="20" t="s">
        <v>535</v>
      </c>
      <c r="B351" s="20">
        <v>3</v>
      </c>
      <c r="C351" s="94" t="str">
        <f t="shared" si="5"/>
        <v>Factor Model</v>
      </c>
      <c r="D351" s="20">
        <v>0</v>
      </c>
      <c r="E351" s="20">
        <v>0.1</v>
      </c>
      <c r="F351" s="89" t="s">
        <v>4</v>
      </c>
      <c r="G351" s="20" t="s">
        <v>511</v>
      </c>
      <c r="H351" s="95" t="s">
        <v>3</v>
      </c>
      <c r="I351" s="119" t="s">
        <v>511</v>
      </c>
      <c r="J351" s="89"/>
      <c r="K351" s="97"/>
      <c r="L351" s="96" t="s">
        <v>3</v>
      </c>
      <c r="M351" s="83">
        <v>751</v>
      </c>
      <c r="N351" s="102" t="s">
        <v>3</v>
      </c>
      <c r="O351" s="78"/>
    </row>
    <row r="352" spans="1:15" hidden="1" x14ac:dyDescent="0.3">
      <c r="A352" s="66" t="s">
        <v>535</v>
      </c>
      <c r="B352" s="66">
        <v>3</v>
      </c>
      <c r="C352" s="94" t="str">
        <f t="shared" si="5"/>
        <v>Factor Model</v>
      </c>
      <c r="D352" s="20">
        <v>0</v>
      </c>
      <c r="E352" s="20">
        <v>0.15</v>
      </c>
      <c r="F352" s="89" t="s">
        <v>4</v>
      </c>
      <c r="G352" s="20" t="s">
        <v>511</v>
      </c>
      <c r="H352" s="95" t="s">
        <v>3</v>
      </c>
      <c r="I352" s="119" t="s">
        <v>511</v>
      </c>
      <c r="J352" s="89"/>
      <c r="K352" s="97"/>
      <c r="L352" s="96" t="s">
        <v>3</v>
      </c>
      <c r="M352" s="83">
        <v>751</v>
      </c>
      <c r="N352" s="102" t="s">
        <v>3</v>
      </c>
      <c r="O352" s="78"/>
    </row>
    <row r="353" spans="1:15" hidden="1" x14ac:dyDescent="0.3">
      <c r="A353" s="20" t="s">
        <v>535</v>
      </c>
      <c r="B353" s="20">
        <v>3</v>
      </c>
      <c r="C353" s="94" t="str">
        <f t="shared" si="5"/>
        <v>Factor Model</v>
      </c>
      <c r="D353" s="20">
        <v>0</v>
      </c>
      <c r="E353" s="20">
        <v>0.2</v>
      </c>
      <c r="F353" s="89" t="s">
        <v>4</v>
      </c>
      <c r="G353" s="20" t="s">
        <v>511</v>
      </c>
      <c r="H353" s="95" t="s">
        <v>3</v>
      </c>
      <c r="I353" s="119" t="s">
        <v>511</v>
      </c>
      <c r="J353" s="89"/>
      <c r="K353" s="97"/>
      <c r="L353" s="96" t="s">
        <v>3</v>
      </c>
      <c r="M353" s="83">
        <v>751</v>
      </c>
      <c r="N353" s="102" t="s">
        <v>3</v>
      </c>
      <c r="O353" s="78"/>
    </row>
    <row r="354" spans="1:15" hidden="1" x14ac:dyDescent="0.3">
      <c r="A354" s="66" t="s">
        <v>535</v>
      </c>
      <c r="B354" s="66">
        <v>3</v>
      </c>
      <c r="C354" s="94" t="str">
        <f t="shared" si="5"/>
        <v>Factor Model</v>
      </c>
      <c r="D354" s="20">
        <v>10</v>
      </c>
      <c r="E354" s="20">
        <v>0.05</v>
      </c>
      <c r="F354" s="89" t="s">
        <v>0</v>
      </c>
      <c r="G354" s="20">
        <v>785</v>
      </c>
      <c r="H354" s="95">
        <v>0</v>
      </c>
      <c r="I354" s="119">
        <v>1.65489</v>
      </c>
      <c r="J354" s="89">
        <v>74012</v>
      </c>
      <c r="K354" s="107">
        <v>0</v>
      </c>
      <c r="L354" s="96">
        <v>4.5272969374167804E-2</v>
      </c>
      <c r="M354" s="83">
        <v>751</v>
      </c>
      <c r="N354" s="102">
        <v>785</v>
      </c>
      <c r="O354" s="78"/>
    </row>
    <row r="355" spans="1:15" hidden="1" x14ac:dyDescent="0.3">
      <c r="A355" s="20" t="s">
        <v>535</v>
      </c>
      <c r="B355" s="20">
        <v>3</v>
      </c>
      <c r="C355" s="94" t="str">
        <f t="shared" si="5"/>
        <v>Factor Model</v>
      </c>
      <c r="D355" s="20">
        <v>10</v>
      </c>
      <c r="E355" s="20">
        <v>0.1</v>
      </c>
      <c r="F355" s="89" t="s">
        <v>4</v>
      </c>
      <c r="G355" s="20" t="s">
        <v>511</v>
      </c>
      <c r="H355" s="95" t="s">
        <v>3</v>
      </c>
      <c r="I355" s="119" t="s">
        <v>511</v>
      </c>
      <c r="J355" s="89"/>
      <c r="K355" s="97"/>
      <c r="L355" s="96" t="s">
        <v>3</v>
      </c>
      <c r="M355" s="83">
        <v>751</v>
      </c>
      <c r="N355" s="102" t="s">
        <v>3</v>
      </c>
      <c r="O355" s="78"/>
    </row>
    <row r="356" spans="1:15" hidden="1" x14ac:dyDescent="0.3">
      <c r="A356" s="66" t="s">
        <v>535</v>
      </c>
      <c r="B356" s="66">
        <v>3</v>
      </c>
      <c r="C356" s="94" t="str">
        <f t="shared" si="5"/>
        <v>Factor Model</v>
      </c>
      <c r="D356" s="20">
        <v>10</v>
      </c>
      <c r="E356" s="20">
        <v>0.15</v>
      </c>
      <c r="F356" s="89" t="s">
        <v>4</v>
      </c>
      <c r="G356" s="20" t="s">
        <v>511</v>
      </c>
      <c r="H356" s="95" t="s">
        <v>3</v>
      </c>
      <c r="I356" s="119" t="s">
        <v>511</v>
      </c>
      <c r="J356" s="89"/>
      <c r="K356" s="97"/>
      <c r="L356" s="96" t="s">
        <v>3</v>
      </c>
      <c r="M356" s="83">
        <v>751</v>
      </c>
      <c r="N356" s="102" t="s">
        <v>3</v>
      </c>
      <c r="O356" s="78"/>
    </row>
    <row r="357" spans="1:15" hidden="1" x14ac:dyDescent="0.3">
      <c r="A357" s="20" t="s">
        <v>535</v>
      </c>
      <c r="B357" s="20">
        <v>3</v>
      </c>
      <c r="C357" s="94" t="str">
        <f t="shared" si="5"/>
        <v>Factor Model</v>
      </c>
      <c r="D357" s="20">
        <v>10</v>
      </c>
      <c r="E357" s="20">
        <v>0.2</v>
      </c>
      <c r="F357" s="89" t="s">
        <v>4</v>
      </c>
      <c r="G357" s="20" t="s">
        <v>511</v>
      </c>
      <c r="H357" s="95" t="s">
        <v>3</v>
      </c>
      <c r="I357" s="119" t="s">
        <v>511</v>
      </c>
      <c r="J357" s="89"/>
      <c r="K357" s="97"/>
      <c r="L357" s="96" t="s">
        <v>3</v>
      </c>
      <c r="M357" s="83">
        <v>751</v>
      </c>
      <c r="N357" s="102" t="s">
        <v>3</v>
      </c>
      <c r="O357" s="78"/>
    </row>
    <row r="358" spans="1:15" hidden="1" x14ac:dyDescent="0.3">
      <c r="A358" s="66" t="s">
        <v>535</v>
      </c>
      <c r="B358" s="66">
        <v>3</v>
      </c>
      <c r="C358" s="94" t="str">
        <f t="shared" si="5"/>
        <v>Factor Model</v>
      </c>
      <c r="D358" s="20">
        <v>25</v>
      </c>
      <c r="E358" s="20">
        <v>0.05</v>
      </c>
      <c r="F358" s="89" t="s">
        <v>0</v>
      </c>
      <c r="G358" s="20">
        <v>785</v>
      </c>
      <c r="H358" s="95">
        <v>0</v>
      </c>
      <c r="I358" s="119">
        <v>1.0588599999999999</v>
      </c>
      <c r="J358" s="89">
        <v>77310</v>
      </c>
      <c r="K358" s="107">
        <v>0</v>
      </c>
      <c r="L358" s="96">
        <v>4.5272969374167804E-2</v>
      </c>
      <c r="M358" s="83">
        <v>751</v>
      </c>
      <c r="N358" s="102">
        <v>785</v>
      </c>
      <c r="O358" s="78"/>
    </row>
    <row r="359" spans="1:15" hidden="1" x14ac:dyDescent="0.3">
      <c r="A359" s="20" t="s">
        <v>535</v>
      </c>
      <c r="B359" s="20">
        <v>3</v>
      </c>
      <c r="C359" s="94" t="str">
        <f t="shared" si="5"/>
        <v>Factor Model</v>
      </c>
      <c r="D359" s="20">
        <v>25</v>
      </c>
      <c r="E359" s="20">
        <v>0.1</v>
      </c>
      <c r="F359" s="89" t="s">
        <v>4</v>
      </c>
      <c r="G359" s="20" t="s">
        <v>511</v>
      </c>
      <c r="H359" s="95" t="s">
        <v>3</v>
      </c>
      <c r="I359" s="119" t="s">
        <v>511</v>
      </c>
      <c r="J359" s="89"/>
      <c r="K359" s="97"/>
      <c r="L359" s="96" t="s">
        <v>3</v>
      </c>
      <c r="M359" s="83">
        <v>751</v>
      </c>
      <c r="N359" s="102" t="s">
        <v>3</v>
      </c>
      <c r="O359" s="78"/>
    </row>
    <row r="360" spans="1:15" hidden="1" x14ac:dyDescent="0.3">
      <c r="A360" s="66" t="s">
        <v>535</v>
      </c>
      <c r="B360" s="66">
        <v>3</v>
      </c>
      <c r="C360" s="94" t="str">
        <f t="shared" si="5"/>
        <v>Factor Model</v>
      </c>
      <c r="D360" s="20">
        <v>25</v>
      </c>
      <c r="E360" s="20">
        <v>0.15</v>
      </c>
      <c r="F360" s="89" t="s">
        <v>4</v>
      </c>
      <c r="G360" s="20" t="s">
        <v>511</v>
      </c>
      <c r="H360" s="95" t="s">
        <v>3</v>
      </c>
      <c r="I360" s="119" t="s">
        <v>511</v>
      </c>
      <c r="J360" s="89"/>
      <c r="K360" s="97"/>
      <c r="L360" s="96" t="s">
        <v>3</v>
      </c>
      <c r="M360" s="83">
        <v>751</v>
      </c>
      <c r="N360" s="102" t="s">
        <v>3</v>
      </c>
      <c r="O360" s="78"/>
    </row>
    <row r="361" spans="1:15" hidden="1" x14ac:dyDescent="0.3">
      <c r="A361" s="20" t="s">
        <v>535</v>
      </c>
      <c r="B361" s="20">
        <v>3</v>
      </c>
      <c r="C361" s="94" t="str">
        <f t="shared" si="5"/>
        <v>Factor Model</v>
      </c>
      <c r="D361" s="20">
        <v>25</v>
      </c>
      <c r="E361" s="20">
        <v>0.2</v>
      </c>
      <c r="F361" s="89" t="s">
        <v>4</v>
      </c>
      <c r="G361" s="20" t="s">
        <v>511</v>
      </c>
      <c r="H361" s="95" t="s">
        <v>3</v>
      </c>
      <c r="I361" s="119" t="s">
        <v>511</v>
      </c>
      <c r="J361" s="89"/>
      <c r="K361" s="97"/>
      <c r="L361" s="96" t="s">
        <v>3</v>
      </c>
      <c r="M361" s="83">
        <v>751</v>
      </c>
      <c r="N361" s="102" t="s">
        <v>3</v>
      </c>
      <c r="O361" s="78"/>
    </row>
    <row r="362" spans="1:15" hidden="1" x14ac:dyDescent="0.3">
      <c r="A362" s="66" t="s">
        <v>535</v>
      </c>
      <c r="B362" s="66">
        <v>3</v>
      </c>
      <c r="C362" s="94" t="str">
        <f t="shared" si="5"/>
        <v>Factor Model</v>
      </c>
      <c r="D362" s="20">
        <v>50</v>
      </c>
      <c r="E362" s="20">
        <v>0.05</v>
      </c>
      <c r="F362" s="89" t="s">
        <v>0</v>
      </c>
      <c r="G362" s="20">
        <v>785</v>
      </c>
      <c r="H362" s="95">
        <v>0</v>
      </c>
      <c r="I362" s="119">
        <v>1.4124399999999999</v>
      </c>
      <c r="J362" s="89">
        <v>82005</v>
      </c>
      <c r="K362" s="107">
        <v>0</v>
      </c>
      <c r="L362" s="96">
        <v>4.5272969374167804E-2</v>
      </c>
      <c r="M362" s="83">
        <v>751</v>
      </c>
      <c r="N362" s="102">
        <v>785</v>
      </c>
      <c r="O362" s="78"/>
    </row>
    <row r="363" spans="1:15" hidden="1" x14ac:dyDescent="0.3">
      <c r="A363" s="20" t="s">
        <v>535</v>
      </c>
      <c r="B363" s="20">
        <v>3</v>
      </c>
      <c r="C363" s="94" t="str">
        <f t="shared" si="5"/>
        <v>Factor Model</v>
      </c>
      <c r="D363" s="20">
        <v>50</v>
      </c>
      <c r="E363" s="20">
        <v>0.1</v>
      </c>
      <c r="F363" s="89" t="s">
        <v>4</v>
      </c>
      <c r="G363" s="20" t="s">
        <v>511</v>
      </c>
      <c r="H363" s="95" t="s">
        <v>3</v>
      </c>
      <c r="I363" s="119" t="s">
        <v>511</v>
      </c>
      <c r="J363" s="89">
        <v>77776</v>
      </c>
      <c r="K363" s="97"/>
      <c r="L363" s="96" t="s">
        <v>3</v>
      </c>
      <c r="M363" s="83">
        <v>751</v>
      </c>
      <c r="N363" s="102" t="s">
        <v>3</v>
      </c>
      <c r="O363" s="78"/>
    </row>
    <row r="364" spans="1:15" hidden="1" x14ac:dyDescent="0.3">
      <c r="A364" s="66" t="s">
        <v>535</v>
      </c>
      <c r="B364" s="66">
        <v>3</v>
      </c>
      <c r="C364" s="94" t="str">
        <f t="shared" si="5"/>
        <v>Factor Model</v>
      </c>
      <c r="D364" s="20">
        <v>50</v>
      </c>
      <c r="E364" s="20">
        <v>0.15</v>
      </c>
      <c r="F364" s="89" t="s">
        <v>4</v>
      </c>
      <c r="G364" s="20" t="s">
        <v>511</v>
      </c>
      <c r="H364" s="95" t="s">
        <v>3</v>
      </c>
      <c r="I364" s="119" t="s">
        <v>511</v>
      </c>
      <c r="J364" s="89">
        <v>92511</v>
      </c>
      <c r="K364" s="97"/>
      <c r="L364" s="96" t="s">
        <v>3</v>
      </c>
      <c r="M364" s="83">
        <v>751</v>
      </c>
      <c r="N364" s="102" t="s">
        <v>3</v>
      </c>
      <c r="O364" s="78"/>
    </row>
    <row r="365" spans="1:15" hidden="1" x14ac:dyDescent="0.3">
      <c r="A365" s="20" t="s">
        <v>535</v>
      </c>
      <c r="B365" s="20">
        <v>3</v>
      </c>
      <c r="C365" s="94" t="str">
        <f t="shared" si="5"/>
        <v>Factor Model</v>
      </c>
      <c r="D365" s="20">
        <v>50</v>
      </c>
      <c r="E365" s="20">
        <v>0.2</v>
      </c>
      <c r="F365" s="89" t="s">
        <v>4</v>
      </c>
      <c r="G365" s="20" t="s">
        <v>511</v>
      </c>
      <c r="H365" s="95" t="s">
        <v>3</v>
      </c>
      <c r="I365" s="119" t="s">
        <v>511</v>
      </c>
      <c r="J365" s="89">
        <v>96728</v>
      </c>
      <c r="K365" s="97"/>
      <c r="L365" s="96" t="s">
        <v>3</v>
      </c>
      <c r="M365" s="83">
        <v>751</v>
      </c>
      <c r="N365" s="102" t="s">
        <v>3</v>
      </c>
      <c r="O365" s="78"/>
    </row>
    <row r="366" spans="1:15" x14ac:dyDescent="0.3">
      <c r="A366" s="20" t="s">
        <v>533</v>
      </c>
      <c r="B366" s="66">
        <v>0</v>
      </c>
      <c r="C366" s="94" t="str">
        <f t="shared" si="5"/>
        <v>Deterministic</v>
      </c>
      <c r="D366" s="20">
        <v>0</v>
      </c>
      <c r="E366" s="20">
        <v>0.05</v>
      </c>
      <c r="F366" s="89" t="s">
        <v>0</v>
      </c>
      <c r="G366" s="20">
        <v>1026</v>
      </c>
      <c r="H366" s="95">
        <v>0</v>
      </c>
      <c r="I366" s="119">
        <v>1.59182</v>
      </c>
      <c r="J366" s="89">
        <v>31914</v>
      </c>
      <c r="K366" s="107">
        <v>1</v>
      </c>
      <c r="L366" s="96">
        <v>0</v>
      </c>
      <c r="M366" s="83">
        <v>1026</v>
      </c>
      <c r="N366" s="102">
        <v>1026</v>
      </c>
      <c r="O366" s="78"/>
    </row>
    <row r="367" spans="1:15" x14ac:dyDescent="0.3">
      <c r="A367" s="20" t="s">
        <v>533</v>
      </c>
      <c r="B367" s="20">
        <v>0</v>
      </c>
      <c r="C367" s="94" t="str">
        <f t="shared" si="5"/>
        <v>Deterministic</v>
      </c>
      <c r="D367" s="20">
        <v>0</v>
      </c>
      <c r="E367" s="20">
        <v>0.1</v>
      </c>
      <c r="F367" s="89" t="s">
        <v>0</v>
      </c>
      <c r="G367" s="20">
        <v>1026</v>
      </c>
      <c r="H367" s="95">
        <v>0</v>
      </c>
      <c r="I367" s="119">
        <v>1.9512400000000001</v>
      </c>
      <c r="J367" s="89">
        <v>29650</v>
      </c>
      <c r="K367" s="107">
        <v>1</v>
      </c>
      <c r="L367" s="96">
        <v>0</v>
      </c>
      <c r="M367" s="83">
        <v>1026</v>
      </c>
      <c r="N367" s="102">
        <v>1026</v>
      </c>
      <c r="O367" s="78"/>
    </row>
    <row r="368" spans="1:15" x14ac:dyDescent="0.3">
      <c r="A368" s="20" t="s">
        <v>533</v>
      </c>
      <c r="B368" s="66">
        <v>0</v>
      </c>
      <c r="C368" s="94" t="str">
        <f t="shared" si="5"/>
        <v>Deterministic</v>
      </c>
      <c r="D368" s="20">
        <v>0</v>
      </c>
      <c r="E368" s="20">
        <v>0.15</v>
      </c>
      <c r="F368" s="89" t="s">
        <v>0</v>
      </c>
      <c r="G368" s="20">
        <v>1026</v>
      </c>
      <c r="H368" s="95">
        <v>0</v>
      </c>
      <c r="I368" s="119">
        <v>1.7516</v>
      </c>
      <c r="J368" s="89">
        <v>27399</v>
      </c>
      <c r="K368" s="107">
        <v>1</v>
      </c>
      <c r="L368" s="96">
        <v>0</v>
      </c>
      <c r="M368" s="83">
        <v>1026</v>
      </c>
      <c r="N368" s="102">
        <v>1026</v>
      </c>
      <c r="O368" s="78"/>
    </row>
    <row r="369" spans="1:15" x14ac:dyDescent="0.3">
      <c r="A369" s="20" t="s">
        <v>533</v>
      </c>
      <c r="B369" s="20">
        <v>0</v>
      </c>
      <c r="C369" s="94" t="str">
        <f t="shared" si="5"/>
        <v>Deterministic</v>
      </c>
      <c r="D369" s="20">
        <v>0</v>
      </c>
      <c r="E369" s="20">
        <v>0.2</v>
      </c>
      <c r="F369" s="89" t="s">
        <v>0</v>
      </c>
      <c r="G369" s="20">
        <v>1026</v>
      </c>
      <c r="H369" s="95">
        <v>0</v>
      </c>
      <c r="I369" s="119">
        <v>3.6673900000000001</v>
      </c>
      <c r="J369" s="89">
        <v>21819</v>
      </c>
      <c r="K369" s="107">
        <v>1</v>
      </c>
      <c r="L369" s="96">
        <v>0</v>
      </c>
      <c r="M369" s="83">
        <v>1026</v>
      </c>
      <c r="N369" s="102">
        <v>1026</v>
      </c>
      <c r="O369" s="78"/>
    </row>
    <row r="370" spans="1:15" x14ac:dyDescent="0.3">
      <c r="A370" s="20" t="s">
        <v>533</v>
      </c>
      <c r="B370" s="66">
        <v>1</v>
      </c>
      <c r="C370" s="94" t="str">
        <f t="shared" si="5"/>
        <v>Cardinality-constrained</v>
      </c>
      <c r="D370" s="20">
        <v>5</v>
      </c>
      <c r="E370" s="20">
        <v>0.05</v>
      </c>
      <c r="F370" s="89" t="s">
        <v>0</v>
      </c>
      <c r="G370" s="20">
        <v>1026</v>
      </c>
      <c r="H370" s="95">
        <v>0</v>
      </c>
      <c r="I370" s="119">
        <v>6.8505599999999998</v>
      </c>
      <c r="J370" s="89">
        <v>33150</v>
      </c>
      <c r="K370" s="107">
        <v>1</v>
      </c>
      <c r="L370" s="96">
        <v>0</v>
      </c>
      <c r="M370" s="83">
        <v>1026</v>
      </c>
      <c r="N370" s="102">
        <v>1026</v>
      </c>
      <c r="O370" s="78"/>
    </row>
    <row r="371" spans="1:15" x14ac:dyDescent="0.3">
      <c r="A371" s="20" t="s">
        <v>533</v>
      </c>
      <c r="B371" s="20">
        <v>1</v>
      </c>
      <c r="C371" s="94" t="str">
        <f t="shared" si="5"/>
        <v>Cardinality-constrained</v>
      </c>
      <c r="D371" s="20">
        <v>5</v>
      </c>
      <c r="E371" s="20">
        <v>0.1</v>
      </c>
      <c r="F371" s="89" t="s">
        <v>0</v>
      </c>
      <c r="G371" s="20">
        <v>1027</v>
      </c>
      <c r="H371" s="95">
        <v>0</v>
      </c>
      <c r="I371" s="119">
        <v>8.1504799999999999</v>
      </c>
      <c r="J371" s="89">
        <v>30056</v>
      </c>
      <c r="K371" s="107">
        <v>1</v>
      </c>
      <c r="L371" s="96">
        <v>9.746588693957392E-4</v>
      </c>
      <c r="M371" s="83">
        <v>1026</v>
      </c>
      <c r="N371" s="102">
        <v>1027</v>
      </c>
      <c r="O371" s="78"/>
    </row>
    <row r="372" spans="1:15" x14ac:dyDescent="0.3">
      <c r="A372" s="20" t="s">
        <v>533</v>
      </c>
      <c r="B372" s="66">
        <v>1</v>
      </c>
      <c r="C372" s="94" t="str">
        <f t="shared" si="5"/>
        <v>Cardinality-constrained</v>
      </c>
      <c r="D372" s="20">
        <v>5</v>
      </c>
      <c r="E372" s="20">
        <v>0.15</v>
      </c>
      <c r="F372" s="89" t="s">
        <v>0</v>
      </c>
      <c r="G372" s="20">
        <v>1027</v>
      </c>
      <c r="H372" s="95">
        <v>0</v>
      </c>
      <c r="I372" s="119">
        <v>14.499000000000001</v>
      </c>
      <c r="J372" s="89">
        <v>29690</v>
      </c>
      <c r="K372" s="107">
        <v>1</v>
      </c>
      <c r="L372" s="96">
        <v>9.746588693957392E-4</v>
      </c>
      <c r="M372" s="83">
        <v>1026</v>
      </c>
      <c r="N372" s="102">
        <v>1027</v>
      </c>
      <c r="O372" s="78"/>
    </row>
    <row r="373" spans="1:15" x14ac:dyDescent="0.3">
      <c r="A373" s="20" t="s">
        <v>533</v>
      </c>
      <c r="B373" s="20">
        <v>1</v>
      </c>
      <c r="C373" s="94" t="str">
        <f t="shared" si="5"/>
        <v>Cardinality-constrained</v>
      </c>
      <c r="D373" s="20">
        <v>5</v>
      </c>
      <c r="E373" s="20">
        <v>0.2</v>
      </c>
      <c r="F373" s="89" t="s">
        <v>0</v>
      </c>
      <c r="G373" s="20">
        <v>1035</v>
      </c>
      <c r="H373" s="95">
        <v>0</v>
      </c>
      <c r="I373" s="119">
        <v>18.876000000000001</v>
      </c>
      <c r="J373" s="89">
        <v>25004</v>
      </c>
      <c r="K373" s="107">
        <v>1</v>
      </c>
      <c r="L373" s="96">
        <v>8.7719298245614308E-3</v>
      </c>
      <c r="M373" s="83">
        <v>1026</v>
      </c>
      <c r="N373" s="102">
        <v>1035</v>
      </c>
      <c r="O373" s="78"/>
    </row>
    <row r="374" spans="1:15" x14ac:dyDescent="0.3">
      <c r="A374" s="20" t="s">
        <v>533</v>
      </c>
      <c r="B374" s="66">
        <v>1</v>
      </c>
      <c r="C374" s="94" t="str">
        <f t="shared" si="5"/>
        <v>Cardinality-constrained</v>
      </c>
      <c r="D374" s="20">
        <v>10</v>
      </c>
      <c r="E374" s="20">
        <v>0.05</v>
      </c>
      <c r="F374" s="89" t="s">
        <v>0</v>
      </c>
      <c r="G374" s="20">
        <v>1026</v>
      </c>
      <c r="H374" s="95">
        <v>0</v>
      </c>
      <c r="I374" s="119">
        <v>13.1366</v>
      </c>
      <c r="J374" s="89">
        <v>16288</v>
      </c>
      <c r="K374" s="107">
        <v>1</v>
      </c>
      <c r="L374" s="96">
        <v>0</v>
      </c>
      <c r="M374" s="83">
        <v>1026</v>
      </c>
      <c r="N374" s="102">
        <v>1026</v>
      </c>
      <c r="O374" s="78"/>
    </row>
    <row r="375" spans="1:15" x14ac:dyDescent="0.3">
      <c r="A375" s="20" t="s">
        <v>533</v>
      </c>
      <c r="B375" s="20">
        <v>1</v>
      </c>
      <c r="C375" s="94" t="str">
        <f t="shared" si="5"/>
        <v>Cardinality-constrained</v>
      </c>
      <c r="D375" s="20">
        <v>10</v>
      </c>
      <c r="E375" s="20">
        <v>0.1</v>
      </c>
      <c r="F375" s="89" t="s">
        <v>0</v>
      </c>
      <c r="G375" s="20">
        <v>1027</v>
      </c>
      <c r="H375" s="95">
        <v>0</v>
      </c>
      <c r="I375" s="119">
        <v>10.4834</v>
      </c>
      <c r="J375" s="89">
        <v>10571</v>
      </c>
      <c r="K375" s="107">
        <v>1</v>
      </c>
      <c r="L375" s="96">
        <v>9.746588693957392E-4</v>
      </c>
      <c r="M375" s="83">
        <v>1026</v>
      </c>
      <c r="N375" s="102">
        <v>1027</v>
      </c>
      <c r="O375" s="78"/>
    </row>
    <row r="376" spans="1:15" x14ac:dyDescent="0.3">
      <c r="A376" s="20" t="s">
        <v>533</v>
      </c>
      <c r="B376" s="66">
        <v>1</v>
      </c>
      <c r="C376" s="94" t="str">
        <f t="shared" si="5"/>
        <v>Cardinality-constrained</v>
      </c>
      <c r="D376" s="20">
        <v>10</v>
      </c>
      <c r="E376" s="20">
        <v>0.15</v>
      </c>
      <c r="F376" s="89" t="s">
        <v>0</v>
      </c>
      <c r="G376" s="20">
        <v>1027</v>
      </c>
      <c r="H376" s="95">
        <v>0</v>
      </c>
      <c r="I376" s="119">
        <v>7.9399499999999996</v>
      </c>
      <c r="J376" s="89">
        <v>3558</v>
      </c>
      <c r="K376" s="107">
        <v>1</v>
      </c>
      <c r="L376" s="96">
        <v>9.746588693957392E-4</v>
      </c>
      <c r="M376" s="83">
        <v>1026</v>
      </c>
      <c r="N376" s="102">
        <v>1027</v>
      </c>
      <c r="O376" s="78"/>
    </row>
    <row r="377" spans="1:15" x14ac:dyDescent="0.3">
      <c r="A377" s="20" t="s">
        <v>533</v>
      </c>
      <c r="B377" s="20">
        <v>1</v>
      </c>
      <c r="C377" s="94" t="str">
        <f t="shared" si="5"/>
        <v>Cardinality-constrained</v>
      </c>
      <c r="D377" s="20">
        <v>10</v>
      </c>
      <c r="E377" s="20">
        <v>0.2</v>
      </c>
      <c r="F377" s="89" t="s">
        <v>0</v>
      </c>
      <c r="G377" s="20">
        <v>1035</v>
      </c>
      <c r="H377" s="95">
        <v>0</v>
      </c>
      <c r="I377" s="119">
        <v>30.637599999999999</v>
      </c>
      <c r="J377" s="89">
        <v>4884</v>
      </c>
      <c r="K377" s="107">
        <v>1</v>
      </c>
      <c r="L377" s="96">
        <v>8.7719298245614308E-3</v>
      </c>
      <c r="M377" s="83">
        <v>1026</v>
      </c>
      <c r="N377" s="102">
        <v>1035</v>
      </c>
      <c r="O377" s="78"/>
    </row>
    <row r="378" spans="1:15" x14ac:dyDescent="0.3">
      <c r="A378" s="20" t="s">
        <v>533</v>
      </c>
      <c r="B378" s="66">
        <v>1</v>
      </c>
      <c r="C378" s="94" t="str">
        <f t="shared" si="5"/>
        <v>Cardinality-constrained</v>
      </c>
      <c r="D378" s="20">
        <v>25</v>
      </c>
      <c r="E378" s="20">
        <v>0.05</v>
      </c>
      <c r="F378" s="89" t="s">
        <v>0</v>
      </c>
      <c r="G378" s="20">
        <v>1027</v>
      </c>
      <c r="H378" s="95">
        <v>0</v>
      </c>
      <c r="I378" s="119">
        <v>25.6387</v>
      </c>
      <c r="J378" s="89">
        <v>12179</v>
      </c>
      <c r="K378" s="107">
        <v>0.69499999999999995</v>
      </c>
      <c r="L378" s="96">
        <v>9.746588693957392E-4</v>
      </c>
      <c r="M378" s="83">
        <v>1026</v>
      </c>
      <c r="N378" s="102">
        <v>1027</v>
      </c>
      <c r="O378" s="78"/>
    </row>
    <row r="379" spans="1:15" x14ac:dyDescent="0.3">
      <c r="A379" s="20" t="s">
        <v>533</v>
      </c>
      <c r="B379" s="20">
        <v>1</v>
      </c>
      <c r="C379" s="94" t="str">
        <f t="shared" si="5"/>
        <v>Cardinality-constrained</v>
      </c>
      <c r="D379" s="20">
        <v>25</v>
      </c>
      <c r="E379" s="20">
        <v>0.1</v>
      </c>
      <c r="F379" s="89" t="s">
        <v>0</v>
      </c>
      <c r="G379" s="20">
        <v>1035</v>
      </c>
      <c r="H379" s="95">
        <v>0</v>
      </c>
      <c r="I379" s="119">
        <v>37.777500000000003</v>
      </c>
      <c r="J379" s="89">
        <v>4416</v>
      </c>
      <c r="K379" s="107">
        <v>0.69099999999999995</v>
      </c>
      <c r="L379" s="96">
        <v>8.7719298245614308E-3</v>
      </c>
      <c r="M379" s="83">
        <v>1026</v>
      </c>
      <c r="N379" s="102">
        <v>1035</v>
      </c>
      <c r="O379" s="78"/>
    </row>
    <row r="380" spans="1:15" x14ac:dyDescent="0.3">
      <c r="A380" s="20" t="s">
        <v>533</v>
      </c>
      <c r="B380" s="66">
        <v>1</v>
      </c>
      <c r="C380" s="94" t="str">
        <f t="shared" si="5"/>
        <v>Cardinality-constrained</v>
      </c>
      <c r="D380" s="20">
        <v>25</v>
      </c>
      <c r="E380" s="20">
        <v>0.15</v>
      </c>
      <c r="F380" s="89" t="s">
        <v>0</v>
      </c>
      <c r="G380" s="20">
        <v>1058</v>
      </c>
      <c r="H380" s="95">
        <v>0</v>
      </c>
      <c r="I380" s="119">
        <v>1276.2</v>
      </c>
      <c r="J380" s="89">
        <v>1564</v>
      </c>
      <c r="K380" s="107">
        <v>0.32600000000000001</v>
      </c>
      <c r="L380" s="96">
        <v>3.1189083820662766E-2</v>
      </c>
      <c r="M380" s="83">
        <v>1026</v>
      </c>
      <c r="N380" s="102">
        <v>1058</v>
      </c>
      <c r="O380" s="78"/>
    </row>
    <row r="381" spans="1:15" x14ac:dyDescent="0.3">
      <c r="A381" s="20" t="s">
        <v>533</v>
      </c>
      <c r="B381" s="20">
        <v>1</v>
      </c>
      <c r="C381" s="94" t="str">
        <f t="shared" si="5"/>
        <v>Cardinality-constrained</v>
      </c>
      <c r="D381" s="20">
        <v>25</v>
      </c>
      <c r="E381" s="20">
        <v>0.2</v>
      </c>
      <c r="F381" s="89" t="s">
        <v>0</v>
      </c>
      <c r="G381" s="20">
        <v>1058</v>
      </c>
      <c r="H381" s="95">
        <v>0</v>
      </c>
      <c r="I381" s="119">
        <v>163.28800000000001</v>
      </c>
      <c r="J381" s="89">
        <v>225</v>
      </c>
      <c r="K381" s="107">
        <v>0.998</v>
      </c>
      <c r="L381" s="96">
        <v>3.1189083820662766E-2</v>
      </c>
      <c r="M381" s="83">
        <v>1026</v>
      </c>
      <c r="N381" s="102">
        <v>1058</v>
      </c>
      <c r="O381" s="78"/>
    </row>
    <row r="382" spans="1:15" x14ac:dyDescent="0.3">
      <c r="A382" s="20" t="s">
        <v>533</v>
      </c>
      <c r="B382" s="66">
        <v>1</v>
      </c>
      <c r="C382" s="94" t="str">
        <f t="shared" si="5"/>
        <v>Cardinality-constrained</v>
      </c>
      <c r="D382" s="20">
        <v>50</v>
      </c>
      <c r="E382" s="20">
        <v>0.05</v>
      </c>
      <c r="F382" s="89" t="s">
        <v>0</v>
      </c>
      <c r="G382" s="20">
        <v>1035</v>
      </c>
      <c r="H382" s="95">
        <v>0</v>
      </c>
      <c r="I382" s="119">
        <v>25.433299999999999</v>
      </c>
      <c r="J382" s="89">
        <v>26664</v>
      </c>
      <c r="K382" s="107">
        <v>2.4E-2</v>
      </c>
      <c r="L382" s="96">
        <v>8.7719298245614308E-3</v>
      </c>
      <c r="M382" s="83">
        <v>1026</v>
      </c>
      <c r="N382" s="102">
        <v>1035</v>
      </c>
      <c r="O382" s="78"/>
    </row>
    <row r="383" spans="1:15" x14ac:dyDescent="0.3">
      <c r="A383" s="20" t="s">
        <v>533</v>
      </c>
      <c r="B383" s="20">
        <v>1</v>
      </c>
      <c r="C383" s="94" t="str">
        <f t="shared" si="5"/>
        <v>Cardinality-constrained</v>
      </c>
      <c r="D383" s="20">
        <v>50</v>
      </c>
      <c r="E383" s="20">
        <v>0.1</v>
      </c>
      <c r="F383" s="89" t="s">
        <v>0</v>
      </c>
      <c r="G383" s="20">
        <v>1047</v>
      </c>
      <c r="H383" s="95">
        <v>0</v>
      </c>
      <c r="I383" s="119">
        <v>114.67</v>
      </c>
      <c r="J383" s="89">
        <v>23131</v>
      </c>
      <c r="K383" s="107">
        <v>2.9000000000000001E-2</v>
      </c>
      <c r="L383" s="96">
        <v>2.0467836257309857E-2</v>
      </c>
      <c r="M383" s="83">
        <v>1026</v>
      </c>
      <c r="N383" s="102">
        <v>1047</v>
      </c>
      <c r="O383" s="78"/>
    </row>
    <row r="384" spans="1:15" x14ac:dyDescent="0.3">
      <c r="A384" s="20" t="s">
        <v>533</v>
      </c>
      <c r="B384" s="66">
        <v>1</v>
      </c>
      <c r="C384" s="94" t="str">
        <f t="shared" si="5"/>
        <v>Cardinality-constrained</v>
      </c>
      <c r="D384" s="20">
        <v>50</v>
      </c>
      <c r="E384" s="20">
        <v>0.15</v>
      </c>
      <c r="F384" s="89" t="s">
        <v>0</v>
      </c>
      <c r="G384" s="20">
        <v>1074</v>
      </c>
      <c r="H384" s="95">
        <v>0</v>
      </c>
      <c r="I384" s="119">
        <v>1718.76</v>
      </c>
      <c r="J384" s="89">
        <v>20378</v>
      </c>
      <c r="K384" s="107">
        <v>0.161</v>
      </c>
      <c r="L384" s="96">
        <v>4.6783625730994149E-2</v>
      </c>
      <c r="M384" s="83">
        <v>1026</v>
      </c>
      <c r="N384" s="102">
        <v>1074</v>
      </c>
      <c r="O384" s="78"/>
    </row>
    <row r="385" spans="1:15" x14ac:dyDescent="0.3">
      <c r="A385" s="20" t="s">
        <v>533</v>
      </c>
      <c r="B385" s="20">
        <v>1</v>
      </c>
      <c r="C385" s="94" t="str">
        <f t="shared" si="5"/>
        <v>Cardinality-constrained</v>
      </c>
      <c r="D385" s="20">
        <v>50</v>
      </c>
      <c r="E385" s="20">
        <v>0.2</v>
      </c>
      <c r="F385" s="89" t="s">
        <v>1</v>
      </c>
      <c r="G385" s="20">
        <v>1112</v>
      </c>
      <c r="H385" s="95">
        <v>7.246376811594203E-3</v>
      </c>
      <c r="I385" s="119">
        <v>1803.66</v>
      </c>
      <c r="J385" s="89">
        <v>24342</v>
      </c>
      <c r="K385" s="107">
        <v>0.129</v>
      </c>
      <c r="L385" s="96">
        <v>8.3820662768031129E-2</v>
      </c>
      <c r="M385" s="83">
        <v>1026</v>
      </c>
      <c r="N385" s="102">
        <v>1104</v>
      </c>
      <c r="O385" s="78"/>
    </row>
    <row r="386" spans="1:15" x14ac:dyDescent="0.3">
      <c r="A386" s="20" t="s">
        <v>533</v>
      </c>
      <c r="B386" s="66">
        <v>2</v>
      </c>
      <c r="C386" s="94" t="str">
        <f t="shared" si="5"/>
        <v>Knapsack</v>
      </c>
      <c r="D386" s="20">
        <v>5</v>
      </c>
      <c r="E386" s="20">
        <v>0.05</v>
      </c>
      <c r="F386" s="89" t="s">
        <v>1</v>
      </c>
      <c r="G386" s="20">
        <v>1027</v>
      </c>
      <c r="H386" s="95">
        <v>0</v>
      </c>
      <c r="I386" s="119">
        <v>37.025399999999998</v>
      </c>
      <c r="J386" s="89">
        <v>15717</v>
      </c>
      <c r="K386" s="107">
        <v>0.69499999999999995</v>
      </c>
      <c r="L386" s="96">
        <v>9.746588693957392E-4</v>
      </c>
      <c r="M386" s="83">
        <v>1026</v>
      </c>
      <c r="N386" s="102">
        <v>1027</v>
      </c>
      <c r="O386" s="78"/>
    </row>
    <row r="387" spans="1:15" x14ac:dyDescent="0.3">
      <c r="A387" s="20" t="s">
        <v>533</v>
      </c>
      <c r="B387" s="20">
        <v>2</v>
      </c>
      <c r="C387" s="94" t="str">
        <f t="shared" ref="C387:C450" si="6">IF(B387=0,"Deterministic",IF(B387=1,"Cardinality-constrained",IF(B387=2,"Knapsack","Factor Model")))</f>
        <v>Knapsack</v>
      </c>
      <c r="D387" s="20">
        <v>5</v>
      </c>
      <c r="E387" s="20">
        <v>0.1</v>
      </c>
      <c r="F387" s="89" t="s">
        <v>0</v>
      </c>
      <c r="G387" s="20">
        <v>1027</v>
      </c>
      <c r="H387" s="95">
        <v>0</v>
      </c>
      <c r="I387" s="119">
        <v>16.7836</v>
      </c>
      <c r="J387" s="89">
        <v>9913</v>
      </c>
      <c r="K387" s="107">
        <v>1</v>
      </c>
      <c r="L387" s="96">
        <v>9.746588693957392E-4</v>
      </c>
      <c r="M387" s="83">
        <v>1026</v>
      </c>
      <c r="N387" s="102">
        <v>1027</v>
      </c>
      <c r="O387" s="78"/>
    </row>
    <row r="388" spans="1:15" x14ac:dyDescent="0.3">
      <c r="A388" s="20" t="s">
        <v>533</v>
      </c>
      <c r="B388" s="66">
        <v>2</v>
      </c>
      <c r="C388" s="94" t="str">
        <f t="shared" si="6"/>
        <v>Knapsack</v>
      </c>
      <c r="D388" s="20">
        <v>5</v>
      </c>
      <c r="E388" s="20">
        <v>0.15</v>
      </c>
      <c r="F388" s="89" t="s">
        <v>0</v>
      </c>
      <c r="G388" s="20">
        <v>1027</v>
      </c>
      <c r="H388" s="95">
        <v>0</v>
      </c>
      <c r="I388" s="119">
        <v>9.3349700000000002</v>
      </c>
      <c r="J388" s="89">
        <v>7293</v>
      </c>
      <c r="K388" s="107">
        <v>1</v>
      </c>
      <c r="L388" s="96">
        <v>9.746588693957392E-4</v>
      </c>
      <c r="M388" s="83">
        <v>1026</v>
      </c>
      <c r="N388" s="102">
        <v>1027</v>
      </c>
      <c r="O388" s="78"/>
    </row>
    <row r="389" spans="1:15" x14ac:dyDescent="0.3">
      <c r="A389" s="20" t="s">
        <v>533</v>
      </c>
      <c r="B389" s="20">
        <v>2</v>
      </c>
      <c r="C389" s="94" t="str">
        <f t="shared" si="6"/>
        <v>Knapsack</v>
      </c>
      <c r="D389" s="20">
        <v>5</v>
      </c>
      <c r="E389" s="20">
        <v>0.2</v>
      </c>
      <c r="F389" s="89" t="s">
        <v>0</v>
      </c>
      <c r="G389" s="20">
        <v>1027</v>
      </c>
      <c r="H389" s="95">
        <v>0</v>
      </c>
      <c r="I389" s="119">
        <v>123.096</v>
      </c>
      <c r="J389" s="89">
        <v>6410</v>
      </c>
      <c r="K389" s="107">
        <v>1</v>
      </c>
      <c r="L389" s="96">
        <v>9.746588693957392E-4</v>
      </c>
      <c r="M389" s="83">
        <v>1026</v>
      </c>
      <c r="N389" s="102">
        <v>1027</v>
      </c>
      <c r="O389" s="78"/>
    </row>
    <row r="390" spans="1:15" x14ac:dyDescent="0.3">
      <c r="A390" s="20" t="s">
        <v>533</v>
      </c>
      <c r="B390" s="66">
        <v>2</v>
      </c>
      <c r="C390" s="94" t="str">
        <f t="shared" si="6"/>
        <v>Knapsack</v>
      </c>
      <c r="D390" s="20">
        <v>10</v>
      </c>
      <c r="E390" s="20">
        <v>0.05</v>
      </c>
      <c r="F390" s="89" t="s">
        <v>0</v>
      </c>
      <c r="G390" s="20">
        <v>1027</v>
      </c>
      <c r="H390" s="95">
        <v>0</v>
      </c>
      <c r="I390" s="119">
        <v>20.502099999999999</v>
      </c>
      <c r="J390" s="89">
        <v>9852</v>
      </c>
      <c r="K390" s="107">
        <v>0.69499999999999995</v>
      </c>
      <c r="L390" s="96">
        <v>9.746588693957392E-4</v>
      </c>
      <c r="M390" s="83">
        <v>1026</v>
      </c>
      <c r="N390" s="102">
        <v>1027</v>
      </c>
      <c r="O390" s="78"/>
    </row>
    <row r="391" spans="1:15" x14ac:dyDescent="0.3">
      <c r="A391" s="20" t="s">
        <v>533</v>
      </c>
      <c r="B391" s="20">
        <v>2</v>
      </c>
      <c r="C391" s="94" t="str">
        <f t="shared" si="6"/>
        <v>Knapsack</v>
      </c>
      <c r="D391" s="20">
        <v>10</v>
      </c>
      <c r="E391" s="20">
        <v>0.1</v>
      </c>
      <c r="F391" s="89" t="s">
        <v>0</v>
      </c>
      <c r="G391" s="20">
        <v>1027</v>
      </c>
      <c r="H391" s="95">
        <v>0</v>
      </c>
      <c r="I391" s="119">
        <v>54.616399999999999</v>
      </c>
      <c r="J391" s="89">
        <v>4131</v>
      </c>
      <c r="K391" s="107">
        <v>1</v>
      </c>
      <c r="L391" s="96">
        <v>9.746588693957392E-4</v>
      </c>
      <c r="M391" s="83">
        <v>1026</v>
      </c>
      <c r="N391" s="102">
        <v>1027</v>
      </c>
      <c r="O391" s="78"/>
    </row>
    <row r="392" spans="1:15" x14ac:dyDescent="0.3">
      <c r="A392" s="20" t="s">
        <v>533</v>
      </c>
      <c r="B392" s="66">
        <v>2</v>
      </c>
      <c r="C392" s="94" t="str">
        <f t="shared" si="6"/>
        <v>Knapsack</v>
      </c>
      <c r="D392" s="20">
        <v>10</v>
      </c>
      <c r="E392" s="20">
        <v>0.15</v>
      </c>
      <c r="F392" s="89" t="s">
        <v>0</v>
      </c>
      <c r="G392" s="20">
        <v>1041</v>
      </c>
      <c r="H392" s="95">
        <v>0</v>
      </c>
      <c r="I392" s="119">
        <v>353.255</v>
      </c>
      <c r="J392" s="89">
        <v>1699</v>
      </c>
      <c r="K392" s="107">
        <v>1</v>
      </c>
      <c r="L392" s="96">
        <v>1.4619883040935644E-2</v>
      </c>
      <c r="M392" s="83">
        <v>1026</v>
      </c>
      <c r="N392" s="102">
        <v>1041</v>
      </c>
      <c r="O392" s="78"/>
    </row>
    <row r="393" spans="1:15" x14ac:dyDescent="0.3">
      <c r="A393" s="20" t="s">
        <v>533</v>
      </c>
      <c r="B393" s="20">
        <v>2</v>
      </c>
      <c r="C393" s="94" t="str">
        <f t="shared" si="6"/>
        <v>Knapsack</v>
      </c>
      <c r="D393" s="20">
        <v>10</v>
      </c>
      <c r="E393" s="20">
        <v>0.2</v>
      </c>
      <c r="F393" s="89" t="s">
        <v>0</v>
      </c>
      <c r="G393" s="20">
        <v>1045</v>
      </c>
      <c r="H393" s="95">
        <v>0</v>
      </c>
      <c r="I393" s="119">
        <v>102.875</v>
      </c>
      <c r="J393" s="89">
        <v>51</v>
      </c>
      <c r="K393" s="107">
        <v>1</v>
      </c>
      <c r="L393" s="96">
        <v>1.8518518518518601E-2</v>
      </c>
      <c r="M393" s="83">
        <v>1026</v>
      </c>
      <c r="N393" s="102">
        <v>1045</v>
      </c>
      <c r="O393" s="78"/>
    </row>
    <row r="394" spans="1:15" x14ac:dyDescent="0.3">
      <c r="A394" s="20" t="s">
        <v>533</v>
      </c>
      <c r="B394" s="66">
        <v>2</v>
      </c>
      <c r="C394" s="94" t="str">
        <f t="shared" si="6"/>
        <v>Knapsack</v>
      </c>
      <c r="D394" s="20">
        <v>25</v>
      </c>
      <c r="E394" s="20">
        <v>0.05</v>
      </c>
      <c r="F394" s="89" t="s">
        <v>0</v>
      </c>
      <c r="G394" s="20">
        <v>1031</v>
      </c>
      <c r="H394" s="95">
        <v>0</v>
      </c>
      <c r="I394" s="119">
        <v>138.23400000000001</v>
      </c>
      <c r="J394" s="89">
        <v>7533</v>
      </c>
      <c r="K394" s="107">
        <v>0.45500000000000002</v>
      </c>
      <c r="L394" s="96">
        <v>4.873294346978474E-3</v>
      </c>
      <c r="M394" s="83">
        <v>1026</v>
      </c>
      <c r="N394" s="102">
        <v>1031</v>
      </c>
      <c r="O394" s="78"/>
    </row>
    <row r="395" spans="1:15" x14ac:dyDescent="0.3">
      <c r="A395" s="20" t="s">
        <v>533</v>
      </c>
      <c r="B395" s="20">
        <v>2</v>
      </c>
      <c r="C395" s="94" t="str">
        <f t="shared" si="6"/>
        <v>Knapsack</v>
      </c>
      <c r="D395" s="20">
        <v>25</v>
      </c>
      <c r="E395" s="20">
        <v>0.1</v>
      </c>
      <c r="F395" s="89" t="s">
        <v>0</v>
      </c>
      <c r="G395" s="20">
        <v>1048</v>
      </c>
      <c r="H395" s="95">
        <v>0</v>
      </c>
      <c r="I395" s="119">
        <v>213.697</v>
      </c>
      <c r="J395" s="89">
        <v>6138</v>
      </c>
      <c r="K395" s="107">
        <v>0.38300000000000001</v>
      </c>
      <c r="L395" s="96">
        <v>2.1442495126705596E-2</v>
      </c>
      <c r="M395" s="83">
        <v>1026</v>
      </c>
      <c r="N395" s="102">
        <v>1048</v>
      </c>
      <c r="O395" s="78"/>
    </row>
    <row r="396" spans="1:15" x14ac:dyDescent="0.3">
      <c r="A396" s="20" t="s">
        <v>533</v>
      </c>
      <c r="B396" s="66">
        <v>2</v>
      </c>
      <c r="C396" s="94" t="str">
        <f t="shared" si="6"/>
        <v>Knapsack</v>
      </c>
      <c r="D396" s="20">
        <v>25</v>
      </c>
      <c r="E396" s="20">
        <v>0.15</v>
      </c>
      <c r="F396" s="89" t="s">
        <v>0</v>
      </c>
      <c r="G396" s="20">
        <v>1073</v>
      </c>
      <c r="H396" s="95">
        <v>0</v>
      </c>
      <c r="I396" s="119">
        <v>1497.04</v>
      </c>
      <c r="J396" s="89">
        <v>267</v>
      </c>
      <c r="K396" s="107">
        <v>0.14299999999999999</v>
      </c>
      <c r="L396" s="96">
        <v>4.580896686159841E-2</v>
      </c>
      <c r="M396" s="83">
        <v>1026</v>
      </c>
      <c r="N396" s="102">
        <v>1073</v>
      </c>
      <c r="O396" s="78"/>
    </row>
    <row r="397" spans="1:15" x14ac:dyDescent="0.3">
      <c r="A397" s="20" t="s">
        <v>533</v>
      </c>
      <c r="B397" s="20">
        <v>2</v>
      </c>
      <c r="C397" s="94" t="str">
        <f t="shared" si="6"/>
        <v>Knapsack</v>
      </c>
      <c r="D397" s="20">
        <v>25</v>
      </c>
      <c r="E397" s="20">
        <v>0.2</v>
      </c>
      <c r="F397" s="89" t="s">
        <v>1</v>
      </c>
      <c r="G397" s="20" t="s">
        <v>46</v>
      </c>
      <c r="H397" s="95" t="s">
        <v>3</v>
      </c>
      <c r="I397" s="119">
        <v>60.005200000000002</v>
      </c>
      <c r="J397" s="89">
        <v>29</v>
      </c>
      <c r="K397" s="107">
        <v>0.45100000000000001</v>
      </c>
      <c r="L397" s="96" t="s">
        <v>3</v>
      </c>
      <c r="M397" s="83">
        <v>1026</v>
      </c>
      <c r="N397" s="102">
        <v>1107</v>
      </c>
      <c r="O397" s="78"/>
    </row>
    <row r="398" spans="1:15" x14ac:dyDescent="0.3">
      <c r="A398" s="20" t="s">
        <v>533</v>
      </c>
      <c r="B398" s="66">
        <v>2</v>
      </c>
      <c r="C398" s="94" t="str">
        <f t="shared" si="6"/>
        <v>Knapsack</v>
      </c>
      <c r="D398" s="20">
        <v>50</v>
      </c>
      <c r="E398" s="20">
        <v>0.05</v>
      </c>
      <c r="F398" s="89" t="s">
        <v>0</v>
      </c>
      <c r="G398" s="20">
        <v>1035</v>
      </c>
      <c r="H398" s="95">
        <v>0</v>
      </c>
      <c r="I398" s="119">
        <v>43.759300000000003</v>
      </c>
      <c r="J398" s="89">
        <v>23679</v>
      </c>
      <c r="K398" s="107">
        <v>0</v>
      </c>
      <c r="L398" s="96">
        <v>8.7719298245614308E-3</v>
      </c>
      <c r="M398" s="83">
        <v>1026</v>
      </c>
      <c r="N398" s="102">
        <v>1035</v>
      </c>
      <c r="O398" s="78"/>
    </row>
    <row r="399" spans="1:15" x14ac:dyDescent="0.3">
      <c r="A399" s="20" t="s">
        <v>533</v>
      </c>
      <c r="B399" s="20">
        <v>2</v>
      </c>
      <c r="C399" s="94" t="str">
        <f t="shared" si="6"/>
        <v>Knapsack</v>
      </c>
      <c r="D399" s="20">
        <v>50</v>
      </c>
      <c r="E399" s="20">
        <v>0.1</v>
      </c>
      <c r="F399" s="89" t="s">
        <v>0</v>
      </c>
      <c r="G399" s="20">
        <v>1061</v>
      </c>
      <c r="H399" s="95">
        <v>0</v>
      </c>
      <c r="I399" s="119">
        <v>1272.8499999999999</v>
      </c>
      <c r="J399" s="89"/>
      <c r="K399" s="107">
        <v>0</v>
      </c>
      <c r="L399" s="96">
        <v>3.4113060428849984E-2</v>
      </c>
      <c r="M399" s="83">
        <v>1026</v>
      </c>
      <c r="N399" s="102">
        <v>1061</v>
      </c>
      <c r="O399" s="78"/>
    </row>
    <row r="400" spans="1:15" x14ac:dyDescent="0.3">
      <c r="A400" s="20" t="s">
        <v>533</v>
      </c>
      <c r="B400" s="66">
        <v>2</v>
      </c>
      <c r="C400" s="94" t="str">
        <f t="shared" si="6"/>
        <v>Knapsack</v>
      </c>
      <c r="D400" s="20">
        <v>50</v>
      </c>
      <c r="E400" s="20">
        <v>0.15</v>
      </c>
      <c r="F400" s="89" t="s">
        <v>1</v>
      </c>
      <c r="G400" s="20">
        <v>1141</v>
      </c>
      <c r="H400" s="95">
        <v>1.6028495102404273E-2</v>
      </c>
      <c r="I400" s="119">
        <v>1801.4</v>
      </c>
      <c r="J400" s="89"/>
      <c r="K400" s="107">
        <v>0</v>
      </c>
      <c r="L400" s="96">
        <v>0.1120857699805069</v>
      </c>
      <c r="M400" s="83">
        <v>1026</v>
      </c>
      <c r="N400" s="102">
        <v>1123</v>
      </c>
      <c r="O400" s="78"/>
    </row>
    <row r="401" spans="1:15" x14ac:dyDescent="0.3">
      <c r="A401" s="20" t="s">
        <v>533</v>
      </c>
      <c r="B401" s="20">
        <v>2</v>
      </c>
      <c r="C401" s="94" t="str">
        <f t="shared" si="6"/>
        <v>Knapsack</v>
      </c>
      <c r="D401" s="20">
        <v>50</v>
      </c>
      <c r="E401" s="20">
        <v>0.2</v>
      </c>
      <c r="F401" s="89" t="s">
        <v>2</v>
      </c>
      <c r="G401" s="20" t="s">
        <v>46</v>
      </c>
      <c r="H401" s="95" t="s">
        <v>3</v>
      </c>
      <c r="I401" s="119">
        <v>60.024299999999997</v>
      </c>
      <c r="J401" s="89"/>
      <c r="K401" s="97"/>
      <c r="L401" s="96" t="s">
        <v>3</v>
      </c>
      <c r="M401" s="83">
        <v>1026</v>
      </c>
      <c r="N401" s="102" t="s">
        <v>3</v>
      </c>
      <c r="O401" s="78"/>
    </row>
    <row r="402" spans="1:15" hidden="1" x14ac:dyDescent="0.3">
      <c r="A402" s="66" t="s">
        <v>533</v>
      </c>
      <c r="B402" s="66">
        <v>3</v>
      </c>
      <c r="C402" s="94" t="str">
        <f t="shared" si="6"/>
        <v>Factor Model</v>
      </c>
      <c r="D402" s="20">
        <v>0</v>
      </c>
      <c r="E402" s="20">
        <v>0.05</v>
      </c>
      <c r="F402" s="89" t="s">
        <v>0</v>
      </c>
      <c r="G402" s="20">
        <v>1061</v>
      </c>
      <c r="H402" s="95">
        <v>0</v>
      </c>
      <c r="I402" s="119">
        <v>64.173500000000004</v>
      </c>
      <c r="J402" s="89">
        <v>21007</v>
      </c>
      <c r="K402" s="107">
        <v>0</v>
      </c>
      <c r="L402" s="96">
        <v>3.4113060428849984E-2</v>
      </c>
      <c r="M402" s="83">
        <v>1026</v>
      </c>
      <c r="N402" s="102">
        <v>1061</v>
      </c>
      <c r="O402" s="78"/>
    </row>
    <row r="403" spans="1:15" hidden="1" x14ac:dyDescent="0.3">
      <c r="A403" s="20" t="s">
        <v>533</v>
      </c>
      <c r="B403" s="20">
        <v>3</v>
      </c>
      <c r="C403" s="94" t="str">
        <f t="shared" si="6"/>
        <v>Factor Model</v>
      </c>
      <c r="D403" s="20">
        <v>0</v>
      </c>
      <c r="E403" s="20">
        <v>0.1</v>
      </c>
      <c r="F403" s="89" t="s">
        <v>4</v>
      </c>
      <c r="G403" s="20" t="s">
        <v>511</v>
      </c>
      <c r="H403" s="95" t="s">
        <v>3</v>
      </c>
      <c r="I403" s="119" t="s">
        <v>511</v>
      </c>
      <c r="J403" s="89"/>
      <c r="K403" s="97"/>
      <c r="L403" s="96" t="s">
        <v>3</v>
      </c>
      <c r="M403" s="83">
        <v>1026</v>
      </c>
      <c r="N403" s="102" t="s">
        <v>3</v>
      </c>
      <c r="O403" s="78"/>
    </row>
    <row r="404" spans="1:15" hidden="1" x14ac:dyDescent="0.3">
      <c r="A404" s="66" t="s">
        <v>533</v>
      </c>
      <c r="B404" s="66">
        <v>3</v>
      </c>
      <c r="C404" s="94" t="str">
        <f t="shared" si="6"/>
        <v>Factor Model</v>
      </c>
      <c r="D404" s="20">
        <v>0</v>
      </c>
      <c r="E404" s="20">
        <v>0.15</v>
      </c>
      <c r="F404" s="89" t="s">
        <v>4</v>
      </c>
      <c r="G404" s="20" t="s">
        <v>511</v>
      </c>
      <c r="H404" s="95" t="s">
        <v>3</v>
      </c>
      <c r="I404" s="119" t="s">
        <v>511</v>
      </c>
      <c r="J404" s="89"/>
      <c r="K404" s="97"/>
      <c r="L404" s="96" t="s">
        <v>3</v>
      </c>
      <c r="M404" s="83">
        <v>1026</v>
      </c>
      <c r="N404" s="102" t="s">
        <v>3</v>
      </c>
      <c r="O404" s="78"/>
    </row>
    <row r="405" spans="1:15" hidden="1" x14ac:dyDescent="0.3">
      <c r="A405" s="20" t="s">
        <v>533</v>
      </c>
      <c r="B405" s="20">
        <v>3</v>
      </c>
      <c r="C405" s="94" t="str">
        <f t="shared" si="6"/>
        <v>Factor Model</v>
      </c>
      <c r="D405" s="20">
        <v>0</v>
      </c>
      <c r="E405" s="20">
        <v>0.2</v>
      </c>
      <c r="F405" s="89" t="s">
        <v>4</v>
      </c>
      <c r="G405" s="20" t="s">
        <v>511</v>
      </c>
      <c r="H405" s="95" t="s">
        <v>3</v>
      </c>
      <c r="I405" s="119" t="s">
        <v>511</v>
      </c>
      <c r="J405" s="89"/>
      <c r="K405" s="97"/>
      <c r="L405" s="96" t="s">
        <v>3</v>
      </c>
      <c r="M405" s="83">
        <v>1026</v>
      </c>
      <c r="N405" s="102" t="s">
        <v>3</v>
      </c>
      <c r="O405" s="78"/>
    </row>
    <row r="406" spans="1:15" hidden="1" x14ac:dyDescent="0.3">
      <c r="A406" s="66" t="s">
        <v>533</v>
      </c>
      <c r="B406" s="66">
        <v>3</v>
      </c>
      <c r="C406" s="94" t="str">
        <f t="shared" si="6"/>
        <v>Factor Model</v>
      </c>
      <c r="D406" s="20">
        <v>10</v>
      </c>
      <c r="E406" s="20">
        <v>0.05</v>
      </c>
      <c r="F406" s="89" t="s">
        <v>0</v>
      </c>
      <c r="G406" s="20">
        <v>1061</v>
      </c>
      <c r="H406" s="95">
        <v>0</v>
      </c>
      <c r="I406" s="119">
        <v>80.984399999999994</v>
      </c>
      <c r="J406" s="89">
        <v>19770</v>
      </c>
      <c r="K406" s="107">
        <v>0</v>
      </c>
      <c r="L406" s="96">
        <v>3.4113060428849984E-2</v>
      </c>
      <c r="M406" s="83">
        <v>1026</v>
      </c>
      <c r="N406" s="102">
        <v>1061</v>
      </c>
      <c r="O406" s="78"/>
    </row>
    <row r="407" spans="1:15" hidden="1" x14ac:dyDescent="0.3">
      <c r="A407" s="20" t="s">
        <v>533</v>
      </c>
      <c r="B407" s="20">
        <v>3</v>
      </c>
      <c r="C407" s="94" t="str">
        <f t="shared" si="6"/>
        <v>Factor Model</v>
      </c>
      <c r="D407" s="20">
        <v>10</v>
      </c>
      <c r="E407" s="20">
        <v>0.1</v>
      </c>
      <c r="F407" s="89" t="s">
        <v>4</v>
      </c>
      <c r="G407" s="20" t="s">
        <v>511</v>
      </c>
      <c r="H407" s="95" t="s">
        <v>3</v>
      </c>
      <c r="I407" s="119" t="s">
        <v>511</v>
      </c>
      <c r="J407" s="89"/>
      <c r="K407" s="97"/>
      <c r="L407" s="96" t="s">
        <v>3</v>
      </c>
      <c r="M407" s="83">
        <v>1026</v>
      </c>
      <c r="N407" s="102" t="s">
        <v>3</v>
      </c>
      <c r="O407" s="78"/>
    </row>
    <row r="408" spans="1:15" hidden="1" x14ac:dyDescent="0.3">
      <c r="A408" s="66" t="s">
        <v>533</v>
      </c>
      <c r="B408" s="66">
        <v>3</v>
      </c>
      <c r="C408" s="94" t="str">
        <f t="shared" si="6"/>
        <v>Factor Model</v>
      </c>
      <c r="D408" s="20">
        <v>10</v>
      </c>
      <c r="E408" s="20">
        <v>0.15</v>
      </c>
      <c r="F408" s="89" t="s">
        <v>4</v>
      </c>
      <c r="G408" s="20" t="s">
        <v>511</v>
      </c>
      <c r="H408" s="95" t="s">
        <v>3</v>
      </c>
      <c r="I408" s="119" t="s">
        <v>511</v>
      </c>
      <c r="J408" s="89"/>
      <c r="K408" s="97"/>
      <c r="L408" s="96" t="s">
        <v>3</v>
      </c>
      <c r="M408" s="83">
        <v>1026</v>
      </c>
      <c r="N408" s="102" t="s">
        <v>3</v>
      </c>
      <c r="O408" s="78"/>
    </row>
    <row r="409" spans="1:15" hidden="1" x14ac:dyDescent="0.3">
      <c r="A409" s="20" t="s">
        <v>533</v>
      </c>
      <c r="B409" s="20">
        <v>3</v>
      </c>
      <c r="C409" s="94" t="str">
        <f t="shared" si="6"/>
        <v>Factor Model</v>
      </c>
      <c r="D409" s="20">
        <v>10</v>
      </c>
      <c r="E409" s="20">
        <v>0.2</v>
      </c>
      <c r="F409" s="89" t="s">
        <v>4</v>
      </c>
      <c r="G409" s="20" t="s">
        <v>511</v>
      </c>
      <c r="H409" s="95" t="s">
        <v>3</v>
      </c>
      <c r="I409" s="119" t="s">
        <v>511</v>
      </c>
      <c r="J409" s="89"/>
      <c r="K409" s="97"/>
      <c r="L409" s="96" t="s">
        <v>3</v>
      </c>
      <c r="M409" s="83">
        <v>1026</v>
      </c>
      <c r="N409" s="102" t="s">
        <v>3</v>
      </c>
      <c r="O409" s="78"/>
    </row>
    <row r="410" spans="1:15" hidden="1" x14ac:dyDescent="0.3">
      <c r="A410" s="66" t="s">
        <v>533</v>
      </c>
      <c r="B410" s="66">
        <v>3</v>
      </c>
      <c r="C410" s="94" t="str">
        <f t="shared" si="6"/>
        <v>Factor Model</v>
      </c>
      <c r="D410" s="20">
        <v>25</v>
      </c>
      <c r="E410" s="20">
        <v>0.05</v>
      </c>
      <c r="F410" s="89" t="s">
        <v>0</v>
      </c>
      <c r="G410" s="20">
        <v>1061</v>
      </c>
      <c r="H410" s="95">
        <v>0</v>
      </c>
      <c r="I410" s="119">
        <v>958.99199999999996</v>
      </c>
      <c r="J410" s="89">
        <v>21508</v>
      </c>
      <c r="K410" s="107">
        <v>0</v>
      </c>
      <c r="L410" s="96">
        <v>3.4113060428849984E-2</v>
      </c>
      <c r="M410" s="83">
        <v>1026</v>
      </c>
      <c r="N410" s="102">
        <v>1061</v>
      </c>
      <c r="O410" s="78"/>
    </row>
    <row r="411" spans="1:15" hidden="1" x14ac:dyDescent="0.3">
      <c r="A411" s="20" t="s">
        <v>533</v>
      </c>
      <c r="B411" s="20">
        <v>3</v>
      </c>
      <c r="C411" s="94" t="str">
        <f t="shared" si="6"/>
        <v>Factor Model</v>
      </c>
      <c r="D411" s="20">
        <v>25</v>
      </c>
      <c r="E411" s="20">
        <v>0.1</v>
      </c>
      <c r="F411" s="89" t="s">
        <v>4</v>
      </c>
      <c r="G411" s="20" t="s">
        <v>511</v>
      </c>
      <c r="H411" s="95" t="s">
        <v>3</v>
      </c>
      <c r="I411" s="119" t="s">
        <v>511</v>
      </c>
      <c r="J411" s="89"/>
      <c r="K411" s="97"/>
      <c r="L411" s="96" t="s">
        <v>3</v>
      </c>
      <c r="M411" s="83">
        <v>1026</v>
      </c>
      <c r="N411" s="102" t="s">
        <v>3</v>
      </c>
      <c r="O411" s="78"/>
    </row>
    <row r="412" spans="1:15" hidden="1" x14ac:dyDescent="0.3">
      <c r="A412" s="66" t="s">
        <v>533</v>
      </c>
      <c r="B412" s="66">
        <v>3</v>
      </c>
      <c r="C412" s="94" t="str">
        <f t="shared" si="6"/>
        <v>Factor Model</v>
      </c>
      <c r="D412" s="20">
        <v>25</v>
      </c>
      <c r="E412" s="20">
        <v>0.15</v>
      </c>
      <c r="F412" s="89" t="s">
        <v>4</v>
      </c>
      <c r="G412" s="20" t="s">
        <v>511</v>
      </c>
      <c r="H412" s="95" t="s">
        <v>3</v>
      </c>
      <c r="I412" s="119" t="s">
        <v>511</v>
      </c>
      <c r="J412" s="89"/>
      <c r="K412" s="97"/>
      <c r="L412" s="96" t="s">
        <v>3</v>
      </c>
      <c r="M412" s="83">
        <v>1026</v>
      </c>
      <c r="N412" s="102" t="s">
        <v>3</v>
      </c>
      <c r="O412" s="78"/>
    </row>
    <row r="413" spans="1:15" hidden="1" x14ac:dyDescent="0.3">
      <c r="A413" s="20" t="s">
        <v>533</v>
      </c>
      <c r="B413" s="20">
        <v>3</v>
      </c>
      <c r="C413" s="94" t="str">
        <f t="shared" si="6"/>
        <v>Factor Model</v>
      </c>
      <c r="D413" s="20">
        <v>25</v>
      </c>
      <c r="E413" s="20">
        <v>0.2</v>
      </c>
      <c r="F413" s="89" t="s">
        <v>4</v>
      </c>
      <c r="G413" s="20" t="s">
        <v>511</v>
      </c>
      <c r="H413" s="95" t="s">
        <v>3</v>
      </c>
      <c r="I413" s="119" t="s">
        <v>511</v>
      </c>
      <c r="J413" s="89"/>
      <c r="K413" s="97"/>
      <c r="L413" s="96" t="s">
        <v>3</v>
      </c>
      <c r="M413" s="83">
        <v>1026</v>
      </c>
      <c r="N413" s="102" t="s">
        <v>3</v>
      </c>
      <c r="O413" s="78"/>
    </row>
    <row r="414" spans="1:15" hidden="1" x14ac:dyDescent="0.3">
      <c r="A414" s="66" t="s">
        <v>533</v>
      </c>
      <c r="B414" s="66">
        <v>3</v>
      </c>
      <c r="C414" s="94" t="str">
        <f t="shared" si="6"/>
        <v>Factor Model</v>
      </c>
      <c r="D414" s="20">
        <v>50</v>
      </c>
      <c r="E414" s="20">
        <v>0.05</v>
      </c>
      <c r="F414" s="89" t="s">
        <v>0</v>
      </c>
      <c r="G414" s="20">
        <v>1061</v>
      </c>
      <c r="H414" s="95">
        <v>0</v>
      </c>
      <c r="I414" s="119">
        <v>483.75400000000002</v>
      </c>
      <c r="J414" s="89"/>
      <c r="K414" s="107">
        <v>0</v>
      </c>
      <c r="L414" s="96">
        <v>3.4113060428849984E-2</v>
      </c>
      <c r="M414" s="83">
        <v>1026</v>
      </c>
      <c r="N414" s="102">
        <v>1061</v>
      </c>
      <c r="O414" s="78"/>
    </row>
    <row r="415" spans="1:15" hidden="1" x14ac:dyDescent="0.3">
      <c r="A415" s="20" t="s">
        <v>533</v>
      </c>
      <c r="B415" s="20">
        <v>3</v>
      </c>
      <c r="C415" s="94" t="str">
        <f t="shared" si="6"/>
        <v>Factor Model</v>
      </c>
      <c r="D415" s="20">
        <v>50</v>
      </c>
      <c r="E415" s="20">
        <v>0.1</v>
      </c>
      <c r="F415" s="89" t="s">
        <v>4</v>
      </c>
      <c r="G415" s="20" t="s">
        <v>511</v>
      </c>
      <c r="H415" s="95" t="s">
        <v>3</v>
      </c>
      <c r="I415" s="119" t="s">
        <v>511</v>
      </c>
      <c r="J415" s="89"/>
      <c r="K415" s="97"/>
      <c r="L415" s="96" t="s">
        <v>3</v>
      </c>
      <c r="M415" s="83">
        <v>1026</v>
      </c>
      <c r="N415" s="102" t="s">
        <v>3</v>
      </c>
      <c r="O415" s="78"/>
    </row>
    <row r="416" spans="1:15" hidden="1" x14ac:dyDescent="0.3">
      <c r="A416" s="66" t="s">
        <v>533</v>
      </c>
      <c r="B416" s="66">
        <v>3</v>
      </c>
      <c r="C416" s="94" t="str">
        <f t="shared" si="6"/>
        <v>Factor Model</v>
      </c>
      <c r="D416" s="20">
        <v>50</v>
      </c>
      <c r="E416" s="20">
        <v>0.15</v>
      </c>
      <c r="F416" s="89" t="s">
        <v>4</v>
      </c>
      <c r="G416" s="20" t="s">
        <v>511</v>
      </c>
      <c r="H416" s="95" t="s">
        <v>3</v>
      </c>
      <c r="I416" s="119" t="s">
        <v>511</v>
      </c>
      <c r="J416" s="89"/>
      <c r="K416" s="97"/>
      <c r="L416" s="96" t="s">
        <v>3</v>
      </c>
      <c r="M416" s="83">
        <v>1026</v>
      </c>
      <c r="N416" s="102" t="s">
        <v>3</v>
      </c>
      <c r="O416" s="78"/>
    </row>
    <row r="417" spans="1:15" hidden="1" x14ac:dyDescent="0.3">
      <c r="A417" s="20" t="s">
        <v>533</v>
      </c>
      <c r="B417" s="20">
        <v>3</v>
      </c>
      <c r="C417" s="94" t="str">
        <f t="shared" si="6"/>
        <v>Factor Model</v>
      </c>
      <c r="D417" s="20">
        <v>50</v>
      </c>
      <c r="E417" s="20">
        <v>0.2</v>
      </c>
      <c r="F417" s="89" t="s">
        <v>4</v>
      </c>
      <c r="G417" s="20" t="s">
        <v>511</v>
      </c>
      <c r="H417" s="95" t="s">
        <v>3</v>
      </c>
      <c r="I417" s="119" t="s">
        <v>511</v>
      </c>
      <c r="J417" s="89"/>
      <c r="K417" s="97"/>
      <c r="L417" s="96" t="s">
        <v>3</v>
      </c>
      <c r="M417" s="83">
        <v>1026</v>
      </c>
      <c r="N417" s="102" t="s">
        <v>3</v>
      </c>
      <c r="O417" s="78"/>
    </row>
    <row r="418" spans="1:15" x14ac:dyDescent="0.3">
      <c r="A418" s="20" t="s">
        <v>520</v>
      </c>
      <c r="B418" s="66">
        <v>0</v>
      </c>
      <c r="C418" s="94" t="str">
        <f t="shared" si="6"/>
        <v>Deterministic</v>
      </c>
      <c r="D418" s="20">
        <v>0</v>
      </c>
      <c r="E418" s="20">
        <v>0.05</v>
      </c>
      <c r="F418" s="89" t="s">
        <v>0</v>
      </c>
      <c r="G418" s="20">
        <v>651</v>
      </c>
      <c r="H418" s="95">
        <v>0</v>
      </c>
      <c r="I418" s="119">
        <v>0.13386700000000001</v>
      </c>
      <c r="J418" s="89">
        <v>76136</v>
      </c>
      <c r="K418" s="107">
        <v>0.93799999999999994</v>
      </c>
      <c r="L418" s="96">
        <v>0</v>
      </c>
      <c r="M418" s="83">
        <v>651</v>
      </c>
      <c r="N418" s="102">
        <v>651</v>
      </c>
      <c r="O418" s="78"/>
    </row>
    <row r="419" spans="1:15" x14ac:dyDescent="0.3">
      <c r="A419" s="20" t="s">
        <v>520</v>
      </c>
      <c r="B419" s="20">
        <v>0</v>
      </c>
      <c r="C419" s="94" t="str">
        <f t="shared" si="6"/>
        <v>Deterministic</v>
      </c>
      <c r="D419" s="20">
        <v>0</v>
      </c>
      <c r="E419" s="20">
        <v>0.1</v>
      </c>
      <c r="F419" s="89" t="s">
        <v>0</v>
      </c>
      <c r="G419" s="20">
        <v>651</v>
      </c>
      <c r="H419" s="95">
        <v>0</v>
      </c>
      <c r="I419" s="119">
        <v>7.6141299999999995E-2</v>
      </c>
      <c r="J419" s="89">
        <v>76120</v>
      </c>
      <c r="K419" s="107">
        <v>0.999</v>
      </c>
      <c r="L419" s="96">
        <v>0</v>
      </c>
      <c r="M419" s="83">
        <v>651</v>
      </c>
      <c r="N419" s="102">
        <v>651</v>
      </c>
      <c r="O419" s="78"/>
    </row>
    <row r="420" spans="1:15" x14ac:dyDescent="0.3">
      <c r="A420" s="20" t="s">
        <v>520</v>
      </c>
      <c r="B420" s="66">
        <v>0</v>
      </c>
      <c r="C420" s="94" t="str">
        <f t="shared" si="6"/>
        <v>Deterministic</v>
      </c>
      <c r="D420" s="20">
        <v>0</v>
      </c>
      <c r="E420" s="20">
        <v>0.15</v>
      </c>
      <c r="F420" s="89" t="s">
        <v>0</v>
      </c>
      <c r="G420" s="20">
        <v>651</v>
      </c>
      <c r="H420" s="95">
        <v>0</v>
      </c>
      <c r="I420" s="119">
        <v>0.20452100000000001</v>
      </c>
      <c r="J420" s="89">
        <v>74812</v>
      </c>
      <c r="K420" s="107">
        <v>1</v>
      </c>
      <c r="L420" s="96">
        <v>0</v>
      </c>
      <c r="M420" s="83">
        <v>651</v>
      </c>
      <c r="N420" s="102">
        <v>651</v>
      </c>
      <c r="O420" s="78"/>
    </row>
    <row r="421" spans="1:15" x14ac:dyDescent="0.3">
      <c r="A421" s="20" t="s">
        <v>520</v>
      </c>
      <c r="B421" s="20">
        <v>0</v>
      </c>
      <c r="C421" s="94" t="str">
        <f t="shared" si="6"/>
        <v>Deterministic</v>
      </c>
      <c r="D421" s="20">
        <v>0</v>
      </c>
      <c r="E421" s="20">
        <v>0.2</v>
      </c>
      <c r="F421" s="89" t="s">
        <v>0</v>
      </c>
      <c r="G421" s="20">
        <v>651</v>
      </c>
      <c r="H421" s="95">
        <v>0</v>
      </c>
      <c r="I421" s="119">
        <v>0.17205799999999999</v>
      </c>
      <c r="J421" s="89">
        <v>80194</v>
      </c>
      <c r="K421" s="107">
        <v>1</v>
      </c>
      <c r="L421" s="96">
        <v>0</v>
      </c>
      <c r="M421" s="83">
        <v>651</v>
      </c>
      <c r="N421" s="102">
        <v>651</v>
      </c>
      <c r="O421" s="78"/>
    </row>
    <row r="422" spans="1:15" x14ac:dyDescent="0.3">
      <c r="A422" s="20" t="s">
        <v>520</v>
      </c>
      <c r="B422" s="66">
        <v>1</v>
      </c>
      <c r="C422" s="94" t="str">
        <f t="shared" si="6"/>
        <v>Cardinality-constrained</v>
      </c>
      <c r="D422" s="20">
        <v>5</v>
      </c>
      <c r="E422" s="20">
        <v>0.05</v>
      </c>
      <c r="F422" s="89" t="s">
        <v>0</v>
      </c>
      <c r="G422" s="20">
        <v>651</v>
      </c>
      <c r="H422" s="95">
        <v>0</v>
      </c>
      <c r="I422" s="119">
        <v>0.39867399999999997</v>
      </c>
      <c r="J422" s="89">
        <v>73266</v>
      </c>
      <c r="K422" s="107">
        <v>0.93799999999999994</v>
      </c>
      <c r="L422" s="96">
        <v>0</v>
      </c>
      <c r="M422" s="83">
        <v>651</v>
      </c>
      <c r="N422" s="102">
        <v>651</v>
      </c>
      <c r="O422" s="78"/>
    </row>
    <row r="423" spans="1:15" x14ac:dyDescent="0.3">
      <c r="A423" s="20" t="s">
        <v>520</v>
      </c>
      <c r="B423" s="20">
        <v>1</v>
      </c>
      <c r="C423" s="94" t="str">
        <f t="shared" si="6"/>
        <v>Cardinality-constrained</v>
      </c>
      <c r="D423" s="20">
        <v>5</v>
      </c>
      <c r="E423" s="20">
        <v>0.1</v>
      </c>
      <c r="F423" s="89" t="s">
        <v>0</v>
      </c>
      <c r="G423" s="20">
        <v>651</v>
      </c>
      <c r="H423" s="95">
        <v>0</v>
      </c>
      <c r="I423" s="119">
        <v>0.32491399999999998</v>
      </c>
      <c r="J423" s="89">
        <v>78546</v>
      </c>
      <c r="K423" s="107">
        <v>0.999</v>
      </c>
      <c r="L423" s="96">
        <v>0</v>
      </c>
      <c r="M423" s="83">
        <v>651</v>
      </c>
      <c r="N423" s="102">
        <v>651</v>
      </c>
      <c r="O423" s="78"/>
    </row>
    <row r="424" spans="1:15" x14ac:dyDescent="0.3">
      <c r="A424" s="20" t="s">
        <v>520</v>
      </c>
      <c r="B424" s="66">
        <v>1</v>
      </c>
      <c r="C424" s="94" t="str">
        <f t="shared" si="6"/>
        <v>Cardinality-constrained</v>
      </c>
      <c r="D424" s="20">
        <v>5</v>
      </c>
      <c r="E424" s="20">
        <v>0.15</v>
      </c>
      <c r="F424" s="89" t="s">
        <v>0</v>
      </c>
      <c r="G424" s="20">
        <v>653</v>
      </c>
      <c r="H424" s="95">
        <v>0</v>
      </c>
      <c r="I424" s="119">
        <v>0.37530200000000002</v>
      </c>
      <c r="J424" s="89">
        <v>69761</v>
      </c>
      <c r="K424" s="107">
        <v>0.998</v>
      </c>
      <c r="L424" s="96">
        <v>3.0721966205837781E-3</v>
      </c>
      <c r="M424" s="83">
        <v>651</v>
      </c>
      <c r="N424" s="102">
        <v>653</v>
      </c>
      <c r="O424" s="78"/>
    </row>
    <row r="425" spans="1:15" x14ac:dyDescent="0.3">
      <c r="A425" s="20" t="s">
        <v>520</v>
      </c>
      <c r="B425" s="20">
        <v>1</v>
      </c>
      <c r="C425" s="94" t="str">
        <f t="shared" si="6"/>
        <v>Cardinality-constrained</v>
      </c>
      <c r="D425" s="20">
        <v>5</v>
      </c>
      <c r="E425" s="20">
        <v>0.2</v>
      </c>
      <c r="F425" s="89" t="s">
        <v>0</v>
      </c>
      <c r="G425" s="20">
        <v>653</v>
      </c>
      <c r="H425" s="95">
        <v>0</v>
      </c>
      <c r="I425" s="119">
        <v>0.39400200000000002</v>
      </c>
      <c r="J425" s="89">
        <v>75939</v>
      </c>
      <c r="K425" s="107">
        <v>0.999</v>
      </c>
      <c r="L425" s="96">
        <v>3.0721966205837781E-3</v>
      </c>
      <c r="M425" s="83">
        <v>651</v>
      </c>
      <c r="N425" s="102">
        <v>653</v>
      </c>
      <c r="O425" s="78"/>
    </row>
    <row r="426" spans="1:15" x14ac:dyDescent="0.3">
      <c r="A426" s="20" t="s">
        <v>520</v>
      </c>
      <c r="B426" s="66">
        <v>1</v>
      </c>
      <c r="C426" s="94" t="str">
        <f t="shared" si="6"/>
        <v>Cardinality-constrained</v>
      </c>
      <c r="D426" s="20">
        <v>10</v>
      </c>
      <c r="E426" s="20">
        <v>0.05</v>
      </c>
      <c r="F426" s="89" t="s">
        <v>0</v>
      </c>
      <c r="G426" s="20">
        <v>651</v>
      </c>
      <c r="H426" s="95">
        <v>0</v>
      </c>
      <c r="I426" s="119">
        <v>0.65865499999999999</v>
      </c>
      <c r="J426" s="89">
        <v>63317</v>
      </c>
      <c r="K426" s="107">
        <v>0.93799999999999994</v>
      </c>
      <c r="L426" s="96">
        <v>0</v>
      </c>
      <c r="M426" s="83">
        <v>651</v>
      </c>
      <c r="N426" s="102">
        <v>651</v>
      </c>
      <c r="O426" s="78"/>
    </row>
    <row r="427" spans="1:15" x14ac:dyDescent="0.3">
      <c r="A427" s="20" t="s">
        <v>520</v>
      </c>
      <c r="B427" s="20">
        <v>1</v>
      </c>
      <c r="C427" s="94" t="str">
        <f t="shared" si="6"/>
        <v>Cardinality-constrained</v>
      </c>
      <c r="D427" s="20">
        <v>10</v>
      </c>
      <c r="E427" s="20">
        <v>0.1</v>
      </c>
      <c r="F427" s="89" t="s">
        <v>0</v>
      </c>
      <c r="G427" s="20">
        <v>651</v>
      </c>
      <c r="H427" s="95">
        <v>0</v>
      </c>
      <c r="I427" s="119">
        <v>7.0838299999999998</v>
      </c>
      <c r="J427" s="89">
        <v>54883</v>
      </c>
      <c r="K427" s="107">
        <v>0.999</v>
      </c>
      <c r="L427" s="96">
        <v>0</v>
      </c>
      <c r="M427" s="83">
        <v>651</v>
      </c>
      <c r="N427" s="102">
        <v>651</v>
      </c>
      <c r="O427" s="78"/>
    </row>
    <row r="428" spans="1:15" x14ac:dyDescent="0.3">
      <c r="A428" s="20" t="s">
        <v>520</v>
      </c>
      <c r="B428" s="66">
        <v>1</v>
      </c>
      <c r="C428" s="94" t="str">
        <f t="shared" si="6"/>
        <v>Cardinality-constrained</v>
      </c>
      <c r="D428" s="20">
        <v>10</v>
      </c>
      <c r="E428" s="20">
        <v>0.15</v>
      </c>
      <c r="F428" s="89" t="s">
        <v>0</v>
      </c>
      <c r="G428" s="20">
        <v>653</v>
      </c>
      <c r="H428" s="95">
        <v>0</v>
      </c>
      <c r="I428" s="119">
        <v>1.7365600000000001</v>
      </c>
      <c r="J428" s="89">
        <v>43923</v>
      </c>
      <c r="K428" s="107">
        <v>0.998</v>
      </c>
      <c r="L428" s="96">
        <v>3.0721966205837781E-3</v>
      </c>
      <c r="M428" s="83">
        <v>651</v>
      </c>
      <c r="N428" s="102">
        <v>653</v>
      </c>
      <c r="O428" s="78"/>
    </row>
    <row r="429" spans="1:15" x14ac:dyDescent="0.3">
      <c r="A429" s="20" t="s">
        <v>520</v>
      </c>
      <c r="B429" s="20">
        <v>1</v>
      </c>
      <c r="C429" s="94" t="str">
        <f t="shared" si="6"/>
        <v>Cardinality-constrained</v>
      </c>
      <c r="D429" s="20">
        <v>10</v>
      </c>
      <c r="E429" s="20">
        <v>0.2</v>
      </c>
      <c r="F429" s="89" t="s">
        <v>0</v>
      </c>
      <c r="G429" s="20">
        <v>653</v>
      </c>
      <c r="H429" s="95">
        <v>0</v>
      </c>
      <c r="I429" s="119">
        <v>0.66637299999999999</v>
      </c>
      <c r="J429" s="89">
        <v>27519</v>
      </c>
      <c r="K429" s="107">
        <v>0.999</v>
      </c>
      <c r="L429" s="96">
        <v>3.0721966205837781E-3</v>
      </c>
      <c r="M429" s="83">
        <v>651</v>
      </c>
      <c r="N429" s="102">
        <v>653</v>
      </c>
      <c r="O429" s="78"/>
    </row>
    <row r="430" spans="1:15" x14ac:dyDescent="0.3">
      <c r="A430" s="20" t="s">
        <v>520</v>
      </c>
      <c r="B430" s="66">
        <v>1</v>
      </c>
      <c r="C430" s="94" t="str">
        <f t="shared" si="6"/>
        <v>Cardinality-constrained</v>
      </c>
      <c r="D430" s="20">
        <v>25</v>
      </c>
      <c r="E430" s="20">
        <v>0.05</v>
      </c>
      <c r="F430" s="89" t="s">
        <v>0</v>
      </c>
      <c r="G430" s="20">
        <v>653</v>
      </c>
      <c r="H430" s="95">
        <v>0</v>
      </c>
      <c r="I430" s="119">
        <v>0.29065400000000002</v>
      </c>
      <c r="J430" s="89">
        <v>55122</v>
      </c>
      <c r="K430" s="107">
        <v>3.6999999999999998E-2</v>
      </c>
      <c r="L430" s="96">
        <v>3.0721966205837781E-3</v>
      </c>
      <c r="M430" s="83">
        <v>651</v>
      </c>
      <c r="N430" s="102">
        <v>653</v>
      </c>
      <c r="O430" s="78"/>
    </row>
    <row r="431" spans="1:15" x14ac:dyDescent="0.3">
      <c r="A431" s="20" t="s">
        <v>520</v>
      </c>
      <c r="B431" s="20">
        <v>1</v>
      </c>
      <c r="C431" s="94" t="str">
        <f t="shared" si="6"/>
        <v>Cardinality-constrained</v>
      </c>
      <c r="D431" s="20">
        <v>25</v>
      </c>
      <c r="E431" s="20">
        <v>0.1</v>
      </c>
      <c r="F431" s="89" t="s">
        <v>0</v>
      </c>
      <c r="G431" s="20">
        <v>653</v>
      </c>
      <c r="H431" s="95">
        <v>0</v>
      </c>
      <c r="I431" s="119">
        <v>1.8865400000000001</v>
      </c>
      <c r="J431" s="89">
        <v>46095</v>
      </c>
      <c r="K431" s="107">
        <v>1.4999999999999999E-2</v>
      </c>
      <c r="L431" s="96">
        <v>3.0721966205837781E-3</v>
      </c>
      <c r="M431" s="83">
        <v>651</v>
      </c>
      <c r="N431" s="102">
        <v>653</v>
      </c>
      <c r="O431" s="78"/>
    </row>
    <row r="432" spans="1:15" x14ac:dyDescent="0.3">
      <c r="A432" s="20" t="s">
        <v>520</v>
      </c>
      <c r="B432" s="66">
        <v>1</v>
      </c>
      <c r="C432" s="94" t="str">
        <f t="shared" si="6"/>
        <v>Cardinality-constrained</v>
      </c>
      <c r="D432" s="20">
        <v>25</v>
      </c>
      <c r="E432" s="20">
        <v>0.15</v>
      </c>
      <c r="F432" s="89" t="s">
        <v>0</v>
      </c>
      <c r="G432" s="20">
        <v>657</v>
      </c>
      <c r="H432" s="95">
        <v>0</v>
      </c>
      <c r="I432" s="119">
        <v>2.1118399999999999</v>
      </c>
      <c r="J432" s="89">
        <v>28506</v>
      </c>
      <c r="K432" s="107">
        <v>0</v>
      </c>
      <c r="L432" s="96">
        <v>9.2165898617511122E-3</v>
      </c>
      <c r="M432" s="83">
        <v>651</v>
      </c>
      <c r="N432" s="102">
        <v>657</v>
      </c>
      <c r="O432" s="78"/>
    </row>
    <row r="433" spans="1:15" x14ac:dyDescent="0.3">
      <c r="A433" s="20" t="s">
        <v>520</v>
      </c>
      <c r="B433" s="20">
        <v>1</v>
      </c>
      <c r="C433" s="94" t="str">
        <f t="shared" si="6"/>
        <v>Cardinality-constrained</v>
      </c>
      <c r="D433" s="20">
        <v>25</v>
      </c>
      <c r="E433" s="20">
        <v>0.2</v>
      </c>
      <c r="F433" s="89" t="s">
        <v>0</v>
      </c>
      <c r="G433" s="20">
        <v>657</v>
      </c>
      <c r="H433" s="95">
        <v>0</v>
      </c>
      <c r="I433" s="119">
        <v>2.12764</v>
      </c>
      <c r="J433" s="89">
        <v>5059</v>
      </c>
      <c r="K433" s="107">
        <v>0.14799999999999999</v>
      </c>
      <c r="L433" s="96">
        <v>9.2165898617511122E-3</v>
      </c>
      <c r="M433" s="83">
        <v>651</v>
      </c>
      <c r="N433" s="102">
        <v>657</v>
      </c>
      <c r="O433" s="78"/>
    </row>
    <row r="434" spans="1:15" x14ac:dyDescent="0.3">
      <c r="A434" s="20" t="s">
        <v>520</v>
      </c>
      <c r="B434" s="66">
        <v>1</v>
      </c>
      <c r="C434" s="94" t="str">
        <f t="shared" si="6"/>
        <v>Cardinality-constrained</v>
      </c>
      <c r="D434" s="20">
        <v>50</v>
      </c>
      <c r="E434" s="20">
        <v>0.05</v>
      </c>
      <c r="F434" s="89" t="s">
        <v>0</v>
      </c>
      <c r="G434" s="20">
        <v>653</v>
      </c>
      <c r="H434" s="95">
        <v>0</v>
      </c>
      <c r="I434" s="119">
        <v>0.60444299999999995</v>
      </c>
      <c r="J434" s="89">
        <v>80135</v>
      </c>
      <c r="K434" s="107">
        <v>0</v>
      </c>
      <c r="L434" s="96">
        <v>3.0721966205837781E-3</v>
      </c>
      <c r="M434" s="83">
        <v>651</v>
      </c>
      <c r="N434" s="102">
        <v>653</v>
      </c>
      <c r="O434" s="78"/>
    </row>
    <row r="435" spans="1:15" x14ac:dyDescent="0.3">
      <c r="A435" s="20" t="s">
        <v>520</v>
      </c>
      <c r="B435" s="20">
        <v>1</v>
      </c>
      <c r="C435" s="94" t="str">
        <f t="shared" si="6"/>
        <v>Cardinality-constrained</v>
      </c>
      <c r="D435" s="20">
        <v>50</v>
      </c>
      <c r="E435" s="20">
        <v>0.1</v>
      </c>
      <c r="F435" s="89" t="s">
        <v>0</v>
      </c>
      <c r="G435" s="20">
        <v>655</v>
      </c>
      <c r="H435" s="95">
        <v>0</v>
      </c>
      <c r="I435" s="119">
        <v>0.68256600000000001</v>
      </c>
      <c r="J435" s="89">
        <v>73086</v>
      </c>
      <c r="K435" s="107">
        <v>1.4999999999999999E-2</v>
      </c>
      <c r="L435" s="96">
        <v>6.1443932411673341E-3</v>
      </c>
      <c r="M435" s="83">
        <v>651</v>
      </c>
      <c r="N435" s="102">
        <v>655</v>
      </c>
      <c r="O435" s="78"/>
    </row>
    <row r="436" spans="1:15" x14ac:dyDescent="0.3">
      <c r="A436" s="20" t="s">
        <v>520</v>
      </c>
      <c r="B436" s="66">
        <v>1</v>
      </c>
      <c r="C436" s="94" t="str">
        <f t="shared" si="6"/>
        <v>Cardinality-constrained</v>
      </c>
      <c r="D436" s="20">
        <v>50</v>
      </c>
      <c r="E436" s="20">
        <v>0.15</v>
      </c>
      <c r="F436" s="89" t="s">
        <v>0</v>
      </c>
      <c r="G436" s="20">
        <v>657</v>
      </c>
      <c r="H436" s="95">
        <v>0</v>
      </c>
      <c r="I436" s="119">
        <v>0.71938000000000002</v>
      </c>
      <c r="J436" s="89">
        <v>74669</v>
      </c>
      <c r="K436" s="107">
        <v>0</v>
      </c>
      <c r="L436" s="96">
        <v>9.2165898617511122E-3</v>
      </c>
      <c r="M436" s="83">
        <v>651</v>
      </c>
      <c r="N436" s="102">
        <v>657</v>
      </c>
      <c r="O436" s="78"/>
    </row>
    <row r="437" spans="1:15" x14ac:dyDescent="0.3">
      <c r="A437" s="20" t="s">
        <v>520</v>
      </c>
      <c r="B437" s="20">
        <v>1</v>
      </c>
      <c r="C437" s="94" t="str">
        <f t="shared" si="6"/>
        <v>Cardinality-constrained</v>
      </c>
      <c r="D437" s="20">
        <v>50</v>
      </c>
      <c r="E437" s="20">
        <v>0.2</v>
      </c>
      <c r="F437" s="89" t="s">
        <v>1</v>
      </c>
      <c r="G437" s="20">
        <v>693</v>
      </c>
      <c r="H437" s="95">
        <v>0</v>
      </c>
      <c r="I437" s="119">
        <v>41.371099999999998</v>
      </c>
      <c r="J437" s="89">
        <v>73336</v>
      </c>
      <c r="K437" s="107">
        <v>1.7999999999999999E-2</v>
      </c>
      <c r="L437" s="96">
        <v>6.4516129032258007E-2</v>
      </c>
      <c r="M437" s="83">
        <v>651</v>
      </c>
      <c r="N437" s="102">
        <v>693</v>
      </c>
      <c r="O437" s="78"/>
    </row>
    <row r="438" spans="1:15" x14ac:dyDescent="0.3">
      <c r="A438" s="20" t="s">
        <v>520</v>
      </c>
      <c r="B438" s="66">
        <v>2</v>
      </c>
      <c r="C438" s="94" t="str">
        <f t="shared" si="6"/>
        <v>Knapsack</v>
      </c>
      <c r="D438" s="20">
        <v>5</v>
      </c>
      <c r="E438" s="20">
        <v>0.05</v>
      </c>
      <c r="F438" s="89" t="s">
        <v>0</v>
      </c>
      <c r="G438" s="20">
        <v>651</v>
      </c>
      <c r="H438" s="95">
        <v>0</v>
      </c>
      <c r="I438" s="119">
        <v>0.422792</v>
      </c>
      <c r="J438" s="89">
        <v>74538</v>
      </c>
      <c r="K438" s="107">
        <v>0.93799999999999994</v>
      </c>
      <c r="L438" s="96">
        <v>0</v>
      </c>
      <c r="M438" s="83">
        <v>651</v>
      </c>
      <c r="N438" s="102">
        <v>651</v>
      </c>
      <c r="O438" s="78"/>
    </row>
    <row r="439" spans="1:15" x14ac:dyDescent="0.3">
      <c r="A439" s="20" t="s">
        <v>520</v>
      </c>
      <c r="B439" s="20">
        <v>2</v>
      </c>
      <c r="C439" s="94" t="str">
        <f t="shared" si="6"/>
        <v>Knapsack</v>
      </c>
      <c r="D439" s="20">
        <v>5</v>
      </c>
      <c r="E439" s="20">
        <v>0.1</v>
      </c>
      <c r="F439" s="89" t="s">
        <v>0</v>
      </c>
      <c r="G439" s="20">
        <v>651</v>
      </c>
      <c r="H439" s="95">
        <v>0</v>
      </c>
      <c r="I439" s="119">
        <v>0.63215299999999996</v>
      </c>
      <c r="J439" s="89">
        <v>74262</v>
      </c>
      <c r="K439" s="107">
        <v>1</v>
      </c>
      <c r="L439" s="96">
        <v>0</v>
      </c>
      <c r="M439" s="83">
        <v>651</v>
      </c>
      <c r="N439" s="102">
        <v>651</v>
      </c>
      <c r="O439" s="78"/>
    </row>
    <row r="440" spans="1:15" x14ac:dyDescent="0.3">
      <c r="A440" s="20" t="s">
        <v>520</v>
      </c>
      <c r="B440" s="66">
        <v>2</v>
      </c>
      <c r="C440" s="94" t="str">
        <f t="shared" si="6"/>
        <v>Knapsack</v>
      </c>
      <c r="D440" s="20">
        <v>5</v>
      </c>
      <c r="E440" s="20">
        <v>0.15</v>
      </c>
      <c r="F440" s="89" t="s">
        <v>0</v>
      </c>
      <c r="G440" s="20">
        <v>651</v>
      </c>
      <c r="H440" s="95">
        <v>0</v>
      </c>
      <c r="I440" s="119">
        <v>0.32351200000000002</v>
      </c>
      <c r="J440" s="89">
        <v>65053</v>
      </c>
      <c r="K440" s="107">
        <v>1</v>
      </c>
      <c r="L440" s="96">
        <v>0</v>
      </c>
      <c r="M440" s="83">
        <v>651</v>
      </c>
      <c r="N440" s="102">
        <v>651</v>
      </c>
      <c r="O440" s="78"/>
    </row>
    <row r="441" spans="1:15" x14ac:dyDescent="0.3">
      <c r="A441" s="20" t="s">
        <v>520</v>
      </c>
      <c r="B441" s="20">
        <v>2</v>
      </c>
      <c r="C441" s="94" t="str">
        <f t="shared" si="6"/>
        <v>Knapsack</v>
      </c>
      <c r="D441" s="20">
        <v>5</v>
      </c>
      <c r="E441" s="20">
        <v>0.2</v>
      </c>
      <c r="F441" s="89" t="s">
        <v>0</v>
      </c>
      <c r="G441" s="20">
        <v>653</v>
      </c>
      <c r="H441" s="95">
        <v>0</v>
      </c>
      <c r="I441" s="119">
        <v>0.56667599999999996</v>
      </c>
      <c r="J441" s="89">
        <v>59566</v>
      </c>
      <c r="K441" s="107">
        <v>0.92400000000000004</v>
      </c>
      <c r="L441" s="96">
        <v>3.0721966205837781E-3</v>
      </c>
      <c r="M441" s="83">
        <v>651</v>
      </c>
      <c r="N441" s="102">
        <v>653</v>
      </c>
      <c r="O441" s="78"/>
    </row>
    <row r="442" spans="1:15" x14ac:dyDescent="0.3">
      <c r="A442" s="20" t="s">
        <v>520</v>
      </c>
      <c r="B442" s="66">
        <v>2</v>
      </c>
      <c r="C442" s="94" t="str">
        <f t="shared" si="6"/>
        <v>Knapsack</v>
      </c>
      <c r="D442" s="20">
        <v>10</v>
      </c>
      <c r="E442" s="20">
        <v>0.05</v>
      </c>
      <c r="F442" s="89" t="s">
        <v>0</v>
      </c>
      <c r="G442" s="20">
        <v>651</v>
      </c>
      <c r="H442" s="95">
        <v>0</v>
      </c>
      <c r="I442" s="119">
        <v>0.64334199999999997</v>
      </c>
      <c r="J442" s="89">
        <v>58908</v>
      </c>
      <c r="K442" s="107">
        <v>1</v>
      </c>
      <c r="L442" s="96">
        <v>0</v>
      </c>
      <c r="M442" s="83">
        <v>651</v>
      </c>
      <c r="N442" s="102">
        <v>651</v>
      </c>
      <c r="O442" s="78"/>
    </row>
    <row r="443" spans="1:15" x14ac:dyDescent="0.3">
      <c r="A443" s="20" t="s">
        <v>520</v>
      </c>
      <c r="B443" s="20">
        <v>2</v>
      </c>
      <c r="C443" s="94" t="str">
        <f t="shared" si="6"/>
        <v>Knapsack</v>
      </c>
      <c r="D443" s="20">
        <v>10</v>
      </c>
      <c r="E443" s="20">
        <v>0.1</v>
      </c>
      <c r="F443" s="89" t="s">
        <v>0</v>
      </c>
      <c r="G443" s="20">
        <v>653</v>
      </c>
      <c r="H443" s="95">
        <v>0</v>
      </c>
      <c r="I443" s="119">
        <v>0.479653</v>
      </c>
      <c r="J443" s="89">
        <v>46731</v>
      </c>
      <c r="K443" s="107">
        <v>1.4999999999999999E-2</v>
      </c>
      <c r="L443" s="96">
        <v>3.0721966205837781E-3</v>
      </c>
      <c r="M443" s="83">
        <v>651</v>
      </c>
      <c r="N443" s="102">
        <v>653</v>
      </c>
      <c r="O443" s="78"/>
    </row>
    <row r="444" spans="1:15" x14ac:dyDescent="0.3">
      <c r="A444" s="20" t="s">
        <v>520</v>
      </c>
      <c r="B444" s="66">
        <v>2</v>
      </c>
      <c r="C444" s="94" t="str">
        <f t="shared" si="6"/>
        <v>Knapsack</v>
      </c>
      <c r="D444" s="20">
        <v>10</v>
      </c>
      <c r="E444" s="20">
        <v>0.15</v>
      </c>
      <c r="F444" s="89" t="s">
        <v>0</v>
      </c>
      <c r="G444" s="20">
        <v>655</v>
      </c>
      <c r="H444" s="95">
        <v>0</v>
      </c>
      <c r="I444" s="119">
        <v>0.57620099999999996</v>
      </c>
      <c r="J444" s="89">
        <v>34452</v>
      </c>
      <c r="K444" s="107">
        <v>0.57699999999999996</v>
      </c>
      <c r="L444" s="96">
        <v>6.1443932411673341E-3</v>
      </c>
      <c r="M444" s="83">
        <v>651</v>
      </c>
      <c r="N444" s="102">
        <v>655</v>
      </c>
      <c r="O444" s="78"/>
    </row>
    <row r="445" spans="1:15" x14ac:dyDescent="0.3">
      <c r="A445" s="20" t="s">
        <v>520</v>
      </c>
      <c r="B445" s="20">
        <v>2</v>
      </c>
      <c r="C445" s="94" t="str">
        <f t="shared" si="6"/>
        <v>Knapsack</v>
      </c>
      <c r="D445" s="20">
        <v>10</v>
      </c>
      <c r="E445" s="20">
        <v>0.2</v>
      </c>
      <c r="F445" s="89" t="s">
        <v>0</v>
      </c>
      <c r="G445" s="20">
        <v>655</v>
      </c>
      <c r="H445" s="95">
        <v>0</v>
      </c>
      <c r="I445" s="119">
        <v>1.1096699999999999</v>
      </c>
      <c r="J445" s="89">
        <v>28182</v>
      </c>
      <c r="K445" s="107">
        <v>0.997</v>
      </c>
      <c r="L445" s="96">
        <v>6.1443932411673341E-3</v>
      </c>
      <c r="M445" s="83">
        <v>651</v>
      </c>
      <c r="N445" s="102">
        <v>655</v>
      </c>
      <c r="O445" s="78"/>
    </row>
    <row r="446" spans="1:15" x14ac:dyDescent="0.3">
      <c r="A446" s="20" t="s">
        <v>520</v>
      </c>
      <c r="B446" s="66">
        <v>2</v>
      </c>
      <c r="C446" s="94" t="str">
        <f t="shared" si="6"/>
        <v>Knapsack</v>
      </c>
      <c r="D446" s="20">
        <v>25</v>
      </c>
      <c r="E446" s="20">
        <v>0.05</v>
      </c>
      <c r="F446" s="89" t="s">
        <v>0</v>
      </c>
      <c r="G446" s="20">
        <v>653</v>
      </c>
      <c r="H446" s="95">
        <v>0</v>
      </c>
      <c r="I446" s="119">
        <v>1.8418300000000001</v>
      </c>
      <c r="J446" s="89">
        <v>56857</v>
      </c>
      <c r="K446" s="107">
        <v>0</v>
      </c>
      <c r="L446" s="96">
        <v>3.0721966205837781E-3</v>
      </c>
      <c r="M446" s="83">
        <v>651</v>
      </c>
      <c r="N446" s="102">
        <v>653</v>
      </c>
      <c r="O446" s="78"/>
    </row>
    <row r="447" spans="1:15" x14ac:dyDescent="0.3">
      <c r="A447" s="20" t="s">
        <v>520</v>
      </c>
      <c r="B447" s="20">
        <v>2</v>
      </c>
      <c r="C447" s="94" t="str">
        <f t="shared" si="6"/>
        <v>Knapsack</v>
      </c>
      <c r="D447" s="20">
        <v>25</v>
      </c>
      <c r="E447" s="20">
        <v>0.1</v>
      </c>
      <c r="F447" s="89" t="s">
        <v>0</v>
      </c>
      <c r="G447" s="20">
        <v>655</v>
      </c>
      <c r="H447" s="95">
        <v>0</v>
      </c>
      <c r="I447" s="119">
        <v>1.2439</v>
      </c>
      <c r="J447" s="89">
        <v>41007</v>
      </c>
      <c r="K447" s="107">
        <v>0.39600000000000002</v>
      </c>
      <c r="L447" s="96">
        <v>6.1443932411673341E-3</v>
      </c>
      <c r="M447" s="83">
        <v>651</v>
      </c>
      <c r="N447" s="102">
        <v>655</v>
      </c>
      <c r="O447" s="78"/>
    </row>
    <row r="448" spans="1:15" x14ac:dyDescent="0.3">
      <c r="A448" s="20" t="s">
        <v>520</v>
      </c>
      <c r="B448" s="66">
        <v>2</v>
      </c>
      <c r="C448" s="94" t="str">
        <f t="shared" si="6"/>
        <v>Knapsack</v>
      </c>
      <c r="D448" s="20">
        <v>25</v>
      </c>
      <c r="E448" s="20">
        <v>0.15</v>
      </c>
      <c r="F448" s="89" t="s">
        <v>0</v>
      </c>
      <c r="G448" s="20">
        <v>655</v>
      </c>
      <c r="H448" s="95">
        <v>0</v>
      </c>
      <c r="I448" s="119">
        <v>0.35756599999999999</v>
      </c>
      <c r="J448" s="89">
        <v>22871</v>
      </c>
      <c r="K448" s="107">
        <v>0.94399999999999995</v>
      </c>
      <c r="L448" s="96">
        <v>6.1443932411673341E-3</v>
      </c>
      <c r="M448" s="83">
        <v>651</v>
      </c>
      <c r="N448" s="102">
        <v>655</v>
      </c>
      <c r="O448" s="78"/>
    </row>
    <row r="449" spans="1:15" x14ac:dyDescent="0.3">
      <c r="A449" s="20" t="s">
        <v>520</v>
      </c>
      <c r="B449" s="20">
        <v>2</v>
      </c>
      <c r="C449" s="94" t="str">
        <f t="shared" si="6"/>
        <v>Knapsack</v>
      </c>
      <c r="D449" s="20">
        <v>25</v>
      </c>
      <c r="E449" s="20">
        <v>0.2</v>
      </c>
      <c r="F449" s="89" t="s">
        <v>0</v>
      </c>
      <c r="G449" s="20">
        <v>657</v>
      </c>
      <c r="H449" s="95">
        <v>0</v>
      </c>
      <c r="I449" s="119">
        <v>1.2205600000000001</v>
      </c>
      <c r="J449" s="89">
        <v>296</v>
      </c>
      <c r="K449" s="107">
        <v>0.14799999999999999</v>
      </c>
      <c r="L449" s="96">
        <v>9.2165898617511122E-3</v>
      </c>
      <c r="M449" s="83">
        <v>651</v>
      </c>
      <c r="N449" s="102">
        <v>657</v>
      </c>
      <c r="O449" s="78"/>
    </row>
    <row r="450" spans="1:15" x14ac:dyDescent="0.3">
      <c r="A450" s="20" t="s">
        <v>520</v>
      </c>
      <c r="B450" s="66">
        <v>2</v>
      </c>
      <c r="C450" s="94" t="str">
        <f t="shared" si="6"/>
        <v>Knapsack</v>
      </c>
      <c r="D450" s="20">
        <v>50</v>
      </c>
      <c r="E450" s="20">
        <v>0.05</v>
      </c>
      <c r="F450" s="89" t="s">
        <v>0</v>
      </c>
      <c r="G450" s="20">
        <v>653</v>
      </c>
      <c r="H450" s="95">
        <v>0</v>
      </c>
      <c r="I450" s="119">
        <v>0.58852000000000004</v>
      </c>
      <c r="J450" s="89">
        <v>77003</v>
      </c>
      <c r="K450" s="107">
        <v>0</v>
      </c>
      <c r="L450" s="96">
        <v>3.0721966205837781E-3</v>
      </c>
      <c r="M450" s="83">
        <v>651</v>
      </c>
      <c r="N450" s="102">
        <v>653</v>
      </c>
      <c r="O450" s="78"/>
    </row>
    <row r="451" spans="1:15" x14ac:dyDescent="0.3">
      <c r="A451" s="20" t="s">
        <v>520</v>
      </c>
      <c r="B451" s="20">
        <v>2</v>
      </c>
      <c r="C451" s="94" t="str">
        <f t="shared" ref="C451:C514" si="7">IF(B451=0,"Deterministic",IF(B451=1,"Cardinality-constrained",IF(B451=2,"Knapsack","Factor Model")))</f>
        <v>Knapsack</v>
      </c>
      <c r="D451" s="20">
        <v>50</v>
      </c>
      <c r="E451" s="20">
        <v>0.1</v>
      </c>
      <c r="F451" s="89" t="s">
        <v>0</v>
      </c>
      <c r="G451" s="20">
        <v>657</v>
      </c>
      <c r="H451" s="95">
        <v>0</v>
      </c>
      <c r="I451" s="119">
        <v>0.89799799999999996</v>
      </c>
      <c r="J451" s="89"/>
      <c r="K451" s="107">
        <v>0.39600000000000002</v>
      </c>
      <c r="L451" s="96">
        <v>9.2165898617511122E-3</v>
      </c>
      <c r="M451" s="83">
        <v>651</v>
      </c>
      <c r="N451" s="102">
        <v>657</v>
      </c>
      <c r="O451" s="78"/>
    </row>
    <row r="452" spans="1:15" x14ac:dyDescent="0.3">
      <c r="A452" s="20" t="s">
        <v>520</v>
      </c>
      <c r="B452" s="66">
        <v>2</v>
      </c>
      <c r="C452" s="94" t="str">
        <f t="shared" si="7"/>
        <v>Knapsack</v>
      </c>
      <c r="D452" s="20">
        <v>50</v>
      </c>
      <c r="E452" s="20">
        <v>0.15</v>
      </c>
      <c r="F452" s="89" t="s">
        <v>0</v>
      </c>
      <c r="G452" s="20">
        <v>657</v>
      </c>
      <c r="H452" s="95">
        <v>0</v>
      </c>
      <c r="I452" s="119">
        <v>1.5116799999999999</v>
      </c>
      <c r="J452" s="89"/>
      <c r="K452" s="107">
        <v>0</v>
      </c>
      <c r="L452" s="96">
        <v>9.2165898617511122E-3</v>
      </c>
      <c r="M452" s="83">
        <v>651</v>
      </c>
      <c r="N452" s="102">
        <v>657</v>
      </c>
      <c r="O452" s="78"/>
    </row>
    <row r="453" spans="1:15" x14ac:dyDescent="0.3">
      <c r="A453" s="20" t="s">
        <v>520</v>
      </c>
      <c r="B453" s="20">
        <v>2</v>
      </c>
      <c r="C453" s="94" t="str">
        <f t="shared" si="7"/>
        <v>Knapsack</v>
      </c>
      <c r="D453" s="20">
        <v>50</v>
      </c>
      <c r="E453" s="20">
        <v>0.2</v>
      </c>
      <c r="F453" s="89" t="s">
        <v>0</v>
      </c>
      <c r="G453" s="20">
        <v>751</v>
      </c>
      <c r="H453" s="95">
        <v>1.2129380053908356E-2</v>
      </c>
      <c r="I453" s="119">
        <v>957.08799999999997</v>
      </c>
      <c r="J453" s="89"/>
      <c r="K453" s="107">
        <v>7.5999999999999998E-2</v>
      </c>
      <c r="L453" s="96">
        <v>0.15360983102918579</v>
      </c>
      <c r="M453" s="83">
        <v>651</v>
      </c>
      <c r="N453" s="102">
        <v>742</v>
      </c>
      <c r="O453" s="78"/>
    </row>
    <row r="454" spans="1:15" hidden="1" x14ac:dyDescent="0.3">
      <c r="A454" s="66" t="s">
        <v>520</v>
      </c>
      <c r="B454" s="66">
        <v>3</v>
      </c>
      <c r="C454" s="94" t="str">
        <f t="shared" si="7"/>
        <v>Factor Model</v>
      </c>
      <c r="D454" s="20">
        <v>0</v>
      </c>
      <c r="E454" s="20">
        <v>0.05</v>
      </c>
      <c r="F454" s="89" t="s">
        <v>0</v>
      </c>
      <c r="G454" s="20">
        <v>657</v>
      </c>
      <c r="H454" s="95">
        <v>0</v>
      </c>
      <c r="I454" s="119">
        <v>0.42176000000000002</v>
      </c>
      <c r="J454" s="89">
        <v>74602</v>
      </c>
      <c r="K454" s="107">
        <v>0</v>
      </c>
      <c r="L454" s="96">
        <v>9.2165898617511122E-3</v>
      </c>
      <c r="M454" s="83">
        <v>651</v>
      </c>
      <c r="N454" s="102">
        <v>657</v>
      </c>
      <c r="O454" s="78"/>
    </row>
    <row r="455" spans="1:15" hidden="1" x14ac:dyDescent="0.3">
      <c r="A455" s="20" t="s">
        <v>520</v>
      </c>
      <c r="B455" s="20">
        <v>3</v>
      </c>
      <c r="C455" s="94" t="str">
        <f t="shared" si="7"/>
        <v>Factor Model</v>
      </c>
      <c r="D455" s="20">
        <v>0</v>
      </c>
      <c r="E455" s="20">
        <v>0.1</v>
      </c>
      <c r="F455" s="89" t="s">
        <v>4</v>
      </c>
      <c r="G455" s="20" t="s">
        <v>511</v>
      </c>
      <c r="H455" s="95" t="s">
        <v>3</v>
      </c>
      <c r="I455" s="119" t="s">
        <v>511</v>
      </c>
      <c r="J455" s="89"/>
      <c r="K455" s="97"/>
      <c r="L455" s="96" t="s">
        <v>3</v>
      </c>
      <c r="M455" s="83">
        <v>651</v>
      </c>
      <c r="N455" s="102" t="s">
        <v>3</v>
      </c>
      <c r="O455" s="78"/>
    </row>
    <row r="456" spans="1:15" hidden="1" x14ac:dyDescent="0.3">
      <c r="A456" s="66" t="s">
        <v>520</v>
      </c>
      <c r="B456" s="66">
        <v>3</v>
      </c>
      <c r="C456" s="94" t="str">
        <f t="shared" si="7"/>
        <v>Factor Model</v>
      </c>
      <c r="D456" s="20">
        <v>0</v>
      </c>
      <c r="E456" s="20">
        <v>0.15</v>
      </c>
      <c r="F456" s="89" t="s">
        <v>4</v>
      </c>
      <c r="G456" s="20" t="s">
        <v>511</v>
      </c>
      <c r="H456" s="95" t="s">
        <v>3</v>
      </c>
      <c r="I456" s="119" t="s">
        <v>511</v>
      </c>
      <c r="J456" s="89"/>
      <c r="K456" s="97"/>
      <c r="L456" s="96" t="s">
        <v>3</v>
      </c>
      <c r="M456" s="83">
        <v>651</v>
      </c>
      <c r="N456" s="102" t="s">
        <v>3</v>
      </c>
      <c r="O456" s="78"/>
    </row>
    <row r="457" spans="1:15" hidden="1" x14ac:dyDescent="0.3">
      <c r="A457" s="20" t="s">
        <v>520</v>
      </c>
      <c r="B457" s="20">
        <v>3</v>
      </c>
      <c r="C457" s="94" t="str">
        <f t="shared" si="7"/>
        <v>Factor Model</v>
      </c>
      <c r="D457" s="20">
        <v>0</v>
      </c>
      <c r="E457" s="20">
        <v>0.2</v>
      </c>
      <c r="F457" s="89" t="s">
        <v>4</v>
      </c>
      <c r="G457" s="20" t="s">
        <v>511</v>
      </c>
      <c r="H457" s="95" t="s">
        <v>3</v>
      </c>
      <c r="I457" s="119" t="s">
        <v>511</v>
      </c>
      <c r="J457" s="89"/>
      <c r="K457" s="97"/>
      <c r="L457" s="96" t="s">
        <v>3</v>
      </c>
      <c r="M457" s="83">
        <v>651</v>
      </c>
      <c r="N457" s="102" t="s">
        <v>3</v>
      </c>
      <c r="O457" s="78"/>
    </row>
    <row r="458" spans="1:15" hidden="1" x14ac:dyDescent="0.3">
      <c r="A458" s="66" t="s">
        <v>520</v>
      </c>
      <c r="B458" s="66">
        <v>3</v>
      </c>
      <c r="C458" s="94" t="str">
        <f t="shared" si="7"/>
        <v>Factor Model</v>
      </c>
      <c r="D458" s="20">
        <v>10</v>
      </c>
      <c r="E458" s="20">
        <v>0.05</v>
      </c>
      <c r="F458" s="89" t="s">
        <v>0</v>
      </c>
      <c r="G458" s="20">
        <v>657</v>
      </c>
      <c r="H458" s="95">
        <v>0</v>
      </c>
      <c r="I458" s="119">
        <v>0.34658299999999997</v>
      </c>
      <c r="J458" s="89">
        <v>76258</v>
      </c>
      <c r="K458" s="107">
        <v>0</v>
      </c>
      <c r="L458" s="96">
        <v>9.2165898617511122E-3</v>
      </c>
      <c r="M458" s="83">
        <v>651</v>
      </c>
      <c r="N458" s="102">
        <v>657</v>
      </c>
      <c r="O458" s="78"/>
    </row>
    <row r="459" spans="1:15" hidden="1" x14ac:dyDescent="0.3">
      <c r="A459" s="20" t="s">
        <v>520</v>
      </c>
      <c r="B459" s="20">
        <v>3</v>
      </c>
      <c r="C459" s="94" t="str">
        <f t="shared" si="7"/>
        <v>Factor Model</v>
      </c>
      <c r="D459" s="20">
        <v>10</v>
      </c>
      <c r="E459" s="20">
        <v>0.1</v>
      </c>
      <c r="F459" s="89" t="s">
        <v>4</v>
      </c>
      <c r="G459" s="20" t="s">
        <v>511</v>
      </c>
      <c r="H459" s="95" t="s">
        <v>3</v>
      </c>
      <c r="I459" s="119" t="s">
        <v>511</v>
      </c>
      <c r="J459" s="89"/>
      <c r="K459" s="97"/>
      <c r="L459" s="96" t="s">
        <v>3</v>
      </c>
      <c r="M459" s="83">
        <v>651</v>
      </c>
      <c r="N459" s="102" t="s">
        <v>3</v>
      </c>
      <c r="O459" s="78"/>
    </row>
    <row r="460" spans="1:15" hidden="1" x14ac:dyDescent="0.3">
      <c r="A460" s="66" t="s">
        <v>520</v>
      </c>
      <c r="B460" s="66">
        <v>3</v>
      </c>
      <c r="C460" s="94" t="str">
        <f t="shared" si="7"/>
        <v>Factor Model</v>
      </c>
      <c r="D460" s="20">
        <v>10</v>
      </c>
      <c r="E460" s="20">
        <v>0.15</v>
      </c>
      <c r="F460" s="89" t="s">
        <v>4</v>
      </c>
      <c r="G460" s="20" t="s">
        <v>511</v>
      </c>
      <c r="H460" s="95" t="s">
        <v>3</v>
      </c>
      <c r="I460" s="119" t="s">
        <v>511</v>
      </c>
      <c r="J460" s="89"/>
      <c r="K460" s="97"/>
      <c r="L460" s="96" t="s">
        <v>3</v>
      </c>
      <c r="M460" s="83">
        <v>651</v>
      </c>
      <c r="N460" s="102" t="s">
        <v>3</v>
      </c>
      <c r="O460" s="78"/>
    </row>
    <row r="461" spans="1:15" hidden="1" x14ac:dyDescent="0.3">
      <c r="A461" s="20" t="s">
        <v>520</v>
      </c>
      <c r="B461" s="20">
        <v>3</v>
      </c>
      <c r="C461" s="94" t="str">
        <f t="shared" si="7"/>
        <v>Factor Model</v>
      </c>
      <c r="D461" s="20">
        <v>10</v>
      </c>
      <c r="E461" s="20">
        <v>0.2</v>
      </c>
      <c r="F461" s="89" t="s">
        <v>4</v>
      </c>
      <c r="G461" s="20" t="s">
        <v>511</v>
      </c>
      <c r="H461" s="95" t="s">
        <v>3</v>
      </c>
      <c r="I461" s="119" t="s">
        <v>511</v>
      </c>
      <c r="J461" s="89"/>
      <c r="K461" s="97"/>
      <c r="L461" s="96" t="s">
        <v>3</v>
      </c>
      <c r="M461" s="83">
        <v>651</v>
      </c>
      <c r="N461" s="102" t="s">
        <v>3</v>
      </c>
      <c r="O461" s="78"/>
    </row>
    <row r="462" spans="1:15" hidden="1" x14ac:dyDescent="0.3">
      <c r="A462" s="66" t="s">
        <v>520</v>
      </c>
      <c r="B462" s="66">
        <v>3</v>
      </c>
      <c r="C462" s="94" t="str">
        <f t="shared" si="7"/>
        <v>Factor Model</v>
      </c>
      <c r="D462" s="20">
        <v>25</v>
      </c>
      <c r="E462" s="20">
        <v>0.05</v>
      </c>
      <c r="F462" s="89" t="s">
        <v>0</v>
      </c>
      <c r="G462" s="20">
        <v>657</v>
      </c>
      <c r="H462" s="95">
        <v>0</v>
      </c>
      <c r="I462" s="119">
        <v>0.42426599999999998</v>
      </c>
      <c r="J462" s="89">
        <v>77657</v>
      </c>
      <c r="K462" s="107">
        <v>0</v>
      </c>
      <c r="L462" s="96">
        <v>9.2165898617511122E-3</v>
      </c>
      <c r="M462" s="83">
        <v>651</v>
      </c>
      <c r="N462" s="102">
        <v>657</v>
      </c>
      <c r="O462" s="78"/>
    </row>
    <row r="463" spans="1:15" hidden="1" x14ac:dyDescent="0.3">
      <c r="A463" s="20" t="s">
        <v>520</v>
      </c>
      <c r="B463" s="20">
        <v>3</v>
      </c>
      <c r="C463" s="94" t="str">
        <f t="shared" si="7"/>
        <v>Factor Model</v>
      </c>
      <c r="D463" s="20">
        <v>25</v>
      </c>
      <c r="E463" s="20">
        <v>0.1</v>
      </c>
      <c r="F463" s="89" t="s">
        <v>4</v>
      </c>
      <c r="G463" s="20" t="s">
        <v>511</v>
      </c>
      <c r="H463" s="95" t="s">
        <v>3</v>
      </c>
      <c r="I463" s="119" t="s">
        <v>511</v>
      </c>
      <c r="J463" s="89"/>
      <c r="K463" s="97"/>
      <c r="L463" s="96" t="s">
        <v>3</v>
      </c>
      <c r="M463" s="83">
        <v>651</v>
      </c>
      <c r="N463" s="102" t="s">
        <v>3</v>
      </c>
      <c r="O463" s="78"/>
    </row>
    <row r="464" spans="1:15" hidden="1" x14ac:dyDescent="0.3">
      <c r="A464" s="66" t="s">
        <v>520</v>
      </c>
      <c r="B464" s="66">
        <v>3</v>
      </c>
      <c r="C464" s="94" t="str">
        <f t="shared" si="7"/>
        <v>Factor Model</v>
      </c>
      <c r="D464" s="20">
        <v>25</v>
      </c>
      <c r="E464" s="20">
        <v>0.15</v>
      </c>
      <c r="F464" s="89" t="s">
        <v>4</v>
      </c>
      <c r="G464" s="20" t="s">
        <v>511</v>
      </c>
      <c r="H464" s="95" t="s">
        <v>3</v>
      </c>
      <c r="I464" s="119" t="s">
        <v>511</v>
      </c>
      <c r="J464" s="89"/>
      <c r="K464" s="97"/>
      <c r="L464" s="96" t="s">
        <v>3</v>
      </c>
      <c r="M464" s="83">
        <v>651</v>
      </c>
      <c r="N464" s="102" t="s">
        <v>3</v>
      </c>
      <c r="O464" s="78"/>
    </row>
    <row r="465" spans="1:15" hidden="1" x14ac:dyDescent="0.3">
      <c r="A465" s="20" t="s">
        <v>520</v>
      </c>
      <c r="B465" s="20">
        <v>3</v>
      </c>
      <c r="C465" s="94" t="str">
        <f t="shared" si="7"/>
        <v>Factor Model</v>
      </c>
      <c r="D465" s="20">
        <v>25</v>
      </c>
      <c r="E465" s="20">
        <v>0.2</v>
      </c>
      <c r="F465" s="89" t="s">
        <v>4</v>
      </c>
      <c r="G465" s="20" t="s">
        <v>511</v>
      </c>
      <c r="H465" s="95" t="s">
        <v>3</v>
      </c>
      <c r="I465" s="119" t="s">
        <v>511</v>
      </c>
      <c r="J465" s="89"/>
      <c r="K465" s="97"/>
      <c r="L465" s="96" t="s">
        <v>3</v>
      </c>
      <c r="M465" s="83">
        <v>651</v>
      </c>
      <c r="N465" s="102" t="s">
        <v>3</v>
      </c>
      <c r="O465" s="78"/>
    </row>
    <row r="466" spans="1:15" hidden="1" x14ac:dyDescent="0.3">
      <c r="A466" s="66" t="s">
        <v>520</v>
      </c>
      <c r="B466" s="66">
        <v>3</v>
      </c>
      <c r="C466" s="94" t="str">
        <f t="shared" si="7"/>
        <v>Factor Model</v>
      </c>
      <c r="D466" s="20">
        <v>50</v>
      </c>
      <c r="E466" s="20">
        <v>0.05</v>
      </c>
      <c r="F466" s="89" t="s">
        <v>0</v>
      </c>
      <c r="G466" s="20">
        <v>657</v>
      </c>
      <c r="H466" s="95">
        <v>0</v>
      </c>
      <c r="I466" s="119">
        <v>0.77948099999999998</v>
      </c>
      <c r="J466" s="89">
        <v>65853</v>
      </c>
      <c r="K466" s="107">
        <v>0</v>
      </c>
      <c r="L466" s="96">
        <v>9.2165898617511122E-3</v>
      </c>
      <c r="M466" s="83">
        <v>651</v>
      </c>
      <c r="N466" s="102">
        <v>657</v>
      </c>
      <c r="O466" s="78"/>
    </row>
    <row r="467" spans="1:15" hidden="1" x14ac:dyDescent="0.3">
      <c r="A467" s="20" t="s">
        <v>520</v>
      </c>
      <c r="B467" s="20">
        <v>3</v>
      </c>
      <c r="C467" s="94" t="str">
        <f t="shared" si="7"/>
        <v>Factor Model</v>
      </c>
      <c r="D467" s="20">
        <v>50</v>
      </c>
      <c r="E467" s="20">
        <v>0.1</v>
      </c>
      <c r="F467" s="89" t="s">
        <v>4</v>
      </c>
      <c r="G467" s="20" t="s">
        <v>511</v>
      </c>
      <c r="H467" s="95" t="s">
        <v>3</v>
      </c>
      <c r="I467" s="119" t="s">
        <v>511</v>
      </c>
      <c r="J467" s="89">
        <v>75536</v>
      </c>
      <c r="K467" s="97"/>
      <c r="L467" s="96" t="s">
        <v>3</v>
      </c>
      <c r="M467" s="83">
        <v>651</v>
      </c>
      <c r="N467" s="102" t="s">
        <v>3</v>
      </c>
      <c r="O467" s="78"/>
    </row>
    <row r="468" spans="1:15" hidden="1" x14ac:dyDescent="0.3">
      <c r="A468" s="66" t="s">
        <v>520</v>
      </c>
      <c r="B468" s="66">
        <v>3</v>
      </c>
      <c r="C468" s="94" t="str">
        <f t="shared" si="7"/>
        <v>Factor Model</v>
      </c>
      <c r="D468" s="20">
        <v>50</v>
      </c>
      <c r="E468" s="20">
        <v>0.15</v>
      </c>
      <c r="F468" s="89" t="s">
        <v>4</v>
      </c>
      <c r="G468" s="20" t="s">
        <v>511</v>
      </c>
      <c r="H468" s="95" t="s">
        <v>3</v>
      </c>
      <c r="I468" s="119" t="s">
        <v>511</v>
      </c>
      <c r="J468" s="89">
        <v>72582</v>
      </c>
      <c r="K468" s="97"/>
      <c r="L468" s="96" t="s">
        <v>3</v>
      </c>
      <c r="M468" s="83">
        <v>651</v>
      </c>
      <c r="N468" s="102" t="s">
        <v>3</v>
      </c>
      <c r="O468" s="78"/>
    </row>
    <row r="469" spans="1:15" hidden="1" x14ac:dyDescent="0.3">
      <c r="A469" s="20" t="s">
        <v>520</v>
      </c>
      <c r="B469" s="20">
        <v>3</v>
      </c>
      <c r="C469" s="94" t="str">
        <f t="shared" si="7"/>
        <v>Factor Model</v>
      </c>
      <c r="D469" s="20">
        <v>50</v>
      </c>
      <c r="E469" s="20">
        <v>0.2</v>
      </c>
      <c r="F469" s="89" t="s">
        <v>4</v>
      </c>
      <c r="G469" s="20" t="s">
        <v>511</v>
      </c>
      <c r="H469" s="95" t="s">
        <v>3</v>
      </c>
      <c r="I469" s="119" t="s">
        <v>511</v>
      </c>
      <c r="J469" s="89">
        <v>73064</v>
      </c>
      <c r="K469" s="97"/>
      <c r="L469" s="96" t="s">
        <v>3</v>
      </c>
      <c r="M469" s="83">
        <v>651</v>
      </c>
      <c r="N469" s="102" t="s">
        <v>3</v>
      </c>
      <c r="O469" s="78"/>
    </row>
    <row r="470" spans="1:15" x14ac:dyDescent="0.3">
      <c r="A470" s="20" t="s">
        <v>515</v>
      </c>
      <c r="B470" s="66">
        <v>0</v>
      </c>
      <c r="C470" s="94" t="str">
        <f t="shared" si="7"/>
        <v>Deterministic</v>
      </c>
      <c r="D470" s="20">
        <v>0</v>
      </c>
      <c r="E470" s="20">
        <v>0.05</v>
      </c>
      <c r="F470" s="89" t="s">
        <v>1</v>
      </c>
      <c r="G470" s="20">
        <v>982</v>
      </c>
      <c r="H470" s="95">
        <v>0</v>
      </c>
      <c r="I470" s="119">
        <v>11.6747</v>
      </c>
      <c r="J470" s="89">
        <v>28558</v>
      </c>
      <c r="K470" s="107">
        <v>1</v>
      </c>
      <c r="L470" s="96">
        <v>0</v>
      </c>
      <c r="M470" s="83">
        <v>982</v>
      </c>
      <c r="N470" s="102">
        <v>982</v>
      </c>
      <c r="O470" s="78"/>
    </row>
    <row r="471" spans="1:15" x14ac:dyDescent="0.3">
      <c r="A471" s="20" t="s">
        <v>515</v>
      </c>
      <c r="B471" s="20">
        <v>0</v>
      </c>
      <c r="C471" s="94" t="str">
        <f t="shared" si="7"/>
        <v>Deterministic</v>
      </c>
      <c r="D471" s="20">
        <v>0</v>
      </c>
      <c r="E471" s="20">
        <v>0.1</v>
      </c>
      <c r="F471" s="89" t="s">
        <v>1</v>
      </c>
      <c r="G471" s="20">
        <v>982</v>
      </c>
      <c r="H471" s="95">
        <v>0</v>
      </c>
      <c r="I471" s="119">
        <v>9.6295300000000008</v>
      </c>
      <c r="J471" s="89">
        <v>23752</v>
      </c>
      <c r="K471" s="107">
        <v>1</v>
      </c>
      <c r="L471" s="96">
        <v>0</v>
      </c>
      <c r="M471" s="83">
        <v>982</v>
      </c>
      <c r="N471" s="102">
        <v>982</v>
      </c>
      <c r="O471" s="78"/>
    </row>
    <row r="472" spans="1:15" x14ac:dyDescent="0.3">
      <c r="A472" s="20" t="s">
        <v>515</v>
      </c>
      <c r="B472" s="66">
        <v>0</v>
      </c>
      <c r="C472" s="94" t="str">
        <f t="shared" si="7"/>
        <v>Deterministic</v>
      </c>
      <c r="D472" s="20">
        <v>0</v>
      </c>
      <c r="E472" s="20">
        <v>0.15</v>
      </c>
      <c r="F472" s="89" t="s">
        <v>1</v>
      </c>
      <c r="G472" s="20">
        <v>982</v>
      </c>
      <c r="H472" s="95">
        <v>0</v>
      </c>
      <c r="I472" s="119">
        <v>3.47627</v>
      </c>
      <c r="J472" s="89">
        <v>24155</v>
      </c>
      <c r="K472" s="107">
        <v>1</v>
      </c>
      <c r="L472" s="96">
        <v>0</v>
      </c>
      <c r="M472" s="83">
        <v>982</v>
      </c>
      <c r="N472" s="102">
        <v>982</v>
      </c>
      <c r="O472" s="78"/>
    </row>
    <row r="473" spans="1:15" x14ac:dyDescent="0.3">
      <c r="A473" s="20" t="s">
        <v>515</v>
      </c>
      <c r="B473" s="20">
        <v>0</v>
      </c>
      <c r="C473" s="94" t="str">
        <f t="shared" si="7"/>
        <v>Deterministic</v>
      </c>
      <c r="D473" s="20">
        <v>0</v>
      </c>
      <c r="E473" s="20">
        <v>0.2</v>
      </c>
      <c r="F473" s="89" t="s">
        <v>0</v>
      </c>
      <c r="G473" s="20">
        <v>982</v>
      </c>
      <c r="H473" s="95">
        <v>0</v>
      </c>
      <c r="I473" s="119">
        <v>5.6166900000000002</v>
      </c>
      <c r="J473" s="89">
        <v>21853</v>
      </c>
      <c r="K473" s="107">
        <v>1</v>
      </c>
      <c r="L473" s="96">
        <v>0</v>
      </c>
      <c r="M473" s="83">
        <v>982</v>
      </c>
      <c r="N473" s="102">
        <v>982</v>
      </c>
      <c r="O473" s="78"/>
    </row>
    <row r="474" spans="1:15" x14ac:dyDescent="0.3">
      <c r="A474" s="20" t="s">
        <v>515</v>
      </c>
      <c r="B474" s="66">
        <v>1</v>
      </c>
      <c r="C474" s="94" t="str">
        <f t="shared" si="7"/>
        <v>Cardinality-constrained</v>
      </c>
      <c r="D474" s="20">
        <v>5</v>
      </c>
      <c r="E474" s="20">
        <v>0.05</v>
      </c>
      <c r="F474" s="89" t="s">
        <v>0</v>
      </c>
      <c r="G474" s="20">
        <v>983</v>
      </c>
      <c r="H474" s="95">
        <v>0</v>
      </c>
      <c r="I474" s="119">
        <v>98.894099999999995</v>
      </c>
      <c r="J474" s="89">
        <v>26930</v>
      </c>
      <c r="K474" s="107">
        <v>1</v>
      </c>
      <c r="L474" s="96">
        <v>1.0183299389001643E-3</v>
      </c>
      <c r="M474" s="83">
        <v>982</v>
      </c>
      <c r="N474" s="102">
        <v>983</v>
      </c>
      <c r="O474" s="78"/>
    </row>
    <row r="475" spans="1:15" x14ac:dyDescent="0.3">
      <c r="A475" s="20" t="s">
        <v>515</v>
      </c>
      <c r="B475" s="20">
        <v>1</v>
      </c>
      <c r="C475" s="94" t="str">
        <f t="shared" si="7"/>
        <v>Cardinality-constrained</v>
      </c>
      <c r="D475" s="20">
        <v>5</v>
      </c>
      <c r="E475" s="20">
        <v>0.1</v>
      </c>
      <c r="F475" s="89" t="s">
        <v>0</v>
      </c>
      <c r="G475" s="20">
        <v>985</v>
      </c>
      <c r="H475" s="95">
        <v>0</v>
      </c>
      <c r="I475" s="119">
        <v>17.100200000000001</v>
      </c>
      <c r="J475" s="89">
        <v>25115</v>
      </c>
      <c r="K475" s="107">
        <v>1</v>
      </c>
      <c r="L475" s="96">
        <v>3.054989816700715E-3</v>
      </c>
      <c r="M475" s="83">
        <v>982</v>
      </c>
      <c r="N475" s="102">
        <v>985</v>
      </c>
      <c r="O475" s="78"/>
    </row>
    <row r="476" spans="1:15" x14ac:dyDescent="0.3">
      <c r="A476" s="20" t="s">
        <v>515</v>
      </c>
      <c r="B476" s="66">
        <v>1</v>
      </c>
      <c r="C476" s="94" t="str">
        <f t="shared" si="7"/>
        <v>Cardinality-constrained</v>
      </c>
      <c r="D476" s="20">
        <v>5</v>
      </c>
      <c r="E476" s="20">
        <v>0.15</v>
      </c>
      <c r="F476" s="89" t="s">
        <v>0</v>
      </c>
      <c r="G476" s="20">
        <v>987</v>
      </c>
      <c r="H476" s="95">
        <v>0</v>
      </c>
      <c r="I476" s="119">
        <v>14.4574</v>
      </c>
      <c r="J476" s="89">
        <v>23897</v>
      </c>
      <c r="K476" s="107">
        <v>1</v>
      </c>
      <c r="L476" s="96">
        <v>5.0916496945010437E-3</v>
      </c>
      <c r="M476" s="83">
        <v>982</v>
      </c>
      <c r="N476" s="102">
        <v>987</v>
      </c>
      <c r="O476" s="78"/>
    </row>
    <row r="477" spans="1:15" x14ac:dyDescent="0.3">
      <c r="A477" s="20" t="s">
        <v>515</v>
      </c>
      <c r="B477" s="20">
        <v>1</v>
      </c>
      <c r="C477" s="94" t="str">
        <f t="shared" si="7"/>
        <v>Cardinality-constrained</v>
      </c>
      <c r="D477" s="20">
        <v>5</v>
      </c>
      <c r="E477" s="20">
        <v>0.2</v>
      </c>
      <c r="F477" s="89" t="s">
        <v>0</v>
      </c>
      <c r="G477" s="20">
        <v>987</v>
      </c>
      <c r="H477" s="95">
        <v>0</v>
      </c>
      <c r="I477" s="119">
        <v>15.3385</v>
      </c>
      <c r="J477" s="89">
        <v>23920</v>
      </c>
      <c r="K477" s="107">
        <v>1</v>
      </c>
      <c r="L477" s="96">
        <v>5.0916496945010437E-3</v>
      </c>
      <c r="M477" s="83">
        <v>982</v>
      </c>
      <c r="N477" s="102">
        <v>987</v>
      </c>
      <c r="O477" s="78"/>
    </row>
    <row r="478" spans="1:15" x14ac:dyDescent="0.3">
      <c r="A478" s="20" t="s">
        <v>515</v>
      </c>
      <c r="B478" s="66">
        <v>1</v>
      </c>
      <c r="C478" s="94" t="str">
        <f t="shared" si="7"/>
        <v>Cardinality-constrained</v>
      </c>
      <c r="D478" s="20">
        <v>10</v>
      </c>
      <c r="E478" s="20">
        <v>0.05</v>
      </c>
      <c r="F478" s="89" t="s">
        <v>0</v>
      </c>
      <c r="G478" s="20">
        <v>983</v>
      </c>
      <c r="H478" s="95">
        <v>0</v>
      </c>
      <c r="I478" s="119">
        <v>152.001</v>
      </c>
      <c r="J478" s="89">
        <v>9644</v>
      </c>
      <c r="K478" s="107">
        <v>1</v>
      </c>
      <c r="L478" s="96">
        <v>1.0183299389001643E-3</v>
      </c>
      <c r="M478" s="83">
        <v>982</v>
      </c>
      <c r="N478" s="102">
        <v>983</v>
      </c>
      <c r="O478" s="78"/>
    </row>
    <row r="479" spans="1:15" x14ac:dyDescent="0.3">
      <c r="A479" s="20" t="s">
        <v>515</v>
      </c>
      <c r="B479" s="20">
        <v>1</v>
      </c>
      <c r="C479" s="94" t="str">
        <f t="shared" si="7"/>
        <v>Cardinality-constrained</v>
      </c>
      <c r="D479" s="20">
        <v>10</v>
      </c>
      <c r="E479" s="20">
        <v>0.1</v>
      </c>
      <c r="F479" s="89" t="s">
        <v>0</v>
      </c>
      <c r="G479" s="20">
        <v>985</v>
      </c>
      <c r="H479" s="95">
        <v>0</v>
      </c>
      <c r="I479" s="119">
        <v>19.738800000000001</v>
      </c>
      <c r="J479" s="89">
        <v>5656</v>
      </c>
      <c r="K479" s="107">
        <v>1</v>
      </c>
      <c r="L479" s="96">
        <v>3.054989816700715E-3</v>
      </c>
      <c r="M479" s="83">
        <v>982</v>
      </c>
      <c r="N479" s="102">
        <v>985</v>
      </c>
      <c r="O479" s="78"/>
    </row>
    <row r="480" spans="1:15" x14ac:dyDescent="0.3">
      <c r="A480" s="20" t="s">
        <v>515</v>
      </c>
      <c r="B480" s="66">
        <v>1</v>
      </c>
      <c r="C480" s="94" t="str">
        <f t="shared" si="7"/>
        <v>Cardinality-constrained</v>
      </c>
      <c r="D480" s="20">
        <v>10</v>
      </c>
      <c r="E480" s="20">
        <v>0.15</v>
      </c>
      <c r="F480" s="89" t="s">
        <v>0</v>
      </c>
      <c r="G480" s="20">
        <v>987</v>
      </c>
      <c r="H480" s="95">
        <v>0</v>
      </c>
      <c r="I480" s="119">
        <v>27.717199999999998</v>
      </c>
      <c r="J480" s="89">
        <v>2799</v>
      </c>
      <c r="K480" s="107">
        <v>1</v>
      </c>
      <c r="L480" s="96">
        <v>5.0916496945010437E-3</v>
      </c>
      <c r="M480" s="83">
        <v>982</v>
      </c>
      <c r="N480" s="102">
        <v>987</v>
      </c>
      <c r="O480" s="78"/>
    </row>
    <row r="481" spans="1:15" x14ac:dyDescent="0.3">
      <c r="A481" s="20" t="s">
        <v>515</v>
      </c>
      <c r="B481" s="20">
        <v>1</v>
      </c>
      <c r="C481" s="94" t="str">
        <f t="shared" si="7"/>
        <v>Cardinality-constrained</v>
      </c>
      <c r="D481" s="20">
        <v>10</v>
      </c>
      <c r="E481" s="20">
        <v>0.2</v>
      </c>
      <c r="F481" s="89" t="s">
        <v>0</v>
      </c>
      <c r="G481" s="20">
        <v>987</v>
      </c>
      <c r="H481" s="95">
        <v>0</v>
      </c>
      <c r="I481" s="119">
        <v>27.478899999999999</v>
      </c>
      <c r="J481" s="89">
        <v>1529</v>
      </c>
      <c r="K481" s="107">
        <v>1</v>
      </c>
      <c r="L481" s="96">
        <v>5.0916496945010437E-3</v>
      </c>
      <c r="M481" s="83">
        <v>982</v>
      </c>
      <c r="N481" s="102">
        <v>987</v>
      </c>
      <c r="O481" s="78"/>
    </row>
    <row r="482" spans="1:15" x14ac:dyDescent="0.3">
      <c r="A482" s="20" t="s">
        <v>515</v>
      </c>
      <c r="B482" s="66">
        <v>1</v>
      </c>
      <c r="C482" s="94" t="str">
        <f t="shared" si="7"/>
        <v>Cardinality-constrained</v>
      </c>
      <c r="D482" s="20">
        <v>25</v>
      </c>
      <c r="E482" s="20">
        <v>0.05</v>
      </c>
      <c r="F482" s="89" t="s">
        <v>0</v>
      </c>
      <c r="G482" s="20">
        <v>987</v>
      </c>
      <c r="H482" s="95">
        <v>0</v>
      </c>
      <c r="I482" s="119">
        <v>99.594800000000006</v>
      </c>
      <c r="J482" s="89">
        <v>9537</v>
      </c>
      <c r="K482" s="107">
        <v>1.2999999999999999E-2</v>
      </c>
      <c r="L482" s="96">
        <v>5.0916496945010437E-3</v>
      </c>
      <c r="M482" s="83">
        <v>982</v>
      </c>
      <c r="N482" s="102">
        <v>987</v>
      </c>
      <c r="O482" s="78"/>
    </row>
    <row r="483" spans="1:15" x14ac:dyDescent="0.3">
      <c r="A483" s="20" t="s">
        <v>515</v>
      </c>
      <c r="B483" s="20">
        <v>1</v>
      </c>
      <c r="C483" s="94" t="str">
        <f t="shared" si="7"/>
        <v>Cardinality-constrained</v>
      </c>
      <c r="D483" s="20">
        <v>25</v>
      </c>
      <c r="E483" s="20">
        <v>0.1</v>
      </c>
      <c r="F483" s="89" t="s">
        <v>0</v>
      </c>
      <c r="G483" s="20">
        <v>994</v>
      </c>
      <c r="H483" s="95">
        <v>0</v>
      </c>
      <c r="I483" s="119">
        <v>79.411699999999996</v>
      </c>
      <c r="J483" s="89">
        <v>2875</v>
      </c>
      <c r="K483" s="107">
        <v>0.749</v>
      </c>
      <c r="L483" s="96">
        <v>1.2219959266802416E-2</v>
      </c>
      <c r="M483" s="83">
        <v>982</v>
      </c>
      <c r="N483" s="102">
        <v>994</v>
      </c>
      <c r="O483" s="78"/>
    </row>
    <row r="484" spans="1:15" x14ac:dyDescent="0.3">
      <c r="A484" s="20" t="s">
        <v>515</v>
      </c>
      <c r="B484" s="66">
        <v>1</v>
      </c>
      <c r="C484" s="94" t="str">
        <f t="shared" si="7"/>
        <v>Cardinality-constrained</v>
      </c>
      <c r="D484" s="20">
        <v>25</v>
      </c>
      <c r="E484" s="20">
        <v>0.15</v>
      </c>
      <c r="F484" s="89" t="s">
        <v>1</v>
      </c>
      <c r="G484" s="20">
        <v>1012</v>
      </c>
      <c r="H484" s="95">
        <v>0</v>
      </c>
      <c r="I484" s="119">
        <v>1025.92</v>
      </c>
      <c r="J484" s="89">
        <v>525</v>
      </c>
      <c r="K484" s="107">
        <v>0.34599999999999997</v>
      </c>
      <c r="L484" s="96">
        <v>3.054989816700604E-2</v>
      </c>
      <c r="M484" s="83">
        <v>982</v>
      </c>
      <c r="N484" s="102">
        <v>1012</v>
      </c>
      <c r="O484" s="78"/>
    </row>
    <row r="485" spans="1:15" x14ac:dyDescent="0.3">
      <c r="A485" s="20" t="s">
        <v>515</v>
      </c>
      <c r="B485" s="20">
        <v>1</v>
      </c>
      <c r="C485" s="94" t="str">
        <f t="shared" si="7"/>
        <v>Cardinality-constrained</v>
      </c>
      <c r="D485" s="20">
        <v>25</v>
      </c>
      <c r="E485" s="20">
        <v>0.2</v>
      </c>
      <c r="F485" s="89" t="s">
        <v>1</v>
      </c>
      <c r="G485" s="20">
        <v>1022</v>
      </c>
      <c r="H485" s="95">
        <v>0</v>
      </c>
      <c r="I485" s="119">
        <v>547.04899999999998</v>
      </c>
      <c r="J485" s="89">
        <v>29</v>
      </c>
      <c r="K485" s="107">
        <v>0.84499999999999997</v>
      </c>
      <c r="L485" s="96">
        <v>4.0733197556008127E-2</v>
      </c>
      <c r="M485" s="83">
        <v>982</v>
      </c>
      <c r="N485" s="102">
        <v>1022</v>
      </c>
      <c r="O485" s="78"/>
    </row>
    <row r="486" spans="1:15" x14ac:dyDescent="0.3">
      <c r="A486" s="20" t="s">
        <v>515</v>
      </c>
      <c r="B486" s="66">
        <v>1</v>
      </c>
      <c r="C486" s="94" t="str">
        <f t="shared" si="7"/>
        <v>Cardinality-constrained</v>
      </c>
      <c r="D486" s="20">
        <v>50</v>
      </c>
      <c r="E486" s="20">
        <v>0.05</v>
      </c>
      <c r="F486" s="89" t="s">
        <v>0</v>
      </c>
      <c r="G486" s="20">
        <v>987</v>
      </c>
      <c r="H486" s="95">
        <v>0</v>
      </c>
      <c r="I486" s="119">
        <v>90.527100000000004</v>
      </c>
      <c r="J486" s="89">
        <v>20816</v>
      </c>
      <c r="K486" s="107">
        <v>1.2999999999999999E-2</v>
      </c>
      <c r="L486" s="96">
        <v>5.0916496945010437E-3</v>
      </c>
      <c r="M486" s="83">
        <v>982</v>
      </c>
      <c r="N486" s="102">
        <v>987</v>
      </c>
      <c r="O486" s="78"/>
    </row>
    <row r="487" spans="1:15" x14ac:dyDescent="0.3">
      <c r="A487" s="20" t="s">
        <v>515</v>
      </c>
      <c r="B487" s="20">
        <v>1</v>
      </c>
      <c r="C487" s="94" t="str">
        <f t="shared" si="7"/>
        <v>Cardinality-constrained</v>
      </c>
      <c r="D487" s="20">
        <v>50</v>
      </c>
      <c r="E487" s="20">
        <v>0.1</v>
      </c>
      <c r="F487" s="89" t="s">
        <v>0</v>
      </c>
      <c r="G487" s="20">
        <v>1012</v>
      </c>
      <c r="H487" s="95">
        <v>0</v>
      </c>
      <c r="I487" s="119">
        <v>103.77500000000001</v>
      </c>
      <c r="J487" s="89">
        <v>19182</v>
      </c>
      <c r="K487" s="107">
        <v>1.7999999999999999E-2</v>
      </c>
      <c r="L487" s="96">
        <v>3.054989816700604E-2</v>
      </c>
      <c r="M487" s="83">
        <v>982</v>
      </c>
      <c r="N487" s="102">
        <v>1012</v>
      </c>
      <c r="O487" s="78"/>
    </row>
    <row r="488" spans="1:15" x14ac:dyDescent="0.3">
      <c r="A488" s="20" t="s">
        <v>515</v>
      </c>
      <c r="B488" s="66">
        <v>1</v>
      </c>
      <c r="C488" s="94" t="str">
        <f t="shared" si="7"/>
        <v>Cardinality-constrained</v>
      </c>
      <c r="D488" s="20">
        <v>50</v>
      </c>
      <c r="E488" s="20">
        <v>0.15</v>
      </c>
      <c r="F488" s="89" t="s">
        <v>0</v>
      </c>
      <c r="G488" s="20">
        <v>1030</v>
      </c>
      <c r="H488" s="95">
        <v>1.9455252918287938E-3</v>
      </c>
      <c r="I488" s="119">
        <v>1726.41</v>
      </c>
      <c r="J488" s="89">
        <v>18041</v>
      </c>
      <c r="K488" s="107">
        <v>3.9E-2</v>
      </c>
      <c r="L488" s="96">
        <v>4.8879837067209886E-2</v>
      </c>
      <c r="M488" s="83">
        <v>982</v>
      </c>
      <c r="N488" s="102">
        <v>1028</v>
      </c>
      <c r="O488" s="78"/>
    </row>
    <row r="489" spans="1:15" x14ac:dyDescent="0.3">
      <c r="A489" s="20" t="s">
        <v>515</v>
      </c>
      <c r="B489" s="20">
        <v>1</v>
      </c>
      <c r="C489" s="94" t="str">
        <f t="shared" si="7"/>
        <v>Cardinality-constrained</v>
      </c>
      <c r="D489" s="20">
        <v>50</v>
      </c>
      <c r="E489" s="20">
        <v>0.2</v>
      </c>
      <c r="F489" s="89" t="s">
        <v>2</v>
      </c>
      <c r="G489" s="20" t="s">
        <v>46</v>
      </c>
      <c r="H489" s="95" t="s">
        <v>3</v>
      </c>
      <c r="I489" s="119">
        <v>60.005000000000003</v>
      </c>
      <c r="J489" s="89">
        <v>16647</v>
      </c>
      <c r="K489" s="97"/>
      <c r="L489" s="96" t="s">
        <v>3</v>
      </c>
      <c r="M489" s="83">
        <v>982</v>
      </c>
      <c r="N489" s="102" t="s">
        <v>3</v>
      </c>
      <c r="O489" s="78"/>
    </row>
    <row r="490" spans="1:15" x14ac:dyDescent="0.3">
      <c r="A490" s="20" t="s">
        <v>515</v>
      </c>
      <c r="B490" s="66">
        <v>2</v>
      </c>
      <c r="C490" s="94" t="str">
        <f t="shared" si="7"/>
        <v>Knapsack</v>
      </c>
      <c r="D490" s="20">
        <v>5</v>
      </c>
      <c r="E490" s="20">
        <v>0.05</v>
      </c>
      <c r="F490" s="89" t="s">
        <v>0</v>
      </c>
      <c r="G490" s="20">
        <v>983</v>
      </c>
      <c r="H490" s="95">
        <v>0</v>
      </c>
      <c r="I490" s="119">
        <v>142.25</v>
      </c>
      <c r="J490" s="89">
        <v>13057</v>
      </c>
      <c r="K490" s="107">
        <v>1</v>
      </c>
      <c r="L490" s="96">
        <v>1.0183299389001643E-3</v>
      </c>
      <c r="M490" s="83">
        <v>982</v>
      </c>
      <c r="N490" s="102">
        <v>983</v>
      </c>
      <c r="O490" s="78"/>
    </row>
    <row r="491" spans="1:15" x14ac:dyDescent="0.3">
      <c r="A491" s="20" t="s">
        <v>515</v>
      </c>
      <c r="B491" s="20">
        <v>2</v>
      </c>
      <c r="C491" s="94" t="str">
        <f t="shared" si="7"/>
        <v>Knapsack</v>
      </c>
      <c r="D491" s="20">
        <v>5</v>
      </c>
      <c r="E491" s="20">
        <v>0.1</v>
      </c>
      <c r="F491" s="89" t="s">
        <v>0</v>
      </c>
      <c r="G491" s="20">
        <v>985</v>
      </c>
      <c r="H491" s="95">
        <v>0</v>
      </c>
      <c r="I491" s="119">
        <v>40.166899999999998</v>
      </c>
      <c r="J491" s="89">
        <v>9576</v>
      </c>
      <c r="K491" s="107">
        <v>1</v>
      </c>
      <c r="L491" s="96">
        <v>3.054989816700715E-3</v>
      </c>
      <c r="M491" s="83">
        <v>982</v>
      </c>
      <c r="N491" s="102">
        <v>985</v>
      </c>
      <c r="O491" s="78"/>
    </row>
    <row r="492" spans="1:15" x14ac:dyDescent="0.3">
      <c r="A492" s="20" t="s">
        <v>515</v>
      </c>
      <c r="B492" s="66">
        <v>2</v>
      </c>
      <c r="C492" s="94" t="str">
        <f t="shared" si="7"/>
        <v>Knapsack</v>
      </c>
      <c r="D492" s="20">
        <v>5</v>
      </c>
      <c r="E492" s="20">
        <v>0.15</v>
      </c>
      <c r="F492" s="89" t="s">
        <v>0</v>
      </c>
      <c r="G492" s="20">
        <v>987</v>
      </c>
      <c r="H492" s="95">
        <v>0</v>
      </c>
      <c r="I492" s="119">
        <v>66.405699999999996</v>
      </c>
      <c r="J492" s="89">
        <v>4072</v>
      </c>
      <c r="K492" s="107">
        <v>1</v>
      </c>
      <c r="L492" s="96">
        <v>5.0916496945010437E-3</v>
      </c>
      <c r="M492" s="83">
        <v>982</v>
      </c>
      <c r="N492" s="102">
        <v>987</v>
      </c>
      <c r="O492" s="78"/>
    </row>
    <row r="493" spans="1:15" x14ac:dyDescent="0.3">
      <c r="A493" s="20" t="s">
        <v>515</v>
      </c>
      <c r="B493" s="20">
        <v>2</v>
      </c>
      <c r="C493" s="94" t="str">
        <f t="shared" si="7"/>
        <v>Knapsack</v>
      </c>
      <c r="D493" s="20">
        <v>5</v>
      </c>
      <c r="E493" s="20">
        <v>0.2</v>
      </c>
      <c r="F493" s="89" t="s">
        <v>0</v>
      </c>
      <c r="G493" s="20">
        <v>987</v>
      </c>
      <c r="H493" s="95">
        <v>0</v>
      </c>
      <c r="I493" s="119">
        <v>85.561800000000005</v>
      </c>
      <c r="J493" s="89">
        <v>2166</v>
      </c>
      <c r="K493" s="107">
        <v>1</v>
      </c>
      <c r="L493" s="96">
        <v>5.0916496945010437E-3</v>
      </c>
      <c r="M493" s="83">
        <v>982</v>
      </c>
      <c r="N493" s="102">
        <v>987</v>
      </c>
      <c r="O493" s="78"/>
    </row>
    <row r="494" spans="1:15" x14ac:dyDescent="0.3">
      <c r="A494" s="20" t="s">
        <v>515</v>
      </c>
      <c r="B494" s="66">
        <v>2</v>
      </c>
      <c r="C494" s="94" t="str">
        <f t="shared" si="7"/>
        <v>Knapsack</v>
      </c>
      <c r="D494" s="20">
        <v>10</v>
      </c>
      <c r="E494" s="20">
        <v>0.05</v>
      </c>
      <c r="F494" s="89" t="s">
        <v>0</v>
      </c>
      <c r="G494" s="20">
        <v>985</v>
      </c>
      <c r="H494" s="95">
        <v>0</v>
      </c>
      <c r="I494" s="119">
        <v>20.479800000000001</v>
      </c>
      <c r="J494" s="89">
        <v>5930</v>
      </c>
      <c r="K494" s="107">
        <v>0.93799999999999994</v>
      </c>
      <c r="L494" s="96">
        <v>3.054989816700715E-3</v>
      </c>
      <c r="M494" s="83">
        <v>982</v>
      </c>
      <c r="N494" s="102">
        <v>985</v>
      </c>
      <c r="O494" s="78"/>
    </row>
    <row r="495" spans="1:15" x14ac:dyDescent="0.3">
      <c r="A495" s="20" t="s">
        <v>515</v>
      </c>
      <c r="B495" s="20">
        <v>2</v>
      </c>
      <c r="C495" s="94" t="str">
        <f t="shared" si="7"/>
        <v>Knapsack</v>
      </c>
      <c r="D495" s="20">
        <v>10</v>
      </c>
      <c r="E495" s="20">
        <v>0.1</v>
      </c>
      <c r="F495" s="89" t="s">
        <v>0</v>
      </c>
      <c r="G495" s="20">
        <v>987</v>
      </c>
      <c r="H495" s="95">
        <v>0</v>
      </c>
      <c r="I495" s="119">
        <v>273.70699999999999</v>
      </c>
      <c r="J495" s="89">
        <v>1912</v>
      </c>
      <c r="K495" s="107">
        <v>0.99199999999999999</v>
      </c>
      <c r="L495" s="96">
        <v>5.0916496945010437E-3</v>
      </c>
      <c r="M495" s="83">
        <v>982</v>
      </c>
      <c r="N495" s="102">
        <v>987</v>
      </c>
      <c r="O495" s="78"/>
    </row>
    <row r="496" spans="1:15" x14ac:dyDescent="0.3">
      <c r="A496" s="20" t="s">
        <v>515</v>
      </c>
      <c r="B496" s="66">
        <v>2</v>
      </c>
      <c r="C496" s="94" t="str">
        <f t="shared" si="7"/>
        <v>Knapsack</v>
      </c>
      <c r="D496" s="20">
        <v>10</v>
      </c>
      <c r="E496" s="20">
        <v>0.15</v>
      </c>
      <c r="F496" s="89" t="s">
        <v>0</v>
      </c>
      <c r="G496" s="20">
        <v>1003</v>
      </c>
      <c r="H496" s="95">
        <v>0</v>
      </c>
      <c r="I496" s="119">
        <v>115.63200000000001</v>
      </c>
      <c r="J496" s="89">
        <v>90</v>
      </c>
      <c r="K496" s="107">
        <v>1</v>
      </c>
      <c r="L496" s="96">
        <v>2.1384928716904339E-2</v>
      </c>
      <c r="M496" s="83">
        <v>982</v>
      </c>
      <c r="N496" s="102">
        <v>1003</v>
      </c>
      <c r="O496" s="78"/>
    </row>
    <row r="497" spans="1:15" x14ac:dyDescent="0.3">
      <c r="A497" s="20" t="s">
        <v>515</v>
      </c>
      <c r="B497" s="20">
        <v>2</v>
      </c>
      <c r="C497" s="94" t="str">
        <f t="shared" si="7"/>
        <v>Knapsack</v>
      </c>
      <c r="D497" s="20">
        <v>10</v>
      </c>
      <c r="E497" s="20">
        <v>0.2</v>
      </c>
      <c r="F497" s="89" t="s">
        <v>0</v>
      </c>
      <c r="G497" s="20">
        <v>1006</v>
      </c>
      <c r="H497" s="95">
        <v>0</v>
      </c>
      <c r="I497" s="119">
        <v>1079.83</v>
      </c>
      <c r="J497" s="89">
        <v>29</v>
      </c>
      <c r="K497" s="107">
        <v>1</v>
      </c>
      <c r="L497" s="96">
        <v>2.4439918533604832E-2</v>
      </c>
      <c r="M497" s="83">
        <v>982</v>
      </c>
      <c r="N497" s="102">
        <v>1006</v>
      </c>
      <c r="O497" s="78"/>
    </row>
    <row r="498" spans="1:15" x14ac:dyDescent="0.3">
      <c r="A498" s="20" t="s">
        <v>515</v>
      </c>
      <c r="B498" s="66">
        <v>2</v>
      </c>
      <c r="C498" s="94" t="str">
        <f t="shared" si="7"/>
        <v>Knapsack</v>
      </c>
      <c r="D498" s="20">
        <v>25</v>
      </c>
      <c r="E498" s="20">
        <v>0.05</v>
      </c>
      <c r="F498" s="89" t="s">
        <v>0</v>
      </c>
      <c r="G498" s="20">
        <v>987</v>
      </c>
      <c r="H498" s="95">
        <v>0</v>
      </c>
      <c r="I498" s="119">
        <v>207.05799999999999</v>
      </c>
      <c r="J498" s="89">
        <v>9087</v>
      </c>
      <c r="K498" s="107">
        <v>1.2999999999999999E-2</v>
      </c>
      <c r="L498" s="96">
        <v>5.0916496945010437E-3</v>
      </c>
      <c r="M498" s="83">
        <v>982</v>
      </c>
      <c r="N498" s="102">
        <v>987</v>
      </c>
      <c r="O498" s="78"/>
    </row>
    <row r="499" spans="1:15" x14ac:dyDescent="0.3">
      <c r="A499" s="20" t="s">
        <v>515</v>
      </c>
      <c r="B499" s="20">
        <v>2</v>
      </c>
      <c r="C499" s="94" t="str">
        <f t="shared" si="7"/>
        <v>Knapsack</v>
      </c>
      <c r="D499" s="20">
        <v>25</v>
      </c>
      <c r="E499" s="20">
        <v>0.1</v>
      </c>
      <c r="F499" s="89" t="s">
        <v>0</v>
      </c>
      <c r="G499" s="20">
        <v>1012</v>
      </c>
      <c r="H499" s="95">
        <v>0</v>
      </c>
      <c r="I499" s="119">
        <v>901.37099999999998</v>
      </c>
      <c r="J499" s="89">
        <v>3061</v>
      </c>
      <c r="K499" s="107">
        <v>2.3E-2</v>
      </c>
      <c r="L499" s="96">
        <v>3.054989816700604E-2</v>
      </c>
      <c r="M499" s="83">
        <v>982</v>
      </c>
      <c r="N499" s="102">
        <v>1012</v>
      </c>
      <c r="O499" s="78"/>
    </row>
    <row r="500" spans="1:15" x14ac:dyDescent="0.3">
      <c r="A500" s="20" t="s">
        <v>515</v>
      </c>
      <c r="B500" s="66">
        <v>2</v>
      </c>
      <c r="C500" s="94" t="str">
        <f t="shared" si="7"/>
        <v>Knapsack</v>
      </c>
      <c r="D500" s="20">
        <v>25</v>
      </c>
      <c r="E500" s="20">
        <v>0.15</v>
      </c>
      <c r="F500" s="89" t="s">
        <v>1</v>
      </c>
      <c r="G500" s="20">
        <v>1105</v>
      </c>
      <c r="H500" s="95">
        <v>5.6405353728489482E-2</v>
      </c>
      <c r="I500" s="119">
        <v>1802.54</v>
      </c>
      <c r="J500" s="89">
        <v>29</v>
      </c>
      <c r="K500" s="107">
        <v>1.7999999999999999E-2</v>
      </c>
      <c r="L500" s="96">
        <v>0.1252545824847251</v>
      </c>
      <c r="M500" s="83">
        <v>982</v>
      </c>
      <c r="N500" s="102">
        <v>1046</v>
      </c>
      <c r="O500" s="78"/>
    </row>
    <row r="501" spans="1:15" x14ac:dyDescent="0.3">
      <c r="A501" s="20" t="s">
        <v>515</v>
      </c>
      <c r="B501" s="20">
        <v>2</v>
      </c>
      <c r="C501" s="94" t="str">
        <f t="shared" si="7"/>
        <v>Knapsack</v>
      </c>
      <c r="D501" s="20">
        <v>25</v>
      </c>
      <c r="E501" s="20">
        <v>0.2</v>
      </c>
      <c r="F501" s="89" t="s">
        <v>2</v>
      </c>
      <c r="G501" s="20" t="s">
        <v>46</v>
      </c>
      <c r="H501" s="95" t="s">
        <v>3</v>
      </c>
      <c r="I501" s="119">
        <v>60.005600000000001</v>
      </c>
      <c r="J501" s="89">
        <v>29</v>
      </c>
      <c r="K501" s="97"/>
      <c r="L501" s="96" t="s">
        <v>3</v>
      </c>
      <c r="M501" s="83">
        <v>982</v>
      </c>
      <c r="N501" s="102" t="s">
        <v>3</v>
      </c>
      <c r="O501" s="78"/>
    </row>
    <row r="502" spans="1:15" x14ac:dyDescent="0.3">
      <c r="A502" s="20" t="s">
        <v>515</v>
      </c>
      <c r="B502" s="66">
        <v>2</v>
      </c>
      <c r="C502" s="94" t="str">
        <f t="shared" si="7"/>
        <v>Knapsack</v>
      </c>
      <c r="D502" s="20">
        <v>50</v>
      </c>
      <c r="E502" s="20">
        <v>0.05</v>
      </c>
      <c r="F502" s="89" t="s">
        <v>0</v>
      </c>
      <c r="G502" s="20">
        <v>994</v>
      </c>
      <c r="H502" s="95">
        <v>0</v>
      </c>
      <c r="I502" s="119">
        <v>73.442800000000005</v>
      </c>
      <c r="J502" s="89">
        <v>18094</v>
      </c>
      <c r="K502" s="107">
        <v>0</v>
      </c>
      <c r="L502" s="96">
        <v>1.2219959266802416E-2</v>
      </c>
      <c r="M502" s="83">
        <v>982</v>
      </c>
      <c r="N502" s="102">
        <v>994</v>
      </c>
      <c r="O502" s="78"/>
    </row>
    <row r="503" spans="1:15" x14ac:dyDescent="0.3">
      <c r="A503" s="20" t="s">
        <v>515</v>
      </c>
      <c r="B503" s="20">
        <v>2</v>
      </c>
      <c r="C503" s="94" t="str">
        <f t="shared" si="7"/>
        <v>Knapsack</v>
      </c>
      <c r="D503" s="20">
        <v>50</v>
      </c>
      <c r="E503" s="20">
        <v>0.1</v>
      </c>
      <c r="F503" s="89" t="s">
        <v>0</v>
      </c>
      <c r="G503" s="20">
        <v>1022</v>
      </c>
      <c r="H503" s="95">
        <v>0</v>
      </c>
      <c r="I503" s="119">
        <v>380.096</v>
      </c>
      <c r="J503" s="89"/>
      <c r="K503" s="107">
        <v>0</v>
      </c>
      <c r="L503" s="96">
        <v>4.0733197556008127E-2</v>
      </c>
      <c r="M503" s="83">
        <v>982</v>
      </c>
      <c r="N503" s="102">
        <v>1022</v>
      </c>
      <c r="O503" s="78"/>
    </row>
    <row r="504" spans="1:15" x14ac:dyDescent="0.3">
      <c r="A504" s="20" t="s">
        <v>515</v>
      </c>
      <c r="B504" s="66">
        <v>2</v>
      </c>
      <c r="C504" s="94" t="str">
        <f t="shared" si="7"/>
        <v>Knapsack</v>
      </c>
      <c r="D504" s="20">
        <v>50</v>
      </c>
      <c r="E504" s="20">
        <v>0.15</v>
      </c>
      <c r="F504" s="89" t="s">
        <v>2</v>
      </c>
      <c r="G504" s="20" t="s">
        <v>46</v>
      </c>
      <c r="H504" s="95" t="s">
        <v>3</v>
      </c>
      <c r="I504" s="119">
        <v>60.005600000000001</v>
      </c>
      <c r="J504" s="89"/>
      <c r="K504" s="97"/>
      <c r="L504" s="96" t="s">
        <v>3</v>
      </c>
      <c r="M504" s="83">
        <v>982</v>
      </c>
      <c r="N504" s="102" t="s">
        <v>3</v>
      </c>
      <c r="O504" s="78"/>
    </row>
    <row r="505" spans="1:15" x14ac:dyDescent="0.3">
      <c r="A505" s="20" t="s">
        <v>515</v>
      </c>
      <c r="B505" s="20">
        <v>2</v>
      </c>
      <c r="C505" s="94" t="str">
        <f t="shared" si="7"/>
        <v>Knapsack</v>
      </c>
      <c r="D505" s="20">
        <v>50</v>
      </c>
      <c r="E505" s="20">
        <v>0.2</v>
      </c>
      <c r="F505" s="89" t="s">
        <v>2</v>
      </c>
      <c r="G505" s="20" t="s">
        <v>46</v>
      </c>
      <c r="H505" s="95" t="s">
        <v>3</v>
      </c>
      <c r="I505" s="119">
        <v>60.007300000000001</v>
      </c>
      <c r="J505" s="89"/>
      <c r="K505" s="97"/>
      <c r="L505" s="96" t="s">
        <v>3</v>
      </c>
      <c r="M505" s="83">
        <v>982</v>
      </c>
      <c r="N505" s="102" t="s">
        <v>3</v>
      </c>
      <c r="O505" s="78"/>
    </row>
    <row r="506" spans="1:15" hidden="1" x14ac:dyDescent="0.3">
      <c r="A506" s="66" t="s">
        <v>515</v>
      </c>
      <c r="B506" s="66">
        <v>3</v>
      </c>
      <c r="C506" s="94" t="str">
        <f t="shared" si="7"/>
        <v>Factor Model</v>
      </c>
      <c r="D506" s="20">
        <v>0</v>
      </c>
      <c r="E506" s="20">
        <v>0.05</v>
      </c>
      <c r="F506" s="89" t="s">
        <v>0</v>
      </c>
      <c r="G506" s="20">
        <v>1022</v>
      </c>
      <c r="H506" s="95">
        <v>0</v>
      </c>
      <c r="I506" s="119">
        <v>60.261600000000001</v>
      </c>
      <c r="J506" s="89">
        <v>15972</v>
      </c>
      <c r="K506" s="107">
        <v>0</v>
      </c>
      <c r="L506" s="96">
        <v>4.0733197556008127E-2</v>
      </c>
      <c r="M506" s="83">
        <v>982</v>
      </c>
      <c r="N506" s="102">
        <v>1022</v>
      </c>
      <c r="O506" s="78"/>
    </row>
    <row r="507" spans="1:15" hidden="1" x14ac:dyDescent="0.3">
      <c r="A507" s="20" t="s">
        <v>515</v>
      </c>
      <c r="B507" s="20">
        <v>3</v>
      </c>
      <c r="C507" s="94" t="str">
        <f t="shared" si="7"/>
        <v>Factor Model</v>
      </c>
      <c r="D507" s="20">
        <v>0</v>
      </c>
      <c r="E507" s="20">
        <v>0.1</v>
      </c>
      <c r="F507" s="89" t="s">
        <v>4</v>
      </c>
      <c r="G507" s="20" t="s">
        <v>511</v>
      </c>
      <c r="H507" s="95" t="s">
        <v>3</v>
      </c>
      <c r="I507" s="119" t="s">
        <v>511</v>
      </c>
      <c r="J507" s="89"/>
      <c r="K507" s="97"/>
      <c r="L507" s="96" t="s">
        <v>3</v>
      </c>
      <c r="M507" s="83">
        <v>982</v>
      </c>
      <c r="N507" s="102" t="s">
        <v>3</v>
      </c>
      <c r="O507" s="78"/>
    </row>
    <row r="508" spans="1:15" hidden="1" x14ac:dyDescent="0.3">
      <c r="A508" s="66" t="s">
        <v>515</v>
      </c>
      <c r="B508" s="66">
        <v>3</v>
      </c>
      <c r="C508" s="94" t="str">
        <f t="shared" si="7"/>
        <v>Factor Model</v>
      </c>
      <c r="D508" s="20">
        <v>0</v>
      </c>
      <c r="E508" s="20">
        <v>0.15</v>
      </c>
      <c r="F508" s="89" t="s">
        <v>4</v>
      </c>
      <c r="G508" s="20" t="s">
        <v>511</v>
      </c>
      <c r="H508" s="95" t="s">
        <v>3</v>
      </c>
      <c r="I508" s="119" t="s">
        <v>511</v>
      </c>
      <c r="J508" s="89"/>
      <c r="K508" s="97"/>
      <c r="L508" s="96" t="s">
        <v>3</v>
      </c>
      <c r="M508" s="83">
        <v>982</v>
      </c>
      <c r="N508" s="102" t="s">
        <v>3</v>
      </c>
      <c r="O508" s="78"/>
    </row>
    <row r="509" spans="1:15" hidden="1" x14ac:dyDescent="0.3">
      <c r="A509" s="20" t="s">
        <v>515</v>
      </c>
      <c r="B509" s="20">
        <v>3</v>
      </c>
      <c r="C509" s="94" t="str">
        <f t="shared" si="7"/>
        <v>Factor Model</v>
      </c>
      <c r="D509" s="20">
        <v>0</v>
      </c>
      <c r="E509" s="20">
        <v>0.2</v>
      </c>
      <c r="F509" s="89" t="s">
        <v>4</v>
      </c>
      <c r="G509" s="20" t="s">
        <v>511</v>
      </c>
      <c r="H509" s="95" t="s">
        <v>3</v>
      </c>
      <c r="I509" s="119" t="s">
        <v>511</v>
      </c>
      <c r="J509" s="89"/>
      <c r="K509" s="97"/>
      <c r="L509" s="96" t="s">
        <v>3</v>
      </c>
      <c r="M509" s="83">
        <v>982</v>
      </c>
      <c r="N509" s="102" t="s">
        <v>3</v>
      </c>
      <c r="O509" s="78"/>
    </row>
    <row r="510" spans="1:15" hidden="1" x14ac:dyDescent="0.3">
      <c r="A510" s="66" t="s">
        <v>515</v>
      </c>
      <c r="B510" s="66">
        <v>3</v>
      </c>
      <c r="C510" s="94" t="str">
        <f t="shared" si="7"/>
        <v>Factor Model</v>
      </c>
      <c r="D510" s="20">
        <v>10</v>
      </c>
      <c r="E510" s="20">
        <v>0.05</v>
      </c>
      <c r="F510" s="89" t="s">
        <v>1</v>
      </c>
      <c r="G510" s="20">
        <v>1022</v>
      </c>
      <c r="H510" s="95">
        <v>0</v>
      </c>
      <c r="I510" s="119">
        <v>62.6965</v>
      </c>
      <c r="J510" s="89">
        <v>16198</v>
      </c>
      <c r="K510" s="107">
        <v>0</v>
      </c>
      <c r="L510" s="96">
        <v>4.0733197556008127E-2</v>
      </c>
      <c r="M510" s="83">
        <v>982</v>
      </c>
      <c r="N510" s="102">
        <v>1022</v>
      </c>
      <c r="O510" s="78"/>
    </row>
    <row r="511" spans="1:15" hidden="1" x14ac:dyDescent="0.3">
      <c r="A511" s="20" t="s">
        <v>515</v>
      </c>
      <c r="B511" s="20">
        <v>3</v>
      </c>
      <c r="C511" s="94" t="str">
        <f t="shared" si="7"/>
        <v>Factor Model</v>
      </c>
      <c r="D511" s="20">
        <v>10</v>
      </c>
      <c r="E511" s="20">
        <v>0.1</v>
      </c>
      <c r="F511" s="89" t="s">
        <v>4</v>
      </c>
      <c r="G511" s="20" t="s">
        <v>511</v>
      </c>
      <c r="H511" s="95" t="s">
        <v>3</v>
      </c>
      <c r="I511" s="119" t="s">
        <v>511</v>
      </c>
      <c r="J511" s="89"/>
      <c r="K511" s="97"/>
      <c r="L511" s="96" t="s">
        <v>3</v>
      </c>
      <c r="M511" s="83">
        <v>982</v>
      </c>
      <c r="N511" s="102" t="s">
        <v>3</v>
      </c>
      <c r="O511" s="78"/>
    </row>
    <row r="512" spans="1:15" hidden="1" x14ac:dyDescent="0.3">
      <c r="A512" s="66" t="s">
        <v>515</v>
      </c>
      <c r="B512" s="66">
        <v>3</v>
      </c>
      <c r="C512" s="94" t="str">
        <f t="shared" si="7"/>
        <v>Factor Model</v>
      </c>
      <c r="D512" s="20">
        <v>10</v>
      </c>
      <c r="E512" s="20">
        <v>0.15</v>
      </c>
      <c r="F512" s="89" t="s">
        <v>4</v>
      </c>
      <c r="G512" s="20" t="s">
        <v>511</v>
      </c>
      <c r="H512" s="95" t="s">
        <v>3</v>
      </c>
      <c r="I512" s="119" t="s">
        <v>511</v>
      </c>
      <c r="J512" s="89"/>
      <c r="K512" s="97"/>
      <c r="L512" s="96" t="s">
        <v>3</v>
      </c>
      <c r="M512" s="83">
        <v>982</v>
      </c>
      <c r="N512" s="102" t="s">
        <v>3</v>
      </c>
      <c r="O512" s="78"/>
    </row>
    <row r="513" spans="1:15" hidden="1" x14ac:dyDescent="0.3">
      <c r="A513" s="20" t="s">
        <v>515</v>
      </c>
      <c r="B513" s="20">
        <v>3</v>
      </c>
      <c r="C513" s="94" t="str">
        <f t="shared" si="7"/>
        <v>Factor Model</v>
      </c>
      <c r="D513" s="20">
        <v>10</v>
      </c>
      <c r="E513" s="20">
        <v>0.2</v>
      </c>
      <c r="F513" s="89" t="s">
        <v>4</v>
      </c>
      <c r="G513" s="20" t="s">
        <v>511</v>
      </c>
      <c r="H513" s="95" t="s">
        <v>3</v>
      </c>
      <c r="I513" s="119" t="s">
        <v>511</v>
      </c>
      <c r="J513" s="89"/>
      <c r="K513" s="97"/>
      <c r="L513" s="96" t="s">
        <v>3</v>
      </c>
      <c r="M513" s="83">
        <v>982</v>
      </c>
      <c r="N513" s="102" t="s">
        <v>3</v>
      </c>
      <c r="O513" s="78"/>
    </row>
    <row r="514" spans="1:15" hidden="1" x14ac:dyDescent="0.3">
      <c r="A514" s="66" t="s">
        <v>515</v>
      </c>
      <c r="B514" s="66">
        <v>3</v>
      </c>
      <c r="C514" s="94" t="str">
        <f t="shared" si="7"/>
        <v>Factor Model</v>
      </c>
      <c r="D514" s="20">
        <v>25</v>
      </c>
      <c r="E514" s="20">
        <v>0.05</v>
      </c>
      <c r="F514" s="89" t="s">
        <v>0</v>
      </c>
      <c r="G514" s="20">
        <v>1022</v>
      </c>
      <c r="H514" s="95">
        <v>0</v>
      </c>
      <c r="I514" s="119">
        <v>30.068999999999999</v>
      </c>
      <c r="J514" s="89">
        <v>15513</v>
      </c>
      <c r="K514" s="107">
        <v>0</v>
      </c>
      <c r="L514" s="96">
        <v>4.0733197556008127E-2</v>
      </c>
      <c r="M514" s="83">
        <v>982</v>
      </c>
      <c r="N514" s="102">
        <v>1022</v>
      </c>
      <c r="O514" s="78"/>
    </row>
    <row r="515" spans="1:15" hidden="1" x14ac:dyDescent="0.3">
      <c r="A515" s="20" t="s">
        <v>515</v>
      </c>
      <c r="B515" s="20">
        <v>3</v>
      </c>
      <c r="C515" s="94" t="str">
        <f t="shared" ref="C515:C578" si="8">IF(B515=0,"Deterministic",IF(B515=1,"Cardinality-constrained",IF(B515=2,"Knapsack","Factor Model")))</f>
        <v>Factor Model</v>
      </c>
      <c r="D515" s="20">
        <v>25</v>
      </c>
      <c r="E515" s="20">
        <v>0.1</v>
      </c>
      <c r="F515" s="89" t="s">
        <v>4</v>
      </c>
      <c r="G515" s="20" t="s">
        <v>511</v>
      </c>
      <c r="H515" s="95" t="s">
        <v>3</v>
      </c>
      <c r="I515" s="119" t="s">
        <v>511</v>
      </c>
      <c r="J515" s="89"/>
      <c r="K515" s="97"/>
      <c r="L515" s="96" t="s">
        <v>3</v>
      </c>
      <c r="M515" s="83">
        <v>982</v>
      </c>
      <c r="N515" s="102" t="s">
        <v>3</v>
      </c>
      <c r="O515" s="78"/>
    </row>
    <row r="516" spans="1:15" hidden="1" x14ac:dyDescent="0.3">
      <c r="A516" s="66" t="s">
        <v>515</v>
      </c>
      <c r="B516" s="66">
        <v>3</v>
      </c>
      <c r="C516" s="94" t="str">
        <f t="shared" si="8"/>
        <v>Factor Model</v>
      </c>
      <c r="D516" s="20">
        <v>25</v>
      </c>
      <c r="E516" s="20">
        <v>0.15</v>
      </c>
      <c r="F516" s="89" t="s">
        <v>4</v>
      </c>
      <c r="G516" s="20" t="s">
        <v>511</v>
      </c>
      <c r="H516" s="95" t="s">
        <v>3</v>
      </c>
      <c r="I516" s="119" t="s">
        <v>511</v>
      </c>
      <c r="J516" s="89"/>
      <c r="K516" s="97"/>
      <c r="L516" s="96" t="s">
        <v>3</v>
      </c>
      <c r="M516" s="83">
        <v>982</v>
      </c>
      <c r="N516" s="102" t="s">
        <v>3</v>
      </c>
      <c r="O516" s="78"/>
    </row>
    <row r="517" spans="1:15" hidden="1" x14ac:dyDescent="0.3">
      <c r="A517" s="20" t="s">
        <v>515</v>
      </c>
      <c r="B517" s="20">
        <v>3</v>
      </c>
      <c r="C517" s="94" t="str">
        <f t="shared" si="8"/>
        <v>Factor Model</v>
      </c>
      <c r="D517" s="20">
        <v>25</v>
      </c>
      <c r="E517" s="20">
        <v>0.2</v>
      </c>
      <c r="F517" s="89" t="s">
        <v>4</v>
      </c>
      <c r="G517" s="20" t="s">
        <v>511</v>
      </c>
      <c r="H517" s="95" t="s">
        <v>3</v>
      </c>
      <c r="I517" s="119" t="s">
        <v>511</v>
      </c>
      <c r="J517" s="89"/>
      <c r="K517" s="97"/>
      <c r="L517" s="96" t="s">
        <v>3</v>
      </c>
      <c r="M517" s="83">
        <v>982</v>
      </c>
      <c r="N517" s="102" t="s">
        <v>3</v>
      </c>
      <c r="O517" s="78"/>
    </row>
    <row r="518" spans="1:15" hidden="1" x14ac:dyDescent="0.3">
      <c r="A518" s="66" t="s">
        <v>515</v>
      </c>
      <c r="B518" s="66">
        <v>3</v>
      </c>
      <c r="C518" s="94" t="str">
        <f t="shared" si="8"/>
        <v>Factor Model</v>
      </c>
      <c r="D518" s="20">
        <v>50</v>
      </c>
      <c r="E518" s="20">
        <v>0.05</v>
      </c>
      <c r="F518" s="89" t="s">
        <v>0</v>
      </c>
      <c r="G518" s="20">
        <v>1022</v>
      </c>
      <c r="H518" s="95">
        <v>0</v>
      </c>
      <c r="I518" s="119">
        <v>573.21</v>
      </c>
      <c r="J518" s="89"/>
      <c r="K518" s="107">
        <v>0</v>
      </c>
      <c r="L518" s="96">
        <v>4.0733197556008127E-2</v>
      </c>
      <c r="M518" s="83">
        <v>982</v>
      </c>
      <c r="N518" s="102">
        <v>1022</v>
      </c>
      <c r="O518" s="78"/>
    </row>
    <row r="519" spans="1:15" hidden="1" x14ac:dyDescent="0.3">
      <c r="A519" s="20" t="s">
        <v>515</v>
      </c>
      <c r="B519" s="20">
        <v>3</v>
      </c>
      <c r="C519" s="94" t="str">
        <f t="shared" si="8"/>
        <v>Factor Model</v>
      </c>
      <c r="D519" s="20">
        <v>50</v>
      </c>
      <c r="E519" s="20">
        <v>0.1</v>
      </c>
      <c r="F519" s="89" t="s">
        <v>4</v>
      </c>
      <c r="G519" s="20" t="s">
        <v>511</v>
      </c>
      <c r="H519" s="95" t="s">
        <v>3</v>
      </c>
      <c r="I519" s="119" t="s">
        <v>511</v>
      </c>
      <c r="J519" s="89"/>
      <c r="K519" s="97"/>
      <c r="L519" s="96" t="s">
        <v>3</v>
      </c>
      <c r="M519" s="83">
        <v>982</v>
      </c>
      <c r="N519" s="102" t="s">
        <v>3</v>
      </c>
      <c r="O519" s="78"/>
    </row>
    <row r="520" spans="1:15" hidden="1" x14ac:dyDescent="0.3">
      <c r="A520" s="66" t="s">
        <v>515</v>
      </c>
      <c r="B520" s="66">
        <v>3</v>
      </c>
      <c r="C520" s="94" t="str">
        <f t="shared" si="8"/>
        <v>Factor Model</v>
      </c>
      <c r="D520" s="20">
        <v>50</v>
      </c>
      <c r="E520" s="20">
        <v>0.15</v>
      </c>
      <c r="F520" s="89" t="s">
        <v>4</v>
      </c>
      <c r="G520" s="20" t="s">
        <v>511</v>
      </c>
      <c r="H520" s="95" t="s">
        <v>3</v>
      </c>
      <c r="I520" s="119" t="s">
        <v>511</v>
      </c>
      <c r="J520" s="89"/>
      <c r="K520" s="97"/>
      <c r="L520" s="96" t="s">
        <v>3</v>
      </c>
      <c r="M520" s="83">
        <v>982</v>
      </c>
      <c r="N520" s="102" t="s">
        <v>3</v>
      </c>
      <c r="O520" s="78"/>
    </row>
    <row r="521" spans="1:15" hidden="1" x14ac:dyDescent="0.3">
      <c r="A521" s="20" t="s">
        <v>515</v>
      </c>
      <c r="B521" s="20">
        <v>3</v>
      </c>
      <c r="C521" s="94" t="str">
        <f t="shared" si="8"/>
        <v>Factor Model</v>
      </c>
      <c r="D521" s="20">
        <v>50</v>
      </c>
      <c r="E521" s="20">
        <v>0.2</v>
      </c>
      <c r="F521" s="89" t="s">
        <v>4</v>
      </c>
      <c r="G521" s="20" t="s">
        <v>511</v>
      </c>
      <c r="H521" s="95" t="s">
        <v>3</v>
      </c>
      <c r="I521" s="119" t="s">
        <v>511</v>
      </c>
      <c r="J521" s="89"/>
      <c r="K521" s="97"/>
      <c r="L521" s="96" t="s">
        <v>3</v>
      </c>
      <c r="M521" s="83">
        <v>982</v>
      </c>
      <c r="N521" s="102" t="s">
        <v>3</v>
      </c>
      <c r="O521" s="78"/>
    </row>
    <row r="522" spans="1:15" x14ac:dyDescent="0.3">
      <c r="A522" s="20" t="s">
        <v>519</v>
      </c>
      <c r="B522" s="66">
        <v>0</v>
      </c>
      <c r="C522" s="94" t="str">
        <f t="shared" si="8"/>
        <v>Deterministic</v>
      </c>
      <c r="D522" s="20">
        <v>0</v>
      </c>
      <c r="E522" s="20">
        <v>0.05</v>
      </c>
      <c r="F522" s="89" t="s">
        <v>0</v>
      </c>
      <c r="G522" s="20">
        <v>664</v>
      </c>
      <c r="H522" s="95">
        <v>0</v>
      </c>
      <c r="I522" s="119">
        <v>0.16698399999999999</v>
      </c>
      <c r="J522" s="89">
        <v>69742</v>
      </c>
      <c r="K522" s="107">
        <v>1</v>
      </c>
      <c r="L522" s="96">
        <v>0</v>
      </c>
      <c r="M522" s="83">
        <v>664</v>
      </c>
      <c r="N522" s="102">
        <v>664</v>
      </c>
      <c r="O522" s="78"/>
    </row>
    <row r="523" spans="1:15" x14ac:dyDescent="0.3">
      <c r="A523" s="20" t="s">
        <v>519</v>
      </c>
      <c r="B523" s="20">
        <v>0</v>
      </c>
      <c r="C523" s="94" t="str">
        <f t="shared" si="8"/>
        <v>Deterministic</v>
      </c>
      <c r="D523" s="20">
        <v>0</v>
      </c>
      <c r="E523" s="20">
        <v>0.1</v>
      </c>
      <c r="F523" s="89" t="s">
        <v>0</v>
      </c>
      <c r="G523" s="20">
        <v>664</v>
      </c>
      <c r="H523" s="95">
        <v>0</v>
      </c>
      <c r="I523" s="119">
        <v>0.23407900000000001</v>
      </c>
      <c r="J523" s="89">
        <v>76600</v>
      </c>
      <c r="K523" s="107">
        <v>1</v>
      </c>
      <c r="L523" s="96">
        <v>0</v>
      </c>
      <c r="M523" s="83">
        <v>664</v>
      </c>
      <c r="N523" s="102">
        <v>664</v>
      </c>
      <c r="O523" s="78"/>
    </row>
    <row r="524" spans="1:15" x14ac:dyDescent="0.3">
      <c r="A524" s="20" t="s">
        <v>519</v>
      </c>
      <c r="B524" s="66">
        <v>0</v>
      </c>
      <c r="C524" s="94" t="str">
        <f t="shared" si="8"/>
        <v>Deterministic</v>
      </c>
      <c r="D524" s="20">
        <v>0</v>
      </c>
      <c r="E524" s="20">
        <v>0.15</v>
      </c>
      <c r="F524" s="89" t="s">
        <v>0</v>
      </c>
      <c r="G524" s="20">
        <v>664</v>
      </c>
      <c r="H524" s="95">
        <v>0</v>
      </c>
      <c r="I524" s="119">
        <v>0.28887600000000002</v>
      </c>
      <c r="J524" s="89">
        <v>77451</v>
      </c>
      <c r="K524" s="107">
        <v>1</v>
      </c>
      <c r="L524" s="96">
        <v>0</v>
      </c>
      <c r="M524" s="83">
        <v>664</v>
      </c>
      <c r="N524" s="102">
        <v>664</v>
      </c>
      <c r="O524" s="78"/>
    </row>
    <row r="525" spans="1:15" x14ac:dyDescent="0.3">
      <c r="A525" s="20" t="s">
        <v>519</v>
      </c>
      <c r="B525" s="20">
        <v>0</v>
      </c>
      <c r="C525" s="94" t="str">
        <f t="shared" si="8"/>
        <v>Deterministic</v>
      </c>
      <c r="D525" s="20">
        <v>0</v>
      </c>
      <c r="E525" s="20">
        <v>0.2</v>
      </c>
      <c r="F525" s="89" t="s">
        <v>0</v>
      </c>
      <c r="G525" s="20">
        <v>664</v>
      </c>
      <c r="H525" s="95">
        <v>0</v>
      </c>
      <c r="I525" s="119">
        <v>0.16696800000000001</v>
      </c>
      <c r="J525" s="89">
        <v>78332</v>
      </c>
      <c r="K525" s="107">
        <v>1</v>
      </c>
      <c r="L525" s="96">
        <v>0</v>
      </c>
      <c r="M525" s="83">
        <v>664</v>
      </c>
      <c r="N525" s="102">
        <v>664</v>
      </c>
      <c r="O525" s="78"/>
    </row>
    <row r="526" spans="1:15" x14ac:dyDescent="0.3">
      <c r="A526" s="20" t="s">
        <v>519</v>
      </c>
      <c r="B526" s="66">
        <v>1</v>
      </c>
      <c r="C526" s="94" t="str">
        <f t="shared" si="8"/>
        <v>Cardinality-constrained</v>
      </c>
      <c r="D526" s="20">
        <v>5</v>
      </c>
      <c r="E526" s="20">
        <v>0.05</v>
      </c>
      <c r="F526" s="89" t="s">
        <v>0</v>
      </c>
      <c r="G526" s="20">
        <v>672</v>
      </c>
      <c r="H526" s="95">
        <v>0</v>
      </c>
      <c r="I526" s="119">
        <v>0.57452099999999995</v>
      </c>
      <c r="J526" s="89">
        <v>74574</v>
      </c>
      <c r="K526" s="107">
        <v>0.47699999999999998</v>
      </c>
      <c r="L526" s="96">
        <v>1.2048192771084265E-2</v>
      </c>
      <c r="M526" s="83">
        <v>664</v>
      </c>
      <c r="N526" s="102">
        <v>672</v>
      </c>
      <c r="O526" s="78"/>
    </row>
    <row r="527" spans="1:15" x14ac:dyDescent="0.3">
      <c r="A527" s="20" t="s">
        <v>519</v>
      </c>
      <c r="B527" s="20">
        <v>1</v>
      </c>
      <c r="C527" s="94" t="str">
        <f t="shared" si="8"/>
        <v>Cardinality-constrained</v>
      </c>
      <c r="D527" s="20">
        <v>5</v>
      </c>
      <c r="E527" s="20">
        <v>0.1</v>
      </c>
      <c r="F527" s="89" t="s">
        <v>0</v>
      </c>
      <c r="G527" s="20">
        <v>672</v>
      </c>
      <c r="H527" s="95">
        <v>0</v>
      </c>
      <c r="I527" s="119">
        <v>0.56764499999999996</v>
      </c>
      <c r="J527" s="89">
        <v>75611</v>
      </c>
      <c r="K527" s="107">
        <v>1</v>
      </c>
      <c r="L527" s="96">
        <v>1.2048192771084265E-2</v>
      </c>
      <c r="M527" s="83">
        <v>664</v>
      </c>
      <c r="N527" s="102">
        <v>672</v>
      </c>
      <c r="O527" s="78"/>
    </row>
    <row r="528" spans="1:15" x14ac:dyDescent="0.3">
      <c r="A528" s="20" t="s">
        <v>519</v>
      </c>
      <c r="B528" s="66">
        <v>1</v>
      </c>
      <c r="C528" s="94" t="str">
        <f t="shared" si="8"/>
        <v>Cardinality-constrained</v>
      </c>
      <c r="D528" s="20">
        <v>5</v>
      </c>
      <c r="E528" s="20">
        <v>0.15</v>
      </c>
      <c r="F528" s="89" t="s">
        <v>0</v>
      </c>
      <c r="G528" s="20">
        <v>672</v>
      </c>
      <c r="H528" s="95">
        <v>0</v>
      </c>
      <c r="I528" s="119">
        <v>2.3934199999999999</v>
      </c>
      <c r="J528" s="89">
        <v>69899</v>
      </c>
      <c r="K528" s="107">
        <v>1</v>
      </c>
      <c r="L528" s="96">
        <v>1.2048192771084265E-2</v>
      </c>
      <c r="M528" s="83">
        <v>664</v>
      </c>
      <c r="N528" s="102">
        <v>672</v>
      </c>
      <c r="O528" s="78"/>
    </row>
    <row r="529" spans="1:15" x14ac:dyDescent="0.3">
      <c r="A529" s="20" t="s">
        <v>519</v>
      </c>
      <c r="B529" s="20">
        <v>1</v>
      </c>
      <c r="C529" s="94" t="str">
        <f t="shared" si="8"/>
        <v>Cardinality-constrained</v>
      </c>
      <c r="D529" s="20">
        <v>5</v>
      </c>
      <c r="E529" s="20">
        <v>0.2</v>
      </c>
      <c r="F529" s="89" t="s">
        <v>0</v>
      </c>
      <c r="G529" s="20">
        <v>675</v>
      </c>
      <c r="H529" s="95">
        <v>0</v>
      </c>
      <c r="I529" s="119">
        <v>1.1417900000000001</v>
      </c>
      <c r="J529" s="89">
        <v>66184</v>
      </c>
      <c r="K529" s="107">
        <v>0.99299999999999999</v>
      </c>
      <c r="L529" s="96">
        <v>1.6566265060240948E-2</v>
      </c>
      <c r="M529" s="83">
        <v>664</v>
      </c>
      <c r="N529" s="102">
        <v>675</v>
      </c>
      <c r="O529" s="78"/>
    </row>
    <row r="530" spans="1:15" x14ac:dyDescent="0.3">
      <c r="A530" s="20" t="s">
        <v>519</v>
      </c>
      <c r="B530" s="66">
        <v>1</v>
      </c>
      <c r="C530" s="94" t="str">
        <f t="shared" si="8"/>
        <v>Cardinality-constrained</v>
      </c>
      <c r="D530" s="20">
        <v>10</v>
      </c>
      <c r="E530" s="20">
        <v>0.05</v>
      </c>
      <c r="F530" s="89" t="s">
        <v>0</v>
      </c>
      <c r="G530" s="20">
        <v>672</v>
      </c>
      <c r="H530" s="95">
        <v>0</v>
      </c>
      <c r="I530" s="119">
        <v>2.6836899999999999</v>
      </c>
      <c r="J530" s="89">
        <v>60966</v>
      </c>
      <c r="K530" s="107">
        <v>0.47699999999999998</v>
      </c>
      <c r="L530" s="96">
        <v>1.2048192771084265E-2</v>
      </c>
      <c r="M530" s="83">
        <v>664</v>
      </c>
      <c r="N530" s="102">
        <v>672</v>
      </c>
      <c r="O530" s="78"/>
    </row>
    <row r="531" spans="1:15" x14ac:dyDescent="0.3">
      <c r="A531" s="20" t="s">
        <v>519</v>
      </c>
      <c r="B531" s="20">
        <v>1</v>
      </c>
      <c r="C531" s="94" t="str">
        <f t="shared" si="8"/>
        <v>Cardinality-constrained</v>
      </c>
      <c r="D531" s="20">
        <v>10</v>
      </c>
      <c r="E531" s="20">
        <v>0.1</v>
      </c>
      <c r="F531" s="89" t="s">
        <v>0</v>
      </c>
      <c r="G531" s="20">
        <v>672</v>
      </c>
      <c r="H531" s="95">
        <v>0</v>
      </c>
      <c r="I531" s="119">
        <v>0.71953599999999995</v>
      </c>
      <c r="J531" s="89">
        <v>58390</v>
      </c>
      <c r="K531" s="107">
        <v>1</v>
      </c>
      <c r="L531" s="96">
        <v>1.2048192771084265E-2</v>
      </c>
      <c r="M531" s="83">
        <v>664</v>
      </c>
      <c r="N531" s="102">
        <v>672</v>
      </c>
      <c r="O531" s="78"/>
    </row>
    <row r="532" spans="1:15" x14ac:dyDescent="0.3">
      <c r="A532" s="20" t="s">
        <v>519</v>
      </c>
      <c r="B532" s="66">
        <v>1</v>
      </c>
      <c r="C532" s="94" t="str">
        <f t="shared" si="8"/>
        <v>Cardinality-constrained</v>
      </c>
      <c r="D532" s="20">
        <v>10</v>
      </c>
      <c r="E532" s="20">
        <v>0.15</v>
      </c>
      <c r="F532" s="89" t="s">
        <v>0</v>
      </c>
      <c r="G532" s="20">
        <v>672</v>
      </c>
      <c r="H532" s="95">
        <v>0</v>
      </c>
      <c r="I532" s="119">
        <v>0.79027400000000003</v>
      </c>
      <c r="J532" s="89">
        <v>40645</v>
      </c>
      <c r="K532" s="107">
        <v>1</v>
      </c>
      <c r="L532" s="96">
        <v>1.2048192771084265E-2</v>
      </c>
      <c r="M532" s="83">
        <v>664</v>
      </c>
      <c r="N532" s="102">
        <v>672</v>
      </c>
      <c r="O532" s="78"/>
    </row>
    <row r="533" spans="1:15" x14ac:dyDescent="0.3">
      <c r="A533" s="20" t="s">
        <v>519</v>
      </c>
      <c r="B533" s="20">
        <v>1</v>
      </c>
      <c r="C533" s="94" t="str">
        <f t="shared" si="8"/>
        <v>Cardinality-constrained</v>
      </c>
      <c r="D533" s="20">
        <v>10</v>
      </c>
      <c r="E533" s="20">
        <v>0.2</v>
      </c>
      <c r="F533" s="89" t="s">
        <v>0</v>
      </c>
      <c r="G533" s="20">
        <v>675</v>
      </c>
      <c r="H533" s="95">
        <v>0</v>
      </c>
      <c r="I533" s="119">
        <v>1.42876</v>
      </c>
      <c r="J533" s="89">
        <v>10954</v>
      </c>
      <c r="K533" s="107">
        <v>0.99299999999999999</v>
      </c>
      <c r="L533" s="96">
        <v>1.6566265060240948E-2</v>
      </c>
      <c r="M533" s="83">
        <v>664</v>
      </c>
      <c r="N533" s="102">
        <v>675</v>
      </c>
      <c r="O533" s="78"/>
    </row>
    <row r="534" spans="1:15" x14ac:dyDescent="0.3">
      <c r="A534" s="20" t="s">
        <v>519</v>
      </c>
      <c r="B534" s="66">
        <v>1</v>
      </c>
      <c r="C534" s="94" t="str">
        <f t="shared" si="8"/>
        <v>Cardinality-constrained</v>
      </c>
      <c r="D534" s="20">
        <v>25</v>
      </c>
      <c r="E534" s="20">
        <v>0.05</v>
      </c>
      <c r="F534" s="89" t="s">
        <v>0</v>
      </c>
      <c r="G534" s="20">
        <v>672</v>
      </c>
      <c r="H534" s="95">
        <v>0</v>
      </c>
      <c r="I534" s="119">
        <v>0.625448</v>
      </c>
      <c r="J534" s="89">
        <v>51625</v>
      </c>
      <c r="K534" s="107">
        <v>0.47699999999999998</v>
      </c>
      <c r="L534" s="96">
        <v>1.2048192771084265E-2</v>
      </c>
      <c r="M534" s="83">
        <v>664</v>
      </c>
      <c r="N534" s="102">
        <v>672</v>
      </c>
      <c r="O534" s="78"/>
    </row>
    <row r="535" spans="1:15" x14ac:dyDescent="0.3">
      <c r="A535" s="20" t="s">
        <v>519</v>
      </c>
      <c r="B535" s="20">
        <v>1</v>
      </c>
      <c r="C535" s="94" t="str">
        <f t="shared" si="8"/>
        <v>Cardinality-constrained</v>
      </c>
      <c r="D535" s="20">
        <v>25</v>
      </c>
      <c r="E535" s="20">
        <v>0.1</v>
      </c>
      <c r="F535" s="89" t="s">
        <v>0</v>
      </c>
      <c r="G535" s="20">
        <v>675</v>
      </c>
      <c r="H535" s="95">
        <v>0</v>
      </c>
      <c r="I535" s="119">
        <v>1.56816</v>
      </c>
      <c r="J535" s="89">
        <v>45434</v>
      </c>
      <c r="K535" s="107">
        <v>2.1999999999999999E-2</v>
      </c>
      <c r="L535" s="96">
        <v>1.6566265060240948E-2</v>
      </c>
      <c r="M535" s="83">
        <v>664</v>
      </c>
      <c r="N535" s="102">
        <v>675</v>
      </c>
      <c r="O535" s="78"/>
    </row>
    <row r="536" spans="1:15" x14ac:dyDescent="0.3">
      <c r="A536" s="20" t="s">
        <v>519</v>
      </c>
      <c r="B536" s="66">
        <v>1</v>
      </c>
      <c r="C536" s="94" t="str">
        <f t="shared" si="8"/>
        <v>Cardinality-constrained</v>
      </c>
      <c r="D536" s="20">
        <v>25</v>
      </c>
      <c r="E536" s="20">
        <v>0.15</v>
      </c>
      <c r="F536" s="89" t="s">
        <v>0</v>
      </c>
      <c r="G536" s="20">
        <v>675</v>
      </c>
      <c r="H536" s="95">
        <v>0</v>
      </c>
      <c r="I536" s="119">
        <v>1.8677600000000001</v>
      </c>
      <c r="J536" s="89">
        <v>29</v>
      </c>
      <c r="K536" s="107">
        <v>0.74</v>
      </c>
      <c r="L536" s="96">
        <v>1.6566265060240948E-2</v>
      </c>
      <c r="M536" s="83">
        <v>664</v>
      </c>
      <c r="N536" s="102">
        <v>675</v>
      </c>
      <c r="O536" s="78"/>
    </row>
    <row r="537" spans="1:15" x14ac:dyDescent="0.3">
      <c r="A537" s="20" t="s">
        <v>519</v>
      </c>
      <c r="B537" s="20">
        <v>1</v>
      </c>
      <c r="C537" s="94" t="str">
        <f t="shared" si="8"/>
        <v>Cardinality-constrained</v>
      </c>
      <c r="D537" s="20">
        <v>25</v>
      </c>
      <c r="E537" s="20">
        <v>0.2</v>
      </c>
      <c r="F537" s="89" t="s">
        <v>0</v>
      </c>
      <c r="G537" s="20">
        <v>703</v>
      </c>
      <c r="H537" s="95">
        <v>0</v>
      </c>
      <c r="I537" s="119">
        <v>31.1081</v>
      </c>
      <c r="J537" s="89">
        <v>29</v>
      </c>
      <c r="K537" s="107">
        <v>0.96099999999999997</v>
      </c>
      <c r="L537" s="96">
        <v>5.8734939759036209E-2</v>
      </c>
      <c r="M537" s="83">
        <v>664</v>
      </c>
      <c r="N537" s="102">
        <v>703</v>
      </c>
      <c r="O537" s="78"/>
    </row>
    <row r="538" spans="1:15" x14ac:dyDescent="0.3">
      <c r="A538" s="20" t="s">
        <v>519</v>
      </c>
      <c r="B538" s="66">
        <v>1</v>
      </c>
      <c r="C538" s="94" t="str">
        <f t="shared" si="8"/>
        <v>Cardinality-constrained</v>
      </c>
      <c r="D538" s="20">
        <v>50</v>
      </c>
      <c r="E538" s="20">
        <v>0.05</v>
      </c>
      <c r="F538" s="89" t="s">
        <v>0</v>
      </c>
      <c r="G538" s="20">
        <v>675</v>
      </c>
      <c r="H538" s="95">
        <v>0</v>
      </c>
      <c r="I538" s="119">
        <v>1.2678199999999999</v>
      </c>
      <c r="J538" s="89">
        <v>71801</v>
      </c>
      <c r="K538" s="107">
        <v>0</v>
      </c>
      <c r="L538" s="96">
        <v>1.6566265060240948E-2</v>
      </c>
      <c r="M538" s="83">
        <v>664</v>
      </c>
      <c r="N538" s="102">
        <v>675</v>
      </c>
      <c r="O538" s="78"/>
    </row>
    <row r="539" spans="1:15" x14ac:dyDescent="0.3">
      <c r="A539" s="20" t="s">
        <v>519</v>
      </c>
      <c r="B539" s="20">
        <v>1</v>
      </c>
      <c r="C539" s="94" t="str">
        <f t="shared" si="8"/>
        <v>Cardinality-constrained</v>
      </c>
      <c r="D539" s="20">
        <v>50</v>
      </c>
      <c r="E539" s="20">
        <v>0.1</v>
      </c>
      <c r="F539" s="89" t="s">
        <v>0</v>
      </c>
      <c r="G539" s="20">
        <v>675</v>
      </c>
      <c r="H539" s="95">
        <v>0</v>
      </c>
      <c r="I539" s="119">
        <v>2.0125799999999998</v>
      </c>
      <c r="J539" s="89">
        <v>71331</v>
      </c>
      <c r="K539" s="107">
        <v>2.1999999999999999E-2</v>
      </c>
      <c r="L539" s="96">
        <v>1.6566265060240948E-2</v>
      </c>
      <c r="M539" s="83">
        <v>664</v>
      </c>
      <c r="N539" s="102">
        <v>675</v>
      </c>
      <c r="O539" s="78"/>
    </row>
    <row r="540" spans="1:15" x14ac:dyDescent="0.3">
      <c r="A540" s="20" t="s">
        <v>519</v>
      </c>
      <c r="B540" s="66">
        <v>1</v>
      </c>
      <c r="C540" s="94" t="str">
        <f t="shared" si="8"/>
        <v>Cardinality-constrained</v>
      </c>
      <c r="D540" s="20">
        <v>50</v>
      </c>
      <c r="E540" s="20">
        <v>0.15</v>
      </c>
      <c r="F540" s="89" t="s">
        <v>1</v>
      </c>
      <c r="G540" s="20" t="s">
        <v>46</v>
      </c>
      <c r="H540" s="95" t="s">
        <v>3</v>
      </c>
      <c r="I540" s="119">
        <v>60.002000000000002</v>
      </c>
      <c r="J540" s="89">
        <v>73432</v>
      </c>
      <c r="K540" s="107">
        <v>0.14899999999999999</v>
      </c>
      <c r="L540" s="96" t="s">
        <v>3</v>
      </c>
      <c r="M540" s="83">
        <v>664</v>
      </c>
      <c r="N540" s="102">
        <v>1026</v>
      </c>
      <c r="O540" s="78"/>
    </row>
    <row r="541" spans="1:15" x14ac:dyDescent="0.3">
      <c r="A541" s="20" t="s">
        <v>519</v>
      </c>
      <c r="B541" s="20">
        <v>1</v>
      </c>
      <c r="C541" s="94" t="str">
        <f t="shared" si="8"/>
        <v>Cardinality-constrained</v>
      </c>
      <c r="D541" s="20">
        <v>50</v>
      </c>
      <c r="E541" s="20">
        <v>0.2</v>
      </c>
      <c r="F541" s="89" t="s">
        <v>2</v>
      </c>
      <c r="G541" s="20" t="s">
        <v>46</v>
      </c>
      <c r="H541" s="95" t="s">
        <v>3</v>
      </c>
      <c r="I541" s="119">
        <v>60.011600000000001</v>
      </c>
      <c r="J541" s="89">
        <v>72268</v>
      </c>
      <c r="K541" s="97"/>
      <c r="L541" s="96" t="s">
        <v>3</v>
      </c>
      <c r="M541" s="83">
        <v>664</v>
      </c>
      <c r="N541" s="102" t="s">
        <v>3</v>
      </c>
      <c r="O541" s="78"/>
    </row>
    <row r="542" spans="1:15" x14ac:dyDescent="0.3">
      <c r="A542" s="20" t="s">
        <v>519</v>
      </c>
      <c r="B542" s="66">
        <v>2</v>
      </c>
      <c r="C542" s="94" t="str">
        <f t="shared" si="8"/>
        <v>Knapsack</v>
      </c>
      <c r="D542" s="20">
        <v>5</v>
      </c>
      <c r="E542" s="20">
        <v>0.05</v>
      </c>
      <c r="F542" s="89" t="s">
        <v>0</v>
      </c>
      <c r="G542" s="20">
        <v>672</v>
      </c>
      <c r="H542" s="95">
        <v>0</v>
      </c>
      <c r="I542" s="119">
        <v>0.79703900000000005</v>
      </c>
      <c r="J542" s="89">
        <v>74924</v>
      </c>
      <c r="K542" s="107">
        <v>0.47699999999999998</v>
      </c>
      <c r="L542" s="96">
        <v>1.2048192771084265E-2</v>
      </c>
      <c r="M542" s="83">
        <v>664</v>
      </c>
      <c r="N542" s="102">
        <v>672</v>
      </c>
      <c r="O542" s="78"/>
    </row>
    <row r="543" spans="1:15" x14ac:dyDescent="0.3">
      <c r="A543" s="20" t="s">
        <v>519</v>
      </c>
      <c r="B543" s="20">
        <v>2</v>
      </c>
      <c r="C543" s="94" t="str">
        <f t="shared" si="8"/>
        <v>Knapsack</v>
      </c>
      <c r="D543" s="20">
        <v>5</v>
      </c>
      <c r="E543" s="20">
        <v>0.1</v>
      </c>
      <c r="F543" s="89" t="s">
        <v>0</v>
      </c>
      <c r="G543" s="20">
        <v>672</v>
      </c>
      <c r="H543" s="95">
        <v>0</v>
      </c>
      <c r="I543" s="119">
        <v>1.4872000000000001</v>
      </c>
      <c r="J543" s="89">
        <v>59936</v>
      </c>
      <c r="K543" s="107">
        <v>1</v>
      </c>
      <c r="L543" s="96">
        <v>1.2048192771084265E-2</v>
      </c>
      <c r="M543" s="83">
        <v>664</v>
      </c>
      <c r="N543" s="102">
        <v>672</v>
      </c>
      <c r="O543" s="78"/>
    </row>
    <row r="544" spans="1:15" x14ac:dyDescent="0.3">
      <c r="A544" s="20" t="s">
        <v>519</v>
      </c>
      <c r="B544" s="66">
        <v>2</v>
      </c>
      <c r="C544" s="94" t="str">
        <f t="shared" si="8"/>
        <v>Knapsack</v>
      </c>
      <c r="D544" s="20">
        <v>5</v>
      </c>
      <c r="E544" s="20">
        <v>0.15</v>
      </c>
      <c r="F544" s="89" t="s">
        <v>0</v>
      </c>
      <c r="G544" s="20">
        <v>672</v>
      </c>
      <c r="H544" s="95">
        <v>0</v>
      </c>
      <c r="I544" s="119">
        <v>0.707623</v>
      </c>
      <c r="J544" s="89">
        <v>59155</v>
      </c>
      <c r="K544" s="107">
        <v>1</v>
      </c>
      <c r="L544" s="96">
        <v>1.2048192771084265E-2</v>
      </c>
      <c r="M544" s="83">
        <v>664</v>
      </c>
      <c r="N544" s="102">
        <v>672</v>
      </c>
      <c r="O544" s="78"/>
    </row>
    <row r="545" spans="1:15" x14ac:dyDescent="0.3">
      <c r="A545" s="20" t="s">
        <v>519</v>
      </c>
      <c r="B545" s="20">
        <v>2</v>
      </c>
      <c r="C545" s="94" t="str">
        <f t="shared" si="8"/>
        <v>Knapsack</v>
      </c>
      <c r="D545" s="20">
        <v>5</v>
      </c>
      <c r="E545" s="20">
        <v>0.2</v>
      </c>
      <c r="F545" s="89" t="s">
        <v>0</v>
      </c>
      <c r="G545" s="20">
        <v>672</v>
      </c>
      <c r="H545" s="95">
        <v>0</v>
      </c>
      <c r="I545" s="119">
        <v>1.5293399999999999</v>
      </c>
      <c r="J545" s="89">
        <v>65171</v>
      </c>
      <c r="K545" s="107">
        <v>1</v>
      </c>
      <c r="L545" s="96">
        <v>1.2048192771084265E-2</v>
      </c>
      <c r="M545" s="83">
        <v>664</v>
      </c>
      <c r="N545" s="102">
        <v>672</v>
      </c>
      <c r="O545" s="78"/>
    </row>
    <row r="546" spans="1:15" x14ac:dyDescent="0.3">
      <c r="A546" s="20" t="s">
        <v>519</v>
      </c>
      <c r="B546" s="66">
        <v>2</v>
      </c>
      <c r="C546" s="94" t="str">
        <f t="shared" si="8"/>
        <v>Knapsack</v>
      </c>
      <c r="D546" s="20">
        <v>10</v>
      </c>
      <c r="E546" s="20">
        <v>0.05</v>
      </c>
      <c r="F546" s="89" t="s">
        <v>0</v>
      </c>
      <c r="G546" s="20">
        <v>672</v>
      </c>
      <c r="H546" s="95">
        <v>0</v>
      </c>
      <c r="I546" s="119">
        <v>1.6531</v>
      </c>
      <c r="J546" s="89">
        <v>43055</v>
      </c>
      <c r="K546" s="107">
        <v>0.47699999999999998</v>
      </c>
      <c r="L546" s="96">
        <v>1.2048192771084265E-2</v>
      </c>
      <c r="M546" s="83">
        <v>664</v>
      </c>
      <c r="N546" s="102">
        <v>672</v>
      </c>
      <c r="O546" s="78"/>
    </row>
    <row r="547" spans="1:15" x14ac:dyDescent="0.3">
      <c r="A547" s="20" t="s">
        <v>519</v>
      </c>
      <c r="B547" s="20">
        <v>2</v>
      </c>
      <c r="C547" s="94" t="str">
        <f t="shared" si="8"/>
        <v>Knapsack</v>
      </c>
      <c r="D547" s="20">
        <v>10</v>
      </c>
      <c r="E547" s="20">
        <v>0.1</v>
      </c>
      <c r="F547" s="89" t="s">
        <v>0</v>
      </c>
      <c r="G547" s="20">
        <v>672</v>
      </c>
      <c r="H547" s="95">
        <v>0</v>
      </c>
      <c r="I547" s="119">
        <v>1.07311</v>
      </c>
      <c r="J547" s="89">
        <v>45513</v>
      </c>
      <c r="K547" s="107">
        <v>1</v>
      </c>
      <c r="L547" s="96">
        <v>1.2048192771084265E-2</v>
      </c>
      <c r="M547" s="83">
        <v>664</v>
      </c>
      <c r="N547" s="102">
        <v>672</v>
      </c>
      <c r="O547" s="78"/>
    </row>
    <row r="548" spans="1:15" x14ac:dyDescent="0.3">
      <c r="A548" s="20" t="s">
        <v>519</v>
      </c>
      <c r="B548" s="66">
        <v>2</v>
      </c>
      <c r="C548" s="94" t="str">
        <f t="shared" si="8"/>
        <v>Knapsack</v>
      </c>
      <c r="D548" s="20">
        <v>10</v>
      </c>
      <c r="E548" s="20">
        <v>0.15</v>
      </c>
      <c r="F548" s="89" t="s">
        <v>0</v>
      </c>
      <c r="G548" s="20">
        <v>674</v>
      </c>
      <c r="H548" s="95">
        <v>0</v>
      </c>
      <c r="I548" s="119">
        <v>0.79097499999999998</v>
      </c>
      <c r="J548" s="89">
        <v>16812</v>
      </c>
      <c r="K548" s="107">
        <v>0.74</v>
      </c>
      <c r="L548" s="96">
        <v>1.5060240963855387E-2</v>
      </c>
      <c r="M548" s="83">
        <v>664</v>
      </c>
      <c r="N548" s="102">
        <v>674</v>
      </c>
      <c r="O548" s="78"/>
    </row>
    <row r="549" spans="1:15" x14ac:dyDescent="0.3">
      <c r="A549" s="20" t="s">
        <v>519</v>
      </c>
      <c r="B549" s="20">
        <v>2</v>
      </c>
      <c r="C549" s="94" t="str">
        <f t="shared" si="8"/>
        <v>Knapsack</v>
      </c>
      <c r="D549" s="20">
        <v>10</v>
      </c>
      <c r="E549" s="20">
        <v>0.2</v>
      </c>
      <c r="F549" s="89" t="s">
        <v>0</v>
      </c>
      <c r="G549" s="20">
        <v>675</v>
      </c>
      <c r="H549" s="95">
        <v>0</v>
      </c>
      <c r="I549" s="119">
        <v>1.24794</v>
      </c>
      <c r="J549" s="89">
        <v>446</v>
      </c>
      <c r="K549" s="107">
        <v>0.99299999999999999</v>
      </c>
      <c r="L549" s="96">
        <v>1.6566265060240948E-2</v>
      </c>
      <c r="M549" s="83">
        <v>664</v>
      </c>
      <c r="N549" s="102">
        <v>675</v>
      </c>
      <c r="O549" s="78"/>
    </row>
    <row r="550" spans="1:15" x14ac:dyDescent="0.3">
      <c r="A550" s="20" t="s">
        <v>519</v>
      </c>
      <c r="B550" s="66">
        <v>2</v>
      </c>
      <c r="C550" s="94" t="str">
        <f t="shared" si="8"/>
        <v>Knapsack</v>
      </c>
      <c r="D550" s="20">
        <v>25</v>
      </c>
      <c r="E550" s="20">
        <v>0.05</v>
      </c>
      <c r="F550" s="89" t="s">
        <v>0</v>
      </c>
      <c r="G550" s="20">
        <v>672</v>
      </c>
      <c r="H550" s="95">
        <v>0</v>
      </c>
      <c r="I550" s="119">
        <v>1.2859100000000001</v>
      </c>
      <c r="J550" s="89">
        <v>48989</v>
      </c>
      <c r="K550" s="107">
        <v>0.47699999999999998</v>
      </c>
      <c r="L550" s="96">
        <v>1.2048192771084265E-2</v>
      </c>
      <c r="M550" s="83">
        <v>664</v>
      </c>
      <c r="N550" s="102">
        <v>672</v>
      </c>
      <c r="O550" s="78"/>
    </row>
    <row r="551" spans="1:15" x14ac:dyDescent="0.3">
      <c r="A551" s="20" t="s">
        <v>519</v>
      </c>
      <c r="B551" s="20">
        <v>2</v>
      </c>
      <c r="C551" s="94" t="str">
        <f t="shared" si="8"/>
        <v>Knapsack</v>
      </c>
      <c r="D551" s="20">
        <v>25</v>
      </c>
      <c r="E551" s="20">
        <v>0.1</v>
      </c>
      <c r="F551" s="89" t="s">
        <v>0</v>
      </c>
      <c r="G551" s="20">
        <v>675</v>
      </c>
      <c r="H551" s="95">
        <v>0</v>
      </c>
      <c r="I551" s="119">
        <v>2.14554</v>
      </c>
      <c r="J551" s="89">
        <v>23799</v>
      </c>
      <c r="K551" s="107">
        <v>2.1999999999999999E-2</v>
      </c>
      <c r="L551" s="96">
        <v>1.6566265060240948E-2</v>
      </c>
      <c r="M551" s="83">
        <v>664</v>
      </c>
      <c r="N551" s="102">
        <v>675</v>
      </c>
      <c r="O551" s="78"/>
    </row>
    <row r="552" spans="1:15" x14ac:dyDescent="0.3">
      <c r="A552" s="20" t="s">
        <v>519</v>
      </c>
      <c r="B552" s="66">
        <v>2</v>
      </c>
      <c r="C552" s="94" t="str">
        <f t="shared" si="8"/>
        <v>Knapsack</v>
      </c>
      <c r="D552" s="20">
        <v>25</v>
      </c>
      <c r="E552" s="20">
        <v>0.15</v>
      </c>
      <c r="F552" s="89" t="s">
        <v>0</v>
      </c>
      <c r="G552" s="20">
        <v>708</v>
      </c>
      <c r="H552" s="95">
        <v>0</v>
      </c>
      <c r="I552" s="119">
        <v>13.7158</v>
      </c>
      <c r="J552" s="89">
        <v>29</v>
      </c>
      <c r="K552" s="107">
        <v>0.90900000000000003</v>
      </c>
      <c r="L552" s="96">
        <v>6.6265060240963791E-2</v>
      </c>
      <c r="M552" s="83">
        <v>664</v>
      </c>
      <c r="N552" s="102">
        <v>708</v>
      </c>
      <c r="O552" s="78"/>
    </row>
    <row r="553" spans="1:15" x14ac:dyDescent="0.3">
      <c r="A553" s="20" t="s">
        <v>519</v>
      </c>
      <c r="B553" s="20">
        <v>2</v>
      </c>
      <c r="C553" s="94" t="str">
        <f t="shared" si="8"/>
        <v>Knapsack</v>
      </c>
      <c r="D553" s="20">
        <v>25</v>
      </c>
      <c r="E553" s="20">
        <v>0.2</v>
      </c>
      <c r="F553" s="89" t="s">
        <v>0</v>
      </c>
      <c r="G553" s="20">
        <v>766</v>
      </c>
      <c r="H553" s="95">
        <v>0</v>
      </c>
      <c r="I553" s="119">
        <v>1000.65</v>
      </c>
      <c r="J553" s="89"/>
      <c r="K553" s="107">
        <v>0.996</v>
      </c>
      <c r="L553" s="96">
        <v>0.15361445783132521</v>
      </c>
      <c r="M553" s="83">
        <v>664</v>
      </c>
      <c r="N553" s="102">
        <v>766</v>
      </c>
      <c r="O553" s="78"/>
    </row>
    <row r="554" spans="1:15" x14ac:dyDescent="0.3">
      <c r="A554" s="20" t="s">
        <v>519</v>
      </c>
      <c r="B554" s="66">
        <v>2</v>
      </c>
      <c r="C554" s="94" t="str">
        <f t="shared" si="8"/>
        <v>Knapsack</v>
      </c>
      <c r="D554" s="20">
        <v>50</v>
      </c>
      <c r="E554" s="20">
        <v>0.05</v>
      </c>
      <c r="F554" s="89" t="s">
        <v>0</v>
      </c>
      <c r="G554" s="20">
        <v>675</v>
      </c>
      <c r="H554" s="95">
        <v>0</v>
      </c>
      <c r="I554" s="119">
        <v>1.1265000000000001</v>
      </c>
      <c r="J554" s="89">
        <v>40385</v>
      </c>
      <c r="K554" s="107">
        <v>0</v>
      </c>
      <c r="L554" s="96">
        <v>1.6566265060240948E-2</v>
      </c>
      <c r="M554" s="83">
        <v>664</v>
      </c>
      <c r="N554" s="102">
        <v>675</v>
      </c>
      <c r="O554" s="78"/>
    </row>
    <row r="555" spans="1:15" x14ac:dyDescent="0.3">
      <c r="A555" s="20" t="s">
        <v>519</v>
      </c>
      <c r="B555" s="20">
        <v>2</v>
      </c>
      <c r="C555" s="94" t="str">
        <f t="shared" si="8"/>
        <v>Knapsack</v>
      </c>
      <c r="D555" s="20">
        <v>50</v>
      </c>
      <c r="E555" s="20">
        <v>0.1</v>
      </c>
      <c r="F555" s="89" t="s">
        <v>0</v>
      </c>
      <c r="G555" s="20">
        <v>701</v>
      </c>
      <c r="H555" s="95">
        <v>0</v>
      </c>
      <c r="I555" s="119">
        <v>3.6545899999999998</v>
      </c>
      <c r="J555" s="89"/>
      <c r="K555" s="107">
        <v>0.13300000000000001</v>
      </c>
      <c r="L555" s="96">
        <v>5.5722891566265087E-2</v>
      </c>
      <c r="M555" s="83">
        <v>664</v>
      </c>
      <c r="N555" s="102">
        <v>701</v>
      </c>
      <c r="O555" s="78"/>
    </row>
    <row r="556" spans="1:15" x14ac:dyDescent="0.3">
      <c r="A556" s="20" t="s">
        <v>519</v>
      </c>
      <c r="B556" s="66">
        <v>2</v>
      </c>
      <c r="C556" s="94" t="str">
        <f t="shared" si="8"/>
        <v>Knapsack</v>
      </c>
      <c r="D556" s="20">
        <v>50</v>
      </c>
      <c r="E556" s="20">
        <v>0.15</v>
      </c>
      <c r="F556" s="89" t="s">
        <v>2</v>
      </c>
      <c r="G556" s="20" t="s">
        <v>46</v>
      </c>
      <c r="H556" s="95" t="s">
        <v>3</v>
      </c>
      <c r="I556" s="119">
        <v>60.0017</v>
      </c>
      <c r="J556" s="89"/>
      <c r="K556" s="97"/>
      <c r="L556" s="96" t="s">
        <v>3</v>
      </c>
      <c r="M556" s="83">
        <v>664</v>
      </c>
      <c r="N556" s="102" t="s">
        <v>3</v>
      </c>
      <c r="O556" s="78"/>
    </row>
    <row r="557" spans="1:15" x14ac:dyDescent="0.3">
      <c r="A557" s="20" t="s">
        <v>519</v>
      </c>
      <c r="B557" s="20">
        <v>2</v>
      </c>
      <c r="C557" s="94" t="str">
        <f t="shared" si="8"/>
        <v>Knapsack</v>
      </c>
      <c r="D557" s="20">
        <v>50</v>
      </c>
      <c r="E557" s="20">
        <v>0.2</v>
      </c>
      <c r="F557" s="89" t="s">
        <v>2</v>
      </c>
      <c r="G557" s="20" t="s">
        <v>511</v>
      </c>
      <c r="H557" s="95" t="s">
        <v>3</v>
      </c>
      <c r="I557" s="119" t="s">
        <v>511</v>
      </c>
      <c r="J557" s="89"/>
      <c r="K557" s="97"/>
      <c r="L557" s="96" t="s">
        <v>3</v>
      </c>
      <c r="M557" s="83">
        <v>664</v>
      </c>
      <c r="N557" s="102" t="s">
        <v>3</v>
      </c>
      <c r="O557" s="78"/>
    </row>
    <row r="558" spans="1:15" hidden="1" x14ac:dyDescent="0.3">
      <c r="A558" s="66" t="s">
        <v>519</v>
      </c>
      <c r="B558" s="66">
        <v>3</v>
      </c>
      <c r="C558" s="94" t="str">
        <f t="shared" si="8"/>
        <v>Factor Model</v>
      </c>
      <c r="D558" s="20">
        <v>0</v>
      </c>
      <c r="E558" s="20">
        <v>0.05</v>
      </c>
      <c r="F558" s="89" t="s">
        <v>0</v>
      </c>
      <c r="G558" s="20">
        <v>725</v>
      </c>
      <c r="H558" s="95">
        <v>0</v>
      </c>
      <c r="I558" s="119">
        <v>63.610799999999998</v>
      </c>
      <c r="J558" s="89">
        <v>35585</v>
      </c>
      <c r="K558" s="107">
        <v>0</v>
      </c>
      <c r="L558" s="96">
        <v>9.1867469879518104E-2</v>
      </c>
      <c r="M558" s="83">
        <v>664</v>
      </c>
      <c r="N558" s="102">
        <v>725</v>
      </c>
      <c r="O558" s="78"/>
    </row>
    <row r="559" spans="1:15" hidden="1" x14ac:dyDescent="0.3">
      <c r="A559" s="20" t="s">
        <v>519</v>
      </c>
      <c r="B559" s="20">
        <v>3</v>
      </c>
      <c r="C559" s="94" t="str">
        <f t="shared" si="8"/>
        <v>Factor Model</v>
      </c>
      <c r="D559" s="20">
        <v>0</v>
      </c>
      <c r="E559" s="20">
        <v>0.1</v>
      </c>
      <c r="F559" s="89" t="s">
        <v>4</v>
      </c>
      <c r="G559" s="20" t="s">
        <v>511</v>
      </c>
      <c r="H559" s="95" t="s">
        <v>3</v>
      </c>
      <c r="I559" s="119" t="s">
        <v>511</v>
      </c>
      <c r="J559" s="89"/>
      <c r="K559" s="97"/>
      <c r="L559" s="96" t="s">
        <v>3</v>
      </c>
      <c r="M559" s="83">
        <v>664</v>
      </c>
      <c r="N559" s="102" t="s">
        <v>3</v>
      </c>
      <c r="O559" s="78"/>
    </row>
    <row r="560" spans="1:15" hidden="1" x14ac:dyDescent="0.3">
      <c r="A560" s="66" t="s">
        <v>519</v>
      </c>
      <c r="B560" s="66">
        <v>3</v>
      </c>
      <c r="C560" s="94" t="str">
        <f t="shared" si="8"/>
        <v>Factor Model</v>
      </c>
      <c r="D560" s="20">
        <v>0</v>
      </c>
      <c r="E560" s="20">
        <v>0.15</v>
      </c>
      <c r="F560" s="89" t="s">
        <v>4</v>
      </c>
      <c r="G560" s="20" t="s">
        <v>511</v>
      </c>
      <c r="H560" s="95" t="s">
        <v>3</v>
      </c>
      <c r="I560" s="119" t="s">
        <v>511</v>
      </c>
      <c r="J560" s="89"/>
      <c r="K560" s="97"/>
      <c r="L560" s="96" t="s">
        <v>3</v>
      </c>
      <c r="M560" s="83">
        <v>664</v>
      </c>
      <c r="N560" s="102" t="s">
        <v>3</v>
      </c>
      <c r="O560" s="78"/>
    </row>
    <row r="561" spans="1:15" hidden="1" x14ac:dyDescent="0.3">
      <c r="A561" s="66" t="s">
        <v>519</v>
      </c>
      <c r="B561" s="66">
        <v>3</v>
      </c>
      <c r="C561" s="94" t="str">
        <f t="shared" si="8"/>
        <v>Factor Model</v>
      </c>
      <c r="D561" s="20">
        <v>0</v>
      </c>
      <c r="E561" s="20">
        <v>0.2</v>
      </c>
      <c r="F561" s="89" t="s">
        <v>4</v>
      </c>
      <c r="G561" s="20" t="s">
        <v>511</v>
      </c>
      <c r="H561" s="95" t="s">
        <v>3</v>
      </c>
      <c r="I561" s="119" t="s">
        <v>511</v>
      </c>
      <c r="J561" s="89"/>
      <c r="K561" s="97"/>
      <c r="L561" s="96" t="s">
        <v>3</v>
      </c>
      <c r="M561" s="83">
        <v>664</v>
      </c>
      <c r="N561" s="102" t="s">
        <v>3</v>
      </c>
      <c r="O561" s="78"/>
    </row>
    <row r="562" spans="1:15" hidden="1" x14ac:dyDescent="0.3">
      <c r="A562" s="20" t="s">
        <v>519</v>
      </c>
      <c r="B562" s="20">
        <v>3</v>
      </c>
      <c r="C562" s="94" t="str">
        <f t="shared" si="8"/>
        <v>Factor Model</v>
      </c>
      <c r="D562" s="20">
        <v>10</v>
      </c>
      <c r="E562" s="20">
        <v>0.05</v>
      </c>
      <c r="F562" s="89" t="s">
        <v>0</v>
      </c>
      <c r="G562" s="20">
        <v>725</v>
      </c>
      <c r="H562" s="95">
        <v>0</v>
      </c>
      <c r="I562" s="119">
        <v>6.3009899999999996</v>
      </c>
      <c r="J562" s="89">
        <v>38058</v>
      </c>
      <c r="K562" s="107">
        <v>0</v>
      </c>
      <c r="L562" s="96">
        <v>9.1867469879518104E-2</v>
      </c>
      <c r="M562" s="83">
        <v>664</v>
      </c>
      <c r="N562" s="102">
        <v>725</v>
      </c>
      <c r="O562" s="78"/>
    </row>
    <row r="563" spans="1:15" hidden="1" x14ac:dyDescent="0.3">
      <c r="A563" s="66" t="s">
        <v>519</v>
      </c>
      <c r="B563" s="66">
        <v>3</v>
      </c>
      <c r="C563" s="94" t="str">
        <f t="shared" si="8"/>
        <v>Factor Model</v>
      </c>
      <c r="D563" s="20">
        <v>10</v>
      </c>
      <c r="E563" s="20">
        <v>0.1</v>
      </c>
      <c r="F563" s="89" t="s">
        <v>4</v>
      </c>
      <c r="G563" s="20" t="s">
        <v>511</v>
      </c>
      <c r="H563" s="95" t="s">
        <v>3</v>
      </c>
      <c r="I563" s="119" t="s">
        <v>511</v>
      </c>
      <c r="J563" s="89"/>
      <c r="K563" s="97"/>
      <c r="L563" s="96" t="s">
        <v>3</v>
      </c>
      <c r="M563" s="83">
        <v>664</v>
      </c>
      <c r="N563" s="102" t="s">
        <v>3</v>
      </c>
      <c r="O563" s="78"/>
    </row>
    <row r="564" spans="1:15" hidden="1" x14ac:dyDescent="0.3">
      <c r="A564" s="20" t="s">
        <v>519</v>
      </c>
      <c r="B564" s="20">
        <v>3</v>
      </c>
      <c r="C564" s="94" t="str">
        <f t="shared" si="8"/>
        <v>Factor Model</v>
      </c>
      <c r="D564" s="20">
        <v>10</v>
      </c>
      <c r="E564" s="20">
        <v>0.15</v>
      </c>
      <c r="F564" s="89" t="s">
        <v>4</v>
      </c>
      <c r="G564" s="20" t="s">
        <v>511</v>
      </c>
      <c r="H564" s="95" t="s">
        <v>3</v>
      </c>
      <c r="I564" s="119" t="s">
        <v>511</v>
      </c>
      <c r="J564" s="89"/>
      <c r="K564" s="97"/>
      <c r="L564" s="96" t="s">
        <v>3</v>
      </c>
      <c r="M564" s="83">
        <v>664</v>
      </c>
      <c r="N564" s="102" t="s">
        <v>3</v>
      </c>
      <c r="O564" s="78"/>
    </row>
    <row r="565" spans="1:15" hidden="1" x14ac:dyDescent="0.3">
      <c r="A565" s="66" t="s">
        <v>519</v>
      </c>
      <c r="B565" s="66">
        <v>3</v>
      </c>
      <c r="C565" s="94" t="str">
        <f t="shared" si="8"/>
        <v>Factor Model</v>
      </c>
      <c r="D565" s="20">
        <v>10</v>
      </c>
      <c r="E565" s="20">
        <v>0.2</v>
      </c>
      <c r="F565" s="89" t="s">
        <v>4</v>
      </c>
      <c r="G565" s="20" t="s">
        <v>511</v>
      </c>
      <c r="H565" s="95" t="s">
        <v>3</v>
      </c>
      <c r="I565" s="119" t="s">
        <v>511</v>
      </c>
      <c r="J565" s="89"/>
      <c r="K565" s="97"/>
      <c r="L565" s="96" t="s">
        <v>3</v>
      </c>
      <c r="M565" s="83">
        <v>664</v>
      </c>
      <c r="N565" s="102" t="s">
        <v>3</v>
      </c>
      <c r="O565" s="78"/>
    </row>
    <row r="566" spans="1:15" hidden="1" x14ac:dyDescent="0.3">
      <c r="A566" s="20" t="s">
        <v>519</v>
      </c>
      <c r="B566" s="20">
        <v>3</v>
      </c>
      <c r="C566" s="94" t="str">
        <f t="shared" si="8"/>
        <v>Factor Model</v>
      </c>
      <c r="D566" s="20">
        <v>25</v>
      </c>
      <c r="E566" s="20">
        <v>0.05</v>
      </c>
      <c r="F566" s="89" t="s">
        <v>0</v>
      </c>
      <c r="G566" s="20">
        <v>725</v>
      </c>
      <c r="H566" s="95">
        <v>0</v>
      </c>
      <c r="I566" s="119">
        <v>4.2752400000000002</v>
      </c>
      <c r="J566" s="89">
        <v>37089</v>
      </c>
      <c r="K566" s="107">
        <v>0</v>
      </c>
      <c r="L566" s="96">
        <v>9.1867469879518104E-2</v>
      </c>
      <c r="M566" s="83">
        <v>664</v>
      </c>
      <c r="N566" s="102">
        <v>725</v>
      </c>
      <c r="O566" s="78"/>
    </row>
    <row r="567" spans="1:15" hidden="1" x14ac:dyDescent="0.3">
      <c r="A567" s="66" t="s">
        <v>519</v>
      </c>
      <c r="B567" s="66">
        <v>3</v>
      </c>
      <c r="C567" s="94" t="str">
        <f t="shared" si="8"/>
        <v>Factor Model</v>
      </c>
      <c r="D567" s="20">
        <v>25</v>
      </c>
      <c r="E567" s="20">
        <v>0.1</v>
      </c>
      <c r="F567" s="89" t="s">
        <v>4</v>
      </c>
      <c r="G567" s="20" t="s">
        <v>511</v>
      </c>
      <c r="H567" s="95" t="s">
        <v>3</v>
      </c>
      <c r="I567" s="119" t="s">
        <v>511</v>
      </c>
      <c r="J567" s="89"/>
      <c r="K567" s="97"/>
      <c r="L567" s="96" t="s">
        <v>3</v>
      </c>
      <c r="M567" s="83">
        <v>664</v>
      </c>
      <c r="N567" s="102" t="s">
        <v>3</v>
      </c>
      <c r="O567" s="78"/>
    </row>
    <row r="568" spans="1:15" hidden="1" x14ac:dyDescent="0.3">
      <c r="A568" s="20" t="s">
        <v>519</v>
      </c>
      <c r="B568" s="20">
        <v>3</v>
      </c>
      <c r="C568" s="94" t="str">
        <f t="shared" si="8"/>
        <v>Factor Model</v>
      </c>
      <c r="D568" s="20">
        <v>25</v>
      </c>
      <c r="E568" s="20">
        <v>0.15</v>
      </c>
      <c r="F568" s="89" t="s">
        <v>4</v>
      </c>
      <c r="G568" s="20" t="s">
        <v>511</v>
      </c>
      <c r="H568" s="95" t="s">
        <v>3</v>
      </c>
      <c r="I568" s="119" t="s">
        <v>511</v>
      </c>
      <c r="J568" s="89"/>
      <c r="K568" s="97"/>
      <c r="L568" s="96" t="s">
        <v>3</v>
      </c>
      <c r="M568" s="83">
        <v>664</v>
      </c>
      <c r="N568" s="102" t="s">
        <v>3</v>
      </c>
      <c r="O568" s="78"/>
    </row>
    <row r="569" spans="1:15" hidden="1" x14ac:dyDescent="0.3">
      <c r="A569" s="66" t="s">
        <v>519</v>
      </c>
      <c r="B569" s="66">
        <v>3</v>
      </c>
      <c r="C569" s="94" t="str">
        <f t="shared" si="8"/>
        <v>Factor Model</v>
      </c>
      <c r="D569" s="20">
        <v>25</v>
      </c>
      <c r="E569" s="20">
        <v>0.2</v>
      </c>
      <c r="F569" s="89" t="s">
        <v>4</v>
      </c>
      <c r="G569" s="20" t="s">
        <v>511</v>
      </c>
      <c r="H569" s="95" t="s">
        <v>3</v>
      </c>
      <c r="I569" s="119" t="s">
        <v>511</v>
      </c>
      <c r="J569" s="89"/>
      <c r="K569" s="97"/>
      <c r="L569" s="96" t="s">
        <v>3</v>
      </c>
      <c r="M569" s="83">
        <v>664</v>
      </c>
      <c r="N569" s="102" t="s">
        <v>3</v>
      </c>
      <c r="O569" s="78"/>
    </row>
    <row r="570" spans="1:15" hidden="1" x14ac:dyDescent="0.3">
      <c r="A570" s="20" t="s">
        <v>519</v>
      </c>
      <c r="B570" s="20">
        <v>3</v>
      </c>
      <c r="C570" s="94" t="str">
        <f t="shared" si="8"/>
        <v>Factor Model</v>
      </c>
      <c r="D570" s="20">
        <v>50</v>
      </c>
      <c r="E570" s="20">
        <v>0.05</v>
      </c>
      <c r="F570" s="89" t="s">
        <v>0</v>
      </c>
      <c r="G570" s="20">
        <v>725</v>
      </c>
      <c r="H570" s="95">
        <v>0</v>
      </c>
      <c r="I570" s="119">
        <v>4.8147200000000003</v>
      </c>
      <c r="J570" s="89">
        <v>63579</v>
      </c>
      <c r="K570" s="107">
        <v>0</v>
      </c>
      <c r="L570" s="96">
        <v>9.1867469879518104E-2</v>
      </c>
      <c r="M570" s="83">
        <v>664</v>
      </c>
      <c r="N570" s="102">
        <v>725</v>
      </c>
      <c r="O570" s="78"/>
    </row>
    <row r="571" spans="1:15" hidden="1" x14ac:dyDescent="0.3">
      <c r="A571" s="66" t="s">
        <v>519</v>
      </c>
      <c r="B571" s="66">
        <v>3</v>
      </c>
      <c r="C571" s="94" t="str">
        <f t="shared" si="8"/>
        <v>Factor Model</v>
      </c>
      <c r="D571" s="20">
        <v>50</v>
      </c>
      <c r="E571" s="20">
        <v>0.1</v>
      </c>
      <c r="F571" s="89" t="s">
        <v>4</v>
      </c>
      <c r="G571" s="20" t="s">
        <v>511</v>
      </c>
      <c r="H571" s="95" t="s">
        <v>3</v>
      </c>
      <c r="I571" s="119" t="s">
        <v>511</v>
      </c>
      <c r="J571" s="89">
        <v>48933</v>
      </c>
      <c r="K571" s="97"/>
      <c r="L571" s="96" t="s">
        <v>3</v>
      </c>
      <c r="M571" s="83">
        <v>664</v>
      </c>
      <c r="N571" s="102" t="s">
        <v>3</v>
      </c>
      <c r="O571" s="78"/>
    </row>
    <row r="572" spans="1:15" hidden="1" x14ac:dyDescent="0.3">
      <c r="A572" s="20" t="s">
        <v>519</v>
      </c>
      <c r="B572" s="20">
        <v>3</v>
      </c>
      <c r="C572" s="94" t="str">
        <f t="shared" si="8"/>
        <v>Factor Model</v>
      </c>
      <c r="D572" s="20">
        <v>50</v>
      </c>
      <c r="E572" s="20">
        <v>0.15</v>
      </c>
      <c r="F572" s="89" t="s">
        <v>4</v>
      </c>
      <c r="G572" s="20" t="s">
        <v>511</v>
      </c>
      <c r="H572" s="95" t="s">
        <v>3</v>
      </c>
      <c r="I572" s="119" t="s">
        <v>511</v>
      </c>
      <c r="J572" s="89">
        <v>63295</v>
      </c>
      <c r="K572" s="97"/>
      <c r="L572" s="96" t="s">
        <v>3</v>
      </c>
      <c r="M572" s="83">
        <v>664</v>
      </c>
      <c r="N572" s="102" t="s">
        <v>3</v>
      </c>
      <c r="O572" s="78"/>
    </row>
    <row r="573" spans="1:15" hidden="1" x14ac:dyDescent="0.3">
      <c r="A573" s="66" t="s">
        <v>519</v>
      </c>
      <c r="B573" s="66">
        <v>3</v>
      </c>
      <c r="C573" s="94" t="str">
        <f t="shared" si="8"/>
        <v>Factor Model</v>
      </c>
      <c r="D573" s="20">
        <v>50</v>
      </c>
      <c r="E573" s="20">
        <v>0.2</v>
      </c>
      <c r="F573" s="89" t="s">
        <v>4</v>
      </c>
      <c r="G573" s="20" t="s">
        <v>511</v>
      </c>
      <c r="H573" s="95" t="s">
        <v>3</v>
      </c>
      <c r="I573" s="119" t="s">
        <v>511</v>
      </c>
      <c r="J573" s="89">
        <v>59614</v>
      </c>
      <c r="K573" s="97"/>
      <c r="L573" s="96" t="s">
        <v>3</v>
      </c>
      <c r="M573" s="83">
        <v>664</v>
      </c>
      <c r="N573" s="102" t="s">
        <v>3</v>
      </c>
      <c r="O573" s="78"/>
    </row>
    <row r="574" spans="1:15" x14ac:dyDescent="0.3">
      <c r="A574" s="20" t="s">
        <v>522</v>
      </c>
      <c r="B574" s="20">
        <v>0</v>
      </c>
      <c r="C574" s="94" t="str">
        <f t="shared" si="8"/>
        <v>Deterministic</v>
      </c>
      <c r="D574" s="20">
        <v>0</v>
      </c>
      <c r="E574" s="20">
        <v>0.05</v>
      </c>
      <c r="F574" s="89" t="s">
        <v>0</v>
      </c>
      <c r="G574" s="20">
        <v>1091</v>
      </c>
      <c r="H574" s="95">
        <v>0</v>
      </c>
      <c r="I574" s="119">
        <v>7.0493100000000002</v>
      </c>
      <c r="J574" s="89">
        <v>29636</v>
      </c>
      <c r="K574" s="107">
        <v>1</v>
      </c>
      <c r="L574" s="96">
        <v>0</v>
      </c>
      <c r="M574" s="83">
        <v>1091</v>
      </c>
      <c r="N574" s="102">
        <v>1091</v>
      </c>
      <c r="O574" s="78"/>
    </row>
    <row r="575" spans="1:15" x14ac:dyDescent="0.3">
      <c r="A575" s="20" t="s">
        <v>522</v>
      </c>
      <c r="B575" s="66">
        <v>0</v>
      </c>
      <c r="C575" s="94" t="str">
        <f t="shared" si="8"/>
        <v>Deterministic</v>
      </c>
      <c r="D575" s="20">
        <v>0</v>
      </c>
      <c r="E575" s="20">
        <v>0.1</v>
      </c>
      <c r="F575" s="89" t="s">
        <v>1</v>
      </c>
      <c r="G575" s="20">
        <v>1091</v>
      </c>
      <c r="H575" s="95">
        <v>0</v>
      </c>
      <c r="I575" s="119">
        <v>209.03</v>
      </c>
      <c r="J575" s="89">
        <v>26077</v>
      </c>
      <c r="K575" s="107">
        <v>1</v>
      </c>
      <c r="L575" s="96">
        <v>0</v>
      </c>
      <c r="M575" s="83">
        <v>1091</v>
      </c>
      <c r="N575" s="102">
        <v>1091</v>
      </c>
      <c r="O575" s="78"/>
    </row>
    <row r="576" spans="1:15" x14ac:dyDescent="0.3">
      <c r="A576" s="20" t="s">
        <v>522</v>
      </c>
      <c r="B576" s="20">
        <v>0</v>
      </c>
      <c r="C576" s="94" t="str">
        <f t="shared" si="8"/>
        <v>Deterministic</v>
      </c>
      <c r="D576" s="20">
        <v>0</v>
      </c>
      <c r="E576" s="20">
        <v>0.15</v>
      </c>
      <c r="F576" s="89" t="s">
        <v>0</v>
      </c>
      <c r="G576" s="20">
        <v>1091</v>
      </c>
      <c r="H576" s="95">
        <v>0</v>
      </c>
      <c r="I576" s="119">
        <v>52.005099999999999</v>
      </c>
      <c r="J576" s="89">
        <v>22140</v>
      </c>
      <c r="K576" s="107">
        <v>1</v>
      </c>
      <c r="L576" s="96">
        <v>0</v>
      </c>
      <c r="M576" s="83">
        <v>1091</v>
      </c>
      <c r="N576" s="102">
        <v>1091</v>
      </c>
      <c r="O576" s="78"/>
    </row>
    <row r="577" spans="1:15" x14ac:dyDescent="0.3">
      <c r="A577" s="20" t="s">
        <v>522</v>
      </c>
      <c r="B577" s="66">
        <v>0</v>
      </c>
      <c r="C577" s="94" t="str">
        <f t="shared" si="8"/>
        <v>Deterministic</v>
      </c>
      <c r="D577" s="20">
        <v>0</v>
      </c>
      <c r="E577" s="20">
        <v>0.2</v>
      </c>
      <c r="F577" s="89" t="s">
        <v>0</v>
      </c>
      <c r="G577" s="20">
        <v>1091</v>
      </c>
      <c r="H577" s="95">
        <v>0</v>
      </c>
      <c r="I577" s="119">
        <v>68.977800000000002</v>
      </c>
      <c r="J577" s="89">
        <v>23811</v>
      </c>
      <c r="K577" s="107">
        <v>1</v>
      </c>
      <c r="L577" s="96">
        <v>0</v>
      </c>
      <c r="M577" s="83">
        <v>1091</v>
      </c>
      <c r="N577" s="102">
        <v>1091</v>
      </c>
      <c r="O577" s="78"/>
    </row>
    <row r="578" spans="1:15" x14ac:dyDescent="0.3">
      <c r="A578" s="20" t="s">
        <v>522</v>
      </c>
      <c r="B578" s="20">
        <v>1</v>
      </c>
      <c r="C578" s="94" t="str">
        <f t="shared" si="8"/>
        <v>Cardinality-constrained</v>
      </c>
      <c r="D578" s="20">
        <v>5</v>
      </c>
      <c r="E578" s="20">
        <v>0.05</v>
      </c>
      <c r="F578" s="89" t="s">
        <v>0</v>
      </c>
      <c r="G578" s="20">
        <v>1094</v>
      </c>
      <c r="H578" s="95">
        <v>0</v>
      </c>
      <c r="I578" s="119">
        <v>70.692800000000005</v>
      </c>
      <c r="J578" s="89">
        <v>22501</v>
      </c>
      <c r="K578" s="107">
        <v>0.92600000000000005</v>
      </c>
      <c r="L578" s="96">
        <v>2.74977085242889E-3</v>
      </c>
      <c r="M578" s="83">
        <v>1091</v>
      </c>
      <c r="N578" s="102">
        <v>1094</v>
      </c>
      <c r="O578" s="78"/>
    </row>
    <row r="579" spans="1:15" x14ac:dyDescent="0.3">
      <c r="A579" s="20" t="s">
        <v>522</v>
      </c>
      <c r="B579" s="66">
        <v>1</v>
      </c>
      <c r="C579" s="94" t="str">
        <f t="shared" ref="C579:C642" si="9">IF(B579=0,"Deterministic",IF(B579=1,"Cardinality-constrained",IF(B579=2,"Knapsack","Factor Model")))</f>
        <v>Cardinality-constrained</v>
      </c>
      <c r="D579" s="20">
        <v>5</v>
      </c>
      <c r="E579" s="20">
        <v>0.1</v>
      </c>
      <c r="F579" s="89" t="s">
        <v>0</v>
      </c>
      <c r="G579" s="20">
        <v>1094</v>
      </c>
      <c r="H579" s="95">
        <v>0</v>
      </c>
      <c r="I579" s="119">
        <v>160.06200000000001</v>
      </c>
      <c r="J579" s="89">
        <v>22790</v>
      </c>
      <c r="K579" s="107">
        <v>1</v>
      </c>
      <c r="L579" s="96">
        <v>2.74977085242889E-3</v>
      </c>
      <c r="M579" s="83">
        <v>1091</v>
      </c>
      <c r="N579" s="102">
        <v>1094</v>
      </c>
      <c r="O579" s="78"/>
    </row>
    <row r="580" spans="1:15" x14ac:dyDescent="0.3">
      <c r="A580" s="20" t="s">
        <v>522</v>
      </c>
      <c r="B580" s="20">
        <v>1</v>
      </c>
      <c r="C580" s="94" t="str">
        <f t="shared" si="9"/>
        <v>Cardinality-constrained</v>
      </c>
      <c r="D580" s="20">
        <v>5</v>
      </c>
      <c r="E580" s="20">
        <v>0.15</v>
      </c>
      <c r="F580" s="89" t="s">
        <v>1</v>
      </c>
      <c r="G580" s="20">
        <v>1095</v>
      </c>
      <c r="H580" s="95">
        <v>0</v>
      </c>
      <c r="I580" s="119">
        <v>22.223099999999999</v>
      </c>
      <c r="J580" s="89">
        <v>19517</v>
      </c>
      <c r="K580" s="107">
        <v>1</v>
      </c>
      <c r="L580" s="96">
        <v>3.6663611365719273E-3</v>
      </c>
      <c r="M580" s="83">
        <v>1091</v>
      </c>
      <c r="N580" s="102">
        <v>1095</v>
      </c>
      <c r="O580" s="78"/>
    </row>
    <row r="581" spans="1:15" x14ac:dyDescent="0.3">
      <c r="A581" s="20" t="s">
        <v>522</v>
      </c>
      <c r="B581" s="66">
        <v>1</v>
      </c>
      <c r="C581" s="94" t="str">
        <f t="shared" si="9"/>
        <v>Cardinality-constrained</v>
      </c>
      <c r="D581" s="20">
        <v>5</v>
      </c>
      <c r="E581" s="20">
        <v>0.2</v>
      </c>
      <c r="F581" s="89" t="s">
        <v>0</v>
      </c>
      <c r="G581" s="20">
        <v>1095</v>
      </c>
      <c r="H581" s="95">
        <v>0</v>
      </c>
      <c r="I581" s="119">
        <v>28.445499999999999</v>
      </c>
      <c r="J581" s="89">
        <v>21311</v>
      </c>
      <c r="K581" s="107">
        <v>1</v>
      </c>
      <c r="L581" s="96">
        <v>3.6663611365719273E-3</v>
      </c>
      <c r="M581" s="83">
        <v>1091</v>
      </c>
      <c r="N581" s="102">
        <v>1095</v>
      </c>
      <c r="O581" s="78"/>
    </row>
    <row r="582" spans="1:15" x14ac:dyDescent="0.3">
      <c r="A582" s="20" t="s">
        <v>522</v>
      </c>
      <c r="B582" s="20">
        <v>1</v>
      </c>
      <c r="C582" s="94" t="str">
        <f t="shared" si="9"/>
        <v>Cardinality-constrained</v>
      </c>
      <c r="D582" s="20">
        <v>10</v>
      </c>
      <c r="E582" s="20">
        <v>0.05</v>
      </c>
      <c r="F582" s="89" t="s">
        <v>1</v>
      </c>
      <c r="G582" s="20">
        <v>1094</v>
      </c>
      <c r="H582" s="95">
        <v>0</v>
      </c>
      <c r="I582" s="119">
        <v>69.866399999999999</v>
      </c>
      <c r="J582" s="89">
        <v>14755</v>
      </c>
      <c r="K582" s="107">
        <v>0.71299999999999997</v>
      </c>
      <c r="L582" s="96">
        <v>2.74977085242889E-3</v>
      </c>
      <c r="M582" s="83">
        <v>1091</v>
      </c>
      <c r="N582" s="102">
        <v>1094</v>
      </c>
      <c r="O582" s="78"/>
    </row>
    <row r="583" spans="1:15" x14ac:dyDescent="0.3">
      <c r="A583" s="20" t="s">
        <v>522</v>
      </c>
      <c r="B583" s="66">
        <v>1</v>
      </c>
      <c r="C583" s="94" t="str">
        <f t="shared" si="9"/>
        <v>Cardinality-constrained</v>
      </c>
      <c r="D583" s="20">
        <v>10</v>
      </c>
      <c r="E583" s="20">
        <v>0.1</v>
      </c>
      <c r="F583" s="89" t="s">
        <v>0</v>
      </c>
      <c r="G583" s="20">
        <v>1094</v>
      </c>
      <c r="H583" s="95">
        <v>0</v>
      </c>
      <c r="I583" s="119">
        <v>55.739400000000003</v>
      </c>
      <c r="J583" s="89">
        <v>9546</v>
      </c>
      <c r="K583" s="107">
        <v>1</v>
      </c>
      <c r="L583" s="96">
        <v>2.74977085242889E-3</v>
      </c>
      <c r="M583" s="83">
        <v>1091</v>
      </c>
      <c r="N583" s="102">
        <v>1094</v>
      </c>
      <c r="O583" s="78"/>
    </row>
    <row r="584" spans="1:15" x14ac:dyDescent="0.3">
      <c r="A584" s="20" t="s">
        <v>522</v>
      </c>
      <c r="B584" s="20">
        <v>1</v>
      </c>
      <c r="C584" s="94" t="str">
        <f t="shared" si="9"/>
        <v>Cardinality-constrained</v>
      </c>
      <c r="D584" s="20">
        <v>10</v>
      </c>
      <c r="E584" s="20">
        <v>0.15</v>
      </c>
      <c r="F584" s="89" t="s">
        <v>0</v>
      </c>
      <c r="G584" s="20">
        <v>1095</v>
      </c>
      <c r="H584" s="95">
        <v>0</v>
      </c>
      <c r="I584" s="119">
        <v>124.79300000000001</v>
      </c>
      <c r="J584" s="89">
        <v>4018</v>
      </c>
      <c r="K584" s="107">
        <v>1</v>
      </c>
      <c r="L584" s="96">
        <v>3.6663611365719273E-3</v>
      </c>
      <c r="M584" s="83">
        <v>1091</v>
      </c>
      <c r="N584" s="102">
        <v>1095</v>
      </c>
      <c r="O584" s="78"/>
    </row>
    <row r="585" spans="1:15" x14ac:dyDescent="0.3">
      <c r="A585" s="20" t="s">
        <v>522</v>
      </c>
      <c r="B585" s="66">
        <v>1</v>
      </c>
      <c r="C585" s="94" t="str">
        <f t="shared" si="9"/>
        <v>Cardinality-constrained</v>
      </c>
      <c r="D585" s="20">
        <v>10</v>
      </c>
      <c r="E585" s="20">
        <v>0.2</v>
      </c>
      <c r="F585" s="89" t="s">
        <v>0</v>
      </c>
      <c r="G585" s="20">
        <v>1095</v>
      </c>
      <c r="H585" s="95">
        <v>0</v>
      </c>
      <c r="I585" s="119">
        <v>30.270299999999999</v>
      </c>
      <c r="J585" s="89">
        <v>2503</v>
      </c>
      <c r="K585" s="107">
        <v>1</v>
      </c>
      <c r="L585" s="96">
        <v>3.6663611365719273E-3</v>
      </c>
      <c r="M585" s="83">
        <v>1091</v>
      </c>
      <c r="N585" s="102">
        <v>1095</v>
      </c>
      <c r="O585" s="78"/>
    </row>
    <row r="586" spans="1:15" x14ac:dyDescent="0.3">
      <c r="A586" s="20" t="s">
        <v>522</v>
      </c>
      <c r="B586" s="20">
        <v>1</v>
      </c>
      <c r="C586" s="94" t="str">
        <f t="shared" si="9"/>
        <v>Cardinality-constrained</v>
      </c>
      <c r="D586" s="20">
        <v>25</v>
      </c>
      <c r="E586" s="20">
        <v>0.05</v>
      </c>
      <c r="F586" s="89" t="s">
        <v>0</v>
      </c>
      <c r="G586" s="20">
        <v>1095</v>
      </c>
      <c r="H586" s="95">
        <v>0</v>
      </c>
      <c r="I586" s="119">
        <v>245.17500000000001</v>
      </c>
      <c r="J586" s="89">
        <v>11495</v>
      </c>
      <c r="K586" s="107">
        <v>0.47399999999999998</v>
      </c>
      <c r="L586" s="96">
        <v>3.6663611365719273E-3</v>
      </c>
      <c r="M586" s="83">
        <v>1091</v>
      </c>
      <c r="N586" s="102">
        <v>1095</v>
      </c>
      <c r="O586" s="78"/>
    </row>
    <row r="587" spans="1:15" x14ac:dyDescent="0.3">
      <c r="A587" s="20" t="s">
        <v>522</v>
      </c>
      <c r="B587" s="66">
        <v>1</v>
      </c>
      <c r="C587" s="94" t="str">
        <f t="shared" si="9"/>
        <v>Cardinality-constrained</v>
      </c>
      <c r="D587" s="20">
        <v>25</v>
      </c>
      <c r="E587" s="20">
        <v>0.1</v>
      </c>
      <c r="F587" s="89" t="s">
        <v>0</v>
      </c>
      <c r="G587" s="20">
        <v>1109</v>
      </c>
      <c r="H587" s="95">
        <v>0</v>
      </c>
      <c r="I587" s="119">
        <v>233.798</v>
      </c>
      <c r="J587" s="89">
        <v>4074</v>
      </c>
      <c r="K587" s="107">
        <v>0.96699999999999997</v>
      </c>
      <c r="L587" s="96">
        <v>1.6498625114573784E-2</v>
      </c>
      <c r="M587" s="83">
        <v>1091</v>
      </c>
      <c r="N587" s="102">
        <v>1109</v>
      </c>
      <c r="O587" s="78"/>
    </row>
    <row r="588" spans="1:15" x14ac:dyDescent="0.3">
      <c r="A588" s="20" t="s">
        <v>522</v>
      </c>
      <c r="B588" s="20">
        <v>1</v>
      </c>
      <c r="C588" s="94" t="str">
        <f t="shared" si="9"/>
        <v>Cardinality-constrained</v>
      </c>
      <c r="D588" s="20">
        <v>25</v>
      </c>
      <c r="E588" s="20">
        <v>0.15</v>
      </c>
      <c r="F588" s="89" t="s">
        <v>1</v>
      </c>
      <c r="G588" s="20">
        <v>1132</v>
      </c>
      <c r="H588" s="95">
        <v>0</v>
      </c>
      <c r="I588" s="119">
        <v>640.40300000000002</v>
      </c>
      <c r="J588" s="89">
        <v>997</v>
      </c>
      <c r="K588" s="107">
        <v>0.73599999999999999</v>
      </c>
      <c r="L588" s="96">
        <v>3.7580201649862532E-2</v>
      </c>
      <c r="M588" s="83">
        <v>1091</v>
      </c>
      <c r="N588" s="102">
        <v>1132</v>
      </c>
      <c r="O588" s="78"/>
    </row>
    <row r="589" spans="1:15" x14ac:dyDescent="0.3">
      <c r="A589" s="20" t="s">
        <v>522</v>
      </c>
      <c r="B589" s="66">
        <v>1</v>
      </c>
      <c r="C589" s="94" t="str">
        <f t="shared" si="9"/>
        <v>Cardinality-constrained</v>
      </c>
      <c r="D589" s="20">
        <v>25</v>
      </c>
      <c r="E589" s="20">
        <v>0.2</v>
      </c>
      <c r="F589" s="89" t="s">
        <v>0</v>
      </c>
      <c r="G589" s="20">
        <v>1132</v>
      </c>
      <c r="H589" s="95">
        <v>0</v>
      </c>
      <c r="I589" s="119">
        <v>266.52</v>
      </c>
      <c r="J589" s="89">
        <v>29</v>
      </c>
      <c r="K589" s="107">
        <v>0.879</v>
      </c>
      <c r="L589" s="96">
        <v>3.7580201649862532E-2</v>
      </c>
      <c r="M589" s="83">
        <v>1091</v>
      </c>
      <c r="N589" s="102">
        <v>1132</v>
      </c>
      <c r="O589" s="78"/>
    </row>
    <row r="590" spans="1:15" x14ac:dyDescent="0.3">
      <c r="A590" s="20" t="s">
        <v>522</v>
      </c>
      <c r="B590" s="20">
        <v>1</v>
      </c>
      <c r="C590" s="94" t="str">
        <f t="shared" si="9"/>
        <v>Cardinality-constrained</v>
      </c>
      <c r="D590" s="20">
        <v>50</v>
      </c>
      <c r="E590" s="20">
        <v>0.05</v>
      </c>
      <c r="F590" s="89" t="s">
        <v>0</v>
      </c>
      <c r="G590" s="20">
        <v>1097</v>
      </c>
      <c r="H590" s="95">
        <v>0</v>
      </c>
      <c r="I590" s="119">
        <v>119.03100000000001</v>
      </c>
      <c r="J590" s="89">
        <v>22870</v>
      </c>
      <c r="K590" s="107">
        <v>0</v>
      </c>
      <c r="L590" s="96">
        <v>5.499541704858002E-3</v>
      </c>
      <c r="M590" s="83">
        <v>1091</v>
      </c>
      <c r="N590" s="102">
        <v>1097</v>
      </c>
      <c r="O590" s="78"/>
    </row>
    <row r="591" spans="1:15" x14ac:dyDescent="0.3">
      <c r="A591" s="20" t="s">
        <v>522</v>
      </c>
      <c r="B591" s="66">
        <v>1</v>
      </c>
      <c r="C591" s="94" t="str">
        <f t="shared" si="9"/>
        <v>Cardinality-constrained</v>
      </c>
      <c r="D591" s="20">
        <v>50</v>
      </c>
      <c r="E591" s="20">
        <v>0.1</v>
      </c>
      <c r="F591" s="89" t="s">
        <v>1</v>
      </c>
      <c r="G591" s="20">
        <v>1132</v>
      </c>
      <c r="H591" s="95">
        <v>0</v>
      </c>
      <c r="I591" s="119">
        <v>624.58500000000004</v>
      </c>
      <c r="J591" s="89">
        <v>20629</v>
      </c>
      <c r="K591" s="107">
        <v>1E-3</v>
      </c>
      <c r="L591" s="96">
        <v>3.7580201649862532E-2</v>
      </c>
      <c r="M591" s="83">
        <v>1091</v>
      </c>
      <c r="N591" s="102">
        <v>1132</v>
      </c>
      <c r="O591" s="78"/>
    </row>
    <row r="592" spans="1:15" x14ac:dyDescent="0.3">
      <c r="A592" s="20" t="s">
        <v>522</v>
      </c>
      <c r="B592" s="20">
        <v>1</v>
      </c>
      <c r="C592" s="94" t="str">
        <f t="shared" si="9"/>
        <v>Cardinality-constrained</v>
      </c>
      <c r="D592" s="20">
        <v>50</v>
      </c>
      <c r="E592" s="20">
        <v>0.15</v>
      </c>
      <c r="F592" s="89" t="s">
        <v>1</v>
      </c>
      <c r="G592" s="20">
        <v>1157</v>
      </c>
      <c r="H592" s="95">
        <v>0</v>
      </c>
      <c r="I592" s="119">
        <v>1510.39</v>
      </c>
      <c r="J592" s="89">
        <v>18882</v>
      </c>
      <c r="K592" s="107">
        <v>1.4E-2</v>
      </c>
      <c r="L592" s="96">
        <v>6.0494958753437134E-2</v>
      </c>
      <c r="M592" s="83">
        <v>1091</v>
      </c>
      <c r="N592" s="102">
        <v>1157</v>
      </c>
      <c r="O592" s="78"/>
    </row>
    <row r="593" spans="1:15" x14ac:dyDescent="0.3">
      <c r="A593" s="20" t="s">
        <v>522</v>
      </c>
      <c r="B593" s="66">
        <v>1</v>
      </c>
      <c r="C593" s="94" t="str">
        <f t="shared" si="9"/>
        <v>Cardinality-constrained</v>
      </c>
      <c r="D593" s="20">
        <v>50</v>
      </c>
      <c r="E593" s="20">
        <v>0.2</v>
      </c>
      <c r="F593" s="89" t="s">
        <v>2</v>
      </c>
      <c r="G593" s="20" t="s">
        <v>46</v>
      </c>
      <c r="H593" s="95" t="s">
        <v>3</v>
      </c>
      <c r="I593" s="119">
        <v>60.005299999999998</v>
      </c>
      <c r="J593" s="89">
        <v>15717</v>
      </c>
      <c r="K593" s="97"/>
      <c r="L593" s="96" t="s">
        <v>3</v>
      </c>
      <c r="M593" s="83">
        <v>1091</v>
      </c>
      <c r="N593" s="102" t="s">
        <v>3</v>
      </c>
      <c r="O593" s="78"/>
    </row>
    <row r="594" spans="1:15" x14ac:dyDescent="0.3">
      <c r="A594" s="20" t="s">
        <v>522</v>
      </c>
      <c r="B594" s="20">
        <v>2</v>
      </c>
      <c r="C594" s="94" t="str">
        <f t="shared" si="9"/>
        <v>Knapsack</v>
      </c>
      <c r="D594" s="20">
        <v>5</v>
      </c>
      <c r="E594" s="20">
        <v>0.05</v>
      </c>
      <c r="F594" s="89" t="s">
        <v>0</v>
      </c>
      <c r="G594" s="20">
        <v>1094</v>
      </c>
      <c r="H594" s="95">
        <v>0</v>
      </c>
      <c r="I594" s="119">
        <v>427.87599999999998</v>
      </c>
      <c r="J594" s="89">
        <v>13579</v>
      </c>
      <c r="K594" s="107">
        <v>0.92600000000000005</v>
      </c>
      <c r="L594" s="96">
        <v>2.74977085242889E-3</v>
      </c>
      <c r="M594" s="83">
        <v>1091</v>
      </c>
      <c r="N594" s="102">
        <v>1094</v>
      </c>
      <c r="O594" s="78"/>
    </row>
    <row r="595" spans="1:15" x14ac:dyDescent="0.3">
      <c r="A595" s="20" t="s">
        <v>522</v>
      </c>
      <c r="B595" s="66">
        <v>2</v>
      </c>
      <c r="C595" s="94" t="str">
        <f t="shared" si="9"/>
        <v>Knapsack</v>
      </c>
      <c r="D595" s="20">
        <v>5</v>
      </c>
      <c r="E595" s="20">
        <v>0.1</v>
      </c>
      <c r="F595" s="89" t="s">
        <v>0</v>
      </c>
      <c r="G595" s="20">
        <v>1094</v>
      </c>
      <c r="H595" s="95">
        <v>0</v>
      </c>
      <c r="I595" s="119">
        <v>814.96500000000003</v>
      </c>
      <c r="J595" s="89">
        <v>6101</v>
      </c>
      <c r="K595" s="107">
        <v>1</v>
      </c>
      <c r="L595" s="96">
        <v>2.74977085242889E-3</v>
      </c>
      <c r="M595" s="83">
        <v>1091</v>
      </c>
      <c r="N595" s="102">
        <v>1094</v>
      </c>
      <c r="O595" s="78"/>
    </row>
    <row r="596" spans="1:15" x14ac:dyDescent="0.3">
      <c r="A596" s="20" t="s">
        <v>522</v>
      </c>
      <c r="B596" s="20">
        <v>2</v>
      </c>
      <c r="C596" s="94" t="str">
        <f t="shared" si="9"/>
        <v>Knapsack</v>
      </c>
      <c r="D596" s="20">
        <v>5</v>
      </c>
      <c r="E596" s="20">
        <v>0.15</v>
      </c>
      <c r="F596" s="89" t="s">
        <v>0</v>
      </c>
      <c r="G596" s="20">
        <v>1095</v>
      </c>
      <c r="H596" s="95">
        <v>0</v>
      </c>
      <c r="I596" s="119">
        <v>51.568199999999997</v>
      </c>
      <c r="J596" s="89">
        <v>6946</v>
      </c>
      <c r="K596" s="107">
        <v>1</v>
      </c>
      <c r="L596" s="96">
        <v>3.6663611365719273E-3</v>
      </c>
      <c r="M596" s="83">
        <v>1091</v>
      </c>
      <c r="N596" s="102">
        <v>1095</v>
      </c>
      <c r="O596" s="78"/>
    </row>
    <row r="597" spans="1:15" x14ac:dyDescent="0.3">
      <c r="A597" s="20" t="s">
        <v>522</v>
      </c>
      <c r="B597" s="66">
        <v>2</v>
      </c>
      <c r="C597" s="94" t="str">
        <f t="shared" si="9"/>
        <v>Knapsack</v>
      </c>
      <c r="D597" s="20">
        <v>5</v>
      </c>
      <c r="E597" s="20">
        <v>0.2</v>
      </c>
      <c r="F597" s="89" t="s">
        <v>0</v>
      </c>
      <c r="G597" s="20">
        <v>1109</v>
      </c>
      <c r="H597" s="95">
        <v>0</v>
      </c>
      <c r="I597" s="119">
        <v>517.45399999999995</v>
      </c>
      <c r="J597" s="89">
        <v>3885</v>
      </c>
      <c r="K597" s="107">
        <v>1</v>
      </c>
      <c r="L597" s="96">
        <v>1.6498625114573784E-2</v>
      </c>
      <c r="M597" s="83">
        <v>1091</v>
      </c>
      <c r="N597" s="102">
        <v>1109</v>
      </c>
      <c r="O597" s="78"/>
    </row>
    <row r="598" spans="1:15" x14ac:dyDescent="0.3">
      <c r="A598" s="20" t="s">
        <v>522</v>
      </c>
      <c r="B598" s="20">
        <v>2</v>
      </c>
      <c r="C598" s="94" t="str">
        <f t="shared" si="9"/>
        <v>Knapsack</v>
      </c>
      <c r="D598" s="20">
        <v>10</v>
      </c>
      <c r="E598" s="20">
        <v>0.05</v>
      </c>
      <c r="F598" s="89" t="s">
        <v>0</v>
      </c>
      <c r="G598" s="20">
        <v>1094</v>
      </c>
      <c r="H598" s="95">
        <v>0</v>
      </c>
      <c r="I598" s="119">
        <v>54.962699999999998</v>
      </c>
      <c r="J598" s="89">
        <v>7564</v>
      </c>
      <c r="K598" s="107">
        <v>0.92600000000000005</v>
      </c>
      <c r="L598" s="96">
        <v>2.74977085242889E-3</v>
      </c>
      <c r="M598" s="83">
        <v>1091</v>
      </c>
      <c r="N598" s="102">
        <v>1094</v>
      </c>
      <c r="O598" s="78"/>
    </row>
    <row r="599" spans="1:15" x14ac:dyDescent="0.3">
      <c r="A599" s="20" t="s">
        <v>522</v>
      </c>
      <c r="B599" s="66">
        <v>2</v>
      </c>
      <c r="C599" s="94" t="str">
        <f t="shared" si="9"/>
        <v>Knapsack</v>
      </c>
      <c r="D599" s="20">
        <v>10</v>
      </c>
      <c r="E599" s="20">
        <v>0.1</v>
      </c>
      <c r="F599" s="89" t="s">
        <v>0</v>
      </c>
      <c r="G599" s="20">
        <v>1109</v>
      </c>
      <c r="H599" s="95">
        <v>0</v>
      </c>
      <c r="I599" s="119">
        <v>354.16500000000002</v>
      </c>
      <c r="J599" s="89">
        <v>3225</v>
      </c>
      <c r="K599" s="107">
        <v>0.96699999999999997</v>
      </c>
      <c r="L599" s="96">
        <v>1.6498625114573784E-2</v>
      </c>
      <c r="M599" s="83">
        <v>1091</v>
      </c>
      <c r="N599" s="102">
        <v>1109</v>
      </c>
      <c r="O599" s="78"/>
    </row>
    <row r="600" spans="1:15" x14ac:dyDescent="0.3">
      <c r="A600" s="20" t="s">
        <v>522</v>
      </c>
      <c r="B600" s="20">
        <v>2</v>
      </c>
      <c r="C600" s="94" t="str">
        <f t="shared" si="9"/>
        <v>Knapsack</v>
      </c>
      <c r="D600" s="20">
        <v>10</v>
      </c>
      <c r="E600" s="20">
        <v>0.15</v>
      </c>
      <c r="F600" s="89" t="s">
        <v>0</v>
      </c>
      <c r="G600" s="20">
        <v>1109</v>
      </c>
      <c r="H600" s="95">
        <v>0</v>
      </c>
      <c r="I600" s="119">
        <v>447.37799999999999</v>
      </c>
      <c r="J600" s="89">
        <v>1111</v>
      </c>
      <c r="K600" s="107">
        <v>1</v>
      </c>
      <c r="L600" s="96">
        <v>1.6498625114573784E-2</v>
      </c>
      <c r="M600" s="83">
        <v>1091</v>
      </c>
      <c r="N600" s="102">
        <v>1109</v>
      </c>
      <c r="O600" s="78"/>
    </row>
    <row r="601" spans="1:15" x14ac:dyDescent="0.3">
      <c r="A601" s="20" t="s">
        <v>522</v>
      </c>
      <c r="B601" s="66">
        <v>2</v>
      </c>
      <c r="C601" s="94" t="str">
        <f t="shared" si="9"/>
        <v>Knapsack</v>
      </c>
      <c r="D601" s="20">
        <v>10</v>
      </c>
      <c r="E601" s="20">
        <v>0.2</v>
      </c>
      <c r="F601" s="89" t="s">
        <v>0</v>
      </c>
      <c r="G601" s="20">
        <v>1120</v>
      </c>
      <c r="H601" s="95">
        <v>0</v>
      </c>
      <c r="I601" s="119">
        <v>214.83699999999999</v>
      </c>
      <c r="J601" s="89">
        <v>29</v>
      </c>
      <c r="K601" s="107">
        <v>1</v>
      </c>
      <c r="L601" s="96">
        <v>2.6581118240146751E-2</v>
      </c>
      <c r="M601" s="83">
        <v>1091</v>
      </c>
      <c r="N601" s="102">
        <v>1120</v>
      </c>
      <c r="O601" s="78"/>
    </row>
    <row r="602" spans="1:15" x14ac:dyDescent="0.3">
      <c r="A602" s="20" t="s">
        <v>522</v>
      </c>
      <c r="B602" s="20">
        <v>2</v>
      </c>
      <c r="C602" s="94" t="str">
        <f t="shared" si="9"/>
        <v>Knapsack</v>
      </c>
      <c r="D602" s="20">
        <v>25</v>
      </c>
      <c r="E602" s="20">
        <v>0.05</v>
      </c>
      <c r="F602" s="89" t="s">
        <v>0</v>
      </c>
      <c r="G602" s="20">
        <v>1106</v>
      </c>
      <c r="H602" s="95">
        <v>0</v>
      </c>
      <c r="I602" s="119">
        <v>1647.51</v>
      </c>
      <c r="J602" s="89">
        <v>9363</v>
      </c>
      <c r="K602" s="107">
        <v>1E-3</v>
      </c>
      <c r="L602" s="96">
        <v>1.3748854262144894E-2</v>
      </c>
      <c r="M602" s="83">
        <v>1091</v>
      </c>
      <c r="N602" s="102">
        <v>1106</v>
      </c>
      <c r="O602" s="78"/>
    </row>
    <row r="603" spans="1:15" x14ac:dyDescent="0.3">
      <c r="A603" s="20" t="s">
        <v>522</v>
      </c>
      <c r="B603" s="66">
        <v>2</v>
      </c>
      <c r="C603" s="94" t="str">
        <f t="shared" si="9"/>
        <v>Knapsack</v>
      </c>
      <c r="D603" s="20">
        <v>25</v>
      </c>
      <c r="E603" s="20">
        <v>0.1</v>
      </c>
      <c r="F603" s="89" t="s">
        <v>0</v>
      </c>
      <c r="G603" s="20">
        <v>1125</v>
      </c>
      <c r="H603" s="95">
        <v>0</v>
      </c>
      <c r="I603" s="119">
        <v>1001.83</v>
      </c>
      <c r="J603" s="89">
        <v>5744</v>
      </c>
      <c r="K603" s="107">
        <v>0.152</v>
      </c>
      <c r="L603" s="96">
        <v>3.1164069660861493E-2</v>
      </c>
      <c r="M603" s="83">
        <v>1091</v>
      </c>
      <c r="N603" s="102">
        <v>1125</v>
      </c>
      <c r="O603" s="78"/>
    </row>
    <row r="604" spans="1:15" x14ac:dyDescent="0.3">
      <c r="A604" s="20" t="s">
        <v>522</v>
      </c>
      <c r="B604" s="20">
        <v>2</v>
      </c>
      <c r="C604" s="94" t="str">
        <f t="shared" si="9"/>
        <v>Knapsack</v>
      </c>
      <c r="D604" s="20">
        <v>25</v>
      </c>
      <c r="E604" s="20">
        <v>0.15</v>
      </c>
      <c r="F604" s="89" t="s">
        <v>2</v>
      </c>
      <c r="G604" s="20">
        <v>1155</v>
      </c>
      <c r="H604" s="95">
        <v>3.4752389226759338E-3</v>
      </c>
      <c r="I604" s="119">
        <v>1091.68</v>
      </c>
      <c r="J604" s="89">
        <v>29</v>
      </c>
      <c r="K604" s="97" t="s">
        <v>3</v>
      </c>
      <c r="L604" s="96">
        <v>5.8661778185151281E-2</v>
      </c>
      <c r="M604" s="83">
        <v>1091</v>
      </c>
      <c r="N604" s="102">
        <v>1151</v>
      </c>
      <c r="O604" s="78"/>
    </row>
    <row r="605" spans="1:15" x14ac:dyDescent="0.3">
      <c r="A605" s="20" t="s">
        <v>522</v>
      </c>
      <c r="B605" s="66">
        <v>2</v>
      </c>
      <c r="C605" s="94" t="str">
        <f t="shared" si="9"/>
        <v>Knapsack</v>
      </c>
      <c r="D605" s="20">
        <v>25</v>
      </c>
      <c r="E605" s="20">
        <v>0.2</v>
      </c>
      <c r="F605" s="89" t="s">
        <v>2</v>
      </c>
      <c r="G605" s="20" t="s">
        <v>46</v>
      </c>
      <c r="H605" s="95" t="s">
        <v>3</v>
      </c>
      <c r="I605" s="119">
        <v>60.005000000000003</v>
      </c>
      <c r="J605" s="89">
        <v>29</v>
      </c>
      <c r="K605" s="97"/>
      <c r="L605" s="96" t="s">
        <v>3</v>
      </c>
      <c r="M605" s="83">
        <v>1091</v>
      </c>
      <c r="N605" s="102" t="s">
        <v>3</v>
      </c>
      <c r="O605" s="78"/>
    </row>
    <row r="606" spans="1:15" x14ac:dyDescent="0.3">
      <c r="A606" s="20" t="s">
        <v>522</v>
      </c>
      <c r="B606" s="20">
        <v>2</v>
      </c>
      <c r="C606" s="94" t="str">
        <f t="shared" si="9"/>
        <v>Knapsack</v>
      </c>
      <c r="D606" s="20">
        <v>50</v>
      </c>
      <c r="E606" s="20">
        <v>0.05</v>
      </c>
      <c r="F606" s="89" t="s">
        <v>0</v>
      </c>
      <c r="G606" s="20">
        <v>1115</v>
      </c>
      <c r="H606" s="95">
        <v>0</v>
      </c>
      <c r="I606" s="119">
        <v>269.26900000000001</v>
      </c>
      <c r="J606" s="89">
        <v>17388</v>
      </c>
      <c r="K606" s="107">
        <v>0</v>
      </c>
      <c r="L606" s="96">
        <v>2.1998166819431786E-2</v>
      </c>
      <c r="M606" s="83">
        <v>1091</v>
      </c>
      <c r="N606" s="102">
        <v>1115</v>
      </c>
      <c r="O606" s="78"/>
    </row>
    <row r="607" spans="1:15" x14ac:dyDescent="0.3">
      <c r="A607" s="20" t="s">
        <v>522</v>
      </c>
      <c r="B607" s="66">
        <v>2</v>
      </c>
      <c r="C607" s="94" t="str">
        <f t="shared" si="9"/>
        <v>Knapsack</v>
      </c>
      <c r="D607" s="20">
        <v>50</v>
      </c>
      <c r="E607" s="20">
        <v>0.1</v>
      </c>
      <c r="F607" s="89" t="s">
        <v>0</v>
      </c>
      <c r="G607" s="20">
        <v>1132</v>
      </c>
      <c r="H607" s="95">
        <v>0</v>
      </c>
      <c r="I607" s="119">
        <v>274.42200000000003</v>
      </c>
      <c r="J607" s="89"/>
      <c r="K607" s="107">
        <v>0</v>
      </c>
      <c r="L607" s="96">
        <v>3.7580201649862532E-2</v>
      </c>
      <c r="M607" s="83">
        <v>1091</v>
      </c>
      <c r="N607" s="102">
        <v>1132</v>
      </c>
      <c r="O607" s="78"/>
    </row>
    <row r="608" spans="1:15" x14ac:dyDescent="0.3">
      <c r="A608" s="20" t="s">
        <v>522</v>
      </c>
      <c r="B608" s="20">
        <v>2</v>
      </c>
      <c r="C608" s="94" t="str">
        <f t="shared" si="9"/>
        <v>Knapsack</v>
      </c>
      <c r="D608" s="20">
        <v>50</v>
      </c>
      <c r="E608" s="20">
        <v>0.15</v>
      </c>
      <c r="F608" s="89" t="s">
        <v>2</v>
      </c>
      <c r="G608" s="20" t="s">
        <v>46</v>
      </c>
      <c r="H608" s="95" t="s">
        <v>3</v>
      </c>
      <c r="I608" s="119">
        <v>60.020899999999997</v>
      </c>
      <c r="J608" s="89"/>
      <c r="K608" s="97"/>
      <c r="L608" s="96" t="s">
        <v>3</v>
      </c>
      <c r="M608" s="83">
        <v>1091</v>
      </c>
      <c r="N608" s="102" t="s">
        <v>3</v>
      </c>
      <c r="O608" s="78"/>
    </row>
    <row r="609" spans="1:15" x14ac:dyDescent="0.3">
      <c r="A609" s="20" t="s">
        <v>522</v>
      </c>
      <c r="B609" s="66">
        <v>2</v>
      </c>
      <c r="C609" s="94" t="str">
        <f t="shared" si="9"/>
        <v>Knapsack</v>
      </c>
      <c r="D609" s="20">
        <v>50</v>
      </c>
      <c r="E609" s="20">
        <v>0.2</v>
      </c>
      <c r="F609" s="89" t="s">
        <v>2</v>
      </c>
      <c r="G609" s="20" t="s">
        <v>46</v>
      </c>
      <c r="H609" s="95" t="s">
        <v>3</v>
      </c>
      <c r="I609" s="119">
        <v>60.039900000000003</v>
      </c>
      <c r="J609" s="89"/>
      <c r="K609" s="97"/>
      <c r="L609" s="96" t="s">
        <v>3</v>
      </c>
      <c r="M609" s="83">
        <v>1091</v>
      </c>
      <c r="N609" s="102" t="s">
        <v>3</v>
      </c>
      <c r="O609" s="78"/>
    </row>
    <row r="610" spans="1:15" hidden="1" x14ac:dyDescent="0.3">
      <c r="A610" s="20" t="s">
        <v>522</v>
      </c>
      <c r="B610" s="20">
        <v>3</v>
      </c>
      <c r="C610" s="94" t="str">
        <f t="shared" si="9"/>
        <v>Factor Model</v>
      </c>
      <c r="D610" s="20">
        <v>0</v>
      </c>
      <c r="E610" s="20">
        <v>0.05</v>
      </c>
      <c r="F610" s="89" t="s">
        <v>0</v>
      </c>
      <c r="G610" s="20">
        <v>1132</v>
      </c>
      <c r="H610" s="95">
        <v>0</v>
      </c>
      <c r="I610" s="119">
        <v>74.849400000000003</v>
      </c>
      <c r="J610" s="89">
        <v>16550</v>
      </c>
      <c r="K610" s="107">
        <v>0</v>
      </c>
      <c r="L610" s="96">
        <v>3.7580201649862532E-2</v>
      </c>
      <c r="M610" s="83">
        <v>1091</v>
      </c>
      <c r="N610" s="102">
        <v>1132</v>
      </c>
      <c r="O610" s="78"/>
    </row>
    <row r="611" spans="1:15" hidden="1" x14ac:dyDescent="0.3">
      <c r="A611" s="66" t="s">
        <v>522</v>
      </c>
      <c r="B611" s="66">
        <v>3</v>
      </c>
      <c r="C611" s="94" t="str">
        <f t="shared" si="9"/>
        <v>Factor Model</v>
      </c>
      <c r="D611" s="20">
        <v>0</v>
      </c>
      <c r="E611" s="20">
        <v>0.1</v>
      </c>
      <c r="F611" s="89" t="s">
        <v>4</v>
      </c>
      <c r="G611" s="20" t="s">
        <v>511</v>
      </c>
      <c r="H611" s="95" t="s">
        <v>3</v>
      </c>
      <c r="I611" s="119" t="s">
        <v>511</v>
      </c>
      <c r="J611" s="89"/>
      <c r="K611" s="97"/>
      <c r="L611" s="96" t="s">
        <v>3</v>
      </c>
      <c r="M611" s="83">
        <v>1091</v>
      </c>
      <c r="N611" s="102" t="s">
        <v>3</v>
      </c>
      <c r="O611" s="78"/>
    </row>
    <row r="612" spans="1:15" hidden="1" x14ac:dyDescent="0.3">
      <c r="A612" s="20" t="s">
        <v>522</v>
      </c>
      <c r="B612" s="20">
        <v>3</v>
      </c>
      <c r="C612" s="94" t="str">
        <f t="shared" si="9"/>
        <v>Factor Model</v>
      </c>
      <c r="D612" s="20">
        <v>0</v>
      </c>
      <c r="E612" s="20">
        <v>0.15</v>
      </c>
      <c r="F612" s="89" t="s">
        <v>4</v>
      </c>
      <c r="G612" s="20" t="s">
        <v>511</v>
      </c>
      <c r="H612" s="95" t="s">
        <v>3</v>
      </c>
      <c r="I612" s="119" t="s">
        <v>511</v>
      </c>
      <c r="J612" s="89"/>
      <c r="K612" s="97"/>
      <c r="L612" s="96" t="s">
        <v>3</v>
      </c>
      <c r="M612" s="83">
        <v>1091</v>
      </c>
      <c r="N612" s="102" t="s">
        <v>3</v>
      </c>
      <c r="O612" s="78"/>
    </row>
    <row r="613" spans="1:15" hidden="1" x14ac:dyDescent="0.3">
      <c r="A613" s="66" t="s">
        <v>522</v>
      </c>
      <c r="B613" s="66">
        <v>3</v>
      </c>
      <c r="C613" s="94" t="str">
        <f t="shared" si="9"/>
        <v>Factor Model</v>
      </c>
      <c r="D613" s="20">
        <v>0</v>
      </c>
      <c r="E613" s="20">
        <v>0.2</v>
      </c>
      <c r="F613" s="89" t="s">
        <v>4</v>
      </c>
      <c r="G613" s="20" t="s">
        <v>511</v>
      </c>
      <c r="H613" s="95" t="s">
        <v>3</v>
      </c>
      <c r="I613" s="119" t="s">
        <v>511</v>
      </c>
      <c r="J613" s="89"/>
      <c r="K613" s="97"/>
      <c r="L613" s="96" t="s">
        <v>3</v>
      </c>
      <c r="M613" s="83">
        <v>1091</v>
      </c>
      <c r="N613" s="102" t="s">
        <v>3</v>
      </c>
      <c r="O613" s="78"/>
    </row>
    <row r="614" spans="1:15" hidden="1" x14ac:dyDescent="0.3">
      <c r="A614" s="20" t="s">
        <v>522</v>
      </c>
      <c r="B614" s="20">
        <v>3</v>
      </c>
      <c r="C614" s="94" t="str">
        <f t="shared" si="9"/>
        <v>Factor Model</v>
      </c>
      <c r="D614" s="20">
        <v>10</v>
      </c>
      <c r="E614" s="20">
        <v>0.05</v>
      </c>
      <c r="F614" s="89" t="s">
        <v>0</v>
      </c>
      <c r="G614" s="20">
        <v>1132</v>
      </c>
      <c r="H614" s="95">
        <v>0</v>
      </c>
      <c r="I614" s="119">
        <v>46.3367</v>
      </c>
      <c r="J614" s="89">
        <v>16905</v>
      </c>
      <c r="K614" s="107">
        <v>0</v>
      </c>
      <c r="L614" s="96">
        <v>3.7580201649862532E-2</v>
      </c>
      <c r="M614" s="83">
        <v>1091</v>
      </c>
      <c r="N614" s="102">
        <v>1132</v>
      </c>
      <c r="O614" s="78"/>
    </row>
    <row r="615" spans="1:15" hidden="1" x14ac:dyDescent="0.3">
      <c r="A615" s="66" t="s">
        <v>522</v>
      </c>
      <c r="B615" s="66">
        <v>3</v>
      </c>
      <c r="C615" s="94" t="str">
        <f t="shared" si="9"/>
        <v>Factor Model</v>
      </c>
      <c r="D615" s="20">
        <v>10</v>
      </c>
      <c r="E615" s="20">
        <v>0.1</v>
      </c>
      <c r="F615" s="89" t="s">
        <v>4</v>
      </c>
      <c r="G615" s="20" t="s">
        <v>511</v>
      </c>
      <c r="H615" s="95" t="s">
        <v>3</v>
      </c>
      <c r="I615" s="119" t="s">
        <v>511</v>
      </c>
      <c r="J615" s="89"/>
      <c r="K615" s="97"/>
      <c r="L615" s="96" t="s">
        <v>3</v>
      </c>
      <c r="M615" s="83">
        <v>1091</v>
      </c>
      <c r="N615" s="102" t="s">
        <v>3</v>
      </c>
      <c r="O615" s="78"/>
    </row>
    <row r="616" spans="1:15" hidden="1" x14ac:dyDescent="0.3">
      <c r="A616" s="20" t="s">
        <v>522</v>
      </c>
      <c r="B616" s="20">
        <v>3</v>
      </c>
      <c r="C616" s="94" t="str">
        <f t="shared" si="9"/>
        <v>Factor Model</v>
      </c>
      <c r="D616" s="20">
        <v>10</v>
      </c>
      <c r="E616" s="20">
        <v>0.15</v>
      </c>
      <c r="F616" s="89" t="s">
        <v>4</v>
      </c>
      <c r="G616" s="20" t="s">
        <v>511</v>
      </c>
      <c r="H616" s="95" t="s">
        <v>3</v>
      </c>
      <c r="I616" s="119" t="s">
        <v>511</v>
      </c>
      <c r="J616" s="89"/>
      <c r="K616" s="97"/>
      <c r="L616" s="96" t="s">
        <v>3</v>
      </c>
      <c r="M616" s="83">
        <v>1091</v>
      </c>
      <c r="N616" s="102" t="s">
        <v>3</v>
      </c>
      <c r="O616" s="78"/>
    </row>
    <row r="617" spans="1:15" hidden="1" x14ac:dyDescent="0.3">
      <c r="A617" s="66" t="s">
        <v>522</v>
      </c>
      <c r="B617" s="66">
        <v>3</v>
      </c>
      <c r="C617" s="94" t="str">
        <f t="shared" si="9"/>
        <v>Factor Model</v>
      </c>
      <c r="D617" s="20">
        <v>10</v>
      </c>
      <c r="E617" s="20">
        <v>0.2</v>
      </c>
      <c r="F617" s="89" t="s">
        <v>4</v>
      </c>
      <c r="G617" s="20" t="s">
        <v>511</v>
      </c>
      <c r="H617" s="95" t="s">
        <v>3</v>
      </c>
      <c r="I617" s="119" t="s">
        <v>511</v>
      </c>
      <c r="J617" s="89"/>
      <c r="K617" s="97"/>
      <c r="L617" s="96" t="s">
        <v>3</v>
      </c>
      <c r="M617" s="83">
        <v>1091</v>
      </c>
      <c r="N617" s="102" t="s">
        <v>3</v>
      </c>
      <c r="O617" s="78"/>
    </row>
    <row r="618" spans="1:15" hidden="1" x14ac:dyDescent="0.3">
      <c r="A618" s="20" t="s">
        <v>522</v>
      </c>
      <c r="B618" s="20">
        <v>3</v>
      </c>
      <c r="C618" s="94" t="str">
        <f t="shared" si="9"/>
        <v>Factor Model</v>
      </c>
      <c r="D618" s="20">
        <v>25</v>
      </c>
      <c r="E618" s="20">
        <v>0.05</v>
      </c>
      <c r="F618" s="89" t="s">
        <v>0</v>
      </c>
      <c r="G618" s="20">
        <v>1132</v>
      </c>
      <c r="H618" s="95">
        <v>0</v>
      </c>
      <c r="I618" s="119">
        <v>24.972799999999999</v>
      </c>
      <c r="J618" s="89">
        <v>16718</v>
      </c>
      <c r="K618" s="107">
        <v>0</v>
      </c>
      <c r="L618" s="96">
        <v>3.7580201649862532E-2</v>
      </c>
      <c r="M618" s="83">
        <v>1091</v>
      </c>
      <c r="N618" s="102">
        <v>1132</v>
      </c>
      <c r="O618" s="78"/>
    </row>
    <row r="619" spans="1:15" hidden="1" x14ac:dyDescent="0.3">
      <c r="A619" s="66" t="s">
        <v>522</v>
      </c>
      <c r="B619" s="66">
        <v>3</v>
      </c>
      <c r="C619" s="94" t="str">
        <f t="shared" si="9"/>
        <v>Factor Model</v>
      </c>
      <c r="D619" s="20">
        <v>25</v>
      </c>
      <c r="E619" s="20">
        <v>0.1</v>
      </c>
      <c r="F619" s="89" t="s">
        <v>4</v>
      </c>
      <c r="G619" s="20" t="s">
        <v>511</v>
      </c>
      <c r="H619" s="95" t="s">
        <v>3</v>
      </c>
      <c r="I619" s="119" t="s">
        <v>511</v>
      </c>
      <c r="J619" s="89"/>
      <c r="K619" s="97"/>
      <c r="L619" s="96" t="s">
        <v>3</v>
      </c>
      <c r="M619" s="83">
        <v>1091</v>
      </c>
      <c r="N619" s="102" t="s">
        <v>3</v>
      </c>
      <c r="O619" s="78"/>
    </row>
    <row r="620" spans="1:15" hidden="1" x14ac:dyDescent="0.3">
      <c r="A620" s="20" t="s">
        <v>522</v>
      </c>
      <c r="B620" s="20">
        <v>3</v>
      </c>
      <c r="C620" s="94" t="str">
        <f t="shared" si="9"/>
        <v>Factor Model</v>
      </c>
      <c r="D620" s="20">
        <v>25</v>
      </c>
      <c r="E620" s="20">
        <v>0.15</v>
      </c>
      <c r="F620" s="89" t="s">
        <v>4</v>
      </c>
      <c r="G620" s="20" t="s">
        <v>511</v>
      </c>
      <c r="H620" s="95" t="s">
        <v>3</v>
      </c>
      <c r="I620" s="119" t="s">
        <v>511</v>
      </c>
      <c r="J620" s="89"/>
      <c r="K620" s="97"/>
      <c r="L620" s="96" t="s">
        <v>3</v>
      </c>
      <c r="M620" s="83">
        <v>1091</v>
      </c>
      <c r="N620" s="102" t="s">
        <v>3</v>
      </c>
      <c r="O620" s="78"/>
    </row>
    <row r="621" spans="1:15" hidden="1" x14ac:dyDescent="0.3">
      <c r="A621" s="66" t="s">
        <v>522</v>
      </c>
      <c r="B621" s="66">
        <v>3</v>
      </c>
      <c r="C621" s="94" t="str">
        <f t="shared" si="9"/>
        <v>Factor Model</v>
      </c>
      <c r="D621" s="20">
        <v>25</v>
      </c>
      <c r="E621" s="20">
        <v>0.2</v>
      </c>
      <c r="F621" s="89" t="s">
        <v>4</v>
      </c>
      <c r="G621" s="20" t="s">
        <v>511</v>
      </c>
      <c r="H621" s="95" t="s">
        <v>3</v>
      </c>
      <c r="I621" s="119" t="s">
        <v>511</v>
      </c>
      <c r="J621" s="89"/>
      <c r="K621" s="97"/>
      <c r="L621" s="96" t="s">
        <v>3</v>
      </c>
      <c r="M621" s="83">
        <v>1091</v>
      </c>
      <c r="N621" s="102" t="s">
        <v>3</v>
      </c>
      <c r="O621" s="78"/>
    </row>
    <row r="622" spans="1:15" hidden="1" x14ac:dyDescent="0.3">
      <c r="A622" s="20" t="s">
        <v>522</v>
      </c>
      <c r="B622" s="20">
        <v>3</v>
      </c>
      <c r="C622" s="94" t="str">
        <f t="shared" si="9"/>
        <v>Factor Model</v>
      </c>
      <c r="D622" s="20">
        <v>50</v>
      </c>
      <c r="E622" s="20">
        <v>0.05</v>
      </c>
      <c r="F622" s="89" t="s">
        <v>0</v>
      </c>
      <c r="G622" s="20">
        <v>1132</v>
      </c>
      <c r="H622" s="95">
        <v>0</v>
      </c>
      <c r="I622" s="119">
        <v>52.355800000000002</v>
      </c>
      <c r="J622" s="89"/>
      <c r="K622" s="107">
        <v>0</v>
      </c>
      <c r="L622" s="96">
        <v>3.7580201649862532E-2</v>
      </c>
      <c r="M622" s="83">
        <v>1091</v>
      </c>
      <c r="N622" s="102">
        <v>1132</v>
      </c>
      <c r="O622" s="78"/>
    </row>
    <row r="623" spans="1:15" hidden="1" x14ac:dyDescent="0.3">
      <c r="A623" s="66" t="s">
        <v>522</v>
      </c>
      <c r="B623" s="66">
        <v>3</v>
      </c>
      <c r="C623" s="94" t="str">
        <f t="shared" si="9"/>
        <v>Factor Model</v>
      </c>
      <c r="D623" s="20">
        <v>50</v>
      </c>
      <c r="E623" s="20">
        <v>0.1</v>
      </c>
      <c r="F623" s="89" t="s">
        <v>4</v>
      </c>
      <c r="G623" s="20" t="s">
        <v>511</v>
      </c>
      <c r="H623" s="95" t="s">
        <v>3</v>
      </c>
      <c r="I623" s="119" t="s">
        <v>511</v>
      </c>
      <c r="J623" s="89"/>
      <c r="K623" s="97"/>
      <c r="L623" s="96" t="s">
        <v>3</v>
      </c>
      <c r="M623" s="83">
        <v>1091</v>
      </c>
      <c r="N623" s="102" t="s">
        <v>3</v>
      </c>
      <c r="O623" s="78"/>
    </row>
    <row r="624" spans="1:15" hidden="1" x14ac:dyDescent="0.3">
      <c r="A624" s="20" t="s">
        <v>522</v>
      </c>
      <c r="B624" s="20">
        <v>3</v>
      </c>
      <c r="C624" s="94" t="str">
        <f t="shared" si="9"/>
        <v>Factor Model</v>
      </c>
      <c r="D624" s="20">
        <v>50</v>
      </c>
      <c r="E624" s="20">
        <v>0.15</v>
      </c>
      <c r="F624" s="89" t="s">
        <v>4</v>
      </c>
      <c r="G624" s="20" t="s">
        <v>511</v>
      </c>
      <c r="H624" s="95" t="s">
        <v>3</v>
      </c>
      <c r="I624" s="119" t="s">
        <v>511</v>
      </c>
      <c r="J624" s="89"/>
      <c r="K624" s="97"/>
      <c r="L624" s="96" t="s">
        <v>3</v>
      </c>
      <c r="M624" s="83">
        <v>1091</v>
      </c>
      <c r="N624" s="102" t="s">
        <v>3</v>
      </c>
      <c r="O624" s="78"/>
    </row>
    <row r="625" spans="1:15" hidden="1" x14ac:dyDescent="0.3">
      <c r="A625" s="66" t="s">
        <v>522</v>
      </c>
      <c r="B625" s="66">
        <v>3</v>
      </c>
      <c r="C625" s="94" t="str">
        <f t="shared" si="9"/>
        <v>Factor Model</v>
      </c>
      <c r="D625" s="20">
        <v>50</v>
      </c>
      <c r="E625" s="20">
        <v>0.2</v>
      </c>
      <c r="F625" s="89" t="s">
        <v>4</v>
      </c>
      <c r="G625" s="20" t="s">
        <v>511</v>
      </c>
      <c r="H625" s="95" t="s">
        <v>3</v>
      </c>
      <c r="I625" s="119" t="s">
        <v>511</v>
      </c>
      <c r="J625" s="89"/>
      <c r="K625" s="97"/>
      <c r="L625" s="96" t="s">
        <v>3</v>
      </c>
      <c r="M625" s="83">
        <v>1091</v>
      </c>
      <c r="N625" s="102" t="s">
        <v>3</v>
      </c>
      <c r="O625" s="78"/>
    </row>
    <row r="626" spans="1:15" x14ac:dyDescent="0.3">
      <c r="A626" s="20" t="s">
        <v>513</v>
      </c>
      <c r="B626" s="20">
        <v>0</v>
      </c>
      <c r="C626" s="94" t="str">
        <f t="shared" si="9"/>
        <v>Deterministic</v>
      </c>
      <c r="D626" s="20">
        <v>0</v>
      </c>
      <c r="E626" s="20">
        <v>0.05</v>
      </c>
      <c r="F626" s="89" t="s">
        <v>0</v>
      </c>
      <c r="G626" s="20">
        <v>778</v>
      </c>
      <c r="H626" s="95">
        <v>0</v>
      </c>
      <c r="I626" s="119">
        <v>0.26456499999999999</v>
      </c>
      <c r="J626" s="89">
        <v>80034</v>
      </c>
      <c r="K626" s="107">
        <v>1</v>
      </c>
      <c r="L626" s="96">
        <v>0</v>
      </c>
      <c r="M626" s="83">
        <v>778</v>
      </c>
      <c r="N626" s="102">
        <v>778</v>
      </c>
      <c r="O626" s="78"/>
    </row>
    <row r="627" spans="1:15" x14ac:dyDescent="0.3">
      <c r="A627" s="20" t="s">
        <v>513</v>
      </c>
      <c r="B627" s="66">
        <v>0</v>
      </c>
      <c r="C627" s="94" t="str">
        <f t="shared" si="9"/>
        <v>Deterministic</v>
      </c>
      <c r="D627" s="20">
        <v>0</v>
      </c>
      <c r="E627" s="20">
        <v>0.1</v>
      </c>
      <c r="F627" s="89" t="s">
        <v>0</v>
      </c>
      <c r="G627" s="20">
        <v>778</v>
      </c>
      <c r="H627" s="95">
        <v>0</v>
      </c>
      <c r="I627" s="119">
        <v>0.17852599999999999</v>
      </c>
      <c r="J627" s="89">
        <v>77124</v>
      </c>
      <c r="K627" s="107">
        <v>1</v>
      </c>
      <c r="L627" s="96">
        <v>0</v>
      </c>
      <c r="M627" s="83">
        <v>778</v>
      </c>
      <c r="N627" s="102">
        <v>778</v>
      </c>
      <c r="O627" s="78"/>
    </row>
    <row r="628" spans="1:15" x14ac:dyDescent="0.3">
      <c r="A628" s="20" t="s">
        <v>513</v>
      </c>
      <c r="B628" s="20">
        <v>0</v>
      </c>
      <c r="C628" s="94" t="str">
        <f t="shared" si="9"/>
        <v>Deterministic</v>
      </c>
      <c r="D628" s="20">
        <v>0</v>
      </c>
      <c r="E628" s="20">
        <v>0.15</v>
      </c>
      <c r="F628" s="89" t="s">
        <v>0</v>
      </c>
      <c r="G628" s="20">
        <v>778</v>
      </c>
      <c r="H628" s="95">
        <v>0</v>
      </c>
      <c r="I628" s="119">
        <v>0.23508899999999999</v>
      </c>
      <c r="J628" s="89">
        <v>73777</v>
      </c>
      <c r="K628" s="107">
        <v>1</v>
      </c>
      <c r="L628" s="96">
        <v>0</v>
      </c>
      <c r="M628" s="83">
        <v>778</v>
      </c>
      <c r="N628" s="102">
        <v>778</v>
      </c>
      <c r="O628" s="78"/>
    </row>
    <row r="629" spans="1:15" x14ac:dyDescent="0.3">
      <c r="A629" s="20" t="s">
        <v>513</v>
      </c>
      <c r="B629" s="66">
        <v>0</v>
      </c>
      <c r="C629" s="94" t="str">
        <f t="shared" si="9"/>
        <v>Deterministic</v>
      </c>
      <c r="D629" s="20">
        <v>0</v>
      </c>
      <c r="E629" s="20">
        <v>0.2</v>
      </c>
      <c r="F629" s="89" t="s">
        <v>0</v>
      </c>
      <c r="G629" s="20">
        <v>778</v>
      </c>
      <c r="H629" s="95">
        <v>0</v>
      </c>
      <c r="I629" s="119">
        <v>0.206814</v>
      </c>
      <c r="J629" s="89">
        <v>70747</v>
      </c>
      <c r="K629" s="107">
        <v>1</v>
      </c>
      <c r="L629" s="96">
        <v>0</v>
      </c>
      <c r="M629" s="83">
        <v>778</v>
      </c>
      <c r="N629" s="102">
        <v>778</v>
      </c>
      <c r="O629" s="78"/>
    </row>
    <row r="630" spans="1:15" x14ac:dyDescent="0.3">
      <c r="A630" s="20" t="s">
        <v>513</v>
      </c>
      <c r="B630" s="20">
        <v>1</v>
      </c>
      <c r="C630" s="94" t="str">
        <f t="shared" si="9"/>
        <v>Cardinality-constrained</v>
      </c>
      <c r="D630" s="20">
        <v>5</v>
      </c>
      <c r="E630" s="20">
        <v>0.05</v>
      </c>
      <c r="F630" s="89" t="s">
        <v>0</v>
      </c>
      <c r="G630" s="20">
        <v>778</v>
      </c>
      <c r="H630" s="95">
        <v>0</v>
      </c>
      <c r="I630" s="119">
        <v>0.67589600000000005</v>
      </c>
      <c r="J630" s="89">
        <v>79190</v>
      </c>
      <c r="K630" s="107">
        <v>0.93</v>
      </c>
      <c r="L630" s="96">
        <v>0</v>
      </c>
      <c r="M630" s="83">
        <v>778</v>
      </c>
      <c r="N630" s="102">
        <v>778</v>
      </c>
      <c r="O630" s="78"/>
    </row>
    <row r="631" spans="1:15" x14ac:dyDescent="0.3">
      <c r="A631" s="20" t="s">
        <v>513</v>
      </c>
      <c r="B631" s="66">
        <v>1</v>
      </c>
      <c r="C631" s="94" t="str">
        <f t="shared" si="9"/>
        <v>Cardinality-constrained</v>
      </c>
      <c r="D631" s="20">
        <v>5</v>
      </c>
      <c r="E631" s="20">
        <v>0.1</v>
      </c>
      <c r="F631" s="89" t="s">
        <v>0</v>
      </c>
      <c r="G631" s="20">
        <v>778</v>
      </c>
      <c r="H631" s="95">
        <v>0</v>
      </c>
      <c r="I631" s="119">
        <v>0.70835499999999996</v>
      </c>
      <c r="J631" s="89">
        <v>77225</v>
      </c>
      <c r="K631" s="107">
        <v>0.999</v>
      </c>
      <c r="L631" s="96">
        <v>0</v>
      </c>
      <c r="M631" s="83">
        <v>778</v>
      </c>
      <c r="N631" s="102">
        <v>778</v>
      </c>
      <c r="O631" s="78"/>
    </row>
    <row r="632" spans="1:15" x14ac:dyDescent="0.3">
      <c r="A632" s="20" t="s">
        <v>513</v>
      </c>
      <c r="B632" s="20">
        <v>1</v>
      </c>
      <c r="C632" s="94" t="str">
        <f t="shared" si="9"/>
        <v>Cardinality-constrained</v>
      </c>
      <c r="D632" s="20">
        <v>5</v>
      </c>
      <c r="E632" s="20">
        <v>0.15</v>
      </c>
      <c r="F632" s="89" t="s">
        <v>0</v>
      </c>
      <c r="G632" s="20">
        <v>778</v>
      </c>
      <c r="H632" s="95">
        <v>0</v>
      </c>
      <c r="I632" s="119">
        <v>0.43506400000000001</v>
      </c>
      <c r="J632" s="89">
        <v>77463</v>
      </c>
      <c r="K632" s="107">
        <v>1</v>
      </c>
      <c r="L632" s="96">
        <v>0</v>
      </c>
      <c r="M632" s="83">
        <v>778</v>
      </c>
      <c r="N632" s="102">
        <v>778</v>
      </c>
      <c r="O632" s="78"/>
    </row>
    <row r="633" spans="1:15" x14ac:dyDescent="0.3">
      <c r="A633" s="20" t="s">
        <v>513</v>
      </c>
      <c r="B633" s="66">
        <v>1</v>
      </c>
      <c r="C633" s="94" t="str">
        <f t="shared" si="9"/>
        <v>Cardinality-constrained</v>
      </c>
      <c r="D633" s="20">
        <v>5</v>
      </c>
      <c r="E633" s="20">
        <v>0.2</v>
      </c>
      <c r="F633" s="89" t="s">
        <v>0</v>
      </c>
      <c r="G633" s="20">
        <v>778</v>
      </c>
      <c r="H633" s="95">
        <v>0</v>
      </c>
      <c r="I633" s="119">
        <v>0.43994800000000001</v>
      </c>
      <c r="J633" s="89">
        <v>65612</v>
      </c>
      <c r="K633" s="107">
        <v>1</v>
      </c>
      <c r="L633" s="96">
        <v>0</v>
      </c>
      <c r="M633" s="83">
        <v>778</v>
      </c>
      <c r="N633" s="102">
        <v>778</v>
      </c>
      <c r="O633" s="78"/>
    </row>
    <row r="634" spans="1:15" x14ac:dyDescent="0.3">
      <c r="A634" s="20" t="s">
        <v>513</v>
      </c>
      <c r="B634" s="20">
        <v>1</v>
      </c>
      <c r="C634" s="94" t="str">
        <f t="shared" si="9"/>
        <v>Cardinality-constrained</v>
      </c>
      <c r="D634" s="20">
        <v>10</v>
      </c>
      <c r="E634" s="20">
        <v>0.05</v>
      </c>
      <c r="F634" s="89" t="s">
        <v>0</v>
      </c>
      <c r="G634" s="20">
        <v>778</v>
      </c>
      <c r="H634" s="95">
        <v>0</v>
      </c>
      <c r="I634" s="119">
        <v>0.54019499999999998</v>
      </c>
      <c r="J634" s="89">
        <v>52720</v>
      </c>
      <c r="K634" s="107">
        <v>0.93</v>
      </c>
      <c r="L634" s="96">
        <v>0</v>
      </c>
      <c r="M634" s="83">
        <v>778</v>
      </c>
      <c r="N634" s="102">
        <v>778</v>
      </c>
      <c r="O634" s="78"/>
    </row>
    <row r="635" spans="1:15" x14ac:dyDescent="0.3">
      <c r="A635" s="20" t="s">
        <v>513</v>
      </c>
      <c r="B635" s="66">
        <v>1</v>
      </c>
      <c r="C635" s="94" t="str">
        <f t="shared" si="9"/>
        <v>Cardinality-constrained</v>
      </c>
      <c r="D635" s="20">
        <v>10</v>
      </c>
      <c r="E635" s="20">
        <v>0.1</v>
      </c>
      <c r="F635" s="89" t="s">
        <v>0</v>
      </c>
      <c r="G635" s="20">
        <v>778</v>
      </c>
      <c r="H635" s="95">
        <v>0</v>
      </c>
      <c r="I635" s="119">
        <v>0.46119599999999999</v>
      </c>
      <c r="J635" s="89">
        <v>39468</v>
      </c>
      <c r="K635" s="107">
        <v>0.999</v>
      </c>
      <c r="L635" s="96">
        <v>0</v>
      </c>
      <c r="M635" s="83">
        <v>778</v>
      </c>
      <c r="N635" s="102">
        <v>778</v>
      </c>
      <c r="O635" s="78"/>
    </row>
    <row r="636" spans="1:15" x14ac:dyDescent="0.3">
      <c r="A636" s="20" t="s">
        <v>513</v>
      </c>
      <c r="B636" s="20">
        <v>1</v>
      </c>
      <c r="C636" s="94" t="str">
        <f t="shared" si="9"/>
        <v>Cardinality-constrained</v>
      </c>
      <c r="D636" s="20">
        <v>10</v>
      </c>
      <c r="E636" s="20">
        <v>0.15</v>
      </c>
      <c r="F636" s="89" t="s">
        <v>0</v>
      </c>
      <c r="G636" s="20">
        <v>778</v>
      </c>
      <c r="H636" s="95">
        <v>0</v>
      </c>
      <c r="I636" s="119">
        <v>0.50549900000000003</v>
      </c>
      <c r="J636" s="89">
        <v>16233</v>
      </c>
      <c r="K636" s="107">
        <v>1</v>
      </c>
      <c r="L636" s="96">
        <v>0</v>
      </c>
      <c r="M636" s="83">
        <v>778</v>
      </c>
      <c r="N636" s="102">
        <v>778</v>
      </c>
      <c r="O636" s="78"/>
    </row>
    <row r="637" spans="1:15" x14ac:dyDescent="0.3">
      <c r="A637" s="20" t="s">
        <v>513</v>
      </c>
      <c r="B637" s="66">
        <v>1</v>
      </c>
      <c r="C637" s="94" t="str">
        <f t="shared" si="9"/>
        <v>Cardinality-constrained</v>
      </c>
      <c r="D637" s="20">
        <v>10</v>
      </c>
      <c r="E637" s="20">
        <v>0.2</v>
      </c>
      <c r="F637" s="89" t="s">
        <v>0</v>
      </c>
      <c r="G637" s="20">
        <v>778</v>
      </c>
      <c r="H637" s="95">
        <v>0</v>
      </c>
      <c r="I637" s="119">
        <v>1.0393699999999999</v>
      </c>
      <c r="J637" s="89">
        <v>29</v>
      </c>
      <c r="K637" s="107">
        <v>1</v>
      </c>
      <c r="L637" s="96">
        <v>0</v>
      </c>
      <c r="M637" s="83">
        <v>778</v>
      </c>
      <c r="N637" s="102">
        <v>778</v>
      </c>
      <c r="O637" s="78"/>
    </row>
    <row r="638" spans="1:15" x14ac:dyDescent="0.3">
      <c r="A638" s="20" t="s">
        <v>513</v>
      </c>
      <c r="B638" s="20">
        <v>1</v>
      </c>
      <c r="C638" s="94" t="str">
        <f t="shared" si="9"/>
        <v>Cardinality-constrained</v>
      </c>
      <c r="D638" s="20">
        <v>25</v>
      </c>
      <c r="E638" s="20">
        <v>0.05</v>
      </c>
      <c r="F638" s="89" t="s">
        <v>0</v>
      </c>
      <c r="G638" s="20">
        <v>778</v>
      </c>
      <c r="H638" s="95">
        <v>0</v>
      </c>
      <c r="I638" s="119">
        <v>1.87768</v>
      </c>
      <c r="J638" s="89">
        <v>43273</v>
      </c>
      <c r="K638" s="107">
        <v>0</v>
      </c>
      <c r="L638" s="96">
        <v>0</v>
      </c>
      <c r="M638" s="83">
        <v>778</v>
      </c>
      <c r="N638" s="102">
        <v>778</v>
      </c>
      <c r="O638" s="78"/>
    </row>
    <row r="639" spans="1:15" x14ac:dyDescent="0.3">
      <c r="A639" s="20" t="s">
        <v>513</v>
      </c>
      <c r="B639" s="66">
        <v>1</v>
      </c>
      <c r="C639" s="94" t="str">
        <f t="shared" si="9"/>
        <v>Cardinality-constrained</v>
      </c>
      <c r="D639" s="20">
        <v>25</v>
      </c>
      <c r="E639" s="20">
        <v>0.1</v>
      </c>
      <c r="F639" s="89" t="s">
        <v>1</v>
      </c>
      <c r="G639" s="20">
        <v>790</v>
      </c>
      <c r="H639" s="95">
        <v>0</v>
      </c>
      <c r="I639" s="119">
        <v>3.7298399999999998</v>
      </c>
      <c r="J639" s="89">
        <v>17820</v>
      </c>
      <c r="K639" s="107">
        <v>0.41599999999999998</v>
      </c>
      <c r="L639" s="96">
        <v>1.5424164524421524E-2</v>
      </c>
      <c r="M639" s="83">
        <v>778</v>
      </c>
      <c r="N639" s="102">
        <v>790</v>
      </c>
      <c r="O639" s="78"/>
    </row>
    <row r="640" spans="1:15" x14ac:dyDescent="0.3">
      <c r="A640" s="20" t="s">
        <v>513</v>
      </c>
      <c r="B640" s="20">
        <v>1</v>
      </c>
      <c r="C640" s="94" t="str">
        <f t="shared" si="9"/>
        <v>Cardinality-constrained</v>
      </c>
      <c r="D640" s="20">
        <v>25</v>
      </c>
      <c r="E640" s="20">
        <v>0.15</v>
      </c>
      <c r="F640" s="89" t="s">
        <v>0</v>
      </c>
      <c r="G640" s="20">
        <v>792</v>
      </c>
      <c r="H640" s="95">
        <v>0</v>
      </c>
      <c r="I640" s="119">
        <v>4.9686000000000003</v>
      </c>
      <c r="J640" s="89">
        <v>29</v>
      </c>
      <c r="K640" s="107">
        <v>0.76900000000000002</v>
      </c>
      <c r="L640" s="96">
        <v>1.799485861182526E-2</v>
      </c>
      <c r="M640" s="83">
        <v>778</v>
      </c>
      <c r="N640" s="102">
        <v>792</v>
      </c>
      <c r="O640" s="78"/>
    </row>
    <row r="641" spans="1:15" x14ac:dyDescent="0.3">
      <c r="A641" s="20" t="s">
        <v>513</v>
      </c>
      <c r="B641" s="66">
        <v>1</v>
      </c>
      <c r="C641" s="94" t="str">
        <f t="shared" si="9"/>
        <v>Cardinality-constrained</v>
      </c>
      <c r="D641" s="20">
        <v>25</v>
      </c>
      <c r="E641" s="20">
        <v>0.2</v>
      </c>
      <c r="F641" s="89" t="s">
        <v>1</v>
      </c>
      <c r="G641" s="20" t="s">
        <v>46</v>
      </c>
      <c r="H641" s="95" t="s">
        <v>3</v>
      </c>
      <c r="I641" s="119">
        <v>60.014699999999998</v>
      </c>
      <c r="J641" s="89">
        <v>29</v>
      </c>
      <c r="K641" s="107">
        <v>1</v>
      </c>
      <c r="L641" s="96" t="s">
        <v>3</v>
      </c>
      <c r="M641" s="83">
        <v>778</v>
      </c>
      <c r="N641" s="102">
        <v>1481</v>
      </c>
      <c r="O641" s="78"/>
    </row>
    <row r="642" spans="1:15" x14ac:dyDescent="0.3">
      <c r="A642" s="20" t="s">
        <v>513</v>
      </c>
      <c r="B642" s="20">
        <v>1</v>
      </c>
      <c r="C642" s="94" t="str">
        <f t="shared" si="9"/>
        <v>Cardinality-constrained</v>
      </c>
      <c r="D642" s="20">
        <v>50</v>
      </c>
      <c r="E642" s="20">
        <v>0.05</v>
      </c>
      <c r="F642" s="89" t="s">
        <v>0</v>
      </c>
      <c r="G642" s="20">
        <v>778</v>
      </c>
      <c r="H642" s="95">
        <v>0</v>
      </c>
      <c r="I642" s="119">
        <v>4.8775399999999998</v>
      </c>
      <c r="J642" s="89">
        <v>77919</v>
      </c>
      <c r="K642" s="107">
        <v>0</v>
      </c>
      <c r="L642" s="96">
        <v>0</v>
      </c>
      <c r="M642" s="83">
        <v>778</v>
      </c>
      <c r="N642" s="102">
        <v>778</v>
      </c>
      <c r="O642" s="78"/>
    </row>
    <row r="643" spans="1:15" x14ac:dyDescent="0.3">
      <c r="A643" s="20" t="s">
        <v>513</v>
      </c>
      <c r="B643" s="66">
        <v>1</v>
      </c>
      <c r="C643" s="94" t="str">
        <f t="shared" ref="C643:C706" si="10">IF(B643=0,"Deterministic",IF(B643=1,"Cardinality-constrained",IF(B643=2,"Knapsack","Factor Model")))</f>
        <v>Cardinality-constrained</v>
      </c>
      <c r="D643" s="20">
        <v>50</v>
      </c>
      <c r="E643" s="20">
        <v>0.1</v>
      </c>
      <c r="F643" s="89" t="s">
        <v>0</v>
      </c>
      <c r="G643" s="20">
        <v>792</v>
      </c>
      <c r="H643" s="95">
        <v>0</v>
      </c>
      <c r="I643" s="119">
        <v>4.2986599999999999</v>
      </c>
      <c r="J643" s="89">
        <v>76793</v>
      </c>
      <c r="K643" s="107">
        <v>0.13300000000000001</v>
      </c>
      <c r="L643" s="96">
        <v>1.799485861182526E-2</v>
      </c>
      <c r="M643" s="83">
        <v>778</v>
      </c>
      <c r="N643" s="102">
        <v>792</v>
      </c>
      <c r="O643" s="78"/>
    </row>
    <row r="644" spans="1:15" x14ac:dyDescent="0.3">
      <c r="A644" s="20" t="s">
        <v>513</v>
      </c>
      <c r="B644" s="20">
        <v>1</v>
      </c>
      <c r="C644" s="94" t="str">
        <f t="shared" si="10"/>
        <v>Cardinality-constrained</v>
      </c>
      <c r="D644" s="20">
        <v>50</v>
      </c>
      <c r="E644" s="20">
        <v>0.15</v>
      </c>
      <c r="F644" s="89" t="s">
        <v>2</v>
      </c>
      <c r="G644" s="20" t="s">
        <v>46</v>
      </c>
      <c r="H644" s="95" t="s">
        <v>3</v>
      </c>
      <c r="I644" s="119">
        <v>60.0137</v>
      </c>
      <c r="J644" s="89">
        <v>72884</v>
      </c>
      <c r="K644" s="97"/>
      <c r="L644" s="96" t="s">
        <v>3</v>
      </c>
      <c r="M644" s="83">
        <v>778</v>
      </c>
      <c r="N644" s="102" t="s">
        <v>3</v>
      </c>
      <c r="O644" s="78"/>
    </row>
    <row r="645" spans="1:15" x14ac:dyDescent="0.3">
      <c r="A645" s="20" t="s">
        <v>513</v>
      </c>
      <c r="B645" s="66">
        <v>1</v>
      </c>
      <c r="C645" s="94" t="str">
        <f t="shared" si="10"/>
        <v>Cardinality-constrained</v>
      </c>
      <c r="D645" s="20">
        <v>50</v>
      </c>
      <c r="E645" s="20">
        <v>0.2</v>
      </c>
      <c r="F645" s="89" t="s">
        <v>2</v>
      </c>
      <c r="G645" s="20" t="s">
        <v>46</v>
      </c>
      <c r="H645" s="95" t="s">
        <v>3</v>
      </c>
      <c r="I645" s="119">
        <v>60.0015</v>
      </c>
      <c r="J645" s="89">
        <v>69666</v>
      </c>
      <c r="K645" s="97"/>
      <c r="L645" s="96" t="s">
        <v>3</v>
      </c>
      <c r="M645" s="83">
        <v>778</v>
      </c>
      <c r="N645" s="102" t="s">
        <v>3</v>
      </c>
      <c r="O645" s="78"/>
    </row>
    <row r="646" spans="1:15" x14ac:dyDescent="0.3">
      <c r="A646" s="20" t="s">
        <v>513</v>
      </c>
      <c r="B646" s="20">
        <v>2</v>
      </c>
      <c r="C646" s="94" t="str">
        <f t="shared" si="10"/>
        <v>Knapsack</v>
      </c>
      <c r="D646" s="20">
        <v>5</v>
      </c>
      <c r="E646" s="20">
        <v>0.05</v>
      </c>
      <c r="F646" s="89" t="s">
        <v>0</v>
      </c>
      <c r="G646" s="20">
        <v>778</v>
      </c>
      <c r="H646" s="95">
        <v>0</v>
      </c>
      <c r="I646" s="119">
        <v>0.29697499999999999</v>
      </c>
      <c r="J646" s="89">
        <v>65107</v>
      </c>
      <c r="K646" s="107">
        <v>0.93</v>
      </c>
      <c r="L646" s="96">
        <v>0</v>
      </c>
      <c r="M646" s="83">
        <v>778</v>
      </c>
      <c r="N646" s="102">
        <v>778</v>
      </c>
      <c r="O646" s="78"/>
    </row>
    <row r="647" spans="1:15" x14ac:dyDescent="0.3">
      <c r="A647" s="20" t="s">
        <v>513</v>
      </c>
      <c r="B647" s="66">
        <v>2</v>
      </c>
      <c r="C647" s="94" t="str">
        <f t="shared" si="10"/>
        <v>Knapsack</v>
      </c>
      <c r="D647" s="20">
        <v>5</v>
      </c>
      <c r="E647" s="20">
        <v>0.1</v>
      </c>
      <c r="F647" s="89" t="s">
        <v>0</v>
      </c>
      <c r="G647" s="20">
        <v>778</v>
      </c>
      <c r="H647" s="95">
        <v>0</v>
      </c>
      <c r="I647" s="119">
        <v>0.18434500000000001</v>
      </c>
      <c r="J647" s="89">
        <v>65462</v>
      </c>
      <c r="K647" s="107">
        <v>0.999</v>
      </c>
      <c r="L647" s="96">
        <v>0</v>
      </c>
      <c r="M647" s="83">
        <v>778</v>
      </c>
      <c r="N647" s="102">
        <v>778</v>
      </c>
      <c r="O647" s="78"/>
    </row>
    <row r="648" spans="1:15" x14ac:dyDescent="0.3">
      <c r="A648" s="20" t="s">
        <v>513</v>
      </c>
      <c r="B648" s="20">
        <v>2</v>
      </c>
      <c r="C648" s="94" t="str">
        <f t="shared" si="10"/>
        <v>Knapsack</v>
      </c>
      <c r="D648" s="20">
        <v>5</v>
      </c>
      <c r="E648" s="20">
        <v>0.15</v>
      </c>
      <c r="F648" s="89" t="s">
        <v>0</v>
      </c>
      <c r="G648" s="20">
        <v>778</v>
      </c>
      <c r="H648" s="95">
        <v>0</v>
      </c>
      <c r="I648" s="119">
        <v>0.383969</v>
      </c>
      <c r="J648" s="89">
        <v>60649</v>
      </c>
      <c r="K648" s="107">
        <v>1</v>
      </c>
      <c r="L648" s="96">
        <v>0</v>
      </c>
      <c r="M648" s="83">
        <v>778</v>
      </c>
      <c r="N648" s="102">
        <v>778</v>
      </c>
      <c r="O648" s="78"/>
    </row>
    <row r="649" spans="1:15" x14ac:dyDescent="0.3">
      <c r="A649" s="20" t="s">
        <v>513</v>
      </c>
      <c r="B649" s="66">
        <v>2</v>
      </c>
      <c r="C649" s="94" t="str">
        <f t="shared" si="10"/>
        <v>Knapsack</v>
      </c>
      <c r="D649" s="20">
        <v>5</v>
      </c>
      <c r="E649" s="20">
        <v>0.2</v>
      </c>
      <c r="F649" s="89" t="s">
        <v>0</v>
      </c>
      <c r="G649" s="20">
        <v>778</v>
      </c>
      <c r="H649" s="95">
        <v>0</v>
      </c>
      <c r="I649" s="119">
        <v>0.81479400000000002</v>
      </c>
      <c r="J649" s="89">
        <v>56071</v>
      </c>
      <c r="K649" s="107">
        <v>1</v>
      </c>
      <c r="L649" s="96">
        <v>0</v>
      </c>
      <c r="M649" s="83">
        <v>778</v>
      </c>
      <c r="N649" s="102">
        <v>778</v>
      </c>
      <c r="O649" s="78"/>
    </row>
    <row r="650" spans="1:15" x14ac:dyDescent="0.3">
      <c r="A650" s="20" t="s">
        <v>513</v>
      </c>
      <c r="B650" s="20">
        <v>2</v>
      </c>
      <c r="C650" s="94" t="str">
        <f t="shared" si="10"/>
        <v>Knapsack</v>
      </c>
      <c r="D650" s="20">
        <v>10</v>
      </c>
      <c r="E650" s="20">
        <v>0.05</v>
      </c>
      <c r="F650" s="89" t="s">
        <v>0</v>
      </c>
      <c r="G650" s="20">
        <v>778</v>
      </c>
      <c r="H650" s="95">
        <v>0</v>
      </c>
      <c r="I650" s="119">
        <v>0.95130899999999996</v>
      </c>
      <c r="J650" s="89">
        <v>47101</v>
      </c>
      <c r="K650" s="107">
        <v>0.93</v>
      </c>
      <c r="L650" s="96">
        <v>0</v>
      </c>
      <c r="M650" s="83">
        <v>778</v>
      </c>
      <c r="N650" s="102">
        <v>778</v>
      </c>
      <c r="O650" s="78"/>
    </row>
    <row r="651" spans="1:15" x14ac:dyDescent="0.3">
      <c r="A651" s="20" t="s">
        <v>513</v>
      </c>
      <c r="B651" s="66">
        <v>2</v>
      </c>
      <c r="C651" s="94" t="str">
        <f t="shared" si="10"/>
        <v>Knapsack</v>
      </c>
      <c r="D651" s="20">
        <v>10</v>
      </c>
      <c r="E651" s="20">
        <v>0.1</v>
      </c>
      <c r="F651" s="89" t="s">
        <v>0</v>
      </c>
      <c r="G651" s="20">
        <v>778</v>
      </c>
      <c r="H651" s="95">
        <v>0</v>
      </c>
      <c r="I651" s="119">
        <v>0.63809400000000005</v>
      </c>
      <c r="J651" s="89">
        <v>33329</v>
      </c>
      <c r="K651" s="107">
        <v>0.93600000000000005</v>
      </c>
      <c r="L651" s="96">
        <v>0</v>
      </c>
      <c r="M651" s="83">
        <v>778</v>
      </c>
      <c r="N651" s="102">
        <v>778</v>
      </c>
      <c r="O651" s="78"/>
    </row>
    <row r="652" spans="1:15" x14ac:dyDescent="0.3">
      <c r="A652" s="20" t="s">
        <v>513</v>
      </c>
      <c r="B652" s="20">
        <v>2</v>
      </c>
      <c r="C652" s="94" t="str">
        <f t="shared" si="10"/>
        <v>Knapsack</v>
      </c>
      <c r="D652" s="20">
        <v>10</v>
      </c>
      <c r="E652" s="20">
        <v>0.15</v>
      </c>
      <c r="F652" s="89" t="s">
        <v>0</v>
      </c>
      <c r="G652" s="20">
        <v>778</v>
      </c>
      <c r="H652" s="95">
        <v>0</v>
      </c>
      <c r="I652" s="119">
        <v>0.90065700000000004</v>
      </c>
      <c r="J652" s="89">
        <v>7358</v>
      </c>
      <c r="K652" s="107">
        <v>1</v>
      </c>
      <c r="L652" s="96">
        <v>0</v>
      </c>
      <c r="M652" s="83">
        <v>778</v>
      </c>
      <c r="N652" s="102">
        <v>778</v>
      </c>
      <c r="O652" s="78"/>
    </row>
    <row r="653" spans="1:15" x14ac:dyDescent="0.3">
      <c r="A653" s="20" t="s">
        <v>513</v>
      </c>
      <c r="B653" s="66">
        <v>2</v>
      </c>
      <c r="C653" s="94" t="str">
        <f t="shared" si="10"/>
        <v>Knapsack</v>
      </c>
      <c r="D653" s="20">
        <v>10</v>
      </c>
      <c r="E653" s="20">
        <v>0.2</v>
      </c>
      <c r="F653" s="89" t="s">
        <v>0</v>
      </c>
      <c r="G653" s="20">
        <v>790</v>
      </c>
      <c r="H653" s="95">
        <v>0</v>
      </c>
      <c r="I653" s="119">
        <v>1.21638</v>
      </c>
      <c r="J653" s="89">
        <v>48</v>
      </c>
      <c r="K653" s="107">
        <v>1</v>
      </c>
      <c r="L653" s="96">
        <v>1.5424164524421524E-2</v>
      </c>
      <c r="M653" s="83">
        <v>778</v>
      </c>
      <c r="N653" s="102">
        <v>790</v>
      </c>
      <c r="O653" s="78"/>
    </row>
    <row r="654" spans="1:15" x14ac:dyDescent="0.3">
      <c r="A654" s="20" t="s">
        <v>513</v>
      </c>
      <c r="B654" s="20">
        <v>2</v>
      </c>
      <c r="C654" s="94" t="str">
        <f t="shared" si="10"/>
        <v>Knapsack</v>
      </c>
      <c r="D654" s="20">
        <v>25</v>
      </c>
      <c r="E654" s="20">
        <v>0.05</v>
      </c>
      <c r="F654" s="89" t="s">
        <v>0</v>
      </c>
      <c r="G654" s="20">
        <v>778</v>
      </c>
      <c r="H654" s="95">
        <v>0</v>
      </c>
      <c r="I654" s="119">
        <v>1.72428</v>
      </c>
      <c r="J654" s="89">
        <v>44912</v>
      </c>
      <c r="K654" s="107">
        <v>0</v>
      </c>
      <c r="L654" s="96">
        <v>0</v>
      </c>
      <c r="M654" s="83">
        <v>778</v>
      </c>
      <c r="N654" s="102">
        <v>778</v>
      </c>
      <c r="O654" s="78"/>
    </row>
    <row r="655" spans="1:15" x14ac:dyDescent="0.3">
      <c r="A655" s="20" t="s">
        <v>513</v>
      </c>
      <c r="B655" s="66">
        <v>2</v>
      </c>
      <c r="C655" s="94" t="str">
        <f t="shared" si="10"/>
        <v>Knapsack</v>
      </c>
      <c r="D655" s="20">
        <v>25</v>
      </c>
      <c r="E655" s="20">
        <v>0.1</v>
      </c>
      <c r="F655" s="89" t="s">
        <v>0</v>
      </c>
      <c r="G655" s="20">
        <v>790</v>
      </c>
      <c r="H655" s="95">
        <v>0</v>
      </c>
      <c r="I655" s="119">
        <v>3.8579500000000002</v>
      </c>
      <c r="J655" s="89">
        <v>1429</v>
      </c>
      <c r="K655" s="107">
        <v>0.218</v>
      </c>
      <c r="L655" s="96">
        <v>1.5424164524421524E-2</v>
      </c>
      <c r="M655" s="83">
        <v>778</v>
      </c>
      <c r="N655" s="102">
        <v>790</v>
      </c>
      <c r="O655" s="78"/>
    </row>
    <row r="656" spans="1:15" x14ac:dyDescent="0.3">
      <c r="A656" s="20" t="s">
        <v>513</v>
      </c>
      <c r="B656" s="20">
        <v>2</v>
      </c>
      <c r="C656" s="94" t="str">
        <f t="shared" si="10"/>
        <v>Knapsack</v>
      </c>
      <c r="D656" s="20">
        <v>25</v>
      </c>
      <c r="E656" s="20">
        <v>0.15</v>
      </c>
      <c r="F656" s="89" t="s">
        <v>1</v>
      </c>
      <c r="G656" s="20">
        <v>801</v>
      </c>
      <c r="H656" s="95">
        <v>0</v>
      </c>
      <c r="I656" s="119">
        <v>28.638200000000001</v>
      </c>
      <c r="J656" s="89">
        <v>29</v>
      </c>
      <c r="K656" s="107">
        <v>0.95299999999999996</v>
      </c>
      <c r="L656" s="96">
        <v>2.9562982005141292E-2</v>
      </c>
      <c r="M656" s="83">
        <v>778</v>
      </c>
      <c r="N656" s="102">
        <v>801</v>
      </c>
      <c r="O656" s="78"/>
    </row>
    <row r="657" spans="1:15" x14ac:dyDescent="0.3">
      <c r="A657" s="20" t="s">
        <v>513</v>
      </c>
      <c r="B657" s="66">
        <v>2</v>
      </c>
      <c r="C657" s="94" t="str">
        <f t="shared" si="10"/>
        <v>Knapsack</v>
      </c>
      <c r="D657" s="20">
        <v>25</v>
      </c>
      <c r="E657" s="20">
        <v>0.2</v>
      </c>
      <c r="F657" s="89" t="s">
        <v>2</v>
      </c>
      <c r="G657" s="20">
        <v>934</v>
      </c>
      <c r="H657" s="95">
        <v>2.0765027322404372E-2</v>
      </c>
      <c r="I657" s="119">
        <v>1829.44</v>
      </c>
      <c r="J657" s="89"/>
      <c r="K657" s="97"/>
      <c r="L657" s="96">
        <v>0.2005141388174807</v>
      </c>
      <c r="M657" s="83">
        <v>778</v>
      </c>
      <c r="N657" s="102">
        <v>915</v>
      </c>
      <c r="O657" s="78"/>
    </row>
    <row r="658" spans="1:15" x14ac:dyDescent="0.3">
      <c r="A658" s="20" t="s">
        <v>513</v>
      </c>
      <c r="B658" s="20">
        <v>2</v>
      </c>
      <c r="C658" s="94" t="str">
        <f t="shared" si="10"/>
        <v>Knapsack</v>
      </c>
      <c r="D658" s="20">
        <v>50</v>
      </c>
      <c r="E658" s="20">
        <v>0.05</v>
      </c>
      <c r="F658" s="89" t="s">
        <v>0</v>
      </c>
      <c r="G658" s="20">
        <v>790</v>
      </c>
      <c r="H658" s="95">
        <v>0</v>
      </c>
      <c r="I658" s="119">
        <v>18.205100000000002</v>
      </c>
      <c r="J658" s="89"/>
      <c r="K658" s="107">
        <v>0</v>
      </c>
      <c r="L658" s="96">
        <v>1.5424164524421524E-2</v>
      </c>
      <c r="M658" s="83">
        <v>778</v>
      </c>
      <c r="N658" s="102">
        <v>790</v>
      </c>
      <c r="O658" s="78"/>
    </row>
    <row r="659" spans="1:15" x14ac:dyDescent="0.3">
      <c r="A659" s="20" t="s">
        <v>513</v>
      </c>
      <c r="B659" s="66">
        <v>2</v>
      </c>
      <c r="C659" s="94" t="str">
        <f t="shared" si="10"/>
        <v>Knapsack</v>
      </c>
      <c r="D659" s="20">
        <v>50</v>
      </c>
      <c r="E659" s="20">
        <v>0.1</v>
      </c>
      <c r="F659" s="89" t="s">
        <v>0</v>
      </c>
      <c r="G659" s="20">
        <v>825</v>
      </c>
      <c r="H659" s="95">
        <v>0</v>
      </c>
      <c r="I659" s="119">
        <v>139.73500000000001</v>
      </c>
      <c r="J659" s="89"/>
      <c r="K659" s="107">
        <v>1E-3</v>
      </c>
      <c r="L659" s="96">
        <v>6.0411311053984562E-2</v>
      </c>
      <c r="M659" s="83">
        <v>778</v>
      </c>
      <c r="N659" s="102">
        <v>825</v>
      </c>
      <c r="O659" s="78"/>
    </row>
    <row r="660" spans="1:15" x14ac:dyDescent="0.3">
      <c r="A660" s="20" t="s">
        <v>513</v>
      </c>
      <c r="B660" s="20">
        <v>2</v>
      </c>
      <c r="C660" s="94" t="str">
        <f t="shared" si="10"/>
        <v>Knapsack</v>
      </c>
      <c r="D660" s="20">
        <v>50</v>
      </c>
      <c r="E660" s="20">
        <v>0.15</v>
      </c>
      <c r="F660" s="89" t="s">
        <v>2</v>
      </c>
      <c r="G660" s="20" t="s">
        <v>46</v>
      </c>
      <c r="H660" s="95" t="s">
        <v>3</v>
      </c>
      <c r="I660" s="119">
        <v>60.0017</v>
      </c>
      <c r="J660" s="89"/>
      <c r="K660" s="97"/>
      <c r="L660" s="96" t="s">
        <v>3</v>
      </c>
      <c r="M660" s="83">
        <v>778</v>
      </c>
      <c r="N660" s="102" t="s">
        <v>3</v>
      </c>
      <c r="O660" s="78"/>
    </row>
    <row r="661" spans="1:15" x14ac:dyDescent="0.3">
      <c r="A661" s="20" t="s">
        <v>513</v>
      </c>
      <c r="B661" s="66">
        <v>2</v>
      </c>
      <c r="C661" s="94" t="str">
        <f t="shared" si="10"/>
        <v>Knapsack</v>
      </c>
      <c r="D661" s="20">
        <v>50</v>
      </c>
      <c r="E661" s="20">
        <v>0.2</v>
      </c>
      <c r="F661" s="89" t="s">
        <v>4</v>
      </c>
      <c r="G661" s="20" t="s">
        <v>511</v>
      </c>
      <c r="H661" s="95" t="s">
        <v>3</v>
      </c>
      <c r="I661" s="119" t="s">
        <v>511</v>
      </c>
      <c r="J661" s="89"/>
      <c r="K661" s="97"/>
      <c r="L661" s="96" t="s">
        <v>3</v>
      </c>
      <c r="M661" s="83">
        <v>778</v>
      </c>
      <c r="N661" s="102" t="s">
        <v>3</v>
      </c>
      <c r="O661" s="78"/>
    </row>
    <row r="662" spans="1:15" hidden="1" x14ac:dyDescent="0.3">
      <c r="A662" s="20" t="s">
        <v>513</v>
      </c>
      <c r="B662" s="20">
        <v>3</v>
      </c>
      <c r="C662" s="94" t="str">
        <f t="shared" si="10"/>
        <v>Factor Model</v>
      </c>
      <c r="D662" s="20">
        <v>0</v>
      </c>
      <c r="E662" s="20">
        <v>0.05</v>
      </c>
      <c r="F662" s="89" t="s">
        <v>4</v>
      </c>
      <c r="G662" s="20" t="s">
        <v>511</v>
      </c>
      <c r="H662" s="95" t="s">
        <v>3</v>
      </c>
      <c r="I662" s="119" t="s">
        <v>511</v>
      </c>
      <c r="J662" s="89"/>
      <c r="K662" s="97"/>
      <c r="L662" s="96" t="s">
        <v>3</v>
      </c>
      <c r="M662" s="83">
        <v>778</v>
      </c>
      <c r="N662" s="102" t="s">
        <v>3</v>
      </c>
      <c r="O662" s="78"/>
    </row>
    <row r="663" spans="1:15" hidden="1" x14ac:dyDescent="0.3">
      <c r="A663" s="66" t="s">
        <v>513</v>
      </c>
      <c r="B663" s="66">
        <v>3</v>
      </c>
      <c r="C663" s="94" t="str">
        <f t="shared" si="10"/>
        <v>Factor Model</v>
      </c>
      <c r="D663" s="20">
        <v>0</v>
      </c>
      <c r="E663" s="20">
        <v>0.1</v>
      </c>
      <c r="F663" s="89" t="s">
        <v>4</v>
      </c>
      <c r="G663" s="20" t="s">
        <v>511</v>
      </c>
      <c r="H663" s="95" t="s">
        <v>3</v>
      </c>
      <c r="I663" s="119" t="s">
        <v>511</v>
      </c>
      <c r="J663" s="89"/>
      <c r="K663" s="97"/>
      <c r="L663" s="96" t="s">
        <v>3</v>
      </c>
      <c r="M663" s="83">
        <v>778</v>
      </c>
      <c r="N663" s="102" t="s">
        <v>3</v>
      </c>
      <c r="O663" s="78"/>
    </row>
    <row r="664" spans="1:15" hidden="1" x14ac:dyDescent="0.3">
      <c r="A664" s="20" t="s">
        <v>513</v>
      </c>
      <c r="B664" s="20">
        <v>3</v>
      </c>
      <c r="C664" s="94" t="str">
        <f t="shared" si="10"/>
        <v>Factor Model</v>
      </c>
      <c r="D664" s="20">
        <v>0</v>
      </c>
      <c r="E664" s="20">
        <v>0.15</v>
      </c>
      <c r="F664" s="89" t="s">
        <v>4</v>
      </c>
      <c r="G664" s="20" t="s">
        <v>511</v>
      </c>
      <c r="H664" s="95" t="s">
        <v>3</v>
      </c>
      <c r="I664" s="119" t="s">
        <v>511</v>
      </c>
      <c r="J664" s="89"/>
      <c r="K664" s="97"/>
      <c r="L664" s="96" t="s">
        <v>3</v>
      </c>
      <c r="M664" s="83">
        <v>778</v>
      </c>
      <c r="N664" s="102" t="s">
        <v>3</v>
      </c>
      <c r="O664" s="78"/>
    </row>
    <row r="665" spans="1:15" hidden="1" x14ac:dyDescent="0.3">
      <c r="A665" s="66" t="s">
        <v>513</v>
      </c>
      <c r="B665" s="66">
        <v>3</v>
      </c>
      <c r="C665" s="94" t="str">
        <f t="shared" si="10"/>
        <v>Factor Model</v>
      </c>
      <c r="D665" s="20">
        <v>0</v>
      </c>
      <c r="E665" s="20">
        <v>0.2</v>
      </c>
      <c r="F665" s="89" t="s">
        <v>4</v>
      </c>
      <c r="G665" s="20" t="s">
        <v>511</v>
      </c>
      <c r="H665" s="95" t="s">
        <v>3</v>
      </c>
      <c r="I665" s="119" t="s">
        <v>511</v>
      </c>
      <c r="J665" s="89"/>
      <c r="K665" s="97"/>
      <c r="L665" s="96" t="s">
        <v>3</v>
      </c>
      <c r="M665" s="83">
        <v>778</v>
      </c>
      <c r="N665" s="102" t="s">
        <v>3</v>
      </c>
      <c r="O665" s="78"/>
    </row>
    <row r="666" spans="1:15" hidden="1" x14ac:dyDescent="0.3">
      <c r="A666" s="20" t="s">
        <v>513</v>
      </c>
      <c r="B666" s="20">
        <v>3</v>
      </c>
      <c r="C666" s="94" t="str">
        <f t="shared" si="10"/>
        <v>Factor Model</v>
      </c>
      <c r="D666" s="20">
        <v>10</v>
      </c>
      <c r="E666" s="20">
        <v>0.05</v>
      </c>
      <c r="F666" s="89" t="s">
        <v>4</v>
      </c>
      <c r="G666" s="20" t="s">
        <v>511</v>
      </c>
      <c r="H666" s="95" t="s">
        <v>3</v>
      </c>
      <c r="I666" s="119" t="s">
        <v>511</v>
      </c>
      <c r="J666" s="89"/>
      <c r="K666" s="97"/>
      <c r="L666" s="96" t="s">
        <v>3</v>
      </c>
      <c r="M666" s="83">
        <v>778</v>
      </c>
      <c r="N666" s="102" t="s">
        <v>3</v>
      </c>
      <c r="O666" s="78"/>
    </row>
    <row r="667" spans="1:15" hidden="1" x14ac:dyDescent="0.3">
      <c r="A667" s="66" t="s">
        <v>513</v>
      </c>
      <c r="B667" s="66">
        <v>3</v>
      </c>
      <c r="C667" s="94" t="str">
        <f t="shared" si="10"/>
        <v>Factor Model</v>
      </c>
      <c r="D667" s="20">
        <v>10</v>
      </c>
      <c r="E667" s="20">
        <v>0.1</v>
      </c>
      <c r="F667" s="89" t="s">
        <v>4</v>
      </c>
      <c r="G667" s="20" t="s">
        <v>511</v>
      </c>
      <c r="H667" s="95" t="s">
        <v>3</v>
      </c>
      <c r="I667" s="119" t="s">
        <v>511</v>
      </c>
      <c r="J667" s="89"/>
      <c r="K667" s="97"/>
      <c r="L667" s="96" t="s">
        <v>3</v>
      </c>
      <c r="M667" s="83">
        <v>778</v>
      </c>
      <c r="N667" s="102" t="s">
        <v>3</v>
      </c>
      <c r="O667" s="78"/>
    </row>
    <row r="668" spans="1:15" hidden="1" x14ac:dyDescent="0.3">
      <c r="A668" s="20" t="s">
        <v>513</v>
      </c>
      <c r="B668" s="20">
        <v>3</v>
      </c>
      <c r="C668" s="94" t="str">
        <f t="shared" si="10"/>
        <v>Factor Model</v>
      </c>
      <c r="D668" s="20">
        <v>10</v>
      </c>
      <c r="E668" s="20">
        <v>0.15</v>
      </c>
      <c r="F668" s="89" t="s">
        <v>4</v>
      </c>
      <c r="G668" s="20" t="s">
        <v>511</v>
      </c>
      <c r="H668" s="95" t="s">
        <v>3</v>
      </c>
      <c r="I668" s="119" t="s">
        <v>511</v>
      </c>
      <c r="J668" s="89"/>
      <c r="K668" s="97"/>
      <c r="L668" s="96" t="s">
        <v>3</v>
      </c>
      <c r="M668" s="83">
        <v>778</v>
      </c>
      <c r="N668" s="102" t="s">
        <v>3</v>
      </c>
      <c r="O668" s="78"/>
    </row>
    <row r="669" spans="1:15" hidden="1" x14ac:dyDescent="0.3">
      <c r="A669" s="66" t="s">
        <v>513</v>
      </c>
      <c r="B669" s="66">
        <v>3</v>
      </c>
      <c r="C669" s="94" t="str">
        <f t="shared" si="10"/>
        <v>Factor Model</v>
      </c>
      <c r="D669" s="20">
        <v>10</v>
      </c>
      <c r="E669" s="20">
        <v>0.2</v>
      </c>
      <c r="F669" s="89" t="s">
        <v>4</v>
      </c>
      <c r="G669" s="20" t="s">
        <v>511</v>
      </c>
      <c r="H669" s="95" t="s">
        <v>3</v>
      </c>
      <c r="I669" s="119" t="s">
        <v>511</v>
      </c>
      <c r="J669" s="89"/>
      <c r="K669" s="97"/>
      <c r="L669" s="96" t="s">
        <v>3</v>
      </c>
      <c r="M669" s="83">
        <v>778</v>
      </c>
      <c r="N669" s="102" t="s">
        <v>3</v>
      </c>
      <c r="O669" s="78"/>
    </row>
    <row r="670" spans="1:15" hidden="1" x14ac:dyDescent="0.3">
      <c r="A670" s="20" t="s">
        <v>513</v>
      </c>
      <c r="B670" s="20">
        <v>3</v>
      </c>
      <c r="C670" s="94" t="str">
        <f t="shared" si="10"/>
        <v>Factor Model</v>
      </c>
      <c r="D670" s="20">
        <v>25</v>
      </c>
      <c r="E670" s="20">
        <v>0.05</v>
      </c>
      <c r="F670" s="89" t="s">
        <v>4</v>
      </c>
      <c r="G670" s="20" t="s">
        <v>511</v>
      </c>
      <c r="H670" s="95" t="s">
        <v>3</v>
      </c>
      <c r="I670" s="119" t="s">
        <v>511</v>
      </c>
      <c r="J670" s="89"/>
      <c r="K670" s="97"/>
      <c r="L670" s="96" t="s">
        <v>3</v>
      </c>
      <c r="M670" s="83">
        <v>778</v>
      </c>
      <c r="N670" s="102" t="s">
        <v>3</v>
      </c>
      <c r="O670" s="78"/>
    </row>
    <row r="671" spans="1:15" hidden="1" x14ac:dyDescent="0.3">
      <c r="A671" s="66" t="s">
        <v>513</v>
      </c>
      <c r="B671" s="66">
        <v>3</v>
      </c>
      <c r="C671" s="94" t="str">
        <f t="shared" si="10"/>
        <v>Factor Model</v>
      </c>
      <c r="D671" s="20">
        <v>25</v>
      </c>
      <c r="E671" s="20">
        <v>0.1</v>
      </c>
      <c r="F671" s="89" t="s">
        <v>4</v>
      </c>
      <c r="G671" s="20" t="s">
        <v>511</v>
      </c>
      <c r="H671" s="95" t="s">
        <v>3</v>
      </c>
      <c r="I671" s="119" t="s">
        <v>511</v>
      </c>
      <c r="J671" s="89"/>
      <c r="K671" s="97"/>
      <c r="L671" s="96" t="s">
        <v>3</v>
      </c>
      <c r="M671" s="83">
        <v>778</v>
      </c>
      <c r="N671" s="102" t="s">
        <v>3</v>
      </c>
      <c r="O671" s="78"/>
    </row>
    <row r="672" spans="1:15" hidden="1" x14ac:dyDescent="0.3">
      <c r="A672" s="20" t="s">
        <v>513</v>
      </c>
      <c r="B672" s="20">
        <v>3</v>
      </c>
      <c r="C672" s="94" t="str">
        <f t="shared" si="10"/>
        <v>Factor Model</v>
      </c>
      <c r="D672" s="20">
        <v>25</v>
      </c>
      <c r="E672" s="20">
        <v>0.15</v>
      </c>
      <c r="F672" s="89" t="s">
        <v>4</v>
      </c>
      <c r="G672" s="20" t="s">
        <v>511</v>
      </c>
      <c r="H672" s="95" t="s">
        <v>3</v>
      </c>
      <c r="I672" s="119" t="s">
        <v>511</v>
      </c>
      <c r="J672" s="89"/>
      <c r="K672" s="97"/>
      <c r="L672" s="96" t="s">
        <v>3</v>
      </c>
      <c r="M672" s="83">
        <v>778</v>
      </c>
      <c r="N672" s="102" t="s">
        <v>3</v>
      </c>
      <c r="O672" s="78"/>
    </row>
    <row r="673" spans="1:15" hidden="1" x14ac:dyDescent="0.3">
      <c r="A673" s="66" t="s">
        <v>513</v>
      </c>
      <c r="B673" s="66">
        <v>3</v>
      </c>
      <c r="C673" s="94" t="str">
        <f t="shared" si="10"/>
        <v>Factor Model</v>
      </c>
      <c r="D673" s="20">
        <v>25</v>
      </c>
      <c r="E673" s="20">
        <v>0.2</v>
      </c>
      <c r="F673" s="89" t="s">
        <v>4</v>
      </c>
      <c r="G673" s="20" t="s">
        <v>511</v>
      </c>
      <c r="H673" s="95" t="s">
        <v>3</v>
      </c>
      <c r="I673" s="119" t="s">
        <v>511</v>
      </c>
      <c r="J673" s="89"/>
      <c r="K673" s="97"/>
      <c r="L673" s="96" t="s">
        <v>3</v>
      </c>
      <c r="M673" s="83">
        <v>778</v>
      </c>
      <c r="N673" s="102" t="s">
        <v>3</v>
      </c>
      <c r="O673" s="78"/>
    </row>
    <row r="674" spans="1:15" hidden="1" x14ac:dyDescent="0.3">
      <c r="A674" s="20" t="s">
        <v>513</v>
      </c>
      <c r="B674" s="20">
        <v>3</v>
      </c>
      <c r="C674" s="94" t="str">
        <f t="shared" si="10"/>
        <v>Factor Model</v>
      </c>
      <c r="D674" s="20">
        <v>50</v>
      </c>
      <c r="E674" s="20">
        <v>0.05</v>
      </c>
      <c r="F674" s="89" t="s">
        <v>4</v>
      </c>
      <c r="G674" s="20" t="s">
        <v>511</v>
      </c>
      <c r="H674" s="95" t="s">
        <v>3</v>
      </c>
      <c r="I674" s="119" t="s">
        <v>511</v>
      </c>
      <c r="J674" s="89">
        <v>95723</v>
      </c>
      <c r="K674" s="97"/>
      <c r="L674" s="96" t="s">
        <v>3</v>
      </c>
      <c r="M674" s="83">
        <v>778</v>
      </c>
      <c r="N674" s="102" t="s">
        <v>3</v>
      </c>
      <c r="O674" s="78"/>
    </row>
    <row r="675" spans="1:15" hidden="1" x14ac:dyDescent="0.3">
      <c r="A675" s="66" t="s">
        <v>513</v>
      </c>
      <c r="B675" s="66">
        <v>3</v>
      </c>
      <c r="C675" s="94" t="str">
        <f t="shared" si="10"/>
        <v>Factor Model</v>
      </c>
      <c r="D675" s="20">
        <v>50</v>
      </c>
      <c r="E675" s="20">
        <v>0.1</v>
      </c>
      <c r="F675" s="89" t="s">
        <v>4</v>
      </c>
      <c r="G675" s="20" t="s">
        <v>511</v>
      </c>
      <c r="H675" s="95" t="s">
        <v>3</v>
      </c>
      <c r="I675" s="119" t="s">
        <v>511</v>
      </c>
      <c r="J675" s="89">
        <v>99908</v>
      </c>
      <c r="K675" s="97"/>
      <c r="L675" s="96" t="s">
        <v>3</v>
      </c>
      <c r="M675" s="83">
        <v>778</v>
      </c>
      <c r="N675" s="102" t="s">
        <v>3</v>
      </c>
      <c r="O675" s="78"/>
    </row>
    <row r="676" spans="1:15" hidden="1" x14ac:dyDescent="0.3">
      <c r="A676" s="20" t="s">
        <v>513</v>
      </c>
      <c r="B676" s="20">
        <v>3</v>
      </c>
      <c r="C676" s="94" t="str">
        <f t="shared" si="10"/>
        <v>Factor Model</v>
      </c>
      <c r="D676" s="20">
        <v>50</v>
      </c>
      <c r="E676" s="20">
        <v>0.15</v>
      </c>
      <c r="F676" s="89" t="s">
        <v>4</v>
      </c>
      <c r="G676" s="20" t="s">
        <v>511</v>
      </c>
      <c r="H676" s="95" t="s">
        <v>3</v>
      </c>
      <c r="I676" s="119" t="s">
        <v>511</v>
      </c>
      <c r="J676" s="89">
        <v>91344</v>
      </c>
      <c r="K676" s="97"/>
      <c r="L676" s="96" t="s">
        <v>3</v>
      </c>
      <c r="M676" s="83">
        <v>778</v>
      </c>
      <c r="N676" s="102" t="s">
        <v>3</v>
      </c>
      <c r="O676" s="78"/>
    </row>
    <row r="677" spans="1:15" hidden="1" x14ac:dyDescent="0.3">
      <c r="A677" s="66" t="s">
        <v>513</v>
      </c>
      <c r="B677" s="66">
        <v>3</v>
      </c>
      <c r="C677" s="94" t="str">
        <f t="shared" si="10"/>
        <v>Factor Model</v>
      </c>
      <c r="D677" s="20">
        <v>50</v>
      </c>
      <c r="E677" s="20">
        <v>0.2</v>
      </c>
      <c r="F677" s="89" t="s">
        <v>4</v>
      </c>
      <c r="G677" s="20" t="s">
        <v>511</v>
      </c>
      <c r="H677" s="95" t="s">
        <v>3</v>
      </c>
      <c r="I677" s="119" t="s">
        <v>511</v>
      </c>
      <c r="J677" s="89">
        <v>88496</v>
      </c>
      <c r="K677" s="97"/>
      <c r="L677" s="96" t="s">
        <v>3</v>
      </c>
      <c r="M677" s="83">
        <v>778</v>
      </c>
      <c r="N677" s="102" t="s">
        <v>3</v>
      </c>
      <c r="O677" s="78"/>
    </row>
    <row r="678" spans="1:15" x14ac:dyDescent="0.3">
      <c r="A678" s="20" t="s">
        <v>527</v>
      </c>
      <c r="B678" s="20">
        <v>0</v>
      </c>
      <c r="C678" s="94" t="str">
        <f t="shared" si="10"/>
        <v>Deterministic</v>
      </c>
      <c r="D678" s="20">
        <v>0</v>
      </c>
      <c r="E678" s="20">
        <v>0.05</v>
      </c>
      <c r="F678" s="89" t="s">
        <v>0</v>
      </c>
      <c r="G678" s="20">
        <v>954</v>
      </c>
      <c r="H678" s="95">
        <v>0</v>
      </c>
      <c r="I678" s="119">
        <v>31.209499999999998</v>
      </c>
      <c r="J678" s="89">
        <v>32456</v>
      </c>
      <c r="K678" s="107">
        <v>1</v>
      </c>
      <c r="L678" s="96">
        <v>0</v>
      </c>
      <c r="M678" s="83">
        <v>954</v>
      </c>
      <c r="N678" s="102">
        <v>954</v>
      </c>
      <c r="O678" s="78"/>
    </row>
    <row r="679" spans="1:15" x14ac:dyDescent="0.3">
      <c r="A679" s="20" t="s">
        <v>527</v>
      </c>
      <c r="B679" s="66">
        <v>0</v>
      </c>
      <c r="C679" s="94" t="str">
        <f t="shared" si="10"/>
        <v>Deterministic</v>
      </c>
      <c r="D679" s="20">
        <v>0</v>
      </c>
      <c r="E679" s="20">
        <v>0.1</v>
      </c>
      <c r="F679" s="89" t="s">
        <v>0</v>
      </c>
      <c r="G679" s="20">
        <v>954</v>
      </c>
      <c r="H679" s="95">
        <v>0</v>
      </c>
      <c r="I679" s="119">
        <v>12.762499999999999</v>
      </c>
      <c r="J679" s="89">
        <v>31434</v>
      </c>
      <c r="K679" s="107">
        <v>1</v>
      </c>
      <c r="L679" s="96">
        <v>0</v>
      </c>
      <c r="M679" s="83">
        <v>954</v>
      </c>
      <c r="N679" s="102">
        <v>954</v>
      </c>
      <c r="O679" s="78"/>
    </row>
    <row r="680" spans="1:15" x14ac:dyDescent="0.3">
      <c r="A680" s="20" t="s">
        <v>527</v>
      </c>
      <c r="B680" s="20">
        <v>0</v>
      </c>
      <c r="C680" s="94" t="str">
        <f t="shared" si="10"/>
        <v>Deterministic</v>
      </c>
      <c r="D680" s="20">
        <v>0</v>
      </c>
      <c r="E680" s="20">
        <v>0.15</v>
      </c>
      <c r="F680" s="89" t="s">
        <v>1</v>
      </c>
      <c r="G680" s="20">
        <v>954</v>
      </c>
      <c r="H680" s="95">
        <v>0</v>
      </c>
      <c r="I680" s="119">
        <v>1.5045999999999999</v>
      </c>
      <c r="J680" s="89">
        <v>30527</v>
      </c>
      <c r="K680" s="107">
        <v>1</v>
      </c>
      <c r="L680" s="96">
        <v>0</v>
      </c>
      <c r="M680" s="83">
        <v>954</v>
      </c>
      <c r="N680" s="102">
        <v>954</v>
      </c>
      <c r="O680" s="78"/>
    </row>
    <row r="681" spans="1:15" x14ac:dyDescent="0.3">
      <c r="A681" s="20" t="s">
        <v>527</v>
      </c>
      <c r="B681" s="66">
        <v>0</v>
      </c>
      <c r="C681" s="94" t="str">
        <f t="shared" si="10"/>
        <v>Deterministic</v>
      </c>
      <c r="D681" s="20">
        <v>0</v>
      </c>
      <c r="E681" s="20">
        <v>0.2</v>
      </c>
      <c r="F681" s="89" t="s">
        <v>0</v>
      </c>
      <c r="G681" s="20">
        <v>954</v>
      </c>
      <c r="H681" s="95">
        <v>0</v>
      </c>
      <c r="I681" s="119">
        <v>3.0710299999999999</v>
      </c>
      <c r="J681" s="89">
        <v>28147</v>
      </c>
      <c r="K681" s="107">
        <v>1</v>
      </c>
      <c r="L681" s="96">
        <v>0</v>
      </c>
      <c r="M681" s="83">
        <v>954</v>
      </c>
      <c r="N681" s="102">
        <v>954</v>
      </c>
      <c r="O681" s="78"/>
    </row>
    <row r="682" spans="1:15" x14ac:dyDescent="0.3">
      <c r="A682" s="20" t="s">
        <v>527</v>
      </c>
      <c r="B682" s="20">
        <v>1</v>
      </c>
      <c r="C682" s="94" t="str">
        <f t="shared" si="10"/>
        <v>Cardinality-constrained</v>
      </c>
      <c r="D682" s="20">
        <v>5</v>
      </c>
      <c r="E682" s="20">
        <v>0.05</v>
      </c>
      <c r="F682" s="89" t="s">
        <v>0</v>
      </c>
      <c r="G682" s="20">
        <v>954</v>
      </c>
      <c r="H682" s="95">
        <v>0</v>
      </c>
      <c r="I682" s="119">
        <v>10.898899999999999</v>
      </c>
      <c r="J682" s="89">
        <v>32264</v>
      </c>
      <c r="K682" s="107">
        <v>0.46400000000000002</v>
      </c>
      <c r="L682" s="96">
        <v>0</v>
      </c>
      <c r="M682" s="83">
        <v>954</v>
      </c>
      <c r="N682" s="102">
        <v>954</v>
      </c>
      <c r="O682" s="78"/>
    </row>
    <row r="683" spans="1:15" x14ac:dyDescent="0.3">
      <c r="A683" s="20" t="s">
        <v>527</v>
      </c>
      <c r="B683" s="66">
        <v>1</v>
      </c>
      <c r="C683" s="94" t="str">
        <f t="shared" si="10"/>
        <v>Cardinality-constrained</v>
      </c>
      <c r="D683" s="20">
        <v>5</v>
      </c>
      <c r="E683" s="20">
        <v>0.1</v>
      </c>
      <c r="F683" s="89" t="s">
        <v>0</v>
      </c>
      <c r="G683" s="20">
        <v>954</v>
      </c>
      <c r="H683" s="95">
        <v>0</v>
      </c>
      <c r="I683" s="119">
        <v>29.138400000000001</v>
      </c>
      <c r="J683" s="89">
        <v>32332</v>
      </c>
      <c r="K683" s="107">
        <v>1</v>
      </c>
      <c r="L683" s="96">
        <v>0</v>
      </c>
      <c r="M683" s="83">
        <v>954</v>
      </c>
      <c r="N683" s="102">
        <v>954</v>
      </c>
      <c r="O683" s="78"/>
    </row>
    <row r="684" spans="1:15" x14ac:dyDescent="0.3">
      <c r="A684" s="20" t="s">
        <v>527</v>
      </c>
      <c r="B684" s="20">
        <v>1</v>
      </c>
      <c r="C684" s="94" t="str">
        <f t="shared" si="10"/>
        <v>Cardinality-constrained</v>
      </c>
      <c r="D684" s="20">
        <v>5</v>
      </c>
      <c r="E684" s="20">
        <v>0.15</v>
      </c>
      <c r="F684" s="89" t="s">
        <v>0</v>
      </c>
      <c r="G684" s="20">
        <v>956</v>
      </c>
      <c r="H684" s="95">
        <v>0</v>
      </c>
      <c r="I684" s="119">
        <v>14.1594</v>
      </c>
      <c r="J684" s="89">
        <v>27787</v>
      </c>
      <c r="K684" s="107">
        <v>1</v>
      </c>
      <c r="L684" s="96">
        <v>2.0964360587001352E-3</v>
      </c>
      <c r="M684" s="83">
        <v>954</v>
      </c>
      <c r="N684" s="102">
        <v>956</v>
      </c>
      <c r="O684" s="78"/>
    </row>
    <row r="685" spans="1:15" x14ac:dyDescent="0.3">
      <c r="A685" s="20" t="s">
        <v>527</v>
      </c>
      <c r="B685" s="66">
        <v>1</v>
      </c>
      <c r="C685" s="94" t="str">
        <f t="shared" si="10"/>
        <v>Cardinality-constrained</v>
      </c>
      <c r="D685" s="20">
        <v>5</v>
      </c>
      <c r="E685" s="20">
        <v>0.2</v>
      </c>
      <c r="F685" s="89" t="s">
        <v>0</v>
      </c>
      <c r="G685" s="20">
        <v>960</v>
      </c>
      <c r="H685" s="95">
        <v>0</v>
      </c>
      <c r="I685" s="119">
        <v>55.900199999999998</v>
      </c>
      <c r="J685" s="89">
        <v>28879</v>
      </c>
      <c r="K685" s="107">
        <v>1</v>
      </c>
      <c r="L685" s="96">
        <v>6.2893081761006275E-3</v>
      </c>
      <c r="M685" s="83">
        <v>954</v>
      </c>
      <c r="N685" s="102">
        <v>960</v>
      </c>
      <c r="O685" s="78"/>
    </row>
    <row r="686" spans="1:15" x14ac:dyDescent="0.3">
      <c r="A686" s="20" t="s">
        <v>527</v>
      </c>
      <c r="B686" s="20">
        <v>1</v>
      </c>
      <c r="C686" s="94" t="str">
        <f t="shared" si="10"/>
        <v>Cardinality-constrained</v>
      </c>
      <c r="D686" s="20">
        <v>10</v>
      </c>
      <c r="E686" s="20">
        <v>0.05</v>
      </c>
      <c r="F686" s="89" t="s">
        <v>0</v>
      </c>
      <c r="G686" s="20">
        <v>954</v>
      </c>
      <c r="H686" s="95">
        <v>0</v>
      </c>
      <c r="I686" s="119">
        <v>8.9892800000000008</v>
      </c>
      <c r="J686" s="89">
        <v>19124</v>
      </c>
      <c r="K686" s="107">
        <v>0.46400000000000002</v>
      </c>
      <c r="L686" s="96">
        <v>0</v>
      </c>
      <c r="M686" s="83">
        <v>954</v>
      </c>
      <c r="N686" s="102">
        <v>954</v>
      </c>
      <c r="O686" s="78"/>
    </row>
    <row r="687" spans="1:15" x14ac:dyDescent="0.3">
      <c r="A687" s="20" t="s">
        <v>527</v>
      </c>
      <c r="B687" s="66">
        <v>1</v>
      </c>
      <c r="C687" s="94" t="str">
        <f t="shared" si="10"/>
        <v>Cardinality-constrained</v>
      </c>
      <c r="D687" s="20">
        <v>10</v>
      </c>
      <c r="E687" s="20">
        <v>0.1</v>
      </c>
      <c r="F687" s="89" t="s">
        <v>0</v>
      </c>
      <c r="G687" s="20">
        <v>954</v>
      </c>
      <c r="H687" s="95">
        <v>0</v>
      </c>
      <c r="I687" s="119">
        <v>12.454599999999999</v>
      </c>
      <c r="J687" s="89">
        <v>11325</v>
      </c>
      <c r="K687" s="107">
        <v>1</v>
      </c>
      <c r="L687" s="96">
        <v>0</v>
      </c>
      <c r="M687" s="83">
        <v>954</v>
      </c>
      <c r="N687" s="102">
        <v>954</v>
      </c>
      <c r="O687" s="78"/>
    </row>
    <row r="688" spans="1:15" x14ac:dyDescent="0.3">
      <c r="A688" s="20" t="s">
        <v>527</v>
      </c>
      <c r="B688" s="20">
        <v>1</v>
      </c>
      <c r="C688" s="94" t="str">
        <f t="shared" si="10"/>
        <v>Cardinality-constrained</v>
      </c>
      <c r="D688" s="20">
        <v>10</v>
      </c>
      <c r="E688" s="20">
        <v>0.15</v>
      </c>
      <c r="F688" s="89" t="s">
        <v>0</v>
      </c>
      <c r="G688" s="20">
        <v>956</v>
      </c>
      <c r="H688" s="95">
        <v>0</v>
      </c>
      <c r="I688" s="119">
        <v>12.4938</v>
      </c>
      <c r="J688" s="89">
        <v>5748</v>
      </c>
      <c r="K688" s="107">
        <v>1</v>
      </c>
      <c r="L688" s="96">
        <v>2.0964360587001352E-3</v>
      </c>
      <c r="M688" s="83">
        <v>954</v>
      </c>
      <c r="N688" s="102">
        <v>956</v>
      </c>
      <c r="O688" s="78"/>
    </row>
    <row r="689" spans="1:15" x14ac:dyDescent="0.3">
      <c r="A689" s="20" t="s">
        <v>527</v>
      </c>
      <c r="B689" s="66">
        <v>1</v>
      </c>
      <c r="C689" s="94" t="str">
        <f t="shared" si="10"/>
        <v>Cardinality-constrained</v>
      </c>
      <c r="D689" s="20">
        <v>10</v>
      </c>
      <c r="E689" s="20">
        <v>0.2</v>
      </c>
      <c r="F689" s="89" t="s">
        <v>0</v>
      </c>
      <c r="G689" s="20">
        <v>960</v>
      </c>
      <c r="H689" s="95">
        <v>0</v>
      </c>
      <c r="I689" s="119">
        <v>11.3696</v>
      </c>
      <c r="J689" s="89">
        <v>2814</v>
      </c>
      <c r="K689" s="107">
        <v>1</v>
      </c>
      <c r="L689" s="96">
        <v>6.2893081761006275E-3</v>
      </c>
      <c r="M689" s="83">
        <v>954</v>
      </c>
      <c r="N689" s="102">
        <v>960</v>
      </c>
      <c r="O689" s="78"/>
    </row>
    <row r="690" spans="1:15" x14ac:dyDescent="0.3">
      <c r="A690" s="20" t="s">
        <v>527</v>
      </c>
      <c r="B690" s="20">
        <v>1</v>
      </c>
      <c r="C690" s="94" t="str">
        <f t="shared" si="10"/>
        <v>Cardinality-constrained</v>
      </c>
      <c r="D690" s="20">
        <v>25</v>
      </c>
      <c r="E690" s="20">
        <v>0.05</v>
      </c>
      <c r="F690" s="89" t="s">
        <v>0</v>
      </c>
      <c r="G690" s="20">
        <v>956</v>
      </c>
      <c r="H690" s="95">
        <v>0</v>
      </c>
      <c r="I690" s="119">
        <v>579.16800000000001</v>
      </c>
      <c r="J690" s="89">
        <v>12155</v>
      </c>
      <c r="K690" s="107">
        <v>0.46400000000000002</v>
      </c>
      <c r="L690" s="96">
        <v>2.0964360587001352E-3</v>
      </c>
      <c r="M690" s="83">
        <v>954</v>
      </c>
      <c r="N690" s="102">
        <v>956</v>
      </c>
      <c r="O690" s="78"/>
    </row>
    <row r="691" spans="1:15" x14ac:dyDescent="0.3">
      <c r="A691" s="20" t="s">
        <v>527</v>
      </c>
      <c r="B691" s="66">
        <v>1</v>
      </c>
      <c r="C691" s="94" t="str">
        <f t="shared" si="10"/>
        <v>Cardinality-constrained</v>
      </c>
      <c r="D691" s="20">
        <v>25</v>
      </c>
      <c r="E691" s="20">
        <v>0.1</v>
      </c>
      <c r="F691" s="89" t="s">
        <v>0</v>
      </c>
      <c r="G691" s="20">
        <v>960</v>
      </c>
      <c r="H691" s="95">
        <v>0</v>
      </c>
      <c r="I691" s="119">
        <v>321.77</v>
      </c>
      <c r="J691" s="89">
        <v>4887</v>
      </c>
      <c r="K691" s="107">
        <v>0.95499999999999996</v>
      </c>
      <c r="L691" s="96">
        <v>6.2893081761006275E-3</v>
      </c>
      <c r="M691" s="83">
        <v>954</v>
      </c>
      <c r="N691" s="102">
        <v>960</v>
      </c>
      <c r="O691" s="78"/>
    </row>
    <row r="692" spans="1:15" x14ac:dyDescent="0.3">
      <c r="A692" s="20" t="s">
        <v>527</v>
      </c>
      <c r="B692" s="20">
        <v>1</v>
      </c>
      <c r="C692" s="94" t="str">
        <f t="shared" si="10"/>
        <v>Cardinality-constrained</v>
      </c>
      <c r="D692" s="20">
        <v>25</v>
      </c>
      <c r="E692" s="20">
        <v>0.15</v>
      </c>
      <c r="F692" s="89" t="s">
        <v>0</v>
      </c>
      <c r="G692" s="20">
        <v>965</v>
      </c>
      <c r="H692" s="95">
        <v>0</v>
      </c>
      <c r="I692" s="119">
        <v>102.158</v>
      </c>
      <c r="J692" s="89">
        <v>497</v>
      </c>
      <c r="K692" s="107">
        <v>0.72399999999999998</v>
      </c>
      <c r="L692" s="96">
        <v>1.1530398322851187E-2</v>
      </c>
      <c r="M692" s="83">
        <v>954</v>
      </c>
      <c r="N692" s="102">
        <v>965</v>
      </c>
      <c r="O692" s="78"/>
    </row>
    <row r="693" spans="1:15" x14ac:dyDescent="0.3">
      <c r="A693" s="20" t="s">
        <v>527</v>
      </c>
      <c r="B693" s="66">
        <v>1</v>
      </c>
      <c r="C693" s="94" t="str">
        <f t="shared" si="10"/>
        <v>Cardinality-constrained</v>
      </c>
      <c r="D693" s="20">
        <v>25</v>
      </c>
      <c r="E693" s="20">
        <v>0.2</v>
      </c>
      <c r="F693" s="89" t="s">
        <v>0</v>
      </c>
      <c r="G693" s="20">
        <v>980</v>
      </c>
      <c r="H693" s="95">
        <v>0</v>
      </c>
      <c r="I693" s="119">
        <v>300.44299999999998</v>
      </c>
      <c r="J693" s="89">
        <v>29</v>
      </c>
      <c r="K693" s="107">
        <v>0.97399999999999998</v>
      </c>
      <c r="L693" s="96">
        <v>2.7253668763102645E-2</v>
      </c>
      <c r="M693" s="83">
        <v>954</v>
      </c>
      <c r="N693" s="102">
        <v>980</v>
      </c>
      <c r="O693" s="78"/>
    </row>
    <row r="694" spans="1:15" x14ac:dyDescent="0.3">
      <c r="A694" s="20" t="s">
        <v>527</v>
      </c>
      <c r="B694" s="20">
        <v>1</v>
      </c>
      <c r="C694" s="94" t="str">
        <f t="shared" si="10"/>
        <v>Cardinality-constrained</v>
      </c>
      <c r="D694" s="20">
        <v>50</v>
      </c>
      <c r="E694" s="20">
        <v>0.05</v>
      </c>
      <c r="F694" s="89" t="s">
        <v>0</v>
      </c>
      <c r="G694" s="20">
        <v>960</v>
      </c>
      <c r="H694" s="95">
        <v>0</v>
      </c>
      <c r="I694" s="119">
        <v>80.477599999999995</v>
      </c>
      <c r="J694" s="89">
        <v>27795</v>
      </c>
      <c r="K694" s="107">
        <v>1.7000000000000001E-2</v>
      </c>
      <c r="L694" s="96">
        <v>6.2893081761006275E-3</v>
      </c>
      <c r="M694" s="83">
        <v>954</v>
      </c>
      <c r="N694" s="102">
        <v>960</v>
      </c>
      <c r="O694" s="78"/>
    </row>
    <row r="695" spans="1:15" x14ac:dyDescent="0.3">
      <c r="A695" s="20" t="s">
        <v>527</v>
      </c>
      <c r="B695" s="66">
        <v>1</v>
      </c>
      <c r="C695" s="94" t="str">
        <f t="shared" si="10"/>
        <v>Cardinality-constrained</v>
      </c>
      <c r="D695" s="20">
        <v>50</v>
      </c>
      <c r="E695" s="20">
        <v>0.1</v>
      </c>
      <c r="F695" s="89" t="s">
        <v>0</v>
      </c>
      <c r="G695" s="20">
        <v>965</v>
      </c>
      <c r="H695" s="95">
        <v>0</v>
      </c>
      <c r="I695" s="119">
        <v>362.85</v>
      </c>
      <c r="J695" s="89">
        <v>21873</v>
      </c>
      <c r="K695" s="107">
        <v>0</v>
      </c>
      <c r="L695" s="96">
        <v>1.1530398322851187E-2</v>
      </c>
      <c r="M695" s="83">
        <v>954</v>
      </c>
      <c r="N695" s="102">
        <v>965</v>
      </c>
      <c r="O695" s="78"/>
    </row>
    <row r="696" spans="1:15" x14ac:dyDescent="0.3">
      <c r="A696" s="20" t="s">
        <v>527</v>
      </c>
      <c r="B696" s="20">
        <v>1</v>
      </c>
      <c r="C696" s="94" t="str">
        <f t="shared" si="10"/>
        <v>Cardinality-constrained</v>
      </c>
      <c r="D696" s="20">
        <v>50</v>
      </c>
      <c r="E696" s="20">
        <v>0.15</v>
      </c>
      <c r="F696" s="89" t="s">
        <v>0</v>
      </c>
      <c r="G696" s="20">
        <v>998</v>
      </c>
      <c r="H696" s="95">
        <v>0</v>
      </c>
      <c r="I696" s="119">
        <v>1611.38</v>
      </c>
      <c r="J696" s="89">
        <v>22643</v>
      </c>
      <c r="K696" s="107">
        <v>2.9000000000000001E-2</v>
      </c>
      <c r="L696" s="96">
        <v>4.6121593291404528E-2</v>
      </c>
      <c r="M696" s="83">
        <v>954</v>
      </c>
      <c r="N696" s="102">
        <v>998</v>
      </c>
      <c r="O696" s="78"/>
    </row>
    <row r="697" spans="1:15" x14ac:dyDescent="0.3">
      <c r="A697" s="20" t="s">
        <v>527</v>
      </c>
      <c r="B697" s="66">
        <v>1</v>
      </c>
      <c r="C697" s="94" t="str">
        <f t="shared" si="10"/>
        <v>Cardinality-constrained</v>
      </c>
      <c r="D697" s="20">
        <v>50</v>
      </c>
      <c r="E697" s="20">
        <v>0.2</v>
      </c>
      <c r="F697" s="89" t="s">
        <v>2</v>
      </c>
      <c r="G697" s="20" t="s">
        <v>46</v>
      </c>
      <c r="H697" s="95" t="s">
        <v>3</v>
      </c>
      <c r="I697" s="119">
        <v>60.005299999999998</v>
      </c>
      <c r="J697" s="89">
        <v>21965</v>
      </c>
      <c r="K697" s="97"/>
      <c r="L697" s="96" t="s">
        <v>3</v>
      </c>
      <c r="M697" s="83">
        <v>954</v>
      </c>
      <c r="N697" s="102" t="s">
        <v>3</v>
      </c>
      <c r="O697" s="78"/>
    </row>
    <row r="698" spans="1:15" x14ac:dyDescent="0.3">
      <c r="A698" s="20" t="s">
        <v>527</v>
      </c>
      <c r="B698" s="20">
        <v>2</v>
      </c>
      <c r="C698" s="94" t="str">
        <f t="shared" si="10"/>
        <v>Knapsack</v>
      </c>
      <c r="D698" s="20">
        <v>5</v>
      </c>
      <c r="E698" s="20">
        <v>0.05</v>
      </c>
      <c r="F698" s="89" t="s">
        <v>0</v>
      </c>
      <c r="G698" s="20">
        <v>954</v>
      </c>
      <c r="H698" s="95">
        <v>0</v>
      </c>
      <c r="I698" s="119">
        <v>11.103300000000001</v>
      </c>
      <c r="J698" s="89">
        <v>14647</v>
      </c>
      <c r="K698" s="107">
        <v>0.46400000000000002</v>
      </c>
      <c r="L698" s="96">
        <v>0</v>
      </c>
      <c r="M698" s="83">
        <v>954</v>
      </c>
      <c r="N698" s="102">
        <v>954</v>
      </c>
      <c r="O698" s="78"/>
    </row>
    <row r="699" spans="1:15" x14ac:dyDescent="0.3">
      <c r="A699" s="20" t="s">
        <v>527</v>
      </c>
      <c r="B699" s="66">
        <v>2</v>
      </c>
      <c r="C699" s="94" t="str">
        <f t="shared" si="10"/>
        <v>Knapsack</v>
      </c>
      <c r="D699" s="20">
        <v>5</v>
      </c>
      <c r="E699" s="20">
        <v>0.1</v>
      </c>
      <c r="F699" s="89" t="s">
        <v>0</v>
      </c>
      <c r="G699" s="20">
        <v>954</v>
      </c>
      <c r="H699" s="95">
        <v>0</v>
      </c>
      <c r="I699" s="119">
        <v>38.781599999999997</v>
      </c>
      <c r="J699" s="89">
        <v>12301</v>
      </c>
      <c r="K699" s="107">
        <v>1</v>
      </c>
      <c r="L699" s="96">
        <v>0</v>
      </c>
      <c r="M699" s="83">
        <v>954</v>
      </c>
      <c r="N699" s="102">
        <v>954</v>
      </c>
      <c r="O699" s="78"/>
    </row>
    <row r="700" spans="1:15" x14ac:dyDescent="0.3">
      <c r="A700" s="20" t="s">
        <v>527</v>
      </c>
      <c r="B700" s="20">
        <v>2</v>
      </c>
      <c r="C700" s="94" t="str">
        <f t="shared" si="10"/>
        <v>Knapsack</v>
      </c>
      <c r="D700" s="20">
        <v>5</v>
      </c>
      <c r="E700" s="20">
        <v>0.15</v>
      </c>
      <c r="F700" s="89" t="s">
        <v>0</v>
      </c>
      <c r="G700" s="20">
        <v>960</v>
      </c>
      <c r="H700" s="95">
        <v>0</v>
      </c>
      <c r="I700" s="119">
        <v>77.937100000000001</v>
      </c>
      <c r="J700" s="89">
        <v>7203</v>
      </c>
      <c r="K700" s="107">
        <v>1</v>
      </c>
      <c r="L700" s="96">
        <v>6.2893081761006275E-3</v>
      </c>
      <c r="M700" s="83">
        <v>954</v>
      </c>
      <c r="N700" s="102">
        <v>960</v>
      </c>
      <c r="O700" s="78"/>
    </row>
    <row r="701" spans="1:15" x14ac:dyDescent="0.3">
      <c r="A701" s="20" t="s">
        <v>527</v>
      </c>
      <c r="B701" s="66">
        <v>2</v>
      </c>
      <c r="C701" s="94" t="str">
        <f t="shared" si="10"/>
        <v>Knapsack</v>
      </c>
      <c r="D701" s="20">
        <v>5</v>
      </c>
      <c r="E701" s="20">
        <v>0.2</v>
      </c>
      <c r="F701" s="89" t="s">
        <v>0</v>
      </c>
      <c r="G701" s="20">
        <v>960</v>
      </c>
      <c r="H701" s="95">
        <v>0</v>
      </c>
      <c r="I701" s="119">
        <v>209.32300000000001</v>
      </c>
      <c r="J701" s="89">
        <v>3709</v>
      </c>
      <c r="K701" s="107">
        <v>1</v>
      </c>
      <c r="L701" s="96">
        <v>6.2893081761006275E-3</v>
      </c>
      <c r="M701" s="83">
        <v>954</v>
      </c>
      <c r="N701" s="102">
        <v>960</v>
      </c>
      <c r="O701" s="78"/>
    </row>
    <row r="702" spans="1:15" x14ac:dyDescent="0.3">
      <c r="A702" s="20" t="s">
        <v>527</v>
      </c>
      <c r="B702" s="20">
        <v>2</v>
      </c>
      <c r="C702" s="94" t="str">
        <f t="shared" si="10"/>
        <v>Knapsack</v>
      </c>
      <c r="D702" s="20">
        <v>10</v>
      </c>
      <c r="E702" s="20">
        <v>0.05</v>
      </c>
      <c r="F702" s="89" t="s">
        <v>0</v>
      </c>
      <c r="G702" s="20">
        <v>954</v>
      </c>
      <c r="H702" s="95">
        <v>0</v>
      </c>
      <c r="I702" s="119">
        <v>236.274</v>
      </c>
      <c r="J702" s="89">
        <v>10893</v>
      </c>
      <c r="K702" s="107">
        <v>0.46400000000000002</v>
      </c>
      <c r="L702" s="96">
        <v>0</v>
      </c>
      <c r="M702" s="83">
        <v>954</v>
      </c>
      <c r="N702" s="102">
        <v>954</v>
      </c>
      <c r="O702" s="78"/>
    </row>
    <row r="703" spans="1:15" x14ac:dyDescent="0.3">
      <c r="A703" s="20" t="s">
        <v>527</v>
      </c>
      <c r="B703" s="66">
        <v>2</v>
      </c>
      <c r="C703" s="94" t="str">
        <f t="shared" si="10"/>
        <v>Knapsack</v>
      </c>
      <c r="D703" s="20">
        <v>10</v>
      </c>
      <c r="E703" s="20">
        <v>0.1</v>
      </c>
      <c r="F703" s="89" t="s">
        <v>0</v>
      </c>
      <c r="G703" s="20">
        <v>960</v>
      </c>
      <c r="H703" s="95">
        <v>0</v>
      </c>
      <c r="I703" s="119">
        <v>367.642</v>
      </c>
      <c r="J703" s="89">
        <v>3557</v>
      </c>
      <c r="K703" s="107">
        <v>0.99</v>
      </c>
      <c r="L703" s="96">
        <v>6.2893081761006275E-3</v>
      </c>
      <c r="M703" s="83">
        <v>954</v>
      </c>
      <c r="N703" s="102">
        <v>960</v>
      </c>
      <c r="O703" s="78"/>
    </row>
    <row r="704" spans="1:15" x14ac:dyDescent="0.3">
      <c r="A704" s="20" t="s">
        <v>527</v>
      </c>
      <c r="B704" s="20">
        <v>2</v>
      </c>
      <c r="C704" s="94" t="str">
        <f t="shared" si="10"/>
        <v>Knapsack</v>
      </c>
      <c r="D704" s="20">
        <v>10</v>
      </c>
      <c r="E704" s="20">
        <v>0.15</v>
      </c>
      <c r="F704" s="89" t="s">
        <v>0</v>
      </c>
      <c r="G704" s="20">
        <v>962</v>
      </c>
      <c r="H704" s="95">
        <v>0</v>
      </c>
      <c r="I704" s="119">
        <v>248.345</v>
      </c>
      <c r="J704" s="89">
        <v>51</v>
      </c>
      <c r="K704" s="107">
        <v>1</v>
      </c>
      <c r="L704" s="96">
        <v>8.3857442348007627E-3</v>
      </c>
      <c r="M704" s="83">
        <v>954</v>
      </c>
      <c r="N704" s="102">
        <v>962</v>
      </c>
      <c r="O704" s="78"/>
    </row>
    <row r="705" spans="1:15" x14ac:dyDescent="0.3">
      <c r="A705" s="20" t="s">
        <v>527</v>
      </c>
      <c r="B705" s="66">
        <v>2</v>
      </c>
      <c r="C705" s="94" t="str">
        <f t="shared" si="10"/>
        <v>Knapsack</v>
      </c>
      <c r="D705" s="20">
        <v>10</v>
      </c>
      <c r="E705" s="20">
        <v>0.2</v>
      </c>
      <c r="F705" s="89" t="s">
        <v>0</v>
      </c>
      <c r="G705" s="20">
        <v>975</v>
      </c>
      <c r="H705" s="95">
        <v>0</v>
      </c>
      <c r="I705" s="119">
        <v>692.26300000000003</v>
      </c>
      <c r="J705" s="89">
        <v>29</v>
      </c>
      <c r="K705" s="107">
        <v>1</v>
      </c>
      <c r="L705" s="96">
        <v>2.2012578616352307E-2</v>
      </c>
      <c r="M705" s="83">
        <v>954</v>
      </c>
      <c r="N705" s="102">
        <v>975</v>
      </c>
      <c r="O705" s="78"/>
    </row>
    <row r="706" spans="1:15" x14ac:dyDescent="0.3">
      <c r="A706" s="20" t="s">
        <v>527</v>
      </c>
      <c r="B706" s="20">
        <v>2</v>
      </c>
      <c r="C706" s="94" t="str">
        <f t="shared" si="10"/>
        <v>Knapsack</v>
      </c>
      <c r="D706" s="20">
        <v>25</v>
      </c>
      <c r="E706" s="20">
        <v>0.05</v>
      </c>
      <c r="F706" s="89" t="s">
        <v>0</v>
      </c>
      <c r="G706" s="20">
        <v>962</v>
      </c>
      <c r="H706" s="95">
        <v>2.0833333333333333E-3</v>
      </c>
      <c r="I706" s="119">
        <v>156.23500000000001</v>
      </c>
      <c r="J706" s="89">
        <v>13615</v>
      </c>
      <c r="K706" s="107">
        <v>1.7000000000000001E-2</v>
      </c>
      <c r="L706" s="96">
        <v>8.3857442348007627E-3</v>
      </c>
      <c r="M706" s="83">
        <v>954</v>
      </c>
      <c r="N706" s="102">
        <v>960</v>
      </c>
      <c r="O706" s="78"/>
    </row>
    <row r="707" spans="1:15" x14ac:dyDescent="0.3">
      <c r="A707" s="20" t="s">
        <v>527</v>
      </c>
      <c r="B707" s="66">
        <v>2</v>
      </c>
      <c r="C707" s="94" t="str">
        <f t="shared" ref="C707:C770" si="11">IF(B707=0,"Deterministic",IF(B707=1,"Cardinality-constrained",IF(B707=2,"Knapsack","Factor Model")))</f>
        <v>Knapsack</v>
      </c>
      <c r="D707" s="20">
        <v>25</v>
      </c>
      <c r="E707" s="20">
        <v>0.1</v>
      </c>
      <c r="F707" s="89" t="s">
        <v>0</v>
      </c>
      <c r="G707" s="20">
        <v>980</v>
      </c>
      <c r="H707" s="95">
        <v>3.0706243602865915E-3</v>
      </c>
      <c r="I707" s="119">
        <v>375.46199999999999</v>
      </c>
      <c r="J707" s="89">
        <v>3521</v>
      </c>
      <c r="K707" s="107">
        <v>0</v>
      </c>
      <c r="L707" s="96">
        <v>2.7253668763102645E-2</v>
      </c>
      <c r="M707" s="83">
        <v>954</v>
      </c>
      <c r="N707" s="102">
        <v>977</v>
      </c>
      <c r="O707" s="78"/>
    </row>
    <row r="708" spans="1:15" x14ac:dyDescent="0.3">
      <c r="A708" s="20" t="s">
        <v>527</v>
      </c>
      <c r="B708" s="20">
        <v>2</v>
      </c>
      <c r="C708" s="94" t="str">
        <f t="shared" si="11"/>
        <v>Knapsack</v>
      </c>
      <c r="D708" s="20">
        <v>25</v>
      </c>
      <c r="E708" s="20">
        <v>0.15</v>
      </c>
      <c r="F708" s="89" t="s">
        <v>1</v>
      </c>
      <c r="G708" s="20">
        <v>1212</v>
      </c>
      <c r="H708" s="95">
        <v>0.21078921078921078</v>
      </c>
      <c r="I708" s="119">
        <v>1833.9</v>
      </c>
      <c r="J708" s="89">
        <v>29</v>
      </c>
      <c r="K708" s="107">
        <v>0.41299999999999998</v>
      </c>
      <c r="L708" s="96">
        <v>0.27044025157232698</v>
      </c>
      <c r="M708" s="83">
        <v>954</v>
      </c>
      <c r="N708" s="102">
        <v>1001</v>
      </c>
      <c r="O708" s="78"/>
    </row>
    <row r="709" spans="1:15" x14ac:dyDescent="0.3">
      <c r="A709" s="20" t="s">
        <v>527</v>
      </c>
      <c r="B709" s="66">
        <v>2</v>
      </c>
      <c r="C709" s="94" t="str">
        <f t="shared" si="11"/>
        <v>Knapsack</v>
      </c>
      <c r="D709" s="20">
        <v>25</v>
      </c>
      <c r="E709" s="20">
        <v>0.2</v>
      </c>
      <c r="F709" s="89" t="s">
        <v>2</v>
      </c>
      <c r="G709" s="20" t="s">
        <v>46</v>
      </c>
      <c r="H709" s="95" t="s">
        <v>3</v>
      </c>
      <c r="I709" s="119">
        <v>60.005400000000002</v>
      </c>
      <c r="J709" s="89">
        <v>29</v>
      </c>
      <c r="K709" s="97"/>
      <c r="L709" s="96" t="s">
        <v>3</v>
      </c>
      <c r="M709" s="83">
        <v>954</v>
      </c>
      <c r="N709" s="102" t="s">
        <v>3</v>
      </c>
      <c r="O709" s="78"/>
    </row>
    <row r="710" spans="1:15" x14ac:dyDescent="0.3">
      <c r="A710" s="20" t="s">
        <v>527</v>
      </c>
      <c r="B710" s="20">
        <v>2</v>
      </c>
      <c r="C710" s="94" t="str">
        <f t="shared" si="11"/>
        <v>Knapsack</v>
      </c>
      <c r="D710" s="20">
        <v>50</v>
      </c>
      <c r="E710" s="20">
        <v>0.05</v>
      </c>
      <c r="F710" s="89" t="s">
        <v>0</v>
      </c>
      <c r="G710" s="20">
        <v>960</v>
      </c>
      <c r="H710" s="95">
        <v>0</v>
      </c>
      <c r="I710" s="119">
        <v>66.614599999999996</v>
      </c>
      <c r="J710" s="89">
        <v>12437</v>
      </c>
      <c r="K710" s="107">
        <v>0</v>
      </c>
      <c r="L710" s="96">
        <v>6.2893081761006275E-3</v>
      </c>
      <c r="M710" s="83">
        <v>954</v>
      </c>
      <c r="N710" s="102">
        <v>960</v>
      </c>
      <c r="O710" s="78"/>
    </row>
    <row r="711" spans="1:15" x14ac:dyDescent="0.3">
      <c r="A711" s="20" t="s">
        <v>527</v>
      </c>
      <c r="B711" s="66">
        <v>2</v>
      </c>
      <c r="C711" s="94" t="str">
        <f t="shared" si="11"/>
        <v>Knapsack</v>
      </c>
      <c r="D711" s="20">
        <v>50</v>
      </c>
      <c r="E711" s="20">
        <v>0.1</v>
      </c>
      <c r="F711" s="89" t="s">
        <v>0</v>
      </c>
      <c r="G711" s="20">
        <v>986</v>
      </c>
      <c r="H711" s="95">
        <v>0</v>
      </c>
      <c r="I711" s="119">
        <v>817.00900000000001</v>
      </c>
      <c r="J711" s="89"/>
      <c r="K711" s="107">
        <v>0</v>
      </c>
      <c r="L711" s="96">
        <v>3.3542976939203273E-2</v>
      </c>
      <c r="M711" s="83">
        <v>954</v>
      </c>
      <c r="N711" s="102">
        <v>986</v>
      </c>
      <c r="O711" s="78"/>
    </row>
    <row r="712" spans="1:15" x14ac:dyDescent="0.3">
      <c r="A712" s="20" t="s">
        <v>527</v>
      </c>
      <c r="B712" s="20">
        <v>2</v>
      </c>
      <c r="C712" s="94" t="str">
        <f t="shared" si="11"/>
        <v>Knapsack</v>
      </c>
      <c r="D712" s="20">
        <v>50</v>
      </c>
      <c r="E712" s="20">
        <v>0.15</v>
      </c>
      <c r="F712" s="89" t="s">
        <v>2</v>
      </c>
      <c r="G712" s="20" t="s">
        <v>46</v>
      </c>
      <c r="H712" s="95" t="s">
        <v>3</v>
      </c>
      <c r="I712" s="119">
        <v>60.005299999999998</v>
      </c>
      <c r="J712" s="89"/>
      <c r="K712" s="97"/>
      <c r="L712" s="96" t="s">
        <v>3</v>
      </c>
      <c r="M712" s="83">
        <v>954</v>
      </c>
      <c r="N712" s="102" t="s">
        <v>3</v>
      </c>
      <c r="O712" s="78"/>
    </row>
    <row r="713" spans="1:15" x14ac:dyDescent="0.3">
      <c r="A713" s="20" t="s">
        <v>527</v>
      </c>
      <c r="B713" s="66">
        <v>2</v>
      </c>
      <c r="C713" s="94" t="str">
        <f t="shared" si="11"/>
        <v>Knapsack</v>
      </c>
      <c r="D713" s="20">
        <v>50</v>
      </c>
      <c r="E713" s="20">
        <v>0.2</v>
      </c>
      <c r="F713" s="89" t="s">
        <v>2</v>
      </c>
      <c r="G713" s="20" t="s">
        <v>46</v>
      </c>
      <c r="H713" s="95" t="s">
        <v>3</v>
      </c>
      <c r="I713" s="119">
        <v>60.005200000000002</v>
      </c>
      <c r="J713" s="89"/>
      <c r="K713" s="97"/>
      <c r="L713" s="96" t="s">
        <v>3</v>
      </c>
      <c r="M713" s="83">
        <v>954</v>
      </c>
      <c r="N713" s="102" t="s">
        <v>3</v>
      </c>
      <c r="O713" s="78"/>
    </row>
    <row r="714" spans="1:15" hidden="1" x14ac:dyDescent="0.3">
      <c r="A714" s="20" t="s">
        <v>527</v>
      </c>
      <c r="B714" s="20">
        <v>3</v>
      </c>
      <c r="C714" s="94" t="str">
        <f t="shared" si="11"/>
        <v>Factor Model</v>
      </c>
      <c r="D714" s="20">
        <v>0</v>
      </c>
      <c r="E714" s="20">
        <v>0.05</v>
      </c>
      <c r="F714" s="89" t="s">
        <v>0</v>
      </c>
      <c r="G714" s="20">
        <v>986</v>
      </c>
      <c r="H714" s="95">
        <v>0</v>
      </c>
      <c r="I714" s="119">
        <v>57.939599999999999</v>
      </c>
      <c r="J714" s="89">
        <v>12763</v>
      </c>
      <c r="K714" s="107">
        <v>0</v>
      </c>
      <c r="L714" s="96">
        <v>3.3542976939203273E-2</v>
      </c>
      <c r="M714" s="83">
        <v>954</v>
      </c>
      <c r="N714" s="102">
        <v>986</v>
      </c>
      <c r="O714" s="78"/>
    </row>
    <row r="715" spans="1:15" hidden="1" x14ac:dyDescent="0.3">
      <c r="A715" s="66" t="s">
        <v>527</v>
      </c>
      <c r="B715" s="66">
        <v>3</v>
      </c>
      <c r="C715" s="94" t="str">
        <f t="shared" si="11"/>
        <v>Factor Model</v>
      </c>
      <c r="D715" s="20">
        <v>0</v>
      </c>
      <c r="E715" s="20">
        <v>0.1</v>
      </c>
      <c r="F715" s="89" t="s">
        <v>4</v>
      </c>
      <c r="G715" s="20" t="s">
        <v>511</v>
      </c>
      <c r="H715" s="95" t="s">
        <v>3</v>
      </c>
      <c r="I715" s="119" t="s">
        <v>511</v>
      </c>
      <c r="J715" s="89"/>
      <c r="K715" s="97"/>
      <c r="L715" s="96" t="s">
        <v>3</v>
      </c>
      <c r="M715" s="83">
        <v>954</v>
      </c>
      <c r="N715" s="102" t="s">
        <v>3</v>
      </c>
      <c r="O715" s="78"/>
    </row>
    <row r="716" spans="1:15" hidden="1" x14ac:dyDescent="0.3">
      <c r="A716" s="20" t="s">
        <v>527</v>
      </c>
      <c r="B716" s="20">
        <v>3</v>
      </c>
      <c r="C716" s="94" t="str">
        <f t="shared" si="11"/>
        <v>Factor Model</v>
      </c>
      <c r="D716" s="20">
        <v>0</v>
      </c>
      <c r="E716" s="20">
        <v>0.15</v>
      </c>
      <c r="F716" s="89" t="s">
        <v>4</v>
      </c>
      <c r="G716" s="20" t="s">
        <v>511</v>
      </c>
      <c r="H716" s="95" t="s">
        <v>3</v>
      </c>
      <c r="I716" s="119" t="s">
        <v>511</v>
      </c>
      <c r="J716" s="89"/>
      <c r="K716" s="97"/>
      <c r="L716" s="96" t="s">
        <v>3</v>
      </c>
      <c r="M716" s="83">
        <v>954</v>
      </c>
      <c r="N716" s="102" t="s">
        <v>3</v>
      </c>
      <c r="O716" s="78"/>
    </row>
    <row r="717" spans="1:15" hidden="1" x14ac:dyDescent="0.3">
      <c r="A717" s="66" t="s">
        <v>527</v>
      </c>
      <c r="B717" s="66">
        <v>3</v>
      </c>
      <c r="C717" s="94" t="str">
        <f t="shared" si="11"/>
        <v>Factor Model</v>
      </c>
      <c r="D717" s="20">
        <v>0</v>
      </c>
      <c r="E717" s="20">
        <v>0.2</v>
      </c>
      <c r="F717" s="89" t="s">
        <v>4</v>
      </c>
      <c r="G717" s="20" t="s">
        <v>511</v>
      </c>
      <c r="H717" s="95" t="s">
        <v>3</v>
      </c>
      <c r="I717" s="119" t="s">
        <v>511</v>
      </c>
      <c r="J717" s="89"/>
      <c r="K717" s="97"/>
      <c r="L717" s="96" t="s">
        <v>3</v>
      </c>
      <c r="M717" s="83">
        <v>954</v>
      </c>
      <c r="N717" s="102" t="s">
        <v>3</v>
      </c>
      <c r="O717" s="78"/>
    </row>
    <row r="718" spans="1:15" hidden="1" x14ac:dyDescent="0.3">
      <c r="A718" s="20" t="s">
        <v>527</v>
      </c>
      <c r="B718" s="20">
        <v>3</v>
      </c>
      <c r="C718" s="94" t="str">
        <f t="shared" si="11"/>
        <v>Factor Model</v>
      </c>
      <c r="D718" s="20">
        <v>10</v>
      </c>
      <c r="E718" s="20">
        <v>0.05</v>
      </c>
      <c r="F718" s="89" t="s">
        <v>0</v>
      </c>
      <c r="G718" s="20">
        <v>986</v>
      </c>
      <c r="H718" s="95">
        <v>0</v>
      </c>
      <c r="I718" s="119">
        <v>60.782200000000003</v>
      </c>
      <c r="J718" s="89">
        <v>13378</v>
      </c>
      <c r="K718" s="107">
        <v>0</v>
      </c>
      <c r="L718" s="96">
        <v>3.3542976939203273E-2</v>
      </c>
      <c r="M718" s="83">
        <v>954</v>
      </c>
      <c r="N718" s="102">
        <v>986</v>
      </c>
      <c r="O718" s="78"/>
    </row>
    <row r="719" spans="1:15" hidden="1" x14ac:dyDescent="0.3">
      <c r="A719" s="66" t="s">
        <v>527</v>
      </c>
      <c r="B719" s="66">
        <v>3</v>
      </c>
      <c r="C719" s="94" t="str">
        <f t="shared" si="11"/>
        <v>Factor Model</v>
      </c>
      <c r="D719" s="20">
        <v>10</v>
      </c>
      <c r="E719" s="20">
        <v>0.1</v>
      </c>
      <c r="F719" s="89" t="s">
        <v>4</v>
      </c>
      <c r="G719" s="20" t="s">
        <v>511</v>
      </c>
      <c r="H719" s="95" t="s">
        <v>3</v>
      </c>
      <c r="I719" s="119" t="s">
        <v>511</v>
      </c>
      <c r="J719" s="89"/>
      <c r="K719" s="97"/>
      <c r="L719" s="96" t="s">
        <v>3</v>
      </c>
      <c r="M719" s="83">
        <v>954</v>
      </c>
      <c r="N719" s="102" t="s">
        <v>3</v>
      </c>
      <c r="O719" s="78"/>
    </row>
    <row r="720" spans="1:15" hidden="1" x14ac:dyDescent="0.3">
      <c r="A720" s="20" t="s">
        <v>527</v>
      </c>
      <c r="B720" s="20">
        <v>3</v>
      </c>
      <c r="C720" s="94" t="str">
        <f t="shared" si="11"/>
        <v>Factor Model</v>
      </c>
      <c r="D720" s="20">
        <v>10</v>
      </c>
      <c r="E720" s="20">
        <v>0.15</v>
      </c>
      <c r="F720" s="89" t="s">
        <v>4</v>
      </c>
      <c r="G720" s="20" t="s">
        <v>511</v>
      </c>
      <c r="H720" s="95" t="s">
        <v>3</v>
      </c>
      <c r="I720" s="119" t="s">
        <v>511</v>
      </c>
      <c r="J720" s="89"/>
      <c r="K720" s="97"/>
      <c r="L720" s="96" t="s">
        <v>3</v>
      </c>
      <c r="M720" s="83">
        <v>954</v>
      </c>
      <c r="N720" s="102" t="s">
        <v>3</v>
      </c>
      <c r="O720" s="78"/>
    </row>
    <row r="721" spans="1:15" hidden="1" x14ac:dyDescent="0.3">
      <c r="A721" s="66" t="s">
        <v>527</v>
      </c>
      <c r="B721" s="66">
        <v>3</v>
      </c>
      <c r="C721" s="94" t="str">
        <f t="shared" si="11"/>
        <v>Factor Model</v>
      </c>
      <c r="D721" s="20">
        <v>10</v>
      </c>
      <c r="E721" s="20">
        <v>0.2</v>
      </c>
      <c r="F721" s="89" t="s">
        <v>4</v>
      </c>
      <c r="G721" s="20" t="s">
        <v>511</v>
      </c>
      <c r="H721" s="95" t="s">
        <v>3</v>
      </c>
      <c r="I721" s="119" t="s">
        <v>511</v>
      </c>
      <c r="J721" s="89"/>
      <c r="K721" s="97"/>
      <c r="L721" s="96" t="s">
        <v>3</v>
      </c>
      <c r="M721" s="83">
        <v>954</v>
      </c>
      <c r="N721" s="102" t="s">
        <v>3</v>
      </c>
      <c r="O721" s="78"/>
    </row>
    <row r="722" spans="1:15" hidden="1" x14ac:dyDescent="0.3">
      <c r="A722" s="20" t="s">
        <v>527</v>
      </c>
      <c r="B722" s="20">
        <v>3</v>
      </c>
      <c r="C722" s="94" t="str">
        <f t="shared" si="11"/>
        <v>Factor Model</v>
      </c>
      <c r="D722" s="20">
        <v>25</v>
      </c>
      <c r="E722" s="20">
        <v>0.05</v>
      </c>
      <c r="F722" s="89" t="s">
        <v>0</v>
      </c>
      <c r="G722" s="20">
        <v>986</v>
      </c>
      <c r="H722" s="95">
        <v>0</v>
      </c>
      <c r="I722" s="119">
        <v>83.016400000000004</v>
      </c>
      <c r="J722" s="89">
        <v>14639</v>
      </c>
      <c r="K722" s="107">
        <v>0</v>
      </c>
      <c r="L722" s="96">
        <v>3.3542976939203273E-2</v>
      </c>
      <c r="M722" s="83">
        <v>954</v>
      </c>
      <c r="N722" s="102">
        <v>986</v>
      </c>
      <c r="O722" s="78"/>
    </row>
    <row r="723" spans="1:15" hidden="1" x14ac:dyDescent="0.3">
      <c r="A723" s="66" t="s">
        <v>527</v>
      </c>
      <c r="B723" s="66">
        <v>3</v>
      </c>
      <c r="C723" s="94" t="str">
        <f t="shared" si="11"/>
        <v>Factor Model</v>
      </c>
      <c r="D723" s="20">
        <v>25</v>
      </c>
      <c r="E723" s="20">
        <v>0.1</v>
      </c>
      <c r="F723" s="89" t="s">
        <v>4</v>
      </c>
      <c r="G723" s="20" t="s">
        <v>511</v>
      </c>
      <c r="H723" s="95" t="s">
        <v>3</v>
      </c>
      <c r="I723" s="119" t="s">
        <v>511</v>
      </c>
      <c r="J723" s="89"/>
      <c r="K723" s="97"/>
      <c r="L723" s="96" t="s">
        <v>3</v>
      </c>
      <c r="M723" s="83">
        <v>954</v>
      </c>
      <c r="N723" s="102" t="s">
        <v>3</v>
      </c>
      <c r="O723" s="78"/>
    </row>
    <row r="724" spans="1:15" hidden="1" x14ac:dyDescent="0.3">
      <c r="A724" s="20" t="s">
        <v>527</v>
      </c>
      <c r="B724" s="20">
        <v>3</v>
      </c>
      <c r="C724" s="94" t="str">
        <f t="shared" si="11"/>
        <v>Factor Model</v>
      </c>
      <c r="D724" s="20">
        <v>25</v>
      </c>
      <c r="E724" s="20">
        <v>0.15</v>
      </c>
      <c r="F724" s="89" t="s">
        <v>4</v>
      </c>
      <c r="G724" s="20" t="s">
        <v>511</v>
      </c>
      <c r="H724" s="95" t="s">
        <v>3</v>
      </c>
      <c r="I724" s="119" t="s">
        <v>511</v>
      </c>
      <c r="J724" s="89"/>
      <c r="K724" s="97"/>
      <c r="L724" s="96" t="s">
        <v>3</v>
      </c>
      <c r="M724" s="83">
        <v>954</v>
      </c>
      <c r="N724" s="102" t="s">
        <v>3</v>
      </c>
      <c r="O724" s="78"/>
    </row>
    <row r="725" spans="1:15" hidden="1" x14ac:dyDescent="0.3">
      <c r="A725" s="66" t="s">
        <v>527</v>
      </c>
      <c r="B725" s="66">
        <v>3</v>
      </c>
      <c r="C725" s="94" t="str">
        <f t="shared" si="11"/>
        <v>Factor Model</v>
      </c>
      <c r="D725" s="20">
        <v>25</v>
      </c>
      <c r="E725" s="20">
        <v>0.2</v>
      </c>
      <c r="F725" s="89" t="s">
        <v>4</v>
      </c>
      <c r="G725" s="20" t="s">
        <v>511</v>
      </c>
      <c r="H725" s="95" t="s">
        <v>3</v>
      </c>
      <c r="I725" s="119" t="s">
        <v>511</v>
      </c>
      <c r="J725" s="89"/>
      <c r="K725" s="97"/>
      <c r="L725" s="96" t="s">
        <v>3</v>
      </c>
      <c r="M725" s="83">
        <v>954</v>
      </c>
      <c r="N725" s="102" t="s">
        <v>3</v>
      </c>
      <c r="O725" s="78"/>
    </row>
    <row r="726" spans="1:15" hidden="1" x14ac:dyDescent="0.3">
      <c r="A726" s="20" t="s">
        <v>527</v>
      </c>
      <c r="B726" s="20">
        <v>3</v>
      </c>
      <c r="C726" s="94" t="str">
        <f t="shared" si="11"/>
        <v>Factor Model</v>
      </c>
      <c r="D726" s="20">
        <v>50</v>
      </c>
      <c r="E726" s="20">
        <v>0.05</v>
      </c>
      <c r="F726" s="89" t="s">
        <v>0</v>
      </c>
      <c r="G726" s="20">
        <v>986</v>
      </c>
      <c r="H726" s="95">
        <v>0</v>
      </c>
      <c r="I726" s="119">
        <v>55.164299999999997</v>
      </c>
      <c r="J726" s="89"/>
      <c r="K726" s="107">
        <v>0</v>
      </c>
      <c r="L726" s="96">
        <v>3.3542976939203273E-2</v>
      </c>
      <c r="M726" s="83">
        <v>954</v>
      </c>
      <c r="N726" s="102">
        <v>986</v>
      </c>
      <c r="O726" s="78"/>
    </row>
    <row r="727" spans="1:15" hidden="1" x14ac:dyDescent="0.3">
      <c r="A727" s="66" t="s">
        <v>527</v>
      </c>
      <c r="B727" s="66">
        <v>3</v>
      </c>
      <c r="C727" s="94" t="str">
        <f t="shared" si="11"/>
        <v>Factor Model</v>
      </c>
      <c r="D727" s="20">
        <v>50</v>
      </c>
      <c r="E727" s="20">
        <v>0.1</v>
      </c>
      <c r="F727" s="89" t="s">
        <v>4</v>
      </c>
      <c r="G727" s="20" t="s">
        <v>511</v>
      </c>
      <c r="H727" s="95" t="s">
        <v>3</v>
      </c>
      <c r="I727" s="119" t="s">
        <v>511</v>
      </c>
      <c r="J727" s="89"/>
      <c r="K727" s="97"/>
      <c r="L727" s="96" t="s">
        <v>3</v>
      </c>
      <c r="M727" s="83">
        <v>954</v>
      </c>
      <c r="N727" s="102" t="s">
        <v>3</v>
      </c>
      <c r="O727" s="78"/>
    </row>
    <row r="728" spans="1:15" hidden="1" x14ac:dyDescent="0.3">
      <c r="A728" s="20" t="s">
        <v>527</v>
      </c>
      <c r="B728" s="20">
        <v>3</v>
      </c>
      <c r="C728" s="94" t="str">
        <f t="shared" si="11"/>
        <v>Factor Model</v>
      </c>
      <c r="D728" s="20">
        <v>50</v>
      </c>
      <c r="E728" s="20">
        <v>0.15</v>
      </c>
      <c r="F728" s="89" t="s">
        <v>4</v>
      </c>
      <c r="G728" s="20" t="s">
        <v>511</v>
      </c>
      <c r="H728" s="95" t="s">
        <v>3</v>
      </c>
      <c r="I728" s="119" t="s">
        <v>511</v>
      </c>
      <c r="J728" s="89"/>
      <c r="K728" s="97"/>
      <c r="L728" s="96" t="s">
        <v>3</v>
      </c>
      <c r="M728" s="83">
        <v>954</v>
      </c>
      <c r="N728" s="102" t="s">
        <v>3</v>
      </c>
      <c r="O728" s="78"/>
    </row>
    <row r="729" spans="1:15" hidden="1" x14ac:dyDescent="0.3">
      <c r="A729" s="66" t="s">
        <v>527</v>
      </c>
      <c r="B729" s="66">
        <v>3</v>
      </c>
      <c r="C729" s="94" t="str">
        <f t="shared" si="11"/>
        <v>Factor Model</v>
      </c>
      <c r="D729" s="20">
        <v>50</v>
      </c>
      <c r="E729" s="20">
        <v>0.2</v>
      </c>
      <c r="F729" s="89" t="s">
        <v>4</v>
      </c>
      <c r="G729" s="20" t="s">
        <v>511</v>
      </c>
      <c r="H729" s="95" t="s">
        <v>3</v>
      </c>
      <c r="I729" s="119" t="s">
        <v>511</v>
      </c>
      <c r="J729" s="89"/>
      <c r="K729" s="97"/>
      <c r="L729" s="96" t="s">
        <v>3</v>
      </c>
      <c r="M729" s="83">
        <v>954</v>
      </c>
      <c r="N729" s="102" t="s">
        <v>3</v>
      </c>
      <c r="O729" s="78"/>
    </row>
    <row r="730" spans="1:15" x14ac:dyDescent="0.3">
      <c r="A730" s="20" t="s">
        <v>530</v>
      </c>
      <c r="B730" s="20">
        <v>0</v>
      </c>
      <c r="C730" s="94" t="str">
        <f t="shared" si="11"/>
        <v>Deterministic</v>
      </c>
      <c r="D730" s="20">
        <v>0</v>
      </c>
      <c r="E730" s="20">
        <v>0.05</v>
      </c>
      <c r="F730" s="89" t="s">
        <v>0</v>
      </c>
      <c r="G730" s="20">
        <v>787</v>
      </c>
      <c r="H730" s="95">
        <v>0</v>
      </c>
      <c r="I730" s="119">
        <v>1.5245299999999999</v>
      </c>
      <c r="J730" s="89">
        <v>68498</v>
      </c>
      <c r="K730" s="107">
        <v>0.95299999999999996</v>
      </c>
      <c r="L730" s="96">
        <v>0</v>
      </c>
      <c r="M730" s="83">
        <v>787</v>
      </c>
      <c r="N730" s="102">
        <v>787</v>
      </c>
      <c r="O730" s="78"/>
    </row>
    <row r="731" spans="1:15" x14ac:dyDescent="0.3">
      <c r="A731" s="20" t="s">
        <v>530</v>
      </c>
      <c r="B731" s="66">
        <v>0</v>
      </c>
      <c r="C731" s="94" t="str">
        <f t="shared" si="11"/>
        <v>Deterministic</v>
      </c>
      <c r="D731" s="20">
        <v>0</v>
      </c>
      <c r="E731" s="20">
        <v>0.1</v>
      </c>
      <c r="F731" s="89" t="s">
        <v>0</v>
      </c>
      <c r="G731" s="20">
        <v>787</v>
      </c>
      <c r="H731" s="95">
        <v>0</v>
      </c>
      <c r="I731" s="119">
        <v>0.66552500000000003</v>
      </c>
      <c r="J731" s="89">
        <v>64304</v>
      </c>
      <c r="K731" s="107">
        <v>1</v>
      </c>
      <c r="L731" s="96">
        <v>0</v>
      </c>
      <c r="M731" s="83">
        <v>787</v>
      </c>
      <c r="N731" s="102">
        <v>787</v>
      </c>
      <c r="O731" s="78"/>
    </row>
    <row r="732" spans="1:15" x14ac:dyDescent="0.3">
      <c r="A732" s="20" t="s">
        <v>530</v>
      </c>
      <c r="B732" s="20">
        <v>0</v>
      </c>
      <c r="C732" s="94" t="str">
        <f t="shared" si="11"/>
        <v>Deterministic</v>
      </c>
      <c r="D732" s="20">
        <v>0</v>
      </c>
      <c r="E732" s="20">
        <v>0.15</v>
      </c>
      <c r="F732" s="89" t="s">
        <v>0</v>
      </c>
      <c r="G732" s="20">
        <v>787</v>
      </c>
      <c r="H732" s="95">
        <v>0</v>
      </c>
      <c r="I732" s="119">
        <v>0.84540800000000005</v>
      </c>
      <c r="J732" s="89">
        <v>57862</v>
      </c>
      <c r="K732" s="107">
        <v>1</v>
      </c>
      <c r="L732" s="96">
        <v>0</v>
      </c>
      <c r="M732" s="83">
        <v>787</v>
      </c>
      <c r="N732" s="102">
        <v>787</v>
      </c>
      <c r="O732" s="78"/>
    </row>
    <row r="733" spans="1:15" x14ac:dyDescent="0.3">
      <c r="A733" s="20" t="s">
        <v>530</v>
      </c>
      <c r="B733" s="66">
        <v>0</v>
      </c>
      <c r="C733" s="94" t="str">
        <f t="shared" si="11"/>
        <v>Deterministic</v>
      </c>
      <c r="D733" s="20">
        <v>0</v>
      </c>
      <c r="E733" s="20">
        <v>0.2</v>
      </c>
      <c r="F733" s="89" t="s">
        <v>0</v>
      </c>
      <c r="G733" s="20">
        <v>787</v>
      </c>
      <c r="H733" s="95">
        <v>0</v>
      </c>
      <c r="I733" s="119">
        <v>2.0004599999999999</v>
      </c>
      <c r="J733" s="89">
        <v>53662</v>
      </c>
      <c r="K733" s="107">
        <v>1</v>
      </c>
      <c r="L733" s="96">
        <v>0</v>
      </c>
      <c r="M733" s="83">
        <v>787</v>
      </c>
      <c r="N733" s="102">
        <v>787</v>
      </c>
      <c r="O733" s="78"/>
    </row>
    <row r="734" spans="1:15" x14ac:dyDescent="0.3">
      <c r="A734" s="20" t="s">
        <v>530</v>
      </c>
      <c r="B734" s="20">
        <v>1</v>
      </c>
      <c r="C734" s="94" t="str">
        <f t="shared" si="11"/>
        <v>Cardinality-constrained</v>
      </c>
      <c r="D734" s="20">
        <v>5</v>
      </c>
      <c r="E734" s="20">
        <v>0.05</v>
      </c>
      <c r="F734" s="89" t="s">
        <v>0</v>
      </c>
      <c r="G734" s="20">
        <v>787</v>
      </c>
      <c r="H734" s="95">
        <v>0</v>
      </c>
      <c r="I734" s="119">
        <v>1.3163899999999999</v>
      </c>
      <c r="J734" s="89">
        <v>71611</v>
      </c>
      <c r="K734" s="107">
        <v>0.95299999999999996</v>
      </c>
      <c r="L734" s="96">
        <v>0</v>
      </c>
      <c r="M734" s="83">
        <v>787</v>
      </c>
      <c r="N734" s="102">
        <v>787</v>
      </c>
      <c r="O734" s="78"/>
    </row>
    <row r="735" spans="1:15" x14ac:dyDescent="0.3">
      <c r="A735" s="20" t="s">
        <v>530</v>
      </c>
      <c r="B735" s="66">
        <v>1</v>
      </c>
      <c r="C735" s="94" t="str">
        <f t="shared" si="11"/>
        <v>Cardinality-constrained</v>
      </c>
      <c r="D735" s="20">
        <v>5</v>
      </c>
      <c r="E735" s="20">
        <v>0.1</v>
      </c>
      <c r="F735" s="89" t="s">
        <v>0</v>
      </c>
      <c r="G735" s="20">
        <v>787</v>
      </c>
      <c r="H735" s="95">
        <v>0</v>
      </c>
      <c r="I735" s="119">
        <v>1.09419</v>
      </c>
      <c r="J735" s="89">
        <v>70370</v>
      </c>
      <c r="K735" s="107">
        <v>1</v>
      </c>
      <c r="L735" s="96">
        <v>0</v>
      </c>
      <c r="M735" s="83">
        <v>787</v>
      </c>
      <c r="N735" s="102">
        <v>787</v>
      </c>
      <c r="O735" s="78"/>
    </row>
    <row r="736" spans="1:15" x14ac:dyDescent="0.3">
      <c r="A736" s="20" t="s">
        <v>530</v>
      </c>
      <c r="B736" s="20">
        <v>1</v>
      </c>
      <c r="C736" s="94" t="str">
        <f t="shared" si="11"/>
        <v>Cardinality-constrained</v>
      </c>
      <c r="D736" s="20">
        <v>5</v>
      </c>
      <c r="E736" s="20">
        <v>0.15</v>
      </c>
      <c r="F736" s="89" t="s">
        <v>0</v>
      </c>
      <c r="G736" s="20">
        <v>790</v>
      </c>
      <c r="H736" s="95">
        <v>0</v>
      </c>
      <c r="I736" s="119">
        <v>1.39771</v>
      </c>
      <c r="J736" s="89">
        <v>56461</v>
      </c>
      <c r="K736" s="107">
        <v>1</v>
      </c>
      <c r="L736" s="96">
        <v>3.8119440914865521E-3</v>
      </c>
      <c r="M736" s="83">
        <v>787</v>
      </c>
      <c r="N736" s="102">
        <v>790</v>
      </c>
      <c r="O736" s="78"/>
    </row>
    <row r="737" spans="1:15" x14ac:dyDescent="0.3">
      <c r="A737" s="20" t="s">
        <v>530</v>
      </c>
      <c r="B737" s="66">
        <v>1</v>
      </c>
      <c r="C737" s="94" t="str">
        <f t="shared" si="11"/>
        <v>Cardinality-constrained</v>
      </c>
      <c r="D737" s="20">
        <v>5</v>
      </c>
      <c r="E737" s="20">
        <v>0.2</v>
      </c>
      <c r="F737" s="89" t="s">
        <v>0</v>
      </c>
      <c r="G737" s="20">
        <v>790</v>
      </c>
      <c r="H737" s="95">
        <v>0</v>
      </c>
      <c r="I737" s="119">
        <v>1.64391</v>
      </c>
      <c r="J737" s="89">
        <v>48975</v>
      </c>
      <c r="K737" s="107">
        <v>1</v>
      </c>
      <c r="L737" s="96">
        <v>3.8119440914865521E-3</v>
      </c>
      <c r="M737" s="83">
        <v>787</v>
      </c>
      <c r="N737" s="102">
        <v>790</v>
      </c>
      <c r="O737" s="78"/>
    </row>
    <row r="738" spans="1:15" x14ac:dyDescent="0.3">
      <c r="A738" s="20" t="s">
        <v>530</v>
      </c>
      <c r="B738" s="20">
        <v>1</v>
      </c>
      <c r="C738" s="94" t="str">
        <f t="shared" si="11"/>
        <v>Cardinality-constrained</v>
      </c>
      <c r="D738" s="20">
        <v>10</v>
      </c>
      <c r="E738" s="20">
        <v>0.05</v>
      </c>
      <c r="F738" s="89" t="s">
        <v>0</v>
      </c>
      <c r="G738" s="20">
        <v>787</v>
      </c>
      <c r="H738" s="95">
        <v>0</v>
      </c>
      <c r="I738" s="119">
        <v>1.3946400000000001</v>
      </c>
      <c r="J738" s="89">
        <v>23733</v>
      </c>
      <c r="K738" s="107">
        <v>0.95299999999999996</v>
      </c>
      <c r="L738" s="96">
        <v>0</v>
      </c>
      <c r="M738" s="83">
        <v>787</v>
      </c>
      <c r="N738" s="102">
        <v>787</v>
      </c>
      <c r="O738" s="78"/>
    </row>
    <row r="739" spans="1:15" x14ac:dyDescent="0.3">
      <c r="A739" s="20" t="s">
        <v>530</v>
      </c>
      <c r="B739" s="66">
        <v>1</v>
      </c>
      <c r="C739" s="94" t="str">
        <f t="shared" si="11"/>
        <v>Cardinality-constrained</v>
      </c>
      <c r="D739" s="20">
        <v>10</v>
      </c>
      <c r="E739" s="20">
        <v>0.1</v>
      </c>
      <c r="F739" s="89" t="s">
        <v>0</v>
      </c>
      <c r="G739" s="20">
        <v>787</v>
      </c>
      <c r="H739" s="95">
        <v>0</v>
      </c>
      <c r="I739" s="119">
        <v>2.3590499999999999</v>
      </c>
      <c r="J739" s="89">
        <v>19926</v>
      </c>
      <c r="K739" s="107">
        <v>1</v>
      </c>
      <c r="L739" s="96">
        <v>0</v>
      </c>
      <c r="M739" s="83">
        <v>787</v>
      </c>
      <c r="N739" s="102">
        <v>787</v>
      </c>
      <c r="O739" s="78"/>
    </row>
    <row r="740" spans="1:15" x14ac:dyDescent="0.3">
      <c r="A740" s="20" t="s">
        <v>530</v>
      </c>
      <c r="B740" s="20">
        <v>1</v>
      </c>
      <c r="C740" s="94" t="str">
        <f t="shared" si="11"/>
        <v>Cardinality-constrained</v>
      </c>
      <c r="D740" s="20">
        <v>10</v>
      </c>
      <c r="E740" s="20">
        <v>0.15</v>
      </c>
      <c r="F740" s="89" t="s">
        <v>0</v>
      </c>
      <c r="G740" s="20">
        <v>790</v>
      </c>
      <c r="H740" s="95">
        <v>0</v>
      </c>
      <c r="I740" s="119">
        <v>1.1960999999999999</v>
      </c>
      <c r="J740" s="89">
        <v>10152</v>
      </c>
      <c r="K740" s="107">
        <v>1</v>
      </c>
      <c r="L740" s="96">
        <v>3.8119440914865521E-3</v>
      </c>
      <c r="M740" s="83">
        <v>787</v>
      </c>
      <c r="N740" s="102">
        <v>790</v>
      </c>
      <c r="O740" s="78"/>
    </row>
    <row r="741" spans="1:15" x14ac:dyDescent="0.3">
      <c r="A741" s="20" t="s">
        <v>530</v>
      </c>
      <c r="B741" s="66">
        <v>1</v>
      </c>
      <c r="C741" s="94" t="str">
        <f t="shared" si="11"/>
        <v>Cardinality-constrained</v>
      </c>
      <c r="D741" s="20">
        <v>10</v>
      </c>
      <c r="E741" s="20">
        <v>0.2</v>
      </c>
      <c r="F741" s="89" t="s">
        <v>0</v>
      </c>
      <c r="G741" s="20">
        <v>790</v>
      </c>
      <c r="H741" s="95">
        <v>0</v>
      </c>
      <c r="I741" s="119">
        <v>2.1619100000000002</v>
      </c>
      <c r="J741" s="89">
        <v>29</v>
      </c>
      <c r="K741" s="107">
        <v>1</v>
      </c>
      <c r="L741" s="96">
        <v>3.8119440914865521E-3</v>
      </c>
      <c r="M741" s="83">
        <v>787</v>
      </c>
      <c r="N741" s="102">
        <v>790</v>
      </c>
      <c r="O741" s="78"/>
    </row>
    <row r="742" spans="1:15" x14ac:dyDescent="0.3">
      <c r="A742" s="20" t="s">
        <v>530</v>
      </c>
      <c r="B742" s="20">
        <v>1</v>
      </c>
      <c r="C742" s="94" t="str">
        <f t="shared" si="11"/>
        <v>Cardinality-constrained</v>
      </c>
      <c r="D742" s="20">
        <v>25</v>
      </c>
      <c r="E742" s="20">
        <v>0.05</v>
      </c>
      <c r="F742" s="89" t="s">
        <v>0</v>
      </c>
      <c r="G742" s="20">
        <v>790</v>
      </c>
      <c r="H742" s="95">
        <v>0</v>
      </c>
      <c r="I742" s="119">
        <v>4.3892300000000004</v>
      </c>
      <c r="J742" s="89">
        <v>21559</v>
      </c>
      <c r="K742" s="107">
        <v>0</v>
      </c>
      <c r="L742" s="96">
        <v>3.8119440914865521E-3</v>
      </c>
      <c r="M742" s="83">
        <v>787</v>
      </c>
      <c r="N742" s="102">
        <v>790</v>
      </c>
      <c r="O742" s="78"/>
    </row>
    <row r="743" spans="1:15" x14ac:dyDescent="0.3">
      <c r="A743" s="20" t="s">
        <v>530</v>
      </c>
      <c r="B743" s="66">
        <v>1</v>
      </c>
      <c r="C743" s="94" t="str">
        <f t="shared" si="11"/>
        <v>Cardinality-constrained</v>
      </c>
      <c r="D743" s="20">
        <v>25</v>
      </c>
      <c r="E743" s="20">
        <v>0.1</v>
      </c>
      <c r="F743" s="89" t="s">
        <v>0</v>
      </c>
      <c r="G743" s="20">
        <v>790</v>
      </c>
      <c r="H743" s="95">
        <v>0</v>
      </c>
      <c r="I743" s="119">
        <v>4.9777500000000003</v>
      </c>
      <c r="J743" s="89">
        <v>11678</v>
      </c>
      <c r="K743" s="107">
        <v>0.94899999999999995</v>
      </c>
      <c r="L743" s="96">
        <v>3.8119440914865521E-3</v>
      </c>
      <c r="M743" s="83">
        <v>787</v>
      </c>
      <c r="N743" s="102">
        <v>790</v>
      </c>
      <c r="O743" s="78"/>
    </row>
    <row r="744" spans="1:15" x14ac:dyDescent="0.3">
      <c r="A744" s="20" t="s">
        <v>530</v>
      </c>
      <c r="B744" s="20">
        <v>1</v>
      </c>
      <c r="C744" s="94" t="str">
        <f t="shared" si="11"/>
        <v>Cardinality-constrained</v>
      </c>
      <c r="D744" s="20">
        <v>25</v>
      </c>
      <c r="E744" s="20">
        <v>0.15</v>
      </c>
      <c r="F744" s="89" t="s">
        <v>1</v>
      </c>
      <c r="G744" s="20">
        <v>809</v>
      </c>
      <c r="H744" s="95">
        <v>0</v>
      </c>
      <c r="I744" s="119">
        <v>13.106400000000001</v>
      </c>
      <c r="J744" s="89">
        <v>29</v>
      </c>
      <c r="K744" s="107">
        <v>0.95699999999999996</v>
      </c>
      <c r="L744" s="96">
        <v>2.7954256670902122E-2</v>
      </c>
      <c r="M744" s="83">
        <v>787</v>
      </c>
      <c r="N744" s="102">
        <v>809</v>
      </c>
      <c r="O744" s="78"/>
    </row>
    <row r="745" spans="1:15" x14ac:dyDescent="0.3">
      <c r="A745" s="20" t="s">
        <v>530</v>
      </c>
      <c r="B745" s="66">
        <v>1</v>
      </c>
      <c r="C745" s="94" t="str">
        <f t="shared" si="11"/>
        <v>Cardinality-constrained</v>
      </c>
      <c r="D745" s="20">
        <v>25</v>
      </c>
      <c r="E745" s="20">
        <v>0.2</v>
      </c>
      <c r="F745" s="89" t="s">
        <v>1</v>
      </c>
      <c r="G745" s="20" t="s">
        <v>46</v>
      </c>
      <c r="H745" s="95" t="s">
        <v>3</v>
      </c>
      <c r="I745" s="119">
        <v>60.001899999999999</v>
      </c>
      <c r="J745" s="89">
        <v>29</v>
      </c>
      <c r="K745" s="107">
        <v>0.999</v>
      </c>
      <c r="L745" s="96" t="s">
        <v>3</v>
      </c>
      <c r="M745" s="83">
        <v>787</v>
      </c>
      <c r="N745" s="102">
        <v>1152</v>
      </c>
      <c r="O745" s="78"/>
    </row>
    <row r="746" spans="1:15" x14ac:dyDescent="0.3">
      <c r="A746" s="20" t="s">
        <v>530</v>
      </c>
      <c r="B746" s="20">
        <v>1</v>
      </c>
      <c r="C746" s="94" t="str">
        <f t="shared" si="11"/>
        <v>Cardinality-constrained</v>
      </c>
      <c r="D746" s="20">
        <v>50</v>
      </c>
      <c r="E746" s="20">
        <v>0.05</v>
      </c>
      <c r="F746" s="89" t="s">
        <v>0</v>
      </c>
      <c r="G746" s="20">
        <v>790</v>
      </c>
      <c r="H746" s="95">
        <v>0</v>
      </c>
      <c r="I746" s="119">
        <v>6.0371100000000002</v>
      </c>
      <c r="J746" s="89">
        <v>62484</v>
      </c>
      <c r="K746" s="107">
        <v>0</v>
      </c>
      <c r="L746" s="96">
        <v>3.8119440914865521E-3</v>
      </c>
      <c r="M746" s="83">
        <v>787</v>
      </c>
      <c r="N746" s="102">
        <v>790</v>
      </c>
      <c r="O746" s="78"/>
    </row>
    <row r="747" spans="1:15" x14ac:dyDescent="0.3">
      <c r="A747" s="20" t="s">
        <v>530</v>
      </c>
      <c r="B747" s="66">
        <v>1</v>
      </c>
      <c r="C747" s="94" t="str">
        <f t="shared" si="11"/>
        <v>Cardinality-constrained</v>
      </c>
      <c r="D747" s="20">
        <v>50</v>
      </c>
      <c r="E747" s="20">
        <v>0.1</v>
      </c>
      <c r="F747" s="89" t="s">
        <v>0</v>
      </c>
      <c r="G747" s="20">
        <v>809</v>
      </c>
      <c r="H747" s="95">
        <v>0</v>
      </c>
      <c r="I747" s="119">
        <v>35.960700000000003</v>
      </c>
      <c r="J747" s="89">
        <v>52230</v>
      </c>
      <c r="K747" s="107">
        <v>2.9000000000000001E-2</v>
      </c>
      <c r="L747" s="96">
        <v>2.7954256670902122E-2</v>
      </c>
      <c r="M747" s="83">
        <v>787</v>
      </c>
      <c r="N747" s="102">
        <v>809</v>
      </c>
      <c r="O747" s="78"/>
    </row>
    <row r="748" spans="1:15" x14ac:dyDescent="0.3">
      <c r="A748" s="20" t="s">
        <v>530</v>
      </c>
      <c r="B748" s="20">
        <v>1</v>
      </c>
      <c r="C748" s="94" t="str">
        <f t="shared" si="11"/>
        <v>Cardinality-constrained</v>
      </c>
      <c r="D748" s="20">
        <v>50</v>
      </c>
      <c r="E748" s="20">
        <v>0.15</v>
      </c>
      <c r="F748" s="89" t="s">
        <v>2</v>
      </c>
      <c r="G748" s="20" t="s">
        <v>46</v>
      </c>
      <c r="H748" s="95" t="s">
        <v>3</v>
      </c>
      <c r="I748" s="119">
        <v>60.0017</v>
      </c>
      <c r="J748" s="89">
        <v>54306</v>
      </c>
      <c r="K748" s="97"/>
      <c r="L748" s="96" t="s">
        <v>3</v>
      </c>
      <c r="M748" s="83">
        <v>787</v>
      </c>
      <c r="N748" s="102" t="s">
        <v>3</v>
      </c>
      <c r="O748" s="78"/>
    </row>
    <row r="749" spans="1:15" x14ac:dyDescent="0.3">
      <c r="A749" s="20" t="s">
        <v>530</v>
      </c>
      <c r="B749" s="66">
        <v>1</v>
      </c>
      <c r="C749" s="94" t="str">
        <f t="shared" si="11"/>
        <v>Cardinality-constrained</v>
      </c>
      <c r="D749" s="20">
        <v>50</v>
      </c>
      <c r="E749" s="20">
        <v>0.2</v>
      </c>
      <c r="F749" s="89" t="s">
        <v>2</v>
      </c>
      <c r="G749" s="20" t="s">
        <v>46</v>
      </c>
      <c r="H749" s="95" t="s">
        <v>3</v>
      </c>
      <c r="I749" s="119">
        <v>60.001800000000003</v>
      </c>
      <c r="J749" s="89">
        <v>56514</v>
      </c>
      <c r="K749" s="97"/>
      <c r="L749" s="96" t="s">
        <v>3</v>
      </c>
      <c r="M749" s="83">
        <v>787</v>
      </c>
      <c r="N749" s="102" t="s">
        <v>3</v>
      </c>
      <c r="O749" s="78"/>
    </row>
    <row r="750" spans="1:15" x14ac:dyDescent="0.3">
      <c r="A750" s="20" t="s">
        <v>530</v>
      </c>
      <c r="B750" s="20">
        <v>2</v>
      </c>
      <c r="C750" s="94" t="str">
        <f t="shared" si="11"/>
        <v>Knapsack</v>
      </c>
      <c r="D750" s="20">
        <v>5</v>
      </c>
      <c r="E750" s="20">
        <v>0.05</v>
      </c>
      <c r="F750" s="89" t="s">
        <v>0</v>
      </c>
      <c r="G750" s="20">
        <v>787</v>
      </c>
      <c r="H750" s="95">
        <v>0</v>
      </c>
      <c r="I750" s="119">
        <v>1.95869</v>
      </c>
      <c r="J750" s="89">
        <v>48790</v>
      </c>
      <c r="K750" s="107">
        <v>0.95299999999999996</v>
      </c>
      <c r="L750" s="96">
        <v>0</v>
      </c>
      <c r="M750" s="83">
        <v>787</v>
      </c>
      <c r="N750" s="102">
        <v>787</v>
      </c>
      <c r="O750" s="78"/>
    </row>
    <row r="751" spans="1:15" x14ac:dyDescent="0.3">
      <c r="A751" s="20" t="s">
        <v>530</v>
      </c>
      <c r="B751" s="66">
        <v>2</v>
      </c>
      <c r="C751" s="94" t="str">
        <f t="shared" si="11"/>
        <v>Knapsack</v>
      </c>
      <c r="D751" s="20">
        <v>5</v>
      </c>
      <c r="E751" s="20">
        <v>0.1</v>
      </c>
      <c r="F751" s="89" t="s">
        <v>0</v>
      </c>
      <c r="G751" s="20">
        <v>787</v>
      </c>
      <c r="H751" s="95">
        <v>0</v>
      </c>
      <c r="I751" s="119">
        <v>2.3188499999999999</v>
      </c>
      <c r="J751" s="89">
        <v>37243</v>
      </c>
      <c r="K751" s="107">
        <v>1</v>
      </c>
      <c r="L751" s="96">
        <v>0</v>
      </c>
      <c r="M751" s="83">
        <v>787</v>
      </c>
      <c r="N751" s="102">
        <v>787</v>
      </c>
      <c r="O751" s="78"/>
    </row>
    <row r="752" spans="1:15" x14ac:dyDescent="0.3">
      <c r="A752" s="20" t="s">
        <v>530</v>
      </c>
      <c r="B752" s="20">
        <v>2</v>
      </c>
      <c r="C752" s="94" t="str">
        <f t="shared" si="11"/>
        <v>Knapsack</v>
      </c>
      <c r="D752" s="20">
        <v>5</v>
      </c>
      <c r="E752" s="20">
        <v>0.15</v>
      </c>
      <c r="F752" s="89" t="s">
        <v>0</v>
      </c>
      <c r="G752" s="20">
        <v>787</v>
      </c>
      <c r="H752" s="95">
        <v>0</v>
      </c>
      <c r="I752" s="119">
        <v>1.9823900000000001</v>
      </c>
      <c r="J752" s="89">
        <v>36335</v>
      </c>
      <c r="K752" s="107">
        <v>1</v>
      </c>
      <c r="L752" s="96">
        <v>0</v>
      </c>
      <c r="M752" s="83">
        <v>787</v>
      </c>
      <c r="N752" s="102">
        <v>787</v>
      </c>
      <c r="O752" s="78"/>
    </row>
    <row r="753" spans="1:15" x14ac:dyDescent="0.3">
      <c r="A753" s="20" t="s">
        <v>530</v>
      </c>
      <c r="B753" s="66">
        <v>2</v>
      </c>
      <c r="C753" s="94" t="str">
        <f t="shared" si="11"/>
        <v>Knapsack</v>
      </c>
      <c r="D753" s="20">
        <v>5</v>
      </c>
      <c r="E753" s="20">
        <v>0.2</v>
      </c>
      <c r="F753" s="89" t="s">
        <v>0</v>
      </c>
      <c r="G753" s="20">
        <v>787</v>
      </c>
      <c r="H753" s="95">
        <v>0</v>
      </c>
      <c r="I753" s="119">
        <v>1.52244</v>
      </c>
      <c r="J753" s="89">
        <v>24020</v>
      </c>
      <c r="K753" s="107">
        <v>1</v>
      </c>
      <c r="L753" s="96">
        <v>0</v>
      </c>
      <c r="M753" s="83">
        <v>787</v>
      </c>
      <c r="N753" s="102">
        <v>787</v>
      </c>
      <c r="O753" s="78"/>
    </row>
    <row r="754" spans="1:15" x14ac:dyDescent="0.3">
      <c r="A754" s="20" t="s">
        <v>530</v>
      </c>
      <c r="B754" s="20">
        <v>2</v>
      </c>
      <c r="C754" s="94" t="str">
        <f t="shared" si="11"/>
        <v>Knapsack</v>
      </c>
      <c r="D754" s="20">
        <v>10</v>
      </c>
      <c r="E754" s="20">
        <v>0.05</v>
      </c>
      <c r="F754" s="89" t="s">
        <v>0</v>
      </c>
      <c r="G754" s="20">
        <v>787</v>
      </c>
      <c r="H754" s="95">
        <v>0</v>
      </c>
      <c r="I754" s="119">
        <v>1.5889800000000001</v>
      </c>
      <c r="J754" s="89">
        <v>18886</v>
      </c>
      <c r="K754" s="107">
        <v>0.95299999999999996</v>
      </c>
      <c r="L754" s="96">
        <v>0</v>
      </c>
      <c r="M754" s="83">
        <v>787</v>
      </c>
      <c r="N754" s="102">
        <v>787</v>
      </c>
      <c r="O754" s="78"/>
    </row>
    <row r="755" spans="1:15" x14ac:dyDescent="0.3">
      <c r="A755" s="20" t="s">
        <v>530</v>
      </c>
      <c r="B755" s="66">
        <v>2</v>
      </c>
      <c r="C755" s="94" t="str">
        <f t="shared" si="11"/>
        <v>Knapsack</v>
      </c>
      <c r="D755" s="20">
        <v>10</v>
      </c>
      <c r="E755" s="20">
        <v>0.1</v>
      </c>
      <c r="F755" s="89" t="s">
        <v>0</v>
      </c>
      <c r="G755" s="20">
        <v>787</v>
      </c>
      <c r="H755" s="95">
        <v>0</v>
      </c>
      <c r="I755" s="119">
        <v>2.4970699999999999</v>
      </c>
      <c r="J755" s="89">
        <v>17248</v>
      </c>
      <c r="K755" s="107">
        <v>1</v>
      </c>
      <c r="L755" s="96">
        <v>0</v>
      </c>
      <c r="M755" s="83">
        <v>787</v>
      </c>
      <c r="N755" s="102">
        <v>787</v>
      </c>
      <c r="O755" s="78"/>
    </row>
    <row r="756" spans="1:15" x14ac:dyDescent="0.3">
      <c r="A756" s="20" t="s">
        <v>530</v>
      </c>
      <c r="B756" s="20">
        <v>2</v>
      </c>
      <c r="C756" s="94" t="str">
        <f t="shared" si="11"/>
        <v>Knapsack</v>
      </c>
      <c r="D756" s="20">
        <v>10</v>
      </c>
      <c r="E756" s="20">
        <v>0.15</v>
      </c>
      <c r="F756" s="89" t="s">
        <v>0</v>
      </c>
      <c r="G756" s="20">
        <v>790</v>
      </c>
      <c r="H756" s="95">
        <v>0</v>
      </c>
      <c r="I756" s="119">
        <v>4.0533999999999999</v>
      </c>
      <c r="J756" s="89">
        <v>1293</v>
      </c>
      <c r="K756" s="107">
        <v>1</v>
      </c>
      <c r="L756" s="96">
        <v>3.8119440914865521E-3</v>
      </c>
      <c r="M756" s="83">
        <v>787</v>
      </c>
      <c r="N756" s="102">
        <v>790</v>
      </c>
      <c r="O756" s="78"/>
    </row>
    <row r="757" spans="1:15" x14ac:dyDescent="0.3">
      <c r="A757" s="20" t="s">
        <v>530</v>
      </c>
      <c r="B757" s="66">
        <v>2</v>
      </c>
      <c r="C757" s="94" t="str">
        <f t="shared" si="11"/>
        <v>Knapsack</v>
      </c>
      <c r="D757" s="20">
        <v>10</v>
      </c>
      <c r="E757" s="20">
        <v>0.2</v>
      </c>
      <c r="F757" s="89" t="s">
        <v>0</v>
      </c>
      <c r="G757" s="20">
        <v>795</v>
      </c>
      <c r="H757" s="95">
        <v>0</v>
      </c>
      <c r="I757" s="119">
        <v>8.7323799999999991</v>
      </c>
      <c r="J757" s="89">
        <v>29</v>
      </c>
      <c r="K757" s="107">
        <v>1</v>
      </c>
      <c r="L757" s="96">
        <v>1.0165184243964509E-2</v>
      </c>
      <c r="M757" s="83">
        <v>787</v>
      </c>
      <c r="N757" s="102">
        <v>795</v>
      </c>
      <c r="O757" s="78"/>
    </row>
    <row r="758" spans="1:15" x14ac:dyDescent="0.3">
      <c r="A758" s="20" t="s">
        <v>530</v>
      </c>
      <c r="B758" s="20">
        <v>2</v>
      </c>
      <c r="C758" s="94" t="str">
        <f t="shared" si="11"/>
        <v>Knapsack</v>
      </c>
      <c r="D758" s="20">
        <v>25</v>
      </c>
      <c r="E758" s="20">
        <v>0.05</v>
      </c>
      <c r="F758" s="89" t="s">
        <v>0</v>
      </c>
      <c r="G758" s="20">
        <v>790</v>
      </c>
      <c r="H758" s="95">
        <v>0</v>
      </c>
      <c r="I758" s="119">
        <v>2.4303400000000002</v>
      </c>
      <c r="J758" s="89">
        <v>15350</v>
      </c>
      <c r="K758" s="107">
        <v>0</v>
      </c>
      <c r="L758" s="96">
        <v>3.8119440914865521E-3</v>
      </c>
      <c r="M758" s="83">
        <v>787</v>
      </c>
      <c r="N758" s="102">
        <v>790</v>
      </c>
      <c r="O758" s="78"/>
    </row>
    <row r="759" spans="1:15" x14ac:dyDescent="0.3">
      <c r="A759" s="20" t="s">
        <v>530</v>
      </c>
      <c r="B759" s="66">
        <v>2</v>
      </c>
      <c r="C759" s="94" t="str">
        <f t="shared" si="11"/>
        <v>Knapsack</v>
      </c>
      <c r="D759" s="20">
        <v>25</v>
      </c>
      <c r="E759" s="20">
        <v>0.1</v>
      </c>
      <c r="F759" s="89" t="s">
        <v>0</v>
      </c>
      <c r="G759" s="20">
        <v>795</v>
      </c>
      <c r="H759" s="95">
        <v>0</v>
      </c>
      <c r="I759" s="119">
        <v>8.0139800000000001</v>
      </c>
      <c r="J759" s="89">
        <v>519</v>
      </c>
      <c r="K759" s="107">
        <v>0.84299999999999997</v>
      </c>
      <c r="L759" s="96">
        <v>1.0165184243964509E-2</v>
      </c>
      <c r="M759" s="83">
        <v>787</v>
      </c>
      <c r="N759" s="102">
        <v>795</v>
      </c>
      <c r="O759" s="78"/>
    </row>
    <row r="760" spans="1:15" x14ac:dyDescent="0.3">
      <c r="A760" s="20" t="s">
        <v>530</v>
      </c>
      <c r="B760" s="20">
        <v>2</v>
      </c>
      <c r="C760" s="94" t="str">
        <f t="shared" si="11"/>
        <v>Knapsack</v>
      </c>
      <c r="D760" s="20">
        <v>25</v>
      </c>
      <c r="E760" s="20">
        <v>0.15</v>
      </c>
      <c r="F760" s="89" t="s">
        <v>0</v>
      </c>
      <c r="G760" s="20">
        <v>809</v>
      </c>
      <c r="H760" s="95">
        <v>0</v>
      </c>
      <c r="I760" s="119">
        <v>81.326800000000006</v>
      </c>
      <c r="J760" s="89"/>
      <c r="K760" s="107">
        <v>0.96899999999999997</v>
      </c>
      <c r="L760" s="96">
        <v>2.7954256670902122E-2</v>
      </c>
      <c r="M760" s="83">
        <v>787</v>
      </c>
      <c r="N760" s="102">
        <v>809</v>
      </c>
      <c r="O760" s="78"/>
    </row>
    <row r="761" spans="1:15" x14ac:dyDescent="0.3">
      <c r="A761" s="20" t="s">
        <v>530</v>
      </c>
      <c r="B761" s="66">
        <v>2</v>
      </c>
      <c r="C761" s="94" t="str">
        <f t="shared" si="11"/>
        <v>Knapsack</v>
      </c>
      <c r="D761" s="20">
        <v>25</v>
      </c>
      <c r="E761" s="20">
        <v>0.2</v>
      </c>
      <c r="F761" s="89" t="s">
        <v>2</v>
      </c>
      <c r="G761" s="20" t="s">
        <v>46</v>
      </c>
      <c r="H761" s="95" t="s">
        <v>3</v>
      </c>
      <c r="I761" s="119">
        <v>60.001600000000003</v>
      </c>
      <c r="J761" s="89"/>
      <c r="K761" s="97"/>
      <c r="L761" s="96" t="s">
        <v>3</v>
      </c>
      <c r="M761" s="83">
        <v>787</v>
      </c>
      <c r="N761" s="102" t="s">
        <v>3</v>
      </c>
      <c r="O761" s="78"/>
    </row>
    <row r="762" spans="1:15" x14ac:dyDescent="0.3">
      <c r="A762" s="20" t="s">
        <v>530</v>
      </c>
      <c r="B762" s="20">
        <v>2</v>
      </c>
      <c r="C762" s="94" t="str">
        <f t="shared" si="11"/>
        <v>Knapsack</v>
      </c>
      <c r="D762" s="20">
        <v>50</v>
      </c>
      <c r="E762" s="20">
        <v>0.05</v>
      </c>
      <c r="F762" s="89" t="s">
        <v>0</v>
      </c>
      <c r="G762" s="20">
        <v>795</v>
      </c>
      <c r="H762" s="95">
        <v>0</v>
      </c>
      <c r="I762" s="119">
        <v>23.2423</v>
      </c>
      <c r="J762" s="89"/>
      <c r="K762" s="107">
        <v>0</v>
      </c>
      <c r="L762" s="96">
        <v>1.0165184243964509E-2</v>
      </c>
      <c r="M762" s="83">
        <v>787</v>
      </c>
      <c r="N762" s="102">
        <v>795</v>
      </c>
      <c r="O762" s="78"/>
    </row>
    <row r="763" spans="1:15" x14ac:dyDescent="0.3">
      <c r="A763" s="20" t="s">
        <v>530</v>
      </c>
      <c r="B763" s="66">
        <v>2</v>
      </c>
      <c r="C763" s="94" t="str">
        <f t="shared" si="11"/>
        <v>Knapsack</v>
      </c>
      <c r="D763" s="20">
        <v>50</v>
      </c>
      <c r="E763" s="20">
        <v>0.1</v>
      </c>
      <c r="F763" s="89" t="s">
        <v>0</v>
      </c>
      <c r="G763" s="20">
        <v>858</v>
      </c>
      <c r="H763" s="95">
        <v>1.6587677725118485E-2</v>
      </c>
      <c r="I763" s="119">
        <v>1682.68</v>
      </c>
      <c r="J763" s="89"/>
      <c r="K763" s="107">
        <v>1.2E-2</v>
      </c>
      <c r="L763" s="96">
        <v>9.0216010165184324E-2</v>
      </c>
      <c r="M763" s="83">
        <v>787</v>
      </c>
      <c r="N763" s="102">
        <v>844</v>
      </c>
      <c r="O763" s="78"/>
    </row>
    <row r="764" spans="1:15" x14ac:dyDescent="0.3">
      <c r="A764" s="20" t="s">
        <v>530</v>
      </c>
      <c r="B764" s="20">
        <v>2</v>
      </c>
      <c r="C764" s="94" t="str">
        <f t="shared" si="11"/>
        <v>Knapsack</v>
      </c>
      <c r="D764" s="20">
        <v>50</v>
      </c>
      <c r="E764" s="20">
        <v>0.15</v>
      </c>
      <c r="F764" s="89" t="s">
        <v>2</v>
      </c>
      <c r="G764" s="20" t="s">
        <v>511</v>
      </c>
      <c r="H764" s="95" t="s">
        <v>3</v>
      </c>
      <c r="I764" s="119" t="s">
        <v>511</v>
      </c>
      <c r="J764" s="89"/>
      <c r="K764" s="97"/>
      <c r="L764" s="96" t="s">
        <v>3</v>
      </c>
      <c r="M764" s="83">
        <v>787</v>
      </c>
      <c r="N764" s="102" t="s">
        <v>3</v>
      </c>
      <c r="O764" s="78"/>
    </row>
    <row r="765" spans="1:15" x14ac:dyDescent="0.3">
      <c r="A765" s="20" t="s">
        <v>530</v>
      </c>
      <c r="B765" s="66">
        <v>2</v>
      </c>
      <c r="C765" s="94" t="str">
        <f t="shared" si="11"/>
        <v>Knapsack</v>
      </c>
      <c r="D765" s="20">
        <v>50</v>
      </c>
      <c r="E765" s="20">
        <v>0.2</v>
      </c>
      <c r="F765" s="89" t="s">
        <v>4</v>
      </c>
      <c r="G765" s="20" t="s">
        <v>511</v>
      </c>
      <c r="H765" s="95" t="s">
        <v>3</v>
      </c>
      <c r="I765" s="119" t="s">
        <v>511</v>
      </c>
      <c r="J765" s="89"/>
      <c r="K765" s="97"/>
      <c r="L765" s="96" t="s">
        <v>3</v>
      </c>
      <c r="M765" s="83">
        <v>787</v>
      </c>
      <c r="N765" s="102" t="s">
        <v>3</v>
      </c>
      <c r="O765" s="78"/>
    </row>
    <row r="766" spans="1:15" hidden="1" x14ac:dyDescent="0.3">
      <c r="A766" s="20" t="s">
        <v>530</v>
      </c>
      <c r="B766" s="20">
        <v>3</v>
      </c>
      <c r="C766" s="94" t="str">
        <f t="shared" si="11"/>
        <v>Factor Model</v>
      </c>
      <c r="D766" s="20">
        <v>0</v>
      </c>
      <c r="E766" s="20">
        <v>0.05</v>
      </c>
      <c r="F766" s="89" t="s">
        <v>4</v>
      </c>
      <c r="G766" s="20" t="s">
        <v>511</v>
      </c>
      <c r="H766" s="95" t="s">
        <v>3</v>
      </c>
      <c r="I766" s="119" t="s">
        <v>511</v>
      </c>
      <c r="J766" s="89"/>
      <c r="K766" s="97"/>
      <c r="L766" s="96" t="s">
        <v>3</v>
      </c>
      <c r="M766" s="83">
        <v>787</v>
      </c>
      <c r="N766" s="102" t="s">
        <v>3</v>
      </c>
      <c r="O766" s="78"/>
    </row>
    <row r="767" spans="1:15" hidden="1" x14ac:dyDescent="0.3">
      <c r="A767" s="66" t="s">
        <v>530</v>
      </c>
      <c r="B767" s="66">
        <v>3</v>
      </c>
      <c r="C767" s="94" t="str">
        <f t="shared" si="11"/>
        <v>Factor Model</v>
      </c>
      <c r="D767" s="20">
        <v>0</v>
      </c>
      <c r="E767" s="20">
        <v>0.1</v>
      </c>
      <c r="F767" s="89" t="s">
        <v>4</v>
      </c>
      <c r="G767" s="20" t="s">
        <v>511</v>
      </c>
      <c r="H767" s="95" t="s">
        <v>3</v>
      </c>
      <c r="I767" s="119" t="s">
        <v>511</v>
      </c>
      <c r="J767" s="89"/>
      <c r="K767" s="97"/>
      <c r="L767" s="96" t="s">
        <v>3</v>
      </c>
      <c r="M767" s="83">
        <v>787</v>
      </c>
      <c r="N767" s="102" t="s">
        <v>3</v>
      </c>
      <c r="O767" s="78"/>
    </row>
    <row r="768" spans="1:15" hidden="1" x14ac:dyDescent="0.3">
      <c r="A768" s="20" t="s">
        <v>530</v>
      </c>
      <c r="B768" s="20">
        <v>3</v>
      </c>
      <c r="C768" s="94" t="str">
        <f t="shared" si="11"/>
        <v>Factor Model</v>
      </c>
      <c r="D768" s="20">
        <v>0</v>
      </c>
      <c r="E768" s="20">
        <v>0.15</v>
      </c>
      <c r="F768" s="89" t="s">
        <v>4</v>
      </c>
      <c r="G768" s="20" t="s">
        <v>511</v>
      </c>
      <c r="H768" s="95" t="s">
        <v>3</v>
      </c>
      <c r="I768" s="119" t="s">
        <v>511</v>
      </c>
      <c r="J768" s="89"/>
      <c r="K768" s="97"/>
      <c r="L768" s="96" t="s">
        <v>3</v>
      </c>
      <c r="M768" s="83">
        <v>787</v>
      </c>
      <c r="N768" s="102" t="s">
        <v>3</v>
      </c>
      <c r="O768" s="78"/>
    </row>
    <row r="769" spans="1:15" hidden="1" x14ac:dyDescent="0.3">
      <c r="A769" s="66" t="s">
        <v>530</v>
      </c>
      <c r="B769" s="66">
        <v>3</v>
      </c>
      <c r="C769" s="94" t="str">
        <f t="shared" si="11"/>
        <v>Factor Model</v>
      </c>
      <c r="D769" s="20">
        <v>0</v>
      </c>
      <c r="E769" s="20">
        <v>0.2</v>
      </c>
      <c r="F769" s="89" t="s">
        <v>4</v>
      </c>
      <c r="G769" s="20" t="s">
        <v>511</v>
      </c>
      <c r="H769" s="95" t="s">
        <v>3</v>
      </c>
      <c r="I769" s="119" t="s">
        <v>511</v>
      </c>
      <c r="J769" s="89"/>
      <c r="K769" s="97"/>
      <c r="L769" s="96" t="s">
        <v>3</v>
      </c>
      <c r="M769" s="83">
        <v>787</v>
      </c>
      <c r="N769" s="102" t="s">
        <v>3</v>
      </c>
      <c r="O769" s="78"/>
    </row>
    <row r="770" spans="1:15" hidden="1" x14ac:dyDescent="0.3">
      <c r="A770" s="20" t="s">
        <v>530</v>
      </c>
      <c r="B770" s="20">
        <v>3</v>
      </c>
      <c r="C770" s="94" t="str">
        <f t="shared" si="11"/>
        <v>Factor Model</v>
      </c>
      <c r="D770" s="20">
        <v>10</v>
      </c>
      <c r="E770" s="20">
        <v>0.05</v>
      </c>
      <c r="F770" s="89" t="s">
        <v>4</v>
      </c>
      <c r="G770" s="20" t="s">
        <v>511</v>
      </c>
      <c r="H770" s="95" t="s">
        <v>3</v>
      </c>
      <c r="I770" s="119" t="s">
        <v>511</v>
      </c>
      <c r="J770" s="89"/>
      <c r="K770" s="97"/>
      <c r="L770" s="96" t="s">
        <v>3</v>
      </c>
      <c r="M770" s="83">
        <v>787</v>
      </c>
      <c r="N770" s="102" t="s">
        <v>3</v>
      </c>
      <c r="O770" s="78"/>
    </row>
    <row r="771" spans="1:15" hidden="1" x14ac:dyDescent="0.3">
      <c r="A771" s="66" t="s">
        <v>530</v>
      </c>
      <c r="B771" s="66">
        <v>3</v>
      </c>
      <c r="C771" s="94" t="str">
        <f t="shared" ref="C771:C834" si="12">IF(B771=0,"Deterministic",IF(B771=1,"Cardinality-constrained",IF(B771=2,"Knapsack","Factor Model")))</f>
        <v>Factor Model</v>
      </c>
      <c r="D771" s="20">
        <v>10</v>
      </c>
      <c r="E771" s="20">
        <v>0.1</v>
      </c>
      <c r="F771" s="89" t="s">
        <v>4</v>
      </c>
      <c r="G771" s="20" t="s">
        <v>511</v>
      </c>
      <c r="H771" s="95" t="s">
        <v>3</v>
      </c>
      <c r="I771" s="119" t="s">
        <v>511</v>
      </c>
      <c r="J771" s="89"/>
      <c r="K771" s="97"/>
      <c r="L771" s="96" t="s">
        <v>3</v>
      </c>
      <c r="M771" s="83">
        <v>787</v>
      </c>
      <c r="N771" s="102" t="s">
        <v>3</v>
      </c>
      <c r="O771" s="78"/>
    </row>
    <row r="772" spans="1:15" hidden="1" x14ac:dyDescent="0.3">
      <c r="A772" s="20" t="s">
        <v>530</v>
      </c>
      <c r="B772" s="20">
        <v>3</v>
      </c>
      <c r="C772" s="94" t="str">
        <f t="shared" si="12"/>
        <v>Factor Model</v>
      </c>
      <c r="D772" s="20">
        <v>10</v>
      </c>
      <c r="E772" s="20">
        <v>0.15</v>
      </c>
      <c r="F772" s="89" t="s">
        <v>4</v>
      </c>
      <c r="G772" s="20" t="s">
        <v>511</v>
      </c>
      <c r="H772" s="95" t="s">
        <v>3</v>
      </c>
      <c r="I772" s="119" t="s">
        <v>511</v>
      </c>
      <c r="J772" s="89"/>
      <c r="K772" s="97"/>
      <c r="L772" s="96" t="s">
        <v>3</v>
      </c>
      <c r="M772" s="83">
        <v>787</v>
      </c>
      <c r="N772" s="102" t="s">
        <v>3</v>
      </c>
      <c r="O772" s="78"/>
    </row>
    <row r="773" spans="1:15" hidden="1" x14ac:dyDescent="0.3">
      <c r="A773" s="66" t="s">
        <v>530</v>
      </c>
      <c r="B773" s="66">
        <v>3</v>
      </c>
      <c r="C773" s="94" t="str">
        <f t="shared" si="12"/>
        <v>Factor Model</v>
      </c>
      <c r="D773" s="20">
        <v>10</v>
      </c>
      <c r="E773" s="20">
        <v>0.2</v>
      </c>
      <c r="F773" s="89" t="s">
        <v>4</v>
      </c>
      <c r="G773" s="20" t="s">
        <v>511</v>
      </c>
      <c r="H773" s="95" t="s">
        <v>3</v>
      </c>
      <c r="I773" s="119" t="s">
        <v>511</v>
      </c>
      <c r="J773" s="89"/>
      <c r="K773" s="97"/>
      <c r="L773" s="96" t="s">
        <v>3</v>
      </c>
      <c r="M773" s="83">
        <v>787</v>
      </c>
      <c r="N773" s="102" t="s">
        <v>3</v>
      </c>
      <c r="O773" s="78"/>
    </row>
    <row r="774" spans="1:15" hidden="1" x14ac:dyDescent="0.3">
      <c r="A774" s="20" t="s">
        <v>530</v>
      </c>
      <c r="B774" s="20">
        <v>3</v>
      </c>
      <c r="C774" s="94" t="str">
        <f t="shared" si="12"/>
        <v>Factor Model</v>
      </c>
      <c r="D774" s="20">
        <v>25</v>
      </c>
      <c r="E774" s="20">
        <v>0.05</v>
      </c>
      <c r="F774" s="89" t="s">
        <v>4</v>
      </c>
      <c r="G774" s="20" t="s">
        <v>511</v>
      </c>
      <c r="H774" s="95" t="s">
        <v>3</v>
      </c>
      <c r="I774" s="119" t="s">
        <v>511</v>
      </c>
      <c r="J774" s="89"/>
      <c r="K774" s="97"/>
      <c r="L774" s="96" t="s">
        <v>3</v>
      </c>
      <c r="M774" s="83">
        <v>787</v>
      </c>
      <c r="N774" s="102" t="s">
        <v>3</v>
      </c>
      <c r="O774" s="78"/>
    </row>
    <row r="775" spans="1:15" hidden="1" x14ac:dyDescent="0.3">
      <c r="A775" s="66" t="s">
        <v>530</v>
      </c>
      <c r="B775" s="66">
        <v>3</v>
      </c>
      <c r="C775" s="94" t="str">
        <f t="shared" si="12"/>
        <v>Factor Model</v>
      </c>
      <c r="D775" s="20">
        <v>25</v>
      </c>
      <c r="E775" s="20">
        <v>0.1</v>
      </c>
      <c r="F775" s="89" t="s">
        <v>4</v>
      </c>
      <c r="G775" s="20" t="s">
        <v>511</v>
      </c>
      <c r="H775" s="95" t="s">
        <v>3</v>
      </c>
      <c r="I775" s="119" t="s">
        <v>511</v>
      </c>
      <c r="J775" s="89"/>
      <c r="K775" s="97"/>
      <c r="L775" s="96" t="s">
        <v>3</v>
      </c>
      <c r="M775" s="83">
        <v>787</v>
      </c>
      <c r="N775" s="102" t="s">
        <v>3</v>
      </c>
      <c r="O775" s="78"/>
    </row>
    <row r="776" spans="1:15" hidden="1" x14ac:dyDescent="0.3">
      <c r="A776" s="20" t="s">
        <v>530</v>
      </c>
      <c r="B776" s="20">
        <v>3</v>
      </c>
      <c r="C776" s="94" t="str">
        <f t="shared" si="12"/>
        <v>Factor Model</v>
      </c>
      <c r="D776" s="20">
        <v>25</v>
      </c>
      <c r="E776" s="20">
        <v>0.15</v>
      </c>
      <c r="F776" s="89" t="s">
        <v>4</v>
      </c>
      <c r="G776" s="20" t="s">
        <v>511</v>
      </c>
      <c r="H776" s="95" t="s">
        <v>3</v>
      </c>
      <c r="I776" s="119" t="s">
        <v>511</v>
      </c>
      <c r="J776" s="89"/>
      <c r="K776" s="97"/>
      <c r="L776" s="96" t="s">
        <v>3</v>
      </c>
      <c r="M776" s="83">
        <v>787</v>
      </c>
      <c r="N776" s="102" t="s">
        <v>3</v>
      </c>
      <c r="O776" s="78"/>
    </row>
    <row r="777" spans="1:15" hidden="1" x14ac:dyDescent="0.3">
      <c r="A777" s="66" t="s">
        <v>530</v>
      </c>
      <c r="B777" s="66">
        <v>3</v>
      </c>
      <c r="C777" s="94" t="str">
        <f t="shared" si="12"/>
        <v>Factor Model</v>
      </c>
      <c r="D777" s="20">
        <v>25</v>
      </c>
      <c r="E777" s="20">
        <v>0.2</v>
      </c>
      <c r="F777" s="89" t="s">
        <v>4</v>
      </c>
      <c r="G777" s="20" t="s">
        <v>511</v>
      </c>
      <c r="H777" s="95" t="s">
        <v>3</v>
      </c>
      <c r="I777" s="119" t="s">
        <v>511</v>
      </c>
      <c r="J777" s="89"/>
      <c r="K777" s="97"/>
      <c r="L777" s="96" t="s">
        <v>3</v>
      </c>
      <c r="M777" s="83">
        <v>787</v>
      </c>
      <c r="N777" s="102" t="s">
        <v>3</v>
      </c>
      <c r="O777" s="78"/>
    </row>
    <row r="778" spans="1:15" hidden="1" x14ac:dyDescent="0.3">
      <c r="A778" s="20" t="s">
        <v>530</v>
      </c>
      <c r="B778" s="20">
        <v>3</v>
      </c>
      <c r="C778" s="94" t="str">
        <f t="shared" si="12"/>
        <v>Factor Model</v>
      </c>
      <c r="D778" s="20">
        <v>50</v>
      </c>
      <c r="E778" s="20">
        <v>0.05</v>
      </c>
      <c r="F778" s="89" t="s">
        <v>4</v>
      </c>
      <c r="G778" s="20" t="s">
        <v>511</v>
      </c>
      <c r="H778" s="95" t="s">
        <v>3</v>
      </c>
      <c r="I778" s="119" t="s">
        <v>511</v>
      </c>
      <c r="J778" s="89">
        <v>79101</v>
      </c>
      <c r="K778" s="97"/>
      <c r="L778" s="96" t="s">
        <v>3</v>
      </c>
      <c r="M778" s="83">
        <v>787</v>
      </c>
      <c r="N778" s="102" t="s">
        <v>3</v>
      </c>
      <c r="O778" s="78"/>
    </row>
    <row r="779" spans="1:15" hidden="1" x14ac:dyDescent="0.3">
      <c r="A779" s="66" t="s">
        <v>530</v>
      </c>
      <c r="B779" s="66">
        <v>3</v>
      </c>
      <c r="C779" s="94" t="str">
        <f t="shared" si="12"/>
        <v>Factor Model</v>
      </c>
      <c r="D779" s="20">
        <v>50</v>
      </c>
      <c r="E779" s="20">
        <v>0.1</v>
      </c>
      <c r="F779" s="89" t="s">
        <v>4</v>
      </c>
      <c r="G779" s="20" t="s">
        <v>511</v>
      </c>
      <c r="H779" s="95" t="s">
        <v>3</v>
      </c>
      <c r="I779" s="119" t="s">
        <v>511</v>
      </c>
      <c r="J779" s="89">
        <v>88952</v>
      </c>
      <c r="K779" s="97"/>
      <c r="L779" s="96" t="s">
        <v>3</v>
      </c>
      <c r="M779" s="83">
        <v>787</v>
      </c>
      <c r="N779" s="102" t="s">
        <v>3</v>
      </c>
      <c r="O779" s="78"/>
    </row>
    <row r="780" spans="1:15" hidden="1" x14ac:dyDescent="0.3">
      <c r="A780" s="20" t="s">
        <v>530</v>
      </c>
      <c r="B780" s="20">
        <v>3</v>
      </c>
      <c r="C780" s="94" t="str">
        <f t="shared" si="12"/>
        <v>Factor Model</v>
      </c>
      <c r="D780" s="20">
        <v>50</v>
      </c>
      <c r="E780" s="20">
        <v>0.15</v>
      </c>
      <c r="F780" s="89" t="s">
        <v>4</v>
      </c>
      <c r="G780" s="20" t="s">
        <v>511</v>
      </c>
      <c r="H780" s="95" t="s">
        <v>3</v>
      </c>
      <c r="I780" s="119" t="s">
        <v>511</v>
      </c>
      <c r="J780" s="89">
        <v>70488</v>
      </c>
      <c r="K780" s="97"/>
      <c r="L780" s="96" t="s">
        <v>3</v>
      </c>
      <c r="M780" s="83">
        <v>787</v>
      </c>
      <c r="N780" s="102" t="s">
        <v>3</v>
      </c>
      <c r="O780" s="78"/>
    </row>
    <row r="781" spans="1:15" hidden="1" x14ac:dyDescent="0.3">
      <c r="A781" s="66" t="s">
        <v>530</v>
      </c>
      <c r="B781" s="66">
        <v>3</v>
      </c>
      <c r="C781" s="94" t="str">
        <f t="shared" si="12"/>
        <v>Factor Model</v>
      </c>
      <c r="D781" s="20">
        <v>50</v>
      </c>
      <c r="E781" s="20">
        <v>0.2</v>
      </c>
      <c r="F781" s="89" t="s">
        <v>4</v>
      </c>
      <c r="G781" s="20" t="s">
        <v>511</v>
      </c>
      <c r="H781" s="95" t="s">
        <v>3</v>
      </c>
      <c r="I781" s="119" t="s">
        <v>511</v>
      </c>
      <c r="J781" s="89">
        <v>85019</v>
      </c>
      <c r="K781" s="97"/>
      <c r="L781" s="96" t="s">
        <v>3</v>
      </c>
      <c r="M781" s="83">
        <v>787</v>
      </c>
      <c r="N781" s="102" t="s">
        <v>3</v>
      </c>
      <c r="O781" s="78"/>
    </row>
    <row r="782" spans="1:15" x14ac:dyDescent="0.3">
      <c r="A782" s="20" t="s">
        <v>528</v>
      </c>
      <c r="B782" s="20">
        <v>0</v>
      </c>
      <c r="C782" s="94" t="str">
        <f t="shared" si="12"/>
        <v>Deterministic</v>
      </c>
      <c r="D782" s="20">
        <v>0</v>
      </c>
      <c r="E782" s="20">
        <v>0.05</v>
      </c>
      <c r="F782" s="89" t="s">
        <v>0</v>
      </c>
      <c r="G782" s="20">
        <v>1034</v>
      </c>
      <c r="H782" s="95">
        <v>0</v>
      </c>
      <c r="I782" s="119">
        <v>4.4780899999999999</v>
      </c>
      <c r="J782" s="89">
        <v>26171</v>
      </c>
      <c r="K782" s="107">
        <v>1</v>
      </c>
      <c r="L782" s="96">
        <v>0</v>
      </c>
      <c r="M782" s="83">
        <v>1034</v>
      </c>
      <c r="N782" s="102">
        <v>1034</v>
      </c>
      <c r="O782" s="78"/>
    </row>
    <row r="783" spans="1:15" x14ac:dyDescent="0.3">
      <c r="A783" s="20" t="s">
        <v>528</v>
      </c>
      <c r="B783" s="66">
        <v>0</v>
      </c>
      <c r="C783" s="94" t="str">
        <f t="shared" si="12"/>
        <v>Deterministic</v>
      </c>
      <c r="D783" s="20">
        <v>0</v>
      </c>
      <c r="E783" s="20">
        <v>0.1</v>
      </c>
      <c r="F783" s="89" t="s">
        <v>0</v>
      </c>
      <c r="G783" s="20">
        <v>1034</v>
      </c>
      <c r="H783" s="95">
        <v>0</v>
      </c>
      <c r="I783" s="119">
        <v>4.5002300000000002</v>
      </c>
      <c r="J783" s="89">
        <v>20413</v>
      </c>
      <c r="K783" s="107">
        <v>1</v>
      </c>
      <c r="L783" s="96">
        <v>0</v>
      </c>
      <c r="M783" s="83">
        <v>1034</v>
      </c>
      <c r="N783" s="102">
        <v>1034</v>
      </c>
      <c r="O783" s="78"/>
    </row>
    <row r="784" spans="1:15" x14ac:dyDescent="0.3">
      <c r="A784" s="20" t="s">
        <v>528</v>
      </c>
      <c r="B784" s="20">
        <v>0</v>
      </c>
      <c r="C784" s="94" t="str">
        <f t="shared" si="12"/>
        <v>Deterministic</v>
      </c>
      <c r="D784" s="20">
        <v>0</v>
      </c>
      <c r="E784" s="20">
        <v>0.15</v>
      </c>
      <c r="F784" s="89" t="s">
        <v>0</v>
      </c>
      <c r="G784" s="20">
        <v>1034</v>
      </c>
      <c r="H784" s="95">
        <v>0</v>
      </c>
      <c r="I784" s="119">
        <v>220.029</v>
      </c>
      <c r="J784" s="89">
        <v>18992</v>
      </c>
      <c r="K784" s="107">
        <v>1</v>
      </c>
      <c r="L784" s="96">
        <v>0</v>
      </c>
      <c r="M784" s="83">
        <v>1034</v>
      </c>
      <c r="N784" s="102">
        <v>1034</v>
      </c>
      <c r="O784" s="78"/>
    </row>
    <row r="785" spans="1:15" x14ac:dyDescent="0.3">
      <c r="A785" s="20" t="s">
        <v>528</v>
      </c>
      <c r="B785" s="66">
        <v>0</v>
      </c>
      <c r="C785" s="94" t="str">
        <f t="shared" si="12"/>
        <v>Deterministic</v>
      </c>
      <c r="D785" s="20">
        <v>0</v>
      </c>
      <c r="E785" s="20">
        <v>0.2</v>
      </c>
      <c r="F785" s="89" t="s">
        <v>0</v>
      </c>
      <c r="G785" s="20">
        <v>1034</v>
      </c>
      <c r="H785" s="95">
        <v>0</v>
      </c>
      <c r="I785" s="119">
        <v>51.524900000000002</v>
      </c>
      <c r="J785" s="89">
        <v>18528</v>
      </c>
      <c r="K785" s="107">
        <v>1</v>
      </c>
      <c r="L785" s="96">
        <v>0</v>
      </c>
      <c r="M785" s="83">
        <v>1034</v>
      </c>
      <c r="N785" s="102">
        <v>1034</v>
      </c>
      <c r="O785" s="78"/>
    </row>
    <row r="786" spans="1:15" x14ac:dyDescent="0.3">
      <c r="A786" s="20" t="s">
        <v>528</v>
      </c>
      <c r="B786" s="20">
        <v>1</v>
      </c>
      <c r="C786" s="94" t="str">
        <f t="shared" si="12"/>
        <v>Cardinality-constrained</v>
      </c>
      <c r="D786" s="20">
        <v>5</v>
      </c>
      <c r="E786" s="20">
        <v>0.05</v>
      </c>
      <c r="F786" s="89" t="s">
        <v>0</v>
      </c>
      <c r="G786" s="20">
        <v>1034</v>
      </c>
      <c r="H786" s="95">
        <v>0</v>
      </c>
      <c r="I786" s="119">
        <v>193.059</v>
      </c>
      <c r="J786" s="89">
        <v>24414</v>
      </c>
      <c r="K786" s="107">
        <v>1</v>
      </c>
      <c r="L786" s="96">
        <v>0</v>
      </c>
      <c r="M786" s="83">
        <v>1034</v>
      </c>
      <c r="N786" s="102">
        <v>1034</v>
      </c>
      <c r="O786" s="78"/>
    </row>
    <row r="787" spans="1:15" x14ac:dyDescent="0.3">
      <c r="A787" s="20" t="s">
        <v>528</v>
      </c>
      <c r="B787" s="66">
        <v>1</v>
      </c>
      <c r="C787" s="94" t="str">
        <f t="shared" si="12"/>
        <v>Cardinality-constrained</v>
      </c>
      <c r="D787" s="20">
        <v>5</v>
      </c>
      <c r="E787" s="20">
        <v>0.1</v>
      </c>
      <c r="F787" s="89" t="s">
        <v>0</v>
      </c>
      <c r="G787" s="20">
        <v>1042</v>
      </c>
      <c r="H787" s="95">
        <v>0</v>
      </c>
      <c r="I787" s="119">
        <v>79.141099999999994</v>
      </c>
      <c r="J787" s="89">
        <v>21408</v>
      </c>
      <c r="K787" s="107">
        <v>1</v>
      </c>
      <c r="L787" s="96">
        <v>7.7369439071566237E-3</v>
      </c>
      <c r="M787" s="83">
        <v>1034</v>
      </c>
      <c r="N787" s="102">
        <v>1042</v>
      </c>
      <c r="O787" s="78"/>
    </row>
    <row r="788" spans="1:15" x14ac:dyDescent="0.3">
      <c r="A788" s="20" t="s">
        <v>528</v>
      </c>
      <c r="B788" s="20">
        <v>1</v>
      </c>
      <c r="C788" s="94" t="str">
        <f t="shared" si="12"/>
        <v>Cardinality-constrained</v>
      </c>
      <c r="D788" s="20">
        <v>5</v>
      </c>
      <c r="E788" s="20">
        <v>0.15</v>
      </c>
      <c r="F788" s="89" t="s">
        <v>0</v>
      </c>
      <c r="G788" s="20">
        <v>1044</v>
      </c>
      <c r="H788" s="95">
        <v>0</v>
      </c>
      <c r="I788" s="119">
        <v>47.344099999999997</v>
      </c>
      <c r="J788" s="89">
        <v>19531</v>
      </c>
      <c r="K788" s="107">
        <v>1</v>
      </c>
      <c r="L788" s="96">
        <v>9.6711798839459462E-3</v>
      </c>
      <c r="M788" s="83">
        <v>1034</v>
      </c>
      <c r="N788" s="102">
        <v>1044</v>
      </c>
      <c r="O788" s="78"/>
    </row>
    <row r="789" spans="1:15" x14ac:dyDescent="0.3">
      <c r="A789" s="20" t="s">
        <v>528</v>
      </c>
      <c r="B789" s="66">
        <v>1</v>
      </c>
      <c r="C789" s="94" t="str">
        <f t="shared" si="12"/>
        <v>Cardinality-constrained</v>
      </c>
      <c r="D789" s="20">
        <v>5</v>
      </c>
      <c r="E789" s="20">
        <v>0.2</v>
      </c>
      <c r="F789" s="89" t="s">
        <v>0</v>
      </c>
      <c r="G789" s="20">
        <v>1044</v>
      </c>
      <c r="H789" s="95">
        <v>0</v>
      </c>
      <c r="I789" s="119">
        <v>70.106700000000004</v>
      </c>
      <c r="J789" s="89">
        <v>14499</v>
      </c>
      <c r="K789" s="107">
        <v>1</v>
      </c>
      <c r="L789" s="96">
        <v>9.6711798839459462E-3</v>
      </c>
      <c r="M789" s="83">
        <v>1034</v>
      </c>
      <c r="N789" s="102">
        <v>1044</v>
      </c>
      <c r="O789" s="78"/>
    </row>
    <row r="790" spans="1:15" x14ac:dyDescent="0.3">
      <c r="A790" s="20" t="s">
        <v>528</v>
      </c>
      <c r="B790" s="20">
        <v>1</v>
      </c>
      <c r="C790" s="94" t="str">
        <f t="shared" si="12"/>
        <v>Cardinality-constrained</v>
      </c>
      <c r="D790" s="20">
        <v>10</v>
      </c>
      <c r="E790" s="20">
        <v>0.05</v>
      </c>
      <c r="F790" s="89" t="s">
        <v>0</v>
      </c>
      <c r="G790" s="20">
        <v>1034</v>
      </c>
      <c r="H790" s="95">
        <v>0</v>
      </c>
      <c r="I790" s="119">
        <v>50.588099999999997</v>
      </c>
      <c r="J790" s="89">
        <v>5606</v>
      </c>
      <c r="K790" s="107">
        <v>1</v>
      </c>
      <c r="L790" s="96">
        <v>0</v>
      </c>
      <c r="M790" s="83">
        <v>1034</v>
      </c>
      <c r="N790" s="102">
        <v>1034</v>
      </c>
      <c r="O790" s="78"/>
    </row>
    <row r="791" spans="1:15" x14ac:dyDescent="0.3">
      <c r="A791" s="20" t="s">
        <v>528</v>
      </c>
      <c r="B791" s="66">
        <v>1</v>
      </c>
      <c r="C791" s="94" t="str">
        <f t="shared" si="12"/>
        <v>Cardinality-constrained</v>
      </c>
      <c r="D791" s="20">
        <v>10</v>
      </c>
      <c r="E791" s="20">
        <v>0.1</v>
      </c>
      <c r="F791" s="89" t="s">
        <v>0</v>
      </c>
      <c r="G791" s="20">
        <v>1042</v>
      </c>
      <c r="H791" s="95">
        <v>0</v>
      </c>
      <c r="I791" s="119">
        <v>20.347899999999999</v>
      </c>
      <c r="J791" s="89">
        <v>2753</v>
      </c>
      <c r="K791" s="107">
        <v>1</v>
      </c>
      <c r="L791" s="96">
        <v>7.7369439071566237E-3</v>
      </c>
      <c r="M791" s="83">
        <v>1034</v>
      </c>
      <c r="N791" s="102">
        <v>1042</v>
      </c>
      <c r="O791" s="78"/>
    </row>
    <row r="792" spans="1:15" x14ac:dyDescent="0.3">
      <c r="A792" s="20" t="s">
        <v>528</v>
      </c>
      <c r="B792" s="20">
        <v>1</v>
      </c>
      <c r="C792" s="94" t="str">
        <f t="shared" si="12"/>
        <v>Cardinality-constrained</v>
      </c>
      <c r="D792" s="20">
        <v>10</v>
      </c>
      <c r="E792" s="20">
        <v>0.15</v>
      </c>
      <c r="F792" s="89" t="s">
        <v>0</v>
      </c>
      <c r="G792" s="20">
        <v>1044</v>
      </c>
      <c r="H792" s="95">
        <v>0</v>
      </c>
      <c r="I792" s="119">
        <v>181.51599999999999</v>
      </c>
      <c r="J792" s="89">
        <v>1843</v>
      </c>
      <c r="K792" s="107">
        <v>1</v>
      </c>
      <c r="L792" s="96">
        <v>9.6711798839459462E-3</v>
      </c>
      <c r="M792" s="83">
        <v>1034</v>
      </c>
      <c r="N792" s="102">
        <v>1044</v>
      </c>
      <c r="O792" s="78"/>
    </row>
    <row r="793" spans="1:15" x14ac:dyDescent="0.3">
      <c r="A793" s="20" t="s">
        <v>528</v>
      </c>
      <c r="B793" s="66">
        <v>1</v>
      </c>
      <c r="C793" s="94" t="str">
        <f t="shared" si="12"/>
        <v>Cardinality-constrained</v>
      </c>
      <c r="D793" s="20">
        <v>10</v>
      </c>
      <c r="E793" s="20">
        <v>0.2</v>
      </c>
      <c r="F793" s="89" t="s">
        <v>0</v>
      </c>
      <c r="G793" s="20">
        <v>1044</v>
      </c>
      <c r="H793" s="95">
        <v>0</v>
      </c>
      <c r="I793" s="119">
        <v>480.80099999999999</v>
      </c>
      <c r="J793" s="89">
        <v>773</v>
      </c>
      <c r="K793" s="107">
        <v>1</v>
      </c>
      <c r="L793" s="96">
        <v>9.6711798839459462E-3</v>
      </c>
      <c r="M793" s="83">
        <v>1034</v>
      </c>
      <c r="N793" s="102">
        <v>1044</v>
      </c>
      <c r="O793" s="78"/>
    </row>
    <row r="794" spans="1:15" x14ac:dyDescent="0.3">
      <c r="A794" s="20" t="s">
        <v>528</v>
      </c>
      <c r="B794" s="20">
        <v>1</v>
      </c>
      <c r="C794" s="94" t="str">
        <f t="shared" si="12"/>
        <v>Cardinality-constrained</v>
      </c>
      <c r="D794" s="20">
        <v>25</v>
      </c>
      <c r="E794" s="20">
        <v>0.05</v>
      </c>
      <c r="F794" s="89" t="s">
        <v>0</v>
      </c>
      <c r="G794" s="20">
        <v>1044</v>
      </c>
      <c r="H794" s="95">
        <v>0</v>
      </c>
      <c r="I794" s="119">
        <v>351.13400000000001</v>
      </c>
      <c r="J794" s="89">
        <v>4791</v>
      </c>
      <c r="K794" s="107">
        <v>0.03</v>
      </c>
      <c r="L794" s="96">
        <v>9.6711798839459462E-3</v>
      </c>
      <c r="M794" s="83">
        <v>1034</v>
      </c>
      <c r="N794" s="102">
        <v>1044</v>
      </c>
      <c r="O794" s="78"/>
    </row>
    <row r="795" spans="1:15" x14ac:dyDescent="0.3">
      <c r="A795" s="20" t="s">
        <v>528</v>
      </c>
      <c r="B795" s="66">
        <v>1</v>
      </c>
      <c r="C795" s="94" t="str">
        <f t="shared" si="12"/>
        <v>Cardinality-constrained</v>
      </c>
      <c r="D795" s="20">
        <v>25</v>
      </c>
      <c r="E795" s="20">
        <v>0.1</v>
      </c>
      <c r="F795" s="89" t="s">
        <v>0</v>
      </c>
      <c r="G795" s="20">
        <v>1052</v>
      </c>
      <c r="H795" s="95">
        <v>0</v>
      </c>
      <c r="I795" s="119">
        <v>323.13299999999998</v>
      </c>
      <c r="J795" s="89">
        <v>1558</v>
      </c>
      <c r="K795" s="107">
        <v>6.5000000000000002E-2</v>
      </c>
      <c r="L795" s="96">
        <v>1.740812379110257E-2</v>
      </c>
      <c r="M795" s="83">
        <v>1034</v>
      </c>
      <c r="N795" s="102">
        <v>1052</v>
      </c>
      <c r="O795" s="78"/>
    </row>
    <row r="796" spans="1:15" x14ac:dyDescent="0.3">
      <c r="A796" s="20" t="s">
        <v>528</v>
      </c>
      <c r="B796" s="20">
        <v>1</v>
      </c>
      <c r="C796" s="94" t="str">
        <f t="shared" si="12"/>
        <v>Cardinality-constrained</v>
      </c>
      <c r="D796" s="20">
        <v>25</v>
      </c>
      <c r="E796" s="20">
        <v>0.15</v>
      </c>
      <c r="F796" s="89" t="s">
        <v>0</v>
      </c>
      <c r="G796" s="20">
        <v>1055</v>
      </c>
      <c r="H796" s="95">
        <v>0</v>
      </c>
      <c r="I796" s="119">
        <v>1580.28</v>
      </c>
      <c r="J796" s="89">
        <v>41</v>
      </c>
      <c r="K796" s="107">
        <v>0.91200000000000003</v>
      </c>
      <c r="L796" s="96">
        <v>2.0309477756286221E-2</v>
      </c>
      <c r="M796" s="83">
        <v>1034</v>
      </c>
      <c r="N796" s="102">
        <v>1055</v>
      </c>
      <c r="O796" s="78"/>
    </row>
    <row r="797" spans="1:15" x14ac:dyDescent="0.3">
      <c r="A797" s="20" t="s">
        <v>528</v>
      </c>
      <c r="B797" s="66">
        <v>1</v>
      </c>
      <c r="C797" s="94" t="str">
        <f t="shared" si="12"/>
        <v>Cardinality-constrained</v>
      </c>
      <c r="D797" s="20">
        <v>25</v>
      </c>
      <c r="E797" s="20">
        <v>0.2</v>
      </c>
      <c r="F797" s="89" t="s">
        <v>1</v>
      </c>
      <c r="G797" s="20">
        <v>1087</v>
      </c>
      <c r="H797" s="95">
        <v>3.6934441366574329E-3</v>
      </c>
      <c r="I797" s="119">
        <v>892.72900000000004</v>
      </c>
      <c r="J797" s="89">
        <v>29</v>
      </c>
      <c r="K797" s="107">
        <v>0.98499999999999999</v>
      </c>
      <c r="L797" s="96">
        <v>5.1257253384912937E-2</v>
      </c>
      <c r="M797" s="83">
        <v>1034</v>
      </c>
      <c r="N797" s="102">
        <v>1083</v>
      </c>
      <c r="O797" s="78"/>
    </row>
    <row r="798" spans="1:15" x14ac:dyDescent="0.3">
      <c r="A798" s="20" t="s">
        <v>528</v>
      </c>
      <c r="B798" s="20">
        <v>1</v>
      </c>
      <c r="C798" s="94" t="str">
        <f t="shared" si="12"/>
        <v>Cardinality-constrained</v>
      </c>
      <c r="D798" s="20">
        <v>50</v>
      </c>
      <c r="E798" s="20">
        <v>0.05</v>
      </c>
      <c r="F798" s="89" t="s">
        <v>0</v>
      </c>
      <c r="G798" s="20">
        <v>1045</v>
      </c>
      <c r="H798" s="95">
        <v>0</v>
      </c>
      <c r="I798" s="119">
        <v>168.95699999999999</v>
      </c>
      <c r="J798" s="89">
        <v>19445</v>
      </c>
      <c r="K798" s="107">
        <v>0</v>
      </c>
      <c r="L798" s="96">
        <v>1.0638297872340496E-2</v>
      </c>
      <c r="M798" s="83">
        <v>1034</v>
      </c>
      <c r="N798" s="102">
        <v>1045</v>
      </c>
      <c r="O798" s="78"/>
    </row>
    <row r="799" spans="1:15" x14ac:dyDescent="0.3">
      <c r="A799" s="20" t="s">
        <v>528</v>
      </c>
      <c r="B799" s="66">
        <v>1</v>
      </c>
      <c r="C799" s="94" t="str">
        <f t="shared" si="12"/>
        <v>Cardinality-constrained</v>
      </c>
      <c r="D799" s="20">
        <v>50</v>
      </c>
      <c r="E799" s="20">
        <v>0.1</v>
      </c>
      <c r="F799" s="89" t="s">
        <v>0</v>
      </c>
      <c r="G799" s="20">
        <v>1055</v>
      </c>
      <c r="H799" s="95">
        <v>0</v>
      </c>
      <c r="I799" s="119">
        <v>451.61</v>
      </c>
      <c r="J799" s="89">
        <v>14477</v>
      </c>
      <c r="K799" s="107">
        <v>3.4000000000000002E-2</v>
      </c>
      <c r="L799" s="96">
        <v>2.0309477756286221E-2</v>
      </c>
      <c r="M799" s="83">
        <v>1034</v>
      </c>
      <c r="N799" s="102">
        <v>1055</v>
      </c>
      <c r="O799" s="78"/>
    </row>
    <row r="800" spans="1:15" x14ac:dyDescent="0.3">
      <c r="A800" s="20" t="s">
        <v>528</v>
      </c>
      <c r="B800" s="20">
        <v>1</v>
      </c>
      <c r="C800" s="94" t="str">
        <f t="shared" si="12"/>
        <v>Cardinality-constrained</v>
      </c>
      <c r="D800" s="20">
        <v>50</v>
      </c>
      <c r="E800" s="20">
        <v>0.15</v>
      </c>
      <c r="F800" s="89" t="s">
        <v>1</v>
      </c>
      <c r="G800" s="20" t="s">
        <v>46</v>
      </c>
      <c r="H800" s="95" t="s">
        <v>3</v>
      </c>
      <c r="I800" s="119">
        <v>60.005400000000002</v>
      </c>
      <c r="J800" s="89">
        <v>10073</v>
      </c>
      <c r="K800" s="107">
        <v>8.5000000000000006E-2</v>
      </c>
      <c r="L800" s="96" t="s">
        <v>3</v>
      </c>
      <c r="M800" s="83">
        <v>1034</v>
      </c>
      <c r="N800" s="102">
        <v>1138</v>
      </c>
      <c r="O800" s="78"/>
    </row>
    <row r="801" spans="1:15" x14ac:dyDescent="0.3">
      <c r="A801" s="20" t="s">
        <v>528</v>
      </c>
      <c r="B801" s="66">
        <v>1</v>
      </c>
      <c r="C801" s="94" t="str">
        <f t="shared" si="12"/>
        <v>Cardinality-constrained</v>
      </c>
      <c r="D801" s="20">
        <v>50</v>
      </c>
      <c r="E801" s="20">
        <v>0.2</v>
      </c>
      <c r="F801" s="89" t="s">
        <v>2</v>
      </c>
      <c r="G801" s="20" t="s">
        <v>46</v>
      </c>
      <c r="H801" s="95" t="s">
        <v>3</v>
      </c>
      <c r="I801" s="119">
        <v>60.005099999999999</v>
      </c>
      <c r="J801" s="89">
        <v>9674</v>
      </c>
      <c r="K801" s="97"/>
      <c r="L801" s="96" t="s">
        <v>3</v>
      </c>
      <c r="M801" s="83">
        <v>1034</v>
      </c>
      <c r="N801" s="102" t="s">
        <v>3</v>
      </c>
      <c r="O801" s="78"/>
    </row>
    <row r="802" spans="1:15" x14ac:dyDescent="0.3">
      <c r="A802" s="20" t="s">
        <v>528</v>
      </c>
      <c r="B802" s="20">
        <v>2</v>
      </c>
      <c r="C802" s="94" t="str">
        <f t="shared" si="12"/>
        <v>Knapsack</v>
      </c>
      <c r="D802" s="20">
        <v>5</v>
      </c>
      <c r="E802" s="20">
        <v>0.05</v>
      </c>
      <c r="F802" s="89" t="s">
        <v>0</v>
      </c>
      <c r="G802" s="20">
        <v>1034</v>
      </c>
      <c r="H802" s="95">
        <v>0</v>
      </c>
      <c r="I802" s="119">
        <v>192.506</v>
      </c>
      <c r="J802" s="89">
        <v>5370</v>
      </c>
      <c r="K802" s="107">
        <v>1</v>
      </c>
      <c r="L802" s="96">
        <v>0</v>
      </c>
      <c r="M802" s="83">
        <v>1034</v>
      </c>
      <c r="N802" s="102">
        <v>1034</v>
      </c>
      <c r="O802" s="78"/>
    </row>
    <row r="803" spans="1:15" x14ac:dyDescent="0.3">
      <c r="A803" s="20" t="s">
        <v>528</v>
      </c>
      <c r="B803" s="66">
        <v>2</v>
      </c>
      <c r="C803" s="94" t="str">
        <f t="shared" si="12"/>
        <v>Knapsack</v>
      </c>
      <c r="D803" s="20">
        <v>5</v>
      </c>
      <c r="E803" s="20">
        <v>0.1</v>
      </c>
      <c r="F803" s="89" t="s">
        <v>0</v>
      </c>
      <c r="G803" s="20">
        <v>1042</v>
      </c>
      <c r="H803" s="95">
        <v>0</v>
      </c>
      <c r="I803" s="119">
        <v>33.181399999999996</v>
      </c>
      <c r="J803" s="89">
        <v>4924</v>
      </c>
      <c r="K803" s="107">
        <v>1</v>
      </c>
      <c r="L803" s="96">
        <v>7.7369439071566237E-3</v>
      </c>
      <c r="M803" s="83">
        <v>1034</v>
      </c>
      <c r="N803" s="102">
        <v>1042</v>
      </c>
      <c r="O803" s="78"/>
    </row>
    <row r="804" spans="1:15" x14ac:dyDescent="0.3">
      <c r="A804" s="20" t="s">
        <v>528</v>
      </c>
      <c r="B804" s="20">
        <v>2</v>
      </c>
      <c r="C804" s="94" t="str">
        <f t="shared" si="12"/>
        <v>Knapsack</v>
      </c>
      <c r="D804" s="20">
        <v>5</v>
      </c>
      <c r="E804" s="20">
        <v>0.15</v>
      </c>
      <c r="F804" s="89" t="s">
        <v>0</v>
      </c>
      <c r="G804" s="20">
        <v>1042</v>
      </c>
      <c r="H804" s="95">
        <v>0</v>
      </c>
      <c r="I804" s="119">
        <v>330.50200000000001</v>
      </c>
      <c r="J804" s="89">
        <v>1375</v>
      </c>
      <c r="K804" s="107">
        <v>1</v>
      </c>
      <c r="L804" s="96">
        <v>7.7369439071566237E-3</v>
      </c>
      <c r="M804" s="83">
        <v>1034</v>
      </c>
      <c r="N804" s="102">
        <v>1042</v>
      </c>
      <c r="O804" s="78"/>
    </row>
    <row r="805" spans="1:15" x14ac:dyDescent="0.3">
      <c r="A805" s="20" t="s">
        <v>528</v>
      </c>
      <c r="B805" s="66">
        <v>2</v>
      </c>
      <c r="C805" s="94" t="str">
        <f t="shared" si="12"/>
        <v>Knapsack</v>
      </c>
      <c r="D805" s="20">
        <v>5</v>
      </c>
      <c r="E805" s="20">
        <v>0.2</v>
      </c>
      <c r="F805" s="89" t="s">
        <v>0</v>
      </c>
      <c r="G805" s="20">
        <v>1052</v>
      </c>
      <c r="H805" s="95">
        <v>0</v>
      </c>
      <c r="I805" s="119">
        <v>75.6995</v>
      </c>
      <c r="J805" s="89">
        <v>608</v>
      </c>
      <c r="K805" s="107">
        <v>1</v>
      </c>
      <c r="L805" s="96">
        <v>1.740812379110257E-2</v>
      </c>
      <c r="M805" s="83">
        <v>1034</v>
      </c>
      <c r="N805" s="102">
        <v>1052</v>
      </c>
      <c r="O805" s="78"/>
    </row>
    <row r="806" spans="1:15" x14ac:dyDescent="0.3">
      <c r="A806" s="20" t="s">
        <v>528</v>
      </c>
      <c r="B806" s="20">
        <v>2</v>
      </c>
      <c r="C806" s="94" t="str">
        <f t="shared" si="12"/>
        <v>Knapsack</v>
      </c>
      <c r="D806" s="20">
        <v>10</v>
      </c>
      <c r="E806" s="20">
        <v>0.05</v>
      </c>
      <c r="F806" s="89" t="s">
        <v>0</v>
      </c>
      <c r="G806" s="20">
        <v>1042</v>
      </c>
      <c r="H806" s="95">
        <v>0</v>
      </c>
      <c r="I806" s="119">
        <v>92.3964</v>
      </c>
      <c r="J806" s="89">
        <v>2298</v>
      </c>
      <c r="K806" s="107">
        <v>0.95599999999999996</v>
      </c>
      <c r="L806" s="96">
        <v>7.7369439071566237E-3</v>
      </c>
      <c r="M806" s="83">
        <v>1034</v>
      </c>
      <c r="N806" s="102">
        <v>1042</v>
      </c>
      <c r="O806" s="78"/>
    </row>
    <row r="807" spans="1:15" x14ac:dyDescent="0.3">
      <c r="A807" s="20" t="s">
        <v>528</v>
      </c>
      <c r="B807" s="66">
        <v>2</v>
      </c>
      <c r="C807" s="94" t="str">
        <f t="shared" si="12"/>
        <v>Knapsack</v>
      </c>
      <c r="D807" s="20">
        <v>10</v>
      </c>
      <c r="E807" s="20">
        <v>0.1</v>
      </c>
      <c r="F807" s="89" t="s">
        <v>0</v>
      </c>
      <c r="G807" s="20">
        <v>1049</v>
      </c>
      <c r="H807" s="95">
        <v>0</v>
      </c>
      <c r="I807" s="119">
        <v>106.37</v>
      </c>
      <c r="J807" s="89">
        <v>88</v>
      </c>
      <c r="K807" s="107">
        <v>0.77800000000000002</v>
      </c>
      <c r="L807" s="96">
        <v>1.4506769825918697E-2</v>
      </c>
      <c r="M807" s="83">
        <v>1034</v>
      </c>
      <c r="N807" s="102">
        <v>1049</v>
      </c>
      <c r="O807" s="78"/>
    </row>
    <row r="808" spans="1:15" x14ac:dyDescent="0.3">
      <c r="A808" s="20" t="s">
        <v>528</v>
      </c>
      <c r="B808" s="20">
        <v>2</v>
      </c>
      <c r="C808" s="94" t="str">
        <f t="shared" si="12"/>
        <v>Knapsack</v>
      </c>
      <c r="D808" s="20">
        <v>10</v>
      </c>
      <c r="E808" s="20">
        <v>0.15</v>
      </c>
      <c r="F808" s="89" t="s">
        <v>0</v>
      </c>
      <c r="G808" s="20">
        <v>1066</v>
      </c>
      <c r="H808" s="95">
        <v>1.8796992481203006E-3</v>
      </c>
      <c r="I808" s="119">
        <v>878.30499999999995</v>
      </c>
      <c r="J808" s="89">
        <v>29</v>
      </c>
      <c r="K808" s="107">
        <v>0.99299999999999999</v>
      </c>
      <c r="L808" s="96">
        <v>3.0947775628626717E-2</v>
      </c>
      <c r="M808" s="83">
        <v>1034</v>
      </c>
      <c r="N808" s="102">
        <v>1064</v>
      </c>
      <c r="O808" s="78"/>
    </row>
    <row r="809" spans="1:15" x14ac:dyDescent="0.3">
      <c r="A809" s="20" t="s">
        <v>528</v>
      </c>
      <c r="B809" s="66">
        <v>2</v>
      </c>
      <c r="C809" s="94" t="str">
        <f t="shared" si="12"/>
        <v>Knapsack</v>
      </c>
      <c r="D809" s="20">
        <v>10</v>
      </c>
      <c r="E809" s="20">
        <v>0.2</v>
      </c>
      <c r="F809" s="89" t="s">
        <v>0</v>
      </c>
      <c r="G809" s="20">
        <v>1075</v>
      </c>
      <c r="H809" s="95">
        <v>0</v>
      </c>
      <c r="I809" s="119">
        <v>1409.61</v>
      </c>
      <c r="J809" s="89">
        <v>29</v>
      </c>
      <c r="K809" s="107">
        <v>0.999</v>
      </c>
      <c r="L809" s="96">
        <v>3.9651837524177891E-2</v>
      </c>
      <c r="M809" s="83">
        <v>1034</v>
      </c>
      <c r="N809" s="102">
        <v>1075</v>
      </c>
      <c r="O809" s="78"/>
    </row>
    <row r="810" spans="1:15" x14ac:dyDescent="0.3">
      <c r="A810" s="20" t="s">
        <v>528</v>
      </c>
      <c r="B810" s="20">
        <v>2</v>
      </c>
      <c r="C810" s="94" t="str">
        <f t="shared" si="12"/>
        <v>Knapsack</v>
      </c>
      <c r="D810" s="20">
        <v>25</v>
      </c>
      <c r="E810" s="20">
        <v>0.05</v>
      </c>
      <c r="F810" s="89" t="s">
        <v>0</v>
      </c>
      <c r="G810" s="20">
        <v>1049</v>
      </c>
      <c r="H810" s="95">
        <v>0</v>
      </c>
      <c r="I810" s="119">
        <v>393.68400000000003</v>
      </c>
      <c r="J810" s="89">
        <v>5218</v>
      </c>
      <c r="K810" s="107">
        <v>0</v>
      </c>
      <c r="L810" s="96">
        <v>1.4506769825918697E-2</v>
      </c>
      <c r="M810" s="83">
        <v>1034</v>
      </c>
      <c r="N810" s="102">
        <v>1049</v>
      </c>
      <c r="O810" s="78"/>
    </row>
    <row r="811" spans="1:15" x14ac:dyDescent="0.3">
      <c r="A811" s="20" t="s">
        <v>528</v>
      </c>
      <c r="B811" s="66">
        <v>2</v>
      </c>
      <c r="C811" s="94" t="str">
        <f t="shared" si="12"/>
        <v>Knapsack</v>
      </c>
      <c r="D811" s="20">
        <v>25</v>
      </c>
      <c r="E811" s="20">
        <v>0.1</v>
      </c>
      <c r="F811" s="89" t="s">
        <v>1</v>
      </c>
      <c r="G811" s="20">
        <v>1169</v>
      </c>
      <c r="H811" s="95">
        <v>8.6431226765799257E-2</v>
      </c>
      <c r="I811" s="119">
        <v>1802.91</v>
      </c>
      <c r="J811" s="89">
        <v>2171</v>
      </c>
      <c r="K811" s="107">
        <v>1.2999999999999999E-2</v>
      </c>
      <c r="L811" s="96">
        <v>0.13056092843326894</v>
      </c>
      <c r="M811" s="83">
        <v>1034</v>
      </c>
      <c r="N811" s="102">
        <v>1076</v>
      </c>
      <c r="O811" s="78"/>
    </row>
    <row r="812" spans="1:15" x14ac:dyDescent="0.3">
      <c r="A812" s="20" t="s">
        <v>528</v>
      </c>
      <c r="B812" s="20">
        <v>2</v>
      </c>
      <c r="C812" s="94" t="str">
        <f t="shared" si="12"/>
        <v>Knapsack</v>
      </c>
      <c r="D812" s="20">
        <v>25</v>
      </c>
      <c r="E812" s="20">
        <v>0.15</v>
      </c>
      <c r="F812" s="89" t="s">
        <v>2</v>
      </c>
      <c r="G812" s="20" t="s">
        <v>46</v>
      </c>
      <c r="H812" s="95" t="s">
        <v>3</v>
      </c>
      <c r="I812" s="119">
        <v>60.005000000000003</v>
      </c>
      <c r="J812" s="89">
        <v>29</v>
      </c>
      <c r="K812" s="97"/>
      <c r="L812" s="96" t="s">
        <v>3</v>
      </c>
      <c r="M812" s="83">
        <v>1034</v>
      </c>
      <c r="N812" s="102" t="s">
        <v>3</v>
      </c>
      <c r="O812" s="78"/>
    </row>
    <row r="813" spans="1:15" x14ac:dyDescent="0.3">
      <c r="A813" s="20" t="s">
        <v>528</v>
      </c>
      <c r="B813" s="66">
        <v>2</v>
      </c>
      <c r="C813" s="94" t="str">
        <f t="shared" si="12"/>
        <v>Knapsack</v>
      </c>
      <c r="D813" s="20">
        <v>25</v>
      </c>
      <c r="E813" s="20">
        <v>0.2</v>
      </c>
      <c r="F813" s="89" t="s">
        <v>2</v>
      </c>
      <c r="G813" s="20" t="s">
        <v>46</v>
      </c>
      <c r="H813" s="95" t="s">
        <v>3</v>
      </c>
      <c r="I813" s="119">
        <v>60.028599999999997</v>
      </c>
      <c r="J813" s="89">
        <v>29</v>
      </c>
      <c r="K813" s="97"/>
      <c r="L813" s="96" t="s">
        <v>3</v>
      </c>
      <c r="M813" s="83">
        <v>1034</v>
      </c>
      <c r="N813" s="102" t="s">
        <v>3</v>
      </c>
      <c r="O813" s="78"/>
    </row>
    <row r="814" spans="1:15" x14ac:dyDescent="0.3">
      <c r="A814" s="20" t="s">
        <v>528</v>
      </c>
      <c r="B814" s="20">
        <v>2</v>
      </c>
      <c r="C814" s="94" t="str">
        <f t="shared" si="12"/>
        <v>Knapsack</v>
      </c>
      <c r="D814" s="20">
        <v>50</v>
      </c>
      <c r="E814" s="20">
        <v>0.05</v>
      </c>
      <c r="F814" s="89" t="s">
        <v>0</v>
      </c>
      <c r="G814" s="20">
        <v>1052</v>
      </c>
      <c r="H814" s="95">
        <v>0</v>
      </c>
      <c r="I814" s="119">
        <v>889.73500000000001</v>
      </c>
      <c r="J814" s="89">
        <v>7883</v>
      </c>
      <c r="K814" s="107">
        <v>0</v>
      </c>
      <c r="L814" s="96">
        <v>1.740812379110257E-2</v>
      </c>
      <c r="M814" s="83">
        <v>1034</v>
      </c>
      <c r="N814" s="102">
        <v>1052</v>
      </c>
      <c r="O814" s="78"/>
    </row>
    <row r="815" spans="1:15" x14ac:dyDescent="0.3">
      <c r="A815" s="20" t="s">
        <v>528</v>
      </c>
      <c r="B815" s="66">
        <v>2</v>
      </c>
      <c r="C815" s="94" t="str">
        <f t="shared" si="12"/>
        <v>Knapsack</v>
      </c>
      <c r="D815" s="20">
        <v>50</v>
      </c>
      <c r="E815" s="20">
        <v>0.1</v>
      </c>
      <c r="F815" s="89" t="s">
        <v>0</v>
      </c>
      <c r="G815" s="20">
        <v>1085</v>
      </c>
      <c r="H815" s="95">
        <v>0</v>
      </c>
      <c r="I815" s="119">
        <v>627.24599999999998</v>
      </c>
      <c r="J815" s="89"/>
      <c r="K815" s="107">
        <v>0</v>
      </c>
      <c r="L815" s="96">
        <v>4.9323017408123837E-2</v>
      </c>
      <c r="M815" s="83">
        <v>1034</v>
      </c>
      <c r="N815" s="102">
        <v>1085</v>
      </c>
      <c r="O815" s="78"/>
    </row>
    <row r="816" spans="1:15" x14ac:dyDescent="0.3">
      <c r="A816" s="20" t="s">
        <v>528</v>
      </c>
      <c r="B816" s="20">
        <v>2</v>
      </c>
      <c r="C816" s="94" t="str">
        <f t="shared" si="12"/>
        <v>Knapsack</v>
      </c>
      <c r="D816" s="20">
        <v>50</v>
      </c>
      <c r="E816" s="20">
        <v>0.15</v>
      </c>
      <c r="F816" s="89" t="s">
        <v>2</v>
      </c>
      <c r="G816" s="20" t="s">
        <v>46</v>
      </c>
      <c r="H816" s="95" t="s">
        <v>3</v>
      </c>
      <c r="I816" s="119">
        <v>60.009599999999999</v>
      </c>
      <c r="J816" s="89"/>
      <c r="K816" s="97"/>
      <c r="L816" s="96" t="s">
        <v>3</v>
      </c>
      <c r="M816" s="83">
        <v>1034</v>
      </c>
      <c r="N816" s="102" t="s">
        <v>3</v>
      </c>
      <c r="O816" s="78"/>
    </row>
    <row r="817" spans="1:15" x14ac:dyDescent="0.3">
      <c r="A817" s="20" t="s">
        <v>528</v>
      </c>
      <c r="B817" s="66">
        <v>2</v>
      </c>
      <c r="C817" s="94" t="str">
        <f t="shared" si="12"/>
        <v>Knapsack</v>
      </c>
      <c r="D817" s="20">
        <v>50</v>
      </c>
      <c r="E817" s="20">
        <v>0.2</v>
      </c>
      <c r="F817" s="89" t="s">
        <v>2</v>
      </c>
      <c r="G817" s="20" t="s">
        <v>46</v>
      </c>
      <c r="H817" s="95" t="s">
        <v>3</v>
      </c>
      <c r="I817" s="119">
        <v>60.005000000000003</v>
      </c>
      <c r="J817" s="89"/>
      <c r="K817" s="97"/>
      <c r="L817" s="96" t="s">
        <v>3</v>
      </c>
      <c r="M817" s="83">
        <v>1034</v>
      </c>
      <c r="N817" s="102" t="s">
        <v>3</v>
      </c>
      <c r="O817" s="78"/>
    </row>
    <row r="818" spans="1:15" hidden="1" x14ac:dyDescent="0.3">
      <c r="A818" s="20" t="s">
        <v>528</v>
      </c>
      <c r="B818" s="20">
        <v>3</v>
      </c>
      <c r="C818" s="94" t="str">
        <f t="shared" si="12"/>
        <v>Factor Model</v>
      </c>
      <c r="D818" s="20">
        <v>0</v>
      </c>
      <c r="E818" s="20">
        <v>0.05</v>
      </c>
      <c r="F818" s="89" t="s">
        <v>0</v>
      </c>
      <c r="G818" s="20">
        <v>1093</v>
      </c>
      <c r="H818" s="95">
        <v>0</v>
      </c>
      <c r="I818" s="119">
        <v>202.286</v>
      </c>
      <c r="J818" s="89">
        <v>7837</v>
      </c>
      <c r="K818" s="107">
        <v>0</v>
      </c>
      <c r="L818" s="96">
        <v>5.7059961315280461E-2</v>
      </c>
      <c r="M818" s="83">
        <v>1034</v>
      </c>
      <c r="N818" s="102">
        <v>1093</v>
      </c>
      <c r="O818" s="78"/>
    </row>
    <row r="819" spans="1:15" hidden="1" x14ac:dyDescent="0.3">
      <c r="A819" s="66" t="s">
        <v>528</v>
      </c>
      <c r="B819" s="66">
        <v>3</v>
      </c>
      <c r="C819" s="94" t="str">
        <f t="shared" si="12"/>
        <v>Factor Model</v>
      </c>
      <c r="D819" s="20">
        <v>0</v>
      </c>
      <c r="E819" s="20">
        <v>0.1</v>
      </c>
      <c r="F819" s="89" t="s">
        <v>4</v>
      </c>
      <c r="G819" s="20" t="s">
        <v>511</v>
      </c>
      <c r="H819" s="95" t="s">
        <v>3</v>
      </c>
      <c r="I819" s="119" t="s">
        <v>511</v>
      </c>
      <c r="J819" s="89"/>
      <c r="K819" s="97"/>
      <c r="L819" s="96" t="s">
        <v>3</v>
      </c>
      <c r="M819" s="83">
        <v>1034</v>
      </c>
      <c r="N819" s="102" t="s">
        <v>3</v>
      </c>
      <c r="O819" s="78"/>
    </row>
    <row r="820" spans="1:15" hidden="1" x14ac:dyDescent="0.3">
      <c r="A820" s="20" t="s">
        <v>528</v>
      </c>
      <c r="B820" s="20">
        <v>3</v>
      </c>
      <c r="C820" s="94" t="str">
        <f t="shared" si="12"/>
        <v>Factor Model</v>
      </c>
      <c r="D820" s="20">
        <v>0</v>
      </c>
      <c r="E820" s="20">
        <v>0.15</v>
      </c>
      <c r="F820" s="89" t="s">
        <v>4</v>
      </c>
      <c r="G820" s="20" t="s">
        <v>511</v>
      </c>
      <c r="H820" s="95" t="s">
        <v>3</v>
      </c>
      <c r="I820" s="119" t="s">
        <v>511</v>
      </c>
      <c r="J820" s="89"/>
      <c r="K820" s="97"/>
      <c r="L820" s="96" t="s">
        <v>3</v>
      </c>
      <c r="M820" s="83">
        <v>1034</v>
      </c>
      <c r="N820" s="102" t="s">
        <v>3</v>
      </c>
      <c r="O820" s="78"/>
    </row>
    <row r="821" spans="1:15" hidden="1" x14ac:dyDescent="0.3">
      <c r="A821" s="66" t="s">
        <v>528</v>
      </c>
      <c r="B821" s="66">
        <v>3</v>
      </c>
      <c r="C821" s="94" t="str">
        <f t="shared" si="12"/>
        <v>Factor Model</v>
      </c>
      <c r="D821" s="20">
        <v>0</v>
      </c>
      <c r="E821" s="20">
        <v>0.2</v>
      </c>
      <c r="F821" s="89" t="s">
        <v>4</v>
      </c>
      <c r="G821" s="20" t="s">
        <v>511</v>
      </c>
      <c r="H821" s="95" t="s">
        <v>3</v>
      </c>
      <c r="I821" s="119" t="s">
        <v>511</v>
      </c>
      <c r="J821" s="89"/>
      <c r="K821" s="97"/>
      <c r="L821" s="96" t="s">
        <v>3</v>
      </c>
      <c r="M821" s="83">
        <v>1034</v>
      </c>
      <c r="N821" s="102" t="s">
        <v>3</v>
      </c>
      <c r="O821" s="78"/>
    </row>
    <row r="822" spans="1:15" hidden="1" x14ac:dyDescent="0.3">
      <c r="A822" s="20" t="s">
        <v>528</v>
      </c>
      <c r="B822" s="20">
        <v>3</v>
      </c>
      <c r="C822" s="94" t="str">
        <f t="shared" si="12"/>
        <v>Factor Model</v>
      </c>
      <c r="D822" s="20">
        <v>10</v>
      </c>
      <c r="E822" s="20">
        <v>0.05</v>
      </c>
      <c r="F822" s="89" t="s">
        <v>0</v>
      </c>
      <c r="G822" s="20">
        <v>1093</v>
      </c>
      <c r="H822" s="95">
        <v>0</v>
      </c>
      <c r="I822" s="119">
        <v>128.57900000000001</v>
      </c>
      <c r="J822" s="89">
        <v>8059</v>
      </c>
      <c r="K822" s="107">
        <v>0</v>
      </c>
      <c r="L822" s="96">
        <v>5.7059961315280461E-2</v>
      </c>
      <c r="M822" s="83">
        <v>1034</v>
      </c>
      <c r="N822" s="102">
        <v>1093</v>
      </c>
      <c r="O822" s="78"/>
    </row>
    <row r="823" spans="1:15" hidden="1" x14ac:dyDescent="0.3">
      <c r="A823" s="66" t="s">
        <v>528</v>
      </c>
      <c r="B823" s="66">
        <v>3</v>
      </c>
      <c r="C823" s="94" t="str">
        <f t="shared" si="12"/>
        <v>Factor Model</v>
      </c>
      <c r="D823" s="20">
        <v>10</v>
      </c>
      <c r="E823" s="20">
        <v>0.1</v>
      </c>
      <c r="F823" s="89" t="s">
        <v>4</v>
      </c>
      <c r="G823" s="20" t="s">
        <v>511</v>
      </c>
      <c r="H823" s="95" t="s">
        <v>3</v>
      </c>
      <c r="I823" s="119" t="s">
        <v>511</v>
      </c>
      <c r="J823" s="89"/>
      <c r="K823" s="97"/>
      <c r="L823" s="96" t="s">
        <v>3</v>
      </c>
      <c r="M823" s="83">
        <v>1034</v>
      </c>
      <c r="N823" s="102" t="s">
        <v>3</v>
      </c>
      <c r="O823" s="78"/>
    </row>
    <row r="824" spans="1:15" hidden="1" x14ac:dyDescent="0.3">
      <c r="A824" s="20" t="s">
        <v>528</v>
      </c>
      <c r="B824" s="20">
        <v>3</v>
      </c>
      <c r="C824" s="94" t="str">
        <f t="shared" si="12"/>
        <v>Factor Model</v>
      </c>
      <c r="D824" s="20">
        <v>10</v>
      </c>
      <c r="E824" s="20">
        <v>0.15</v>
      </c>
      <c r="F824" s="89" t="s">
        <v>4</v>
      </c>
      <c r="G824" s="20" t="s">
        <v>511</v>
      </c>
      <c r="H824" s="95" t="s">
        <v>3</v>
      </c>
      <c r="I824" s="119" t="s">
        <v>511</v>
      </c>
      <c r="J824" s="89"/>
      <c r="K824" s="97"/>
      <c r="L824" s="96" t="s">
        <v>3</v>
      </c>
      <c r="M824" s="83">
        <v>1034</v>
      </c>
      <c r="N824" s="102" t="s">
        <v>3</v>
      </c>
      <c r="O824" s="78"/>
    </row>
    <row r="825" spans="1:15" hidden="1" x14ac:dyDescent="0.3">
      <c r="A825" s="66" t="s">
        <v>528</v>
      </c>
      <c r="B825" s="66">
        <v>3</v>
      </c>
      <c r="C825" s="94" t="str">
        <f t="shared" si="12"/>
        <v>Factor Model</v>
      </c>
      <c r="D825" s="20">
        <v>10</v>
      </c>
      <c r="E825" s="20">
        <v>0.2</v>
      </c>
      <c r="F825" s="89" t="s">
        <v>4</v>
      </c>
      <c r="G825" s="20" t="s">
        <v>511</v>
      </c>
      <c r="H825" s="95" t="s">
        <v>3</v>
      </c>
      <c r="I825" s="119" t="s">
        <v>511</v>
      </c>
      <c r="J825" s="89"/>
      <c r="K825" s="97"/>
      <c r="L825" s="96" t="s">
        <v>3</v>
      </c>
      <c r="M825" s="83">
        <v>1034</v>
      </c>
      <c r="N825" s="102" t="s">
        <v>3</v>
      </c>
      <c r="O825" s="78"/>
    </row>
    <row r="826" spans="1:15" hidden="1" x14ac:dyDescent="0.3">
      <c r="A826" s="20" t="s">
        <v>528</v>
      </c>
      <c r="B826" s="20">
        <v>3</v>
      </c>
      <c r="C826" s="94" t="str">
        <f t="shared" si="12"/>
        <v>Factor Model</v>
      </c>
      <c r="D826" s="20">
        <v>25</v>
      </c>
      <c r="E826" s="20">
        <v>0.05</v>
      </c>
      <c r="F826" s="89" t="s">
        <v>0</v>
      </c>
      <c r="G826" s="20">
        <v>1093</v>
      </c>
      <c r="H826" s="95">
        <v>0</v>
      </c>
      <c r="I826" s="119">
        <v>150.40100000000001</v>
      </c>
      <c r="J826" s="89">
        <v>8512</v>
      </c>
      <c r="K826" s="107">
        <v>0</v>
      </c>
      <c r="L826" s="96">
        <v>5.7059961315280461E-2</v>
      </c>
      <c r="M826" s="83">
        <v>1034</v>
      </c>
      <c r="N826" s="102">
        <v>1093</v>
      </c>
      <c r="O826" s="78"/>
    </row>
    <row r="827" spans="1:15" hidden="1" x14ac:dyDescent="0.3">
      <c r="A827" s="66" t="s">
        <v>528</v>
      </c>
      <c r="B827" s="66">
        <v>3</v>
      </c>
      <c r="C827" s="94" t="str">
        <f t="shared" si="12"/>
        <v>Factor Model</v>
      </c>
      <c r="D827" s="20">
        <v>25</v>
      </c>
      <c r="E827" s="20">
        <v>0.1</v>
      </c>
      <c r="F827" s="89" t="s">
        <v>4</v>
      </c>
      <c r="G827" s="20" t="s">
        <v>511</v>
      </c>
      <c r="H827" s="95" t="s">
        <v>3</v>
      </c>
      <c r="I827" s="119" t="s">
        <v>511</v>
      </c>
      <c r="J827" s="89"/>
      <c r="K827" s="97"/>
      <c r="L827" s="96" t="s">
        <v>3</v>
      </c>
      <c r="M827" s="83">
        <v>1034</v>
      </c>
      <c r="N827" s="102" t="s">
        <v>3</v>
      </c>
      <c r="O827" s="78"/>
    </row>
    <row r="828" spans="1:15" hidden="1" x14ac:dyDescent="0.3">
      <c r="A828" s="20" t="s">
        <v>528</v>
      </c>
      <c r="B828" s="20">
        <v>3</v>
      </c>
      <c r="C828" s="94" t="str">
        <f t="shared" si="12"/>
        <v>Factor Model</v>
      </c>
      <c r="D828" s="20">
        <v>25</v>
      </c>
      <c r="E828" s="20">
        <v>0.15</v>
      </c>
      <c r="F828" s="89" t="s">
        <v>4</v>
      </c>
      <c r="G828" s="20" t="s">
        <v>511</v>
      </c>
      <c r="H828" s="95" t="s">
        <v>3</v>
      </c>
      <c r="I828" s="119" t="s">
        <v>511</v>
      </c>
      <c r="J828" s="89"/>
      <c r="K828" s="97"/>
      <c r="L828" s="96" t="s">
        <v>3</v>
      </c>
      <c r="M828" s="83">
        <v>1034</v>
      </c>
      <c r="N828" s="102" t="s">
        <v>3</v>
      </c>
      <c r="O828" s="78"/>
    </row>
    <row r="829" spans="1:15" hidden="1" x14ac:dyDescent="0.3">
      <c r="A829" s="66" t="s">
        <v>528</v>
      </c>
      <c r="B829" s="66">
        <v>3</v>
      </c>
      <c r="C829" s="94" t="str">
        <f t="shared" si="12"/>
        <v>Factor Model</v>
      </c>
      <c r="D829" s="20">
        <v>25</v>
      </c>
      <c r="E829" s="20">
        <v>0.2</v>
      </c>
      <c r="F829" s="89" t="s">
        <v>4</v>
      </c>
      <c r="G829" s="20" t="s">
        <v>511</v>
      </c>
      <c r="H829" s="95" t="s">
        <v>3</v>
      </c>
      <c r="I829" s="119" t="s">
        <v>511</v>
      </c>
      <c r="J829" s="89"/>
      <c r="K829" s="97"/>
      <c r="L829" s="96" t="s">
        <v>3</v>
      </c>
      <c r="M829" s="83">
        <v>1034</v>
      </c>
      <c r="N829" s="102" t="s">
        <v>3</v>
      </c>
      <c r="O829" s="78"/>
    </row>
    <row r="830" spans="1:15" hidden="1" x14ac:dyDescent="0.3">
      <c r="A830" s="20" t="s">
        <v>528</v>
      </c>
      <c r="B830" s="20">
        <v>3</v>
      </c>
      <c r="C830" s="94" t="str">
        <f t="shared" si="12"/>
        <v>Factor Model</v>
      </c>
      <c r="D830" s="20">
        <v>50</v>
      </c>
      <c r="E830" s="20">
        <v>0.05</v>
      </c>
      <c r="F830" s="89" t="s">
        <v>1</v>
      </c>
      <c r="G830" s="20">
        <v>1093</v>
      </c>
      <c r="H830" s="95">
        <v>0</v>
      </c>
      <c r="I830" s="119">
        <v>147.19</v>
      </c>
      <c r="J830" s="89"/>
      <c r="K830" s="107">
        <v>0</v>
      </c>
      <c r="L830" s="96">
        <v>5.7059961315280461E-2</v>
      </c>
      <c r="M830" s="83">
        <v>1034</v>
      </c>
      <c r="N830" s="102">
        <v>1093</v>
      </c>
      <c r="O830" s="78"/>
    </row>
    <row r="831" spans="1:15" hidden="1" x14ac:dyDescent="0.3">
      <c r="A831" s="66" t="s">
        <v>528</v>
      </c>
      <c r="B831" s="66">
        <v>3</v>
      </c>
      <c r="C831" s="94" t="str">
        <f t="shared" si="12"/>
        <v>Factor Model</v>
      </c>
      <c r="D831" s="20">
        <v>50</v>
      </c>
      <c r="E831" s="20">
        <v>0.1</v>
      </c>
      <c r="F831" s="89" t="s">
        <v>4</v>
      </c>
      <c r="G831" s="20" t="s">
        <v>511</v>
      </c>
      <c r="H831" s="95" t="s">
        <v>3</v>
      </c>
      <c r="I831" s="119" t="s">
        <v>511</v>
      </c>
      <c r="J831" s="89"/>
      <c r="K831" s="97"/>
      <c r="L831" s="96" t="s">
        <v>3</v>
      </c>
      <c r="M831" s="83">
        <v>1034</v>
      </c>
      <c r="N831" s="102" t="s">
        <v>3</v>
      </c>
      <c r="O831" s="78"/>
    </row>
    <row r="832" spans="1:15" hidden="1" x14ac:dyDescent="0.3">
      <c r="A832" s="20" t="s">
        <v>528</v>
      </c>
      <c r="B832" s="20">
        <v>3</v>
      </c>
      <c r="C832" s="94" t="str">
        <f t="shared" si="12"/>
        <v>Factor Model</v>
      </c>
      <c r="D832" s="20">
        <v>50</v>
      </c>
      <c r="E832" s="20">
        <v>0.15</v>
      </c>
      <c r="F832" s="89" t="s">
        <v>4</v>
      </c>
      <c r="G832" s="20" t="s">
        <v>511</v>
      </c>
      <c r="H832" s="95" t="s">
        <v>3</v>
      </c>
      <c r="I832" s="119" t="s">
        <v>511</v>
      </c>
      <c r="J832" s="89"/>
      <c r="K832" s="97"/>
      <c r="L832" s="96" t="s">
        <v>3</v>
      </c>
      <c r="M832" s="83">
        <v>1034</v>
      </c>
      <c r="N832" s="102" t="s">
        <v>3</v>
      </c>
      <c r="O832" s="78"/>
    </row>
    <row r="833" spans="1:15" hidden="1" x14ac:dyDescent="0.3">
      <c r="A833" s="66" t="s">
        <v>528</v>
      </c>
      <c r="B833" s="66">
        <v>3</v>
      </c>
      <c r="C833" s="94" t="str">
        <f t="shared" si="12"/>
        <v>Factor Model</v>
      </c>
      <c r="D833" s="20">
        <v>50</v>
      </c>
      <c r="E833" s="20">
        <v>0.2</v>
      </c>
      <c r="F833" s="89" t="s">
        <v>4</v>
      </c>
      <c r="G833" s="20" t="s">
        <v>511</v>
      </c>
      <c r="H833" s="95" t="s">
        <v>3</v>
      </c>
      <c r="I833" s="119" t="s">
        <v>511</v>
      </c>
      <c r="J833" s="89"/>
      <c r="K833" s="97"/>
      <c r="L833" s="96" t="s">
        <v>3</v>
      </c>
      <c r="M833" s="83">
        <v>1034</v>
      </c>
      <c r="N833" s="102" t="s">
        <v>3</v>
      </c>
      <c r="O833" s="78"/>
    </row>
    <row r="834" spans="1:15" x14ac:dyDescent="0.3">
      <c r="A834" s="20" t="s">
        <v>526</v>
      </c>
      <c r="B834" s="20">
        <v>0</v>
      </c>
      <c r="C834" s="94" t="str">
        <f t="shared" si="12"/>
        <v>Deterministic</v>
      </c>
      <c r="D834" s="20">
        <v>0</v>
      </c>
      <c r="E834" s="20">
        <v>0.05</v>
      </c>
      <c r="F834" s="89" t="s">
        <v>0</v>
      </c>
      <c r="G834" s="20">
        <v>820</v>
      </c>
      <c r="H834" s="95">
        <v>0</v>
      </c>
      <c r="I834" s="119">
        <v>4.5107999999999997</v>
      </c>
      <c r="J834" s="89">
        <v>58336</v>
      </c>
      <c r="K834" s="107">
        <v>1</v>
      </c>
      <c r="L834" s="96">
        <v>0</v>
      </c>
      <c r="M834" s="83">
        <v>820</v>
      </c>
      <c r="N834" s="102">
        <v>820</v>
      </c>
      <c r="O834" s="78"/>
    </row>
    <row r="835" spans="1:15" x14ac:dyDescent="0.3">
      <c r="A835" s="20" t="s">
        <v>526</v>
      </c>
      <c r="B835" s="66">
        <v>0</v>
      </c>
      <c r="C835" s="94" t="str">
        <f t="shared" ref="C835:C898" si="13">IF(B835=0,"Deterministic",IF(B835=1,"Cardinality-constrained",IF(B835=2,"Knapsack","Factor Model")))</f>
        <v>Deterministic</v>
      </c>
      <c r="D835" s="20">
        <v>0</v>
      </c>
      <c r="E835" s="20">
        <v>0.1</v>
      </c>
      <c r="F835" s="89" t="s">
        <v>0</v>
      </c>
      <c r="G835" s="20">
        <v>820</v>
      </c>
      <c r="H835" s="95">
        <v>0</v>
      </c>
      <c r="I835" s="119">
        <v>0.74066399999999999</v>
      </c>
      <c r="J835" s="89">
        <v>57987</v>
      </c>
      <c r="K835" s="107">
        <v>1</v>
      </c>
      <c r="L835" s="96">
        <v>0</v>
      </c>
      <c r="M835" s="83">
        <v>820</v>
      </c>
      <c r="N835" s="102">
        <v>820</v>
      </c>
      <c r="O835" s="78"/>
    </row>
    <row r="836" spans="1:15" x14ac:dyDescent="0.3">
      <c r="A836" s="20" t="s">
        <v>526</v>
      </c>
      <c r="B836" s="20">
        <v>0</v>
      </c>
      <c r="C836" s="94" t="str">
        <f t="shared" si="13"/>
        <v>Deterministic</v>
      </c>
      <c r="D836" s="20">
        <v>0</v>
      </c>
      <c r="E836" s="20">
        <v>0.15</v>
      </c>
      <c r="F836" s="89" t="s">
        <v>0</v>
      </c>
      <c r="G836" s="20">
        <v>820</v>
      </c>
      <c r="H836" s="95">
        <v>0</v>
      </c>
      <c r="I836" s="119">
        <v>1.3666199999999999</v>
      </c>
      <c r="J836" s="89">
        <v>49688</v>
      </c>
      <c r="K836" s="107">
        <v>1</v>
      </c>
      <c r="L836" s="96">
        <v>0</v>
      </c>
      <c r="M836" s="83">
        <v>820</v>
      </c>
      <c r="N836" s="102">
        <v>820</v>
      </c>
      <c r="O836" s="78"/>
    </row>
    <row r="837" spans="1:15" x14ac:dyDescent="0.3">
      <c r="A837" s="20" t="s">
        <v>526</v>
      </c>
      <c r="B837" s="66">
        <v>0</v>
      </c>
      <c r="C837" s="94" t="str">
        <f t="shared" si="13"/>
        <v>Deterministic</v>
      </c>
      <c r="D837" s="20">
        <v>0</v>
      </c>
      <c r="E837" s="20">
        <v>0.2</v>
      </c>
      <c r="F837" s="89" t="s">
        <v>0</v>
      </c>
      <c r="G837" s="20">
        <v>820</v>
      </c>
      <c r="H837" s="95">
        <v>0</v>
      </c>
      <c r="I837" s="119">
        <v>1.3691899999999999</v>
      </c>
      <c r="J837" s="89">
        <v>47922</v>
      </c>
      <c r="K837" s="107">
        <v>1</v>
      </c>
      <c r="L837" s="96">
        <v>0</v>
      </c>
      <c r="M837" s="83">
        <v>820</v>
      </c>
      <c r="N837" s="102">
        <v>820</v>
      </c>
      <c r="O837" s="78"/>
    </row>
    <row r="838" spans="1:15" x14ac:dyDescent="0.3">
      <c r="A838" s="20" t="s">
        <v>526</v>
      </c>
      <c r="B838" s="20">
        <v>1</v>
      </c>
      <c r="C838" s="94" t="str">
        <f t="shared" si="13"/>
        <v>Cardinality-constrained</v>
      </c>
      <c r="D838" s="20">
        <v>5</v>
      </c>
      <c r="E838" s="20">
        <v>0.05</v>
      </c>
      <c r="F838" s="89" t="s">
        <v>0</v>
      </c>
      <c r="G838" s="20">
        <v>820</v>
      </c>
      <c r="H838" s="95">
        <v>0</v>
      </c>
      <c r="I838" s="119">
        <v>2.3738299999999999</v>
      </c>
      <c r="J838" s="89">
        <v>60715</v>
      </c>
      <c r="K838" s="107">
        <v>1</v>
      </c>
      <c r="L838" s="96">
        <v>0</v>
      </c>
      <c r="M838" s="83">
        <v>820</v>
      </c>
      <c r="N838" s="102">
        <v>820</v>
      </c>
      <c r="O838" s="78"/>
    </row>
    <row r="839" spans="1:15" x14ac:dyDescent="0.3">
      <c r="A839" s="20" t="s">
        <v>526</v>
      </c>
      <c r="B839" s="66">
        <v>1</v>
      </c>
      <c r="C839" s="94" t="str">
        <f t="shared" si="13"/>
        <v>Cardinality-constrained</v>
      </c>
      <c r="D839" s="20">
        <v>5</v>
      </c>
      <c r="E839" s="20">
        <v>0.1</v>
      </c>
      <c r="F839" s="89" t="s">
        <v>0</v>
      </c>
      <c r="G839" s="20">
        <v>822</v>
      </c>
      <c r="H839" s="95">
        <v>0</v>
      </c>
      <c r="I839" s="119">
        <v>5.4057599999999999</v>
      </c>
      <c r="J839" s="89">
        <v>53304</v>
      </c>
      <c r="K839" s="107">
        <v>0.998</v>
      </c>
      <c r="L839" s="96">
        <v>2.4390243902439046E-3</v>
      </c>
      <c r="M839" s="83">
        <v>820</v>
      </c>
      <c r="N839" s="102">
        <v>822</v>
      </c>
      <c r="O839" s="78"/>
    </row>
    <row r="840" spans="1:15" x14ac:dyDescent="0.3">
      <c r="A840" s="20" t="s">
        <v>526</v>
      </c>
      <c r="B840" s="20">
        <v>1</v>
      </c>
      <c r="C840" s="94" t="str">
        <f t="shared" si="13"/>
        <v>Cardinality-constrained</v>
      </c>
      <c r="D840" s="20">
        <v>5</v>
      </c>
      <c r="E840" s="20">
        <v>0.15</v>
      </c>
      <c r="F840" s="89" t="s">
        <v>0</v>
      </c>
      <c r="G840" s="20">
        <v>822</v>
      </c>
      <c r="H840" s="95">
        <v>0</v>
      </c>
      <c r="I840" s="119">
        <v>61.437800000000003</v>
      </c>
      <c r="J840" s="89">
        <v>52672</v>
      </c>
      <c r="K840" s="107">
        <v>1</v>
      </c>
      <c r="L840" s="96">
        <v>2.4390243902439046E-3</v>
      </c>
      <c r="M840" s="83">
        <v>820</v>
      </c>
      <c r="N840" s="102">
        <v>822</v>
      </c>
      <c r="O840" s="78"/>
    </row>
    <row r="841" spans="1:15" x14ac:dyDescent="0.3">
      <c r="A841" s="20" t="s">
        <v>526</v>
      </c>
      <c r="B841" s="66">
        <v>1</v>
      </c>
      <c r="C841" s="94" t="str">
        <f t="shared" si="13"/>
        <v>Cardinality-constrained</v>
      </c>
      <c r="D841" s="20">
        <v>5</v>
      </c>
      <c r="E841" s="20">
        <v>0.2</v>
      </c>
      <c r="F841" s="89" t="s">
        <v>0</v>
      </c>
      <c r="G841" s="20">
        <v>827</v>
      </c>
      <c r="H841" s="95">
        <v>0</v>
      </c>
      <c r="I841" s="119">
        <v>3.7164899999999998</v>
      </c>
      <c r="J841" s="89">
        <v>51716</v>
      </c>
      <c r="K841" s="107">
        <v>1</v>
      </c>
      <c r="L841" s="96">
        <v>8.5365853658536661E-3</v>
      </c>
      <c r="M841" s="83">
        <v>820</v>
      </c>
      <c r="N841" s="102">
        <v>827</v>
      </c>
      <c r="O841" s="78"/>
    </row>
    <row r="842" spans="1:15" x14ac:dyDescent="0.3">
      <c r="A842" s="20" t="s">
        <v>526</v>
      </c>
      <c r="B842" s="20">
        <v>1</v>
      </c>
      <c r="C842" s="94" t="str">
        <f t="shared" si="13"/>
        <v>Cardinality-constrained</v>
      </c>
      <c r="D842" s="20">
        <v>10</v>
      </c>
      <c r="E842" s="20">
        <v>0.05</v>
      </c>
      <c r="F842" s="89" t="s">
        <v>0</v>
      </c>
      <c r="G842" s="20">
        <v>820</v>
      </c>
      <c r="H842" s="95">
        <v>0</v>
      </c>
      <c r="I842" s="119">
        <v>15.305099999999999</v>
      </c>
      <c r="J842" s="89">
        <v>33761</v>
      </c>
      <c r="K842" s="107">
        <v>1</v>
      </c>
      <c r="L842" s="96">
        <v>0</v>
      </c>
      <c r="M842" s="83">
        <v>820</v>
      </c>
      <c r="N842" s="102">
        <v>820</v>
      </c>
      <c r="O842" s="78"/>
    </row>
    <row r="843" spans="1:15" x14ac:dyDescent="0.3">
      <c r="A843" s="20" t="s">
        <v>526</v>
      </c>
      <c r="B843" s="66">
        <v>1</v>
      </c>
      <c r="C843" s="94" t="str">
        <f t="shared" si="13"/>
        <v>Cardinality-constrained</v>
      </c>
      <c r="D843" s="20">
        <v>10</v>
      </c>
      <c r="E843" s="20">
        <v>0.1</v>
      </c>
      <c r="F843" s="89" t="s">
        <v>0</v>
      </c>
      <c r="G843" s="20">
        <v>822</v>
      </c>
      <c r="H843" s="95">
        <v>0</v>
      </c>
      <c r="I843" s="119">
        <v>2.2247300000000001</v>
      </c>
      <c r="J843" s="89">
        <v>13836</v>
      </c>
      <c r="K843" s="107">
        <v>0.998</v>
      </c>
      <c r="L843" s="96">
        <v>2.4390243902439046E-3</v>
      </c>
      <c r="M843" s="83">
        <v>820</v>
      </c>
      <c r="N843" s="102">
        <v>822</v>
      </c>
      <c r="O843" s="78"/>
    </row>
    <row r="844" spans="1:15" x14ac:dyDescent="0.3">
      <c r="A844" s="20" t="s">
        <v>526</v>
      </c>
      <c r="B844" s="20">
        <v>1</v>
      </c>
      <c r="C844" s="94" t="str">
        <f t="shared" si="13"/>
        <v>Cardinality-constrained</v>
      </c>
      <c r="D844" s="20">
        <v>10</v>
      </c>
      <c r="E844" s="20">
        <v>0.15</v>
      </c>
      <c r="F844" s="89" t="s">
        <v>0</v>
      </c>
      <c r="G844" s="20">
        <v>822</v>
      </c>
      <c r="H844" s="95">
        <v>0</v>
      </c>
      <c r="I844" s="119">
        <v>2.63693</v>
      </c>
      <c r="J844" s="89">
        <v>9874</v>
      </c>
      <c r="K844" s="107">
        <v>1</v>
      </c>
      <c r="L844" s="96">
        <v>2.4390243902439046E-3</v>
      </c>
      <c r="M844" s="83">
        <v>820</v>
      </c>
      <c r="N844" s="102">
        <v>822</v>
      </c>
      <c r="O844" s="78"/>
    </row>
    <row r="845" spans="1:15" x14ac:dyDescent="0.3">
      <c r="A845" s="20" t="s">
        <v>526</v>
      </c>
      <c r="B845" s="66">
        <v>1</v>
      </c>
      <c r="C845" s="94" t="str">
        <f t="shared" si="13"/>
        <v>Cardinality-constrained</v>
      </c>
      <c r="D845" s="20">
        <v>10</v>
      </c>
      <c r="E845" s="20">
        <v>0.2</v>
      </c>
      <c r="F845" s="89" t="s">
        <v>0</v>
      </c>
      <c r="G845" s="20">
        <v>827</v>
      </c>
      <c r="H845" s="95">
        <v>0</v>
      </c>
      <c r="I845" s="119">
        <v>3.31291</v>
      </c>
      <c r="J845" s="89">
        <v>29</v>
      </c>
      <c r="K845" s="107">
        <v>1</v>
      </c>
      <c r="L845" s="96">
        <v>8.5365853658536661E-3</v>
      </c>
      <c r="M845" s="83">
        <v>820</v>
      </c>
      <c r="N845" s="102">
        <v>827</v>
      </c>
      <c r="O845" s="78"/>
    </row>
    <row r="846" spans="1:15" x14ac:dyDescent="0.3">
      <c r="A846" s="20" t="s">
        <v>526</v>
      </c>
      <c r="B846" s="20">
        <v>1</v>
      </c>
      <c r="C846" s="94" t="str">
        <f t="shared" si="13"/>
        <v>Cardinality-constrained</v>
      </c>
      <c r="D846" s="20">
        <v>25</v>
      </c>
      <c r="E846" s="20">
        <v>0.05</v>
      </c>
      <c r="F846" s="89" t="s">
        <v>0</v>
      </c>
      <c r="G846" s="20">
        <v>822</v>
      </c>
      <c r="H846" s="95">
        <v>0</v>
      </c>
      <c r="I846" s="119">
        <v>3.32863</v>
      </c>
      <c r="J846" s="89">
        <v>27422</v>
      </c>
      <c r="K846" s="107">
        <v>0.45700000000000002</v>
      </c>
      <c r="L846" s="96">
        <v>2.4390243902439046E-3</v>
      </c>
      <c r="M846" s="83">
        <v>820</v>
      </c>
      <c r="N846" s="102">
        <v>822</v>
      </c>
      <c r="O846" s="78"/>
    </row>
    <row r="847" spans="1:15" x14ac:dyDescent="0.3">
      <c r="A847" s="20" t="s">
        <v>526</v>
      </c>
      <c r="B847" s="66">
        <v>1</v>
      </c>
      <c r="C847" s="94" t="str">
        <f t="shared" si="13"/>
        <v>Cardinality-constrained</v>
      </c>
      <c r="D847" s="20">
        <v>25</v>
      </c>
      <c r="E847" s="20">
        <v>0.1</v>
      </c>
      <c r="F847" s="89" t="s">
        <v>0</v>
      </c>
      <c r="G847" s="20">
        <v>832</v>
      </c>
      <c r="H847" s="95">
        <v>0</v>
      </c>
      <c r="I847" s="119">
        <v>71.311099999999996</v>
      </c>
      <c r="J847" s="89">
        <v>12371</v>
      </c>
      <c r="K847" s="107">
        <v>0.13400000000000001</v>
      </c>
      <c r="L847" s="96">
        <v>1.4634146341463428E-2</v>
      </c>
      <c r="M847" s="83">
        <v>820</v>
      </c>
      <c r="N847" s="102">
        <v>832</v>
      </c>
      <c r="O847" s="78"/>
    </row>
    <row r="848" spans="1:15" x14ac:dyDescent="0.3">
      <c r="A848" s="20" t="s">
        <v>526</v>
      </c>
      <c r="B848" s="20">
        <v>1</v>
      </c>
      <c r="C848" s="94" t="str">
        <f t="shared" si="13"/>
        <v>Cardinality-constrained</v>
      </c>
      <c r="D848" s="20">
        <v>25</v>
      </c>
      <c r="E848" s="20">
        <v>0.15</v>
      </c>
      <c r="F848" s="89" t="s">
        <v>0</v>
      </c>
      <c r="G848" s="20">
        <v>835</v>
      </c>
      <c r="H848" s="95">
        <v>0</v>
      </c>
      <c r="I848" s="119">
        <v>33.309100000000001</v>
      </c>
      <c r="J848" s="89">
        <v>29</v>
      </c>
      <c r="K848" s="107">
        <v>0.86499999999999999</v>
      </c>
      <c r="L848" s="96">
        <v>1.8292682926829285E-2</v>
      </c>
      <c r="M848" s="83">
        <v>820</v>
      </c>
      <c r="N848" s="102">
        <v>835</v>
      </c>
      <c r="O848" s="78"/>
    </row>
    <row r="849" spans="1:15" x14ac:dyDescent="0.3">
      <c r="A849" s="20" t="s">
        <v>526</v>
      </c>
      <c r="B849" s="66">
        <v>1</v>
      </c>
      <c r="C849" s="94" t="str">
        <f t="shared" si="13"/>
        <v>Cardinality-constrained</v>
      </c>
      <c r="D849" s="20">
        <v>25</v>
      </c>
      <c r="E849" s="20">
        <v>0.2</v>
      </c>
      <c r="F849" s="89" t="s">
        <v>2</v>
      </c>
      <c r="G849" s="20" t="s">
        <v>46</v>
      </c>
      <c r="H849" s="95" t="s">
        <v>3</v>
      </c>
      <c r="I849" s="119">
        <v>60.0015</v>
      </c>
      <c r="J849" s="89">
        <v>29</v>
      </c>
      <c r="K849" s="97"/>
      <c r="L849" s="96" t="s">
        <v>3</v>
      </c>
      <c r="M849" s="83">
        <v>820</v>
      </c>
      <c r="N849" s="102" t="s">
        <v>3</v>
      </c>
      <c r="O849" s="78"/>
    </row>
    <row r="850" spans="1:15" x14ac:dyDescent="0.3">
      <c r="A850" s="20" t="s">
        <v>526</v>
      </c>
      <c r="B850" s="20">
        <v>1</v>
      </c>
      <c r="C850" s="94" t="str">
        <f t="shared" si="13"/>
        <v>Cardinality-constrained</v>
      </c>
      <c r="D850" s="20">
        <v>50</v>
      </c>
      <c r="E850" s="20">
        <v>0.05</v>
      </c>
      <c r="F850" s="89" t="s">
        <v>0</v>
      </c>
      <c r="G850" s="20">
        <v>827</v>
      </c>
      <c r="H850" s="95">
        <v>0</v>
      </c>
      <c r="I850" s="119">
        <v>7.0005800000000002</v>
      </c>
      <c r="J850" s="89">
        <v>56115</v>
      </c>
      <c r="K850" s="107">
        <v>1.7000000000000001E-2</v>
      </c>
      <c r="L850" s="96">
        <v>8.5365853658536661E-3</v>
      </c>
      <c r="M850" s="83">
        <v>820</v>
      </c>
      <c r="N850" s="102">
        <v>827</v>
      </c>
      <c r="O850" s="78"/>
    </row>
    <row r="851" spans="1:15" x14ac:dyDescent="0.3">
      <c r="A851" s="20" t="s">
        <v>526</v>
      </c>
      <c r="B851" s="66">
        <v>1</v>
      </c>
      <c r="C851" s="94" t="str">
        <f t="shared" si="13"/>
        <v>Cardinality-constrained</v>
      </c>
      <c r="D851" s="20">
        <v>50</v>
      </c>
      <c r="E851" s="20">
        <v>0.1</v>
      </c>
      <c r="F851" s="89" t="s">
        <v>0</v>
      </c>
      <c r="G851" s="20">
        <v>835</v>
      </c>
      <c r="H851" s="95">
        <v>0</v>
      </c>
      <c r="I851" s="119">
        <v>20.723600000000001</v>
      </c>
      <c r="J851" s="89">
        <v>55669</v>
      </c>
      <c r="K851" s="107">
        <v>0.02</v>
      </c>
      <c r="L851" s="96">
        <v>1.8292682926829285E-2</v>
      </c>
      <c r="M851" s="83">
        <v>820</v>
      </c>
      <c r="N851" s="102">
        <v>835</v>
      </c>
      <c r="O851" s="78"/>
    </row>
    <row r="852" spans="1:15" x14ac:dyDescent="0.3">
      <c r="A852" s="20" t="s">
        <v>526</v>
      </c>
      <c r="B852" s="20">
        <v>1</v>
      </c>
      <c r="C852" s="94" t="str">
        <f t="shared" si="13"/>
        <v>Cardinality-constrained</v>
      </c>
      <c r="D852" s="20">
        <v>50</v>
      </c>
      <c r="E852" s="20">
        <v>0.15</v>
      </c>
      <c r="F852" s="89" t="s">
        <v>2</v>
      </c>
      <c r="G852" s="20" t="s">
        <v>46</v>
      </c>
      <c r="H852" s="95" t="s">
        <v>3</v>
      </c>
      <c r="I852" s="119">
        <v>60.0015</v>
      </c>
      <c r="J852" s="89">
        <v>49148</v>
      </c>
      <c r="K852" s="97"/>
      <c r="L852" s="96" t="s">
        <v>3</v>
      </c>
      <c r="M852" s="83">
        <v>820</v>
      </c>
      <c r="N852" s="102" t="s">
        <v>3</v>
      </c>
      <c r="O852" s="78"/>
    </row>
    <row r="853" spans="1:15" x14ac:dyDescent="0.3">
      <c r="A853" s="20" t="s">
        <v>526</v>
      </c>
      <c r="B853" s="66">
        <v>1</v>
      </c>
      <c r="C853" s="94" t="str">
        <f t="shared" si="13"/>
        <v>Cardinality-constrained</v>
      </c>
      <c r="D853" s="20">
        <v>50</v>
      </c>
      <c r="E853" s="20">
        <v>0.2</v>
      </c>
      <c r="F853" s="89" t="s">
        <v>2</v>
      </c>
      <c r="G853" s="20" t="s">
        <v>46</v>
      </c>
      <c r="H853" s="95" t="s">
        <v>3</v>
      </c>
      <c r="I853" s="119">
        <v>60.0015</v>
      </c>
      <c r="J853" s="89">
        <v>47386</v>
      </c>
      <c r="K853" s="97"/>
      <c r="L853" s="96" t="s">
        <v>3</v>
      </c>
      <c r="M853" s="83">
        <v>820</v>
      </c>
      <c r="N853" s="102" t="s">
        <v>3</v>
      </c>
      <c r="O853" s="78"/>
    </row>
    <row r="854" spans="1:15" x14ac:dyDescent="0.3">
      <c r="A854" s="20" t="s">
        <v>526</v>
      </c>
      <c r="B854" s="20">
        <v>2</v>
      </c>
      <c r="C854" s="94" t="str">
        <f t="shared" si="13"/>
        <v>Knapsack</v>
      </c>
      <c r="D854" s="20">
        <v>5</v>
      </c>
      <c r="E854" s="20">
        <v>0.05</v>
      </c>
      <c r="F854" s="89" t="s">
        <v>0</v>
      </c>
      <c r="G854" s="20">
        <v>822</v>
      </c>
      <c r="H854" s="95">
        <v>0</v>
      </c>
      <c r="I854" s="119">
        <v>5.2643199999999997</v>
      </c>
      <c r="J854" s="89">
        <v>46484</v>
      </c>
      <c r="K854" s="107">
        <v>0.45700000000000002</v>
      </c>
      <c r="L854" s="96">
        <v>2.4390243902439046E-3</v>
      </c>
      <c r="M854" s="83">
        <v>820</v>
      </c>
      <c r="N854" s="102">
        <v>822</v>
      </c>
      <c r="O854" s="78"/>
    </row>
    <row r="855" spans="1:15" x14ac:dyDescent="0.3">
      <c r="A855" s="20" t="s">
        <v>526</v>
      </c>
      <c r="B855" s="66">
        <v>2</v>
      </c>
      <c r="C855" s="94" t="str">
        <f t="shared" si="13"/>
        <v>Knapsack</v>
      </c>
      <c r="D855" s="20">
        <v>5</v>
      </c>
      <c r="E855" s="20">
        <v>0.1</v>
      </c>
      <c r="F855" s="89" t="s">
        <v>0</v>
      </c>
      <c r="G855" s="20">
        <v>822</v>
      </c>
      <c r="H855" s="95">
        <v>0</v>
      </c>
      <c r="I855" s="119">
        <v>2.58236</v>
      </c>
      <c r="J855" s="89">
        <v>39177</v>
      </c>
      <c r="K855" s="107">
        <v>0.998</v>
      </c>
      <c r="L855" s="96">
        <v>2.4390243902439046E-3</v>
      </c>
      <c r="M855" s="83">
        <v>820</v>
      </c>
      <c r="N855" s="102">
        <v>822</v>
      </c>
      <c r="O855" s="78"/>
    </row>
    <row r="856" spans="1:15" x14ac:dyDescent="0.3">
      <c r="A856" s="20" t="s">
        <v>526</v>
      </c>
      <c r="B856" s="20">
        <v>2</v>
      </c>
      <c r="C856" s="94" t="str">
        <f t="shared" si="13"/>
        <v>Knapsack</v>
      </c>
      <c r="D856" s="20">
        <v>5</v>
      </c>
      <c r="E856" s="20">
        <v>0.15</v>
      </c>
      <c r="F856" s="89" t="s">
        <v>0</v>
      </c>
      <c r="G856" s="20">
        <v>822</v>
      </c>
      <c r="H856" s="95">
        <v>0</v>
      </c>
      <c r="I856" s="119">
        <v>4.3091900000000001</v>
      </c>
      <c r="J856" s="89">
        <v>35743</v>
      </c>
      <c r="K856" s="107">
        <v>1</v>
      </c>
      <c r="L856" s="96">
        <v>2.4390243902439046E-3</v>
      </c>
      <c r="M856" s="83">
        <v>820</v>
      </c>
      <c r="N856" s="102">
        <v>822</v>
      </c>
      <c r="O856" s="78"/>
    </row>
    <row r="857" spans="1:15" x14ac:dyDescent="0.3">
      <c r="A857" s="20" t="s">
        <v>526</v>
      </c>
      <c r="B857" s="66">
        <v>2</v>
      </c>
      <c r="C857" s="94" t="str">
        <f t="shared" si="13"/>
        <v>Knapsack</v>
      </c>
      <c r="D857" s="20">
        <v>5</v>
      </c>
      <c r="E857" s="20">
        <v>0.2</v>
      </c>
      <c r="F857" s="89" t="s">
        <v>0</v>
      </c>
      <c r="G857" s="20">
        <v>822</v>
      </c>
      <c r="H857" s="95">
        <v>0</v>
      </c>
      <c r="I857" s="119">
        <v>3.93906</v>
      </c>
      <c r="J857" s="89">
        <v>25117</v>
      </c>
      <c r="K857" s="107">
        <v>1</v>
      </c>
      <c r="L857" s="96">
        <v>2.4390243902439046E-3</v>
      </c>
      <c r="M857" s="83">
        <v>820</v>
      </c>
      <c r="N857" s="102">
        <v>822</v>
      </c>
      <c r="O857" s="78"/>
    </row>
    <row r="858" spans="1:15" x14ac:dyDescent="0.3">
      <c r="A858" s="20" t="s">
        <v>526</v>
      </c>
      <c r="B858" s="20">
        <v>2</v>
      </c>
      <c r="C858" s="94" t="str">
        <f t="shared" si="13"/>
        <v>Knapsack</v>
      </c>
      <c r="D858" s="20">
        <v>10</v>
      </c>
      <c r="E858" s="20">
        <v>0.05</v>
      </c>
      <c r="F858" s="89" t="s">
        <v>0</v>
      </c>
      <c r="G858" s="20">
        <v>822</v>
      </c>
      <c r="H858" s="95">
        <v>0</v>
      </c>
      <c r="I858" s="119">
        <v>2.8712399999999998</v>
      </c>
      <c r="J858" s="89">
        <v>22246</v>
      </c>
      <c r="K858" s="107">
        <v>0.45700000000000002</v>
      </c>
      <c r="L858" s="96">
        <v>2.4390243902439046E-3</v>
      </c>
      <c r="M858" s="83">
        <v>820</v>
      </c>
      <c r="N858" s="102">
        <v>822</v>
      </c>
      <c r="O858" s="78"/>
    </row>
    <row r="859" spans="1:15" x14ac:dyDescent="0.3">
      <c r="A859" s="20" t="s">
        <v>526</v>
      </c>
      <c r="B859" s="66">
        <v>2</v>
      </c>
      <c r="C859" s="94" t="str">
        <f t="shared" si="13"/>
        <v>Knapsack</v>
      </c>
      <c r="D859" s="20">
        <v>10</v>
      </c>
      <c r="E859" s="20">
        <v>0.1</v>
      </c>
      <c r="F859" s="89" t="s">
        <v>0</v>
      </c>
      <c r="G859" s="20">
        <v>822</v>
      </c>
      <c r="H859" s="95">
        <v>0</v>
      </c>
      <c r="I859" s="119">
        <v>5.0360800000000001</v>
      </c>
      <c r="J859" s="89">
        <v>10022</v>
      </c>
      <c r="K859" s="107">
        <v>0.998</v>
      </c>
      <c r="L859" s="96">
        <v>2.4390243902439046E-3</v>
      </c>
      <c r="M859" s="83">
        <v>820</v>
      </c>
      <c r="N859" s="102">
        <v>822</v>
      </c>
      <c r="O859" s="78"/>
    </row>
    <row r="860" spans="1:15" x14ac:dyDescent="0.3">
      <c r="A860" s="20" t="s">
        <v>526</v>
      </c>
      <c r="B860" s="20">
        <v>2</v>
      </c>
      <c r="C860" s="94" t="str">
        <f t="shared" si="13"/>
        <v>Knapsack</v>
      </c>
      <c r="D860" s="20">
        <v>10</v>
      </c>
      <c r="E860" s="20">
        <v>0.15</v>
      </c>
      <c r="F860" s="89" t="s">
        <v>0</v>
      </c>
      <c r="G860" s="20">
        <v>827</v>
      </c>
      <c r="H860" s="95">
        <v>0</v>
      </c>
      <c r="I860" s="119">
        <v>10.394600000000001</v>
      </c>
      <c r="J860" s="89">
        <v>2736</v>
      </c>
      <c r="K860" s="107">
        <v>0.998</v>
      </c>
      <c r="L860" s="96">
        <v>8.5365853658536661E-3</v>
      </c>
      <c r="M860" s="83">
        <v>820</v>
      </c>
      <c r="N860" s="102">
        <v>827</v>
      </c>
      <c r="O860" s="78"/>
    </row>
    <row r="861" spans="1:15" x14ac:dyDescent="0.3">
      <c r="A861" s="20" t="s">
        <v>526</v>
      </c>
      <c r="B861" s="66">
        <v>2</v>
      </c>
      <c r="C861" s="94" t="str">
        <f t="shared" si="13"/>
        <v>Knapsack</v>
      </c>
      <c r="D861" s="20">
        <v>10</v>
      </c>
      <c r="E861" s="20">
        <v>0.2</v>
      </c>
      <c r="F861" s="89" t="s">
        <v>0</v>
      </c>
      <c r="G861" s="20">
        <v>835</v>
      </c>
      <c r="H861" s="95">
        <v>0</v>
      </c>
      <c r="I861" s="119">
        <v>11.716699999999999</v>
      </c>
      <c r="J861" s="89">
        <v>85</v>
      </c>
      <c r="K861" s="107">
        <v>1</v>
      </c>
      <c r="L861" s="96">
        <v>1.8292682926829285E-2</v>
      </c>
      <c r="M861" s="83">
        <v>820</v>
      </c>
      <c r="N861" s="102">
        <v>835</v>
      </c>
      <c r="O861" s="78"/>
    </row>
    <row r="862" spans="1:15" x14ac:dyDescent="0.3">
      <c r="A862" s="20" t="s">
        <v>526</v>
      </c>
      <c r="B862" s="20">
        <v>2</v>
      </c>
      <c r="C862" s="94" t="str">
        <f t="shared" si="13"/>
        <v>Knapsack</v>
      </c>
      <c r="D862" s="20">
        <v>25</v>
      </c>
      <c r="E862" s="20">
        <v>0.05</v>
      </c>
      <c r="F862" s="89" t="s">
        <v>0</v>
      </c>
      <c r="G862" s="20">
        <v>822</v>
      </c>
      <c r="H862" s="95">
        <v>0</v>
      </c>
      <c r="I862" s="119">
        <v>16.366800000000001</v>
      </c>
      <c r="J862" s="89">
        <v>14400</v>
      </c>
      <c r="K862" s="107">
        <v>0.45700000000000002</v>
      </c>
      <c r="L862" s="96">
        <v>2.4390243902439046E-3</v>
      </c>
      <c r="M862" s="83">
        <v>820</v>
      </c>
      <c r="N862" s="102">
        <v>822</v>
      </c>
      <c r="O862" s="78"/>
    </row>
    <row r="863" spans="1:15" x14ac:dyDescent="0.3">
      <c r="A863" s="20" t="s">
        <v>526</v>
      </c>
      <c r="B863" s="66">
        <v>2</v>
      </c>
      <c r="C863" s="94" t="str">
        <f t="shared" si="13"/>
        <v>Knapsack</v>
      </c>
      <c r="D863" s="20">
        <v>25</v>
      </c>
      <c r="E863" s="20">
        <v>0.1</v>
      </c>
      <c r="F863" s="89" t="s">
        <v>0</v>
      </c>
      <c r="G863" s="20">
        <v>835</v>
      </c>
      <c r="H863" s="95">
        <v>0</v>
      </c>
      <c r="I863" s="119">
        <v>38.087000000000003</v>
      </c>
      <c r="J863" s="89">
        <v>380</v>
      </c>
      <c r="K863" s="107">
        <v>0.02</v>
      </c>
      <c r="L863" s="96">
        <v>1.8292682926829285E-2</v>
      </c>
      <c r="M863" s="83">
        <v>820</v>
      </c>
      <c r="N863" s="102">
        <v>835</v>
      </c>
      <c r="O863" s="78"/>
    </row>
    <row r="864" spans="1:15" x14ac:dyDescent="0.3">
      <c r="A864" s="20" t="s">
        <v>526</v>
      </c>
      <c r="B864" s="20">
        <v>2</v>
      </c>
      <c r="C864" s="94" t="str">
        <f t="shared" si="13"/>
        <v>Knapsack</v>
      </c>
      <c r="D864" s="20">
        <v>25</v>
      </c>
      <c r="E864" s="20">
        <v>0.15</v>
      </c>
      <c r="F864" s="89" t="s">
        <v>0</v>
      </c>
      <c r="G864" s="20">
        <v>843</v>
      </c>
      <c r="H864" s="95">
        <v>0</v>
      </c>
      <c r="I864" s="119">
        <v>70.577600000000004</v>
      </c>
      <c r="J864" s="89"/>
      <c r="K864" s="107">
        <v>0.99399999999999999</v>
      </c>
      <c r="L864" s="96">
        <v>2.8048780487804903E-2</v>
      </c>
      <c r="M864" s="83">
        <v>820</v>
      </c>
      <c r="N864" s="102">
        <v>843</v>
      </c>
      <c r="O864" s="78"/>
    </row>
    <row r="865" spans="1:15" x14ac:dyDescent="0.3">
      <c r="A865" s="20" t="s">
        <v>526</v>
      </c>
      <c r="B865" s="66">
        <v>2</v>
      </c>
      <c r="C865" s="94" t="str">
        <f t="shared" si="13"/>
        <v>Knapsack</v>
      </c>
      <c r="D865" s="20">
        <v>25</v>
      </c>
      <c r="E865" s="20">
        <v>0.2</v>
      </c>
      <c r="F865" s="89" t="s">
        <v>0</v>
      </c>
      <c r="G865" s="20">
        <v>912</v>
      </c>
      <c r="H865" s="95">
        <v>2.4719101123595506E-2</v>
      </c>
      <c r="I865" s="119">
        <v>1842.46</v>
      </c>
      <c r="J865" s="89"/>
      <c r="K865" s="107">
        <v>1</v>
      </c>
      <c r="L865" s="96">
        <v>0.11219512195121961</v>
      </c>
      <c r="M865" s="83">
        <v>820</v>
      </c>
      <c r="N865" s="102">
        <v>890</v>
      </c>
      <c r="O865" s="78"/>
    </row>
    <row r="866" spans="1:15" x14ac:dyDescent="0.3">
      <c r="A866" s="20" t="s">
        <v>526</v>
      </c>
      <c r="B866" s="20">
        <v>2</v>
      </c>
      <c r="C866" s="94" t="str">
        <f t="shared" si="13"/>
        <v>Knapsack</v>
      </c>
      <c r="D866" s="20">
        <v>50</v>
      </c>
      <c r="E866" s="20">
        <v>0.05</v>
      </c>
      <c r="F866" s="89" t="s">
        <v>0</v>
      </c>
      <c r="G866" s="20">
        <v>833</v>
      </c>
      <c r="H866" s="95">
        <v>0</v>
      </c>
      <c r="I866" s="119">
        <v>13.3795</v>
      </c>
      <c r="J866" s="89"/>
      <c r="K866" s="107">
        <v>0</v>
      </c>
      <c r="L866" s="96">
        <v>1.585365853658538E-2</v>
      </c>
      <c r="M866" s="83">
        <v>820</v>
      </c>
      <c r="N866" s="102">
        <v>833</v>
      </c>
      <c r="O866" s="78"/>
    </row>
    <row r="867" spans="1:15" x14ac:dyDescent="0.3">
      <c r="A867" s="20" t="s">
        <v>526</v>
      </c>
      <c r="B867" s="66">
        <v>2</v>
      </c>
      <c r="C867" s="94" t="str">
        <f t="shared" si="13"/>
        <v>Knapsack</v>
      </c>
      <c r="D867" s="20">
        <v>50</v>
      </c>
      <c r="E867" s="20">
        <v>0.1</v>
      </c>
      <c r="F867" s="89" t="s">
        <v>0</v>
      </c>
      <c r="G867" s="20">
        <v>850</v>
      </c>
      <c r="H867" s="95">
        <v>0</v>
      </c>
      <c r="I867" s="119">
        <v>228.64099999999999</v>
      </c>
      <c r="J867" s="89"/>
      <c r="K867" s="107">
        <v>0.02</v>
      </c>
      <c r="L867" s="96">
        <v>3.6585365853658569E-2</v>
      </c>
      <c r="M867" s="83">
        <v>820</v>
      </c>
      <c r="N867" s="102">
        <v>850</v>
      </c>
      <c r="O867" s="78"/>
    </row>
    <row r="868" spans="1:15" x14ac:dyDescent="0.3">
      <c r="A868" s="20" t="s">
        <v>526</v>
      </c>
      <c r="B868" s="20">
        <v>2</v>
      </c>
      <c r="C868" s="94" t="str">
        <f t="shared" si="13"/>
        <v>Knapsack</v>
      </c>
      <c r="D868" s="20">
        <v>50</v>
      </c>
      <c r="E868" s="20">
        <v>0.15</v>
      </c>
      <c r="F868" s="89" t="s">
        <v>2</v>
      </c>
      <c r="G868" s="20" t="s">
        <v>511</v>
      </c>
      <c r="H868" s="95" t="s">
        <v>3</v>
      </c>
      <c r="I868" s="119" t="s">
        <v>511</v>
      </c>
      <c r="J868" s="89"/>
      <c r="K868" s="97"/>
      <c r="L868" s="96" t="s">
        <v>3</v>
      </c>
      <c r="M868" s="83">
        <v>820</v>
      </c>
      <c r="N868" s="102" t="s">
        <v>3</v>
      </c>
      <c r="O868" s="78"/>
    </row>
    <row r="869" spans="1:15" x14ac:dyDescent="0.3">
      <c r="A869" s="20" t="s">
        <v>526</v>
      </c>
      <c r="B869" s="66">
        <v>2</v>
      </c>
      <c r="C869" s="94" t="str">
        <f t="shared" si="13"/>
        <v>Knapsack</v>
      </c>
      <c r="D869" s="20">
        <v>50</v>
      </c>
      <c r="E869" s="20">
        <v>0.2</v>
      </c>
      <c r="F869" s="89" t="s">
        <v>4</v>
      </c>
      <c r="G869" s="20" t="s">
        <v>511</v>
      </c>
      <c r="H869" s="95" t="s">
        <v>3</v>
      </c>
      <c r="I869" s="119" t="s">
        <v>511</v>
      </c>
      <c r="J869" s="89"/>
      <c r="K869" s="97"/>
      <c r="L869" s="96" t="s">
        <v>3</v>
      </c>
      <c r="M869" s="83">
        <v>820</v>
      </c>
      <c r="N869" s="102" t="s">
        <v>3</v>
      </c>
      <c r="O869" s="78"/>
    </row>
    <row r="870" spans="1:15" hidden="1" x14ac:dyDescent="0.3">
      <c r="A870" s="20" t="s">
        <v>526</v>
      </c>
      <c r="B870" s="20">
        <v>3</v>
      </c>
      <c r="C870" s="94" t="str">
        <f t="shared" si="13"/>
        <v>Factor Model</v>
      </c>
      <c r="D870" s="20">
        <v>0</v>
      </c>
      <c r="E870" s="20">
        <v>0.05</v>
      </c>
      <c r="F870" s="89" t="s">
        <v>4</v>
      </c>
      <c r="G870" s="20" t="s">
        <v>511</v>
      </c>
      <c r="H870" s="95" t="s">
        <v>3</v>
      </c>
      <c r="I870" s="119" t="s">
        <v>511</v>
      </c>
      <c r="J870" s="89"/>
      <c r="K870" s="97"/>
      <c r="L870" s="96" t="s">
        <v>3</v>
      </c>
      <c r="M870" s="83">
        <v>820</v>
      </c>
      <c r="N870" s="102" t="s">
        <v>3</v>
      </c>
      <c r="O870" s="78"/>
    </row>
    <row r="871" spans="1:15" hidden="1" x14ac:dyDescent="0.3">
      <c r="A871" s="66" t="s">
        <v>526</v>
      </c>
      <c r="B871" s="66">
        <v>3</v>
      </c>
      <c r="C871" s="94" t="str">
        <f t="shared" si="13"/>
        <v>Factor Model</v>
      </c>
      <c r="D871" s="20">
        <v>0</v>
      </c>
      <c r="E871" s="20">
        <v>0.1</v>
      </c>
      <c r="F871" s="89" t="s">
        <v>4</v>
      </c>
      <c r="G871" s="20" t="s">
        <v>511</v>
      </c>
      <c r="H871" s="95" t="s">
        <v>3</v>
      </c>
      <c r="I871" s="119" t="s">
        <v>511</v>
      </c>
      <c r="J871" s="89"/>
      <c r="K871" s="97"/>
      <c r="L871" s="96" t="s">
        <v>3</v>
      </c>
      <c r="M871" s="83">
        <v>820</v>
      </c>
      <c r="N871" s="102" t="s">
        <v>3</v>
      </c>
      <c r="O871" s="78"/>
    </row>
    <row r="872" spans="1:15" hidden="1" x14ac:dyDescent="0.3">
      <c r="A872" s="20" t="s">
        <v>526</v>
      </c>
      <c r="B872" s="20">
        <v>3</v>
      </c>
      <c r="C872" s="94" t="str">
        <f t="shared" si="13"/>
        <v>Factor Model</v>
      </c>
      <c r="D872" s="20">
        <v>0</v>
      </c>
      <c r="E872" s="20">
        <v>0.15</v>
      </c>
      <c r="F872" s="89" t="s">
        <v>4</v>
      </c>
      <c r="G872" s="20" t="s">
        <v>511</v>
      </c>
      <c r="H872" s="95" t="s">
        <v>3</v>
      </c>
      <c r="I872" s="119" t="s">
        <v>511</v>
      </c>
      <c r="J872" s="89"/>
      <c r="K872" s="97"/>
      <c r="L872" s="96" t="s">
        <v>3</v>
      </c>
      <c r="M872" s="83">
        <v>820</v>
      </c>
      <c r="N872" s="102" t="s">
        <v>3</v>
      </c>
      <c r="O872" s="78"/>
    </row>
    <row r="873" spans="1:15" hidden="1" x14ac:dyDescent="0.3">
      <c r="A873" s="66" t="s">
        <v>526</v>
      </c>
      <c r="B873" s="66">
        <v>3</v>
      </c>
      <c r="C873" s="94" t="str">
        <f t="shared" si="13"/>
        <v>Factor Model</v>
      </c>
      <c r="D873" s="20">
        <v>0</v>
      </c>
      <c r="E873" s="20">
        <v>0.2</v>
      </c>
      <c r="F873" s="89" t="s">
        <v>4</v>
      </c>
      <c r="G873" s="20" t="s">
        <v>511</v>
      </c>
      <c r="H873" s="95" t="s">
        <v>3</v>
      </c>
      <c r="I873" s="119" t="s">
        <v>511</v>
      </c>
      <c r="J873" s="89"/>
      <c r="K873" s="97"/>
      <c r="L873" s="96" t="s">
        <v>3</v>
      </c>
      <c r="M873" s="83">
        <v>820</v>
      </c>
      <c r="N873" s="102" t="s">
        <v>3</v>
      </c>
      <c r="O873" s="78"/>
    </row>
    <row r="874" spans="1:15" hidden="1" x14ac:dyDescent="0.3">
      <c r="A874" s="20" t="s">
        <v>526</v>
      </c>
      <c r="B874" s="20">
        <v>3</v>
      </c>
      <c r="C874" s="94" t="str">
        <f t="shared" si="13"/>
        <v>Factor Model</v>
      </c>
      <c r="D874" s="20">
        <v>10</v>
      </c>
      <c r="E874" s="20">
        <v>0.05</v>
      </c>
      <c r="F874" s="89" t="s">
        <v>4</v>
      </c>
      <c r="G874" s="20" t="s">
        <v>511</v>
      </c>
      <c r="H874" s="95" t="s">
        <v>3</v>
      </c>
      <c r="I874" s="119" t="s">
        <v>511</v>
      </c>
      <c r="J874" s="89"/>
      <c r="K874" s="97"/>
      <c r="L874" s="96" t="s">
        <v>3</v>
      </c>
      <c r="M874" s="83">
        <v>820</v>
      </c>
      <c r="N874" s="102" t="s">
        <v>3</v>
      </c>
      <c r="O874" s="78"/>
    </row>
    <row r="875" spans="1:15" hidden="1" x14ac:dyDescent="0.3">
      <c r="A875" s="66" t="s">
        <v>526</v>
      </c>
      <c r="B875" s="66">
        <v>3</v>
      </c>
      <c r="C875" s="94" t="str">
        <f t="shared" si="13"/>
        <v>Factor Model</v>
      </c>
      <c r="D875" s="20">
        <v>10</v>
      </c>
      <c r="E875" s="20">
        <v>0.1</v>
      </c>
      <c r="F875" s="89" t="s">
        <v>4</v>
      </c>
      <c r="G875" s="20" t="s">
        <v>511</v>
      </c>
      <c r="H875" s="95" t="s">
        <v>3</v>
      </c>
      <c r="I875" s="119" t="s">
        <v>511</v>
      </c>
      <c r="J875" s="89"/>
      <c r="K875" s="97"/>
      <c r="L875" s="96" t="s">
        <v>3</v>
      </c>
      <c r="M875" s="83">
        <v>820</v>
      </c>
      <c r="N875" s="102" t="s">
        <v>3</v>
      </c>
      <c r="O875" s="78"/>
    </row>
    <row r="876" spans="1:15" hidden="1" x14ac:dyDescent="0.3">
      <c r="A876" s="20" t="s">
        <v>526</v>
      </c>
      <c r="B876" s="20">
        <v>3</v>
      </c>
      <c r="C876" s="94" t="str">
        <f t="shared" si="13"/>
        <v>Factor Model</v>
      </c>
      <c r="D876" s="20">
        <v>10</v>
      </c>
      <c r="E876" s="20">
        <v>0.15</v>
      </c>
      <c r="F876" s="89" t="s">
        <v>4</v>
      </c>
      <c r="G876" s="20" t="s">
        <v>511</v>
      </c>
      <c r="H876" s="95" t="s">
        <v>3</v>
      </c>
      <c r="I876" s="119" t="s">
        <v>511</v>
      </c>
      <c r="J876" s="89"/>
      <c r="K876" s="97"/>
      <c r="L876" s="96" t="s">
        <v>3</v>
      </c>
      <c r="M876" s="83">
        <v>820</v>
      </c>
      <c r="N876" s="102" t="s">
        <v>3</v>
      </c>
      <c r="O876" s="78"/>
    </row>
    <row r="877" spans="1:15" hidden="1" x14ac:dyDescent="0.3">
      <c r="A877" s="66" t="s">
        <v>526</v>
      </c>
      <c r="B877" s="66">
        <v>3</v>
      </c>
      <c r="C877" s="94" t="str">
        <f t="shared" si="13"/>
        <v>Factor Model</v>
      </c>
      <c r="D877" s="20">
        <v>10</v>
      </c>
      <c r="E877" s="20">
        <v>0.2</v>
      </c>
      <c r="F877" s="89" t="s">
        <v>4</v>
      </c>
      <c r="G877" s="20" t="s">
        <v>511</v>
      </c>
      <c r="H877" s="95" t="s">
        <v>3</v>
      </c>
      <c r="I877" s="119" t="s">
        <v>511</v>
      </c>
      <c r="J877" s="89"/>
      <c r="K877" s="97"/>
      <c r="L877" s="96" t="s">
        <v>3</v>
      </c>
      <c r="M877" s="83">
        <v>820</v>
      </c>
      <c r="N877" s="102" t="s">
        <v>3</v>
      </c>
      <c r="O877" s="78"/>
    </row>
    <row r="878" spans="1:15" hidden="1" x14ac:dyDescent="0.3">
      <c r="A878" s="20" t="s">
        <v>526</v>
      </c>
      <c r="B878" s="20">
        <v>3</v>
      </c>
      <c r="C878" s="94" t="str">
        <f t="shared" si="13"/>
        <v>Factor Model</v>
      </c>
      <c r="D878" s="20">
        <v>25</v>
      </c>
      <c r="E878" s="20">
        <v>0.05</v>
      </c>
      <c r="F878" s="89" t="s">
        <v>4</v>
      </c>
      <c r="G878" s="20" t="s">
        <v>511</v>
      </c>
      <c r="H878" s="95" t="s">
        <v>3</v>
      </c>
      <c r="I878" s="119" t="s">
        <v>511</v>
      </c>
      <c r="J878" s="89"/>
      <c r="K878" s="97"/>
      <c r="L878" s="96" t="s">
        <v>3</v>
      </c>
      <c r="M878" s="83">
        <v>820</v>
      </c>
      <c r="N878" s="102" t="s">
        <v>3</v>
      </c>
      <c r="O878" s="78"/>
    </row>
    <row r="879" spans="1:15" hidden="1" x14ac:dyDescent="0.3">
      <c r="A879" s="66" t="s">
        <v>526</v>
      </c>
      <c r="B879" s="66">
        <v>3</v>
      </c>
      <c r="C879" s="94" t="str">
        <f t="shared" si="13"/>
        <v>Factor Model</v>
      </c>
      <c r="D879" s="20">
        <v>25</v>
      </c>
      <c r="E879" s="20">
        <v>0.1</v>
      </c>
      <c r="F879" s="89" t="s">
        <v>4</v>
      </c>
      <c r="G879" s="20" t="s">
        <v>511</v>
      </c>
      <c r="H879" s="95" t="s">
        <v>3</v>
      </c>
      <c r="I879" s="119" t="s">
        <v>511</v>
      </c>
      <c r="J879" s="89"/>
      <c r="K879" s="97"/>
      <c r="L879" s="96" t="s">
        <v>3</v>
      </c>
      <c r="M879" s="83">
        <v>820</v>
      </c>
      <c r="N879" s="102" t="s">
        <v>3</v>
      </c>
      <c r="O879" s="78"/>
    </row>
    <row r="880" spans="1:15" hidden="1" x14ac:dyDescent="0.3">
      <c r="A880" s="20" t="s">
        <v>526</v>
      </c>
      <c r="B880" s="20">
        <v>3</v>
      </c>
      <c r="C880" s="94" t="str">
        <f t="shared" si="13"/>
        <v>Factor Model</v>
      </c>
      <c r="D880" s="20">
        <v>25</v>
      </c>
      <c r="E880" s="20">
        <v>0.15</v>
      </c>
      <c r="F880" s="89" t="s">
        <v>4</v>
      </c>
      <c r="G880" s="20" t="s">
        <v>511</v>
      </c>
      <c r="H880" s="95" t="s">
        <v>3</v>
      </c>
      <c r="I880" s="119" t="s">
        <v>511</v>
      </c>
      <c r="J880" s="89"/>
      <c r="K880" s="97"/>
      <c r="L880" s="96" t="s">
        <v>3</v>
      </c>
      <c r="M880" s="83">
        <v>820</v>
      </c>
      <c r="N880" s="102" t="s">
        <v>3</v>
      </c>
      <c r="O880" s="78"/>
    </row>
    <row r="881" spans="1:15" hidden="1" x14ac:dyDescent="0.3">
      <c r="A881" s="66" t="s">
        <v>526</v>
      </c>
      <c r="B881" s="66">
        <v>3</v>
      </c>
      <c r="C881" s="94" t="str">
        <f t="shared" si="13"/>
        <v>Factor Model</v>
      </c>
      <c r="D881" s="20">
        <v>25</v>
      </c>
      <c r="E881" s="20">
        <v>0.2</v>
      </c>
      <c r="F881" s="89" t="s">
        <v>4</v>
      </c>
      <c r="G881" s="20" t="s">
        <v>511</v>
      </c>
      <c r="H881" s="95" t="s">
        <v>3</v>
      </c>
      <c r="I881" s="119" t="s">
        <v>511</v>
      </c>
      <c r="J881" s="89"/>
      <c r="K881" s="97"/>
      <c r="L881" s="96" t="s">
        <v>3</v>
      </c>
      <c r="M881" s="83">
        <v>820</v>
      </c>
      <c r="N881" s="102" t="s">
        <v>3</v>
      </c>
      <c r="O881" s="78"/>
    </row>
    <row r="882" spans="1:15" hidden="1" x14ac:dyDescent="0.3">
      <c r="A882" s="20" t="s">
        <v>526</v>
      </c>
      <c r="B882" s="20">
        <v>3</v>
      </c>
      <c r="C882" s="94" t="str">
        <f t="shared" si="13"/>
        <v>Factor Model</v>
      </c>
      <c r="D882" s="20">
        <v>50</v>
      </c>
      <c r="E882" s="20">
        <v>0.05</v>
      </c>
      <c r="F882" s="89" t="s">
        <v>4</v>
      </c>
      <c r="G882" s="20" t="s">
        <v>511</v>
      </c>
      <c r="H882" s="95" t="s">
        <v>3</v>
      </c>
      <c r="I882" s="119" t="s">
        <v>511</v>
      </c>
      <c r="J882" s="89">
        <v>83954</v>
      </c>
      <c r="K882" s="97"/>
      <c r="L882" s="96" t="s">
        <v>3</v>
      </c>
      <c r="M882" s="83">
        <v>820</v>
      </c>
      <c r="N882" s="102" t="s">
        <v>3</v>
      </c>
      <c r="O882" s="78"/>
    </row>
    <row r="883" spans="1:15" hidden="1" x14ac:dyDescent="0.3">
      <c r="A883" s="66" t="s">
        <v>526</v>
      </c>
      <c r="B883" s="66">
        <v>3</v>
      </c>
      <c r="C883" s="94" t="str">
        <f t="shared" si="13"/>
        <v>Factor Model</v>
      </c>
      <c r="D883" s="20">
        <v>50</v>
      </c>
      <c r="E883" s="20">
        <v>0.1</v>
      </c>
      <c r="F883" s="89" t="s">
        <v>4</v>
      </c>
      <c r="G883" s="20" t="s">
        <v>511</v>
      </c>
      <c r="H883" s="95" t="s">
        <v>3</v>
      </c>
      <c r="I883" s="119" t="s">
        <v>511</v>
      </c>
      <c r="J883" s="89">
        <v>89546</v>
      </c>
      <c r="K883" s="97"/>
      <c r="L883" s="96" t="s">
        <v>3</v>
      </c>
      <c r="M883" s="83">
        <v>820</v>
      </c>
      <c r="N883" s="102" t="s">
        <v>3</v>
      </c>
      <c r="O883" s="78"/>
    </row>
    <row r="884" spans="1:15" hidden="1" x14ac:dyDescent="0.3">
      <c r="A884" s="20" t="s">
        <v>526</v>
      </c>
      <c r="B884" s="20">
        <v>3</v>
      </c>
      <c r="C884" s="94" t="str">
        <f t="shared" si="13"/>
        <v>Factor Model</v>
      </c>
      <c r="D884" s="20">
        <v>50</v>
      </c>
      <c r="E884" s="20">
        <v>0.15</v>
      </c>
      <c r="F884" s="89" t="s">
        <v>4</v>
      </c>
      <c r="G884" s="20" t="s">
        <v>511</v>
      </c>
      <c r="H884" s="95" t="s">
        <v>3</v>
      </c>
      <c r="I884" s="119" t="s">
        <v>511</v>
      </c>
      <c r="J884" s="89">
        <v>87636</v>
      </c>
      <c r="K884" s="97"/>
      <c r="L884" s="96" t="s">
        <v>3</v>
      </c>
      <c r="M884" s="83">
        <v>820</v>
      </c>
      <c r="N884" s="102" t="s">
        <v>3</v>
      </c>
      <c r="O884" s="78"/>
    </row>
    <row r="885" spans="1:15" hidden="1" x14ac:dyDescent="0.3">
      <c r="A885" s="66" t="s">
        <v>526</v>
      </c>
      <c r="B885" s="66">
        <v>3</v>
      </c>
      <c r="C885" s="94" t="str">
        <f t="shared" si="13"/>
        <v>Factor Model</v>
      </c>
      <c r="D885" s="20">
        <v>50</v>
      </c>
      <c r="E885" s="20">
        <v>0.2</v>
      </c>
      <c r="F885" s="89" t="s">
        <v>4</v>
      </c>
      <c r="G885" s="20" t="s">
        <v>511</v>
      </c>
      <c r="H885" s="95" t="s">
        <v>3</v>
      </c>
      <c r="I885" s="119" t="s">
        <v>511</v>
      </c>
      <c r="J885" s="89">
        <v>95091</v>
      </c>
      <c r="K885" s="97"/>
      <c r="L885" s="96" t="s">
        <v>3</v>
      </c>
      <c r="M885" s="83">
        <v>820</v>
      </c>
      <c r="N885" s="102" t="s">
        <v>3</v>
      </c>
      <c r="O885" s="78"/>
    </row>
    <row r="886" spans="1:15" x14ac:dyDescent="0.3">
      <c r="A886" s="20" t="s">
        <v>518</v>
      </c>
      <c r="B886" s="20">
        <v>0</v>
      </c>
      <c r="C886" s="94" t="str">
        <f t="shared" si="13"/>
        <v>Deterministic</v>
      </c>
      <c r="D886" s="20">
        <v>0</v>
      </c>
      <c r="E886" s="20">
        <v>0.05</v>
      </c>
      <c r="F886" s="89" t="s">
        <v>0</v>
      </c>
      <c r="G886" s="20">
        <v>1043</v>
      </c>
      <c r="H886" s="95">
        <v>0</v>
      </c>
      <c r="I886" s="119">
        <v>4.3186600000000004</v>
      </c>
      <c r="J886" s="89">
        <v>32619</v>
      </c>
      <c r="K886" s="107">
        <v>1</v>
      </c>
      <c r="L886" s="96">
        <v>0</v>
      </c>
      <c r="M886" s="83">
        <v>1043</v>
      </c>
      <c r="N886" s="102">
        <v>1043</v>
      </c>
      <c r="O886" s="78"/>
    </row>
    <row r="887" spans="1:15" x14ac:dyDescent="0.3">
      <c r="A887" s="20" t="s">
        <v>518</v>
      </c>
      <c r="B887" s="66">
        <v>0</v>
      </c>
      <c r="C887" s="94" t="str">
        <f t="shared" si="13"/>
        <v>Deterministic</v>
      </c>
      <c r="D887" s="20">
        <v>0</v>
      </c>
      <c r="E887" s="20">
        <v>0.1</v>
      </c>
      <c r="F887" s="89" t="s">
        <v>0</v>
      </c>
      <c r="G887" s="20">
        <v>1043</v>
      </c>
      <c r="H887" s="95">
        <v>0</v>
      </c>
      <c r="I887" s="119">
        <v>21.814699999999998</v>
      </c>
      <c r="J887" s="89">
        <v>29338</v>
      </c>
      <c r="K887" s="107">
        <v>1</v>
      </c>
      <c r="L887" s="96">
        <v>0</v>
      </c>
      <c r="M887" s="83">
        <v>1043</v>
      </c>
      <c r="N887" s="102">
        <v>1043</v>
      </c>
      <c r="O887" s="78"/>
    </row>
    <row r="888" spans="1:15" x14ac:dyDescent="0.3">
      <c r="A888" s="20" t="s">
        <v>518</v>
      </c>
      <c r="B888" s="20">
        <v>0</v>
      </c>
      <c r="C888" s="94" t="str">
        <f t="shared" si="13"/>
        <v>Deterministic</v>
      </c>
      <c r="D888" s="20">
        <v>0</v>
      </c>
      <c r="E888" s="20">
        <v>0.15</v>
      </c>
      <c r="F888" s="89" t="s">
        <v>0</v>
      </c>
      <c r="G888" s="20">
        <v>1043</v>
      </c>
      <c r="H888" s="95">
        <v>0</v>
      </c>
      <c r="I888" s="119">
        <v>31.4758</v>
      </c>
      <c r="J888" s="89">
        <v>26395</v>
      </c>
      <c r="K888" s="107">
        <v>1</v>
      </c>
      <c r="L888" s="96">
        <v>0</v>
      </c>
      <c r="M888" s="83">
        <v>1043</v>
      </c>
      <c r="N888" s="102">
        <v>1043</v>
      </c>
      <c r="O888" s="78"/>
    </row>
    <row r="889" spans="1:15" x14ac:dyDescent="0.3">
      <c r="A889" s="20" t="s">
        <v>518</v>
      </c>
      <c r="B889" s="66">
        <v>0</v>
      </c>
      <c r="C889" s="94" t="str">
        <f t="shared" si="13"/>
        <v>Deterministic</v>
      </c>
      <c r="D889" s="20">
        <v>0</v>
      </c>
      <c r="E889" s="20">
        <v>0.2</v>
      </c>
      <c r="F889" s="89" t="s">
        <v>0</v>
      </c>
      <c r="G889" s="20">
        <v>1043</v>
      </c>
      <c r="H889" s="95">
        <v>0</v>
      </c>
      <c r="I889" s="119">
        <v>8.1536100000000005</v>
      </c>
      <c r="J889" s="89">
        <v>23849</v>
      </c>
      <c r="K889" s="107">
        <v>1</v>
      </c>
      <c r="L889" s="96">
        <v>0</v>
      </c>
      <c r="M889" s="83">
        <v>1043</v>
      </c>
      <c r="N889" s="102">
        <v>1043</v>
      </c>
      <c r="O889" s="78"/>
    </row>
    <row r="890" spans="1:15" x14ac:dyDescent="0.3">
      <c r="A890" s="20" t="s">
        <v>518</v>
      </c>
      <c r="B890" s="20">
        <v>1</v>
      </c>
      <c r="C890" s="94" t="str">
        <f t="shared" si="13"/>
        <v>Cardinality-constrained</v>
      </c>
      <c r="D890" s="20">
        <v>5</v>
      </c>
      <c r="E890" s="20">
        <v>0.05</v>
      </c>
      <c r="F890" s="89" t="s">
        <v>0</v>
      </c>
      <c r="G890" s="20">
        <v>1045</v>
      </c>
      <c r="H890" s="95">
        <v>0</v>
      </c>
      <c r="I890" s="119">
        <v>90.086699999999993</v>
      </c>
      <c r="J890" s="89">
        <v>29231</v>
      </c>
      <c r="K890" s="107">
        <v>0.92400000000000004</v>
      </c>
      <c r="L890" s="96">
        <v>1.9175455417066445E-3</v>
      </c>
      <c r="M890" s="83">
        <v>1043</v>
      </c>
      <c r="N890" s="102">
        <v>1045</v>
      </c>
      <c r="O890" s="78"/>
    </row>
    <row r="891" spans="1:15" x14ac:dyDescent="0.3">
      <c r="A891" s="20" t="s">
        <v>518</v>
      </c>
      <c r="B891" s="66">
        <v>1</v>
      </c>
      <c r="C891" s="94" t="str">
        <f t="shared" si="13"/>
        <v>Cardinality-constrained</v>
      </c>
      <c r="D891" s="20">
        <v>5</v>
      </c>
      <c r="E891" s="20">
        <v>0.1</v>
      </c>
      <c r="F891" s="89" t="s">
        <v>1</v>
      </c>
      <c r="G891" s="20">
        <v>1047</v>
      </c>
      <c r="H891" s="95">
        <v>0</v>
      </c>
      <c r="I891" s="119">
        <v>36.638399999999997</v>
      </c>
      <c r="J891" s="89">
        <v>27321</v>
      </c>
      <c r="K891" s="107">
        <v>0.998</v>
      </c>
      <c r="L891" s="96">
        <v>3.835091083413289E-3</v>
      </c>
      <c r="M891" s="83">
        <v>1043</v>
      </c>
      <c r="N891" s="102">
        <v>1047</v>
      </c>
      <c r="O891" s="78"/>
    </row>
    <row r="892" spans="1:15" x14ac:dyDescent="0.3">
      <c r="A892" s="20" t="s">
        <v>518</v>
      </c>
      <c r="B892" s="20">
        <v>1</v>
      </c>
      <c r="C892" s="94" t="str">
        <f t="shared" si="13"/>
        <v>Cardinality-constrained</v>
      </c>
      <c r="D892" s="20">
        <v>5</v>
      </c>
      <c r="E892" s="20">
        <v>0.15</v>
      </c>
      <c r="F892" s="89" t="s">
        <v>0</v>
      </c>
      <c r="G892" s="20">
        <v>1047</v>
      </c>
      <c r="H892" s="95">
        <v>0</v>
      </c>
      <c r="I892" s="119">
        <v>28.9316</v>
      </c>
      <c r="J892" s="89">
        <v>27207</v>
      </c>
      <c r="K892" s="107">
        <v>1</v>
      </c>
      <c r="L892" s="96">
        <v>3.835091083413289E-3</v>
      </c>
      <c r="M892" s="83">
        <v>1043</v>
      </c>
      <c r="N892" s="102">
        <v>1047</v>
      </c>
      <c r="O892" s="78"/>
    </row>
    <row r="893" spans="1:15" x14ac:dyDescent="0.3">
      <c r="A893" s="20" t="s">
        <v>518</v>
      </c>
      <c r="B893" s="66">
        <v>1</v>
      </c>
      <c r="C893" s="94" t="str">
        <f t="shared" si="13"/>
        <v>Cardinality-constrained</v>
      </c>
      <c r="D893" s="20">
        <v>5</v>
      </c>
      <c r="E893" s="20">
        <v>0.2</v>
      </c>
      <c r="F893" s="89" t="s">
        <v>0</v>
      </c>
      <c r="G893" s="20">
        <v>1055</v>
      </c>
      <c r="H893" s="95">
        <v>0</v>
      </c>
      <c r="I893" s="119">
        <v>42.487900000000003</v>
      </c>
      <c r="J893" s="89">
        <v>24580</v>
      </c>
      <c r="K893" s="107">
        <v>1</v>
      </c>
      <c r="L893" s="96">
        <v>1.1505273250239645E-2</v>
      </c>
      <c r="M893" s="83">
        <v>1043</v>
      </c>
      <c r="N893" s="102">
        <v>1055</v>
      </c>
      <c r="O893" s="78"/>
    </row>
    <row r="894" spans="1:15" x14ac:dyDescent="0.3">
      <c r="A894" s="20" t="s">
        <v>518</v>
      </c>
      <c r="B894" s="20">
        <v>1</v>
      </c>
      <c r="C894" s="94" t="str">
        <f t="shared" si="13"/>
        <v>Cardinality-constrained</v>
      </c>
      <c r="D894" s="20">
        <v>10</v>
      </c>
      <c r="E894" s="20">
        <v>0.05</v>
      </c>
      <c r="F894" s="89" t="s">
        <v>0</v>
      </c>
      <c r="G894" s="20">
        <v>1045</v>
      </c>
      <c r="H894" s="95">
        <v>0</v>
      </c>
      <c r="I894" s="119">
        <v>27.424299999999999</v>
      </c>
      <c r="J894" s="89">
        <v>17614</v>
      </c>
      <c r="K894" s="107">
        <v>0.92400000000000004</v>
      </c>
      <c r="L894" s="96">
        <v>1.9175455417066445E-3</v>
      </c>
      <c r="M894" s="83">
        <v>1043</v>
      </c>
      <c r="N894" s="102">
        <v>1045</v>
      </c>
      <c r="O894" s="78"/>
    </row>
    <row r="895" spans="1:15" x14ac:dyDescent="0.3">
      <c r="A895" s="20" t="s">
        <v>518</v>
      </c>
      <c r="B895" s="66">
        <v>1</v>
      </c>
      <c r="C895" s="94" t="str">
        <f t="shared" si="13"/>
        <v>Cardinality-constrained</v>
      </c>
      <c r="D895" s="20">
        <v>10</v>
      </c>
      <c r="E895" s="20">
        <v>0.1</v>
      </c>
      <c r="F895" s="89" t="s">
        <v>1</v>
      </c>
      <c r="G895" s="20">
        <v>1047</v>
      </c>
      <c r="H895" s="95">
        <v>0</v>
      </c>
      <c r="I895" s="119">
        <v>138.446</v>
      </c>
      <c r="J895" s="89">
        <v>7620</v>
      </c>
      <c r="K895" s="107">
        <v>0.998</v>
      </c>
      <c r="L895" s="96">
        <v>3.835091083413289E-3</v>
      </c>
      <c r="M895" s="83">
        <v>1043</v>
      </c>
      <c r="N895" s="102">
        <v>1047</v>
      </c>
      <c r="O895" s="78"/>
    </row>
    <row r="896" spans="1:15" x14ac:dyDescent="0.3">
      <c r="A896" s="20" t="s">
        <v>518</v>
      </c>
      <c r="B896" s="20">
        <v>1</v>
      </c>
      <c r="C896" s="94" t="str">
        <f t="shared" si="13"/>
        <v>Cardinality-constrained</v>
      </c>
      <c r="D896" s="20">
        <v>10</v>
      </c>
      <c r="E896" s="20">
        <v>0.15</v>
      </c>
      <c r="F896" s="89" t="s">
        <v>0</v>
      </c>
      <c r="G896" s="20">
        <v>1047</v>
      </c>
      <c r="H896" s="95">
        <v>0</v>
      </c>
      <c r="I896" s="119">
        <v>14.067299999999999</v>
      </c>
      <c r="J896" s="89">
        <v>4071</v>
      </c>
      <c r="K896" s="107">
        <v>1</v>
      </c>
      <c r="L896" s="96">
        <v>3.835091083413289E-3</v>
      </c>
      <c r="M896" s="83">
        <v>1043</v>
      </c>
      <c r="N896" s="102">
        <v>1047</v>
      </c>
      <c r="O896" s="78"/>
    </row>
    <row r="897" spans="1:15" x14ac:dyDescent="0.3">
      <c r="A897" s="20" t="s">
        <v>518</v>
      </c>
      <c r="B897" s="66">
        <v>1</v>
      </c>
      <c r="C897" s="94" t="str">
        <f t="shared" si="13"/>
        <v>Cardinality-constrained</v>
      </c>
      <c r="D897" s="20">
        <v>10</v>
      </c>
      <c r="E897" s="20">
        <v>0.2</v>
      </c>
      <c r="F897" s="89" t="s">
        <v>0</v>
      </c>
      <c r="G897" s="20">
        <v>1055</v>
      </c>
      <c r="H897" s="95">
        <v>0</v>
      </c>
      <c r="I897" s="119">
        <v>251.32</v>
      </c>
      <c r="J897" s="89">
        <v>1840</v>
      </c>
      <c r="K897" s="107">
        <v>1</v>
      </c>
      <c r="L897" s="96">
        <v>1.1505273250239645E-2</v>
      </c>
      <c r="M897" s="83">
        <v>1043</v>
      </c>
      <c r="N897" s="102">
        <v>1055</v>
      </c>
      <c r="O897" s="78"/>
    </row>
    <row r="898" spans="1:15" x14ac:dyDescent="0.3">
      <c r="A898" s="20" t="s">
        <v>518</v>
      </c>
      <c r="B898" s="20">
        <v>1</v>
      </c>
      <c r="C898" s="94" t="str">
        <f t="shared" si="13"/>
        <v>Cardinality-constrained</v>
      </c>
      <c r="D898" s="20">
        <v>25</v>
      </c>
      <c r="E898" s="20">
        <v>0.05</v>
      </c>
      <c r="F898" s="89" t="s">
        <v>0</v>
      </c>
      <c r="G898" s="20">
        <v>1047</v>
      </c>
      <c r="H898" s="95">
        <v>0</v>
      </c>
      <c r="I898" s="119">
        <v>46.464399999999998</v>
      </c>
      <c r="J898" s="89">
        <v>9759</v>
      </c>
      <c r="K898" s="107">
        <v>0.47599999999999998</v>
      </c>
      <c r="L898" s="96">
        <v>3.835091083413289E-3</v>
      </c>
      <c r="M898" s="83">
        <v>1043</v>
      </c>
      <c r="N898" s="102">
        <v>1047</v>
      </c>
      <c r="O898" s="78"/>
    </row>
    <row r="899" spans="1:15" x14ac:dyDescent="0.3">
      <c r="A899" s="20" t="s">
        <v>518</v>
      </c>
      <c r="B899" s="66">
        <v>1</v>
      </c>
      <c r="C899" s="94" t="str">
        <f t="shared" ref="C899:C962" si="14">IF(B899=0,"Deterministic",IF(B899=1,"Cardinality-constrained",IF(B899=2,"Knapsack","Factor Model")))</f>
        <v>Cardinality-constrained</v>
      </c>
      <c r="D899" s="20">
        <v>25</v>
      </c>
      <c r="E899" s="20">
        <v>0.1</v>
      </c>
      <c r="F899" s="89" t="s">
        <v>0</v>
      </c>
      <c r="G899" s="20">
        <v>1059</v>
      </c>
      <c r="H899" s="95">
        <v>0</v>
      </c>
      <c r="I899" s="119">
        <v>1181.25</v>
      </c>
      <c r="J899" s="89">
        <v>3336</v>
      </c>
      <c r="K899" s="107">
        <v>0.51600000000000001</v>
      </c>
      <c r="L899" s="96">
        <v>1.5340364333652934E-2</v>
      </c>
      <c r="M899" s="83">
        <v>1043</v>
      </c>
      <c r="N899" s="102">
        <v>1059</v>
      </c>
      <c r="O899" s="78"/>
    </row>
    <row r="900" spans="1:15" x14ac:dyDescent="0.3">
      <c r="A900" s="20" t="s">
        <v>518</v>
      </c>
      <c r="B900" s="20">
        <v>1</v>
      </c>
      <c r="C900" s="94" t="str">
        <f t="shared" si="14"/>
        <v>Cardinality-constrained</v>
      </c>
      <c r="D900" s="20">
        <v>25</v>
      </c>
      <c r="E900" s="20">
        <v>0.15</v>
      </c>
      <c r="F900" s="89" t="s">
        <v>1</v>
      </c>
      <c r="G900" s="20">
        <v>1076</v>
      </c>
      <c r="H900" s="95">
        <v>0</v>
      </c>
      <c r="I900" s="119">
        <v>1470.63</v>
      </c>
      <c r="J900" s="89">
        <v>300</v>
      </c>
      <c r="K900" s="107">
        <v>0.62</v>
      </c>
      <c r="L900" s="96">
        <v>3.163950143815919E-2</v>
      </c>
      <c r="M900" s="83">
        <v>1043</v>
      </c>
      <c r="N900" s="102">
        <v>1076</v>
      </c>
      <c r="O900" s="78"/>
    </row>
    <row r="901" spans="1:15" x14ac:dyDescent="0.3">
      <c r="A901" s="20" t="s">
        <v>518</v>
      </c>
      <c r="B901" s="66">
        <v>1</v>
      </c>
      <c r="C901" s="94" t="str">
        <f t="shared" si="14"/>
        <v>Cardinality-constrained</v>
      </c>
      <c r="D901" s="20">
        <v>25</v>
      </c>
      <c r="E901" s="20">
        <v>0.2</v>
      </c>
      <c r="F901" s="89" t="s">
        <v>1</v>
      </c>
      <c r="G901" s="20">
        <v>1097</v>
      </c>
      <c r="H901" s="95">
        <v>1.8264840182648401E-3</v>
      </c>
      <c r="I901" s="119">
        <v>553.91499999999996</v>
      </c>
      <c r="J901" s="89">
        <v>29</v>
      </c>
      <c r="K901" s="107">
        <v>0.98099999999999998</v>
      </c>
      <c r="L901" s="96">
        <v>5.1773729626078513E-2</v>
      </c>
      <c r="M901" s="83">
        <v>1043</v>
      </c>
      <c r="N901" s="102">
        <v>1095</v>
      </c>
      <c r="O901" s="78"/>
    </row>
    <row r="902" spans="1:15" x14ac:dyDescent="0.3">
      <c r="A902" s="20" t="s">
        <v>518</v>
      </c>
      <c r="B902" s="20">
        <v>1</v>
      </c>
      <c r="C902" s="94" t="str">
        <f t="shared" si="14"/>
        <v>Cardinality-constrained</v>
      </c>
      <c r="D902" s="20">
        <v>50</v>
      </c>
      <c r="E902" s="20">
        <v>0.05</v>
      </c>
      <c r="F902" s="89" t="s">
        <v>1</v>
      </c>
      <c r="G902" s="20">
        <v>1058</v>
      </c>
      <c r="H902" s="95">
        <v>0</v>
      </c>
      <c r="I902" s="119">
        <v>227.9</v>
      </c>
      <c r="J902" s="89">
        <v>25654</v>
      </c>
      <c r="K902" s="107">
        <v>0</v>
      </c>
      <c r="L902" s="96">
        <v>1.4381591562799612E-2</v>
      </c>
      <c r="M902" s="83">
        <v>1043</v>
      </c>
      <c r="N902" s="102">
        <v>1058</v>
      </c>
      <c r="O902" s="78"/>
    </row>
    <row r="903" spans="1:15" x14ac:dyDescent="0.3">
      <c r="A903" s="20" t="s">
        <v>518</v>
      </c>
      <c r="B903" s="66">
        <v>1</v>
      </c>
      <c r="C903" s="94" t="str">
        <f t="shared" si="14"/>
        <v>Cardinality-constrained</v>
      </c>
      <c r="D903" s="20">
        <v>50</v>
      </c>
      <c r="E903" s="20">
        <v>0.1</v>
      </c>
      <c r="F903" s="89" t="s">
        <v>1</v>
      </c>
      <c r="G903" s="20">
        <v>1076</v>
      </c>
      <c r="H903" s="95">
        <v>0</v>
      </c>
      <c r="I903" s="119">
        <v>393.65699999999998</v>
      </c>
      <c r="J903" s="89">
        <v>23628</v>
      </c>
      <c r="K903" s="107">
        <v>0</v>
      </c>
      <c r="L903" s="96">
        <v>3.163950143815919E-2</v>
      </c>
      <c r="M903" s="83">
        <v>1043</v>
      </c>
      <c r="N903" s="102">
        <v>1076</v>
      </c>
      <c r="O903" s="78"/>
    </row>
    <row r="904" spans="1:15" x14ac:dyDescent="0.3">
      <c r="A904" s="20" t="s">
        <v>518</v>
      </c>
      <c r="B904" s="20">
        <v>1</v>
      </c>
      <c r="C904" s="94" t="str">
        <f t="shared" si="14"/>
        <v>Cardinality-constrained</v>
      </c>
      <c r="D904" s="20">
        <v>50</v>
      </c>
      <c r="E904" s="20">
        <v>0.15</v>
      </c>
      <c r="F904" s="89" t="s">
        <v>1</v>
      </c>
      <c r="G904" s="20">
        <v>1106</v>
      </c>
      <c r="H904" s="95">
        <v>0</v>
      </c>
      <c r="I904" s="119">
        <v>1804.55</v>
      </c>
      <c r="J904" s="89">
        <v>22790</v>
      </c>
      <c r="K904" s="107">
        <v>5.2999999999999999E-2</v>
      </c>
      <c r="L904" s="96">
        <v>6.0402684563758413E-2</v>
      </c>
      <c r="M904" s="83">
        <v>1043</v>
      </c>
      <c r="N904" s="102">
        <v>1106</v>
      </c>
      <c r="O904" s="78"/>
    </row>
    <row r="905" spans="1:15" x14ac:dyDescent="0.3">
      <c r="A905" s="20" t="s">
        <v>518</v>
      </c>
      <c r="B905" s="66">
        <v>1</v>
      </c>
      <c r="C905" s="94" t="str">
        <f t="shared" si="14"/>
        <v>Cardinality-constrained</v>
      </c>
      <c r="D905" s="20">
        <v>50</v>
      </c>
      <c r="E905" s="20">
        <v>0.2</v>
      </c>
      <c r="F905" s="89" t="s">
        <v>2</v>
      </c>
      <c r="G905" s="20" t="s">
        <v>46</v>
      </c>
      <c r="H905" s="95" t="s">
        <v>3</v>
      </c>
      <c r="I905" s="119">
        <v>60.047800000000002</v>
      </c>
      <c r="J905" s="89">
        <v>19571</v>
      </c>
      <c r="K905" s="97"/>
      <c r="L905" s="96" t="s">
        <v>3</v>
      </c>
      <c r="M905" s="83">
        <v>1043</v>
      </c>
      <c r="N905" s="102" t="s">
        <v>3</v>
      </c>
      <c r="O905" s="78"/>
    </row>
    <row r="906" spans="1:15" x14ac:dyDescent="0.3">
      <c r="A906" s="20" t="s">
        <v>518</v>
      </c>
      <c r="B906" s="20">
        <v>2</v>
      </c>
      <c r="C906" s="94" t="str">
        <f t="shared" si="14"/>
        <v>Knapsack</v>
      </c>
      <c r="D906" s="20">
        <v>5</v>
      </c>
      <c r="E906" s="20">
        <v>0.05</v>
      </c>
      <c r="F906" s="89" t="s">
        <v>0</v>
      </c>
      <c r="G906" s="20">
        <v>1047</v>
      </c>
      <c r="H906" s="95">
        <v>0</v>
      </c>
      <c r="I906" s="119">
        <v>32.9953</v>
      </c>
      <c r="J906" s="89">
        <v>19007</v>
      </c>
      <c r="K906" s="107">
        <v>0.92400000000000004</v>
      </c>
      <c r="L906" s="96">
        <v>3.835091083413289E-3</v>
      </c>
      <c r="M906" s="83">
        <v>1043</v>
      </c>
      <c r="N906" s="102">
        <v>1047</v>
      </c>
      <c r="O906" s="78"/>
    </row>
    <row r="907" spans="1:15" x14ac:dyDescent="0.3">
      <c r="A907" s="20" t="s">
        <v>518</v>
      </c>
      <c r="B907" s="66">
        <v>2</v>
      </c>
      <c r="C907" s="94" t="str">
        <f t="shared" si="14"/>
        <v>Knapsack</v>
      </c>
      <c r="D907" s="20">
        <v>5</v>
      </c>
      <c r="E907" s="20">
        <v>0.1</v>
      </c>
      <c r="F907" s="89" t="s">
        <v>1</v>
      </c>
      <c r="G907" s="20">
        <v>1047</v>
      </c>
      <c r="H907" s="95">
        <v>0</v>
      </c>
      <c r="I907" s="119">
        <v>22.379899999999999</v>
      </c>
      <c r="J907" s="89">
        <v>9218</v>
      </c>
      <c r="K907" s="107">
        <v>1</v>
      </c>
      <c r="L907" s="96">
        <v>3.835091083413289E-3</v>
      </c>
      <c r="M907" s="83">
        <v>1043</v>
      </c>
      <c r="N907" s="102">
        <v>1047</v>
      </c>
      <c r="O907" s="78"/>
    </row>
    <row r="908" spans="1:15" x14ac:dyDescent="0.3">
      <c r="A908" s="20" t="s">
        <v>518</v>
      </c>
      <c r="B908" s="20">
        <v>2</v>
      </c>
      <c r="C908" s="94" t="str">
        <f t="shared" si="14"/>
        <v>Knapsack</v>
      </c>
      <c r="D908" s="20">
        <v>5</v>
      </c>
      <c r="E908" s="20">
        <v>0.15</v>
      </c>
      <c r="F908" s="89" t="s">
        <v>0</v>
      </c>
      <c r="G908" s="20">
        <v>1047</v>
      </c>
      <c r="H908" s="95">
        <v>0</v>
      </c>
      <c r="I908" s="119">
        <v>728.22500000000002</v>
      </c>
      <c r="J908" s="89">
        <v>5402</v>
      </c>
      <c r="K908" s="107">
        <v>1</v>
      </c>
      <c r="L908" s="96">
        <v>3.835091083413289E-3</v>
      </c>
      <c r="M908" s="83">
        <v>1043</v>
      </c>
      <c r="N908" s="102">
        <v>1047</v>
      </c>
      <c r="O908" s="78"/>
    </row>
    <row r="909" spans="1:15" x14ac:dyDescent="0.3">
      <c r="A909" s="20" t="s">
        <v>518</v>
      </c>
      <c r="B909" s="66">
        <v>2</v>
      </c>
      <c r="C909" s="94" t="str">
        <f t="shared" si="14"/>
        <v>Knapsack</v>
      </c>
      <c r="D909" s="20">
        <v>5</v>
      </c>
      <c r="E909" s="20">
        <v>0.2</v>
      </c>
      <c r="F909" s="89" t="s">
        <v>0</v>
      </c>
      <c r="G909" s="20">
        <v>1048</v>
      </c>
      <c r="H909" s="95">
        <v>0</v>
      </c>
      <c r="I909" s="119">
        <v>65.233599999999996</v>
      </c>
      <c r="J909" s="89">
        <v>2898</v>
      </c>
      <c r="K909" s="107">
        <v>1</v>
      </c>
      <c r="L909" s="96">
        <v>4.7938638542666112E-3</v>
      </c>
      <c r="M909" s="83">
        <v>1043</v>
      </c>
      <c r="N909" s="102">
        <v>1048</v>
      </c>
      <c r="O909" s="78"/>
    </row>
    <row r="910" spans="1:15" x14ac:dyDescent="0.3">
      <c r="A910" s="20" t="s">
        <v>518</v>
      </c>
      <c r="B910" s="20">
        <v>2</v>
      </c>
      <c r="C910" s="94" t="str">
        <f t="shared" si="14"/>
        <v>Knapsack</v>
      </c>
      <c r="D910" s="20">
        <v>10</v>
      </c>
      <c r="E910" s="20">
        <v>0.05</v>
      </c>
      <c r="F910" s="89" t="s">
        <v>0</v>
      </c>
      <c r="G910" s="20">
        <v>1047</v>
      </c>
      <c r="H910" s="95">
        <v>0</v>
      </c>
      <c r="I910" s="119">
        <v>102.17100000000001</v>
      </c>
      <c r="J910" s="89">
        <v>11237</v>
      </c>
      <c r="K910" s="107">
        <v>0.92400000000000004</v>
      </c>
      <c r="L910" s="96">
        <v>3.835091083413289E-3</v>
      </c>
      <c r="M910" s="83">
        <v>1043</v>
      </c>
      <c r="N910" s="102">
        <v>1047</v>
      </c>
      <c r="O910" s="78"/>
    </row>
    <row r="911" spans="1:15" x14ac:dyDescent="0.3">
      <c r="A911" s="20" t="s">
        <v>518</v>
      </c>
      <c r="B911" s="66">
        <v>2</v>
      </c>
      <c r="C911" s="94" t="str">
        <f t="shared" si="14"/>
        <v>Knapsack</v>
      </c>
      <c r="D911" s="20">
        <v>10</v>
      </c>
      <c r="E911" s="20">
        <v>0.1</v>
      </c>
      <c r="F911" s="89" t="s">
        <v>0</v>
      </c>
      <c r="G911" s="20">
        <v>1048</v>
      </c>
      <c r="H911" s="95">
        <v>0</v>
      </c>
      <c r="I911" s="119">
        <v>743.11900000000003</v>
      </c>
      <c r="J911" s="89">
        <v>4203</v>
      </c>
      <c r="K911" s="107">
        <v>0.99399999999999999</v>
      </c>
      <c r="L911" s="96">
        <v>4.7938638542666112E-3</v>
      </c>
      <c r="M911" s="83">
        <v>1043</v>
      </c>
      <c r="N911" s="102">
        <v>1048</v>
      </c>
      <c r="O911" s="78"/>
    </row>
    <row r="912" spans="1:15" x14ac:dyDescent="0.3">
      <c r="A912" s="20" t="s">
        <v>518</v>
      </c>
      <c r="B912" s="20">
        <v>2</v>
      </c>
      <c r="C912" s="94" t="str">
        <f t="shared" si="14"/>
        <v>Knapsack</v>
      </c>
      <c r="D912" s="20">
        <v>10</v>
      </c>
      <c r="E912" s="20">
        <v>0.15</v>
      </c>
      <c r="F912" s="89" t="s">
        <v>0</v>
      </c>
      <c r="G912" s="20">
        <v>1057</v>
      </c>
      <c r="H912" s="95">
        <v>0</v>
      </c>
      <c r="I912" s="119">
        <v>62.462299999999999</v>
      </c>
      <c r="J912" s="89">
        <v>62</v>
      </c>
      <c r="K912" s="107">
        <v>1</v>
      </c>
      <c r="L912" s="96">
        <v>1.3422818791946289E-2</v>
      </c>
      <c r="M912" s="83">
        <v>1043</v>
      </c>
      <c r="N912" s="102">
        <v>1057</v>
      </c>
      <c r="O912" s="78"/>
    </row>
    <row r="913" spans="1:15" x14ac:dyDescent="0.3">
      <c r="A913" s="20" t="s">
        <v>518</v>
      </c>
      <c r="B913" s="66">
        <v>2</v>
      </c>
      <c r="C913" s="94" t="str">
        <f t="shared" si="14"/>
        <v>Knapsack</v>
      </c>
      <c r="D913" s="20">
        <v>10</v>
      </c>
      <c r="E913" s="20">
        <v>0.2</v>
      </c>
      <c r="F913" s="89" t="s">
        <v>1</v>
      </c>
      <c r="G913" s="20">
        <v>1068</v>
      </c>
      <c r="H913" s="95">
        <v>0</v>
      </c>
      <c r="I913" s="119">
        <v>1195.81</v>
      </c>
      <c r="J913" s="89">
        <v>29</v>
      </c>
      <c r="K913" s="107">
        <v>1</v>
      </c>
      <c r="L913" s="96">
        <v>2.3969319271332612E-2</v>
      </c>
      <c r="M913" s="83">
        <v>1043</v>
      </c>
      <c r="N913" s="102">
        <v>1068</v>
      </c>
      <c r="O913" s="78"/>
    </row>
    <row r="914" spans="1:15" x14ac:dyDescent="0.3">
      <c r="A914" s="20" t="s">
        <v>518</v>
      </c>
      <c r="B914" s="20">
        <v>2</v>
      </c>
      <c r="C914" s="94" t="str">
        <f t="shared" si="14"/>
        <v>Knapsack</v>
      </c>
      <c r="D914" s="20">
        <v>25</v>
      </c>
      <c r="E914" s="20">
        <v>0.05</v>
      </c>
      <c r="F914" s="89" t="s">
        <v>0</v>
      </c>
      <c r="G914" s="20">
        <v>1055</v>
      </c>
      <c r="H914" s="95">
        <v>0</v>
      </c>
      <c r="I914" s="119">
        <v>231.81200000000001</v>
      </c>
      <c r="J914" s="89">
        <v>10579</v>
      </c>
      <c r="K914" s="107">
        <v>3.3000000000000002E-2</v>
      </c>
      <c r="L914" s="96">
        <v>1.1505273250239645E-2</v>
      </c>
      <c r="M914" s="83">
        <v>1043</v>
      </c>
      <c r="N914" s="102">
        <v>1055</v>
      </c>
      <c r="O914" s="78"/>
    </row>
    <row r="915" spans="1:15" x14ac:dyDescent="0.3">
      <c r="A915" s="20" t="s">
        <v>518</v>
      </c>
      <c r="B915" s="66">
        <v>2</v>
      </c>
      <c r="C915" s="94" t="str">
        <f t="shared" si="14"/>
        <v>Knapsack</v>
      </c>
      <c r="D915" s="20">
        <v>25</v>
      </c>
      <c r="E915" s="20">
        <v>0.1</v>
      </c>
      <c r="F915" s="89" t="s">
        <v>0</v>
      </c>
      <c r="G915" s="20">
        <v>1073</v>
      </c>
      <c r="H915" s="95">
        <v>0</v>
      </c>
      <c r="I915" s="119">
        <v>781.61599999999999</v>
      </c>
      <c r="J915" s="89">
        <v>3540</v>
      </c>
      <c r="K915" s="107">
        <v>2.1000000000000001E-2</v>
      </c>
      <c r="L915" s="96">
        <v>2.8763183125599223E-2</v>
      </c>
      <c r="M915" s="83">
        <v>1043</v>
      </c>
      <c r="N915" s="102">
        <v>1073</v>
      </c>
      <c r="O915" s="78"/>
    </row>
    <row r="916" spans="1:15" x14ac:dyDescent="0.3">
      <c r="A916" s="20" t="s">
        <v>518</v>
      </c>
      <c r="B916" s="20">
        <v>2</v>
      </c>
      <c r="C916" s="94" t="str">
        <f t="shared" si="14"/>
        <v>Knapsack</v>
      </c>
      <c r="D916" s="20">
        <v>25</v>
      </c>
      <c r="E916" s="20">
        <v>0.15</v>
      </c>
      <c r="F916" s="89" t="s">
        <v>1</v>
      </c>
      <c r="G916" s="20">
        <v>1242</v>
      </c>
      <c r="H916" s="95">
        <v>8.0939947780678853E-2</v>
      </c>
      <c r="I916" s="119">
        <v>1808.76</v>
      </c>
      <c r="J916" s="89">
        <v>29</v>
      </c>
      <c r="K916" s="107">
        <v>0.30499999999999999</v>
      </c>
      <c r="L916" s="96">
        <v>0.19079578139980824</v>
      </c>
      <c r="M916" s="83">
        <v>1043</v>
      </c>
      <c r="N916" s="102">
        <v>1149</v>
      </c>
      <c r="O916" s="78"/>
    </row>
    <row r="917" spans="1:15" x14ac:dyDescent="0.3">
      <c r="A917" s="20" t="s">
        <v>518</v>
      </c>
      <c r="B917" s="66">
        <v>2</v>
      </c>
      <c r="C917" s="94" t="str">
        <f t="shared" si="14"/>
        <v>Knapsack</v>
      </c>
      <c r="D917" s="20">
        <v>25</v>
      </c>
      <c r="E917" s="20">
        <v>0.2</v>
      </c>
      <c r="F917" s="89" t="s">
        <v>2</v>
      </c>
      <c r="G917" s="20" t="s">
        <v>46</v>
      </c>
      <c r="H917" s="95" t="s">
        <v>3</v>
      </c>
      <c r="I917" s="119">
        <v>60.006399999999999</v>
      </c>
      <c r="J917" s="89">
        <v>29</v>
      </c>
      <c r="K917" s="97"/>
      <c r="L917" s="96" t="s">
        <v>3</v>
      </c>
      <c r="M917" s="83">
        <v>1043</v>
      </c>
      <c r="N917" s="102" t="s">
        <v>3</v>
      </c>
      <c r="O917" s="78"/>
    </row>
    <row r="918" spans="1:15" x14ac:dyDescent="0.3">
      <c r="A918" s="20" t="s">
        <v>518</v>
      </c>
      <c r="B918" s="20">
        <v>2</v>
      </c>
      <c r="C918" s="94" t="str">
        <f t="shared" si="14"/>
        <v>Knapsack</v>
      </c>
      <c r="D918" s="20">
        <v>50</v>
      </c>
      <c r="E918" s="20">
        <v>0.05</v>
      </c>
      <c r="F918" s="89" t="s">
        <v>0</v>
      </c>
      <c r="G918" s="20">
        <v>1059</v>
      </c>
      <c r="H918" s="95">
        <v>0</v>
      </c>
      <c r="I918" s="119">
        <v>51.059899999999999</v>
      </c>
      <c r="J918" s="89">
        <v>13792</v>
      </c>
      <c r="K918" s="107">
        <v>0</v>
      </c>
      <c r="L918" s="96">
        <v>1.5340364333652934E-2</v>
      </c>
      <c r="M918" s="83">
        <v>1043</v>
      </c>
      <c r="N918" s="102">
        <v>1059</v>
      </c>
      <c r="O918" s="78"/>
    </row>
    <row r="919" spans="1:15" x14ac:dyDescent="0.3">
      <c r="A919" s="20" t="s">
        <v>518</v>
      </c>
      <c r="B919" s="66">
        <v>2</v>
      </c>
      <c r="C919" s="94" t="str">
        <f t="shared" si="14"/>
        <v>Knapsack</v>
      </c>
      <c r="D919" s="20">
        <v>50</v>
      </c>
      <c r="E919" s="20">
        <v>0.1</v>
      </c>
      <c r="F919" s="89" t="s">
        <v>0</v>
      </c>
      <c r="G919" s="20">
        <v>1096</v>
      </c>
      <c r="H919" s="95">
        <v>0</v>
      </c>
      <c r="I919" s="119">
        <v>1664.8</v>
      </c>
      <c r="J919" s="89"/>
      <c r="K919" s="107">
        <v>0</v>
      </c>
      <c r="L919" s="96">
        <v>5.0814956855225413E-2</v>
      </c>
      <c r="M919" s="83">
        <v>1043</v>
      </c>
      <c r="N919" s="102">
        <v>1096</v>
      </c>
      <c r="O919" s="78"/>
    </row>
    <row r="920" spans="1:15" x14ac:dyDescent="0.3">
      <c r="A920" s="20" t="s">
        <v>518</v>
      </c>
      <c r="B920" s="20">
        <v>2</v>
      </c>
      <c r="C920" s="94" t="str">
        <f t="shared" si="14"/>
        <v>Knapsack</v>
      </c>
      <c r="D920" s="20">
        <v>50</v>
      </c>
      <c r="E920" s="20">
        <v>0.15</v>
      </c>
      <c r="F920" s="89" t="s">
        <v>2</v>
      </c>
      <c r="G920" s="20" t="s">
        <v>46</v>
      </c>
      <c r="H920" s="95" t="s">
        <v>3</v>
      </c>
      <c r="I920" s="119">
        <v>60.005299999999998</v>
      </c>
      <c r="J920" s="89"/>
      <c r="K920" s="97"/>
      <c r="L920" s="96" t="s">
        <v>3</v>
      </c>
      <c r="M920" s="83">
        <v>1043</v>
      </c>
      <c r="N920" s="102" t="s">
        <v>3</v>
      </c>
      <c r="O920" s="78"/>
    </row>
    <row r="921" spans="1:15" x14ac:dyDescent="0.3">
      <c r="A921" s="20" t="s">
        <v>518</v>
      </c>
      <c r="B921" s="66">
        <v>2</v>
      </c>
      <c r="C921" s="94" t="str">
        <f t="shared" si="14"/>
        <v>Knapsack</v>
      </c>
      <c r="D921" s="20">
        <v>50</v>
      </c>
      <c r="E921" s="20">
        <v>0.2</v>
      </c>
      <c r="F921" s="89" t="s">
        <v>2</v>
      </c>
      <c r="G921" s="20" t="s">
        <v>46</v>
      </c>
      <c r="H921" s="95" t="s">
        <v>3</v>
      </c>
      <c r="I921" s="119">
        <v>60.005499999999998</v>
      </c>
      <c r="J921" s="89"/>
      <c r="K921" s="97"/>
      <c r="L921" s="96" t="s">
        <v>3</v>
      </c>
      <c r="M921" s="83">
        <v>1043</v>
      </c>
      <c r="N921" s="102" t="s">
        <v>3</v>
      </c>
      <c r="O921" s="78"/>
    </row>
    <row r="922" spans="1:15" hidden="1" x14ac:dyDescent="0.3">
      <c r="A922" s="20" t="s">
        <v>518</v>
      </c>
      <c r="B922" s="20">
        <v>3</v>
      </c>
      <c r="C922" s="94" t="str">
        <f t="shared" si="14"/>
        <v>Factor Model</v>
      </c>
      <c r="D922" s="20">
        <v>0</v>
      </c>
      <c r="E922" s="20">
        <v>0.05</v>
      </c>
      <c r="F922" s="89" t="s">
        <v>1</v>
      </c>
      <c r="G922" s="20">
        <v>1096</v>
      </c>
      <c r="H922" s="95">
        <v>0</v>
      </c>
      <c r="I922" s="119">
        <v>281.24099999999999</v>
      </c>
      <c r="J922" s="89">
        <v>13667</v>
      </c>
      <c r="K922" s="107">
        <v>0</v>
      </c>
      <c r="L922" s="96">
        <v>5.0814956855225413E-2</v>
      </c>
      <c r="M922" s="83">
        <v>1043</v>
      </c>
      <c r="N922" s="102">
        <v>1096</v>
      </c>
      <c r="O922" s="78"/>
    </row>
    <row r="923" spans="1:15" hidden="1" x14ac:dyDescent="0.3">
      <c r="A923" s="66" t="s">
        <v>518</v>
      </c>
      <c r="B923" s="66">
        <v>3</v>
      </c>
      <c r="C923" s="94" t="str">
        <f t="shared" si="14"/>
        <v>Factor Model</v>
      </c>
      <c r="D923" s="20">
        <v>0</v>
      </c>
      <c r="E923" s="20">
        <v>0.1</v>
      </c>
      <c r="F923" s="89" t="s">
        <v>4</v>
      </c>
      <c r="G923" s="20" t="s">
        <v>511</v>
      </c>
      <c r="H923" s="95" t="s">
        <v>3</v>
      </c>
      <c r="I923" s="119" t="s">
        <v>511</v>
      </c>
      <c r="J923" s="89"/>
      <c r="K923" s="97"/>
      <c r="L923" s="96" t="s">
        <v>3</v>
      </c>
      <c r="M923" s="83">
        <v>1043</v>
      </c>
      <c r="N923" s="102" t="s">
        <v>3</v>
      </c>
      <c r="O923" s="78"/>
    </row>
    <row r="924" spans="1:15" hidden="1" x14ac:dyDescent="0.3">
      <c r="A924" s="20" t="s">
        <v>518</v>
      </c>
      <c r="B924" s="20">
        <v>3</v>
      </c>
      <c r="C924" s="94" t="str">
        <f t="shared" si="14"/>
        <v>Factor Model</v>
      </c>
      <c r="D924" s="20">
        <v>0</v>
      </c>
      <c r="E924" s="20">
        <v>0.15</v>
      </c>
      <c r="F924" s="89" t="s">
        <v>4</v>
      </c>
      <c r="G924" s="20" t="s">
        <v>511</v>
      </c>
      <c r="H924" s="95" t="s">
        <v>3</v>
      </c>
      <c r="I924" s="119" t="s">
        <v>511</v>
      </c>
      <c r="J924" s="89"/>
      <c r="K924" s="97"/>
      <c r="L924" s="96" t="s">
        <v>3</v>
      </c>
      <c r="M924" s="83">
        <v>1043</v>
      </c>
      <c r="N924" s="102" t="s">
        <v>3</v>
      </c>
      <c r="O924" s="78"/>
    </row>
    <row r="925" spans="1:15" hidden="1" x14ac:dyDescent="0.3">
      <c r="A925" s="66" t="s">
        <v>518</v>
      </c>
      <c r="B925" s="66">
        <v>3</v>
      </c>
      <c r="C925" s="94" t="str">
        <f t="shared" si="14"/>
        <v>Factor Model</v>
      </c>
      <c r="D925" s="20">
        <v>0</v>
      </c>
      <c r="E925" s="20">
        <v>0.2</v>
      </c>
      <c r="F925" s="89" t="s">
        <v>4</v>
      </c>
      <c r="G925" s="20" t="s">
        <v>511</v>
      </c>
      <c r="H925" s="95" t="s">
        <v>3</v>
      </c>
      <c r="I925" s="119" t="s">
        <v>511</v>
      </c>
      <c r="J925" s="89"/>
      <c r="K925" s="97"/>
      <c r="L925" s="96" t="s">
        <v>3</v>
      </c>
      <c r="M925" s="83">
        <v>1043</v>
      </c>
      <c r="N925" s="102" t="s">
        <v>3</v>
      </c>
      <c r="O925" s="78"/>
    </row>
    <row r="926" spans="1:15" hidden="1" x14ac:dyDescent="0.3">
      <c r="A926" s="20" t="s">
        <v>518</v>
      </c>
      <c r="B926" s="20">
        <v>3</v>
      </c>
      <c r="C926" s="94" t="str">
        <f t="shared" si="14"/>
        <v>Factor Model</v>
      </c>
      <c r="D926" s="20">
        <v>10</v>
      </c>
      <c r="E926" s="20">
        <v>0.05</v>
      </c>
      <c r="F926" s="89" t="s">
        <v>0</v>
      </c>
      <c r="G926" s="20">
        <v>1096</v>
      </c>
      <c r="H926" s="95">
        <v>0</v>
      </c>
      <c r="I926" s="119">
        <v>128.39500000000001</v>
      </c>
      <c r="J926" s="89">
        <v>13960</v>
      </c>
      <c r="K926" s="107">
        <v>0</v>
      </c>
      <c r="L926" s="96">
        <v>5.0814956855225413E-2</v>
      </c>
      <c r="M926" s="83">
        <v>1043</v>
      </c>
      <c r="N926" s="102">
        <v>1096</v>
      </c>
      <c r="O926" s="78"/>
    </row>
    <row r="927" spans="1:15" hidden="1" x14ac:dyDescent="0.3">
      <c r="A927" s="66" t="s">
        <v>518</v>
      </c>
      <c r="B927" s="66">
        <v>3</v>
      </c>
      <c r="C927" s="94" t="str">
        <f t="shared" si="14"/>
        <v>Factor Model</v>
      </c>
      <c r="D927" s="20">
        <v>10</v>
      </c>
      <c r="E927" s="20">
        <v>0.1</v>
      </c>
      <c r="F927" s="89" t="s">
        <v>4</v>
      </c>
      <c r="G927" s="20" t="s">
        <v>511</v>
      </c>
      <c r="H927" s="95" t="s">
        <v>3</v>
      </c>
      <c r="I927" s="119" t="s">
        <v>511</v>
      </c>
      <c r="J927" s="89"/>
      <c r="K927" s="97"/>
      <c r="L927" s="96" t="s">
        <v>3</v>
      </c>
      <c r="M927" s="83">
        <v>1043</v>
      </c>
      <c r="N927" s="102" t="s">
        <v>3</v>
      </c>
      <c r="O927" s="78"/>
    </row>
    <row r="928" spans="1:15" hidden="1" x14ac:dyDescent="0.3">
      <c r="A928" s="20" t="s">
        <v>518</v>
      </c>
      <c r="B928" s="20">
        <v>3</v>
      </c>
      <c r="C928" s="94" t="str">
        <f t="shared" si="14"/>
        <v>Factor Model</v>
      </c>
      <c r="D928" s="20">
        <v>10</v>
      </c>
      <c r="E928" s="20">
        <v>0.15</v>
      </c>
      <c r="F928" s="89" t="s">
        <v>4</v>
      </c>
      <c r="G928" s="20" t="s">
        <v>511</v>
      </c>
      <c r="H928" s="95" t="s">
        <v>3</v>
      </c>
      <c r="I928" s="119" t="s">
        <v>511</v>
      </c>
      <c r="J928" s="89"/>
      <c r="K928" s="97"/>
      <c r="L928" s="96" t="s">
        <v>3</v>
      </c>
      <c r="M928" s="83">
        <v>1043</v>
      </c>
      <c r="N928" s="102" t="s">
        <v>3</v>
      </c>
      <c r="O928" s="78"/>
    </row>
    <row r="929" spans="1:15" hidden="1" x14ac:dyDescent="0.3">
      <c r="A929" s="66" t="s">
        <v>518</v>
      </c>
      <c r="B929" s="66">
        <v>3</v>
      </c>
      <c r="C929" s="94" t="str">
        <f t="shared" si="14"/>
        <v>Factor Model</v>
      </c>
      <c r="D929" s="20">
        <v>10</v>
      </c>
      <c r="E929" s="20">
        <v>0.2</v>
      </c>
      <c r="F929" s="89" t="s">
        <v>4</v>
      </c>
      <c r="G929" s="20" t="s">
        <v>511</v>
      </c>
      <c r="H929" s="95" t="s">
        <v>3</v>
      </c>
      <c r="I929" s="119" t="s">
        <v>511</v>
      </c>
      <c r="J929" s="89"/>
      <c r="K929" s="97"/>
      <c r="L929" s="96" t="s">
        <v>3</v>
      </c>
      <c r="M929" s="83">
        <v>1043</v>
      </c>
      <c r="N929" s="102" t="s">
        <v>3</v>
      </c>
      <c r="O929" s="78"/>
    </row>
    <row r="930" spans="1:15" hidden="1" x14ac:dyDescent="0.3">
      <c r="A930" s="20" t="s">
        <v>518</v>
      </c>
      <c r="B930" s="20">
        <v>3</v>
      </c>
      <c r="C930" s="94" t="str">
        <f t="shared" si="14"/>
        <v>Factor Model</v>
      </c>
      <c r="D930" s="20">
        <v>25</v>
      </c>
      <c r="E930" s="20">
        <v>0.05</v>
      </c>
      <c r="F930" s="89" t="s">
        <v>0</v>
      </c>
      <c r="G930" s="20">
        <v>1096</v>
      </c>
      <c r="H930" s="95">
        <v>0</v>
      </c>
      <c r="I930" s="119">
        <v>528.56299999999999</v>
      </c>
      <c r="J930" s="89">
        <v>14010</v>
      </c>
      <c r="K930" s="107">
        <v>0</v>
      </c>
      <c r="L930" s="96">
        <v>5.0814956855225413E-2</v>
      </c>
      <c r="M930" s="83">
        <v>1043</v>
      </c>
      <c r="N930" s="102">
        <v>1096</v>
      </c>
      <c r="O930" s="78"/>
    </row>
    <row r="931" spans="1:15" hidden="1" x14ac:dyDescent="0.3">
      <c r="A931" s="66" t="s">
        <v>518</v>
      </c>
      <c r="B931" s="66">
        <v>3</v>
      </c>
      <c r="C931" s="94" t="str">
        <f t="shared" si="14"/>
        <v>Factor Model</v>
      </c>
      <c r="D931" s="20">
        <v>25</v>
      </c>
      <c r="E931" s="20">
        <v>0.1</v>
      </c>
      <c r="F931" s="89" t="s">
        <v>4</v>
      </c>
      <c r="G931" s="20" t="s">
        <v>511</v>
      </c>
      <c r="H931" s="95" t="s">
        <v>3</v>
      </c>
      <c r="I931" s="119" t="s">
        <v>511</v>
      </c>
      <c r="J931" s="89"/>
      <c r="K931" s="97"/>
      <c r="L931" s="96" t="s">
        <v>3</v>
      </c>
      <c r="M931" s="83">
        <v>1043</v>
      </c>
      <c r="N931" s="102" t="s">
        <v>3</v>
      </c>
      <c r="O931" s="78"/>
    </row>
    <row r="932" spans="1:15" hidden="1" x14ac:dyDescent="0.3">
      <c r="A932" s="20" t="s">
        <v>518</v>
      </c>
      <c r="B932" s="20">
        <v>3</v>
      </c>
      <c r="C932" s="94" t="str">
        <f t="shared" si="14"/>
        <v>Factor Model</v>
      </c>
      <c r="D932" s="20">
        <v>25</v>
      </c>
      <c r="E932" s="20">
        <v>0.15</v>
      </c>
      <c r="F932" s="89" t="s">
        <v>4</v>
      </c>
      <c r="G932" s="20" t="s">
        <v>511</v>
      </c>
      <c r="H932" s="95" t="s">
        <v>3</v>
      </c>
      <c r="I932" s="119" t="s">
        <v>511</v>
      </c>
      <c r="J932" s="89"/>
      <c r="K932" s="97"/>
      <c r="L932" s="96" t="s">
        <v>3</v>
      </c>
      <c r="M932" s="83">
        <v>1043</v>
      </c>
      <c r="N932" s="102" t="s">
        <v>3</v>
      </c>
      <c r="O932" s="78"/>
    </row>
    <row r="933" spans="1:15" hidden="1" x14ac:dyDescent="0.3">
      <c r="A933" s="66" t="s">
        <v>518</v>
      </c>
      <c r="B933" s="66">
        <v>3</v>
      </c>
      <c r="C933" s="94" t="str">
        <f t="shared" si="14"/>
        <v>Factor Model</v>
      </c>
      <c r="D933" s="20">
        <v>25</v>
      </c>
      <c r="E933" s="20">
        <v>0.2</v>
      </c>
      <c r="F933" s="89" t="s">
        <v>4</v>
      </c>
      <c r="G933" s="20" t="s">
        <v>511</v>
      </c>
      <c r="H933" s="95" t="s">
        <v>3</v>
      </c>
      <c r="I933" s="119" t="s">
        <v>511</v>
      </c>
      <c r="J933" s="89"/>
      <c r="K933" s="97"/>
      <c r="L933" s="96" t="s">
        <v>3</v>
      </c>
      <c r="M933" s="83">
        <v>1043</v>
      </c>
      <c r="N933" s="102" t="s">
        <v>3</v>
      </c>
      <c r="O933" s="78"/>
    </row>
    <row r="934" spans="1:15" hidden="1" x14ac:dyDescent="0.3">
      <c r="A934" s="20" t="s">
        <v>518</v>
      </c>
      <c r="B934" s="20">
        <v>3</v>
      </c>
      <c r="C934" s="94" t="str">
        <f t="shared" si="14"/>
        <v>Factor Model</v>
      </c>
      <c r="D934" s="20">
        <v>50</v>
      </c>
      <c r="E934" s="20">
        <v>0.05</v>
      </c>
      <c r="F934" s="89" t="s">
        <v>0</v>
      </c>
      <c r="G934" s="20">
        <v>1096</v>
      </c>
      <c r="H934" s="95">
        <v>0</v>
      </c>
      <c r="I934" s="119">
        <v>44.939</v>
      </c>
      <c r="J934" s="89"/>
      <c r="K934" s="107">
        <v>0</v>
      </c>
      <c r="L934" s="96">
        <v>5.0814956855225413E-2</v>
      </c>
      <c r="M934" s="83">
        <v>1043</v>
      </c>
      <c r="N934" s="102">
        <v>1096</v>
      </c>
      <c r="O934" s="78"/>
    </row>
    <row r="935" spans="1:15" hidden="1" x14ac:dyDescent="0.3">
      <c r="A935" s="66" t="s">
        <v>518</v>
      </c>
      <c r="B935" s="66">
        <v>3</v>
      </c>
      <c r="C935" s="94" t="str">
        <f t="shared" si="14"/>
        <v>Factor Model</v>
      </c>
      <c r="D935" s="20">
        <v>50</v>
      </c>
      <c r="E935" s="20">
        <v>0.1</v>
      </c>
      <c r="F935" s="89" t="s">
        <v>4</v>
      </c>
      <c r="G935" s="20" t="s">
        <v>511</v>
      </c>
      <c r="H935" s="95" t="s">
        <v>3</v>
      </c>
      <c r="I935" s="119" t="s">
        <v>511</v>
      </c>
      <c r="J935" s="89"/>
      <c r="K935" s="97"/>
      <c r="L935" s="96" t="s">
        <v>3</v>
      </c>
      <c r="M935" s="83">
        <v>1043</v>
      </c>
      <c r="N935" s="102" t="s">
        <v>3</v>
      </c>
      <c r="O935" s="78"/>
    </row>
    <row r="936" spans="1:15" hidden="1" x14ac:dyDescent="0.3">
      <c r="A936" s="20" t="s">
        <v>518</v>
      </c>
      <c r="B936" s="20">
        <v>3</v>
      </c>
      <c r="C936" s="94" t="str">
        <f t="shared" si="14"/>
        <v>Factor Model</v>
      </c>
      <c r="D936" s="20">
        <v>50</v>
      </c>
      <c r="E936" s="20">
        <v>0.15</v>
      </c>
      <c r="F936" s="89" t="s">
        <v>4</v>
      </c>
      <c r="G936" s="20" t="s">
        <v>511</v>
      </c>
      <c r="H936" s="95" t="s">
        <v>3</v>
      </c>
      <c r="I936" s="119" t="s">
        <v>511</v>
      </c>
      <c r="J936" s="89"/>
      <c r="K936" s="97"/>
      <c r="L936" s="96" t="s">
        <v>3</v>
      </c>
      <c r="M936" s="83">
        <v>1043</v>
      </c>
      <c r="N936" s="102" t="s">
        <v>3</v>
      </c>
      <c r="O936" s="78"/>
    </row>
    <row r="937" spans="1:15" hidden="1" x14ac:dyDescent="0.3">
      <c r="A937" s="66" t="s">
        <v>518</v>
      </c>
      <c r="B937" s="66">
        <v>3</v>
      </c>
      <c r="C937" s="94" t="str">
        <f t="shared" si="14"/>
        <v>Factor Model</v>
      </c>
      <c r="D937" s="20">
        <v>50</v>
      </c>
      <c r="E937" s="20">
        <v>0.2</v>
      </c>
      <c r="F937" s="89" t="s">
        <v>4</v>
      </c>
      <c r="G937" s="20" t="s">
        <v>511</v>
      </c>
      <c r="H937" s="95" t="s">
        <v>3</v>
      </c>
      <c r="I937" s="119" t="s">
        <v>511</v>
      </c>
      <c r="J937" s="89"/>
      <c r="K937" s="97"/>
      <c r="L937" s="96" t="s">
        <v>3</v>
      </c>
      <c r="M937" s="83">
        <v>1043</v>
      </c>
      <c r="N937" s="102" t="s">
        <v>3</v>
      </c>
      <c r="O937" s="78"/>
    </row>
    <row r="938" spans="1:15" x14ac:dyDescent="0.3">
      <c r="A938" s="20" t="s">
        <v>523</v>
      </c>
      <c r="B938" s="20">
        <v>0</v>
      </c>
      <c r="C938" s="94" t="str">
        <f t="shared" si="14"/>
        <v>Deterministic</v>
      </c>
      <c r="D938" s="20">
        <v>0</v>
      </c>
      <c r="E938" s="20">
        <v>0.05</v>
      </c>
      <c r="F938" s="89" t="s">
        <v>0</v>
      </c>
      <c r="G938" s="20">
        <v>715</v>
      </c>
      <c r="H938" s="95">
        <v>0</v>
      </c>
      <c r="I938" s="119">
        <v>8.8764899999999994E-2</v>
      </c>
      <c r="J938" s="89">
        <v>73323</v>
      </c>
      <c r="K938" s="107">
        <v>0.94299999999999995</v>
      </c>
      <c r="L938" s="96">
        <v>0</v>
      </c>
      <c r="M938" s="83">
        <v>715</v>
      </c>
      <c r="N938" s="102">
        <v>715</v>
      </c>
      <c r="O938" s="78"/>
    </row>
    <row r="939" spans="1:15" x14ac:dyDescent="0.3">
      <c r="A939" s="20" t="s">
        <v>523</v>
      </c>
      <c r="B939" s="66">
        <v>0</v>
      </c>
      <c r="C939" s="94" t="str">
        <f t="shared" si="14"/>
        <v>Deterministic</v>
      </c>
      <c r="D939" s="20">
        <v>0</v>
      </c>
      <c r="E939" s="20">
        <v>0.1</v>
      </c>
      <c r="F939" s="89" t="s">
        <v>0</v>
      </c>
      <c r="G939" s="20">
        <v>715</v>
      </c>
      <c r="H939" s="95">
        <v>0</v>
      </c>
      <c r="I939" s="119">
        <v>0.53214700000000004</v>
      </c>
      <c r="J939" s="89">
        <v>72064</v>
      </c>
      <c r="K939" s="107">
        <v>1</v>
      </c>
      <c r="L939" s="96">
        <v>0</v>
      </c>
      <c r="M939" s="83">
        <v>715</v>
      </c>
      <c r="N939" s="102">
        <v>715</v>
      </c>
      <c r="O939" s="78"/>
    </row>
    <row r="940" spans="1:15" x14ac:dyDescent="0.3">
      <c r="A940" s="20" t="s">
        <v>523</v>
      </c>
      <c r="B940" s="20">
        <v>0</v>
      </c>
      <c r="C940" s="94" t="str">
        <f t="shared" si="14"/>
        <v>Deterministic</v>
      </c>
      <c r="D940" s="20">
        <v>0</v>
      </c>
      <c r="E940" s="20">
        <v>0.15</v>
      </c>
      <c r="F940" s="89" t="s">
        <v>0</v>
      </c>
      <c r="G940" s="20">
        <v>715</v>
      </c>
      <c r="H940" s="95">
        <v>0</v>
      </c>
      <c r="I940" s="119">
        <v>0.19239700000000001</v>
      </c>
      <c r="J940" s="89">
        <v>71513</v>
      </c>
      <c r="K940" s="107">
        <v>1</v>
      </c>
      <c r="L940" s="96">
        <v>0</v>
      </c>
      <c r="M940" s="83">
        <v>715</v>
      </c>
      <c r="N940" s="102">
        <v>715</v>
      </c>
      <c r="O940" s="78"/>
    </row>
    <row r="941" spans="1:15" x14ac:dyDescent="0.3">
      <c r="A941" s="20" t="s">
        <v>523</v>
      </c>
      <c r="B941" s="66">
        <v>0</v>
      </c>
      <c r="C941" s="94" t="str">
        <f t="shared" si="14"/>
        <v>Deterministic</v>
      </c>
      <c r="D941" s="20">
        <v>0</v>
      </c>
      <c r="E941" s="20">
        <v>0.2</v>
      </c>
      <c r="F941" s="89" t="s">
        <v>0</v>
      </c>
      <c r="G941" s="20">
        <v>715</v>
      </c>
      <c r="H941" s="95">
        <v>0</v>
      </c>
      <c r="I941" s="119">
        <v>0.30321300000000001</v>
      </c>
      <c r="J941" s="89">
        <v>63539</v>
      </c>
      <c r="K941" s="107">
        <v>1</v>
      </c>
      <c r="L941" s="96">
        <v>0</v>
      </c>
      <c r="M941" s="83">
        <v>715</v>
      </c>
      <c r="N941" s="102">
        <v>715</v>
      </c>
      <c r="O941" s="78"/>
    </row>
    <row r="942" spans="1:15" x14ac:dyDescent="0.3">
      <c r="A942" s="20" t="s">
        <v>523</v>
      </c>
      <c r="B942" s="20">
        <v>1</v>
      </c>
      <c r="C942" s="94" t="str">
        <f t="shared" si="14"/>
        <v>Cardinality-constrained</v>
      </c>
      <c r="D942" s="20">
        <v>5</v>
      </c>
      <c r="E942" s="20">
        <v>0.05</v>
      </c>
      <c r="F942" s="89" t="s">
        <v>1</v>
      </c>
      <c r="G942" s="20">
        <v>715</v>
      </c>
      <c r="H942" s="95">
        <v>0</v>
      </c>
      <c r="I942" s="119">
        <v>0.96512399999999998</v>
      </c>
      <c r="J942" s="89"/>
      <c r="K942" s="107">
        <v>3.7999999999999999E-2</v>
      </c>
      <c r="L942" s="96">
        <v>0</v>
      </c>
      <c r="M942" s="83">
        <v>715</v>
      </c>
      <c r="N942" s="102">
        <v>715</v>
      </c>
      <c r="O942" s="78"/>
    </row>
    <row r="943" spans="1:15" x14ac:dyDescent="0.3">
      <c r="A943" s="20" t="s">
        <v>523</v>
      </c>
      <c r="B943" s="66">
        <v>1</v>
      </c>
      <c r="C943" s="94" t="str">
        <f t="shared" si="14"/>
        <v>Cardinality-constrained</v>
      </c>
      <c r="D943" s="20">
        <v>5</v>
      </c>
      <c r="E943" s="20">
        <v>0.1</v>
      </c>
      <c r="F943" s="89" t="s">
        <v>0</v>
      </c>
      <c r="G943" s="20">
        <v>715</v>
      </c>
      <c r="H943" s="95">
        <v>0</v>
      </c>
      <c r="I943" s="119">
        <v>0.61345700000000003</v>
      </c>
      <c r="J943" s="89"/>
      <c r="K943" s="107">
        <v>1</v>
      </c>
      <c r="L943" s="96">
        <v>0</v>
      </c>
      <c r="M943" s="83">
        <v>715</v>
      </c>
      <c r="N943" s="102">
        <v>715</v>
      </c>
      <c r="O943" s="78"/>
    </row>
    <row r="944" spans="1:15" x14ac:dyDescent="0.3">
      <c r="A944" s="20" t="s">
        <v>523</v>
      </c>
      <c r="B944" s="20">
        <v>1</v>
      </c>
      <c r="C944" s="94" t="str">
        <f t="shared" si="14"/>
        <v>Cardinality-constrained</v>
      </c>
      <c r="D944" s="20">
        <v>5</v>
      </c>
      <c r="E944" s="20">
        <v>0.15</v>
      </c>
      <c r="F944" s="89" t="s">
        <v>0</v>
      </c>
      <c r="G944" s="20">
        <v>715</v>
      </c>
      <c r="H944" s="95">
        <v>0</v>
      </c>
      <c r="I944" s="119">
        <v>0.69811100000000004</v>
      </c>
      <c r="J944" s="89">
        <v>68998</v>
      </c>
      <c r="K944" s="107">
        <v>1</v>
      </c>
      <c r="L944" s="96">
        <v>0</v>
      </c>
      <c r="M944" s="83">
        <v>715</v>
      </c>
      <c r="N944" s="102">
        <v>715</v>
      </c>
      <c r="O944" s="78"/>
    </row>
    <row r="945" spans="1:15" x14ac:dyDescent="0.3">
      <c r="A945" s="20" t="s">
        <v>523</v>
      </c>
      <c r="B945" s="66">
        <v>1</v>
      </c>
      <c r="C945" s="94" t="str">
        <f t="shared" si="14"/>
        <v>Cardinality-constrained</v>
      </c>
      <c r="D945" s="20">
        <v>5</v>
      </c>
      <c r="E945" s="20">
        <v>0.2</v>
      </c>
      <c r="F945" s="89" t="s">
        <v>0</v>
      </c>
      <c r="G945" s="20">
        <v>715</v>
      </c>
      <c r="H945" s="95">
        <v>0</v>
      </c>
      <c r="I945" s="119">
        <v>1.42062</v>
      </c>
      <c r="J945" s="89">
        <v>24335</v>
      </c>
      <c r="K945" s="107">
        <v>1</v>
      </c>
      <c r="L945" s="96">
        <v>0</v>
      </c>
      <c r="M945" s="83">
        <v>715</v>
      </c>
      <c r="N945" s="102">
        <v>715</v>
      </c>
      <c r="O945" s="78"/>
    </row>
    <row r="946" spans="1:15" x14ac:dyDescent="0.3">
      <c r="A946" s="20" t="s">
        <v>523</v>
      </c>
      <c r="B946" s="20">
        <v>1</v>
      </c>
      <c r="C946" s="94" t="str">
        <f t="shared" si="14"/>
        <v>Cardinality-constrained</v>
      </c>
      <c r="D946" s="20">
        <v>10</v>
      </c>
      <c r="E946" s="20">
        <v>0.05</v>
      </c>
      <c r="F946" s="89" t="s">
        <v>0</v>
      </c>
      <c r="G946" s="20">
        <v>715</v>
      </c>
      <c r="H946" s="95">
        <v>0</v>
      </c>
      <c r="I946" s="119">
        <v>0.61013300000000004</v>
      </c>
      <c r="J946" s="89">
        <v>52128</v>
      </c>
      <c r="K946" s="107">
        <v>0.94299999999999995</v>
      </c>
      <c r="L946" s="96">
        <v>0</v>
      </c>
      <c r="M946" s="83">
        <v>715</v>
      </c>
      <c r="N946" s="102">
        <v>715</v>
      </c>
      <c r="O946" s="78"/>
    </row>
    <row r="947" spans="1:15" x14ac:dyDescent="0.3">
      <c r="A947" s="20" t="s">
        <v>523</v>
      </c>
      <c r="B947" s="66">
        <v>1</v>
      </c>
      <c r="C947" s="94" t="str">
        <f t="shared" si="14"/>
        <v>Cardinality-constrained</v>
      </c>
      <c r="D947" s="20">
        <v>10</v>
      </c>
      <c r="E947" s="20">
        <v>0.1</v>
      </c>
      <c r="F947" s="89" t="s">
        <v>0</v>
      </c>
      <c r="G947" s="20">
        <v>715</v>
      </c>
      <c r="H947" s="95">
        <v>0</v>
      </c>
      <c r="I947" s="119">
        <v>0.33435100000000001</v>
      </c>
      <c r="J947" s="89">
        <v>17850</v>
      </c>
      <c r="K947" s="107">
        <v>1</v>
      </c>
      <c r="L947" s="96">
        <v>0</v>
      </c>
      <c r="M947" s="83">
        <v>715</v>
      </c>
      <c r="N947" s="102">
        <v>715</v>
      </c>
      <c r="O947" s="78"/>
    </row>
    <row r="948" spans="1:15" x14ac:dyDescent="0.3">
      <c r="A948" s="20" t="s">
        <v>523</v>
      </c>
      <c r="B948" s="20">
        <v>1</v>
      </c>
      <c r="C948" s="94" t="str">
        <f t="shared" si="14"/>
        <v>Cardinality-constrained</v>
      </c>
      <c r="D948" s="20">
        <v>10</v>
      </c>
      <c r="E948" s="20">
        <v>0.15</v>
      </c>
      <c r="F948" s="89" t="s">
        <v>0</v>
      </c>
      <c r="G948" s="20">
        <v>715</v>
      </c>
      <c r="H948" s="95">
        <v>0</v>
      </c>
      <c r="I948" s="119">
        <v>0.81975200000000004</v>
      </c>
      <c r="J948" s="89">
        <v>29</v>
      </c>
      <c r="K948" s="107">
        <v>1</v>
      </c>
      <c r="L948" s="96">
        <v>0</v>
      </c>
      <c r="M948" s="83">
        <v>715</v>
      </c>
      <c r="N948" s="102">
        <v>715</v>
      </c>
      <c r="O948" s="78"/>
    </row>
    <row r="949" spans="1:15" x14ac:dyDescent="0.3">
      <c r="A949" s="20" t="s">
        <v>523</v>
      </c>
      <c r="B949" s="66">
        <v>1</v>
      </c>
      <c r="C949" s="94" t="str">
        <f t="shared" si="14"/>
        <v>Cardinality-constrained</v>
      </c>
      <c r="D949" s="20">
        <v>10</v>
      </c>
      <c r="E949" s="20">
        <v>0.2</v>
      </c>
      <c r="F949" s="89" t="s">
        <v>0</v>
      </c>
      <c r="G949" s="20">
        <v>715</v>
      </c>
      <c r="H949" s="95">
        <v>0</v>
      </c>
      <c r="I949" s="119">
        <v>0.56910799999999995</v>
      </c>
      <c r="J949" s="89">
        <v>29</v>
      </c>
      <c r="K949" s="107">
        <v>1</v>
      </c>
      <c r="L949" s="96">
        <v>0</v>
      </c>
      <c r="M949" s="83">
        <v>715</v>
      </c>
      <c r="N949" s="102">
        <v>715</v>
      </c>
      <c r="O949" s="78"/>
    </row>
    <row r="950" spans="1:15" x14ac:dyDescent="0.3">
      <c r="A950" s="20" t="s">
        <v>523</v>
      </c>
      <c r="B950" s="20">
        <v>1</v>
      </c>
      <c r="C950" s="94" t="str">
        <f t="shared" si="14"/>
        <v>Cardinality-constrained</v>
      </c>
      <c r="D950" s="20">
        <v>25</v>
      </c>
      <c r="E950" s="20">
        <v>0.05</v>
      </c>
      <c r="F950" s="89" t="s">
        <v>0</v>
      </c>
      <c r="G950" s="20">
        <v>715</v>
      </c>
      <c r="H950" s="95">
        <v>0</v>
      </c>
      <c r="I950" s="119">
        <v>0.34311199999999997</v>
      </c>
      <c r="J950" s="89">
        <v>27739</v>
      </c>
      <c r="K950" s="107">
        <v>3.7999999999999999E-2</v>
      </c>
      <c r="L950" s="96">
        <v>0</v>
      </c>
      <c r="M950" s="83">
        <v>715</v>
      </c>
      <c r="N950" s="102">
        <v>715</v>
      </c>
      <c r="O950" s="78"/>
    </row>
    <row r="951" spans="1:15" x14ac:dyDescent="0.3">
      <c r="A951" s="20" t="s">
        <v>523</v>
      </c>
      <c r="B951" s="66">
        <v>1</v>
      </c>
      <c r="C951" s="94" t="str">
        <f t="shared" si="14"/>
        <v>Cardinality-constrained</v>
      </c>
      <c r="D951" s="20">
        <v>25</v>
      </c>
      <c r="E951" s="20">
        <v>0.1</v>
      </c>
      <c r="F951" s="89" t="s">
        <v>0</v>
      </c>
      <c r="G951" s="20">
        <v>729</v>
      </c>
      <c r="H951" s="95">
        <v>0</v>
      </c>
      <c r="I951" s="119">
        <v>136</v>
      </c>
      <c r="J951" s="89">
        <v>29</v>
      </c>
      <c r="K951" s="107">
        <v>0.503</v>
      </c>
      <c r="L951" s="96">
        <v>1.9580419580419672E-2</v>
      </c>
      <c r="M951" s="83">
        <v>715</v>
      </c>
      <c r="N951" s="102">
        <v>729</v>
      </c>
      <c r="O951" s="78"/>
    </row>
    <row r="952" spans="1:15" x14ac:dyDescent="0.3">
      <c r="A952" s="20" t="s">
        <v>523</v>
      </c>
      <c r="B952" s="20">
        <v>1</v>
      </c>
      <c r="C952" s="94" t="str">
        <f t="shared" si="14"/>
        <v>Cardinality-constrained</v>
      </c>
      <c r="D952" s="20">
        <v>25</v>
      </c>
      <c r="E952" s="20">
        <v>0.15</v>
      </c>
      <c r="F952" s="89" t="s">
        <v>1</v>
      </c>
      <c r="G952" s="20" t="s">
        <v>46</v>
      </c>
      <c r="H952" s="95" t="s">
        <v>3</v>
      </c>
      <c r="I952" s="119">
        <v>60.002200000000002</v>
      </c>
      <c r="J952" s="89">
        <v>29</v>
      </c>
      <c r="K952" s="107">
        <v>0.996</v>
      </c>
      <c r="L952" s="96" t="s">
        <v>3</v>
      </c>
      <c r="M952" s="83">
        <v>715</v>
      </c>
      <c r="N952" s="102">
        <v>926</v>
      </c>
      <c r="O952" s="78"/>
    </row>
    <row r="953" spans="1:15" x14ac:dyDescent="0.3">
      <c r="A953" s="20" t="s">
        <v>523</v>
      </c>
      <c r="B953" s="66">
        <v>1</v>
      </c>
      <c r="C953" s="94" t="str">
        <f t="shared" si="14"/>
        <v>Cardinality-constrained</v>
      </c>
      <c r="D953" s="20">
        <v>25</v>
      </c>
      <c r="E953" s="20">
        <v>0.2</v>
      </c>
      <c r="F953" s="89" t="s">
        <v>2</v>
      </c>
      <c r="G953" s="20" t="s">
        <v>46</v>
      </c>
      <c r="H953" s="95" t="s">
        <v>3</v>
      </c>
      <c r="I953" s="119">
        <v>60.001600000000003</v>
      </c>
      <c r="J953" s="89">
        <v>29</v>
      </c>
      <c r="K953" s="97"/>
      <c r="L953" s="96" t="s">
        <v>3</v>
      </c>
      <c r="M953" s="83">
        <v>715</v>
      </c>
      <c r="N953" s="102" t="s">
        <v>3</v>
      </c>
      <c r="O953" s="78"/>
    </row>
    <row r="954" spans="1:15" x14ac:dyDescent="0.3">
      <c r="A954" s="20" t="s">
        <v>523</v>
      </c>
      <c r="B954" s="20">
        <v>1</v>
      </c>
      <c r="C954" s="94" t="str">
        <f t="shared" si="14"/>
        <v>Cardinality-constrained</v>
      </c>
      <c r="D954" s="20">
        <v>50</v>
      </c>
      <c r="E954" s="20">
        <v>0.05</v>
      </c>
      <c r="F954" s="89" t="s">
        <v>0</v>
      </c>
      <c r="G954" s="20">
        <v>722</v>
      </c>
      <c r="H954" s="95">
        <v>0</v>
      </c>
      <c r="I954" s="119">
        <v>5.4908700000000001</v>
      </c>
      <c r="J954" s="89">
        <v>70502</v>
      </c>
      <c r="K954" s="107">
        <v>0</v>
      </c>
      <c r="L954" s="96">
        <v>9.7902097902098362E-3</v>
      </c>
      <c r="M954" s="83">
        <v>715</v>
      </c>
      <c r="N954" s="102">
        <v>722</v>
      </c>
      <c r="O954" s="78"/>
    </row>
    <row r="955" spans="1:15" x14ac:dyDescent="0.3">
      <c r="A955" s="20" t="s">
        <v>523</v>
      </c>
      <c r="B955" s="66">
        <v>1</v>
      </c>
      <c r="C955" s="94" t="str">
        <f t="shared" si="14"/>
        <v>Cardinality-constrained</v>
      </c>
      <c r="D955" s="20">
        <v>50</v>
      </c>
      <c r="E955" s="20">
        <v>0.1</v>
      </c>
      <c r="F955" s="89" t="s">
        <v>2</v>
      </c>
      <c r="G955" s="20" t="s">
        <v>46</v>
      </c>
      <c r="H955" s="95" t="s">
        <v>3</v>
      </c>
      <c r="I955" s="119">
        <v>60.001600000000003</v>
      </c>
      <c r="J955" s="89">
        <v>68604</v>
      </c>
      <c r="K955" s="97"/>
      <c r="L955" s="96" t="s">
        <v>3</v>
      </c>
      <c r="M955" s="83">
        <v>715</v>
      </c>
      <c r="N955" s="102" t="s">
        <v>3</v>
      </c>
      <c r="O955" s="78"/>
    </row>
    <row r="956" spans="1:15" x14ac:dyDescent="0.3">
      <c r="A956" s="20" t="s">
        <v>523</v>
      </c>
      <c r="B956" s="20">
        <v>1</v>
      </c>
      <c r="C956" s="94" t="str">
        <f t="shared" si="14"/>
        <v>Cardinality-constrained</v>
      </c>
      <c r="D956" s="20">
        <v>50</v>
      </c>
      <c r="E956" s="20">
        <v>0.15</v>
      </c>
      <c r="F956" s="89" t="s">
        <v>2</v>
      </c>
      <c r="G956" s="20" t="s">
        <v>46</v>
      </c>
      <c r="H956" s="95" t="s">
        <v>3</v>
      </c>
      <c r="I956" s="119">
        <v>60.001800000000003</v>
      </c>
      <c r="J956" s="89">
        <v>68502</v>
      </c>
      <c r="K956" s="97"/>
      <c r="L956" s="96" t="s">
        <v>3</v>
      </c>
      <c r="M956" s="83">
        <v>715</v>
      </c>
      <c r="N956" s="102" t="s">
        <v>3</v>
      </c>
      <c r="O956" s="78"/>
    </row>
    <row r="957" spans="1:15" x14ac:dyDescent="0.3">
      <c r="A957" s="20" t="s">
        <v>523</v>
      </c>
      <c r="B957" s="66">
        <v>1</v>
      </c>
      <c r="C957" s="94" t="str">
        <f t="shared" si="14"/>
        <v>Cardinality-constrained</v>
      </c>
      <c r="D957" s="20">
        <v>50</v>
      </c>
      <c r="E957" s="20">
        <v>0.2</v>
      </c>
      <c r="F957" s="89" t="s">
        <v>2</v>
      </c>
      <c r="G957" s="20" t="s">
        <v>46</v>
      </c>
      <c r="H957" s="95" t="s">
        <v>3</v>
      </c>
      <c r="I957" s="119">
        <v>60.002000000000002</v>
      </c>
      <c r="J957" s="89">
        <v>64876</v>
      </c>
      <c r="K957" s="97"/>
      <c r="L957" s="96" t="s">
        <v>3</v>
      </c>
      <c r="M957" s="83">
        <v>715</v>
      </c>
      <c r="N957" s="102" t="s">
        <v>3</v>
      </c>
      <c r="O957" s="78"/>
    </row>
    <row r="958" spans="1:15" x14ac:dyDescent="0.3">
      <c r="A958" s="20" t="s">
        <v>523</v>
      </c>
      <c r="B958" s="20">
        <v>2</v>
      </c>
      <c r="C958" s="94" t="str">
        <f t="shared" si="14"/>
        <v>Knapsack</v>
      </c>
      <c r="D958" s="20">
        <v>5</v>
      </c>
      <c r="E958" s="20">
        <v>0.05</v>
      </c>
      <c r="F958" s="89" t="s">
        <v>0</v>
      </c>
      <c r="G958" s="20">
        <v>715</v>
      </c>
      <c r="H958" s="95">
        <v>0</v>
      </c>
      <c r="I958" s="119">
        <v>1.8732200000000001</v>
      </c>
      <c r="J958" s="89">
        <v>64269</v>
      </c>
      <c r="K958" s="107">
        <v>0.94299999999999995</v>
      </c>
      <c r="L958" s="96">
        <v>0</v>
      </c>
      <c r="M958" s="83">
        <v>715</v>
      </c>
      <c r="N958" s="102">
        <v>715</v>
      </c>
      <c r="O958" s="78"/>
    </row>
    <row r="959" spans="1:15" x14ac:dyDescent="0.3">
      <c r="A959" s="20" t="s">
        <v>523</v>
      </c>
      <c r="B959" s="66">
        <v>2</v>
      </c>
      <c r="C959" s="94" t="str">
        <f t="shared" si="14"/>
        <v>Knapsack</v>
      </c>
      <c r="D959" s="20">
        <v>5</v>
      </c>
      <c r="E959" s="20">
        <v>0.1</v>
      </c>
      <c r="F959" s="89" t="s">
        <v>0</v>
      </c>
      <c r="G959" s="20">
        <v>715</v>
      </c>
      <c r="H959" s="95">
        <v>0</v>
      </c>
      <c r="I959" s="119">
        <v>0.89790499999999995</v>
      </c>
      <c r="J959" s="89">
        <v>61508</v>
      </c>
      <c r="K959" s="107">
        <v>1</v>
      </c>
      <c r="L959" s="96">
        <v>0</v>
      </c>
      <c r="M959" s="83">
        <v>715</v>
      </c>
      <c r="N959" s="102">
        <v>715</v>
      </c>
      <c r="O959" s="78"/>
    </row>
    <row r="960" spans="1:15" x14ac:dyDescent="0.3">
      <c r="A960" s="20" t="s">
        <v>523</v>
      </c>
      <c r="B960" s="20">
        <v>2</v>
      </c>
      <c r="C960" s="94" t="str">
        <f t="shared" si="14"/>
        <v>Knapsack</v>
      </c>
      <c r="D960" s="20">
        <v>5</v>
      </c>
      <c r="E960" s="20">
        <v>0.15</v>
      </c>
      <c r="F960" s="89" t="s">
        <v>0</v>
      </c>
      <c r="G960" s="20">
        <v>715</v>
      </c>
      <c r="H960" s="95">
        <v>0</v>
      </c>
      <c r="I960" s="119">
        <v>0.280584</v>
      </c>
      <c r="J960" s="89">
        <v>49843</v>
      </c>
      <c r="K960" s="107">
        <v>1</v>
      </c>
      <c r="L960" s="96">
        <v>0</v>
      </c>
      <c r="M960" s="83">
        <v>715</v>
      </c>
      <c r="N960" s="102">
        <v>715</v>
      </c>
      <c r="O960" s="78"/>
    </row>
    <row r="961" spans="1:15" x14ac:dyDescent="0.3">
      <c r="A961" s="20" t="s">
        <v>523</v>
      </c>
      <c r="B961" s="66">
        <v>2</v>
      </c>
      <c r="C961" s="94" t="str">
        <f t="shared" si="14"/>
        <v>Knapsack</v>
      </c>
      <c r="D961" s="20">
        <v>5</v>
      </c>
      <c r="E961" s="20">
        <v>0.2</v>
      </c>
      <c r="F961" s="89" t="s">
        <v>0</v>
      </c>
      <c r="G961" s="20">
        <v>715</v>
      </c>
      <c r="H961" s="95">
        <v>0</v>
      </c>
      <c r="I961" s="119">
        <v>0.60745000000000005</v>
      </c>
      <c r="J961" s="89">
        <v>39769</v>
      </c>
      <c r="K961" s="107">
        <v>1</v>
      </c>
      <c r="L961" s="96">
        <v>0</v>
      </c>
      <c r="M961" s="83">
        <v>715</v>
      </c>
      <c r="N961" s="102">
        <v>715</v>
      </c>
      <c r="O961" s="78"/>
    </row>
    <row r="962" spans="1:15" x14ac:dyDescent="0.3">
      <c r="A962" s="20" t="s">
        <v>523</v>
      </c>
      <c r="B962" s="20">
        <v>2</v>
      </c>
      <c r="C962" s="94" t="str">
        <f t="shared" si="14"/>
        <v>Knapsack</v>
      </c>
      <c r="D962" s="20">
        <v>10</v>
      </c>
      <c r="E962" s="20">
        <v>0.05</v>
      </c>
      <c r="F962" s="89" t="s">
        <v>0</v>
      </c>
      <c r="G962" s="20">
        <v>715</v>
      </c>
      <c r="H962" s="95">
        <v>0</v>
      </c>
      <c r="I962" s="119">
        <v>1.1041799999999999</v>
      </c>
      <c r="J962" s="89">
        <v>37307</v>
      </c>
      <c r="K962" s="107">
        <v>0.94299999999999995</v>
      </c>
      <c r="L962" s="96">
        <v>0</v>
      </c>
      <c r="M962" s="83">
        <v>715</v>
      </c>
      <c r="N962" s="102">
        <v>715</v>
      </c>
      <c r="O962" s="78"/>
    </row>
    <row r="963" spans="1:15" x14ac:dyDescent="0.3">
      <c r="A963" s="20" t="s">
        <v>523</v>
      </c>
      <c r="B963" s="66">
        <v>2</v>
      </c>
      <c r="C963" s="94" t="str">
        <f t="shared" ref="C963:C1026" si="15">IF(B963=0,"Deterministic",IF(B963=1,"Cardinality-constrained",IF(B963=2,"Knapsack","Factor Model")))</f>
        <v>Knapsack</v>
      </c>
      <c r="D963" s="20">
        <v>10</v>
      </c>
      <c r="E963" s="20">
        <v>0.1</v>
      </c>
      <c r="F963" s="89" t="s">
        <v>0</v>
      </c>
      <c r="G963" s="20">
        <v>715</v>
      </c>
      <c r="H963" s="95">
        <v>0</v>
      </c>
      <c r="I963" s="119">
        <v>0.62865000000000004</v>
      </c>
      <c r="J963" s="89">
        <v>11001</v>
      </c>
      <c r="K963" s="107">
        <v>1</v>
      </c>
      <c r="L963" s="96">
        <v>0</v>
      </c>
      <c r="M963" s="83">
        <v>715</v>
      </c>
      <c r="N963" s="102">
        <v>715</v>
      </c>
      <c r="O963" s="78"/>
    </row>
    <row r="964" spans="1:15" x14ac:dyDescent="0.3">
      <c r="A964" s="20" t="s">
        <v>523</v>
      </c>
      <c r="B964" s="20">
        <v>2</v>
      </c>
      <c r="C964" s="94" t="str">
        <f t="shared" si="15"/>
        <v>Knapsack</v>
      </c>
      <c r="D964" s="20">
        <v>10</v>
      </c>
      <c r="E964" s="20">
        <v>0.15</v>
      </c>
      <c r="F964" s="89" t="s">
        <v>0</v>
      </c>
      <c r="G964" s="20">
        <v>717</v>
      </c>
      <c r="H964" s="95">
        <v>0</v>
      </c>
      <c r="I964" s="119">
        <v>0.71085799999999999</v>
      </c>
      <c r="J964" s="89">
        <v>165</v>
      </c>
      <c r="K964" s="107">
        <v>1</v>
      </c>
      <c r="L964" s="96">
        <v>2.7972027972027469E-3</v>
      </c>
      <c r="M964" s="83">
        <v>715</v>
      </c>
      <c r="N964" s="102">
        <v>717</v>
      </c>
      <c r="O964" s="78"/>
    </row>
    <row r="965" spans="1:15" x14ac:dyDescent="0.3">
      <c r="A965" s="20" t="s">
        <v>523</v>
      </c>
      <c r="B965" s="66">
        <v>2</v>
      </c>
      <c r="C965" s="94" t="str">
        <f t="shared" si="15"/>
        <v>Knapsack</v>
      </c>
      <c r="D965" s="20">
        <v>10</v>
      </c>
      <c r="E965" s="20">
        <v>0.2</v>
      </c>
      <c r="F965" s="89" t="s">
        <v>0</v>
      </c>
      <c r="G965" s="20">
        <v>723</v>
      </c>
      <c r="H965" s="95">
        <v>0</v>
      </c>
      <c r="I965" s="119">
        <v>4.1786300000000001</v>
      </c>
      <c r="J965" s="89">
        <v>29</v>
      </c>
      <c r="K965" s="107">
        <v>1</v>
      </c>
      <c r="L965" s="96">
        <v>1.118881118881121E-2</v>
      </c>
      <c r="M965" s="83">
        <v>715</v>
      </c>
      <c r="N965" s="102">
        <v>723</v>
      </c>
      <c r="O965" s="78"/>
    </row>
    <row r="966" spans="1:15" x14ac:dyDescent="0.3">
      <c r="A966" s="20" t="s">
        <v>523</v>
      </c>
      <c r="B966" s="20">
        <v>2</v>
      </c>
      <c r="C966" s="94" t="str">
        <f t="shared" si="15"/>
        <v>Knapsack</v>
      </c>
      <c r="D966" s="20">
        <v>25</v>
      </c>
      <c r="E966" s="20">
        <v>0.05</v>
      </c>
      <c r="F966" s="89" t="s">
        <v>0</v>
      </c>
      <c r="G966" s="20">
        <v>717</v>
      </c>
      <c r="H966" s="95">
        <v>0</v>
      </c>
      <c r="I966" s="119">
        <v>0.93914500000000001</v>
      </c>
      <c r="J966" s="89">
        <v>27236</v>
      </c>
      <c r="K966" s="107">
        <v>3.7999999999999999E-2</v>
      </c>
      <c r="L966" s="96">
        <v>2.7972027972027469E-3</v>
      </c>
      <c r="M966" s="83">
        <v>715</v>
      </c>
      <c r="N966" s="102">
        <v>717</v>
      </c>
      <c r="O966" s="78"/>
    </row>
    <row r="967" spans="1:15" x14ac:dyDescent="0.3">
      <c r="A967" s="20" t="s">
        <v>523</v>
      </c>
      <c r="B967" s="66">
        <v>2</v>
      </c>
      <c r="C967" s="94" t="str">
        <f t="shared" si="15"/>
        <v>Knapsack</v>
      </c>
      <c r="D967" s="20">
        <v>25</v>
      </c>
      <c r="E967" s="20">
        <v>0.1</v>
      </c>
      <c r="F967" s="89" t="s">
        <v>0</v>
      </c>
      <c r="G967" s="20">
        <v>733</v>
      </c>
      <c r="H967" s="95">
        <v>0</v>
      </c>
      <c r="I967" s="119">
        <v>10.17</v>
      </c>
      <c r="J967" s="89">
        <v>29</v>
      </c>
      <c r="K967" s="107">
        <v>0.93400000000000005</v>
      </c>
      <c r="L967" s="96">
        <v>2.5174825174825166E-2</v>
      </c>
      <c r="M967" s="83">
        <v>715</v>
      </c>
      <c r="N967" s="102">
        <v>733</v>
      </c>
      <c r="O967" s="78"/>
    </row>
    <row r="968" spans="1:15" x14ac:dyDescent="0.3">
      <c r="A968" s="20" t="s">
        <v>523</v>
      </c>
      <c r="B968" s="20">
        <v>2</v>
      </c>
      <c r="C968" s="94" t="str">
        <f t="shared" si="15"/>
        <v>Knapsack</v>
      </c>
      <c r="D968" s="20">
        <v>25</v>
      </c>
      <c r="E968" s="20">
        <v>0.15</v>
      </c>
      <c r="F968" s="89" t="s">
        <v>0</v>
      </c>
      <c r="G968" s="20">
        <v>791</v>
      </c>
      <c r="H968" s="95">
        <v>6.3613231552162846E-3</v>
      </c>
      <c r="I968" s="119">
        <v>1720.6</v>
      </c>
      <c r="J968" s="89"/>
      <c r="K968" s="107">
        <v>1</v>
      </c>
      <c r="L968" s="96">
        <v>0.10629370629370638</v>
      </c>
      <c r="M968" s="83">
        <v>715</v>
      </c>
      <c r="N968" s="102">
        <v>786</v>
      </c>
      <c r="O968" s="78"/>
    </row>
    <row r="969" spans="1:15" x14ac:dyDescent="0.3">
      <c r="A969" s="20" t="s">
        <v>523</v>
      </c>
      <c r="B969" s="66">
        <v>2</v>
      </c>
      <c r="C969" s="94" t="str">
        <f t="shared" si="15"/>
        <v>Knapsack</v>
      </c>
      <c r="D969" s="20">
        <v>25</v>
      </c>
      <c r="E969" s="20">
        <v>0.2</v>
      </c>
      <c r="F969" s="89" t="s">
        <v>2</v>
      </c>
      <c r="G969" s="20" t="s">
        <v>46</v>
      </c>
      <c r="H969" s="95" t="s">
        <v>3</v>
      </c>
      <c r="I969" s="119">
        <v>60.001800000000003</v>
      </c>
      <c r="J969" s="89"/>
      <c r="K969" s="97"/>
      <c r="L969" s="96" t="s">
        <v>3</v>
      </c>
      <c r="M969" s="83">
        <v>715</v>
      </c>
      <c r="N969" s="102" t="s">
        <v>3</v>
      </c>
      <c r="O969" s="78"/>
    </row>
    <row r="970" spans="1:15" x14ac:dyDescent="0.3">
      <c r="A970" s="20" t="s">
        <v>523</v>
      </c>
      <c r="B970" s="20">
        <v>2</v>
      </c>
      <c r="C970" s="94" t="str">
        <f t="shared" si="15"/>
        <v>Knapsack</v>
      </c>
      <c r="D970" s="20">
        <v>50</v>
      </c>
      <c r="E970" s="20">
        <v>0.05</v>
      </c>
      <c r="F970" s="89" t="s">
        <v>0</v>
      </c>
      <c r="G970" s="20">
        <v>729</v>
      </c>
      <c r="H970" s="95">
        <v>0</v>
      </c>
      <c r="I970" s="119">
        <v>13.605399999999999</v>
      </c>
      <c r="J970" s="89"/>
      <c r="K970" s="107">
        <v>0</v>
      </c>
      <c r="L970" s="96">
        <v>1.9580419580419672E-2</v>
      </c>
      <c r="M970" s="83">
        <v>715</v>
      </c>
      <c r="N970" s="102">
        <v>729</v>
      </c>
      <c r="O970" s="78"/>
    </row>
    <row r="971" spans="1:15" x14ac:dyDescent="0.3">
      <c r="A971" s="20" t="s">
        <v>523</v>
      </c>
      <c r="B971" s="66">
        <v>2</v>
      </c>
      <c r="C971" s="94" t="str">
        <f t="shared" si="15"/>
        <v>Knapsack</v>
      </c>
      <c r="D971" s="20">
        <v>50</v>
      </c>
      <c r="E971" s="20">
        <v>0.1</v>
      </c>
      <c r="F971" s="89" t="s">
        <v>2</v>
      </c>
      <c r="G971" s="20" t="s">
        <v>46</v>
      </c>
      <c r="H971" s="95" t="s">
        <v>3</v>
      </c>
      <c r="I971" s="119">
        <v>60.0017</v>
      </c>
      <c r="J971" s="89"/>
      <c r="K971" s="97"/>
      <c r="L971" s="96" t="s">
        <v>3</v>
      </c>
      <c r="M971" s="83">
        <v>715</v>
      </c>
      <c r="N971" s="102" t="s">
        <v>3</v>
      </c>
      <c r="O971" s="78"/>
    </row>
    <row r="972" spans="1:15" x14ac:dyDescent="0.3">
      <c r="A972" s="20" t="s">
        <v>523</v>
      </c>
      <c r="B972" s="20">
        <v>2</v>
      </c>
      <c r="C972" s="94" t="str">
        <f t="shared" si="15"/>
        <v>Knapsack</v>
      </c>
      <c r="D972" s="20">
        <v>50</v>
      </c>
      <c r="E972" s="20">
        <v>0.15</v>
      </c>
      <c r="F972" s="89" t="s">
        <v>4</v>
      </c>
      <c r="G972" s="20" t="s">
        <v>511</v>
      </c>
      <c r="H972" s="95" t="s">
        <v>3</v>
      </c>
      <c r="I972" s="119" t="s">
        <v>511</v>
      </c>
      <c r="J972" s="89"/>
      <c r="K972" s="97"/>
      <c r="L972" s="96" t="s">
        <v>3</v>
      </c>
      <c r="M972" s="83">
        <v>715</v>
      </c>
      <c r="N972" s="102" t="s">
        <v>3</v>
      </c>
      <c r="O972" s="78"/>
    </row>
    <row r="973" spans="1:15" x14ac:dyDescent="0.3">
      <c r="A973" s="20" t="s">
        <v>523</v>
      </c>
      <c r="B973" s="66">
        <v>2</v>
      </c>
      <c r="C973" s="94" t="str">
        <f t="shared" si="15"/>
        <v>Knapsack</v>
      </c>
      <c r="D973" s="20">
        <v>50</v>
      </c>
      <c r="E973" s="20">
        <v>0.2</v>
      </c>
      <c r="F973" s="89" t="s">
        <v>4</v>
      </c>
      <c r="G973" s="20" t="s">
        <v>511</v>
      </c>
      <c r="H973" s="95" t="s">
        <v>3</v>
      </c>
      <c r="I973" s="119" t="s">
        <v>511</v>
      </c>
      <c r="J973" s="89"/>
      <c r="K973" s="97"/>
      <c r="L973" s="96" t="s">
        <v>3</v>
      </c>
      <c r="M973" s="83">
        <v>715</v>
      </c>
      <c r="N973" s="102" t="s">
        <v>3</v>
      </c>
      <c r="O973" s="78"/>
    </row>
    <row r="974" spans="1:15" hidden="1" x14ac:dyDescent="0.3">
      <c r="A974" s="20" t="s">
        <v>523</v>
      </c>
      <c r="B974" s="20">
        <v>3</v>
      </c>
      <c r="C974" s="94" t="str">
        <f t="shared" si="15"/>
        <v>Factor Model</v>
      </c>
      <c r="D974" s="20">
        <v>0</v>
      </c>
      <c r="E974" s="20">
        <v>0.05</v>
      </c>
      <c r="F974" s="89" t="s">
        <v>4</v>
      </c>
      <c r="G974" s="20" t="s">
        <v>511</v>
      </c>
      <c r="H974" s="95" t="s">
        <v>3</v>
      </c>
      <c r="I974" s="119" t="s">
        <v>511</v>
      </c>
      <c r="J974" s="89"/>
      <c r="K974" s="97"/>
      <c r="L974" s="96" t="s">
        <v>3</v>
      </c>
      <c r="M974" s="83">
        <v>715</v>
      </c>
      <c r="N974" s="102" t="s">
        <v>3</v>
      </c>
      <c r="O974" s="78"/>
    </row>
    <row r="975" spans="1:15" hidden="1" x14ac:dyDescent="0.3">
      <c r="A975" s="66" t="s">
        <v>523</v>
      </c>
      <c r="B975" s="66">
        <v>3</v>
      </c>
      <c r="C975" s="94" t="str">
        <f t="shared" si="15"/>
        <v>Factor Model</v>
      </c>
      <c r="D975" s="20">
        <v>0</v>
      </c>
      <c r="E975" s="20">
        <v>0.1</v>
      </c>
      <c r="F975" s="89" t="s">
        <v>4</v>
      </c>
      <c r="G975" s="20" t="s">
        <v>511</v>
      </c>
      <c r="H975" s="95" t="s">
        <v>3</v>
      </c>
      <c r="I975" s="119" t="s">
        <v>511</v>
      </c>
      <c r="J975" s="89"/>
      <c r="K975" s="97"/>
      <c r="L975" s="96" t="s">
        <v>3</v>
      </c>
      <c r="M975" s="83">
        <v>715</v>
      </c>
      <c r="N975" s="102" t="s">
        <v>3</v>
      </c>
      <c r="O975" s="78"/>
    </row>
    <row r="976" spans="1:15" hidden="1" x14ac:dyDescent="0.3">
      <c r="A976" s="20" t="s">
        <v>523</v>
      </c>
      <c r="B976" s="20">
        <v>3</v>
      </c>
      <c r="C976" s="94" t="str">
        <f t="shared" si="15"/>
        <v>Factor Model</v>
      </c>
      <c r="D976" s="20">
        <v>0</v>
      </c>
      <c r="E976" s="20">
        <v>0.15</v>
      </c>
      <c r="F976" s="89" t="s">
        <v>4</v>
      </c>
      <c r="G976" s="20" t="s">
        <v>511</v>
      </c>
      <c r="H976" s="95" t="s">
        <v>3</v>
      </c>
      <c r="I976" s="119" t="s">
        <v>511</v>
      </c>
      <c r="J976" s="89"/>
      <c r="K976" s="97"/>
      <c r="L976" s="96" t="s">
        <v>3</v>
      </c>
      <c r="M976" s="83">
        <v>715</v>
      </c>
      <c r="N976" s="102" t="s">
        <v>3</v>
      </c>
      <c r="O976" s="78"/>
    </row>
    <row r="977" spans="1:15" hidden="1" x14ac:dyDescent="0.3">
      <c r="A977" s="66" t="s">
        <v>523</v>
      </c>
      <c r="B977" s="66">
        <v>3</v>
      </c>
      <c r="C977" s="94" t="str">
        <f t="shared" si="15"/>
        <v>Factor Model</v>
      </c>
      <c r="D977" s="20">
        <v>0</v>
      </c>
      <c r="E977" s="20">
        <v>0.2</v>
      </c>
      <c r="F977" s="89" t="s">
        <v>4</v>
      </c>
      <c r="G977" s="20" t="s">
        <v>511</v>
      </c>
      <c r="H977" s="95" t="s">
        <v>3</v>
      </c>
      <c r="I977" s="119" t="s">
        <v>511</v>
      </c>
      <c r="J977" s="89"/>
      <c r="K977" s="97"/>
      <c r="L977" s="96" t="s">
        <v>3</v>
      </c>
      <c r="M977" s="83">
        <v>715</v>
      </c>
      <c r="N977" s="102" t="s">
        <v>3</v>
      </c>
      <c r="O977" s="78"/>
    </row>
    <row r="978" spans="1:15" hidden="1" x14ac:dyDescent="0.3">
      <c r="A978" s="20" t="s">
        <v>523</v>
      </c>
      <c r="B978" s="20">
        <v>3</v>
      </c>
      <c r="C978" s="94" t="str">
        <f t="shared" si="15"/>
        <v>Factor Model</v>
      </c>
      <c r="D978" s="20">
        <v>10</v>
      </c>
      <c r="E978" s="20">
        <v>0.05</v>
      </c>
      <c r="F978" s="89" t="s">
        <v>4</v>
      </c>
      <c r="G978" s="20" t="s">
        <v>511</v>
      </c>
      <c r="H978" s="95" t="s">
        <v>3</v>
      </c>
      <c r="I978" s="119" t="s">
        <v>511</v>
      </c>
      <c r="J978" s="89"/>
      <c r="K978" s="97"/>
      <c r="L978" s="96" t="s">
        <v>3</v>
      </c>
      <c r="M978" s="83">
        <v>715</v>
      </c>
      <c r="N978" s="102" t="s">
        <v>3</v>
      </c>
      <c r="O978" s="78"/>
    </row>
    <row r="979" spans="1:15" hidden="1" x14ac:dyDescent="0.3">
      <c r="A979" s="66" t="s">
        <v>523</v>
      </c>
      <c r="B979" s="66">
        <v>3</v>
      </c>
      <c r="C979" s="94" t="str">
        <f t="shared" si="15"/>
        <v>Factor Model</v>
      </c>
      <c r="D979" s="20">
        <v>10</v>
      </c>
      <c r="E979" s="20">
        <v>0.1</v>
      </c>
      <c r="F979" s="89" t="s">
        <v>4</v>
      </c>
      <c r="G979" s="20" t="s">
        <v>511</v>
      </c>
      <c r="H979" s="95" t="s">
        <v>3</v>
      </c>
      <c r="I979" s="119" t="s">
        <v>511</v>
      </c>
      <c r="J979" s="89"/>
      <c r="K979" s="97"/>
      <c r="L979" s="96" t="s">
        <v>3</v>
      </c>
      <c r="M979" s="83">
        <v>715</v>
      </c>
      <c r="N979" s="102" t="s">
        <v>3</v>
      </c>
      <c r="O979" s="78"/>
    </row>
    <row r="980" spans="1:15" hidden="1" x14ac:dyDescent="0.3">
      <c r="A980" s="20" t="s">
        <v>523</v>
      </c>
      <c r="B980" s="20">
        <v>3</v>
      </c>
      <c r="C980" s="94" t="str">
        <f t="shared" si="15"/>
        <v>Factor Model</v>
      </c>
      <c r="D980" s="20">
        <v>10</v>
      </c>
      <c r="E980" s="20">
        <v>0.15</v>
      </c>
      <c r="F980" s="89" t="s">
        <v>4</v>
      </c>
      <c r="G980" s="20" t="s">
        <v>511</v>
      </c>
      <c r="H980" s="95" t="s">
        <v>3</v>
      </c>
      <c r="I980" s="119" t="s">
        <v>511</v>
      </c>
      <c r="J980" s="89"/>
      <c r="K980" s="97"/>
      <c r="L980" s="96" t="s">
        <v>3</v>
      </c>
      <c r="M980" s="83">
        <v>715</v>
      </c>
      <c r="N980" s="102" t="s">
        <v>3</v>
      </c>
      <c r="O980" s="78"/>
    </row>
    <row r="981" spans="1:15" hidden="1" x14ac:dyDescent="0.3">
      <c r="A981" s="66" t="s">
        <v>523</v>
      </c>
      <c r="B981" s="66">
        <v>3</v>
      </c>
      <c r="C981" s="94" t="str">
        <f t="shared" si="15"/>
        <v>Factor Model</v>
      </c>
      <c r="D981" s="20">
        <v>10</v>
      </c>
      <c r="E981" s="20">
        <v>0.2</v>
      </c>
      <c r="F981" s="89" t="s">
        <v>4</v>
      </c>
      <c r="G981" s="20" t="s">
        <v>511</v>
      </c>
      <c r="H981" s="95" t="s">
        <v>3</v>
      </c>
      <c r="I981" s="119" t="s">
        <v>511</v>
      </c>
      <c r="J981" s="89"/>
      <c r="K981" s="97"/>
      <c r="L981" s="96" t="s">
        <v>3</v>
      </c>
      <c r="M981" s="83">
        <v>715</v>
      </c>
      <c r="N981" s="102" t="s">
        <v>3</v>
      </c>
      <c r="O981" s="78"/>
    </row>
    <row r="982" spans="1:15" hidden="1" x14ac:dyDescent="0.3">
      <c r="A982" s="20" t="s">
        <v>523</v>
      </c>
      <c r="B982" s="20">
        <v>3</v>
      </c>
      <c r="C982" s="94" t="str">
        <f t="shared" si="15"/>
        <v>Factor Model</v>
      </c>
      <c r="D982" s="20">
        <v>25</v>
      </c>
      <c r="E982" s="20">
        <v>0.05</v>
      </c>
      <c r="F982" s="89" t="s">
        <v>4</v>
      </c>
      <c r="G982" s="20" t="s">
        <v>511</v>
      </c>
      <c r="H982" s="95" t="s">
        <v>3</v>
      </c>
      <c r="I982" s="119" t="s">
        <v>511</v>
      </c>
      <c r="J982" s="89"/>
      <c r="K982" s="97"/>
      <c r="L982" s="96" t="s">
        <v>3</v>
      </c>
      <c r="M982" s="83">
        <v>715</v>
      </c>
      <c r="N982" s="102" t="s">
        <v>3</v>
      </c>
      <c r="O982" s="78"/>
    </row>
    <row r="983" spans="1:15" hidden="1" x14ac:dyDescent="0.3">
      <c r="A983" s="66" t="s">
        <v>523</v>
      </c>
      <c r="B983" s="66">
        <v>3</v>
      </c>
      <c r="C983" s="94" t="str">
        <f t="shared" si="15"/>
        <v>Factor Model</v>
      </c>
      <c r="D983" s="20">
        <v>25</v>
      </c>
      <c r="E983" s="20">
        <v>0.1</v>
      </c>
      <c r="F983" s="89" t="s">
        <v>4</v>
      </c>
      <c r="G983" s="20" t="s">
        <v>511</v>
      </c>
      <c r="H983" s="95" t="s">
        <v>3</v>
      </c>
      <c r="I983" s="119" t="s">
        <v>511</v>
      </c>
      <c r="J983" s="89"/>
      <c r="K983" s="97"/>
      <c r="L983" s="96" t="s">
        <v>3</v>
      </c>
      <c r="M983" s="83">
        <v>715</v>
      </c>
      <c r="N983" s="102" t="s">
        <v>3</v>
      </c>
      <c r="O983" s="78"/>
    </row>
    <row r="984" spans="1:15" hidden="1" x14ac:dyDescent="0.3">
      <c r="A984" s="20" t="s">
        <v>523</v>
      </c>
      <c r="B984" s="20">
        <v>3</v>
      </c>
      <c r="C984" s="94" t="str">
        <f t="shared" si="15"/>
        <v>Factor Model</v>
      </c>
      <c r="D984" s="20">
        <v>25</v>
      </c>
      <c r="E984" s="20">
        <v>0.15</v>
      </c>
      <c r="F984" s="89" t="s">
        <v>4</v>
      </c>
      <c r="G984" s="20" t="s">
        <v>511</v>
      </c>
      <c r="H984" s="95" t="s">
        <v>3</v>
      </c>
      <c r="I984" s="119" t="s">
        <v>511</v>
      </c>
      <c r="J984" s="89"/>
      <c r="K984" s="97"/>
      <c r="L984" s="96" t="s">
        <v>3</v>
      </c>
      <c r="M984" s="83">
        <v>715</v>
      </c>
      <c r="N984" s="102" t="s">
        <v>3</v>
      </c>
      <c r="O984" s="78"/>
    </row>
    <row r="985" spans="1:15" hidden="1" x14ac:dyDescent="0.3">
      <c r="A985" s="66" t="s">
        <v>523</v>
      </c>
      <c r="B985" s="66">
        <v>3</v>
      </c>
      <c r="C985" s="94" t="str">
        <f t="shared" si="15"/>
        <v>Factor Model</v>
      </c>
      <c r="D985" s="20">
        <v>25</v>
      </c>
      <c r="E985" s="20">
        <v>0.2</v>
      </c>
      <c r="F985" s="89" t="s">
        <v>4</v>
      </c>
      <c r="G985" s="20" t="s">
        <v>511</v>
      </c>
      <c r="H985" s="95" t="s">
        <v>3</v>
      </c>
      <c r="I985" s="119" t="s">
        <v>511</v>
      </c>
      <c r="J985" s="89"/>
      <c r="K985" s="97"/>
      <c r="L985" s="96" t="s">
        <v>3</v>
      </c>
      <c r="M985" s="83">
        <v>715</v>
      </c>
      <c r="N985" s="102" t="s">
        <v>3</v>
      </c>
      <c r="O985" s="78"/>
    </row>
    <row r="986" spans="1:15" hidden="1" x14ac:dyDescent="0.3">
      <c r="A986" s="20" t="s">
        <v>523</v>
      </c>
      <c r="B986" s="20">
        <v>3</v>
      </c>
      <c r="C986" s="94" t="str">
        <f t="shared" si="15"/>
        <v>Factor Model</v>
      </c>
      <c r="D986" s="20">
        <v>50</v>
      </c>
      <c r="E986" s="20">
        <v>0.05</v>
      </c>
      <c r="F986" s="89" t="s">
        <v>4</v>
      </c>
      <c r="G986" s="20" t="s">
        <v>511</v>
      </c>
      <c r="H986" s="95" t="s">
        <v>3</v>
      </c>
      <c r="I986" s="119" t="s">
        <v>511</v>
      </c>
      <c r="J986" s="89">
        <v>71737</v>
      </c>
      <c r="K986" s="97"/>
      <c r="L986" s="96" t="s">
        <v>3</v>
      </c>
      <c r="M986" s="83">
        <v>715</v>
      </c>
      <c r="N986" s="102" t="s">
        <v>3</v>
      </c>
      <c r="O986" s="78"/>
    </row>
    <row r="987" spans="1:15" hidden="1" x14ac:dyDescent="0.3">
      <c r="A987" s="66" t="s">
        <v>523</v>
      </c>
      <c r="B987" s="66">
        <v>3</v>
      </c>
      <c r="C987" s="94" t="str">
        <f t="shared" si="15"/>
        <v>Factor Model</v>
      </c>
      <c r="D987" s="20">
        <v>50</v>
      </c>
      <c r="E987" s="20">
        <v>0.1</v>
      </c>
      <c r="F987" s="89" t="s">
        <v>4</v>
      </c>
      <c r="G987" s="20" t="s">
        <v>511</v>
      </c>
      <c r="H987" s="95" t="s">
        <v>3</v>
      </c>
      <c r="I987" s="119" t="s">
        <v>511</v>
      </c>
      <c r="J987" s="89">
        <v>75786</v>
      </c>
      <c r="K987" s="97"/>
      <c r="L987" s="96" t="s">
        <v>3</v>
      </c>
      <c r="M987" s="83">
        <v>715</v>
      </c>
      <c r="N987" s="102" t="s">
        <v>3</v>
      </c>
      <c r="O987" s="78"/>
    </row>
    <row r="988" spans="1:15" hidden="1" x14ac:dyDescent="0.3">
      <c r="A988" s="20" t="s">
        <v>523</v>
      </c>
      <c r="B988" s="20">
        <v>3</v>
      </c>
      <c r="C988" s="94" t="str">
        <f t="shared" si="15"/>
        <v>Factor Model</v>
      </c>
      <c r="D988" s="20">
        <v>50</v>
      </c>
      <c r="E988" s="20">
        <v>0.15</v>
      </c>
      <c r="F988" s="89" t="s">
        <v>4</v>
      </c>
      <c r="G988" s="20" t="s">
        <v>511</v>
      </c>
      <c r="H988" s="95" t="s">
        <v>3</v>
      </c>
      <c r="I988" s="119" t="s">
        <v>511</v>
      </c>
      <c r="J988" s="89">
        <v>67409</v>
      </c>
      <c r="K988" s="97"/>
      <c r="L988" s="96" t="s">
        <v>3</v>
      </c>
      <c r="M988" s="83">
        <v>715</v>
      </c>
      <c r="N988" s="102" t="s">
        <v>3</v>
      </c>
      <c r="O988" s="78"/>
    </row>
    <row r="989" spans="1:15" hidden="1" x14ac:dyDescent="0.3">
      <c r="A989" s="66" t="s">
        <v>523</v>
      </c>
      <c r="B989" s="66">
        <v>3</v>
      </c>
      <c r="C989" s="94" t="str">
        <f t="shared" si="15"/>
        <v>Factor Model</v>
      </c>
      <c r="D989" s="20">
        <v>50</v>
      </c>
      <c r="E989" s="20">
        <v>0.2</v>
      </c>
      <c r="F989" s="89" t="s">
        <v>4</v>
      </c>
      <c r="G989" s="20" t="s">
        <v>511</v>
      </c>
      <c r="H989" s="95" t="s">
        <v>3</v>
      </c>
      <c r="I989" s="119" t="s">
        <v>511</v>
      </c>
      <c r="J989" s="89">
        <v>74310</v>
      </c>
      <c r="K989" s="97"/>
      <c r="L989" s="96" t="s">
        <v>3</v>
      </c>
      <c r="M989" s="83">
        <v>715</v>
      </c>
      <c r="N989" s="102" t="s">
        <v>3</v>
      </c>
      <c r="O989" s="78"/>
    </row>
    <row r="990" spans="1:15" x14ac:dyDescent="0.3">
      <c r="A990" s="20" t="s">
        <v>532</v>
      </c>
      <c r="B990" s="20">
        <v>0</v>
      </c>
      <c r="C990" s="94" t="str">
        <f t="shared" si="15"/>
        <v>Deterministic</v>
      </c>
      <c r="D990" s="20">
        <v>0</v>
      </c>
      <c r="E990" s="20">
        <v>0.05</v>
      </c>
      <c r="F990" s="89" t="s">
        <v>0</v>
      </c>
      <c r="G990" s="20">
        <v>1031</v>
      </c>
      <c r="H990" s="95">
        <v>0</v>
      </c>
      <c r="I990" s="119">
        <v>178.94200000000001</v>
      </c>
      <c r="J990" s="89">
        <v>26814</v>
      </c>
      <c r="K990" s="107">
        <v>1</v>
      </c>
      <c r="L990" s="96">
        <v>0</v>
      </c>
      <c r="M990" s="83">
        <v>1031</v>
      </c>
      <c r="N990" s="102">
        <v>1031</v>
      </c>
      <c r="O990" s="78"/>
    </row>
    <row r="991" spans="1:15" x14ac:dyDescent="0.3">
      <c r="A991" s="20" t="s">
        <v>532</v>
      </c>
      <c r="B991" s="66">
        <v>0</v>
      </c>
      <c r="C991" s="94" t="str">
        <f t="shared" si="15"/>
        <v>Deterministic</v>
      </c>
      <c r="D991" s="20">
        <v>0</v>
      </c>
      <c r="E991" s="20">
        <v>0.1</v>
      </c>
      <c r="F991" s="89" t="s">
        <v>1</v>
      </c>
      <c r="G991" s="20">
        <v>1031</v>
      </c>
      <c r="H991" s="95">
        <v>0</v>
      </c>
      <c r="I991" s="119">
        <v>102.43300000000001</v>
      </c>
      <c r="J991" s="89">
        <v>26469</v>
      </c>
      <c r="K991" s="107">
        <v>1</v>
      </c>
      <c r="L991" s="96">
        <v>0</v>
      </c>
      <c r="M991" s="83">
        <v>1031</v>
      </c>
      <c r="N991" s="102">
        <v>1031</v>
      </c>
      <c r="O991" s="78"/>
    </row>
    <row r="992" spans="1:15" x14ac:dyDescent="0.3">
      <c r="A992" s="20" t="s">
        <v>532</v>
      </c>
      <c r="B992" s="20">
        <v>0</v>
      </c>
      <c r="C992" s="94" t="str">
        <f t="shared" si="15"/>
        <v>Deterministic</v>
      </c>
      <c r="D992" s="20">
        <v>0</v>
      </c>
      <c r="E992" s="20">
        <v>0.15</v>
      </c>
      <c r="F992" s="89" t="s">
        <v>1</v>
      </c>
      <c r="G992" s="20">
        <v>1031</v>
      </c>
      <c r="H992" s="95">
        <v>0</v>
      </c>
      <c r="I992" s="119">
        <v>62.643500000000003</v>
      </c>
      <c r="J992" s="89">
        <v>27609</v>
      </c>
      <c r="K992" s="107">
        <v>1</v>
      </c>
      <c r="L992" s="96">
        <v>0</v>
      </c>
      <c r="M992" s="83">
        <v>1031</v>
      </c>
      <c r="N992" s="102">
        <v>1031</v>
      </c>
      <c r="O992" s="78"/>
    </row>
    <row r="993" spans="1:15" x14ac:dyDescent="0.3">
      <c r="A993" s="20" t="s">
        <v>532</v>
      </c>
      <c r="B993" s="66">
        <v>0</v>
      </c>
      <c r="C993" s="94" t="str">
        <f t="shared" si="15"/>
        <v>Deterministic</v>
      </c>
      <c r="D993" s="20">
        <v>0</v>
      </c>
      <c r="E993" s="20">
        <v>0.2</v>
      </c>
      <c r="F993" s="89" t="s">
        <v>0</v>
      </c>
      <c r="G993" s="20">
        <v>1031</v>
      </c>
      <c r="H993" s="95">
        <v>0</v>
      </c>
      <c r="I993" s="119">
        <v>3.07761</v>
      </c>
      <c r="J993" s="89">
        <v>24357</v>
      </c>
      <c r="K993" s="107">
        <v>1</v>
      </c>
      <c r="L993" s="96">
        <v>0</v>
      </c>
      <c r="M993" s="83">
        <v>1031</v>
      </c>
      <c r="N993" s="102">
        <v>1031</v>
      </c>
      <c r="O993" s="78"/>
    </row>
    <row r="994" spans="1:15" x14ac:dyDescent="0.3">
      <c r="A994" s="20" t="s">
        <v>532</v>
      </c>
      <c r="B994" s="20">
        <v>1</v>
      </c>
      <c r="C994" s="94" t="str">
        <f t="shared" si="15"/>
        <v>Cardinality-constrained</v>
      </c>
      <c r="D994" s="20">
        <v>5</v>
      </c>
      <c r="E994" s="20">
        <v>0.05</v>
      </c>
      <c r="F994" s="89" t="s">
        <v>0</v>
      </c>
      <c r="G994" s="20">
        <v>1033</v>
      </c>
      <c r="H994" s="95">
        <v>0</v>
      </c>
      <c r="I994" s="119">
        <v>814.36900000000003</v>
      </c>
      <c r="J994" s="89">
        <v>28936</v>
      </c>
      <c r="K994" s="107">
        <v>1</v>
      </c>
      <c r="L994" s="96">
        <v>1.9398642095054264E-3</v>
      </c>
      <c r="M994" s="83">
        <v>1031</v>
      </c>
      <c r="N994" s="102">
        <v>1033</v>
      </c>
      <c r="O994" s="78"/>
    </row>
    <row r="995" spans="1:15" x14ac:dyDescent="0.3">
      <c r="A995" s="20" t="s">
        <v>532</v>
      </c>
      <c r="B995" s="66">
        <v>1</v>
      </c>
      <c r="C995" s="94" t="str">
        <f t="shared" si="15"/>
        <v>Cardinality-constrained</v>
      </c>
      <c r="D995" s="20">
        <v>5</v>
      </c>
      <c r="E995" s="20">
        <v>0.1</v>
      </c>
      <c r="F995" s="89" t="s">
        <v>0</v>
      </c>
      <c r="G995" s="20">
        <v>1037</v>
      </c>
      <c r="H995" s="95">
        <v>0</v>
      </c>
      <c r="I995" s="119">
        <v>108.373</v>
      </c>
      <c r="J995" s="89">
        <v>28577</v>
      </c>
      <c r="K995" s="107">
        <v>1</v>
      </c>
      <c r="L995" s="96">
        <v>5.8195926285160571E-3</v>
      </c>
      <c r="M995" s="83">
        <v>1031</v>
      </c>
      <c r="N995" s="102">
        <v>1037</v>
      </c>
      <c r="O995" s="78"/>
    </row>
    <row r="996" spans="1:15" x14ac:dyDescent="0.3">
      <c r="A996" s="20" t="s">
        <v>532</v>
      </c>
      <c r="B996" s="20">
        <v>1</v>
      </c>
      <c r="C996" s="94" t="str">
        <f t="shared" si="15"/>
        <v>Cardinality-constrained</v>
      </c>
      <c r="D996" s="20">
        <v>5</v>
      </c>
      <c r="E996" s="20">
        <v>0.15</v>
      </c>
      <c r="F996" s="89" t="s">
        <v>0</v>
      </c>
      <c r="G996" s="20">
        <v>1037</v>
      </c>
      <c r="H996" s="95">
        <v>0</v>
      </c>
      <c r="I996" s="119">
        <v>319.53300000000002</v>
      </c>
      <c r="J996" s="89">
        <v>27643</v>
      </c>
      <c r="K996" s="107">
        <v>1</v>
      </c>
      <c r="L996" s="96">
        <v>5.8195926285160571E-3</v>
      </c>
      <c r="M996" s="83">
        <v>1031</v>
      </c>
      <c r="N996" s="102">
        <v>1037</v>
      </c>
      <c r="O996" s="78"/>
    </row>
    <row r="997" spans="1:15" x14ac:dyDescent="0.3">
      <c r="A997" s="20" t="s">
        <v>532</v>
      </c>
      <c r="B997" s="66">
        <v>1</v>
      </c>
      <c r="C997" s="94" t="str">
        <f t="shared" si="15"/>
        <v>Cardinality-constrained</v>
      </c>
      <c r="D997" s="20">
        <v>5</v>
      </c>
      <c r="E997" s="20">
        <v>0.2</v>
      </c>
      <c r="F997" s="89" t="s">
        <v>0</v>
      </c>
      <c r="G997" s="20">
        <v>1040</v>
      </c>
      <c r="H997" s="95">
        <v>0</v>
      </c>
      <c r="I997" s="119">
        <v>46.071399999999997</v>
      </c>
      <c r="J997" s="89">
        <v>23683</v>
      </c>
      <c r="K997" s="107">
        <v>1</v>
      </c>
      <c r="L997" s="96">
        <v>8.7293889427739746E-3</v>
      </c>
      <c r="M997" s="83">
        <v>1031</v>
      </c>
      <c r="N997" s="102">
        <v>1040</v>
      </c>
      <c r="O997" s="78"/>
    </row>
    <row r="998" spans="1:15" x14ac:dyDescent="0.3">
      <c r="A998" s="20" t="s">
        <v>532</v>
      </c>
      <c r="B998" s="20">
        <v>1</v>
      </c>
      <c r="C998" s="94" t="str">
        <f t="shared" si="15"/>
        <v>Cardinality-constrained</v>
      </c>
      <c r="D998" s="20">
        <v>10</v>
      </c>
      <c r="E998" s="20">
        <v>0.05</v>
      </c>
      <c r="F998" s="89" t="s">
        <v>0</v>
      </c>
      <c r="G998" s="20">
        <v>1033</v>
      </c>
      <c r="H998" s="95">
        <v>0</v>
      </c>
      <c r="I998" s="119">
        <v>36.619999999999997</v>
      </c>
      <c r="J998" s="89">
        <v>14885</v>
      </c>
      <c r="K998" s="107">
        <v>1</v>
      </c>
      <c r="L998" s="96">
        <v>1.9398642095054264E-3</v>
      </c>
      <c r="M998" s="83">
        <v>1031</v>
      </c>
      <c r="N998" s="102">
        <v>1033</v>
      </c>
      <c r="O998" s="78"/>
    </row>
    <row r="999" spans="1:15" x14ac:dyDescent="0.3">
      <c r="A999" s="20" t="s">
        <v>532</v>
      </c>
      <c r="B999" s="66">
        <v>1</v>
      </c>
      <c r="C999" s="94" t="str">
        <f t="shared" si="15"/>
        <v>Cardinality-constrained</v>
      </c>
      <c r="D999" s="20">
        <v>10</v>
      </c>
      <c r="E999" s="20">
        <v>0.1</v>
      </c>
      <c r="F999" s="89" t="s">
        <v>0</v>
      </c>
      <c r="G999" s="20">
        <v>1037</v>
      </c>
      <c r="H999" s="95">
        <v>0</v>
      </c>
      <c r="I999" s="119">
        <v>7.7123200000000001</v>
      </c>
      <c r="J999" s="89">
        <v>5810</v>
      </c>
      <c r="K999" s="107">
        <v>1</v>
      </c>
      <c r="L999" s="96">
        <v>5.8195926285160571E-3</v>
      </c>
      <c r="M999" s="83">
        <v>1031</v>
      </c>
      <c r="N999" s="102">
        <v>1037</v>
      </c>
      <c r="O999" s="78"/>
    </row>
    <row r="1000" spans="1:15" x14ac:dyDescent="0.3">
      <c r="A1000" s="20" t="s">
        <v>532</v>
      </c>
      <c r="B1000" s="20">
        <v>1</v>
      </c>
      <c r="C1000" s="94" t="str">
        <f t="shared" si="15"/>
        <v>Cardinality-constrained</v>
      </c>
      <c r="D1000" s="20">
        <v>10</v>
      </c>
      <c r="E1000" s="20">
        <v>0.15</v>
      </c>
      <c r="F1000" s="89" t="s">
        <v>0</v>
      </c>
      <c r="G1000" s="20">
        <v>1037</v>
      </c>
      <c r="H1000" s="95">
        <v>0</v>
      </c>
      <c r="I1000" s="119">
        <v>151.482</v>
      </c>
      <c r="J1000" s="89">
        <v>4089</v>
      </c>
      <c r="K1000" s="107">
        <v>1</v>
      </c>
      <c r="L1000" s="96">
        <v>5.8195926285160571E-3</v>
      </c>
      <c r="M1000" s="83">
        <v>1031</v>
      </c>
      <c r="N1000" s="102">
        <v>1037</v>
      </c>
      <c r="O1000" s="78"/>
    </row>
    <row r="1001" spans="1:15" x14ac:dyDescent="0.3">
      <c r="A1001" s="20" t="s">
        <v>532</v>
      </c>
      <c r="B1001" s="66">
        <v>1</v>
      </c>
      <c r="C1001" s="94" t="str">
        <f t="shared" si="15"/>
        <v>Cardinality-constrained</v>
      </c>
      <c r="D1001" s="20">
        <v>10</v>
      </c>
      <c r="E1001" s="20">
        <v>0.2</v>
      </c>
      <c r="F1001" s="89" t="s">
        <v>0</v>
      </c>
      <c r="G1001" s="20">
        <v>1040</v>
      </c>
      <c r="H1001" s="95">
        <v>0</v>
      </c>
      <c r="I1001" s="119">
        <v>88.148700000000005</v>
      </c>
      <c r="J1001" s="89">
        <v>73</v>
      </c>
      <c r="K1001" s="107">
        <v>1</v>
      </c>
      <c r="L1001" s="96">
        <v>8.7293889427739746E-3</v>
      </c>
      <c r="M1001" s="83">
        <v>1031</v>
      </c>
      <c r="N1001" s="102">
        <v>1040</v>
      </c>
      <c r="O1001" s="78"/>
    </row>
    <row r="1002" spans="1:15" x14ac:dyDescent="0.3">
      <c r="A1002" s="20" t="s">
        <v>532</v>
      </c>
      <c r="B1002" s="20">
        <v>1</v>
      </c>
      <c r="C1002" s="94" t="str">
        <f t="shared" si="15"/>
        <v>Cardinality-constrained</v>
      </c>
      <c r="D1002" s="20">
        <v>25</v>
      </c>
      <c r="E1002" s="20">
        <v>0.05</v>
      </c>
      <c r="F1002" s="89" t="s">
        <v>0</v>
      </c>
      <c r="G1002" s="20">
        <v>1037</v>
      </c>
      <c r="H1002" s="95">
        <v>0</v>
      </c>
      <c r="I1002" s="119">
        <v>145.80500000000001</v>
      </c>
      <c r="J1002" s="89">
        <v>6658</v>
      </c>
      <c r="K1002" s="107">
        <v>0.69499999999999995</v>
      </c>
      <c r="L1002" s="96">
        <v>5.8195926285160571E-3</v>
      </c>
      <c r="M1002" s="83">
        <v>1031</v>
      </c>
      <c r="N1002" s="102">
        <v>1037</v>
      </c>
      <c r="O1002" s="78"/>
    </row>
    <row r="1003" spans="1:15" x14ac:dyDescent="0.3">
      <c r="A1003" s="20" t="s">
        <v>532</v>
      </c>
      <c r="B1003" s="66">
        <v>1</v>
      </c>
      <c r="C1003" s="94" t="str">
        <f t="shared" si="15"/>
        <v>Cardinality-constrained</v>
      </c>
      <c r="D1003" s="20">
        <v>25</v>
      </c>
      <c r="E1003" s="20">
        <v>0.1</v>
      </c>
      <c r="F1003" s="89" t="s">
        <v>0</v>
      </c>
      <c r="G1003" s="20">
        <v>1045</v>
      </c>
      <c r="H1003" s="95">
        <v>0</v>
      </c>
      <c r="I1003" s="119">
        <v>203.34399999999999</v>
      </c>
      <c r="J1003" s="89">
        <v>1953</v>
      </c>
      <c r="K1003" s="107">
        <v>0.78400000000000003</v>
      </c>
      <c r="L1003" s="96">
        <v>1.3579049466537318E-2</v>
      </c>
      <c r="M1003" s="83">
        <v>1031</v>
      </c>
      <c r="N1003" s="102">
        <v>1045</v>
      </c>
      <c r="O1003" s="78"/>
    </row>
    <row r="1004" spans="1:15" x14ac:dyDescent="0.3">
      <c r="A1004" s="20" t="s">
        <v>532</v>
      </c>
      <c r="B1004" s="20">
        <v>1</v>
      </c>
      <c r="C1004" s="94" t="str">
        <f t="shared" si="15"/>
        <v>Cardinality-constrained</v>
      </c>
      <c r="D1004" s="20">
        <v>25</v>
      </c>
      <c r="E1004" s="20">
        <v>0.15</v>
      </c>
      <c r="F1004" s="89" t="s">
        <v>0</v>
      </c>
      <c r="G1004" s="20">
        <v>1063</v>
      </c>
      <c r="H1004" s="95">
        <v>7.5829383886255926E-3</v>
      </c>
      <c r="I1004" s="119">
        <v>1003.68</v>
      </c>
      <c r="J1004" s="89">
        <v>29</v>
      </c>
      <c r="K1004" s="107">
        <v>0.69799999999999995</v>
      </c>
      <c r="L1004" s="96">
        <v>3.1037827352085268E-2</v>
      </c>
      <c r="M1004" s="83">
        <v>1031</v>
      </c>
      <c r="N1004" s="102">
        <v>1055</v>
      </c>
      <c r="O1004" s="78"/>
    </row>
    <row r="1005" spans="1:15" x14ac:dyDescent="0.3">
      <c r="A1005" s="20" t="s">
        <v>532</v>
      </c>
      <c r="B1005" s="66">
        <v>1</v>
      </c>
      <c r="C1005" s="94" t="str">
        <f t="shared" si="15"/>
        <v>Cardinality-constrained</v>
      </c>
      <c r="D1005" s="20">
        <v>25</v>
      </c>
      <c r="E1005" s="20">
        <v>0.2</v>
      </c>
      <c r="F1005" s="89" t="s">
        <v>1</v>
      </c>
      <c r="G1005" s="20">
        <v>1150</v>
      </c>
      <c r="H1005" s="95">
        <v>6.0885608856088562E-2</v>
      </c>
      <c r="I1005" s="119">
        <v>1800.77</v>
      </c>
      <c r="J1005" s="89">
        <v>29</v>
      </c>
      <c r="K1005" s="107">
        <v>0.997</v>
      </c>
      <c r="L1005" s="96">
        <v>0.11542192046556732</v>
      </c>
      <c r="M1005" s="83">
        <v>1031</v>
      </c>
      <c r="N1005" s="102">
        <v>1084</v>
      </c>
      <c r="O1005" s="78"/>
    </row>
    <row r="1006" spans="1:15" x14ac:dyDescent="0.3">
      <c r="A1006" s="20" t="s">
        <v>532</v>
      </c>
      <c r="B1006" s="20">
        <v>1</v>
      </c>
      <c r="C1006" s="94" t="str">
        <f t="shared" si="15"/>
        <v>Cardinality-constrained</v>
      </c>
      <c r="D1006" s="20">
        <v>50</v>
      </c>
      <c r="E1006" s="20">
        <v>0.05</v>
      </c>
      <c r="F1006" s="89" t="s">
        <v>0</v>
      </c>
      <c r="G1006" s="20">
        <v>1045</v>
      </c>
      <c r="H1006" s="95">
        <v>0</v>
      </c>
      <c r="I1006" s="119">
        <v>326.05399999999997</v>
      </c>
      <c r="J1006" s="89">
        <v>21617</v>
      </c>
      <c r="K1006" s="107">
        <v>4.7E-2</v>
      </c>
      <c r="L1006" s="96">
        <v>1.3579049466537318E-2</v>
      </c>
      <c r="M1006" s="83">
        <v>1031</v>
      </c>
      <c r="N1006" s="102">
        <v>1045</v>
      </c>
      <c r="O1006" s="78"/>
    </row>
    <row r="1007" spans="1:15" x14ac:dyDescent="0.3">
      <c r="A1007" s="20" t="s">
        <v>532</v>
      </c>
      <c r="B1007" s="66">
        <v>1</v>
      </c>
      <c r="C1007" s="94" t="str">
        <f t="shared" si="15"/>
        <v>Cardinality-constrained</v>
      </c>
      <c r="D1007" s="20">
        <v>50</v>
      </c>
      <c r="E1007" s="20">
        <v>0.1</v>
      </c>
      <c r="F1007" s="89" t="s">
        <v>0</v>
      </c>
      <c r="G1007" s="20">
        <v>1053</v>
      </c>
      <c r="H1007" s="95">
        <v>9.5057034220532319E-4</v>
      </c>
      <c r="I1007" s="119">
        <v>653.45799999999997</v>
      </c>
      <c r="J1007" s="89">
        <v>16069</v>
      </c>
      <c r="K1007" s="107">
        <v>2.3E-2</v>
      </c>
      <c r="L1007" s="96">
        <v>2.133850630455858E-2</v>
      </c>
      <c r="M1007" s="83">
        <v>1031</v>
      </c>
      <c r="N1007" s="102">
        <v>1052</v>
      </c>
      <c r="O1007" s="78"/>
    </row>
    <row r="1008" spans="1:15" x14ac:dyDescent="0.3">
      <c r="A1008" s="20" t="s">
        <v>532</v>
      </c>
      <c r="B1008" s="20">
        <v>1</v>
      </c>
      <c r="C1008" s="94" t="str">
        <f t="shared" si="15"/>
        <v>Cardinality-constrained</v>
      </c>
      <c r="D1008" s="20">
        <v>50</v>
      </c>
      <c r="E1008" s="20">
        <v>0.15</v>
      </c>
      <c r="F1008" s="89" t="s">
        <v>2</v>
      </c>
      <c r="G1008" s="20" t="s">
        <v>46</v>
      </c>
      <c r="H1008" s="95" t="s">
        <v>3</v>
      </c>
      <c r="I1008" s="119">
        <v>60.005899999999997</v>
      </c>
      <c r="J1008" s="89">
        <v>17580</v>
      </c>
      <c r="K1008" s="97"/>
      <c r="L1008" s="96" t="s">
        <v>3</v>
      </c>
      <c r="M1008" s="83">
        <v>1031</v>
      </c>
      <c r="N1008" s="102" t="s">
        <v>3</v>
      </c>
      <c r="O1008" s="78"/>
    </row>
    <row r="1009" spans="1:15" x14ac:dyDescent="0.3">
      <c r="A1009" s="20" t="s">
        <v>532</v>
      </c>
      <c r="B1009" s="66">
        <v>1</v>
      </c>
      <c r="C1009" s="94" t="str">
        <f t="shared" si="15"/>
        <v>Cardinality-constrained</v>
      </c>
      <c r="D1009" s="20">
        <v>50</v>
      </c>
      <c r="E1009" s="20">
        <v>0.2</v>
      </c>
      <c r="F1009" s="89" t="s">
        <v>2</v>
      </c>
      <c r="G1009" s="20" t="s">
        <v>46</v>
      </c>
      <c r="H1009" s="95" t="s">
        <v>3</v>
      </c>
      <c r="I1009" s="119">
        <v>60.0062</v>
      </c>
      <c r="J1009" s="89">
        <v>12821</v>
      </c>
      <c r="K1009" s="97"/>
      <c r="L1009" s="96" t="s">
        <v>3</v>
      </c>
      <c r="M1009" s="83">
        <v>1031</v>
      </c>
      <c r="N1009" s="102" t="s">
        <v>3</v>
      </c>
      <c r="O1009" s="78"/>
    </row>
    <row r="1010" spans="1:15" x14ac:dyDescent="0.3">
      <c r="A1010" s="20" t="s">
        <v>532</v>
      </c>
      <c r="B1010" s="20">
        <v>2</v>
      </c>
      <c r="C1010" s="94" t="str">
        <f t="shared" si="15"/>
        <v>Knapsack</v>
      </c>
      <c r="D1010" s="20">
        <v>5</v>
      </c>
      <c r="E1010" s="20">
        <v>0.05</v>
      </c>
      <c r="F1010" s="89" t="s">
        <v>0</v>
      </c>
      <c r="G1010" s="20">
        <v>1034</v>
      </c>
      <c r="H1010" s="95">
        <v>0</v>
      </c>
      <c r="I1010" s="119">
        <v>689.31200000000001</v>
      </c>
      <c r="J1010" s="89">
        <v>9579</v>
      </c>
      <c r="K1010" s="107">
        <v>1</v>
      </c>
      <c r="L1010" s="96">
        <v>2.9097963142579175E-3</v>
      </c>
      <c r="M1010" s="83">
        <v>1031</v>
      </c>
      <c r="N1010" s="102">
        <v>1034</v>
      </c>
      <c r="O1010" s="78"/>
    </row>
    <row r="1011" spans="1:15" x14ac:dyDescent="0.3">
      <c r="A1011" s="20" t="s">
        <v>532</v>
      </c>
      <c r="B1011" s="66">
        <v>2</v>
      </c>
      <c r="C1011" s="94" t="str">
        <f t="shared" si="15"/>
        <v>Knapsack</v>
      </c>
      <c r="D1011" s="20">
        <v>5</v>
      </c>
      <c r="E1011" s="20">
        <v>0.1</v>
      </c>
      <c r="F1011" s="89" t="s">
        <v>0</v>
      </c>
      <c r="G1011" s="20">
        <v>1040</v>
      </c>
      <c r="H1011" s="95">
        <v>0</v>
      </c>
      <c r="I1011" s="119">
        <v>22.614899999999999</v>
      </c>
      <c r="J1011" s="89">
        <v>7192</v>
      </c>
      <c r="K1011" s="107">
        <v>1</v>
      </c>
      <c r="L1011" s="96">
        <v>8.7293889427739746E-3</v>
      </c>
      <c r="M1011" s="83">
        <v>1031</v>
      </c>
      <c r="N1011" s="102">
        <v>1040</v>
      </c>
      <c r="O1011" s="78"/>
    </row>
    <row r="1012" spans="1:15" x14ac:dyDescent="0.3">
      <c r="A1012" s="20" t="s">
        <v>532</v>
      </c>
      <c r="B1012" s="20">
        <v>2</v>
      </c>
      <c r="C1012" s="94" t="str">
        <f t="shared" si="15"/>
        <v>Knapsack</v>
      </c>
      <c r="D1012" s="20">
        <v>5</v>
      </c>
      <c r="E1012" s="20">
        <v>0.15</v>
      </c>
      <c r="F1012" s="89" t="s">
        <v>0</v>
      </c>
      <c r="G1012" s="20">
        <v>1041</v>
      </c>
      <c r="H1012" s="95">
        <v>0</v>
      </c>
      <c r="I1012" s="119">
        <v>454.80200000000002</v>
      </c>
      <c r="J1012" s="89">
        <v>3653</v>
      </c>
      <c r="K1012" s="107">
        <v>1</v>
      </c>
      <c r="L1012" s="96">
        <v>9.6993210475266878E-3</v>
      </c>
      <c r="M1012" s="83">
        <v>1031</v>
      </c>
      <c r="N1012" s="102">
        <v>1041</v>
      </c>
      <c r="O1012" s="78"/>
    </row>
    <row r="1013" spans="1:15" x14ac:dyDescent="0.3">
      <c r="A1013" s="20" t="s">
        <v>532</v>
      </c>
      <c r="B1013" s="66">
        <v>2</v>
      </c>
      <c r="C1013" s="94" t="str">
        <f t="shared" si="15"/>
        <v>Knapsack</v>
      </c>
      <c r="D1013" s="20">
        <v>5</v>
      </c>
      <c r="E1013" s="20">
        <v>0.2</v>
      </c>
      <c r="F1013" s="89" t="s">
        <v>0</v>
      </c>
      <c r="G1013" s="20">
        <v>1041</v>
      </c>
      <c r="H1013" s="95">
        <v>0</v>
      </c>
      <c r="I1013" s="119">
        <v>58.145400000000002</v>
      </c>
      <c r="J1013" s="89">
        <v>2752</v>
      </c>
      <c r="K1013" s="107">
        <v>1</v>
      </c>
      <c r="L1013" s="96">
        <v>9.6993210475266878E-3</v>
      </c>
      <c r="M1013" s="83">
        <v>1031</v>
      </c>
      <c r="N1013" s="102">
        <v>1041</v>
      </c>
      <c r="O1013" s="78"/>
    </row>
    <row r="1014" spans="1:15" x14ac:dyDescent="0.3">
      <c r="A1014" s="20" t="s">
        <v>532</v>
      </c>
      <c r="B1014" s="20">
        <v>2</v>
      </c>
      <c r="C1014" s="94" t="str">
        <f t="shared" si="15"/>
        <v>Knapsack</v>
      </c>
      <c r="D1014" s="20">
        <v>10</v>
      </c>
      <c r="E1014" s="20">
        <v>0.05</v>
      </c>
      <c r="F1014" s="89" t="s">
        <v>0</v>
      </c>
      <c r="G1014" s="20">
        <v>1040</v>
      </c>
      <c r="H1014" s="95">
        <v>0</v>
      </c>
      <c r="I1014" s="119">
        <v>253.92699999999999</v>
      </c>
      <c r="J1014" s="89">
        <v>9385</v>
      </c>
      <c r="K1014" s="107">
        <v>0.998</v>
      </c>
      <c r="L1014" s="96">
        <v>8.7293889427739746E-3</v>
      </c>
      <c r="M1014" s="83">
        <v>1031</v>
      </c>
      <c r="N1014" s="102">
        <v>1040</v>
      </c>
      <c r="O1014" s="78"/>
    </row>
    <row r="1015" spans="1:15" x14ac:dyDescent="0.3">
      <c r="A1015" s="20" t="s">
        <v>532</v>
      </c>
      <c r="B1015" s="66">
        <v>2</v>
      </c>
      <c r="C1015" s="94" t="str">
        <f t="shared" si="15"/>
        <v>Knapsack</v>
      </c>
      <c r="D1015" s="20">
        <v>10</v>
      </c>
      <c r="E1015" s="20">
        <v>0.1</v>
      </c>
      <c r="F1015" s="89" t="s">
        <v>0</v>
      </c>
      <c r="G1015" s="20">
        <v>1041</v>
      </c>
      <c r="H1015" s="95">
        <v>0</v>
      </c>
      <c r="I1015" s="119">
        <v>520.16</v>
      </c>
      <c r="J1015" s="89">
        <v>1899</v>
      </c>
      <c r="K1015" s="107">
        <v>0.997</v>
      </c>
      <c r="L1015" s="96">
        <v>9.6993210475266878E-3</v>
      </c>
      <c r="M1015" s="83">
        <v>1031</v>
      </c>
      <c r="N1015" s="102">
        <v>1041</v>
      </c>
      <c r="O1015" s="78"/>
    </row>
    <row r="1016" spans="1:15" x14ac:dyDescent="0.3">
      <c r="A1016" s="20" t="s">
        <v>532</v>
      </c>
      <c r="B1016" s="20">
        <v>2</v>
      </c>
      <c r="C1016" s="94" t="str">
        <f t="shared" si="15"/>
        <v>Knapsack</v>
      </c>
      <c r="D1016" s="20">
        <v>10</v>
      </c>
      <c r="E1016" s="20">
        <v>0.15</v>
      </c>
      <c r="F1016" s="89" t="s">
        <v>0</v>
      </c>
      <c r="G1016" s="20">
        <v>1163</v>
      </c>
      <c r="H1016" s="95">
        <v>0.10761904761904761</v>
      </c>
      <c r="I1016" s="119">
        <v>1801.36</v>
      </c>
      <c r="J1016" s="89">
        <v>29</v>
      </c>
      <c r="K1016" s="107">
        <v>0.999</v>
      </c>
      <c r="L1016" s="96">
        <v>0.12803103782735215</v>
      </c>
      <c r="M1016" s="83">
        <v>1031</v>
      </c>
      <c r="N1016" s="102">
        <v>1050</v>
      </c>
      <c r="O1016" s="78"/>
    </row>
    <row r="1017" spans="1:15" x14ac:dyDescent="0.3">
      <c r="A1017" s="20" t="s">
        <v>532</v>
      </c>
      <c r="B1017" s="66">
        <v>2</v>
      </c>
      <c r="C1017" s="94" t="str">
        <f t="shared" si="15"/>
        <v>Knapsack</v>
      </c>
      <c r="D1017" s="20">
        <v>10</v>
      </c>
      <c r="E1017" s="20">
        <v>0.2</v>
      </c>
      <c r="F1017" s="89" t="s">
        <v>0</v>
      </c>
      <c r="G1017" s="20">
        <v>1178</v>
      </c>
      <c r="H1017" s="95">
        <v>0.11658767772511848</v>
      </c>
      <c r="I1017" s="119">
        <v>1801.21</v>
      </c>
      <c r="J1017" s="89">
        <v>29</v>
      </c>
      <c r="K1017" s="107">
        <v>1</v>
      </c>
      <c r="L1017" s="96">
        <v>0.14258001939864218</v>
      </c>
      <c r="M1017" s="83">
        <v>1031</v>
      </c>
      <c r="N1017" s="102">
        <v>1055</v>
      </c>
      <c r="O1017" s="78"/>
    </row>
    <row r="1018" spans="1:15" x14ac:dyDescent="0.3">
      <c r="A1018" s="20" t="s">
        <v>532</v>
      </c>
      <c r="B1018" s="20">
        <v>2</v>
      </c>
      <c r="C1018" s="94" t="str">
        <f t="shared" si="15"/>
        <v>Knapsack</v>
      </c>
      <c r="D1018" s="20">
        <v>25</v>
      </c>
      <c r="E1018" s="20">
        <v>0.05</v>
      </c>
      <c r="F1018" s="89" t="s">
        <v>0</v>
      </c>
      <c r="G1018" s="20">
        <v>1041</v>
      </c>
      <c r="H1018" s="95">
        <v>9.6153846153846159E-4</v>
      </c>
      <c r="I1018" s="119">
        <v>424.84800000000001</v>
      </c>
      <c r="J1018" s="89">
        <v>8256</v>
      </c>
      <c r="K1018" s="107">
        <v>3.9E-2</v>
      </c>
      <c r="L1018" s="96">
        <v>9.6993210475266878E-3</v>
      </c>
      <c r="M1018" s="83">
        <v>1031</v>
      </c>
      <c r="N1018" s="102">
        <v>1040</v>
      </c>
      <c r="O1018" s="78"/>
    </row>
    <row r="1019" spans="1:15" x14ac:dyDescent="0.3">
      <c r="A1019" s="20" t="s">
        <v>532</v>
      </c>
      <c r="B1019" s="66">
        <v>2</v>
      </c>
      <c r="C1019" s="94" t="str">
        <f t="shared" si="15"/>
        <v>Knapsack</v>
      </c>
      <c r="D1019" s="20">
        <v>25</v>
      </c>
      <c r="E1019" s="20">
        <v>0.1</v>
      </c>
      <c r="F1019" s="89" t="s">
        <v>0</v>
      </c>
      <c r="G1019" s="20">
        <v>1111</v>
      </c>
      <c r="H1019" s="95">
        <v>5.3080568720379147E-2</v>
      </c>
      <c r="I1019" s="119">
        <v>1830.66</v>
      </c>
      <c r="J1019" s="89">
        <v>373</v>
      </c>
      <c r="K1019" s="107">
        <v>0</v>
      </c>
      <c r="L1019" s="96">
        <v>7.759456838021328E-2</v>
      </c>
      <c r="M1019" s="83">
        <v>1031</v>
      </c>
      <c r="N1019" s="102">
        <v>1055</v>
      </c>
      <c r="O1019" s="78"/>
    </row>
    <row r="1020" spans="1:15" x14ac:dyDescent="0.3">
      <c r="A1020" s="20" t="s">
        <v>532</v>
      </c>
      <c r="B1020" s="20">
        <v>2</v>
      </c>
      <c r="C1020" s="94" t="str">
        <f t="shared" si="15"/>
        <v>Knapsack</v>
      </c>
      <c r="D1020" s="20">
        <v>25</v>
      </c>
      <c r="E1020" s="20">
        <v>0.15</v>
      </c>
      <c r="F1020" s="89" t="s">
        <v>2</v>
      </c>
      <c r="G1020" s="20" t="s">
        <v>46</v>
      </c>
      <c r="H1020" s="95" t="s">
        <v>3</v>
      </c>
      <c r="I1020" s="119">
        <v>60.017400000000002</v>
      </c>
      <c r="J1020" s="89">
        <v>29</v>
      </c>
      <c r="K1020" s="97"/>
      <c r="L1020" s="96" t="s">
        <v>3</v>
      </c>
      <c r="M1020" s="83">
        <v>1031</v>
      </c>
      <c r="N1020" s="102" t="s">
        <v>3</v>
      </c>
      <c r="O1020" s="78"/>
    </row>
    <row r="1021" spans="1:15" x14ac:dyDescent="0.3">
      <c r="A1021" s="20" t="s">
        <v>532</v>
      </c>
      <c r="B1021" s="66">
        <v>2</v>
      </c>
      <c r="C1021" s="94" t="str">
        <f t="shared" si="15"/>
        <v>Knapsack</v>
      </c>
      <c r="D1021" s="20">
        <v>25</v>
      </c>
      <c r="E1021" s="20">
        <v>0.2</v>
      </c>
      <c r="F1021" s="89" t="s">
        <v>2</v>
      </c>
      <c r="G1021" s="20" t="s">
        <v>46</v>
      </c>
      <c r="H1021" s="95" t="s">
        <v>3</v>
      </c>
      <c r="I1021" s="119">
        <v>60.008400000000002</v>
      </c>
      <c r="J1021" s="89"/>
      <c r="K1021" s="97"/>
      <c r="L1021" s="96" t="s">
        <v>3</v>
      </c>
      <c r="M1021" s="83">
        <v>1031</v>
      </c>
      <c r="N1021" s="102" t="s">
        <v>3</v>
      </c>
      <c r="O1021" s="78"/>
    </row>
    <row r="1022" spans="1:15" x14ac:dyDescent="0.3">
      <c r="A1022" s="20" t="s">
        <v>532</v>
      </c>
      <c r="B1022" s="20">
        <v>2</v>
      </c>
      <c r="C1022" s="94" t="str">
        <f t="shared" si="15"/>
        <v>Knapsack</v>
      </c>
      <c r="D1022" s="20">
        <v>50</v>
      </c>
      <c r="E1022" s="20">
        <v>0.05</v>
      </c>
      <c r="F1022" s="89" t="s">
        <v>0</v>
      </c>
      <c r="G1022" s="20">
        <v>1045</v>
      </c>
      <c r="H1022" s="95">
        <v>0</v>
      </c>
      <c r="I1022" s="119">
        <v>530.19899999999996</v>
      </c>
      <c r="J1022" s="89">
        <v>3810</v>
      </c>
      <c r="K1022" s="107">
        <v>0</v>
      </c>
      <c r="L1022" s="96">
        <v>1.3579049466537318E-2</v>
      </c>
      <c r="M1022" s="83">
        <v>1031</v>
      </c>
      <c r="N1022" s="102">
        <v>1045</v>
      </c>
      <c r="O1022" s="78"/>
    </row>
    <row r="1023" spans="1:15" x14ac:dyDescent="0.3">
      <c r="A1023" s="20" t="s">
        <v>532</v>
      </c>
      <c r="B1023" s="66">
        <v>2</v>
      </c>
      <c r="C1023" s="94" t="str">
        <f t="shared" si="15"/>
        <v>Knapsack</v>
      </c>
      <c r="D1023" s="20">
        <v>50</v>
      </c>
      <c r="E1023" s="20">
        <v>0.1</v>
      </c>
      <c r="F1023" s="89" t="s">
        <v>0</v>
      </c>
      <c r="G1023" s="20">
        <v>1154</v>
      </c>
      <c r="H1023" s="95">
        <v>6.7530064754856609E-2</v>
      </c>
      <c r="I1023" s="119">
        <v>1804.12</v>
      </c>
      <c r="J1023" s="89"/>
      <c r="K1023" s="107">
        <v>0</v>
      </c>
      <c r="L1023" s="96">
        <v>0.11930164888457817</v>
      </c>
      <c r="M1023" s="83">
        <v>1031</v>
      </c>
      <c r="N1023" s="102">
        <v>1081</v>
      </c>
      <c r="O1023" s="78"/>
    </row>
    <row r="1024" spans="1:15" x14ac:dyDescent="0.3">
      <c r="A1024" s="20" t="s">
        <v>532</v>
      </c>
      <c r="B1024" s="20">
        <v>2</v>
      </c>
      <c r="C1024" s="94" t="str">
        <f t="shared" si="15"/>
        <v>Knapsack</v>
      </c>
      <c r="D1024" s="20">
        <v>50</v>
      </c>
      <c r="E1024" s="20">
        <v>0.15</v>
      </c>
      <c r="F1024" s="89" t="s">
        <v>2</v>
      </c>
      <c r="G1024" s="20" t="s">
        <v>46</v>
      </c>
      <c r="H1024" s="95" t="s">
        <v>3</v>
      </c>
      <c r="I1024" s="119">
        <v>60.005699999999997</v>
      </c>
      <c r="J1024" s="89"/>
      <c r="K1024" s="97"/>
      <c r="L1024" s="96" t="s">
        <v>3</v>
      </c>
      <c r="M1024" s="83">
        <v>1031</v>
      </c>
      <c r="N1024" s="102" t="s">
        <v>3</v>
      </c>
      <c r="O1024" s="78"/>
    </row>
    <row r="1025" spans="1:15" x14ac:dyDescent="0.3">
      <c r="A1025" s="20" t="s">
        <v>532</v>
      </c>
      <c r="B1025" s="66">
        <v>2</v>
      </c>
      <c r="C1025" s="94" t="str">
        <f t="shared" si="15"/>
        <v>Knapsack</v>
      </c>
      <c r="D1025" s="20">
        <v>50</v>
      </c>
      <c r="E1025" s="20">
        <v>0.2</v>
      </c>
      <c r="F1025" s="89" t="s">
        <v>2</v>
      </c>
      <c r="G1025" s="20" t="s">
        <v>511</v>
      </c>
      <c r="H1025" s="95" t="s">
        <v>3</v>
      </c>
      <c r="I1025" s="119" t="s">
        <v>511</v>
      </c>
      <c r="J1025" s="89"/>
      <c r="K1025" s="97"/>
      <c r="L1025" s="96" t="s">
        <v>3</v>
      </c>
      <c r="M1025" s="83">
        <v>1031</v>
      </c>
      <c r="N1025" s="102" t="s">
        <v>3</v>
      </c>
      <c r="O1025" s="78"/>
    </row>
    <row r="1026" spans="1:15" hidden="1" x14ac:dyDescent="0.3">
      <c r="A1026" s="20" t="s">
        <v>532</v>
      </c>
      <c r="B1026" s="20">
        <v>3</v>
      </c>
      <c r="C1026" s="94" t="str">
        <f t="shared" si="15"/>
        <v>Factor Model</v>
      </c>
      <c r="D1026" s="20">
        <v>0</v>
      </c>
      <c r="E1026" s="20">
        <v>0.05</v>
      </c>
      <c r="F1026" s="89" t="s">
        <v>0</v>
      </c>
      <c r="G1026" s="20">
        <v>1081</v>
      </c>
      <c r="H1026" s="95">
        <v>0</v>
      </c>
      <c r="I1026" s="119">
        <v>1451.37</v>
      </c>
      <c r="J1026" s="89">
        <v>2494</v>
      </c>
      <c r="K1026" s="107">
        <v>0</v>
      </c>
      <c r="L1026" s="96">
        <v>4.8496605237633439E-2</v>
      </c>
      <c r="M1026" s="83">
        <v>1031</v>
      </c>
      <c r="N1026" s="102">
        <v>1081</v>
      </c>
      <c r="O1026" s="78"/>
    </row>
    <row r="1027" spans="1:15" hidden="1" x14ac:dyDescent="0.3">
      <c r="A1027" s="66" t="s">
        <v>532</v>
      </c>
      <c r="B1027" s="66">
        <v>3</v>
      </c>
      <c r="C1027" s="94" t="str">
        <f t="shared" ref="C1027:C1090" si="16">IF(B1027=0,"Deterministic",IF(B1027=1,"Cardinality-constrained",IF(B1027=2,"Knapsack","Factor Model")))</f>
        <v>Factor Model</v>
      </c>
      <c r="D1027" s="20">
        <v>0</v>
      </c>
      <c r="E1027" s="20">
        <v>0.1</v>
      </c>
      <c r="F1027" s="89" t="s">
        <v>4</v>
      </c>
      <c r="G1027" s="20" t="s">
        <v>511</v>
      </c>
      <c r="H1027" s="95" t="s">
        <v>3</v>
      </c>
      <c r="I1027" s="119" t="s">
        <v>511</v>
      </c>
      <c r="J1027" s="89"/>
      <c r="K1027" s="97"/>
      <c r="L1027" s="96" t="s">
        <v>3</v>
      </c>
      <c r="M1027" s="83">
        <v>1031</v>
      </c>
      <c r="N1027" s="102" t="s">
        <v>3</v>
      </c>
      <c r="O1027" s="78"/>
    </row>
    <row r="1028" spans="1:15" hidden="1" x14ac:dyDescent="0.3">
      <c r="A1028" s="20" t="s">
        <v>532</v>
      </c>
      <c r="B1028" s="20">
        <v>3</v>
      </c>
      <c r="C1028" s="94" t="str">
        <f t="shared" si="16"/>
        <v>Factor Model</v>
      </c>
      <c r="D1028" s="20">
        <v>0</v>
      </c>
      <c r="E1028" s="20">
        <v>0.15</v>
      </c>
      <c r="F1028" s="89" t="s">
        <v>4</v>
      </c>
      <c r="G1028" s="20" t="s">
        <v>511</v>
      </c>
      <c r="H1028" s="95" t="s">
        <v>3</v>
      </c>
      <c r="I1028" s="119" t="s">
        <v>511</v>
      </c>
      <c r="J1028" s="89"/>
      <c r="K1028" s="97"/>
      <c r="L1028" s="96" t="s">
        <v>3</v>
      </c>
      <c r="M1028" s="83">
        <v>1031</v>
      </c>
      <c r="N1028" s="102" t="s">
        <v>3</v>
      </c>
      <c r="O1028" s="78"/>
    </row>
    <row r="1029" spans="1:15" hidden="1" x14ac:dyDescent="0.3">
      <c r="A1029" s="66" t="s">
        <v>532</v>
      </c>
      <c r="B1029" s="66">
        <v>3</v>
      </c>
      <c r="C1029" s="94" t="str">
        <f t="shared" si="16"/>
        <v>Factor Model</v>
      </c>
      <c r="D1029" s="20">
        <v>0</v>
      </c>
      <c r="E1029" s="20">
        <v>0.2</v>
      </c>
      <c r="F1029" s="89" t="s">
        <v>4</v>
      </c>
      <c r="G1029" s="20" t="s">
        <v>511</v>
      </c>
      <c r="H1029" s="95" t="s">
        <v>3</v>
      </c>
      <c r="I1029" s="119" t="s">
        <v>511</v>
      </c>
      <c r="J1029" s="89"/>
      <c r="K1029" s="97"/>
      <c r="L1029" s="96" t="s">
        <v>3</v>
      </c>
      <c r="M1029" s="83">
        <v>1031</v>
      </c>
      <c r="N1029" s="102" t="s">
        <v>3</v>
      </c>
      <c r="O1029" s="78"/>
    </row>
    <row r="1030" spans="1:15" hidden="1" x14ac:dyDescent="0.3">
      <c r="A1030" s="20" t="s">
        <v>532</v>
      </c>
      <c r="B1030" s="20">
        <v>3</v>
      </c>
      <c r="C1030" s="94" t="str">
        <f t="shared" si="16"/>
        <v>Factor Model</v>
      </c>
      <c r="D1030" s="20">
        <v>10</v>
      </c>
      <c r="E1030" s="20">
        <v>0.05</v>
      </c>
      <c r="F1030" s="89" t="s">
        <v>0</v>
      </c>
      <c r="G1030" s="20">
        <v>1081</v>
      </c>
      <c r="H1030" s="95">
        <v>0</v>
      </c>
      <c r="I1030" s="119">
        <v>465.87099999999998</v>
      </c>
      <c r="J1030" s="89">
        <v>4172</v>
      </c>
      <c r="K1030" s="107">
        <v>0</v>
      </c>
      <c r="L1030" s="96">
        <v>4.8496605237633439E-2</v>
      </c>
      <c r="M1030" s="83">
        <v>1031</v>
      </c>
      <c r="N1030" s="102">
        <v>1081</v>
      </c>
      <c r="O1030" s="78"/>
    </row>
    <row r="1031" spans="1:15" hidden="1" x14ac:dyDescent="0.3">
      <c r="A1031" s="66" t="s">
        <v>532</v>
      </c>
      <c r="B1031" s="66">
        <v>3</v>
      </c>
      <c r="C1031" s="94" t="str">
        <f t="shared" si="16"/>
        <v>Factor Model</v>
      </c>
      <c r="D1031" s="20">
        <v>10</v>
      </c>
      <c r="E1031" s="20">
        <v>0.1</v>
      </c>
      <c r="F1031" s="89" t="s">
        <v>4</v>
      </c>
      <c r="G1031" s="20" t="s">
        <v>511</v>
      </c>
      <c r="H1031" s="95" t="s">
        <v>3</v>
      </c>
      <c r="I1031" s="119" t="s">
        <v>511</v>
      </c>
      <c r="J1031" s="89"/>
      <c r="K1031" s="97"/>
      <c r="L1031" s="96" t="s">
        <v>3</v>
      </c>
      <c r="M1031" s="83">
        <v>1031</v>
      </c>
      <c r="N1031" s="102" t="s">
        <v>3</v>
      </c>
      <c r="O1031" s="78"/>
    </row>
    <row r="1032" spans="1:15" hidden="1" x14ac:dyDescent="0.3">
      <c r="A1032" s="20" t="s">
        <v>532</v>
      </c>
      <c r="B1032" s="20">
        <v>3</v>
      </c>
      <c r="C1032" s="94" t="str">
        <f t="shared" si="16"/>
        <v>Factor Model</v>
      </c>
      <c r="D1032" s="20">
        <v>10</v>
      </c>
      <c r="E1032" s="20">
        <v>0.15</v>
      </c>
      <c r="F1032" s="89" t="s">
        <v>4</v>
      </c>
      <c r="G1032" s="20" t="s">
        <v>511</v>
      </c>
      <c r="H1032" s="95" t="s">
        <v>3</v>
      </c>
      <c r="I1032" s="119" t="s">
        <v>511</v>
      </c>
      <c r="J1032" s="89"/>
      <c r="K1032" s="97"/>
      <c r="L1032" s="96" t="s">
        <v>3</v>
      </c>
      <c r="M1032" s="83">
        <v>1031</v>
      </c>
      <c r="N1032" s="102" t="s">
        <v>3</v>
      </c>
      <c r="O1032" s="78"/>
    </row>
    <row r="1033" spans="1:15" hidden="1" x14ac:dyDescent="0.3">
      <c r="A1033" s="66" t="s">
        <v>532</v>
      </c>
      <c r="B1033" s="66">
        <v>3</v>
      </c>
      <c r="C1033" s="94" t="str">
        <f t="shared" si="16"/>
        <v>Factor Model</v>
      </c>
      <c r="D1033" s="20">
        <v>10</v>
      </c>
      <c r="E1033" s="20">
        <v>0.2</v>
      </c>
      <c r="F1033" s="89" t="s">
        <v>4</v>
      </c>
      <c r="G1033" s="20" t="s">
        <v>511</v>
      </c>
      <c r="H1033" s="95" t="s">
        <v>3</v>
      </c>
      <c r="I1033" s="119" t="s">
        <v>511</v>
      </c>
      <c r="J1033" s="89"/>
      <c r="K1033" s="97"/>
      <c r="L1033" s="96" t="s">
        <v>3</v>
      </c>
      <c r="M1033" s="83">
        <v>1031</v>
      </c>
      <c r="N1033" s="102" t="s">
        <v>3</v>
      </c>
      <c r="O1033" s="78"/>
    </row>
    <row r="1034" spans="1:15" hidden="1" x14ac:dyDescent="0.3">
      <c r="A1034" s="20" t="s">
        <v>532</v>
      </c>
      <c r="B1034" s="20">
        <v>3</v>
      </c>
      <c r="C1034" s="94" t="str">
        <f t="shared" si="16"/>
        <v>Factor Model</v>
      </c>
      <c r="D1034" s="20">
        <v>25</v>
      </c>
      <c r="E1034" s="20">
        <v>0.05</v>
      </c>
      <c r="F1034" s="89" t="s">
        <v>0</v>
      </c>
      <c r="G1034" s="20">
        <v>1081</v>
      </c>
      <c r="H1034" s="95">
        <v>0</v>
      </c>
      <c r="I1034" s="119">
        <v>270.80799999999999</v>
      </c>
      <c r="J1034" s="89">
        <v>3952</v>
      </c>
      <c r="K1034" s="107">
        <v>0</v>
      </c>
      <c r="L1034" s="96">
        <v>4.8496605237633439E-2</v>
      </c>
      <c r="M1034" s="83">
        <v>1031</v>
      </c>
      <c r="N1034" s="102">
        <v>1081</v>
      </c>
      <c r="O1034" s="78"/>
    </row>
    <row r="1035" spans="1:15" hidden="1" x14ac:dyDescent="0.3">
      <c r="A1035" s="66" t="s">
        <v>532</v>
      </c>
      <c r="B1035" s="66">
        <v>3</v>
      </c>
      <c r="C1035" s="94" t="str">
        <f t="shared" si="16"/>
        <v>Factor Model</v>
      </c>
      <c r="D1035" s="20">
        <v>25</v>
      </c>
      <c r="E1035" s="20">
        <v>0.1</v>
      </c>
      <c r="F1035" s="89" t="s">
        <v>4</v>
      </c>
      <c r="G1035" s="20" t="s">
        <v>511</v>
      </c>
      <c r="H1035" s="95" t="s">
        <v>3</v>
      </c>
      <c r="I1035" s="119" t="s">
        <v>511</v>
      </c>
      <c r="J1035" s="89"/>
      <c r="K1035" s="97"/>
      <c r="L1035" s="96" t="s">
        <v>3</v>
      </c>
      <c r="M1035" s="83">
        <v>1031</v>
      </c>
      <c r="N1035" s="102" t="s">
        <v>3</v>
      </c>
      <c r="O1035" s="78"/>
    </row>
    <row r="1036" spans="1:15" hidden="1" x14ac:dyDescent="0.3">
      <c r="A1036" s="20" t="s">
        <v>532</v>
      </c>
      <c r="B1036" s="20">
        <v>3</v>
      </c>
      <c r="C1036" s="94" t="str">
        <f t="shared" si="16"/>
        <v>Factor Model</v>
      </c>
      <c r="D1036" s="20">
        <v>25</v>
      </c>
      <c r="E1036" s="20">
        <v>0.15</v>
      </c>
      <c r="F1036" s="89" t="s">
        <v>4</v>
      </c>
      <c r="G1036" s="20" t="s">
        <v>511</v>
      </c>
      <c r="H1036" s="95" t="s">
        <v>3</v>
      </c>
      <c r="I1036" s="119" t="s">
        <v>511</v>
      </c>
      <c r="J1036" s="89"/>
      <c r="K1036" s="97"/>
      <c r="L1036" s="96" t="s">
        <v>3</v>
      </c>
      <c r="M1036" s="83">
        <v>1031</v>
      </c>
      <c r="N1036" s="102" t="s">
        <v>3</v>
      </c>
      <c r="O1036" s="78"/>
    </row>
    <row r="1037" spans="1:15" hidden="1" x14ac:dyDescent="0.3">
      <c r="A1037" s="66" t="s">
        <v>532</v>
      </c>
      <c r="B1037" s="66">
        <v>3</v>
      </c>
      <c r="C1037" s="94" t="str">
        <f t="shared" si="16"/>
        <v>Factor Model</v>
      </c>
      <c r="D1037" s="20">
        <v>25</v>
      </c>
      <c r="E1037" s="20">
        <v>0.2</v>
      </c>
      <c r="F1037" s="89" t="s">
        <v>4</v>
      </c>
      <c r="G1037" s="20" t="s">
        <v>511</v>
      </c>
      <c r="H1037" s="95" t="s">
        <v>3</v>
      </c>
      <c r="I1037" s="119" t="s">
        <v>511</v>
      </c>
      <c r="J1037" s="89"/>
      <c r="K1037" s="97"/>
      <c r="L1037" s="96" t="s">
        <v>3</v>
      </c>
      <c r="M1037" s="83">
        <v>1031</v>
      </c>
      <c r="N1037" s="102" t="s">
        <v>3</v>
      </c>
      <c r="O1037" s="78"/>
    </row>
    <row r="1038" spans="1:15" hidden="1" x14ac:dyDescent="0.3">
      <c r="A1038" s="20" t="s">
        <v>532</v>
      </c>
      <c r="B1038" s="20">
        <v>3</v>
      </c>
      <c r="C1038" s="94" t="str">
        <f t="shared" si="16"/>
        <v>Factor Model</v>
      </c>
      <c r="D1038" s="20">
        <v>50</v>
      </c>
      <c r="E1038" s="20">
        <v>0.05</v>
      </c>
      <c r="F1038" s="89" t="s">
        <v>0</v>
      </c>
      <c r="G1038" s="20">
        <v>1104</v>
      </c>
      <c r="H1038" s="95">
        <v>2.1276595744680851E-2</v>
      </c>
      <c r="I1038" s="119">
        <v>522.26400000000001</v>
      </c>
      <c r="J1038" s="89"/>
      <c r="K1038" s="107">
        <v>0</v>
      </c>
      <c r="L1038" s="96">
        <v>7.0805043646944732E-2</v>
      </c>
      <c r="M1038" s="83">
        <v>1031</v>
      </c>
      <c r="N1038" s="102">
        <v>1081</v>
      </c>
      <c r="O1038" s="78"/>
    </row>
    <row r="1039" spans="1:15" hidden="1" x14ac:dyDescent="0.3">
      <c r="A1039" s="66" t="s">
        <v>532</v>
      </c>
      <c r="B1039" s="66">
        <v>3</v>
      </c>
      <c r="C1039" s="94" t="str">
        <f t="shared" si="16"/>
        <v>Factor Model</v>
      </c>
      <c r="D1039" s="20">
        <v>50</v>
      </c>
      <c r="E1039" s="20">
        <v>0.1</v>
      </c>
      <c r="F1039" s="89" t="s">
        <v>4</v>
      </c>
      <c r="G1039" s="20" t="s">
        <v>511</v>
      </c>
      <c r="H1039" s="95" t="s">
        <v>3</v>
      </c>
      <c r="I1039" s="119" t="s">
        <v>511</v>
      </c>
      <c r="J1039" s="89"/>
      <c r="K1039" s="97"/>
      <c r="L1039" s="96" t="s">
        <v>3</v>
      </c>
      <c r="M1039" s="83">
        <v>1031</v>
      </c>
      <c r="N1039" s="102" t="s">
        <v>3</v>
      </c>
      <c r="O1039" s="78"/>
    </row>
    <row r="1040" spans="1:15" hidden="1" x14ac:dyDescent="0.3">
      <c r="A1040" s="20" t="s">
        <v>532</v>
      </c>
      <c r="B1040" s="20">
        <v>3</v>
      </c>
      <c r="C1040" s="94" t="str">
        <f t="shared" si="16"/>
        <v>Factor Model</v>
      </c>
      <c r="D1040" s="20">
        <v>50</v>
      </c>
      <c r="E1040" s="20">
        <v>0.15</v>
      </c>
      <c r="F1040" s="89" t="s">
        <v>4</v>
      </c>
      <c r="G1040" s="20" t="s">
        <v>511</v>
      </c>
      <c r="H1040" s="95" t="s">
        <v>3</v>
      </c>
      <c r="I1040" s="119" t="s">
        <v>511</v>
      </c>
      <c r="J1040" s="89"/>
      <c r="K1040" s="97"/>
      <c r="L1040" s="96" t="s">
        <v>3</v>
      </c>
      <c r="M1040" s="83">
        <v>1031</v>
      </c>
      <c r="N1040" s="102" t="s">
        <v>3</v>
      </c>
      <c r="O1040" s="78"/>
    </row>
    <row r="1041" spans="1:15" hidden="1" x14ac:dyDescent="0.3">
      <c r="A1041" s="66" t="s">
        <v>532</v>
      </c>
      <c r="B1041" s="66">
        <v>3</v>
      </c>
      <c r="C1041" s="94" t="str">
        <f t="shared" si="16"/>
        <v>Factor Model</v>
      </c>
      <c r="D1041" s="20">
        <v>50</v>
      </c>
      <c r="E1041" s="20">
        <v>0.2</v>
      </c>
      <c r="F1041" s="89" t="s">
        <v>4</v>
      </c>
      <c r="G1041" s="20" t="s">
        <v>511</v>
      </c>
      <c r="H1041" s="95" t="s">
        <v>3</v>
      </c>
      <c r="I1041" s="119" t="s">
        <v>511</v>
      </c>
      <c r="J1041" s="89">
        <v>0</v>
      </c>
      <c r="K1041" s="97"/>
      <c r="L1041" s="96" t="s">
        <v>3</v>
      </c>
      <c r="M1041" s="83">
        <v>1031</v>
      </c>
      <c r="N1041" s="102" t="s">
        <v>3</v>
      </c>
      <c r="O1041" s="78"/>
    </row>
    <row r="1042" spans="1:15" x14ac:dyDescent="0.3">
      <c r="A1042" s="20" t="s">
        <v>19</v>
      </c>
      <c r="B1042" s="20">
        <v>0</v>
      </c>
      <c r="C1042" s="94" t="str">
        <f t="shared" si="16"/>
        <v>Deterministic</v>
      </c>
      <c r="D1042" s="20">
        <v>0</v>
      </c>
      <c r="E1042" s="20">
        <v>0.05</v>
      </c>
      <c r="F1042" s="89" t="s">
        <v>0</v>
      </c>
      <c r="G1042" s="20">
        <v>17289</v>
      </c>
      <c r="H1042" s="95">
        <v>5.7840278688340315E-7</v>
      </c>
      <c r="I1042" s="119">
        <v>8.5318699999999996</v>
      </c>
      <c r="J1042" s="89">
        <v>59654</v>
      </c>
      <c r="K1042" s="107">
        <v>1</v>
      </c>
      <c r="L1042" s="96">
        <v>5.7840278677723234E-7</v>
      </c>
      <c r="M1042" s="83">
        <v>17288.990000000002</v>
      </c>
      <c r="N1042" s="102">
        <v>17288.990000000002</v>
      </c>
      <c r="O1042" s="78"/>
    </row>
    <row r="1043" spans="1:15" x14ac:dyDescent="0.3">
      <c r="A1043" s="20" t="s">
        <v>19</v>
      </c>
      <c r="B1043" s="66">
        <v>0</v>
      </c>
      <c r="C1043" s="94" t="str">
        <f t="shared" si="16"/>
        <v>Deterministic</v>
      </c>
      <c r="D1043" s="20">
        <v>0</v>
      </c>
      <c r="E1043" s="20">
        <v>0.1</v>
      </c>
      <c r="F1043" s="89" t="s">
        <v>0</v>
      </c>
      <c r="G1043" s="20">
        <v>17289</v>
      </c>
      <c r="H1043" s="95">
        <v>5.7840278688340315E-7</v>
      </c>
      <c r="I1043" s="119">
        <v>137.05799999999999</v>
      </c>
      <c r="J1043" s="89">
        <v>62700</v>
      </c>
      <c r="K1043" s="107">
        <v>1</v>
      </c>
      <c r="L1043" s="96">
        <v>5.7840278677723234E-7</v>
      </c>
      <c r="M1043" s="83">
        <v>17288.990000000002</v>
      </c>
      <c r="N1043" s="102">
        <v>17288.990000000002</v>
      </c>
      <c r="O1043" s="78"/>
    </row>
    <row r="1044" spans="1:15" x14ac:dyDescent="0.3">
      <c r="A1044" s="20" t="s">
        <v>19</v>
      </c>
      <c r="B1044" s="20">
        <v>0</v>
      </c>
      <c r="C1044" s="94" t="str">
        <f t="shared" si="16"/>
        <v>Deterministic</v>
      </c>
      <c r="D1044" s="20">
        <v>0</v>
      </c>
      <c r="E1044" s="20">
        <v>0.15</v>
      </c>
      <c r="F1044" s="89" t="s">
        <v>0</v>
      </c>
      <c r="G1044" s="20">
        <v>17289</v>
      </c>
      <c r="H1044" s="95">
        <v>5.7840278688340315E-7</v>
      </c>
      <c r="I1044" s="119">
        <v>46.8123</v>
      </c>
      <c r="J1044" s="89">
        <v>48157</v>
      </c>
      <c r="K1044" s="107">
        <v>1</v>
      </c>
      <c r="L1044" s="96">
        <v>5.7840278677723234E-7</v>
      </c>
      <c r="M1044" s="83">
        <v>17288.990000000002</v>
      </c>
      <c r="N1044" s="102">
        <v>17288.990000000002</v>
      </c>
      <c r="O1044" s="78"/>
    </row>
    <row r="1045" spans="1:15" x14ac:dyDescent="0.3">
      <c r="A1045" s="20" t="s">
        <v>19</v>
      </c>
      <c r="B1045" s="66">
        <v>0</v>
      </c>
      <c r="C1045" s="94" t="str">
        <f t="shared" si="16"/>
        <v>Deterministic</v>
      </c>
      <c r="D1045" s="20">
        <v>0</v>
      </c>
      <c r="E1045" s="20">
        <v>0.2</v>
      </c>
      <c r="F1045" s="89" t="s">
        <v>0</v>
      </c>
      <c r="G1045" s="20">
        <v>17289</v>
      </c>
      <c r="H1045" s="95">
        <v>5.7840278688340315E-7</v>
      </c>
      <c r="I1045" s="119">
        <v>15.124499999999999</v>
      </c>
      <c r="J1045" s="89">
        <v>49019</v>
      </c>
      <c r="K1045" s="107">
        <v>1</v>
      </c>
      <c r="L1045" s="96">
        <v>5.7840278677723234E-7</v>
      </c>
      <c r="M1045" s="83">
        <v>17288.990000000002</v>
      </c>
      <c r="N1045" s="102">
        <v>17288.990000000002</v>
      </c>
      <c r="O1045" s="78"/>
    </row>
    <row r="1046" spans="1:15" x14ac:dyDescent="0.3">
      <c r="A1046" s="20" t="s">
        <v>19</v>
      </c>
      <c r="B1046" s="20">
        <v>1</v>
      </c>
      <c r="C1046" s="94" t="str">
        <f t="shared" si="16"/>
        <v>Cardinality-constrained</v>
      </c>
      <c r="D1046" s="20">
        <v>5</v>
      </c>
      <c r="E1046" s="20">
        <v>0.05</v>
      </c>
      <c r="F1046" s="89" t="s">
        <v>0</v>
      </c>
      <c r="G1046" s="20">
        <v>17629.599999999999</v>
      </c>
      <c r="H1046" s="95">
        <v>2.2689165241353235E-6</v>
      </c>
      <c r="I1046" s="119">
        <v>680.30700000000002</v>
      </c>
      <c r="J1046" s="89">
        <v>14458</v>
      </c>
      <c r="K1046" s="107">
        <v>0.80700000000000005</v>
      </c>
      <c r="L1046" s="96">
        <v>1.9700977327189007E-2</v>
      </c>
      <c r="M1046" s="83">
        <v>17288.990000000002</v>
      </c>
      <c r="N1046" s="102">
        <v>17629.560000000001</v>
      </c>
      <c r="O1046" s="78"/>
    </row>
    <row r="1047" spans="1:15" x14ac:dyDescent="0.3">
      <c r="A1047" s="20" t="s">
        <v>19</v>
      </c>
      <c r="B1047" s="66">
        <v>1</v>
      </c>
      <c r="C1047" s="94" t="str">
        <f t="shared" si="16"/>
        <v>Cardinality-constrained</v>
      </c>
      <c r="D1047" s="20">
        <v>5</v>
      </c>
      <c r="E1047" s="20">
        <v>0.1</v>
      </c>
      <c r="F1047" s="89" t="s">
        <v>0</v>
      </c>
      <c r="G1047" s="20">
        <v>17941.8</v>
      </c>
      <c r="H1047" s="95">
        <v>-5.5735736818287938E-7</v>
      </c>
      <c r="I1047" s="119">
        <v>755.48900000000003</v>
      </c>
      <c r="J1047" s="89">
        <v>14299</v>
      </c>
      <c r="K1047" s="107">
        <v>0.55600000000000005</v>
      </c>
      <c r="L1047" s="96">
        <v>3.7758712336579459E-2</v>
      </c>
      <c r="M1047" s="83">
        <v>17288.990000000002</v>
      </c>
      <c r="N1047" s="102">
        <v>17941.810000000001</v>
      </c>
      <c r="O1047" s="78"/>
    </row>
    <row r="1048" spans="1:15" x14ac:dyDescent="0.3">
      <c r="A1048" s="20" t="s">
        <v>19</v>
      </c>
      <c r="B1048" s="20">
        <v>1</v>
      </c>
      <c r="C1048" s="94" t="str">
        <f t="shared" si="16"/>
        <v>Cardinality-constrained</v>
      </c>
      <c r="D1048" s="20">
        <v>5</v>
      </c>
      <c r="E1048" s="20">
        <v>0.15</v>
      </c>
      <c r="F1048" s="89" t="s">
        <v>4</v>
      </c>
      <c r="G1048" s="20" t="s">
        <v>511</v>
      </c>
      <c r="H1048" s="95" t="s">
        <v>3</v>
      </c>
      <c r="I1048" s="119" t="s">
        <v>511</v>
      </c>
      <c r="J1048" s="89"/>
      <c r="K1048" s="97"/>
      <c r="L1048" s="96" t="s">
        <v>3</v>
      </c>
      <c r="M1048" s="83">
        <v>17288.990000000002</v>
      </c>
      <c r="N1048" s="102" t="s">
        <v>3</v>
      </c>
      <c r="O1048" s="78"/>
    </row>
    <row r="1049" spans="1:15" x14ac:dyDescent="0.3">
      <c r="A1049" s="20" t="s">
        <v>19</v>
      </c>
      <c r="B1049" s="66">
        <v>1</v>
      </c>
      <c r="C1049" s="94" t="str">
        <f t="shared" si="16"/>
        <v>Cardinality-constrained</v>
      </c>
      <c r="D1049" s="20">
        <v>5</v>
      </c>
      <c r="E1049" s="20">
        <v>0.2</v>
      </c>
      <c r="F1049" s="89" t="s">
        <v>4</v>
      </c>
      <c r="G1049" s="20" t="s">
        <v>511</v>
      </c>
      <c r="H1049" s="95" t="s">
        <v>3</v>
      </c>
      <c r="I1049" s="119" t="s">
        <v>511</v>
      </c>
      <c r="J1049" s="89"/>
      <c r="K1049" s="97"/>
      <c r="L1049" s="96" t="s">
        <v>3</v>
      </c>
      <c r="M1049" s="83">
        <v>17288.990000000002</v>
      </c>
      <c r="N1049" s="102" t="s">
        <v>3</v>
      </c>
      <c r="O1049" s="78"/>
    </row>
    <row r="1050" spans="1:15" x14ac:dyDescent="0.3">
      <c r="A1050" s="20" t="s">
        <v>19</v>
      </c>
      <c r="B1050" s="20">
        <v>1</v>
      </c>
      <c r="C1050" s="94" t="str">
        <f t="shared" si="16"/>
        <v>Cardinality-constrained</v>
      </c>
      <c r="D1050" s="20">
        <v>10</v>
      </c>
      <c r="E1050" s="20">
        <v>0.05</v>
      </c>
      <c r="F1050" s="89" t="s">
        <v>0</v>
      </c>
      <c r="G1050" s="20">
        <v>17629.599999999999</v>
      </c>
      <c r="H1050" s="95">
        <v>2.2689165241353235E-6</v>
      </c>
      <c r="I1050" s="119">
        <v>64.222399999999993</v>
      </c>
      <c r="J1050" s="89">
        <v>11832</v>
      </c>
      <c r="K1050" s="107">
        <v>0.80700000000000005</v>
      </c>
      <c r="L1050" s="96">
        <v>1.9700977327189007E-2</v>
      </c>
      <c r="M1050" s="83">
        <v>17288.990000000002</v>
      </c>
      <c r="N1050" s="102">
        <v>17629.560000000001</v>
      </c>
      <c r="O1050" s="78"/>
    </row>
    <row r="1051" spans="1:15" x14ac:dyDescent="0.3">
      <c r="A1051" s="20" t="s">
        <v>19</v>
      </c>
      <c r="B1051" s="20">
        <v>1</v>
      </c>
      <c r="C1051" s="94" t="str">
        <f t="shared" si="16"/>
        <v>Cardinality-constrained</v>
      </c>
      <c r="D1051" s="20">
        <v>10</v>
      </c>
      <c r="E1051" s="20">
        <v>0.1</v>
      </c>
      <c r="F1051" s="89" t="s">
        <v>0</v>
      </c>
      <c r="G1051" s="20">
        <v>17941.8</v>
      </c>
      <c r="H1051" s="95">
        <v>-5.5735736818287938E-7</v>
      </c>
      <c r="I1051" s="119">
        <v>792.46</v>
      </c>
      <c r="J1051" s="89">
        <v>14938</v>
      </c>
      <c r="K1051" s="107">
        <v>0.55600000000000005</v>
      </c>
      <c r="L1051" s="96">
        <v>3.7758712336579459E-2</v>
      </c>
      <c r="M1051" s="83">
        <v>17288.990000000002</v>
      </c>
      <c r="N1051" s="102">
        <v>17941.810000000001</v>
      </c>
      <c r="O1051" s="78"/>
    </row>
    <row r="1052" spans="1:15" x14ac:dyDescent="0.3">
      <c r="A1052" s="20" t="s">
        <v>19</v>
      </c>
      <c r="B1052" s="66">
        <v>1</v>
      </c>
      <c r="C1052" s="94" t="str">
        <f t="shared" si="16"/>
        <v>Cardinality-constrained</v>
      </c>
      <c r="D1052" s="20">
        <v>10</v>
      </c>
      <c r="E1052" s="20">
        <v>0.15</v>
      </c>
      <c r="F1052" s="89" t="s">
        <v>4</v>
      </c>
      <c r="G1052" s="20" t="s">
        <v>511</v>
      </c>
      <c r="H1052" s="95" t="s">
        <v>3</v>
      </c>
      <c r="I1052" s="119" t="s">
        <v>511</v>
      </c>
      <c r="J1052" s="89"/>
      <c r="K1052" s="97"/>
      <c r="L1052" s="96" t="s">
        <v>3</v>
      </c>
      <c r="M1052" s="83">
        <v>17288.990000000002</v>
      </c>
      <c r="N1052" s="102" t="s">
        <v>3</v>
      </c>
      <c r="O1052" s="78"/>
    </row>
    <row r="1053" spans="1:15" x14ac:dyDescent="0.3">
      <c r="A1053" s="20" t="s">
        <v>19</v>
      </c>
      <c r="B1053" s="20">
        <v>1</v>
      </c>
      <c r="C1053" s="94" t="str">
        <f t="shared" si="16"/>
        <v>Cardinality-constrained</v>
      </c>
      <c r="D1053" s="20">
        <v>10</v>
      </c>
      <c r="E1053" s="20">
        <v>0.2</v>
      </c>
      <c r="F1053" s="89" t="s">
        <v>4</v>
      </c>
      <c r="G1053" s="20" t="s">
        <v>511</v>
      </c>
      <c r="H1053" s="95" t="s">
        <v>3</v>
      </c>
      <c r="I1053" s="119" t="s">
        <v>511</v>
      </c>
      <c r="J1053" s="89"/>
      <c r="K1053" s="97"/>
      <c r="L1053" s="96" t="s">
        <v>3</v>
      </c>
      <c r="M1053" s="83">
        <v>17288.990000000002</v>
      </c>
      <c r="N1053" s="102" t="s">
        <v>3</v>
      </c>
      <c r="O1053" s="78"/>
    </row>
    <row r="1054" spans="1:15" x14ac:dyDescent="0.3">
      <c r="A1054" s="20" t="s">
        <v>19</v>
      </c>
      <c r="B1054" s="66">
        <v>1</v>
      </c>
      <c r="C1054" s="94" t="str">
        <f t="shared" si="16"/>
        <v>Cardinality-constrained</v>
      </c>
      <c r="D1054" s="20">
        <v>25</v>
      </c>
      <c r="E1054" s="20">
        <v>0.05</v>
      </c>
      <c r="F1054" s="89" t="s">
        <v>0</v>
      </c>
      <c r="G1054" s="20">
        <v>17729.3</v>
      </c>
      <c r="H1054" s="95">
        <v>2.8201982598966342E-6</v>
      </c>
      <c r="I1054" s="119">
        <v>580.16899999999998</v>
      </c>
      <c r="J1054" s="89">
        <v>8471</v>
      </c>
      <c r="K1054" s="107">
        <v>0</v>
      </c>
      <c r="L1054" s="96">
        <v>2.5467653113339539E-2</v>
      </c>
      <c r="M1054" s="83">
        <v>17288.990000000002</v>
      </c>
      <c r="N1054" s="102">
        <v>17729.25</v>
      </c>
      <c r="O1054" s="78"/>
    </row>
    <row r="1055" spans="1:15" x14ac:dyDescent="0.3">
      <c r="A1055" s="20" t="s">
        <v>19</v>
      </c>
      <c r="B1055" s="20">
        <v>1</v>
      </c>
      <c r="C1055" s="94" t="str">
        <f t="shared" si="16"/>
        <v>Cardinality-constrained</v>
      </c>
      <c r="D1055" s="20">
        <v>25</v>
      </c>
      <c r="E1055" s="20">
        <v>0.1</v>
      </c>
      <c r="F1055" s="89" t="s">
        <v>0</v>
      </c>
      <c r="G1055" s="20">
        <v>17969.8</v>
      </c>
      <c r="H1055" s="95">
        <v>-5.564889112370842E-7</v>
      </c>
      <c r="I1055" s="119">
        <v>369.16800000000001</v>
      </c>
      <c r="J1055" s="89">
        <v>8883</v>
      </c>
      <c r="K1055" s="107">
        <v>0.502</v>
      </c>
      <c r="L1055" s="96">
        <v>3.9378240140112153E-2</v>
      </c>
      <c r="M1055" s="83">
        <v>17288.990000000002</v>
      </c>
      <c r="N1055" s="102">
        <v>17969.810000000001</v>
      </c>
      <c r="O1055" s="78"/>
    </row>
    <row r="1056" spans="1:15" x14ac:dyDescent="0.3">
      <c r="A1056" s="20" t="s">
        <v>19</v>
      </c>
      <c r="B1056" s="66">
        <v>1</v>
      </c>
      <c r="C1056" s="94" t="str">
        <f t="shared" si="16"/>
        <v>Cardinality-constrained</v>
      </c>
      <c r="D1056" s="20">
        <v>25</v>
      </c>
      <c r="E1056" s="20">
        <v>0.15</v>
      </c>
      <c r="F1056" s="89" t="s">
        <v>4</v>
      </c>
      <c r="G1056" s="20" t="s">
        <v>511</v>
      </c>
      <c r="H1056" s="95" t="s">
        <v>3</v>
      </c>
      <c r="I1056" s="119" t="s">
        <v>511</v>
      </c>
      <c r="J1056" s="89"/>
      <c r="K1056" s="97"/>
      <c r="L1056" s="96" t="s">
        <v>3</v>
      </c>
      <c r="M1056" s="83">
        <v>17288.990000000002</v>
      </c>
      <c r="N1056" s="102" t="s">
        <v>3</v>
      </c>
      <c r="O1056" s="78"/>
    </row>
    <row r="1057" spans="1:15" x14ac:dyDescent="0.3">
      <c r="A1057" s="20" t="s">
        <v>19</v>
      </c>
      <c r="B1057" s="20">
        <v>1</v>
      </c>
      <c r="C1057" s="94" t="str">
        <f t="shared" si="16"/>
        <v>Cardinality-constrained</v>
      </c>
      <c r="D1057" s="20">
        <v>25</v>
      </c>
      <c r="E1057" s="20">
        <v>0.2</v>
      </c>
      <c r="F1057" s="89" t="s">
        <v>4</v>
      </c>
      <c r="G1057" s="20" t="s">
        <v>511</v>
      </c>
      <c r="H1057" s="95" t="s">
        <v>3</v>
      </c>
      <c r="I1057" s="119" t="s">
        <v>511</v>
      </c>
      <c r="J1057" s="89"/>
      <c r="K1057" s="97"/>
      <c r="L1057" s="96" t="s">
        <v>3</v>
      </c>
      <c r="M1057" s="83">
        <v>17288.990000000002</v>
      </c>
      <c r="N1057" s="102" t="s">
        <v>3</v>
      </c>
      <c r="O1057" s="78"/>
    </row>
    <row r="1058" spans="1:15" x14ac:dyDescent="0.3">
      <c r="A1058" s="20" t="s">
        <v>19</v>
      </c>
      <c r="B1058" s="66">
        <v>1</v>
      </c>
      <c r="C1058" s="94" t="str">
        <f t="shared" si="16"/>
        <v>Cardinality-constrained</v>
      </c>
      <c r="D1058" s="20">
        <v>50</v>
      </c>
      <c r="E1058" s="20">
        <v>0.05</v>
      </c>
      <c r="F1058" s="89" t="s">
        <v>0</v>
      </c>
      <c r="G1058" s="20">
        <v>17889.099999999999</v>
      </c>
      <c r="H1058" s="95">
        <v>9.01617383702066E-3</v>
      </c>
      <c r="I1058" s="119">
        <v>195.33099999999999</v>
      </c>
      <c r="J1058" s="89">
        <v>8254</v>
      </c>
      <c r="K1058" s="107">
        <v>0</v>
      </c>
      <c r="L1058" s="96">
        <v>3.4710529649215838E-2</v>
      </c>
      <c r="M1058" s="83">
        <v>17288.990000000002</v>
      </c>
      <c r="N1058" s="102">
        <v>17729.25</v>
      </c>
      <c r="O1058" s="78"/>
    </row>
    <row r="1059" spans="1:15" x14ac:dyDescent="0.3">
      <c r="A1059" s="20" t="s">
        <v>19</v>
      </c>
      <c r="B1059" s="20">
        <v>1</v>
      </c>
      <c r="C1059" s="94" t="str">
        <f t="shared" si="16"/>
        <v>Cardinality-constrained</v>
      </c>
      <c r="D1059" s="20">
        <v>50</v>
      </c>
      <c r="E1059" s="20">
        <v>0.1</v>
      </c>
      <c r="F1059" s="89" t="s">
        <v>1</v>
      </c>
      <c r="G1059" s="20">
        <v>18283</v>
      </c>
      <c r="H1059" s="95">
        <v>-4.015313030408197E-2</v>
      </c>
      <c r="I1059" s="119">
        <v>1508.59</v>
      </c>
      <c r="J1059" s="89">
        <v>5529</v>
      </c>
      <c r="K1059" s="107">
        <v>0</v>
      </c>
      <c r="L1059" s="96">
        <v>5.749381542820009E-2</v>
      </c>
      <c r="M1059" s="83">
        <v>17288.990000000002</v>
      </c>
      <c r="N1059" s="102">
        <v>19047.830000000002</v>
      </c>
      <c r="O1059" s="78"/>
    </row>
    <row r="1060" spans="1:15" x14ac:dyDescent="0.3">
      <c r="A1060" s="20" t="s">
        <v>19</v>
      </c>
      <c r="B1060" s="66">
        <v>1</v>
      </c>
      <c r="C1060" s="94" t="str">
        <f t="shared" si="16"/>
        <v>Cardinality-constrained</v>
      </c>
      <c r="D1060" s="20">
        <v>50</v>
      </c>
      <c r="E1060" s="20">
        <v>0.15</v>
      </c>
      <c r="F1060" s="89" t="s">
        <v>4</v>
      </c>
      <c r="G1060" s="20" t="s">
        <v>511</v>
      </c>
      <c r="H1060" s="95" t="s">
        <v>3</v>
      </c>
      <c r="I1060" s="119" t="s">
        <v>511</v>
      </c>
      <c r="J1060" s="89"/>
      <c r="K1060" s="97"/>
      <c r="L1060" s="96" t="s">
        <v>3</v>
      </c>
      <c r="M1060" s="83">
        <v>17288.990000000002</v>
      </c>
      <c r="N1060" s="102" t="s">
        <v>3</v>
      </c>
      <c r="O1060" s="78"/>
    </row>
    <row r="1061" spans="1:15" x14ac:dyDescent="0.3">
      <c r="A1061" s="20" t="s">
        <v>19</v>
      </c>
      <c r="B1061" s="20">
        <v>1</v>
      </c>
      <c r="C1061" s="94" t="str">
        <f t="shared" si="16"/>
        <v>Cardinality-constrained</v>
      </c>
      <c r="D1061" s="20">
        <v>50</v>
      </c>
      <c r="E1061" s="20">
        <v>0.2</v>
      </c>
      <c r="F1061" s="89" t="s">
        <v>4</v>
      </c>
      <c r="G1061" s="20" t="s">
        <v>511</v>
      </c>
      <c r="H1061" s="95" t="s">
        <v>3</v>
      </c>
      <c r="I1061" s="119" t="s">
        <v>511</v>
      </c>
      <c r="J1061" s="89"/>
      <c r="K1061" s="97"/>
      <c r="L1061" s="96" t="s">
        <v>3</v>
      </c>
      <c r="M1061" s="83">
        <v>17288.990000000002</v>
      </c>
      <c r="N1061" s="102" t="s">
        <v>3</v>
      </c>
      <c r="O1061" s="78"/>
    </row>
    <row r="1062" spans="1:15" x14ac:dyDescent="0.3">
      <c r="A1062" s="20" t="s">
        <v>19</v>
      </c>
      <c r="B1062" s="66">
        <v>2</v>
      </c>
      <c r="C1062" s="94" t="str">
        <f t="shared" si="16"/>
        <v>Knapsack</v>
      </c>
      <c r="D1062" s="20">
        <v>5</v>
      </c>
      <c r="E1062" s="20">
        <v>0.05</v>
      </c>
      <c r="F1062" s="89" t="s">
        <v>0</v>
      </c>
      <c r="G1062" s="20">
        <v>17454.3</v>
      </c>
      <c r="H1062" s="95">
        <v>-1.7187712162239296E-6</v>
      </c>
      <c r="I1062" s="119">
        <v>54.880699999999997</v>
      </c>
      <c r="J1062" s="89">
        <v>12472</v>
      </c>
      <c r="K1062" s="107">
        <v>1</v>
      </c>
      <c r="L1062" s="96">
        <v>9.5615764715000218E-3</v>
      </c>
      <c r="M1062" s="83">
        <v>17288.990000000002</v>
      </c>
      <c r="N1062" s="102">
        <v>17454.330000000002</v>
      </c>
      <c r="O1062" s="78"/>
    </row>
    <row r="1063" spans="1:15" x14ac:dyDescent="0.3">
      <c r="A1063" s="20" t="s">
        <v>19</v>
      </c>
      <c r="B1063" s="20">
        <v>2</v>
      </c>
      <c r="C1063" s="94" t="str">
        <f t="shared" si="16"/>
        <v>Knapsack</v>
      </c>
      <c r="D1063" s="20">
        <v>5</v>
      </c>
      <c r="E1063" s="20">
        <v>0.1</v>
      </c>
      <c r="F1063" s="89" t="s">
        <v>1</v>
      </c>
      <c r="G1063" s="20">
        <v>17505.2</v>
      </c>
      <c r="H1063" s="95">
        <v>-3.8259697691288362E-4</v>
      </c>
      <c r="I1063" s="119">
        <v>58.531799999999997</v>
      </c>
      <c r="J1063" s="89">
        <v>13843</v>
      </c>
      <c r="K1063" s="107">
        <v>1</v>
      </c>
      <c r="L1063" s="96">
        <v>1.250564665720777E-2</v>
      </c>
      <c r="M1063" s="83">
        <v>17288.990000000002</v>
      </c>
      <c r="N1063" s="102">
        <v>17511.900000000001</v>
      </c>
      <c r="O1063" s="78"/>
    </row>
    <row r="1064" spans="1:15" x14ac:dyDescent="0.3">
      <c r="A1064" s="20" t="s">
        <v>19</v>
      </c>
      <c r="B1064" s="66">
        <v>2</v>
      </c>
      <c r="C1064" s="94" t="str">
        <f t="shared" si="16"/>
        <v>Knapsack</v>
      </c>
      <c r="D1064" s="20">
        <v>5</v>
      </c>
      <c r="E1064" s="20">
        <v>0.15</v>
      </c>
      <c r="F1064" s="89" t="s">
        <v>0</v>
      </c>
      <c r="G1064" s="20">
        <v>17512.900000000001</v>
      </c>
      <c r="H1064" s="95">
        <v>1.7130259062320355E-6</v>
      </c>
      <c r="I1064" s="119">
        <v>113.45699999999999</v>
      </c>
      <c r="J1064" s="89">
        <v>13350</v>
      </c>
      <c r="K1064" s="107">
        <v>1</v>
      </c>
      <c r="L1064" s="96">
        <v>1.2951016803179449E-2</v>
      </c>
      <c r="M1064" s="83">
        <v>17288.990000000002</v>
      </c>
      <c r="N1064" s="102">
        <v>17512.87</v>
      </c>
      <c r="O1064" s="78"/>
    </row>
    <row r="1065" spans="1:15" x14ac:dyDescent="0.3">
      <c r="A1065" s="20" t="s">
        <v>19</v>
      </c>
      <c r="B1065" s="20">
        <v>2</v>
      </c>
      <c r="C1065" s="94" t="str">
        <f t="shared" si="16"/>
        <v>Knapsack</v>
      </c>
      <c r="D1065" s="20">
        <v>5</v>
      </c>
      <c r="E1065" s="20">
        <v>0.2</v>
      </c>
      <c r="F1065" s="89" t="s">
        <v>0</v>
      </c>
      <c r="G1065" s="20">
        <v>17722.5</v>
      </c>
      <c r="H1065" s="95">
        <v>-2.2570128210105951E-6</v>
      </c>
      <c r="I1065" s="119">
        <v>124.452</v>
      </c>
      <c r="J1065" s="89">
        <v>8553</v>
      </c>
      <c r="K1065" s="107">
        <v>1</v>
      </c>
      <c r="L1065" s="96">
        <v>2.5074339218196018E-2</v>
      </c>
      <c r="M1065" s="83">
        <v>17288.990000000002</v>
      </c>
      <c r="N1065" s="102">
        <v>17722.54</v>
      </c>
      <c r="O1065" s="78"/>
    </row>
    <row r="1066" spans="1:15" x14ac:dyDescent="0.3">
      <c r="A1066" s="20" t="s">
        <v>19</v>
      </c>
      <c r="B1066" s="66">
        <v>2</v>
      </c>
      <c r="C1066" s="94" t="str">
        <f t="shared" si="16"/>
        <v>Knapsack</v>
      </c>
      <c r="D1066" s="20">
        <v>10</v>
      </c>
      <c r="E1066" s="20">
        <v>0.05</v>
      </c>
      <c r="F1066" s="89" t="s">
        <v>0</v>
      </c>
      <c r="G1066" s="20">
        <v>17505.2</v>
      </c>
      <c r="H1066" s="95">
        <v>5.7125915240207446E-7</v>
      </c>
      <c r="I1066" s="119">
        <v>648.06899999999996</v>
      </c>
      <c r="J1066" s="89">
        <v>11539</v>
      </c>
      <c r="K1066" s="107">
        <v>0.80200000000000005</v>
      </c>
      <c r="L1066" s="96">
        <v>1.250564665720777E-2</v>
      </c>
      <c r="M1066" s="83">
        <v>17288.990000000002</v>
      </c>
      <c r="N1066" s="102">
        <v>17505.189999999999</v>
      </c>
      <c r="O1066" s="78"/>
    </row>
    <row r="1067" spans="1:15" x14ac:dyDescent="0.3">
      <c r="A1067" s="20" t="s">
        <v>19</v>
      </c>
      <c r="B1067" s="20">
        <v>2</v>
      </c>
      <c r="C1067" s="94" t="str">
        <f t="shared" si="16"/>
        <v>Knapsack</v>
      </c>
      <c r="D1067" s="20">
        <v>10</v>
      </c>
      <c r="E1067" s="20">
        <v>0.1</v>
      </c>
      <c r="F1067" s="89" t="s">
        <v>0</v>
      </c>
      <c r="G1067" s="20">
        <v>17598.2</v>
      </c>
      <c r="H1067" s="95">
        <v>1.1364811588719151E-6</v>
      </c>
      <c r="I1067" s="119">
        <v>81.577699999999993</v>
      </c>
      <c r="J1067" s="89">
        <v>8291</v>
      </c>
      <c r="K1067" s="107">
        <v>0.90300000000000002</v>
      </c>
      <c r="L1067" s="96">
        <v>1.7884792576084552E-2</v>
      </c>
      <c r="M1067" s="83">
        <v>17288.990000000002</v>
      </c>
      <c r="N1067" s="102">
        <v>17598.18</v>
      </c>
      <c r="O1067" s="78"/>
    </row>
    <row r="1068" spans="1:15" x14ac:dyDescent="0.3">
      <c r="A1068" s="20" t="s">
        <v>19</v>
      </c>
      <c r="B1068" s="66">
        <v>2</v>
      </c>
      <c r="C1068" s="94" t="str">
        <f t="shared" si="16"/>
        <v>Knapsack</v>
      </c>
      <c r="D1068" s="20">
        <v>10</v>
      </c>
      <c r="E1068" s="20">
        <v>0.15</v>
      </c>
      <c r="F1068" s="89" t="s">
        <v>0</v>
      </c>
      <c r="G1068" s="20">
        <v>17930</v>
      </c>
      <c r="H1068" s="95">
        <v>-5.5772417295915003E-7</v>
      </c>
      <c r="I1068" s="119">
        <v>923.85</v>
      </c>
      <c r="J1068" s="89">
        <v>6466</v>
      </c>
      <c r="K1068" s="107">
        <v>0.999</v>
      </c>
      <c r="L1068" s="96">
        <v>3.7076197047947845E-2</v>
      </c>
      <c r="M1068" s="83">
        <v>17288.990000000002</v>
      </c>
      <c r="N1068" s="102">
        <v>17930.009999999998</v>
      </c>
      <c r="O1068" s="78"/>
    </row>
    <row r="1069" spans="1:15" x14ac:dyDescent="0.3">
      <c r="A1069" s="20" t="s">
        <v>19</v>
      </c>
      <c r="B1069" s="20">
        <v>2</v>
      </c>
      <c r="C1069" s="94" t="str">
        <f t="shared" si="16"/>
        <v>Knapsack</v>
      </c>
      <c r="D1069" s="20">
        <v>10</v>
      </c>
      <c r="E1069" s="20">
        <v>0.2</v>
      </c>
      <c r="F1069" s="89" t="s">
        <v>0</v>
      </c>
      <c r="G1069" s="20">
        <v>18249.099999999999</v>
      </c>
      <c r="H1069" s="95">
        <v>1.0959456584550331E-6</v>
      </c>
      <c r="I1069" s="119">
        <v>218.15799999999999</v>
      </c>
      <c r="J1069" s="89">
        <v>4819</v>
      </c>
      <c r="K1069" s="107">
        <v>0.999</v>
      </c>
      <c r="L1069" s="96">
        <v>5.5533029980351367E-2</v>
      </c>
      <c r="M1069" s="83">
        <v>17288.990000000002</v>
      </c>
      <c r="N1069" s="102">
        <v>18249.080000000002</v>
      </c>
      <c r="O1069" s="78"/>
    </row>
    <row r="1070" spans="1:15" x14ac:dyDescent="0.3">
      <c r="A1070" s="20" t="s">
        <v>19</v>
      </c>
      <c r="B1070" s="66">
        <v>2</v>
      </c>
      <c r="C1070" s="94" t="str">
        <f t="shared" si="16"/>
        <v>Knapsack</v>
      </c>
      <c r="D1070" s="20">
        <v>25</v>
      </c>
      <c r="E1070" s="20">
        <v>0.05</v>
      </c>
      <c r="F1070" s="89" t="s">
        <v>0</v>
      </c>
      <c r="G1070" s="20">
        <v>17722.5</v>
      </c>
      <c r="H1070" s="95">
        <v>-2.2570128210105951E-6</v>
      </c>
      <c r="I1070" s="119">
        <v>60.787100000000002</v>
      </c>
      <c r="J1070" s="89">
        <v>7039</v>
      </c>
      <c r="K1070" s="107">
        <v>2.5999999999999999E-2</v>
      </c>
      <c r="L1070" s="96">
        <v>2.5074339218196018E-2</v>
      </c>
      <c r="M1070" s="83">
        <v>17288.990000000002</v>
      </c>
      <c r="N1070" s="102">
        <v>17722.54</v>
      </c>
      <c r="O1070" s="78"/>
    </row>
    <row r="1071" spans="1:15" x14ac:dyDescent="0.3">
      <c r="A1071" s="20" t="s">
        <v>19</v>
      </c>
      <c r="B1071" s="20">
        <v>2</v>
      </c>
      <c r="C1071" s="94" t="str">
        <f t="shared" si="16"/>
        <v>Knapsack</v>
      </c>
      <c r="D1071" s="20">
        <v>25</v>
      </c>
      <c r="E1071" s="20">
        <v>0.1</v>
      </c>
      <c r="F1071" s="89" t="s">
        <v>0</v>
      </c>
      <c r="G1071" s="20">
        <v>18326.400000000001</v>
      </c>
      <c r="H1071" s="95">
        <v>7.076769847719907E-4</v>
      </c>
      <c r="I1071" s="119">
        <v>503.71</v>
      </c>
      <c r="J1071" s="89">
        <v>2617</v>
      </c>
      <c r="K1071" s="107">
        <v>0.16700000000000001</v>
      </c>
      <c r="L1071" s="96">
        <v>6.0004083523676144E-2</v>
      </c>
      <c r="M1071" s="83">
        <v>17288.990000000002</v>
      </c>
      <c r="N1071" s="102">
        <v>18313.439999999999</v>
      </c>
      <c r="O1071" s="78"/>
    </row>
    <row r="1072" spans="1:15" x14ac:dyDescent="0.3">
      <c r="A1072" s="20" t="s">
        <v>19</v>
      </c>
      <c r="B1072" s="66">
        <v>2</v>
      </c>
      <c r="C1072" s="94" t="str">
        <f t="shared" si="16"/>
        <v>Knapsack</v>
      </c>
      <c r="D1072" s="20">
        <v>25</v>
      </c>
      <c r="E1072" s="20">
        <v>0.15</v>
      </c>
      <c r="F1072" s="89" t="s">
        <v>4</v>
      </c>
      <c r="G1072" s="20" t="s">
        <v>511</v>
      </c>
      <c r="H1072" s="95" t="s">
        <v>3</v>
      </c>
      <c r="I1072" s="119" t="s">
        <v>511</v>
      </c>
      <c r="J1072" s="89"/>
      <c r="K1072" s="97"/>
      <c r="L1072" s="96" t="s">
        <v>3</v>
      </c>
      <c r="M1072" s="83">
        <v>17288.990000000002</v>
      </c>
      <c r="N1072" s="102" t="s">
        <v>3</v>
      </c>
      <c r="O1072" s="78"/>
    </row>
    <row r="1073" spans="1:15" x14ac:dyDescent="0.3">
      <c r="A1073" s="20" t="s">
        <v>19</v>
      </c>
      <c r="B1073" s="20">
        <v>2</v>
      </c>
      <c r="C1073" s="94" t="str">
        <f t="shared" si="16"/>
        <v>Knapsack</v>
      </c>
      <c r="D1073" s="20">
        <v>25</v>
      </c>
      <c r="E1073" s="20">
        <v>0.2</v>
      </c>
      <c r="F1073" s="89" t="s">
        <v>4</v>
      </c>
      <c r="G1073" s="20" t="s">
        <v>511</v>
      </c>
      <c r="H1073" s="95" t="s">
        <v>3</v>
      </c>
      <c r="I1073" s="119" t="s">
        <v>511</v>
      </c>
      <c r="J1073" s="89"/>
      <c r="K1073" s="97"/>
      <c r="L1073" s="96" t="s">
        <v>3</v>
      </c>
      <c r="M1073" s="83">
        <v>17288.990000000002</v>
      </c>
      <c r="N1073" s="102" t="s">
        <v>3</v>
      </c>
      <c r="O1073" s="78"/>
    </row>
    <row r="1074" spans="1:15" x14ac:dyDescent="0.3">
      <c r="A1074" s="20" t="s">
        <v>19</v>
      </c>
      <c r="B1074" s="66">
        <v>2</v>
      </c>
      <c r="C1074" s="94" t="str">
        <f t="shared" si="16"/>
        <v>Knapsack</v>
      </c>
      <c r="D1074" s="20">
        <v>50</v>
      </c>
      <c r="E1074" s="20">
        <v>0.05</v>
      </c>
      <c r="F1074" s="89" t="s">
        <v>0</v>
      </c>
      <c r="G1074" s="20">
        <v>17729.3</v>
      </c>
      <c r="H1074" s="95">
        <v>2.8201982598966342E-6</v>
      </c>
      <c r="I1074" s="119">
        <v>444.04599999999999</v>
      </c>
      <c r="J1074" s="89">
        <v>8366</v>
      </c>
      <c r="K1074" s="107">
        <v>0</v>
      </c>
      <c r="L1074" s="96">
        <v>2.5467653113339539E-2</v>
      </c>
      <c r="M1074" s="83">
        <v>17288.990000000002</v>
      </c>
      <c r="N1074" s="102">
        <v>17729.25</v>
      </c>
      <c r="O1074" s="78"/>
    </row>
    <row r="1075" spans="1:15" x14ac:dyDescent="0.3">
      <c r="A1075" s="20" t="s">
        <v>19</v>
      </c>
      <c r="B1075" s="20">
        <v>2</v>
      </c>
      <c r="C1075" s="94" t="str">
        <f t="shared" si="16"/>
        <v>Knapsack</v>
      </c>
      <c r="D1075" s="20">
        <v>50</v>
      </c>
      <c r="E1075" s="20">
        <v>0.1</v>
      </c>
      <c r="F1075" s="89" t="s">
        <v>0</v>
      </c>
      <c r="G1075" s="20">
        <v>18405.3</v>
      </c>
      <c r="H1075" s="95">
        <v>3.3570071937424964E-3</v>
      </c>
      <c r="I1075" s="119">
        <v>510.18200000000002</v>
      </c>
      <c r="J1075" s="89">
        <v>5260</v>
      </c>
      <c r="K1075" s="107">
        <v>0</v>
      </c>
      <c r="L1075" s="96">
        <v>6.4567681512916364E-2</v>
      </c>
      <c r="M1075" s="83">
        <v>17288.990000000002</v>
      </c>
      <c r="N1075" s="102">
        <v>18343.72</v>
      </c>
      <c r="O1075" s="78"/>
    </row>
    <row r="1076" spans="1:15" x14ac:dyDescent="0.3">
      <c r="A1076" s="20" t="s">
        <v>19</v>
      </c>
      <c r="B1076" s="66">
        <v>2</v>
      </c>
      <c r="C1076" s="94" t="str">
        <f t="shared" si="16"/>
        <v>Knapsack</v>
      </c>
      <c r="D1076" s="20">
        <v>50</v>
      </c>
      <c r="E1076" s="20">
        <v>0.15</v>
      </c>
      <c r="F1076" s="89" t="s">
        <v>4</v>
      </c>
      <c r="G1076" s="20" t="s">
        <v>511</v>
      </c>
      <c r="H1076" s="95" t="s">
        <v>3</v>
      </c>
      <c r="I1076" s="119" t="s">
        <v>511</v>
      </c>
      <c r="J1076" s="89"/>
      <c r="K1076" s="97"/>
      <c r="L1076" s="96" t="s">
        <v>3</v>
      </c>
      <c r="M1076" s="83">
        <v>17288.990000000002</v>
      </c>
      <c r="N1076" s="102" t="s">
        <v>3</v>
      </c>
      <c r="O1076" s="78"/>
    </row>
    <row r="1077" spans="1:15" x14ac:dyDescent="0.3">
      <c r="A1077" s="20" t="s">
        <v>19</v>
      </c>
      <c r="B1077" s="20">
        <v>2</v>
      </c>
      <c r="C1077" s="94" t="str">
        <f t="shared" si="16"/>
        <v>Knapsack</v>
      </c>
      <c r="D1077" s="20">
        <v>50</v>
      </c>
      <c r="E1077" s="20">
        <v>0.2</v>
      </c>
      <c r="F1077" s="89" t="s">
        <v>4</v>
      </c>
      <c r="G1077" s="20" t="s">
        <v>511</v>
      </c>
      <c r="H1077" s="95" t="s">
        <v>3</v>
      </c>
      <c r="I1077" s="119" t="s">
        <v>511</v>
      </c>
      <c r="J1077" s="89"/>
      <c r="K1077" s="97"/>
      <c r="L1077" s="96" t="s">
        <v>3</v>
      </c>
      <c r="M1077" s="83">
        <v>17288.990000000002</v>
      </c>
      <c r="N1077" s="102" t="s">
        <v>3</v>
      </c>
      <c r="O1077" s="78"/>
    </row>
    <row r="1078" spans="1:15" hidden="1" x14ac:dyDescent="0.3">
      <c r="A1078" s="66" t="s">
        <v>19</v>
      </c>
      <c r="B1078" s="66">
        <v>3</v>
      </c>
      <c r="C1078" s="94" t="str">
        <f t="shared" si="16"/>
        <v>Factor Model</v>
      </c>
      <c r="D1078" s="20">
        <v>0</v>
      </c>
      <c r="E1078" s="20">
        <v>0.05</v>
      </c>
      <c r="F1078" s="89" t="s">
        <v>0</v>
      </c>
      <c r="G1078" s="20">
        <v>18401</v>
      </c>
      <c r="H1078" s="95">
        <v>2.7172510114571476E-6</v>
      </c>
      <c r="I1078" s="119">
        <v>196.92699999999999</v>
      </c>
      <c r="J1078" s="89">
        <v>13064</v>
      </c>
      <c r="K1078" s="107">
        <v>0</v>
      </c>
      <c r="L1078" s="96">
        <v>6.4318968314516889E-2</v>
      </c>
      <c r="M1078" s="83">
        <v>17288.990000000002</v>
      </c>
      <c r="N1078" s="102">
        <v>18400.95</v>
      </c>
      <c r="O1078" s="78"/>
    </row>
    <row r="1079" spans="1:15" hidden="1" x14ac:dyDescent="0.3">
      <c r="A1079" s="20" t="s">
        <v>19</v>
      </c>
      <c r="B1079" s="20">
        <v>3</v>
      </c>
      <c r="C1079" s="94" t="str">
        <f t="shared" si="16"/>
        <v>Factor Model</v>
      </c>
      <c r="D1079" s="20">
        <v>0</v>
      </c>
      <c r="E1079" s="20">
        <v>0.1</v>
      </c>
      <c r="F1079" s="89" t="s">
        <v>4</v>
      </c>
      <c r="G1079" s="20" t="s">
        <v>511</v>
      </c>
      <c r="H1079" s="95" t="s">
        <v>3</v>
      </c>
      <c r="I1079" s="119" t="s">
        <v>511</v>
      </c>
      <c r="J1079" s="89"/>
      <c r="K1079" s="97"/>
      <c r="L1079" s="96" t="s">
        <v>3</v>
      </c>
      <c r="M1079" s="83">
        <v>17288.990000000002</v>
      </c>
      <c r="N1079" s="102" t="s">
        <v>3</v>
      </c>
      <c r="O1079" s="78"/>
    </row>
    <row r="1080" spans="1:15" hidden="1" x14ac:dyDescent="0.3">
      <c r="A1080" s="66" t="s">
        <v>19</v>
      </c>
      <c r="B1080" s="66">
        <v>3</v>
      </c>
      <c r="C1080" s="94" t="str">
        <f t="shared" si="16"/>
        <v>Factor Model</v>
      </c>
      <c r="D1080" s="20">
        <v>0</v>
      </c>
      <c r="E1080" s="20">
        <v>0.15</v>
      </c>
      <c r="F1080" s="89" t="s">
        <v>4</v>
      </c>
      <c r="G1080" s="20" t="s">
        <v>511</v>
      </c>
      <c r="H1080" s="95" t="s">
        <v>3</v>
      </c>
      <c r="I1080" s="119" t="s">
        <v>511</v>
      </c>
      <c r="J1080" s="89"/>
      <c r="K1080" s="97"/>
      <c r="L1080" s="96" t="s">
        <v>3</v>
      </c>
      <c r="M1080" s="83">
        <v>17288.990000000002</v>
      </c>
      <c r="N1080" s="102" t="s">
        <v>3</v>
      </c>
      <c r="O1080" s="78"/>
    </row>
    <row r="1081" spans="1:15" hidden="1" x14ac:dyDescent="0.3">
      <c r="A1081" s="20" t="s">
        <v>19</v>
      </c>
      <c r="B1081" s="20">
        <v>3</v>
      </c>
      <c r="C1081" s="94" t="str">
        <f t="shared" si="16"/>
        <v>Factor Model</v>
      </c>
      <c r="D1081" s="20">
        <v>0</v>
      </c>
      <c r="E1081" s="20">
        <v>0.2</v>
      </c>
      <c r="F1081" s="89" t="s">
        <v>4</v>
      </c>
      <c r="G1081" s="20" t="s">
        <v>511</v>
      </c>
      <c r="H1081" s="95" t="s">
        <v>3</v>
      </c>
      <c r="I1081" s="119" t="s">
        <v>511</v>
      </c>
      <c r="J1081" s="89"/>
      <c r="K1081" s="97"/>
      <c r="L1081" s="96" t="s">
        <v>3</v>
      </c>
      <c r="M1081" s="83">
        <v>17288.990000000002</v>
      </c>
      <c r="N1081" s="102" t="s">
        <v>3</v>
      </c>
      <c r="O1081" s="78"/>
    </row>
    <row r="1082" spans="1:15" hidden="1" x14ac:dyDescent="0.3">
      <c r="A1082" s="66" t="s">
        <v>19</v>
      </c>
      <c r="B1082" s="66">
        <v>3</v>
      </c>
      <c r="C1082" s="94" t="str">
        <f t="shared" si="16"/>
        <v>Factor Model</v>
      </c>
      <c r="D1082" s="20">
        <v>10</v>
      </c>
      <c r="E1082" s="20">
        <v>0.05</v>
      </c>
      <c r="F1082" s="89" t="s">
        <v>0</v>
      </c>
      <c r="G1082" s="20">
        <v>18416.900000000001</v>
      </c>
      <c r="H1082" s="95">
        <v>8.6680307266748333E-4</v>
      </c>
      <c r="I1082" s="119">
        <v>1247.77</v>
      </c>
      <c r="J1082" s="89">
        <v>14313</v>
      </c>
      <c r="K1082" s="107">
        <v>0</v>
      </c>
      <c r="L1082" s="96">
        <v>6.5238628745808658E-2</v>
      </c>
      <c r="M1082" s="83">
        <v>17288.990000000002</v>
      </c>
      <c r="N1082" s="102">
        <v>18400.95</v>
      </c>
      <c r="O1082" s="78"/>
    </row>
    <row r="1083" spans="1:15" hidden="1" x14ac:dyDescent="0.3">
      <c r="A1083" s="20" t="s">
        <v>19</v>
      </c>
      <c r="B1083" s="20">
        <v>3</v>
      </c>
      <c r="C1083" s="94" t="str">
        <f t="shared" si="16"/>
        <v>Factor Model</v>
      </c>
      <c r="D1083" s="20">
        <v>10</v>
      </c>
      <c r="E1083" s="20">
        <v>0.1</v>
      </c>
      <c r="F1083" s="89" t="s">
        <v>4</v>
      </c>
      <c r="G1083" s="20" t="s">
        <v>511</v>
      </c>
      <c r="H1083" s="95" t="s">
        <v>3</v>
      </c>
      <c r="I1083" s="119" t="s">
        <v>511</v>
      </c>
      <c r="J1083" s="89"/>
      <c r="K1083" s="97"/>
      <c r="L1083" s="96" t="s">
        <v>3</v>
      </c>
      <c r="M1083" s="83">
        <v>17288.990000000002</v>
      </c>
      <c r="N1083" s="102" t="s">
        <v>3</v>
      </c>
      <c r="O1083" s="78"/>
    </row>
    <row r="1084" spans="1:15" hidden="1" x14ac:dyDescent="0.3">
      <c r="A1084" s="66" t="s">
        <v>19</v>
      </c>
      <c r="B1084" s="66">
        <v>3</v>
      </c>
      <c r="C1084" s="94" t="str">
        <f t="shared" si="16"/>
        <v>Factor Model</v>
      </c>
      <c r="D1084" s="20">
        <v>10</v>
      </c>
      <c r="E1084" s="20">
        <v>0.15</v>
      </c>
      <c r="F1084" s="89" t="s">
        <v>4</v>
      </c>
      <c r="G1084" s="20" t="s">
        <v>511</v>
      </c>
      <c r="H1084" s="95" t="s">
        <v>3</v>
      </c>
      <c r="I1084" s="119" t="s">
        <v>511</v>
      </c>
      <c r="J1084" s="89"/>
      <c r="K1084" s="97"/>
      <c r="L1084" s="96" t="s">
        <v>3</v>
      </c>
      <c r="M1084" s="83">
        <v>17288.990000000002</v>
      </c>
      <c r="N1084" s="102" t="s">
        <v>3</v>
      </c>
      <c r="O1084" s="78"/>
    </row>
    <row r="1085" spans="1:15" hidden="1" x14ac:dyDescent="0.3">
      <c r="A1085" s="20" t="s">
        <v>19</v>
      </c>
      <c r="B1085" s="20">
        <v>3</v>
      </c>
      <c r="C1085" s="94" t="str">
        <f t="shared" si="16"/>
        <v>Factor Model</v>
      </c>
      <c r="D1085" s="20">
        <v>10</v>
      </c>
      <c r="E1085" s="20">
        <v>0.2</v>
      </c>
      <c r="F1085" s="89" t="s">
        <v>4</v>
      </c>
      <c r="G1085" s="20" t="s">
        <v>511</v>
      </c>
      <c r="H1085" s="95" t="s">
        <v>3</v>
      </c>
      <c r="I1085" s="119" t="s">
        <v>511</v>
      </c>
      <c r="J1085" s="89"/>
      <c r="K1085" s="97"/>
      <c r="L1085" s="96" t="s">
        <v>3</v>
      </c>
      <c r="M1085" s="83">
        <v>17288.990000000002</v>
      </c>
      <c r="N1085" s="102" t="s">
        <v>3</v>
      </c>
      <c r="O1085" s="78"/>
    </row>
    <row r="1086" spans="1:15" hidden="1" x14ac:dyDescent="0.3">
      <c r="A1086" s="66" t="s">
        <v>19</v>
      </c>
      <c r="B1086" s="66">
        <v>3</v>
      </c>
      <c r="C1086" s="94" t="str">
        <f t="shared" si="16"/>
        <v>Factor Model</v>
      </c>
      <c r="D1086" s="20">
        <v>25</v>
      </c>
      <c r="E1086" s="20">
        <v>0.05</v>
      </c>
      <c r="F1086" s="89" t="s">
        <v>0</v>
      </c>
      <c r="G1086" s="20">
        <v>18416.900000000001</v>
      </c>
      <c r="H1086" s="95">
        <v>8.6680307266748333E-4</v>
      </c>
      <c r="I1086" s="119">
        <v>1476.46</v>
      </c>
      <c r="J1086" s="89">
        <v>12603</v>
      </c>
      <c r="K1086" s="107">
        <v>0</v>
      </c>
      <c r="L1086" s="96">
        <v>6.5238628745808658E-2</v>
      </c>
      <c r="M1086" s="83">
        <v>17288.990000000002</v>
      </c>
      <c r="N1086" s="102">
        <v>18400.95</v>
      </c>
      <c r="O1086" s="78"/>
    </row>
    <row r="1087" spans="1:15" hidden="1" x14ac:dyDescent="0.3">
      <c r="A1087" s="20" t="s">
        <v>19</v>
      </c>
      <c r="B1087" s="20">
        <v>3</v>
      </c>
      <c r="C1087" s="94" t="str">
        <f t="shared" si="16"/>
        <v>Factor Model</v>
      </c>
      <c r="D1087" s="20">
        <v>25</v>
      </c>
      <c r="E1087" s="20">
        <v>0.1</v>
      </c>
      <c r="F1087" s="89" t="s">
        <v>4</v>
      </c>
      <c r="G1087" s="20" t="s">
        <v>511</v>
      </c>
      <c r="H1087" s="95" t="s">
        <v>3</v>
      </c>
      <c r="I1087" s="119" t="s">
        <v>511</v>
      </c>
      <c r="J1087" s="89"/>
      <c r="K1087" s="97"/>
      <c r="L1087" s="96" t="s">
        <v>3</v>
      </c>
      <c r="M1087" s="83">
        <v>17288.990000000002</v>
      </c>
      <c r="N1087" s="102" t="s">
        <v>3</v>
      </c>
      <c r="O1087" s="78"/>
    </row>
    <row r="1088" spans="1:15" hidden="1" x14ac:dyDescent="0.3">
      <c r="A1088" s="66" t="s">
        <v>19</v>
      </c>
      <c r="B1088" s="66">
        <v>3</v>
      </c>
      <c r="C1088" s="94" t="str">
        <f t="shared" si="16"/>
        <v>Factor Model</v>
      </c>
      <c r="D1088" s="20">
        <v>25</v>
      </c>
      <c r="E1088" s="20">
        <v>0.15</v>
      </c>
      <c r="F1088" s="89" t="s">
        <v>4</v>
      </c>
      <c r="G1088" s="20" t="s">
        <v>511</v>
      </c>
      <c r="H1088" s="95" t="s">
        <v>3</v>
      </c>
      <c r="I1088" s="119" t="s">
        <v>511</v>
      </c>
      <c r="J1088" s="89"/>
      <c r="K1088" s="97"/>
      <c r="L1088" s="96" t="s">
        <v>3</v>
      </c>
      <c r="M1088" s="83">
        <v>17288.990000000002</v>
      </c>
      <c r="N1088" s="102" t="s">
        <v>3</v>
      </c>
      <c r="O1088" s="78"/>
    </row>
    <row r="1089" spans="1:15" hidden="1" x14ac:dyDescent="0.3">
      <c r="A1089" s="20" t="s">
        <v>19</v>
      </c>
      <c r="B1089" s="20">
        <v>3</v>
      </c>
      <c r="C1089" s="94" t="str">
        <f t="shared" si="16"/>
        <v>Factor Model</v>
      </c>
      <c r="D1089" s="20">
        <v>25</v>
      </c>
      <c r="E1089" s="20">
        <v>0.2</v>
      </c>
      <c r="F1089" s="89" t="s">
        <v>4</v>
      </c>
      <c r="G1089" s="20" t="s">
        <v>511</v>
      </c>
      <c r="H1089" s="95" t="s">
        <v>3</v>
      </c>
      <c r="I1089" s="119" t="s">
        <v>511</v>
      </c>
      <c r="J1089" s="89"/>
      <c r="K1089" s="97"/>
      <c r="L1089" s="96" t="s">
        <v>3</v>
      </c>
      <c r="M1089" s="83">
        <v>17288.990000000002</v>
      </c>
      <c r="N1089" s="102" t="s">
        <v>3</v>
      </c>
      <c r="O1089" s="78"/>
    </row>
    <row r="1090" spans="1:15" hidden="1" x14ac:dyDescent="0.3">
      <c r="A1090" s="66" t="s">
        <v>19</v>
      </c>
      <c r="B1090" s="66">
        <v>3</v>
      </c>
      <c r="C1090" s="94" t="str">
        <f t="shared" si="16"/>
        <v>Factor Model</v>
      </c>
      <c r="D1090" s="20">
        <v>50</v>
      </c>
      <c r="E1090" s="20">
        <v>0.05</v>
      </c>
      <c r="F1090" s="89" t="s">
        <v>0</v>
      </c>
      <c r="G1090" s="20">
        <v>18401</v>
      </c>
      <c r="H1090" s="95">
        <v>2.7172510114571476E-6</v>
      </c>
      <c r="I1090" s="119">
        <v>1281.4100000000001</v>
      </c>
      <c r="J1090" s="89">
        <v>13740</v>
      </c>
      <c r="K1090" s="107">
        <v>0</v>
      </c>
      <c r="L1090" s="96">
        <v>6.4318968314516889E-2</v>
      </c>
      <c r="M1090" s="83">
        <v>17288.990000000002</v>
      </c>
      <c r="N1090" s="102">
        <v>18400.95</v>
      </c>
      <c r="O1090" s="78"/>
    </row>
    <row r="1091" spans="1:15" hidden="1" x14ac:dyDescent="0.3">
      <c r="A1091" s="20" t="s">
        <v>19</v>
      </c>
      <c r="B1091" s="20">
        <v>3</v>
      </c>
      <c r="C1091" s="94" t="str">
        <f t="shared" ref="C1091:C1154" si="17">IF(B1091=0,"Deterministic",IF(B1091=1,"Cardinality-constrained",IF(B1091=2,"Knapsack","Factor Model")))</f>
        <v>Factor Model</v>
      </c>
      <c r="D1091" s="20">
        <v>50</v>
      </c>
      <c r="E1091" s="20">
        <v>0.1</v>
      </c>
      <c r="F1091" s="89" t="s">
        <v>4</v>
      </c>
      <c r="G1091" s="20" t="s">
        <v>511</v>
      </c>
      <c r="H1091" s="95" t="s">
        <v>3</v>
      </c>
      <c r="I1091" s="119" t="s">
        <v>511</v>
      </c>
      <c r="J1091" s="89"/>
      <c r="K1091" s="97"/>
      <c r="L1091" s="96" t="s">
        <v>3</v>
      </c>
      <c r="M1091" s="83">
        <v>17288.990000000002</v>
      </c>
      <c r="N1091" s="102" t="s">
        <v>3</v>
      </c>
      <c r="O1091" s="78"/>
    </row>
    <row r="1092" spans="1:15" hidden="1" x14ac:dyDescent="0.3">
      <c r="A1092" s="66" t="s">
        <v>19</v>
      </c>
      <c r="B1092" s="66">
        <v>3</v>
      </c>
      <c r="C1092" s="94" t="str">
        <f t="shared" si="17"/>
        <v>Factor Model</v>
      </c>
      <c r="D1092" s="20">
        <v>50</v>
      </c>
      <c r="E1092" s="20">
        <v>0.15</v>
      </c>
      <c r="F1092" s="89" t="s">
        <v>4</v>
      </c>
      <c r="G1092" s="20" t="s">
        <v>511</v>
      </c>
      <c r="H1092" s="95" t="s">
        <v>3</v>
      </c>
      <c r="I1092" s="119" t="s">
        <v>511</v>
      </c>
      <c r="J1092" s="89"/>
      <c r="K1092" s="97"/>
      <c r="L1092" s="96" t="s">
        <v>3</v>
      </c>
      <c r="M1092" s="83">
        <v>17288.990000000002</v>
      </c>
      <c r="N1092" s="102" t="s">
        <v>3</v>
      </c>
      <c r="O1092" s="78"/>
    </row>
    <row r="1093" spans="1:15" hidden="1" x14ac:dyDescent="0.3">
      <c r="A1093" s="20" t="s">
        <v>19</v>
      </c>
      <c r="B1093" s="20">
        <v>3</v>
      </c>
      <c r="C1093" s="94" t="str">
        <f t="shared" si="17"/>
        <v>Factor Model</v>
      </c>
      <c r="D1093" s="20">
        <v>50</v>
      </c>
      <c r="E1093" s="20">
        <v>0.2</v>
      </c>
      <c r="F1093" s="89" t="s">
        <v>4</v>
      </c>
      <c r="G1093" s="20" t="s">
        <v>511</v>
      </c>
      <c r="H1093" s="95" t="s">
        <v>3</v>
      </c>
      <c r="I1093" s="119" t="s">
        <v>511</v>
      </c>
      <c r="J1093" s="89"/>
      <c r="K1093" s="97"/>
      <c r="L1093" s="96" t="s">
        <v>3</v>
      </c>
      <c r="M1093" s="83">
        <v>17288.990000000002</v>
      </c>
      <c r="N1093" s="102" t="s">
        <v>3</v>
      </c>
      <c r="O1093" s="78"/>
    </row>
    <row r="1094" spans="1:15" x14ac:dyDescent="0.3">
      <c r="A1094" s="20" t="s">
        <v>24</v>
      </c>
      <c r="B1094" s="66">
        <v>0</v>
      </c>
      <c r="C1094" s="94" t="str">
        <f t="shared" si="17"/>
        <v>Deterministic</v>
      </c>
      <c r="D1094" s="20">
        <v>0</v>
      </c>
      <c r="E1094" s="20">
        <v>0.05</v>
      </c>
      <c r="F1094" s="89" t="s">
        <v>0</v>
      </c>
      <c r="G1094" s="20">
        <v>33270.9</v>
      </c>
      <c r="H1094" s="95">
        <v>-1.2022503722730141E-6</v>
      </c>
      <c r="I1094" s="119">
        <v>38.783799999999999</v>
      </c>
      <c r="J1094" s="89">
        <v>61468</v>
      </c>
      <c r="K1094" s="107">
        <v>1</v>
      </c>
      <c r="L1094" s="96">
        <v>-1.2022503722564082E-6</v>
      </c>
      <c r="M1094" s="83">
        <v>33270.94</v>
      </c>
      <c r="N1094" s="102">
        <v>33270.94</v>
      </c>
      <c r="O1094" s="78"/>
    </row>
    <row r="1095" spans="1:15" x14ac:dyDescent="0.3">
      <c r="A1095" s="20" t="s">
        <v>24</v>
      </c>
      <c r="B1095" s="20">
        <v>0</v>
      </c>
      <c r="C1095" s="94" t="str">
        <f t="shared" si="17"/>
        <v>Deterministic</v>
      </c>
      <c r="D1095" s="20">
        <v>0</v>
      </c>
      <c r="E1095" s="20">
        <v>0.1</v>
      </c>
      <c r="F1095" s="89" t="s">
        <v>0</v>
      </c>
      <c r="G1095" s="20">
        <v>33270.9</v>
      </c>
      <c r="H1095" s="95">
        <v>-1.2022503722730141E-6</v>
      </c>
      <c r="I1095" s="119">
        <v>114.955</v>
      </c>
      <c r="J1095" s="89">
        <v>59315</v>
      </c>
      <c r="K1095" s="107">
        <v>1</v>
      </c>
      <c r="L1095" s="96">
        <v>-1.2022503722564082E-6</v>
      </c>
      <c r="M1095" s="83">
        <v>33270.94</v>
      </c>
      <c r="N1095" s="102">
        <v>33270.94</v>
      </c>
      <c r="O1095" s="78"/>
    </row>
    <row r="1096" spans="1:15" x14ac:dyDescent="0.3">
      <c r="A1096" s="20" t="s">
        <v>24</v>
      </c>
      <c r="B1096" s="66">
        <v>0</v>
      </c>
      <c r="C1096" s="94" t="str">
        <f t="shared" si="17"/>
        <v>Deterministic</v>
      </c>
      <c r="D1096" s="20">
        <v>0</v>
      </c>
      <c r="E1096" s="20">
        <v>0.15</v>
      </c>
      <c r="F1096" s="89" t="s">
        <v>0</v>
      </c>
      <c r="G1096" s="20">
        <v>33270.9</v>
      </c>
      <c r="H1096" s="95">
        <v>-1.2022503722730141E-6</v>
      </c>
      <c r="I1096" s="119">
        <v>151.81100000000001</v>
      </c>
      <c r="J1096" s="89">
        <v>57388</v>
      </c>
      <c r="K1096" s="107">
        <v>1</v>
      </c>
      <c r="L1096" s="96">
        <v>-1.2022503722564082E-6</v>
      </c>
      <c r="M1096" s="83">
        <v>33270.94</v>
      </c>
      <c r="N1096" s="102">
        <v>33270.94</v>
      </c>
      <c r="O1096" s="78"/>
    </row>
    <row r="1097" spans="1:15" x14ac:dyDescent="0.3">
      <c r="A1097" s="20" t="s">
        <v>24</v>
      </c>
      <c r="B1097" s="20">
        <v>0</v>
      </c>
      <c r="C1097" s="94" t="str">
        <f t="shared" si="17"/>
        <v>Deterministic</v>
      </c>
      <c r="D1097" s="20">
        <v>0</v>
      </c>
      <c r="E1097" s="20">
        <v>0.2</v>
      </c>
      <c r="F1097" s="89" t="s">
        <v>0</v>
      </c>
      <c r="G1097" s="20">
        <v>33270.9</v>
      </c>
      <c r="H1097" s="95">
        <v>-1.2022503722730141E-6</v>
      </c>
      <c r="I1097" s="119">
        <v>77.239099999999993</v>
      </c>
      <c r="J1097" s="89">
        <v>59841</v>
      </c>
      <c r="K1097" s="107">
        <v>1</v>
      </c>
      <c r="L1097" s="96">
        <v>-1.2022503722564082E-6</v>
      </c>
      <c r="M1097" s="83">
        <v>33270.94</v>
      </c>
      <c r="N1097" s="102">
        <v>33270.94</v>
      </c>
      <c r="O1097" s="78"/>
    </row>
    <row r="1098" spans="1:15" x14ac:dyDescent="0.3">
      <c r="A1098" s="20" t="s">
        <v>24</v>
      </c>
      <c r="B1098" s="66">
        <v>1</v>
      </c>
      <c r="C1098" s="94" t="str">
        <f t="shared" si="17"/>
        <v>Cardinality-constrained</v>
      </c>
      <c r="D1098" s="20">
        <v>5</v>
      </c>
      <c r="E1098" s="20">
        <v>0.05</v>
      </c>
      <c r="F1098" s="89" t="s">
        <v>1</v>
      </c>
      <c r="G1098" s="20">
        <v>33382</v>
      </c>
      <c r="H1098" s="95">
        <v>-1.4008918283722194E-2</v>
      </c>
      <c r="I1098" s="119">
        <v>309.62400000000002</v>
      </c>
      <c r="J1098" s="89">
        <v>11013</v>
      </c>
      <c r="K1098" s="107">
        <v>7.0000000000000001E-3</v>
      </c>
      <c r="L1098" s="96">
        <v>3.3380481585429944E-3</v>
      </c>
      <c r="M1098" s="83">
        <v>33270.94</v>
      </c>
      <c r="N1098" s="102">
        <v>33856.29</v>
      </c>
      <c r="O1098" s="78"/>
    </row>
    <row r="1099" spans="1:15" x14ac:dyDescent="0.3">
      <c r="A1099" s="20" t="s">
        <v>24</v>
      </c>
      <c r="B1099" s="20">
        <v>1</v>
      </c>
      <c r="C1099" s="94" t="str">
        <f t="shared" si="17"/>
        <v>Cardinality-constrained</v>
      </c>
      <c r="D1099" s="20">
        <v>5</v>
      </c>
      <c r="E1099" s="20">
        <v>0.1</v>
      </c>
      <c r="F1099" s="89" t="s">
        <v>1</v>
      </c>
      <c r="G1099" s="20">
        <v>33448.300000000003</v>
      </c>
      <c r="H1099" s="95">
        <v>-2.3943751867809143E-3</v>
      </c>
      <c r="I1099" s="119">
        <v>439.56400000000002</v>
      </c>
      <c r="J1099" s="89">
        <v>9523</v>
      </c>
      <c r="K1099" s="107">
        <v>0.753</v>
      </c>
      <c r="L1099" s="96">
        <v>5.3307781505422813E-3</v>
      </c>
      <c r="M1099" s="83">
        <v>33270.94</v>
      </c>
      <c r="N1099" s="102">
        <v>33528.58</v>
      </c>
      <c r="O1099" s="78"/>
    </row>
    <row r="1100" spans="1:15" x14ac:dyDescent="0.3">
      <c r="A1100" s="20" t="s">
        <v>24</v>
      </c>
      <c r="B1100" s="66">
        <v>1</v>
      </c>
      <c r="C1100" s="94" t="str">
        <f t="shared" si="17"/>
        <v>Cardinality-constrained</v>
      </c>
      <c r="D1100" s="20">
        <v>5</v>
      </c>
      <c r="E1100" s="20">
        <v>0.15</v>
      </c>
      <c r="F1100" s="89" t="s">
        <v>1</v>
      </c>
      <c r="G1100" s="20">
        <v>33647.5</v>
      </c>
      <c r="H1100" s="95">
        <v>-1.4508450668748915E-2</v>
      </c>
      <c r="I1100" s="119">
        <v>724.04200000000003</v>
      </c>
      <c r="J1100" s="89">
        <v>8115</v>
      </c>
      <c r="K1100" s="107">
        <v>0.72499999999999998</v>
      </c>
      <c r="L1100" s="96">
        <v>1.131798500433101E-2</v>
      </c>
      <c r="M1100" s="83">
        <v>33270.94</v>
      </c>
      <c r="N1100" s="102">
        <v>34142.86</v>
      </c>
      <c r="O1100" s="78"/>
    </row>
    <row r="1101" spans="1:15" x14ac:dyDescent="0.3">
      <c r="A1101" s="20" t="s">
        <v>24</v>
      </c>
      <c r="B1101" s="20">
        <v>1</v>
      </c>
      <c r="C1101" s="94" t="str">
        <f t="shared" si="17"/>
        <v>Cardinality-constrained</v>
      </c>
      <c r="D1101" s="20">
        <v>5</v>
      </c>
      <c r="E1101" s="20">
        <v>0.2</v>
      </c>
      <c r="F1101" s="89" t="s">
        <v>0</v>
      </c>
      <c r="G1101" s="20">
        <v>33774.300000000003</v>
      </c>
      <c r="H1101" s="95">
        <v>-5.9216588214947265E-7</v>
      </c>
      <c r="I1101" s="119">
        <v>654.95000000000005</v>
      </c>
      <c r="J1101" s="89">
        <v>6272</v>
      </c>
      <c r="K1101" s="107">
        <v>1</v>
      </c>
      <c r="L1101" s="96">
        <v>1.5129118684353404E-2</v>
      </c>
      <c r="M1101" s="83">
        <v>33270.94</v>
      </c>
      <c r="N1101" s="102">
        <v>33774.32</v>
      </c>
      <c r="O1101" s="78"/>
    </row>
    <row r="1102" spans="1:15" x14ac:dyDescent="0.3">
      <c r="A1102" s="20" t="s">
        <v>24</v>
      </c>
      <c r="B1102" s="66">
        <v>1</v>
      </c>
      <c r="C1102" s="94" t="str">
        <f t="shared" si="17"/>
        <v>Cardinality-constrained</v>
      </c>
      <c r="D1102" s="20">
        <v>10</v>
      </c>
      <c r="E1102" s="20">
        <v>0.05</v>
      </c>
      <c r="F1102" s="89" t="s">
        <v>0</v>
      </c>
      <c r="G1102" s="20">
        <v>33366</v>
      </c>
      <c r="H1102" s="95">
        <v>5.9941293487554021E-7</v>
      </c>
      <c r="I1102" s="119">
        <v>835.26300000000003</v>
      </c>
      <c r="J1102" s="89">
        <v>7386</v>
      </c>
      <c r="K1102" s="107">
        <v>1E-3</v>
      </c>
      <c r="L1102" s="96">
        <v>2.8571480096444279E-3</v>
      </c>
      <c r="M1102" s="83">
        <v>33270.94</v>
      </c>
      <c r="N1102" s="102">
        <v>33365.980000000003</v>
      </c>
      <c r="O1102" s="78"/>
    </row>
    <row r="1103" spans="1:15" x14ac:dyDescent="0.3">
      <c r="A1103" s="20" t="s">
        <v>24</v>
      </c>
      <c r="B1103" s="20">
        <v>1</v>
      </c>
      <c r="C1103" s="94" t="str">
        <f t="shared" si="17"/>
        <v>Cardinality-constrained</v>
      </c>
      <c r="D1103" s="20">
        <v>10</v>
      </c>
      <c r="E1103" s="20">
        <v>0.1</v>
      </c>
      <c r="F1103" s="89" t="s">
        <v>0</v>
      </c>
      <c r="G1103" s="20">
        <v>33552</v>
      </c>
      <c r="H1103" s="95">
        <v>5.9609000711131142E-7</v>
      </c>
      <c r="I1103" s="119">
        <v>383.096</v>
      </c>
      <c r="J1103" s="89">
        <v>5000</v>
      </c>
      <c r="K1103" s="107">
        <v>0.218</v>
      </c>
      <c r="L1103" s="96">
        <v>8.447612240591873E-3</v>
      </c>
      <c r="M1103" s="83">
        <v>33270.94</v>
      </c>
      <c r="N1103" s="102">
        <v>33551.980000000003</v>
      </c>
      <c r="O1103" s="78"/>
    </row>
    <row r="1104" spans="1:15" x14ac:dyDescent="0.3">
      <c r="A1104" s="20" t="s">
        <v>24</v>
      </c>
      <c r="B1104" s="66">
        <v>1</v>
      </c>
      <c r="C1104" s="94" t="str">
        <f t="shared" si="17"/>
        <v>Cardinality-constrained</v>
      </c>
      <c r="D1104" s="20">
        <v>10</v>
      </c>
      <c r="E1104" s="20">
        <v>0.15</v>
      </c>
      <c r="F1104" s="89" t="s">
        <v>0</v>
      </c>
      <c r="G1104" s="20">
        <v>33752.800000000003</v>
      </c>
      <c r="H1104" s="95">
        <v>2.4401080585341856E-3</v>
      </c>
      <c r="I1104" s="119">
        <v>1757.09</v>
      </c>
      <c r="J1104" s="89">
        <v>4427</v>
      </c>
      <c r="K1104" s="107">
        <v>0.60799999999999998</v>
      </c>
      <c r="L1104" s="96">
        <v>1.4482909109270858E-2</v>
      </c>
      <c r="M1104" s="83">
        <v>33270.94</v>
      </c>
      <c r="N1104" s="102">
        <v>33670.639999999999</v>
      </c>
      <c r="O1104" s="78"/>
    </row>
    <row r="1105" spans="1:15" x14ac:dyDescent="0.3">
      <c r="A1105" s="20" t="s">
        <v>24</v>
      </c>
      <c r="B1105" s="20">
        <v>1</v>
      </c>
      <c r="C1105" s="94" t="str">
        <f t="shared" si="17"/>
        <v>Cardinality-constrained</v>
      </c>
      <c r="D1105" s="20">
        <v>10</v>
      </c>
      <c r="E1105" s="20">
        <v>0.2</v>
      </c>
      <c r="F1105" s="89" t="s">
        <v>0</v>
      </c>
      <c r="G1105" s="20">
        <v>34148.800000000003</v>
      </c>
      <c r="H1105" s="95">
        <v>6.3148104982214525E-3</v>
      </c>
      <c r="I1105" s="119">
        <v>1506.19</v>
      </c>
      <c r="J1105" s="89">
        <v>2305</v>
      </c>
      <c r="K1105" s="107">
        <v>0.91700000000000004</v>
      </c>
      <c r="L1105" s="96">
        <v>2.638518779451382E-2</v>
      </c>
      <c r="M1105" s="83">
        <v>33270.94</v>
      </c>
      <c r="N1105" s="102">
        <v>33934.51</v>
      </c>
      <c r="O1105" s="78"/>
    </row>
    <row r="1106" spans="1:15" x14ac:dyDescent="0.3">
      <c r="A1106" s="20" t="s">
        <v>24</v>
      </c>
      <c r="B1106" s="66">
        <v>1</v>
      </c>
      <c r="C1106" s="94" t="str">
        <f t="shared" si="17"/>
        <v>Cardinality-constrained</v>
      </c>
      <c r="D1106" s="20">
        <v>25</v>
      </c>
      <c r="E1106" s="20">
        <v>0.05</v>
      </c>
      <c r="F1106" s="89" t="s">
        <v>0</v>
      </c>
      <c r="G1106" s="20">
        <v>33423.800000000003</v>
      </c>
      <c r="H1106" s="95">
        <v>-2.991879140876313E-7</v>
      </c>
      <c r="I1106" s="119">
        <v>581.54300000000001</v>
      </c>
      <c r="J1106" s="89">
        <v>6111</v>
      </c>
      <c r="K1106" s="107">
        <v>0</v>
      </c>
      <c r="L1106" s="96">
        <v>4.59439979754106E-3</v>
      </c>
      <c r="M1106" s="83">
        <v>33270.94</v>
      </c>
      <c r="N1106" s="102">
        <v>33423.81</v>
      </c>
      <c r="O1106" s="78"/>
    </row>
    <row r="1107" spans="1:15" x14ac:dyDescent="0.3">
      <c r="A1107" s="20" t="s">
        <v>24</v>
      </c>
      <c r="B1107" s="20">
        <v>1</v>
      </c>
      <c r="C1107" s="94" t="str">
        <f t="shared" si="17"/>
        <v>Cardinality-constrained</v>
      </c>
      <c r="D1107" s="20">
        <v>25</v>
      </c>
      <c r="E1107" s="20">
        <v>0.1</v>
      </c>
      <c r="F1107" s="89" t="s">
        <v>0</v>
      </c>
      <c r="G1107" s="20">
        <v>33639</v>
      </c>
      <c r="H1107" s="95">
        <v>1.6579659187954106E-3</v>
      </c>
      <c r="I1107" s="119">
        <v>1488.02</v>
      </c>
      <c r="J1107" s="89">
        <v>5975</v>
      </c>
      <c r="K1107" s="107">
        <v>1E-3</v>
      </c>
      <c r="L1107" s="96">
        <v>1.1062506800228578E-2</v>
      </c>
      <c r="M1107" s="83">
        <v>33270.94</v>
      </c>
      <c r="N1107" s="102">
        <v>33583.32</v>
      </c>
      <c r="O1107" s="78"/>
    </row>
    <row r="1108" spans="1:15" x14ac:dyDescent="0.3">
      <c r="A1108" s="20" t="s">
        <v>24</v>
      </c>
      <c r="B1108" s="66">
        <v>1</v>
      </c>
      <c r="C1108" s="94" t="str">
        <f t="shared" si="17"/>
        <v>Cardinality-constrained</v>
      </c>
      <c r="D1108" s="20">
        <v>25</v>
      </c>
      <c r="E1108" s="20">
        <v>0.15</v>
      </c>
      <c r="F1108" s="89" t="s">
        <v>0</v>
      </c>
      <c r="G1108" s="20">
        <v>33789.599999999999</v>
      </c>
      <c r="H1108" s="95">
        <v>2.3446658851113975E-3</v>
      </c>
      <c r="I1108" s="119">
        <v>1741.48</v>
      </c>
      <c r="J1108" s="89">
        <v>2838</v>
      </c>
      <c r="K1108" s="107">
        <v>0</v>
      </c>
      <c r="L1108" s="96">
        <v>1.558897945173765E-2</v>
      </c>
      <c r="M1108" s="83">
        <v>33270.94</v>
      </c>
      <c r="N1108" s="102">
        <v>33710.559999999998</v>
      </c>
      <c r="O1108" s="78"/>
    </row>
    <row r="1109" spans="1:15" x14ac:dyDescent="0.3">
      <c r="A1109" s="20" t="s">
        <v>24</v>
      </c>
      <c r="B1109" s="20">
        <v>1</v>
      </c>
      <c r="C1109" s="94" t="str">
        <f t="shared" si="17"/>
        <v>Cardinality-constrained</v>
      </c>
      <c r="D1109" s="20">
        <v>25</v>
      </c>
      <c r="E1109" s="20">
        <v>0.2</v>
      </c>
      <c r="F1109" s="89" t="s">
        <v>1</v>
      </c>
      <c r="G1109" s="20">
        <v>33957.699999999997</v>
      </c>
      <c r="H1109" s="95">
        <v>-4.9743043332376119E-4</v>
      </c>
      <c r="I1109" s="119">
        <v>872.26800000000003</v>
      </c>
      <c r="J1109" s="89">
        <v>2136</v>
      </c>
      <c r="K1109" s="107">
        <v>0.19800000000000001</v>
      </c>
      <c r="L1109" s="96">
        <v>2.0641436641104738E-2</v>
      </c>
      <c r="M1109" s="83">
        <v>33270.94</v>
      </c>
      <c r="N1109" s="102">
        <v>33974.6</v>
      </c>
      <c r="O1109" s="78"/>
    </row>
    <row r="1110" spans="1:15" x14ac:dyDescent="0.3">
      <c r="A1110" s="20" t="s">
        <v>24</v>
      </c>
      <c r="B1110" s="66">
        <v>1</v>
      </c>
      <c r="C1110" s="94" t="str">
        <f t="shared" si="17"/>
        <v>Cardinality-constrained</v>
      </c>
      <c r="D1110" s="20">
        <v>50</v>
      </c>
      <c r="E1110" s="20">
        <v>0.05</v>
      </c>
      <c r="F1110" s="89" t="s">
        <v>1</v>
      </c>
      <c r="G1110" s="20">
        <v>33480.6</v>
      </c>
      <c r="H1110" s="95">
        <v>-1.8112105070679816E-2</v>
      </c>
      <c r="I1110" s="119">
        <v>869.03700000000003</v>
      </c>
      <c r="J1110" s="89">
        <v>7872</v>
      </c>
      <c r="K1110" s="107">
        <v>0</v>
      </c>
      <c r="L1110" s="96">
        <v>6.3015953261313928E-3</v>
      </c>
      <c r="M1110" s="83">
        <v>33270.94</v>
      </c>
      <c r="N1110" s="102">
        <v>34098.19</v>
      </c>
      <c r="O1110" s="78"/>
    </row>
    <row r="1111" spans="1:15" x14ac:dyDescent="0.3">
      <c r="A1111" s="20" t="s">
        <v>24</v>
      </c>
      <c r="B1111" s="20">
        <v>1</v>
      </c>
      <c r="C1111" s="94" t="str">
        <f t="shared" si="17"/>
        <v>Cardinality-constrained</v>
      </c>
      <c r="D1111" s="20">
        <v>50</v>
      </c>
      <c r="E1111" s="20">
        <v>0.1</v>
      </c>
      <c r="F1111" s="89" t="s">
        <v>1</v>
      </c>
      <c r="G1111" s="20">
        <v>33632.6</v>
      </c>
      <c r="H1111" s="95">
        <v>-5.5843226211043642E-3</v>
      </c>
      <c r="I1111" s="119">
        <v>406.08800000000002</v>
      </c>
      <c r="J1111" s="89">
        <v>4518</v>
      </c>
      <c r="K1111" s="107">
        <v>2E-3</v>
      </c>
      <c r="L1111" s="96">
        <v>1.0870146740669107E-2</v>
      </c>
      <c r="M1111" s="83">
        <v>33270.94</v>
      </c>
      <c r="N1111" s="102">
        <v>33821.47</v>
      </c>
      <c r="O1111" s="78"/>
    </row>
    <row r="1112" spans="1:15" x14ac:dyDescent="0.3">
      <c r="A1112" s="20" t="s">
        <v>24</v>
      </c>
      <c r="B1112" s="66">
        <v>1</v>
      </c>
      <c r="C1112" s="94" t="str">
        <f t="shared" si="17"/>
        <v>Cardinality-constrained</v>
      </c>
      <c r="D1112" s="20">
        <v>50</v>
      </c>
      <c r="E1112" s="20">
        <v>0.15</v>
      </c>
      <c r="F1112" s="89" t="s">
        <v>1</v>
      </c>
      <c r="G1112" s="20">
        <v>33831.1</v>
      </c>
      <c r="H1112" s="95">
        <v>-1.324104048788587E-2</v>
      </c>
      <c r="I1112" s="119">
        <v>1719.75</v>
      </c>
      <c r="J1112" s="89">
        <v>2740</v>
      </c>
      <c r="K1112" s="107">
        <v>0</v>
      </c>
      <c r="L1112" s="96">
        <v>1.6836314212943737E-2</v>
      </c>
      <c r="M1112" s="83">
        <v>33270.94</v>
      </c>
      <c r="N1112" s="102">
        <v>34285.07</v>
      </c>
      <c r="O1112" s="78"/>
    </row>
    <row r="1113" spans="1:15" x14ac:dyDescent="0.3">
      <c r="A1113" s="20" t="s">
        <v>24</v>
      </c>
      <c r="B1113" s="20">
        <v>1</v>
      </c>
      <c r="C1113" s="94" t="str">
        <f t="shared" si="17"/>
        <v>Cardinality-constrained</v>
      </c>
      <c r="D1113" s="20">
        <v>50</v>
      </c>
      <c r="E1113" s="20">
        <v>0.2</v>
      </c>
      <c r="F1113" s="89" t="s">
        <v>1</v>
      </c>
      <c r="G1113" s="20">
        <v>39555.599999999999</v>
      </c>
      <c r="H1113" s="95">
        <v>2.0222828451701539E-2</v>
      </c>
      <c r="I1113" s="119">
        <v>1801.43</v>
      </c>
      <c r="J1113" s="89">
        <v>797</v>
      </c>
      <c r="K1113" s="107">
        <v>0</v>
      </c>
      <c r="L1113" s="96">
        <v>0.18889337061110978</v>
      </c>
      <c r="M1113" s="83">
        <v>33270.94</v>
      </c>
      <c r="N1113" s="102">
        <v>38771.53</v>
      </c>
      <c r="O1113" s="78"/>
    </row>
    <row r="1114" spans="1:15" x14ac:dyDescent="0.3">
      <c r="A1114" s="20" t="s">
        <v>24</v>
      </c>
      <c r="B1114" s="66">
        <v>2</v>
      </c>
      <c r="C1114" s="94" t="str">
        <f t="shared" si="17"/>
        <v>Knapsack</v>
      </c>
      <c r="D1114" s="20">
        <v>5</v>
      </c>
      <c r="E1114" s="20">
        <v>0.05</v>
      </c>
      <c r="F1114" s="89" t="s">
        <v>0</v>
      </c>
      <c r="G1114" s="20">
        <v>33302.9</v>
      </c>
      <c r="H1114" s="95">
        <v>1.2010980438578883E-6</v>
      </c>
      <c r="I1114" s="119">
        <v>303.15699999999998</v>
      </c>
      <c r="J1114" s="89">
        <v>9220</v>
      </c>
      <c r="K1114" s="107">
        <v>0.83599999999999997</v>
      </c>
      <c r="L1114" s="96">
        <v>9.605980474252096E-4</v>
      </c>
      <c r="M1114" s="83">
        <v>33270.94</v>
      </c>
      <c r="N1114" s="102">
        <v>33302.86</v>
      </c>
      <c r="O1114" s="78"/>
    </row>
    <row r="1115" spans="1:15" x14ac:dyDescent="0.3">
      <c r="A1115" s="20" t="s">
        <v>24</v>
      </c>
      <c r="B1115" s="20">
        <v>2</v>
      </c>
      <c r="C1115" s="94" t="str">
        <f t="shared" si="17"/>
        <v>Knapsack</v>
      </c>
      <c r="D1115" s="20">
        <v>5</v>
      </c>
      <c r="E1115" s="20">
        <v>0.1</v>
      </c>
      <c r="F1115" s="89" t="s">
        <v>0</v>
      </c>
      <c r="G1115" s="20">
        <v>33387.1</v>
      </c>
      <c r="H1115" s="95">
        <v>6.329800593297527E-4</v>
      </c>
      <c r="I1115" s="119">
        <v>288.98599999999999</v>
      </c>
      <c r="J1115" s="89">
        <v>8124</v>
      </c>
      <c r="K1115" s="107">
        <v>0.98</v>
      </c>
      <c r="L1115" s="96">
        <v>3.4913350810044097E-3</v>
      </c>
      <c r="M1115" s="83">
        <v>33270.94</v>
      </c>
      <c r="N1115" s="102">
        <v>33365.980000000003</v>
      </c>
      <c r="O1115" s="78"/>
    </row>
    <row r="1116" spans="1:15" x14ac:dyDescent="0.3">
      <c r="A1116" s="20" t="s">
        <v>24</v>
      </c>
      <c r="B1116" s="66">
        <v>2</v>
      </c>
      <c r="C1116" s="94" t="str">
        <f t="shared" si="17"/>
        <v>Knapsack</v>
      </c>
      <c r="D1116" s="20">
        <v>5</v>
      </c>
      <c r="E1116" s="20">
        <v>0.15</v>
      </c>
      <c r="F1116" s="89" t="s">
        <v>0</v>
      </c>
      <c r="G1116" s="20">
        <v>33399.599999999999</v>
      </c>
      <c r="H1116" s="95">
        <v>1.0076131436869333E-3</v>
      </c>
      <c r="I1116" s="119">
        <v>1486.1</v>
      </c>
      <c r="J1116" s="89">
        <v>8889</v>
      </c>
      <c r="K1116" s="107">
        <v>1</v>
      </c>
      <c r="L1116" s="96">
        <v>3.8670383223315952E-3</v>
      </c>
      <c r="M1116" s="83">
        <v>33270.94</v>
      </c>
      <c r="N1116" s="102">
        <v>33365.980000000003</v>
      </c>
      <c r="O1116" s="78"/>
    </row>
    <row r="1117" spans="1:15" x14ac:dyDescent="0.3">
      <c r="A1117" s="20" t="s">
        <v>24</v>
      </c>
      <c r="B1117" s="20">
        <v>2</v>
      </c>
      <c r="C1117" s="94" t="str">
        <f t="shared" si="17"/>
        <v>Knapsack</v>
      </c>
      <c r="D1117" s="20">
        <v>5</v>
      </c>
      <c r="E1117" s="20">
        <v>0.2</v>
      </c>
      <c r="F1117" s="89" t="s">
        <v>0</v>
      </c>
      <c r="G1117" s="20">
        <v>33516</v>
      </c>
      <c r="H1117" s="95">
        <v>2.4654860369383315E-3</v>
      </c>
      <c r="I1117" s="119">
        <v>901.08600000000001</v>
      </c>
      <c r="J1117" s="89">
        <v>7838</v>
      </c>
      <c r="K1117" s="107">
        <v>0.99299999999999999</v>
      </c>
      <c r="L1117" s="96">
        <v>7.3655869055697654E-3</v>
      </c>
      <c r="M1117" s="83">
        <v>33270.94</v>
      </c>
      <c r="N1117" s="102">
        <v>33433.57</v>
      </c>
      <c r="O1117" s="78"/>
    </row>
    <row r="1118" spans="1:15" x14ac:dyDescent="0.3">
      <c r="A1118" s="20" t="s">
        <v>24</v>
      </c>
      <c r="B1118" s="66">
        <v>2</v>
      </c>
      <c r="C1118" s="94" t="str">
        <f t="shared" si="17"/>
        <v>Knapsack</v>
      </c>
      <c r="D1118" s="20">
        <v>10</v>
      </c>
      <c r="E1118" s="20">
        <v>0.05</v>
      </c>
      <c r="F1118" s="89" t="s">
        <v>0</v>
      </c>
      <c r="G1118" s="20">
        <v>33392.699999999997</v>
      </c>
      <c r="H1118" s="95">
        <v>9.3490972081284836E-4</v>
      </c>
      <c r="I1118" s="119">
        <v>1094.8</v>
      </c>
      <c r="J1118" s="89">
        <v>8660</v>
      </c>
      <c r="K1118" s="107">
        <v>0.374</v>
      </c>
      <c r="L1118" s="96">
        <v>3.6596501331189746E-3</v>
      </c>
      <c r="M1118" s="83">
        <v>33270.94</v>
      </c>
      <c r="N1118" s="102">
        <v>33361.51</v>
      </c>
      <c r="O1118" s="78"/>
    </row>
    <row r="1119" spans="1:15" x14ac:dyDescent="0.3">
      <c r="A1119" s="20" t="s">
        <v>24</v>
      </c>
      <c r="B1119" s="20">
        <v>2</v>
      </c>
      <c r="C1119" s="94" t="str">
        <f t="shared" si="17"/>
        <v>Knapsack</v>
      </c>
      <c r="D1119" s="20">
        <v>10</v>
      </c>
      <c r="E1119" s="20">
        <v>0.1</v>
      </c>
      <c r="F1119" s="89" t="s">
        <v>0</v>
      </c>
      <c r="G1119" s="20">
        <v>33475.199999999997</v>
      </c>
      <c r="H1119" s="95">
        <v>1.2451556923175533E-3</v>
      </c>
      <c r="I1119" s="119">
        <v>376.47300000000001</v>
      </c>
      <c r="J1119" s="89">
        <v>5140</v>
      </c>
      <c r="K1119" s="107">
        <v>0.72699999999999998</v>
      </c>
      <c r="L1119" s="96">
        <v>6.139291525877999E-3</v>
      </c>
      <c r="M1119" s="83">
        <v>33270.94</v>
      </c>
      <c r="N1119" s="102">
        <v>33433.57</v>
      </c>
      <c r="O1119" s="78"/>
    </row>
    <row r="1120" spans="1:15" x14ac:dyDescent="0.3">
      <c r="A1120" s="20" t="s">
        <v>24</v>
      </c>
      <c r="B1120" s="66">
        <v>2</v>
      </c>
      <c r="C1120" s="94" t="str">
        <f t="shared" si="17"/>
        <v>Knapsack</v>
      </c>
      <c r="D1120" s="20">
        <v>10</v>
      </c>
      <c r="E1120" s="20">
        <v>0.15</v>
      </c>
      <c r="F1120" s="89" t="s">
        <v>0</v>
      </c>
      <c r="G1120" s="20">
        <v>33606.699999999997</v>
      </c>
      <c r="H1120" s="95">
        <v>2.2453574126466377E-3</v>
      </c>
      <c r="I1120" s="119">
        <v>447.43299999999999</v>
      </c>
      <c r="J1120" s="89">
        <v>5291</v>
      </c>
      <c r="K1120" s="107">
        <v>0.75</v>
      </c>
      <c r="L1120" s="96">
        <v>1.0091689624639244E-2</v>
      </c>
      <c r="M1120" s="83">
        <v>33270.94</v>
      </c>
      <c r="N1120" s="102">
        <v>33531.410000000003</v>
      </c>
      <c r="O1120" s="78"/>
    </row>
    <row r="1121" spans="1:15" x14ac:dyDescent="0.3">
      <c r="A1121" s="20" t="s">
        <v>24</v>
      </c>
      <c r="B1121" s="20">
        <v>2</v>
      </c>
      <c r="C1121" s="94" t="str">
        <f t="shared" si="17"/>
        <v>Knapsack</v>
      </c>
      <c r="D1121" s="20">
        <v>10</v>
      </c>
      <c r="E1121" s="20">
        <v>0.2</v>
      </c>
      <c r="F1121" s="89" t="s">
        <v>0</v>
      </c>
      <c r="G1121" s="20">
        <v>33849.5</v>
      </c>
      <c r="H1121" s="95">
        <v>5.2878625660612456E-3</v>
      </c>
      <c r="I1121" s="119">
        <v>1168.1300000000001</v>
      </c>
      <c r="J1121" s="89">
        <v>4624</v>
      </c>
      <c r="K1121" s="107">
        <v>0.96799999999999997</v>
      </c>
      <c r="L1121" s="96">
        <v>1.7389349384177244E-2</v>
      </c>
      <c r="M1121" s="83">
        <v>33270.94</v>
      </c>
      <c r="N1121" s="102">
        <v>33671.449999999997</v>
      </c>
      <c r="O1121" s="78"/>
    </row>
    <row r="1122" spans="1:15" x14ac:dyDescent="0.3">
      <c r="A1122" s="20" t="s">
        <v>24</v>
      </c>
      <c r="B1122" s="66">
        <v>2</v>
      </c>
      <c r="C1122" s="94" t="str">
        <f t="shared" si="17"/>
        <v>Knapsack</v>
      </c>
      <c r="D1122" s="20">
        <v>25</v>
      </c>
      <c r="E1122" s="20">
        <v>0.05</v>
      </c>
      <c r="F1122" s="89" t="s">
        <v>0</v>
      </c>
      <c r="G1122" s="20">
        <v>33527.800000000003</v>
      </c>
      <c r="H1122" s="95">
        <v>1.7056704204961228E-3</v>
      </c>
      <c r="I1122" s="119">
        <v>1029.98</v>
      </c>
      <c r="J1122" s="89">
        <v>4843</v>
      </c>
      <c r="K1122" s="107">
        <v>0</v>
      </c>
      <c r="L1122" s="96">
        <v>7.7202507653826302E-3</v>
      </c>
      <c r="M1122" s="83">
        <v>33270.94</v>
      </c>
      <c r="N1122" s="102">
        <v>33470.71</v>
      </c>
      <c r="O1122" s="78"/>
    </row>
    <row r="1123" spans="1:15" x14ac:dyDescent="0.3">
      <c r="A1123" s="20" t="s">
        <v>24</v>
      </c>
      <c r="B1123" s="20">
        <v>2</v>
      </c>
      <c r="C1123" s="94" t="str">
        <f t="shared" si="17"/>
        <v>Knapsack</v>
      </c>
      <c r="D1123" s="20">
        <v>25</v>
      </c>
      <c r="E1123" s="20">
        <v>0.1</v>
      </c>
      <c r="F1123" s="89" t="s">
        <v>0</v>
      </c>
      <c r="G1123" s="20">
        <v>33650.9</v>
      </c>
      <c r="H1123" s="95">
        <v>3.5435081563109979E-4</v>
      </c>
      <c r="I1123" s="119">
        <v>299.661</v>
      </c>
      <c r="J1123" s="89">
        <v>3700</v>
      </c>
      <c r="K1123" s="107">
        <v>0</v>
      </c>
      <c r="L1123" s="96">
        <v>1.1420176285972028E-2</v>
      </c>
      <c r="M1123" s="83">
        <v>33270.94</v>
      </c>
      <c r="N1123" s="102">
        <v>33638.980000000003</v>
      </c>
      <c r="O1123" s="78"/>
    </row>
    <row r="1124" spans="1:15" x14ac:dyDescent="0.3">
      <c r="A1124" s="20" t="s">
        <v>24</v>
      </c>
      <c r="B1124" s="66">
        <v>2</v>
      </c>
      <c r="C1124" s="94" t="str">
        <f t="shared" si="17"/>
        <v>Knapsack</v>
      </c>
      <c r="D1124" s="20">
        <v>25</v>
      </c>
      <c r="E1124" s="20">
        <v>0.15</v>
      </c>
      <c r="F1124" s="89" t="s">
        <v>0</v>
      </c>
      <c r="G1124" s="20">
        <v>34029.9</v>
      </c>
      <c r="H1124" s="95">
        <v>5.5068132668194669E-3</v>
      </c>
      <c r="I1124" s="119">
        <v>1800.29</v>
      </c>
      <c r="J1124" s="89">
        <v>2259</v>
      </c>
      <c r="K1124" s="107">
        <v>0</v>
      </c>
      <c r="L1124" s="96">
        <v>2.2811498563010124E-2</v>
      </c>
      <c r="M1124" s="83">
        <v>33270.94</v>
      </c>
      <c r="N1124" s="102">
        <v>33843.53</v>
      </c>
      <c r="O1124" s="78"/>
    </row>
    <row r="1125" spans="1:15" x14ac:dyDescent="0.3">
      <c r="A1125" s="20" t="s">
        <v>24</v>
      </c>
      <c r="B1125" s="20">
        <v>2</v>
      </c>
      <c r="C1125" s="94" t="str">
        <f t="shared" si="17"/>
        <v>Knapsack</v>
      </c>
      <c r="D1125" s="20">
        <v>25</v>
      </c>
      <c r="E1125" s="20">
        <v>0.2</v>
      </c>
      <c r="F1125" s="89" t="s">
        <v>1</v>
      </c>
      <c r="G1125" s="20">
        <v>35645.300000000003</v>
      </c>
      <c r="H1125" s="95">
        <v>4.2768507339688705E-2</v>
      </c>
      <c r="I1125" s="119">
        <v>1805.33</v>
      </c>
      <c r="J1125" s="89">
        <v>488</v>
      </c>
      <c r="K1125" s="107">
        <v>0</v>
      </c>
      <c r="L1125" s="96">
        <v>7.1364379846196035E-2</v>
      </c>
      <c r="M1125" s="83">
        <v>33270.94</v>
      </c>
      <c r="N1125" s="102">
        <v>34183.33</v>
      </c>
      <c r="O1125" s="78"/>
    </row>
    <row r="1126" spans="1:15" x14ac:dyDescent="0.3">
      <c r="A1126" s="20" t="s">
        <v>24</v>
      </c>
      <c r="B1126" s="66">
        <v>2</v>
      </c>
      <c r="C1126" s="94" t="str">
        <f t="shared" si="17"/>
        <v>Knapsack</v>
      </c>
      <c r="D1126" s="20">
        <v>50</v>
      </c>
      <c r="E1126" s="20">
        <v>0.05</v>
      </c>
      <c r="F1126" s="89" t="s">
        <v>0</v>
      </c>
      <c r="G1126" s="20">
        <v>33480.6</v>
      </c>
      <c r="H1126" s="95">
        <v>0</v>
      </c>
      <c r="I1126" s="119">
        <v>907.197</v>
      </c>
      <c r="J1126" s="89">
        <v>7710</v>
      </c>
      <c r="K1126" s="107">
        <v>0</v>
      </c>
      <c r="L1126" s="96">
        <v>6.3015953261313928E-3</v>
      </c>
      <c r="M1126" s="83">
        <v>33270.94</v>
      </c>
      <c r="N1126" s="102">
        <v>33480.6</v>
      </c>
      <c r="O1126" s="78"/>
    </row>
    <row r="1127" spans="1:15" x14ac:dyDescent="0.3">
      <c r="A1127" s="20" t="s">
        <v>24</v>
      </c>
      <c r="B1127" s="20">
        <v>2</v>
      </c>
      <c r="C1127" s="94" t="str">
        <f t="shared" si="17"/>
        <v>Knapsack</v>
      </c>
      <c r="D1127" s="20">
        <v>50</v>
      </c>
      <c r="E1127" s="20">
        <v>0.1</v>
      </c>
      <c r="F1127" s="89" t="s">
        <v>1</v>
      </c>
      <c r="G1127" s="20">
        <v>33664.800000000003</v>
      </c>
      <c r="H1127" s="95">
        <v>-2.5836340148773038E-4</v>
      </c>
      <c r="I1127" s="119">
        <v>1323.4</v>
      </c>
      <c r="J1127" s="89">
        <v>4469</v>
      </c>
      <c r="K1127" s="107">
        <v>0</v>
      </c>
      <c r="L1127" s="96">
        <v>1.1837958290327855E-2</v>
      </c>
      <c r="M1127" s="83">
        <v>33270.94</v>
      </c>
      <c r="N1127" s="102">
        <v>33673.5</v>
      </c>
      <c r="O1127" s="78"/>
    </row>
    <row r="1128" spans="1:15" x14ac:dyDescent="0.3">
      <c r="A1128" s="20" t="s">
        <v>24</v>
      </c>
      <c r="B1128" s="66">
        <v>2</v>
      </c>
      <c r="C1128" s="94" t="str">
        <f t="shared" si="17"/>
        <v>Knapsack</v>
      </c>
      <c r="D1128" s="20">
        <v>50</v>
      </c>
      <c r="E1128" s="20">
        <v>0.15</v>
      </c>
      <c r="F1128" s="89" t="s">
        <v>1</v>
      </c>
      <c r="G1128" s="20">
        <v>33912.400000000001</v>
      </c>
      <c r="H1128" s="95">
        <v>-0.16748987114804131</v>
      </c>
      <c r="I1128" s="119">
        <v>1701.56</v>
      </c>
      <c r="J1128" s="89">
        <v>1975</v>
      </c>
      <c r="K1128" s="107">
        <v>0</v>
      </c>
      <c r="L1128" s="96">
        <v>1.9279888094535291E-2</v>
      </c>
      <c r="M1128" s="83">
        <v>33270.94</v>
      </c>
      <c r="N1128" s="102">
        <v>40735.120000000003</v>
      </c>
      <c r="O1128" s="78"/>
    </row>
    <row r="1129" spans="1:15" x14ac:dyDescent="0.3">
      <c r="A1129" s="20" t="s">
        <v>24</v>
      </c>
      <c r="B1129" s="20">
        <v>2</v>
      </c>
      <c r="C1129" s="94" t="str">
        <f t="shared" si="17"/>
        <v>Knapsack</v>
      </c>
      <c r="D1129" s="20">
        <v>50</v>
      </c>
      <c r="E1129" s="20">
        <v>0.2</v>
      </c>
      <c r="F1129" s="89" t="s">
        <v>0</v>
      </c>
      <c r="G1129" s="20">
        <v>34268.400000000001</v>
      </c>
      <c r="H1129" s="95">
        <v>4.2707677916178077E-3</v>
      </c>
      <c r="I1129" s="119">
        <v>1801.64</v>
      </c>
      <c r="J1129" s="89">
        <v>1177</v>
      </c>
      <c r="K1129" s="107">
        <v>0</v>
      </c>
      <c r="L1129" s="96">
        <v>2.9979916407531615E-2</v>
      </c>
      <c r="M1129" s="83">
        <v>33270.94</v>
      </c>
      <c r="N1129" s="102">
        <v>34122.67</v>
      </c>
      <c r="O1129" s="78"/>
    </row>
    <row r="1130" spans="1:15" hidden="1" x14ac:dyDescent="0.3">
      <c r="A1130" s="66" t="s">
        <v>24</v>
      </c>
      <c r="B1130" s="66">
        <v>3</v>
      </c>
      <c r="C1130" s="94" t="str">
        <f t="shared" si="17"/>
        <v>Factor Model</v>
      </c>
      <c r="D1130" s="20">
        <v>0</v>
      </c>
      <c r="E1130" s="20">
        <v>0.05</v>
      </c>
      <c r="F1130" s="89" t="s">
        <v>0</v>
      </c>
      <c r="G1130" s="20">
        <v>33664.800000000003</v>
      </c>
      <c r="H1130" s="95">
        <v>7.6756191775136182E-4</v>
      </c>
      <c r="I1130" s="119">
        <v>983.44399999999996</v>
      </c>
      <c r="J1130" s="89">
        <v>15079</v>
      </c>
      <c r="K1130" s="107">
        <v>0</v>
      </c>
      <c r="L1130" s="96">
        <v>1.1837958290327855E-2</v>
      </c>
      <c r="M1130" s="83">
        <v>33270.94</v>
      </c>
      <c r="N1130" s="102">
        <v>33638.980000000003</v>
      </c>
      <c r="O1130" s="78"/>
    </row>
    <row r="1131" spans="1:15" hidden="1" x14ac:dyDescent="0.3">
      <c r="A1131" s="20" t="s">
        <v>24</v>
      </c>
      <c r="B1131" s="20">
        <v>3</v>
      </c>
      <c r="C1131" s="94" t="str">
        <f t="shared" si="17"/>
        <v>Factor Model</v>
      </c>
      <c r="D1131" s="20">
        <v>0</v>
      </c>
      <c r="E1131" s="20">
        <v>0.1</v>
      </c>
      <c r="F1131" s="89" t="s">
        <v>1</v>
      </c>
      <c r="G1131" s="20">
        <v>34203.699999999997</v>
      </c>
      <c r="H1131" s="95">
        <v>2.3746676329841373E-3</v>
      </c>
      <c r="I1131" s="119">
        <v>427.70499999999998</v>
      </c>
      <c r="J1131" s="89">
        <v>5294</v>
      </c>
      <c r="K1131" s="107">
        <v>0</v>
      </c>
      <c r="L1131" s="96">
        <v>2.8035276430422362E-2</v>
      </c>
      <c r="M1131" s="83">
        <v>33270.94</v>
      </c>
      <c r="N1131" s="102">
        <v>34122.67</v>
      </c>
      <c r="O1131" s="78"/>
    </row>
    <row r="1132" spans="1:15" hidden="1" x14ac:dyDescent="0.3">
      <c r="A1132" s="66" t="s">
        <v>24</v>
      </c>
      <c r="B1132" s="66">
        <v>3</v>
      </c>
      <c r="C1132" s="94" t="str">
        <f t="shared" si="17"/>
        <v>Factor Model</v>
      </c>
      <c r="D1132" s="20">
        <v>0</v>
      </c>
      <c r="E1132" s="20">
        <v>0.15</v>
      </c>
      <c r="F1132" s="89" t="s">
        <v>4</v>
      </c>
      <c r="G1132" s="20" t="s">
        <v>511</v>
      </c>
      <c r="H1132" s="95" t="s">
        <v>3</v>
      </c>
      <c r="I1132" s="119" t="s">
        <v>511</v>
      </c>
      <c r="J1132" s="89"/>
      <c r="K1132" s="97"/>
      <c r="L1132" s="96" t="s">
        <v>3</v>
      </c>
      <c r="M1132" s="83">
        <v>33270.94</v>
      </c>
      <c r="N1132" s="102" t="s">
        <v>3</v>
      </c>
      <c r="O1132" s="78"/>
    </row>
    <row r="1133" spans="1:15" hidden="1" x14ac:dyDescent="0.3">
      <c r="A1133" s="20" t="s">
        <v>24</v>
      </c>
      <c r="B1133" s="20">
        <v>3</v>
      </c>
      <c r="C1133" s="94" t="str">
        <f t="shared" si="17"/>
        <v>Factor Model</v>
      </c>
      <c r="D1133" s="20">
        <v>0</v>
      </c>
      <c r="E1133" s="20">
        <v>0.2</v>
      </c>
      <c r="F1133" s="89" t="s">
        <v>4</v>
      </c>
      <c r="G1133" s="20" t="s">
        <v>511</v>
      </c>
      <c r="H1133" s="95" t="s">
        <v>3</v>
      </c>
      <c r="I1133" s="119" t="s">
        <v>511</v>
      </c>
      <c r="J1133" s="89"/>
      <c r="K1133" s="97"/>
      <c r="L1133" s="96" t="s">
        <v>3</v>
      </c>
      <c r="M1133" s="83">
        <v>33270.94</v>
      </c>
      <c r="N1133" s="102" t="s">
        <v>3</v>
      </c>
      <c r="O1133" s="78"/>
    </row>
    <row r="1134" spans="1:15" hidden="1" x14ac:dyDescent="0.3">
      <c r="A1134" s="66" t="s">
        <v>24</v>
      </c>
      <c r="B1134" s="66">
        <v>3</v>
      </c>
      <c r="C1134" s="94" t="str">
        <f t="shared" si="17"/>
        <v>Factor Model</v>
      </c>
      <c r="D1134" s="20">
        <v>10</v>
      </c>
      <c r="E1134" s="20">
        <v>0.05</v>
      </c>
      <c r="F1134" s="89" t="s">
        <v>0</v>
      </c>
      <c r="G1134" s="20">
        <v>33664.800000000003</v>
      </c>
      <c r="H1134" s="95">
        <v>7.6756191775136182E-4</v>
      </c>
      <c r="I1134" s="119">
        <v>1301.05</v>
      </c>
      <c r="J1134" s="89">
        <v>14904</v>
      </c>
      <c r="K1134" s="107">
        <v>0</v>
      </c>
      <c r="L1134" s="96">
        <v>1.1837958290327855E-2</v>
      </c>
      <c r="M1134" s="83">
        <v>33270.94</v>
      </c>
      <c r="N1134" s="102">
        <v>33638.980000000003</v>
      </c>
      <c r="O1134" s="78"/>
    </row>
    <row r="1135" spans="1:15" hidden="1" x14ac:dyDescent="0.3">
      <c r="A1135" s="20" t="s">
        <v>24</v>
      </c>
      <c r="B1135" s="20">
        <v>3</v>
      </c>
      <c r="C1135" s="94" t="str">
        <f t="shared" si="17"/>
        <v>Factor Model</v>
      </c>
      <c r="D1135" s="20">
        <v>10</v>
      </c>
      <c r="E1135" s="20">
        <v>0.1</v>
      </c>
      <c r="F1135" s="89" t="s">
        <v>0</v>
      </c>
      <c r="G1135" s="20">
        <v>34448.699999999997</v>
      </c>
      <c r="H1135" s="95">
        <v>9.5546450497572093E-3</v>
      </c>
      <c r="I1135" s="119">
        <v>1201.72</v>
      </c>
      <c r="J1135" s="89">
        <v>5621</v>
      </c>
      <c r="K1135" s="107">
        <v>0</v>
      </c>
      <c r="L1135" s="96">
        <v>3.5399059960433688E-2</v>
      </c>
      <c r="M1135" s="83">
        <v>33270.94</v>
      </c>
      <c r="N1135" s="102">
        <v>34122.67</v>
      </c>
      <c r="O1135" s="78"/>
    </row>
    <row r="1136" spans="1:15" hidden="1" x14ac:dyDescent="0.3">
      <c r="A1136" s="66" t="s">
        <v>24</v>
      </c>
      <c r="B1136" s="66">
        <v>3</v>
      </c>
      <c r="C1136" s="94" t="str">
        <f t="shared" si="17"/>
        <v>Factor Model</v>
      </c>
      <c r="D1136" s="20">
        <v>10</v>
      </c>
      <c r="E1136" s="20">
        <v>0.15</v>
      </c>
      <c r="F1136" s="89" t="s">
        <v>4</v>
      </c>
      <c r="G1136" s="20" t="s">
        <v>511</v>
      </c>
      <c r="H1136" s="95" t="s">
        <v>3</v>
      </c>
      <c r="I1136" s="119" t="s">
        <v>511</v>
      </c>
      <c r="J1136" s="89"/>
      <c r="K1136" s="97"/>
      <c r="L1136" s="96" t="s">
        <v>3</v>
      </c>
      <c r="M1136" s="83">
        <v>33270.94</v>
      </c>
      <c r="N1136" s="102" t="s">
        <v>3</v>
      </c>
      <c r="O1136" s="78"/>
    </row>
    <row r="1137" spans="1:15" hidden="1" x14ac:dyDescent="0.3">
      <c r="A1137" s="20" t="s">
        <v>24</v>
      </c>
      <c r="B1137" s="20">
        <v>3</v>
      </c>
      <c r="C1137" s="94" t="str">
        <f t="shared" si="17"/>
        <v>Factor Model</v>
      </c>
      <c r="D1137" s="20">
        <v>10</v>
      </c>
      <c r="E1137" s="20">
        <v>0.2</v>
      </c>
      <c r="F1137" s="89" t="s">
        <v>4</v>
      </c>
      <c r="G1137" s="20" t="s">
        <v>511</v>
      </c>
      <c r="H1137" s="95" t="s">
        <v>3</v>
      </c>
      <c r="I1137" s="119" t="s">
        <v>511</v>
      </c>
      <c r="J1137" s="89"/>
      <c r="K1137" s="97"/>
      <c r="L1137" s="96" t="s">
        <v>3</v>
      </c>
      <c r="M1137" s="83">
        <v>33270.94</v>
      </c>
      <c r="N1137" s="102" t="s">
        <v>3</v>
      </c>
      <c r="O1137" s="78"/>
    </row>
    <row r="1138" spans="1:15" hidden="1" x14ac:dyDescent="0.3">
      <c r="A1138" s="66" t="s">
        <v>24</v>
      </c>
      <c r="B1138" s="66">
        <v>3</v>
      </c>
      <c r="C1138" s="94" t="str">
        <f t="shared" si="17"/>
        <v>Factor Model</v>
      </c>
      <c r="D1138" s="20">
        <v>25</v>
      </c>
      <c r="E1138" s="20">
        <v>0.05</v>
      </c>
      <c r="F1138" s="89" t="s">
        <v>0</v>
      </c>
      <c r="G1138" s="20">
        <v>33639</v>
      </c>
      <c r="H1138" s="95">
        <v>5.9454834827924562E-7</v>
      </c>
      <c r="I1138" s="119">
        <v>816.89</v>
      </c>
      <c r="J1138" s="89">
        <v>12787</v>
      </c>
      <c r="K1138" s="107">
        <v>0</v>
      </c>
      <c r="L1138" s="96">
        <v>1.1062506800228578E-2</v>
      </c>
      <c r="M1138" s="83">
        <v>33270.94</v>
      </c>
      <c r="N1138" s="102">
        <v>33638.980000000003</v>
      </c>
      <c r="O1138" s="78"/>
    </row>
    <row r="1139" spans="1:15" hidden="1" x14ac:dyDescent="0.3">
      <c r="A1139" s="20" t="s">
        <v>24</v>
      </c>
      <c r="B1139" s="20">
        <v>3</v>
      </c>
      <c r="C1139" s="94" t="str">
        <f t="shared" si="17"/>
        <v>Factor Model</v>
      </c>
      <c r="D1139" s="20">
        <v>25</v>
      </c>
      <c r="E1139" s="20">
        <v>0.1</v>
      </c>
      <c r="F1139" s="89" t="s">
        <v>0</v>
      </c>
      <c r="G1139" s="20">
        <v>34650.9</v>
      </c>
      <c r="H1139" s="95">
        <v>1.5480324370865562E-2</v>
      </c>
      <c r="I1139" s="119">
        <v>864.81200000000001</v>
      </c>
      <c r="J1139" s="89">
        <v>5220</v>
      </c>
      <c r="K1139" s="107">
        <v>0</v>
      </c>
      <c r="L1139" s="96">
        <v>4.1476435592141314E-2</v>
      </c>
      <c r="M1139" s="83">
        <v>33270.94</v>
      </c>
      <c r="N1139" s="102">
        <v>34122.67</v>
      </c>
      <c r="O1139" s="78"/>
    </row>
    <row r="1140" spans="1:15" hidden="1" x14ac:dyDescent="0.3">
      <c r="A1140" s="66" t="s">
        <v>24</v>
      </c>
      <c r="B1140" s="66">
        <v>3</v>
      </c>
      <c r="C1140" s="94" t="str">
        <f t="shared" si="17"/>
        <v>Factor Model</v>
      </c>
      <c r="D1140" s="20">
        <v>25</v>
      </c>
      <c r="E1140" s="20">
        <v>0.15</v>
      </c>
      <c r="F1140" s="89" t="s">
        <v>4</v>
      </c>
      <c r="G1140" s="20" t="s">
        <v>511</v>
      </c>
      <c r="H1140" s="95" t="s">
        <v>3</v>
      </c>
      <c r="I1140" s="119" t="s">
        <v>511</v>
      </c>
      <c r="J1140" s="89"/>
      <c r="K1140" s="97"/>
      <c r="L1140" s="96" t="s">
        <v>3</v>
      </c>
      <c r="M1140" s="83">
        <v>33270.94</v>
      </c>
      <c r="N1140" s="102" t="s">
        <v>3</v>
      </c>
      <c r="O1140" s="78"/>
    </row>
    <row r="1141" spans="1:15" hidden="1" x14ac:dyDescent="0.3">
      <c r="A1141" s="20" t="s">
        <v>24</v>
      </c>
      <c r="B1141" s="20">
        <v>3</v>
      </c>
      <c r="C1141" s="94" t="str">
        <f t="shared" si="17"/>
        <v>Factor Model</v>
      </c>
      <c r="D1141" s="20">
        <v>25</v>
      </c>
      <c r="E1141" s="20">
        <v>0.2</v>
      </c>
      <c r="F1141" s="89" t="s">
        <v>4</v>
      </c>
      <c r="G1141" s="20" t="s">
        <v>511</v>
      </c>
      <c r="H1141" s="95" t="s">
        <v>3</v>
      </c>
      <c r="I1141" s="119" t="s">
        <v>511</v>
      </c>
      <c r="J1141" s="89"/>
      <c r="K1141" s="97"/>
      <c r="L1141" s="96" t="s">
        <v>3</v>
      </c>
      <c r="M1141" s="83">
        <v>33270.94</v>
      </c>
      <c r="N1141" s="102" t="s">
        <v>3</v>
      </c>
      <c r="O1141" s="78"/>
    </row>
    <row r="1142" spans="1:15" hidden="1" x14ac:dyDescent="0.3">
      <c r="A1142" s="66" t="s">
        <v>24</v>
      </c>
      <c r="B1142" s="66">
        <v>3</v>
      </c>
      <c r="C1142" s="94" t="str">
        <f t="shared" si="17"/>
        <v>Factor Model</v>
      </c>
      <c r="D1142" s="20">
        <v>50</v>
      </c>
      <c r="E1142" s="20">
        <v>0.05</v>
      </c>
      <c r="F1142" s="89" t="s">
        <v>0</v>
      </c>
      <c r="G1142" s="20">
        <v>33639</v>
      </c>
      <c r="H1142" s="95">
        <v>5.9454834827924562E-7</v>
      </c>
      <c r="I1142" s="119">
        <v>924.88199999999995</v>
      </c>
      <c r="J1142" s="89">
        <v>14567</v>
      </c>
      <c r="K1142" s="107">
        <v>0</v>
      </c>
      <c r="L1142" s="96">
        <v>1.1062506800228578E-2</v>
      </c>
      <c r="M1142" s="83">
        <v>33270.94</v>
      </c>
      <c r="N1142" s="102">
        <v>33638.980000000003</v>
      </c>
      <c r="O1142" s="78"/>
    </row>
    <row r="1143" spans="1:15" hidden="1" x14ac:dyDescent="0.3">
      <c r="A1143" s="20" t="s">
        <v>24</v>
      </c>
      <c r="B1143" s="20">
        <v>3</v>
      </c>
      <c r="C1143" s="94" t="str">
        <f t="shared" si="17"/>
        <v>Factor Model</v>
      </c>
      <c r="D1143" s="20">
        <v>50</v>
      </c>
      <c r="E1143" s="20">
        <v>0.1</v>
      </c>
      <c r="F1143" s="89" t="s">
        <v>0</v>
      </c>
      <c r="G1143" s="20">
        <v>34156.699999999997</v>
      </c>
      <c r="H1143" s="95">
        <v>9.9728421017460946E-4</v>
      </c>
      <c r="I1143" s="119">
        <v>859.43700000000001</v>
      </c>
      <c r="J1143" s="89">
        <v>4842</v>
      </c>
      <c r="K1143" s="107">
        <v>0</v>
      </c>
      <c r="L1143" s="96">
        <v>2.6622632243032296E-2</v>
      </c>
      <c r="M1143" s="83">
        <v>33270.94</v>
      </c>
      <c r="N1143" s="102">
        <v>34122.67</v>
      </c>
      <c r="O1143" s="78"/>
    </row>
    <row r="1144" spans="1:15" hidden="1" x14ac:dyDescent="0.3">
      <c r="A1144" s="66" t="s">
        <v>24</v>
      </c>
      <c r="B1144" s="66">
        <v>3</v>
      </c>
      <c r="C1144" s="94" t="str">
        <f t="shared" si="17"/>
        <v>Factor Model</v>
      </c>
      <c r="D1144" s="20">
        <v>50</v>
      </c>
      <c r="E1144" s="20">
        <v>0.15</v>
      </c>
      <c r="F1144" s="89" t="s">
        <v>4</v>
      </c>
      <c r="G1144" s="20" t="s">
        <v>511</v>
      </c>
      <c r="H1144" s="95" t="s">
        <v>3</v>
      </c>
      <c r="I1144" s="119" t="s">
        <v>511</v>
      </c>
      <c r="J1144" s="89"/>
      <c r="K1144" s="97"/>
      <c r="L1144" s="96" t="s">
        <v>3</v>
      </c>
      <c r="M1144" s="83">
        <v>33270.94</v>
      </c>
      <c r="N1144" s="102" t="s">
        <v>3</v>
      </c>
      <c r="O1144" s="78"/>
    </row>
    <row r="1145" spans="1:15" hidden="1" x14ac:dyDescent="0.3">
      <c r="A1145" s="20" t="s">
        <v>24</v>
      </c>
      <c r="B1145" s="20">
        <v>3</v>
      </c>
      <c r="C1145" s="94" t="str">
        <f t="shared" si="17"/>
        <v>Factor Model</v>
      </c>
      <c r="D1145" s="20">
        <v>50</v>
      </c>
      <c r="E1145" s="20">
        <v>0.2</v>
      </c>
      <c r="F1145" s="89" t="s">
        <v>4</v>
      </c>
      <c r="G1145" s="20" t="s">
        <v>511</v>
      </c>
      <c r="H1145" s="95" t="s">
        <v>3</v>
      </c>
      <c r="I1145" s="119" t="s">
        <v>511</v>
      </c>
      <c r="J1145" s="89"/>
      <c r="K1145" s="97"/>
      <c r="L1145" s="96" t="s">
        <v>3</v>
      </c>
      <c r="M1145" s="83">
        <v>33270.94</v>
      </c>
      <c r="N1145" s="102" t="s">
        <v>3</v>
      </c>
      <c r="O1145" s="78"/>
    </row>
    <row r="1146" spans="1:15" x14ac:dyDescent="0.3">
      <c r="A1146" s="20" t="s">
        <v>22</v>
      </c>
      <c r="B1146" s="66">
        <v>0</v>
      </c>
      <c r="C1146" s="94" t="str">
        <f t="shared" si="17"/>
        <v>Deterministic</v>
      </c>
      <c r="D1146" s="20">
        <v>0</v>
      </c>
      <c r="E1146" s="20">
        <v>0.05</v>
      </c>
      <c r="F1146" s="89" t="s">
        <v>0</v>
      </c>
      <c r="G1146" s="20">
        <v>45418.9</v>
      </c>
      <c r="H1146" s="95">
        <v>1.8471314538207862E-3</v>
      </c>
      <c r="I1146" s="119">
        <v>1052.1300000000001</v>
      </c>
      <c r="J1146" s="89">
        <v>23897</v>
      </c>
      <c r="K1146" s="107">
        <v>1</v>
      </c>
      <c r="L1146" s="96">
        <v>1.8471314538208716E-3</v>
      </c>
      <c r="M1146" s="83">
        <v>45335.16</v>
      </c>
      <c r="N1146" s="102">
        <v>45335.16</v>
      </c>
      <c r="O1146" s="78"/>
    </row>
    <row r="1147" spans="1:15" x14ac:dyDescent="0.3">
      <c r="A1147" s="20" t="s">
        <v>22</v>
      </c>
      <c r="B1147" s="20">
        <v>0</v>
      </c>
      <c r="C1147" s="94" t="str">
        <f t="shared" si="17"/>
        <v>Deterministic</v>
      </c>
      <c r="D1147" s="20">
        <v>0</v>
      </c>
      <c r="E1147" s="20">
        <v>0.1</v>
      </c>
      <c r="F1147" s="89" t="s">
        <v>0</v>
      </c>
      <c r="G1147" s="20">
        <v>45424.7</v>
      </c>
      <c r="H1147" s="95">
        <v>1.9750674752221807E-3</v>
      </c>
      <c r="I1147" s="119">
        <v>787.255</v>
      </c>
      <c r="J1147" s="89">
        <v>23793</v>
      </c>
      <c r="K1147" s="107">
        <v>1</v>
      </c>
      <c r="L1147" s="96">
        <v>1.9750674752221364E-3</v>
      </c>
      <c r="M1147" s="83">
        <v>45335.16</v>
      </c>
      <c r="N1147" s="102">
        <v>45335.16</v>
      </c>
      <c r="O1147" s="78"/>
    </row>
    <row r="1148" spans="1:15" x14ac:dyDescent="0.3">
      <c r="A1148" s="20" t="s">
        <v>22</v>
      </c>
      <c r="B1148" s="66">
        <v>0</v>
      </c>
      <c r="C1148" s="94" t="str">
        <f t="shared" si="17"/>
        <v>Deterministic</v>
      </c>
      <c r="D1148" s="20">
        <v>0</v>
      </c>
      <c r="E1148" s="20">
        <v>0.15</v>
      </c>
      <c r="F1148" s="89" t="s">
        <v>0</v>
      </c>
      <c r="G1148" s="20">
        <v>45404.3</v>
      </c>
      <c r="H1148" s="95">
        <v>1.5250856068446525E-3</v>
      </c>
      <c r="I1148" s="119">
        <v>1625.97</v>
      </c>
      <c r="J1148" s="89">
        <v>24105</v>
      </c>
      <c r="K1148" s="107">
        <v>1</v>
      </c>
      <c r="L1148" s="96">
        <v>1.5250856068447227E-3</v>
      </c>
      <c r="M1148" s="83">
        <v>45335.16</v>
      </c>
      <c r="N1148" s="102">
        <v>45335.16</v>
      </c>
      <c r="O1148" s="78"/>
    </row>
    <row r="1149" spans="1:15" x14ac:dyDescent="0.3">
      <c r="A1149" s="20" t="s">
        <v>22</v>
      </c>
      <c r="B1149" s="20">
        <v>0</v>
      </c>
      <c r="C1149" s="94" t="str">
        <f t="shared" si="17"/>
        <v>Deterministic</v>
      </c>
      <c r="D1149" s="20">
        <v>0</v>
      </c>
      <c r="E1149" s="20">
        <v>0.2</v>
      </c>
      <c r="F1149" s="89" t="s">
        <v>0</v>
      </c>
      <c r="G1149" s="20">
        <v>45448.7</v>
      </c>
      <c r="H1149" s="95">
        <v>2.5044579086076586E-3</v>
      </c>
      <c r="I1149" s="119">
        <v>1531.01</v>
      </c>
      <c r="J1149" s="89">
        <v>22469</v>
      </c>
      <c r="K1149" s="107">
        <v>1</v>
      </c>
      <c r="L1149" s="96">
        <v>2.5044579086077601E-3</v>
      </c>
      <c r="M1149" s="83">
        <v>45335.16</v>
      </c>
      <c r="N1149" s="102">
        <v>45335.16</v>
      </c>
      <c r="O1149" s="78"/>
    </row>
    <row r="1150" spans="1:15" x14ac:dyDescent="0.3">
      <c r="A1150" s="20" t="s">
        <v>22</v>
      </c>
      <c r="B1150" s="66">
        <v>1</v>
      </c>
      <c r="C1150" s="94" t="str">
        <f t="shared" si="17"/>
        <v>Cardinality-constrained</v>
      </c>
      <c r="D1150" s="20">
        <v>5</v>
      </c>
      <c r="E1150" s="20">
        <v>0.05</v>
      </c>
      <c r="F1150" s="89" t="s">
        <v>0</v>
      </c>
      <c r="G1150" s="20">
        <v>46089.7</v>
      </c>
      <c r="H1150" s="95">
        <v>1.345692208336783E-2</v>
      </c>
      <c r="I1150" s="119">
        <v>1800.21</v>
      </c>
      <c r="J1150" s="89">
        <v>3310</v>
      </c>
      <c r="K1150" s="107">
        <v>0.68</v>
      </c>
      <c r="L1150" s="96">
        <v>1.6643594066944711E-2</v>
      </c>
      <c r="M1150" s="83">
        <v>45335.16</v>
      </c>
      <c r="N1150" s="102">
        <v>45477.71</v>
      </c>
      <c r="O1150" s="78"/>
    </row>
    <row r="1151" spans="1:15" x14ac:dyDescent="0.3">
      <c r="A1151" s="20" t="s">
        <v>22</v>
      </c>
      <c r="B1151" s="20">
        <v>1</v>
      </c>
      <c r="C1151" s="94" t="str">
        <f t="shared" si="17"/>
        <v>Cardinality-constrained</v>
      </c>
      <c r="D1151" s="20">
        <v>5</v>
      </c>
      <c r="E1151" s="20">
        <v>0.1</v>
      </c>
      <c r="F1151" s="89" t="s">
        <v>1</v>
      </c>
      <c r="G1151" s="20">
        <v>46332.2</v>
      </c>
      <c r="H1151" s="95">
        <v>1.2839918119726741E-2</v>
      </c>
      <c r="I1151" s="119">
        <v>1800.86</v>
      </c>
      <c r="J1151" s="89">
        <v>2951</v>
      </c>
      <c r="K1151" s="107">
        <v>1</v>
      </c>
      <c r="L1151" s="96">
        <v>2.1992643237610521E-2</v>
      </c>
      <c r="M1151" s="83">
        <v>45335.16</v>
      </c>
      <c r="N1151" s="102">
        <v>45744.84</v>
      </c>
      <c r="O1151" s="78"/>
    </row>
    <row r="1152" spans="1:15" x14ac:dyDescent="0.3">
      <c r="A1152" s="20" t="s">
        <v>22</v>
      </c>
      <c r="B1152" s="66">
        <v>1</v>
      </c>
      <c r="C1152" s="94" t="str">
        <f t="shared" si="17"/>
        <v>Cardinality-constrained</v>
      </c>
      <c r="D1152" s="20">
        <v>5</v>
      </c>
      <c r="E1152" s="20">
        <v>0.15</v>
      </c>
      <c r="F1152" s="89" t="s">
        <v>4</v>
      </c>
      <c r="G1152" s="20" t="s">
        <v>511</v>
      </c>
      <c r="H1152" s="95" t="s">
        <v>3</v>
      </c>
      <c r="I1152" s="119" t="s">
        <v>511</v>
      </c>
      <c r="J1152" s="89"/>
      <c r="K1152" s="97"/>
      <c r="L1152" s="96" t="s">
        <v>3</v>
      </c>
      <c r="M1152" s="83">
        <v>45335.16</v>
      </c>
      <c r="N1152" s="102" t="s">
        <v>3</v>
      </c>
      <c r="O1152" s="78"/>
    </row>
    <row r="1153" spans="1:15" x14ac:dyDescent="0.3">
      <c r="A1153" s="20" t="s">
        <v>22</v>
      </c>
      <c r="B1153" s="20">
        <v>1</v>
      </c>
      <c r="C1153" s="94" t="str">
        <f t="shared" si="17"/>
        <v>Cardinality-constrained</v>
      </c>
      <c r="D1153" s="20">
        <v>5</v>
      </c>
      <c r="E1153" s="20">
        <v>0.2</v>
      </c>
      <c r="F1153" s="89" t="s">
        <v>4</v>
      </c>
      <c r="G1153" s="20" t="s">
        <v>511</v>
      </c>
      <c r="H1153" s="95" t="s">
        <v>3</v>
      </c>
      <c r="I1153" s="119" t="s">
        <v>511</v>
      </c>
      <c r="J1153" s="89"/>
      <c r="K1153" s="97"/>
      <c r="L1153" s="96" t="s">
        <v>3</v>
      </c>
      <c r="M1153" s="83">
        <v>45335.16</v>
      </c>
      <c r="N1153" s="102" t="s">
        <v>3</v>
      </c>
      <c r="O1153" s="78"/>
    </row>
    <row r="1154" spans="1:15" x14ac:dyDescent="0.3">
      <c r="A1154" s="20" t="s">
        <v>22</v>
      </c>
      <c r="B1154" s="66">
        <v>1</v>
      </c>
      <c r="C1154" s="94" t="str">
        <f t="shared" si="17"/>
        <v>Cardinality-constrained</v>
      </c>
      <c r="D1154" s="20">
        <v>10</v>
      </c>
      <c r="E1154" s="20">
        <v>0.05</v>
      </c>
      <c r="F1154" s="89" t="s">
        <v>1</v>
      </c>
      <c r="G1154" s="20">
        <v>46388.5</v>
      </c>
      <c r="H1154" s="95">
        <v>1.8169167725693481E-2</v>
      </c>
      <c r="I1154" s="119">
        <v>1800.14</v>
      </c>
      <c r="J1154" s="89">
        <v>1991</v>
      </c>
      <c r="K1154" s="107">
        <v>0.65300000000000002</v>
      </c>
      <c r="L1154" s="96">
        <v>2.323450496259416E-2</v>
      </c>
      <c r="M1154" s="83">
        <v>45335.16</v>
      </c>
      <c r="N1154" s="102">
        <v>45560.7</v>
      </c>
      <c r="O1154" s="78"/>
    </row>
    <row r="1155" spans="1:15" x14ac:dyDescent="0.3">
      <c r="A1155" s="20" t="s">
        <v>22</v>
      </c>
      <c r="B1155" s="20">
        <v>1</v>
      </c>
      <c r="C1155" s="94" t="str">
        <f t="shared" ref="C1155:C1218" si="18">IF(B1155=0,"Deterministic",IF(B1155=1,"Cardinality-constrained",IF(B1155=2,"Knapsack","Factor Model")))</f>
        <v>Cardinality-constrained</v>
      </c>
      <c r="D1155" s="20">
        <v>10</v>
      </c>
      <c r="E1155" s="20">
        <v>0.1</v>
      </c>
      <c r="F1155" s="89" t="s">
        <v>1</v>
      </c>
      <c r="G1155" s="20">
        <v>48008.1</v>
      </c>
      <c r="H1155" s="95">
        <v>-8.2475720287931667E-2</v>
      </c>
      <c r="I1155" s="119">
        <v>1804.4</v>
      </c>
      <c r="J1155" s="89">
        <v>1080</v>
      </c>
      <c r="K1155" s="107">
        <v>1.4999999999999999E-2</v>
      </c>
      <c r="L1155" s="96">
        <v>5.8959536042224148E-2</v>
      </c>
      <c r="M1155" s="83">
        <v>45335.16</v>
      </c>
      <c r="N1155" s="102">
        <v>52323.519999999997</v>
      </c>
      <c r="O1155" s="78"/>
    </row>
    <row r="1156" spans="1:15" x14ac:dyDescent="0.3">
      <c r="A1156" s="20" t="s">
        <v>22</v>
      </c>
      <c r="B1156" s="66">
        <v>1</v>
      </c>
      <c r="C1156" s="94" t="str">
        <f t="shared" si="18"/>
        <v>Cardinality-constrained</v>
      </c>
      <c r="D1156" s="20">
        <v>10</v>
      </c>
      <c r="E1156" s="20">
        <v>0.15</v>
      </c>
      <c r="F1156" s="89" t="s">
        <v>4</v>
      </c>
      <c r="G1156" s="20" t="s">
        <v>511</v>
      </c>
      <c r="H1156" s="95" t="s">
        <v>3</v>
      </c>
      <c r="I1156" s="119" t="s">
        <v>511</v>
      </c>
      <c r="J1156" s="89"/>
      <c r="K1156" s="97"/>
      <c r="L1156" s="96" t="s">
        <v>3</v>
      </c>
      <c r="M1156" s="83">
        <v>45335.16</v>
      </c>
      <c r="N1156" s="102" t="s">
        <v>3</v>
      </c>
      <c r="O1156" s="78"/>
    </row>
    <row r="1157" spans="1:15" x14ac:dyDescent="0.3">
      <c r="A1157" s="20" t="s">
        <v>22</v>
      </c>
      <c r="B1157" s="20">
        <v>1</v>
      </c>
      <c r="C1157" s="94" t="str">
        <f t="shared" si="18"/>
        <v>Cardinality-constrained</v>
      </c>
      <c r="D1157" s="20">
        <v>10</v>
      </c>
      <c r="E1157" s="20">
        <v>0.2</v>
      </c>
      <c r="F1157" s="89" t="s">
        <v>4</v>
      </c>
      <c r="G1157" s="20" t="s">
        <v>511</v>
      </c>
      <c r="H1157" s="95" t="s">
        <v>3</v>
      </c>
      <c r="I1157" s="119" t="s">
        <v>511</v>
      </c>
      <c r="J1157" s="89"/>
      <c r="K1157" s="97"/>
      <c r="L1157" s="96" t="s">
        <v>3</v>
      </c>
      <c r="M1157" s="83">
        <v>45335.16</v>
      </c>
      <c r="N1157" s="102" t="s">
        <v>3</v>
      </c>
      <c r="O1157" s="78"/>
    </row>
    <row r="1158" spans="1:15" x14ac:dyDescent="0.3">
      <c r="A1158" s="20" t="s">
        <v>22</v>
      </c>
      <c r="B1158" s="66">
        <v>1</v>
      </c>
      <c r="C1158" s="94" t="str">
        <f t="shared" si="18"/>
        <v>Cardinality-constrained</v>
      </c>
      <c r="D1158" s="20">
        <v>25</v>
      </c>
      <c r="E1158" s="20">
        <v>0.05</v>
      </c>
      <c r="F1158" s="89" t="s">
        <v>0</v>
      </c>
      <c r="G1158" s="20">
        <v>47184.3</v>
      </c>
      <c r="H1158" s="95">
        <v>3.618248765225926E-2</v>
      </c>
      <c r="I1158" s="119">
        <v>1800.73</v>
      </c>
      <c r="J1158" s="89">
        <v>1492</v>
      </c>
      <c r="K1158" s="107">
        <v>0.67200000000000004</v>
      </c>
      <c r="L1158" s="96">
        <v>4.0788209416267707E-2</v>
      </c>
      <c r="M1158" s="83">
        <v>45335.16</v>
      </c>
      <c r="N1158" s="102">
        <v>45536.67</v>
      </c>
      <c r="O1158" s="78"/>
    </row>
    <row r="1159" spans="1:15" x14ac:dyDescent="0.3">
      <c r="A1159" s="20" t="s">
        <v>22</v>
      </c>
      <c r="B1159" s="20">
        <v>1</v>
      </c>
      <c r="C1159" s="94" t="str">
        <f t="shared" si="18"/>
        <v>Cardinality-constrained</v>
      </c>
      <c r="D1159" s="20">
        <v>25</v>
      </c>
      <c r="E1159" s="20">
        <v>0.1</v>
      </c>
      <c r="F1159" s="89" t="s">
        <v>1</v>
      </c>
      <c r="G1159" s="20">
        <v>47788.4</v>
      </c>
      <c r="H1159" s="95">
        <v>3.9962987481290374E-2</v>
      </c>
      <c r="I1159" s="119">
        <v>1800.14</v>
      </c>
      <c r="J1159" s="89">
        <v>1908</v>
      </c>
      <c r="K1159" s="107">
        <v>0.66300000000000003</v>
      </c>
      <c r="L1159" s="96">
        <v>5.4113407783274559E-2</v>
      </c>
      <c r="M1159" s="83">
        <v>45335.16</v>
      </c>
      <c r="N1159" s="102">
        <v>45952.02</v>
      </c>
      <c r="O1159" s="78"/>
    </row>
    <row r="1160" spans="1:15" x14ac:dyDescent="0.3">
      <c r="A1160" s="20" t="s">
        <v>22</v>
      </c>
      <c r="B1160" s="66">
        <v>1</v>
      </c>
      <c r="C1160" s="94" t="str">
        <f t="shared" si="18"/>
        <v>Cardinality-constrained</v>
      </c>
      <c r="D1160" s="20">
        <v>25</v>
      </c>
      <c r="E1160" s="20">
        <v>0.15</v>
      </c>
      <c r="F1160" s="89" t="s">
        <v>4</v>
      </c>
      <c r="G1160" s="20" t="s">
        <v>511</v>
      </c>
      <c r="H1160" s="95" t="s">
        <v>3</v>
      </c>
      <c r="I1160" s="119" t="s">
        <v>511</v>
      </c>
      <c r="J1160" s="89"/>
      <c r="K1160" s="97"/>
      <c r="L1160" s="96" t="s">
        <v>3</v>
      </c>
      <c r="M1160" s="83">
        <v>45335.16</v>
      </c>
      <c r="N1160" s="102" t="s">
        <v>3</v>
      </c>
      <c r="O1160" s="78"/>
    </row>
    <row r="1161" spans="1:15" x14ac:dyDescent="0.3">
      <c r="A1161" s="20" t="s">
        <v>22</v>
      </c>
      <c r="B1161" s="20">
        <v>1</v>
      </c>
      <c r="C1161" s="94" t="str">
        <f t="shared" si="18"/>
        <v>Cardinality-constrained</v>
      </c>
      <c r="D1161" s="20">
        <v>25</v>
      </c>
      <c r="E1161" s="20">
        <v>0.2</v>
      </c>
      <c r="F1161" s="89" t="s">
        <v>4</v>
      </c>
      <c r="G1161" s="20" t="s">
        <v>511</v>
      </c>
      <c r="H1161" s="95" t="s">
        <v>3</v>
      </c>
      <c r="I1161" s="119" t="s">
        <v>511</v>
      </c>
      <c r="J1161" s="89"/>
      <c r="K1161" s="97"/>
      <c r="L1161" s="96" t="s">
        <v>3</v>
      </c>
      <c r="M1161" s="83">
        <v>45335.16</v>
      </c>
      <c r="N1161" s="102" t="s">
        <v>3</v>
      </c>
      <c r="O1161" s="78"/>
    </row>
    <row r="1162" spans="1:15" x14ac:dyDescent="0.3">
      <c r="A1162" s="20" t="s">
        <v>22</v>
      </c>
      <c r="B1162" s="66">
        <v>1</v>
      </c>
      <c r="C1162" s="94" t="str">
        <f t="shared" si="18"/>
        <v>Cardinality-constrained</v>
      </c>
      <c r="D1162" s="20">
        <v>50</v>
      </c>
      <c r="E1162" s="20">
        <v>0.05</v>
      </c>
      <c r="F1162" s="89" t="s">
        <v>1</v>
      </c>
      <c r="G1162" s="20">
        <v>46141.5</v>
      </c>
      <c r="H1162" s="95">
        <v>-0.13649632891870359</v>
      </c>
      <c r="I1162" s="119">
        <v>1800.52</v>
      </c>
      <c r="J1162" s="89">
        <v>2005</v>
      </c>
      <c r="K1162" s="107">
        <v>7.0000000000000001E-3</v>
      </c>
      <c r="L1162" s="96">
        <v>1.7786195085668588E-2</v>
      </c>
      <c r="M1162" s="83">
        <v>45335.16</v>
      </c>
      <c r="N1162" s="102">
        <v>53435.21</v>
      </c>
      <c r="O1162" s="78"/>
    </row>
    <row r="1163" spans="1:15" x14ac:dyDescent="0.3">
      <c r="A1163" s="20" t="s">
        <v>22</v>
      </c>
      <c r="B1163" s="20">
        <v>1</v>
      </c>
      <c r="C1163" s="94" t="str">
        <f t="shared" si="18"/>
        <v>Cardinality-constrained</v>
      </c>
      <c r="D1163" s="20">
        <v>50</v>
      </c>
      <c r="E1163" s="20">
        <v>0.1</v>
      </c>
      <c r="F1163" s="89" t="s">
        <v>1</v>
      </c>
      <c r="G1163" s="20">
        <v>46964.2</v>
      </c>
      <c r="H1163" s="95">
        <v>2.4195769638495106E-2</v>
      </c>
      <c r="I1163" s="119">
        <v>1800.9</v>
      </c>
      <c r="J1163" s="89">
        <v>802</v>
      </c>
      <c r="K1163" s="107">
        <v>0</v>
      </c>
      <c r="L1163" s="96">
        <v>3.5933257983428168E-2</v>
      </c>
      <c r="M1163" s="83">
        <v>45335.16</v>
      </c>
      <c r="N1163" s="102">
        <v>45854.71</v>
      </c>
      <c r="O1163" s="78"/>
    </row>
    <row r="1164" spans="1:15" x14ac:dyDescent="0.3">
      <c r="A1164" s="20" t="s">
        <v>22</v>
      </c>
      <c r="B1164" s="66">
        <v>1</v>
      </c>
      <c r="C1164" s="94" t="str">
        <f t="shared" si="18"/>
        <v>Cardinality-constrained</v>
      </c>
      <c r="D1164" s="20">
        <v>50</v>
      </c>
      <c r="E1164" s="20">
        <v>0.15</v>
      </c>
      <c r="F1164" s="89" t="s">
        <v>4</v>
      </c>
      <c r="G1164" s="20" t="s">
        <v>511</v>
      </c>
      <c r="H1164" s="95" t="s">
        <v>3</v>
      </c>
      <c r="I1164" s="119" t="s">
        <v>511</v>
      </c>
      <c r="J1164" s="89"/>
      <c r="K1164" s="97"/>
      <c r="L1164" s="96" t="s">
        <v>3</v>
      </c>
      <c r="M1164" s="83">
        <v>45335.16</v>
      </c>
      <c r="N1164" s="102" t="s">
        <v>3</v>
      </c>
      <c r="O1164" s="78"/>
    </row>
    <row r="1165" spans="1:15" x14ac:dyDescent="0.3">
      <c r="A1165" s="20" t="s">
        <v>22</v>
      </c>
      <c r="B1165" s="20">
        <v>1</v>
      </c>
      <c r="C1165" s="94" t="str">
        <f t="shared" si="18"/>
        <v>Cardinality-constrained</v>
      </c>
      <c r="D1165" s="20">
        <v>50</v>
      </c>
      <c r="E1165" s="20">
        <v>0.2</v>
      </c>
      <c r="F1165" s="89" t="s">
        <v>4</v>
      </c>
      <c r="G1165" s="20" t="s">
        <v>511</v>
      </c>
      <c r="H1165" s="95" t="s">
        <v>3</v>
      </c>
      <c r="I1165" s="119" t="s">
        <v>511</v>
      </c>
      <c r="J1165" s="89"/>
      <c r="K1165" s="97"/>
      <c r="L1165" s="96" t="s">
        <v>3</v>
      </c>
      <c r="M1165" s="83">
        <v>45335.16</v>
      </c>
      <c r="N1165" s="102" t="s">
        <v>3</v>
      </c>
      <c r="O1165" s="78"/>
    </row>
    <row r="1166" spans="1:15" x14ac:dyDescent="0.3">
      <c r="A1166" s="20" t="s">
        <v>22</v>
      </c>
      <c r="B1166" s="66">
        <v>2</v>
      </c>
      <c r="C1166" s="94" t="str">
        <f t="shared" si="18"/>
        <v>Knapsack</v>
      </c>
      <c r="D1166" s="20">
        <v>5</v>
      </c>
      <c r="E1166" s="20">
        <v>0.05</v>
      </c>
      <c r="F1166" s="89" t="s">
        <v>1</v>
      </c>
      <c r="G1166" s="20">
        <v>45705.4</v>
      </c>
      <c r="H1166" s="95">
        <v>-9.5606631803816136E-2</v>
      </c>
      <c r="I1166" s="119">
        <v>1700.54</v>
      </c>
      <c r="J1166" s="89">
        <v>3288</v>
      </c>
      <c r="K1166" s="107">
        <v>0.99199999999999999</v>
      </c>
      <c r="L1166" s="96">
        <v>8.1667297523599913E-3</v>
      </c>
      <c r="M1166" s="83">
        <v>45335.16</v>
      </c>
      <c r="N1166" s="102">
        <v>50537.08</v>
      </c>
      <c r="O1166" s="78"/>
    </row>
    <row r="1167" spans="1:15" x14ac:dyDescent="0.3">
      <c r="A1167" s="20" t="s">
        <v>22</v>
      </c>
      <c r="B1167" s="20">
        <v>2</v>
      </c>
      <c r="C1167" s="94" t="str">
        <f t="shared" si="18"/>
        <v>Knapsack</v>
      </c>
      <c r="D1167" s="20">
        <v>5</v>
      </c>
      <c r="E1167" s="20">
        <v>0.1</v>
      </c>
      <c r="F1167" s="89" t="s">
        <v>0</v>
      </c>
      <c r="G1167" s="20">
        <v>45822</v>
      </c>
      <c r="H1167" s="95">
        <v>7.3330734870383461E-3</v>
      </c>
      <c r="I1167" s="119">
        <v>1386.86</v>
      </c>
      <c r="J1167" s="89">
        <v>3065</v>
      </c>
      <c r="K1167" s="107">
        <v>0.91800000000000004</v>
      </c>
      <c r="L1167" s="96">
        <v>1.0738684941224319E-2</v>
      </c>
      <c r="M1167" s="83">
        <v>45335.16</v>
      </c>
      <c r="N1167" s="102">
        <v>45488.43</v>
      </c>
      <c r="O1167" s="78"/>
    </row>
    <row r="1168" spans="1:15" x14ac:dyDescent="0.3">
      <c r="A1168" s="20" t="s">
        <v>22</v>
      </c>
      <c r="B1168" s="66">
        <v>2</v>
      </c>
      <c r="C1168" s="94" t="str">
        <f t="shared" si="18"/>
        <v>Knapsack</v>
      </c>
      <c r="D1168" s="20">
        <v>5</v>
      </c>
      <c r="E1168" s="20">
        <v>0.15</v>
      </c>
      <c r="F1168" s="89" t="s">
        <v>1</v>
      </c>
      <c r="G1168" s="20">
        <v>46509.9</v>
      </c>
      <c r="H1168" s="95">
        <v>9.5980397562373046E-3</v>
      </c>
      <c r="I1168" s="119">
        <v>1800.39</v>
      </c>
      <c r="J1168" s="89">
        <v>2375</v>
      </c>
      <c r="K1168" s="107">
        <v>0.999</v>
      </c>
      <c r="L1168" s="96">
        <v>2.5912338238135657E-2</v>
      </c>
      <c r="M1168" s="83">
        <v>45335.16</v>
      </c>
      <c r="N1168" s="102">
        <v>46067.74</v>
      </c>
      <c r="O1168" s="78"/>
    </row>
    <row r="1169" spans="1:15" x14ac:dyDescent="0.3">
      <c r="A1169" s="20" t="s">
        <v>22</v>
      </c>
      <c r="B1169" s="20">
        <v>2</v>
      </c>
      <c r="C1169" s="94" t="str">
        <f t="shared" si="18"/>
        <v>Knapsack</v>
      </c>
      <c r="D1169" s="20">
        <v>5</v>
      </c>
      <c r="E1169" s="20">
        <v>0.2</v>
      </c>
      <c r="F1169" s="89" t="s">
        <v>1</v>
      </c>
      <c r="G1169" s="20">
        <v>46037.4</v>
      </c>
      <c r="H1169" s="95">
        <v>1.881789987710829E-3</v>
      </c>
      <c r="I1169" s="119">
        <v>1779.39</v>
      </c>
      <c r="J1169" s="89">
        <v>2120</v>
      </c>
      <c r="K1169" s="107">
        <v>0.96899999999999997</v>
      </c>
      <c r="L1169" s="96">
        <v>1.5489964080859009E-2</v>
      </c>
      <c r="M1169" s="83">
        <v>45335.16</v>
      </c>
      <c r="N1169" s="102">
        <v>45950.93</v>
      </c>
      <c r="O1169" s="78"/>
    </row>
    <row r="1170" spans="1:15" x14ac:dyDescent="0.3">
      <c r="A1170" s="20" t="s">
        <v>22</v>
      </c>
      <c r="B1170" s="66">
        <v>2</v>
      </c>
      <c r="C1170" s="94" t="str">
        <f t="shared" si="18"/>
        <v>Knapsack</v>
      </c>
      <c r="D1170" s="20">
        <v>10</v>
      </c>
      <c r="E1170" s="20">
        <v>0.05</v>
      </c>
      <c r="F1170" s="89" t="s">
        <v>0</v>
      </c>
      <c r="G1170" s="20">
        <v>46393.9</v>
      </c>
      <c r="H1170" s="95">
        <v>1.9905501245041896E-2</v>
      </c>
      <c r="I1170" s="119">
        <v>1800.05</v>
      </c>
      <c r="J1170" s="89">
        <v>2101</v>
      </c>
      <c r="K1170" s="107">
        <v>0.11799999999999999</v>
      </c>
      <c r="L1170" s="96">
        <v>2.335361781010592E-2</v>
      </c>
      <c r="M1170" s="83">
        <v>45335.16</v>
      </c>
      <c r="N1170" s="102">
        <v>45488.43</v>
      </c>
      <c r="O1170" s="78"/>
    </row>
    <row r="1171" spans="1:15" x14ac:dyDescent="0.3">
      <c r="A1171" s="20" t="s">
        <v>22</v>
      </c>
      <c r="B1171" s="20">
        <v>2</v>
      </c>
      <c r="C1171" s="94" t="str">
        <f t="shared" si="18"/>
        <v>Knapsack</v>
      </c>
      <c r="D1171" s="20">
        <v>10</v>
      </c>
      <c r="E1171" s="20">
        <v>0.1</v>
      </c>
      <c r="F1171" s="89" t="s">
        <v>1</v>
      </c>
      <c r="G1171" s="20">
        <v>47849.7</v>
      </c>
      <c r="H1171" s="95">
        <v>4.4805059115375231E-2</v>
      </c>
      <c r="I1171" s="119">
        <v>1800.07</v>
      </c>
      <c r="J1171" s="89">
        <v>2197</v>
      </c>
      <c r="K1171" s="107">
        <v>0.36699999999999999</v>
      </c>
      <c r="L1171" s="96">
        <v>5.5465559181879787E-2</v>
      </c>
      <c r="M1171" s="83">
        <v>45335.16</v>
      </c>
      <c r="N1171" s="102">
        <v>45797.73</v>
      </c>
      <c r="O1171" s="78"/>
    </row>
    <row r="1172" spans="1:15" x14ac:dyDescent="0.3">
      <c r="A1172" s="20" t="s">
        <v>22</v>
      </c>
      <c r="B1172" s="66">
        <v>2</v>
      </c>
      <c r="C1172" s="94" t="str">
        <f t="shared" si="18"/>
        <v>Knapsack</v>
      </c>
      <c r="D1172" s="20">
        <v>10</v>
      </c>
      <c r="E1172" s="20">
        <v>0.15</v>
      </c>
      <c r="F1172" s="89" t="s">
        <v>2</v>
      </c>
      <c r="G1172" s="20">
        <v>46947.1</v>
      </c>
      <c r="H1172" s="95" t="s">
        <v>3</v>
      </c>
      <c r="I1172" s="119">
        <v>1800.92</v>
      </c>
      <c r="J1172" s="89">
        <v>2421</v>
      </c>
      <c r="K1172" s="97" t="s">
        <v>3</v>
      </c>
      <c r="L1172" s="96">
        <v>3.5556067299641114E-2</v>
      </c>
      <c r="M1172" s="83">
        <v>45335.16</v>
      </c>
      <c r="N1172" s="102" t="s">
        <v>3</v>
      </c>
      <c r="O1172" s="78"/>
    </row>
    <row r="1173" spans="1:15" x14ac:dyDescent="0.3">
      <c r="A1173" s="20" t="s">
        <v>22</v>
      </c>
      <c r="B1173" s="20">
        <v>2</v>
      </c>
      <c r="C1173" s="94" t="str">
        <f t="shared" si="18"/>
        <v>Knapsack</v>
      </c>
      <c r="D1173" s="20">
        <v>10</v>
      </c>
      <c r="E1173" s="20">
        <v>0.2</v>
      </c>
      <c r="F1173" s="89" t="s">
        <v>1</v>
      </c>
      <c r="G1173" s="20">
        <v>49895.1</v>
      </c>
      <c r="H1173" s="95">
        <v>1.9771405703881934E-2</v>
      </c>
      <c r="I1173" s="119">
        <v>1800.28</v>
      </c>
      <c r="J1173" s="89">
        <v>874</v>
      </c>
      <c r="K1173" s="107">
        <v>0.65700000000000003</v>
      </c>
      <c r="L1173" s="96">
        <v>0.10058285886715734</v>
      </c>
      <c r="M1173" s="83">
        <v>45335.16</v>
      </c>
      <c r="N1173" s="102">
        <v>48927.73</v>
      </c>
      <c r="O1173" s="78"/>
    </row>
    <row r="1174" spans="1:15" x14ac:dyDescent="0.3">
      <c r="A1174" s="20" t="s">
        <v>22</v>
      </c>
      <c r="B1174" s="66">
        <v>2</v>
      </c>
      <c r="C1174" s="94" t="str">
        <f t="shared" si="18"/>
        <v>Knapsack</v>
      </c>
      <c r="D1174" s="20">
        <v>25</v>
      </c>
      <c r="E1174" s="20">
        <v>0.05</v>
      </c>
      <c r="F1174" s="89" t="s">
        <v>1</v>
      </c>
      <c r="G1174" s="20">
        <v>47247</v>
      </c>
      <c r="H1174" s="95">
        <v>2.6536513126161867E-2</v>
      </c>
      <c r="I1174" s="119">
        <v>1801</v>
      </c>
      <c r="J1174" s="89">
        <v>2812</v>
      </c>
      <c r="K1174" s="107">
        <v>0</v>
      </c>
      <c r="L1174" s="96">
        <v>4.2171241923487202E-2</v>
      </c>
      <c r="M1174" s="83">
        <v>45335.16</v>
      </c>
      <c r="N1174" s="102">
        <v>46025.64</v>
      </c>
      <c r="O1174" s="78"/>
    </row>
    <row r="1175" spans="1:15" x14ac:dyDescent="0.3">
      <c r="A1175" s="20" t="s">
        <v>22</v>
      </c>
      <c r="B1175" s="20">
        <v>2</v>
      </c>
      <c r="C1175" s="94" t="str">
        <f t="shared" si="18"/>
        <v>Knapsack</v>
      </c>
      <c r="D1175" s="20">
        <v>25</v>
      </c>
      <c r="E1175" s="20">
        <v>0.1</v>
      </c>
      <c r="F1175" s="89" t="s">
        <v>0</v>
      </c>
      <c r="G1175" s="20">
        <v>48363.9</v>
      </c>
      <c r="H1175" s="95">
        <v>5.4360823494915625E-2</v>
      </c>
      <c r="I1175" s="119">
        <v>1800.37</v>
      </c>
      <c r="J1175" s="89">
        <v>1224</v>
      </c>
      <c r="K1175" s="107">
        <v>0</v>
      </c>
      <c r="L1175" s="96">
        <v>6.6807749217163925E-2</v>
      </c>
      <c r="M1175" s="83">
        <v>45335.16</v>
      </c>
      <c r="N1175" s="102">
        <v>45870.35</v>
      </c>
      <c r="O1175" s="78"/>
    </row>
    <row r="1176" spans="1:15" x14ac:dyDescent="0.3">
      <c r="A1176" s="20" t="s">
        <v>22</v>
      </c>
      <c r="B1176" s="66">
        <v>2</v>
      </c>
      <c r="C1176" s="94" t="str">
        <f t="shared" si="18"/>
        <v>Knapsack</v>
      </c>
      <c r="D1176" s="20">
        <v>25</v>
      </c>
      <c r="E1176" s="20">
        <v>0.15</v>
      </c>
      <c r="F1176" s="89" t="s">
        <v>4</v>
      </c>
      <c r="G1176" s="20" t="s">
        <v>511</v>
      </c>
      <c r="H1176" s="95" t="s">
        <v>3</v>
      </c>
      <c r="I1176" s="119" t="s">
        <v>511</v>
      </c>
      <c r="J1176" s="89"/>
      <c r="K1176" s="97"/>
      <c r="L1176" s="96" t="s">
        <v>3</v>
      </c>
      <c r="M1176" s="83">
        <v>45335.16</v>
      </c>
      <c r="N1176" s="102" t="s">
        <v>3</v>
      </c>
      <c r="O1176" s="78"/>
    </row>
    <row r="1177" spans="1:15" x14ac:dyDescent="0.3">
      <c r="A1177" s="20" t="s">
        <v>22</v>
      </c>
      <c r="B1177" s="20">
        <v>2</v>
      </c>
      <c r="C1177" s="94" t="str">
        <f t="shared" si="18"/>
        <v>Knapsack</v>
      </c>
      <c r="D1177" s="20">
        <v>25</v>
      </c>
      <c r="E1177" s="20">
        <v>0.2</v>
      </c>
      <c r="F1177" s="89" t="s">
        <v>4</v>
      </c>
      <c r="G1177" s="20" t="s">
        <v>511</v>
      </c>
      <c r="H1177" s="95" t="s">
        <v>3</v>
      </c>
      <c r="I1177" s="119" t="s">
        <v>511</v>
      </c>
      <c r="J1177" s="89"/>
      <c r="K1177" s="97"/>
      <c r="L1177" s="96" t="s">
        <v>3</v>
      </c>
      <c r="M1177" s="83">
        <v>45335.16</v>
      </c>
      <c r="N1177" s="102" t="s">
        <v>3</v>
      </c>
      <c r="O1177" s="78"/>
    </row>
    <row r="1178" spans="1:15" x14ac:dyDescent="0.3">
      <c r="A1178" s="20" t="s">
        <v>22</v>
      </c>
      <c r="B1178" s="66">
        <v>2</v>
      </c>
      <c r="C1178" s="94" t="str">
        <f t="shared" si="18"/>
        <v>Knapsack</v>
      </c>
      <c r="D1178" s="20">
        <v>50</v>
      </c>
      <c r="E1178" s="20">
        <v>0.05</v>
      </c>
      <c r="F1178" s="89" t="s">
        <v>1</v>
      </c>
      <c r="G1178" s="20">
        <v>46569.3</v>
      </c>
      <c r="H1178" s="95">
        <v>2.0017570762181715E-2</v>
      </c>
      <c r="I1178" s="119">
        <v>1800.07</v>
      </c>
      <c r="J1178" s="89">
        <v>1965</v>
      </c>
      <c r="K1178" s="107">
        <v>0</v>
      </c>
      <c r="L1178" s="96">
        <v>2.7222579560764792E-2</v>
      </c>
      <c r="M1178" s="83">
        <v>45335.16</v>
      </c>
      <c r="N1178" s="102">
        <v>45655.39</v>
      </c>
      <c r="O1178" s="78"/>
    </row>
    <row r="1179" spans="1:15" x14ac:dyDescent="0.3">
      <c r="A1179" s="20" t="s">
        <v>22</v>
      </c>
      <c r="B1179" s="20">
        <v>2</v>
      </c>
      <c r="C1179" s="94" t="str">
        <f t="shared" si="18"/>
        <v>Knapsack</v>
      </c>
      <c r="D1179" s="20">
        <v>50</v>
      </c>
      <c r="E1179" s="20">
        <v>0.1</v>
      </c>
      <c r="F1179" s="89" t="s">
        <v>1</v>
      </c>
      <c r="G1179" s="20">
        <v>48086.3</v>
      </c>
      <c r="H1179" s="95">
        <v>1.1141921292241714E-2</v>
      </c>
      <c r="I1179" s="119">
        <v>1800.28</v>
      </c>
      <c r="J1179" s="89">
        <v>1768</v>
      </c>
      <c r="K1179" s="107">
        <v>0</v>
      </c>
      <c r="L1179" s="96">
        <v>6.0684466537671788E-2</v>
      </c>
      <c r="M1179" s="83">
        <v>45335.16</v>
      </c>
      <c r="N1179" s="102">
        <v>47556.43</v>
      </c>
      <c r="O1179" s="78"/>
    </row>
    <row r="1180" spans="1:15" x14ac:dyDescent="0.3">
      <c r="A1180" s="20" t="s">
        <v>22</v>
      </c>
      <c r="B1180" s="66">
        <v>2</v>
      </c>
      <c r="C1180" s="94" t="str">
        <f t="shared" si="18"/>
        <v>Knapsack</v>
      </c>
      <c r="D1180" s="20">
        <v>50</v>
      </c>
      <c r="E1180" s="20">
        <v>0.15</v>
      </c>
      <c r="F1180" s="89" t="s">
        <v>4</v>
      </c>
      <c r="G1180" s="20" t="s">
        <v>511</v>
      </c>
      <c r="H1180" s="95" t="s">
        <v>3</v>
      </c>
      <c r="I1180" s="119" t="s">
        <v>511</v>
      </c>
      <c r="J1180" s="89"/>
      <c r="K1180" s="97"/>
      <c r="L1180" s="96" t="s">
        <v>3</v>
      </c>
      <c r="M1180" s="83">
        <v>45335.16</v>
      </c>
      <c r="N1180" s="102" t="s">
        <v>3</v>
      </c>
      <c r="O1180" s="78"/>
    </row>
    <row r="1181" spans="1:15" x14ac:dyDescent="0.3">
      <c r="A1181" s="20" t="s">
        <v>22</v>
      </c>
      <c r="B1181" s="20">
        <v>2</v>
      </c>
      <c r="C1181" s="94" t="str">
        <f t="shared" si="18"/>
        <v>Knapsack</v>
      </c>
      <c r="D1181" s="20">
        <v>50</v>
      </c>
      <c r="E1181" s="20">
        <v>0.2</v>
      </c>
      <c r="F1181" s="89" t="s">
        <v>4</v>
      </c>
      <c r="G1181" s="20" t="s">
        <v>511</v>
      </c>
      <c r="H1181" s="95" t="s">
        <v>3</v>
      </c>
      <c r="I1181" s="119" t="s">
        <v>511</v>
      </c>
      <c r="J1181" s="89"/>
      <c r="K1181" s="97"/>
      <c r="L1181" s="96" t="s">
        <v>3</v>
      </c>
      <c r="M1181" s="83">
        <v>45335.16</v>
      </c>
      <c r="N1181" s="102" t="s">
        <v>3</v>
      </c>
      <c r="O1181" s="78"/>
    </row>
    <row r="1182" spans="1:15" hidden="1" x14ac:dyDescent="0.3">
      <c r="A1182" s="66" t="s">
        <v>22</v>
      </c>
      <c r="B1182" s="66">
        <v>3</v>
      </c>
      <c r="C1182" s="94" t="str">
        <f t="shared" si="18"/>
        <v>Factor Model</v>
      </c>
      <c r="D1182" s="20">
        <v>0</v>
      </c>
      <c r="E1182" s="20">
        <v>0.05</v>
      </c>
      <c r="F1182" s="89" t="s">
        <v>0</v>
      </c>
      <c r="G1182" s="20">
        <v>46319.8</v>
      </c>
      <c r="H1182" s="95">
        <v>9.7982683803372848E-3</v>
      </c>
      <c r="I1182" s="119">
        <v>1800.07</v>
      </c>
      <c r="J1182" s="89">
        <v>4137</v>
      </c>
      <c r="K1182" s="107">
        <v>0</v>
      </c>
      <c r="L1182" s="96">
        <v>2.1719124847028315E-2</v>
      </c>
      <c r="M1182" s="83">
        <v>45335.16</v>
      </c>
      <c r="N1182" s="102">
        <v>45870.35</v>
      </c>
      <c r="O1182" s="78"/>
    </row>
    <row r="1183" spans="1:15" hidden="1" x14ac:dyDescent="0.3">
      <c r="A1183" s="20" t="s">
        <v>22</v>
      </c>
      <c r="B1183" s="20">
        <v>3</v>
      </c>
      <c r="C1183" s="94" t="str">
        <f t="shared" si="18"/>
        <v>Factor Model</v>
      </c>
      <c r="D1183" s="20">
        <v>0</v>
      </c>
      <c r="E1183" s="20">
        <v>0.1</v>
      </c>
      <c r="F1183" s="89" t="s">
        <v>4</v>
      </c>
      <c r="G1183" s="20" t="s">
        <v>511</v>
      </c>
      <c r="H1183" s="95" t="s">
        <v>3</v>
      </c>
      <c r="I1183" s="119" t="s">
        <v>511</v>
      </c>
      <c r="J1183" s="89"/>
      <c r="K1183" s="97"/>
      <c r="L1183" s="96" t="s">
        <v>3</v>
      </c>
      <c r="M1183" s="83">
        <v>45335.16</v>
      </c>
      <c r="N1183" s="102" t="s">
        <v>3</v>
      </c>
      <c r="O1183" s="78"/>
    </row>
    <row r="1184" spans="1:15" hidden="1" x14ac:dyDescent="0.3">
      <c r="A1184" s="66" t="s">
        <v>22</v>
      </c>
      <c r="B1184" s="66">
        <v>3</v>
      </c>
      <c r="C1184" s="94" t="str">
        <f t="shared" si="18"/>
        <v>Factor Model</v>
      </c>
      <c r="D1184" s="20">
        <v>0</v>
      </c>
      <c r="E1184" s="20">
        <v>0.15</v>
      </c>
      <c r="F1184" s="89" t="s">
        <v>4</v>
      </c>
      <c r="G1184" s="20" t="s">
        <v>511</v>
      </c>
      <c r="H1184" s="95" t="s">
        <v>3</v>
      </c>
      <c r="I1184" s="119" t="s">
        <v>511</v>
      </c>
      <c r="J1184" s="89"/>
      <c r="K1184" s="97"/>
      <c r="L1184" s="96" t="s">
        <v>3</v>
      </c>
      <c r="M1184" s="83">
        <v>45335.16</v>
      </c>
      <c r="N1184" s="102" t="s">
        <v>3</v>
      </c>
      <c r="O1184" s="78"/>
    </row>
    <row r="1185" spans="1:15" hidden="1" x14ac:dyDescent="0.3">
      <c r="A1185" s="20" t="s">
        <v>22</v>
      </c>
      <c r="B1185" s="20">
        <v>3</v>
      </c>
      <c r="C1185" s="94" t="str">
        <f t="shared" si="18"/>
        <v>Factor Model</v>
      </c>
      <c r="D1185" s="20">
        <v>0</v>
      </c>
      <c r="E1185" s="20">
        <v>0.2</v>
      </c>
      <c r="F1185" s="89" t="s">
        <v>4</v>
      </c>
      <c r="G1185" s="20" t="s">
        <v>511</v>
      </c>
      <c r="H1185" s="95" t="s">
        <v>3</v>
      </c>
      <c r="I1185" s="119" t="s">
        <v>511</v>
      </c>
      <c r="J1185" s="89"/>
      <c r="K1185" s="97"/>
      <c r="L1185" s="96" t="s">
        <v>3</v>
      </c>
      <c r="M1185" s="83">
        <v>45335.16</v>
      </c>
      <c r="N1185" s="102" t="s">
        <v>3</v>
      </c>
      <c r="O1185" s="78"/>
    </row>
    <row r="1186" spans="1:15" hidden="1" x14ac:dyDescent="0.3">
      <c r="A1186" s="66" t="s">
        <v>22</v>
      </c>
      <c r="B1186" s="66">
        <v>3</v>
      </c>
      <c r="C1186" s="94" t="str">
        <f t="shared" si="18"/>
        <v>Factor Model</v>
      </c>
      <c r="D1186" s="20">
        <v>10</v>
      </c>
      <c r="E1186" s="20">
        <v>0.05</v>
      </c>
      <c r="F1186" s="89" t="s">
        <v>0</v>
      </c>
      <c r="G1186" s="20">
        <v>46209</v>
      </c>
      <c r="H1186" s="95">
        <v>7.3827646835047363E-3</v>
      </c>
      <c r="I1186" s="119">
        <v>1628.06</v>
      </c>
      <c r="J1186" s="89">
        <v>4583</v>
      </c>
      <c r="K1186" s="107">
        <v>0</v>
      </c>
      <c r="L1186" s="96">
        <v>1.9275105679565252E-2</v>
      </c>
      <c r="M1186" s="83">
        <v>45335.16</v>
      </c>
      <c r="N1186" s="102">
        <v>45870.35</v>
      </c>
      <c r="O1186" s="78"/>
    </row>
    <row r="1187" spans="1:15" hidden="1" x14ac:dyDescent="0.3">
      <c r="A1187" s="20" t="s">
        <v>22</v>
      </c>
      <c r="B1187" s="20">
        <v>3</v>
      </c>
      <c r="C1187" s="94" t="str">
        <f t="shared" si="18"/>
        <v>Factor Model</v>
      </c>
      <c r="D1187" s="20">
        <v>10</v>
      </c>
      <c r="E1187" s="20">
        <v>0.1</v>
      </c>
      <c r="F1187" s="89" t="s">
        <v>4</v>
      </c>
      <c r="G1187" s="20" t="s">
        <v>511</v>
      </c>
      <c r="H1187" s="95" t="s">
        <v>3</v>
      </c>
      <c r="I1187" s="119" t="s">
        <v>511</v>
      </c>
      <c r="J1187" s="89"/>
      <c r="K1187" s="97"/>
      <c r="L1187" s="96" t="s">
        <v>3</v>
      </c>
      <c r="M1187" s="83">
        <v>45335.16</v>
      </c>
      <c r="N1187" s="102" t="s">
        <v>3</v>
      </c>
      <c r="O1187" s="78"/>
    </row>
    <row r="1188" spans="1:15" hidden="1" x14ac:dyDescent="0.3">
      <c r="A1188" s="66" t="s">
        <v>22</v>
      </c>
      <c r="B1188" s="66">
        <v>3</v>
      </c>
      <c r="C1188" s="94" t="str">
        <f t="shared" si="18"/>
        <v>Factor Model</v>
      </c>
      <c r="D1188" s="20">
        <v>10</v>
      </c>
      <c r="E1188" s="20">
        <v>0.15</v>
      </c>
      <c r="F1188" s="89" t="s">
        <v>4</v>
      </c>
      <c r="G1188" s="20" t="s">
        <v>511</v>
      </c>
      <c r="H1188" s="95" t="s">
        <v>3</v>
      </c>
      <c r="I1188" s="119" t="s">
        <v>511</v>
      </c>
      <c r="J1188" s="89"/>
      <c r="K1188" s="97"/>
      <c r="L1188" s="96" t="s">
        <v>3</v>
      </c>
      <c r="M1188" s="83">
        <v>45335.16</v>
      </c>
      <c r="N1188" s="102" t="s">
        <v>3</v>
      </c>
      <c r="O1188" s="78"/>
    </row>
    <row r="1189" spans="1:15" hidden="1" x14ac:dyDescent="0.3">
      <c r="A1189" s="20" t="s">
        <v>22</v>
      </c>
      <c r="B1189" s="20">
        <v>3</v>
      </c>
      <c r="C1189" s="94" t="str">
        <f t="shared" si="18"/>
        <v>Factor Model</v>
      </c>
      <c r="D1189" s="20">
        <v>10</v>
      </c>
      <c r="E1189" s="20">
        <v>0.2</v>
      </c>
      <c r="F1189" s="89" t="s">
        <v>4</v>
      </c>
      <c r="G1189" s="20" t="s">
        <v>511</v>
      </c>
      <c r="H1189" s="95" t="s">
        <v>3</v>
      </c>
      <c r="I1189" s="119" t="s">
        <v>511</v>
      </c>
      <c r="J1189" s="89"/>
      <c r="K1189" s="97"/>
      <c r="L1189" s="96" t="s">
        <v>3</v>
      </c>
      <c r="M1189" s="83">
        <v>45335.16</v>
      </c>
      <c r="N1189" s="102" t="s">
        <v>3</v>
      </c>
      <c r="O1189" s="78"/>
    </row>
    <row r="1190" spans="1:15" hidden="1" x14ac:dyDescent="0.3">
      <c r="A1190" s="66" t="s">
        <v>22</v>
      </c>
      <c r="B1190" s="66">
        <v>3</v>
      </c>
      <c r="C1190" s="94" t="str">
        <f t="shared" si="18"/>
        <v>Factor Model</v>
      </c>
      <c r="D1190" s="20">
        <v>25</v>
      </c>
      <c r="E1190" s="20">
        <v>0.05</v>
      </c>
      <c r="F1190" s="89" t="s">
        <v>0</v>
      </c>
      <c r="G1190" s="20">
        <v>46517.2</v>
      </c>
      <c r="H1190" s="95">
        <v>1.4101701861878067E-2</v>
      </c>
      <c r="I1190" s="119">
        <v>1769.12</v>
      </c>
      <c r="J1190" s="89">
        <v>3717</v>
      </c>
      <c r="K1190" s="107">
        <v>0</v>
      </c>
      <c r="L1190" s="96">
        <v>2.6073361161623732E-2</v>
      </c>
      <c r="M1190" s="83">
        <v>45335.16</v>
      </c>
      <c r="N1190" s="102">
        <v>45870.35</v>
      </c>
      <c r="O1190" s="78"/>
    </row>
    <row r="1191" spans="1:15" hidden="1" x14ac:dyDescent="0.3">
      <c r="A1191" s="20" t="s">
        <v>22</v>
      </c>
      <c r="B1191" s="20">
        <v>3</v>
      </c>
      <c r="C1191" s="94" t="str">
        <f t="shared" si="18"/>
        <v>Factor Model</v>
      </c>
      <c r="D1191" s="20">
        <v>25</v>
      </c>
      <c r="E1191" s="20">
        <v>0.1</v>
      </c>
      <c r="F1191" s="89" t="s">
        <v>4</v>
      </c>
      <c r="G1191" s="20" t="s">
        <v>511</v>
      </c>
      <c r="H1191" s="95" t="s">
        <v>3</v>
      </c>
      <c r="I1191" s="119" t="s">
        <v>511</v>
      </c>
      <c r="J1191" s="89"/>
      <c r="K1191" s="97"/>
      <c r="L1191" s="96" t="s">
        <v>3</v>
      </c>
      <c r="M1191" s="83">
        <v>45335.16</v>
      </c>
      <c r="N1191" s="102" t="s">
        <v>3</v>
      </c>
      <c r="O1191" s="78"/>
    </row>
    <row r="1192" spans="1:15" hidden="1" x14ac:dyDescent="0.3">
      <c r="A1192" s="66" t="s">
        <v>22</v>
      </c>
      <c r="B1192" s="66">
        <v>3</v>
      </c>
      <c r="C1192" s="94" t="str">
        <f t="shared" si="18"/>
        <v>Factor Model</v>
      </c>
      <c r="D1192" s="20">
        <v>25</v>
      </c>
      <c r="E1192" s="20">
        <v>0.15</v>
      </c>
      <c r="F1192" s="89" t="s">
        <v>4</v>
      </c>
      <c r="G1192" s="20" t="s">
        <v>511</v>
      </c>
      <c r="H1192" s="95" t="s">
        <v>3</v>
      </c>
      <c r="I1192" s="119" t="s">
        <v>511</v>
      </c>
      <c r="J1192" s="89"/>
      <c r="K1192" s="97"/>
      <c r="L1192" s="96" t="s">
        <v>3</v>
      </c>
      <c r="M1192" s="83">
        <v>45335.16</v>
      </c>
      <c r="N1192" s="102" t="s">
        <v>3</v>
      </c>
      <c r="O1192" s="78"/>
    </row>
    <row r="1193" spans="1:15" hidden="1" x14ac:dyDescent="0.3">
      <c r="A1193" s="20" t="s">
        <v>22</v>
      </c>
      <c r="B1193" s="20">
        <v>3</v>
      </c>
      <c r="C1193" s="94" t="str">
        <f t="shared" si="18"/>
        <v>Factor Model</v>
      </c>
      <c r="D1193" s="20">
        <v>25</v>
      </c>
      <c r="E1193" s="20">
        <v>0.2</v>
      </c>
      <c r="F1193" s="89" t="s">
        <v>4</v>
      </c>
      <c r="G1193" s="20" t="s">
        <v>511</v>
      </c>
      <c r="H1193" s="95" t="s">
        <v>3</v>
      </c>
      <c r="I1193" s="119" t="s">
        <v>511</v>
      </c>
      <c r="J1193" s="89"/>
      <c r="K1193" s="97"/>
      <c r="L1193" s="96" t="s">
        <v>3</v>
      </c>
      <c r="M1193" s="83">
        <v>45335.16</v>
      </c>
      <c r="N1193" s="102" t="s">
        <v>3</v>
      </c>
      <c r="O1193" s="78"/>
    </row>
    <row r="1194" spans="1:15" hidden="1" x14ac:dyDescent="0.3">
      <c r="A1194" s="66" t="s">
        <v>22</v>
      </c>
      <c r="B1194" s="66">
        <v>3</v>
      </c>
      <c r="C1194" s="94" t="str">
        <f t="shared" si="18"/>
        <v>Factor Model</v>
      </c>
      <c r="D1194" s="20">
        <v>50</v>
      </c>
      <c r="E1194" s="20">
        <v>0.05</v>
      </c>
      <c r="F1194" s="89" t="s">
        <v>0</v>
      </c>
      <c r="G1194" s="20">
        <v>46329.7</v>
      </c>
      <c r="H1194" s="95">
        <v>1.0014094071660639E-2</v>
      </c>
      <c r="I1194" s="119">
        <v>1800.28</v>
      </c>
      <c r="J1194" s="89">
        <v>3537</v>
      </c>
      <c r="K1194" s="107">
        <v>0</v>
      </c>
      <c r="L1194" s="96">
        <v>2.1937498400799615E-2</v>
      </c>
      <c r="M1194" s="83">
        <v>45335.16</v>
      </c>
      <c r="N1194" s="102">
        <v>45870.35</v>
      </c>
      <c r="O1194" s="78"/>
    </row>
    <row r="1195" spans="1:15" hidden="1" x14ac:dyDescent="0.3">
      <c r="A1195" s="20" t="s">
        <v>22</v>
      </c>
      <c r="B1195" s="20">
        <v>3</v>
      </c>
      <c r="C1195" s="94" t="str">
        <f t="shared" si="18"/>
        <v>Factor Model</v>
      </c>
      <c r="D1195" s="20">
        <v>50</v>
      </c>
      <c r="E1195" s="20">
        <v>0.1</v>
      </c>
      <c r="F1195" s="89" t="s">
        <v>4</v>
      </c>
      <c r="G1195" s="20" t="s">
        <v>511</v>
      </c>
      <c r="H1195" s="95" t="s">
        <v>3</v>
      </c>
      <c r="I1195" s="119" t="s">
        <v>511</v>
      </c>
      <c r="J1195" s="89"/>
      <c r="K1195" s="97"/>
      <c r="L1195" s="96" t="s">
        <v>3</v>
      </c>
      <c r="M1195" s="83">
        <v>45335.16</v>
      </c>
      <c r="N1195" s="102" t="s">
        <v>3</v>
      </c>
      <c r="O1195" s="78"/>
    </row>
    <row r="1196" spans="1:15" hidden="1" x14ac:dyDescent="0.3">
      <c r="A1196" s="66" t="s">
        <v>22</v>
      </c>
      <c r="B1196" s="66">
        <v>3</v>
      </c>
      <c r="C1196" s="94" t="str">
        <f t="shared" si="18"/>
        <v>Factor Model</v>
      </c>
      <c r="D1196" s="20">
        <v>50</v>
      </c>
      <c r="E1196" s="20">
        <v>0.15</v>
      </c>
      <c r="F1196" s="89" t="s">
        <v>4</v>
      </c>
      <c r="G1196" s="20" t="s">
        <v>511</v>
      </c>
      <c r="H1196" s="95" t="s">
        <v>3</v>
      </c>
      <c r="I1196" s="119" t="s">
        <v>511</v>
      </c>
      <c r="J1196" s="89"/>
      <c r="K1196" s="97"/>
      <c r="L1196" s="96" t="s">
        <v>3</v>
      </c>
      <c r="M1196" s="83">
        <v>45335.16</v>
      </c>
      <c r="N1196" s="102" t="s">
        <v>3</v>
      </c>
      <c r="O1196" s="78"/>
    </row>
    <row r="1197" spans="1:15" hidden="1" x14ac:dyDescent="0.3">
      <c r="A1197" s="20" t="s">
        <v>22</v>
      </c>
      <c r="B1197" s="20">
        <v>3</v>
      </c>
      <c r="C1197" s="94" t="str">
        <f t="shared" si="18"/>
        <v>Factor Model</v>
      </c>
      <c r="D1197" s="20">
        <v>50</v>
      </c>
      <c r="E1197" s="20">
        <v>0.2</v>
      </c>
      <c r="F1197" s="89" t="s">
        <v>4</v>
      </c>
      <c r="G1197" s="20" t="s">
        <v>511</v>
      </c>
      <c r="H1197" s="95" t="s">
        <v>3</v>
      </c>
      <c r="I1197" s="119" t="s">
        <v>511</v>
      </c>
      <c r="J1197" s="89"/>
      <c r="K1197" s="97"/>
      <c r="L1197" s="96" t="s">
        <v>3</v>
      </c>
      <c r="M1197" s="83">
        <v>45335.16</v>
      </c>
      <c r="N1197" s="102" t="s">
        <v>3</v>
      </c>
      <c r="O1197" s="78"/>
    </row>
    <row r="1198" spans="1:15" x14ac:dyDescent="0.3">
      <c r="A1198" s="20" t="s">
        <v>21</v>
      </c>
      <c r="B1198" s="66">
        <v>0</v>
      </c>
      <c r="C1198" s="94" t="str">
        <f t="shared" si="18"/>
        <v>Deterministic</v>
      </c>
      <c r="D1198" s="20">
        <v>0</v>
      </c>
      <c r="E1198" s="20">
        <v>0.05</v>
      </c>
      <c r="F1198" s="89" t="s">
        <v>0</v>
      </c>
      <c r="G1198" s="20">
        <v>40836.800000000003</v>
      </c>
      <c r="H1198" s="95">
        <v>4.943904281681997E-3</v>
      </c>
      <c r="I1198" s="119">
        <v>914.928</v>
      </c>
      <c r="J1198" s="89">
        <v>26849</v>
      </c>
      <c r="K1198" s="107">
        <v>1</v>
      </c>
      <c r="L1198" s="96">
        <v>4.943904281681899E-3</v>
      </c>
      <c r="M1198" s="83">
        <v>40635.9</v>
      </c>
      <c r="N1198" s="102">
        <v>40635.9</v>
      </c>
      <c r="O1198" s="78"/>
    </row>
    <row r="1199" spans="1:15" x14ac:dyDescent="0.3">
      <c r="A1199" s="20" t="s">
        <v>21</v>
      </c>
      <c r="B1199" s="20">
        <v>0</v>
      </c>
      <c r="C1199" s="94" t="str">
        <f t="shared" si="18"/>
        <v>Deterministic</v>
      </c>
      <c r="D1199" s="20">
        <v>0</v>
      </c>
      <c r="E1199" s="20">
        <v>0.1</v>
      </c>
      <c r="F1199" s="89" t="s">
        <v>0</v>
      </c>
      <c r="G1199" s="20">
        <v>40645.9</v>
      </c>
      <c r="H1199" s="95">
        <v>2.4608781889905233E-4</v>
      </c>
      <c r="I1199" s="119">
        <v>1520.57</v>
      </c>
      <c r="J1199" s="89">
        <v>23935</v>
      </c>
      <c r="K1199" s="107">
        <v>1</v>
      </c>
      <c r="L1199" s="96">
        <v>2.460878188990101E-4</v>
      </c>
      <c r="M1199" s="83">
        <v>40635.9</v>
      </c>
      <c r="N1199" s="102">
        <v>40635.9</v>
      </c>
      <c r="O1199" s="78"/>
    </row>
    <row r="1200" spans="1:15" x14ac:dyDescent="0.3">
      <c r="A1200" s="20" t="s">
        <v>21</v>
      </c>
      <c r="B1200" s="66">
        <v>0</v>
      </c>
      <c r="C1200" s="94" t="str">
        <f t="shared" si="18"/>
        <v>Deterministic</v>
      </c>
      <c r="D1200" s="20">
        <v>0</v>
      </c>
      <c r="E1200" s="20">
        <v>0.15</v>
      </c>
      <c r="F1200" s="89" t="s">
        <v>0</v>
      </c>
      <c r="G1200" s="20">
        <v>40635.9</v>
      </c>
      <c r="H1200" s="95">
        <v>0</v>
      </c>
      <c r="I1200" s="119">
        <v>406.92399999999998</v>
      </c>
      <c r="J1200" s="89">
        <v>26323</v>
      </c>
      <c r="K1200" s="107">
        <v>1</v>
      </c>
      <c r="L1200" s="96">
        <v>0</v>
      </c>
      <c r="M1200" s="83">
        <v>40635.9</v>
      </c>
      <c r="N1200" s="102">
        <v>40635.9</v>
      </c>
      <c r="O1200" s="78"/>
    </row>
    <row r="1201" spans="1:15" x14ac:dyDescent="0.3">
      <c r="A1201" s="20" t="s">
        <v>21</v>
      </c>
      <c r="B1201" s="20">
        <v>0</v>
      </c>
      <c r="C1201" s="94" t="str">
        <f t="shared" si="18"/>
        <v>Deterministic</v>
      </c>
      <c r="D1201" s="20">
        <v>0</v>
      </c>
      <c r="E1201" s="20">
        <v>0.2</v>
      </c>
      <c r="F1201" s="89" t="s">
        <v>0</v>
      </c>
      <c r="G1201" s="20">
        <v>40686.9</v>
      </c>
      <c r="H1201" s="95">
        <v>1.2550478763851667E-3</v>
      </c>
      <c r="I1201" s="119">
        <v>1311.84</v>
      </c>
      <c r="J1201" s="89">
        <v>28533</v>
      </c>
      <c r="K1201" s="107">
        <v>1</v>
      </c>
      <c r="L1201" s="96">
        <v>1.2550478763850847E-3</v>
      </c>
      <c r="M1201" s="83">
        <v>40635.9</v>
      </c>
      <c r="N1201" s="102">
        <v>40635.9</v>
      </c>
      <c r="O1201" s="78"/>
    </row>
    <row r="1202" spans="1:15" x14ac:dyDescent="0.3">
      <c r="A1202" s="20" t="s">
        <v>21</v>
      </c>
      <c r="B1202" s="66">
        <v>1</v>
      </c>
      <c r="C1202" s="94" t="str">
        <f t="shared" si="18"/>
        <v>Cardinality-constrained</v>
      </c>
      <c r="D1202" s="20">
        <v>5</v>
      </c>
      <c r="E1202" s="20">
        <v>0.05</v>
      </c>
      <c r="F1202" s="89" t="s">
        <v>1</v>
      </c>
      <c r="G1202" s="20">
        <v>40948.6</v>
      </c>
      <c r="H1202" s="95">
        <v>-0.13858867601917177</v>
      </c>
      <c r="I1202" s="119">
        <v>1800.02</v>
      </c>
      <c r="J1202" s="89">
        <v>3968</v>
      </c>
      <c r="K1202" s="107">
        <v>1</v>
      </c>
      <c r="L1202" s="96">
        <v>7.6951660969732938E-3</v>
      </c>
      <c r="M1202" s="83">
        <v>40635.9</v>
      </c>
      <c r="N1202" s="102">
        <v>47536.639999999999</v>
      </c>
      <c r="O1202" s="78"/>
    </row>
    <row r="1203" spans="1:15" x14ac:dyDescent="0.3">
      <c r="A1203" s="20" t="s">
        <v>21</v>
      </c>
      <c r="B1203" s="20">
        <v>1</v>
      </c>
      <c r="C1203" s="94" t="str">
        <f t="shared" si="18"/>
        <v>Cardinality-constrained</v>
      </c>
      <c r="D1203" s="20">
        <v>5</v>
      </c>
      <c r="E1203" s="20">
        <v>0.1</v>
      </c>
      <c r="F1203" s="89" t="s">
        <v>0</v>
      </c>
      <c r="G1203" s="20">
        <v>41801.699999999997</v>
      </c>
      <c r="H1203" s="95">
        <v>2.0343802822917676E-2</v>
      </c>
      <c r="I1203" s="119">
        <v>1800.37</v>
      </c>
      <c r="J1203" s="89">
        <v>3839</v>
      </c>
      <c r="K1203" s="107">
        <v>0.35899999999999999</v>
      </c>
      <c r="L1203" s="96">
        <v>2.8688917927251367E-2</v>
      </c>
      <c r="M1203" s="83">
        <v>40635.9</v>
      </c>
      <c r="N1203" s="102">
        <v>40968.25</v>
      </c>
      <c r="O1203" s="78"/>
    </row>
    <row r="1204" spans="1:15" x14ac:dyDescent="0.3">
      <c r="A1204" s="20" t="s">
        <v>21</v>
      </c>
      <c r="B1204" s="66">
        <v>1</v>
      </c>
      <c r="C1204" s="94" t="str">
        <f t="shared" si="18"/>
        <v>Cardinality-constrained</v>
      </c>
      <c r="D1204" s="20">
        <v>5</v>
      </c>
      <c r="E1204" s="20">
        <v>0.15</v>
      </c>
      <c r="F1204" s="89" t="s">
        <v>4</v>
      </c>
      <c r="G1204" s="20" t="s">
        <v>511</v>
      </c>
      <c r="H1204" s="95" t="s">
        <v>3</v>
      </c>
      <c r="I1204" s="119" t="s">
        <v>511</v>
      </c>
      <c r="J1204" s="89"/>
      <c r="K1204" s="97"/>
      <c r="L1204" s="96" t="s">
        <v>3</v>
      </c>
      <c r="M1204" s="83">
        <v>40635.9</v>
      </c>
      <c r="N1204" s="102" t="s">
        <v>3</v>
      </c>
      <c r="O1204" s="78"/>
    </row>
    <row r="1205" spans="1:15" x14ac:dyDescent="0.3">
      <c r="A1205" s="20" t="s">
        <v>21</v>
      </c>
      <c r="B1205" s="20">
        <v>1</v>
      </c>
      <c r="C1205" s="94" t="str">
        <f t="shared" si="18"/>
        <v>Cardinality-constrained</v>
      </c>
      <c r="D1205" s="20">
        <v>5</v>
      </c>
      <c r="E1205" s="20">
        <v>0.2</v>
      </c>
      <c r="F1205" s="89" t="s">
        <v>4</v>
      </c>
      <c r="G1205" s="20" t="s">
        <v>511</v>
      </c>
      <c r="H1205" s="95" t="s">
        <v>3</v>
      </c>
      <c r="I1205" s="119" t="s">
        <v>511</v>
      </c>
      <c r="J1205" s="89"/>
      <c r="K1205" s="97"/>
      <c r="L1205" s="96" t="s">
        <v>3</v>
      </c>
      <c r="M1205" s="83">
        <v>40635.9</v>
      </c>
      <c r="N1205" s="102" t="s">
        <v>3</v>
      </c>
      <c r="O1205" s="78"/>
    </row>
    <row r="1206" spans="1:15" x14ac:dyDescent="0.3">
      <c r="A1206" s="20" t="s">
        <v>21</v>
      </c>
      <c r="B1206" s="66">
        <v>1</v>
      </c>
      <c r="C1206" s="94" t="str">
        <f t="shared" si="18"/>
        <v>Cardinality-constrained</v>
      </c>
      <c r="D1206" s="20">
        <v>10</v>
      </c>
      <c r="E1206" s="20">
        <v>0.05</v>
      </c>
      <c r="F1206" s="89" t="s">
        <v>1</v>
      </c>
      <c r="G1206" s="20">
        <v>41270.400000000001</v>
      </c>
      <c r="H1206" s="95">
        <v>-0.43624539520631556</v>
      </c>
      <c r="I1206" s="119">
        <v>1800.11</v>
      </c>
      <c r="J1206" s="89">
        <v>3778</v>
      </c>
      <c r="K1206" s="107">
        <v>1</v>
      </c>
      <c r="L1206" s="96">
        <v>1.5614272109144789E-2</v>
      </c>
      <c r="M1206" s="83">
        <v>40635.9</v>
      </c>
      <c r="N1206" s="102">
        <v>73206.320000000007</v>
      </c>
      <c r="O1206" s="78"/>
    </row>
    <row r="1207" spans="1:15" x14ac:dyDescent="0.3">
      <c r="A1207" s="20" t="s">
        <v>21</v>
      </c>
      <c r="B1207" s="20">
        <v>1</v>
      </c>
      <c r="C1207" s="94" t="str">
        <f t="shared" si="18"/>
        <v>Cardinality-constrained</v>
      </c>
      <c r="D1207" s="20">
        <v>10</v>
      </c>
      <c r="E1207" s="20">
        <v>0.1</v>
      </c>
      <c r="F1207" s="89" t="s">
        <v>1</v>
      </c>
      <c r="G1207" s="20">
        <v>41807.5</v>
      </c>
      <c r="H1207" s="95">
        <v>1.7544380584841805E-2</v>
      </c>
      <c r="I1207" s="119">
        <v>1800.31</v>
      </c>
      <c r="J1207" s="89">
        <v>3119</v>
      </c>
      <c r="K1207" s="107">
        <v>0</v>
      </c>
      <c r="L1207" s="96">
        <v>2.88316488622129E-2</v>
      </c>
      <c r="M1207" s="83">
        <v>40635.9</v>
      </c>
      <c r="N1207" s="102">
        <v>41086.660000000003</v>
      </c>
      <c r="O1207" s="78"/>
    </row>
    <row r="1208" spans="1:15" x14ac:dyDescent="0.3">
      <c r="A1208" s="20" t="s">
        <v>21</v>
      </c>
      <c r="B1208" s="66">
        <v>1</v>
      </c>
      <c r="C1208" s="94" t="str">
        <f t="shared" si="18"/>
        <v>Cardinality-constrained</v>
      </c>
      <c r="D1208" s="20">
        <v>10</v>
      </c>
      <c r="E1208" s="20">
        <v>0.15</v>
      </c>
      <c r="F1208" s="89" t="s">
        <v>4</v>
      </c>
      <c r="G1208" s="20" t="s">
        <v>511</v>
      </c>
      <c r="H1208" s="95" t="s">
        <v>3</v>
      </c>
      <c r="I1208" s="119" t="s">
        <v>511</v>
      </c>
      <c r="J1208" s="89"/>
      <c r="K1208" s="97"/>
      <c r="L1208" s="96" t="s">
        <v>3</v>
      </c>
      <c r="M1208" s="83">
        <v>40635.9</v>
      </c>
      <c r="N1208" s="102" t="s">
        <v>3</v>
      </c>
      <c r="O1208" s="78"/>
    </row>
    <row r="1209" spans="1:15" x14ac:dyDescent="0.3">
      <c r="A1209" s="20" t="s">
        <v>21</v>
      </c>
      <c r="B1209" s="20">
        <v>1</v>
      </c>
      <c r="C1209" s="94" t="str">
        <f t="shared" si="18"/>
        <v>Cardinality-constrained</v>
      </c>
      <c r="D1209" s="20">
        <v>10</v>
      </c>
      <c r="E1209" s="20">
        <v>0.2</v>
      </c>
      <c r="F1209" s="89" t="s">
        <v>4</v>
      </c>
      <c r="G1209" s="20" t="s">
        <v>511</v>
      </c>
      <c r="H1209" s="95" t="s">
        <v>3</v>
      </c>
      <c r="I1209" s="119" t="s">
        <v>511</v>
      </c>
      <c r="J1209" s="89"/>
      <c r="K1209" s="97"/>
      <c r="L1209" s="96" t="s">
        <v>3</v>
      </c>
      <c r="M1209" s="83">
        <v>40635.9</v>
      </c>
      <c r="N1209" s="102" t="s">
        <v>3</v>
      </c>
      <c r="O1209" s="78"/>
    </row>
    <row r="1210" spans="1:15" x14ac:dyDescent="0.3">
      <c r="A1210" s="20" t="s">
        <v>21</v>
      </c>
      <c r="B1210" s="66">
        <v>1</v>
      </c>
      <c r="C1210" s="94" t="str">
        <f t="shared" si="18"/>
        <v>Cardinality-constrained</v>
      </c>
      <c r="D1210" s="20">
        <v>25</v>
      </c>
      <c r="E1210" s="20">
        <v>0.05</v>
      </c>
      <c r="F1210" s="89" t="s">
        <v>0</v>
      </c>
      <c r="G1210" s="20">
        <v>41973</v>
      </c>
      <c r="H1210" s="95">
        <v>2.8910136749224415E-2</v>
      </c>
      <c r="I1210" s="119">
        <v>1800.15</v>
      </c>
      <c r="J1210" s="89">
        <v>1951</v>
      </c>
      <c r="K1210" s="107">
        <v>0</v>
      </c>
      <c r="L1210" s="96">
        <v>3.290440226499225E-2</v>
      </c>
      <c r="M1210" s="83">
        <v>40635.9</v>
      </c>
      <c r="N1210" s="102">
        <v>40793.65</v>
      </c>
      <c r="O1210" s="78"/>
    </row>
    <row r="1211" spans="1:15" x14ac:dyDescent="0.3">
      <c r="A1211" s="20" t="s">
        <v>21</v>
      </c>
      <c r="B1211" s="20">
        <v>1</v>
      </c>
      <c r="C1211" s="94" t="str">
        <f t="shared" si="18"/>
        <v>Cardinality-constrained</v>
      </c>
      <c r="D1211" s="20">
        <v>25</v>
      </c>
      <c r="E1211" s="20">
        <v>0.1</v>
      </c>
      <c r="F1211" s="89" t="s">
        <v>1</v>
      </c>
      <c r="G1211" s="20">
        <v>43498.5</v>
      </c>
      <c r="H1211" s="95">
        <v>6.0891931138666533E-2</v>
      </c>
      <c r="I1211" s="119">
        <v>1800.15</v>
      </c>
      <c r="J1211" s="89">
        <v>1165</v>
      </c>
      <c r="K1211" s="107">
        <v>0</v>
      </c>
      <c r="L1211" s="96">
        <v>7.0445099038042747E-2</v>
      </c>
      <c r="M1211" s="83">
        <v>40635.9</v>
      </c>
      <c r="N1211" s="102">
        <v>41001.82</v>
      </c>
      <c r="O1211" s="78"/>
    </row>
    <row r="1212" spans="1:15" x14ac:dyDescent="0.3">
      <c r="A1212" s="20" t="s">
        <v>21</v>
      </c>
      <c r="B1212" s="66">
        <v>1</v>
      </c>
      <c r="C1212" s="94" t="str">
        <f t="shared" si="18"/>
        <v>Cardinality-constrained</v>
      </c>
      <c r="D1212" s="20">
        <v>25</v>
      </c>
      <c r="E1212" s="20">
        <v>0.15</v>
      </c>
      <c r="F1212" s="89" t="s">
        <v>4</v>
      </c>
      <c r="G1212" s="20" t="s">
        <v>511</v>
      </c>
      <c r="H1212" s="95" t="s">
        <v>3</v>
      </c>
      <c r="I1212" s="119" t="s">
        <v>511</v>
      </c>
      <c r="J1212" s="89"/>
      <c r="K1212" s="97"/>
      <c r="L1212" s="96" t="s">
        <v>3</v>
      </c>
      <c r="M1212" s="83">
        <v>40635.9</v>
      </c>
      <c r="N1212" s="102" t="s">
        <v>3</v>
      </c>
      <c r="O1212" s="78"/>
    </row>
    <row r="1213" spans="1:15" x14ac:dyDescent="0.3">
      <c r="A1213" s="20" t="s">
        <v>21</v>
      </c>
      <c r="B1213" s="20">
        <v>1</v>
      </c>
      <c r="C1213" s="94" t="str">
        <f t="shared" si="18"/>
        <v>Cardinality-constrained</v>
      </c>
      <c r="D1213" s="20">
        <v>25</v>
      </c>
      <c r="E1213" s="20">
        <v>0.2</v>
      </c>
      <c r="F1213" s="89" t="s">
        <v>4</v>
      </c>
      <c r="G1213" s="20" t="s">
        <v>511</v>
      </c>
      <c r="H1213" s="95" t="s">
        <v>3</v>
      </c>
      <c r="I1213" s="119" t="s">
        <v>511</v>
      </c>
      <c r="J1213" s="89"/>
      <c r="K1213" s="97"/>
      <c r="L1213" s="96" t="s">
        <v>3</v>
      </c>
      <c r="M1213" s="83">
        <v>40635.9</v>
      </c>
      <c r="N1213" s="102" t="s">
        <v>3</v>
      </c>
      <c r="O1213" s="78"/>
    </row>
    <row r="1214" spans="1:15" x14ac:dyDescent="0.3">
      <c r="A1214" s="20" t="s">
        <v>21</v>
      </c>
      <c r="B1214" s="66">
        <v>1</v>
      </c>
      <c r="C1214" s="94" t="str">
        <f t="shared" si="18"/>
        <v>Cardinality-constrained</v>
      </c>
      <c r="D1214" s="20">
        <v>50</v>
      </c>
      <c r="E1214" s="20">
        <v>0.05</v>
      </c>
      <c r="F1214" s="89" t="s">
        <v>0</v>
      </c>
      <c r="G1214" s="20">
        <v>41826.6</v>
      </c>
      <c r="H1214" s="95">
        <v>2.5321342905084421E-2</v>
      </c>
      <c r="I1214" s="119">
        <v>1801.17</v>
      </c>
      <c r="J1214" s="89">
        <v>2347</v>
      </c>
      <c r="K1214" s="107">
        <v>0</v>
      </c>
      <c r="L1214" s="96">
        <v>2.9301676596310111E-2</v>
      </c>
      <c r="M1214" s="83">
        <v>40635.9</v>
      </c>
      <c r="N1214" s="102">
        <v>40793.65</v>
      </c>
      <c r="O1214" s="78"/>
    </row>
    <row r="1215" spans="1:15" x14ac:dyDescent="0.3">
      <c r="A1215" s="20" t="s">
        <v>21</v>
      </c>
      <c r="B1215" s="20">
        <v>1</v>
      </c>
      <c r="C1215" s="94" t="str">
        <f t="shared" si="18"/>
        <v>Cardinality-constrained</v>
      </c>
      <c r="D1215" s="20">
        <v>50</v>
      </c>
      <c r="E1215" s="20">
        <v>0.1</v>
      </c>
      <c r="F1215" s="89" t="s">
        <v>0</v>
      </c>
      <c r="G1215" s="20">
        <v>42567</v>
      </c>
      <c r="H1215" s="95">
        <v>3.8839268500183259E-2</v>
      </c>
      <c r="I1215" s="119">
        <v>1800.28</v>
      </c>
      <c r="J1215" s="89">
        <v>1720</v>
      </c>
      <c r="K1215" s="107">
        <v>0</v>
      </c>
      <c r="L1215" s="96">
        <v>4.7522018707595981E-2</v>
      </c>
      <c r="M1215" s="83">
        <v>40635.9</v>
      </c>
      <c r="N1215" s="102">
        <v>40975.54</v>
      </c>
      <c r="O1215" s="78"/>
    </row>
    <row r="1216" spans="1:15" x14ac:dyDescent="0.3">
      <c r="A1216" s="20" t="s">
        <v>21</v>
      </c>
      <c r="B1216" s="66">
        <v>1</v>
      </c>
      <c r="C1216" s="94" t="str">
        <f t="shared" si="18"/>
        <v>Cardinality-constrained</v>
      </c>
      <c r="D1216" s="20">
        <v>50</v>
      </c>
      <c r="E1216" s="20">
        <v>0.15</v>
      </c>
      <c r="F1216" s="89" t="s">
        <v>4</v>
      </c>
      <c r="G1216" s="20" t="s">
        <v>511</v>
      </c>
      <c r="H1216" s="95" t="s">
        <v>3</v>
      </c>
      <c r="I1216" s="119" t="s">
        <v>511</v>
      </c>
      <c r="J1216" s="89"/>
      <c r="K1216" s="97"/>
      <c r="L1216" s="96" t="s">
        <v>3</v>
      </c>
      <c r="M1216" s="83">
        <v>40635.9</v>
      </c>
      <c r="N1216" s="102" t="s">
        <v>3</v>
      </c>
      <c r="O1216" s="78"/>
    </row>
    <row r="1217" spans="1:15" x14ac:dyDescent="0.3">
      <c r="A1217" s="20" t="s">
        <v>21</v>
      </c>
      <c r="B1217" s="20">
        <v>1</v>
      </c>
      <c r="C1217" s="94" t="str">
        <f t="shared" si="18"/>
        <v>Cardinality-constrained</v>
      </c>
      <c r="D1217" s="20">
        <v>50</v>
      </c>
      <c r="E1217" s="20">
        <v>0.2</v>
      </c>
      <c r="F1217" s="89" t="s">
        <v>4</v>
      </c>
      <c r="G1217" s="20" t="s">
        <v>511</v>
      </c>
      <c r="H1217" s="95" t="s">
        <v>3</v>
      </c>
      <c r="I1217" s="119" t="s">
        <v>511</v>
      </c>
      <c r="J1217" s="89"/>
      <c r="K1217" s="97"/>
      <c r="L1217" s="96" t="s">
        <v>3</v>
      </c>
      <c r="M1217" s="83">
        <v>40635.9</v>
      </c>
      <c r="N1217" s="102" t="s">
        <v>3</v>
      </c>
      <c r="O1217" s="78"/>
    </row>
    <row r="1218" spans="1:15" x14ac:dyDescent="0.3">
      <c r="A1218" s="20" t="s">
        <v>21</v>
      </c>
      <c r="B1218" s="66">
        <v>2</v>
      </c>
      <c r="C1218" s="94" t="str">
        <f t="shared" si="18"/>
        <v>Knapsack</v>
      </c>
      <c r="D1218" s="20">
        <v>5</v>
      </c>
      <c r="E1218" s="20">
        <v>0.05</v>
      </c>
      <c r="F1218" s="89" t="s">
        <v>1</v>
      </c>
      <c r="G1218" s="20">
        <v>41128.699999999997</v>
      </c>
      <c r="H1218" s="95">
        <v>-2.8288036531665388E-2</v>
      </c>
      <c r="I1218" s="119">
        <v>1800</v>
      </c>
      <c r="J1218" s="89">
        <v>3165</v>
      </c>
      <c r="K1218" s="107">
        <v>4.7E-2</v>
      </c>
      <c r="L1218" s="96">
        <v>1.2127207715345145E-2</v>
      </c>
      <c r="M1218" s="83">
        <v>40635.9</v>
      </c>
      <c r="N1218" s="102">
        <v>42326.02</v>
      </c>
      <c r="O1218" s="78"/>
    </row>
    <row r="1219" spans="1:15" x14ac:dyDescent="0.3">
      <c r="A1219" s="20" t="s">
        <v>21</v>
      </c>
      <c r="B1219" s="20">
        <v>2</v>
      </c>
      <c r="C1219" s="94" t="str">
        <f t="shared" ref="C1219:C1282" si="19">IF(B1219=0,"Deterministic",IF(B1219=1,"Cardinality-constrained",IF(B1219=2,"Knapsack","Factor Model")))</f>
        <v>Knapsack</v>
      </c>
      <c r="D1219" s="20">
        <v>5</v>
      </c>
      <c r="E1219" s="20">
        <v>0.1</v>
      </c>
      <c r="F1219" s="89" t="s">
        <v>1</v>
      </c>
      <c r="G1219" s="20">
        <v>41166.300000000003</v>
      </c>
      <c r="H1219" s="95">
        <v>-8.7138441207497315E-3</v>
      </c>
      <c r="I1219" s="119">
        <v>1800.34</v>
      </c>
      <c r="J1219" s="89">
        <v>2752</v>
      </c>
      <c r="K1219" s="107">
        <v>0.57899999999999996</v>
      </c>
      <c r="L1219" s="96">
        <v>1.305249791440577E-2</v>
      </c>
      <c r="M1219" s="83">
        <v>40635.9</v>
      </c>
      <c r="N1219" s="102">
        <v>41528.17</v>
      </c>
      <c r="O1219" s="78"/>
    </row>
    <row r="1220" spans="1:15" x14ac:dyDescent="0.3">
      <c r="A1220" s="20" t="s">
        <v>21</v>
      </c>
      <c r="B1220" s="66">
        <v>2</v>
      </c>
      <c r="C1220" s="94" t="str">
        <f t="shared" si="19"/>
        <v>Knapsack</v>
      </c>
      <c r="D1220" s="20">
        <v>5</v>
      </c>
      <c r="E1220" s="20">
        <v>0.15</v>
      </c>
      <c r="F1220" s="89" t="s">
        <v>1</v>
      </c>
      <c r="G1220" s="20">
        <v>41665.4</v>
      </c>
      <c r="H1220" s="95">
        <v>1.7771813182223029E-2</v>
      </c>
      <c r="I1220" s="119">
        <v>1800.53</v>
      </c>
      <c r="J1220" s="89">
        <v>2643</v>
      </c>
      <c r="K1220" s="107">
        <v>0.84599999999999997</v>
      </c>
      <c r="L1220" s="96">
        <v>2.5334740955657464E-2</v>
      </c>
      <c r="M1220" s="83">
        <v>40635.9</v>
      </c>
      <c r="N1220" s="102">
        <v>40937.86</v>
      </c>
      <c r="O1220" s="78"/>
    </row>
    <row r="1221" spans="1:15" x14ac:dyDescent="0.3">
      <c r="A1221" s="20" t="s">
        <v>21</v>
      </c>
      <c r="B1221" s="20">
        <v>2</v>
      </c>
      <c r="C1221" s="94" t="str">
        <f t="shared" si="19"/>
        <v>Knapsack</v>
      </c>
      <c r="D1221" s="20">
        <v>5</v>
      </c>
      <c r="E1221" s="20">
        <v>0.2</v>
      </c>
      <c r="F1221" s="89" t="s">
        <v>0</v>
      </c>
      <c r="G1221" s="20">
        <v>41690.800000000003</v>
      </c>
      <c r="H1221" s="95">
        <v>2.1992393423976561E-2</v>
      </c>
      <c r="I1221" s="119">
        <v>1800.56</v>
      </c>
      <c r="J1221" s="89">
        <v>2689</v>
      </c>
      <c r="K1221" s="107">
        <v>0.77400000000000002</v>
      </c>
      <c r="L1221" s="96">
        <v>2.5959804015661003E-2</v>
      </c>
      <c r="M1221" s="83">
        <v>40635.9</v>
      </c>
      <c r="N1221" s="102">
        <v>40793.65</v>
      </c>
      <c r="O1221" s="78"/>
    </row>
    <row r="1222" spans="1:15" x14ac:dyDescent="0.3">
      <c r="A1222" s="20" t="s">
        <v>21</v>
      </c>
      <c r="B1222" s="66">
        <v>2</v>
      </c>
      <c r="C1222" s="94" t="str">
        <f t="shared" si="19"/>
        <v>Knapsack</v>
      </c>
      <c r="D1222" s="20">
        <v>10</v>
      </c>
      <c r="E1222" s="20">
        <v>0.05</v>
      </c>
      <c r="F1222" s="89" t="s">
        <v>0</v>
      </c>
      <c r="G1222" s="20">
        <v>41494.300000000003</v>
      </c>
      <c r="H1222" s="95">
        <v>1.8282272755048005E-2</v>
      </c>
      <c r="I1222" s="119">
        <v>1800.37</v>
      </c>
      <c r="J1222" s="89">
        <v>2899</v>
      </c>
      <c r="K1222" s="107">
        <v>0.122</v>
      </c>
      <c r="L1222" s="96">
        <v>2.1124178374294589E-2</v>
      </c>
      <c r="M1222" s="83">
        <v>40635.9</v>
      </c>
      <c r="N1222" s="102">
        <v>40749.31</v>
      </c>
      <c r="O1222" s="78"/>
    </row>
    <row r="1223" spans="1:15" x14ac:dyDescent="0.3">
      <c r="A1223" s="20" t="s">
        <v>21</v>
      </c>
      <c r="B1223" s="20">
        <v>2</v>
      </c>
      <c r="C1223" s="94" t="str">
        <f t="shared" si="19"/>
        <v>Knapsack</v>
      </c>
      <c r="D1223" s="20">
        <v>10</v>
      </c>
      <c r="E1223" s="20">
        <v>0.1</v>
      </c>
      <c r="F1223" s="89" t="s">
        <v>1</v>
      </c>
      <c r="G1223" s="20">
        <v>41592.1</v>
      </c>
      <c r="H1223" s="95">
        <v>-0.11827512031152852</v>
      </c>
      <c r="I1223" s="119">
        <v>1800.17</v>
      </c>
      <c r="J1223" s="89">
        <v>3158</v>
      </c>
      <c r="K1223" s="107">
        <v>0</v>
      </c>
      <c r="L1223" s="96">
        <v>2.3530917243127281E-2</v>
      </c>
      <c r="M1223" s="83">
        <v>40635.9</v>
      </c>
      <c r="N1223" s="102">
        <v>47171.29</v>
      </c>
      <c r="O1223" s="78"/>
    </row>
    <row r="1224" spans="1:15" x14ac:dyDescent="0.3">
      <c r="A1224" s="20" t="s">
        <v>21</v>
      </c>
      <c r="B1224" s="66">
        <v>2</v>
      </c>
      <c r="C1224" s="94" t="str">
        <f t="shared" si="19"/>
        <v>Knapsack</v>
      </c>
      <c r="D1224" s="20">
        <v>10</v>
      </c>
      <c r="E1224" s="20">
        <v>0.15</v>
      </c>
      <c r="F1224" s="89" t="s">
        <v>0</v>
      </c>
      <c r="G1224" s="20">
        <v>41881.800000000003</v>
      </c>
      <c r="H1224" s="95">
        <v>2.6674494682383199E-2</v>
      </c>
      <c r="I1224" s="119">
        <v>1800.15</v>
      </c>
      <c r="J1224" s="89">
        <v>1329</v>
      </c>
      <c r="K1224" s="107">
        <v>0.41299999999999998</v>
      </c>
      <c r="L1224" s="96">
        <v>3.0660081356632896E-2</v>
      </c>
      <c r="M1224" s="83">
        <v>40635.9</v>
      </c>
      <c r="N1224" s="102">
        <v>40793.65</v>
      </c>
      <c r="O1224" s="78"/>
    </row>
    <row r="1225" spans="1:15" x14ac:dyDescent="0.3">
      <c r="A1225" s="20" t="s">
        <v>21</v>
      </c>
      <c r="B1225" s="20">
        <v>2</v>
      </c>
      <c r="C1225" s="94" t="str">
        <f t="shared" si="19"/>
        <v>Knapsack</v>
      </c>
      <c r="D1225" s="20">
        <v>10</v>
      </c>
      <c r="E1225" s="20">
        <v>0.2</v>
      </c>
      <c r="F1225" s="89" t="s">
        <v>1</v>
      </c>
      <c r="G1225" s="20">
        <v>42570.3</v>
      </c>
      <c r="H1225" s="95">
        <v>2.3254908380030904E-2</v>
      </c>
      <c r="I1225" s="119">
        <v>1800.03</v>
      </c>
      <c r="J1225" s="89">
        <v>1465</v>
      </c>
      <c r="K1225" s="107">
        <v>0.32</v>
      </c>
      <c r="L1225" s="96">
        <v>4.760322768783265E-2</v>
      </c>
      <c r="M1225" s="83">
        <v>40635.9</v>
      </c>
      <c r="N1225" s="102">
        <v>41602.83</v>
      </c>
      <c r="O1225" s="78"/>
    </row>
    <row r="1226" spans="1:15" x14ac:dyDescent="0.3">
      <c r="A1226" s="20" t="s">
        <v>21</v>
      </c>
      <c r="B1226" s="66">
        <v>2</v>
      </c>
      <c r="C1226" s="94" t="str">
        <f t="shared" si="19"/>
        <v>Knapsack</v>
      </c>
      <c r="D1226" s="20">
        <v>25</v>
      </c>
      <c r="E1226" s="20">
        <v>0.05</v>
      </c>
      <c r="F1226" s="89" t="s">
        <v>0</v>
      </c>
      <c r="G1226" s="20">
        <v>41333.800000000003</v>
      </c>
      <c r="H1226" s="95">
        <v>1.324103138601232E-2</v>
      </c>
      <c r="I1226" s="119">
        <v>1800.18</v>
      </c>
      <c r="J1226" s="89">
        <v>1861</v>
      </c>
      <c r="K1226" s="107">
        <v>0</v>
      </c>
      <c r="L1226" s="96">
        <v>1.7174468880964966E-2</v>
      </c>
      <c r="M1226" s="83">
        <v>40635.9</v>
      </c>
      <c r="N1226" s="102">
        <v>40793.65</v>
      </c>
      <c r="O1226" s="78"/>
    </row>
    <row r="1227" spans="1:15" x14ac:dyDescent="0.3">
      <c r="A1227" s="20" t="s">
        <v>21</v>
      </c>
      <c r="B1227" s="20">
        <v>2</v>
      </c>
      <c r="C1227" s="94" t="str">
        <f t="shared" si="19"/>
        <v>Knapsack</v>
      </c>
      <c r="D1227" s="20">
        <v>25</v>
      </c>
      <c r="E1227" s="20">
        <v>0.1</v>
      </c>
      <c r="F1227" s="89" t="s">
        <v>0</v>
      </c>
      <c r="G1227" s="20">
        <v>41843.4</v>
      </c>
      <c r="H1227" s="95">
        <v>2.1179952723014768E-2</v>
      </c>
      <c r="I1227" s="119">
        <v>1800.67</v>
      </c>
      <c r="J1227" s="89">
        <v>1578</v>
      </c>
      <c r="K1227" s="107">
        <v>0</v>
      </c>
      <c r="L1227" s="96">
        <v>2.9715104132060466E-2</v>
      </c>
      <c r="M1227" s="83">
        <v>40635.9</v>
      </c>
      <c r="N1227" s="102">
        <v>40975.54</v>
      </c>
      <c r="O1227" s="78"/>
    </row>
    <row r="1228" spans="1:15" x14ac:dyDescent="0.3">
      <c r="A1228" s="20" t="s">
        <v>21</v>
      </c>
      <c r="B1228" s="66">
        <v>2</v>
      </c>
      <c r="C1228" s="94" t="str">
        <f t="shared" si="19"/>
        <v>Knapsack</v>
      </c>
      <c r="D1228" s="20">
        <v>25</v>
      </c>
      <c r="E1228" s="20">
        <v>0.15</v>
      </c>
      <c r="F1228" s="89" t="s">
        <v>4</v>
      </c>
      <c r="G1228" s="20" t="s">
        <v>511</v>
      </c>
      <c r="H1228" s="95" t="s">
        <v>3</v>
      </c>
      <c r="I1228" s="119" t="s">
        <v>511</v>
      </c>
      <c r="J1228" s="89"/>
      <c r="K1228" s="97"/>
      <c r="L1228" s="96" t="s">
        <v>3</v>
      </c>
      <c r="M1228" s="83">
        <v>40635.9</v>
      </c>
      <c r="N1228" s="102" t="s">
        <v>3</v>
      </c>
      <c r="O1228" s="78"/>
    </row>
    <row r="1229" spans="1:15" x14ac:dyDescent="0.3">
      <c r="A1229" s="20" t="s">
        <v>21</v>
      </c>
      <c r="B1229" s="20">
        <v>2</v>
      </c>
      <c r="C1229" s="94" t="str">
        <f t="shared" si="19"/>
        <v>Knapsack</v>
      </c>
      <c r="D1229" s="20">
        <v>25</v>
      </c>
      <c r="E1229" s="20">
        <v>0.2</v>
      </c>
      <c r="F1229" s="89" t="s">
        <v>4</v>
      </c>
      <c r="G1229" s="20" t="s">
        <v>511</v>
      </c>
      <c r="H1229" s="95" t="s">
        <v>3</v>
      </c>
      <c r="I1229" s="119" t="s">
        <v>511</v>
      </c>
      <c r="J1229" s="89"/>
      <c r="K1229" s="97"/>
      <c r="L1229" s="96" t="s">
        <v>3</v>
      </c>
      <c r="M1229" s="83">
        <v>40635.9</v>
      </c>
      <c r="N1229" s="102" t="s">
        <v>3</v>
      </c>
      <c r="O1229" s="78"/>
    </row>
    <row r="1230" spans="1:15" x14ac:dyDescent="0.3">
      <c r="A1230" s="20" t="s">
        <v>21</v>
      </c>
      <c r="B1230" s="66">
        <v>2</v>
      </c>
      <c r="C1230" s="94" t="str">
        <f t="shared" si="19"/>
        <v>Knapsack</v>
      </c>
      <c r="D1230" s="20">
        <v>50</v>
      </c>
      <c r="E1230" s="20">
        <v>0.05</v>
      </c>
      <c r="F1230" s="89" t="s">
        <v>1</v>
      </c>
      <c r="G1230" s="20">
        <v>41304.199999999997</v>
      </c>
      <c r="H1230" s="95">
        <v>-0.11703315684343021</v>
      </c>
      <c r="I1230" s="119">
        <v>1800.29</v>
      </c>
      <c r="J1230" s="89">
        <v>2699</v>
      </c>
      <c r="K1230" s="107">
        <v>0</v>
      </c>
      <c r="L1230" s="96">
        <v>1.6446048937023505E-2</v>
      </c>
      <c r="M1230" s="83">
        <v>40635.9</v>
      </c>
      <c r="N1230" s="102">
        <v>46778.879999999997</v>
      </c>
      <c r="O1230" s="78"/>
    </row>
    <row r="1231" spans="1:15" x14ac:dyDescent="0.3">
      <c r="A1231" s="20" t="s">
        <v>21</v>
      </c>
      <c r="B1231" s="20">
        <v>2</v>
      </c>
      <c r="C1231" s="94" t="str">
        <f t="shared" si="19"/>
        <v>Knapsack</v>
      </c>
      <c r="D1231" s="20">
        <v>50</v>
      </c>
      <c r="E1231" s="20">
        <v>0.1</v>
      </c>
      <c r="F1231" s="89" t="s">
        <v>1</v>
      </c>
      <c r="G1231" s="20">
        <v>42513.5</v>
      </c>
      <c r="H1231" s="95">
        <v>3.7533611515552914E-2</v>
      </c>
      <c r="I1231" s="119">
        <v>1800.56</v>
      </c>
      <c r="J1231" s="89">
        <v>2085</v>
      </c>
      <c r="K1231" s="107">
        <v>0</v>
      </c>
      <c r="L1231" s="96">
        <v>4.6205448876486033E-2</v>
      </c>
      <c r="M1231" s="83">
        <v>40635.9</v>
      </c>
      <c r="N1231" s="102">
        <v>40975.54</v>
      </c>
      <c r="O1231" s="78"/>
    </row>
    <row r="1232" spans="1:15" x14ac:dyDescent="0.3">
      <c r="A1232" s="20" t="s">
        <v>21</v>
      </c>
      <c r="B1232" s="66">
        <v>2</v>
      </c>
      <c r="C1232" s="94" t="str">
        <f t="shared" si="19"/>
        <v>Knapsack</v>
      </c>
      <c r="D1232" s="20">
        <v>50</v>
      </c>
      <c r="E1232" s="20">
        <v>0.15</v>
      </c>
      <c r="F1232" s="89" t="s">
        <v>4</v>
      </c>
      <c r="G1232" s="20" t="s">
        <v>511</v>
      </c>
      <c r="H1232" s="95" t="s">
        <v>3</v>
      </c>
      <c r="I1232" s="119" t="s">
        <v>511</v>
      </c>
      <c r="J1232" s="89"/>
      <c r="K1232" s="97"/>
      <c r="L1232" s="96" t="s">
        <v>3</v>
      </c>
      <c r="M1232" s="83">
        <v>40635.9</v>
      </c>
      <c r="N1232" s="102" t="s">
        <v>3</v>
      </c>
      <c r="O1232" s="78"/>
    </row>
    <row r="1233" spans="1:15" x14ac:dyDescent="0.3">
      <c r="A1233" s="20" t="s">
        <v>21</v>
      </c>
      <c r="B1233" s="20">
        <v>2</v>
      </c>
      <c r="C1233" s="94" t="str">
        <f t="shared" si="19"/>
        <v>Knapsack</v>
      </c>
      <c r="D1233" s="20">
        <v>50</v>
      </c>
      <c r="E1233" s="20">
        <v>0.2</v>
      </c>
      <c r="F1233" s="89" t="s">
        <v>4</v>
      </c>
      <c r="G1233" s="20" t="s">
        <v>511</v>
      </c>
      <c r="H1233" s="95" t="s">
        <v>3</v>
      </c>
      <c r="I1233" s="119" t="s">
        <v>511</v>
      </c>
      <c r="J1233" s="89"/>
      <c r="K1233" s="97"/>
      <c r="L1233" s="96" t="s">
        <v>3</v>
      </c>
      <c r="M1233" s="83">
        <v>40635.9</v>
      </c>
      <c r="N1233" s="102" t="s">
        <v>3</v>
      </c>
      <c r="O1233" s="78"/>
    </row>
    <row r="1234" spans="1:15" hidden="1" x14ac:dyDescent="0.3">
      <c r="A1234" s="66" t="s">
        <v>21</v>
      </c>
      <c r="B1234" s="66">
        <v>3</v>
      </c>
      <c r="C1234" s="94" t="str">
        <f t="shared" si="19"/>
        <v>Factor Model</v>
      </c>
      <c r="D1234" s="20">
        <v>0</v>
      </c>
      <c r="E1234" s="20">
        <v>0.05</v>
      </c>
      <c r="F1234" s="89" t="s">
        <v>0</v>
      </c>
      <c r="G1234" s="20">
        <v>41359.9</v>
      </c>
      <c r="H1234" s="95">
        <v>9.3802302544396133E-3</v>
      </c>
      <c r="I1234" s="119">
        <v>1443.64</v>
      </c>
      <c r="J1234" s="89">
        <v>4968</v>
      </c>
      <c r="K1234" s="107">
        <v>0</v>
      </c>
      <c r="L1234" s="96">
        <v>1.7816758088291307E-2</v>
      </c>
      <c r="M1234" s="83">
        <v>40635.9</v>
      </c>
      <c r="N1234" s="102">
        <v>40975.54</v>
      </c>
      <c r="O1234" s="78"/>
    </row>
    <row r="1235" spans="1:15" hidden="1" x14ac:dyDescent="0.3">
      <c r="A1235" s="20" t="s">
        <v>21</v>
      </c>
      <c r="B1235" s="20">
        <v>3</v>
      </c>
      <c r="C1235" s="94" t="str">
        <f t="shared" si="19"/>
        <v>Factor Model</v>
      </c>
      <c r="D1235" s="20">
        <v>0</v>
      </c>
      <c r="E1235" s="20">
        <v>0.1</v>
      </c>
      <c r="F1235" s="89" t="s">
        <v>4</v>
      </c>
      <c r="G1235" s="20" t="s">
        <v>511</v>
      </c>
      <c r="H1235" s="95" t="s">
        <v>3</v>
      </c>
      <c r="I1235" s="119" t="s">
        <v>511</v>
      </c>
      <c r="J1235" s="89"/>
      <c r="K1235" s="97"/>
      <c r="L1235" s="96" t="s">
        <v>3</v>
      </c>
      <c r="M1235" s="83">
        <v>40635.9</v>
      </c>
      <c r="N1235" s="102" t="s">
        <v>3</v>
      </c>
      <c r="O1235" s="78"/>
    </row>
    <row r="1236" spans="1:15" hidden="1" x14ac:dyDescent="0.3">
      <c r="A1236" s="66" t="s">
        <v>21</v>
      </c>
      <c r="B1236" s="66">
        <v>3</v>
      </c>
      <c r="C1236" s="94" t="str">
        <f t="shared" si="19"/>
        <v>Factor Model</v>
      </c>
      <c r="D1236" s="20">
        <v>0</v>
      </c>
      <c r="E1236" s="20">
        <v>0.15</v>
      </c>
      <c r="F1236" s="89" t="s">
        <v>4</v>
      </c>
      <c r="G1236" s="20" t="s">
        <v>511</v>
      </c>
      <c r="H1236" s="95" t="s">
        <v>3</v>
      </c>
      <c r="I1236" s="119" t="s">
        <v>511</v>
      </c>
      <c r="J1236" s="89"/>
      <c r="K1236" s="97"/>
      <c r="L1236" s="96" t="s">
        <v>3</v>
      </c>
      <c r="M1236" s="83">
        <v>40635.9</v>
      </c>
      <c r="N1236" s="102" t="s">
        <v>3</v>
      </c>
      <c r="O1236" s="78"/>
    </row>
    <row r="1237" spans="1:15" hidden="1" x14ac:dyDescent="0.3">
      <c r="A1237" s="20" t="s">
        <v>21</v>
      </c>
      <c r="B1237" s="20">
        <v>3</v>
      </c>
      <c r="C1237" s="94" t="str">
        <f t="shared" si="19"/>
        <v>Factor Model</v>
      </c>
      <c r="D1237" s="20">
        <v>0</v>
      </c>
      <c r="E1237" s="20">
        <v>0.2</v>
      </c>
      <c r="F1237" s="89" t="s">
        <v>4</v>
      </c>
      <c r="G1237" s="20" t="s">
        <v>511</v>
      </c>
      <c r="H1237" s="95" t="s">
        <v>3</v>
      </c>
      <c r="I1237" s="119" t="s">
        <v>511</v>
      </c>
      <c r="J1237" s="89"/>
      <c r="K1237" s="97"/>
      <c r="L1237" s="96" t="s">
        <v>3</v>
      </c>
      <c r="M1237" s="83">
        <v>40635.9</v>
      </c>
      <c r="N1237" s="102" t="s">
        <v>3</v>
      </c>
      <c r="O1237" s="78"/>
    </row>
    <row r="1238" spans="1:15" hidden="1" x14ac:dyDescent="0.3">
      <c r="A1238" s="66" t="s">
        <v>21</v>
      </c>
      <c r="B1238" s="66">
        <v>3</v>
      </c>
      <c r="C1238" s="94" t="str">
        <f t="shared" si="19"/>
        <v>Factor Model</v>
      </c>
      <c r="D1238" s="20">
        <v>10</v>
      </c>
      <c r="E1238" s="20">
        <v>0.05</v>
      </c>
      <c r="F1238" s="89" t="s">
        <v>0</v>
      </c>
      <c r="G1238" s="20">
        <v>42361.7</v>
      </c>
      <c r="H1238" s="95">
        <v>3.3828962351685817E-2</v>
      </c>
      <c r="I1238" s="119">
        <v>1802.68</v>
      </c>
      <c r="J1238" s="89">
        <v>5692</v>
      </c>
      <c r="K1238" s="107">
        <v>0</v>
      </c>
      <c r="L1238" s="96">
        <v>4.2469835785598375E-2</v>
      </c>
      <c r="M1238" s="83">
        <v>40635.9</v>
      </c>
      <c r="N1238" s="102">
        <v>40975.54</v>
      </c>
      <c r="O1238" s="78"/>
    </row>
    <row r="1239" spans="1:15" hidden="1" x14ac:dyDescent="0.3">
      <c r="A1239" s="20" t="s">
        <v>21</v>
      </c>
      <c r="B1239" s="20">
        <v>3</v>
      </c>
      <c r="C1239" s="94" t="str">
        <f t="shared" si="19"/>
        <v>Factor Model</v>
      </c>
      <c r="D1239" s="20">
        <v>10</v>
      </c>
      <c r="E1239" s="20">
        <v>0.1</v>
      </c>
      <c r="F1239" s="89" t="s">
        <v>4</v>
      </c>
      <c r="G1239" s="20" t="s">
        <v>511</v>
      </c>
      <c r="H1239" s="95" t="s">
        <v>3</v>
      </c>
      <c r="I1239" s="119" t="s">
        <v>511</v>
      </c>
      <c r="J1239" s="89"/>
      <c r="K1239" s="97"/>
      <c r="L1239" s="96" t="s">
        <v>3</v>
      </c>
      <c r="M1239" s="83">
        <v>40635.9</v>
      </c>
      <c r="N1239" s="102" t="s">
        <v>3</v>
      </c>
      <c r="O1239" s="78"/>
    </row>
    <row r="1240" spans="1:15" hidden="1" x14ac:dyDescent="0.3">
      <c r="A1240" s="66" t="s">
        <v>21</v>
      </c>
      <c r="B1240" s="66">
        <v>3</v>
      </c>
      <c r="C1240" s="94" t="str">
        <f t="shared" si="19"/>
        <v>Factor Model</v>
      </c>
      <c r="D1240" s="20">
        <v>10</v>
      </c>
      <c r="E1240" s="20">
        <v>0.15</v>
      </c>
      <c r="F1240" s="89" t="s">
        <v>4</v>
      </c>
      <c r="G1240" s="20" t="s">
        <v>511</v>
      </c>
      <c r="H1240" s="95" t="s">
        <v>3</v>
      </c>
      <c r="I1240" s="119" t="s">
        <v>511</v>
      </c>
      <c r="J1240" s="89"/>
      <c r="K1240" s="97"/>
      <c r="L1240" s="96" t="s">
        <v>3</v>
      </c>
      <c r="M1240" s="83">
        <v>40635.9</v>
      </c>
      <c r="N1240" s="102" t="s">
        <v>3</v>
      </c>
      <c r="O1240" s="78"/>
    </row>
    <row r="1241" spans="1:15" hidden="1" x14ac:dyDescent="0.3">
      <c r="A1241" s="20" t="s">
        <v>21</v>
      </c>
      <c r="B1241" s="20">
        <v>3</v>
      </c>
      <c r="C1241" s="94" t="str">
        <f t="shared" si="19"/>
        <v>Factor Model</v>
      </c>
      <c r="D1241" s="20">
        <v>10</v>
      </c>
      <c r="E1241" s="20">
        <v>0.2</v>
      </c>
      <c r="F1241" s="89" t="s">
        <v>4</v>
      </c>
      <c r="G1241" s="20" t="s">
        <v>511</v>
      </c>
      <c r="H1241" s="95" t="s">
        <v>3</v>
      </c>
      <c r="I1241" s="119" t="s">
        <v>511</v>
      </c>
      <c r="J1241" s="89"/>
      <c r="K1241" s="97"/>
      <c r="L1241" s="96" t="s">
        <v>3</v>
      </c>
      <c r="M1241" s="83">
        <v>40635.9</v>
      </c>
      <c r="N1241" s="102" t="s">
        <v>3</v>
      </c>
      <c r="O1241" s="78"/>
    </row>
    <row r="1242" spans="1:15" hidden="1" x14ac:dyDescent="0.3">
      <c r="A1242" s="66" t="s">
        <v>21</v>
      </c>
      <c r="B1242" s="66">
        <v>3</v>
      </c>
      <c r="C1242" s="94" t="str">
        <f t="shared" si="19"/>
        <v>Factor Model</v>
      </c>
      <c r="D1242" s="20">
        <v>25</v>
      </c>
      <c r="E1242" s="20">
        <v>0.05</v>
      </c>
      <c r="F1242" s="89" t="s">
        <v>0</v>
      </c>
      <c r="G1242" s="20">
        <v>42059.5</v>
      </c>
      <c r="H1242" s="95">
        <v>2.6453830748783276E-2</v>
      </c>
      <c r="I1242" s="119">
        <v>1800.37</v>
      </c>
      <c r="J1242" s="89">
        <v>4064</v>
      </c>
      <c r="K1242" s="107">
        <v>0</v>
      </c>
      <c r="L1242" s="96">
        <v>3.5033061898469109E-2</v>
      </c>
      <c r="M1242" s="83">
        <v>40635.9</v>
      </c>
      <c r="N1242" s="102">
        <v>40975.54</v>
      </c>
      <c r="O1242" s="78"/>
    </row>
    <row r="1243" spans="1:15" hidden="1" x14ac:dyDescent="0.3">
      <c r="A1243" s="20" t="s">
        <v>21</v>
      </c>
      <c r="B1243" s="20">
        <v>3</v>
      </c>
      <c r="C1243" s="94" t="str">
        <f t="shared" si="19"/>
        <v>Factor Model</v>
      </c>
      <c r="D1243" s="20">
        <v>25</v>
      </c>
      <c r="E1243" s="20">
        <v>0.1</v>
      </c>
      <c r="F1243" s="89" t="s">
        <v>4</v>
      </c>
      <c r="G1243" s="20" t="s">
        <v>511</v>
      </c>
      <c r="H1243" s="95" t="s">
        <v>3</v>
      </c>
      <c r="I1243" s="119" t="s">
        <v>511</v>
      </c>
      <c r="J1243" s="89"/>
      <c r="K1243" s="97"/>
      <c r="L1243" s="96" t="s">
        <v>3</v>
      </c>
      <c r="M1243" s="83">
        <v>40635.9</v>
      </c>
      <c r="N1243" s="102" t="s">
        <v>3</v>
      </c>
      <c r="O1243" s="78"/>
    </row>
    <row r="1244" spans="1:15" hidden="1" x14ac:dyDescent="0.3">
      <c r="A1244" s="66" t="s">
        <v>21</v>
      </c>
      <c r="B1244" s="66">
        <v>3</v>
      </c>
      <c r="C1244" s="94" t="str">
        <f t="shared" si="19"/>
        <v>Factor Model</v>
      </c>
      <c r="D1244" s="20">
        <v>25</v>
      </c>
      <c r="E1244" s="20">
        <v>0.15</v>
      </c>
      <c r="F1244" s="89" t="s">
        <v>4</v>
      </c>
      <c r="G1244" s="20" t="s">
        <v>511</v>
      </c>
      <c r="H1244" s="95" t="s">
        <v>3</v>
      </c>
      <c r="I1244" s="119" t="s">
        <v>511</v>
      </c>
      <c r="J1244" s="89"/>
      <c r="K1244" s="97"/>
      <c r="L1244" s="96" t="s">
        <v>3</v>
      </c>
      <c r="M1244" s="83">
        <v>40635.9</v>
      </c>
      <c r="N1244" s="102" t="s">
        <v>3</v>
      </c>
      <c r="O1244" s="78"/>
    </row>
    <row r="1245" spans="1:15" hidden="1" x14ac:dyDescent="0.3">
      <c r="A1245" s="20" t="s">
        <v>21</v>
      </c>
      <c r="B1245" s="20">
        <v>3</v>
      </c>
      <c r="C1245" s="94" t="str">
        <f t="shared" si="19"/>
        <v>Factor Model</v>
      </c>
      <c r="D1245" s="20">
        <v>25</v>
      </c>
      <c r="E1245" s="20">
        <v>0.2</v>
      </c>
      <c r="F1245" s="89" t="s">
        <v>4</v>
      </c>
      <c r="G1245" s="20" t="s">
        <v>511</v>
      </c>
      <c r="H1245" s="95" t="s">
        <v>3</v>
      </c>
      <c r="I1245" s="119" t="s">
        <v>511</v>
      </c>
      <c r="J1245" s="89"/>
      <c r="K1245" s="97"/>
      <c r="L1245" s="96" t="s">
        <v>3</v>
      </c>
      <c r="M1245" s="83">
        <v>40635.9</v>
      </c>
      <c r="N1245" s="102" t="s">
        <v>3</v>
      </c>
      <c r="O1245" s="78"/>
    </row>
    <row r="1246" spans="1:15" hidden="1" x14ac:dyDescent="0.3">
      <c r="A1246" s="66" t="s">
        <v>21</v>
      </c>
      <c r="B1246" s="66">
        <v>3</v>
      </c>
      <c r="C1246" s="94" t="str">
        <f t="shared" si="19"/>
        <v>Factor Model</v>
      </c>
      <c r="D1246" s="20">
        <v>50</v>
      </c>
      <c r="E1246" s="20">
        <v>0.05</v>
      </c>
      <c r="F1246" s="89" t="s">
        <v>0</v>
      </c>
      <c r="G1246" s="20">
        <v>42106.8</v>
      </c>
      <c r="H1246" s="95">
        <v>2.7608177952017279E-2</v>
      </c>
      <c r="I1246" s="119">
        <v>1620.74</v>
      </c>
      <c r="J1246" s="89">
        <v>4014</v>
      </c>
      <c r="K1246" s="107">
        <v>0</v>
      </c>
      <c r="L1246" s="96">
        <v>3.6197057281861733E-2</v>
      </c>
      <c r="M1246" s="83">
        <v>40635.9</v>
      </c>
      <c r="N1246" s="102">
        <v>40975.54</v>
      </c>
      <c r="O1246" s="78"/>
    </row>
    <row r="1247" spans="1:15" hidden="1" x14ac:dyDescent="0.3">
      <c r="A1247" s="20" t="s">
        <v>21</v>
      </c>
      <c r="B1247" s="20">
        <v>3</v>
      </c>
      <c r="C1247" s="94" t="str">
        <f t="shared" si="19"/>
        <v>Factor Model</v>
      </c>
      <c r="D1247" s="20">
        <v>50</v>
      </c>
      <c r="E1247" s="20">
        <v>0.1</v>
      </c>
      <c r="F1247" s="89" t="s">
        <v>4</v>
      </c>
      <c r="G1247" s="20" t="s">
        <v>511</v>
      </c>
      <c r="H1247" s="95" t="s">
        <v>3</v>
      </c>
      <c r="I1247" s="119" t="s">
        <v>511</v>
      </c>
      <c r="J1247" s="89"/>
      <c r="K1247" s="97"/>
      <c r="L1247" s="96" t="s">
        <v>3</v>
      </c>
      <c r="M1247" s="83">
        <v>40635.9</v>
      </c>
      <c r="N1247" s="102" t="s">
        <v>3</v>
      </c>
      <c r="O1247" s="78"/>
    </row>
    <row r="1248" spans="1:15" hidden="1" x14ac:dyDescent="0.3">
      <c r="A1248" s="66" t="s">
        <v>21</v>
      </c>
      <c r="B1248" s="66">
        <v>3</v>
      </c>
      <c r="C1248" s="94" t="str">
        <f t="shared" si="19"/>
        <v>Factor Model</v>
      </c>
      <c r="D1248" s="20">
        <v>50</v>
      </c>
      <c r="E1248" s="20">
        <v>0.15</v>
      </c>
      <c r="F1248" s="89" t="s">
        <v>4</v>
      </c>
      <c r="G1248" s="20" t="s">
        <v>511</v>
      </c>
      <c r="H1248" s="95" t="s">
        <v>3</v>
      </c>
      <c r="I1248" s="119" t="s">
        <v>511</v>
      </c>
      <c r="J1248" s="89"/>
      <c r="K1248" s="97"/>
      <c r="L1248" s="96" t="s">
        <v>3</v>
      </c>
      <c r="M1248" s="83">
        <v>40635.9</v>
      </c>
      <c r="N1248" s="102" t="s">
        <v>3</v>
      </c>
      <c r="O1248" s="78"/>
    </row>
    <row r="1249" spans="1:15" hidden="1" x14ac:dyDescent="0.3">
      <c r="A1249" s="20" t="s">
        <v>21</v>
      </c>
      <c r="B1249" s="20">
        <v>3</v>
      </c>
      <c r="C1249" s="94" t="str">
        <f t="shared" si="19"/>
        <v>Factor Model</v>
      </c>
      <c r="D1249" s="20">
        <v>50</v>
      </c>
      <c r="E1249" s="20">
        <v>0.2</v>
      </c>
      <c r="F1249" s="89" t="s">
        <v>4</v>
      </c>
      <c r="G1249" s="20" t="s">
        <v>511</v>
      </c>
      <c r="H1249" s="95" t="s">
        <v>3</v>
      </c>
      <c r="I1249" s="119" t="s">
        <v>511</v>
      </c>
      <c r="J1249" s="89"/>
      <c r="K1249" s="97"/>
      <c r="L1249" s="96" t="s">
        <v>3</v>
      </c>
      <c r="M1249" s="83">
        <v>40635.9</v>
      </c>
      <c r="N1249" s="102" t="s">
        <v>3</v>
      </c>
      <c r="O1249" s="78"/>
    </row>
    <row r="1250" spans="1:15" x14ac:dyDescent="0.3">
      <c r="A1250" s="20" t="s">
        <v>23</v>
      </c>
      <c r="B1250" s="66">
        <v>0</v>
      </c>
      <c r="C1250" s="94" t="str">
        <f t="shared" si="19"/>
        <v>Deterministic</v>
      </c>
      <c r="D1250" s="20">
        <v>0</v>
      </c>
      <c r="E1250" s="20">
        <v>0.05</v>
      </c>
      <c r="F1250" s="89" t="s">
        <v>0</v>
      </c>
      <c r="G1250" s="20">
        <v>62046.8</v>
      </c>
      <c r="H1250" s="95">
        <v>1.9586435380185142E-3</v>
      </c>
      <c r="I1250" s="119">
        <v>1486.59</v>
      </c>
      <c r="J1250" s="89">
        <v>6563</v>
      </c>
      <c r="K1250" s="107">
        <v>1</v>
      </c>
      <c r="L1250" s="96">
        <v>1.9586435380185563E-3</v>
      </c>
      <c r="M1250" s="83">
        <v>61925.51</v>
      </c>
      <c r="N1250" s="102">
        <v>61925.51</v>
      </c>
      <c r="O1250" s="78"/>
    </row>
    <row r="1251" spans="1:15" x14ac:dyDescent="0.3">
      <c r="A1251" s="20" t="s">
        <v>23</v>
      </c>
      <c r="B1251" s="20">
        <v>0</v>
      </c>
      <c r="C1251" s="94" t="str">
        <f t="shared" si="19"/>
        <v>Deterministic</v>
      </c>
      <c r="D1251" s="20">
        <v>0</v>
      </c>
      <c r="E1251" s="20">
        <v>0.1</v>
      </c>
      <c r="F1251" s="89" t="s">
        <v>0</v>
      </c>
      <c r="G1251" s="20">
        <v>62872.1</v>
      </c>
      <c r="H1251" s="95">
        <v>1.5285945969601162E-2</v>
      </c>
      <c r="I1251" s="119">
        <v>1745.31</v>
      </c>
      <c r="J1251" s="89">
        <v>10271</v>
      </c>
      <c r="K1251" s="107">
        <v>1</v>
      </c>
      <c r="L1251" s="96">
        <v>1.5285945969601089E-2</v>
      </c>
      <c r="M1251" s="83">
        <v>61925.51</v>
      </c>
      <c r="N1251" s="102">
        <v>61925.51</v>
      </c>
      <c r="O1251" s="78"/>
    </row>
    <row r="1252" spans="1:15" x14ac:dyDescent="0.3">
      <c r="A1252" s="20" t="s">
        <v>23</v>
      </c>
      <c r="B1252" s="66">
        <v>0</v>
      </c>
      <c r="C1252" s="94" t="str">
        <f t="shared" si="19"/>
        <v>Deterministic</v>
      </c>
      <c r="D1252" s="20">
        <v>0</v>
      </c>
      <c r="E1252" s="20">
        <v>0.15</v>
      </c>
      <c r="F1252" s="89" t="s">
        <v>1</v>
      </c>
      <c r="G1252" s="20">
        <v>62981.5</v>
      </c>
      <c r="H1252" s="95">
        <v>1.7052584629500798E-2</v>
      </c>
      <c r="I1252" s="119">
        <v>1614.68</v>
      </c>
      <c r="J1252" s="89">
        <v>7210</v>
      </c>
      <c r="K1252" s="107">
        <v>1</v>
      </c>
      <c r="L1252" s="96">
        <v>1.7052584629500878E-2</v>
      </c>
      <c r="M1252" s="83">
        <v>61925.51</v>
      </c>
      <c r="N1252" s="102">
        <v>61925.51</v>
      </c>
      <c r="O1252" s="78"/>
    </row>
    <row r="1253" spans="1:15" x14ac:dyDescent="0.3">
      <c r="A1253" s="20" t="s">
        <v>23</v>
      </c>
      <c r="B1253" s="20">
        <v>0</v>
      </c>
      <c r="C1253" s="94" t="str">
        <f t="shared" si="19"/>
        <v>Deterministic</v>
      </c>
      <c r="D1253" s="20">
        <v>0</v>
      </c>
      <c r="E1253" s="20">
        <v>0.2</v>
      </c>
      <c r="F1253" s="89" t="s">
        <v>0</v>
      </c>
      <c r="G1253" s="20">
        <v>62608.800000000003</v>
      </c>
      <c r="H1253" s="95">
        <v>1.1034063344815421E-2</v>
      </c>
      <c r="I1253" s="119">
        <v>1416.32</v>
      </c>
      <c r="J1253" s="89">
        <v>8461</v>
      </c>
      <c r="K1253" s="107">
        <v>1</v>
      </c>
      <c r="L1253" s="96">
        <v>1.1034063344815381E-2</v>
      </c>
      <c r="M1253" s="83">
        <v>61925.51</v>
      </c>
      <c r="N1253" s="102">
        <v>61925.51</v>
      </c>
      <c r="O1253" s="78"/>
    </row>
    <row r="1254" spans="1:15" x14ac:dyDescent="0.3">
      <c r="A1254" s="20" t="s">
        <v>23</v>
      </c>
      <c r="B1254" s="66">
        <v>1</v>
      </c>
      <c r="C1254" s="94" t="str">
        <f t="shared" si="19"/>
        <v>Cardinality-constrained</v>
      </c>
      <c r="D1254" s="20">
        <v>5</v>
      </c>
      <c r="E1254" s="20">
        <v>0.05</v>
      </c>
      <c r="F1254" s="89" t="s">
        <v>1</v>
      </c>
      <c r="G1254" s="20">
        <v>66975.3</v>
      </c>
      <c r="H1254" s="95">
        <v>5.8966668195092511E-2</v>
      </c>
      <c r="I1254" s="119">
        <v>1800.18</v>
      </c>
      <c r="J1254" s="89">
        <v>1662</v>
      </c>
      <c r="K1254" s="107">
        <v>0.97199999999999998</v>
      </c>
      <c r="L1254" s="96">
        <v>8.1546199619510595E-2</v>
      </c>
      <c r="M1254" s="83">
        <v>61925.51</v>
      </c>
      <c r="N1254" s="102">
        <v>63245.9</v>
      </c>
      <c r="O1254" s="78"/>
    </row>
    <row r="1255" spans="1:15" x14ac:dyDescent="0.3">
      <c r="A1255" s="20" t="s">
        <v>23</v>
      </c>
      <c r="B1255" s="20">
        <v>1</v>
      </c>
      <c r="C1255" s="94" t="str">
        <f t="shared" si="19"/>
        <v>Cardinality-constrained</v>
      </c>
      <c r="D1255" s="20">
        <v>5</v>
      </c>
      <c r="E1255" s="20">
        <v>0.1</v>
      </c>
      <c r="F1255" s="89" t="s">
        <v>1</v>
      </c>
      <c r="G1255" s="20">
        <v>67272.899999999994</v>
      </c>
      <c r="H1255" s="95">
        <v>4.070405304809329E-2</v>
      </c>
      <c r="I1255" s="119">
        <v>1800.14</v>
      </c>
      <c r="J1255" s="89">
        <v>1484</v>
      </c>
      <c r="K1255" s="107">
        <v>0.96799999999999997</v>
      </c>
      <c r="L1255" s="96">
        <v>8.635197352431967E-2</v>
      </c>
      <c r="M1255" s="83">
        <v>61925.51</v>
      </c>
      <c r="N1255" s="102">
        <v>64641.72</v>
      </c>
      <c r="O1255" s="78"/>
    </row>
    <row r="1256" spans="1:15" x14ac:dyDescent="0.3">
      <c r="A1256" s="20" t="s">
        <v>23</v>
      </c>
      <c r="B1256" s="66">
        <v>1</v>
      </c>
      <c r="C1256" s="94" t="str">
        <f t="shared" si="19"/>
        <v>Cardinality-constrained</v>
      </c>
      <c r="D1256" s="20">
        <v>5</v>
      </c>
      <c r="E1256" s="20">
        <v>0.15</v>
      </c>
      <c r="F1256" s="89" t="s">
        <v>1</v>
      </c>
      <c r="G1256" s="20">
        <v>66934.8</v>
      </c>
      <c r="H1256" s="95">
        <v>5.2359502865363346E-2</v>
      </c>
      <c r="I1256" s="119">
        <v>1801.26</v>
      </c>
      <c r="J1256" s="89">
        <v>243</v>
      </c>
      <c r="K1256" s="107">
        <v>0.96099999999999997</v>
      </c>
      <c r="L1256" s="96">
        <v>8.0892188049803693E-2</v>
      </c>
      <c r="M1256" s="83">
        <v>61925.51</v>
      </c>
      <c r="N1256" s="102">
        <v>63604.5</v>
      </c>
      <c r="O1256" s="78"/>
    </row>
    <row r="1257" spans="1:15" x14ac:dyDescent="0.3">
      <c r="A1257" s="20" t="s">
        <v>23</v>
      </c>
      <c r="B1257" s="20">
        <v>1</v>
      </c>
      <c r="C1257" s="94" t="str">
        <f t="shared" si="19"/>
        <v>Cardinality-constrained</v>
      </c>
      <c r="D1257" s="20">
        <v>5</v>
      </c>
      <c r="E1257" s="20">
        <v>0.2</v>
      </c>
      <c r="F1257" s="89" t="s">
        <v>1</v>
      </c>
      <c r="G1257" s="20">
        <v>65710.7</v>
      </c>
      <c r="H1257" s="95">
        <v>1.779377620547096E-2</v>
      </c>
      <c r="I1257" s="119">
        <v>1800.29</v>
      </c>
      <c r="J1257" s="89">
        <v>489</v>
      </c>
      <c r="K1257" s="107">
        <v>1</v>
      </c>
      <c r="L1257" s="96">
        <v>6.1124890210835447E-2</v>
      </c>
      <c r="M1257" s="83">
        <v>61925.51</v>
      </c>
      <c r="N1257" s="102">
        <v>64561.9</v>
      </c>
      <c r="O1257" s="78"/>
    </row>
    <row r="1258" spans="1:15" x14ac:dyDescent="0.3">
      <c r="A1258" s="20" t="s">
        <v>23</v>
      </c>
      <c r="B1258" s="66">
        <v>1</v>
      </c>
      <c r="C1258" s="94" t="str">
        <f t="shared" si="19"/>
        <v>Cardinality-constrained</v>
      </c>
      <c r="D1258" s="20">
        <v>10</v>
      </c>
      <c r="E1258" s="20">
        <v>0.05</v>
      </c>
      <c r="F1258" s="89" t="s">
        <v>1</v>
      </c>
      <c r="G1258" s="20">
        <v>64454.8</v>
      </c>
      <c r="H1258" s="95">
        <v>2.621109365417313E-2</v>
      </c>
      <c r="I1258" s="119">
        <v>1802.5</v>
      </c>
      <c r="J1258" s="89">
        <v>879</v>
      </c>
      <c r="K1258" s="107">
        <v>0.154</v>
      </c>
      <c r="L1258" s="96">
        <v>4.0844072176393853E-2</v>
      </c>
      <c r="M1258" s="83">
        <v>61925.51</v>
      </c>
      <c r="N1258" s="102">
        <v>62808.52</v>
      </c>
      <c r="O1258" s="78"/>
    </row>
    <row r="1259" spans="1:15" x14ac:dyDescent="0.3">
      <c r="A1259" s="20" t="s">
        <v>23</v>
      </c>
      <c r="B1259" s="20">
        <v>1</v>
      </c>
      <c r="C1259" s="94" t="str">
        <f t="shared" si="19"/>
        <v>Cardinality-constrained</v>
      </c>
      <c r="D1259" s="20">
        <v>10</v>
      </c>
      <c r="E1259" s="20">
        <v>0.1</v>
      </c>
      <c r="F1259" s="89" t="s">
        <v>1</v>
      </c>
      <c r="G1259" s="20">
        <v>67223.899999999994</v>
      </c>
      <c r="H1259" s="95">
        <v>4.3214540716604161E-2</v>
      </c>
      <c r="I1259" s="119">
        <v>1800.25</v>
      </c>
      <c r="J1259" s="89">
        <v>41</v>
      </c>
      <c r="K1259" s="107">
        <v>0.126</v>
      </c>
      <c r="L1259" s="96">
        <v>8.5560700267143464E-2</v>
      </c>
      <c r="M1259" s="83">
        <v>61925.51</v>
      </c>
      <c r="N1259" s="102">
        <v>64439.19</v>
      </c>
      <c r="O1259" s="78"/>
    </row>
    <row r="1260" spans="1:15" x14ac:dyDescent="0.3">
      <c r="A1260" s="20" t="s">
        <v>23</v>
      </c>
      <c r="B1260" s="66">
        <v>1</v>
      </c>
      <c r="C1260" s="94" t="str">
        <f t="shared" si="19"/>
        <v>Cardinality-constrained</v>
      </c>
      <c r="D1260" s="20">
        <v>10</v>
      </c>
      <c r="E1260" s="20">
        <v>0.15</v>
      </c>
      <c r="F1260" s="89" t="s">
        <v>1</v>
      </c>
      <c r="G1260" s="20">
        <v>69493.100000000006</v>
      </c>
      <c r="H1260" s="95">
        <v>7.5708780590119748E-2</v>
      </c>
      <c r="I1260" s="119">
        <v>1800.69</v>
      </c>
      <c r="J1260" s="89">
        <v>65</v>
      </c>
      <c r="K1260" s="107">
        <v>0.96199999999999997</v>
      </c>
      <c r="L1260" s="96">
        <v>0.12220472629131351</v>
      </c>
      <c r="M1260" s="83">
        <v>61925.51</v>
      </c>
      <c r="N1260" s="102">
        <v>64602.15</v>
      </c>
      <c r="O1260" s="78"/>
    </row>
    <row r="1261" spans="1:15" x14ac:dyDescent="0.3">
      <c r="A1261" s="20" t="s">
        <v>23</v>
      </c>
      <c r="B1261" s="20">
        <v>1</v>
      </c>
      <c r="C1261" s="94" t="str">
        <f t="shared" si="19"/>
        <v>Cardinality-constrained</v>
      </c>
      <c r="D1261" s="20">
        <v>10</v>
      </c>
      <c r="E1261" s="20">
        <v>0.2</v>
      </c>
      <c r="F1261" s="89" t="s">
        <v>1</v>
      </c>
      <c r="G1261" s="20">
        <v>77317.600000000006</v>
      </c>
      <c r="H1261" s="95">
        <v>0.20764312506882238</v>
      </c>
      <c r="I1261" s="119">
        <v>1800.47</v>
      </c>
      <c r="J1261" s="89">
        <v>227</v>
      </c>
      <c r="K1261" s="107">
        <v>1</v>
      </c>
      <c r="L1261" s="96">
        <v>0.24855814671530374</v>
      </c>
      <c r="M1261" s="83">
        <v>61925.51</v>
      </c>
      <c r="N1261" s="102">
        <v>64023.55</v>
      </c>
      <c r="O1261" s="78"/>
    </row>
    <row r="1262" spans="1:15" x14ac:dyDescent="0.3">
      <c r="A1262" s="20" t="s">
        <v>23</v>
      </c>
      <c r="B1262" s="66">
        <v>1</v>
      </c>
      <c r="C1262" s="94" t="str">
        <f t="shared" si="19"/>
        <v>Cardinality-constrained</v>
      </c>
      <c r="D1262" s="20">
        <v>25</v>
      </c>
      <c r="E1262" s="20">
        <v>0.05</v>
      </c>
      <c r="F1262" s="89" t="s">
        <v>1</v>
      </c>
      <c r="G1262" s="20">
        <v>85135.7</v>
      </c>
      <c r="H1262" s="95">
        <v>0.31614162114664385</v>
      </c>
      <c r="I1262" s="119">
        <v>1805.78</v>
      </c>
      <c r="J1262" s="89">
        <v>443</v>
      </c>
      <c r="K1262" s="107">
        <v>0</v>
      </c>
      <c r="L1262" s="96">
        <v>0.37480821716284596</v>
      </c>
      <c r="M1262" s="83">
        <v>61925.51</v>
      </c>
      <c r="N1262" s="102">
        <v>64685.82</v>
      </c>
      <c r="O1262" s="78"/>
    </row>
    <row r="1263" spans="1:15" x14ac:dyDescent="0.3">
      <c r="A1263" s="20" t="s">
        <v>23</v>
      </c>
      <c r="B1263" s="20">
        <v>1</v>
      </c>
      <c r="C1263" s="94" t="str">
        <f t="shared" si="19"/>
        <v>Cardinality-constrained</v>
      </c>
      <c r="D1263" s="20">
        <v>25</v>
      </c>
      <c r="E1263" s="20">
        <v>0.1</v>
      </c>
      <c r="F1263" s="89" t="s">
        <v>1</v>
      </c>
      <c r="G1263" s="20">
        <v>78107.899999999994</v>
      </c>
      <c r="H1263" s="95">
        <v>0.13265368418167664</v>
      </c>
      <c r="I1263" s="119">
        <v>1834.19</v>
      </c>
      <c r="J1263" s="89">
        <v>112</v>
      </c>
      <c r="K1263" s="107">
        <v>0</v>
      </c>
      <c r="L1263" s="96">
        <v>0.26132025396318892</v>
      </c>
      <c r="M1263" s="83">
        <v>61925.51</v>
      </c>
      <c r="N1263" s="102">
        <v>68960.09</v>
      </c>
      <c r="O1263" s="78"/>
    </row>
    <row r="1264" spans="1:15" x14ac:dyDescent="0.3">
      <c r="A1264" s="20" t="s">
        <v>23</v>
      </c>
      <c r="B1264" s="66">
        <v>1</v>
      </c>
      <c r="C1264" s="94" t="str">
        <f t="shared" si="19"/>
        <v>Cardinality-constrained</v>
      </c>
      <c r="D1264" s="20">
        <v>25</v>
      </c>
      <c r="E1264" s="20">
        <v>0.15</v>
      </c>
      <c r="F1264" s="89" t="s">
        <v>1</v>
      </c>
      <c r="G1264" s="20">
        <v>75922.600000000006</v>
      </c>
      <c r="H1264" s="95">
        <v>-5.3035433871283476E-2</v>
      </c>
      <c r="I1264" s="119">
        <v>1810.03</v>
      </c>
      <c r="J1264" s="89">
        <v>109</v>
      </c>
      <c r="K1264" s="107">
        <v>0.70799999999999996</v>
      </c>
      <c r="L1264" s="96">
        <v>0.22603108153651053</v>
      </c>
      <c r="M1264" s="83">
        <v>61925.51</v>
      </c>
      <c r="N1264" s="102">
        <v>80174.7</v>
      </c>
      <c r="O1264" s="78"/>
    </row>
    <row r="1265" spans="1:15" x14ac:dyDescent="0.3">
      <c r="A1265" s="20" t="s">
        <v>23</v>
      </c>
      <c r="B1265" s="20">
        <v>1</v>
      </c>
      <c r="C1265" s="94" t="str">
        <f t="shared" si="19"/>
        <v>Cardinality-constrained</v>
      </c>
      <c r="D1265" s="20">
        <v>25</v>
      </c>
      <c r="E1265" s="20">
        <v>0.2</v>
      </c>
      <c r="F1265" s="89" t="s">
        <v>1</v>
      </c>
      <c r="G1265" s="20" t="s">
        <v>46</v>
      </c>
      <c r="H1265" s="95" t="s">
        <v>3</v>
      </c>
      <c r="I1265" s="119">
        <v>60.096200000000003</v>
      </c>
      <c r="J1265" s="89">
        <v>45</v>
      </c>
      <c r="K1265" s="107">
        <v>0.95099999999999996</v>
      </c>
      <c r="L1265" s="96" t="s">
        <v>3</v>
      </c>
      <c r="M1265" s="83">
        <v>61925.51</v>
      </c>
      <c r="N1265" s="102">
        <v>76386.759999999995</v>
      </c>
      <c r="O1265" s="78"/>
    </row>
    <row r="1266" spans="1:15" x14ac:dyDescent="0.3">
      <c r="A1266" s="20" t="s">
        <v>23</v>
      </c>
      <c r="B1266" s="66">
        <v>1</v>
      </c>
      <c r="C1266" s="94" t="str">
        <f t="shared" si="19"/>
        <v>Cardinality-constrained</v>
      </c>
      <c r="D1266" s="20">
        <v>50</v>
      </c>
      <c r="E1266" s="20">
        <v>0.05</v>
      </c>
      <c r="F1266" s="89" t="s">
        <v>1</v>
      </c>
      <c r="G1266" s="20">
        <v>69777</v>
      </c>
      <c r="H1266" s="95">
        <v>6.8828761154599127E-2</v>
      </c>
      <c r="I1266" s="119">
        <v>1800.37</v>
      </c>
      <c r="J1266" s="89">
        <v>415</v>
      </c>
      <c r="K1266" s="107">
        <v>0</v>
      </c>
      <c r="L1266" s="96">
        <v>0.12678926665278967</v>
      </c>
      <c r="M1266" s="83">
        <v>61925.51</v>
      </c>
      <c r="N1266" s="102">
        <v>65283.61</v>
      </c>
      <c r="O1266" s="78"/>
    </row>
    <row r="1267" spans="1:15" x14ac:dyDescent="0.3">
      <c r="A1267" s="20" t="s">
        <v>23</v>
      </c>
      <c r="B1267" s="20">
        <v>1</v>
      </c>
      <c r="C1267" s="94" t="str">
        <f t="shared" si="19"/>
        <v>Cardinality-constrained</v>
      </c>
      <c r="D1267" s="20">
        <v>50</v>
      </c>
      <c r="E1267" s="20">
        <v>0.1</v>
      </c>
      <c r="F1267" s="89" t="s">
        <v>1</v>
      </c>
      <c r="G1267" s="20" t="s">
        <v>46</v>
      </c>
      <c r="H1267" s="95" t="s">
        <v>3</v>
      </c>
      <c r="I1267" s="119">
        <v>60.0672</v>
      </c>
      <c r="J1267" s="89">
        <v>38</v>
      </c>
      <c r="K1267" s="107">
        <v>0</v>
      </c>
      <c r="L1267" s="96" t="s">
        <v>3</v>
      </c>
      <c r="M1267" s="83">
        <v>61925.51</v>
      </c>
      <c r="N1267" s="102">
        <v>69328.66</v>
      </c>
      <c r="O1267" s="78"/>
    </row>
    <row r="1268" spans="1:15" x14ac:dyDescent="0.3">
      <c r="A1268" s="20" t="s">
        <v>23</v>
      </c>
      <c r="B1268" s="66">
        <v>1</v>
      </c>
      <c r="C1268" s="94" t="str">
        <f t="shared" si="19"/>
        <v>Cardinality-constrained</v>
      </c>
      <c r="D1268" s="20">
        <v>50</v>
      </c>
      <c r="E1268" s="20">
        <v>0.15</v>
      </c>
      <c r="F1268" s="89" t="s">
        <v>1</v>
      </c>
      <c r="G1268" s="20">
        <v>74297.5</v>
      </c>
      <c r="H1268" s="95">
        <v>9.6592375814114284E-2</v>
      </c>
      <c r="I1268" s="119">
        <v>1806.91</v>
      </c>
      <c r="J1268" s="89">
        <v>604</v>
      </c>
      <c r="K1268" s="107">
        <v>0</v>
      </c>
      <c r="L1268" s="96">
        <v>0.19978826173575315</v>
      </c>
      <c r="M1268" s="83">
        <v>61925.51</v>
      </c>
      <c r="N1268" s="102">
        <v>67753.070000000007</v>
      </c>
      <c r="O1268" s="78"/>
    </row>
    <row r="1269" spans="1:15" x14ac:dyDescent="0.3">
      <c r="A1269" s="20" t="s">
        <v>23</v>
      </c>
      <c r="B1269" s="20">
        <v>1</v>
      </c>
      <c r="C1269" s="94" t="str">
        <f t="shared" si="19"/>
        <v>Cardinality-constrained</v>
      </c>
      <c r="D1269" s="20">
        <v>50</v>
      </c>
      <c r="E1269" s="20">
        <v>0.2</v>
      </c>
      <c r="F1269" s="89" t="s">
        <v>1</v>
      </c>
      <c r="G1269" s="20">
        <v>78524.5</v>
      </c>
      <c r="H1269" s="95">
        <v>3.9329043809867591E-2</v>
      </c>
      <c r="I1269" s="119">
        <v>1805.22</v>
      </c>
      <c r="J1269" s="89">
        <v>30</v>
      </c>
      <c r="K1269" s="107">
        <v>0</v>
      </c>
      <c r="L1269" s="96">
        <v>0.26804769149256891</v>
      </c>
      <c r="M1269" s="83">
        <v>61925.51</v>
      </c>
      <c r="N1269" s="102">
        <v>75553.070000000007</v>
      </c>
      <c r="O1269" s="78"/>
    </row>
    <row r="1270" spans="1:15" x14ac:dyDescent="0.3">
      <c r="A1270" s="20" t="s">
        <v>23</v>
      </c>
      <c r="B1270" s="66">
        <v>2</v>
      </c>
      <c r="C1270" s="94" t="str">
        <f t="shared" si="19"/>
        <v>Knapsack</v>
      </c>
      <c r="D1270" s="20">
        <v>5</v>
      </c>
      <c r="E1270" s="20">
        <v>0.05</v>
      </c>
      <c r="F1270" s="89" t="s">
        <v>1</v>
      </c>
      <c r="G1270" s="20">
        <v>65685.600000000006</v>
      </c>
      <c r="H1270" s="95">
        <v>5.5399576397955869E-2</v>
      </c>
      <c r="I1270" s="119">
        <v>1800.69</v>
      </c>
      <c r="J1270" s="89">
        <v>700</v>
      </c>
      <c r="K1270" s="107">
        <v>0.88</v>
      </c>
      <c r="L1270" s="96">
        <v>6.0719564521955594E-2</v>
      </c>
      <c r="M1270" s="83">
        <v>61925.51</v>
      </c>
      <c r="N1270" s="102">
        <v>62237.66</v>
      </c>
      <c r="O1270" s="78"/>
    </row>
    <row r="1271" spans="1:15" x14ac:dyDescent="0.3">
      <c r="A1271" s="20" t="s">
        <v>23</v>
      </c>
      <c r="B1271" s="20">
        <v>2</v>
      </c>
      <c r="C1271" s="94" t="str">
        <f t="shared" si="19"/>
        <v>Knapsack</v>
      </c>
      <c r="D1271" s="20">
        <v>5</v>
      </c>
      <c r="E1271" s="20">
        <v>0.1</v>
      </c>
      <c r="F1271" s="89" t="s">
        <v>1</v>
      </c>
      <c r="G1271" s="20">
        <v>66070.600000000006</v>
      </c>
      <c r="H1271" s="95">
        <v>-5.2066951525985465E-3</v>
      </c>
      <c r="I1271" s="119">
        <v>1800.25</v>
      </c>
      <c r="J1271" s="89">
        <v>504</v>
      </c>
      <c r="K1271" s="107">
        <v>0.99299999999999999</v>
      </c>
      <c r="L1271" s="96">
        <v>6.6936711542626037E-2</v>
      </c>
      <c r="M1271" s="83">
        <v>61925.51</v>
      </c>
      <c r="N1271" s="102">
        <v>66416.41</v>
      </c>
      <c r="O1271" s="78"/>
    </row>
    <row r="1272" spans="1:15" x14ac:dyDescent="0.3">
      <c r="A1272" s="20" t="s">
        <v>23</v>
      </c>
      <c r="B1272" s="66">
        <v>2</v>
      </c>
      <c r="C1272" s="94" t="str">
        <f t="shared" si="19"/>
        <v>Knapsack</v>
      </c>
      <c r="D1272" s="20">
        <v>5</v>
      </c>
      <c r="E1272" s="20">
        <v>0.15</v>
      </c>
      <c r="F1272" s="89" t="s">
        <v>1</v>
      </c>
      <c r="G1272" s="20">
        <v>73467</v>
      </c>
      <c r="H1272" s="95">
        <v>8.7526273336251542E-2</v>
      </c>
      <c r="I1272" s="119">
        <v>1801.51</v>
      </c>
      <c r="J1272" s="89">
        <v>539</v>
      </c>
      <c r="K1272" s="107">
        <v>0.94499999999999995</v>
      </c>
      <c r="L1272" s="96">
        <v>0.18637698744830677</v>
      </c>
      <c r="M1272" s="83">
        <v>61925.51</v>
      </c>
      <c r="N1272" s="102">
        <v>67554.23</v>
      </c>
      <c r="O1272" s="78"/>
    </row>
    <row r="1273" spans="1:15" x14ac:dyDescent="0.3">
      <c r="A1273" s="20" t="s">
        <v>23</v>
      </c>
      <c r="B1273" s="20">
        <v>2</v>
      </c>
      <c r="C1273" s="94" t="str">
        <f t="shared" si="19"/>
        <v>Knapsack</v>
      </c>
      <c r="D1273" s="20">
        <v>5</v>
      </c>
      <c r="E1273" s="20">
        <v>0.2</v>
      </c>
      <c r="F1273" s="89" t="s">
        <v>1</v>
      </c>
      <c r="G1273" s="20">
        <v>68211.100000000006</v>
      </c>
      <c r="H1273" s="95">
        <v>5.8007534517695428E-2</v>
      </c>
      <c r="I1273" s="119">
        <v>1820.16</v>
      </c>
      <c r="J1273" s="89">
        <v>60</v>
      </c>
      <c r="K1273" s="107">
        <v>0.998</v>
      </c>
      <c r="L1273" s="96">
        <v>0.10150243413417193</v>
      </c>
      <c r="M1273" s="83">
        <v>61925.51</v>
      </c>
      <c r="N1273" s="102">
        <v>64471.28</v>
      </c>
      <c r="O1273" s="78"/>
    </row>
    <row r="1274" spans="1:15" x14ac:dyDescent="0.3">
      <c r="A1274" s="20" t="s">
        <v>23</v>
      </c>
      <c r="B1274" s="66">
        <v>2</v>
      </c>
      <c r="C1274" s="94" t="str">
        <f t="shared" si="19"/>
        <v>Knapsack</v>
      </c>
      <c r="D1274" s="20">
        <v>10</v>
      </c>
      <c r="E1274" s="20">
        <v>0.05</v>
      </c>
      <c r="F1274" s="89" t="s">
        <v>1</v>
      </c>
      <c r="G1274" s="20">
        <v>77016.399999999994</v>
      </c>
      <c r="H1274" s="95">
        <v>5.9574623226020369E-2</v>
      </c>
      <c r="I1274" s="119">
        <v>1803.88</v>
      </c>
      <c r="J1274" s="89">
        <v>60</v>
      </c>
      <c r="K1274" s="107">
        <v>0</v>
      </c>
      <c r="L1274" s="96">
        <v>0.24369423844874261</v>
      </c>
      <c r="M1274" s="83">
        <v>61925.51</v>
      </c>
      <c r="N1274" s="102">
        <v>72686.149999999994</v>
      </c>
      <c r="O1274" s="78"/>
    </row>
    <row r="1275" spans="1:15" x14ac:dyDescent="0.3">
      <c r="A1275" s="20" t="s">
        <v>23</v>
      </c>
      <c r="B1275" s="20">
        <v>2</v>
      </c>
      <c r="C1275" s="94" t="str">
        <f t="shared" si="19"/>
        <v>Knapsack</v>
      </c>
      <c r="D1275" s="20">
        <v>10</v>
      </c>
      <c r="E1275" s="20">
        <v>0.1</v>
      </c>
      <c r="F1275" s="89" t="s">
        <v>1</v>
      </c>
      <c r="G1275" s="20">
        <v>79748.600000000006</v>
      </c>
      <c r="H1275" s="95">
        <v>0.1865599601963521</v>
      </c>
      <c r="I1275" s="119">
        <v>1802.41</v>
      </c>
      <c r="J1275" s="89">
        <v>107</v>
      </c>
      <c r="K1275" s="107">
        <v>5.7000000000000002E-2</v>
      </c>
      <c r="L1275" s="96">
        <v>0.28781498933153715</v>
      </c>
      <c r="M1275" s="83">
        <v>61925.51</v>
      </c>
      <c r="N1275" s="102">
        <v>67209.919999999998</v>
      </c>
      <c r="O1275" s="78"/>
    </row>
    <row r="1276" spans="1:15" x14ac:dyDescent="0.3">
      <c r="A1276" s="20" t="s">
        <v>23</v>
      </c>
      <c r="B1276" s="66">
        <v>2</v>
      </c>
      <c r="C1276" s="94" t="str">
        <f t="shared" si="19"/>
        <v>Knapsack</v>
      </c>
      <c r="D1276" s="20">
        <v>10</v>
      </c>
      <c r="E1276" s="20">
        <v>0.15</v>
      </c>
      <c r="F1276" s="89" t="s">
        <v>1</v>
      </c>
      <c r="G1276" s="20">
        <v>76882.399999999994</v>
      </c>
      <c r="H1276" s="95">
        <v>0.16859371705927884</v>
      </c>
      <c r="I1276" s="119">
        <v>1800.03</v>
      </c>
      <c r="J1276" s="89">
        <v>35</v>
      </c>
      <c r="K1276" s="107">
        <v>0.217</v>
      </c>
      <c r="L1276" s="96">
        <v>0.24153034831687292</v>
      </c>
      <c r="M1276" s="83">
        <v>61925.51</v>
      </c>
      <c r="N1276" s="102">
        <v>65790.53</v>
      </c>
      <c r="O1276" s="78"/>
    </row>
    <row r="1277" spans="1:15" x14ac:dyDescent="0.3">
      <c r="A1277" s="20" t="s">
        <v>23</v>
      </c>
      <c r="B1277" s="20">
        <v>2</v>
      </c>
      <c r="C1277" s="94" t="str">
        <f t="shared" si="19"/>
        <v>Knapsack</v>
      </c>
      <c r="D1277" s="20">
        <v>10</v>
      </c>
      <c r="E1277" s="20">
        <v>0.2</v>
      </c>
      <c r="F1277" s="89" t="s">
        <v>1</v>
      </c>
      <c r="G1277" s="20" t="s">
        <v>46</v>
      </c>
      <c r="H1277" s="95" t="s">
        <v>3</v>
      </c>
      <c r="I1277" s="119">
        <v>60.06</v>
      </c>
      <c r="J1277" s="89">
        <v>44</v>
      </c>
      <c r="K1277" s="107">
        <v>0.11</v>
      </c>
      <c r="L1277" s="96" t="s">
        <v>3</v>
      </c>
      <c r="M1277" s="83">
        <v>61925.51</v>
      </c>
      <c r="N1277" s="102">
        <v>67873.850000000006</v>
      </c>
      <c r="O1277" s="78"/>
    </row>
    <row r="1278" spans="1:15" x14ac:dyDescent="0.3">
      <c r="A1278" s="20" t="s">
        <v>23</v>
      </c>
      <c r="B1278" s="66">
        <v>2</v>
      </c>
      <c r="C1278" s="94" t="str">
        <f t="shared" si="19"/>
        <v>Knapsack</v>
      </c>
      <c r="D1278" s="20">
        <v>25</v>
      </c>
      <c r="E1278" s="20">
        <v>0.05</v>
      </c>
      <c r="F1278" s="89" t="s">
        <v>1</v>
      </c>
      <c r="G1278" s="20">
        <v>71387.899999999994</v>
      </c>
      <c r="H1278" s="95">
        <v>0.13844443313957885</v>
      </c>
      <c r="I1278" s="119">
        <v>1801.04</v>
      </c>
      <c r="J1278" s="89">
        <v>722</v>
      </c>
      <c r="K1278" s="107">
        <v>0</v>
      </c>
      <c r="L1278" s="96">
        <v>0.15280277869330416</v>
      </c>
      <c r="M1278" s="83">
        <v>61925.51</v>
      </c>
      <c r="N1278" s="102">
        <v>62706.53</v>
      </c>
      <c r="O1278" s="78"/>
    </row>
    <row r="1279" spans="1:15" x14ac:dyDescent="0.3">
      <c r="A1279" s="20" t="s">
        <v>23</v>
      </c>
      <c r="B1279" s="20">
        <v>2</v>
      </c>
      <c r="C1279" s="94" t="str">
        <f t="shared" si="19"/>
        <v>Knapsack</v>
      </c>
      <c r="D1279" s="20">
        <v>25</v>
      </c>
      <c r="E1279" s="20">
        <v>0.1</v>
      </c>
      <c r="F1279" s="89" t="s">
        <v>1</v>
      </c>
      <c r="G1279" s="20">
        <v>73588</v>
      </c>
      <c r="H1279" s="95">
        <v>0.14218998803454011</v>
      </c>
      <c r="I1279" s="119">
        <v>1801.05</v>
      </c>
      <c r="J1279" s="89">
        <v>43</v>
      </c>
      <c r="K1279" s="107">
        <v>0</v>
      </c>
      <c r="L1279" s="96">
        <v>0.18833094794051752</v>
      </c>
      <c r="M1279" s="83">
        <v>61925.51</v>
      </c>
      <c r="N1279" s="102">
        <v>64427.11</v>
      </c>
      <c r="O1279" s="78"/>
    </row>
    <row r="1280" spans="1:15" x14ac:dyDescent="0.3">
      <c r="A1280" s="20" t="s">
        <v>23</v>
      </c>
      <c r="B1280" s="66">
        <v>2</v>
      </c>
      <c r="C1280" s="94" t="str">
        <f t="shared" si="19"/>
        <v>Knapsack</v>
      </c>
      <c r="D1280" s="20">
        <v>25</v>
      </c>
      <c r="E1280" s="20">
        <v>0.15</v>
      </c>
      <c r="F1280" s="89" t="s">
        <v>1</v>
      </c>
      <c r="G1280" s="20">
        <v>76328.100000000006</v>
      </c>
      <c r="H1280" s="95">
        <v>0.11095618112660734</v>
      </c>
      <c r="I1280" s="119">
        <v>1815.8</v>
      </c>
      <c r="J1280" s="89">
        <v>105</v>
      </c>
      <c r="K1280" s="107">
        <v>0</v>
      </c>
      <c r="L1280" s="96">
        <v>0.23257927145048951</v>
      </c>
      <c r="M1280" s="83">
        <v>61925.51</v>
      </c>
      <c r="N1280" s="102">
        <v>68704.87</v>
      </c>
      <c r="O1280" s="78"/>
    </row>
    <row r="1281" spans="1:15" x14ac:dyDescent="0.3">
      <c r="A1281" s="20" t="s">
        <v>23</v>
      </c>
      <c r="B1281" s="20">
        <v>2</v>
      </c>
      <c r="C1281" s="94" t="str">
        <f t="shared" si="19"/>
        <v>Knapsack</v>
      </c>
      <c r="D1281" s="20">
        <v>25</v>
      </c>
      <c r="E1281" s="20">
        <v>0.2</v>
      </c>
      <c r="F1281" s="89" t="s">
        <v>1</v>
      </c>
      <c r="G1281" s="20">
        <v>95333.8</v>
      </c>
      <c r="H1281" s="95">
        <v>0.49023678235484924</v>
      </c>
      <c r="I1281" s="119">
        <v>1858.12</v>
      </c>
      <c r="J1281" s="89">
        <v>31</v>
      </c>
      <c r="K1281" s="107">
        <v>0</v>
      </c>
      <c r="L1281" s="96">
        <v>0.53949156010180621</v>
      </c>
      <c r="M1281" s="83">
        <v>61925.51</v>
      </c>
      <c r="N1281" s="102">
        <v>63972.25</v>
      </c>
      <c r="O1281" s="78"/>
    </row>
    <row r="1282" spans="1:15" x14ac:dyDescent="0.3">
      <c r="A1282" s="20" t="s">
        <v>23</v>
      </c>
      <c r="B1282" s="66">
        <v>2</v>
      </c>
      <c r="C1282" s="94" t="str">
        <f t="shared" si="19"/>
        <v>Knapsack</v>
      </c>
      <c r="D1282" s="20">
        <v>50</v>
      </c>
      <c r="E1282" s="20">
        <v>0.05</v>
      </c>
      <c r="F1282" s="89" t="s">
        <v>1</v>
      </c>
      <c r="G1282" s="20">
        <v>67738</v>
      </c>
      <c r="H1282" s="95">
        <v>6.9698927869148608E-2</v>
      </c>
      <c r="I1282" s="119">
        <v>1800.69</v>
      </c>
      <c r="J1282" s="89">
        <v>356</v>
      </c>
      <c r="K1282" s="107">
        <v>0</v>
      </c>
      <c r="L1282" s="96">
        <v>9.3862610093966126E-2</v>
      </c>
      <c r="M1282" s="83">
        <v>61925.51</v>
      </c>
      <c r="N1282" s="102">
        <v>63324.36</v>
      </c>
      <c r="O1282" s="78"/>
    </row>
    <row r="1283" spans="1:15" x14ac:dyDescent="0.3">
      <c r="A1283" s="20" t="s">
        <v>23</v>
      </c>
      <c r="B1283" s="20">
        <v>2</v>
      </c>
      <c r="C1283" s="94" t="str">
        <f t="shared" ref="C1283:C1346" si="20">IF(B1283=0,"Deterministic",IF(B1283=1,"Cardinality-constrained",IF(B1283=2,"Knapsack","Factor Model")))</f>
        <v>Knapsack</v>
      </c>
      <c r="D1283" s="20">
        <v>50</v>
      </c>
      <c r="E1283" s="20">
        <v>0.1</v>
      </c>
      <c r="F1283" s="89" t="s">
        <v>1</v>
      </c>
      <c r="G1283" s="20">
        <v>93854</v>
      </c>
      <c r="H1283" s="95">
        <v>0.4865266397661952</v>
      </c>
      <c r="I1283" s="119">
        <v>1837.62</v>
      </c>
      <c r="J1283" s="89">
        <v>120</v>
      </c>
      <c r="K1283" s="107">
        <v>0</v>
      </c>
      <c r="L1283" s="96">
        <v>0.51559510773508355</v>
      </c>
      <c r="M1283" s="83">
        <v>61925.51</v>
      </c>
      <c r="N1283" s="102">
        <v>63136.44</v>
      </c>
      <c r="O1283" s="78"/>
    </row>
    <row r="1284" spans="1:15" x14ac:dyDescent="0.3">
      <c r="A1284" s="20" t="s">
        <v>23</v>
      </c>
      <c r="B1284" s="66">
        <v>2</v>
      </c>
      <c r="C1284" s="94" t="str">
        <f t="shared" si="20"/>
        <v>Knapsack</v>
      </c>
      <c r="D1284" s="20">
        <v>50</v>
      </c>
      <c r="E1284" s="20">
        <v>0.15</v>
      </c>
      <c r="F1284" s="89" t="s">
        <v>1</v>
      </c>
      <c r="G1284" s="20">
        <v>75241.899999999994</v>
      </c>
      <c r="H1284" s="95">
        <v>0.13492865922666608</v>
      </c>
      <c r="I1284" s="119">
        <v>1801.74</v>
      </c>
      <c r="J1284" s="89">
        <v>605</v>
      </c>
      <c r="K1284" s="107">
        <v>0</v>
      </c>
      <c r="L1284" s="96">
        <v>0.21503884263528872</v>
      </c>
      <c r="M1284" s="83">
        <v>61925.51</v>
      </c>
      <c r="N1284" s="102">
        <v>66296.59</v>
      </c>
      <c r="O1284" s="78"/>
    </row>
    <row r="1285" spans="1:15" x14ac:dyDescent="0.3">
      <c r="A1285" s="20" t="s">
        <v>23</v>
      </c>
      <c r="B1285" s="20">
        <v>2</v>
      </c>
      <c r="C1285" s="94" t="str">
        <f t="shared" si="20"/>
        <v>Knapsack</v>
      </c>
      <c r="D1285" s="20">
        <v>50</v>
      </c>
      <c r="E1285" s="20">
        <v>0.2</v>
      </c>
      <c r="F1285" s="89" t="s">
        <v>1</v>
      </c>
      <c r="G1285" s="20">
        <v>90147.1</v>
      </c>
      <c r="H1285" s="95">
        <v>0.16850516096660212</v>
      </c>
      <c r="I1285" s="119">
        <v>1821.13</v>
      </c>
      <c r="J1285" s="89">
        <v>79</v>
      </c>
      <c r="K1285" s="107">
        <v>0</v>
      </c>
      <c r="L1285" s="96">
        <v>0.45573447840800996</v>
      </c>
      <c r="M1285" s="83">
        <v>61925.51</v>
      </c>
      <c r="N1285" s="102">
        <v>77147.37</v>
      </c>
      <c r="O1285" s="78"/>
    </row>
    <row r="1286" spans="1:15" hidden="1" x14ac:dyDescent="0.3">
      <c r="A1286" s="66" t="s">
        <v>23</v>
      </c>
      <c r="B1286" s="66">
        <v>3</v>
      </c>
      <c r="C1286" s="94" t="str">
        <f t="shared" si="20"/>
        <v>Factor Model</v>
      </c>
      <c r="D1286" s="20">
        <v>0</v>
      </c>
      <c r="E1286" s="20">
        <v>0.05</v>
      </c>
      <c r="F1286" s="89" t="s">
        <v>1</v>
      </c>
      <c r="G1286" s="20">
        <v>66440.100000000006</v>
      </c>
      <c r="H1286" s="95">
        <v>5.4817567163153155E-2</v>
      </c>
      <c r="I1286" s="119">
        <v>1800.17</v>
      </c>
      <c r="J1286" s="89">
        <v>1106</v>
      </c>
      <c r="K1286" s="107">
        <v>0</v>
      </c>
      <c r="L1286" s="96">
        <v>7.2903557839087751E-2</v>
      </c>
      <c r="M1286" s="83">
        <v>61925.51</v>
      </c>
      <c r="N1286" s="102">
        <v>62987.29</v>
      </c>
      <c r="O1286" s="78"/>
    </row>
    <row r="1287" spans="1:15" hidden="1" x14ac:dyDescent="0.3">
      <c r="A1287" s="20" t="s">
        <v>23</v>
      </c>
      <c r="B1287" s="20">
        <v>3</v>
      </c>
      <c r="C1287" s="94" t="str">
        <f t="shared" si="20"/>
        <v>Factor Model</v>
      </c>
      <c r="D1287" s="20">
        <v>0</v>
      </c>
      <c r="E1287" s="20">
        <v>0.1</v>
      </c>
      <c r="F1287" s="89" t="s">
        <v>1</v>
      </c>
      <c r="G1287" s="20">
        <v>74854.399999999994</v>
      </c>
      <c r="H1287" s="95">
        <v>0.17344449753504912</v>
      </c>
      <c r="I1287" s="119">
        <v>1802.06</v>
      </c>
      <c r="J1287" s="89">
        <v>295</v>
      </c>
      <c r="K1287" s="107">
        <v>0</v>
      </c>
      <c r="L1287" s="96">
        <v>0.20878132453006826</v>
      </c>
      <c r="M1287" s="83">
        <v>61925.51</v>
      </c>
      <c r="N1287" s="102">
        <v>63790.32</v>
      </c>
      <c r="O1287" s="78"/>
    </row>
    <row r="1288" spans="1:15" hidden="1" x14ac:dyDescent="0.3">
      <c r="A1288" s="66" t="s">
        <v>23</v>
      </c>
      <c r="B1288" s="66">
        <v>3</v>
      </c>
      <c r="C1288" s="94" t="str">
        <f t="shared" si="20"/>
        <v>Factor Model</v>
      </c>
      <c r="D1288" s="20">
        <v>0</v>
      </c>
      <c r="E1288" s="20">
        <v>0.15</v>
      </c>
      <c r="F1288" s="89" t="s">
        <v>4</v>
      </c>
      <c r="G1288" s="20" t="s">
        <v>511</v>
      </c>
      <c r="H1288" s="95" t="s">
        <v>3</v>
      </c>
      <c r="I1288" s="119" t="s">
        <v>511</v>
      </c>
      <c r="J1288" s="89"/>
      <c r="K1288" s="97"/>
      <c r="L1288" s="96" t="s">
        <v>3</v>
      </c>
      <c r="M1288" s="83">
        <v>61925.51</v>
      </c>
      <c r="N1288" s="102" t="s">
        <v>3</v>
      </c>
      <c r="O1288" s="78"/>
    </row>
    <row r="1289" spans="1:15" hidden="1" x14ac:dyDescent="0.3">
      <c r="A1289" s="20" t="s">
        <v>23</v>
      </c>
      <c r="B1289" s="20">
        <v>3</v>
      </c>
      <c r="C1289" s="94" t="str">
        <f t="shared" si="20"/>
        <v>Factor Model</v>
      </c>
      <c r="D1289" s="20">
        <v>0</v>
      </c>
      <c r="E1289" s="20">
        <v>0.2</v>
      </c>
      <c r="F1289" s="89" t="s">
        <v>4</v>
      </c>
      <c r="G1289" s="20" t="s">
        <v>511</v>
      </c>
      <c r="H1289" s="95" t="s">
        <v>3</v>
      </c>
      <c r="I1289" s="119" t="s">
        <v>511</v>
      </c>
      <c r="J1289" s="89"/>
      <c r="K1289" s="97"/>
      <c r="L1289" s="96" t="s">
        <v>3</v>
      </c>
      <c r="M1289" s="83">
        <v>61925.51</v>
      </c>
      <c r="N1289" s="102" t="s">
        <v>3</v>
      </c>
      <c r="O1289" s="78"/>
    </row>
    <row r="1290" spans="1:15" hidden="1" x14ac:dyDescent="0.3">
      <c r="A1290" s="66" t="s">
        <v>23</v>
      </c>
      <c r="B1290" s="66">
        <v>3</v>
      </c>
      <c r="C1290" s="94" t="str">
        <f t="shared" si="20"/>
        <v>Factor Model</v>
      </c>
      <c r="D1290" s="20">
        <v>10</v>
      </c>
      <c r="E1290" s="20">
        <v>0.05</v>
      </c>
      <c r="F1290" s="89" t="s">
        <v>1</v>
      </c>
      <c r="G1290" s="20">
        <v>74201.5</v>
      </c>
      <c r="H1290" s="95">
        <v>0.18014483042599974</v>
      </c>
      <c r="I1290" s="119">
        <v>1800.67</v>
      </c>
      <c r="J1290" s="89">
        <v>1171</v>
      </c>
      <c r="K1290" s="107">
        <v>0</v>
      </c>
      <c r="L1290" s="96">
        <v>0.19823801208904057</v>
      </c>
      <c r="M1290" s="83">
        <v>61925.51</v>
      </c>
      <c r="N1290" s="102">
        <v>62874.91</v>
      </c>
      <c r="O1290" s="78"/>
    </row>
    <row r="1291" spans="1:15" hidden="1" x14ac:dyDescent="0.3">
      <c r="A1291" s="20" t="s">
        <v>23</v>
      </c>
      <c r="B1291" s="20">
        <v>3</v>
      </c>
      <c r="C1291" s="94" t="str">
        <f t="shared" si="20"/>
        <v>Factor Model</v>
      </c>
      <c r="D1291" s="20">
        <v>10</v>
      </c>
      <c r="E1291" s="20">
        <v>0.1</v>
      </c>
      <c r="F1291" s="89" t="s">
        <v>1</v>
      </c>
      <c r="G1291" s="20">
        <v>72779.8</v>
      </c>
      <c r="H1291" s="95">
        <v>0.1393229197241635</v>
      </c>
      <c r="I1291" s="119">
        <v>1808.1</v>
      </c>
      <c r="J1291" s="89">
        <v>270</v>
      </c>
      <c r="K1291" s="107">
        <v>0</v>
      </c>
      <c r="L1291" s="96">
        <v>0.1752797837272555</v>
      </c>
      <c r="M1291" s="83">
        <v>61925.51</v>
      </c>
      <c r="N1291" s="102">
        <v>63879.87</v>
      </c>
      <c r="O1291" s="78"/>
    </row>
    <row r="1292" spans="1:15" hidden="1" x14ac:dyDescent="0.3">
      <c r="A1292" s="66" t="s">
        <v>23</v>
      </c>
      <c r="B1292" s="66">
        <v>3</v>
      </c>
      <c r="C1292" s="94" t="str">
        <f t="shared" si="20"/>
        <v>Factor Model</v>
      </c>
      <c r="D1292" s="20">
        <v>10</v>
      </c>
      <c r="E1292" s="20">
        <v>0.15</v>
      </c>
      <c r="F1292" s="89" t="s">
        <v>4</v>
      </c>
      <c r="G1292" s="20" t="s">
        <v>511</v>
      </c>
      <c r="H1292" s="95" t="s">
        <v>3</v>
      </c>
      <c r="I1292" s="119" t="s">
        <v>511</v>
      </c>
      <c r="J1292" s="89"/>
      <c r="K1292" s="97"/>
      <c r="L1292" s="96" t="s">
        <v>3</v>
      </c>
      <c r="M1292" s="83">
        <v>61925.51</v>
      </c>
      <c r="N1292" s="102" t="s">
        <v>3</v>
      </c>
      <c r="O1292" s="78"/>
    </row>
    <row r="1293" spans="1:15" hidden="1" x14ac:dyDescent="0.3">
      <c r="A1293" s="20" t="s">
        <v>23</v>
      </c>
      <c r="B1293" s="20">
        <v>3</v>
      </c>
      <c r="C1293" s="94" t="str">
        <f t="shared" si="20"/>
        <v>Factor Model</v>
      </c>
      <c r="D1293" s="20">
        <v>10</v>
      </c>
      <c r="E1293" s="20">
        <v>0.2</v>
      </c>
      <c r="F1293" s="89" t="s">
        <v>4</v>
      </c>
      <c r="G1293" s="20" t="s">
        <v>511</v>
      </c>
      <c r="H1293" s="95" t="s">
        <v>3</v>
      </c>
      <c r="I1293" s="119" t="s">
        <v>511</v>
      </c>
      <c r="J1293" s="89"/>
      <c r="K1293" s="97"/>
      <c r="L1293" s="96" t="s">
        <v>3</v>
      </c>
      <c r="M1293" s="83">
        <v>61925.51</v>
      </c>
      <c r="N1293" s="102" t="s">
        <v>3</v>
      </c>
      <c r="O1293" s="78"/>
    </row>
    <row r="1294" spans="1:15" hidden="1" x14ac:dyDescent="0.3">
      <c r="A1294" s="66" t="s">
        <v>23</v>
      </c>
      <c r="B1294" s="66">
        <v>3</v>
      </c>
      <c r="C1294" s="94" t="str">
        <f t="shared" si="20"/>
        <v>Factor Model</v>
      </c>
      <c r="D1294" s="20">
        <v>25</v>
      </c>
      <c r="E1294" s="20">
        <v>0.05</v>
      </c>
      <c r="F1294" s="89" t="s">
        <v>1</v>
      </c>
      <c r="G1294" s="20">
        <v>78863.3</v>
      </c>
      <c r="H1294" s="95">
        <v>0.25177774843081957</v>
      </c>
      <c r="I1294" s="119">
        <v>1809.37</v>
      </c>
      <c r="J1294" s="89">
        <v>982</v>
      </c>
      <c r="K1294" s="107">
        <v>0</v>
      </c>
      <c r="L1294" s="96">
        <v>0.27351878087075909</v>
      </c>
      <c r="M1294" s="83">
        <v>61925.51</v>
      </c>
      <c r="N1294" s="102">
        <v>63001.04</v>
      </c>
      <c r="O1294" s="78"/>
    </row>
    <row r="1295" spans="1:15" hidden="1" x14ac:dyDescent="0.3">
      <c r="A1295" s="20" t="s">
        <v>23</v>
      </c>
      <c r="B1295" s="20">
        <v>3</v>
      </c>
      <c r="C1295" s="94" t="str">
        <f t="shared" si="20"/>
        <v>Factor Model</v>
      </c>
      <c r="D1295" s="20">
        <v>25</v>
      </c>
      <c r="E1295" s="20">
        <v>0.1</v>
      </c>
      <c r="F1295" s="89" t="s">
        <v>1</v>
      </c>
      <c r="G1295" s="20">
        <v>69639.600000000006</v>
      </c>
      <c r="H1295" s="95">
        <v>9.3077049974658543E-2</v>
      </c>
      <c r="I1295" s="119">
        <v>1801.11</v>
      </c>
      <c r="J1295" s="89">
        <v>974</v>
      </c>
      <c r="K1295" s="107">
        <v>0</v>
      </c>
      <c r="L1295" s="96">
        <v>0.1245704718459324</v>
      </c>
      <c r="M1295" s="83">
        <v>61925.51</v>
      </c>
      <c r="N1295" s="102">
        <v>63709.69</v>
      </c>
      <c r="O1295" s="78"/>
    </row>
    <row r="1296" spans="1:15" hidden="1" x14ac:dyDescent="0.3">
      <c r="A1296" s="66" t="s">
        <v>23</v>
      </c>
      <c r="B1296" s="66">
        <v>3</v>
      </c>
      <c r="C1296" s="94" t="str">
        <f t="shared" si="20"/>
        <v>Factor Model</v>
      </c>
      <c r="D1296" s="20">
        <v>25</v>
      </c>
      <c r="E1296" s="20">
        <v>0.15</v>
      </c>
      <c r="F1296" s="89" t="s">
        <v>4</v>
      </c>
      <c r="G1296" s="20" t="s">
        <v>511</v>
      </c>
      <c r="H1296" s="95" t="s">
        <v>3</v>
      </c>
      <c r="I1296" s="119" t="s">
        <v>511</v>
      </c>
      <c r="J1296" s="89"/>
      <c r="K1296" s="97"/>
      <c r="L1296" s="96" t="s">
        <v>3</v>
      </c>
      <c r="M1296" s="83">
        <v>61925.51</v>
      </c>
      <c r="N1296" s="102" t="s">
        <v>3</v>
      </c>
      <c r="O1296" s="78"/>
    </row>
    <row r="1297" spans="1:15" hidden="1" x14ac:dyDescent="0.3">
      <c r="A1297" s="20" t="s">
        <v>23</v>
      </c>
      <c r="B1297" s="20">
        <v>3</v>
      </c>
      <c r="C1297" s="94" t="str">
        <f t="shared" si="20"/>
        <v>Factor Model</v>
      </c>
      <c r="D1297" s="20">
        <v>25</v>
      </c>
      <c r="E1297" s="20">
        <v>0.2</v>
      </c>
      <c r="F1297" s="89" t="s">
        <v>4</v>
      </c>
      <c r="G1297" s="20" t="s">
        <v>511</v>
      </c>
      <c r="H1297" s="95" t="s">
        <v>3</v>
      </c>
      <c r="I1297" s="119" t="s">
        <v>511</v>
      </c>
      <c r="J1297" s="89"/>
      <c r="K1297" s="97"/>
      <c r="L1297" s="96" t="s">
        <v>3</v>
      </c>
      <c r="M1297" s="83">
        <v>61925.51</v>
      </c>
      <c r="N1297" s="102" t="s">
        <v>3</v>
      </c>
      <c r="O1297" s="78"/>
    </row>
    <row r="1298" spans="1:15" hidden="1" x14ac:dyDescent="0.3">
      <c r="A1298" s="66" t="s">
        <v>23</v>
      </c>
      <c r="B1298" s="66">
        <v>3</v>
      </c>
      <c r="C1298" s="94" t="str">
        <f t="shared" si="20"/>
        <v>Factor Model</v>
      </c>
      <c r="D1298" s="20">
        <v>50</v>
      </c>
      <c r="E1298" s="20">
        <v>0.05</v>
      </c>
      <c r="F1298" s="89" t="s">
        <v>1</v>
      </c>
      <c r="G1298" s="20">
        <v>67981.600000000006</v>
      </c>
      <c r="H1298" s="95">
        <v>7.8762400794438026E-2</v>
      </c>
      <c r="I1298" s="119">
        <v>1801.07</v>
      </c>
      <c r="J1298" s="89">
        <v>757</v>
      </c>
      <c r="K1298" s="107">
        <v>0</v>
      </c>
      <c r="L1298" s="96">
        <v>9.7796368572499404E-2</v>
      </c>
      <c r="M1298" s="83">
        <v>61925.51</v>
      </c>
      <c r="N1298" s="102">
        <v>63018.14</v>
      </c>
      <c r="O1298" s="78"/>
    </row>
    <row r="1299" spans="1:15" hidden="1" x14ac:dyDescent="0.3">
      <c r="A1299" s="20" t="s">
        <v>23</v>
      </c>
      <c r="B1299" s="20">
        <v>3</v>
      </c>
      <c r="C1299" s="94" t="str">
        <f t="shared" si="20"/>
        <v>Factor Model</v>
      </c>
      <c r="D1299" s="20">
        <v>50</v>
      </c>
      <c r="E1299" s="20">
        <v>0.1</v>
      </c>
      <c r="F1299" s="89" t="s">
        <v>1</v>
      </c>
      <c r="G1299" s="20">
        <v>69511.100000000006</v>
      </c>
      <c r="H1299" s="95">
        <v>9.1060088347628174E-2</v>
      </c>
      <c r="I1299" s="119">
        <v>1800.38</v>
      </c>
      <c r="J1299" s="89">
        <v>309</v>
      </c>
      <c r="K1299" s="107">
        <v>0</v>
      </c>
      <c r="L1299" s="96">
        <v>0.12249539810007226</v>
      </c>
      <c r="M1299" s="83">
        <v>61925.51</v>
      </c>
      <c r="N1299" s="102">
        <v>63709.69</v>
      </c>
      <c r="O1299" s="78"/>
    </row>
    <row r="1300" spans="1:15" hidden="1" x14ac:dyDescent="0.3">
      <c r="A1300" s="66" t="s">
        <v>23</v>
      </c>
      <c r="B1300" s="66">
        <v>3</v>
      </c>
      <c r="C1300" s="94" t="str">
        <f t="shared" si="20"/>
        <v>Factor Model</v>
      </c>
      <c r="D1300" s="20">
        <v>50</v>
      </c>
      <c r="E1300" s="20">
        <v>0.15</v>
      </c>
      <c r="F1300" s="89" t="s">
        <v>4</v>
      </c>
      <c r="G1300" s="20" t="s">
        <v>511</v>
      </c>
      <c r="H1300" s="95" t="s">
        <v>3</v>
      </c>
      <c r="I1300" s="119" t="s">
        <v>511</v>
      </c>
      <c r="J1300" s="89"/>
      <c r="K1300" s="97"/>
      <c r="L1300" s="96" t="s">
        <v>3</v>
      </c>
      <c r="M1300" s="83">
        <v>61925.51</v>
      </c>
      <c r="N1300" s="102" t="s">
        <v>3</v>
      </c>
      <c r="O1300" s="78"/>
    </row>
    <row r="1301" spans="1:15" hidden="1" x14ac:dyDescent="0.3">
      <c r="A1301" s="20" t="s">
        <v>23</v>
      </c>
      <c r="B1301" s="20">
        <v>3</v>
      </c>
      <c r="C1301" s="94" t="str">
        <f t="shared" si="20"/>
        <v>Factor Model</v>
      </c>
      <c r="D1301" s="20">
        <v>50</v>
      </c>
      <c r="E1301" s="20">
        <v>0.2</v>
      </c>
      <c r="F1301" s="89" t="s">
        <v>4</v>
      </c>
      <c r="G1301" s="20" t="s">
        <v>511</v>
      </c>
      <c r="H1301" s="95" t="s">
        <v>3</v>
      </c>
      <c r="I1301" s="119" t="s">
        <v>511</v>
      </c>
      <c r="J1301" s="89"/>
      <c r="K1301" s="97"/>
      <c r="L1301" s="96" t="s">
        <v>3</v>
      </c>
      <c r="M1301" s="83">
        <v>61925.51</v>
      </c>
      <c r="N1301" s="102" t="s">
        <v>3</v>
      </c>
      <c r="O1301" s="78"/>
    </row>
    <row r="1302" spans="1:15" x14ac:dyDescent="0.3">
      <c r="A1302" s="20" t="s">
        <v>20</v>
      </c>
      <c r="B1302" s="66">
        <v>0</v>
      </c>
      <c r="C1302" s="94" t="str">
        <f t="shared" si="20"/>
        <v>Deterministic</v>
      </c>
      <c r="D1302" s="20">
        <v>0</v>
      </c>
      <c r="E1302" s="20">
        <v>0.05</v>
      </c>
      <c r="F1302" s="89" t="s">
        <v>0</v>
      </c>
      <c r="G1302" s="20">
        <v>52520.4</v>
      </c>
      <c r="H1302" s="95">
        <v>1.1891413362533443E-3</v>
      </c>
      <c r="I1302" s="119">
        <v>1622.61</v>
      </c>
      <c r="J1302" s="89">
        <v>16776</v>
      </c>
      <c r="K1302" s="107">
        <v>5.5E-2</v>
      </c>
      <c r="L1302" s="96">
        <v>1.1891413362532521E-3</v>
      </c>
      <c r="M1302" s="83">
        <v>52458.02</v>
      </c>
      <c r="N1302" s="102">
        <v>52458.02</v>
      </c>
      <c r="O1302" s="78"/>
    </row>
    <row r="1303" spans="1:15" x14ac:dyDescent="0.3">
      <c r="A1303" s="20" t="s">
        <v>20</v>
      </c>
      <c r="B1303" s="20">
        <v>0</v>
      </c>
      <c r="C1303" s="94" t="str">
        <f t="shared" si="20"/>
        <v>Deterministic</v>
      </c>
      <c r="D1303" s="20">
        <v>0</v>
      </c>
      <c r="E1303" s="20">
        <v>0.1</v>
      </c>
      <c r="F1303" s="89" t="s">
        <v>0</v>
      </c>
      <c r="G1303" s="20">
        <v>52517.7</v>
      </c>
      <c r="H1303" s="95">
        <v>1.1376716086501223E-3</v>
      </c>
      <c r="I1303" s="119">
        <v>675.30600000000004</v>
      </c>
      <c r="J1303" s="89">
        <v>17525</v>
      </c>
      <c r="K1303" s="107">
        <v>0.96199999999999997</v>
      </c>
      <c r="L1303" s="96">
        <v>1.1376716086501926E-3</v>
      </c>
      <c r="M1303" s="83">
        <v>52458.02</v>
      </c>
      <c r="N1303" s="102">
        <v>52458.02</v>
      </c>
      <c r="O1303" s="78"/>
    </row>
    <row r="1304" spans="1:15" x14ac:dyDescent="0.3">
      <c r="A1304" s="20" t="s">
        <v>20</v>
      </c>
      <c r="B1304" s="66">
        <v>0</v>
      </c>
      <c r="C1304" s="94" t="str">
        <f t="shared" si="20"/>
        <v>Deterministic</v>
      </c>
      <c r="D1304" s="20">
        <v>0</v>
      </c>
      <c r="E1304" s="20">
        <v>0.15</v>
      </c>
      <c r="F1304" s="89" t="s">
        <v>0</v>
      </c>
      <c r="G1304" s="20">
        <v>52636.3</v>
      </c>
      <c r="H1304" s="95">
        <v>3.3985270507732872E-3</v>
      </c>
      <c r="I1304" s="119">
        <v>681.66700000000003</v>
      </c>
      <c r="J1304" s="89">
        <v>17669</v>
      </c>
      <c r="K1304" s="107">
        <v>0.999</v>
      </c>
      <c r="L1304" s="96">
        <v>3.398527050773259E-3</v>
      </c>
      <c r="M1304" s="83">
        <v>52458.02</v>
      </c>
      <c r="N1304" s="102">
        <v>52458.02</v>
      </c>
      <c r="O1304" s="78"/>
    </row>
    <row r="1305" spans="1:15" x14ac:dyDescent="0.3">
      <c r="A1305" s="20" t="s">
        <v>20</v>
      </c>
      <c r="B1305" s="20">
        <v>0</v>
      </c>
      <c r="C1305" s="94" t="str">
        <f t="shared" si="20"/>
        <v>Deterministic</v>
      </c>
      <c r="D1305" s="20">
        <v>0</v>
      </c>
      <c r="E1305" s="20">
        <v>0.2</v>
      </c>
      <c r="F1305" s="89" t="s">
        <v>0</v>
      </c>
      <c r="G1305" s="20">
        <v>52626.2</v>
      </c>
      <c r="H1305" s="95">
        <v>3.2059921438132872E-3</v>
      </c>
      <c r="I1305" s="119">
        <v>747.95299999999997</v>
      </c>
      <c r="J1305" s="89">
        <v>14485</v>
      </c>
      <c r="K1305" s="107">
        <v>1</v>
      </c>
      <c r="L1305" s="96">
        <v>3.2059921438132299E-3</v>
      </c>
      <c r="M1305" s="83">
        <v>52458.02</v>
      </c>
      <c r="N1305" s="102">
        <v>52458.02</v>
      </c>
      <c r="O1305" s="78"/>
    </row>
    <row r="1306" spans="1:15" x14ac:dyDescent="0.3">
      <c r="A1306" s="20" t="s">
        <v>20</v>
      </c>
      <c r="B1306" s="66">
        <v>1</v>
      </c>
      <c r="C1306" s="94" t="str">
        <f t="shared" si="20"/>
        <v>Cardinality-constrained</v>
      </c>
      <c r="D1306" s="20">
        <v>5</v>
      </c>
      <c r="E1306" s="20">
        <v>0.05</v>
      </c>
      <c r="F1306" s="89" t="s">
        <v>0</v>
      </c>
      <c r="G1306" s="20">
        <v>54965.9</v>
      </c>
      <c r="H1306" s="95">
        <v>4.7807370541244308E-2</v>
      </c>
      <c r="I1306" s="119">
        <v>1800.42</v>
      </c>
      <c r="J1306" s="89">
        <v>2167</v>
      </c>
      <c r="K1306" s="107">
        <v>5.5E-2</v>
      </c>
      <c r="L1306" s="96">
        <v>4.7807370541244287E-2</v>
      </c>
      <c r="M1306" s="83">
        <v>52458.02</v>
      </c>
      <c r="N1306" s="102">
        <v>52458.02</v>
      </c>
      <c r="O1306" s="78"/>
    </row>
    <row r="1307" spans="1:15" x14ac:dyDescent="0.3">
      <c r="A1307" s="20" t="s">
        <v>20</v>
      </c>
      <c r="B1307" s="20">
        <v>1</v>
      </c>
      <c r="C1307" s="94" t="str">
        <f t="shared" si="20"/>
        <v>Cardinality-constrained</v>
      </c>
      <c r="D1307" s="20">
        <v>5</v>
      </c>
      <c r="E1307" s="20">
        <v>0.1</v>
      </c>
      <c r="F1307" s="89" t="s">
        <v>0</v>
      </c>
      <c r="G1307" s="20">
        <v>55310.3</v>
      </c>
      <c r="H1307" s="95">
        <v>5.2775135226909783E-2</v>
      </c>
      <c r="I1307" s="119">
        <v>1800.5</v>
      </c>
      <c r="J1307" s="89">
        <v>1755</v>
      </c>
      <c r="K1307" s="107">
        <v>0.65</v>
      </c>
      <c r="L1307" s="96">
        <v>5.4372620239955705E-2</v>
      </c>
      <c r="M1307" s="83">
        <v>52458.02</v>
      </c>
      <c r="N1307" s="102">
        <v>52537.62</v>
      </c>
      <c r="O1307" s="78"/>
    </row>
    <row r="1308" spans="1:15" x14ac:dyDescent="0.3">
      <c r="A1308" s="20" t="s">
        <v>20</v>
      </c>
      <c r="B1308" s="66">
        <v>1</v>
      </c>
      <c r="C1308" s="94" t="str">
        <f t="shared" si="20"/>
        <v>Cardinality-constrained</v>
      </c>
      <c r="D1308" s="20">
        <v>5</v>
      </c>
      <c r="E1308" s="20">
        <v>0.15</v>
      </c>
      <c r="F1308" s="89" t="s">
        <v>1</v>
      </c>
      <c r="G1308" s="20">
        <v>54985.5</v>
      </c>
      <c r="H1308" s="95">
        <v>-0.2382291999740653</v>
      </c>
      <c r="I1308" s="119">
        <v>1800.83</v>
      </c>
      <c r="J1308" s="89">
        <v>1911</v>
      </c>
      <c r="K1308" s="107">
        <v>1</v>
      </c>
      <c r="L1308" s="96">
        <v>4.8181002637919024E-2</v>
      </c>
      <c r="M1308" s="83">
        <v>52458.02</v>
      </c>
      <c r="N1308" s="102">
        <v>72181.16</v>
      </c>
      <c r="O1308" s="78"/>
    </row>
    <row r="1309" spans="1:15" x14ac:dyDescent="0.3">
      <c r="A1309" s="20" t="s">
        <v>20</v>
      </c>
      <c r="B1309" s="20">
        <v>1</v>
      </c>
      <c r="C1309" s="94" t="str">
        <f t="shared" si="20"/>
        <v>Cardinality-constrained</v>
      </c>
      <c r="D1309" s="20">
        <v>5</v>
      </c>
      <c r="E1309" s="20">
        <v>0.2</v>
      </c>
      <c r="F1309" s="89" t="s">
        <v>1</v>
      </c>
      <c r="G1309" s="20">
        <v>56018.9</v>
      </c>
      <c r="H1309" s="95">
        <v>1.9104345435140508E-4</v>
      </c>
      <c r="I1309" s="119">
        <v>1800.13</v>
      </c>
      <c r="J1309" s="89">
        <v>1613</v>
      </c>
      <c r="K1309" s="107">
        <v>0.10299999999999999</v>
      </c>
      <c r="L1309" s="96">
        <v>6.7880564306468383E-2</v>
      </c>
      <c r="M1309" s="83">
        <v>52458.02</v>
      </c>
      <c r="N1309" s="102">
        <v>56008.2</v>
      </c>
      <c r="O1309" s="78"/>
    </row>
    <row r="1310" spans="1:15" x14ac:dyDescent="0.3">
      <c r="A1310" s="20" t="s">
        <v>20</v>
      </c>
      <c r="B1310" s="66">
        <v>1</v>
      </c>
      <c r="C1310" s="94" t="str">
        <f t="shared" si="20"/>
        <v>Cardinality-constrained</v>
      </c>
      <c r="D1310" s="20">
        <v>10</v>
      </c>
      <c r="E1310" s="20">
        <v>0.05</v>
      </c>
      <c r="F1310" s="89" t="s">
        <v>1</v>
      </c>
      <c r="G1310" s="20">
        <v>53635.3</v>
      </c>
      <c r="H1310" s="95">
        <v>-3.8990758703011143E-2</v>
      </c>
      <c r="I1310" s="119">
        <v>1800.15</v>
      </c>
      <c r="J1310" s="89">
        <v>1150</v>
      </c>
      <c r="K1310" s="107">
        <v>0.32400000000000001</v>
      </c>
      <c r="L1310" s="96">
        <v>2.2442326263934609E-2</v>
      </c>
      <c r="M1310" s="83">
        <v>52458.02</v>
      </c>
      <c r="N1310" s="102">
        <v>55811.43</v>
      </c>
      <c r="O1310" s="78"/>
    </row>
    <row r="1311" spans="1:15" x14ac:dyDescent="0.3">
      <c r="A1311" s="20" t="s">
        <v>20</v>
      </c>
      <c r="B1311" s="20">
        <v>1</v>
      </c>
      <c r="C1311" s="94" t="str">
        <f t="shared" si="20"/>
        <v>Cardinality-constrained</v>
      </c>
      <c r="D1311" s="20">
        <v>10</v>
      </c>
      <c r="E1311" s="20">
        <v>0.1</v>
      </c>
      <c r="F1311" s="89" t="s">
        <v>0</v>
      </c>
      <c r="G1311" s="20">
        <v>61048.9</v>
      </c>
      <c r="H1311" s="95">
        <v>0.16007763634055716</v>
      </c>
      <c r="I1311" s="119">
        <v>1804.53</v>
      </c>
      <c r="J1311" s="89">
        <v>878</v>
      </c>
      <c r="K1311" s="107">
        <v>0.2</v>
      </c>
      <c r="L1311" s="96">
        <v>0.16376676054490824</v>
      </c>
      <c r="M1311" s="83">
        <v>52458.02</v>
      </c>
      <c r="N1311" s="102">
        <v>52624.84</v>
      </c>
      <c r="O1311" s="78"/>
    </row>
    <row r="1312" spans="1:15" x14ac:dyDescent="0.3">
      <c r="A1312" s="20" t="s">
        <v>20</v>
      </c>
      <c r="B1312" s="66">
        <v>1</v>
      </c>
      <c r="C1312" s="94" t="str">
        <f t="shared" si="20"/>
        <v>Cardinality-constrained</v>
      </c>
      <c r="D1312" s="20">
        <v>10</v>
      </c>
      <c r="E1312" s="20">
        <v>0.15</v>
      </c>
      <c r="F1312" s="89" t="s">
        <v>1</v>
      </c>
      <c r="G1312" s="20">
        <v>58750.8</v>
      </c>
      <c r="H1312" s="95">
        <v>0.11574007693279167</v>
      </c>
      <c r="I1312" s="119">
        <v>1802.15</v>
      </c>
      <c r="J1312" s="89">
        <v>471</v>
      </c>
      <c r="K1312" s="107">
        <v>7.0000000000000007E-2</v>
      </c>
      <c r="L1312" s="96">
        <v>0.11995839720980706</v>
      </c>
      <c r="M1312" s="83">
        <v>52458.02</v>
      </c>
      <c r="N1312" s="102">
        <v>52656.35</v>
      </c>
      <c r="O1312" s="78"/>
    </row>
    <row r="1313" spans="1:15" x14ac:dyDescent="0.3">
      <c r="A1313" s="20" t="s">
        <v>20</v>
      </c>
      <c r="B1313" s="20">
        <v>1</v>
      </c>
      <c r="C1313" s="94" t="str">
        <f t="shared" si="20"/>
        <v>Cardinality-constrained</v>
      </c>
      <c r="D1313" s="20">
        <v>10</v>
      </c>
      <c r="E1313" s="20">
        <v>0.2</v>
      </c>
      <c r="F1313" s="89" t="s">
        <v>1</v>
      </c>
      <c r="G1313" s="20">
        <v>56696.800000000003</v>
      </c>
      <c r="H1313" s="95">
        <v>5.9455633305260304E-2</v>
      </c>
      <c r="I1313" s="119">
        <v>1801.88</v>
      </c>
      <c r="J1313" s="89">
        <v>133</v>
      </c>
      <c r="K1313" s="107">
        <v>2.3E-2</v>
      </c>
      <c r="L1313" s="96">
        <v>8.0803278507271203E-2</v>
      </c>
      <c r="M1313" s="83">
        <v>52458.02</v>
      </c>
      <c r="N1313" s="102">
        <v>53515.03</v>
      </c>
      <c r="O1313" s="78"/>
    </row>
    <row r="1314" spans="1:15" x14ac:dyDescent="0.3">
      <c r="A1314" s="20" t="s">
        <v>20</v>
      </c>
      <c r="B1314" s="66">
        <v>1</v>
      </c>
      <c r="C1314" s="94" t="str">
        <f t="shared" si="20"/>
        <v>Cardinality-constrained</v>
      </c>
      <c r="D1314" s="20">
        <v>25</v>
      </c>
      <c r="E1314" s="20">
        <v>0.05</v>
      </c>
      <c r="F1314" s="89" t="s">
        <v>1</v>
      </c>
      <c r="G1314" s="20">
        <v>71599.100000000006</v>
      </c>
      <c r="H1314" s="95">
        <v>0.35631071271614123</v>
      </c>
      <c r="I1314" s="119">
        <v>1802.29</v>
      </c>
      <c r="J1314" s="89">
        <v>1105</v>
      </c>
      <c r="K1314" s="107">
        <v>2E-3</v>
      </c>
      <c r="L1314" s="96">
        <v>0.36488376801106881</v>
      </c>
      <c r="M1314" s="83">
        <v>52458.02</v>
      </c>
      <c r="N1314" s="102">
        <v>52789.599999999999</v>
      </c>
      <c r="O1314" s="78"/>
    </row>
    <row r="1315" spans="1:15" x14ac:dyDescent="0.3">
      <c r="A1315" s="20" t="s">
        <v>20</v>
      </c>
      <c r="B1315" s="20">
        <v>1</v>
      </c>
      <c r="C1315" s="94" t="str">
        <f t="shared" si="20"/>
        <v>Cardinality-constrained</v>
      </c>
      <c r="D1315" s="20">
        <v>25</v>
      </c>
      <c r="E1315" s="20">
        <v>0.1</v>
      </c>
      <c r="F1315" s="89" t="s">
        <v>1</v>
      </c>
      <c r="G1315" s="20">
        <v>63000.5</v>
      </c>
      <c r="H1315" s="95">
        <v>8.790946731022041E-2</v>
      </c>
      <c r="I1315" s="119">
        <v>1807.54</v>
      </c>
      <c r="J1315" s="89">
        <v>1503</v>
      </c>
      <c r="K1315" s="107">
        <v>0</v>
      </c>
      <c r="L1315" s="96">
        <v>0.20096984217093983</v>
      </c>
      <c r="M1315" s="83">
        <v>52458.02</v>
      </c>
      <c r="N1315" s="102">
        <v>57909.69</v>
      </c>
      <c r="O1315" s="78"/>
    </row>
    <row r="1316" spans="1:15" x14ac:dyDescent="0.3">
      <c r="A1316" s="20" t="s">
        <v>20</v>
      </c>
      <c r="B1316" s="66">
        <v>1</v>
      </c>
      <c r="C1316" s="94" t="str">
        <f t="shared" si="20"/>
        <v>Cardinality-constrained</v>
      </c>
      <c r="D1316" s="20">
        <v>25</v>
      </c>
      <c r="E1316" s="20">
        <v>0.15</v>
      </c>
      <c r="F1316" s="89" t="s">
        <v>1</v>
      </c>
      <c r="G1316" s="20">
        <v>61029.599999999999</v>
      </c>
      <c r="H1316" s="95">
        <v>0.15794245009174615</v>
      </c>
      <c r="I1316" s="119">
        <v>1800.6</v>
      </c>
      <c r="J1316" s="89">
        <v>1297</v>
      </c>
      <c r="K1316" s="107">
        <v>0</v>
      </c>
      <c r="L1316" s="96">
        <v>0.16339884730685617</v>
      </c>
      <c r="M1316" s="83">
        <v>52458.02</v>
      </c>
      <c r="N1316" s="102">
        <v>52705.21</v>
      </c>
      <c r="O1316" s="78"/>
    </row>
    <row r="1317" spans="1:15" x14ac:dyDescent="0.3">
      <c r="A1317" s="20" t="s">
        <v>20</v>
      </c>
      <c r="B1317" s="20">
        <v>1</v>
      </c>
      <c r="C1317" s="94" t="str">
        <f t="shared" si="20"/>
        <v>Cardinality-constrained</v>
      </c>
      <c r="D1317" s="20">
        <v>25</v>
      </c>
      <c r="E1317" s="20">
        <v>0.2</v>
      </c>
      <c r="F1317" s="89" t="s">
        <v>1</v>
      </c>
      <c r="G1317" s="20">
        <v>59987.4</v>
      </c>
      <c r="H1317" s="95">
        <v>5.8456354736404946E-2</v>
      </c>
      <c r="I1317" s="119">
        <v>1803.04</v>
      </c>
      <c r="J1317" s="89">
        <v>502</v>
      </c>
      <c r="K1317" s="107">
        <v>1.2999999999999999E-2</v>
      </c>
      <c r="L1317" s="96">
        <v>0.14353153245204453</v>
      </c>
      <c r="M1317" s="83">
        <v>52458.02</v>
      </c>
      <c r="N1317" s="102">
        <v>56674.42</v>
      </c>
      <c r="O1317" s="78"/>
    </row>
    <row r="1318" spans="1:15" x14ac:dyDescent="0.3">
      <c r="A1318" s="20" t="s">
        <v>20</v>
      </c>
      <c r="B1318" s="66">
        <v>1</v>
      </c>
      <c r="C1318" s="94" t="str">
        <f t="shared" si="20"/>
        <v>Cardinality-constrained</v>
      </c>
      <c r="D1318" s="20">
        <v>50</v>
      </c>
      <c r="E1318" s="20">
        <v>0.05</v>
      </c>
      <c r="F1318" s="89" t="s">
        <v>1</v>
      </c>
      <c r="G1318" s="20">
        <v>56247.3</v>
      </c>
      <c r="H1318" s="95">
        <v>6.2713296796913412E-2</v>
      </c>
      <c r="I1318" s="119">
        <v>1800.67</v>
      </c>
      <c r="J1318" s="89">
        <v>555</v>
      </c>
      <c r="K1318" s="107">
        <v>0</v>
      </c>
      <c r="L1318" s="96">
        <v>7.2234522004452462E-2</v>
      </c>
      <c r="M1318" s="83">
        <v>52458.02</v>
      </c>
      <c r="N1318" s="102">
        <v>52928.01</v>
      </c>
      <c r="O1318" s="78"/>
    </row>
    <row r="1319" spans="1:15" x14ac:dyDescent="0.3">
      <c r="A1319" s="20" t="s">
        <v>20</v>
      </c>
      <c r="B1319" s="20">
        <v>1</v>
      </c>
      <c r="C1319" s="94" t="str">
        <f t="shared" si="20"/>
        <v>Cardinality-constrained</v>
      </c>
      <c r="D1319" s="20">
        <v>50</v>
      </c>
      <c r="E1319" s="20">
        <v>0.1</v>
      </c>
      <c r="F1319" s="89" t="s">
        <v>1</v>
      </c>
      <c r="G1319" s="20">
        <v>58961.9</v>
      </c>
      <c r="H1319" s="95">
        <v>0.10444250303262344</v>
      </c>
      <c r="I1319" s="119">
        <v>1802.69</v>
      </c>
      <c r="J1319" s="89">
        <v>523</v>
      </c>
      <c r="K1319" s="107">
        <v>0</v>
      </c>
      <c r="L1319" s="96">
        <v>0.12398256739388946</v>
      </c>
      <c r="M1319" s="83">
        <v>52458.02</v>
      </c>
      <c r="N1319" s="102">
        <v>53386.12</v>
      </c>
      <c r="O1319" s="78"/>
    </row>
    <row r="1320" spans="1:15" x14ac:dyDescent="0.3">
      <c r="A1320" s="20" t="s">
        <v>20</v>
      </c>
      <c r="B1320" s="66">
        <v>1</v>
      </c>
      <c r="C1320" s="94" t="str">
        <f t="shared" si="20"/>
        <v>Cardinality-constrained</v>
      </c>
      <c r="D1320" s="20">
        <v>50</v>
      </c>
      <c r="E1320" s="20">
        <v>0.15</v>
      </c>
      <c r="F1320" s="89" t="s">
        <v>1</v>
      </c>
      <c r="G1320" s="20">
        <v>58980.9</v>
      </c>
      <c r="H1320" s="95">
        <v>7.9089385402291351E-2</v>
      </c>
      <c r="I1320" s="119">
        <v>1803.76</v>
      </c>
      <c r="J1320" s="89">
        <v>245</v>
      </c>
      <c r="K1320" s="107">
        <v>0</v>
      </c>
      <c r="L1320" s="96">
        <v>0.1243447617733191</v>
      </c>
      <c r="M1320" s="83">
        <v>52458.02</v>
      </c>
      <c r="N1320" s="102">
        <v>54658.03</v>
      </c>
      <c r="O1320" s="78"/>
    </row>
    <row r="1321" spans="1:15" x14ac:dyDescent="0.3">
      <c r="A1321" s="20" t="s">
        <v>20</v>
      </c>
      <c r="B1321" s="20">
        <v>1</v>
      </c>
      <c r="C1321" s="94" t="str">
        <f t="shared" si="20"/>
        <v>Cardinality-constrained</v>
      </c>
      <c r="D1321" s="20">
        <v>50</v>
      </c>
      <c r="E1321" s="20">
        <v>0.2</v>
      </c>
      <c r="F1321" s="89" t="s">
        <v>1</v>
      </c>
      <c r="G1321" s="20">
        <v>62937.1</v>
      </c>
      <c r="H1321" s="95">
        <v>0.18535858372691716</v>
      </c>
      <c r="I1321" s="119">
        <v>1808.74</v>
      </c>
      <c r="J1321" s="89">
        <v>325</v>
      </c>
      <c r="K1321" s="107">
        <v>0</v>
      </c>
      <c r="L1321" s="96">
        <v>0.19976125671536971</v>
      </c>
      <c r="M1321" s="83">
        <v>52458.02</v>
      </c>
      <c r="N1321" s="102">
        <v>53095.41</v>
      </c>
      <c r="O1321" s="78"/>
    </row>
    <row r="1322" spans="1:15" x14ac:dyDescent="0.3">
      <c r="A1322" s="20" t="s">
        <v>20</v>
      </c>
      <c r="B1322" s="66">
        <v>2</v>
      </c>
      <c r="C1322" s="94" t="str">
        <f t="shared" si="20"/>
        <v>Knapsack</v>
      </c>
      <c r="D1322" s="20">
        <v>5</v>
      </c>
      <c r="E1322" s="20">
        <v>0.05</v>
      </c>
      <c r="F1322" s="89" t="s">
        <v>0</v>
      </c>
      <c r="G1322" s="20">
        <v>53572.800000000003</v>
      </c>
      <c r="H1322" s="95">
        <v>2.125089738423231E-2</v>
      </c>
      <c r="I1322" s="119">
        <v>1808.99</v>
      </c>
      <c r="J1322" s="89">
        <v>1624</v>
      </c>
      <c r="K1322" s="107">
        <v>5.5E-2</v>
      </c>
      <c r="L1322" s="96">
        <v>2.1250897384232248E-2</v>
      </c>
      <c r="M1322" s="83">
        <v>52458.02</v>
      </c>
      <c r="N1322" s="102">
        <v>52458.02</v>
      </c>
      <c r="O1322" s="78"/>
    </row>
    <row r="1323" spans="1:15" x14ac:dyDescent="0.3">
      <c r="A1323" s="20" t="s">
        <v>20</v>
      </c>
      <c r="B1323" s="20">
        <v>2</v>
      </c>
      <c r="C1323" s="94" t="str">
        <f t="shared" si="20"/>
        <v>Knapsack</v>
      </c>
      <c r="D1323" s="20">
        <v>5</v>
      </c>
      <c r="E1323" s="20">
        <v>0.1</v>
      </c>
      <c r="F1323" s="89" t="s">
        <v>0</v>
      </c>
      <c r="G1323" s="20">
        <v>56610.3</v>
      </c>
      <c r="H1323" s="95">
        <v>7.8077455864950324E-2</v>
      </c>
      <c r="I1323" s="119">
        <v>1808.98</v>
      </c>
      <c r="J1323" s="89">
        <v>802</v>
      </c>
      <c r="K1323" s="107">
        <v>0.83899999999999997</v>
      </c>
      <c r="L1323" s="96">
        <v>7.9154340937763301E-2</v>
      </c>
      <c r="M1323" s="83">
        <v>52458.02</v>
      </c>
      <c r="N1323" s="102">
        <v>52510.42</v>
      </c>
      <c r="O1323" s="78"/>
    </row>
    <row r="1324" spans="1:15" x14ac:dyDescent="0.3">
      <c r="A1324" s="20" t="s">
        <v>20</v>
      </c>
      <c r="B1324" s="66">
        <v>2</v>
      </c>
      <c r="C1324" s="94" t="str">
        <f t="shared" si="20"/>
        <v>Knapsack</v>
      </c>
      <c r="D1324" s="20">
        <v>5</v>
      </c>
      <c r="E1324" s="20">
        <v>0.15</v>
      </c>
      <c r="F1324" s="89" t="s">
        <v>1</v>
      </c>
      <c r="G1324" s="20">
        <v>55143.7</v>
      </c>
      <c r="H1324" s="95">
        <v>4.7856702954077228E-2</v>
      </c>
      <c r="I1324" s="119">
        <v>1800.62</v>
      </c>
      <c r="J1324" s="89">
        <v>1088</v>
      </c>
      <c r="K1324" s="107">
        <v>0.78300000000000003</v>
      </c>
      <c r="L1324" s="96">
        <v>5.1196747418221333E-2</v>
      </c>
      <c r="M1324" s="83">
        <v>52458.02</v>
      </c>
      <c r="N1324" s="102">
        <v>52625.23</v>
      </c>
      <c r="O1324" s="78"/>
    </row>
    <row r="1325" spans="1:15" x14ac:dyDescent="0.3">
      <c r="A1325" s="20" t="s">
        <v>20</v>
      </c>
      <c r="B1325" s="20">
        <v>2</v>
      </c>
      <c r="C1325" s="94" t="str">
        <f t="shared" si="20"/>
        <v>Knapsack</v>
      </c>
      <c r="D1325" s="20">
        <v>5</v>
      </c>
      <c r="E1325" s="20">
        <v>0.2</v>
      </c>
      <c r="F1325" s="89" t="s">
        <v>1</v>
      </c>
      <c r="G1325" s="20">
        <v>55281.5</v>
      </c>
      <c r="H1325" s="95">
        <v>-0.13894239201169561</v>
      </c>
      <c r="I1325" s="119">
        <v>1800.56</v>
      </c>
      <c r="J1325" s="89">
        <v>1295</v>
      </c>
      <c r="K1325" s="107">
        <v>0.80100000000000005</v>
      </c>
      <c r="L1325" s="96">
        <v>5.3823609812188922E-2</v>
      </c>
      <c r="M1325" s="83">
        <v>52458.02</v>
      </c>
      <c r="N1325" s="102">
        <v>64201.86</v>
      </c>
      <c r="O1325" s="78"/>
    </row>
    <row r="1326" spans="1:15" x14ac:dyDescent="0.3">
      <c r="A1326" s="20" t="s">
        <v>20</v>
      </c>
      <c r="B1326" s="66">
        <v>2</v>
      </c>
      <c r="C1326" s="94" t="str">
        <f t="shared" si="20"/>
        <v>Knapsack</v>
      </c>
      <c r="D1326" s="20">
        <v>10</v>
      </c>
      <c r="E1326" s="20">
        <v>0.05</v>
      </c>
      <c r="F1326" s="89" t="s">
        <v>0</v>
      </c>
      <c r="G1326" s="20">
        <v>54301.2</v>
      </c>
      <c r="H1326" s="95">
        <v>3.4103326539761038E-2</v>
      </c>
      <c r="I1326" s="119">
        <v>1800.31</v>
      </c>
      <c r="J1326" s="89">
        <v>825</v>
      </c>
      <c r="K1326" s="107">
        <v>2.5999999999999999E-2</v>
      </c>
      <c r="L1326" s="96">
        <v>3.5136286119834548E-2</v>
      </c>
      <c r="M1326" s="83">
        <v>52458.02</v>
      </c>
      <c r="N1326" s="102">
        <v>52510.42</v>
      </c>
      <c r="O1326" s="78"/>
    </row>
    <row r="1327" spans="1:15" x14ac:dyDescent="0.3">
      <c r="A1327" s="20" t="s">
        <v>20</v>
      </c>
      <c r="B1327" s="20">
        <v>2</v>
      </c>
      <c r="C1327" s="94" t="str">
        <f t="shared" si="20"/>
        <v>Knapsack</v>
      </c>
      <c r="D1327" s="20">
        <v>10</v>
      </c>
      <c r="E1327" s="20">
        <v>0.1</v>
      </c>
      <c r="F1327" s="89" t="s">
        <v>1</v>
      </c>
      <c r="G1327" s="20">
        <v>57746</v>
      </c>
      <c r="H1327" s="95">
        <v>9.5995552701868408E-2</v>
      </c>
      <c r="I1327" s="119">
        <v>1800.79</v>
      </c>
      <c r="J1327" s="89">
        <v>824</v>
      </c>
      <c r="K1327" s="107">
        <v>2.8000000000000001E-2</v>
      </c>
      <c r="L1327" s="96">
        <v>0.10080403339660937</v>
      </c>
      <c r="M1327" s="83">
        <v>52458.02</v>
      </c>
      <c r="N1327" s="102">
        <v>52688.17</v>
      </c>
      <c r="O1327" s="78"/>
    </row>
    <row r="1328" spans="1:15" x14ac:dyDescent="0.3">
      <c r="A1328" s="20" t="s">
        <v>20</v>
      </c>
      <c r="B1328" s="66">
        <v>2</v>
      </c>
      <c r="C1328" s="94" t="str">
        <f t="shared" si="20"/>
        <v>Knapsack</v>
      </c>
      <c r="D1328" s="20">
        <v>10</v>
      </c>
      <c r="E1328" s="20">
        <v>0.15</v>
      </c>
      <c r="F1328" s="89" t="s">
        <v>1</v>
      </c>
      <c r="G1328" s="20">
        <v>66173.399999999994</v>
      </c>
      <c r="H1328" s="95">
        <v>0.23607132943783204</v>
      </c>
      <c r="I1328" s="119">
        <v>1809.96</v>
      </c>
      <c r="J1328" s="89">
        <v>102</v>
      </c>
      <c r="K1328" s="107">
        <v>0</v>
      </c>
      <c r="L1328" s="96">
        <v>0.26145439724945763</v>
      </c>
      <c r="M1328" s="83">
        <v>52458.02</v>
      </c>
      <c r="N1328" s="102">
        <v>53535.26</v>
      </c>
      <c r="O1328" s="78"/>
    </row>
    <row r="1329" spans="1:15" x14ac:dyDescent="0.3">
      <c r="A1329" s="20" t="s">
        <v>20</v>
      </c>
      <c r="B1329" s="20">
        <v>2</v>
      </c>
      <c r="C1329" s="94" t="str">
        <f t="shared" si="20"/>
        <v>Knapsack</v>
      </c>
      <c r="D1329" s="20">
        <v>10</v>
      </c>
      <c r="E1329" s="20">
        <v>0.2</v>
      </c>
      <c r="F1329" s="89" t="s">
        <v>1</v>
      </c>
      <c r="G1329" s="20">
        <v>73356.2</v>
      </c>
      <c r="H1329" s="95">
        <v>-4.8363069852290136E-2</v>
      </c>
      <c r="I1329" s="119">
        <v>1804.7</v>
      </c>
      <c r="J1329" s="89">
        <v>62</v>
      </c>
      <c r="K1329" s="107">
        <v>1</v>
      </c>
      <c r="L1329" s="96">
        <v>0.39837912296346678</v>
      </c>
      <c r="M1329" s="83">
        <v>52458.02</v>
      </c>
      <c r="N1329" s="102">
        <v>77084.23</v>
      </c>
      <c r="O1329" s="78"/>
    </row>
    <row r="1330" spans="1:15" x14ac:dyDescent="0.3">
      <c r="A1330" s="20" t="s">
        <v>20</v>
      </c>
      <c r="B1330" s="66">
        <v>2</v>
      </c>
      <c r="C1330" s="94" t="str">
        <f t="shared" si="20"/>
        <v>Knapsack</v>
      </c>
      <c r="D1330" s="20">
        <v>25</v>
      </c>
      <c r="E1330" s="20">
        <v>0.05</v>
      </c>
      <c r="F1330" s="89" t="s">
        <v>1</v>
      </c>
      <c r="G1330" s="20">
        <v>56098.7</v>
      </c>
      <c r="H1330" s="95">
        <v>6.2962771376799787E-2</v>
      </c>
      <c r="I1330" s="119">
        <v>1801.19</v>
      </c>
      <c r="J1330" s="89">
        <v>1461</v>
      </c>
      <c r="K1330" s="107">
        <v>0</v>
      </c>
      <c r="L1330" s="96">
        <v>6.9401780700072191E-2</v>
      </c>
      <c r="M1330" s="83">
        <v>52458.02</v>
      </c>
      <c r="N1330" s="102">
        <v>52775.79</v>
      </c>
      <c r="O1330" s="78"/>
    </row>
    <row r="1331" spans="1:15" x14ac:dyDescent="0.3">
      <c r="A1331" s="20" t="s">
        <v>20</v>
      </c>
      <c r="B1331" s="20">
        <v>2</v>
      </c>
      <c r="C1331" s="94" t="str">
        <f t="shared" si="20"/>
        <v>Knapsack</v>
      </c>
      <c r="D1331" s="20">
        <v>25</v>
      </c>
      <c r="E1331" s="20">
        <v>0.1</v>
      </c>
      <c r="F1331" s="89" t="s">
        <v>1</v>
      </c>
      <c r="G1331" s="20">
        <v>57840.6</v>
      </c>
      <c r="H1331" s="95">
        <v>9.4127881868707131E-2</v>
      </c>
      <c r="I1331" s="119">
        <v>1800.01</v>
      </c>
      <c r="J1331" s="89">
        <v>92</v>
      </c>
      <c r="K1331" s="107">
        <v>0</v>
      </c>
      <c r="L1331" s="96">
        <v>0.10260738014892667</v>
      </c>
      <c r="M1331" s="83">
        <v>52458.02</v>
      </c>
      <c r="N1331" s="102">
        <v>52864.57</v>
      </c>
      <c r="O1331" s="78"/>
    </row>
    <row r="1332" spans="1:15" x14ac:dyDescent="0.3">
      <c r="A1332" s="20" t="s">
        <v>20</v>
      </c>
      <c r="B1332" s="66">
        <v>2</v>
      </c>
      <c r="C1332" s="94" t="str">
        <f t="shared" si="20"/>
        <v>Knapsack</v>
      </c>
      <c r="D1332" s="20">
        <v>25</v>
      </c>
      <c r="E1332" s="20">
        <v>0.15</v>
      </c>
      <c r="F1332" s="89" t="s">
        <v>1</v>
      </c>
      <c r="G1332" s="20">
        <v>58846.1</v>
      </c>
      <c r="H1332" s="95">
        <v>-5.6610488653646644E-2</v>
      </c>
      <c r="I1332" s="119">
        <v>1802.54</v>
      </c>
      <c r="J1332" s="89">
        <v>84</v>
      </c>
      <c r="K1332" s="107">
        <v>0</v>
      </c>
      <c r="L1332" s="96">
        <v>0.12177508796557701</v>
      </c>
      <c r="M1332" s="83">
        <v>52458.02</v>
      </c>
      <c r="N1332" s="102">
        <v>62377.31</v>
      </c>
      <c r="O1332" s="78"/>
    </row>
    <row r="1333" spans="1:15" x14ac:dyDescent="0.3">
      <c r="A1333" s="20" t="s">
        <v>20</v>
      </c>
      <c r="B1333" s="20">
        <v>2</v>
      </c>
      <c r="C1333" s="94" t="str">
        <f t="shared" si="20"/>
        <v>Knapsack</v>
      </c>
      <c r="D1333" s="20">
        <v>25</v>
      </c>
      <c r="E1333" s="20">
        <v>0.2</v>
      </c>
      <c r="F1333" s="89" t="s">
        <v>1</v>
      </c>
      <c r="G1333" s="20">
        <v>73762.100000000006</v>
      </c>
      <c r="H1333" s="95">
        <v>0.33066450331601333</v>
      </c>
      <c r="I1333" s="119">
        <v>1807</v>
      </c>
      <c r="J1333" s="89">
        <v>298</v>
      </c>
      <c r="K1333" s="107">
        <v>0</v>
      </c>
      <c r="L1333" s="96">
        <v>0.40611673867980547</v>
      </c>
      <c r="M1333" s="83">
        <v>52458.02</v>
      </c>
      <c r="N1333" s="102">
        <v>55432.53</v>
      </c>
      <c r="O1333" s="78"/>
    </row>
    <row r="1334" spans="1:15" x14ac:dyDescent="0.3">
      <c r="A1334" s="20" t="s">
        <v>20</v>
      </c>
      <c r="B1334" s="66">
        <v>2</v>
      </c>
      <c r="C1334" s="94" t="str">
        <f t="shared" si="20"/>
        <v>Knapsack</v>
      </c>
      <c r="D1334" s="20">
        <v>50</v>
      </c>
      <c r="E1334" s="20">
        <v>0.05</v>
      </c>
      <c r="F1334" s="89" t="s">
        <v>1</v>
      </c>
      <c r="G1334" s="20">
        <v>55769.9</v>
      </c>
      <c r="H1334" s="95">
        <v>5.6312725191332819E-2</v>
      </c>
      <c r="I1334" s="119">
        <v>1800.41</v>
      </c>
      <c r="J1334" s="89">
        <v>1308</v>
      </c>
      <c r="K1334" s="107">
        <v>0</v>
      </c>
      <c r="L1334" s="96">
        <v>6.3133911649734475E-2</v>
      </c>
      <c r="M1334" s="83">
        <v>52458.02</v>
      </c>
      <c r="N1334" s="102">
        <v>52796.77</v>
      </c>
      <c r="O1334" s="78"/>
    </row>
    <row r="1335" spans="1:15" x14ac:dyDescent="0.3">
      <c r="A1335" s="20" t="s">
        <v>20</v>
      </c>
      <c r="B1335" s="20">
        <v>2</v>
      </c>
      <c r="C1335" s="94" t="str">
        <f t="shared" si="20"/>
        <v>Knapsack</v>
      </c>
      <c r="D1335" s="20">
        <v>50</v>
      </c>
      <c r="E1335" s="20">
        <v>0.1</v>
      </c>
      <c r="F1335" s="89" t="s">
        <v>0</v>
      </c>
      <c r="G1335" s="20">
        <v>54490.3</v>
      </c>
      <c r="H1335" s="95">
        <v>3.4986884666741373E-2</v>
      </c>
      <c r="I1335" s="119">
        <v>1800.44</v>
      </c>
      <c r="J1335" s="89">
        <v>575</v>
      </c>
      <c r="K1335" s="107">
        <v>0</v>
      </c>
      <c r="L1335" s="96">
        <v>3.8741073338261822E-2</v>
      </c>
      <c r="M1335" s="83">
        <v>52458.02</v>
      </c>
      <c r="N1335" s="102">
        <v>52648.3</v>
      </c>
      <c r="O1335" s="78"/>
    </row>
    <row r="1336" spans="1:15" x14ac:dyDescent="0.3">
      <c r="A1336" s="20" t="s">
        <v>20</v>
      </c>
      <c r="B1336" s="66">
        <v>2</v>
      </c>
      <c r="C1336" s="94" t="str">
        <f t="shared" si="20"/>
        <v>Knapsack</v>
      </c>
      <c r="D1336" s="20">
        <v>50</v>
      </c>
      <c r="E1336" s="20">
        <v>0.15</v>
      </c>
      <c r="F1336" s="89" t="s">
        <v>1</v>
      </c>
      <c r="G1336" s="20">
        <v>67935</v>
      </c>
      <c r="H1336" s="95">
        <v>3.1998720312472119E-2</v>
      </c>
      <c r="I1336" s="119">
        <v>1800.48</v>
      </c>
      <c r="J1336" s="89">
        <v>111</v>
      </c>
      <c r="K1336" s="107">
        <v>0</v>
      </c>
      <c r="L1336" s="96">
        <v>0.29503553508119462</v>
      </c>
      <c r="M1336" s="83">
        <v>52458.02</v>
      </c>
      <c r="N1336" s="102">
        <v>65828.570000000007</v>
      </c>
      <c r="O1336" s="78"/>
    </row>
    <row r="1337" spans="1:15" x14ac:dyDescent="0.3">
      <c r="A1337" s="20" t="s">
        <v>20</v>
      </c>
      <c r="B1337" s="20">
        <v>2</v>
      </c>
      <c r="C1337" s="94" t="str">
        <f t="shared" si="20"/>
        <v>Knapsack</v>
      </c>
      <c r="D1337" s="20">
        <v>50</v>
      </c>
      <c r="E1337" s="20">
        <v>0.2</v>
      </c>
      <c r="F1337" s="89" t="s">
        <v>1</v>
      </c>
      <c r="G1337" s="20">
        <v>58714.400000000001</v>
      </c>
      <c r="H1337" s="95">
        <v>0.10640434041308695</v>
      </c>
      <c r="I1337" s="119">
        <v>1800.74</v>
      </c>
      <c r="J1337" s="89">
        <v>387</v>
      </c>
      <c r="K1337" s="107">
        <v>0</v>
      </c>
      <c r="L1337" s="96">
        <v>0.11926450903026842</v>
      </c>
      <c r="M1337" s="83">
        <v>52458.02</v>
      </c>
      <c r="N1337" s="102">
        <v>53067.76</v>
      </c>
      <c r="O1337" s="78"/>
    </row>
    <row r="1338" spans="1:15" hidden="1" x14ac:dyDescent="0.3">
      <c r="A1338" s="66" t="s">
        <v>20</v>
      </c>
      <c r="B1338" s="66">
        <v>3</v>
      </c>
      <c r="C1338" s="94" t="str">
        <f t="shared" si="20"/>
        <v>Factor Model</v>
      </c>
      <c r="D1338" s="20">
        <v>0</v>
      </c>
      <c r="E1338" s="20">
        <v>0.05</v>
      </c>
      <c r="F1338" s="89" t="s">
        <v>0</v>
      </c>
      <c r="G1338" s="20">
        <v>54199.9</v>
      </c>
      <c r="H1338" s="95">
        <v>2.94710370515287E-2</v>
      </c>
      <c r="I1338" s="119">
        <v>1800.15</v>
      </c>
      <c r="J1338" s="89">
        <v>3167</v>
      </c>
      <c r="K1338" s="107">
        <v>0</v>
      </c>
      <c r="L1338" s="96">
        <v>3.3205218191613151E-2</v>
      </c>
      <c r="M1338" s="83"/>
      <c r="N1338" s="102"/>
      <c r="O1338" s="78"/>
    </row>
    <row r="1339" spans="1:15" hidden="1" x14ac:dyDescent="0.3">
      <c r="A1339" s="20" t="s">
        <v>20</v>
      </c>
      <c r="B1339" s="20">
        <v>3</v>
      </c>
      <c r="C1339" s="94" t="str">
        <f t="shared" si="20"/>
        <v>Factor Model</v>
      </c>
      <c r="D1339" s="20">
        <v>0</v>
      </c>
      <c r="E1339" s="20">
        <v>0.1</v>
      </c>
      <c r="F1339" s="89" t="s">
        <v>0</v>
      </c>
      <c r="G1339" s="20">
        <v>55680.5</v>
      </c>
      <c r="H1339" s="95">
        <v>5.3185384308964828E-2</v>
      </c>
      <c r="I1339" s="119">
        <v>1800.77</v>
      </c>
      <c r="J1339" s="89">
        <v>1399</v>
      </c>
      <c r="K1339" s="107">
        <v>0</v>
      </c>
      <c r="L1339" s="96">
        <v>6.1429691780208406E-2</v>
      </c>
      <c r="M1339" s="83"/>
      <c r="N1339" s="102"/>
      <c r="O1339" s="78"/>
    </row>
    <row r="1340" spans="1:15" hidden="1" x14ac:dyDescent="0.3">
      <c r="A1340" s="66" t="s">
        <v>20</v>
      </c>
      <c r="B1340" s="66">
        <v>3</v>
      </c>
      <c r="C1340" s="94" t="str">
        <f t="shared" si="20"/>
        <v>Factor Model</v>
      </c>
      <c r="D1340" s="20">
        <v>0</v>
      </c>
      <c r="E1340" s="20">
        <v>0.15</v>
      </c>
      <c r="F1340" s="89" t="s">
        <v>4</v>
      </c>
      <c r="G1340" s="20" t="s">
        <v>511</v>
      </c>
      <c r="H1340" s="95" t="s">
        <v>3</v>
      </c>
      <c r="I1340" s="119" t="s">
        <v>511</v>
      </c>
      <c r="J1340" s="89"/>
      <c r="K1340" s="97"/>
      <c r="L1340" s="96" t="s">
        <v>3</v>
      </c>
      <c r="M1340" s="83"/>
      <c r="N1340" s="102"/>
      <c r="O1340" s="78"/>
    </row>
    <row r="1341" spans="1:15" hidden="1" x14ac:dyDescent="0.3">
      <c r="A1341" s="20" t="s">
        <v>20</v>
      </c>
      <c r="B1341" s="20">
        <v>3</v>
      </c>
      <c r="C1341" s="94" t="str">
        <f t="shared" si="20"/>
        <v>Factor Model</v>
      </c>
      <c r="D1341" s="20">
        <v>0</v>
      </c>
      <c r="E1341" s="20">
        <v>0.2</v>
      </c>
      <c r="F1341" s="89" t="s">
        <v>4</v>
      </c>
      <c r="G1341" s="20" t="s">
        <v>511</v>
      </c>
      <c r="H1341" s="95" t="s">
        <v>3</v>
      </c>
      <c r="I1341" s="119" t="s">
        <v>511</v>
      </c>
      <c r="J1341" s="89"/>
      <c r="K1341" s="97"/>
      <c r="L1341" s="96" t="s">
        <v>3</v>
      </c>
      <c r="M1341" s="83"/>
      <c r="N1341" s="102"/>
      <c r="O1341" s="78"/>
    </row>
    <row r="1342" spans="1:15" hidden="1" x14ac:dyDescent="0.3">
      <c r="A1342" s="66" t="s">
        <v>20</v>
      </c>
      <c r="B1342" s="66">
        <v>3</v>
      </c>
      <c r="C1342" s="94" t="str">
        <f t="shared" si="20"/>
        <v>Factor Model</v>
      </c>
      <c r="D1342" s="20">
        <v>10</v>
      </c>
      <c r="E1342" s="20">
        <v>0.05</v>
      </c>
      <c r="F1342" s="89" t="s">
        <v>0</v>
      </c>
      <c r="G1342" s="20">
        <v>54527.9</v>
      </c>
      <c r="H1342" s="95">
        <v>3.5701057773945187E-2</v>
      </c>
      <c r="I1342" s="119">
        <v>1800.25</v>
      </c>
      <c r="J1342" s="89">
        <v>3841</v>
      </c>
      <c r="K1342" s="107">
        <v>0</v>
      </c>
      <c r="L1342" s="96">
        <v>3.9457836952290659E-2</v>
      </c>
      <c r="M1342" s="83"/>
      <c r="N1342" s="102"/>
      <c r="O1342" s="78"/>
    </row>
    <row r="1343" spans="1:15" hidden="1" x14ac:dyDescent="0.3">
      <c r="A1343" s="20" t="s">
        <v>20</v>
      </c>
      <c r="B1343" s="20">
        <v>3</v>
      </c>
      <c r="C1343" s="94" t="str">
        <f t="shared" si="20"/>
        <v>Factor Model</v>
      </c>
      <c r="D1343" s="20">
        <v>10</v>
      </c>
      <c r="E1343" s="20">
        <v>0.1</v>
      </c>
      <c r="F1343" s="89" t="s">
        <v>0</v>
      </c>
      <c r="G1343" s="20">
        <v>58062.5</v>
      </c>
      <c r="H1343" s="95">
        <v>9.8240432044239365E-2</v>
      </c>
      <c r="I1343" s="119">
        <v>1800.14</v>
      </c>
      <c r="J1343" s="89">
        <v>1725</v>
      </c>
      <c r="K1343" s="107">
        <v>0</v>
      </c>
      <c r="L1343" s="96">
        <v>0.10683742924342177</v>
      </c>
      <c r="M1343" s="83"/>
      <c r="N1343" s="102"/>
      <c r="O1343" s="78"/>
    </row>
    <row r="1344" spans="1:15" hidden="1" x14ac:dyDescent="0.3">
      <c r="A1344" s="66" t="s">
        <v>20</v>
      </c>
      <c r="B1344" s="66">
        <v>3</v>
      </c>
      <c r="C1344" s="94" t="str">
        <f t="shared" si="20"/>
        <v>Factor Model</v>
      </c>
      <c r="D1344" s="20">
        <v>10</v>
      </c>
      <c r="E1344" s="20">
        <v>0.15</v>
      </c>
      <c r="F1344" s="89" t="s">
        <v>4</v>
      </c>
      <c r="G1344" s="20" t="s">
        <v>511</v>
      </c>
      <c r="H1344" s="95" t="s">
        <v>3</v>
      </c>
      <c r="I1344" s="119" t="s">
        <v>511</v>
      </c>
      <c r="J1344" s="89"/>
      <c r="K1344" s="97"/>
      <c r="L1344" s="96" t="s">
        <v>3</v>
      </c>
      <c r="M1344" s="83"/>
      <c r="N1344" s="102"/>
      <c r="O1344" s="78"/>
    </row>
    <row r="1345" spans="1:15" hidden="1" x14ac:dyDescent="0.3">
      <c r="A1345" s="20" t="s">
        <v>20</v>
      </c>
      <c r="B1345" s="20">
        <v>3</v>
      </c>
      <c r="C1345" s="94" t="str">
        <f t="shared" si="20"/>
        <v>Factor Model</v>
      </c>
      <c r="D1345" s="20">
        <v>10</v>
      </c>
      <c r="E1345" s="20">
        <v>0.2</v>
      </c>
      <c r="F1345" s="89" t="s">
        <v>4</v>
      </c>
      <c r="G1345" s="20" t="s">
        <v>511</v>
      </c>
      <c r="H1345" s="95" t="s">
        <v>3</v>
      </c>
      <c r="I1345" s="119" t="s">
        <v>511</v>
      </c>
      <c r="J1345" s="89"/>
      <c r="K1345" s="97"/>
      <c r="L1345" s="96" t="s">
        <v>3</v>
      </c>
      <c r="M1345" s="83"/>
      <c r="N1345" s="102"/>
      <c r="O1345" s="78"/>
    </row>
    <row r="1346" spans="1:15" hidden="1" x14ac:dyDescent="0.3">
      <c r="A1346" s="66" t="s">
        <v>20</v>
      </c>
      <c r="B1346" s="66">
        <v>3</v>
      </c>
      <c r="C1346" s="94" t="str">
        <f t="shared" si="20"/>
        <v>Factor Model</v>
      </c>
      <c r="D1346" s="20">
        <v>25</v>
      </c>
      <c r="E1346" s="20">
        <v>0.05</v>
      </c>
      <c r="F1346" s="89" t="s">
        <v>0</v>
      </c>
      <c r="G1346" s="20">
        <v>53623.5</v>
      </c>
      <c r="H1346" s="95">
        <v>1.8522915269818724E-2</v>
      </c>
      <c r="I1346" s="119">
        <v>1800.38</v>
      </c>
      <c r="J1346" s="89">
        <v>2827</v>
      </c>
      <c r="K1346" s="107">
        <v>0</v>
      </c>
      <c r="L1346" s="96">
        <v>2.2217384491446834E-2</v>
      </c>
      <c r="M1346" s="83"/>
      <c r="N1346" s="102"/>
      <c r="O1346" s="78"/>
    </row>
    <row r="1347" spans="1:15" hidden="1" x14ac:dyDescent="0.3">
      <c r="A1347" s="20" t="s">
        <v>20</v>
      </c>
      <c r="B1347" s="20">
        <v>3</v>
      </c>
      <c r="C1347" s="94" t="str">
        <f t="shared" ref="C1347:C1354" si="21">IF(B1347=0,"Deterministic",IF(B1347=1,"Cardinality-constrained",IF(B1347=2,"Knapsack","Factor Model")))</f>
        <v>Factor Model</v>
      </c>
      <c r="D1347" s="20">
        <v>25</v>
      </c>
      <c r="E1347" s="20">
        <v>0.1</v>
      </c>
      <c r="F1347" s="89" t="s">
        <v>0</v>
      </c>
      <c r="G1347" s="20">
        <v>56463.7</v>
      </c>
      <c r="H1347" s="95">
        <v>6.7999453740646976E-2</v>
      </c>
      <c r="I1347" s="119">
        <v>1800.55</v>
      </c>
      <c r="J1347" s="89">
        <v>2392</v>
      </c>
      <c r="K1347" s="107">
        <v>0</v>
      </c>
      <c r="L1347" s="96">
        <v>7.6359725357533437E-2</v>
      </c>
      <c r="M1347" s="83"/>
      <c r="N1347" s="102"/>
      <c r="O1347" s="78"/>
    </row>
    <row r="1348" spans="1:15" hidden="1" x14ac:dyDescent="0.3">
      <c r="A1348" s="66" t="s">
        <v>20</v>
      </c>
      <c r="B1348" s="66">
        <v>3</v>
      </c>
      <c r="C1348" s="94" t="str">
        <f t="shared" si="21"/>
        <v>Factor Model</v>
      </c>
      <c r="D1348" s="20">
        <v>25</v>
      </c>
      <c r="E1348" s="20">
        <v>0.15</v>
      </c>
      <c r="F1348" s="89" t="s">
        <v>4</v>
      </c>
      <c r="G1348" s="20" t="s">
        <v>511</v>
      </c>
      <c r="H1348" s="95" t="s">
        <v>3</v>
      </c>
      <c r="I1348" s="119" t="s">
        <v>511</v>
      </c>
      <c r="J1348" s="89"/>
      <c r="K1348" s="97"/>
      <c r="L1348" s="96" t="s">
        <v>3</v>
      </c>
      <c r="M1348" s="83"/>
      <c r="N1348" s="102"/>
      <c r="O1348" s="78"/>
    </row>
    <row r="1349" spans="1:15" hidden="1" x14ac:dyDescent="0.3">
      <c r="A1349" s="20" t="s">
        <v>20</v>
      </c>
      <c r="B1349" s="20">
        <v>3</v>
      </c>
      <c r="C1349" s="94" t="str">
        <f t="shared" si="21"/>
        <v>Factor Model</v>
      </c>
      <c r="D1349" s="20">
        <v>25</v>
      </c>
      <c r="E1349" s="20">
        <v>0.2</v>
      </c>
      <c r="F1349" s="89" t="s">
        <v>4</v>
      </c>
      <c r="G1349" s="20" t="s">
        <v>511</v>
      </c>
      <c r="H1349" s="95" t="s">
        <v>3</v>
      </c>
      <c r="I1349" s="119" t="s">
        <v>511</v>
      </c>
      <c r="J1349" s="89"/>
      <c r="K1349" s="97"/>
      <c r="L1349" s="96" t="s">
        <v>3</v>
      </c>
      <c r="M1349" s="83"/>
      <c r="N1349" s="102"/>
      <c r="O1349" s="78"/>
    </row>
    <row r="1350" spans="1:15" hidden="1" x14ac:dyDescent="0.3">
      <c r="A1350" s="66" t="s">
        <v>20</v>
      </c>
      <c r="B1350" s="66">
        <v>3</v>
      </c>
      <c r="C1350" s="94" t="str">
        <f t="shared" si="21"/>
        <v>Factor Model</v>
      </c>
      <c r="D1350" s="20">
        <v>50</v>
      </c>
      <c r="E1350" s="20">
        <v>0.05</v>
      </c>
      <c r="F1350" s="89" t="s">
        <v>0</v>
      </c>
      <c r="G1350" s="20">
        <v>54578.400000000001</v>
      </c>
      <c r="H1350" s="95">
        <v>3.6660253037609919E-2</v>
      </c>
      <c r="I1350" s="119">
        <v>1800</v>
      </c>
      <c r="J1350" s="89">
        <v>3170</v>
      </c>
      <c r="K1350" s="100">
        <v>0</v>
      </c>
      <c r="L1350" s="96">
        <v>4.0420511487090138E-2</v>
      </c>
      <c r="M1350" s="83"/>
      <c r="N1350" s="102"/>
      <c r="O1350" s="78"/>
    </row>
    <row r="1351" spans="1:15" hidden="1" x14ac:dyDescent="0.3">
      <c r="A1351" s="20" t="s">
        <v>20</v>
      </c>
      <c r="B1351" s="20">
        <v>3</v>
      </c>
      <c r="C1351" s="94" t="str">
        <f t="shared" si="21"/>
        <v>Factor Model</v>
      </c>
      <c r="D1351" s="20">
        <v>50</v>
      </c>
      <c r="E1351" s="20">
        <v>0.1</v>
      </c>
      <c r="F1351" s="89" t="s">
        <v>0</v>
      </c>
      <c r="G1351" s="20">
        <v>56339.3</v>
      </c>
      <c r="H1351" s="95">
        <v>6.5646452926932497E-2</v>
      </c>
      <c r="I1351" s="119">
        <v>1800.1</v>
      </c>
      <c r="J1351" s="89">
        <v>2487</v>
      </c>
      <c r="K1351" s="100">
        <v>0</v>
      </c>
      <c r="L1351" s="96">
        <v>7.3988305315374259E-2</v>
      </c>
      <c r="M1351" s="83"/>
      <c r="N1351" s="102"/>
      <c r="O1351" s="78"/>
    </row>
    <row r="1352" spans="1:15" hidden="1" x14ac:dyDescent="0.3">
      <c r="A1352" s="66" t="s">
        <v>20</v>
      </c>
      <c r="B1352" s="66">
        <v>3</v>
      </c>
      <c r="C1352" s="94" t="str">
        <f t="shared" si="21"/>
        <v>Factor Model</v>
      </c>
      <c r="D1352" s="20">
        <v>50</v>
      </c>
      <c r="E1352" s="20">
        <v>0.15</v>
      </c>
      <c r="F1352" s="89" t="s">
        <v>4</v>
      </c>
      <c r="G1352" s="20" t="s">
        <v>511</v>
      </c>
      <c r="H1352" s="95" t="s">
        <v>3</v>
      </c>
      <c r="I1352" s="119" t="s">
        <v>511</v>
      </c>
      <c r="J1352" s="89"/>
      <c r="K1352" s="89"/>
      <c r="L1352" s="96" t="s">
        <v>3</v>
      </c>
      <c r="M1352" s="83"/>
      <c r="N1352" s="102"/>
      <c r="O1352" s="78"/>
    </row>
    <row r="1353" spans="1:15" hidden="1" x14ac:dyDescent="0.3">
      <c r="A1353" s="24" t="s">
        <v>20</v>
      </c>
      <c r="B1353" s="24">
        <v>3</v>
      </c>
      <c r="C1353" s="98" t="str">
        <f t="shared" si="21"/>
        <v>Factor Model</v>
      </c>
      <c r="D1353" s="24">
        <v>50</v>
      </c>
      <c r="E1353" s="24">
        <v>0.2</v>
      </c>
      <c r="F1353" s="91" t="s">
        <v>4</v>
      </c>
      <c r="G1353" s="24" t="s">
        <v>511</v>
      </c>
      <c r="H1353" s="99" t="s">
        <v>3</v>
      </c>
      <c r="I1353" s="121" t="s">
        <v>511</v>
      </c>
      <c r="J1353" s="91"/>
      <c r="K1353" s="91"/>
      <c r="L1353" s="105" t="s">
        <v>3</v>
      </c>
      <c r="M1353" s="109"/>
      <c r="N1353" s="106"/>
      <c r="O1353" s="78"/>
    </row>
    <row r="1354" spans="1:15" x14ac:dyDescent="0.3">
      <c r="C1354" s="94" t="str">
        <f t="shared" si="21"/>
        <v>Deterministic</v>
      </c>
      <c r="I1354" s="92"/>
      <c r="M1354" s="78"/>
      <c r="N1354" s="78"/>
      <c r="O1354" s="78" t="str">
        <f>IF(B1666=0,"Deterministic",IF(B1666=1,"Cardinality-constrained",IF(B1666=2,"Knapsack","Factor Model")))</f>
        <v>Deterministic</v>
      </c>
    </row>
    <row r="1355" spans="1:15" x14ac:dyDescent="0.3">
      <c r="A1355" s="68"/>
      <c r="B1355" s="20"/>
      <c r="C1355" s="82"/>
      <c r="D1355" s="20"/>
      <c r="E1355" s="20"/>
      <c r="H1355" s="79"/>
      <c r="I1355" s="92"/>
      <c r="K1355" s="52"/>
      <c r="L1355" s="81"/>
      <c r="M1355" s="20"/>
    </row>
    <row r="1356" spans="1:15" x14ac:dyDescent="0.3">
      <c r="A1356" s="68"/>
      <c r="B1356" s="20"/>
      <c r="C1356" s="82"/>
      <c r="D1356" s="20"/>
      <c r="E1356" s="20"/>
      <c r="H1356" s="79"/>
      <c r="I1356" s="92"/>
      <c r="K1356" s="52"/>
      <c r="L1356" s="81"/>
      <c r="M1356" s="20"/>
    </row>
    <row r="1357" spans="1:15" x14ac:dyDescent="0.3">
      <c r="A1357" s="68"/>
      <c r="B1357" s="20"/>
      <c r="C1357" s="82"/>
      <c r="D1357" s="20"/>
      <c r="E1357" s="20"/>
      <c r="H1357" s="79"/>
      <c r="I1357" s="92"/>
      <c r="K1357" s="52"/>
      <c r="L1357" s="81"/>
      <c r="M1357" s="20"/>
    </row>
    <row r="1358" spans="1:15" x14ac:dyDescent="0.3">
      <c r="A1358" s="68"/>
      <c r="B1358" s="20"/>
      <c r="C1358" s="82"/>
      <c r="D1358" s="20"/>
      <c r="E1358" s="20"/>
      <c r="H1358" s="79"/>
      <c r="I1358" s="92"/>
      <c r="K1358" s="52"/>
      <c r="L1358" s="81"/>
      <c r="M1358" s="20"/>
    </row>
    <row r="1359" spans="1:15" x14ac:dyDescent="0.3">
      <c r="A1359" s="68"/>
      <c r="B1359" s="20"/>
      <c r="C1359" s="82"/>
      <c r="D1359" s="20"/>
      <c r="E1359" s="20"/>
      <c r="H1359" s="79"/>
      <c r="I1359" s="92"/>
      <c r="K1359" s="52"/>
      <c r="L1359" s="81"/>
      <c r="M1359" s="20"/>
    </row>
    <row r="1360" spans="1:15" x14ac:dyDescent="0.3">
      <c r="A1360" s="68"/>
      <c r="B1360" s="20"/>
      <c r="C1360" s="82"/>
      <c r="D1360" s="20"/>
      <c r="E1360" s="20"/>
      <c r="H1360" s="79"/>
      <c r="I1360" s="92"/>
      <c r="K1360" s="52"/>
      <c r="L1360" s="81"/>
      <c r="M1360" s="20"/>
    </row>
    <row r="1361" spans="1:13" x14ac:dyDescent="0.3">
      <c r="A1361" s="68"/>
      <c r="B1361" s="20"/>
      <c r="C1361" s="82"/>
      <c r="D1361" s="20"/>
      <c r="E1361" s="20"/>
      <c r="H1361" s="79"/>
      <c r="I1361" s="92"/>
      <c r="L1361" s="81"/>
      <c r="M1361" s="20"/>
    </row>
    <row r="1362" spans="1:13" x14ac:dyDescent="0.3">
      <c r="A1362" s="68"/>
      <c r="B1362" s="20"/>
      <c r="C1362" s="82"/>
      <c r="D1362" s="20"/>
      <c r="E1362" s="20"/>
      <c r="H1362" s="79"/>
      <c r="I1362" s="92"/>
      <c r="L1362" s="81"/>
      <c r="M1362" s="20"/>
    </row>
    <row r="1363" spans="1:13" x14ac:dyDescent="0.3">
      <c r="A1363" s="68"/>
      <c r="B1363" s="20"/>
      <c r="C1363" s="82"/>
      <c r="D1363" s="20"/>
      <c r="E1363" s="20"/>
      <c r="H1363" s="79"/>
      <c r="I1363" s="92"/>
      <c r="K1363" s="52"/>
      <c r="L1363" s="81"/>
      <c r="M1363" s="20"/>
    </row>
    <row r="1364" spans="1:13" x14ac:dyDescent="0.3">
      <c r="A1364" s="68"/>
      <c r="B1364" s="20"/>
      <c r="C1364" s="82"/>
      <c r="D1364" s="20"/>
      <c r="E1364" s="20"/>
      <c r="H1364" s="79"/>
      <c r="I1364" s="92"/>
      <c r="K1364" s="52"/>
      <c r="L1364" s="81"/>
      <c r="M1364" s="20"/>
    </row>
    <row r="1365" spans="1:13" x14ac:dyDescent="0.3">
      <c r="A1365" s="68"/>
      <c r="B1365" s="20"/>
      <c r="C1365" s="82"/>
      <c r="D1365" s="20"/>
      <c r="E1365" s="20"/>
      <c r="H1365" s="79"/>
      <c r="I1365" s="92"/>
      <c r="L1365" s="81"/>
      <c r="M1365" s="20"/>
    </row>
    <row r="1366" spans="1:13" x14ac:dyDescent="0.3">
      <c r="A1366" s="68"/>
      <c r="B1366" s="20"/>
      <c r="C1366" s="82"/>
      <c r="D1366" s="20"/>
      <c r="E1366" s="20"/>
      <c r="H1366" s="79"/>
      <c r="I1366" s="92"/>
      <c r="L1366" s="81"/>
      <c r="M1366" s="20"/>
    </row>
    <row r="1367" spans="1:13" x14ac:dyDescent="0.3">
      <c r="A1367" s="68"/>
      <c r="B1367" s="20"/>
      <c r="C1367" s="82"/>
      <c r="D1367" s="20"/>
      <c r="E1367" s="20"/>
      <c r="H1367" s="79"/>
      <c r="I1367" s="92"/>
      <c r="K1367" s="52"/>
      <c r="L1367" s="81"/>
      <c r="M1367" s="20"/>
    </row>
    <row r="1368" spans="1:13" x14ac:dyDescent="0.3">
      <c r="A1368" s="68"/>
      <c r="B1368" s="20"/>
      <c r="C1368" s="82"/>
      <c r="D1368" s="20"/>
      <c r="E1368" s="20"/>
      <c r="H1368" s="79"/>
      <c r="I1368" s="92"/>
      <c r="K1368" s="52"/>
      <c r="L1368" s="81"/>
      <c r="M1368" s="20"/>
    </row>
    <row r="1369" spans="1:13" x14ac:dyDescent="0.3">
      <c r="A1369" s="68"/>
      <c r="B1369" s="20"/>
      <c r="C1369" s="82"/>
      <c r="D1369" s="20"/>
      <c r="E1369" s="20"/>
      <c r="H1369" s="79"/>
      <c r="I1369" s="92"/>
      <c r="L1369" s="81"/>
      <c r="M1369" s="20"/>
    </row>
    <row r="1370" spans="1:13" x14ac:dyDescent="0.3">
      <c r="A1370" s="68"/>
      <c r="B1370" s="20"/>
      <c r="C1370" s="82"/>
      <c r="D1370" s="20"/>
      <c r="E1370" s="20"/>
      <c r="H1370" s="79"/>
      <c r="I1370" s="92"/>
      <c r="L1370" s="81"/>
      <c r="M1370" s="20"/>
    </row>
    <row r="1371" spans="1:13" x14ac:dyDescent="0.3">
      <c r="A1371" s="68"/>
      <c r="B1371" s="20"/>
      <c r="C1371" s="82"/>
      <c r="D1371" s="20"/>
      <c r="E1371" s="20"/>
      <c r="H1371" s="79"/>
      <c r="I1371" s="92"/>
      <c r="K1371" s="52"/>
      <c r="L1371" s="81"/>
      <c r="M1371" s="20"/>
    </row>
    <row r="1372" spans="1:13" x14ac:dyDescent="0.3">
      <c r="A1372" s="68"/>
      <c r="B1372" s="20"/>
      <c r="C1372" s="82"/>
      <c r="D1372" s="20"/>
      <c r="E1372" s="20"/>
      <c r="H1372" s="79"/>
      <c r="I1372" s="92"/>
      <c r="K1372" s="52"/>
      <c r="L1372" s="81"/>
      <c r="M1372" s="20"/>
    </row>
    <row r="1373" spans="1:13" x14ac:dyDescent="0.3">
      <c r="A1373" s="68"/>
      <c r="B1373" s="20"/>
      <c r="C1373" s="82"/>
      <c r="D1373" s="20"/>
      <c r="E1373" s="20"/>
      <c r="H1373" s="79"/>
      <c r="I1373" s="92"/>
      <c r="L1373" s="81"/>
      <c r="M1373" s="20"/>
    </row>
    <row r="1374" spans="1:13" x14ac:dyDescent="0.3">
      <c r="A1374" s="68"/>
      <c r="B1374" s="20"/>
      <c r="C1374" s="82"/>
      <c r="D1374" s="20"/>
      <c r="E1374" s="20"/>
      <c r="H1374" s="79"/>
      <c r="I1374" s="92"/>
      <c r="L1374" s="81"/>
      <c r="M1374" s="20"/>
    </row>
    <row r="1375" spans="1:13" x14ac:dyDescent="0.3">
      <c r="A1375" s="68"/>
      <c r="B1375" s="20"/>
      <c r="C1375" s="82"/>
      <c r="D1375" s="20"/>
      <c r="E1375" s="20"/>
      <c r="H1375" s="79"/>
      <c r="I1375" s="92"/>
      <c r="K1375" s="52"/>
      <c r="L1375" s="81"/>
      <c r="M1375" s="20"/>
    </row>
    <row r="1376" spans="1:13" x14ac:dyDescent="0.3">
      <c r="A1376" s="68"/>
      <c r="B1376" s="20"/>
      <c r="C1376" s="82"/>
      <c r="D1376" s="20"/>
      <c r="E1376" s="20"/>
      <c r="H1376" s="79"/>
      <c r="I1376" s="92"/>
      <c r="K1376" s="52"/>
      <c r="L1376" s="81"/>
      <c r="M1376" s="20"/>
    </row>
    <row r="1377" spans="1:13 16320:16330" x14ac:dyDescent="0.3">
      <c r="A1377" s="68"/>
      <c r="B1377" s="20"/>
      <c r="C1377" s="82"/>
      <c r="D1377" s="20"/>
      <c r="E1377" s="20"/>
      <c r="H1377" s="79"/>
      <c r="I1377" s="92"/>
      <c r="K1377" s="52"/>
      <c r="L1377" s="81"/>
      <c r="M1377" s="20"/>
    </row>
    <row r="1378" spans="1:13 16320:16330" x14ac:dyDescent="0.3">
      <c r="A1378" s="68"/>
      <c r="B1378" s="20"/>
      <c r="C1378" s="82"/>
      <c r="D1378" s="20"/>
      <c r="E1378" s="20"/>
      <c r="H1378" s="79"/>
      <c r="I1378" s="92"/>
      <c r="K1378" s="52"/>
      <c r="L1378" s="81"/>
      <c r="M1378" s="20"/>
    </row>
    <row r="1379" spans="1:13 16320:16330" x14ac:dyDescent="0.3">
      <c r="A1379" s="68"/>
      <c r="B1379" s="20"/>
      <c r="C1379" s="82"/>
      <c r="D1379" s="20"/>
      <c r="E1379" s="20"/>
      <c r="H1379" s="79"/>
      <c r="I1379" s="92"/>
      <c r="K1379" s="52"/>
      <c r="L1379" s="81"/>
      <c r="M1379" s="20"/>
    </row>
    <row r="1380" spans="1:13 16320:16330" x14ac:dyDescent="0.3">
      <c r="A1380" s="68"/>
      <c r="B1380" s="20"/>
      <c r="C1380" s="82"/>
      <c r="D1380" s="20"/>
      <c r="E1380" s="20"/>
      <c r="H1380" s="79"/>
      <c r="I1380" s="92"/>
      <c r="K1380" s="52"/>
      <c r="L1380" s="81"/>
      <c r="M1380" s="20"/>
    </row>
    <row r="1381" spans="1:13 16320:16330" x14ac:dyDescent="0.3">
      <c r="A1381" s="68"/>
      <c r="B1381" s="20"/>
      <c r="C1381" s="82"/>
      <c r="D1381" s="20"/>
      <c r="E1381" s="20"/>
      <c r="H1381" s="79"/>
      <c r="I1381" s="92"/>
      <c r="K1381" s="52"/>
      <c r="L1381" s="81"/>
      <c r="M1381" s="20"/>
    </row>
    <row r="1382" spans="1:13 16320:16330" x14ac:dyDescent="0.3">
      <c r="A1382" s="68"/>
      <c r="B1382" s="20"/>
      <c r="C1382" s="82"/>
      <c r="D1382" s="20"/>
      <c r="E1382" s="20"/>
      <c r="H1382" s="79"/>
      <c r="I1382" s="92"/>
      <c r="K1382" s="52"/>
      <c r="L1382" s="81"/>
      <c r="M1382" s="20"/>
    </row>
    <row r="1383" spans="1:13 16320:16330" x14ac:dyDescent="0.3">
      <c r="A1383" s="68"/>
      <c r="B1383" s="20"/>
      <c r="C1383" s="82"/>
      <c r="D1383" s="20"/>
      <c r="E1383" s="20"/>
      <c r="H1383" s="79"/>
      <c r="I1383" s="92"/>
      <c r="K1383" s="52"/>
      <c r="L1383" s="81"/>
      <c r="M1383" s="20"/>
    </row>
    <row r="1384" spans="1:13 16320:16330" x14ac:dyDescent="0.3">
      <c r="A1384" s="68"/>
      <c r="B1384" s="20"/>
      <c r="C1384" s="82"/>
      <c r="D1384" s="20"/>
      <c r="E1384" s="20"/>
      <c r="H1384" s="79"/>
      <c r="I1384" s="92"/>
      <c r="K1384" s="52"/>
      <c r="L1384" s="81"/>
      <c r="M1384" s="20"/>
    </row>
    <row r="1385" spans="1:13 16320:16330" x14ac:dyDescent="0.3">
      <c r="A1385" s="68"/>
      <c r="B1385" s="20"/>
      <c r="C1385" s="82"/>
      <c r="D1385" s="20"/>
      <c r="E1385" s="20"/>
      <c r="H1385" s="79"/>
      <c r="I1385" s="92"/>
      <c r="L1385" s="81"/>
      <c r="M1385" s="20"/>
    </row>
    <row r="1386" spans="1:13 16320:16330" x14ac:dyDescent="0.3">
      <c r="A1386" s="68"/>
      <c r="B1386" s="20"/>
      <c r="C1386" s="82"/>
      <c r="D1386" s="20"/>
      <c r="E1386" s="20"/>
      <c r="H1386" s="79"/>
      <c r="I1386" s="92"/>
      <c r="L1386" s="81"/>
      <c r="M1386" s="20"/>
    </row>
    <row r="1387" spans="1:13 16320:16330" x14ac:dyDescent="0.3">
      <c r="A1387" s="68"/>
      <c r="B1387" s="20"/>
      <c r="C1387" s="82"/>
      <c r="D1387" s="20"/>
      <c r="E1387" s="20"/>
      <c r="H1387" s="79"/>
      <c r="I1387" s="92"/>
      <c r="K1387" s="52"/>
      <c r="L1387" s="81"/>
      <c r="M1387" s="20"/>
    </row>
    <row r="1388" spans="1:13 16320:16330" x14ac:dyDescent="0.3">
      <c r="A1388" s="68"/>
      <c r="B1388" s="20"/>
      <c r="C1388" s="82"/>
      <c r="D1388" s="20"/>
      <c r="E1388" s="20"/>
      <c r="H1388" s="79"/>
      <c r="I1388" s="92"/>
      <c r="K1388" s="52"/>
      <c r="L1388" s="81"/>
      <c r="M1388" s="20"/>
    </row>
    <row r="1389" spans="1:13 16320:16330" x14ac:dyDescent="0.3">
      <c r="A1389" s="68"/>
      <c r="B1389" s="20"/>
      <c r="C1389" s="82"/>
      <c r="D1389" s="20"/>
      <c r="E1389" s="20"/>
      <c r="H1389" s="79"/>
      <c r="I1389" s="92"/>
      <c r="L1389" s="81"/>
      <c r="M1389" s="20"/>
    </row>
    <row r="1390" spans="1:13 16320:16330" x14ac:dyDescent="0.3">
      <c r="A1390" s="68"/>
      <c r="B1390" s="20"/>
      <c r="C1390" s="82"/>
      <c r="D1390" s="20"/>
      <c r="E1390" s="20"/>
      <c r="H1390" s="79"/>
      <c r="I1390" s="92"/>
      <c r="L1390" s="81"/>
      <c r="M1390" s="20"/>
      <c r="XCR1390" t="s">
        <v>519</v>
      </c>
      <c r="XCS1390">
        <v>1</v>
      </c>
      <c r="XCT1390">
        <v>5</v>
      </c>
      <c r="XCU1390">
        <v>0.05</v>
      </c>
      <c r="XCV1390">
        <v>50</v>
      </c>
      <c r="XCW1390">
        <v>672</v>
      </c>
      <c r="XCX1390">
        <v>1.6129899999999999</v>
      </c>
      <c r="XCY1390">
        <v>0</v>
      </c>
      <c r="XCZ1390">
        <v>364416</v>
      </c>
      <c r="XDA1390">
        <v>1800</v>
      </c>
      <c r="XDB1390">
        <v>69742</v>
      </c>
    </row>
    <row r="1391" spans="1:13 16320:16330" x14ac:dyDescent="0.3">
      <c r="A1391" s="68"/>
      <c r="B1391" s="20"/>
      <c r="C1391" s="82"/>
      <c r="D1391" s="20"/>
      <c r="E1391" s="20"/>
      <c r="H1391" s="79"/>
      <c r="I1391" s="92"/>
      <c r="K1391" s="52"/>
      <c r="L1391" s="81"/>
      <c r="M1391" s="20"/>
      <c r="XCR1391" t="s">
        <v>519</v>
      </c>
      <c r="XCS1391">
        <v>1</v>
      </c>
      <c r="XCT1391">
        <v>5</v>
      </c>
      <c r="XCU1391">
        <v>0.1</v>
      </c>
      <c r="XCV1391">
        <v>50</v>
      </c>
      <c r="XCW1391">
        <v>672</v>
      </c>
      <c r="XCX1391">
        <v>1.53996</v>
      </c>
      <c r="XCY1391">
        <v>1</v>
      </c>
      <c r="XCZ1391">
        <v>639363</v>
      </c>
      <c r="XDA1391">
        <v>1800</v>
      </c>
      <c r="XDB1391">
        <v>76600</v>
      </c>
    </row>
    <row r="1392" spans="1:13 16320:16330" x14ac:dyDescent="0.3">
      <c r="A1392" s="68"/>
      <c r="B1392" s="20"/>
      <c r="C1392" s="82"/>
      <c r="D1392" s="20"/>
      <c r="E1392" s="20"/>
      <c r="H1392" s="79"/>
      <c r="I1392" s="92"/>
      <c r="L1392" s="81"/>
      <c r="M1392" s="20"/>
      <c r="XCR1392" t="s">
        <v>519</v>
      </c>
      <c r="XCS1392">
        <v>1</v>
      </c>
      <c r="XCT1392">
        <v>5</v>
      </c>
      <c r="XCU1392">
        <v>0.15</v>
      </c>
      <c r="XCV1392">
        <v>50</v>
      </c>
      <c r="XCW1392">
        <v>672</v>
      </c>
      <c r="XCX1392">
        <v>4.2611100000000004</v>
      </c>
      <c r="XCY1392">
        <v>9</v>
      </c>
      <c r="XCZ1392">
        <v>615620</v>
      </c>
      <c r="XDA1392">
        <v>1800.01</v>
      </c>
      <c r="XDB1392">
        <v>77451</v>
      </c>
    </row>
    <row r="1393" spans="1:13 16320:16330" x14ac:dyDescent="0.3">
      <c r="A1393" s="68"/>
      <c r="B1393" s="20"/>
      <c r="C1393" s="82"/>
      <c r="D1393" s="20"/>
      <c r="E1393" s="20"/>
      <c r="H1393" s="79"/>
      <c r="I1393" s="92"/>
      <c r="L1393" s="81"/>
      <c r="M1393" s="20"/>
      <c r="XCR1393" t="s">
        <v>519</v>
      </c>
      <c r="XCS1393">
        <v>1</v>
      </c>
      <c r="XCT1393">
        <v>5</v>
      </c>
      <c r="XCU1393">
        <v>0.2</v>
      </c>
      <c r="XCV1393">
        <v>50</v>
      </c>
      <c r="XCW1393">
        <v>675</v>
      </c>
      <c r="XCX1393">
        <v>1.3233600000000001</v>
      </c>
      <c r="XCY1393">
        <v>0</v>
      </c>
      <c r="XCZ1393">
        <v>567121</v>
      </c>
      <c r="XDA1393">
        <v>1800</v>
      </c>
      <c r="XDB1393">
        <v>78332</v>
      </c>
    </row>
    <row r="1394" spans="1:13 16320:16330" x14ac:dyDescent="0.3">
      <c r="A1394" s="68"/>
      <c r="B1394" s="20"/>
      <c r="C1394" s="82"/>
      <c r="D1394" s="20"/>
      <c r="E1394" s="20"/>
      <c r="H1394" s="79"/>
      <c r="I1394" s="92"/>
      <c r="L1394" s="81"/>
      <c r="M1394" s="20"/>
      <c r="XCR1394" t="s">
        <v>519</v>
      </c>
      <c r="XCS1394">
        <v>1</v>
      </c>
      <c r="XCT1394">
        <v>10</v>
      </c>
      <c r="XCU1394">
        <v>0.05</v>
      </c>
      <c r="XCV1394">
        <v>50</v>
      </c>
      <c r="XCW1394">
        <v>672</v>
      </c>
      <c r="XCX1394">
        <v>2.2048899999999998</v>
      </c>
      <c r="XCY1394">
        <v>4</v>
      </c>
      <c r="XCZ1394">
        <v>407000</v>
      </c>
      <c r="XDA1394">
        <v>1800</v>
      </c>
      <c r="XDB1394">
        <v>74574</v>
      </c>
    </row>
    <row r="1395" spans="1:13 16320:16330" x14ac:dyDescent="0.3">
      <c r="A1395" s="68"/>
      <c r="B1395" s="20"/>
      <c r="C1395" s="82"/>
      <c r="D1395" s="20"/>
      <c r="E1395" s="20"/>
      <c r="H1395" s="79"/>
      <c r="I1395" s="92"/>
      <c r="K1395" s="52"/>
      <c r="L1395" s="81"/>
      <c r="M1395" s="20"/>
      <c r="XCR1395" t="s">
        <v>519</v>
      </c>
      <c r="XCS1395">
        <v>1</v>
      </c>
      <c r="XCT1395">
        <v>10</v>
      </c>
      <c r="XCU1395">
        <v>0.1</v>
      </c>
      <c r="XCV1395">
        <v>50</v>
      </c>
      <c r="XCW1395">
        <v>672</v>
      </c>
      <c r="XCX1395">
        <v>1.77965</v>
      </c>
      <c r="XCY1395">
        <v>2</v>
      </c>
      <c r="XCZ1395">
        <v>475658</v>
      </c>
      <c r="XDA1395">
        <v>1800</v>
      </c>
      <c r="XDB1395">
        <v>75611</v>
      </c>
    </row>
    <row r="1396" spans="1:13 16320:16330" x14ac:dyDescent="0.3">
      <c r="A1396" s="68"/>
      <c r="B1396" s="20"/>
      <c r="C1396" s="82"/>
      <c r="D1396" s="20"/>
      <c r="E1396" s="20"/>
      <c r="H1396" s="79"/>
      <c r="I1396" s="92"/>
      <c r="L1396" s="81"/>
      <c r="M1396" s="20"/>
      <c r="XCR1396" t="s">
        <v>519</v>
      </c>
      <c r="XCS1396">
        <v>1</v>
      </c>
      <c r="XCT1396">
        <v>10</v>
      </c>
      <c r="XCU1396">
        <v>0.15</v>
      </c>
      <c r="XCV1396">
        <v>50</v>
      </c>
      <c r="XCW1396">
        <v>672</v>
      </c>
      <c r="XCX1396">
        <v>1.42581</v>
      </c>
      <c r="XCY1396">
        <v>0</v>
      </c>
      <c r="XCZ1396">
        <v>472691</v>
      </c>
      <c r="XDA1396">
        <v>1800</v>
      </c>
      <c r="XDB1396">
        <v>69899</v>
      </c>
    </row>
    <row r="1397" spans="1:13 16320:16330" x14ac:dyDescent="0.3">
      <c r="A1397" s="68"/>
      <c r="B1397" s="20"/>
      <c r="C1397" s="82"/>
      <c r="D1397" s="20"/>
      <c r="E1397" s="20"/>
      <c r="H1397" s="79"/>
      <c r="I1397" s="92"/>
      <c r="L1397" s="81"/>
      <c r="M1397" s="20"/>
      <c r="XCR1397" t="s">
        <v>519</v>
      </c>
      <c r="XCS1397">
        <v>1</v>
      </c>
      <c r="XCT1397">
        <v>10</v>
      </c>
      <c r="XCU1397">
        <v>0.2</v>
      </c>
      <c r="XCV1397">
        <v>50</v>
      </c>
      <c r="XCW1397">
        <v>675</v>
      </c>
      <c r="XCX1397">
        <v>1.52311</v>
      </c>
      <c r="XCY1397">
        <v>0</v>
      </c>
      <c r="XCZ1397">
        <v>473745</v>
      </c>
      <c r="XDA1397">
        <v>1800</v>
      </c>
      <c r="XDB1397">
        <v>66184</v>
      </c>
    </row>
    <row r="1398" spans="1:13 16320:16330" x14ac:dyDescent="0.3">
      <c r="A1398" s="68"/>
      <c r="B1398" s="20"/>
      <c r="C1398" s="82"/>
      <c r="D1398" s="20"/>
      <c r="E1398" s="20"/>
      <c r="H1398" s="79"/>
      <c r="I1398" s="92"/>
      <c r="L1398" s="81"/>
      <c r="M1398" s="20"/>
      <c r="XCR1398" t="s">
        <v>519</v>
      </c>
      <c r="XCS1398">
        <v>1</v>
      </c>
      <c r="XCT1398">
        <v>25</v>
      </c>
      <c r="XCU1398">
        <v>0.05</v>
      </c>
      <c r="XCV1398">
        <v>50</v>
      </c>
      <c r="XCW1398">
        <v>672</v>
      </c>
      <c r="XCX1398">
        <v>1.1954499999999999</v>
      </c>
      <c r="XCY1398">
        <v>0</v>
      </c>
      <c r="XCZ1398">
        <v>344211</v>
      </c>
      <c r="XDA1398">
        <v>1800.01</v>
      </c>
      <c r="XDB1398">
        <v>60966</v>
      </c>
    </row>
    <row r="1399" spans="1:13 16320:16330" x14ac:dyDescent="0.3">
      <c r="A1399" s="68"/>
      <c r="B1399" s="20"/>
      <c r="C1399" s="82"/>
      <c r="D1399" s="20"/>
      <c r="E1399" s="20"/>
      <c r="H1399" s="79"/>
      <c r="I1399" s="92"/>
      <c r="K1399" s="52"/>
      <c r="L1399" s="81"/>
      <c r="M1399" s="20"/>
      <c r="XCR1399" t="s">
        <v>519</v>
      </c>
      <c r="XCS1399">
        <v>1</v>
      </c>
      <c r="XCT1399">
        <v>25</v>
      </c>
      <c r="XCU1399">
        <v>0.1</v>
      </c>
      <c r="XCV1399">
        <v>50</v>
      </c>
      <c r="XCW1399">
        <v>675</v>
      </c>
      <c r="XCX1399">
        <v>2.3898199999999998</v>
      </c>
      <c r="XCY1399">
        <v>0</v>
      </c>
      <c r="XCZ1399">
        <v>290273</v>
      </c>
      <c r="XDA1399">
        <v>1800</v>
      </c>
      <c r="XDB1399">
        <v>58390</v>
      </c>
    </row>
    <row r="1400" spans="1:13 16320:16330" x14ac:dyDescent="0.3">
      <c r="A1400" s="68"/>
      <c r="B1400" s="20"/>
      <c r="C1400" s="82"/>
      <c r="D1400" s="20"/>
      <c r="E1400" s="20"/>
      <c r="H1400" s="79"/>
      <c r="I1400" s="92"/>
      <c r="L1400" s="81"/>
      <c r="M1400" s="20"/>
      <c r="XCR1400" t="s">
        <v>519</v>
      </c>
      <c r="XCS1400">
        <v>1</v>
      </c>
      <c r="XCT1400">
        <v>25</v>
      </c>
      <c r="XCU1400">
        <v>0.15</v>
      </c>
      <c r="XCV1400">
        <v>50</v>
      </c>
      <c r="XCW1400">
        <v>675</v>
      </c>
      <c r="XCX1400">
        <v>5.0296000000000003</v>
      </c>
      <c r="XCY1400">
        <v>0</v>
      </c>
      <c r="XCZ1400">
        <v>75396</v>
      </c>
      <c r="XDA1400">
        <v>1800.1</v>
      </c>
      <c r="XDB1400">
        <v>40645</v>
      </c>
    </row>
    <row r="1401" spans="1:13 16320:16330" x14ac:dyDescent="0.3">
      <c r="A1401" s="68"/>
      <c r="B1401" s="20"/>
      <c r="C1401" s="82"/>
      <c r="D1401" s="20"/>
      <c r="E1401" s="20"/>
      <c r="H1401" s="79"/>
      <c r="I1401" s="92"/>
      <c r="L1401" s="81"/>
      <c r="M1401" s="20"/>
      <c r="XCR1401" t="s">
        <v>519</v>
      </c>
      <c r="XCS1401">
        <v>1</v>
      </c>
      <c r="XCT1401">
        <v>25</v>
      </c>
      <c r="XCU1401">
        <v>0.2</v>
      </c>
      <c r="XCV1401">
        <v>50</v>
      </c>
      <c r="XCW1401">
        <v>703</v>
      </c>
      <c r="XCX1401">
        <v>2.2114799999999999</v>
      </c>
      <c r="XCY1401">
        <v>0</v>
      </c>
      <c r="XCZ1401">
        <v>3986</v>
      </c>
      <c r="XDA1401">
        <v>1800.01</v>
      </c>
      <c r="XDB1401">
        <v>10954</v>
      </c>
    </row>
    <row r="1402" spans="1:13 16320:16330" x14ac:dyDescent="0.3">
      <c r="A1402" s="68"/>
      <c r="B1402" s="20"/>
      <c r="C1402" s="82"/>
      <c r="D1402" s="20"/>
      <c r="E1402" s="20"/>
      <c r="H1402" s="79"/>
      <c r="I1402" s="92"/>
      <c r="L1402" s="81"/>
      <c r="M1402" s="20"/>
      <c r="XCR1402" t="s">
        <v>519</v>
      </c>
      <c r="XCS1402">
        <v>1</v>
      </c>
      <c r="XCT1402">
        <v>50</v>
      </c>
      <c r="XCU1402">
        <v>0.05</v>
      </c>
      <c r="XCV1402">
        <v>50</v>
      </c>
      <c r="XCW1402">
        <v>675</v>
      </c>
      <c r="XCX1402">
        <v>2.28234</v>
      </c>
      <c r="XCY1402">
        <v>0</v>
      </c>
      <c r="XCZ1402">
        <v>263239</v>
      </c>
      <c r="XDA1402">
        <v>1800</v>
      </c>
      <c r="XDB1402">
        <v>51625</v>
      </c>
    </row>
    <row r="1403" spans="1:13 16320:16330" x14ac:dyDescent="0.3">
      <c r="A1403" s="68"/>
      <c r="B1403" s="20"/>
      <c r="C1403" s="82"/>
      <c r="D1403" s="20"/>
      <c r="E1403" s="20"/>
      <c r="H1403" s="79"/>
      <c r="I1403" s="92"/>
      <c r="K1403" s="52"/>
      <c r="L1403" s="81"/>
      <c r="M1403" s="20"/>
      <c r="XCR1403" t="s">
        <v>519</v>
      </c>
      <c r="XCS1403">
        <v>1</v>
      </c>
      <c r="XCT1403">
        <v>50</v>
      </c>
      <c r="XCU1403">
        <v>0.1</v>
      </c>
      <c r="XCV1403">
        <v>50</v>
      </c>
      <c r="XCW1403">
        <v>675</v>
      </c>
      <c r="XCX1403">
        <v>4.2749800000000002</v>
      </c>
      <c r="XCY1403">
        <v>0</v>
      </c>
      <c r="XCZ1403">
        <v>153281</v>
      </c>
      <c r="XDA1403">
        <v>1800</v>
      </c>
      <c r="XDB1403">
        <v>45434</v>
      </c>
    </row>
    <row r="1404" spans="1:13 16320:16330" x14ac:dyDescent="0.3">
      <c r="A1404" s="68"/>
      <c r="B1404" s="20"/>
      <c r="C1404" s="82"/>
      <c r="D1404" s="20"/>
      <c r="E1404" s="20"/>
      <c r="H1404" s="79"/>
      <c r="I1404" s="92"/>
      <c r="L1404" s="81"/>
      <c r="M1404" s="20"/>
      <c r="XCR1404" t="s">
        <v>519</v>
      </c>
      <c r="XCS1404">
        <v>1</v>
      </c>
      <c r="XCT1404">
        <v>50</v>
      </c>
      <c r="XCU1404">
        <v>0.15</v>
      </c>
      <c r="XCV1404">
        <v>50</v>
      </c>
      <c r="XCW1404" t="s">
        <v>46</v>
      </c>
      <c r="XCX1404">
        <v>60.009</v>
      </c>
      <c r="XCY1404">
        <v>0</v>
      </c>
      <c r="XCZ1404">
        <v>1</v>
      </c>
      <c r="XDA1404">
        <v>1802.08</v>
      </c>
      <c r="XDB1404">
        <v>29</v>
      </c>
    </row>
    <row r="1405" spans="1:13 16320:16330" x14ac:dyDescent="0.3">
      <c r="A1405" s="68"/>
      <c r="B1405" s="20"/>
      <c r="C1405" s="82"/>
      <c r="D1405" s="20"/>
      <c r="E1405" s="20"/>
      <c r="H1405" s="79"/>
      <c r="I1405" s="92"/>
      <c r="L1405" s="81"/>
      <c r="M1405" s="20"/>
      <c r="XCR1405" t="s">
        <v>519</v>
      </c>
      <c r="XCS1405">
        <v>1</v>
      </c>
      <c r="XCT1405">
        <v>50</v>
      </c>
      <c r="XCU1405">
        <v>0.2</v>
      </c>
      <c r="XCV1405">
        <v>50</v>
      </c>
      <c r="XCW1405" t="s">
        <v>46</v>
      </c>
      <c r="XCX1405">
        <v>60.021900000000002</v>
      </c>
      <c r="XCY1405">
        <v>0</v>
      </c>
      <c r="XCZ1405">
        <v>1</v>
      </c>
      <c r="XDA1405">
        <v>1801.89</v>
      </c>
      <c r="XDB1405">
        <v>29</v>
      </c>
    </row>
    <row r="1406" spans="1:13 16320:16330" x14ac:dyDescent="0.3">
      <c r="A1406" s="68"/>
      <c r="B1406" s="20"/>
      <c r="C1406" s="82"/>
      <c r="D1406" s="20"/>
      <c r="E1406" s="20"/>
      <c r="H1406" s="79"/>
      <c r="I1406" s="92"/>
      <c r="L1406" s="81"/>
      <c r="M1406" s="20"/>
      <c r="XCR1406" t="s">
        <v>519</v>
      </c>
      <c r="XCS1406">
        <v>2</v>
      </c>
      <c r="XCT1406">
        <v>5</v>
      </c>
      <c r="XCU1406">
        <v>0.05</v>
      </c>
      <c r="XCV1406">
        <v>50</v>
      </c>
      <c r="XCW1406">
        <v>672</v>
      </c>
      <c r="XCX1406">
        <v>3.3764099999999999</v>
      </c>
      <c r="XCY1406">
        <v>5</v>
      </c>
      <c r="XCZ1406">
        <v>379705</v>
      </c>
      <c r="XDA1406">
        <v>1800</v>
      </c>
      <c r="XDB1406">
        <v>71801</v>
      </c>
    </row>
    <row r="1407" spans="1:13 16320:16330" x14ac:dyDescent="0.3">
      <c r="A1407" s="68"/>
      <c r="B1407" s="20"/>
      <c r="C1407" s="82"/>
      <c r="D1407" s="20"/>
      <c r="E1407" s="20"/>
      <c r="H1407" s="79"/>
      <c r="I1407" s="92"/>
      <c r="K1407" s="52"/>
      <c r="L1407" s="81"/>
      <c r="M1407" s="20"/>
      <c r="XCR1407" t="s">
        <v>519</v>
      </c>
      <c r="XCS1407">
        <v>2</v>
      </c>
      <c r="XCT1407">
        <v>5</v>
      </c>
      <c r="XCU1407">
        <v>0.1</v>
      </c>
      <c r="XCV1407">
        <v>50</v>
      </c>
      <c r="XCW1407">
        <v>672</v>
      </c>
      <c r="XCX1407">
        <v>2.0887699999999998</v>
      </c>
      <c r="XCY1407">
        <v>5</v>
      </c>
      <c r="XCZ1407">
        <v>421940</v>
      </c>
      <c r="XDA1407">
        <v>1800</v>
      </c>
      <c r="XDB1407">
        <v>71331</v>
      </c>
    </row>
    <row r="1408" spans="1:13 16320:16330" x14ac:dyDescent="0.3">
      <c r="A1408" s="68"/>
      <c r="B1408" s="20"/>
      <c r="C1408" s="82"/>
      <c r="D1408" s="20"/>
      <c r="E1408" s="20"/>
      <c r="H1408" s="79"/>
      <c r="I1408" s="92"/>
      <c r="K1408" s="52"/>
      <c r="L1408" s="81"/>
      <c r="M1408" s="20"/>
      <c r="XCR1408" t="s">
        <v>519</v>
      </c>
      <c r="XCS1408">
        <v>2</v>
      </c>
      <c r="XCT1408">
        <v>5</v>
      </c>
      <c r="XCU1408">
        <v>0.15</v>
      </c>
      <c r="XCV1408">
        <v>50</v>
      </c>
      <c r="XCW1408">
        <v>672</v>
      </c>
      <c r="XCX1408">
        <v>2.3124199999999999</v>
      </c>
      <c r="XCY1408">
        <v>4</v>
      </c>
      <c r="XCZ1408">
        <v>435398</v>
      </c>
      <c r="XDA1408">
        <v>1800</v>
      </c>
      <c r="XDB1408">
        <v>73432</v>
      </c>
    </row>
    <row r="1409" spans="1:13 16320:16330" x14ac:dyDescent="0.3">
      <c r="A1409" s="68"/>
      <c r="B1409" s="20"/>
      <c r="C1409" s="82"/>
      <c r="D1409" s="20"/>
      <c r="E1409" s="20"/>
      <c r="H1409" s="79"/>
      <c r="I1409" s="92"/>
      <c r="K1409" s="52"/>
      <c r="L1409" s="81"/>
      <c r="M1409" s="20"/>
      <c r="XCR1409" t="s">
        <v>519</v>
      </c>
      <c r="XCS1409">
        <v>2</v>
      </c>
      <c r="XCT1409">
        <v>5</v>
      </c>
      <c r="XCU1409">
        <v>0.2</v>
      </c>
      <c r="XCV1409">
        <v>50</v>
      </c>
      <c r="XCW1409">
        <v>672</v>
      </c>
      <c r="XCX1409">
        <v>2.4828100000000002</v>
      </c>
      <c r="XCY1409">
        <v>7</v>
      </c>
      <c r="XCZ1409">
        <v>626938</v>
      </c>
      <c r="XDA1409">
        <v>1800.02</v>
      </c>
      <c r="XDB1409">
        <v>72268</v>
      </c>
    </row>
    <row r="1410" spans="1:13 16320:16330" x14ac:dyDescent="0.3">
      <c r="A1410" s="68"/>
      <c r="B1410" s="20"/>
      <c r="C1410" s="82"/>
      <c r="D1410" s="20"/>
      <c r="E1410" s="20"/>
      <c r="H1410" s="79"/>
      <c r="I1410" s="92"/>
      <c r="K1410" s="52"/>
      <c r="L1410" s="81"/>
      <c r="M1410" s="20"/>
      <c r="XCR1410" t="s">
        <v>519</v>
      </c>
      <c r="XCS1410">
        <v>2</v>
      </c>
      <c r="XCT1410">
        <v>10</v>
      </c>
      <c r="XCU1410">
        <v>0.05</v>
      </c>
      <c r="XCV1410">
        <v>50</v>
      </c>
      <c r="XCW1410">
        <v>672</v>
      </c>
      <c r="XCX1410">
        <v>1.2737099999999999</v>
      </c>
      <c r="XCY1410">
        <v>0</v>
      </c>
      <c r="XCZ1410">
        <v>729451</v>
      </c>
      <c r="XDA1410">
        <v>1800</v>
      </c>
      <c r="XDB1410">
        <v>74924</v>
      </c>
    </row>
    <row r="1411" spans="1:13 16320:16330" x14ac:dyDescent="0.3">
      <c r="A1411" s="68"/>
      <c r="B1411" s="20"/>
      <c r="C1411" s="82"/>
      <c r="D1411" s="20"/>
      <c r="E1411" s="20"/>
      <c r="H1411" s="79"/>
      <c r="I1411" s="92"/>
      <c r="K1411" s="52"/>
      <c r="L1411" s="81"/>
      <c r="M1411" s="20"/>
      <c r="XCR1411" t="s">
        <v>519</v>
      </c>
      <c r="XCS1411">
        <v>2</v>
      </c>
      <c r="XCT1411">
        <v>10</v>
      </c>
      <c r="XCU1411">
        <v>0.1</v>
      </c>
      <c r="XCV1411">
        <v>50</v>
      </c>
      <c r="XCW1411">
        <v>672</v>
      </c>
      <c r="XCX1411">
        <v>3.5522999999999998</v>
      </c>
      <c r="XCY1411">
        <v>0</v>
      </c>
      <c r="XCZ1411">
        <v>375851</v>
      </c>
      <c r="XDA1411">
        <v>1800.16</v>
      </c>
      <c r="XDB1411">
        <v>59936</v>
      </c>
    </row>
    <row r="1412" spans="1:13 16320:16330" x14ac:dyDescent="0.3">
      <c r="A1412" s="68"/>
      <c r="B1412" s="20"/>
      <c r="C1412" s="82"/>
      <c r="D1412" s="20"/>
      <c r="E1412" s="20"/>
      <c r="H1412" s="79"/>
      <c r="I1412" s="92"/>
      <c r="K1412" s="52"/>
      <c r="L1412" s="81"/>
      <c r="M1412" s="20"/>
      <c r="XCR1412" t="s">
        <v>519</v>
      </c>
      <c r="XCS1412">
        <v>2</v>
      </c>
      <c r="XCT1412">
        <v>10</v>
      </c>
      <c r="XCU1412">
        <v>0.15</v>
      </c>
      <c r="XCV1412">
        <v>50</v>
      </c>
      <c r="XCW1412">
        <v>674</v>
      </c>
      <c r="XCX1412">
        <v>1.1989000000000001</v>
      </c>
      <c r="XCY1412">
        <v>0</v>
      </c>
      <c r="XCZ1412">
        <v>229790</v>
      </c>
      <c r="XDA1412">
        <v>1800.16</v>
      </c>
      <c r="XDB1412">
        <v>59155</v>
      </c>
    </row>
    <row r="1413" spans="1:13 16320:16330" x14ac:dyDescent="0.3">
      <c r="A1413" s="68"/>
      <c r="B1413" s="20"/>
      <c r="C1413" s="82"/>
      <c r="D1413" s="20"/>
      <c r="E1413" s="20"/>
      <c r="H1413" s="79"/>
      <c r="I1413" s="92"/>
      <c r="K1413" s="52"/>
      <c r="L1413" s="81"/>
      <c r="M1413" s="20"/>
      <c r="XCR1413" t="s">
        <v>519</v>
      </c>
      <c r="XCS1413">
        <v>2</v>
      </c>
      <c r="XCT1413">
        <v>10</v>
      </c>
      <c r="XCU1413">
        <v>0.2</v>
      </c>
      <c r="XCV1413">
        <v>50</v>
      </c>
      <c r="XCW1413">
        <v>675</v>
      </c>
      <c r="XCX1413">
        <v>1.7607600000000001</v>
      </c>
      <c r="XCY1413">
        <v>0</v>
      </c>
      <c r="XCZ1413">
        <v>444079</v>
      </c>
      <c r="XDA1413">
        <v>1800</v>
      </c>
      <c r="XDB1413">
        <v>65171</v>
      </c>
    </row>
    <row r="1414" spans="1:13 16320:16330" x14ac:dyDescent="0.3">
      <c r="A1414" s="68"/>
      <c r="B1414" s="20"/>
      <c r="C1414" s="82"/>
      <c r="D1414" s="20"/>
      <c r="E1414" s="20"/>
      <c r="H1414" s="79"/>
      <c r="I1414" s="92"/>
      <c r="K1414" s="52"/>
      <c r="L1414" s="81"/>
      <c r="M1414" s="20"/>
      <c r="XCR1414" t="s">
        <v>519</v>
      </c>
      <c r="XCS1414">
        <v>2</v>
      </c>
      <c r="XCT1414">
        <v>25</v>
      </c>
      <c r="XCU1414">
        <v>0.05</v>
      </c>
      <c r="XCV1414">
        <v>50</v>
      </c>
      <c r="XCW1414">
        <v>672</v>
      </c>
      <c r="XCX1414">
        <v>1.07965</v>
      </c>
      <c r="XCY1414">
        <v>0</v>
      </c>
      <c r="XCZ1414">
        <v>82176</v>
      </c>
      <c r="XDA1414">
        <v>1800.08</v>
      </c>
      <c r="XDB1414">
        <v>43055</v>
      </c>
    </row>
    <row r="1415" spans="1:13 16320:16330" x14ac:dyDescent="0.3">
      <c r="A1415" s="68"/>
      <c r="B1415" s="20"/>
      <c r="C1415" s="82"/>
      <c r="D1415" s="20"/>
      <c r="E1415" s="20"/>
      <c r="H1415" s="79"/>
      <c r="I1415" s="92"/>
      <c r="K1415" s="52"/>
      <c r="L1415" s="81"/>
      <c r="M1415" s="20"/>
      <c r="XCR1415" t="s">
        <v>519</v>
      </c>
      <c r="XCS1415">
        <v>2</v>
      </c>
      <c r="XCT1415">
        <v>25</v>
      </c>
      <c r="XCU1415">
        <v>0.1</v>
      </c>
      <c r="XCV1415">
        <v>50</v>
      </c>
      <c r="XCW1415">
        <v>675</v>
      </c>
      <c r="XCX1415">
        <v>2.4661400000000002</v>
      </c>
      <c r="XCY1415">
        <v>0</v>
      </c>
      <c r="XCZ1415">
        <v>116001</v>
      </c>
      <c r="XDA1415">
        <v>1800.08</v>
      </c>
      <c r="XDB1415">
        <v>45513</v>
      </c>
    </row>
    <row r="1416" spans="1:13 16320:16330" x14ac:dyDescent="0.3">
      <c r="A1416" s="68"/>
      <c r="B1416" s="20"/>
      <c r="C1416" s="82"/>
      <c r="D1416" s="20"/>
      <c r="E1416" s="20"/>
      <c r="H1416" s="79"/>
      <c r="I1416" s="92"/>
      <c r="K1416" s="52"/>
      <c r="L1416" s="81"/>
      <c r="M1416" s="20"/>
      <c r="XCR1416" t="s">
        <v>519</v>
      </c>
      <c r="XCS1416">
        <v>2</v>
      </c>
      <c r="XCT1416">
        <v>25</v>
      </c>
      <c r="XCU1416">
        <v>0.15</v>
      </c>
      <c r="XCV1416">
        <v>50</v>
      </c>
      <c r="XCW1416">
        <v>708</v>
      </c>
      <c r="XCX1416">
        <v>11.3339</v>
      </c>
      <c r="XCY1416">
        <v>0</v>
      </c>
      <c r="XCZ1416">
        <v>13601</v>
      </c>
      <c r="XDA1416">
        <v>1800.04</v>
      </c>
      <c r="XDB1416">
        <v>16812</v>
      </c>
    </row>
    <row r="1417" spans="1:13 16320:16330" x14ac:dyDescent="0.3">
      <c r="A1417" s="68"/>
      <c r="B1417" s="20"/>
      <c r="C1417" s="82"/>
      <c r="D1417" s="20"/>
      <c r="E1417" s="20"/>
      <c r="H1417" s="79"/>
      <c r="I1417" s="92"/>
      <c r="K1417" s="52"/>
      <c r="L1417" s="81"/>
      <c r="M1417" s="20"/>
      <c r="XCR1417" t="s">
        <v>519</v>
      </c>
      <c r="XCS1417">
        <v>2</v>
      </c>
      <c r="XCT1417">
        <v>25</v>
      </c>
      <c r="XCU1417">
        <v>0.2</v>
      </c>
      <c r="XCV1417">
        <v>50</v>
      </c>
      <c r="XCW1417">
        <v>770</v>
      </c>
      <c r="XCX1417">
        <v>800.02200000000005</v>
      </c>
      <c r="XCY1417">
        <v>1</v>
      </c>
      <c r="XCZ1417">
        <v>8</v>
      </c>
      <c r="XDA1417">
        <v>1803.81</v>
      </c>
      <c r="XDB1417">
        <v>446</v>
      </c>
    </row>
    <row r="1418" spans="1:13 16320:16330" x14ac:dyDescent="0.3">
      <c r="A1418" s="68"/>
      <c r="B1418" s="20"/>
      <c r="C1418" s="82"/>
      <c r="D1418" s="20"/>
      <c r="E1418" s="20"/>
      <c r="H1418" s="79"/>
      <c r="I1418" s="92"/>
      <c r="K1418" s="52"/>
      <c r="L1418" s="81"/>
      <c r="M1418" s="20"/>
      <c r="XCR1418" t="s">
        <v>519</v>
      </c>
      <c r="XCS1418">
        <v>2</v>
      </c>
      <c r="XCT1418">
        <v>50</v>
      </c>
      <c r="XCU1418">
        <v>0.05</v>
      </c>
      <c r="XCV1418">
        <v>50</v>
      </c>
      <c r="XCW1418">
        <v>675</v>
      </c>
      <c r="XCX1418">
        <v>3.3743400000000001</v>
      </c>
      <c r="XCY1418">
        <v>0</v>
      </c>
      <c r="XCZ1418">
        <v>126086</v>
      </c>
      <c r="XDA1418">
        <v>1800.01</v>
      </c>
      <c r="XDB1418">
        <v>48989</v>
      </c>
    </row>
    <row r="1419" spans="1:13 16320:16330" x14ac:dyDescent="0.3">
      <c r="A1419" s="68"/>
      <c r="B1419" s="20"/>
      <c r="C1419" s="82"/>
      <c r="D1419" s="20"/>
      <c r="E1419" s="20"/>
      <c r="H1419" s="79"/>
      <c r="I1419" s="92"/>
      <c r="K1419" s="52"/>
      <c r="L1419" s="81"/>
      <c r="M1419" s="20"/>
      <c r="XCR1419" t="s">
        <v>519</v>
      </c>
      <c r="XCS1419">
        <v>2</v>
      </c>
      <c r="XCT1419">
        <v>50</v>
      </c>
      <c r="XCU1419">
        <v>0.1</v>
      </c>
      <c r="XCV1419">
        <v>50</v>
      </c>
      <c r="XCW1419">
        <v>701</v>
      </c>
      <c r="XCX1419">
        <v>164.60499999999999</v>
      </c>
      <c r="XCY1419">
        <v>152</v>
      </c>
      <c r="XCZ1419">
        <v>26089</v>
      </c>
      <c r="XDA1419">
        <v>1800</v>
      </c>
      <c r="XDB1419">
        <v>23799</v>
      </c>
    </row>
    <row r="1420" spans="1:13 16320:16330" x14ac:dyDescent="0.3">
      <c r="A1420" s="68"/>
      <c r="B1420" s="20"/>
      <c r="C1420" s="82"/>
      <c r="D1420" s="20"/>
      <c r="E1420" s="20"/>
      <c r="H1420" s="79"/>
      <c r="I1420" s="92"/>
      <c r="K1420" s="52"/>
      <c r="L1420" s="81"/>
      <c r="M1420" s="20"/>
      <c r="XCR1420" t="s">
        <v>519</v>
      </c>
      <c r="XCS1420">
        <v>2</v>
      </c>
      <c r="XCT1420">
        <v>50</v>
      </c>
      <c r="XCU1420">
        <v>0.15</v>
      </c>
      <c r="XCV1420">
        <v>50</v>
      </c>
      <c r="XCW1420" t="s">
        <v>46</v>
      </c>
      <c r="XCX1420">
        <v>60.012300000000003</v>
      </c>
      <c r="XCY1420">
        <v>0</v>
      </c>
      <c r="XCZ1420">
        <v>1</v>
      </c>
      <c r="XDA1420">
        <v>1801.53</v>
      </c>
      <c r="XDB1420">
        <v>29</v>
      </c>
    </row>
    <row r="1421" spans="1:13 16320:16330" x14ac:dyDescent="0.3">
      <c r="A1421" s="68"/>
      <c r="B1421" s="20"/>
      <c r="C1421" s="82"/>
      <c r="D1421" s="20"/>
      <c r="E1421" s="20"/>
      <c r="H1421" s="79"/>
      <c r="I1421" s="92"/>
      <c r="K1421" s="52"/>
      <c r="L1421" s="81"/>
      <c r="M1421" s="20"/>
      <c r="XCR1421" t="s">
        <v>519</v>
      </c>
      <c r="XCS1421">
        <v>3</v>
      </c>
      <c r="XCT1421">
        <v>0</v>
      </c>
      <c r="XCU1421">
        <v>0.05</v>
      </c>
      <c r="XCV1421">
        <v>50</v>
      </c>
      <c r="XCW1421">
        <v>725</v>
      </c>
      <c r="XCX1421">
        <v>11.3752</v>
      </c>
      <c r="XCY1421">
        <v>0</v>
      </c>
      <c r="XCZ1421">
        <v>72296</v>
      </c>
      <c r="XDA1421">
        <v>1800</v>
      </c>
      <c r="XDB1421">
        <v>40385</v>
      </c>
    </row>
    <row r="1422" spans="1:13 16320:16330" x14ac:dyDescent="0.3">
      <c r="A1422" s="68"/>
      <c r="B1422" s="20"/>
      <c r="C1422" s="82"/>
      <c r="D1422" s="20"/>
      <c r="E1422" s="20"/>
      <c r="H1422" s="79"/>
      <c r="I1422" s="92"/>
      <c r="K1422" s="52"/>
      <c r="L1422" s="81"/>
      <c r="M1422" s="20"/>
      <c r="XCR1422" t="s">
        <v>519</v>
      </c>
      <c r="XCS1422">
        <v>3</v>
      </c>
      <c r="XCT1422">
        <v>10</v>
      </c>
      <c r="XCU1422">
        <v>0.05</v>
      </c>
      <c r="XCV1422">
        <v>50</v>
      </c>
      <c r="XCW1422">
        <v>725</v>
      </c>
      <c r="XCX1422">
        <v>18.2196</v>
      </c>
      <c r="XCY1422">
        <v>5</v>
      </c>
      <c r="XCZ1422">
        <v>47543</v>
      </c>
      <c r="XDA1422">
        <v>1800</v>
      </c>
      <c r="XDB1422">
        <v>35585</v>
      </c>
    </row>
    <row r="1423" spans="1:13 16320:16330" x14ac:dyDescent="0.3">
      <c r="A1423" s="68"/>
      <c r="B1423" s="20"/>
      <c r="C1423" s="82"/>
      <c r="D1423" s="20"/>
      <c r="E1423" s="20"/>
      <c r="H1423" s="79"/>
      <c r="I1423" s="92"/>
      <c r="K1423" s="52"/>
      <c r="L1423" s="81"/>
      <c r="M1423" s="20"/>
      <c r="XCR1423" t="s">
        <v>519</v>
      </c>
      <c r="XCS1423">
        <v>3</v>
      </c>
      <c r="XCT1423">
        <v>25</v>
      </c>
      <c r="XCU1423">
        <v>0.05</v>
      </c>
      <c r="XCV1423">
        <v>50</v>
      </c>
      <c r="XCW1423">
        <v>725</v>
      </c>
      <c r="XCX1423">
        <v>9.2358200000000004</v>
      </c>
      <c r="XCY1423">
        <v>0</v>
      </c>
      <c r="XCZ1423">
        <v>48531</v>
      </c>
      <c r="XDA1423">
        <v>1800.03</v>
      </c>
      <c r="XDB1423">
        <v>38058</v>
      </c>
    </row>
    <row r="1424" spans="1:13 16320:16330" x14ac:dyDescent="0.3">
      <c r="A1424" s="68"/>
      <c r="B1424" s="20"/>
      <c r="C1424" s="82"/>
      <c r="D1424" s="20"/>
      <c r="E1424" s="20"/>
      <c r="H1424" s="79"/>
      <c r="I1424" s="92"/>
      <c r="K1424" s="52"/>
      <c r="L1424" s="81"/>
      <c r="M1424" s="20"/>
      <c r="XCR1424" t="s">
        <v>519</v>
      </c>
      <c r="XCS1424">
        <v>3</v>
      </c>
      <c r="XCT1424">
        <v>50</v>
      </c>
      <c r="XCU1424">
        <v>0.05</v>
      </c>
      <c r="XCV1424">
        <v>50</v>
      </c>
      <c r="XCW1424">
        <v>725</v>
      </c>
      <c r="XCX1424">
        <v>11.8962</v>
      </c>
      <c r="XCY1424">
        <v>0</v>
      </c>
      <c r="XCZ1424">
        <v>44571</v>
      </c>
      <c r="XDA1424">
        <v>1800.01</v>
      </c>
      <c r="XDB1424">
        <v>37089</v>
      </c>
    </row>
    <row r="1425" spans="1:13 16320:16330" x14ac:dyDescent="0.3">
      <c r="A1425" s="68"/>
      <c r="B1425" s="20"/>
      <c r="C1425" s="82"/>
      <c r="D1425" s="20"/>
      <c r="E1425" s="20"/>
      <c r="H1425" s="79"/>
      <c r="I1425" s="92"/>
      <c r="K1425" s="52"/>
      <c r="L1425" s="81"/>
      <c r="M1425" s="20"/>
      <c r="XCR1425" t="s">
        <v>514</v>
      </c>
      <c r="XCS1425">
        <v>0</v>
      </c>
      <c r="XCT1425">
        <v>0</v>
      </c>
      <c r="XCU1425">
        <v>0.05</v>
      </c>
      <c r="XCV1425">
        <v>3038</v>
      </c>
      <c r="XCW1425" t="s">
        <v>46</v>
      </c>
      <c r="XCX1425">
        <v>69.345699999999994</v>
      </c>
      <c r="XCY1425">
        <v>0</v>
      </c>
      <c r="XCZ1425">
        <v>1</v>
      </c>
      <c r="XDA1425">
        <v>1853.31</v>
      </c>
      <c r="XDB1425">
        <v>29</v>
      </c>
    </row>
    <row r="1426" spans="1:13 16320:16330" x14ac:dyDescent="0.3">
      <c r="A1426" s="68"/>
      <c r="B1426" s="20"/>
      <c r="C1426" s="82"/>
      <c r="D1426" s="20"/>
      <c r="E1426" s="20"/>
      <c r="H1426" s="79"/>
      <c r="I1426" s="92"/>
      <c r="K1426" s="52"/>
      <c r="L1426" s="81"/>
      <c r="M1426" s="20"/>
      <c r="XCR1426" t="s">
        <v>514</v>
      </c>
      <c r="XCS1426">
        <v>0</v>
      </c>
      <c r="XCT1426">
        <v>0</v>
      </c>
      <c r="XCU1426">
        <v>0.1</v>
      </c>
      <c r="XCV1426">
        <v>3038</v>
      </c>
      <c r="XCW1426" t="s">
        <v>46</v>
      </c>
      <c r="XCX1426">
        <v>71.660200000000003</v>
      </c>
      <c r="XCY1426">
        <v>0</v>
      </c>
      <c r="XCZ1426">
        <v>1</v>
      </c>
      <c r="XDA1426">
        <v>1803.26</v>
      </c>
      <c r="XDB1426">
        <v>28</v>
      </c>
    </row>
    <row r="1427" spans="1:13 16320:16330" x14ac:dyDescent="0.3">
      <c r="A1427" s="68"/>
      <c r="B1427" s="20"/>
      <c r="C1427" s="82"/>
      <c r="D1427" s="20"/>
      <c r="E1427" s="20"/>
      <c r="H1427" s="79"/>
      <c r="I1427" s="92"/>
      <c r="K1427" s="52"/>
      <c r="L1427" s="81"/>
      <c r="M1427" s="20"/>
      <c r="XCR1427" t="s">
        <v>514</v>
      </c>
      <c r="XCS1427">
        <v>0</v>
      </c>
      <c r="XCT1427">
        <v>0</v>
      </c>
      <c r="XCU1427">
        <v>0.15</v>
      </c>
      <c r="XCV1427">
        <v>3038</v>
      </c>
      <c r="XCW1427" t="s">
        <v>46</v>
      </c>
      <c r="XCX1427">
        <v>69.027199999999993</v>
      </c>
      <c r="XCY1427">
        <v>0</v>
      </c>
      <c r="XCZ1427">
        <v>1</v>
      </c>
      <c r="XDA1427">
        <v>1850.23</v>
      </c>
      <c r="XDB1427">
        <v>29</v>
      </c>
    </row>
    <row r="1428" spans="1:13 16320:16330" x14ac:dyDescent="0.3">
      <c r="A1428" s="68"/>
      <c r="B1428" s="20"/>
      <c r="C1428" s="82"/>
      <c r="D1428" s="20"/>
      <c r="E1428" s="20"/>
      <c r="H1428" s="79"/>
      <c r="I1428" s="92"/>
      <c r="K1428" s="52"/>
      <c r="L1428" s="81"/>
      <c r="M1428" s="20"/>
      <c r="XCR1428" t="s">
        <v>514</v>
      </c>
      <c r="XCS1428">
        <v>0</v>
      </c>
      <c r="XCT1428">
        <v>0</v>
      </c>
      <c r="XCU1428">
        <v>0.2</v>
      </c>
      <c r="XCV1428">
        <v>3038</v>
      </c>
      <c r="XCW1428" t="s">
        <v>46</v>
      </c>
      <c r="XCX1428">
        <v>70.958799999999997</v>
      </c>
      <c r="XCY1428">
        <v>0</v>
      </c>
      <c r="XCZ1428">
        <v>1</v>
      </c>
      <c r="XDA1428">
        <v>1806.06</v>
      </c>
      <c r="XDB1428">
        <v>28</v>
      </c>
    </row>
    <row r="1429" spans="1:13 16320:16330" x14ac:dyDescent="0.3">
      <c r="A1429" s="68"/>
      <c r="B1429" s="20"/>
      <c r="C1429" s="82"/>
      <c r="D1429" s="20"/>
      <c r="E1429" s="20"/>
      <c r="H1429" s="79"/>
      <c r="I1429" s="92"/>
      <c r="K1429" s="52"/>
      <c r="L1429" s="81"/>
      <c r="M1429" s="20"/>
      <c r="XCR1429" t="s">
        <v>514</v>
      </c>
      <c r="XCS1429">
        <v>3</v>
      </c>
      <c r="XCT1429">
        <v>0</v>
      </c>
      <c r="XCU1429">
        <v>0.05</v>
      </c>
      <c r="XCV1429">
        <v>3038</v>
      </c>
      <c r="XCW1429" t="s">
        <v>46</v>
      </c>
      <c r="XCX1429">
        <v>79.3489</v>
      </c>
      <c r="XCY1429">
        <v>0</v>
      </c>
      <c r="XCZ1429">
        <v>1</v>
      </c>
      <c r="XDA1429">
        <v>1816.74</v>
      </c>
      <c r="XDB1429">
        <v>27</v>
      </c>
    </row>
    <row r="1430" spans="1:13 16320:16330" x14ac:dyDescent="0.3">
      <c r="A1430" s="68"/>
      <c r="B1430" s="20"/>
      <c r="C1430" s="82"/>
      <c r="D1430" s="20"/>
      <c r="E1430" s="20"/>
      <c r="H1430" s="79"/>
      <c r="I1430" s="92"/>
      <c r="K1430" s="52"/>
      <c r="L1430" s="81"/>
      <c r="M1430" s="20"/>
      <c r="XCR1430" t="s">
        <v>514</v>
      </c>
      <c r="XCS1430">
        <v>3</v>
      </c>
      <c r="XCT1430">
        <v>0</v>
      </c>
      <c r="XCU1430">
        <v>0.1</v>
      </c>
      <c r="XCV1430">
        <v>3038</v>
      </c>
      <c r="XCW1430" t="s">
        <v>46</v>
      </c>
      <c r="XCX1430">
        <v>81.825999999999993</v>
      </c>
      <c r="XCY1430">
        <v>0</v>
      </c>
      <c r="XCZ1430">
        <v>1</v>
      </c>
      <c r="XDA1430">
        <v>1811.34</v>
      </c>
      <c r="XDB1430">
        <v>28</v>
      </c>
    </row>
    <row r="1431" spans="1:13 16320:16330" x14ac:dyDescent="0.3">
      <c r="A1431" s="68"/>
      <c r="B1431" s="20"/>
      <c r="C1431" s="82"/>
      <c r="D1431" s="20"/>
      <c r="E1431" s="20"/>
      <c r="H1431" s="79"/>
      <c r="I1431" s="92"/>
      <c r="K1431" s="52"/>
      <c r="L1431" s="81"/>
      <c r="M1431" s="20"/>
      <c r="XCR1431" t="s">
        <v>514</v>
      </c>
      <c r="XCS1431">
        <v>3</v>
      </c>
      <c r="XCT1431">
        <v>0</v>
      </c>
      <c r="XCU1431">
        <v>0.15</v>
      </c>
      <c r="XCV1431">
        <v>3038</v>
      </c>
      <c r="XCW1431" t="s">
        <v>46</v>
      </c>
      <c r="XCX1431">
        <v>81.631100000000004</v>
      </c>
      <c r="XCY1431">
        <v>0</v>
      </c>
      <c r="XCZ1431">
        <v>1</v>
      </c>
      <c r="XDA1431">
        <v>1814.21</v>
      </c>
      <c r="XDB1431">
        <v>28</v>
      </c>
    </row>
    <row r="1432" spans="1:13 16320:16330" x14ac:dyDescent="0.3">
      <c r="A1432" s="68"/>
      <c r="B1432" s="20"/>
      <c r="C1432" s="82"/>
      <c r="D1432" s="20"/>
      <c r="E1432" s="20"/>
      <c r="H1432" s="79"/>
      <c r="I1432" s="92"/>
      <c r="K1432" s="52"/>
      <c r="L1432" s="81"/>
      <c r="M1432" s="20"/>
      <c r="XCR1432" t="s">
        <v>514</v>
      </c>
      <c r="XCS1432">
        <v>3</v>
      </c>
      <c r="XCT1432">
        <v>0</v>
      </c>
      <c r="XCU1432">
        <v>0.2</v>
      </c>
      <c r="XCV1432">
        <v>3038</v>
      </c>
      <c r="XCW1432" t="s">
        <v>46</v>
      </c>
      <c r="XCX1432">
        <v>80.351299999999995</v>
      </c>
      <c r="XCY1432">
        <v>0</v>
      </c>
      <c r="XCZ1432">
        <v>1</v>
      </c>
      <c r="XDA1432">
        <v>1856.41</v>
      </c>
      <c r="XDB1432">
        <v>28</v>
      </c>
    </row>
    <row r="1433" spans="1:13 16320:16330" x14ac:dyDescent="0.3">
      <c r="A1433" s="68"/>
      <c r="B1433" s="20"/>
      <c r="C1433" s="82"/>
      <c r="D1433" s="20"/>
      <c r="E1433" s="20"/>
      <c r="H1433" s="79"/>
      <c r="I1433" s="92"/>
      <c r="K1433" s="52"/>
      <c r="L1433" s="81"/>
      <c r="M1433" s="20"/>
      <c r="XCR1433" t="s">
        <v>514</v>
      </c>
      <c r="XCS1433">
        <v>3</v>
      </c>
      <c r="XCT1433">
        <v>10</v>
      </c>
      <c r="XCU1433">
        <v>0.05</v>
      </c>
      <c r="XCV1433">
        <v>3038</v>
      </c>
      <c r="XCW1433" t="s">
        <v>46</v>
      </c>
      <c r="XCX1433">
        <v>84.494</v>
      </c>
      <c r="XCY1433">
        <v>0</v>
      </c>
      <c r="XCZ1433">
        <v>1</v>
      </c>
      <c r="XDA1433">
        <v>1817.58</v>
      </c>
      <c r="XDB1433">
        <v>28</v>
      </c>
    </row>
    <row r="1434" spans="1:13 16320:16330" x14ac:dyDescent="0.3">
      <c r="A1434" s="68"/>
      <c r="B1434" s="20"/>
      <c r="C1434" s="82"/>
      <c r="D1434" s="20"/>
      <c r="E1434" s="20"/>
      <c r="H1434" s="79"/>
      <c r="I1434" s="92"/>
      <c r="K1434" s="52"/>
      <c r="L1434" s="81"/>
      <c r="M1434" s="20"/>
      <c r="XCR1434" t="s">
        <v>514</v>
      </c>
      <c r="XCS1434">
        <v>3</v>
      </c>
      <c r="XCT1434">
        <v>10</v>
      </c>
      <c r="XCU1434">
        <v>0.1</v>
      </c>
      <c r="XCV1434">
        <v>3038</v>
      </c>
      <c r="XCW1434" t="s">
        <v>46</v>
      </c>
      <c r="XCX1434">
        <v>80.019400000000005</v>
      </c>
      <c r="XCY1434">
        <v>0</v>
      </c>
      <c r="XCZ1434">
        <v>1</v>
      </c>
      <c r="XDA1434">
        <v>1801.91</v>
      </c>
      <c r="XDB1434">
        <v>28</v>
      </c>
    </row>
    <row r="1435" spans="1:13 16320:16330" x14ac:dyDescent="0.3">
      <c r="A1435" s="68"/>
      <c r="B1435" s="20"/>
      <c r="C1435" s="82"/>
      <c r="D1435" s="20"/>
      <c r="E1435" s="20"/>
      <c r="H1435" s="79"/>
      <c r="I1435" s="92"/>
      <c r="K1435" s="52"/>
      <c r="L1435" s="81"/>
      <c r="M1435" s="20"/>
      <c r="XCR1435" t="s">
        <v>514</v>
      </c>
      <c r="XCS1435">
        <v>3</v>
      </c>
      <c r="XCT1435">
        <v>10</v>
      </c>
      <c r="XCU1435">
        <v>0.15</v>
      </c>
      <c r="XCV1435">
        <v>3038</v>
      </c>
      <c r="XCW1435" t="s">
        <v>46</v>
      </c>
      <c r="XCX1435">
        <v>80.149600000000007</v>
      </c>
      <c r="XCY1435">
        <v>0</v>
      </c>
      <c r="XCZ1435">
        <v>1</v>
      </c>
      <c r="XDA1435">
        <v>1804.29</v>
      </c>
      <c r="XDB1435">
        <v>28</v>
      </c>
    </row>
    <row r="1436" spans="1:13 16320:16330" x14ac:dyDescent="0.3">
      <c r="A1436" s="68"/>
      <c r="B1436" s="20"/>
      <c r="C1436" s="82"/>
      <c r="D1436" s="20"/>
      <c r="E1436" s="20"/>
      <c r="H1436" s="79"/>
      <c r="I1436" s="92"/>
      <c r="K1436" s="52"/>
      <c r="L1436" s="81"/>
      <c r="M1436" s="20"/>
      <c r="XCR1436" t="s">
        <v>514</v>
      </c>
      <c r="XCS1436">
        <v>3</v>
      </c>
      <c r="XCT1436">
        <v>10</v>
      </c>
      <c r="XCU1436">
        <v>0.2</v>
      </c>
      <c r="XCV1436">
        <v>3038</v>
      </c>
      <c r="XCW1436" t="s">
        <v>46</v>
      </c>
      <c r="XCX1436">
        <v>80.1721</v>
      </c>
      <c r="XCY1436">
        <v>0</v>
      </c>
      <c r="XCZ1436">
        <v>1</v>
      </c>
      <c r="XDA1436">
        <v>1810.85</v>
      </c>
      <c r="XDB1436">
        <v>28</v>
      </c>
    </row>
    <row r="1437" spans="1:13 16320:16330" x14ac:dyDescent="0.3">
      <c r="A1437" s="68"/>
      <c r="B1437" s="20"/>
      <c r="C1437" s="82"/>
      <c r="D1437" s="20"/>
      <c r="E1437" s="20"/>
      <c r="H1437" s="79"/>
      <c r="I1437" s="92"/>
      <c r="K1437" s="52"/>
      <c r="L1437" s="81"/>
      <c r="M1437" s="20"/>
      <c r="XCR1437" t="s">
        <v>514</v>
      </c>
      <c r="XCS1437">
        <v>3</v>
      </c>
      <c r="XCT1437">
        <v>25</v>
      </c>
      <c r="XCU1437">
        <v>0.05</v>
      </c>
      <c r="XCV1437">
        <v>3038</v>
      </c>
      <c r="XCW1437" t="s">
        <v>46</v>
      </c>
      <c r="XCX1437">
        <v>83.925799999999995</v>
      </c>
      <c r="XCY1437">
        <v>0</v>
      </c>
      <c r="XCZ1437">
        <v>1</v>
      </c>
      <c r="XDA1437">
        <v>1820.41</v>
      </c>
      <c r="XDB1437">
        <v>28</v>
      </c>
    </row>
    <row r="1438" spans="1:13 16320:16330" x14ac:dyDescent="0.3">
      <c r="A1438" s="68"/>
      <c r="B1438" s="20"/>
      <c r="C1438" s="82"/>
      <c r="D1438" s="20"/>
      <c r="E1438" s="20"/>
      <c r="H1438" s="79"/>
      <c r="I1438" s="92"/>
      <c r="K1438" s="52"/>
      <c r="L1438" s="81"/>
      <c r="M1438" s="20"/>
      <c r="XCR1438" t="s">
        <v>514</v>
      </c>
      <c r="XCS1438">
        <v>3</v>
      </c>
      <c r="XCT1438">
        <v>25</v>
      </c>
      <c r="XCU1438">
        <v>0.1</v>
      </c>
      <c r="XCV1438">
        <v>3038</v>
      </c>
      <c r="XCW1438" t="s">
        <v>46</v>
      </c>
      <c r="XCX1438">
        <v>80.714200000000005</v>
      </c>
      <c r="XCY1438">
        <v>0</v>
      </c>
      <c r="XCZ1438">
        <v>1</v>
      </c>
      <c r="XDA1438">
        <v>1803.96</v>
      </c>
      <c r="XDB1438">
        <v>28</v>
      </c>
    </row>
    <row r="1439" spans="1:13 16320:16330" x14ac:dyDescent="0.3">
      <c r="A1439" s="68"/>
      <c r="B1439" s="20"/>
      <c r="C1439" s="82"/>
      <c r="D1439" s="20"/>
      <c r="E1439" s="20"/>
      <c r="H1439" s="79"/>
      <c r="I1439" s="92"/>
      <c r="K1439" s="52"/>
      <c r="L1439" s="81"/>
      <c r="M1439" s="20"/>
      <c r="XCR1439" t="s">
        <v>514</v>
      </c>
      <c r="XCS1439">
        <v>3</v>
      </c>
      <c r="XCT1439">
        <v>25</v>
      </c>
      <c r="XCU1439">
        <v>0.15</v>
      </c>
      <c r="XCV1439">
        <v>3038</v>
      </c>
      <c r="XCW1439" t="s">
        <v>46</v>
      </c>
      <c r="XCX1439">
        <v>78.837400000000002</v>
      </c>
      <c r="XCY1439">
        <v>0</v>
      </c>
      <c r="XCZ1439">
        <v>1</v>
      </c>
      <c r="XDA1439">
        <v>1807.58</v>
      </c>
      <c r="XDB1439">
        <v>28</v>
      </c>
    </row>
    <row r="1440" spans="1:13 16320:16330" x14ac:dyDescent="0.3">
      <c r="A1440" s="68"/>
      <c r="B1440" s="20"/>
      <c r="C1440" s="82"/>
      <c r="D1440" s="20"/>
      <c r="E1440" s="20"/>
      <c r="H1440" s="79"/>
      <c r="I1440" s="92"/>
      <c r="K1440" s="52"/>
      <c r="L1440" s="81"/>
      <c r="M1440" s="20"/>
      <c r="XCR1440" t="s">
        <v>514</v>
      </c>
      <c r="XCS1440">
        <v>3</v>
      </c>
      <c r="XCT1440">
        <v>25</v>
      </c>
      <c r="XCU1440">
        <v>0.2</v>
      </c>
      <c r="XCV1440">
        <v>3038</v>
      </c>
      <c r="XCW1440" t="s">
        <v>46</v>
      </c>
      <c r="XCX1440">
        <v>81.437299999999993</v>
      </c>
      <c r="XCY1440">
        <v>0</v>
      </c>
      <c r="XCZ1440">
        <v>1</v>
      </c>
      <c r="XDA1440">
        <v>1819.41</v>
      </c>
      <c r="XDB1440">
        <v>28</v>
      </c>
    </row>
    <row r="1441" spans="1:13 16320:16330" x14ac:dyDescent="0.3">
      <c r="A1441" s="68"/>
      <c r="B1441" s="20"/>
      <c r="C1441" s="82"/>
      <c r="D1441" s="20"/>
      <c r="E1441" s="20"/>
      <c r="H1441" s="79"/>
      <c r="I1441" s="92"/>
      <c r="K1441" s="52"/>
      <c r="L1441" s="81"/>
      <c r="M1441" s="20"/>
      <c r="XCR1441" t="s">
        <v>514</v>
      </c>
      <c r="XCS1441">
        <v>3</v>
      </c>
      <c r="XCT1441">
        <v>50</v>
      </c>
      <c r="XCU1441">
        <v>0.05</v>
      </c>
      <c r="XCV1441">
        <v>3038</v>
      </c>
      <c r="XCW1441" t="s">
        <v>46</v>
      </c>
      <c r="XCX1441">
        <v>81.518900000000002</v>
      </c>
      <c r="XCY1441">
        <v>0</v>
      </c>
      <c r="XCZ1441">
        <v>1</v>
      </c>
      <c r="XDA1441">
        <v>1821.36</v>
      </c>
      <c r="XDB1441">
        <v>28</v>
      </c>
    </row>
    <row r="1442" spans="1:13 16320:16330" x14ac:dyDescent="0.3">
      <c r="A1442" s="68"/>
      <c r="B1442" s="20"/>
      <c r="C1442" s="82"/>
      <c r="D1442" s="20"/>
      <c r="E1442" s="20"/>
      <c r="H1442" s="79"/>
      <c r="I1442" s="92"/>
      <c r="K1442" s="52"/>
      <c r="L1442" s="81"/>
      <c r="M1442" s="20"/>
      <c r="XCR1442" t="s">
        <v>514</v>
      </c>
      <c r="XCS1442">
        <v>3</v>
      </c>
      <c r="XCT1442">
        <v>50</v>
      </c>
      <c r="XCU1442">
        <v>0.1</v>
      </c>
      <c r="XCV1442">
        <v>3038</v>
      </c>
      <c r="XCW1442" t="s">
        <v>46</v>
      </c>
      <c r="XCX1442">
        <v>81.694000000000003</v>
      </c>
      <c r="XCY1442">
        <v>0</v>
      </c>
      <c r="XCZ1442">
        <v>1</v>
      </c>
      <c r="XDA1442">
        <v>1818.33</v>
      </c>
      <c r="XDB1442">
        <v>28</v>
      </c>
    </row>
    <row r="1443" spans="1:13 16320:16330" x14ac:dyDescent="0.3">
      <c r="A1443" s="68"/>
      <c r="B1443" s="20"/>
      <c r="C1443" s="82"/>
      <c r="D1443" s="20"/>
      <c r="E1443" s="20"/>
      <c r="H1443" s="79"/>
      <c r="I1443" s="92"/>
      <c r="K1443" s="52"/>
      <c r="L1443" s="81"/>
      <c r="M1443" s="20"/>
      <c r="XCR1443" t="s">
        <v>514</v>
      </c>
      <c r="XCS1443">
        <v>3</v>
      </c>
      <c r="XCT1443">
        <v>50</v>
      </c>
      <c r="XCU1443">
        <v>0.15</v>
      </c>
      <c r="XCV1443">
        <v>3038</v>
      </c>
      <c r="XCW1443" t="s">
        <v>46</v>
      </c>
      <c r="XCX1443">
        <v>82.098200000000006</v>
      </c>
      <c r="XCY1443">
        <v>0</v>
      </c>
      <c r="XCZ1443">
        <v>1</v>
      </c>
      <c r="XDA1443">
        <v>1812.17</v>
      </c>
      <c r="XDB1443">
        <v>28</v>
      </c>
    </row>
    <row r="1444" spans="1:13 16320:16330" x14ac:dyDescent="0.3">
      <c r="A1444" s="68"/>
      <c r="B1444" s="20"/>
      <c r="C1444" s="82"/>
      <c r="D1444" s="20"/>
      <c r="E1444" s="20"/>
      <c r="H1444" s="79"/>
      <c r="I1444" s="92"/>
      <c r="K1444" s="52"/>
      <c r="L1444" s="81"/>
      <c r="M1444" s="20"/>
      <c r="XCR1444" t="s">
        <v>514</v>
      </c>
      <c r="XCS1444">
        <v>3</v>
      </c>
      <c r="XCT1444">
        <v>50</v>
      </c>
      <c r="XCU1444">
        <v>0.2</v>
      </c>
      <c r="XCV1444">
        <v>3038</v>
      </c>
      <c r="XCW1444" t="s">
        <v>46</v>
      </c>
      <c r="XCX1444">
        <v>81.623999999999995</v>
      </c>
      <c r="XCY1444">
        <v>0</v>
      </c>
      <c r="XCZ1444">
        <v>1</v>
      </c>
      <c r="XDA1444">
        <v>1812.13</v>
      </c>
      <c r="XDB1444">
        <v>28</v>
      </c>
    </row>
    <row r="1445" spans="1:13 16320:16330" x14ac:dyDescent="0.3">
      <c r="A1445" s="68"/>
      <c r="B1445" s="20"/>
      <c r="C1445" s="82"/>
      <c r="D1445" s="20"/>
      <c r="E1445" s="20"/>
      <c r="H1445" s="79"/>
      <c r="I1445" s="92"/>
      <c r="L1445" s="81"/>
      <c r="M1445" s="20"/>
      <c r="XCR1445" t="s">
        <v>524</v>
      </c>
      <c r="XCS1445">
        <v>0</v>
      </c>
      <c r="XCT1445">
        <v>0</v>
      </c>
      <c r="XCU1445">
        <v>0.05</v>
      </c>
      <c r="XCV1445">
        <v>100</v>
      </c>
      <c r="XCW1445">
        <v>1006</v>
      </c>
      <c r="XCX1445">
        <v>5.8815400000000002</v>
      </c>
      <c r="XCY1445">
        <v>0</v>
      </c>
      <c r="XCZ1445">
        <v>1730</v>
      </c>
      <c r="XDA1445">
        <v>1800.01</v>
      </c>
      <c r="XDB1445">
        <v>70172</v>
      </c>
    </row>
    <row r="1446" spans="1:13 16320:16330" x14ac:dyDescent="0.3">
      <c r="A1446" s="68"/>
      <c r="B1446" s="20"/>
      <c r="C1446" s="82"/>
      <c r="D1446" s="20"/>
      <c r="E1446" s="20"/>
      <c r="H1446" s="79"/>
      <c r="I1446" s="92"/>
      <c r="L1446" s="81"/>
      <c r="M1446" s="20"/>
      <c r="XCR1446" t="s">
        <v>524</v>
      </c>
      <c r="XCS1446">
        <v>0</v>
      </c>
      <c r="XCT1446">
        <v>0</v>
      </c>
      <c r="XCU1446">
        <v>0.1</v>
      </c>
      <c r="XCV1446">
        <v>100</v>
      </c>
      <c r="XCW1446">
        <v>1006</v>
      </c>
      <c r="XCX1446">
        <v>10.162699999999999</v>
      </c>
      <c r="XCY1446">
        <v>2</v>
      </c>
      <c r="XCZ1446">
        <v>2160</v>
      </c>
      <c r="XDA1446">
        <v>1800</v>
      </c>
      <c r="XDB1446">
        <v>80316</v>
      </c>
    </row>
    <row r="1447" spans="1:13 16320:16330" x14ac:dyDescent="0.3">
      <c r="A1447" s="68"/>
      <c r="B1447" s="20"/>
      <c r="C1447" s="82"/>
      <c r="D1447" s="20"/>
      <c r="E1447" s="20"/>
      <c r="H1447" s="79"/>
      <c r="I1447" s="92"/>
      <c r="K1447" s="52"/>
      <c r="L1447" s="81"/>
      <c r="M1447" s="20"/>
      <c r="XCR1447" t="s">
        <v>524</v>
      </c>
      <c r="XCS1447">
        <v>0</v>
      </c>
      <c r="XCT1447">
        <v>0</v>
      </c>
      <c r="XCU1447">
        <v>0.15</v>
      </c>
      <c r="XCV1447">
        <v>100</v>
      </c>
      <c r="XCW1447">
        <v>1006</v>
      </c>
      <c r="XCX1447">
        <v>8.5070899999999998</v>
      </c>
      <c r="XCY1447">
        <v>0</v>
      </c>
      <c r="XCZ1447">
        <v>1759</v>
      </c>
      <c r="XDA1447">
        <v>1800.02</v>
      </c>
      <c r="XDB1447">
        <v>71338</v>
      </c>
    </row>
    <row r="1448" spans="1:13 16320:16330" x14ac:dyDescent="0.3">
      <c r="A1448" s="68"/>
      <c r="B1448" s="20"/>
      <c r="C1448" s="82"/>
      <c r="D1448" s="20"/>
      <c r="E1448" s="20"/>
      <c r="H1448" s="79"/>
      <c r="I1448" s="92"/>
      <c r="K1448" s="52"/>
      <c r="L1448" s="81"/>
      <c r="M1448" s="20"/>
      <c r="XCR1448" t="s">
        <v>524</v>
      </c>
      <c r="XCS1448">
        <v>0</v>
      </c>
      <c r="XCT1448">
        <v>0</v>
      </c>
      <c r="XCU1448">
        <v>0.2</v>
      </c>
      <c r="XCV1448">
        <v>100</v>
      </c>
      <c r="XCW1448">
        <v>1006</v>
      </c>
      <c r="XCX1448">
        <v>39.807899999999997</v>
      </c>
      <c r="XCY1448">
        <v>10</v>
      </c>
      <c r="XCZ1448">
        <v>1799</v>
      </c>
      <c r="XDA1448">
        <v>1800.01</v>
      </c>
      <c r="XDB1448">
        <v>76555</v>
      </c>
    </row>
    <row r="1449" spans="1:13 16320:16330" x14ac:dyDescent="0.3">
      <c r="A1449" s="68"/>
      <c r="B1449" s="20"/>
      <c r="C1449" s="82"/>
      <c r="D1449" s="20"/>
      <c r="E1449" s="20"/>
      <c r="H1449" s="79"/>
      <c r="I1449" s="92"/>
      <c r="L1449" s="81"/>
      <c r="M1449" s="20"/>
      <c r="XCR1449" t="s">
        <v>524</v>
      </c>
      <c r="XCS1449">
        <v>1</v>
      </c>
      <c r="XCT1449">
        <v>5</v>
      </c>
      <c r="XCU1449">
        <v>0.05</v>
      </c>
      <c r="XCV1449">
        <v>100</v>
      </c>
      <c r="XCW1449">
        <v>1007</v>
      </c>
      <c r="XCX1449">
        <v>23.4054</v>
      </c>
      <c r="XCY1449">
        <v>0</v>
      </c>
      <c r="XCZ1449">
        <v>558</v>
      </c>
      <c r="XDA1449">
        <v>1800.01</v>
      </c>
      <c r="XDB1449">
        <v>30539</v>
      </c>
    </row>
    <row r="1450" spans="1:13 16320:16330" x14ac:dyDescent="0.3">
      <c r="A1450" s="68"/>
      <c r="B1450" s="20"/>
      <c r="C1450" s="82"/>
      <c r="D1450" s="20"/>
      <c r="E1450" s="20"/>
      <c r="H1450" s="79"/>
      <c r="I1450" s="92"/>
      <c r="L1450" s="81"/>
      <c r="M1450" s="20"/>
      <c r="XCR1450" t="s">
        <v>524</v>
      </c>
      <c r="XCS1450">
        <v>1</v>
      </c>
      <c r="XCT1450">
        <v>5</v>
      </c>
      <c r="XCU1450">
        <v>0.1</v>
      </c>
      <c r="XCV1450">
        <v>100</v>
      </c>
      <c r="XCW1450">
        <v>1009</v>
      </c>
      <c r="XCX1450">
        <v>41.793100000000003</v>
      </c>
      <c r="XCY1450">
        <v>4</v>
      </c>
      <c r="XCZ1450">
        <v>663</v>
      </c>
      <c r="XDA1450">
        <v>1800.04</v>
      </c>
      <c r="XDB1450">
        <v>31263</v>
      </c>
    </row>
    <row r="1451" spans="1:13 16320:16330" x14ac:dyDescent="0.3">
      <c r="A1451" s="68"/>
      <c r="B1451" s="20"/>
      <c r="C1451" s="82"/>
      <c r="D1451" s="20"/>
      <c r="E1451" s="20"/>
      <c r="H1451" s="79"/>
      <c r="I1451" s="92"/>
      <c r="K1451" s="52"/>
      <c r="L1451" s="81"/>
      <c r="M1451" s="20"/>
      <c r="XCR1451" t="s">
        <v>524</v>
      </c>
      <c r="XCS1451">
        <v>1</v>
      </c>
      <c r="XCT1451">
        <v>5</v>
      </c>
      <c r="XCU1451">
        <v>0.15</v>
      </c>
      <c r="XCV1451">
        <v>100</v>
      </c>
      <c r="XCW1451">
        <v>1015</v>
      </c>
      <c r="XCX1451">
        <v>248.369</v>
      </c>
      <c r="XCY1451">
        <v>32</v>
      </c>
      <c r="XCZ1451">
        <v>348</v>
      </c>
      <c r="XDA1451">
        <v>1800.05</v>
      </c>
      <c r="XDB1451">
        <v>26465</v>
      </c>
    </row>
    <row r="1452" spans="1:13 16320:16330" x14ac:dyDescent="0.3">
      <c r="A1452" s="68"/>
      <c r="B1452" s="20"/>
      <c r="C1452" s="82"/>
      <c r="D1452" s="20"/>
      <c r="E1452" s="20"/>
      <c r="H1452" s="79"/>
      <c r="I1452" s="92"/>
      <c r="K1452" s="52"/>
      <c r="L1452" s="81"/>
      <c r="M1452" s="20"/>
      <c r="XCR1452" t="s">
        <v>524</v>
      </c>
      <c r="XCS1452">
        <v>1</v>
      </c>
      <c r="XCT1452">
        <v>5</v>
      </c>
      <c r="XCU1452">
        <v>0.2</v>
      </c>
      <c r="XCV1452">
        <v>100</v>
      </c>
      <c r="XCW1452">
        <v>1015</v>
      </c>
      <c r="XCX1452">
        <v>64.265600000000006</v>
      </c>
      <c r="XCY1452">
        <v>4</v>
      </c>
      <c r="XCZ1452">
        <v>378</v>
      </c>
      <c r="XDA1452">
        <v>1800.02</v>
      </c>
      <c r="XDB1452">
        <v>27821</v>
      </c>
    </row>
    <row r="1453" spans="1:13 16320:16330" x14ac:dyDescent="0.3">
      <c r="A1453" s="68"/>
      <c r="B1453" s="20"/>
      <c r="C1453" s="82"/>
      <c r="D1453" s="20"/>
      <c r="E1453" s="20"/>
      <c r="H1453" s="79"/>
      <c r="I1453" s="92"/>
      <c r="L1453" s="81"/>
      <c r="M1453" s="20"/>
      <c r="XCR1453" t="s">
        <v>524</v>
      </c>
      <c r="XCS1453">
        <v>1</v>
      </c>
      <c r="XCT1453">
        <v>10</v>
      </c>
      <c r="XCU1453">
        <v>0.05</v>
      </c>
      <c r="XCV1453">
        <v>100</v>
      </c>
      <c r="XCW1453">
        <v>1007</v>
      </c>
      <c r="XCX1453">
        <v>21.529900000000001</v>
      </c>
      <c r="XCY1453">
        <v>0</v>
      </c>
      <c r="XCZ1453">
        <v>538</v>
      </c>
      <c r="XDA1453">
        <v>1800.04</v>
      </c>
      <c r="XDB1453">
        <v>29916</v>
      </c>
    </row>
    <row r="1454" spans="1:13 16320:16330" x14ac:dyDescent="0.3">
      <c r="A1454" s="68"/>
      <c r="B1454" s="20"/>
      <c r="C1454" s="82"/>
      <c r="D1454" s="20"/>
      <c r="E1454" s="20"/>
      <c r="H1454" s="79"/>
      <c r="I1454" s="92"/>
      <c r="L1454" s="81"/>
      <c r="M1454" s="20"/>
      <c r="XCR1454" t="s">
        <v>524</v>
      </c>
      <c r="XCS1454">
        <v>1</v>
      </c>
      <c r="XCT1454">
        <v>10</v>
      </c>
      <c r="XCU1454">
        <v>0.1</v>
      </c>
      <c r="XCV1454">
        <v>100</v>
      </c>
      <c r="XCW1454">
        <v>1009</v>
      </c>
      <c r="XCX1454">
        <v>29.6144</v>
      </c>
      <c r="XCY1454">
        <v>0</v>
      </c>
      <c r="XCZ1454">
        <v>546</v>
      </c>
      <c r="XDA1454">
        <v>1800.09</v>
      </c>
      <c r="XDB1454">
        <v>29706</v>
      </c>
    </row>
    <row r="1455" spans="1:13 16320:16330" x14ac:dyDescent="0.3">
      <c r="A1455" s="68"/>
      <c r="B1455" s="20"/>
      <c r="C1455" s="82"/>
      <c r="D1455" s="20"/>
      <c r="E1455" s="20"/>
      <c r="H1455" s="79"/>
      <c r="I1455" s="92"/>
      <c r="K1455" s="52"/>
      <c r="L1455" s="81"/>
      <c r="M1455" s="20"/>
      <c r="XCR1455" t="s">
        <v>524</v>
      </c>
      <c r="XCS1455">
        <v>1</v>
      </c>
      <c r="XCT1455">
        <v>10</v>
      </c>
      <c r="XCU1455">
        <v>0.15</v>
      </c>
      <c r="XCV1455">
        <v>100</v>
      </c>
      <c r="XCW1455">
        <v>1015</v>
      </c>
      <c r="XCX1455">
        <v>222.411</v>
      </c>
      <c r="XCY1455">
        <v>17</v>
      </c>
      <c r="XCZ1455">
        <v>405</v>
      </c>
      <c r="XDA1455">
        <v>1800</v>
      </c>
      <c r="XDB1455">
        <v>27712</v>
      </c>
    </row>
    <row r="1456" spans="1:13 16320:16330" x14ac:dyDescent="0.3">
      <c r="A1456" s="68"/>
      <c r="B1456" s="20"/>
      <c r="C1456" s="82"/>
      <c r="D1456" s="20"/>
      <c r="E1456" s="20"/>
      <c r="H1456" s="79"/>
      <c r="I1456" s="92"/>
      <c r="K1456" s="52"/>
      <c r="L1456" s="81"/>
      <c r="M1456" s="20"/>
      <c r="XCR1456" t="s">
        <v>524</v>
      </c>
      <c r="XCS1456">
        <v>1</v>
      </c>
      <c r="XCT1456">
        <v>10</v>
      </c>
      <c r="XCU1456">
        <v>0.2</v>
      </c>
      <c r="XCV1456">
        <v>100</v>
      </c>
      <c r="XCW1456">
        <v>1015</v>
      </c>
      <c r="XCX1456">
        <v>73.909700000000001</v>
      </c>
      <c r="XCY1456">
        <v>5</v>
      </c>
      <c r="XCZ1456">
        <v>364</v>
      </c>
      <c r="XDA1456">
        <v>1800.06</v>
      </c>
      <c r="XDB1456">
        <v>26272</v>
      </c>
    </row>
    <row r="1457" spans="1:13 16320:16330" x14ac:dyDescent="0.3">
      <c r="A1457" s="68"/>
      <c r="B1457" s="20"/>
      <c r="C1457" s="82"/>
      <c r="D1457" s="20"/>
      <c r="E1457" s="20"/>
      <c r="H1457" s="79"/>
      <c r="I1457" s="92"/>
      <c r="L1457" s="81"/>
      <c r="M1457" s="20"/>
      <c r="XCR1457" t="s">
        <v>524</v>
      </c>
      <c r="XCS1457">
        <v>1</v>
      </c>
      <c r="XCT1457">
        <v>25</v>
      </c>
      <c r="XCU1457">
        <v>0.05</v>
      </c>
      <c r="XCV1457">
        <v>100</v>
      </c>
      <c r="XCW1457">
        <v>1015</v>
      </c>
      <c r="XCX1457">
        <v>83.928600000000003</v>
      </c>
      <c r="XCY1457">
        <v>0</v>
      </c>
      <c r="XCZ1457">
        <v>246</v>
      </c>
      <c r="XDA1457">
        <v>1800.02</v>
      </c>
      <c r="XDB1457">
        <v>16965</v>
      </c>
    </row>
    <row r="1458" spans="1:13 16320:16330" x14ac:dyDescent="0.3">
      <c r="A1458" s="68"/>
      <c r="B1458" s="20"/>
      <c r="C1458" s="82"/>
      <c r="D1458" s="20"/>
      <c r="E1458" s="20"/>
      <c r="H1458" s="79"/>
      <c r="I1458" s="92"/>
      <c r="L1458" s="81"/>
      <c r="M1458" s="20"/>
      <c r="XCR1458" t="s">
        <v>524</v>
      </c>
      <c r="XCS1458">
        <v>1</v>
      </c>
      <c r="XCT1458">
        <v>25</v>
      </c>
      <c r="XCU1458">
        <v>0.1</v>
      </c>
      <c r="XCV1458">
        <v>100</v>
      </c>
      <c r="XCW1458">
        <v>1027</v>
      </c>
      <c r="XCX1458">
        <v>159.10900000000001</v>
      </c>
      <c r="XCY1458">
        <v>4</v>
      </c>
      <c r="XCZ1458">
        <v>145</v>
      </c>
      <c r="XDA1458">
        <v>1800.1</v>
      </c>
      <c r="XDB1458">
        <v>12109</v>
      </c>
    </row>
    <row r="1459" spans="1:13 16320:16330" x14ac:dyDescent="0.3">
      <c r="A1459" s="68"/>
      <c r="B1459" s="20"/>
      <c r="C1459" s="82"/>
      <c r="D1459" s="20"/>
      <c r="E1459" s="20"/>
      <c r="H1459" s="79"/>
      <c r="I1459" s="92"/>
      <c r="K1459" s="52"/>
      <c r="L1459" s="81"/>
      <c r="M1459" s="20"/>
      <c r="XCR1459" t="s">
        <v>524</v>
      </c>
      <c r="XCS1459">
        <v>1</v>
      </c>
      <c r="XCT1459">
        <v>25</v>
      </c>
      <c r="XCU1459">
        <v>0.15</v>
      </c>
      <c r="XCV1459">
        <v>100</v>
      </c>
      <c r="XCW1459">
        <v>1036</v>
      </c>
      <c r="XCX1459">
        <v>190.31800000000001</v>
      </c>
      <c r="XCY1459">
        <v>0</v>
      </c>
      <c r="XCZ1459">
        <v>47</v>
      </c>
      <c r="XDA1459">
        <v>1800.95</v>
      </c>
      <c r="XDB1459">
        <v>7025</v>
      </c>
    </row>
    <row r="1460" spans="1:13 16320:16330" x14ac:dyDescent="0.3">
      <c r="A1460" s="68"/>
      <c r="B1460" s="20"/>
      <c r="C1460" s="82"/>
      <c r="D1460" s="20"/>
      <c r="E1460" s="20"/>
      <c r="H1460" s="79"/>
      <c r="I1460" s="92"/>
      <c r="K1460" s="52"/>
      <c r="L1460" s="81"/>
      <c r="M1460" s="20"/>
      <c r="XCR1460" t="s">
        <v>524</v>
      </c>
      <c r="XCS1460">
        <v>1</v>
      </c>
      <c r="XCT1460">
        <v>25</v>
      </c>
      <c r="XCU1460">
        <v>0.2</v>
      </c>
      <c r="XCV1460">
        <v>100</v>
      </c>
      <c r="XCW1460">
        <v>1038</v>
      </c>
      <c r="XCX1460">
        <v>129.46600000000001</v>
      </c>
      <c r="XCY1460">
        <v>0</v>
      </c>
      <c r="XCZ1460">
        <v>60</v>
      </c>
      <c r="XDA1460">
        <v>1800.88</v>
      </c>
      <c r="XDB1460">
        <v>5150</v>
      </c>
    </row>
    <row r="1461" spans="1:13 16320:16330" x14ac:dyDescent="0.3">
      <c r="A1461" s="68"/>
      <c r="B1461" s="20"/>
      <c r="C1461" s="82"/>
      <c r="D1461" s="20"/>
      <c r="E1461" s="20"/>
      <c r="H1461" s="79"/>
      <c r="I1461" s="92"/>
      <c r="K1461" s="52"/>
      <c r="L1461" s="81"/>
      <c r="M1461" s="20"/>
      <c r="XCR1461" t="s">
        <v>524</v>
      </c>
      <c r="XCS1461">
        <v>1</v>
      </c>
      <c r="XCT1461">
        <v>50</v>
      </c>
      <c r="XCU1461">
        <v>0.05</v>
      </c>
      <c r="XCV1461">
        <v>100</v>
      </c>
      <c r="XCW1461">
        <v>1026</v>
      </c>
      <c r="XCX1461">
        <v>204.66</v>
      </c>
      <c r="XCY1461">
        <v>8</v>
      </c>
      <c r="XCZ1461">
        <v>87</v>
      </c>
      <c r="XDA1461">
        <v>1800.02</v>
      </c>
      <c r="XDB1461">
        <v>10833</v>
      </c>
    </row>
    <row r="1462" spans="1:13 16320:16330" x14ac:dyDescent="0.3">
      <c r="A1462" s="68"/>
      <c r="B1462" s="20"/>
      <c r="C1462" s="82"/>
      <c r="D1462" s="20"/>
      <c r="E1462" s="20"/>
      <c r="H1462" s="79"/>
      <c r="I1462" s="92"/>
      <c r="K1462" s="52"/>
      <c r="L1462" s="81"/>
      <c r="M1462" s="20"/>
      <c r="XCR1462" t="s">
        <v>524</v>
      </c>
      <c r="XCS1462">
        <v>1</v>
      </c>
      <c r="XCT1462">
        <v>50</v>
      </c>
      <c r="XCU1462">
        <v>0.1</v>
      </c>
      <c r="XCV1462">
        <v>100</v>
      </c>
      <c r="XCW1462">
        <v>1036</v>
      </c>
      <c r="XCX1462">
        <v>161.989</v>
      </c>
      <c r="XCY1462">
        <v>0</v>
      </c>
      <c r="XCZ1462">
        <v>43</v>
      </c>
      <c r="XDA1462">
        <v>1800.2</v>
      </c>
      <c r="XDB1462">
        <v>6336</v>
      </c>
    </row>
    <row r="1463" spans="1:13 16320:16330" x14ac:dyDescent="0.3">
      <c r="A1463" s="68"/>
      <c r="B1463" s="20"/>
      <c r="C1463" s="82"/>
      <c r="D1463" s="20"/>
      <c r="E1463" s="20"/>
      <c r="H1463" s="79"/>
      <c r="I1463" s="92"/>
      <c r="K1463" s="52"/>
      <c r="L1463" s="81"/>
      <c r="M1463" s="20"/>
      <c r="XCR1463" t="s">
        <v>524</v>
      </c>
      <c r="XCS1463">
        <v>1</v>
      </c>
      <c r="XCT1463">
        <v>50</v>
      </c>
      <c r="XCU1463">
        <v>0.15</v>
      </c>
      <c r="XCV1463">
        <v>100</v>
      </c>
      <c r="XCW1463">
        <v>1048</v>
      </c>
      <c r="XCX1463">
        <v>277.67899999999997</v>
      </c>
      <c r="XCY1463">
        <v>0</v>
      </c>
      <c r="XCZ1463">
        <v>25</v>
      </c>
      <c r="XDA1463">
        <v>1800.11</v>
      </c>
      <c r="XDB1463">
        <v>3382</v>
      </c>
    </row>
    <row r="1464" spans="1:13 16320:16330" x14ac:dyDescent="0.3">
      <c r="A1464" s="68"/>
      <c r="B1464" s="20"/>
      <c r="C1464" s="82"/>
      <c r="D1464" s="20"/>
      <c r="E1464" s="20"/>
      <c r="H1464" s="79"/>
      <c r="I1464" s="92"/>
      <c r="K1464" s="52"/>
      <c r="L1464" s="81"/>
      <c r="M1464" s="20"/>
      <c r="XCR1464" t="s">
        <v>524</v>
      </c>
      <c r="XCS1464">
        <v>1</v>
      </c>
      <c r="XCT1464">
        <v>50</v>
      </c>
      <c r="XCU1464">
        <v>0.2</v>
      </c>
      <c r="XCV1464">
        <v>100</v>
      </c>
      <c r="XCW1464">
        <v>1100</v>
      </c>
      <c r="XCX1464">
        <v>1805.48</v>
      </c>
      <c r="XCY1464">
        <v>0</v>
      </c>
      <c r="XCZ1464">
        <v>1</v>
      </c>
      <c r="XDA1464">
        <v>1805.48</v>
      </c>
      <c r="XDB1464">
        <v>418</v>
      </c>
    </row>
    <row r="1465" spans="1:13 16320:16330" x14ac:dyDescent="0.3">
      <c r="A1465" s="68"/>
      <c r="B1465" s="20"/>
      <c r="C1465" s="82"/>
      <c r="D1465" s="20"/>
      <c r="E1465" s="20"/>
      <c r="H1465" s="79"/>
      <c r="I1465" s="92"/>
      <c r="L1465" s="81"/>
      <c r="M1465" s="20"/>
      <c r="XCR1465" t="s">
        <v>524</v>
      </c>
      <c r="XCS1465">
        <v>2</v>
      </c>
      <c r="XCT1465">
        <v>5</v>
      </c>
      <c r="XCU1465">
        <v>0.05</v>
      </c>
      <c r="XCV1465">
        <v>100</v>
      </c>
      <c r="XCW1465">
        <v>1009</v>
      </c>
      <c r="XCX1465">
        <v>44.851500000000001</v>
      </c>
      <c r="XCY1465">
        <v>0</v>
      </c>
      <c r="XCZ1465">
        <v>351</v>
      </c>
      <c r="XDA1465">
        <v>1800.02</v>
      </c>
      <c r="XDB1465">
        <v>21151</v>
      </c>
    </row>
    <row r="1466" spans="1:13 16320:16330" x14ac:dyDescent="0.3">
      <c r="A1466" s="68"/>
      <c r="B1466" s="20"/>
      <c r="C1466" s="82"/>
      <c r="D1466" s="20"/>
      <c r="E1466" s="20"/>
      <c r="H1466" s="79"/>
      <c r="I1466" s="92"/>
      <c r="L1466" s="81"/>
      <c r="M1466" s="20"/>
      <c r="XCR1466" t="s">
        <v>524</v>
      </c>
      <c r="XCS1466">
        <v>2</v>
      </c>
      <c r="XCT1466">
        <v>5</v>
      </c>
      <c r="XCU1466">
        <v>0.1</v>
      </c>
      <c r="XCV1466">
        <v>100</v>
      </c>
      <c r="XCW1466">
        <v>1020</v>
      </c>
      <c r="XCX1466">
        <v>191.92599999999999</v>
      </c>
      <c r="XCY1466">
        <v>8</v>
      </c>
      <c r="XCZ1466">
        <v>258</v>
      </c>
      <c r="XDA1466">
        <v>1800.01</v>
      </c>
      <c r="XDB1466">
        <v>20997</v>
      </c>
    </row>
    <row r="1467" spans="1:13 16320:16330" x14ac:dyDescent="0.3">
      <c r="A1467" s="68"/>
      <c r="B1467" s="20"/>
      <c r="C1467" s="82"/>
      <c r="D1467" s="20"/>
      <c r="E1467" s="20"/>
      <c r="H1467" s="79"/>
      <c r="I1467" s="92"/>
      <c r="K1467" s="52"/>
      <c r="L1467" s="81"/>
      <c r="M1467" s="20"/>
      <c r="XCR1467" t="s">
        <v>524</v>
      </c>
      <c r="XCS1467">
        <v>2</v>
      </c>
      <c r="XCT1467">
        <v>5</v>
      </c>
      <c r="XCU1467">
        <v>0.15</v>
      </c>
      <c r="XCV1467">
        <v>100</v>
      </c>
      <c r="XCW1467">
        <v>1020</v>
      </c>
      <c r="XCX1467">
        <v>139.18100000000001</v>
      </c>
      <c r="XCY1467">
        <v>6</v>
      </c>
      <c r="XCZ1467">
        <v>314</v>
      </c>
      <c r="XDA1467">
        <v>1800.03</v>
      </c>
      <c r="XDB1467">
        <v>19023</v>
      </c>
    </row>
    <row r="1468" spans="1:13 16320:16330" x14ac:dyDescent="0.3">
      <c r="A1468" s="68"/>
      <c r="B1468" s="20"/>
      <c r="C1468" s="82"/>
      <c r="D1468" s="20"/>
      <c r="E1468" s="20"/>
      <c r="H1468" s="79"/>
      <c r="I1468" s="92"/>
      <c r="K1468" s="52"/>
      <c r="L1468" s="81"/>
      <c r="M1468" s="20"/>
      <c r="XCR1468" t="s">
        <v>524</v>
      </c>
      <c r="XCS1468">
        <v>2</v>
      </c>
      <c r="XCT1468">
        <v>5</v>
      </c>
      <c r="XCU1468">
        <v>0.2</v>
      </c>
      <c r="XCV1468">
        <v>100</v>
      </c>
      <c r="XCW1468">
        <v>1030</v>
      </c>
      <c r="XCX1468">
        <v>67.270700000000005</v>
      </c>
      <c r="XCY1468">
        <v>0</v>
      </c>
      <c r="XCZ1468">
        <v>114</v>
      </c>
      <c r="XDA1468">
        <v>1800</v>
      </c>
      <c r="XDB1468">
        <v>18596</v>
      </c>
    </row>
    <row r="1469" spans="1:13 16320:16330" x14ac:dyDescent="0.3">
      <c r="A1469" s="68"/>
      <c r="B1469" s="20"/>
      <c r="C1469" s="82"/>
      <c r="D1469" s="20"/>
      <c r="E1469" s="20"/>
      <c r="H1469" s="79"/>
      <c r="I1469" s="92"/>
      <c r="L1469" s="81"/>
      <c r="M1469" s="20"/>
      <c r="XCR1469" t="s">
        <v>524</v>
      </c>
      <c r="XCS1469">
        <v>2</v>
      </c>
      <c r="XCT1469">
        <v>10</v>
      </c>
      <c r="XCU1469">
        <v>0.05</v>
      </c>
      <c r="XCV1469">
        <v>100</v>
      </c>
      <c r="XCW1469">
        <v>1020</v>
      </c>
      <c r="XCX1469">
        <v>384.42099999999999</v>
      </c>
      <c r="XCY1469">
        <v>12</v>
      </c>
      <c r="XCZ1469">
        <v>123</v>
      </c>
      <c r="XDA1469">
        <v>1800.03</v>
      </c>
      <c r="XDB1469">
        <v>12824</v>
      </c>
    </row>
    <row r="1470" spans="1:13 16320:16330" x14ac:dyDescent="0.3">
      <c r="A1470" s="68"/>
      <c r="B1470" s="20"/>
      <c r="C1470" s="82"/>
      <c r="D1470" s="20"/>
      <c r="E1470" s="20"/>
      <c r="H1470" s="79"/>
      <c r="I1470" s="92"/>
      <c r="L1470" s="81"/>
      <c r="M1470" s="20"/>
      <c r="XCR1470" t="s">
        <v>524</v>
      </c>
      <c r="XCS1470">
        <v>2</v>
      </c>
      <c r="XCT1470">
        <v>10</v>
      </c>
      <c r="XCU1470">
        <v>0.1</v>
      </c>
      <c r="XCV1470">
        <v>100</v>
      </c>
      <c r="XCW1470">
        <v>1031</v>
      </c>
      <c r="XCX1470">
        <v>151.46899999999999</v>
      </c>
      <c r="XCY1470">
        <v>0</v>
      </c>
      <c r="XCZ1470">
        <v>60</v>
      </c>
      <c r="XDA1470">
        <v>1800.19</v>
      </c>
      <c r="XDB1470">
        <v>6994</v>
      </c>
    </row>
    <row r="1471" spans="1:13 16320:16330" x14ac:dyDescent="0.3">
      <c r="A1471" s="68"/>
      <c r="B1471" s="20"/>
      <c r="C1471" s="82"/>
      <c r="D1471" s="20"/>
      <c r="E1471" s="20"/>
      <c r="H1471" s="79"/>
      <c r="I1471" s="92"/>
      <c r="K1471" s="52"/>
      <c r="L1471" s="81"/>
      <c r="M1471" s="20"/>
      <c r="XCR1471" t="s">
        <v>524</v>
      </c>
      <c r="XCS1471">
        <v>2</v>
      </c>
      <c r="XCT1471">
        <v>10</v>
      </c>
      <c r="XCU1471">
        <v>0.15</v>
      </c>
      <c r="XCV1471">
        <v>100</v>
      </c>
      <c r="XCW1471">
        <v>1033</v>
      </c>
      <c r="XCX1471">
        <v>711.49199999999996</v>
      </c>
      <c r="XCY1471">
        <v>10</v>
      </c>
      <c r="XCZ1471">
        <v>58</v>
      </c>
      <c r="XDA1471">
        <v>1800.12</v>
      </c>
      <c r="XDB1471">
        <v>6676</v>
      </c>
    </row>
    <row r="1472" spans="1:13 16320:16330" x14ac:dyDescent="0.3">
      <c r="A1472" s="68"/>
      <c r="B1472" s="20"/>
      <c r="C1472" s="82"/>
      <c r="D1472" s="20"/>
      <c r="E1472" s="20"/>
      <c r="H1472" s="79"/>
      <c r="I1472" s="92"/>
      <c r="K1472" s="52"/>
      <c r="L1472" s="81"/>
      <c r="M1472" s="20"/>
      <c r="XCR1472" t="s">
        <v>524</v>
      </c>
      <c r="XCS1472">
        <v>2</v>
      </c>
      <c r="XCT1472">
        <v>10</v>
      </c>
      <c r="XCU1472">
        <v>0.2</v>
      </c>
      <c r="XCV1472">
        <v>100</v>
      </c>
      <c r="XCW1472">
        <v>1037</v>
      </c>
      <c r="XCX1472">
        <v>209.38</v>
      </c>
      <c r="XCY1472">
        <v>0</v>
      </c>
      <c r="XCZ1472">
        <v>55</v>
      </c>
      <c r="XDA1472">
        <v>1800.17</v>
      </c>
      <c r="XDB1472">
        <v>5695</v>
      </c>
    </row>
    <row r="1473" spans="1:13 16320:16330" x14ac:dyDescent="0.3">
      <c r="A1473" s="68"/>
      <c r="B1473" s="20"/>
      <c r="C1473" s="82"/>
      <c r="D1473" s="20"/>
      <c r="E1473" s="20"/>
      <c r="H1473" s="79"/>
      <c r="I1473" s="92"/>
      <c r="L1473" s="81"/>
      <c r="M1473" s="20"/>
      <c r="XCR1473" t="s">
        <v>524</v>
      </c>
      <c r="XCS1473">
        <v>2</v>
      </c>
      <c r="XCT1473">
        <v>25</v>
      </c>
      <c r="XCU1473">
        <v>0.05</v>
      </c>
      <c r="XCV1473">
        <v>100</v>
      </c>
      <c r="XCW1473">
        <v>1027</v>
      </c>
      <c r="XCX1473">
        <v>108.548</v>
      </c>
      <c r="XCY1473">
        <v>1</v>
      </c>
      <c r="XCZ1473">
        <v>147</v>
      </c>
      <c r="XDA1473">
        <v>1800.08</v>
      </c>
      <c r="XDB1473">
        <v>10217</v>
      </c>
    </row>
    <row r="1474" spans="1:13 16320:16330" x14ac:dyDescent="0.3">
      <c r="A1474" s="68"/>
      <c r="B1474" s="20"/>
      <c r="C1474" s="82"/>
      <c r="D1474" s="20"/>
      <c r="E1474" s="20"/>
      <c r="H1474" s="79"/>
      <c r="I1474" s="92"/>
      <c r="L1474" s="81"/>
      <c r="M1474" s="20"/>
      <c r="XCR1474" t="s">
        <v>524</v>
      </c>
      <c r="XCS1474">
        <v>2</v>
      </c>
      <c r="XCT1474">
        <v>25</v>
      </c>
      <c r="XCU1474">
        <v>0.1</v>
      </c>
      <c r="XCV1474">
        <v>100</v>
      </c>
      <c r="XCW1474">
        <v>1035</v>
      </c>
      <c r="XCX1474">
        <v>379.55099999999999</v>
      </c>
      <c r="XCY1474">
        <v>7</v>
      </c>
      <c r="XCZ1474">
        <v>57</v>
      </c>
      <c r="XDA1474">
        <v>1800.07</v>
      </c>
      <c r="XDB1474">
        <v>6571</v>
      </c>
    </row>
    <row r="1475" spans="1:13 16320:16330" x14ac:dyDescent="0.3">
      <c r="A1475" s="68"/>
      <c r="B1475" s="20"/>
      <c r="C1475" s="82"/>
      <c r="D1475" s="20"/>
      <c r="E1475" s="20"/>
      <c r="H1475" s="79"/>
      <c r="I1475" s="92"/>
      <c r="K1475" s="52"/>
      <c r="L1475" s="81"/>
      <c r="M1475" s="20"/>
      <c r="XCR1475" t="s">
        <v>524</v>
      </c>
      <c r="XCS1475">
        <v>2</v>
      </c>
      <c r="XCT1475">
        <v>25</v>
      </c>
      <c r="XCU1475">
        <v>0.15</v>
      </c>
      <c r="XCV1475">
        <v>100</v>
      </c>
      <c r="XCW1475">
        <v>1053</v>
      </c>
      <c r="XCX1475">
        <v>442.65300000000002</v>
      </c>
      <c r="XCY1475">
        <v>0</v>
      </c>
      <c r="XCZ1475">
        <v>20</v>
      </c>
      <c r="XDA1475">
        <v>1800.09</v>
      </c>
      <c r="XDB1475">
        <v>3454</v>
      </c>
    </row>
    <row r="1476" spans="1:13 16320:16330" x14ac:dyDescent="0.3">
      <c r="A1476" s="68"/>
      <c r="B1476" s="20"/>
      <c r="C1476" s="82"/>
      <c r="D1476" s="20"/>
      <c r="E1476" s="20"/>
      <c r="H1476" s="79"/>
      <c r="I1476" s="92"/>
      <c r="K1476" s="52"/>
      <c r="L1476" s="81"/>
      <c r="M1476" s="20"/>
      <c r="XCR1476" t="s">
        <v>524</v>
      </c>
      <c r="XCS1476">
        <v>2</v>
      </c>
      <c r="XCT1476">
        <v>25</v>
      </c>
      <c r="XCU1476">
        <v>0.2</v>
      </c>
      <c r="XCV1476">
        <v>100</v>
      </c>
      <c r="XCW1476">
        <v>1289</v>
      </c>
      <c r="XCX1476">
        <v>1839.28</v>
      </c>
      <c r="XCY1476">
        <v>0</v>
      </c>
      <c r="XCZ1476">
        <v>1</v>
      </c>
      <c r="XDA1476">
        <v>1839.28</v>
      </c>
      <c r="XDB1476">
        <v>154</v>
      </c>
    </row>
    <row r="1477" spans="1:13 16320:16330" x14ac:dyDescent="0.3">
      <c r="A1477" s="68"/>
      <c r="B1477" s="20"/>
      <c r="C1477" s="82"/>
      <c r="D1477" s="20"/>
      <c r="E1477" s="20"/>
      <c r="H1477" s="79"/>
      <c r="I1477" s="92"/>
      <c r="L1477" s="81"/>
      <c r="M1477" s="20"/>
      <c r="XCR1477" t="s">
        <v>524</v>
      </c>
      <c r="XCS1477">
        <v>2</v>
      </c>
      <c r="XCT1477">
        <v>50</v>
      </c>
      <c r="XCU1477">
        <v>0.05</v>
      </c>
      <c r="XCV1477">
        <v>100</v>
      </c>
      <c r="XCW1477">
        <v>1027</v>
      </c>
      <c r="XCX1477">
        <v>40.311100000000003</v>
      </c>
      <c r="XCY1477">
        <v>0</v>
      </c>
      <c r="XCZ1477">
        <v>250</v>
      </c>
      <c r="XDA1477">
        <v>1800.01</v>
      </c>
      <c r="XDB1477">
        <v>15145</v>
      </c>
    </row>
    <row r="1478" spans="1:13 16320:16330" x14ac:dyDescent="0.3">
      <c r="A1478" s="68"/>
      <c r="B1478" s="20"/>
      <c r="C1478" s="82"/>
      <c r="D1478" s="20"/>
      <c r="E1478" s="20"/>
      <c r="H1478" s="79"/>
      <c r="I1478" s="92"/>
      <c r="L1478" s="81"/>
      <c r="M1478" s="20"/>
      <c r="XCR1478" t="s">
        <v>524</v>
      </c>
      <c r="XCS1478">
        <v>2</v>
      </c>
      <c r="XCT1478">
        <v>50</v>
      </c>
      <c r="XCU1478">
        <v>0.1</v>
      </c>
      <c r="XCV1478">
        <v>100</v>
      </c>
      <c r="XCW1478">
        <v>1039</v>
      </c>
      <c r="XCX1478">
        <v>395.38499999999999</v>
      </c>
      <c r="XCY1478">
        <v>10</v>
      </c>
      <c r="XCZ1478">
        <v>60</v>
      </c>
      <c r="XDA1478">
        <v>1800.19</v>
      </c>
      <c r="XDB1478">
        <v>9468</v>
      </c>
    </row>
    <row r="1479" spans="1:13 16320:16330" x14ac:dyDescent="0.3">
      <c r="A1479" s="68"/>
      <c r="B1479" s="20"/>
      <c r="C1479" s="82"/>
      <c r="D1479" s="20"/>
      <c r="E1479" s="20"/>
      <c r="H1479" s="79"/>
      <c r="I1479" s="92"/>
      <c r="K1479" s="52"/>
      <c r="L1479" s="81"/>
      <c r="M1479" s="20"/>
      <c r="XCR1479" t="s">
        <v>524</v>
      </c>
      <c r="XCS1479">
        <v>2</v>
      </c>
      <c r="XCT1479">
        <v>50</v>
      </c>
      <c r="XCU1479">
        <v>0.15</v>
      </c>
      <c r="XCV1479">
        <v>100</v>
      </c>
      <c r="XCW1479">
        <v>1075</v>
      </c>
      <c r="XCX1479">
        <v>1028</v>
      </c>
      <c r="XCY1479">
        <v>1</v>
      </c>
      <c r="XCZ1479">
        <v>7</v>
      </c>
      <c r="XDA1479">
        <v>1800.94</v>
      </c>
      <c r="XDB1479">
        <v>1968</v>
      </c>
    </row>
    <row r="1480" spans="1:13 16320:16330" x14ac:dyDescent="0.3">
      <c r="A1480" s="68"/>
      <c r="B1480" s="20"/>
      <c r="C1480" s="82"/>
      <c r="D1480" s="20"/>
      <c r="E1480" s="20"/>
      <c r="H1480" s="79"/>
      <c r="I1480" s="92"/>
      <c r="K1480" s="52"/>
      <c r="L1480" s="81"/>
      <c r="M1480" s="20"/>
      <c r="XCR1480" t="s">
        <v>524</v>
      </c>
      <c r="XCS1480">
        <v>2</v>
      </c>
      <c r="XCT1480">
        <v>50</v>
      </c>
      <c r="XCU1480">
        <v>0.2</v>
      </c>
      <c r="XCV1480">
        <v>100</v>
      </c>
      <c r="XCW1480" t="s">
        <v>46</v>
      </c>
      <c r="XCX1480">
        <v>60.026400000000002</v>
      </c>
      <c r="XCY1480">
        <v>0</v>
      </c>
      <c r="XCZ1480">
        <v>1</v>
      </c>
      <c r="XDA1480">
        <v>1800.64</v>
      </c>
      <c r="XDB1480">
        <v>29</v>
      </c>
    </row>
    <row r="1481" spans="1:13 16320:16330" x14ac:dyDescent="0.3">
      <c r="A1481" s="68"/>
      <c r="B1481" s="20"/>
      <c r="C1481" s="82"/>
      <c r="D1481" s="20"/>
      <c r="E1481" s="20"/>
      <c r="H1481" s="79"/>
      <c r="I1481" s="92"/>
      <c r="K1481" s="52"/>
      <c r="L1481" s="81"/>
      <c r="M1481" s="20"/>
      <c r="XCR1481" t="s">
        <v>524</v>
      </c>
      <c r="XCS1481">
        <v>3</v>
      </c>
      <c r="XCT1481">
        <v>0</v>
      </c>
      <c r="XCU1481">
        <v>0.05</v>
      </c>
      <c r="XCV1481">
        <v>100</v>
      </c>
      <c r="XCW1481">
        <v>1039</v>
      </c>
      <c r="XCX1481">
        <v>33.487200000000001</v>
      </c>
      <c r="XCY1481">
        <v>0</v>
      </c>
      <c r="XCZ1481">
        <v>298</v>
      </c>
      <c r="XDA1481">
        <v>1800.08</v>
      </c>
      <c r="XDB1481">
        <v>28744</v>
      </c>
    </row>
    <row r="1482" spans="1:13 16320:16330" x14ac:dyDescent="0.3">
      <c r="A1482" s="68"/>
      <c r="B1482" s="20"/>
      <c r="C1482" s="82"/>
      <c r="D1482" s="20"/>
      <c r="E1482" s="20"/>
      <c r="H1482" s="79"/>
      <c r="I1482" s="92"/>
      <c r="K1482" s="52"/>
      <c r="L1482" s="81"/>
      <c r="M1482" s="20"/>
      <c r="XCR1482" t="s">
        <v>524</v>
      </c>
      <c r="XCS1482">
        <v>3</v>
      </c>
      <c r="XCT1482">
        <v>10</v>
      </c>
      <c r="XCU1482">
        <v>0.05</v>
      </c>
      <c r="XCV1482">
        <v>100</v>
      </c>
      <c r="XCW1482">
        <v>1039</v>
      </c>
      <c r="XCX1482">
        <v>111.298</v>
      </c>
      <c r="XCY1482">
        <v>9</v>
      </c>
      <c r="XCZ1482">
        <v>289</v>
      </c>
      <c r="XDA1482">
        <v>1800</v>
      </c>
      <c r="XDB1482">
        <v>28701</v>
      </c>
    </row>
    <row r="1483" spans="1:13 16320:16330" x14ac:dyDescent="0.3">
      <c r="A1483" s="68"/>
      <c r="B1483" s="20"/>
      <c r="C1483" s="82"/>
      <c r="D1483" s="20"/>
      <c r="E1483" s="20"/>
      <c r="H1483" s="79"/>
      <c r="I1483" s="92"/>
      <c r="K1483" s="52"/>
      <c r="L1483" s="81"/>
      <c r="M1483" s="20"/>
      <c r="XCR1483" t="s">
        <v>524</v>
      </c>
      <c r="XCS1483">
        <v>3</v>
      </c>
      <c r="XCT1483">
        <v>25</v>
      </c>
      <c r="XCU1483">
        <v>0.05</v>
      </c>
      <c r="XCV1483">
        <v>100</v>
      </c>
      <c r="XCW1483">
        <v>1039</v>
      </c>
      <c r="XCX1483">
        <v>55.060400000000001</v>
      </c>
      <c r="XCY1483">
        <v>0</v>
      </c>
      <c r="XCZ1483">
        <v>264</v>
      </c>
      <c r="XDA1483">
        <v>1800</v>
      </c>
      <c r="XDB1483">
        <v>26089</v>
      </c>
    </row>
    <row r="1484" spans="1:13 16320:16330" x14ac:dyDescent="0.3">
      <c r="A1484" s="68"/>
      <c r="B1484" s="20"/>
      <c r="C1484" s="82"/>
      <c r="D1484" s="20"/>
      <c r="E1484" s="20"/>
      <c r="H1484" s="79"/>
      <c r="I1484" s="92"/>
      <c r="K1484" s="52"/>
      <c r="L1484" s="81"/>
      <c r="M1484" s="20"/>
      <c r="XCR1484" t="s">
        <v>524</v>
      </c>
      <c r="XCS1484">
        <v>3</v>
      </c>
      <c r="XCT1484">
        <v>50</v>
      </c>
      <c r="XCU1484">
        <v>0.05</v>
      </c>
      <c r="XCV1484">
        <v>100</v>
      </c>
      <c r="XCW1484">
        <v>1039</v>
      </c>
      <c r="XCX1484">
        <v>43.249299999999998</v>
      </c>
      <c r="XCY1484">
        <v>0</v>
      </c>
      <c r="XCZ1484">
        <v>270</v>
      </c>
      <c r="XDA1484">
        <v>1800.23</v>
      </c>
      <c r="XDB1484">
        <v>24596</v>
      </c>
    </row>
    <row r="1485" spans="1:13 16320:16330" x14ac:dyDescent="0.3">
      <c r="A1485" s="68"/>
      <c r="B1485" s="20"/>
      <c r="C1485" s="82"/>
      <c r="D1485" s="20"/>
      <c r="E1485" s="20"/>
      <c r="H1485" s="79"/>
      <c r="I1485" s="92"/>
      <c r="L1485" s="81"/>
      <c r="M1485" s="20"/>
      <c r="XCR1485" t="s">
        <v>526</v>
      </c>
      <c r="XCS1485">
        <v>1</v>
      </c>
      <c r="XCT1485">
        <v>5</v>
      </c>
      <c r="XCU1485">
        <v>0.05</v>
      </c>
      <c r="XCV1485">
        <v>50</v>
      </c>
      <c r="XCW1485">
        <v>820</v>
      </c>
      <c r="XCX1485">
        <v>4.2801099999999996</v>
      </c>
      <c r="XCY1485">
        <v>0</v>
      </c>
      <c r="XCZ1485">
        <v>848936</v>
      </c>
      <c r="XDA1485">
        <v>1800.01</v>
      </c>
      <c r="XDB1485">
        <v>58336</v>
      </c>
    </row>
    <row r="1486" spans="1:13 16320:16330" x14ac:dyDescent="0.3">
      <c r="A1486" s="68"/>
      <c r="B1486" s="20"/>
      <c r="C1486" s="82"/>
      <c r="D1486" s="20"/>
      <c r="E1486" s="20"/>
      <c r="H1486" s="79"/>
      <c r="I1486" s="92"/>
      <c r="K1486" s="52"/>
      <c r="L1486" s="81"/>
      <c r="M1486" s="20"/>
      <c r="XCR1486" t="s">
        <v>526</v>
      </c>
      <c r="XCS1486">
        <v>1</v>
      </c>
      <c r="XCT1486">
        <v>5</v>
      </c>
      <c r="XCU1486">
        <v>0.1</v>
      </c>
      <c r="XCV1486">
        <v>50</v>
      </c>
      <c r="XCW1486">
        <v>822</v>
      </c>
      <c r="XCX1486">
        <v>8.8365399999999994</v>
      </c>
      <c r="XCY1486">
        <v>2</v>
      </c>
      <c r="XCZ1486">
        <v>1136853</v>
      </c>
      <c r="XDA1486">
        <v>1800</v>
      </c>
      <c r="XDB1486">
        <v>57987</v>
      </c>
    </row>
    <row r="1487" spans="1:13 16320:16330" x14ac:dyDescent="0.3">
      <c r="A1487" s="68"/>
      <c r="B1487" s="20"/>
      <c r="C1487" s="82"/>
      <c r="D1487" s="20"/>
      <c r="E1487" s="20"/>
      <c r="H1487" s="79"/>
      <c r="I1487" s="92"/>
      <c r="K1487" s="52"/>
      <c r="L1487" s="81"/>
      <c r="M1487" s="20"/>
      <c r="XCR1487" t="s">
        <v>526</v>
      </c>
      <c r="XCS1487">
        <v>1</v>
      </c>
      <c r="XCT1487">
        <v>5</v>
      </c>
      <c r="XCU1487">
        <v>0.15</v>
      </c>
      <c r="XCV1487">
        <v>50</v>
      </c>
      <c r="XCW1487">
        <v>822</v>
      </c>
      <c r="XCX1487">
        <v>6.1003699999999998</v>
      </c>
      <c r="XCY1487">
        <v>0</v>
      </c>
      <c r="XCZ1487">
        <v>448951</v>
      </c>
      <c r="XDA1487">
        <v>1800.05</v>
      </c>
      <c r="XDB1487">
        <v>49688</v>
      </c>
    </row>
    <row r="1488" spans="1:13 16320:16330" x14ac:dyDescent="0.3">
      <c r="A1488" s="68"/>
      <c r="B1488" s="20"/>
      <c r="C1488" s="82"/>
      <c r="D1488" s="20"/>
      <c r="E1488" s="20"/>
      <c r="H1488" s="79"/>
      <c r="I1488" s="92"/>
      <c r="K1488" s="52"/>
      <c r="L1488" s="81"/>
      <c r="M1488" s="20"/>
      <c r="XCR1488" t="s">
        <v>526</v>
      </c>
      <c r="XCS1488">
        <v>1</v>
      </c>
      <c r="XCT1488">
        <v>5</v>
      </c>
      <c r="XCU1488">
        <v>0.2</v>
      </c>
      <c r="XCV1488">
        <v>50</v>
      </c>
      <c r="XCW1488">
        <v>827</v>
      </c>
      <c r="XCX1488">
        <v>5.4699499999999999</v>
      </c>
      <c r="XCY1488">
        <v>0</v>
      </c>
      <c r="XCZ1488">
        <v>203455</v>
      </c>
      <c r="XDA1488">
        <v>1800.09</v>
      </c>
      <c r="XDB1488">
        <v>47922</v>
      </c>
    </row>
    <row r="1489" spans="1:13 16320:16330" x14ac:dyDescent="0.3">
      <c r="A1489" s="68"/>
      <c r="B1489" s="20"/>
      <c r="C1489" s="82"/>
      <c r="D1489" s="20"/>
      <c r="E1489" s="20"/>
      <c r="H1489" s="79"/>
      <c r="I1489" s="92"/>
      <c r="L1489" s="81"/>
      <c r="M1489" s="20"/>
      <c r="XCR1489" t="s">
        <v>526</v>
      </c>
      <c r="XCS1489">
        <v>1</v>
      </c>
      <c r="XCT1489">
        <v>10</v>
      </c>
      <c r="XCU1489">
        <v>0.05</v>
      </c>
      <c r="XCV1489">
        <v>50</v>
      </c>
      <c r="XCW1489">
        <v>820</v>
      </c>
      <c r="XCX1489">
        <v>18.097100000000001</v>
      </c>
      <c r="XCY1489">
        <v>17</v>
      </c>
      <c r="XCZ1489">
        <v>717096</v>
      </c>
      <c r="XDA1489">
        <v>1800</v>
      </c>
      <c r="XDB1489">
        <v>60715</v>
      </c>
    </row>
    <row r="1490" spans="1:13 16320:16330" x14ac:dyDescent="0.3">
      <c r="A1490" s="68"/>
      <c r="B1490" s="20"/>
      <c r="C1490" s="82"/>
      <c r="D1490" s="20"/>
      <c r="E1490" s="20"/>
      <c r="H1490" s="79"/>
      <c r="I1490" s="92"/>
      <c r="L1490" s="81"/>
      <c r="M1490" s="20"/>
      <c r="XCR1490" t="s">
        <v>526</v>
      </c>
      <c r="XCS1490">
        <v>1</v>
      </c>
      <c r="XCT1490">
        <v>10</v>
      </c>
      <c r="XCU1490">
        <v>0.1</v>
      </c>
      <c r="XCV1490">
        <v>50</v>
      </c>
      <c r="XCW1490">
        <v>822</v>
      </c>
      <c r="XCX1490">
        <v>8.9076900000000006</v>
      </c>
      <c r="XCY1490">
        <v>3</v>
      </c>
      <c r="XCZ1490">
        <v>797129</v>
      </c>
      <c r="XDA1490">
        <v>1800.05</v>
      </c>
      <c r="XDB1490">
        <v>53304</v>
      </c>
    </row>
    <row r="1491" spans="1:13 16320:16330" x14ac:dyDescent="0.3">
      <c r="A1491" s="68"/>
      <c r="B1491" s="20"/>
      <c r="C1491" s="82"/>
      <c r="D1491" s="20"/>
      <c r="E1491" s="20"/>
      <c r="H1491" s="79"/>
      <c r="I1491" s="92"/>
      <c r="K1491" s="52"/>
      <c r="L1491" s="81"/>
      <c r="M1491" s="20"/>
      <c r="XCR1491" t="s">
        <v>526</v>
      </c>
      <c r="XCS1491">
        <v>1</v>
      </c>
      <c r="XCT1491">
        <v>10</v>
      </c>
      <c r="XCU1491">
        <v>0.15</v>
      </c>
      <c r="XCV1491">
        <v>50</v>
      </c>
      <c r="XCW1491">
        <v>822</v>
      </c>
      <c r="XCX1491">
        <v>5.3317899999999998</v>
      </c>
      <c r="XCY1491">
        <v>0</v>
      </c>
      <c r="XCZ1491">
        <v>500115</v>
      </c>
      <c r="XDA1491">
        <v>1800.11</v>
      </c>
      <c r="XDB1491">
        <v>52672</v>
      </c>
    </row>
    <row r="1492" spans="1:13 16320:16330" x14ac:dyDescent="0.3">
      <c r="A1492" s="68"/>
      <c r="B1492" s="20"/>
      <c r="C1492" s="82"/>
      <c r="D1492" s="20"/>
      <c r="E1492" s="20"/>
      <c r="H1492" s="79"/>
      <c r="I1492" s="92"/>
      <c r="K1492" s="52"/>
      <c r="L1492" s="81"/>
      <c r="M1492" s="20"/>
      <c r="XCR1492" t="s">
        <v>526</v>
      </c>
      <c r="XCS1492">
        <v>1</v>
      </c>
      <c r="XCT1492">
        <v>10</v>
      </c>
      <c r="XCU1492">
        <v>0.2</v>
      </c>
      <c r="XCV1492">
        <v>50</v>
      </c>
      <c r="XCW1492">
        <v>827</v>
      </c>
      <c r="XCX1492">
        <v>3.79366</v>
      </c>
      <c r="XCY1492">
        <v>0</v>
      </c>
      <c r="XCZ1492">
        <v>437176</v>
      </c>
      <c r="XDA1492">
        <v>1800.01</v>
      </c>
      <c r="XDB1492">
        <v>51716</v>
      </c>
    </row>
    <row r="1493" spans="1:13 16320:16330" x14ac:dyDescent="0.3">
      <c r="A1493" s="68"/>
      <c r="B1493" s="20"/>
      <c r="C1493" s="82"/>
      <c r="D1493" s="20"/>
      <c r="E1493" s="20"/>
      <c r="H1493" s="79"/>
      <c r="I1493" s="92"/>
      <c r="L1493" s="81"/>
      <c r="M1493" s="20"/>
      <c r="XCR1493" t="s">
        <v>526</v>
      </c>
      <c r="XCS1493">
        <v>1</v>
      </c>
      <c r="XCT1493">
        <v>25</v>
      </c>
      <c r="XCU1493">
        <v>0.05</v>
      </c>
      <c r="XCV1493">
        <v>50</v>
      </c>
      <c r="XCW1493">
        <v>822</v>
      </c>
      <c r="XCX1493">
        <v>13.3574</v>
      </c>
      <c r="XCY1493">
        <v>2</v>
      </c>
      <c r="XCZ1493">
        <v>144837</v>
      </c>
      <c r="XDA1493">
        <v>1800.19</v>
      </c>
      <c r="XDB1493">
        <v>33761</v>
      </c>
    </row>
    <row r="1494" spans="1:13 16320:16330" x14ac:dyDescent="0.3">
      <c r="A1494" s="68"/>
      <c r="B1494" s="20"/>
      <c r="C1494" s="82"/>
      <c r="D1494" s="20"/>
      <c r="E1494" s="20"/>
      <c r="H1494" s="79"/>
      <c r="I1494" s="92"/>
      <c r="L1494" s="81"/>
      <c r="M1494" s="20"/>
      <c r="XCR1494" t="s">
        <v>526</v>
      </c>
      <c r="XCS1494">
        <v>1</v>
      </c>
      <c r="XCT1494">
        <v>25</v>
      </c>
      <c r="XCU1494">
        <v>0.1</v>
      </c>
      <c r="XCV1494">
        <v>50</v>
      </c>
      <c r="XCW1494">
        <v>832</v>
      </c>
      <c r="XCX1494">
        <v>100.08199999999999</v>
      </c>
      <c r="XCY1494">
        <v>22</v>
      </c>
      <c r="XCZ1494">
        <v>4376</v>
      </c>
      <c r="XDA1494">
        <v>1800.18</v>
      </c>
      <c r="XDB1494">
        <v>13836</v>
      </c>
    </row>
    <row r="1495" spans="1:13 16320:16330" x14ac:dyDescent="0.3">
      <c r="A1495" s="68"/>
      <c r="B1495" s="20"/>
      <c r="C1495" s="82"/>
      <c r="D1495" s="20"/>
      <c r="E1495" s="20"/>
      <c r="H1495" s="79"/>
      <c r="I1495" s="92"/>
      <c r="K1495" s="52"/>
      <c r="L1495" s="81"/>
      <c r="M1495" s="20"/>
      <c r="XCR1495" t="s">
        <v>526</v>
      </c>
      <c r="XCS1495">
        <v>1</v>
      </c>
      <c r="XCT1495">
        <v>25</v>
      </c>
      <c r="XCU1495">
        <v>0.15</v>
      </c>
      <c r="XCV1495">
        <v>50</v>
      </c>
      <c r="XCW1495">
        <v>835</v>
      </c>
      <c r="XCX1495">
        <v>34.235100000000003</v>
      </c>
      <c r="XCY1495">
        <v>0</v>
      </c>
      <c r="XCZ1495">
        <v>2026</v>
      </c>
      <c r="XDA1495">
        <v>1800.13</v>
      </c>
      <c r="XDB1495">
        <v>9874</v>
      </c>
    </row>
    <row r="1496" spans="1:13 16320:16330" x14ac:dyDescent="0.3">
      <c r="A1496" s="68"/>
      <c r="B1496" s="20"/>
      <c r="C1496" s="82"/>
      <c r="D1496" s="20"/>
      <c r="E1496" s="20"/>
      <c r="H1496" s="79"/>
      <c r="I1496" s="92"/>
      <c r="L1496" s="81"/>
      <c r="M1496" s="20"/>
      <c r="XCR1496" t="s">
        <v>526</v>
      </c>
      <c r="XCS1496">
        <v>1</v>
      </c>
      <c r="XCT1496">
        <v>25</v>
      </c>
      <c r="XCU1496">
        <v>0.2</v>
      </c>
      <c r="XCV1496">
        <v>50</v>
      </c>
      <c r="XCW1496" t="s">
        <v>46</v>
      </c>
      <c r="XCX1496">
        <v>60.009099999999997</v>
      </c>
      <c r="XCY1496">
        <v>0</v>
      </c>
      <c r="XCZ1496">
        <v>1</v>
      </c>
      <c r="XDA1496">
        <v>1802.61</v>
      </c>
      <c r="XDB1496">
        <v>29</v>
      </c>
    </row>
    <row r="1497" spans="1:13 16320:16330" x14ac:dyDescent="0.3">
      <c r="A1497" s="68"/>
      <c r="B1497" s="20"/>
      <c r="C1497" s="82"/>
      <c r="D1497" s="20"/>
      <c r="E1497" s="20"/>
      <c r="H1497" s="79"/>
      <c r="I1497" s="92"/>
      <c r="L1497" s="81"/>
      <c r="M1497" s="20"/>
      <c r="XCR1497" t="s">
        <v>526</v>
      </c>
      <c r="XCS1497">
        <v>1</v>
      </c>
      <c r="XCT1497">
        <v>50</v>
      </c>
      <c r="XCU1497">
        <v>0.05</v>
      </c>
      <c r="XCV1497">
        <v>50</v>
      </c>
      <c r="XCW1497">
        <v>827</v>
      </c>
      <c r="XCX1497">
        <v>8.8746899999999993</v>
      </c>
      <c r="XCY1497">
        <v>0</v>
      </c>
      <c r="XCZ1497">
        <v>28295</v>
      </c>
      <c r="XDA1497">
        <v>1800.09</v>
      </c>
      <c r="XDB1497">
        <v>27422</v>
      </c>
    </row>
    <row r="1498" spans="1:13 16320:16330" x14ac:dyDescent="0.3">
      <c r="A1498" s="68"/>
      <c r="B1498" s="20"/>
      <c r="C1498" s="82"/>
      <c r="D1498" s="20"/>
      <c r="E1498" s="20"/>
      <c r="H1498" s="79"/>
      <c r="I1498" s="92"/>
      <c r="L1498" s="81"/>
      <c r="M1498" s="20"/>
      <c r="XCR1498" t="s">
        <v>526</v>
      </c>
      <c r="XCS1498">
        <v>1</v>
      </c>
      <c r="XCT1498">
        <v>50</v>
      </c>
      <c r="XCU1498">
        <v>0.1</v>
      </c>
      <c r="XCV1498">
        <v>50</v>
      </c>
      <c r="XCW1498">
        <v>835</v>
      </c>
      <c r="XCX1498">
        <v>38.069400000000002</v>
      </c>
      <c r="XCY1498">
        <v>3</v>
      </c>
      <c r="XCZ1498">
        <v>3419</v>
      </c>
      <c r="XDA1498">
        <v>1800.11</v>
      </c>
      <c r="XDB1498">
        <v>12371</v>
      </c>
    </row>
    <row r="1499" spans="1:13 16320:16330" x14ac:dyDescent="0.3">
      <c r="A1499" s="68"/>
      <c r="B1499" s="20"/>
      <c r="C1499" s="82"/>
      <c r="D1499" s="20"/>
      <c r="E1499" s="20"/>
      <c r="H1499" s="79"/>
      <c r="I1499" s="92"/>
      <c r="K1499" s="52"/>
      <c r="L1499" s="81"/>
      <c r="M1499" s="20"/>
      <c r="XCR1499" t="s">
        <v>526</v>
      </c>
      <c r="XCS1499">
        <v>1</v>
      </c>
      <c r="XCT1499">
        <v>50</v>
      </c>
      <c r="XCU1499">
        <v>0.15</v>
      </c>
      <c r="XCV1499">
        <v>50</v>
      </c>
      <c r="XCW1499" t="s">
        <v>46</v>
      </c>
      <c r="XCX1499">
        <v>60.008400000000002</v>
      </c>
      <c r="XCY1499">
        <v>0</v>
      </c>
      <c r="XCZ1499">
        <v>1</v>
      </c>
      <c r="XDA1499">
        <v>1803.05</v>
      </c>
      <c r="XDB1499">
        <v>29</v>
      </c>
    </row>
    <row r="1500" spans="1:13 16320:16330" x14ac:dyDescent="0.3">
      <c r="A1500" s="68"/>
      <c r="B1500" s="20"/>
      <c r="C1500" s="82"/>
      <c r="D1500" s="20"/>
      <c r="E1500" s="20"/>
      <c r="H1500" s="79"/>
      <c r="I1500" s="92"/>
      <c r="L1500" s="81"/>
      <c r="M1500" s="20"/>
      <c r="XCR1500" t="s">
        <v>526</v>
      </c>
      <c r="XCS1500">
        <v>1</v>
      </c>
      <c r="XCT1500">
        <v>50</v>
      </c>
      <c r="XCU1500">
        <v>0.2</v>
      </c>
      <c r="XCV1500">
        <v>50</v>
      </c>
      <c r="XCW1500" t="s">
        <v>46</v>
      </c>
      <c r="XCX1500">
        <v>60.008499999999998</v>
      </c>
      <c r="XCY1500">
        <v>0</v>
      </c>
      <c r="XCZ1500">
        <v>1</v>
      </c>
      <c r="XDA1500">
        <v>1801.44</v>
      </c>
      <c r="XDB1500">
        <v>29</v>
      </c>
    </row>
    <row r="1501" spans="1:13 16320:16330" x14ac:dyDescent="0.3">
      <c r="A1501" s="68"/>
      <c r="B1501" s="20"/>
      <c r="C1501" s="82"/>
      <c r="D1501" s="20"/>
      <c r="E1501" s="20"/>
      <c r="H1501" s="79"/>
      <c r="I1501" s="92"/>
      <c r="L1501" s="81"/>
      <c r="M1501" s="20"/>
      <c r="XCR1501" t="s">
        <v>526</v>
      </c>
      <c r="XCS1501">
        <v>2</v>
      </c>
      <c r="XCT1501">
        <v>5</v>
      </c>
      <c r="XCU1501">
        <v>0.05</v>
      </c>
      <c r="XCV1501">
        <v>50</v>
      </c>
      <c r="XCW1501">
        <v>822</v>
      </c>
      <c r="XCX1501">
        <v>1.1365499999999999</v>
      </c>
      <c r="XCY1501">
        <v>0</v>
      </c>
      <c r="XCZ1501">
        <v>791606</v>
      </c>
      <c r="XDA1501">
        <v>1800.01</v>
      </c>
      <c r="XDB1501">
        <v>56115</v>
      </c>
    </row>
    <row r="1502" spans="1:13 16320:16330" x14ac:dyDescent="0.3">
      <c r="A1502" s="68"/>
      <c r="B1502" s="20"/>
      <c r="C1502" s="82"/>
      <c r="D1502" s="20"/>
      <c r="E1502" s="20"/>
      <c r="H1502" s="79"/>
      <c r="I1502" s="92"/>
      <c r="L1502" s="81"/>
      <c r="M1502" s="20"/>
      <c r="XCR1502" t="s">
        <v>526</v>
      </c>
      <c r="XCS1502">
        <v>2</v>
      </c>
      <c r="XCT1502">
        <v>5</v>
      </c>
      <c r="XCU1502">
        <v>0.1</v>
      </c>
      <c r="XCV1502">
        <v>50</v>
      </c>
      <c r="XCW1502">
        <v>822</v>
      </c>
      <c r="XCX1502">
        <v>6.0597000000000003</v>
      </c>
      <c r="XCY1502">
        <v>0</v>
      </c>
      <c r="XCZ1502">
        <v>827201</v>
      </c>
      <c r="XDA1502">
        <v>1800</v>
      </c>
      <c r="XDB1502">
        <v>55669</v>
      </c>
    </row>
    <row r="1503" spans="1:13 16320:16330" x14ac:dyDescent="0.3">
      <c r="A1503" s="68"/>
      <c r="B1503" s="20"/>
      <c r="C1503" s="82"/>
      <c r="D1503" s="20"/>
      <c r="E1503" s="20"/>
      <c r="H1503" s="79"/>
      <c r="I1503" s="92"/>
      <c r="K1503" s="52"/>
      <c r="L1503" s="81"/>
      <c r="M1503" s="20"/>
      <c r="XCR1503" t="s">
        <v>526</v>
      </c>
      <c r="XCS1503">
        <v>2</v>
      </c>
      <c r="XCT1503">
        <v>5</v>
      </c>
      <c r="XCU1503">
        <v>0.15</v>
      </c>
      <c r="XCV1503">
        <v>50</v>
      </c>
      <c r="XCW1503">
        <v>822</v>
      </c>
      <c r="XCX1503">
        <v>4.0372500000000002</v>
      </c>
      <c r="XCY1503">
        <v>0</v>
      </c>
      <c r="XCZ1503">
        <v>280052</v>
      </c>
      <c r="XDA1503">
        <v>1800</v>
      </c>
      <c r="XDB1503">
        <v>49148</v>
      </c>
    </row>
    <row r="1504" spans="1:13 16320:16330" x14ac:dyDescent="0.3">
      <c r="A1504" s="68"/>
      <c r="B1504" s="20"/>
      <c r="C1504" s="82"/>
      <c r="D1504" s="20"/>
      <c r="E1504" s="20"/>
      <c r="H1504" s="79"/>
      <c r="I1504" s="92"/>
      <c r="L1504" s="81"/>
      <c r="M1504" s="20"/>
      <c r="XCR1504" t="s">
        <v>526</v>
      </c>
      <c r="XCS1504">
        <v>2</v>
      </c>
      <c r="XCT1504">
        <v>5</v>
      </c>
      <c r="XCU1504">
        <v>0.2</v>
      </c>
      <c r="XCV1504">
        <v>50</v>
      </c>
      <c r="XCW1504">
        <v>822</v>
      </c>
      <c r="XCX1504">
        <v>8.2216400000000007</v>
      </c>
      <c r="XCY1504">
        <v>2</v>
      </c>
      <c r="XCZ1504">
        <v>363908</v>
      </c>
      <c r="XDA1504">
        <v>1800.04</v>
      </c>
      <c r="XDB1504">
        <v>47386</v>
      </c>
    </row>
    <row r="1505" spans="1:13 16320:16330" x14ac:dyDescent="0.3">
      <c r="A1505" s="68"/>
      <c r="B1505" s="20"/>
      <c r="C1505" s="82"/>
      <c r="D1505" s="20"/>
      <c r="E1505" s="20"/>
      <c r="H1505" s="79"/>
      <c r="I1505" s="92"/>
      <c r="L1505" s="81"/>
      <c r="M1505" s="20"/>
      <c r="XCR1505" t="s">
        <v>526</v>
      </c>
      <c r="XCS1505">
        <v>2</v>
      </c>
      <c r="XCT1505">
        <v>10</v>
      </c>
      <c r="XCU1505">
        <v>0.05</v>
      </c>
      <c r="XCV1505">
        <v>50</v>
      </c>
      <c r="XCW1505">
        <v>822</v>
      </c>
      <c r="XCX1505">
        <v>4.9195900000000004</v>
      </c>
      <c r="XCY1505">
        <v>0</v>
      </c>
      <c r="XCZ1505">
        <v>233311</v>
      </c>
      <c r="XDA1505">
        <v>1800.02</v>
      </c>
      <c r="XDB1505">
        <v>46484</v>
      </c>
    </row>
    <row r="1506" spans="1:13 16320:16330" x14ac:dyDescent="0.3">
      <c r="A1506" s="68"/>
      <c r="B1506" s="20"/>
      <c r="C1506" s="82"/>
      <c r="D1506" s="20"/>
      <c r="E1506" s="20"/>
      <c r="H1506" s="79"/>
      <c r="I1506" s="92"/>
      <c r="L1506" s="81"/>
      <c r="M1506" s="20"/>
      <c r="XCR1506" t="s">
        <v>526</v>
      </c>
      <c r="XCS1506">
        <v>2</v>
      </c>
      <c r="XCT1506">
        <v>10</v>
      </c>
      <c r="XCU1506">
        <v>0.1</v>
      </c>
      <c r="XCV1506">
        <v>50</v>
      </c>
      <c r="XCW1506">
        <v>822</v>
      </c>
      <c r="XCX1506">
        <v>6.7028999999999996</v>
      </c>
      <c r="XCY1506">
        <v>0</v>
      </c>
      <c r="XCZ1506">
        <v>121891</v>
      </c>
      <c r="XDA1506">
        <v>1800.05</v>
      </c>
      <c r="XDB1506">
        <v>39177</v>
      </c>
    </row>
    <row r="1507" spans="1:13 16320:16330" x14ac:dyDescent="0.3">
      <c r="A1507" s="68"/>
      <c r="B1507" s="20"/>
      <c r="C1507" s="82"/>
      <c r="D1507" s="20"/>
      <c r="E1507" s="20"/>
      <c r="H1507" s="79"/>
      <c r="I1507" s="92"/>
      <c r="K1507" s="52"/>
      <c r="L1507" s="81"/>
      <c r="M1507" s="20"/>
      <c r="XCR1507" t="s">
        <v>526</v>
      </c>
      <c r="XCS1507">
        <v>2</v>
      </c>
      <c r="XCT1507">
        <v>10</v>
      </c>
      <c r="XCU1507">
        <v>0.15</v>
      </c>
      <c r="XCV1507">
        <v>50</v>
      </c>
      <c r="XCW1507">
        <v>827</v>
      </c>
      <c r="XCX1507">
        <v>7.4226000000000001</v>
      </c>
      <c r="XCY1507">
        <v>0</v>
      </c>
      <c r="XCZ1507">
        <v>51956</v>
      </c>
      <c r="XDA1507">
        <v>1800.09</v>
      </c>
      <c r="XDB1507">
        <v>35743</v>
      </c>
    </row>
    <row r="1508" spans="1:13 16320:16330" x14ac:dyDescent="0.3">
      <c r="A1508" s="68"/>
      <c r="B1508" s="20"/>
      <c r="C1508" s="82"/>
      <c r="D1508" s="20"/>
      <c r="E1508" s="20"/>
      <c r="H1508" s="79"/>
      <c r="I1508" s="92"/>
      <c r="L1508" s="81"/>
      <c r="M1508" s="20"/>
      <c r="XCR1508" t="s">
        <v>526</v>
      </c>
      <c r="XCS1508">
        <v>2</v>
      </c>
      <c r="XCT1508">
        <v>10</v>
      </c>
      <c r="XCU1508">
        <v>0.2</v>
      </c>
      <c r="XCV1508">
        <v>50</v>
      </c>
      <c r="XCW1508">
        <v>835</v>
      </c>
      <c r="XCX1508">
        <v>23.964700000000001</v>
      </c>
      <c r="XCY1508">
        <v>2</v>
      </c>
      <c r="XCZ1508">
        <v>15422</v>
      </c>
      <c r="XDA1508">
        <v>1800.09</v>
      </c>
      <c r="XDB1508">
        <v>25117</v>
      </c>
    </row>
    <row r="1509" spans="1:13 16320:16330" x14ac:dyDescent="0.3">
      <c r="A1509" s="68"/>
      <c r="B1509" s="20"/>
      <c r="C1509" s="82"/>
      <c r="D1509" s="20"/>
      <c r="E1509" s="20"/>
      <c r="H1509" s="79"/>
      <c r="I1509" s="92"/>
      <c r="L1509" s="81"/>
      <c r="M1509" s="20"/>
      <c r="XCR1509" t="s">
        <v>526</v>
      </c>
      <c r="XCS1509">
        <v>2</v>
      </c>
      <c r="XCT1509">
        <v>25</v>
      </c>
      <c r="XCU1509">
        <v>0.05</v>
      </c>
      <c r="XCV1509">
        <v>50</v>
      </c>
      <c r="XCW1509">
        <v>822</v>
      </c>
      <c r="XCX1509">
        <v>12.922700000000001</v>
      </c>
      <c r="XCY1509">
        <v>2</v>
      </c>
      <c r="XCZ1509">
        <v>23132</v>
      </c>
      <c r="XDA1509">
        <v>1800.06</v>
      </c>
      <c r="XDB1509">
        <v>22246</v>
      </c>
    </row>
    <row r="1510" spans="1:13 16320:16330" x14ac:dyDescent="0.3">
      <c r="A1510" s="68"/>
      <c r="B1510" s="20"/>
      <c r="C1510" s="82"/>
      <c r="D1510" s="20"/>
      <c r="E1510" s="20"/>
      <c r="H1510" s="79"/>
      <c r="I1510" s="92"/>
      <c r="L1510" s="81"/>
      <c r="M1510" s="20"/>
      <c r="XCR1510" t="s">
        <v>526</v>
      </c>
      <c r="XCS1510">
        <v>2</v>
      </c>
      <c r="XCT1510">
        <v>25</v>
      </c>
      <c r="XCU1510">
        <v>0.1</v>
      </c>
      <c r="XCV1510">
        <v>50</v>
      </c>
      <c r="XCW1510">
        <v>835</v>
      </c>
      <c r="XCX1510">
        <v>87.265199999999993</v>
      </c>
      <c r="XCY1510">
        <v>4</v>
      </c>
      <c r="XCZ1510">
        <v>1778</v>
      </c>
      <c r="XDA1510">
        <v>1800.04</v>
      </c>
      <c r="XDB1510">
        <v>10022</v>
      </c>
    </row>
    <row r="1511" spans="1:13 16320:16330" x14ac:dyDescent="0.3">
      <c r="A1511" s="68"/>
      <c r="B1511" s="20"/>
      <c r="C1511" s="82"/>
      <c r="D1511" s="20"/>
      <c r="E1511" s="20"/>
      <c r="H1511" s="79"/>
      <c r="I1511" s="92"/>
      <c r="K1511" s="52"/>
      <c r="L1511" s="81"/>
      <c r="M1511" s="20"/>
      <c r="XCR1511" t="s">
        <v>526</v>
      </c>
      <c r="XCS1511">
        <v>2</v>
      </c>
      <c r="XCT1511">
        <v>25</v>
      </c>
      <c r="XCU1511">
        <v>0.15</v>
      </c>
      <c r="XCV1511">
        <v>50</v>
      </c>
      <c r="XCW1511">
        <v>843</v>
      </c>
      <c r="XCX1511">
        <v>32.544199999999996</v>
      </c>
      <c r="XCY1511">
        <v>0</v>
      </c>
      <c r="XCZ1511">
        <v>135</v>
      </c>
      <c r="XDA1511">
        <v>1800.93</v>
      </c>
      <c r="XDB1511">
        <v>2736</v>
      </c>
    </row>
    <row r="1512" spans="1:13 16320:16330" x14ac:dyDescent="0.3">
      <c r="A1512" s="68"/>
      <c r="B1512" s="20"/>
      <c r="C1512" s="82"/>
      <c r="D1512" s="20"/>
      <c r="E1512" s="20"/>
      <c r="H1512" s="79"/>
      <c r="I1512" s="92"/>
      <c r="K1512" s="52"/>
      <c r="L1512" s="81"/>
      <c r="M1512" s="20"/>
      <c r="XCR1512" t="s">
        <v>526</v>
      </c>
      <c r="XCS1512">
        <v>2</v>
      </c>
      <c r="XCT1512">
        <v>25</v>
      </c>
      <c r="XCU1512">
        <v>0.2</v>
      </c>
      <c r="XCV1512">
        <v>50</v>
      </c>
      <c r="XCW1512">
        <v>892</v>
      </c>
      <c r="XCX1512">
        <v>1803.62</v>
      </c>
      <c r="XCY1512">
        <v>0</v>
      </c>
      <c r="XCZ1512">
        <v>1</v>
      </c>
      <c r="XDA1512">
        <v>1803.62</v>
      </c>
      <c r="XDB1512">
        <v>85</v>
      </c>
    </row>
    <row r="1513" spans="1:13 16320:16330" x14ac:dyDescent="0.3">
      <c r="A1513" s="68"/>
      <c r="B1513" s="20"/>
      <c r="C1513" s="82"/>
      <c r="D1513" s="20"/>
      <c r="E1513" s="20"/>
      <c r="H1513" s="79"/>
      <c r="I1513" s="92"/>
      <c r="K1513" s="52"/>
      <c r="L1513" s="81"/>
      <c r="M1513" s="20"/>
      <c r="XCR1513" t="s">
        <v>526</v>
      </c>
      <c r="XCS1513">
        <v>2</v>
      </c>
      <c r="XCT1513">
        <v>50</v>
      </c>
      <c r="XCU1513">
        <v>0.05</v>
      </c>
      <c r="XCV1513">
        <v>50</v>
      </c>
      <c r="XCW1513">
        <v>833</v>
      </c>
      <c r="XCX1513">
        <v>25.262699999999999</v>
      </c>
      <c r="XCY1513">
        <v>0</v>
      </c>
      <c r="XCZ1513">
        <v>4871</v>
      </c>
      <c r="XDA1513">
        <v>1800.16</v>
      </c>
      <c r="XDB1513">
        <v>14400</v>
      </c>
    </row>
    <row r="1514" spans="1:13 16320:16330" x14ac:dyDescent="0.3">
      <c r="A1514" s="68"/>
      <c r="B1514" s="20"/>
      <c r="C1514" s="82"/>
      <c r="D1514" s="20"/>
      <c r="E1514" s="20"/>
      <c r="H1514" s="79"/>
      <c r="I1514" s="92"/>
      <c r="K1514" s="52"/>
      <c r="L1514" s="81"/>
      <c r="M1514" s="20"/>
      <c r="XCR1514" t="s">
        <v>526</v>
      </c>
      <c r="XCS1514">
        <v>2</v>
      </c>
      <c r="XCT1514">
        <v>50</v>
      </c>
      <c r="XCU1514">
        <v>0.1</v>
      </c>
      <c r="XCV1514">
        <v>50</v>
      </c>
      <c r="XCW1514">
        <v>850</v>
      </c>
      <c r="XCX1514">
        <v>1030.0999999999999</v>
      </c>
      <c r="XCY1514">
        <v>0</v>
      </c>
      <c r="XCZ1514">
        <v>9</v>
      </c>
      <c r="XDA1514">
        <v>1825.84</v>
      </c>
      <c r="XDB1514">
        <v>380</v>
      </c>
    </row>
    <row r="1515" spans="1:13 16320:16330" x14ac:dyDescent="0.3">
      <c r="A1515" s="68"/>
      <c r="B1515" s="20"/>
      <c r="C1515" s="82"/>
      <c r="D1515" s="20"/>
      <c r="E1515" s="20"/>
      <c r="H1515" s="79"/>
      <c r="I1515" s="92"/>
      <c r="K1515" s="52"/>
      <c r="L1515" s="81"/>
      <c r="M1515" s="20"/>
      <c r="XCR1515" t="s">
        <v>513</v>
      </c>
      <c r="XCS1515">
        <v>1</v>
      </c>
      <c r="XCT1515">
        <v>5</v>
      </c>
      <c r="XCU1515">
        <v>0.05</v>
      </c>
      <c r="XCV1515">
        <v>50</v>
      </c>
      <c r="XCW1515">
        <v>778</v>
      </c>
      <c r="XCX1515">
        <v>0.43070199999999997</v>
      </c>
      <c r="XCY1515">
        <v>0</v>
      </c>
      <c r="XCZ1515">
        <v>674407</v>
      </c>
      <c r="XDA1515">
        <v>1800</v>
      </c>
      <c r="XDB1515">
        <v>80034</v>
      </c>
    </row>
    <row r="1516" spans="1:13 16320:16330" x14ac:dyDescent="0.3">
      <c r="A1516" s="68"/>
      <c r="B1516" s="20"/>
      <c r="C1516" s="82"/>
      <c r="D1516" s="20"/>
      <c r="E1516" s="20"/>
      <c r="H1516" s="79"/>
      <c r="I1516" s="92"/>
      <c r="K1516" s="52"/>
      <c r="L1516" s="81"/>
      <c r="M1516" s="20"/>
      <c r="XCR1516" t="s">
        <v>513</v>
      </c>
      <c r="XCS1516">
        <v>1</v>
      </c>
      <c r="XCT1516">
        <v>5</v>
      </c>
      <c r="XCU1516">
        <v>0.1</v>
      </c>
      <c r="XCV1516">
        <v>50</v>
      </c>
      <c r="XCW1516">
        <v>778</v>
      </c>
      <c r="XCX1516">
        <v>0.88602000000000003</v>
      </c>
      <c r="XCY1516">
        <v>0</v>
      </c>
      <c r="XCZ1516">
        <v>443951</v>
      </c>
      <c r="XDA1516">
        <v>1800</v>
      </c>
      <c r="XDB1516">
        <v>77124</v>
      </c>
    </row>
    <row r="1517" spans="1:13 16320:16330" x14ac:dyDescent="0.3">
      <c r="A1517" s="68"/>
      <c r="B1517" s="20"/>
      <c r="C1517" s="82"/>
      <c r="D1517" s="20"/>
      <c r="E1517" s="20"/>
      <c r="H1517" s="79"/>
      <c r="I1517" s="92"/>
      <c r="L1517" s="81"/>
      <c r="M1517" s="20"/>
      <c r="XCR1517" t="s">
        <v>513</v>
      </c>
      <c r="XCS1517">
        <v>1</v>
      </c>
      <c r="XCT1517">
        <v>5</v>
      </c>
      <c r="XCU1517">
        <v>0.15</v>
      </c>
      <c r="XCV1517">
        <v>50</v>
      </c>
      <c r="XCW1517">
        <v>778</v>
      </c>
      <c r="XCX1517">
        <v>0.62921800000000006</v>
      </c>
      <c r="XCY1517">
        <v>0</v>
      </c>
      <c r="XCZ1517">
        <v>516481</v>
      </c>
      <c r="XDA1517">
        <v>1800</v>
      </c>
      <c r="XDB1517">
        <v>73777</v>
      </c>
    </row>
    <row r="1518" spans="1:13 16320:16330" x14ac:dyDescent="0.3">
      <c r="A1518" s="68"/>
      <c r="B1518" s="20"/>
      <c r="C1518" s="82"/>
      <c r="D1518" s="20"/>
      <c r="E1518" s="20"/>
      <c r="H1518" s="79"/>
      <c r="I1518" s="92"/>
      <c r="L1518" s="81"/>
      <c r="M1518" s="20"/>
      <c r="XCR1518" t="s">
        <v>513</v>
      </c>
      <c r="XCS1518">
        <v>1</v>
      </c>
      <c r="XCT1518">
        <v>5</v>
      </c>
      <c r="XCU1518">
        <v>0.2</v>
      </c>
      <c r="XCV1518">
        <v>50</v>
      </c>
      <c r="XCW1518">
        <v>778</v>
      </c>
      <c r="XCX1518">
        <v>0.43380400000000002</v>
      </c>
      <c r="XCY1518">
        <v>0</v>
      </c>
      <c r="XCZ1518">
        <v>423106</v>
      </c>
      <c r="XDA1518">
        <v>1800.01</v>
      </c>
      <c r="XDB1518">
        <v>70747</v>
      </c>
    </row>
    <row r="1519" spans="1:13 16320:16330" x14ac:dyDescent="0.3">
      <c r="A1519" s="68"/>
      <c r="B1519" s="20"/>
      <c r="C1519" s="82"/>
      <c r="D1519" s="20"/>
      <c r="E1519" s="20"/>
      <c r="H1519" s="79"/>
      <c r="I1519" s="92"/>
      <c r="K1519" s="52"/>
      <c r="L1519" s="81"/>
      <c r="M1519" s="20"/>
      <c r="XCR1519" t="s">
        <v>513</v>
      </c>
      <c r="XCS1519">
        <v>1</v>
      </c>
      <c r="XCT1519">
        <v>10</v>
      </c>
      <c r="XCU1519">
        <v>0.05</v>
      </c>
      <c r="XCV1519">
        <v>50</v>
      </c>
      <c r="XCW1519">
        <v>778</v>
      </c>
      <c r="XCX1519">
        <v>0.62635399999999997</v>
      </c>
      <c r="XCY1519">
        <v>0</v>
      </c>
      <c r="XCZ1519">
        <v>527080</v>
      </c>
      <c r="XDA1519">
        <v>1800</v>
      </c>
      <c r="XDB1519">
        <v>79190</v>
      </c>
    </row>
    <row r="1520" spans="1:13 16320:16330" x14ac:dyDescent="0.3">
      <c r="A1520" s="68"/>
      <c r="B1520" s="20"/>
      <c r="C1520" s="82"/>
      <c r="D1520" s="20"/>
      <c r="E1520" s="20"/>
      <c r="H1520" s="79"/>
      <c r="I1520" s="92"/>
      <c r="K1520" s="52"/>
      <c r="L1520" s="81"/>
      <c r="M1520" s="20"/>
      <c r="XCR1520" t="s">
        <v>513</v>
      </c>
      <c r="XCS1520">
        <v>1</v>
      </c>
      <c r="XCT1520">
        <v>10</v>
      </c>
      <c r="XCU1520">
        <v>0.1</v>
      </c>
      <c r="XCV1520">
        <v>50</v>
      </c>
      <c r="XCW1520">
        <v>778</v>
      </c>
      <c r="XCX1520">
        <v>0.962009</v>
      </c>
      <c r="XCY1520">
        <v>0</v>
      </c>
      <c r="XCZ1520">
        <v>519805</v>
      </c>
      <c r="XDA1520">
        <v>1800</v>
      </c>
      <c r="XDB1520">
        <v>77225</v>
      </c>
    </row>
    <row r="1521" spans="1:13 16320:16330" x14ac:dyDescent="0.3">
      <c r="A1521" s="68"/>
      <c r="B1521" s="20"/>
      <c r="C1521" s="82"/>
      <c r="D1521" s="20"/>
      <c r="E1521" s="20"/>
      <c r="H1521" s="79"/>
      <c r="I1521" s="92"/>
      <c r="L1521" s="81"/>
      <c r="M1521" s="20"/>
      <c r="XCR1521" t="s">
        <v>513</v>
      </c>
      <c r="XCS1521">
        <v>1</v>
      </c>
      <c r="XCT1521">
        <v>10</v>
      </c>
      <c r="XCU1521">
        <v>0.15</v>
      </c>
      <c r="XCV1521">
        <v>50</v>
      </c>
      <c r="XCW1521">
        <v>778</v>
      </c>
      <c r="XCX1521">
        <v>0.25462899999999999</v>
      </c>
      <c r="XCY1521">
        <v>0</v>
      </c>
      <c r="XCZ1521">
        <v>324376</v>
      </c>
      <c r="XDA1521">
        <v>1800</v>
      </c>
      <c r="XDB1521">
        <v>77463</v>
      </c>
    </row>
    <row r="1522" spans="1:13 16320:16330" x14ac:dyDescent="0.3">
      <c r="A1522" s="68"/>
      <c r="B1522" s="20"/>
      <c r="C1522" s="82"/>
      <c r="D1522" s="20"/>
      <c r="E1522" s="20"/>
      <c r="H1522" s="79"/>
      <c r="I1522" s="92"/>
      <c r="L1522" s="81"/>
      <c r="M1522" s="20"/>
      <c r="XCR1522" t="s">
        <v>513</v>
      </c>
      <c r="XCS1522">
        <v>1</v>
      </c>
      <c r="XCT1522">
        <v>10</v>
      </c>
      <c r="XCU1522">
        <v>0.2</v>
      </c>
      <c r="XCV1522">
        <v>50</v>
      </c>
      <c r="XCW1522">
        <v>778</v>
      </c>
      <c r="XCX1522">
        <v>1.08405</v>
      </c>
      <c r="XCY1522">
        <v>0</v>
      </c>
      <c r="XCZ1522">
        <v>198126</v>
      </c>
      <c r="XDA1522">
        <v>1800.01</v>
      </c>
      <c r="XDB1522">
        <v>65612</v>
      </c>
    </row>
    <row r="1523" spans="1:13 16320:16330" x14ac:dyDescent="0.3">
      <c r="A1523" s="68"/>
      <c r="B1523" s="20"/>
      <c r="C1523" s="82"/>
      <c r="D1523" s="20"/>
      <c r="E1523" s="20"/>
      <c r="H1523" s="79"/>
      <c r="I1523" s="92"/>
      <c r="K1523" s="52"/>
      <c r="L1523" s="81"/>
      <c r="M1523" s="20"/>
      <c r="XCR1523" t="s">
        <v>513</v>
      </c>
      <c r="XCS1523">
        <v>1</v>
      </c>
      <c r="XCT1523">
        <v>25</v>
      </c>
      <c r="XCU1523">
        <v>0.05</v>
      </c>
      <c r="XCV1523">
        <v>50</v>
      </c>
      <c r="XCW1523">
        <v>778</v>
      </c>
      <c r="XCX1523">
        <v>1.4023699999999999</v>
      </c>
      <c r="XCY1523">
        <v>0</v>
      </c>
      <c r="XCZ1523">
        <v>141926</v>
      </c>
      <c r="XDA1523">
        <v>1800.04</v>
      </c>
      <c r="XDB1523">
        <v>52720</v>
      </c>
    </row>
    <row r="1524" spans="1:13 16320:16330" x14ac:dyDescent="0.3">
      <c r="A1524" s="68"/>
      <c r="B1524" s="20"/>
      <c r="C1524" s="82"/>
      <c r="D1524" s="20"/>
      <c r="E1524" s="20"/>
      <c r="H1524" s="79"/>
      <c r="I1524" s="92"/>
      <c r="K1524" s="52"/>
      <c r="L1524" s="81"/>
      <c r="M1524" s="20"/>
      <c r="XCR1524" t="s">
        <v>513</v>
      </c>
      <c r="XCS1524">
        <v>1</v>
      </c>
      <c r="XCT1524">
        <v>25</v>
      </c>
      <c r="XCU1524">
        <v>0.1</v>
      </c>
      <c r="XCV1524">
        <v>50</v>
      </c>
      <c r="XCW1524">
        <v>790</v>
      </c>
      <c r="XCX1524">
        <v>4.8391500000000001</v>
      </c>
      <c r="XCY1524">
        <v>0</v>
      </c>
      <c r="XCZ1524">
        <v>68891</v>
      </c>
      <c r="XDA1524">
        <v>1800.27</v>
      </c>
      <c r="XDB1524">
        <v>39468</v>
      </c>
    </row>
    <row r="1525" spans="1:13 16320:16330" x14ac:dyDescent="0.3">
      <c r="A1525" s="68"/>
      <c r="B1525" s="20"/>
      <c r="C1525" s="82"/>
      <c r="D1525" s="20"/>
      <c r="E1525" s="20"/>
      <c r="H1525" s="79"/>
      <c r="I1525" s="92"/>
      <c r="L1525" s="81"/>
      <c r="M1525" s="20"/>
      <c r="XCR1525" t="s">
        <v>513</v>
      </c>
      <c r="XCS1525">
        <v>1</v>
      </c>
      <c r="XCT1525">
        <v>25</v>
      </c>
      <c r="XCU1525">
        <v>0.15</v>
      </c>
      <c r="XCV1525">
        <v>50</v>
      </c>
      <c r="XCW1525">
        <v>792</v>
      </c>
      <c r="XCX1525">
        <v>12.9025</v>
      </c>
      <c r="XCY1525">
        <v>0</v>
      </c>
      <c r="XCZ1525">
        <v>10880</v>
      </c>
      <c r="XDA1525">
        <v>1800.04</v>
      </c>
      <c r="XDB1525">
        <v>16233</v>
      </c>
    </row>
    <row r="1526" spans="1:13 16320:16330" x14ac:dyDescent="0.3">
      <c r="A1526" s="68"/>
      <c r="B1526" s="20"/>
      <c r="C1526" s="82"/>
      <c r="D1526" s="20"/>
      <c r="E1526" s="20"/>
      <c r="H1526" s="79"/>
      <c r="I1526" s="92"/>
      <c r="L1526" s="81"/>
      <c r="M1526" s="20"/>
      <c r="XCR1526" t="s">
        <v>513</v>
      </c>
      <c r="XCS1526">
        <v>1</v>
      </c>
      <c r="XCT1526">
        <v>25</v>
      </c>
      <c r="XCU1526">
        <v>0.2</v>
      </c>
      <c r="XCV1526">
        <v>50</v>
      </c>
      <c r="XCW1526" t="s">
        <v>46</v>
      </c>
      <c r="XCX1526">
        <v>60.008899999999997</v>
      </c>
      <c r="XCY1526">
        <v>0</v>
      </c>
      <c r="XCZ1526">
        <v>1</v>
      </c>
      <c r="XDA1526">
        <v>1801.8</v>
      </c>
      <c r="XDB1526">
        <v>29</v>
      </c>
    </row>
    <row r="1527" spans="1:13 16320:16330" x14ac:dyDescent="0.3">
      <c r="A1527" s="68"/>
      <c r="B1527" s="20"/>
      <c r="C1527" s="82"/>
      <c r="D1527" s="20"/>
      <c r="E1527" s="20"/>
      <c r="H1527" s="79"/>
      <c r="I1527" s="92"/>
      <c r="K1527" s="52"/>
      <c r="L1527" s="81"/>
      <c r="M1527" s="20"/>
      <c r="XCR1527" t="s">
        <v>513</v>
      </c>
      <c r="XCS1527">
        <v>1</v>
      </c>
      <c r="XCT1527">
        <v>50</v>
      </c>
      <c r="XCU1527">
        <v>0.05</v>
      </c>
      <c r="XCV1527">
        <v>50</v>
      </c>
      <c r="XCW1527">
        <v>778</v>
      </c>
      <c r="XCX1527">
        <v>2.1257000000000001</v>
      </c>
      <c r="XCY1527">
        <v>0</v>
      </c>
      <c r="XCZ1527">
        <v>58691</v>
      </c>
      <c r="XDA1527">
        <v>1800.06</v>
      </c>
      <c r="XDB1527">
        <v>43273</v>
      </c>
    </row>
    <row r="1528" spans="1:13 16320:16330" x14ac:dyDescent="0.3">
      <c r="A1528" s="68"/>
      <c r="B1528" s="20"/>
      <c r="C1528" s="82"/>
      <c r="D1528" s="20"/>
      <c r="E1528" s="20"/>
      <c r="H1528" s="79"/>
      <c r="I1528" s="92"/>
      <c r="K1528" s="52"/>
      <c r="L1528" s="81"/>
      <c r="M1528" s="20"/>
      <c r="XCR1528" t="s">
        <v>513</v>
      </c>
      <c r="XCS1528">
        <v>1</v>
      </c>
      <c r="XCT1528">
        <v>50</v>
      </c>
      <c r="XCU1528">
        <v>0.1</v>
      </c>
      <c r="XCV1528">
        <v>50</v>
      </c>
      <c r="XCW1528">
        <v>792</v>
      </c>
      <c r="XCX1528">
        <v>4.2441899999999997</v>
      </c>
      <c r="XCY1528">
        <v>0</v>
      </c>
      <c r="XCZ1528">
        <v>9611</v>
      </c>
      <c r="XDA1528">
        <v>1800</v>
      </c>
      <c r="XDB1528">
        <v>17820</v>
      </c>
    </row>
    <row r="1529" spans="1:13 16320:16330" x14ac:dyDescent="0.3">
      <c r="A1529" s="68"/>
      <c r="B1529" s="20"/>
      <c r="C1529" s="82"/>
      <c r="D1529" s="20"/>
      <c r="E1529" s="20"/>
      <c r="H1529" s="79"/>
      <c r="I1529" s="92"/>
      <c r="L1529" s="81"/>
      <c r="M1529" s="20"/>
      <c r="XCR1529" t="s">
        <v>513</v>
      </c>
      <c r="XCS1529">
        <v>1</v>
      </c>
      <c r="XCT1529">
        <v>50</v>
      </c>
      <c r="XCU1529">
        <v>0.15</v>
      </c>
      <c r="XCV1529">
        <v>50</v>
      </c>
      <c r="XCW1529" t="s">
        <v>46</v>
      </c>
      <c r="XCX1529">
        <v>60.0077</v>
      </c>
      <c r="XCY1529">
        <v>0</v>
      </c>
      <c r="XCZ1529">
        <v>1</v>
      </c>
      <c r="XDA1529">
        <v>1802.44</v>
      </c>
      <c r="XDB1529">
        <v>29</v>
      </c>
    </row>
    <row r="1530" spans="1:13 16320:16330" x14ac:dyDescent="0.3">
      <c r="A1530" s="68"/>
      <c r="B1530" s="20"/>
      <c r="C1530" s="82"/>
      <c r="D1530" s="20"/>
      <c r="E1530" s="20"/>
      <c r="H1530" s="79"/>
      <c r="I1530" s="92"/>
      <c r="L1530" s="81"/>
      <c r="M1530" s="20"/>
      <c r="XCR1530" t="s">
        <v>513</v>
      </c>
      <c r="XCS1530">
        <v>1</v>
      </c>
      <c r="XCT1530">
        <v>50</v>
      </c>
      <c r="XCU1530">
        <v>0.2</v>
      </c>
      <c r="XCV1530">
        <v>50</v>
      </c>
      <c r="XCW1530" t="s">
        <v>46</v>
      </c>
      <c r="XCX1530">
        <v>60.008499999999998</v>
      </c>
      <c r="XCY1530">
        <v>0</v>
      </c>
      <c r="XCZ1530">
        <v>1</v>
      </c>
      <c r="XDA1530">
        <v>1801.2</v>
      </c>
      <c r="XDB1530">
        <v>29</v>
      </c>
    </row>
    <row r="1531" spans="1:13 16320:16330" x14ac:dyDescent="0.3">
      <c r="A1531" s="68"/>
      <c r="B1531" s="20"/>
      <c r="C1531" s="82"/>
      <c r="D1531" s="20"/>
      <c r="E1531" s="20"/>
      <c r="H1531" s="79"/>
      <c r="I1531" s="92"/>
      <c r="K1531" s="52"/>
      <c r="L1531" s="81"/>
      <c r="M1531" s="20"/>
      <c r="XCR1531" t="s">
        <v>513</v>
      </c>
      <c r="XCS1531">
        <v>2</v>
      </c>
      <c r="XCT1531">
        <v>5</v>
      </c>
      <c r="XCU1531">
        <v>0.05</v>
      </c>
      <c r="XCV1531">
        <v>50</v>
      </c>
      <c r="XCW1531">
        <v>778</v>
      </c>
      <c r="XCX1531">
        <v>1.0230300000000001</v>
      </c>
      <c r="XCY1531">
        <v>0</v>
      </c>
      <c r="XCZ1531">
        <v>436194</v>
      </c>
      <c r="XDA1531">
        <v>1800</v>
      </c>
      <c r="XDB1531">
        <v>77919</v>
      </c>
    </row>
    <row r="1532" spans="1:13 16320:16330" x14ac:dyDescent="0.3">
      <c r="A1532" s="68"/>
      <c r="B1532" s="20"/>
      <c r="C1532" s="82"/>
      <c r="D1532" s="20"/>
      <c r="E1532" s="20"/>
      <c r="H1532" s="79"/>
      <c r="I1532" s="92"/>
      <c r="K1532" s="52"/>
      <c r="L1532" s="81"/>
      <c r="M1532" s="20"/>
      <c r="XCR1532" t="s">
        <v>513</v>
      </c>
      <c r="XCS1532">
        <v>2</v>
      </c>
      <c r="XCT1532">
        <v>5</v>
      </c>
      <c r="XCU1532">
        <v>0.1</v>
      </c>
      <c r="XCV1532">
        <v>50</v>
      </c>
      <c r="XCW1532">
        <v>778</v>
      </c>
      <c r="XCX1532">
        <v>1.71827</v>
      </c>
      <c r="XCY1532">
        <v>0</v>
      </c>
      <c r="XCZ1532">
        <v>581306</v>
      </c>
      <c r="XDA1532">
        <v>1800.01</v>
      </c>
      <c r="XDB1532">
        <v>76793</v>
      </c>
    </row>
    <row r="1533" spans="1:13 16320:16330" x14ac:dyDescent="0.3">
      <c r="A1533" s="68"/>
      <c r="B1533" s="20"/>
      <c r="C1533" s="82"/>
      <c r="D1533" s="20"/>
      <c r="E1533" s="20"/>
      <c r="H1533" s="79"/>
      <c r="I1533" s="92"/>
      <c r="K1533" s="52"/>
      <c r="L1533" s="81"/>
      <c r="M1533" s="20"/>
      <c r="XCR1533" t="s">
        <v>513</v>
      </c>
      <c r="XCS1533">
        <v>2</v>
      </c>
      <c r="XCT1533">
        <v>5</v>
      </c>
      <c r="XCU1533">
        <v>0.15</v>
      </c>
      <c r="XCV1533">
        <v>50</v>
      </c>
      <c r="XCW1533">
        <v>778</v>
      </c>
      <c r="XCX1533">
        <v>1.6890499999999999</v>
      </c>
      <c r="XCY1533">
        <v>0</v>
      </c>
      <c r="XCZ1533">
        <v>559780</v>
      </c>
      <c r="XDA1533">
        <v>1800</v>
      </c>
      <c r="XDB1533">
        <v>72884</v>
      </c>
    </row>
    <row r="1534" spans="1:13 16320:16330" x14ac:dyDescent="0.3">
      <c r="A1534" s="68"/>
      <c r="B1534" s="20"/>
      <c r="C1534" s="82"/>
      <c r="D1534" s="20"/>
      <c r="E1534" s="20"/>
      <c r="H1534" s="79"/>
      <c r="I1534" s="92"/>
      <c r="K1534" s="52"/>
      <c r="L1534" s="81"/>
      <c r="M1534" s="20"/>
      <c r="XCR1534" t="s">
        <v>513</v>
      </c>
      <c r="XCS1534">
        <v>2</v>
      </c>
      <c r="XCT1534">
        <v>5</v>
      </c>
      <c r="XCU1534">
        <v>0.2</v>
      </c>
      <c r="XCV1534">
        <v>50</v>
      </c>
      <c r="XCW1534">
        <v>778</v>
      </c>
      <c r="XCX1534">
        <v>0.70555000000000001</v>
      </c>
      <c r="XCY1534">
        <v>0</v>
      </c>
      <c r="XCZ1534">
        <v>266116</v>
      </c>
      <c r="XDA1534">
        <v>1800.01</v>
      </c>
      <c r="XDB1534">
        <v>69666</v>
      </c>
    </row>
    <row r="1535" spans="1:13 16320:16330" x14ac:dyDescent="0.3">
      <c r="A1535" s="68"/>
      <c r="B1535" s="20"/>
      <c r="C1535" s="82"/>
      <c r="D1535" s="20"/>
      <c r="E1535" s="20"/>
      <c r="H1535" s="79"/>
      <c r="I1535" s="92"/>
      <c r="K1535" s="52"/>
      <c r="L1535" s="81"/>
      <c r="M1535" s="20"/>
      <c r="XCR1535" t="s">
        <v>513</v>
      </c>
      <c r="XCS1535">
        <v>2</v>
      </c>
      <c r="XCT1535">
        <v>10</v>
      </c>
      <c r="XCU1535">
        <v>0.05</v>
      </c>
      <c r="XCV1535">
        <v>50</v>
      </c>
      <c r="XCW1535">
        <v>778</v>
      </c>
      <c r="XCX1535">
        <v>1.7638799999999999</v>
      </c>
      <c r="XCY1535">
        <v>0</v>
      </c>
      <c r="XCZ1535">
        <v>256927</v>
      </c>
      <c r="XDA1535">
        <v>1800</v>
      </c>
      <c r="XDB1535">
        <v>65107</v>
      </c>
    </row>
    <row r="1536" spans="1:13 16320:16330" x14ac:dyDescent="0.3">
      <c r="A1536" s="68"/>
      <c r="B1536" s="20"/>
      <c r="C1536" s="82"/>
      <c r="D1536" s="20"/>
      <c r="E1536" s="20"/>
      <c r="H1536" s="79"/>
      <c r="I1536" s="92"/>
      <c r="K1536" s="52"/>
      <c r="L1536" s="81"/>
      <c r="M1536" s="20"/>
      <c r="XCR1536" t="s">
        <v>513</v>
      </c>
      <c r="XCS1536">
        <v>2</v>
      </c>
      <c r="XCT1536">
        <v>10</v>
      </c>
      <c r="XCU1536">
        <v>0.1</v>
      </c>
      <c r="XCV1536">
        <v>50</v>
      </c>
      <c r="XCW1536">
        <v>778</v>
      </c>
      <c r="XCX1536">
        <v>1.37466</v>
      </c>
      <c r="XCY1536">
        <v>0</v>
      </c>
      <c r="XCZ1536">
        <v>236650</v>
      </c>
      <c r="XDA1536">
        <v>1800.01</v>
      </c>
      <c r="XDB1536">
        <v>65462</v>
      </c>
    </row>
    <row r="1537" spans="1:13 16320:16330" x14ac:dyDescent="0.3">
      <c r="A1537" s="68"/>
      <c r="B1537" s="20"/>
      <c r="C1537" s="82"/>
      <c r="D1537" s="20"/>
      <c r="E1537" s="20"/>
      <c r="H1537" s="79"/>
      <c r="I1537" s="92"/>
      <c r="K1537" s="52"/>
      <c r="L1537" s="81"/>
      <c r="M1537" s="20"/>
      <c r="XCR1537" t="s">
        <v>513</v>
      </c>
      <c r="XCS1537">
        <v>2</v>
      </c>
      <c r="XCT1537">
        <v>10</v>
      </c>
      <c r="XCU1537">
        <v>0.15</v>
      </c>
      <c r="XCV1537">
        <v>50</v>
      </c>
      <c r="XCW1537">
        <v>778</v>
      </c>
      <c r="XCX1537">
        <v>2.1627100000000001</v>
      </c>
      <c r="XCY1537">
        <v>0</v>
      </c>
      <c r="XCZ1537">
        <v>231794</v>
      </c>
      <c r="XDA1537">
        <v>1800</v>
      </c>
      <c r="XDB1537">
        <v>60649</v>
      </c>
    </row>
    <row r="1538" spans="1:13 16320:16330" x14ac:dyDescent="0.3">
      <c r="A1538" s="68"/>
      <c r="B1538" s="20"/>
      <c r="C1538" s="82"/>
      <c r="D1538" s="20"/>
      <c r="E1538" s="20"/>
      <c r="H1538" s="79"/>
      <c r="I1538" s="92"/>
      <c r="K1538" s="52"/>
      <c r="L1538" s="81"/>
      <c r="M1538" s="20"/>
      <c r="XCR1538" t="s">
        <v>513</v>
      </c>
      <c r="XCS1538">
        <v>2</v>
      </c>
      <c r="XCT1538">
        <v>10</v>
      </c>
      <c r="XCU1538">
        <v>0.2</v>
      </c>
      <c r="XCV1538">
        <v>50</v>
      </c>
      <c r="XCW1538">
        <v>790</v>
      </c>
      <c r="XCX1538">
        <v>14.329000000000001</v>
      </c>
      <c r="XCY1538">
        <v>19</v>
      </c>
      <c r="XCZ1538">
        <v>284755</v>
      </c>
      <c r="XDA1538">
        <v>1800.06</v>
      </c>
      <c r="XDB1538">
        <v>56071</v>
      </c>
    </row>
    <row r="1539" spans="1:13 16320:16330" x14ac:dyDescent="0.3">
      <c r="A1539" s="68"/>
      <c r="B1539" s="20"/>
      <c r="C1539" s="82"/>
      <c r="D1539" s="20"/>
      <c r="E1539" s="20"/>
      <c r="H1539" s="79"/>
      <c r="I1539" s="92"/>
      <c r="K1539" s="52"/>
      <c r="L1539" s="81"/>
      <c r="M1539" s="20"/>
      <c r="XCR1539" t="s">
        <v>513</v>
      </c>
      <c r="XCS1539">
        <v>2</v>
      </c>
      <c r="XCT1539">
        <v>25</v>
      </c>
      <c r="XCU1539">
        <v>0.05</v>
      </c>
      <c r="XCV1539">
        <v>50</v>
      </c>
      <c r="XCW1539">
        <v>778</v>
      </c>
      <c r="XCX1539">
        <v>1.73227</v>
      </c>
      <c r="XCY1539">
        <v>0</v>
      </c>
      <c r="XCZ1539">
        <v>93911</v>
      </c>
      <c r="XDA1539">
        <v>1800.25</v>
      </c>
      <c r="XDB1539">
        <v>47101</v>
      </c>
    </row>
    <row r="1540" spans="1:13 16320:16330" x14ac:dyDescent="0.3">
      <c r="A1540" s="68"/>
      <c r="B1540" s="20"/>
      <c r="C1540" s="82"/>
      <c r="D1540" s="20"/>
      <c r="E1540" s="20"/>
      <c r="H1540" s="79"/>
      <c r="I1540" s="92"/>
      <c r="K1540" s="52"/>
      <c r="L1540" s="81"/>
      <c r="M1540" s="20"/>
      <c r="XCR1540" t="s">
        <v>513</v>
      </c>
      <c r="XCS1540">
        <v>2</v>
      </c>
      <c r="XCT1540">
        <v>25</v>
      </c>
      <c r="XCU1540">
        <v>0.1</v>
      </c>
      <c r="XCV1540">
        <v>50</v>
      </c>
      <c r="XCW1540">
        <v>790</v>
      </c>
      <c r="XCX1540">
        <v>4.4977999999999998</v>
      </c>
      <c r="XCY1540">
        <v>0</v>
      </c>
      <c r="XCZ1540">
        <v>57390</v>
      </c>
      <c r="XDA1540">
        <v>1800.22</v>
      </c>
      <c r="XDB1540">
        <v>33329</v>
      </c>
    </row>
    <row r="1541" spans="1:13 16320:16330" x14ac:dyDescent="0.3">
      <c r="A1541" s="68"/>
      <c r="B1541" s="20"/>
      <c r="C1541" s="82"/>
      <c r="D1541" s="20"/>
      <c r="E1541" s="20"/>
      <c r="H1541" s="79"/>
      <c r="I1541" s="92"/>
      <c r="L1541" s="81"/>
      <c r="M1541" s="20"/>
      <c r="XCR1541" t="s">
        <v>513</v>
      </c>
      <c r="XCS1541">
        <v>2</v>
      </c>
      <c r="XCT1541">
        <v>25</v>
      </c>
      <c r="XCU1541">
        <v>0.15</v>
      </c>
      <c r="XCV1541">
        <v>50</v>
      </c>
      <c r="XCW1541">
        <v>801</v>
      </c>
      <c r="XCX1541">
        <v>22.616700000000002</v>
      </c>
      <c r="XCY1541">
        <v>0</v>
      </c>
      <c r="XCZ1541">
        <v>2949</v>
      </c>
      <c r="XDA1541">
        <v>1800.07</v>
      </c>
      <c r="XDB1541">
        <v>7358</v>
      </c>
    </row>
    <row r="1542" spans="1:13 16320:16330" x14ac:dyDescent="0.3">
      <c r="A1542" s="68"/>
      <c r="B1542" s="20"/>
      <c r="C1542" s="82"/>
      <c r="D1542" s="20"/>
      <c r="E1542" s="20"/>
      <c r="H1542" s="79"/>
      <c r="I1542" s="92"/>
      <c r="L1542" s="81"/>
      <c r="M1542" s="20"/>
      <c r="XCR1542" t="s">
        <v>513</v>
      </c>
      <c r="XCS1542">
        <v>2</v>
      </c>
      <c r="XCT1542">
        <v>25</v>
      </c>
      <c r="XCU1542">
        <v>0.2</v>
      </c>
      <c r="XCV1542">
        <v>50</v>
      </c>
      <c r="XCW1542">
        <v>961</v>
      </c>
      <c r="XCX1542">
        <v>1853.06</v>
      </c>
      <c r="XCY1542">
        <v>0</v>
      </c>
      <c r="XCZ1542">
        <v>1</v>
      </c>
      <c r="XDA1542">
        <v>1853.21</v>
      </c>
      <c r="XDB1542">
        <v>48</v>
      </c>
    </row>
    <row r="1543" spans="1:13 16320:16330" x14ac:dyDescent="0.3">
      <c r="A1543" s="68"/>
      <c r="B1543" s="20"/>
      <c r="C1543" s="82"/>
      <c r="D1543" s="20"/>
      <c r="E1543" s="20"/>
      <c r="H1543" s="79"/>
      <c r="I1543" s="92"/>
      <c r="K1543" s="52"/>
      <c r="L1543" s="81"/>
      <c r="M1543" s="20"/>
      <c r="XCR1543" t="s">
        <v>513</v>
      </c>
      <c r="XCS1543">
        <v>2</v>
      </c>
      <c r="XCT1543">
        <v>50</v>
      </c>
      <c r="XCU1543">
        <v>0.05</v>
      </c>
      <c r="XCV1543">
        <v>50</v>
      </c>
      <c r="XCW1543">
        <v>790</v>
      </c>
      <c r="XCX1543">
        <v>4.9407399999999999</v>
      </c>
      <c r="XCY1543">
        <v>1</v>
      </c>
      <c r="XCZ1543">
        <v>123995</v>
      </c>
      <c r="XDA1543">
        <v>1800</v>
      </c>
      <c r="XDB1543">
        <v>44912</v>
      </c>
    </row>
    <row r="1544" spans="1:13 16320:16330" x14ac:dyDescent="0.3">
      <c r="A1544" s="68"/>
      <c r="B1544" s="20"/>
      <c r="C1544" s="82"/>
      <c r="D1544" s="20"/>
      <c r="E1544" s="20"/>
      <c r="H1544" s="79"/>
      <c r="I1544" s="92"/>
      <c r="K1544" s="52"/>
      <c r="L1544" s="81"/>
      <c r="M1544" s="20"/>
      <c r="XCR1544" t="s">
        <v>513</v>
      </c>
      <c r="XCS1544">
        <v>2</v>
      </c>
      <c r="XCT1544">
        <v>50</v>
      </c>
      <c r="XCU1544">
        <v>0.1</v>
      </c>
      <c r="XCV1544">
        <v>50</v>
      </c>
      <c r="XCW1544">
        <v>825</v>
      </c>
      <c r="XCX1544">
        <v>220.92400000000001</v>
      </c>
      <c r="XCY1544">
        <v>0</v>
      </c>
      <c r="XCZ1544">
        <v>49</v>
      </c>
      <c r="XDA1544">
        <v>1801.95</v>
      </c>
      <c r="XDB1544">
        <v>1429</v>
      </c>
    </row>
    <row r="1545" spans="1:13 16320:16330" x14ac:dyDescent="0.3">
      <c r="A1545" s="68"/>
      <c r="B1545" s="20"/>
      <c r="C1545" s="82"/>
      <c r="D1545" s="20"/>
      <c r="E1545" s="20"/>
      <c r="H1545" s="79"/>
      <c r="I1545" s="92"/>
      <c r="L1545" s="81"/>
      <c r="M1545" s="20"/>
      <c r="XCR1545" t="s">
        <v>513</v>
      </c>
      <c r="XCS1545">
        <v>2</v>
      </c>
      <c r="XCT1545">
        <v>50</v>
      </c>
      <c r="XCU1545">
        <v>0.15</v>
      </c>
      <c r="XCV1545">
        <v>50</v>
      </c>
      <c r="XCW1545" t="s">
        <v>46</v>
      </c>
      <c r="XCX1545">
        <v>60.007899999999999</v>
      </c>
      <c r="XCY1545">
        <v>0</v>
      </c>
      <c r="XCZ1545">
        <v>1</v>
      </c>
      <c r="XDA1545">
        <v>1800.49</v>
      </c>
      <c r="XDB1545">
        <v>29</v>
      </c>
    </row>
    <row r="1546" spans="1:13 16320:16330" x14ac:dyDescent="0.3">
      <c r="A1546" s="68"/>
      <c r="B1546" s="20"/>
      <c r="C1546" s="82"/>
      <c r="D1546" s="20"/>
      <c r="E1546" s="20"/>
      <c r="H1546" s="79"/>
      <c r="I1546" s="92"/>
      <c r="L1546" s="81"/>
      <c r="M1546" s="20"/>
      <c r="XCR1546" t="s">
        <v>19</v>
      </c>
      <c r="XCS1546">
        <v>0</v>
      </c>
      <c r="XCT1546">
        <v>0</v>
      </c>
      <c r="XCU1546">
        <v>0.05</v>
      </c>
      <c r="XCV1546">
        <v>100</v>
      </c>
      <c r="XCW1546">
        <v>17289</v>
      </c>
      <c r="XCX1546">
        <v>196.14500000000001</v>
      </c>
      <c r="XCY1546">
        <v>34</v>
      </c>
      <c r="XCZ1546">
        <v>564</v>
      </c>
      <c r="XDA1546">
        <v>1800.02</v>
      </c>
      <c r="XDB1546">
        <v>59654</v>
      </c>
    </row>
    <row r="1547" spans="1:13 16320:16330" x14ac:dyDescent="0.3">
      <c r="A1547" s="68"/>
      <c r="B1547" s="20"/>
      <c r="C1547" s="82"/>
      <c r="D1547" s="20"/>
      <c r="E1547" s="20"/>
      <c r="H1547" s="79"/>
      <c r="I1547" s="92"/>
      <c r="K1547" s="52"/>
      <c r="L1547" s="81"/>
      <c r="M1547" s="20"/>
      <c r="XCR1547" t="s">
        <v>19</v>
      </c>
      <c r="XCS1547">
        <v>0</v>
      </c>
      <c r="XCT1547">
        <v>0</v>
      </c>
      <c r="XCU1547">
        <v>0.1</v>
      </c>
      <c r="XCV1547">
        <v>100</v>
      </c>
      <c r="XCW1547">
        <v>17289</v>
      </c>
      <c r="XCX1547">
        <v>37.4666</v>
      </c>
      <c r="XCY1547">
        <v>2</v>
      </c>
      <c r="XCZ1547">
        <v>749</v>
      </c>
      <c r="XDA1547">
        <v>1800</v>
      </c>
      <c r="XDB1547">
        <v>62700</v>
      </c>
    </row>
    <row r="1548" spans="1:13 16320:16330" x14ac:dyDescent="0.3">
      <c r="A1548" s="68"/>
      <c r="B1548" s="20"/>
      <c r="C1548" s="82"/>
      <c r="D1548" s="20"/>
      <c r="E1548" s="20"/>
      <c r="H1548" s="79"/>
      <c r="I1548" s="92"/>
      <c r="L1548" s="81"/>
      <c r="M1548" s="20"/>
      <c r="XCR1548" t="s">
        <v>19</v>
      </c>
      <c r="XCS1548">
        <v>0</v>
      </c>
      <c r="XCT1548">
        <v>0</v>
      </c>
      <c r="XCU1548">
        <v>0.15</v>
      </c>
      <c r="XCV1548">
        <v>100</v>
      </c>
      <c r="XCW1548">
        <v>17289</v>
      </c>
      <c r="XCX1548">
        <v>45.379100000000001</v>
      </c>
      <c r="XCY1548">
        <v>3</v>
      </c>
      <c r="XCZ1548">
        <v>514</v>
      </c>
      <c r="XDA1548">
        <v>1800.05</v>
      </c>
      <c r="XDB1548">
        <v>48157</v>
      </c>
    </row>
    <row r="1549" spans="1:13 16320:16330" x14ac:dyDescent="0.3">
      <c r="A1549" s="68"/>
      <c r="B1549" s="20"/>
      <c r="C1549" s="82"/>
      <c r="D1549" s="20"/>
      <c r="E1549" s="20"/>
      <c r="H1549" s="79"/>
      <c r="I1549" s="92"/>
      <c r="L1549" s="81"/>
      <c r="M1549" s="20"/>
      <c r="XCR1549" t="s">
        <v>19</v>
      </c>
      <c r="XCS1549">
        <v>0</v>
      </c>
      <c r="XCT1549">
        <v>0</v>
      </c>
      <c r="XCU1549">
        <v>0.2</v>
      </c>
      <c r="XCV1549">
        <v>100</v>
      </c>
      <c r="XCW1549">
        <v>17289</v>
      </c>
      <c r="XCX1549">
        <v>42.486699999999999</v>
      </c>
      <c r="XCY1549">
        <v>8</v>
      </c>
      <c r="XCZ1549">
        <v>416</v>
      </c>
      <c r="XDA1549">
        <v>1800.02</v>
      </c>
      <c r="XDB1549">
        <v>49019</v>
      </c>
    </row>
    <row r="1550" spans="1:13 16320:16330" x14ac:dyDescent="0.3">
      <c r="A1550" s="68"/>
      <c r="B1550" s="20"/>
      <c r="C1550" s="82"/>
      <c r="D1550" s="20"/>
      <c r="E1550" s="20"/>
      <c r="H1550" s="79"/>
      <c r="I1550" s="92"/>
      <c r="L1550" s="81"/>
      <c r="M1550" s="20"/>
      <c r="XCR1550" t="s">
        <v>19</v>
      </c>
      <c r="XCS1550">
        <v>1</v>
      </c>
      <c r="XCT1550">
        <v>5</v>
      </c>
      <c r="XCU1550">
        <v>0.05</v>
      </c>
      <c r="XCV1550">
        <v>100</v>
      </c>
      <c r="XCW1550">
        <v>17629.599999999999</v>
      </c>
      <c r="XCX1550">
        <v>135.69</v>
      </c>
      <c r="XCY1550">
        <v>3</v>
      </c>
      <c r="XCZ1550">
        <v>80</v>
      </c>
      <c r="XDA1550">
        <v>1800.11</v>
      </c>
      <c r="XDB1550">
        <v>14458</v>
      </c>
    </row>
    <row r="1551" spans="1:13 16320:16330" x14ac:dyDescent="0.3">
      <c r="A1551" s="68"/>
      <c r="B1551" s="20"/>
      <c r="C1551" s="82"/>
      <c r="D1551" s="20"/>
      <c r="E1551" s="20"/>
      <c r="H1551" s="79"/>
      <c r="I1551" s="92"/>
      <c r="K1551" s="52"/>
      <c r="L1551" s="81"/>
      <c r="M1551" s="20"/>
      <c r="XCR1551" t="s">
        <v>19</v>
      </c>
      <c r="XCS1551">
        <v>1</v>
      </c>
      <c r="XCT1551">
        <v>5</v>
      </c>
      <c r="XCU1551">
        <v>0.1</v>
      </c>
      <c r="XCV1551">
        <v>100</v>
      </c>
      <c r="XCW1551">
        <v>17941.8</v>
      </c>
      <c r="XCX1551">
        <v>734.46900000000005</v>
      </c>
      <c r="XCY1551">
        <v>49</v>
      </c>
      <c r="XCZ1551">
        <v>167</v>
      </c>
      <c r="XDA1551">
        <v>1800.02</v>
      </c>
      <c r="XDB1551">
        <v>14299</v>
      </c>
    </row>
    <row r="1552" spans="1:13 16320:16330" x14ac:dyDescent="0.3">
      <c r="A1552" s="68"/>
      <c r="B1552" s="20"/>
      <c r="C1552" s="82"/>
      <c r="D1552" s="20"/>
      <c r="E1552" s="20"/>
      <c r="H1552" s="79"/>
      <c r="I1552" s="92"/>
      <c r="L1552" s="81"/>
      <c r="M1552" s="20"/>
      <c r="XCR1552" t="s">
        <v>19</v>
      </c>
      <c r="XCS1552">
        <v>1</v>
      </c>
      <c r="XCT1552">
        <v>10</v>
      </c>
      <c r="XCU1552">
        <v>0.05</v>
      </c>
      <c r="XCV1552">
        <v>100</v>
      </c>
      <c r="XCW1552">
        <v>17629.599999999999</v>
      </c>
      <c r="XCX1552">
        <v>169.71899999999999</v>
      </c>
      <c r="XCY1552">
        <v>4</v>
      </c>
      <c r="XCZ1552">
        <v>58</v>
      </c>
      <c r="XDA1552">
        <v>1800.16</v>
      </c>
      <c r="XDB1552">
        <v>11832</v>
      </c>
    </row>
    <row r="1553" spans="1:13 16320:16330" x14ac:dyDescent="0.3">
      <c r="A1553" s="68"/>
      <c r="B1553" s="20"/>
      <c r="C1553" s="82"/>
      <c r="D1553" s="20"/>
      <c r="E1553" s="20"/>
      <c r="H1553" s="79"/>
      <c r="I1553" s="92"/>
      <c r="L1553" s="81"/>
      <c r="M1553" s="20"/>
      <c r="XCR1553" t="s">
        <v>19</v>
      </c>
      <c r="XCS1553">
        <v>1</v>
      </c>
      <c r="XCT1553">
        <v>10</v>
      </c>
      <c r="XCU1553">
        <v>0.1</v>
      </c>
      <c r="XCV1553">
        <v>100</v>
      </c>
      <c r="XCW1553">
        <v>17941.8</v>
      </c>
      <c r="XCX1553">
        <v>564.51400000000001</v>
      </c>
      <c r="XCY1553">
        <v>38</v>
      </c>
      <c r="XCZ1553">
        <v>149</v>
      </c>
      <c r="XDA1553">
        <v>1800.05</v>
      </c>
      <c r="XDB1553">
        <v>14938</v>
      </c>
    </row>
    <row r="1554" spans="1:13 16320:16330" x14ac:dyDescent="0.3">
      <c r="A1554" s="68"/>
      <c r="B1554" s="20"/>
      <c r="C1554" s="82"/>
      <c r="D1554" s="20"/>
      <c r="E1554" s="20"/>
      <c r="H1554" s="79"/>
      <c r="I1554" s="92"/>
      <c r="L1554" s="81"/>
      <c r="M1554" s="20"/>
      <c r="XCR1554" t="s">
        <v>19</v>
      </c>
      <c r="XCS1554">
        <v>1</v>
      </c>
      <c r="XCT1554">
        <v>25</v>
      </c>
      <c r="XCU1554">
        <v>0.05</v>
      </c>
      <c r="XCV1554">
        <v>100</v>
      </c>
      <c r="XCW1554">
        <v>17729.3</v>
      </c>
      <c r="XCX1554">
        <v>307.346</v>
      </c>
      <c r="XCY1554">
        <v>5</v>
      </c>
      <c r="XCZ1554">
        <v>44</v>
      </c>
      <c r="XDA1554">
        <v>1800.57</v>
      </c>
      <c r="XDB1554">
        <v>8471</v>
      </c>
    </row>
    <row r="1555" spans="1:13 16320:16330" x14ac:dyDescent="0.3">
      <c r="A1555" s="68"/>
      <c r="B1555" s="20"/>
      <c r="C1555" s="82"/>
      <c r="D1555" s="20"/>
      <c r="E1555" s="20"/>
      <c r="H1555" s="79"/>
      <c r="I1555" s="92"/>
      <c r="K1555" s="52"/>
      <c r="L1555" s="81"/>
      <c r="M1555" s="20"/>
      <c r="XCR1555" t="s">
        <v>19</v>
      </c>
      <c r="XCS1555">
        <v>1</v>
      </c>
      <c r="XCT1555">
        <v>25</v>
      </c>
      <c r="XCU1555">
        <v>0.1</v>
      </c>
      <c r="XCV1555">
        <v>100</v>
      </c>
      <c r="XCW1555">
        <v>17969.8</v>
      </c>
      <c r="XCX1555">
        <v>1519.35</v>
      </c>
      <c r="XCY1555">
        <v>53</v>
      </c>
      <c r="XCZ1555">
        <v>71</v>
      </c>
      <c r="XDA1555">
        <v>1800.14</v>
      </c>
      <c r="XDB1555">
        <v>8883</v>
      </c>
    </row>
    <row r="1556" spans="1:13 16320:16330" x14ac:dyDescent="0.3">
      <c r="A1556" s="68"/>
      <c r="B1556" s="20"/>
      <c r="C1556" s="82"/>
      <c r="D1556" s="20"/>
      <c r="E1556" s="20"/>
      <c r="H1556" s="79"/>
      <c r="I1556" s="92"/>
      <c r="L1556" s="81"/>
      <c r="M1556" s="20"/>
      <c r="XCR1556" t="s">
        <v>19</v>
      </c>
      <c r="XCS1556">
        <v>1</v>
      </c>
      <c r="XCT1556">
        <v>50</v>
      </c>
      <c r="XCU1556">
        <v>0.05</v>
      </c>
      <c r="XCV1556">
        <v>100</v>
      </c>
      <c r="XCW1556">
        <v>17729.3</v>
      </c>
      <c r="XCX1556">
        <v>256.416</v>
      </c>
      <c r="XCY1556">
        <v>6</v>
      </c>
      <c r="XCZ1556">
        <v>39</v>
      </c>
      <c r="XDA1556">
        <v>1800.08</v>
      </c>
      <c r="XDB1556">
        <v>8254</v>
      </c>
    </row>
    <row r="1557" spans="1:13 16320:16330" x14ac:dyDescent="0.3">
      <c r="A1557" s="68"/>
      <c r="B1557" s="20"/>
      <c r="C1557" s="82"/>
      <c r="D1557" s="20"/>
      <c r="E1557" s="20"/>
      <c r="H1557" s="79"/>
      <c r="I1557" s="92"/>
      <c r="L1557" s="81"/>
      <c r="M1557" s="20"/>
      <c r="XCR1557" t="s">
        <v>19</v>
      </c>
      <c r="XCS1557">
        <v>1</v>
      </c>
      <c r="XCT1557">
        <v>50</v>
      </c>
      <c r="XCU1557">
        <v>0.1</v>
      </c>
      <c r="XCV1557">
        <v>100</v>
      </c>
      <c r="XCW1557">
        <v>18283</v>
      </c>
      <c r="XCX1557">
        <v>1282.54</v>
      </c>
      <c r="XCY1557">
        <v>25</v>
      </c>
      <c r="XCZ1557">
        <v>46</v>
      </c>
      <c r="XDA1557">
        <v>1800.02</v>
      </c>
      <c r="XDB1557">
        <v>5529</v>
      </c>
    </row>
    <row r="1558" spans="1:13 16320:16330" x14ac:dyDescent="0.3">
      <c r="A1558" s="68"/>
      <c r="B1558" s="20"/>
      <c r="C1558" s="82"/>
      <c r="D1558" s="20"/>
      <c r="E1558" s="20"/>
      <c r="H1558" s="79"/>
      <c r="I1558" s="92"/>
      <c r="L1558" s="81"/>
      <c r="M1558" s="20"/>
      <c r="XCR1558" t="s">
        <v>19</v>
      </c>
      <c r="XCS1558">
        <v>2</v>
      </c>
      <c r="XCT1558">
        <v>5</v>
      </c>
      <c r="XCU1558">
        <v>0.05</v>
      </c>
      <c r="XCV1558">
        <v>100</v>
      </c>
      <c r="XCW1558">
        <v>17454.3</v>
      </c>
      <c r="XCX1558">
        <v>450.39400000000001</v>
      </c>
      <c r="XCY1558">
        <v>11</v>
      </c>
      <c r="XCZ1558">
        <v>62</v>
      </c>
      <c r="XDA1558">
        <v>1800.03</v>
      </c>
      <c r="XDB1558">
        <v>12472</v>
      </c>
    </row>
    <row r="1559" spans="1:13 16320:16330" x14ac:dyDescent="0.3">
      <c r="A1559" s="68"/>
      <c r="B1559" s="20"/>
      <c r="C1559" s="82"/>
      <c r="D1559" s="20"/>
      <c r="E1559" s="20"/>
      <c r="H1559" s="79"/>
      <c r="I1559" s="92"/>
      <c r="K1559" s="52"/>
      <c r="L1559" s="81"/>
      <c r="M1559" s="20"/>
      <c r="XCR1559" t="s">
        <v>19</v>
      </c>
      <c r="XCS1559">
        <v>2</v>
      </c>
      <c r="XCT1559">
        <v>5</v>
      </c>
      <c r="XCU1559">
        <v>0.1</v>
      </c>
      <c r="XCV1559">
        <v>100</v>
      </c>
      <c r="XCW1559">
        <v>17505.2</v>
      </c>
      <c r="XCX1559">
        <v>209.92599999999999</v>
      </c>
      <c r="XCY1559">
        <v>8</v>
      </c>
      <c r="XCZ1559">
        <v>119</v>
      </c>
      <c r="XDA1559">
        <v>1800.34</v>
      </c>
      <c r="XDB1559">
        <v>13843</v>
      </c>
    </row>
    <row r="1560" spans="1:13 16320:16330" x14ac:dyDescent="0.3">
      <c r="A1560" s="68"/>
      <c r="B1560" s="20"/>
      <c r="C1560" s="82"/>
      <c r="D1560" s="20"/>
      <c r="E1560" s="20"/>
      <c r="H1560" s="79"/>
      <c r="I1560" s="92"/>
      <c r="L1560" s="81"/>
      <c r="M1560" s="20"/>
      <c r="XCR1560" t="s">
        <v>19</v>
      </c>
      <c r="XCS1560">
        <v>2</v>
      </c>
      <c r="XCT1560">
        <v>5</v>
      </c>
      <c r="XCU1560">
        <v>0.15</v>
      </c>
      <c r="XCV1560">
        <v>100</v>
      </c>
      <c r="XCW1560">
        <v>17512.900000000001</v>
      </c>
      <c r="XCX1560">
        <v>90.761399999999995</v>
      </c>
      <c r="XCY1560">
        <v>0</v>
      </c>
      <c r="XCZ1560">
        <v>83</v>
      </c>
      <c r="XDA1560">
        <v>1800.1</v>
      </c>
      <c r="XDB1560">
        <v>13350</v>
      </c>
    </row>
    <row r="1561" spans="1:13 16320:16330" x14ac:dyDescent="0.3">
      <c r="A1561" s="68"/>
      <c r="B1561" s="20"/>
      <c r="C1561" s="82"/>
      <c r="D1561" s="20"/>
      <c r="E1561" s="20"/>
      <c r="H1561" s="79"/>
      <c r="I1561" s="92"/>
      <c r="L1561" s="81"/>
      <c r="M1561" s="20"/>
      <c r="XCR1561" t="s">
        <v>19</v>
      </c>
      <c r="XCS1561">
        <v>2</v>
      </c>
      <c r="XCT1561">
        <v>5</v>
      </c>
      <c r="XCU1561">
        <v>0.2</v>
      </c>
      <c r="XCV1561">
        <v>100</v>
      </c>
      <c r="XCW1561">
        <v>17722.5</v>
      </c>
      <c r="XCX1561">
        <v>917.07799999999997</v>
      </c>
      <c r="XCY1561">
        <v>20</v>
      </c>
      <c r="XCZ1561">
        <v>47</v>
      </c>
      <c r="XDA1561">
        <v>1800.23</v>
      </c>
      <c r="XDB1561">
        <v>8553</v>
      </c>
    </row>
    <row r="1562" spans="1:13 16320:16330" x14ac:dyDescent="0.3">
      <c r="A1562" s="68"/>
      <c r="B1562" s="20"/>
      <c r="C1562" s="82"/>
      <c r="D1562" s="20"/>
      <c r="E1562" s="20"/>
      <c r="H1562" s="79"/>
      <c r="I1562" s="92"/>
      <c r="L1562" s="81"/>
      <c r="M1562" s="20"/>
      <c r="XCR1562" t="s">
        <v>19</v>
      </c>
      <c r="XCS1562">
        <v>2</v>
      </c>
      <c r="XCT1562">
        <v>10</v>
      </c>
      <c r="XCU1562">
        <v>0.05</v>
      </c>
      <c r="XCV1562">
        <v>100</v>
      </c>
      <c r="XCW1562">
        <v>17505.2</v>
      </c>
      <c r="XCX1562">
        <v>127.545</v>
      </c>
      <c r="XCY1562">
        <v>0</v>
      </c>
      <c r="XCZ1562">
        <v>71</v>
      </c>
      <c r="XDA1562">
        <v>1800.11</v>
      </c>
      <c r="XDB1562">
        <v>11539</v>
      </c>
    </row>
    <row r="1563" spans="1:13 16320:16330" x14ac:dyDescent="0.3">
      <c r="A1563" s="68"/>
      <c r="B1563" s="20"/>
      <c r="C1563" s="82"/>
      <c r="D1563" s="20"/>
      <c r="E1563" s="20"/>
      <c r="H1563" s="79"/>
      <c r="I1563" s="92"/>
      <c r="K1563" s="52"/>
      <c r="L1563" s="81"/>
      <c r="M1563" s="20"/>
      <c r="XCR1563" t="s">
        <v>19</v>
      </c>
      <c r="XCS1563">
        <v>2</v>
      </c>
      <c r="XCT1563">
        <v>10</v>
      </c>
      <c r="XCU1563">
        <v>0.1</v>
      </c>
      <c r="XCV1563">
        <v>100</v>
      </c>
      <c r="XCW1563">
        <v>17598.2</v>
      </c>
      <c r="XCX1563">
        <v>888.73199999999997</v>
      </c>
      <c r="XCY1563">
        <v>16</v>
      </c>
      <c r="XCZ1563">
        <v>43</v>
      </c>
      <c r="XDA1563">
        <v>1800.01</v>
      </c>
      <c r="XDB1563">
        <v>8291</v>
      </c>
    </row>
    <row r="1564" spans="1:13 16320:16330" x14ac:dyDescent="0.3">
      <c r="A1564" s="68"/>
      <c r="B1564" s="20"/>
      <c r="C1564" s="82"/>
      <c r="D1564" s="20"/>
      <c r="E1564" s="20"/>
      <c r="H1564" s="79"/>
      <c r="I1564" s="92"/>
      <c r="K1564" s="52"/>
      <c r="L1564" s="81"/>
      <c r="M1564" s="20"/>
      <c r="XCR1564" t="s">
        <v>19</v>
      </c>
      <c r="XCS1564">
        <v>2</v>
      </c>
      <c r="XCT1564">
        <v>10</v>
      </c>
      <c r="XCU1564">
        <v>0.15</v>
      </c>
      <c r="XCV1564">
        <v>100</v>
      </c>
      <c r="XCW1564">
        <v>17930</v>
      </c>
      <c r="XCX1564">
        <v>592.40700000000004</v>
      </c>
      <c r="XCY1564">
        <v>6</v>
      </c>
      <c r="XCZ1564">
        <v>44</v>
      </c>
      <c r="XDA1564">
        <v>1800</v>
      </c>
      <c r="XDB1564">
        <v>6466</v>
      </c>
    </row>
    <row r="1565" spans="1:13 16320:16330" x14ac:dyDescent="0.3">
      <c r="A1565" s="68"/>
      <c r="B1565" s="20"/>
      <c r="C1565" s="82"/>
      <c r="D1565" s="20"/>
      <c r="E1565" s="20"/>
      <c r="H1565" s="79"/>
      <c r="I1565" s="92"/>
      <c r="K1565" s="52"/>
      <c r="L1565" s="81"/>
      <c r="M1565" s="20"/>
      <c r="XCR1565" t="s">
        <v>19</v>
      </c>
      <c r="XCS1565">
        <v>2</v>
      </c>
      <c r="XCT1565">
        <v>10</v>
      </c>
      <c r="XCU1565">
        <v>0.2</v>
      </c>
      <c r="XCV1565">
        <v>100</v>
      </c>
      <c r="XCW1565">
        <v>18249.099999999999</v>
      </c>
      <c r="XCX1565">
        <v>818.28800000000001</v>
      </c>
      <c r="XCY1565">
        <v>6</v>
      </c>
      <c r="XCZ1565">
        <v>37</v>
      </c>
      <c r="XDA1565">
        <v>1800.02</v>
      </c>
      <c r="XDB1565">
        <v>4819</v>
      </c>
    </row>
    <row r="1566" spans="1:13 16320:16330" x14ac:dyDescent="0.3">
      <c r="A1566" s="68"/>
      <c r="B1566" s="20"/>
      <c r="C1566" s="82"/>
      <c r="D1566" s="20"/>
      <c r="E1566" s="20"/>
      <c r="H1566" s="79"/>
      <c r="I1566" s="92"/>
      <c r="K1566" s="52"/>
      <c r="L1566" s="81"/>
      <c r="M1566" s="20"/>
      <c r="XCR1566" t="s">
        <v>19</v>
      </c>
      <c r="XCS1566">
        <v>2</v>
      </c>
      <c r="XCT1566">
        <v>25</v>
      </c>
      <c r="XCU1566">
        <v>0.05</v>
      </c>
      <c r="XCV1566">
        <v>100</v>
      </c>
      <c r="XCW1566">
        <v>17722.5</v>
      </c>
      <c r="XCX1566">
        <v>170.10599999999999</v>
      </c>
      <c r="XCY1566">
        <v>0</v>
      </c>
      <c r="XCZ1566">
        <v>30</v>
      </c>
      <c r="XDA1566">
        <v>1800.24</v>
      </c>
      <c r="XDB1566">
        <v>7039</v>
      </c>
    </row>
    <row r="1567" spans="1:13 16320:16330" x14ac:dyDescent="0.3">
      <c r="A1567" s="68"/>
      <c r="B1567" s="20"/>
      <c r="C1567" s="82"/>
      <c r="D1567" s="20"/>
      <c r="E1567" s="20"/>
      <c r="H1567" s="79"/>
      <c r="I1567" s="92"/>
      <c r="K1567" s="52"/>
      <c r="L1567" s="81"/>
      <c r="M1567" s="20"/>
      <c r="XCR1567" t="s">
        <v>19</v>
      </c>
      <c r="XCS1567">
        <v>2</v>
      </c>
      <c r="XCT1567">
        <v>25</v>
      </c>
      <c r="XCU1567">
        <v>0.1</v>
      </c>
      <c r="XCV1567">
        <v>100</v>
      </c>
      <c r="XCW1567">
        <v>18716.5</v>
      </c>
      <c r="XCX1567">
        <v>535.71699999999998</v>
      </c>
      <c r="XCY1567">
        <v>1</v>
      </c>
      <c r="XCZ1567">
        <v>28</v>
      </c>
      <c r="XDA1567">
        <v>1800.41</v>
      </c>
      <c r="XDB1567">
        <v>2617</v>
      </c>
    </row>
    <row r="1568" spans="1:13 16320:16330" x14ac:dyDescent="0.3">
      <c r="A1568" s="68"/>
      <c r="B1568" s="20"/>
      <c r="C1568" s="82"/>
      <c r="D1568" s="20"/>
      <c r="E1568" s="20"/>
      <c r="H1568" s="79"/>
      <c r="I1568" s="92"/>
      <c r="K1568" s="52"/>
      <c r="L1568" s="81"/>
      <c r="M1568" s="20"/>
      <c r="XCR1568" t="s">
        <v>19</v>
      </c>
      <c r="XCS1568">
        <v>2</v>
      </c>
      <c r="XCT1568">
        <v>50</v>
      </c>
      <c r="XCU1568">
        <v>0.05</v>
      </c>
      <c r="XCV1568">
        <v>100</v>
      </c>
      <c r="XCW1568">
        <v>17729.3</v>
      </c>
      <c r="XCX1568">
        <v>1255.75</v>
      </c>
      <c r="XCY1568">
        <v>25</v>
      </c>
      <c r="XCZ1568">
        <v>44</v>
      </c>
      <c r="XDA1568">
        <v>1800.46</v>
      </c>
      <c r="XDB1568">
        <v>8366</v>
      </c>
    </row>
    <row r="1569" spans="1:13 16320:16330" x14ac:dyDescent="0.3">
      <c r="A1569" s="68"/>
      <c r="B1569" s="20"/>
      <c r="C1569" s="82"/>
      <c r="D1569" s="20"/>
      <c r="E1569" s="20"/>
      <c r="H1569" s="79"/>
      <c r="I1569" s="92"/>
      <c r="K1569" s="52"/>
      <c r="L1569" s="81"/>
      <c r="M1569" s="20"/>
      <c r="XCR1569" t="s">
        <v>19</v>
      </c>
      <c r="XCS1569">
        <v>2</v>
      </c>
      <c r="XCT1569">
        <v>50</v>
      </c>
      <c r="XCU1569">
        <v>0.1</v>
      </c>
      <c r="XCV1569">
        <v>100</v>
      </c>
      <c r="XCW1569">
        <v>18411.400000000001</v>
      </c>
      <c r="XCX1569">
        <v>579.154</v>
      </c>
      <c r="XCY1569">
        <v>10</v>
      </c>
      <c r="XCZ1569">
        <v>49</v>
      </c>
      <c r="XDA1569">
        <v>1800.12</v>
      </c>
      <c r="XDB1569">
        <v>5260</v>
      </c>
    </row>
    <row r="1570" spans="1:13 16320:16330" x14ac:dyDescent="0.3">
      <c r="A1570" s="68"/>
      <c r="B1570" s="20"/>
      <c r="C1570" s="82"/>
      <c r="D1570" s="20"/>
      <c r="E1570" s="20"/>
      <c r="H1570" s="79"/>
      <c r="I1570" s="92"/>
      <c r="K1570" s="52"/>
      <c r="L1570" s="81"/>
      <c r="M1570" s="20"/>
      <c r="XCR1570" t="s">
        <v>19</v>
      </c>
      <c r="XCS1570">
        <v>3</v>
      </c>
      <c r="XCT1570">
        <v>0</v>
      </c>
      <c r="XCU1570">
        <v>0.05</v>
      </c>
      <c r="XCV1570">
        <v>100</v>
      </c>
      <c r="XCW1570">
        <v>18405.3</v>
      </c>
      <c r="XCX1570">
        <v>578.43499999999995</v>
      </c>
      <c r="XCY1570">
        <v>31</v>
      </c>
      <c r="XCZ1570">
        <v>100</v>
      </c>
      <c r="XDA1570">
        <v>1800.01</v>
      </c>
      <c r="XDB1570">
        <v>13064</v>
      </c>
    </row>
    <row r="1571" spans="1:13 16320:16330" x14ac:dyDescent="0.3">
      <c r="A1571" s="68"/>
      <c r="B1571" s="20"/>
      <c r="C1571" s="82"/>
      <c r="D1571" s="20"/>
      <c r="E1571" s="20"/>
      <c r="H1571" s="79"/>
      <c r="I1571" s="92"/>
      <c r="K1571" s="52"/>
      <c r="L1571" s="81"/>
      <c r="M1571" s="20"/>
      <c r="XCR1571" t="s">
        <v>19</v>
      </c>
      <c r="XCS1571">
        <v>3</v>
      </c>
      <c r="XCT1571">
        <v>10</v>
      </c>
      <c r="XCU1571">
        <v>0.05</v>
      </c>
      <c r="XCV1571">
        <v>100</v>
      </c>
      <c r="XCW1571">
        <v>18416.900000000001</v>
      </c>
      <c r="XCX1571">
        <v>1180.2</v>
      </c>
      <c r="XCY1571">
        <v>81</v>
      </c>
      <c r="XCZ1571">
        <v>137</v>
      </c>
      <c r="XDA1571">
        <v>1800.38</v>
      </c>
      <c r="XDB1571">
        <v>14313</v>
      </c>
    </row>
    <row r="1572" spans="1:13 16320:16330" x14ac:dyDescent="0.3">
      <c r="A1572" s="68"/>
      <c r="B1572" s="20"/>
      <c r="C1572" s="82"/>
      <c r="D1572" s="20"/>
      <c r="E1572" s="20"/>
      <c r="H1572" s="79"/>
      <c r="I1572" s="92"/>
      <c r="K1572" s="52"/>
      <c r="L1572" s="81"/>
      <c r="M1572" s="20"/>
      <c r="XCR1572" t="s">
        <v>19</v>
      </c>
      <c r="XCS1572">
        <v>3</v>
      </c>
      <c r="XCT1572">
        <v>25</v>
      </c>
      <c r="XCU1572">
        <v>0.05</v>
      </c>
      <c r="XCV1572">
        <v>100</v>
      </c>
      <c r="XCW1572">
        <v>18401</v>
      </c>
      <c r="XCX1572">
        <v>1492.72</v>
      </c>
      <c r="XCY1572">
        <v>72</v>
      </c>
      <c r="XCZ1572">
        <v>96</v>
      </c>
      <c r="XDA1572">
        <v>1800.02</v>
      </c>
      <c r="XDB1572">
        <v>12603</v>
      </c>
    </row>
    <row r="1573" spans="1:13 16320:16330" x14ac:dyDescent="0.3">
      <c r="A1573" s="68"/>
      <c r="B1573" s="20"/>
      <c r="C1573" s="82"/>
      <c r="D1573" s="20"/>
      <c r="E1573" s="20"/>
      <c r="H1573" s="79"/>
      <c r="I1573" s="92"/>
      <c r="K1573" s="52"/>
      <c r="L1573" s="81"/>
      <c r="M1573" s="20"/>
      <c r="XCR1573" t="s">
        <v>19</v>
      </c>
      <c r="XCS1573">
        <v>3</v>
      </c>
      <c r="XCT1573">
        <v>50</v>
      </c>
      <c r="XCU1573">
        <v>0.05</v>
      </c>
      <c r="XCV1573">
        <v>100</v>
      </c>
      <c r="XCW1573">
        <v>18418.7</v>
      </c>
      <c r="XCX1573">
        <v>152.471</v>
      </c>
      <c r="XCY1573">
        <v>6</v>
      </c>
      <c r="XCZ1573">
        <v>135</v>
      </c>
      <c r="XDA1573">
        <v>1800.11</v>
      </c>
      <c r="XDB1573">
        <v>13740</v>
      </c>
    </row>
    <row r="1574" spans="1:13 16320:16330" x14ac:dyDescent="0.3">
      <c r="A1574" s="68"/>
      <c r="B1574" s="20"/>
      <c r="C1574" s="82"/>
      <c r="D1574" s="20"/>
      <c r="E1574" s="20"/>
      <c r="H1574" s="79"/>
      <c r="I1574" s="92"/>
      <c r="K1574" s="52"/>
      <c r="L1574" s="81"/>
      <c r="M1574" s="20"/>
      <c r="XCR1574" t="s">
        <v>517</v>
      </c>
      <c r="XCS1574">
        <v>0</v>
      </c>
      <c r="XCT1574">
        <v>0</v>
      </c>
      <c r="XCU1574">
        <v>0.05</v>
      </c>
      <c r="XCV1574">
        <v>3038</v>
      </c>
      <c r="XCW1574" t="s">
        <v>46</v>
      </c>
      <c r="XCX1574">
        <v>68.0291</v>
      </c>
      <c r="XCY1574">
        <v>0</v>
      </c>
      <c r="XCZ1574">
        <v>1</v>
      </c>
      <c r="XDA1574">
        <v>1851.92</v>
      </c>
      <c r="XDB1574">
        <v>29</v>
      </c>
    </row>
    <row r="1575" spans="1:13 16320:16330" x14ac:dyDescent="0.3">
      <c r="A1575" s="68"/>
      <c r="B1575" s="20"/>
      <c r="C1575" s="82"/>
      <c r="D1575" s="20"/>
      <c r="E1575" s="20"/>
      <c r="H1575" s="79"/>
      <c r="I1575" s="92"/>
      <c r="K1575" s="52"/>
      <c r="L1575" s="81"/>
      <c r="M1575" s="20"/>
      <c r="XCR1575" t="s">
        <v>517</v>
      </c>
      <c r="XCS1575">
        <v>0</v>
      </c>
      <c r="XCT1575">
        <v>0</v>
      </c>
      <c r="XCU1575">
        <v>0.1</v>
      </c>
      <c r="XCV1575">
        <v>3038</v>
      </c>
      <c r="XCW1575" t="s">
        <v>46</v>
      </c>
      <c r="XCX1575">
        <v>68.333699999999993</v>
      </c>
      <c r="XCY1575">
        <v>0</v>
      </c>
      <c r="XCZ1575">
        <v>1</v>
      </c>
      <c r="XDA1575">
        <v>1852.3</v>
      </c>
      <c r="XDB1575">
        <v>29</v>
      </c>
    </row>
    <row r="1576" spans="1:13 16320:16330" x14ac:dyDescent="0.3">
      <c r="A1576" s="68"/>
      <c r="B1576" s="20"/>
      <c r="C1576" s="82"/>
      <c r="D1576" s="20"/>
      <c r="E1576" s="20"/>
      <c r="H1576" s="79"/>
      <c r="I1576" s="92"/>
      <c r="K1576" s="52"/>
      <c r="L1576" s="81"/>
      <c r="M1576" s="20"/>
      <c r="XCR1576" t="s">
        <v>517</v>
      </c>
      <c r="XCS1576">
        <v>0</v>
      </c>
      <c r="XCT1576">
        <v>0</v>
      </c>
      <c r="XCU1576">
        <v>0.15</v>
      </c>
      <c r="XCV1576">
        <v>3038</v>
      </c>
      <c r="XCW1576" t="s">
        <v>46</v>
      </c>
      <c r="XCX1576">
        <v>68.340800000000002</v>
      </c>
      <c r="XCY1576">
        <v>0</v>
      </c>
      <c r="XCZ1576">
        <v>1</v>
      </c>
      <c r="XDA1576">
        <v>1845.39</v>
      </c>
      <c r="XDB1576">
        <v>29</v>
      </c>
    </row>
    <row r="1577" spans="1:13 16320:16330" x14ac:dyDescent="0.3">
      <c r="A1577" s="68"/>
      <c r="B1577" s="20"/>
      <c r="C1577" s="82"/>
      <c r="D1577" s="20"/>
      <c r="E1577" s="20"/>
      <c r="H1577" s="79"/>
      <c r="I1577" s="92"/>
      <c r="K1577" s="52"/>
      <c r="L1577" s="81"/>
      <c r="M1577" s="20"/>
      <c r="XCR1577" t="s">
        <v>517</v>
      </c>
      <c r="XCS1577">
        <v>0</v>
      </c>
      <c r="XCT1577">
        <v>0</v>
      </c>
      <c r="XCU1577">
        <v>0.2</v>
      </c>
      <c r="XCV1577">
        <v>3038</v>
      </c>
      <c r="XCW1577" t="s">
        <v>46</v>
      </c>
      <c r="XCX1577">
        <v>68.671999999999997</v>
      </c>
      <c r="XCY1577">
        <v>0</v>
      </c>
      <c r="XCZ1577">
        <v>1</v>
      </c>
      <c r="XDA1577">
        <v>1850.6</v>
      </c>
      <c r="XDB1577">
        <v>29</v>
      </c>
    </row>
    <row r="1578" spans="1:13 16320:16330" x14ac:dyDescent="0.3">
      <c r="A1578" s="68"/>
      <c r="B1578" s="20"/>
      <c r="C1578" s="82"/>
      <c r="D1578" s="20"/>
      <c r="E1578" s="20"/>
      <c r="H1578" s="79"/>
      <c r="I1578" s="92"/>
      <c r="K1578" s="52"/>
      <c r="L1578" s="81"/>
      <c r="M1578" s="20"/>
      <c r="XCR1578" t="s">
        <v>517</v>
      </c>
      <c r="XCS1578">
        <v>3</v>
      </c>
      <c r="XCT1578">
        <v>0</v>
      </c>
      <c r="XCU1578">
        <v>0.05</v>
      </c>
      <c r="XCV1578">
        <v>3038</v>
      </c>
      <c r="XCW1578" t="s">
        <v>46</v>
      </c>
      <c r="XCX1578">
        <v>78.821700000000007</v>
      </c>
      <c r="XCY1578">
        <v>0</v>
      </c>
      <c r="XCZ1578">
        <v>1</v>
      </c>
      <c r="XDA1578">
        <v>1812.61</v>
      </c>
      <c r="XDB1578">
        <v>28</v>
      </c>
    </row>
    <row r="1579" spans="1:13 16320:16330" x14ac:dyDescent="0.3">
      <c r="A1579" s="68"/>
      <c r="B1579" s="20"/>
      <c r="C1579" s="82"/>
      <c r="D1579" s="20"/>
      <c r="E1579" s="20"/>
      <c r="H1579" s="79"/>
      <c r="I1579" s="92"/>
      <c r="K1579" s="52"/>
      <c r="L1579" s="81"/>
      <c r="M1579" s="20"/>
      <c r="XCR1579" t="s">
        <v>517</v>
      </c>
      <c r="XCS1579">
        <v>3</v>
      </c>
      <c r="XCT1579">
        <v>0</v>
      </c>
      <c r="XCU1579">
        <v>0.1</v>
      </c>
      <c r="XCV1579">
        <v>3038</v>
      </c>
      <c r="XCW1579" t="s">
        <v>46</v>
      </c>
      <c r="XCX1579">
        <v>78.249499999999998</v>
      </c>
      <c r="XCY1579">
        <v>0</v>
      </c>
      <c r="XCZ1579">
        <v>1</v>
      </c>
      <c r="XDA1579">
        <v>1802.26</v>
      </c>
      <c r="XDB1579">
        <v>28</v>
      </c>
    </row>
    <row r="1580" spans="1:13 16320:16330" x14ac:dyDescent="0.3">
      <c r="A1580" s="68"/>
      <c r="B1580" s="20"/>
      <c r="C1580" s="82"/>
      <c r="D1580" s="20"/>
      <c r="E1580" s="20"/>
      <c r="H1580" s="79"/>
      <c r="I1580" s="92"/>
      <c r="K1580" s="52"/>
      <c r="L1580" s="81"/>
      <c r="M1580" s="20"/>
      <c r="XCR1580" t="s">
        <v>517</v>
      </c>
      <c r="XCS1580">
        <v>3</v>
      </c>
      <c r="XCT1580">
        <v>0</v>
      </c>
      <c r="XCU1580">
        <v>0.15</v>
      </c>
      <c r="XCV1580">
        <v>3038</v>
      </c>
      <c r="XCW1580" t="s">
        <v>46</v>
      </c>
      <c r="XCX1580">
        <v>77.349500000000006</v>
      </c>
      <c r="XCY1580">
        <v>0</v>
      </c>
      <c r="XCZ1580">
        <v>1</v>
      </c>
      <c r="XDA1580">
        <v>1859.74</v>
      </c>
      <c r="XDB1580">
        <v>29</v>
      </c>
    </row>
    <row r="1581" spans="1:13 16320:16330" x14ac:dyDescent="0.3">
      <c r="A1581" s="68"/>
      <c r="B1581" s="20"/>
      <c r="C1581" s="82"/>
      <c r="D1581" s="20"/>
      <c r="E1581" s="20"/>
      <c r="H1581" s="79"/>
      <c r="I1581" s="92"/>
      <c r="K1581" s="52"/>
      <c r="L1581" s="81"/>
      <c r="M1581" s="20"/>
      <c r="XCR1581" t="s">
        <v>517</v>
      </c>
      <c r="XCS1581">
        <v>3</v>
      </c>
      <c r="XCT1581">
        <v>0</v>
      </c>
      <c r="XCU1581">
        <v>0.2</v>
      </c>
      <c r="XCV1581">
        <v>3038</v>
      </c>
      <c r="XCW1581" t="s">
        <v>46</v>
      </c>
      <c r="XCX1581">
        <v>77.542599999999993</v>
      </c>
      <c r="XCY1581">
        <v>0</v>
      </c>
      <c r="XCZ1581">
        <v>1</v>
      </c>
      <c r="XDA1581">
        <v>1857.3</v>
      </c>
      <c r="XDB1581">
        <v>29</v>
      </c>
    </row>
    <row r="1582" spans="1:13 16320:16330" x14ac:dyDescent="0.3">
      <c r="A1582" s="68"/>
      <c r="B1582" s="20"/>
      <c r="C1582" s="82"/>
      <c r="D1582" s="20"/>
      <c r="E1582" s="20"/>
      <c r="H1582" s="79"/>
      <c r="I1582" s="92"/>
      <c r="K1582" s="52"/>
      <c r="L1582" s="81"/>
      <c r="M1582" s="20"/>
      <c r="XCR1582" t="s">
        <v>517</v>
      </c>
      <c r="XCS1582">
        <v>3</v>
      </c>
      <c r="XCT1582">
        <v>10</v>
      </c>
      <c r="XCU1582">
        <v>0.05</v>
      </c>
      <c r="XCV1582">
        <v>3038</v>
      </c>
      <c r="XCW1582" t="s">
        <v>46</v>
      </c>
      <c r="XCX1582">
        <v>77.574600000000004</v>
      </c>
      <c r="XCY1582">
        <v>0</v>
      </c>
      <c r="XCZ1582">
        <v>1</v>
      </c>
      <c r="XDA1582">
        <v>1810.42</v>
      </c>
      <c r="XDB1582">
        <v>28</v>
      </c>
    </row>
    <row r="1583" spans="1:13 16320:16330" x14ac:dyDescent="0.3">
      <c r="A1583" s="68"/>
      <c r="B1583" s="20"/>
      <c r="C1583" s="82"/>
      <c r="D1583" s="20"/>
      <c r="E1583" s="20"/>
      <c r="H1583" s="79"/>
      <c r="I1583" s="92"/>
      <c r="K1583" s="52"/>
      <c r="L1583" s="81"/>
      <c r="M1583" s="20"/>
      <c r="XCR1583" t="s">
        <v>517</v>
      </c>
      <c r="XCS1583">
        <v>3</v>
      </c>
      <c r="XCT1583">
        <v>10</v>
      </c>
      <c r="XCU1583">
        <v>0.1</v>
      </c>
      <c r="XCV1583">
        <v>3038</v>
      </c>
      <c r="XCW1583" t="s">
        <v>46</v>
      </c>
      <c r="XCX1583">
        <v>76.786900000000003</v>
      </c>
      <c r="XCY1583">
        <v>0</v>
      </c>
      <c r="XCZ1583">
        <v>1</v>
      </c>
      <c r="XDA1583">
        <v>1801.73</v>
      </c>
      <c r="XDB1583">
        <v>28</v>
      </c>
    </row>
    <row r="1584" spans="1:13 16320:16330" x14ac:dyDescent="0.3">
      <c r="A1584" s="68"/>
      <c r="B1584" s="20"/>
      <c r="C1584" s="82"/>
      <c r="D1584" s="20"/>
      <c r="E1584" s="20"/>
      <c r="H1584" s="79"/>
      <c r="I1584" s="92"/>
      <c r="K1584" s="52"/>
      <c r="L1584" s="81"/>
      <c r="M1584" s="20"/>
      <c r="XCR1584" t="s">
        <v>517</v>
      </c>
      <c r="XCS1584">
        <v>3</v>
      </c>
      <c r="XCT1584">
        <v>10</v>
      </c>
      <c r="XCU1584">
        <v>0.15</v>
      </c>
      <c r="XCV1584">
        <v>3038</v>
      </c>
      <c r="XCW1584" t="s">
        <v>46</v>
      </c>
      <c r="XCX1584">
        <v>76.864099999999993</v>
      </c>
      <c r="XCY1584">
        <v>0</v>
      </c>
      <c r="XCZ1584">
        <v>1</v>
      </c>
      <c r="XDA1584">
        <v>1801.86</v>
      </c>
      <c r="XDB1584">
        <v>28</v>
      </c>
    </row>
    <row r="1585" spans="1:13 16320:16330" x14ac:dyDescent="0.3">
      <c r="A1585" s="68"/>
      <c r="B1585" s="20"/>
      <c r="C1585" s="82"/>
      <c r="D1585" s="20"/>
      <c r="E1585" s="20"/>
      <c r="H1585" s="79"/>
      <c r="I1585" s="92"/>
      <c r="K1585" s="52"/>
      <c r="L1585" s="81"/>
      <c r="M1585" s="20"/>
      <c r="XCR1585" t="s">
        <v>517</v>
      </c>
      <c r="XCS1585">
        <v>3</v>
      </c>
      <c r="XCT1585">
        <v>10</v>
      </c>
      <c r="XCU1585">
        <v>0.2</v>
      </c>
      <c r="XCV1585">
        <v>3038</v>
      </c>
      <c r="XCW1585" t="s">
        <v>46</v>
      </c>
      <c r="XCX1585">
        <v>77.479299999999995</v>
      </c>
      <c r="XCY1585">
        <v>0</v>
      </c>
      <c r="XCZ1585">
        <v>1</v>
      </c>
      <c r="XDA1585">
        <v>1814.44</v>
      </c>
      <c r="XDB1585">
        <v>28</v>
      </c>
    </row>
    <row r="1586" spans="1:13 16320:16330" x14ac:dyDescent="0.3">
      <c r="A1586" s="68"/>
      <c r="B1586" s="20"/>
      <c r="C1586" s="82"/>
      <c r="D1586" s="20"/>
      <c r="E1586" s="20"/>
      <c r="H1586" s="79"/>
      <c r="I1586" s="92"/>
      <c r="K1586" s="52"/>
      <c r="L1586" s="81"/>
      <c r="M1586" s="20"/>
      <c r="XCR1586" t="s">
        <v>517</v>
      </c>
      <c r="XCS1586">
        <v>3</v>
      </c>
      <c r="XCT1586">
        <v>25</v>
      </c>
      <c r="XCU1586">
        <v>0.05</v>
      </c>
      <c r="XCV1586">
        <v>3038</v>
      </c>
      <c r="XCW1586" t="s">
        <v>46</v>
      </c>
      <c r="XCX1586">
        <v>77.4435</v>
      </c>
      <c r="XCY1586">
        <v>0</v>
      </c>
      <c r="XCZ1586">
        <v>1</v>
      </c>
      <c r="XDA1586">
        <v>1830.38</v>
      </c>
      <c r="XDB1586">
        <v>28</v>
      </c>
    </row>
    <row r="1587" spans="1:13 16320:16330" x14ac:dyDescent="0.3">
      <c r="A1587" s="68"/>
      <c r="B1587" s="20"/>
      <c r="C1587" s="82"/>
      <c r="D1587" s="20"/>
      <c r="E1587" s="20"/>
      <c r="H1587" s="79"/>
      <c r="I1587" s="92"/>
      <c r="K1587" s="52"/>
      <c r="L1587" s="81"/>
      <c r="M1587" s="20"/>
      <c r="XCR1587" t="s">
        <v>517</v>
      </c>
      <c r="XCS1587">
        <v>3</v>
      </c>
      <c r="XCT1587">
        <v>25</v>
      </c>
      <c r="XCU1587">
        <v>0.1</v>
      </c>
      <c r="XCV1587">
        <v>3038</v>
      </c>
      <c r="XCW1587" t="s">
        <v>46</v>
      </c>
      <c r="XCX1587">
        <v>77.937100000000001</v>
      </c>
      <c r="XCY1587">
        <v>0</v>
      </c>
      <c r="XCZ1587">
        <v>1</v>
      </c>
      <c r="XDA1587">
        <v>1816.33</v>
      </c>
      <c r="XDB1587">
        <v>28</v>
      </c>
    </row>
    <row r="1588" spans="1:13 16320:16330" x14ac:dyDescent="0.3">
      <c r="A1588" s="68"/>
      <c r="B1588" s="20"/>
      <c r="C1588" s="82"/>
      <c r="D1588" s="20"/>
      <c r="E1588" s="20"/>
      <c r="H1588" s="79"/>
      <c r="I1588" s="92"/>
      <c r="K1588" s="52"/>
      <c r="L1588" s="81"/>
      <c r="M1588" s="20"/>
      <c r="XCR1588" t="s">
        <v>517</v>
      </c>
      <c r="XCS1588">
        <v>3</v>
      </c>
      <c r="XCT1588">
        <v>25</v>
      </c>
      <c r="XCU1588">
        <v>0.15</v>
      </c>
      <c r="XCV1588">
        <v>3038</v>
      </c>
      <c r="XCW1588" t="s">
        <v>46</v>
      </c>
      <c r="XCX1588">
        <v>78.920400000000001</v>
      </c>
      <c r="XCY1588">
        <v>0</v>
      </c>
      <c r="XCZ1588">
        <v>1</v>
      </c>
      <c r="XDA1588">
        <v>1843.63</v>
      </c>
      <c r="XDB1588">
        <v>28</v>
      </c>
    </row>
    <row r="1589" spans="1:13 16320:16330" x14ac:dyDescent="0.3">
      <c r="A1589" s="68"/>
      <c r="B1589" s="20"/>
      <c r="C1589" s="82"/>
      <c r="D1589" s="20"/>
      <c r="E1589" s="20"/>
      <c r="H1589" s="79"/>
      <c r="I1589" s="92"/>
      <c r="K1589" s="52"/>
      <c r="L1589" s="81"/>
      <c r="M1589" s="20"/>
      <c r="XCR1589" t="s">
        <v>517</v>
      </c>
      <c r="XCS1589">
        <v>3</v>
      </c>
      <c r="XCT1589">
        <v>25</v>
      </c>
      <c r="XCU1589">
        <v>0.2</v>
      </c>
      <c r="XCV1589">
        <v>3038</v>
      </c>
      <c r="XCW1589" t="s">
        <v>46</v>
      </c>
      <c r="XCX1589">
        <v>79.837100000000007</v>
      </c>
      <c r="XCY1589">
        <v>0</v>
      </c>
      <c r="XCZ1589">
        <v>1</v>
      </c>
      <c r="XDA1589">
        <v>1855.33</v>
      </c>
      <c r="XDB1589">
        <v>28</v>
      </c>
    </row>
    <row r="1590" spans="1:13 16320:16330" x14ac:dyDescent="0.3">
      <c r="A1590" s="68"/>
      <c r="B1590" s="20"/>
      <c r="C1590" s="82"/>
      <c r="D1590" s="20"/>
      <c r="E1590" s="20"/>
      <c r="H1590" s="79"/>
      <c r="I1590" s="92"/>
      <c r="K1590" s="52"/>
      <c r="L1590" s="81"/>
      <c r="M1590" s="20"/>
      <c r="XCR1590" t="s">
        <v>517</v>
      </c>
      <c r="XCS1590">
        <v>3</v>
      </c>
      <c r="XCT1590">
        <v>50</v>
      </c>
      <c r="XCU1590">
        <v>0.05</v>
      </c>
      <c r="XCV1590">
        <v>3038</v>
      </c>
      <c r="XCW1590" t="s">
        <v>46</v>
      </c>
      <c r="XCX1590">
        <v>78.873400000000004</v>
      </c>
      <c r="XCY1590">
        <v>0</v>
      </c>
      <c r="XCZ1590">
        <v>1</v>
      </c>
      <c r="XDA1590">
        <v>1849.53</v>
      </c>
      <c r="XDB1590">
        <v>28</v>
      </c>
    </row>
    <row r="1591" spans="1:13 16320:16330" x14ac:dyDescent="0.3">
      <c r="A1591" s="68"/>
      <c r="B1591" s="20"/>
      <c r="C1591" s="82"/>
      <c r="D1591" s="20"/>
      <c r="E1591" s="20"/>
      <c r="H1591" s="79"/>
      <c r="I1591" s="92"/>
      <c r="K1591" s="52"/>
      <c r="L1591" s="81"/>
      <c r="M1591" s="20"/>
      <c r="XCR1591" t="s">
        <v>517</v>
      </c>
      <c r="XCS1591">
        <v>3</v>
      </c>
      <c r="XCT1591">
        <v>50</v>
      </c>
      <c r="XCU1591">
        <v>0.1</v>
      </c>
      <c r="XCV1591">
        <v>3038</v>
      </c>
      <c r="XCW1591" t="s">
        <v>46</v>
      </c>
      <c r="XCX1591">
        <v>76.771600000000007</v>
      </c>
      <c r="XCY1591">
        <v>0</v>
      </c>
      <c r="XCZ1591">
        <v>1</v>
      </c>
      <c r="XDA1591">
        <v>1855.72</v>
      </c>
      <c r="XDB1591">
        <v>29</v>
      </c>
    </row>
    <row r="1592" spans="1:13 16320:16330" x14ac:dyDescent="0.3">
      <c r="A1592" s="68"/>
      <c r="B1592" s="20"/>
      <c r="C1592" s="82"/>
      <c r="D1592" s="20"/>
      <c r="E1592" s="20"/>
      <c r="H1592" s="79"/>
      <c r="I1592" s="92"/>
      <c r="K1592" s="52"/>
      <c r="L1592" s="81"/>
      <c r="M1592" s="20"/>
      <c r="XCR1592" t="s">
        <v>517</v>
      </c>
      <c r="XCS1592">
        <v>3</v>
      </c>
      <c r="XCT1592">
        <v>50</v>
      </c>
      <c r="XCU1592">
        <v>0.15</v>
      </c>
      <c r="XCV1592">
        <v>3038</v>
      </c>
      <c r="XCW1592" t="s">
        <v>46</v>
      </c>
      <c r="XCX1592">
        <v>77.723200000000006</v>
      </c>
      <c r="XCY1592">
        <v>0</v>
      </c>
      <c r="XCZ1592">
        <v>1</v>
      </c>
      <c r="XDA1592">
        <v>1857.58</v>
      </c>
      <c r="XDB1592">
        <v>29</v>
      </c>
    </row>
    <row r="1593" spans="1:13 16320:16330" x14ac:dyDescent="0.3">
      <c r="A1593" s="68"/>
      <c r="B1593" s="20"/>
      <c r="C1593" s="82"/>
      <c r="D1593" s="20"/>
      <c r="E1593" s="20"/>
      <c r="H1593" s="79"/>
      <c r="I1593" s="92"/>
      <c r="K1593" s="52"/>
      <c r="L1593" s="81"/>
      <c r="M1593" s="20"/>
      <c r="XCR1593" t="s">
        <v>517</v>
      </c>
      <c r="XCS1593">
        <v>3</v>
      </c>
      <c r="XCT1593">
        <v>50</v>
      </c>
      <c r="XCU1593">
        <v>0.2</v>
      </c>
      <c r="XCV1593">
        <v>3038</v>
      </c>
      <c r="XCW1593" t="s">
        <v>46</v>
      </c>
      <c r="XCX1593">
        <v>77.657499999999999</v>
      </c>
      <c r="XCY1593">
        <v>0</v>
      </c>
      <c r="XCZ1593">
        <v>1</v>
      </c>
      <c r="XDA1593">
        <v>1806.77</v>
      </c>
      <c r="XDB1593">
        <v>28</v>
      </c>
    </row>
    <row r="1594" spans="1:13 16320:16330" x14ac:dyDescent="0.3">
      <c r="A1594" s="68"/>
      <c r="B1594" s="20"/>
      <c r="C1594" s="82"/>
      <c r="D1594" s="20"/>
      <c r="E1594" s="20"/>
      <c r="H1594" s="79"/>
      <c r="I1594" s="92"/>
      <c r="K1594" s="52"/>
      <c r="L1594" s="81"/>
      <c r="M1594" s="20"/>
      <c r="XCR1594" t="s">
        <v>536</v>
      </c>
      <c r="XCS1594">
        <v>1</v>
      </c>
      <c r="XCT1594">
        <v>5</v>
      </c>
      <c r="XCU1594">
        <v>0.05</v>
      </c>
      <c r="XCV1594">
        <v>50</v>
      </c>
      <c r="XCW1594">
        <v>713</v>
      </c>
      <c r="XCX1594">
        <v>0.60564799999999996</v>
      </c>
      <c r="XCY1594">
        <v>0</v>
      </c>
      <c r="XCZ1594">
        <v>826386</v>
      </c>
      <c r="XDA1594">
        <v>1800.02</v>
      </c>
      <c r="XDB1594">
        <v>80314</v>
      </c>
    </row>
    <row r="1595" spans="1:13 16320:16330" x14ac:dyDescent="0.3">
      <c r="A1595" s="68"/>
      <c r="B1595" s="20"/>
      <c r="C1595" s="82"/>
      <c r="D1595" s="20"/>
      <c r="E1595" s="20"/>
      <c r="H1595" s="79"/>
      <c r="I1595" s="92"/>
      <c r="K1595" s="52"/>
      <c r="L1595" s="81"/>
      <c r="M1595" s="20"/>
      <c r="XCR1595" t="s">
        <v>536</v>
      </c>
      <c r="XCS1595">
        <v>1</v>
      </c>
      <c r="XCT1595">
        <v>10</v>
      </c>
      <c r="XCU1595">
        <v>0.2</v>
      </c>
      <c r="XCV1595">
        <v>50</v>
      </c>
      <c r="XCW1595">
        <v>713</v>
      </c>
      <c r="XCX1595">
        <v>0.62122900000000003</v>
      </c>
      <c r="XCY1595">
        <v>0</v>
      </c>
      <c r="XCZ1595">
        <v>759001</v>
      </c>
      <c r="XDA1595">
        <v>1800</v>
      </c>
      <c r="XDB1595">
        <v>74801</v>
      </c>
    </row>
    <row r="1596" spans="1:13 16320:16330" x14ac:dyDescent="0.3">
      <c r="A1596" s="68"/>
      <c r="B1596" s="20"/>
      <c r="C1596" s="82"/>
      <c r="D1596" s="20"/>
      <c r="E1596" s="20"/>
      <c r="H1596" s="79"/>
      <c r="I1596" s="92"/>
      <c r="K1596" s="52"/>
      <c r="L1596" s="81"/>
      <c r="M1596" s="20"/>
      <c r="XCR1596" t="s">
        <v>536</v>
      </c>
      <c r="XCS1596">
        <v>1</v>
      </c>
      <c r="XCT1596">
        <v>25</v>
      </c>
      <c r="XCU1596">
        <v>0.05</v>
      </c>
      <c r="XCV1596">
        <v>50</v>
      </c>
      <c r="XCW1596">
        <v>713</v>
      </c>
      <c r="XCX1596">
        <v>1.00905</v>
      </c>
      <c r="XCY1596">
        <v>0</v>
      </c>
      <c r="XCZ1596">
        <v>618081</v>
      </c>
      <c r="XDA1596">
        <v>1800</v>
      </c>
      <c r="XDB1596">
        <v>68758</v>
      </c>
    </row>
    <row r="1597" spans="1:13 16320:16330" x14ac:dyDescent="0.3">
      <c r="A1597" s="68"/>
      <c r="B1597" s="20"/>
      <c r="C1597" s="82"/>
      <c r="D1597" s="20"/>
      <c r="E1597" s="20"/>
      <c r="H1597" s="79"/>
      <c r="I1597" s="92"/>
      <c r="K1597" s="52"/>
      <c r="L1597" s="81"/>
      <c r="M1597" s="20"/>
      <c r="XCR1597" t="s">
        <v>536</v>
      </c>
      <c r="XCS1597">
        <v>1</v>
      </c>
      <c r="XCT1597">
        <v>25</v>
      </c>
      <c r="XCU1597">
        <v>0.1</v>
      </c>
      <c r="XCV1597">
        <v>50</v>
      </c>
      <c r="XCW1597">
        <v>713</v>
      </c>
      <c r="XCX1597">
        <v>1.6813499999999999</v>
      </c>
      <c r="XCY1597">
        <v>0</v>
      </c>
      <c r="XCZ1597">
        <v>528154</v>
      </c>
      <c r="XDA1597">
        <v>1800</v>
      </c>
      <c r="XDB1597">
        <v>63757</v>
      </c>
    </row>
    <row r="1598" spans="1:13 16320:16330" x14ac:dyDescent="0.3">
      <c r="A1598" s="68"/>
      <c r="B1598" s="20"/>
      <c r="C1598" s="82"/>
      <c r="D1598" s="20"/>
      <c r="E1598" s="20"/>
      <c r="H1598" s="79"/>
      <c r="I1598" s="92"/>
      <c r="K1598" s="52"/>
      <c r="L1598" s="81"/>
      <c r="M1598" s="20"/>
      <c r="XCR1598" t="s">
        <v>536</v>
      </c>
      <c r="XCS1598">
        <v>1</v>
      </c>
      <c r="XCT1598">
        <v>25</v>
      </c>
      <c r="XCU1598">
        <v>0.15</v>
      </c>
      <c r="XCV1598">
        <v>50</v>
      </c>
      <c r="XCW1598">
        <v>719</v>
      </c>
      <c r="XCX1598">
        <v>4.9235300000000004</v>
      </c>
      <c r="XCY1598">
        <v>0</v>
      </c>
      <c r="XCZ1598">
        <v>140721</v>
      </c>
      <c r="XDA1598">
        <v>1800.01</v>
      </c>
      <c r="XDB1598">
        <v>48566</v>
      </c>
    </row>
    <row r="1599" spans="1:13 16320:16330" x14ac:dyDescent="0.3">
      <c r="A1599" s="68"/>
      <c r="B1599" s="20"/>
      <c r="C1599" s="82"/>
      <c r="D1599" s="20"/>
      <c r="E1599" s="20"/>
      <c r="H1599" s="79"/>
      <c r="I1599" s="92"/>
      <c r="K1599" s="52"/>
      <c r="L1599" s="81"/>
      <c r="M1599" s="20"/>
      <c r="XCR1599" t="s">
        <v>536</v>
      </c>
      <c r="XCS1599">
        <v>1</v>
      </c>
      <c r="XCT1599">
        <v>25</v>
      </c>
      <c r="XCU1599">
        <v>0.2</v>
      </c>
      <c r="XCV1599">
        <v>50</v>
      </c>
      <c r="XCW1599">
        <v>745</v>
      </c>
      <c r="XCX1599">
        <v>42.682499999999997</v>
      </c>
      <c r="XCY1599">
        <v>32</v>
      </c>
      <c r="XCZ1599">
        <v>31398</v>
      </c>
      <c r="XDA1599">
        <v>1800</v>
      </c>
      <c r="XDB1599">
        <v>31123</v>
      </c>
    </row>
    <row r="1600" spans="1:13 16320:16330" x14ac:dyDescent="0.3">
      <c r="A1600" s="68"/>
      <c r="B1600" s="20"/>
      <c r="C1600" s="82"/>
      <c r="D1600" s="20"/>
      <c r="E1600" s="20"/>
      <c r="H1600" s="79"/>
      <c r="I1600" s="92"/>
      <c r="K1600" s="52"/>
      <c r="L1600" s="81"/>
      <c r="M1600" s="20"/>
      <c r="XCR1600" t="s">
        <v>536</v>
      </c>
      <c r="XCS1600">
        <v>1</v>
      </c>
      <c r="XCT1600">
        <v>50</v>
      </c>
      <c r="XCU1600">
        <v>0.05</v>
      </c>
      <c r="XCV1600">
        <v>50</v>
      </c>
      <c r="XCW1600">
        <v>713</v>
      </c>
      <c r="XCX1600">
        <v>1.2625200000000001</v>
      </c>
      <c r="XCY1600">
        <v>0</v>
      </c>
      <c r="XCZ1600">
        <v>234916</v>
      </c>
      <c r="XDA1600">
        <v>1800</v>
      </c>
      <c r="XDB1600">
        <v>48625</v>
      </c>
    </row>
    <row r="1601" spans="1:13 16320:16330" x14ac:dyDescent="0.3">
      <c r="A1601" s="68"/>
      <c r="B1601" s="20"/>
      <c r="C1601" s="82"/>
      <c r="D1601" s="20"/>
      <c r="E1601" s="20"/>
      <c r="H1601" s="79"/>
      <c r="I1601" s="92"/>
      <c r="L1601" s="81"/>
      <c r="M1601" s="20"/>
      <c r="XCR1601" t="s">
        <v>536</v>
      </c>
      <c r="XCS1601">
        <v>1</v>
      </c>
      <c r="XCT1601">
        <v>50</v>
      </c>
      <c r="XCU1601">
        <v>0.1</v>
      </c>
      <c r="XCV1601">
        <v>50</v>
      </c>
      <c r="XCW1601">
        <v>719</v>
      </c>
      <c r="XCX1601">
        <v>3.1112700000000002</v>
      </c>
      <c r="XCY1601">
        <v>0</v>
      </c>
      <c r="XCZ1601">
        <v>179416</v>
      </c>
      <c r="XDA1601">
        <v>1800</v>
      </c>
      <c r="XDB1601">
        <v>49852</v>
      </c>
    </row>
    <row r="1602" spans="1:13 16320:16330" x14ac:dyDescent="0.3">
      <c r="A1602" s="68"/>
      <c r="B1602" s="20"/>
      <c r="C1602" s="82"/>
      <c r="D1602" s="20"/>
      <c r="E1602" s="20"/>
      <c r="H1602" s="79"/>
      <c r="I1602" s="92"/>
      <c r="L1602" s="81"/>
      <c r="M1602" s="20"/>
      <c r="XCR1602" t="s">
        <v>536</v>
      </c>
      <c r="XCS1602">
        <v>1</v>
      </c>
      <c r="XCT1602">
        <v>50</v>
      </c>
      <c r="XCU1602">
        <v>0.15</v>
      </c>
      <c r="XCV1602">
        <v>50</v>
      </c>
      <c r="XCW1602">
        <v>749</v>
      </c>
      <c r="XCX1602">
        <v>148.595</v>
      </c>
      <c r="XCY1602">
        <v>275</v>
      </c>
      <c r="XCZ1602">
        <v>39776</v>
      </c>
      <c r="XDA1602">
        <v>1800.24</v>
      </c>
      <c r="XDB1602">
        <v>30428</v>
      </c>
    </row>
    <row r="1603" spans="1:13 16320:16330" x14ac:dyDescent="0.3">
      <c r="A1603" s="68"/>
      <c r="B1603" s="20"/>
      <c r="C1603" s="82"/>
      <c r="D1603" s="20"/>
      <c r="E1603" s="20"/>
      <c r="H1603" s="79"/>
      <c r="I1603" s="92"/>
      <c r="K1603" s="52"/>
      <c r="L1603" s="81"/>
      <c r="M1603" s="20"/>
      <c r="XCR1603" t="s">
        <v>536</v>
      </c>
      <c r="XCS1603">
        <v>1</v>
      </c>
      <c r="XCT1603">
        <v>50</v>
      </c>
      <c r="XCU1603">
        <v>0.2</v>
      </c>
      <c r="XCV1603">
        <v>50</v>
      </c>
      <c r="XCW1603">
        <v>771</v>
      </c>
      <c r="XCX1603">
        <v>24.060400000000001</v>
      </c>
      <c r="XCY1603">
        <v>7</v>
      </c>
      <c r="XCZ1603">
        <v>3116</v>
      </c>
      <c r="XDA1603">
        <v>1800.15</v>
      </c>
      <c r="XDB1603">
        <v>15652</v>
      </c>
    </row>
    <row r="1604" spans="1:13 16320:16330" x14ac:dyDescent="0.3">
      <c r="A1604" s="68"/>
      <c r="B1604" s="20"/>
      <c r="C1604" s="82"/>
      <c r="D1604" s="20"/>
      <c r="E1604" s="20"/>
      <c r="H1604" s="79"/>
      <c r="I1604" s="92"/>
      <c r="K1604" s="52"/>
      <c r="L1604" s="81"/>
      <c r="M1604" s="20"/>
      <c r="XCR1604" t="s">
        <v>536</v>
      </c>
      <c r="XCS1604">
        <v>2</v>
      </c>
      <c r="XCT1604">
        <v>10</v>
      </c>
      <c r="XCU1604">
        <v>0.15</v>
      </c>
      <c r="XCV1604">
        <v>50</v>
      </c>
      <c r="XCW1604">
        <v>713</v>
      </c>
      <c r="XCX1604">
        <v>1.14463</v>
      </c>
      <c r="XCY1604">
        <v>0</v>
      </c>
      <c r="XCZ1604">
        <v>616780</v>
      </c>
      <c r="XDA1604">
        <v>1800</v>
      </c>
      <c r="XDB1604">
        <v>69413</v>
      </c>
    </row>
    <row r="1605" spans="1:13 16320:16330" x14ac:dyDescent="0.3">
      <c r="A1605" s="68"/>
      <c r="B1605" s="20"/>
      <c r="C1605" s="82"/>
      <c r="D1605" s="20"/>
      <c r="E1605" s="20"/>
      <c r="H1605" s="79"/>
      <c r="I1605" s="92"/>
      <c r="L1605" s="81"/>
      <c r="M1605" s="20"/>
      <c r="XCR1605" t="s">
        <v>536</v>
      </c>
      <c r="XCS1605">
        <v>2</v>
      </c>
      <c r="XCT1605">
        <v>25</v>
      </c>
      <c r="XCU1605">
        <v>0.1</v>
      </c>
      <c r="XCV1605">
        <v>50</v>
      </c>
      <c r="XCW1605">
        <v>713</v>
      </c>
      <c r="XCX1605">
        <v>1.0783400000000001</v>
      </c>
      <c r="XCY1605">
        <v>0</v>
      </c>
      <c r="XCZ1605">
        <v>326296</v>
      </c>
      <c r="XDA1605">
        <v>1800</v>
      </c>
      <c r="XDB1605">
        <v>56771</v>
      </c>
    </row>
    <row r="1606" spans="1:13 16320:16330" x14ac:dyDescent="0.3">
      <c r="A1606" s="68"/>
      <c r="B1606" s="20"/>
      <c r="C1606" s="82"/>
      <c r="D1606" s="20"/>
      <c r="E1606" s="20"/>
      <c r="H1606" s="79"/>
      <c r="I1606" s="92"/>
      <c r="L1606" s="81"/>
      <c r="M1606" s="20"/>
      <c r="XCR1606" t="s">
        <v>536</v>
      </c>
      <c r="XCS1606">
        <v>2</v>
      </c>
      <c r="XCT1606">
        <v>25</v>
      </c>
      <c r="XCU1606">
        <v>0.15</v>
      </c>
      <c r="XCV1606">
        <v>50</v>
      </c>
      <c r="XCW1606">
        <v>719</v>
      </c>
      <c r="XCX1606">
        <v>2.6053600000000001</v>
      </c>
      <c r="XCY1606">
        <v>0</v>
      </c>
      <c r="XCZ1606">
        <v>174996</v>
      </c>
      <c r="XDA1606">
        <v>1800</v>
      </c>
      <c r="XDB1606">
        <v>51420</v>
      </c>
    </row>
    <row r="1607" spans="1:13 16320:16330" x14ac:dyDescent="0.3">
      <c r="A1607" s="68"/>
      <c r="B1607" s="20"/>
      <c r="C1607" s="82"/>
      <c r="D1607" s="20"/>
      <c r="E1607" s="20"/>
      <c r="H1607" s="79"/>
      <c r="I1607" s="92"/>
      <c r="K1607" s="52"/>
      <c r="L1607" s="81"/>
      <c r="M1607" s="20"/>
      <c r="XCR1607" t="s">
        <v>536</v>
      </c>
      <c r="XCS1607">
        <v>2</v>
      </c>
      <c r="XCT1607">
        <v>25</v>
      </c>
      <c r="XCU1607">
        <v>0.2</v>
      </c>
      <c r="XCV1607">
        <v>50</v>
      </c>
      <c r="XCW1607">
        <v>743</v>
      </c>
      <c r="XCX1607">
        <v>4.2984999999999998</v>
      </c>
      <c r="XCY1607">
        <v>0</v>
      </c>
      <c r="XCZ1607">
        <v>103400</v>
      </c>
      <c r="XDA1607">
        <v>1800.1</v>
      </c>
      <c r="XDB1607">
        <v>36144</v>
      </c>
    </row>
    <row r="1608" spans="1:13 16320:16330" x14ac:dyDescent="0.3">
      <c r="A1608" s="68"/>
      <c r="B1608" s="20"/>
      <c r="C1608" s="82"/>
      <c r="D1608" s="20"/>
      <c r="E1608" s="20"/>
      <c r="H1608" s="79"/>
      <c r="I1608" s="92"/>
      <c r="K1608" s="52"/>
      <c r="L1608" s="81"/>
      <c r="M1608" s="20"/>
      <c r="XCR1608" t="s">
        <v>536</v>
      </c>
      <c r="XCS1608">
        <v>2</v>
      </c>
      <c r="XCT1608">
        <v>50</v>
      </c>
      <c r="XCU1608">
        <v>0.05</v>
      </c>
      <c r="XCV1608">
        <v>50</v>
      </c>
      <c r="XCW1608">
        <v>713</v>
      </c>
      <c r="XCX1608">
        <v>3.20262</v>
      </c>
      <c r="XCY1608">
        <v>0</v>
      </c>
      <c r="XCZ1608">
        <v>355211</v>
      </c>
      <c r="XDA1608">
        <v>1800</v>
      </c>
      <c r="XDB1608">
        <v>58434</v>
      </c>
    </row>
    <row r="1609" spans="1:13 16320:16330" x14ac:dyDescent="0.3">
      <c r="A1609" s="68"/>
      <c r="B1609" s="20"/>
      <c r="C1609" s="82"/>
      <c r="D1609" s="20"/>
      <c r="E1609" s="20"/>
      <c r="H1609" s="79"/>
      <c r="I1609" s="92"/>
      <c r="L1609" s="81"/>
      <c r="M1609" s="20"/>
      <c r="XCR1609" t="s">
        <v>536</v>
      </c>
      <c r="XCS1609">
        <v>2</v>
      </c>
      <c r="XCT1609">
        <v>50</v>
      </c>
      <c r="XCU1609">
        <v>0.1</v>
      </c>
      <c r="XCV1609">
        <v>50</v>
      </c>
      <c r="XCW1609">
        <v>719</v>
      </c>
      <c r="XCX1609">
        <v>3.1649500000000002</v>
      </c>
      <c r="XCY1609">
        <v>0</v>
      </c>
      <c r="XCZ1609">
        <v>232668</v>
      </c>
      <c r="XDA1609">
        <v>1800</v>
      </c>
      <c r="XDB1609">
        <v>54440</v>
      </c>
    </row>
    <row r="1610" spans="1:13 16320:16330" x14ac:dyDescent="0.3">
      <c r="A1610" s="68"/>
      <c r="B1610" s="20"/>
      <c r="C1610" s="82"/>
      <c r="D1610" s="20"/>
      <c r="E1610" s="20"/>
      <c r="H1610" s="79"/>
      <c r="I1610" s="92"/>
      <c r="L1610" s="81"/>
      <c r="M1610" s="20"/>
      <c r="XCR1610" t="s">
        <v>536</v>
      </c>
      <c r="XCS1610">
        <v>2</v>
      </c>
      <c r="XCT1610">
        <v>50</v>
      </c>
      <c r="XCU1610">
        <v>0.15</v>
      </c>
      <c r="XCV1610">
        <v>50</v>
      </c>
      <c r="XCW1610">
        <v>751</v>
      </c>
      <c r="XCX1610">
        <v>6.8616400000000004</v>
      </c>
      <c r="XCY1610">
        <v>0</v>
      </c>
      <c r="XCZ1610">
        <v>22296</v>
      </c>
      <c r="XDA1610">
        <v>1800.32</v>
      </c>
      <c r="XDB1610">
        <v>26648</v>
      </c>
    </row>
    <row r="1611" spans="1:13 16320:16330" x14ac:dyDescent="0.3">
      <c r="A1611" s="68"/>
      <c r="B1611" s="20"/>
      <c r="C1611" s="82"/>
      <c r="D1611" s="20"/>
      <c r="E1611" s="20"/>
      <c r="H1611" s="79"/>
      <c r="I1611" s="92"/>
      <c r="K1611" s="52"/>
      <c r="L1611" s="81"/>
      <c r="M1611" s="20"/>
      <c r="XCR1611" t="s">
        <v>536</v>
      </c>
      <c r="XCS1611">
        <v>2</v>
      </c>
      <c r="XCT1611">
        <v>50</v>
      </c>
      <c r="XCU1611">
        <v>0.2</v>
      </c>
      <c r="XCV1611">
        <v>50</v>
      </c>
      <c r="XCW1611">
        <v>771</v>
      </c>
      <c r="XCX1611">
        <v>3.3698800000000002</v>
      </c>
      <c r="XCY1611">
        <v>0</v>
      </c>
      <c r="XCZ1611">
        <v>2125</v>
      </c>
      <c r="XDA1611">
        <v>1800.09</v>
      </c>
      <c r="XDB1611">
        <v>12830</v>
      </c>
    </row>
    <row r="1612" spans="1:13 16320:16330" x14ac:dyDescent="0.3">
      <c r="A1612" s="68"/>
      <c r="B1612" s="20"/>
      <c r="C1612" s="82"/>
      <c r="D1612" s="20"/>
      <c r="E1612" s="20"/>
      <c r="H1612" s="79"/>
      <c r="I1612" s="92"/>
      <c r="K1612" s="52"/>
      <c r="L1612" s="81"/>
      <c r="M1612" s="20"/>
      <c r="XCR1612" t="s">
        <v>536</v>
      </c>
      <c r="XCS1612">
        <v>3</v>
      </c>
      <c r="XCT1612">
        <v>0</v>
      </c>
      <c r="XCU1612">
        <v>0.05</v>
      </c>
      <c r="XCV1612">
        <v>50</v>
      </c>
      <c r="XCW1612">
        <v>733</v>
      </c>
      <c r="XCX1612">
        <v>1.6251800000000001</v>
      </c>
      <c r="XCY1612">
        <v>0</v>
      </c>
      <c r="XCZ1612">
        <v>722546</v>
      </c>
      <c r="XDA1612">
        <v>1800</v>
      </c>
      <c r="XDB1612">
        <v>78106</v>
      </c>
    </row>
    <row r="1613" spans="1:13 16320:16330" x14ac:dyDescent="0.3">
      <c r="A1613" s="68"/>
      <c r="B1613" s="20"/>
      <c r="C1613" s="82"/>
      <c r="D1613" s="20"/>
      <c r="E1613" s="20"/>
      <c r="H1613" s="79"/>
      <c r="I1613" s="92"/>
      <c r="L1613" s="81"/>
      <c r="M1613" s="20"/>
      <c r="XCR1613" t="s">
        <v>536</v>
      </c>
      <c r="XCS1613">
        <v>3</v>
      </c>
      <c r="XCT1613">
        <v>0</v>
      </c>
      <c r="XCU1613">
        <v>0.1</v>
      </c>
      <c r="XCV1613">
        <v>50</v>
      </c>
      <c r="XCW1613">
        <v>781</v>
      </c>
      <c r="XCX1613">
        <v>7.75204</v>
      </c>
      <c r="XCY1613">
        <v>0</v>
      </c>
      <c r="XCZ1613">
        <v>118886</v>
      </c>
      <c r="XDA1613">
        <v>1800</v>
      </c>
      <c r="XDB1613">
        <v>58369</v>
      </c>
    </row>
    <row r="1614" spans="1:13 16320:16330" x14ac:dyDescent="0.3">
      <c r="A1614" s="68"/>
      <c r="B1614" s="20"/>
      <c r="C1614" s="82"/>
      <c r="D1614" s="20"/>
      <c r="E1614" s="20"/>
      <c r="H1614" s="79"/>
      <c r="I1614" s="92"/>
      <c r="L1614" s="81"/>
      <c r="M1614" s="20"/>
      <c r="XCR1614" t="s">
        <v>536</v>
      </c>
      <c r="XCS1614">
        <v>3</v>
      </c>
      <c r="XCT1614">
        <v>10</v>
      </c>
      <c r="XCU1614">
        <v>0.05</v>
      </c>
      <c r="XCV1614">
        <v>50</v>
      </c>
      <c r="XCW1614">
        <v>733</v>
      </c>
      <c r="XCX1614">
        <v>1.04358</v>
      </c>
      <c r="XCY1614">
        <v>0</v>
      </c>
      <c r="XCZ1614">
        <v>921086</v>
      </c>
      <c r="XDA1614">
        <v>1800.01</v>
      </c>
      <c r="XDB1614">
        <v>82081</v>
      </c>
    </row>
    <row r="1615" spans="1:13 16320:16330" x14ac:dyDescent="0.3">
      <c r="A1615" s="68"/>
      <c r="B1615" s="20"/>
      <c r="C1615" s="82"/>
      <c r="D1615" s="20"/>
      <c r="E1615" s="20"/>
      <c r="H1615" s="79"/>
      <c r="I1615" s="92"/>
      <c r="K1615" s="52"/>
      <c r="L1615" s="81"/>
      <c r="M1615" s="20"/>
      <c r="XCR1615" t="s">
        <v>536</v>
      </c>
      <c r="XCS1615">
        <v>3</v>
      </c>
      <c r="XCT1615">
        <v>10</v>
      </c>
      <c r="XCU1615">
        <v>0.1</v>
      </c>
      <c r="XCV1615">
        <v>50</v>
      </c>
      <c r="XCW1615">
        <v>781</v>
      </c>
      <c r="XCX1615">
        <v>3.5305800000000001</v>
      </c>
      <c r="XCY1615">
        <v>0</v>
      </c>
      <c r="XCZ1615">
        <v>203050</v>
      </c>
      <c r="XDA1615">
        <v>1800</v>
      </c>
      <c r="XDB1615">
        <v>62990</v>
      </c>
    </row>
    <row r="1616" spans="1:13 16320:16330" x14ac:dyDescent="0.3">
      <c r="A1616" s="68"/>
      <c r="B1616" s="20"/>
      <c r="C1616" s="82"/>
      <c r="D1616" s="20"/>
      <c r="E1616" s="20"/>
      <c r="H1616" s="79"/>
      <c r="I1616" s="92"/>
      <c r="K1616" s="52"/>
      <c r="L1616" s="81"/>
      <c r="M1616" s="20"/>
      <c r="XCR1616" t="s">
        <v>536</v>
      </c>
      <c r="XCS1616">
        <v>3</v>
      </c>
      <c r="XCT1616">
        <v>25</v>
      </c>
      <c r="XCU1616">
        <v>0.05</v>
      </c>
      <c r="XCV1616">
        <v>50</v>
      </c>
      <c r="XCW1616">
        <v>733</v>
      </c>
      <c r="XCX1616">
        <v>24.291499999999999</v>
      </c>
      <c r="XCY1616">
        <v>8</v>
      </c>
      <c r="XCZ1616">
        <v>491124</v>
      </c>
      <c r="XDA1616">
        <v>1800.01</v>
      </c>
      <c r="XDB1616">
        <v>80466</v>
      </c>
    </row>
    <row r="1617" spans="1:13 16320:16330" x14ac:dyDescent="0.3">
      <c r="A1617" s="68"/>
      <c r="B1617" s="20"/>
      <c r="C1617" s="82"/>
      <c r="D1617" s="20"/>
      <c r="E1617" s="20"/>
      <c r="H1617" s="79"/>
      <c r="I1617" s="92"/>
      <c r="K1617" s="52"/>
      <c r="L1617" s="81"/>
      <c r="M1617" s="20"/>
      <c r="XCR1617" t="s">
        <v>536</v>
      </c>
      <c r="XCS1617">
        <v>3</v>
      </c>
      <c r="XCT1617">
        <v>25</v>
      </c>
      <c r="XCU1617">
        <v>0.1</v>
      </c>
      <c r="XCV1617">
        <v>50</v>
      </c>
      <c r="XCW1617">
        <v>781</v>
      </c>
      <c r="XCX1617">
        <v>9.7558000000000007</v>
      </c>
      <c r="XCY1617">
        <v>4</v>
      </c>
      <c r="XCZ1617">
        <v>96384</v>
      </c>
      <c r="XDA1617">
        <v>1800</v>
      </c>
      <c r="XDB1617">
        <v>53786</v>
      </c>
    </row>
    <row r="1618" spans="1:13 16320:16330" x14ac:dyDescent="0.3">
      <c r="A1618" s="68"/>
      <c r="B1618" s="20"/>
      <c r="C1618" s="82"/>
      <c r="D1618" s="20"/>
      <c r="E1618" s="20"/>
      <c r="H1618" s="79"/>
      <c r="I1618" s="92"/>
      <c r="K1618" s="52"/>
      <c r="L1618" s="81"/>
      <c r="M1618" s="20"/>
      <c r="XCR1618" t="s">
        <v>536</v>
      </c>
      <c r="XCS1618">
        <v>3</v>
      </c>
      <c r="XCT1618">
        <v>50</v>
      </c>
      <c r="XCU1618">
        <v>0.1</v>
      </c>
      <c r="XCV1618">
        <v>50</v>
      </c>
      <c r="XCW1618">
        <v>781</v>
      </c>
      <c r="XCX1618">
        <v>2.8176899999999998</v>
      </c>
      <c r="XCY1618">
        <v>0</v>
      </c>
      <c r="XCZ1618">
        <v>316521</v>
      </c>
      <c r="XDA1618">
        <v>1800.01</v>
      </c>
      <c r="XDB1618">
        <v>67343</v>
      </c>
    </row>
    <row r="1619" spans="1:13 16320:16330" x14ac:dyDescent="0.3">
      <c r="A1619" s="68"/>
      <c r="B1619" s="20"/>
      <c r="C1619" s="82"/>
      <c r="D1619" s="20"/>
      <c r="E1619" s="20"/>
      <c r="H1619" s="79"/>
      <c r="I1619" s="92"/>
      <c r="K1619" s="52"/>
      <c r="L1619" s="81"/>
      <c r="M1619" s="20"/>
      <c r="XCR1619" t="s">
        <v>533</v>
      </c>
      <c r="XCS1619">
        <v>0</v>
      </c>
      <c r="XCT1619">
        <v>0</v>
      </c>
      <c r="XCU1619">
        <v>0.05</v>
      </c>
      <c r="XCV1619">
        <v>100</v>
      </c>
      <c r="XCW1619">
        <v>1026</v>
      </c>
      <c r="XCX1619">
        <v>2.5264899999999999</v>
      </c>
      <c r="XCY1619">
        <v>0</v>
      </c>
      <c r="XCZ1619">
        <v>3331</v>
      </c>
      <c r="XDA1619">
        <v>1800</v>
      </c>
      <c r="XDB1619">
        <v>82005</v>
      </c>
    </row>
    <row r="1620" spans="1:13 16320:16330" x14ac:dyDescent="0.3">
      <c r="A1620" s="68"/>
      <c r="B1620" s="20"/>
      <c r="C1620" s="82"/>
      <c r="D1620" s="20"/>
      <c r="E1620" s="20"/>
      <c r="H1620" s="79"/>
      <c r="I1620" s="92"/>
      <c r="K1620" s="52"/>
      <c r="L1620" s="81"/>
      <c r="M1620" s="20"/>
      <c r="XCR1620" t="s">
        <v>533</v>
      </c>
      <c r="XCS1620">
        <v>0</v>
      </c>
      <c r="XCT1620">
        <v>0</v>
      </c>
      <c r="XCU1620">
        <v>0.1</v>
      </c>
      <c r="XCV1620">
        <v>100</v>
      </c>
      <c r="XCW1620">
        <v>1026</v>
      </c>
      <c r="XCX1620">
        <v>3.8683900000000002</v>
      </c>
      <c r="XCY1620">
        <v>0</v>
      </c>
      <c r="XCZ1620">
        <v>3014</v>
      </c>
      <c r="XDA1620">
        <v>1800.01</v>
      </c>
      <c r="XDB1620">
        <v>77776</v>
      </c>
    </row>
    <row r="1621" spans="1:13 16320:16330" x14ac:dyDescent="0.3">
      <c r="A1621" s="68"/>
      <c r="B1621" s="20"/>
      <c r="C1621" s="82"/>
      <c r="D1621" s="20"/>
      <c r="E1621" s="20"/>
      <c r="H1621" s="79"/>
      <c r="I1621" s="92"/>
      <c r="K1621" s="52"/>
      <c r="L1621" s="81"/>
      <c r="M1621" s="20"/>
      <c r="XCR1621" t="s">
        <v>533</v>
      </c>
      <c r="XCS1621">
        <v>0</v>
      </c>
      <c r="XCT1621">
        <v>0</v>
      </c>
      <c r="XCU1621">
        <v>0.15</v>
      </c>
      <c r="XCV1621">
        <v>100</v>
      </c>
      <c r="XCW1621">
        <v>1026</v>
      </c>
      <c r="XCX1621">
        <v>7.2703899999999999</v>
      </c>
      <c r="XCY1621">
        <v>3</v>
      </c>
      <c r="XCZ1621">
        <v>2959</v>
      </c>
      <c r="XDA1621">
        <v>1800.01</v>
      </c>
      <c r="XDB1621">
        <v>92511</v>
      </c>
    </row>
    <row r="1622" spans="1:13 16320:16330" x14ac:dyDescent="0.3">
      <c r="A1622" s="68"/>
      <c r="B1622" s="20"/>
      <c r="C1622" s="82"/>
      <c r="D1622" s="20"/>
      <c r="E1622" s="20"/>
      <c r="H1622" s="79"/>
      <c r="I1622" s="92"/>
      <c r="K1622" s="52"/>
      <c r="L1622" s="81"/>
      <c r="M1622" s="20"/>
      <c r="XCR1622" t="s">
        <v>533</v>
      </c>
      <c r="XCS1622">
        <v>0</v>
      </c>
      <c r="XCT1622">
        <v>0</v>
      </c>
      <c r="XCU1622">
        <v>0.2</v>
      </c>
      <c r="XCV1622">
        <v>100</v>
      </c>
      <c r="XCW1622">
        <v>1026</v>
      </c>
      <c r="XCX1622">
        <v>4.0547800000000001</v>
      </c>
      <c r="XCY1622">
        <v>0</v>
      </c>
      <c r="XCZ1622">
        <v>3246</v>
      </c>
      <c r="XDA1622">
        <v>1800.02</v>
      </c>
      <c r="XDB1622">
        <v>96728</v>
      </c>
    </row>
    <row r="1623" spans="1:13 16320:16330" x14ac:dyDescent="0.3">
      <c r="A1623" s="68"/>
      <c r="B1623" s="20"/>
      <c r="C1623" s="82"/>
      <c r="D1623" s="20"/>
      <c r="E1623" s="20"/>
      <c r="H1623" s="79"/>
      <c r="I1623" s="92"/>
      <c r="K1623" s="52"/>
      <c r="L1623" s="81"/>
      <c r="M1623" s="20"/>
      <c r="XCR1623" t="s">
        <v>533</v>
      </c>
      <c r="XCS1623">
        <v>1</v>
      </c>
      <c r="XCT1623">
        <v>5</v>
      </c>
      <c r="XCU1623">
        <v>0.05</v>
      </c>
      <c r="XCV1623">
        <v>100</v>
      </c>
      <c r="XCW1623">
        <v>1026</v>
      </c>
      <c r="XCX1623">
        <v>14.306900000000001</v>
      </c>
      <c r="XCY1623">
        <v>0</v>
      </c>
      <c r="XCZ1623">
        <v>811</v>
      </c>
      <c r="XDA1623">
        <v>1800.01</v>
      </c>
      <c r="XDB1623">
        <v>31914</v>
      </c>
    </row>
    <row r="1624" spans="1:13 16320:16330" x14ac:dyDescent="0.3">
      <c r="A1624" s="68"/>
      <c r="B1624" s="20"/>
      <c r="C1624" s="82"/>
      <c r="D1624" s="20"/>
      <c r="E1624" s="20"/>
      <c r="H1624" s="79"/>
      <c r="I1624" s="92"/>
      <c r="K1624" s="52"/>
      <c r="L1624" s="81"/>
      <c r="M1624" s="20"/>
      <c r="XCR1624" t="s">
        <v>533</v>
      </c>
      <c r="XCS1624">
        <v>1</v>
      </c>
      <c r="XCT1624">
        <v>5</v>
      </c>
      <c r="XCU1624">
        <v>0.1</v>
      </c>
      <c r="XCV1624">
        <v>100</v>
      </c>
      <c r="XCW1624">
        <v>1027</v>
      </c>
      <c r="XCX1624">
        <v>30.539899999999999</v>
      </c>
      <c r="XCY1624">
        <v>0</v>
      </c>
      <c r="XCZ1624">
        <v>631</v>
      </c>
      <c r="XDA1624">
        <v>1800.01</v>
      </c>
      <c r="XDB1624">
        <v>29650</v>
      </c>
    </row>
    <row r="1625" spans="1:13 16320:16330" x14ac:dyDescent="0.3">
      <c r="A1625" s="68"/>
      <c r="B1625" s="20"/>
      <c r="C1625" s="82"/>
      <c r="D1625" s="20"/>
      <c r="E1625" s="20"/>
      <c r="H1625" s="79"/>
      <c r="I1625" s="92"/>
      <c r="K1625" s="52"/>
      <c r="L1625" s="81"/>
      <c r="M1625" s="20"/>
      <c r="XCR1625" t="s">
        <v>533</v>
      </c>
      <c r="XCS1625">
        <v>1</v>
      </c>
      <c r="XCT1625">
        <v>5</v>
      </c>
      <c r="XCU1625">
        <v>0.15</v>
      </c>
      <c r="XCV1625">
        <v>100</v>
      </c>
      <c r="XCW1625">
        <v>1027</v>
      </c>
      <c r="XCX1625">
        <v>17.143799999999999</v>
      </c>
      <c r="XCY1625">
        <v>0</v>
      </c>
      <c r="XCZ1625">
        <v>677</v>
      </c>
      <c r="XDA1625">
        <v>1800.04</v>
      </c>
      <c r="XDB1625">
        <v>27399</v>
      </c>
    </row>
    <row r="1626" spans="1:13 16320:16330" x14ac:dyDescent="0.3">
      <c r="A1626" s="68"/>
      <c r="B1626" s="20"/>
      <c r="C1626" s="82"/>
      <c r="D1626" s="20"/>
      <c r="E1626" s="20"/>
      <c r="H1626" s="79"/>
      <c r="I1626" s="92"/>
      <c r="K1626" s="52"/>
      <c r="L1626" s="81"/>
      <c r="M1626" s="20"/>
      <c r="XCR1626" t="s">
        <v>533</v>
      </c>
      <c r="XCS1626">
        <v>1</v>
      </c>
      <c r="XCT1626">
        <v>5</v>
      </c>
      <c r="XCU1626">
        <v>0.2</v>
      </c>
      <c r="XCV1626">
        <v>100</v>
      </c>
      <c r="XCW1626">
        <v>1035</v>
      </c>
      <c r="XCX1626">
        <v>47.411099999999998</v>
      </c>
      <c r="XCY1626">
        <v>2</v>
      </c>
      <c r="XCZ1626">
        <v>363</v>
      </c>
      <c r="XDA1626">
        <v>1800.11</v>
      </c>
      <c r="XDB1626">
        <v>21819</v>
      </c>
    </row>
    <row r="1627" spans="1:13 16320:16330" x14ac:dyDescent="0.3">
      <c r="A1627" s="68"/>
      <c r="B1627" s="20"/>
      <c r="C1627" s="82"/>
      <c r="D1627" s="20"/>
      <c r="E1627" s="20"/>
      <c r="H1627" s="79"/>
      <c r="I1627" s="92"/>
      <c r="K1627" s="52"/>
      <c r="L1627" s="81"/>
      <c r="M1627" s="20"/>
      <c r="XCR1627" t="s">
        <v>533</v>
      </c>
      <c r="XCS1627">
        <v>1</v>
      </c>
      <c r="XCT1627">
        <v>10</v>
      </c>
      <c r="XCU1627">
        <v>0.05</v>
      </c>
      <c r="XCV1627">
        <v>100</v>
      </c>
      <c r="XCW1627">
        <v>1026</v>
      </c>
      <c r="XCX1627">
        <v>7.0338399999999996</v>
      </c>
      <c r="XCY1627">
        <v>0</v>
      </c>
      <c r="XCZ1627">
        <v>940</v>
      </c>
      <c r="XDA1627">
        <v>1800.01</v>
      </c>
      <c r="XDB1627">
        <v>33150</v>
      </c>
    </row>
    <row r="1628" spans="1:13 16320:16330" x14ac:dyDescent="0.3">
      <c r="A1628" s="68"/>
      <c r="B1628" s="20"/>
      <c r="C1628" s="82"/>
      <c r="D1628" s="20"/>
      <c r="E1628" s="20"/>
      <c r="H1628" s="79"/>
      <c r="I1628" s="92"/>
      <c r="K1628" s="52"/>
      <c r="L1628" s="81"/>
      <c r="M1628" s="20"/>
      <c r="XCR1628" t="s">
        <v>533</v>
      </c>
      <c r="XCS1628">
        <v>1</v>
      </c>
      <c r="XCT1628">
        <v>10</v>
      </c>
      <c r="XCU1628">
        <v>0.1</v>
      </c>
      <c r="XCV1628">
        <v>100</v>
      </c>
      <c r="XCW1628">
        <v>1027</v>
      </c>
      <c r="XCX1628">
        <v>17.832799999999999</v>
      </c>
      <c r="XCY1628">
        <v>0</v>
      </c>
      <c r="XCZ1628">
        <v>800</v>
      </c>
      <c r="XDA1628">
        <v>1800.04</v>
      </c>
      <c r="XDB1628">
        <v>30056</v>
      </c>
    </row>
    <row r="1629" spans="1:13 16320:16330" x14ac:dyDescent="0.3">
      <c r="A1629" s="68"/>
      <c r="B1629" s="20"/>
      <c r="C1629" s="82"/>
      <c r="D1629" s="20"/>
      <c r="E1629" s="20"/>
      <c r="H1629" s="79"/>
      <c r="I1629" s="92"/>
      <c r="K1629" s="52"/>
      <c r="L1629" s="81"/>
      <c r="M1629" s="20"/>
      <c r="XCR1629" t="s">
        <v>533</v>
      </c>
      <c r="XCS1629">
        <v>1</v>
      </c>
      <c r="XCT1629">
        <v>10</v>
      </c>
      <c r="XCU1629">
        <v>0.15</v>
      </c>
      <c r="XCV1629">
        <v>100</v>
      </c>
      <c r="XCW1629">
        <v>1027</v>
      </c>
      <c r="XCX1629">
        <v>22.609300000000001</v>
      </c>
      <c r="XCY1629">
        <v>0</v>
      </c>
      <c r="XCZ1629">
        <v>795</v>
      </c>
      <c r="XDA1629">
        <v>1800.01</v>
      </c>
      <c r="XDB1629">
        <v>29690</v>
      </c>
    </row>
    <row r="1630" spans="1:13 16320:16330" x14ac:dyDescent="0.3">
      <c r="A1630" s="68"/>
      <c r="B1630" s="20"/>
      <c r="C1630" s="82"/>
      <c r="D1630" s="20"/>
      <c r="E1630" s="20"/>
      <c r="H1630" s="79"/>
      <c r="I1630" s="92"/>
      <c r="K1630" s="52"/>
      <c r="L1630" s="81"/>
      <c r="M1630" s="20"/>
      <c r="XCR1630" t="s">
        <v>533</v>
      </c>
      <c r="XCS1630">
        <v>1</v>
      </c>
      <c r="XCT1630">
        <v>10</v>
      </c>
      <c r="XCU1630">
        <v>0.2</v>
      </c>
      <c r="XCV1630">
        <v>100</v>
      </c>
      <c r="XCW1630">
        <v>1035</v>
      </c>
      <c r="XCX1630">
        <v>37.810200000000002</v>
      </c>
      <c r="XCY1630">
        <v>0</v>
      </c>
      <c r="XCZ1630">
        <v>509</v>
      </c>
      <c r="XDA1630">
        <v>1800.01</v>
      </c>
      <c r="XDB1630">
        <v>25004</v>
      </c>
    </row>
    <row r="1631" spans="1:13 16320:16330" x14ac:dyDescent="0.3">
      <c r="A1631" s="68"/>
      <c r="B1631" s="20"/>
      <c r="C1631" s="82"/>
      <c r="D1631" s="20"/>
      <c r="E1631" s="20"/>
      <c r="H1631" s="79"/>
      <c r="I1631" s="92"/>
      <c r="K1631" s="52"/>
      <c r="L1631" s="81"/>
      <c r="M1631" s="20"/>
      <c r="XCR1631" t="s">
        <v>533</v>
      </c>
      <c r="XCS1631">
        <v>1</v>
      </c>
      <c r="XCT1631">
        <v>25</v>
      </c>
      <c r="XCU1631">
        <v>0.05</v>
      </c>
      <c r="XCV1631">
        <v>100</v>
      </c>
      <c r="XCW1631">
        <v>1027</v>
      </c>
      <c r="XCX1631">
        <v>21.226700000000001</v>
      </c>
      <c r="XCY1631">
        <v>0</v>
      </c>
      <c r="XCZ1631">
        <v>325</v>
      </c>
      <c r="XDA1631">
        <v>1800.33</v>
      </c>
      <c r="XDB1631">
        <v>16288</v>
      </c>
    </row>
    <row r="1632" spans="1:13 16320:16330" x14ac:dyDescent="0.3">
      <c r="A1632" s="68"/>
      <c r="B1632" s="20"/>
      <c r="C1632" s="82"/>
      <c r="D1632" s="20"/>
      <c r="E1632" s="20"/>
      <c r="H1632" s="79"/>
      <c r="I1632" s="92"/>
      <c r="K1632" s="52"/>
      <c r="L1632" s="81"/>
      <c r="M1632" s="20"/>
      <c r="XCR1632" t="s">
        <v>533</v>
      </c>
      <c r="XCS1632">
        <v>1</v>
      </c>
      <c r="XCT1632">
        <v>25</v>
      </c>
      <c r="XCU1632">
        <v>0.1</v>
      </c>
      <c r="XCV1632">
        <v>100</v>
      </c>
      <c r="XCW1632">
        <v>1035</v>
      </c>
      <c r="XCX1632">
        <v>109.657</v>
      </c>
      <c r="XCY1632">
        <v>0</v>
      </c>
      <c r="XCZ1632">
        <v>170</v>
      </c>
      <c r="XDA1632">
        <v>1800.22</v>
      </c>
      <c r="XDB1632">
        <v>10571</v>
      </c>
    </row>
    <row r="1633" spans="1:13 16320:16330" x14ac:dyDescent="0.3">
      <c r="A1633" s="68"/>
      <c r="B1633" s="20"/>
      <c r="C1633" s="82"/>
      <c r="D1633" s="20"/>
      <c r="E1633" s="20"/>
      <c r="H1633" s="79"/>
      <c r="I1633" s="92"/>
      <c r="K1633" s="52"/>
      <c r="L1633" s="81"/>
      <c r="M1633" s="20"/>
      <c r="XCR1633" t="s">
        <v>533</v>
      </c>
      <c r="XCS1633">
        <v>1</v>
      </c>
      <c r="XCT1633">
        <v>25</v>
      </c>
      <c r="XCU1633">
        <v>0.15</v>
      </c>
      <c r="XCV1633">
        <v>100</v>
      </c>
      <c r="XCW1633">
        <v>1058</v>
      </c>
      <c r="XCX1633">
        <v>621.96199999999999</v>
      </c>
      <c r="XCY1633">
        <v>6</v>
      </c>
      <c r="XCZ1633">
        <v>23</v>
      </c>
      <c r="XDA1633">
        <v>1802.84</v>
      </c>
      <c r="XDB1633">
        <v>3558</v>
      </c>
    </row>
    <row r="1634" spans="1:13 16320:16330" x14ac:dyDescent="0.3">
      <c r="A1634" s="68"/>
      <c r="B1634" s="20"/>
      <c r="C1634" s="82"/>
      <c r="D1634" s="20"/>
      <c r="E1634" s="20"/>
      <c r="H1634" s="79"/>
      <c r="I1634" s="92"/>
      <c r="K1634" s="52"/>
      <c r="L1634" s="81"/>
      <c r="M1634" s="20"/>
      <c r="XCR1634" t="s">
        <v>533</v>
      </c>
      <c r="XCS1634">
        <v>1</v>
      </c>
      <c r="XCT1634">
        <v>25</v>
      </c>
      <c r="XCU1634">
        <v>0.2</v>
      </c>
      <c r="XCV1634">
        <v>100</v>
      </c>
      <c r="XCW1634">
        <v>1058</v>
      </c>
      <c r="XCX1634">
        <v>332.25200000000001</v>
      </c>
      <c r="XCY1634">
        <v>0</v>
      </c>
      <c r="XCZ1634">
        <v>28</v>
      </c>
      <c r="XDA1634">
        <v>1800.1</v>
      </c>
      <c r="XDB1634">
        <v>4884</v>
      </c>
    </row>
    <row r="1635" spans="1:13 16320:16330" x14ac:dyDescent="0.3">
      <c r="A1635" s="68"/>
      <c r="B1635" s="20"/>
      <c r="C1635" s="82"/>
      <c r="D1635" s="20"/>
      <c r="E1635" s="20"/>
      <c r="H1635" s="79"/>
      <c r="I1635" s="92"/>
      <c r="K1635" s="52"/>
      <c r="L1635" s="81"/>
      <c r="M1635" s="20"/>
      <c r="XCR1635" t="s">
        <v>533</v>
      </c>
      <c r="XCS1635">
        <v>1</v>
      </c>
      <c r="XCT1635">
        <v>50</v>
      </c>
      <c r="XCU1635">
        <v>0.05</v>
      </c>
      <c r="XCV1635">
        <v>100</v>
      </c>
      <c r="XCW1635">
        <v>1035</v>
      </c>
      <c r="XCX1635">
        <v>22.358599999999999</v>
      </c>
      <c r="XCY1635">
        <v>0</v>
      </c>
      <c r="XCZ1635">
        <v>210</v>
      </c>
      <c r="XDA1635">
        <v>1800.07</v>
      </c>
      <c r="XDB1635">
        <v>12179</v>
      </c>
    </row>
    <row r="1636" spans="1:13 16320:16330" x14ac:dyDescent="0.3">
      <c r="A1636" s="68"/>
      <c r="B1636" s="20"/>
      <c r="C1636" s="82"/>
      <c r="D1636" s="20"/>
      <c r="E1636" s="20"/>
      <c r="H1636" s="79"/>
      <c r="I1636" s="92"/>
      <c r="K1636" s="52"/>
      <c r="L1636" s="81"/>
      <c r="M1636" s="20"/>
      <c r="XCR1636" t="s">
        <v>533</v>
      </c>
      <c r="XCS1636">
        <v>1</v>
      </c>
      <c r="XCT1636">
        <v>50</v>
      </c>
      <c r="XCU1636">
        <v>0.1</v>
      </c>
      <c r="XCV1636">
        <v>100</v>
      </c>
      <c r="XCW1636">
        <v>1047</v>
      </c>
      <c r="XCX1636">
        <v>181.197</v>
      </c>
      <c r="XCY1636">
        <v>2</v>
      </c>
      <c r="XCZ1636">
        <v>40</v>
      </c>
      <c r="XDA1636">
        <v>1800.23</v>
      </c>
      <c r="XDB1636">
        <v>4416</v>
      </c>
    </row>
    <row r="1637" spans="1:13 16320:16330" x14ac:dyDescent="0.3">
      <c r="A1637" s="68"/>
      <c r="B1637" s="20"/>
      <c r="C1637" s="82"/>
      <c r="D1637" s="20"/>
      <c r="E1637" s="20"/>
      <c r="H1637" s="79"/>
      <c r="I1637" s="92"/>
      <c r="K1637" s="52"/>
      <c r="L1637" s="81"/>
      <c r="M1637" s="20"/>
      <c r="XCR1637" t="s">
        <v>533</v>
      </c>
      <c r="XCS1637">
        <v>1</v>
      </c>
      <c r="XCT1637">
        <v>50</v>
      </c>
      <c r="XCU1637">
        <v>0.15</v>
      </c>
      <c r="XCV1637">
        <v>100</v>
      </c>
      <c r="XCW1637">
        <v>1074</v>
      </c>
      <c r="XCX1637">
        <v>1047.8699999999999</v>
      </c>
      <c r="XCY1637">
        <v>0</v>
      </c>
      <c r="XCZ1637">
        <v>9</v>
      </c>
      <c r="XDA1637">
        <v>1802.44</v>
      </c>
      <c r="XDB1637">
        <v>1564</v>
      </c>
    </row>
    <row r="1638" spans="1:13 16320:16330" x14ac:dyDescent="0.3">
      <c r="A1638" s="68"/>
      <c r="B1638" s="20"/>
      <c r="C1638" s="82"/>
      <c r="D1638" s="20"/>
      <c r="E1638" s="20"/>
      <c r="H1638" s="79"/>
      <c r="I1638" s="92"/>
      <c r="K1638" s="52"/>
      <c r="L1638" s="81"/>
      <c r="M1638" s="20"/>
      <c r="XCR1638" t="s">
        <v>533</v>
      </c>
      <c r="XCS1638">
        <v>1</v>
      </c>
      <c r="XCT1638">
        <v>50</v>
      </c>
      <c r="XCU1638">
        <v>0.2</v>
      </c>
      <c r="XCV1638">
        <v>100</v>
      </c>
      <c r="XCW1638">
        <v>1174</v>
      </c>
      <c r="XCX1638">
        <v>1812.54</v>
      </c>
      <c r="XCY1638">
        <v>0</v>
      </c>
      <c r="XCZ1638">
        <v>1</v>
      </c>
      <c r="XDA1638">
        <v>1812.54</v>
      </c>
      <c r="XDB1638">
        <v>225</v>
      </c>
    </row>
    <row r="1639" spans="1:13 16320:16330" x14ac:dyDescent="0.3">
      <c r="A1639" s="68"/>
      <c r="B1639" s="20"/>
      <c r="C1639" s="82"/>
      <c r="D1639" s="20"/>
      <c r="E1639" s="20"/>
      <c r="H1639" s="79"/>
      <c r="I1639" s="92"/>
      <c r="K1639" s="52"/>
      <c r="L1639" s="81"/>
      <c r="M1639" s="20"/>
      <c r="XCR1639" t="s">
        <v>533</v>
      </c>
      <c r="XCS1639">
        <v>2</v>
      </c>
      <c r="XCT1639">
        <v>5</v>
      </c>
      <c r="XCU1639">
        <v>0.05</v>
      </c>
      <c r="XCV1639">
        <v>100</v>
      </c>
      <c r="XCW1639">
        <v>1027</v>
      </c>
      <c r="XCX1639">
        <v>25.1187</v>
      </c>
      <c r="XCY1639">
        <v>0</v>
      </c>
      <c r="XCZ1639">
        <v>579</v>
      </c>
      <c r="XDA1639">
        <v>1800.04</v>
      </c>
      <c r="XDB1639">
        <v>26664</v>
      </c>
    </row>
    <row r="1640" spans="1:13 16320:16330" x14ac:dyDescent="0.3">
      <c r="A1640" s="68"/>
      <c r="B1640" s="20"/>
      <c r="C1640" s="82"/>
      <c r="D1640" s="20"/>
      <c r="E1640" s="20"/>
      <c r="H1640" s="79"/>
      <c r="I1640" s="92"/>
      <c r="K1640" s="52"/>
      <c r="L1640" s="81"/>
      <c r="M1640" s="20"/>
      <c r="XCR1640" t="s">
        <v>533</v>
      </c>
      <c r="XCS1640">
        <v>2</v>
      </c>
      <c r="XCT1640">
        <v>5</v>
      </c>
      <c r="XCU1640">
        <v>0.1</v>
      </c>
      <c r="XCV1640">
        <v>100</v>
      </c>
      <c r="XCW1640">
        <v>1027</v>
      </c>
      <c r="XCX1640">
        <v>29.28</v>
      </c>
      <c r="XCY1640">
        <v>0</v>
      </c>
      <c r="XCZ1640">
        <v>458</v>
      </c>
      <c r="XDA1640">
        <v>1800</v>
      </c>
      <c r="XDB1640">
        <v>23131</v>
      </c>
    </row>
    <row r="1641" spans="1:13 16320:16330" x14ac:dyDescent="0.3">
      <c r="A1641" s="68"/>
      <c r="B1641" s="20"/>
      <c r="C1641" s="82"/>
      <c r="D1641" s="20"/>
      <c r="E1641" s="20"/>
      <c r="H1641" s="79"/>
      <c r="I1641" s="92"/>
      <c r="K1641" s="52"/>
      <c r="L1641" s="81"/>
      <c r="M1641" s="20"/>
      <c r="XCR1641" t="s">
        <v>533</v>
      </c>
      <c r="XCS1641">
        <v>2</v>
      </c>
      <c r="XCT1641">
        <v>5</v>
      </c>
      <c r="XCU1641">
        <v>0.15</v>
      </c>
      <c r="XCV1641">
        <v>100</v>
      </c>
      <c r="XCW1641">
        <v>1027</v>
      </c>
      <c r="XCX1641">
        <v>31.542000000000002</v>
      </c>
      <c r="XCY1641">
        <v>0</v>
      </c>
      <c r="XCZ1641">
        <v>427</v>
      </c>
      <c r="XDA1641">
        <v>1800</v>
      </c>
      <c r="XDB1641">
        <v>20378</v>
      </c>
    </row>
    <row r="1642" spans="1:13 16320:16330" x14ac:dyDescent="0.3">
      <c r="A1642" s="68"/>
      <c r="B1642" s="20"/>
      <c r="C1642" s="82"/>
      <c r="D1642" s="20"/>
      <c r="E1642" s="20"/>
      <c r="H1642" s="79"/>
      <c r="I1642" s="92"/>
      <c r="K1642" s="52"/>
      <c r="L1642" s="81"/>
      <c r="M1642" s="20"/>
      <c r="XCR1642" t="s">
        <v>533</v>
      </c>
      <c r="XCS1642">
        <v>2</v>
      </c>
      <c r="XCT1642">
        <v>5</v>
      </c>
      <c r="XCU1642">
        <v>0.2</v>
      </c>
      <c r="XCV1642">
        <v>100</v>
      </c>
      <c r="XCW1642">
        <v>1027</v>
      </c>
      <c r="XCX1642">
        <v>29.238</v>
      </c>
      <c r="XCY1642">
        <v>0</v>
      </c>
      <c r="XCZ1642">
        <v>470</v>
      </c>
      <c r="XDA1642">
        <v>1800.06</v>
      </c>
      <c r="XDB1642">
        <v>24342</v>
      </c>
    </row>
    <row r="1643" spans="1:13 16320:16330" x14ac:dyDescent="0.3">
      <c r="A1643" s="68"/>
      <c r="B1643" s="20"/>
      <c r="C1643" s="82"/>
      <c r="D1643" s="20"/>
      <c r="E1643" s="20"/>
      <c r="H1643" s="79"/>
      <c r="I1643" s="92"/>
      <c r="K1643" s="52"/>
      <c r="L1643" s="81"/>
      <c r="M1643" s="20"/>
      <c r="XCR1643" t="s">
        <v>533</v>
      </c>
      <c r="XCS1643">
        <v>2</v>
      </c>
      <c r="XCT1643">
        <v>10</v>
      </c>
      <c r="XCU1643">
        <v>0.05</v>
      </c>
      <c r="XCV1643">
        <v>100</v>
      </c>
      <c r="XCW1643">
        <v>1027</v>
      </c>
      <c r="XCX1643">
        <v>17.007899999999999</v>
      </c>
      <c r="XCY1643">
        <v>0</v>
      </c>
      <c r="XCZ1643">
        <v>380</v>
      </c>
      <c r="XDA1643">
        <v>1800.11</v>
      </c>
      <c r="XDB1643">
        <v>15717</v>
      </c>
    </row>
    <row r="1644" spans="1:13 16320:16330" x14ac:dyDescent="0.3">
      <c r="A1644" s="68"/>
      <c r="B1644" s="20"/>
      <c r="C1644" s="82"/>
      <c r="D1644" s="20"/>
      <c r="E1644" s="20"/>
      <c r="H1644" s="79"/>
      <c r="I1644" s="92"/>
      <c r="K1644" s="52"/>
      <c r="L1644" s="81"/>
      <c r="M1644" s="20"/>
      <c r="XCR1644" t="s">
        <v>533</v>
      </c>
      <c r="XCS1644">
        <v>2</v>
      </c>
      <c r="XCT1644">
        <v>10</v>
      </c>
      <c r="XCU1644">
        <v>0.1</v>
      </c>
      <c r="XCV1644">
        <v>100</v>
      </c>
      <c r="XCW1644">
        <v>1027</v>
      </c>
      <c r="XCX1644">
        <v>20.528400000000001</v>
      </c>
      <c r="XCY1644">
        <v>0</v>
      </c>
      <c r="XCZ1644">
        <v>171</v>
      </c>
      <c r="XDA1644">
        <v>1800.27</v>
      </c>
      <c r="XDB1644">
        <v>9913</v>
      </c>
    </row>
    <row r="1645" spans="1:13 16320:16330" x14ac:dyDescent="0.3">
      <c r="A1645" s="68"/>
      <c r="B1645" s="20"/>
      <c r="C1645" s="82"/>
      <c r="D1645" s="20"/>
      <c r="E1645" s="20"/>
      <c r="H1645" s="79"/>
      <c r="I1645" s="92"/>
      <c r="K1645" s="52"/>
      <c r="L1645" s="81"/>
      <c r="M1645" s="20"/>
      <c r="XCR1645" t="s">
        <v>533</v>
      </c>
      <c r="XCS1645">
        <v>2</v>
      </c>
      <c r="XCT1645">
        <v>10</v>
      </c>
      <c r="XCU1645">
        <v>0.15</v>
      </c>
      <c r="XCV1645">
        <v>100</v>
      </c>
      <c r="XCW1645">
        <v>1041</v>
      </c>
      <c r="XCX1645">
        <v>141.85599999999999</v>
      </c>
      <c r="XCY1645">
        <v>0</v>
      </c>
      <c r="XCZ1645">
        <v>69</v>
      </c>
      <c r="XDA1645">
        <v>1800.04</v>
      </c>
      <c r="XDB1645">
        <v>7293</v>
      </c>
    </row>
    <row r="1646" spans="1:13 16320:16330" x14ac:dyDescent="0.3">
      <c r="A1646" s="68"/>
      <c r="B1646" s="20"/>
      <c r="C1646" s="82"/>
      <c r="D1646" s="20"/>
      <c r="E1646" s="20"/>
      <c r="H1646" s="79"/>
      <c r="I1646" s="92"/>
      <c r="K1646" s="52"/>
      <c r="L1646" s="81"/>
      <c r="M1646" s="20"/>
      <c r="XCR1646" t="s">
        <v>533</v>
      </c>
      <c r="XCS1646">
        <v>2</v>
      </c>
      <c r="XCT1646">
        <v>10</v>
      </c>
      <c r="XCU1646">
        <v>0.2</v>
      </c>
      <c r="XCV1646">
        <v>100</v>
      </c>
      <c r="XCW1646">
        <v>1045</v>
      </c>
      <c r="XCX1646">
        <v>108.71899999999999</v>
      </c>
      <c r="XCY1646">
        <v>0</v>
      </c>
      <c r="XCZ1646">
        <v>91</v>
      </c>
      <c r="XDA1646">
        <v>1800.31</v>
      </c>
      <c r="XDB1646">
        <v>6410</v>
      </c>
    </row>
    <row r="1647" spans="1:13 16320:16330" x14ac:dyDescent="0.3">
      <c r="A1647" s="68"/>
      <c r="B1647" s="20"/>
      <c r="C1647" s="82"/>
      <c r="D1647" s="20"/>
      <c r="E1647" s="20"/>
      <c r="H1647" s="79"/>
      <c r="I1647" s="92"/>
      <c r="K1647" s="52"/>
      <c r="L1647" s="81"/>
      <c r="M1647" s="20"/>
      <c r="XCR1647" t="s">
        <v>533</v>
      </c>
      <c r="XCS1647">
        <v>2</v>
      </c>
      <c r="XCT1647">
        <v>25</v>
      </c>
      <c r="XCU1647">
        <v>0.05</v>
      </c>
      <c r="XCV1647">
        <v>100</v>
      </c>
      <c r="XCW1647">
        <v>1031</v>
      </c>
      <c r="XCX1647">
        <v>52.102699999999999</v>
      </c>
      <c r="XCY1647">
        <v>0</v>
      </c>
      <c r="XCZ1647">
        <v>166</v>
      </c>
      <c r="XDA1647">
        <v>1800.02</v>
      </c>
      <c r="XDB1647">
        <v>9852</v>
      </c>
    </row>
    <row r="1648" spans="1:13 16320:16330" x14ac:dyDescent="0.3">
      <c r="A1648" s="68"/>
      <c r="B1648" s="20"/>
      <c r="C1648" s="82"/>
      <c r="D1648" s="20"/>
      <c r="E1648" s="20"/>
      <c r="H1648" s="79"/>
      <c r="I1648" s="92"/>
      <c r="K1648" s="52"/>
      <c r="L1648" s="81"/>
      <c r="M1648" s="20"/>
      <c r="XCR1648" t="s">
        <v>533</v>
      </c>
      <c r="XCS1648">
        <v>2</v>
      </c>
      <c r="XCT1648">
        <v>25</v>
      </c>
      <c r="XCU1648">
        <v>0.1</v>
      </c>
      <c r="XCV1648">
        <v>100</v>
      </c>
      <c r="XCW1648">
        <v>1048</v>
      </c>
      <c r="XCX1648">
        <v>333.01600000000002</v>
      </c>
      <c r="XCY1648">
        <v>6</v>
      </c>
      <c r="XCZ1648">
        <v>27</v>
      </c>
      <c r="XDA1648">
        <v>1801.45</v>
      </c>
      <c r="XDB1648">
        <v>4131</v>
      </c>
    </row>
    <row r="1649" spans="1:13 16320:16330" x14ac:dyDescent="0.3">
      <c r="A1649" s="68"/>
      <c r="B1649" s="20"/>
      <c r="C1649" s="82"/>
      <c r="D1649" s="20"/>
      <c r="E1649" s="20"/>
      <c r="H1649" s="79"/>
      <c r="I1649" s="92"/>
      <c r="K1649" s="52"/>
      <c r="L1649" s="81"/>
      <c r="M1649" s="20"/>
      <c r="XCR1649" t="s">
        <v>533</v>
      </c>
      <c r="XCS1649">
        <v>2</v>
      </c>
      <c r="XCT1649">
        <v>25</v>
      </c>
      <c r="XCU1649">
        <v>0.15</v>
      </c>
      <c r="XCV1649">
        <v>100</v>
      </c>
      <c r="XCW1649">
        <v>1073</v>
      </c>
      <c r="XCX1649">
        <v>874.33100000000002</v>
      </c>
      <c r="XCY1649">
        <v>0</v>
      </c>
      <c r="XCZ1649">
        <v>9</v>
      </c>
      <c r="XDA1649">
        <v>1840.15</v>
      </c>
      <c r="XDB1649">
        <v>1699</v>
      </c>
    </row>
    <row r="1650" spans="1:13 16320:16330" x14ac:dyDescent="0.3">
      <c r="A1650" s="68"/>
      <c r="B1650" s="20"/>
      <c r="C1650" s="82"/>
      <c r="D1650" s="20"/>
      <c r="E1650" s="20"/>
      <c r="H1650" s="79"/>
      <c r="I1650" s="92"/>
      <c r="K1650" s="52"/>
      <c r="L1650" s="81"/>
      <c r="M1650" s="20"/>
      <c r="XCR1650" t="s">
        <v>533</v>
      </c>
      <c r="XCS1650">
        <v>2</v>
      </c>
      <c r="XCT1650">
        <v>25</v>
      </c>
      <c r="XCU1650">
        <v>0.2</v>
      </c>
      <c r="XCV1650">
        <v>100</v>
      </c>
      <c r="XCW1650">
        <v>1344</v>
      </c>
      <c r="XCX1650">
        <v>1820.54</v>
      </c>
      <c r="XCY1650">
        <v>0</v>
      </c>
      <c r="XCZ1650">
        <v>1</v>
      </c>
      <c r="XDA1650">
        <v>1820.78</v>
      </c>
      <c r="XDB1650">
        <v>51</v>
      </c>
    </row>
    <row r="1651" spans="1:13 16320:16330" x14ac:dyDescent="0.3">
      <c r="A1651" s="68"/>
      <c r="B1651" s="20"/>
      <c r="C1651" s="82"/>
      <c r="D1651" s="20"/>
      <c r="E1651" s="20"/>
      <c r="H1651" s="79"/>
      <c r="I1651" s="92"/>
      <c r="K1651" s="52"/>
      <c r="L1651" s="81"/>
      <c r="M1651" s="20"/>
      <c r="XCR1651" t="s">
        <v>533</v>
      </c>
      <c r="XCS1651">
        <v>2</v>
      </c>
      <c r="XCT1651">
        <v>50</v>
      </c>
      <c r="XCU1651">
        <v>0.05</v>
      </c>
      <c r="XCV1651">
        <v>100</v>
      </c>
      <c r="XCW1651">
        <v>1035</v>
      </c>
      <c r="XCX1651">
        <v>172.971</v>
      </c>
      <c r="XCY1651">
        <v>0</v>
      </c>
      <c r="XCZ1651">
        <v>119</v>
      </c>
      <c r="XDA1651">
        <v>1800.11</v>
      </c>
      <c r="XDB1651">
        <v>7533</v>
      </c>
    </row>
    <row r="1652" spans="1:13 16320:16330" x14ac:dyDescent="0.3">
      <c r="A1652" s="68"/>
      <c r="B1652" s="20"/>
      <c r="C1652" s="82"/>
      <c r="D1652" s="20"/>
      <c r="E1652" s="20"/>
      <c r="H1652" s="79"/>
      <c r="I1652" s="92"/>
      <c r="K1652" s="52"/>
      <c r="L1652" s="81"/>
      <c r="M1652" s="20"/>
      <c r="XCR1652" t="s">
        <v>533</v>
      </c>
      <c r="XCS1652">
        <v>2</v>
      </c>
      <c r="XCT1652">
        <v>50</v>
      </c>
      <c r="XCU1652">
        <v>0.1</v>
      </c>
      <c r="XCV1652">
        <v>100</v>
      </c>
      <c r="XCW1652">
        <v>1061</v>
      </c>
      <c r="XCX1652">
        <v>607.53</v>
      </c>
      <c r="XCY1652">
        <v>12</v>
      </c>
      <c r="XCZ1652">
        <v>37</v>
      </c>
      <c r="XDA1652">
        <v>1800.01</v>
      </c>
      <c r="XDB1652">
        <v>6138</v>
      </c>
    </row>
    <row r="1653" spans="1:13 16320:16330" x14ac:dyDescent="0.3">
      <c r="A1653" s="68"/>
      <c r="B1653" s="20"/>
      <c r="C1653" s="82"/>
      <c r="D1653" s="20"/>
      <c r="E1653" s="20"/>
      <c r="H1653" s="79"/>
      <c r="I1653" s="92"/>
      <c r="L1653" s="81"/>
      <c r="M1653" s="20"/>
      <c r="XCR1653" t="s">
        <v>533</v>
      </c>
      <c r="XCS1653">
        <v>2</v>
      </c>
      <c r="XCT1653">
        <v>50</v>
      </c>
      <c r="XCU1653">
        <v>0.15</v>
      </c>
      <c r="XCV1653">
        <v>100</v>
      </c>
      <c r="XCW1653">
        <v>1162</v>
      </c>
      <c r="XCX1653">
        <v>1800.2</v>
      </c>
      <c r="XCY1653">
        <v>0</v>
      </c>
      <c r="XCZ1653">
        <v>1</v>
      </c>
      <c r="XDA1653">
        <v>1800.34</v>
      </c>
      <c r="XDB1653">
        <v>267</v>
      </c>
    </row>
    <row r="1654" spans="1:13 16320:16330" x14ac:dyDescent="0.3">
      <c r="A1654" s="68"/>
      <c r="B1654" s="20"/>
      <c r="C1654" s="82"/>
      <c r="D1654" s="20"/>
      <c r="E1654" s="20"/>
      <c r="H1654" s="79"/>
      <c r="I1654" s="92"/>
      <c r="L1654" s="81"/>
      <c r="M1654" s="20"/>
      <c r="XCR1654" t="s">
        <v>533</v>
      </c>
      <c r="XCS1654">
        <v>2</v>
      </c>
      <c r="XCT1654">
        <v>50</v>
      </c>
      <c r="XCU1654">
        <v>0.2</v>
      </c>
      <c r="XCV1654">
        <v>100</v>
      </c>
      <c r="XCW1654" t="s">
        <v>46</v>
      </c>
      <c r="XCX1654">
        <v>60.028399999999998</v>
      </c>
      <c r="XCY1654">
        <v>0</v>
      </c>
      <c r="XCZ1654">
        <v>1</v>
      </c>
      <c r="XDA1654">
        <v>1800.83</v>
      </c>
      <c r="XDB1654">
        <v>29</v>
      </c>
    </row>
    <row r="1655" spans="1:13 16320:16330" x14ac:dyDescent="0.3">
      <c r="A1655" s="68"/>
      <c r="B1655" s="20"/>
      <c r="C1655" s="82"/>
      <c r="D1655" s="20"/>
      <c r="E1655" s="20"/>
      <c r="H1655" s="79"/>
      <c r="I1655" s="92"/>
      <c r="K1655" s="52"/>
      <c r="L1655" s="81"/>
      <c r="M1655" s="20"/>
      <c r="XCR1655" t="s">
        <v>533</v>
      </c>
      <c r="XCS1655">
        <v>3</v>
      </c>
      <c r="XCT1655">
        <v>0</v>
      </c>
      <c r="XCU1655">
        <v>0.05</v>
      </c>
      <c r="XCV1655">
        <v>100</v>
      </c>
      <c r="XCW1655">
        <v>1061</v>
      </c>
      <c r="XCX1655">
        <v>56.791200000000003</v>
      </c>
      <c r="XCY1655">
        <v>1</v>
      </c>
      <c r="XCZ1655">
        <v>186</v>
      </c>
      <c r="XDA1655">
        <v>1800.05</v>
      </c>
      <c r="XDB1655">
        <v>23679</v>
      </c>
    </row>
    <row r="1656" spans="1:13 16320:16330" x14ac:dyDescent="0.3">
      <c r="A1656" s="68"/>
      <c r="B1656" s="20"/>
      <c r="C1656" s="82"/>
      <c r="D1656" s="20"/>
      <c r="E1656" s="20"/>
      <c r="H1656" s="79"/>
      <c r="I1656" s="92"/>
      <c r="K1656" s="52"/>
      <c r="L1656" s="81"/>
      <c r="M1656" s="20"/>
      <c r="XCR1656" t="s">
        <v>533</v>
      </c>
      <c r="XCS1656">
        <v>3</v>
      </c>
      <c r="XCT1656">
        <v>10</v>
      </c>
      <c r="XCU1656">
        <v>0.05</v>
      </c>
      <c r="XCV1656">
        <v>100</v>
      </c>
      <c r="XCW1656">
        <v>1061</v>
      </c>
      <c r="XCX1656">
        <v>77.0107</v>
      </c>
      <c r="XCY1656">
        <v>2</v>
      </c>
      <c r="XCZ1656">
        <v>193</v>
      </c>
      <c r="XDA1656">
        <v>1800.04</v>
      </c>
      <c r="XDB1656">
        <v>21007</v>
      </c>
    </row>
    <row r="1657" spans="1:13 16320:16330" x14ac:dyDescent="0.3">
      <c r="A1657" s="68"/>
      <c r="B1657" s="20"/>
      <c r="C1657" s="82"/>
      <c r="D1657" s="20"/>
      <c r="E1657" s="20"/>
      <c r="H1657" s="79"/>
      <c r="I1657" s="92"/>
      <c r="L1657" s="81"/>
      <c r="M1657" s="20"/>
      <c r="XCR1657" t="s">
        <v>533</v>
      </c>
      <c r="XCS1657">
        <v>3</v>
      </c>
      <c r="XCT1657">
        <v>25</v>
      </c>
      <c r="XCU1657">
        <v>0.05</v>
      </c>
      <c r="XCV1657">
        <v>100</v>
      </c>
      <c r="XCW1657">
        <v>1061</v>
      </c>
      <c r="XCX1657">
        <v>60.683</v>
      </c>
      <c r="XCY1657">
        <v>0</v>
      </c>
      <c r="XCZ1657">
        <v>150</v>
      </c>
      <c r="XDA1657">
        <v>1800.11</v>
      </c>
      <c r="XDB1657">
        <v>19770</v>
      </c>
    </row>
    <row r="1658" spans="1:13 16320:16330" x14ac:dyDescent="0.3">
      <c r="A1658" s="68"/>
      <c r="B1658" s="20"/>
      <c r="C1658" s="82"/>
      <c r="D1658" s="20"/>
      <c r="E1658" s="20"/>
      <c r="H1658" s="79"/>
      <c r="I1658" s="92"/>
      <c r="L1658" s="81"/>
      <c r="M1658" s="20"/>
      <c r="XCR1658" t="s">
        <v>533</v>
      </c>
      <c r="XCS1658">
        <v>3</v>
      </c>
      <c r="XCT1658">
        <v>50</v>
      </c>
      <c r="XCU1658">
        <v>0.05</v>
      </c>
      <c r="XCV1658">
        <v>100</v>
      </c>
      <c r="XCW1658">
        <v>1061</v>
      </c>
      <c r="XCX1658">
        <v>76.971299999999999</v>
      </c>
      <c r="XCY1658">
        <v>1</v>
      </c>
      <c r="XCZ1658">
        <v>150</v>
      </c>
      <c r="XDA1658">
        <v>1800.03</v>
      </c>
      <c r="XDB1658">
        <v>21508</v>
      </c>
    </row>
    <row r="1659" spans="1:13 16320:16330" x14ac:dyDescent="0.3">
      <c r="A1659" s="68"/>
      <c r="B1659" s="20"/>
      <c r="C1659" s="82"/>
      <c r="D1659" s="20"/>
      <c r="E1659" s="20"/>
      <c r="H1659" s="79"/>
      <c r="I1659" s="92"/>
      <c r="K1659" s="52"/>
      <c r="L1659" s="81"/>
      <c r="M1659" s="20"/>
      <c r="XCR1659" t="s">
        <v>20</v>
      </c>
      <c r="XCS1659">
        <v>0</v>
      </c>
      <c r="XCT1659">
        <v>0</v>
      </c>
      <c r="XCU1659">
        <v>0.05</v>
      </c>
      <c r="XCV1659">
        <v>402</v>
      </c>
      <c r="XCW1659">
        <v>52498.1</v>
      </c>
      <c r="XCX1659">
        <v>496.35399999999998</v>
      </c>
      <c r="XCY1659">
        <v>7</v>
      </c>
      <c r="XCZ1659">
        <v>38</v>
      </c>
      <c r="XDA1659">
        <v>1800.07</v>
      </c>
      <c r="XDB1659">
        <v>16776</v>
      </c>
    </row>
    <row r="1660" spans="1:13 16320:16330" x14ac:dyDescent="0.3">
      <c r="A1660" s="68"/>
      <c r="B1660" s="20"/>
      <c r="C1660" s="82"/>
      <c r="D1660" s="20"/>
      <c r="E1660" s="20"/>
      <c r="H1660" s="79"/>
      <c r="I1660" s="92"/>
      <c r="K1660" s="52"/>
      <c r="L1660" s="81"/>
      <c r="M1660" s="20"/>
      <c r="XCR1660" t="s">
        <v>20</v>
      </c>
      <c r="XCS1660">
        <v>0</v>
      </c>
      <c r="XCT1660">
        <v>0</v>
      </c>
      <c r="XCU1660">
        <v>0.1</v>
      </c>
      <c r="XCV1660">
        <v>402</v>
      </c>
      <c r="XCW1660">
        <v>52473</v>
      </c>
      <c r="XCX1660">
        <v>970.17399999999998</v>
      </c>
      <c r="XCY1660">
        <v>13</v>
      </c>
      <c r="XCZ1660">
        <v>54</v>
      </c>
      <c r="XDA1660">
        <v>1800.04</v>
      </c>
      <c r="XDB1660">
        <v>17525</v>
      </c>
    </row>
    <row r="1661" spans="1:13 16320:16330" x14ac:dyDescent="0.3">
      <c r="A1661" s="68"/>
      <c r="B1661" s="20"/>
      <c r="C1661" s="82"/>
      <c r="D1661" s="20"/>
      <c r="E1661" s="20"/>
      <c r="H1661" s="79"/>
      <c r="I1661" s="92"/>
      <c r="L1661" s="81"/>
      <c r="M1661" s="20"/>
      <c r="XCR1661" t="s">
        <v>20</v>
      </c>
      <c r="XCS1661">
        <v>0</v>
      </c>
      <c r="XCT1661">
        <v>0</v>
      </c>
      <c r="XCU1661">
        <v>0.15</v>
      </c>
      <c r="XCV1661">
        <v>402</v>
      </c>
      <c r="XCW1661">
        <v>52479.199999999997</v>
      </c>
      <c r="XCX1661">
        <v>1021.08</v>
      </c>
      <c r="XCY1661">
        <v>29</v>
      </c>
      <c r="XCZ1661">
        <v>53</v>
      </c>
      <c r="XDA1661">
        <v>1800.02</v>
      </c>
      <c r="XDB1661">
        <v>17669</v>
      </c>
    </row>
    <row r="1662" spans="1:13 16320:16330" x14ac:dyDescent="0.3">
      <c r="A1662" s="68"/>
      <c r="B1662" s="20"/>
      <c r="C1662" s="82"/>
      <c r="D1662" s="20"/>
      <c r="E1662" s="20"/>
      <c r="H1662" s="79"/>
      <c r="I1662" s="92"/>
      <c r="L1662" s="81"/>
      <c r="M1662" s="20"/>
      <c r="XCR1662" t="s">
        <v>20</v>
      </c>
      <c r="XCS1662">
        <v>0</v>
      </c>
      <c r="XCT1662">
        <v>0</v>
      </c>
      <c r="XCU1662">
        <v>0.2</v>
      </c>
      <c r="XCV1662">
        <v>402</v>
      </c>
      <c r="XCW1662">
        <v>52994.7</v>
      </c>
      <c r="XCX1662">
        <v>1715.53</v>
      </c>
      <c r="XCY1662">
        <v>25</v>
      </c>
      <c r="XCZ1662">
        <v>27</v>
      </c>
      <c r="XDA1662">
        <v>1800.07</v>
      </c>
      <c r="XDB1662">
        <v>14485</v>
      </c>
    </row>
    <row r="1663" spans="1:13 16320:16330" x14ac:dyDescent="0.3">
      <c r="A1663" s="68"/>
      <c r="B1663" s="20"/>
      <c r="C1663" s="82"/>
      <c r="D1663" s="20"/>
      <c r="E1663" s="20"/>
      <c r="H1663" s="79"/>
      <c r="I1663" s="92"/>
      <c r="K1663" s="52"/>
      <c r="L1663" s="81"/>
      <c r="M1663" s="20"/>
      <c r="XCR1663" t="s">
        <v>20</v>
      </c>
      <c r="XCS1663">
        <v>1</v>
      </c>
      <c r="XCT1663">
        <v>5</v>
      </c>
      <c r="XCU1663">
        <v>0.05</v>
      </c>
      <c r="XCV1663">
        <v>402</v>
      </c>
      <c r="XCW1663">
        <v>54869</v>
      </c>
      <c r="XCX1663">
        <v>1800.9</v>
      </c>
      <c r="XCY1663">
        <v>0</v>
      </c>
      <c r="XCZ1663">
        <v>1</v>
      </c>
      <c r="XDA1663">
        <v>1800.9</v>
      </c>
      <c r="XDB1663">
        <v>2167</v>
      </c>
    </row>
    <row r="1664" spans="1:13 16320:16330" x14ac:dyDescent="0.3">
      <c r="A1664" s="68"/>
      <c r="B1664" s="20"/>
      <c r="C1664" s="82"/>
      <c r="D1664" s="20"/>
      <c r="E1664" s="20"/>
      <c r="H1664" s="79"/>
      <c r="I1664" s="92"/>
      <c r="K1664" s="52"/>
      <c r="L1664" s="81"/>
      <c r="M1664" s="20"/>
      <c r="XCR1664" t="s">
        <v>20</v>
      </c>
      <c r="XCS1664">
        <v>1</v>
      </c>
      <c r="XCT1664">
        <v>5</v>
      </c>
      <c r="XCU1664">
        <v>0.1</v>
      </c>
      <c r="XCV1664">
        <v>402</v>
      </c>
      <c r="XCW1664">
        <v>54490.3</v>
      </c>
      <c r="XCX1664">
        <v>1800.55</v>
      </c>
      <c r="XCY1664">
        <v>0</v>
      </c>
      <c r="XCZ1664">
        <v>1</v>
      </c>
      <c r="XDA1664">
        <v>1800.55</v>
      </c>
      <c r="XDB1664">
        <v>1755</v>
      </c>
    </row>
    <row r="1665" spans="1:13 16320:16330" x14ac:dyDescent="0.3">
      <c r="A1665" s="68"/>
      <c r="B1665" s="20"/>
      <c r="C1665" s="82"/>
      <c r="D1665" s="20"/>
      <c r="E1665" s="20"/>
      <c r="H1665" s="79"/>
      <c r="I1665" s="92"/>
      <c r="L1665" s="81"/>
      <c r="M1665" s="20"/>
      <c r="XCR1665" t="s">
        <v>20</v>
      </c>
      <c r="XCS1665">
        <v>1</v>
      </c>
      <c r="XCT1665">
        <v>5</v>
      </c>
      <c r="XCU1665">
        <v>0.15</v>
      </c>
      <c r="XCV1665">
        <v>402</v>
      </c>
      <c r="XCW1665">
        <v>55219.6</v>
      </c>
      <c r="XCX1665">
        <v>1800.67</v>
      </c>
      <c r="XCY1665">
        <v>0</v>
      </c>
      <c r="XCZ1665">
        <v>1</v>
      </c>
      <c r="XDA1665">
        <v>1801.15</v>
      </c>
      <c r="XDB1665">
        <v>1911</v>
      </c>
    </row>
    <row r="1666" spans="1:13 16320:16330" x14ac:dyDescent="0.3">
      <c r="A1666" s="32"/>
      <c r="B1666" s="24"/>
      <c r="C1666" s="85"/>
      <c r="D1666" s="24"/>
      <c r="E1666" s="24"/>
      <c r="H1666" s="79"/>
      <c r="I1666" s="92"/>
      <c r="L1666" s="81"/>
      <c r="M1666" s="20"/>
      <c r="XCR1666" t="s">
        <v>20</v>
      </c>
      <c r="XCS1666">
        <v>1</v>
      </c>
      <c r="XCT1666">
        <v>5</v>
      </c>
      <c r="XCU1666">
        <v>0.2</v>
      </c>
      <c r="XCV1666">
        <v>402</v>
      </c>
      <c r="XCW1666">
        <v>56932.6</v>
      </c>
      <c r="XCX1666">
        <v>1800.76</v>
      </c>
      <c r="XCY1666">
        <v>0</v>
      </c>
      <c r="XCZ1666">
        <v>1</v>
      </c>
      <c r="XDA1666">
        <v>1800.83</v>
      </c>
      <c r="XDB1666">
        <v>1613</v>
      </c>
    </row>
    <row r="1667" spans="1:13 16320:16330" x14ac:dyDescent="0.3">
      <c r="XCR1667" t="s">
        <v>20</v>
      </c>
      <c r="XCS1667">
        <v>1</v>
      </c>
      <c r="XCT1667">
        <v>10</v>
      </c>
      <c r="XCU1667">
        <v>0.05</v>
      </c>
      <c r="XCV1667">
        <v>402</v>
      </c>
      <c r="XCW1667">
        <v>57810.2</v>
      </c>
      <c r="XCX1667">
        <v>1801.05</v>
      </c>
      <c r="XCY1667">
        <v>0</v>
      </c>
      <c r="XCZ1667">
        <v>1</v>
      </c>
      <c r="XDA1667">
        <v>1801.05</v>
      </c>
      <c r="XDB1667">
        <v>1150</v>
      </c>
    </row>
    <row r="1668" spans="1:13 16320:16330" x14ac:dyDescent="0.3">
      <c r="XCR1668" t="s">
        <v>20</v>
      </c>
      <c r="XCS1668">
        <v>1</v>
      </c>
      <c r="XCT1668">
        <v>10</v>
      </c>
      <c r="XCU1668">
        <v>0.1</v>
      </c>
      <c r="XCV1668">
        <v>402</v>
      </c>
      <c r="XCW1668">
        <v>59411.8</v>
      </c>
      <c r="XCX1668">
        <v>1802.83</v>
      </c>
      <c r="XCY1668">
        <v>0</v>
      </c>
      <c r="XCZ1668">
        <v>1</v>
      </c>
      <c r="XDA1668">
        <v>1803.09</v>
      </c>
      <c r="XDB1668">
        <v>878</v>
      </c>
    </row>
    <row r="1669" spans="1:13 16320:16330" x14ac:dyDescent="0.3">
      <c r="XCR1669" t="s">
        <v>20</v>
      </c>
      <c r="XCS1669">
        <v>1</v>
      </c>
      <c r="XCT1669">
        <v>10</v>
      </c>
      <c r="XCU1669">
        <v>0.15</v>
      </c>
      <c r="XCV1669">
        <v>402</v>
      </c>
      <c r="XCW1669">
        <v>62862.400000000001</v>
      </c>
      <c r="XCX1669">
        <v>1801.16</v>
      </c>
      <c r="XCY1669">
        <v>0</v>
      </c>
      <c r="XCZ1669">
        <v>1</v>
      </c>
      <c r="XDA1669">
        <v>1801.32</v>
      </c>
      <c r="XDB1669">
        <v>471</v>
      </c>
    </row>
    <row r="1670" spans="1:13 16320:16330" x14ac:dyDescent="0.3">
      <c r="XCR1670" t="s">
        <v>20</v>
      </c>
      <c r="XCS1670">
        <v>1</v>
      </c>
      <c r="XCT1670">
        <v>10</v>
      </c>
      <c r="XCU1670">
        <v>0.2</v>
      </c>
      <c r="XCV1670">
        <v>402</v>
      </c>
      <c r="XCW1670">
        <v>67025.899999999994</v>
      </c>
      <c r="XCX1670">
        <v>1815.01</v>
      </c>
      <c r="XCY1670">
        <v>0</v>
      </c>
      <c r="XCZ1670">
        <v>1</v>
      </c>
      <c r="XDA1670">
        <v>1815.19</v>
      </c>
      <c r="XDB1670">
        <v>133</v>
      </c>
    </row>
    <row r="1671" spans="1:13 16320:16330" x14ac:dyDescent="0.3">
      <c r="XCR1671" t="s">
        <v>20</v>
      </c>
      <c r="XCS1671">
        <v>1</v>
      </c>
      <c r="XCT1671">
        <v>25</v>
      </c>
      <c r="XCU1671">
        <v>0.05</v>
      </c>
      <c r="XCV1671">
        <v>402</v>
      </c>
      <c r="XCW1671">
        <v>56559.6</v>
      </c>
      <c r="XCX1671">
        <v>1801</v>
      </c>
      <c r="XCY1671">
        <v>0</v>
      </c>
      <c r="XCZ1671">
        <v>1</v>
      </c>
      <c r="XDA1671">
        <v>1801.32</v>
      </c>
      <c r="XDB1671">
        <v>1105</v>
      </c>
    </row>
    <row r="1672" spans="1:13 16320:16330" x14ac:dyDescent="0.3">
      <c r="XCR1672" t="s">
        <v>20</v>
      </c>
      <c r="XCS1672">
        <v>1</v>
      </c>
      <c r="XCT1672">
        <v>25</v>
      </c>
      <c r="XCU1672">
        <v>0.1</v>
      </c>
      <c r="XCV1672">
        <v>402</v>
      </c>
      <c r="XCW1672">
        <v>57412</v>
      </c>
      <c r="XCX1672">
        <v>1800.12</v>
      </c>
      <c r="XCY1672">
        <v>0</v>
      </c>
      <c r="XCZ1672">
        <v>1</v>
      </c>
      <c r="XDA1672">
        <v>1800.38</v>
      </c>
      <c r="XDB1672">
        <v>1503</v>
      </c>
    </row>
    <row r="1673" spans="1:13 16320:16330" x14ac:dyDescent="0.3">
      <c r="XCR1673" t="s">
        <v>20</v>
      </c>
      <c r="XCS1673">
        <v>1</v>
      </c>
      <c r="XCT1673">
        <v>25</v>
      </c>
      <c r="XCU1673">
        <v>0.15</v>
      </c>
      <c r="XCV1673">
        <v>402</v>
      </c>
      <c r="XCW1673">
        <v>55702.2</v>
      </c>
      <c r="XCX1673">
        <v>1800.16</v>
      </c>
      <c r="XCY1673">
        <v>0</v>
      </c>
      <c r="XCZ1673">
        <v>1</v>
      </c>
      <c r="XDA1673">
        <v>1800.51</v>
      </c>
      <c r="XDB1673">
        <v>1297</v>
      </c>
    </row>
    <row r="1674" spans="1:13 16320:16330" x14ac:dyDescent="0.3">
      <c r="XCR1674" t="s">
        <v>20</v>
      </c>
      <c r="XCS1674">
        <v>1</v>
      </c>
      <c r="XCT1674">
        <v>25</v>
      </c>
      <c r="XCU1674">
        <v>0.2</v>
      </c>
      <c r="XCV1674">
        <v>402</v>
      </c>
      <c r="XCW1674">
        <v>60374.8</v>
      </c>
      <c r="XCX1674">
        <v>1802.36</v>
      </c>
      <c r="XCY1674">
        <v>0</v>
      </c>
      <c r="XCZ1674">
        <v>1</v>
      </c>
      <c r="XDA1674">
        <v>1802.36</v>
      </c>
      <c r="XDB1674">
        <v>502</v>
      </c>
    </row>
    <row r="1675" spans="1:13 16320:16330" x14ac:dyDescent="0.3">
      <c r="XCR1675" t="s">
        <v>20</v>
      </c>
      <c r="XCS1675">
        <v>1</v>
      </c>
      <c r="XCT1675">
        <v>50</v>
      </c>
      <c r="XCU1675">
        <v>0.05</v>
      </c>
      <c r="XCV1675">
        <v>402</v>
      </c>
      <c r="XCW1675">
        <v>60006</v>
      </c>
      <c r="XCX1675">
        <v>1800.7</v>
      </c>
      <c r="XCY1675">
        <v>0</v>
      </c>
      <c r="XCZ1675">
        <v>1</v>
      </c>
      <c r="XDA1675">
        <v>1800.7</v>
      </c>
      <c r="XDB1675">
        <v>555</v>
      </c>
    </row>
    <row r="1676" spans="1:13 16320:16330" x14ac:dyDescent="0.3">
      <c r="XCR1676" t="s">
        <v>20</v>
      </c>
      <c r="XCS1676">
        <v>1</v>
      </c>
      <c r="XCT1676">
        <v>50</v>
      </c>
      <c r="XCU1676">
        <v>0.1</v>
      </c>
      <c r="XCV1676">
        <v>402</v>
      </c>
      <c r="XCW1676">
        <v>60805.9</v>
      </c>
      <c r="XCX1676">
        <v>1814.46</v>
      </c>
      <c r="XCY1676">
        <v>0</v>
      </c>
      <c r="XCZ1676">
        <v>1</v>
      </c>
      <c r="XDA1676">
        <v>1814.46</v>
      </c>
      <c r="XDB1676">
        <v>523</v>
      </c>
    </row>
    <row r="1677" spans="1:13 16320:16330" x14ac:dyDescent="0.3">
      <c r="XCR1677" t="s">
        <v>20</v>
      </c>
      <c r="XCS1677">
        <v>1</v>
      </c>
      <c r="XCT1677">
        <v>50</v>
      </c>
      <c r="XCU1677">
        <v>0.15</v>
      </c>
      <c r="XCV1677">
        <v>402</v>
      </c>
      <c r="XCW1677">
        <v>64467.7</v>
      </c>
      <c r="XCX1677">
        <v>1801.11</v>
      </c>
      <c r="XCY1677">
        <v>0</v>
      </c>
      <c r="XCZ1677">
        <v>1</v>
      </c>
      <c r="XDA1677">
        <v>1801.11</v>
      </c>
      <c r="XDB1677">
        <v>245</v>
      </c>
    </row>
    <row r="1678" spans="1:13 16320:16330" x14ac:dyDescent="0.3">
      <c r="XCR1678" t="s">
        <v>20</v>
      </c>
      <c r="XCS1678">
        <v>1</v>
      </c>
      <c r="XCT1678">
        <v>50</v>
      </c>
      <c r="XCU1678">
        <v>0.2</v>
      </c>
      <c r="XCV1678">
        <v>402</v>
      </c>
      <c r="XCW1678">
        <v>62427.9</v>
      </c>
      <c r="XCX1678">
        <v>1814.9</v>
      </c>
      <c r="XCY1678">
        <v>0</v>
      </c>
      <c r="XCZ1678">
        <v>1</v>
      </c>
      <c r="XDA1678">
        <v>1814.9</v>
      </c>
      <c r="XDB1678">
        <v>325</v>
      </c>
    </row>
    <row r="1679" spans="1:13 16320:16330" x14ac:dyDescent="0.3">
      <c r="XCR1679" t="s">
        <v>20</v>
      </c>
      <c r="XCS1679">
        <v>2</v>
      </c>
      <c r="XCT1679">
        <v>5</v>
      </c>
      <c r="XCU1679">
        <v>0.05</v>
      </c>
      <c r="XCV1679">
        <v>402</v>
      </c>
      <c r="XCW1679">
        <v>56116.5</v>
      </c>
      <c r="XCX1679">
        <v>1800.01</v>
      </c>
      <c r="XCY1679">
        <v>0</v>
      </c>
      <c r="XCZ1679">
        <v>1</v>
      </c>
      <c r="XDA1679">
        <v>1800.22</v>
      </c>
      <c r="XDB1679">
        <v>1624</v>
      </c>
    </row>
    <row r="1680" spans="1:13 16320:16330" x14ac:dyDescent="0.3">
      <c r="XCR1680" t="s">
        <v>20</v>
      </c>
      <c r="XCS1680">
        <v>2</v>
      </c>
      <c r="XCT1680">
        <v>5</v>
      </c>
      <c r="XCU1680">
        <v>0.1</v>
      </c>
      <c r="XCV1680">
        <v>402</v>
      </c>
      <c r="XCW1680">
        <v>60817.5</v>
      </c>
      <c r="XCX1680">
        <v>1801.1</v>
      </c>
      <c r="XCY1680">
        <v>0</v>
      </c>
      <c r="XCZ1680">
        <v>1</v>
      </c>
      <c r="XDA1680">
        <v>1801.2</v>
      </c>
      <c r="XDB1680">
        <v>802</v>
      </c>
    </row>
    <row r="1681" spans="16320:16330" x14ac:dyDescent="0.3">
      <c r="XCR1681" t="s">
        <v>20</v>
      </c>
      <c r="XCS1681">
        <v>2</v>
      </c>
      <c r="XCT1681">
        <v>5</v>
      </c>
      <c r="XCU1681">
        <v>0.15</v>
      </c>
      <c r="XCV1681">
        <v>402</v>
      </c>
      <c r="XCW1681">
        <v>60224.4</v>
      </c>
      <c r="XCX1681">
        <v>1800.91</v>
      </c>
      <c r="XCY1681">
        <v>0</v>
      </c>
      <c r="XCZ1681">
        <v>1</v>
      </c>
      <c r="XDA1681">
        <v>1800.91</v>
      </c>
      <c r="XDB1681">
        <v>1088</v>
      </c>
    </row>
    <row r="1682" spans="16320:16330" x14ac:dyDescent="0.3">
      <c r="XCR1682" t="s">
        <v>20</v>
      </c>
      <c r="XCS1682">
        <v>2</v>
      </c>
      <c r="XCT1682">
        <v>5</v>
      </c>
      <c r="XCU1682">
        <v>0.2</v>
      </c>
      <c r="XCV1682">
        <v>402</v>
      </c>
      <c r="XCW1682">
        <v>56108.6</v>
      </c>
      <c r="XCX1682">
        <v>1800.3</v>
      </c>
      <c r="XCY1682">
        <v>0</v>
      </c>
      <c r="XCZ1682">
        <v>1</v>
      </c>
      <c r="XDA1682">
        <v>1800.3</v>
      </c>
      <c r="XDB1682">
        <v>1295</v>
      </c>
    </row>
    <row r="1683" spans="16320:16330" x14ac:dyDescent="0.3">
      <c r="XCR1683" t="s">
        <v>20</v>
      </c>
      <c r="XCS1683">
        <v>2</v>
      </c>
      <c r="XCT1683">
        <v>10</v>
      </c>
      <c r="XCU1683">
        <v>0.05</v>
      </c>
      <c r="XCV1683">
        <v>402</v>
      </c>
      <c r="XCW1683">
        <v>58466.6</v>
      </c>
      <c r="XCX1683">
        <v>1800.92</v>
      </c>
      <c r="XCY1683">
        <v>0</v>
      </c>
      <c r="XCZ1683">
        <v>1</v>
      </c>
      <c r="XDA1683">
        <v>1800.92</v>
      </c>
      <c r="XDB1683">
        <v>825</v>
      </c>
    </row>
    <row r="1684" spans="16320:16330" x14ac:dyDescent="0.3">
      <c r="XCR1684" t="s">
        <v>20</v>
      </c>
      <c r="XCS1684">
        <v>2</v>
      </c>
      <c r="XCT1684">
        <v>10</v>
      </c>
      <c r="XCU1684">
        <v>0.1</v>
      </c>
      <c r="XCV1684">
        <v>402</v>
      </c>
      <c r="XCW1684">
        <v>57816.7</v>
      </c>
      <c r="XCX1684">
        <v>1801.64</v>
      </c>
      <c r="XCY1684">
        <v>0</v>
      </c>
      <c r="XCZ1684">
        <v>1</v>
      </c>
      <c r="XDA1684">
        <v>1802.13</v>
      </c>
      <c r="XDB1684">
        <v>824</v>
      </c>
    </row>
    <row r="1685" spans="16320:16330" x14ac:dyDescent="0.3">
      <c r="XCR1685" t="s">
        <v>20</v>
      </c>
      <c r="XCS1685">
        <v>2</v>
      </c>
      <c r="XCT1685">
        <v>10</v>
      </c>
      <c r="XCU1685">
        <v>0.15</v>
      </c>
      <c r="XCV1685">
        <v>402</v>
      </c>
      <c r="XCW1685">
        <v>62609.7</v>
      </c>
      <c r="XCX1685">
        <v>1806.79</v>
      </c>
      <c r="XCY1685">
        <v>0</v>
      </c>
      <c r="XCZ1685">
        <v>1</v>
      </c>
      <c r="XDA1685">
        <v>1806.79</v>
      </c>
      <c r="XDB1685">
        <v>102</v>
      </c>
    </row>
    <row r="1686" spans="16320:16330" x14ac:dyDescent="0.3">
      <c r="XCR1686" t="s">
        <v>20</v>
      </c>
      <c r="XCS1686">
        <v>2</v>
      </c>
      <c r="XCT1686">
        <v>10</v>
      </c>
      <c r="XCU1686">
        <v>0.2</v>
      </c>
      <c r="XCV1686">
        <v>402</v>
      </c>
      <c r="XCW1686">
        <v>68519.399999999994</v>
      </c>
      <c r="XCX1686">
        <v>1806.97</v>
      </c>
      <c r="XCY1686">
        <v>0</v>
      </c>
      <c r="XCZ1686">
        <v>1</v>
      </c>
      <c r="XDA1686">
        <v>1807.05</v>
      </c>
      <c r="XDB1686">
        <v>62</v>
      </c>
    </row>
    <row r="1687" spans="16320:16330" x14ac:dyDescent="0.3">
      <c r="XCR1687" t="s">
        <v>20</v>
      </c>
      <c r="XCS1687">
        <v>2</v>
      </c>
      <c r="XCT1687">
        <v>25</v>
      </c>
      <c r="XCU1687">
        <v>0.05</v>
      </c>
      <c r="XCV1687">
        <v>402</v>
      </c>
      <c r="XCW1687">
        <v>59224.2</v>
      </c>
      <c r="XCX1687">
        <v>1800.48</v>
      </c>
      <c r="XCY1687">
        <v>0</v>
      </c>
      <c r="XCZ1687">
        <v>1</v>
      </c>
      <c r="XDA1687">
        <v>1800.51</v>
      </c>
      <c r="XDB1687">
        <v>1461</v>
      </c>
    </row>
    <row r="1688" spans="16320:16330" x14ac:dyDescent="0.3">
      <c r="XCR1688" t="s">
        <v>20</v>
      </c>
      <c r="XCS1688">
        <v>2</v>
      </c>
      <c r="XCT1688">
        <v>25</v>
      </c>
      <c r="XCU1688">
        <v>0.1</v>
      </c>
      <c r="XCV1688">
        <v>402</v>
      </c>
      <c r="XCW1688">
        <v>76720.800000000003</v>
      </c>
      <c r="XCX1688">
        <v>1800.52</v>
      </c>
      <c r="XCY1688">
        <v>0</v>
      </c>
      <c r="XCZ1688">
        <v>1</v>
      </c>
      <c r="XDA1688">
        <v>1800.52</v>
      </c>
      <c r="XDB1688">
        <v>92</v>
      </c>
    </row>
    <row r="1689" spans="16320:16330" x14ac:dyDescent="0.3">
      <c r="XCR1689" t="s">
        <v>20</v>
      </c>
      <c r="XCS1689">
        <v>2</v>
      </c>
      <c r="XCT1689">
        <v>25</v>
      </c>
      <c r="XCU1689">
        <v>0.15</v>
      </c>
      <c r="XCV1689">
        <v>402</v>
      </c>
      <c r="XCW1689">
        <v>75752.2</v>
      </c>
      <c r="XCX1689">
        <v>1809.37</v>
      </c>
      <c r="XCY1689">
        <v>0</v>
      </c>
      <c r="XCZ1689">
        <v>1</v>
      </c>
      <c r="XDA1689">
        <v>1809.37</v>
      </c>
      <c r="XDB1689">
        <v>84</v>
      </c>
    </row>
    <row r="1690" spans="16320:16330" x14ac:dyDescent="0.3">
      <c r="XCR1690" t="s">
        <v>20</v>
      </c>
      <c r="XCS1690">
        <v>2</v>
      </c>
      <c r="XCT1690">
        <v>25</v>
      </c>
      <c r="XCU1690">
        <v>0.2</v>
      </c>
      <c r="XCV1690">
        <v>402</v>
      </c>
      <c r="XCW1690">
        <v>61606.2</v>
      </c>
      <c r="XCX1690">
        <v>1803.62</v>
      </c>
      <c r="XCY1690">
        <v>0</v>
      </c>
      <c r="XCZ1690">
        <v>1</v>
      </c>
      <c r="XDA1690">
        <v>1803.62</v>
      </c>
      <c r="XDB1690">
        <v>298</v>
      </c>
    </row>
    <row r="1691" spans="16320:16330" x14ac:dyDescent="0.3">
      <c r="XCR1691" t="s">
        <v>20</v>
      </c>
      <c r="XCS1691">
        <v>2</v>
      </c>
      <c r="XCT1691">
        <v>50</v>
      </c>
      <c r="XCU1691">
        <v>0.05</v>
      </c>
      <c r="XCV1691">
        <v>402</v>
      </c>
      <c r="XCW1691">
        <v>56433.9</v>
      </c>
      <c r="XCX1691">
        <v>1800.6</v>
      </c>
      <c r="XCY1691">
        <v>0</v>
      </c>
      <c r="XCZ1691">
        <v>1</v>
      </c>
      <c r="XDA1691">
        <v>1800.78</v>
      </c>
      <c r="XDB1691">
        <v>1308</v>
      </c>
    </row>
    <row r="1692" spans="16320:16330" x14ac:dyDescent="0.3">
      <c r="XCR1692" t="s">
        <v>20</v>
      </c>
      <c r="XCS1692">
        <v>2</v>
      </c>
      <c r="XCT1692">
        <v>50</v>
      </c>
      <c r="XCU1692">
        <v>0.1</v>
      </c>
      <c r="XCV1692">
        <v>402</v>
      </c>
      <c r="XCW1692">
        <v>64605.9</v>
      </c>
      <c r="XCX1692">
        <v>1801.62</v>
      </c>
      <c r="XCY1692">
        <v>0</v>
      </c>
      <c r="XCZ1692">
        <v>1</v>
      </c>
      <c r="XDA1692">
        <v>1801.62</v>
      </c>
      <c r="XDB1692">
        <v>575</v>
      </c>
    </row>
    <row r="1693" spans="16320:16330" x14ac:dyDescent="0.3">
      <c r="XCR1693" t="s">
        <v>20</v>
      </c>
      <c r="XCS1693">
        <v>2</v>
      </c>
      <c r="XCT1693">
        <v>50</v>
      </c>
      <c r="XCU1693">
        <v>0.15</v>
      </c>
      <c r="XCV1693">
        <v>402</v>
      </c>
      <c r="XCW1693">
        <v>72502.7</v>
      </c>
      <c r="XCX1693">
        <v>1825.42</v>
      </c>
      <c r="XCY1693">
        <v>0</v>
      </c>
      <c r="XCZ1693">
        <v>1</v>
      </c>
      <c r="XDA1693">
        <v>1825.42</v>
      </c>
      <c r="XDB1693">
        <v>111</v>
      </c>
    </row>
    <row r="1694" spans="16320:16330" x14ac:dyDescent="0.3">
      <c r="XCR1694" t="s">
        <v>20</v>
      </c>
      <c r="XCS1694">
        <v>2</v>
      </c>
      <c r="XCT1694">
        <v>50</v>
      </c>
      <c r="XCU1694">
        <v>0.2</v>
      </c>
      <c r="XCV1694">
        <v>402</v>
      </c>
      <c r="XCW1694">
        <v>61587.9</v>
      </c>
      <c r="XCX1694">
        <v>1800.88</v>
      </c>
      <c r="XCY1694">
        <v>0</v>
      </c>
      <c r="XCZ1694">
        <v>1</v>
      </c>
      <c r="XDA1694">
        <v>1800.88</v>
      </c>
      <c r="XDB1694">
        <v>387</v>
      </c>
    </row>
    <row r="1695" spans="16320:16330" x14ac:dyDescent="0.3">
      <c r="XCR1695" t="s">
        <v>20</v>
      </c>
      <c r="XCS1695">
        <v>3</v>
      </c>
      <c r="XCT1695">
        <v>0</v>
      </c>
      <c r="XCU1695">
        <v>0.05</v>
      </c>
      <c r="XCV1695">
        <v>402</v>
      </c>
      <c r="XCW1695">
        <v>54051</v>
      </c>
      <c r="XCX1695">
        <v>1800.4</v>
      </c>
      <c r="XCY1695">
        <v>0</v>
      </c>
      <c r="XCZ1695">
        <v>1</v>
      </c>
      <c r="XDA1695">
        <v>1800.49</v>
      </c>
      <c r="XDB1695">
        <v>3167</v>
      </c>
    </row>
    <row r="1696" spans="16320:16330" x14ac:dyDescent="0.3">
      <c r="XCR1696" t="s">
        <v>20</v>
      </c>
      <c r="XCS1696">
        <v>3</v>
      </c>
      <c r="XCT1696">
        <v>0</v>
      </c>
      <c r="XCU1696">
        <v>0.1</v>
      </c>
      <c r="XCV1696">
        <v>402</v>
      </c>
      <c r="XCW1696">
        <v>56938.5</v>
      </c>
      <c r="XCX1696">
        <v>1800.35</v>
      </c>
      <c r="XCY1696">
        <v>0</v>
      </c>
      <c r="XCZ1696">
        <v>1</v>
      </c>
      <c r="XDA1696">
        <v>1800.35</v>
      </c>
      <c r="XDB1696">
        <v>1399</v>
      </c>
    </row>
    <row r="1697" spans="16320:16330" x14ac:dyDescent="0.3">
      <c r="XCR1697" t="s">
        <v>20</v>
      </c>
      <c r="XCS1697">
        <v>3</v>
      </c>
      <c r="XCT1697">
        <v>10</v>
      </c>
      <c r="XCU1697">
        <v>0.05</v>
      </c>
      <c r="XCV1697">
        <v>402</v>
      </c>
      <c r="XCW1697">
        <v>53508.800000000003</v>
      </c>
      <c r="XCX1697">
        <v>1742.96</v>
      </c>
      <c r="XCY1697">
        <v>2</v>
      </c>
      <c r="XCZ1697">
        <v>5</v>
      </c>
      <c r="XDA1697">
        <v>1800.43</v>
      </c>
      <c r="XDB1697">
        <v>3841</v>
      </c>
    </row>
    <row r="1698" spans="16320:16330" x14ac:dyDescent="0.3">
      <c r="XCR1698" t="s">
        <v>20</v>
      </c>
      <c r="XCS1698">
        <v>3</v>
      </c>
      <c r="XCT1698">
        <v>10</v>
      </c>
      <c r="XCU1698">
        <v>0.1</v>
      </c>
      <c r="XCV1698">
        <v>402</v>
      </c>
      <c r="XCW1698">
        <v>55871.4</v>
      </c>
      <c r="XCX1698">
        <v>1800.65</v>
      </c>
      <c r="XCY1698">
        <v>0</v>
      </c>
      <c r="XCZ1698">
        <v>1</v>
      </c>
      <c r="XDA1698">
        <v>1800.92</v>
      </c>
      <c r="XDB1698">
        <v>1725</v>
      </c>
    </row>
    <row r="1699" spans="16320:16330" x14ac:dyDescent="0.3">
      <c r="XCR1699" t="s">
        <v>20</v>
      </c>
      <c r="XCS1699">
        <v>3</v>
      </c>
      <c r="XCT1699">
        <v>25</v>
      </c>
      <c r="XCU1699">
        <v>0.05</v>
      </c>
      <c r="XCV1699">
        <v>402</v>
      </c>
      <c r="XCW1699">
        <v>55187.3</v>
      </c>
      <c r="XCX1699">
        <v>1800.35</v>
      </c>
      <c r="XCY1699">
        <v>0</v>
      </c>
      <c r="XCZ1699">
        <v>1</v>
      </c>
      <c r="XDA1699">
        <v>1800.47</v>
      </c>
      <c r="XDB1699">
        <v>2827</v>
      </c>
    </row>
    <row r="1700" spans="16320:16330" x14ac:dyDescent="0.3">
      <c r="XCR1700" t="s">
        <v>20</v>
      </c>
      <c r="XCS1700">
        <v>3</v>
      </c>
      <c r="XCT1700">
        <v>25</v>
      </c>
      <c r="XCU1700">
        <v>0.1</v>
      </c>
      <c r="XCV1700">
        <v>402</v>
      </c>
      <c r="XCW1700">
        <v>56131.3</v>
      </c>
      <c r="XCX1700">
        <v>1800.12</v>
      </c>
      <c r="XCY1700">
        <v>0</v>
      </c>
      <c r="XCZ1700">
        <v>1</v>
      </c>
      <c r="XDA1700">
        <v>1800.38</v>
      </c>
      <c r="XDB1700">
        <v>2392</v>
      </c>
    </row>
    <row r="1701" spans="16320:16330" x14ac:dyDescent="0.3">
      <c r="XCR1701" t="s">
        <v>20</v>
      </c>
      <c r="XCS1701">
        <v>3</v>
      </c>
      <c r="XCT1701">
        <v>50</v>
      </c>
      <c r="XCU1701">
        <v>0.05</v>
      </c>
      <c r="XCV1701">
        <v>402</v>
      </c>
      <c r="XCW1701">
        <v>54834.1</v>
      </c>
      <c r="XCX1701">
        <v>1800.54</v>
      </c>
      <c r="XCY1701">
        <v>0</v>
      </c>
      <c r="XCZ1701">
        <v>1</v>
      </c>
      <c r="XDA1701">
        <v>1800.54</v>
      </c>
      <c r="XDB1701">
        <v>3170</v>
      </c>
    </row>
    <row r="1702" spans="16320:16330" x14ac:dyDescent="0.3">
      <c r="XCR1702" t="s">
        <v>20</v>
      </c>
      <c r="XCS1702">
        <v>3</v>
      </c>
      <c r="XCT1702">
        <v>50</v>
      </c>
      <c r="XCU1702">
        <v>0.1</v>
      </c>
      <c r="XCV1702">
        <v>402</v>
      </c>
      <c r="XCW1702">
        <v>55373.5</v>
      </c>
      <c r="XCX1702">
        <v>1800.9</v>
      </c>
      <c r="XCY1702">
        <v>0</v>
      </c>
      <c r="XCZ1702">
        <v>1</v>
      </c>
      <c r="XDA1702">
        <v>1800.9</v>
      </c>
      <c r="XDB1702">
        <v>2487</v>
      </c>
    </row>
    <row r="1703" spans="16320:16330" x14ac:dyDescent="0.3">
      <c r="XCR1703" t="s">
        <v>515</v>
      </c>
      <c r="XCS1703">
        <v>0</v>
      </c>
      <c r="XCT1703">
        <v>0</v>
      </c>
      <c r="XCU1703">
        <v>0.05</v>
      </c>
      <c r="XCV1703">
        <v>100</v>
      </c>
      <c r="XCW1703">
        <v>982</v>
      </c>
      <c r="XCX1703">
        <v>13.1296</v>
      </c>
      <c r="XCY1703">
        <v>7</v>
      </c>
      <c r="XCZ1703">
        <v>1428</v>
      </c>
      <c r="XDA1703">
        <v>1800</v>
      </c>
      <c r="XDB1703">
        <v>65853</v>
      </c>
    </row>
    <row r="1704" spans="16320:16330" x14ac:dyDescent="0.3">
      <c r="XCR1704" t="s">
        <v>515</v>
      </c>
      <c r="XCS1704">
        <v>0</v>
      </c>
      <c r="XCT1704">
        <v>0</v>
      </c>
      <c r="XCU1704">
        <v>0.1</v>
      </c>
      <c r="XCV1704">
        <v>100</v>
      </c>
      <c r="XCW1704">
        <v>982</v>
      </c>
      <c r="XCX1704">
        <v>5.9469799999999999</v>
      </c>
      <c r="XCY1704">
        <v>0</v>
      </c>
      <c r="XCZ1704">
        <v>1718</v>
      </c>
      <c r="XDA1704">
        <v>1800</v>
      </c>
      <c r="XDB1704">
        <v>75536</v>
      </c>
    </row>
    <row r="1705" spans="16320:16330" x14ac:dyDescent="0.3">
      <c r="XCR1705" t="s">
        <v>515</v>
      </c>
      <c r="XCS1705">
        <v>0</v>
      </c>
      <c r="XCT1705">
        <v>0</v>
      </c>
      <c r="XCU1705">
        <v>0.15</v>
      </c>
      <c r="XCV1705">
        <v>100</v>
      </c>
      <c r="XCW1705">
        <v>982</v>
      </c>
      <c r="XCX1705">
        <v>13.6059</v>
      </c>
      <c r="XCY1705">
        <v>0</v>
      </c>
      <c r="XCZ1705">
        <v>1296</v>
      </c>
      <c r="XDA1705">
        <v>1800.05</v>
      </c>
      <c r="XDB1705">
        <v>72582</v>
      </c>
    </row>
    <row r="1706" spans="16320:16330" x14ac:dyDescent="0.3">
      <c r="XCR1706" t="s">
        <v>515</v>
      </c>
      <c r="XCS1706">
        <v>0</v>
      </c>
      <c r="XCT1706">
        <v>0</v>
      </c>
      <c r="XCU1706">
        <v>0.2</v>
      </c>
      <c r="XCV1706">
        <v>100</v>
      </c>
      <c r="XCW1706">
        <v>982</v>
      </c>
      <c r="XCX1706">
        <v>33.830599999999997</v>
      </c>
      <c r="XCY1706">
        <v>17</v>
      </c>
      <c r="XCZ1706">
        <v>1695</v>
      </c>
      <c r="XDA1706">
        <v>1800.02</v>
      </c>
      <c r="XDB1706">
        <v>73064</v>
      </c>
    </row>
    <row r="1707" spans="16320:16330" x14ac:dyDescent="0.3">
      <c r="XCR1707" t="s">
        <v>515</v>
      </c>
      <c r="XCS1707">
        <v>1</v>
      </c>
      <c r="XCT1707">
        <v>5</v>
      </c>
      <c r="XCU1707">
        <v>0.05</v>
      </c>
      <c r="XCV1707">
        <v>100</v>
      </c>
      <c r="XCW1707">
        <v>983</v>
      </c>
      <c r="XCX1707">
        <v>51.421300000000002</v>
      </c>
      <c r="XCY1707">
        <v>5</v>
      </c>
      <c r="XCZ1707">
        <v>469</v>
      </c>
      <c r="XDA1707">
        <v>1800</v>
      </c>
      <c r="XDB1707">
        <v>28558</v>
      </c>
    </row>
    <row r="1708" spans="16320:16330" x14ac:dyDescent="0.3">
      <c r="XCR1708" t="s">
        <v>515</v>
      </c>
      <c r="XCS1708">
        <v>1</v>
      </c>
      <c r="XCT1708">
        <v>5</v>
      </c>
      <c r="XCU1708">
        <v>0.1</v>
      </c>
      <c r="XCV1708">
        <v>100</v>
      </c>
      <c r="XCW1708">
        <v>985</v>
      </c>
      <c r="XCX1708">
        <v>40.216700000000003</v>
      </c>
      <c r="XCY1708">
        <v>0</v>
      </c>
      <c r="XCZ1708">
        <v>540</v>
      </c>
      <c r="XDA1708">
        <v>1800.04</v>
      </c>
      <c r="XDB1708">
        <v>23752</v>
      </c>
    </row>
    <row r="1709" spans="16320:16330" x14ac:dyDescent="0.3">
      <c r="XCR1709" t="s">
        <v>515</v>
      </c>
      <c r="XCS1709">
        <v>1</v>
      </c>
      <c r="XCT1709">
        <v>5</v>
      </c>
      <c r="XCU1709">
        <v>0.15</v>
      </c>
      <c r="XCV1709">
        <v>100</v>
      </c>
      <c r="XCW1709">
        <v>987</v>
      </c>
      <c r="XCX1709">
        <v>42.49</v>
      </c>
      <c r="XCY1709">
        <v>2</v>
      </c>
      <c r="XCZ1709">
        <v>387</v>
      </c>
      <c r="XDA1709">
        <v>1800.25</v>
      </c>
      <c r="XDB1709">
        <v>24155</v>
      </c>
    </row>
    <row r="1710" spans="16320:16330" x14ac:dyDescent="0.3">
      <c r="XCR1710" t="s">
        <v>515</v>
      </c>
      <c r="XCS1710">
        <v>1</v>
      </c>
      <c r="XCT1710">
        <v>5</v>
      </c>
      <c r="XCU1710">
        <v>0.2</v>
      </c>
      <c r="XCV1710">
        <v>100</v>
      </c>
      <c r="XCW1710">
        <v>987</v>
      </c>
      <c r="XCX1710">
        <v>193.58699999999999</v>
      </c>
      <c r="XCY1710">
        <v>30</v>
      </c>
      <c r="XCZ1710">
        <v>301</v>
      </c>
      <c r="XDA1710">
        <v>1800.12</v>
      </c>
      <c r="XDB1710">
        <v>21853</v>
      </c>
    </row>
    <row r="1711" spans="16320:16330" x14ac:dyDescent="0.3">
      <c r="XCR1711" t="s">
        <v>515</v>
      </c>
      <c r="XCS1711">
        <v>1</v>
      </c>
      <c r="XCT1711">
        <v>10</v>
      </c>
      <c r="XCU1711">
        <v>0.05</v>
      </c>
      <c r="XCV1711">
        <v>100</v>
      </c>
      <c r="XCW1711">
        <v>983</v>
      </c>
      <c r="XCX1711">
        <v>192.11600000000001</v>
      </c>
      <c r="XCY1711">
        <v>37</v>
      </c>
      <c r="XCZ1711">
        <v>515</v>
      </c>
      <c r="XDA1711">
        <v>1800.13</v>
      </c>
      <c r="XDB1711">
        <v>26930</v>
      </c>
    </row>
    <row r="1712" spans="16320:16330" x14ac:dyDescent="0.3">
      <c r="XCR1712" t="s">
        <v>515</v>
      </c>
      <c r="XCS1712">
        <v>1</v>
      </c>
      <c r="XCT1712">
        <v>10</v>
      </c>
      <c r="XCU1712">
        <v>0.1</v>
      </c>
      <c r="XCV1712">
        <v>100</v>
      </c>
      <c r="XCW1712">
        <v>985</v>
      </c>
      <c r="XCX1712">
        <v>23.653500000000001</v>
      </c>
      <c r="XCY1712">
        <v>0</v>
      </c>
      <c r="XCZ1712">
        <v>529</v>
      </c>
      <c r="XDA1712">
        <v>1800.32</v>
      </c>
      <c r="XDB1712">
        <v>25115</v>
      </c>
    </row>
    <row r="1713" spans="16320:16330" x14ac:dyDescent="0.3">
      <c r="XCR1713" t="s">
        <v>515</v>
      </c>
      <c r="XCS1713">
        <v>1</v>
      </c>
      <c r="XCT1713">
        <v>10</v>
      </c>
      <c r="XCU1713">
        <v>0.15</v>
      </c>
      <c r="XCV1713">
        <v>100</v>
      </c>
      <c r="XCW1713">
        <v>987</v>
      </c>
      <c r="XCX1713">
        <v>85.448899999999995</v>
      </c>
      <c r="XCY1713">
        <v>5</v>
      </c>
      <c r="XCZ1713">
        <v>311</v>
      </c>
      <c r="XDA1713">
        <v>1800.12</v>
      </c>
      <c r="XDB1713">
        <v>23897</v>
      </c>
    </row>
    <row r="1714" spans="16320:16330" x14ac:dyDescent="0.3">
      <c r="XCR1714" t="s">
        <v>515</v>
      </c>
      <c r="XCS1714">
        <v>1</v>
      </c>
      <c r="XCT1714">
        <v>10</v>
      </c>
      <c r="XCU1714">
        <v>0.2</v>
      </c>
      <c r="XCV1714">
        <v>100</v>
      </c>
      <c r="XCW1714">
        <v>987</v>
      </c>
      <c r="XCX1714">
        <v>13.847099999999999</v>
      </c>
      <c r="XCY1714">
        <v>0</v>
      </c>
      <c r="XCZ1714">
        <v>336</v>
      </c>
      <c r="XDA1714">
        <v>1800.04</v>
      </c>
      <c r="XDB1714">
        <v>23920</v>
      </c>
    </row>
    <row r="1715" spans="16320:16330" x14ac:dyDescent="0.3">
      <c r="XCR1715" t="s">
        <v>515</v>
      </c>
      <c r="XCS1715">
        <v>1</v>
      </c>
      <c r="XCT1715">
        <v>25</v>
      </c>
      <c r="XCU1715">
        <v>0.05</v>
      </c>
      <c r="XCV1715">
        <v>100</v>
      </c>
      <c r="XCW1715">
        <v>987</v>
      </c>
      <c r="XCX1715">
        <v>143.85400000000001</v>
      </c>
      <c r="XCY1715">
        <v>6</v>
      </c>
      <c r="XCZ1715">
        <v>131</v>
      </c>
      <c r="XDA1715">
        <v>1800.36</v>
      </c>
      <c r="XDB1715">
        <v>9644</v>
      </c>
    </row>
    <row r="1716" spans="16320:16330" x14ac:dyDescent="0.3">
      <c r="XCR1716" t="s">
        <v>515</v>
      </c>
      <c r="XCS1716">
        <v>1</v>
      </c>
      <c r="XCT1716">
        <v>25</v>
      </c>
      <c r="XCU1716">
        <v>0.1</v>
      </c>
      <c r="XCV1716">
        <v>100</v>
      </c>
      <c r="XCW1716">
        <v>994</v>
      </c>
      <c r="XCX1716">
        <v>299.71800000000002</v>
      </c>
      <c r="XCY1716">
        <v>6</v>
      </c>
      <c r="XCZ1716">
        <v>54</v>
      </c>
      <c r="XDA1716">
        <v>1800.04</v>
      </c>
      <c r="XDB1716">
        <v>5656</v>
      </c>
    </row>
    <row r="1717" spans="16320:16330" x14ac:dyDescent="0.3">
      <c r="XCR1717" t="s">
        <v>515</v>
      </c>
      <c r="XCS1717">
        <v>1</v>
      </c>
      <c r="XCT1717">
        <v>25</v>
      </c>
      <c r="XCU1717">
        <v>0.15</v>
      </c>
      <c r="XCV1717">
        <v>100</v>
      </c>
      <c r="XCW1717">
        <v>1013</v>
      </c>
      <c r="XCX1717">
        <v>868.87</v>
      </c>
      <c r="XCY1717">
        <v>5</v>
      </c>
      <c r="XCZ1717">
        <v>14</v>
      </c>
      <c r="XDA1717">
        <v>1800.33</v>
      </c>
      <c r="XDB1717">
        <v>2799</v>
      </c>
    </row>
    <row r="1718" spans="16320:16330" x14ac:dyDescent="0.3">
      <c r="XCR1718" t="s">
        <v>515</v>
      </c>
      <c r="XCS1718">
        <v>1</v>
      </c>
      <c r="XCT1718">
        <v>25</v>
      </c>
      <c r="XCU1718">
        <v>0.2</v>
      </c>
      <c r="XCV1718">
        <v>100</v>
      </c>
      <c r="XCW1718">
        <v>1022</v>
      </c>
      <c r="XCX1718">
        <v>1797.96</v>
      </c>
      <c r="XCY1718">
        <v>4</v>
      </c>
      <c r="XCZ1718">
        <v>6</v>
      </c>
      <c r="XDA1718">
        <v>1800.71</v>
      </c>
      <c r="XDB1718">
        <v>1529</v>
      </c>
    </row>
    <row r="1719" spans="16320:16330" x14ac:dyDescent="0.3">
      <c r="XCR1719" t="s">
        <v>515</v>
      </c>
      <c r="XCS1719">
        <v>1</v>
      </c>
      <c r="XCT1719">
        <v>50</v>
      </c>
      <c r="XCU1719">
        <v>0.05</v>
      </c>
      <c r="XCV1719">
        <v>100</v>
      </c>
      <c r="XCW1719">
        <v>987</v>
      </c>
      <c r="XCX1719">
        <v>58.120199999999997</v>
      </c>
      <c r="XCY1719">
        <v>0</v>
      </c>
      <c r="XCZ1719">
        <v>129</v>
      </c>
      <c r="XDA1719">
        <v>1800.04</v>
      </c>
      <c r="XDB1719">
        <v>9537</v>
      </c>
    </row>
    <row r="1720" spans="16320:16330" x14ac:dyDescent="0.3">
      <c r="XCR1720" t="s">
        <v>515</v>
      </c>
      <c r="XCS1720">
        <v>1</v>
      </c>
      <c r="XCT1720">
        <v>50</v>
      </c>
      <c r="XCU1720">
        <v>0.1</v>
      </c>
      <c r="XCV1720">
        <v>100</v>
      </c>
      <c r="XCW1720">
        <v>1013</v>
      </c>
      <c r="XCX1720">
        <v>1511.28</v>
      </c>
      <c r="XCY1720">
        <v>8</v>
      </c>
      <c r="XCZ1720">
        <v>15</v>
      </c>
      <c r="XDA1720">
        <v>1801.14</v>
      </c>
      <c r="XDB1720">
        <v>2875</v>
      </c>
    </row>
    <row r="1721" spans="16320:16330" x14ac:dyDescent="0.3">
      <c r="XCR1721" t="s">
        <v>515</v>
      </c>
      <c r="XCS1721">
        <v>1</v>
      </c>
      <c r="XCT1721">
        <v>50</v>
      </c>
      <c r="XCU1721">
        <v>0.15</v>
      </c>
      <c r="XCV1721">
        <v>100</v>
      </c>
      <c r="XCW1721">
        <v>1030</v>
      </c>
      <c r="XCX1721">
        <v>1659.42</v>
      </c>
      <c r="XCY1721">
        <v>0</v>
      </c>
      <c r="XCZ1721">
        <v>4</v>
      </c>
      <c r="XDA1721">
        <v>1800.53</v>
      </c>
      <c r="XDB1721">
        <v>525</v>
      </c>
    </row>
    <row r="1722" spans="16320:16330" x14ac:dyDescent="0.3">
      <c r="XCR1722" t="s">
        <v>515</v>
      </c>
      <c r="XCS1722">
        <v>1</v>
      </c>
      <c r="XCT1722">
        <v>50</v>
      </c>
      <c r="XCU1722">
        <v>0.2</v>
      </c>
      <c r="XCV1722">
        <v>100</v>
      </c>
      <c r="XCW1722" t="s">
        <v>46</v>
      </c>
      <c r="XCX1722">
        <v>60.0411</v>
      </c>
      <c r="XCY1722">
        <v>0</v>
      </c>
      <c r="XCZ1722">
        <v>1</v>
      </c>
      <c r="XDA1722">
        <v>1801.88</v>
      </c>
      <c r="XDB1722">
        <v>29</v>
      </c>
    </row>
    <row r="1723" spans="16320:16330" x14ac:dyDescent="0.3">
      <c r="XCR1723" t="s">
        <v>515</v>
      </c>
      <c r="XCS1723">
        <v>2</v>
      </c>
      <c r="XCT1723">
        <v>5</v>
      </c>
      <c r="XCU1723">
        <v>0.05</v>
      </c>
      <c r="XCV1723">
        <v>100</v>
      </c>
      <c r="XCW1723">
        <v>983</v>
      </c>
      <c r="XCX1723">
        <v>409.60300000000001</v>
      </c>
      <c r="XCY1723">
        <v>47</v>
      </c>
      <c r="XCZ1723">
        <v>355</v>
      </c>
      <c r="XDA1723">
        <v>1800.04</v>
      </c>
      <c r="XDB1723">
        <v>20816</v>
      </c>
    </row>
    <row r="1724" spans="16320:16330" x14ac:dyDescent="0.3">
      <c r="XCR1724" t="s">
        <v>515</v>
      </c>
      <c r="XCS1724">
        <v>2</v>
      </c>
      <c r="XCT1724">
        <v>5</v>
      </c>
      <c r="XCU1724">
        <v>0.1</v>
      </c>
      <c r="XCV1724">
        <v>100</v>
      </c>
      <c r="XCW1724">
        <v>985</v>
      </c>
      <c r="XCX1724">
        <v>154.54400000000001</v>
      </c>
      <c r="XCY1724">
        <v>8</v>
      </c>
      <c r="XCZ1724">
        <v>427</v>
      </c>
      <c r="XDA1724">
        <v>1800.72</v>
      </c>
      <c r="XDB1724">
        <v>19182</v>
      </c>
    </row>
    <row r="1725" spans="16320:16330" x14ac:dyDescent="0.3">
      <c r="XCR1725" t="s">
        <v>515</v>
      </c>
      <c r="XCS1725">
        <v>2</v>
      </c>
      <c r="XCT1725">
        <v>5</v>
      </c>
      <c r="XCU1725">
        <v>0.15</v>
      </c>
      <c r="XCV1725">
        <v>100</v>
      </c>
      <c r="XCW1725">
        <v>987</v>
      </c>
      <c r="XCX1725">
        <v>110.325</v>
      </c>
      <c r="XCY1725">
        <v>7</v>
      </c>
      <c r="XCZ1725">
        <v>195</v>
      </c>
      <c r="XDA1725">
        <v>1800.05</v>
      </c>
      <c r="XDB1725">
        <v>18041</v>
      </c>
    </row>
    <row r="1726" spans="16320:16330" x14ac:dyDescent="0.3">
      <c r="XCR1726" t="s">
        <v>515</v>
      </c>
      <c r="XCS1726">
        <v>2</v>
      </c>
      <c r="XCT1726">
        <v>5</v>
      </c>
      <c r="XCU1726">
        <v>0.2</v>
      </c>
      <c r="XCV1726">
        <v>100</v>
      </c>
      <c r="XCW1726">
        <v>987</v>
      </c>
      <c r="XCX1726">
        <v>42.119100000000003</v>
      </c>
      <c r="XCY1726">
        <v>0</v>
      </c>
      <c r="XCZ1726">
        <v>208</v>
      </c>
      <c r="XDA1726">
        <v>1800.03</v>
      </c>
      <c r="XDB1726">
        <v>16647</v>
      </c>
    </row>
    <row r="1727" spans="16320:16330" x14ac:dyDescent="0.3">
      <c r="XCR1727" t="s">
        <v>515</v>
      </c>
      <c r="XCS1727">
        <v>2</v>
      </c>
      <c r="XCT1727">
        <v>10</v>
      </c>
      <c r="XCU1727">
        <v>0.05</v>
      </c>
      <c r="XCV1727">
        <v>100</v>
      </c>
      <c r="XCW1727">
        <v>985</v>
      </c>
      <c r="XCX1727">
        <v>55.838299999999997</v>
      </c>
      <c r="XCY1727">
        <v>0</v>
      </c>
      <c r="XCZ1727">
        <v>260</v>
      </c>
      <c r="XDA1727">
        <v>1800.06</v>
      </c>
      <c r="XDB1727">
        <v>13057</v>
      </c>
    </row>
    <row r="1728" spans="16320:16330" x14ac:dyDescent="0.3">
      <c r="XCR1728" t="s">
        <v>515</v>
      </c>
      <c r="XCS1728">
        <v>2</v>
      </c>
      <c r="XCT1728">
        <v>10</v>
      </c>
      <c r="XCU1728">
        <v>0.1</v>
      </c>
      <c r="XCV1728">
        <v>100</v>
      </c>
      <c r="XCW1728">
        <v>987</v>
      </c>
      <c r="XCX1728">
        <v>96.526499999999999</v>
      </c>
      <c r="XCY1728">
        <v>0</v>
      </c>
      <c r="XCZ1728">
        <v>156</v>
      </c>
      <c r="XDA1728">
        <v>1801.17</v>
      </c>
      <c r="XDB1728">
        <v>9576</v>
      </c>
    </row>
    <row r="1729" spans="16320:16330" x14ac:dyDescent="0.3">
      <c r="XCR1729" t="s">
        <v>515</v>
      </c>
      <c r="XCS1729">
        <v>2</v>
      </c>
      <c r="XCT1729">
        <v>10</v>
      </c>
      <c r="XCU1729">
        <v>0.15</v>
      </c>
      <c r="XCV1729">
        <v>100</v>
      </c>
      <c r="XCW1729">
        <v>1003</v>
      </c>
      <c r="XCX1729">
        <v>946.18600000000004</v>
      </c>
      <c r="XCY1729">
        <v>14</v>
      </c>
      <c r="XCZ1729">
        <v>25</v>
      </c>
      <c r="XDA1729">
        <v>1800.53</v>
      </c>
      <c r="XDB1729">
        <v>4072</v>
      </c>
    </row>
    <row r="1730" spans="16320:16330" x14ac:dyDescent="0.3">
      <c r="XCR1730" t="s">
        <v>515</v>
      </c>
      <c r="XCS1730">
        <v>2</v>
      </c>
      <c r="XCT1730">
        <v>10</v>
      </c>
      <c r="XCU1730">
        <v>0.2</v>
      </c>
      <c r="XCV1730">
        <v>100</v>
      </c>
      <c r="XCW1730">
        <v>1006</v>
      </c>
      <c r="XCX1730">
        <v>969.93399999999997</v>
      </c>
      <c r="XCY1730">
        <v>4</v>
      </c>
      <c r="XCZ1730">
        <v>13</v>
      </c>
      <c r="XDA1730">
        <v>1809.34</v>
      </c>
      <c r="XDB1730">
        <v>2166</v>
      </c>
    </row>
    <row r="1731" spans="16320:16330" x14ac:dyDescent="0.3">
      <c r="XCR1731" t="s">
        <v>515</v>
      </c>
      <c r="XCS1731">
        <v>2</v>
      </c>
      <c r="XCT1731">
        <v>25</v>
      </c>
      <c r="XCU1731">
        <v>0.05</v>
      </c>
      <c r="XCV1731">
        <v>100</v>
      </c>
      <c r="XCW1731">
        <v>987</v>
      </c>
      <c r="XCX1731">
        <v>256.92399999999998</v>
      </c>
      <c r="XCY1731">
        <v>8</v>
      </c>
      <c r="XCZ1731">
        <v>65</v>
      </c>
      <c r="XDA1731">
        <v>1800.53</v>
      </c>
      <c r="XDB1731">
        <v>5930</v>
      </c>
    </row>
    <row r="1732" spans="16320:16330" x14ac:dyDescent="0.3">
      <c r="XCR1732" t="s">
        <v>515</v>
      </c>
      <c r="XCS1732">
        <v>2</v>
      </c>
      <c r="XCT1732">
        <v>25</v>
      </c>
      <c r="XCU1732">
        <v>0.1</v>
      </c>
      <c r="XCV1732">
        <v>100</v>
      </c>
      <c r="XCW1732">
        <v>1013</v>
      </c>
      <c r="XCX1732">
        <v>399.27</v>
      </c>
      <c r="XCY1732">
        <v>0</v>
      </c>
      <c r="XCZ1732">
        <v>11</v>
      </c>
      <c r="XDA1732">
        <v>1812.36</v>
      </c>
      <c r="XDB1732">
        <v>1912</v>
      </c>
    </row>
    <row r="1733" spans="16320:16330" x14ac:dyDescent="0.3">
      <c r="XCR1733" t="s">
        <v>515</v>
      </c>
      <c r="XCS1733">
        <v>2</v>
      </c>
      <c r="XCT1733">
        <v>25</v>
      </c>
      <c r="XCU1733">
        <v>0.15</v>
      </c>
      <c r="XCV1733">
        <v>100</v>
      </c>
      <c r="XCW1733">
        <v>1236</v>
      </c>
      <c r="XCX1733">
        <v>1804.36</v>
      </c>
      <c r="XCY1733">
        <v>0</v>
      </c>
      <c r="XCZ1733">
        <v>1</v>
      </c>
      <c r="XDA1733">
        <v>1804.36</v>
      </c>
      <c r="XDB1733">
        <v>90</v>
      </c>
    </row>
    <row r="1734" spans="16320:16330" x14ac:dyDescent="0.3">
      <c r="XCR1734" t="s">
        <v>515</v>
      </c>
      <c r="XCS1734">
        <v>2</v>
      </c>
      <c r="XCT1734">
        <v>25</v>
      </c>
      <c r="XCU1734">
        <v>0.2</v>
      </c>
      <c r="XCV1734">
        <v>100</v>
      </c>
      <c r="XCW1734" t="s">
        <v>46</v>
      </c>
      <c r="XCX1734">
        <v>60.023400000000002</v>
      </c>
      <c r="XCY1734">
        <v>0</v>
      </c>
      <c r="XCZ1734">
        <v>1</v>
      </c>
      <c r="XDA1734">
        <v>1800.78</v>
      </c>
      <c r="XDB1734">
        <v>29</v>
      </c>
    </row>
    <row r="1735" spans="16320:16330" x14ac:dyDescent="0.3">
      <c r="XCR1735" t="s">
        <v>515</v>
      </c>
      <c r="XCS1735">
        <v>2</v>
      </c>
      <c r="XCT1735">
        <v>50</v>
      </c>
      <c r="XCU1735">
        <v>0.05</v>
      </c>
      <c r="XCV1735">
        <v>100</v>
      </c>
      <c r="XCW1735">
        <v>994</v>
      </c>
      <c r="XCX1735">
        <v>56.993400000000001</v>
      </c>
      <c r="XCY1735">
        <v>0</v>
      </c>
      <c r="XCZ1735">
        <v>97</v>
      </c>
      <c r="XDA1735">
        <v>1800.12</v>
      </c>
      <c r="XDB1735">
        <v>9087</v>
      </c>
    </row>
    <row r="1736" spans="16320:16330" x14ac:dyDescent="0.3">
      <c r="XCR1736" t="s">
        <v>515</v>
      </c>
      <c r="XCS1736">
        <v>2</v>
      </c>
      <c r="XCT1736">
        <v>50</v>
      </c>
      <c r="XCU1736">
        <v>0.1</v>
      </c>
      <c r="XCV1736">
        <v>100</v>
      </c>
      <c r="XCW1736">
        <v>1022</v>
      </c>
      <c r="XCX1736">
        <v>1763.76</v>
      </c>
      <c r="XCY1736">
        <v>10</v>
      </c>
      <c r="XCZ1736">
        <v>13</v>
      </c>
      <c r="XDA1736">
        <v>1800.48</v>
      </c>
      <c r="XDB1736">
        <v>3061</v>
      </c>
    </row>
    <row r="1737" spans="16320:16330" x14ac:dyDescent="0.3">
      <c r="XCR1737" t="s">
        <v>515</v>
      </c>
      <c r="XCS1737">
        <v>2</v>
      </c>
      <c r="XCT1737">
        <v>50</v>
      </c>
      <c r="XCU1737">
        <v>0.15</v>
      </c>
      <c r="XCV1737">
        <v>100</v>
      </c>
      <c r="XCW1737" t="s">
        <v>46</v>
      </c>
      <c r="XCX1737">
        <v>60.022599999999997</v>
      </c>
      <c r="XCY1737">
        <v>0</v>
      </c>
      <c r="XCZ1737">
        <v>1</v>
      </c>
      <c r="XDA1737">
        <v>1800.64</v>
      </c>
      <c r="XDB1737">
        <v>29</v>
      </c>
    </row>
    <row r="1738" spans="16320:16330" x14ac:dyDescent="0.3">
      <c r="XCR1738" t="s">
        <v>515</v>
      </c>
      <c r="XCS1738">
        <v>2</v>
      </c>
      <c r="XCT1738">
        <v>50</v>
      </c>
      <c r="XCU1738">
        <v>0.2</v>
      </c>
      <c r="XCV1738">
        <v>100</v>
      </c>
      <c r="XCW1738" t="s">
        <v>46</v>
      </c>
      <c r="XCX1738">
        <v>60.025100000000002</v>
      </c>
      <c r="XCY1738">
        <v>0</v>
      </c>
      <c r="XCZ1738">
        <v>1</v>
      </c>
      <c r="XDA1738">
        <v>1800.68</v>
      </c>
      <c r="XDB1738">
        <v>29</v>
      </c>
    </row>
    <row r="1739" spans="16320:16330" x14ac:dyDescent="0.3">
      <c r="XCR1739" t="s">
        <v>515</v>
      </c>
      <c r="XCS1739">
        <v>3</v>
      </c>
      <c r="XCT1739">
        <v>0</v>
      </c>
      <c r="XCU1739">
        <v>0.05</v>
      </c>
      <c r="XCV1739">
        <v>100</v>
      </c>
      <c r="XCW1739">
        <v>1022</v>
      </c>
      <c r="XCX1739">
        <v>146.124</v>
      </c>
      <c r="XCY1739">
        <v>5</v>
      </c>
      <c r="XCZ1739">
        <v>123</v>
      </c>
      <c r="XDA1739">
        <v>1800.04</v>
      </c>
      <c r="XDB1739">
        <v>18094</v>
      </c>
    </row>
    <row r="1740" spans="16320:16330" x14ac:dyDescent="0.3">
      <c r="XCR1740" t="s">
        <v>515</v>
      </c>
      <c r="XCS1740">
        <v>3</v>
      </c>
      <c r="XCT1740">
        <v>10</v>
      </c>
      <c r="XCU1740">
        <v>0.05</v>
      </c>
      <c r="XCV1740">
        <v>100</v>
      </c>
      <c r="XCW1740">
        <v>1022</v>
      </c>
      <c r="XCX1740">
        <v>55.243899999999996</v>
      </c>
      <c r="XCY1740">
        <v>0</v>
      </c>
      <c r="XCZ1740">
        <v>101</v>
      </c>
      <c r="XDA1740">
        <v>1800.24</v>
      </c>
      <c r="XDB1740">
        <v>15972</v>
      </c>
    </row>
    <row r="1741" spans="16320:16330" x14ac:dyDescent="0.3">
      <c r="XCR1741" t="s">
        <v>515</v>
      </c>
      <c r="XCS1741">
        <v>3</v>
      </c>
      <c r="XCT1741">
        <v>25</v>
      </c>
      <c r="XCU1741">
        <v>0.05</v>
      </c>
      <c r="XCV1741">
        <v>100</v>
      </c>
      <c r="XCW1741">
        <v>1022</v>
      </c>
      <c r="XCX1741">
        <v>194.45099999999999</v>
      </c>
      <c r="XCY1741">
        <v>4</v>
      </c>
      <c r="XCZ1741">
        <v>90</v>
      </c>
      <c r="XDA1741">
        <v>1800.08</v>
      </c>
      <c r="XDB1741">
        <v>16198</v>
      </c>
    </row>
    <row r="1742" spans="16320:16330" x14ac:dyDescent="0.3">
      <c r="XCR1742" t="s">
        <v>515</v>
      </c>
      <c r="XCS1742">
        <v>3</v>
      </c>
      <c r="XCT1742">
        <v>50</v>
      </c>
      <c r="XCU1742">
        <v>0.05</v>
      </c>
      <c r="XCV1742">
        <v>100</v>
      </c>
      <c r="XCW1742">
        <v>1022</v>
      </c>
      <c r="XCX1742">
        <v>152.69300000000001</v>
      </c>
      <c r="XCY1742">
        <v>2</v>
      </c>
      <c r="XCZ1742">
        <v>98</v>
      </c>
      <c r="XDA1742">
        <v>1800.03</v>
      </c>
      <c r="XDB1742">
        <v>15513</v>
      </c>
    </row>
    <row r="1743" spans="16320:16330" x14ac:dyDescent="0.3">
      <c r="XCR1743" t="s">
        <v>535</v>
      </c>
      <c r="XCS1743">
        <v>1</v>
      </c>
      <c r="XCT1743">
        <v>5</v>
      </c>
      <c r="XCU1743">
        <v>0.1</v>
      </c>
      <c r="XCV1743">
        <v>50</v>
      </c>
      <c r="XCW1743">
        <v>753</v>
      </c>
      <c r="XCX1743">
        <v>2.0827800000000001</v>
      </c>
      <c r="XCY1743">
        <v>0</v>
      </c>
      <c r="XCZ1743">
        <v>427566</v>
      </c>
      <c r="XDA1743">
        <v>1800</v>
      </c>
      <c r="XDB1743">
        <v>78306</v>
      </c>
    </row>
    <row r="1744" spans="16320:16330" x14ac:dyDescent="0.3">
      <c r="XCR1744" t="s">
        <v>535</v>
      </c>
      <c r="XCS1744">
        <v>1</v>
      </c>
      <c r="XCT1744">
        <v>5</v>
      </c>
      <c r="XCU1744">
        <v>0.2</v>
      </c>
      <c r="XCV1744">
        <v>50</v>
      </c>
      <c r="XCW1744">
        <v>761</v>
      </c>
      <c r="XCX1744">
        <v>1.37093</v>
      </c>
      <c r="XCY1744">
        <v>0</v>
      </c>
      <c r="XCZ1744">
        <v>605777</v>
      </c>
      <c r="XDA1744">
        <v>1800</v>
      </c>
      <c r="XDB1744">
        <v>78659</v>
      </c>
    </row>
    <row r="1745" spans="16320:16330" x14ac:dyDescent="0.3">
      <c r="XCR1745" t="s">
        <v>535</v>
      </c>
      <c r="XCS1745">
        <v>1</v>
      </c>
      <c r="XCT1745">
        <v>10</v>
      </c>
      <c r="XCU1745">
        <v>0.15</v>
      </c>
      <c r="XCV1745">
        <v>50</v>
      </c>
      <c r="XCW1745">
        <v>761</v>
      </c>
      <c r="XCX1745">
        <v>0.91961800000000005</v>
      </c>
      <c r="XCY1745">
        <v>0</v>
      </c>
      <c r="XCZ1745">
        <v>634605</v>
      </c>
      <c r="XDA1745">
        <v>1800</v>
      </c>
      <c r="XDB1745">
        <v>75504</v>
      </c>
    </row>
    <row r="1746" spans="16320:16330" x14ac:dyDescent="0.3">
      <c r="XCR1746" t="s">
        <v>535</v>
      </c>
      <c r="XCS1746">
        <v>1</v>
      </c>
      <c r="XCT1746">
        <v>10</v>
      </c>
      <c r="XCU1746">
        <v>0.2</v>
      </c>
      <c r="XCV1746">
        <v>50</v>
      </c>
      <c r="XCW1746">
        <v>761</v>
      </c>
      <c r="XCX1746">
        <v>9.8098299999999998</v>
      </c>
      <c r="XCY1746">
        <v>30</v>
      </c>
      <c r="XCZ1746">
        <v>676451</v>
      </c>
      <c r="XDA1746">
        <v>1800.03</v>
      </c>
      <c r="XDB1746">
        <v>78012</v>
      </c>
    </row>
    <row r="1747" spans="16320:16330" x14ac:dyDescent="0.3">
      <c r="XCR1747" t="s">
        <v>535</v>
      </c>
      <c r="XCS1747">
        <v>1</v>
      </c>
      <c r="XCT1747">
        <v>25</v>
      </c>
      <c r="XCU1747">
        <v>0.05</v>
      </c>
      <c r="XCV1747">
        <v>50</v>
      </c>
      <c r="XCW1747">
        <v>761</v>
      </c>
      <c r="XCX1747">
        <v>2.9607899999999998</v>
      </c>
      <c r="XCY1747">
        <v>0</v>
      </c>
      <c r="XCZ1747">
        <v>238260</v>
      </c>
      <c r="XDA1747">
        <v>1800</v>
      </c>
      <c r="XDB1747">
        <v>57103</v>
      </c>
    </row>
    <row r="1748" spans="16320:16330" x14ac:dyDescent="0.3">
      <c r="XCR1748" t="s">
        <v>535</v>
      </c>
      <c r="XCS1748">
        <v>1</v>
      </c>
      <c r="XCT1748">
        <v>25</v>
      </c>
      <c r="XCU1748">
        <v>0.1</v>
      </c>
      <c r="XCV1748">
        <v>50</v>
      </c>
      <c r="XCW1748">
        <v>775</v>
      </c>
      <c r="XCX1748">
        <v>2.6712799999999999</v>
      </c>
      <c r="XCY1748">
        <v>0</v>
      </c>
      <c r="XCZ1748">
        <v>153432</v>
      </c>
      <c r="XDA1748">
        <v>1800</v>
      </c>
      <c r="XDB1748">
        <v>41276</v>
      </c>
    </row>
    <row r="1749" spans="16320:16330" x14ac:dyDescent="0.3">
      <c r="XCR1749" t="s">
        <v>535</v>
      </c>
      <c r="XCS1749">
        <v>1</v>
      </c>
      <c r="XCT1749">
        <v>25</v>
      </c>
      <c r="XCU1749">
        <v>0.15</v>
      </c>
      <c r="XCV1749">
        <v>50</v>
      </c>
      <c r="XCW1749">
        <v>777</v>
      </c>
      <c r="XCX1749">
        <v>119.932</v>
      </c>
      <c r="XCY1749">
        <v>199</v>
      </c>
      <c r="XCZ1749">
        <v>41275</v>
      </c>
      <c r="XDA1749">
        <v>1800</v>
      </c>
      <c r="XDB1749">
        <v>30042</v>
      </c>
    </row>
    <row r="1750" spans="16320:16330" x14ac:dyDescent="0.3">
      <c r="XCR1750" t="s">
        <v>535</v>
      </c>
      <c r="XCS1750">
        <v>1</v>
      </c>
      <c r="XCT1750">
        <v>25</v>
      </c>
      <c r="XCU1750">
        <v>0.2</v>
      </c>
      <c r="XCV1750">
        <v>50</v>
      </c>
      <c r="XCW1750">
        <v>785</v>
      </c>
      <c r="XCX1750">
        <v>9.1530500000000004</v>
      </c>
      <c r="XCY1750">
        <v>2</v>
      </c>
      <c r="XCZ1750">
        <v>16157</v>
      </c>
      <c r="XDA1750">
        <v>1800.2</v>
      </c>
      <c r="XDB1750">
        <v>20753</v>
      </c>
    </row>
    <row r="1751" spans="16320:16330" x14ac:dyDescent="0.3">
      <c r="XCR1751" t="s">
        <v>535</v>
      </c>
      <c r="XCS1751">
        <v>1</v>
      </c>
      <c r="XCT1751">
        <v>50</v>
      </c>
      <c r="XCU1751">
        <v>0.05</v>
      </c>
      <c r="XCV1751">
        <v>50</v>
      </c>
      <c r="XCW1751">
        <v>769</v>
      </c>
      <c r="XCX1751">
        <v>3.73637</v>
      </c>
      <c r="XCY1751">
        <v>0</v>
      </c>
      <c r="XCZ1751">
        <v>159485</v>
      </c>
      <c r="XDA1751">
        <v>1800</v>
      </c>
      <c r="XDB1751">
        <v>47251</v>
      </c>
    </row>
    <row r="1752" spans="16320:16330" x14ac:dyDescent="0.3">
      <c r="XCR1752" t="s">
        <v>535</v>
      </c>
      <c r="XCS1752">
        <v>1</v>
      </c>
      <c r="XCT1752">
        <v>50</v>
      </c>
      <c r="XCU1752">
        <v>0.1</v>
      </c>
      <c r="XCV1752">
        <v>50</v>
      </c>
      <c r="XCW1752">
        <v>777</v>
      </c>
      <c r="XCX1752">
        <v>8.3189899999999994</v>
      </c>
      <c r="XCY1752">
        <v>3</v>
      </c>
      <c r="XCZ1752">
        <v>97739</v>
      </c>
      <c r="XDA1752">
        <v>1800.16</v>
      </c>
      <c r="XDB1752">
        <v>34054</v>
      </c>
    </row>
    <row r="1753" spans="16320:16330" x14ac:dyDescent="0.3">
      <c r="XCR1753" t="s">
        <v>535</v>
      </c>
      <c r="XCS1753">
        <v>1</v>
      </c>
      <c r="XCT1753">
        <v>50</v>
      </c>
      <c r="XCU1753">
        <v>0.15</v>
      </c>
      <c r="XCV1753">
        <v>50</v>
      </c>
      <c r="XCW1753">
        <v>785</v>
      </c>
      <c r="XCX1753">
        <v>7.33988</v>
      </c>
      <c r="XCY1753">
        <v>0</v>
      </c>
      <c r="XCZ1753">
        <v>17476</v>
      </c>
      <c r="XDA1753">
        <v>1800.02</v>
      </c>
      <c r="XDB1753">
        <v>19551</v>
      </c>
    </row>
    <row r="1754" spans="16320:16330" x14ac:dyDescent="0.3">
      <c r="XCR1754" t="s">
        <v>535</v>
      </c>
      <c r="XCS1754">
        <v>1</v>
      </c>
      <c r="XCT1754">
        <v>50</v>
      </c>
      <c r="XCU1754">
        <v>0.2</v>
      </c>
      <c r="XCV1754">
        <v>50</v>
      </c>
      <c r="XCW1754">
        <v>816</v>
      </c>
      <c r="XCX1754">
        <v>35.393900000000002</v>
      </c>
      <c r="XCY1754">
        <v>0</v>
      </c>
      <c r="XCZ1754">
        <v>594</v>
      </c>
      <c r="XDA1754">
        <v>1800.47</v>
      </c>
      <c r="XDB1754">
        <v>5522</v>
      </c>
    </row>
    <row r="1755" spans="16320:16330" x14ac:dyDescent="0.3">
      <c r="XCR1755" t="s">
        <v>535</v>
      </c>
      <c r="XCS1755">
        <v>2</v>
      </c>
      <c r="XCT1755">
        <v>5</v>
      </c>
      <c r="XCU1755">
        <v>0.1</v>
      </c>
      <c r="XCV1755">
        <v>50</v>
      </c>
      <c r="XCW1755">
        <v>753</v>
      </c>
      <c r="XCX1755">
        <v>1.54437</v>
      </c>
      <c r="XCY1755">
        <v>0</v>
      </c>
      <c r="XCZ1755">
        <v>698259</v>
      </c>
      <c r="XDA1755">
        <v>1800</v>
      </c>
      <c r="XDB1755">
        <v>77536</v>
      </c>
    </row>
    <row r="1756" spans="16320:16330" x14ac:dyDescent="0.3">
      <c r="XCR1756" t="s">
        <v>535</v>
      </c>
      <c r="XCS1756">
        <v>2</v>
      </c>
      <c r="XCT1756">
        <v>5</v>
      </c>
      <c r="XCU1756">
        <v>0.15</v>
      </c>
      <c r="XCV1756">
        <v>50</v>
      </c>
      <c r="XCW1756">
        <v>761</v>
      </c>
      <c r="XCX1756">
        <v>1.0547800000000001</v>
      </c>
      <c r="XCY1756">
        <v>0</v>
      </c>
      <c r="XCZ1756">
        <v>541981</v>
      </c>
      <c r="XDA1756">
        <v>1800</v>
      </c>
      <c r="XDB1756">
        <v>72695</v>
      </c>
    </row>
    <row r="1757" spans="16320:16330" x14ac:dyDescent="0.3">
      <c r="XCR1757" t="s">
        <v>535</v>
      </c>
      <c r="XCS1757">
        <v>2</v>
      </c>
      <c r="XCT1757">
        <v>5</v>
      </c>
      <c r="XCU1757">
        <v>0.2</v>
      </c>
      <c r="XCV1757">
        <v>50</v>
      </c>
      <c r="XCW1757">
        <v>761</v>
      </c>
      <c r="XCX1757">
        <v>8.6455099999999998</v>
      </c>
      <c r="XCY1757">
        <v>14</v>
      </c>
      <c r="XCZ1757">
        <v>640580</v>
      </c>
      <c r="XDA1757">
        <v>1800</v>
      </c>
      <c r="XDB1757">
        <v>78591</v>
      </c>
    </row>
    <row r="1758" spans="16320:16330" x14ac:dyDescent="0.3">
      <c r="XCR1758" t="s">
        <v>535</v>
      </c>
      <c r="XCS1758">
        <v>2</v>
      </c>
      <c r="XCT1758">
        <v>10</v>
      </c>
      <c r="XCU1758">
        <v>0.05</v>
      </c>
      <c r="XCV1758">
        <v>50</v>
      </c>
      <c r="XCW1758">
        <v>753</v>
      </c>
      <c r="XCX1758">
        <v>1.1820999999999999</v>
      </c>
      <c r="XCY1758">
        <v>0</v>
      </c>
      <c r="XCZ1758">
        <v>493421</v>
      </c>
      <c r="XDA1758">
        <v>1800</v>
      </c>
      <c r="XDB1758">
        <v>73217</v>
      </c>
    </row>
    <row r="1759" spans="16320:16330" x14ac:dyDescent="0.3">
      <c r="XCR1759" t="s">
        <v>535</v>
      </c>
      <c r="XCS1759">
        <v>2</v>
      </c>
      <c r="XCT1759">
        <v>10</v>
      </c>
      <c r="XCU1759">
        <v>0.1</v>
      </c>
      <c r="XCV1759">
        <v>50</v>
      </c>
      <c r="XCW1759">
        <v>761</v>
      </c>
      <c r="XCX1759">
        <v>1.1933499999999999</v>
      </c>
      <c r="XCY1759">
        <v>0</v>
      </c>
      <c r="XCZ1759">
        <v>490667</v>
      </c>
      <c r="XDA1759">
        <v>1800</v>
      </c>
      <c r="XDB1759">
        <v>73176</v>
      </c>
    </row>
    <row r="1760" spans="16320:16330" x14ac:dyDescent="0.3">
      <c r="XCR1760" t="s">
        <v>535</v>
      </c>
      <c r="XCS1760">
        <v>2</v>
      </c>
      <c r="XCT1760">
        <v>10</v>
      </c>
      <c r="XCU1760">
        <v>0.15</v>
      </c>
      <c r="XCV1760">
        <v>50</v>
      </c>
      <c r="XCW1760">
        <v>765</v>
      </c>
      <c r="XCX1760">
        <v>7.3436899999999996</v>
      </c>
      <c r="XCY1760">
        <v>13</v>
      </c>
      <c r="XCZ1760">
        <v>446201</v>
      </c>
      <c r="XDA1760">
        <v>1800</v>
      </c>
      <c r="XDB1760">
        <v>64145</v>
      </c>
    </row>
    <row r="1761" spans="16320:16330" x14ac:dyDescent="0.3">
      <c r="XCR1761" t="s">
        <v>535</v>
      </c>
      <c r="XCS1761">
        <v>2</v>
      </c>
      <c r="XCT1761">
        <v>10</v>
      </c>
      <c r="XCU1761">
        <v>0.2</v>
      </c>
      <c r="XCV1761">
        <v>50</v>
      </c>
      <c r="XCW1761">
        <v>766</v>
      </c>
      <c r="XCX1761">
        <v>12.2578</v>
      </c>
      <c r="XCY1761">
        <v>24</v>
      </c>
      <c r="XCZ1761">
        <v>227780</v>
      </c>
      <c r="XDA1761">
        <v>1800.1</v>
      </c>
      <c r="XDB1761">
        <v>57804</v>
      </c>
    </row>
    <row r="1762" spans="16320:16330" x14ac:dyDescent="0.3">
      <c r="XCR1762" t="s">
        <v>535</v>
      </c>
      <c r="XCS1762">
        <v>2</v>
      </c>
      <c r="XCT1762">
        <v>25</v>
      </c>
      <c r="XCU1762">
        <v>0.05</v>
      </c>
      <c r="XCV1762">
        <v>50</v>
      </c>
      <c r="XCW1762">
        <v>761</v>
      </c>
      <c r="XCX1762">
        <v>4.5123499999999996</v>
      </c>
      <c r="XCY1762">
        <v>4</v>
      </c>
      <c r="XCZ1762">
        <v>270495</v>
      </c>
      <c r="XDA1762">
        <v>1800</v>
      </c>
      <c r="XDB1762">
        <v>58426</v>
      </c>
    </row>
    <row r="1763" spans="16320:16330" x14ac:dyDescent="0.3">
      <c r="XCR1763" t="s">
        <v>535</v>
      </c>
      <c r="XCS1763">
        <v>2</v>
      </c>
      <c r="XCT1763">
        <v>25</v>
      </c>
      <c r="XCU1763">
        <v>0.1</v>
      </c>
      <c r="XCV1763">
        <v>50</v>
      </c>
      <c r="XCW1763">
        <v>775</v>
      </c>
      <c r="XCX1763">
        <v>2.7496900000000002</v>
      </c>
      <c r="XCY1763">
        <v>0</v>
      </c>
      <c r="XCZ1763">
        <v>84946</v>
      </c>
      <c r="XDA1763">
        <v>1800.26</v>
      </c>
      <c r="XDB1763">
        <v>36731</v>
      </c>
    </row>
    <row r="1764" spans="16320:16330" x14ac:dyDescent="0.3">
      <c r="XCR1764" t="s">
        <v>535</v>
      </c>
      <c r="XCS1764">
        <v>2</v>
      </c>
      <c r="XCT1764">
        <v>25</v>
      </c>
      <c r="XCU1764">
        <v>0.15</v>
      </c>
      <c r="XCV1764">
        <v>50</v>
      </c>
      <c r="XCW1764">
        <v>776</v>
      </c>
      <c r="XCX1764">
        <v>19.901900000000001</v>
      </c>
      <c r="XCY1764">
        <v>10</v>
      </c>
      <c r="XCZ1764">
        <v>45689</v>
      </c>
      <c r="XDA1764">
        <v>1800.11</v>
      </c>
      <c r="XDB1764">
        <v>32369</v>
      </c>
    </row>
    <row r="1765" spans="16320:16330" x14ac:dyDescent="0.3">
      <c r="XCR1765" t="s">
        <v>535</v>
      </c>
      <c r="XCS1765">
        <v>2</v>
      </c>
      <c r="XCT1765">
        <v>25</v>
      </c>
      <c r="XCU1765">
        <v>0.2</v>
      </c>
      <c r="XCV1765">
        <v>50</v>
      </c>
      <c r="XCW1765">
        <v>797</v>
      </c>
      <c r="XCX1765">
        <v>3.8862899999999998</v>
      </c>
      <c r="XCY1765">
        <v>0</v>
      </c>
      <c r="XCZ1765">
        <v>15411</v>
      </c>
      <c r="XDA1765">
        <v>1800.38</v>
      </c>
      <c r="XDB1765">
        <v>18452</v>
      </c>
    </row>
    <row r="1766" spans="16320:16330" x14ac:dyDescent="0.3">
      <c r="XCR1766" t="s">
        <v>535</v>
      </c>
      <c r="XCS1766">
        <v>2</v>
      </c>
      <c r="XCT1766">
        <v>50</v>
      </c>
      <c r="XCU1766">
        <v>0.05</v>
      </c>
      <c r="XCV1766">
        <v>50</v>
      </c>
      <c r="XCW1766">
        <v>765</v>
      </c>
      <c r="XCX1766">
        <v>23.183399999999999</v>
      </c>
      <c r="XCY1766">
        <v>38</v>
      </c>
      <c r="XCZ1766">
        <v>124478</v>
      </c>
      <c r="XDA1766">
        <v>1800</v>
      </c>
      <c r="XDB1766">
        <v>45334</v>
      </c>
    </row>
    <row r="1767" spans="16320:16330" x14ac:dyDescent="0.3">
      <c r="XCR1767" t="s">
        <v>535</v>
      </c>
      <c r="XCS1767">
        <v>2</v>
      </c>
      <c r="XCT1767">
        <v>50</v>
      </c>
      <c r="XCU1767">
        <v>0.1</v>
      </c>
      <c r="XCV1767">
        <v>50</v>
      </c>
      <c r="XCW1767">
        <v>779</v>
      </c>
      <c r="XCX1767">
        <v>3.8244400000000001</v>
      </c>
      <c r="XCY1767">
        <v>0</v>
      </c>
      <c r="XCZ1767">
        <v>141911</v>
      </c>
      <c r="XDA1767">
        <v>1800.01</v>
      </c>
      <c r="XDB1767">
        <v>42944</v>
      </c>
    </row>
    <row r="1768" spans="16320:16330" x14ac:dyDescent="0.3">
      <c r="XCR1768" t="s">
        <v>535</v>
      </c>
      <c r="XCS1768">
        <v>2</v>
      </c>
      <c r="XCT1768">
        <v>50</v>
      </c>
      <c r="XCU1768">
        <v>0.15</v>
      </c>
      <c r="XCV1768">
        <v>50</v>
      </c>
      <c r="XCW1768">
        <v>810</v>
      </c>
      <c r="XCX1768">
        <v>15.7278</v>
      </c>
      <c r="XCY1768">
        <v>0</v>
      </c>
      <c r="XCZ1768">
        <v>6891</v>
      </c>
      <c r="XDA1768">
        <v>1800.07</v>
      </c>
      <c r="XDB1768">
        <v>14611</v>
      </c>
    </row>
    <row r="1769" spans="16320:16330" x14ac:dyDescent="0.3">
      <c r="XCR1769" t="s">
        <v>535</v>
      </c>
      <c r="XCS1769">
        <v>2</v>
      </c>
      <c r="XCT1769">
        <v>50</v>
      </c>
      <c r="XCU1769">
        <v>0.2</v>
      </c>
      <c r="XCV1769">
        <v>50</v>
      </c>
      <c r="XCW1769">
        <v>812</v>
      </c>
      <c r="XCX1769">
        <v>36.809199999999997</v>
      </c>
      <c r="XCY1769">
        <v>0</v>
      </c>
      <c r="XCZ1769">
        <v>280</v>
      </c>
      <c r="XDA1769">
        <v>1809.73</v>
      </c>
      <c r="XDB1769">
        <v>3602</v>
      </c>
    </row>
    <row r="1770" spans="16320:16330" x14ac:dyDescent="0.3">
      <c r="XCR1770" t="s">
        <v>535</v>
      </c>
      <c r="XCS1770">
        <v>3</v>
      </c>
      <c r="XCT1770">
        <v>0</v>
      </c>
      <c r="XCU1770">
        <v>0.05</v>
      </c>
      <c r="XCV1770">
        <v>50</v>
      </c>
      <c r="XCW1770">
        <v>785</v>
      </c>
      <c r="XCX1770">
        <v>2.9723099999999998</v>
      </c>
      <c r="XCY1770">
        <v>0</v>
      </c>
      <c r="XCZ1770">
        <v>528461</v>
      </c>
      <c r="XDA1770">
        <v>1800.02</v>
      </c>
      <c r="XDB1770">
        <v>71864</v>
      </c>
    </row>
    <row r="1771" spans="16320:16330" x14ac:dyDescent="0.3">
      <c r="XCR1771" t="s">
        <v>535</v>
      </c>
      <c r="XCS1771">
        <v>3</v>
      </c>
      <c r="XCT1771">
        <v>10</v>
      </c>
      <c r="XCU1771">
        <v>0.05</v>
      </c>
      <c r="XCV1771">
        <v>50</v>
      </c>
      <c r="XCW1771">
        <v>785</v>
      </c>
      <c r="XCX1771">
        <v>14.824299999999999</v>
      </c>
      <c r="XCY1771">
        <v>28</v>
      </c>
      <c r="XCZ1771">
        <v>572913</v>
      </c>
      <c r="XDA1771">
        <v>1800</v>
      </c>
      <c r="XDB1771">
        <v>77279</v>
      </c>
    </row>
    <row r="1772" spans="16320:16330" x14ac:dyDescent="0.3">
      <c r="XCR1772" t="s">
        <v>535</v>
      </c>
      <c r="XCS1772">
        <v>3</v>
      </c>
      <c r="XCT1772">
        <v>25</v>
      </c>
      <c r="XCU1772">
        <v>0.05</v>
      </c>
      <c r="XCV1772">
        <v>50</v>
      </c>
      <c r="XCW1772">
        <v>785</v>
      </c>
      <c r="XCX1772">
        <v>1.54735</v>
      </c>
      <c r="XCY1772">
        <v>0</v>
      </c>
      <c r="XCZ1772">
        <v>380306</v>
      </c>
      <c r="XDA1772">
        <v>1800.01</v>
      </c>
      <c r="XDB1772">
        <v>74012</v>
      </c>
    </row>
    <row r="1773" spans="16320:16330" x14ac:dyDescent="0.3">
      <c r="XCR1773" t="s">
        <v>535</v>
      </c>
      <c r="XCS1773">
        <v>3</v>
      </c>
      <c r="XCT1773">
        <v>50</v>
      </c>
      <c r="XCU1773">
        <v>0.05</v>
      </c>
      <c r="XCV1773">
        <v>50</v>
      </c>
      <c r="XCW1773">
        <v>785</v>
      </c>
      <c r="XCX1773">
        <v>1.9638500000000001</v>
      </c>
      <c r="XCY1773">
        <v>0</v>
      </c>
      <c r="XCZ1773">
        <v>827414</v>
      </c>
      <c r="XDA1773">
        <v>1800</v>
      </c>
      <c r="XDB1773">
        <v>77310</v>
      </c>
    </row>
    <row r="1774" spans="16320:16330" x14ac:dyDescent="0.3">
      <c r="XCR1774" t="s">
        <v>521</v>
      </c>
      <c r="XCS1774">
        <v>1</v>
      </c>
      <c r="XCT1774">
        <v>10</v>
      </c>
      <c r="XCU1774">
        <v>0.05</v>
      </c>
      <c r="XCV1774">
        <v>50</v>
      </c>
      <c r="XCW1774">
        <v>740</v>
      </c>
      <c r="XCX1774">
        <v>0.85206199999999999</v>
      </c>
      <c r="XCY1774">
        <v>0</v>
      </c>
      <c r="XCZ1774">
        <v>595916</v>
      </c>
      <c r="XDA1774">
        <v>1800.01</v>
      </c>
      <c r="XDB1774">
        <v>79897</v>
      </c>
    </row>
    <row r="1775" spans="16320:16330" x14ac:dyDescent="0.3">
      <c r="XCR1775" t="s">
        <v>521</v>
      </c>
      <c r="XCS1775">
        <v>1</v>
      </c>
      <c r="XCT1775">
        <v>10</v>
      </c>
      <c r="XCU1775">
        <v>0.1</v>
      </c>
      <c r="XCV1775">
        <v>50</v>
      </c>
      <c r="XCW1775">
        <v>740</v>
      </c>
      <c r="XCX1775">
        <v>0.35485</v>
      </c>
      <c r="XCY1775">
        <v>0</v>
      </c>
      <c r="XCZ1775">
        <v>616081</v>
      </c>
      <c r="XDA1775">
        <v>1800</v>
      </c>
      <c r="XDB1775">
        <v>70822</v>
      </c>
    </row>
    <row r="1776" spans="16320:16330" x14ac:dyDescent="0.3">
      <c r="XCR1776" t="s">
        <v>521</v>
      </c>
      <c r="XCS1776">
        <v>1</v>
      </c>
      <c r="XCT1776">
        <v>25</v>
      </c>
      <c r="XCU1776">
        <v>0.05</v>
      </c>
      <c r="XCV1776">
        <v>50</v>
      </c>
      <c r="XCW1776">
        <v>740</v>
      </c>
      <c r="XCX1776">
        <v>0.43887500000000002</v>
      </c>
      <c r="XCY1776">
        <v>0</v>
      </c>
      <c r="XCZ1776">
        <v>534620</v>
      </c>
      <c r="XDA1776">
        <v>1800.01</v>
      </c>
      <c r="XDB1776">
        <v>63836</v>
      </c>
    </row>
    <row r="1777" spans="16320:16330" x14ac:dyDescent="0.3">
      <c r="XCR1777" t="s">
        <v>521</v>
      </c>
      <c r="XCS1777">
        <v>1</v>
      </c>
      <c r="XCT1777">
        <v>25</v>
      </c>
      <c r="XCU1777">
        <v>0.1</v>
      </c>
      <c r="XCV1777">
        <v>50</v>
      </c>
      <c r="XCW1777">
        <v>748</v>
      </c>
      <c r="XCX1777">
        <v>0.86141199999999996</v>
      </c>
      <c r="XCY1777">
        <v>0</v>
      </c>
      <c r="XCZ1777">
        <v>237951</v>
      </c>
      <c r="XDA1777">
        <v>1800</v>
      </c>
      <c r="XDB1777">
        <v>53403</v>
      </c>
    </row>
    <row r="1778" spans="16320:16330" x14ac:dyDescent="0.3">
      <c r="XCR1778" t="s">
        <v>521</v>
      </c>
      <c r="XCS1778">
        <v>1</v>
      </c>
      <c r="XCT1778">
        <v>25</v>
      </c>
      <c r="XCU1778">
        <v>0.15</v>
      </c>
      <c r="XCV1778">
        <v>50</v>
      </c>
      <c r="XCW1778">
        <v>748</v>
      </c>
      <c r="XCX1778">
        <v>3.8062200000000002</v>
      </c>
      <c r="XCY1778">
        <v>0</v>
      </c>
      <c r="XCZ1778">
        <v>120366</v>
      </c>
      <c r="XDA1778">
        <v>1800</v>
      </c>
      <c r="XDB1778">
        <v>45524</v>
      </c>
    </row>
    <row r="1779" spans="16320:16330" x14ac:dyDescent="0.3">
      <c r="XCR1779" t="s">
        <v>521</v>
      </c>
      <c r="XCS1779">
        <v>1</v>
      </c>
      <c r="XCT1779">
        <v>25</v>
      </c>
      <c r="XCU1779">
        <v>0.2</v>
      </c>
      <c r="XCV1779">
        <v>50</v>
      </c>
      <c r="XCW1779">
        <v>748</v>
      </c>
      <c r="XCX1779">
        <v>1.23705</v>
      </c>
      <c r="XCY1779">
        <v>0</v>
      </c>
      <c r="XCZ1779">
        <v>70310</v>
      </c>
      <c r="XDA1779">
        <v>1800.01</v>
      </c>
      <c r="XDB1779">
        <v>36661</v>
      </c>
    </row>
    <row r="1780" spans="16320:16330" x14ac:dyDescent="0.3">
      <c r="XCR1780" t="s">
        <v>521</v>
      </c>
      <c r="XCS1780">
        <v>1</v>
      </c>
      <c r="XCT1780">
        <v>50</v>
      </c>
      <c r="XCU1780">
        <v>0.05</v>
      </c>
      <c r="XCV1780">
        <v>50</v>
      </c>
      <c r="XCW1780">
        <v>740</v>
      </c>
      <c r="XCX1780">
        <v>0.67084999999999995</v>
      </c>
      <c r="XCY1780">
        <v>0</v>
      </c>
      <c r="XCZ1780">
        <v>243030</v>
      </c>
      <c r="XDA1780">
        <v>1800.07</v>
      </c>
      <c r="XDB1780">
        <v>56197</v>
      </c>
    </row>
    <row r="1781" spans="16320:16330" x14ac:dyDescent="0.3">
      <c r="XCR1781" t="s">
        <v>521</v>
      </c>
      <c r="XCS1781">
        <v>1</v>
      </c>
      <c r="XCT1781">
        <v>50</v>
      </c>
      <c r="XCU1781">
        <v>0.1</v>
      </c>
      <c r="XCV1781">
        <v>50</v>
      </c>
      <c r="XCW1781">
        <v>748</v>
      </c>
      <c r="XCX1781">
        <v>0.68929600000000002</v>
      </c>
      <c r="XCY1781">
        <v>0</v>
      </c>
      <c r="XCZ1781">
        <v>188441</v>
      </c>
      <c r="XDA1781">
        <v>1800.01</v>
      </c>
      <c r="XDB1781">
        <v>43281</v>
      </c>
    </row>
    <row r="1782" spans="16320:16330" x14ac:dyDescent="0.3">
      <c r="XCR1782" t="s">
        <v>521</v>
      </c>
      <c r="XCS1782">
        <v>1</v>
      </c>
      <c r="XCT1782">
        <v>50</v>
      </c>
      <c r="XCU1782">
        <v>0.15</v>
      </c>
      <c r="XCV1782">
        <v>50</v>
      </c>
      <c r="XCW1782">
        <v>751</v>
      </c>
      <c r="XCX1782">
        <v>3.56331</v>
      </c>
      <c r="XCY1782">
        <v>0</v>
      </c>
      <c r="XCZ1782">
        <v>12501</v>
      </c>
      <c r="XDA1782">
        <v>1800.12</v>
      </c>
      <c r="XDB1782">
        <v>17736</v>
      </c>
    </row>
    <row r="1783" spans="16320:16330" x14ac:dyDescent="0.3">
      <c r="XCR1783" t="s">
        <v>521</v>
      </c>
      <c r="XCS1783">
        <v>1</v>
      </c>
      <c r="XCT1783">
        <v>50</v>
      </c>
      <c r="XCU1783">
        <v>0.2</v>
      </c>
      <c r="XCV1783">
        <v>50</v>
      </c>
      <c r="XCW1783">
        <v>772</v>
      </c>
      <c r="XCX1783">
        <v>11.5406</v>
      </c>
      <c r="XCY1783">
        <v>0</v>
      </c>
      <c r="XCZ1783">
        <v>8855</v>
      </c>
      <c r="XDA1783">
        <v>1800.04</v>
      </c>
      <c r="XDB1783">
        <v>15970</v>
      </c>
    </row>
    <row r="1784" spans="16320:16330" x14ac:dyDescent="0.3">
      <c r="XCR1784" t="s">
        <v>521</v>
      </c>
      <c r="XCS1784">
        <v>2</v>
      </c>
      <c r="XCT1784">
        <v>10</v>
      </c>
      <c r="XCU1784">
        <v>0.15</v>
      </c>
      <c r="XCV1784">
        <v>50</v>
      </c>
      <c r="XCW1784">
        <v>740</v>
      </c>
      <c r="XCX1784">
        <v>0.57533400000000001</v>
      </c>
      <c r="XCY1784">
        <v>0</v>
      </c>
      <c r="XCZ1784">
        <v>612082</v>
      </c>
      <c r="XDA1784">
        <v>1800</v>
      </c>
      <c r="XDB1784">
        <v>67786</v>
      </c>
    </row>
    <row r="1785" spans="16320:16330" x14ac:dyDescent="0.3">
      <c r="XCR1785" t="s">
        <v>521</v>
      </c>
      <c r="XCS1785">
        <v>2</v>
      </c>
      <c r="XCT1785">
        <v>10</v>
      </c>
      <c r="XCU1785">
        <v>0.2</v>
      </c>
      <c r="XCV1785">
        <v>50</v>
      </c>
      <c r="XCW1785">
        <v>748</v>
      </c>
      <c r="XCX1785">
        <v>0.81220199999999998</v>
      </c>
      <c r="XCY1785">
        <v>0</v>
      </c>
      <c r="XCZ1785">
        <v>594146</v>
      </c>
      <c r="XDA1785">
        <v>1800.09</v>
      </c>
      <c r="XDB1785">
        <v>68751</v>
      </c>
    </row>
    <row r="1786" spans="16320:16330" x14ac:dyDescent="0.3">
      <c r="XCR1786" t="s">
        <v>521</v>
      </c>
      <c r="XCS1786">
        <v>2</v>
      </c>
      <c r="XCT1786">
        <v>25</v>
      </c>
      <c r="XCU1786">
        <v>0.05</v>
      </c>
      <c r="XCV1786">
        <v>50</v>
      </c>
      <c r="XCW1786">
        <v>740</v>
      </c>
      <c r="XCX1786">
        <v>0.17872499999999999</v>
      </c>
      <c r="XCY1786">
        <v>0</v>
      </c>
      <c r="XCZ1786">
        <v>394546</v>
      </c>
      <c r="XDA1786">
        <v>1800</v>
      </c>
      <c r="XDB1786">
        <v>62096</v>
      </c>
    </row>
    <row r="1787" spans="16320:16330" x14ac:dyDescent="0.3">
      <c r="XCR1787" t="s">
        <v>521</v>
      </c>
      <c r="XCS1787">
        <v>2</v>
      </c>
      <c r="XCT1787">
        <v>25</v>
      </c>
      <c r="XCU1787">
        <v>0.1</v>
      </c>
      <c r="XCV1787">
        <v>50</v>
      </c>
      <c r="XCW1787">
        <v>748</v>
      </c>
      <c r="XCX1787">
        <v>2.2599100000000001</v>
      </c>
      <c r="XCY1787">
        <v>0</v>
      </c>
      <c r="XCZ1787">
        <v>153305</v>
      </c>
      <c r="XDA1787">
        <v>1800.08</v>
      </c>
      <c r="XDB1787">
        <v>52123</v>
      </c>
    </row>
    <row r="1788" spans="16320:16330" x14ac:dyDescent="0.3">
      <c r="XCR1788" t="s">
        <v>521</v>
      </c>
      <c r="XCS1788">
        <v>2</v>
      </c>
      <c r="XCT1788">
        <v>25</v>
      </c>
      <c r="XCU1788">
        <v>0.15</v>
      </c>
      <c r="XCV1788">
        <v>50</v>
      </c>
      <c r="XCW1788">
        <v>748</v>
      </c>
      <c r="XCX1788">
        <v>1.2641</v>
      </c>
      <c r="XCY1788">
        <v>0</v>
      </c>
      <c r="XCZ1788">
        <v>27641</v>
      </c>
      <c r="XDA1788">
        <v>1800.02</v>
      </c>
      <c r="XDB1788">
        <v>24294</v>
      </c>
    </row>
    <row r="1789" spans="16320:16330" x14ac:dyDescent="0.3">
      <c r="XCR1789" t="s">
        <v>521</v>
      </c>
      <c r="XCS1789">
        <v>2</v>
      </c>
      <c r="XCT1789">
        <v>25</v>
      </c>
      <c r="XCU1789">
        <v>0.2</v>
      </c>
      <c r="XCV1789">
        <v>50</v>
      </c>
      <c r="XCW1789">
        <v>748</v>
      </c>
      <c r="XCX1789">
        <v>12.988300000000001</v>
      </c>
      <c r="XCY1789">
        <v>0</v>
      </c>
      <c r="XCZ1789">
        <v>19240</v>
      </c>
      <c r="XDA1789">
        <v>1800.09</v>
      </c>
      <c r="XDB1789">
        <v>24156</v>
      </c>
    </row>
    <row r="1790" spans="16320:16330" x14ac:dyDescent="0.3">
      <c r="XCR1790" t="s">
        <v>521</v>
      </c>
      <c r="XCS1790">
        <v>2</v>
      </c>
      <c r="XCT1790">
        <v>50</v>
      </c>
      <c r="XCU1790">
        <v>0.05</v>
      </c>
      <c r="XCV1790">
        <v>50</v>
      </c>
      <c r="XCW1790">
        <v>748</v>
      </c>
      <c r="XCX1790">
        <v>1.3664000000000001</v>
      </c>
      <c r="XCY1790">
        <v>0</v>
      </c>
      <c r="XCZ1790">
        <v>288319</v>
      </c>
      <c r="XDA1790">
        <v>1800</v>
      </c>
      <c r="XDB1790">
        <v>56934</v>
      </c>
    </row>
    <row r="1791" spans="16320:16330" x14ac:dyDescent="0.3">
      <c r="XCR1791" t="s">
        <v>521</v>
      </c>
      <c r="XCS1791">
        <v>2</v>
      </c>
      <c r="XCT1791">
        <v>50</v>
      </c>
      <c r="XCU1791">
        <v>0.1</v>
      </c>
      <c r="XCV1791">
        <v>50</v>
      </c>
      <c r="XCW1791">
        <v>748</v>
      </c>
      <c r="XCX1791">
        <v>1.0480799999999999</v>
      </c>
      <c r="XCY1791">
        <v>0</v>
      </c>
      <c r="XCZ1791">
        <v>79905</v>
      </c>
      <c r="XDA1791">
        <v>1800</v>
      </c>
      <c r="XDB1791">
        <v>37456</v>
      </c>
    </row>
    <row r="1792" spans="16320:16330" x14ac:dyDescent="0.3">
      <c r="XCR1792" t="s">
        <v>521</v>
      </c>
      <c r="XCS1792">
        <v>2</v>
      </c>
      <c r="XCT1792">
        <v>50</v>
      </c>
      <c r="XCU1792">
        <v>0.15</v>
      </c>
      <c r="XCV1792">
        <v>50</v>
      </c>
      <c r="XCW1792">
        <v>756</v>
      </c>
      <c r="XCX1792">
        <v>8.0587499999999999</v>
      </c>
      <c r="XCY1792">
        <v>0</v>
      </c>
      <c r="XCZ1792">
        <v>44821</v>
      </c>
      <c r="XDA1792">
        <v>1800.01</v>
      </c>
      <c r="XDB1792">
        <v>25859</v>
      </c>
    </row>
    <row r="1793" spans="16320:16330" x14ac:dyDescent="0.3">
      <c r="XCR1793" t="s">
        <v>521</v>
      </c>
      <c r="XCS1793">
        <v>2</v>
      </c>
      <c r="XCT1793">
        <v>50</v>
      </c>
      <c r="XCU1793">
        <v>0.2</v>
      </c>
      <c r="XCV1793">
        <v>50</v>
      </c>
      <c r="XCW1793">
        <v>773</v>
      </c>
      <c r="XCX1793">
        <v>8.7524899999999999</v>
      </c>
      <c r="XCY1793">
        <v>0</v>
      </c>
      <c r="XCZ1793">
        <v>3656</v>
      </c>
      <c r="XDA1793">
        <v>1800.04</v>
      </c>
      <c r="XDB1793">
        <v>9640</v>
      </c>
    </row>
    <row r="1794" spans="16320:16330" x14ac:dyDescent="0.3">
      <c r="XCR1794" t="s">
        <v>521</v>
      </c>
      <c r="XCS1794">
        <v>3</v>
      </c>
      <c r="XCT1794">
        <v>0</v>
      </c>
      <c r="XCU1794">
        <v>0.05</v>
      </c>
      <c r="XCV1794">
        <v>50</v>
      </c>
      <c r="XCW1794">
        <v>748</v>
      </c>
      <c r="XCX1794">
        <v>0.89415599999999995</v>
      </c>
      <c r="XCY1794">
        <v>0</v>
      </c>
      <c r="XCZ1794">
        <v>229496</v>
      </c>
      <c r="XDA1794">
        <v>1800.01</v>
      </c>
      <c r="XDB1794">
        <v>66653</v>
      </c>
    </row>
    <row r="1795" spans="16320:16330" x14ac:dyDescent="0.3">
      <c r="XCR1795" t="s">
        <v>521</v>
      </c>
      <c r="XCS1795">
        <v>3</v>
      </c>
      <c r="XCT1795">
        <v>10</v>
      </c>
      <c r="XCU1795">
        <v>0.05</v>
      </c>
      <c r="XCV1795">
        <v>50</v>
      </c>
      <c r="XCW1795">
        <v>748</v>
      </c>
      <c r="XCX1795">
        <v>0.73293299999999995</v>
      </c>
      <c r="XCY1795">
        <v>0</v>
      </c>
      <c r="XCZ1795">
        <v>283561</v>
      </c>
      <c r="XDA1795">
        <v>1800.04</v>
      </c>
      <c r="XDB1795">
        <v>66735</v>
      </c>
    </row>
    <row r="1796" spans="16320:16330" x14ac:dyDescent="0.3">
      <c r="XCR1796" t="s">
        <v>521</v>
      </c>
      <c r="XCS1796">
        <v>3</v>
      </c>
      <c r="XCT1796">
        <v>25</v>
      </c>
      <c r="XCU1796">
        <v>0.05</v>
      </c>
      <c r="XCV1796">
        <v>50</v>
      </c>
      <c r="XCW1796">
        <v>748</v>
      </c>
      <c r="XCX1796">
        <v>0.59350999999999998</v>
      </c>
      <c r="XCY1796">
        <v>0</v>
      </c>
      <c r="XCZ1796">
        <v>494301</v>
      </c>
      <c r="XDA1796">
        <v>1800.01</v>
      </c>
      <c r="XDB1796">
        <v>75583</v>
      </c>
    </row>
    <row r="1797" spans="16320:16330" x14ac:dyDescent="0.3">
      <c r="XCR1797" t="s">
        <v>521</v>
      </c>
      <c r="XCS1797">
        <v>3</v>
      </c>
      <c r="XCT1797">
        <v>50</v>
      </c>
      <c r="XCU1797">
        <v>0.05</v>
      </c>
      <c r="XCV1797">
        <v>50</v>
      </c>
      <c r="XCW1797">
        <v>748</v>
      </c>
      <c r="XCX1797">
        <v>1.8690500000000001</v>
      </c>
      <c r="XCY1797">
        <v>0</v>
      </c>
      <c r="XCZ1797">
        <v>383821</v>
      </c>
      <c r="XDA1797">
        <v>1800</v>
      </c>
      <c r="XDB1797">
        <v>71260</v>
      </c>
    </row>
    <row r="1798" spans="16320:16330" x14ac:dyDescent="0.3">
      <c r="XCR1798" t="s">
        <v>530</v>
      </c>
      <c r="XCS1798">
        <v>1</v>
      </c>
      <c r="XCT1798">
        <v>5</v>
      </c>
      <c r="XCU1798">
        <v>0.05</v>
      </c>
      <c r="XCV1798">
        <v>50</v>
      </c>
      <c r="XCW1798">
        <v>787</v>
      </c>
      <c r="XCX1798">
        <v>6.95831</v>
      </c>
      <c r="XCY1798">
        <v>10</v>
      </c>
      <c r="XCZ1798">
        <v>307516</v>
      </c>
      <c r="XDA1798">
        <v>1800.01</v>
      </c>
      <c r="XDB1798">
        <v>68498</v>
      </c>
    </row>
    <row r="1799" spans="16320:16330" x14ac:dyDescent="0.3">
      <c r="XCR1799" t="s">
        <v>530</v>
      </c>
      <c r="XCS1799">
        <v>1</v>
      </c>
      <c r="XCT1799">
        <v>5</v>
      </c>
      <c r="XCU1799">
        <v>0.1</v>
      </c>
      <c r="XCV1799">
        <v>50</v>
      </c>
      <c r="XCW1799">
        <v>787</v>
      </c>
      <c r="XCX1799">
        <v>2.7890700000000002</v>
      </c>
      <c r="XCY1799">
        <v>0</v>
      </c>
      <c r="XCZ1799">
        <v>230958</v>
      </c>
      <c r="XDA1799">
        <v>1800</v>
      </c>
      <c r="XDB1799">
        <v>64304</v>
      </c>
    </row>
    <row r="1800" spans="16320:16330" x14ac:dyDescent="0.3">
      <c r="XCR1800" t="s">
        <v>530</v>
      </c>
      <c r="XCS1800">
        <v>1</v>
      </c>
      <c r="XCT1800">
        <v>5</v>
      </c>
      <c r="XCU1800">
        <v>0.15</v>
      </c>
      <c r="XCV1800">
        <v>50</v>
      </c>
      <c r="XCW1800">
        <v>790</v>
      </c>
      <c r="XCX1800">
        <v>5.6893200000000004</v>
      </c>
      <c r="XCY1800">
        <v>1</v>
      </c>
      <c r="XCZ1800">
        <v>166697</v>
      </c>
      <c r="XDA1800">
        <v>1800.18</v>
      </c>
      <c r="XDB1800">
        <v>57862</v>
      </c>
    </row>
    <row r="1801" spans="16320:16330" x14ac:dyDescent="0.3">
      <c r="XCR1801" t="s">
        <v>530</v>
      </c>
      <c r="XCS1801">
        <v>1</v>
      </c>
      <c r="XCT1801">
        <v>5</v>
      </c>
      <c r="XCU1801">
        <v>0.2</v>
      </c>
      <c r="XCV1801">
        <v>50</v>
      </c>
      <c r="XCW1801">
        <v>790</v>
      </c>
      <c r="XCX1801">
        <v>6.4535200000000001</v>
      </c>
      <c r="XCY1801">
        <v>1</v>
      </c>
      <c r="XCZ1801">
        <v>128962</v>
      </c>
      <c r="XDA1801">
        <v>1800.02</v>
      </c>
      <c r="XDB1801">
        <v>53662</v>
      </c>
    </row>
    <row r="1802" spans="16320:16330" x14ac:dyDescent="0.3">
      <c r="XCR1802" t="s">
        <v>530</v>
      </c>
      <c r="XCS1802">
        <v>1</v>
      </c>
      <c r="XCT1802">
        <v>10</v>
      </c>
      <c r="XCU1802">
        <v>0.05</v>
      </c>
      <c r="XCV1802">
        <v>50</v>
      </c>
      <c r="XCW1802">
        <v>787</v>
      </c>
      <c r="XCX1802">
        <v>4.69285</v>
      </c>
      <c r="XCY1802">
        <v>5</v>
      </c>
      <c r="XCZ1802">
        <v>314273</v>
      </c>
      <c r="XDA1802">
        <v>1800</v>
      </c>
      <c r="XDB1802">
        <v>71611</v>
      </c>
    </row>
    <row r="1803" spans="16320:16330" x14ac:dyDescent="0.3">
      <c r="XCR1803" t="s">
        <v>530</v>
      </c>
      <c r="XCS1803">
        <v>1</v>
      </c>
      <c r="XCT1803">
        <v>10</v>
      </c>
      <c r="XCU1803">
        <v>0.1</v>
      </c>
      <c r="XCV1803">
        <v>50</v>
      </c>
      <c r="XCW1803">
        <v>787</v>
      </c>
      <c r="XCX1803">
        <v>2.64377</v>
      </c>
      <c r="XCY1803">
        <v>2</v>
      </c>
      <c r="XCZ1803">
        <v>351322</v>
      </c>
      <c r="XDA1803">
        <v>1800</v>
      </c>
      <c r="XDB1803">
        <v>70370</v>
      </c>
    </row>
    <row r="1804" spans="16320:16330" x14ac:dyDescent="0.3">
      <c r="XCR1804" t="s">
        <v>530</v>
      </c>
      <c r="XCS1804">
        <v>1</v>
      </c>
      <c r="XCT1804">
        <v>10</v>
      </c>
      <c r="XCU1804">
        <v>0.15</v>
      </c>
      <c r="XCV1804">
        <v>50</v>
      </c>
      <c r="XCW1804">
        <v>790</v>
      </c>
      <c r="XCX1804">
        <v>2.50434</v>
      </c>
      <c r="XCY1804">
        <v>0</v>
      </c>
      <c r="XCZ1804">
        <v>118896</v>
      </c>
      <c r="XDA1804">
        <v>1800.05</v>
      </c>
      <c r="XDB1804">
        <v>56461</v>
      </c>
    </row>
    <row r="1805" spans="16320:16330" x14ac:dyDescent="0.3">
      <c r="XCR1805" t="s">
        <v>530</v>
      </c>
      <c r="XCS1805">
        <v>1</v>
      </c>
      <c r="XCT1805">
        <v>10</v>
      </c>
      <c r="XCU1805">
        <v>0.2</v>
      </c>
      <c r="XCV1805">
        <v>50</v>
      </c>
      <c r="XCW1805">
        <v>790</v>
      </c>
      <c r="XCX1805">
        <v>2.6956099999999998</v>
      </c>
      <c r="XCY1805">
        <v>0</v>
      </c>
      <c r="XCZ1805">
        <v>77219</v>
      </c>
      <c r="XDA1805">
        <v>1800</v>
      </c>
      <c r="XDB1805">
        <v>48975</v>
      </c>
    </row>
    <row r="1806" spans="16320:16330" x14ac:dyDescent="0.3">
      <c r="XCR1806" t="s">
        <v>530</v>
      </c>
      <c r="XCS1806">
        <v>1</v>
      </c>
      <c r="XCT1806">
        <v>25</v>
      </c>
      <c r="XCU1806">
        <v>0.05</v>
      </c>
      <c r="XCV1806">
        <v>50</v>
      </c>
      <c r="XCW1806">
        <v>790</v>
      </c>
      <c r="XCX1806">
        <v>14.158300000000001</v>
      </c>
      <c r="XCY1806">
        <v>0</v>
      </c>
      <c r="XCZ1806">
        <v>13360</v>
      </c>
      <c r="XDA1806">
        <v>1800.01</v>
      </c>
      <c r="XDB1806">
        <v>23733</v>
      </c>
    </row>
    <row r="1807" spans="16320:16330" x14ac:dyDescent="0.3">
      <c r="XCR1807" t="s">
        <v>530</v>
      </c>
      <c r="XCS1807">
        <v>1</v>
      </c>
      <c r="XCT1807">
        <v>25</v>
      </c>
      <c r="XCU1807">
        <v>0.1</v>
      </c>
      <c r="XCV1807">
        <v>50</v>
      </c>
      <c r="XCW1807">
        <v>790</v>
      </c>
      <c r="XCX1807">
        <v>11.5345</v>
      </c>
      <c r="XCY1807">
        <v>0</v>
      </c>
      <c r="XCZ1807">
        <v>8539</v>
      </c>
      <c r="XDA1807">
        <v>1800.03</v>
      </c>
      <c r="XDB1807">
        <v>19926</v>
      </c>
    </row>
    <row r="1808" spans="16320:16330" x14ac:dyDescent="0.3">
      <c r="XCR1808" t="s">
        <v>530</v>
      </c>
      <c r="XCS1808">
        <v>1</v>
      </c>
      <c r="XCT1808">
        <v>25</v>
      </c>
      <c r="XCU1808">
        <v>0.15</v>
      </c>
      <c r="XCV1808">
        <v>50</v>
      </c>
      <c r="XCW1808">
        <v>809</v>
      </c>
      <c r="XCX1808">
        <v>42.8095</v>
      </c>
      <c r="XCY1808">
        <v>3</v>
      </c>
      <c r="XCZ1808">
        <v>1503</v>
      </c>
      <c r="XDA1808">
        <v>1800.21</v>
      </c>
      <c r="XDB1808">
        <v>10152</v>
      </c>
    </row>
    <row r="1809" spans="16320:16330" x14ac:dyDescent="0.3">
      <c r="XCR1809" t="s">
        <v>530</v>
      </c>
      <c r="XCS1809">
        <v>1</v>
      </c>
      <c r="XCT1809">
        <v>25</v>
      </c>
      <c r="XCU1809">
        <v>0.2</v>
      </c>
      <c r="XCV1809">
        <v>50</v>
      </c>
      <c r="XCW1809" t="s">
        <v>46</v>
      </c>
      <c r="XCX1809">
        <v>60.009500000000003</v>
      </c>
      <c r="XCY1809">
        <v>0</v>
      </c>
      <c r="XCZ1809">
        <v>1</v>
      </c>
      <c r="XDA1809">
        <v>1802.25</v>
      </c>
      <c r="XDB1809">
        <v>29</v>
      </c>
    </row>
    <row r="1810" spans="16320:16330" x14ac:dyDescent="0.3">
      <c r="XCR1810" t="s">
        <v>530</v>
      </c>
      <c r="XCS1810">
        <v>1</v>
      </c>
      <c r="XCT1810">
        <v>50</v>
      </c>
      <c r="XCU1810">
        <v>0.05</v>
      </c>
      <c r="XCV1810">
        <v>50</v>
      </c>
      <c r="XCW1810">
        <v>790</v>
      </c>
      <c r="XCX1810">
        <v>4.1916799999999999</v>
      </c>
      <c r="XCY1810">
        <v>0</v>
      </c>
      <c r="XCZ1810">
        <v>7960</v>
      </c>
      <c r="XDA1810">
        <v>1800.1</v>
      </c>
      <c r="XDB1810">
        <v>21559</v>
      </c>
    </row>
    <row r="1811" spans="16320:16330" x14ac:dyDescent="0.3">
      <c r="XCR1811" t="s">
        <v>530</v>
      </c>
      <c r="XCS1811">
        <v>1</v>
      </c>
      <c r="XCT1811">
        <v>50</v>
      </c>
      <c r="XCU1811">
        <v>0.1</v>
      </c>
      <c r="XCV1811">
        <v>50</v>
      </c>
      <c r="XCW1811">
        <v>809</v>
      </c>
      <c r="XCX1811">
        <v>23.283799999999999</v>
      </c>
      <c r="XCY1811">
        <v>0</v>
      </c>
      <c r="XCZ1811">
        <v>2356</v>
      </c>
      <c r="XDA1811">
        <v>1800.12</v>
      </c>
      <c r="XDB1811">
        <v>11678</v>
      </c>
    </row>
    <row r="1812" spans="16320:16330" x14ac:dyDescent="0.3">
      <c r="XCR1812" t="s">
        <v>530</v>
      </c>
      <c r="XCS1812">
        <v>1</v>
      </c>
      <c r="XCT1812">
        <v>50</v>
      </c>
      <c r="XCU1812">
        <v>0.15</v>
      </c>
      <c r="XCV1812">
        <v>50</v>
      </c>
      <c r="XCW1812" t="s">
        <v>46</v>
      </c>
      <c r="XCX1812">
        <v>60.008499999999998</v>
      </c>
      <c r="XCY1812">
        <v>0</v>
      </c>
      <c r="XCZ1812">
        <v>1</v>
      </c>
      <c r="XDA1812">
        <v>1803.35</v>
      </c>
      <c r="XDB1812">
        <v>29</v>
      </c>
    </row>
    <row r="1813" spans="16320:16330" x14ac:dyDescent="0.3">
      <c r="XCR1813" t="s">
        <v>530</v>
      </c>
      <c r="XCS1813">
        <v>1</v>
      </c>
      <c r="XCT1813">
        <v>50</v>
      </c>
      <c r="XCU1813">
        <v>0.2</v>
      </c>
      <c r="XCV1813">
        <v>50</v>
      </c>
      <c r="XCW1813" t="s">
        <v>46</v>
      </c>
      <c r="XCX1813">
        <v>60.009399999999999</v>
      </c>
      <c r="XCY1813">
        <v>0</v>
      </c>
      <c r="XCZ1813">
        <v>1</v>
      </c>
      <c r="XDA1813">
        <v>1801.4</v>
      </c>
      <c r="XDB1813">
        <v>29</v>
      </c>
    </row>
    <row r="1814" spans="16320:16330" x14ac:dyDescent="0.3">
      <c r="XCR1814" t="s">
        <v>530</v>
      </c>
      <c r="XCS1814">
        <v>2</v>
      </c>
      <c r="XCT1814">
        <v>5</v>
      </c>
      <c r="XCU1814">
        <v>0.05</v>
      </c>
      <c r="XCV1814">
        <v>50</v>
      </c>
      <c r="XCW1814">
        <v>787</v>
      </c>
      <c r="XCX1814">
        <v>3.0328400000000002</v>
      </c>
      <c r="XCY1814">
        <v>0</v>
      </c>
      <c r="XCZ1814">
        <v>159656</v>
      </c>
      <c r="XDA1814">
        <v>1800.01</v>
      </c>
      <c r="XDB1814">
        <v>62484</v>
      </c>
    </row>
    <row r="1815" spans="16320:16330" x14ac:dyDescent="0.3">
      <c r="XCR1815" t="s">
        <v>530</v>
      </c>
      <c r="XCS1815">
        <v>2</v>
      </c>
      <c r="XCT1815">
        <v>5</v>
      </c>
      <c r="XCU1815">
        <v>0.1</v>
      </c>
      <c r="XCV1815">
        <v>50</v>
      </c>
      <c r="XCW1815">
        <v>787</v>
      </c>
      <c r="XCX1815">
        <v>3.2790599999999999</v>
      </c>
      <c r="XCY1815">
        <v>0</v>
      </c>
      <c r="XCZ1815">
        <v>73755</v>
      </c>
      <c r="XDA1815">
        <v>1800.01</v>
      </c>
      <c r="XDB1815">
        <v>52230</v>
      </c>
    </row>
    <row r="1816" spans="16320:16330" x14ac:dyDescent="0.3">
      <c r="XCR1816" t="s">
        <v>530</v>
      </c>
      <c r="XCS1816">
        <v>2</v>
      </c>
      <c r="XCT1816">
        <v>5</v>
      </c>
      <c r="XCU1816">
        <v>0.15</v>
      </c>
      <c r="XCV1816">
        <v>50</v>
      </c>
      <c r="XCW1816">
        <v>787</v>
      </c>
      <c r="XCX1816">
        <v>6.3322599999999998</v>
      </c>
      <c r="XCY1816">
        <v>3</v>
      </c>
      <c r="XCZ1816">
        <v>154864</v>
      </c>
      <c r="XDA1816">
        <v>1800</v>
      </c>
      <c r="XDB1816">
        <v>54306</v>
      </c>
    </row>
    <row r="1817" spans="16320:16330" x14ac:dyDescent="0.3">
      <c r="XCR1817" t="s">
        <v>530</v>
      </c>
      <c r="XCS1817">
        <v>2</v>
      </c>
      <c r="XCT1817">
        <v>5</v>
      </c>
      <c r="XCU1817">
        <v>0.2</v>
      </c>
      <c r="XCV1817">
        <v>50</v>
      </c>
      <c r="XCW1817">
        <v>787</v>
      </c>
      <c r="XCX1817">
        <v>4.5699300000000003</v>
      </c>
      <c r="XCY1817">
        <v>0</v>
      </c>
      <c r="XCZ1817">
        <v>152691</v>
      </c>
      <c r="XDA1817">
        <v>1800.01</v>
      </c>
      <c r="XDB1817">
        <v>56514</v>
      </c>
    </row>
    <row r="1818" spans="16320:16330" x14ac:dyDescent="0.3">
      <c r="XCR1818" t="s">
        <v>530</v>
      </c>
      <c r="XCS1818">
        <v>2</v>
      </c>
      <c r="XCT1818">
        <v>10</v>
      </c>
      <c r="XCU1818">
        <v>0.05</v>
      </c>
      <c r="XCV1818">
        <v>50</v>
      </c>
      <c r="XCW1818">
        <v>787</v>
      </c>
      <c r="XCX1818">
        <v>28.9499</v>
      </c>
      <c r="XCY1818">
        <v>34</v>
      </c>
      <c r="XCZ1818">
        <v>94156</v>
      </c>
      <c r="XDA1818">
        <v>1800</v>
      </c>
      <c r="XDB1818">
        <v>48790</v>
      </c>
    </row>
    <row r="1819" spans="16320:16330" x14ac:dyDescent="0.3">
      <c r="XCR1819" t="s">
        <v>530</v>
      </c>
      <c r="XCS1819">
        <v>2</v>
      </c>
      <c r="XCT1819">
        <v>10</v>
      </c>
      <c r="XCU1819">
        <v>0.1</v>
      </c>
      <c r="XCV1819">
        <v>50</v>
      </c>
      <c r="XCW1819">
        <v>787</v>
      </c>
      <c r="XCX1819">
        <v>3.3910200000000001</v>
      </c>
      <c r="XCY1819">
        <v>0</v>
      </c>
      <c r="XCZ1819">
        <v>42940</v>
      </c>
      <c r="XDA1819">
        <v>1800.23</v>
      </c>
      <c r="XDB1819">
        <v>37243</v>
      </c>
    </row>
    <row r="1820" spans="16320:16330" x14ac:dyDescent="0.3">
      <c r="XCR1820" t="s">
        <v>530</v>
      </c>
      <c r="XCS1820">
        <v>2</v>
      </c>
      <c r="XCT1820">
        <v>10</v>
      </c>
      <c r="XCU1820">
        <v>0.15</v>
      </c>
      <c r="XCV1820">
        <v>50</v>
      </c>
      <c r="XCW1820">
        <v>790</v>
      </c>
      <c r="XCX1820">
        <v>3.7784200000000001</v>
      </c>
      <c r="XCY1820">
        <v>0</v>
      </c>
      <c r="XCZ1820">
        <v>57056</v>
      </c>
      <c r="XDA1820">
        <v>1800.02</v>
      </c>
      <c r="XDB1820">
        <v>36335</v>
      </c>
    </row>
    <row r="1821" spans="16320:16330" x14ac:dyDescent="0.3">
      <c r="XCR1821" t="s">
        <v>530</v>
      </c>
      <c r="XCS1821">
        <v>2</v>
      </c>
      <c r="XCT1821">
        <v>10</v>
      </c>
      <c r="XCU1821">
        <v>0.2</v>
      </c>
      <c r="XCV1821">
        <v>50</v>
      </c>
      <c r="XCW1821">
        <v>795</v>
      </c>
      <c r="XCX1821">
        <v>4.7698499999999999</v>
      </c>
      <c r="XCY1821">
        <v>0</v>
      </c>
      <c r="XCZ1821">
        <v>12901</v>
      </c>
      <c r="XDA1821">
        <v>1800.24</v>
      </c>
      <c r="XDB1821">
        <v>24020</v>
      </c>
    </row>
    <row r="1822" spans="16320:16330" x14ac:dyDescent="0.3">
      <c r="XCR1822" t="s">
        <v>530</v>
      </c>
      <c r="XCS1822">
        <v>2</v>
      </c>
      <c r="XCT1822">
        <v>25</v>
      </c>
      <c r="XCU1822">
        <v>0.05</v>
      </c>
      <c r="XCV1822">
        <v>50</v>
      </c>
      <c r="XCW1822">
        <v>790</v>
      </c>
      <c r="XCX1822">
        <v>5.5185500000000003</v>
      </c>
      <c r="XCY1822">
        <v>0</v>
      </c>
      <c r="XCZ1822">
        <v>7606</v>
      </c>
      <c r="XDA1822">
        <v>1800.01</v>
      </c>
      <c r="XDB1822">
        <v>18886</v>
      </c>
    </row>
    <row r="1823" spans="16320:16330" x14ac:dyDescent="0.3">
      <c r="XCR1823" t="s">
        <v>530</v>
      </c>
      <c r="XCS1823">
        <v>2</v>
      </c>
      <c r="XCT1823">
        <v>25</v>
      </c>
      <c r="XCU1823">
        <v>0.1</v>
      </c>
      <c r="XCV1823">
        <v>50</v>
      </c>
      <c r="XCW1823">
        <v>795</v>
      </c>
      <c r="XCX1823">
        <v>11.2501</v>
      </c>
      <c r="XCY1823">
        <v>0</v>
      </c>
      <c r="XCZ1823">
        <v>10285</v>
      </c>
      <c r="XDA1823">
        <v>1800.03</v>
      </c>
      <c r="XDB1823">
        <v>17248</v>
      </c>
    </row>
    <row r="1824" spans="16320:16330" x14ac:dyDescent="0.3">
      <c r="XCR1824" t="s">
        <v>530</v>
      </c>
      <c r="XCS1824">
        <v>2</v>
      </c>
      <c r="XCT1824">
        <v>25</v>
      </c>
      <c r="XCU1824">
        <v>0.15</v>
      </c>
      <c r="XCV1824">
        <v>50</v>
      </c>
      <c r="XCW1824">
        <v>809</v>
      </c>
      <c r="XCX1824">
        <v>145.79300000000001</v>
      </c>
      <c r="XCY1824">
        <v>3</v>
      </c>
      <c r="XCZ1824">
        <v>43</v>
      </c>
      <c r="XDA1824">
        <v>1800.89</v>
      </c>
      <c r="XDB1824">
        <v>1293</v>
      </c>
    </row>
    <row r="1825" spans="16320:16330" x14ac:dyDescent="0.3">
      <c r="XCR1825" t="s">
        <v>530</v>
      </c>
      <c r="XCS1825">
        <v>2</v>
      </c>
      <c r="XCT1825">
        <v>25</v>
      </c>
      <c r="XCU1825">
        <v>0.2</v>
      </c>
      <c r="XCV1825">
        <v>50</v>
      </c>
      <c r="XCW1825" t="s">
        <v>46</v>
      </c>
      <c r="XCX1825">
        <v>60.008600000000001</v>
      </c>
      <c r="XCY1825">
        <v>0</v>
      </c>
      <c r="XCZ1825">
        <v>1</v>
      </c>
      <c r="XDA1825">
        <v>1802.03</v>
      </c>
      <c r="XDB1825">
        <v>29</v>
      </c>
    </row>
    <row r="1826" spans="16320:16330" x14ac:dyDescent="0.3">
      <c r="XCR1826" t="s">
        <v>530</v>
      </c>
      <c r="XCS1826">
        <v>2</v>
      </c>
      <c r="XCT1826">
        <v>50</v>
      </c>
      <c r="XCU1826">
        <v>0.05</v>
      </c>
      <c r="XCV1826">
        <v>50</v>
      </c>
      <c r="XCW1826">
        <v>795</v>
      </c>
      <c r="XCX1826">
        <v>9.2997300000000003</v>
      </c>
      <c r="XCY1826">
        <v>0</v>
      </c>
      <c r="XCZ1826">
        <v>3211</v>
      </c>
      <c r="XDA1826">
        <v>1802.39</v>
      </c>
      <c r="XDB1826">
        <v>15350</v>
      </c>
    </row>
    <row r="1827" spans="16320:16330" x14ac:dyDescent="0.3">
      <c r="XCR1827" t="s">
        <v>530</v>
      </c>
      <c r="XCS1827">
        <v>2</v>
      </c>
      <c r="XCT1827">
        <v>50</v>
      </c>
      <c r="XCU1827">
        <v>0.1</v>
      </c>
      <c r="XCV1827">
        <v>50</v>
      </c>
      <c r="XCW1827">
        <v>844</v>
      </c>
      <c r="XCX1827">
        <v>199.21100000000001</v>
      </c>
      <c r="XCY1827">
        <v>0</v>
      </c>
      <c r="XCZ1827">
        <v>16</v>
      </c>
      <c r="XDA1827">
        <v>1802.99</v>
      </c>
      <c r="XDB1827">
        <v>519</v>
      </c>
    </row>
    <row r="1828" spans="16320:16330" x14ac:dyDescent="0.3">
      <c r="XCR1828" t="s">
        <v>534</v>
      </c>
      <c r="XCS1828">
        <v>1</v>
      </c>
      <c r="XCT1828">
        <v>5</v>
      </c>
      <c r="XCU1828">
        <v>0.05</v>
      </c>
      <c r="XCV1828">
        <v>50</v>
      </c>
      <c r="XCW1828">
        <v>831</v>
      </c>
      <c r="XCX1828">
        <v>5.1212900000000001</v>
      </c>
      <c r="XCY1828">
        <v>0</v>
      </c>
      <c r="XCZ1828">
        <v>335771</v>
      </c>
      <c r="XDA1828">
        <v>1800</v>
      </c>
      <c r="XDB1828">
        <v>63658</v>
      </c>
    </row>
    <row r="1829" spans="16320:16330" x14ac:dyDescent="0.3">
      <c r="XCR1829" t="s">
        <v>534</v>
      </c>
      <c r="XCS1829">
        <v>1</v>
      </c>
      <c r="XCT1829">
        <v>5</v>
      </c>
      <c r="XCU1829">
        <v>0.1</v>
      </c>
      <c r="XCV1829">
        <v>50</v>
      </c>
      <c r="XCW1829">
        <v>831</v>
      </c>
      <c r="XCX1829">
        <v>3.8572199999999999</v>
      </c>
      <c r="XCY1829">
        <v>0</v>
      </c>
      <c r="XCZ1829">
        <v>210811</v>
      </c>
      <c r="XDA1829">
        <v>1800.07</v>
      </c>
      <c r="XDB1829">
        <v>58123</v>
      </c>
    </row>
    <row r="1830" spans="16320:16330" x14ac:dyDescent="0.3">
      <c r="XCR1830" t="s">
        <v>534</v>
      </c>
      <c r="XCS1830">
        <v>1</v>
      </c>
      <c r="XCT1830">
        <v>5</v>
      </c>
      <c r="XCU1830">
        <v>0.15</v>
      </c>
      <c r="XCV1830">
        <v>50</v>
      </c>
      <c r="XCW1830">
        <v>842</v>
      </c>
      <c r="XCX1830">
        <v>15.936400000000001</v>
      </c>
      <c r="XCY1830">
        <v>5</v>
      </c>
      <c r="XCZ1830">
        <v>80486</v>
      </c>
      <c r="XDA1830">
        <v>1800.04</v>
      </c>
      <c r="XDB1830">
        <v>47324</v>
      </c>
    </row>
    <row r="1831" spans="16320:16330" x14ac:dyDescent="0.3">
      <c r="XCR1831" t="s">
        <v>534</v>
      </c>
      <c r="XCS1831">
        <v>1</v>
      </c>
      <c r="XCT1831">
        <v>5</v>
      </c>
      <c r="XCU1831">
        <v>0.2</v>
      </c>
      <c r="XCV1831">
        <v>50</v>
      </c>
      <c r="XCW1831">
        <v>849</v>
      </c>
      <c r="XCX1831">
        <v>5.2981199999999999</v>
      </c>
      <c r="XCY1831">
        <v>0</v>
      </c>
      <c r="XCZ1831">
        <v>29006</v>
      </c>
      <c r="XDA1831">
        <v>1800.02</v>
      </c>
      <c r="XDB1831">
        <v>30702</v>
      </c>
    </row>
    <row r="1832" spans="16320:16330" x14ac:dyDescent="0.3">
      <c r="XCR1832" t="s">
        <v>534</v>
      </c>
      <c r="XCS1832">
        <v>1</v>
      </c>
      <c r="XCT1832">
        <v>10</v>
      </c>
      <c r="XCU1832">
        <v>0.05</v>
      </c>
      <c r="XCV1832">
        <v>50</v>
      </c>
      <c r="XCW1832">
        <v>831</v>
      </c>
      <c r="XCX1832">
        <v>13.354900000000001</v>
      </c>
      <c r="XCY1832">
        <v>5</v>
      </c>
      <c r="XCZ1832">
        <v>297621</v>
      </c>
      <c r="XDA1832">
        <v>1800</v>
      </c>
      <c r="XDB1832">
        <v>62449</v>
      </c>
    </row>
    <row r="1833" spans="16320:16330" x14ac:dyDescent="0.3">
      <c r="XCR1833" t="s">
        <v>534</v>
      </c>
      <c r="XCS1833">
        <v>1</v>
      </c>
      <c r="XCT1833">
        <v>10</v>
      </c>
      <c r="XCU1833">
        <v>0.1</v>
      </c>
      <c r="XCV1833">
        <v>50</v>
      </c>
      <c r="XCW1833">
        <v>831</v>
      </c>
      <c r="XCX1833">
        <v>3.06833</v>
      </c>
      <c r="XCY1833">
        <v>0</v>
      </c>
      <c r="XCZ1833">
        <v>341526</v>
      </c>
      <c r="XDA1833">
        <v>1800.02</v>
      </c>
      <c r="XDB1833">
        <v>59762</v>
      </c>
    </row>
    <row r="1834" spans="16320:16330" x14ac:dyDescent="0.3">
      <c r="XCR1834" t="s">
        <v>534</v>
      </c>
      <c r="XCS1834">
        <v>1</v>
      </c>
      <c r="XCT1834">
        <v>10</v>
      </c>
      <c r="XCU1834">
        <v>0.15</v>
      </c>
      <c r="XCV1834">
        <v>50</v>
      </c>
      <c r="XCW1834">
        <v>842</v>
      </c>
      <c r="XCX1834">
        <v>22.0746</v>
      </c>
      <c r="XCY1834">
        <v>8</v>
      </c>
      <c r="XCZ1834">
        <v>55614</v>
      </c>
      <c r="XDA1834">
        <v>1800.12</v>
      </c>
      <c r="XDB1834">
        <v>47010</v>
      </c>
    </row>
    <row r="1835" spans="16320:16330" x14ac:dyDescent="0.3">
      <c r="XCR1835" t="s">
        <v>534</v>
      </c>
      <c r="XCS1835">
        <v>1</v>
      </c>
      <c r="XCT1835">
        <v>10</v>
      </c>
      <c r="XCU1835">
        <v>0.2</v>
      </c>
      <c r="XCV1835">
        <v>50</v>
      </c>
      <c r="XCW1835">
        <v>849</v>
      </c>
      <c r="XCX1835">
        <v>14.023300000000001</v>
      </c>
      <c r="XCY1835">
        <v>2</v>
      </c>
      <c r="XCZ1835">
        <v>25123</v>
      </c>
      <c r="XDA1835">
        <v>1800.11</v>
      </c>
      <c r="XDB1835">
        <v>32211</v>
      </c>
    </row>
    <row r="1836" spans="16320:16330" x14ac:dyDescent="0.3">
      <c r="XCR1836" t="s">
        <v>534</v>
      </c>
      <c r="XCS1836">
        <v>1</v>
      </c>
      <c r="XCT1836">
        <v>25</v>
      </c>
      <c r="XCU1836">
        <v>0.05</v>
      </c>
      <c r="XCV1836">
        <v>50</v>
      </c>
      <c r="XCW1836">
        <v>842</v>
      </c>
      <c r="XCX1836">
        <v>13.4192</v>
      </c>
      <c r="XCY1836">
        <v>0</v>
      </c>
      <c r="XCZ1836">
        <v>14756</v>
      </c>
      <c r="XDA1836">
        <v>1800.02</v>
      </c>
      <c r="XDB1836">
        <v>22576</v>
      </c>
    </row>
    <row r="1837" spans="16320:16330" x14ac:dyDescent="0.3">
      <c r="XCR1837" t="s">
        <v>534</v>
      </c>
      <c r="XCS1837">
        <v>1</v>
      </c>
      <c r="XCT1837">
        <v>25</v>
      </c>
      <c r="XCU1837">
        <v>0.1</v>
      </c>
      <c r="XCV1837">
        <v>50</v>
      </c>
      <c r="XCW1837">
        <v>937</v>
      </c>
      <c r="XCX1837">
        <v>1833.78</v>
      </c>
      <c r="XCY1837">
        <v>0</v>
      </c>
      <c r="XCZ1837">
        <v>1</v>
      </c>
      <c r="XDA1837">
        <v>1833.78</v>
      </c>
      <c r="XDB1837">
        <v>56</v>
      </c>
    </row>
    <row r="1838" spans="16320:16330" x14ac:dyDescent="0.3">
      <c r="XCR1838" t="s">
        <v>534</v>
      </c>
      <c r="XCS1838">
        <v>1</v>
      </c>
      <c r="XCT1838">
        <v>50</v>
      </c>
      <c r="XCU1838">
        <v>0.05</v>
      </c>
      <c r="XCV1838">
        <v>50</v>
      </c>
      <c r="XCW1838">
        <v>856</v>
      </c>
      <c r="XCX1838">
        <v>41.5505</v>
      </c>
      <c r="XCY1838">
        <v>0</v>
      </c>
      <c r="XCZ1838">
        <v>988</v>
      </c>
      <c r="XDA1838">
        <v>1800.22</v>
      </c>
      <c r="XDB1838">
        <v>8593</v>
      </c>
    </row>
    <row r="1839" spans="16320:16330" x14ac:dyDescent="0.3">
      <c r="XCR1839" t="s">
        <v>534</v>
      </c>
      <c r="XCS1839">
        <v>1</v>
      </c>
      <c r="XCT1839">
        <v>50</v>
      </c>
      <c r="XCU1839">
        <v>0.1</v>
      </c>
      <c r="XCV1839">
        <v>50</v>
      </c>
      <c r="XCW1839" t="s">
        <v>46</v>
      </c>
      <c r="XCX1839">
        <v>60.008800000000001</v>
      </c>
      <c r="XCY1839">
        <v>0</v>
      </c>
      <c r="XCZ1839">
        <v>1</v>
      </c>
      <c r="XDA1839">
        <v>1801.98</v>
      </c>
      <c r="XDB1839">
        <v>29</v>
      </c>
    </row>
    <row r="1840" spans="16320:16330" x14ac:dyDescent="0.3">
      <c r="XCR1840" t="s">
        <v>534</v>
      </c>
      <c r="XCS1840">
        <v>2</v>
      </c>
      <c r="XCT1840">
        <v>5</v>
      </c>
      <c r="XCU1840">
        <v>0.05</v>
      </c>
      <c r="XCV1840">
        <v>50</v>
      </c>
      <c r="XCW1840">
        <v>831</v>
      </c>
      <c r="XCX1840">
        <v>13.366400000000001</v>
      </c>
      <c r="XCY1840">
        <v>5</v>
      </c>
      <c r="XCZ1840">
        <v>275942</v>
      </c>
      <c r="XDA1840">
        <v>1800</v>
      </c>
      <c r="XDB1840">
        <v>59106</v>
      </c>
    </row>
    <row r="1841" spans="16320:16330" x14ac:dyDescent="0.3">
      <c r="XCR1841" t="s">
        <v>534</v>
      </c>
      <c r="XCS1841">
        <v>2</v>
      </c>
      <c r="XCT1841">
        <v>5</v>
      </c>
      <c r="XCU1841">
        <v>0.1</v>
      </c>
      <c r="XCV1841">
        <v>50</v>
      </c>
      <c r="XCW1841">
        <v>834</v>
      </c>
      <c r="XCX1841">
        <v>3.4070800000000001</v>
      </c>
      <c r="XCY1841">
        <v>0</v>
      </c>
      <c r="XCZ1841">
        <v>43266</v>
      </c>
      <c r="XDA1841">
        <v>1800.01</v>
      </c>
      <c r="XDB1841">
        <v>37363</v>
      </c>
    </row>
    <row r="1842" spans="16320:16330" x14ac:dyDescent="0.3">
      <c r="XCR1842" t="s">
        <v>534</v>
      </c>
      <c r="XCS1842">
        <v>2</v>
      </c>
      <c r="XCT1842">
        <v>5</v>
      </c>
      <c r="XCU1842">
        <v>0.15</v>
      </c>
      <c r="XCV1842">
        <v>50</v>
      </c>
      <c r="XCW1842">
        <v>839</v>
      </c>
      <c r="XCX1842">
        <v>3.9129100000000001</v>
      </c>
      <c r="XCY1842">
        <v>0</v>
      </c>
      <c r="XCZ1842">
        <v>53411</v>
      </c>
      <c r="XDA1842">
        <v>1800.04</v>
      </c>
      <c r="XDB1842">
        <v>41680</v>
      </c>
    </row>
    <row r="1843" spans="16320:16330" x14ac:dyDescent="0.3">
      <c r="XCR1843" t="s">
        <v>534</v>
      </c>
      <c r="XCS1843">
        <v>2</v>
      </c>
      <c r="XCT1843">
        <v>5</v>
      </c>
      <c r="XCU1843">
        <v>0.2</v>
      </c>
      <c r="XCV1843">
        <v>50</v>
      </c>
      <c r="XCW1843">
        <v>841</v>
      </c>
      <c r="XCX1843">
        <v>18.071000000000002</v>
      </c>
      <c r="XCY1843">
        <v>9</v>
      </c>
      <c r="XCZ1843">
        <v>34285</v>
      </c>
      <c r="XDA1843">
        <v>1800.15</v>
      </c>
      <c r="XDB1843">
        <v>35746</v>
      </c>
    </row>
    <row r="1844" spans="16320:16330" x14ac:dyDescent="0.3">
      <c r="XCR1844" t="s">
        <v>534</v>
      </c>
      <c r="XCS1844">
        <v>2</v>
      </c>
      <c r="XCT1844">
        <v>10</v>
      </c>
      <c r="XCU1844">
        <v>0.05</v>
      </c>
      <c r="XCV1844">
        <v>50</v>
      </c>
      <c r="XCW1844">
        <v>834</v>
      </c>
      <c r="XCX1844">
        <v>3.60642</v>
      </c>
      <c r="XCY1844">
        <v>0</v>
      </c>
      <c r="XCZ1844">
        <v>52496</v>
      </c>
      <c r="XDA1844">
        <v>1800.26</v>
      </c>
      <c r="XDB1844">
        <v>40640</v>
      </c>
    </row>
    <row r="1845" spans="16320:16330" x14ac:dyDescent="0.3">
      <c r="XCR1845" t="s">
        <v>534</v>
      </c>
      <c r="XCS1845">
        <v>2</v>
      </c>
      <c r="XCT1845">
        <v>10</v>
      </c>
      <c r="XCU1845">
        <v>0.1</v>
      </c>
      <c r="XCV1845">
        <v>50</v>
      </c>
      <c r="XCW1845">
        <v>841</v>
      </c>
      <c r="XCX1845">
        <v>9.0627899999999997</v>
      </c>
      <c r="XCY1845">
        <v>0</v>
      </c>
      <c r="XCZ1845">
        <v>15834</v>
      </c>
      <c r="XDA1845">
        <v>1800.01</v>
      </c>
      <c r="XDB1845">
        <v>26878</v>
      </c>
    </row>
    <row r="1846" spans="16320:16330" x14ac:dyDescent="0.3">
      <c r="XCR1846" t="s">
        <v>534</v>
      </c>
      <c r="XCS1846">
        <v>2</v>
      </c>
      <c r="XCT1846">
        <v>10</v>
      </c>
      <c r="XCU1846">
        <v>0.15</v>
      </c>
      <c r="XCV1846">
        <v>50</v>
      </c>
      <c r="XCW1846">
        <v>856</v>
      </c>
      <c r="XCX1846">
        <v>25.0153</v>
      </c>
      <c r="XCY1846">
        <v>0</v>
      </c>
      <c r="XCZ1846">
        <v>1396</v>
      </c>
      <c r="XDA1846">
        <v>1800.7</v>
      </c>
      <c r="XDB1846">
        <v>9628</v>
      </c>
    </row>
    <row r="1847" spans="16320:16330" x14ac:dyDescent="0.3">
      <c r="XCR1847" t="s">
        <v>534</v>
      </c>
      <c r="XCS1847">
        <v>2</v>
      </c>
      <c r="XCT1847">
        <v>10</v>
      </c>
      <c r="XCU1847">
        <v>0.2</v>
      </c>
      <c r="XCV1847">
        <v>50</v>
      </c>
      <c r="XCW1847">
        <v>929</v>
      </c>
      <c r="XCX1847">
        <v>1800.74</v>
      </c>
      <c r="XCY1847">
        <v>0</v>
      </c>
      <c r="XCZ1847">
        <v>1</v>
      </c>
      <c r="XDA1847">
        <v>1800.74</v>
      </c>
      <c r="XDB1847">
        <v>110</v>
      </c>
    </row>
    <row r="1848" spans="16320:16330" x14ac:dyDescent="0.3">
      <c r="XCR1848" t="s">
        <v>534</v>
      </c>
      <c r="XCS1848">
        <v>2</v>
      </c>
      <c r="XCT1848">
        <v>25</v>
      </c>
      <c r="XCU1848">
        <v>0.05</v>
      </c>
      <c r="XCV1848">
        <v>50</v>
      </c>
      <c r="XCW1848">
        <v>845</v>
      </c>
      <c r="XCX1848">
        <v>21.084800000000001</v>
      </c>
      <c r="XCY1848">
        <v>0</v>
      </c>
      <c r="XCZ1848">
        <v>1749</v>
      </c>
      <c r="XDA1848">
        <v>1800.05</v>
      </c>
      <c r="XDB1848">
        <v>10578</v>
      </c>
    </row>
    <row r="1849" spans="16320:16330" x14ac:dyDescent="0.3">
      <c r="XCR1849" t="s">
        <v>534</v>
      </c>
      <c r="XCS1849">
        <v>2</v>
      </c>
      <c r="XCT1849">
        <v>25</v>
      </c>
      <c r="XCU1849">
        <v>0.1</v>
      </c>
      <c r="XCV1849">
        <v>50</v>
      </c>
      <c r="XCW1849" t="s">
        <v>46</v>
      </c>
      <c r="XCX1849">
        <v>60.008000000000003</v>
      </c>
      <c r="XCY1849">
        <v>0</v>
      </c>
      <c r="XCZ1849">
        <v>1</v>
      </c>
      <c r="XDA1849">
        <v>1801.24</v>
      </c>
      <c r="XDB1849">
        <v>29</v>
      </c>
    </row>
    <row r="1850" spans="16320:16330" x14ac:dyDescent="0.3">
      <c r="XCR1850" t="s">
        <v>534</v>
      </c>
      <c r="XCS1850">
        <v>2</v>
      </c>
      <c r="XCT1850">
        <v>50</v>
      </c>
      <c r="XCU1850">
        <v>0.05</v>
      </c>
      <c r="XCV1850">
        <v>50</v>
      </c>
      <c r="XCW1850">
        <v>884</v>
      </c>
      <c r="XCX1850">
        <v>817.82600000000002</v>
      </c>
      <c r="XCY1850">
        <v>0</v>
      </c>
      <c r="XCZ1850">
        <v>6</v>
      </c>
      <c r="XDA1850">
        <v>1857.88</v>
      </c>
      <c r="XDB1850">
        <v>395</v>
      </c>
    </row>
    <row r="1851" spans="16320:16330" x14ac:dyDescent="0.3">
      <c r="XCR1851" t="s">
        <v>528</v>
      </c>
      <c r="XCS1851">
        <v>0</v>
      </c>
      <c r="XCT1851">
        <v>0</v>
      </c>
      <c r="XCU1851">
        <v>0.05</v>
      </c>
      <c r="XCV1851">
        <v>100</v>
      </c>
      <c r="XCW1851">
        <v>1034</v>
      </c>
      <c r="XCX1851">
        <v>26.810199999999998</v>
      </c>
      <c r="XCY1851">
        <v>7</v>
      </c>
      <c r="XCZ1851">
        <v>2047</v>
      </c>
      <c r="XDA1851">
        <v>1800.03</v>
      </c>
      <c r="XDB1851">
        <v>79101</v>
      </c>
    </row>
    <row r="1852" spans="16320:16330" x14ac:dyDescent="0.3">
      <c r="XCR1852" t="s">
        <v>528</v>
      </c>
      <c r="XCS1852">
        <v>0</v>
      </c>
      <c r="XCT1852">
        <v>0</v>
      </c>
      <c r="XCU1852">
        <v>0.1</v>
      </c>
      <c r="XCV1852">
        <v>100</v>
      </c>
      <c r="XCW1852">
        <v>1034</v>
      </c>
      <c r="XCX1852">
        <v>37.866900000000001</v>
      </c>
      <c r="XCY1852">
        <v>11</v>
      </c>
      <c r="XCZ1852">
        <v>1997</v>
      </c>
      <c r="XDA1852">
        <v>1800.02</v>
      </c>
      <c r="XDB1852">
        <v>88952</v>
      </c>
    </row>
    <row r="1853" spans="16320:16330" x14ac:dyDescent="0.3">
      <c r="XCR1853" t="s">
        <v>528</v>
      </c>
      <c r="XCS1853">
        <v>0</v>
      </c>
      <c r="XCT1853">
        <v>0</v>
      </c>
      <c r="XCU1853">
        <v>0.15</v>
      </c>
      <c r="XCV1853">
        <v>100</v>
      </c>
      <c r="XCW1853">
        <v>1034</v>
      </c>
      <c r="XCX1853">
        <v>21.9939</v>
      </c>
      <c r="XCY1853">
        <v>2</v>
      </c>
      <c r="XCZ1853">
        <v>1452</v>
      </c>
      <c r="XDA1853">
        <v>1800.01</v>
      </c>
      <c r="XDB1853">
        <v>70488</v>
      </c>
    </row>
    <row r="1854" spans="16320:16330" x14ac:dyDescent="0.3">
      <c r="XCR1854" t="s">
        <v>528</v>
      </c>
      <c r="XCS1854">
        <v>0</v>
      </c>
      <c r="XCT1854">
        <v>0</v>
      </c>
      <c r="XCU1854">
        <v>0.2</v>
      </c>
      <c r="XCV1854">
        <v>100</v>
      </c>
      <c r="XCW1854">
        <v>1034</v>
      </c>
      <c r="XCX1854">
        <v>21.008800000000001</v>
      </c>
      <c r="XCY1854">
        <v>2</v>
      </c>
      <c r="XCZ1854">
        <v>2372</v>
      </c>
      <c r="XDA1854">
        <v>1800.08</v>
      </c>
      <c r="XDB1854">
        <v>85019</v>
      </c>
    </row>
    <row r="1855" spans="16320:16330" x14ac:dyDescent="0.3">
      <c r="XCR1855" t="s">
        <v>528</v>
      </c>
      <c r="XCS1855">
        <v>1</v>
      </c>
      <c r="XCT1855">
        <v>5</v>
      </c>
      <c r="XCU1855">
        <v>0.05</v>
      </c>
      <c r="XCV1855">
        <v>100</v>
      </c>
      <c r="XCW1855">
        <v>1034</v>
      </c>
      <c r="XCX1855">
        <v>48.2789</v>
      </c>
      <c r="XCY1855">
        <v>5</v>
      </c>
      <c r="XCZ1855">
        <v>505</v>
      </c>
      <c r="XDA1855">
        <v>1800.42</v>
      </c>
      <c r="XDB1855">
        <v>26171</v>
      </c>
    </row>
    <row r="1856" spans="16320:16330" x14ac:dyDescent="0.3">
      <c r="XCR1856" t="s">
        <v>528</v>
      </c>
      <c r="XCS1856">
        <v>1</v>
      </c>
      <c r="XCT1856">
        <v>5</v>
      </c>
      <c r="XCU1856">
        <v>0.1</v>
      </c>
      <c r="XCV1856">
        <v>100</v>
      </c>
      <c r="XCW1856">
        <v>1042</v>
      </c>
      <c r="XCX1856">
        <v>115.53700000000001</v>
      </c>
      <c r="XCY1856">
        <v>5</v>
      </c>
      <c r="XCZ1856">
        <v>279</v>
      </c>
      <c r="XDA1856">
        <v>1800.27</v>
      </c>
      <c r="XDB1856">
        <v>20413</v>
      </c>
    </row>
    <row r="1857" spans="16320:16330" x14ac:dyDescent="0.3">
      <c r="XCR1857" t="s">
        <v>528</v>
      </c>
      <c r="XCS1857">
        <v>1</v>
      </c>
      <c r="XCT1857">
        <v>5</v>
      </c>
      <c r="XCU1857">
        <v>0.15</v>
      </c>
      <c r="XCV1857">
        <v>100</v>
      </c>
      <c r="XCW1857">
        <v>1044</v>
      </c>
      <c r="XCX1857">
        <v>76.427599999999998</v>
      </c>
      <c r="XCY1857">
        <v>4</v>
      </c>
      <c r="XCZ1857">
        <v>275</v>
      </c>
      <c r="XDA1857">
        <v>1800.06</v>
      </c>
      <c r="XDB1857">
        <v>18992</v>
      </c>
    </row>
    <row r="1858" spans="16320:16330" x14ac:dyDescent="0.3">
      <c r="XCR1858" t="s">
        <v>528</v>
      </c>
      <c r="XCS1858">
        <v>1</v>
      </c>
      <c r="XCT1858">
        <v>5</v>
      </c>
      <c r="XCU1858">
        <v>0.2</v>
      </c>
      <c r="XCV1858">
        <v>100</v>
      </c>
      <c r="XCW1858">
        <v>1044</v>
      </c>
      <c r="XCX1858">
        <v>51.052900000000001</v>
      </c>
      <c r="XCY1858">
        <v>0</v>
      </c>
      <c r="XCZ1858">
        <v>248</v>
      </c>
      <c r="XDA1858">
        <v>1800.04</v>
      </c>
      <c r="XDB1858">
        <v>18528</v>
      </c>
    </row>
    <row r="1859" spans="16320:16330" x14ac:dyDescent="0.3">
      <c r="XCR1859" t="s">
        <v>528</v>
      </c>
      <c r="XCS1859">
        <v>1</v>
      </c>
      <c r="XCT1859">
        <v>10</v>
      </c>
      <c r="XCU1859">
        <v>0.05</v>
      </c>
      <c r="XCV1859">
        <v>100</v>
      </c>
      <c r="XCW1859">
        <v>1034</v>
      </c>
      <c r="XCX1859">
        <v>40.583500000000001</v>
      </c>
      <c r="XCY1859">
        <v>0</v>
      </c>
      <c r="XCZ1859">
        <v>441</v>
      </c>
      <c r="XDA1859">
        <v>1800.35</v>
      </c>
      <c r="XDB1859">
        <v>24414</v>
      </c>
    </row>
    <row r="1860" spans="16320:16330" x14ac:dyDescent="0.3">
      <c r="XCR1860" t="s">
        <v>528</v>
      </c>
      <c r="XCS1860">
        <v>1</v>
      </c>
      <c r="XCT1860">
        <v>10</v>
      </c>
      <c r="XCU1860">
        <v>0.1</v>
      </c>
      <c r="XCV1860">
        <v>100</v>
      </c>
      <c r="XCW1860">
        <v>1042</v>
      </c>
      <c r="XCX1860">
        <v>80.408500000000004</v>
      </c>
      <c r="XCY1860">
        <v>3</v>
      </c>
      <c r="XCZ1860">
        <v>304</v>
      </c>
      <c r="XDA1860">
        <v>1800</v>
      </c>
      <c r="XDB1860">
        <v>21408</v>
      </c>
    </row>
    <row r="1861" spans="16320:16330" x14ac:dyDescent="0.3">
      <c r="XCR1861" t="s">
        <v>528</v>
      </c>
      <c r="XCS1861">
        <v>1</v>
      </c>
      <c r="XCT1861">
        <v>10</v>
      </c>
      <c r="XCU1861">
        <v>0.15</v>
      </c>
      <c r="XCV1861">
        <v>100</v>
      </c>
      <c r="XCW1861">
        <v>1044</v>
      </c>
      <c r="XCX1861">
        <v>41.177199999999999</v>
      </c>
      <c r="XCY1861">
        <v>0</v>
      </c>
      <c r="XCZ1861">
        <v>251</v>
      </c>
      <c r="XDA1861">
        <v>1800.38</v>
      </c>
      <c r="XDB1861">
        <v>19531</v>
      </c>
    </row>
    <row r="1862" spans="16320:16330" x14ac:dyDescent="0.3">
      <c r="XCR1862" t="s">
        <v>528</v>
      </c>
      <c r="XCS1862">
        <v>1</v>
      </c>
      <c r="XCT1862">
        <v>10</v>
      </c>
      <c r="XCU1862">
        <v>0.2</v>
      </c>
      <c r="XCV1862">
        <v>100</v>
      </c>
      <c r="XCW1862">
        <v>1044</v>
      </c>
      <c r="XCX1862">
        <v>74.083200000000005</v>
      </c>
      <c r="XCY1862">
        <v>1</v>
      </c>
      <c r="XCZ1862">
        <v>191</v>
      </c>
      <c r="XDA1862">
        <v>1800.03</v>
      </c>
      <c r="XDB1862">
        <v>14499</v>
      </c>
    </row>
    <row r="1863" spans="16320:16330" x14ac:dyDescent="0.3">
      <c r="XCR1863" t="s">
        <v>528</v>
      </c>
      <c r="XCS1863">
        <v>1</v>
      </c>
      <c r="XCT1863">
        <v>25</v>
      </c>
      <c r="XCU1863">
        <v>0.05</v>
      </c>
      <c r="XCV1863">
        <v>100</v>
      </c>
      <c r="XCW1863">
        <v>1044</v>
      </c>
      <c r="XCX1863">
        <v>308.59500000000003</v>
      </c>
      <c r="XCY1863">
        <v>5</v>
      </c>
      <c r="XCZ1863">
        <v>50</v>
      </c>
      <c r="XDA1863">
        <v>1800.02</v>
      </c>
      <c r="XDB1863">
        <v>5606</v>
      </c>
    </row>
    <row r="1864" spans="16320:16330" x14ac:dyDescent="0.3">
      <c r="XCR1864" t="s">
        <v>528</v>
      </c>
      <c r="XCS1864">
        <v>1</v>
      </c>
      <c r="XCT1864">
        <v>25</v>
      </c>
      <c r="XCU1864">
        <v>0.1</v>
      </c>
      <c r="XCV1864">
        <v>100</v>
      </c>
      <c r="XCW1864">
        <v>1052</v>
      </c>
      <c r="XCX1864">
        <v>1228.05</v>
      </c>
      <c r="XCY1864">
        <v>11</v>
      </c>
      <c r="XCZ1864">
        <v>20</v>
      </c>
      <c r="XDA1864">
        <v>1800.83</v>
      </c>
      <c r="XDB1864">
        <v>2753</v>
      </c>
    </row>
    <row r="1865" spans="16320:16330" x14ac:dyDescent="0.3">
      <c r="XCR1865" t="s">
        <v>528</v>
      </c>
      <c r="XCS1865">
        <v>1</v>
      </c>
      <c r="XCT1865">
        <v>25</v>
      </c>
      <c r="XCU1865">
        <v>0.15</v>
      </c>
      <c r="XCV1865">
        <v>100</v>
      </c>
      <c r="XCW1865">
        <v>1055</v>
      </c>
      <c r="XCX1865">
        <v>1056.0899999999999</v>
      </c>
      <c r="XCY1865">
        <v>4</v>
      </c>
      <c r="XCZ1865">
        <v>9</v>
      </c>
      <c r="XDA1865">
        <v>1804.82</v>
      </c>
      <c r="XDB1865">
        <v>1843</v>
      </c>
    </row>
    <row r="1866" spans="16320:16330" x14ac:dyDescent="0.3">
      <c r="XCR1866" t="s">
        <v>528</v>
      </c>
      <c r="XCS1866">
        <v>1</v>
      </c>
      <c r="XCT1866">
        <v>25</v>
      </c>
      <c r="XCU1866">
        <v>0.2</v>
      </c>
      <c r="XCV1866">
        <v>100</v>
      </c>
      <c r="XCW1866">
        <v>1083</v>
      </c>
      <c r="XCX1866">
        <v>1702.8</v>
      </c>
      <c r="XCY1866">
        <v>0</v>
      </c>
      <c r="XCZ1866">
        <v>3</v>
      </c>
      <c r="XDA1866">
        <v>1800.08</v>
      </c>
      <c r="XDB1866">
        <v>773</v>
      </c>
    </row>
    <row r="1867" spans="16320:16330" x14ac:dyDescent="0.3">
      <c r="XCR1867" t="s">
        <v>528</v>
      </c>
      <c r="XCS1867">
        <v>1</v>
      </c>
      <c r="XCT1867">
        <v>50</v>
      </c>
      <c r="XCU1867">
        <v>0.05</v>
      </c>
      <c r="XCV1867">
        <v>100</v>
      </c>
      <c r="XCW1867">
        <v>1045</v>
      </c>
      <c r="XCX1867">
        <v>92.312200000000004</v>
      </c>
      <c r="XCY1867">
        <v>0</v>
      </c>
      <c r="XCZ1867">
        <v>40</v>
      </c>
      <c r="XDA1867">
        <v>1800.17</v>
      </c>
      <c r="XDB1867">
        <v>4791</v>
      </c>
    </row>
    <row r="1868" spans="16320:16330" x14ac:dyDescent="0.3">
      <c r="XCR1868" t="s">
        <v>528</v>
      </c>
      <c r="XCS1868">
        <v>1</v>
      </c>
      <c r="XCT1868">
        <v>50</v>
      </c>
      <c r="XCU1868">
        <v>0.1</v>
      </c>
      <c r="XCV1868">
        <v>100</v>
      </c>
      <c r="XCW1868">
        <v>1055</v>
      </c>
      <c r="XCX1868">
        <v>1069.44</v>
      </c>
      <c r="XCY1868">
        <v>3</v>
      </c>
      <c r="XCZ1868">
        <v>10</v>
      </c>
      <c r="XDA1868">
        <v>1820.35</v>
      </c>
      <c r="XDB1868">
        <v>1558</v>
      </c>
    </row>
    <row r="1869" spans="16320:16330" x14ac:dyDescent="0.3">
      <c r="XCR1869" t="s">
        <v>528</v>
      </c>
      <c r="XCS1869">
        <v>1</v>
      </c>
      <c r="XCT1869">
        <v>50</v>
      </c>
      <c r="XCU1869">
        <v>0.15</v>
      </c>
      <c r="XCV1869">
        <v>100</v>
      </c>
      <c r="XCW1869">
        <v>1438</v>
      </c>
      <c r="XCX1869">
        <v>1855.22</v>
      </c>
      <c r="XCY1869">
        <v>0</v>
      </c>
      <c r="XCZ1869">
        <v>1</v>
      </c>
      <c r="XDA1869">
        <v>1855.3</v>
      </c>
      <c r="XDB1869">
        <v>41</v>
      </c>
    </row>
    <row r="1870" spans="16320:16330" x14ac:dyDescent="0.3">
      <c r="XCR1870" t="s">
        <v>528</v>
      </c>
      <c r="XCS1870">
        <v>1</v>
      </c>
      <c r="XCT1870">
        <v>50</v>
      </c>
      <c r="XCU1870">
        <v>0.2</v>
      </c>
      <c r="XCV1870">
        <v>100</v>
      </c>
      <c r="XCW1870" t="s">
        <v>46</v>
      </c>
      <c r="XCX1870">
        <v>60.021900000000002</v>
      </c>
      <c r="XCY1870">
        <v>0</v>
      </c>
      <c r="XCZ1870">
        <v>1</v>
      </c>
      <c r="XDA1870">
        <v>1801.29</v>
      </c>
      <c r="XDB1870">
        <v>29</v>
      </c>
    </row>
    <row r="1871" spans="16320:16330" x14ac:dyDescent="0.3">
      <c r="XCR1871" t="s">
        <v>528</v>
      </c>
      <c r="XCS1871">
        <v>2</v>
      </c>
      <c r="XCT1871">
        <v>5</v>
      </c>
      <c r="XCU1871">
        <v>0.05</v>
      </c>
      <c r="XCV1871">
        <v>100</v>
      </c>
      <c r="XCW1871">
        <v>1034</v>
      </c>
      <c r="XCX1871">
        <v>37.009500000000003</v>
      </c>
      <c r="XCY1871">
        <v>0</v>
      </c>
      <c r="XCZ1871">
        <v>268</v>
      </c>
      <c r="XDA1871">
        <v>1800.01</v>
      </c>
      <c r="XDB1871">
        <v>19445</v>
      </c>
    </row>
    <row r="1872" spans="16320:16330" x14ac:dyDescent="0.3">
      <c r="XCR1872" t="s">
        <v>528</v>
      </c>
      <c r="XCS1872">
        <v>2</v>
      </c>
      <c r="XCT1872">
        <v>5</v>
      </c>
      <c r="XCU1872">
        <v>0.1</v>
      </c>
      <c r="XCV1872">
        <v>100</v>
      </c>
      <c r="XCW1872">
        <v>1042</v>
      </c>
      <c r="XCX1872">
        <v>68.881299999999996</v>
      </c>
      <c r="XCY1872">
        <v>0</v>
      </c>
      <c r="XCZ1872">
        <v>211</v>
      </c>
      <c r="XDA1872">
        <v>1800.06</v>
      </c>
      <c r="XDB1872">
        <v>14477</v>
      </c>
    </row>
    <row r="1873" spans="16320:16330" x14ac:dyDescent="0.3">
      <c r="XCR1873" t="s">
        <v>528</v>
      </c>
      <c r="XCS1873">
        <v>2</v>
      </c>
      <c r="XCT1873">
        <v>5</v>
      </c>
      <c r="XCU1873">
        <v>0.15</v>
      </c>
      <c r="XCV1873">
        <v>100</v>
      </c>
      <c r="XCW1873">
        <v>1042</v>
      </c>
      <c r="XCX1873">
        <v>206.29300000000001</v>
      </c>
      <c r="XCY1873">
        <v>13</v>
      </c>
      <c r="XCZ1873">
        <v>124</v>
      </c>
      <c r="XDA1873">
        <v>1800.63</v>
      </c>
      <c r="XDB1873">
        <v>10073</v>
      </c>
    </row>
    <row r="1874" spans="16320:16330" x14ac:dyDescent="0.3">
      <c r="XCR1874" t="s">
        <v>528</v>
      </c>
      <c r="XCS1874">
        <v>2</v>
      </c>
      <c r="XCT1874">
        <v>5</v>
      </c>
      <c r="XCU1874">
        <v>0.2</v>
      </c>
      <c r="XCV1874">
        <v>100</v>
      </c>
      <c r="XCW1874">
        <v>1052</v>
      </c>
      <c r="XCX1874">
        <v>410.52699999999999</v>
      </c>
      <c r="XCY1874">
        <v>15</v>
      </c>
      <c r="XCZ1874">
        <v>65</v>
      </c>
      <c r="XDA1874">
        <v>1800.07</v>
      </c>
      <c r="XDB1874">
        <v>9674</v>
      </c>
    </row>
    <row r="1875" spans="16320:16330" x14ac:dyDescent="0.3">
      <c r="XCR1875" t="s">
        <v>528</v>
      </c>
      <c r="XCS1875">
        <v>2</v>
      </c>
      <c r="XCT1875">
        <v>10</v>
      </c>
      <c r="XCU1875">
        <v>0.05</v>
      </c>
      <c r="XCV1875">
        <v>100</v>
      </c>
      <c r="XCW1875">
        <v>1042</v>
      </c>
      <c r="XCX1875">
        <v>692.71400000000006</v>
      </c>
      <c r="XCY1875">
        <v>6</v>
      </c>
      <c r="XCZ1875">
        <v>65</v>
      </c>
      <c r="XDA1875">
        <v>1800.02</v>
      </c>
      <c r="XDB1875">
        <v>5370</v>
      </c>
    </row>
    <row r="1876" spans="16320:16330" x14ac:dyDescent="0.3">
      <c r="XCR1876" t="s">
        <v>528</v>
      </c>
      <c r="XCS1876">
        <v>2</v>
      </c>
      <c r="XCT1876">
        <v>10</v>
      </c>
      <c r="XCU1876">
        <v>0.1</v>
      </c>
      <c r="XCV1876">
        <v>100</v>
      </c>
      <c r="XCW1876">
        <v>1049</v>
      </c>
      <c r="XCX1876">
        <v>202.905</v>
      </c>
      <c r="XCY1876">
        <v>0</v>
      </c>
      <c r="XCZ1876">
        <v>20</v>
      </c>
      <c r="XDA1876">
        <v>1800.02</v>
      </c>
      <c r="XDB1876">
        <v>4924</v>
      </c>
    </row>
    <row r="1877" spans="16320:16330" x14ac:dyDescent="0.3">
      <c r="XCR1877" t="s">
        <v>528</v>
      </c>
      <c r="XCS1877">
        <v>2</v>
      </c>
      <c r="XCT1877">
        <v>10</v>
      </c>
      <c r="XCU1877">
        <v>0.15</v>
      </c>
      <c r="XCV1877">
        <v>100</v>
      </c>
      <c r="XCW1877">
        <v>1064</v>
      </c>
      <c r="XCX1877">
        <v>559.14700000000005</v>
      </c>
      <c r="XCY1877">
        <v>0</v>
      </c>
      <c r="XCZ1877">
        <v>9</v>
      </c>
      <c r="XDA1877">
        <v>1854.21</v>
      </c>
      <c r="XDB1877">
        <v>1375</v>
      </c>
    </row>
    <row r="1878" spans="16320:16330" x14ac:dyDescent="0.3">
      <c r="XCR1878" t="s">
        <v>528</v>
      </c>
      <c r="XCS1878">
        <v>2</v>
      </c>
      <c r="XCT1878">
        <v>10</v>
      </c>
      <c r="XCU1878">
        <v>0.2</v>
      </c>
      <c r="XCV1878">
        <v>100</v>
      </c>
      <c r="XCW1878">
        <v>1146</v>
      </c>
      <c r="XCX1878">
        <v>1559.71</v>
      </c>
      <c r="XCY1878">
        <v>0</v>
      </c>
      <c r="XCZ1878">
        <v>3</v>
      </c>
      <c r="XDA1878">
        <v>1814.99</v>
      </c>
      <c r="XDB1878">
        <v>608</v>
      </c>
    </row>
    <row r="1879" spans="16320:16330" x14ac:dyDescent="0.3">
      <c r="XCR1879" t="s">
        <v>528</v>
      </c>
      <c r="XCS1879">
        <v>2</v>
      </c>
      <c r="XCT1879">
        <v>25</v>
      </c>
      <c r="XCU1879">
        <v>0.05</v>
      </c>
      <c r="XCV1879">
        <v>100</v>
      </c>
      <c r="XCW1879">
        <v>1049</v>
      </c>
      <c r="XCX1879">
        <v>336.97199999999998</v>
      </c>
      <c r="XCY1879">
        <v>0</v>
      </c>
      <c r="XCZ1879">
        <v>11</v>
      </c>
      <c r="XDA1879">
        <v>1804.7</v>
      </c>
      <c r="XDB1879">
        <v>2298</v>
      </c>
    </row>
    <row r="1880" spans="16320:16330" x14ac:dyDescent="0.3">
      <c r="XCR1880" t="s">
        <v>528</v>
      </c>
      <c r="XCS1880">
        <v>2</v>
      </c>
      <c r="XCT1880">
        <v>25</v>
      </c>
      <c r="XCU1880">
        <v>0.1</v>
      </c>
      <c r="XCV1880">
        <v>100</v>
      </c>
      <c r="XCW1880">
        <v>1180</v>
      </c>
      <c r="XCX1880">
        <v>1829.75</v>
      </c>
      <c r="XCY1880">
        <v>0</v>
      </c>
      <c r="XCZ1880">
        <v>1</v>
      </c>
      <c r="XDA1880">
        <v>1829.9</v>
      </c>
      <c r="XDB1880">
        <v>88</v>
      </c>
    </row>
    <row r="1881" spans="16320:16330" x14ac:dyDescent="0.3">
      <c r="XCR1881" t="s">
        <v>528</v>
      </c>
      <c r="XCS1881">
        <v>2</v>
      </c>
      <c r="XCT1881">
        <v>25</v>
      </c>
      <c r="XCU1881">
        <v>0.15</v>
      </c>
      <c r="XCV1881">
        <v>100</v>
      </c>
      <c r="XCW1881" t="s">
        <v>46</v>
      </c>
      <c r="XCX1881">
        <v>60.025599999999997</v>
      </c>
      <c r="XCY1881">
        <v>0</v>
      </c>
      <c r="XCZ1881">
        <v>1</v>
      </c>
      <c r="XDA1881">
        <v>1800.88</v>
      </c>
      <c r="XDB1881">
        <v>29</v>
      </c>
    </row>
    <row r="1882" spans="16320:16330" x14ac:dyDescent="0.3">
      <c r="XCR1882" t="s">
        <v>528</v>
      </c>
      <c r="XCS1882">
        <v>2</v>
      </c>
      <c r="XCT1882">
        <v>25</v>
      </c>
      <c r="XCU1882">
        <v>0.2</v>
      </c>
      <c r="XCV1882">
        <v>100</v>
      </c>
      <c r="XCW1882" t="s">
        <v>46</v>
      </c>
      <c r="XCX1882">
        <v>60.028700000000001</v>
      </c>
      <c r="XCY1882">
        <v>0</v>
      </c>
      <c r="XCZ1882">
        <v>1</v>
      </c>
      <c r="XDA1882">
        <v>1800.7</v>
      </c>
      <c r="XDB1882">
        <v>29</v>
      </c>
    </row>
    <row r="1883" spans="16320:16330" x14ac:dyDescent="0.3">
      <c r="XCR1883" t="s">
        <v>528</v>
      </c>
      <c r="XCS1883">
        <v>2</v>
      </c>
      <c r="XCT1883">
        <v>50</v>
      </c>
      <c r="XCU1883">
        <v>0.05</v>
      </c>
      <c r="XCV1883">
        <v>100</v>
      </c>
      <c r="XCW1883">
        <v>1052</v>
      </c>
      <c r="XCX1883">
        <v>508.40300000000002</v>
      </c>
      <c r="XCY1883">
        <v>0</v>
      </c>
      <c r="XCZ1883">
        <v>21</v>
      </c>
      <c r="XDA1883">
        <v>1800.03</v>
      </c>
      <c r="XDB1883">
        <v>5218</v>
      </c>
    </row>
    <row r="1884" spans="16320:16330" x14ac:dyDescent="0.3">
      <c r="XCR1884" t="s">
        <v>528</v>
      </c>
      <c r="XCS1884">
        <v>2</v>
      </c>
      <c r="XCT1884">
        <v>50</v>
      </c>
      <c r="XCU1884">
        <v>0.1</v>
      </c>
      <c r="XCV1884">
        <v>100</v>
      </c>
      <c r="XCW1884">
        <v>1085</v>
      </c>
      <c r="XCX1884">
        <v>1387.6</v>
      </c>
      <c r="XCY1884">
        <v>6</v>
      </c>
      <c r="XCZ1884">
        <v>14</v>
      </c>
      <c r="XDA1884">
        <v>1800.57</v>
      </c>
      <c r="XDB1884">
        <v>2171</v>
      </c>
    </row>
    <row r="1885" spans="16320:16330" x14ac:dyDescent="0.3">
      <c r="XCR1885" t="s">
        <v>528</v>
      </c>
      <c r="XCS1885">
        <v>2</v>
      </c>
      <c r="XCT1885">
        <v>50</v>
      </c>
      <c r="XCU1885">
        <v>0.15</v>
      </c>
      <c r="XCV1885">
        <v>100</v>
      </c>
      <c r="XCW1885" t="s">
        <v>46</v>
      </c>
      <c r="XCX1885">
        <v>60.026200000000003</v>
      </c>
      <c r="XCY1885">
        <v>0</v>
      </c>
      <c r="XCZ1885">
        <v>1</v>
      </c>
      <c r="XDA1885">
        <v>1800.84</v>
      </c>
      <c r="XDB1885">
        <v>29</v>
      </c>
    </row>
    <row r="1886" spans="16320:16330" x14ac:dyDescent="0.3">
      <c r="XCR1886" t="s">
        <v>528</v>
      </c>
      <c r="XCS1886">
        <v>2</v>
      </c>
      <c r="XCT1886">
        <v>50</v>
      </c>
      <c r="XCU1886">
        <v>0.2</v>
      </c>
      <c r="XCV1886">
        <v>100</v>
      </c>
      <c r="XCW1886" t="s">
        <v>46</v>
      </c>
      <c r="XCX1886">
        <v>60.023099999999999</v>
      </c>
      <c r="XCY1886">
        <v>0</v>
      </c>
      <c r="XCZ1886">
        <v>1</v>
      </c>
      <c r="XDA1886">
        <v>1800.63</v>
      </c>
      <c r="XDB1886">
        <v>29</v>
      </c>
    </row>
    <row r="1887" spans="16320:16330" x14ac:dyDescent="0.3">
      <c r="XCR1887" t="s">
        <v>528</v>
      </c>
      <c r="XCS1887">
        <v>3</v>
      </c>
      <c r="XCT1887">
        <v>0</v>
      </c>
      <c r="XCU1887">
        <v>0.05</v>
      </c>
      <c r="XCV1887">
        <v>100</v>
      </c>
      <c r="XCW1887">
        <v>1093</v>
      </c>
      <c r="XCX1887">
        <v>509.92099999999999</v>
      </c>
      <c r="XCY1887">
        <v>7</v>
      </c>
      <c r="XCZ1887">
        <v>41</v>
      </c>
      <c r="XDA1887">
        <v>1800.2</v>
      </c>
      <c r="XDB1887">
        <v>7883</v>
      </c>
    </row>
    <row r="1888" spans="16320:16330" x14ac:dyDescent="0.3">
      <c r="XCR1888" t="s">
        <v>528</v>
      </c>
      <c r="XCS1888">
        <v>3</v>
      </c>
      <c r="XCT1888">
        <v>10</v>
      </c>
      <c r="XCU1888">
        <v>0.05</v>
      </c>
      <c r="XCV1888">
        <v>100</v>
      </c>
      <c r="XCW1888">
        <v>1093</v>
      </c>
      <c r="XCX1888">
        <v>465.97500000000002</v>
      </c>
      <c r="XCY1888">
        <v>7</v>
      </c>
      <c r="XCZ1888">
        <v>47</v>
      </c>
      <c r="XDA1888">
        <v>1800.01</v>
      </c>
      <c r="XDB1888">
        <v>7837</v>
      </c>
    </row>
    <row r="1889" spans="16320:16330" x14ac:dyDescent="0.3">
      <c r="XCR1889" t="s">
        <v>528</v>
      </c>
      <c r="XCS1889">
        <v>3</v>
      </c>
      <c r="XCT1889">
        <v>25</v>
      </c>
      <c r="XCU1889">
        <v>0.05</v>
      </c>
      <c r="XCV1889">
        <v>100</v>
      </c>
      <c r="XCW1889">
        <v>1093</v>
      </c>
      <c r="XCX1889">
        <v>464.54899999999998</v>
      </c>
      <c r="XCY1889">
        <v>10</v>
      </c>
      <c r="XCZ1889">
        <v>48</v>
      </c>
      <c r="XDA1889">
        <v>1800.19</v>
      </c>
      <c r="XDB1889">
        <v>8059</v>
      </c>
    </row>
    <row r="1890" spans="16320:16330" x14ac:dyDescent="0.3">
      <c r="XCR1890" t="s">
        <v>528</v>
      </c>
      <c r="XCS1890">
        <v>3</v>
      </c>
      <c r="XCT1890">
        <v>50</v>
      </c>
      <c r="XCU1890">
        <v>0.05</v>
      </c>
      <c r="XCV1890">
        <v>100</v>
      </c>
      <c r="XCW1890">
        <v>1093</v>
      </c>
      <c r="XCX1890">
        <v>104.259</v>
      </c>
      <c r="XCY1890">
        <v>0</v>
      </c>
      <c r="XCZ1890">
        <v>44</v>
      </c>
      <c r="XDA1890">
        <v>1800.09</v>
      </c>
      <c r="XDB1890">
        <v>8512</v>
      </c>
    </row>
    <row r="1891" spans="16320:16330" x14ac:dyDescent="0.3">
      <c r="XCR1891" t="s">
        <v>516</v>
      </c>
      <c r="XCS1891">
        <v>0</v>
      </c>
      <c r="XCT1891">
        <v>0</v>
      </c>
      <c r="XCU1891">
        <v>0.05</v>
      </c>
      <c r="XCV1891">
        <v>100</v>
      </c>
      <c r="XCW1891">
        <v>966</v>
      </c>
      <c r="XCX1891">
        <v>6.7404900000000003</v>
      </c>
      <c r="XCY1891">
        <v>2</v>
      </c>
      <c r="XCZ1891">
        <v>11772</v>
      </c>
      <c r="XDA1891">
        <v>1800</v>
      </c>
      <c r="XDB1891">
        <v>115895</v>
      </c>
    </row>
    <row r="1892" spans="16320:16330" x14ac:dyDescent="0.3">
      <c r="XCR1892" t="s">
        <v>516</v>
      </c>
      <c r="XCS1892">
        <v>0</v>
      </c>
      <c r="XCT1892">
        <v>0</v>
      </c>
      <c r="XCU1892">
        <v>0.1</v>
      </c>
      <c r="XCV1892">
        <v>100</v>
      </c>
      <c r="XCW1892">
        <v>966</v>
      </c>
      <c r="XCX1892">
        <v>16.1815</v>
      </c>
      <c r="XCY1892">
        <v>9</v>
      </c>
      <c r="XCZ1892">
        <v>3697</v>
      </c>
      <c r="XDA1892">
        <v>1800.01</v>
      </c>
      <c r="XDB1892">
        <v>86806</v>
      </c>
    </row>
    <row r="1893" spans="16320:16330" x14ac:dyDescent="0.3">
      <c r="XCR1893" t="s">
        <v>516</v>
      </c>
      <c r="XCS1893">
        <v>0</v>
      </c>
      <c r="XCT1893">
        <v>0</v>
      </c>
      <c r="XCU1893">
        <v>0.15</v>
      </c>
      <c r="XCV1893">
        <v>100</v>
      </c>
      <c r="XCW1893">
        <v>966</v>
      </c>
      <c r="XCX1893">
        <v>8.9397800000000007</v>
      </c>
      <c r="XCY1893">
        <v>4</v>
      </c>
      <c r="XCZ1893">
        <v>5013</v>
      </c>
      <c r="XDA1893">
        <v>1800.02</v>
      </c>
      <c r="XDB1893">
        <v>93397</v>
      </c>
    </row>
    <row r="1894" spans="16320:16330" x14ac:dyDescent="0.3">
      <c r="XCR1894" t="s">
        <v>516</v>
      </c>
      <c r="XCS1894">
        <v>0</v>
      </c>
      <c r="XCT1894">
        <v>0</v>
      </c>
      <c r="XCU1894">
        <v>0.2</v>
      </c>
      <c r="XCV1894">
        <v>100</v>
      </c>
      <c r="XCW1894">
        <v>966</v>
      </c>
      <c r="XCX1894">
        <v>5.0097699999999996</v>
      </c>
      <c r="XCY1894">
        <v>0</v>
      </c>
      <c r="XCZ1894">
        <v>7930</v>
      </c>
      <c r="XDA1894">
        <v>1800.01</v>
      </c>
      <c r="XDB1894">
        <v>110099</v>
      </c>
    </row>
    <row r="1895" spans="16320:16330" x14ac:dyDescent="0.3">
      <c r="XCR1895" t="s">
        <v>516</v>
      </c>
      <c r="XCS1895">
        <v>1</v>
      </c>
      <c r="XCT1895">
        <v>5</v>
      </c>
      <c r="XCU1895">
        <v>0.05</v>
      </c>
      <c r="XCV1895">
        <v>100</v>
      </c>
      <c r="XCW1895">
        <v>966</v>
      </c>
      <c r="XCX1895">
        <v>50.165799999999997</v>
      </c>
      <c r="XCY1895">
        <v>8</v>
      </c>
      <c r="XCZ1895">
        <v>777</v>
      </c>
      <c r="XDA1895">
        <v>1800.02</v>
      </c>
      <c r="XDB1895">
        <v>31671</v>
      </c>
    </row>
    <row r="1896" spans="16320:16330" x14ac:dyDescent="0.3">
      <c r="XCR1896" t="s">
        <v>516</v>
      </c>
      <c r="XCS1896">
        <v>1</v>
      </c>
      <c r="XCT1896">
        <v>5</v>
      </c>
      <c r="XCU1896">
        <v>0.1</v>
      </c>
      <c r="XCV1896">
        <v>100</v>
      </c>
      <c r="XCW1896">
        <v>966</v>
      </c>
      <c r="XCX1896">
        <v>23.0733</v>
      </c>
      <c r="XCY1896">
        <v>0</v>
      </c>
      <c r="XCZ1896">
        <v>1691</v>
      </c>
      <c r="XDA1896">
        <v>1800.07</v>
      </c>
      <c r="XDB1896">
        <v>34634</v>
      </c>
    </row>
    <row r="1897" spans="16320:16330" x14ac:dyDescent="0.3">
      <c r="XCR1897" t="s">
        <v>516</v>
      </c>
      <c r="XCS1897">
        <v>1</v>
      </c>
      <c r="XCT1897">
        <v>5</v>
      </c>
      <c r="XCU1897">
        <v>0.15</v>
      </c>
      <c r="XCV1897">
        <v>100</v>
      </c>
      <c r="XCW1897">
        <v>966</v>
      </c>
      <c r="XCX1897">
        <v>21.125599999999999</v>
      </c>
      <c r="XCY1897">
        <v>5</v>
      </c>
      <c r="XCZ1897">
        <v>1115</v>
      </c>
      <c r="XDA1897">
        <v>1800.07</v>
      </c>
      <c r="XDB1897">
        <v>32689</v>
      </c>
    </row>
    <row r="1898" spans="16320:16330" x14ac:dyDescent="0.3">
      <c r="XCR1898" t="s">
        <v>516</v>
      </c>
      <c r="XCS1898">
        <v>1</v>
      </c>
      <c r="XCT1898">
        <v>5</v>
      </c>
      <c r="XCU1898">
        <v>0.2</v>
      </c>
      <c r="XCV1898">
        <v>100</v>
      </c>
      <c r="XCW1898">
        <v>966</v>
      </c>
      <c r="XCX1898">
        <v>24.563300000000002</v>
      </c>
      <c r="XCY1898">
        <v>0</v>
      </c>
      <c r="XCZ1898">
        <v>1040</v>
      </c>
      <c r="XDA1898">
        <v>1800.09</v>
      </c>
      <c r="XDB1898">
        <v>31174</v>
      </c>
    </row>
    <row r="1899" spans="16320:16330" x14ac:dyDescent="0.3">
      <c r="XCR1899" t="s">
        <v>516</v>
      </c>
      <c r="XCS1899">
        <v>1</v>
      </c>
      <c r="XCT1899">
        <v>10</v>
      </c>
      <c r="XCU1899">
        <v>0.05</v>
      </c>
      <c r="XCV1899">
        <v>100</v>
      </c>
      <c r="XCW1899">
        <v>966</v>
      </c>
      <c r="XCX1899">
        <v>22.9621</v>
      </c>
      <c r="XCY1899">
        <v>0</v>
      </c>
      <c r="XCZ1899">
        <v>908</v>
      </c>
      <c r="XDA1899">
        <v>1800.03</v>
      </c>
      <c r="XDB1899">
        <v>31839</v>
      </c>
    </row>
    <row r="1900" spans="16320:16330" x14ac:dyDescent="0.3">
      <c r="XCR1900" t="s">
        <v>516</v>
      </c>
      <c r="XCS1900">
        <v>1</v>
      </c>
      <c r="XCT1900">
        <v>10</v>
      </c>
      <c r="XCU1900">
        <v>0.1</v>
      </c>
      <c r="XCV1900">
        <v>100</v>
      </c>
      <c r="XCW1900">
        <v>966</v>
      </c>
      <c r="XCX1900">
        <v>25.881</v>
      </c>
      <c r="XCY1900">
        <v>0</v>
      </c>
      <c r="XCZ1900">
        <v>951</v>
      </c>
      <c r="XDA1900">
        <v>1800.11</v>
      </c>
      <c r="XDB1900">
        <v>30598</v>
      </c>
    </row>
    <row r="1901" spans="16320:16330" x14ac:dyDescent="0.3">
      <c r="XCR1901" t="s">
        <v>516</v>
      </c>
      <c r="XCS1901">
        <v>1</v>
      </c>
      <c r="XCT1901">
        <v>10</v>
      </c>
      <c r="XCU1901">
        <v>0.15</v>
      </c>
      <c r="XCV1901">
        <v>100</v>
      </c>
      <c r="XCW1901">
        <v>966</v>
      </c>
      <c r="XCX1901">
        <v>27.876300000000001</v>
      </c>
      <c r="XCY1901">
        <v>1</v>
      </c>
      <c r="XCZ1901">
        <v>818</v>
      </c>
      <c r="XDA1901">
        <v>1800.03</v>
      </c>
      <c r="XDB1901">
        <v>30161</v>
      </c>
    </row>
    <row r="1902" spans="16320:16330" x14ac:dyDescent="0.3">
      <c r="XCR1902" t="s">
        <v>516</v>
      </c>
      <c r="XCS1902">
        <v>1</v>
      </c>
      <c r="XCT1902">
        <v>10</v>
      </c>
      <c r="XCU1902">
        <v>0.2</v>
      </c>
      <c r="XCV1902">
        <v>100</v>
      </c>
      <c r="XCW1902">
        <v>966</v>
      </c>
      <c r="XCX1902">
        <v>10.4201</v>
      </c>
      <c r="XCY1902">
        <v>0</v>
      </c>
      <c r="XCZ1902">
        <v>950</v>
      </c>
      <c r="XDA1902">
        <v>1800.02</v>
      </c>
      <c r="XDB1902">
        <v>29508</v>
      </c>
    </row>
    <row r="1903" spans="16320:16330" x14ac:dyDescent="0.3">
      <c r="XCR1903" t="s">
        <v>516</v>
      </c>
      <c r="XCS1903">
        <v>1</v>
      </c>
      <c r="XCT1903">
        <v>25</v>
      </c>
      <c r="XCU1903">
        <v>0.05</v>
      </c>
      <c r="XCV1903">
        <v>100</v>
      </c>
      <c r="XCW1903">
        <v>966</v>
      </c>
      <c r="XCX1903">
        <v>83.486599999999996</v>
      </c>
      <c r="XCY1903">
        <v>2</v>
      </c>
      <c r="XCZ1903">
        <v>398</v>
      </c>
      <c r="XDA1903">
        <v>1800.12</v>
      </c>
      <c r="XDB1903">
        <v>17598</v>
      </c>
    </row>
    <row r="1904" spans="16320:16330" x14ac:dyDescent="0.3">
      <c r="XCR1904" t="s">
        <v>516</v>
      </c>
      <c r="XCS1904">
        <v>1</v>
      </c>
      <c r="XCT1904">
        <v>25</v>
      </c>
      <c r="XCU1904">
        <v>0.1</v>
      </c>
      <c r="XCV1904">
        <v>100</v>
      </c>
      <c r="XCW1904">
        <v>978</v>
      </c>
      <c r="XCX1904">
        <v>64.198599999999999</v>
      </c>
      <c r="XCY1904">
        <v>3</v>
      </c>
      <c r="XCZ1904">
        <v>158</v>
      </c>
      <c r="XDA1904">
        <v>1800.04</v>
      </c>
      <c r="XDB1904">
        <v>12352</v>
      </c>
    </row>
    <row r="1905" spans="16320:16330" x14ac:dyDescent="0.3">
      <c r="XCR1905" t="s">
        <v>516</v>
      </c>
      <c r="XCS1905">
        <v>1</v>
      </c>
      <c r="XCT1905">
        <v>25</v>
      </c>
      <c r="XCU1905">
        <v>0.15</v>
      </c>
      <c r="XCV1905">
        <v>100</v>
      </c>
      <c r="XCW1905">
        <v>979</v>
      </c>
      <c r="XCX1905">
        <v>196.82300000000001</v>
      </c>
      <c r="XCY1905">
        <v>12</v>
      </c>
      <c r="XCZ1905">
        <v>92</v>
      </c>
      <c r="XDA1905">
        <v>1800.81</v>
      </c>
      <c r="XDB1905">
        <v>5575</v>
      </c>
    </row>
    <row r="1906" spans="16320:16330" x14ac:dyDescent="0.3">
      <c r="XCR1906" t="s">
        <v>516</v>
      </c>
      <c r="XCS1906">
        <v>1</v>
      </c>
      <c r="XCT1906">
        <v>25</v>
      </c>
      <c r="XCU1906">
        <v>0.2</v>
      </c>
      <c r="XCV1906">
        <v>100</v>
      </c>
      <c r="XCW1906">
        <v>988</v>
      </c>
      <c r="XCX1906">
        <v>584.12599999999998</v>
      </c>
      <c r="XCY1906">
        <v>4</v>
      </c>
      <c r="XCZ1906">
        <v>22</v>
      </c>
      <c r="XDA1906">
        <v>1800.03</v>
      </c>
      <c r="XDB1906">
        <v>2306</v>
      </c>
    </row>
    <row r="1907" spans="16320:16330" x14ac:dyDescent="0.3">
      <c r="XCR1907" t="s">
        <v>516</v>
      </c>
      <c r="XCS1907">
        <v>1</v>
      </c>
      <c r="XCT1907">
        <v>50</v>
      </c>
      <c r="XCU1907">
        <v>0.05</v>
      </c>
      <c r="XCV1907">
        <v>100</v>
      </c>
      <c r="XCW1907">
        <v>971</v>
      </c>
      <c r="XCX1907">
        <v>54.713000000000001</v>
      </c>
      <c r="XCY1907">
        <v>0</v>
      </c>
      <c r="XCZ1907">
        <v>296</v>
      </c>
      <c r="XDA1907">
        <v>1800.39</v>
      </c>
      <c r="XDB1907">
        <v>14981</v>
      </c>
    </row>
    <row r="1908" spans="16320:16330" x14ac:dyDescent="0.3">
      <c r="XCR1908" t="s">
        <v>516</v>
      </c>
      <c r="XCS1908">
        <v>1</v>
      </c>
      <c r="XCT1908">
        <v>50</v>
      </c>
      <c r="XCU1908">
        <v>0.1</v>
      </c>
      <c r="XCV1908">
        <v>100</v>
      </c>
      <c r="XCW1908">
        <v>986</v>
      </c>
      <c r="XCX1908">
        <v>334.77</v>
      </c>
      <c r="XCY1908">
        <v>6</v>
      </c>
      <c r="XCZ1908">
        <v>39</v>
      </c>
      <c r="XDA1908">
        <v>1801.02</v>
      </c>
      <c r="XDB1908">
        <v>3893</v>
      </c>
    </row>
    <row r="1909" spans="16320:16330" x14ac:dyDescent="0.3">
      <c r="XCR1909" t="s">
        <v>516</v>
      </c>
      <c r="XCS1909">
        <v>1</v>
      </c>
      <c r="XCT1909">
        <v>50</v>
      </c>
      <c r="XCU1909">
        <v>0.15</v>
      </c>
      <c r="XCV1909">
        <v>100</v>
      </c>
      <c r="XCW1909">
        <v>992</v>
      </c>
      <c r="XCX1909">
        <v>587.61099999999999</v>
      </c>
      <c r="XCY1909">
        <v>0</v>
      </c>
      <c r="XCZ1909">
        <v>29</v>
      </c>
      <c r="XDA1909">
        <v>1801.8</v>
      </c>
      <c r="XDB1909">
        <v>3331</v>
      </c>
    </row>
    <row r="1910" spans="16320:16330" x14ac:dyDescent="0.3">
      <c r="XCR1910" t="s">
        <v>516</v>
      </c>
      <c r="XCS1910">
        <v>1</v>
      </c>
      <c r="XCT1910">
        <v>50</v>
      </c>
      <c r="XCU1910">
        <v>0.2</v>
      </c>
      <c r="XCV1910">
        <v>100</v>
      </c>
      <c r="XCW1910">
        <v>1020</v>
      </c>
      <c r="XCX1910">
        <v>761.66700000000003</v>
      </c>
      <c r="XCY1910">
        <v>0</v>
      </c>
      <c r="XCZ1910">
        <v>6</v>
      </c>
      <c r="XDA1910">
        <v>1808.28</v>
      </c>
      <c r="XDB1910">
        <v>1367</v>
      </c>
    </row>
    <row r="1911" spans="16320:16330" x14ac:dyDescent="0.3">
      <c r="XCR1911" t="s">
        <v>516</v>
      </c>
      <c r="XCS1911">
        <v>2</v>
      </c>
      <c r="XCT1911">
        <v>5</v>
      </c>
      <c r="XCU1911">
        <v>0.05</v>
      </c>
      <c r="XCV1911">
        <v>100</v>
      </c>
      <c r="XCW1911">
        <v>966</v>
      </c>
      <c r="XCX1911">
        <v>44.371699999999997</v>
      </c>
      <c r="XCY1911">
        <v>5</v>
      </c>
      <c r="XCZ1911">
        <v>913</v>
      </c>
      <c r="XDA1911">
        <v>1800.18</v>
      </c>
      <c r="XDB1911">
        <v>26282</v>
      </c>
    </row>
    <row r="1912" spans="16320:16330" x14ac:dyDescent="0.3">
      <c r="XCR1912" t="s">
        <v>516</v>
      </c>
      <c r="XCS1912">
        <v>2</v>
      </c>
      <c r="XCT1912">
        <v>5</v>
      </c>
      <c r="XCU1912">
        <v>0.1</v>
      </c>
      <c r="XCV1912">
        <v>100</v>
      </c>
      <c r="XCW1912">
        <v>966</v>
      </c>
      <c r="XCX1912">
        <v>46.642400000000002</v>
      </c>
      <c r="XCY1912">
        <v>0</v>
      </c>
      <c r="XCZ1912">
        <v>551</v>
      </c>
      <c r="XDA1912">
        <v>1800.08</v>
      </c>
      <c r="XDB1912">
        <v>22085</v>
      </c>
    </row>
    <row r="1913" spans="16320:16330" x14ac:dyDescent="0.3">
      <c r="XCR1913" t="s">
        <v>516</v>
      </c>
      <c r="XCS1913">
        <v>2</v>
      </c>
      <c r="XCT1913">
        <v>5</v>
      </c>
      <c r="XCU1913">
        <v>0.15</v>
      </c>
      <c r="XCV1913">
        <v>100</v>
      </c>
      <c r="XCW1913">
        <v>969</v>
      </c>
      <c r="XCX1913">
        <v>46.495199999999997</v>
      </c>
      <c r="XCY1913">
        <v>7</v>
      </c>
      <c r="XCZ1913">
        <v>768</v>
      </c>
      <c r="XDA1913">
        <v>1800.15</v>
      </c>
      <c r="XDB1913">
        <v>23788</v>
      </c>
    </row>
    <row r="1914" spans="16320:16330" x14ac:dyDescent="0.3">
      <c r="XCR1914" t="s">
        <v>516</v>
      </c>
      <c r="XCS1914">
        <v>2</v>
      </c>
      <c r="XCT1914">
        <v>5</v>
      </c>
      <c r="XCU1914">
        <v>0.2</v>
      </c>
      <c r="XCV1914">
        <v>100</v>
      </c>
      <c r="XCW1914">
        <v>977</v>
      </c>
      <c r="XCX1914">
        <v>127.607</v>
      </c>
      <c r="XCY1914">
        <v>8</v>
      </c>
      <c r="XCZ1914">
        <v>309</v>
      </c>
      <c r="XDA1914">
        <v>1800.03</v>
      </c>
      <c r="XDB1914">
        <v>16450</v>
      </c>
    </row>
    <row r="1915" spans="16320:16330" x14ac:dyDescent="0.3">
      <c r="XCR1915" t="s">
        <v>516</v>
      </c>
      <c r="XCS1915">
        <v>2</v>
      </c>
      <c r="XCT1915">
        <v>10</v>
      </c>
      <c r="XCU1915">
        <v>0.05</v>
      </c>
      <c r="XCV1915">
        <v>100</v>
      </c>
      <c r="XCW1915">
        <v>966</v>
      </c>
      <c r="XCX1915">
        <v>36.695799999999998</v>
      </c>
      <c r="XCY1915">
        <v>6</v>
      </c>
      <c r="XCZ1915">
        <v>432</v>
      </c>
      <c r="XDA1915">
        <v>1800.1</v>
      </c>
      <c r="XDB1915">
        <v>15642</v>
      </c>
    </row>
    <row r="1916" spans="16320:16330" x14ac:dyDescent="0.3">
      <c r="XCR1916" t="s">
        <v>516</v>
      </c>
      <c r="XCS1916">
        <v>2</v>
      </c>
      <c r="XCT1916">
        <v>10</v>
      </c>
      <c r="XCU1916">
        <v>0.1</v>
      </c>
      <c r="XCV1916">
        <v>100</v>
      </c>
      <c r="XCW1916">
        <v>971</v>
      </c>
      <c r="XCX1916">
        <v>51.563600000000001</v>
      </c>
      <c r="XCY1916">
        <v>3</v>
      </c>
      <c r="XCZ1916">
        <v>270</v>
      </c>
      <c r="XDA1916">
        <v>1800.02</v>
      </c>
      <c r="XDB1916">
        <v>12014</v>
      </c>
    </row>
    <row r="1917" spans="16320:16330" x14ac:dyDescent="0.3">
      <c r="XCR1917" t="s">
        <v>516</v>
      </c>
      <c r="XCS1917">
        <v>2</v>
      </c>
      <c r="XCT1917">
        <v>10</v>
      </c>
      <c r="XCU1917">
        <v>0.15</v>
      </c>
      <c r="XCV1917">
        <v>100</v>
      </c>
      <c r="XCW1917">
        <v>979</v>
      </c>
      <c r="XCX1917">
        <v>126.916</v>
      </c>
      <c r="XCY1917">
        <v>0</v>
      </c>
      <c r="XCZ1917">
        <v>77</v>
      </c>
      <c r="XDA1917">
        <v>1800.5</v>
      </c>
      <c r="XDB1917">
        <v>7345</v>
      </c>
    </row>
    <row r="1918" spans="16320:16330" x14ac:dyDescent="0.3">
      <c r="XCR1918" t="s">
        <v>516</v>
      </c>
      <c r="XCS1918">
        <v>2</v>
      </c>
      <c r="XCT1918">
        <v>10</v>
      </c>
      <c r="XCU1918">
        <v>0.2</v>
      </c>
      <c r="XCV1918">
        <v>100</v>
      </c>
      <c r="XCW1918">
        <v>986</v>
      </c>
      <c r="XCX1918">
        <v>1397.31</v>
      </c>
      <c r="XCY1918">
        <v>28</v>
      </c>
      <c r="XCZ1918">
        <v>43</v>
      </c>
      <c r="XDA1918">
        <v>1800.98</v>
      </c>
      <c r="XDB1918">
        <v>5162</v>
      </c>
    </row>
    <row r="1919" spans="16320:16330" x14ac:dyDescent="0.3">
      <c r="XCR1919" t="s">
        <v>516</v>
      </c>
      <c r="XCS1919">
        <v>2</v>
      </c>
      <c r="XCT1919">
        <v>25</v>
      </c>
      <c r="XCU1919">
        <v>0.05</v>
      </c>
      <c r="XCV1919">
        <v>100</v>
      </c>
      <c r="XCW1919">
        <v>971</v>
      </c>
      <c r="XCX1919">
        <v>121.614</v>
      </c>
      <c r="XCY1919">
        <v>9</v>
      </c>
      <c r="XCZ1919">
        <v>237</v>
      </c>
      <c r="XDA1919">
        <v>1800.08</v>
      </c>
      <c r="XDB1919">
        <v>10123</v>
      </c>
    </row>
    <row r="1920" spans="16320:16330" x14ac:dyDescent="0.3">
      <c r="XCR1920" t="s">
        <v>516</v>
      </c>
      <c r="XCS1920">
        <v>2</v>
      </c>
      <c r="XCT1920">
        <v>25</v>
      </c>
      <c r="XCU1920">
        <v>0.1</v>
      </c>
      <c r="XCV1920">
        <v>100</v>
      </c>
      <c r="XCW1920">
        <v>988</v>
      </c>
      <c r="XCX1920">
        <v>157.68899999999999</v>
      </c>
      <c r="XCY1920">
        <v>0</v>
      </c>
      <c r="XCZ1920">
        <v>68</v>
      </c>
      <c r="XDA1920">
        <v>1800.57</v>
      </c>
      <c r="XDB1920">
        <v>5919</v>
      </c>
    </row>
    <row r="1921" spans="16320:16330" x14ac:dyDescent="0.3">
      <c r="XCR1921" t="s">
        <v>516</v>
      </c>
      <c r="XCS1921">
        <v>2</v>
      </c>
      <c r="XCT1921">
        <v>25</v>
      </c>
      <c r="XCU1921">
        <v>0.15</v>
      </c>
      <c r="XCV1921">
        <v>100</v>
      </c>
      <c r="XCW1921">
        <v>992</v>
      </c>
      <c r="XCX1921">
        <v>695.33799999999997</v>
      </c>
      <c r="XCY1921">
        <v>0</v>
      </c>
      <c r="XCZ1921">
        <v>16</v>
      </c>
      <c r="XDA1921">
        <v>1804.15</v>
      </c>
      <c r="XDB1921">
        <v>2309</v>
      </c>
    </row>
    <row r="1922" spans="16320:16330" x14ac:dyDescent="0.3">
      <c r="XCR1922" t="s">
        <v>516</v>
      </c>
      <c r="XCS1922">
        <v>2</v>
      </c>
      <c r="XCT1922">
        <v>25</v>
      </c>
      <c r="XCU1922">
        <v>0.2</v>
      </c>
      <c r="XCV1922">
        <v>100</v>
      </c>
      <c r="XCW1922">
        <v>1016</v>
      </c>
      <c r="XCX1922">
        <v>1773.71</v>
      </c>
      <c r="XCY1922">
        <v>0</v>
      </c>
      <c r="XCZ1922">
        <v>2</v>
      </c>
      <c r="XDA1922">
        <v>1822.24</v>
      </c>
      <c r="XDB1922">
        <v>659</v>
      </c>
    </row>
    <row r="1923" spans="16320:16330" x14ac:dyDescent="0.3">
      <c r="XCR1923" t="s">
        <v>516</v>
      </c>
      <c r="XCS1923">
        <v>2</v>
      </c>
      <c r="XCT1923">
        <v>50</v>
      </c>
      <c r="XCU1923">
        <v>0.05</v>
      </c>
      <c r="XCV1923">
        <v>100</v>
      </c>
      <c r="XCW1923">
        <v>978</v>
      </c>
      <c r="XCX1923">
        <v>105.339</v>
      </c>
      <c r="XCY1923">
        <v>8</v>
      </c>
      <c r="XCZ1923">
        <v>222</v>
      </c>
      <c r="XDA1923">
        <v>1800.02</v>
      </c>
      <c r="XDB1923">
        <v>13754</v>
      </c>
    </row>
    <row r="1924" spans="16320:16330" x14ac:dyDescent="0.3">
      <c r="XCR1924" t="s">
        <v>516</v>
      </c>
      <c r="XCS1924">
        <v>2</v>
      </c>
      <c r="XCT1924">
        <v>50</v>
      </c>
      <c r="XCU1924">
        <v>0.1</v>
      </c>
      <c r="XCV1924">
        <v>100</v>
      </c>
      <c r="XCW1924">
        <v>988</v>
      </c>
      <c r="XCX1924">
        <v>493.40300000000002</v>
      </c>
      <c r="XCY1924">
        <v>6</v>
      </c>
      <c r="XCZ1924">
        <v>52</v>
      </c>
      <c r="XDA1924">
        <v>1800.47</v>
      </c>
      <c r="XDB1924">
        <v>4489</v>
      </c>
    </row>
    <row r="1925" spans="16320:16330" x14ac:dyDescent="0.3">
      <c r="XCR1925" t="s">
        <v>516</v>
      </c>
      <c r="XCS1925">
        <v>2</v>
      </c>
      <c r="XCT1925">
        <v>50</v>
      </c>
      <c r="XCU1925">
        <v>0.15</v>
      </c>
      <c r="XCV1925">
        <v>100</v>
      </c>
      <c r="XCW1925">
        <v>1025</v>
      </c>
      <c r="XCX1925">
        <v>1665.63</v>
      </c>
      <c r="XCY1925">
        <v>8</v>
      </c>
      <c r="XCZ1925">
        <v>11</v>
      </c>
      <c r="XDA1925">
        <v>1809.87</v>
      </c>
      <c r="XDB1925">
        <v>1686</v>
      </c>
    </row>
    <row r="1926" spans="16320:16330" x14ac:dyDescent="0.3">
      <c r="XCR1926" t="s">
        <v>516</v>
      </c>
      <c r="XCS1926">
        <v>2</v>
      </c>
      <c r="XCT1926">
        <v>50</v>
      </c>
      <c r="XCU1926">
        <v>0.2</v>
      </c>
      <c r="XCV1926">
        <v>100</v>
      </c>
      <c r="XCW1926" t="s">
        <v>46</v>
      </c>
      <c r="XCX1926">
        <v>60.025599999999997</v>
      </c>
      <c r="XCY1926">
        <v>0</v>
      </c>
      <c r="XCZ1926">
        <v>1</v>
      </c>
      <c r="XDA1926">
        <v>1801.03</v>
      </c>
      <c r="XDB1926">
        <v>29</v>
      </c>
    </row>
    <row r="1927" spans="16320:16330" x14ac:dyDescent="0.3">
      <c r="XCR1927" t="s">
        <v>516</v>
      </c>
      <c r="XCS1927">
        <v>3</v>
      </c>
      <c r="XCT1927">
        <v>0</v>
      </c>
      <c r="XCU1927">
        <v>0.05</v>
      </c>
      <c r="XCV1927">
        <v>100</v>
      </c>
      <c r="XCW1927">
        <v>988</v>
      </c>
      <c r="XCX1927">
        <v>44.006999999999998</v>
      </c>
      <c r="XCY1927">
        <v>0</v>
      </c>
      <c r="XCZ1927">
        <v>331</v>
      </c>
      <c r="XDA1927">
        <v>1800.08</v>
      </c>
      <c r="XDB1927">
        <v>24040</v>
      </c>
    </row>
    <row r="1928" spans="16320:16330" x14ac:dyDescent="0.3">
      <c r="XCR1928" t="s">
        <v>516</v>
      </c>
      <c r="XCS1928">
        <v>3</v>
      </c>
      <c r="XCT1928">
        <v>10</v>
      </c>
      <c r="XCU1928">
        <v>0.05</v>
      </c>
      <c r="XCV1928">
        <v>100</v>
      </c>
      <c r="XCW1928">
        <v>988</v>
      </c>
      <c r="XCX1928">
        <v>63.607599999999998</v>
      </c>
      <c r="XCY1928">
        <v>4</v>
      </c>
      <c r="XCZ1928">
        <v>315</v>
      </c>
      <c r="XDA1928">
        <v>1800.01</v>
      </c>
      <c r="XDB1928">
        <v>24423</v>
      </c>
    </row>
    <row r="1929" spans="16320:16330" x14ac:dyDescent="0.3">
      <c r="XCR1929" t="s">
        <v>516</v>
      </c>
      <c r="XCS1929">
        <v>3</v>
      </c>
      <c r="XCT1929">
        <v>25</v>
      </c>
      <c r="XCU1929">
        <v>0.05</v>
      </c>
      <c r="XCV1929">
        <v>100</v>
      </c>
      <c r="XCW1929">
        <v>988</v>
      </c>
      <c r="XCX1929">
        <v>42.319400000000002</v>
      </c>
      <c r="XCY1929">
        <v>3</v>
      </c>
      <c r="XCZ1929">
        <v>410</v>
      </c>
      <c r="XDA1929">
        <v>1800.06</v>
      </c>
      <c r="XDB1929">
        <v>25381</v>
      </c>
    </row>
    <row r="1930" spans="16320:16330" x14ac:dyDescent="0.3">
      <c r="XCR1930" t="s">
        <v>516</v>
      </c>
      <c r="XCS1930">
        <v>3</v>
      </c>
      <c r="XCT1930">
        <v>50</v>
      </c>
      <c r="XCU1930">
        <v>0.05</v>
      </c>
      <c r="XCV1930">
        <v>100</v>
      </c>
      <c r="XCW1930">
        <v>988</v>
      </c>
      <c r="XCX1930">
        <v>31.869199999999999</v>
      </c>
      <c r="XCY1930">
        <v>0</v>
      </c>
      <c r="XCZ1930">
        <v>376</v>
      </c>
      <c r="XDA1930">
        <v>1800.07</v>
      </c>
      <c r="XDB1930">
        <v>26025</v>
      </c>
    </row>
    <row r="1931" spans="16320:16330" x14ac:dyDescent="0.3">
      <c r="XCR1931" t="s">
        <v>525</v>
      </c>
      <c r="XCS1931">
        <v>0</v>
      </c>
      <c r="XCT1931">
        <v>0</v>
      </c>
      <c r="XCU1931">
        <v>0.05</v>
      </c>
      <c r="XCV1931">
        <v>3038</v>
      </c>
      <c r="XCW1931" t="s">
        <v>46</v>
      </c>
      <c r="XCX1931">
        <v>72.003399999999999</v>
      </c>
      <c r="XCY1931">
        <v>0</v>
      </c>
      <c r="XCZ1931">
        <v>1</v>
      </c>
      <c r="XDA1931">
        <v>1804.5</v>
      </c>
      <c r="XDB1931">
        <v>28</v>
      </c>
    </row>
    <row r="1932" spans="16320:16330" x14ac:dyDescent="0.3">
      <c r="XCR1932" t="s">
        <v>525</v>
      </c>
      <c r="XCS1932">
        <v>0</v>
      </c>
      <c r="XCT1932">
        <v>0</v>
      </c>
      <c r="XCU1932">
        <v>0.1</v>
      </c>
      <c r="XCV1932">
        <v>3038</v>
      </c>
      <c r="XCW1932" t="s">
        <v>46</v>
      </c>
      <c r="XCX1932">
        <v>74.540199999999999</v>
      </c>
      <c r="XCY1932">
        <v>0</v>
      </c>
      <c r="XCZ1932">
        <v>1</v>
      </c>
      <c r="XDA1932">
        <v>1843.17</v>
      </c>
      <c r="XDB1932">
        <v>28</v>
      </c>
    </row>
    <row r="1933" spans="16320:16330" x14ac:dyDescent="0.3">
      <c r="XCR1933" t="s">
        <v>525</v>
      </c>
      <c r="XCS1933">
        <v>0</v>
      </c>
      <c r="XCT1933">
        <v>0</v>
      </c>
      <c r="XCU1933">
        <v>0.15</v>
      </c>
      <c r="XCV1933">
        <v>3038</v>
      </c>
      <c r="XCW1933" t="s">
        <v>46</v>
      </c>
      <c r="XCX1933">
        <v>73.336699999999993</v>
      </c>
      <c r="XCY1933">
        <v>0</v>
      </c>
      <c r="XCZ1933">
        <v>1</v>
      </c>
      <c r="XDA1933">
        <v>1845.57</v>
      </c>
      <c r="XDB1933">
        <v>28</v>
      </c>
    </row>
    <row r="1934" spans="16320:16330" x14ac:dyDescent="0.3">
      <c r="XCR1934" t="s">
        <v>525</v>
      </c>
      <c r="XCS1934">
        <v>0</v>
      </c>
      <c r="XCT1934">
        <v>0</v>
      </c>
      <c r="XCU1934">
        <v>0.2</v>
      </c>
      <c r="XCV1934">
        <v>3038</v>
      </c>
      <c r="XCW1934" t="s">
        <v>46</v>
      </c>
      <c r="XCX1934">
        <v>73.389899999999997</v>
      </c>
      <c r="XCY1934">
        <v>0</v>
      </c>
      <c r="XCZ1934">
        <v>1</v>
      </c>
      <c r="XDA1934">
        <v>1823.81</v>
      </c>
      <c r="XDB1934">
        <v>28</v>
      </c>
    </row>
    <row r="1935" spans="16320:16330" x14ac:dyDescent="0.3">
      <c r="XCR1935" t="s">
        <v>525</v>
      </c>
      <c r="XCS1935">
        <v>3</v>
      </c>
      <c r="XCT1935">
        <v>0</v>
      </c>
      <c r="XCU1935">
        <v>0.05</v>
      </c>
      <c r="XCV1935">
        <v>3038</v>
      </c>
      <c r="XCW1935" t="s">
        <v>46</v>
      </c>
      <c r="XCX1935">
        <v>84.840999999999994</v>
      </c>
      <c r="XCY1935">
        <v>0</v>
      </c>
      <c r="XCZ1935">
        <v>1</v>
      </c>
      <c r="XDA1935">
        <v>1823.14</v>
      </c>
      <c r="XDB1935">
        <v>28</v>
      </c>
    </row>
    <row r="1936" spans="16320:16330" x14ac:dyDescent="0.3">
      <c r="XCR1936" t="s">
        <v>525</v>
      </c>
      <c r="XCS1936">
        <v>3</v>
      </c>
      <c r="XCT1936">
        <v>0</v>
      </c>
      <c r="XCU1936">
        <v>0.1</v>
      </c>
      <c r="XCV1936">
        <v>3038</v>
      </c>
      <c r="XCW1936" t="s">
        <v>46</v>
      </c>
      <c r="XCX1936">
        <v>85.041600000000003</v>
      </c>
      <c r="XCY1936">
        <v>0</v>
      </c>
      <c r="XCZ1936">
        <v>1</v>
      </c>
      <c r="XDA1936">
        <v>1820.2</v>
      </c>
      <c r="XDB1936">
        <v>28</v>
      </c>
    </row>
    <row r="1937" spans="16320:16330" x14ac:dyDescent="0.3">
      <c r="XCR1937" t="s">
        <v>525</v>
      </c>
      <c r="XCS1937">
        <v>3</v>
      </c>
      <c r="XCT1937">
        <v>0</v>
      </c>
      <c r="XCU1937">
        <v>0.15</v>
      </c>
      <c r="XCV1937">
        <v>3038</v>
      </c>
      <c r="XCW1937" t="s">
        <v>46</v>
      </c>
      <c r="XCX1937">
        <v>85.369299999999996</v>
      </c>
      <c r="XCY1937">
        <v>0</v>
      </c>
      <c r="XCZ1937">
        <v>1</v>
      </c>
      <c r="XDA1937">
        <v>1822.48</v>
      </c>
      <c r="XDB1937">
        <v>28</v>
      </c>
    </row>
    <row r="1938" spans="16320:16330" x14ac:dyDescent="0.3">
      <c r="XCR1938" t="s">
        <v>525</v>
      </c>
      <c r="XCS1938">
        <v>3</v>
      </c>
      <c r="XCT1938">
        <v>0</v>
      </c>
      <c r="XCU1938">
        <v>0.2</v>
      </c>
      <c r="XCV1938">
        <v>3038</v>
      </c>
      <c r="XCW1938" t="s">
        <v>46</v>
      </c>
      <c r="XCX1938">
        <v>86.614199999999997</v>
      </c>
      <c r="XCY1938">
        <v>0</v>
      </c>
      <c r="XCZ1938">
        <v>1</v>
      </c>
      <c r="XDA1938">
        <v>1837.38</v>
      </c>
      <c r="XDB1938">
        <v>28</v>
      </c>
    </row>
    <row r="1939" spans="16320:16330" x14ac:dyDescent="0.3">
      <c r="XCR1939" t="s">
        <v>525</v>
      </c>
      <c r="XCS1939">
        <v>3</v>
      </c>
      <c r="XCT1939">
        <v>10</v>
      </c>
      <c r="XCU1939">
        <v>0.05</v>
      </c>
      <c r="XCV1939">
        <v>3038</v>
      </c>
      <c r="XCW1939" t="s">
        <v>46</v>
      </c>
      <c r="XCX1939">
        <v>86.078599999999994</v>
      </c>
      <c r="XCY1939">
        <v>0</v>
      </c>
      <c r="XCZ1939">
        <v>1</v>
      </c>
      <c r="XDA1939">
        <v>1832.2</v>
      </c>
      <c r="XDB1939">
        <v>28</v>
      </c>
    </row>
    <row r="1940" spans="16320:16330" x14ac:dyDescent="0.3">
      <c r="XCR1940" t="s">
        <v>525</v>
      </c>
      <c r="XCS1940">
        <v>3</v>
      </c>
      <c r="XCT1940">
        <v>10</v>
      </c>
      <c r="XCU1940">
        <v>0.1</v>
      </c>
      <c r="XCV1940">
        <v>3038</v>
      </c>
      <c r="XCW1940" t="s">
        <v>46</v>
      </c>
      <c r="XCX1940">
        <v>85.5749</v>
      </c>
      <c r="XCY1940">
        <v>0</v>
      </c>
      <c r="XCZ1940">
        <v>1</v>
      </c>
      <c r="XDA1940">
        <v>1826.83</v>
      </c>
      <c r="XDB1940">
        <v>28</v>
      </c>
    </row>
    <row r="1941" spans="16320:16330" x14ac:dyDescent="0.3">
      <c r="XCR1941" t="s">
        <v>525</v>
      </c>
      <c r="XCS1941">
        <v>3</v>
      </c>
      <c r="XCT1941">
        <v>10</v>
      </c>
      <c r="XCU1941">
        <v>0.15</v>
      </c>
      <c r="XCV1941">
        <v>3038</v>
      </c>
      <c r="XCW1941" t="s">
        <v>46</v>
      </c>
      <c r="XCX1941">
        <v>85.448499999999996</v>
      </c>
      <c r="XCY1941">
        <v>0</v>
      </c>
      <c r="XCZ1941">
        <v>1</v>
      </c>
      <c r="XDA1941">
        <v>1828.13</v>
      </c>
      <c r="XDB1941">
        <v>28</v>
      </c>
    </row>
    <row r="1942" spans="16320:16330" x14ac:dyDescent="0.3">
      <c r="XCR1942" t="s">
        <v>525</v>
      </c>
      <c r="XCS1942">
        <v>3</v>
      </c>
      <c r="XCT1942">
        <v>10</v>
      </c>
      <c r="XCU1942">
        <v>0.2</v>
      </c>
      <c r="XCV1942">
        <v>3038</v>
      </c>
      <c r="XCW1942" t="s">
        <v>46</v>
      </c>
      <c r="XCX1942">
        <v>86.136600000000001</v>
      </c>
      <c r="XCY1942">
        <v>0</v>
      </c>
      <c r="XCZ1942">
        <v>1</v>
      </c>
      <c r="XDA1942">
        <v>1827.8</v>
      </c>
      <c r="XDB1942">
        <v>28</v>
      </c>
    </row>
    <row r="1943" spans="16320:16330" x14ac:dyDescent="0.3">
      <c r="XCR1943" t="s">
        <v>525</v>
      </c>
      <c r="XCS1943">
        <v>3</v>
      </c>
      <c r="XCT1943">
        <v>25</v>
      </c>
      <c r="XCU1943">
        <v>0.05</v>
      </c>
      <c r="XCV1943">
        <v>3038</v>
      </c>
      <c r="XCW1943" t="s">
        <v>46</v>
      </c>
      <c r="XCX1943">
        <v>84.549300000000002</v>
      </c>
      <c r="XCY1943">
        <v>0</v>
      </c>
      <c r="XCZ1943">
        <v>1</v>
      </c>
      <c r="XDA1943">
        <v>1841.87</v>
      </c>
      <c r="XDB1943">
        <v>28</v>
      </c>
    </row>
    <row r="1944" spans="16320:16330" x14ac:dyDescent="0.3">
      <c r="XCR1944" t="s">
        <v>525</v>
      </c>
      <c r="XCS1944">
        <v>3</v>
      </c>
      <c r="XCT1944">
        <v>25</v>
      </c>
      <c r="XCU1944">
        <v>0.1</v>
      </c>
      <c r="XCV1944">
        <v>3038</v>
      </c>
      <c r="XCW1944" t="s">
        <v>46</v>
      </c>
      <c r="XCX1944">
        <v>84.138900000000007</v>
      </c>
      <c r="XCY1944">
        <v>0</v>
      </c>
      <c r="XCZ1944">
        <v>1</v>
      </c>
      <c r="XDA1944">
        <v>1835.19</v>
      </c>
      <c r="XDB1944">
        <v>28</v>
      </c>
    </row>
    <row r="1945" spans="16320:16330" x14ac:dyDescent="0.3">
      <c r="XCR1945" t="s">
        <v>525</v>
      </c>
      <c r="XCS1945">
        <v>3</v>
      </c>
      <c r="XCT1945">
        <v>25</v>
      </c>
      <c r="XCU1945">
        <v>0.15</v>
      </c>
      <c r="XCV1945">
        <v>3038</v>
      </c>
      <c r="XCW1945" t="s">
        <v>46</v>
      </c>
      <c r="XCX1945">
        <v>86.651399999999995</v>
      </c>
      <c r="XCY1945">
        <v>0</v>
      </c>
      <c r="XCZ1945">
        <v>1</v>
      </c>
      <c r="XDA1945">
        <v>1833.6</v>
      </c>
      <c r="XDB1945">
        <v>28</v>
      </c>
    </row>
    <row r="1946" spans="16320:16330" x14ac:dyDescent="0.3">
      <c r="XCR1946" t="s">
        <v>525</v>
      </c>
      <c r="XCS1946">
        <v>3</v>
      </c>
      <c r="XCT1946">
        <v>25</v>
      </c>
      <c r="XCU1946">
        <v>0.2</v>
      </c>
      <c r="XCV1946">
        <v>3038</v>
      </c>
      <c r="XCW1946" t="s">
        <v>46</v>
      </c>
      <c r="XCX1946">
        <v>85.849599999999995</v>
      </c>
      <c r="XCY1946">
        <v>0</v>
      </c>
      <c r="XCZ1946">
        <v>1</v>
      </c>
      <c r="XDA1946">
        <v>1833.72</v>
      </c>
      <c r="XDB1946">
        <v>28</v>
      </c>
    </row>
    <row r="1947" spans="16320:16330" x14ac:dyDescent="0.3">
      <c r="XCR1947" t="s">
        <v>525</v>
      </c>
      <c r="XCS1947">
        <v>3</v>
      </c>
      <c r="XCT1947">
        <v>50</v>
      </c>
      <c r="XCU1947">
        <v>0.05</v>
      </c>
      <c r="XCV1947">
        <v>3038</v>
      </c>
      <c r="XCW1947" t="s">
        <v>46</v>
      </c>
      <c r="XCX1947">
        <v>86.756399999999999</v>
      </c>
      <c r="XCY1947">
        <v>0</v>
      </c>
      <c r="XCZ1947">
        <v>1</v>
      </c>
      <c r="XDA1947">
        <v>1839.93</v>
      </c>
      <c r="XDB1947">
        <v>28</v>
      </c>
    </row>
    <row r="1948" spans="16320:16330" x14ac:dyDescent="0.3">
      <c r="XCR1948" t="s">
        <v>525</v>
      </c>
      <c r="XCS1948">
        <v>3</v>
      </c>
      <c r="XCT1948">
        <v>50</v>
      </c>
      <c r="XCU1948">
        <v>0.1</v>
      </c>
      <c r="XCV1948">
        <v>3038</v>
      </c>
      <c r="XCW1948" t="s">
        <v>46</v>
      </c>
      <c r="XCX1948">
        <v>85.668400000000005</v>
      </c>
      <c r="XCY1948">
        <v>0</v>
      </c>
      <c r="XCZ1948">
        <v>1</v>
      </c>
      <c r="XDA1948">
        <v>1827.85</v>
      </c>
      <c r="XDB1948">
        <v>28</v>
      </c>
    </row>
    <row r="1949" spans="16320:16330" x14ac:dyDescent="0.3">
      <c r="XCR1949" t="s">
        <v>525</v>
      </c>
      <c r="XCS1949">
        <v>3</v>
      </c>
      <c r="XCT1949">
        <v>50</v>
      </c>
      <c r="XCU1949">
        <v>0.15</v>
      </c>
      <c r="XCV1949">
        <v>3038</v>
      </c>
      <c r="XCW1949" t="s">
        <v>46</v>
      </c>
      <c r="XCX1949">
        <v>87.4238</v>
      </c>
      <c r="XCY1949">
        <v>0</v>
      </c>
      <c r="XCZ1949">
        <v>1</v>
      </c>
      <c r="XDA1949">
        <v>1833.04</v>
      </c>
      <c r="XDB1949">
        <v>28</v>
      </c>
    </row>
    <row r="1950" spans="16320:16330" x14ac:dyDescent="0.3">
      <c r="XCR1950" t="s">
        <v>525</v>
      </c>
      <c r="XCS1950">
        <v>3</v>
      </c>
      <c r="XCT1950">
        <v>50</v>
      </c>
      <c r="XCU1950">
        <v>0.2</v>
      </c>
      <c r="XCV1950">
        <v>3038</v>
      </c>
      <c r="XCW1950" t="s">
        <v>46</v>
      </c>
      <c r="XCX1950">
        <v>86.52</v>
      </c>
      <c r="XCY1950">
        <v>0</v>
      </c>
      <c r="XCZ1950">
        <v>1</v>
      </c>
      <c r="XDA1950">
        <v>1832.13</v>
      </c>
      <c r="XDB1950">
        <v>28</v>
      </c>
    </row>
    <row r="1951" spans="16320:16330" x14ac:dyDescent="0.3">
      <c r="XCR1951" t="s">
        <v>523</v>
      </c>
      <c r="XCS1951">
        <v>1</v>
      </c>
      <c r="XCT1951">
        <v>5</v>
      </c>
      <c r="XCU1951">
        <v>0.05</v>
      </c>
      <c r="XCV1951">
        <v>50</v>
      </c>
      <c r="XCW1951">
        <v>715</v>
      </c>
      <c r="XCX1951">
        <v>1.1389</v>
      </c>
      <c r="XCY1951">
        <v>0</v>
      </c>
      <c r="XCZ1951">
        <v>460031</v>
      </c>
      <c r="XDA1951">
        <v>1800</v>
      </c>
      <c r="XDB1951">
        <v>73323</v>
      </c>
    </row>
    <row r="1952" spans="16320:16330" x14ac:dyDescent="0.3">
      <c r="XCR1952" t="s">
        <v>523</v>
      </c>
      <c r="XCS1952">
        <v>1</v>
      </c>
      <c r="XCT1952">
        <v>5</v>
      </c>
      <c r="XCU1952">
        <v>0.1</v>
      </c>
      <c r="XCV1952">
        <v>50</v>
      </c>
      <c r="XCW1952">
        <v>715</v>
      </c>
      <c r="XCX1952">
        <v>0.73794499999999996</v>
      </c>
      <c r="XCY1952">
        <v>0</v>
      </c>
      <c r="XCZ1952">
        <v>617414</v>
      </c>
      <c r="XDA1952">
        <v>1800</v>
      </c>
      <c r="XDB1952">
        <v>72064</v>
      </c>
    </row>
    <row r="1953" spans="16320:16330" x14ac:dyDescent="0.3">
      <c r="XCR1953" t="s">
        <v>523</v>
      </c>
      <c r="XCS1953">
        <v>1</v>
      </c>
      <c r="XCT1953">
        <v>5</v>
      </c>
      <c r="XCU1953">
        <v>0.15</v>
      </c>
      <c r="XCV1953">
        <v>50</v>
      </c>
      <c r="XCW1953">
        <v>715</v>
      </c>
      <c r="XCX1953">
        <v>0.486927</v>
      </c>
      <c r="XCY1953">
        <v>0</v>
      </c>
      <c r="XCZ1953">
        <v>523391</v>
      </c>
      <c r="XDA1953">
        <v>1800.01</v>
      </c>
      <c r="XDB1953">
        <v>71513</v>
      </c>
    </row>
    <row r="1954" spans="16320:16330" x14ac:dyDescent="0.3">
      <c r="XCR1954" t="s">
        <v>523</v>
      </c>
      <c r="XCS1954">
        <v>1</v>
      </c>
      <c r="XCT1954">
        <v>5</v>
      </c>
      <c r="XCU1954">
        <v>0.2</v>
      </c>
      <c r="XCV1954">
        <v>50</v>
      </c>
      <c r="XCW1954">
        <v>715</v>
      </c>
      <c r="XCX1954">
        <v>2.6448800000000001</v>
      </c>
      <c r="XCY1954">
        <v>4</v>
      </c>
      <c r="XCZ1954">
        <v>257334</v>
      </c>
      <c r="XDA1954">
        <v>1800.04</v>
      </c>
      <c r="XDB1954">
        <v>63539</v>
      </c>
    </row>
    <row r="1955" spans="16320:16330" x14ac:dyDescent="0.3">
      <c r="XCR1955" t="s">
        <v>523</v>
      </c>
      <c r="XCS1955">
        <v>1</v>
      </c>
      <c r="XCT1955">
        <v>10</v>
      </c>
      <c r="XCU1955">
        <v>0.15</v>
      </c>
      <c r="XCV1955">
        <v>50</v>
      </c>
      <c r="XCW1955">
        <v>715</v>
      </c>
      <c r="XCX1955">
        <v>4.81372</v>
      </c>
      <c r="XCY1955">
        <v>27</v>
      </c>
      <c r="XCZ1955">
        <v>482375</v>
      </c>
      <c r="XDA1955">
        <v>1800</v>
      </c>
      <c r="XDB1955">
        <v>68998</v>
      </c>
    </row>
    <row r="1956" spans="16320:16330" x14ac:dyDescent="0.3">
      <c r="XCR1956" t="s">
        <v>523</v>
      </c>
      <c r="XCS1956">
        <v>1</v>
      </c>
      <c r="XCT1956">
        <v>10</v>
      </c>
      <c r="XCU1956">
        <v>0.2</v>
      </c>
      <c r="XCV1956">
        <v>50</v>
      </c>
      <c r="XCW1956">
        <v>715</v>
      </c>
      <c r="XCX1956">
        <v>3.25698</v>
      </c>
      <c r="XCY1956">
        <v>0</v>
      </c>
      <c r="XCZ1956">
        <v>25159</v>
      </c>
      <c r="XDA1956">
        <v>1800.16</v>
      </c>
      <c r="XDB1956">
        <v>24335</v>
      </c>
    </row>
    <row r="1957" spans="16320:16330" x14ac:dyDescent="0.3">
      <c r="XCR1957" t="s">
        <v>523</v>
      </c>
      <c r="XCS1957">
        <v>1</v>
      </c>
      <c r="XCT1957">
        <v>25</v>
      </c>
      <c r="XCU1957">
        <v>0.05</v>
      </c>
      <c r="XCV1957">
        <v>50</v>
      </c>
      <c r="XCW1957">
        <v>715</v>
      </c>
      <c r="XCX1957">
        <v>2.32572</v>
      </c>
      <c r="XCY1957">
        <v>1</v>
      </c>
      <c r="XCZ1957">
        <v>136962</v>
      </c>
      <c r="XDA1957">
        <v>1800</v>
      </c>
      <c r="XDB1957">
        <v>52128</v>
      </c>
    </row>
    <row r="1958" spans="16320:16330" x14ac:dyDescent="0.3">
      <c r="XCR1958" t="s">
        <v>523</v>
      </c>
      <c r="XCS1958">
        <v>1</v>
      </c>
      <c r="XCT1958">
        <v>25</v>
      </c>
      <c r="XCU1958">
        <v>0.1</v>
      </c>
      <c r="XCV1958">
        <v>50</v>
      </c>
      <c r="XCW1958">
        <v>729</v>
      </c>
      <c r="XCX1958">
        <v>182.465</v>
      </c>
      <c r="XCY1958">
        <v>177</v>
      </c>
      <c r="XCZ1958">
        <v>9407</v>
      </c>
      <c r="XDA1958">
        <v>1800.09</v>
      </c>
      <c r="XDB1958">
        <v>17850</v>
      </c>
    </row>
    <row r="1959" spans="16320:16330" x14ac:dyDescent="0.3">
      <c r="XCR1959" t="s">
        <v>523</v>
      </c>
      <c r="XCS1959">
        <v>1</v>
      </c>
      <c r="XCT1959">
        <v>25</v>
      </c>
      <c r="XCU1959">
        <v>0.15</v>
      </c>
      <c r="XCV1959">
        <v>50</v>
      </c>
      <c r="XCW1959" t="s">
        <v>46</v>
      </c>
      <c r="XCX1959">
        <v>60.009300000000003</v>
      </c>
      <c r="XCY1959">
        <v>0</v>
      </c>
      <c r="XCZ1959">
        <v>1</v>
      </c>
      <c r="XDA1959">
        <v>1801.76</v>
      </c>
      <c r="XDB1959">
        <v>29</v>
      </c>
    </row>
    <row r="1960" spans="16320:16330" x14ac:dyDescent="0.3">
      <c r="XCR1960" t="s">
        <v>523</v>
      </c>
      <c r="XCS1960">
        <v>1</v>
      </c>
      <c r="XCT1960">
        <v>25</v>
      </c>
      <c r="XCU1960">
        <v>0.2</v>
      </c>
      <c r="XCV1960">
        <v>50</v>
      </c>
      <c r="XCW1960" t="s">
        <v>46</v>
      </c>
      <c r="XCX1960">
        <v>60.008699999999997</v>
      </c>
      <c r="XCY1960">
        <v>0</v>
      </c>
      <c r="XCZ1960">
        <v>1</v>
      </c>
      <c r="XDA1960">
        <v>1802.19</v>
      </c>
      <c r="XDB1960">
        <v>29</v>
      </c>
    </row>
    <row r="1961" spans="16320:16330" x14ac:dyDescent="0.3">
      <c r="XCR1961" t="s">
        <v>523</v>
      </c>
      <c r="XCS1961">
        <v>1</v>
      </c>
      <c r="XCT1961">
        <v>50</v>
      </c>
      <c r="XCU1961">
        <v>0.05</v>
      </c>
      <c r="XCV1961">
        <v>50</v>
      </c>
      <c r="XCW1961">
        <v>722</v>
      </c>
      <c r="XCX1961">
        <v>3.9072100000000001</v>
      </c>
      <c r="XCY1961">
        <v>0</v>
      </c>
      <c r="XCZ1961">
        <v>36256</v>
      </c>
      <c r="XDA1961">
        <v>1800.01</v>
      </c>
      <c r="XDB1961">
        <v>27739</v>
      </c>
    </row>
    <row r="1962" spans="16320:16330" x14ac:dyDescent="0.3">
      <c r="XCR1962" t="s">
        <v>523</v>
      </c>
      <c r="XCS1962">
        <v>1</v>
      </c>
      <c r="XCT1962">
        <v>50</v>
      </c>
      <c r="XCU1962">
        <v>0.1</v>
      </c>
      <c r="XCV1962">
        <v>50</v>
      </c>
      <c r="XCW1962" t="s">
        <v>46</v>
      </c>
      <c r="XCX1962">
        <v>60.009900000000002</v>
      </c>
      <c r="XCY1962">
        <v>0</v>
      </c>
      <c r="XCZ1962">
        <v>1</v>
      </c>
      <c r="XDA1962">
        <v>1805.19</v>
      </c>
      <c r="XDB1962">
        <v>29</v>
      </c>
    </row>
    <row r="1963" spans="16320:16330" x14ac:dyDescent="0.3">
      <c r="XCR1963" t="s">
        <v>523</v>
      </c>
      <c r="XCS1963">
        <v>1</v>
      </c>
      <c r="XCT1963">
        <v>50</v>
      </c>
      <c r="XCU1963">
        <v>0.15</v>
      </c>
      <c r="XCV1963">
        <v>50</v>
      </c>
      <c r="XCW1963" t="s">
        <v>46</v>
      </c>
      <c r="XCX1963">
        <v>60.008400000000002</v>
      </c>
      <c r="XCY1963">
        <v>0</v>
      </c>
      <c r="XCZ1963">
        <v>1</v>
      </c>
      <c r="XDA1963">
        <v>1801.44</v>
      </c>
      <c r="XDB1963">
        <v>29</v>
      </c>
    </row>
    <row r="1964" spans="16320:16330" x14ac:dyDescent="0.3">
      <c r="XCR1964" t="s">
        <v>523</v>
      </c>
      <c r="XCS1964">
        <v>1</v>
      </c>
      <c r="XCT1964">
        <v>50</v>
      </c>
      <c r="XCU1964">
        <v>0.2</v>
      </c>
      <c r="XCV1964">
        <v>50</v>
      </c>
      <c r="XCW1964" t="s">
        <v>46</v>
      </c>
      <c r="XCX1964">
        <v>60.008099999999999</v>
      </c>
      <c r="XCY1964">
        <v>0</v>
      </c>
      <c r="XCZ1964">
        <v>1</v>
      </c>
      <c r="XDA1964">
        <v>1800.81</v>
      </c>
      <c r="XDB1964">
        <v>29</v>
      </c>
    </row>
    <row r="1965" spans="16320:16330" x14ac:dyDescent="0.3">
      <c r="XCR1965" t="s">
        <v>523</v>
      </c>
      <c r="XCS1965">
        <v>2</v>
      </c>
      <c r="XCT1965">
        <v>5</v>
      </c>
      <c r="XCU1965">
        <v>0.05</v>
      </c>
      <c r="XCV1965">
        <v>50</v>
      </c>
      <c r="XCW1965">
        <v>715</v>
      </c>
      <c r="XCX1965">
        <v>0.56199699999999997</v>
      </c>
      <c r="XCY1965">
        <v>0</v>
      </c>
      <c r="XCZ1965">
        <v>489501</v>
      </c>
      <c r="XDA1965">
        <v>1800</v>
      </c>
      <c r="XDB1965">
        <v>70502</v>
      </c>
    </row>
    <row r="1966" spans="16320:16330" x14ac:dyDescent="0.3">
      <c r="XCR1966" t="s">
        <v>523</v>
      </c>
      <c r="XCS1966">
        <v>2</v>
      </c>
      <c r="XCT1966">
        <v>5</v>
      </c>
      <c r="XCU1966">
        <v>0.1</v>
      </c>
      <c r="XCV1966">
        <v>50</v>
      </c>
      <c r="XCW1966">
        <v>715</v>
      </c>
      <c r="XCX1966">
        <v>1.65219</v>
      </c>
      <c r="XCY1966">
        <v>2</v>
      </c>
      <c r="XCZ1966">
        <v>393896</v>
      </c>
      <c r="XDA1966">
        <v>1800</v>
      </c>
      <c r="XDB1966">
        <v>68604</v>
      </c>
    </row>
    <row r="1967" spans="16320:16330" x14ac:dyDescent="0.3">
      <c r="XCR1967" t="s">
        <v>523</v>
      </c>
      <c r="XCS1967">
        <v>2</v>
      </c>
      <c r="XCT1967">
        <v>5</v>
      </c>
      <c r="XCU1967">
        <v>0.15</v>
      </c>
      <c r="XCV1967">
        <v>50</v>
      </c>
      <c r="XCW1967">
        <v>715</v>
      </c>
      <c r="XCX1967">
        <v>3.8472300000000001</v>
      </c>
      <c r="XCY1967">
        <v>0</v>
      </c>
      <c r="XCZ1967">
        <v>409776</v>
      </c>
      <c r="XDA1967">
        <v>1800.16</v>
      </c>
      <c r="XDB1967">
        <v>68502</v>
      </c>
    </row>
    <row r="1968" spans="16320:16330" x14ac:dyDescent="0.3">
      <c r="XCR1968" t="s">
        <v>523</v>
      </c>
      <c r="XCS1968">
        <v>2</v>
      </c>
      <c r="XCT1968">
        <v>5</v>
      </c>
      <c r="XCU1968">
        <v>0.2</v>
      </c>
      <c r="XCV1968">
        <v>50</v>
      </c>
      <c r="XCW1968">
        <v>715</v>
      </c>
      <c r="XCX1968">
        <v>7.0262700000000002</v>
      </c>
      <c r="XCY1968">
        <v>14</v>
      </c>
      <c r="XCZ1968">
        <v>208040</v>
      </c>
      <c r="XDA1968">
        <v>1800</v>
      </c>
      <c r="XDB1968">
        <v>64876</v>
      </c>
    </row>
    <row r="1969" spans="16320:16330" x14ac:dyDescent="0.3">
      <c r="XCR1969" t="s">
        <v>523</v>
      </c>
      <c r="XCS1969">
        <v>2</v>
      </c>
      <c r="XCT1969">
        <v>10</v>
      </c>
      <c r="XCU1969">
        <v>0.05</v>
      </c>
      <c r="XCV1969">
        <v>50</v>
      </c>
      <c r="XCW1969">
        <v>715</v>
      </c>
      <c r="XCX1969">
        <v>3.8911500000000001</v>
      </c>
      <c r="XCY1969">
        <v>5</v>
      </c>
      <c r="XCZ1969">
        <v>444117</v>
      </c>
      <c r="XDA1969">
        <v>1800</v>
      </c>
      <c r="XDB1969">
        <v>64269</v>
      </c>
    </row>
    <row r="1970" spans="16320:16330" x14ac:dyDescent="0.3">
      <c r="XCR1970" t="s">
        <v>523</v>
      </c>
      <c r="XCS1970">
        <v>2</v>
      </c>
      <c r="XCT1970">
        <v>10</v>
      </c>
      <c r="XCU1970">
        <v>0.1</v>
      </c>
      <c r="XCV1970">
        <v>50</v>
      </c>
      <c r="XCW1970">
        <v>715</v>
      </c>
      <c r="XCX1970">
        <v>2.2663600000000002</v>
      </c>
      <c r="XCY1970">
        <v>1</v>
      </c>
      <c r="XCZ1970">
        <v>369917</v>
      </c>
      <c r="XDA1970">
        <v>1800.03</v>
      </c>
      <c r="XDB1970">
        <v>61508</v>
      </c>
    </row>
    <row r="1971" spans="16320:16330" x14ac:dyDescent="0.3">
      <c r="XCR1971" t="s">
        <v>523</v>
      </c>
      <c r="XCS1971">
        <v>2</v>
      </c>
      <c r="XCT1971">
        <v>10</v>
      </c>
      <c r="XCU1971">
        <v>0.15</v>
      </c>
      <c r="XCV1971">
        <v>50</v>
      </c>
      <c r="XCW1971">
        <v>717</v>
      </c>
      <c r="XCX1971">
        <v>3.54664</v>
      </c>
      <c r="XCY1971">
        <v>4</v>
      </c>
      <c r="XCZ1971">
        <v>167245</v>
      </c>
      <c r="XDA1971">
        <v>1800.01</v>
      </c>
      <c r="XDB1971">
        <v>49843</v>
      </c>
    </row>
    <row r="1972" spans="16320:16330" x14ac:dyDescent="0.3">
      <c r="XCR1972" t="s">
        <v>523</v>
      </c>
      <c r="XCS1972">
        <v>2</v>
      </c>
      <c r="XCT1972">
        <v>10</v>
      </c>
      <c r="XCU1972">
        <v>0.2</v>
      </c>
      <c r="XCV1972">
        <v>50</v>
      </c>
      <c r="XCW1972">
        <v>723</v>
      </c>
      <c r="XCX1972">
        <v>3.75414</v>
      </c>
      <c r="XCY1972">
        <v>1</v>
      </c>
      <c r="XCZ1972">
        <v>79261</v>
      </c>
      <c r="XDA1972">
        <v>1800</v>
      </c>
      <c r="XDB1972">
        <v>39769</v>
      </c>
    </row>
    <row r="1973" spans="16320:16330" x14ac:dyDescent="0.3">
      <c r="XCR1973" t="s">
        <v>523</v>
      </c>
      <c r="XCS1973">
        <v>2</v>
      </c>
      <c r="XCT1973">
        <v>25</v>
      </c>
      <c r="XCU1973">
        <v>0.05</v>
      </c>
      <c r="XCV1973">
        <v>50</v>
      </c>
      <c r="XCW1973">
        <v>717</v>
      </c>
      <c r="XCX1973">
        <v>1.77312</v>
      </c>
      <c r="XCY1973">
        <v>0</v>
      </c>
      <c r="XCZ1973">
        <v>70171</v>
      </c>
      <c r="XDA1973">
        <v>1800.08</v>
      </c>
      <c r="XDB1973">
        <v>37307</v>
      </c>
    </row>
    <row r="1974" spans="16320:16330" x14ac:dyDescent="0.3">
      <c r="XCR1974" t="s">
        <v>523</v>
      </c>
      <c r="XCS1974">
        <v>2</v>
      </c>
      <c r="XCT1974">
        <v>25</v>
      </c>
      <c r="XCU1974">
        <v>0.1</v>
      </c>
      <c r="XCV1974">
        <v>50</v>
      </c>
      <c r="XCW1974">
        <v>733</v>
      </c>
      <c r="XCX1974">
        <v>94.827600000000004</v>
      </c>
      <c r="XCY1974">
        <v>12</v>
      </c>
      <c r="XCZ1974">
        <v>2977</v>
      </c>
      <c r="XDA1974">
        <v>1800.17</v>
      </c>
      <c r="XDB1974">
        <v>11001</v>
      </c>
    </row>
    <row r="1975" spans="16320:16330" x14ac:dyDescent="0.3">
      <c r="XCR1975" t="s">
        <v>523</v>
      </c>
      <c r="XCS1975">
        <v>2</v>
      </c>
      <c r="XCT1975">
        <v>25</v>
      </c>
      <c r="XCU1975">
        <v>0.15</v>
      </c>
      <c r="XCV1975">
        <v>50</v>
      </c>
      <c r="XCW1975">
        <v>795</v>
      </c>
      <c r="XCX1975">
        <v>1527.84</v>
      </c>
      <c r="XCY1975">
        <v>0</v>
      </c>
      <c r="XCZ1975">
        <v>2</v>
      </c>
      <c r="XDA1975">
        <v>1835.45</v>
      </c>
      <c r="XDB1975">
        <v>165</v>
      </c>
    </row>
    <row r="1976" spans="16320:16330" x14ac:dyDescent="0.3">
      <c r="XCR1976" t="s">
        <v>523</v>
      </c>
      <c r="XCS1976">
        <v>2</v>
      </c>
      <c r="XCT1976">
        <v>25</v>
      </c>
      <c r="XCU1976">
        <v>0.2</v>
      </c>
      <c r="XCV1976">
        <v>50</v>
      </c>
      <c r="XCW1976" t="s">
        <v>46</v>
      </c>
      <c r="XCX1976">
        <v>60.180399999999999</v>
      </c>
      <c r="XCY1976">
        <v>0</v>
      </c>
      <c r="XCZ1976">
        <v>1</v>
      </c>
      <c r="XDA1976">
        <v>1812.67</v>
      </c>
      <c r="XDB1976">
        <v>29</v>
      </c>
    </row>
    <row r="1977" spans="16320:16330" x14ac:dyDescent="0.3">
      <c r="XCR1977" t="s">
        <v>523</v>
      </c>
      <c r="XCS1977">
        <v>2</v>
      </c>
      <c r="XCT1977">
        <v>50</v>
      </c>
      <c r="XCU1977">
        <v>0.05</v>
      </c>
      <c r="XCV1977">
        <v>50</v>
      </c>
      <c r="XCW1977">
        <v>729</v>
      </c>
      <c r="XCX1977">
        <v>24.9026</v>
      </c>
      <c r="XCY1977">
        <v>8</v>
      </c>
      <c r="XCZ1977">
        <v>51249</v>
      </c>
      <c r="XDA1977">
        <v>1800.01</v>
      </c>
      <c r="XDB1977">
        <v>27236</v>
      </c>
    </row>
    <row r="1978" spans="16320:16330" x14ac:dyDescent="0.3">
      <c r="XCR1978" t="s">
        <v>523</v>
      </c>
      <c r="XCS1978">
        <v>2</v>
      </c>
      <c r="XCT1978">
        <v>50</v>
      </c>
      <c r="XCU1978">
        <v>0.1</v>
      </c>
      <c r="XCV1978">
        <v>50</v>
      </c>
      <c r="XCW1978" t="s">
        <v>46</v>
      </c>
      <c r="XCX1978">
        <v>60.0075</v>
      </c>
      <c r="XCY1978">
        <v>0</v>
      </c>
      <c r="XCZ1978">
        <v>1</v>
      </c>
      <c r="XDA1978">
        <v>1801.7</v>
      </c>
      <c r="XDB1978">
        <v>29</v>
      </c>
    </row>
    <row r="1979" spans="16320:16330" x14ac:dyDescent="0.3">
      <c r="XCR1979" t="s">
        <v>522</v>
      </c>
      <c r="XCS1979">
        <v>0</v>
      </c>
      <c r="XCT1979">
        <v>0</v>
      </c>
      <c r="XCU1979">
        <v>0.05</v>
      </c>
      <c r="XCV1979">
        <v>100</v>
      </c>
      <c r="XCW1979">
        <v>1091</v>
      </c>
      <c r="XCX1979">
        <v>122.931</v>
      </c>
      <c r="XCY1979">
        <v>57</v>
      </c>
      <c r="XCZ1979">
        <v>1277</v>
      </c>
      <c r="XDA1979">
        <v>1800.04</v>
      </c>
      <c r="XDB1979">
        <v>63579</v>
      </c>
    </row>
    <row r="1980" spans="16320:16330" x14ac:dyDescent="0.3">
      <c r="XCR1980" t="s">
        <v>522</v>
      </c>
      <c r="XCS1980">
        <v>0</v>
      </c>
      <c r="XCT1980">
        <v>0</v>
      </c>
      <c r="XCU1980">
        <v>0.1</v>
      </c>
      <c r="XCV1980">
        <v>100</v>
      </c>
      <c r="XCW1980">
        <v>1091</v>
      </c>
      <c r="XCX1980">
        <v>329.18799999999999</v>
      </c>
      <c r="XCY1980">
        <v>68</v>
      </c>
      <c r="XCZ1980">
        <v>564</v>
      </c>
      <c r="XDA1980">
        <v>1800.02</v>
      </c>
      <c r="XDB1980">
        <v>48933</v>
      </c>
    </row>
    <row r="1981" spans="16320:16330" x14ac:dyDescent="0.3">
      <c r="XCR1981" t="s">
        <v>522</v>
      </c>
      <c r="XCS1981">
        <v>0</v>
      </c>
      <c r="XCT1981">
        <v>0</v>
      </c>
      <c r="XCU1981">
        <v>0.15</v>
      </c>
      <c r="XCV1981">
        <v>100</v>
      </c>
      <c r="XCW1981">
        <v>1091</v>
      </c>
      <c r="XCX1981">
        <v>65.581500000000005</v>
      </c>
      <c r="XCY1981">
        <v>19</v>
      </c>
      <c r="XCZ1981">
        <v>1006</v>
      </c>
      <c r="XDA1981">
        <v>1800.03</v>
      </c>
      <c r="XDB1981">
        <v>63295</v>
      </c>
    </row>
    <row r="1982" spans="16320:16330" x14ac:dyDescent="0.3">
      <c r="XCR1982" t="s">
        <v>522</v>
      </c>
      <c r="XCS1982">
        <v>0</v>
      </c>
      <c r="XCT1982">
        <v>0</v>
      </c>
      <c r="XCU1982">
        <v>0.2</v>
      </c>
      <c r="XCV1982">
        <v>100</v>
      </c>
      <c r="XCW1982">
        <v>1091</v>
      </c>
      <c r="XCX1982">
        <v>33.738399999999999</v>
      </c>
      <c r="XCY1982">
        <v>7</v>
      </c>
      <c r="XCZ1982">
        <v>956</v>
      </c>
      <c r="XDA1982">
        <v>1800.04</v>
      </c>
      <c r="XDB1982">
        <v>59614</v>
      </c>
    </row>
    <row r="1983" spans="16320:16330" x14ac:dyDescent="0.3">
      <c r="XCR1983" t="s">
        <v>522</v>
      </c>
      <c r="XCS1983">
        <v>1</v>
      </c>
      <c r="XCT1983">
        <v>5</v>
      </c>
      <c r="XCU1983">
        <v>0.05</v>
      </c>
      <c r="XCV1983">
        <v>100</v>
      </c>
      <c r="XCW1983">
        <v>1094</v>
      </c>
      <c r="XCX1983">
        <v>126.521</v>
      </c>
      <c r="XCY1983">
        <v>18</v>
      </c>
      <c r="XCZ1983">
        <v>513</v>
      </c>
      <c r="XDA1983">
        <v>1800.02</v>
      </c>
      <c r="XDB1983">
        <v>29636</v>
      </c>
    </row>
    <row r="1984" spans="16320:16330" x14ac:dyDescent="0.3">
      <c r="XCR1984" t="s">
        <v>522</v>
      </c>
      <c r="XCS1984">
        <v>1</v>
      </c>
      <c r="XCT1984">
        <v>5</v>
      </c>
      <c r="XCU1984">
        <v>0.1</v>
      </c>
      <c r="XCV1984">
        <v>100</v>
      </c>
      <c r="XCW1984">
        <v>1094</v>
      </c>
      <c r="XCX1984">
        <v>273.01100000000002</v>
      </c>
      <c r="XCY1984">
        <v>37</v>
      </c>
      <c r="XCZ1984">
        <v>346</v>
      </c>
      <c r="XDA1984">
        <v>1800.01</v>
      </c>
      <c r="XDB1984">
        <v>26077</v>
      </c>
    </row>
    <row r="1985" spans="16320:16330" x14ac:dyDescent="0.3">
      <c r="XCR1985" t="s">
        <v>522</v>
      </c>
      <c r="XCS1985">
        <v>1</v>
      </c>
      <c r="XCT1985">
        <v>5</v>
      </c>
      <c r="XCU1985">
        <v>0.15</v>
      </c>
      <c r="XCV1985">
        <v>100</v>
      </c>
      <c r="XCW1985">
        <v>1095</v>
      </c>
      <c r="XCX1985">
        <v>53.593200000000003</v>
      </c>
      <c r="XCY1985">
        <v>3</v>
      </c>
      <c r="XCZ1985">
        <v>244</v>
      </c>
      <c r="XDA1985">
        <v>1800</v>
      </c>
      <c r="XDB1985">
        <v>22140</v>
      </c>
    </row>
    <row r="1986" spans="16320:16330" x14ac:dyDescent="0.3">
      <c r="XCR1986" t="s">
        <v>522</v>
      </c>
      <c r="XCS1986">
        <v>1</v>
      </c>
      <c r="XCT1986">
        <v>5</v>
      </c>
      <c r="XCU1986">
        <v>0.2</v>
      </c>
      <c r="XCV1986">
        <v>100</v>
      </c>
      <c r="XCW1986">
        <v>1095</v>
      </c>
      <c r="XCX1986">
        <v>60.564799999999998</v>
      </c>
      <c r="XCY1986">
        <v>0</v>
      </c>
      <c r="XCZ1986">
        <v>331</v>
      </c>
      <c r="XDA1986">
        <v>1800.03</v>
      </c>
      <c r="XDB1986">
        <v>23811</v>
      </c>
    </row>
    <row r="1987" spans="16320:16330" x14ac:dyDescent="0.3">
      <c r="XCR1987" t="s">
        <v>522</v>
      </c>
      <c r="XCS1987">
        <v>1</v>
      </c>
      <c r="XCT1987">
        <v>10</v>
      </c>
      <c r="XCU1987">
        <v>0.05</v>
      </c>
      <c r="XCV1987">
        <v>100</v>
      </c>
      <c r="XCW1987">
        <v>1094</v>
      </c>
      <c r="XCX1987">
        <v>674.65300000000002</v>
      </c>
      <c r="XCY1987">
        <v>63</v>
      </c>
      <c r="XCZ1987">
        <v>220</v>
      </c>
      <c r="XDA1987">
        <v>1800.02</v>
      </c>
      <c r="XDB1987">
        <v>22501</v>
      </c>
    </row>
    <row r="1988" spans="16320:16330" x14ac:dyDescent="0.3">
      <c r="XCR1988" t="s">
        <v>522</v>
      </c>
      <c r="XCS1988">
        <v>1</v>
      </c>
      <c r="XCT1988">
        <v>10</v>
      </c>
      <c r="XCU1988">
        <v>0.1</v>
      </c>
      <c r="XCV1988">
        <v>100</v>
      </c>
      <c r="XCW1988">
        <v>1094</v>
      </c>
      <c r="XCX1988">
        <v>59.647399999999998</v>
      </c>
      <c r="XCY1988">
        <v>8</v>
      </c>
      <c r="XCZ1988">
        <v>335</v>
      </c>
      <c r="XDA1988">
        <v>1800.03</v>
      </c>
      <c r="XDB1988">
        <v>22790</v>
      </c>
    </row>
    <row r="1989" spans="16320:16330" x14ac:dyDescent="0.3">
      <c r="XCR1989" t="s">
        <v>522</v>
      </c>
      <c r="XCS1989">
        <v>1</v>
      </c>
      <c r="XCT1989">
        <v>10</v>
      </c>
      <c r="XCU1989">
        <v>0.15</v>
      </c>
      <c r="XCV1989">
        <v>100</v>
      </c>
      <c r="XCW1989">
        <v>1095</v>
      </c>
      <c r="XCX1989">
        <v>34.344200000000001</v>
      </c>
      <c r="XCY1989">
        <v>0</v>
      </c>
      <c r="XCZ1989">
        <v>191</v>
      </c>
      <c r="XDA1989">
        <v>1800.08</v>
      </c>
      <c r="XDB1989">
        <v>19517</v>
      </c>
    </row>
    <row r="1990" spans="16320:16330" x14ac:dyDescent="0.3">
      <c r="XCR1990" t="s">
        <v>522</v>
      </c>
      <c r="XCS1990">
        <v>1</v>
      </c>
      <c r="XCT1990">
        <v>10</v>
      </c>
      <c r="XCU1990">
        <v>0.2</v>
      </c>
      <c r="XCV1990">
        <v>100</v>
      </c>
      <c r="XCW1990">
        <v>1095</v>
      </c>
      <c r="XCX1990">
        <v>107.857</v>
      </c>
      <c r="XCY1990">
        <v>10</v>
      </c>
      <c r="XCZ1990">
        <v>258</v>
      </c>
      <c r="XDA1990">
        <v>1800.02</v>
      </c>
      <c r="XDB1990">
        <v>21311</v>
      </c>
    </row>
    <row r="1991" spans="16320:16330" x14ac:dyDescent="0.3">
      <c r="XCR1991" t="s">
        <v>522</v>
      </c>
      <c r="XCS1991">
        <v>1</v>
      </c>
      <c r="XCT1991">
        <v>25</v>
      </c>
      <c r="XCU1991">
        <v>0.05</v>
      </c>
      <c r="XCV1991">
        <v>100</v>
      </c>
      <c r="XCW1991">
        <v>1095</v>
      </c>
      <c r="XCX1991">
        <v>345.88400000000001</v>
      </c>
      <c r="XCY1991">
        <v>23</v>
      </c>
      <c r="XCZ1991">
        <v>152</v>
      </c>
      <c r="XDA1991">
        <v>1800.07</v>
      </c>
      <c r="XDB1991">
        <v>14755</v>
      </c>
    </row>
    <row r="1992" spans="16320:16330" x14ac:dyDescent="0.3">
      <c r="XCR1992" t="s">
        <v>522</v>
      </c>
      <c r="XCS1992">
        <v>1</v>
      </c>
      <c r="XCT1992">
        <v>25</v>
      </c>
      <c r="XCU1992">
        <v>0.1</v>
      </c>
      <c r="XCV1992">
        <v>100</v>
      </c>
      <c r="XCW1992">
        <v>1109</v>
      </c>
      <c r="XCX1992">
        <v>180.648</v>
      </c>
      <c r="XCY1992">
        <v>2</v>
      </c>
      <c r="XCZ1992">
        <v>71</v>
      </c>
      <c r="XDA1992">
        <v>1800.03</v>
      </c>
      <c r="XDB1992">
        <v>9546</v>
      </c>
    </row>
    <row r="1993" spans="16320:16330" x14ac:dyDescent="0.3">
      <c r="XCR1993" t="s">
        <v>522</v>
      </c>
      <c r="XCS1993">
        <v>1</v>
      </c>
      <c r="XCT1993">
        <v>25</v>
      </c>
      <c r="XCU1993">
        <v>0.15</v>
      </c>
      <c r="XCV1993">
        <v>100</v>
      </c>
      <c r="XCW1993">
        <v>1132</v>
      </c>
      <c r="XCX1993">
        <v>799.05100000000004</v>
      </c>
      <c r="XCY1993">
        <v>9</v>
      </c>
      <c r="XCZ1993">
        <v>19</v>
      </c>
      <c r="XDA1993">
        <v>1800.39</v>
      </c>
      <c r="XDB1993">
        <v>4018</v>
      </c>
    </row>
    <row r="1994" spans="16320:16330" x14ac:dyDescent="0.3">
      <c r="XCR1994" t="s">
        <v>522</v>
      </c>
      <c r="XCS1994">
        <v>1</v>
      </c>
      <c r="XCT1994">
        <v>25</v>
      </c>
      <c r="XCU1994">
        <v>0.2</v>
      </c>
      <c r="XCV1994">
        <v>100</v>
      </c>
      <c r="XCW1994">
        <v>1132</v>
      </c>
      <c r="XCX1994">
        <v>499.88200000000001</v>
      </c>
      <c r="XCY1994">
        <v>0</v>
      </c>
      <c r="XCZ1994">
        <v>11</v>
      </c>
      <c r="XDA1994">
        <v>1801</v>
      </c>
      <c r="XDB1994">
        <v>2503</v>
      </c>
    </row>
    <row r="1995" spans="16320:16330" x14ac:dyDescent="0.3">
      <c r="XCR1995" t="s">
        <v>522</v>
      </c>
      <c r="XCS1995">
        <v>1</v>
      </c>
      <c r="XCT1995">
        <v>50</v>
      </c>
      <c r="XCU1995">
        <v>0.05</v>
      </c>
      <c r="XCV1995">
        <v>100</v>
      </c>
      <c r="XCW1995">
        <v>1097</v>
      </c>
      <c r="XCX1995">
        <v>270.98399999999998</v>
      </c>
      <c r="XCY1995">
        <v>12</v>
      </c>
      <c r="XCZ1995">
        <v>102</v>
      </c>
      <c r="XDA1995">
        <v>1800.05</v>
      </c>
      <c r="XDB1995">
        <v>11495</v>
      </c>
    </row>
    <row r="1996" spans="16320:16330" x14ac:dyDescent="0.3">
      <c r="XCR1996" t="s">
        <v>522</v>
      </c>
      <c r="XCS1996">
        <v>1</v>
      </c>
      <c r="XCT1996">
        <v>50</v>
      </c>
      <c r="XCU1996">
        <v>0.1</v>
      </c>
      <c r="XCV1996">
        <v>100</v>
      </c>
      <c r="XCW1996">
        <v>1132</v>
      </c>
      <c r="XCX1996">
        <v>280.15300000000002</v>
      </c>
      <c r="XCY1996">
        <v>0</v>
      </c>
      <c r="XCZ1996">
        <v>26</v>
      </c>
      <c r="XDA1996">
        <v>1800.62</v>
      </c>
      <c r="XDB1996">
        <v>4074</v>
      </c>
    </row>
    <row r="1997" spans="16320:16330" x14ac:dyDescent="0.3">
      <c r="XCR1997" t="s">
        <v>522</v>
      </c>
      <c r="XCS1997">
        <v>1</v>
      </c>
      <c r="XCT1997">
        <v>50</v>
      </c>
      <c r="XCU1997">
        <v>0.15</v>
      </c>
      <c r="XCV1997">
        <v>100</v>
      </c>
      <c r="XCW1997">
        <v>1170</v>
      </c>
      <c r="XCX1997">
        <v>1099.49</v>
      </c>
      <c r="XCY1997">
        <v>0</v>
      </c>
      <c r="XCZ1997">
        <v>5</v>
      </c>
      <c r="XDA1997">
        <v>1802.76</v>
      </c>
      <c r="XDB1997">
        <v>997</v>
      </c>
    </row>
    <row r="1998" spans="16320:16330" x14ac:dyDescent="0.3">
      <c r="XCR1998" t="s">
        <v>522</v>
      </c>
      <c r="XCS1998">
        <v>1</v>
      </c>
      <c r="XCT1998">
        <v>50</v>
      </c>
      <c r="XCU1998">
        <v>0.2</v>
      </c>
      <c r="XCV1998">
        <v>100</v>
      </c>
      <c r="XCW1998" t="s">
        <v>46</v>
      </c>
      <c r="XCX1998">
        <v>60.027900000000002</v>
      </c>
      <c r="XCY1998">
        <v>0</v>
      </c>
      <c r="XCZ1998">
        <v>1</v>
      </c>
      <c r="XDA1998">
        <v>1801.72</v>
      </c>
      <c r="XDB1998">
        <v>29</v>
      </c>
    </row>
    <row r="1999" spans="16320:16330" x14ac:dyDescent="0.3">
      <c r="XCR1999" t="s">
        <v>522</v>
      </c>
      <c r="XCS1999">
        <v>2</v>
      </c>
      <c r="XCT1999">
        <v>5</v>
      </c>
      <c r="XCU1999">
        <v>0.05</v>
      </c>
      <c r="XCV1999">
        <v>100</v>
      </c>
      <c r="XCW1999">
        <v>1094</v>
      </c>
      <c r="XCX1999">
        <v>103.55200000000001</v>
      </c>
      <c r="XCY1999">
        <v>9</v>
      </c>
      <c r="XCZ1999">
        <v>325</v>
      </c>
      <c r="XDA1999">
        <v>1800.09</v>
      </c>
      <c r="XDB1999">
        <v>22870</v>
      </c>
    </row>
    <row r="2000" spans="16320:16330" x14ac:dyDescent="0.3">
      <c r="XCR2000" t="s">
        <v>522</v>
      </c>
      <c r="XCS2000">
        <v>2</v>
      </c>
      <c r="XCT2000">
        <v>5</v>
      </c>
      <c r="XCU2000">
        <v>0.1</v>
      </c>
      <c r="XCV2000">
        <v>100</v>
      </c>
      <c r="XCW2000">
        <v>1094</v>
      </c>
      <c r="XCX2000">
        <v>24.6753</v>
      </c>
      <c r="XCY2000">
        <v>0</v>
      </c>
      <c r="XCZ2000">
        <v>280</v>
      </c>
      <c r="XDA2000">
        <v>1800.07</v>
      </c>
      <c r="XDB2000">
        <v>20629</v>
      </c>
    </row>
    <row r="2001" spans="16320:16330" x14ac:dyDescent="0.3">
      <c r="XCR2001" t="s">
        <v>522</v>
      </c>
      <c r="XCS2001">
        <v>2</v>
      </c>
      <c r="XCT2001">
        <v>5</v>
      </c>
      <c r="XCU2001">
        <v>0.15</v>
      </c>
      <c r="XCV2001">
        <v>100</v>
      </c>
      <c r="XCW2001">
        <v>1095</v>
      </c>
      <c r="XCX2001">
        <v>154.97900000000001</v>
      </c>
      <c r="XCY2001">
        <v>11</v>
      </c>
      <c r="XCZ2001">
        <v>230</v>
      </c>
      <c r="XDA2001">
        <v>1800.05</v>
      </c>
      <c r="XDB2001">
        <v>18882</v>
      </c>
    </row>
    <row r="2002" spans="16320:16330" x14ac:dyDescent="0.3">
      <c r="XCR2002" t="s">
        <v>522</v>
      </c>
      <c r="XCS2002">
        <v>2</v>
      </c>
      <c r="XCT2002">
        <v>5</v>
      </c>
      <c r="XCU2002">
        <v>0.2</v>
      </c>
      <c r="XCV2002">
        <v>100</v>
      </c>
      <c r="XCW2002">
        <v>1109</v>
      </c>
      <c r="XCX2002">
        <v>144.06800000000001</v>
      </c>
      <c r="XCY2002">
        <v>5</v>
      </c>
      <c r="XCZ2002">
        <v>186</v>
      </c>
      <c r="XDA2002">
        <v>1800.18</v>
      </c>
      <c r="XDB2002">
        <v>15717</v>
      </c>
    </row>
    <row r="2003" spans="16320:16330" x14ac:dyDescent="0.3">
      <c r="XCR2003" t="s">
        <v>522</v>
      </c>
      <c r="XCS2003">
        <v>2</v>
      </c>
      <c r="XCT2003">
        <v>10</v>
      </c>
      <c r="XCU2003">
        <v>0.05</v>
      </c>
      <c r="XCV2003">
        <v>100</v>
      </c>
      <c r="XCW2003">
        <v>1094</v>
      </c>
      <c r="XCX2003">
        <v>420.62099999999998</v>
      </c>
      <c r="XCY2003">
        <v>26</v>
      </c>
      <c r="XCZ2003">
        <v>126</v>
      </c>
      <c r="XDA2003">
        <v>1800.05</v>
      </c>
      <c r="XDB2003">
        <v>13579</v>
      </c>
    </row>
    <row r="2004" spans="16320:16330" x14ac:dyDescent="0.3">
      <c r="XCR2004" t="s">
        <v>522</v>
      </c>
      <c r="XCS2004">
        <v>2</v>
      </c>
      <c r="XCT2004">
        <v>10</v>
      </c>
      <c r="XCU2004">
        <v>0.1</v>
      </c>
      <c r="XCV2004">
        <v>100</v>
      </c>
      <c r="XCW2004">
        <v>1110</v>
      </c>
      <c r="XCX2004">
        <v>208.27099999999999</v>
      </c>
      <c r="XCY2004">
        <v>0</v>
      </c>
      <c r="XCZ2004">
        <v>56</v>
      </c>
      <c r="XDA2004">
        <v>1800.19</v>
      </c>
      <c r="XDB2004">
        <v>6101</v>
      </c>
    </row>
    <row r="2005" spans="16320:16330" x14ac:dyDescent="0.3">
      <c r="XCR2005" t="s">
        <v>522</v>
      </c>
      <c r="XCS2005">
        <v>2</v>
      </c>
      <c r="XCT2005">
        <v>10</v>
      </c>
      <c r="XCU2005">
        <v>0.15</v>
      </c>
      <c r="XCV2005">
        <v>100</v>
      </c>
      <c r="XCW2005">
        <v>1109</v>
      </c>
      <c r="XCX2005">
        <v>473.46699999999998</v>
      </c>
      <c r="XCY2005">
        <v>7</v>
      </c>
      <c r="XCZ2005">
        <v>55</v>
      </c>
      <c r="XDA2005">
        <v>1800.04</v>
      </c>
      <c r="XDB2005">
        <v>6946</v>
      </c>
    </row>
    <row r="2006" spans="16320:16330" x14ac:dyDescent="0.3">
      <c r="XCR2006" t="s">
        <v>522</v>
      </c>
      <c r="XCS2006">
        <v>2</v>
      </c>
      <c r="XCT2006">
        <v>10</v>
      </c>
      <c r="XCU2006">
        <v>0.2</v>
      </c>
      <c r="XCV2006">
        <v>100</v>
      </c>
      <c r="XCW2006">
        <v>1120</v>
      </c>
      <c r="XCX2006">
        <v>159.75399999999999</v>
      </c>
      <c r="XCY2006">
        <v>0</v>
      </c>
      <c r="XCZ2006">
        <v>21</v>
      </c>
      <c r="XDA2006">
        <v>1800.41</v>
      </c>
      <c r="XDB2006">
        <v>3885</v>
      </c>
    </row>
    <row r="2007" spans="16320:16330" x14ac:dyDescent="0.3">
      <c r="XCR2007" t="s">
        <v>522</v>
      </c>
      <c r="XCS2007">
        <v>2</v>
      </c>
      <c r="XCT2007">
        <v>25</v>
      </c>
      <c r="XCU2007">
        <v>0.05</v>
      </c>
      <c r="XCV2007">
        <v>100</v>
      </c>
      <c r="XCW2007">
        <v>1108</v>
      </c>
      <c r="XCX2007">
        <v>179.24799999999999</v>
      </c>
      <c r="XCY2007">
        <v>0</v>
      </c>
      <c r="XCZ2007">
        <v>58</v>
      </c>
      <c r="XDA2007">
        <v>1800.34</v>
      </c>
      <c r="XDB2007">
        <v>7564</v>
      </c>
    </row>
    <row r="2008" spans="16320:16330" x14ac:dyDescent="0.3">
      <c r="XCR2008" t="s">
        <v>522</v>
      </c>
      <c r="XCS2008">
        <v>2</v>
      </c>
      <c r="XCT2008">
        <v>25</v>
      </c>
      <c r="XCU2008">
        <v>0.1</v>
      </c>
      <c r="XCV2008">
        <v>100</v>
      </c>
      <c r="XCW2008">
        <v>1125</v>
      </c>
      <c r="XCX2008">
        <v>1243.56</v>
      </c>
      <c r="XCY2008">
        <v>9</v>
      </c>
      <c r="XCZ2008">
        <v>18</v>
      </c>
      <c r="XDA2008">
        <v>1801.53</v>
      </c>
      <c r="XDB2008">
        <v>3225</v>
      </c>
    </row>
    <row r="2009" spans="16320:16330" x14ac:dyDescent="0.3">
      <c r="XCR2009" t="s">
        <v>522</v>
      </c>
      <c r="XCS2009">
        <v>2</v>
      </c>
      <c r="XCT2009">
        <v>25</v>
      </c>
      <c r="XCU2009">
        <v>0.15</v>
      </c>
      <c r="XCV2009">
        <v>100</v>
      </c>
      <c r="XCW2009">
        <v>1158</v>
      </c>
      <c r="XCX2009">
        <v>900.03200000000004</v>
      </c>
      <c r="XCY2009">
        <v>0</v>
      </c>
      <c r="XCZ2009">
        <v>5</v>
      </c>
      <c r="XDA2009">
        <v>1819.4</v>
      </c>
      <c r="XDB2009">
        <v>1111</v>
      </c>
    </row>
    <row r="2010" spans="16320:16330" x14ac:dyDescent="0.3">
      <c r="XCR2010" t="s">
        <v>522</v>
      </c>
      <c r="XCS2010">
        <v>2</v>
      </c>
      <c r="XCT2010">
        <v>25</v>
      </c>
      <c r="XCU2010">
        <v>0.2</v>
      </c>
      <c r="XCV2010">
        <v>100</v>
      </c>
      <c r="XCW2010" t="s">
        <v>46</v>
      </c>
      <c r="XCX2010">
        <v>60.022300000000001</v>
      </c>
      <c r="XCY2010">
        <v>0</v>
      </c>
      <c r="XCZ2010">
        <v>1</v>
      </c>
      <c r="XDA2010">
        <v>1800.88</v>
      </c>
      <c r="XDB2010">
        <v>29</v>
      </c>
    </row>
    <row r="2011" spans="16320:16330" x14ac:dyDescent="0.3">
      <c r="XCR2011" t="s">
        <v>522</v>
      </c>
      <c r="XCS2011">
        <v>2</v>
      </c>
      <c r="XCT2011">
        <v>50</v>
      </c>
      <c r="XCU2011">
        <v>0.05</v>
      </c>
      <c r="XCV2011">
        <v>100</v>
      </c>
      <c r="XCW2011">
        <v>1115</v>
      </c>
      <c r="XCX2011">
        <v>202.77199999999999</v>
      </c>
      <c r="XCY2011">
        <v>3</v>
      </c>
      <c r="XCZ2011">
        <v>63</v>
      </c>
      <c r="XDA2011">
        <v>1800.08</v>
      </c>
      <c r="XDB2011">
        <v>9363</v>
      </c>
    </row>
    <row r="2012" spans="16320:16330" x14ac:dyDescent="0.3">
      <c r="XCR2012" t="s">
        <v>522</v>
      </c>
      <c r="XCS2012">
        <v>2</v>
      </c>
      <c r="XCT2012">
        <v>50</v>
      </c>
      <c r="XCU2012">
        <v>0.1</v>
      </c>
      <c r="XCV2012">
        <v>100</v>
      </c>
      <c r="XCW2012">
        <v>1132</v>
      </c>
      <c r="XCX2012">
        <v>760.27599999999995</v>
      </c>
      <c r="XCY2012">
        <v>9</v>
      </c>
      <c r="XCZ2012">
        <v>30</v>
      </c>
      <c r="XDA2012">
        <v>1800.75</v>
      </c>
      <c r="XDB2012">
        <v>5744</v>
      </c>
    </row>
    <row r="2013" spans="16320:16330" x14ac:dyDescent="0.3">
      <c r="XCR2013" t="s">
        <v>522</v>
      </c>
      <c r="XCS2013">
        <v>2</v>
      </c>
      <c r="XCT2013">
        <v>50</v>
      </c>
      <c r="XCU2013">
        <v>0.15</v>
      </c>
      <c r="XCV2013">
        <v>100</v>
      </c>
      <c r="XCW2013" t="s">
        <v>46</v>
      </c>
      <c r="XCX2013">
        <v>60.035499999999999</v>
      </c>
      <c r="XCY2013">
        <v>0</v>
      </c>
      <c r="XCZ2013">
        <v>1</v>
      </c>
      <c r="XDA2013">
        <v>1800.97</v>
      </c>
      <c r="XDB2013">
        <v>29</v>
      </c>
    </row>
    <row r="2014" spans="16320:16330" x14ac:dyDescent="0.3">
      <c r="XCR2014" t="s">
        <v>522</v>
      </c>
      <c r="XCS2014">
        <v>2</v>
      </c>
      <c r="XCT2014">
        <v>50</v>
      </c>
      <c r="XCU2014">
        <v>0.2</v>
      </c>
      <c r="XCV2014">
        <v>100</v>
      </c>
      <c r="XCW2014" t="s">
        <v>46</v>
      </c>
      <c r="XCX2014">
        <v>60.0364</v>
      </c>
      <c r="XCY2014">
        <v>0</v>
      </c>
      <c r="XCZ2014">
        <v>1</v>
      </c>
      <c r="XDA2014">
        <v>1800.65</v>
      </c>
      <c r="XDB2014">
        <v>29</v>
      </c>
    </row>
    <row r="2015" spans="16320:16330" x14ac:dyDescent="0.3">
      <c r="XCR2015" t="s">
        <v>522</v>
      </c>
      <c r="XCS2015">
        <v>3</v>
      </c>
      <c r="XCT2015">
        <v>0</v>
      </c>
      <c r="XCU2015">
        <v>0.05</v>
      </c>
      <c r="XCV2015">
        <v>100</v>
      </c>
      <c r="XCW2015">
        <v>1132</v>
      </c>
      <c r="XCX2015">
        <v>362.23</v>
      </c>
      <c r="XCY2015">
        <v>19</v>
      </c>
      <c r="XCZ2015">
        <v>119</v>
      </c>
      <c r="XDA2015">
        <v>1800.03</v>
      </c>
      <c r="XDB2015">
        <v>17388</v>
      </c>
    </row>
    <row r="2016" spans="16320:16330" x14ac:dyDescent="0.3">
      <c r="XCR2016" t="s">
        <v>522</v>
      </c>
      <c r="XCS2016">
        <v>3</v>
      </c>
      <c r="XCT2016">
        <v>10</v>
      </c>
      <c r="XCU2016">
        <v>0.05</v>
      </c>
      <c r="XCV2016">
        <v>100</v>
      </c>
      <c r="XCW2016">
        <v>1132</v>
      </c>
      <c r="XCX2016">
        <v>590.38400000000001</v>
      </c>
      <c r="XCY2016">
        <v>23</v>
      </c>
      <c r="XCZ2016">
        <v>119</v>
      </c>
      <c r="XDA2016">
        <v>1800.02</v>
      </c>
      <c r="XDB2016">
        <v>16550</v>
      </c>
    </row>
    <row r="2017" spans="16320:16330" x14ac:dyDescent="0.3">
      <c r="XCR2017" t="s">
        <v>522</v>
      </c>
      <c r="XCS2017">
        <v>3</v>
      </c>
      <c r="XCT2017">
        <v>25</v>
      </c>
      <c r="XCU2017">
        <v>0.05</v>
      </c>
      <c r="XCV2017">
        <v>100</v>
      </c>
      <c r="XCW2017">
        <v>1132</v>
      </c>
      <c r="XCX2017">
        <v>145.12799999999999</v>
      </c>
      <c r="XCY2017">
        <v>6</v>
      </c>
      <c r="XCZ2017">
        <v>116</v>
      </c>
      <c r="XDA2017">
        <v>1800.15</v>
      </c>
      <c r="XDB2017">
        <v>16905</v>
      </c>
    </row>
    <row r="2018" spans="16320:16330" x14ac:dyDescent="0.3">
      <c r="XCR2018" t="s">
        <v>522</v>
      </c>
      <c r="XCS2018">
        <v>3</v>
      </c>
      <c r="XCT2018">
        <v>50</v>
      </c>
      <c r="XCU2018">
        <v>0.05</v>
      </c>
      <c r="XCV2018">
        <v>100</v>
      </c>
      <c r="XCW2018">
        <v>1132</v>
      </c>
      <c r="XCX2018">
        <v>52.782699999999998</v>
      </c>
      <c r="XCY2018">
        <v>0</v>
      </c>
      <c r="XCZ2018">
        <v>161</v>
      </c>
      <c r="XDA2018">
        <v>1800.21</v>
      </c>
      <c r="XDB2018">
        <v>16718</v>
      </c>
    </row>
    <row r="2019" spans="16320:16330" x14ac:dyDescent="0.3">
      <c r="XCR2019" t="s">
        <v>529</v>
      </c>
      <c r="XCS2019">
        <v>0</v>
      </c>
      <c r="XCT2019">
        <v>0</v>
      </c>
      <c r="XCU2019">
        <v>0.05</v>
      </c>
      <c r="XCV2019">
        <v>3038</v>
      </c>
      <c r="XCW2019" t="s">
        <v>46</v>
      </c>
      <c r="XCX2019">
        <v>70.539000000000001</v>
      </c>
      <c r="XCY2019">
        <v>0</v>
      </c>
      <c r="XCZ2019">
        <v>1</v>
      </c>
      <c r="XDA2019">
        <v>1858.06</v>
      </c>
      <c r="XDB2019">
        <v>29</v>
      </c>
    </row>
    <row r="2020" spans="16320:16330" x14ac:dyDescent="0.3">
      <c r="XCR2020" t="s">
        <v>529</v>
      </c>
      <c r="XCS2020">
        <v>0</v>
      </c>
      <c r="XCT2020">
        <v>0</v>
      </c>
      <c r="XCU2020">
        <v>0.1</v>
      </c>
      <c r="XCV2020">
        <v>3038</v>
      </c>
      <c r="XCW2020" t="s">
        <v>46</v>
      </c>
      <c r="XCX2020">
        <v>71.893900000000002</v>
      </c>
      <c r="XCY2020">
        <v>0</v>
      </c>
      <c r="XCZ2020">
        <v>1</v>
      </c>
      <c r="XDA2020">
        <v>1801.19</v>
      </c>
      <c r="XDB2020">
        <v>28</v>
      </c>
    </row>
    <row r="2021" spans="16320:16330" x14ac:dyDescent="0.3">
      <c r="XCR2021" t="s">
        <v>529</v>
      </c>
      <c r="XCS2021">
        <v>0</v>
      </c>
      <c r="XCT2021">
        <v>0</v>
      </c>
      <c r="XCU2021">
        <v>0.15</v>
      </c>
      <c r="XCV2021">
        <v>3038</v>
      </c>
      <c r="XCW2021" t="s">
        <v>46</v>
      </c>
      <c r="XCX2021">
        <v>70.956800000000001</v>
      </c>
      <c r="XCY2021">
        <v>0</v>
      </c>
      <c r="XCZ2021">
        <v>1</v>
      </c>
      <c r="XDA2021">
        <v>1800.27</v>
      </c>
      <c r="XDB2021">
        <v>28</v>
      </c>
    </row>
    <row r="2022" spans="16320:16330" x14ac:dyDescent="0.3">
      <c r="XCR2022" t="s">
        <v>529</v>
      </c>
      <c r="XCS2022">
        <v>0</v>
      </c>
      <c r="XCT2022">
        <v>0</v>
      </c>
      <c r="XCU2022">
        <v>0.2</v>
      </c>
      <c r="XCV2022">
        <v>3038</v>
      </c>
      <c r="XCW2022" t="s">
        <v>46</v>
      </c>
      <c r="XCX2022">
        <v>71.246099999999998</v>
      </c>
      <c r="XCY2022">
        <v>0</v>
      </c>
      <c r="XCZ2022">
        <v>1</v>
      </c>
      <c r="XDA2022">
        <v>1806.24</v>
      </c>
      <c r="XDB2022">
        <v>28</v>
      </c>
    </row>
    <row r="2023" spans="16320:16330" x14ac:dyDescent="0.3">
      <c r="XCR2023" t="s">
        <v>529</v>
      </c>
      <c r="XCS2023">
        <v>3</v>
      </c>
      <c r="XCT2023">
        <v>0</v>
      </c>
      <c r="XCU2023">
        <v>0.05</v>
      </c>
      <c r="XCV2023">
        <v>3038</v>
      </c>
      <c r="XCW2023" t="s">
        <v>46</v>
      </c>
      <c r="XCX2023">
        <v>82.471599999999995</v>
      </c>
      <c r="XCY2023">
        <v>0</v>
      </c>
      <c r="XCZ2023">
        <v>1</v>
      </c>
      <c r="XDA2023">
        <v>1825.63</v>
      </c>
      <c r="XDB2023">
        <v>28</v>
      </c>
    </row>
    <row r="2024" spans="16320:16330" x14ac:dyDescent="0.3">
      <c r="XCR2024" t="s">
        <v>529</v>
      </c>
      <c r="XCS2024">
        <v>3</v>
      </c>
      <c r="XCT2024">
        <v>0</v>
      </c>
      <c r="XCU2024">
        <v>0.1</v>
      </c>
      <c r="XCV2024">
        <v>3038</v>
      </c>
      <c r="XCW2024" t="s">
        <v>46</v>
      </c>
      <c r="XCX2024">
        <v>82.640299999999996</v>
      </c>
      <c r="XCY2024">
        <v>0</v>
      </c>
      <c r="XCZ2024">
        <v>1</v>
      </c>
      <c r="XDA2024">
        <v>1812.2</v>
      </c>
      <c r="XDB2024">
        <v>28</v>
      </c>
    </row>
    <row r="2025" spans="16320:16330" x14ac:dyDescent="0.3">
      <c r="XCR2025" t="s">
        <v>529</v>
      </c>
      <c r="XCS2025">
        <v>3</v>
      </c>
      <c r="XCT2025">
        <v>0</v>
      </c>
      <c r="XCU2025">
        <v>0.15</v>
      </c>
      <c r="XCV2025">
        <v>3038</v>
      </c>
      <c r="XCW2025" t="s">
        <v>46</v>
      </c>
      <c r="XCX2025">
        <v>84.639399999999995</v>
      </c>
      <c r="XCY2025">
        <v>0</v>
      </c>
      <c r="XCZ2025">
        <v>1</v>
      </c>
      <c r="XDA2025">
        <v>1823.93</v>
      </c>
      <c r="XDB2025">
        <v>28</v>
      </c>
    </row>
    <row r="2026" spans="16320:16330" x14ac:dyDescent="0.3">
      <c r="XCR2026" t="s">
        <v>529</v>
      </c>
      <c r="XCS2026">
        <v>3</v>
      </c>
      <c r="XCT2026">
        <v>0</v>
      </c>
      <c r="XCU2026">
        <v>0.2</v>
      </c>
      <c r="XCV2026">
        <v>3038</v>
      </c>
      <c r="XCW2026" t="s">
        <v>46</v>
      </c>
      <c r="XCX2026">
        <v>85.269900000000007</v>
      </c>
      <c r="XCY2026">
        <v>0</v>
      </c>
      <c r="XCZ2026">
        <v>1</v>
      </c>
      <c r="XDA2026">
        <v>1832.65</v>
      </c>
      <c r="XDB2026">
        <v>28</v>
      </c>
    </row>
    <row r="2027" spans="16320:16330" x14ac:dyDescent="0.3">
      <c r="XCR2027" t="s">
        <v>529</v>
      </c>
      <c r="XCS2027">
        <v>3</v>
      </c>
      <c r="XCT2027">
        <v>10</v>
      </c>
      <c r="XCU2027">
        <v>0.1</v>
      </c>
      <c r="XCV2027">
        <v>3038</v>
      </c>
      <c r="XCW2027" t="s">
        <v>46</v>
      </c>
      <c r="XCX2027">
        <v>81.796199999999999</v>
      </c>
      <c r="XCY2027">
        <v>0</v>
      </c>
      <c r="XCZ2027">
        <v>1</v>
      </c>
      <c r="XDA2027">
        <v>1811.62</v>
      </c>
      <c r="XDB2027">
        <v>28</v>
      </c>
    </row>
    <row r="2028" spans="16320:16330" x14ac:dyDescent="0.3">
      <c r="XCR2028" t="s">
        <v>529</v>
      </c>
      <c r="XCS2028">
        <v>3</v>
      </c>
      <c r="XCT2028">
        <v>10</v>
      </c>
      <c r="XCU2028">
        <v>0.15</v>
      </c>
      <c r="XCV2028">
        <v>3038</v>
      </c>
      <c r="XCW2028" t="s">
        <v>46</v>
      </c>
      <c r="XCX2028">
        <v>81.487099999999998</v>
      </c>
      <c r="XCY2028">
        <v>0</v>
      </c>
      <c r="XCZ2028">
        <v>1</v>
      </c>
      <c r="XDA2028">
        <v>1814.49</v>
      </c>
      <c r="XDB2028">
        <v>28</v>
      </c>
    </row>
    <row r="2029" spans="16320:16330" x14ac:dyDescent="0.3">
      <c r="XCR2029" t="s">
        <v>529</v>
      </c>
      <c r="XCS2029">
        <v>3</v>
      </c>
      <c r="XCT2029">
        <v>10</v>
      </c>
      <c r="XCU2029">
        <v>0.2</v>
      </c>
      <c r="XCV2029">
        <v>3038</v>
      </c>
      <c r="XCW2029" t="s">
        <v>46</v>
      </c>
      <c r="XCX2029">
        <v>83.373699999999999</v>
      </c>
      <c r="XCY2029">
        <v>0</v>
      </c>
      <c r="XCZ2029">
        <v>1</v>
      </c>
      <c r="XDA2029">
        <v>1816.95</v>
      </c>
      <c r="XDB2029">
        <v>28</v>
      </c>
    </row>
    <row r="2030" spans="16320:16330" x14ac:dyDescent="0.3">
      <c r="XCR2030" t="s">
        <v>529</v>
      </c>
      <c r="XCS2030">
        <v>3</v>
      </c>
      <c r="XCT2030">
        <v>25</v>
      </c>
      <c r="XCU2030">
        <v>0.05</v>
      </c>
      <c r="XCV2030">
        <v>3038</v>
      </c>
      <c r="XCW2030" t="s">
        <v>46</v>
      </c>
      <c r="XCX2030">
        <v>84.1905</v>
      </c>
      <c r="XCY2030">
        <v>0</v>
      </c>
      <c r="XCZ2030">
        <v>1</v>
      </c>
      <c r="XDA2030">
        <v>1827.05</v>
      </c>
      <c r="XDB2030">
        <v>28</v>
      </c>
    </row>
    <row r="2031" spans="16320:16330" x14ac:dyDescent="0.3">
      <c r="XCR2031" t="s">
        <v>529</v>
      </c>
      <c r="XCS2031">
        <v>3</v>
      </c>
      <c r="XCT2031">
        <v>25</v>
      </c>
      <c r="XCU2031">
        <v>0.1</v>
      </c>
      <c r="XCV2031">
        <v>3038</v>
      </c>
      <c r="XCW2031" t="s">
        <v>46</v>
      </c>
      <c r="XCX2031">
        <v>83.688100000000006</v>
      </c>
      <c r="XCY2031">
        <v>0</v>
      </c>
      <c r="XCZ2031">
        <v>1</v>
      </c>
      <c r="XDA2031">
        <v>1816.39</v>
      </c>
      <c r="XDB2031">
        <v>28</v>
      </c>
    </row>
    <row r="2032" spans="16320:16330" x14ac:dyDescent="0.3">
      <c r="XCR2032" t="s">
        <v>529</v>
      </c>
      <c r="XCS2032">
        <v>3</v>
      </c>
      <c r="XCT2032">
        <v>25</v>
      </c>
      <c r="XCU2032">
        <v>0.15</v>
      </c>
      <c r="XCV2032">
        <v>3038</v>
      </c>
      <c r="XCW2032" t="s">
        <v>46</v>
      </c>
      <c r="XCX2032">
        <v>83.179199999999994</v>
      </c>
      <c r="XCY2032">
        <v>0</v>
      </c>
      <c r="XCZ2032">
        <v>1</v>
      </c>
      <c r="XDA2032">
        <v>1814.28</v>
      </c>
      <c r="XDB2032">
        <v>28</v>
      </c>
    </row>
    <row r="2033" spans="16320:16330" x14ac:dyDescent="0.3">
      <c r="XCR2033" t="s">
        <v>529</v>
      </c>
      <c r="XCS2033">
        <v>3</v>
      </c>
      <c r="XCT2033">
        <v>25</v>
      </c>
      <c r="XCU2033">
        <v>0.2</v>
      </c>
      <c r="XCV2033">
        <v>3038</v>
      </c>
      <c r="XCW2033" t="s">
        <v>46</v>
      </c>
      <c r="XCX2033">
        <v>82.733199999999997</v>
      </c>
      <c r="XCY2033">
        <v>0</v>
      </c>
      <c r="XCZ2033">
        <v>1</v>
      </c>
      <c r="XDA2033">
        <v>1823.39</v>
      </c>
      <c r="XDB2033">
        <v>28</v>
      </c>
    </row>
    <row r="2034" spans="16320:16330" x14ac:dyDescent="0.3">
      <c r="XCR2034" t="s">
        <v>529</v>
      </c>
      <c r="XCS2034">
        <v>3</v>
      </c>
      <c r="XCT2034">
        <v>50</v>
      </c>
      <c r="XCU2034">
        <v>0.05</v>
      </c>
      <c r="XCV2034">
        <v>3038</v>
      </c>
      <c r="XCW2034" t="s">
        <v>46</v>
      </c>
      <c r="XCX2034">
        <v>83.080200000000005</v>
      </c>
      <c r="XCY2034">
        <v>0</v>
      </c>
      <c r="XCZ2034">
        <v>1</v>
      </c>
      <c r="XDA2034">
        <v>1823.09</v>
      </c>
      <c r="XDB2034">
        <v>28</v>
      </c>
    </row>
    <row r="2035" spans="16320:16330" x14ac:dyDescent="0.3">
      <c r="XCR2035" t="s">
        <v>529</v>
      </c>
      <c r="XCS2035">
        <v>3</v>
      </c>
      <c r="XCT2035">
        <v>50</v>
      </c>
      <c r="XCU2035">
        <v>0.1</v>
      </c>
      <c r="XCV2035">
        <v>3038</v>
      </c>
      <c r="XCW2035" t="s">
        <v>46</v>
      </c>
      <c r="XCX2035">
        <v>82.918199999999999</v>
      </c>
      <c r="XCY2035">
        <v>0</v>
      </c>
      <c r="XCZ2035">
        <v>1</v>
      </c>
      <c r="XDA2035">
        <v>1816.4</v>
      </c>
      <c r="XDB2035">
        <v>28</v>
      </c>
    </row>
    <row r="2036" spans="16320:16330" x14ac:dyDescent="0.3">
      <c r="XCR2036" t="s">
        <v>529</v>
      </c>
      <c r="XCS2036">
        <v>3</v>
      </c>
      <c r="XCT2036">
        <v>50</v>
      </c>
      <c r="XCU2036">
        <v>0.15</v>
      </c>
      <c r="XCV2036">
        <v>3038</v>
      </c>
      <c r="XCW2036" t="s">
        <v>46</v>
      </c>
      <c r="XCX2036">
        <v>84.906400000000005</v>
      </c>
      <c r="XCY2036">
        <v>0</v>
      </c>
      <c r="XCZ2036">
        <v>1</v>
      </c>
      <c r="XDA2036">
        <v>1822.76</v>
      </c>
      <c r="XDB2036">
        <v>28</v>
      </c>
    </row>
    <row r="2037" spans="16320:16330" x14ac:dyDescent="0.3">
      <c r="XCR2037" t="s">
        <v>529</v>
      </c>
      <c r="XCS2037">
        <v>3</v>
      </c>
      <c r="XCT2037">
        <v>50</v>
      </c>
      <c r="XCU2037">
        <v>0.2</v>
      </c>
      <c r="XCV2037">
        <v>3038</v>
      </c>
      <c r="XCW2037" t="s">
        <v>46</v>
      </c>
      <c r="XCX2037">
        <v>82.550799999999995</v>
      </c>
      <c r="XCY2037">
        <v>0</v>
      </c>
      <c r="XCZ2037">
        <v>1</v>
      </c>
      <c r="XDA2037">
        <v>1827.01</v>
      </c>
      <c r="XDB2037">
        <v>28</v>
      </c>
    </row>
    <row r="2038" spans="16320:16330" x14ac:dyDescent="0.3">
      <c r="XCR2038" t="s">
        <v>531</v>
      </c>
      <c r="XCS2038">
        <v>0</v>
      </c>
      <c r="XCT2038">
        <v>0</v>
      </c>
      <c r="XCU2038">
        <v>0.05</v>
      </c>
      <c r="XCV2038">
        <v>3038</v>
      </c>
      <c r="XCW2038" t="s">
        <v>46</v>
      </c>
      <c r="XCX2038">
        <v>67.032399999999996</v>
      </c>
      <c r="XCY2038">
        <v>0</v>
      </c>
      <c r="XCZ2038">
        <v>1</v>
      </c>
      <c r="XDA2038">
        <v>1845.16</v>
      </c>
      <c r="XDB2038">
        <v>29</v>
      </c>
    </row>
    <row r="2039" spans="16320:16330" x14ac:dyDescent="0.3">
      <c r="XCR2039" t="s">
        <v>531</v>
      </c>
      <c r="XCS2039">
        <v>0</v>
      </c>
      <c r="XCT2039">
        <v>0</v>
      </c>
      <c r="XCU2039">
        <v>0.1</v>
      </c>
      <c r="XCV2039">
        <v>3038</v>
      </c>
      <c r="XCW2039" t="s">
        <v>46</v>
      </c>
      <c r="XCX2039">
        <v>66.911100000000005</v>
      </c>
      <c r="XCY2039">
        <v>0</v>
      </c>
      <c r="XCZ2039">
        <v>1</v>
      </c>
      <c r="XDA2039">
        <v>1847.93</v>
      </c>
      <c r="XDB2039">
        <v>29</v>
      </c>
    </row>
    <row r="2040" spans="16320:16330" x14ac:dyDescent="0.3">
      <c r="XCR2040" t="s">
        <v>531</v>
      </c>
      <c r="XCS2040">
        <v>0</v>
      </c>
      <c r="XCT2040">
        <v>0</v>
      </c>
      <c r="XCU2040">
        <v>0.15</v>
      </c>
      <c r="XCV2040">
        <v>3038</v>
      </c>
      <c r="XCW2040" t="s">
        <v>46</v>
      </c>
      <c r="XCX2040">
        <v>67.134500000000003</v>
      </c>
      <c r="XCY2040">
        <v>0</v>
      </c>
      <c r="XCZ2040">
        <v>1</v>
      </c>
      <c r="XDA2040">
        <v>1842.97</v>
      </c>
      <c r="XDB2040">
        <v>29</v>
      </c>
    </row>
    <row r="2041" spans="16320:16330" x14ac:dyDescent="0.3">
      <c r="XCR2041" t="s">
        <v>531</v>
      </c>
      <c r="XCS2041">
        <v>0</v>
      </c>
      <c r="XCT2041">
        <v>0</v>
      </c>
      <c r="XCU2041">
        <v>0.2</v>
      </c>
      <c r="XCV2041">
        <v>3038</v>
      </c>
      <c r="XCW2041" t="s">
        <v>46</v>
      </c>
      <c r="XCX2041">
        <v>67.311000000000007</v>
      </c>
      <c r="XCY2041">
        <v>0</v>
      </c>
      <c r="XCZ2041">
        <v>1</v>
      </c>
      <c r="XDA2041">
        <v>1847.29</v>
      </c>
      <c r="XDB2041">
        <v>29</v>
      </c>
    </row>
    <row r="2042" spans="16320:16330" x14ac:dyDescent="0.3">
      <c r="XCR2042" t="s">
        <v>531</v>
      </c>
      <c r="XCS2042">
        <v>3</v>
      </c>
      <c r="XCT2042">
        <v>0</v>
      </c>
      <c r="XCU2042">
        <v>0.05</v>
      </c>
      <c r="XCV2042">
        <v>3038</v>
      </c>
      <c r="XCW2042" t="s">
        <v>46</v>
      </c>
      <c r="XCX2042">
        <v>74.733000000000004</v>
      </c>
      <c r="XCY2042">
        <v>0</v>
      </c>
      <c r="XCZ2042">
        <v>1</v>
      </c>
      <c r="XDA2042">
        <v>1860.91</v>
      </c>
      <c r="XDB2042">
        <v>29</v>
      </c>
    </row>
    <row r="2043" spans="16320:16330" x14ac:dyDescent="0.3">
      <c r="XCR2043" t="s">
        <v>531</v>
      </c>
      <c r="XCS2043">
        <v>3</v>
      </c>
      <c r="XCT2043">
        <v>0</v>
      </c>
      <c r="XCU2043">
        <v>0.1</v>
      </c>
      <c r="XCV2043">
        <v>3038</v>
      </c>
      <c r="XCW2043" t="s">
        <v>46</v>
      </c>
      <c r="XCX2043">
        <v>74.225999999999999</v>
      </c>
      <c r="XCY2043">
        <v>0</v>
      </c>
      <c r="XCZ2043">
        <v>1</v>
      </c>
      <c r="XDA2043">
        <v>1856.24</v>
      </c>
      <c r="XDB2043">
        <v>29</v>
      </c>
    </row>
    <row r="2044" spans="16320:16330" x14ac:dyDescent="0.3">
      <c r="XCR2044" t="s">
        <v>531</v>
      </c>
      <c r="XCS2044">
        <v>3</v>
      </c>
      <c r="XCT2044">
        <v>0</v>
      </c>
      <c r="XCU2044">
        <v>0.15</v>
      </c>
      <c r="XCV2044">
        <v>3038</v>
      </c>
      <c r="XCW2044" t="s">
        <v>46</v>
      </c>
      <c r="XCX2044">
        <v>74.512100000000004</v>
      </c>
      <c r="XCY2044">
        <v>0</v>
      </c>
      <c r="XCZ2044">
        <v>1</v>
      </c>
      <c r="XDA2044">
        <v>1855.25</v>
      </c>
      <c r="XDB2044">
        <v>29</v>
      </c>
    </row>
    <row r="2045" spans="16320:16330" x14ac:dyDescent="0.3">
      <c r="XCR2045" t="s">
        <v>531</v>
      </c>
      <c r="XCS2045">
        <v>3</v>
      </c>
      <c r="XCT2045">
        <v>0</v>
      </c>
      <c r="XCU2045">
        <v>0.2</v>
      </c>
      <c r="XCV2045">
        <v>3038</v>
      </c>
      <c r="XCW2045" t="s">
        <v>46</v>
      </c>
      <c r="XCX2045">
        <v>73.872900000000001</v>
      </c>
      <c r="XCY2045">
        <v>0</v>
      </c>
      <c r="XCZ2045">
        <v>1</v>
      </c>
      <c r="XDA2045">
        <v>1855.13</v>
      </c>
      <c r="XDB2045">
        <v>29</v>
      </c>
    </row>
    <row r="2046" spans="16320:16330" x14ac:dyDescent="0.3">
      <c r="XCR2046" t="s">
        <v>531</v>
      </c>
      <c r="XCS2046">
        <v>3</v>
      </c>
      <c r="XCT2046">
        <v>10</v>
      </c>
      <c r="XCU2046">
        <v>0.05</v>
      </c>
      <c r="XCV2046">
        <v>3038</v>
      </c>
      <c r="XCW2046" t="s">
        <v>46</v>
      </c>
      <c r="XCX2046">
        <v>73.476600000000005</v>
      </c>
      <c r="XCY2046">
        <v>0</v>
      </c>
      <c r="XCZ2046">
        <v>1</v>
      </c>
      <c r="XDA2046">
        <v>1848.55</v>
      </c>
      <c r="XDB2046">
        <v>29</v>
      </c>
    </row>
    <row r="2047" spans="16320:16330" x14ac:dyDescent="0.3">
      <c r="XCR2047" t="s">
        <v>531</v>
      </c>
      <c r="XCS2047">
        <v>3</v>
      </c>
      <c r="XCT2047">
        <v>10</v>
      </c>
      <c r="XCU2047">
        <v>0.1</v>
      </c>
      <c r="XCV2047">
        <v>3038</v>
      </c>
      <c r="XCW2047" t="s">
        <v>46</v>
      </c>
      <c r="XCX2047">
        <v>75.489400000000003</v>
      </c>
      <c r="XCY2047">
        <v>0</v>
      </c>
      <c r="XCZ2047">
        <v>1</v>
      </c>
      <c r="XDA2047">
        <v>1854.71</v>
      </c>
      <c r="XDB2047">
        <v>29</v>
      </c>
    </row>
    <row r="2048" spans="16320:16330" x14ac:dyDescent="0.3">
      <c r="XCR2048" t="s">
        <v>531</v>
      </c>
      <c r="XCS2048">
        <v>3</v>
      </c>
      <c r="XCT2048">
        <v>10</v>
      </c>
      <c r="XCU2048">
        <v>0.15</v>
      </c>
      <c r="XCV2048">
        <v>3038</v>
      </c>
      <c r="XCW2048" t="s">
        <v>46</v>
      </c>
      <c r="XCX2048">
        <v>74.912099999999995</v>
      </c>
      <c r="XCY2048">
        <v>0</v>
      </c>
      <c r="XCZ2048">
        <v>1</v>
      </c>
      <c r="XDA2048">
        <v>1847.89</v>
      </c>
      <c r="XDB2048">
        <v>29</v>
      </c>
    </row>
    <row r="2049" spans="16320:16330" x14ac:dyDescent="0.3">
      <c r="XCR2049" t="s">
        <v>531</v>
      </c>
      <c r="XCS2049">
        <v>3</v>
      </c>
      <c r="XCT2049">
        <v>10</v>
      </c>
      <c r="XCU2049">
        <v>0.2</v>
      </c>
      <c r="XCV2049">
        <v>3038</v>
      </c>
      <c r="XCW2049" t="s">
        <v>46</v>
      </c>
      <c r="XCX2049">
        <v>73.530299999999997</v>
      </c>
      <c r="XCY2049">
        <v>0</v>
      </c>
      <c r="XCZ2049">
        <v>1</v>
      </c>
      <c r="XDA2049">
        <v>1856.38</v>
      </c>
      <c r="XDB2049">
        <v>29</v>
      </c>
    </row>
    <row r="2050" spans="16320:16330" x14ac:dyDescent="0.3">
      <c r="XCR2050" t="s">
        <v>531</v>
      </c>
      <c r="XCS2050">
        <v>3</v>
      </c>
      <c r="XCT2050">
        <v>25</v>
      </c>
      <c r="XCU2050">
        <v>0.05</v>
      </c>
      <c r="XCV2050">
        <v>3038</v>
      </c>
      <c r="XCW2050" t="s">
        <v>46</v>
      </c>
      <c r="XCX2050">
        <v>73.845600000000005</v>
      </c>
      <c r="XCY2050">
        <v>0</v>
      </c>
      <c r="XCZ2050">
        <v>1</v>
      </c>
      <c r="XDA2050">
        <v>1850.21</v>
      </c>
      <c r="XDB2050">
        <v>29</v>
      </c>
    </row>
    <row r="2051" spans="16320:16330" x14ac:dyDescent="0.3">
      <c r="XCR2051" t="s">
        <v>531</v>
      </c>
      <c r="XCS2051">
        <v>3</v>
      </c>
      <c r="XCT2051">
        <v>25</v>
      </c>
      <c r="XCU2051">
        <v>0.1</v>
      </c>
      <c r="XCV2051">
        <v>3038</v>
      </c>
      <c r="XCW2051" t="s">
        <v>46</v>
      </c>
      <c r="XCX2051">
        <v>73.679400000000001</v>
      </c>
      <c r="XCY2051">
        <v>0</v>
      </c>
      <c r="XCZ2051">
        <v>1</v>
      </c>
      <c r="XDA2051">
        <v>1847.91</v>
      </c>
      <c r="XDB2051">
        <v>29</v>
      </c>
    </row>
    <row r="2052" spans="16320:16330" x14ac:dyDescent="0.3">
      <c r="XCR2052" t="s">
        <v>531</v>
      </c>
      <c r="XCS2052">
        <v>3</v>
      </c>
      <c r="XCT2052">
        <v>25</v>
      </c>
      <c r="XCU2052">
        <v>0.15</v>
      </c>
      <c r="XCV2052">
        <v>3038</v>
      </c>
      <c r="XCW2052" t="s">
        <v>46</v>
      </c>
      <c r="XCX2052">
        <v>74.662700000000001</v>
      </c>
      <c r="XCY2052">
        <v>0</v>
      </c>
      <c r="XCZ2052">
        <v>1</v>
      </c>
      <c r="XDA2052">
        <v>1848.72</v>
      </c>
      <c r="XDB2052">
        <v>29</v>
      </c>
    </row>
    <row r="2053" spans="16320:16330" x14ac:dyDescent="0.3">
      <c r="XCR2053" t="s">
        <v>531</v>
      </c>
      <c r="XCS2053">
        <v>3</v>
      </c>
      <c r="XCT2053">
        <v>25</v>
      </c>
      <c r="XCU2053">
        <v>0.2</v>
      </c>
      <c r="XCV2053">
        <v>3038</v>
      </c>
      <c r="XCW2053" t="s">
        <v>46</v>
      </c>
      <c r="XCX2053">
        <v>73.718500000000006</v>
      </c>
      <c r="XCY2053">
        <v>0</v>
      </c>
      <c r="XCZ2053">
        <v>1</v>
      </c>
      <c r="XDA2053">
        <v>1845.29</v>
      </c>
      <c r="XDB2053">
        <v>29</v>
      </c>
    </row>
    <row r="2054" spans="16320:16330" x14ac:dyDescent="0.3">
      <c r="XCR2054" t="s">
        <v>531</v>
      </c>
      <c r="XCS2054">
        <v>3</v>
      </c>
      <c r="XCT2054">
        <v>50</v>
      </c>
      <c r="XCU2054">
        <v>0.05</v>
      </c>
      <c r="XCV2054">
        <v>3038</v>
      </c>
      <c r="XCW2054" t="s">
        <v>46</v>
      </c>
      <c r="XCX2054">
        <v>73.567499999999995</v>
      </c>
      <c r="XCY2054">
        <v>0</v>
      </c>
      <c r="XCZ2054">
        <v>1</v>
      </c>
      <c r="XDA2054">
        <v>1848.38</v>
      </c>
      <c r="XDB2054">
        <v>29</v>
      </c>
    </row>
    <row r="2055" spans="16320:16330" x14ac:dyDescent="0.3">
      <c r="XCR2055" t="s">
        <v>531</v>
      </c>
      <c r="XCS2055">
        <v>3</v>
      </c>
      <c r="XCT2055">
        <v>50</v>
      </c>
      <c r="XCU2055">
        <v>0.1</v>
      </c>
      <c r="XCV2055">
        <v>3038</v>
      </c>
      <c r="XCW2055" t="s">
        <v>46</v>
      </c>
      <c r="XCX2055">
        <v>74.679100000000005</v>
      </c>
      <c r="XCY2055">
        <v>0</v>
      </c>
      <c r="XCZ2055">
        <v>1</v>
      </c>
      <c r="XDA2055">
        <v>1852.2</v>
      </c>
      <c r="XDB2055">
        <v>29</v>
      </c>
    </row>
    <row r="2056" spans="16320:16330" x14ac:dyDescent="0.3">
      <c r="XCR2056" t="s">
        <v>531</v>
      </c>
      <c r="XCS2056">
        <v>3</v>
      </c>
      <c r="XCT2056">
        <v>50</v>
      </c>
      <c r="XCU2056">
        <v>0.15</v>
      </c>
      <c r="XCV2056">
        <v>3038</v>
      </c>
      <c r="XCW2056" t="s">
        <v>46</v>
      </c>
      <c r="XCX2056">
        <v>74.9893</v>
      </c>
      <c r="XCY2056">
        <v>0</v>
      </c>
      <c r="XCZ2056">
        <v>1</v>
      </c>
      <c r="XDA2056">
        <v>1850.12</v>
      </c>
      <c r="XDB2056">
        <v>29</v>
      </c>
    </row>
    <row r="2057" spans="16320:16330" x14ac:dyDescent="0.3">
      <c r="XCR2057" t="s">
        <v>531</v>
      </c>
      <c r="XCS2057">
        <v>3</v>
      </c>
      <c r="XCT2057">
        <v>50</v>
      </c>
      <c r="XCU2057">
        <v>0.2</v>
      </c>
      <c r="XCV2057">
        <v>3038</v>
      </c>
      <c r="XCW2057" t="s">
        <v>46</v>
      </c>
      <c r="XCX2057">
        <v>74.968500000000006</v>
      </c>
      <c r="XCY2057">
        <v>0</v>
      </c>
      <c r="XCZ2057">
        <v>1</v>
      </c>
      <c r="XDA2057">
        <v>1850.11</v>
      </c>
      <c r="XDB2057">
        <v>29</v>
      </c>
    </row>
    <row r="2058" spans="16320:16330" x14ac:dyDescent="0.3">
      <c r="XCR2058" t="s">
        <v>520</v>
      </c>
      <c r="XCS2058">
        <v>1</v>
      </c>
      <c r="XCT2058">
        <v>5</v>
      </c>
      <c r="XCU2058">
        <v>0.05</v>
      </c>
      <c r="XCV2058">
        <v>50</v>
      </c>
      <c r="XCW2058">
        <v>651</v>
      </c>
      <c r="XCX2058">
        <v>0.56701900000000005</v>
      </c>
      <c r="XCY2058">
        <v>0</v>
      </c>
      <c r="XCZ2058">
        <v>408179</v>
      </c>
      <c r="XDA2058">
        <v>1800</v>
      </c>
      <c r="XDB2058">
        <v>76136</v>
      </c>
    </row>
    <row r="2059" spans="16320:16330" x14ac:dyDescent="0.3">
      <c r="XCR2059" t="s">
        <v>520</v>
      </c>
      <c r="XCS2059">
        <v>1</v>
      </c>
      <c r="XCT2059">
        <v>5</v>
      </c>
      <c r="XCU2059">
        <v>0.1</v>
      </c>
      <c r="XCV2059">
        <v>50</v>
      </c>
      <c r="XCW2059">
        <v>651</v>
      </c>
      <c r="XCX2059">
        <v>0.99223899999999998</v>
      </c>
      <c r="XCY2059">
        <v>0</v>
      </c>
      <c r="XCZ2059">
        <v>628865</v>
      </c>
      <c r="XDA2059">
        <v>1800.01</v>
      </c>
      <c r="XDB2059">
        <v>76120</v>
      </c>
    </row>
    <row r="2060" spans="16320:16330" x14ac:dyDescent="0.3">
      <c r="XCR2060" t="s">
        <v>520</v>
      </c>
      <c r="XCS2060">
        <v>1</v>
      </c>
      <c r="XCT2060">
        <v>5</v>
      </c>
      <c r="XCU2060">
        <v>0.15</v>
      </c>
      <c r="XCV2060">
        <v>50</v>
      </c>
      <c r="XCW2060">
        <v>653</v>
      </c>
      <c r="XCX2060">
        <v>0.75886699999999996</v>
      </c>
      <c r="XCY2060">
        <v>0</v>
      </c>
      <c r="XCZ2060">
        <v>655986</v>
      </c>
      <c r="XDA2060">
        <v>1800</v>
      </c>
      <c r="XDB2060">
        <v>74812</v>
      </c>
    </row>
    <row r="2061" spans="16320:16330" x14ac:dyDescent="0.3">
      <c r="XCR2061" t="s">
        <v>520</v>
      </c>
      <c r="XCS2061">
        <v>1</v>
      </c>
      <c r="XCT2061">
        <v>5</v>
      </c>
      <c r="XCU2061">
        <v>0.2</v>
      </c>
      <c r="XCV2061">
        <v>50</v>
      </c>
      <c r="XCW2061">
        <v>653</v>
      </c>
      <c r="XCX2061">
        <v>0.655663</v>
      </c>
      <c r="XCY2061">
        <v>0</v>
      </c>
      <c r="XCZ2061">
        <v>456736</v>
      </c>
      <c r="XDA2061">
        <v>1800</v>
      </c>
      <c r="XDB2061">
        <v>80194</v>
      </c>
    </row>
    <row r="2062" spans="16320:16330" x14ac:dyDescent="0.3">
      <c r="XCR2062" t="s">
        <v>520</v>
      </c>
      <c r="XCS2062">
        <v>1</v>
      </c>
      <c r="XCT2062">
        <v>10</v>
      </c>
      <c r="XCU2062">
        <v>0.05</v>
      </c>
      <c r="XCV2062">
        <v>50</v>
      </c>
      <c r="XCW2062">
        <v>651</v>
      </c>
      <c r="XCX2062">
        <v>0.74662099999999998</v>
      </c>
      <c r="XCY2062">
        <v>0</v>
      </c>
      <c r="XCZ2062">
        <v>674461</v>
      </c>
      <c r="XDA2062">
        <v>1800</v>
      </c>
      <c r="XDB2062">
        <v>73266</v>
      </c>
    </row>
    <row r="2063" spans="16320:16330" x14ac:dyDescent="0.3">
      <c r="XCR2063" t="s">
        <v>520</v>
      </c>
      <c r="XCS2063">
        <v>1</v>
      </c>
      <c r="XCT2063">
        <v>10</v>
      </c>
      <c r="XCU2063">
        <v>0.1</v>
      </c>
      <c r="XCV2063">
        <v>50</v>
      </c>
      <c r="XCW2063">
        <v>651</v>
      </c>
      <c r="XCX2063">
        <v>1.0085299999999999</v>
      </c>
      <c r="XCY2063">
        <v>0</v>
      </c>
      <c r="XCZ2063">
        <v>691697</v>
      </c>
      <c r="XDA2063">
        <v>1800</v>
      </c>
      <c r="XDB2063">
        <v>78546</v>
      </c>
    </row>
    <row r="2064" spans="16320:16330" x14ac:dyDescent="0.3">
      <c r="XCR2064" t="s">
        <v>520</v>
      </c>
      <c r="XCS2064">
        <v>1</v>
      </c>
      <c r="XCT2064">
        <v>10</v>
      </c>
      <c r="XCU2064">
        <v>0.15</v>
      </c>
      <c r="XCV2064">
        <v>50</v>
      </c>
      <c r="XCW2064">
        <v>653</v>
      </c>
      <c r="XCX2064">
        <v>0.74794000000000005</v>
      </c>
      <c r="XCY2064">
        <v>0</v>
      </c>
      <c r="XCZ2064">
        <v>619781</v>
      </c>
      <c r="XDA2064">
        <v>1800</v>
      </c>
      <c r="XDB2064">
        <v>69761</v>
      </c>
    </row>
    <row r="2065" spans="16320:16330" x14ac:dyDescent="0.3">
      <c r="XCR2065" t="s">
        <v>520</v>
      </c>
      <c r="XCS2065">
        <v>1</v>
      </c>
      <c r="XCT2065">
        <v>10</v>
      </c>
      <c r="XCU2065">
        <v>0.2</v>
      </c>
      <c r="XCV2065">
        <v>50</v>
      </c>
      <c r="XCW2065">
        <v>653</v>
      </c>
      <c r="XCX2065">
        <v>0.86559900000000001</v>
      </c>
      <c r="XCY2065">
        <v>0</v>
      </c>
      <c r="XCZ2065">
        <v>612169</v>
      </c>
      <c r="XDA2065">
        <v>1800</v>
      </c>
      <c r="XDB2065">
        <v>75939</v>
      </c>
    </row>
    <row r="2066" spans="16320:16330" x14ac:dyDescent="0.3">
      <c r="XCR2066" t="s">
        <v>520</v>
      </c>
      <c r="XCS2066">
        <v>1</v>
      </c>
      <c r="XCT2066">
        <v>25</v>
      </c>
      <c r="XCU2066">
        <v>0.05</v>
      </c>
      <c r="XCV2066">
        <v>50</v>
      </c>
      <c r="XCW2066">
        <v>653</v>
      </c>
      <c r="XCX2066">
        <v>1.2213400000000001</v>
      </c>
      <c r="XCY2066">
        <v>0</v>
      </c>
      <c r="XCZ2066">
        <v>373545</v>
      </c>
      <c r="XDA2066">
        <v>1800</v>
      </c>
      <c r="XDB2066">
        <v>63317</v>
      </c>
    </row>
    <row r="2067" spans="16320:16330" x14ac:dyDescent="0.3">
      <c r="XCR2067" t="s">
        <v>520</v>
      </c>
      <c r="XCS2067">
        <v>1</v>
      </c>
      <c r="XCT2067">
        <v>25</v>
      </c>
      <c r="XCU2067">
        <v>0.1</v>
      </c>
      <c r="XCV2067">
        <v>50</v>
      </c>
      <c r="XCW2067">
        <v>653</v>
      </c>
      <c r="XCX2067">
        <v>2.1026199999999999</v>
      </c>
      <c r="XCY2067">
        <v>0</v>
      </c>
      <c r="XCZ2067">
        <v>313706</v>
      </c>
      <c r="XDA2067">
        <v>1800</v>
      </c>
      <c r="XDB2067">
        <v>54883</v>
      </c>
    </row>
    <row r="2068" spans="16320:16330" x14ac:dyDescent="0.3">
      <c r="XCR2068" t="s">
        <v>520</v>
      </c>
      <c r="XCS2068">
        <v>1</v>
      </c>
      <c r="XCT2068">
        <v>25</v>
      </c>
      <c r="XCU2068">
        <v>0.15</v>
      </c>
      <c r="XCV2068">
        <v>50</v>
      </c>
      <c r="XCW2068">
        <v>657</v>
      </c>
      <c r="XCX2068">
        <v>1.9426399999999999</v>
      </c>
      <c r="XCY2068">
        <v>0</v>
      </c>
      <c r="XCZ2068">
        <v>134861</v>
      </c>
      <c r="XDA2068">
        <v>1800.01</v>
      </c>
      <c r="XDB2068">
        <v>43923</v>
      </c>
    </row>
    <row r="2069" spans="16320:16330" x14ac:dyDescent="0.3">
      <c r="XCR2069" t="s">
        <v>520</v>
      </c>
      <c r="XCS2069">
        <v>1</v>
      </c>
      <c r="XCT2069">
        <v>25</v>
      </c>
      <c r="XCU2069">
        <v>0.2</v>
      </c>
      <c r="XCV2069">
        <v>50</v>
      </c>
      <c r="XCW2069">
        <v>657</v>
      </c>
      <c r="XCX2069">
        <v>3.4676800000000001</v>
      </c>
      <c r="XCY2069">
        <v>0</v>
      </c>
      <c r="XCZ2069">
        <v>40970</v>
      </c>
      <c r="XDA2069">
        <v>1800.26</v>
      </c>
      <c r="XDB2069">
        <v>27519</v>
      </c>
    </row>
    <row r="2070" spans="16320:16330" x14ac:dyDescent="0.3">
      <c r="XCR2070" t="s">
        <v>520</v>
      </c>
      <c r="XCS2070">
        <v>1</v>
      </c>
      <c r="XCT2070">
        <v>50</v>
      </c>
      <c r="XCU2070">
        <v>0.05</v>
      </c>
      <c r="XCV2070">
        <v>50</v>
      </c>
      <c r="XCW2070">
        <v>653</v>
      </c>
      <c r="XCX2070">
        <v>2.4881700000000002</v>
      </c>
      <c r="XCY2070">
        <v>0</v>
      </c>
      <c r="XCZ2070">
        <v>241556</v>
      </c>
      <c r="XDA2070">
        <v>1800.03</v>
      </c>
      <c r="XDB2070">
        <v>55122</v>
      </c>
    </row>
    <row r="2071" spans="16320:16330" x14ac:dyDescent="0.3">
      <c r="XCR2071" t="s">
        <v>520</v>
      </c>
      <c r="XCS2071">
        <v>1</v>
      </c>
      <c r="XCT2071">
        <v>50</v>
      </c>
      <c r="XCU2071">
        <v>0.1</v>
      </c>
      <c r="XCV2071">
        <v>50</v>
      </c>
      <c r="XCW2071">
        <v>655</v>
      </c>
      <c r="XCX2071">
        <v>2.58297</v>
      </c>
      <c r="XCY2071">
        <v>0</v>
      </c>
      <c r="XCZ2071">
        <v>119021</v>
      </c>
      <c r="XDA2071">
        <v>1800</v>
      </c>
      <c r="XDB2071">
        <v>46095</v>
      </c>
    </row>
    <row r="2072" spans="16320:16330" x14ac:dyDescent="0.3">
      <c r="XCR2072" t="s">
        <v>520</v>
      </c>
      <c r="XCS2072">
        <v>1</v>
      </c>
      <c r="XCT2072">
        <v>50</v>
      </c>
      <c r="XCU2072">
        <v>0.15</v>
      </c>
      <c r="XCV2072">
        <v>50</v>
      </c>
      <c r="XCW2072">
        <v>657</v>
      </c>
      <c r="XCX2072">
        <v>2.4567399999999999</v>
      </c>
      <c r="XCY2072">
        <v>0</v>
      </c>
      <c r="XCZ2072">
        <v>49226</v>
      </c>
      <c r="XDA2072">
        <v>1800.21</v>
      </c>
      <c r="XDB2072">
        <v>28506</v>
      </c>
    </row>
    <row r="2073" spans="16320:16330" x14ac:dyDescent="0.3">
      <c r="XCR2073" t="s">
        <v>520</v>
      </c>
      <c r="XCS2073">
        <v>1</v>
      </c>
      <c r="XCT2073">
        <v>50</v>
      </c>
      <c r="XCU2073">
        <v>0.2</v>
      </c>
      <c r="XCV2073">
        <v>50</v>
      </c>
      <c r="XCW2073">
        <v>693</v>
      </c>
      <c r="XCX2073">
        <v>75.9148</v>
      </c>
      <c r="XCY2073">
        <v>0</v>
      </c>
      <c r="XCZ2073">
        <v>915</v>
      </c>
      <c r="XDA2073">
        <v>1800.17</v>
      </c>
      <c r="XDB2073">
        <v>5059</v>
      </c>
    </row>
    <row r="2074" spans="16320:16330" x14ac:dyDescent="0.3">
      <c r="XCR2074" t="s">
        <v>520</v>
      </c>
      <c r="XCS2074">
        <v>2</v>
      </c>
      <c r="XCT2074">
        <v>5</v>
      </c>
      <c r="XCU2074">
        <v>0.05</v>
      </c>
      <c r="XCV2074">
        <v>50</v>
      </c>
      <c r="XCW2074">
        <v>651</v>
      </c>
      <c r="XCX2074">
        <v>1.00285</v>
      </c>
      <c r="XCY2074">
        <v>0</v>
      </c>
      <c r="XCZ2074">
        <v>682150</v>
      </c>
      <c r="XDA2074">
        <v>1800</v>
      </c>
      <c r="XDB2074">
        <v>80135</v>
      </c>
    </row>
    <row r="2075" spans="16320:16330" x14ac:dyDescent="0.3">
      <c r="XCR2075" t="s">
        <v>520</v>
      </c>
      <c r="XCS2075">
        <v>2</v>
      </c>
      <c r="XCT2075">
        <v>5</v>
      </c>
      <c r="XCU2075">
        <v>0.1</v>
      </c>
      <c r="XCV2075">
        <v>50</v>
      </c>
      <c r="XCW2075">
        <v>651</v>
      </c>
      <c r="XCX2075">
        <v>0.78012300000000001</v>
      </c>
      <c r="XCY2075">
        <v>0</v>
      </c>
      <c r="XCZ2075">
        <v>618668</v>
      </c>
      <c r="XDA2075">
        <v>1800</v>
      </c>
      <c r="XDB2075">
        <v>73086</v>
      </c>
    </row>
    <row r="2076" spans="16320:16330" x14ac:dyDescent="0.3">
      <c r="XCR2076" t="s">
        <v>520</v>
      </c>
      <c r="XCS2076">
        <v>2</v>
      </c>
      <c r="XCT2076">
        <v>5</v>
      </c>
      <c r="XCU2076">
        <v>0.15</v>
      </c>
      <c r="XCV2076">
        <v>50</v>
      </c>
      <c r="XCW2076">
        <v>651</v>
      </c>
      <c r="XCX2076">
        <v>1.9007700000000001</v>
      </c>
      <c r="XCY2076">
        <v>4</v>
      </c>
      <c r="XCZ2076">
        <v>577645</v>
      </c>
      <c r="XDA2076">
        <v>1800</v>
      </c>
      <c r="XDB2076">
        <v>74669</v>
      </c>
    </row>
    <row r="2077" spans="16320:16330" x14ac:dyDescent="0.3">
      <c r="XCR2077" t="s">
        <v>520</v>
      </c>
      <c r="XCS2077">
        <v>2</v>
      </c>
      <c r="XCT2077">
        <v>5</v>
      </c>
      <c r="XCU2077">
        <v>0.2</v>
      </c>
      <c r="XCV2077">
        <v>50</v>
      </c>
      <c r="XCW2077">
        <v>653</v>
      </c>
      <c r="XCX2077">
        <v>1.00888</v>
      </c>
      <c r="XCY2077">
        <v>0</v>
      </c>
      <c r="XCZ2077">
        <v>598185</v>
      </c>
      <c r="XDA2077">
        <v>1800</v>
      </c>
      <c r="XDB2077">
        <v>73336</v>
      </c>
    </row>
    <row r="2078" spans="16320:16330" x14ac:dyDescent="0.3">
      <c r="XCR2078" t="s">
        <v>520</v>
      </c>
      <c r="XCS2078">
        <v>2</v>
      </c>
      <c r="XCT2078">
        <v>10</v>
      </c>
      <c r="XCU2078">
        <v>0.05</v>
      </c>
      <c r="XCV2078">
        <v>50</v>
      </c>
      <c r="XCW2078">
        <v>651</v>
      </c>
      <c r="XCX2078">
        <v>3.9496600000000002</v>
      </c>
      <c r="XCY2078">
        <v>4</v>
      </c>
      <c r="XCZ2078">
        <v>446954</v>
      </c>
      <c r="XDA2078">
        <v>1800</v>
      </c>
      <c r="XDB2078">
        <v>74538</v>
      </c>
    </row>
    <row r="2079" spans="16320:16330" x14ac:dyDescent="0.3">
      <c r="XCR2079" t="s">
        <v>520</v>
      </c>
      <c r="XCS2079">
        <v>2</v>
      </c>
      <c r="XCT2079">
        <v>10</v>
      </c>
      <c r="XCU2079">
        <v>0.1</v>
      </c>
      <c r="XCV2079">
        <v>50</v>
      </c>
      <c r="XCW2079">
        <v>653</v>
      </c>
      <c r="XCX2079">
        <v>0.87631099999999995</v>
      </c>
      <c r="XCY2079">
        <v>0</v>
      </c>
      <c r="XCZ2079">
        <v>411211</v>
      </c>
      <c r="XDA2079">
        <v>1800.01</v>
      </c>
      <c r="XDB2079">
        <v>74262</v>
      </c>
    </row>
    <row r="2080" spans="16320:16330" x14ac:dyDescent="0.3">
      <c r="XCR2080" t="s">
        <v>520</v>
      </c>
      <c r="XCS2080">
        <v>2</v>
      </c>
      <c r="XCT2080">
        <v>10</v>
      </c>
      <c r="XCU2080">
        <v>0.15</v>
      </c>
      <c r="XCV2080">
        <v>50</v>
      </c>
      <c r="XCW2080">
        <v>655</v>
      </c>
      <c r="XCX2080">
        <v>3.0552899999999998</v>
      </c>
      <c r="XCY2080">
        <v>0</v>
      </c>
      <c r="XCZ2080">
        <v>453136</v>
      </c>
      <c r="XDA2080">
        <v>1800</v>
      </c>
      <c r="XDB2080">
        <v>65053</v>
      </c>
    </row>
    <row r="2081" spans="16320:16330" x14ac:dyDescent="0.3">
      <c r="XCR2081" t="s">
        <v>520</v>
      </c>
      <c r="XCS2081">
        <v>2</v>
      </c>
      <c r="XCT2081">
        <v>10</v>
      </c>
      <c r="XCU2081">
        <v>0.2</v>
      </c>
      <c r="XCV2081">
        <v>50</v>
      </c>
      <c r="XCW2081">
        <v>655</v>
      </c>
      <c r="XCX2081">
        <v>0.84614299999999998</v>
      </c>
      <c r="XCY2081">
        <v>0</v>
      </c>
      <c r="XCZ2081">
        <v>267376</v>
      </c>
      <c r="XDA2081">
        <v>1800.01</v>
      </c>
      <c r="XDB2081">
        <v>59566</v>
      </c>
    </row>
    <row r="2082" spans="16320:16330" x14ac:dyDescent="0.3">
      <c r="XCR2082" t="s">
        <v>520</v>
      </c>
      <c r="XCS2082">
        <v>2</v>
      </c>
      <c r="XCT2082">
        <v>25</v>
      </c>
      <c r="XCU2082">
        <v>0.05</v>
      </c>
      <c r="XCV2082">
        <v>50</v>
      </c>
      <c r="XCW2082">
        <v>653</v>
      </c>
      <c r="XCX2082">
        <v>0.84864899999999999</v>
      </c>
      <c r="XCY2082">
        <v>0</v>
      </c>
      <c r="XCZ2082">
        <v>303575</v>
      </c>
      <c r="XDA2082">
        <v>1800.06</v>
      </c>
      <c r="XDB2082">
        <v>58908</v>
      </c>
    </row>
    <row r="2083" spans="16320:16330" x14ac:dyDescent="0.3">
      <c r="XCR2083" t="s">
        <v>520</v>
      </c>
      <c r="XCS2083">
        <v>2</v>
      </c>
      <c r="XCT2083">
        <v>25</v>
      </c>
      <c r="XCU2083">
        <v>0.1</v>
      </c>
      <c r="XCV2083">
        <v>50</v>
      </c>
      <c r="XCW2083">
        <v>655</v>
      </c>
      <c r="XCX2083">
        <v>2.6941099999999998</v>
      </c>
      <c r="XCY2083">
        <v>0</v>
      </c>
      <c r="XCZ2083">
        <v>169546</v>
      </c>
      <c r="XDA2083">
        <v>1800</v>
      </c>
      <c r="XDB2083">
        <v>46731</v>
      </c>
    </row>
    <row r="2084" spans="16320:16330" x14ac:dyDescent="0.3">
      <c r="XCR2084" t="s">
        <v>520</v>
      </c>
      <c r="XCS2084">
        <v>2</v>
      </c>
      <c r="XCT2084">
        <v>25</v>
      </c>
      <c r="XCU2084">
        <v>0.15</v>
      </c>
      <c r="XCV2084">
        <v>50</v>
      </c>
      <c r="XCW2084">
        <v>655</v>
      </c>
      <c r="XCX2084">
        <v>2.3889999999999998</v>
      </c>
      <c r="XCY2084">
        <v>0</v>
      </c>
      <c r="XCZ2084">
        <v>62885</v>
      </c>
      <c r="XDA2084">
        <v>1800.95</v>
      </c>
      <c r="XDB2084">
        <v>34452</v>
      </c>
    </row>
    <row r="2085" spans="16320:16330" x14ac:dyDescent="0.3">
      <c r="XCR2085" t="s">
        <v>520</v>
      </c>
      <c r="XCS2085">
        <v>2</v>
      </c>
      <c r="XCT2085">
        <v>25</v>
      </c>
      <c r="XCU2085">
        <v>0.2</v>
      </c>
      <c r="XCV2085">
        <v>50</v>
      </c>
      <c r="XCW2085">
        <v>657</v>
      </c>
      <c r="XCX2085">
        <v>4.0739700000000001</v>
      </c>
      <c r="XCY2085">
        <v>0</v>
      </c>
      <c r="XCZ2085">
        <v>42760</v>
      </c>
      <c r="XDA2085">
        <v>1800.01</v>
      </c>
      <c r="XDB2085">
        <v>28182</v>
      </c>
    </row>
    <row r="2086" spans="16320:16330" x14ac:dyDescent="0.3">
      <c r="XCR2086" t="s">
        <v>520</v>
      </c>
      <c r="XCS2086">
        <v>2</v>
      </c>
      <c r="XCT2086">
        <v>50</v>
      </c>
      <c r="XCU2086">
        <v>0.05</v>
      </c>
      <c r="XCV2086">
        <v>50</v>
      </c>
      <c r="XCW2086">
        <v>653</v>
      </c>
      <c r="XCX2086">
        <v>1.5926</v>
      </c>
      <c r="XCY2086">
        <v>0</v>
      </c>
      <c r="XCZ2086">
        <v>275225</v>
      </c>
      <c r="XDA2086">
        <v>1800.01</v>
      </c>
      <c r="XDB2086">
        <v>56857</v>
      </c>
    </row>
    <row r="2087" spans="16320:16330" x14ac:dyDescent="0.3">
      <c r="XCR2087" t="s">
        <v>520</v>
      </c>
      <c r="XCS2087">
        <v>2</v>
      </c>
      <c r="XCT2087">
        <v>50</v>
      </c>
      <c r="XCU2087">
        <v>0.1</v>
      </c>
      <c r="XCV2087">
        <v>50</v>
      </c>
      <c r="XCW2087">
        <v>657</v>
      </c>
      <c r="XCX2087">
        <v>8.0330999999999992</v>
      </c>
      <c r="XCY2087">
        <v>0</v>
      </c>
      <c r="XCZ2087">
        <v>130816</v>
      </c>
      <c r="XDA2087">
        <v>1800.05</v>
      </c>
      <c r="XDB2087">
        <v>41007</v>
      </c>
    </row>
    <row r="2088" spans="16320:16330" x14ac:dyDescent="0.3">
      <c r="XCR2088" t="s">
        <v>520</v>
      </c>
      <c r="XCS2088">
        <v>2</v>
      </c>
      <c r="XCT2088">
        <v>50</v>
      </c>
      <c r="XCU2088">
        <v>0.15</v>
      </c>
      <c r="XCV2088">
        <v>50</v>
      </c>
      <c r="XCW2088">
        <v>657</v>
      </c>
      <c r="XCX2088">
        <v>1.27329</v>
      </c>
      <c r="XCY2088">
        <v>0</v>
      </c>
      <c r="XCZ2088">
        <v>26421</v>
      </c>
      <c r="XDA2088">
        <v>1800.1</v>
      </c>
      <c r="XDB2088">
        <v>22871</v>
      </c>
    </row>
    <row r="2089" spans="16320:16330" x14ac:dyDescent="0.3">
      <c r="XCR2089" t="s">
        <v>520</v>
      </c>
      <c r="XCS2089">
        <v>2</v>
      </c>
      <c r="XCT2089">
        <v>50</v>
      </c>
      <c r="XCU2089">
        <v>0.2</v>
      </c>
      <c r="XCV2089">
        <v>50</v>
      </c>
      <c r="XCW2089">
        <v>742</v>
      </c>
      <c r="XCX2089">
        <v>1460.13</v>
      </c>
      <c r="XCY2089">
        <v>0</v>
      </c>
      <c r="XCZ2089">
        <v>3</v>
      </c>
      <c r="XDA2089">
        <v>1801.5</v>
      </c>
      <c r="XDB2089">
        <v>296</v>
      </c>
    </row>
    <row r="2090" spans="16320:16330" x14ac:dyDescent="0.3">
      <c r="XCR2090" t="s">
        <v>520</v>
      </c>
      <c r="XCS2090">
        <v>3</v>
      </c>
      <c r="XCT2090">
        <v>0</v>
      </c>
      <c r="XCU2090">
        <v>0.05</v>
      </c>
      <c r="XCV2090">
        <v>50</v>
      </c>
      <c r="XCW2090">
        <v>657</v>
      </c>
      <c r="XCX2090">
        <v>0.86513099999999998</v>
      </c>
      <c r="XCY2090">
        <v>0</v>
      </c>
      <c r="XCZ2090">
        <v>749546</v>
      </c>
      <c r="XDA2090">
        <v>1800.04</v>
      </c>
      <c r="XDB2090">
        <v>77003</v>
      </c>
    </row>
    <row r="2091" spans="16320:16330" x14ac:dyDescent="0.3">
      <c r="XCR2091" t="s">
        <v>520</v>
      </c>
      <c r="XCS2091">
        <v>3</v>
      </c>
      <c r="XCT2091">
        <v>10</v>
      </c>
      <c r="XCU2091">
        <v>0.05</v>
      </c>
      <c r="XCV2091">
        <v>50</v>
      </c>
      <c r="XCW2091">
        <v>657</v>
      </c>
      <c r="XCX2091">
        <v>0.89179299999999995</v>
      </c>
      <c r="XCY2091">
        <v>0</v>
      </c>
      <c r="XCZ2091">
        <v>575357</v>
      </c>
      <c r="XDA2091">
        <v>1800</v>
      </c>
      <c r="XDB2091">
        <v>74602</v>
      </c>
    </row>
    <row r="2092" spans="16320:16330" x14ac:dyDescent="0.3">
      <c r="XCR2092" t="s">
        <v>520</v>
      </c>
      <c r="XCS2092">
        <v>3</v>
      </c>
      <c r="XCT2092">
        <v>25</v>
      </c>
      <c r="XCU2092">
        <v>0.05</v>
      </c>
      <c r="XCV2092">
        <v>50</v>
      </c>
      <c r="XCW2092">
        <v>657</v>
      </c>
      <c r="XCX2092">
        <v>0.62116099999999996</v>
      </c>
      <c r="XCY2092">
        <v>0</v>
      </c>
      <c r="XCZ2092">
        <v>512169</v>
      </c>
      <c r="XDA2092">
        <v>1800</v>
      </c>
      <c r="XDB2092">
        <v>76258</v>
      </c>
    </row>
    <row r="2093" spans="16320:16330" x14ac:dyDescent="0.3">
      <c r="XCR2093" t="s">
        <v>520</v>
      </c>
      <c r="XCS2093">
        <v>3</v>
      </c>
      <c r="XCT2093">
        <v>50</v>
      </c>
      <c r="XCU2093">
        <v>0.05</v>
      </c>
      <c r="XCV2093">
        <v>50</v>
      </c>
      <c r="XCW2093">
        <v>657</v>
      </c>
      <c r="XCX2093">
        <v>0.69713499999999995</v>
      </c>
      <c r="XCY2093">
        <v>0</v>
      </c>
      <c r="XCZ2093">
        <v>785448</v>
      </c>
      <c r="XDA2093">
        <v>1800</v>
      </c>
      <c r="XDB2093">
        <v>77657</v>
      </c>
    </row>
    <row r="2094" spans="16320:16330" x14ac:dyDescent="0.3">
      <c r="XCR2094" t="s">
        <v>21</v>
      </c>
      <c r="XCS2094">
        <v>0</v>
      </c>
      <c r="XCT2094">
        <v>0</v>
      </c>
      <c r="XCU2094">
        <v>0.05</v>
      </c>
      <c r="XCV2094">
        <v>300</v>
      </c>
      <c r="XCW2094">
        <v>40757.699999999997</v>
      </c>
      <c r="XCX2094">
        <v>1723.77</v>
      </c>
      <c r="XCY2094">
        <v>32</v>
      </c>
      <c r="XCZ2094">
        <v>38</v>
      </c>
      <c r="XDA2094">
        <v>1800.08</v>
      </c>
      <c r="XDB2094">
        <v>26849</v>
      </c>
    </row>
    <row r="2095" spans="16320:16330" x14ac:dyDescent="0.3">
      <c r="XCR2095" t="s">
        <v>21</v>
      </c>
      <c r="XCS2095">
        <v>0</v>
      </c>
      <c r="XCT2095">
        <v>0</v>
      </c>
      <c r="XCU2095">
        <v>0.1</v>
      </c>
      <c r="XCV2095">
        <v>300</v>
      </c>
      <c r="XCW2095">
        <v>40762.6</v>
      </c>
      <c r="XCX2095">
        <v>1549.75</v>
      </c>
      <c r="XCY2095">
        <v>55</v>
      </c>
      <c r="XCZ2095">
        <v>63</v>
      </c>
      <c r="XDA2095">
        <v>1800.02</v>
      </c>
      <c r="XDB2095">
        <v>23935</v>
      </c>
    </row>
    <row r="2096" spans="16320:16330" x14ac:dyDescent="0.3">
      <c r="XCR2096" t="s">
        <v>21</v>
      </c>
      <c r="XCS2096">
        <v>0</v>
      </c>
      <c r="XCT2096">
        <v>0</v>
      </c>
      <c r="XCU2096">
        <v>0.15</v>
      </c>
      <c r="XCV2096">
        <v>300</v>
      </c>
      <c r="XCW2096">
        <v>40645.9</v>
      </c>
      <c r="XCX2096">
        <v>1586.8</v>
      </c>
      <c r="XCY2096">
        <v>47</v>
      </c>
      <c r="XCZ2096">
        <v>58</v>
      </c>
      <c r="XDA2096">
        <v>1800</v>
      </c>
      <c r="XDB2096">
        <v>26323</v>
      </c>
    </row>
    <row r="2097" spans="16320:16330" x14ac:dyDescent="0.3">
      <c r="XCR2097" t="s">
        <v>21</v>
      </c>
      <c r="XCS2097">
        <v>0</v>
      </c>
      <c r="XCT2097">
        <v>0</v>
      </c>
      <c r="XCU2097">
        <v>0.2</v>
      </c>
      <c r="XCV2097">
        <v>300</v>
      </c>
      <c r="XCW2097">
        <v>40721.9</v>
      </c>
      <c r="XCX2097">
        <v>1059.8599999999999</v>
      </c>
      <c r="XCY2097">
        <v>32</v>
      </c>
      <c r="XCZ2097">
        <v>53</v>
      </c>
      <c r="XDA2097">
        <v>1800.03</v>
      </c>
      <c r="XDB2097">
        <v>28533</v>
      </c>
    </row>
    <row r="2098" spans="16320:16330" x14ac:dyDescent="0.3">
      <c r="XCR2098" t="s">
        <v>21</v>
      </c>
      <c r="XCS2098">
        <v>1</v>
      </c>
      <c r="XCT2098">
        <v>5</v>
      </c>
      <c r="XCU2098">
        <v>0.05</v>
      </c>
      <c r="XCV2098">
        <v>300</v>
      </c>
      <c r="XCW2098">
        <v>41157.199999999997</v>
      </c>
      <c r="XCX2098">
        <v>1800.26</v>
      </c>
      <c r="XCY2098">
        <v>0</v>
      </c>
      <c r="XCZ2098">
        <v>1</v>
      </c>
      <c r="XDA2098">
        <v>1800.4</v>
      </c>
      <c r="XDB2098">
        <v>3968</v>
      </c>
    </row>
    <row r="2099" spans="16320:16330" x14ac:dyDescent="0.3">
      <c r="XCR2099" t="s">
        <v>21</v>
      </c>
      <c r="XCS2099">
        <v>1</v>
      </c>
      <c r="XCT2099">
        <v>5</v>
      </c>
      <c r="XCU2099">
        <v>0.1</v>
      </c>
      <c r="XCV2099">
        <v>300</v>
      </c>
      <c r="XCW2099">
        <v>42048.5</v>
      </c>
      <c r="XCX2099">
        <v>1800.34</v>
      </c>
      <c r="XCY2099">
        <v>0</v>
      </c>
      <c r="XCZ2099">
        <v>1</v>
      </c>
      <c r="XDA2099">
        <v>1800.97</v>
      </c>
      <c r="XDB2099">
        <v>3839</v>
      </c>
    </row>
    <row r="2100" spans="16320:16330" x14ac:dyDescent="0.3">
      <c r="XCR2100" t="s">
        <v>21</v>
      </c>
      <c r="XCS2100">
        <v>1</v>
      </c>
      <c r="XCT2100">
        <v>10</v>
      </c>
      <c r="XCU2100">
        <v>0.05</v>
      </c>
      <c r="XCV2100">
        <v>300</v>
      </c>
      <c r="XCW2100">
        <v>41537.599999999999</v>
      </c>
      <c r="XCX2100">
        <v>1800.08</v>
      </c>
      <c r="XCY2100">
        <v>0</v>
      </c>
      <c r="XCZ2100">
        <v>1</v>
      </c>
      <c r="XDA2100">
        <v>1800.76</v>
      </c>
      <c r="XDB2100">
        <v>3778</v>
      </c>
    </row>
    <row r="2101" spans="16320:16330" x14ac:dyDescent="0.3">
      <c r="XCR2101" t="s">
        <v>21</v>
      </c>
      <c r="XCS2101">
        <v>1</v>
      </c>
      <c r="XCT2101">
        <v>10</v>
      </c>
      <c r="XCU2101">
        <v>0.1</v>
      </c>
      <c r="XCV2101">
        <v>300</v>
      </c>
      <c r="XCW2101">
        <v>42065.1</v>
      </c>
      <c r="XCX2101">
        <v>1800.07</v>
      </c>
      <c r="XCY2101">
        <v>0</v>
      </c>
      <c r="XCZ2101">
        <v>1</v>
      </c>
      <c r="XDA2101">
        <v>1801.14</v>
      </c>
      <c r="XDB2101">
        <v>3119</v>
      </c>
    </row>
    <row r="2102" spans="16320:16330" x14ac:dyDescent="0.3">
      <c r="XCR2102" t="s">
        <v>21</v>
      </c>
      <c r="XCS2102">
        <v>1</v>
      </c>
      <c r="XCT2102">
        <v>25</v>
      </c>
      <c r="XCU2102">
        <v>0.05</v>
      </c>
      <c r="XCV2102">
        <v>300</v>
      </c>
      <c r="XCW2102">
        <v>42594.6</v>
      </c>
      <c r="XCX2102">
        <v>1800.17</v>
      </c>
      <c r="XCY2102">
        <v>0</v>
      </c>
      <c r="XCZ2102">
        <v>1</v>
      </c>
      <c r="XDA2102">
        <v>1800.27</v>
      </c>
      <c r="XDB2102">
        <v>1951</v>
      </c>
    </row>
    <row r="2103" spans="16320:16330" x14ac:dyDescent="0.3">
      <c r="XCR2103" t="s">
        <v>21</v>
      </c>
      <c r="XCS2103">
        <v>1</v>
      </c>
      <c r="XCT2103">
        <v>25</v>
      </c>
      <c r="XCU2103">
        <v>0.1</v>
      </c>
      <c r="XCV2103">
        <v>300</v>
      </c>
      <c r="XCW2103">
        <v>44850.5</v>
      </c>
      <c r="XCX2103">
        <v>1800.27</v>
      </c>
      <c r="XCY2103">
        <v>0</v>
      </c>
      <c r="XCZ2103">
        <v>1</v>
      </c>
      <c r="XDA2103">
        <v>1800.87</v>
      </c>
      <c r="XDB2103">
        <v>1165</v>
      </c>
    </row>
    <row r="2104" spans="16320:16330" x14ac:dyDescent="0.3">
      <c r="XCR2104" t="s">
        <v>21</v>
      </c>
      <c r="XCS2104">
        <v>1</v>
      </c>
      <c r="XCT2104">
        <v>50</v>
      </c>
      <c r="XCU2104">
        <v>0.05</v>
      </c>
      <c r="XCV2104">
        <v>300</v>
      </c>
      <c r="XCW2104">
        <v>42713.8</v>
      </c>
      <c r="XCX2104">
        <v>1800.35</v>
      </c>
      <c r="XCY2104">
        <v>0</v>
      </c>
      <c r="XCZ2104">
        <v>1</v>
      </c>
      <c r="XDA2104">
        <v>1800.35</v>
      </c>
      <c r="XDB2104">
        <v>2347</v>
      </c>
    </row>
    <row r="2105" spans="16320:16330" x14ac:dyDescent="0.3">
      <c r="XCR2105" t="s">
        <v>21</v>
      </c>
      <c r="XCS2105">
        <v>1</v>
      </c>
      <c r="XCT2105">
        <v>50</v>
      </c>
      <c r="XCU2105">
        <v>0.1</v>
      </c>
      <c r="XCV2105">
        <v>300</v>
      </c>
      <c r="XCW2105">
        <v>44087.199999999997</v>
      </c>
      <c r="XCX2105">
        <v>1800.08</v>
      </c>
      <c r="XCY2105">
        <v>0</v>
      </c>
      <c r="XCZ2105">
        <v>1</v>
      </c>
      <c r="XDA2105">
        <v>1800.16</v>
      </c>
      <c r="XDB2105">
        <v>1720</v>
      </c>
    </row>
    <row r="2106" spans="16320:16330" x14ac:dyDescent="0.3">
      <c r="XCR2106" t="s">
        <v>21</v>
      </c>
      <c r="XCS2106">
        <v>2</v>
      </c>
      <c r="XCT2106">
        <v>5</v>
      </c>
      <c r="XCU2106">
        <v>0.05</v>
      </c>
      <c r="XCV2106">
        <v>300</v>
      </c>
      <c r="XCW2106">
        <v>41132.400000000001</v>
      </c>
      <c r="XCX2106">
        <v>1800.32</v>
      </c>
      <c r="XCY2106">
        <v>0</v>
      </c>
      <c r="XCZ2106">
        <v>1</v>
      </c>
      <c r="XDA2106">
        <v>1800.32</v>
      </c>
      <c r="XDB2106">
        <v>3165</v>
      </c>
    </row>
    <row r="2107" spans="16320:16330" x14ac:dyDescent="0.3">
      <c r="XCR2107" t="s">
        <v>21</v>
      </c>
      <c r="XCS2107">
        <v>2</v>
      </c>
      <c r="XCT2107">
        <v>5</v>
      </c>
      <c r="XCU2107">
        <v>0.1</v>
      </c>
      <c r="XCV2107">
        <v>300</v>
      </c>
      <c r="XCW2107">
        <v>42112.6</v>
      </c>
      <c r="XCX2107">
        <v>1800.74</v>
      </c>
      <c r="XCY2107">
        <v>0</v>
      </c>
      <c r="XCZ2107">
        <v>1</v>
      </c>
      <c r="XDA2107">
        <v>1801.21</v>
      </c>
      <c r="XDB2107">
        <v>2752</v>
      </c>
    </row>
    <row r="2108" spans="16320:16330" x14ac:dyDescent="0.3">
      <c r="XCR2108" t="s">
        <v>21</v>
      </c>
      <c r="XCS2108">
        <v>2</v>
      </c>
      <c r="XCT2108">
        <v>5</v>
      </c>
      <c r="XCU2108">
        <v>0.15</v>
      </c>
      <c r="XCV2108">
        <v>300</v>
      </c>
      <c r="XCW2108">
        <v>42106.5</v>
      </c>
      <c r="XCX2108">
        <v>1800.49</v>
      </c>
      <c r="XCY2108">
        <v>0</v>
      </c>
      <c r="XCZ2108">
        <v>1</v>
      </c>
      <c r="XDA2108">
        <v>1800.49</v>
      </c>
      <c r="XDB2108">
        <v>2643</v>
      </c>
    </row>
    <row r="2109" spans="16320:16330" x14ac:dyDescent="0.3">
      <c r="XCR2109" t="s">
        <v>21</v>
      </c>
      <c r="XCS2109">
        <v>2</v>
      </c>
      <c r="XCT2109">
        <v>5</v>
      </c>
      <c r="XCU2109">
        <v>0.2</v>
      </c>
      <c r="XCV2109">
        <v>300</v>
      </c>
      <c r="XCW2109">
        <v>42733</v>
      </c>
      <c r="XCX2109">
        <v>1800.54</v>
      </c>
      <c r="XCY2109">
        <v>0</v>
      </c>
      <c r="XCZ2109">
        <v>1</v>
      </c>
      <c r="XDA2109">
        <v>1800.71</v>
      </c>
      <c r="XDB2109">
        <v>2689</v>
      </c>
    </row>
    <row r="2110" spans="16320:16330" x14ac:dyDescent="0.3">
      <c r="XCR2110" t="s">
        <v>21</v>
      </c>
      <c r="XCS2110">
        <v>2</v>
      </c>
      <c r="XCT2110">
        <v>10</v>
      </c>
      <c r="XCU2110">
        <v>0.05</v>
      </c>
      <c r="XCV2110">
        <v>300</v>
      </c>
      <c r="XCW2110">
        <v>41917.5</v>
      </c>
      <c r="XCX2110">
        <v>1800.43</v>
      </c>
      <c r="XCY2110">
        <v>0</v>
      </c>
      <c r="XCZ2110">
        <v>1</v>
      </c>
      <c r="XDA2110">
        <v>1800.43</v>
      </c>
      <c r="XDB2110">
        <v>2899</v>
      </c>
    </row>
    <row r="2111" spans="16320:16330" x14ac:dyDescent="0.3">
      <c r="XCR2111" t="s">
        <v>21</v>
      </c>
      <c r="XCS2111">
        <v>2</v>
      </c>
      <c r="XCT2111">
        <v>10</v>
      </c>
      <c r="XCU2111">
        <v>0.1</v>
      </c>
      <c r="XCV2111">
        <v>300</v>
      </c>
      <c r="XCW2111">
        <v>41252.300000000003</v>
      </c>
      <c r="XCX2111">
        <v>1782.36</v>
      </c>
      <c r="XCY2111">
        <v>0</v>
      </c>
      <c r="XCZ2111">
        <v>2</v>
      </c>
      <c r="XDA2111">
        <v>1800.01</v>
      </c>
      <c r="XDB2111">
        <v>3158</v>
      </c>
    </row>
    <row r="2112" spans="16320:16330" x14ac:dyDescent="0.3">
      <c r="XCR2112" t="s">
        <v>21</v>
      </c>
      <c r="XCS2112">
        <v>2</v>
      </c>
      <c r="XCT2112">
        <v>10</v>
      </c>
      <c r="XCU2112">
        <v>0.15</v>
      </c>
      <c r="XCV2112">
        <v>300</v>
      </c>
      <c r="XCW2112">
        <v>43600.4</v>
      </c>
      <c r="XCX2112">
        <v>1800.22</v>
      </c>
      <c r="XCY2112">
        <v>0</v>
      </c>
      <c r="XCZ2112">
        <v>1</v>
      </c>
      <c r="XDA2112">
        <v>1800.23</v>
      </c>
      <c r="XDB2112">
        <v>1329</v>
      </c>
    </row>
    <row r="2113" spans="16320:16330" x14ac:dyDescent="0.3">
      <c r="XCR2113" t="s">
        <v>21</v>
      </c>
      <c r="XCS2113">
        <v>2</v>
      </c>
      <c r="XCT2113">
        <v>10</v>
      </c>
      <c r="XCU2113">
        <v>0.2</v>
      </c>
      <c r="XCV2113">
        <v>300</v>
      </c>
      <c r="XCW2113">
        <v>42813.7</v>
      </c>
      <c r="XCX2113">
        <v>1800.44</v>
      </c>
      <c r="XCY2113">
        <v>0</v>
      </c>
      <c r="XCZ2113">
        <v>1</v>
      </c>
      <c r="XDA2113">
        <v>1800.73</v>
      </c>
      <c r="XDB2113">
        <v>1465</v>
      </c>
    </row>
    <row r="2114" spans="16320:16330" x14ac:dyDescent="0.3">
      <c r="XCR2114" t="s">
        <v>21</v>
      </c>
      <c r="XCS2114">
        <v>2</v>
      </c>
      <c r="XCT2114">
        <v>25</v>
      </c>
      <c r="XCU2114">
        <v>0.05</v>
      </c>
      <c r="XCV2114">
        <v>300</v>
      </c>
      <c r="XCW2114">
        <v>43586</v>
      </c>
      <c r="XCX2114">
        <v>1800.35</v>
      </c>
      <c r="XCY2114">
        <v>0</v>
      </c>
      <c r="XCZ2114">
        <v>1</v>
      </c>
      <c r="XDA2114">
        <v>1800.39</v>
      </c>
      <c r="XDB2114">
        <v>1861</v>
      </c>
    </row>
    <row r="2115" spans="16320:16330" x14ac:dyDescent="0.3">
      <c r="XCR2115" t="s">
        <v>21</v>
      </c>
      <c r="XCS2115">
        <v>2</v>
      </c>
      <c r="XCT2115">
        <v>25</v>
      </c>
      <c r="XCU2115">
        <v>0.1</v>
      </c>
      <c r="XCV2115">
        <v>300</v>
      </c>
      <c r="XCW2115">
        <v>43374.2</v>
      </c>
      <c r="XCX2115">
        <v>1800.19</v>
      </c>
      <c r="XCY2115">
        <v>0</v>
      </c>
      <c r="XCZ2115">
        <v>1</v>
      </c>
      <c r="XDA2115">
        <v>1800.57</v>
      </c>
      <c r="XDB2115">
        <v>1578</v>
      </c>
    </row>
    <row r="2116" spans="16320:16330" x14ac:dyDescent="0.3">
      <c r="XCR2116" t="s">
        <v>21</v>
      </c>
      <c r="XCS2116">
        <v>2</v>
      </c>
      <c r="XCT2116">
        <v>50</v>
      </c>
      <c r="XCU2116">
        <v>0.05</v>
      </c>
      <c r="XCV2116">
        <v>300</v>
      </c>
      <c r="XCW2116">
        <v>42379.3</v>
      </c>
      <c r="XCX2116">
        <v>1800.19</v>
      </c>
      <c r="XCY2116">
        <v>0</v>
      </c>
      <c r="XCZ2116">
        <v>1</v>
      </c>
      <c r="XDA2116">
        <v>1800.19</v>
      </c>
      <c r="XDB2116">
        <v>2699</v>
      </c>
    </row>
    <row r="2117" spans="16320:16330" x14ac:dyDescent="0.3">
      <c r="XCR2117" t="s">
        <v>21</v>
      </c>
      <c r="XCS2117">
        <v>2</v>
      </c>
      <c r="XCT2117">
        <v>50</v>
      </c>
      <c r="XCU2117">
        <v>0.1</v>
      </c>
      <c r="XCV2117">
        <v>300</v>
      </c>
      <c r="XCW2117">
        <v>42283.1</v>
      </c>
      <c r="XCX2117">
        <v>1801.17</v>
      </c>
      <c r="XCY2117">
        <v>0</v>
      </c>
      <c r="XCZ2117">
        <v>1</v>
      </c>
      <c r="XDA2117">
        <v>1801.17</v>
      </c>
      <c r="XDB2117">
        <v>2085</v>
      </c>
    </row>
    <row r="2118" spans="16320:16330" x14ac:dyDescent="0.3">
      <c r="XCR2118" t="s">
        <v>21</v>
      </c>
      <c r="XCS2118">
        <v>3</v>
      </c>
      <c r="XCT2118">
        <v>0</v>
      </c>
      <c r="XCU2118">
        <v>0.05</v>
      </c>
      <c r="XCV2118">
        <v>300</v>
      </c>
      <c r="XCW2118">
        <v>42008.4</v>
      </c>
      <c r="XCX2118">
        <v>1800.09</v>
      </c>
      <c r="XCY2118">
        <v>0</v>
      </c>
      <c r="XCZ2118">
        <v>1</v>
      </c>
      <c r="XDA2118">
        <v>1800.31</v>
      </c>
      <c r="XDB2118">
        <v>4968</v>
      </c>
    </row>
    <row r="2119" spans="16320:16330" x14ac:dyDescent="0.3">
      <c r="XCR2119" t="s">
        <v>21</v>
      </c>
      <c r="XCS2119">
        <v>3</v>
      </c>
      <c r="XCT2119">
        <v>10</v>
      </c>
      <c r="XCU2119">
        <v>0.05</v>
      </c>
      <c r="XCV2119">
        <v>300</v>
      </c>
      <c r="XCW2119">
        <v>41702.6</v>
      </c>
      <c r="XCX2119">
        <v>1800.26</v>
      </c>
      <c r="XCY2119">
        <v>0</v>
      </c>
      <c r="XCZ2119">
        <v>1</v>
      </c>
      <c r="XDA2119">
        <v>1800.38</v>
      </c>
      <c r="XDB2119">
        <v>5692</v>
      </c>
    </row>
    <row r="2120" spans="16320:16330" x14ac:dyDescent="0.3">
      <c r="XCR2120" t="s">
        <v>21</v>
      </c>
      <c r="XCS2120">
        <v>3</v>
      </c>
      <c r="XCT2120">
        <v>25</v>
      </c>
      <c r="XCU2120">
        <v>0.05</v>
      </c>
      <c r="XCV2120">
        <v>300</v>
      </c>
      <c r="XCW2120">
        <v>41611.1</v>
      </c>
      <c r="XCX2120">
        <v>1800.07</v>
      </c>
      <c r="XCY2120">
        <v>0</v>
      </c>
      <c r="XCZ2120">
        <v>1</v>
      </c>
      <c r="XDA2120">
        <v>1800.46</v>
      </c>
      <c r="XDB2120">
        <v>4064</v>
      </c>
    </row>
    <row r="2121" spans="16320:16330" x14ac:dyDescent="0.3">
      <c r="XCR2121" t="s">
        <v>21</v>
      </c>
      <c r="XCS2121">
        <v>3</v>
      </c>
      <c r="XCT2121">
        <v>50</v>
      </c>
      <c r="XCU2121">
        <v>0.05</v>
      </c>
      <c r="XCV2121">
        <v>300</v>
      </c>
      <c r="XCW2121">
        <v>41615</v>
      </c>
      <c r="XCX2121">
        <v>1800.6</v>
      </c>
      <c r="XCY2121">
        <v>0</v>
      </c>
      <c r="XCZ2121">
        <v>1</v>
      </c>
      <c r="XDA2121">
        <v>1800.6</v>
      </c>
      <c r="XDB2121">
        <v>4014</v>
      </c>
    </row>
    <row r="2122" spans="16320:16330" x14ac:dyDescent="0.3">
      <c r="XCR2122" t="s">
        <v>22</v>
      </c>
      <c r="XCS2122">
        <v>0</v>
      </c>
      <c r="XCT2122">
        <v>0</v>
      </c>
      <c r="XCU2122">
        <v>0.05</v>
      </c>
      <c r="XCV2122">
        <v>300</v>
      </c>
      <c r="XCW2122">
        <v>45335.199999999997</v>
      </c>
      <c r="XCX2122">
        <v>1772.02</v>
      </c>
      <c r="XCY2122">
        <v>31</v>
      </c>
      <c r="XCZ2122">
        <v>35</v>
      </c>
      <c r="XDA2122">
        <v>1800.08</v>
      </c>
      <c r="XDB2122">
        <v>23897</v>
      </c>
    </row>
    <row r="2123" spans="16320:16330" x14ac:dyDescent="0.3">
      <c r="XCR2123" t="s">
        <v>22</v>
      </c>
      <c r="XCS2123">
        <v>0</v>
      </c>
      <c r="XCT2123">
        <v>0</v>
      </c>
      <c r="XCU2123">
        <v>0.1</v>
      </c>
      <c r="XCV2123">
        <v>300</v>
      </c>
      <c r="XCW2123">
        <v>45518.1</v>
      </c>
      <c r="XCX2123">
        <v>467.03399999999999</v>
      </c>
      <c r="XCY2123">
        <v>3</v>
      </c>
      <c r="XCZ2123">
        <v>28</v>
      </c>
      <c r="XDA2123">
        <v>1800.02</v>
      </c>
      <c r="XDB2123">
        <v>23793</v>
      </c>
    </row>
    <row r="2124" spans="16320:16330" x14ac:dyDescent="0.3">
      <c r="XCR2124" t="s">
        <v>22</v>
      </c>
      <c r="XCS2124">
        <v>0</v>
      </c>
      <c r="XCT2124">
        <v>0</v>
      </c>
      <c r="XCU2124">
        <v>0.15</v>
      </c>
      <c r="XCV2124">
        <v>300</v>
      </c>
      <c r="XCW2124">
        <v>45509.599999999999</v>
      </c>
      <c r="XCX2124">
        <v>1014.77</v>
      </c>
      <c r="XCY2124">
        <v>20</v>
      </c>
      <c r="XCZ2124">
        <v>35</v>
      </c>
      <c r="XDA2124">
        <v>1800.06</v>
      </c>
      <c r="XDB2124">
        <v>24105</v>
      </c>
    </row>
    <row r="2125" spans="16320:16330" x14ac:dyDescent="0.3">
      <c r="XCR2125" t="s">
        <v>22</v>
      </c>
      <c r="XCS2125">
        <v>0</v>
      </c>
      <c r="XCT2125">
        <v>0</v>
      </c>
      <c r="XCU2125">
        <v>0.2</v>
      </c>
      <c r="XCV2125">
        <v>300</v>
      </c>
      <c r="XCW2125">
        <v>45546.8</v>
      </c>
      <c r="XCX2125">
        <v>1761.58</v>
      </c>
      <c r="XCY2125">
        <v>36</v>
      </c>
      <c r="XCZ2125">
        <v>40</v>
      </c>
      <c r="XDA2125">
        <v>1800.06</v>
      </c>
      <c r="XDB2125">
        <v>22469</v>
      </c>
    </row>
    <row r="2126" spans="16320:16330" x14ac:dyDescent="0.3">
      <c r="XCR2126" t="s">
        <v>22</v>
      </c>
      <c r="XCS2126">
        <v>1</v>
      </c>
      <c r="XCT2126">
        <v>5</v>
      </c>
      <c r="XCU2126">
        <v>0.05</v>
      </c>
      <c r="XCV2126">
        <v>300</v>
      </c>
      <c r="XCW2126">
        <v>46012.3</v>
      </c>
      <c r="XCX2126">
        <v>1800.06</v>
      </c>
      <c r="XCY2126">
        <v>0</v>
      </c>
      <c r="XCZ2126">
        <v>1</v>
      </c>
      <c r="XDA2126">
        <v>1800.06</v>
      </c>
      <c r="XDB2126">
        <v>3310</v>
      </c>
    </row>
    <row r="2127" spans="16320:16330" x14ac:dyDescent="0.3">
      <c r="XCR2127" t="s">
        <v>22</v>
      </c>
      <c r="XCS2127">
        <v>1</v>
      </c>
      <c r="XCT2127">
        <v>5</v>
      </c>
      <c r="XCU2127">
        <v>0.1</v>
      </c>
      <c r="XCV2127">
        <v>300</v>
      </c>
      <c r="XCW2127">
        <v>47315.5</v>
      </c>
      <c r="XCX2127">
        <v>1800.1</v>
      </c>
      <c r="XCY2127">
        <v>0</v>
      </c>
      <c r="XCZ2127">
        <v>1</v>
      </c>
      <c r="XDA2127">
        <v>1800.1</v>
      </c>
      <c r="XDB2127">
        <v>2951</v>
      </c>
    </row>
    <row r="2128" spans="16320:16330" x14ac:dyDescent="0.3">
      <c r="XCR2128" t="s">
        <v>22</v>
      </c>
      <c r="XCS2128">
        <v>1</v>
      </c>
      <c r="XCT2128">
        <v>10</v>
      </c>
      <c r="XCU2128">
        <v>0.05</v>
      </c>
      <c r="XCV2128">
        <v>300</v>
      </c>
      <c r="XCW2128">
        <v>47646.9</v>
      </c>
      <c r="XCX2128">
        <v>1800.21</v>
      </c>
      <c r="XCY2128">
        <v>0</v>
      </c>
      <c r="XCZ2128">
        <v>1</v>
      </c>
      <c r="XDA2128">
        <v>1800.21</v>
      </c>
      <c r="XDB2128">
        <v>1991</v>
      </c>
    </row>
    <row r="2129" spans="16320:16330" x14ac:dyDescent="0.3">
      <c r="XCR2129" t="s">
        <v>22</v>
      </c>
      <c r="XCS2129">
        <v>1</v>
      </c>
      <c r="XCT2129">
        <v>10</v>
      </c>
      <c r="XCU2129">
        <v>0.1</v>
      </c>
      <c r="XCV2129">
        <v>300</v>
      </c>
      <c r="XCW2129">
        <v>49693.599999999999</v>
      </c>
      <c r="XCX2129">
        <v>1800.59</v>
      </c>
      <c r="XCY2129">
        <v>0</v>
      </c>
      <c r="XCZ2129">
        <v>1</v>
      </c>
      <c r="XDA2129">
        <v>1800.59</v>
      </c>
      <c r="XDB2129">
        <v>1080</v>
      </c>
    </row>
    <row r="2130" spans="16320:16330" x14ac:dyDescent="0.3">
      <c r="XCR2130" t="s">
        <v>22</v>
      </c>
      <c r="XCS2130">
        <v>1</v>
      </c>
      <c r="XCT2130">
        <v>25</v>
      </c>
      <c r="XCU2130">
        <v>0.05</v>
      </c>
      <c r="XCV2130">
        <v>300</v>
      </c>
      <c r="XCW2130">
        <v>47489.9</v>
      </c>
      <c r="XCX2130">
        <v>1800.67</v>
      </c>
      <c r="XCY2130">
        <v>0</v>
      </c>
      <c r="XCZ2130">
        <v>1</v>
      </c>
      <c r="XDA2130">
        <v>1800.67</v>
      </c>
      <c r="XDB2130">
        <v>1492</v>
      </c>
    </row>
    <row r="2131" spans="16320:16330" x14ac:dyDescent="0.3">
      <c r="XCR2131" t="s">
        <v>22</v>
      </c>
      <c r="XCS2131">
        <v>1</v>
      </c>
      <c r="XCT2131">
        <v>25</v>
      </c>
      <c r="XCU2131">
        <v>0.1</v>
      </c>
      <c r="XCV2131">
        <v>300</v>
      </c>
      <c r="XCW2131">
        <v>47641.2</v>
      </c>
      <c r="XCX2131">
        <v>1802.67</v>
      </c>
      <c r="XCY2131">
        <v>0</v>
      </c>
      <c r="XCZ2131">
        <v>1</v>
      </c>
      <c r="XDA2131">
        <v>1802.77</v>
      </c>
      <c r="XDB2131">
        <v>1908</v>
      </c>
    </row>
    <row r="2132" spans="16320:16330" x14ac:dyDescent="0.3">
      <c r="XCR2132" t="s">
        <v>22</v>
      </c>
      <c r="XCS2132">
        <v>1</v>
      </c>
      <c r="XCT2132">
        <v>50</v>
      </c>
      <c r="XCU2132">
        <v>0.05</v>
      </c>
      <c r="XCV2132">
        <v>300</v>
      </c>
      <c r="XCW2132">
        <v>46570.3</v>
      </c>
      <c r="XCX2132">
        <v>1800.8</v>
      </c>
      <c r="XCY2132">
        <v>0</v>
      </c>
      <c r="XCZ2132">
        <v>1</v>
      </c>
      <c r="XDA2132">
        <v>1800.8</v>
      </c>
      <c r="XDB2132">
        <v>2005</v>
      </c>
    </row>
    <row r="2133" spans="16320:16330" x14ac:dyDescent="0.3">
      <c r="XCR2133" t="s">
        <v>22</v>
      </c>
      <c r="XCS2133">
        <v>1</v>
      </c>
      <c r="XCT2133">
        <v>50</v>
      </c>
      <c r="XCU2133">
        <v>0.1</v>
      </c>
      <c r="XCV2133">
        <v>300</v>
      </c>
      <c r="XCW2133">
        <v>50519.6</v>
      </c>
      <c r="XCX2133">
        <v>1802.03</v>
      </c>
      <c r="XCY2133">
        <v>0</v>
      </c>
      <c r="XCZ2133">
        <v>1</v>
      </c>
      <c r="XDA2133">
        <v>1802.03</v>
      </c>
      <c r="XDB2133">
        <v>802</v>
      </c>
    </row>
    <row r="2134" spans="16320:16330" x14ac:dyDescent="0.3">
      <c r="XCR2134" t="s">
        <v>22</v>
      </c>
      <c r="XCS2134">
        <v>2</v>
      </c>
      <c r="XCT2134">
        <v>5</v>
      </c>
      <c r="XCU2134">
        <v>0.05</v>
      </c>
      <c r="XCV2134">
        <v>300</v>
      </c>
      <c r="XCW2134">
        <v>46337.7</v>
      </c>
      <c r="XCX2134">
        <v>1800.02</v>
      </c>
      <c r="XCY2134">
        <v>0</v>
      </c>
      <c r="XCZ2134">
        <v>1</v>
      </c>
      <c r="XDA2134">
        <v>1800.02</v>
      </c>
      <c r="XDB2134">
        <v>3288</v>
      </c>
    </row>
    <row r="2135" spans="16320:16330" x14ac:dyDescent="0.3">
      <c r="XCR2135" t="s">
        <v>22</v>
      </c>
      <c r="XCS2135">
        <v>2</v>
      </c>
      <c r="XCT2135">
        <v>5</v>
      </c>
      <c r="XCU2135">
        <v>0.1</v>
      </c>
      <c r="XCV2135">
        <v>300</v>
      </c>
      <c r="XCW2135">
        <v>46885</v>
      </c>
      <c r="XCX2135">
        <v>1800.35</v>
      </c>
      <c r="XCY2135">
        <v>0</v>
      </c>
      <c r="XCZ2135">
        <v>1</v>
      </c>
      <c r="XDA2135">
        <v>1800.4</v>
      </c>
      <c r="XDB2135">
        <v>3065</v>
      </c>
    </row>
    <row r="2136" spans="16320:16330" x14ac:dyDescent="0.3">
      <c r="XCR2136" t="s">
        <v>22</v>
      </c>
      <c r="XCS2136">
        <v>2</v>
      </c>
      <c r="XCT2136">
        <v>5</v>
      </c>
      <c r="XCU2136">
        <v>0.15</v>
      </c>
      <c r="XCV2136">
        <v>300</v>
      </c>
      <c r="XCW2136">
        <v>46546.400000000001</v>
      </c>
      <c r="XCX2136">
        <v>1800.07</v>
      </c>
      <c r="XCY2136">
        <v>0</v>
      </c>
      <c r="XCZ2136">
        <v>1</v>
      </c>
      <c r="XDA2136">
        <v>1800.07</v>
      </c>
      <c r="XDB2136">
        <v>2375</v>
      </c>
    </row>
    <row r="2137" spans="16320:16330" x14ac:dyDescent="0.3">
      <c r="XCR2137" t="s">
        <v>22</v>
      </c>
      <c r="XCS2137">
        <v>2</v>
      </c>
      <c r="XCT2137">
        <v>5</v>
      </c>
      <c r="XCU2137">
        <v>0.2</v>
      </c>
      <c r="XCV2137">
        <v>300</v>
      </c>
      <c r="XCW2137">
        <v>46942.7</v>
      </c>
      <c r="XCX2137">
        <v>1800.95</v>
      </c>
      <c r="XCY2137">
        <v>0</v>
      </c>
      <c r="XCZ2137">
        <v>1</v>
      </c>
      <c r="XDA2137">
        <v>1801.42</v>
      </c>
      <c r="XDB2137">
        <v>2120</v>
      </c>
    </row>
    <row r="2138" spans="16320:16330" x14ac:dyDescent="0.3">
      <c r="XCR2138" t="s">
        <v>22</v>
      </c>
      <c r="XCS2138">
        <v>2</v>
      </c>
      <c r="XCT2138">
        <v>10</v>
      </c>
      <c r="XCU2138">
        <v>0.05</v>
      </c>
      <c r="XCV2138">
        <v>300</v>
      </c>
      <c r="XCW2138">
        <v>46027</v>
      </c>
      <c r="XCX2138">
        <v>1800.15</v>
      </c>
      <c r="XCY2138">
        <v>0</v>
      </c>
      <c r="XCZ2138">
        <v>1</v>
      </c>
      <c r="XDA2138">
        <v>1800.15</v>
      </c>
      <c r="XDB2138">
        <v>2101</v>
      </c>
    </row>
    <row r="2139" spans="16320:16330" x14ac:dyDescent="0.3">
      <c r="XCR2139" t="s">
        <v>22</v>
      </c>
      <c r="XCS2139">
        <v>2</v>
      </c>
      <c r="XCT2139">
        <v>10</v>
      </c>
      <c r="XCU2139">
        <v>0.1</v>
      </c>
      <c r="XCV2139">
        <v>300</v>
      </c>
      <c r="XCW2139">
        <v>46906.7</v>
      </c>
      <c r="XCX2139">
        <v>1800.51</v>
      </c>
      <c r="XCY2139">
        <v>0</v>
      </c>
      <c r="XCZ2139">
        <v>1</v>
      </c>
      <c r="XDA2139">
        <v>1800.55</v>
      </c>
      <c r="XDB2139">
        <v>2197</v>
      </c>
    </row>
    <row r="2140" spans="16320:16330" x14ac:dyDescent="0.3">
      <c r="XCR2140" t="s">
        <v>22</v>
      </c>
      <c r="XCS2140">
        <v>2</v>
      </c>
      <c r="XCT2140">
        <v>10</v>
      </c>
      <c r="XCU2140">
        <v>0.15</v>
      </c>
      <c r="XCV2140">
        <v>300</v>
      </c>
      <c r="XCW2140">
        <v>46344</v>
      </c>
      <c r="XCX2140">
        <v>1802.65</v>
      </c>
      <c r="XCY2140">
        <v>0</v>
      </c>
      <c r="XCZ2140">
        <v>1</v>
      </c>
      <c r="XDA2140">
        <v>1802.69</v>
      </c>
      <c r="XDB2140">
        <v>2421</v>
      </c>
    </row>
    <row r="2141" spans="16320:16330" x14ac:dyDescent="0.3">
      <c r="XCR2141" t="s">
        <v>22</v>
      </c>
      <c r="XCS2141">
        <v>2</v>
      </c>
      <c r="XCT2141">
        <v>10</v>
      </c>
      <c r="XCU2141">
        <v>0.2</v>
      </c>
      <c r="XCV2141">
        <v>300</v>
      </c>
      <c r="XCW2141">
        <v>49305.5</v>
      </c>
      <c r="XCX2141">
        <v>1800.15</v>
      </c>
      <c r="XCY2141">
        <v>0</v>
      </c>
      <c r="XCZ2141">
        <v>1</v>
      </c>
      <c r="XDA2141">
        <v>1800.19</v>
      </c>
      <c r="XDB2141">
        <v>874</v>
      </c>
    </row>
    <row r="2142" spans="16320:16330" x14ac:dyDescent="0.3">
      <c r="XCR2142" t="s">
        <v>22</v>
      </c>
      <c r="XCS2142">
        <v>2</v>
      </c>
      <c r="XCT2142">
        <v>25</v>
      </c>
      <c r="XCU2142">
        <v>0.05</v>
      </c>
      <c r="XCV2142">
        <v>300</v>
      </c>
      <c r="XCW2142">
        <v>46737.4</v>
      </c>
      <c r="XCX2142">
        <v>1800.03</v>
      </c>
      <c r="XCY2142">
        <v>0</v>
      </c>
      <c r="XCZ2142">
        <v>1</v>
      </c>
      <c r="XDA2142">
        <v>1800.14</v>
      </c>
      <c r="XDB2142">
        <v>2812</v>
      </c>
    </row>
    <row r="2143" spans="16320:16330" x14ac:dyDescent="0.3">
      <c r="XCR2143" t="s">
        <v>22</v>
      </c>
      <c r="XCS2143">
        <v>2</v>
      </c>
      <c r="XCT2143">
        <v>25</v>
      </c>
      <c r="XCU2143">
        <v>0.1</v>
      </c>
      <c r="XCV2143">
        <v>300</v>
      </c>
      <c r="XCW2143">
        <v>48209</v>
      </c>
      <c r="XCX2143">
        <v>1800.28</v>
      </c>
      <c r="XCY2143">
        <v>0</v>
      </c>
      <c r="XCZ2143">
        <v>1</v>
      </c>
      <c r="XDA2143">
        <v>1800.28</v>
      </c>
      <c r="XDB2143">
        <v>1224</v>
      </c>
    </row>
    <row r="2144" spans="16320:16330" x14ac:dyDescent="0.3">
      <c r="XCR2144" t="s">
        <v>22</v>
      </c>
      <c r="XCS2144">
        <v>2</v>
      </c>
      <c r="XCT2144">
        <v>50</v>
      </c>
      <c r="XCU2144">
        <v>0.05</v>
      </c>
      <c r="XCV2144">
        <v>300</v>
      </c>
      <c r="XCW2144">
        <v>46860.4</v>
      </c>
      <c r="XCX2144">
        <v>1800.4</v>
      </c>
      <c r="XCY2144">
        <v>0</v>
      </c>
      <c r="XCZ2144">
        <v>1</v>
      </c>
      <c r="XDA2144">
        <v>1800.4</v>
      </c>
      <c r="XDB2144">
        <v>1965</v>
      </c>
    </row>
    <row r="2145" spans="16320:16330" x14ac:dyDescent="0.3">
      <c r="XCR2145" t="s">
        <v>22</v>
      </c>
      <c r="XCS2145">
        <v>2</v>
      </c>
      <c r="XCT2145">
        <v>50</v>
      </c>
      <c r="XCU2145">
        <v>0.1</v>
      </c>
      <c r="XCV2145">
        <v>300</v>
      </c>
      <c r="XCW2145">
        <v>47455.9</v>
      </c>
      <c r="XCX2145">
        <v>1801.31</v>
      </c>
      <c r="XCY2145">
        <v>0</v>
      </c>
      <c r="XCZ2145">
        <v>1</v>
      </c>
      <c r="XDA2145">
        <v>1801.31</v>
      </c>
      <c r="XDB2145">
        <v>1768</v>
      </c>
    </row>
    <row r="2146" spans="16320:16330" x14ac:dyDescent="0.3">
      <c r="XCR2146" t="s">
        <v>22</v>
      </c>
      <c r="XCS2146">
        <v>3</v>
      </c>
      <c r="XCT2146">
        <v>0</v>
      </c>
      <c r="XCU2146">
        <v>0.05</v>
      </c>
      <c r="XCV2146">
        <v>300</v>
      </c>
      <c r="XCW2146">
        <v>46672.3</v>
      </c>
      <c r="XCX2146">
        <v>1800.14</v>
      </c>
      <c r="XCY2146">
        <v>0</v>
      </c>
      <c r="XCZ2146">
        <v>1</v>
      </c>
      <c r="XDA2146">
        <v>1800.47</v>
      </c>
      <c r="XDB2146">
        <v>4137</v>
      </c>
    </row>
    <row r="2147" spans="16320:16330" x14ac:dyDescent="0.3">
      <c r="XCR2147" t="s">
        <v>22</v>
      </c>
      <c r="XCS2147">
        <v>3</v>
      </c>
      <c r="XCT2147">
        <v>10</v>
      </c>
      <c r="XCU2147">
        <v>0.05</v>
      </c>
      <c r="XCV2147">
        <v>300</v>
      </c>
      <c r="XCW2147">
        <v>45960.3</v>
      </c>
      <c r="XCX2147">
        <v>1542.8</v>
      </c>
      <c r="XCY2147">
        <v>0</v>
      </c>
      <c r="XCZ2147">
        <v>4</v>
      </c>
      <c r="XDA2147">
        <v>1800.96</v>
      </c>
      <c r="XDB2147">
        <v>4583</v>
      </c>
    </row>
    <row r="2148" spans="16320:16330" x14ac:dyDescent="0.3">
      <c r="XCR2148" t="s">
        <v>22</v>
      </c>
      <c r="XCS2148">
        <v>3</v>
      </c>
      <c r="XCT2148">
        <v>25</v>
      </c>
      <c r="XCU2148">
        <v>0.05</v>
      </c>
      <c r="XCV2148">
        <v>300</v>
      </c>
      <c r="XCW2148">
        <v>46392.800000000003</v>
      </c>
      <c r="XCX2148">
        <v>1801.09</v>
      </c>
      <c r="XCY2148">
        <v>0</v>
      </c>
      <c r="XCZ2148">
        <v>1</v>
      </c>
      <c r="XDA2148">
        <v>1801.09</v>
      </c>
      <c r="XDB2148">
        <v>3717</v>
      </c>
    </row>
    <row r="2149" spans="16320:16330" x14ac:dyDescent="0.3">
      <c r="XCR2149" t="s">
        <v>22</v>
      </c>
      <c r="XCS2149">
        <v>3</v>
      </c>
      <c r="XCT2149">
        <v>50</v>
      </c>
      <c r="XCU2149">
        <v>0.05</v>
      </c>
      <c r="XCV2149">
        <v>300</v>
      </c>
      <c r="XCW2149">
        <v>46593.4</v>
      </c>
      <c r="XCX2149">
        <v>1800.37</v>
      </c>
      <c r="XCY2149">
        <v>0</v>
      </c>
      <c r="XCZ2149">
        <v>1</v>
      </c>
      <c r="XDA2149">
        <v>1800.41</v>
      </c>
      <c r="XDB2149">
        <v>3537</v>
      </c>
    </row>
    <row r="2150" spans="16320:16330" x14ac:dyDescent="0.3">
      <c r="XCR2150" t="s">
        <v>23</v>
      </c>
      <c r="XCS2150">
        <v>0</v>
      </c>
      <c r="XCT2150">
        <v>0</v>
      </c>
      <c r="XCU2150">
        <v>0.05</v>
      </c>
      <c r="XCV2150">
        <v>402</v>
      </c>
      <c r="XCW2150">
        <v>62664.7</v>
      </c>
      <c r="XCX2150">
        <v>1800.02</v>
      </c>
      <c r="XCY2150">
        <v>0</v>
      </c>
      <c r="XCZ2150">
        <v>1</v>
      </c>
      <c r="XDA2150">
        <v>1800.05</v>
      </c>
      <c r="XDB2150">
        <v>6563</v>
      </c>
    </row>
    <row r="2151" spans="16320:16330" x14ac:dyDescent="0.3">
      <c r="XCR2151" t="s">
        <v>23</v>
      </c>
      <c r="XCS2151">
        <v>0</v>
      </c>
      <c r="XCT2151">
        <v>0</v>
      </c>
      <c r="XCU2151">
        <v>0.1</v>
      </c>
      <c r="XCV2151">
        <v>402</v>
      </c>
      <c r="XCW2151">
        <v>62283.199999999997</v>
      </c>
      <c r="XCX2151">
        <v>1517.43</v>
      </c>
      <c r="XCY2151">
        <v>14</v>
      </c>
      <c r="XCZ2151">
        <v>21</v>
      </c>
      <c r="XDA2151">
        <v>1800.04</v>
      </c>
      <c r="XDB2151">
        <v>10271</v>
      </c>
    </row>
    <row r="2152" spans="16320:16330" x14ac:dyDescent="0.3">
      <c r="XCR2152" t="s">
        <v>23</v>
      </c>
      <c r="XCS2152">
        <v>0</v>
      </c>
      <c r="XCT2152">
        <v>0</v>
      </c>
      <c r="XCU2152">
        <v>0.15</v>
      </c>
      <c r="XCV2152">
        <v>402</v>
      </c>
      <c r="XCW2152">
        <v>62924.1</v>
      </c>
      <c r="XCX2152">
        <v>1800.52</v>
      </c>
      <c r="XCY2152">
        <v>0</v>
      </c>
      <c r="XCZ2152">
        <v>1</v>
      </c>
      <c r="XDA2152">
        <v>1800.79</v>
      </c>
      <c r="XDB2152">
        <v>7210</v>
      </c>
    </row>
    <row r="2153" spans="16320:16330" x14ac:dyDescent="0.3">
      <c r="XCR2153" t="s">
        <v>23</v>
      </c>
      <c r="XCS2153">
        <v>0</v>
      </c>
      <c r="XCT2153">
        <v>0</v>
      </c>
      <c r="XCU2153">
        <v>0.2</v>
      </c>
      <c r="XCV2153">
        <v>402</v>
      </c>
      <c r="XCW2153">
        <v>62074.3</v>
      </c>
      <c r="XCX2153">
        <v>1691.66</v>
      </c>
      <c r="XCY2153">
        <v>7</v>
      </c>
      <c r="XCZ2153">
        <v>11</v>
      </c>
      <c r="XDA2153">
        <v>1800.12</v>
      </c>
      <c r="XDB2153">
        <v>8461</v>
      </c>
    </row>
    <row r="2154" spans="16320:16330" x14ac:dyDescent="0.3">
      <c r="XCR2154" t="s">
        <v>23</v>
      </c>
      <c r="XCS2154">
        <v>1</v>
      </c>
      <c r="XCT2154">
        <v>5</v>
      </c>
      <c r="XCU2154">
        <v>0.05</v>
      </c>
      <c r="XCV2154">
        <v>402</v>
      </c>
      <c r="XCW2154">
        <v>66616.100000000006</v>
      </c>
      <c r="XCX2154">
        <v>1801.04</v>
      </c>
      <c r="XCY2154">
        <v>0</v>
      </c>
      <c r="XCZ2154">
        <v>1</v>
      </c>
      <c r="XDA2154">
        <v>1801.04</v>
      </c>
      <c r="XDB2154">
        <v>1662</v>
      </c>
    </row>
    <row r="2155" spans="16320:16330" x14ac:dyDescent="0.3">
      <c r="XCR2155" t="s">
        <v>23</v>
      </c>
      <c r="XCS2155">
        <v>1</v>
      </c>
      <c r="XCT2155">
        <v>5</v>
      </c>
      <c r="XCU2155">
        <v>0.1</v>
      </c>
      <c r="XCV2155">
        <v>402</v>
      </c>
      <c r="XCW2155">
        <v>65781.7</v>
      </c>
      <c r="XCX2155">
        <v>1800.36</v>
      </c>
      <c r="XCY2155">
        <v>0</v>
      </c>
      <c r="XCZ2155">
        <v>1</v>
      </c>
      <c r="XDA2155">
        <v>1800.36</v>
      </c>
      <c r="XDB2155">
        <v>1484</v>
      </c>
    </row>
    <row r="2156" spans="16320:16330" x14ac:dyDescent="0.3">
      <c r="XCR2156" t="s">
        <v>23</v>
      </c>
      <c r="XCS2156">
        <v>1</v>
      </c>
      <c r="XCT2156">
        <v>5</v>
      </c>
      <c r="XCU2156">
        <v>0.15</v>
      </c>
      <c r="XCV2156">
        <v>402</v>
      </c>
      <c r="XCW2156">
        <v>73274.600000000006</v>
      </c>
      <c r="XCX2156">
        <v>1802.74</v>
      </c>
      <c r="XCY2156">
        <v>0</v>
      </c>
      <c r="XCZ2156">
        <v>1</v>
      </c>
      <c r="XDA2156">
        <v>1802.74</v>
      </c>
      <c r="XDB2156">
        <v>243</v>
      </c>
    </row>
    <row r="2157" spans="16320:16330" x14ac:dyDescent="0.3">
      <c r="XCR2157" t="s">
        <v>23</v>
      </c>
      <c r="XCS2157">
        <v>1</v>
      </c>
      <c r="XCT2157">
        <v>5</v>
      </c>
      <c r="XCU2157">
        <v>0.2</v>
      </c>
      <c r="XCV2157">
        <v>402</v>
      </c>
      <c r="XCW2157">
        <v>71503.899999999994</v>
      </c>
      <c r="XCX2157">
        <v>1802.31</v>
      </c>
      <c r="XCY2157">
        <v>0</v>
      </c>
      <c r="XCZ2157">
        <v>1</v>
      </c>
      <c r="XDA2157">
        <v>1802.31</v>
      </c>
      <c r="XDB2157">
        <v>489</v>
      </c>
    </row>
    <row r="2158" spans="16320:16330" x14ac:dyDescent="0.3">
      <c r="XCR2158" t="s">
        <v>23</v>
      </c>
      <c r="XCS2158">
        <v>1</v>
      </c>
      <c r="XCT2158">
        <v>10</v>
      </c>
      <c r="XCU2158">
        <v>0.05</v>
      </c>
      <c r="XCV2158">
        <v>402</v>
      </c>
      <c r="XCW2158">
        <v>67479</v>
      </c>
      <c r="XCX2158">
        <v>1801.06</v>
      </c>
      <c r="XCY2158">
        <v>0</v>
      </c>
      <c r="XCZ2158">
        <v>1</v>
      </c>
      <c r="XDA2158">
        <v>1801.06</v>
      </c>
      <c r="XDB2158">
        <v>879</v>
      </c>
    </row>
    <row r="2159" spans="16320:16330" x14ac:dyDescent="0.3">
      <c r="XCR2159" t="s">
        <v>23</v>
      </c>
      <c r="XCS2159">
        <v>1</v>
      </c>
      <c r="XCT2159">
        <v>10</v>
      </c>
      <c r="XCU2159">
        <v>0.1</v>
      </c>
      <c r="XCV2159">
        <v>402</v>
      </c>
      <c r="XCW2159">
        <v>81708.100000000006</v>
      </c>
      <c r="XCX2159">
        <v>1813.9</v>
      </c>
      <c r="XCY2159">
        <v>0</v>
      </c>
      <c r="XCZ2159">
        <v>1</v>
      </c>
      <c r="XDA2159">
        <v>1814.07</v>
      </c>
      <c r="XDB2159">
        <v>41</v>
      </c>
    </row>
    <row r="2160" spans="16320:16330" x14ac:dyDescent="0.3">
      <c r="XCR2160" t="s">
        <v>23</v>
      </c>
      <c r="XCS2160">
        <v>1</v>
      </c>
      <c r="XCT2160">
        <v>10</v>
      </c>
      <c r="XCU2160">
        <v>0.15</v>
      </c>
      <c r="XCV2160">
        <v>402</v>
      </c>
      <c r="XCW2160">
        <v>70529.2</v>
      </c>
      <c r="XCX2160">
        <v>1804.87</v>
      </c>
      <c r="XCY2160">
        <v>0</v>
      </c>
      <c r="XCZ2160">
        <v>1</v>
      </c>
      <c r="XDA2160">
        <v>1805.17</v>
      </c>
      <c r="XDB2160">
        <v>65</v>
      </c>
    </row>
    <row r="2161" spans="16320:16330" x14ac:dyDescent="0.3">
      <c r="XCR2161" t="s">
        <v>23</v>
      </c>
      <c r="XCS2161">
        <v>1</v>
      </c>
      <c r="XCT2161">
        <v>10</v>
      </c>
      <c r="XCU2161">
        <v>0.2</v>
      </c>
      <c r="XCV2161">
        <v>402</v>
      </c>
      <c r="XCW2161">
        <v>74716.7</v>
      </c>
      <c r="XCX2161">
        <v>1801.26</v>
      </c>
      <c r="XCY2161">
        <v>0</v>
      </c>
      <c r="XCZ2161">
        <v>1</v>
      </c>
      <c r="XDA2161">
        <v>1801.26</v>
      </c>
      <c r="XDB2161">
        <v>227</v>
      </c>
    </row>
    <row r="2162" spans="16320:16330" x14ac:dyDescent="0.3">
      <c r="XCR2162" t="s">
        <v>23</v>
      </c>
      <c r="XCS2162">
        <v>1</v>
      </c>
      <c r="XCT2162">
        <v>25</v>
      </c>
      <c r="XCU2162">
        <v>0.05</v>
      </c>
      <c r="XCV2162">
        <v>402</v>
      </c>
      <c r="XCW2162">
        <v>69688.2</v>
      </c>
      <c r="XCX2162">
        <v>1802.29</v>
      </c>
      <c r="XCY2162">
        <v>0</v>
      </c>
      <c r="XCZ2162">
        <v>1</v>
      </c>
      <c r="XDA2162">
        <v>1802.29</v>
      </c>
      <c r="XDB2162">
        <v>443</v>
      </c>
    </row>
    <row r="2163" spans="16320:16330" x14ac:dyDescent="0.3">
      <c r="XCR2163" t="s">
        <v>23</v>
      </c>
      <c r="XCS2163">
        <v>1</v>
      </c>
      <c r="XCT2163">
        <v>25</v>
      </c>
      <c r="XCU2163">
        <v>0.1</v>
      </c>
      <c r="XCV2163">
        <v>402</v>
      </c>
      <c r="XCW2163">
        <v>84277.4</v>
      </c>
      <c r="XCX2163">
        <v>1820.37</v>
      </c>
      <c r="XCY2163">
        <v>0</v>
      </c>
      <c r="XCZ2163">
        <v>1</v>
      </c>
      <c r="XDA2163">
        <v>1820.37</v>
      </c>
      <c r="XDB2163">
        <v>112</v>
      </c>
    </row>
    <row r="2164" spans="16320:16330" x14ac:dyDescent="0.3">
      <c r="XCR2164" t="s">
        <v>23</v>
      </c>
      <c r="XCS2164">
        <v>1</v>
      </c>
      <c r="XCT2164">
        <v>25</v>
      </c>
      <c r="XCU2164">
        <v>0.15</v>
      </c>
      <c r="XCV2164">
        <v>402</v>
      </c>
      <c r="XCW2164">
        <v>77677.7</v>
      </c>
      <c r="XCX2164">
        <v>1823.53</v>
      </c>
      <c r="XCY2164">
        <v>0</v>
      </c>
      <c r="XCZ2164">
        <v>1</v>
      </c>
      <c r="XDA2164">
        <v>1823.57</v>
      </c>
      <c r="XDB2164">
        <v>109</v>
      </c>
    </row>
    <row r="2165" spans="16320:16330" x14ac:dyDescent="0.3">
      <c r="XCR2165" t="s">
        <v>23</v>
      </c>
      <c r="XCS2165">
        <v>1</v>
      </c>
      <c r="XCT2165">
        <v>25</v>
      </c>
      <c r="XCU2165">
        <v>0.2</v>
      </c>
      <c r="XCV2165">
        <v>402</v>
      </c>
      <c r="XCW2165">
        <v>84543.7</v>
      </c>
      <c r="XCX2165">
        <v>1804.78</v>
      </c>
      <c r="XCY2165">
        <v>0</v>
      </c>
      <c r="XCZ2165">
        <v>1</v>
      </c>
      <c r="XDA2165">
        <v>1804.78</v>
      </c>
      <c r="XDB2165">
        <v>45</v>
      </c>
    </row>
    <row r="2166" spans="16320:16330" x14ac:dyDescent="0.3">
      <c r="XCR2166" t="s">
        <v>23</v>
      </c>
      <c r="XCS2166">
        <v>1</v>
      </c>
      <c r="XCT2166">
        <v>50</v>
      </c>
      <c r="XCU2166">
        <v>0.05</v>
      </c>
      <c r="XCV2166">
        <v>402</v>
      </c>
      <c r="XCW2166">
        <v>70070.2</v>
      </c>
      <c r="XCX2166">
        <v>1801.43</v>
      </c>
      <c r="XCY2166">
        <v>0</v>
      </c>
      <c r="XCZ2166">
        <v>1</v>
      </c>
      <c r="XDA2166">
        <v>1801.66</v>
      </c>
      <c r="XDB2166">
        <v>415</v>
      </c>
    </row>
    <row r="2167" spans="16320:16330" x14ac:dyDescent="0.3">
      <c r="XCR2167" t="s">
        <v>23</v>
      </c>
      <c r="XCS2167">
        <v>1</v>
      </c>
      <c r="XCT2167">
        <v>50</v>
      </c>
      <c r="XCU2167">
        <v>0.1</v>
      </c>
      <c r="XCV2167">
        <v>402</v>
      </c>
      <c r="XCW2167">
        <v>84218</v>
      </c>
      <c r="XCX2167">
        <v>1806.04</v>
      </c>
      <c r="XCY2167">
        <v>0</v>
      </c>
      <c r="XCZ2167">
        <v>1</v>
      </c>
      <c r="XDA2167">
        <v>1806.04</v>
      </c>
      <c r="XDB2167">
        <v>38</v>
      </c>
    </row>
    <row r="2168" spans="16320:16330" x14ac:dyDescent="0.3">
      <c r="XCR2168" t="s">
        <v>23</v>
      </c>
      <c r="XCS2168">
        <v>1</v>
      </c>
      <c r="XCT2168">
        <v>50</v>
      </c>
      <c r="XCU2168">
        <v>0.15</v>
      </c>
      <c r="XCV2168">
        <v>402</v>
      </c>
      <c r="XCW2168">
        <v>69742.3</v>
      </c>
      <c r="XCX2168">
        <v>1801.16</v>
      </c>
      <c r="XCY2168">
        <v>0</v>
      </c>
      <c r="XCZ2168">
        <v>1</v>
      </c>
      <c r="XDA2168">
        <v>1801.16</v>
      </c>
      <c r="XDB2168">
        <v>604</v>
      </c>
    </row>
    <row r="2169" spans="16320:16330" x14ac:dyDescent="0.3">
      <c r="XCR2169" t="s">
        <v>23</v>
      </c>
      <c r="XCS2169">
        <v>1</v>
      </c>
      <c r="XCT2169">
        <v>50</v>
      </c>
      <c r="XCU2169">
        <v>0.2</v>
      </c>
      <c r="XCV2169">
        <v>402</v>
      </c>
      <c r="XCW2169">
        <v>85432.5</v>
      </c>
      <c r="XCX2169">
        <v>1850.49</v>
      </c>
      <c r="XCY2169">
        <v>0</v>
      </c>
      <c r="XCZ2169">
        <v>1</v>
      </c>
      <c r="XDA2169">
        <v>1850.49</v>
      </c>
      <c r="XDB2169">
        <v>30</v>
      </c>
    </row>
    <row r="2170" spans="16320:16330" x14ac:dyDescent="0.3">
      <c r="XCR2170" t="s">
        <v>23</v>
      </c>
      <c r="XCS2170">
        <v>2</v>
      </c>
      <c r="XCT2170">
        <v>5</v>
      </c>
      <c r="XCU2170">
        <v>0.05</v>
      </c>
      <c r="XCV2170">
        <v>402</v>
      </c>
      <c r="XCW2170">
        <v>68081.399999999994</v>
      </c>
      <c r="XCX2170">
        <v>1804.55</v>
      </c>
      <c r="XCY2170">
        <v>0</v>
      </c>
      <c r="XCZ2170">
        <v>1</v>
      </c>
      <c r="XDA2170">
        <v>1804.65</v>
      </c>
      <c r="XDB2170">
        <v>700</v>
      </c>
    </row>
    <row r="2171" spans="16320:16330" x14ac:dyDescent="0.3">
      <c r="XCR2171" t="s">
        <v>23</v>
      </c>
      <c r="XCS2171">
        <v>2</v>
      </c>
      <c r="XCT2171">
        <v>5</v>
      </c>
      <c r="XCU2171">
        <v>0.1</v>
      </c>
      <c r="XCV2171">
        <v>402</v>
      </c>
      <c r="XCW2171">
        <v>69536.899999999994</v>
      </c>
      <c r="XCX2171">
        <v>1803.45</v>
      </c>
      <c r="XCY2171">
        <v>0</v>
      </c>
      <c r="XCZ2171">
        <v>1</v>
      </c>
      <c r="XDA2171">
        <v>1803.45</v>
      </c>
      <c r="XDB2171">
        <v>504</v>
      </c>
    </row>
    <row r="2172" spans="16320:16330" x14ac:dyDescent="0.3">
      <c r="XCR2172" t="s">
        <v>23</v>
      </c>
      <c r="XCS2172">
        <v>2</v>
      </c>
      <c r="XCT2172">
        <v>5</v>
      </c>
      <c r="XCU2172">
        <v>0.15</v>
      </c>
      <c r="XCV2172">
        <v>402</v>
      </c>
      <c r="XCW2172">
        <v>68112.7</v>
      </c>
      <c r="XCX2172">
        <v>1800.09</v>
      </c>
      <c r="XCY2172">
        <v>0</v>
      </c>
      <c r="XCZ2172">
        <v>1</v>
      </c>
      <c r="XDA2172">
        <v>1801.07</v>
      </c>
      <c r="XDB2172">
        <v>539</v>
      </c>
    </row>
    <row r="2173" spans="16320:16330" x14ac:dyDescent="0.3">
      <c r="XCR2173" t="s">
        <v>23</v>
      </c>
      <c r="XCS2173">
        <v>2</v>
      </c>
      <c r="XCT2173">
        <v>5</v>
      </c>
      <c r="XCU2173">
        <v>0.2</v>
      </c>
      <c r="XCV2173">
        <v>402</v>
      </c>
      <c r="XCW2173">
        <v>86761.5</v>
      </c>
      <c r="XCX2173">
        <v>1817.16</v>
      </c>
      <c r="XCY2173">
        <v>0</v>
      </c>
      <c r="XCZ2173">
        <v>1</v>
      </c>
      <c r="XDA2173">
        <v>1817.16</v>
      </c>
      <c r="XDB2173">
        <v>60</v>
      </c>
    </row>
    <row r="2174" spans="16320:16330" x14ac:dyDescent="0.3">
      <c r="XCR2174" t="s">
        <v>23</v>
      </c>
      <c r="XCS2174">
        <v>2</v>
      </c>
      <c r="XCT2174">
        <v>10</v>
      </c>
      <c r="XCU2174">
        <v>0.05</v>
      </c>
      <c r="XCV2174">
        <v>402</v>
      </c>
      <c r="XCW2174">
        <v>87805</v>
      </c>
      <c r="XCX2174">
        <v>1827.69</v>
      </c>
      <c r="XCY2174">
        <v>0</v>
      </c>
      <c r="XCZ2174">
        <v>1</v>
      </c>
      <c r="XDA2174">
        <v>1827.69</v>
      </c>
      <c r="XDB2174">
        <v>60</v>
      </c>
    </row>
    <row r="2175" spans="16320:16330" x14ac:dyDescent="0.3">
      <c r="XCR2175" t="s">
        <v>23</v>
      </c>
      <c r="XCS2175">
        <v>2</v>
      </c>
      <c r="XCT2175">
        <v>10</v>
      </c>
      <c r="XCU2175">
        <v>0.1</v>
      </c>
      <c r="XCV2175">
        <v>402</v>
      </c>
      <c r="XCW2175">
        <v>76426.2</v>
      </c>
      <c r="XCX2175">
        <v>1810.64</v>
      </c>
      <c r="XCY2175">
        <v>0</v>
      </c>
      <c r="XCZ2175">
        <v>1</v>
      </c>
      <c r="XDA2175">
        <v>1810.64</v>
      </c>
      <c r="XDB2175">
        <v>107</v>
      </c>
    </row>
    <row r="2176" spans="16320:16330" x14ac:dyDescent="0.3">
      <c r="XCR2176" t="s">
        <v>23</v>
      </c>
      <c r="XCS2176">
        <v>2</v>
      </c>
      <c r="XCT2176">
        <v>10</v>
      </c>
      <c r="XCU2176">
        <v>0.15</v>
      </c>
      <c r="XCV2176">
        <v>402</v>
      </c>
      <c r="XCW2176">
        <v>83855.8</v>
      </c>
      <c r="XCX2176">
        <v>1817.13</v>
      </c>
      <c r="XCY2176">
        <v>0</v>
      </c>
      <c r="XCZ2176">
        <v>1</v>
      </c>
      <c r="XDA2176">
        <v>1817.21</v>
      </c>
      <c r="XDB2176">
        <v>35</v>
      </c>
    </row>
    <row r="2177" spans="16320:16330" x14ac:dyDescent="0.3">
      <c r="XCR2177" t="s">
        <v>23</v>
      </c>
      <c r="XCS2177">
        <v>2</v>
      </c>
      <c r="XCT2177">
        <v>10</v>
      </c>
      <c r="XCU2177">
        <v>0.2</v>
      </c>
      <c r="XCV2177">
        <v>402</v>
      </c>
      <c r="XCW2177">
        <v>78072.899999999994</v>
      </c>
      <c r="XCX2177">
        <v>1851.02</v>
      </c>
      <c r="XCY2177">
        <v>0</v>
      </c>
      <c r="XCZ2177">
        <v>1</v>
      </c>
      <c r="XDA2177">
        <v>1851.02</v>
      </c>
      <c r="XDB2177">
        <v>44</v>
      </c>
    </row>
    <row r="2178" spans="16320:16330" x14ac:dyDescent="0.3">
      <c r="XCR2178" t="s">
        <v>23</v>
      </c>
      <c r="XCS2178">
        <v>2</v>
      </c>
      <c r="XCT2178">
        <v>25</v>
      </c>
      <c r="XCU2178">
        <v>0.05</v>
      </c>
      <c r="XCV2178">
        <v>402</v>
      </c>
      <c r="XCW2178">
        <v>67363</v>
      </c>
      <c r="XCX2178">
        <v>1802.47</v>
      </c>
      <c r="XCY2178">
        <v>0</v>
      </c>
      <c r="XCZ2178">
        <v>1</v>
      </c>
      <c r="XDA2178">
        <v>1802.47</v>
      </c>
      <c r="XDB2178">
        <v>722</v>
      </c>
    </row>
    <row r="2179" spans="16320:16330" x14ac:dyDescent="0.3">
      <c r="XCR2179" t="s">
        <v>23</v>
      </c>
      <c r="XCS2179">
        <v>2</v>
      </c>
      <c r="XCT2179">
        <v>25</v>
      </c>
      <c r="XCU2179">
        <v>0.1</v>
      </c>
      <c r="XCV2179">
        <v>402</v>
      </c>
      <c r="XCW2179">
        <v>85877.2</v>
      </c>
      <c r="XCX2179">
        <v>1822.85</v>
      </c>
      <c r="XCY2179">
        <v>0</v>
      </c>
      <c r="XCZ2179">
        <v>1</v>
      </c>
      <c r="XDA2179">
        <v>1822.85</v>
      </c>
      <c r="XDB2179">
        <v>43</v>
      </c>
    </row>
    <row r="2180" spans="16320:16330" x14ac:dyDescent="0.3">
      <c r="XCR2180" t="s">
        <v>23</v>
      </c>
      <c r="XCS2180">
        <v>2</v>
      </c>
      <c r="XCT2180">
        <v>25</v>
      </c>
      <c r="XCU2180">
        <v>0.15</v>
      </c>
      <c r="XCV2180">
        <v>402</v>
      </c>
      <c r="XCW2180">
        <v>74974.3</v>
      </c>
      <c r="XCX2180">
        <v>1818.97</v>
      </c>
      <c r="XCY2180">
        <v>0</v>
      </c>
      <c r="XCZ2180">
        <v>1</v>
      </c>
      <c r="XDA2180">
        <v>1819.04</v>
      </c>
      <c r="XDB2180">
        <v>105</v>
      </c>
    </row>
    <row r="2181" spans="16320:16330" x14ac:dyDescent="0.3">
      <c r="XCR2181" t="s">
        <v>23</v>
      </c>
      <c r="XCS2181">
        <v>2</v>
      </c>
      <c r="XCT2181">
        <v>25</v>
      </c>
      <c r="XCU2181">
        <v>0.2</v>
      </c>
      <c r="XCV2181">
        <v>402</v>
      </c>
      <c r="XCW2181">
        <v>87630.3</v>
      </c>
      <c r="XCX2181">
        <v>1842.03</v>
      </c>
      <c r="XCY2181">
        <v>0</v>
      </c>
      <c r="XCZ2181">
        <v>1</v>
      </c>
      <c r="XDA2181">
        <v>1842.03</v>
      </c>
      <c r="XDB2181">
        <v>31</v>
      </c>
    </row>
    <row r="2182" spans="16320:16330" x14ac:dyDescent="0.3">
      <c r="XCR2182" t="s">
        <v>23</v>
      </c>
      <c r="XCS2182">
        <v>2</v>
      </c>
      <c r="XCT2182">
        <v>50</v>
      </c>
      <c r="XCU2182">
        <v>0.05</v>
      </c>
      <c r="XCV2182">
        <v>402</v>
      </c>
      <c r="XCW2182">
        <v>75860.800000000003</v>
      </c>
      <c r="XCX2182">
        <v>1807.08</v>
      </c>
      <c r="XCY2182">
        <v>0</v>
      </c>
      <c r="XCZ2182">
        <v>1</v>
      </c>
      <c r="XDA2182">
        <v>1807.08</v>
      </c>
      <c r="XDB2182">
        <v>356</v>
      </c>
    </row>
    <row r="2183" spans="16320:16330" x14ac:dyDescent="0.3">
      <c r="XCR2183" t="s">
        <v>23</v>
      </c>
      <c r="XCS2183">
        <v>2</v>
      </c>
      <c r="XCT2183">
        <v>50</v>
      </c>
      <c r="XCU2183">
        <v>0.1</v>
      </c>
      <c r="XCV2183">
        <v>402</v>
      </c>
      <c r="XCW2183">
        <v>75133.3</v>
      </c>
      <c r="XCX2183">
        <v>1830.34</v>
      </c>
      <c r="XCY2183">
        <v>0</v>
      </c>
      <c r="XCZ2183">
        <v>1</v>
      </c>
      <c r="XDA2183">
        <v>1830.34</v>
      </c>
      <c r="XDB2183">
        <v>120</v>
      </c>
    </row>
    <row r="2184" spans="16320:16330" x14ac:dyDescent="0.3">
      <c r="XCR2184" t="s">
        <v>23</v>
      </c>
      <c r="XCS2184">
        <v>2</v>
      </c>
      <c r="XCT2184">
        <v>50</v>
      </c>
      <c r="XCU2184">
        <v>0.15</v>
      </c>
      <c r="XCV2184">
        <v>402</v>
      </c>
      <c r="XCW2184">
        <v>72781.5</v>
      </c>
      <c r="XCX2184">
        <v>1803.44</v>
      </c>
      <c r="XCY2184">
        <v>0</v>
      </c>
      <c r="XCZ2184">
        <v>1</v>
      </c>
      <c r="XDA2184">
        <v>1803.44</v>
      </c>
      <c r="XDB2184">
        <v>605</v>
      </c>
    </row>
    <row r="2185" spans="16320:16330" x14ac:dyDescent="0.3">
      <c r="XCR2185" t="s">
        <v>23</v>
      </c>
      <c r="XCS2185">
        <v>2</v>
      </c>
      <c r="XCT2185">
        <v>50</v>
      </c>
      <c r="XCU2185">
        <v>0.2</v>
      </c>
      <c r="XCV2185">
        <v>402</v>
      </c>
      <c r="XCW2185">
        <v>76772.3</v>
      </c>
      <c r="XCX2185">
        <v>1843.15</v>
      </c>
      <c r="XCY2185">
        <v>0</v>
      </c>
      <c r="XCZ2185">
        <v>1</v>
      </c>
      <c r="XDA2185">
        <v>1843.15</v>
      </c>
      <c r="XDB2185">
        <v>79</v>
      </c>
    </row>
    <row r="2186" spans="16320:16330" x14ac:dyDescent="0.3">
      <c r="XCR2186" t="s">
        <v>23</v>
      </c>
      <c r="XCS2186">
        <v>3</v>
      </c>
      <c r="XCT2186">
        <v>0</v>
      </c>
      <c r="XCU2186">
        <v>0.05</v>
      </c>
      <c r="XCV2186">
        <v>402</v>
      </c>
      <c r="XCW2186">
        <v>69662.8</v>
      </c>
      <c r="XCX2186">
        <v>1801.18</v>
      </c>
      <c r="XCY2186">
        <v>0</v>
      </c>
      <c r="XCZ2186">
        <v>1</v>
      </c>
      <c r="XDA2186">
        <v>1801.18</v>
      </c>
      <c r="XDB2186">
        <v>1106</v>
      </c>
    </row>
    <row r="2187" spans="16320:16330" x14ac:dyDescent="0.3">
      <c r="XCR2187" t="s">
        <v>23</v>
      </c>
      <c r="XCS2187">
        <v>3</v>
      </c>
      <c r="XCT2187">
        <v>0</v>
      </c>
      <c r="XCU2187">
        <v>0.1</v>
      </c>
      <c r="XCV2187">
        <v>402</v>
      </c>
      <c r="XCW2187">
        <v>79960.399999999994</v>
      </c>
      <c r="XCX2187">
        <v>1804.75</v>
      </c>
      <c r="XCY2187">
        <v>0</v>
      </c>
      <c r="XCZ2187">
        <v>1</v>
      </c>
      <c r="XDA2187">
        <v>1805.05</v>
      </c>
      <c r="XDB2187">
        <v>295</v>
      </c>
    </row>
    <row r="2188" spans="16320:16330" x14ac:dyDescent="0.3">
      <c r="XCR2188" t="s">
        <v>23</v>
      </c>
      <c r="XCS2188">
        <v>3</v>
      </c>
      <c r="XCT2188">
        <v>10</v>
      </c>
      <c r="XCU2188">
        <v>0.05</v>
      </c>
      <c r="XCV2188">
        <v>402</v>
      </c>
      <c r="XCW2188">
        <v>66062.7</v>
      </c>
      <c r="XCX2188">
        <v>1800.29</v>
      </c>
      <c r="XCY2188">
        <v>0</v>
      </c>
      <c r="XCZ2188">
        <v>1</v>
      </c>
      <c r="XDA2188">
        <v>1800.29</v>
      </c>
      <c r="XDB2188">
        <v>1171</v>
      </c>
    </row>
    <row r="2189" spans="16320:16330" x14ac:dyDescent="0.3">
      <c r="XCR2189" t="s">
        <v>23</v>
      </c>
      <c r="XCS2189">
        <v>3</v>
      </c>
      <c r="XCT2189">
        <v>10</v>
      </c>
      <c r="XCU2189">
        <v>0.1</v>
      </c>
      <c r="XCV2189">
        <v>402</v>
      </c>
      <c r="XCW2189">
        <v>82020.5</v>
      </c>
      <c r="XCX2189">
        <v>1805.87</v>
      </c>
      <c r="XCY2189">
        <v>0</v>
      </c>
      <c r="XCZ2189">
        <v>1</v>
      </c>
      <c r="XDA2189">
        <v>1805.96</v>
      </c>
      <c r="XDB2189">
        <v>270</v>
      </c>
    </row>
    <row r="2190" spans="16320:16330" x14ac:dyDescent="0.3">
      <c r="XCR2190" t="s">
        <v>23</v>
      </c>
      <c r="XCS2190">
        <v>3</v>
      </c>
      <c r="XCT2190">
        <v>25</v>
      </c>
      <c r="XCU2190">
        <v>0.05</v>
      </c>
      <c r="XCV2190">
        <v>402</v>
      </c>
      <c r="XCW2190">
        <v>68790.5</v>
      </c>
      <c r="XCX2190">
        <v>1800.51</v>
      </c>
      <c r="XCY2190">
        <v>0</v>
      </c>
      <c r="XCZ2190">
        <v>1</v>
      </c>
      <c r="XDA2190">
        <v>1800.51</v>
      </c>
      <c r="XDB2190">
        <v>982</v>
      </c>
    </row>
    <row r="2191" spans="16320:16330" x14ac:dyDescent="0.3">
      <c r="XCR2191" t="s">
        <v>23</v>
      </c>
      <c r="XCS2191">
        <v>3</v>
      </c>
      <c r="XCT2191">
        <v>25</v>
      </c>
      <c r="XCU2191">
        <v>0.1</v>
      </c>
      <c r="XCV2191">
        <v>402</v>
      </c>
      <c r="XCW2191">
        <v>70616</v>
      </c>
      <c r="XCX2191">
        <v>1802.29</v>
      </c>
      <c r="XCY2191">
        <v>0</v>
      </c>
      <c r="XCZ2191">
        <v>1</v>
      </c>
      <c r="XDA2191">
        <v>1802.38</v>
      </c>
      <c r="XDB2191">
        <v>974</v>
      </c>
    </row>
    <row r="2192" spans="16320:16330" x14ac:dyDescent="0.3">
      <c r="XCR2192" t="s">
        <v>23</v>
      </c>
      <c r="XCS2192">
        <v>3</v>
      </c>
      <c r="XCT2192">
        <v>50</v>
      </c>
      <c r="XCU2192">
        <v>0.05</v>
      </c>
      <c r="XCV2192">
        <v>402</v>
      </c>
      <c r="XCW2192">
        <v>68958</v>
      </c>
      <c r="XCX2192">
        <v>1802.04</v>
      </c>
      <c r="XCY2192">
        <v>0</v>
      </c>
      <c r="XCZ2192">
        <v>1</v>
      </c>
      <c r="XDA2192">
        <v>1802.12</v>
      </c>
      <c r="XDB2192">
        <v>757</v>
      </c>
    </row>
    <row r="2193" spans="16320:16330" x14ac:dyDescent="0.3">
      <c r="XCR2193" t="s">
        <v>23</v>
      </c>
      <c r="XCS2193">
        <v>3</v>
      </c>
      <c r="XCT2193">
        <v>50</v>
      </c>
      <c r="XCU2193">
        <v>0.1</v>
      </c>
      <c r="XCV2193">
        <v>402</v>
      </c>
      <c r="XCW2193">
        <v>78413.3</v>
      </c>
      <c r="XCX2193">
        <v>1802.33</v>
      </c>
      <c r="XCY2193">
        <v>0</v>
      </c>
      <c r="XCZ2193">
        <v>1</v>
      </c>
      <c r="XDA2193">
        <v>1802.33</v>
      </c>
      <c r="XDB2193">
        <v>309</v>
      </c>
    </row>
    <row r="2194" spans="16320:16330" x14ac:dyDescent="0.3">
      <c r="XCR2194" t="s">
        <v>24</v>
      </c>
      <c r="XCS2194">
        <v>0</v>
      </c>
      <c r="XCT2194">
        <v>0</v>
      </c>
      <c r="XCU2194">
        <v>0.05</v>
      </c>
      <c r="XCV2194">
        <v>200</v>
      </c>
      <c r="XCW2194">
        <v>33270.9</v>
      </c>
      <c r="XCX2194">
        <v>137.06399999999999</v>
      </c>
      <c r="XCY2194">
        <v>7</v>
      </c>
      <c r="XCZ2194">
        <v>365</v>
      </c>
      <c r="XDA2194">
        <v>1800.02</v>
      </c>
      <c r="XDB2194">
        <v>61468</v>
      </c>
    </row>
    <row r="2195" spans="16320:16330" x14ac:dyDescent="0.3">
      <c r="XCR2195" t="s">
        <v>24</v>
      </c>
      <c r="XCS2195">
        <v>0</v>
      </c>
      <c r="XCT2195">
        <v>0</v>
      </c>
      <c r="XCU2195">
        <v>0.1</v>
      </c>
      <c r="XCV2195">
        <v>200</v>
      </c>
      <c r="XCW2195">
        <v>33270.9</v>
      </c>
      <c r="XCX2195">
        <v>1462.07</v>
      </c>
      <c r="XCY2195">
        <v>214</v>
      </c>
      <c r="XCZ2195">
        <v>272</v>
      </c>
      <c r="XDA2195">
        <v>1800.01</v>
      </c>
      <c r="XDB2195">
        <v>59315</v>
      </c>
    </row>
    <row r="2196" spans="16320:16330" x14ac:dyDescent="0.3">
      <c r="XCR2196" t="s">
        <v>24</v>
      </c>
      <c r="XCS2196">
        <v>0</v>
      </c>
      <c r="XCT2196">
        <v>0</v>
      </c>
      <c r="XCU2196">
        <v>0.15</v>
      </c>
      <c r="XCV2196">
        <v>200</v>
      </c>
      <c r="XCW2196">
        <v>33270.9</v>
      </c>
      <c r="XCX2196">
        <v>59.662199999999999</v>
      </c>
      <c r="XCY2196">
        <v>9</v>
      </c>
      <c r="XCZ2196">
        <v>338</v>
      </c>
      <c r="XDA2196">
        <v>1800.06</v>
      </c>
      <c r="XDB2196">
        <v>57388</v>
      </c>
    </row>
    <row r="2197" spans="16320:16330" x14ac:dyDescent="0.3">
      <c r="XCR2197" t="s">
        <v>24</v>
      </c>
      <c r="XCS2197">
        <v>0</v>
      </c>
      <c r="XCT2197">
        <v>0</v>
      </c>
      <c r="XCU2197">
        <v>0.2</v>
      </c>
      <c r="XCV2197">
        <v>200</v>
      </c>
      <c r="XCW2197">
        <v>33270.9</v>
      </c>
      <c r="XCX2197">
        <v>55.381999999999998</v>
      </c>
      <c r="XCY2197">
        <v>1</v>
      </c>
      <c r="XCZ2197">
        <v>435</v>
      </c>
      <c r="XDA2197">
        <v>1800.03</v>
      </c>
      <c r="XDB2197">
        <v>59841</v>
      </c>
    </row>
    <row r="2198" spans="16320:16330" x14ac:dyDescent="0.3">
      <c r="XCR2198" t="s">
        <v>24</v>
      </c>
      <c r="XCS2198">
        <v>1</v>
      </c>
      <c r="XCT2198">
        <v>5</v>
      </c>
      <c r="XCU2198">
        <v>0.05</v>
      </c>
      <c r="XCV2198">
        <v>200</v>
      </c>
      <c r="XCW2198">
        <v>33366</v>
      </c>
      <c r="XCX2198">
        <v>235.72800000000001</v>
      </c>
      <c r="XCY2198">
        <v>0</v>
      </c>
      <c r="XCZ2198">
        <v>51</v>
      </c>
      <c r="XDA2198">
        <v>1800.26</v>
      </c>
      <c r="XDB2198">
        <v>11013</v>
      </c>
    </row>
    <row r="2199" spans="16320:16330" x14ac:dyDescent="0.3">
      <c r="XCR2199" t="s">
        <v>24</v>
      </c>
      <c r="XCS2199">
        <v>1</v>
      </c>
      <c r="XCT2199">
        <v>5</v>
      </c>
      <c r="XCU2199">
        <v>0.1</v>
      </c>
      <c r="XCV2199">
        <v>200</v>
      </c>
      <c r="XCW2199">
        <v>33447.9</v>
      </c>
      <c r="XCX2199">
        <v>274.04300000000001</v>
      </c>
      <c r="XCY2199">
        <v>2</v>
      </c>
      <c r="XCZ2199">
        <v>30</v>
      </c>
      <c r="XDA2199">
        <v>1800.07</v>
      </c>
      <c r="XDB2199">
        <v>9523</v>
      </c>
    </row>
    <row r="2200" spans="16320:16330" x14ac:dyDescent="0.3">
      <c r="XCR2200" t="s">
        <v>24</v>
      </c>
      <c r="XCS2200">
        <v>1</v>
      </c>
      <c r="XCT2200">
        <v>5</v>
      </c>
      <c r="XCU2200">
        <v>0.15</v>
      </c>
      <c r="XCV2200">
        <v>200</v>
      </c>
      <c r="XCW2200">
        <v>33677.1</v>
      </c>
      <c r="XCX2200">
        <v>333.44499999999999</v>
      </c>
      <c r="XCY2200">
        <v>4</v>
      </c>
      <c r="XCZ2200">
        <v>20</v>
      </c>
      <c r="XDA2200">
        <v>1800.03</v>
      </c>
      <c r="XDB2200">
        <v>8115</v>
      </c>
    </row>
    <row r="2201" spans="16320:16330" x14ac:dyDescent="0.3">
      <c r="XCR2201" t="s">
        <v>24</v>
      </c>
      <c r="XCS2201">
        <v>1</v>
      </c>
      <c r="XCT2201">
        <v>5</v>
      </c>
      <c r="XCU2201">
        <v>0.2</v>
      </c>
      <c r="XCV2201">
        <v>200</v>
      </c>
      <c r="XCW2201">
        <v>33805.1</v>
      </c>
      <c r="XCX2201">
        <v>805.74800000000005</v>
      </c>
      <c r="XCY2201">
        <v>0</v>
      </c>
      <c r="XCZ2201">
        <v>13</v>
      </c>
      <c r="XDA2201">
        <v>1800.85</v>
      </c>
      <c r="XDB2201">
        <v>6272</v>
      </c>
    </row>
    <row r="2202" spans="16320:16330" x14ac:dyDescent="0.3">
      <c r="XCR2202" t="s">
        <v>24</v>
      </c>
      <c r="XCS2202">
        <v>1</v>
      </c>
      <c r="XCT2202">
        <v>10</v>
      </c>
      <c r="XCU2202">
        <v>0.05</v>
      </c>
      <c r="XCV2202">
        <v>200</v>
      </c>
      <c r="XCW2202">
        <v>33399.599999999999</v>
      </c>
      <c r="XCX2202">
        <v>526.73299999999995</v>
      </c>
      <c r="XCY2202">
        <v>6</v>
      </c>
      <c r="XCZ2202">
        <v>27</v>
      </c>
      <c r="XDA2202">
        <v>1800.05</v>
      </c>
      <c r="XDB2202">
        <v>7386</v>
      </c>
    </row>
    <row r="2203" spans="16320:16330" x14ac:dyDescent="0.3">
      <c r="XCR2203" t="s">
        <v>24</v>
      </c>
      <c r="XCS2203">
        <v>1</v>
      </c>
      <c r="XCT2203">
        <v>10</v>
      </c>
      <c r="XCU2203">
        <v>0.1</v>
      </c>
      <c r="XCV2203">
        <v>200</v>
      </c>
      <c r="XCW2203">
        <v>33557.5</v>
      </c>
      <c r="XCX2203">
        <v>1055.5</v>
      </c>
      <c r="XCY2203">
        <v>4</v>
      </c>
      <c r="XCZ2203">
        <v>15</v>
      </c>
      <c r="XDA2203">
        <v>1800.08</v>
      </c>
      <c r="XDB2203">
        <v>5000</v>
      </c>
    </row>
    <row r="2204" spans="16320:16330" x14ac:dyDescent="0.3">
      <c r="XCR2204" t="s">
        <v>24</v>
      </c>
      <c r="XCS2204">
        <v>1</v>
      </c>
      <c r="XCT2204">
        <v>10</v>
      </c>
      <c r="XCU2204">
        <v>0.15</v>
      </c>
      <c r="XCV2204">
        <v>200</v>
      </c>
      <c r="XCW2204">
        <v>33742.6</v>
      </c>
      <c r="XCX2204">
        <v>1022.23</v>
      </c>
      <c r="XCY2204">
        <v>3</v>
      </c>
      <c r="XCZ2204">
        <v>13</v>
      </c>
      <c r="XDA2204">
        <v>1801.74</v>
      </c>
      <c r="XDB2204">
        <v>4427</v>
      </c>
    </row>
    <row r="2205" spans="16320:16330" x14ac:dyDescent="0.3">
      <c r="XCR2205" t="s">
        <v>24</v>
      </c>
      <c r="XCS2205">
        <v>1</v>
      </c>
      <c r="XCT2205">
        <v>10</v>
      </c>
      <c r="XCU2205">
        <v>0.2</v>
      </c>
      <c r="XCV2205">
        <v>200</v>
      </c>
      <c r="XCW2205">
        <v>34095</v>
      </c>
      <c r="XCX2205">
        <v>1801.76</v>
      </c>
      <c r="XCY2205">
        <v>0</v>
      </c>
      <c r="XCZ2205">
        <v>1</v>
      </c>
      <c r="XDA2205">
        <v>1801.79</v>
      </c>
      <c r="XDB2205">
        <v>2305</v>
      </c>
    </row>
    <row r="2206" spans="16320:16330" x14ac:dyDescent="0.3">
      <c r="XCR2206" t="s">
        <v>24</v>
      </c>
      <c r="XCS2206">
        <v>1</v>
      </c>
      <c r="XCT2206">
        <v>25</v>
      </c>
      <c r="XCU2206">
        <v>0.05</v>
      </c>
      <c r="XCV2206">
        <v>200</v>
      </c>
      <c r="XCW2206">
        <v>33433.300000000003</v>
      </c>
      <c r="XCX2206">
        <v>1518.95</v>
      </c>
      <c r="XCY2206">
        <v>10</v>
      </c>
      <c r="XCZ2206">
        <v>18</v>
      </c>
      <c r="XDA2206">
        <v>1800.23</v>
      </c>
      <c r="XDB2206">
        <v>6111</v>
      </c>
    </row>
    <row r="2207" spans="16320:16330" x14ac:dyDescent="0.3">
      <c r="XCR2207" t="s">
        <v>24</v>
      </c>
      <c r="XCS2207">
        <v>1</v>
      </c>
      <c r="XCT2207">
        <v>25</v>
      </c>
      <c r="XCU2207">
        <v>0.1</v>
      </c>
      <c r="XCV2207">
        <v>200</v>
      </c>
      <c r="XCW2207">
        <v>33586.1</v>
      </c>
      <c r="XCX2207">
        <v>1150.77</v>
      </c>
      <c r="XCY2207">
        <v>7</v>
      </c>
      <c r="XCZ2207">
        <v>17</v>
      </c>
      <c r="XDA2207">
        <v>1800.49</v>
      </c>
      <c r="XDB2207">
        <v>5975</v>
      </c>
    </row>
    <row r="2208" spans="16320:16330" x14ac:dyDescent="0.3">
      <c r="XCR2208" t="s">
        <v>24</v>
      </c>
      <c r="XCS2208">
        <v>1</v>
      </c>
      <c r="XCT2208">
        <v>25</v>
      </c>
      <c r="XCU2208">
        <v>0.15</v>
      </c>
      <c r="XCV2208">
        <v>200</v>
      </c>
      <c r="XCW2208">
        <v>33710.6</v>
      </c>
      <c r="XCX2208">
        <v>1239.8</v>
      </c>
      <c r="XCY2208">
        <v>0</v>
      </c>
      <c r="XCZ2208">
        <v>8</v>
      </c>
      <c r="XDA2208">
        <v>1801.25</v>
      </c>
      <c r="XDB2208">
        <v>2838</v>
      </c>
    </row>
    <row r="2209" spans="16320:16330" x14ac:dyDescent="0.3">
      <c r="XCR2209" t="s">
        <v>24</v>
      </c>
      <c r="XCS2209">
        <v>1</v>
      </c>
      <c r="XCT2209">
        <v>25</v>
      </c>
      <c r="XCU2209">
        <v>0.2</v>
      </c>
      <c r="XCV2209">
        <v>200</v>
      </c>
      <c r="XCW2209">
        <v>34588.699999999997</v>
      </c>
      <c r="XCX2209">
        <v>1800.87</v>
      </c>
      <c r="XCY2209">
        <v>2</v>
      </c>
      <c r="XCZ2209">
        <v>3</v>
      </c>
      <c r="XDA2209">
        <v>1800.87</v>
      </c>
      <c r="XDB2209">
        <v>2136</v>
      </c>
    </row>
    <row r="2210" spans="16320:16330" x14ac:dyDescent="0.3">
      <c r="XCR2210" t="s">
        <v>24</v>
      </c>
      <c r="XCS2210">
        <v>1</v>
      </c>
      <c r="XCT2210">
        <v>50</v>
      </c>
      <c r="XCU2210">
        <v>0.05</v>
      </c>
      <c r="XCV2210">
        <v>200</v>
      </c>
      <c r="XCW2210">
        <v>33480.6</v>
      </c>
      <c r="XCX2210">
        <v>1339.02</v>
      </c>
      <c r="XCY2210">
        <v>14</v>
      </c>
      <c r="XCZ2210">
        <v>28</v>
      </c>
      <c r="XDA2210">
        <v>1800.13</v>
      </c>
      <c r="XDB2210">
        <v>7872</v>
      </c>
    </row>
    <row r="2211" spans="16320:16330" x14ac:dyDescent="0.3">
      <c r="XCR2211" t="s">
        <v>24</v>
      </c>
      <c r="XCS2211">
        <v>1</v>
      </c>
      <c r="XCT2211">
        <v>50</v>
      </c>
      <c r="XCU2211">
        <v>0.1</v>
      </c>
      <c r="XCV2211">
        <v>200</v>
      </c>
      <c r="XCW2211">
        <v>33639</v>
      </c>
      <c r="XCX2211">
        <v>1322.3</v>
      </c>
      <c r="XCY2211">
        <v>5</v>
      </c>
      <c r="XCZ2211">
        <v>14</v>
      </c>
      <c r="XDA2211">
        <v>1800.14</v>
      </c>
      <c r="XDB2211">
        <v>4518</v>
      </c>
    </row>
    <row r="2212" spans="16320:16330" x14ac:dyDescent="0.3">
      <c r="XCR2212" t="s">
        <v>24</v>
      </c>
      <c r="XCS2212">
        <v>1</v>
      </c>
      <c r="XCT2212">
        <v>50</v>
      </c>
      <c r="XCU2212">
        <v>0.15</v>
      </c>
      <c r="XCV2212">
        <v>200</v>
      </c>
      <c r="XCW2212">
        <v>33873.699999999997</v>
      </c>
      <c r="XCX2212">
        <v>1452.99</v>
      </c>
      <c r="XCY2212">
        <v>2</v>
      </c>
      <c r="XCZ2212">
        <v>7</v>
      </c>
      <c r="XDA2212">
        <v>1801.72</v>
      </c>
      <c r="XDB2212">
        <v>2740</v>
      </c>
    </row>
    <row r="2213" spans="16320:16330" x14ac:dyDescent="0.3">
      <c r="XCR2213" t="s">
        <v>24</v>
      </c>
      <c r="XCS2213">
        <v>1</v>
      </c>
      <c r="XCT2213">
        <v>50</v>
      </c>
      <c r="XCU2213">
        <v>0.2</v>
      </c>
      <c r="XCV2213">
        <v>200</v>
      </c>
      <c r="XCW2213">
        <v>35501.5</v>
      </c>
      <c r="XCX2213">
        <v>1800.66</v>
      </c>
      <c r="XCY2213">
        <v>0</v>
      </c>
      <c r="XCZ2213">
        <v>1</v>
      </c>
      <c r="XDA2213">
        <v>1800.79</v>
      </c>
      <c r="XDB2213">
        <v>797</v>
      </c>
    </row>
    <row r="2214" spans="16320:16330" x14ac:dyDescent="0.3">
      <c r="XCR2214" t="s">
        <v>24</v>
      </c>
      <c r="XCS2214">
        <v>2</v>
      </c>
      <c r="XCT2214">
        <v>5</v>
      </c>
      <c r="XCU2214">
        <v>0.05</v>
      </c>
      <c r="XCV2214">
        <v>200</v>
      </c>
      <c r="XCW2214">
        <v>33344.699999999997</v>
      </c>
      <c r="XCX2214">
        <v>155.316</v>
      </c>
      <c r="XCY2214">
        <v>0</v>
      </c>
      <c r="XCZ2214">
        <v>47</v>
      </c>
      <c r="XDA2214">
        <v>1800.19</v>
      </c>
      <c r="XDB2214">
        <v>9220</v>
      </c>
    </row>
    <row r="2215" spans="16320:16330" x14ac:dyDescent="0.3">
      <c r="XCR2215" t="s">
        <v>24</v>
      </c>
      <c r="XCS2215">
        <v>2</v>
      </c>
      <c r="XCT2215">
        <v>5</v>
      </c>
      <c r="XCU2215">
        <v>0.1</v>
      </c>
      <c r="XCV2215">
        <v>200</v>
      </c>
      <c r="XCW2215">
        <v>33366</v>
      </c>
      <c r="XCX2215">
        <v>339.86700000000002</v>
      </c>
      <c r="XCY2215">
        <v>0</v>
      </c>
      <c r="XCZ2215">
        <v>30</v>
      </c>
      <c r="XDA2215">
        <v>1800.06</v>
      </c>
      <c r="XDB2215">
        <v>8124</v>
      </c>
    </row>
    <row r="2216" spans="16320:16330" x14ac:dyDescent="0.3">
      <c r="XCR2216" t="s">
        <v>24</v>
      </c>
      <c r="XCS2216">
        <v>2</v>
      </c>
      <c r="XCT2216">
        <v>5</v>
      </c>
      <c r="XCU2216">
        <v>0.15</v>
      </c>
      <c r="XCV2216">
        <v>200</v>
      </c>
      <c r="XCW2216">
        <v>33366</v>
      </c>
      <c r="XCX2216">
        <v>187.215</v>
      </c>
      <c r="XCY2216">
        <v>0</v>
      </c>
      <c r="XCZ2216">
        <v>37</v>
      </c>
      <c r="XDA2216">
        <v>1800.09</v>
      </c>
      <c r="XDB2216">
        <v>8889</v>
      </c>
    </row>
    <row r="2217" spans="16320:16330" x14ac:dyDescent="0.3">
      <c r="XCR2217" t="s">
        <v>24</v>
      </c>
      <c r="XCS2217">
        <v>2</v>
      </c>
      <c r="XCT2217">
        <v>5</v>
      </c>
      <c r="XCU2217">
        <v>0.2</v>
      </c>
      <c r="XCV2217">
        <v>200</v>
      </c>
      <c r="XCW2217">
        <v>33480.300000000003</v>
      </c>
      <c r="XCX2217">
        <v>899.89400000000001</v>
      </c>
      <c r="XCY2217">
        <v>16</v>
      </c>
      <c r="XCZ2217">
        <v>32</v>
      </c>
      <c r="XDA2217">
        <v>1800.08</v>
      </c>
      <c r="XDB2217">
        <v>7838</v>
      </c>
    </row>
    <row r="2218" spans="16320:16330" x14ac:dyDescent="0.3">
      <c r="XCR2218" t="s">
        <v>24</v>
      </c>
      <c r="XCS2218">
        <v>2</v>
      </c>
      <c r="XCT2218">
        <v>10</v>
      </c>
      <c r="XCU2218">
        <v>0.05</v>
      </c>
      <c r="XCV2218">
        <v>200</v>
      </c>
      <c r="XCW2218">
        <v>33361.5</v>
      </c>
      <c r="XCX2218">
        <v>1053.26</v>
      </c>
      <c r="XCY2218">
        <v>25</v>
      </c>
      <c r="XCZ2218">
        <v>39</v>
      </c>
      <c r="XDA2218">
        <v>1800.03</v>
      </c>
      <c r="XDB2218">
        <v>8660</v>
      </c>
    </row>
    <row r="2219" spans="16320:16330" x14ac:dyDescent="0.3">
      <c r="XCR2219" t="s">
        <v>24</v>
      </c>
      <c r="XCS2219">
        <v>2</v>
      </c>
      <c r="XCT2219">
        <v>10</v>
      </c>
      <c r="XCU2219">
        <v>0.1</v>
      </c>
      <c r="XCV2219">
        <v>200</v>
      </c>
      <c r="XCW2219">
        <v>33475.199999999997</v>
      </c>
      <c r="XCX2219">
        <v>1683.89</v>
      </c>
      <c r="XCY2219">
        <v>13</v>
      </c>
      <c r="XCZ2219">
        <v>20</v>
      </c>
      <c r="XDA2219">
        <v>1800.4</v>
      </c>
      <c r="XDB2219">
        <v>5140</v>
      </c>
    </row>
    <row r="2220" spans="16320:16330" x14ac:dyDescent="0.3">
      <c r="XCR2220" t="s">
        <v>24</v>
      </c>
      <c r="XCS2220">
        <v>2</v>
      </c>
      <c r="XCT2220">
        <v>10</v>
      </c>
      <c r="XCU2220">
        <v>0.15</v>
      </c>
      <c r="XCV2220">
        <v>200</v>
      </c>
      <c r="XCW2220">
        <v>33641.699999999997</v>
      </c>
      <c r="XCX2220">
        <v>924.63300000000004</v>
      </c>
      <c r="XCY2220">
        <v>7</v>
      </c>
      <c r="XCZ2220">
        <v>17</v>
      </c>
      <c r="XDA2220">
        <v>1800.02</v>
      </c>
      <c r="XDB2220">
        <v>5291</v>
      </c>
    </row>
    <row r="2221" spans="16320:16330" x14ac:dyDescent="0.3">
      <c r="XCR2221" t="s">
        <v>24</v>
      </c>
      <c r="XCS2221">
        <v>2</v>
      </c>
      <c r="XCT2221">
        <v>10</v>
      </c>
      <c r="XCU2221">
        <v>0.2</v>
      </c>
      <c r="XCV2221">
        <v>200</v>
      </c>
      <c r="XCW2221">
        <v>33813.199999999997</v>
      </c>
      <c r="XCX2221">
        <v>970.93299999999999</v>
      </c>
      <c r="XCY2221">
        <v>0</v>
      </c>
      <c r="XCZ2221">
        <v>10</v>
      </c>
      <c r="XDA2221">
        <v>1800.9</v>
      </c>
      <c r="XDB2221">
        <v>4624</v>
      </c>
    </row>
    <row r="2222" spans="16320:16330" x14ac:dyDescent="0.3">
      <c r="XCR2222" t="s">
        <v>24</v>
      </c>
      <c r="XCS2222">
        <v>2</v>
      </c>
      <c r="XCT2222">
        <v>25</v>
      </c>
      <c r="XCU2222">
        <v>0.05</v>
      </c>
      <c r="XCV2222">
        <v>200</v>
      </c>
      <c r="XCW2222">
        <v>33745.800000000003</v>
      </c>
      <c r="XCX2222">
        <v>671.08500000000004</v>
      </c>
      <c r="XCY2222">
        <v>2</v>
      </c>
      <c r="XCZ2222">
        <v>12</v>
      </c>
      <c r="XDA2222">
        <v>1800.04</v>
      </c>
      <c r="XDB2222">
        <v>4843</v>
      </c>
    </row>
    <row r="2223" spans="16320:16330" x14ac:dyDescent="0.3">
      <c r="XCR2223" t="s">
        <v>24</v>
      </c>
      <c r="XCS2223">
        <v>2</v>
      </c>
      <c r="XCT2223">
        <v>25</v>
      </c>
      <c r="XCU2223">
        <v>0.1</v>
      </c>
      <c r="XCV2223">
        <v>200</v>
      </c>
      <c r="XCW2223">
        <v>33657.9</v>
      </c>
      <c r="XCX2223">
        <v>718.19100000000003</v>
      </c>
      <c r="XCY2223">
        <v>0</v>
      </c>
      <c r="XCZ2223">
        <v>8</v>
      </c>
      <c r="XDA2223">
        <v>1800.76</v>
      </c>
      <c r="XDB2223">
        <v>3700</v>
      </c>
    </row>
    <row r="2224" spans="16320:16330" x14ac:dyDescent="0.3">
      <c r="XCR2224" t="s">
        <v>24</v>
      </c>
      <c r="XCS2224">
        <v>2</v>
      </c>
      <c r="XCT2224">
        <v>25</v>
      </c>
      <c r="XCU2224">
        <v>0.15</v>
      </c>
      <c r="XCV2224">
        <v>200</v>
      </c>
      <c r="XCW2224">
        <v>34043.599999999999</v>
      </c>
      <c r="XCX2224">
        <v>1471.66</v>
      </c>
      <c r="XCY2224">
        <v>0</v>
      </c>
      <c r="XCZ2224">
        <v>3</v>
      </c>
      <c r="XDA2224">
        <v>1801.67</v>
      </c>
      <c r="XDB2224">
        <v>2259</v>
      </c>
    </row>
    <row r="2225" spans="16320:16330" x14ac:dyDescent="0.3">
      <c r="XCR2225" t="s">
        <v>24</v>
      </c>
      <c r="XCS2225">
        <v>2</v>
      </c>
      <c r="XCT2225">
        <v>25</v>
      </c>
      <c r="XCU2225">
        <v>0.2</v>
      </c>
      <c r="XCV2225">
        <v>200</v>
      </c>
      <c r="XCW2225">
        <v>36170.199999999997</v>
      </c>
      <c r="XCX2225">
        <v>1803.39</v>
      </c>
      <c r="XCY2225">
        <v>0</v>
      </c>
      <c r="XCZ2225">
        <v>1</v>
      </c>
      <c r="XDA2225">
        <v>1803.52</v>
      </c>
      <c r="XDB2225">
        <v>488</v>
      </c>
    </row>
    <row r="2226" spans="16320:16330" x14ac:dyDescent="0.3">
      <c r="XCR2226" t="s">
        <v>24</v>
      </c>
      <c r="XCS2226">
        <v>2</v>
      </c>
      <c r="XCT2226">
        <v>50</v>
      </c>
      <c r="XCU2226">
        <v>0.05</v>
      </c>
      <c r="XCV2226">
        <v>200</v>
      </c>
      <c r="XCW2226">
        <v>33480.6</v>
      </c>
      <c r="XCX2226">
        <v>1406.41</v>
      </c>
      <c r="XCY2226">
        <v>27</v>
      </c>
      <c r="XCZ2226">
        <v>36</v>
      </c>
      <c r="XDA2226">
        <v>1800.12</v>
      </c>
      <c r="XDB2226">
        <v>7710</v>
      </c>
    </row>
    <row r="2227" spans="16320:16330" x14ac:dyDescent="0.3">
      <c r="XCR2227" t="s">
        <v>24</v>
      </c>
      <c r="XCS2227">
        <v>2</v>
      </c>
      <c r="XCT2227">
        <v>50</v>
      </c>
      <c r="XCU2227">
        <v>0.1</v>
      </c>
      <c r="XCV2227">
        <v>200</v>
      </c>
      <c r="XCW2227">
        <v>33674.1</v>
      </c>
      <c r="XCX2227">
        <v>723.654</v>
      </c>
      <c r="XCY2227">
        <v>0</v>
      </c>
      <c r="XCZ2227">
        <v>11</v>
      </c>
      <c r="XDA2227">
        <v>1800.08</v>
      </c>
      <c r="XDB2227">
        <v>4469</v>
      </c>
    </row>
    <row r="2228" spans="16320:16330" x14ac:dyDescent="0.3">
      <c r="XCR2228" t="s">
        <v>24</v>
      </c>
      <c r="XCS2228">
        <v>2</v>
      </c>
      <c r="XCT2228">
        <v>50</v>
      </c>
      <c r="XCU2228">
        <v>0.15</v>
      </c>
      <c r="XCV2228">
        <v>200</v>
      </c>
      <c r="XCW2228">
        <v>33910.199999999997</v>
      </c>
      <c r="XCX2228">
        <v>1465.75</v>
      </c>
      <c r="XCY2228">
        <v>0</v>
      </c>
      <c r="XCZ2228">
        <v>4</v>
      </c>
      <c r="XDA2228">
        <v>1800.94</v>
      </c>
      <c r="XDB2228">
        <v>1975</v>
      </c>
    </row>
    <row r="2229" spans="16320:16330" x14ac:dyDescent="0.3">
      <c r="XCR2229" t="s">
        <v>24</v>
      </c>
      <c r="XCS2229">
        <v>2</v>
      </c>
      <c r="XCT2229">
        <v>50</v>
      </c>
      <c r="XCU2229">
        <v>0.2</v>
      </c>
      <c r="XCV2229">
        <v>200</v>
      </c>
      <c r="XCW2229">
        <v>35450.199999999997</v>
      </c>
      <c r="XCX2229">
        <v>1800.1</v>
      </c>
      <c r="XCY2229">
        <v>0</v>
      </c>
      <c r="XCZ2229">
        <v>1</v>
      </c>
      <c r="XDA2229">
        <v>1800.11</v>
      </c>
      <c r="XDB2229">
        <v>1177</v>
      </c>
    </row>
    <row r="2230" spans="16320:16330" x14ac:dyDescent="0.3">
      <c r="XCR2230" t="s">
        <v>24</v>
      </c>
      <c r="XCS2230">
        <v>3</v>
      </c>
      <c r="XCT2230">
        <v>0</v>
      </c>
      <c r="XCU2230">
        <v>0.05</v>
      </c>
      <c r="XCV2230">
        <v>200</v>
      </c>
      <c r="XCW2230">
        <v>33639</v>
      </c>
      <c r="XCX2230">
        <v>463.00700000000001</v>
      </c>
      <c r="XCY2230">
        <v>9</v>
      </c>
      <c r="XCZ2230">
        <v>37</v>
      </c>
      <c r="XDA2230">
        <v>1800.01</v>
      </c>
      <c r="XDB2230">
        <v>15079</v>
      </c>
    </row>
    <row r="2231" spans="16320:16330" x14ac:dyDescent="0.3">
      <c r="XCR2231" t="s">
        <v>24</v>
      </c>
      <c r="XCS2231">
        <v>3</v>
      </c>
      <c r="XCT2231">
        <v>0</v>
      </c>
      <c r="XCU2231">
        <v>0.1</v>
      </c>
      <c r="XCV2231">
        <v>200</v>
      </c>
      <c r="XCW2231">
        <v>34453.800000000003</v>
      </c>
      <c r="XCX2231">
        <v>975.99900000000002</v>
      </c>
      <c r="XCY2231">
        <v>0</v>
      </c>
      <c r="XCZ2231">
        <v>7</v>
      </c>
      <c r="XDA2231">
        <v>1800.24</v>
      </c>
      <c r="XDB2231">
        <v>5294</v>
      </c>
    </row>
    <row r="2232" spans="16320:16330" x14ac:dyDescent="0.3">
      <c r="XCR2232" t="s">
        <v>24</v>
      </c>
      <c r="XCS2232">
        <v>3</v>
      </c>
      <c r="XCT2232">
        <v>10</v>
      </c>
      <c r="XCU2232">
        <v>0.05</v>
      </c>
      <c r="XCV2232">
        <v>200</v>
      </c>
      <c r="XCW2232">
        <v>33639</v>
      </c>
      <c r="XCX2232">
        <v>151.607</v>
      </c>
      <c r="XCY2232">
        <v>0</v>
      </c>
      <c r="XCZ2232">
        <v>31</v>
      </c>
      <c r="XDA2232">
        <v>1800.04</v>
      </c>
      <c r="XDB2232">
        <v>14904</v>
      </c>
    </row>
    <row r="2233" spans="16320:16330" x14ac:dyDescent="0.3">
      <c r="XCR2233" t="s">
        <v>24</v>
      </c>
      <c r="XCS2233">
        <v>3</v>
      </c>
      <c r="XCT2233">
        <v>10</v>
      </c>
      <c r="XCU2233">
        <v>0.1</v>
      </c>
      <c r="XCV2233">
        <v>200</v>
      </c>
      <c r="XCW2233">
        <v>34156.699999999997</v>
      </c>
      <c r="XCX2233">
        <v>731.13800000000003</v>
      </c>
      <c r="XCY2233">
        <v>0</v>
      </c>
      <c r="XCZ2233">
        <v>8</v>
      </c>
      <c r="XDA2233">
        <v>1800.62</v>
      </c>
      <c r="XDB2233">
        <v>5621</v>
      </c>
    </row>
    <row r="2234" spans="16320:16330" x14ac:dyDescent="0.3">
      <c r="XCR2234" t="s">
        <v>24</v>
      </c>
      <c r="XCS2234">
        <v>3</v>
      </c>
      <c r="XCT2234">
        <v>25</v>
      </c>
      <c r="XCU2234">
        <v>0.05</v>
      </c>
      <c r="XCV2234">
        <v>200</v>
      </c>
      <c r="XCW2234">
        <v>33664.800000000003</v>
      </c>
      <c r="XCX2234">
        <v>400.75700000000001</v>
      </c>
      <c r="XCY2234">
        <v>7</v>
      </c>
      <c r="XCZ2234">
        <v>38</v>
      </c>
      <c r="XDA2234">
        <v>1800.75</v>
      </c>
      <c r="XDB2234">
        <v>12787</v>
      </c>
    </row>
    <row r="2235" spans="16320:16330" x14ac:dyDescent="0.3">
      <c r="XCR2235" t="s">
        <v>24</v>
      </c>
      <c r="XCS2235">
        <v>3</v>
      </c>
      <c r="XCT2235">
        <v>25</v>
      </c>
      <c r="XCU2235">
        <v>0.1</v>
      </c>
      <c r="XCV2235">
        <v>200</v>
      </c>
      <c r="XCW2235">
        <v>34122.699999999997</v>
      </c>
      <c r="XCX2235">
        <v>1170.57</v>
      </c>
      <c r="XCY2235">
        <v>0</v>
      </c>
      <c r="XCZ2235">
        <v>7</v>
      </c>
      <c r="XDA2235">
        <v>1800.31</v>
      </c>
      <c r="XDB2235">
        <v>5220</v>
      </c>
    </row>
    <row r="2236" spans="16320:16330" x14ac:dyDescent="0.3">
      <c r="XCR2236" t="s">
        <v>24</v>
      </c>
      <c r="XCS2236">
        <v>3</v>
      </c>
      <c r="XCT2236">
        <v>50</v>
      </c>
      <c r="XCU2236">
        <v>0.05</v>
      </c>
      <c r="XCV2236">
        <v>200</v>
      </c>
      <c r="XCW2236">
        <v>33639</v>
      </c>
      <c r="XCX2236">
        <v>839.05899999999997</v>
      </c>
      <c r="XCY2236">
        <v>19</v>
      </c>
      <c r="XCZ2236">
        <v>39</v>
      </c>
      <c r="XDA2236">
        <v>1800.03</v>
      </c>
      <c r="XDB2236">
        <v>14567</v>
      </c>
    </row>
    <row r="2237" spans="16320:16330" x14ac:dyDescent="0.3">
      <c r="XCR2237" t="s">
        <v>24</v>
      </c>
      <c r="XCS2237">
        <v>3</v>
      </c>
      <c r="XCT2237">
        <v>50</v>
      </c>
      <c r="XCU2237">
        <v>0.1</v>
      </c>
      <c r="XCV2237">
        <v>200</v>
      </c>
      <c r="XCW2237">
        <v>34428.300000000003</v>
      </c>
      <c r="XCX2237">
        <v>1175.1400000000001</v>
      </c>
      <c r="XCY2237">
        <v>3</v>
      </c>
      <c r="XCZ2237">
        <v>7</v>
      </c>
      <c r="XDA2237">
        <v>1800.1</v>
      </c>
      <c r="XDB2237">
        <v>4842</v>
      </c>
    </row>
    <row r="2238" spans="16320:16330" x14ac:dyDescent="0.3">
      <c r="XCR2238" t="s">
        <v>532</v>
      </c>
      <c r="XCS2238">
        <v>0</v>
      </c>
      <c r="XCT2238">
        <v>0</v>
      </c>
      <c r="XCU2238">
        <v>0.05</v>
      </c>
      <c r="XCV2238">
        <v>100</v>
      </c>
      <c r="XCW2238">
        <v>1031</v>
      </c>
      <c r="XCX2238">
        <v>54.8155</v>
      </c>
      <c r="XCY2238">
        <v>19</v>
      </c>
      <c r="XCZ2238">
        <v>1036</v>
      </c>
      <c r="XDA2238">
        <v>1800.07</v>
      </c>
      <c r="XDB2238">
        <v>71737</v>
      </c>
    </row>
    <row r="2239" spans="16320:16330" x14ac:dyDescent="0.3">
      <c r="XCR2239" t="s">
        <v>532</v>
      </c>
      <c r="XCS2239">
        <v>0</v>
      </c>
      <c r="XCT2239">
        <v>0</v>
      </c>
      <c r="XCU2239">
        <v>0.1</v>
      </c>
      <c r="XCV2239">
        <v>100</v>
      </c>
      <c r="XCW2239">
        <v>1031</v>
      </c>
      <c r="XCX2239">
        <v>121.041</v>
      </c>
      <c r="XCY2239">
        <v>43</v>
      </c>
      <c r="XCZ2239">
        <v>1268</v>
      </c>
      <c r="XDA2239">
        <v>1800</v>
      </c>
      <c r="XDB2239">
        <v>75786</v>
      </c>
    </row>
    <row r="2240" spans="16320:16330" x14ac:dyDescent="0.3">
      <c r="XCR2240" t="s">
        <v>532</v>
      </c>
      <c r="XCS2240">
        <v>0</v>
      </c>
      <c r="XCT2240">
        <v>0</v>
      </c>
      <c r="XCU2240">
        <v>0.15</v>
      </c>
      <c r="XCV2240">
        <v>100</v>
      </c>
      <c r="XCW2240">
        <v>1031</v>
      </c>
      <c r="XCX2240">
        <v>19.399000000000001</v>
      </c>
      <c r="XCY2240">
        <v>7</v>
      </c>
      <c r="XCZ2240">
        <v>1023</v>
      </c>
      <c r="XDA2240">
        <v>1800.03</v>
      </c>
      <c r="XDB2240">
        <v>67409</v>
      </c>
    </row>
    <row r="2241" spans="16320:16330" x14ac:dyDescent="0.3">
      <c r="XCR2241" t="s">
        <v>532</v>
      </c>
      <c r="XCS2241">
        <v>0</v>
      </c>
      <c r="XCT2241">
        <v>0</v>
      </c>
      <c r="XCU2241">
        <v>0.2</v>
      </c>
      <c r="XCV2241">
        <v>100</v>
      </c>
      <c r="XCW2241">
        <v>1031</v>
      </c>
      <c r="XCX2241">
        <v>106.67400000000001</v>
      </c>
      <c r="XCY2241">
        <v>30</v>
      </c>
      <c r="XCZ2241">
        <v>1068</v>
      </c>
      <c r="XDA2241">
        <v>1800.01</v>
      </c>
      <c r="XDB2241">
        <v>74310</v>
      </c>
    </row>
    <row r="2242" spans="16320:16330" x14ac:dyDescent="0.3">
      <c r="XCR2242" t="s">
        <v>532</v>
      </c>
      <c r="XCS2242">
        <v>1</v>
      </c>
      <c r="XCT2242">
        <v>5</v>
      </c>
      <c r="XCU2242">
        <v>0.05</v>
      </c>
      <c r="XCV2242">
        <v>100</v>
      </c>
      <c r="XCW2242">
        <v>1033</v>
      </c>
      <c r="XCX2242">
        <v>102.361</v>
      </c>
      <c r="XCY2242">
        <v>10</v>
      </c>
      <c r="XCZ2242">
        <v>331</v>
      </c>
      <c r="XDA2242">
        <v>1800.09</v>
      </c>
      <c r="XDB2242">
        <v>26814</v>
      </c>
    </row>
    <row r="2243" spans="16320:16330" x14ac:dyDescent="0.3">
      <c r="XCR2243" t="s">
        <v>532</v>
      </c>
      <c r="XCS2243">
        <v>1</v>
      </c>
      <c r="XCT2243">
        <v>5</v>
      </c>
      <c r="XCU2243">
        <v>0.1</v>
      </c>
      <c r="XCV2243">
        <v>100</v>
      </c>
      <c r="XCW2243">
        <v>1039</v>
      </c>
      <c r="XCX2243">
        <v>836.55499999999995</v>
      </c>
      <c r="XCY2243">
        <v>87</v>
      </c>
      <c r="XCZ2243">
        <v>226</v>
      </c>
      <c r="XDA2243">
        <v>1800.01</v>
      </c>
      <c r="XDB2243">
        <v>26469</v>
      </c>
    </row>
    <row r="2244" spans="16320:16330" x14ac:dyDescent="0.3">
      <c r="XCR2244" t="s">
        <v>532</v>
      </c>
      <c r="XCS2244">
        <v>1</v>
      </c>
      <c r="XCT2244">
        <v>5</v>
      </c>
      <c r="XCU2244">
        <v>0.15</v>
      </c>
      <c r="XCV2244">
        <v>100</v>
      </c>
      <c r="XCW2244">
        <v>1037</v>
      </c>
      <c r="XCX2244">
        <v>43.800899999999999</v>
      </c>
      <c r="XCY2244">
        <v>1</v>
      </c>
      <c r="XCZ2244">
        <v>340</v>
      </c>
      <c r="XDA2244">
        <v>1800.05</v>
      </c>
      <c r="XDB2244">
        <v>27609</v>
      </c>
    </row>
    <row r="2245" spans="16320:16330" x14ac:dyDescent="0.3">
      <c r="XCR2245" t="s">
        <v>532</v>
      </c>
      <c r="XCS2245">
        <v>1</v>
      </c>
      <c r="XCT2245">
        <v>5</v>
      </c>
      <c r="XCU2245">
        <v>0.2</v>
      </c>
      <c r="XCV2245">
        <v>100</v>
      </c>
      <c r="XCW2245">
        <v>1040</v>
      </c>
      <c r="XCX2245">
        <v>276.19200000000001</v>
      </c>
      <c r="XCY2245">
        <v>20</v>
      </c>
      <c r="XCZ2245">
        <v>296</v>
      </c>
      <c r="XDA2245">
        <v>1800.03</v>
      </c>
      <c r="XDB2245">
        <v>24357</v>
      </c>
    </row>
    <row r="2246" spans="16320:16330" x14ac:dyDescent="0.3">
      <c r="XCR2246" t="s">
        <v>532</v>
      </c>
      <c r="XCS2246">
        <v>1</v>
      </c>
      <c r="XCT2246">
        <v>10</v>
      </c>
      <c r="XCU2246">
        <v>0.05</v>
      </c>
      <c r="XCV2246">
        <v>100</v>
      </c>
      <c r="XCW2246">
        <v>1033</v>
      </c>
      <c r="XCX2246">
        <v>202.79</v>
      </c>
      <c r="XCY2246">
        <v>20</v>
      </c>
      <c r="XCZ2246">
        <v>618</v>
      </c>
      <c r="XDA2246">
        <v>1800.01</v>
      </c>
      <c r="XDB2246">
        <v>28936</v>
      </c>
    </row>
    <row r="2247" spans="16320:16330" x14ac:dyDescent="0.3">
      <c r="XCR2247" t="s">
        <v>532</v>
      </c>
      <c r="XCS2247">
        <v>1</v>
      </c>
      <c r="XCT2247">
        <v>10</v>
      </c>
      <c r="XCU2247">
        <v>0.1</v>
      </c>
      <c r="XCV2247">
        <v>100</v>
      </c>
      <c r="XCW2247">
        <v>1037</v>
      </c>
      <c r="XCX2247">
        <v>93.822599999999994</v>
      </c>
      <c r="XCY2247">
        <v>8</v>
      </c>
      <c r="XCZ2247">
        <v>455</v>
      </c>
      <c r="XDA2247">
        <v>1800.01</v>
      </c>
      <c r="XDB2247">
        <v>28577</v>
      </c>
    </row>
    <row r="2248" spans="16320:16330" x14ac:dyDescent="0.3">
      <c r="XCR2248" t="s">
        <v>532</v>
      </c>
      <c r="XCS2248">
        <v>1</v>
      </c>
      <c r="XCT2248">
        <v>10</v>
      </c>
      <c r="XCU2248">
        <v>0.15</v>
      </c>
      <c r="XCV2248">
        <v>100</v>
      </c>
      <c r="XCW2248">
        <v>1037</v>
      </c>
      <c r="XCX2248">
        <v>21.9513</v>
      </c>
      <c r="XCY2248">
        <v>1</v>
      </c>
      <c r="XCZ2248">
        <v>472</v>
      </c>
      <c r="XDA2248">
        <v>1800.01</v>
      </c>
      <c r="XDB2248">
        <v>27643</v>
      </c>
    </row>
    <row r="2249" spans="16320:16330" x14ac:dyDescent="0.3">
      <c r="XCR2249" t="s">
        <v>532</v>
      </c>
      <c r="XCS2249">
        <v>1</v>
      </c>
      <c r="XCT2249">
        <v>10</v>
      </c>
      <c r="XCU2249">
        <v>0.2</v>
      </c>
      <c r="XCV2249">
        <v>100</v>
      </c>
      <c r="XCW2249">
        <v>1040</v>
      </c>
      <c r="XCX2249">
        <v>978.952</v>
      </c>
      <c r="XCY2249">
        <v>118</v>
      </c>
      <c r="XCZ2249">
        <v>267</v>
      </c>
      <c r="XDA2249">
        <v>1800.01</v>
      </c>
      <c r="XDB2249">
        <v>23683</v>
      </c>
    </row>
    <row r="2250" spans="16320:16330" x14ac:dyDescent="0.3">
      <c r="XCR2250" t="s">
        <v>532</v>
      </c>
      <c r="XCS2250">
        <v>1</v>
      </c>
      <c r="XCT2250">
        <v>25</v>
      </c>
      <c r="XCU2250">
        <v>0.05</v>
      </c>
      <c r="XCV2250">
        <v>100</v>
      </c>
      <c r="XCW2250">
        <v>1037</v>
      </c>
      <c r="XCX2250">
        <v>1038.68</v>
      </c>
      <c r="XCY2250">
        <v>67</v>
      </c>
      <c r="XCZ2250">
        <v>147</v>
      </c>
      <c r="XDA2250">
        <v>1800.09</v>
      </c>
      <c r="XDB2250">
        <v>14885</v>
      </c>
    </row>
    <row r="2251" spans="16320:16330" x14ac:dyDescent="0.3">
      <c r="XCR2251" t="s">
        <v>532</v>
      </c>
      <c r="XCS2251">
        <v>1</v>
      </c>
      <c r="XCT2251">
        <v>25</v>
      </c>
      <c r="XCU2251">
        <v>0.1</v>
      </c>
      <c r="XCV2251">
        <v>100</v>
      </c>
      <c r="XCW2251">
        <v>1045</v>
      </c>
      <c r="XCX2251">
        <v>225.83500000000001</v>
      </c>
      <c r="XCY2251">
        <v>0</v>
      </c>
      <c r="XCZ2251">
        <v>37</v>
      </c>
      <c r="XDA2251">
        <v>1800.03</v>
      </c>
      <c r="XDB2251">
        <v>5810</v>
      </c>
    </row>
    <row r="2252" spans="16320:16330" x14ac:dyDescent="0.3">
      <c r="XCR2252" t="s">
        <v>532</v>
      </c>
      <c r="XCS2252">
        <v>1</v>
      </c>
      <c r="XCT2252">
        <v>25</v>
      </c>
      <c r="XCU2252">
        <v>0.15</v>
      </c>
      <c r="XCV2252">
        <v>100</v>
      </c>
      <c r="XCW2252">
        <v>1055</v>
      </c>
      <c r="XCX2252">
        <v>1246.49</v>
      </c>
      <c r="XCY2252">
        <v>10</v>
      </c>
      <c r="XCZ2252">
        <v>21</v>
      </c>
      <c r="XDA2252">
        <v>1800.13</v>
      </c>
      <c r="XDB2252">
        <v>4089</v>
      </c>
    </row>
    <row r="2253" spans="16320:16330" x14ac:dyDescent="0.3">
      <c r="XCR2253" t="s">
        <v>532</v>
      </c>
      <c r="XCS2253">
        <v>1</v>
      </c>
      <c r="XCT2253">
        <v>25</v>
      </c>
      <c r="XCU2253">
        <v>0.2</v>
      </c>
      <c r="XCV2253">
        <v>100</v>
      </c>
      <c r="XCW2253">
        <v>1345</v>
      </c>
      <c r="XCX2253">
        <v>1820.25</v>
      </c>
      <c r="XCY2253">
        <v>0</v>
      </c>
      <c r="XCZ2253">
        <v>1</v>
      </c>
      <c r="XDA2253">
        <v>1820.25</v>
      </c>
      <c r="XDB2253">
        <v>73</v>
      </c>
    </row>
    <row r="2254" spans="16320:16330" x14ac:dyDescent="0.3">
      <c r="XCR2254" t="s">
        <v>532</v>
      </c>
      <c r="XCS2254">
        <v>1</v>
      </c>
      <c r="XCT2254">
        <v>50</v>
      </c>
      <c r="XCU2254">
        <v>0.05</v>
      </c>
      <c r="XCV2254">
        <v>100</v>
      </c>
      <c r="XCW2254">
        <v>1045</v>
      </c>
      <c r="XCX2254">
        <v>206.79499999999999</v>
      </c>
      <c r="XCY2254">
        <v>0</v>
      </c>
      <c r="XCZ2254">
        <v>34</v>
      </c>
      <c r="XDA2254">
        <v>1800.1</v>
      </c>
      <c r="XDB2254">
        <v>6658</v>
      </c>
    </row>
    <row r="2255" spans="16320:16330" x14ac:dyDescent="0.3">
      <c r="XCR2255" t="s">
        <v>532</v>
      </c>
      <c r="XCS2255">
        <v>1</v>
      </c>
      <c r="XCT2255">
        <v>50</v>
      </c>
      <c r="XCU2255">
        <v>0.1</v>
      </c>
      <c r="XCV2255">
        <v>100</v>
      </c>
      <c r="XCW2255">
        <v>1052</v>
      </c>
      <c r="XCX2255">
        <v>594.45899999999995</v>
      </c>
      <c r="XCY2255">
        <v>0</v>
      </c>
      <c r="XCZ2255">
        <v>20</v>
      </c>
      <c r="XDA2255">
        <v>1800.6</v>
      </c>
      <c r="XDB2255">
        <v>1953</v>
      </c>
    </row>
    <row r="2256" spans="16320:16330" x14ac:dyDescent="0.3">
      <c r="XCR2256" t="s">
        <v>532</v>
      </c>
      <c r="XCS2256">
        <v>1</v>
      </c>
      <c r="XCT2256">
        <v>50</v>
      </c>
      <c r="XCU2256">
        <v>0.15</v>
      </c>
      <c r="XCV2256">
        <v>100</v>
      </c>
      <c r="XCW2256" t="s">
        <v>46</v>
      </c>
      <c r="XCX2256">
        <v>60.026200000000003</v>
      </c>
      <c r="XCY2256">
        <v>0</v>
      </c>
      <c r="XCZ2256">
        <v>1</v>
      </c>
      <c r="XDA2256">
        <v>1802.63</v>
      </c>
      <c r="XDB2256">
        <v>29</v>
      </c>
    </row>
    <row r="2257" spans="16320:16330" x14ac:dyDescent="0.3">
      <c r="XCR2257" t="s">
        <v>532</v>
      </c>
      <c r="XCS2257">
        <v>1</v>
      </c>
      <c r="XCT2257">
        <v>50</v>
      </c>
      <c r="XCU2257">
        <v>0.2</v>
      </c>
      <c r="XCV2257">
        <v>100</v>
      </c>
      <c r="XCW2257" t="s">
        <v>46</v>
      </c>
      <c r="XCX2257">
        <v>60.036000000000001</v>
      </c>
      <c r="XCY2257">
        <v>0</v>
      </c>
      <c r="XCZ2257">
        <v>1</v>
      </c>
      <c r="XDA2257">
        <v>1801.13</v>
      </c>
      <c r="XDB2257">
        <v>29</v>
      </c>
    </row>
    <row r="2258" spans="16320:16330" x14ac:dyDescent="0.3">
      <c r="XCR2258" t="s">
        <v>532</v>
      </c>
      <c r="XCS2258">
        <v>2</v>
      </c>
      <c r="XCT2258">
        <v>5</v>
      </c>
      <c r="XCU2258">
        <v>0.05</v>
      </c>
      <c r="XCV2258">
        <v>100</v>
      </c>
      <c r="XCW2258">
        <v>1034</v>
      </c>
      <c r="XCX2258">
        <v>280.38400000000001</v>
      </c>
      <c r="XCY2258">
        <v>26</v>
      </c>
      <c r="XCZ2258">
        <v>244</v>
      </c>
      <c r="XDA2258">
        <v>1800.3</v>
      </c>
      <c r="XDB2258">
        <v>21617</v>
      </c>
    </row>
    <row r="2259" spans="16320:16330" x14ac:dyDescent="0.3">
      <c r="XCR2259" t="s">
        <v>532</v>
      </c>
      <c r="XCS2259">
        <v>2</v>
      </c>
      <c r="XCT2259">
        <v>5</v>
      </c>
      <c r="XCU2259">
        <v>0.1</v>
      </c>
      <c r="XCV2259">
        <v>100</v>
      </c>
      <c r="XCW2259">
        <v>1040</v>
      </c>
      <c r="XCX2259">
        <v>43.340299999999999</v>
      </c>
      <c r="XCY2259">
        <v>0</v>
      </c>
      <c r="XCZ2259">
        <v>174</v>
      </c>
      <c r="XDA2259">
        <v>1800.41</v>
      </c>
      <c r="XDB2259">
        <v>16069</v>
      </c>
    </row>
    <row r="2260" spans="16320:16330" x14ac:dyDescent="0.3">
      <c r="XCR2260" t="s">
        <v>532</v>
      </c>
      <c r="XCS2260">
        <v>2</v>
      </c>
      <c r="XCT2260">
        <v>5</v>
      </c>
      <c r="XCU2260">
        <v>0.15</v>
      </c>
      <c r="XCV2260">
        <v>100</v>
      </c>
      <c r="XCW2260">
        <v>1041</v>
      </c>
      <c r="XCX2260">
        <v>217.45099999999999</v>
      </c>
      <c r="XCY2260">
        <v>10</v>
      </c>
      <c r="XCZ2260">
        <v>164</v>
      </c>
      <c r="XDA2260">
        <v>1800.03</v>
      </c>
      <c r="XDB2260">
        <v>17580</v>
      </c>
    </row>
    <row r="2261" spans="16320:16330" x14ac:dyDescent="0.3">
      <c r="XCR2261" t="s">
        <v>532</v>
      </c>
      <c r="XCS2261">
        <v>2</v>
      </c>
      <c r="XCT2261">
        <v>5</v>
      </c>
      <c r="XCU2261">
        <v>0.2</v>
      </c>
      <c r="XCV2261">
        <v>100</v>
      </c>
      <c r="XCW2261">
        <v>1041</v>
      </c>
      <c r="XCX2261">
        <v>439.58800000000002</v>
      </c>
      <c r="XCY2261">
        <v>22</v>
      </c>
      <c r="XCZ2261">
        <v>122</v>
      </c>
      <c r="XDA2261">
        <v>1800.12</v>
      </c>
      <c r="XDB2261">
        <v>12821</v>
      </c>
    </row>
    <row r="2262" spans="16320:16330" x14ac:dyDescent="0.3">
      <c r="XCR2262" t="s">
        <v>532</v>
      </c>
      <c r="XCS2262">
        <v>2</v>
      </c>
      <c r="XCT2262">
        <v>10</v>
      </c>
      <c r="XCU2262">
        <v>0.05</v>
      </c>
      <c r="XCV2262">
        <v>100</v>
      </c>
      <c r="XCW2262">
        <v>1040</v>
      </c>
      <c r="XCX2262">
        <v>52.468899999999998</v>
      </c>
      <c r="XCY2262">
        <v>0</v>
      </c>
      <c r="XCZ2262">
        <v>94</v>
      </c>
      <c r="XDA2262">
        <v>1800</v>
      </c>
      <c r="XDB2262">
        <v>9579</v>
      </c>
    </row>
    <row r="2263" spans="16320:16330" x14ac:dyDescent="0.3">
      <c r="XCR2263" t="s">
        <v>532</v>
      </c>
      <c r="XCS2263">
        <v>2</v>
      </c>
      <c r="XCT2263">
        <v>10</v>
      </c>
      <c r="XCU2263">
        <v>0.1</v>
      </c>
      <c r="XCV2263">
        <v>100</v>
      </c>
      <c r="XCW2263">
        <v>1041</v>
      </c>
      <c r="XCX2263">
        <v>186.14599999999999</v>
      </c>
      <c r="XCY2263">
        <v>0</v>
      </c>
      <c r="XCZ2263">
        <v>55</v>
      </c>
      <c r="XDA2263">
        <v>1800.3</v>
      </c>
      <c r="XDB2263">
        <v>7192</v>
      </c>
    </row>
    <row r="2264" spans="16320:16330" x14ac:dyDescent="0.3">
      <c r="XCR2264" t="s">
        <v>532</v>
      </c>
      <c r="XCS2264">
        <v>2</v>
      </c>
      <c r="XCT2264">
        <v>10</v>
      </c>
      <c r="XCU2264">
        <v>0.15</v>
      </c>
      <c r="XCV2264">
        <v>100</v>
      </c>
      <c r="XCW2264">
        <v>1050</v>
      </c>
      <c r="XCX2264">
        <v>970.49900000000002</v>
      </c>
      <c r="XCY2264">
        <v>9</v>
      </c>
      <c r="XCZ2264">
        <v>18</v>
      </c>
      <c r="XDA2264">
        <v>1800.67</v>
      </c>
      <c r="XDB2264">
        <v>3653</v>
      </c>
    </row>
    <row r="2265" spans="16320:16330" x14ac:dyDescent="0.3">
      <c r="XCR2265" t="s">
        <v>532</v>
      </c>
      <c r="XCS2265">
        <v>2</v>
      </c>
      <c r="XCT2265">
        <v>10</v>
      </c>
      <c r="XCU2265">
        <v>0.2</v>
      </c>
      <c r="XCV2265">
        <v>100</v>
      </c>
      <c r="XCW2265">
        <v>1055</v>
      </c>
      <c r="XCX2265">
        <v>1241.21</v>
      </c>
      <c r="XCY2265">
        <v>6</v>
      </c>
      <c r="XCZ2265">
        <v>16</v>
      </c>
      <c r="XDA2265">
        <v>1800.43</v>
      </c>
      <c r="XDB2265">
        <v>2752</v>
      </c>
    </row>
    <row r="2266" spans="16320:16330" x14ac:dyDescent="0.3">
      <c r="XCR2266" t="s">
        <v>532</v>
      </c>
      <c r="XCS2266">
        <v>2</v>
      </c>
      <c r="XCT2266">
        <v>25</v>
      </c>
      <c r="XCU2266">
        <v>0.05</v>
      </c>
      <c r="XCV2266">
        <v>100</v>
      </c>
      <c r="XCW2266">
        <v>1040</v>
      </c>
      <c r="XCX2266">
        <v>980.74199999999996</v>
      </c>
      <c r="XCY2266">
        <v>41</v>
      </c>
      <c r="XCZ2266">
        <v>90</v>
      </c>
      <c r="XDA2266">
        <v>1800.13</v>
      </c>
      <c r="XDB2266">
        <v>9385</v>
      </c>
    </row>
    <row r="2267" spans="16320:16330" x14ac:dyDescent="0.3">
      <c r="XCR2267" t="s">
        <v>532</v>
      </c>
      <c r="XCS2267">
        <v>2</v>
      </c>
      <c r="XCT2267">
        <v>25</v>
      </c>
      <c r="XCU2267">
        <v>0.1</v>
      </c>
      <c r="XCV2267">
        <v>100</v>
      </c>
      <c r="XCW2267">
        <v>1055</v>
      </c>
      <c r="XCX2267">
        <v>350.63099999999997</v>
      </c>
      <c r="XCY2267">
        <v>0</v>
      </c>
      <c r="XCZ2267">
        <v>15</v>
      </c>
      <c r="XDA2267">
        <v>1800.43</v>
      </c>
      <c r="XDB2267">
        <v>1899</v>
      </c>
    </row>
    <row r="2268" spans="16320:16330" x14ac:dyDescent="0.3">
      <c r="XCR2268" t="s">
        <v>532</v>
      </c>
      <c r="XCS2268">
        <v>2</v>
      </c>
      <c r="XCT2268">
        <v>25</v>
      </c>
      <c r="XCU2268">
        <v>0.15</v>
      </c>
      <c r="XCV2268">
        <v>100</v>
      </c>
      <c r="XCW2268" t="s">
        <v>46</v>
      </c>
      <c r="XCX2268">
        <v>60.0304</v>
      </c>
      <c r="XCY2268">
        <v>0</v>
      </c>
      <c r="XCZ2268">
        <v>1</v>
      </c>
      <c r="XDA2268">
        <v>1801.27</v>
      </c>
      <c r="XDB2268">
        <v>29</v>
      </c>
    </row>
    <row r="2269" spans="16320:16330" x14ac:dyDescent="0.3">
      <c r="XCR2269" t="s">
        <v>532</v>
      </c>
      <c r="XCS2269">
        <v>2</v>
      </c>
      <c r="XCT2269">
        <v>25</v>
      </c>
      <c r="XCU2269">
        <v>0.2</v>
      </c>
      <c r="XCV2269">
        <v>100</v>
      </c>
      <c r="XCW2269" t="s">
        <v>46</v>
      </c>
      <c r="XCX2269">
        <v>60.043399999999998</v>
      </c>
      <c r="XCY2269">
        <v>0</v>
      </c>
      <c r="XCZ2269">
        <v>1</v>
      </c>
      <c r="XDA2269">
        <v>1800.9</v>
      </c>
      <c r="XDB2269">
        <v>29</v>
      </c>
    </row>
    <row r="2270" spans="16320:16330" x14ac:dyDescent="0.3">
      <c r="XCR2270" t="s">
        <v>532</v>
      </c>
      <c r="XCS2270">
        <v>2</v>
      </c>
      <c r="XCT2270">
        <v>50</v>
      </c>
      <c r="XCU2270">
        <v>0.05</v>
      </c>
      <c r="XCV2270">
        <v>100</v>
      </c>
      <c r="XCW2270">
        <v>1045</v>
      </c>
      <c r="XCX2270">
        <v>324.101</v>
      </c>
      <c r="XCY2270">
        <v>9</v>
      </c>
      <c r="XCZ2270">
        <v>76</v>
      </c>
      <c r="XDA2270">
        <v>1800</v>
      </c>
      <c r="XDB2270">
        <v>8256</v>
      </c>
    </row>
    <row r="2271" spans="16320:16330" x14ac:dyDescent="0.3">
      <c r="XCR2271" t="s">
        <v>532</v>
      </c>
      <c r="XCS2271">
        <v>2</v>
      </c>
      <c r="XCT2271">
        <v>50</v>
      </c>
      <c r="XCU2271">
        <v>0.1</v>
      </c>
      <c r="XCV2271">
        <v>100</v>
      </c>
      <c r="XCW2271">
        <v>1097</v>
      </c>
      <c r="XCX2271">
        <v>1802.05</v>
      </c>
      <c r="XCY2271">
        <v>0</v>
      </c>
      <c r="XCZ2271">
        <v>1</v>
      </c>
      <c r="XDA2271">
        <v>1802.09</v>
      </c>
      <c r="XDB2271">
        <v>373</v>
      </c>
    </row>
    <row r="2272" spans="16320:16330" x14ac:dyDescent="0.3">
      <c r="XCR2272" t="s">
        <v>532</v>
      </c>
      <c r="XCS2272">
        <v>2</v>
      </c>
      <c r="XCT2272">
        <v>50</v>
      </c>
      <c r="XCU2272">
        <v>0.15</v>
      </c>
      <c r="XCV2272">
        <v>100</v>
      </c>
      <c r="XCW2272" t="s">
        <v>46</v>
      </c>
      <c r="XCX2272">
        <v>60.024000000000001</v>
      </c>
      <c r="XCY2272">
        <v>0</v>
      </c>
      <c r="XCZ2272">
        <v>1</v>
      </c>
      <c r="XDA2272">
        <v>1800.84</v>
      </c>
      <c r="XDB2272">
        <v>29</v>
      </c>
    </row>
    <row r="2273" spans="16320:16330" x14ac:dyDescent="0.3">
      <c r="XCR2273" t="s">
        <v>532</v>
      </c>
      <c r="XCS2273">
        <v>3</v>
      </c>
      <c r="XCT2273">
        <v>0</v>
      </c>
      <c r="XCU2273">
        <v>0.05</v>
      </c>
      <c r="XCV2273">
        <v>100</v>
      </c>
      <c r="XCW2273">
        <v>1081</v>
      </c>
      <c r="XCX2273">
        <v>368.97399999999999</v>
      </c>
      <c r="XCY2273">
        <v>0</v>
      </c>
      <c r="XCZ2273">
        <v>19</v>
      </c>
      <c r="XDA2273">
        <v>1800.22</v>
      </c>
      <c r="XDB2273">
        <v>3810</v>
      </c>
    </row>
    <row r="2274" spans="16320:16330" x14ac:dyDescent="0.3">
      <c r="XCR2274" t="s">
        <v>532</v>
      </c>
      <c r="XCS2274">
        <v>3</v>
      </c>
      <c r="XCT2274">
        <v>10</v>
      </c>
      <c r="XCU2274">
        <v>0.05</v>
      </c>
      <c r="XCV2274">
        <v>100</v>
      </c>
      <c r="XCW2274">
        <v>1081</v>
      </c>
      <c r="XCX2274">
        <v>854.70899999999995</v>
      </c>
      <c r="XCY2274">
        <v>3</v>
      </c>
      <c r="XCZ2274">
        <v>13</v>
      </c>
      <c r="XDA2274">
        <v>1800.25</v>
      </c>
      <c r="XDB2274">
        <v>2494</v>
      </c>
    </row>
    <row r="2275" spans="16320:16330" x14ac:dyDescent="0.3">
      <c r="XCR2275" t="s">
        <v>532</v>
      </c>
      <c r="XCS2275">
        <v>3</v>
      </c>
      <c r="XCT2275">
        <v>25</v>
      </c>
      <c r="XCU2275">
        <v>0.05</v>
      </c>
      <c r="XCV2275">
        <v>100</v>
      </c>
      <c r="XCW2275">
        <v>1081</v>
      </c>
      <c r="XCX2275">
        <v>315.32799999999997</v>
      </c>
      <c r="XCY2275">
        <v>0</v>
      </c>
      <c r="XCZ2275">
        <v>21</v>
      </c>
      <c r="XDA2275">
        <v>1800.52</v>
      </c>
      <c r="XDB2275">
        <v>4172</v>
      </c>
    </row>
    <row r="2276" spans="16320:16330" x14ac:dyDescent="0.3">
      <c r="XCR2276" t="s">
        <v>532</v>
      </c>
      <c r="XCS2276">
        <v>3</v>
      </c>
      <c r="XCT2276">
        <v>50</v>
      </c>
      <c r="XCU2276">
        <v>0.05</v>
      </c>
      <c r="XCV2276">
        <v>100</v>
      </c>
      <c r="XCW2276">
        <v>1081</v>
      </c>
      <c r="XCX2276">
        <v>512.45100000000002</v>
      </c>
      <c r="XCY2276">
        <v>3</v>
      </c>
      <c r="XCZ2276">
        <v>23</v>
      </c>
      <c r="XDA2276">
        <v>1800.02</v>
      </c>
      <c r="XDB2276">
        <v>3952</v>
      </c>
    </row>
    <row r="2277" spans="16320:16330" x14ac:dyDescent="0.3">
      <c r="XCR2277" t="s">
        <v>512</v>
      </c>
      <c r="XCS2277">
        <v>0</v>
      </c>
      <c r="XCT2277">
        <v>0</v>
      </c>
      <c r="XCU2277">
        <v>0.05</v>
      </c>
      <c r="XCV2277">
        <v>100</v>
      </c>
      <c r="XCW2277">
        <v>1005</v>
      </c>
      <c r="XCX2277">
        <v>367.68</v>
      </c>
      <c r="XCY2277">
        <v>54</v>
      </c>
      <c r="XCZ2277">
        <v>347</v>
      </c>
      <c r="XDA2277">
        <v>1800.03</v>
      </c>
      <c r="XDB2277">
        <v>47499</v>
      </c>
    </row>
    <row r="2278" spans="16320:16330" x14ac:dyDescent="0.3">
      <c r="XCR2278" t="s">
        <v>512</v>
      </c>
      <c r="XCS2278">
        <v>0</v>
      </c>
      <c r="XCT2278">
        <v>0</v>
      </c>
      <c r="XCU2278">
        <v>0.1</v>
      </c>
      <c r="XCV2278">
        <v>100</v>
      </c>
      <c r="XCW2278">
        <v>1005</v>
      </c>
      <c r="XCX2278">
        <v>71.778199999999998</v>
      </c>
      <c r="XCY2278">
        <v>10</v>
      </c>
      <c r="XCZ2278">
        <v>450</v>
      </c>
      <c r="XDA2278">
        <v>1800.05</v>
      </c>
      <c r="XDB2278">
        <v>51775</v>
      </c>
    </row>
    <row r="2279" spans="16320:16330" x14ac:dyDescent="0.3">
      <c r="XCR2279" t="s">
        <v>512</v>
      </c>
      <c r="XCS2279">
        <v>0</v>
      </c>
      <c r="XCT2279">
        <v>0</v>
      </c>
      <c r="XCU2279">
        <v>0.15</v>
      </c>
      <c r="XCV2279">
        <v>100</v>
      </c>
      <c r="XCW2279">
        <v>1005</v>
      </c>
      <c r="XCX2279">
        <v>109.264</v>
      </c>
      <c r="XCY2279">
        <v>10</v>
      </c>
      <c r="XCZ2279">
        <v>331</v>
      </c>
      <c r="XDA2279">
        <v>1800.01</v>
      </c>
      <c r="XDB2279">
        <v>46822</v>
      </c>
    </row>
    <row r="2280" spans="16320:16330" x14ac:dyDescent="0.3">
      <c r="XCR2280" t="s">
        <v>512</v>
      </c>
      <c r="XCS2280">
        <v>0</v>
      </c>
      <c r="XCT2280">
        <v>0</v>
      </c>
      <c r="XCU2280">
        <v>0.2</v>
      </c>
      <c r="XCV2280">
        <v>100</v>
      </c>
      <c r="XCW2280">
        <v>1005</v>
      </c>
      <c r="XCX2280">
        <v>32.639800000000001</v>
      </c>
      <c r="XCY2280">
        <v>0</v>
      </c>
      <c r="XCZ2280">
        <v>350</v>
      </c>
      <c r="XDA2280">
        <v>1800.03</v>
      </c>
      <c r="XDB2280">
        <v>42996</v>
      </c>
    </row>
    <row r="2281" spans="16320:16330" x14ac:dyDescent="0.3">
      <c r="XCR2281" t="s">
        <v>512</v>
      </c>
      <c r="XCS2281">
        <v>1</v>
      </c>
      <c r="XCT2281">
        <v>5</v>
      </c>
      <c r="XCU2281">
        <v>0.05</v>
      </c>
      <c r="XCV2281">
        <v>100</v>
      </c>
      <c r="XCW2281">
        <v>1013</v>
      </c>
      <c r="XCX2281">
        <v>77.291600000000003</v>
      </c>
      <c r="XCY2281">
        <v>0</v>
      </c>
      <c r="XCZ2281">
        <v>159</v>
      </c>
      <c r="XDA2281">
        <v>1800.02</v>
      </c>
      <c r="XDB2281">
        <v>21410</v>
      </c>
    </row>
    <row r="2282" spans="16320:16330" x14ac:dyDescent="0.3">
      <c r="XCR2282" t="s">
        <v>512</v>
      </c>
      <c r="XCS2282">
        <v>1</v>
      </c>
      <c r="XCT2282">
        <v>5</v>
      </c>
      <c r="XCU2282">
        <v>0.1</v>
      </c>
      <c r="XCV2282">
        <v>100</v>
      </c>
      <c r="XCW2282">
        <v>1017</v>
      </c>
      <c r="XCX2282">
        <v>127.789</v>
      </c>
      <c r="XCY2282">
        <v>2</v>
      </c>
      <c r="XCZ2282">
        <v>123</v>
      </c>
      <c r="XDA2282">
        <v>1800.1</v>
      </c>
      <c r="XDB2282">
        <v>18253</v>
      </c>
    </row>
    <row r="2283" spans="16320:16330" x14ac:dyDescent="0.3">
      <c r="XCR2283" t="s">
        <v>512</v>
      </c>
      <c r="XCS2283">
        <v>1</v>
      </c>
      <c r="XCT2283">
        <v>5</v>
      </c>
      <c r="XCU2283">
        <v>0.15</v>
      </c>
      <c r="XCV2283">
        <v>100</v>
      </c>
      <c r="XCW2283">
        <v>1017</v>
      </c>
      <c r="XCX2283">
        <v>330.09100000000001</v>
      </c>
      <c r="XCY2283">
        <v>14</v>
      </c>
      <c r="XCZ2283">
        <v>115</v>
      </c>
      <c r="XDA2283">
        <v>1800</v>
      </c>
      <c r="XDB2283">
        <v>15709</v>
      </c>
    </row>
    <row r="2284" spans="16320:16330" x14ac:dyDescent="0.3">
      <c r="XCR2284" t="s">
        <v>512</v>
      </c>
      <c r="XCS2284">
        <v>1</v>
      </c>
      <c r="XCT2284">
        <v>5</v>
      </c>
      <c r="XCU2284">
        <v>0.2</v>
      </c>
      <c r="XCV2284">
        <v>100</v>
      </c>
      <c r="XCW2284">
        <v>1031</v>
      </c>
      <c r="XCX2284">
        <v>420.89299999999997</v>
      </c>
      <c r="XCY2284">
        <v>9</v>
      </c>
      <c r="XCZ2284">
        <v>56</v>
      </c>
      <c r="XDA2284">
        <v>1800.05</v>
      </c>
      <c r="XDB2284">
        <v>11518</v>
      </c>
    </row>
    <row r="2285" spans="16320:16330" x14ac:dyDescent="0.3">
      <c r="XCR2285" t="s">
        <v>512</v>
      </c>
      <c r="XCS2285">
        <v>1</v>
      </c>
      <c r="XCT2285">
        <v>10</v>
      </c>
      <c r="XCU2285">
        <v>0.05</v>
      </c>
      <c r="XCV2285">
        <v>100</v>
      </c>
      <c r="XCW2285">
        <v>1013</v>
      </c>
      <c r="XCX2285">
        <v>202.77099999999999</v>
      </c>
      <c r="XCY2285">
        <v>6</v>
      </c>
      <c r="XCZ2285">
        <v>147</v>
      </c>
      <c r="XDA2285">
        <v>1800.02</v>
      </c>
      <c r="XDB2285">
        <v>20531</v>
      </c>
    </row>
    <row r="2286" spans="16320:16330" x14ac:dyDescent="0.3">
      <c r="XCR2286" t="s">
        <v>512</v>
      </c>
      <c r="XCS2286">
        <v>1</v>
      </c>
      <c r="XCT2286">
        <v>10</v>
      </c>
      <c r="XCU2286">
        <v>0.1</v>
      </c>
      <c r="XCV2286">
        <v>100</v>
      </c>
      <c r="XCW2286">
        <v>1017</v>
      </c>
      <c r="XCX2286">
        <v>108.449</v>
      </c>
      <c r="XCY2286">
        <v>0</v>
      </c>
      <c r="XCZ2286">
        <v>136</v>
      </c>
      <c r="XDA2286">
        <v>1800.03</v>
      </c>
      <c r="XDB2286">
        <v>17258</v>
      </c>
    </row>
    <row r="2287" spans="16320:16330" x14ac:dyDescent="0.3">
      <c r="XCR2287" t="s">
        <v>512</v>
      </c>
      <c r="XCS2287">
        <v>1</v>
      </c>
      <c r="XCT2287">
        <v>10</v>
      </c>
      <c r="XCU2287">
        <v>0.15</v>
      </c>
      <c r="XCV2287">
        <v>100</v>
      </c>
      <c r="XCW2287">
        <v>1017</v>
      </c>
      <c r="XCX2287">
        <v>125.414</v>
      </c>
      <c r="XCY2287">
        <v>3</v>
      </c>
      <c r="XCZ2287">
        <v>93</v>
      </c>
      <c r="XDA2287">
        <v>1800.19</v>
      </c>
      <c r="XDB2287">
        <v>15745</v>
      </c>
    </row>
    <row r="2288" spans="16320:16330" x14ac:dyDescent="0.3">
      <c r="XCR2288" t="s">
        <v>512</v>
      </c>
      <c r="XCS2288">
        <v>1</v>
      </c>
      <c r="XCT2288">
        <v>10</v>
      </c>
      <c r="XCU2288">
        <v>0.2</v>
      </c>
      <c r="XCV2288">
        <v>100</v>
      </c>
      <c r="XCW2288">
        <v>1031</v>
      </c>
      <c r="XCX2288">
        <v>127.86199999999999</v>
      </c>
      <c r="XCY2288">
        <v>0</v>
      </c>
      <c r="XCZ2288">
        <v>57</v>
      </c>
      <c r="XDA2288">
        <v>1800.19</v>
      </c>
      <c r="XDB2288">
        <v>11541</v>
      </c>
    </row>
    <row r="2289" spans="16320:16330" x14ac:dyDescent="0.3">
      <c r="XCR2289" t="s">
        <v>512</v>
      </c>
      <c r="XCS2289">
        <v>1</v>
      </c>
      <c r="XCT2289">
        <v>25</v>
      </c>
      <c r="XCU2289">
        <v>0.05</v>
      </c>
      <c r="XCV2289">
        <v>100</v>
      </c>
      <c r="XCW2289">
        <v>1017</v>
      </c>
      <c r="XCX2289">
        <v>266.76400000000001</v>
      </c>
      <c r="XCY2289">
        <v>0</v>
      </c>
      <c r="XCZ2289">
        <v>29</v>
      </c>
      <c r="XDA2289">
        <v>1800.05</v>
      </c>
      <c r="XDB2289">
        <v>6784</v>
      </c>
    </row>
    <row r="2290" spans="16320:16330" x14ac:dyDescent="0.3">
      <c r="XCR2290" t="s">
        <v>512</v>
      </c>
      <c r="XCS2290">
        <v>1</v>
      </c>
      <c r="XCT2290">
        <v>25</v>
      </c>
      <c r="XCU2290">
        <v>0.1</v>
      </c>
      <c r="XCV2290">
        <v>100</v>
      </c>
      <c r="XCW2290">
        <v>1061</v>
      </c>
      <c r="XCX2290">
        <v>1802.48</v>
      </c>
      <c r="XCY2290">
        <v>2</v>
      </c>
      <c r="XCZ2290">
        <v>3</v>
      </c>
      <c r="XDA2290">
        <v>1802.48</v>
      </c>
      <c r="XDB2290">
        <v>1091</v>
      </c>
    </row>
    <row r="2291" spans="16320:16330" x14ac:dyDescent="0.3">
      <c r="XCR2291" t="s">
        <v>512</v>
      </c>
      <c r="XCS2291">
        <v>1</v>
      </c>
      <c r="XCT2291">
        <v>25</v>
      </c>
      <c r="XCU2291">
        <v>0.15</v>
      </c>
      <c r="XCV2291">
        <v>100</v>
      </c>
      <c r="XCW2291" t="s">
        <v>46</v>
      </c>
      <c r="XCX2291">
        <v>60.026800000000001</v>
      </c>
      <c r="XCY2291">
        <v>0</v>
      </c>
      <c r="XCZ2291">
        <v>1</v>
      </c>
      <c r="XDA2291">
        <v>1802.08</v>
      </c>
      <c r="XDB2291">
        <v>29</v>
      </c>
    </row>
    <row r="2292" spans="16320:16330" x14ac:dyDescent="0.3">
      <c r="XCR2292" t="s">
        <v>512</v>
      </c>
      <c r="XCS2292">
        <v>1</v>
      </c>
      <c r="XCT2292">
        <v>25</v>
      </c>
      <c r="XCU2292">
        <v>0.2</v>
      </c>
      <c r="XCV2292">
        <v>100</v>
      </c>
      <c r="XCW2292" t="s">
        <v>46</v>
      </c>
      <c r="XCX2292">
        <v>60.023200000000003</v>
      </c>
      <c r="XCY2292">
        <v>0</v>
      </c>
      <c r="XCZ2292">
        <v>1</v>
      </c>
      <c r="XDA2292">
        <v>1800.94</v>
      </c>
      <c r="XDB2292">
        <v>29</v>
      </c>
    </row>
    <row r="2293" spans="16320:16330" x14ac:dyDescent="0.3">
      <c r="XCR2293" t="s">
        <v>512</v>
      </c>
      <c r="XCS2293">
        <v>1</v>
      </c>
      <c r="XCT2293">
        <v>50</v>
      </c>
      <c r="XCU2293">
        <v>0.05</v>
      </c>
      <c r="XCV2293">
        <v>100</v>
      </c>
      <c r="XCW2293">
        <v>1036</v>
      </c>
      <c r="XCX2293">
        <v>1097.5899999999999</v>
      </c>
      <c r="XCY2293">
        <v>3</v>
      </c>
      <c r="XCZ2293">
        <v>10</v>
      </c>
      <c r="XDA2293">
        <v>1801.26</v>
      </c>
      <c r="XDB2293">
        <v>2116</v>
      </c>
    </row>
    <row r="2294" spans="16320:16330" x14ac:dyDescent="0.3">
      <c r="XCR2294" t="s">
        <v>512</v>
      </c>
      <c r="XCS2294">
        <v>1</v>
      </c>
      <c r="XCT2294">
        <v>50</v>
      </c>
      <c r="XCU2294">
        <v>0.1</v>
      </c>
      <c r="XCV2294">
        <v>100</v>
      </c>
      <c r="XCW2294" t="s">
        <v>46</v>
      </c>
      <c r="XCX2294">
        <v>60.036900000000003</v>
      </c>
      <c r="XCY2294">
        <v>0</v>
      </c>
      <c r="XCZ2294">
        <v>1</v>
      </c>
      <c r="XDA2294">
        <v>1801.84</v>
      </c>
      <c r="XDB2294">
        <v>29</v>
      </c>
    </row>
    <row r="2295" spans="16320:16330" x14ac:dyDescent="0.3">
      <c r="XCR2295" t="s">
        <v>512</v>
      </c>
      <c r="XCS2295">
        <v>1</v>
      </c>
      <c r="XCT2295">
        <v>50</v>
      </c>
      <c r="XCU2295">
        <v>0.15</v>
      </c>
      <c r="XCV2295">
        <v>100</v>
      </c>
      <c r="XCW2295" t="s">
        <v>46</v>
      </c>
      <c r="XCX2295">
        <v>60.025799999999997</v>
      </c>
      <c r="XCY2295">
        <v>0</v>
      </c>
      <c r="XCZ2295">
        <v>1</v>
      </c>
      <c r="XDA2295">
        <v>1801</v>
      </c>
      <c r="XDB2295">
        <v>29</v>
      </c>
    </row>
    <row r="2296" spans="16320:16330" x14ac:dyDescent="0.3">
      <c r="XCR2296" t="s">
        <v>512</v>
      </c>
      <c r="XCS2296">
        <v>1</v>
      </c>
      <c r="XCT2296">
        <v>50</v>
      </c>
      <c r="XCU2296">
        <v>0.2</v>
      </c>
      <c r="XCV2296">
        <v>100</v>
      </c>
      <c r="XCW2296" t="s">
        <v>46</v>
      </c>
      <c r="XCX2296">
        <v>60.027099999999997</v>
      </c>
      <c r="XCY2296">
        <v>0</v>
      </c>
      <c r="XCZ2296">
        <v>1</v>
      </c>
      <c r="XDA2296">
        <v>1800.72</v>
      </c>
      <c r="XDB2296">
        <v>29</v>
      </c>
    </row>
    <row r="2297" spans="16320:16330" x14ac:dyDescent="0.3">
      <c r="XCR2297" t="s">
        <v>512</v>
      </c>
      <c r="XCS2297">
        <v>2</v>
      </c>
      <c r="XCT2297">
        <v>5</v>
      </c>
      <c r="XCU2297">
        <v>0.05</v>
      </c>
      <c r="XCV2297">
        <v>100</v>
      </c>
      <c r="XCW2297">
        <v>1016</v>
      </c>
      <c r="XCX2297">
        <v>189.20500000000001</v>
      </c>
      <c r="XCY2297">
        <v>5</v>
      </c>
      <c r="XCZ2297">
        <v>88</v>
      </c>
      <c r="XDA2297">
        <v>1800.07</v>
      </c>
      <c r="XDB2297">
        <v>13165</v>
      </c>
    </row>
    <row r="2298" spans="16320:16330" x14ac:dyDescent="0.3">
      <c r="XCR2298" t="s">
        <v>512</v>
      </c>
      <c r="XCS2298">
        <v>2</v>
      </c>
      <c r="XCT2298">
        <v>5</v>
      </c>
      <c r="XCU2298">
        <v>0.1</v>
      </c>
      <c r="XCV2298">
        <v>100</v>
      </c>
      <c r="XCW2298">
        <v>1017</v>
      </c>
      <c r="XCX2298">
        <v>438.86399999999998</v>
      </c>
      <c r="XCY2298">
        <v>18</v>
      </c>
      <c r="XCZ2298">
        <v>79</v>
      </c>
      <c r="XDA2298">
        <v>1800.09</v>
      </c>
      <c r="XDB2298">
        <v>13025</v>
      </c>
    </row>
    <row r="2299" spans="16320:16330" x14ac:dyDescent="0.3">
      <c r="XCR2299" t="s">
        <v>512</v>
      </c>
      <c r="XCS2299">
        <v>2</v>
      </c>
      <c r="XCT2299">
        <v>5</v>
      </c>
      <c r="XCU2299">
        <v>0.15</v>
      </c>
      <c r="XCV2299">
        <v>100</v>
      </c>
      <c r="XCW2299">
        <v>1027</v>
      </c>
      <c r="XCX2299">
        <v>923.81899999999996</v>
      </c>
      <c r="XCY2299">
        <v>18</v>
      </c>
      <c r="XCZ2299">
        <v>35</v>
      </c>
      <c r="XDA2299">
        <v>1800.11</v>
      </c>
      <c r="XDB2299">
        <v>6801</v>
      </c>
    </row>
    <row r="2300" spans="16320:16330" x14ac:dyDescent="0.3">
      <c r="XCR2300" t="s">
        <v>512</v>
      </c>
      <c r="XCS2300">
        <v>2</v>
      </c>
      <c r="XCT2300">
        <v>5</v>
      </c>
      <c r="XCU2300">
        <v>0.2</v>
      </c>
      <c r="XCV2300">
        <v>100</v>
      </c>
      <c r="XCW2300">
        <v>1033</v>
      </c>
      <c r="XCX2300">
        <v>680.12800000000004</v>
      </c>
      <c r="XCY2300">
        <v>6</v>
      </c>
      <c r="XCZ2300">
        <v>26</v>
      </c>
      <c r="XDA2300">
        <v>1800.44</v>
      </c>
      <c r="XDB2300">
        <v>6741</v>
      </c>
    </row>
    <row r="2301" spans="16320:16330" x14ac:dyDescent="0.3">
      <c r="XCR2301" t="s">
        <v>512</v>
      </c>
      <c r="XCS2301">
        <v>2</v>
      </c>
      <c r="XCT2301">
        <v>10</v>
      </c>
      <c r="XCU2301">
        <v>0.05</v>
      </c>
      <c r="XCV2301">
        <v>100</v>
      </c>
      <c r="XCW2301">
        <v>1017</v>
      </c>
      <c r="XCX2301">
        <v>121.759</v>
      </c>
      <c r="XCY2301">
        <v>0</v>
      </c>
      <c r="XCZ2301">
        <v>29</v>
      </c>
      <c r="XDA2301">
        <v>1802.6</v>
      </c>
      <c r="XDB2301">
        <v>6296</v>
      </c>
    </row>
    <row r="2302" spans="16320:16330" x14ac:dyDescent="0.3">
      <c r="XCR2302" t="s">
        <v>512</v>
      </c>
      <c r="XCS2302">
        <v>2</v>
      </c>
      <c r="XCT2302">
        <v>10</v>
      </c>
      <c r="XCU2302">
        <v>0.1</v>
      </c>
      <c r="XCV2302">
        <v>100</v>
      </c>
      <c r="XCW2302">
        <v>1036</v>
      </c>
      <c r="XCX2302">
        <v>609.35699999999997</v>
      </c>
      <c r="XCY2302">
        <v>0</v>
      </c>
      <c r="XCZ2302">
        <v>10</v>
      </c>
      <c r="XDA2302">
        <v>1800.52</v>
      </c>
      <c r="XDB2302">
        <v>2579</v>
      </c>
    </row>
    <row r="2303" spans="16320:16330" x14ac:dyDescent="0.3">
      <c r="XCR2303" t="s">
        <v>512</v>
      </c>
      <c r="XCS2303">
        <v>2</v>
      </c>
      <c r="XCT2303">
        <v>10</v>
      </c>
      <c r="XCU2303">
        <v>0.15</v>
      </c>
      <c r="XCV2303">
        <v>100</v>
      </c>
      <c r="XCW2303">
        <v>1070</v>
      </c>
      <c r="XCX2303">
        <v>1614.58</v>
      </c>
      <c r="XCY2303">
        <v>0</v>
      </c>
      <c r="XCZ2303">
        <v>2</v>
      </c>
      <c r="XDA2303">
        <v>1804.57</v>
      </c>
      <c r="XDB2303">
        <v>372</v>
      </c>
    </row>
    <row r="2304" spans="16320:16330" x14ac:dyDescent="0.3">
      <c r="XCR2304" t="s">
        <v>512</v>
      </c>
      <c r="XCS2304">
        <v>2</v>
      </c>
      <c r="XCT2304">
        <v>10</v>
      </c>
      <c r="XCU2304">
        <v>0.2</v>
      </c>
      <c r="XCV2304">
        <v>100</v>
      </c>
      <c r="XCW2304" t="s">
        <v>46</v>
      </c>
      <c r="XCX2304">
        <v>60.022799999999997</v>
      </c>
      <c r="XCY2304">
        <v>0</v>
      </c>
      <c r="XCZ2304">
        <v>1</v>
      </c>
      <c r="XDA2304">
        <v>1800.74</v>
      </c>
      <c r="XDB2304">
        <v>29</v>
      </c>
    </row>
    <row r="2305" spans="16320:16330" x14ac:dyDescent="0.3">
      <c r="XCR2305" t="s">
        <v>512</v>
      </c>
      <c r="XCS2305">
        <v>2</v>
      </c>
      <c r="XCT2305">
        <v>25</v>
      </c>
      <c r="XCU2305">
        <v>0.05</v>
      </c>
      <c r="XCV2305">
        <v>100</v>
      </c>
      <c r="XCW2305">
        <v>1043</v>
      </c>
      <c r="XCX2305">
        <v>560.87099999999998</v>
      </c>
      <c r="XCY2305">
        <v>0</v>
      </c>
      <c r="XCZ2305">
        <v>6</v>
      </c>
      <c r="XDA2305">
        <v>1800.55</v>
      </c>
      <c r="XDB2305">
        <v>1819</v>
      </c>
    </row>
    <row r="2306" spans="16320:16330" x14ac:dyDescent="0.3">
      <c r="XCR2306" t="s">
        <v>512</v>
      </c>
      <c r="XCS2306">
        <v>2</v>
      </c>
      <c r="XCT2306">
        <v>25</v>
      </c>
      <c r="XCU2306">
        <v>0.1</v>
      </c>
      <c r="XCV2306">
        <v>100</v>
      </c>
      <c r="XCW2306" t="s">
        <v>46</v>
      </c>
      <c r="XCX2306">
        <v>60.023800000000001</v>
      </c>
      <c r="XCY2306">
        <v>0</v>
      </c>
      <c r="XCZ2306">
        <v>1</v>
      </c>
      <c r="XDA2306">
        <v>1800.84</v>
      </c>
      <c r="XDB2306">
        <v>29</v>
      </c>
    </row>
    <row r="2307" spans="16320:16330" x14ac:dyDescent="0.3">
      <c r="XCR2307" t="s">
        <v>512</v>
      </c>
      <c r="XCS2307">
        <v>2</v>
      </c>
      <c r="XCT2307">
        <v>25</v>
      </c>
      <c r="XCU2307">
        <v>0.15</v>
      </c>
      <c r="XCV2307">
        <v>100</v>
      </c>
      <c r="XCW2307" t="s">
        <v>46</v>
      </c>
      <c r="XCX2307">
        <v>60.022300000000001</v>
      </c>
      <c r="XCY2307">
        <v>0</v>
      </c>
      <c r="XCZ2307">
        <v>1</v>
      </c>
      <c r="XDA2307">
        <v>1800.64</v>
      </c>
      <c r="XDB2307">
        <v>29</v>
      </c>
    </row>
    <row r="2308" spans="16320:16330" x14ac:dyDescent="0.3">
      <c r="XCR2308" t="s">
        <v>512</v>
      </c>
      <c r="XCS2308">
        <v>2</v>
      </c>
      <c r="XCT2308">
        <v>25</v>
      </c>
      <c r="XCU2308">
        <v>0.2</v>
      </c>
      <c r="XCV2308">
        <v>100</v>
      </c>
      <c r="XCW2308" t="s">
        <v>46</v>
      </c>
      <c r="XCX2308">
        <v>60.036999999999999</v>
      </c>
      <c r="XCY2308">
        <v>0</v>
      </c>
      <c r="XCZ2308">
        <v>1</v>
      </c>
      <c r="XDA2308">
        <v>1800.53</v>
      </c>
      <c r="XDB2308">
        <v>29</v>
      </c>
    </row>
    <row r="2309" spans="16320:16330" x14ac:dyDescent="0.3">
      <c r="XCR2309" t="s">
        <v>512</v>
      </c>
      <c r="XCS2309">
        <v>2</v>
      </c>
      <c r="XCT2309">
        <v>50</v>
      </c>
      <c r="XCU2309">
        <v>0.05</v>
      </c>
      <c r="XCV2309">
        <v>100</v>
      </c>
      <c r="XCW2309">
        <v>1063</v>
      </c>
      <c r="XCX2309">
        <v>357.56</v>
      </c>
      <c r="XCY2309">
        <v>0</v>
      </c>
      <c r="XCZ2309">
        <v>8</v>
      </c>
      <c r="XDA2309">
        <v>1801.16</v>
      </c>
      <c r="XDB2309">
        <v>2743</v>
      </c>
    </row>
    <row r="2310" spans="16320:16330" x14ac:dyDescent="0.3">
      <c r="XCR2310" t="s">
        <v>512</v>
      </c>
      <c r="XCS2310">
        <v>2</v>
      </c>
      <c r="XCT2310">
        <v>50</v>
      </c>
      <c r="XCU2310">
        <v>0.1</v>
      </c>
      <c r="XCV2310">
        <v>100</v>
      </c>
      <c r="XCW2310" t="s">
        <v>46</v>
      </c>
      <c r="XCX2310">
        <v>60.024099999999997</v>
      </c>
      <c r="XCY2310">
        <v>0</v>
      </c>
      <c r="XCZ2310">
        <v>1</v>
      </c>
      <c r="XDA2310">
        <v>1800.83</v>
      </c>
      <c r="XDB2310">
        <v>29</v>
      </c>
    </row>
    <row r="2311" spans="16320:16330" x14ac:dyDescent="0.3">
      <c r="XCR2311" t="s">
        <v>527</v>
      </c>
      <c r="XCS2311">
        <v>0</v>
      </c>
      <c r="XCT2311">
        <v>0</v>
      </c>
      <c r="XCU2311">
        <v>0.05</v>
      </c>
      <c r="XCV2311">
        <v>100</v>
      </c>
      <c r="XCW2311">
        <v>954</v>
      </c>
      <c r="XCX2311">
        <v>6.5630300000000004</v>
      </c>
      <c r="XCY2311">
        <v>0</v>
      </c>
      <c r="XCZ2311">
        <v>2221</v>
      </c>
      <c r="XDA2311">
        <v>1800.02</v>
      </c>
      <c r="XDB2311">
        <v>95723</v>
      </c>
    </row>
    <row r="2312" spans="16320:16330" x14ac:dyDescent="0.3">
      <c r="XCR2312" t="s">
        <v>527</v>
      </c>
      <c r="XCS2312">
        <v>0</v>
      </c>
      <c r="XCT2312">
        <v>0</v>
      </c>
      <c r="XCU2312">
        <v>0.1</v>
      </c>
      <c r="XCV2312">
        <v>100</v>
      </c>
      <c r="XCW2312">
        <v>954</v>
      </c>
      <c r="XCX2312">
        <v>19.626799999999999</v>
      </c>
      <c r="XCY2312">
        <v>14</v>
      </c>
      <c r="XCZ2312">
        <v>3163</v>
      </c>
      <c r="XDA2312">
        <v>1800.08</v>
      </c>
      <c r="XDB2312">
        <v>99908</v>
      </c>
    </row>
    <row r="2313" spans="16320:16330" x14ac:dyDescent="0.3">
      <c r="XCR2313" t="s">
        <v>527</v>
      </c>
      <c r="XCS2313">
        <v>0</v>
      </c>
      <c r="XCT2313">
        <v>0</v>
      </c>
      <c r="XCU2313">
        <v>0.15</v>
      </c>
      <c r="XCV2313">
        <v>100</v>
      </c>
      <c r="XCW2313">
        <v>954</v>
      </c>
      <c r="XCX2313">
        <v>7.0541999999999998</v>
      </c>
      <c r="XCY2313">
        <v>0</v>
      </c>
      <c r="XCZ2313">
        <v>3749</v>
      </c>
      <c r="XDA2313">
        <v>1800</v>
      </c>
      <c r="XDB2313">
        <v>91344</v>
      </c>
    </row>
    <row r="2314" spans="16320:16330" x14ac:dyDescent="0.3">
      <c r="XCR2314" t="s">
        <v>527</v>
      </c>
      <c r="XCS2314">
        <v>0</v>
      </c>
      <c r="XCT2314">
        <v>0</v>
      </c>
      <c r="XCU2314">
        <v>0.2</v>
      </c>
      <c r="XCV2314">
        <v>100</v>
      </c>
      <c r="XCW2314">
        <v>954</v>
      </c>
      <c r="XCX2314">
        <v>5.7724799999999998</v>
      </c>
      <c r="XCY2314">
        <v>0</v>
      </c>
      <c r="XCZ2314">
        <v>2590</v>
      </c>
      <c r="XDA2314">
        <v>1800.03</v>
      </c>
      <c r="XDB2314">
        <v>88496</v>
      </c>
    </row>
    <row r="2315" spans="16320:16330" x14ac:dyDescent="0.3">
      <c r="XCR2315" t="s">
        <v>527</v>
      </c>
      <c r="XCS2315">
        <v>1</v>
      </c>
      <c r="XCT2315">
        <v>5</v>
      </c>
      <c r="XCU2315">
        <v>0.05</v>
      </c>
      <c r="XCV2315">
        <v>100</v>
      </c>
      <c r="XCW2315">
        <v>954</v>
      </c>
      <c r="XCX2315">
        <v>107.18</v>
      </c>
      <c r="XCY2315">
        <v>12</v>
      </c>
      <c r="XCZ2315">
        <v>603</v>
      </c>
      <c r="XDA2315">
        <v>1800.04</v>
      </c>
      <c r="XDB2315">
        <v>32456</v>
      </c>
    </row>
    <row r="2316" spans="16320:16330" x14ac:dyDescent="0.3">
      <c r="XCR2316" t="s">
        <v>527</v>
      </c>
      <c r="XCS2316">
        <v>1</v>
      </c>
      <c r="XCT2316">
        <v>5</v>
      </c>
      <c r="XCU2316">
        <v>0.1</v>
      </c>
      <c r="XCV2316">
        <v>100</v>
      </c>
      <c r="XCW2316">
        <v>954</v>
      </c>
      <c r="XCX2316">
        <v>66.645300000000006</v>
      </c>
      <c r="XCY2316">
        <v>7</v>
      </c>
      <c r="XCZ2316">
        <v>535</v>
      </c>
      <c r="XDA2316">
        <v>1800.03</v>
      </c>
      <c r="XDB2316">
        <v>31434</v>
      </c>
    </row>
    <row r="2317" spans="16320:16330" x14ac:dyDescent="0.3">
      <c r="XCR2317" t="s">
        <v>527</v>
      </c>
      <c r="XCS2317">
        <v>1</v>
      </c>
      <c r="XCT2317">
        <v>5</v>
      </c>
      <c r="XCU2317">
        <v>0.15</v>
      </c>
      <c r="XCV2317">
        <v>100</v>
      </c>
      <c r="XCW2317">
        <v>956</v>
      </c>
      <c r="XCX2317">
        <v>764.77599999999995</v>
      </c>
      <c r="XCY2317">
        <v>159</v>
      </c>
      <c r="XCZ2317">
        <v>509</v>
      </c>
      <c r="XDA2317">
        <v>1800.02</v>
      </c>
      <c r="XDB2317">
        <v>30527</v>
      </c>
    </row>
    <row r="2318" spans="16320:16330" x14ac:dyDescent="0.3">
      <c r="XCR2318" t="s">
        <v>527</v>
      </c>
      <c r="XCS2318">
        <v>1</v>
      </c>
      <c r="XCT2318">
        <v>5</v>
      </c>
      <c r="XCU2318">
        <v>0.2</v>
      </c>
      <c r="XCV2318">
        <v>100</v>
      </c>
      <c r="XCW2318">
        <v>960</v>
      </c>
      <c r="XCX2318">
        <v>40.677300000000002</v>
      </c>
      <c r="XCY2318">
        <v>5</v>
      </c>
      <c r="XCZ2318">
        <v>415</v>
      </c>
      <c r="XDA2318">
        <v>1800.03</v>
      </c>
      <c r="XDB2318">
        <v>28147</v>
      </c>
    </row>
    <row r="2319" spans="16320:16330" x14ac:dyDescent="0.3">
      <c r="XCR2319" t="s">
        <v>527</v>
      </c>
      <c r="XCS2319">
        <v>1</v>
      </c>
      <c r="XCT2319">
        <v>10</v>
      </c>
      <c r="XCU2319">
        <v>0.05</v>
      </c>
      <c r="XCV2319">
        <v>100</v>
      </c>
      <c r="XCW2319">
        <v>954</v>
      </c>
      <c r="XCX2319">
        <v>18.514800000000001</v>
      </c>
      <c r="XCY2319">
        <v>0</v>
      </c>
      <c r="XCZ2319">
        <v>687</v>
      </c>
      <c r="XDA2319">
        <v>1800.01</v>
      </c>
      <c r="XDB2319">
        <v>32264</v>
      </c>
    </row>
    <row r="2320" spans="16320:16330" x14ac:dyDescent="0.3">
      <c r="XCR2320" t="s">
        <v>527</v>
      </c>
      <c r="XCS2320">
        <v>1</v>
      </c>
      <c r="XCT2320">
        <v>10</v>
      </c>
      <c r="XCU2320">
        <v>0.1</v>
      </c>
      <c r="XCV2320">
        <v>100</v>
      </c>
      <c r="XCW2320">
        <v>954</v>
      </c>
      <c r="XCX2320">
        <v>76.680599999999998</v>
      </c>
      <c r="XCY2320">
        <v>10</v>
      </c>
      <c r="XCZ2320">
        <v>560</v>
      </c>
      <c r="XDA2320">
        <v>1800.01</v>
      </c>
      <c r="XDB2320">
        <v>32332</v>
      </c>
    </row>
    <row r="2321" spans="16320:16330" x14ac:dyDescent="0.3">
      <c r="XCR2321" t="s">
        <v>527</v>
      </c>
      <c r="XCS2321">
        <v>1</v>
      </c>
      <c r="XCT2321">
        <v>10</v>
      </c>
      <c r="XCU2321">
        <v>0.15</v>
      </c>
      <c r="XCV2321">
        <v>100</v>
      </c>
      <c r="XCW2321">
        <v>956</v>
      </c>
      <c r="XCX2321">
        <v>21.3232</v>
      </c>
      <c r="XCY2321">
        <v>0</v>
      </c>
      <c r="XCZ2321">
        <v>559</v>
      </c>
      <c r="XDA2321">
        <v>1800.08</v>
      </c>
      <c r="XDB2321">
        <v>27787</v>
      </c>
    </row>
    <row r="2322" spans="16320:16330" x14ac:dyDescent="0.3">
      <c r="XCR2322" t="s">
        <v>527</v>
      </c>
      <c r="XCS2322">
        <v>1</v>
      </c>
      <c r="XCT2322">
        <v>10</v>
      </c>
      <c r="XCU2322">
        <v>0.2</v>
      </c>
      <c r="XCV2322">
        <v>100</v>
      </c>
      <c r="XCW2322">
        <v>960</v>
      </c>
      <c r="XCX2322">
        <v>182.11099999999999</v>
      </c>
      <c r="XCY2322">
        <v>30</v>
      </c>
      <c r="XCZ2322">
        <v>458</v>
      </c>
      <c r="XDA2322">
        <v>1800.01</v>
      </c>
      <c r="XDB2322">
        <v>28879</v>
      </c>
    </row>
    <row r="2323" spans="16320:16330" x14ac:dyDescent="0.3">
      <c r="XCR2323" t="s">
        <v>527</v>
      </c>
      <c r="XCS2323">
        <v>1</v>
      </c>
      <c r="XCT2323">
        <v>25</v>
      </c>
      <c r="XCU2323">
        <v>0.05</v>
      </c>
      <c r="XCV2323">
        <v>100</v>
      </c>
      <c r="XCW2323">
        <v>956</v>
      </c>
      <c r="XCX2323">
        <v>19.633900000000001</v>
      </c>
      <c r="XCY2323">
        <v>0</v>
      </c>
      <c r="XCZ2323">
        <v>367</v>
      </c>
      <c r="XDA2323">
        <v>1800.13</v>
      </c>
      <c r="XDB2323">
        <v>19124</v>
      </c>
    </row>
    <row r="2324" spans="16320:16330" x14ac:dyDescent="0.3">
      <c r="XCR2324" t="s">
        <v>527</v>
      </c>
      <c r="XCS2324">
        <v>1</v>
      </c>
      <c r="XCT2324">
        <v>25</v>
      </c>
      <c r="XCU2324">
        <v>0.1</v>
      </c>
      <c r="XCV2324">
        <v>100</v>
      </c>
      <c r="XCW2324">
        <v>960</v>
      </c>
      <c r="XCX2324">
        <v>242.17599999999999</v>
      </c>
      <c r="XCY2324">
        <v>0</v>
      </c>
      <c r="XCZ2324">
        <v>154</v>
      </c>
      <c r="XDA2324">
        <v>1800.03</v>
      </c>
      <c r="XDB2324">
        <v>11325</v>
      </c>
    </row>
    <row r="2325" spans="16320:16330" x14ac:dyDescent="0.3">
      <c r="XCR2325" t="s">
        <v>527</v>
      </c>
      <c r="XCS2325">
        <v>1</v>
      </c>
      <c r="XCT2325">
        <v>25</v>
      </c>
      <c r="XCU2325">
        <v>0.15</v>
      </c>
      <c r="XCV2325">
        <v>100</v>
      </c>
      <c r="XCW2325">
        <v>965</v>
      </c>
      <c r="XCX2325">
        <v>173.822</v>
      </c>
      <c r="XCY2325">
        <v>3</v>
      </c>
      <c r="XCZ2325">
        <v>53</v>
      </c>
      <c r="XDA2325">
        <v>1800.68</v>
      </c>
      <c r="XDB2325">
        <v>5748</v>
      </c>
    </row>
    <row r="2326" spans="16320:16330" x14ac:dyDescent="0.3">
      <c r="XCR2326" t="s">
        <v>527</v>
      </c>
      <c r="XCS2326">
        <v>1</v>
      </c>
      <c r="XCT2326">
        <v>25</v>
      </c>
      <c r="XCU2326">
        <v>0.2</v>
      </c>
      <c r="XCV2326">
        <v>100</v>
      </c>
      <c r="XCW2326">
        <v>980</v>
      </c>
      <c r="XCX2326">
        <v>546.47400000000005</v>
      </c>
      <c r="XCY2326">
        <v>0</v>
      </c>
      <c r="XCZ2326">
        <v>16</v>
      </c>
      <c r="XDA2326">
        <v>1801.8</v>
      </c>
      <c r="XDB2326">
        <v>2814</v>
      </c>
    </row>
    <row r="2327" spans="16320:16330" x14ac:dyDescent="0.3">
      <c r="XCR2327" t="s">
        <v>527</v>
      </c>
      <c r="XCS2327">
        <v>1</v>
      </c>
      <c r="XCT2327">
        <v>50</v>
      </c>
      <c r="XCU2327">
        <v>0.05</v>
      </c>
      <c r="XCV2327">
        <v>100</v>
      </c>
      <c r="XCW2327">
        <v>962</v>
      </c>
      <c r="XCX2327">
        <v>123.40300000000001</v>
      </c>
      <c r="XCY2327">
        <v>0</v>
      </c>
      <c r="XCZ2327">
        <v>166</v>
      </c>
      <c r="XDA2327">
        <v>1800.15</v>
      </c>
      <c r="XDB2327">
        <v>12155</v>
      </c>
    </row>
    <row r="2328" spans="16320:16330" x14ac:dyDescent="0.3">
      <c r="XCR2328" t="s">
        <v>527</v>
      </c>
      <c r="XCS2328">
        <v>1</v>
      </c>
      <c r="XCT2328">
        <v>50</v>
      </c>
      <c r="XCU2328">
        <v>0.1</v>
      </c>
      <c r="XCV2328">
        <v>100</v>
      </c>
      <c r="XCW2328">
        <v>965</v>
      </c>
      <c r="XCX2328">
        <v>122.569</v>
      </c>
      <c r="XCY2328">
        <v>0</v>
      </c>
      <c r="XCZ2328">
        <v>41</v>
      </c>
      <c r="XDA2328">
        <v>1800.3</v>
      </c>
      <c r="XDB2328">
        <v>4887</v>
      </c>
    </row>
    <row r="2329" spans="16320:16330" x14ac:dyDescent="0.3">
      <c r="XCR2329" t="s">
        <v>527</v>
      </c>
      <c r="XCS2329">
        <v>1</v>
      </c>
      <c r="XCT2329">
        <v>50</v>
      </c>
      <c r="XCU2329">
        <v>0.15</v>
      </c>
      <c r="XCV2329">
        <v>100</v>
      </c>
      <c r="XCW2329">
        <v>1021</v>
      </c>
      <c r="XCX2329">
        <v>1804.61</v>
      </c>
      <c r="XCY2329">
        <v>0</v>
      </c>
      <c r="XCZ2329">
        <v>1</v>
      </c>
      <c r="XDA2329">
        <v>1804.63</v>
      </c>
      <c r="XDB2329">
        <v>497</v>
      </c>
    </row>
    <row r="2330" spans="16320:16330" x14ac:dyDescent="0.3">
      <c r="XCR2330" t="s">
        <v>527</v>
      </c>
      <c r="XCS2330">
        <v>1</v>
      </c>
      <c r="XCT2330">
        <v>50</v>
      </c>
      <c r="XCU2330">
        <v>0.2</v>
      </c>
      <c r="XCV2330">
        <v>100</v>
      </c>
      <c r="XCW2330" t="s">
        <v>46</v>
      </c>
      <c r="XCX2330">
        <v>60.0244</v>
      </c>
      <c r="XCY2330">
        <v>0</v>
      </c>
      <c r="XCZ2330">
        <v>1</v>
      </c>
      <c r="XDA2330">
        <v>1801.29</v>
      </c>
      <c r="XDB2330">
        <v>29</v>
      </c>
    </row>
    <row r="2331" spans="16320:16330" x14ac:dyDescent="0.3">
      <c r="XCR2331" t="s">
        <v>527</v>
      </c>
      <c r="XCS2331">
        <v>2</v>
      </c>
      <c r="XCT2331">
        <v>5</v>
      </c>
      <c r="XCU2331">
        <v>0.05</v>
      </c>
      <c r="XCV2331">
        <v>100</v>
      </c>
      <c r="XCW2331">
        <v>954</v>
      </c>
      <c r="XCX2331">
        <v>292.35199999999998</v>
      </c>
      <c r="XCY2331">
        <v>64</v>
      </c>
      <c r="XCZ2331">
        <v>498</v>
      </c>
      <c r="XDA2331">
        <v>1800.05</v>
      </c>
      <c r="XDB2331">
        <v>27795</v>
      </c>
    </row>
    <row r="2332" spans="16320:16330" x14ac:dyDescent="0.3">
      <c r="XCR2332" t="s">
        <v>527</v>
      </c>
      <c r="XCS2332">
        <v>2</v>
      </c>
      <c r="XCT2332">
        <v>5</v>
      </c>
      <c r="XCU2332">
        <v>0.1</v>
      </c>
      <c r="XCV2332">
        <v>100</v>
      </c>
      <c r="XCW2332">
        <v>954</v>
      </c>
      <c r="XCX2332">
        <v>79.689800000000005</v>
      </c>
      <c r="XCY2332">
        <v>4</v>
      </c>
      <c r="XCZ2332">
        <v>364</v>
      </c>
      <c r="XDA2332">
        <v>1800.06</v>
      </c>
      <c r="XDB2332">
        <v>21873</v>
      </c>
    </row>
    <row r="2333" spans="16320:16330" x14ac:dyDescent="0.3">
      <c r="XCR2333" t="s">
        <v>527</v>
      </c>
      <c r="XCS2333">
        <v>2</v>
      </c>
      <c r="XCT2333">
        <v>5</v>
      </c>
      <c r="XCU2333">
        <v>0.15</v>
      </c>
      <c r="XCV2333">
        <v>100</v>
      </c>
      <c r="XCW2333">
        <v>960</v>
      </c>
      <c r="XCX2333">
        <v>567.85299999999995</v>
      </c>
      <c r="XCY2333">
        <v>48</v>
      </c>
      <c r="XCZ2333">
        <v>259</v>
      </c>
      <c r="XDA2333">
        <v>1800</v>
      </c>
      <c r="XDB2333">
        <v>22643</v>
      </c>
    </row>
    <row r="2334" spans="16320:16330" x14ac:dyDescent="0.3">
      <c r="XCR2334" t="s">
        <v>527</v>
      </c>
      <c r="XCS2334">
        <v>2</v>
      </c>
      <c r="XCT2334">
        <v>5</v>
      </c>
      <c r="XCU2334">
        <v>0.2</v>
      </c>
      <c r="XCV2334">
        <v>100</v>
      </c>
      <c r="XCW2334">
        <v>960</v>
      </c>
      <c r="XCX2334">
        <v>270.93099999999998</v>
      </c>
      <c r="XCY2334">
        <v>26</v>
      </c>
      <c r="XCZ2334">
        <v>297</v>
      </c>
      <c r="XDA2334">
        <v>1800.03</v>
      </c>
      <c r="XDB2334">
        <v>21965</v>
      </c>
    </row>
    <row r="2335" spans="16320:16330" x14ac:dyDescent="0.3">
      <c r="XCR2335" t="s">
        <v>527</v>
      </c>
      <c r="XCS2335">
        <v>2</v>
      </c>
      <c r="XCT2335">
        <v>10</v>
      </c>
      <c r="XCU2335">
        <v>0.05</v>
      </c>
      <c r="XCV2335">
        <v>100</v>
      </c>
      <c r="XCW2335">
        <v>954</v>
      </c>
      <c r="XCX2335">
        <v>44.716000000000001</v>
      </c>
      <c r="XCY2335">
        <v>0</v>
      </c>
      <c r="XCZ2335">
        <v>201</v>
      </c>
      <c r="XDA2335">
        <v>1800.06</v>
      </c>
      <c r="XDB2335">
        <v>14647</v>
      </c>
    </row>
    <row r="2336" spans="16320:16330" x14ac:dyDescent="0.3">
      <c r="XCR2336" t="s">
        <v>527</v>
      </c>
      <c r="XCS2336">
        <v>2</v>
      </c>
      <c r="XCT2336">
        <v>10</v>
      </c>
      <c r="XCU2336">
        <v>0.1</v>
      </c>
      <c r="XCV2336">
        <v>100</v>
      </c>
      <c r="XCW2336">
        <v>960</v>
      </c>
      <c r="XCX2336">
        <v>91.105099999999993</v>
      </c>
      <c r="XCY2336">
        <v>7</v>
      </c>
      <c r="XCZ2336">
        <v>177</v>
      </c>
      <c r="XDA2336">
        <v>1800.19</v>
      </c>
      <c r="XDB2336">
        <v>12301</v>
      </c>
    </row>
    <row r="2337" spans="16320:16330" x14ac:dyDescent="0.3">
      <c r="XCR2337" t="s">
        <v>527</v>
      </c>
      <c r="XCS2337">
        <v>2</v>
      </c>
      <c r="XCT2337">
        <v>10</v>
      </c>
      <c r="XCU2337">
        <v>0.15</v>
      </c>
      <c r="XCV2337">
        <v>100</v>
      </c>
      <c r="XCW2337">
        <v>962</v>
      </c>
      <c r="XCX2337">
        <v>1507.2</v>
      </c>
      <c r="XCY2337">
        <v>40</v>
      </c>
      <c r="XCZ2337">
        <v>50</v>
      </c>
      <c r="XDA2337">
        <v>1800.13</v>
      </c>
      <c r="XDB2337">
        <v>7203</v>
      </c>
    </row>
    <row r="2338" spans="16320:16330" x14ac:dyDescent="0.3">
      <c r="XCR2338" t="s">
        <v>527</v>
      </c>
      <c r="XCS2338">
        <v>2</v>
      </c>
      <c r="XCT2338">
        <v>10</v>
      </c>
      <c r="XCU2338">
        <v>0.2</v>
      </c>
      <c r="XCV2338">
        <v>100</v>
      </c>
      <c r="XCW2338">
        <v>978</v>
      </c>
      <c r="XCX2338">
        <v>1238.97</v>
      </c>
      <c r="XCY2338">
        <v>16</v>
      </c>
      <c r="XCZ2338">
        <v>25</v>
      </c>
      <c r="XDA2338">
        <v>1800.25</v>
      </c>
      <c r="XDB2338">
        <v>3709</v>
      </c>
    </row>
    <row r="2339" spans="16320:16330" x14ac:dyDescent="0.3">
      <c r="XCR2339" t="s">
        <v>527</v>
      </c>
      <c r="XCS2339">
        <v>2</v>
      </c>
      <c r="XCT2339">
        <v>25</v>
      </c>
      <c r="XCU2339">
        <v>0.05</v>
      </c>
      <c r="XCV2339">
        <v>100</v>
      </c>
      <c r="XCW2339">
        <v>960</v>
      </c>
      <c r="XCX2339">
        <v>382.02</v>
      </c>
      <c r="XCY2339">
        <v>15</v>
      </c>
      <c r="XCZ2339">
        <v>100</v>
      </c>
      <c r="XDA2339">
        <v>1800.23</v>
      </c>
      <c r="XDB2339">
        <v>10893</v>
      </c>
    </row>
    <row r="2340" spans="16320:16330" x14ac:dyDescent="0.3">
      <c r="XCR2340" t="s">
        <v>527</v>
      </c>
      <c r="XCS2340">
        <v>2</v>
      </c>
      <c r="XCT2340">
        <v>25</v>
      </c>
      <c r="XCU2340">
        <v>0.1</v>
      </c>
      <c r="XCV2340">
        <v>100</v>
      </c>
      <c r="XCW2340">
        <v>977</v>
      </c>
      <c r="XCX2340">
        <v>1791.95</v>
      </c>
      <c r="XCY2340">
        <v>20</v>
      </c>
      <c r="XCZ2340">
        <v>22</v>
      </c>
      <c r="XDA2340">
        <v>1801.35</v>
      </c>
      <c r="XDB2340">
        <v>3557</v>
      </c>
    </row>
    <row r="2341" spans="16320:16330" x14ac:dyDescent="0.3">
      <c r="XCR2341" t="s">
        <v>527</v>
      </c>
      <c r="XCS2341">
        <v>2</v>
      </c>
      <c r="XCT2341">
        <v>25</v>
      </c>
      <c r="XCU2341">
        <v>0.15</v>
      </c>
      <c r="XCV2341">
        <v>100</v>
      </c>
      <c r="XCW2341">
        <v>1135</v>
      </c>
      <c r="XCX2341">
        <v>1815.92</v>
      </c>
      <c r="XCY2341">
        <v>0</v>
      </c>
      <c r="XCZ2341">
        <v>1</v>
      </c>
      <c r="XDA2341">
        <v>1815.93</v>
      </c>
      <c r="XDB2341">
        <v>51</v>
      </c>
    </row>
    <row r="2342" spans="16320:16330" x14ac:dyDescent="0.3">
      <c r="XCR2342" t="s">
        <v>527</v>
      </c>
      <c r="XCS2342">
        <v>2</v>
      </c>
      <c r="XCT2342">
        <v>25</v>
      </c>
      <c r="XCU2342">
        <v>0.2</v>
      </c>
      <c r="XCV2342">
        <v>100</v>
      </c>
      <c r="XCW2342" t="s">
        <v>46</v>
      </c>
      <c r="XCX2342">
        <v>60.0364</v>
      </c>
      <c r="XCY2342">
        <v>0</v>
      </c>
      <c r="XCZ2342">
        <v>1</v>
      </c>
      <c r="XDA2342">
        <v>1800.67</v>
      </c>
      <c r="XDB2342">
        <v>29</v>
      </c>
    </row>
    <row r="2343" spans="16320:16330" x14ac:dyDescent="0.3">
      <c r="XCR2343" t="s">
        <v>527</v>
      </c>
      <c r="XCS2343">
        <v>2</v>
      </c>
      <c r="XCT2343">
        <v>50</v>
      </c>
      <c r="XCU2343">
        <v>0.05</v>
      </c>
      <c r="XCV2343">
        <v>100</v>
      </c>
      <c r="XCW2343">
        <v>960</v>
      </c>
      <c r="XCX2343">
        <v>58.221800000000002</v>
      </c>
      <c r="XCY2343">
        <v>0</v>
      </c>
      <c r="XCZ2343">
        <v>190</v>
      </c>
      <c r="XDA2343">
        <v>1800.06</v>
      </c>
      <c r="XDB2343">
        <v>13615</v>
      </c>
    </row>
    <row r="2344" spans="16320:16330" x14ac:dyDescent="0.3">
      <c r="XCR2344" t="s">
        <v>527</v>
      </c>
      <c r="XCS2344">
        <v>2</v>
      </c>
      <c r="XCT2344">
        <v>50</v>
      </c>
      <c r="XCU2344">
        <v>0.1</v>
      </c>
      <c r="XCV2344">
        <v>100</v>
      </c>
      <c r="XCW2344">
        <v>986</v>
      </c>
      <c r="XCX2344">
        <v>1617.45</v>
      </c>
      <c r="XCY2344">
        <v>12</v>
      </c>
      <c r="XCZ2344">
        <v>17</v>
      </c>
      <c r="XDA2344">
        <v>1800.14</v>
      </c>
      <c r="XDB2344">
        <v>3521</v>
      </c>
    </row>
    <row r="2345" spans="16320:16330" x14ac:dyDescent="0.3">
      <c r="XCR2345" t="s">
        <v>527</v>
      </c>
      <c r="XCS2345">
        <v>2</v>
      </c>
      <c r="XCT2345">
        <v>50</v>
      </c>
      <c r="XCU2345">
        <v>0.15</v>
      </c>
      <c r="XCV2345">
        <v>100</v>
      </c>
      <c r="XCW2345" t="s">
        <v>46</v>
      </c>
      <c r="XCX2345">
        <v>60.024700000000003</v>
      </c>
      <c r="XCY2345">
        <v>0</v>
      </c>
      <c r="XCZ2345">
        <v>1</v>
      </c>
      <c r="XDA2345">
        <v>1800.66</v>
      </c>
      <c r="XDB2345">
        <v>29</v>
      </c>
    </row>
    <row r="2346" spans="16320:16330" x14ac:dyDescent="0.3">
      <c r="XCR2346" t="s">
        <v>527</v>
      </c>
      <c r="XCS2346">
        <v>2</v>
      </c>
      <c r="XCT2346">
        <v>50</v>
      </c>
      <c r="XCU2346">
        <v>0.2</v>
      </c>
      <c r="XCV2346">
        <v>100</v>
      </c>
      <c r="XCW2346" t="s">
        <v>46</v>
      </c>
      <c r="XCX2346">
        <v>60.027500000000003</v>
      </c>
      <c r="XCY2346">
        <v>0</v>
      </c>
      <c r="XCZ2346">
        <v>1</v>
      </c>
      <c r="XDA2346">
        <v>1800.63</v>
      </c>
      <c r="XDB2346">
        <v>29</v>
      </c>
    </row>
    <row r="2347" spans="16320:16330" x14ac:dyDescent="0.3">
      <c r="XCR2347" t="s">
        <v>527</v>
      </c>
      <c r="XCS2347">
        <v>3</v>
      </c>
      <c r="XCT2347">
        <v>0</v>
      </c>
      <c r="XCU2347">
        <v>0.05</v>
      </c>
      <c r="XCV2347">
        <v>100</v>
      </c>
      <c r="XCW2347">
        <v>986</v>
      </c>
      <c r="XCX2347">
        <v>49.572899999999997</v>
      </c>
      <c r="XCY2347">
        <v>0</v>
      </c>
      <c r="XCZ2347">
        <v>81</v>
      </c>
      <c r="XDA2347">
        <v>1800.21</v>
      </c>
      <c r="XDB2347">
        <v>12437</v>
      </c>
    </row>
    <row r="2348" spans="16320:16330" x14ac:dyDescent="0.3">
      <c r="XCR2348" t="s">
        <v>527</v>
      </c>
      <c r="XCS2348">
        <v>3</v>
      </c>
      <c r="XCT2348">
        <v>10</v>
      </c>
      <c r="XCU2348">
        <v>0.05</v>
      </c>
      <c r="XCV2348">
        <v>100</v>
      </c>
      <c r="XCW2348">
        <v>986</v>
      </c>
      <c r="XCX2348">
        <v>762.40300000000002</v>
      </c>
      <c r="XCY2348">
        <v>31</v>
      </c>
      <c r="XCZ2348">
        <v>87</v>
      </c>
      <c r="XDA2348">
        <v>1800.23</v>
      </c>
      <c r="XDB2348">
        <v>12763</v>
      </c>
    </row>
    <row r="2349" spans="16320:16330" x14ac:dyDescent="0.3">
      <c r="XCR2349" t="s">
        <v>527</v>
      </c>
      <c r="XCS2349">
        <v>3</v>
      </c>
      <c r="XCT2349">
        <v>25</v>
      </c>
      <c r="XCU2349">
        <v>0.05</v>
      </c>
      <c r="XCV2349">
        <v>100</v>
      </c>
      <c r="XCW2349">
        <v>986</v>
      </c>
      <c r="XCX2349">
        <v>466.17500000000001</v>
      </c>
      <c r="XCY2349">
        <v>13</v>
      </c>
      <c r="XCZ2349">
        <v>84</v>
      </c>
      <c r="XDA2349">
        <v>1800.09</v>
      </c>
      <c r="XDB2349">
        <v>13378</v>
      </c>
    </row>
    <row r="2350" spans="16320:16330" x14ac:dyDescent="0.3">
      <c r="XCR2350" t="s">
        <v>527</v>
      </c>
      <c r="XCS2350">
        <v>3</v>
      </c>
      <c r="XCT2350">
        <v>50</v>
      </c>
      <c r="XCU2350">
        <v>0.05</v>
      </c>
      <c r="XCV2350">
        <v>100</v>
      </c>
      <c r="XCW2350">
        <v>986</v>
      </c>
      <c r="XCX2350">
        <v>380.25200000000001</v>
      </c>
      <c r="XCY2350">
        <v>11</v>
      </c>
      <c r="XCZ2350">
        <v>101</v>
      </c>
      <c r="XDA2350">
        <v>1800.04</v>
      </c>
      <c r="XDB2350">
        <v>14639</v>
      </c>
    </row>
    <row r="2351" spans="16320:16330" x14ac:dyDescent="0.3">
      <c r="XCR2351" t="s">
        <v>518</v>
      </c>
      <c r="XCS2351">
        <v>0</v>
      </c>
      <c r="XCT2351">
        <v>0</v>
      </c>
      <c r="XCU2351">
        <v>0.05</v>
      </c>
      <c r="XCV2351">
        <v>100</v>
      </c>
      <c r="XCW2351">
        <v>1043</v>
      </c>
      <c r="XCX2351">
        <v>12.6648</v>
      </c>
      <c r="XCY2351">
        <v>2</v>
      </c>
      <c r="XCZ2351">
        <v>1721</v>
      </c>
      <c r="XDA2351">
        <v>1800</v>
      </c>
      <c r="XDB2351">
        <v>83954</v>
      </c>
    </row>
    <row r="2352" spans="16320:16330" x14ac:dyDescent="0.3">
      <c r="XCR2352" t="s">
        <v>518</v>
      </c>
      <c r="XCS2352">
        <v>0</v>
      </c>
      <c r="XCT2352">
        <v>0</v>
      </c>
      <c r="XCU2352">
        <v>0.1</v>
      </c>
      <c r="XCV2352">
        <v>100</v>
      </c>
      <c r="XCW2352">
        <v>1043</v>
      </c>
      <c r="XCX2352">
        <v>52.928600000000003</v>
      </c>
      <c r="XCY2352">
        <v>24</v>
      </c>
      <c r="XCZ2352">
        <v>2060</v>
      </c>
      <c r="XDA2352">
        <v>1800.01</v>
      </c>
      <c r="XDB2352">
        <v>89546</v>
      </c>
    </row>
    <row r="2353" spans="16320:16330" x14ac:dyDescent="0.3">
      <c r="XCR2353" t="s">
        <v>518</v>
      </c>
      <c r="XCS2353">
        <v>0</v>
      </c>
      <c r="XCT2353">
        <v>0</v>
      </c>
      <c r="XCU2353">
        <v>0.15</v>
      </c>
      <c r="XCV2353">
        <v>100</v>
      </c>
      <c r="XCW2353">
        <v>1043</v>
      </c>
      <c r="XCX2353">
        <v>16.9358</v>
      </c>
      <c r="XCY2353">
        <v>0</v>
      </c>
      <c r="XCZ2353">
        <v>1631</v>
      </c>
      <c r="XDA2353">
        <v>1800.03</v>
      </c>
      <c r="XDB2353">
        <v>87636</v>
      </c>
    </row>
    <row r="2354" spans="16320:16330" x14ac:dyDescent="0.3">
      <c r="XCR2354" t="s">
        <v>518</v>
      </c>
      <c r="XCS2354">
        <v>0</v>
      </c>
      <c r="XCT2354">
        <v>0</v>
      </c>
      <c r="XCU2354">
        <v>0.2</v>
      </c>
      <c r="XCV2354">
        <v>100</v>
      </c>
      <c r="XCW2354">
        <v>1043</v>
      </c>
      <c r="XCX2354">
        <v>12.8043</v>
      </c>
      <c r="XCY2354">
        <v>0</v>
      </c>
      <c r="XCZ2354">
        <v>2055</v>
      </c>
      <c r="XDA2354">
        <v>1800</v>
      </c>
      <c r="XDB2354">
        <v>95091</v>
      </c>
    </row>
    <row r="2355" spans="16320:16330" x14ac:dyDescent="0.3">
      <c r="XCR2355" t="s">
        <v>518</v>
      </c>
      <c r="XCS2355">
        <v>1</v>
      </c>
      <c r="XCT2355">
        <v>5</v>
      </c>
      <c r="XCU2355">
        <v>0.05</v>
      </c>
      <c r="XCV2355">
        <v>100</v>
      </c>
      <c r="XCW2355">
        <v>1045</v>
      </c>
      <c r="XCX2355">
        <v>776.29100000000005</v>
      </c>
      <c r="XCY2355">
        <v>162</v>
      </c>
      <c r="XCZ2355">
        <v>753</v>
      </c>
      <c r="XDA2355">
        <v>1800.02</v>
      </c>
      <c r="XDB2355">
        <v>32619</v>
      </c>
    </row>
    <row r="2356" spans="16320:16330" x14ac:dyDescent="0.3">
      <c r="XCR2356" t="s">
        <v>518</v>
      </c>
      <c r="XCS2356">
        <v>1</v>
      </c>
      <c r="XCT2356">
        <v>5</v>
      </c>
      <c r="XCU2356">
        <v>0.1</v>
      </c>
      <c r="XCV2356">
        <v>100</v>
      </c>
      <c r="XCW2356">
        <v>1047</v>
      </c>
      <c r="XCX2356">
        <v>75.189899999999994</v>
      </c>
      <c r="XCY2356">
        <v>6</v>
      </c>
      <c r="XCZ2356">
        <v>335</v>
      </c>
      <c r="XDA2356">
        <v>1800.07</v>
      </c>
      <c r="XDB2356">
        <v>29338</v>
      </c>
    </row>
    <row r="2357" spans="16320:16330" x14ac:dyDescent="0.3">
      <c r="XCR2357" t="s">
        <v>518</v>
      </c>
      <c r="XCS2357">
        <v>1</v>
      </c>
      <c r="XCT2357">
        <v>5</v>
      </c>
      <c r="XCU2357">
        <v>0.15</v>
      </c>
      <c r="XCV2357">
        <v>100</v>
      </c>
      <c r="XCW2357">
        <v>1047</v>
      </c>
      <c r="XCX2357">
        <v>42.359900000000003</v>
      </c>
      <c r="XCY2357">
        <v>0</v>
      </c>
      <c r="XCZ2357">
        <v>408</v>
      </c>
      <c r="XDA2357">
        <v>1800.03</v>
      </c>
      <c r="XDB2357">
        <v>26395</v>
      </c>
    </row>
    <row r="2358" spans="16320:16330" x14ac:dyDescent="0.3">
      <c r="XCR2358" t="s">
        <v>518</v>
      </c>
      <c r="XCS2358">
        <v>1</v>
      </c>
      <c r="XCT2358">
        <v>5</v>
      </c>
      <c r="XCU2358">
        <v>0.2</v>
      </c>
      <c r="XCV2358">
        <v>100</v>
      </c>
      <c r="XCW2358">
        <v>1055</v>
      </c>
      <c r="XCX2358">
        <v>61.380400000000002</v>
      </c>
      <c r="XCY2358">
        <v>2</v>
      </c>
      <c r="XCZ2358">
        <v>238</v>
      </c>
      <c r="XDA2358">
        <v>1800.08</v>
      </c>
      <c r="XDB2358">
        <v>23849</v>
      </c>
    </row>
    <row r="2359" spans="16320:16330" x14ac:dyDescent="0.3">
      <c r="XCR2359" t="s">
        <v>518</v>
      </c>
      <c r="XCS2359">
        <v>1</v>
      </c>
      <c r="XCT2359">
        <v>10</v>
      </c>
      <c r="XCU2359">
        <v>0.05</v>
      </c>
      <c r="XCV2359">
        <v>100</v>
      </c>
      <c r="XCW2359">
        <v>1045</v>
      </c>
      <c r="XCX2359">
        <v>39.119999999999997</v>
      </c>
      <c r="XCY2359">
        <v>5</v>
      </c>
      <c r="XCZ2359">
        <v>392</v>
      </c>
      <c r="XDA2359">
        <v>1800.05</v>
      </c>
      <c r="XDB2359">
        <v>29231</v>
      </c>
    </row>
    <row r="2360" spans="16320:16330" x14ac:dyDescent="0.3">
      <c r="XCR2360" t="s">
        <v>518</v>
      </c>
      <c r="XCS2360">
        <v>1</v>
      </c>
      <c r="XCT2360">
        <v>10</v>
      </c>
      <c r="XCU2360">
        <v>0.1</v>
      </c>
      <c r="XCV2360">
        <v>100</v>
      </c>
      <c r="XCW2360">
        <v>1047</v>
      </c>
      <c r="XCX2360">
        <v>83.829099999999997</v>
      </c>
      <c r="XCY2360">
        <v>5</v>
      </c>
      <c r="XCZ2360">
        <v>394</v>
      </c>
      <c r="XDA2360">
        <v>1800.02</v>
      </c>
      <c r="XDB2360">
        <v>27321</v>
      </c>
    </row>
    <row r="2361" spans="16320:16330" x14ac:dyDescent="0.3">
      <c r="XCR2361" t="s">
        <v>518</v>
      </c>
      <c r="XCS2361">
        <v>1</v>
      </c>
      <c r="XCT2361">
        <v>10</v>
      </c>
      <c r="XCU2361">
        <v>0.15</v>
      </c>
      <c r="XCV2361">
        <v>100</v>
      </c>
      <c r="XCW2361">
        <v>1047</v>
      </c>
      <c r="XCX2361">
        <v>172.59</v>
      </c>
      <c r="XCY2361">
        <v>17</v>
      </c>
      <c r="XCZ2361">
        <v>283</v>
      </c>
      <c r="XDA2361">
        <v>1800.02</v>
      </c>
      <c r="XDB2361">
        <v>27207</v>
      </c>
    </row>
    <row r="2362" spans="16320:16330" x14ac:dyDescent="0.3">
      <c r="XCR2362" t="s">
        <v>518</v>
      </c>
      <c r="XCS2362">
        <v>1</v>
      </c>
      <c r="XCT2362">
        <v>10</v>
      </c>
      <c r="XCU2362">
        <v>0.2</v>
      </c>
      <c r="XCV2362">
        <v>100</v>
      </c>
      <c r="XCW2362">
        <v>1055</v>
      </c>
      <c r="XCX2362">
        <v>370.10899999999998</v>
      </c>
      <c r="XCY2362">
        <v>29</v>
      </c>
      <c r="XCZ2362">
        <v>219</v>
      </c>
      <c r="XDA2362">
        <v>1800.13</v>
      </c>
      <c r="XDB2362">
        <v>24580</v>
      </c>
    </row>
    <row r="2363" spans="16320:16330" x14ac:dyDescent="0.3">
      <c r="XCR2363" t="s">
        <v>518</v>
      </c>
      <c r="XCS2363">
        <v>1</v>
      </c>
      <c r="XCT2363">
        <v>25</v>
      </c>
      <c r="XCU2363">
        <v>0.05</v>
      </c>
      <c r="XCV2363">
        <v>100</v>
      </c>
      <c r="XCW2363">
        <v>1047</v>
      </c>
      <c r="XCX2363">
        <v>456.83300000000003</v>
      </c>
      <c r="XCY2363">
        <v>34</v>
      </c>
      <c r="XCZ2363">
        <v>169</v>
      </c>
      <c r="XDA2363">
        <v>1800.3</v>
      </c>
      <c r="XDB2363">
        <v>17614</v>
      </c>
    </row>
    <row r="2364" spans="16320:16330" x14ac:dyDescent="0.3">
      <c r="XCR2364" t="s">
        <v>518</v>
      </c>
      <c r="XCS2364">
        <v>1</v>
      </c>
      <c r="XCT2364">
        <v>25</v>
      </c>
      <c r="XCU2364">
        <v>0.1</v>
      </c>
      <c r="XCV2364">
        <v>100</v>
      </c>
      <c r="XCW2364">
        <v>1059</v>
      </c>
      <c r="XCX2364">
        <v>846.95100000000002</v>
      </c>
      <c r="XCY2364">
        <v>18</v>
      </c>
      <c r="XCZ2364">
        <v>43</v>
      </c>
      <c r="XDA2364">
        <v>1800.43</v>
      </c>
      <c r="XDB2364">
        <v>7620</v>
      </c>
    </row>
    <row r="2365" spans="16320:16330" x14ac:dyDescent="0.3">
      <c r="XCR2365" t="s">
        <v>518</v>
      </c>
      <c r="XCS2365">
        <v>1</v>
      </c>
      <c r="XCT2365">
        <v>25</v>
      </c>
      <c r="XCU2365">
        <v>0.15</v>
      </c>
      <c r="XCV2365">
        <v>100</v>
      </c>
      <c r="XCW2365">
        <v>1076</v>
      </c>
      <c r="XCX2365">
        <v>498.22399999999999</v>
      </c>
      <c r="XCY2365">
        <v>6</v>
      </c>
      <c r="XCZ2365">
        <v>31</v>
      </c>
      <c r="XDA2365">
        <v>1800.15</v>
      </c>
      <c r="XDB2365">
        <v>4071</v>
      </c>
    </row>
    <row r="2366" spans="16320:16330" x14ac:dyDescent="0.3">
      <c r="XCR2366" t="s">
        <v>518</v>
      </c>
      <c r="XCS2366">
        <v>1</v>
      </c>
      <c r="XCT2366">
        <v>25</v>
      </c>
      <c r="XCU2366">
        <v>0.2</v>
      </c>
      <c r="XCV2366">
        <v>100</v>
      </c>
      <c r="XCW2366">
        <v>1095</v>
      </c>
      <c r="XCX2366">
        <v>897.33699999999999</v>
      </c>
      <c r="XCY2366">
        <v>0</v>
      </c>
      <c r="XCZ2366">
        <v>8</v>
      </c>
      <c r="XDA2366">
        <v>1801.05</v>
      </c>
      <c r="XDB2366">
        <v>1840</v>
      </c>
    </row>
    <row r="2367" spans="16320:16330" x14ac:dyDescent="0.3">
      <c r="XCR2367" t="s">
        <v>518</v>
      </c>
      <c r="XCS2367">
        <v>1</v>
      </c>
      <c r="XCT2367">
        <v>50</v>
      </c>
      <c r="XCU2367">
        <v>0.05</v>
      </c>
      <c r="XCV2367">
        <v>100</v>
      </c>
      <c r="XCW2367">
        <v>1058</v>
      </c>
      <c r="XCX2367">
        <v>184.72399999999999</v>
      </c>
      <c r="XCY2367">
        <v>0</v>
      </c>
      <c r="XCZ2367">
        <v>72</v>
      </c>
      <c r="XDA2367">
        <v>1800.03</v>
      </c>
      <c r="XDB2367">
        <v>9759</v>
      </c>
    </row>
    <row r="2368" spans="16320:16330" x14ac:dyDescent="0.3">
      <c r="XCR2368" t="s">
        <v>518</v>
      </c>
      <c r="XCS2368">
        <v>1</v>
      </c>
      <c r="XCT2368">
        <v>50</v>
      </c>
      <c r="XCU2368">
        <v>0.1</v>
      </c>
      <c r="XCV2368">
        <v>100</v>
      </c>
      <c r="XCW2368">
        <v>1076</v>
      </c>
      <c r="XCX2368">
        <v>1800.28</v>
      </c>
      <c r="XCY2368">
        <v>14</v>
      </c>
      <c r="XCZ2368">
        <v>15</v>
      </c>
      <c r="XDA2368">
        <v>1800.28</v>
      </c>
      <c r="XDB2368">
        <v>3336</v>
      </c>
    </row>
    <row r="2369" spans="16320:16330" x14ac:dyDescent="0.3">
      <c r="XCR2369" t="s">
        <v>518</v>
      </c>
      <c r="XCS2369">
        <v>1</v>
      </c>
      <c r="XCT2369">
        <v>50</v>
      </c>
      <c r="XCU2369">
        <v>0.15</v>
      </c>
      <c r="XCV2369">
        <v>100</v>
      </c>
      <c r="XCW2369">
        <v>1123</v>
      </c>
      <c r="XCX2369">
        <v>1802.55</v>
      </c>
      <c r="XCY2369">
        <v>0</v>
      </c>
      <c r="XCZ2369">
        <v>1</v>
      </c>
      <c r="XDA2369">
        <v>1802.55</v>
      </c>
      <c r="XDB2369">
        <v>300</v>
      </c>
    </row>
    <row r="2370" spans="16320:16330" x14ac:dyDescent="0.3">
      <c r="XCR2370" t="s">
        <v>518</v>
      </c>
      <c r="XCS2370">
        <v>1</v>
      </c>
      <c r="XCT2370">
        <v>50</v>
      </c>
      <c r="XCU2370">
        <v>0.2</v>
      </c>
      <c r="XCV2370">
        <v>100</v>
      </c>
      <c r="XCW2370" t="s">
        <v>46</v>
      </c>
      <c r="XCX2370">
        <v>60.025700000000001</v>
      </c>
      <c r="XCY2370">
        <v>0</v>
      </c>
      <c r="XCZ2370">
        <v>1</v>
      </c>
      <c r="XDA2370">
        <v>1801.25</v>
      </c>
      <c r="XDB2370">
        <v>29</v>
      </c>
    </row>
    <row r="2371" spans="16320:16330" x14ac:dyDescent="0.3">
      <c r="XCR2371" t="s">
        <v>518</v>
      </c>
      <c r="XCS2371">
        <v>2</v>
      </c>
      <c r="XCT2371">
        <v>5</v>
      </c>
      <c r="XCU2371">
        <v>0.05</v>
      </c>
      <c r="XCV2371">
        <v>100</v>
      </c>
      <c r="XCW2371">
        <v>1047</v>
      </c>
      <c r="XCX2371">
        <v>94.718500000000006</v>
      </c>
      <c r="XCY2371">
        <v>12</v>
      </c>
      <c r="XCZ2371">
        <v>332</v>
      </c>
      <c r="XDA2371">
        <v>1800.06</v>
      </c>
      <c r="XDB2371">
        <v>25654</v>
      </c>
    </row>
    <row r="2372" spans="16320:16330" x14ac:dyDescent="0.3">
      <c r="XCR2372" t="s">
        <v>518</v>
      </c>
      <c r="XCS2372">
        <v>2</v>
      </c>
      <c r="XCT2372">
        <v>5</v>
      </c>
      <c r="XCU2372">
        <v>0.1</v>
      </c>
      <c r="XCV2372">
        <v>100</v>
      </c>
      <c r="XCW2372">
        <v>1047</v>
      </c>
      <c r="XCX2372">
        <v>43.829799999999999</v>
      </c>
      <c r="XCY2372">
        <v>0</v>
      </c>
      <c r="XCZ2372">
        <v>266</v>
      </c>
      <c r="XDA2372">
        <v>1800.11</v>
      </c>
      <c r="XDB2372">
        <v>23628</v>
      </c>
    </row>
    <row r="2373" spans="16320:16330" x14ac:dyDescent="0.3">
      <c r="XCR2373" t="s">
        <v>518</v>
      </c>
      <c r="XCS2373">
        <v>2</v>
      </c>
      <c r="XCT2373">
        <v>5</v>
      </c>
      <c r="XCU2373">
        <v>0.15</v>
      </c>
      <c r="XCV2373">
        <v>100</v>
      </c>
      <c r="XCW2373">
        <v>1047</v>
      </c>
      <c r="XCX2373">
        <v>158.16300000000001</v>
      </c>
      <c r="XCY2373">
        <v>10</v>
      </c>
      <c r="XCZ2373">
        <v>239</v>
      </c>
      <c r="XDA2373">
        <v>1800.05</v>
      </c>
      <c r="XDB2373">
        <v>22790</v>
      </c>
    </row>
    <row r="2374" spans="16320:16330" x14ac:dyDescent="0.3">
      <c r="XCR2374" t="s">
        <v>518</v>
      </c>
      <c r="XCS2374">
        <v>2</v>
      </c>
      <c r="XCT2374">
        <v>5</v>
      </c>
      <c r="XCU2374">
        <v>0.2</v>
      </c>
      <c r="XCV2374">
        <v>100</v>
      </c>
      <c r="XCW2374">
        <v>1048</v>
      </c>
      <c r="XCX2374">
        <v>65.757000000000005</v>
      </c>
      <c r="XCY2374">
        <v>3</v>
      </c>
      <c r="XCZ2374">
        <v>257</v>
      </c>
      <c r="XDA2374">
        <v>1800.12</v>
      </c>
      <c r="XDB2374">
        <v>19571</v>
      </c>
    </row>
    <row r="2375" spans="16320:16330" x14ac:dyDescent="0.3">
      <c r="XCR2375" t="s">
        <v>518</v>
      </c>
      <c r="XCS2375">
        <v>2</v>
      </c>
      <c r="XCT2375">
        <v>10</v>
      </c>
      <c r="XCU2375">
        <v>0.05</v>
      </c>
      <c r="XCV2375">
        <v>100</v>
      </c>
      <c r="XCW2375">
        <v>1047</v>
      </c>
      <c r="XCX2375">
        <v>155.73599999999999</v>
      </c>
      <c r="XCY2375">
        <v>8</v>
      </c>
      <c r="XCZ2375">
        <v>228</v>
      </c>
      <c r="XDA2375">
        <v>1800.02</v>
      </c>
      <c r="XDB2375">
        <v>19007</v>
      </c>
    </row>
    <row r="2376" spans="16320:16330" x14ac:dyDescent="0.3">
      <c r="XCR2376" t="s">
        <v>518</v>
      </c>
      <c r="XCS2376">
        <v>2</v>
      </c>
      <c r="XCT2376">
        <v>10</v>
      </c>
      <c r="XCU2376">
        <v>0.1</v>
      </c>
      <c r="XCV2376">
        <v>100</v>
      </c>
      <c r="XCW2376">
        <v>1048</v>
      </c>
      <c r="XCX2376">
        <v>156.91200000000001</v>
      </c>
      <c r="XCY2376">
        <v>4</v>
      </c>
      <c r="XCZ2376">
        <v>80</v>
      </c>
      <c r="XDA2376">
        <v>1800.64</v>
      </c>
      <c r="XDB2376">
        <v>9218</v>
      </c>
    </row>
    <row r="2377" spans="16320:16330" x14ac:dyDescent="0.3">
      <c r="XCR2377" t="s">
        <v>518</v>
      </c>
      <c r="XCS2377">
        <v>2</v>
      </c>
      <c r="XCT2377">
        <v>10</v>
      </c>
      <c r="XCU2377">
        <v>0.15</v>
      </c>
      <c r="XCV2377">
        <v>100</v>
      </c>
      <c r="XCW2377">
        <v>1064</v>
      </c>
      <c r="XCX2377">
        <v>388.02</v>
      </c>
      <c r="XCY2377">
        <v>6</v>
      </c>
      <c r="XCZ2377">
        <v>31</v>
      </c>
      <c r="XDA2377">
        <v>1800.46</v>
      </c>
      <c r="XDB2377">
        <v>5402</v>
      </c>
    </row>
    <row r="2378" spans="16320:16330" x14ac:dyDescent="0.3">
      <c r="XCR2378" t="s">
        <v>518</v>
      </c>
      <c r="XCS2378">
        <v>2</v>
      </c>
      <c r="XCT2378">
        <v>10</v>
      </c>
      <c r="XCU2378">
        <v>0.2</v>
      </c>
      <c r="XCV2378">
        <v>100</v>
      </c>
      <c r="XCW2378">
        <v>1068</v>
      </c>
      <c r="XCX2378">
        <v>880.32299999999998</v>
      </c>
      <c r="XCY2378">
        <v>0</v>
      </c>
      <c r="XCZ2378">
        <v>9</v>
      </c>
      <c r="XDA2378">
        <v>1800.07</v>
      </c>
      <c r="XDB2378">
        <v>2898</v>
      </c>
    </row>
    <row r="2379" spans="16320:16330" x14ac:dyDescent="0.3">
      <c r="XCR2379" t="s">
        <v>518</v>
      </c>
      <c r="XCS2379">
        <v>2</v>
      </c>
      <c r="XCT2379">
        <v>25</v>
      </c>
      <c r="XCU2379">
        <v>0.05</v>
      </c>
      <c r="XCV2379">
        <v>100</v>
      </c>
      <c r="XCW2379">
        <v>1055</v>
      </c>
      <c r="XCX2379">
        <v>448.87299999999999</v>
      </c>
      <c r="XCY2379">
        <v>15</v>
      </c>
      <c r="XCZ2379">
        <v>109</v>
      </c>
      <c r="XDA2379">
        <v>1800.16</v>
      </c>
      <c r="XDB2379">
        <v>11237</v>
      </c>
    </row>
    <row r="2380" spans="16320:16330" x14ac:dyDescent="0.3">
      <c r="XCR2380" t="s">
        <v>518</v>
      </c>
      <c r="XCS2380">
        <v>2</v>
      </c>
      <c r="XCT2380">
        <v>25</v>
      </c>
      <c r="XCU2380">
        <v>0.1</v>
      </c>
      <c r="XCV2380">
        <v>100</v>
      </c>
      <c r="XCW2380">
        <v>1073</v>
      </c>
      <c r="XCX2380">
        <v>1526.35</v>
      </c>
      <c r="XCY2380">
        <v>14</v>
      </c>
      <c r="XCZ2380">
        <v>20</v>
      </c>
      <c r="XDA2380">
        <v>1800.49</v>
      </c>
      <c r="XDB2380">
        <v>4203</v>
      </c>
    </row>
    <row r="2381" spans="16320:16330" x14ac:dyDescent="0.3">
      <c r="XCR2381" t="s">
        <v>518</v>
      </c>
      <c r="XCS2381">
        <v>2</v>
      </c>
      <c r="XCT2381">
        <v>25</v>
      </c>
      <c r="XCU2381">
        <v>0.15</v>
      </c>
      <c r="XCV2381">
        <v>100</v>
      </c>
      <c r="XCW2381">
        <v>1440</v>
      </c>
      <c r="XCX2381">
        <v>1840.71</v>
      </c>
      <c r="XCY2381">
        <v>0</v>
      </c>
      <c r="XCZ2381">
        <v>1</v>
      </c>
      <c r="XDA2381">
        <v>1840.71</v>
      </c>
      <c r="XDB2381">
        <v>62</v>
      </c>
    </row>
    <row r="2382" spans="16320:16330" x14ac:dyDescent="0.3">
      <c r="XCR2382" t="s">
        <v>518</v>
      </c>
      <c r="XCS2382">
        <v>2</v>
      </c>
      <c r="XCT2382">
        <v>25</v>
      </c>
      <c r="XCU2382">
        <v>0.2</v>
      </c>
      <c r="XCV2382">
        <v>100</v>
      </c>
      <c r="XCW2382" t="s">
        <v>46</v>
      </c>
      <c r="XCX2382">
        <v>60.026299999999999</v>
      </c>
      <c r="XCY2382">
        <v>0</v>
      </c>
      <c r="XCZ2382">
        <v>1</v>
      </c>
      <c r="XDA2382">
        <v>1800.73</v>
      </c>
      <c r="XDB2382">
        <v>29</v>
      </c>
    </row>
    <row r="2383" spans="16320:16330" x14ac:dyDescent="0.3">
      <c r="XCR2383" t="s">
        <v>518</v>
      </c>
      <c r="XCS2383">
        <v>2</v>
      </c>
      <c r="XCT2383">
        <v>50</v>
      </c>
      <c r="XCU2383">
        <v>0.05</v>
      </c>
      <c r="XCV2383">
        <v>100</v>
      </c>
      <c r="XCW2383">
        <v>1059</v>
      </c>
      <c r="XCX2383">
        <v>156.357</v>
      </c>
      <c r="XCY2383">
        <v>1</v>
      </c>
      <c r="XCZ2383">
        <v>77</v>
      </c>
      <c r="XDA2383">
        <v>1800.04</v>
      </c>
      <c r="XDB2383">
        <v>10579</v>
      </c>
    </row>
    <row r="2384" spans="16320:16330" x14ac:dyDescent="0.3">
      <c r="XCR2384" t="s">
        <v>518</v>
      </c>
      <c r="XCS2384">
        <v>2</v>
      </c>
      <c r="XCT2384">
        <v>50</v>
      </c>
      <c r="XCU2384">
        <v>0.1</v>
      </c>
      <c r="XCV2384">
        <v>100</v>
      </c>
      <c r="XCW2384">
        <v>1100</v>
      </c>
      <c r="XCX2384">
        <v>1695.23</v>
      </c>
      <c r="XCY2384">
        <v>13</v>
      </c>
      <c r="XCZ2384">
        <v>16</v>
      </c>
      <c r="XDA2384">
        <v>1800.36</v>
      </c>
      <c r="XDB2384">
        <v>3540</v>
      </c>
    </row>
    <row r="2385" spans="16320:16330" x14ac:dyDescent="0.3">
      <c r="XCR2385" t="s">
        <v>518</v>
      </c>
      <c r="XCS2385">
        <v>2</v>
      </c>
      <c r="XCT2385">
        <v>50</v>
      </c>
      <c r="XCU2385">
        <v>0.15</v>
      </c>
      <c r="XCV2385">
        <v>100</v>
      </c>
      <c r="XCW2385" t="s">
        <v>46</v>
      </c>
      <c r="XCX2385">
        <v>60.021000000000001</v>
      </c>
      <c r="XCY2385">
        <v>0</v>
      </c>
      <c r="XCZ2385">
        <v>1</v>
      </c>
      <c r="XDA2385">
        <v>1800.81</v>
      </c>
      <c r="XDB2385">
        <v>29</v>
      </c>
    </row>
    <row r="2386" spans="16320:16330" x14ac:dyDescent="0.3">
      <c r="XCR2386" t="s">
        <v>518</v>
      </c>
      <c r="XCS2386">
        <v>2</v>
      </c>
      <c r="XCT2386">
        <v>50</v>
      </c>
      <c r="XCU2386">
        <v>0.2</v>
      </c>
      <c r="XCV2386">
        <v>100</v>
      </c>
      <c r="XCW2386" t="s">
        <v>46</v>
      </c>
      <c r="XCX2386">
        <v>60.023800000000001</v>
      </c>
      <c r="XCY2386">
        <v>0</v>
      </c>
      <c r="XCZ2386">
        <v>1</v>
      </c>
      <c r="XDA2386">
        <v>1800.55</v>
      </c>
      <c r="XDB2386">
        <v>29</v>
      </c>
    </row>
    <row r="2387" spans="16320:16330" x14ac:dyDescent="0.3">
      <c r="XCR2387" t="s">
        <v>518</v>
      </c>
      <c r="XCS2387">
        <v>3</v>
      </c>
      <c r="XCT2387">
        <v>0</v>
      </c>
      <c r="XCU2387">
        <v>0.05</v>
      </c>
      <c r="XCV2387">
        <v>100</v>
      </c>
      <c r="XCW2387">
        <v>1096</v>
      </c>
      <c r="XCX2387">
        <v>978.20500000000004</v>
      </c>
      <c r="XCY2387">
        <v>25</v>
      </c>
      <c r="XCZ2387">
        <v>62</v>
      </c>
      <c r="XDA2387">
        <v>1800.08</v>
      </c>
      <c r="XDB2387">
        <v>13792</v>
      </c>
    </row>
    <row r="2388" spans="16320:16330" x14ac:dyDescent="0.3">
      <c r="XCR2388" t="s">
        <v>518</v>
      </c>
      <c r="XCS2388">
        <v>3</v>
      </c>
      <c r="XCT2388">
        <v>10</v>
      </c>
      <c r="XCU2388">
        <v>0.05</v>
      </c>
      <c r="XCV2388">
        <v>100</v>
      </c>
      <c r="XCW2388">
        <v>1096</v>
      </c>
      <c r="XCX2388">
        <v>199.119</v>
      </c>
      <c r="XCY2388">
        <v>5</v>
      </c>
      <c r="XCZ2388">
        <v>94</v>
      </c>
      <c r="XDA2388">
        <v>1800.12</v>
      </c>
      <c r="XDB2388">
        <v>13667</v>
      </c>
    </row>
    <row r="2389" spans="16320:16330" x14ac:dyDescent="0.3">
      <c r="XCR2389" t="s">
        <v>518</v>
      </c>
      <c r="XCS2389">
        <v>3</v>
      </c>
      <c r="XCT2389">
        <v>25</v>
      </c>
      <c r="XCU2389">
        <v>0.05</v>
      </c>
      <c r="XCV2389">
        <v>100</v>
      </c>
      <c r="XCW2389">
        <v>1096</v>
      </c>
      <c r="XCX2389">
        <v>467.07100000000003</v>
      </c>
      <c r="XCY2389">
        <v>21</v>
      </c>
      <c r="XCZ2389">
        <v>96</v>
      </c>
      <c r="XDA2389">
        <v>1800</v>
      </c>
      <c r="XDB2389">
        <v>13960</v>
      </c>
    </row>
    <row r="2390" spans="16320:16330" x14ac:dyDescent="0.3">
      <c r="XCR2390" t="s">
        <v>518</v>
      </c>
      <c r="XCS2390">
        <v>3</v>
      </c>
      <c r="XCT2390">
        <v>50</v>
      </c>
      <c r="XCU2390">
        <v>0.05</v>
      </c>
      <c r="XCV2390">
        <v>100</v>
      </c>
      <c r="XCW2390">
        <v>1096</v>
      </c>
      <c r="XCX2390">
        <v>462.178</v>
      </c>
      <c r="XCY2390">
        <v>13</v>
      </c>
      <c r="XCZ2390">
        <v>74</v>
      </c>
      <c r="XDA2390">
        <v>1800.17</v>
      </c>
      <c r="XDB2390">
        <v>14010</v>
      </c>
    </row>
    <row r="2391" spans="16320:16330" x14ac:dyDescent="0.3">
      <c r="XCR2391" t="s">
        <v>519</v>
      </c>
      <c r="XCS2391">
        <v>3</v>
      </c>
      <c r="XCT2391">
        <v>0</v>
      </c>
      <c r="XCU2391">
        <v>0.2</v>
      </c>
      <c r="XCV2391">
        <v>50</v>
      </c>
      <c r="XCW2391" t="s">
        <v>511</v>
      </c>
      <c r="XCX2391" t="s">
        <v>511</v>
      </c>
      <c r="XCY2391" t="s">
        <v>511</v>
      </c>
      <c r="XCZ2391" t="s">
        <v>511</v>
      </c>
      <c r="XDA2391" t="s">
        <v>511</v>
      </c>
    </row>
    <row r="2392" spans="16320:16330" x14ac:dyDescent="0.3">
      <c r="XCR2392" t="s">
        <v>519</v>
      </c>
      <c r="XCS2392">
        <v>3</v>
      </c>
      <c r="XCT2392">
        <v>10</v>
      </c>
      <c r="XCU2392">
        <v>0.2</v>
      </c>
      <c r="XCV2392">
        <v>50</v>
      </c>
      <c r="XCW2392" t="s">
        <v>511</v>
      </c>
      <c r="XCX2392" t="s">
        <v>511</v>
      </c>
      <c r="XCY2392" t="s">
        <v>511</v>
      </c>
      <c r="XCZ2392" t="s">
        <v>511</v>
      </c>
      <c r="XDA2392" t="s">
        <v>511</v>
      </c>
    </row>
    <row r="2393" spans="16320:16330" x14ac:dyDescent="0.3">
      <c r="XCR2393" t="s">
        <v>519</v>
      </c>
      <c r="XCS2393">
        <v>3</v>
      </c>
      <c r="XCT2393">
        <v>10</v>
      </c>
      <c r="XCU2393">
        <v>0.1</v>
      </c>
      <c r="XCV2393">
        <v>50</v>
      </c>
      <c r="XCW2393" t="s">
        <v>511</v>
      </c>
      <c r="XCX2393" t="s">
        <v>511</v>
      </c>
      <c r="XCY2393" t="s">
        <v>511</v>
      </c>
      <c r="XCZ2393" t="s">
        <v>511</v>
      </c>
      <c r="XDA2393" t="s">
        <v>511</v>
      </c>
    </row>
    <row r="2394" spans="16320:16330" x14ac:dyDescent="0.3">
      <c r="XCR2394" t="s">
        <v>519</v>
      </c>
      <c r="XCS2394">
        <v>3</v>
      </c>
      <c r="XCT2394">
        <v>25</v>
      </c>
      <c r="XCU2394">
        <v>0.1</v>
      </c>
      <c r="XCV2394">
        <v>50</v>
      </c>
      <c r="XCW2394" t="s">
        <v>511</v>
      </c>
      <c r="XCX2394" t="s">
        <v>511</v>
      </c>
      <c r="XCY2394" t="s">
        <v>511</v>
      </c>
      <c r="XCZ2394" t="s">
        <v>511</v>
      </c>
      <c r="XDA2394" t="s">
        <v>511</v>
      </c>
    </row>
    <row r="2395" spans="16320:16330" x14ac:dyDescent="0.3">
      <c r="XCR2395" t="s">
        <v>519</v>
      </c>
      <c r="XCS2395">
        <v>3</v>
      </c>
      <c r="XCT2395">
        <v>10</v>
      </c>
      <c r="XCU2395">
        <v>0.15</v>
      </c>
      <c r="XCV2395">
        <v>50</v>
      </c>
      <c r="XCW2395" t="s">
        <v>511</v>
      </c>
      <c r="XCX2395" t="s">
        <v>511</v>
      </c>
      <c r="XCY2395" t="s">
        <v>511</v>
      </c>
      <c r="XCZ2395" t="s">
        <v>511</v>
      </c>
      <c r="XDA2395" t="s">
        <v>511</v>
      </c>
    </row>
    <row r="2396" spans="16320:16330" x14ac:dyDescent="0.3">
      <c r="XCR2396" t="s">
        <v>519</v>
      </c>
      <c r="XCS2396">
        <v>3</v>
      </c>
      <c r="XCT2396">
        <v>0</v>
      </c>
      <c r="XCU2396">
        <v>0.15</v>
      </c>
      <c r="XCV2396">
        <v>50</v>
      </c>
      <c r="XCW2396" t="s">
        <v>511</v>
      </c>
      <c r="XCX2396" t="s">
        <v>511</v>
      </c>
      <c r="XCY2396" t="s">
        <v>511</v>
      </c>
      <c r="XCZ2396" t="s">
        <v>511</v>
      </c>
      <c r="XDA2396" t="s">
        <v>511</v>
      </c>
    </row>
    <row r="2397" spans="16320:16330" x14ac:dyDescent="0.3">
      <c r="XCR2397" t="s">
        <v>519</v>
      </c>
      <c r="XCS2397">
        <v>3</v>
      </c>
      <c r="XCT2397">
        <v>0</v>
      </c>
      <c r="XCU2397">
        <v>0.1</v>
      </c>
      <c r="XCV2397">
        <v>50</v>
      </c>
      <c r="XCW2397" t="s">
        <v>511</v>
      </c>
      <c r="XCX2397" t="s">
        <v>511</v>
      </c>
      <c r="XCY2397" t="s">
        <v>511</v>
      </c>
      <c r="XCZ2397" t="s">
        <v>511</v>
      </c>
      <c r="XDA2397" t="s">
        <v>511</v>
      </c>
    </row>
    <row r="2398" spans="16320:16330" x14ac:dyDescent="0.3">
      <c r="XCR2398" t="s">
        <v>519</v>
      </c>
      <c r="XCS2398">
        <v>3</v>
      </c>
      <c r="XCT2398">
        <v>50</v>
      </c>
      <c r="XCU2398">
        <v>0.15</v>
      </c>
      <c r="XCV2398">
        <v>50</v>
      </c>
      <c r="XCW2398" t="s">
        <v>511</v>
      </c>
      <c r="XCX2398" t="s">
        <v>511</v>
      </c>
      <c r="XCY2398" t="s">
        <v>511</v>
      </c>
      <c r="XCZ2398" t="s">
        <v>511</v>
      </c>
      <c r="XDA2398" t="s">
        <v>511</v>
      </c>
    </row>
    <row r="2399" spans="16320:16330" x14ac:dyDescent="0.3">
      <c r="XCR2399" t="s">
        <v>519</v>
      </c>
      <c r="XCS2399">
        <v>3</v>
      </c>
      <c r="XCT2399">
        <v>50</v>
      </c>
      <c r="XCU2399">
        <v>0.1</v>
      </c>
      <c r="XCV2399">
        <v>50</v>
      </c>
      <c r="XCW2399" t="s">
        <v>511</v>
      </c>
      <c r="XCX2399" t="s">
        <v>511</v>
      </c>
      <c r="XCY2399" t="s">
        <v>511</v>
      </c>
      <c r="XCZ2399" t="s">
        <v>511</v>
      </c>
      <c r="XDA2399" t="s">
        <v>511</v>
      </c>
    </row>
    <row r="2400" spans="16320:16330" x14ac:dyDescent="0.3">
      <c r="XCR2400" t="s">
        <v>519</v>
      </c>
      <c r="XCS2400">
        <v>3</v>
      </c>
      <c r="XCT2400">
        <v>50</v>
      </c>
      <c r="XCU2400">
        <v>0.2</v>
      </c>
      <c r="XCV2400">
        <v>50</v>
      </c>
      <c r="XCW2400" t="s">
        <v>511</v>
      </c>
      <c r="XCX2400" t="s">
        <v>511</v>
      </c>
      <c r="XCY2400" t="s">
        <v>511</v>
      </c>
      <c r="XCZ2400" t="s">
        <v>511</v>
      </c>
      <c r="XDA2400" t="s">
        <v>511</v>
      </c>
    </row>
    <row r="2401" spans="16320:16329" x14ac:dyDescent="0.3">
      <c r="XCR2401" t="s">
        <v>519</v>
      </c>
      <c r="XCS2401">
        <v>3</v>
      </c>
      <c r="XCT2401">
        <v>25</v>
      </c>
      <c r="XCU2401">
        <v>0.2</v>
      </c>
      <c r="XCV2401">
        <v>50</v>
      </c>
      <c r="XCW2401" t="s">
        <v>511</v>
      </c>
      <c r="XCX2401" t="s">
        <v>511</v>
      </c>
      <c r="XCY2401" t="s">
        <v>511</v>
      </c>
      <c r="XCZ2401" t="s">
        <v>511</v>
      </c>
      <c r="XDA2401" t="s">
        <v>511</v>
      </c>
    </row>
    <row r="2402" spans="16320:16329" x14ac:dyDescent="0.3">
      <c r="XCR2402" t="s">
        <v>519</v>
      </c>
      <c r="XCS2402">
        <v>3</v>
      </c>
      <c r="XCT2402">
        <v>25</v>
      </c>
      <c r="XCU2402">
        <v>0.15</v>
      </c>
      <c r="XCV2402">
        <v>50</v>
      </c>
      <c r="XCW2402" t="s">
        <v>511</v>
      </c>
      <c r="XCX2402" t="s">
        <v>511</v>
      </c>
      <c r="XCY2402" t="s">
        <v>511</v>
      </c>
      <c r="XCZ2402" t="s">
        <v>511</v>
      </c>
      <c r="XDA2402" t="s">
        <v>511</v>
      </c>
    </row>
    <row r="2403" spans="16320:16329" x14ac:dyDescent="0.3">
      <c r="XCR2403" t="s">
        <v>524</v>
      </c>
      <c r="XCS2403">
        <v>3</v>
      </c>
      <c r="XCT2403">
        <v>10</v>
      </c>
      <c r="XCU2403">
        <v>0.2</v>
      </c>
      <c r="XCV2403">
        <v>100</v>
      </c>
      <c r="XCW2403" t="s">
        <v>511</v>
      </c>
      <c r="XCX2403" t="s">
        <v>511</v>
      </c>
      <c r="XCY2403" t="s">
        <v>511</v>
      </c>
      <c r="XCZ2403" t="s">
        <v>511</v>
      </c>
      <c r="XDA2403" t="s">
        <v>511</v>
      </c>
    </row>
    <row r="2404" spans="16320:16329" x14ac:dyDescent="0.3">
      <c r="XCR2404" t="s">
        <v>524</v>
      </c>
      <c r="XCS2404">
        <v>3</v>
      </c>
      <c r="XCT2404">
        <v>10</v>
      </c>
      <c r="XCU2404">
        <v>0.1</v>
      </c>
      <c r="XCV2404">
        <v>100</v>
      </c>
      <c r="XCW2404" t="s">
        <v>511</v>
      </c>
      <c r="XCX2404" t="s">
        <v>511</v>
      </c>
      <c r="XCY2404" t="s">
        <v>511</v>
      </c>
      <c r="XCZ2404" t="s">
        <v>511</v>
      </c>
      <c r="XDA2404" t="s">
        <v>511</v>
      </c>
    </row>
    <row r="2405" spans="16320:16329" x14ac:dyDescent="0.3">
      <c r="XCR2405" t="s">
        <v>524</v>
      </c>
      <c r="XCS2405">
        <v>3</v>
      </c>
      <c r="XCT2405">
        <v>10</v>
      </c>
      <c r="XCU2405">
        <v>0.15</v>
      </c>
      <c r="XCV2405">
        <v>100</v>
      </c>
      <c r="XCW2405" t="s">
        <v>511</v>
      </c>
      <c r="XCX2405" t="s">
        <v>511</v>
      </c>
      <c r="XCY2405" t="s">
        <v>511</v>
      </c>
      <c r="XCZ2405" t="s">
        <v>511</v>
      </c>
      <c r="XDA2405" t="s">
        <v>511</v>
      </c>
    </row>
    <row r="2406" spans="16320:16329" x14ac:dyDescent="0.3">
      <c r="XCR2406" t="s">
        <v>524</v>
      </c>
      <c r="XCS2406">
        <v>3</v>
      </c>
      <c r="XCT2406">
        <v>0</v>
      </c>
      <c r="XCU2406">
        <v>0.1</v>
      </c>
      <c r="XCV2406">
        <v>100</v>
      </c>
      <c r="XCW2406" t="s">
        <v>511</v>
      </c>
      <c r="XCX2406" t="s">
        <v>511</v>
      </c>
      <c r="XCY2406" t="s">
        <v>511</v>
      </c>
      <c r="XCZ2406" t="s">
        <v>511</v>
      </c>
      <c r="XDA2406" t="s">
        <v>511</v>
      </c>
    </row>
    <row r="2407" spans="16320:16329" x14ac:dyDescent="0.3">
      <c r="XCR2407" t="s">
        <v>524</v>
      </c>
      <c r="XCS2407">
        <v>3</v>
      </c>
      <c r="XCT2407">
        <v>0</v>
      </c>
      <c r="XCU2407">
        <v>0.15</v>
      </c>
      <c r="XCV2407">
        <v>100</v>
      </c>
      <c r="XCW2407" t="s">
        <v>511</v>
      </c>
      <c r="XCX2407" t="s">
        <v>511</v>
      </c>
      <c r="XCY2407" t="s">
        <v>511</v>
      </c>
      <c r="XCZ2407" t="s">
        <v>511</v>
      </c>
      <c r="XDA2407" t="s">
        <v>511</v>
      </c>
    </row>
    <row r="2408" spans="16320:16329" x14ac:dyDescent="0.3">
      <c r="XCR2408" t="s">
        <v>524</v>
      </c>
      <c r="XCS2408">
        <v>3</v>
      </c>
      <c r="XCT2408">
        <v>0</v>
      </c>
      <c r="XCU2408">
        <v>0.2</v>
      </c>
      <c r="XCV2408">
        <v>100</v>
      </c>
      <c r="XCW2408" t="s">
        <v>511</v>
      </c>
      <c r="XCX2408" t="s">
        <v>511</v>
      </c>
      <c r="XCY2408" t="s">
        <v>511</v>
      </c>
      <c r="XCZ2408" t="s">
        <v>511</v>
      </c>
      <c r="XDA2408" t="s">
        <v>511</v>
      </c>
    </row>
    <row r="2409" spans="16320:16329" x14ac:dyDescent="0.3">
      <c r="XCR2409" t="s">
        <v>524</v>
      </c>
      <c r="XCS2409">
        <v>3</v>
      </c>
      <c r="XCT2409">
        <v>25</v>
      </c>
      <c r="XCU2409">
        <v>0.15</v>
      </c>
      <c r="XCV2409">
        <v>100</v>
      </c>
      <c r="XCW2409" t="s">
        <v>511</v>
      </c>
      <c r="XCX2409" t="s">
        <v>511</v>
      </c>
      <c r="XCY2409" t="s">
        <v>511</v>
      </c>
      <c r="XCZ2409" t="s">
        <v>511</v>
      </c>
      <c r="XDA2409" t="s">
        <v>511</v>
      </c>
    </row>
    <row r="2410" spans="16320:16329" x14ac:dyDescent="0.3">
      <c r="XCR2410" t="s">
        <v>524</v>
      </c>
      <c r="XCS2410">
        <v>3</v>
      </c>
      <c r="XCT2410">
        <v>25</v>
      </c>
      <c r="XCU2410">
        <v>0.1</v>
      </c>
      <c r="XCV2410">
        <v>100</v>
      </c>
      <c r="XCW2410" t="s">
        <v>511</v>
      </c>
      <c r="XCX2410" t="s">
        <v>511</v>
      </c>
      <c r="XCY2410" t="s">
        <v>511</v>
      </c>
      <c r="XCZ2410" t="s">
        <v>511</v>
      </c>
      <c r="XDA2410" t="s">
        <v>511</v>
      </c>
    </row>
    <row r="2411" spans="16320:16329" x14ac:dyDescent="0.3">
      <c r="XCR2411" t="s">
        <v>524</v>
      </c>
      <c r="XCS2411">
        <v>3</v>
      </c>
      <c r="XCT2411">
        <v>50</v>
      </c>
      <c r="XCU2411">
        <v>0.1</v>
      </c>
      <c r="XCV2411">
        <v>100</v>
      </c>
      <c r="XCW2411" t="s">
        <v>511</v>
      </c>
      <c r="XCX2411" t="s">
        <v>511</v>
      </c>
      <c r="XCY2411" t="s">
        <v>511</v>
      </c>
      <c r="XCZ2411" t="s">
        <v>511</v>
      </c>
      <c r="XDA2411" t="s">
        <v>511</v>
      </c>
    </row>
    <row r="2412" spans="16320:16329" x14ac:dyDescent="0.3">
      <c r="XCR2412" t="s">
        <v>524</v>
      </c>
      <c r="XCS2412">
        <v>3</v>
      </c>
      <c r="XCT2412">
        <v>50</v>
      </c>
      <c r="XCU2412">
        <v>0.2</v>
      </c>
      <c r="XCV2412">
        <v>100</v>
      </c>
      <c r="XCW2412" t="s">
        <v>511</v>
      </c>
      <c r="XCX2412" t="s">
        <v>511</v>
      </c>
      <c r="XCY2412" t="s">
        <v>511</v>
      </c>
      <c r="XCZ2412" t="s">
        <v>511</v>
      </c>
      <c r="XDA2412" t="s">
        <v>511</v>
      </c>
    </row>
    <row r="2413" spans="16320:16329" x14ac:dyDescent="0.3">
      <c r="XCR2413" t="s">
        <v>524</v>
      </c>
      <c r="XCS2413">
        <v>3</v>
      </c>
      <c r="XCT2413">
        <v>25</v>
      </c>
      <c r="XCU2413">
        <v>0.2</v>
      </c>
      <c r="XCV2413">
        <v>100</v>
      </c>
      <c r="XCW2413" t="s">
        <v>511</v>
      </c>
      <c r="XCX2413" t="s">
        <v>511</v>
      </c>
      <c r="XCY2413" t="s">
        <v>511</v>
      </c>
      <c r="XCZ2413" t="s">
        <v>511</v>
      </c>
      <c r="XDA2413" t="s">
        <v>511</v>
      </c>
    </row>
    <row r="2414" spans="16320:16329" x14ac:dyDescent="0.3">
      <c r="XCR2414" t="s">
        <v>524</v>
      </c>
      <c r="XCS2414">
        <v>3</v>
      </c>
      <c r="XCT2414">
        <v>50</v>
      </c>
      <c r="XCU2414">
        <v>0.15</v>
      </c>
      <c r="XCV2414">
        <v>100</v>
      </c>
      <c r="XCW2414" t="s">
        <v>511</v>
      </c>
      <c r="XCX2414" t="s">
        <v>511</v>
      </c>
      <c r="XCY2414" t="s">
        <v>511</v>
      </c>
      <c r="XCZ2414" t="s">
        <v>511</v>
      </c>
      <c r="XDA2414" t="s">
        <v>511</v>
      </c>
    </row>
    <row r="2415" spans="16320:16329" x14ac:dyDescent="0.3">
      <c r="XCR2415" t="s">
        <v>526</v>
      </c>
      <c r="XCS2415">
        <v>3</v>
      </c>
      <c r="XCT2415">
        <v>10</v>
      </c>
      <c r="XCU2415">
        <v>0.1</v>
      </c>
      <c r="XCV2415">
        <v>50</v>
      </c>
      <c r="XCW2415" t="s">
        <v>511</v>
      </c>
      <c r="XCX2415" t="s">
        <v>511</v>
      </c>
      <c r="XCY2415" t="s">
        <v>511</v>
      </c>
      <c r="XCZ2415" t="s">
        <v>511</v>
      </c>
      <c r="XDA2415" t="s">
        <v>511</v>
      </c>
    </row>
    <row r="2416" spans="16320:16329" x14ac:dyDescent="0.3">
      <c r="XCR2416" t="s">
        <v>526</v>
      </c>
      <c r="XCS2416">
        <v>3</v>
      </c>
      <c r="XCT2416">
        <v>0</v>
      </c>
      <c r="XCU2416">
        <v>0.2</v>
      </c>
      <c r="XCV2416">
        <v>50</v>
      </c>
      <c r="XCW2416" t="s">
        <v>511</v>
      </c>
      <c r="XCX2416" t="s">
        <v>511</v>
      </c>
      <c r="XCY2416" t="s">
        <v>511</v>
      </c>
      <c r="XCZ2416" t="s">
        <v>511</v>
      </c>
      <c r="XDA2416" t="s">
        <v>511</v>
      </c>
    </row>
    <row r="2417" spans="16320:16329" x14ac:dyDescent="0.3">
      <c r="XCR2417" t="s">
        <v>526</v>
      </c>
      <c r="XCS2417">
        <v>2</v>
      </c>
      <c r="XCT2417">
        <v>50</v>
      </c>
      <c r="XCU2417">
        <v>0.2</v>
      </c>
      <c r="XCV2417">
        <v>50</v>
      </c>
      <c r="XCW2417" t="s">
        <v>511</v>
      </c>
      <c r="XCX2417" t="s">
        <v>511</v>
      </c>
      <c r="XCY2417" t="s">
        <v>511</v>
      </c>
      <c r="XCZ2417" t="s">
        <v>511</v>
      </c>
      <c r="XDA2417" t="s">
        <v>511</v>
      </c>
    </row>
    <row r="2418" spans="16320:16329" x14ac:dyDescent="0.3">
      <c r="XCR2418" t="s">
        <v>526</v>
      </c>
      <c r="XCS2418">
        <v>3</v>
      </c>
      <c r="XCT2418">
        <v>10</v>
      </c>
      <c r="XCU2418">
        <v>0.05</v>
      </c>
      <c r="XCV2418">
        <v>50</v>
      </c>
      <c r="XCW2418" t="s">
        <v>511</v>
      </c>
      <c r="XCX2418" t="s">
        <v>511</v>
      </c>
      <c r="XCY2418" t="s">
        <v>511</v>
      </c>
      <c r="XCZ2418" t="s">
        <v>511</v>
      </c>
      <c r="XDA2418" t="s">
        <v>511</v>
      </c>
    </row>
    <row r="2419" spans="16320:16329" x14ac:dyDescent="0.3">
      <c r="XCR2419" t="s">
        <v>526</v>
      </c>
      <c r="XCS2419">
        <v>3</v>
      </c>
      <c r="XCT2419">
        <v>0</v>
      </c>
      <c r="XCU2419">
        <v>0.05</v>
      </c>
      <c r="XCV2419">
        <v>50</v>
      </c>
      <c r="XCW2419" t="s">
        <v>511</v>
      </c>
      <c r="XCX2419" t="s">
        <v>511</v>
      </c>
      <c r="XCY2419" t="s">
        <v>511</v>
      </c>
      <c r="XCZ2419" t="s">
        <v>511</v>
      </c>
      <c r="XDA2419" t="s">
        <v>511</v>
      </c>
    </row>
    <row r="2420" spans="16320:16329" x14ac:dyDescent="0.3">
      <c r="XCR2420" t="s">
        <v>526</v>
      </c>
      <c r="XCS2420">
        <v>3</v>
      </c>
      <c r="XCT2420">
        <v>0</v>
      </c>
      <c r="XCU2420">
        <v>0.1</v>
      </c>
      <c r="XCV2420">
        <v>50</v>
      </c>
      <c r="XCW2420" t="s">
        <v>511</v>
      </c>
      <c r="XCX2420" t="s">
        <v>511</v>
      </c>
      <c r="XCY2420" t="s">
        <v>511</v>
      </c>
      <c r="XCZ2420" t="s">
        <v>511</v>
      </c>
      <c r="XDA2420" t="s">
        <v>511</v>
      </c>
    </row>
    <row r="2421" spans="16320:16329" x14ac:dyDescent="0.3">
      <c r="XCR2421" t="s">
        <v>526</v>
      </c>
      <c r="XCS2421">
        <v>3</v>
      </c>
      <c r="XCT2421">
        <v>0</v>
      </c>
      <c r="XCU2421">
        <v>0.15</v>
      </c>
      <c r="XCV2421">
        <v>50</v>
      </c>
      <c r="XCW2421" t="s">
        <v>511</v>
      </c>
      <c r="XCX2421" t="s">
        <v>511</v>
      </c>
      <c r="XCY2421" t="s">
        <v>511</v>
      </c>
      <c r="XCZ2421" t="s">
        <v>511</v>
      </c>
      <c r="XDA2421" t="s">
        <v>511</v>
      </c>
    </row>
    <row r="2422" spans="16320:16329" x14ac:dyDescent="0.3">
      <c r="XCR2422" t="s">
        <v>526</v>
      </c>
      <c r="XCS2422">
        <v>2</v>
      </c>
      <c r="XCT2422">
        <v>50</v>
      </c>
      <c r="XCU2422">
        <v>0.15</v>
      </c>
      <c r="XCV2422">
        <v>50</v>
      </c>
      <c r="XCW2422" t="s">
        <v>511</v>
      </c>
      <c r="XCX2422" t="s">
        <v>511</v>
      </c>
      <c r="XCY2422" t="s">
        <v>511</v>
      </c>
      <c r="XCZ2422" t="s">
        <v>511</v>
      </c>
      <c r="XDA2422" t="s">
        <v>511</v>
      </c>
    </row>
    <row r="2423" spans="16320:16329" x14ac:dyDescent="0.3">
      <c r="XCR2423" t="s">
        <v>526</v>
      </c>
      <c r="XCS2423">
        <v>3</v>
      </c>
      <c r="XCT2423">
        <v>25</v>
      </c>
      <c r="XCU2423">
        <v>0.1</v>
      </c>
      <c r="XCV2423">
        <v>50</v>
      </c>
      <c r="XCW2423" t="s">
        <v>511</v>
      </c>
      <c r="XCX2423" t="s">
        <v>511</v>
      </c>
      <c r="XCY2423" t="s">
        <v>511</v>
      </c>
      <c r="XCZ2423" t="s">
        <v>511</v>
      </c>
      <c r="XDA2423" t="s">
        <v>511</v>
      </c>
    </row>
    <row r="2424" spans="16320:16329" x14ac:dyDescent="0.3">
      <c r="XCR2424" t="s">
        <v>526</v>
      </c>
      <c r="XCS2424">
        <v>3</v>
      </c>
      <c r="XCT2424">
        <v>25</v>
      </c>
      <c r="XCU2424">
        <v>0.05</v>
      </c>
      <c r="XCV2424">
        <v>50</v>
      </c>
      <c r="XCW2424" t="s">
        <v>511</v>
      </c>
      <c r="XCX2424" t="s">
        <v>511</v>
      </c>
      <c r="XCY2424" t="s">
        <v>511</v>
      </c>
      <c r="XCZ2424" t="s">
        <v>511</v>
      </c>
      <c r="XDA2424" t="s">
        <v>511</v>
      </c>
    </row>
    <row r="2425" spans="16320:16329" x14ac:dyDescent="0.3">
      <c r="XCR2425" t="s">
        <v>526</v>
      </c>
      <c r="XCS2425">
        <v>3</v>
      </c>
      <c r="XCT2425">
        <v>25</v>
      </c>
      <c r="XCU2425">
        <v>0.2</v>
      </c>
      <c r="XCV2425">
        <v>50</v>
      </c>
      <c r="XCW2425" t="s">
        <v>511</v>
      </c>
      <c r="XCX2425" t="s">
        <v>511</v>
      </c>
      <c r="XCY2425" t="s">
        <v>511</v>
      </c>
      <c r="XCZ2425" t="s">
        <v>511</v>
      </c>
      <c r="XDA2425" t="s">
        <v>511</v>
      </c>
    </row>
    <row r="2426" spans="16320:16329" x14ac:dyDescent="0.3">
      <c r="XCR2426" t="s">
        <v>526</v>
      </c>
      <c r="XCS2426">
        <v>3</v>
      </c>
      <c r="XCT2426">
        <v>50</v>
      </c>
      <c r="XCU2426">
        <v>0.15</v>
      </c>
      <c r="XCV2426">
        <v>50</v>
      </c>
      <c r="XCW2426" t="s">
        <v>511</v>
      </c>
      <c r="XCX2426" t="s">
        <v>511</v>
      </c>
      <c r="XCY2426" t="s">
        <v>511</v>
      </c>
      <c r="XCZ2426" t="s">
        <v>511</v>
      </c>
      <c r="XDA2426" t="s">
        <v>511</v>
      </c>
    </row>
    <row r="2427" spans="16320:16329" x14ac:dyDescent="0.3">
      <c r="XCR2427" t="s">
        <v>526</v>
      </c>
      <c r="XCS2427">
        <v>3</v>
      </c>
      <c r="XCT2427">
        <v>50</v>
      </c>
      <c r="XCU2427">
        <v>0.2</v>
      </c>
      <c r="XCV2427">
        <v>50</v>
      </c>
      <c r="XCW2427" t="s">
        <v>511</v>
      </c>
      <c r="XCX2427" t="s">
        <v>511</v>
      </c>
      <c r="XCY2427" t="s">
        <v>511</v>
      </c>
      <c r="XCZ2427" t="s">
        <v>511</v>
      </c>
      <c r="XDA2427" t="s">
        <v>511</v>
      </c>
    </row>
    <row r="2428" spans="16320:16329" x14ac:dyDescent="0.3">
      <c r="XCR2428" t="s">
        <v>526</v>
      </c>
      <c r="XCS2428">
        <v>3</v>
      </c>
      <c r="XCT2428">
        <v>50</v>
      </c>
      <c r="XCU2428">
        <v>0.1</v>
      </c>
      <c r="XCV2428">
        <v>50</v>
      </c>
      <c r="XCW2428" t="s">
        <v>511</v>
      </c>
      <c r="XCX2428" t="s">
        <v>511</v>
      </c>
      <c r="XCY2428" t="s">
        <v>511</v>
      </c>
      <c r="XCZ2428" t="s">
        <v>511</v>
      </c>
      <c r="XDA2428" t="s">
        <v>511</v>
      </c>
    </row>
    <row r="2429" spans="16320:16329" x14ac:dyDescent="0.3">
      <c r="XCR2429" t="s">
        <v>526</v>
      </c>
      <c r="XCS2429">
        <v>3</v>
      </c>
      <c r="XCT2429">
        <v>10</v>
      </c>
      <c r="XCU2429">
        <v>0.2</v>
      </c>
      <c r="XCV2429">
        <v>50</v>
      </c>
      <c r="XCW2429" t="s">
        <v>511</v>
      </c>
      <c r="XCX2429" t="s">
        <v>511</v>
      </c>
      <c r="XCY2429" t="s">
        <v>511</v>
      </c>
      <c r="XCZ2429" t="s">
        <v>511</v>
      </c>
      <c r="XDA2429" t="s">
        <v>511</v>
      </c>
    </row>
    <row r="2430" spans="16320:16329" x14ac:dyDescent="0.3">
      <c r="XCR2430" t="s">
        <v>526</v>
      </c>
      <c r="XCS2430">
        <v>3</v>
      </c>
      <c r="XCT2430">
        <v>25</v>
      </c>
      <c r="XCU2430">
        <v>0.15</v>
      </c>
      <c r="XCV2430">
        <v>50</v>
      </c>
      <c r="XCW2430" t="s">
        <v>511</v>
      </c>
      <c r="XCX2430" t="s">
        <v>511</v>
      </c>
      <c r="XCY2430" t="s">
        <v>511</v>
      </c>
      <c r="XCZ2430" t="s">
        <v>511</v>
      </c>
      <c r="XDA2430" t="s">
        <v>511</v>
      </c>
    </row>
    <row r="2431" spans="16320:16329" x14ac:dyDescent="0.3">
      <c r="XCR2431" t="s">
        <v>526</v>
      </c>
      <c r="XCS2431">
        <v>3</v>
      </c>
      <c r="XCT2431">
        <v>10</v>
      </c>
      <c r="XCU2431">
        <v>0.15</v>
      </c>
      <c r="XCV2431">
        <v>50</v>
      </c>
      <c r="XCW2431" t="s">
        <v>511</v>
      </c>
      <c r="XCX2431" t="s">
        <v>511</v>
      </c>
      <c r="XCY2431" t="s">
        <v>511</v>
      </c>
      <c r="XCZ2431" t="s">
        <v>511</v>
      </c>
      <c r="XDA2431" t="s">
        <v>511</v>
      </c>
    </row>
    <row r="2432" spans="16320:16329" x14ac:dyDescent="0.3">
      <c r="XCR2432" t="s">
        <v>526</v>
      </c>
      <c r="XCS2432">
        <v>3</v>
      </c>
      <c r="XCT2432">
        <v>50</v>
      </c>
      <c r="XCU2432">
        <v>0.05</v>
      </c>
      <c r="XCV2432">
        <v>50</v>
      </c>
      <c r="XCW2432" t="s">
        <v>511</v>
      </c>
      <c r="XCX2432" t="s">
        <v>511</v>
      </c>
      <c r="XCY2432" t="s">
        <v>511</v>
      </c>
      <c r="XCZ2432" t="s">
        <v>511</v>
      </c>
      <c r="XDA2432" t="s">
        <v>511</v>
      </c>
    </row>
    <row r="2433" spans="16320:16329" x14ac:dyDescent="0.3">
      <c r="XCR2433" t="s">
        <v>513</v>
      </c>
      <c r="XCS2433">
        <v>3</v>
      </c>
      <c r="XCT2433">
        <v>0</v>
      </c>
      <c r="XCU2433">
        <v>0.05</v>
      </c>
      <c r="XCV2433">
        <v>50</v>
      </c>
      <c r="XCW2433" t="s">
        <v>511</v>
      </c>
      <c r="XCX2433" t="s">
        <v>511</v>
      </c>
      <c r="XCY2433" t="s">
        <v>511</v>
      </c>
      <c r="XCZ2433" t="s">
        <v>511</v>
      </c>
      <c r="XDA2433" t="s">
        <v>511</v>
      </c>
    </row>
    <row r="2434" spans="16320:16329" x14ac:dyDescent="0.3">
      <c r="XCR2434" t="s">
        <v>513</v>
      </c>
      <c r="XCS2434">
        <v>2</v>
      </c>
      <c r="XCT2434">
        <v>50</v>
      </c>
      <c r="XCU2434">
        <v>0.2</v>
      </c>
      <c r="XCV2434">
        <v>50</v>
      </c>
      <c r="XCW2434" t="s">
        <v>511</v>
      </c>
      <c r="XCX2434" t="s">
        <v>511</v>
      </c>
      <c r="XCY2434" t="s">
        <v>511</v>
      </c>
      <c r="XCZ2434" t="s">
        <v>511</v>
      </c>
      <c r="XDA2434" t="s">
        <v>511</v>
      </c>
    </row>
    <row r="2435" spans="16320:16329" x14ac:dyDescent="0.3">
      <c r="XCR2435" t="s">
        <v>513</v>
      </c>
      <c r="XCS2435">
        <v>3</v>
      </c>
      <c r="XCT2435">
        <v>0</v>
      </c>
      <c r="XCU2435">
        <v>0.15</v>
      </c>
      <c r="XCV2435">
        <v>50</v>
      </c>
      <c r="XCW2435" t="s">
        <v>511</v>
      </c>
      <c r="XCX2435" t="s">
        <v>511</v>
      </c>
      <c r="XCY2435" t="s">
        <v>511</v>
      </c>
      <c r="XCZ2435" t="s">
        <v>511</v>
      </c>
      <c r="XDA2435" t="s">
        <v>511</v>
      </c>
    </row>
    <row r="2436" spans="16320:16329" x14ac:dyDescent="0.3">
      <c r="XCR2436" t="s">
        <v>513</v>
      </c>
      <c r="XCS2436">
        <v>3</v>
      </c>
      <c r="XCT2436">
        <v>0</v>
      </c>
      <c r="XCU2436">
        <v>0.2</v>
      </c>
      <c r="XCV2436">
        <v>50</v>
      </c>
      <c r="XCW2436" t="s">
        <v>511</v>
      </c>
      <c r="XCX2436" t="s">
        <v>511</v>
      </c>
      <c r="XCY2436" t="s">
        <v>511</v>
      </c>
      <c r="XCZ2436" t="s">
        <v>511</v>
      </c>
      <c r="XDA2436" t="s">
        <v>511</v>
      </c>
    </row>
    <row r="2437" spans="16320:16329" x14ac:dyDescent="0.3">
      <c r="XCR2437" t="s">
        <v>513</v>
      </c>
      <c r="XCS2437">
        <v>3</v>
      </c>
      <c r="XCT2437">
        <v>0</v>
      </c>
      <c r="XCU2437">
        <v>0.1</v>
      </c>
      <c r="XCV2437">
        <v>50</v>
      </c>
      <c r="XCW2437" t="s">
        <v>511</v>
      </c>
      <c r="XCX2437" t="s">
        <v>511</v>
      </c>
      <c r="XCY2437" t="s">
        <v>511</v>
      </c>
      <c r="XCZ2437" t="s">
        <v>511</v>
      </c>
      <c r="XDA2437" t="s">
        <v>511</v>
      </c>
    </row>
    <row r="2438" spans="16320:16329" x14ac:dyDescent="0.3">
      <c r="XCR2438" t="s">
        <v>513</v>
      </c>
      <c r="XCS2438">
        <v>3</v>
      </c>
      <c r="XCT2438">
        <v>25</v>
      </c>
      <c r="XCU2438">
        <v>0.1</v>
      </c>
      <c r="XCV2438">
        <v>50</v>
      </c>
      <c r="XCW2438" t="s">
        <v>511</v>
      </c>
      <c r="XCX2438" t="s">
        <v>511</v>
      </c>
      <c r="XCY2438" t="s">
        <v>511</v>
      </c>
      <c r="XCZ2438" t="s">
        <v>511</v>
      </c>
      <c r="XDA2438" t="s">
        <v>511</v>
      </c>
    </row>
    <row r="2439" spans="16320:16329" x14ac:dyDescent="0.3">
      <c r="XCR2439" t="s">
        <v>513</v>
      </c>
      <c r="XCS2439">
        <v>3</v>
      </c>
      <c r="XCT2439">
        <v>10</v>
      </c>
      <c r="XCU2439">
        <v>0.15</v>
      </c>
      <c r="XCV2439">
        <v>50</v>
      </c>
      <c r="XCW2439" t="s">
        <v>511</v>
      </c>
      <c r="XCX2439" t="s">
        <v>511</v>
      </c>
      <c r="XCY2439" t="s">
        <v>511</v>
      </c>
      <c r="XCZ2439" t="s">
        <v>511</v>
      </c>
      <c r="XDA2439" t="s">
        <v>511</v>
      </c>
    </row>
    <row r="2440" spans="16320:16329" x14ac:dyDescent="0.3">
      <c r="XCR2440" t="s">
        <v>513</v>
      </c>
      <c r="XCS2440">
        <v>3</v>
      </c>
      <c r="XCT2440">
        <v>10</v>
      </c>
      <c r="XCU2440">
        <v>0.1</v>
      </c>
      <c r="XCV2440">
        <v>50</v>
      </c>
      <c r="XCW2440" t="s">
        <v>511</v>
      </c>
      <c r="XCX2440" t="s">
        <v>511</v>
      </c>
      <c r="XCY2440" t="s">
        <v>511</v>
      </c>
      <c r="XCZ2440" t="s">
        <v>511</v>
      </c>
      <c r="XDA2440" t="s">
        <v>511</v>
      </c>
    </row>
    <row r="2441" spans="16320:16329" x14ac:dyDescent="0.3">
      <c r="XCR2441" t="s">
        <v>513</v>
      </c>
      <c r="XCS2441">
        <v>3</v>
      </c>
      <c r="XCT2441">
        <v>25</v>
      </c>
      <c r="XCU2441">
        <v>0.05</v>
      </c>
      <c r="XCV2441">
        <v>50</v>
      </c>
      <c r="XCW2441" t="s">
        <v>511</v>
      </c>
      <c r="XCX2441" t="s">
        <v>511</v>
      </c>
      <c r="XCY2441" t="s">
        <v>511</v>
      </c>
      <c r="XCZ2441" t="s">
        <v>511</v>
      </c>
      <c r="XDA2441" t="s">
        <v>511</v>
      </c>
    </row>
    <row r="2442" spans="16320:16329" x14ac:dyDescent="0.3">
      <c r="XCR2442" t="s">
        <v>513</v>
      </c>
      <c r="XCS2442">
        <v>3</v>
      </c>
      <c r="XCT2442">
        <v>50</v>
      </c>
      <c r="XCU2442">
        <v>0.05</v>
      </c>
      <c r="XCV2442">
        <v>50</v>
      </c>
      <c r="XCW2442" t="s">
        <v>511</v>
      </c>
      <c r="XCX2442" t="s">
        <v>511</v>
      </c>
      <c r="XCY2442" t="s">
        <v>511</v>
      </c>
      <c r="XCZ2442" t="s">
        <v>511</v>
      </c>
      <c r="XDA2442" t="s">
        <v>511</v>
      </c>
    </row>
    <row r="2443" spans="16320:16329" x14ac:dyDescent="0.3">
      <c r="XCR2443" t="s">
        <v>513</v>
      </c>
      <c r="XCS2443">
        <v>3</v>
      </c>
      <c r="XCT2443">
        <v>25</v>
      </c>
      <c r="XCU2443">
        <v>0.2</v>
      </c>
      <c r="XCV2443">
        <v>50</v>
      </c>
      <c r="XCW2443" t="s">
        <v>511</v>
      </c>
      <c r="XCX2443" t="s">
        <v>511</v>
      </c>
      <c r="XCY2443" t="s">
        <v>511</v>
      </c>
      <c r="XCZ2443" t="s">
        <v>511</v>
      </c>
      <c r="XDA2443" t="s">
        <v>511</v>
      </c>
    </row>
    <row r="2444" spans="16320:16329" x14ac:dyDescent="0.3">
      <c r="XCR2444" t="s">
        <v>513</v>
      </c>
      <c r="XCS2444">
        <v>3</v>
      </c>
      <c r="XCT2444">
        <v>25</v>
      </c>
      <c r="XCU2444">
        <v>0.15</v>
      </c>
      <c r="XCV2444">
        <v>50</v>
      </c>
      <c r="XCW2444" t="s">
        <v>511</v>
      </c>
      <c r="XCX2444" t="s">
        <v>511</v>
      </c>
      <c r="XCY2444" t="s">
        <v>511</v>
      </c>
      <c r="XCZ2444" t="s">
        <v>511</v>
      </c>
      <c r="XDA2444" t="s">
        <v>511</v>
      </c>
    </row>
    <row r="2445" spans="16320:16329" x14ac:dyDescent="0.3">
      <c r="XCR2445" t="s">
        <v>513</v>
      </c>
      <c r="XCS2445">
        <v>3</v>
      </c>
      <c r="XCT2445">
        <v>10</v>
      </c>
      <c r="XCU2445">
        <v>0.2</v>
      </c>
      <c r="XCV2445">
        <v>50</v>
      </c>
      <c r="XCW2445" t="s">
        <v>511</v>
      </c>
      <c r="XCX2445" t="s">
        <v>511</v>
      </c>
      <c r="XCY2445" t="s">
        <v>511</v>
      </c>
      <c r="XCZ2445" t="s">
        <v>511</v>
      </c>
      <c r="XDA2445" t="s">
        <v>511</v>
      </c>
    </row>
    <row r="2446" spans="16320:16329" x14ac:dyDescent="0.3">
      <c r="XCR2446" t="s">
        <v>513</v>
      </c>
      <c r="XCS2446">
        <v>3</v>
      </c>
      <c r="XCT2446">
        <v>50</v>
      </c>
      <c r="XCU2446">
        <v>0.1</v>
      </c>
      <c r="XCV2446">
        <v>50</v>
      </c>
      <c r="XCW2446" t="s">
        <v>511</v>
      </c>
      <c r="XCX2446" t="s">
        <v>511</v>
      </c>
      <c r="XCY2446" t="s">
        <v>511</v>
      </c>
      <c r="XCZ2446" t="s">
        <v>511</v>
      </c>
      <c r="XDA2446" t="s">
        <v>511</v>
      </c>
    </row>
    <row r="2447" spans="16320:16329" x14ac:dyDescent="0.3">
      <c r="XCR2447" t="s">
        <v>513</v>
      </c>
      <c r="XCS2447">
        <v>3</v>
      </c>
      <c r="XCT2447">
        <v>10</v>
      </c>
      <c r="XCU2447">
        <v>0.05</v>
      </c>
      <c r="XCV2447">
        <v>50</v>
      </c>
      <c r="XCW2447" t="s">
        <v>511</v>
      </c>
      <c r="XCX2447" t="s">
        <v>511</v>
      </c>
      <c r="XCY2447" t="s">
        <v>511</v>
      </c>
      <c r="XCZ2447" t="s">
        <v>511</v>
      </c>
      <c r="XDA2447" t="s">
        <v>511</v>
      </c>
    </row>
    <row r="2448" spans="16320:16329" x14ac:dyDescent="0.3">
      <c r="XCR2448" t="s">
        <v>513</v>
      </c>
      <c r="XCS2448">
        <v>3</v>
      </c>
      <c r="XCT2448">
        <v>50</v>
      </c>
      <c r="XCU2448">
        <v>0.2</v>
      </c>
      <c r="XCV2448">
        <v>50</v>
      </c>
      <c r="XCW2448" t="s">
        <v>511</v>
      </c>
      <c r="XCX2448" t="s">
        <v>511</v>
      </c>
      <c r="XCY2448" t="s">
        <v>511</v>
      </c>
      <c r="XCZ2448" t="s">
        <v>511</v>
      </c>
      <c r="XDA2448" t="s">
        <v>511</v>
      </c>
    </row>
    <row r="2449" spans="16320:16329" x14ac:dyDescent="0.3">
      <c r="XCR2449" t="s">
        <v>513</v>
      </c>
      <c r="XCS2449">
        <v>3</v>
      </c>
      <c r="XCT2449">
        <v>50</v>
      </c>
      <c r="XCU2449">
        <v>0.15</v>
      </c>
      <c r="XCV2449">
        <v>50</v>
      </c>
      <c r="XCW2449" t="s">
        <v>511</v>
      </c>
      <c r="XCX2449" t="s">
        <v>511</v>
      </c>
      <c r="XCY2449" t="s">
        <v>511</v>
      </c>
      <c r="XCZ2449" t="s">
        <v>511</v>
      </c>
      <c r="XDA2449" t="s">
        <v>511</v>
      </c>
    </row>
    <row r="2450" spans="16320:16329" x14ac:dyDescent="0.3">
      <c r="XCR2450" t="s">
        <v>19</v>
      </c>
      <c r="XCS2450">
        <v>1</v>
      </c>
      <c r="XCT2450">
        <v>5</v>
      </c>
      <c r="XCU2450">
        <v>0.2</v>
      </c>
      <c r="XCV2450">
        <v>100</v>
      </c>
      <c r="XCW2450" t="s">
        <v>511</v>
      </c>
      <c r="XCX2450" t="s">
        <v>511</v>
      </c>
      <c r="XCY2450" t="s">
        <v>511</v>
      </c>
      <c r="XCZ2450" t="s">
        <v>511</v>
      </c>
      <c r="XDA2450" t="s">
        <v>511</v>
      </c>
    </row>
    <row r="2451" spans="16320:16329" x14ac:dyDescent="0.3">
      <c r="XCR2451" t="s">
        <v>19</v>
      </c>
      <c r="XCS2451">
        <v>1</v>
      </c>
      <c r="XCT2451">
        <v>5</v>
      </c>
      <c r="XCU2451">
        <v>0.15</v>
      </c>
      <c r="XCV2451">
        <v>100</v>
      </c>
      <c r="XCW2451" t="s">
        <v>511</v>
      </c>
      <c r="XCX2451" t="s">
        <v>511</v>
      </c>
      <c r="XCY2451" t="s">
        <v>511</v>
      </c>
      <c r="XCZ2451" t="s">
        <v>511</v>
      </c>
      <c r="XDA2451" t="s">
        <v>511</v>
      </c>
    </row>
    <row r="2452" spans="16320:16329" x14ac:dyDescent="0.3">
      <c r="XCR2452" t="s">
        <v>19</v>
      </c>
      <c r="XCS2452">
        <v>1</v>
      </c>
      <c r="XCT2452">
        <v>10</v>
      </c>
      <c r="XCU2452">
        <v>0.2</v>
      </c>
      <c r="XCV2452">
        <v>100</v>
      </c>
      <c r="XCW2452" t="s">
        <v>511</v>
      </c>
      <c r="XCX2452" t="s">
        <v>511</v>
      </c>
      <c r="XCY2452" t="s">
        <v>511</v>
      </c>
      <c r="XCZ2452" t="s">
        <v>511</v>
      </c>
      <c r="XDA2452" t="s">
        <v>511</v>
      </c>
    </row>
    <row r="2453" spans="16320:16329" x14ac:dyDescent="0.3">
      <c r="XCR2453" t="s">
        <v>19</v>
      </c>
      <c r="XCS2453">
        <v>1</v>
      </c>
      <c r="XCT2453">
        <v>10</v>
      </c>
      <c r="XCU2453">
        <v>0.15</v>
      </c>
      <c r="XCV2453">
        <v>100</v>
      </c>
      <c r="XCW2453" t="s">
        <v>511</v>
      </c>
      <c r="XCX2453" t="s">
        <v>511</v>
      </c>
      <c r="XCY2453" t="s">
        <v>511</v>
      </c>
      <c r="XCZ2453" t="s">
        <v>511</v>
      </c>
      <c r="XDA2453" t="s">
        <v>511</v>
      </c>
    </row>
    <row r="2454" spans="16320:16329" x14ac:dyDescent="0.3">
      <c r="XCR2454" t="s">
        <v>19</v>
      </c>
      <c r="XCS2454">
        <v>1</v>
      </c>
      <c r="XCT2454">
        <v>25</v>
      </c>
      <c r="XCU2454">
        <v>0.2</v>
      </c>
      <c r="XCV2454">
        <v>100</v>
      </c>
      <c r="XCW2454" t="s">
        <v>511</v>
      </c>
      <c r="XCX2454" t="s">
        <v>511</v>
      </c>
      <c r="XCY2454" t="s">
        <v>511</v>
      </c>
      <c r="XCZ2454" t="s">
        <v>511</v>
      </c>
      <c r="XDA2454" t="s">
        <v>511</v>
      </c>
    </row>
    <row r="2455" spans="16320:16329" x14ac:dyDescent="0.3">
      <c r="XCR2455" t="s">
        <v>19</v>
      </c>
      <c r="XCS2455">
        <v>1</v>
      </c>
      <c r="XCT2455">
        <v>25</v>
      </c>
      <c r="XCU2455">
        <v>0.15</v>
      </c>
      <c r="XCV2455">
        <v>100</v>
      </c>
      <c r="XCW2455" t="s">
        <v>511</v>
      </c>
      <c r="XCX2455" t="s">
        <v>511</v>
      </c>
      <c r="XCY2455" t="s">
        <v>511</v>
      </c>
      <c r="XCZ2455" t="s">
        <v>511</v>
      </c>
      <c r="XDA2455" t="s">
        <v>511</v>
      </c>
    </row>
    <row r="2456" spans="16320:16329" x14ac:dyDescent="0.3">
      <c r="XCR2456" t="s">
        <v>19</v>
      </c>
      <c r="XCS2456">
        <v>1</v>
      </c>
      <c r="XCT2456">
        <v>50</v>
      </c>
      <c r="XCU2456">
        <v>0.15</v>
      </c>
      <c r="XCV2456">
        <v>100</v>
      </c>
      <c r="XCW2456" t="s">
        <v>511</v>
      </c>
      <c r="XCX2456" t="s">
        <v>511</v>
      </c>
      <c r="XCY2456" t="s">
        <v>511</v>
      </c>
      <c r="XCZ2456" t="s">
        <v>511</v>
      </c>
      <c r="XDA2456" t="s">
        <v>511</v>
      </c>
    </row>
    <row r="2457" spans="16320:16329" x14ac:dyDescent="0.3">
      <c r="XCR2457" t="s">
        <v>19</v>
      </c>
      <c r="XCS2457">
        <v>1</v>
      </c>
      <c r="XCT2457">
        <v>50</v>
      </c>
      <c r="XCU2457">
        <v>0.2</v>
      </c>
      <c r="XCV2457">
        <v>100</v>
      </c>
      <c r="XCW2457" t="s">
        <v>511</v>
      </c>
      <c r="XCX2457" t="s">
        <v>511</v>
      </c>
      <c r="XCY2457" t="s">
        <v>511</v>
      </c>
      <c r="XCZ2457" t="s">
        <v>511</v>
      </c>
      <c r="XDA2457" t="s">
        <v>511</v>
      </c>
    </row>
    <row r="2458" spans="16320:16329" x14ac:dyDescent="0.3">
      <c r="XCR2458" t="s">
        <v>19</v>
      </c>
      <c r="XCS2458">
        <v>2</v>
      </c>
      <c r="XCT2458">
        <v>25</v>
      </c>
      <c r="XCU2458">
        <v>0.15</v>
      </c>
      <c r="XCV2458">
        <v>100</v>
      </c>
      <c r="XCW2458" t="s">
        <v>511</v>
      </c>
      <c r="XCX2458" t="s">
        <v>511</v>
      </c>
      <c r="XCY2458" t="s">
        <v>511</v>
      </c>
      <c r="XCZ2458" t="s">
        <v>511</v>
      </c>
      <c r="XDA2458" t="s">
        <v>511</v>
      </c>
    </row>
    <row r="2459" spans="16320:16329" x14ac:dyDescent="0.3">
      <c r="XCR2459" t="s">
        <v>19</v>
      </c>
      <c r="XCS2459">
        <v>3</v>
      </c>
      <c r="XCT2459">
        <v>0</v>
      </c>
      <c r="XCU2459">
        <v>0.1</v>
      </c>
      <c r="XCV2459">
        <v>100</v>
      </c>
      <c r="XCW2459" t="s">
        <v>511</v>
      </c>
      <c r="XCX2459" t="s">
        <v>511</v>
      </c>
      <c r="XCY2459" t="s">
        <v>511</v>
      </c>
      <c r="XCZ2459" t="s">
        <v>511</v>
      </c>
      <c r="XDA2459" t="s">
        <v>511</v>
      </c>
    </row>
    <row r="2460" spans="16320:16329" x14ac:dyDescent="0.3">
      <c r="XCR2460" t="s">
        <v>19</v>
      </c>
      <c r="XCS2460">
        <v>2</v>
      </c>
      <c r="XCT2460">
        <v>50</v>
      </c>
      <c r="XCU2460">
        <v>0.2</v>
      </c>
      <c r="XCV2460">
        <v>100</v>
      </c>
      <c r="XCW2460" t="s">
        <v>511</v>
      </c>
      <c r="XCX2460" t="s">
        <v>511</v>
      </c>
      <c r="XCY2460" t="s">
        <v>511</v>
      </c>
      <c r="XCZ2460" t="s">
        <v>511</v>
      </c>
      <c r="XDA2460" t="s">
        <v>511</v>
      </c>
    </row>
    <row r="2461" spans="16320:16329" x14ac:dyDescent="0.3">
      <c r="XCR2461" t="s">
        <v>19</v>
      </c>
      <c r="XCS2461">
        <v>2</v>
      </c>
      <c r="XCT2461">
        <v>50</v>
      </c>
      <c r="XCU2461">
        <v>0.15</v>
      </c>
      <c r="XCV2461">
        <v>100</v>
      </c>
      <c r="XCW2461" t="s">
        <v>511</v>
      </c>
      <c r="XCX2461" t="s">
        <v>511</v>
      </c>
      <c r="XCY2461" t="s">
        <v>511</v>
      </c>
      <c r="XCZ2461" t="s">
        <v>511</v>
      </c>
      <c r="XDA2461" t="s">
        <v>511</v>
      </c>
    </row>
    <row r="2462" spans="16320:16329" x14ac:dyDescent="0.3">
      <c r="XCR2462" t="s">
        <v>19</v>
      </c>
      <c r="XCS2462">
        <v>2</v>
      </c>
      <c r="XCT2462">
        <v>25</v>
      </c>
      <c r="XCU2462">
        <v>0.2</v>
      </c>
      <c r="XCV2462">
        <v>100</v>
      </c>
      <c r="XCW2462" t="s">
        <v>511</v>
      </c>
      <c r="XCX2462" t="s">
        <v>511</v>
      </c>
      <c r="XCY2462" t="s">
        <v>511</v>
      </c>
      <c r="XCZ2462" t="s">
        <v>511</v>
      </c>
      <c r="XDA2462" t="s">
        <v>511</v>
      </c>
    </row>
    <row r="2463" spans="16320:16329" x14ac:dyDescent="0.3">
      <c r="XCR2463" t="s">
        <v>19</v>
      </c>
      <c r="XCS2463">
        <v>3</v>
      </c>
      <c r="XCT2463">
        <v>0</v>
      </c>
      <c r="XCU2463">
        <v>0.15</v>
      </c>
      <c r="XCV2463">
        <v>100</v>
      </c>
      <c r="XCW2463" t="s">
        <v>511</v>
      </c>
      <c r="XCX2463" t="s">
        <v>511</v>
      </c>
      <c r="XCY2463" t="s">
        <v>511</v>
      </c>
      <c r="XCZ2463" t="s">
        <v>511</v>
      </c>
      <c r="XDA2463" t="s">
        <v>511</v>
      </c>
    </row>
    <row r="2464" spans="16320:16329" x14ac:dyDescent="0.3">
      <c r="XCR2464" t="s">
        <v>19</v>
      </c>
      <c r="XCS2464">
        <v>3</v>
      </c>
      <c r="XCT2464">
        <v>25</v>
      </c>
      <c r="XCU2464">
        <v>0.15</v>
      </c>
      <c r="XCV2464">
        <v>100</v>
      </c>
      <c r="XCW2464" t="s">
        <v>511</v>
      </c>
      <c r="XCX2464" t="s">
        <v>511</v>
      </c>
      <c r="XCY2464" t="s">
        <v>511</v>
      </c>
      <c r="XCZ2464" t="s">
        <v>511</v>
      </c>
      <c r="XDA2464" t="s">
        <v>511</v>
      </c>
    </row>
    <row r="2465" spans="16320:16329" x14ac:dyDescent="0.3">
      <c r="XCR2465" t="s">
        <v>19</v>
      </c>
      <c r="XCS2465">
        <v>3</v>
      </c>
      <c r="XCT2465">
        <v>10</v>
      </c>
      <c r="XCU2465">
        <v>0.1</v>
      </c>
      <c r="XCV2465">
        <v>100</v>
      </c>
      <c r="XCW2465" t="s">
        <v>511</v>
      </c>
      <c r="XCX2465" t="s">
        <v>511</v>
      </c>
      <c r="XCY2465" t="s">
        <v>511</v>
      </c>
      <c r="XCZ2465" t="s">
        <v>511</v>
      </c>
      <c r="XDA2465" t="s">
        <v>511</v>
      </c>
    </row>
    <row r="2466" spans="16320:16329" x14ac:dyDescent="0.3">
      <c r="XCR2466" t="s">
        <v>19</v>
      </c>
      <c r="XCS2466">
        <v>3</v>
      </c>
      <c r="XCT2466">
        <v>0</v>
      </c>
      <c r="XCU2466">
        <v>0.2</v>
      </c>
      <c r="XCV2466">
        <v>100</v>
      </c>
      <c r="XCW2466" t="s">
        <v>511</v>
      </c>
      <c r="XCX2466" t="s">
        <v>511</v>
      </c>
      <c r="XCY2466" t="s">
        <v>511</v>
      </c>
      <c r="XCZ2466" t="s">
        <v>511</v>
      </c>
      <c r="XDA2466" t="s">
        <v>511</v>
      </c>
    </row>
    <row r="2467" spans="16320:16329" x14ac:dyDescent="0.3">
      <c r="XCR2467" t="s">
        <v>19</v>
      </c>
      <c r="XCS2467">
        <v>3</v>
      </c>
      <c r="XCT2467">
        <v>25</v>
      </c>
      <c r="XCU2467">
        <v>0.2</v>
      </c>
      <c r="XCV2467">
        <v>100</v>
      </c>
      <c r="XCW2467" t="s">
        <v>511</v>
      </c>
      <c r="XCX2467" t="s">
        <v>511</v>
      </c>
      <c r="XCY2467" t="s">
        <v>511</v>
      </c>
      <c r="XCZ2467" t="s">
        <v>511</v>
      </c>
      <c r="XDA2467" t="s">
        <v>511</v>
      </c>
    </row>
    <row r="2468" spans="16320:16329" x14ac:dyDescent="0.3">
      <c r="XCR2468" t="s">
        <v>19</v>
      </c>
      <c r="XCS2468">
        <v>3</v>
      </c>
      <c r="XCT2468">
        <v>10</v>
      </c>
      <c r="XCU2468">
        <v>0.15</v>
      </c>
      <c r="XCV2468">
        <v>100</v>
      </c>
      <c r="XCW2468" t="s">
        <v>511</v>
      </c>
      <c r="XCX2468" t="s">
        <v>511</v>
      </c>
      <c r="XCY2468" t="s">
        <v>511</v>
      </c>
      <c r="XCZ2468" t="s">
        <v>511</v>
      </c>
      <c r="XDA2468" t="s">
        <v>511</v>
      </c>
    </row>
    <row r="2469" spans="16320:16329" x14ac:dyDescent="0.3">
      <c r="XCR2469" t="s">
        <v>19</v>
      </c>
      <c r="XCS2469">
        <v>3</v>
      </c>
      <c r="XCT2469">
        <v>10</v>
      </c>
      <c r="XCU2469">
        <v>0.2</v>
      </c>
      <c r="XCV2469">
        <v>100</v>
      </c>
      <c r="XCW2469" t="s">
        <v>511</v>
      </c>
      <c r="XCX2469" t="s">
        <v>511</v>
      </c>
      <c r="XCY2469" t="s">
        <v>511</v>
      </c>
      <c r="XCZ2469" t="s">
        <v>511</v>
      </c>
      <c r="XDA2469" t="s">
        <v>511</v>
      </c>
    </row>
    <row r="2470" spans="16320:16329" x14ac:dyDescent="0.3">
      <c r="XCR2470" t="s">
        <v>19</v>
      </c>
      <c r="XCS2470">
        <v>3</v>
      </c>
      <c r="XCT2470">
        <v>25</v>
      </c>
      <c r="XCU2470">
        <v>0.1</v>
      </c>
      <c r="XCV2470">
        <v>100</v>
      </c>
      <c r="XCW2470" t="s">
        <v>511</v>
      </c>
      <c r="XCX2470" t="s">
        <v>511</v>
      </c>
      <c r="XCY2470" t="s">
        <v>511</v>
      </c>
      <c r="XCZ2470" t="s">
        <v>511</v>
      </c>
      <c r="XDA2470" t="s">
        <v>511</v>
      </c>
    </row>
    <row r="2471" spans="16320:16329" x14ac:dyDescent="0.3">
      <c r="XCR2471" t="s">
        <v>19</v>
      </c>
      <c r="XCS2471">
        <v>3</v>
      </c>
      <c r="XCT2471">
        <v>50</v>
      </c>
      <c r="XCU2471">
        <v>0.1</v>
      </c>
      <c r="XCV2471">
        <v>100</v>
      </c>
      <c r="XCW2471" t="s">
        <v>511</v>
      </c>
      <c r="XCX2471" t="s">
        <v>511</v>
      </c>
      <c r="XCY2471" t="s">
        <v>511</v>
      </c>
      <c r="XCZ2471" t="s">
        <v>511</v>
      </c>
      <c r="XDA2471" t="s">
        <v>511</v>
      </c>
    </row>
    <row r="2472" spans="16320:16329" x14ac:dyDescent="0.3">
      <c r="XCR2472" t="s">
        <v>19</v>
      </c>
      <c r="XCS2472">
        <v>3</v>
      </c>
      <c r="XCT2472">
        <v>50</v>
      </c>
      <c r="XCU2472">
        <v>0.15</v>
      </c>
      <c r="XCV2472">
        <v>100</v>
      </c>
      <c r="XCW2472" t="s">
        <v>511</v>
      </c>
      <c r="XCX2472" t="s">
        <v>511</v>
      </c>
      <c r="XCY2472" t="s">
        <v>511</v>
      </c>
      <c r="XCZ2472" t="s">
        <v>511</v>
      </c>
      <c r="XDA2472" t="s">
        <v>511</v>
      </c>
    </row>
    <row r="2473" spans="16320:16329" x14ac:dyDescent="0.3">
      <c r="XCR2473" t="s">
        <v>19</v>
      </c>
      <c r="XCS2473">
        <v>3</v>
      </c>
      <c r="XCT2473">
        <v>50</v>
      </c>
      <c r="XCU2473">
        <v>0.2</v>
      </c>
      <c r="XCV2473">
        <v>100</v>
      </c>
      <c r="XCW2473" t="s">
        <v>511</v>
      </c>
      <c r="XCX2473" t="s">
        <v>511</v>
      </c>
      <c r="XCY2473" t="s">
        <v>511</v>
      </c>
      <c r="XCZ2473" t="s">
        <v>511</v>
      </c>
      <c r="XDA2473" t="s">
        <v>511</v>
      </c>
    </row>
    <row r="2474" spans="16320:16329" x14ac:dyDescent="0.3">
      <c r="XCR2474" t="s">
        <v>536</v>
      </c>
      <c r="XCS2474">
        <v>3</v>
      </c>
      <c r="XCT2474">
        <v>0</v>
      </c>
      <c r="XCU2474">
        <v>0.2</v>
      </c>
      <c r="XCV2474">
        <v>50</v>
      </c>
      <c r="XCW2474" t="s">
        <v>511</v>
      </c>
      <c r="XCX2474" t="s">
        <v>511</v>
      </c>
      <c r="XCY2474" t="s">
        <v>511</v>
      </c>
      <c r="XCZ2474" t="s">
        <v>511</v>
      </c>
      <c r="XDA2474" t="s">
        <v>511</v>
      </c>
    </row>
    <row r="2475" spans="16320:16329" x14ac:dyDescent="0.3">
      <c r="XCR2475" t="s">
        <v>536</v>
      </c>
      <c r="XCS2475">
        <v>3</v>
      </c>
      <c r="XCT2475">
        <v>0</v>
      </c>
      <c r="XCU2475">
        <v>0.15</v>
      </c>
      <c r="XCV2475">
        <v>50</v>
      </c>
      <c r="XCW2475" t="s">
        <v>511</v>
      </c>
      <c r="XCX2475" t="s">
        <v>511</v>
      </c>
      <c r="XCY2475" t="s">
        <v>511</v>
      </c>
      <c r="XCZ2475" t="s">
        <v>511</v>
      </c>
      <c r="XDA2475" t="s">
        <v>511</v>
      </c>
    </row>
    <row r="2476" spans="16320:16329" x14ac:dyDescent="0.3">
      <c r="XCR2476" t="s">
        <v>536</v>
      </c>
      <c r="XCS2476">
        <v>3</v>
      </c>
      <c r="XCT2476">
        <v>10</v>
      </c>
      <c r="XCU2476">
        <v>0.15</v>
      </c>
      <c r="XCV2476">
        <v>50</v>
      </c>
      <c r="XCW2476" t="s">
        <v>511</v>
      </c>
      <c r="XCX2476" t="s">
        <v>511</v>
      </c>
      <c r="XCY2476" t="s">
        <v>511</v>
      </c>
      <c r="XCZ2476" t="s">
        <v>511</v>
      </c>
      <c r="XDA2476" t="s">
        <v>511</v>
      </c>
    </row>
    <row r="2477" spans="16320:16329" x14ac:dyDescent="0.3">
      <c r="XCR2477" t="s">
        <v>536</v>
      </c>
      <c r="XCS2477">
        <v>3</v>
      </c>
      <c r="XCT2477">
        <v>10</v>
      </c>
      <c r="XCU2477">
        <v>0.2</v>
      </c>
      <c r="XCV2477">
        <v>50</v>
      </c>
      <c r="XCW2477" t="s">
        <v>511</v>
      </c>
      <c r="XCX2477" t="s">
        <v>511</v>
      </c>
      <c r="XCY2477" t="s">
        <v>511</v>
      </c>
      <c r="XCZ2477" t="s">
        <v>511</v>
      </c>
      <c r="XDA2477" t="s">
        <v>511</v>
      </c>
    </row>
    <row r="2478" spans="16320:16329" x14ac:dyDescent="0.3">
      <c r="XCR2478" t="s">
        <v>536</v>
      </c>
      <c r="XCS2478">
        <v>3</v>
      </c>
      <c r="XCT2478">
        <v>25</v>
      </c>
      <c r="XCU2478">
        <v>0.15</v>
      </c>
      <c r="XCV2478">
        <v>50</v>
      </c>
      <c r="XCW2478" t="s">
        <v>511</v>
      </c>
      <c r="XCX2478" t="s">
        <v>511</v>
      </c>
      <c r="XCY2478" t="s">
        <v>511</v>
      </c>
      <c r="XCZ2478" t="s">
        <v>511</v>
      </c>
      <c r="XDA2478" t="s">
        <v>511</v>
      </c>
    </row>
    <row r="2479" spans="16320:16329" x14ac:dyDescent="0.3">
      <c r="XCR2479" t="s">
        <v>536</v>
      </c>
      <c r="XCS2479">
        <v>3</v>
      </c>
      <c r="XCT2479">
        <v>50</v>
      </c>
      <c r="XCU2479">
        <v>0.15</v>
      </c>
      <c r="XCV2479">
        <v>50</v>
      </c>
      <c r="XCW2479" t="s">
        <v>511</v>
      </c>
      <c r="XCX2479" t="s">
        <v>511</v>
      </c>
      <c r="XCY2479" t="s">
        <v>511</v>
      </c>
      <c r="XCZ2479" t="s">
        <v>511</v>
      </c>
      <c r="XDA2479" t="s">
        <v>511</v>
      </c>
    </row>
    <row r="2480" spans="16320:16329" x14ac:dyDescent="0.3">
      <c r="XCR2480" t="s">
        <v>536</v>
      </c>
      <c r="XCS2480">
        <v>3</v>
      </c>
      <c r="XCT2480">
        <v>50</v>
      </c>
      <c r="XCU2480">
        <v>0.2</v>
      </c>
      <c r="XCV2480">
        <v>50</v>
      </c>
      <c r="XCW2480" t="s">
        <v>511</v>
      </c>
      <c r="XCX2480" t="s">
        <v>511</v>
      </c>
      <c r="XCY2480" t="s">
        <v>511</v>
      </c>
      <c r="XCZ2480" t="s">
        <v>511</v>
      </c>
      <c r="XDA2480" t="s">
        <v>511</v>
      </c>
    </row>
    <row r="2481" spans="16320:16329" x14ac:dyDescent="0.3">
      <c r="XCR2481" t="s">
        <v>536</v>
      </c>
      <c r="XCS2481">
        <v>3</v>
      </c>
      <c r="XCT2481">
        <v>25</v>
      </c>
      <c r="XCU2481">
        <v>0.2</v>
      </c>
      <c r="XCV2481">
        <v>50</v>
      </c>
      <c r="XCW2481" t="s">
        <v>511</v>
      </c>
      <c r="XCX2481" t="s">
        <v>511</v>
      </c>
      <c r="XCY2481" t="s">
        <v>511</v>
      </c>
      <c r="XCZ2481" t="s">
        <v>511</v>
      </c>
      <c r="XDA2481" t="s">
        <v>511</v>
      </c>
    </row>
    <row r="2482" spans="16320:16329" x14ac:dyDescent="0.3">
      <c r="XCR2482" t="s">
        <v>533</v>
      </c>
      <c r="XCS2482">
        <v>3</v>
      </c>
      <c r="XCT2482">
        <v>0</v>
      </c>
      <c r="XCU2482">
        <v>0.2</v>
      </c>
      <c r="XCV2482">
        <v>100</v>
      </c>
      <c r="XCW2482" t="s">
        <v>511</v>
      </c>
      <c r="XCX2482" t="s">
        <v>511</v>
      </c>
      <c r="XCY2482" t="s">
        <v>511</v>
      </c>
      <c r="XCZ2482" t="s">
        <v>511</v>
      </c>
      <c r="XDA2482" t="s">
        <v>511</v>
      </c>
    </row>
    <row r="2483" spans="16320:16329" x14ac:dyDescent="0.3">
      <c r="XCR2483" t="s">
        <v>533</v>
      </c>
      <c r="XCS2483">
        <v>3</v>
      </c>
      <c r="XCT2483">
        <v>0</v>
      </c>
      <c r="XCU2483">
        <v>0.1</v>
      </c>
      <c r="XCV2483">
        <v>100</v>
      </c>
      <c r="XCW2483" t="s">
        <v>511</v>
      </c>
      <c r="XCX2483" t="s">
        <v>511</v>
      </c>
      <c r="XCY2483" t="s">
        <v>511</v>
      </c>
      <c r="XCZ2483" t="s">
        <v>511</v>
      </c>
      <c r="XDA2483" t="s">
        <v>511</v>
      </c>
    </row>
    <row r="2484" spans="16320:16329" x14ac:dyDescent="0.3">
      <c r="XCR2484" t="s">
        <v>533</v>
      </c>
      <c r="XCS2484">
        <v>3</v>
      </c>
      <c r="XCT2484">
        <v>10</v>
      </c>
      <c r="XCU2484">
        <v>0.1</v>
      </c>
      <c r="XCV2484">
        <v>100</v>
      </c>
      <c r="XCW2484" t="s">
        <v>511</v>
      </c>
      <c r="XCX2484" t="s">
        <v>511</v>
      </c>
      <c r="XCY2484" t="s">
        <v>511</v>
      </c>
      <c r="XCZ2484" t="s">
        <v>511</v>
      </c>
      <c r="XDA2484" t="s">
        <v>511</v>
      </c>
    </row>
    <row r="2485" spans="16320:16329" x14ac:dyDescent="0.3">
      <c r="XCR2485" t="s">
        <v>533</v>
      </c>
      <c r="XCS2485">
        <v>3</v>
      </c>
      <c r="XCT2485">
        <v>0</v>
      </c>
      <c r="XCU2485">
        <v>0.15</v>
      </c>
      <c r="XCV2485">
        <v>100</v>
      </c>
      <c r="XCW2485" t="s">
        <v>511</v>
      </c>
      <c r="XCX2485" t="s">
        <v>511</v>
      </c>
      <c r="XCY2485" t="s">
        <v>511</v>
      </c>
      <c r="XCZ2485" t="s">
        <v>511</v>
      </c>
      <c r="XDA2485" t="s">
        <v>511</v>
      </c>
    </row>
    <row r="2486" spans="16320:16329" x14ac:dyDescent="0.3">
      <c r="XCR2486" t="s">
        <v>533</v>
      </c>
      <c r="XCS2486">
        <v>3</v>
      </c>
      <c r="XCT2486">
        <v>10</v>
      </c>
      <c r="XCU2486">
        <v>0.2</v>
      </c>
      <c r="XCV2486">
        <v>100</v>
      </c>
      <c r="XCW2486" t="s">
        <v>511</v>
      </c>
      <c r="XCX2486" t="s">
        <v>511</v>
      </c>
      <c r="XCY2486" t="s">
        <v>511</v>
      </c>
      <c r="XCZ2486" t="s">
        <v>511</v>
      </c>
      <c r="XDA2486" t="s">
        <v>511</v>
      </c>
    </row>
    <row r="2487" spans="16320:16329" x14ac:dyDescent="0.3">
      <c r="XCR2487" t="s">
        <v>533</v>
      </c>
      <c r="XCS2487">
        <v>3</v>
      </c>
      <c r="XCT2487">
        <v>10</v>
      </c>
      <c r="XCU2487">
        <v>0.15</v>
      </c>
      <c r="XCV2487">
        <v>100</v>
      </c>
      <c r="XCW2487" t="s">
        <v>511</v>
      </c>
      <c r="XCX2487" t="s">
        <v>511</v>
      </c>
      <c r="XCY2487" t="s">
        <v>511</v>
      </c>
      <c r="XCZ2487" t="s">
        <v>511</v>
      </c>
      <c r="XDA2487" t="s">
        <v>511</v>
      </c>
    </row>
    <row r="2488" spans="16320:16329" x14ac:dyDescent="0.3">
      <c r="XCR2488" t="s">
        <v>533</v>
      </c>
      <c r="XCS2488">
        <v>3</v>
      </c>
      <c r="XCT2488">
        <v>25</v>
      </c>
      <c r="XCU2488">
        <v>0.15</v>
      </c>
      <c r="XCV2488">
        <v>100</v>
      </c>
      <c r="XCW2488" t="s">
        <v>511</v>
      </c>
      <c r="XCX2488" t="s">
        <v>511</v>
      </c>
      <c r="XCY2488" t="s">
        <v>511</v>
      </c>
      <c r="XCZ2488" t="s">
        <v>511</v>
      </c>
      <c r="XDA2488" t="s">
        <v>511</v>
      </c>
    </row>
    <row r="2489" spans="16320:16329" x14ac:dyDescent="0.3">
      <c r="XCR2489" t="s">
        <v>533</v>
      </c>
      <c r="XCS2489">
        <v>3</v>
      </c>
      <c r="XCT2489">
        <v>25</v>
      </c>
      <c r="XCU2489">
        <v>0.1</v>
      </c>
      <c r="XCV2489">
        <v>100</v>
      </c>
      <c r="XCW2489" t="s">
        <v>511</v>
      </c>
      <c r="XCX2489" t="s">
        <v>511</v>
      </c>
      <c r="XCY2489" t="s">
        <v>511</v>
      </c>
      <c r="XCZ2489" t="s">
        <v>511</v>
      </c>
      <c r="XDA2489" t="s">
        <v>511</v>
      </c>
    </row>
    <row r="2490" spans="16320:16329" x14ac:dyDescent="0.3">
      <c r="XCR2490" t="s">
        <v>533</v>
      </c>
      <c r="XCS2490">
        <v>3</v>
      </c>
      <c r="XCT2490">
        <v>50</v>
      </c>
      <c r="XCU2490">
        <v>0.15</v>
      </c>
      <c r="XCV2490">
        <v>100</v>
      </c>
      <c r="XCW2490" t="s">
        <v>511</v>
      </c>
      <c r="XCX2490" t="s">
        <v>511</v>
      </c>
      <c r="XCY2490" t="s">
        <v>511</v>
      </c>
      <c r="XCZ2490" t="s">
        <v>511</v>
      </c>
      <c r="XDA2490" t="s">
        <v>511</v>
      </c>
    </row>
    <row r="2491" spans="16320:16329" x14ac:dyDescent="0.3">
      <c r="XCR2491" t="s">
        <v>533</v>
      </c>
      <c r="XCS2491">
        <v>3</v>
      </c>
      <c r="XCT2491">
        <v>50</v>
      </c>
      <c r="XCU2491">
        <v>0.2</v>
      </c>
      <c r="XCV2491">
        <v>100</v>
      </c>
      <c r="XCW2491" t="s">
        <v>511</v>
      </c>
      <c r="XCX2491" t="s">
        <v>511</v>
      </c>
      <c r="XCY2491" t="s">
        <v>511</v>
      </c>
      <c r="XCZ2491" t="s">
        <v>511</v>
      </c>
      <c r="XDA2491" t="s">
        <v>511</v>
      </c>
    </row>
    <row r="2492" spans="16320:16329" x14ac:dyDescent="0.3">
      <c r="XCR2492" t="s">
        <v>533</v>
      </c>
      <c r="XCS2492">
        <v>3</v>
      </c>
      <c r="XCT2492">
        <v>50</v>
      </c>
      <c r="XCU2492">
        <v>0.1</v>
      </c>
      <c r="XCV2492">
        <v>100</v>
      </c>
      <c r="XCW2492" t="s">
        <v>511</v>
      </c>
      <c r="XCX2492" t="s">
        <v>511</v>
      </c>
      <c r="XCY2492" t="s">
        <v>511</v>
      </c>
      <c r="XCZ2492" t="s">
        <v>511</v>
      </c>
      <c r="XDA2492" t="s">
        <v>511</v>
      </c>
    </row>
    <row r="2493" spans="16320:16329" x14ac:dyDescent="0.3">
      <c r="XCR2493" t="s">
        <v>533</v>
      </c>
      <c r="XCS2493">
        <v>3</v>
      </c>
      <c r="XCT2493">
        <v>25</v>
      </c>
      <c r="XCU2493">
        <v>0.2</v>
      </c>
      <c r="XCV2493">
        <v>100</v>
      </c>
      <c r="XCW2493" t="s">
        <v>511</v>
      </c>
      <c r="XCX2493" t="s">
        <v>511</v>
      </c>
      <c r="XCY2493" t="s">
        <v>511</v>
      </c>
      <c r="XCZ2493" t="s">
        <v>511</v>
      </c>
      <c r="XDA2493" t="s">
        <v>511</v>
      </c>
    </row>
    <row r="2494" spans="16320:16329" x14ac:dyDescent="0.3">
      <c r="XCR2494" t="s">
        <v>20</v>
      </c>
      <c r="XCS2494">
        <v>3</v>
      </c>
      <c r="XCT2494">
        <v>0</v>
      </c>
      <c r="XCU2494">
        <v>0.15</v>
      </c>
      <c r="XCV2494">
        <v>402</v>
      </c>
      <c r="XCW2494" t="s">
        <v>511</v>
      </c>
      <c r="XCX2494" t="s">
        <v>511</v>
      </c>
      <c r="XCY2494" t="s">
        <v>511</v>
      </c>
      <c r="XCZ2494" t="s">
        <v>511</v>
      </c>
      <c r="XDA2494" t="s">
        <v>511</v>
      </c>
    </row>
    <row r="2495" spans="16320:16329" x14ac:dyDescent="0.3">
      <c r="XCR2495" t="s">
        <v>20</v>
      </c>
      <c r="XCS2495">
        <v>3</v>
      </c>
      <c r="XCT2495">
        <v>0</v>
      </c>
      <c r="XCU2495">
        <v>0.2</v>
      </c>
      <c r="XCV2495">
        <v>402</v>
      </c>
      <c r="XCW2495" t="s">
        <v>511</v>
      </c>
      <c r="XCX2495" t="s">
        <v>511</v>
      </c>
      <c r="XCY2495" t="s">
        <v>511</v>
      </c>
      <c r="XCZ2495" t="s">
        <v>511</v>
      </c>
      <c r="XDA2495" t="s">
        <v>511</v>
      </c>
    </row>
    <row r="2496" spans="16320:16329" x14ac:dyDescent="0.3">
      <c r="XCR2496" t="s">
        <v>20</v>
      </c>
      <c r="XCS2496">
        <v>3</v>
      </c>
      <c r="XCT2496">
        <v>25</v>
      </c>
      <c r="XCU2496">
        <v>0.15</v>
      </c>
      <c r="XCV2496">
        <v>402</v>
      </c>
      <c r="XCW2496" t="s">
        <v>511</v>
      </c>
      <c r="XCX2496" t="s">
        <v>511</v>
      </c>
      <c r="XCY2496" t="s">
        <v>511</v>
      </c>
      <c r="XCZ2496" t="s">
        <v>511</v>
      </c>
      <c r="XDA2496" t="s">
        <v>511</v>
      </c>
    </row>
    <row r="2497" spans="16320:16329" x14ac:dyDescent="0.3">
      <c r="XCR2497" t="s">
        <v>20</v>
      </c>
      <c r="XCS2497">
        <v>3</v>
      </c>
      <c r="XCT2497">
        <v>10</v>
      </c>
      <c r="XCU2497">
        <v>0.15</v>
      </c>
      <c r="XCV2497">
        <v>402</v>
      </c>
      <c r="XCW2497" t="s">
        <v>511</v>
      </c>
      <c r="XCX2497" t="s">
        <v>511</v>
      </c>
      <c r="XCY2497" t="s">
        <v>511</v>
      </c>
      <c r="XCZ2497" t="s">
        <v>511</v>
      </c>
      <c r="XDA2497" t="s">
        <v>511</v>
      </c>
    </row>
    <row r="2498" spans="16320:16329" x14ac:dyDescent="0.3">
      <c r="XCR2498" t="s">
        <v>20</v>
      </c>
      <c r="XCS2498">
        <v>3</v>
      </c>
      <c r="XCT2498">
        <v>10</v>
      </c>
      <c r="XCU2498">
        <v>0.2</v>
      </c>
      <c r="XCV2498">
        <v>402</v>
      </c>
      <c r="XCW2498" t="s">
        <v>511</v>
      </c>
      <c r="XCX2498" t="s">
        <v>511</v>
      </c>
      <c r="XCY2498" t="s">
        <v>511</v>
      </c>
      <c r="XCZ2498" t="s">
        <v>511</v>
      </c>
      <c r="XDA2498" t="s">
        <v>511</v>
      </c>
    </row>
    <row r="2499" spans="16320:16329" x14ac:dyDescent="0.3">
      <c r="XCR2499" t="s">
        <v>20</v>
      </c>
      <c r="XCS2499">
        <v>3</v>
      </c>
      <c r="XCT2499">
        <v>25</v>
      </c>
      <c r="XCU2499">
        <v>0.2</v>
      </c>
      <c r="XCV2499">
        <v>402</v>
      </c>
      <c r="XCW2499" t="s">
        <v>511</v>
      </c>
      <c r="XCX2499" t="s">
        <v>511</v>
      </c>
      <c r="XCY2499" t="s">
        <v>511</v>
      </c>
      <c r="XCZ2499" t="s">
        <v>511</v>
      </c>
      <c r="XDA2499" t="s">
        <v>511</v>
      </c>
    </row>
    <row r="2500" spans="16320:16329" x14ac:dyDescent="0.3">
      <c r="XCR2500" t="s">
        <v>20</v>
      </c>
      <c r="XCS2500">
        <v>3</v>
      </c>
      <c r="XCT2500">
        <v>50</v>
      </c>
      <c r="XCU2500">
        <v>0.2</v>
      </c>
      <c r="XCV2500">
        <v>402</v>
      </c>
      <c r="XCW2500" t="s">
        <v>511</v>
      </c>
      <c r="XCX2500" t="s">
        <v>511</v>
      </c>
      <c r="XCY2500" t="s">
        <v>511</v>
      </c>
      <c r="XCZ2500" t="s">
        <v>511</v>
      </c>
      <c r="XDA2500" t="s">
        <v>511</v>
      </c>
    </row>
    <row r="2501" spans="16320:16329" x14ac:dyDescent="0.3">
      <c r="XCR2501" t="s">
        <v>20</v>
      </c>
      <c r="XCS2501">
        <v>3</v>
      </c>
      <c r="XCT2501">
        <v>50</v>
      </c>
      <c r="XCU2501">
        <v>0.15</v>
      </c>
      <c r="XCV2501">
        <v>402</v>
      </c>
      <c r="XCW2501" t="s">
        <v>511</v>
      </c>
      <c r="XCX2501" t="s">
        <v>511</v>
      </c>
      <c r="XCY2501" t="s">
        <v>511</v>
      </c>
      <c r="XCZ2501" t="s">
        <v>511</v>
      </c>
      <c r="XDA2501" t="s">
        <v>511</v>
      </c>
    </row>
    <row r="2502" spans="16320:16329" x14ac:dyDescent="0.3">
      <c r="XCR2502" t="s">
        <v>515</v>
      </c>
      <c r="XCS2502">
        <v>3</v>
      </c>
      <c r="XCT2502">
        <v>0</v>
      </c>
      <c r="XCU2502">
        <v>0.1</v>
      </c>
      <c r="XCV2502">
        <v>100</v>
      </c>
      <c r="XCW2502" t="s">
        <v>511</v>
      </c>
      <c r="XCX2502" t="s">
        <v>511</v>
      </c>
      <c r="XCY2502" t="s">
        <v>511</v>
      </c>
      <c r="XCZ2502" t="s">
        <v>511</v>
      </c>
      <c r="XDA2502" t="s">
        <v>511</v>
      </c>
    </row>
    <row r="2503" spans="16320:16329" x14ac:dyDescent="0.3">
      <c r="XCR2503" t="s">
        <v>515</v>
      </c>
      <c r="XCS2503">
        <v>3</v>
      </c>
      <c r="XCT2503">
        <v>0</v>
      </c>
      <c r="XCU2503">
        <v>0.15</v>
      </c>
      <c r="XCV2503">
        <v>100</v>
      </c>
      <c r="XCW2503" t="s">
        <v>511</v>
      </c>
      <c r="XCX2503" t="s">
        <v>511</v>
      </c>
      <c r="XCY2503" t="s">
        <v>511</v>
      </c>
      <c r="XCZ2503" t="s">
        <v>511</v>
      </c>
      <c r="XDA2503" t="s">
        <v>511</v>
      </c>
    </row>
    <row r="2504" spans="16320:16329" x14ac:dyDescent="0.3">
      <c r="XCR2504" t="s">
        <v>515</v>
      </c>
      <c r="XCS2504">
        <v>3</v>
      </c>
      <c r="XCT2504">
        <v>25</v>
      </c>
      <c r="XCU2504">
        <v>0.15</v>
      </c>
      <c r="XCV2504">
        <v>100</v>
      </c>
      <c r="XCW2504" t="s">
        <v>511</v>
      </c>
      <c r="XCX2504" t="s">
        <v>511</v>
      </c>
      <c r="XCY2504" t="s">
        <v>511</v>
      </c>
      <c r="XCZ2504" t="s">
        <v>511</v>
      </c>
      <c r="XDA2504" t="s">
        <v>511</v>
      </c>
    </row>
    <row r="2505" spans="16320:16329" x14ac:dyDescent="0.3">
      <c r="XCR2505" t="s">
        <v>515</v>
      </c>
      <c r="XCS2505">
        <v>3</v>
      </c>
      <c r="XCT2505">
        <v>10</v>
      </c>
      <c r="XCU2505">
        <v>0.2</v>
      </c>
      <c r="XCV2505">
        <v>100</v>
      </c>
      <c r="XCW2505" t="s">
        <v>511</v>
      </c>
      <c r="XCX2505" t="s">
        <v>511</v>
      </c>
      <c r="XCY2505" t="s">
        <v>511</v>
      </c>
      <c r="XCZ2505" t="s">
        <v>511</v>
      </c>
      <c r="XDA2505" t="s">
        <v>511</v>
      </c>
    </row>
    <row r="2506" spans="16320:16329" x14ac:dyDescent="0.3">
      <c r="XCR2506" t="s">
        <v>515</v>
      </c>
      <c r="XCS2506">
        <v>3</v>
      </c>
      <c r="XCT2506">
        <v>0</v>
      </c>
      <c r="XCU2506">
        <v>0.2</v>
      </c>
      <c r="XCV2506">
        <v>100</v>
      </c>
      <c r="XCW2506" t="s">
        <v>511</v>
      </c>
      <c r="XCX2506" t="s">
        <v>511</v>
      </c>
      <c r="XCY2506" t="s">
        <v>511</v>
      </c>
      <c r="XCZ2506" t="s">
        <v>511</v>
      </c>
      <c r="XDA2506" t="s">
        <v>511</v>
      </c>
    </row>
    <row r="2507" spans="16320:16329" x14ac:dyDescent="0.3">
      <c r="XCR2507" t="s">
        <v>515</v>
      </c>
      <c r="XCS2507">
        <v>3</v>
      </c>
      <c r="XCT2507">
        <v>25</v>
      </c>
      <c r="XCU2507">
        <v>0.2</v>
      </c>
      <c r="XCV2507">
        <v>100</v>
      </c>
      <c r="XCW2507" t="s">
        <v>511</v>
      </c>
      <c r="XCX2507" t="s">
        <v>511</v>
      </c>
      <c r="XCY2507" t="s">
        <v>511</v>
      </c>
      <c r="XCZ2507" t="s">
        <v>511</v>
      </c>
      <c r="XDA2507" t="s">
        <v>511</v>
      </c>
    </row>
    <row r="2508" spans="16320:16329" x14ac:dyDescent="0.3">
      <c r="XCR2508" t="s">
        <v>515</v>
      </c>
      <c r="XCS2508">
        <v>3</v>
      </c>
      <c r="XCT2508">
        <v>10</v>
      </c>
      <c r="XCU2508">
        <v>0.15</v>
      </c>
      <c r="XCV2508">
        <v>100</v>
      </c>
      <c r="XCW2508" t="s">
        <v>511</v>
      </c>
      <c r="XCX2508" t="s">
        <v>511</v>
      </c>
      <c r="XCY2508" t="s">
        <v>511</v>
      </c>
      <c r="XCZ2508" t="s">
        <v>511</v>
      </c>
      <c r="XDA2508" t="s">
        <v>511</v>
      </c>
    </row>
    <row r="2509" spans="16320:16329" x14ac:dyDescent="0.3">
      <c r="XCR2509" t="s">
        <v>515</v>
      </c>
      <c r="XCS2509">
        <v>3</v>
      </c>
      <c r="XCT2509">
        <v>25</v>
      </c>
      <c r="XCU2509">
        <v>0.1</v>
      </c>
      <c r="XCV2509">
        <v>100</v>
      </c>
      <c r="XCW2509" t="s">
        <v>511</v>
      </c>
      <c r="XCX2509" t="s">
        <v>511</v>
      </c>
      <c r="XCY2509" t="s">
        <v>511</v>
      </c>
      <c r="XCZ2509" t="s">
        <v>511</v>
      </c>
      <c r="XDA2509" t="s">
        <v>511</v>
      </c>
    </row>
    <row r="2510" spans="16320:16329" x14ac:dyDescent="0.3">
      <c r="XCR2510" t="s">
        <v>515</v>
      </c>
      <c r="XCS2510">
        <v>3</v>
      </c>
      <c r="XCT2510">
        <v>10</v>
      </c>
      <c r="XCU2510">
        <v>0.1</v>
      </c>
      <c r="XCV2510">
        <v>100</v>
      </c>
      <c r="XCW2510" t="s">
        <v>511</v>
      </c>
      <c r="XCX2510" t="s">
        <v>511</v>
      </c>
      <c r="XCY2510" t="s">
        <v>511</v>
      </c>
      <c r="XCZ2510" t="s">
        <v>511</v>
      </c>
      <c r="XDA2510" t="s">
        <v>511</v>
      </c>
    </row>
    <row r="2511" spans="16320:16329" x14ac:dyDescent="0.3">
      <c r="XCR2511" t="s">
        <v>515</v>
      </c>
      <c r="XCS2511">
        <v>3</v>
      </c>
      <c r="XCT2511">
        <v>50</v>
      </c>
      <c r="XCU2511">
        <v>0.1</v>
      </c>
      <c r="XCV2511">
        <v>100</v>
      </c>
      <c r="XCW2511" t="s">
        <v>511</v>
      </c>
      <c r="XCX2511" t="s">
        <v>511</v>
      </c>
      <c r="XCY2511" t="s">
        <v>511</v>
      </c>
      <c r="XCZ2511" t="s">
        <v>511</v>
      </c>
      <c r="XDA2511" t="s">
        <v>511</v>
      </c>
    </row>
    <row r="2512" spans="16320:16329" x14ac:dyDescent="0.3">
      <c r="XCR2512" t="s">
        <v>515</v>
      </c>
      <c r="XCS2512">
        <v>3</v>
      </c>
      <c r="XCT2512">
        <v>50</v>
      </c>
      <c r="XCU2512">
        <v>0.15</v>
      </c>
      <c r="XCV2512">
        <v>100</v>
      </c>
      <c r="XCW2512" t="s">
        <v>511</v>
      </c>
      <c r="XCX2512" t="s">
        <v>511</v>
      </c>
      <c r="XCY2512" t="s">
        <v>511</v>
      </c>
      <c r="XCZ2512" t="s">
        <v>511</v>
      </c>
      <c r="XDA2512" t="s">
        <v>511</v>
      </c>
    </row>
    <row r="2513" spans="16320:16329" x14ac:dyDescent="0.3">
      <c r="XCR2513" t="s">
        <v>515</v>
      </c>
      <c r="XCS2513">
        <v>3</v>
      </c>
      <c r="XCT2513">
        <v>50</v>
      </c>
      <c r="XCU2513">
        <v>0.2</v>
      </c>
      <c r="XCV2513">
        <v>100</v>
      </c>
      <c r="XCW2513" t="s">
        <v>511</v>
      </c>
      <c r="XCX2513" t="s">
        <v>511</v>
      </c>
      <c r="XCY2513" t="s">
        <v>511</v>
      </c>
      <c r="XCZ2513" t="s">
        <v>511</v>
      </c>
      <c r="XDA2513" t="s">
        <v>511</v>
      </c>
    </row>
    <row r="2514" spans="16320:16329" x14ac:dyDescent="0.3">
      <c r="XCR2514" t="s">
        <v>535</v>
      </c>
      <c r="XCS2514">
        <v>3</v>
      </c>
      <c r="XCT2514">
        <v>25</v>
      </c>
      <c r="XCU2514">
        <v>0.15</v>
      </c>
      <c r="XCV2514">
        <v>50</v>
      </c>
      <c r="XCW2514" t="s">
        <v>511</v>
      </c>
      <c r="XCX2514" t="s">
        <v>511</v>
      </c>
      <c r="XCY2514" t="s">
        <v>511</v>
      </c>
      <c r="XCZ2514" t="s">
        <v>511</v>
      </c>
      <c r="XDA2514" t="s">
        <v>511</v>
      </c>
    </row>
    <row r="2515" spans="16320:16329" x14ac:dyDescent="0.3">
      <c r="XCR2515" t="s">
        <v>535</v>
      </c>
      <c r="XCS2515">
        <v>3</v>
      </c>
      <c r="XCT2515">
        <v>25</v>
      </c>
      <c r="XCU2515">
        <v>0.1</v>
      </c>
      <c r="XCV2515">
        <v>50</v>
      </c>
      <c r="XCW2515" t="s">
        <v>511</v>
      </c>
      <c r="XCX2515" t="s">
        <v>511</v>
      </c>
      <c r="XCY2515" t="s">
        <v>511</v>
      </c>
      <c r="XCZ2515" t="s">
        <v>511</v>
      </c>
      <c r="XDA2515" t="s">
        <v>511</v>
      </c>
    </row>
    <row r="2516" spans="16320:16329" x14ac:dyDescent="0.3">
      <c r="XCR2516" t="s">
        <v>535</v>
      </c>
      <c r="XCS2516">
        <v>3</v>
      </c>
      <c r="XCT2516">
        <v>0</v>
      </c>
      <c r="XCU2516">
        <v>0.15</v>
      </c>
      <c r="XCV2516">
        <v>50</v>
      </c>
      <c r="XCW2516" t="s">
        <v>511</v>
      </c>
      <c r="XCX2516" t="s">
        <v>511</v>
      </c>
      <c r="XCY2516" t="s">
        <v>511</v>
      </c>
      <c r="XCZ2516" t="s">
        <v>511</v>
      </c>
      <c r="XDA2516" t="s">
        <v>511</v>
      </c>
    </row>
    <row r="2517" spans="16320:16329" x14ac:dyDescent="0.3">
      <c r="XCR2517" t="s">
        <v>535</v>
      </c>
      <c r="XCS2517">
        <v>3</v>
      </c>
      <c r="XCT2517">
        <v>10</v>
      </c>
      <c r="XCU2517">
        <v>0.1</v>
      </c>
      <c r="XCV2517">
        <v>50</v>
      </c>
      <c r="XCW2517" t="s">
        <v>511</v>
      </c>
      <c r="XCX2517" t="s">
        <v>511</v>
      </c>
      <c r="XCY2517" t="s">
        <v>511</v>
      </c>
      <c r="XCZ2517" t="s">
        <v>511</v>
      </c>
      <c r="XDA2517" t="s">
        <v>511</v>
      </c>
    </row>
    <row r="2518" spans="16320:16329" x14ac:dyDescent="0.3">
      <c r="XCR2518" t="s">
        <v>535</v>
      </c>
      <c r="XCS2518">
        <v>3</v>
      </c>
      <c r="XCT2518">
        <v>0</v>
      </c>
      <c r="XCU2518">
        <v>0.2</v>
      </c>
      <c r="XCV2518">
        <v>50</v>
      </c>
      <c r="XCW2518" t="s">
        <v>511</v>
      </c>
      <c r="XCX2518" t="s">
        <v>511</v>
      </c>
      <c r="XCY2518" t="s">
        <v>511</v>
      </c>
      <c r="XCZ2518" t="s">
        <v>511</v>
      </c>
      <c r="XDA2518" t="s">
        <v>511</v>
      </c>
    </row>
    <row r="2519" spans="16320:16329" x14ac:dyDescent="0.3">
      <c r="XCR2519" t="s">
        <v>535</v>
      </c>
      <c r="XCS2519">
        <v>3</v>
      </c>
      <c r="XCT2519">
        <v>0</v>
      </c>
      <c r="XCU2519">
        <v>0.1</v>
      </c>
      <c r="XCV2519">
        <v>50</v>
      </c>
      <c r="XCW2519" t="s">
        <v>511</v>
      </c>
      <c r="XCX2519" t="s">
        <v>511</v>
      </c>
      <c r="XCY2519" t="s">
        <v>511</v>
      </c>
      <c r="XCZ2519" t="s">
        <v>511</v>
      </c>
      <c r="XDA2519" t="s">
        <v>511</v>
      </c>
    </row>
    <row r="2520" spans="16320:16329" x14ac:dyDescent="0.3">
      <c r="XCR2520" t="s">
        <v>535</v>
      </c>
      <c r="XCS2520">
        <v>3</v>
      </c>
      <c r="XCT2520">
        <v>10</v>
      </c>
      <c r="XCU2520">
        <v>0.2</v>
      </c>
      <c r="XCV2520">
        <v>50</v>
      </c>
      <c r="XCW2520" t="s">
        <v>511</v>
      </c>
      <c r="XCX2520" t="s">
        <v>511</v>
      </c>
      <c r="XCY2520" t="s">
        <v>511</v>
      </c>
      <c r="XCZ2520" t="s">
        <v>511</v>
      </c>
      <c r="XDA2520" t="s">
        <v>511</v>
      </c>
    </row>
    <row r="2521" spans="16320:16329" x14ac:dyDescent="0.3">
      <c r="XCR2521" t="s">
        <v>535</v>
      </c>
      <c r="XCS2521">
        <v>3</v>
      </c>
      <c r="XCT2521">
        <v>10</v>
      </c>
      <c r="XCU2521">
        <v>0.15</v>
      </c>
      <c r="XCV2521">
        <v>50</v>
      </c>
      <c r="XCW2521" t="s">
        <v>511</v>
      </c>
      <c r="XCX2521" t="s">
        <v>511</v>
      </c>
      <c r="XCY2521" t="s">
        <v>511</v>
      </c>
      <c r="XCZ2521" t="s">
        <v>511</v>
      </c>
      <c r="XDA2521" t="s">
        <v>511</v>
      </c>
    </row>
    <row r="2522" spans="16320:16329" x14ac:dyDescent="0.3">
      <c r="XCR2522" t="s">
        <v>535</v>
      </c>
      <c r="XCS2522">
        <v>3</v>
      </c>
      <c r="XCT2522">
        <v>25</v>
      </c>
      <c r="XCU2522">
        <v>0.2</v>
      </c>
      <c r="XCV2522">
        <v>50</v>
      </c>
      <c r="XCW2522" t="s">
        <v>511</v>
      </c>
      <c r="XCX2522" t="s">
        <v>511</v>
      </c>
      <c r="XCY2522" t="s">
        <v>511</v>
      </c>
      <c r="XCZ2522" t="s">
        <v>511</v>
      </c>
      <c r="XDA2522" t="s">
        <v>511</v>
      </c>
    </row>
    <row r="2523" spans="16320:16329" x14ac:dyDescent="0.3">
      <c r="XCR2523" t="s">
        <v>535</v>
      </c>
      <c r="XCS2523">
        <v>3</v>
      </c>
      <c r="XCT2523">
        <v>50</v>
      </c>
      <c r="XCU2523">
        <v>0.1</v>
      </c>
      <c r="XCV2523">
        <v>50</v>
      </c>
      <c r="XCW2523" t="s">
        <v>511</v>
      </c>
      <c r="XCX2523" t="s">
        <v>511</v>
      </c>
      <c r="XCY2523" t="s">
        <v>511</v>
      </c>
      <c r="XCZ2523" t="s">
        <v>511</v>
      </c>
      <c r="XDA2523" t="s">
        <v>511</v>
      </c>
    </row>
    <row r="2524" spans="16320:16329" x14ac:dyDescent="0.3">
      <c r="XCR2524" t="s">
        <v>535</v>
      </c>
      <c r="XCS2524">
        <v>3</v>
      </c>
      <c r="XCT2524">
        <v>50</v>
      </c>
      <c r="XCU2524">
        <v>0.15</v>
      </c>
      <c r="XCV2524">
        <v>50</v>
      </c>
      <c r="XCW2524" t="s">
        <v>511</v>
      </c>
      <c r="XCX2524" t="s">
        <v>511</v>
      </c>
      <c r="XCY2524" t="s">
        <v>511</v>
      </c>
      <c r="XCZ2524" t="s">
        <v>511</v>
      </c>
      <c r="XDA2524" t="s">
        <v>511</v>
      </c>
    </row>
    <row r="2525" spans="16320:16329" x14ac:dyDescent="0.3">
      <c r="XCR2525" t="s">
        <v>535</v>
      </c>
      <c r="XCS2525">
        <v>3</v>
      </c>
      <c r="XCT2525">
        <v>50</v>
      </c>
      <c r="XCU2525">
        <v>0.2</v>
      </c>
      <c r="XCV2525">
        <v>50</v>
      </c>
      <c r="XCW2525" t="s">
        <v>511</v>
      </c>
      <c r="XCX2525" t="s">
        <v>511</v>
      </c>
      <c r="XCY2525" t="s">
        <v>511</v>
      </c>
      <c r="XCZ2525" t="s">
        <v>511</v>
      </c>
      <c r="XDA2525" t="s">
        <v>511</v>
      </c>
    </row>
    <row r="2526" spans="16320:16329" x14ac:dyDescent="0.3">
      <c r="XCR2526" t="s">
        <v>521</v>
      </c>
      <c r="XCS2526">
        <v>3</v>
      </c>
      <c r="XCT2526">
        <v>10</v>
      </c>
      <c r="XCU2526">
        <v>0.1</v>
      </c>
      <c r="XCV2526">
        <v>50</v>
      </c>
      <c r="XCW2526" t="s">
        <v>511</v>
      </c>
      <c r="XCX2526" t="s">
        <v>511</v>
      </c>
      <c r="XCY2526" t="s">
        <v>511</v>
      </c>
      <c r="XCZ2526" t="s">
        <v>511</v>
      </c>
      <c r="XDA2526" t="s">
        <v>511</v>
      </c>
    </row>
    <row r="2527" spans="16320:16329" x14ac:dyDescent="0.3">
      <c r="XCR2527" t="s">
        <v>521</v>
      </c>
      <c r="XCS2527">
        <v>3</v>
      </c>
      <c r="XCT2527">
        <v>0</v>
      </c>
      <c r="XCU2527">
        <v>0.15</v>
      </c>
      <c r="XCV2527">
        <v>50</v>
      </c>
      <c r="XCW2527" t="s">
        <v>511</v>
      </c>
      <c r="XCX2527" t="s">
        <v>511</v>
      </c>
      <c r="XCY2527" t="s">
        <v>511</v>
      </c>
      <c r="XCZ2527" t="s">
        <v>511</v>
      </c>
      <c r="XDA2527" t="s">
        <v>511</v>
      </c>
    </row>
    <row r="2528" spans="16320:16329" x14ac:dyDescent="0.3">
      <c r="XCR2528" t="s">
        <v>521</v>
      </c>
      <c r="XCS2528">
        <v>3</v>
      </c>
      <c r="XCT2528">
        <v>0</v>
      </c>
      <c r="XCU2528">
        <v>0.1</v>
      </c>
      <c r="XCV2528">
        <v>50</v>
      </c>
      <c r="XCW2528" t="s">
        <v>511</v>
      </c>
      <c r="XCX2528" t="s">
        <v>511</v>
      </c>
      <c r="XCY2528" t="s">
        <v>511</v>
      </c>
      <c r="XCZ2528" t="s">
        <v>511</v>
      </c>
      <c r="XDA2528" t="s">
        <v>511</v>
      </c>
    </row>
    <row r="2529" spans="16320:16329" x14ac:dyDescent="0.3">
      <c r="XCR2529" t="s">
        <v>521</v>
      </c>
      <c r="XCS2529">
        <v>3</v>
      </c>
      <c r="XCT2529">
        <v>10</v>
      </c>
      <c r="XCU2529">
        <v>0.2</v>
      </c>
      <c r="XCV2529">
        <v>50</v>
      </c>
      <c r="XCW2529" t="s">
        <v>511</v>
      </c>
      <c r="XCX2529" t="s">
        <v>511</v>
      </c>
      <c r="XCY2529" t="s">
        <v>511</v>
      </c>
      <c r="XCZ2529" t="s">
        <v>511</v>
      </c>
      <c r="XDA2529" t="s">
        <v>511</v>
      </c>
    </row>
    <row r="2530" spans="16320:16329" x14ac:dyDescent="0.3">
      <c r="XCR2530" t="s">
        <v>521</v>
      </c>
      <c r="XCS2530">
        <v>3</v>
      </c>
      <c r="XCT2530">
        <v>0</v>
      </c>
      <c r="XCU2530">
        <v>0.2</v>
      </c>
      <c r="XCV2530">
        <v>50</v>
      </c>
      <c r="XCW2530" t="s">
        <v>511</v>
      </c>
      <c r="XCX2530" t="s">
        <v>511</v>
      </c>
      <c r="XCY2530" t="s">
        <v>511</v>
      </c>
      <c r="XCZ2530" t="s">
        <v>511</v>
      </c>
      <c r="XDA2530" t="s">
        <v>511</v>
      </c>
    </row>
    <row r="2531" spans="16320:16329" x14ac:dyDescent="0.3">
      <c r="XCR2531" t="s">
        <v>521</v>
      </c>
      <c r="XCS2531">
        <v>3</v>
      </c>
      <c r="XCT2531">
        <v>10</v>
      </c>
      <c r="XCU2531">
        <v>0.15</v>
      </c>
      <c r="XCV2531">
        <v>50</v>
      </c>
      <c r="XCW2531" t="s">
        <v>511</v>
      </c>
      <c r="XCX2531" t="s">
        <v>511</v>
      </c>
      <c r="XCY2531" t="s">
        <v>511</v>
      </c>
      <c r="XCZ2531" t="s">
        <v>511</v>
      </c>
      <c r="XDA2531" t="s">
        <v>511</v>
      </c>
    </row>
    <row r="2532" spans="16320:16329" x14ac:dyDescent="0.3">
      <c r="XCR2532" t="s">
        <v>521</v>
      </c>
      <c r="XCS2532">
        <v>3</v>
      </c>
      <c r="XCT2532">
        <v>25</v>
      </c>
      <c r="XCU2532">
        <v>0.15</v>
      </c>
      <c r="XCV2532">
        <v>50</v>
      </c>
      <c r="XCW2532" t="s">
        <v>511</v>
      </c>
      <c r="XCX2532" t="s">
        <v>511</v>
      </c>
      <c r="XCY2532" t="s">
        <v>511</v>
      </c>
      <c r="XCZ2532" t="s">
        <v>511</v>
      </c>
      <c r="XDA2532" t="s">
        <v>511</v>
      </c>
    </row>
    <row r="2533" spans="16320:16329" x14ac:dyDescent="0.3">
      <c r="XCR2533" t="s">
        <v>521</v>
      </c>
      <c r="XCS2533">
        <v>3</v>
      </c>
      <c r="XCT2533">
        <v>25</v>
      </c>
      <c r="XCU2533">
        <v>0.1</v>
      </c>
      <c r="XCV2533">
        <v>50</v>
      </c>
      <c r="XCW2533" t="s">
        <v>511</v>
      </c>
      <c r="XCX2533" t="s">
        <v>511</v>
      </c>
      <c r="XCY2533" t="s">
        <v>511</v>
      </c>
      <c r="XCZ2533" t="s">
        <v>511</v>
      </c>
      <c r="XDA2533" t="s">
        <v>511</v>
      </c>
    </row>
    <row r="2534" spans="16320:16329" x14ac:dyDescent="0.3">
      <c r="XCR2534" t="s">
        <v>521</v>
      </c>
      <c r="XCS2534">
        <v>3</v>
      </c>
      <c r="XCT2534">
        <v>25</v>
      </c>
      <c r="XCU2534">
        <v>0.2</v>
      </c>
      <c r="XCV2534">
        <v>50</v>
      </c>
      <c r="XCW2534" t="s">
        <v>511</v>
      </c>
      <c r="XCX2534" t="s">
        <v>511</v>
      </c>
      <c r="XCY2534" t="s">
        <v>511</v>
      </c>
      <c r="XCZ2534" t="s">
        <v>511</v>
      </c>
      <c r="XDA2534" t="s">
        <v>511</v>
      </c>
    </row>
    <row r="2535" spans="16320:16329" x14ac:dyDescent="0.3">
      <c r="XCR2535" t="s">
        <v>521</v>
      </c>
      <c r="XCS2535">
        <v>3</v>
      </c>
      <c r="XCT2535">
        <v>50</v>
      </c>
      <c r="XCU2535">
        <v>0.1</v>
      </c>
      <c r="XCV2535">
        <v>50</v>
      </c>
      <c r="XCW2535" t="s">
        <v>511</v>
      </c>
      <c r="XCX2535" t="s">
        <v>511</v>
      </c>
      <c r="XCY2535" t="s">
        <v>511</v>
      </c>
      <c r="XCZ2535" t="s">
        <v>511</v>
      </c>
      <c r="XDA2535" t="s">
        <v>511</v>
      </c>
    </row>
    <row r="2536" spans="16320:16329" x14ac:dyDescent="0.3">
      <c r="XCR2536" t="s">
        <v>521</v>
      </c>
      <c r="XCS2536">
        <v>3</v>
      </c>
      <c r="XCT2536">
        <v>50</v>
      </c>
      <c r="XCU2536">
        <v>0.15</v>
      </c>
      <c r="XCV2536">
        <v>50</v>
      </c>
      <c r="XCW2536" t="s">
        <v>511</v>
      </c>
      <c r="XCX2536" t="s">
        <v>511</v>
      </c>
      <c r="XCY2536" t="s">
        <v>511</v>
      </c>
      <c r="XCZ2536" t="s">
        <v>511</v>
      </c>
      <c r="XDA2536" t="s">
        <v>511</v>
      </c>
    </row>
    <row r="2537" spans="16320:16329" x14ac:dyDescent="0.3">
      <c r="XCR2537" t="s">
        <v>521</v>
      </c>
      <c r="XCS2537">
        <v>3</v>
      </c>
      <c r="XCT2537">
        <v>50</v>
      </c>
      <c r="XCU2537">
        <v>0.2</v>
      </c>
      <c r="XCV2537">
        <v>50</v>
      </c>
      <c r="XCW2537" t="s">
        <v>511</v>
      </c>
      <c r="XCX2537" t="s">
        <v>511</v>
      </c>
      <c r="XCY2537" t="s">
        <v>511</v>
      </c>
      <c r="XCZ2537" t="s">
        <v>511</v>
      </c>
      <c r="XDA2537" t="s">
        <v>511</v>
      </c>
    </row>
    <row r="2538" spans="16320:16329" x14ac:dyDescent="0.3">
      <c r="XCR2538" t="s">
        <v>530</v>
      </c>
      <c r="XCS2538">
        <v>3</v>
      </c>
      <c r="XCT2538">
        <v>10</v>
      </c>
      <c r="XCU2538">
        <v>0.1</v>
      </c>
      <c r="XCV2538">
        <v>50</v>
      </c>
      <c r="XCW2538" t="s">
        <v>511</v>
      </c>
      <c r="XCX2538" t="s">
        <v>511</v>
      </c>
      <c r="XCY2538" t="s">
        <v>511</v>
      </c>
      <c r="XCZ2538" t="s">
        <v>511</v>
      </c>
      <c r="XDA2538" t="s">
        <v>511</v>
      </c>
    </row>
    <row r="2539" spans="16320:16329" x14ac:dyDescent="0.3">
      <c r="XCR2539" t="s">
        <v>530</v>
      </c>
      <c r="XCS2539">
        <v>3</v>
      </c>
      <c r="XCT2539">
        <v>10</v>
      </c>
      <c r="XCU2539">
        <v>0.05</v>
      </c>
      <c r="XCV2539">
        <v>50</v>
      </c>
      <c r="XCW2539" t="s">
        <v>511</v>
      </c>
      <c r="XCX2539" t="s">
        <v>511</v>
      </c>
      <c r="XCY2539" t="s">
        <v>511</v>
      </c>
      <c r="XCZ2539" t="s">
        <v>511</v>
      </c>
      <c r="XDA2539" t="s">
        <v>511</v>
      </c>
    </row>
    <row r="2540" spans="16320:16329" x14ac:dyDescent="0.3">
      <c r="XCR2540" t="s">
        <v>530</v>
      </c>
      <c r="XCS2540">
        <v>3</v>
      </c>
      <c r="XCT2540">
        <v>0</v>
      </c>
      <c r="XCU2540">
        <v>0.05</v>
      </c>
      <c r="XCV2540">
        <v>50</v>
      </c>
      <c r="XCW2540" t="s">
        <v>511</v>
      </c>
      <c r="XCX2540" t="s">
        <v>511</v>
      </c>
      <c r="XCY2540" t="s">
        <v>511</v>
      </c>
      <c r="XCZ2540" t="s">
        <v>511</v>
      </c>
      <c r="XDA2540" t="s">
        <v>511</v>
      </c>
    </row>
    <row r="2541" spans="16320:16329" x14ac:dyDescent="0.3">
      <c r="XCR2541" t="s">
        <v>530</v>
      </c>
      <c r="XCS2541">
        <v>2</v>
      </c>
      <c r="XCT2541">
        <v>50</v>
      </c>
      <c r="XCU2541">
        <v>0.2</v>
      </c>
      <c r="XCV2541">
        <v>50</v>
      </c>
      <c r="XCW2541" t="s">
        <v>511</v>
      </c>
      <c r="XCX2541" t="s">
        <v>511</v>
      </c>
      <c r="XCY2541" t="s">
        <v>511</v>
      </c>
      <c r="XCZ2541" t="s">
        <v>511</v>
      </c>
      <c r="XDA2541" t="s">
        <v>511</v>
      </c>
    </row>
    <row r="2542" spans="16320:16329" x14ac:dyDescent="0.3">
      <c r="XCR2542" t="s">
        <v>530</v>
      </c>
      <c r="XCS2542">
        <v>3</v>
      </c>
      <c r="XCT2542">
        <v>0</v>
      </c>
      <c r="XCU2542">
        <v>0.15</v>
      </c>
      <c r="XCV2542">
        <v>50</v>
      </c>
      <c r="XCW2542" t="s">
        <v>511</v>
      </c>
      <c r="XCX2542" t="s">
        <v>511</v>
      </c>
      <c r="XCY2542" t="s">
        <v>511</v>
      </c>
      <c r="XCZ2542" t="s">
        <v>511</v>
      </c>
      <c r="XDA2542" t="s">
        <v>511</v>
      </c>
    </row>
    <row r="2543" spans="16320:16329" x14ac:dyDescent="0.3">
      <c r="XCR2543" t="s">
        <v>530</v>
      </c>
      <c r="XCS2543">
        <v>3</v>
      </c>
      <c r="XCT2543">
        <v>0</v>
      </c>
      <c r="XCU2543">
        <v>0.1</v>
      </c>
      <c r="XCV2543">
        <v>50</v>
      </c>
      <c r="XCW2543" t="s">
        <v>511</v>
      </c>
      <c r="XCX2543" t="s">
        <v>511</v>
      </c>
      <c r="XCY2543" t="s">
        <v>511</v>
      </c>
      <c r="XCZ2543" t="s">
        <v>511</v>
      </c>
      <c r="XDA2543" t="s">
        <v>511</v>
      </c>
    </row>
    <row r="2544" spans="16320:16329" x14ac:dyDescent="0.3">
      <c r="XCR2544" t="s">
        <v>530</v>
      </c>
      <c r="XCS2544">
        <v>3</v>
      </c>
      <c r="XCT2544">
        <v>0</v>
      </c>
      <c r="XCU2544">
        <v>0.2</v>
      </c>
      <c r="XCV2544">
        <v>50</v>
      </c>
      <c r="XCW2544" t="s">
        <v>511</v>
      </c>
      <c r="XCX2544" t="s">
        <v>511</v>
      </c>
      <c r="XCY2544" t="s">
        <v>511</v>
      </c>
      <c r="XCZ2544" t="s">
        <v>511</v>
      </c>
      <c r="XDA2544" t="s">
        <v>511</v>
      </c>
    </row>
    <row r="2545" spans="16320:16329" x14ac:dyDescent="0.3">
      <c r="XCR2545" t="s">
        <v>530</v>
      </c>
      <c r="XCS2545">
        <v>2</v>
      </c>
      <c r="XCT2545">
        <v>50</v>
      </c>
      <c r="XCU2545">
        <v>0.15</v>
      </c>
      <c r="XCV2545">
        <v>50</v>
      </c>
      <c r="XCW2545" t="s">
        <v>511</v>
      </c>
      <c r="XCX2545" t="s">
        <v>511</v>
      </c>
      <c r="XCY2545" t="s">
        <v>511</v>
      </c>
      <c r="XCZ2545" t="s">
        <v>511</v>
      </c>
      <c r="XDA2545" t="s">
        <v>511</v>
      </c>
    </row>
    <row r="2546" spans="16320:16329" x14ac:dyDescent="0.3">
      <c r="XCR2546" t="s">
        <v>530</v>
      </c>
      <c r="XCS2546">
        <v>3</v>
      </c>
      <c r="XCT2546">
        <v>50</v>
      </c>
      <c r="XCU2546">
        <v>0.15</v>
      </c>
      <c r="XCV2546">
        <v>50</v>
      </c>
      <c r="XCW2546" t="s">
        <v>511</v>
      </c>
      <c r="XCX2546" t="s">
        <v>511</v>
      </c>
      <c r="XCY2546" t="s">
        <v>511</v>
      </c>
      <c r="XCZ2546" t="s">
        <v>511</v>
      </c>
      <c r="XDA2546" t="s">
        <v>511</v>
      </c>
    </row>
    <row r="2547" spans="16320:16329" x14ac:dyDescent="0.3">
      <c r="XCR2547" t="s">
        <v>530</v>
      </c>
      <c r="XCS2547">
        <v>3</v>
      </c>
      <c r="XCT2547">
        <v>10</v>
      </c>
      <c r="XCU2547">
        <v>0.2</v>
      </c>
      <c r="XCV2547">
        <v>50</v>
      </c>
      <c r="XCW2547" t="s">
        <v>511</v>
      </c>
      <c r="XCX2547" t="s">
        <v>511</v>
      </c>
      <c r="XCY2547" t="s">
        <v>511</v>
      </c>
      <c r="XCZ2547" t="s">
        <v>511</v>
      </c>
      <c r="XDA2547" t="s">
        <v>511</v>
      </c>
    </row>
    <row r="2548" spans="16320:16329" x14ac:dyDescent="0.3">
      <c r="XCR2548" t="s">
        <v>530</v>
      </c>
      <c r="XCS2548">
        <v>3</v>
      </c>
      <c r="XCT2548">
        <v>25</v>
      </c>
      <c r="XCU2548">
        <v>0.2</v>
      </c>
      <c r="XCV2548">
        <v>50</v>
      </c>
      <c r="XCW2548" t="s">
        <v>511</v>
      </c>
      <c r="XCX2548" t="s">
        <v>511</v>
      </c>
      <c r="XCY2548" t="s">
        <v>511</v>
      </c>
      <c r="XCZ2548" t="s">
        <v>511</v>
      </c>
      <c r="XDA2548" t="s">
        <v>511</v>
      </c>
    </row>
    <row r="2549" spans="16320:16329" x14ac:dyDescent="0.3">
      <c r="XCR2549" t="s">
        <v>530</v>
      </c>
      <c r="XCS2549">
        <v>3</v>
      </c>
      <c r="XCT2549">
        <v>10</v>
      </c>
      <c r="XCU2549">
        <v>0.15</v>
      </c>
      <c r="XCV2549">
        <v>50</v>
      </c>
      <c r="XCW2549" t="s">
        <v>511</v>
      </c>
      <c r="XCX2549" t="s">
        <v>511</v>
      </c>
      <c r="XCY2549" t="s">
        <v>511</v>
      </c>
      <c r="XCZ2549" t="s">
        <v>511</v>
      </c>
      <c r="XDA2549" t="s">
        <v>511</v>
      </c>
    </row>
    <row r="2550" spans="16320:16329" x14ac:dyDescent="0.3">
      <c r="XCR2550" t="s">
        <v>530</v>
      </c>
      <c r="XCS2550">
        <v>3</v>
      </c>
      <c r="XCT2550">
        <v>25</v>
      </c>
      <c r="XCU2550">
        <v>0.1</v>
      </c>
      <c r="XCV2550">
        <v>50</v>
      </c>
      <c r="XCW2550" t="s">
        <v>511</v>
      </c>
      <c r="XCX2550" t="s">
        <v>511</v>
      </c>
      <c r="XCY2550" t="s">
        <v>511</v>
      </c>
      <c r="XCZ2550" t="s">
        <v>511</v>
      </c>
      <c r="XDA2550" t="s">
        <v>511</v>
      </c>
    </row>
    <row r="2551" spans="16320:16329" x14ac:dyDescent="0.3">
      <c r="XCR2551" t="s">
        <v>530</v>
      </c>
      <c r="XCS2551">
        <v>3</v>
      </c>
      <c r="XCT2551">
        <v>25</v>
      </c>
      <c r="XCU2551">
        <v>0.05</v>
      </c>
      <c r="XCV2551">
        <v>50</v>
      </c>
      <c r="XCW2551" t="s">
        <v>511</v>
      </c>
      <c r="XCX2551" t="s">
        <v>511</v>
      </c>
      <c r="XCY2551" t="s">
        <v>511</v>
      </c>
      <c r="XCZ2551" t="s">
        <v>511</v>
      </c>
      <c r="XDA2551" t="s">
        <v>511</v>
      </c>
    </row>
    <row r="2552" spans="16320:16329" x14ac:dyDescent="0.3">
      <c r="XCR2552" t="s">
        <v>530</v>
      </c>
      <c r="XCS2552">
        <v>3</v>
      </c>
      <c r="XCT2552">
        <v>25</v>
      </c>
      <c r="XCU2552">
        <v>0.15</v>
      </c>
      <c r="XCV2552">
        <v>50</v>
      </c>
      <c r="XCW2552" t="s">
        <v>511</v>
      </c>
      <c r="XCX2552" t="s">
        <v>511</v>
      </c>
      <c r="XCY2552" t="s">
        <v>511</v>
      </c>
      <c r="XCZ2552" t="s">
        <v>511</v>
      </c>
      <c r="XDA2552" t="s">
        <v>511</v>
      </c>
    </row>
    <row r="2553" spans="16320:16329" x14ac:dyDescent="0.3">
      <c r="XCR2553" t="s">
        <v>530</v>
      </c>
      <c r="XCS2553">
        <v>3</v>
      </c>
      <c r="XCT2553">
        <v>50</v>
      </c>
      <c r="XCU2553">
        <v>0.2</v>
      </c>
      <c r="XCV2553">
        <v>50</v>
      </c>
      <c r="XCW2553" t="s">
        <v>511</v>
      </c>
      <c r="XCX2553" t="s">
        <v>511</v>
      </c>
      <c r="XCY2553" t="s">
        <v>511</v>
      </c>
      <c r="XCZ2553" t="s">
        <v>511</v>
      </c>
      <c r="XDA2553" t="s">
        <v>511</v>
      </c>
    </row>
    <row r="2554" spans="16320:16329" x14ac:dyDescent="0.3">
      <c r="XCR2554" t="s">
        <v>530</v>
      </c>
      <c r="XCS2554">
        <v>3</v>
      </c>
      <c r="XCT2554">
        <v>50</v>
      </c>
      <c r="XCU2554">
        <v>0.1</v>
      </c>
      <c r="XCV2554">
        <v>50</v>
      </c>
      <c r="XCW2554" t="s">
        <v>511</v>
      </c>
      <c r="XCX2554" t="s">
        <v>511</v>
      </c>
      <c r="XCY2554" t="s">
        <v>511</v>
      </c>
      <c r="XCZ2554" t="s">
        <v>511</v>
      </c>
      <c r="XDA2554" t="s">
        <v>511</v>
      </c>
    </row>
    <row r="2555" spans="16320:16329" x14ac:dyDescent="0.3">
      <c r="XCR2555" t="s">
        <v>530</v>
      </c>
      <c r="XCS2555">
        <v>3</v>
      </c>
      <c r="XCT2555">
        <v>50</v>
      </c>
      <c r="XCU2555">
        <v>0.05</v>
      </c>
      <c r="XCV2555">
        <v>50</v>
      </c>
      <c r="XCW2555" t="s">
        <v>511</v>
      </c>
      <c r="XCX2555" t="s">
        <v>511</v>
      </c>
      <c r="XCY2555" t="s">
        <v>511</v>
      </c>
      <c r="XCZ2555" t="s">
        <v>511</v>
      </c>
      <c r="XDA2555" t="s">
        <v>511</v>
      </c>
    </row>
    <row r="2556" spans="16320:16329" x14ac:dyDescent="0.3">
      <c r="XCR2556" t="s">
        <v>534</v>
      </c>
      <c r="XCS2556">
        <v>1</v>
      </c>
      <c r="XCT2556">
        <v>50</v>
      </c>
      <c r="XCU2556">
        <v>0.2</v>
      </c>
      <c r="XCV2556">
        <v>50</v>
      </c>
      <c r="XCW2556" t="s">
        <v>511</v>
      </c>
      <c r="XCX2556" t="s">
        <v>511</v>
      </c>
      <c r="XCY2556" t="s">
        <v>511</v>
      </c>
      <c r="XCZ2556" t="s">
        <v>511</v>
      </c>
      <c r="XDA2556" t="s">
        <v>511</v>
      </c>
    </row>
    <row r="2557" spans="16320:16329" x14ac:dyDescent="0.3">
      <c r="XCR2557" t="s">
        <v>534</v>
      </c>
      <c r="XCS2557">
        <v>1</v>
      </c>
      <c r="XCT2557">
        <v>25</v>
      </c>
      <c r="XCU2557">
        <v>0.15</v>
      </c>
      <c r="XCV2557">
        <v>50</v>
      </c>
      <c r="XCW2557" t="s">
        <v>511</v>
      </c>
      <c r="XCX2557" t="s">
        <v>511</v>
      </c>
      <c r="XCY2557" t="s">
        <v>511</v>
      </c>
      <c r="XCZ2557" t="s">
        <v>511</v>
      </c>
      <c r="XDA2557" t="s">
        <v>511</v>
      </c>
    </row>
    <row r="2558" spans="16320:16329" x14ac:dyDescent="0.3">
      <c r="XCR2558" t="s">
        <v>534</v>
      </c>
      <c r="XCS2558">
        <v>1</v>
      </c>
      <c r="XCT2558">
        <v>25</v>
      </c>
      <c r="XCU2558">
        <v>0.2</v>
      </c>
      <c r="XCV2558">
        <v>50</v>
      </c>
      <c r="XCW2558" t="s">
        <v>511</v>
      </c>
      <c r="XCX2558" t="s">
        <v>511</v>
      </c>
      <c r="XCY2558" t="s">
        <v>511</v>
      </c>
      <c r="XCZ2558" t="s">
        <v>511</v>
      </c>
      <c r="XDA2558" t="s">
        <v>511</v>
      </c>
    </row>
    <row r="2559" spans="16320:16329" x14ac:dyDescent="0.3">
      <c r="XCR2559" t="s">
        <v>534</v>
      </c>
      <c r="XCS2559">
        <v>1</v>
      </c>
      <c r="XCT2559">
        <v>50</v>
      </c>
      <c r="XCU2559">
        <v>0.15</v>
      </c>
      <c r="XCV2559">
        <v>50</v>
      </c>
      <c r="XCW2559" t="s">
        <v>511</v>
      </c>
      <c r="XCX2559" t="s">
        <v>511</v>
      </c>
      <c r="XCY2559" t="s">
        <v>511</v>
      </c>
      <c r="XCZ2559" t="s">
        <v>511</v>
      </c>
      <c r="XDA2559" t="s">
        <v>511</v>
      </c>
    </row>
    <row r="2560" spans="16320:16329" x14ac:dyDescent="0.3">
      <c r="XCR2560" t="s">
        <v>534</v>
      </c>
      <c r="XCS2560">
        <v>3</v>
      </c>
      <c r="XCT2560">
        <v>0</v>
      </c>
      <c r="XCU2560">
        <v>0.1</v>
      </c>
      <c r="XCV2560">
        <v>50</v>
      </c>
      <c r="XCW2560" t="s">
        <v>511</v>
      </c>
      <c r="XCX2560" t="s">
        <v>511</v>
      </c>
      <c r="XCY2560" t="s">
        <v>511</v>
      </c>
      <c r="XCZ2560" t="s">
        <v>511</v>
      </c>
      <c r="XDA2560" t="s">
        <v>511</v>
      </c>
    </row>
    <row r="2561" spans="16320:16329" x14ac:dyDescent="0.3">
      <c r="XCR2561" t="s">
        <v>534</v>
      </c>
      <c r="XCS2561">
        <v>3</v>
      </c>
      <c r="XCT2561">
        <v>0</v>
      </c>
      <c r="XCU2561">
        <v>0.15</v>
      </c>
      <c r="XCV2561">
        <v>50</v>
      </c>
      <c r="XCW2561" t="s">
        <v>511</v>
      </c>
      <c r="XCX2561" t="s">
        <v>511</v>
      </c>
      <c r="XCY2561" t="s">
        <v>511</v>
      </c>
      <c r="XCZ2561" t="s">
        <v>511</v>
      </c>
      <c r="XDA2561" t="s">
        <v>511</v>
      </c>
    </row>
    <row r="2562" spans="16320:16329" x14ac:dyDescent="0.3">
      <c r="XCR2562" t="s">
        <v>534</v>
      </c>
      <c r="XCS2562">
        <v>3</v>
      </c>
      <c r="XCT2562">
        <v>0</v>
      </c>
      <c r="XCU2562">
        <v>0.2</v>
      </c>
      <c r="XCV2562">
        <v>50</v>
      </c>
      <c r="XCW2562" t="s">
        <v>511</v>
      </c>
      <c r="XCX2562" t="s">
        <v>511</v>
      </c>
      <c r="XCY2562" t="s">
        <v>511</v>
      </c>
      <c r="XCZ2562" t="s">
        <v>511</v>
      </c>
      <c r="XDA2562" t="s">
        <v>511</v>
      </c>
    </row>
    <row r="2563" spans="16320:16329" x14ac:dyDescent="0.3">
      <c r="XCR2563" t="s">
        <v>534</v>
      </c>
      <c r="XCS2563">
        <v>3</v>
      </c>
      <c r="XCT2563">
        <v>0</v>
      </c>
      <c r="XCU2563">
        <v>0.05</v>
      </c>
      <c r="XCV2563">
        <v>50</v>
      </c>
      <c r="XCW2563" t="s">
        <v>511</v>
      </c>
      <c r="XCX2563" t="s">
        <v>511</v>
      </c>
      <c r="XCY2563" t="s">
        <v>511</v>
      </c>
      <c r="XCZ2563" t="s">
        <v>511</v>
      </c>
      <c r="XDA2563" t="s">
        <v>511</v>
      </c>
    </row>
    <row r="2564" spans="16320:16329" x14ac:dyDescent="0.3">
      <c r="XCR2564" t="s">
        <v>534</v>
      </c>
      <c r="XCS2564">
        <v>2</v>
      </c>
      <c r="XCT2564">
        <v>50</v>
      </c>
      <c r="XCU2564">
        <v>0.2</v>
      </c>
      <c r="XCV2564">
        <v>50</v>
      </c>
      <c r="XCW2564" t="s">
        <v>511</v>
      </c>
      <c r="XCX2564" t="s">
        <v>511</v>
      </c>
      <c r="XCY2564" t="s">
        <v>511</v>
      </c>
      <c r="XCZ2564" t="s">
        <v>511</v>
      </c>
      <c r="XDA2564" t="s">
        <v>511</v>
      </c>
    </row>
    <row r="2565" spans="16320:16329" x14ac:dyDescent="0.3">
      <c r="XCR2565" t="s">
        <v>534</v>
      </c>
      <c r="XCS2565">
        <v>2</v>
      </c>
      <c r="XCT2565">
        <v>50</v>
      </c>
      <c r="XCU2565">
        <v>0.15</v>
      </c>
      <c r="XCV2565">
        <v>50</v>
      </c>
      <c r="XCW2565" t="s">
        <v>511</v>
      </c>
      <c r="XCX2565" t="s">
        <v>511</v>
      </c>
      <c r="XCY2565" t="s">
        <v>511</v>
      </c>
      <c r="XCZ2565" t="s">
        <v>511</v>
      </c>
      <c r="XDA2565" t="s">
        <v>511</v>
      </c>
    </row>
    <row r="2566" spans="16320:16329" x14ac:dyDescent="0.3">
      <c r="XCR2566" t="s">
        <v>534</v>
      </c>
      <c r="XCS2566">
        <v>2</v>
      </c>
      <c r="XCT2566">
        <v>50</v>
      </c>
      <c r="XCU2566">
        <v>0.1</v>
      </c>
      <c r="XCV2566">
        <v>50</v>
      </c>
      <c r="XCW2566" t="s">
        <v>511</v>
      </c>
      <c r="XCX2566" t="s">
        <v>511</v>
      </c>
      <c r="XCY2566" t="s">
        <v>511</v>
      </c>
      <c r="XCZ2566" t="s">
        <v>511</v>
      </c>
      <c r="XDA2566" t="s">
        <v>511</v>
      </c>
    </row>
    <row r="2567" spans="16320:16329" x14ac:dyDescent="0.3">
      <c r="XCR2567" t="s">
        <v>534</v>
      </c>
      <c r="XCS2567">
        <v>2</v>
      </c>
      <c r="XCT2567">
        <v>25</v>
      </c>
      <c r="XCU2567">
        <v>0.2</v>
      </c>
      <c r="XCV2567">
        <v>50</v>
      </c>
      <c r="XCW2567" t="s">
        <v>511</v>
      </c>
      <c r="XCX2567" t="s">
        <v>511</v>
      </c>
      <c r="XCY2567" t="s">
        <v>511</v>
      </c>
      <c r="XCZ2567" t="s">
        <v>511</v>
      </c>
      <c r="XDA2567" t="s">
        <v>511</v>
      </c>
    </row>
    <row r="2568" spans="16320:16329" x14ac:dyDescent="0.3">
      <c r="XCR2568" t="s">
        <v>534</v>
      </c>
      <c r="XCS2568">
        <v>2</v>
      </c>
      <c r="XCT2568">
        <v>25</v>
      </c>
      <c r="XCU2568">
        <v>0.15</v>
      </c>
      <c r="XCV2568">
        <v>50</v>
      </c>
      <c r="XCW2568" t="s">
        <v>511</v>
      </c>
      <c r="XCX2568" t="s">
        <v>511</v>
      </c>
      <c r="XCY2568" t="s">
        <v>511</v>
      </c>
      <c r="XCZ2568" t="s">
        <v>511</v>
      </c>
      <c r="XDA2568" t="s">
        <v>511</v>
      </c>
    </row>
    <row r="2569" spans="16320:16329" x14ac:dyDescent="0.3">
      <c r="XCR2569" t="s">
        <v>534</v>
      </c>
      <c r="XCS2569">
        <v>3</v>
      </c>
      <c r="XCT2569">
        <v>10</v>
      </c>
      <c r="XCU2569">
        <v>0.2</v>
      </c>
      <c r="XCV2569">
        <v>50</v>
      </c>
      <c r="XCW2569" t="s">
        <v>511</v>
      </c>
      <c r="XCX2569" t="s">
        <v>511</v>
      </c>
      <c r="XCY2569" t="s">
        <v>511</v>
      </c>
      <c r="XCZ2569" t="s">
        <v>511</v>
      </c>
      <c r="XDA2569" t="s">
        <v>511</v>
      </c>
    </row>
    <row r="2570" spans="16320:16329" x14ac:dyDescent="0.3">
      <c r="XCR2570" t="s">
        <v>534</v>
      </c>
      <c r="XCS2570">
        <v>3</v>
      </c>
      <c r="XCT2570">
        <v>25</v>
      </c>
      <c r="XCU2570">
        <v>0.05</v>
      </c>
      <c r="XCV2570">
        <v>50</v>
      </c>
      <c r="XCW2570" t="s">
        <v>511</v>
      </c>
      <c r="XCX2570" t="s">
        <v>511</v>
      </c>
      <c r="XCY2570" t="s">
        <v>511</v>
      </c>
      <c r="XCZ2570" t="s">
        <v>511</v>
      </c>
      <c r="XDA2570" t="s">
        <v>511</v>
      </c>
    </row>
    <row r="2571" spans="16320:16329" x14ac:dyDescent="0.3">
      <c r="XCR2571" t="s">
        <v>534</v>
      </c>
      <c r="XCS2571">
        <v>3</v>
      </c>
      <c r="XCT2571">
        <v>10</v>
      </c>
      <c r="XCU2571">
        <v>0.05</v>
      </c>
      <c r="XCV2571">
        <v>50</v>
      </c>
      <c r="XCW2571" t="s">
        <v>511</v>
      </c>
      <c r="XCX2571" t="s">
        <v>511</v>
      </c>
      <c r="XCY2571" t="s">
        <v>511</v>
      </c>
      <c r="XCZ2571" t="s">
        <v>511</v>
      </c>
      <c r="XDA2571" t="s">
        <v>511</v>
      </c>
    </row>
    <row r="2572" spans="16320:16329" x14ac:dyDescent="0.3">
      <c r="XCR2572" t="s">
        <v>534</v>
      </c>
      <c r="XCS2572">
        <v>3</v>
      </c>
      <c r="XCT2572">
        <v>10</v>
      </c>
      <c r="XCU2572">
        <v>0.1</v>
      </c>
      <c r="XCV2572">
        <v>50</v>
      </c>
      <c r="XCW2572" t="s">
        <v>511</v>
      </c>
      <c r="XCX2572" t="s">
        <v>511</v>
      </c>
      <c r="XCY2572" t="s">
        <v>511</v>
      </c>
      <c r="XCZ2572" t="s">
        <v>511</v>
      </c>
      <c r="XDA2572" t="s">
        <v>511</v>
      </c>
    </row>
    <row r="2573" spans="16320:16329" x14ac:dyDescent="0.3">
      <c r="XCR2573" t="s">
        <v>534</v>
      </c>
      <c r="XCS2573">
        <v>3</v>
      </c>
      <c r="XCT2573">
        <v>50</v>
      </c>
      <c r="XCU2573">
        <v>0.05</v>
      </c>
      <c r="XCV2573">
        <v>50</v>
      </c>
      <c r="XCW2573" t="s">
        <v>511</v>
      </c>
      <c r="XCX2573" t="s">
        <v>511</v>
      </c>
      <c r="XCY2573" t="s">
        <v>511</v>
      </c>
      <c r="XCZ2573" t="s">
        <v>511</v>
      </c>
      <c r="XDA2573" t="s">
        <v>511</v>
      </c>
    </row>
    <row r="2574" spans="16320:16329" x14ac:dyDescent="0.3">
      <c r="XCR2574" t="s">
        <v>534</v>
      </c>
      <c r="XCS2574">
        <v>3</v>
      </c>
      <c r="XCT2574">
        <v>25</v>
      </c>
      <c r="XCU2574">
        <v>0.1</v>
      </c>
      <c r="XCV2574">
        <v>50</v>
      </c>
      <c r="XCW2574" t="s">
        <v>511</v>
      </c>
      <c r="XCX2574" t="s">
        <v>511</v>
      </c>
      <c r="XCY2574" t="s">
        <v>511</v>
      </c>
      <c r="XCZ2574" t="s">
        <v>511</v>
      </c>
      <c r="XDA2574" t="s">
        <v>511</v>
      </c>
    </row>
    <row r="2575" spans="16320:16329" x14ac:dyDescent="0.3">
      <c r="XCR2575" t="s">
        <v>534</v>
      </c>
      <c r="XCS2575">
        <v>3</v>
      </c>
      <c r="XCT2575">
        <v>25</v>
      </c>
      <c r="XCU2575">
        <v>0.15</v>
      </c>
      <c r="XCV2575">
        <v>50</v>
      </c>
      <c r="XCW2575" t="s">
        <v>511</v>
      </c>
      <c r="XCX2575" t="s">
        <v>511</v>
      </c>
      <c r="XCY2575" t="s">
        <v>511</v>
      </c>
      <c r="XCZ2575" t="s">
        <v>511</v>
      </c>
      <c r="XDA2575" t="s">
        <v>511</v>
      </c>
    </row>
    <row r="2576" spans="16320:16329" x14ac:dyDescent="0.3">
      <c r="XCR2576" t="s">
        <v>534</v>
      </c>
      <c r="XCS2576">
        <v>3</v>
      </c>
      <c r="XCT2576">
        <v>25</v>
      </c>
      <c r="XCU2576">
        <v>0.2</v>
      </c>
      <c r="XCV2576">
        <v>50</v>
      </c>
      <c r="XCW2576" t="s">
        <v>511</v>
      </c>
      <c r="XCX2576" t="s">
        <v>511</v>
      </c>
      <c r="XCY2576" t="s">
        <v>511</v>
      </c>
      <c r="XCZ2576" t="s">
        <v>511</v>
      </c>
      <c r="XDA2576" t="s">
        <v>511</v>
      </c>
    </row>
    <row r="2577" spans="16320:16329" x14ac:dyDescent="0.3">
      <c r="XCR2577" t="s">
        <v>534</v>
      </c>
      <c r="XCS2577">
        <v>3</v>
      </c>
      <c r="XCT2577">
        <v>50</v>
      </c>
      <c r="XCU2577">
        <v>0.1</v>
      </c>
      <c r="XCV2577">
        <v>50</v>
      </c>
      <c r="XCW2577" t="s">
        <v>511</v>
      </c>
      <c r="XCX2577" t="s">
        <v>511</v>
      </c>
      <c r="XCY2577" t="s">
        <v>511</v>
      </c>
      <c r="XCZ2577" t="s">
        <v>511</v>
      </c>
      <c r="XDA2577" t="s">
        <v>511</v>
      </c>
    </row>
    <row r="2578" spans="16320:16329" x14ac:dyDescent="0.3">
      <c r="XCR2578" t="s">
        <v>534</v>
      </c>
      <c r="XCS2578">
        <v>3</v>
      </c>
      <c r="XCT2578">
        <v>10</v>
      </c>
      <c r="XCU2578">
        <v>0.15</v>
      </c>
      <c r="XCV2578">
        <v>50</v>
      </c>
      <c r="XCW2578" t="s">
        <v>511</v>
      </c>
      <c r="XCX2578" t="s">
        <v>511</v>
      </c>
      <c r="XCY2578" t="s">
        <v>511</v>
      </c>
      <c r="XCZ2578" t="s">
        <v>511</v>
      </c>
      <c r="XDA2578" t="s">
        <v>511</v>
      </c>
    </row>
    <row r="2579" spans="16320:16329" x14ac:dyDescent="0.3">
      <c r="XCR2579" t="s">
        <v>534</v>
      </c>
      <c r="XCS2579">
        <v>3</v>
      </c>
      <c r="XCT2579">
        <v>50</v>
      </c>
      <c r="XCU2579">
        <v>0.2</v>
      </c>
      <c r="XCV2579">
        <v>50</v>
      </c>
      <c r="XCW2579" t="s">
        <v>511</v>
      </c>
      <c r="XCX2579" t="s">
        <v>511</v>
      </c>
      <c r="XCY2579" t="s">
        <v>511</v>
      </c>
      <c r="XCZ2579" t="s">
        <v>511</v>
      </c>
      <c r="XDA2579" t="s">
        <v>511</v>
      </c>
    </row>
    <row r="2580" spans="16320:16329" x14ac:dyDescent="0.3">
      <c r="XCR2580" t="s">
        <v>534</v>
      </c>
      <c r="XCS2580">
        <v>3</v>
      </c>
      <c r="XCT2580">
        <v>50</v>
      </c>
      <c r="XCU2580">
        <v>0.15</v>
      </c>
      <c r="XCV2580">
        <v>50</v>
      </c>
      <c r="XCW2580" t="s">
        <v>511</v>
      </c>
      <c r="XCX2580" t="s">
        <v>511</v>
      </c>
      <c r="XCY2580" t="s">
        <v>511</v>
      </c>
      <c r="XCZ2580" t="s">
        <v>511</v>
      </c>
      <c r="XDA2580" t="s">
        <v>511</v>
      </c>
    </row>
    <row r="2581" spans="16320:16329" x14ac:dyDescent="0.3">
      <c r="XCR2581" t="s">
        <v>528</v>
      </c>
      <c r="XCS2581">
        <v>3</v>
      </c>
      <c r="XCT2581">
        <v>25</v>
      </c>
      <c r="XCU2581">
        <v>0.15</v>
      </c>
      <c r="XCV2581">
        <v>100</v>
      </c>
      <c r="XCW2581" t="s">
        <v>511</v>
      </c>
      <c r="XCX2581" t="s">
        <v>511</v>
      </c>
      <c r="XCY2581" t="s">
        <v>511</v>
      </c>
      <c r="XCZ2581" t="s">
        <v>511</v>
      </c>
      <c r="XDA2581" t="s">
        <v>511</v>
      </c>
    </row>
    <row r="2582" spans="16320:16329" x14ac:dyDescent="0.3">
      <c r="XCR2582" t="s">
        <v>528</v>
      </c>
      <c r="XCS2582">
        <v>3</v>
      </c>
      <c r="XCT2582">
        <v>25</v>
      </c>
      <c r="XCU2582">
        <v>0.1</v>
      </c>
      <c r="XCV2582">
        <v>100</v>
      </c>
      <c r="XCW2582" t="s">
        <v>511</v>
      </c>
      <c r="XCX2582" t="s">
        <v>511</v>
      </c>
      <c r="XCY2582" t="s">
        <v>511</v>
      </c>
      <c r="XCZ2582" t="s">
        <v>511</v>
      </c>
      <c r="XDA2582" t="s">
        <v>511</v>
      </c>
    </row>
    <row r="2583" spans="16320:16329" x14ac:dyDescent="0.3">
      <c r="XCR2583" t="s">
        <v>528</v>
      </c>
      <c r="XCS2583">
        <v>3</v>
      </c>
      <c r="XCT2583">
        <v>0</v>
      </c>
      <c r="XCU2583">
        <v>0.2</v>
      </c>
      <c r="XCV2583">
        <v>100</v>
      </c>
      <c r="XCW2583" t="s">
        <v>511</v>
      </c>
      <c r="XCX2583" t="s">
        <v>511</v>
      </c>
      <c r="XCY2583" t="s">
        <v>511</v>
      </c>
      <c r="XCZ2583" t="s">
        <v>511</v>
      </c>
      <c r="XDA2583" t="s">
        <v>511</v>
      </c>
    </row>
    <row r="2584" spans="16320:16329" x14ac:dyDescent="0.3">
      <c r="XCR2584" t="s">
        <v>528</v>
      </c>
      <c r="XCS2584">
        <v>3</v>
      </c>
      <c r="XCT2584">
        <v>10</v>
      </c>
      <c r="XCU2584">
        <v>0.2</v>
      </c>
      <c r="XCV2584">
        <v>100</v>
      </c>
      <c r="XCW2584" t="s">
        <v>511</v>
      </c>
      <c r="XCX2584" t="s">
        <v>511</v>
      </c>
      <c r="XCY2584" t="s">
        <v>511</v>
      </c>
      <c r="XCZ2584" t="s">
        <v>511</v>
      </c>
      <c r="XDA2584" t="s">
        <v>511</v>
      </c>
    </row>
    <row r="2585" spans="16320:16329" x14ac:dyDescent="0.3">
      <c r="XCR2585" t="s">
        <v>528</v>
      </c>
      <c r="XCS2585">
        <v>3</v>
      </c>
      <c r="XCT2585">
        <v>10</v>
      </c>
      <c r="XCU2585">
        <v>0.1</v>
      </c>
      <c r="XCV2585">
        <v>100</v>
      </c>
      <c r="XCW2585" t="s">
        <v>511</v>
      </c>
      <c r="XCX2585" t="s">
        <v>511</v>
      </c>
      <c r="XCY2585" t="s">
        <v>511</v>
      </c>
      <c r="XCZ2585" t="s">
        <v>511</v>
      </c>
      <c r="XDA2585" t="s">
        <v>511</v>
      </c>
    </row>
    <row r="2586" spans="16320:16329" x14ac:dyDescent="0.3">
      <c r="XCR2586" t="s">
        <v>528</v>
      </c>
      <c r="XCS2586">
        <v>3</v>
      </c>
      <c r="XCT2586">
        <v>0</v>
      </c>
      <c r="XCU2586">
        <v>0.15</v>
      </c>
      <c r="XCV2586">
        <v>100</v>
      </c>
      <c r="XCW2586" t="s">
        <v>511</v>
      </c>
      <c r="XCX2586" t="s">
        <v>511</v>
      </c>
      <c r="XCY2586" t="s">
        <v>511</v>
      </c>
      <c r="XCZ2586" t="s">
        <v>511</v>
      </c>
      <c r="XDA2586" t="s">
        <v>511</v>
      </c>
    </row>
    <row r="2587" spans="16320:16329" x14ac:dyDescent="0.3">
      <c r="XCR2587" t="s">
        <v>528</v>
      </c>
      <c r="XCS2587">
        <v>3</v>
      </c>
      <c r="XCT2587">
        <v>0</v>
      </c>
      <c r="XCU2587">
        <v>0.1</v>
      </c>
      <c r="XCV2587">
        <v>100</v>
      </c>
      <c r="XCW2587" t="s">
        <v>511</v>
      </c>
      <c r="XCX2587" t="s">
        <v>511</v>
      </c>
      <c r="XCY2587" t="s">
        <v>511</v>
      </c>
      <c r="XCZ2587" t="s">
        <v>511</v>
      </c>
      <c r="XDA2587" t="s">
        <v>511</v>
      </c>
    </row>
    <row r="2588" spans="16320:16329" x14ac:dyDescent="0.3">
      <c r="XCR2588" t="s">
        <v>528</v>
      </c>
      <c r="XCS2588">
        <v>3</v>
      </c>
      <c r="XCT2588">
        <v>10</v>
      </c>
      <c r="XCU2588">
        <v>0.15</v>
      </c>
      <c r="XCV2588">
        <v>100</v>
      </c>
      <c r="XCW2588" t="s">
        <v>511</v>
      </c>
      <c r="XCX2588" t="s">
        <v>511</v>
      </c>
      <c r="XCY2588" t="s">
        <v>511</v>
      </c>
      <c r="XCZ2588" t="s">
        <v>511</v>
      </c>
      <c r="XDA2588" t="s">
        <v>511</v>
      </c>
    </row>
    <row r="2589" spans="16320:16329" x14ac:dyDescent="0.3">
      <c r="XCR2589" t="s">
        <v>528</v>
      </c>
      <c r="XCS2589">
        <v>3</v>
      </c>
      <c r="XCT2589">
        <v>50</v>
      </c>
      <c r="XCU2589">
        <v>0.2</v>
      </c>
      <c r="XCV2589">
        <v>100</v>
      </c>
      <c r="XCW2589" t="s">
        <v>511</v>
      </c>
      <c r="XCX2589" t="s">
        <v>511</v>
      </c>
      <c r="XCY2589" t="s">
        <v>511</v>
      </c>
      <c r="XCZ2589" t="s">
        <v>511</v>
      </c>
      <c r="XDA2589" t="s">
        <v>511</v>
      </c>
    </row>
    <row r="2590" spans="16320:16329" x14ac:dyDescent="0.3">
      <c r="XCR2590" t="s">
        <v>528</v>
      </c>
      <c r="XCS2590">
        <v>3</v>
      </c>
      <c r="XCT2590">
        <v>50</v>
      </c>
      <c r="XCU2590">
        <v>0.1</v>
      </c>
      <c r="XCV2590">
        <v>100</v>
      </c>
      <c r="XCW2590" t="s">
        <v>511</v>
      </c>
      <c r="XCX2590" t="s">
        <v>511</v>
      </c>
      <c r="XCY2590" t="s">
        <v>511</v>
      </c>
      <c r="XCZ2590" t="s">
        <v>511</v>
      </c>
      <c r="XDA2590" t="s">
        <v>511</v>
      </c>
    </row>
    <row r="2591" spans="16320:16329" x14ac:dyDescent="0.3">
      <c r="XCR2591" t="s">
        <v>528</v>
      </c>
      <c r="XCS2591">
        <v>3</v>
      </c>
      <c r="XCT2591">
        <v>25</v>
      </c>
      <c r="XCU2591">
        <v>0.2</v>
      </c>
      <c r="XCV2591">
        <v>100</v>
      </c>
      <c r="XCW2591" t="s">
        <v>511</v>
      </c>
      <c r="XCX2591" t="s">
        <v>511</v>
      </c>
      <c r="XCY2591" t="s">
        <v>511</v>
      </c>
      <c r="XCZ2591" t="s">
        <v>511</v>
      </c>
      <c r="XDA2591" t="s">
        <v>511</v>
      </c>
    </row>
    <row r="2592" spans="16320:16329" x14ac:dyDescent="0.3">
      <c r="XCR2592" t="s">
        <v>528</v>
      </c>
      <c r="XCS2592">
        <v>3</v>
      </c>
      <c r="XCT2592">
        <v>50</v>
      </c>
      <c r="XCU2592">
        <v>0.15</v>
      </c>
      <c r="XCV2592">
        <v>100</v>
      </c>
      <c r="XCW2592" t="s">
        <v>511</v>
      </c>
      <c r="XCX2592" t="s">
        <v>511</v>
      </c>
      <c r="XCY2592" t="s">
        <v>511</v>
      </c>
      <c r="XCZ2592" t="s">
        <v>511</v>
      </c>
      <c r="XDA2592" t="s">
        <v>511</v>
      </c>
    </row>
    <row r="2593" spans="16320:16329" x14ac:dyDescent="0.3">
      <c r="XCR2593" t="s">
        <v>516</v>
      </c>
      <c r="XCS2593">
        <v>3</v>
      </c>
      <c r="XCT2593">
        <v>10</v>
      </c>
      <c r="XCU2593">
        <v>0.2</v>
      </c>
      <c r="XCV2593">
        <v>100</v>
      </c>
      <c r="XCW2593" t="s">
        <v>511</v>
      </c>
      <c r="XCX2593" t="s">
        <v>511</v>
      </c>
      <c r="XCY2593" t="s">
        <v>511</v>
      </c>
      <c r="XCZ2593" t="s">
        <v>511</v>
      </c>
      <c r="XDA2593" t="s">
        <v>511</v>
      </c>
    </row>
    <row r="2594" spans="16320:16329" x14ac:dyDescent="0.3">
      <c r="XCR2594" t="s">
        <v>516</v>
      </c>
      <c r="XCS2594">
        <v>3</v>
      </c>
      <c r="XCT2594">
        <v>10</v>
      </c>
      <c r="XCU2594">
        <v>0.1</v>
      </c>
      <c r="XCV2594">
        <v>100</v>
      </c>
      <c r="XCW2594" t="s">
        <v>511</v>
      </c>
      <c r="XCX2594" t="s">
        <v>511</v>
      </c>
      <c r="XCY2594" t="s">
        <v>511</v>
      </c>
      <c r="XCZ2594" t="s">
        <v>511</v>
      </c>
      <c r="XDA2594" t="s">
        <v>511</v>
      </c>
    </row>
    <row r="2595" spans="16320:16329" x14ac:dyDescent="0.3">
      <c r="XCR2595" t="s">
        <v>516</v>
      </c>
      <c r="XCS2595">
        <v>3</v>
      </c>
      <c r="XCT2595">
        <v>0</v>
      </c>
      <c r="XCU2595">
        <v>0.15</v>
      </c>
      <c r="XCV2595">
        <v>100</v>
      </c>
      <c r="XCW2595" t="s">
        <v>511</v>
      </c>
      <c r="XCX2595" t="s">
        <v>511</v>
      </c>
      <c r="XCY2595" t="s">
        <v>511</v>
      </c>
      <c r="XCZ2595" t="s">
        <v>511</v>
      </c>
      <c r="XDA2595" t="s">
        <v>511</v>
      </c>
    </row>
    <row r="2596" spans="16320:16329" x14ac:dyDescent="0.3">
      <c r="XCR2596" t="s">
        <v>516</v>
      </c>
      <c r="XCS2596">
        <v>3</v>
      </c>
      <c r="XCT2596">
        <v>0</v>
      </c>
      <c r="XCU2596">
        <v>0.2</v>
      </c>
      <c r="XCV2596">
        <v>100</v>
      </c>
      <c r="XCW2596" t="s">
        <v>511</v>
      </c>
      <c r="XCX2596" t="s">
        <v>511</v>
      </c>
      <c r="XCY2596" t="s">
        <v>511</v>
      </c>
      <c r="XCZ2596" t="s">
        <v>511</v>
      </c>
      <c r="XDA2596" t="s">
        <v>511</v>
      </c>
    </row>
    <row r="2597" spans="16320:16329" x14ac:dyDescent="0.3">
      <c r="XCR2597" t="s">
        <v>516</v>
      </c>
      <c r="XCS2597">
        <v>3</v>
      </c>
      <c r="XCT2597">
        <v>10</v>
      </c>
      <c r="XCU2597">
        <v>0.15</v>
      </c>
      <c r="XCV2597">
        <v>100</v>
      </c>
      <c r="XCW2597" t="s">
        <v>511</v>
      </c>
      <c r="XCX2597" t="s">
        <v>511</v>
      </c>
      <c r="XCY2597" t="s">
        <v>511</v>
      </c>
      <c r="XCZ2597" t="s">
        <v>511</v>
      </c>
      <c r="XDA2597" t="s">
        <v>511</v>
      </c>
    </row>
    <row r="2598" spans="16320:16329" x14ac:dyDescent="0.3">
      <c r="XCR2598" t="s">
        <v>516</v>
      </c>
      <c r="XCS2598">
        <v>3</v>
      </c>
      <c r="XCT2598">
        <v>0</v>
      </c>
      <c r="XCU2598">
        <v>0.1</v>
      </c>
      <c r="XCV2598">
        <v>100</v>
      </c>
      <c r="XCW2598" t="s">
        <v>511</v>
      </c>
      <c r="XCX2598" t="s">
        <v>511</v>
      </c>
      <c r="XCY2598" t="s">
        <v>511</v>
      </c>
      <c r="XCZ2598" t="s">
        <v>511</v>
      </c>
      <c r="XDA2598" t="s">
        <v>511</v>
      </c>
    </row>
    <row r="2599" spans="16320:16329" x14ac:dyDescent="0.3">
      <c r="XCR2599" t="s">
        <v>516</v>
      </c>
      <c r="XCS2599">
        <v>3</v>
      </c>
      <c r="XCT2599">
        <v>25</v>
      </c>
      <c r="XCU2599">
        <v>0.1</v>
      </c>
      <c r="XCV2599">
        <v>100</v>
      </c>
      <c r="XCW2599" t="s">
        <v>511</v>
      </c>
      <c r="XCX2599" t="s">
        <v>511</v>
      </c>
      <c r="XCY2599" t="s">
        <v>511</v>
      </c>
      <c r="XCZ2599" t="s">
        <v>511</v>
      </c>
      <c r="XDA2599" t="s">
        <v>511</v>
      </c>
    </row>
    <row r="2600" spans="16320:16329" x14ac:dyDescent="0.3">
      <c r="XCR2600" t="s">
        <v>516</v>
      </c>
      <c r="XCS2600">
        <v>3</v>
      </c>
      <c r="XCT2600">
        <v>25</v>
      </c>
      <c r="XCU2600">
        <v>0.15</v>
      </c>
      <c r="XCV2600">
        <v>100</v>
      </c>
      <c r="XCW2600" t="s">
        <v>511</v>
      </c>
      <c r="XCX2600" t="s">
        <v>511</v>
      </c>
      <c r="XCY2600" t="s">
        <v>511</v>
      </c>
      <c r="XCZ2600" t="s">
        <v>511</v>
      </c>
      <c r="XDA2600" t="s">
        <v>511</v>
      </c>
    </row>
    <row r="2601" spans="16320:16329" x14ac:dyDescent="0.3">
      <c r="XCR2601" t="s">
        <v>516</v>
      </c>
      <c r="XCS2601">
        <v>3</v>
      </c>
      <c r="XCT2601">
        <v>25</v>
      </c>
      <c r="XCU2601">
        <v>0.2</v>
      </c>
      <c r="XCV2601">
        <v>100</v>
      </c>
      <c r="XCW2601" t="s">
        <v>511</v>
      </c>
      <c r="XCX2601" t="s">
        <v>511</v>
      </c>
      <c r="XCY2601" t="s">
        <v>511</v>
      </c>
      <c r="XCZ2601" t="s">
        <v>511</v>
      </c>
      <c r="XDA2601" t="s">
        <v>511</v>
      </c>
    </row>
    <row r="2602" spans="16320:16329" x14ac:dyDescent="0.3">
      <c r="XCR2602" t="s">
        <v>516</v>
      </c>
      <c r="XCS2602">
        <v>3</v>
      </c>
      <c r="XCT2602">
        <v>50</v>
      </c>
      <c r="XCU2602">
        <v>0.2</v>
      </c>
      <c r="XCV2602">
        <v>100</v>
      </c>
      <c r="XCW2602" t="s">
        <v>511</v>
      </c>
      <c r="XCX2602" t="s">
        <v>511</v>
      </c>
      <c r="XCY2602" t="s">
        <v>511</v>
      </c>
      <c r="XCZ2602" t="s">
        <v>511</v>
      </c>
      <c r="XDA2602" t="s">
        <v>511</v>
      </c>
    </row>
    <row r="2603" spans="16320:16329" x14ac:dyDescent="0.3">
      <c r="XCR2603" t="s">
        <v>516</v>
      </c>
      <c r="XCS2603">
        <v>3</v>
      </c>
      <c r="XCT2603">
        <v>50</v>
      </c>
      <c r="XCU2603">
        <v>0.1</v>
      </c>
      <c r="XCV2603">
        <v>100</v>
      </c>
      <c r="XCW2603" t="s">
        <v>511</v>
      </c>
      <c r="XCX2603" t="s">
        <v>511</v>
      </c>
      <c r="XCY2603" t="s">
        <v>511</v>
      </c>
      <c r="XCZ2603" t="s">
        <v>511</v>
      </c>
      <c r="XDA2603" t="s">
        <v>511</v>
      </c>
    </row>
    <row r="2604" spans="16320:16329" x14ac:dyDescent="0.3">
      <c r="XCR2604" t="s">
        <v>516</v>
      </c>
      <c r="XCS2604">
        <v>3</v>
      </c>
      <c r="XCT2604">
        <v>50</v>
      </c>
      <c r="XCU2604">
        <v>0.15</v>
      </c>
      <c r="XCV2604">
        <v>100</v>
      </c>
      <c r="XCW2604" t="s">
        <v>511</v>
      </c>
      <c r="XCX2604" t="s">
        <v>511</v>
      </c>
      <c r="XCY2604" t="s">
        <v>511</v>
      </c>
      <c r="XCZ2604" t="s">
        <v>511</v>
      </c>
      <c r="XDA2604" t="s">
        <v>511</v>
      </c>
    </row>
    <row r="2605" spans="16320:16329" x14ac:dyDescent="0.3">
      <c r="XCR2605" t="s">
        <v>523</v>
      </c>
      <c r="XCS2605">
        <v>3</v>
      </c>
      <c r="XCT2605">
        <v>0</v>
      </c>
      <c r="XCU2605">
        <v>0.1</v>
      </c>
      <c r="XCV2605">
        <v>50</v>
      </c>
      <c r="XCW2605" t="s">
        <v>511</v>
      </c>
      <c r="XCX2605" t="s">
        <v>511</v>
      </c>
      <c r="XCY2605" t="s">
        <v>511</v>
      </c>
      <c r="XCZ2605" t="s">
        <v>511</v>
      </c>
      <c r="XDA2605" t="s">
        <v>511</v>
      </c>
    </row>
    <row r="2606" spans="16320:16329" x14ac:dyDescent="0.3">
      <c r="XCR2606" t="s">
        <v>523</v>
      </c>
      <c r="XCS2606">
        <v>2</v>
      </c>
      <c r="XCT2606">
        <v>50</v>
      </c>
      <c r="XCU2606">
        <v>0.2</v>
      </c>
      <c r="XCV2606">
        <v>50</v>
      </c>
      <c r="XCW2606" t="s">
        <v>511</v>
      </c>
      <c r="XCX2606" t="s">
        <v>511</v>
      </c>
      <c r="XCY2606" t="s">
        <v>511</v>
      </c>
      <c r="XCZ2606" t="s">
        <v>511</v>
      </c>
      <c r="XDA2606" t="s">
        <v>511</v>
      </c>
    </row>
    <row r="2607" spans="16320:16329" x14ac:dyDescent="0.3">
      <c r="XCR2607" t="s">
        <v>523</v>
      </c>
      <c r="XCS2607">
        <v>3</v>
      </c>
      <c r="XCT2607">
        <v>0</v>
      </c>
      <c r="XCU2607">
        <v>0.15</v>
      </c>
      <c r="XCV2607">
        <v>50</v>
      </c>
      <c r="XCW2607" t="s">
        <v>511</v>
      </c>
      <c r="XCX2607" t="s">
        <v>511</v>
      </c>
      <c r="XCY2607" t="s">
        <v>511</v>
      </c>
      <c r="XCZ2607" t="s">
        <v>511</v>
      </c>
      <c r="XDA2607" t="s">
        <v>511</v>
      </c>
    </row>
    <row r="2608" spans="16320:16329" x14ac:dyDescent="0.3">
      <c r="XCR2608" t="s">
        <v>523</v>
      </c>
      <c r="XCS2608">
        <v>3</v>
      </c>
      <c r="XCT2608">
        <v>0</v>
      </c>
      <c r="XCU2608">
        <v>0.05</v>
      </c>
      <c r="XCV2608">
        <v>50</v>
      </c>
      <c r="XCW2608" t="s">
        <v>511</v>
      </c>
      <c r="XCX2608" t="s">
        <v>511</v>
      </c>
      <c r="XCY2608" t="s">
        <v>511</v>
      </c>
      <c r="XCZ2608" t="s">
        <v>511</v>
      </c>
      <c r="XDA2608" t="s">
        <v>511</v>
      </c>
    </row>
    <row r="2609" spans="16320:16329" x14ac:dyDescent="0.3">
      <c r="XCR2609" t="s">
        <v>523</v>
      </c>
      <c r="XCS2609">
        <v>3</v>
      </c>
      <c r="XCT2609">
        <v>0</v>
      </c>
      <c r="XCU2609">
        <v>0.2</v>
      </c>
      <c r="XCV2609">
        <v>50</v>
      </c>
      <c r="XCW2609" t="s">
        <v>511</v>
      </c>
      <c r="XCX2609" t="s">
        <v>511</v>
      </c>
      <c r="XCY2609" t="s">
        <v>511</v>
      </c>
      <c r="XCZ2609" t="s">
        <v>511</v>
      </c>
      <c r="XDA2609" t="s">
        <v>511</v>
      </c>
    </row>
    <row r="2610" spans="16320:16329" x14ac:dyDescent="0.3">
      <c r="XCR2610" t="s">
        <v>523</v>
      </c>
      <c r="XCS2610">
        <v>2</v>
      </c>
      <c r="XCT2610">
        <v>50</v>
      </c>
      <c r="XCU2610">
        <v>0.15</v>
      </c>
      <c r="XCV2610">
        <v>50</v>
      </c>
      <c r="XCW2610" t="s">
        <v>511</v>
      </c>
      <c r="XCX2610" t="s">
        <v>511</v>
      </c>
      <c r="XCY2610" t="s">
        <v>511</v>
      </c>
      <c r="XCZ2610" t="s">
        <v>511</v>
      </c>
      <c r="XDA2610" t="s">
        <v>511</v>
      </c>
    </row>
    <row r="2611" spans="16320:16329" x14ac:dyDescent="0.3">
      <c r="XCR2611" t="s">
        <v>523</v>
      </c>
      <c r="XCS2611">
        <v>3</v>
      </c>
      <c r="XCT2611">
        <v>50</v>
      </c>
      <c r="XCU2611">
        <v>0.1</v>
      </c>
      <c r="XCV2611">
        <v>50</v>
      </c>
      <c r="XCW2611" t="s">
        <v>511</v>
      </c>
      <c r="XCX2611" t="s">
        <v>511</v>
      </c>
      <c r="XCY2611" t="s">
        <v>511</v>
      </c>
      <c r="XCZ2611" t="s">
        <v>511</v>
      </c>
      <c r="XDA2611" t="s">
        <v>511</v>
      </c>
    </row>
    <row r="2612" spans="16320:16329" x14ac:dyDescent="0.3">
      <c r="XCR2612" t="s">
        <v>523</v>
      </c>
      <c r="XCS2612">
        <v>3</v>
      </c>
      <c r="XCT2612">
        <v>10</v>
      </c>
      <c r="XCU2612">
        <v>0.2</v>
      </c>
      <c r="XCV2612">
        <v>50</v>
      </c>
      <c r="XCW2612" t="s">
        <v>511</v>
      </c>
      <c r="XCX2612" t="s">
        <v>511</v>
      </c>
      <c r="XCY2612" t="s">
        <v>511</v>
      </c>
      <c r="XCZ2612" t="s">
        <v>511</v>
      </c>
      <c r="XDA2612" t="s">
        <v>511</v>
      </c>
    </row>
    <row r="2613" spans="16320:16329" x14ac:dyDescent="0.3">
      <c r="XCR2613" t="s">
        <v>523</v>
      </c>
      <c r="XCS2613">
        <v>3</v>
      </c>
      <c r="XCT2613">
        <v>25</v>
      </c>
      <c r="XCU2613">
        <v>0.1</v>
      </c>
      <c r="XCV2613">
        <v>50</v>
      </c>
      <c r="XCW2613" t="s">
        <v>511</v>
      </c>
      <c r="XCX2613" t="s">
        <v>511</v>
      </c>
      <c r="XCY2613" t="s">
        <v>511</v>
      </c>
      <c r="XCZ2613" t="s">
        <v>511</v>
      </c>
      <c r="XDA2613" t="s">
        <v>511</v>
      </c>
    </row>
    <row r="2614" spans="16320:16329" x14ac:dyDescent="0.3">
      <c r="XCR2614" t="s">
        <v>523</v>
      </c>
      <c r="XCS2614">
        <v>3</v>
      </c>
      <c r="XCT2614">
        <v>10</v>
      </c>
      <c r="XCU2614">
        <v>0.1</v>
      </c>
      <c r="XCV2614">
        <v>50</v>
      </c>
      <c r="XCW2614" t="s">
        <v>511</v>
      </c>
      <c r="XCX2614" t="s">
        <v>511</v>
      </c>
      <c r="XCY2614" t="s">
        <v>511</v>
      </c>
      <c r="XCZ2614" t="s">
        <v>511</v>
      </c>
      <c r="XDA2614" t="s">
        <v>511</v>
      </c>
    </row>
    <row r="2615" spans="16320:16329" x14ac:dyDescent="0.3">
      <c r="XCR2615" t="s">
        <v>523</v>
      </c>
      <c r="XCS2615">
        <v>3</v>
      </c>
      <c r="XCT2615">
        <v>10</v>
      </c>
      <c r="XCU2615">
        <v>0.15</v>
      </c>
      <c r="XCV2615">
        <v>50</v>
      </c>
      <c r="XCW2615" t="s">
        <v>511</v>
      </c>
      <c r="XCX2615" t="s">
        <v>511</v>
      </c>
      <c r="XCY2615" t="s">
        <v>511</v>
      </c>
      <c r="XCZ2615" t="s">
        <v>511</v>
      </c>
      <c r="XDA2615" t="s">
        <v>511</v>
      </c>
    </row>
    <row r="2616" spans="16320:16329" x14ac:dyDescent="0.3">
      <c r="XCR2616" t="s">
        <v>523</v>
      </c>
      <c r="XCS2616">
        <v>3</v>
      </c>
      <c r="XCT2616">
        <v>50</v>
      </c>
      <c r="XCU2616">
        <v>0.05</v>
      </c>
      <c r="XCV2616">
        <v>50</v>
      </c>
      <c r="XCW2616" t="s">
        <v>511</v>
      </c>
      <c r="XCX2616" t="s">
        <v>511</v>
      </c>
      <c r="XCY2616" t="s">
        <v>511</v>
      </c>
      <c r="XCZ2616" t="s">
        <v>511</v>
      </c>
      <c r="XDA2616" t="s">
        <v>511</v>
      </c>
    </row>
    <row r="2617" spans="16320:16329" x14ac:dyDescent="0.3">
      <c r="XCR2617" t="s">
        <v>523</v>
      </c>
      <c r="XCS2617">
        <v>3</v>
      </c>
      <c r="XCT2617">
        <v>10</v>
      </c>
      <c r="XCU2617">
        <v>0.05</v>
      </c>
      <c r="XCV2617">
        <v>50</v>
      </c>
      <c r="XCW2617" t="s">
        <v>511</v>
      </c>
      <c r="XCX2617" t="s">
        <v>511</v>
      </c>
      <c r="XCY2617" t="s">
        <v>511</v>
      </c>
      <c r="XCZ2617" t="s">
        <v>511</v>
      </c>
      <c r="XDA2617" t="s">
        <v>511</v>
      </c>
    </row>
    <row r="2618" spans="16320:16329" x14ac:dyDescent="0.3">
      <c r="XCR2618" t="s">
        <v>523</v>
      </c>
      <c r="XCS2618">
        <v>3</v>
      </c>
      <c r="XCT2618">
        <v>25</v>
      </c>
      <c r="XCU2618">
        <v>0.2</v>
      </c>
      <c r="XCV2618">
        <v>50</v>
      </c>
      <c r="XCW2618" t="s">
        <v>511</v>
      </c>
      <c r="XCX2618" t="s">
        <v>511</v>
      </c>
      <c r="XCY2618" t="s">
        <v>511</v>
      </c>
      <c r="XCZ2618" t="s">
        <v>511</v>
      </c>
      <c r="XDA2618" t="s">
        <v>511</v>
      </c>
    </row>
    <row r="2619" spans="16320:16329" x14ac:dyDescent="0.3">
      <c r="XCR2619" t="s">
        <v>523</v>
      </c>
      <c r="XCS2619">
        <v>3</v>
      </c>
      <c r="XCT2619">
        <v>25</v>
      </c>
      <c r="XCU2619">
        <v>0.15</v>
      </c>
      <c r="XCV2619">
        <v>50</v>
      </c>
      <c r="XCW2619" t="s">
        <v>511</v>
      </c>
      <c r="XCX2619" t="s">
        <v>511</v>
      </c>
      <c r="XCY2619" t="s">
        <v>511</v>
      </c>
      <c r="XCZ2619" t="s">
        <v>511</v>
      </c>
      <c r="XDA2619" t="s">
        <v>511</v>
      </c>
    </row>
    <row r="2620" spans="16320:16329" x14ac:dyDescent="0.3">
      <c r="XCR2620" t="s">
        <v>523</v>
      </c>
      <c r="XCS2620">
        <v>3</v>
      </c>
      <c r="XCT2620">
        <v>25</v>
      </c>
      <c r="XCU2620">
        <v>0.05</v>
      </c>
      <c r="XCV2620">
        <v>50</v>
      </c>
      <c r="XCW2620" t="s">
        <v>511</v>
      </c>
      <c r="XCX2620" t="s">
        <v>511</v>
      </c>
      <c r="XCY2620" t="s">
        <v>511</v>
      </c>
      <c r="XCZ2620" t="s">
        <v>511</v>
      </c>
      <c r="XDA2620" t="s">
        <v>511</v>
      </c>
    </row>
    <row r="2621" spans="16320:16329" x14ac:dyDescent="0.3">
      <c r="XCR2621" t="s">
        <v>523</v>
      </c>
      <c r="XCS2621">
        <v>3</v>
      </c>
      <c r="XCT2621">
        <v>50</v>
      </c>
      <c r="XCU2621">
        <v>0.2</v>
      </c>
      <c r="XCV2621">
        <v>50</v>
      </c>
      <c r="XCW2621" t="s">
        <v>511</v>
      </c>
      <c r="XCX2621" t="s">
        <v>511</v>
      </c>
      <c r="XCY2621" t="s">
        <v>511</v>
      </c>
      <c r="XCZ2621" t="s">
        <v>511</v>
      </c>
      <c r="XDA2621" t="s">
        <v>511</v>
      </c>
    </row>
    <row r="2622" spans="16320:16329" x14ac:dyDescent="0.3">
      <c r="XCR2622" t="s">
        <v>523</v>
      </c>
      <c r="XCS2622">
        <v>3</v>
      </c>
      <c r="XCT2622">
        <v>50</v>
      </c>
      <c r="XCU2622">
        <v>0.15</v>
      </c>
      <c r="XCV2622">
        <v>50</v>
      </c>
      <c r="XCW2622" t="s">
        <v>511</v>
      </c>
      <c r="XCX2622" t="s">
        <v>511</v>
      </c>
      <c r="XCY2622" t="s">
        <v>511</v>
      </c>
      <c r="XCZ2622" t="s">
        <v>511</v>
      </c>
      <c r="XDA2622" t="s">
        <v>511</v>
      </c>
    </row>
    <row r="2623" spans="16320:16329" x14ac:dyDescent="0.3">
      <c r="XCR2623" t="s">
        <v>522</v>
      </c>
      <c r="XCS2623">
        <v>3</v>
      </c>
      <c r="XCT2623">
        <v>0</v>
      </c>
      <c r="XCU2623">
        <v>0.2</v>
      </c>
      <c r="XCV2623">
        <v>100</v>
      </c>
      <c r="XCW2623" t="s">
        <v>511</v>
      </c>
      <c r="XCX2623" t="s">
        <v>511</v>
      </c>
      <c r="XCY2623" t="s">
        <v>511</v>
      </c>
      <c r="XCZ2623" t="s">
        <v>511</v>
      </c>
      <c r="XDA2623" t="s">
        <v>511</v>
      </c>
    </row>
    <row r="2624" spans="16320:16329" x14ac:dyDescent="0.3">
      <c r="XCR2624" t="s">
        <v>522</v>
      </c>
      <c r="XCS2624">
        <v>3</v>
      </c>
      <c r="XCT2624">
        <v>0</v>
      </c>
      <c r="XCU2624">
        <v>0.15</v>
      </c>
      <c r="XCV2624">
        <v>100</v>
      </c>
      <c r="XCW2624" t="s">
        <v>511</v>
      </c>
      <c r="XCX2624" t="s">
        <v>511</v>
      </c>
      <c r="XCY2624" t="s">
        <v>511</v>
      </c>
      <c r="XCZ2624" t="s">
        <v>511</v>
      </c>
      <c r="XDA2624" t="s">
        <v>511</v>
      </c>
    </row>
    <row r="2625" spans="16320:16329" x14ac:dyDescent="0.3">
      <c r="XCR2625" t="s">
        <v>522</v>
      </c>
      <c r="XCS2625">
        <v>3</v>
      </c>
      <c r="XCT2625">
        <v>0</v>
      </c>
      <c r="XCU2625">
        <v>0.1</v>
      </c>
      <c r="XCV2625">
        <v>100</v>
      </c>
      <c r="XCW2625" t="s">
        <v>511</v>
      </c>
      <c r="XCX2625" t="s">
        <v>511</v>
      </c>
      <c r="XCY2625" t="s">
        <v>511</v>
      </c>
      <c r="XCZ2625" t="s">
        <v>511</v>
      </c>
      <c r="XDA2625" t="s">
        <v>511</v>
      </c>
    </row>
    <row r="2626" spans="16320:16329" x14ac:dyDescent="0.3">
      <c r="XCR2626" t="s">
        <v>522</v>
      </c>
      <c r="XCS2626">
        <v>3</v>
      </c>
      <c r="XCT2626">
        <v>10</v>
      </c>
      <c r="XCU2626">
        <v>0.1</v>
      </c>
      <c r="XCV2626">
        <v>100</v>
      </c>
      <c r="XCW2626" t="s">
        <v>511</v>
      </c>
      <c r="XCX2626" t="s">
        <v>511</v>
      </c>
      <c r="XCY2626" t="s">
        <v>511</v>
      </c>
      <c r="XCZ2626" t="s">
        <v>511</v>
      </c>
      <c r="XDA2626" t="s">
        <v>511</v>
      </c>
    </row>
    <row r="2627" spans="16320:16329" x14ac:dyDescent="0.3">
      <c r="XCR2627" t="s">
        <v>522</v>
      </c>
      <c r="XCS2627">
        <v>3</v>
      </c>
      <c r="XCT2627">
        <v>50</v>
      </c>
      <c r="XCU2627">
        <v>0.2</v>
      </c>
      <c r="XCV2627">
        <v>100</v>
      </c>
      <c r="XCW2627" t="s">
        <v>511</v>
      </c>
      <c r="XCX2627" t="s">
        <v>511</v>
      </c>
      <c r="XCY2627" t="s">
        <v>511</v>
      </c>
      <c r="XCZ2627" t="s">
        <v>511</v>
      </c>
      <c r="XDA2627" t="s">
        <v>511</v>
      </c>
    </row>
    <row r="2628" spans="16320:16329" x14ac:dyDescent="0.3">
      <c r="XCR2628" t="s">
        <v>522</v>
      </c>
      <c r="XCS2628">
        <v>3</v>
      </c>
      <c r="XCT2628">
        <v>50</v>
      </c>
      <c r="XCU2628">
        <v>0.1</v>
      </c>
      <c r="XCV2628">
        <v>100</v>
      </c>
      <c r="XCW2628" t="s">
        <v>511</v>
      </c>
      <c r="XCX2628" t="s">
        <v>511</v>
      </c>
      <c r="XCY2628" t="s">
        <v>511</v>
      </c>
      <c r="XCZ2628" t="s">
        <v>511</v>
      </c>
      <c r="XDA2628" t="s">
        <v>511</v>
      </c>
    </row>
    <row r="2629" spans="16320:16329" x14ac:dyDescent="0.3">
      <c r="XCR2629" t="s">
        <v>522</v>
      </c>
      <c r="XCS2629">
        <v>3</v>
      </c>
      <c r="XCT2629">
        <v>50</v>
      </c>
      <c r="XCU2629">
        <v>0.15</v>
      </c>
      <c r="XCV2629">
        <v>100</v>
      </c>
      <c r="XCW2629" t="s">
        <v>511</v>
      </c>
      <c r="XCX2629" t="s">
        <v>511</v>
      </c>
      <c r="XCY2629" t="s">
        <v>511</v>
      </c>
      <c r="XCZ2629" t="s">
        <v>511</v>
      </c>
      <c r="XDA2629" t="s">
        <v>511</v>
      </c>
    </row>
    <row r="2630" spans="16320:16329" x14ac:dyDescent="0.3">
      <c r="XCR2630" t="s">
        <v>522</v>
      </c>
      <c r="XCS2630">
        <v>3</v>
      </c>
      <c r="XCT2630">
        <v>25</v>
      </c>
      <c r="XCU2630">
        <v>0.15</v>
      </c>
      <c r="XCV2630">
        <v>100</v>
      </c>
      <c r="XCW2630" t="s">
        <v>511</v>
      </c>
      <c r="XCX2630" t="s">
        <v>511</v>
      </c>
      <c r="XCY2630" t="s">
        <v>511</v>
      </c>
      <c r="XCZ2630" t="s">
        <v>511</v>
      </c>
      <c r="XDA2630" t="s">
        <v>511</v>
      </c>
    </row>
    <row r="2631" spans="16320:16329" x14ac:dyDescent="0.3">
      <c r="XCR2631" t="s">
        <v>522</v>
      </c>
      <c r="XCS2631">
        <v>3</v>
      </c>
      <c r="XCT2631">
        <v>25</v>
      </c>
      <c r="XCU2631">
        <v>0.2</v>
      </c>
      <c r="XCV2631">
        <v>100</v>
      </c>
      <c r="XCW2631" t="s">
        <v>511</v>
      </c>
      <c r="XCX2631" t="s">
        <v>511</v>
      </c>
      <c r="XCY2631" t="s">
        <v>511</v>
      </c>
      <c r="XCZ2631" t="s">
        <v>511</v>
      </c>
      <c r="XDA2631" t="s">
        <v>511</v>
      </c>
    </row>
    <row r="2632" spans="16320:16329" x14ac:dyDescent="0.3">
      <c r="XCR2632" t="s">
        <v>522</v>
      </c>
      <c r="XCS2632">
        <v>3</v>
      </c>
      <c r="XCT2632">
        <v>25</v>
      </c>
      <c r="XCU2632">
        <v>0.1</v>
      </c>
      <c r="XCV2632">
        <v>100</v>
      </c>
      <c r="XCW2632" t="s">
        <v>511</v>
      </c>
      <c r="XCX2632" t="s">
        <v>511</v>
      </c>
      <c r="XCY2632" t="s">
        <v>511</v>
      </c>
      <c r="XCZ2632" t="s">
        <v>511</v>
      </c>
      <c r="XDA2632" t="s">
        <v>511</v>
      </c>
    </row>
    <row r="2633" spans="16320:16329" x14ac:dyDescent="0.3">
      <c r="XCR2633" t="s">
        <v>522</v>
      </c>
      <c r="XCS2633">
        <v>3</v>
      </c>
      <c r="XCT2633">
        <v>10</v>
      </c>
      <c r="XCU2633">
        <v>0.15</v>
      </c>
      <c r="XCV2633">
        <v>100</v>
      </c>
      <c r="XCW2633" t="s">
        <v>511</v>
      </c>
      <c r="XCX2633" t="s">
        <v>511</v>
      </c>
      <c r="XCY2633" t="s">
        <v>511</v>
      </c>
      <c r="XCZ2633" t="s">
        <v>511</v>
      </c>
      <c r="XDA2633" t="s">
        <v>511</v>
      </c>
    </row>
    <row r="2634" spans="16320:16329" x14ac:dyDescent="0.3">
      <c r="XCR2634" t="s">
        <v>522</v>
      </c>
      <c r="XCS2634">
        <v>3</v>
      </c>
      <c r="XCT2634">
        <v>10</v>
      </c>
      <c r="XCU2634">
        <v>0.2</v>
      </c>
      <c r="XCV2634">
        <v>100</v>
      </c>
      <c r="XCW2634" t="s">
        <v>511</v>
      </c>
      <c r="XCX2634" t="s">
        <v>511</v>
      </c>
      <c r="XCY2634" t="s">
        <v>511</v>
      </c>
      <c r="XCZ2634" t="s">
        <v>511</v>
      </c>
      <c r="XDA2634" t="s">
        <v>511</v>
      </c>
    </row>
    <row r="2635" spans="16320:16329" x14ac:dyDescent="0.3">
      <c r="XCR2635" t="s">
        <v>520</v>
      </c>
      <c r="XCS2635">
        <v>3</v>
      </c>
      <c r="XCT2635">
        <v>0</v>
      </c>
      <c r="XCU2635">
        <v>0.1</v>
      </c>
      <c r="XCV2635">
        <v>50</v>
      </c>
      <c r="XCW2635" t="s">
        <v>511</v>
      </c>
      <c r="XCX2635" t="s">
        <v>511</v>
      </c>
      <c r="XCY2635" t="s">
        <v>511</v>
      </c>
      <c r="XCZ2635" t="s">
        <v>511</v>
      </c>
      <c r="XDA2635" t="s">
        <v>511</v>
      </c>
    </row>
    <row r="2636" spans="16320:16329" x14ac:dyDescent="0.3">
      <c r="XCR2636" t="s">
        <v>520</v>
      </c>
      <c r="XCS2636">
        <v>3</v>
      </c>
      <c r="XCT2636">
        <v>0</v>
      </c>
      <c r="XCU2636">
        <v>0.2</v>
      </c>
      <c r="XCV2636">
        <v>50</v>
      </c>
      <c r="XCW2636" t="s">
        <v>511</v>
      </c>
      <c r="XCX2636" t="s">
        <v>511</v>
      </c>
      <c r="XCY2636" t="s">
        <v>511</v>
      </c>
      <c r="XCZ2636" t="s">
        <v>511</v>
      </c>
      <c r="XDA2636" t="s">
        <v>511</v>
      </c>
    </row>
    <row r="2637" spans="16320:16329" x14ac:dyDescent="0.3">
      <c r="XCR2637" t="s">
        <v>520</v>
      </c>
      <c r="XCS2637">
        <v>3</v>
      </c>
      <c r="XCT2637">
        <v>10</v>
      </c>
      <c r="XCU2637">
        <v>0.1</v>
      </c>
      <c r="XCV2637">
        <v>50</v>
      </c>
      <c r="XCW2637" t="s">
        <v>511</v>
      </c>
      <c r="XCX2637" t="s">
        <v>511</v>
      </c>
      <c r="XCY2637" t="s">
        <v>511</v>
      </c>
      <c r="XCZ2637" t="s">
        <v>511</v>
      </c>
      <c r="XDA2637" t="s">
        <v>511</v>
      </c>
    </row>
    <row r="2638" spans="16320:16329" x14ac:dyDescent="0.3">
      <c r="XCR2638" t="s">
        <v>520</v>
      </c>
      <c r="XCS2638">
        <v>3</v>
      </c>
      <c r="XCT2638">
        <v>0</v>
      </c>
      <c r="XCU2638">
        <v>0.15</v>
      </c>
      <c r="XCV2638">
        <v>50</v>
      </c>
      <c r="XCW2638" t="s">
        <v>511</v>
      </c>
      <c r="XCX2638" t="s">
        <v>511</v>
      </c>
      <c r="XCY2638" t="s">
        <v>511</v>
      </c>
      <c r="XCZ2638" t="s">
        <v>511</v>
      </c>
      <c r="XDA2638" t="s">
        <v>511</v>
      </c>
    </row>
    <row r="2639" spans="16320:16329" x14ac:dyDescent="0.3">
      <c r="XCR2639" t="s">
        <v>520</v>
      </c>
      <c r="XCS2639">
        <v>3</v>
      </c>
      <c r="XCT2639">
        <v>10</v>
      </c>
      <c r="XCU2639">
        <v>0.2</v>
      </c>
      <c r="XCV2639">
        <v>50</v>
      </c>
      <c r="XCW2639" t="s">
        <v>511</v>
      </c>
      <c r="XCX2639" t="s">
        <v>511</v>
      </c>
      <c r="XCY2639" t="s">
        <v>511</v>
      </c>
      <c r="XCZ2639" t="s">
        <v>511</v>
      </c>
      <c r="XDA2639" t="s">
        <v>511</v>
      </c>
    </row>
    <row r="2640" spans="16320:16329" x14ac:dyDescent="0.3">
      <c r="XCR2640" t="s">
        <v>520</v>
      </c>
      <c r="XCS2640">
        <v>3</v>
      </c>
      <c r="XCT2640">
        <v>25</v>
      </c>
      <c r="XCU2640">
        <v>0.15</v>
      </c>
      <c r="XCV2640">
        <v>50</v>
      </c>
      <c r="XCW2640" t="s">
        <v>511</v>
      </c>
      <c r="XCX2640" t="s">
        <v>511</v>
      </c>
      <c r="XCY2640" t="s">
        <v>511</v>
      </c>
      <c r="XCZ2640" t="s">
        <v>511</v>
      </c>
      <c r="XDA2640" t="s">
        <v>511</v>
      </c>
    </row>
    <row r="2641" spans="16320:16329" x14ac:dyDescent="0.3">
      <c r="XCR2641" t="s">
        <v>520</v>
      </c>
      <c r="XCS2641">
        <v>3</v>
      </c>
      <c r="XCT2641">
        <v>10</v>
      </c>
      <c r="XCU2641">
        <v>0.15</v>
      </c>
      <c r="XCV2641">
        <v>50</v>
      </c>
      <c r="XCW2641" t="s">
        <v>511</v>
      </c>
      <c r="XCX2641" t="s">
        <v>511</v>
      </c>
      <c r="XCY2641" t="s">
        <v>511</v>
      </c>
      <c r="XCZ2641" t="s">
        <v>511</v>
      </c>
      <c r="XDA2641" t="s">
        <v>511</v>
      </c>
    </row>
    <row r="2642" spans="16320:16329" x14ac:dyDescent="0.3">
      <c r="XCR2642" t="s">
        <v>520</v>
      </c>
      <c r="XCS2642">
        <v>3</v>
      </c>
      <c r="XCT2642">
        <v>25</v>
      </c>
      <c r="XCU2642">
        <v>0.1</v>
      </c>
      <c r="XCV2642">
        <v>50</v>
      </c>
      <c r="XCW2642" t="s">
        <v>511</v>
      </c>
      <c r="XCX2642" t="s">
        <v>511</v>
      </c>
      <c r="XCY2642" t="s">
        <v>511</v>
      </c>
      <c r="XCZ2642" t="s">
        <v>511</v>
      </c>
      <c r="XDA2642" t="s">
        <v>511</v>
      </c>
    </row>
    <row r="2643" spans="16320:16329" x14ac:dyDescent="0.3">
      <c r="XCR2643" t="s">
        <v>520</v>
      </c>
      <c r="XCS2643">
        <v>3</v>
      </c>
      <c r="XCT2643">
        <v>25</v>
      </c>
      <c r="XCU2643">
        <v>0.2</v>
      </c>
      <c r="XCV2643">
        <v>50</v>
      </c>
      <c r="XCW2643" t="s">
        <v>511</v>
      </c>
      <c r="XCX2643" t="s">
        <v>511</v>
      </c>
      <c r="XCY2643" t="s">
        <v>511</v>
      </c>
      <c r="XCZ2643" t="s">
        <v>511</v>
      </c>
      <c r="XDA2643" t="s">
        <v>511</v>
      </c>
    </row>
    <row r="2644" spans="16320:16329" x14ac:dyDescent="0.3">
      <c r="XCR2644" t="s">
        <v>520</v>
      </c>
      <c r="XCS2644">
        <v>3</v>
      </c>
      <c r="XCT2644">
        <v>50</v>
      </c>
      <c r="XCU2644">
        <v>0.15</v>
      </c>
      <c r="XCV2644">
        <v>50</v>
      </c>
      <c r="XCW2644" t="s">
        <v>511</v>
      </c>
      <c r="XCX2644" t="s">
        <v>511</v>
      </c>
      <c r="XCY2644" t="s">
        <v>511</v>
      </c>
      <c r="XCZ2644" t="s">
        <v>511</v>
      </c>
      <c r="XDA2644" t="s">
        <v>511</v>
      </c>
    </row>
    <row r="2645" spans="16320:16329" x14ac:dyDescent="0.3">
      <c r="XCR2645" t="s">
        <v>520</v>
      </c>
      <c r="XCS2645">
        <v>3</v>
      </c>
      <c r="XCT2645">
        <v>50</v>
      </c>
      <c r="XCU2645">
        <v>0.1</v>
      </c>
      <c r="XCV2645">
        <v>50</v>
      </c>
      <c r="XCW2645" t="s">
        <v>511</v>
      </c>
      <c r="XCX2645" t="s">
        <v>511</v>
      </c>
      <c r="XCY2645" t="s">
        <v>511</v>
      </c>
      <c r="XCZ2645" t="s">
        <v>511</v>
      </c>
      <c r="XDA2645" t="s">
        <v>511</v>
      </c>
    </row>
    <row r="2646" spans="16320:16329" x14ac:dyDescent="0.3">
      <c r="XCR2646" t="s">
        <v>520</v>
      </c>
      <c r="XCS2646">
        <v>3</v>
      </c>
      <c r="XCT2646">
        <v>50</v>
      </c>
      <c r="XCU2646">
        <v>0.2</v>
      </c>
      <c r="XCV2646">
        <v>50</v>
      </c>
      <c r="XCW2646" t="s">
        <v>511</v>
      </c>
      <c r="XCX2646" t="s">
        <v>511</v>
      </c>
      <c r="XCY2646" t="s">
        <v>511</v>
      </c>
      <c r="XCZ2646" t="s">
        <v>511</v>
      </c>
      <c r="XDA2646" t="s">
        <v>511</v>
      </c>
    </row>
    <row r="2647" spans="16320:16329" x14ac:dyDescent="0.3">
      <c r="XCR2647" t="s">
        <v>21</v>
      </c>
      <c r="XCS2647">
        <v>1</v>
      </c>
      <c r="XCT2647">
        <v>5</v>
      </c>
      <c r="XCU2647">
        <v>0.2</v>
      </c>
      <c r="XCV2647">
        <v>300</v>
      </c>
      <c r="XCW2647" t="s">
        <v>511</v>
      </c>
      <c r="XCX2647" t="s">
        <v>511</v>
      </c>
      <c r="XCY2647" t="s">
        <v>511</v>
      </c>
      <c r="XCZ2647" t="s">
        <v>511</v>
      </c>
      <c r="XDA2647" t="s">
        <v>511</v>
      </c>
    </row>
    <row r="2648" spans="16320:16329" x14ac:dyDescent="0.3">
      <c r="XCR2648" t="s">
        <v>21</v>
      </c>
      <c r="XCS2648">
        <v>1</v>
      </c>
      <c r="XCT2648">
        <v>5</v>
      </c>
      <c r="XCU2648">
        <v>0.15</v>
      </c>
      <c r="XCV2648">
        <v>300</v>
      </c>
      <c r="XCW2648" t="s">
        <v>511</v>
      </c>
      <c r="XCX2648" t="s">
        <v>511</v>
      </c>
      <c r="XCY2648" t="s">
        <v>511</v>
      </c>
      <c r="XCZ2648" t="s">
        <v>511</v>
      </c>
      <c r="XDA2648" t="s">
        <v>511</v>
      </c>
    </row>
    <row r="2649" spans="16320:16329" x14ac:dyDescent="0.3">
      <c r="XCR2649" t="s">
        <v>21</v>
      </c>
      <c r="XCS2649">
        <v>1</v>
      </c>
      <c r="XCT2649">
        <v>10</v>
      </c>
      <c r="XCU2649">
        <v>0.15</v>
      </c>
      <c r="XCV2649">
        <v>300</v>
      </c>
      <c r="XCW2649" t="s">
        <v>511</v>
      </c>
      <c r="XCX2649" t="s">
        <v>511</v>
      </c>
      <c r="XCY2649" t="s">
        <v>511</v>
      </c>
      <c r="XCZ2649" t="s">
        <v>511</v>
      </c>
      <c r="XDA2649" t="s">
        <v>511</v>
      </c>
    </row>
    <row r="2650" spans="16320:16329" x14ac:dyDescent="0.3">
      <c r="XCR2650" t="s">
        <v>21</v>
      </c>
      <c r="XCS2650">
        <v>1</v>
      </c>
      <c r="XCT2650">
        <v>10</v>
      </c>
      <c r="XCU2650">
        <v>0.2</v>
      </c>
      <c r="XCV2650">
        <v>300</v>
      </c>
      <c r="XCW2650" t="s">
        <v>511</v>
      </c>
      <c r="XCX2650" t="s">
        <v>511</v>
      </c>
      <c r="XCY2650" t="s">
        <v>511</v>
      </c>
      <c r="XCZ2650" t="s">
        <v>511</v>
      </c>
      <c r="XDA2650" t="s">
        <v>511</v>
      </c>
    </row>
    <row r="2651" spans="16320:16329" x14ac:dyDescent="0.3">
      <c r="XCR2651" t="s">
        <v>21</v>
      </c>
      <c r="XCS2651">
        <v>1</v>
      </c>
      <c r="XCT2651">
        <v>25</v>
      </c>
      <c r="XCU2651">
        <v>0.15</v>
      </c>
      <c r="XCV2651">
        <v>300</v>
      </c>
      <c r="XCW2651" t="s">
        <v>511</v>
      </c>
      <c r="XCX2651" t="s">
        <v>511</v>
      </c>
      <c r="XCY2651" t="s">
        <v>511</v>
      </c>
      <c r="XCZ2651" t="s">
        <v>511</v>
      </c>
      <c r="XDA2651" t="s">
        <v>511</v>
      </c>
    </row>
    <row r="2652" spans="16320:16329" x14ac:dyDescent="0.3">
      <c r="XCR2652" t="s">
        <v>21</v>
      </c>
      <c r="XCS2652">
        <v>1</v>
      </c>
      <c r="XCT2652">
        <v>25</v>
      </c>
      <c r="XCU2652">
        <v>0.2</v>
      </c>
      <c r="XCV2652">
        <v>300</v>
      </c>
      <c r="XCW2652" t="s">
        <v>511</v>
      </c>
      <c r="XCX2652" t="s">
        <v>511</v>
      </c>
      <c r="XCY2652" t="s">
        <v>511</v>
      </c>
      <c r="XCZ2652" t="s">
        <v>511</v>
      </c>
      <c r="XDA2652" t="s">
        <v>511</v>
      </c>
    </row>
    <row r="2653" spans="16320:16329" x14ac:dyDescent="0.3">
      <c r="XCR2653" t="s">
        <v>21</v>
      </c>
      <c r="XCS2653">
        <v>1</v>
      </c>
      <c r="XCT2653">
        <v>50</v>
      </c>
      <c r="XCU2653">
        <v>0.15</v>
      </c>
      <c r="XCV2653">
        <v>300</v>
      </c>
      <c r="XCW2653" t="s">
        <v>511</v>
      </c>
      <c r="XCX2653" t="s">
        <v>511</v>
      </c>
      <c r="XCY2653" t="s">
        <v>511</v>
      </c>
      <c r="XCZ2653" t="s">
        <v>511</v>
      </c>
      <c r="XDA2653" t="s">
        <v>511</v>
      </c>
    </row>
    <row r="2654" spans="16320:16329" x14ac:dyDescent="0.3">
      <c r="XCR2654" t="s">
        <v>21</v>
      </c>
      <c r="XCS2654">
        <v>1</v>
      </c>
      <c r="XCT2654">
        <v>50</v>
      </c>
      <c r="XCU2654">
        <v>0.2</v>
      </c>
      <c r="XCV2654">
        <v>300</v>
      </c>
      <c r="XCW2654" t="s">
        <v>511</v>
      </c>
      <c r="XCX2654" t="s">
        <v>511</v>
      </c>
      <c r="XCY2654" t="s">
        <v>511</v>
      </c>
      <c r="XCZ2654" t="s">
        <v>511</v>
      </c>
      <c r="XDA2654" t="s">
        <v>511</v>
      </c>
    </row>
    <row r="2655" spans="16320:16329" x14ac:dyDescent="0.3">
      <c r="XCR2655" t="s">
        <v>21</v>
      </c>
      <c r="XCS2655">
        <v>2</v>
      </c>
      <c r="XCT2655">
        <v>25</v>
      </c>
      <c r="XCU2655">
        <v>0.2</v>
      </c>
      <c r="XCV2655">
        <v>300</v>
      </c>
      <c r="XCW2655" t="s">
        <v>511</v>
      </c>
      <c r="XCX2655" t="s">
        <v>511</v>
      </c>
      <c r="XCY2655" t="s">
        <v>511</v>
      </c>
      <c r="XCZ2655" t="s">
        <v>511</v>
      </c>
      <c r="XDA2655" t="s">
        <v>511</v>
      </c>
    </row>
    <row r="2656" spans="16320:16329" x14ac:dyDescent="0.3">
      <c r="XCR2656" t="s">
        <v>21</v>
      </c>
      <c r="XCS2656">
        <v>2</v>
      </c>
      <c r="XCT2656">
        <v>25</v>
      </c>
      <c r="XCU2656">
        <v>0.15</v>
      </c>
      <c r="XCV2656">
        <v>300</v>
      </c>
      <c r="XCW2656" t="s">
        <v>511</v>
      </c>
      <c r="XCX2656" t="s">
        <v>511</v>
      </c>
      <c r="XCY2656" t="s">
        <v>511</v>
      </c>
      <c r="XCZ2656" t="s">
        <v>511</v>
      </c>
      <c r="XDA2656" t="s">
        <v>511</v>
      </c>
    </row>
    <row r="2657" spans="16320:16329" x14ac:dyDescent="0.3">
      <c r="XCR2657" t="s">
        <v>21</v>
      </c>
      <c r="XCS2657">
        <v>2</v>
      </c>
      <c r="XCT2657">
        <v>50</v>
      </c>
      <c r="XCU2657">
        <v>0.15</v>
      </c>
      <c r="XCV2657">
        <v>300</v>
      </c>
      <c r="XCW2657" t="s">
        <v>511</v>
      </c>
      <c r="XCX2657" t="s">
        <v>511</v>
      </c>
      <c r="XCY2657" t="s">
        <v>511</v>
      </c>
      <c r="XCZ2657" t="s">
        <v>511</v>
      </c>
      <c r="XDA2657" t="s">
        <v>511</v>
      </c>
    </row>
    <row r="2658" spans="16320:16329" x14ac:dyDescent="0.3">
      <c r="XCR2658" t="s">
        <v>21</v>
      </c>
      <c r="XCS2658">
        <v>3</v>
      </c>
      <c r="XCT2658">
        <v>0</v>
      </c>
      <c r="XCU2658">
        <v>0.15</v>
      </c>
      <c r="XCV2658">
        <v>300</v>
      </c>
      <c r="XCW2658" t="s">
        <v>511</v>
      </c>
      <c r="XCX2658" t="s">
        <v>511</v>
      </c>
      <c r="XCY2658" t="s">
        <v>511</v>
      </c>
      <c r="XCZ2658" t="s">
        <v>511</v>
      </c>
      <c r="XDA2658" t="s">
        <v>511</v>
      </c>
    </row>
    <row r="2659" spans="16320:16329" x14ac:dyDescent="0.3">
      <c r="XCR2659" t="s">
        <v>21</v>
      </c>
      <c r="XCS2659">
        <v>3</v>
      </c>
      <c r="XCT2659">
        <v>10</v>
      </c>
      <c r="XCU2659">
        <v>0.1</v>
      </c>
      <c r="XCV2659">
        <v>300</v>
      </c>
      <c r="XCW2659" t="s">
        <v>511</v>
      </c>
      <c r="XCX2659" t="s">
        <v>511</v>
      </c>
      <c r="XCY2659" t="s">
        <v>511</v>
      </c>
      <c r="XCZ2659" t="s">
        <v>511</v>
      </c>
      <c r="XDA2659" t="s">
        <v>511</v>
      </c>
    </row>
    <row r="2660" spans="16320:16329" x14ac:dyDescent="0.3">
      <c r="XCR2660" t="s">
        <v>21</v>
      </c>
      <c r="XCS2660">
        <v>3</v>
      </c>
      <c r="XCT2660">
        <v>10</v>
      </c>
      <c r="XCU2660">
        <v>0.2</v>
      </c>
      <c r="XCV2660">
        <v>300</v>
      </c>
      <c r="XCW2660" t="s">
        <v>511</v>
      </c>
      <c r="XCX2660" t="s">
        <v>511</v>
      </c>
      <c r="XCY2660" t="s">
        <v>511</v>
      </c>
      <c r="XCZ2660" t="s">
        <v>511</v>
      </c>
      <c r="XDA2660" t="s">
        <v>511</v>
      </c>
    </row>
    <row r="2661" spans="16320:16329" x14ac:dyDescent="0.3">
      <c r="XCR2661" t="s">
        <v>21</v>
      </c>
      <c r="XCS2661">
        <v>3</v>
      </c>
      <c r="XCT2661">
        <v>0</v>
      </c>
      <c r="XCU2661">
        <v>0.2</v>
      </c>
      <c r="XCV2661">
        <v>300</v>
      </c>
      <c r="XCW2661" t="s">
        <v>511</v>
      </c>
      <c r="XCX2661" t="s">
        <v>511</v>
      </c>
      <c r="XCY2661" t="s">
        <v>511</v>
      </c>
      <c r="XCZ2661" t="s">
        <v>511</v>
      </c>
      <c r="XDA2661" t="s">
        <v>511</v>
      </c>
    </row>
    <row r="2662" spans="16320:16329" x14ac:dyDescent="0.3">
      <c r="XCR2662" t="s">
        <v>21</v>
      </c>
      <c r="XCS2662">
        <v>3</v>
      </c>
      <c r="XCT2662">
        <v>10</v>
      </c>
      <c r="XCU2662">
        <v>0.15</v>
      </c>
      <c r="XCV2662">
        <v>300</v>
      </c>
      <c r="XCW2662" t="s">
        <v>511</v>
      </c>
      <c r="XCX2662" t="s">
        <v>511</v>
      </c>
      <c r="XCY2662" t="s">
        <v>511</v>
      </c>
      <c r="XCZ2662" t="s">
        <v>511</v>
      </c>
      <c r="XDA2662" t="s">
        <v>511</v>
      </c>
    </row>
    <row r="2663" spans="16320:16329" x14ac:dyDescent="0.3">
      <c r="XCR2663" t="s">
        <v>21</v>
      </c>
      <c r="XCS2663">
        <v>3</v>
      </c>
      <c r="XCT2663">
        <v>0</v>
      </c>
      <c r="XCU2663">
        <v>0.1</v>
      </c>
      <c r="XCV2663">
        <v>300</v>
      </c>
      <c r="XCW2663" t="s">
        <v>511</v>
      </c>
      <c r="XCX2663" t="s">
        <v>511</v>
      </c>
      <c r="XCY2663" t="s">
        <v>511</v>
      </c>
      <c r="XCZ2663" t="s">
        <v>511</v>
      </c>
      <c r="XDA2663" t="s">
        <v>511</v>
      </c>
    </row>
    <row r="2664" spans="16320:16329" x14ac:dyDescent="0.3">
      <c r="XCR2664" t="s">
        <v>21</v>
      </c>
      <c r="XCS2664">
        <v>2</v>
      </c>
      <c r="XCT2664">
        <v>50</v>
      </c>
      <c r="XCU2664">
        <v>0.2</v>
      </c>
      <c r="XCV2664">
        <v>300</v>
      </c>
      <c r="XCW2664" t="s">
        <v>511</v>
      </c>
      <c r="XCX2664" t="s">
        <v>511</v>
      </c>
      <c r="XCY2664" t="s">
        <v>511</v>
      </c>
      <c r="XCZ2664" t="s">
        <v>511</v>
      </c>
      <c r="XDA2664" t="s">
        <v>511</v>
      </c>
    </row>
    <row r="2665" spans="16320:16329" x14ac:dyDescent="0.3">
      <c r="XCR2665" t="s">
        <v>21</v>
      </c>
      <c r="XCS2665">
        <v>3</v>
      </c>
      <c r="XCT2665">
        <v>25</v>
      </c>
      <c r="XCU2665">
        <v>0.2</v>
      </c>
      <c r="XCV2665">
        <v>300</v>
      </c>
      <c r="XCW2665" t="s">
        <v>511</v>
      </c>
      <c r="XCX2665" t="s">
        <v>511</v>
      </c>
      <c r="XCY2665" t="s">
        <v>511</v>
      </c>
      <c r="XCZ2665" t="s">
        <v>511</v>
      </c>
      <c r="XDA2665" t="s">
        <v>511</v>
      </c>
    </row>
    <row r="2666" spans="16320:16329" x14ac:dyDescent="0.3">
      <c r="XCR2666" t="s">
        <v>21</v>
      </c>
      <c r="XCS2666">
        <v>3</v>
      </c>
      <c r="XCT2666">
        <v>25</v>
      </c>
      <c r="XCU2666">
        <v>0.15</v>
      </c>
      <c r="XCV2666">
        <v>300</v>
      </c>
      <c r="XCW2666" t="s">
        <v>511</v>
      </c>
      <c r="XCX2666" t="s">
        <v>511</v>
      </c>
      <c r="XCY2666" t="s">
        <v>511</v>
      </c>
      <c r="XCZ2666" t="s">
        <v>511</v>
      </c>
      <c r="XDA2666" t="s">
        <v>511</v>
      </c>
    </row>
    <row r="2667" spans="16320:16329" x14ac:dyDescent="0.3">
      <c r="XCR2667" t="s">
        <v>21</v>
      </c>
      <c r="XCS2667">
        <v>3</v>
      </c>
      <c r="XCT2667">
        <v>25</v>
      </c>
      <c r="XCU2667">
        <v>0.1</v>
      </c>
      <c r="XCV2667">
        <v>300</v>
      </c>
      <c r="XCW2667" t="s">
        <v>511</v>
      </c>
      <c r="XCX2667" t="s">
        <v>511</v>
      </c>
      <c r="XCY2667" t="s">
        <v>511</v>
      </c>
      <c r="XCZ2667" t="s">
        <v>511</v>
      </c>
      <c r="XDA2667" t="s">
        <v>511</v>
      </c>
    </row>
    <row r="2668" spans="16320:16329" x14ac:dyDescent="0.3">
      <c r="XCR2668" t="s">
        <v>21</v>
      </c>
      <c r="XCS2668">
        <v>3</v>
      </c>
      <c r="XCT2668">
        <v>50</v>
      </c>
      <c r="XCU2668">
        <v>0.2</v>
      </c>
      <c r="XCV2668">
        <v>300</v>
      </c>
      <c r="XCW2668" t="s">
        <v>511</v>
      </c>
      <c r="XCX2668" t="s">
        <v>511</v>
      </c>
      <c r="XCY2668" t="s">
        <v>511</v>
      </c>
      <c r="XCZ2668" t="s">
        <v>511</v>
      </c>
      <c r="XDA2668" t="s">
        <v>511</v>
      </c>
    </row>
    <row r="2669" spans="16320:16329" x14ac:dyDescent="0.3">
      <c r="XCR2669" t="s">
        <v>21</v>
      </c>
      <c r="XCS2669">
        <v>3</v>
      </c>
      <c r="XCT2669">
        <v>50</v>
      </c>
      <c r="XCU2669">
        <v>0.15</v>
      </c>
      <c r="XCV2669">
        <v>300</v>
      </c>
      <c r="XCW2669" t="s">
        <v>511</v>
      </c>
      <c r="XCX2669" t="s">
        <v>511</v>
      </c>
      <c r="XCY2669" t="s">
        <v>511</v>
      </c>
      <c r="XCZ2669" t="s">
        <v>511</v>
      </c>
      <c r="XDA2669" t="s">
        <v>511</v>
      </c>
    </row>
    <row r="2670" spans="16320:16329" x14ac:dyDescent="0.3">
      <c r="XCR2670" t="s">
        <v>21</v>
      </c>
      <c r="XCS2670">
        <v>3</v>
      </c>
      <c r="XCT2670">
        <v>50</v>
      </c>
      <c r="XCU2670">
        <v>0.1</v>
      </c>
      <c r="XCV2670">
        <v>300</v>
      </c>
      <c r="XCW2670" t="s">
        <v>511</v>
      </c>
      <c r="XCX2670" t="s">
        <v>511</v>
      </c>
      <c r="XCY2670" t="s">
        <v>511</v>
      </c>
      <c r="XCZ2670" t="s">
        <v>511</v>
      </c>
      <c r="XDA2670" t="s">
        <v>511</v>
      </c>
    </row>
    <row r="2671" spans="16320:16329" x14ac:dyDescent="0.3">
      <c r="XCR2671" t="s">
        <v>22</v>
      </c>
      <c r="XCS2671">
        <v>1</v>
      </c>
      <c r="XCT2671">
        <v>5</v>
      </c>
      <c r="XCU2671">
        <v>0.15</v>
      </c>
      <c r="XCV2671">
        <v>300</v>
      </c>
      <c r="XCW2671" t="s">
        <v>511</v>
      </c>
      <c r="XCX2671" t="s">
        <v>511</v>
      </c>
      <c r="XCY2671" t="s">
        <v>511</v>
      </c>
      <c r="XCZ2671" t="s">
        <v>511</v>
      </c>
      <c r="XDA2671" t="s">
        <v>511</v>
      </c>
    </row>
    <row r="2672" spans="16320:16329" x14ac:dyDescent="0.3">
      <c r="XCR2672" t="s">
        <v>22</v>
      </c>
      <c r="XCS2672">
        <v>1</v>
      </c>
      <c r="XCT2672">
        <v>5</v>
      </c>
      <c r="XCU2672">
        <v>0.2</v>
      </c>
      <c r="XCV2672">
        <v>300</v>
      </c>
      <c r="XCW2672" t="s">
        <v>511</v>
      </c>
      <c r="XCX2672" t="s">
        <v>511</v>
      </c>
      <c r="XCY2672" t="s">
        <v>511</v>
      </c>
      <c r="XCZ2672" t="s">
        <v>511</v>
      </c>
      <c r="XDA2672" t="s">
        <v>511</v>
      </c>
    </row>
    <row r="2673" spans="16320:16329" x14ac:dyDescent="0.3">
      <c r="XCR2673" t="s">
        <v>22</v>
      </c>
      <c r="XCS2673">
        <v>1</v>
      </c>
      <c r="XCT2673">
        <v>10</v>
      </c>
      <c r="XCU2673">
        <v>0.2</v>
      </c>
      <c r="XCV2673">
        <v>300</v>
      </c>
      <c r="XCW2673" t="s">
        <v>511</v>
      </c>
      <c r="XCX2673" t="s">
        <v>511</v>
      </c>
      <c r="XCY2673" t="s">
        <v>511</v>
      </c>
      <c r="XCZ2673" t="s">
        <v>511</v>
      </c>
      <c r="XDA2673" t="s">
        <v>511</v>
      </c>
    </row>
    <row r="2674" spans="16320:16329" x14ac:dyDescent="0.3">
      <c r="XCR2674" t="s">
        <v>22</v>
      </c>
      <c r="XCS2674">
        <v>1</v>
      </c>
      <c r="XCT2674">
        <v>10</v>
      </c>
      <c r="XCU2674">
        <v>0.15</v>
      </c>
      <c r="XCV2674">
        <v>300</v>
      </c>
      <c r="XCW2674" t="s">
        <v>511</v>
      </c>
      <c r="XCX2674" t="s">
        <v>511</v>
      </c>
      <c r="XCY2674" t="s">
        <v>511</v>
      </c>
      <c r="XCZ2674" t="s">
        <v>511</v>
      </c>
      <c r="XDA2674" t="s">
        <v>511</v>
      </c>
    </row>
    <row r="2675" spans="16320:16329" x14ac:dyDescent="0.3">
      <c r="XCR2675" t="s">
        <v>22</v>
      </c>
      <c r="XCS2675">
        <v>1</v>
      </c>
      <c r="XCT2675">
        <v>50</v>
      </c>
      <c r="XCU2675">
        <v>0.15</v>
      </c>
      <c r="XCV2675">
        <v>300</v>
      </c>
      <c r="XCW2675" t="s">
        <v>511</v>
      </c>
      <c r="XCX2675" t="s">
        <v>511</v>
      </c>
      <c r="XCY2675" t="s">
        <v>511</v>
      </c>
      <c r="XCZ2675" t="s">
        <v>511</v>
      </c>
      <c r="XDA2675" t="s">
        <v>511</v>
      </c>
    </row>
    <row r="2676" spans="16320:16329" x14ac:dyDescent="0.3">
      <c r="XCR2676" t="s">
        <v>22</v>
      </c>
      <c r="XCS2676">
        <v>1</v>
      </c>
      <c r="XCT2676">
        <v>50</v>
      </c>
      <c r="XCU2676">
        <v>0.2</v>
      </c>
      <c r="XCV2676">
        <v>300</v>
      </c>
      <c r="XCW2676" t="s">
        <v>511</v>
      </c>
      <c r="XCX2676" t="s">
        <v>511</v>
      </c>
      <c r="XCY2676" t="s">
        <v>511</v>
      </c>
      <c r="XCZ2676" t="s">
        <v>511</v>
      </c>
      <c r="XDA2676" t="s">
        <v>511</v>
      </c>
    </row>
    <row r="2677" spans="16320:16329" x14ac:dyDescent="0.3">
      <c r="XCR2677" t="s">
        <v>22</v>
      </c>
      <c r="XCS2677">
        <v>1</v>
      </c>
      <c r="XCT2677">
        <v>25</v>
      </c>
      <c r="XCU2677">
        <v>0.2</v>
      </c>
      <c r="XCV2677">
        <v>300</v>
      </c>
      <c r="XCW2677" t="s">
        <v>511</v>
      </c>
      <c r="XCX2677" t="s">
        <v>511</v>
      </c>
      <c r="XCY2677" t="s">
        <v>511</v>
      </c>
      <c r="XCZ2677" t="s">
        <v>511</v>
      </c>
      <c r="XDA2677" t="s">
        <v>511</v>
      </c>
    </row>
    <row r="2678" spans="16320:16329" x14ac:dyDescent="0.3">
      <c r="XCR2678" t="s">
        <v>22</v>
      </c>
      <c r="XCS2678">
        <v>1</v>
      </c>
      <c r="XCT2678">
        <v>25</v>
      </c>
      <c r="XCU2678">
        <v>0.15</v>
      </c>
      <c r="XCV2678">
        <v>300</v>
      </c>
      <c r="XCW2678" t="s">
        <v>511</v>
      </c>
      <c r="XCX2678" t="s">
        <v>511</v>
      </c>
      <c r="XCY2678" t="s">
        <v>511</v>
      </c>
      <c r="XCZ2678" t="s">
        <v>511</v>
      </c>
      <c r="XDA2678" t="s">
        <v>511</v>
      </c>
    </row>
    <row r="2679" spans="16320:16329" x14ac:dyDescent="0.3">
      <c r="XCR2679" t="s">
        <v>22</v>
      </c>
      <c r="XCS2679">
        <v>2</v>
      </c>
      <c r="XCT2679">
        <v>25</v>
      </c>
      <c r="XCU2679">
        <v>0.2</v>
      </c>
      <c r="XCV2679">
        <v>300</v>
      </c>
      <c r="XCW2679" t="s">
        <v>511</v>
      </c>
      <c r="XCX2679" t="s">
        <v>511</v>
      </c>
      <c r="XCY2679" t="s">
        <v>511</v>
      </c>
      <c r="XCZ2679" t="s">
        <v>511</v>
      </c>
      <c r="XDA2679" t="s">
        <v>511</v>
      </c>
    </row>
    <row r="2680" spans="16320:16329" x14ac:dyDescent="0.3">
      <c r="XCR2680" t="s">
        <v>22</v>
      </c>
      <c r="XCS2680">
        <v>2</v>
      </c>
      <c r="XCT2680">
        <v>25</v>
      </c>
      <c r="XCU2680">
        <v>0.15</v>
      </c>
      <c r="XCV2680">
        <v>300</v>
      </c>
      <c r="XCW2680" t="s">
        <v>511</v>
      </c>
      <c r="XCX2680" t="s">
        <v>511</v>
      </c>
      <c r="XCY2680" t="s">
        <v>511</v>
      </c>
      <c r="XCZ2680" t="s">
        <v>511</v>
      </c>
      <c r="XDA2680" t="s">
        <v>511</v>
      </c>
    </row>
    <row r="2681" spans="16320:16329" x14ac:dyDescent="0.3">
      <c r="XCR2681" t="s">
        <v>22</v>
      </c>
      <c r="XCS2681">
        <v>3</v>
      </c>
      <c r="XCT2681">
        <v>10</v>
      </c>
      <c r="XCU2681">
        <v>0.1</v>
      </c>
      <c r="XCV2681">
        <v>300</v>
      </c>
      <c r="XCW2681" t="s">
        <v>511</v>
      </c>
      <c r="XCX2681" t="s">
        <v>511</v>
      </c>
      <c r="XCY2681" t="s">
        <v>511</v>
      </c>
      <c r="XCZ2681" t="s">
        <v>511</v>
      </c>
      <c r="XDA2681" t="s">
        <v>511</v>
      </c>
    </row>
    <row r="2682" spans="16320:16329" x14ac:dyDescent="0.3">
      <c r="XCR2682" t="s">
        <v>22</v>
      </c>
      <c r="XCS2682">
        <v>3</v>
      </c>
      <c r="XCT2682">
        <v>0</v>
      </c>
      <c r="XCU2682">
        <v>0.2</v>
      </c>
      <c r="XCV2682">
        <v>300</v>
      </c>
      <c r="XCW2682" t="s">
        <v>511</v>
      </c>
      <c r="XCX2682" t="s">
        <v>511</v>
      </c>
      <c r="XCY2682" t="s">
        <v>511</v>
      </c>
      <c r="XCZ2682" t="s">
        <v>511</v>
      </c>
      <c r="XDA2682" t="s">
        <v>511</v>
      </c>
    </row>
    <row r="2683" spans="16320:16329" x14ac:dyDescent="0.3">
      <c r="XCR2683" t="s">
        <v>22</v>
      </c>
      <c r="XCS2683">
        <v>3</v>
      </c>
      <c r="XCT2683">
        <v>0</v>
      </c>
      <c r="XCU2683">
        <v>0.1</v>
      </c>
      <c r="XCV2683">
        <v>300</v>
      </c>
      <c r="XCW2683" t="s">
        <v>511</v>
      </c>
      <c r="XCX2683" t="s">
        <v>511</v>
      </c>
      <c r="XCY2683" t="s">
        <v>511</v>
      </c>
      <c r="XCZ2683" t="s">
        <v>511</v>
      </c>
      <c r="XDA2683" t="s">
        <v>511</v>
      </c>
    </row>
    <row r="2684" spans="16320:16329" x14ac:dyDescent="0.3">
      <c r="XCR2684" t="s">
        <v>22</v>
      </c>
      <c r="XCS2684">
        <v>3</v>
      </c>
      <c r="XCT2684">
        <v>0</v>
      </c>
      <c r="XCU2684">
        <v>0.15</v>
      </c>
      <c r="XCV2684">
        <v>300</v>
      </c>
      <c r="XCW2684" t="s">
        <v>511</v>
      </c>
      <c r="XCX2684" t="s">
        <v>511</v>
      </c>
      <c r="XCY2684" t="s">
        <v>511</v>
      </c>
      <c r="XCZ2684" t="s">
        <v>511</v>
      </c>
      <c r="XDA2684" t="s">
        <v>511</v>
      </c>
    </row>
    <row r="2685" spans="16320:16329" x14ac:dyDescent="0.3">
      <c r="XCR2685" t="s">
        <v>22</v>
      </c>
      <c r="XCS2685">
        <v>2</v>
      </c>
      <c r="XCT2685">
        <v>50</v>
      </c>
      <c r="XCU2685">
        <v>0.2</v>
      </c>
      <c r="XCV2685">
        <v>300</v>
      </c>
      <c r="XCW2685" t="s">
        <v>511</v>
      </c>
      <c r="XCX2685" t="s">
        <v>511</v>
      </c>
      <c r="XCY2685" t="s">
        <v>511</v>
      </c>
      <c r="XCZ2685" t="s">
        <v>511</v>
      </c>
      <c r="XDA2685" t="s">
        <v>511</v>
      </c>
    </row>
    <row r="2686" spans="16320:16329" x14ac:dyDescent="0.3">
      <c r="XCR2686" t="s">
        <v>22</v>
      </c>
      <c r="XCS2686">
        <v>2</v>
      </c>
      <c r="XCT2686">
        <v>50</v>
      </c>
      <c r="XCU2686">
        <v>0.15</v>
      </c>
      <c r="XCV2686">
        <v>300</v>
      </c>
      <c r="XCW2686" t="s">
        <v>511</v>
      </c>
      <c r="XCX2686" t="s">
        <v>511</v>
      </c>
      <c r="XCY2686" t="s">
        <v>511</v>
      </c>
      <c r="XCZ2686" t="s">
        <v>511</v>
      </c>
      <c r="XDA2686" t="s">
        <v>511</v>
      </c>
    </row>
    <row r="2687" spans="16320:16329" x14ac:dyDescent="0.3">
      <c r="XCR2687" t="s">
        <v>22</v>
      </c>
      <c r="XCS2687">
        <v>3</v>
      </c>
      <c r="XCT2687">
        <v>50</v>
      </c>
      <c r="XCU2687">
        <v>0.15</v>
      </c>
      <c r="XCV2687">
        <v>300</v>
      </c>
      <c r="XCW2687" t="s">
        <v>511</v>
      </c>
      <c r="XCX2687" t="s">
        <v>511</v>
      </c>
      <c r="XCY2687" t="s">
        <v>511</v>
      </c>
      <c r="XCZ2687" t="s">
        <v>511</v>
      </c>
      <c r="XDA2687" t="s">
        <v>511</v>
      </c>
    </row>
    <row r="2688" spans="16320:16329" x14ac:dyDescent="0.3">
      <c r="XCR2688" t="s">
        <v>22</v>
      </c>
      <c r="XCS2688">
        <v>3</v>
      </c>
      <c r="XCT2688">
        <v>10</v>
      </c>
      <c r="XCU2688">
        <v>0.15</v>
      </c>
      <c r="XCV2688">
        <v>300</v>
      </c>
      <c r="XCW2688" t="s">
        <v>511</v>
      </c>
      <c r="XCX2688" t="s">
        <v>511</v>
      </c>
      <c r="XCY2688" t="s">
        <v>511</v>
      </c>
      <c r="XCZ2688" t="s">
        <v>511</v>
      </c>
      <c r="XDA2688" t="s">
        <v>511</v>
      </c>
    </row>
    <row r="2689" spans="16320:16329" x14ac:dyDescent="0.3">
      <c r="XCR2689" t="s">
        <v>22</v>
      </c>
      <c r="XCS2689">
        <v>3</v>
      </c>
      <c r="XCT2689">
        <v>10</v>
      </c>
      <c r="XCU2689">
        <v>0.2</v>
      </c>
      <c r="XCV2689">
        <v>300</v>
      </c>
      <c r="XCW2689" t="s">
        <v>511</v>
      </c>
      <c r="XCX2689" t="s">
        <v>511</v>
      </c>
      <c r="XCY2689" t="s">
        <v>511</v>
      </c>
      <c r="XCZ2689" t="s">
        <v>511</v>
      </c>
      <c r="XDA2689" t="s">
        <v>511</v>
      </c>
    </row>
    <row r="2690" spans="16320:16329" x14ac:dyDescent="0.3">
      <c r="XCR2690" t="s">
        <v>22</v>
      </c>
      <c r="XCS2690">
        <v>3</v>
      </c>
      <c r="XCT2690">
        <v>25</v>
      </c>
      <c r="XCU2690">
        <v>0.2</v>
      </c>
      <c r="XCV2690">
        <v>300</v>
      </c>
      <c r="XCW2690" t="s">
        <v>511</v>
      </c>
      <c r="XCX2690" t="s">
        <v>511</v>
      </c>
      <c r="XCY2690" t="s">
        <v>511</v>
      </c>
      <c r="XCZ2690" t="s">
        <v>511</v>
      </c>
      <c r="XDA2690" t="s">
        <v>511</v>
      </c>
    </row>
    <row r="2691" spans="16320:16329" x14ac:dyDescent="0.3">
      <c r="XCR2691" t="s">
        <v>22</v>
      </c>
      <c r="XCS2691">
        <v>3</v>
      </c>
      <c r="XCT2691">
        <v>50</v>
      </c>
      <c r="XCU2691">
        <v>0.2</v>
      </c>
      <c r="XCV2691">
        <v>300</v>
      </c>
      <c r="XCW2691" t="s">
        <v>511</v>
      </c>
      <c r="XCX2691" t="s">
        <v>511</v>
      </c>
      <c r="XCY2691" t="s">
        <v>511</v>
      </c>
      <c r="XCZ2691" t="s">
        <v>511</v>
      </c>
      <c r="XDA2691" t="s">
        <v>511</v>
      </c>
    </row>
    <row r="2692" spans="16320:16329" x14ac:dyDescent="0.3">
      <c r="XCR2692" t="s">
        <v>22</v>
      </c>
      <c r="XCS2692">
        <v>3</v>
      </c>
      <c r="XCT2692">
        <v>25</v>
      </c>
      <c r="XCU2692">
        <v>0.1</v>
      </c>
      <c r="XCV2692">
        <v>300</v>
      </c>
      <c r="XCW2692" t="s">
        <v>511</v>
      </c>
      <c r="XCX2692" t="s">
        <v>511</v>
      </c>
      <c r="XCY2692" t="s">
        <v>511</v>
      </c>
      <c r="XCZ2692" t="s">
        <v>511</v>
      </c>
      <c r="XDA2692" t="s">
        <v>511</v>
      </c>
    </row>
    <row r="2693" spans="16320:16329" x14ac:dyDescent="0.3">
      <c r="XCR2693" t="s">
        <v>22</v>
      </c>
      <c r="XCS2693">
        <v>3</v>
      </c>
      <c r="XCT2693">
        <v>50</v>
      </c>
      <c r="XCU2693">
        <v>0.1</v>
      </c>
      <c r="XCV2693">
        <v>300</v>
      </c>
      <c r="XCW2693" t="s">
        <v>511</v>
      </c>
      <c r="XCX2693" t="s">
        <v>511</v>
      </c>
      <c r="XCY2693" t="s">
        <v>511</v>
      </c>
      <c r="XCZ2693" t="s">
        <v>511</v>
      </c>
      <c r="XDA2693" t="s">
        <v>511</v>
      </c>
    </row>
    <row r="2694" spans="16320:16329" x14ac:dyDescent="0.3">
      <c r="XCR2694" t="s">
        <v>22</v>
      </c>
      <c r="XCS2694">
        <v>3</v>
      </c>
      <c r="XCT2694">
        <v>25</v>
      </c>
      <c r="XCU2694">
        <v>0.15</v>
      </c>
      <c r="XCV2694">
        <v>300</v>
      </c>
      <c r="XCW2694" t="s">
        <v>511</v>
      </c>
      <c r="XCX2694" t="s">
        <v>511</v>
      </c>
      <c r="XCY2694" t="s">
        <v>511</v>
      </c>
      <c r="XCZ2694" t="s">
        <v>511</v>
      </c>
      <c r="XDA2694" t="s">
        <v>511</v>
      </c>
    </row>
    <row r="2695" spans="16320:16329" x14ac:dyDescent="0.3">
      <c r="XCR2695" t="s">
        <v>23</v>
      </c>
      <c r="XCS2695">
        <v>3</v>
      </c>
      <c r="XCT2695">
        <v>0</v>
      </c>
      <c r="XCU2695">
        <v>0.15</v>
      </c>
      <c r="XCV2695">
        <v>402</v>
      </c>
      <c r="XCW2695" t="s">
        <v>511</v>
      </c>
      <c r="XCX2695" t="s">
        <v>511</v>
      </c>
      <c r="XCY2695" t="s">
        <v>511</v>
      </c>
      <c r="XCZ2695" t="s">
        <v>511</v>
      </c>
      <c r="XDA2695" t="s">
        <v>511</v>
      </c>
    </row>
    <row r="2696" spans="16320:16329" x14ac:dyDescent="0.3">
      <c r="XCR2696" t="s">
        <v>23</v>
      </c>
      <c r="XCS2696">
        <v>3</v>
      </c>
      <c r="XCT2696">
        <v>0</v>
      </c>
      <c r="XCU2696">
        <v>0.2</v>
      </c>
      <c r="XCV2696">
        <v>402</v>
      </c>
      <c r="XCW2696" t="s">
        <v>511</v>
      </c>
      <c r="XCX2696" t="s">
        <v>511</v>
      </c>
      <c r="XCY2696" t="s">
        <v>511</v>
      </c>
      <c r="XCZ2696" t="s">
        <v>511</v>
      </c>
      <c r="XDA2696" t="s">
        <v>511</v>
      </c>
    </row>
    <row r="2697" spans="16320:16329" x14ac:dyDescent="0.3">
      <c r="XCR2697" t="s">
        <v>23</v>
      </c>
      <c r="XCS2697">
        <v>3</v>
      </c>
      <c r="XCT2697">
        <v>10</v>
      </c>
      <c r="XCU2697">
        <v>0.2</v>
      </c>
      <c r="XCV2697">
        <v>402</v>
      </c>
      <c r="XCW2697" t="s">
        <v>511</v>
      </c>
      <c r="XCX2697" t="s">
        <v>511</v>
      </c>
      <c r="XCY2697" t="s">
        <v>511</v>
      </c>
      <c r="XCZ2697" t="s">
        <v>511</v>
      </c>
      <c r="XDA2697" t="s">
        <v>511</v>
      </c>
    </row>
    <row r="2698" spans="16320:16329" x14ac:dyDescent="0.3">
      <c r="XCR2698" t="s">
        <v>23</v>
      </c>
      <c r="XCS2698">
        <v>3</v>
      </c>
      <c r="XCT2698">
        <v>10</v>
      </c>
      <c r="XCU2698">
        <v>0.15</v>
      </c>
      <c r="XCV2698">
        <v>402</v>
      </c>
      <c r="XCW2698" t="s">
        <v>511</v>
      </c>
      <c r="XCX2698" t="s">
        <v>511</v>
      </c>
      <c r="XCY2698" t="s">
        <v>511</v>
      </c>
      <c r="XCZ2698" t="s">
        <v>511</v>
      </c>
      <c r="XDA2698" t="s">
        <v>511</v>
      </c>
    </row>
    <row r="2699" spans="16320:16329" x14ac:dyDescent="0.3">
      <c r="XCR2699" t="s">
        <v>23</v>
      </c>
      <c r="XCS2699">
        <v>3</v>
      </c>
      <c r="XCT2699">
        <v>25</v>
      </c>
      <c r="XCU2699">
        <v>0.15</v>
      </c>
      <c r="XCV2699">
        <v>402</v>
      </c>
      <c r="XCW2699" t="s">
        <v>511</v>
      </c>
      <c r="XCX2699" t="s">
        <v>511</v>
      </c>
      <c r="XCY2699" t="s">
        <v>511</v>
      </c>
      <c r="XCZ2699" t="s">
        <v>511</v>
      </c>
      <c r="XDA2699" t="s">
        <v>511</v>
      </c>
    </row>
    <row r="2700" spans="16320:16329" x14ac:dyDescent="0.3">
      <c r="XCR2700" t="s">
        <v>23</v>
      </c>
      <c r="XCS2700">
        <v>3</v>
      </c>
      <c r="XCT2700">
        <v>25</v>
      </c>
      <c r="XCU2700">
        <v>0.2</v>
      </c>
      <c r="XCV2700">
        <v>402</v>
      </c>
      <c r="XCW2700" t="s">
        <v>511</v>
      </c>
      <c r="XCX2700" t="s">
        <v>511</v>
      </c>
      <c r="XCY2700" t="s">
        <v>511</v>
      </c>
      <c r="XCZ2700" t="s">
        <v>511</v>
      </c>
      <c r="XDA2700" t="s">
        <v>511</v>
      </c>
    </row>
    <row r="2701" spans="16320:16329" x14ac:dyDescent="0.3">
      <c r="XCR2701" t="s">
        <v>23</v>
      </c>
      <c r="XCS2701">
        <v>3</v>
      </c>
      <c r="XCT2701">
        <v>50</v>
      </c>
      <c r="XCU2701">
        <v>0.2</v>
      </c>
      <c r="XCV2701">
        <v>402</v>
      </c>
      <c r="XCW2701" t="s">
        <v>511</v>
      </c>
      <c r="XCX2701" t="s">
        <v>511</v>
      </c>
      <c r="XCY2701" t="s">
        <v>511</v>
      </c>
      <c r="XCZ2701" t="s">
        <v>511</v>
      </c>
      <c r="XDA2701" t="s">
        <v>511</v>
      </c>
    </row>
    <row r="2702" spans="16320:16329" x14ac:dyDescent="0.3">
      <c r="XCR2702" t="s">
        <v>23</v>
      </c>
      <c r="XCS2702">
        <v>3</v>
      </c>
      <c r="XCT2702">
        <v>50</v>
      </c>
      <c r="XCU2702">
        <v>0.15</v>
      </c>
      <c r="XCV2702">
        <v>402</v>
      </c>
      <c r="XCW2702" t="s">
        <v>511</v>
      </c>
      <c r="XCX2702" t="s">
        <v>511</v>
      </c>
      <c r="XCY2702" t="s">
        <v>511</v>
      </c>
      <c r="XCZ2702" t="s">
        <v>511</v>
      </c>
      <c r="XDA2702" t="s">
        <v>511</v>
      </c>
    </row>
    <row r="2703" spans="16320:16329" x14ac:dyDescent="0.3">
      <c r="XCR2703" t="s">
        <v>24</v>
      </c>
      <c r="XCS2703">
        <v>3</v>
      </c>
      <c r="XCT2703">
        <v>0</v>
      </c>
      <c r="XCU2703">
        <v>0.2</v>
      </c>
      <c r="XCV2703">
        <v>200</v>
      </c>
      <c r="XCW2703" t="s">
        <v>511</v>
      </c>
      <c r="XCX2703" t="s">
        <v>511</v>
      </c>
      <c r="XCY2703" t="s">
        <v>511</v>
      </c>
      <c r="XCZ2703" t="s">
        <v>511</v>
      </c>
      <c r="XDA2703" t="s">
        <v>511</v>
      </c>
    </row>
    <row r="2704" spans="16320:16329" x14ac:dyDescent="0.3">
      <c r="XCR2704" t="s">
        <v>24</v>
      </c>
      <c r="XCS2704">
        <v>3</v>
      </c>
      <c r="XCT2704">
        <v>0</v>
      </c>
      <c r="XCU2704">
        <v>0.15</v>
      </c>
      <c r="XCV2704">
        <v>200</v>
      </c>
      <c r="XCW2704" t="s">
        <v>511</v>
      </c>
      <c r="XCX2704" t="s">
        <v>511</v>
      </c>
      <c r="XCY2704" t="s">
        <v>511</v>
      </c>
      <c r="XCZ2704" t="s">
        <v>511</v>
      </c>
      <c r="XDA2704" t="s">
        <v>511</v>
      </c>
    </row>
    <row r="2705" spans="16320:16329" x14ac:dyDescent="0.3">
      <c r="XCR2705" t="s">
        <v>24</v>
      </c>
      <c r="XCS2705">
        <v>3</v>
      </c>
      <c r="XCT2705">
        <v>10</v>
      </c>
      <c r="XCU2705">
        <v>0.15</v>
      </c>
      <c r="XCV2705">
        <v>200</v>
      </c>
      <c r="XCW2705" t="s">
        <v>511</v>
      </c>
      <c r="XCX2705" t="s">
        <v>511</v>
      </c>
      <c r="XCY2705" t="s">
        <v>511</v>
      </c>
      <c r="XCZ2705" t="s">
        <v>511</v>
      </c>
      <c r="XDA2705" t="s">
        <v>511</v>
      </c>
    </row>
    <row r="2706" spans="16320:16329" x14ac:dyDescent="0.3">
      <c r="XCR2706" t="s">
        <v>24</v>
      </c>
      <c r="XCS2706">
        <v>3</v>
      </c>
      <c r="XCT2706">
        <v>10</v>
      </c>
      <c r="XCU2706">
        <v>0.2</v>
      </c>
      <c r="XCV2706">
        <v>200</v>
      </c>
      <c r="XCW2706" t="s">
        <v>511</v>
      </c>
      <c r="XCX2706" t="s">
        <v>511</v>
      </c>
      <c r="XCY2706" t="s">
        <v>511</v>
      </c>
      <c r="XCZ2706" t="s">
        <v>511</v>
      </c>
      <c r="XDA2706" t="s">
        <v>511</v>
      </c>
    </row>
    <row r="2707" spans="16320:16329" x14ac:dyDescent="0.3">
      <c r="XCR2707" t="s">
        <v>24</v>
      </c>
      <c r="XCS2707">
        <v>3</v>
      </c>
      <c r="XCT2707">
        <v>25</v>
      </c>
      <c r="XCU2707">
        <v>0.2</v>
      </c>
      <c r="XCV2707">
        <v>200</v>
      </c>
      <c r="XCW2707" t="s">
        <v>511</v>
      </c>
      <c r="XCX2707" t="s">
        <v>511</v>
      </c>
      <c r="XCY2707" t="s">
        <v>511</v>
      </c>
      <c r="XCZ2707" t="s">
        <v>511</v>
      </c>
      <c r="XDA2707" t="s">
        <v>511</v>
      </c>
    </row>
    <row r="2708" spans="16320:16329" x14ac:dyDescent="0.3">
      <c r="XCR2708" t="s">
        <v>24</v>
      </c>
      <c r="XCS2708">
        <v>3</v>
      </c>
      <c r="XCT2708">
        <v>50</v>
      </c>
      <c r="XCU2708">
        <v>0.15</v>
      </c>
      <c r="XCV2708">
        <v>200</v>
      </c>
      <c r="XCW2708" t="s">
        <v>511</v>
      </c>
      <c r="XCX2708" t="s">
        <v>511</v>
      </c>
      <c r="XCY2708" t="s">
        <v>511</v>
      </c>
      <c r="XCZ2708" t="s">
        <v>511</v>
      </c>
      <c r="XDA2708" t="s">
        <v>511</v>
      </c>
    </row>
    <row r="2709" spans="16320:16329" x14ac:dyDescent="0.3">
      <c r="XCR2709" t="s">
        <v>24</v>
      </c>
      <c r="XCS2709">
        <v>3</v>
      </c>
      <c r="XCT2709">
        <v>50</v>
      </c>
      <c r="XCU2709">
        <v>0.2</v>
      </c>
      <c r="XCV2709">
        <v>200</v>
      </c>
      <c r="XCW2709" t="s">
        <v>511</v>
      </c>
      <c r="XCX2709" t="s">
        <v>511</v>
      </c>
      <c r="XCY2709" t="s">
        <v>511</v>
      </c>
      <c r="XCZ2709" t="s">
        <v>511</v>
      </c>
      <c r="XDA2709" t="s">
        <v>511</v>
      </c>
    </row>
    <row r="2710" spans="16320:16329" x14ac:dyDescent="0.3">
      <c r="XCR2710" t="s">
        <v>24</v>
      </c>
      <c r="XCS2710">
        <v>3</v>
      </c>
      <c r="XCT2710">
        <v>25</v>
      </c>
      <c r="XCU2710">
        <v>0.15</v>
      </c>
      <c r="XCV2710">
        <v>200</v>
      </c>
      <c r="XCW2710" t="s">
        <v>511</v>
      </c>
      <c r="XCX2710" t="s">
        <v>511</v>
      </c>
      <c r="XCY2710" t="s">
        <v>511</v>
      </c>
      <c r="XCZ2710" t="s">
        <v>511</v>
      </c>
      <c r="XDA2710" t="s">
        <v>511</v>
      </c>
    </row>
    <row r="2711" spans="16320:16329" x14ac:dyDescent="0.3">
      <c r="XCR2711" t="s">
        <v>532</v>
      </c>
      <c r="XCS2711">
        <v>3</v>
      </c>
      <c r="XCT2711">
        <v>0</v>
      </c>
      <c r="XCU2711">
        <v>0.2</v>
      </c>
      <c r="XCV2711">
        <v>100</v>
      </c>
      <c r="XCW2711" t="s">
        <v>511</v>
      </c>
      <c r="XCX2711" t="s">
        <v>511</v>
      </c>
      <c r="XCY2711" t="s">
        <v>511</v>
      </c>
      <c r="XCZ2711" t="s">
        <v>511</v>
      </c>
      <c r="XDA2711" t="s">
        <v>511</v>
      </c>
    </row>
    <row r="2712" spans="16320:16329" x14ac:dyDescent="0.3">
      <c r="XCR2712" t="s">
        <v>532</v>
      </c>
      <c r="XCS2712">
        <v>3</v>
      </c>
      <c r="XCT2712">
        <v>10</v>
      </c>
      <c r="XCU2712">
        <v>0.15</v>
      </c>
      <c r="XCV2712">
        <v>100</v>
      </c>
      <c r="XCW2712" t="s">
        <v>511</v>
      </c>
      <c r="XCX2712" t="s">
        <v>511</v>
      </c>
      <c r="XCY2712" t="s">
        <v>511</v>
      </c>
      <c r="XCZ2712" t="s">
        <v>511</v>
      </c>
      <c r="XDA2712" t="s">
        <v>511</v>
      </c>
    </row>
    <row r="2713" spans="16320:16329" x14ac:dyDescent="0.3">
      <c r="XCR2713" t="s">
        <v>532</v>
      </c>
      <c r="XCS2713">
        <v>3</v>
      </c>
      <c r="XCT2713">
        <v>10</v>
      </c>
      <c r="XCU2713">
        <v>0.2</v>
      </c>
      <c r="XCV2713">
        <v>100</v>
      </c>
      <c r="XCW2713" t="s">
        <v>511</v>
      </c>
      <c r="XCX2713" t="s">
        <v>511</v>
      </c>
      <c r="XCY2713" t="s">
        <v>511</v>
      </c>
      <c r="XCZ2713" t="s">
        <v>511</v>
      </c>
      <c r="XDA2713" t="s">
        <v>511</v>
      </c>
    </row>
    <row r="2714" spans="16320:16329" x14ac:dyDescent="0.3">
      <c r="XCR2714" t="s">
        <v>532</v>
      </c>
      <c r="XCS2714">
        <v>3</v>
      </c>
      <c r="XCT2714">
        <v>0</v>
      </c>
      <c r="XCU2714">
        <v>0.15</v>
      </c>
      <c r="XCV2714">
        <v>100</v>
      </c>
      <c r="XCW2714" t="s">
        <v>511</v>
      </c>
      <c r="XCX2714" t="s">
        <v>511</v>
      </c>
      <c r="XCY2714" t="s">
        <v>511</v>
      </c>
      <c r="XCZ2714" t="s">
        <v>511</v>
      </c>
      <c r="XDA2714" t="s">
        <v>511</v>
      </c>
    </row>
    <row r="2715" spans="16320:16329" x14ac:dyDescent="0.3">
      <c r="XCR2715" t="s">
        <v>532</v>
      </c>
      <c r="XCS2715">
        <v>3</v>
      </c>
      <c r="XCT2715">
        <v>10</v>
      </c>
      <c r="XCU2715">
        <v>0.1</v>
      </c>
      <c r="XCV2715">
        <v>100</v>
      </c>
      <c r="XCW2715" t="s">
        <v>511</v>
      </c>
      <c r="XCX2715" t="s">
        <v>511</v>
      </c>
      <c r="XCY2715" t="s">
        <v>511</v>
      </c>
      <c r="XCZ2715" t="s">
        <v>511</v>
      </c>
      <c r="XDA2715" t="s">
        <v>511</v>
      </c>
    </row>
    <row r="2716" spans="16320:16329" x14ac:dyDescent="0.3">
      <c r="XCR2716" t="s">
        <v>532</v>
      </c>
      <c r="XCS2716">
        <v>3</v>
      </c>
      <c r="XCT2716">
        <v>0</v>
      </c>
      <c r="XCU2716">
        <v>0.1</v>
      </c>
      <c r="XCV2716">
        <v>100</v>
      </c>
      <c r="XCW2716" t="s">
        <v>511</v>
      </c>
      <c r="XCX2716" t="s">
        <v>511</v>
      </c>
      <c r="XCY2716" t="s">
        <v>511</v>
      </c>
      <c r="XCZ2716" t="s">
        <v>511</v>
      </c>
      <c r="XDA2716" t="s">
        <v>511</v>
      </c>
    </row>
    <row r="2717" spans="16320:16329" x14ac:dyDescent="0.3">
      <c r="XCR2717" t="s">
        <v>532</v>
      </c>
      <c r="XCS2717">
        <v>3</v>
      </c>
      <c r="XCT2717">
        <v>50</v>
      </c>
      <c r="XCU2717">
        <v>0.2</v>
      </c>
      <c r="XCV2717">
        <v>100</v>
      </c>
      <c r="XCW2717" t="s">
        <v>511</v>
      </c>
      <c r="XCX2717" t="s">
        <v>511</v>
      </c>
      <c r="XCY2717" t="s">
        <v>511</v>
      </c>
      <c r="XCZ2717" t="s">
        <v>511</v>
      </c>
      <c r="XDA2717" t="s">
        <v>511</v>
      </c>
    </row>
    <row r="2718" spans="16320:16329" x14ac:dyDescent="0.3">
      <c r="XCR2718" t="s">
        <v>532</v>
      </c>
      <c r="XCS2718">
        <v>3</v>
      </c>
      <c r="XCT2718">
        <v>25</v>
      </c>
      <c r="XCU2718">
        <v>0.2</v>
      </c>
      <c r="XCV2718">
        <v>100</v>
      </c>
      <c r="XCW2718" t="s">
        <v>511</v>
      </c>
      <c r="XCX2718" t="s">
        <v>511</v>
      </c>
      <c r="XCY2718" t="s">
        <v>511</v>
      </c>
      <c r="XCZ2718" t="s">
        <v>511</v>
      </c>
      <c r="XDA2718" t="s">
        <v>511</v>
      </c>
    </row>
    <row r="2719" spans="16320:16329" x14ac:dyDescent="0.3">
      <c r="XCR2719" t="s">
        <v>532</v>
      </c>
      <c r="XCS2719">
        <v>3</v>
      </c>
      <c r="XCT2719">
        <v>25</v>
      </c>
      <c r="XCU2719">
        <v>0.15</v>
      </c>
      <c r="XCV2719">
        <v>100</v>
      </c>
      <c r="XCW2719" t="s">
        <v>511</v>
      </c>
      <c r="XCX2719" t="s">
        <v>511</v>
      </c>
      <c r="XCY2719" t="s">
        <v>511</v>
      </c>
      <c r="XCZ2719" t="s">
        <v>511</v>
      </c>
      <c r="XDA2719" t="s">
        <v>511</v>
      </c>
    </row>
    <row r="2720" spans="16320:16329" x14ac:dyDescent="0.3">
      <c r="XCR2720" t="s">
        <v>532</v>
      </c>
      <c r="XCS2720">
        <v>3</v>
      </c>
      <c r="XCT2720">
        <v>50</v>
      </c>
      <c r="XCU2720">
        <v>0.15</v>
      </c>
      <c r="XCV2720">
        <v>100</v>
      </c>
      <c r="XCW2720" t="s">
        <v>511</v>
      </c>
      <c r="XCX2720" t="s">
        <v>511</v>
      </c>
      <c r="XCY2720" t="s">
        <v>511</v>
      </c>
      <c r="XCZ2720" t="s">
        <v>511</v>
      </c>
      <c r="XDA2720" t="s">
        <v>511</v>
      </c>
    </row>
    <row r="2721" spans="16320:16329" x14ac:dyDescent="0.3">
      <c r="XCR2721" t="s">
        <v>532</v>
      </c>
      <c r="XCS2721">
        <v>3</v>
      </c>
      <c r="XCT2721">
        <v>50</v>
      </c>
      <c r="XCU2721">
        <v>0.1</v>
      </c>
      <c r="XCV2721">
        <v>100</v>
      </c>
      <c r="XCW2721" t="s">
        <v>511</v>
      </c>
      <c r="XCX2721" t="s">
        <v>511</v>
      </c>
      <c r="XCY2721" t="s">
        <v>511</v>
      </c>
      <c r="XCZ2721" t="s">
        <v>511</v>
      </c>
      <c r="XDA2721" t="s">
        <v>511</v>
      </c>
    </row>
    <row r="2722" spans="16320:16329" x14ac:dyDescent="0.3">
      <c r="XCR2722" t="s">
        <v>532</v>
      </c>
      <c r="XCS2722">
        <v>3</v>
      </c>
      <c r="XCT2722">
        <v>25</v>
      </c>
      <c r="XCU2722">
        <v>0.1</v>
      </c>
      <c r="XCV2722">
        <v>100</v>
      </c>
      <c r="XCW2722" t="s">
        <v>511</v>
      </c>
      <c r="XCX2722" t="s">
        <v>511</v>
      </c>
      <c r="XCY2722" t="s">
        <v>511</v>
      </c>
      <c r="XCZ2722" t="s">
        <v>511</v>
      </c>
      <c r="XDA2722" t="s">
        <v>511</v>
      </c>
    </row>
    <row r="2723" spans="16320:16329" x14ac:dyDescent="0.3">
      <c r="XCR2723" t="s">
        <v>532</v>
      </c>
      <c r="XCS2723">
        <v>2</v>
      </c>
      <c r="XCT2723">
        <v>50</v>
      </c>
      <c r="XCU2723">
        <v>0.2</v>
      </c>
      <c r="XCV2723">
        <v>100</v>
      </c>
      <c r="XCW2723" t="s">
        <v>511</v>
      </c>
      <c r="XCX2723" t="s">
        <v>511</v>
      </c>
      <c r="XCY2723" t="s">
        <v>511</v>
      </c>
      <c r="XCZ2723" t="s">
        <v>511</v>
      </c>
      <c r="XDA2723" t="s">
        <v>511</v>
      </c>
    </row>
    <row r="2724" spans="16320:16329" x14ac:dyDescent="0.3">
      <c r="XCR2724" t="s">
        <v>512</v>
      </c>
      <c r="XCS2724">
        <v>3</v>
      </c>
      <c r="XCT2724">
        <v>10</v>
      </c>
      <c r="XCU2724">
        <v>0.05</v>
      </c>
      <c r="XCV2724">
        <v>100</v>
      </c>
      <c r="XCW2724" t="s">
        <v>511</v>
      </c>
      <c r="XCX2724" t="s">
        <v>511</v>
      </c>
      <c r="XCY2724" t="s">
        <v>511</v>
      </c>
      <c r="XCZ2724" t="s">
        <v>511</v>
      </c>
      <c r="XDA2724" t="s">
        <v>511</v>
      </c>
    </row>
    <row r="2725" spans="16320:16329" x14ac:dyDescent="0.3">
      <c r="XCR2725" t="s">
        <v>512</v>
      </c>
      <c r="XCS2725">
        <v>3</v>
      </c>
      <c r="XCT2725">
        <v>0</v>
      </c>
      <c r="XCU2725">
        <v>0.2</v>
      </c>
      <c r="XCV2725">
        <v>100</v>
      </c>
      <c r="XCW2725" t="s">
        <v>511</v>
      </c>
      <c r="XCX2725" t="s">
        <v>511</v>
      </c>
      <c r="XCY2725" t="s">
        <v>511</v>
      </c>
      <c r="XCZ2725" t="s">
        <v>511</v>
      </c>
      <c r="XDA2725" t="s">
        <v>511</v>
      </c>
    </row>
    <row r="2726" spans="16320:16329" x14ac:dyDescent="0.3">
      <c r="XCR2726" t="s">
        <v>512</v>
      </c>
      <c r="XCS2726">
        <v>3</v>
      </c>
      <c r="XCT2726">
        <v>0</v>
      </c>
      <c r="XCU2726">
        <v>0.15</v>
      </c>
      <c r="XCV2726">
        <v>100</v>
      </c>
      <c r="XCW2726" t="s">
        <v>511</v>
      </c>
      <c r="XCX2726" t="s">
        <v>511</v>
      </c>
      <c r="XCY2726" t="s">
        <v>511</v>
      </c>
      <c r="XCZ2726" t="s">
        <v>511</v>
      </c>
      <c r="XDA2726" t="s">
        <v>511</v>
      </c>
    </row>
    <row r="2727" spans="16320:16329" x14ac:dyDescent="0.3">
      <c r="XCR2727" t="s">
        <v>512</v>
      </c>
      <c r="XCS2727">
        <v>3</v>
      </c>
      <c r="XCT2727">
        <v>0</v>
      </c>
      <c r="XCU2727">
        <v>0.1</v>
      </c>
      <c r="XCV2727">
        <v>100</v>
      </c>
      <c r="XCW2727" t="s">
        <v>511</v>
      </c>
      <c r="XCX2727" t="s">
        <v>511</v>
      </c>
      <c r="XCY2727" t="s">
        <v>511</v>
      </c>
      <c r="XCZ2727" t="s">
        <v>511</v>
      </c>
      <c r="XDA2727" t="s">
        <v>511</v>
      </c>
    </row>
    <row r="2728" spans="16320:16329" x14ac:dyDescent="0.3">
      <c r="XCR2728" t="s">
        <v>512</v>
      </c>
      <c r="XCS2728">
        <v>2</v>
      </c>
      <c r="XCT2728">
        <v>50</v>
      </c>
      <c r="XCU2728">
        <v>0.2</v>
      </c>
      <c r="XCV2728">
        <v>100</v>
      </c>
      <c r="XCW2728" t="s">
        <v>511</v>
      </c>
      <c r="XCX2728" t="s">
        <v>511</v>
      </c>
      <c r="XCY2728" t="s">
        <v>511</v>
      </c>
      <c r="XCZ2728" t="s">
        <v>511</v>
      </c>
      <c r="XDA2728" t="s">
        <v>511</v>
      </c>
    </row>
    <row r="2729" spans="16320:16329" x14ac:dyDescent="0.3">
      <c r="XCR2729" t="s">
        <v>512</v>
      </c>
      <c r="XCS2729">
        <v>2</v>
      </c>
      <c r="XCT2729">
        <v>50</v>
      </c>
      <c r="XCU2729">
        <v>0.15</v>
      </c>
      <c r="XCV2729">
        <v>100</v>
      </c>
      <c r="XCW2729" t="s">
        <v>511</v>
      </c>
      <c r="XCX2729" t="s">
        <v>511</v>
      </c>
      <c r="XCY2729" t="s">
        <v>511</v>
      </c>
      <c r="XCZ2729" t="s">
        <v>511</v>
      </c>
      <c r="XDA2729" t="s">
        <v>511</v>
      </c>
    </row>
    <row r="2730" spans="16320:16329" x14ac:dyDescent="0.3">
      <c r="XCR2730" t="s">
        <v>512</v>
      </c>
      <c r="XCS2730">
        <v>3</v>
      </c>
      <c r="XCT2730">
        <v>0</v>
      </c>
      <c r="XCU2730">
        <v>0.05</v>
      </c>
      <c r="XCV2730">
        <v>100</v>
      </c>
      <c r="XCW2730" t="s">
        <v>511</v>
      </c>
      <c r="XCX2730" t="s">
        <v>511</v>
      </c>
      <c r="XCY2730" t="s">
        <v>511</v>
      </c>
      <c r="XCZ2730" t="s">
        <v>511</v>
      </c>
      <c r="XDA2730" t="s">
        <v>511</v>
      </c>
    </row>
    <row r="2731" spans="16320:16329" x14ac:dyDescent="0.3">
      <c r="XCR2731" t="s">
        <v>512</v>
      </c>
      <c r="XCS2731">
        <v>3</v>
      </c>
      <c r="XCT2731">
        <v>25</v>
      </c>
      <c r="XCU2731">
        <v>0.05</v>
      </c>
      <c r="XCV2731">
        <v>100</v>
      </c>
      <c r="XCW2731" t="s">
        <v>511</v>
      </c>
      <c r="XCX2731" t="s">
        <v>511</v>
      </c>
      <c r="XCY2731" t="s">
        <v>511</v>
      </c>
      <c r="XCZ2731" t="s">
        <v>511</v>
      </c>
      <c r="XDA2731" t="s">
        <v>511</v>
      </c>
    </row>
    <row r="2732" spans="16320:16329" x14ac:dyDescent="0.3">
      <c r="XCR2732" t="s">
        <v>512</v>
      </c>
      <c r="XCS2732">
        <v>3</v>
      </c>
      <c r="XCT2732">
        <v>10</v>
      </c>
      <c r="XCU2732">
        <v>0.1</v>
      </c>
      <c r="XCV2732">
        <v>100</v>
      </c>
      <c r="XCW2732" t="s">
        <v>511</v>
      </c>
      <c r="XCX2732" t="s">
        <v>511</v>
      </c>
      <c r="XCY2732" t="s">
        <v>511</v>
      </c>
      <c r="XCZ2732" t="s">
        <v>511</v>
      </c>
      <c r="XDA2732" t="s">
        <v>511</v>
      </c>
    </row>
    <row r="2733" spans="16320:16329" x14ac:dyDescent="0.3">
      <c r="XCR2733" t="s">
        <v>512</v>
      </c>
      <c r="XCS2733">
        <v>3</v>
      </c>
      <c r="XCT2733">
        <v>50</v>
      </c>
      <c r="XCU2733">
        <v>0.1</v>
      </c>
      <c r="XCV2733">
        <v>100</v>
      </c>
      <c r="XCW2733" t="s">
        <v>511</v>
      </c>
      <c r="XCX2733" t="s">
        <v>511</v>
      </c>
      <c r="XCY2733" t="s">
        <v>511</v>
      </c>
      <c r="XCZ2733" t="s">
        <v>511</v>
      </c>
      <c r="XDA2733" t="s">
        <v>511</v>
      </c>
    </row>
    <row r="2734" spans="16320:16329" x14ac:dyDescent="0.3">
      <c r="XCR2734" t="s">
        <v>512</v>
      </c>
      <c r="XCS2734">
        <v>3</v>
      </c>
      <c r="XCT2734">
        <v>25</v>
      </c>
      <c r="XCU2734">
        <v>0.15</v>
      </c>
      <c r="XCV2734">
        <v>100</v>
      </c>
      <c r="XCW2734" t="s">
        <v>511</v>
      </c>
      <c r="XCX2734" t="s">
        <v>511</v>
      </c>
      <c r="XCY2734" t="s">
        <v>511</v>
      </c>
      <c r="XCZ2734" t="s">
        <v>511</v>
      </c>
      <c r="XDA2734" t="s">
        <v>511</v>
      </c>
    </row>
    <row r="2735" spans="16320:16329" x14ac:dyDescent="0.3">
      <c r="XCR2735" t="s">
        <v>512</v>
      </c>
      <c r="XCS2735">
        <v>3</v>
      </c>
      <c r="XCT2735">
        <v>10</v>
      </c>
      <c r="XCU2735">
        <v>0.2</v>
      </c>
      <c r="XCV2735">
        <v>100</v>
      </c>
      <c r="XCW2735" t="s">
        <v>511</v>
      </c>
      <c r="XCX2735" t="s">
        <v>511</v>
      </c>
      <c r="XCY2735" t="s">
        <v>511</v>
      </c>
      <c r="XCZ2735" t="s">
        <v>511</v>
      </c>
      <c r="XDA2735" t="s">
        <v>511</v>
      </c>
    </row>
    <row r="2736" spans="16320:16329" x14ac:dyDescent="0.3">
      <c r="XCR2736" t="s">
        <v>512</v>
      </c>
      <c r="XCS2736">
        <v>3</v>
      </c>
      <c r="XCT2736">
        <v>25</v>
      </c>
      <c r="XCU2736">
        <v>0.2</v>
      </c>
      <c r="XCV2736">
        <v>100</v>
      </c>
      <c r="XCW2736" t="s">
        <v>511</v>
      </c>
      <c r="XCX2736" t="s">
        <v>511</v>
      </c>
      <c r="XCY2736" t="s">
        <v>511</v>
      </c>
      <c r="XCZ2736" t="s">
        <v>511</v>
      </c>
      <c r="XDA2736" t="s">
        <v>511</v>
      </c>
    </row>
    <row r="2737" spans="16315:16329" x14ac:dyDescent="0.3">
      <c r="XCR2737" t="s">
        <v>512</v>
      </c>
      <c r="XCS2737">
        <v>3</v>
      </c>
      <c r="XCT2737">
        <v>50</v>
      </c>
      <c r="XCU2737">
        <v>0.15</v>
      </c>
      <c r="XCV2737">
        <v>100</v>
      </c>
      <c r="XCW2737" t="s">
        <v>511</v>
      </c>
      <c r="XCX2737" t="s">
        <v>511</v>
      </c>
      <c r="XCY2737" t="s">
        <v>511</v>
      </c>
      <c r="XCZ2737" t="s">
        <v>511</v>
      </c>
      <c r="XDA2737" t="s">
        <v>511</v>
      </c>
    </row>
    <row r="2738" spans="16315:16329" x14ac:dyDescent="0.3">
      <c r="XCR2738" t="s">
        <v>512</v>
      </c>
      <c r="XCS2738">
        <v>3</v>
      </c>
      <c r="XCT2738">
        <v>10</v>
      </c>
      <c r="XCU2738">
        <v>0.15</v>
      </c>
      <c r="XCV2738">
        <v>100</v>
      </c>
      <c r="XCW2738" t="s">
        <v>511</v>
      </c>
      <c r="XCX2738" t="s">
        <v>511</v>
      </c>
      <c r="XCY2738" t="s">
        <v>511</v>
      </c>
      <c r="XCZ2738" t="s">
        <v>511</v>
      </c>
      <c r="XDA2738" t="s">
        <v>511</v>
      </c>
    </row>
    <row r="2739" spans="16315:16329" x14ac:dyDescent="0.3">
      <c r="XCR2739" t="s">
        <v>512</v>
      </c>
      <c r="XCS2739">
        <v>3</v>
      </c>
      <c r="XCT2739">
        <v>50</v>
      </c>
      <c r="XCU2739">
        <v>0.05</v>
      </c>
      <c r="XCV2739">
        <v>100</v>
      </c>
      <c r="XCW2739" t="s">
        <v>511</v>
      </c>
      <c r="XCX2739" t="s">
        <v>511</v>
      </c>
      <c r="XCY2739" t="s">
        <v>511</v>
      </c>
      <c r="XCZ2739" t="s">
        <v>511</v>
      </c>
      <c r="XDA2739" t="s">
        <v>511</v>
      </c>
    </row>
    <row r="2740" spans="16315:16329" x14ac:dyDescent="0.3">
      <c r="XCR2740" t="s">
        <v>512</v>
      </c>
      <c r="XCS2740">
        <v>3</v>
      </c>
      <c r="XCT2740">
        <v>25</v>
      </c>
      <c r="XCU2740">
        <v>0.1</v>
      </c>
      <c r="XCV2740">
        <v>100</v>
      </c>
      <c r="XCW2740" t="s">
        <v>511</v>
      </c>
      <c r="XCX2740" t="s">
        <v>511</v>
      </c>
      <c r="XCY2740" t="s">
        <v>511</v>
      </c>
      <c r="XCZ2740" t="s">
        <v>511</v>
      </c>
      <c r="XDA2740" t="s">
        <v>511</v>
      </c>
    </row>
    <row r="2741" spans="16315:16329" x14ac:dyDescent="0.3">
      <c r="XCR2741" t="s">
        <v>512</v>
      </c>
      <c r="XCS2741">
        <v>3</v>
      </c>
      <c r="XCT2741">
        <v>50</v>
      </c>
      <c r="XCU2741">
        <v>0.2</v>
      </c>
      <c r="XCV2741">
        <v>100</v>
      </c>
      <c r="XCW2741" t="s">
        <v>511</v>
      </c>
      <c r="XCX2741" t="s">
        <v>511</v>
      </c>
      <c r="XCY2741" t="s">
        <v>511</v>
      </c>
      <c r="XCZ2741" t="s">
        <v>511</v>
      </c>
      <c r="XDA2741" t="s">
        <v>511</v>
      </c>
    </row>
    <row r="2742" spans="16315:16329" x14ac:dyDescent="0.3">
      <c r="XCR2742" t="s">
        <v>527</v>
      </c>
      <c r="XCS2742">
        <v>3</v>
      </c>
      <c r="XCT2742">
        <v>10</v>
      </c>
      <c r="XCU2742">
        <v>0.1</v>
      </c>
      <c r="XCV2742">
        <v>100</v>
      </c>
      <c r="XCW2742" t="s">
        <v>511</v>
      </c>
      <c r="XCX2742" t="s">
        <v>511</v>
      </c>
      <c r="XCY2742" t="s">
        <v>511</v>
      </c>
      <c r="XCZ2742" t="s">
        <v>511</v>
      </c>
      <c r="XDA2742" t="s">
        <v>511</v>
      </c>
    </row>
    <row r="2743" spans="16315:16329" x14ac:dyDescent="0.3">
      <c r="XCR2743" t="s">
        <v>527</v>
      </c>
      <c r="XCS2743">
        <v>3</v>
      </c>
      <c r="XCT2743">
        <v>25</v>
      </c>
      <c r="XCU2743">
        <v>0.1</v>
      </c>
      <c r="XCV2743">
        <v>100</v>
      </c>
      <c r="XCW2743" t="s">
        <v>511</v>
      </c>
      <c r="XCX2743" t="s">
        <v>511</v>
      </c>
      <c r="XCY2743" t="s">
        <v>511</v>
      </c>
      <c r="XCZ2743" t="s">
        <v>511</v>
      </c>
      <c r="XDA2743" t="s">
        <v>511</v>
      </c>
    </row>
    <row r="2744" spans="16315:16329" x14ac:dyDescent="0.3">
      <c r="XCR2744" t="s">
        <v>527</v>
      </c>
      <c r="XCS2744">
        <v>3</v>
      </c>
      <c r="XCT2744">
        <v>25</v>
      </c>
      <c r="XCU2744">
        <v>0.15</v>
      </c>
      <c r="XCV2744">
        <v>100</v>
      </c>
      <c r="XCW2744" t="s">
        <v>511</v>
      </c>
      <c r="XCX2744" t="s">
        <v>511</v>
      </c>
      <c r="XCY2744" t="s">
        <v>511</v>
      </c>
      <c r="XCZ2744" t="s">
        <v>511</v>
      </c>
      <c r="XDA2744" t="s">
        <v>511</v>
      </c>
    </row>
    <row r="2745" spans="16315:16329" x14ac:dyDescent="0.3">
      <c r="XCR2745" t="s">
        <v>527</v>
      </c>
      <c r="XCS2745">
        <v>3</v>
      </c>
      <c r="XCT2745">
        <v>10</v>
      </c>
      <c r="XCU2745">
        <v>0.15</v>
      </c>
      <c r="XCV2745">
        <v>100</v>
      </c>
      <c r="XCW2745" t="s">
        <v>511</v>
      </c>
      <c r="XCX2745" t="s">
        <v>511</v>
      </c>
      <c r="XCY2745" t="s">
        <v>511</v>
      </c>
      <c r="XCZ2745" t="s">
        <v>511</v>
      </c>
      <c r="XDA2745" t="s">
        <v>511</v>
      </c>
    </row>
    <row r="2746" spans="16315:16329" x14ac:dyDescent="0.3">
      <c r="XCR2746" t="s">
        <v>527</v>
      </c>
      <c r="XCS2746">
        <v>3</v>
      </c>
      <c r="XCT2746">
        <v>0</v>
      </c>
      <c r="XCU2746">
        <v>0.15</v>
      </c>
      <c r="XCV2746">
        <v>100</v>
      </c>
      <c r="XCW2746" t="s">
        <v>511</v>
      </c>
      <c r="XCX2746" t="s">
        <v>511</v>
      </c>
      <c r="XCY2746" t="s">
        <v>511</v>
      </c>
      <c r="XCZ2746" t="s">
        <v>511</v>
      </c>
      <c r="XDA2746" t="s">
        <v>511</v>
      </c>
    </row>
    <row r="2747" spans="16315:16329" x14ac:dyDescent="0.3">
      <c r="XCR2747" t="s">
        <v>527</v>
      </c>
      <c r="XCS2747">
        <v>3</v>
      </c>
      <c r="XCT2747">
        <v>10</v>
      </c>
      <c r="XCU2747">
        <v>0.2</v>
      </c>
      <c r="XCV2747">
        <v>100</v>
      </c>
      <c r="XCW2747" t="s">
        <v>511</v>
      </c>
      <c r="XCX2747" t="s">
        <v>511</v>
      </c>
      <c r="XCY2747" t="s">
        <v>511</v>
      </c>
      <c r="XCZ2747" t="s">
        <v>511</v>
      </c>
      <c r="XDA2747" t="s">
        <v>511</v>
      </c>
    </row>
    <row r="2748" spans="16315:16329" x14ac:dyDescent="0.3">
      <c r="XCM2748" t="s">
        <v>551</v>
      </c>
      <c r="XCR2748" t="s">
        <v>527</v>
      </c>
      <c r="XCS2748">
        <v>3</v>
      </c>
      <c r="XCT2748">
        <v>0</v>
      </c>
      <c r="XCU2748">
        <v>0.2</v>
      </c>
      <c r="XCV2748">
        <v>100</v>
      </c>
      <c r="XCW2748" t="s">
        <v>511</v>
      </c>
      <c r="XCX2748" t="s">
        <v>511</v>
      </c>
      <c r="XCY2748" t="s">
        <v>511</v>
      </c>
      <c r="XCZ2748" t="s">
        <v>511</v>
      </c>
      <c r="XDA2748" t="s">
        <v>511</v>
      </c>
    </row>
    <row r="2749" spans="16315:16329" x14ac:dyDescent="0.3">
      <c r="XCM2749" t="s">
        <v>552</v>
      </c>
      <c r="XCR2749" t="s">
        <v>527</v>
      </c>
      <c r="XCS2749">
        <v>3</v>
      </c>
      <c r="XCT2749">
        <v>0</v>
      </c>
      <c r="XCU2749">
        <v>0.1</v>
      </c>
      <c r="XCV2749">
        <v>100</v>
      </c>
      <c r="XCW2749" t="s">
        <v>511</v>
      </c>
      <c r="XCX2749" t="s">
        <v>511</v>
      </c>
      <c r="XCY2749" t="s">
        <v>511</v>
      </c>
      <c r="XCZ2749" t="s">
        <v>511</v>
      </c>
      <c r="XDA2749" t="s">
        <v>511</v>
      </c>
    </row>
    <row r="2750" spans="16315:16329" x14ac:dyDescent="0.3">
      <c r="XCM2750" t="s">
        <v>553</v>
      </c>
      <c r="XCR2750" t="s">
        <v>527</v>
      </c>
      <c r="XCS2750">
        <v>3</v>
      </c>
      <c r="XCT2750">
        <v>50</v>
      </c>
      <c r="XCU2750">
        <v>0.1</v>
      </c>
      <c r="XCV2750">
        <v>100</v>
      </c>
      <c r="XCW2750" t="s">
        <v>511</v>
      </c>
      <c r="XCX2750" t="s">
        <v>511</v>
      </c>
      <c r="XCY2750" t="s">
        <v>511</v>
      </c>
      <c r="XCZ2750" t="s">
        <v>511</v>
      </c>
      <c r="XDA2750" t="s">
        <v>511</v>
      </c>
    </row>
    <row r="2751" spans="16315:16329" x14ac:dyDescent="0.3">
      <c r="XCM2751" t="s">
        <v>554</v>
      </c>
      <c r="XCR2751" t="s">
        <v>527</v>
      </c>
      <c r="XCS2751">
        <v>3</v>
      </c>
      <c r="XCT2751">
        <v>50</v>
      </c>
      <c r="XCU2751">
        <v>0.2</v>
      </c>
      <c r="XCV2751">
        <v>100</v>
      </c>
      <c r="XCW2751" t="s">
        <v>511</v>
      </c>
      <c r="XCX2751" t="s">
        <v>511</v>
      </c>
      <c r="XCY2751" t="s">
        <v>511</v>
      </c>
      <c r="XCZ2751" t="s">
        <v>511</v>
      </c>
      <c r="XDA2751" t="s">
        <v>511</v>
      </c>
    </row>
    <row r="2752" spans="16315:16329" x14ac:dyDescent="0.3">
      <c r="XCM2752" t="s">
        <v>555</v>
      </c>
      <c r="XCR2752" t="s">
        <v>527</v>
      </c>
      <c r="XCS2752">
        <v>3</v>
      </c>
      <c r="XCT2752">
        <v>50</v>
      </c>
      <c r="XCU2752">
        <v>0.15</v>
      </c>
      <c r="XCV2752">
        <v>100</v>
      </c>
      <c r="XCW2752" t="s">
        <v>511</v>
      </c>
      <c r="XCX2752" t="s">
        <v>511</v>
      </c>
      <c r="XCY2752" t="s">
        <v>511</v>
      </c>
      <c r="XCZ2752" t="s">
        <v>511</v>
      </c>
      <c r="XDA2752" t="s">
        <v>511</v>
      </c>
    </row>
    <row r="2753" spans="16315:16329" x14ac:dyDescent="0.3">
      <c r="XCM2753" t="s">
        <v>556</v>
      </c>
      <c r="XCR2753" t="s">
        <v>527</v>
      </c>
      <c r="XCS2753">
        <v>3</v>
      </c>
      <c r="XCT2753">
        <v>25</v>
      </c>
      <c r="XCU2753">
        <v>0.2</v>
      </c>
      <c r="XCV2753">
        <v>100</v>
      </c>
      <c r="XCW2753" t="s">
        <v>511</v>
      </c>
      <c r="XCX2753" t="s">
        <v>511</v>
      </c>
      <c r="XCY2753" t="s">
        <v>511</v>
      </c>
      <c r="XCZ2753" t="s">
        <v>511</v>
      </c>
      <c r="XDA2753" t="s">
        <v>511</v>
      </c>
    </row>
    <row r="2754" spans="16315:16329" x14ac:dyDescent="0.3">
      <c r="XCM2754" t="s">
        <v>557</v>
      </c>
      <c r="XCR2754" t="s">
        <v>518</v>
      </c>
      <c r="XCS2754">
        <v>3</v>
      </c>
      <c r="XCT2754">
        <v>10</v>
      </c>
      <c r="XCU2754">
        <v>0.15</v>
      </c>
      <c r="XCV2754">
        <v>100</v>
      </c>
      <c r="XCW2754" t="s">
        <v>511</v>
      </c>
      <c r="XCX2754" t="s">
        <v>511</v>
      </c>
      <c r="XCY2754" t="s">
        <v>511</v>
      </c>
      <c r="XCZ2754" t="s">
        <v>511</v>
      </c>
      <c r="XDA2754" t="s">
        <v>511</v>
      </c>
    </row>
    <row r="2755" spans="16315:16329" x14ac:dyDescent="0.3">
      <c r="XCM2755" t="s">
        <v>558</v>
      </c>
      <c r="XCR2755" t="s">
        <v>518</v>
      </c>
      <c r="XCS2755">
        <v>3</v>
      </c>
      <c r="XCT2755">
        <v>10</v>
      </c>
      <c r="XCU2755">
        <v>0.2</v>
      </c>
      <c r="XCV2755">
        <v>100</v>
      </c>
      <c r="XCW2755" t="s">
        <v>511</v>
      </c>
      <c r="XCX2755" t="s">
        <v>511</v>
      </c>
      <c r="XCY2755" t="s">
        <v>511</v>
      </c>
      <c r="XCZ2755" t="s">
        <v>511</v>
      </c>
      <c r="XDA2755" t="s">
        <v>511</v>
      </c>
    </row>
    <row r="2756" spans="16315:16329" x14ac:dyDescent="0.3">
      <c r="XCM2756" t="s">
        <v>559</v>
      </c>
      <c r="XCR2756" t="s">
        <v>518</v>
      </c>
      <c r="XCS2756">
        <v>3</v>
      </c>
      <c r="XCT2756">
        <v>0</v>
      </c>
      <c r="XCU2756">
        <v>0.1</v>
      </c>
      <c r="XCV2756">
        <v>100</v>
      </c>
      <c r="XCW2756" t="s">
        <v>511</v>
      </c>
      <c r="XCX2756" t="s">
        <v>511</v>
      </c>
      <c r="XCY2756" t="s">
        <v>511</v>
      </c>
      <c r="XCZ2756" t="s">
        <v>511</v>
      </c>
      <c r="XDA2756" t="s">
        <v>511</v>
      </c>
    </row>
    <row r="2757" spans="16315:16329" x14ac:dyDescent="0.3">
      <c r="XCM2757" t="s">
        <v>560</v>
      </c>
      <c r="XCR2757" t="s">
        <v>518</v>
      </c>
      <c r="XCS2757">
        <v>3</v>
      </c>
      <c r="XCT2757">
        <v>10</v>
      </c>
      <c r="XCU2757">
        <v>0.1</v>
      </c>
      <c r="XCV2757">
        <v>100</v>
      </c>
      <c r="XCW2757" t="s">
        <v>511</v>
      </c>
      <c r="XCX2757" t="s">
        <v>511</v>
      </c>
      <c r="XCY2757" t="s">
        <v>511</v>
      </c>
      <c r="XCZ2757" t="s">
        <v>511</v>
      </c>
      <c r="XDA2757" t="s">
        <v>511</v>
      </c>
    </row>
    <row r="2758" spans="16315:16329" x14ac:dyDescent="0.3">
      <c r="XCM2758" t="s">
        <v>561</v>
      </c>
      <c r="XCR2758" t="s">
        <v>518</v>
      </c>
      <c r="XCS2758">
        <v>3</v>
      </c>
      <c r="XCT2758">
        <v>0</v>
      </c>
      <c r="XCU2758">
        <v>0.2</v>
      </c>
      <c r="XCV2758">
        <v>100</v>
      </c>
      <c r="XCW2758" t="s">
        <v>511</v>
      </c>
      <c r="XCX2758" t="s">
        <v>511</v>
      </c>
      <c r="XCY2758" t="s">
        <v>511</v>
      </c>
      <c r="XCZ2758" t="s">
        <v>511</v>
      </c>
      <c r="XDA2758" t="s">
        <v>511</v>
      </c>
    </row>
    <row r="2759" spans="16315:16329" x14ac:dyDescent="0.3">
      <c r="XCM2759" t="s">
        <v>562</v>
      </c>
      <c r="XCR2759" t="s">
        <v>518</v>
      </c>
      <c r="XCS2759">
        <v>3</v>
      </c>
      <c r="XCT2759">
        <v>0</v>
      </c>
      <c r="XCU2759">
        <v>0.15</v>
      </c>
      <c r="XCV2759">
        <v>100</v>
      </c>
      <c r="XCW2759" t="s">
        <v>511</v>
      </c>
      <c r="XCX2759" t="s">
        <v>511</v>
      </c>
      <c r="XCY2759" t="s">
        <v>511</v>
      </c>
      <c r="XCZ2759" t="s">
        <v>511</v>
      </c>
      <c r="XDA2759" t="s">
        <v>511</v>
      </c>
    </row>
    <row r="2760" spans="16315:16329" x14ac:dyDescent="0.3">
      <c r="XCM2760" t="s">
        <v>563</v>
      </c>
      <c r="XCR2760" t="s">
        <v>518</v>
      </c>
      <c r="XCS2760">
        <v>3</v>
      </c>
      <c r="XCT2760">
        <v>25</v>
      </c>
      <c r="XCU2760">
        <v>0.1</v>
      </c>
      <c r="XCV2760">
        <v>100</v>
      </c>
      <c r="XCW2760" t="s">
        <v>511</v>
      </c>
      <c r="XCX2760" t="s">
        <v>511</v>
      </c>
      <c r="XCY2760" t="s">
        <v>511</v>
      </c>
      <c r="XCZ2760" t="s">
        <v>511</v>
      </c>
      <c r="XDA2760" t="s">
        <v>511</v>
      </c>
    </row>
    <row r="2761" spans="16315:16329" x14ac:dyDescent="0.3">
      <c r="XCM2761" t="s">
        <v>564</v>
      </c>
      <c r="XCR2761" t="s">
        <v>518</v>
      </c>
      <c r="XCS2761">
        <v>3</v>
      </c>
      <c r="XCT2761">
        <v>25</v>
      </c>
      <c r="XCU2761">
        <v>0.2</v>
      </c>
      <c r="XCV2761">
        <v>100</v>
      </c>
      <c r="XCW2761" t="s">
        <v>511</v>
      </c>
      <c r="XCX2761" t="s">
        <v>511</v>
      </c>
      <c r="XCY2761" t="s">
        <v>511</v>
      </c>
      <c r="XCZ2761" t="s">
        <v>511</v>
      </c>
      <c r="XDA2761" t="s">
        <v>511</v>
      </c>
    </row>
    <row r="2762" spans="16315:16329" x14ac:dyDescent="0.3">
      <c r="XCM2762" t="s">
        <v>565</v>
      </c>
      <c r="XCR2762" t="s">
        <v>518</v>
      </c>
      <c r="XCS2762">
        <v>3</v>
      </c>
      <c r="XCT2762">
        <v>25</v>
      </c>
      <c r="XCU2762">
        <v>0.15</v>
      </c>
      <c r="XCV2762">
        <v>100</v>
      </c>
      <c r="XCW2762" t="s">
        <v>511</v>
      </c>
      <c r="XCX2762" t="s">
        <v>511</v>
      </c>
      <c r="XCY2762" t="s">
        <v>511</v>
      </c>
      <c r="XCZ2762" t="s">
        <v>511</v>
      </c>
      <c r="XDA2762" t="s">
        <v>511</v>
      </c>
    </row>
    <row r="2763" spans="16315:16329" x14ac:dyDescent="0.3">
      <c r="XCM2763" t="s">
        <v>566</v>
      </c>
      <c r="XCR2763" t="s">
        <v>518</v>
      </c>
      <c r="XCS2763">
        <v>3</v>
      </c>
      <c r="XCT2763">
        <v>50</v>
      </c>
      <c r="XCU2763">
        <v>0.2</v>
      </c>
      <c r="XCV2763">
        <v>100</v>
      </c>
      <c r="XCW2763" t="s">
        <v>511</v>
      </c>
      <c r="XCX2763" t="s">
        <v>511</v>
      </c>
      <c r="XCY2763" t="s">
        <v>511</v>
      </c>
      <c r="XCZ2763" t="s">
        <v>511</v>
      </c>
      <c r="XDA2763" t="s">
        <v>511</v>
      </c>
    </row>
    <row r="2764" spans="16315:16329" x14ac:dyDescent="0.3">
      <c r="XCM2764" t="s">
        <v>567</v>
      </c>
      <c r="XCR2764" t="s">
        <v>518</v>
      </c>
      <c r="XCS2764">
        <v>3</v>
      </c>
      <c r="XCT2764">
        <v>50</v>
      </c>
      <c r="XCU2764">
        <v>0.1</v>
      </c>
      <c r="XCV2764">
        <v>100</v>
      </c>
      <c r="XCW2764" t="s">
        <v>511</v>
      </c>
      <c r="XCX2764" t="s">
        <v>511</v>
      </c>
      <c r="XCY2764" t="s">
        <v>511</v>
      </c>
      <c r="XCZ2764" t="s">
        <v>511</v>
      </c>
      <c r="XDA2764" t="s">
        <v>511</v>
      </c>
    </row>
    <row r="2765" spans="16315:16329" x14ac:dyDescent="0.3">
      <c r="XCM2765" t="s">
        <v>568</v>
      </c>
      <c r="XCR2765" t="s">
        <v>518</v>
      </c>
      <c r="XCS2765">
        <v>3</v>
      </c>
      <c r="XCT2765">
        <v>50</v>
      </c>
      <c r="XCU2765">
        <v>0.15</v>
      </c>
      <c r="XCV2765">
        <v>100</v>
      </c>
      <c r="XCW2765" t="s">
        <v>511</v>
      </c>
      <c r="XCX2765" t="s">
        <v>511</v>
      </c>
      <c r="XCY2765" t="s">
        <v>511</v>
      </c>
      <c r="XCZ2765" t="s">
        <v>511</v>
      </c>
      <c r="XDA2765" t="s">
        <v>511</v>
      </c>
    </row>
    <row r="2766" spans="16315:16329" x14ac:dyDescent="0.3">
      <c r="XCM2766" t="s">
        <v>569</v>
      </c>
    </row>
    <row r="2767" spans="16315:16329" x14ac:dyDescent="0.3">
      <c r="XCM2767" t="s">
        <v>570</v>
      </c>
    </row>
    <row r="2768" spans="16315:16329" x14ac:dyDescent="0.3">
      <c r="XCM2768" t="s">
        <v>571</v>
      </c>
    </row>
    <row r="2769" spans="16315:16315" x14ac:dyDescent="0.3">
      <c r="XCM2769" t="s">
        <v>572</v>
      </c>
    </row>
    <row r="2770" spans="16315:16315" x14ac:dyDescent="0.3">
      <c r="XCM2770" t="s">
        <v>573</v>
      </c>
    </row>
    <row r="2771" spans="16315:16315" x14ac:dyDescent="0.3">
      <c r="XCM2771" t="s">
        <v>574</v>
      </c>
    </row>
    <row r="2772" spans="16315:16315" x14ac:dyDescent="0.3">
      <c r="XCM2772" t="s">
        <v>575</v>
      </c>
    </row>
    <row r="2773" spans="16315:16315" x14ac:dyDescent="0.3">
      <c r="XCM2773" t="s">
        <v>576</v>
      </c>
    </row>
    <row r="2774" spans="16315:16315" x14ac:dyDescent="0.3">
      <c r="XCM2774" t="s">
        <v>577</v>
      </c>
    </row>
    <row r="2775" spans="16315:16315" x14ac:dyDescent="0.3">
      <c r="XCM2775" t="s">
        <v>578</v>
      </c>
    </row>
    <row r="2776" spans="16315:16315" x14ac:dyDescent="0.3">
      <c r="XCM2776" t="s">
        <v>579</v>
      </c>
    </row>
    <row r="2777" spans="16315:16315" x14ac:dyDescent="0.3">
      <c r="XCM2777" t="s">
        <v>580</v>
      </c>
    </row>
    <row r="2778" spans="16315:16315" x14ac:dyDescent="0.3">
      <c r="XCM2778" t="s">
        <v>581</v>
      </c>
    </row>
    <row r="2779" spans="16315:16315" x14ac:dyDescent="0.3">
      <c r="XCM2779" t="s">
        <v>582</v>
      </c>
    </row>
    <row r="2780" spans="16315:16315" x14ac:dyDescent="0.3">
      <c r="XCM2780" t="s">
        <v>583</v>
      </c>
    </row>
    <row r="2781" spans="16315:16315" x14ac:dyDescent="0.3">
      <c r="XCM2781" t="s">
        <v>584</v>
      </c>
    </row>
    <row r="2782" spans="16315:16315" x14ac:dyDescent="0.3">
      <c r="XCM2782" t="s">
        <v>585</v>
      </c>
    </row>
    <row r="2783" spans="16315:16315" x14ac:dyDescent="0.3">
      <c r="XCM2783" t="s">
        <v>586</v>
      </c>
    </row>
    <row r="2784" spans="16315:16315" x14ac:dyDescent="0.3">
      <c r="XCM2784" t="s">
        <v>587</v>
      </c>
    </row>
    <row r="2785" spans="16315:16315" x14ac:dyDescent="0.3">
      <c r="XCM2785" t="s">
        <v>588</v>
      </c>
    </row>
    <row r="2786" spans="16315:16315" x14ac:dyDescent="0.3">
      <c r="XCM2786" t="s">
        <v>589</v>
      </c>
    </row>
    <row r="2787" spans="16315:16315" x14ac:dyDescent="0.3">
      <c r="XCM2787" t="s">
        <v>590</v>
      </c>
    </row>
    <row r="2788" spans="16315:16315" x14ac:dyDescent="0.3">
      <c r="XCM2788" t="s">
        <v>591</v>
      </c>
    </row>
    <row r="2789" spans="16315:16315" x14ac:dyDescent="0.3">
      <c r="XCM2789" t="s">
        <v>592</v>
      </c>
    </row>
    <row r="2790" spans="16315:16315" x14ac:dyDescent="0.3">
      <c r="XCM2790" t="s">
        <v>593</v>
      </c>
    </row>
    <row r="2791" spans="16315:16315" x14ac:dyDescent="0.3">
      <c r="XCM2791" t="s">
        <v>594</v>
      </c>
    </row>
    <row r="2792" spans="16315:16315" x14ac:dyDescent="0.3">
      <c r="XCM2792" t="s">
        <v>595</v>
      </c>
    </row>
    <row r="2793" spans="16315:16315" x14ac:dyDescent="0.3">
      <c r="XCM2793" t="s">
        <v>596</v>
      </c>
    </row>
    <row r="2794" spans="16315:16315" x14ac:dyDescent="0.3">
      <c r="XCM2794" t="s">
        <v>597</v>
      </c>
    </row>
    <row r="2795" spans="16315:16315" x14ac:dyDescent="0.3">
      <c r="XCM2795" t="s">
        <v>598</v>
      </c>
    </row>
    <row r="2796" spans="16315:16315" x14ac:dyDescent="0.3">
      <c r="XCM2796" t="s">
        <v>599</v>
      </c>
    </row>
    <row r="2797" spans="16315:16315" x14ac:dyDescent="0.3">
      <c r="XCM2797" t="s">
        <v>600</v>
      </c>
    </row>
    <row r="2798" spans="16315:16315" x14ac:dyDescent="0.3">
      <c r="XCM2798" t="s">
        <v>601</v>
      </c>
    </row>
    <row r="2799" spans="16315:16315" x14ac:dyDescent="0.3">
      <c r="XCM2799" t="s">
        <v>602</v>
      </c>
    </row>
    <row r="2800" spans="16315:16315" x14ac:dyDescent="0.3">
      <c r="XCM2800" t="s">
        <v>603</v>
      </c>
    </row>
    <row r="2801" spans="16315:16315" x14ac:dyDescent="0.3">
      <c r="XCM2801" t="s">
        <v>604</v>
      </c>
    </row>
    <row r="2802" spans="16315:16315" x14ac:dyDescent="0.3">
      <c r="XCM2802" t="s">
        <v>605</v>
      </c>
    </row>
    <row r="2803" spans="16315:16315" x14ac:dyDescent="0.3">
      <c r="XCM2803" t="s">
        <v>606</v>
      </c>
    </row>
    <row r="2804" spans="16315:16315" x14ac:dyDescent="0.3">
      <c r="XCM2804" t="s">
        <v>607</v>
      </c>
    </row>
    <row r="2805" spans="16315:16315" x14ac:dyDescent="0.3">
      <c r="XCM2805" t="s">
        <v>608</v>
      </c>
    </row>
    <row r="2806" spans="16315:16315" x14ac:dyDescent="0.3">
      <c r="XCM2806" t="s">
        <v>609</v>
      </c>
    </row>
    <row r="2807" spans="16315:16315" x14ac:dyDescent="0.3">
      <c r="XCM2807" t="s">
        <v>610</v>
      </c>
    </row>
    <row r="2808" spans="16315:16315" x14ac:dyDescent="0.3">
      <c r="XCM2808" t="s">
        <v>611</v>
      </c>
    </row>
    <row r="2809" spans="16315:16315" x14ac:dyDescent="0.3">
      <c r="XCM2809" t="s">
        <v>612</v>
      </c>
    </row>
    <row r="2810" spans="16315:16315" x14ac:dyDescent="0.3">
      <c r="XCM2810" t="s">
        <v>613</v>
      </c>
    </row>
    <row r="2811" spans="16315:16315" x14ac:dyDescent="0.3">
      <c r="XCM2811" t="s">
        <v>614</v>
      </c>
    </row>
    <row r="2812" spans="16315:16315" x14ac:dyDescent="0.3">
      <c r="XCM2812" t="s">
        <v>615</v>
      </c>
    </row>
    <row r="2813" spans="16315:16315" x14ac:dyDescent="0.3">
      <c r="XCM2813" t="s">
        <v>616</v>
      </c>
    </row>
    <row r="2814" spans="16315:16315" x14ac:dyDescent="0.3">
      <c r="XCM2814" t="s">
        <v>617</v>
      </c>
    </row>
    <row r="2815" spans="16315:16315" x14ac:dyDescent="0.3">
      <c r="XCM2815" t="s">
        <v>618</v>
      </c>
    </row>
    <row r="2816" spans="16315:16315" x14ac:dyDescent="0.3">
      <c r="XCM2816" t="s">
        <v>619</v>
      </c>
    </row>
    <row r="2817" spans="16315:16315" x14ac:dyDescent="0.3">
      <c r="XCM2817" t="s">
        <v>620</v>
      </c>
    </row>
    <row r="2818" spans="16315:16315" x14ac:dyDescent="0.3">
      <c r="XCM2818" t="s">
        <v>621</v>
      </c>
    </row>
    <row r="2819" spans="16315:16315" x14ac:dyDescent="0.3">
      <c r="XCM2819" t="s">
        <v>622</v>
      </c>
    </row>
    <row r="2820" spans="16315:16315" x14ac:dyDescent="0.3">
      <c r="XCM2820" t="s">
        <v>623</v>
      </c>
    </row>
    <row r="2821" spans="16315:16315" x14ac:dyDescent="0.3">
      <c r="XCM2821" t="s">
        <v>624</v>
      </c>
    </row>
    <row r="2822" spans="16315:16315" x14ac:dyDescent="0.3">
      <c r="XCM2822" t="s">
        <v>625</v>
      </c>
    </row>
    <row r="2823" spans="16315:16315" x14ac:dyDescent="0.3">
      <c r="XCM2823" t="s">
        <v>626</v>
      </c>
    </row>
    <row r="2824" spans="16315:16315" x14ac:dyDescent="0.3">
      <c r="XCM2824" t="s">
        <v>627</v>
      </c>
    </row>
    <row r="2825" spans="16315:16315" x14ac:dyDescent="0.3">
      <c r="XCM2825" t="s">
        <v>628</v>
      </c>
    </row>
    <row r="2826" spans="16315:16315" x14ac:dyDescent="0.3">
      <c r="XCM2826" t="s">
        <v>629</v>
      </c>
    </row>
    <row r="2827" spans="16315:16315" x14ac:dyDescent="0.3">
      <c r="XCM2827" t="s">
        <v>630</v>
      </c>
    </row>
    <row r="2828" spans="16315:16315" x14ac:dyDescent="0.3">
      <c r="XCM2828" t="s">
        <v>631</v>
      </c>
    </row>
    <row r="2829" spans="16315:16315" x14ac:dyDescent="0.3">
      <c r="XCM2829" t="s">
        <v>632</v>
      </c>
    </row>
    <row r="2830" spans="16315:16315" x14ac:dyDescent="0.3">
      <c r="XCM2830" t="s">
        <v>633</v>
      </c>
    </row>
    <row r="2831" spans="16315:16315" x14ac:dyDescent="0.3">
      <c r="XCM2831" t="s">
        <v>634</v>
      </c>
    </row>
    <row r="2832" spans="16315:16315" x14ac:dyDescent="0.3">
      <c r="XCM2832" t="s">
        <v>635</v>
      </c>
    </row>
    <row r="2833" spans="16315:16315" x14ac:dyDescent="0.3">
      <c r="XCM2833" t="s">
        <v>636</v>
      </c>
    </row>
    <row r="2834" spans="16315:16315" x14ac:dyDescent="0.3">
      <c r="XCM2834" t="s">
        <v>637</v>
      </c>
    </row>
    <row r="2835" spans="16315:16315" x14ac:dyDescent="0.3">
      <c r="XCM2835" t="s">
        <v>638</v>
      </c>
    </row>
    <row r="2836" spans="16315:16315" x14ac:dyDescent="0.3">
      <c r="XCM2836" t="s">
        <v>639</v>
      </c>
    </row>
    <row r="2837" spans="16315:16315" x14ac:dyDescent="0.3">
      <c r="XCM2837" t="s">
        <v>640</v>
      </c>
    </row>
    <row r="2838" spans="16315:16315" x14ac:dyDescent="0.3">
      <c r="XCM2838" t="s">
        <v>641</v>
      </c>
    </row>
    <row r="2839" spans="16315:16315" x14ac:dyDescent="0.3">
      <c r="XCM2839" t="s">
        <v>642</v>
      </c>
    </row>
    <row r="2840" spans="16315:16315" x14ac:dyDescent="0.3">
      <c r="XCM2840" t="s">
        <v>643</v>
      </c>
    </row>
    <row r="2841" spans="16315:16315" x14ac:dyDescent="0.3">
      <c r="XCM2841" t="s">
        <v>644</v>
      </c>
    </row>
    <row r="2842" spans="16315:16315" x14ac:dyDescent="0.3">
      <c r="XCM2842" t="s">
        <v>645</v>
      </c>
    </row>
    <row r="2843" spans="16315:16315" x14ac:dyDescent="0.3">
      <c r="XCM2843" t="s">
        <v>646</v>
      </c>
    </row>
    <row r="2844" spans="16315:16315" x14ac:dyDescent="0.3">
      <c r="XCM2844" t="s">
        <v>647</v>
      </c>
    </row>
    <row r="2845" spans="16315:16315" x14ac:dyDescent="0.3">
      <c r="XCM2845" t="s">
        <v>648</v>
      </c>
    </row>
    <row r="2846" spans="16315:16315" x14ac:dyDescent="0.3">
      <c r="XCM2846" t="s">
        <v>649</v>
      </c>
    </row>
    <row r="2847" spans="16315:16315" x14ac:dyDescent="0.3">
      <c r="XCM2847" t="s">
        <v>650</v>
      </c>
    </row>
    <row r="2848" spans="16315:16315" x14ac:dyDescent="0.3">
      <c r="XCM2848" t="s">
        <v>651</v>
      </c>
    </row>
    <row r="2849" spans="16315:16315" x14ac:dyDescent="0.3">
      <c r="XCM2849" t="s">
        <v>652</v>
      </c>
    </row>
    <row r="2850" spans="16315:16315" x14ac:dyDescent="0.3">
      <c r="XCM2850" t="s">
        <v>653</v>
      </c>
    </row>
    <row r="2851" spans="16315:16315" x14ac:dyDescent="0.3">
      <c r="XCM2851" t="s">
        <v>654</v>
      </c>
    </row>
    <row r="2852" spans="16315:16315" x14ac:dyDescent="0.3">
      <c r="XCM2852" t="s">
        <v>655</v>
      </c>
    </row>
    <row r="2853" spans="16315:16315" x14ac:dyDescent="0.3">
      <c r="XCM2853" t="s">
        <v>656</v>
      </c>
    </row>
    <row r="2854" spans="16315:16315" x14ac:dyDescent="0.3">
      <c r="XCM2854" t="s">
        <v>657</v>
      </c>
    </row>
    <row r="2855" spans="16315:16315" x14ac:dyDescent="0.3">
      <c r="XCM2855" t="s">
        <v>658</v>
      </c>
    </row>
    <row r="2856" spans="16315:16315" x14ac:dyDescent="0.3">
      <c r="XCM2856" t="s">
        <v>659</v>
      </c>
    </row>
    <row r="2857" spans="16315:16315" x14ac:dyDescent="0.3">
      <c r="XCM2857" t="s">
        <v>660</v>
      </c>
    </row>
    <row r="2858" spans="16315:16315" x14ac:dyDescent="0.3">
      <c r="XCM2858" t="s">
        <v>661</v>
      </c>
    </row>
    <row r="2859" spans="16315:16315" x14ac:dyDescent="0.3">
      <c r="XCM2859" t="s">
        <v>662</v>
      </c>
    </row>
    <row r="2860" spans="16315:16315" x14ac:dyDescent="0.3">
      <c r="XCM2860" t="s">
        <v>663</v>
      </c>
    </row>
    <row r="2861" spans="16315:16315" x14ac:dyDescent="0.3">
      <c r="XCM2861" t="s">
        <v>664</v>
      </c>
    </row>
    <row r="2862" spans="16315:16315" x14ac:dyDescent="0.3">
      <c r="XCM2862" t="s">
        <v>665</v>
      </c>
    </row>
    <row r="2863" spans="16315:16315" x14ac:dyDescent="0.3">
      <c r="XCM2863" t="s">
        <v>666</v>
      </c>
    </row>
    <row r="2864" spans="16315:16315" x14ac:dyDescent="0.3">
      <c r="XCM2864" t="s">
        <v>667</v>
      </c>
    </row>
    <row r="2865" spans="16315:16315" x14ac:dyDescent="0.3">
      <c r="XCM2865" t="s">
        <v>668</v>
      </c>
    </row>
    <row r="2866" spans="16315:16315" x14ac:dyDescent="0.3">
      <c r="XCM2866" t="s">
        <v>669</v>
      </c>
    </row>
    <row r="2867" spans="16315:16315" x14ac:dyDescent="0.3">
      <c r="XCM2867" t="s">
        <v>670</v>
      </c>
    </row>
    <row r="2868" spans="16315:16315" x14ac:dyDescent="0.3">
      <c r="XCM2868" t="s">
        <v>671</v>
      </c>
    </row>
    <row r="2869" spans="16315:16315" x14ac:dyDescent="0.3">
      <c r="XCM2869" t="s">
        <v>672</v>
      </c>
    </row>
    <row r="2870" spans="16315:16315" x14ac:dyDescent="0.3">
      <c r="XCM2870" t="s">
        <v>673</v>
      </c>
    </row>
    <row r="2871" spans="16315:16315" x14ac:dyDescent="0.3">
      <c r="XCM2871" t="s">
        <v>674</v>
      </c>
    </row>
    <row r="2872" spans="16315:16315" x14ac:dyDescent="0.3">
      <c r="XCM2872" t="s">
        <v>675</v>
      </c>
    </row>
    <row r="2873" spans="16315:16315" x14ac:dyDescent="0.3">
      <c r="XCM2873" t="s">
        <v>676</v>
      </c>
    </row>
    <row r="2874" spans="16315:16315" x14ac:dyDescent="0.3">
      <c r="XCM2874" t="s">
        <v>677</v>
      </c>
    </row>
    <row r="2875" spans="16315:16315" x14ac:dyDescent="0.3">
      <c r="XCM2875" t="s">
        <v>678</v>
      </c>
    </row>
    <row r="2876" spans="16315:16315" x14ac:dyDescent="0.3">
      <c r="XCM2876" t="s">
        <v>679</v>
      </c>
    </row>
    <row r="2877" spans="16315:16315" x14ac:dyDescent="0.3">
      <c r="XCM2877" t="s">
        <v>680</v>
      </c>
    </row>
    <row r="2878" spans="16315:16315" x14ac:dyDescent="0.3">
      <c r="XCM2878" t="s">
        <v>681</v>
      </c>
    </row>
    <row r="2879" spans="16315:16315" x14ac:dyDescent="0.3">
      <c r="XCM2879" t="s">
        <v>682</v>
      </c>
    </row>
    <row r="2880" spans="16315:16315" x14ac:dyDescent="0.3">
      <c r="XCM2880" t="s">
        <v>683</v>
      </c>
    </row>
    <row r="2881" spans="16315:16315" x14ac:dyDescent="0.3">
      <c r="XCM2881" t="s">
        <v>684</v>
      </c>
    </row>
    <row r="2882" spans="16315:16315" x14ac:dyDescent="0.3">
      <c r="XCM2882" t="s">
        <v>685</v>
      </c>
    </row>
    <row r="2883" spans="16315:16315" x14ac:dyDescent="0.3">
      <c r="XCM2883" t="s">
        <v>686</v>
      </c>
    </row>
    <row r="2884" spans="16315:16315" x14ac:dyDescent="0.3">
      <c r="XCM2884" t="s">
        <v>687</v>
      </c>
    </row>
    <row r="2885" spans="16315:16315" x14ac:dyDescent="0.3">
      <c r="XCM2885" t="s">
        <v>688</v>
      </c>
    </row>
    <row r="2886" spans="16315:16315" x14ac:dyDescent="0.3">
      <c r="XCM2886" t="s">
        <v>689</v>
      </c>
    </row>
    <row r="2887" spans="16315:16315" x14ac:dyDescent="0.3">
      <c r="XCM2887" t="s">
        <v>690</v>
      </c>
    </row>
    <row r="2888" spans="16315:16315" x14ac:dyDescent="0.3">
      <c r="XCM2888" t="s">
        <v>691</v>
      </c>
    </row>
    <row r="2889" spans="16315:16315" x14ac:dyDescent="0.3">
      <c r="XCM2889" t="s">
        <v>692</v>
      </c>
    </row>
    <row r="2890" spans="16315:16315" x14ac:dyDescent="0.3">
      <c r="XCM2890" t="s">
        <v>693</v>
      </c>
    </row>
    <row r="2891" spans="16315:16315" x14ac:dyDescent="0.3">
      <c r="XCM2891" t="s">
        <v>694</v>
      </c>
    </row>
    <row r="2892" spans="16315:16315" x14ac:dyDescent="0.3">
      <c r="XCM2892" t="s">
        <v>695</v>
      </c>
    </row>
    <row r="2893" spans="16315:16315" x14ac:dyDescent="0.3">
      <c r="XCM2893" t="s">
        <v>696</v>
      </c>
    </row>
    <row r="2894" spans="16315:16315" x14ac:dyDescent="0.3">
      <c r="XCM2894" t="s">
        <v>697</v>
      </c>
    </row>
    <row r="2895" spans="16315:16315" x14ac:dyDescent="0.3">
      <c r="XCM2895" t="s">
        <v>698</v>
      </c>
    </row>
    <row r="2896" spans="16315:16315" x14ac:dyDescent="0.3">
      <c r="XCM2896" t="s">
        <v>699</v>
      </c>
    </row>
    <row r="2897" spans="16315:16315" x14ac:dyDescent="0.3">
      <c r="XCM2897" t="s">
        <v>700</v>
      </c>
    </row>
    <row r="2898" spans="16315:16315" x14ac:dyDescent="0.3">
      <c r="XCM2898" t="s">
        <v>701</v>
      </c>
    </row>
    <row r="2899" spans="16315:16315" x14ac:dyDescent="0.3">
      <c r="XCM2899" t="s">
        <v>702</v>
      </c>
    </row>
    <row r="2900" spans="16315:16315" x14ac:dyDescent="0.3">
      <c r="XCM2900" t="s">
        <v>703</v>
      </c>
    </row>
    <row r="2901" spans="16315:16315" x14ac:dyDescent="0.3">
      <c r="XCM2901" t="s">
        <v>704</v>
      </c>
    </row>
    <row r="2902" spans="16315:16315" x14ac:dyDescent="0.3">
      <c r="XCM2902" t="s">
        <v>705</v>
      </c>
    </row>
    <row r="2903" spans="16315:16315" x14ac:dyDescent="0.3">
      <c r="XCM2903" t="s">
        <v>706</v>
      </c>
    </row>
    <row r="2904" spans="16315:16315" x14ac:dyDescent="0.3">
      <c r="XCM2904" t="s">
        <v>707</v>
      </c>
    </row>
    <row r="2905" spans="16315:16315" x14ac:dyDescent="0.3">
      <c r="XCM2905" t="s">
        <v>708</v>
      </c>
    </row>
    <row r="2906" spans="16315:16315" x14ac:dyDescent="0.3">
      <c r="XCM2906" t="s">
        <v>709</v>
      </c>
    </row>
    <row r="2907" spans="16315:16315" x14ac:dyDescent="0.3">
      <c r="XCM2907" t="s">
        <v>710</v>
      </c>
    </row>
    <row r="2908" spans="16315:16315" x14ac:dyDescent="0.3">
      <c r="XCM2908" t="s">
        <v>711</v>
      </c>
    </row>
    <row r="2909" spans="16315:16315" x14ac:dyDescent="0.3">
      <c r="XCM2909" t="s">
        <v>712</v>
      </c>
    </row>
    <row r="2910" spans="16315:16315" x14ac:dyDescent="0.3">
      <c r="XCM2910" t="s">
        <v>713</v>
      </c>
    </row>
    <row r="2911" spans="16315:16315" x14ac:dyDescent="0.3">
      <c r="XCM2911" t="s">
        <v>714</v>
      </c>
    </row>
    <row r="2912" spans="16315:16315" x14ac:dyDescent="0.3">
      <c r="XCM2912" t="s">
        <v>715</v>
      </c>
    </row>
    <row r="2913" spans="16315:16315" x14ac:dyDescent="0.3">
      <c r="XCM2913" t="s">
        <v>716</v>
      </c>
    </row>
    <row r="2914" spans="16315:16315" x14ac:dyDescent="0.3">
      <c r="XCM2914" t="s">
        <v>717</v>
      </c>
    </row>
    <row r="2915" spans="16315:16315" x14ac:dyDescent="0.3">
      <c r="XCM2915" t="s">
        <v>718</v>
      </c>
    </row>
    <row r="2916" spans="16315:16315" x14ac:dyDescent="0.3">
      <c r="XCM2916" t="s">
        <v>719</v>
      </c>
    </row>
    <row r="2917" spans="16315:16315" x14ac:dyDescent="0.3">
      <c r="XCM2917" t="s">
        <v>720</v>
      </c>
    </row>
    <row r="2918" spans="16315:16315" x14ac:dyDescent="0.3">
      <c r="XCM2918" t="s">
        <v>721</v>
      </c>
    </row>
    <row r="2919" spans="16315:16315" x14ac:dyDescent="0.3">
      <c r="XCM2919" t="s">
        <v>722</v>
      </c>
    </row>
    <row r="2920" spans="16315:16315" x14ac:dyDescent="0.3">
      <c r="XCM2920" t="s">
        <v>723</v>
      </c>
    </row>
    <row r="2921" spans="16315:16315" x14ac:dyDescent="0.3">
      <c r="XCM2921" t="s">
        <v>724</v>
      </c>
    </row>
    <row r="2922" spans="16315:16315" x14ac:dyDescent="0.3">
      <c r="XCM2922" t="s">
        <v>725</v>
      </c>
    </row>
    <row r="2923" spans="16315:16315" x14ac:dyDescent="0.3">
      <c r="XCM2923" t="s">
        <v>726</v>
      </c>
    </row>
    <row r="2924" spans="16315:16315" x14ac:dyDescent="0.3">
      <c r="XCM2924" t="s">
        <v>727</v>
      </c>
    </row>
    <row r="2925" spans="16315:16315" x14ac:dyDescent="0.3">
      <c r="XCM2925" t="s">
        <v>728</v>
      </c>
    </row>
    <row r="2926" spans="16315:16315" x14ac:dyDescent="0.3">
      <c r="XCM2926" t="s">
        <v>729</v>
      </c>
    </row>
    <row r="2927" spans="16315:16315" x14ac:dyDescent="0.3">
      <c r="XCM2927" t="s">
        <v>730</v>
      </c>
    </row>
    <row r="2928" spans="16315:16315" x14ac:dyDescent="0.3">
      <c r="XCM2928" t="s">
        <v>731</v>
      </c>
    </row>
    <row r="2929" spans="16315:16315" x14ac:dyDescent="0.3">
      <c r="XCM2929" t="s">
        <v>732</v>
      </c>
    </row>
    <row r="2930" spans="16315:16315" x14ac:dyDescent="0.3">
      <c r="XCM2930" t="s">
        <v>733</v>
      </c>
    </row>
    <row r="2931" spans="16315:16315" x14ac:dyDescent="0.3">
      <c r="XCM2931" t="s">
        <v>734</v>
      </c>
    </row>
    <row r="2932" spans="16315:16315" x14ac:dyDescent="0.3">
      <c r="XCM2932" t="s">
        <v>735</v>
      </c>
    </row>
    <row r="2933" spans="16315:16315" x14ac:dyDescent="0.3">
      <c r="XCM2933" t="s">
        <v>736</v>
      </c>
    </row>
    <row r="2934" spans="16315:16315" x14ac:dyDescent="0.3">
      <c r="XCM2934" t="s">
        <v>737</v>
      </c>
    </row>
    <row r="2935" spans="16315:16315" x14ac:dyDescent="0.3">
      <c r="XCM2935" t="s">
        <v>738</v>
      </c>
    </row>
    <row r="2936" spans="16315:16315" x14ac:dyDescent="0.3">
      <c r="XCM2936" t="s">
        <v>739</v>
      </c>
    </row>
    <row r="2937" spans="16315:16315" x14ac:dyDescent="0.3">
      <c r="XCM2937" t="s">
        <v>740</v>
      </c>
    </row>
    <row r="2938" spans="16315:16315" x14ac:dyDescent="0.3">
      <c r="XCM2938" t="s">
        <v>741</v>
      </c>
    </row>
    <row r="2939" spans="16315:16315" x14ac:dyDescent="0.3">
      <c r="XCM2939" t="s">
        <v>742</v>
      </c>
    </row>
    <row r="2940" spans="16315:16315" x14ac:dyDescent="0.3">
      <c r="XCM2940" t="s">
        <v>743</v>
      </c>
    </row>
    <row r="2941" spans="16315:16315" x14ac:dyDescent="0.3">
      <c r="XCM2941" t="s">
        <v>744</v>
      </c>
    </row>
    <row r="2942" spans="16315:16315" x14ac:dyDescent="0.3">
      <c r="XCM2942" t="s">
        <v>745</v>
      </c>
    </row>
    <row r="2943" spans="16315:16315" x14ac:dyDescent="0.3">
      <c r="XCM2943" t="s">
        <v>746</v>
      </c>
    </row>
    <row r="2944" spans="16315:16315" x14ac:dyDescent="0.3">
      <c r="XCM2944" t="s">
        <v>747</v>
      </c>
    </row>
    <row r="2945" spans="16315:16315" x14ac:dyDescent="0.3">
      <c r="XCM2945" t="s">
        <v>748</v>
      </c>
    </row>
    <row r="2946" spans="16315:16315" x14ac:dyDescent="0.3">
      <c r="XCM2946" t="s">
        <v>749</v>
      </c>
    </row>
    <row r="2947" spans="16315:16315" x14ac:dyDescent="0.3">
      <c r="XCM2947" t="s">
        <v>750</v>
      </c>
    </row>
    <row r="2948" spans="16315:16315" x14ac:dyDescent="0.3">
      <c r="XCM2948" t="s">
        <v>751</v>
      </c>
    </row>
    <row r="2949" spans="16315:16315" x14ac:dyDescent="0.3">
      <c r="XCM2949" t="s">
        <v>752</v>
      </c>
    </row>
    <row r="2950" spans="16315:16315" x14ac:dyDescent="0.3">
      <c r="XCM2950" t="s">
        <v>753</v>
      </c>
    </row>
    <row r="2951" spans="16315:16315" x14ac:dyDescent="0.3">
      <c r="XCM2951" t="s">
        <v>754</v>
      </c>
    </row>
    <row r="2952" spans="16315:16315" x14ac:dyDescent="0.3">
      <c r="XCM2952" t="s">
        <v>755</v>
      </c>
    </row>
    <row r="2953" spans="16315:16315" x14ac:dyDescent="0.3">
      <c r="XCM2953" t="s">
        <v>756</v>
      </c>
    </row>
    <row r="2954" spans="16315:16315" x14ac:dyDescent="0.3">
      <c r="XCM2954" t="s">
        <v>757</v>
      </c>
    </row>
    <row r="2955" spans="16315:16315" x14ac:dyDescent="0.3">
      <c r="XCM2955" t="s">
        <v>758</v>
      </c>
    </row>
    <row r="2956" spans="16315:16315" x14ac:dyDescent="0.3">
      <c r="XCM2956" t="s">
        <v>759</v>
      </c>
    </row>
    <row r="2957" spans="16315:16315" x14ac:dyDescent="0.3">
      <c r="XCM2957" t="s">
        <v>760</v>
      </c>
    </row>
    <row r="2958" spans="16315:16315" x14ac:dyDescent="0.3">
      <c r="XCM2958" t="s">
        <v>761</v>
      </c>
    </row>
    <row r="2959" spans="16315:16315" x14ac:dyDescent="0.3">
      <c r="XCM2959" t="s">
        <v>762</v>
      </c>
    </row>
    <row r="2960" spans="16315:16315" x14ac:dyDescent="0.3">
      <c r="XCM2960" t="s">
        <v>763</v>
      </c>
    </row>
    <row r="2961" spans="16315:16315" x14ac:dyDescent="0.3">
      <c r="XCM2961" t="s">
        <v>764</v>
      </c>
    </row>
    <row r="2962" spans="16315:16315" x14ac:dyDescent="0.3">
      <c r="XCM2962" t="s">
        <v>765</v>
      </c>
    </row>
    <row r="2963" spans="16315:16315" x14ac:dyDescent="0.3">
      <c r="XCM2963" t="s">
        <v>766</v>
      </c>
    </row>
    <row r="2964" spans="16315:16315" x14ac:dyDescent="0.3">
      <c r="XCM2964" t="s">
        <v>767</v>
      </c>
    </row>
    <row r="2965" spans="16315:16315" x14ac:dyDescent="0.3">
      <c r="XCM2965" t="s">
        <v>768</v>
      </c>
    </row>
    <row r="2966" spans="16315:16315" x14ac:dyDescent="0.3">
      <c r="XCM2966" t="s">
        <v>769</v>
      </c>
    </row>
    <row r="2967" spans="16315:16315" x14ac:dyDescent="0.3">
      <c r="XCM2967" t="s">
        <v>770</v>
      </c>
    </row>
    <row r="2968" spans="16315:16315" x14ac:dyDescent="0.3">
      <c r="XCM2968" t="s">
        <v>771</v>
      </c>
    </row>
    <row r="2969" spans="16315:16315" x14ac:dyDescent="0.3">
      <c r="XCM2969" t="s">
        <v>772</v>
      </c>
    </row>
    <row r="2970" spans="16315:16315" x14ac:dyDescent="0.3">
      <c r="XCM2970" t="s">
        <v>773</v>
      </c>
    </row>
    <row r="2971" spans="16315:16315" x14ac:dyDescent="0.3">
      <c r="XCM2971" t="s">
        <v>774</v>
      </c>
    </row>
    <row r="2972" spans="16315:16315" x14ac:dyDescent="0.3">
      <c r="XCM2972" t="s">
        <v>775</v>
      </c>
    </row>
    <row r="2973" spans="16315:16315" x14ac:dyDescent="0.3">
      <c r="XCM2973" t="s">
        <v>776</v>
      </c>
    </row>
    <row r="2974" spans="16315:16315" x14ac:dyDescent="0.3">
      <c r="XCM2974" t="s">
        <v>777</v>
      </c>
    </row>
    <row r="2975" spans="16315:16315" x14ac:dyDescent="0.3">
      <c r="XCM2975" t="s">
        <v>778</v>
      </c>
    </row>
    <row r="2976" spans="16315:16315" x14ac:dyDescent="0.3">
      <c r="XCM2976" t="s">
        <v>779</v>
      </c>
    </row>
    <row r="2977" spans="16315:16315" x14ac:dyDescent="0.3">
      <c r="XCM2977" t="s">
        <v>780</v>
      </c>
    </row>
    <row r="2978" spans="16315:16315" x14ac:dyDescent="0.3">
      <c r="XCM2978" t="s">
        <v>781</v>
      </c>
    </row>
    <row r="2979" spans="16315:16315" x14ac:dyDescent="0.3">
      <c r="XCM2979" t="s">
        <v>782</v>
      </c>
    </row>
    <row r="2980" spans="16315:16315" x14ac:dyDescent="0.3">
      <c r="XCM2980" t="s">
        <v>783</v>
      </c>
    </row>
    <row r="2981" spans="16315:16315" x14ac:dyDescent="0.3">
      <c r="XCM2981" t="s">
        <v>784</v>
      </c>
    </row>
    <row r="2982" spans="16315:16315" x14ac:dyDescent="0.3">
      <c r="XCM2982" t="s">
        <v>785</v>
      </c>
    </row>
    <row r="2983" spans="16315:16315" x14ac:dyDescent="0.3">
      <c r="XCM2983" t="s">
        <v>786</v>
      </c>
    </row>
    <row r="2984" spans="16315:16315" x14ac:dyDescent="0.3">
      <c r="XCM2984" t="s">
        <v>787</v>
      </c>
    </row>
    <row r="2985" spans="16315:16315" x14ac:dyDescent="0.3">
      <c r="XCM2985" t="s">
        <v>788</v>
      </c>
    </row>
    <row r="2986" spans="16315:16315" x14ac:dyDescent="0.3">
      <c r="XCM2986" t="s">
        <v>789</v>
      </c>
    </row>
    <row r="2987" spans="16315:16315" x14ac:dyDescent="0.3">
      <c r="XCM2987" t="s">
        <v>790</v>
      </c>
    </row>
    <row r="2988" spans="16315:16315" x14ac:dyDescent="0.3">
      <c r="XCM2988" t="s">
        <v>791</v>
      </c>
    </row>
    <row r="2989" spans="16315:16315" x14ac:dyDescent="0.3">
      <c r="XCM2989" t="s">
        <v>792</v>
      </c>
    </row>
    <row r="2990" spans="16315:16315" x14ac:dyDescent="0.3">
      <c r="XCM2990" t="s">
        <v>793</v>
      </c>
    </row>
    <row r="2991" spans="16315:16315" x14ac:dyDescent="0.3">
      <c r="XCM2991" t="s">
        <v>794</v>
      </c>
    </row>
    <row r="2992" spans="16315:16315" x14ac:dyDescent="0.3">
      <c r="XCM2992" t="s">
        <v>795</v>
      </c>
    </row>
    <row r="2993" spans="16315:16315" x14ac:dyDescent="0.3">
      <c r="XCM2993" t="s">
        <v>796</v>
      </c>
    </row>
    <row r="2994" spans="16315:16315" x14ac:dyDescent="0.3">
      <c r="XCM2994" t="s">
        <v>797</v>
      </c>
    </row>
    <row r="2995" spans="16315:16315" x14ac:dyDescent="0.3">
      <c r="XCM2995" t="s">
        <v>798</v>
      </c>
    </row>
    <row r="2996" spans="16315:16315" x14ac:dyDescent="0.3">
      <c r="XCM2996" t="s">
        <v>799</v>
      </c>
    </row>
    <row r="2997" spans="16315:16315" x14ac:dyDescent="0.3">
      <c r="XCM2997" t="s">
        <v>800</v>
      </c>
    </row>
    <row r="2998" spans="16315:16315" x14ac:dyDescent="0.3">
      <c r="XCM2998" t="s">
        <v>801</v>
      </c>
    </row>
    <row r="2999" spans="16315:16315" x14ac:dyDescent="0.3">
      <c r="XCM2999" t="s">
        <v>802</v>
      </c>
    </row>
    <row r="3000" spans="16315:16315" x14ac:dyDescent="0.3">
      <c r="XCM3000" t="s">
        <v>803</v>
      </c>
    </row>
    <row r="3001" spans="16315:16315" x14ac:dyDescent="0.3">
      <c r="XCM3001" t="s">
        <v>804</v>
      </c>
    </row>
    <row r="3002" spans="16315:16315" x14ac:dyDescent="0.3">
      <c r="XCM3002" t="s">
        <v>805</v>
      </c>
    </row>
    <row r="3003" spans="16315:16315" x14ac:dyDescent="0.3">
      <c r="XCM3003" t="s">
        <v>806</v>
      </c>
    </row>
    <row r="3004" spans="16315:16315" x14ac:dyDescent="0.3">
      <c r="XCM3004" t="s">
        <v>807</v>
      </c>
    </row>
    <row r="3005" spans="16315:16315" x14ac:dyDescent="0.3">
      <c r="XCM3005" t="s">
        <v>808</v>
      </c>
    </row>
    <row r="3006" spans="16315:16315" x14ac:dyDescent="0.3">
      <c r="XCM3006" t="s">
        <v>809</v>
      </c>
    </row>
    <row r="3007" spans="16315:16315" x14ac:dyDescent="0.3">
      <c r="XCM3007" t="s">
        <v>810</v>
      </c>
    </row>
    <row r="3008" spans="16315:16315" x14ac:dyDescent="0.3">
      <c r="XCM3008" t="s">
        <v>811</v>
      </c>
    </row>
    <row r="3009" spans="16315:16315" x14ac:dyDescent="0.3">
      <c r="XCM3009" t="s">
        <v>812</v>
      </c>
    </row>
    <row r="3010" spans="16315:16315" x14ac:dyDescent="0.3">
      <c r="XCM3010" t="s">
        <v>813</v>
      </c>
    </row>
    <row r="3011" spans="16315:16315" x14ac:dyDescent="0.3">
      <c r="XCM3011" t="s">
        <v>814</v>
      </c>
    </row>
    <row r="3012" spans="16315:16315" x14ac:dyDescent="0.3">
      <c r="XCM3012" t="s">
        <v>815</v>
      </c>
    </row>
    <row r="3013" spans="16315:16315" x14ac:dyDescent="0.3">
      <c r="XCM3013" t="s">
        <v>816</v>
      </c>
    </row>
    <row r="3014" spans="16315:16315" x14ac:dyDescent="0.3">
      <c r="XCM3014" t="s">
        <v>817</v>
      </c>
    </row>
    <row r="3015" spans="16315:16315" x14ac:dyDescent="0.3">
      <c r="XCM3015" t="s">
        <v>818</v>
      </c>
    </row>
    <row r="3016" spans="16315:16315" x14ac:dyDescent="0.3">
      <c r="XCM3016" t="s">
        <v>819</v>
      </c>
    </row>
    <row r="3017" spans="16315:16315" x14ac:dyDescent="0.3">
      <c r="XCM3017" t="s">
        <v>820</v>
      </c>
    </row>
    <row r="3018" spans="16315:16315" x14ac:dyDescent="0.3">
      <c r="XCM3018" t="s">
        <v>821</v>
      </c>
    </row>
    <row r="3019" spans="16315:16315" x14ac:dyDescent="0.3">
      <c r="XCM3019" t="s">
        <v>822</v>
      </c>
    </row>
    <row r="3020" spans="16315:16315" x14ac:dyDescent="0.3">
      <c r="XCM3020" t="s">
        <v>823</v>
      </c>
    </row>
    <row r="3021" spans="16315:16315" x14ac:dyDescent="0.3">
      <c r="XCM3021" t="s">
        <v>824</v>
      </c>
    </row>
    <row r="3022" spans="16315:16315" x14ac:dyDescent="0.3">
      <c r="XCM3022" t="s">
        <v>825</v>
      </c>
    </row>
    <row r="3023" spans="16315:16315" x14ac:dyDescent="0.3">
      <c r="XCM3023" t="s">
        <v>826</v>
      </c>
    </row>
    <row r="3024" spans="16315:16315" x14ac:dyDescent="0.3">
      <c r="XCM3024" t="s">
        <v>827</v>
      </c>
    </row>
    <row r="3025" spans="16315:16315" x14ac:dyDescent="0.3">
      <c r="XCM3025" t="s">
        <v>828</v>
      </c>
    </row>
    <row r="3026" spans="16315:16315" x14ac:dyDescent="0.3">
      <c r="XCM3026" t="s">
        <v>829</v>
      </c>
    </row>
    <row r="3027" spans="16315:16315" x14ac:dyDescent="0.3">
      <c r="XCM3027" t="s">
        <v>830</v>
      </c>
    </row>
    <row r="3028" spans="16315:16315" x14ac:dyDescent="0.3">
      <c r="XCM3028" t="s">
        <v>831</v>
      </c>
    </row>
    <row r="3029" spans="16315:16315" x14ac:dyDescent="0.3">
      <c r="XCM3029" t="s">
        <v>832</v>
      </c>
    </row>
    <row r="3030" spans="16315:16315" x14ac:dyDescent="0.3">
      <c r="XCM3030" t="s">
        <v>833</v>
      </c>
    </row>
    <row r="3031" spans="16315:16315" x14ac:dyDescent="0.3">
      <c r="XCM3031" t="s">
        <v>834</v>
      </c>
    </row>
    <row r="3032" spans="16315:16315" x14ac:dyDescent="0.3">
      <c r="XCM3032" t="s">
        <v>835</v>
      </c>
    </row>
    <row r="3033" spans="16315:16315" x14ac:dyDescent="0.3">
      <c r="XCM3033" t="s">
        <v>836</v>
      </c>
    </row>
    <row r="3034" spans="16315:16315" x14ac:dyDescent="0.3">
      <c r="XCM3034" t="s">
        <v>837</v>
      </c>
    </row>
    <row r="3035" spans="16315:16315" x14ac:dyDescent="0.3">
      <c r="XCM3035" t="s">
        <v>838</v>
      </c>
    </row>
    <row r="3036" spans="16315:16315" x14ac:dyDescent="0.3">
      <c r="XCM3036" t="s">
        <v>839</v>
      </c>
    </row>
    <row r="3037" spans="16315:16315" x14ac:dyDescent="0.3">
      <c r="XCM3037" t="s">
        <v>840</v>
      </c>
    </row>
    <row r="3038" spans="16315:16315" x14ac:dyDescent="0.3">
      <c r="XCM3038" t="s">
        <v>841</v>
      </c>
    </row>
    <row r="3039" spans="16315:16315" x14ac:dyDescent="0.3">
      <c r="XCM3039" t="s">
        <v>842</v>
      </c>
    </row>
    <row r="3040" spans="16315:16315" x14ac:dyDescent="0.3">
      <c r="XCM3040" t="s">
        <v>843</v>
      </c>
    </row>
    <row r="3041" spans="16315:16315" x14ac:dyDescent="0.3">
      <c r="XCM3041" t="s">
        <v>844</v>
      </c>
    </row>
    <row r="3042" spans="16315:16315" x14ac:dyDescent="0.3">
      <c r="XCM3042" t="s">
        <v>845</v>
      </c>
    </row>
    <row r="3043" spans="16315:16315" x14ac:dyDescent="0.3">
      <c r="XCM3043" t="s">
        <v>846</v>
      </c>
    </row>
    <row r="3044" spans="16315:16315" x14ac:dyDescent="0.3">
      <c r="XCM3044" t="s">
        <v>847</v>
      </c>
    </row>
    <row r="3045" spans="16315:16315" x14ac:dyDescent="0.3">
      <c r="XCM3045" t="s">
        <v>848</v>
      </c>
    </row>
    <row r="3046" spans="16315:16315" x14ac:dyDescent="0.3">
      <c r="XCM3046" t="s">
        <v>849</v>
      </c>
    </row>
    <row r="3047" spans="16315:16315" x14ac:dyDescent="0.3">
      <c r="XCM3047" t="s">
        <v>850</v>
      </c>
    </row>
    <row r="3048" spans="16315:16315" x14ac:dyDescent="0.3">
      <c r="XCM3048" t="s">
        <v>851</v>
      </c>
    </row>
    <row r="3049" spans="16315:16315" x14ac:dyDescent="0.3">
      <c r="XCM3049" t="s">
        <v>852</v>
      </c>
    </row>
    <row r="3050" spans="16315:16315" x14ac:dyDescent="0.3">
      <c r="XCM3050" t="s">
        <v>853</v>
      </c>
    </row>
    <row r="3051" spans="16315:16315" x14ac:dyDescent="0.3">
      <c r="XCM3051" t="s">
        <v>854</v>
      </c>
    </row>
    <row r="3052" spans="16315:16315" x14ac:dyDescent="0.3">
      <c r="XCM3052" t="s">
        <v>855</v>
      </c>
    </row>
    <row r="3053" spans="16315:16315" x14ac:dyDescent="0.3">
      <c r="XCM3053" t="s">
        <v>856</v>
      </c>
    </row>
    <row r="3054" spans="16315:16315" x14ac:dyDescent="0.3">
      <c r="XCM3054" t="s">
        <v>857</v>
      </c>
    </row>
    <row r="3055" spans="16315:16315" x14ac:dyDescent="0.3">
      <c r="XCM3055" t="s">
        <v>858</v>
      </c>
    </row>
    <row r="3056" spans="16315:16315" x14ac:dyDescent="0.3">
      <c r="XCM3056" t="s">
        <v>859</v>
      </c>
    </row>
    <row r="3057" spans="16315:16315" x14ac:dyDescent="0.3">
      <c r="XCM3057" t="s">
        <v>860</v>
      </c>
    </row>
    <row r="3058" spans="16315:16315" x14ac:dyDescent="0.3">
      <c r="XCM3058" t="s">
        <v>861</v>
      </c>
    </row>
    <row r="3059" spans="16315:16315" x14ac:dyDescent="0.3">
      <c r="XCM3059" t="s">
        <v>862</v>
      </c>
    </row>
    <row r="3060" spans="16315:16315" x14ac:dyDescent="0.3">
      <c r="XCM3060" t="s">
        <v>863</v>
      </c>
    </row>
    <row r="3061" spans="16315:16315" x14ac:dyDescent="0.3">
      <c r="XCM3061" t="s">
        <v>864</v>
      </c>
    </row>
    <row r="3062" spans="16315:16315" x14ac:dyDescent="0.3">
      <c r="XCM3062" t="s">
        <v>865</v>
      </c>
    </row>
    <row r="3063" spans="16315:16315" x14ac:dyDescent="0.3">
      <c r="XCM3063" t="s">
        <v>866</v>
      </c>
    </row>
    <row r="3064" spans="16315:16315" x14ac:dyDescent="0.3">
      <c r="XCM3064" t="s">
        <v>867</v>
      </c>
    </row>
    <row r="3065" spans="16315:16315" x14ac:dyDescent="0.3">
      <c r="XCM3065" t="s">
        <v>868</v>
      </c>
    </row>
    <row r="3066" spans="16315:16315" x14ac:dyDescent="0.3">
      <c r="XCM3066" t="s">
        <v>869</v>
      </c>
    </row>
    <row r="3067" spans="16315:16315" x14ac:dyDescent="0.3">
      <c r="XCM3067" t="s">
        <v>870</v>
      </c>
    </row>
    <row r="3068" spans="16315:16315" x14ac:dyDescent="0.3">
      <c r="XCM3068" t="s">
        <v>871</v>
      </c>
    </row>
    <row r="3069" spans="16315:16315" x14ac:dyDescent="0.3">
      <c r="XCM3069" t="s">
        <v>872</v>
      </c>
    </row>
    <row r="3070" spans="16315:16315" x14ac:dyDescent="0.3">
      <c r="XCM3070" t="s">
        <v>873</v>
      </c>
    </row>
    <row r="3071" spans="16315:16315" x14ac:dyDescent="0.3">
      <c r="XCM3071" t="s">
        <v>874</v>
      </c>
    </row>
    <row r="3072" spans="16315:16315" x14ac:dyDescent="0.3">
      <c r="XCM3072" t="s">
        <v>875</v>
      </c>
    </row>
    <row r="3073" spans="16315:16315" x14ac:dyDescent="0.3">
      <c r="XCM3073" t="s">
        <v>876</v>
      </c>
    </row>
    <row r="3074" spans="16315:16315" x14ac:dyDescent="0.3">
      <c r="XCM3074" t="s">
        <v>877</v>
      </c>
    </row>
    <row r="3075" spans="16315:16315" x14ac:dyDescent="0.3">
      <c r="XCM3075" t="s">
        <v>878</v>
      </c>
    </row>
    <row r="3076" spans="16315:16315" x14ac:dyDescent="0.3">
      <c r="XCM3076" t="s">
        <v>879</v>
      </c>
    </row>
    <row r="3077" spans="16315:16315" x14ac:dyDescent="0.3">
      <c r="XCM3077" t="s">
        <v>880</v>
      </c>
    </row>
    <row r="3078" spans="16315:16315" x14ac:dyDescent="0.3">
      <c r="XCM3078" t="s">
        <v>881</v>
      </c>
    </row>
    <row r="3079" spans="16315:16315" x14ac:dyDescent="0.3">
      <c r="XCM3079" t="s">
        <v>882</v>
      </c>
    </row>
    <row r="3080" spans="16315:16315" x14ac:dyDescent="0.3">
      <c r="XCM3080" t="s">
        <v>883</v>
      </c>
    </row>
    <row r="3081" spans="16315:16315" x14ac:dyDescent="0.3">
      <c r="XCM3081" t="s">
        <v>884</v>
      </c>
    </row>
    <row r="3082" spans="16315:16315" x14ac:dyDescent="0.3">
      <c r="XCM3082" t="s">
        <v>885</v>
      </c>
    </row>
    <row r="3083" spans="16315:16315" x14ac:dyDescent="0.3">
      <c r="XCM3083" t="s">
        <v>886</v>
      </c>
    </row>
    <row r="3084" spans="16315:16315" x14ac:dyDescent="0.3">
      <c r="XCM3084" t="s">
        <v>887</v>
      </c>
    </row>
    <row r="3085" spans="16315:16315" x14ac:dyDescent="0.3">
      <c r="XCM3085" t="s">
        <v>888</v>
      </c>
    </row>
    <row r="3086" spans="16315:16315" x14ac:dyDescent="0.3">
      <c r="XCM3086" t="s">
        <v>889</v>
      </c>
    </row>
    <row r="3087" spans="16315:16315" x14ac:dyDescent="0.3">
      <c r="XCM3087" t="s">
        <v>890</v>
      </c>
    </row>
    <row r="3088" spans="16315:16315" x14ac:dyDescent="0.3">
      <c r="XCM3088" t="s">
        <v>891</v>
      </c>
    </row>
    <row r="3089" spans="16315:16315" x14ac:dyDescent="0.3">
      <c r="XCM3089" t="s">
        <v>892</v>
      </c>
    </row>
    <row r="3090" spans="16315:16315" x14ac:dyDescent="0.3">
      <c r="XCM3090" t="s">
        <v>893</v>
      </c>
    </row>
    <row r="3091" spans="16315:16315" x14ac:dyDescent="0.3">
      <c r="XCM3091" t="s">
        <v>894</v>
      </c>
    </row>
    <row r="3092" spans="16315:16315" x14ac:dyDescent="0.3">
      <c r="XCM3092" t="s">
        <v>895</v>
      </c>
    </row>
    <row r="3093" spans="16315:16315" x14ac:dyDescent="0.3">
      <c r="XCM3093" t="s">
        <v>896</v>
      </c>
    </row>
    <row r="3094" spans="16315:16315" x14ac:dyDescent="0.3">
      <c r="XCM3094" t="s">
        <v>897</v>
      </c>
    </row>
    <row r="3095" spans="16315:16315" x14ac:dyDescent="0.3">
      <c r="XCM3095" t="s">
        <v>898</v>
      </c>
    </row>
    <row r="3096" spans="16315:16315" x14ac:dyDescent="0.3">
      <c r="XCM3096" t="s">
        <v>899</v>
      </c>
    </row>
    <row r="3097" spans="16315:16315" x14ac:dyDescent="0.3">
      <c r="XCM3097" t="s">
        <v>900</v>
      </c>
    </row>
    <row r="3098" spans="16315:16315" x14ac:dyDescent="0.3">
      <c r="XCM3098" t="s">
        <v>901</v>
      </c>
    </row>
    <row r="3099" spans="16315:16315" x14ac:dyDescent="0.3">
      <c r="XCM3099" t="s">
        <v>902</v>
      </c>
    </row>
    <row r="3100" spans="16315:16315" x14ac:dyDescent="0.3">
      <c r="XCM3100" t="s">
        <v>903</v>
      </c>
    </row>
    <row r="3101" spans="16315:16315" x14ac:dyDescent="0.3">
      <c r="XCM3101" t="s">
        <v>904</v>
      </c>
    </row>
    <row r="3102" spans="16315:16315" x14ac:dyDescent="0.3">
      <c r="XCM3102" t="s">
        <v>905</v>
      </c>
    </row>
    <row r="3103" spans="16315:16315" x14ac:dyDescent="0.3">
      <c r="XCM3103" t="s">
        <v>906</v>
      </c>
    </row>
    <row r="3104" spans="16315:16315" x14ac:dyDescent="0.3">
      <c r="XCM3104" t="s">
        <v>907</v>
      </c>
    </row>
    <row r="3105" spans="16315:16315" x14ac:dyDescent="0.3">
      <c r="XCM3105" t="s">
        <v>908</v>
      </c>
    </row>
    <row r="3106" spans="16315:16315" x14ac:dyDescent="0.3">
      <c r="XCM3106" t="s">
        <v>909</v>
      </c>
    </row>
    <row r="3107" spans="16315:16315" x14ac:dyDescent="0.3">
      <c r="XCM3107" t="s">
        <v>910</v>
      </c>
    </row>
    <row r="3108" spans="16315:16315" x14ac:dyDescent="0.3">
      <c r="XCM3108" t="s">
        <v>911</v>
      </c>
    </row>
    <row r="3109" spans="16315:16315" x14ac:dyDescent="0.3">
      <c r="XCM3109" t="s">
        <v>912</v>
      </c>
    </row>
    <row r="3110" spans="16315:16315" x14ac:dyDescent="0.3">
      <c r="XCM3110" t="s">
        <v>913</v>
      </c>
    </row>
    <row r="3111" spans="16315:16315" x14ac:dyDescent="0.3">
      <c r="XCM3111" t="s">
        <v>914</v>
      </c>
    </row>
    <row r="3112" spans="16315:16315" x14ac:dyDescent="0.3">
      <c r="XCM3112" t="s">
        <v>915</v>
      </c>
    </row>
    <row r="3113" spans="16315:16315" x14ac:dyDescent="0.3">
      <c r="XCM3113" t="s">
        <v>916</v>
      </c>
    </row>
    <row r="3114" spans="16315:16315" x14ac:dyDescent="0.3">
      <c r="XCM3114" t="s">
        <v>917</v>
      </c>
    </row>
    <row r="3115" spans="16315:16315" x14ac:dyDescent="0.3">
      <c r="XCM3115" t="s">
        <v>918</v>
      </c>
    </row>
    <row r="3116" spans="16315:16315" x14ac:dyDescent="0.3">
      <c r="XCM3116" t="s">
        <v>919</v>
      </c>
    </row>
    <row r="3117" spans="16315:16315" x14ac:dyDescent="0.3">
      <c r="XCM3117" t="s">
        <v>920</v>
      </c>
    </row>
    <row r="3118" spans="16315:16315" x14ac:dyDescent="0.3">
      <c r="XCM3118" t="s">
        <v>921</v>
      </c>
    </row>
    <row r="3119" spans="16315:16315" x14ac:dyDescent="0.3">
      <c r="XCM3119" t="s">
        <v>922</v>
      </c>
    </row>
    <row r="3120" spans="16315:16315" x14ac:dyDescent="0.3">
      <c r="XCM3120" t="s">
        <v>923</v>
      </c>
    </row>
    <row r="3121" spans="16315:16315" x14ac:dyDescent="0.3">
      <c r="XCM3121" t="s">
        <v>924</v>
      </c>
    </row>
    <row r="3122" spans="16315:16315" x14ac:dyDescent="0.3">
      <c r="XCM3122" t="s">
        <v>925</v>
      </c>
    </row>
    <row r="3123" spans="16315:16315" x14ac:dyDescent="0.3">
      <c r="XCM3123" t="s">
        <v>926</v>
      </c>
    </row>
    <row r="3124" spans="16315:16315" x14ac:dyDescent="0.3">
      <c r="XCM3124" t="s">
        <v>927</v>
      </c>
    </row>
    <row r="3125" spans="16315:16315" x14ac:dyDescent="0.3">
      <c r="XCM3125" t="s">
        <v>928</v>
      </c>
    </row>
    <row r="3126" spans="16315:16315" x14ac:dyDescent="0.3">
      <c r="XCM3126" t="s">
        <v>929</v>
      </c>
    </row>
    <row r="3127" spans="16315:16315" x14ac:dyDescent="0.3">
      <c r="XCM3127" t="s">
        <v>930</v>
      </c>
    </row>
    <row r="3128" spans="16315:16315" x14ac:dyDescent="0.3">
      <c r="XCM3128" t="s">
        <v>931</v>
      </c>
    </row>
    <row r="3129" spans="16315:16315" x14ac:dyDescent="0.3">
      <c r="XCM3129" t="s">
        <v>932</v>
      </c>
    </row>
    <row r="3130" spans="16315:16315" x14ac:dyDescent="0.3">
      <c r="XCM3130" t="s">
        <v>933</v>
      </c>
    </row>
    <row r="3131" spans="16315:16315" x14ac:dyDescent="0.3">
      <c r="XCM3131" t="s">
        <v>934</v>
      </c>
    </row>
    <row r="3132" spans="16315:16315" x14ac:dyDescent="0.3">
      <c r="XCM3132" t="s">
        <v>935</v>
      </c>
    </row>
    <row r="3133" spans="16315:16315" x14ac:dyDescent="0.3">
      <c r="XCM3133" t="s">
        <v>936</v>
      </c>
    </row>
    <row r="3134" spans="16315:16315" x14ac:dyDescent="0.3">
      <c r="XCM3134" t="s">
        <v>937</v>
      </c>
    </row>
    <row r="3135" spans="16315:16315" x14ac:dyDescent="0.3">
      <c r="XCM3135" t="s">
        <v>938</v>
      </c>
    </row>
    <row r="3136" spans="16315:16315" x14ac:dyDescent="0.3">
      <c r="XCM3136" t="s">
        <v>939</v>
      </c>
    </row>
    <row r="3137" spans="16315:16315" x14ac:dyDescent="0.3">
      <c r="XCM3137" t="s">
        <v>940</v>
      </c>
    </row>
    <row r="3138" spans="16315:16315" x14ac:dyDescent="0.3">
      <c r="XCM3138" t="s">
        <v>941</v>
      </c>
    </row>
    <row r="3139" spans="16315:16315" x14ac:dyDescent="0.3">
      <c r="XCM3139" t="s">
        <v>942</v>
      </c>
    </row>
    <row r="3140" spans="16315:16315" x14ac:dyDescent="0.3">
      <c r="XCM3140" t="s">
        <v>943</v>
      </c>
    </row>
    <row r="3141" spans="16315:16315" x14ac:dyDescent="0.3">
      <c r="XCM3141" t="s">
        <v>944</v>
      </c>
    </row>
    <row r="3142" spans="16315:16315" x14ac:dyDescent="0.3">
      <c r="XCM3142" t="s">
        <v>945</v>
      </c>
    </row>
    <row r="3143" spans="16315:16315" x14ac:dyDescent="0.3">
      <c r="XCM3143" t="s">
        <v>946</v>
      </c>
    </row>
    <row r="3144" spans="16315:16315" x14ac:dyDescent="0.3">
      <c r="XCM3144" t="s">
        <v>947</v>
      </c>
    </row>
    <row r="3145" spans="16315:16315" x14ac:dyDescent="0.3">
      <c r="XCM3145" t="s">
        <v>948</v>
      </c>
    </row>
    <row r="3146" spans="16315:16315" x14ac:dyDescent="0.3">
      <c r="XCM3146" t="s">
        <v>949</v>
      </c>
    </row>
    <row r="3147" spans="16315:16315" x14ac:dyDescent="0.3">
      <c r="XCM3147" t="s">
        <v>950</v>
      </c>
    </row>
    <row r="3148" spans="16315:16315" x14ac:dyDescent="0.3">
      <c r="XCM3148" t="s">
        <v>951</v>
      </c>
    </row>
    <row r="3149" spans="16315:16315" x14ac:dyDescent="0.3">
      <c r="XCM3149" t="s">
        <v>952</v>
      </c>
    </row>
    <row r="3150" spans="16315:16315" x14ac:dyDescent="0.3">
      <c r="XCM3150" t="s">
        <v>953</v>
      </c>
    </row>
    <row r="3151" spans="16315:16315" x14ac:dyDescent="0.3">
      <c r="XCM3151" t="s">
        <v>954</v>
      </c>
    </row>
    <row r="3152" spans="16315:16315" x14ac:dyDescent="0.3">
      <c r="XCM3152" t="s">
        <v>955</v>
      </c>
    </row>
    <row r="3153" spans="16315:16315" x14ac:dyDescent="0.3">
      <c r="XCM3153" t="s">
        <v>956</v>
      </c>
    </row>
    <row r="3154" spans="16315:16315" x14ac:dyDescent="0.3">
      <c r="XCM3154" t="s">
        <v>957</v>
      </c>
    </row>
    <row r="3155" spans="16315:16315" x14ac:dyDescent="0.3">
      <c r="XCM3155" t="s">
        <v>958</v>
      </c>
    </row>
    <row r="3156" spans="16315:16315" x14ac:dyDescent="0.3">
      <c r="XCM3156" t="s">
        <v>959</v>
      </c>
    </row>
    <row r="3157" spans="16315:16315" x14ac:dyDescent="0.3">
      <c r="XCM3157" t="s">
        <v>960</v>
      </c>
    </row>
    <row r="3158" spans="16315:16315" x14ac:dyDescent="0.3">
      <c r="XCM3158" t="s">
        <v>961</v>
      </c>
    </row>
    <row r="3159" spans="16315:16315" x14ac:dyDescent="0.3">
      <c r="XCM3159" t="s">
        <v>962</v>
      </c>
    </row>
    <row r="3160" spans="16315:16315" x14ac:dyDescent="0.3">
      <c r="XCM3160" t="s">
        <v>963</v>
      </c>
    </row>
    <row r="3161" spans="16315:16315" x14ac:dyDescent="0.3">
      <c r="XCM3161" t="s">
        <v>964</v>
      </c>
    </row>
    <row r="3162" spans="16315:16315" x14ac:dyDescent="0.3">
      <c r="XCM3162" t="s">
        <v>965</v>
      </c>
    </row>
    <row r="3163" spans="16315:16315" x14ac:dyDescent="0.3">
      <c r="XCM3163" t="s">
        <v>966</v>
      </c>
    </row>
    <row r="3164" spans="16315:16315" x14ac:dyDescent="0.3">
      <c r="XCM3164" t="s">
        <v>967</v>
      </c>
    </row>
    <row r="3165" spans="16315:16315" x14ac:dyDescent="0.3">
      <c r="XCM3165" t="s">
        <v>968</v>
      </c>
    </row>
    <row r="3166" spans="16315:16315" x14ac:dyDescent="0.3">
      <c r="XCM3166" t="s">
        <v>969</v>
      </c>
    </row>
    <row r="3167" spans="16315:16315" x14ac:dyDescent="0.3">
      <c r="XCM3167" t="s">
        <v>970</v>
      </c>
    </row>
    <row r="3168" spans="16315:16315" x14ac:dyDescent="0.3">
      <c r="XCM3168" t="s">
        <v>971</v>
      </c>
    </row>
    <row r="3169" spans="16315:16315" x14ac:dyDescent="0.3">
      <c r="XCM3169" t="s">
        <v>972</v>
      </c>
    </row>
    <row r="3170" spans="16315:16315" x14ac:dyDescent="0.3">
      <c r="XCM3170" t="s">
        <v>973</v>
      </c>
    </row>
    <row r="3171" spans="16315:16315" x14ac:dyDescent="0.3">
      <c r="XCM3171" t="s">
        <v>974</v>
      </c>
    </row>
    <row r="3172" spans="16315:16315" x14ac:dyDescent="0.3">
      <c r="XCM3172" t="s">
        <v>975</v>
      </c>
    </row>
    <row r="3173" spans="16315:16315" x14ac:dyDescent="0.3">
      <c r="XCM3173" t="s">
        <v>976</v>
      </c>
    </row>
    <row r="3174" spans="16315:16315" x14ac:dyDescent="0.3">
      <c r="XCM3174" t="s">
        <v>977</v>
      </c>
    </row>
    <row r="3175" spans="16315:16315" x14ac:dyDescent="0.3">
      <c r="XCM3175" t="s">
        <v>978</v>
      </c>
    </row>
    <row r="3176" spans="16315:16315" x14ac:dyDescent="0.3">
      <c r="XCM3176" t="s">
        <v>979</v>
      </c>
    </row>
    <row r="3177" spans="16315:16315" x14ac:dyDescent="0.3">
      <c r="XCM3177" t="s">
        <v>980</v>
      </c>
    </row>
    <row r="3178" spans="16315:16315" x14ac:dyDescent="0.3">
      <c r="XCM3178" t="s">
        <v>981</v>
      </c>
    </row>
    <row r="3179" spans="16315:16315" x14ac:dyDescent="0.3">
      <c r="XCM3179" t="s">
        <v>982</v>
      </c>
    </row>
    <row r="3180" spans="16315:16315" x14ac:dyDescent="0.3">
      <c r="XCM3180" t="s">
        <v>983</v>
      </c>
    </row>
    <row r="3181" spans="16315:16315" x14ac:dyDescent="0.3">
      <c r="XCM3181" t="s">
        <v>984</v>
      </c>
    </row>
    <row r="3182" spans="16315:16315" x14ac:dyDescent="0.3">
      <c r="XCM3182" t="s">
        <v>985</v>
      </c>
    </row>
    <row r="3183" spans="16315:16315" x14ac:dyDescent="0.3">
      <c r="XCM3183" t="s">
        <v>986</v>
      </c>
    </row>
    <row r="3184" spans="16315:16315" x14ac:dyDescent="0.3">
      <c r="XCM3184" t="s">
        <v>987</v>
      </c>
    </row>
    <row r="3185" spans="16315:16315" x14ac:dyDescent="0.3">
      <c r="XCM3185" t="s">
        <v>988</v>
      </c>
    </row>
    <row r="3186" spans="16315:16315" x14ac:dyDescent="0.3">
      <c r="XCM3186" t="s">
        <v>989</v>
      </c>
    </row>
    <row r="3187" spans="16315:16315" x14ac:dyDescent="0.3">
      <c r="XCM3187" t="s">
        <v>990</v>
      </c>
    </row>
    <row r="3188" spans="16315:16315" x14ac:dyDescent="0.3">
      <c r="XCM3188" t="s">
        <v>991</v>
      </c>
    </row>
    <row r="3189" spans="16315:16315" x14ac:dyDescent="0.3">
      <c r="XCM3189" t="s">
        <v>992</v>
      </c>
    </row>
    <row r="3190" spans="16315:16315" x14ac:dyDescent="0.3">
      <c r="XCM3190" t="s">
        <v>993</v>
      </c>
    </row>
    <row r="3191" spans="16315:16315" x14ac:dyDescent="0.3">
      <c r="XCM3191" t="s">
        <v>994</v>
      </c>
    </row>
    <row r="3192" spans="16315:16315" x14ac:dyDescent="0.3">
      <c r="XCM3192" t="s">
        <v>995</v>
      </c>
    </row>
    <row r="3193" spans="16315:16315" x14ac:dyDescent="0.3">
      <c r="XCM3193" t="s">
        <v>996</v>
      </c>
    </row>
    <row r="3194" spans="16315:16315" x14ac:dyDescent="0.3">
      <c r="XCM3194" t="s">
        <v>997</v>
      </c>
    </row>
    <row r="3195" spans="16315:16315" x14ac:dyDescent="0.3">
      <c r="XCM3195" t="s">
        <v>998</v>
      </c>
    </row>
    <row r="3196" spans="16315:16315" x14ac:dyDescent="0.3">
      <c r="XCM3196" t="s">
        <v>999</v>
      </c>
    </row>
    <row r="3197" spans="16315:16315" x14ac:dyDescent="0.3">
      <c r="XCM3197" t="s">
        <v>1000</v>
      </c>
    </row>
    <row r="3198" spans="16315:16315" x14ac:dyDescent="0.3">
      <c r="XCM3198" t="s">
        <v>1001</v>
      </c>
    </row>
    <row r="3199" spans="16315:16315" x14ac:dyDescent="0.3">
      <c r="XCM3199" t="s">
        <v>1002</v>
      </c>
    </row>
    <row r="3200" spans="16315:16315" x14ac:dyDescent="0.3">
      <c r="XCM3200" t="s">
        <v>1003</v>
      </c>
    </row>
    <row r="3201" spans="16315:16315" x14ac:dyDescent="0.3">
      <c r="XCM3201" t="s">
        <v>1004</v>
      </c>
    </row>
    <row r="3202" spans="16315:16315" x14ac:dyDescent="0.3">
      <c r="XCM3202" t="s">
        <v>1005</v>
      </c>
    </row>
    <row r="3203" spans="16315:16315" x14ac:dyDescent="0.3">
      <c r="XCM3203" t="s">
        <v>1006</v>
      </c>
    </row>
    <row r="3204" spans="16315:16315" x14ac:dyDescent="0.3">
      <c r="XCM3204" t="s">
        <v>1007</v>
      </c>
    </row>
    <row r="3205" spans="16315:16315" x14ac:dyDescent="0.3">
      <c r="XCM3205" t="s">
        <v>1008</v>
      </c>
    </row>
    <row r="3206" spans="16315:16315" x14ac:dyDescent="0.3">
      <c r="XCM3206" t="s">
        <v>1009</v>
      </c>
    </row>
    <row r="3207" spans="16315:16315" x14ac:dyDescent="0.3">
      <c r="XCM3207" t="s">
        <v>1010</v>
      </c>
    </row>
    <row r="3208" spans="16315:16315" x14ac:dyDescent="0.3">
      <c r="XCM3208" t="s">
        <v>1011</v>
      </c>
    </row>
    <row r="3209" spans="16315:16315" x14ac:dyDescent="0.3">
      <c r="XCM3209" t="s">
        <v>1012</v>
      </c>
    </row>
    <row r="3210" spans="16315:16315" x14ac:dyDescent="0.3">
      <c r="XCM3210" t="s">
        <v>1013</v>
      </c>
    </row>
    <row r="3211" spans="16315:16315" x14ac:dyDescent="0.3">
      <c r="XCM3211" t="s">
        <v>1014</v>
      </c>
    </row>
    <row r="3212" spans="16315:16315" x14ac:dyDescent="0.3">
      <c r="XCM3212" t="s">
        <v>1015</v>
      </c>
    </row>
    <row r="3213" spans="16315:16315" x14ac:dyDescent="0.3">
      <c r="XCM3213" t="s">
        <v>1016</v>
      </c>
    </row>
    <row r="3214" spans="16315:16315" x14ac:dyDescent="0.3">
      <c r="XCM3214" t="s">
        <v>1017</v>
      </c>
    </row>
    <row r="3215" spans="16315:16315" x14ac:dyDescent="0.3">
      <c r="XCM3215" t="s">
        <v>1018</v>
      </c>
    </row>
    <row r="3216" spans="16315:16315" x14ac:dyDescent="0.3">
      <c r="XCM3216" t="s">
        <v>1019</v>
      </c>
    </row>
    <row r="3217" spans="16315:16315" x14ac:dyDescent="0.3">
      <c r="XCM3217" t="s">
        <v>1020</v>
      </c>
    </row>
    <row r="3218" spans="16315:16315" x14ac:dyDescent="0.3">
      <c r="XCM3218" t="s">
        <v>1021</v>
      </c>
    </row>
    <row r="3219" spans="16315:16315" x14ac:dyDescent="0.3">
      <c r="XCM3219" t="s">
        <v>1022</v>
      </c>
    </row>
    <row r="3220" spans="16315:16315" x14ac:dyDescent="0.3">
      <c r="XCM3220" t="s">
        <v>1023</v>
      </c>
    </row>
    <row r="3221" spans="16315:16315" x14ac:dyDescent="0.3">
      <c r="XCM3221" t="s">
        <v>1024</v>
      </c>
    </row>
    <row r="3222" spans="16315:16315" x14ac:dyDescent="0.3">
      <c r="XCM3222" t="s">
        <v>1025</v>
      </c>
    </row>
    <row r="3223" spans="16315:16315" x14ac:dyDescent="0.3">
      <c r="XCM3223" t="s">
        <v>1026</v>
      </c>
    </row>
    <row r="3224" spans="16315:16315" x14ac:dyDescent="0.3">
      <c r="XCM3224" t="s">
        <v>1027</v>
      </c>
    </row>
    <row r="3225" spans="16315:16315" x14ac:dyDescent="0.3">
      <c r="XCM3225" t="s">
        <v>1028</v>
      </c>
    </row>
    <row r="3226" spans="16315:16315" x14ac:dyDescent="0.3">
      <c r="XCM3226" t="s">
        <v>1029</v>
      </c>
    </row>
    <row r="3227" spans="16315:16315" x14ac:dyDescent="0.3">
      <c r="XCM3227" t="s">
        <v>1030</v>
      </c>
    </row>
    <row r="3228" spans="16315:16315" x14ac:dyDescent="0.3">
      <c r="XCM3228" t="s">
        <v>1031</v>
      </c>
    </row>
    <row r="3229" spans="16315:16315" x14ac:dyDescent="0.3">
      <c r="XCM3229" t="s">
        <v>1032</v>
      </c>
    </row>
    <row r="3230" spans="16315:16315" x14ac:dyDescent="0.3">
      <c r="XCM3230" t="s">
        <v>1033</v>
      </c>
    </row>
    <row r="3231" spans="16315:16315" x14ac:dyDescent="0.3">
      <c r="XCM3231" t="s">
        <v>1034</v>
      </c>
    </row>
    <row r="3232" spans="16315:16315" x14ac:dyDescent="0.3">
      <c r="XCM3232" t="s">
        <v>1035</v>
      </c>
    </row>
    <row r="3233" spans="16315:16315" x14ac:dyDescent="0.3">
      <c r="XCM3233" t="s">
        <v>1036</v>
      </c>
    </row>
    <row r="3234" spans="16315:16315" x14ac:dyDescent="0.3">
      <c r="XCM3234" t="s">
        <v>1037</v>
      </c>
    </row>
    <row r="3235" spans="16315:16315" x14ac:dyDescent="0.3">
      <c r="XCM3235" t="s">
        <v>1038</v>
      </c>
    </row>
    <row r="3236" spans="16315:16315" x14ac:dyDescent="0.3">
      <c r="XCM3236" t="s">
        <v>1039</v>
      </c>
    </row>
    <row r="3237" spans="16315:16315" x14ac:dyDescent="0.3">
      <c r="XCM3237" t="s">
        <v>1040</v>
      </c>
    </row>
    <row r="3238" spans="16315:16315" x14ac:dyDescent="0.3">
      <c r="XCM3238" t="s">
        <v>1041</v>
      </c>
    </row>
    <row r="3239" spans="16315:16315" x14ac:dyDescent="0.3">
      <c r="XCM3239" t="s">
        <v>1042</v>
      </c>
    </row>
    <row r="3240" spans="16315:16315" x14ac:dyDescent="0.3">
      <c r="XCM3240" t="s">
        <v>1043</v>
      </c>
    </row>
    <row r="3241" spans="16315:16315" x14ac:dyDescent="0.3">
      <c r="XCM3241" t="s">
        <v>1044</v>
      </c>
    </row>
    <row r="3242" spans="16315:16315" x14ac:dyDescent="0.3">
      <c r="XCM3242" t="s">
        <v>1045</v>
      </c>
    </row>
    <row r="3243" spans="16315:16315" x14ac:dyDescent="0.3">
      <c r="XCM3243" t="s">
        <v>1046</v>
      </c>
    </row>
    <row r="3244" spans="16315:16315" x14ac:dyDescent="0.3">
      <c r="XCM3244" t="s">
        <v>1047</v>
      </c>
    </row>
    <row r="3245" spans="16315:16315" x14ac:dyDescent="0.3">
      <c r="XCM3245" t="s">
        <v>1048</v>
      </c>
    </row>
    <row r="3246" spans="16315:16315" x14ac:dyDescent="0.3">
      <c r="XCM3246" t="s">
        <v>1049</v>
      </c>
    </row>
    <row r="3247" spans="16315:16315" x14ac:dyDescent="0.3">
      <c r="XCM3247" t="s">
        <v>1050</v>
      </c>
    </row>
    <row r="3248" spans="16315:16315" x14ac:dyDescent="0.3">
      <c r="XCM3248" t="s">
        <v>1051</v>
      </c>
    </row>
    <row r="3249" spans="16315:16315" x14ac:dyDescent="0.3">
      <c r="XCM3249" t="s">
        <v>1052</v>
      </c>
    </row>
    <row r="3250" spans="16315:16315" x14ac:dyDescent="0.3">
      <c r="XCM3250" t="s">
        <v>1053</v>
      </c>
    </row>
    <row r="3251" spans="16315:16315" x14ac:dyDescent="0.3">
      <c r="XCM3251" t="s">
        <v>1054</v>
      </c>
    </row>
    <row r="3252" spans="16315:16315" x14ac:dyDescent="0.3">
      <c r="XCM3252" t="s">
        <v>1055</v>
      </c>
    </row>
    <row r="3253" spans="16315:16315" x14ac:dyDescent="0.3">
      <c r="XCM3253" t="s">
        <v>1056</v>
      </c>
    </row>
    <row r="3254" spans="16315:16315" x14ac:dyDescent="0.3">
      <c r="XCM3254" t="s">
        <v>1057</v>
      </c>
    </row>
    <row r="3255" spans="16315:16315" x14ac:dyDescent="0.3">
      <c r="XCM3255" t="s">
        <v>1058</v>
      </c>
    </row>
    <row r="3256" spans="16315:16315" x14ac:dyDescent="0.3">
      <c r="XCM3256" t="s">
        <v>1059</v>
      </c>
    </row>
    <row r="3257" spans="16315:16315" x14ac:dyDescent="0.3">
      <c r="XCM3257" t="s">
        <v>1060</v>
      </c>
    </row>
    <row r="3258" spans="16315:16315" x14ac:dyDescent="0.3">
      <c r="XCM3258" t="s">
        <v>1061</v>
      </c>
    </row>
    <row r="3259" spans="16315:16315" x14ac:dyDescent="0.3">
      <c r="XCM3259" t="s">
        <v>1062</v>
      </c>
    </row>
    <row r="3260" spans="16315:16315" x14ac:dyDescent="0.3">
      <c r="XCM3260" t="s">
        <v>1063</v>
      </c>
    </row>
    <row r="3261" spans="16315:16315" x14ac:dyDescent="0.3">
      <c r="XCM3261" t="s">
        <v>1064</v>
      </c>
    </row>
    <row r="3262" spans="16315:16315" x14ac:dyDescent="0.3">
      <c r="XCM3262" t="s">
        <v>1065</v>
      </c>
    </row>
    <row r="3263" spans="16315:16315" x14ac:dyDescent="0.3">
      <c r="XCM3263" t="s">
        <v>1066</v>
      </c>
    </row>
    <row r="3264" spans="16315:16315" x14ac:dyDescent="0.3">
      <c r="XCM3264" t="s">
        <v>1067</v>
      </c>
    </row>
    <row r="3265" spans="16315:16315" x14ac:dyDescent="0.3">
      <c r="XCM3265" t="s">
        <v>1068</v>
      </c>
    </row>
    <row r="3266" spans="16315:16315" x14ac:dyDescent="0.3">
      <c r="XCM3266" t="s">
        <v>1069</v>
      </c>
    </row>
    <row r="3267" spans="16315:16315" x14ac:dyDescent="0.3">
      <c r="XCM3267" t="s">
        <v>1070</v>
      </c>
    </row>
    <row r="3268" spans="16315:16315" x14ac:dyDescent="0.3">
      <c r="XCM3268" t="s">
        <v>1071</v>
      </c>
    </row>
    <row r="3269" spans="16315:16315" x14ac:dyDescent="0.3">
      <c r="XCM3269" t="s">
        <v>1072</v>
      </c>
    </row>
    <row r="3270" spans="16315:16315" x14ac:dyDescent="0.3">
      <c r="XCM3270" t="s">
        <v>1073</v>
      </c>
    </row>
    <row r="3271" spans="16315:16315" x14ac:dyDescent="0.3">
      <c r="XCM3271" t="s">
        <v>1074</v>
      </c>
    </row>
    <row r="3272" spans="16315:16315" x14ac:dyDescent="0.3">
      <c r="XCM3272" t="s">
        <v>1075</v>
      </c>
    </row>
    <row r="3273" spans="16315:16315" x14ac:dyDescent="0.3">
      <c r="XCM3273" t="s">
        <v>1076</v>
      </c>
    </row>
    <row r="3274" spans="16315:16315" x14ac:dyDescent="0.3">
      <c r="XCM3274" t="s">
        <v>1077</v>
      </c>
    </row>
    <row r="3275" spans="16315:16315" x14ac:dyDescent="0.3">
      <c r="XCM3275" t="s">
        <v>1078</v>
      </c>
    </row>
    <row r="3276" spans="16315:16315" x14ac:dyDescent="0.3">
      <c r="XCM3276" t="s">
        <v>1079</v>
      </c>
    </row>
    <row r="3277" spans="16315:16315" x14ac:dyDescent="0.3">
      <c r="XCM3277" t="s">
        <v>1080</v>
      </c>
    </row>
    <row r="3278" spans="16315:16315" x14ac:dyDescent="0.3">
      <c r="XCM3278" t="s">
        <v>1081</v>
      </c>
    </row>
    <row r="3279" spans="16315:16315" x14ac:dyDescent="0.3">
      <c r="XCM3279" t="s">
        <v>1082</v>
      </c>
    </row>
    <row r="3280" spans="16315:16315" x14ac:dyDescent="0.3">
      <c r="XCM3280" t="s">
        <v>1083</v>
      </c>
    </row>
    <row r="3281" spans="16315:16315" x14ac:dyDescent="0.3">
      <c r="XCM3281" t="s">
        <v>1084</v>
      </c>
    </row>
    <row r="3282" spans="16315:16315" x14ac:dyDescent="0.3">
      <c r="XCM3282" t="s">
        <v>1085</v>
      </c>
    </row>
    <row r="3283" spans="16315:16315" x14ac:dyDescent="0.3">
      <c r="XCM3283" t="s">
        <v>1086</v>
      </c>
    </row>
    <row r="3284" spans="16315:16315" x14ac:dyDescent="0.3">
      <c r="XCM3284" t="s">
        <v>1087</v>
      </c>
    </row>
    <row r="3285" spans="16315:16315" x14ac:dyDescent="0.3">
      <c r="XCM3285" t="s">
        <v>1088</v>
      </c>
    </row>
    <row r="3286" spans="16315:16315" x14ac:dyDescent="0.3">
      <c r="XCM3286" t="s">
        <v>1089</v>
      </c>
    </row>
    <row r="3287" spans="16315:16315" x14ac:dyDescent="0.3">
      <c r="XCM3287" t="s">
        <v>1090</v>
      </c>
    </row>
    <row r="3288" spans="16315:16315" x14ac:dyDescent="0.3">
      <c r="XCM3288" t="s">
        <v>1091</v>
      </c>
    </row>
    <row r="3289" spans="16315:16315" x14ac:dyDescent="0.3">
      <c r="XCM3289" t="s">
        <v>1092</v>
      </c>
    </row>
    <row r="3290" spans="16315:16315" x14ac:dyDescent="0.3">
      <c r="XCM3290" t="s">
        <v>1093</v>
      </c>
    </row>
    <row r="3291" spans="16315:16315" x14ac:dyDescent="0.3">
      <c r="XCM3291" t="s">
        <v>1094</v>
      </c>
    </row>
    <row r="3292" spans="16315:16315" x14ac:dyDescent="0.3">
      <c r="XCM3292" t="s">
        <v>1095</v>
      </c>
    </row>
    <row r="3293" spans="16315:16315" x14ac:dyDescent="0.3">
      <c r="XCM3293" t="s">
        <v>1096</v>
      </c>
    </row>
    <row r="3294" spans="16315:16315" x14ac:dyDescent="0.3">
      <c r="XCM3294" t="s">
        <v>1097</v>
      </c>
    </row>
    <row r="3295" spans="16315:16315" x14ac:dyDescent="0.3">
      <c r="XCM3295" t="s">
        <v>1098</v>
      </c>
    </row>
    <row r="3296" spans="16315:16315" x14ac:dyDescent="0.3">
      <c r="XCM3296" t="s">
        <v>1099</v>
      </c>
    </row>
    <row r="3297" spans="16315:16315" x14ac:dyDescent="0.3">
      <c r="XCM3297" t="s">
        <v>1100</v>
      </c>
    </row>
    <row r="3298" spans="16315:16315" x14ac:dyDescent="0.3">
      <c r="XCM3298" t="s">
        <v>1101</v>
      </c>
    </row>
    <row r="3299" spans="16315:16315" x14ac:dyDescent="0.3">
      <c r="XCM3299" t="s">
        <v>1102</v>
      </c>
    </row>
    <row r="3300" spans="16315:16315" x14ac:dyDescent="0.3">
      <c r="XCM3300" t="s">
        <v>1103</v>
      </c>
    </row>
    <row r="3301" spans="16315:16315" x14ac:dyDescent="0.3">
      <c r="XCM3301" t="s">
        <v>1104</v>
      </c>
    </row>
    <row r="3302" spans="16315:16315" x14ac:dyDescent="0.3">
      <c r="XCM3302" t="s">
        <v>1105</v>
      </c>
    </row>
    <row r="3303" spans="16315:16315" x14ac:dyDescent="0.3">
      <c r="XCM3303" t="s">
        <v>1106</v>
      </c>
    </row>
    <row r="3304" spans="16315:16315" x14ac:dyDescent="0.3">
      <c r="XCM3304" t="s">
        <v>1107</v>
      </c>
    </row>
    <row r="3305" spans="16315:16315" x14ac:dyDescent="0.3">
      <c r="XCM3305" t="s">
        <v>1108</v>
      </c>
    </row>
    <row r="3306" spans="16315:16315" x14ac:dyDescent="0.3">
      <c r="XCM3306" t="s">
        <v>1109</v>
      </c>
    </row>
    <row r="3307" spans="16315:16315" x14ac:dyDescent="0.3">
      <c r="XCM3307" t="s">
        <v>1110</v>
      </c>
    </row>
    <row r="3308" spans="16315:16315" x14ac:dyDescent="0.3">
      <c r="XCM3308" t="s">
        <v>1111</v>
      </c>
    </row>
    <row r="3309" spans="16315:16315" x14ac:dyDescent="0.3">
      <c r="XCM3309" t="s">
        <v>1112</v>
      </c>
    </row>
    <row r="3310" spans="16315:16315" x14ac:dyDescent="0.3">
      <c r="XCM3310" t="s">
        <v>1113</v>
      </c>
    </row>
    <row r="3311" spans="16315:16315" x14ac:dyDescent="0.3">
      <c r="XCM3311" t="s">
        <v>1114</v>
      </c>
    </row>
    <row r="3312" spans="16315:16315" x14ac:dyDescent="0.3">
      <c r="XCM3312" t="s">
        <v>1115</v>
      </c>
    </row>
    <row r="3313" spans="16315:16315" x14ac:dyDescent="0.3">
      <c r="XCM3313" t="s">
        <v>1116</v>
      </c>
    </row>
    <row r="3314" spans="16315:16315" x14ac:dyDescent="0.3">
      <c r="XCM3314" t="s">
        <v>1117</v>
      </c>
    </row>
    <row r="3315" spans="16315:16315" x14ac:dyDescent="0.3">
      <c r="XCM3315" t="s">
        <v>1118</v>
      </c>
    </row>
    <row r="3316" spans="16315:16315" x14ac:dyDescent="0.3">
      <c r="XCM3316" t="s">
        <v>1119</v>
      </c>
    </row>
    <row r="3317" spans="16315:16315" x14ac:dyDescent="0.3">
      <c r="XCM3317" t="s">
        <v>1120</v>
      </c>
    </row>
    <row r="3318" spans="16315:16315" x14ac:dyDescent="0.3">
      <c r="XCM3318" t="s">
        <v>1121</v>
      </c>
    </row>
    <row r="3319" spans="16315:16315" x14ac:dyDescent="0.3">
      <c r="XCM3319" t="s">
        <v>1122</v>
      </c>
    </row>
    <row r="3320" spans="16315:16315" x14ac:dyDescent="0.3">
      <c r="XCM3320" t="s">
        <v>1123</v>
      </c>
    </row>
    <row r="3321" spans="16315:16315" x14ac:dyDescent="0.3">
      <c r="XCM3321" t="s">
        <v>1124</v>
      </c>
    </row>
    <row r="3322" spans="16315:16315" x14ac:dyDescent="0.3">
      <c r="XCM3322" t="s">
        <v>1125</v>
      </c>
    </row>
    <row r="3323" spans="16315:16315" x14ac:dyDescent="0.3">
      <c r="XCM3323" t="s">
        <v>1126</v>
      </c>
    </row>
    <row r="3324" spans="16315:16315" x14ac:dyDescent="0.3">
      <c r="XCM3324" t="s">
        <v>1127</v>
      </c>
    </row>
    <row r="3325" spans="16315:16315" x14ac:dyDescent="0.3">
      <c r="XCM3325" t="s">
        <v>1128</v>
      </c>
    </row>
    <row r="3326" spans="16315:16315" x14ac:dyDescent="0.3">
      <c r="XCM3326" t="s">
        <v>1129</v>
      </c>
    </row>
    <row r="3327" spans="16315:16315" x14ac:dyDescent="0.3">
      <c r="XCM3327" t="s">
        <v>1130</v>
      </c>
    </row>
    <row r="3328" spans="16315:16315" x14ac:dyDescent="0.3">
      <c r="XCM3328" t="s">
        <v>1131</v>
      </c>
    </row>
    <row r="3329" spans="16315:16315" x14ac:dyDescent="0.3">
      <c r="XCM3329" t="s">
        <v>1132</v>
      </c>
    </row>
    <row r="3330" spans="16315:16315" x14ac:dyDescent="0.3">
      <c r="XCM3330" t="s">
        <v>1133</v>
      </c>
    </row>
    <row r="3331" spans="16315:16315" x14ac:dyDescent="0.3">
      <c r="XCM3331" t="s">
        <v>1134</v>
      </c>
    </row>
    <row r="3332" spans="16315:16315" x14ac:dyDescent="0.3">
      <c r="XCM3332" t="s">
        <v>1135</v>
      </c>
    </row>
    <row r="3333" spans="16315:16315" x14ac:dyDescent="0.3">
      <c r="XCM3333" t="s">
        <v>1136</v>
      </c>
    </row>
    <row r="3334" spans="16315:16315" x14ac:dyDescent="0.3">
      <c r="XCM3334" t="s">
        <v>1137</v>
      </c>
    </row>
    <row r="3335" spans="16315:16315" x14ac:dyDescent="0.3">
      <c r="XCM3335" t="s">
        <v>1138</v>
      </c>
    </row>
    <row r="3336" spans="16315:16315" x14ac:dyDescent="0.3">
      <c r="XCM3336" t="s">
        <v>1139</v>
      </c>
    </row>
    <row r="3337" spans="16315:16315" x14ac:dyDescent="0.3">
      <c r="XCM3337" t="s">
        <v>1140</v>
      </c>
    </row>
    <row r="3338" spans="16315:16315" x14ac:dyDescent="0.3">
      <c r="XCM3338" t="s">
        <v>1141</v>
      </c>
    </row>
    <row r="3339" spans="16315:16315" x14ac:dyDescent="0.3">
      <c r="XCM3339" t="s">
        <v>1142</v>
      </c>
    </row>
    <row r="3340" spans="16315:16315" x14ac:dyDescent="0.3">
      <c r="XCM3340" t="s">
        <v>1143</v>
      </c>
    </row>
    <row r="3341" spans="16315:16315" x14ac:dyDescent="0.3">
      <c r="XCM3341" t="s">
        <v>1144</v>
      </c>
    </row>
    <row r="3342" spans="16315:16315" x14ac:dyDescent="0.3">
      <c r="XCM3342" t="s">
        <v>1145</v>
      </c>
    </row>
    <row r="3343" spans="16315:16315" x14ac:dyDescent="0.3">
      <c r="XCM3343" t="s">
        <v>1146</v>
      </c>
    </row>
    <row r="3344" spans="16315:16315" x14ac:dyDescent="0.3">
      <c r="XCM3344" t="s">
        <v>1147</v>
      </c>
    </row>
    <row r="3345" spans="16315:16315" x14ac:dyDescent="0.3">
      <c r="XCM3345" t="s">
        <v>1148</v>
      </c>
    </row>
    <row r="3346" spans="16315:16315" x14ac:dyDescent="0.3">
      <c r="XCM3346" t="s">
        <v>1149</v>
      </c>
    </row>
    <row r="3347" spans="16315:16315" x14ac:dyDescent="0.3">
      <c r="XCM3347" t="s">
        <v>1150</v>
      </c>
    </row>
    <row r="3348" spans="16315:16315" x14ac:dyDescent="0.3">
      <c r="XCM3348" t="s">
        <v>1151</v>
      </c>
    </row>
    <row r="3349" spans="16315:16315" x14ac:dyDescent="0.3">
      <c r="XCM3349" t="s">
        <v>1152</v>
      </c>
    </row>
    <row r="3350" spans="16315:16315" x14ac:dyDescent="0.3">
      <c r="XCM3350" t="s">
        <v>1153</v>
      </c>
    </row>
    <row r="3351" spans="16315:16315" x14ac:dyDescent="0.3">
      <c r="XCM3351" t="s">
        <v>1154</v>
      </c>
    </row>
    <row r="3352" spans="16315:16315" x14ac:dyDescent="0.3">
      <c r="XCM3352" t="s">
        <v>1155</v>
      </c>
    </row>
    <row r="3353" spans="16315:16315" x14ac:dyDescent="0.3">
      <c r="XCM3353" t="s">
        <v>1156</v>
      </c>
    </row>
    <row r="3354" spans="16315:16315" x14ac:dyDescent="0.3">
      <c r="XCM3354" t="s">
        <v>1157</v>
      </c>
    </row>
    <row r="3355" spans="16315:16315" x14ac:dyDescent="0.3">
      <c r="XCM3355" t="s">
        <v>1158</v>
      </c>
    </row>
    <row r="3356" spans="16315:16315" x14ac:dyDescent="0.3">
      <c r="XCM3356" t="s">
        <v>1159</v>
      </c>
    </row>
    <row r="3357" spans="16315:16315" x14ac:dyDescent="0.3">
      <c r="XCM3357" t="s">
        <v>1160</v>
      </c>
    </row>
    <row r="3358" spans="16315:16315" x14ac:dyDescent="0.3">
      <c r="XCM3358" t="s">
        <v>1161</v>
      </c>
    </row>
    <row r="3359" spans="16315:16315" x14ac:dyDescent="0.3">
      <c r="XCM3359" t="s">
        <v>1162</v>
      </c>
    </row>
    <row r="3360" spans="16315:16315" x14ac:dyDescent="0.3">
      <c r="XCM3360" t="s">
        <v>1163</v>
      </c>
    </row>
    <row r="3361" spans="16315:16315" x14ac:dyDescent="0.3">
      <c r="XCM3361" t="s">
        <v>1164</v>
      </c>
    </row>
    <row r="3362" spans="16315:16315" x14ac:dyDescent="0.3">
      <c r="XCM3362" t="s">
        <v>1165</v>
      </c>
    </row>
    <row r="3363" spans="16315:16315" x14ac:dyDescent="0.3">
      <c r="XCM3363" t="s">
        <v>1166</v>
      </c>
    </row>
    <row r="3364" spans="16315:16315" x14ac:dyDescent="0.3">
      <c r="XCM3364" t="s">
        <v>1167</v>
      </c>
    </row>
    <row r="3365" spans="16315:16315" x14ac:dyDescent="0.3">
      <c r="XCM3365" t="s">
        <v>1168</v>
      </c>
    </row>
    <row r="3366" spans="16315:16315" x14ac:dyDescent="0.3">
      <c r="XCM3366" t="s">
        <v>1169</v>
      </c>
    </row>
    <row r="3367" spans="16315:16315" x14ac:dyDescent="0.3">
      <c r="XCM3367" t="s">
        <v>1170</v>
      </c>
    </row>
    <row r="3368" spans="16315:16315" x14ac:dyDescent="0.3">
      <c r="XCM3368" t="s">
        <v>1171</v>
      </c>
    </row>
    <row r="3369" spans="16315:16315" x14ac:dyDescent="0.3">
      <c r="XCM3369" t="s">
        <v>1172</v>
      </c>
    </row>
    <row r="3370" spans="16315:16315" x14ac:dyDescent="0.3">
      <c r="XCM3370" t="s">
        <v>1173</v>
      </c>
    </row>
    <row r="3371" spans="16315:16315" x14ac:dyDescent="0.3">
      <c r="XCM3371" t="s">
        <v>1174</v>
      </c>
    </row>
    <row r="3372" spans="16315:16315" x14ac:dyDescent="0.3">
      <c r="XCM3372" t="s">
        <v>1175</v>
      </c>
    </row>
    <row r="3373" spans="16315:16315" x14ac:dyDescent="0.3">
      <c r="XCM3373" t="s">
        <v>1176</v>
      </c>
    </row>
    <row r="3374" spans="16315:16315" x14ac:dyDescent="0.3">
      <c r="XCM3374" t="s">
        <v>1177</v>
      </c>
    </row>
    <row r="3375" spans="16315:16315" x14ac:dyDescent="0.3">
      <c r="XCM3375" t="s">
        <v>1178</v>
      </c>
    </row>
    <row r="3376" spans="16315:16315" x14ac:dyDescent="0.3">
      <c r="XCM3376" t="s">
        <v>1179</v>
      </c>
    </row>
    <row r="3377" spans="16315:16315" x14ac:dyDescent="0.3">
      <c r="XCM3377" t="s">
        <v>1180</v>
      </c>
    </row>
    <row r="3378" spans="16315:16315" x14ac:dyDescent="0.3">
      <c r="XCM3378" t="s">
        <v>1181</v>
      </c>
    </row>
    <row r="3379" spans="16315:16315" x14ac:dyDescent="0.3">
      <c r="XCM3379" t="s">
        <v>1182</v>
      </c>
    </row>
    <row r="3380" spans="16315:16315" x14ac:dyDescent="0.3">
      <c r="XCM3380" t="s">
        <v>1183</v>
      </c>
    </row>
    <row r="3381" spans="16315:16315" x14ac:dyDescent="0.3">
      <c r="XCM3381" t="s">
        <v>1184</v>
      </c>
    </row>
    <row r="3382" spans="16315:16315" x14ac:dyDescent="0.3">
      <c r="XCM3382" t="s">
        <v>1185</v>
      </c>
    </row>
    <row r="3383" spans="16315:16315" x14ac:dyDescent="0.3">
      <c r="XCM3383" t="s">
        <v>1186</v>
      </c>
    </row>
    <row r="3384" spans="16315:16315" x14ac:dyDescent="0.3">
      <c r="XCM3384" t="s">
        <v>1187</v>
      </c>
    </row>
    <row r="3385" spans="16315:16315" x14ac:dyDescent="0.3">
      <c r="XCM3385" t="s">
        <v>1188</v>
      </c>
    </row>
    <row r="3386" spans="16315:16315" x14ac:dyDescent="0.3">
      <c r="XCM3386" t="s">
        <v>1189</v>
      </c>
    </row>
    <row r="3387" spans="16315:16315" x14ac:dyDescent="0.3">
      <c r="XCM3387" t="s">
        <v>1190</v>
      </c>
    </row>
    <row r="3388" spans="16315:16315" x14ac:dyDescent="0.3">
      <c r="XCM3388" t="s">
        <v>1191</v>
      </c>
    </row>
    <row r="3389" spans="16315:16315" x14ac:dyDescent="0.3">
      <c r="XCM3389" t="s">
        <v>1192</v>
      </c>
    </row>
    <row r="3390" spans="16315:16315" x14ac:dyDescent="0.3">
      <c r="XCM3390" t="s">
        <v>1193</v>
      </c>
    </row>
    <row r="3391" spans="16315:16315" x14ac:dyDescent="0.3">
      <c r="XCM3391" t="s">
        <v>1194</v>
      </c>
    </row>
    <row r="3392" spans="16315:16315" x14ac:dyDescent="0.3">
      <c r="XCM3392" t="s">
        <v>1195</v>
      </c>
    </row>
    <row r="3393" spans="16315:16315" x14ac:dyDescent="0.3">
      <c r="XCM3393" t="s">
        <v>1196</v>
      </c>
    </row>
    <row r="3394" spans="16315:16315" x14ac:dyDescent="0.3">
      <c r="XCM3394" t="s">
        <v>1197</v>
      </c>
    </row>
    <row r="3395" spans="16315:16315" x14ac:dyDescent="0.3">
      <c r="XCM3395" t="s">
        <v>1198</v>
      </c>
    </row>
    <row r="3396" spans="16315:16315" x14ac:dyDescent="0.3">
      <c r="XCM3396" t="s">
        <v>1199</v>
      </c>
    </row>
    <row r="3397" spans="16315:16315" x14ac:dyDescent="0.3">
      <c r="XCM3397" t="s">
        <v>1200</v>
      </c>
    </row>
    <row r="3398" spans="16315:16315" x14ac:dyDescent="0.3">
      <c r="XCM3398" t="s">
        <v>1201</v>
      </c>
    </row>
    <row r="3399" spans="16315:16315" x14ac:dyDescent="0.3">
      <c r="XCM3399" t="s">
        <v>1202</v>
      </c>
    </row>
    <row r="3400" spans="16315:16315" x14ac:dyDescent="0.3">
      <c r="XCM3400" t="s">
        <v>1203</v>
      </c>
    </row>
    <row r="3401" spans="16315:16315" x14ac:dyDescent="0.3">
      <c r="XCM3401" t="s">
        <v>1204</v>
      </c>
    </row>
    <row r="3402" spans="16315:16315" x14ac:dyDescent="0.3">
      <c r="XCM3402" t="s">
        <v>1205</v>
      </c>
    </row>
    <row r="3403" spans="16315:16315" x14ac:dyDescent="0.3">
      <c r="XCM3403" t="s">
        <v>1206</v>
      </c>
    </row>
    <row r="3404" spans="16315:16315" x14ac:dyDescent="0.3">
      <c r="XCM3404" t="s">
        <v>1207</v>
      </c>
    </row>
    <row r="3405" spans="16315:16315" x14ac:dyDescent="0.3">
      <c r="XCM3405" t="s">
        <v>1208</v>
      </c>
    </row>
    <row r="3406" spans="16315:16315" x14ac:dyDescent="0.3">
      <c r="XCM3406" t="s">
        <v>1209</v>
      </c>
    </row>
    <row r="3407" spans="16315:16315" x14ac:dyDescent="0.3">
      <c r="XCM3407" t="s">
        <v>1210</v>
      </c>
    </row>
    <row r="3408" spans="16315:16315" x14ac:dyDescent="0.3">
      <c r="XCM3408" t="s">
        <v>1211</v>
      </c>
    </row>
    <row r="3409" spans="16315:16315" x14ac:dyDescent="0.3">
      <c r="XCM3409" t="s">
        <v>1212</v>
      </c>
    </row>
    <row r="3410" spans="16315:16315" x14ac:dyDescent="0.3">
      <c r="XCM3410" t="s">
        <v>1213</v>
      </c>
    </row>
    <row r="3411" spans="16315:16315" x14ac:dyDescent="0.3">
      <c r="XCM3411" t="s">
        <v>1214</v>
      </c>
    </row>
    <row r="3412" spans="16315:16315" x14ac:dyDescent="0.3">
      <c r="XCM3412" t="s">
        <v>1215</v>
      </c>
    </row>
    <row r="3413" spans="16315:16315" x14ac:dyDescent="0.3">
      <c r="XCM3413" t="s">
        <v>1216</v>
      </c>
    </row>
    <row r="3414" spans="16315:16315" x14ac:dyDescent="0.3">
      <c r="XCM3414" t="s">
        <v>1217</v>
      </c>
    </row>
    <row r="3415" spans="16315:16315" x14ac:dyDescent="0.3">
      <c r="XCM3415" t="s">
        <v>1218</v>
      </c>
    </row>
    <row r="3416" spans="16315:16315" x14ac:dyDescent="0.3">
      <c r="XCM3416" t="s">
        <v>1219</v>
      </c>
    </row>
    <row r="3417" spans="16315:16315" x14ac:dyDescent="0.3">
      <c r="XCM3417" t="s">
        <v>1220</v>
      </c>
    </row>
    <row r="3418" spans="16315:16315" x14ac:dyDescent="0.3">
      <c r="XCM3418" t="s">
        <v>1221</v>
      </c>
    </row>
    <row r="3419" spans="16315:16315" x14ac:dyDescent="0.3">
      <c r="XCM3419" t="s">
        <v>1222</v>
      </c>
    </row>
    <row r="3420" spans="16315:16315" x14ac:dyDescent="0.3">
      <c r="XCM3420" t="s">
        <v>1223</v>
      </c>
    </row>
    <row r="3421" spans="16315:16315" x14ac:dyDescent="0.3">
      <c r="XCM3421" t="s">
        <v>1224</v>
      </c>
    </row>
    <row r="3422" spans="16315:16315" x14ac:dyDescent="0.3">
      <c r="XCM3422" t="s">
        <v>1225</v>
      </c>
    </row>
    <row r="3423" spans="16315:16315" x14ac:dyDescent="0.3">
      <c r="XCM3423" t="s">
        <v>1226</v>
      </c>
    </row>
    <row r="3424" spans="16315:16315" x14ac:dyDescent="0.3">
      <c r="XCM3424" t="s">
        <v>1227</v>
      </c>
    </row>
    <row r="3425" spans="16315:16315" x14ac:dyDescent="0.3">
      <c r="XCM3425" t="s">
        <v>1228</v>
      </c>
    </row>
    <row r="3426" spans="16315:16315" x14ac:dyDescent="0.3">
      <c r="XCM3426" t="s">
        <v>1229</v>
      </c>
    </row>
    <row r="3427" spans="16315:16315" x14ac:dyDescent="0.3">
      <c r="XCM3427" t="s">
        <v>1230</v>
      </c>
    </row>
    <row r="3428" spans="16315:16315" x14ac:dyDescent="0.3">
      <c r="XCM3428" t="s">
        <v>1231</v>
      </c>
    </row>
    <row r="3429" spans="16315:16315" x14ac:dyDescent="0.3">
      <c r="XCM3429" t="s">
        <v>1232</v>
      </c>
    </row>
    <row r="3430" spans="16315:16315" x14ac:dyDescent="0.3">
      <c r="XCM3430" t="s">
        <v>1233</v>
      </c>
    </row>
    <row r="3431" spans="16315:16315" x14ac:dyDescent="0.3">
      <c r="XCM3431" t="s">
        <v>1234</v>
      </c>
    </row>
    <row r="3432" spans="16315:16315" x14ac:dyDescent="0.3">
      <c r="XCM3432" t="s">
        <v>1235</v>
      </c>
    </row>
    <row r="3433" spans="16315:16315" x14ac:dyDescent="0.3">
      <c r="XCM3433" t="s">
        <v>1236</v>
      </c>
    </row>
    <row r="3434" spans="16315:16315" x14ac:dyDescent="0.3">
      <c r="XCM3434" t="s">
        <v>1237</v>
      </c>
    </row>
    <row r="3435" spans="16315:16315" x14ac:dyDescent="0.3">
      <c r="XCM3435" t="s">
        <v>1238</v>
      </c>
    </row>
    <row r="3436" spans="16315:16315" x14ac:dyDescent="0.3">
      <c r="XCM3436" t="s">
        <v>1239</v>
      </c>
    </row>
    <row r="3437" spans="16315:16315" x14ac:dyDescent="0.3">
      <c r="XCM3437" t="s">
        <v>1240</v>
      </c>
    </row>
    <row r="3438" spans="16315:16315" x14ac:dyDescent="0.3">
      <c r="XCM3438" t="s">
        <v>1241</v>
      </c>
    </row>
    <row r="3439" spans="16315:16315" x14ac:dyDescent="0.3">
      <c r="XCM3439" t="s">
        <v>1242</v>
      </c>
    </row>
    <row r="3440" spans="16315:16315" x14ac:dyDescent="0.3">
      <c r="XCM3440" t="s">
        <v>1243</v>
      </c>
    </row>
    <row r="3441" spans="16315:16315" x14ac:dyDescent="0.3">
      <c r="XCM3441" t="s">
        <v>1244</v>
      </c>
    </row>
    <row r="3442" spans="16315:16315" x14ac:dyDescent="0.3">
      <c r="XCM3442" t="s">
        <v>1245</v>
      </c>
    </row>
    <row r="3443" spans="16315:16315" x14ac:dyDescent="0.3">
      <c r="XCM3443" t="s">
        <v>1246</v>
      </c>
    </row>
    <row r="3444" spans="16315:16315" x14ac:dyDescent="0.3">
      <c r="XCM3444" t="s">
        <v>1247</v>
      </c>
    </row>
    <row r="3445" spans="16315:16315" x14ac:dyDescent="0.3">
      <c r="XCM3445" t="s">
        <v>1248</v>
      </c>
    </row>
    <row r="3446" spans="16315:16315" x14ac:dyDescent="0.3">
      <c r="XCM3446" t="s">
        <v>1249</v>
      </c>
    </row>
    <row r="3447" spans="16315:16315" x14ac:dyDescent="0.3">
      <c r="XCM3447" t="s">
        <v>1250</v>
      </c>
    </row>
    <row r="3448" spans="16315:16315" x14ac:dyDescent="0.3">
      <c r="XCM3448" t="s">
        <v>1251</v>
      </c>
    </row>
    <row r="3449" spans="16315:16315" x14ac:dyDescent="0.3">
      <c r="XCM3449" t="s">
        <v>1252</v>
      </c>
    </row>
    <row r="3450" spans="16315:16315" x14ac:dyDescent="0.3">
      <c r="XCM3450" t="s">
        <v>1253</v>
      </c>
    </row>
    <row r="3451" spans="16315:16315" x14ac:dyDescent="0.3">
      <c r="XCM3451" t="s">
        <v>1254</v>
      </c>
    </row>
    <row r="3452" spans="16315:16315" x14ac:dyDescent="0.3">
      <c r="XCM3452" t="s">
        <v>1255</v>
      </c>
    </row>
    <row r="3453" spans="16315:16315" x14ac:dyDescent="0.3">
      <c r="XCM3453" t="s">
        <v>1256</v>
      </c>
    </row>
    <row r="3454" spans="16315:16315" x14ac:dyDescent="0.3">
      <c r="XCM3454" t="s">
        <v>1257</v>
      </c>
    </row>
    <row r="3455" spans="16315:16315" x14ac:dyDescent="0.3">
      <c r="XCM3455" t="s">
        <v>1258</v>
      </c>
    </row>
    <row r="3456" spans="16315:16315" x14ac:dyDescent="0.3">
      <c r="XCM3456" t="s">
        <v>1259</v>
      </c>
    </row>
    <row r="3457" spans="16315:16315" x14ac:dyDescent="0.3">
      <c r="XCM3457" t="s">
        <v>1260</v>
      </c>
    </row>
    <row r="3458" spans="16315:16315" x14ac:dyDescent="0.3">
      <c r="XCM3458" t="s">
        <v>1261</v>
      </c>
    </row>
    <row r="3459" spans="16315:16315" x14ac:dyDescent="0.3">
      <c r="XCM3459" t="s">
        <v>1262</v>
      </c>
    </row>
    <row r="3460" spans="16315:16315" x14ac:dyDescent="0.3">
      <c r="XCM3460" t="s">
        <v>1263</v>
      </c>
    </row>
    <row r="3461" spans="16315:16315" x14ac:dyDescent="0.3">
      <c r="XCM3461" t="s">
        <v>1264</v>
      </c>
    </row>
    <row r="3462" spans="16315:16315" x14ac:dyDescent="0.3">
      <c r="XCM3462" t="s">
        <v>1265</v>
      </c>
    </row>
    <row r="3463" spans="16315:16315" x14ac:dyDescent="0.3">
      <c r="XCM3463" t="s">
        <v>1266</v>
      </c>
    </row>
    <row r="3464" spans="16315:16315" x14ac:dyDescent="0.3">
      <c r="XCM3464" t="s">
        <v>1267</v>
      </c>
    </row>
    <row r="3465" spans="16315:16315" x14ac:dyDescent="0.3">
      <c r="XCM3465" t="s">
        <v>1268</v>
      </c>
    </row>
    <row r="3466" spans="16315:16315" x14ac:dyDescent="0.3">
      <c r="XCM3466" t="s">
        <v>1269</v>
      </c>
    </row>
    <row r="3467" spans="16315:16315" x14ac:dyDescent="0.3">
      <c r="XCM3467" t="s">
        <v>1270</v>
      </c>
    </row>
    <row r="3468" spans="16315:16315" x14ac:dyDescent="0.3">
      <c r="XCM3468" t="s">
        <v>1271</v>
      </c>
    </row>
    <row r="3469" spans="16315:16315" x14ac:dyDescent="0.3">
      <c r="XCM3469" t="s">
        <v>1272</v>
      </c>
    </row>
    <row r="3470" spans="16315:16315" x14ac:dyDescent="0.3">
      <c r="XCM3470" t="s">
        <v>1273</v>
      </c>
    </row>
    <row r="3471" spans="16315:16315" x14ac:dyDescent="0.3">
      <c r="XCM3471" t="s">
        <v>1274</v>
      </c>
    </row>
    <row r="3472" spans="16315:16315" x14ac:dyDescent="0.3">
      <c r="XCM3472" t="s">
        <v>1275</v>
      </c>
    </row>
    <row r="3473" spans="16315:16315" x14ac:dyDescent="0.3">
      <c r="XCM3473" t="s">
        <v>1276</v>
      </c>
    </row>
    <row r="3474" spans="16315:16315" x14ac:dyDescent="0.3">
      <c r="XCM3474" t="s">
        <v>1277</v>
      </c>
    </row>
    <row r="3475" spans="16315:16315" x14ac:dyDescent="0.3">
      <c r="XCM3475" t="s">
        <v>1278</v>
      </c>
    </row>
    <row r="3476" spans="16315:16315" x14ac:dyDescent="0.3">
      <c r="XCM3476" t="s">
        <v>1279</v>
      </c>
    </row>
    <row r="3477" spans="16315:16315" x14ac:dyDescent="0.3">
      <c r="XCM3477" t="s">
        <v>1280</v>
      </c>
    </row>
    <row r="3478" spans="16315:16315" x14ac:dyDescent="0.3">
      <c r="XCM3478" t="s">
        <v>1281</v>
      </c>
    </row>
    <row r="3479" spans="16315:16315" x14ac:dyDescent="0.3">
      <c r="XCM3479" t="s">
        <v>1282</v>
      </c>
    </row>
    <row r="3480" spans="16315:16315" x14ac:dyDescent="0.3">
      <c r="XCM3480" t="s">
        <v>1283</v>
      </c>
    </row>
    <row r="3481" spans="16315:16315" x14ac:dyDescent="0.3">
      <c r="XCM3481" t="s">
        <v>1284</v>
      </c>
    </row>
    <row r="3482" spans="16315:16315" x14ac:dyDescent="0.3">
      <c r="XCM3482" t="s">
        <v>1285</v>
      </c>
    </row>
    <row r="3483" spans="16315:16315" x14ac:dyDescent="0.3">
      <c r="XCM3483" t="s">
        <v>1286</v>
      </c>
    </row>
    <row r="3484" spans="16315:16315" x14ac:dyDescent="0.3">
      <c r="XCM3484" t="s">
        <v>1287</v>
      </c>
    </row>
    <row r="3485" spans="16315:16315" x14ac:dyDescent="0.3">
      <c r="XCM3485" t="s">
        <v>1288</v>
      </c>
    </row>
    <row r="3486" spans="16315:16315" x14ac:dyDescent="0.3">
      <c r="XCM3486" t="s">
        <v>1289</v>
      </c>
    </row>
    <row r="3487" spans="16315:16315" x14ac:dyDescent="0.3">
      <c r="XCM3487" t="s">
        <v>1290</v>
      </c>
    </row>
    <row r="3488" spans="16315:16315" x14ac:dyDescent="0.3">
      <c r="XCM3488" t="s">
        <v>1291</v>
      </c>
    </row>
    <row r="3489" spans="16315:16315" x14ac:dyDescent="0.3">
      <c r="XCM3489" t="s">
        <v>1292</v>
      </c>
    </row>
    <row r="3490" spans="16315:16315" x14ac:dyDescent="0.3">
      <c r="XCM3490" t="s">
        <v>1293</v>
      </c>
    </row>
    <row r="3491" spans="16315:16315" x14ac:dyDescent="0.3">
      <c r="XCM3491" t="s">
        <v>1294</v>
      </c>
    </row>
    <row r="3492" spans="16315:16315" x14ac:dyDescent="0.3">
      <c r="XCM3492" t="s">
        <v>1295</v>
      </c>
    </row>
    <row r="3493" spans="16315:16315" x14ac:dyDescent="0.3">
      <c r="XCM3493" t="s">
        <v>1296</v>
      </c>
    </row>
    <row r="3494" spans="16315:16315" x14ac:dyDescent="0.3">
      <c r="XCM3494" t="s">
        <v>1297</v>
      </c>
    </row>
    <row r="3495" spans="16315:16315" x14ac:dyDescent="0.3">
      <c r="XCM3495" t="s">
        <v>1298</v>
      </c>
    </row>
    <row r="3496" spans="16315:16315" x14ac:dyDescent="0.3">
      <c r="XCM3496" t="s">
        <v>1299</v>
      </c>
    </row>
    <row r="3497" spans="16315:16315" x14ac:dyDescent="0.3">
      <c r="XCM3497" t="s">
        <v>1300</v>
      </c>
    </row>
    <row r="3498" spans="16315:16315" x14ac:dyDescent="0.3">
      <c r="XCM3498" t="s">
        <v>1301</v>
      </c>
    </row>
    <row r="3499" spans="16315:16315" x14ac:dyDescent="0.3">
      <c r="XCM3499" t="s">
        <v>1302</v>
      </c>
    </row>
    <row r="3500" spans="16315:16315" x14ac:dyDescent="0.3">
      <c r="XCM3500" t="s">
        <v>1303</v>
      </c>
    </row>
    <row r="3501" spans="16315:16315" x14ac:dyDescent="0.3">
      <c r="XCM3501" t="s">
        <v>1304</v>
      </c>
    </row>
    <row r="3502" spans="16315:16315" x14ac:dyDescent="0.3">
      <c r="XCM3502" t="s">
        <v>1305</v>
      </c>
    </row>
    <row r="3503" spans="16315:16315" x14ac:dyDescent="0.3">
      <c r="XCM3503" t="s">
        <v>1306</v>
      </c>
    </row>
    <row r="3504" spans="16315:16315" x14ac:dyDescent="0.3">
      <c r="XCM3504" t="s">
        <v>1307</v>
      </c>
    </row>
    <row r="3505" spans="16315:16315" x14ac:dyDescent="0.3">
      <c r="XCM3505" t="s">
        <v>1308</v>
      </c>
    </row>
    <row r="3506" spans="16315:16315" x14ac:dyDescent="0.3">
      <c r="XCM3506" t="s">
        <v>1309</v>
      </c>
    </row>
    <row r="3507" spans="16315:16315" x14ac:dyDescent="0.3">
      <c r="XCM3507" t="s">
        <v>1310</v>
      </c>
    </row>
    <row r="3508" spans="16315:16315" x14ac:dyDescent="0.3">
      <c r="XCM3508" t="s">
        <v>1311</v>
      </c>
    </row>
    <row r="3509" spans="16315:16315" x14ac:dyDescent="0.3">
      <c r="XCM3509" t="s">
        <v>1312</v>
      </c>
    </row>
    <row r="3510" spans="16315:16315" x14ac:dyDescent="0.3">
      <c r="XCM3510" t="s">
        <v>1313</v>
      </c>
    </row>
    <row r="3511" spans="16315:16315" x14ac:dyDescent="0.3">
      <c r="XCM3511" t="s">
        <v>1314</v>
      </c>
    </row>
    <row r="3512" spans="16315:16315" x14ac:dyDescent="0.3">
      <c r="XCM3512" t="s">
        <v>1315</v>
      </c>
    </row>
    <row r="3513" spans="16315:16315" x14ac:dyDescent="0.3">
      <c r="XCM3513" t="s">
        <v>1316</v>
      </c>
    </row>
    <row r="3514" spans="16315:16315" x14ac:dyDescent="0.3">
      <c r="XCM3514" t="s">
        <v>1317</v>
      </c>
    </row>
    <row r="3515" spans="16315:16315" x14ac:dyDescent="0.3">
      <c r="XCM3515" t="s">
        <v>1318</v>
      </c>
    </row>
    <row r="3516" spans="16315:16315" x14ac:dyDescent="0.3">
      <c r="XCM3516" t="s">
        <v>1319</v>
      </c>
    </row>
    <row r="3517" spans="16315:16315" x14ac:dyDescent="0.3">
      <c r="XCM3517" t="s">
        <v>1320</v>
      </c>
    </row>
    <row r="3518" spans="16315:16315" x14ac:dyDescent="0.3">
      <c r="XCM3518" t="s">
        <v>1321</v>
      </c>
    </row>
    <row r="3519" spans="16315:16315" x14ac:dyDescent="0.3">
      <c r="XCM3519" t="s">
        <v>1322</v>
      </c>
    </row>
    <row r="3520" spans="16315:16315" x14ac:dyDescent="0.3">
      <c r="XCM3520" t="s">
        <v>1323</v>
      </c>
    </row>
    <row r="3521" spans="16315:16315" x14ac:dyDescent="0.3">
      <c r="XCM3521" t="s">
        <v>1324</v>
      </c>
    </row>
    <row r="3522" spans="16315:16315" x14ac:dyDescent="0.3">
      <c r="XCM3522" t="s">
        <v>1325</v>
      </c>
    </row>
    <row r="3523" spans="16315:16315" x14ac:dyDescent="0.3">
      <c r="XCM3523" t="s">
        <v>1326</v>
      </c>
    </row>
    <row r="3524" spans="16315:16315" x14ac:dyDescent="0.3">
      <c r="XCM3524" t="s">
        <v>1327</v>
      </c>
    </row>
    <row r="3525" spans="16315:16315" x14ac:dyDescent="0.3">
      <c r="XCM3525" t="s">
        <v>1328</v>
      </c>
    </row>
    <row r="3526" spans="16315:16315" x14ac:dyDescent="0.3">
      <c r="XCM3526" t="s">
        <v>1329</v>
      </c>
    </row>
    <row r="3527" spans="16315:16315" x14ac:dyDescent="0.3">
      <c r="XCM3527" t="s">
        <v>1330</v>
      </c>
    </row>
    <row r="3528" spans="16315:16315" x14ac:dyDescent="0.3">
      <c r="XCM3528" t="s">
        <v>1331</v>
      </c>
    </row>
    <row r="3529" spans="16315:16315" x14ac:dyDescent="0.3">
      <c r="XCM3529" t="s">
        <v>1332</v>
      </c>
    </row>
    <row r="3530" spans="16315:16315" x14ac:dyDescent="0.3">
      <c r="XCM3530" t="s">
        <v>1333</v>
      </c>
    </row>
    <row r="3531" spans="16315:16315" x14ac:dyDescent="0.3">
      <c r="XCM3531" t="s">
        <v>1334</v>
      </c>
    </row>
    <row r="3532" spans="16315:16315" x14ac:dyDescent="0.3">
      <c r="XCM3532" t="s">
        <v>1335</v>
      </c>
    </row>
    <row r="3533" spans="16315:16315" x14ac:dyDescent="0.3">
      <c r="XCM3533" t="s">
        <v>1336</v>
      </c>
    </row>
    <row r="3534" spans="16315:16315" x14ac:dyDescent="0.3">
      <c r="XCM3534" t="s">
        <v>1337</v>
      </c>
    </row>
    <row r="3535" spans="16315:16315" x14ac:dyDescent="0.3">
      <c r="XCM3535" t="s">
        <v>1338</v>
      </c>
    </row>
    <row r="3536" spans="16315:16315" x14ac:dyDescent="0.3">
      <c r="XCM3536" t="s">
        <v>1339</v>
      </c>
    </row>
    <row r="3537" spans="16315:16315" x14ac:dyDescent="0.3">
      <c r="XCM3537" t="s">
        <v>1340</v>
      </c>
    </row>
    <row r="3538" spans="16315:16315" x14ac:dyDescent="0.3">
      <c r="XCM3538" t="s">
        <v>1341</v>
      </c>
    </row>
    <row r="3539" spans="16315:16315" x14ac:dyDescent="0.3">
      <c r="XCM3539" t="s">
        <v>1342</v>
      </c>
    </row>
    <row r="3540" spans="16315:16315" x14ac:dyDescent="0.3">
      <c r="XCM3540" t="s">
        <v>1343</v>
      </c>
    </row>
    <row r="3541" spans="16315:16315" x14ac:dyDescent="0.3">
      <c r="XCM3541" t="s">
        <v>1344</v>
      </c>
    </row>
    <row r="3542" spans="16315:16315" x14ac:dyDescent="0.3">
      <c r="XCM3542" t="s">
        <v>1345</v>
      </c>
    </row>
    <row r="3543" spans="16315:16315" x14ac:dyDescent="0.3">
      <c r="XCM3543" t="s">
        <v>1346</v>
      </c>
    </row>
    <row r="3544" spans="16315:16315" x14ac:dyDescent="0.3">
      <c r="XCM3544" t="s">
        <v>1347</v>
      </c>
    </row>
    <row r="3545" spans="16315:16315" x14ac:dyDescent="0.3">
      <c r="XCM3545" t="s">
        <v>1348</v>
      </c>
    </row>
    <row r="3546" spans="16315:16315" x14ac:dyDescent="0.3">
      <c r="XCM3546" t="s">
        <v>1349</v>
      </c>
    </row>
    <row r="3547" spans="16315:16315" x14ac:dyDescent="0.3">
      <c r="XCM3547" t="s">
        <v>1350</v>
      </c>
    </row>
    <row r="3548" spans="16315:16315" x14ac:dyDescent="0.3">
      <c r="XCM3548" t="s">
        <v>1351</v>
      </c>
    </row>
    <row r="3549" spans="16315:16315" x14ac:dyDescent="0.3">
      <c r="XCM3549" t="s">
        <v>1352</v>
      </c>
    </row>
    <row r="3550" spans="16315:16315" x14ac:dyDescent="0.3">
      <c r="XCM3550" t="s">
        <v>1353</v>
      </c>
    </row>
    <row r="3551" spans="16315:16315" x14ac:dyDescent="0.3">
      <c r="XCM3551" t="s">
        <v>1354</v>
      </c>
    </row>
    <row r="3552" spans="16315:16315" x14ac:dyDescent="0.3">
      <c r="XCM3552" t="s">
        <v>1355</v>
      </c>
    </row>
    <row r="3553" spans="16315:16315" x14ac:dyDescent="0.3">
      <c r="XCM3553" t="s">
        <v>1356</v>
      </c>
    </row>
    <row r="3554" spans="16315:16315" x14ac:dyDescent="0.3">
      <c r="XCM3554" t="s">
        <v>1357</v>
      </c>
    </row>
    <row r="3555" spans="16315:16315" x14ac:dyDescent="0.3">
      <c r="XCM3555" t="s">
        <v>1358</v>
      </c>
    </row>
    <row r="3556" spans="16315:16315" x14ac:dyDescent="0.3">
      <c r="XCM3556" t="s">
        <v>1359</v>
      </c>
    </row>
    <row r="3557" spans="16315:16315" x14ac:dyDescent="0.3">
      <c r="XCM3557" t="s">
        <v>1360</v>
      </c>
    </row>
    <row r="3558" spans="16315:16315" x14ac:dyDescent="0.3">
      <c r="XCM3558" t="s">
        <v>1361</v>
      </c>
    </row>
    <row r="3559" spans="16315:16315" x14ac:dyDescent="0.3">
      <c r="XCM3559" t="s">
        <v>1362</v>
      </c>
    </row>
    <row r="3560" spans="16315:16315" x14ac:dyDescent="0.3">
      <c r="XCM3560" t="s">
        <v>1363</v>
      </c>
    </row>
    <row r="3561" spans="16315:16315" x14ac:dyDescent="0.3">
      <c r="XCM3561" t="s">
        <v>1364</v>
      </c>
    </row>
    <row r="3562" spans="16315:16315" x14ac:dyDescent="0.3">
      <c r="XCM3562" t="s">
        <v>1365</v>
      </c>
    </row>
    <row r="3563" spans="16315:16315" x14ac:dyDescent="0.3">
      <c r="XCM3563" t="s">
        <v>1366</v>
      </c>
    </row>
    <row r="3564" spans="16315:16315" x14ac:dyDescent="0.3">
      <c r="XCM3564" t="s">
        <v>1367</v>
      </c>
    </row>
    <row r="3565" spans="16315:16315" x14ac:dyDescent="0.3">
      <c r="XCM3565" t="s">
        <v>1368</v>
      </c>
    </row>
    <row r="3566" spans="16315:16315" x14ac:dyDescent="0.3">
      <c r="XCM3566" t="s">
        <v>1369</v>
      </c>
    </row>
    <row r="3567" spans="16315:16315" x14ac:dyDescent="0.3">
      <c r="XCM3567" t="s">
        <v>1370</v>
      </c>
    </row>
    <row r="3568" spans="16315:16315" x14ac:dyDescent="0.3">
      <c r="XCM3568" t="s">
        <v>1371</v>
      </c>
    </row>
    <row r="3569" spans="16315:16315" x14ac:dyDescent="0.3">
      <c r="XCM3569" t="s">
        <v>1372</v>
      </c>
    </row>
    <row r="3570" spans="16315:16315" x14ac:dyDescent="0.3">
      <c r="XCM3570" t="s">
        <v>1373</v>
      </c>
    </row>
    <row r="3571" spans="16315:16315" x14ac:dyDescent="0.3">
      <c r="XCM3571" t="s">
        <v>1374</v>
      </c>
    </row>
    <row r="3572" spans="16315:16315" x14ac:dyDescent="0.3">
      <c r="XCM3572" t="s">
        <v>1375</v>
      </c>
    </row>
    <row r="3573" spans="16315:16315" x14ac:dyDescent="0.3">
      <c r="XCM3573" t="s">
        <v>1376</v>
      </c>
    </row>
    <row r="3574" spans="16315:16315" x14ac:dyDescent="0.3">
      <c r="XCM3574" t="s">
        <v>1377</v>
      </c>
    </row>
    <row r="3575" spans="16315:16315" x14ac:dyDescent="0.3">
      <c r="XCM3575" t="s">
        <v>1378</v>
      </c>
    </row>
    <row r="3576" spans="16315:16315" x14ac:dyDescent="0.3">
      <c r="XCM3576" t="s">
        <v>1379</v>
      </c>
    </row>
    <row r="3577" spans="16315:16315" x14ac:dyDescent="0.3">
      <c r="XCM3577" t="s">
        <v>1380</v>
      </c>
    </row>
    <row r="3578" spans="16315:16315" x14ac:dyDescent="0.3">
      <c r="XCM3578" t="s">
        <v>1381</v>
      </c>
    </row>
    <row r="3579" spans="16315:16315" x14ac:dyDescent="0.3">
      <c r="XCM3579" t="s">
        <v>1382</v>
      </c>
    </row>
    <row r="3580" spans="16315:16315" x14ac:dyDescent="0.3">
      <c r="XCM3580" t="s">
        <v>1383</v>
      </c>
    </row>
    <row r="3581" spans="16315:16315" x14ac:dyDescent="0.3">
      <c r="XCM3581" t="s">
        <v>1384</v>
      </c>
    </row>
    <row r="3582" spans="16315:16315" x14ac:dyDescent="0.3">
      <c r="XCM3582" t="s">
        <v>1385</v>
      </c>
    </row>
    <row r="3583" spans="16315:16315" x14ac:dyDescent="0.3">
      <c r="XCM3583" t="s">
        <v>1386</v>
      </c>
    </row>
    <row r="3584" spans="16315:16315" x14ac:dyDescent="0.3">
      <c r="XCM3584" t="s">
        <v>1387</v>
      </c>
    </row>
    <row r="3585" spans="16315:16315" x14ac:dyDescent="0.3">
      <c r="XCM3585" t="s">
        <v>1388</v>
      </c>
    </row>
    <row r="3586" spans="16315:16315" x14ac:dyDescent="0.3">
      <c r="XCM3586" t="s">
        <v>1389</v>
      </c>
    </row>
    <row r="3587" spans="16315:16315" x14ac:dyDescent="0.3">
      <c r="XCM3587" t="s">
        <v>1390</v>
      </c>
    </row>
    <row r="3588" spans="16315:16315" x14ac:dyDescent="0.3">
      <c r="XCM3588" t="s">
        <v>1391</v>
      </c>
    </row>
    <row r="3589" spans="16315:16315" x14ac:dyDescent="0.3">
      <c r="XCM3589" t="s">
        <v>1392</v>
      </c>
    </row>
    <row r="3590" spans="16315:16315" x14ac:dyDescent="0.3">
      <c r="XCM3590" t="s">
        <v>1393</v>
      </c>
    </row>
    <row r="3591" spans="16315:16315" x14ac:dyDescent="0.3">
      <c r="XCM3591" t="s">
        <v>1394</v>
      </c>
    </row>
    <row r="3592" spans="16315:16315" x14ac:dyDescent="0.3">
      <c r="XCM3592" t="s">
        <v>1395</v>
      </c>
    </row>
    <row r="3593" spans="16315:16315" x14ac:dyDescent="0.3">
      <c r="XCM3593" t="s">
        <v>1396</v>
      </c>
    </row>
    <row r="3594" spans="16315:16315" x14ac:dyDescent="0.3">
      <c r="XCM3594" t="s">
        <v>1397</v>
      </c>
    </row>
    <row r="3595" spans="16315:16315" x14ac:dyDescent="0.3">
      <c r="XCM3595" t="s">
        <v>1398</v>
      </c>
    </row>
    <row r="3596" spans="16315:16315" x14ac:dyDescent="0.3">
      <c r="XCM3596" t="s">
        <v>1399</v>
      </c>
    </row>
    <row r="3597" spans="16315:16315" x14ac:dyDescent="0.3">
      <c r="XCM3597" t="s">
        <v>1400</v>
      </c>
    </row>
    <row r="3598" spans="16315:16315" x14ac:dyDescent="0.3">
      <c r="XCM3598" t="s">
        <v>1401</v>
      </c>
    </row>
    <row r="3599" spans="16315:16315" x14ac:dyDescent="0.3">
      <c r="XCM3599" t="s">
        <v>1402</v>
      </c>
    </row>
    <row r="3600" spans="16315:16315" x14ac:dyDescent="0.3">
      <c r="XCM3600" t="s">
        <v>1403</v>
      </c>
    </row>
    <row r="3601" spans="16315:16315" x14ac:dyDescent="0.3">
      <c r="XCM3601" t="s">
        <v>1404</v>
      </c>
    </row>
    <row r="3602" spans="16315:16315" x14ac:dyDescent="0.3">
      <c r="XCM3602" t="s">
        <v>1405</v>
      </c>
    </row>
    <row r="3603" spans="16315:16315" x14ac:dyDescent="0.3">
      <c r="XCM3603" t="s">
        <v>1406</v>
      </c>
    </row>
    <row r="3604" spans="16315:16315" x14ac:dyDescent="0.3">
      <c r="XCM3604" t="s">
        <v>1407</v>
      </c>
    </row>
    <row r="3605" spans="16315:16315" x14ac:dyDescent="0.3">
      <c r="XCM3605" t="s">
        <v>1408</v>
      </c>
    </row>
    <row r="3606" spans="16315:16315" x14ac:dyDescent="0.3">
      <c r="XCM3606" t="s">
        <v>1409</v>
      </c>
    </row>
    <row r="3607" spans="16315:16315" x14ac:dyDescent="0.3">
      <c r="XCM3607" t="s">
        <v>1410</v>
      </c>
    </row>
    <row r="3608" spans="16315:16315" x14ac:dyDescent="0.3">
      <c r="XCM3608" t="s">
        <v>1411</v>
      </c>
    </row>
    <row r="3609" spans="16315:16315" x14ac:dyDescent="0.3">
      <c r="XCM3609" t="s">
        <v>1412</v>
      </c>
    </row>
    <row r="3610" spans="16315:16315" x14ac:dyDescent="0.3">
      <c r="XCM3610" t="s">
        <v>1413</v>
      </c>
    </row>
    <row r="3611" spans="16315:16315" x14ac:dyDescent="0.3">
      <c r="XCM3611" t="s">
        <v>1414</v>
      </c>
    </row>
    <row r="3612" spans="16315:16315" x14ac:dyDescent="0.3">
      <c r="XCM3612" t="s">
        <v>1415</v>
      </c>
    </row>
    <row r="3613" spans="16315:16315" x14ac:dyDescent="0.3">
      <c r="XCM3613" t="s">
        <v>1416</v>
      </c>
    </row>
    <row r="3614" spans="16315:16315" x14ac:dyDescent="0.3">
      <c r="XCM3614" t="s">
        <v>1417</v>
      </c>
    </row>
    <row r="3615" spans="16315:16315" x14ac:dyDescent="0.3">
      <c r="XCM3615" t="s">
        <v>1418</v>
      </c>
    </row>
    <row r="3616" spans="16315:16315" x14ac:dyDescent="0.3">
      <c r="XCM3616" t="s">
        <v>1419</v>
      </c>
    </row>
    <row r="3617" spans="16315:16315" x14ac:dyDescent="0.3">
      <c r="XCM3617" t="s">
        <v>1420</v>
      </c>
    </row>
    <row r="3618" spans="16315:16315" x14ac:dyDescent="0.3">
      <c r="XCM3618" t="s">
        <v>1421</v>
      </c>
    </row>
    <row r="3619" spans="16315:16315" x14ac:dyDescent="0.3">
      <c r="XCM3619" t="s">
        <v>1422</v>
      </c>
    </row>
    <row r="3620" spans="16315:16315" x14ac:dyDescent="0.3">
      <c r="XCM3620" t="s">
        <v>1423</v>
      </c>
    </row>
    <row r="3621" spans="16315:16315" x14ac:dyDescent="0.3">
      <c r="XCM3621" t="s">
        <v>1424</v>
      </c>
    </row>
    <row r="3622" spans="16315:16315" x14ac:dyDescent="0.3">
      <c r="XCM3622" t="s">
        <v>1425</v>
      </c>
    </row>
    <row r="3623" spans="16315:16315" x14ac:dyDescent="0.3">
      <c r="XCM3623" t="s">
        <v>1426</v>
      </c>
    </row>
    <row r="3624" spans="16315:16315" x14ac:dyDescent="0.3">
      <c r="XCM3624" t="s">
        <v>1427</v>
      </c>
    </row>
    <row r="3625" spans="16315:16315" x14ac:dyDescent="0.3">
      <c r="XCM3625" t="s">
        <v>1428</v>
      </c>
    </row>
    <row r="3626" spans="16315:16315" x14ac:dyDescent="0.3">
      <c r="XCM3626" t="s">
        <v>1429</v>
      </c>
    </row>
    <row r="3627" spans="16315:16315" x14ac:dyDescent="0.3">
      <c r="XCM3627" t="s">
        <v>1430</v>
      </c>
    </row>
    <row r="3628" spans="16315:16315" x14ac:dyDescent="0.3">
      <c r="XCM3628" t="s">
        <v>1431</v>
      </c>
    </row>
    <row r="3629" spans="16315:16315" x14ac:dyDescent="0.3">
      <c r="XCM3629" t="s">
        <v>1432</v>
      </c>
    </row>
    <row r="3630" spans="16315:16315" x14ac:dyDescent="0.3">
      <c r="XCM3630" t="s">
        <v>1433</v>
      </c>
    </row>
    <row r="3631" spans="16315:16315" x14ac:dyDescent="0.3">
      <c r="XCM3631" t="s">
        <v>1434</v>
      </c>
    </row>
    <row r="3632" spans="16315:16315" x14ac:dyDescent="0.3">
      <c r="XCM3632" t="s">
        <v>1435</v>
      </c>
    </row>
    <row r="3633" spans="16315:16315" x14ac:dyDescent="0.3">
      <c r="XCM3633" t="s">
        <v>1436</v>
      </c>
    </row>
    <row r="3634" spans="16315:16315" x14ac:dyDescent="0.3">
      <c r="XCM3634" t="s">
        <v>1437</v>
      </c>
    </row>
    <row r="3635" spans="16315:16315" x14ac:dyDescent="0.3">
      <c r="XCM3635" t="s">
        <v>1438</v>
      </c>
    </row>
    <row r="3636" spans="16315:16315" x14ac:dyDescent="0.3">
      <c r="XCM3636" t="s">
        <v>1439</v>
      </c>
    </row>
    <row r="3637" spans="16315:16315" x14ac:dyDescent="0.3">
      <c r="XCM3637" t="s">
        <v>1440</v>
      </c>
    </row>
    <row r="3638" spans="16315:16315" x14ac:dyDescent="0.3">
      <c r="XCM3638" t="s">
        <v>1441</v>
      </c>
    </row>
    <row r="3639" spans="16315:16315" x14ac:dyDescent="0.3">
      <c r="XCM3639" t="s">
        <v>1442</v>
      </c>
    </row>
    <row r="3640" spans="16315:16315" x14ac:dyDescent="0.3">
      <c r="XCM3640" t="s">
        <v>1443</v>
      </c>
    </row>
    <row r="3641" spans="16315:16315" x14ac:dyDescent="0.3">
      <c r="XCM3641" t="s">
        <v>1444</v>
      </c>
    </row>
    <row r="3642" spans="16315:16315" x14ac:dyDescent="0.3">
      <c r="XCM3642" t="s">
        <v>1445</v>
      </c>
    </row>
    <row r="3643" spans="16315:16315" x14ac:dyDescent="0.3">
      <c r="XCM3643" t="s">
        <v>1446</v>
      </c>
    </row>
    <row r="3644" spans="16315:16315" x14ac:dyDescent="0.3">
      <c r="XCM3644" t="s">
        <v>1447</v>
      </c>
    </row>
    <row r="3645" spans="16315:16315" x14ac:dyDescent="0.3">
      <c r="XCM3645" t="s">
        <v>1448</v>
      </c>
    </row>
    <row r="3646" spans="16315:16315" x14ac:dyDescent="0.3">
      <c r="XCM3646" t="s">
        <v>1449</v>
      </c>
    </row>
    <row r="3647" spans="16315:16315" x14ac:dyDescent="0.3">
      <c r="XCM3647" t="s">
        <v>1450</v>
      </c>
    </row>
    <row r="3648" spans="16315:16315" x14ac:dyDescent="0.3">
      <c r="XCM3648" t="s">
        <v>1451</v>
      </c>
    </row>
    <row r="3649" spans="16315:16315" x14ac:dyDescent="0.3">
      <c r="XCM3649" t="s">
        <v>1452</v>
      </c>
    </row>
    <row r="3650" spans="16315:16315" x14ac:dyDescent="0.3">
      <c r="XCM3650" t="s">
        <v>1453</v>
      </c>
    </row>
    <row r="3651" spans="16315:16315" x14ac:dyDescent="0.3">
      <c r="XCM3651" t="s">
        <v>1454</v>
      </c>
    </row>
    <row r="3652" spans="16315:16315" x14ac:dyDescent="0.3">
      <c r="XCM3652" t="s">
        <v>1455</v>
      </c>
    </row>
    <row r="3653" spans="16315:16315" x14ac:dyDescent="0.3">
      <c r="XCM3653" t="s">
        <v>1456</v>
      </c>
    </row>
    <row r="3654" spans="16315:16315" x14ac:dyDescent="0.3">
      <c r="XCM3654" t="s">
        <v>1457</v>
      </c>
    </row>
    <row r="3655" spans="16315:16315" x14ac:dyDescent="0.3">
      <c r="XCM3655" t="s">
        <v>1458</v>
      </c>
    </row>
    <row r="3656" spans="16315:16315" x14ac:dyDescent="0.3">
      <c r="XCM3656" t="s">
        <v>1459</v>
      </c>
    </row>
    <row r="3657" spans="16315:16315" x14ac:dyDescent="0.3">
      <c r="XCM3657" t="s">
        <v>1460</v>
      </c>
    </row>
    <row r="3658" spans="16315:16315" x14ac:dyDescent="0.3">
      <c r="XCM3658" t="s">
        <v>1461</v>
      </c>
    </row>
    <row r="3659" spans="16315:16315" x14ac:dyDescent="0.3">
      <c r="XCM3659" t="s">
        <v>1462</v>
      </c>
    </row>
    <row r="3660" spans="16315:16315" x14ac:dyDescent="0.3">
      <c r="XCM3660" t="s">
        <v>1463</v>
      </c>
    </row>
    <row r="3661" spans="16315:16315" x14ac:dyDescent="0.3">
      <c r="XCM3661" t="s">
        <v>1464</v>
      </c>
    </row>
    <row r="3662" spans="16315:16315" x14ac:dyDescent="0.3">
      <c r="XCM3662" t="s">
        <v>1465</v>
      </c>
    </row>
    <row r="3663" spans="16315:16315" x14ac:dyDescent="0.3">
      <c r="XCM3663" t="s">
        <v>1466</v>
      </c>
    </row>
    <row r="3664" spans="16315:16315" x14ac:dyDescent="0.3">
      <c r="XCM3664" t="s">
        <v>1467</v>
      </c>
    </row>
    <row r="3665" spans="16315:16315" x14ac:dyDescent="0.3">
      <c r="XCM3665" t="s">
        <v>1468</v>
      </c>
    </row>
    <row r="3666" spans="16315:16315" x14ac:dyDescent="0.3">
      <c r="XCM3666" t="s">
        <v>1469</v>
      </c>
    </row>
    <row r="3667" spans="16315:16315" x14ac:dyDescent="0.3">
      <c r="XCM3667" t="s">
        <v>1470</v>
      </c>
    </row>
    <row r="3668" spans="16315:16315" x14ac:dyDescent="0.3">
      <c r="XCM3668" t="s">
        <v>1471</v>
      </c>
    </row>
    <row r="3669" spans="16315:16315" x14ac:dyDescent="0.3">
      <c r="XCM3669" t="s">
        <v>1472</v>
      </c>
    </row>
    <row r="3670" spans="16315:16315" x14ac:dyDescent="0.3">
      <c r="XCM3670" t="s">
        <v>1473</v>
      </c>
    </row>
    <row r="3671" spans="16315:16315" x14ac:dyDescent="0.3">
      <c r="XCM3671" t="s">
        <v>1474</v>
      </c>
    </row>
    <row r="3672" spans="16315:16315" x14ac:dyDescent="0.3">
      <c r="XCM3672" t="s">
        <v>1475</v>
      </c>
    </row>
    <row r="3673" spans="16315:16315" x14ac:dyDescent="0.3">
      <c r="XCM3673" t="s">
        <v>1476</v>
      </c>
    </row>
    <row r="3674" spans="16315:16315" x14ac:dyDescent="0.3">
      <c r="XCM3674" t="s">
        <v>1477</v>
      </c>
    </row>
    <row r="3675" spans="16315:16315" x14ac:dyDescent="0.3">
      <c r="XCM3675" t="s">
        <v>1478</v>
      </c>
    </row>
    <row r="3676" spans="16315:16315" x14ac:dyDescent="0.3">
      <c r="XCM3676" t="s">
        <v>1479</v>
      </c>
    </row>
    <row r="3677" spans="16315:16315" x14ac:dyDescent="0.3">
      <c r="XCM3677" t="s">
        <v>1480</v>
      </c>
    </row>
    <row r="3678" spans="16315:16315" x14ac:dyDescent="0.3">
      <c r="XCM3678" t="s">
        <v>1481</v>
      </c>
    </row>
    <row r="3679" spans="16315:16315" x14ac:dyDescent="0.3">
      <c r="XCM3679" t="s">
        <v>1482</v>
      </c>
    </row>
    <row r="3680" spans="16315:16315" x14ac:dyDescent="0.3">
      <c r="XCM3680" t="s">
        <v>1483</v>
      </c>
    </row>
    <row r="3681" spans="16315:16315" x14ac:dyDescent="0.3">
      <c r="XCM3681" t="s">
        <v>1484</v>
      </c>
    </row>
    <row r="3682" spans="16315:16315" x14ac:dyDescent="0.3">
      <c r="XCM3682" t="s">
        <v>1485</v>
      </c>
    </row>
    <row r="3683" spans="16315:16315" x14ac:dyDescent="0.3">
      <c r="XCM3683" t="s">
        <v>1486</v>
      </c>
    </row>
    <row r="3684" spans="16315:16315" x14ac:dyDescent="0.3">
      <c r="XCM3684" t="s">
        <v>1487</v>
      </c>
    </row>
    <row r="3685" spans="16315:16315" x14ac:dyDescent="0.3">
      <c r="XCM3685" t="s">
        <v>1488</v>
      </c>
    </row>
    <row r="3686" spans="16315:16315" x14ac:dyDescent="0.3">
      <c r="XCM3686" t="s">
        <v>1489</v>
      </c>
    </row>
    <row r="3687" spans="16315:16315" x14ac:dyDescent="0.3">
      <c r="XCM3687" t="s">
        <v>1490</v>
      </c>
    </row>
    <row r="3688" spans="16315:16315" x14ac:dyDescent="0.3">
      <c r="XCM3688" t="s">
        <v>1491</v>
      </c>
    </row>
    <row r="3689" spans="16315:16315" x14ac:dyDescent="0.3">
      <c r="XCM3689" t="s">
        <v>1492</v>
      </c>
    </row>
    <row r="3690" spans="16315:16315" x14ac:dyDescent="0.3">
      <c r="XCM3690" t="s">
        <v>1493</v>
      </c>
    </row>
    <row r="3691" spans="16315:16315" x14ac:dyDescent="0.3">
      <c r="XCM3691" t="s">
        <v>1494</v>
      </c>
    </row>
    <row r="3692" spans="16315:16315" x14ac:dyDescent="0.3">
      <c r="XCM3692" t="s">
        <v>1495</v>
      </c>
    </row>
    <row r="3693" spans="16315:16315" x14ac:dyDescent="0.3">
      <c r="XCM3693" t="s">
        <v>1496</v>
      </c>
    </row>
    <row r="3694" spans="16315:16315" x14ac:dyDescent="0.3">
      <c r="XCM3694" t="s">
        <v>1497</v>
      </c>
    </row>
    <row r="3695" spans="16315:16315" x14ac:dyDescent="0.3">
      <c r="XCM3695" t="s">
        <v>1498</v>
      </c>
    </row>
    <row r="3696" spans="16315:16315" x14ac:dyDescent="0.3">
      <c r="XCM3696" t="s">
        <v>1499</v>
      </c>
    </row>
    <row r="3697" spans="16315:16315" x14ac:dyDescent="0.3">
      <c r="XCM3697" t="s">
        <v>1500</v>
      </c>
    </row>
    <row r="3698" spans="16315:16315" x14ac:dyDescent="0.3">
      <c r="XCM3698" t="s">
        <v>1501</v>
      </c>
    </row>
    <row r="3699" spans="16315:16315" x14ac:dyDescent="0.3">
      <c r="XCM3699" t="s">
        <v>1502</v>
      </c>
    </row>
    <row r="3700" spans="16315:16315" x14ac:dyDescent="0.3">
      <c r="XCM3700" t="s">
        <v>1503</v>
      </c>
    </row>
    <row r="3701" spans="16315:16315" x14ac:dyDescent="0.3">
      <c r="XCM3701" t="s">
        <v>1504</v>
      </c>
    </row>
    <row r="3702" spans="16315:16315" x14ac:dyDescent="0.3">
      <c r="XCM3702" t="s">
        <v>1505</v>
      </c>
    </row>
    <row r="3703" spans="16315:16315" x14ac:dyDescent="0.3">
      <c r="XCM3703" t="s">
        <v>1506</v>
      </c>
    </row>
    <row r="3704" spans="16315:16315" x14ac:dyDescent="0.3">
      <c r="XCM3704" t="s">
        <v>1507</v>
      </c>
    </row>
    <row r="3705" spans="16315:16315" x14ac:dyDescent="0.3">
      <c r="XCM3705" t="s">
        <v>1508</v>
      </c>
    </row>
    <row r="3706" spans="16315:16315" x14ac:dyDescent="0.3">
      <c r="XCM3706" t="s">
        <v>1509</v>
      </c>
    </row>
    <row r="3707" spans="16315:16315" x14ac:dyDescent="0.3">
      <c r="XCM3707" t="s">
        <v>1510</v>
      </c>
    </row>
    <row r="3708" spans="16315:16315" x14ac:dyDescent="0.3">
      <c r="XCM3708" t="s">
        <v>1511</v>
      </c>
    </row>
    <row r="3709" spans="16315:16315" x14ac:dyDescent="0.3">
      <c r="XCM3709" t="s">
        <v>1512</v>
      </c>
    </row>
    <row r="3710" spans="16315:16315" x14ac:dyDescent="0.3">
      <c r="XCM3710" t="s">
        <v>1513</v>
      </c>
    </row>
    <row r="3711" spans="16315:16315" x14ac:dyDescent="0.3">
      <c r="XCM3711" t="s">
        <v>1514</v>
      </c>
    </row>
    <row r="3712" spans="16315:16315" x14ac:dyDescent="0.3">
      <c r="XCM3712" t="s">
        <v>1515</v>
      </c>
    </row>
    <row r="3713" spans="16315:16315" x14ac:dyDescent="0.3">
      <c r="XCM3713" t="s">
        <v>1516</v>
      </c>
    </row>
    <row r="3714" spans="16315:16315" x14ac:dyDescent="0.3">
      <c r="XCM3714" t="s">
        <v>1517</v>
      </c>
    </row>
    <row r="3715" spans="16315:16315" x14ac:dyDescent="0.3">
      <c r="XCM3715" t="s">
        <v>1518</v>
      </c>
    </row>
    <row r="3716" spans="16315:16315" x14ac:dyDescent="0.3">
      <c r="XCM3716" t="s">
        <v>1519</v>
      </c>
    </row>
    <row r="3717" spans="16315:16315" x14ac:dyDescent="0.3">
      <c r="XCM3717" t="s">
        <v>1520</v>
      </c>
    </row>
    <row r="3718" spans="16315:16315" x14ac:dyDescent="0.3">
      <c r="XCM3718" t="s">
        <v>1521</v>
      </c>
    </row>
    <row r="3719" spans="16315:16315" x14ac:dyDescent="0.3">
      <c r="XCM3719" t="s">
        <v>1522</v>
      </c>
    </row>
    <row r="3720" spans="16315:16315" x14ac:dyDescent="0.3">
      <c r="XCM3720" t="s">
        <v>1523</v>
      </c>
    </row>
    <row r="3721" spans="16315:16315" x14ac:dyDescent="0.3">
      <c r="XCM3721" t="s">
        <v>1524</v>
      </c>
    </row>
    <row r="3722" spans="16315:16315" x14ac:dyDescent="0.3">
      <c r="XCM3722" t="s">
        <v>1525</v>
      </c>
    </row>
    <row r="3723" spans="16315:16315" x14ac:dyDescent="0.3">
      <c r="XCM3723" t="s">
        <v>1526</v>
      </c>
    </row>
    <row r="3724" spans="16315:16315" x14ac:dyDescent="0.3">
      <c r="XCM3724" t="s">
        <v>1527</v>
      </c>
    </row>
    <row r="3725" spans="16315:16315" x14ac:dyDescent="0.3">
      <c r="XCM3725" t="s">
        <v>1528</v>
      </c>
    </row>
    <row r="3726" spans="16315:16315" x14ac:dyDescent="0.3">
      <c r="XCM3726" t="s">
        <v>1529</v>
      </c>
    </row>
    <row r="3727" spans="16315:16315" x14ac:dyDescent="0.3">
      <c r="XCM3727" t="s">
        <v>1530</v>
      </c>
    </row>
    <row r="3728" spans="16315:16315" x14ac:dyDescent="0.3">
      <c r="XCM3728" t="s">
        <v>1531</v>
      </c>
    </row>
    <row r="3729" spans="16315:16315" x14ac:dyDescent="0.3">
      <c r="XCM3729" t="s">
        <v>1532</v>
      </c>
    </row>
    <row r="3730" spans="16315:16315" x14ac:dyDescent="0.3">
      <c r="XCM3730" t="s">
        <v>1533</v>
      </c>
    </row>
    <row r="3731" spans="16315:16315" x14ac:dyDescent="0.3">
      <c r="XCM3731" t="s">
        <v>1534</v>
      </c>
    </row>
    <row r="3732" spans="16315:16315" x14ac:dyDescent="0.3">
      <c r="XCM3732" t="s">
        <v>1535</v>
      </c>
    </row>
    <row r="3733" spans="16315:16315" x14ac:dyDescent="0.3">
      <c r="XCM3733" t="s">
        <v>1536</v>
      </c>
    </row>
    <row r="3734" spans="16315:16315" x14ac:dyDescent="0.3">
      <c r="XCM3734" t="s">
        <v>1537</v>
      </c>
    </row>
    <row r="3735" spans="16315:16315" x14ac:dyDescent="0.3">
      <c r="XCM3735" t="s">
        <v>1538</v>
      </c>
    </row>
    <row r="3736" spans="16315:16315" x14ac:dyDescent="0.3">
      <c r="XCM3736" t="s">
        <v>1539</v>
      </c>
    </row>
    <row r="3737" spans="16315:16315" x14ac:dyDescent="0.3">
      <c r="XCM3737" t="s">
        <v>1540</v>
      </c>
    </row>
    <row r="3738" spans="16315:16315" x14ac:dyDescent="0.3">
      <c r="XCM3738" t="s">
        <v>1541</v>
      </c>
    </row>
    <row r="3739" spans="16315:16315" x14ac:dyDescent="0.3">
      <c r="XCM3739" t="s">
        <v>1542</v>
      </c>
    </row>
    <row r="3740" spans="16315:16315" x14ac:dyDescent="0.3">
      <c r="XCM3740" t="s">
        <v>1543</v>
      </c>
    </row>
    <row r="3741" spans="16315:16315" x14ac:dyDescent="0.3">
      <c r="XCM3741" t="s">
        <v>1544</v>
      </c>
    </row>
    <row r="3742" spans="16315:16315" x14ac:dyDescent="0.3">
      <c r="XCM3742" t="s">
        <v>1545</v>
      </c>
    </row>
    <row r="3743" spans="16315:16315" x14ac:dyDescent="0.3">
      <c r="XCM3743" t="s">
        <v>1546</v>
      </c>
    </row>
    <row r="3744" spans="16315:16315" x14ac:dyDescent="0.3">
      <c r="XCM3744" t="s">
        <v>1547</v>
      </c>
    </row>
    <row r="3745" spans="16315:16315" x14ac:dyDescent="0.3">
      <c r="XCM3745" t="s">
        <v>1548</v>
      </c>
    </row>
    <row r="3746" spans="16315:16315" x14ac:dyDescent="0.3">
      <c r="XCM3746" t="s">
        <v>1549</v>
      </c>
    </row>
    <row r="3747" spans="16315:16315" x14ac:dyDescent="0.3">
      <c r="XCM3747" t="s">
        <v>1550</v>
      </c>
    </row>
    <row r="3748" spans="16315:16315" x14ac:dyDescent="0.3">
      <c r="XCM3748" t="s">
        <v>1551</v>
      </c>
    </row>
    <row r="3749" spans="16315:16315" x14ac:dyDescent="0.3">
      <c r="XCM3749" t="s">
        <v>1552</v>
      </c>
    </row>
    <row r="3750" spans="16315:16315" x14ac:dyDescent="0.3">
      <c r="XCM3750" t="s">
        <v>1553</v>
      </c>
    </row>
    <row r="3751" spans="16315:16315" x14ac:dyDescent="0.3">
      <c r="XCM3751" t="s">
        <v>1554</v>
      </c>
    </row>
    <row r="3752" spans="16315:16315" x14ac:dyDescent="0.3">
      <c r="XCM3752" t="s">
        <v>1555</v>
      </c>
    </row>
    <row r="3753" spans="16315:16315" x14ac:dyDescent="0.3">
      <c r="XCM3753" t="s">
        <v>1556</v>
      </c>
    </row>
    <row r="3754" spans="16315:16315" x14ac:dyDescent="0.3">
      <c r="XCM3754" t="s">
        <v>1557</v>
      </c>
    </row>
    <row r="3755" spans="16315:16315" x14ac:dyDescent="0.3">
      <c r="XCM3755" t="s">
        <v>1558</v>
      </c>
    </row>
    <row r="3756" spans="16315:16315" x14ac:dyDescent="0.3">
      <c r="XCM3756" t="s">
        <v>1559</v>
      </c>
    </row>
    <row r="3757" spans="16315:16315" x14ac:dyDescent="0.3">
      <c r="XCM3757" t="s">
        <v>1560</v>
      </c>
    </row>
    <row r="3758" spans="16315:16315" x14ac:dyDescent="0.3">
      <c r="XCM3758" t="s">
        <v>1561</v>
      </c>
    </row>
    <row r="3759" spans="16315:16315" x14ac:dyDescent="0.3">
      <c r="XCM3759" t="s">
        <v>1562</v>
      </c>
    </row>
    <row r="3760" spans="16315:16315" x14ac:dyDescent="0.3">
      <c r="XCM3760" t="s">
        <v>1563</v>
      </c>
    </row>
    <row r="3761" spans="16315:16315" x14ac:dyDescent="0.3">
      <c r="XCM3761" t="s">
        <v>1564</v>
      </c>
    </row>
    <row r="3762" spans="16315:16315" x14ac:dyDescent="0.3">
      <c r="XCM3762" t="s">
        <v>1565</v>
      </c>
    </row>
    <row r="3763" spans="16315:16315" x14ac:dyDescent="0.3">
      <c r="XCM3763" t="s">
        <v>1566</v>
      </c>
    </row>
    <row r="3764" spans="16315:16315" x14ac:dyDescent="0.3">
      <c r="XCM3764" t="s">
        <v>1567</v>
      </c>
    </row>
    <row r="3765" spans="16315:16315" x14ac:dyDescent="0.3">
      <c r="XCM3765" t="s">
        <v>1568</v>
      </c>
    </row>
    <row r="3766" spans="16315:16315" x14ac:dyDescent="0.3">
      <c r="XCM3766" t="s">
        <v>1569</v>
      </c>
    </row>
    <row r="3767" spans="16315:16315" x14ac:dyDescent="0.3">
      <c r="XCM3767" t="s">
        <v>1570</v>
      </c>
    </row>
    <row r="3768" spans="16315:16315" x14ac:dyDescent="0.3">
      <c r="XCM3768" t="s">
        <v>1571</v>
      </c>
    </row>
    <row r="3769" spans="16315:16315" x14ac:dyDescent="0.3">
      <c r="XCM3769" t="s">
        <v>1572</v>
      </c>
    </row>
    <row r="3770" spans="16315:16315" x14ac:dyDescent="0.3">
      <c r="XCM3770" t="s">
        <v>1573</v>
      </c>
    </row>
    <row r="3771" spans="16315:16315" x14ac:dyDescent="0.3">
      <c r="XCM3771" t="s">
        <v>1574</v>
      </c>
    </row>
    <row r="3772" spans="16315:16315" x14ac:dyDescent="0.3">
      <c r="XCM3772" t="s">
        <v>1575</v>
      </c>
    </row>
    <row r="3773" spans="16315:16315" x14ac:dyDescent="0.3">
      <c r="XCM3773" t="s">
        <v>1576</v>
      </c>
    </row>
    <row r="3774" spans="16315:16315" x14ac:dyDescent="0.3">
      <c r="XCM3774" t="s">
        <v>1577</v>
      </c>
    </row>
    <row r="3775" spans="16315:16315" x14ac:dyDescent="0.3">
      <c r="XCM3775" t="s">
        <v>1578</v>
      </c>
    </row>
    <row r="3776" spans="16315:16315" x14ac:dyDescent="0.3">
      <c r="XCM3776" t="s">
        <v>1579</v>
      </c>
    </row>
    <row r="3777" spans="16315:16315" x14ac:dyDescent="0.3">
      <c r="XCM3777" t="s">
        <v>1580</v>
      </c>
    </row>
    <row r="3778" spans="16315:16315" x14ac:dyDescent="0.3">
      <c r="XCM3778" t="s">
        <v>1581</v>
      </c>
    </row>
    <row r="3779" spans="16315:16315" x14ac:dyDescent="0.3">
      <c r="XCM3779" t="s">
        <v>1582</v>
      </c>
    </row>
    <row r="3780" spans="16315:16315" x14ac:dyDescent="0.3">
      <c r="XCM3780" t="s">
        <v>1583</v>
      </c>
    </row>
    <row r="3781" spans="16315:16315" x14ac:dyDescent="0.3">
      <c r="XCM3781" t="s">
        <v>1584</v>
      </c>
    </row>
    <row r="3782" spans="16315:16315" x14ac:dyDescent="0.3">
      <c r="XCM3782" t="s">
        <v>1585</v>
      </c>
    </row>
    <row r="3783" spans="16315:16315" x14ac:dyDescent="0.3">
      <c r="XCM3783" t="s">
        <v>1586</v>
      </c>
    </row>
    <row r="3784" spans="16315:16315" x14ac:dyDescent="0.3">
      <c r="XCM3784" t="s">
        <v>1587</v>
      </c>
    </row>
    <row r="3785" spans="16315:16315" x14ac:dyDescent="0.3">
      <c r="XCM3785" t="s">
        <v>1588</v>
      </c>
    </row>
    <row r="3786" spans="16315:16315" x14ac:dyDescent="0.3">
      <c r="XCM3786" t="s">
        <v>1589</v>
      </c>
    </row>
    <row r="3787" spans="16315:16315" x14ac:dyDescent="0.3">
      <c r="XCM3787" t="s">
        <v>1590</v>
      </c>
    </row>
    <row r="3788" spans="16315:16315" x14ac:dyDescent="0.3">
      <c r="XCM3788" t="s">
        <v>1591</v>
      </c>
    </row>
    <row r="3789" spans="16315:16315" x14ac:dyDescent="0.3">
      <c r="XCM3789" t="s">
        <v>1592</v>
      </c>
    </row>
    <row r="3790" spans="16315:16315" x14ac:dyDescent="0.3">
      <c r="XCM3790" t="s">
        <v>1593</v>
      </c>
    </row>
    <row r="3791" spans="16315:16315" x14ac:dyDescent="0.3">
      <c r="XCM3791" t="s">
        <v>1594</v>
      </c>
    </row>
    <row r="3792" spans="16315:16315" x14ac:dyDescent="0.3">
      <c r="XCM3792" t="s">
        <v>1595</v>
      </c>
    </row>
    <row r="3793" spans="16315:16315" x14ac:dyDescent="0.3">
      <c r="XCM3793" t="s">
        <v>1596</v>
      </c>
    </row>
    <row r="3794" spans="16315:16315" x14ac:dyDescent="0.3">
      <c r="XCM3794" t="s">
        <v>1597</v>
      </c>
    </row>
    <row r="3795" spans="16315:16315" x14ac:dyDescent="0.3">
      <c r="XCM3795" t="s">
        <v>1598</v>
      </c>
    </row>
    <row r="3796" spans="16315:16315" x14ac:dyDescent="0.3">
      <c r="XCM3796" t="s">
        <v>1599</v>
      </c>
    </row>
    <row r="3797" spans="16315:16315" x14ac:dyDescent="0.3">
      <c r="XCM3797" t="s">
        <v>1600</v>
      </c>
    </row>
    <row r="3798" spans="16315:16315" x14ac:dyDescent="0.3">
      <c r="XCM3798" t="s">
        <v>1601</v>
      </c>
    </row>
    <row r="3799" spans="16315:16315" x14ac:dyDescent="0.3">
      <c r="XCM3799" t="s">
        <v>1602</v>
      </c>
    </row>
    <row r="3800" spans="16315:16315" x14ac:dyDescent="0.3">
      <c r="XCM3800" t="s">
        <v>1603</v>
      </c>
    </row>
    <row r="3801" spans="16315:16315" x14ac:dyDescent="0.3">
      <c r="XCM3801" t="s">
        <v>1604</v>
      </c>
    </row>
    <row r="3802" spans="16315:16315" x14ac:dyDescent="0.3">
      <c r="XCM3802" t="s">
        <v>1605</v>
      </c>
    </row>
    <row r="3803" spans="16315:16315" x14ac:dyDescent="0.3">
      <c r="XCM3803" t="s">
        <v>1606</v>
      </c>
    </row>
    <row r="3804" spans="16315:16315" x14ac:dyDescent="0.3">
      <c r="XCM3804" t="s">
        <v>1607</v>
      </c>
    </row>
    <row r="3805" spans="16315:16315" x14ac:dyDescent="0.3">
      <c r="XCM3805" t="s">
        <v>1608</v>
      </c>
    </row>
    <row r="3806" spans="16315:16315" x14ac:dyDescent="0.3">
      <c r="XCM3806" t="s">
        <v>1609</v>
      </c>
    </row>
    <row r="3807" spans="16315:16315" x14ac:dyDescent="0.3">
      <c r="XCM3807" t="s">
        <v>1610</v>
      </c>
    </row>
    <row r="3808" spans="16315:16315" x14ac:dyDescent="0.3">
      <c r="XCM3808" t="s">
        <v>1611</v>
      </c>
    </row>
    <row r="3809" spans="16315:16315" x14ac:dyDescent="0.3">
      <c r="XCM3809" t="s">
        <v>1612</v>
      </c>
    </row>
    <row r="3810" spans="16315:16315" x14ac:dyDescent="0.3">
      <c r="XCM3810" t="s">
        <v>1613</v>
      </c>
    </row>
    <row r="3811" spans="16315:16315" x14ac:dyDescent="0.3">
      <c r="XCM3811" t="s">
        <v>1614</v>
      </c>
    </row>
    <row r="3812" spans="16315:16315" x14ac:dyDescent="0.3">
      <c r="XCM3812" t="s">
        <v>1615</v>
      </c>
    </row>
    <row r="3813" spans="16315:16315" x14ac:dyDescent="0.3">
      <c r="XCM3813" t="s">
        <v>1616</v>
      </c>
    </row>
    <row r="3814" spans="16315:16315" x14ac:dyDescent="0.3">
      <c r="XCM3814" t="s">
        <v>1617</v>
      </c>
    </row>
    <row r="3815" spans="16315:16315" x14ac:dyDescent="0.3">
      <c r="XCM3815" t="s">
        <v>1618</v>
      </c>
    </row>
    <row r="3816" spans="16315:16315" x14ac:dyDescent="0.3">
      <c r="XCM3816" t="s">
        <v>1619</v>
      </c>
    </row>
    <row r="3817" spans="16315:16315" x14ac:dyDescent="0.3">
      <c r="XCM3817" t="s">
        <v>1620</v>
      </c>
    </row>
    <row r="3818" spans="16315:16315" x14ac:dyDescent="0.3">
      <c r="XCM3818" t="s">
        <v>1621</v>
      </c>
    </row>
    <row r="3819" spans="16315:16315" x14ac:dyDescent="0.3">
      <c r="XCM3819" t="s">
        <v>1622</v>
      </c>
    </row>
    <row r="3820" spans="16315:16315" x14ac:dyDescent="0.3">
      <c r="XCM3820" t="s">
        <v>1623</v>
      </c>
    </row>
    <row r="3821" spans="16315:16315" x14ac:dyDescent="0.3">
      <c r="XCM3821" t="s">
        <v>1624</v>
      </c>
    </row>
    <row r="3822" spans="16315:16315" x14ac:dyDescent="0.3">
      <c r="XCM3822" t="s">
        <v>1625</v>
      </c>
    </row>
    <row r="3823" spans="16315:16315" x14ac:dyDescent="0.3">
      <c r="XCM3823" t="s">
        <v>1626</v>
      </c>
    </row>
    <row r="3824" spans="16315:16315" x14ac:dyDescent="0.3">
      <c r="XCM3824" t="s">
        <v>1627</v>
      </c>
    </row>
    <row r="3825" spans="16315:16315" x14ac:dyDescent="0.3">
      <c r="XCM3825" t="s">
        <v>1628</v>
      </c>
    </row>
    <row r="3826" spans="16315:16315" x14ac:dyDescent="0.3">
      <c r="XCM3826" t="s">
        <v>1629</v>
      </c>
    </row>
    <row r="3827" spans="16315:16315" x14ac:dyDescent="0.3">
      <c r="XCM3827" t="s">
        <v>1630</v>
      </c>
    </row>
    <row r="3828" spans="16315:16315" x14ac:dyDescent="0.3">
      <c r="XCM3828" t="s">
        <v>1631</v>
      </c>
    </row>
    <row r="3829" spans="16315:16315" x14ac:dyDescent="0.3">
      <c r="XCM3829" t="s">
        <v>1632</v>
      </c>
    </row>
    <row r="3830" spans="16315:16315" x14ac:dyDescent="0.3">
      <c r="XCM3830" t="s">
        <v>1633</v>
      </c>
    </row>
    <row r="3831" spans="16315:16315" x14ac:dyDescent="0.3">
      <c r="XCM3831" t="s">
        <v>1634</v>
      </c>
    </row>
    <row r="3832" spans="16315:16315" x14ac:dyDescent="0.3">
      <c r="XCM3832" t="s">
        <v>1635</v>
      </c>
    </row>
    <row r="3833" spans="16315:16315" x14ac:dyDescent="0.3">
      <c r="XCM3833" t="s">
        <v>1636</v>
      </c>
    </row>
    <row r="3834" spans="16315:16315" x14ac:dyDescent="0.3">
      <c r="XCM3834" t="s">
        <v>1637</v>
      </c>
    </row>
    <row r="3835" spans="16315:16315" x14ac:dyDescent="0.3">
      <c r="XCM3835" t="s">
        <v>1638</v>
      </c>
    </row>
    <row r="3836" spans="16315:16315" x14ac:dyDescent="0.3">
      <c r="XCM3836" t="s">
        <v>1639</v>
      </c>
    </row>
    <row r="3837" spans="16315:16315" x14ac:dyDescent="0.3">
      <c r="XCM3837" t="s">
        <v>1640</v>
      </c>
    </row>
    <row r="3838" spans="16315:16315" x14ac:dyDescent="0.3">
      <c r="XCM3838" t="s">
        <v>1641</v>
      </c>
    </row>
    <row r="3839" spans="16315:16315" x14ac:dyDescent="0.3">
      <c r="XCM3839" t="s">
        <v>1642</v>
      </c>
    </row>
    <row r="3840" spans="16315:16315" x14ac:dyDescent="0.3">
      <c r="XCM3840" t="s">
        <v>1643</v>
      </c>
    </row>
    <row r="3841" spans="16315:16315" x14ac:dyDescent="0.3">
      <c r="XCM3841" t="s">
        <v>1644</v>
      </c>
    </row>
    <row r="3842" spans="16315:16315" x14ac:dyDescent="0.3">
      <c r="XCM3842" t="s">
        <v>1645</v>
      </c>
    </row>
    <row r="3843" spans="16315:16315" x14ac:dyDescent="0.3">
      <c r="XCM3843" t="s">
        <v>1646</v>
      </c>
    </row>
    <row r="3844" spans="16315:16315" x14ac:dyDescent="0.3">
      <c r="XCM3844" t="s">
        <v>1647</v>
      </c>
    </row>
    <row r="3845" spans="16315:16315" x14ac:dyDescent="0.3">
      <c r="XCM3845" t="s">
        <v>1648</v>
      </c>
    </row>
    <row r="3846" spans="16315:16315" x14ac:dyDescent="0.3">
      <c r="XCM3846" t="s">
        <v>1649</v>
      </c>
    </row>
    <row r="3847" spans="16315:16315" x14ac:dyDescent="0.3">
      <c r="XCM3847" t="s">
        <v>1650</v>
      </c>
    </row>
    <row r="3848" spans="16315:16315" x14ac:dyDescent="0.3">
      <c r="XCM3848" t="s">
        <v>1651</v>
      </c>
    </row>
    <row r="3849" spans="16315:16315" x14ac:dyDescent="0.3">
      <c r="XCM3849" t="s">
        <v>1652</v>
      </c>
    </row>
    <row r="3850" spans="16315:16315" x14ac:dyDescent="0.3">
      <c r="XCM3850" t="s">
        <v>1653</v>
      </c>
    </row>
    <row r="3851" spans="16315:16315" x14ac:dyDescent="0.3">
      <c r="XCM3851" t="s">
        <v>1654</v>
      </c>
    </row>
    <row r="3852" spans="16315:16315" x14ac:dyDescent="0.3">
      <c r="XCM3852" t="s">
        <v>1655</v>
      </c>
    </row>
    <row r="3853" spans="16315:16315" x14ac:dyDescent="0.3">
      <c r="XCM3853" t="s">
        <v>1656</v>
      </c>
    </row>
    <row r="3854" spans="16315:16315" x14ac:dyDescent="0.3">
      <c r="XCM3854" t="s">
        <v>1657</v>
      </c>
    </row>
    <row r="3855" spans="16315:16315" x14ac:dyDescent="0.3">
      <c r="XCM3855" t="s">
        <v>1658</v>
      </c>
    </row>
    <row r="3856" spans="16315:16315" x14ac:dyDescent="0.3">
      <c r="XCM3856" t="s">
        <v>1659</v>
      </c>
    </row>
    <row r="3857" spans="16315:16315" x14ac:dyDescent="0.3">
      <c r="XCM3857" t="s">
        <v>1660</v>
      </c>
    </row>
    <row r="3858" spans="16315:16315" x14ac:dyDescent="0.3">
      <c r="XCM3858" t="s">
        <v>1661</v>
      </c>
    </row>
    <row r="3859" spans="16315:16315" x14ac:dyDescent="0.3">
      <c r="XCM3859" t="s">
        <v>1662</v>
      </c>
    </row>
    <row r="3860" spans="16315:16315" x14ac:dyDescent="0.3">
      <c r="XCM3860" t="s">
        <v>1663</v>
      </c>
    </row>
    <row r="3861" spans="16315:16315" x14ac:dyDescent="0.3">
      <c r="XCM3861" t="s">
        <v>1664</v>
      </c>
    </row>
    <row r="3862" spans="16315:16315" x14ac:dyDescent="0.3">
      <c r="XCM3862" t="s">
        <v>1665</v>
      </c>
    </row>
    <row r="3863" spans="16315:16315" x14ac:dyDescent="0.3">
      <c r="XCM3863" t="s">
        <v>1666</v>
      </c>
    </row>
    <row r="3864" spans="16315:16315" x14ac:dyDescent="0.3">
      <c r="XCM3864" t="s">
        <v>1667</v>
      </c>
    </row>
    <row r="3865" spans="16315:16315" x14ac:dyDescent="0.3">
      <c r="XCM3865" t="s">
        <v>1668</v>
      </c>
    </row>
    <row r="3866" spans="16315:16315" x14ac:dyDescent="0.3">
      <c r="XCM3866" t="s">
        <v>1669</v>
      </c>
    </row>
    <row r="3867" spans="16315:16315" x14ac:dyDescent="0.3">
      <c r="XCM3867" t="s">
        <v>1670</v>
      </c>
    </row>
    <row r="3868" spans="16315:16315" x14ac:dyDescent="0.3">
      <c r="XCM3868" t="s">
        <v>1671</v>
      </c>
    </row>
    <row r="3869" spans="16315:16315" x14ac:dyDescent="0.3">
      <c r="XCM3869" t="s">
        <v>1672</v>
      </c>
    </row>
    <row r="3870" spans="16315:16315" x14ac:dyDescent="0.3">
      <c r="XCM3870" t="s">
        <v>1673</v>
      </c>
    </row>
    <row r="3871" spans="16315:16315" x14ac:dyDescent="0.3">
      <c r="XCM3871" t="s">
        <v>1674</v>
      </c>
    </row>
    <row r="3872" spans="16315:16315" x14ac:dyDescent="0.3">
      <c r="XCM3872" t="s">
        <v>1675</v>
      </c>
    </row>
    <row r="3873" spans="16315:16315" x14ac:dyDescent="0.3">
      <c r="XCM3873" t="s">
        <v>1676</v>
      </c>
    </row>
    <row r="3874" spans="16315:16315" x14ac:dyDescent="0.3">
      <c r="XCM3874" t="s">
        <v>1677</v>
      </c>
    </row>
    <row r="3875" spans="16315:16315" x14ac:dyDescent="0.3">
      <c r="XCM3875" t="s">
        <v>1678</v>
      </c>
    </row>
    <row r="3876" spans="16315:16315" x14ac:dyDescent="0.3">
      <c r="XCM3876" t="s">
        <v>1679</v>
      </c>
    </row>
    <row r="3877" spans="16315:16315" x14ac:dyDescent="0.3">
      <c r="XCM3877" t="s">
        <v>1680</v>
      </c>
    </row>
    <row r="3878" spans="16315:16315" x14ac:dyDescent="0.3">
      <c r="XCM3878" t="s">
        <v>1681</v>
      </c>
    </row>
    <row r="3879" spans="16315:16315" x14ac:dyDescent="0.3">
      <c r="XCM3879" t="s">
        <v>1682</v>
      </c>
    </row>
    <row r="3880" spans="16315:16315" x14ac:dyDescent="0.3">
      <c r="XCM3880" t="s">
        <v>1683</v>
      </c>
    </row>
    <row r="3881" spans="16315:16315" x14ac:dyDescent="0.3">
      <c r="XCM3881" t="s">
        <v>1684</v>
      </c>
    </row>
    <row r="3882" spans="16315:16315" x14ac:dyDescent="0.3">
      <c r="XCM3882" t="s">
        <v>1685</v>
      </c>
    </row>
    <row r="3883" spans="16315:16315" x14ac:dyDescent="0.3">
      <c r="XCM3883" t="s">
        <v>1686</v>
      </c>
    </row>
    <row r="3884" spans="16315:16315" x14ac:dyDescent="0.3">
      <c r="XCM3884" t="s">
        <v>1687</v>
      </c>
    </row>
    <row r="3885" spans="16315:16315" x14ac:dyDescent="0.3">
      <c r="XCM3885" t="s">
        <v>1688</v>
      </c>
    </row>
    <row r="3886" spans="16315:16315" x14ac:dyDescent="0.3">
      <c r="XCM3886" t="s">
        <v>1689</v>
      </c>
    </row>
    <row r="3887" spans="16315:16315" x14ac:dyDescent="0.3">
      <c r="XCM3887" t="s">
        <v>1690</v>
      </c>
    </row>
    <row r="3888" spans="16315:16315" x14ac:dyDescent="0.3">
      <c r="XCM3888" t="s">
        <v>1691</v>
      </c>
    </row>
    <row r="3889" spans="16315:16315" x14ac:dyDescent="0.3">
      <c r="XCM3889" t="s">
        <v>1692</v>
      </c>
    </row>
    <row r="3890" spans="16315:16315" x14ac:dyDescent="0.3">
      <c r="XCM3890" t="s">
        <v>1693</v>
      </c>
    </row>
    <row r="3891" spans="16315:16315" x14ac:dyDescent="0.3">
      <c r="XCM3891" t="s">
        <v>1694</v>
      </c>
    </row>
    <row r="3892" spans="16315:16315" x14ac:dyDescent="0.3">
      <c r="XCM3892" t="s">
        <v>1695</v>
      </c>
    </row>
    <row r="3893" spans="16315:16315" x14ac:dyDescent="0.3">
      <c r="XCM3893" t="s">
        <v>1696</v>
      </c>
    </row>
    <row r="3894" spans="16315:16315" x14ac:dyDescent="0.3">
      <c r="XCM3894" t="s">
        <v>1697</v>
      </c>
    </row>
    <row r="3895" spans="16315:16315" x14ac:dyDescent="0.3">
      <c r="XCM3895" t="s">
        <v>1698</v>
      </c>
    </row>
    <row r="3896" spans="16315:16315" x14ac:dyDescent="0.3">
      <c r="XCM3896" t="s">
        <v>1699</v>
      </c>
    </row>
    <row r="3897" spans="16315:16315" x14ac:dyDescent="0.3">
      <c r="XCM3897" t="s">
        <v>1700</v>
      </c>
    </row>
    <row r="3898" spans="16315:16315" x14ac:dyDescent="0.3">
      <c r="XCM3898" t="s">
        <v>1701</v>
      </c>
    </row>
    <row r="3899" spans="16315:16315" x14ac:dyDescent="0.3">
      <c r="XCM3899" t="s">
        <v>1702</v>
      </c>
    </row>
    <row r="3900" spans="16315:16315" x14ac:dyDescent="0.3">
      <c r="XCM3900" t="s">
        <v>1703</v>
      </c>
    </row>
    <row r="3901" spans="16315:16315" x14ac:dyDescent="0.3">
      <c r="XCM3901" t="s">
        <v>1704</v>
      </c>
    </row>
    <row r="3902" spans="16315:16315" x14ac:dyDescent="0.3">
      <c r="XCM3902" t="s">
        <v>1705</v>
      </c>
    </row>
    <row r="3903" spans="16315:16315" x14ac:dyDescent="0.3">
      <c r="XCM3903" t="s">
        <v>1706</v>
      </c>
    </row>
    <row r="3904" spans="16315:16315" x14ac:dyDescent="0.3">
      <c r="XCM3904" t="s">
        <v>1707</v>
      </c>
    </row>
    <row r="3905" spans="16315:16315" x14ac:dyDescent="0.3">
      <c r="XCM3905" t="s">
        <v>1708</v>
      </c>
    </row>
    <row r="3906" spans="16315:16315" x14ac:dyDescent="0.3">
      <c r="XCM3906" t="s">
        <v>1709</v>
      </c>
    </row>
    <row r="3907" spans="16315:16315" x14ac:dyDescent="0.3">
      <c r="XCM3907" t="s">
        <v>1710</v>
      </c>
    </row>
    <row r="3908" spans="16315:16315" x14ac:dyDescent="0.3">
      <c r="XCM3908" t="s">
        <v>1711</v>
      </c>
    </row>
    <row r="3909" spans="16315:16315" x14ac:dyDescent="0.3">
      <c r="XCM3909" t="s">
        <v>1712</v>
      </c>
    </row>
    <row r="3910" spans="16315:16315" x14ac:dyDescent="0.3">
      <c r="XCM3910" t="s">
        <v>1713</v>
      </c>
    </row>
    <row r="3911" spans="16315:16315" x14ac:dyDescent="0.3">
      <c r="XCM3911" t="s">
        <v>1714</v>
      </c>
    </row>
    <row r="3912" spans="16315:16315" x14ac:dyDescent="0.3">
      <c r="XCM3912" t="s">
        <v>1715</v>
      </c>
    </row>
    <row r="3913" spans="16315:16315" x14ac:dyDescent="0.3">
      <c r="XCM3913" t="s">
        <v>1716</v>
      </c>
    </row>
    <row r="3914" spans="16315:16315" x14ac:dyDescent="0.3">
      <c r="XCM3914" t="s">
        <v>1717</v>
      </c>
    </row>
    <row r="3915" spans="16315:16315" x14ac:dyDescent="0.3">
      <c r="XCM3915" t="s">
        <v>1718</v>
      </c>
    </row>
    <row r="3916" spans="16315:16315" x14ac:dyDescent="0.3">
      <c r="XCM3916" t="s">
        <v>1719</v>
      </c>
    </row>
    <row r="3917" spans="16315:16315" x14ac:dyDescent="0.3">
      <c r="XCM3917" t="s">
        <v>1720</v>
      </c>
    </row>
    <row r="3918" spans="16315:16315" x14ac:dyDescent="0.3">
      <c r="XCM3918" t="s">
        <v>1721</v>
      </c>
    </row>
    <row r="3919" spans="16315:16315" x14ac:dyDescent="0.3">
      <c r="XCM3919" t="s">
        <v>1722</v>
      </c>
    </row>
    <row r="3920" spans="16315:16315" x14ac:dyDescent="0.3">
      <c r="XCM3920" t="s">
        <v>1723</v>
      </c>
    </row>
    <row r="3921" spans="16315:16315" x14ac:dyDescent="0.3">
      <c r="XCM3921" t="s">
        <v>1724</v>
      </c>
    </row>
    <row r="3922" spans="16315:16315" x14ac:dyDescent="0.3">
      <c r="XCM3922" t="s">
        <v>1725</v>
      </c>
    </row>
    <row r="3923" spans="16315:16315" x14ac:dyDescent="0.3">
      <c r="XCM3923" t="s">
        <v>1726</v>
      </c>
    </row>
    <row r="3924" spans="16315:16315" x14ac:dyDescent="0.3">
      <c r="XCM3924" t="s">
        <v>1727</v>
      </c>
    </row>
    <row r="3925" spans="16315:16315" x14ac:dyDescent="0.3">
      <c r="XCM3925" t="s">
        <v>1728</v>
      </c>
    </row>
    <row r="3926" spans="16315:16315" x14ac:dyDescent="0.3">
      <c r="XCM3926" t="s">
        <v>1729</v>
      </c>
    </row>
    <row r="3927" spans="16315:16315" x14ac:dyDescent="0.3">
      <c r="XCM3927" t="s">
        <v>1730</v>
      </c>
    </row>
    <row r="3928" spans="16315:16315" x14ac:dyDescent="0.3">
      <c r="XCM3928" t="s">
        <v>1731</v>
      </c>
    </row>
    <row r="3929" spans="16315:16315" x14ac:dyDescent="0.3">
      <c r="XCM3929" t="s">
        <v>1732</v>
      </c>
    </row>
    <row r="3930" spans="16315:16315" x14ac:dyDescent="0.3">
      <c r="XCM3930" t="s">
        <v>1733</v>
      </c>
    </row>
    <row r="3931" spans="16315:16315" x14ac:dyDescent="0.3">
      <c r="XCM3931" t="s">
        <v>1734</v>
      </c>
    </row>
    <row r="3932" spans="16315:16315" x14ac:dyDescent="0.3">
      <c r="XCM3932" t="s">
        <v>1735</v>
      </c>
    </row>
    <row r="3933" spans="16315:16315" x14ac:dyDescent="0.3">
      <c r="XCM3933" t="s">
        <v>1736</v>
      </c>
    </row>
    <row r="3934" spans="16315:16315" x14ac:dyDescent="0.3">
      <c r="XCM3934" t="s">
        <v>1737</v>
      </c>
    </row>
    <row r="3935" spans="16315:16315" x14ac:dyDescent="0.3">
      <c r="XCM3935" t="s">
        <v>1738</v>
      </c>
    </row>
    <row r="3936" spans="16315:16315" x14ac:dyDescent="0.3">
      <c r="XCM3936" t="s">
        <v>1739</v>
      </c>
    </row>
    <row r="3937" spans="16315:16315" x14ac:dyDescent="0.3">
      <c r="XCM3937" t="s">
        <v>1740</v>
      </c>
    </row>
    <row r="3938" spans="16315:16315" x14ac:dyDescent="0.3">
      <c r="XCM3938" t="s">
        <v>1741</v>
      </c>
    </row>
    <row r="3939" spans="16315:16315" x14ac:dyDescent="0.3">
      <c r="XCM3939" t="s">
        <v>1742</v>
      </c>
    </row>
    <row r="3940" spans="16315:16315" x14ac:dyDescent="0.3">
      <c r="XCM3940" t="s">
        <v>1743</v>
      </c>
    </row>
    <row r="3941" spans="16315:16315" x14ac:dyDescent="0.3">
      <c r="XCM3941" t="s">
        <v>1744</v>
      </c>
    </row>
    <row r="3942" spans="16315:16315" x14ac:dyDescent="0.3">
      <c r="XCM3942" t="s">
        <v>1745</v>
      </c>
    </row>
    <row r="3943" spans="16315:16315" x14ac:dyDescent="0.3">
      <c r="XCM3943" t="s">
        <v>1746</v>
      </c>
    </row>
    <row r="3944" spans="16315:16315" x14ac:dyDescent="0.3">
      <c r="XCM3944" t="s">
        <v>1747</v>
      </c>
    </row>
    <row r="3945" spans="16315:16315" x14ac:dyDescent="0.3">
      <c r="XCM3945" t="s">
        <v>1748</v>
      </c>
    </row>
    <row r="3946" spans="16315:16315" x14ac:dyDescent="0.3">
      <c r="XCM3946" t="s">
        <v>1749</v>
      </c>
    </row>
    <row r="3947" spans="16315:16315" x14ac:dyDescent="0.3">
      <c r="XCM3947" t="s">
        <v>1750</v>
      </c>
    </row>
    <row r="3948" spans="16315:16315" x14ac:dyDescent="0.3">
      <c r="XCM3948" t="s">
        <v>1751</v>
      </c>
    </row>
    <row r="3949" spans="16315:16315" x14ac:dyDescent="0.3">
      <c r="XCM3949" t="s">
        <v>1752</v>
      </c>
    </row>
    <row r="3950" spans="16315:16315" x14ac:dyDescent="0.3">
      <c r="XCM3950" t="s">
        <v>1753</v>
      </c>
    </row>
    <row r="3951" spans="16315:16315" x14ac:dyDescent="0.3">
      <c r="XCM3951" t="s">
        <v>1754</v>
      </c>
    </row>
    <row r="3952" spans="16315:16315" x14ac:dyDescent="0.3">
      <c r="XCM3952" t="s">
        <v>1755</v>
      </c>
    </row>
    <row r="3953" spans="16315:16315" x14ac:dyDescent="0.3">
      <c r="XCM3953" t="s">
        <v>1756</v>
      </c>
    </row>
    <row r="3954" spans="16315:16315" x14ac:dyDescent="0.3">
      <c r="XCM3954" t="s">
        <v>1757</v>
      </c>
    </row>
    <row r="3955" spans="16315:16315" x14ac:dyDescent="0.3">
      <c r="XCM3955" t="s">
        <v>1758</v>
      </c>
    </row>
    <row r="3956" spans="16315:16315" x14ac:dyDescent="0.3">
      <c r="XCM3956" t="s">
        <v>1759</v>
      </c>
    </row>
    <row r="3957" spans="16315:16315" x14ac:dyDescent="0.3">
      <c r="XCM3957" t="s">
        <v>1760</v>
      </c>
    </row>
    <row r="3958" spans="16315:16315" x14ac:dyDescent="0.3">
      <c r="XCM3958" t="s">
        <v>1761</v>
      </c>
    </row>
    <row r="3959" spans="16315:16315" x14ac:dyDescent="0.3">
      <c r="XCM3959" t="s">
        <v>1762</v>
      </c>
    </row>
    <row r="3960" spans="16315:16315" x14ac:dyDescent="0.3">
      <c r="XCM3960" t="s">
        <v>1763</v>
      </c>
    </row>
    <row r="3961" spans="16315:16315" x14ac:dyDescent="0.3">
      <c r="XCM3961" t="s">
        <v>1764</v>
      </c>
    </row>
    <row r="3962" spans="16315:16315" x14ac:dyDescent="0.3">
      <c r="XCM3962" t="s">
        <v>1765</v>
      </c>
    </row>
    <row r="3963" spans="16315:16315" x14ac:dyDescent="0.3">
      <c r="XCM3963" t="s">
        <v>1766</v>
      </c>
    </row>
    <row r="3964" spans="16315:16315" x14ac:dyDescent="0.3">
      <c r="XCM3964" t="s">
        <v>1767</v>
      </c>
    </row>
    <row r="3965" spans="16315:16315" x14ac:dyDescent="0.3">
      <c r="XCM3965" t="s">
        <v>1768</v>
      </c>
    </row>
    <row r="3966" spans="16315:16315" x14ac:dyDescent="0.3">
      <c r="XCM3966" t="s">
        <v>1769</v>
      </c>
    </row>
    <row r="3967" spans="16315:16315" x14ac:dyDescent="0.3">
      <c r="XCM3967" t="s">
        <v>1770</v>
      </c>
    </row>
    <row r="3968" spans="16315:16315" x14ac:dyDescent="0.3">
      <c r="XCM3968" t="s">
        <v>1771</v>
      </c>
    </row>
    <row r="3969" spans="16315:16315" x14ac:dyDescent="0.3">
      <c r="XCM3969" t="s">
        <v>1772</v>
      </c>
    </row>
    <row r="3970" spans="16315:16315" x14ac:dyDescent="0.3">
      <c r="XCM3970" t="s">
        <v>1773</v>
      </c>
    </row>
    <row r="3971" spans="16315:16315" x14ac:dyDescent="0.3">
      <c r="XCM3971" t="s">
        <v>1774</v>
      </c>
    </row>
    <row r="3972" spans="16315:16315" x14ac:dyDescent="0.3">
      <c r="XCM3972" t="s">
        <v>1775</v>
      </c>
    </row>
    <row r="3973" spans="16315:16315" x14ac:dyDescent="0.3">
      <c r="XCM3973" t="s">
        <v>1776</v>
      </c>
    </row>
    <row r="3974" spans="16315:16315" x14ac:dyDescent="0.3">
      <c r="XCM3974" t="s">
        <v>1777</v>
      </c>
    </row>
    <row r="3975" spans="16315:16315" x14ac:dyDescent="0.3">
      <c r="XCM3975" t="s">
        <v>1778</v>
      </c>
    </row>
    <row r="3976" spans="16315:16315" x14ac:dyDescent="0.3">
      <c r="XCM3976" t="s">
        <v>1779</v>
      </c>
    </row>
    <row r="3977" spans="16315:16315" x14ac:dyDescent="0.3">
      <c r="XCM3977" t="s">
        <v>1780</v>
      </c>
    </row>
    <row r="3978" spans="16315:16315" x14ac:dyDescent="0.3">
      <c r="XCM3978" t="s">
        <v>1781</v>
      </c>
    </row>
    <row r="3979" spans="16315:16315" x14ac:dyDescent="0.3">
      <c r="XCM3979" t="s">
        <v>1782</v>
      </c>
    </row>
    <row r="3980" spans="16315:16315" x14ac:dyDescent="0.3">
      <c r="XCM3980" t="s">
        <v>1783</v>
      </c>
    </row>
    <row r="3981" spans="16315:16315" x14ac:dyDescent="0.3">
      <c r="XCM3981" t="s">
        <v>1784</v>
      </c>
    </row>
    <row r="3982" spans="16315:16315" x14ac:dyDescent="0.3">
      <c r="XCM3982" t="s">
        <v>1785</v>
      </c>
    </row>
    <row r="3983" spans="16315:16315" x14ac:dyDescent="0.3">
      <c r="XCM3983" t="s">
        <v>1786</v>
      </c>
    </row>
    <row r="3984" spans="16315:16315" x14ac:dyDescent="0.3">
      <c r="XCM3984" t="s">
        <v>1787</v>
      </c>
    </row>
    <row r="3985" spans="16315:16315" x14ac:dyDescent="0.3">
      <c r="XCM3985" t="s">
        <v>1788</v>
      </c>
    </row>
    <row r="3986" spans="16315:16315" x14ac:dyDescent="0.3">
      <c r="XCM3986" t="s">
        <v>1789</v>
      </c>
    </row>
    <row r="3987" spans="16315:16315" x14ac:dyDescent="0.3">
      <c r="XCM3987" t="s">
        <v>1790</v>
      </c>
    </row>
    <row r="3988" spans="16315:16315" x14ac:dyDescent="0.3">
      <c r="XCM3988" t="s">
        <v>1791</v>
      </c>
    </row>
    <row r="3989" spans="16315:16315" x14ac:dyDescent="0.3">
      <c r="XCM3989" t="s">
        <v>1792</v>
      </c>
    </row>
    <row r="3990" spans="16315:16315" x14ac:dyDescent="0.3">
      <c r="XCM3990" t="s">
        <v>1793</v>
      </c>
    </row>
    <row r="3991" spans="16315:16315" x14ac:dyDescent="0.3">
      <c r="XCM3991" t="s">
        <v>1794</v>
      </c>
    </row>
    <row r="3992" spans="16315:16315" x14ac:dyDescent="0.3">
      <c r="XCM3992" t="s">
        <v>1795</v>
      </c>
    </row>
    <row r="3993" spans="16315:16315" x14ac:dyDescent="0.3">
      <c r="XCM3993" t="s">
        <v>1796</v>
      </c>
    </row>
    <row r="3994" spans="16315:16315" x14ac:dyDescent="0.3">
      <c r="XCM3994" t="s">
        <v>1797</v>
      </c>
    </row>
    <row r="3995" spans="16315:16315" x14ac:dyDescent="0.3">
      <c r="XCM3995" t="s">
        <v>1798</v>
      </c>
    </row>
    <row r="3996" spans="16315:16315" x14ac:dyDescent="0.3">
      <c r="XCM3996" t="s">
        <v>1799</v>
      </c>
    </row>
    <row r="3997" spans="16315:16315" x14ac:dyDescent="0.3">
      <c r="XCM3997" t="s">
        <v>1800</v>
      </c>
    </row>
    <row r="3998" spans="16315:16315" x14ac:dyDescent="0.3">
      <c r="XCM3998" t="s">
        <v>1801</v>
      </c>
    </row>
    <row r="3999" spans="16315:16315" x14ac:dyDescent="0.3">
      <c r="XCM3999" t="s">
        <v>1802</v>
      </c>
    </row>
    <row r="4000" spans="16315:16315" x14ac:dyDescent="0.3">
      <c r="XCM4000" t="s">
        <v>1803</v>
      </c>
    </row>
    <row r="4001" spans="16315:16315" x14ac:dyDescent="0.3">
      <c r="XCM4001" t="s">
        <v>1804</v>
      </c>
    </row>
    <row r="4002" spans="16315:16315" x14ac:dyDescent="0.3">
      <c r="XCM4002" t="s">
        <v>1805</v>
      </c>
    </row>
    <row r="4003" spans="16315:16315" x14ac:dyDescent="0.3">
      <c r="XCM4003" t="s">
        <v>1806</v>
      </c>
    </row>
    <row r="4004" spans="16315:16315" x14ac:dyDescent="0.3">
      <c r="XCM4004" t="s">
        <v>1807</v>
      </c>
    </row>
    <row r="4005" spans="16315:16315" x14ac:dyDescent="0.3">
      <c r="XCM4005" t="s">
        <v>1808</v>
      </c>
    </row>
    <row r="4006" spans="16315:16315" x14ac:dyDescent="0.3">
      <c r="XCM4006" t="s">
        <v>1809</v>
      </c>
    </row>
    <row r="4007" spans="16315:16315" x14ac:dyDescent="0.3">
      <c r="XCM4007" t="s">
        <v>1810</v>
      </c>
    </row>
    <row r="4008" spans="16315:16315" x14ac:dyDescent="0.3">
      <c r="XCM4008" t="s">
        <v>1811</v>
      </c>
    </row>
    <row r="4009" spans="16315:16315" x14ac:dyDescent="0.3">
      <c r="XCM4009" t="s">
        <v>1812</v>
      </c>
    </row>
    <row r="4010" spans="16315:16315" x14ac:dyDescent="0.3">
      <c r="XCM4010" t="s">
        <v>1813</v>
      </c>
    </row>
    <row r="4011" spans="16315:16315" x14ac:dyDescent="0.3">
      <c r="XCM4011" t="s">
        <v>1814</v>
      </c>
    </row>
    <row r="4012" spans="16315:16315" x14ac:dyDescent="0.3">
      <c r="XCM4012" t="s">
        <v>1815</v>
      </c>
    </row>
    <row r="4013" spans="16315:16315" x14ac:dyDescent="0.3">
      <c r="XCM4013" t="s">
        <v>1816</v>
      </c>
    </row>
    <row r="4014" spans="16315:16315" x14ac:dyDescent="0.3">
      <c r="XCM4014" t="s">
        <v>1817</v>
      </c>
    </row>
    <row r="4015" spans="16315:16315" x14ac:dyDescent="0.3">
      <c r="XCM4015" t="s">
        <v>1818</v>
      </c>
    </row>
    <row r="4016" spans="16315:16315" x14ac:dyDescent="0.3">
      <c r="XCM4016" t="s">
        <v>1819</v>
      </c>
    </row>
    <row r="4017" spans="16315:16315" x14ac:dyDescent="0.3">
      <c r="XCM4017" t="s">
        <v>1820</v>
      </c>
    </row>
    <row r="4018" spans="16315:16315" x14ac:dyDescent="0.3">
      <c r="XCM4018" t="s">
        <v>1821</v>
      </c>
    </row>
    <row r="4019" spans="16315:16315" x14ac:dyDescent="0.3">
      <c r="XCM4019" t="s">
        <v>1822</v>
      </c>
    </row>
    <row r="4020" spans="16315:16315" x14ac:dyDescent="0.3">
      <c r="XCM4020" t="s">
        <v>1823</v>
      </c>
    </row>
    <row r="4021" spans="16315:16315" x14ac:dyDescent="0.3">
      <c r="XCM4021" t="s">
        <v>1824</v>
      </c>
    </row>
    <row r="4022" spans="16315:16315" x14ac:dyDescent="0.3">
      <c r="XCM4022" t="s">
        <v>1825</v>
      </c>
    </row>
    <row r="4023" spans="16315:16315" x14ac:dyDescent="0.3">
      <c r="XCM4023" t="s">
        <v>1826</v>
      </c>
    </row>
    <row r="4024" spans="16315:16315" x14ac:dyDescent="0.3">
      <c r="XCM4024" t="s">
        <v>1827</v>
      </c>
    </row>
    <row r="4025" spans="16315:16315" x14ac:dyDescent="0.3">
      <c r="XCM4025" t="s">
        <v>1828</v>
      </c>
    </row>
    <row r="4026" spans="16315:16315" x14ac:dyDescent="0.3">
      <c r="XCM4026" t="s">
        <v>1829</v>
      </c>
    </row>
    <row r="4027" spans="16315:16315" x14ac:dyDescent="0.3">
      <c r="XCM4027" t="s">
        <v>1830</v>
      </c>
    </row>
    <row r="4028" spans="16315:16315" x14ac:dyDescent="0.3">
      <c r="XCM4028" t="s">
        <v>1831</v>
      </c>
    </row>
    <row r="4029" spans="16315:16315" x14ac:dyDescent="0.3">
      <c r="XCM4029" t="s">
        <v>1832</v>
      </c>
    </row>
    <row r="4030" spans="16315:16315" x14ac:dyDescent="0.3">
      <c r="XCM4030" t="s">
        <v>1833</v>
      </c>
    </row>
    <row r="4031" spans="16315:16315" x14ac:dyDescent="0.3">
      <c r="XCM4031" t="s">
        <v>1834</v>
      </c>
    </row>
    <row r="4032" spans="16315:16315" x14ac:dyDescent="0.3">
      <c r="XCM4032" t="s">
        <v>1835</v>
      </c>
    </row>
    <row r="4033" spans="16315:16315" x14ac:dyDescent="0.3">
      <c r="XCM4033" t="s">
        <v>1836</v>
      </c>
    </row>
    <row r="4034" spans="16315:16315" x14ac:dyDescent="0.3">
      <c r="XCM4034" t="s">
        <v>1837</v>
      </c>
    </row>
    <row r="4035" spans="16315:16315" x14ac:dyDescent="0.3">
      <c r="XCM4035" t="s">
        <v>1838</v>
      </c>
    </row>
    <row r="4036" spans="16315:16315" x14ac:dyDescent="0.3">
      <c r="XCM4036" t="s">
        <v>1839</v>
      </c>
    </row>
    <row r="4037" spans="16315:16315" x14ac:dyDescent="0.3">
      <c r="XCM4037" t="s">
        <v>1840</v>
      </c>
    </row>
    <row r="4038" spans="16315:16315" x14ac:dyDescent="0.3">
      <c r="XCM4038" t="s">
        <v>1841</v>
      </c>
    </row>
    <row r="4039" spans="16315:16315" x14ac:dyDescent="0.3">
      <c r="XCM4039" t="s">
        <v>1842</v>
      </c>
    </row>
    <row r="4040" spans="16315:16315" x14ac:dyDescent="0.3">
      <c r="XCM4040" t="s">
        <v>1843</v>
      </c>
    </row>
    <row r="4041" spans="16315:16315" x14ac:dyDescent="0.3">
      <c r="XCM4041" t="s">
        <v>1844</v>
      </c>
    </row>
    <row r="4042" spans="16315:16315" x14ac:dyDescent="0.3">
      <c r="XCM4042" t="s">
        <v>1845</v>
      </c>
    </row>
    <row r="4043" spans="16315:16315" x14ac:dyDescent="0.3">
      <c r="XCM4043" t="s">
        <v>1846</v>
      </c>
    </row>
    <row r="4044" spans="16315:16315" x14ac:dyDescent="0.3">
      <c r="XCM4044" t="s">
        <v>1847</v>
      </c>
    </row>
    <row r="4045" spans="16315:16315" x14ac:dyDescent="0.3">
      <c r="XCM4045" t="s">
        <v>1848</v>
      </c>
    </row>
    <row r="4046" spans="16315:16315" x14ac:dyDescent="0.3">
      <c r="XCM4046" t="s">
        <v>1849</v>
      </c>
    </row>
    <row r="4047" spans="16315:16315" x14ac:dyDescent="0.3">
      <c r="XCM4047" t="s">
        <v>1850</v>
      </c>
    </row>
    <row r="4048" spans="16315:16315" x14ac:dyDescent="0.3">
      <c r="XCM4048" t="s">
        <v>1851</v>
      </c>
    </row>
    <row r="4049" spans="16315:16315" x14ac:dyDescent="0.3">
      <c r="XCM4049" t="s">
        <v>1852</v>
      </c>
    </row>
    <row r="4050" spans="16315:16315" x14ac:dyDescent="0.3">
      <c r="XCM4050" t="s">
        <v>1853</v>
      </c>
    </row>
    <row r="4051" spans="16315:16315" x14ac:dyDescent="0.3">
      <c r="XCM4051" t="s">
        <v>1854</v>
      </c>
    </row>
    <row r="4052" spans="16315:16315" x14ac:dyDescent="0.3">
      <c r="XCM4052" t="s">
        <v>1855</v>
      </c>
    </row>
    <row r="4053" spans="16315:16315" x14ac:dyDescent="0.3">
      <c r="XCM4053" t="s">
        <v>1856</v>
      </c>
    </row>
    <row r="4054" spans="16315:16315" x14ac:dyDescent="0.3">
      <c r="XCM4054" t="s">
        <v>1857</v>
      </c>
    </row>
    <row r="4055" spans="16315:16315" x14ac:dyDescent="0.3">
      <c r="XCM4055" t="s">
        <v>1858</v>
      </c>
    </row>
    <row r="4056" spans="16315:16315" x14ac:dyDescent="0.3">
      <c r="XCM4056" t="s">
        <v>1859</v>
      </c>
    </row>
    <row r="4057" spans="16315:16315" x14ac:dyDescent="0.3">
      <c r="XCM4057" t="s">
        <v>1860</v>
      </c>
    </row>
    <row r="4058" spans="16315:16315" x14ac:dyDescent="0.3">
      <c r="XCM4058" t="s">
        <v>1861</v>
      </c>
    </row>
    <row r="4059" spans="16315:16315" x14ac:dyDescent="0.3">
      <c r="XCM4059" t="s">
        <v>1862</v>
      </c>
    </row>
    <row r="4060" spans="16315:16315" x14ac:dyDescent="0.3">
      <c r="XCM4060" t="s">
        <v>1863</v>
      </c>
    </row>
    <row r="4061" spans="16315:16315" x14ac:dyDescent="0.3">
      <c r="XCM4061" t="s">
        <v>1864</v>
      </c>
    </row>
    <row r="4062" spans="16315:16315" x14ac:dyDescent="0.3">
      <c r="XCM4062" t="s">
        <v>1865</v>
      </c>
    </row>
    <row r="4063" spans="16315:16315" x14ac:dyDescent="0.3">
      <c r="XCM4063" t="s">
        <v>1866</v>
      </c>
    </row>
    <row r="4064" spans="16315:16315" x14ac:dyDescent="0.3">
      <c r="XCM4064" t="s">
        <v>1867</v>
      </c>
    </row>
    <row r="4065" spans="16315:16315" x14ac:dyDescent="0.3">
      <c r="XCM4065" t="s">
        <v>1868</v>
      </c>
    </row>
    <row r="4066" spans="16315:16315" x14ac:dyDescent="0.3">
      <c r="XCM4066" t="s">
        <v>1869</v>
      </c>
    </row>
    <row r="4067" spans="16315:16315" x14ac:dyDescent="0.3">
      <c r="XCM4067" t="s">
        <v>1870</v>
      </c>
    </row>
    <row r="4068" spans="16315:16315" x14ac:dyDescent="0.3">
      <c r="XCM4068" t="s">
        <v>1871</v>
      </c>
    </row>
    <row r="4069" spans="16315:16315" x14ac:dyDescent="0.3">
      <c r="XCM4069" t="s">
        <v>1872</v>
      </c>
    </row>
    <row r="4070" spans="16315:16315" x14ac:dyDescent="0.3">
      <c r="XCM4070" t="s">
        <v>1873</v>
      </c>
    </row>
    <row r="4071" spans="16315:16315" x14ac:dyDescent="0.3">
      <c r="XCM4071" t="s">
        <v>1874</v>
      </c>
    </row>
    <row r="4072" spans="16315:16315" x14ac:dyDescent="0.3">
      <c r="XCM4072" t="s">
        <v>1875</v>
      </c>
    </row>
    <row r="4073" spans="16315:16315" x14ac:dyDescent="0.3">
      <c r="XCM4073" t="s">
        <v>1876</v>
      </c>
    </row>
    <row r="4074" spans="16315:16315" x14ac:dyDescent="0.3">
      <c r="XCM4074" t="s">
        <v>1877</v>
      </c>
    </row>
    <row r="4075" spans="16315:16315" x14ac:dyDescent="0.3">
      <c r="XCM4075" t="s">
        <v>1878</v>
      </c>
    </row>
    <row r="4076" spans="16315:16315" x14ac:dyDescent="0.3">
      <c r="XCM4076" t="s">
        <v>1879</v>
      </c>
    </row>
    <row r="4077" spans="16315:16315" x14ac:dyDescent="0.3">
      <c r="XCM4077" t="s">
        <v>1880</v>
      </c>
    </row>
    <row r="4078" spans="16315:16315" x14ac:dyDescent="0.3">
      <c r="XCM4078" t="s">
        <v>1881</v>
      </c>
    </row>
    <row r="4079" spans="16315:16315" x14ac:dyDescent="0.3">
      <c r="XCM4079" t="s">
        <v>1882</v>
      </c>
    </row>
    <row r="4080" spans="16315:16315" x14ac:dyDescent="0.3">
      <c r="XCM4080" t="s">
        <v>1883</v>
      </c>
    </row>
    <row r="4081" spans="16315:16315" x14ac:dyDescent="0.3">
      <c r="XCM4081" t="s">
        <v>1884</v>
      </c>
    </row>
    <row r="4082" spans="16315:16315" x14ac:dyDescent="0.3">
      <c r="XCM4082" t="s">
        <v>1885</v>
      </c>
    </row>
    <row r="4083" spans="16315:16315" x14ac:dyDescent="0.3">
      <c r="XCM4083" t="s">
        <v>1886</v>
      </c>
    </row>
    <row r="4084" spans="16315:16315" x14ac:dyDescent="0.3">
      <c r="XCM4084" t="s">
        <v>1887</v>
      </c>
    </row>
    <row r="4085" spans="16315:16315" x14ac:dyDescent="0.3">
      <c r="XCM4085" t="s">
        <v>1888</v>
      </c>
    </row>
    <row r="4086" spans="16315:16315" x14ac:dyDescent="0.3">
      <c r="XCM4086" t="s">
        <v>1889</v>
      </c>
    </row>
    <row r="4087" spans="16315:16315" x14ac:dyDescent="0.3">
      <c r="XCM4087" t="s">
        <v>1890</v>
      </c>
    </row>
    <row r="4088" spans="16315:16315" x14ac:dyDescent="0.3">
      <c r="XCM4088" t="s">
        <v>1891</v>
      </c>
    </row>
    <row r="4089" spans="16315:16315" x14ac:dyDescent="0.3">
      <c r="XCM4089" t="s">
        <v>1892</v>
      </c>
    </row>
    <row r="4090" spans="16315:16315" x14ac:dyDescent="0.3">
      <c r="XCM4090" t="s">
        <v>1893</v>
      </c>
    </row>
    <row r="4091" spans="16315:16315" x14ac:dyDescent="0.3">
      <c r="XCM4091" t="s">
        <v>1894</v>
      </c>
    </row>
    <row r="4092" spans="16315:16315" x14ac:dyDescent="0.3">
      <c r="XCM4092" t="s">
        <v>1895</v>
      </c>
    </row>
    <row r="4093" spans="16315:16315" x14ac:dyDescent="0.3">
      <c r="XCM4093" t="s">
        <v>1896</v>
      </c>
    </row>
    <row r="4094" spans="16315:16315" x14ac:dyDescent="0.3">
      <c r="XCM4094" t="s">
        <v>1897</v>
      </c>
    </row>
    <row r="4095" spans="16315:16315" x14ac:dyDescent="0.3">
      <c r="XCM4095" t="s">
        <v>1898</v>
      </c>
    </row>
    <row r="4096" spans="16315:16315" x14ac:dyDescent="0.3">
      <c r="XCM4096" t="s">
        <v>1899</v>
      </c>
    </row>
    <row r="4097" spans="16315:16315" x14ac:dyDescent="0.3">
      <c r="XCM4097" t="s">
        <v>1900</v>
      </c>
    </row>
    <row r="4098" spans="16315:16315" x14ac:dyDescent="0.3">
      <c r="XCM4098" t="s">
        <v>1901</v>
      </c>
    </row>
    <row r="4099" spans="16315:16315" x14ac:dyDescent="0.3">
      <c r="XCM4099" t="s">
        <v>1902</v>
      </c>
    </row>
    <row r="4100" spans="16315:16315" x14ac:dyDescent="0.3">
      <c r="XCM4100" t="s">
        <v>1903</v>
      </c>
    </row>
    <row r="4101" spans="16315:16315" x14ac:dyDescent="0.3">
      <c r="XCM4101" t="s">
        <v>1904</v>
      </c>
    </row>
    <row r="4102" spans="16315:16315" x14ac:dyDescent="0.3">
      <c r="XCM4102" t="s">
        <v>1905</v>
      </c>
    </row>
    <row r="4103" spans="16315:16315" x14ac:dyDescent="0.3">
      <c r="XCM4103" t="s">
        <v>1906</v>
      </c>
    </row>
    <row r="4104" spans="16315:16315" x14ac:dyDescent="0.3">
      <c r="XCM4104" t="s">
        <v>1907</v>
      </c>
    </row>
    <row r="4105" spans="16315:16315" x14ac:dyDescent="0.3">
      <c r="XCM4105" t="s">
        <v>1908</v>
      </c>
    </row>
    <row r="4106" spans="16315:16315" x14ac:dyDescent="0.3">
      <c r="XCM4106" t="s">
        <v>1909</v>
      </c>
    </row>
    <row r="4107" spans="16315:16315" x14ac:dyDescent="0.3">
      <c r="XCM4107" t="s">
        <v>1910</v>
      </c>
    </row>
    <row r="4108" spans="16315:16315" x14ac:dyDescent="0.3">
      <c r="XCM4108" t="s">
        <v>1911</v>
      </c>
    </row>
    <row r="4109" spans="16315:16315" x14ac:dyDescent="0.3">
      <c r="XCM4109" t="s">
        <v>1912</v>
      </c>
    </row>
    <row r="4110" spans="16315:16315" x14ac:dyDescent="0.3">
      <c r="XCM4110" t="s">
        <v>1913</v>
      </c>
    </row>
    <row r="4111" spans="16315:16315" x14ac:dyDescent="0.3">
      <c r="XCM4111" t="s">
        <v>1914</v>
      </c>
    </row>
    <row r="4112" spans="16315:16315" x14ac:dyDescent="0.3">
      <c r="XCM4112" t="s">
        <v>1915</v>
      </c>
    </row>
    <row r="4113" spans="16315:16315" x14ac:dyDescent="0.3">
      <c r="XCM4113" t="s">
        <v>1916</v>
      </c>
    </row>
    <row r="4114" spans="16315:16315" x14ac:dyDescent="0.3">
      <c r="XCM4114" t="s">
        <v>1917</v>
      </c>
    </row>
    <row r="4115" spans="16315:16315" x14ac:dyDescent="0.3">
      <c r="XCM4115" t="s">
        <v>1918</v>
      </c>
    </row>
    <row r="4116" spans="16315:16315" x14ac:dyDescent="0.3">
      <c r="XCM4116" t="s">
        <v>1919</v>
      </c>
    </row>
    <row r="4117" spans="16315:16315" x14ac:dyDescent="0.3">
      <c r="XCM4117" t="s">
        <v>1920</v>
      </c>
    </row>
    <row r="4118" spans="16315:16315" x14ac:dyDescent="0.3">
      <c r="XCM4118" t="s">
        <v>1921</v>
      </c>
    </row>
    <row r="4119" spans="16315:16315" x14ac:dyDescent="0.3">
      <c r="XCM4119" t="s">
        <v>1922</v>
      </c>
    </row>
    <row r="4120" spans="16315:16315" x14ac:dyDescent="0.3">
      <c r="XCM4120" t="s">
        <v>1923</v>
      </c>
    </row>
    <row r="4121" spans="16315:16315" x14ac:dyDescent="0.3">
      <c r="XCM4121" t="s">
        <v>1924</v>
      </c>
    </row>
    <row r="4122" spans="16315:16315" x14ac:dyDescent="0.3">
      <c r="XCM4122" t="s">
        <v>1925</v>
      </c>
    </row>
    <row r="4123" spans="16315:16315" x14ac:dyDescent="0.3">
      <c r="XCM4123" t="s">
        <v>1926</v>
      </c>
    </row>
  </sheetData>
  <pageMargins left="0.511811024" right="0.511811024" top="0.78740157499999996" bottom="0.78740157499999996" header="0.31496062000000002" footer="0.31496062000000002"/>
  <tableParts count="1">
    <tablePart r:id="rId1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903114-6D81-47F5-A84C-DF3589C12628}">
  <dimension ref="A1:XDF4122"/>
  <sheetViews>
    <sheetView zoomScale="95" zoomScaleNormal="95" workbookViewId="0">
      <selection activeCell="M1" sqref="M1:N1"/>
    </sheetView>
  </sheetViews>
  <sheetFormatPr defaultRowHeight="14.4" x14ac:dyDescent="0.3"/>
  <cols>
    <col min="1" max="1" width="11.44140625" bestFit="1" customWidth="1"/>
    <col min="2" max="2" width="9.77734375" hidden="1" customWidth="1"/>
    <col min="3" max="3" width="15.88671875" customWidth="1"/>
    <col min="4" max="5" width="9.77734375" customWidth="1"/>
    <col min="6" max="6" width="9.77734375" hidden="1" customWidth="1"/>
    <col min="7" max="7" width="13.5546875" customWidth="1"/>
    <col min="8" max="10" width="9.77734375" customWidth="1"/>
    <col min="11" max="11" width="11.6640625" customWidth="1"/>
    <col min="12" max="13" width="10.77734375" customWidth="1"/>
    <col min="14" max="15" width="11.77734375" customWidth="1"/>
    <col min="16" max="16" width="10.77734375" customWidth="1"/>
    <col min="17" max="17" width="16.109375" customWidth="1"/>
  </cols>
  <sheetData>
    <row r="1" spans="1:16" x14ac:dyDescent="0.3">
      <c r="A1" s="86" t="s">
        <v>25</v>
      </c>
      <c r="B1" s="87" t="s">
        <v>11</v>
      </c>
      <c r="C1" s="87" t="s">
        <v>26</v>
      </c>
      <c r="D1" s="87" t="s">
        <v>10</v>
      </c>
      <c r="E1" s="87" t="s">
        <v>9</v>
      </c>
      <c r="F1" s="87" t="s">
        <v>8</v>
      </c>
      <c r="G1" s="87" t="s">
        <v>7</v>
      </c>
      <c r="H1" s="87" t="s">
        <v>1929</v>
      </c>
      <c r="I1" s="87" t="s">
        <v>6</v>
      </c>
      <c r="J1" s="87" t="s">
        <v>543</v>
      </c>
      <c r="K1" s="87" t="s">
        <v>5</v>
      </c>
      <c r="L1" s="88" t="s">
        <v>32</v>
      </c>
      <c r="M1" s="90" t="s">
        <v>545</v>
      </c>
      <c r="N1" s="90" t="s">
        <v>546</v>
      </c>
      <c r="O1" s="78"/>
      <c r="P1" s="78"/>
    </row>
    <row r="2" spans="1:16" x14ac:dyDescent="0.3">
      <c r="A2" s="68" t="s">
        <v>534</v>
      </c>
      <c r="B2" s="20">
        <v>0</v>
      </c>
      <c r="C2" s="82" t="str">
        <f t="shared" ref="C2:C65" si="0">IF(B2=0,"Deterministic",IF(B2=1,"Cardinality-constrained",IF(B2=2,"Knapsack","Factor Model")))</f>
        <v>Deterministic</v>
      </c>
      <c r="D2" s="20">
        <v>0</v>
      </c>
      <c r="E2" s="20">
        <v>0.05</v>
      </c>
      <c r="F2" t="s">
        <v>0</v>
      </c>
      <c r="G2">
        <v>829</v>
      </c>
      <c r="H2" s="79">
        <f t="shared" ref="H2:H65" si="1">IF(OR(N2="---",G2="infeas",G2="inf",G2=""),"---",(G2-N2)/N2)</f>
        <v>0</v>
      </c>
      <c r="I2" s="92">
        <v>3.5038200000000002</v>
      </c>
      <c r="J2">
        <v>9327</v>
      </c>
      <c r="K2" s="52">
        <v>1</v>
      </c>
      <c r="L2" s="80">
        <f>IF(OR('H_Parallel+HT'!$G2="---",'H_Parallel+HT'!$G2="infeas",'H_Parallel+HT'!$G2="inf"),"---",('H_Parallel+HT'!$G2/M2)-1)</f>
        <v>0</v>
      </c>
      <c r="M2" s="83">
        <f>Model_dem!L2</f>
        <v>829</v>
      </c>
      <c r="N2" s="78">
        <f>Model_dem!G2</f>
        <v>829</v>
      </c>
      <c r="O2" s="22"/>
      <c r="P2" s="78"/>
    </row>
    <row r="3" spans="1:16" x14ac:dyDescent="0.3">
      <c r="A3" s="68" t="s">
        <v>534</v>
      </c>
      <c r="B3" s="20">
        <v>0</v>
      </c>
      <c r="C3" s="82" t="str">
        <f t="shared" si="0"/>
        <v>Deterministic</v>
      </c>
      <c r="D3" s="20">
        <v>0</v>
      </c>
      <c r="E3" s="20">
        <v>0.1</v>
      </c>
      <c r="F3" t="s">
        <v>0</v>
      </c>
      <c r="G3">
        <v>829</v>
      </c>
      <c r="H3" s="79">
        <f t="shared" si="1"/>
        <v>0</v>
      </c>
      <c r="I3" s="92">
        <v>0.99041699999999999</v>
      </c>
      <c r="J3">
        <v>7028</v>
      </c>
      <c r="K3" s="52">
        <v>1</v>
      </c>
      <c r="L3" s="80">
        <f>IF(OR('H_Parallel+HT'!$G3="---",'H_Parallel+HT'!$G3="infeas",'H_Parallel+HT'!$G3="inf"),"---",('H_Parallel+HT'!$G3/M3)-1)</f>
        <v>0</v>
      </c>
      <c r="M3" s="83">
        <f>Model_dem!L3</f>
        <v>829</v>
      </c>
      <c r="N3" s="78">
        <f>Model_dem!G3</f>
        <v>829</v>
      </c>
      <c r="O3" s="84"/>
      <c r="P3" s="78"/>
    </row>
    <row r="4" spans="1:16" x14ac:dyDescent="0.3">
      <c r="A4" s="68" t="s">
        <v>534</v>
      </c>
      <c r="B4" s="20">
        <v>0</v>
      </c>
      <c r="C4" s="82" t="str">
        <f t="shared" si="0"/>
        <v>Deterministic</v>
      </c>
      <c r="D4" s="20">
        <v>0</v>
      </c>
      <c r="E4" s="20">
        <v>0.15</v>
      </c>
      <c r="F4" t="s">
        <v>0</v>
      </c>
      <c r="G4">
        <v>829</v>
      </c>
      <c r="H4" s="79">
        <f t="shared" si="1"/>
        <v>0</v>
      </c>
      <c r="I4" s="92">
        <v>1.65388</v>
      </c>
      <c r="J4">
        <v>8208</v>
      </c>
      <c r="K4" s="52">
        <v>1</v>
      </c>
      <c r="L4" s="80">
        <f>IF(OR('H_Parallel+HT'!$G4="---",'H_Parallel+HT'!$G4="infeas",'H_Parallel+HT'!$G4="inf"),"---",('H_Parallel+HT'!$G4/M4)-1)</f>
        <v>0</v>
      </c>
      <c r="M4" s="83">
        <f>Model_dem!L4</f>
        <v>829</v>
      </c>
      <c r="N4" s="78">
        <f>Model_dem!G4</f>
        <v>829</v>
      </c>
      <c r="O4" s="84"/>
      <c r="P4" s="78"/>
    </row>
    <row r="5" spans="1:16" x14ac:dyDescent="0.3">
      <c r="A5" s="68" t="s">
        <v>534</v>
      </c>
      <c r="B5" s="20">
        <v>0</v>
      </c>
      <c r="C5" s="82" t="str">
        <f t="shared" si="0"/>
        <v>Deterministic</v>
      </c>
      <c r="D5" s="20">
        <v>0</v>
      </c>
      <c r="E5" s="20">
        <v>0.2</v>
      </c>
      <c r="F5" t="s">
        <v>0</v>
      </c>
      <c r="G5">
        <v>829</v>
      </c>
      <c r="H5" s="79">
        <f t="shared" si="1"/>
        <v>0</v>
      </c>
      <c r="I5" s="92">
        <v>0.97363999999999995</v>
      </c>
      <c r="J5">
        <v>6758</v>
      </c>
      <c r="K5" s="52">
        <v>1</v>
      </c>
      <c r="L5" s="80">
        <f>IF(OR('H_Parallel+HT'!$G5="---",'H_Parallel+HT'!$G5="infeas",'H_Parallel+HT'!$G5="inf"),"---",('H_Parallel+HT'!$G5/M5)-1)</f>
        <v>0</v>
      </c>
      <c r="M5" s="83">
        <f>Model_dem!L5</f>
        <v>829</v>
      </c>
      <c r="N5" s="78">
        <f>Model_dem!G5</f>
        <v>829</v>
      </c>
      <c r="O5" s="84"/>
      <c r="P5" s="78"/>
    </row>
    <row r="6" spans="1:16" x14ac:dyDescent="0.3">
      <c r="A6" s="68" t="s">
        <v>534</v>
      </c>
      <c r="B6" s="20">
        <v>1</v>
      </c>
      <c r="C6" s="82" t="str">
        <f t="shared" si="0"/>
        <v>Cardinality-constrained</v>
      </c>
      <c r="D6" s="20">
        <v>5</v>
      </c>
      <c r="E6" s="20">
        <v>0.05</v>
      </c>
      <c r="F6" t="s">
        <v>0</v>
      </c>
      <c r="G6">
        <v>831</v>
      </c>
      <c r="H6" s="79">
        <f t="shared" si="1"/>
        <v>0</v>
      </c>
      <c r="I6" s="92">
        <v>1.45347</v>
      </c>
      <c r="J6">
        <v>7851</v>
      </c>
      <c r="K6" s="52">
        <v>0.999</v>
      </c>
      <c r="L6" s="80">
        <f>IF(OR('H_Parallel+HT'!$G6="---",'H_Parallel+HT'!$G6="infeas",'H_Parallel+HT'!$G6="inf"),"---",('H_Parallel+HT'!$G6/M6)-1)</f>
        <v>2.4125452352230514E-3</v>
      </c>
      <c r="M6" s="83">
        <f>Model_dem!L6</f>
        <v>829</v>
      </c>
      <c r="N6" s="78">
        <f>Model_dem!G6</f>
        <v>831</v>
      </c>
      <c r="O6" s="84"/>
      <c r="P6" s="78"/>
    </row>
    <row r="7" spans="1:16" x14ac:dyDescent="0.3">
      <c r="A7" s="68" t="s">
        <v>534</v>
      </c>
      <c r="B7" s="20">
        <v>1</v>
      </c>
      <c r="C7" s="82" t="str">
        <f t="shared" si="0"/>
        <v>Cardinality-constrained</v>
      </c>
      <c r="D7" s="20">
        <v>5</v>
      </c>
      <c r="E7" s="20">
        <v>0.1</v>
      </c>
      <c r="F7" t="s">
        <v>0</v>
      </c>
      <c r="G7">
        <v>831</v>
      </c>
      <c r="H7" s="79">
        <f t="shared" si="1"/>
        <v>0</v>
      </c>
      <c r="I7" s="92">
        <v>1.7257800000000001</v>
      </c>
      <c r="J7">
        <v>7301</v>
      </c>
      <c r="K7" s="52">
        <v>1</v>
      </c>
      <c r="L7" s="80">
        <f>IF(OR('H_Parallel+HT'!$G7="---",'H_Parallel+HT'!$G7="infeas",'H_Parallel+HT'!$G7="inf"),"---",('H_Parallel+HT'!$G7/M7)-1)</f>
        <v>2.4125452352230514E-3</v>
      </c>
      <c r="M7" s="83">
        <f>Model_dem!L7</f>
        <v>829</v>
      </c>
      <c r="N7" s="78">
        <f>Model_dem!G7</f>
        <v>831</v>
      </c>
      <c r="O7" s="84"/>
      <c r="P7" s="78"/>
    </row>
    <row r="8" spans="1:16" x14ac:dyDescent="0.3">
      <c r="A8" s="68" t="s">
        <v>534</v>
      </c>
      <c r="B8" s="20">
        <v>1</v>
      </c>
      <c r="C8" s="82" t="str">
        <f t="shared" si="0"/>
        <v>Cardinality-constrained</v>
      </c>
      <c r="D8" s="20">
        <v>5</v>
      </c>
      <c r="E8" s="20">
        <v>0.15</v>
      </c>
      <c r="F8" t="s">
        <v>0</v>
      </c>
      <c r="G8">
        <v>842</v>
      </c>
      <c r="H8" s="79">
        <f t="shared" si="1"/>
        <v>0</v>
      </c>
      <c r="I8" s="92">
        <v>1.5872999999999999</v>
      </c>
      <c r="J8">
        <v>10956</v>
      </c>
      <c r="K8" s="52">
        <v>1</v>
      </c>
      <c r="L8" s="80">
        <f>IF(OR('H_Parallel+HT'!$G8="---",'H_Parallel+HT'!$G8="infeas",'H_Parallel+HT'!$G8="inf"),"---",('H_Parallel+HT'!$G8/M8)-1)</f>
        <v>1.5681544028950611E-2</v>
      </c>
      <c r="M8" s="83">
        <f>Model_dem!L8</f>
        <v>829</v>
      </c>
      <c r="N8" s="78">
        <f>Model_dem!G8</f>
        <v>842</v>
      </c>
      <c r="O8" s="84"/>
      <c r="P8" s="78"/>
    </row>
    <row r="9" spans="1:16" x14ac:dyDescent="0.3">
      <c r="A9" s="68" t="s">
        <v>534</v>
      </c>
      <c r="B9" s="20">
        <v>1</v>
      </c>
      <c r="C9" s="82" t="str">
        <f t="shared" si="0"/>
        <v>Cardinality-constrained</v>
      </c>
      <c r="D9" s="20">
        <v>5</v>
      </c>
      <c r="E9" s="20">
        <v>0.2</v>
      </c>
      <c r="F9" t="s">
        <v>0</v>
      </c>
      <c r="G9">
        <v>849</v>
      </c>
      <c r="H9" s="79">
        <f t="shared" si="1"/>
        <v>0</v>
      </c>
      <c r="I9" s="92">
        <v>1.45564</v>
      </c>
      <c r="J9">
        <v>13388</v>
      </c>
      <c r="K9" s="52">
        <v>1</v>
      </c>
      <c r="L9" s="80">
        <f>IF(OR('H_Parallel+HT'!$G9="---",'H_Parallel+HT'!$G9="infeas",'H_Parallel+HT'!$G9="inf"),"---",('H_Parallel+HT'!$G9/M9)-1)</f>
        <v>2.4125452352231624E-2</v>
      </c>
      <c r="M9" s="83">
        <f>Model_dem!L9</f>
        <v>829</v>
      </c>
      <c r="N9" s="78">
        <f>Model_dem!G9</f>
        <v>849</v>
      </c>
      <c r="O9" s="84"/>
      <c r="P9" s="78"/>
    </row>
    <row r="10" spans="1:16" x14ac:dyDescent="0.3">
      <c r="A10" s="68" t="s">
        <v>534</v>
      </c>
      <c r="B10" s="20">
        <v>1</v>
      </c>
      <c r="C10" s="82" t="str">
        <f t="shared" si="0"/>
        <v>Cardinality-constrained</v>
      </c>
      <c r="D10" s="20">
        <v>10</v>
      </c>
      <c r="E10" s="20">
        <v>0.05</v>
      </c>
      <c r="F10" t="s">
        <v>0</v>
      </c>
      <c r="G10">
        <v>832</v>
      </c>
      <c r="H10" s="79">
        <f t="shared" si="1"/>
        <v>1.2033694344163659E-3</v>
      </c>
      <c r="I10" s="92">
        <v>1.1963600000000001</v>
      </c>
      <c r="J10">
        <v>8684</v>
      </c>
      <c r="K10" s="52">
        <v>0.999</v>
      </c>
      <c r="L10" s="80">
        <f>IF(OR('H_Parallel+HT'!$G10="---",'H_Parallel+HT'!$G10="infeas",'H_Parallel+HT'!$G10="inf"),"---",('H_Parallel+HT'!$G10/M10)-1)</f>
        <v>3.6188178528346882E-3</v>
      </c>
      <c r="M10" s="83">
        <f>Model_dem!L10</f>
        <v>829</v>
      </c>
      <c r="N10" s="78">
        <f>Model_dem!G10</f>
        <v>831</v>
      </c>
      <c r="O10" s="84"/>
      <c r="P10" s="78"/>
    </row>
    <row r="11" spans="1:16" x14ac:dyDescent="0.3">
      <c r="A11" s="68" t="s">
        <v>534</v>
      </c>
      <c r="B11" s="20">
        <v>1</v>
      </c>
      <c r="C11" s="82" t="str">
        <f t="shared" si="0"/>
        <v>Cardinality-constrained</v>
      </c>
      <c r="D11" s="20">
        <v>10</v>
      </c>
      <c r="E11" s="20">
        <v>0.1</v>
      </c>
      <c r="F11" t="s">
        <v>0</v>
      </c>
      <c r="G11">
        <v>836</v>
      </c>
      <c r="H11" s="79">
        <f t="shared" si="1"/>
        <v>6.0168471720818293E-3</v>
      </c>
      <c r="I11" s="92">
        <v>1.3386899999999999</v>
      </c>
      <c r="J11">
        <v>8571</v>
      </c>
      <c r="K11" s="52">
        <v>1</v>
      </c>
      <c r="L11" s="80">
        <f>IF(OR('H_Parallel+HT'!$G11="---",'H_Parallel+HT'!$G11="infeas",'H_Parallel+HT'!$G11="inf"),"---",('H_Parallel+HT'!$G11/M11)-1)</f>
        <v>8.443908323281013E-3</v>
      </c>
      <c r="M11" s="83">
        <f>Model_dem!L11</f>
        <v>829</v>
      </c>
      <c r="N11" s="78">
        <f>Model_dem!G11</f>
        <v>831</v>
      </c>
      <c r="O11" s="84"/>
      <c r="P11" s="78"/>
    </row>
    <row r="12" spans="1:16" x14ac:dyDescent="0.3">
      <c r="A12" s="68" t="s">
        <v>534</v>
      </c>
      <c r="B12" s="20">
        <v>1</v>
      </c>
      <c r="C12" s="82" t="str">
        <f t="shared" si="0"/>
        <v>Cardinality-constrained</v>
      </c>
      <c r="D12" s="20">
        <v>10</v>
      </c>
      <c r="E12" s="20">
        <v>0.15</v>
      </c>
      <c r="F12" t="s">
        <v>0</v>
      </c>
      <c r="G12">
        <v>847</v>
      </c>
      <c r="H12" s="79">
        <f t="shared" si="1"/>
        <v>5.9382422802850355E-3</v>
      </c>
      <c r="I12" s="92">
        <v>0.94794400000000001</v>
      </c>
      <c r="J12">
        <v>12801</v>
      </c>
      <c r="K12" s="52">
        <v>1</v>
      </c>
      <c r="L12" s="80">
        <f>IF(OR('H_Parallel+HT'!$G12="---",'H_Parallel+HT'!$G12="infeas",'H_Parallel+HT'!$G12="inf"),"---",('H_Parallel+HT'!$G12/M12)-1)</f>
        <v>2.1712907117008351E-2</v>
      </c>
      <c r="M12" s="83">
        <f>Model_dem!L12</f>
        <v>829</v>
      </c>
      <c r="N12" s="78">
        <f>Model_dem!G12</f>
        <v>842</v>
      </c>
      <c r="O12" s="84"/>
      <c r="P12" s="78"/>
    </row>
    <row r="13" spans="1:16" x14ac:dyDescent="0.3">
      <c r="A13" s="68" t="s">
        <v>534</v>
      </c>
      <c r="B13" s="20">
        <v>1</v>
      </c>
      <c r="C13" s="82" t="str">
        <f t="shared" si="0"/>
        <v>Cardinality-constrained</v>
      </c>
      <c r="D13" s="20">
        <v>10</v>
      </c>
      <c r="E13" s="20">
        <v>0.2</v>
      </c>
      <c r="F13" t="s">
        <v>0</v>
      </c>
      <c r="G13">
        <v>849</v>
      </c>
      <c r="H13" s="79">
        <f t="shared" si="1"/>
        <v>0</v>
      </c>
      <c r="I13" s="92">
        <v>1.41859</v>
      </c>
      <c r="J13">
        <v>13787</v>
      </c>
      <c r="K13" s="52">
        <v>1</v>
      </c>
      <c r="L13" s="80">
        <f>IF(OR('H_Parallel+HT'!$G13="---",'H_Parallel+HT'!$G13="infeas",'H_Parallel+HT'!$G13="inf"),"---",('H_Parallel+HT'!$G13/M13)-1)</f>
        <v>2.4125452352231624E-2</v>
      </c>
      <c r="M13" s="83">
        <f>Model_dem!L13</f>
        <v>829</v>
      </c>
      <c r="N13" s="78">
        <f>Model_dem!G13</f>
        <v>849</v>
      </c>
      <c r="O13" s="84"/>
      <c r="P13" s="78"/>
    </row>
    <row r="14" spans="1:16" x14ac:dyDescent="0.3">
      <c r="A14" s="68" t="s">
        <v>534</v>
      </c>
      <c r="B14" s="20">
        <v>1</v>
      </c>
      <c r="C14" s="82" t="str">
        <f t="shared" si="0"/>
        <v>Cardinality-constrained</v>
      </c>
      <c r="D14" s="20">
        <v>25</v>
      </c>
      <c r="E14" s="20">
        <v>0.05</v>
      </c>
      <c r="F14" t="s">
        <v>0</v>
      </c>
      <c r="G14">
        <v>842</v>
      </c>
      <c r="H14" s="79">
        <f t="shared" si="1"/>
        <v>0</v>
      </c>
      <c r="I14" s="92">
        <v>1.4641500000000001</v>
      </c>
      <c r="J14">
        <v>9883</v>
      </c>
      <c r="K14" s="52">
        <v>0.501</v>
      </c>
      <c r="L14" s="80">
        <f>IF(OR('H_Parallel+HT'!$G14="---",'H_Parallel+HT'!$G14="infeas",'H_Parallel+HT'!$G14="inf"),"---",('H_Parallel+HT'!$G14/M14)-1)</f>
        <v>1.5681544028950611E-2</v>
      </c>
      <c r="M14" s="83">
        <f>Model_dem!L14</f>
        <v>829</v>
      </c>
      <c r="N14" s="78">
        <f>Model_dem!G14</f>
        <v>842</v>
      </c>
      <c r="O14" s="84"/>
      <c r="P14" s="78"/>
    </row>
    <row r="15" spans="1:16" x14ac:dyDescent="0.3">
      <c r="A15" s="68" t="s">
        <v>534</v>
      </c>
      <c r="B15" s="20">
        <v>1</v>
      </c>
      <c r="C15" s="82" t="str">
        <f t="shared" si="0"/>
        <v>Cardinality-constrained</v>
      </c>
      <c r="D15" s="20">
        <v>25</v>
      </c>
      <c r="E15" s="20">
        <v>0.1</v>
      </c>
      <c r="F15" t="s">
        <v>1</v>
      </c>
      <c r="G15">
        <v>915</v>
      </c>
      <c r="H15" s="79">
        <f t="shared" si="1"/>
        <v>-2.1810250817884407E-3</v>
      </c>
      <c r="I15" s="92">
        <v>243.363</v>
      </c>
      <c r="J15">
        <v>1109</v>
      </c>
      <c r="K15" s="52">
        <v>0.998</v>
      </c>
      <c r="L15" s="80">
        <f>IF(OR('H_Parallel+HT'!$G15="---",'H_Parallel+HT'!$G15="infeas",'H_Parallel+HT'!$G15="inf"),"---",('H_Parallel+HT'!$G15/M15)-1)</f>
        <v>0.10373944511459587</v>
      </c>
      <c r="M15" s="83">
        <f>Model_dem!L15</f>
        <v>829</v>
      </c>
      <c r="N15" s="78">
        <f>Model_dem!G15</f>
        <v>917</v>
      </c>
      <c r="O15" s="84"/>
      <c r="P15" s="78"/>
    </row>
    <row r="16" spans="1:16" x14ac:dyDescent="0.3">
      <c r="A16" s="68" t="s">
        <v>534</v>
      </c>
      <c r="B16" s="20">
        <v>1</v>
      </c>
      <c r="C16" s="82" t="str">
        <f t="shared" si="0"/>
        <v>Cardinality-constrained</v>
      </c>
      <c r="D16" s="20">
        <v>25</v>
      </c>
      <c r="E16" s="20">
        <v>0.15</v>
      </c>
      <c r="F16" t="s">
        <v>2</v>
      </c>
      <c r="G16" t="s">
        <v>511</v>
      </c>
      <c r="H16" s="79" t="str">
        <f t="shared" si="1"/>
        <v>---</v>
      </c>
      <c r="I16" s="92" t="s">
        <v>511</v>
      </c>
      <c r="L16" s="80" t="str">
        <f>IF(OR('H_Parallel+HT'!$G16="---",'H_Parallel+HT'!$G16="infeas",'H_Parallel+HT'!$G16="inf"),"---",('H_Parallel+HT'!$G16/M16)-1)</f>
        <v>---</v>
      </c>
      <c r="M16" s="83">
        <f>Model_dem!L16</f>
        <v>829</v>
      </c>
      <c r="N16" s="78" t="str">
        <f>Model_dem!G16</f>
        <v>---</v>
      </c>
      <c r="O16" s="84"/>
      <c r="P16" s="78"/>
    </row>
    <row r="17" spans="1:16" x14ac:dyDescent="0.3">
      <c r="A17" s="68" t="s">
        <v>534</v>
      </c>
      <c r="B17" s="20">
        <v>1</v>
      </c>
      <c r="C17" s="82" t="str">
        <f t="shared" si="0"/>
        <v>Cardinality-constrained</v>
      </c>
      <c r="D17" s="20">
        <v>25</v>
      </c>
      <c r="E17" s="20">
        <v>0.2</v>
      </c>
      <c r="F17" t="s">
        <v>2</v>
      </c>
      <c r="G17" t="s">
        <v>511</v>
      </c>
      <c r="H17" s="79" t="str">
        <f t="shared" si="1"/>
        <v>---</v>
      </c>
      <c r="I17" s="92" t="s">
        <v>511</v>
      </c>
      <c r="L17" s="80" t="str">
        <f>IF(OR('H_Parallel+HT'!$G17="---",'H_Parallel+HT'!$G17="infeas",'H_Parallel+HT'!$G17="inf"),"---",('H_Parallel+HT'!$G17/M17)-1)</f>
        <v>---</v>
      </c>
      <c r="M17" s="83">
        <f>Model_dem!L17</f>
        <v>829</v>
      </c>
      <c r="N17" s="78" t="str">
        <f>Model_dem!G17</f>
        <v>---</v>
      </c>
      <c r="O17" s="84"/>
      <c r="P17" s="78"/>
    </row>
    <row r="18" spans="1:16" x14ac:dyDescent="0.3">
      <c r="A18" s="68" t="s">
        <v>534</v>
      </c>
      <c r="B18" s="20">
        <v>1</v>
      </c>
      <c r="C18" s="82" t="str">
        <f t="shared" si="0"/>
        <v>Cardinality-constrained</v>
      </c>
      <c r="D18" s="20">
        <v>50</v>
      </c>
      <c r="E18" s="20">
        <v>0.05</v>
      </c>
      <c r="F18" t="s">
        <v>1</v>
      </c>
      <c r="G18">
        <v>861</v>
      </c>
      <c r="H18" s="79">
        <f t="shared" si="1"/>
        <v>5.8411214953271026E-3</v>
      </c>
      <c r="I18" s="92">
        <v>5.3712400000000002</v>
      </c>
      <c r="J18">
        <v>18128</v>
      </c>
      <c r="K18" s="52">
        <v>4.8000000000000001E-2</v>
      </c>
      <c r="L18" s="80">
        <f>IF(OR('H_Parallel+HT'!$G18="---",'H_Parallel+HT'!$G18="infeas",'H_Parallel+HT'!$G18="inf"),"---",('H_Parallel+HT'!$G18/M18)-1)</f>
        <v>3.8600723763570599E-2</v>
      </c>
      <c r="M18" s="83">
        <f>Model_dem!L18</f>
        <v>829</v>
      </c>
      <c r="N18" s="78">
        <f>Model_dem!G18</f>
        <v>856</v>
      </c>
      <c r="O18" s="84"/>
      <c r="P18" s="78"/>
    </row>
    <row r="19" spans="1:16" x14ac:dyDescent="0.3">
      <c r="A19" s="68" t="s">
        <v>534</v>
      </c>
      <c r="B19" s="20">
        <v>1</v>
      </c>
      <c r="C19" s="82" t="str">
        <f t="shared" si="0"/>
        <v>Cardinality-constrained</v>
      </c>
      <c r="D19" s="20">
        <v>50</v>
      </c>
      <c r="E19" s="20">
        <v>0.1</v>
      </c>
      <c r="F19" t="s">
        <v>2</v>
      </c>
      <c r="G19" t="s">
        <v>46</v>
      </c>
      <c r="H19" s="79" t="str">
        <f t="shared" si="1"/>
        <v>---</v>
      </c>
      <c r="I19" s="92">
        <v>60.0017</v>
      </c>
      <c r="J19">
        <v>605</v>
      </c>
      <c r="L19" s="80" t="str">
        <f>IF(OR('H_Parallel+HT'!$G19="---",'H_Parallel+HT'!$G19="infeas",'H_Parallel+HT'!$G19="inf"),"---",('H_Parallel+HT'!$G19/M19)-1)</f>
        <v>---</v>
      </c>
      <c r="M19" s="83">
        <f>Model_dem!L19</f>
        <v>829</v>
      </c>
      <c r="N19" s="78" t="str">
        <f>Model_dem!G19</f>
        <v>---</v>
      </c>
      <c r="O19" s="84"/>
      <c r="P19" s="78"/>
    </row>
    <row r="20" spans="1:16" x14ac:dyDescent="0.3">
      <c r="A20" s="68" t="s">
        <v>534</v>
      </c>
      <c r="B20" s="20">
        <v>1</v>
      </c>
      <c r="C20" s="82" t="str">
        <f t="shared" si="0"/>
        <v>Cardinality-constrained</v>
      </c>
      <c r="D20" s="20">
        <v>50</v>
      </c>
      <c r="E20" s="20">
        <v>0.15</v>
      </c>
      <c r="F20" t="s">
        <v>2</v>
      </c>
      <c r="G20" t="s">
        <v>511</v>
      </c>
      <c r="H20" s="79" t="str">
        <f t="shared" si="1"/>
        <v>---</v>
      </c>
      <c r="I20" s="92" t="s">
        <v>511</v>
      </c>
      <c r="L20" s="80" t="str">
        <f>IF(OR('H_Parallel+HT'!$G20="---",'H_Parallel+HT'!$G20="infeas",'H_Parallel+HT'!$G20="inf"),"---",('H_Parallel+HT'!$G20/M20)-1)</f>
        <v>---</v>
      </c>
      <c r="M20" s="83">
        <f>Model_dem!L20</f>
        <v>829</v>
      </c>
      <c r="N20" s="78" t="str">
        <f>Model_dem!G20</f>
        <v>---</v>
      </c>
      <c r="O20" s="84"/>
      <c r="P20" s="78"/>
    </row>
    <row r="21" spans="1:16" x14ac:dyDescent="0.3">
      <c r="A21" s="68" t="s">
        <v>534</v>
      </c>
      <c r="B21" s="20">
        <v>1</v>
      </c>
      <c r="C21" s="82" t="str">
        <f t="shared" si="0"/>
        <v>Cardinality-constrained</v>
      </c>
      <c r="D21" s="20">
        <v>50</v>
      </c>
      <c r="E21" s="20">
        <v>0.2</v>
      </c>
      <c r="F21" t="s">
        <v>2</v>
      </c>
      <c r="G21" t="s">
        <v>511</v>
      </c>
      <c r="H21" s="79" t="str">
        <f t="shared" si="1"/>
        <v>---</v>
      </c>
      <c r="I21" s="92" t="s">
        <v>511</v>
      </c>
      <c r="L21" s="80" t="str">
        <f>IF(OR('H_Parallel+HT'!$G21="---",'H_Parallel+HT'!$G21="infeas",'H_Parallel+HT'!$G21="inf"),"---",('H_Parallel+HT'!$G21/M21)-1)</f>
        <v>---</v>
      </c>
      <c r="M21" s="83">
        <f>Model_dem!L21</f>
        <v>829</v>
      </c>
      <c r="N21" s="78" t="str">
        <f>Model_dem!G21</f>
        <v>---</v>
      </c>
      <c r="O21" s="84"/>
      <c r="P21" s="78"/>
    </row>
    <row r="22" spans="1:16" x14ac:dyDescent="0.3">
      <c r="A22" s="68" t="s">
        <v>534</v>
      </c>
      <c r="B22" s="20">
        <v>2</v>
      </c>
      <c r="C22" s="82" t="str">
        <f t="shared" si="0"/>
        <v>Knapsack</v>
      </c>
      <c r="D22" s="20">
        <v>5</v>
      </c>
      <c r="E22" s="20">
        <v>0.05</v>
      </c>
      <c r="F22" t="s">
        <v>0</v>
      </c>
      <c r="G22">
        <v>834</v>
      </c>
      <c r="H22" s="79">
        <f t="shared" si="1"/>
        <v>3.6101083032490976E-3</v>
      </c>
      <c r="I22" s="92">
        <v>1.1956199999999999</v>
      </c>
      <c r="J22">
        <v>8398</v>
      </c>
      <c r="K22" s="52">
        <v>0.999</v>
      </c>
      <c r="L22" s="80">
        <f>IF(OR('H_Parallel+HT'!$G22="---",'H_Parallel+HT'!$G22="infeas",'H_Parallel+HT'!$G22="inf"),"---",('H_Parallel+HT'!$G22/M22)-1)</f>
        <v>6.0313630880579616E-3</v>
      </c>
      <c r="M22" s="83">
        <f>Model_dem!L22</f>
        <v>829</v>
      </c>
      <c r="N22" s="78">
        <f>Model_dem!G22</f>
        <v>831</v>
      </c>
      <c r="O22" s="84"/>
      <c r="P22" s="78"/>
    </row>
    <row r="23" spans="1:16" x14ac:dyDescent="0.3">
      <c r="A23" s="68" t="s">
        <v>534</v>
      </c>
      <c r="B23" s="20">
        <v>2</v>
      </c>
      <c r="C23" s="82" t="str">
        <f t="shared" si="0"/>
        <v>Knapsack</v>
      </c>
      <c r="D23" s="20">
        <v>5</v>
      </c>
      <c r="E23" s="20">
        <v>0.1</v>
      </c>
      <c r="F23" t="s">
        <v>0</v>
      </c>
      <c r="G23">
        <v>834</v>
      </c>
      <c r="H23" s="79">
        <f t="shared" si="1"/>
        <v>0</v>
      </c>
      <c r="I23" s="92">
        <v>1.3481099999999999</v>
      </c>
      <c r="J23">
        <v>10222</v>
      </c>
      <c r="K23" s="52">
        <v>1</v>
      </c>
      <c r="L23" s="80">
        <f>IF(OR('H_Parallel+HT'!$G23="---",'H_Parallel+HT'!$G23="infeas",'H_Parallel+HT'!$G23="inf"),"---",('H_Parallel+HT'!$G23/M23)-1)</f>
        <v>6.0313630880579616E-3</v>
      </c>
      <c r="M23" s="83">
        <f>Model_dem!L23</f>
        <v>829</v>
      </c>
      <c r="N23" s="78">
        <f>Model_dem!G23</f>
        <v>834</v>
      </c>
      <c r="O23" s="84"/>
      <c r="P23" s="78"/>
    </row>
    <row r="24" spans="1:16" x14ac:dyDescent="0.3">
      <c r="A24" s="68" t="s">
        <v>534</v>
      </c>
      <c r="B24" s="20">
        <v>2</v>
      </c>
      <c r="C24" s="82" t="str">
        <f t="shared" si="0"/>
        <v>Knapsack</v>
      </c>
      <c r="D24" s="20">
        <v>5</v>
      </c>
      <c r="E24" s="20">
        <v>0.15</v>
      </c>
      <c r="F24" t="s">
        <v>0</v>
      </c>
      <c r="G24">
        <v>839</v>
      </c>
      <c r="H24" s="79">
        <f t="shared" si="1"/>
        <v>0</v>
      </c>
      <c r="I24" s="92">
        <v>1.6905300000000001</v>
      </c>
      <c r="J24">
        <v>10755</v>
      </c>
      <c r="K24" s="52">
        <v>1</v>
      </c>
      <c r="L24" s="80">
        <f>IF(OR('H_Parallel+HT'!$G24="---",'H_Parallel+HT'!$G24="infeas",'H_Parallel+HT'!$G24="inf"),"---",('H_Parallel+HT'!$G24/M24)-1)</f>
        <v>1.2062726176115701E-2</v>
      </c>
      <c r="M24" s="83">
        <f>Model_dem!L24</f>
        <v>829</v>
      </c>
      <c r="N24" s="78">
        <f>Model_dem!G24</f>
        <v>839</v>
      </c>
      <c r="O24" s="84"/>
      <c r="P24" s="78"/>
    </row>
    <row r="25" spans="1:16" x14ac:dyDescent="0.3">
      <c r="A25" s="68" t="s">
        <v>534</v>
      </c>
      <c r="B25" s="20">
        <v>2</v>
      </c>
      <c r="C25" s="82" t="str">
        <f t="shared" si="0"/>
        <v>Knapsack</v>
      </c>
      <c r="D25" s="20">
        <v>5</v>
      </c>
      <c r="E25" s="20">
        <v>0.2</v>
      </c>
      <c r="F25" t="s">
        <v>0</v>
      </c>
      <c r="G25">
        <v>841</v>
      </c>
      <c r="H25" s="79">
        <f t="shared" si="1"/>
        <v>0</v>
      </c>
      <c r="I25" s="92">
        <v>2.3029000000000002</v>
      </c>
      <c r="J25">
        <v>10265</v>
      </c>
      <c r="K25" s="52">
        <v>1</v>
      </c>
      <c r="L25" s="80">
        <f>IF(OR('H_Parallel+HT'!$G25="---",'H_Parallel+HT'!$G25="infeas",'H_Parallel+HT'!$G25="inf"),"---",('H_Parallel+HT'!$G25/M25)-1)</f>
        <v>1.4475271411338975E-2</v>
      </c>
      <c r="M25" s="83">
        <f>Model_dem!L25</f>
        <v>829</v>
      </c>
      <c r="N25" s="78">
        <f>Model_dem!G25</f>
        <v>841</v>
      </c>
      <c r="O25" s="84"/>
      <c r="P25" s="78"/>
    </row>
    <row r="26" spans="1:16" x14ac:dyDescent="0.3">
      <c r="A26" s="68" t="s">
        <v>534</v>
      </c>
      <c r="B26" s="20">
        <v>2</v>
      </c>
      <c r="C26" s="82" t="str">
        <f t="shared" si="0"/>
        <v>Knapsack</v>
      </c>
      <c r="D26" s="20">
        <v>10</v>
      </c>
      <c r="E26" s="20">
        <v>0.05</v>
      </c>
      <c r="F26" t="s">
        <v>0</v>
      </c>
      <c r="G26">
        <v>834</v>
      </c>
      <c r="H26" s="79">
        <f t="shared" si="1"/>
        <v>0</v>
      </c>
      <c r="I26" s="92">
        <v>1.5876600000000001</v>
      </c>
      <c r="J26">
        <v>8731</v>
      </c>
      <c r="K26" s="52">
        <v>1</v>
      </c>
      <c r="L26" s="80">
        <f>IF(OR('H_Parallel+HT'!$G26="---",'H_Parallel+HT'!$G26="infeas",'H_Parallel+HT'!$G26="inf"),"---",('H_Parallel+HT'!$G26/M26)-1)</f>
        <v>6.0313630880579616E-3</v>
      </c>
      <c r="M26" s="83">
        <f>Model_dem!L26</f>
        <v>829</v>
      </c>
      <c r="N26" s="78">
        <f>Model_dem!G26</f>
        <v>834</v>
      </c>
      <c r="O26" s="84"/>
      <c r="P26" s="78"/>
    </row>
    <row r="27" spans="1:16" x14ac:dyDescent="0.3">
      <c r="A27" s="68" t="s">
        <v>534</v>
      </c>
      <c r="B27" s="20">
        <v>2</v>
      </c>
      <c r="C27" s="82" t="str">
        <f t="shared" si="0"/>
        <v>Knapsack</v>
      </c>
      <c r="D27" s="20">
        <v>10</v>
      </c>
      <c r="E27" s="20">
        <v>0.1</v>
      </c>
      <c r="F27" t="s">
        <v>0</v>
      </c>
      <c r="G27">
        <v>846</v>
      </c>
      <c r="H27" s="79">
        <f t="shared" si="1"/>
        <v>5.945303210463734E-3</v>
      </c>
      <c r="I27" s="92">
        <v>10.896800000000001</v>
      </c>
      <c r="J27">
        <v>12162</v>
      </c>
      <c r="K27" s="52">
        <v>1</v>
      </c>
      <c r="L27" s="80">
        <f>IF(OR('H_Parallel+HT'!$G27="---",'H_Parallel+HT'!$G27="infeas",'H_Parallel+HT'!$G27="inf"),"---",('H_Parallel+HT'!$G27/M27)-1)</f>
        <v>2.0506634499396936E-2</v>
      </c>
      <c r="M27" s="83">
        <f>Model_dem!L27</f>
        <v>829</v>
      </c>
      <c r="N27" s="78">
        <f>Model_dem!G27</f>
        <v>841</v>
      </c>
      <c r="O27" s="84"/>
      <c r="P27" s="78"/>
    </row>
    <row r="28" spans="1:16" x14ac:dyDescent="0.3">
      <c r="A28" s="68" t="s">
        <v>534</v>
      </c>
      <c r="B28" s="20">
        <v>2</v>
      </c>
      <c r="C28" s="82" t="str">
        <f t="shared" si="0"/>
        <v>Knapsack</v>
      </c>
      <c r="D28" s="20">
        <v>10</v>
      </c>
      <c r="E28" s="20">
        <v>0.15</v>
      </c>
      <c r="F28" t="s">
        <v>0</v>
      </c>
      <c r="G28">
        <v>860</v>
      </c>
      <c r="H28" s="79">
        <f t="shared" si="1"/>
        <v>4.6728971962616819E-3</v>
      </c>
      <c r="I28" s="92">
        <v>1.9966600000000001</v>
      </c>
      <c r="J28">
        <v>17862</v>
      </c>
      <c r="K28" s="52">
        <v>1</v>
      </c>
      <c r="L28" s="80">
        <f>IF(OR('H_Parallel+HT'!$G28="---",'H_Parallel+HT'!$G28="infeas",'H_Parallel+HT'!$G28="inf"),"---",('H_Parallel+HT'!$G28/M28)-1)</f>
        <v>3.7394451145958962E-2</v>
      </c>
      <c r="M28" s="83">
        <f>Model_dem!L28</f>
        <v>829</v>
      </c>
      <c r="N28" s="78">
        <f>Model_dem!G28</f>
        <v>856</v>
      </c>
      <c r="O28" s="84"/>
      <c r="P28" s="78"/>
    </row>
    <row r="29" spans="1:16" x14ac:dyDescent="0.3">
      <c r="A29" s="68" t="s">
        <v>534</v>
      </c>
      <c r="B29" s="20">
        <v>2</v>
      </c>
      <c r="C29" s="82" t="str">
        <f t="shared" si="0"/>
        <v>Knapsack</v>
      </c>
      <c r="D29" s="20">
        <v>10</v>
      </c>
      <c r="E29" s="20">
        <v>0.2</v>
      </c>
      <c r="F29" t="s">
        <v>1</v>
      </c>
      <c r="G29">
        <v>926</v>
      </c>
      <c r="H29" s="79">
        <f t="shared" si="1"/>
        <v>0</v>
      </c>
      <c r="I29" s="92">
        <v>434.07299999999998</v>
      </c>
      <c r="J29">
        <v>1615</v>
      </c>
      <c r="K29" s="52">
        <v>1</v>
      </c>
      <c r="L29" s="80">
        <f>IF(OR('H_Parallel+HT'!$G29="---",'H_Parallel+HT'!$G29="infeas",'H_Parallel+HT'!$G29="inf"),"---",('H_Parallel+HT'!$G29/M29)-1)</f>
        <v>0.11700844390832321</v>
      </c>
      <c r="M29" s="83">
        <f>Model_dem!L29</f>
        <v>829</v>
      </c>
      <c r="N29" s="78">
        <f>Model_dem!G29</f>
        <v>926</v>
      </c>
      <c r="O29" s="84"/>
      <c r="P29" s="78"/>
    </row>
    <row r="30" spans="1:16" x14ac:dyDescent="0.3">
      <c r="A30" s="68" t="s">
        <v>534</v>
      </c>
      <c r="B30" s="20">
        <v>2</v>
      </c>
      <c r="C30" s="82" t="str">
        <f t="shared" si="0"/>
        <v>Knapsack</v>
      </c>
      <c r="D30" s="20">
        <v>25</v>
      </c>
      <c r="E30" s="20">
        <v>0.05</v>
      </c>
      <c r="F30" t="s">
        <v>0</v>
      </c>
      <c r="G30">
        <v>845</v>
      </c>
      <c r="H30" s="79">
        <f t="shared" si="1"/>
        <v>0</v>
      </c>
      <c r="I30" s="92">
        <v>1.3326100000000001</v>
      </c>
      <c r="J30">
        <v>11905</v>
      </c>
      <c r="K30" s="52">
        <v>0.95299999999999996</v>
      </c>
      <c r="L30" s="80">
        <f>IF(OR('H_Parallel+HT'!$G30="---",'H_Parallel+HT'!$G30="infeas",'H_Parallel+HT'!$G30="inf"),"---",('H_Parallel+HT'!$G30/M30)-1)</f>
        <v>1.93003618817853E-2</v>
      </c>
      <c r="M30" s="83">
        <f>Model_dem!L30</f>
        <v>829</v>
      </c>
      <c r="N30" s="78">
        <f>Model_dem!G30</f>
        <v>845</v>
      </c>
      <c r="O30" s="84"/>
      <c r="P30" s="78"/>
    </row>
    <row r="31" spans="1:16" x14ac:dyDescent="0.3">
      <c r="A31" s="68" t="s">
        <v>534</v>
      </c>
      <c r="B31" s="20">
        <v>2</v>
      </c>
      <c r="C31" s="82" t="str">
        <f t="shared" si="0"/>
        <v>Knapsack</v>
      </c>
      <c r="D31" s="20">
        <v>25</v>
      </c>
      <c r="E31" s="20">
        <v>0.1</v>
      </c>
      <c r="F31" t="s">
        <v>1</v>
      </c>
      <c r="G31">
        <v>1054</v>
      </c>
      <c r="H31" s="79">
        <f t="shared" si="1"/>
        <v>0.10020876826722339</v>
      </c>
      <c r="I31" s="92">
        <v>772.10699999999997</v>
      </c>
      <c r="J31">
        <v>678</v>
      </c>
      <c r="K31" s="52">
        <v>1</v>
      </c>
      <c r="L31" s="80">
        <f>IF(OR('H_Parallel+HT'!$G31="---",'H_Parallel+HT'!$G31="infeas",'H_Parallel+HT'!$G31="inf"),"---",('H_Parallel+HT'!$G31/M31)-1)</f>
        <v>0.27141133896260561</v>
      </c>
      <c r="M31" s="83">
        <f>Model_dem!L31</f>
        <v>829</v>
      </c>
      <c r="N31" s="78">
        <f>Model_dem!G31</f>
        <v>958</v>
      </c>
      <c r="O31" s="84"/>
      <c r="P31" s="78"/>
    </row>
    <row r="32" spans="1:16" x14ac:dyDescent="0.3">
      <c r="A32" s="68" t="s">
        <v>534</v>
      </c>
      <c r="B32" s="20">
        <v>2</v>
      </c>
      <c r="C32" s="82" t="str">
        <f t="shared" si="0"/>
        <v>Knapsack</v>
      </c>
      <c r="D32" s="20">
        <v>25</v>
      </c>
      <c r="E32" s="20">
        <v>0.15</v>
      </c>
      <c r="F32" t="s">
        <v>2</v>
      </c>
      <c r="G32" t="s">
        <v>511</v>
      </c>
      <c r="H32" s="79" t="str">
        <f t="shared" si="1"/>
        <v>---</v>
      </c>
      <c r="I32" s="92" t="s">
        <v>511</v>
      </c>
      <c r="L32" s="80" t="str">
        <f>IF(OR('H_Parallel+HT'!$G32="---",'H_Parallel+HT'!$G32="infeas",'H_Parallel+HT'!$G32="inf"),"---",('H_Parallel+HT'!$G32/M32)-1)</f>
        <v>---</v>
      </c>
      <c r="M32" s="83">
        <f>Model_dem!L32</f>
        <v>829</v>
      </c>
      <c r="N32" s="78" t="str">
        <f>Model_dem!G32</f>
        <v>---</v>
      </c>
      <c r="O32" s="84"/>
      <c r="P32" s="78"/>
    </row>
    <row r="33" spans="1:16" x14ac:dyDescent="0.3">
      <c r="A33" s="68" t="s">
        <v>534</v>
      </c>
      <c r="B33" s="20">
        <v>2</v>
      </c>
      <c r="C33" s="82" t="str">
        <f t="shared" si="0"/>
        <v>Knapsack</v>
      </c>
      <c r="D33" s="20">
        <v>25</v>
      </c>
      <c r="E33" s="20">
        <v>0.2</v>
      </c>
      <c r="F33" t="s">
        <v>4</v>
      </c>
      <c r="G33" t="s">
        <v>511</v>
      </c>
      <c r="H33" s="79" t="str">
        <f t="shared" si="1"/>
        <v>---</v>
      </c>
      <c r="I33" s="92" t="s">
        <v>511</v>
      </c>
      <c r="L33" s="80" t="str">
        <f>IF(OR('H_Parallel+HT'!$G33="---",'H_Parallel+HT'!$G33="infeas",'H_Parallel+HT'!$G33="inf"),"---",('H_Parallel+HT'!$G33/M33)-1)</f>
        <v>---</v>
      </c>
      <c r="M33" s="83">
        <f>Model_dem!L33</f>
        <v>829</v>
      </c>
      <c r="N33" s="78" t="str">
        <f>Model_dem!G33</f>
        <v>---</v>
      </c>
      <c r="O33" s="84"/>
      <c r="P33" s="78"/>
    </row>
    <row r="34" spans="1:16" x14ac:dyDescent="0.3">
      <c r="A34" s="68" t="s">
        <v>534</v>
      </c>
      <c r="B34" s="20">
        <v>2</v>
      </c>
      <c r="C34" s="82" t="str">
        <f t="shared" si="0"/>
        <v>Knapsack</v>
      </c>
      <c r="D34" s="20">
        <v>50</v>
      </c>
      <c r="E34" s="20">
        <v>0.05</v>
      </c>
      <c r="F34" t="s">
        <v>0</v>
      </c>
      <c r="G34">
        <v>882</v>
      </c>
      <c r="H34" s="79">
        <f t="shared" si="1"/>
        <v>0</v>
      </c>
      <c r="I34" s="92">
        <v>115.379</v>
      </c>
      <c r="J34">
        <v>2091</v>
      </c>
      <c r="K34" s="52">
        <v>4.3999999999999997E-2</v>
      </c>
      <c r="L34" s="80">
        <f>IF(OR('H_Parallel+HT'!$G34="---",'H_Parallel+HT'!$G34="infeas",'H_Parallel+HT'!$G34="inf"),"---",('H_Parallel+HT'!$G34/M34)-1)</f>
        <v>6.393244873341386E-2</v>
      </c>
      <c r="M34" s="83">
        <f>Model_dem!L34</f>
        <v>829</v>
      </c>
      <c r="N34" s="78">
        <f>Model_dem!G34</f>
        <v>882</v>
      </c>
      <c r="O34" s="84"/>
      <c r="P34" s="78"/>
    </row>
    <row r="35" spans="1:16" x14ac:dyDescent="0.3">
      <c r="A35" s="68" t="s">
        <v>534</v>
      </c>
      <c r="B35" s="20">
        <v>2</v>
      </c>
      <c r="C35" s="82" t="str">
        <f t="shared" si="0"/>
        <v>Knapsack</v>
      </c>
      <c r="D35" s="20">
        <v>50</v>
      </c>
      <c r="E35" s="20">
        <v>0.1</v>
      </c>
      <c r="F35" t="s">
        <v>4</v>
      </c>
      <c r="G35" t="s">
        <v>511</v>
      </c>
      <c r="H35" s="79" t="str">
        <f t="shared" si="1"/>
        <v>---</v>
      </c>
      <c r="I35" s="92" t="s">
        <v>511</v>
      </c>
      <c r="L35" s="80" t="str">
        <f>IF(OR('H_Parallel+HT'!$G35="---",'H_Parallel+HT'!$G35="infeas",'H_Parallel+HT'!$G35="inf"),"---",('H_Parallel+HT'!$G35/M35)-1)</f>
        <v>---</v>
      </c>
      <c r="M35" s="83">
        <f>Model_dem!L35</f>
        <v>829</v>
      </c>
      <c r="N35" s="78" t="str">
        <f>Model_dem!G35</f>
        <v>---</v>
      </c>
      <c r="O35" s="84"/>
      <c r="P35" s="78"/>
    </row>
    <row r="36" spans="1:16" x14ac:dyDescent="0.3">
      <c r="A36" s="68" t="s">
        <v>534</v>
      </c>
      <c r="B36" s="20">
        <v>2</v>
      </c>
      <c r="C36" s="82" t="str">
        <f t="shared" si="0"/>
        <v>Knapsack</v>
      </c>
      <c r="D36" s="20">
        <v>50</v>
      </c>
      <c r="E36" s="20">
        <v>0.15</v>
      </c>
      <c r="F36" t="s">
        <v>4</v>
      </c>
      <c r="G36" t="s">
        <v>511</v>
      </c>
      <c r="H36" s="79" t="str">
        <f t="shared" si="1"/>
        <v>---</v>
      </c>
      <c r="I36" s="92" t="s">
        <v>511</v>
      </c>
      <c r="L36" s="80" t="str">
        <f>IF(OR('H_Parallel+HT'!$G36="---",'H_Parallel+HT'!$G36="infeas",'H_Parallel+HT'!$G36="inf"),"---",('H_Parallel+HT'!$G36/M36)-1)</f>
        <v>---</v>
      </c>
      <c r="M36" s="83">
        <f>Model_dem!L36</f>
        <v>829</v>
      </c>
      <c r="N36" s="78" t="str">
        <f>Model_dem!G36</f>
        <v>---</v>
      </c>
      <c r="O36" s="84"/>
      <c r="P36" s="78"/>
    </row>
    <row r="37" spans="1:16" x14ac:dyDescent="0.3">
      <c r="A37" s="68" t="s">
        <v>534</v>
      </c>
      <c r="B37" s="20">
        <v>2</v>
      </c>
      <c r="C37" s="82" t="str">
        <f t="shared" si="0"/>
        <v>Knapsack</v>
      </c>
      <c r="D37" s="20">
        <v>50</v>
      </c>
      <c r="E37" s="20">
        <v>0.2</v>
      </c>
      <c r="F37" t="s">
        <v>4</v>
      </c>
      <c r="G37" t="s">
        <v>511</v>
      </c>
      <c r="H37" s="79" t="str">
        <f t="shared" si="1"/>
        <v>---</v>
      </c>
      <c r="I37" s="92" t="s">
        <v>511</v>
      </c>
      <c r="L37" s="80" t="str">
        <f>IF(OR('H_Parallel+HT'!$G37="---",'H_Parallel+HT'!$G37="infeas",'H_Parallel+HT'!$G37="inf"),"---",('H_Parallel+HT'!$G37/M37)-1)</f>
        <v>---</v>
      </c>
      <c r="M37" s="83">
        <f>Model_dem!L37</f>
        <v>829</v>
      </c>
      <c r="N37" s="78" t="str">
        <f>Model_dem!G37</f>
        <v>---</v>
      </c>
      <c r="O37" s="84"/>
      <c r="P37" s="78"/>
    </row>
    <row r="38" spans="1:16" hidden="1" x14ac:dyDescent="0.3">
      <c r="A38" s="68" t="s">
        <v>534</v>
      </c>
      <c r="B38" s="20">
        <v>3</v>
      </c>
      <c r="C38" s="82" t="str">
        <f t="shared" si="0"/>
        <v>Factor Model</v>
      </c>
      <c r="D38" s="20">
        <v>0</v>
      </c>
      <c r="E38" s="20">
        <v>0.05</v>
      </c>
      <c r="F38" t="s">
        <v>4</v>
      </c>
      <c r="G38" t="s">
        <v>511</v>
      </c>
      <c r="H38" s="79" t="str">
        <f t="shared" si="1"/>
        <v>---</v>
      </c>
      <c r="I38" t="s">
        <v>511</v>
      </c>
      <c r="L38" s="80" t="str">
        <f>IF(OR('H_Parallel+HT'!$G38="---",'H_Parallel+HT'!$G38="infeas",'H_Parallel+HT'!$G38="inf"),"---",('H_Parallel+HT'!$G38/M38)-1)</f>
        <v>---</v>
      </c>
      <c r="M38" s="83">
        <f>Model_dem!L38</f>
        <v>829</v>
      </c>
      <c r="N38" s="78" t="str">
        <f>Model_dem!G38</f>
        <v>---</v>
      </c>
      <c r="O38" s="84"/>
      <c r="P38" s="22" t="s">
        <v>45</v>
      </c>
    </row>
    <row r="39" spans="1:16" hidden="1" x14ac:dyDescent="0.3">
      <c r="A39" s="68" t="s">
        <v>534</v>
      </c>
      <c r="B39" s="20">
        <v>3</v>
      </c>
      <c r="C39" s="82" t="str">
        <f t="shared" si="0"/>
        <v>Factor Model</v>
      </c>
      <c r="D39" s="20">
        <v>0</v>
      </c>
      <c r="E39" s="20">
        <v>0.1</v>
      </c>
      <c r="F39" t="s">
        <v>4</v>
      </c>
      <c r="G39" t="s">
        <v>511</v>
      </c>
      <c r="H39" s="79" t="str">
        <f t="shared" si="1"/>
        <v>---</v>
      </c>
      <c r="I39" t="s">
        <v>511</v>
      </c>
      <c r="L39" s="80" t="str">
        <f>IF(OR('H_Parallel+HT'!$G39="---",'H_Parallel+HT'!$G39="infeas",'H_Parallel+HT'!$G39="inf"),"---",('H_Parallel+HT'!$G39/M39)-1)</f>
        <v>---</v>
      </c>
      <c r="M39" s="83">
        <f>Model_dem!L39</f>
        <v>829</v>
      </c>
      <c r="N39" s="78" t="str">
        <f>Model_dem!G39</f>
        <v>---</v>
      </c>
      <c r="O39" s="84"/>
      <c r="P39" s="84">
        <v>28</v>
      </c>
    </row>
    <row r="40" spans="1:16" hidden="1" x14ac:dyDescent="0.3">
      <c r="A40" s="68" t="s">
        <v>534</v>
      </c>
      <c r="B40" s="20">
        <v>3</v>
      </c>
      <c r="C40" s="82" t="str">
        <f t="shared" si="0"/>
        <v>Factor Model</v>
      </c>
      <c r="D40" s="20">
        <v>0</v>
      </c>
      <c r="E40" s="20">
        <v>0.15</v>
      </c>
      <c r="F40" t="s">
        <v>4</v>
      </c>
      <c r="G40" t="s">
        <v>511</v>
      </c>
      <c r="H40" s="79" t="str">
        <f t="shared" si="1"/>
        <v>---</v>
      </c>
      <c r="I40" t="s">
        <v>511</v>
      </c>
      <c r="L40" s="80" t="str">
        <f>IF(OR('H_Parallel+HT'!$G40="---",'H_Parallel+HT'!$G40="infeas",'H_Parallel+HT'!$G40="inf"),"---",('H_Parallel+HT'!$G40/M40)-1)</f>
        <v>---</v>
      </c>
      <c r="M40" s="83">
        <f>Model_dem!L40</f>
        <v>829</v>
      </c>
      <c r="N40" s="78" t="str">
        <f>Model_dem!G40</f>
        <v>---</v>
      </c>
      <c r="O40" s="84"/>
      <c r="P40" s="84">
        <v>28</v>
      </c>
    </row>
    <row r="41" spans="1:16" hidden="1" x14ac:dyDescent="0.3">
      <c r="A41" s="68" t="s">
        <v>534</v>
      </c>
      <c r="B41" s="20">
        <v>3</v>
      </c>
      <c r="C41" s="82" t="str">
        <f t="shared" si="0"/>
        <v>Factor Model</v>
      </c>
      <c r="D41" s="20">
        <v>0</v>
      </c>
      <c r="E41" s="20">
        <v>0.2</v>
      </c>
      <c r="F41" t="s">
        <v>4</v>
      </c>
      <c r="G41" t="s">
        <v>511</v>
      </c>
      <c r="H41" s="79" t="str">
        <f t="shared" si="1"/>
        <v>---</v>
      </c>
      <c r="I41" t="s">
        <v>511</v>
      </c>
      <c r="L41" s="80" t="str">
        <f>IF(OR('H_Parallel+HT'!$G41="---",'H_Parallel+HT'!$G41="infeas",'H_Parallel+HT'!$G41="inf"),"---",('H_Parallel+HT'!$G41/M41)-1)</f>
        <v>---</v>
      </c>
      <c r="M41" s="83">
        <f>Model_dem!L41</f>
        <v>829</v>
      </c>
      <c r="N41" s="78" t="str">
        <f>Model_dem!G41</f>
        <v>---</v>
      </c>
      <c r="O41" s="84"/>
      <c r="P41" s="84">
        <v>28</v>
      </c>
    </row>
    <row r="42" spans="1:16" hidden="1" x14ac:dyDescent="0.3">
      <c r="A42" s="68" t="s">
        <v>534</v>
      </c>
      <c r="B42" s="20">
        <v>3</v>
      </c>
      <c r="C42" s="82" t="str">
        <f t="shared" si="0"/>
        <v>Factor Model</v>
      </c>
      <c r="D42" s="20">
        <v>10</v>
      </c>
      <c r="E42" s="20">
        <v>0.05</v>
      </c>
      <c r="F42" t="s">
        <v>4</v>
      </c>
      <c r="G42" t="s">
        <v>511</v>
      </c>
      <c r="H42" s="79" t="str">
        <f t="shared" si="1"/>
        <v>---</v>
      </c>
      <c r="I42" t="s">
        <v>511</v>
      </c>
      <c r="L42" s="80" t="str">
        <f>IF(OR('H_Parallel+HT'!$G42="---",'H_Parallel+HT'!$G42="infeas",'H_Parallel+HT'!$G42="inf"),"---",('H_Parallel+HT'!$G42/M42)-1)</f>
        <v>---</v>
      </c>
      <c r="M42" s="83">
        <f>Model_dem!L42</f>
        <v>829</v>
      </c>
      <c r="N42" s="78" t="str">
        <f>Model_dem!G42</f>
        <v>---</v>
      </c>
      <c r="O42" s="84"/>
      <c r="P42" s="84">
        <v>28</v>
      </c>
    </row>
    <row r="43" spans="1:16" hidden="1" x14ac:dyDescent="0.3">
      <c r="A43" s="68" t="s">
        <v>534</v>
      </c>
      <c r="B43" s="20">
        <v>3</v>
      </c>
      <c r="C43" s="82" t="str">
        <f t="shared" si="0"/>
        <v>Factor Model</v>
      </c>
      <c r="D43" s="20">
        <v>10</v>
      </c>
      <c r="E43" s="20">
        <v>0.1</v>
      </c>
      <c r="F43" t="s">
        <v>4</v>
      </c>
      <c r="G43" t="s">
        <v>511</v>
      </c>
      <c r="H43" s="79" t="str">
        <f t="shared" si="1"/>
        <v>---</v>
      </c>
      <c r="I43" t="s">
        <v>511</v>
      </c>
      <c r="L43" s="80" t="str">
        <f>IF(OR('H_Parallel+HT'!$G43="---",'H_Parallel+HT'!$G43="infeas",'H_Parallel+HT'!$G43="inf"),"---",('H_Parallel+HT'!$G43/M43)-1)</f>
        <v>---</v>
      </c>
      <c r="M43" s="83">
        <f>Model_dem!L43</f>
        <v>829</v>
      </c>
      <c r="N43" s="78" t="str">
        <f>Model_dem!G43</f>
        <v>---</v>
      </c>
      <c r="O43" s="84"/>
      <c r="P43" s="84">
        <v>28</v>
      </c>
    </row>
    <row r="44" spans="1:16" hidden="1" x14ac:dyDescent="0.3">
      <c r="A44" s="68" t="s">
        <v>534</v>
      </c>
      <c r="B44" s="20">
        <v>3</v>
      </c>
      <c r="C44" s="82" t="str">
        <f t="shared" si="0"/>
        <v>Factor Model</v>
      </c>
      <c r="D44" s="20">
        <v>10</v>
      </c>
      <c r="E44" s="20">
        <v>0.15</v>
      </c>
      <c r="F44" t="s">
        <v>4</v>
      </c>
      <c r="G44" t="s">
        <v>511</v>
      </c>
      <c r="H44" s="79" t="str">
        <f t="shared" si="1"/>
        <v>---</v>
      </c>
      <c r="I44" t="s">
        <v>511</v>
      </c>
      <c r="L44" s="80" t="str">
        <f>IF(OR('H_Parallel+HT'!$G44="---",'H_Parallel+HT'!$G44="infeas",'H_Parallel+HT'!$G44="inf"),"---",('H_Parallel+HT'!$G44/M44)-1)</f>
        <v>---</v>
      </c>
      <c r="M44" s="83">
        <f>Model_dem!L44</f>
        <v>829</v>
      </c>
      <c r="N44" s="78" t="str">
        <f>Model_dem!G44</f>
        <v>---</v>
      </c>
      <c r="O44" s="84"/>
      <c r="P44" s="84">
        <v>28</v>
      </c>
    </row>
    <row r="45" spans="1:16" hidden="1" x14ac:dyDescent="0.3">
      <c r="A45" s="68" t="s">
        <v>534</v>
      </c>
      <c r="B45" s="20">
        <v>3</v>
      </c>
      <c r="C45" s="82" t="str">
        <f t="shared" si="0"/>
        <v>Factor Model</v>
      </c>
      <c r="D45" s="20">
        <v>10</v>
      </c>
      <c r="E45" s="20">
        <v>0.2</v>
      </c>
      <c r="F45" t="s">
        <v>4</v>
      </c>
      <c r="G45" t="s">
        <v>511</v>
      </c>
      <c r="H45" s="79" t="str">
        <f t="shared" si="1"/>
        <v>---</v>
      </c>
      <c r="I45" t="s">
        <v>511</v>
      </c>
      <c r="L45" s="80" t="str">
        <f>IF(OR('H_Parallel+HT'!$G45="---",'H_Parallel+HT'!$G45="infeas",'H_Parallel+HT'!$G45="inf"),"---",('H_Parallel+HT'!$G45/M45)-1)</f>
        <v>---</v>
      </c>
      <c r="M45" s="83">
        <f>Model_dem!L45</f>
        <v>829</v>
      </c>
      <c r="N45" s="78" t="str">
        <f>Model_dem!G45</f>
        <v>---</v>
      </c>
      <c r="O45" s="84"/>
      <c r="P45" s="84">
        <v>28</v>
      </c>
    </row>
    <row r="46" spans="1:16" hidden="1" x14ac:dyDescent="0.3">
      <c r="A46" s="68" t="s">
        <v>534</v>
      </c>
      <c r="B46" s="20">
        <v>3</v>
      </c>
      <c r="C46" s="82" t="str">
        <f t="shared" si="0"/>
        <v>Factor Model</v>
      </c>
      <c r="D46" s="20">
        <v>25</v>
      </c>
      <c r="E46" s="20">
        <v>0.05</v>
      </c>
      <c r="F46" t="s">
        <v>4</v>
      </c>
      <c r="G46" t="s">
        <v>511</v>
      </c>
      <c r="H46" s="79" t="str">
        <f t="shared" si="1"/>
        <v>---</v>
      </c>
      <c r="I46" t="s">
        <v>511</v>
      </c>
      <c r="L46" s="80" t="str">
        <f>IF(OR('H_Parallel+HT'!$G46="---",'H_Parallel+HT'!$G46="infeas",'H_Parallel+HT'!$G46="inf"),"---",('H_Parallel+HT'!$G46/M46)-1)</f>
        <v>---</v>
      </c>
      <c r="M46" s="83">
        <f>Model_dem!L46</f>
        <v>829</v>
      </c>
      <c r="N46" s="78" t="str">
        <f>Model_dem!G46</f>
        <v>---</v>
      </c>
      <c r="O46" s="84"/>
      <c r="P46" s="84">
        <v>28</v>
      </c>
    </row>
    <row r="47" spans="1:16" hidden="1" x14ac:dyDescent="0.3">
      <c r="A47" s="68" t="s">
        <v>534</v>
      </c>
      <c r="B47" s="20">
        <v>3</v>
      </c>
      <c r="C47" s="82" t="str">
        <f t="shared" si="0"/>
        <v>Factor Model</v>
      </c>
      <c r="D47" s="20">
        <v>25</v>
      </c>
      <c r="E47" s="20">
        <v>0.1</v>
      </c>
      <c r="F47" t="s">
        <v>4</v>
      </c>
      <c r="G47" t="s">
        <v>511</v>
      </c>
      <c r="H47" s="79" t="str">
        <f t="shared" si="1"/>
        <v>---</v>
      </c>
      <c r="I47" t="s">
        <v>511</v>
      </c>
      <c r="L47" s="80" t="str">
        <f>IF(OR('H_Parallel+HT'!$G47="---",'H_Parallel+HT'!$G47="infeas",'H_Parallel+HT'!$G47="inf"),"---",('H_Parallel+HT'!$G47/M47)-1)</f>
        <v>---</v>
      </c>
      <c r="M47" s="83">
        <f>Model_dem!L47</f>
        <v>829</v>
      </c>
      <c r="N47" s="78" t="str">
        <f>Model_dem!G47</f>
        <v>---</v>
      </c>
      <c r="O47" s="84"/>
      <c r="P47" s="84">
        <v>28</v>
      </c>
    </row>
    <row r="48" spans="1:16" hidden="1" x14ac:dyDescent="0.3">
      <c r="A48" s="68" t="s">
        <v>534</v>
      </c>
      <c r="B48" s="20">
        <v>3</v>
      </c>
      <c r="C48" s="82" t="str">
        <f t="shared" si="0"/>
        <v>Factor Model</v>
      </c>
      <c r="D48" s="20">
        <v>25</v>
      </c>
      <c r="E48" s="20">
        <v>0.15</v>
      </c>
      <c r="F48" t="s">
        <v>4</v>
      </c>
      <c r="G48" t="s">
        <v>511</v>
      </c>
      <c r="H48" s="79" t="str">
        <f t="shared" si="1"/>
        <v>---</v>
      </c>
      <c r="I48" t="s">
        <v>511</v>
      </c>
      <c r="L48" s="80" t="str">
        <f>IF(OR('H_Parallel+HT'!$G48="---",'H_Parallel+HT'!$G48="infeas",'H_Parallel+HT'!$G48="inf"),"---",('H_Parallel+HT'!$G48/M48)-1)</f>
        <v>---</v>
      </c>
      <c r="M48" s="83">
        <f>Model_dem!L48</f>
        <v>829</v>
      </c>
      <c r="N48" s="78" t="str">
        <f>Model_dem!G48</f>
        <v>---</v>
      </c>
      <c r="O48" s="84"/>
      <c r="P48" s="84">
        <v>28</v>
      </c>
    </row>
    <row r="49" spans="1:16" hidden="1" x14ac:dyDescent="0.3">
      <c r="A49" s="68" t="s">
        <v>534</v>
      </c>
      <c r="B49" s="20">
        <v>3</v>
      </c>
      <c r="C49" s="82" t="str">
        <f t="shared" si="0"/>
        <v>Factor Model</v>
      </c>
      <c r="D49" s="20">
        <v>25</v>
      </c>
      <c r="E49" s="20">
        <v>0.2</v>
      </c>
      <c r="F49" t="s">
        <v>4</v>
      </c>
      <c r="G49" t="s">
        <v>511</v>
      </c>
      <c r="H49" s="79" t="str">
        <f t="shared" si="1"/>
        <v>---</v>
      </c>
      <c r="I49" t="s">
        <v>511</v>
      </c>
      <c r="L49" s="80" t="str">
        <f>IF(OR('H_Parallel+HT'!$G49="---",'H_Parallel+HT'!$G49="infeas",'H_Parallel+HT'!$G49="inf"),"---",('H_Parallel+HT'!$G49/M49)-1)</f>
        <v>---</v>
      </c>
      <c r="M49" s="83">
        <f>Model_dem!L49</f>
        <v>829</v>
      </c>
      <c r="N49" s="78" t="str">
        <f>Model_dem!G49</f>
        <v>---</v>
      </c>
      <c r="O49" s="84"/>
      <c r="P49" s="84">
        <v>28</v>
      </c>
    </row>
    <row r="50" spans="1:16" hidden="1" x14ac:dyDescent="0.3">
      <c r="A50" s="68" t="s">
        <v>534</v>
      </c>
      <c r="B50" s="20">
        <v>3</v>
      </c>
      <c r="C50" s="82" t="str">
        <f t="shared" si="0"/>
        <v>Factor Model</v>
      </c>
      <c r="D50" s="20">
        <v>50</v>
      </c>
      <c r="E50" s="20">
        <v>0.05</v>
      </c>
      <c r="F50" t="s">
        <v>4</v>
      </c>
      <c r="G50" t="s">
        <v>511</v>
      </c>
      <c r="H50" s="79" t="str">
        <f t="shared" si="1"/>
        <v>---</v>
      </c>
      <c r="I50" t="s">
        <v>511</v>
      </c>
      <c r="L50" s="80" t="str">
        <f>IF(OR('H_Parallel+HT'!$G50="---",'H_Parallel+HT'!$G50="infeas",'H_Parallel+HT'!$G50="inf"),"---",('H_Parallel+HT'!$G50/M50)-1)</f>
        <v>---</v>
      </c>
      <c r="M50" s="83">
        <f>Model_dem!L50</f>
        <v>829</v>
      </c>
      <c r="N50" s="78" t="str">
        <f>Model_dem!G50</f>
        <v>---</v>
      </c>
      <c r="O50" s="84"/>
      <c r="P50" s="84">
        <v>28</v>
      </c>
    </row>
    <row r="51" spans="1:16" hidden="1" x14ac:dyDescent="0.3">
      <c r="A51" s="68" t="s">
        <v>534</v>
      </c>
      <c r="B51" s="20">
        <v>3</v>
      </c>
      <c r="C51" s="82" t="str">
        <f t="shared" si="0"/>
        <v>Factor Model</v>
      </c>
      <c r="D51" s="20">
        <v>50</v>
      </c>
      <c r="E51" s="20">
        <v>0.1</v>
      </c>
      <c r="F51" t="s">
        <v>4</v>
      </c>
      <c r="G51" t="s">
        <v>511</v>
      </c>
      <c r="H51" s="79" t="str">
        <f t="shared" si="1"/>
        <v>---</v>
      </c>
      <c r="I51" t="s">
        <v>511</v>
      </c>
      <c r="L51" s="80" t="str">
        <f>IF(OR('H_Parallel+HT'!$G51="---",'H_Parallel+HT'!$G51="infeas",'H_Parallel+HT'!$G51="inf"),"---",('H_Parallel+HT'!$G51/M51)-1)</f>
        <v>---</v>
      </c>
      <c r="M51" s="83">
        <f>Model_dem!L51</f>
        <v>829</v>
      </c>
      <c r="N51" s="78" t="str">
        <f>Model_dem!G51</f>
        <v>---</v>
      </c>
      <c r="O51" s="84"/>
      <c r="P51" s="84">
        <v>28</v>
      </c>
    </row>
    <row r="52" spans="1:16" hidden="1" x14ac:dyDescent="0.3">
      <c r="A52" s="68" t="s">
        <v>534</v>
      </c>
      <c r="B52" s="20">
        <v>3</v>
      </c>
      <c r="C52" s="82" t="str">
        <f t="shared" si="0"/>
        <v>Factor Model</v>
      </c>
      <c r="D52" s="20">
        <v>50</v>
      </c>
      <c r="E52" s="20">
        <v>0.15</v>
      </c>
      <c r="F52" t="s">
        <v>4</v>
      </c>
      <c r="G52" t="s">
        <v>511</v>
      </c>
      <c r="H52" s="79" t="str">
        <f t="shared" si="1"/>
        <v>---</v>
      </c>
      <c r="I52" t="s">
        <v>511</v>
      </c>
      <c r="L52" s="80" t="str">
        <f>IF(OR('H_Parallel+HT'!$G52="---",'H_Parallel+HT'!$G52="infeas",'H_Parallel+HT'!$G52="inf"),"---",('H_Parallel+HT'!$G52/M52)-1)</f>
        <v>---</v>
      </c>
      <c r="M52" s="83">
        <f>Model_dem!L52</f>
        <v>829</v>
      </c>
      <c r="N52" s="78" t="str">
        <f>Model_dem!G52</f>
        <v>---</v>
      </c>
      <c r="O52" s="84"/>
      <c r="P52" s="84">
        <v>28</v>
      </c>
    </row>
    <row r="53" spans="1:16" hidden="1" x14ac:dyDescent="0.3">
      <c r="A53" s="68" t="s">
        <v>534</v>
      </c>
      <c r="B53" s="20">
        <v>3</v>
      </c>
      <c r="C53" s="82" t="str">
        <f t="shared" si="0"/>
        <v>Factor Model</v>
      </c>
      <c r="D53" s="20">
        <v>50</v>
      </c>
      <c r="E53" s="20">
        <v>0.2</v>
      </c>
      <c r="F53" t="s">
        <v>4</v>
      </c>
      <c r="G53" t="s">
        <v>511</v>
      </c>
      <c r="H53" s="79" t="str">
        <f t="shared" si="1"/>
        <v>---</v>
      </c>
      <c r="I53" t="s">
        <v>511</v>
      </c>
      <c r="L53" s="80" t="str">
        <f>IF(OR('H_Parallel+HT'!$G53="---",'H_Parallel+HT'!$G53="infeas",'H_Parallel+HT'!$G53="inf"),"---",('H_Parallel+HT'!$G53/M53)-1)</f>
        <v>---</v>
      </c>
      <c r="M53" s="83">
        <f>Model_dem!L53</f>
        <v>829</v>
      </c>
      <c r="N53" s="78" t="str">
        <f>Model_dem!G53</f>
        <v>---</v>
      </c>
      <c r="O53" s="84"/>
      <c r="P53" s="84">
        <v>28</v>
      </c>
    </row>
    <row r="54" spans="1:16" x14ac:dyDescent="0.3">
      <c r="A54" s="68" t="s">
        <v>512</v>
      </c>
      <c r="B54" s="20">
        <v>0</v>
      </c>
      <c r="C54" s="82" t="str">
        <f t="shared" si="0"/>
        <v>Deterministic</v>
      </c>
      <c r="D54" s="20">
        <v>0</v>
      </c>
      <c r="E54" s="20">
        <v>0.05</v>
      </c>
      <c r="F54" t="s">
        <v>0</v>
      </c>
      <c r="G54">
        <v>1005</v>
      </c>
      <c r="H54" s="79">
        <f t="shared" si="1"/>
        <v>0</v>
      </c>
      <c r="I54" s="92">
        <v>5.7415599999999998</v>
      </c>
      <c r="J54">
        <v>677248</v>
      </c>
      <c r="K54" s="52">
        <v>1</v>
      </c>
      <c r="L54" s="80">
        <f>IF(OR('H_Parallel+HT'!$G54="---",'H_Parallel+HT'!$G54="infeas",'H_Parallel+HT'!$G54="inf"),"---",('H_Parallel+HT'!$G54/M54)-1)</f>
        <v>0</v>
      </c>
      <c r="M54" s="83">
        <f>Model_dem!L54</f>
        <v>1005</v>
      </c>
      <c r="N54" s="78">
        <f>Model_dem!G54</f>
        <v>1005</v>
      </c>
      <c r="O54" s="84"/>
      <c r="P54" s="84">
        <v>28</v>
      </c>
    </row>
    <row r="55" spans="1:16" x14ac:dyDescent="0.3">
      <c r="A55" s="68" t="s">
        <v>512</v>
      </c>
      <c r="B55" s="20">
        <v>0</v>
      </c>
      <c r="C55" s="82" t="str">
        <f t="shared" si="0"/>
        <v>Deterministic</v>
      </c>
      <c r="D55" s="20">
        <v>0</v>
      </c>
      <c r="E55" s="20">
        <v>0.1</v>
      </c>
      <c r="F55" t="s">
        <v>0</v>
      </c>
      <c r="G55">
        <v>1005</v>
      </c>
      <c r="H55" s="79">
        <f t="shared" si="1"/>
        <v>0</v>
      </c>
      <c r="I55" s="92">
        <v>10.2295</v>
      </c>
      <c r="J55">
        <v>705740</v>
      </c>
      <c r="K55" s="52">
        <v>1</v>
      </c>
      <c r="L55" s="80">
        <f>IF(OR('H_Parallel+HT'!$G55="---",'H_Parallel+HT'!$G55="infeas",'H_Parallel+HT'!$G55="inf"),"---",('H_Parallel+HT'!$G55/M55)-1)</f>
        <v>0</v>
      </c>
      <c r="M55" s="83">
        <f>Model_dem!L55</f>
        <v>1005</v>
      </c>
      <c r="N55" s="78">
        <f>Model_dem!G55</f>
        <v>1005</v>
      </c>
      <c r="O55" s="84"/>
      <c r="P55" s="84">
        <v>28</v>
      </c>
    </row>
    <row r="56" spans="1:16" x14ac:dyDescent="0.3">
      <c r="A56" s="68" t="s">
        <v>512</v>
      </c>
      <c r="B56" s="20">
        <v>0</v>
      </c>
      <c r="C56" s="82" t="str">
        <f t="shared" si="0"/>
        <v>Deterministic</v>
      </c>
      <c r="D56" s="20">
        <v>0</v>
      </c>
      <c r="E56" s="20">
        <v>0.15</v>
      </c>
      <c r="F56" t="s">
        <v>0</v>
      </c>
      <c r="G56">
        <v>1005</v>
      </c>
      <c r="H56" s="79">
        <f t="shared" si="1"/>
        <v>0</v>
      </c>
      <c r="I56" s="92">
        <v>27.299900000000001</v>
      </c>
      <c r="J56">
        <v>624070</v>
      </c>
      <c r="K56" s="52">
        <v>1</v>
      </c>
      <c r="L56" s="80">
        <f>IF(OR('H_Parallel+HT'!$G56="---",'H_Parallel+HT'!$G56="infeas",'H_Parallel+HT'!$G56="inf"),"---",('H_Parallel+HT'!$G56/M56)-1)</f>
        <v>0</v>
      </c>
      <c r="M56" s="83">
        <f>Model_dem!L56</f>
        <v>1005</v>
      </c>
      <c r="N56" s="78">
        <f>Model_dem!G56</f>
        <v>1005</v>
      </c>
      <c r="O56" s="84"/>
      <c r="P56" s="84">
        <v>28</v>
      </c>
    </row>
    <row r="57" spans="1:16" x14ac:dyDescent="0.3">
      <c r="A57" s="68" t="s">
        <v>512</v>
      </c>
      <c r="B57" s="20">
        <v>0</v>
      </c>
      <c r="C57" s="82" t="str">
        <f t="shared" si="0"/>
        <v>Deterministic</v>
      </c>
      <c r="D57" s="20">
        <v>0</v>
      </c>
      <c r="E57" s="20">
        <v>0.2</v>
      </c>
      <c r="F57" t="s">
        <v>0</v>
      </c>
      <c r="G57">
        <v>1005</v>
      </c>
      <c r="H57" s="79">
        <f t="shared" si="1"/>
        <v>0</v>
      </c>
      <c r="I57" s="92">
        <v>6.1683000000000003</v>
      </c>
      <c r="J57">
        <v>687200</v>
      </c>
      <c r="K57" s="52">
        <v>1</v>
      </c>
      <c r="L57" s="80">
        <f>IF(OR('H_Parallel+HT'!$G57="---",'H_Parallel+HT'!$G57="infeas",'H_Parallel+HT'!$G57="inf"),"---",('H_Parallel+HT'!$G57/M57)-1)</f>
        <v>0</v>
      </c>
      <c r="M57" s="83">
        <f>Model_dem!L57</f>
        <v>1005</v>
      </c>
      <c r="N57" s="78">
        <f>Model_dem!G57</f>
        <v>1005</v>
      </c>
      <c r="O57" s="84"/>
      <c r="P57" s="84">
        <v>28</v>
      </c>
    </row>
    <row r="58" spans="1:16" x14ac:dyDescent="0.3">
      <c r="A58" s="68" t="s">
        <v>512</v>
      </c>
      <c r="B58" s="20">
        <v>1</v>
      </c>
      <c r="C58" s="82" t="str">
        <f t="shared" si="0"/>
        <v>Cardinality-constrained</v>
      </c>
      <c r="D58" s="20">
        <v>5</v>
      </c>
      <c r="E58" s="20">
        <v>0.05</v>
      </c>
      <c r="F58" t="s">
        <v>1</v>
      </c>
      <c r="G58">
        <v>1013</v>
      </c>
      <c r="H58" s="79">
        <f t="shared" si="1"/>
        <v>-9.8619329388560163E-4</v>
      </c>
      <c r="I58" s="92">
        <v>3.3920499999999998</v>
      </c>
      <c r="J58">
        <v>311192</v>
      </c>
      <c r="K58" s="52">
        <v>1</v>
      </c>
      <c r="L58" s="80">
        <f>IF(OR('H_Parallel+HT'!$G58="---",'H_Parallel+HT'!$G58="infeas",'H_Parallel+HT'!$G58="inf"),"---",('H_Parallel+HT'!$G58/M58)-1)</f>
        <v>7.9601990049751326E-3</v>
      </c>
      <c r="M58" s="83">
        <f>Model_dem!L58</f>
        <v>1005</v>
      </c>
      <c r="N58" s="78">
        <f>Model_dem!G58</f>
        <v>1014</v>
      </c>
      <c r="O58" s="84"/>
      <c r="P58" s="84">
        <v>28</v>
      </c>
    </row>
    <row r="59" spans="1:16" x14ac:dyDescent="0.3">
      <c r="A59" s="68" t="s">
        <v>512</v>
      </c>
      <c r="B59" s="20">
        <v>1</v>
      </c>
      <c r="C59" s="82" t="str">
        <f t="shared" si="0"/>
        <v>Cardinality-constrained</v>
      </c>
      <c r="D59" s="20">
        <v>5</v>
      </c>
      <c r="E59" s="20">
        <v>0.1</v>
      </c>
      <c r="F59" t="s">
        <v>1</v>
      </c>
      <c r="G59">
        <v>1017</v>
      </c>
      <c r="H59" s="79">
        <f t="shared" si="1"/>
        <v>0</v>
      </c>
      <c r="I59" s="92">
        <v>170.03200000000001</v>
      </c>
      <c r="J59">
        <v>325881</v>
      </c>
      <c r="K59" s="52">
        <v>1</v>
      </c>
      <c r="L59" s="80">
        <f>IF(OR('H_Parallel+HT'!$G59="---",'H_Parallel+HT'!$G59="infeas",'H_Parallel+HT'!$G59="inf"),"---",('H_Parallel+HT'!$G59/M59)-1)</f>
        <v>1.1940298507462588E-2</v>
      </c>
      <c r="M59" s="83">
        <f>Model_dem!L59</f>
        <v>1005</v>
      </c>
      <c r="N59" s="78">
        <f>Model_dem!G59</f>
        <v>1017</v>
      </c>
      <c r="O59" s="84"/>
      <c r="P59" s="84">
        <v>29</v>
      </c>
    </row>
    <row r="60" spans="1:16" x14ac:dyDescent="0.3">
      <c r="A60" s="68" t="s">
        <v>512</v>
      </c>
      <c r="B60" s="20">
        <v>1</v>
      </c>
      <c r="C60" s="82" t="str">
        <f t="shared" si="0"/>
        <v>Cardinality-constrained</v>
      </c>
      <c r="D60" s="20">
        <v>5</v>
      </c>
      <c r="E60" s="20">
        <v>0.15</v>
      </c>
      <c r="F60" t="s">
        <v>1</v>
      </c>
      <c r="G60">
        <v>1017</v>
      </c>
      <c r="H60" s="79">
        <f t="shared" si="1"/>
        <v>0</v>
      </c>
      <c r="I60" s="92">
        <v>17.519600000000001</v>
      </c>
      <c r="J60">
        <v>278578</v>
      </c>
      <c r="K60" s="52">
        <v>1</v>
      </c>
      <c r="L60" s="80">
        <f>IF(OR('H_Parallel+HT'!$G60="---",'H_Parallel+HT'!$G60="infeas",'H_Parallel+HT'!$G60="inf"),"---",('H_Parallel+HT'!$G60/M60)-1)</f>
        <v>1.1940298507462588E-2</v>
      </c>
      <c r="M60" s="83">
        <f>Model_dem!L60</f>
        <v>1005</v>
      </c>
      <c r="N60" s="78">
        <f>Model_dem!G60</f>
        <v>1017</v>
      </c>
      <c r="O60" s="84"/>
      <c r="P60" s="84">
        <v>29</v>
      </c>
    </row>
    <row r="61" spans="1:16" x14ac:dyDescent="0.3">
      <c r="A61" s="68" t="s">
        <v>512</v>
      </c>
      <c r="B61" s="20">
        <v>1</v>
      </c>
      <c r="C61" s="82" t="str">
        <f t="shared" si="0"/>
        <v>Cardinality-constrained</v>
      </c>
      <c r="D61" s="20">
        <v>5</v>
      </c>
      <c r="E61" s="20">
        <v>0.2</v>
      </c>
      <c r="F61" t="s">
        <v>1</v>
      </c>
      <c r="G61">
        <v>1031</v>
      </c>
      <c r="H61" s="79">
        <f t="shared" si="1"/>
        <v>0</v>
      </c>
      <c r="I61" s="92">
        <v>8.2241700000000009</v>
      </c>
      <c r="J61">
        <v>255300</v>
      </c>
      <c r="K61" s="52">
        <v>1</v>
      </c>
      <c r="L61" s="80">
        <f>IF(OR('H_Parallel+HT'!$G61="---",'H_Parallel+HT'!$G61="infeas",'H_Parallel+HT'!$G61="inf"),"---",('H_Parallel+HT'!$G61/M61)-1)</f>
        <v>2.5870646766169125E-2</v>
      </c>
      <c r="M61" s="83">
        <f>Model_dem!L61</f>
        <v>1005</v>
      </c>
      <c r="N61" s="78">
        <f>Model_dem!G61</f>
        <v>1031</v>
      </c>
      <c r="O61" s="84"/>
      <c r="P61" s="84">
        <v>29</v>
      </c>
    </row>
    <row r="62" spans="1:16" x14ac:dyDescent="0.3">
      <c r="A62" s="68" t="s">
        <v>512</v>
      </c>
      <c r="B62" s="20">
        <v>1</v>
      </c>
      <c r="C62" s="82" t="str">
        <f t="shared" si="0"/>
        <v>Cardinality-constrained</v>
      </c>
      <c r="D62" s="20">
        <v>10</v>
      </c>
      <c r="E62" s="20">
        <v>0.05</v>
      </c>
      <c r="F62" t="s">
        <v>1</v>
      </c>
      <c r="G62">
        <v>1013</v>
      </c>
      <c r="H62" s="79">
        <f t="shared" si="1"/>
        <v>0</v>
      </c>
      <c r="I62" s="92">
        <v>12.971</v>
      </c>
      <c r="J62">
        <v>368317</v>
      </c>
      <c r="K62" s="52">
        <v>1</v>
      </c>
      <c r="L62" s="80">
        <f>IF(OR('H_Parallel+HT'!$G62="---",'H_Parallel+HT'!$G62="infeas",'H_Parallel+HT'!$G62="inf"),"---",('H_Parallel+HT'!$G62/M62)-1)</f>
        <v>7.9601990049751326E-3</v>
      </c>
      <c r="M62" s="83">
        <f>Model_dem!L62</f>
        <v>1005</v>
      </c>
      <c r="N62" s="78">
        <f>Model_dem!G62</f>
        <v>1013</v>
      </c>
      <c r="O62" s="84"/>
      <c r="P62" s="84">
        <v>29</v>
      </c>
    </row>
    <row r="63" spans="1:16" x14ac:dyDescent="0.3">
      <c r="A63" s="68" t="s">
        <v>512</v>
      </c>
      <c r="B63" s="20">
        <v>1</v>
      </c>
      <c r="C63" s="82" t="str">
        <f t="shared" si="0"/>
        <v>Cardinality-constrained</v>
      </c>
      <c r="D63" s="20">
        <v>10</v>
      </c>
      <c r="E63" s="20">
        <v>0.1</v>
      </c>
      <c r="F63" t="s">
        <v>1</v>
      </c>
      <c r="G63">
        <v>1017</v>
      </c>
      <c r="H63" s="79">
        <f t="shared" si="1"/>
        <v>0</v>
      </c>
      <c r="I63" s="92">
        <v>6.38293</v>
      </c>
      <c r="J63">
        <v>338609</v>
      </c>
      <c r="K63" s="52">
        <v>1</v>
      </c>
      <c r="L63" s="80">
        <f>IF(OR('H_Parallel+HT'!$G63="---",'H_Parallel+HT'!$G63="infeas",'H_Parallel+HT'!$G63="inf"),"---",('H_Parallel+HT'!$G63/M63)-1)</f>
        <v>1.1940298507462588E-2</v>
      </c>
      <c r="M63" s="83">
        <f>Model_dem!L63</f>
        <v>1005</v>
      </c>
      <c r="N63" s="78">
        <f>Model_dem!G63</f>
        <v>1017</v>
      </c>
      <c r="O63" s="84"/>
      <c r="P63" s="84">
        <v>29</v>
      </c>
    </row>
    <row r="64" spans="1:16" x14ac:dyDescent="0.3">
      <c r="A64" s="68" t="s">
        <v>512</v>
      </c>
      <c r="B64" s="20">
        <v>1</v>
      </c>
      <c r="C64" s="82" t="str">
        <f t="shared" si="0"/>
        <v>Cardinality-constrained</v>
      </c>
      <c r="D64" s="20">
        <v>10</v>
      </c>
      <c r="E64" s="20">
        <v>0.15</v>
      </c>
      <c r="F64" t="s">
        <v>0</v>
      </c>
      <c r="G64">
        <v>1017</v>
      </c>
      <c r="H64" s="79">
        <f t="shared" si="1"/>
        <v>0</v>
      </c>
      <c r="I64" s="92">
        <v>7.1184799999999999</v>
      </c>
      <c r="J64">
        <v>316159</v>
      </c>
      <c r="K64" s="52">
        <v>1</v>
      </c>
      <c r="L64" s="80">
        <f>IF(OR('H_Parallel+HT'!$G64="---",'H_Parallel+HT'!$G64="infeas",'H_Parallel+HT'!$G64="inf"),"---",('H_Parallel+HT'!$G64/M64)-1)</f>
        <v>1.1940298507462588E-2</v>
      </c>
      <c r="M64" s="83">
        <f>Model_dem!L64</f>
        <v>1005</v>
      </c>
      <c r="N64" s="78">
        <f>Model_dem!G64</f>
        <v>1017</v>
      </c>
      <c r="O64" s="84"/>
      <c r="P64" s="84">
        <v>29</v>
      </c>
    </row>
    <row r="65" spans="1:16" x14ac:dyDescent="0.3">
      <c r="A65" s="68" t="s">
        <v>512</v>
      </c>
      <c r="B65" s="20">
        <v>1</v>
      </c>
      <c r="C65" s="82" t="str">
        <f t="shared" si="0"/>
        <v>Cardinality-constrained</v>
      </c>
      <c r="D65" s="20">
        <v>10</v>
      </c>
      <c r="E65" s="20">
        <v>0.2</v>
      </c>
      <c r="F65" t="s">
        <v>0</v>
      </c>
      <c r="G65">
        <v>1031</v>
      </c>
      <c r="H65" s="79">
        <f t="shared" si="1"/>
        <v>0</v>
      </c>
      <c r="I65" s="92">
        <v>4.2322800000000003</v>
      </c>
      <c r="J65">
        <v>274626</v>
      </c>
      <c r="K65" s="52">
        <v>1</v>
      </c>
      <c r="L65" s="80">
        <f>IF(OR('H_Parallel+HT'!$G65="---",'H_Parallel+HT'!$G65="infeas",'H_Parallel+HT'!$G65="inf"),"---",('H_Parallel+HT'!$G65/M65)-1)</f>
        <v>2.5870646766169125E-2</v>
      </c>
      <c r="M65" s="83">
        <f>Model_dem!L65</f>
        <v>1005</v>
      </c>
      <c r="N65" s="78">
        <f>Model_dem!G65</f>
        <v>1031</v>
      </c>
      <c r="O65" s="84"/>
      <c r="P65" s="84">
        <v>29</v>
      </c>
    </row>
    <row r="66" spans="1:16" x14ac:dyDescent="0.3">
      <c r="A66" s="68" t="s">
        <v>512</v>
      </c>
      <c r="B66" s="20">
        <v>1</v>
      </c>
      <c r="C66" s="82" t="str">
        <f t="shared" ref="C66:C129" si="2">IF(B66=0,"Deterministic",IF(B66=1,"Cardinality-constrained",IF(B66=2,"Knapsack","Factor Model")))</f>
        <v>Cardinality-constrained</v>
      </c>
      <c r="D66" s="20">
        <v>25</v>
      </c>
      <c r="E66" s="20">
        <v>0.05</v>
      </c>
      <c r="F66" t="s">
        <v>0</v>
      </c>
      <c r="G66">
        <v>1017</v>
      </c>
      <c r="H66" s="79">
        <f t="shared" ref="H66:H129" si="3">IF(OR(N66="---",G66="infeas",G66="inf",G66=""),"---",(G66-N66)/N66)</f>
        <v>0</v>
      </c>
      <c r="I66" s="92">
        <v>146.84</v>
      </c>
      <c r="J66">
        <v>105895</v>
      </c>
      <c r="K66" s="52">
        <v>0.71699999999999997</v>
      </c>
      <c r="L66" s="80">
        <f>IF(OR('H_Parallel+HT'!$G66="---",'H_Parallel+HT'!$G66="infeas",'H_Parallel+HT'!$G66="inf"),"---",('H_Parallel+HT'!$G66/M66)-1)</f>
        <v>1.1940298507462588E-2</v>
      </c>
      <c r="M66" s="83">
        <f>Model_dem!L66</f>
        <v>1005</v>
      </c>
      <c r="N66" s="78">
        <f>Model_dem!G66</f>
        <v>1017</v>
      </c>
      <c r="O66" s="84"/>
      <c r="P66" s="84">
        <v>29</v>
      </c>
    </row>
    <row r="67" spans="1:16" x14ac:dyDescent="0.3">
      <c r="A67" s="68" t="s">
        <v>512</v>
      </c>
      <c r="B67" s="20">
        <v>1</v>
      </c>
      <c r="C67" s="82" t="str">
        <f t="shared" si="2"/>
        <v>Cardinality-constrained</v>
      </c>
      <c r="D67" s="20">
        <v>25</v>
      </c>
      <c r="E67" s="20">
        <v>0.1</v>
      </c>
      <c r="F67" t="s">
        <v>1</v>
      </c>
      <c r="G67">
        <v>1057</v>
      </c>
      <c r="H67" s="79">
        <f t="shared" si="3"/>
        <v>-1.4911463187325256E-2</v>
      </c>
      <c r="I67" s="92">
        <v>111.854</v>
      </c>
      <c r="J67">
        <v>23045</v>
      </c>
      <c r="K67" s="52">
        <v>0.86899999999999999</v>
      </c>
      <c r="L67" s="80">
        <f>IF(OR('H_Parallel+HT'!$G67="---",'H_Parallel+HT'!$G67="infeas",'H_Parallel+HT'!$G67="inf"),"---",('H_Parallel+HT'!$G67/M67)-1)</f>
        <v>5.1741293532338251E-2</v>
      </c>
      <c r="M67" s="83">
        <f>Model_dem!L67</f>
        <v>1005</v>
      </c>
      <c r="N67" s="78">
        <f>Model_dem!G67</f>
        <v>1073</v>
      </c>
      <c r="O67" s="84"/>
      <c r="P67" s="84">
        <v>29</v>
      </c>
    </row>
    <row r="68" spans="1:16" x14ac:dyDescent="0.3">
      <c r="A68" s="68" t="s">
        <v>512</v>
      </c>
      <c r="B68" s="20">
        <v>1</v>
      </c>
      <c r="C68" s="82" t="str">
        <f t="shared" si="2"/>
        <v>Cardinality-constrained</v>
      </c>
      <c r="D68" s="20">
        <v>25</v>
      </c>
      <c r="E68" s="20">
        <v>0.15</v>
      </c>
      <c r="F68" t="s">
        <v>2</v>
      </c>
      <c r="G68" t="s">
        <v>46</v>
      </c>
      <c r="H68" s="79" t="str">
        <f t="shared" si="3"/>
        <v>---</v>
      </c>
      <c r="I68" s="92">
        <v>60.005299999999998</v>
      </c>
      <c r="J68">
        <v>673</v>
      </c>
      <c r="L68" s="80" t="str">
        <f>IF(OR('H_Parallel+HT'!$G68="---",'H_Parallel+HT'!$G68="infeas",'H_Parallel+HT'!$G68="inf"),"---",('H_Parallel+HT'!$G68/M68)-1)</f>
        <v>---</v>
      </c>
      <c r="M68" s="83">
        <f>Model_dem!L68</f>
        <v>1005</v>
      </c>
      <c r="N68" s="78" t="str">
        <f>Model_dem!G68</f>
        <v>---</v>
      </c>
      <c r="O68" s="84"/>
      <c r="P68" s="84">
        <v>29</v>
      </c>
    </row>
    <row r="69" spans="1:16" x14ac:dyDescent="0.3">
      <c r="A69" s="68" t="s">
        <v>512</v>
      </c>
      <c r="B69" s="20">
        <v>1</v>
      </c>
      <c r="C69" s="82" t="str">
        <f t="shared" si="2"/>
        <v>Cardinality-constrained</v>
      </c>
      <c r="D69" s="20">
        <v>25</v>
      </c>
      <c r="E69" s="20">
        <v>0.2</v>
      </c>
      <c r="F69" t="s">
        <v>2</v>
      </c>
      <c r="G69" t="s">
        <v>46</v>
      </c>
      <c r="H69" s="79" t="str">
        <f t="shared" si="3"/>
        <v>---</v>
      </c>
      <c r="I69" s="92">
        <v>60.005400000000002</v>
      </c>
      <c r="J69">
        <v>673</v>
      </c>
      <c r="L69" s="80" t="str">
        <f>IF(OR('H_Parallel+HT'!$G69="---",'H_Parallel+HT'!$G69="infeas",'H_Parallel+HT'!$G69="inf"),"---",('H_Parallel+HT'!$G69/M69)-1)</f>
        <v>---</v>
      </c>
      <c r="M69" s="83">
        <f>Model_dem!L69</f>
        <v>1005</v>
      </c>
      <c r="N69" s="78" t="str">
        <f>Model_dem!G69</f>
        <v>---</v>
      </c>
      <c r="O69" s="84"/>
      <c r="P69" s="84">
        <v>29</v>
      </c>
    </row>
    <row r="70" spans="1:16" x14ac:dyDescent="0.3">
      <c r="A70" s="68" t="s">
        <v>512</v>
      </c>
      <c r="B70" s="20">
        <v>1</v>
      </c>
      <c r="C70" s="82" t="str">
        <f t="shared" si="2"/>
        <v>Cardinality-constrained</v>
      </c>
      <c r="D70" s="20">
        <v>50</v>
      </c>
      <c r="E70" s="20">
        <v>0.05</v>
      </c>
      <c r="F70" t="s">
        <v>1</v>
      </c>
      <c r="G70">
        <v>1036</v>
      </c>
      <c r="H70" s="79">
        <f t="shared" si="3"/>
        <v>0</v>
      </c>
      <c r="I70" s="92">
        <v>72.349000000000004</v>
      </c>
      <c r="J70">
        <v>40334</v>
      </c>
      <c r="K70" s="52">
        <v>1.6E-2</v>
      </c>
      <c r="L70" s="80">
        <f>IF(OR('H_Parallel+HT'!$G70="---",'H_Parallel+HT'!$G70="infeas",'H_Parallel+HT'!$G70="inf"),"---",('H_Parallel+HT'!$G70/M70)-1)</f>
        <v>3.0845771144278666E-2</v>
      </c>
      <c r="M70" s="83">
        <f>Model_dem!L70</f>
        <v>1005</v>
      </c>
      <c r="N70" s="78">
        <f>Model_dem!G70</f>
        <v>1036</v>
      </c>
      <c r="O70" s="84"/>
      <c r="P70" s="84">
        <v>29</v>
      </c>
    </row>
    <row r="71" spans="1:16" x14ac:dyDescent="0.3">
      <c r="A71" s="68" t="s">
        <v>512</v>
      </c>
      <c r="B71" s="20">
        <v>1</v>
      </c>
      <c r="C71" s="82" t="str">
        <f t="shared" si="2"/>
        <v>Cardinality-constrained</v>
      </c>
      <c r="D71" s="20">
        <v>50</v>
      </c>
      <c r="E71" s="20">
        <v>0.1</v>
      </c>
      <c r="F71" t="s">
        <v>2</v>
      </c>
      <c r="G71" t="s">
        <v>46</v>
      </c>
      <c r="H71" s="79" t="str">
        <f t="shared" si="3"/>
        <v>---</v>
      </c>
      <c r="I71" s="92">
        <v>60.005600000000001</v>
      </c>
      <c r="J71">
        <v>673</v>
      </c>
      <c r="L71" s="80" t="str">
        <f>IF(OR('H_Parallel+HT'!$G71="---",'H_Parallel+HT'!$G71="infeas",'H_Parallel+HT'!$G71="inf"),"---",('H_Parallel+HT'!$G71/M71)-1)</f>
        <v>---</v>
      </c>
      <c r="M71" s="83">
        <f>Model_dem!L71</f>
        <v>1005</v>
      </c>
      <c r="N71" s="78" t="str">
        <f>Model_dem!G71</f>
        <v>---</v>
      </c>
      <c r="O71" s="84"/>
      <c r="P71" s="84">
        <v>29</v>
      </c>
    </row>
    <row r="72" spans="1:16" x14ac:dyDescent="0.3">
      <c r="A72" s="68" t="s">
        <v>512</v>
      </c>
      <c r="B72" s="20">
        <v>1</v>
      </c>
      <c r="C72" s="82" t="str">
        <f t="shared" si="2"/>
        <v>Cardinality-constrained</v>
      </c>
      <c r="D72" s="20">
        <v>50</v>
      </c>
      <c r="E72" s="20">
        <v>0.15</v>
      </c>
      <c r="F72" t="s">
        <v>2</v>
      </c>
      <c r="G72" t="s">
        <v>46</v>
      </c>
      <c r="H72" s="79" t="str">
        <f t="shared" si="3"/>
        <v>---</v>
      </c>
      <c r="I72" s="92">
        <v>60.0169</v>
      </c>
      <c r="J72">
        <v>672</v>
      </c>
      <c r="L72" s="80" t="str">
        <f>IF(OR('H_Parallel+HT'!$G72="---",'H_Parallel+HT'!$G72="infeas",'H_Parallel+HT'!$G72="inf"),"---",('H_Parallel+HT'!$G72/M72)-1)</f>
        <v>---</v>
      </c>
      <c r="M72" s="83">
        <f>Model_dem!L72</f>
        <v>1005</v>
      </c>
      <c r="N72" s="78" t="str">
        <f>Model_dem!G72</f>
        <v>---</v>
      </c>
      <c r="O72" s="84"/>
      <c r="P72" s="84">
        <v>29</v>
      </c>
    </row>
    <row r="73" spans="1:16" x14ac:dyDescent="0.3">
      <c r="A73" s="68" t="s">
        <v>512</v>
      </c>
      <c r="B73" s="20">
        <v>1</v>
      </c>
      <c r="C73" s="82" t="str">
        <f t="shared" si="2"/>
        <v>Cardinality-constrained</v>
      </c>
      <c r="D73" s="20">
        <v>50</v>
      </c>
      <c r="E73" s="20">
        <v>0.2</v>
      </c>
      <c r="F73" t="s">
        <v>2</v>
      </c>
      <c r="G73" t="s">
        <v>46</v>
      </c>
      <c r="H73" s="79" t="str">
        <f t="shared" si="3"/>
        <v>---</v>
      </c>
      <c r="I73" s="92">
        <v>60.005200000000002</v>
      </c>
      <c r="J73">
        <v>672</v>
      </c>
      <c r="L73" s="80" t="str">
        <f>IF(OR('H_Parallel+HT'!$G73="---",'H_Parallel+HT'!$G73="infeas",'H_Parallel+HT'!$G73="inf"),"---",('H_Parallel+HT'!$G73/M73)-1)</f>
        <v>---</v>
      </c>
      <c r="M73" s="83">
        <f>Model_dem!L73</f>
        <v>1005</v>
      </c>
      <c r="N73" s="78" t="str">
        <f>Model_dem!G73</f>
        <v>---</v>
      </c>
      <c r="O73" s="84"/>
      <c r="P73" s="84">
        <v>29</v>
      </c>
    </row>
    <row r="74" spans="1:16" x14ac:dyDescent="0.3">
      <c r="A74" s="68" t="s">
        <v>512</v>
      </c>
      <c r="B74" s="20">
        <v>2</v>
      </c>
      <c r="C74" s="82" t="str">
        <f t="shared" si="2"/>
        <v>Knapsack</v>
      </c>
      <c r="D74" s="20">
        <v>5</v>
      </c>
      <c r="E74" s="20">
        <v>0.05</v>
      </c>
      <c r="F74" t="s">
        <v>0</v>
      </c>
      <c r="G74">
        <v>1016</v>
      </c>
      <c r="H74" s="79">
        <f t="shared" si="3"/>
        <v>0</v>
      </c>
      <c r="I74" s="92">
        <v>16.272300000000001</v>
      </c>
      <c r="J74">
        <v>217441</v>
      </c>
      <c r="K74" s="52">
        <v>1</v>
      </c>
      <c r="L74" s="80">
        <f>IF(OR('H_Parallel+HT'!$G74="---",'H_Parallel+HT'!$G74="infeas",'H_Parallel+HT'!$G74="inf"),"---",('H_Parallel+HT'!$G74/M74)-1)</f>
        <v>1.0945273631840724E-2</v>
      </c>
      <c r="M74" s="83">
        <f>Model_dem!L74</f>
        <v>1005</v>
      </c>
      <c r="N74" s="78">
        <f>Model_dem!G74</f>
        <v>1016</v>
      </c>
      <c r="O74" s="84"/>
      <c r="P74" s="84">
        <v>29</v>
      </c>
    </row>
    <row r="75" spans="1:16" x14ac:dyDescent="0.3">
      <c r="A75" s="68" t="s">
        <v>512</v>
      </c>
      <c r="B75" s="20">
        <v>2</v>
      </c>
      <c r="C75" s="82" t="str">
        <f t="shared" si="2"/>
        <v>Knapsack</v>
      </c>
      <c r="D75" s="20">
        <v>5</v>
      </c>
      <c r="E75" s="20">
        <v>0.1</v>
      </c>
      <c r="F75" t="s">
        <v>0</v>
      </c>
      <c r="G75">
        <v>1017</v>
      </c>
      <c r="H75" s="79">
        <f t="shared" si="3"/>
        <v>0</v>
      </c>
      <c r="I75" s="92">
        <v>4.5082399999999998</v>
      </c>
      <c r="J75">
        <v>209403</v>
      </c>
      <c r="K75" s="52">
        <v>1</v>
      </c>
      <c r="L75" s="80">
        <f>IF(OR('H_Parallel+HT'!$G75="---",'H_Parallel+HT'!$G75="infeas",'H_Parallel+HT'!$G75="inf"),"---",('H_Parallel+HT'!$G75/M75)-1)</f>
        <v>1.1940298507462588E-2</v>
      </c>
      <c r="M75" s="83">
        <f>Model_dem!L75</f>
        <v>1005</v>
      </c>
      <c r="N75" s="78">
        <f>Model_dem!G75</f>
        <v>1017</v>
      </c>
      <c r="O75" s="84"/>
      <c r="P75" s="84">
        <v>29</v>
      </c>
    </row>
    <row r="76" spans="1:16" x14ac:dyDescent="0.3">
      <c r="A76" s="68" t="s">
        <v>512</v>
      </c>
      <c r="B76" s="20">
        <v>2</v>
      </c>
      <c r="C76" s="82" t="str">
        <f t="shared" si="2"/>
        <v>Knapsack</v>
      </c>
      <c r="D76" s="20">
        <v>5</v>
      </c>
      <c r="E76" s="20">
        <v>0.15</v>
      </c>
      <c r="F76" t="s">
        <v>1</v>
      </c>
      <c r="G76">
        <v>1027</v>
      </c>
      <c r="H76" s="79">
        <f t="shared" si="3"/>
        <v>0</v>
      </c>
      <c r="I76" s="92">
        <v>80.215900000000005</v>
      </c>
      <c r="J76">
        <v>115913</v>
      </c>
      <c r="K76" s="52">
        <v>1</v>
      </c>
      <c r="L76" s="80">
        <f>IF(OR('H_Parallel+HT'!$G76="---",'H_Parallel+HT'!$G76="infeas",'H_Parallel+HT'!$G76="inf"),"---",('H_Parallel+HT'!$G76/M76)-1)</f>
        <v>2.189054726368167E-2</v>
      </c>
      <c r="M76" s="83">
        <f>Model_dem!L76</f>
        <v>1005</v>
      </c>
      <c r="N76" s="78">
        <f>Model_dem!G76</f>
        <v>1027</v>
      </c>
      <c r="O76" s="84"/>
      <c r="P76" s="84">
        <v>29</v>
      </c>
    </row>
    <row r="77" spans="1:16" x14ac:dyDescent="0.3">
      <c r="A77" s="68" t="s">
        <v>512</v>
      </c>
      <c r="B77" s="20">
        <v>2</v>
      </c>
      <c r="C77" s="82" t="str">
        <f t="shared" si="2"/>
        <v>Knapsack</v>
      </c>
      <c r="D77" s="20">
        <v>5</v>
      </c>
      <c r="E77" s="20">
        <v>0.2</v>
      </c>
      <c r="F77" t="s">
        <v>0</v>
      </c>
      <c r="G77">
        <v>1033</v>
      </c>
      <c r="H77" s="79">
        <f t="shared" si="3"/>
        <v>0</v>
      </c>
      <c r="I77" s="92">
        <v>15.5785</v>
      </c>
      <c r="J77">
        <v>123542</v>
      </c>
      <c r="K77" s="52">
        <v>1</v>
      </c>
      <c r="L77" s="80">
        <f>IF(OR('H_Parallel+HT'!$G77="---",'H_Parallel+HT'!$G77="infeas",'H_Parallel+HT'!$G77="inf"),"---",('H_Parallel+HT'!$G77/M77)-1)</f>
        <v>2.7860696517412853E-2</v>
      </c>
      <c r="M77" s="83">
        <f>Model_dem!L77</f>
        <v>1005</v>
      </c>
      <c r="N77" s="78">
        <f>Model_dem!G77</f>
        <v>1033</v>
      </c>
      <c r="O77" s="84"/>
      <c r="P77" s="84">
        <v>29</v>
      </c>
    </row>
    <row r="78" spans="1:16" x14ac:dyDescent="0.3">
      <c r="A78" s="68" t="s">
        <v>512</v>
      </c>
      <c r="B78" s="20">
        <v>2</v>
      </c>
      <c r="C78" s="82" t="str">
        <f t="shared" si="2"/>
        <v>Knapsack</v>
      </c>
      <c r="D78" s="20">
        <v>10</v>
      </c>
      <c r="E78" s="20">
        <v>0.05</v>
      </c>
      <c r="F78" t="s">
        <v>0</v>
      </c>
      <c r="G78">
        <v>1017</v>
      </c>
      <c r="H78" s="79">
        <f t="shared" si="3"/>
        <v>0</v>
      </c>
      <c r="I78" s="92">
        <v>132.70500000000001</v>
      </c>
      <c r="J78">
        <v>84764</v>
      </c>
      <c r="K78" s="52">
        <v>0.98599999999999999</v>
      </c>
      <c r="L78" s="80">
        <f>IF(OR('H_Parallel+HT'!$G78="---",'H_Parallel+HT'!$G78="infeas",'H_Parallel+HT'!$G78="inf"),"---",('H_Parallel+HT'!$G78/M78)-1)</f>
        <v>1.1940298507462588E-2</v>
      </c>
      <c r="M78" s="83">
        <f>Model_dem!L78</f>
        <v>1005</v>
      </c>
      <c r="N78" s="78">
        <f>Model_dem!G78</f>
        <v>1017</v>
      </c>
      <c r="O78" s="84"/>
      <c r="P78" s="84">
        <v>29</v>
      </c>
    </row>
    <row r="79" spans="1:16" x14ac:dyDescent="0.3">
      <c r="A79" s="68" t="s">
        <v>512</v>
      </c>
      <c r="B79" s="20">
        <v>2</v>
      </c>
      <c r="C79" s="82" t="str">
        <f t="shared" si="2"/>
        <v>Knapsack</v>
      </c>
      <c r="D79" s="20">
        <v>10</v>
      </c>
      <c r="E79" s="20">
        <v>0.1</v>
      </c>
      <c r="F79" t="s">
        <v>1</v>
      </c>
      <c r="G79">
        <v>1033</v>
      </c>
      <c r="H79" s="79">
        <f t="shared" si="3"/>
        <v>0</v>
      </c>
      <c r="I79" s="92">
        <v>848.24300000000005</v>
      </c>
      <c r="J79">
        <v>43678</v>
      </c>
      <c r="K79" s="52">
        <v>1</v>
      </c>
      <c r="L79" s="80">
        <f>IF(OR('H_Parallel+HT'!$G79="---",'H_Parallel+HT'!$G79="infeas",'H_Parallel+HT'!$G79="inf"),"---",('H_Parallel+HT'!$G79/M79)-1)</f>
        <v>2.7860696517412853E-2</v>
      </c>
      <c r="M79" s="83">
        <f>Model_dem!L79</f>
        <v>1005</v>
      </c>
      <c r="N79" s="78">
        <f>Model_dem!G79</f>
        <v>1033</v>
      </c>
      <c r="O79" s="84"/>
      <c r="P79" s="84">
        <v>29</v>
      </c>
    </row>
    <row r="80" spans="1:16" x14ac:dyDescent="0.3">
      <c r="A80" s="68" t="s">
        <v>512</v>
      </c>
      <c r="B80" s="20">
        <v>2</v>
      </c>
      <c r="C80" s="82" t="str">
        <f t="shared" si="2"/>
        <v>Knapsack</v>
      </c>
      <c r="D80" s="20">
        <v>10</v>
      </c>
      <c r="E80" s="20">
        <v>0.15</v>
      </c>
      <c r="F80" t="s">
        <v>1</v>
      </c>
      <c r="G80">
        <v>1070</v>
      </c>
      <c r="H80" s="79">
        <f t="shared" si="3"/>
        <v>1.1342155009451797E-2</v>
      </c>
      <c r="I80" s="92">
        <v>714.11199999999997</v>
      </c>
      <c r="J80">
        <v>5877</v>
      </c>
      <c r="K80" s="52">
        <v>1</v>
      </c>
      <c r="L80" s="80">
        <f>IF(OR('H_Parallel+HT'!$G80="---",'H_Parallel+HT'!$G80="infeas",'H_Parallel+HT'!$G80="inf"),"---",('H_Parallel+HT'!$G80/M80)-1)</f>
        <v>6.4676616915422924E-2</v>
      </c>
      <c r="M80" s="83">
        <f>Model_dem!L80</f>
        <v>1005</v>
      </c>
      <c r="N80" s="78">
        <f>Model_dem!G80</f>
        <v>1058</v>
      </c>
      <c r="O80" s="84"/>
      <c r="P80" s="84">
        <v>29</v>
      </c>
    </row>
    <row r="81" spans="1:16" x14ac:dyDescent="0.3">
      <c r="A81" s="68" t="s">
        <v>512</v>
      </c>
      <c r="B81" s="20">
        <v>2</v>
      </c>
      <c r="C81" s="82" t="str">
        <f t="shared" si="2"/>
        <v>Knapsack</v>
      </c>
      <c r="D81" s="20">
        <v>10</v>
      </c>
      <c r="E81" s="20">
        <v>0.2</v>
      </c>
      <c r="F81" t="s">
        <v>2</v>
      </c>
      <c r="G81">
        <v>1123</v>
      </c>
      <c r="H81" s="79" t="str">
        <f t="shared" si="3"/>
        <v>---</v>
      </c>
      <c r="I81" s="92">
        <v>1600.23</v>
      </c>
      <c r="J81">
        <v>1167</v>
      </c>
      <c r="L81" s="80">
        <f>IF(OR('H_Parallel+HT'!$G81="---",'H_Parallel+HT'!$G81="infeas",'H_Parallel+HT'!$G81="inf"),"---",('H_Parallel+HT'!$G81/M81)-1)</f>
        <v>0.11741293532338304</v>
      </c>
      <c r="M81" s="83">
        <f>Model_dem!L81</f>
        <v>1005</v>
      </c>
      <c r="N81" s="78" t="str">
        <f>Model_dem!G81</f>
        <v>---</v>
      </c>
      <c r="O81" s="84"/>
      <c r="P81" s="84">
        <v>29</v>
      </c>
    </row>
    <row r="82" spans="1:16" x14ac:dyDescent="0.3">
      <c r="A82" s="68" t="s">
        <v>512</v>
      </c>
      <c r="B82" s="20">
        <v>2</v>
      </c>
      <c r="C82" s="82" t="str">
        <f t="shared" si="2"/>
        <v>Knapsack</v>
      </c>
      <c r="D82" s="20">
        <v>25</v>
      </c>
      <c r="E82" s="20">
        <v>0.05</v>
      </c>
      <c r="F82" t="s">
        <v>1</v>
      </c>
      <c r="G82">
        <v>1041</v>
      </c>
      <c r="H82" s="79">
        <f t="shared" si="3"/>
        <v>9.6153846153846159E-4</v>
      </c>
      <c r="I82" s="92">
        <v>266.97000000000003</v>
      </c>
      <c r="J82">
        <v>25098</v>
      </c>
      <c r="K82" s="52">
        <v>7.2999999999999995E-2</v>
      </c>
      <c r="L82" s="80">
        <f>IF(OR('H_Parallel+HT'!$G82="---",'H_Parallel+HT'!$G82="infeas",'H_Parallel+HT'!$G82="inf"),"---",('H_Parallel+HT'!$G82/M82)-1)</f>
        <v>3.5820895522387985E-2</v>
      </c>
      <c r="M82" s="83">
        <f>Model_dem!L82</f>
        <v>1005</v>
      </c>
      <c r="N82" s="78">
        <f>Model_dem!G82</f>
        <v>1040</v>
      </c>
      <c r="O82" s="84"/>
      <c r="P82" s="84">
        <v>29</v>
      </c>
    </row>
    <row r="83" spans="1:16" x14ac:dyDescent="0.3">
      <c r="A83" s="68" t="s">
        <v>512</v>
      </c>
      <c r="B83" s="20">
        <v>2</v>
      </c>
      <c r="C83" s="82" t="str">
        <f t="shared" si="2"/>
        <v>Knapsack</v>
      </c>
      <c r="D83" s="20">
        <v>25</v>
      </c>
      <c r="E83" s="20">
        <v>0.1</v>
      </c>
      <c r="F83" t="s">
        <v>2</v>
      </c>
      <c r="G83" t="s">
        <v>46</v>
      </c>
      <c r="H83" s="79" t="str">
        <f t="shared" si="3"/>
        <v>---</v>
      </c>
      <c r="I83" s="92">
        <v>60.005299999999998</v>
      </c>
      <c r="J83">
        <v>673</v>
      </c>
      <c r="L83" s="80" t="str">
        <f>IF(OR('H_Parallel+HT'!$G83="---",'H_Parallel+HT'!$G83="infeas",'H_Parallel+HT'!$G83="inf"),"---",('H_Parallel+HT'!$G83/M83)-1)</f>
        <v>---</v>
      </c>
      <c r="M83" s="83">
        <f>Model_dem!L83</f>
        <v>1005</v>
      </c>
      <c r="N83" s="78" t="str">
        <f>Model_dem!G83</f>
        <v>---</v>
      </c>
      <c r="O83" s="84"/>
      <c r="P83" s="84">
        <v>28</v>
      </c>
    </row>
    <row r="84" spans="1:16" x14ac:dyDescent="0.3">
      <c r="A84" s="68" t="s">
        <v>512</v>
      </c>
      <c r="B84" s="20">
        <v>2</v>
      </c>
      <c r="C84" s="82" t="str">
        <f t="shared" si="2"/>
        <v>Knapsack</v>
      </c>
      <c r="D84" s="20">
        <v>25</v>
      </c>
      <c r="E84" s="20">
        <v>0.15</v>
      </c>
      <c r="F84" t="s">
        <v>2</v>
      </c>
      <c r="G84" t="s">
        <v>46</v>
      </c>
      <c r="H84" s="79" t="str">
        <f t="shared" si="3"/>
        <v>---</v>
      </c>
      <c r="I84" s="92">
        <v>60.016300000000001</v>
      </c>
      <c r="J84">
        <v>673</v>
      </c>
      <c r="L84" s="80" t="str">
        <f>IF(OR('H_Parallel+HT'!$G84="---",'H_Parallel+HT'!$G84="infeas",'H_Parallel+HT'!$G84="inf"),"---",('H_Parallel+HT'!$G84/M84)-1)</f>
        <v>---</v>
      </c>
      <c r="M84" s="83">
        <f>Model_dem!L84</f>
        <v>1005</v>
      </c>
      <c r="N84" s="78" t="str">
        <f>Model_dem!G84</f>
        <v>---</v>
      </c>
      <c r="O84" s="84"/>
      <c r="P84" s="84">
        <v>28</v>
      </c>
    </row>
    <row r="85" spans="1:16" x14ac:dyDescent="0.3">
      <c r="A85" s="68" t="s">
        <v>512</v>
      </c>
      <c r="B85" s="20">
        <v>2</v>
      </c>
      <c r="C85" s="82" t="str">
        <f t="shared" si="2"/>
        <v>Knapsack</v>
      </c>
      <c r="D85" s="20">
        <v>25</v>
      </c>
      <c r="E85" s="20">
        <v>0.2</v>
      </c>
      <c r="F85" t="s">
        <v>2</v>
      </c>
      <c r="G85" t="s">
        <v>46</v>
      </c>
      <c r="H85" s="79" t="str">
        <f t="shared" si="3"/>
        <v>---</v>
      </c>
      <c r="I85" s="92">
        <v>60.016500000000001</v>
      </c>
      <c r="J85">
        <v>673</v>
      </c>
      <c r="L85" s="80" t="str">
        <f>IF(OR('H_Parallel+HT'!$G85="---",'H_Parallel+HT'!$G85="infeas",'H_Parallel+HT'!$G85="inf"),"---",('H_Parallel+HT'!$G85/M85)-1)</f>
        <v>---</v>
      </c>
      <c r="M85" s="83">
        <f>Model_dem!L85</f>
        <v>1005</v>
      </c>
      <c r="N85" s="78" t="str">
        <f>Model_dem!G85</f>
        <v>---</v>
      </c>
      <c r="O85" s="84"/>
      <c r="P85" s="84">
        <v>29</v>
      </c>
    </row>
    <row r="86" spans="1:16" x14ac:dyDescent="0.3">
      <c r="A86" s="68" t="s">
        <v>512</v>
      </c>
      <c r="B86" s="20">
        <v>2</v>
      </c>
      <c r="C86" s="82" t="str">
        <f t="shared" si="2"/>
        <v>Knapsack</v>
      </c>
      <c r="D86" s="20">
        <v>50</v>
      </c>
      <c r="E86" s="20">
        <v>0.05</v>
      </c>
      <c r="F86" t="s">
        <v>1</v>
      </c>
      <c r="G86">
        <v>1057</v>
      </c>
      <c r="H86" s="79">
        <f t="shared" si="3"/>
        <v>0</v>
      </c>
      <c r="I86" s="92">
        <v>31.700299999999999</v>
      </c>
      <c r="J86">
        <v>46944</v>
      </c>
      <c r="K86" s="52">
        <v>0</v>
      </c>
      <c r="L86" s="80">
        <f>IF(OR('H_Parallel+HT'!$G86="---",'H_Parallel+HT'!$G86="infeas",'H_Parallel+HT'!$G86="inf"),"---",('H_Parallel+HT'!$G86/M86)-1)</f>
        <v>5.1741293532338251E-2</v>
      </c>
      <c r="M86" s="83">
        <f>Model_dem!L86</f>
        <v>1005</v>
      </c>
      <c r="N86" s="78">
        <f>Model_dem!G86</f>
        <v>1057</v>
      </c>
      <c r="O86" s="84"/>
      <c r="P86" s="84">
        <v>29</v>
      </c>
    </row>
    <row r="87" spans="1:16" x14ac:dyDescent="0.3">
      <c r="A87" s="68" t="s">
        <v>512</v>
      </c>
      <c r="B87" s="20">
        <v>2</v>
      </c>
      <c r="C87" s="82" t="str">
        <f t="shared" si="2"/>
        <v>Knapsack</v>
      </c>
      <c r="D87" s="20">
        <v>50</v>
      </c>
      <c r="E87" s="20">
        <v>0.1</v>
      </c>
      <c r="F87" t="s">
        <v>2</v>
      </c>
      <c r="G87" t="s">
        <v>46</v>
      </c>
      <c r="H87" s="79" t="str">
        <f t="shared" si="3"/>
        <v>---</v>
      </c>
      <c r="I87" s="92">
        <v>60.005699999999997</v>
      </c>
      <c r="J87">
        <v>671</v>
      </c>
      <c r="L87" s="80" t="str">
        <f>IF(OR('H_Parallel+HT'!$G87="---",'H_Parallel+HT'!$G87="infeas",'H_Parallel+HT'!$G87="inf"),"---",('H_Parallel+HT'!$G87/M87)-1)</f>
        <v>---</v>
      </c>
      <c r="M87" s="83">
        <f>Model_dem!L87</f>
        <v>1005</v>
      </c>
      <c r="N87" s="78" t="str">
        <f>Model_dem!G87</f>
        <v>---</v>
      </c>
      <c r="O87" s="84"/>
      <c r="P87" s="84">
        <v>28</v>
      </c>
    </row>
    <row r="88" spans="1:16" x14ac:dyDescent="0.3">
      <c r="A88" s="68" t="s">
        <v>512</v>
      </c>
      <c r="B88" s="20">
        <v>2</v>
      </c>
      <c r="C88" s="82" t="str">
        <f t="shared" si="2"/>
        <v>Knapsack</v>
      </c>
      <c r="D88" s="20">
        <v>50</v>
      </c>
      <c r="E88" s="20">
        <v>0.15</v>
      </c>
      <c r="F88" t="s">
        <v>4</v>
      </c>
      <c r="G88" t="s">
        <v>511</v>
      </c>
      <c r="H88" s="79" t="str">
        <f t="shared" si="3"/>
        <v>---</v>
      </c>
      <c r="I88" s="92" t="s">
        <v>511</v>
      </c>
      <c r="L88" s="80" t="str">
        <f>IF(OR('H_Parallel+HT'!$G88="---",'H_Parallel+HT'!$G88="infeas",'H_Parallel+HT'!$G88="inf"),"---",('H_Parallel+HT'!$G88/M88)-1)</f>
        <v>---</v>
      </c>
      <c r="M88" s="83">
        <f>Model_dem!L88</f>
        <v>1005</v>
      </c>
      <c r="N88" s="78" t="str">
        <f>Model_dem!G88</f>
        <v>---</v>
      </c>
      <c r="O88" s="84"/>
      <c r="P88" s="84">
        <v>28</v>
      </c>
    </row>
    <row r="89" spans="1:16" x14ac:dyDescent="0.3">
      <c r="A89" s="68" t="s">
        <v>512</v>
      </c>
      <c r="B89" s="20">
        <v>2</v>
      </c>
      <c r="C89" s="82" t="str">
        <f t="shared" si="2"/>
        <v>Knapsack</v>
      </c>
      <c r="D89" s="20">
        <v>50</v>
      </c>
      <c r="E89" s="20">
        <v>0.2</v>
      </c>
      <c r="F89" t="s">
        <v>4</v>
      </c>
      <c r="G89" t="s">
        <v>511</v>
      </c>
      <c r="H89" s="79" t="str">
        <f t="shared" si="3"/>
        <v>---</v>
      </c>
      <c r="I89" s="92" t="s">
        <v>511</v>
      </c>
      <c r="L89" s="80" t="str">
        <f>IF(OR('H_Parallel+HT'!$G89="---",'H_Parallel+HT'!$G89="infeas",'H_Parallel+HT'!$G89="inf"),"---",('H_Parallel+HT'!$G89/M89)-1)</f>
        <v>---</v>
      </c>
      <c r="M89" s="83">
        <f>Model_dem!L89</f>
        <v>1005</v>
      </c>
      <c r="N89" s="78" t="str">
        <f>Model_dem!G89</f>
        <v>---</v>
      </c>
      <c r="O89" s="84"/>
      <c r="P89" s="84">
        <v>28</v>
      </c>
    </row>
    <row r="90" spans="1:16" hidden="1" x14ac:dyDescent="0.3">
      <c r="A90" s="68" t="s">
        <v>512</v>
      </c>
      <c r="B90" s="20">
        <v>3</v>
      </c>
      <c r="C90" s="82" t="str">
        <f t="shared" si="2"/>
        <v>Factor Model</v>
      </c>
      <c r="D90" s="20">
        <v>0</v>
      </c>
      <c r="E90" s="20">
        <v>0.05</v>
      </c>
      <c r="F90" t="s">
        <v>4</v>
      </c>
      <c r="G90" t="s">
        <v>511</v>
      </c>
      <c r="H90" s="79" t="str">
        <f t="shared" si="3"/>
        <v>---</v>
      </c>
      <c r="I90" t="s">
        <v>511</v>
      </c>
      <c r="L90" s="80" t="str">
        <f>IF(OR('H_Parallel+HT'!$G90="---",'H_Parallel+HT'!$G90="infeas",'H_Parallel+HT'!$G90="inf"),"---",('H_Parallel+HT'!$G90/M90)-1)</f>
        <v>---</v>
      </c>
      <c r="M90" s="83">
        <f>Model_dem!L90</f>
        <v>1005</v>
      </c>
      <c r="N90" s="78" t="str">
        <f>Model_dem!G90</f>
        <v>---</v>
      </c>
      <c r="O90" s="84"/>
      <c r="P90" s="84">
        <v>28</v>
      </c>
    </row>
    <row r="91" spans="1:16" hidden="1" x14ac:dyDescent="0.3">
      <c r="A91" s="68" t="s">
        <v>512</v>
      </c>
      <c r="B91" s="20">
        <v>3</v>
      </c>
      <c r="C91" s="82" t="str">
        <f t="shared" si="2"/>
        <v>Factor Model</v>
      </c>
      <c r="D91" s="20">
        <v>0</v>
      </c>
      <c r="E91" s="20">
        <v>0.1</v>
      </c>
      <c r="F91" t="s">
        <v>4</v>
      </c>
      <c r="G91" t="s">
        <v>511</v>
      </c>
      <c r="H91" s="79" t="str">
        <f t="shared" si="3"/>
        <v>---</v>
      </c>
      <c r="I91" t="s">
        <v>511</v>
      </c>
      <c r="L91" s="80" t="str">
        <f>IF(OR('H_Parallel+HT'!$G91="---",'H_Parallel+HT'!$G91="infeas",'H_Parallel+HT'!$G91="inf"),"---",('H_Parallel+HT'!$G91/M91)-1)</f>
        <v>---</v>
      </c>
      <c r="M91" s="83">
        <f>Model_dem!L91</f>
        <v>1005</v>
      </c>
      <c r="N91" s="78" t="str">
        <f>Model_dem!G91</f>
        <v>---</v>
      </c>
      <c r="O91" s="84"/>
      <c r="P91" s="84">
        <v>28</v>
      </c>
    </row>
    <row r="92" spans="1:16" hidden="1" x14ac:dyDescent="0.3">
      <c r="A92" s="68" t="s">
        <v>512</v>
      </c>
      <c r="B92" s="20">
        <v>3</v>
      </c>
      <c r="C92" s="82" t="str">
        <f t="shared" si="2"/>
        <v>Factor Model</v>
      </c>
      <c r="D92" s="20">
        <v>0</v>
      </c>
      <c r="E92" s="20">
        <v>0.15</v>
      </c>
      <c r="F92" t="s">
        <v>4</v>
      </c>
      <c r="G92" t="s">
        <v>511</v>
      </c>
      <c r="H92" s="79" t="str">
        <f t="shared" si="3"/>
        <v>---</v>
      </c>
      <c r="I92" t="s">
        <v>511</v>
      </c>
      <c r="L92" s="80" t="str">
        <f>IF(OR('H_Parallel+HT'!$G92="---",'H_Parallel+HT'!$G92="infeas",'H_Parallel+HT'!$G92="inf"),"---",('H_Parallel+HT'!$G92/M92)-1)</f>
        <v>---</v>
      </c>
      <c r="M92" s="83">
        <f>Model_dem!L92</f>
        <v>1005</v>
      </c>
      <c r="N92" s="78" t="str">
        <f>Model_dem!G92</f>
        <v>---</v>
      </c>
      <c r="O92" s="84"/>
      <c r="P92" s="84">
        <v>28</v>
      </c>
    </row>
    <row r="93" spans="1:16" hidden="1" x14ac:dyDescent="0.3">
      <c r="A93" s="68" t="s">
        <v>512</v>
      </c>
      <c r="B93" s="20">
        <v>3</v>
      </c>
      <c r="C93" s="82" t="str">
        <f t="shared" si="2"/>
        <v>Factor Model</v>
      </c>
      <c r="D93" s="20">
        <v>0</v>
      </c>
      <c r="E93" s="20">
        <v>0.2</v>
      </c>
      <c r="F93" t="s">
        <v>4</v>
      </c>
      <c r="G93" t="s">
        <v>511</v>
      </c>
      <c r="H93" s="79" t="str">
        <f t="shared" si="3"/>
        <v>---</v>
      </c>
      <c r="I93" t="s">
        <v>511</v>
      </c>
      <c r="L93" s="80" t="str">
        <f>IF(OR('H_Parallel+HT'!$G93="---",'H_Parallel+HT'!$G93="infeas",'H_Parallel+HT'!$G93="inf"),"---",('H_Parallel+HT'!$G93/M93)-1)</f>
        <v>---</v>
      </c>
      <c r="M93" s="83">
        <f>Model_dem!L93</f>
        <v>1005</v>
      </c>
      <c r="N93" s="78" t="str">
        <f>Model_dem!G93</f>
        <v>---</v>
      </c>
      <c r="O93" s="84"/>
      <c r="P93" s="84">
        <v>28</v>
      </c>
    </row>
    <row r="94" spans="1:16" hidden="1" x14ac:dyDescent="0.3">
      <c r="A94" s="68" t="s">
        <v>512</v>
      </c>
      <c r="B94" s="20">
        <v>3</v>
      </c>
      <c r="C94" s="82" t="str">
        <f t="shared" si="2"/>
        <v>Factor Model</v>
      </c>
      <c r="D94" s="20">
        <v>10</v>
      </c>
      <c r="E94" s="20">
        <v>0.05</v>
      </c>
      <c r="F94" t="s">
        <v>4</v>
      </c>
      <c r="G94" t="s">
        <v>511</v>
      </c>
      <c r="H94" s="79" t="str">
        <f t="shared" si="3"/>
        <v>---</v>
      </c>
      <c r="I94" t="s">
        <v>511</v>
      </c>
      <c r="L94" s="80" t="str">
        <f>IF(OR('H_Parallel+HT'!$G94="---",'H_Parallel+HT'!$G94="infeas",'H_Parallel+HT'!$G94="inf"),"---",('H_Parallel+HT'!$G94/M94)-1)</f>
        <v>---</v>
      </c>
      <c r="M94" s="83">
        <f>Model_dem!L94</f>
        <v>1005</v>
      </c>
      <c r="N94" s="78" t="str">
        <f>Model_dem!G94</f>
        <v>---</v>
      </c>
      <c r="O94" s="84"/>
      <c r="P94" s="84">
        <v>28</v>
      </c>
    </row>
    <row r="95" spans="1:16" hidden="1" x14ac:dyDescent="0.3">
      <c r="A95" s="68" t="s">
        <v>512</v>
      </c>
      <c r="B95" s="20">
        <v>3</v>
      </c>
      <c r="C95" s="82" t="str">
        <f t="shared" si="2"/>
        <v>Factor Model</v>
      </c>
      <c r="D95" s="20">
        <v>10</v>
      </c>
      <c r="E95" s="20">
        <v>0.1</v>
      </c>
      <c r="F95" t="s">
        <v>4</v>
      </c>
      <c r="G95" t="s">
        <v>511</v>
      </c>
      <c r="H95" s="79" t="str">
        <f t="shared" si="3"/>
        <v>---</v>
      </c>
      <c r="I95" t="s">
        <v>511</v>
      </c>
      <c r="L95" s="80" t="str">
        <f>IF(OR('H_Parallel+HT'!$G95="---",'H_Parallel+HT'!$G95="infeas",'H_Parallel+HT'!$G95="inf"),"---",('H_Parallel+HT'!$G95/M95)-1)</f>
        <v>---</v>
      </c>
      <c r="M95" s="83">
        <f>Model_dem!L95</f>
        <v>1005</v>
      </c>
      <c r="N95" s="78" t="str">
        <f>Model_dem!G95</f>
        <v>---</v>
      </c>
      <c r="O95" s="84"/>
      <c r="P95" s="84">
        <v>28</v>
      </c>
    </row>
    <row r="96" spans="1:16" hidden="1" x14ac:dyDescent="0.3">
      <c r="A96" s="68" t="s">
        <v>512</v>
      </c>
      <c r="B96" s="20">
        <v>3</v>
      </c>
      <c r="C96" s="82" t="str">
        <f t="shared" si="2"/>
        <v>Factor Model</v>
      </c>
      <c r="D96" s="20">
        <v>10</v>
      </c>
      <c r="E96" s="20">
        <v>0.15</v>
      </c>
      <c r="F96" t="s">
        <v>4</v>
      </c>
      <c r="G96" t="s">
        <v>511</v>
      </c>
      <c r="H96" s="79" t="str">
        <f t="shared" si="3"/>
        <v>---</v>
      </c>
      <c r="I96" t="s">
        <v>511</v>
      </c>
      <c r="L96" s="80" t="str">
        <f>IF(OR('H_Parallel+HT'!$G96="---",'H_Parallel+HT'!$G96="infeas",'H_Parallel+HT'!$G96="inf"),"---",('H_Parallel+HT'!$G96/M96)-1)</f>
        <v>---</v>
      </c>
      <c r="M96" s="83">
        <f>Model_dem!L96</f>
        <v>1005</v>
      </c>
      <c r="N96" s="78" t="str">
        <f>Model_dem!G96</f>
        <v>---</v>
      </c>
      <c r="O96" s="84"/>
      <c r="P96" s="84">
        <v>29</v>
      </c>
    </row>
    <row r="97" spans="1:16" hidden="1" x14ac:dyDescent="0.3">
      <c r="A97" s="68" t="s">
        <v>512</v>
      </c>
      <c r="B97" s="20">
        <v>3</v>
      </c>
      <c r="C97" s="82" t="str">
        <f t="shared" si="2"/>
        <v>Factor Model</v>
      </c>
      <c r="D97" s="20">
        <v>10</v>
      </c>
      <c r="E97" s="20">
        <v>0.2</v>
      </c>
      <c r="F97" t="s">
        <v>4</v>
      </c>
      <c r="G97" t="s">
        <v>511</v>
      </c>
      <c r="H97" s="79" t="str">
        <f t="shared" si="3"/>
        <v>---</v>
      </c>
      <c r="I97" t="s">
        <v>511</v>
      </c>
      <c r="L97" s="80" t="str">
        <f>IF(OR('H_Parallel+HT'!$G97="---",'H_Parallel+HT'!$G97="infeas",'H_Parallel+HT'!$G97="inf"),"---",('H_Parallel+HT'!$G97/M97)-1)</f>
        <v>---</v>
      </c>
      <c r="M97" s="83">
        <f>Model_dem!L97</f>
        <v>1005</v>
      </c>
      <c r="N97" s="78" t="str">
        <f>Model_dem!G97</f>
        <v>---</v>
      </c>
      <c r="O97" s="84"/>
      <c r="P97" s="84">
        <v>29</v>
      </c>
    </row>
    <row r="98" spans="1:16" hidden="1" x14ac:dyDescent="0.3">
      <c r="A98" s="68" t="s">
        <v>512</v>
      </c>
      <c r="B98" s="20">
        <v>3</v>
      </c>
      <c r="C98" s="82" t="str">
        <f t="shared" si="2"/>
        <v>Factor Model</v>
      </c>
      <c r="D98" s="20">
        <v>25</v>
      </c>
      <c r="E98" s="20">
        <v>0.05</v>
      </c>
      <c r="F98" t="s">
        <v>4</v>
      </c>
      <c r="G98" t="s">
        <v>511</v>
      </c>
      <c r="H98" s="79" t="str">
        <f t="shared" si="3"/>
        <v>---</v>
      </c>
      <c r="I98" t="s">
        <v>511</v>
      </c>
      <c r="L98" s="80" t="str">
        <f>IF(OR('H_Parallel+HT'!$G98="---",'H_Parallel+HT'!$G98="infeas",'H_Parallel+HT'!$G98="inf"),"---",('H_Parallel+HT'!$G98/M98)-1)</f>
        <v>---</v>
      </c>
      <c r="M98" s="83">
        <f>Model_dem!L98</f>
        <v>1005</v>
      </c>
      <c r="N98" s="78" t="str">
        <f>Model_dem!G98</f>
        <v>---</v>
      </c>
      <c r="O98" s="84"/>
      <c r="P98" s="84">
        <v>28</v>
      </c>
    </row>
    <row r="99" spans="1:16" hidden="1" x14ac:dyDescent="0.3">
      <c r="A99" s="68" t="s">
        <v>512</v>
      </c>
      <c r="B99" s="20">
        <v>3</v>
      </c>
      <c r="C99" s="82" t="str">
        <f t="shared" si="2"/>
        <v>Factor Model</v>
      </c>
      <c r="D99" s="20">
        <v>25</v>
      </c>
      <c r="E99" s="20">
        <v>0.1</v>
      </c>
      <c r="F99" t="s">
        <v>4</v>
      </c>
      <c r="G99" t="s">
        <v>511</v>
      </c>
      <c r="H99" s="79" t="str">
        <f t="shared" si="3"/>
        <v>---</v>
      </c>
      <c r="I99" t="s">
        <v>511</v>
      </c>
      <c r="L99" s="80" t="str">
        <f>IF(OR('H_Parallel+HT'!$G99="---",'H_Parallel+HT'!$G99="infeas",'H_Parallel+HT'!$G99="inf"),"---",('H_Parallel+HT'!$G99/M99)-1)</f>
        <v>---</v>
      </c>
      <c r="M99" s="83">
        <f>Model_dem!L99</f>
        <v>1005</v>
      </c>
      <c r="N99" s="78" t="str">
        <f>Model_dem!G99</f>
        <v>---</v>
      </c>
      <c r="O99" s="84"/>
      <c r="P99" s="84">
        <v>29</v>
      </c>
    </row>
    <row r="100" spans="1:16" hidden="1" x14ac:dyDescent="0.3">
      <c r="A100" s="68" t="s">
        <v>512</v>
      </c>
      <c r="B100" s="20">
        <v>3</v>
      </c>
      <c r="C100" s="82" t="str">
        <f t="shared" si="2"/>
        <v>Factor Model</v>
      </c>
      <c r="D100" s="20">
        <v>25</v>
      </c>
      <c r="E100" s="20">
        <v>0.15</v>
      </c>
      <c r="F100" t="s">
        <v>4</v>
      </c>
      <c r="G100" t="s">
        <v>511</v>
      </c>
      <c r="H100" s="79" t="str">
        <f t="shared" si="3"/>
        <v>---</v>
      </c>
      <c r="I100" t="s">
        <v>511</v>
      </c>
      <c r="L100" s="80" t="str">
        <f>IF(OR('H_Parallel+HT'!$G100="---",'H_Parallel+HT'!$G100="infeas",'H_Parallel+HT'!$G100="inf"),"---",('H_Parallel+HT'!$G100/M100)-1)</f>
        <v>---</v>
      </c>
      <c r="M100" s="83">
        <f>Model_dem!L100</f>
        <v>1005</v>
      </c>
      <c r="N100" s="78" t="str">
        <f>Model_dem!G100</f>
        <v>---</v>
      </c>
      <c r="O100" s="84"/>
      <c r="P100" s="84">
        <v>28</v>
      </c>
    </row>
    <row r="101" spans="1:16" hidden="1" x14ac:dyDescent="0.3">
      <c r="A101" s="68" t="s">
        <v>512</v>
      </c>
      <c r="B101" s="20">
        <v>3</v>
      </c>
      <c r="C101" s="82" t="str">
        <f t="shared" si="2"/>
        <v>Factor Model</v>
      </c>
      <c r="D101" s="20">
        <v>25</v>
      </c>
      <c r="E101" s="20">
        <v>0.2</v>
      </c>
      <c r="F101" t="s">
        <v>4</v>
      </c>
      <c r="G101" t="s">
        <v>511</v>
      </c>
      <c r="H101" s="79" t="str">
        <f t="shared" si="3"/>
        <v>---</v>
      </c>
      <c r="I101" t="s">
        <v>511</v>
      </c>
      <c r="L101" s="80" t="str">
        <f>IF(OR('H_Parallel+HT'!$G101="---",'H_Parallel+HT'!$G101="infeas",'H_Parallel+HT'!$G101="inf"),"---",('H_Parallel+HT'!$G101/M101)-1)</f>
        <v>---</v>
      </c>
      <c r="M101" s="83">
        <f>Model_dem!L101</f>
        <v>1005</v>
      </c>
      <c r="N101" s="78" t="str">
        <f>Model_dem!G101</f>
        <v>---</v>
      </c>
      <c r="O101" s="84"/>
      <c r="P101" s="84">
        <v>29</v>
      </c>
    </row>
    <row r="102" spans="1:16" hidden="1" x14ac:dyDescent="0.3">
      <c r="A102" s="68" t="s">
        <v>512</v>
      </c>
      <c r="B102" s="20">
        <v>3</v>
      </c>
      <c r="C102" s="82" t="str">
        <f t="shared" si="2"/>
        <v>Factor Model</v>
      </c>
      <c r="D102" s="20">
        <v>50</v>
      </c>
      <c r="E102" s="20">
        <v>0.05</v>
      </c>
      <c r="F102" t="s">
        <v>4</v>
      </c>
      <c r="G102" t="s">
        <v>511</v>
      </c>
      <c r="H102" s="79" t="str">
        <f t="shared" si="3"/>
        <v>---</v>
      </c>
      <c r="I102" t="s">
        <v>511</v>
      </c>
      <c r="L102" s="80" t="str">
        <f>IF(OR('H_Parallel+HT'!$G102="---",'H_Parallel+HT'!$G102="infeas",'H_Parallel+HT'!$G102="inf"),"---",('H_Parallel+HT'!$G102/M102)-1)</f>
        <v>---</v>
      </c>
      <c r="M102" s="83">
        <f>Model_dem!L102</f>
        <v>1005</v>
      </c>
      <c r="N102" s="78" t="str">
        <f>Model_dem!G102</f>
        <v>---</v>
      </c>
      <c r="O102" s="84"/>
      <c r="P102" s="84">
        <v>28</v>
      </c>
    </row>
    <row r="103" spans="1:16" hidden="1" x14ac:dyDescent="0.3">
      <c r="A103" s="68" t="s">
        <v>512</v>
      </c>
      <c r="B103" s="20">
        <v>3</v>
      </c>
      <c r="C103" s="82" t="str">
        <f t="shared" si="2"/>
        <v>Factor Model</v>
      </c>
      <c r="D103" s="20">
        <v>50</v>
      </c>
      <c r="E103" s="20">
        <v>0.1</v>
      </c>
      <c r="F103" t="s">
        <v>4</v>
      </c>
      <c r="G103" t="s">
        <v>511</v>
      </c>
      <c r="H103" s="79" t="str">
        <f t="shared" si="3"/>
        <v>---</v>
      </c>
      <c r="I103" t="s">
        <v>511</v>
      </c>
      <c r="L103" s="80" t="str">
        <f>IF(OR('H_Parallel+HT'!$G103="---",'H_Parallel+HT'!$G103="infeas",'H_Parallel+HT'!$G103="inf"),"---",('H_Parallel+HT'!$G103/M103)-1)</f>
        <v>---</v>
      </c>
      <c r="M103" s="83">
        <f>Model_dem!L103</f>
        <v>1005</v>
      </c>
      <c r="N103" s="78" t="str">
        <f>Model_dem!G103</f>
        <v>---</v>
      </c>
      <c r="O103" s="84"/>
      <c r="P103" s="84">
        <v>27</v>
      </c>
    </row>
    <row r="104" spans="1:16" hidden="1" x14ac:dyDescent="0.3">
      <c r="A104" s="68" t="s">
        <v>512</v>
      </c>
      <c r="B104" s="20">
        <v>3</v>
      </c>
      <c r="C104" s="82" t="str">
        <f t="shared" si="2"/>
        <v>Factor Model</v>
      </c>
      <c r="D104" s="20">
        <v>50</v>
      </c>
      <c r="E104" s="20">
        <v>0.15</v>
      </c>
      <c r="F104" t="s">
        <v>4</v>
      </c>
      <c r="G104" t="s">
        <v>511</v>
      </c>
      <c r="H104" s="79" t="str">
        <f t="shared" si="3"/>
        <v>---</v>
      </c>
      <c r="I104" t="s">
        <v>511</v>
      </c>
      <c r="L104" s="80" t="str">
        <f>IF(OR('H_Parallel+HT'!$G104="---",'H_Parallel+HT'!$G104="infeas",'H_Parallel+HT'!$G104="inf"),"---",('H_Parallel+HT'!$G104/M104)-1)</f>
        <v>---</v>
      </c>
      <c r="M104" s="83">
        <f>Model_dem!L104</f>
        <v>1005</v>
      </c>
      <c r="N104" s="78" t="str">
        <f>Model_dem!G104</f>
        <v>---</v>
      </c>
      <c r="O104" s="84"/>
      <c r="P104" s="84">
        <v>28</v>
      </c>
    </row>
    <row r="105" spans="1:16" hidden="1" x14ac:dyDescent="0.3">
      <c r="A105" s="68" t="s">
        <v>512</v>
      </c>
      <c r="B105" s="20">
        <v>3</v>
      </c>
      <c r="C105" s="82" t="str">
        <f t="shared" si="2"/>
        <v>Factor Model</v>
      </c>
      <c r="D105" s="20">
        <v>50</v>
      </c>
      <c r="E105" s="20">
        <v>0.2</v>
      </c>
      <c r="F105" t="s">
        <v>4</v>
      </c>
      <c r="G105" t="s">
        <v>511</v>
      </c>
      <c r="H105" s="79" t="str">
        <f t="shared" si="3"/>
        <v>---</v>
      </c>
      <c r="I105" t="s">
        <v>511</v>
      </c>
      <c r="L105" s="80" t="str">
        <f>IF(OR('H_Parallel+HT'!$G105="---",'H_Parallel+HT'!$G105="infeas",'H_Parallel+HT'!$G105="inf"),"---",('H_Parallel+HT'!$G105/M105)-1)</f>
        <v>---</v>
      </c>
      <c r="M105" s="83">
        <f>Model_dem!L105</f>
        <v>1005</v>
      </c>
      <c r="N105" s="78" t="str">
        <f>Model_dem!G105</f>
        <v>---</v>
      </c>
      <c r="O105" s="84"/>
      <c r="P105" s="84">
        <v>28</v>
      </c>
    </row>
    <row r="106" spans="1:16" x14ac:dyDescent="0.3">
      <c r="A106" s="68" t="s">
        <v>536</v>
      </c>
      <c r="B106" s="20">
        <v>0</v>
      </c>
      <c r="C106" s="82" t="str">
        <f t="shared" si="2"/>
        <v>Deterministic</v>
      </c>
      <c r="D106" s="20">
        <v>0</v>
      </c>
      <c r="E106" s="20">
        <v>0.05</v>
      </c>
      <c r="F106" t="s">
        <v>0</v>
      </c>
      <c r="G106">
        <v>713</v>
      </c>
      <c r="H106" s="79">
        <f t="shared" si="3"/>
        <v>0</v>
      </c>
      <c r="I106" s="92">
        <v>0.89002400000000004</v>
      </c>
      <c r="J106">
        <v>4663</v>
      </c>
      <c r="K106" s="52">
        <v>1</v>
      </c>
      <c r="L106" s="80">
        <f>IF(OR('H_Parallel+HT'!$G106="---",'H_Parallel+HT'!$G106="infeas",'H_Parallel+HT'!$G106="inf"),"---",('H_Parallel+HT'!$G106/M106)-1)</f>
        <v>0</v>
      </c>
      <c r="M106" s="83">
        <f>Model_dem!L106</f>
        <v>713</v>
      </c>
      <c r="N106" s="78">
        <f>Model_dem!G106</f>
        <v>713</v>
      </c>
      <c r="O106" s="84"/>
      <c r="P106" s="84">
        <v>28</v>
      </c>
    </row>
    <row r="107" spans="1:16" x14ac:dyDescent="0.3">
      <c r="A107" s="68" t="s">
        <v>536</v>
      </c>
      <c r="B107" s="20">
        <v>0</v>
      </c>
      <c r="C107" s="82" t="str">
        <f t="shared" si="2"/>
        <v>Deterministic</v>
      </c>
      <c r="D107" s="20">
        <v>0</v>
      </c>
      <c r="E107" s="20">
        <v>0.1</v>
      </c>
      <c r="F107" t="s">
        <v>0</v>
      </c>
      <c r="G107">
        <v>713</v>
      </c>
      <c r="H107" s="79">
        <f t="shared" si="3"/>
        <v>0</v>
      </c>
      <c r="I107" s="92">
        <v>1.0210600000000001</v>
      </c>
      <c r="J107">
        <v>4706</v>
      </c>
      <c r="K107" s="52">
        <v>1</v>
      </c>
      <c r="L107" s="80">
        <f>IF(OR('H_Parallel+HT'!$G107="---",'H_Parallel+HT'!$G107="infeas",'H_Parallel+HT'!$G107="inf"),"---",('H_Parallel+HT'!$G107/M107)-1)</f>
        <v>0</v>
      </c>
      <c r="M107" s="83">
        <f>Model_dem!L107</f>
        <v>713</v>
      </c>
      <c r="N107" s="78">
        <f>Model_dem!G107</f>
        <v>713</v>
      </c>
      <c r="O107" s="84"/>
      <c r="P107" s="84">
        <v>28</v>
      </c>
    </row>
    <row r="108" spans="1:16" x14ac:dyDescent="0.3">
      <c r="A108" s="68" t="s">
        <v>536</v>
      </c>
      <c r="B108" s="20">
        <v>0</v>
      </c>
      <c r="C108" s="82" t="str">
        <f t="shared" si="2"/>
        <v>Deterministic</v>
      </c>
      <c r="D108" s="20">
        <v>0</v>
      </c>
      <c r="E108" s="20">
        <v>0.15</v>
      </c>
      <c r="F108" t="s">
        <v>0</v>
      </c>
      <c r="G108">
        <v>713</v>
      </c>
      <c r="H108" s="79">
        <f t="shared" si="3"/>
        <v>0</v>
      </c>
      <c r="I108" s="92">
        <v>1.1021799999999999</v>
      </c>
      <c r="J108">
        <v>4693</v>
      </c>
      <c r="K108" s="52">
        <v>1</v>
      </c>
      <c r="L108" s="80">
        <f>IF(OR('H_Parallel+HT'!$G108="---",'H_Parallel+HT'!$G108="infeas",'H_Parallel+HT'!$G108="inf"),"---",('H_Parallel+HT'!$G108/M108)-1)</f>
        <v>0</v>
      </c>
      <c r="M108" s="83">
        <f>Model_dem!L108</f>
        <v>713</v>
      </c>
      <c r="N108" s="78">
        <f>Model_dem!G108</f>
        <v>713</v>
      </c>
      <c r="O108" s="84"/>
      <c r="P108" s="84">
        <v>28</v>
      </c>
    </row>
    <row r="109" spans="1:16" x14ac:dyDescent="0.3">
      <c r="A109" s="68" t="s">
        <v>536</v>
      </c>
      <c r="B109" s="20">
        <v>0</v>
      </c>
      <c r="C109" s="82" t="str">
        <f t="shared" si="2"/>
        <v>Deterministic</v>
      </c>
      <c r="D109" s="20">
        <v>0</v>
      </c>
      <c r="E109" s="20">
        <v>0.2</v>
      </c>
      <c r="F109" t="s">
        <v>0</v>
      </c>
      <c r="G109">
        <v>713</v>
      </c>
      <c r="H109" s="79">
        <f t="shared" si="3"/>
        <v>0</v>
      </c>
      <c r="I109" s="92">
        <v>0.96516100000000005</v>
      </c>
      <c r="J109">
        <v>4029</v>
      </c>
      <c r="K109" s="52">
        <v>1</v>
      </c>
      <c r="L109" s="80">
        <f>IF(OR('H_Parallel+HT'!$G109="---",'H_Parallel+HT'!$G109="infeas",'H_Parallel+HT'!$G109="inf"),"---",('H_Parallel+HT'!$G109/M109)-1)</f>
        <v>0</v>
      </c>
      <c r="M109" s="83">
        <f>Model_dem!L109</f>
        <v>713</v>
      </c>
      <c r="N109" s="78">
        <f>Model_dem!G109</f>
        <v>713</v>
      </c>
      <c r="O109" s="84"/>
      <c r="P109" s="84">
        <v>28</v>
      </c>
    </row>
    <row r="110" spans="1:16" x14ac:dyDescent="0.3">
      <c r="A110" s="68" t="s">
        <v>536</v>
      </c>
      <c r="B110" s="20">
        <v>1</v>
      </c>
      <c r="C110" s="82" t="str">
        <f t="shared" si="2"/>
        <v>Cardinality-constrained</v>
      </c>
      <c r="D110" s="20">
        <v>5</v>
      </c>
      <c r="E110" s="20">
        <v>0.05</v>
      </c>
      <c r="F110" t="s">
        <v>0</v>
      </c>
      <c r="G110">
        <v>713</v>
      </c>
      <c r="H110" s="79">
        <f t="shared" si="3"/>
        <v>0</v>
      </c>
      <c r="I110" s="92">
        <v>0.90918100000000002</v>
      </c>
      <c r="J110">
        <v>5100</v>
      </c>
      <c r="K110" s="52">
        <v>1</v>
      </c>
      <c r="L110" s="80">
        <f>IF(OR('H_Parallel+HT'!$G110="---",'H_Parallel+HT'!$G110="infeas",'H_Parallel+HT'!$G110="inf"),"---",('H_Parallel+HT'!$G110/M110)-1)</f>
        <v>0</v>
      </c>
      <c r="M110" s="83">
        <f>Model_dem!L110</f>
        <v>713</v>
      </c>
      <c r="N110" s="78">
        <f>Model_dem!G110</f>
        <v>713</v>
      </c>
      <c r="O110" s="84"/>
      <c r="P110" s="84">
        <v>28</v>
      </c>
    </row>
    <row r="111" spans="1:16" x14ac:dyDescent="0.3">
      <c r="A111" s="68" t="s">
        <v>536</v>
      </c>
      <c r="B111" s="20">
        <v>1</v>
      </c>
      <c r="C111" s="82" t="str">
        <f t="shared" si="2"/>
        <v>Cardinality-constrained</v>
      </c>
      <c r="D111" s="20">
        <v>5</v>
      </c>
      <c r="E111" s="20">
        <v>0.1</v>
      </c>
      <c r="F111" t="s">
        <v>0</v>
      </c>
      <c r="G111">
        <v>713</v>
      </c>
      <c r="H111" s="79">
        <f t="shared" si="3"/>
        <v>0</v>
      </c>
      <c r="I111" s="92">
        <v>1.0178</v>
      </c>
      <c r="J111">
        <v>3979</v>
      </c>
      <c r="K111" s="52">
        <v>0.39400000000000002</v>
      </c>
      <c r="L111" s="80">
        <f>IF(OR('H_Parallel+HT'!$G111="---",'H_Parallel+HT'!$G111="infeas",'H_Parallel+HT'!$G111="inf"),"---",('H_Parallel+HT'!$G111/M111)-1)</f>
        <v>0</v>
      </c>
      <c r="M111" s="83">
        <f>Model_dem!L111</f>
        <v>713</v>
      </c>
      <c r="N111" s="78">
        <f>Model_dem!G111</f>
        <v>713</v>
      </c>
      <c r="O111" s="84"/>
      <c r="P111" s="84">
        <v>28</v>
      </c>
    </row>
    <row r="112" spans="1:16" x14ac:dyDescent="0.3">
      <c r="A112" s="68" t="s">
        <v>536</v>
      </c>
      <c r="B112" s="20">
        <v>1</v>
      </c>
      <c r="C112" s="82" t="str">
        <f t="shared" si="2"/>
        <v>Cardinality-constrained</v>
      </c>
      <c r="D112" s="20">
        <v>5</v>
      </c>
      <c r="E112" s="20">
        <v>0.15</v>
      </c>
      <c r="F112" t="s">
        <v>0</v>
      </c>
      <c r="G112">
        <v>713</v>
      </c>
      <c r="H112" s="79">
        <f t="shared" si="3"/>
        <v>0</v>
      </c>
      <c r="I112" s="92">
        <v>0.85778299999999996</v>
      </c>
      <c r="J112">
        <v>4713</v>
      </c>
      <c r="K112" s="52">
        <v>0.95199999999999996</v>
      </c>
      <c r="L112" s="80">
        <f>IF(OR('H_Parallel+HT'!$G112="---",'H_Parallel+HT'!$G112="infeas",'H_Parallel+HT'!$G112="inf"),"---",('H_Parallel+HT'!$G112/M112)-1)</f>
        <v>0</v>
      </c>
      <c r="M112" s="83">
        <f>Model_dem!L112</f>
        <v>713</v>
      </c>
      <c r="N112" s="78">
        <f>Model_dem!G112</f>
        <v>713</v>
      </c>
      <c r="O112" s="84"/>
      <c r="P112" s="84">
        <v>28</v>
      </c>
    </row>
    <row r="113" spans="1:16" x14ac:dyDescent="0.3">
      <c r="A113" s="68" t="s">
        <v>536</v>
      </c>
      <c r="B113" s="20">
        <v>1</v>
      </c>
      <c r="C113" s="82" t="str">
        <f t="shared" si="2"/>
        <v>Cardinality-constrained</v>
      </c>
      <c r="D113" s="20">
        <v>5</v>
      </c>
      <c r="E113" s="20">
        <v>0.2</v>
      </c>
      <c r="F113" t="s">
        <v>0</v>
      </c>
      <c r="G113">
        <v>713</v>
      </c>
      <c r="H113" s="79">
        <f t="shared" si="3"/>
        <v>0</v>
      </c>
      <c r="I113" s="92">
        <v>0.90631700000000004</v>
      </c>
      <c r="J113">
        <v>3910</v>
      </c>
      <c r="K113" s="52">
        <v>0.998</v>
      </c>
      <c r="L113" s="80">
        <f>IF(OR('H_Parallel+HT'!$G113="---",'H_Parallel+HT'!$G113="infeas",'H_Parallel+HT'!$G113="inf"),"---",('H_Parallel+HT'!$G113/M113)-1)</f>
        <v>0</v>
      </c>
      <c r="M113" s="83">
        <f>Model_dem!L113</f>
        <v>713</v>
      </c>
      <c r="N113" s="78">
        <f>Model_dem!G113</f>
        <v>713</v>
      </c>
      <c r="O113" s="84"/>
      <c r="P113" s="84">
        <v>28</v>
      </c>
    </row>
    <row r="114" spans="1:16" x14ac:dyDescent="0.3">
      <c r="A114" s="68" t="s">
        <v>536</v>
      </c>
      <c r="B114" s="20">
        <v>1</v>
      </c>
      <c r="C114" s="82" t="str">
        <f t="shared" si="2"/>
        <v>Cardinality-constrained</v>
      </c>
      <c r="D114" s="20">
        <v>10</v>
      </c>
      <c r="E114" s="20">
        <v>0.05</v>
      </c>
      <c r="F114" t="s">
        <v>0</v>
      </c>
      <c r="G114">
        <v>713</v>
      </c>
      <c r="H114" s="79">
        <f t="shared" si="3"/>
        <v>0</v>
      </c>
      <c r="I114" s="92">
        <v>0.88769200000000004</v>
      </c>
      <c r="J114">
        <v>5099</v>
      </c>
      <c r="K114" s="52">
        <v>1</v>
      </c>
      <c r="L114" s="80">
        <f>IF(OR('H_Parallel+HT'!$G114="---",'H_Parallel+HT'!$G114="infeas",'H_Parallel+HT'!$G114="inf"),"---",('H_Parallel+HT'!$G114/M114)-1)</f>
        <v>0</v>
      </c>
      <c r="M114" s="83">
        <f>Model_dem!L114</f>
        <v>713</v>
      </c>
      <c r="N114" s="78">
        <f>Model_dem!G114</f>
        <v>713</v>
      </c>
      <c r="O114" s="84"/>
      <c r="P114" s="84">
        <v>28</v>
      </c>
    </row>
    <row r="115" spans="1:16" x14ac:dyDescent="0.3">
      <c r="A115" s="68" t="s">
        <v>536</v>
      </c>
      <c r="B115" s="20">
        <v>1</v>
      </c>
      <c r="C115" s="82" t="str">
        <f t="shared" si="2"/>
        <v>Cardinality-constrained</v>
      </c>
      <c r="D115" s="20">
        <v>10</v>
      </c>
      <c r="E115" s="20">
        <v>0.1</v>
      </c>
      <c r="F115" t="s">
        <v>0</v>
      </c>
      <c r="G115">
        <v>713</v>
      </c>
      <c r="H115" s="79">
        <f t="shared" si="3"/>
        <v>0</v>
      </c>
      <c r="I115" s="92">
        <v>0.87805299999999997</v>
      </c>
      <c r="J115">
        <v>4227</v>
      </c>
      <c r="K115" s="52">
        <v>0.39400000000000002</v>
      </c>
      <c r="L115" s="80">
        <f>IF(OR('H_Parallel+HT'!$G115="---",'H_Parallel+HT'!$G115="infeas",'H_Parallel+HT'!$G115="inf"),"---",('H_Parallel+HT'!$G115/M115)-1)</f>
        <v>0</v>
      </c>
      <c r="M115" s="83">
        <f>Model_dem!L115</f>
        <v>713</v>
      </c>
      <c r="N115" s="78">
        <f>Model_dem!G115</f>
        <v>713</v>
      </c>
      <c r="O115" s="84"/>
      <c r="P115" s="84">
        <v>28</v>
      </c>
    </row>
    <row r="116" spans="1:16" x14ac:dyDescent="0.3">
      <c r="A116" s="68" t="s">
        <v>536</v>
      </c>
      <c r="B116" s="20">
        <v>1</v>
      </c>
      <c r="C116" s="82" t="str">
        <f t="shared" si="2"/>
        <v>Cardinality-constrained</v>
      </c>
      <c r="D116" s="20">
        <v>10</v>
      </c>
      <c r="E116" s="20">
        <v>0.15</v>
      </c>
      <c r="F116" t="s">
        <v>0</v>
      </c>
      <c r="G116">
        <v>714</v>
      </c>
      <c r="H116" s="79">
        <f t="shared" si="3"/>
        <v>1.4025245441795231E-3</v>
      </c>
      <c r="I116" s="92">
        <v>1.0613999999999999</v>
      </c>
      <c r="J116">
        <v>5227</v>
      </c>
      <c r="K116" s="52">
        <v>0.95199999999999996</v>
      </c>
      <c r="L116" s="80">
        <f>IF(OR('H_Parallel+HT'!$G116="---",'H_Parallel+HT'!$G116="infeas",'H_Parallel+HT'!$G116="inf"),"---",('H_Parallel+HT'!$G116/M116)-1)</f>
        <v>1.4025245441795509E-3</v>
      </c>
      <c r="M116" s="83">
        <f>Model_dem!L116</f>
        <v>713</v>
      </c>
      <c r="N116" s="78">
        <f>Model_dem!G116</f>
        <v>713</v>
      </c>
      <c r="O116" s="84"/>
      <c r="P116" s="84">
        <v>28</v>
      </c>
    </row>
    <row r="117" spans="1:16" x14ac:dyDescent="0.3">
      <c r="A117" s="68" t="s">
        <v>536</v>
      </c>
      <c r="B117" s="20">
        <v>1</v>
      </c>
      <c r="C117" s="82" t="str">
        <f t="shared" si="2"/>
        <v>Cardinality-constrained</v>
      </c>
      <c r="D117" s="20">
        <v>10</v>
      </c>
      <c r="E117" s="20">
        <v>0.2</v>
      </c>
      <c r="F117" t="s">
        <v>0</v>
      </c>
      <c r="G117">
        <v>713</v>
      </c>
      <c r="H117" s="79">
        <f t="shared" si="3"/>
        <v>0</v>
      </c>
      <c r="I117" s="92">
        <v>0.93485600000000002</v>
      </c>
      <c r="J117">
        <v>4294</v>
      </c>
      <c r="K117" s="52">
        <v>0.998</v>
      </c>
      <c r="L117" s="80">
        <f>IF(OR('H_Parallel+HT'!$G117="---",'H_Parallel+HT'!$G117="infeas",'H_Parallel+HT'!$G117="inf"),"---",('H_Parallel+HT'!$G117/M117)-1)</f>
        <v>0</v>
      </c>
      <c r="M117" s="83">
        <f>Model_dem!L117</f>
        <v>713</v>
      </c>
      <c r="N117" s="78">
        <f>Model_dem!G117</f>
        <v>713</v>
      </c>
      <c r="O117" s="84"/>
      <c r="P117" s="84">
        <v>28</v>
      </c>
    </row>
    <row r="118" spans="1:16" x14ac:dyDescent="0.3">
      <c r="A118" s="68" t="s">
        <v>536</v>
      </c>
      <c r="B118" s="20">
        <v>1</v>
      </c>
      <c r="C118" s="82" t="str">
        <f t="shared" si="2"/>
        <v>Cardinality-constrained</v>
      </c>
      <c r="D118" s="20">
        <v>25</v>
      </c>
      <c r="E118" s="20">
        <v>0.05</v>
      </c>
      <c r="F118" t="s">
        <v>0</v>
      </c>
      <c r="G118">
        <v>713</v>
      </c>
      <c r="H118" s="79">
        <f t="shared" si="3"/>
        <v>0</v>
      </c>
      <c r="I118" s="92">
        <v>0.93102600000000002</v>
      </c>
      <c r="J118">
        <v>6059</v>
      </c>
      <c r="K118" s="52">
        <v>0</v>
      </c>
      <c r="L118" s="80">
        <f>IF(OR('H_Parallel+HT'!$G118="---",'H_Parallel+HT'!$G118="infeas",'H_Parallel+HT'!$G118="inf"),"---",('H_Parallel+HT'!$G118/M118)-1)</f>
        <v>0</v>
      </c>
      <c r="M118" s="83">
        <f>Model_dem!L118</f>
        <v>713</v>
      </c>
      <c r="N118" s="78">
        <f>Model_dem!G118</f>
        <v>713</v>
      </c>
      <c r="O118" s="84"/>
      <c r="P118" s="84">
        <v>28</v>
      </c>
    </row>
    <row r="119" spans="1:16" x14ac:dyDescent="0.3">
      <c r="A119" s="68" t="s">
        <v>536</v>
      </c>
      <c r="B119" s="20">
        <v>1</v>
      </c>
      <c r="C119" s="82" t="str">
        <f t="shared" si="2"/>
        <v>Cardinality-constrained</v>
      </c>
      <c r="D119" s="20">
        <v>25</v>
      </c>
      <c r="E119" s="20">
        <v>0.1</v>
      </c>
      <c r="F119" t="s">
        <v>0</v>
      </c>
      <c r="G119">
        <v>713</v>
      </c>
      <c r="H119" s="79">
        <f t="shared" si="3"/>
        <v>0</v>
      </c>
      <c r="I119" s="92">
        <v>0.990089</v>
      </c>
      <c r="J119">
        <v>5388</v>
      </c>
      <c r="K119" s="52">
        <v>0.39400000000000002</v>
      </c>
      <c r="L119" s="80">
        <f>IF(OR('H_Parallel+HT'!$G119="---",'H_Parallel+HT'!$G119="infeas",'H_Parallel+HT'!$G119="inf"),"---",('H_Parallel+HT'!$G119/M119)-1)</f>
        <v>0</v>
      </c>
      <c r="M119" s="83">
        <f>Model_dem!L119</f>
        <v>713</v>
      </c>
      <c r="N119" s="78">
        <f>Model_dem!G119</f>
        <v>713</v>
      </c>
      <c r="O119" s="84"/>
      <c r="P119" s="84">
        <v>29</v>
      </c>
    </row>
    <row r="120" spans="1:16" x14ac:dyDescent="0.3">
      <c r="A120" s="68" t="s">
        <v>536</v>
      </c>
      <c r="B120" s="20">
        <v>1</v>
      </c>
      <c r="C120" s="82" t="str">
        <f t="shared" si="2"/>
        <v>Cardinality-constrained</v>
      </c>
      <c r="D120" s="20">
        <v>25</v>
      </c>
      <c r="E120" s="20">
        <v>0.15</v>
      </c>
      <c r="F120" t="s">
        <v>0</v>
      </c>
      <c r="G120">
        <v>721</v>
      </c>
      <c r="H120" s="79">
        <f t="shared" si="3"/>
        <v>2.7816411682892906E-3</v>
      </c>
      <c r="I120" s="92">
        <v>1.2831399999999999</v>
      </c>
      <c r="J120">
        <v>7233</v>
      </c>
      <c r="K120" s="52">
        <v>0.84299999999999997</v>
      </c>
      <c r="L120" s="80">
        <f>IF(OR('H_Parallel+HT'!$G120="---",'H_Parallel+HT'!$G120="infeas",'H_Parallel+HT'!$G120="inf"),"---",('H_Parallel+HT'!$G120/M120)-1)</f>
        <v>1.1220196353436185E-2</v>
      </c>
      <c r="M120" s="83">
        <f>Model_dem!L120</f>
        <v>713</v>
      </c>
      <c r="N120" s="78">
        <f>Model_dem!G120</f>
        <v>719</v>
      </c>
      <c r="O120" s="84"/>
      <c r="P120" s="84">
        <v>28</v>
      </c>
    </row>
    <row r="121" spans="1:16" x14ac:dyDescent="0.3">
      <c r="A121" s="68" t="s">
        <v>536</v>
      </c>
      <c r="B121" s="20">
        <v>1</v>
      </c>
      <c r="C121" s="82" t="str">
        <f t="shared" si="2"/>
        <v>Cardinality-constrained</v>
      </c>
      <c r="D121" s="20">
        <v>25</v>
      </c>
      <c r="E121" s="20">
        <v>0.2</v>
      </c>
      <c r="F121" t="s">
        <v>0</v>
      </c>
      <c r="G121">
        <v>745</v>
      </c>
      <c r="H121" s="79">
        <f t="shared" si="3"/>
        <v>0</v>
      </c>
      <c r="I121" s="92">
        <v>1.2861199999999999</v>
      </c>
      <c r="J121">
        <v>6156</v>
      </c>
      <c r="K121" s="52">
        <v>0.873</v>
      </c>
      <c r="L121" s="80">
        <f>IF(OR('H_Parallel+HT'!$G121="---",'H_Parallel+HT'!$G121="infeas",'H_Parallel+HT'!$G121="inf"),"---",('H_Parallel+HT'!$G121/M121)-1)</f>
        <v>4.4880785413744739E-2</v>
      </c>
      <c r="M121" s="83">
        <f>Model_dem!L121</f>
        <v>713</v>
      </c>
      <c r="N121" s="78">
        <f>Model_dem!G121</f>
        <v>745</v>
      </c>
      <c r="O121" s="84"/>
      <c r="P121" s="84">
        <v>28</v>
      </c>
    </row>
    <row r="122" spans="1:16" x14ac:dyDescent="0.3">
      <c r="A122" s="68" t="s">
        <v>536</v>
      </c>
      <c r="B122" s="20">
        <v>1</v>
      </c>
      <c r="C122" s="82" t="str">
        <f t="shared" si="2"/>
        <v>Cardinality-constrained</v>
      </c>
      <c r="D122" s="20">
        <v>50</v>
      </c>
      <c r="E122" s="20">
        <v>0.05</v>
      </c>
      <c r="F122" t="s">
        <v>0</v>
      </c>
      <c r="G122">
        <v>713</v>
      </c>
      <c r="H122" s="79">
        <f t="shared" si="3"/>
        <v>0</v>
      </c>
      <c r="I122" s="92">
        <v>1.0153099999999999</v>
      </c>
      <c r="J122">
        <v>5183</v>
      </c>
      <c r="K122" s="52">
        <v>0</v>
      </c>
      <c r="L122" s="80">
        <f>IF(OR('H_Parallel+HT'!$G122="---",'H_Parallel+HT'!$G122="infeas",'H_Parallel+HT'!$G122="inf"),"---",('H_Parallel+HT'!$G122/M122)-1)</f>
        <v>0</v>
      </c>
      <c r="M122" s="83">
        <f>Model_dem!L122</f>
        <v>713</v>
      </c>
      <c r="N122" s="78">
        <f>Model_dem!G122</f>
        <v>713</v>
      </c>
      <c r="O122" s="84"/>
      <c r="P122" s="84">
        <v>28</v>
      </c>
    </row>
    <row r="123" spans="1:16" x14ac:dyDescent="0.3">
      <c r="A123" s="68" t="s">
        <v>536</v>
      </c>
      <c r="B123" s="20">
        <v>1</v>
      </c>
      <c r="C123" s="82" t="str">
        <f t="shared" si="2"/>
        <v>Cardinality-constrained</v>
      </c>
      <c r="D123" s="20">
        <v>50</v>
      </c>
      <c r="E123" s="20">
        <v>0.1</v>
      </c>
      <c r="F123" t="s">
        <v>0</v>
      </c>
      <c r="G123">
        <v>719</v>
      </c>
      <c r="H123" s="79">
        <f t="shared" si="3"/>
        <v>0</v>
      </c>
      <c r="I123" s="92">
        <v>1.1958299999999999</v>
      </c>
      <c r="J123">
        <v>6589</v>
      </c>
      <c r="K123" s="52">
        <v>1.4999999999999999E-2</v>
      </c>
      <c r="L123" s="80">
        <f>IF(OR('H_Parallel+HT'!$G123="---",'H_Parallel+HT'!$G123="infeas",'H_Parallel+HT'!$G123="inf"),"---",('H_Parallel+HT'!$G123/M123)-1)</f>
        <v>8.4151472650770831E-3</v>
      </c>
      <c r="M123" s="83">
        <f>Model_dem!L123</f>
        <v>713</v>
      </c>
      <c r="N123" s="78">
        <f>Model_dem!G123</f>
        <v>719</v>
      </c>
      <c r="O123" s="84"/>
      <c r="P123" s="84">
        <v>28</v>
      </c>
    </row>
    <row r="124" spans="1:16" x14ac:dyDescent="0.3">
      <c r="A124" s="68" t="s">
        <v>536</v>
      </c>
      <c r="B124" s="20">
        <v>1</v>
      </c>
      <c r="C124" s="82" t="str">
        <f t="shared" si="2"/>
        <v>Cardinality-constrained</v>
      </c>
      <c r="D124" s="20">
        <v>50</v>
      </c>
      <c r="E124" s="20">
        <v>0.15</v>
      </c>
      <c r="F124" t="s">
        <v>0</v>
      </c>
      <c r="G124">
        <v>749</v>
      </c>
      <c r="H124" s="79">
        <f t="shared" si="3"/>
        <v>0</v>
      </c>
      <c r="I124" s="92">
        <v>2.0026000000000002</v>
      </c>
      <c r="J124">
        <v>5044</v>
      </c>
      <c r="K124" s="52">
        <v>3.0000000000000001E-3</v>
      </c>
      <c r="L124" s="80">
        <f>IF(OR('H_Parallel+HT'!$G124="---",'H_Parallel+HT'!$G124="infeas",'H_Parallel+HT'!$G124="inf"),"---",('H_Parallel+HT'!$G124/M124)-1)</f>
        <v>5.0490883590462943E-2</v>
      </c>
      <c r="M124" s="83">
        <f>Model_dem!L124</f>
        <v>713</v>
      </c>
      <c r="N124" s="78">
        <f>Model_dem!G124</f>
        <v>749</v>
      </c>
      <c r="O124" s="84"/>
      <c r="P124" s="84">
        <v>28</v>
      </c>
    </row>
    <row r="125" spans="1:16" x14ac:dyDescent="0.3">
      <c r="A125" s="68" t="s">
        <v>536</v>
      </c>
      <c r="B125" s="20">
        <v>1</v>
      </c>
      <c r="C125" s="82" t="str">
        <f t="shared" si="2"/>
        <v>Cardinality-constrained</v>
      </c>
      <c r="D125" s="20">
        <v>50</v>
      </c>
      <c r="E125" s="20">
        <v>0.2</v>
      </c>
      <c r="F125" t="s">
        <v>0</v>
      </c>
      <c r="G125">
        <v>771</v>
      </c>
      <c r="H125" s="79">
        <f t="shared" si="3"/>
        <v>0</v>
      </c>
      <c r="I125" s="92">
        <v>1.53189</v>
      </c>
      <c r="J125">
        <v>7657</v>
      </c>
      <c r="K125" s="52">
        <v>4.0000000000000001E-3</v>
      </c>
      <c r="L125" s="80">
        <f>IF(OR('H_Parallel+HT'!$G125="---",'H_Parallel+HT'!$G125="infeas",'H_Parallel+HT'!$G125="inf"),"---",('H_Parallel+HT'!$G125/M125)-1)</f>
        <v>8.1346423562412395E-2</v>
      </c>
      <c r="M125" s="83">
        <f>Model_dem!L125</f>
        <v>713</v>
      </c>
      <c r="N125" s="78">
        <f>Model_dem!G125</f>
        <v>771</v>
      </c>
      <c r="O125" s="84"/>
      <c r="P125" s="84">
        <v>28</v>
      </c>
    </row>
    <row r="126" spans="1:16" x14ac:dyDescent="0.3">
      <c r="A126" s="68" t="s">
        <v>536</v>
      </c>
      <c r="B126" s="20">
        <v>2</v>
      </c>
      <c r="C126" s="82" t="str">
        <f t="shared" si="2"/>
        <v>Knapsack</v>
      </c>
      <c r="D126" s="20">
        <v>5</v>
      </c>
      <c r="E126" s="20">
        <v>0.05</v>
      </c>
      <c r="F126" t="s">
        <v>0</v>
      </c>
      <c r="G126">
        <v>715</v>
      </c>
      <c r="H126" s="79">
        <f t="shared" si="3"/>
        <v>2.8050490883590462E-3</v>
      </c>
      <c r="I126" s="92">
        <v>1.4297200000000001</v>
      </c>
      <c r="J126">
        <v>6177</v>
      </c>
      <c r="K126" s="52">
        <v>1</v>
      </c>
      <c r="L126" s="80">
        <f>IF(OR('H_Parallel+HT'!$G126="---",'H_Parallel+HT'!$G126="infeas",'H_Parallel+HT'!$G126="inf"),"---",('H_Parallel+HT'!$G126/M126)-1)</f>
        <v>2.8050490883591017E-3</v>
      </c>
      <c r="M126" s="83">
        <f>Model_dem!L126</f>
        <v>713</v>
      </c>
      <c r="N126" s="78">
        <f>Model_dem!G126</f>
        <v>713</v>
      </c>
      <c r="O126" s="84"/>
      <c r="P126" s="84">
        <v>28</v>
      </c>
    </row>
    <row r="127" spans="1:16" x14ac:dyDescent="0.3">
      <c r="A127" s="68" t="s">
        <v>536</v>
      </c>
      <c r="B127" s="20">
        <v>2</v>
      </c>
      <c r="C127" s="82" t="str">
        <f t="shared" si="2"/>
        <v>Knapsack</v>
      </c>
      <c r="D127" s="20">
        <v>5</v>
      </c>
      <c r="E127" s="20">
        <v>0.1</v>
      </c>
      <c r="F127" t="s">
        <v>0</v>
      </c>
      <c r="G127">
        <v>713</v>
      </c>
      <c r="H127" s="79">
        <f t="shared" si="3"/>
        <v>0</v>
      </c>
      <c r="I127" s="92">
        <v>0.90313900000000003</v>
      </c>
      <c r="J127">
        <v>5109</v>
      </c>
      <c r="K127" s="52">
        <v>0.39400000000000002</v>
      </c>
      <c r="L127" s="80">
        <f>IF(OR('H_Parallel+HT'!$G127="---",'H_Parallel+HT'!$G127="infeas",'H_Parallel+HT'!$G127="inf"),"---",('H_Parallel+HT'!$G127/M127)-1)</f>
        <v>0</v>
      </c>
      <c r="M127" s="83">
        <f>Model_dem!L127</f>
        <v>713</v>
      </c>
      <c r="N127" s="78">
        <f>Model_dem!G127</f>
        <v>713</v>
      </c>
      <c r="O127" s="84"/>
      <c r="P127" s="84">
        <v>28</v>
      </c>
    </row>
    <row r="128" spans="1:16" x14ac:dyDescent="0.3">
      <c r="A128" s="68" t="s">
        <v>536</v>
      </c>
      <c r="B128" s="20">
        <v>2</v>
      </c>
      <c r="C128" s="82" t="str">
        <f t="shared" si="2"/>
        <v>Knapsack</v>
      </c>
      <c r="D128" s="20">
        <v>5</v>
      </c>
      <c r="E128" s="20">
        <v>0.15</v>
      </c>
      <c r="F128" t="s">
        <v>0</v>
      </c>
      <c r="G128">
        <v>713</v>
      </c>
      <c r="H128" s="79">
        <f t="shared" si="3"/>
        <v>0</v>
      </c>
      <c r="I128" s="92">
        <v>0.96422099999999999</v>
      </c>
      <c r="J128">
        <v>4774</v>
      </c>
      <c r="K128" s="52">
        <v>0.95199999999999996</v>
      </c>
      <c r="L128" s="80">
        <f>IF(OR('H_Parallel+HT'!$G128="---",'H_Parallel+HT'!$G128="infeas",'H_Parallel+HT'!$G128="inf"),"---",('H_Parallel+HT'!$G128/M128)-1)</f>
        <v>0</v>
      </c>
      <c r="M128" s="83">
        <f>Model_dem!L128</f>
        <v>713</v>
      </c>
      <c r="N128" s="78">
        <f>Model_dem!G128</f>
        <v>713</v>
      </c>
      <c r="O128" s="84"/>
      <c r="P128" s="84">
        <v>28</v>
      </c>
    </row>
    <row r="129" spans="1:16" x14ac:dyDescent="0.3">
      <c r="A129" s="68" t="s">
        <v>536</v>
      </c>
      <c r="B129" s="20">
        <v>2</v>
      </c>
      <c r="C129" s="82" t="str">
        <f t="shared" si="2"/>
        <v>Knapsack</v>
      </c>
      <c r="D129" s="20">
        <v>5</v>
      </c>
      <c r="E129" s="20">
        <v>0.2</v>
      </c>
      <c r="F129" t="s">
        <v>0</v>
      </c>
      <c r="G129">
        <v>715</v>
      </c>
      <c r="H129" s="79">
        <f t="shared" si="3"/>
        <v>2.8050490883590462E-3</v>
      </c>
      <c r="I129" s="92">
        <v>1.6436900000000001</v>
      </c>
      <c r="J129">
        <v>6363</v>
      </c>
      <c r="K129" s="52">
        <v>0.998</v>
      </c>
      <c r="L129" s="80">
        <f>IF(OR('H_Parallel+HT'!$G129="---",'H_Parallel+HT'!$G129="infeas",'H_Parallel+HT'!$G129="inf"),"---",('H_Parallel+HT'!$G129/M129)-1)</f>
        <v>2.8050490883591017E-3</v>
      </c>
      <c r="M129" s="83">
        <f>Model_dem!L129</f>
        <v>713</v>
      </c>
      <c r="N129" s="78">
        <f>Model_dem!G129</f>
        <v>713</v>
      </c>
      <c r="O129" s="84"/>
      <c r="P129" s="84">
        <v>28</v>
      </c>
    </row>
    <row r="130" spans="1:16" x14ac:dyDescent="0.3">
      <c r="A130" s="68" t="s">
        <v>536</v>
      </c>
      <c r="B130" s="20">
        <v>2</v>
      </c>
      <c r="C130" s="82" t="str">
        <f t="shared" ref="C130:C193" si="4">IF(B130=0,"Deterministic",IF(B130=1,"Cardinality-constrained",IF(B130=2,"Knapsack","Factor Model")))</f>
        <v>Knapsack</v>
      </c>
      <c r="D130" s="20">
        <v>10</v>
      </c>
      <c r="E130" s="20">
        <v>0.05</v>
      </c>
      <c r="F130" t="s">
        <v>0</v>
      </c>
      <c r="G130">
        <v>714</v>
      </c>
      <c r="H130" s="79">
        <f t="shared" ref="H130:H193" si="5">IF(OR(N130="---",G130="infeas",G130="inf",G130=""),"---",(G130-N130)/N130)</f>
        <v>1.4025245441795231E-3</v>
      </c>
      <c r="I130" s="92">
        <v>1.98264</v>
      </c>
      <c r="J130">
        <v>6845</v>
      </c>
      <c r="K130" s="52">
        <v>0</v>
      </c>
      <c r="L130" s="80">
        <f>IF(OR('H_Parallel+HT'!$G130="---",'H_Parallel+HT'!$G130="infeas",'H_Parallel+HT'!$G130="inf"),"---",('H_Parallel+HT'!$G130/M130)-1)</f>
        <v>1.4025245441795509E-3</v>
      </c>
      <c r="M130" s="83">
        <f>Model_dem!L130</f>
        <v>713</v>
      </c>
      <c r="N130" s="78">
        <f>Model_dem!G130</f>
        <v>713</v>
      </c>
      <c r="O130" s="84"/>
      <c r="P130" s="84">
        <v>28</v>
      </c>
    </row>
    <row r="131" spans="1:16" x14ac:dyDescent="0.3">
      <c r="A131" s="68" t="s">
        <v>536</v>
      </c>
      <c r="B131" s="20">
        <v>2</v>
      </c>
      <c r="C131" s="82" t="str">
        <f t="shared" si="4"/>
        <v>Knapsack</v>
      </c>
      <c r="D131" s="20">
        <v>10</v>
      </c>
      <c r="E131" s="20">
        <v>0.1</v>
      </c>
      <c r="F131" t="s">
        <v>0</v>
      </c>
      <c r="G131">
        <v>713</v>
      </c>
      <c r="H131" s="79">
        <f t="shared" si="5"/>
        <v>0</v>
      </c>
      <c r="I131" s="92">
        <v>1.2038899999999999</v>
      </c>
      <c r="J131">
        <v>4271</v>
      </c>
      <c r="K131" s="52">
        <v>0.39400000000000002</v>
      </c>
      <c r="L131" s="80">
        <f>IF(OR('H_Parallel+HT'!$G131="---",'H_Parallel+HT'!$G131="infeas",'H_Parallel+HT'!$G131="inf"),"---",('H_Parallel+HT'!$G131/M131)-1)</f>
        <v>0</v>
      </c>
      <c r="M131" s="83">
        <f>Model_dem!L131</f>
        <v>713</v>
      </c>
      <c r="N131" s="78">
        <f>Model_dem!G131</f>
        <v>713</v>
      </c>
      <c r="O131" s="84"/>
      <c r="P131" s="84">
        <v>28</v>
      </c>
    </row>
    <row r="132" spans="1:16" x14ac:dyDescent="0.3">
      <c r="A132" s="68" t="s">
        <v>536</v>
      </c>
      <c r="B132" s="20">
        <v>2</v>
      </c>
      <c r="C132" s="82" t="str">
        <f t="shared" si="4"/>
        <v>Knapsack</v>
      </c>
      <c r="D132" s="20">
        <v>10</v>
      </c>
      <c r="E132" s="20">
        <v>0.15</v>
      </c>
      <c r="F132" t="s">
        <v>0</v>
      </c>
      <c r="G132">
        <v>713</v>
      </c>
      <c r="H132" s="79">
        <f t="shared" si="5"/>
        <v>0</v>
      </c>
      <c r="I132" s="92">
        <v>1.0158199999999999</v>
      </c>
      <c r="J132">
        <v>4687</v>
      </c>
      <c r="K132" s="52">
        <v>0.95199999999999996</v>
      </c>
      <c r="L132" s="80">
        <f>IF(OR('H_Parallel+HT'!$G132="---",'H_Parallel+HT'!$G132="infeas",'H_Parallel+HT'!$G132="inf"),"---",('H_Parallel+HT'!$G132/M132)-1)</f>
        <v>0</v>
      </c>
      <c r="M132" s="83">
        <f>Model_dem!L132</f>
        <v>713</v>
      </c>
      <c r="N132" s="78">
        <f>Model_dem!G132</f>
        <v>713</v>
      </c>
      <c r="O132" s="84"/>
      <c r="P132" s="84">
        <v>28</v>
      </c>
    </row>
    <row r="133" spans="1:16" x14ac:dyDescent="0.3">
      <c r="A133" s="68" t="s">
        <v>536</v>
      </c>
      <c r="B133" s="20">
        <v>2</v>
      </c>
      <c r="C133" s="82" t="str">
        <f t="shared" si="4"/>
        <v>Knapsack</v>
      </c>
      <c r="D133" s="20">
        <v>10</v>
      </c>
      <c r="E133" s="20">
        <v>0.2</v>
      </c>
      <c r="F133" t="s">
        <v>0</v>
      </c>
      <c r="G133">
        <v>713</v>
      </c>
      <c r="H133" s="79">
        <f t="shared" si="5"/>
        <v>0</v>
      </c>
      <c r="I133" s="92">
        <v>1.03305</v>
      </c>
      <c r="J133">
        <v>5017</v>
      </c>
      <c r="K133" s="52">
        <v>0.998</v>
      </c>
      <c r="L133" s="80">
        <f>IF(OR('H_Parallel+HT'!$G133="---",'H_Parallel+HT'!$G133="infeas",'H_Parallel+HT'!$G133="inf"),"---",('H_Parallel+HT'!$G133/M133)-1)</f>
        <v>0</v>
      </c>
      <c r="M133" s="83">
        <f>Model_dem!L133</f>
        <v>713</v>
      </c>
      <c r="N133" s="78">
        <f>Model_dem!G133</f>
        <v>713</v>
      </c>
      <c r="O133" s="84"/>
      <c r="P133" s="84">
        <v>28</v>
      </c>
    </row>
    <row r="134" spans="1:16" x14ac:dyDescent="0.3">
      <c r="A134" s="68" t="s">
        <v>536</v>
      </c>
      <c r="B134" s="20">
        <v>2</v>
      </c>
      <c r="C134" s="82" t="str">
        <f t="shared" si="4"/>
        <v>Knapsack</v>
      </c>
      <c r="D134" s="20">
        <v>25</v>
      </c>
      <c r="E134" s="20">
        <v>0.05</v>
      </c>
      <c r="F134" t="s">
        <v>0</v>
      </c>
      <c r="G134">
        <v>713</v>
      </c>
      <c r="H134" s="79">
        <f t="shared" si="5"/>
        <v>0</v>
      </c>
      <c r="I134" s="92">
        <v>0.99000900000000003</v>
      </c>
      <c r="J134">
        <v>4244</v>
      </c>
      <c r="K134" s="52">
        <v>0</v>
      </c>
      <c r="L134" s="80">
        <f>IF(OR('H_Parallel+HT'!$G134="---",'H_Parallel+HT'!$G134="infeas",'H_Parallel+HT'!$G134="inf"),"---",('H_Parallel+HT'!$G134/M134)-1)</f>
        <v>0</v>
      </c>
      <c r="M134" s="83">
        <f>Model_dem!L134</f>
        <v>713</v>
      </c>
      <c r="N134" s="78">
        <f>Model_dem!G134</f>
        <v>713</v>
      </c>
      <c r="O134" s="84"/>
      <c r="P134" s="84">
        <v>28</v>
      </c>
    </row>
    <row r="135" spans="1:16" x14ac:dyDescent="0.3">
      <c r="A135" s="68" t="s">
        <v>536</v>
      </c>
      <c r="B135" s="20">
        <v>2</v>
      </c>
      <c r="C135" s="82" t="str">
        <f t="shared" si="4"/>
        <v>Knapsack</v>
      </c>
      <c r="D135" s="20">
        <v>25</v>
      </c>
      <c r="E135" s="20">
        <v>0.1</v>
      </c>
      <c r="F135" t="s">
        <v>0</v>
      </c>
      <c r="G135">
        <v>713</v>
      </c>
      <c r="H135" s="79">
        <f t="shared" si="5"/>
        <v>0</v>
      </c>
      <c r="I135" s="92">
        <v>1.04437</v>
      </c>
      <c r="J135">
        <v>4098</v>
      </c>
      <c r="K135" s="52">
        <v>0.39400000000000002</v>
      </c>
      <c r="L135" s="80">
        <f>IF(OR('H_Parallel+HT'!$G135="---",'H_Parallel+HT'!$G135="infeas",'H_Parallel+HT'!$G135="inf"),"---",('H_Parallel+HT'!$G135/M135)-1)</f>
        <v>0</v>
      </c>
      <c r="M135" s="83">
        <f>Model_dem!L135</f>
        <v>713</v>
      </c>
      <c r="N135" s="78">
        <f>Model_dem!G135</f>
        <v>713</v>
      </c>
      <c r="O135" s="84"/>
      <c r="P135" s="84">
        <v>28</v>
      </c>
    </row>
    <row r="136" spans="1:16" x14ac:dyDescent="0.3">
      <c r="A136" s="68" t="s">
        <v>536</v>
      </c>
      <c r="B136" s="20">
        <v>2</v>
      </c>
      <c r="C136" s="82" t="str">
        <f t="shared" si="4"/>
        <v>Knapsack</v>
      </c>
      <c r="D136" s="20">
        <v>25</v>
      </c>
      <c r="E136" s="20">
        <v>0.15</v>
      </c>
      <c r="F136" t="s">
        <v>1</v>
      </c>
      <c r="G136">
        <v>719</v>
      </c>
      <c r="H136" s="79">
        <f t="shared" si="5"/>
        <v>0</v>
      </c>
      <c r="I136" s="92">
        <v>1.60727</v>
      </c>
      <c r="J136">
        <v>6633</v>
      </c>
      <c r="K136" s="52">
        <v>0.623</v>
      </c>
      <c r="L136" s="80">
        <f>IF(OR('H_Parallel+HT'!$G136="---",'H_Parallel+HT'!$G136="infeas",'H_Parallel+HT'!$G136="inf"),"---",('H_Parallel+HT'!$G136/M136)-1)</f>
        <v>8.4151472650770831E-3</v>
      </c>
      <c r="M136" s="83">
        <f>Model_dem!L136</f>
        <v>713</v>
      </c>
      <c r="N136" s="78">
        <f>Model_dem!G136</f>
        <v>719</v>
      </c>
      <c r="O136" s="84"/>
      <c r="P136" s="84">
        <v>28</v>
      </c>
    </row>
    <row r="137" spans="1:16" x14ac:dyDescent="0.3">
      <c r="A137" s="68" t="s">
        <v>536</v>
      </c>
      <c r="B137" s="20">
        <v>2</v>
      </c>
      <c r="C137" s="82" t="str">
        <f t="shared" si="4"/>
        <v>Knapsack</v>
      </c>
      <c r="D137" s="20">
        <v>25</v>
      </c>
      <c r="E137" s="20">
        <v>0.2</v>
      </c>
      <c r="F137" t="s">
        <v>0</v>
      </c>
      <c r="G137">
        <v>743</v>
      </c>
      <c r="H137" s="79">
        <f t="shared" si="5"/>
        <v>0</v>
      </c>
      <c r="I137" s="92">
        <v>1.4189499999999999</v>
      </c>
      <c r="J137">
        <v>6574</v>
      </c>
      <c r="K137" s="52">
        <v>0.72599999999999998</v>
      </c>
      <c r="L137" s="80">
        <f>IF(OR('H_Parallel+HT'!$G137="---",'H_Parallel+HT'!$G137="infeas",'H_Parallel+HT'!$G137="inf"),"---",('H_Parallel+HT'!$G137/M137)-1)</f>
        <v>4.2075736325385638E-2</v>
      </c>
      <c r="M137" s="83">
        <f>Model_dem!L137</f>
        <v>713</v>
      </c>
      <c r="N137" s="78">
        <f>Model_dem!G137</f>
        <v>743</v>
      </c>
      <c r="O137" s="84"/>
      <c r="P137" s="84">
        <v>28</v>
      </c>
    </row>
    <row r="138" spans="1:16" x14ac:dyDescent="0.3">
      <c r="A138" s="68" t="s">
        <v>536</v>
      </c>
      <c r="B138" s="20">
        <v>2</v>
      </c>
      <c r="C138" s="82" t="str">
        <f t="shared" si="4"/>
        <v>Knapsack</v>
      </c>
      <c r="D138" s="20">
        <v>50</v>
      </c>
      <c r="E138" s="20">
        <v>0.05</v>
      </c>
      <c r="F138" t="s">
        <v>0</v>
      </c>
      <c r="G138">
        <v>713</v>
      </c>
      <c r="H138" s="79">
        <f t="shared" si="5"/>
        <v>0</v>
      </c>
      <c r="I138" s="92">
        <v>1.1770799999999999</v>
      </c>
      <c r="J138">
        <v>5037</v>
      </c>
      <c r="K138" s="52">
        <v>0</v>
      </c>
      <c r="L138" s="80">
        <f>IF(OR('H_Parallel+HT'!$G138="---",'H_Parallel+HT'!$G138="infeas",'H_Parallel+HT'!$G138="inf"),"---",('H_Parallel+HT'!$G138/M138)-1)</f>
        <v>0</v>
      </c>
      <c r="M138" s="83">
        <f>Model_dem!L138</f>
        <v>713</v>
      </c>
      <c r="N138" s="78">
        <f>Model_dem!G138</f>
        <v>713</v>
      </c>
      <c r="O138" s="84"/>
      <c r="P138" s="78"/>
    </row>
    <row r="139" spans="1:16" x14ac:dyDescent="0.3">
      <c r="A139" s="68" t="s">
        <v>536</v>
      </c>
      <c r="B139" s="20">
        <v>2</v>
      </c>
      <c r="C139" s="82" t="str">
        <f t="shared" si="4"/>
        <v>Knapsack</v>
      </c>
      <c r="D139" s="20">
        <v>50</v>
      </c>
      <c r="E139" s="20">
        <v>0.1</v>
      </c>
      <c r="F139" t="s">
        <v>0</v>
      </c>
      <c r="G139">
        <v>719</v>
      </c>
      <c r="H139" s="79">
        <f t="shared" si="5"/>
        <v>0</v>
      </c>
      <c r="I139" s="92">
        <v>1.09002</v>
      </c>
      <c r="J139">
        <v>6152</v>
      </c>
      <c r="K139" s="52">
        <v>1.4999999999999999E-2</v>
      </c>
      <c r="L139" s="80">
        <f>IF(OR('H_Parallel+HT'!$G139="---",'H_Parallel+HT'!$G139="infeas",'H_Parallel+HT'!$G139="inf"),"---",('H_Parallel+HT'!$G139/M139)-1)</f>
        <v>8.4151472650770831E-3</v>
      </c>
      <c r="M139" s="83">
        <f>Model_dem!L139</f>
        <v>713</v>
      </c>
      <c r="N139" s="78">
        <f>Model_dem!G139</f>
        <v>719</v>
      </c>
      <c r="O139" s="84"/>
      <c r="P139" s="78"/>
    </row>
    <row r="140" spans="1:16" x14ac:dyDescent="0.3">
      <c r="A140" s="68" t="s">
        <v>536</v>
      </c>
      <c r="B140" s="20">
        <v>2</v>
      </c>
      <c r="C140" s="82" t="str">
        <f t="shared" si="4"/>
        <v>Knapsack</v>
      </c>
      <c r="D140" s="20">
        <v>50</v>
      </c>
      <c r="E140" s="20">
        <v>0.15</v>
      </c>
      <c r="F140" t="s">
        <v>0</v>
      </c>
      <c r="G140">
        <v>751</v>
      </c>
      <c r="H140" s="79">
        <f t="shared" si="5"/>
        <v>0</v>
      </c>
      <c r="I140" s="92">
        <v>2.1067999999999998</v>
      </c>
      <c r="J140">
        <v>5703</v>
      </c>
      <c r="K140" s="52">
        <v>0.03</v>
      </c>
      <c r="L140" s="80">
        <f>IF(OR('H_Parallel+HT'!$G140="---",'H_Parallel+HT'!$G140="infeas",'H_Parallel+HT'!$G140="inf"),"---",('H_Parallel+HT'!$G140/M140)-1)</f>
        <v>5.3295932678821822E-2</v>
      </c>
      <c r="M140" s="83">
        <f>Model_dem!L140</f>
        <v>713</v>
      </c>
      <c r="N140" s="78">
        <f>Model_dem!G140</f>
        <v>751</v>
      </c>
      <c r="O140" s="84"/>
      <c r="P140" s="78"/>
    </row>
    <row r="141" spans="1:16" x14ac:dyDescent="0.3">
      <c r="A141" s="68" t="s">
        <v>536</v>
      </c>
      <c r="B141" s="20">
        <v>2</v>
      </c>
      <c r="C141" s="82" t="str">
        <f t="shared" si="4"/>
        <v>Knapsack</v>
      </c>
      <c r="D141" s="20">
        <v>50</v>
      </c>
      <c r="E141" s="20">
        <v>0.2</v>
      </c>
      <c r="F141" t="s">
        <v>0</v>
      </c>
      <c r="G141">
        <v>771</v>
      </c>
      <c r="H141" s="79">
        <f t="shared" si="5"/>
        <v>0</v>
      </c>
      <c r="I141" s="92">
        <v>1.9593799999999999</v>
      </c>
      <c r="J141">
        <v>7850</v>
      </c>
      <c r="K141" s="52">
        <v>8.4000000000000005E-2</v>
      </c>
      <c r="L141" s="80">
        <f>IF(OR('H_Parallel+HT'!$G141="---",'H_Parallel+HT'!$G141="infeas",'H_Parallel+HT'!$G141="inf"),"---",('H_Parallel+HT'!$G141/M141)-1)</f>
        <v>8.1346423562412395E-2</v>
      </c>
      <c r="M141" s="83">
        <f>Model_dem!L141</f>
        <v>713</v>
      </c>
      <c r="N141" s="78">
        <f>Model_dem!G141</f>
        <v>771</v>
      </c>
      <c r="O141" s="84"/>
      <c r="P141" s="78"/>
    </row>
    <row r="142" spans="1:16" hidden="1" x14ac:dyDescent="0.3">
      <c r="A142" s="68" t="s">
        <v>536</v>
      </c>
      <c r="B142" s="20">
        <v>3</v>
      </c>
      <c r="C142" s="82" t="str">
        <f t="shared" si="4"/>
        <v>Factor Model</v>
      </c>
      <c r="D142" s="20">
        <v>0</v>
      </c>
      <c r="E142" s="20">
        <v>0.05</v>
      </c>
      <c r="F142" t="s">
        <v>0</v>
      </c>
      <c r="G142">
        <v>733</v>
      </c>
      <c r="H142" s="79">
        <f t="shared" si="5"/>
        <v>0</v>
      </c>
      <c r="I142">
        <v>1.21051</v>
      </c>
      <c r="J142">
        <v>7586</v>
      </c>
      <c r="K142" s="52">
        <v>0</v>
      </c>
      <c r="L142" s="80">
        <f>IF(OR('H_Parallel+HT'!$G142="---",'H_Parallel+HT'!$G142="infeas",'H_Parallel+HT'!$G142="inf"),"---",('H_Parallel+HT'!$G142/M142)-1)</f>
        <v>2.8050490883590573E-2</v>
      </c>
      <c r="M142" s="83">
        <f>Model_dem!L142</f>
        <v>713</v>
      </c>
      <c r="N142" s="78">
        <f>Model_dem!G142</f>
        <v>733</v>
      </c>
      <c r="O142" s="84"/>
      <c r="P142" s="78"/>
    </row>
    <row r="143" spans="1:16" hidden="1" x14ac:dyDescent="0.3">
      <c r="A143" s="68" t="s">
        <v>536</v>
      </c>
      <c r="B143" s="20">
        <v>3</v>
      </c>
      <c r="C143" s="82" t="str">
        <f t="shared" si="4"/>
        <v>Factor Model</v>
      </c>
      <c r="D143" s="20">
        <v>0</v>
      </c>
      <c r="E143" s="20">
        <v>0.1</v>
      </c>
      <c r="F143" t="s">
        <v>0</v>
      </c>
      <c r="G143">
        <v>782</v>
      </c>
      <c r="H143" s="79">
        <f t="shared" si="5"/>
        <v>1.2804097311139564E-3</v>
      </c>
      <c r="I143">
        <v>2.0680900000000002</v>
      </c>
      <c r="J143">
        <v>11515</v>
      </c>
      <c r="K143" s="52">
        <v>0</v>
      </c>
      <c r="L143" s="80">
        <f>IF(OR('H_Parallel+HT'!$G143="---",'H_Parallel+HT'!$G143="infeas",'H_Parallel+HT'!$G143="inf"),"---",('H_Parallel+HT'!$G143/M143)-1)</f>
        <v>9.6774193548387011E-2</v>
      </c>
      <c r="M143" s="83">
        <f>Model_dem!L143</f>
        <v>713</v>
      </c>
      <c r="N143" s="78">
        <f>Model_dem!G143</f>
        <v>781</v>
      </c>
      <c r="O143" s="84"/>
      <c r="P143" s="78"/>
    </row>
    <row r="144" spans="1:16" hidden="1" x14ac:dyDescent="0.3">
      <c r="A144" s="68" t="s">
        <v>536</v>
      </c>
      <c r="B144" s="20">
        <v>3</v>
      </c>
      <c r="C144" s="82" t="str">
        <f t="shared" si="4"/>
        <v>Factor Model</v>
      </c>
      <c r="D144" s="20">
        <v>0</v>
      </c>
      <c r="E144" s="20">
        <v>0.15</v>
      </c>
      <c r="F144" t="s">
        <v>4</v>
      </c>
      <c r="G144" t="s">
        <v>511</v>
      </c>
      <c r="H144" s="79" t="str">
        <f t="shared" si="5"/>
        <v>---</v>
      </c>
      <c r="I144" t="s">
        <v>511</v>
      </c>
      <c r="L144" s="80" t="str">
        <f>IF(OR('H_Parallel+HT'!$G144="---",'H_Parallel+HT'!$G144="infeas",'H_Parallel+HT'!$G144="inf"),"---",('H_Parallel+HT'!$G144/M144)-1)</f>
        <v>---</v>
      </c>
      <c r="M144" s="83">
        <f>Model_dem!L144</f>
        <v>713</v>
      </c>
      <c r="N144" s="78" t="str">
        <f>Model_dem!G144</f>
        <v>---</v>
      </c>
      <c r="O144" s="84"/>
      <c r="P144" s="78"/>
    </row>
    <row r="145" spans="1:16" hidden="1" x14ac:dyDescent="0.3">
      <c r="A145" s="68" t="s">
        <v>536</v>
      </c>
      <c r="B145" s="20">
        <v>3</v>
      </c>
      <c r="C145" s="82" t="str">
        <f t="shared" si="4"/>
        <v>Factor Model</v>
      </c>
      <c r="D145" s="20">
        <v>0</v>
      </c>
      <c r="E145" s="20">
        <v>0.2</v>
      </c>
      <c r="F145" t="s">
        <v>4</v>
      </c>
      <c r="G145" t="s">
        <v>511</v>
      </c>
      <c r="H145" s="79" t="str">
        <f t="shared" si="5"/>
        <v>---</v>
      </c>
      <c r="I145" t="s">
        <v>511</v>
      </c>
      <c r="L145" s="80" t="str">
        <f>IF(OR('H_Parallel+HT'!$G145="---",'H_Parallel+HT'!$G145="infeas",'H_Parallel+HT'!$G145="inf"),"---",('H_Parallel+HT'!$G145/M145)-1)</f>
        <v>---</v>
      </c>
      <c r="M145" s="83">
        <f>Model_dem!L145</f>
        <v>713</v>
      </c>
      <c r="N145" s="78" t="str">
        <f>Model_dem!G145</f>
        <v>---</v>
      </c>
      <c r="O145" s="84"/>
      <c r="P145" s="78"/>
    </row>
    <row r="146" spans="1:16" hidden="1" x14ac:dyDescent="0.3">
      <c r="A146" s="68" t="s">
        <v>536</v>
      </c>
      <c r="B146" s="20">
        <v>3</v>
      </c>
      <c r="C146" s="82" t="str">
        <f t="shared" si="4"/>
        <v>Factor Model</v>
      </c>
      <c r="D146" s="20">
        <v>10</v>
      </c>
      <c r="E146" s="20">
        <v>0.05</v>
      </c>
      <c r="F146" t="s">
        <v>0</v>
      </c>
      <c r="G146">
        <v>733</v>
      </c>
      <c r="H146" s="79">
        <f t="shared" si="5"/>
        <v>0</v>
      </c>
      <c r="I146">
        <v>1.3337300000000001</v>
      </c>
      <c r="J146">
        <v>6315</v>
      </c>
      <c r="K146" s="52">
        <v>0</v>
      </c>
      <c r="L146" s="80">
        <f>IF(OR('H_Parallel+HT'!$G146="---",'H_Parallel+HT'!$G146="infeas",'H_Parallel+HT'!$G146="inf"),"---",('H_Parallel+HT'!$G146/M146)-1)</f>
        <v>2.8050490883590573E-2</v>
      </c>
      <c r="M146" s="83">
        <f>Model_dem!L146</f>
        <v>713</v>
      </c>
      <c r="N146" s="78">
        <f>Model_dem!G146</f>
        <v>733</v>
      </c>
      <c r="O146" s="84"/>
      <c r="P146" s="78"/>
    </row>
    <row r="147" spans="1:16" hidden="1" x14ac:dyDescent="0.3">
      <c r="A147" s="68" t="s">
        <v>536</v>
      </c>
      <c r="B147" s="20">
        <v>3</v>
      </c>
      <c r="C147" s="82" t="str">
        <f t="shared" si="4"/>
        <v>Factor Model</v>
      </c>
      <c r="D147" s="20">
        <v>10</v>
      </c>
      <c r="E147" s="20">
        <v>0.1</v>
      </c>
      <c r="F147" t="s">
        <v>0</v>
      </c>
      <c r="G147">
        <v>782</v>
      </c>
      <c r="H147" s="79">
        <f t="shared" si="5"/>
        <v>1.2804097311139564E-3</v>
      </c>
      <c r="I147">
        <v>6.6652199999999997</v>
      </c>
      <c r="J147">
        <v>10318</v>
      </c>
      <c r="K147" s="52">
        <v>0</v>
      </c>
      <c r="L147" s="80">
        <f>IF(OR('H_Parallel+HT'!$G147="---",'H_Parallel+HT'!$G147="infeas",'H_Parallel+HT'!$G147="inf"),"---",('H_Parallel+HT'!$G147/M147)-1)</f>
        <v>9.6774193548387011E-2</v>
      </c>
      <c r="M147" s="83">
        <f>Model_dem!L147</f>
        <v>713</v>
      </c>
      <c r="N147" s="78">
        <f>Model_dem!G147</f>
        <v>781</v>
      </c>
      <c r="O147" s="84"/>
      <c r="P147" s="78"/>
    </row>
    <row r="148" spans="1:16" hidden="1" x14ac:dyDescent="0.3">
      <c r="A148" s="68" t="s">
        <v>536</v>
      </c>
      <c r="B148" s="20">
        <v>3</v>
      </c>
      <c r="C148" s="82" t="str">
        <f t="shared" si="4"/>
        <v>Factor Model</v>
      </c>
      <c r="D148" s="20">
        <v>10</v>
      </c>
      <c r="E148" s="20">
        <v>0.15</v>
      </c>
      <c r="F148" t="s">
        <v>4</v>
      </c>
      <c r="G148" t="s">
        <v>511</v>
      </c>
      <c r="H148" s="79" t="str">
        <f t="shared" si="5"/>
        <v>---</v>
      </c>
      <c r="I148" t="s">
        <v>511</v>
      </c>
      <c r="L148" s="80" t="str">
        <f>IF(OR('H_Parallel+HT'!$G148="---",'H_Parallel+HT'!$G148="infeas",'H_Parallel+HT'!$G148="inf"),"---",('H_Parallel+HT'!$G148/M148)-1)</f>
        <v>---</v>
      </c>
      <c r="M148" s="83">
        <f>Model_dem!L148</f>
        <v>713</v>
      </c>
      <c r="N148" s="78" t="str">
        <f>Model_dem!G148</f>
        <v>---</v>
      </c>
      <c r="O148" s="84"/>
      <c r="P148" s="78"/>
    </row>
    <row r="149" spans="1:16" hidden="1" x14ac:dyDescent="0.3">
      <c r="A149" s="68" t="s">
        <v>536</v>
      </c>
      <c r="B149" s="20">
        <v>3</v>
      </c>
      <c r="C149" s="82" t="str">
        <f t="shared" si="4"/>
        <v>Factor Model</v>
      </c>
      <c r="D149" s="20">
        <v>10</v>
      </c>
      <c r="E149" s="20">
        <v>0.2</v>
      </c>
      <c r="F149" t="s">
        <v>4</v>
      </c>
      <c r="G149" t="s">
        <v>511</v>
      </c>
      <c r="H149" s="79" t="str">
        <f t="shared" si="5"/>
        <v>---</v>
      </c>
      <c r="I149" t="s">
        <v>511</v>
      </c>
      <c r="L149" s="80" t="str">
        <f>IF(OR('H_Parallel+HT'!$G149="---",'H_Parallel+HT'!$G149="infeas",'H_Parallel+HT'!$G149="inf"),"---",('H_Parallel+HT'!$G149/M149)-1)</f>
        <v>---</v>
      </c>
      <c r="M149" s="83">
        <f>Model_dem!L149</f>
        <v>713</v>
      </c>
      <c r="N149" s="78" t="str">
        <f>Model_dem!G149</f>
        <v>---</v>
      </c>
      <c r="O149" s="84"/>
      <c r="P149" s="78"/>
    </row>
    <row r="150" spans="1:16" hidden="1" x14ac:dyDescent="0.3">
      <c r="A150" s="68" t="s">
        <v>536</v>
      </c>
      <c r="B150" s="20">
        <v>3</v>
      </c>
      <c r="C150" s="82" t="str">
        <f t="shared" si="4"/>
        <v>Factor Model</v>
      </c>
      <c r="D150" s="20">
        <v>25</v>
      </c>
      <c r="E150" s="20">
        <v>0.05</v>
      </c>
      <c r="F150" t="s">
        <v>0</v>
      </c>
      <c r="G150">
        <v>733</v>
      </c>
      <c r="H150" s="79">
        <f t="shared" si="5"/>
        <v>0</v>
      </c>
      <c r="I150">
        <v>0.96353</v>
      </c>
      <c r="J150">
        <v>7696</v>
      </c>
      <c r="K150" s="52">
        <v>0</v>
      </c>
      <c r="L150" s="80">
        <f>IF(OR('H_Parallel+HT'!$G150="---",'H_Parallel+HT'!$G150="infeas",'H_Parallel+HT'!$G150="inf"),"---",('H_Parallel+HT'!$G150/M150)-1)</f>
        <v>2.8050490883590573E-2</v>
      </c>
      <c r="M150" s="83">
        <f>Model_dem!L150</f>
        <v>713</v>
      </c>
      <c r="N150" s="78">
        <f>Model_dem!G150</f>
        <v>733</v>
      </c>
      <c r="O150" s="84"/>
      <c r="P150" s="78"/>
    </row>
    <row r="151" spans="1:16" hidden="1" x14ac:dyDescent="0.3">
      <c r="A151" s="68" t="s">
        <v>536</v>
      </c>
      <c r="B151" s="20">
        <v>3</v>
      </c>
      <c r="C151" s="82" t="str">
        <f t="shared" si="4"/>
        <v>Factor Model</v>
      </c>
      <c r="D151" s="20">
        <v>25</v>
      </c>
      <c r="E151" s="20">
        <v>0.1</v>
      </c>
      <c r="F151" t="s">
        <v>0</v>
      </c>
      <c r="G151">
        <v>785</v>
      </c>
      <c r="H151" s="79">
        <f t="shared" si="5"/>
        <v>5.1216389244558257E-3</v>
      </c>
      <c r="I151">
        <v>1.0986899999999999</v>
      </c>
      <c r="J151">
        <v>10366</v>
      </c>
      <c r="K151" s="52">
        <v>0</v>
      </c>
      <c r="L151" s="80">
        <f>IF(OR('H_Parallel+HT'!$G151="---",'H_Parallel+HT'!$G151="infeas",'H_Parallel+HT'!$G151="inf"),"---",('H_Parallel+HT'!$G151/M151)-1)</f>
        <v>0.10098176718092566</v>
      </c>
      <c r="M151" s="83">
        <f>Model_dem!L151</f>
        <v>713</v>
      </c>
      <c r="N151" s="78">
        <f>Model_dem!G151</f>
        <v>781</v>
      </c>
      <c r="O151" s="84"/>
      <c r="P151" s="78"/>
    </row>
    <row r="152" spans="1:16" hidden="1" x14ac:dyDescent="0.3">
      <c r="A152" s="68" t="s">
        <v>536</v>
      </c>
      <c r="B152" s="20">
        <v>3</v>
      </c>
      <c r="C152" s="82" t="str">
        <f t="shared" si="4"/>
        <v>Factor Model</v>
      </c>
      <c r="D152" s="20">
        <v>25</v>
      </c>
      <c r="E152" s="20">
        <v>0.15</v>
      </c>
      <c r="F152" t="s">
        <v>4</v>
      </c>
      <c r="G152" t="s">
        <v>511</v>
      </c>
      <c r="H152" s="79" t="str">
        <f t="shared" si="5"/>
        <v>---</v>
      </c>
      <c r="I152" t="s">
        <v>511</v>
      </c>
      <c r="L152" s="80" t="str">
        <f>IF(OR('H_Parallel+HT'!$G152="---",'H_Parallel+HT'!$G152="infeas",'H_Parallel+HT'!$G152="inf"),"---",('H_Parallel+HT'!$G152/M152)-1)</f>
        <v>---</v>
      </c>
      <c r="M152" s="83">
        <f>Model_dem!L152</f>
        <v>713</v>
      </c>
      <c r="N152" s="78" t="str">
        <f>Model_dem!G152</f>
        <v>---</v>
      </c>
      <c r="O152" s="84"/>
      <c r="P152" s="78"/>
    </row>
    <row r="153" spans="1:16" hidden="1" x14ac:dyDescent="0.3">
      <c r="A153" s="68" t="s">
        <v>536</v>
      </c>
      <c r="B153" s="20">
        <v>3</v>
      </c>
      <c r="C153" s="82" t="str">
        <f t="shared" si="4"/>
        <v>Factor Model</v>
      </c>
      <c r="D153" s="20">
        <v>25</v>
      </c>
      <c r="E153" s="20">
        <v>0.2</v>
      </c>
      <c r="F153" t="s">
        <v>4</v>
      </c>
      <c r="G153" t="s">
        <v>511</v>
      </c>
      <c r="H153" s="79" t="str">
        <f t="shared" si="5"/>
        <v>---</v>
      </c>
      <c r="I153" t="s">
        <v>511</v>
      </c>
      <c r="L153" s="80" t="str">
        <f>IF(OR('H_Parallel+HT'!$G153="---",'H_Parallel+HT'!$G153="infeas",'H_Parallel+HT'!$G153="inf"),"---",('H_Parallel+HT'!$G153/M153)-1)</f>
        <v>---</v>
      </c>
      <c r="M153" s="83">
        <f>Model_dem!L153</f>
        <v>713</v>
      </c>
      <c r="N153" s="78" t="str">
        <f>Model_dem!G153</f>
        <v>---</v>
      </c>
      <c r="O153" s="84"/>
      <c r="P153" s="78"/>
    </row>
    <row r="154" spans="1:16" hidden="1" x14ac:dyDescent="0.3">
      <c r="A154" s="68" t="s">
        <v>536</v>
      </c>
      <c r="B154" s="20">
        <v>3</v>
      </c>
      <c r="C154" s="82" t="str">
        <f t="shared" si="4"/>
        <v>Factor Model</v>
      </c>
      <c r="D154" s="20">
        <v>50</v>
      </c>
      <c r="E154" s="20">
        <v>0.05</v>
      </c>
      <c r="F154" t="s">
        <v>0</v>
      </c>
      <c r="G154">
        <v>733</v>
      </c>
      <c r="H154" s="79">
        <f t="shared" si="5"/>
        <v>0</v>
      </c>
      <c r="I154">
        <v>1.0093399999999999</v>
      </c>
      <c r="J154">
        <v>5681</v>
      </c>
      <c r="K154" s="52">
        <v>0</v>
      </c>
      <c r="L154" s="80">
        <f>IF(OR('H_Parallel+HT'!$G154="---",'H_Parallel+HT'!$G154="infeas",'H_Parallel+HT'!$G154="inf"),"---",('H_Parallel+HT'!$G154/M154)-1)</f>
        <v>2.8050490883590573E-2</v>
      </c>
      <c r="M154" s="83">
        <f>Model_dem!L154</f>
        <v>713</v>
      </c>
      <c r="N154" s="78">
        <f>Model_dem!G154</f>
        <v>733</v>
      </c>
      <c r="O154" s="84"/>
      <c r="P154" s="78"/>
    </row>
    <row r="155" spans="1:16" hidden="1" x14ac:dyDescent="0.3">
      <c r="A155" s="68" t="s">
        <v>536</v>
      </c>
      <c r="B155" s="20">
        <v>3</v>
      </c>
      <c r="C155" s="82" t="str">
        <f t="shared" si="4"/>
        <v>Factor Model</v>
      </c>
      <c r="D155" s="20">
        <v>50</v>
      </c>
      <c r="E155" s="20">
        <v>0.1</v>
      </c>
      <c r="F155" t="s">
        <v>0</v>
      </c>
      <c r="G155">
        <v>781</v>
      </c>
      <c r="H155" s="79">
        <f t="shared" si="5"/>
        <v>0</v>
      </c>
      <c r="I155">
        <v>1.73506</v>
      </c>
      <c r="J155">
        <v>9378</v>
      </c>
      <c r="K155" s="52">
        <v>0</v>
      </c>
      <c r="L155" s="80">
        <f>IF(OR('H_Parallel+HT'!$G155="---",'H_Parallel+HT'!$G155="infeas",'H_Parallel+HT'!$G155="inf"),"---",('H_Parallel+HT'!$G155/M155)-1)</f>
        <v>9.5371669004207682E-2</v>
      </c>
      <c r="M155" s="83">
        <f>Model_dem!L155</f>
        <v>713</v>
      </c>
      <c r="N155" s="78">
        <f>Model_dem!G155</f>
        <v>781</v>
      </c>
      <c r="O155" s="84"/>
      <c r="P155" s="78"/>
    </row>
    <row r="156" spans="1:16" hidden="1" x14ac:dyDescent="0.3">
      <c r="A156" s="68" t="s">
        <v>536</v>
      </c>
      <c r="B156" s="20">
        <v>3</v>
      </c>
      <c r="C156" s="82" t="str">
        <f t="shared" si="4"/>
        <v>Factor Model</v>
      </c>
      <c r="D156" s="20">
        <v>50</v>
      </c>
      <c r="E156" s="20">
        <v>0.15</v>
      </c>
      <c r="F156" t="s">
        <v>4</v>
      </c>
      <c r="G156" t="s">
        <v>511</v>
      </c>
      <c r="H156" s="79" t="str">
        <f t="shared" si="5"/>
        <v>---</v>
      </c>
      <c r="I156" t="s">
        <v>511</v>
      </c>
      <c r="L156" s="80" t="str">
        <f>IF(OR('H_Parallel+HT'!$G156="---",'H_Parallel+HT'!$G156="infeas",'H_Parallel+HT'!$G156="inf"),"---",('H_Parallel+HT'!$G156/M156)-1)</f>
        <v>---</v>
      </c>
      <c r="M156" s="83">
        <f>Model_dem!L156</f>
        <v>713</v>
      </c>
      <c r="N156" s="78" t="str">
        <f>Model_dem!G156</f>
        <v>---</v>
      </c>
      <c r="O156" s="84"/>
      <c r="P156" s="78"/>
    </row>
    <row r="157" spans="1:16" hidden="1" x14ac:dyDescent="0.3">
      <c r="A157" s="68" t="s">
        <v>536</v>
      </c>
      <c r="B157" s="20">
        <v>3</v>
      </c>
      <c r="C157" s="82" t="str">
        <f t="shared" si="4"/>
        <v>Factor Model</v>
      </c>
      <c r="D157" s="20">
        <v>50</v>
      </c>
      <c r="E157" s="20">
        <v>0.2</v>
      </c>
      <c r="F157" t="s">
        <v>4</v>
      </c>
      <c r="G157" t="s">
        <v>511</v>
      </c>
      <c r="H157" s="79" t="str">
        <f t="shared" si="5"/>
        <v>---</v>
      </c>
      <c r="I157" t="s">
        <v>511</v>
      </c>
      <c r="L157" s="80" t="str">
        <f>IF(OR('H_Parallel+HT'!$G157="---",'H_Parallel+HT'!$G157="infeas",'H_Parallel+HT'!$G157="inf"),"---",('H_Parallel+HT'!$G157/M157)-1)</f>
        <v>---</v>
      </c>
      <c r="M157" s="83">
        <f>Model_dem!L157</f>
        <v>713</v>
      </c>
      <c r="N157" s="78" t="str">
        <f>Model_dem!G157</f>
        <v>---</v>
      </c>
      <c r="O157" s="84"/>
      <c r="P157" s="78"/>
    </row>
    <row r="158" spans="1:16" x14ac:dyDescent="0.3">
      <c r="A158" s="68" t="s">
        <v>524</v>
      </c>
      <c r="B158" s="20">
        <v>0</v>
      </c>
      <c r="C158" s="82" t="str">
        <f t="shared" si="4"/>
        <v>Deterministic</v>
      </c>
      <c r="D158" s="20">
        <v>0</v>
      </c>
      <c r="E158" s="20">
        <v>0.05</v>
      </c>
      <c r="F158" t="s">
        <v>0</v>
      </c>
      <c r="G158">
        <v>1006</v>
      </c>
      <c r="H158" s="79">
        <f t="shared" si="5"/>
        <v>0</v>
      </c>
      <c r="I158" s="92">
        <v>2.4308000000000001</v>
      </c>
      <c r="J158">
        <v>202169</v>
      </c>
      <c r="K158" s="52">
        <v>1</v>
      </c>
      <c r="L158" s="80">
        <f>IF(OR('H_Parallel+HT'!$G158="---",'H_Parallel+HT'!$G158="infeas",'H_Parallel+HT'!$G158="inf"),"---",('H_Parallel+HT'!$G158/M158)-1)</f>
        <v>0</v>
      </c>
      <c r="M158" s="83">
        <f>Model_dem!L158</f>
        <v>1006</v>
      </c>
      <c r="N158" s="78">
        <f>Model_dem!G158</f>
        <v>1006</v>
      </c>
      <c r="O158" s="84"/>
      <c r="P158" s="78"/>
    </row>
    <row r="159" spans="1:16" x14ac:dyDescent="0.3">
      <c r="A159" s="68" t="s">
        <v>524</v>
      </c>
      <c r="B159" s="20">
        <v>0</v>
      </c>
      <c r="C159" s="82" t="str">
        <f t="shared" si="4"/>
        <v>Deterministic</v>
      </c>
      <c r="D159" s="20">
        <v>0</v>
      </c>
      <c r="E159" s="20">
        <v>0.1</v>
      </c>
      <c r="F159" t="s">
        <v>0</v>
      </c>
      <c r="G159">
        <v>1006</v>
      </c>
      <c r="H159" s="79">
        <f t="shared" si="5"/>
        <v>0</v>
      </c>
      <c r="I159" s="92">
        <v>1.25562</v>
      </c>
      <c r="J159">
        <v>237221</v>
      </c>
      <c r="K159" s="52">
        <v>1</v>
      </c>
      <c r="L159" s="80">
        <f>IF(OR('H_Parallel+HT'!$G159="---",'H_Parallel+HT'!$G159="infeas",'H_Parallel+HT'!$G159="inf"),"---",('H_Parallel+HT'!$G159/M159)-1)</f>
        <v>0</v>
      </c>
      <c r="M159" s="83">
        <f>Model_dem!L159</f>
        <v>1006</v>
      </c>
      <c r="N159" s="78">
        <f>Model_dem!G159</f>
        <v>1006</v>
      </c>
      <c r="O159" s="84"/>
      <c r="P159" s="78"/>
    </row>
    <row r="160" spans="1:16" x14ac:dyDescent="0.3">
      <c r="A160" s="68" t="s">
        <v>524</v>
      </c>
      <c r="B160" s="20">
        <v>0</v>
      </c>
      <c r="C160" s="82" t="str">
        <f t="shared" si="4"/>
        <v>Deterministic</v>
      </c>
      <c r="D160" s="20">
        <v>0</v>
      </c>
      <c r="E160" s="20">
        <v>0.15</v>
      </c>
      <c r="F160" t="s">
        <v>0</v>
      </c>
      <c r="G160">
        <v>1006</v>
      </c>
      <c r="H160" s="79">
        <f t="shared" si="5"/>
        <v>0</v>
      </c>
      <c r="I160" s="92">
        <v>1.56515</v>
      </c>
      <c r="J160">
        <v>249219</v>
      </c>
      <c r="K160" s="52">
        <v>1</v>
      </c>
      <c r="L160" s="80">
        <f>IF(OR('H_Parallel+HT'!$G160="---",'H_Parallel+HT'!$G160="infeas",'H_Parallel+HT'!$G160="inf"),"---",('H_Parallel+HT'!$G160/M160)-1)</f>
        <v>0</v>
      </c>
      <c r="M160" s="83">
        <f>Model_dem!L160</f>
        <v>1006</v>
      </c>
      <c r="N160" s="78">
        <f>Model_dem!G160</f>
        <v>1006</v>
      </c>
      <c r="O160" s="84"/>
      <c r="P160" s="78"/>
    </row>
    <row r="161" spans="1:16" x14ac:dyDescent="0.3">
      <c r="A161" s="68" t="s">
        <v>524</v>
      </c>
      <c r="B161" s="20">
        <v>0</v>
      </c>
      <c r="C161" s="82" t="str">
        <f t="shared" si="4"/>
        <v>Deterministic</v>
      </c>
      <c r="D161" s="20">
        <v>0</v>
      </c>
      <c r="E161" s="20">
        <v>0.2</v>
      </c>
      <c r="F161" t="s">
        <v>1</v>
      </c>
      <c r="G161">
        <v>1006</v>
      </c>
      <c r="H161" s="79">
        <f t="shared" si="5"/>
        <v>0</v>
      </c>
      <c r="I161" s="92">
        <v>1.2531300000000001</v>
      </c>
      <c r="J161">
        <v>210083</v>
      </c>
      <c r="K161" s="52">
        <v>1</v>
      </c>
      <c r="L161" s="80">
        <f>IF(OR('H_Parallel+HT'!$G161="---",'H_Parallel+HT'!$G161="infeas",'H_Parallel+HT'!$G161="inf"),"---",('H_Parallel+HT'!$G161/M161)-1)</f>
        <v>0</v>
      </c>
      <c r="M161" s="83">
        <f>Model_dem!L161</f>
        <v>1006</v>
      </c>
      <c r="N161" s="78">
        <f>Model_dem!G161</f>
        <v>1006</v>
      </c>
      <c r="O161" s="84"/>
      <c r="P161" s="78"/>
    </row>
    <row r="162" spans="1:16" x14ac:dyDescent="0.3">
      <c r="A162" s="68" t="s">
        <v>524</v>
      </c>
      <c r="B162" s="20">
        <v>1</v>
      </c>
      <c r="C162" s="82" t="str">
        <f t="shared" si="4"/>
        <v>Cardinality-constrained</v>
      </c>
      <c r="D162" s="20">
        <v>5</v>
      </c>
      <c r="E162" s="20">
        <v>0.05</v>
      </c>
      <c r="F162" t="s">
        <v>0</v>
      </c>
      <c r="G162">
        <v>1007</v>
      </c>
      <c r="H162" s="79">
        <f t="shared" si="5"/>
        <v>0</v>
      </c>
      <c r="I162" s="92">
        <v>3.4925799999999998</v>
      </c>
      <c r="J162">
        <v>141811</v>
      </c>
      <c r="K162" s="52">
        <v>1</v>
      </c>
      <c r="L162" s="80">
        <f>IF(OR('H_Parallel+HT'!$G162="---",'H_Parallel+HT'!$G162="infeas",'H_Parallel+HT'!$G162="inf"),"---",('H_Parallel+HT'!$G162/M162)-1)</f>
        <v>9.9403578528822756E-4</v>
      </c>
      <c r="M162" s="83">
        <f>Model_dem!L162</f>
        <v>1006</v>
      </c>
      <c r="N162" s="78">
        <f>Model_dem!G162</f>
        <v>1007</v>
      </c>
      <c r="O162" s="84"/>
      <c r="P162" s="78"/>
    </row>
    <row r="163" spans="1:16" x14ac:dyDescent="0.3">
      <c r="A163" s="68" t="s">
        <v>524</v>
      </c>
      <c r="B163" s="20">
        <v>1</v>
      </c>
      <c r="C163" s="82" t="str">
        <f t="shared" si="4"/>
        <v>Cardinality-constrained</v>
      </c>
      <c r="D163" s="20">
        <v>5</v>
      </c>
      <c r="E163" s="20">
        <v>0.1</v>
      </c>
      <c r="F163" t="s">
        <v>0</v>
      </c>
      <c r="G163">
        <v>1009</v>
      </c>
      <c r="H163" s="79">
        <f t="shared" si="5"/>
        <v>0</v>
      </c>
      <c r="I163" s="92">
        <v>3.41777</v>
      </c>
      <c r="J163">
        <v>123307</v>
      </c>
      <c r="K163" s="52">
        <v>1</v>
      </c>
      <c r="L163" s="80">
        <f>IF(OR('H_Parallel+HT'!$G163="---",'H_Parallel+HT'!$G163="infeas",'H_Parallel+HT'!$G163="inf"),"---",('H_Parallel+HT'!$G163/M163)-1)</f>
        <v>2.9821073558649047E-3</v>
      </c>
      <c r="M163" s="83">
        <f>Model_dem!L163</f>
        <v>1006</v>
      </c>
      <c r="N163" s="78">
        <f>Model_dem!G163</f>
        <v>1009</v>
      </c>
      <c r="O163" s="84"/>
      <c r="P163" s="78"/>
    </row>
    <row r="164" spans="1:16" x14ac:dyDescent="0.3">
      <c r="A164" s="68" t="s">
        <v>524</v>
      </c>
      <c r="B164" s="20">
        <v>1</v>
      </c>
      <c r="C164" s="82" t="str">
        <f t="shared" si="4"/>
        <v>Cardinality-constrained</v>
      </c>
      <c r="D164" s="20">
        <v>5</v>
      </c>
      <c r="E164" s="20">
        <v>0.15</v>
      </c>
      <c r="F164" t="s">
        <v>0</v>
      </c>
      <c r="G164">
        <v>1015</v>
      </c>
      <c r="H164" s="79">
        <f t="shared" si="5"/>
        <v>0</v>
      </c>
      <c r="I164" s="92">
        <v>4.56203</v>
      </c>
      <c r="J164">
        <v>162007</v>
      </c>
      <c r="K164" s="52">
        <v>1</v>
      </c>
      <c r="L164" s="80">
        <f>IF(OR('H_Parallel+HT'!$G164="---",'H_Parallel+HT'!$G164="infeas",'H_Parallel+HT'!$G164="inf"),"---",('H_Parallel+HT'!$G164/M164)-1)</f>
        <v>8.9463220675944921E-3</v>
      </c>
      <c r="M164" s="83">
        <f>Model_dem!L164</f>
        <v>1006</v>
      </c>
      <c r="N164" s="78">
        <f>Model_dem!G164</f>
        <v>1015</v>
      </c>
      <c r="O164" s="84"/>
      <c r="P164" s="78"/>
    </row>
    <row r="165" spans="1:16" x14ac:dyDescent="0.3">
      <c r="A165" s="68" t="s">
        <v>524</v>
      </c>
      <c r="B165" s="20">
        <v>1</v>
      </c>
      <c r="C165" s="82" t="str">
        <f t="shared" si="4"/>
        <v>Cardinality-constrained</v>
      </c>
      <c r="D165" s="20">
        <v>5</v>
      </c>
      <c r="E165" s="20">
        <v>0.2</v>
      </c>
      <c r="F165" t="s">
        <v>0</v>
      </c>
      <c r="G165">
        <v>1015</v>
      </c>
      <c r="H165" s="79">
        <f t="shared" si="5"/>
        <v>0</v>
      </c>
      <c r="I165" s="92">
        <v>8.9568300000000001</v>
      </c>
      <c r="J165">
        <v>174486</v>
      </c>
      <c r="K165" s="52">
        <v>1</v>
      </c>
      <c r="L165" s="80">
        <f>IF(OR('H_Parallel+HT'!$G165="---",'H_Parallel+HT'!$G165="infeas",'H_Parallel+HT'!$G165="inf"),"---",('H_Parallel+HT'!$G165/M165)-1)</f>
        <v>8.9463220675944921E-3</v>
      </c>
      <c r="M165" s="83">
        <f>Model_dem!L165</f>
        <v>1006</v>
      </c>
      <c r="N165" s="78">
        <f>Model_dem!G165</f>
        <v>1015</v>
      </c>
      <c r="O165" s="84"/>
      <c r="P165" s="78"/>
    </row>
    <row r="166" spans="1:16" x14ac:dyDescent="0.3">
      <c r="A166" s="68" t="s">
        <v>524</v>
      </c>
      <c r="B166" s="20">
        <v>1</v>
      </c>
      <c r="C166" s="82" t="str">
        <f t="shared" si="4"/>
        <v>Cardinality-constrained</v>
      </c>
      <c r="D166" s="20">
        <v>10</v>
      </c>
      <c r="E166" s="20">
        <v>0.05</v>
      </c>
      <c r="F166" t="s">
        <v>0</v>
      </c>
      <c r="G166">
        <v>1007</v>
      </c>
      <c r="H166" s="79">
        <f t="shared" si="5"/>
        <v>0</v>
      </c>
      <c r="I166" s="92">
        <v>1.8347599999999999</v>
      </c>
      <c r="J166">
        <v>154228</v>
      </c>
      <c r="K166" s="52">
        <v>1</v>
      </c>
      <c r="L166" s="80">
        <f>IF(OR('H_Parallel+HT'!$G166="---",'H_Parallel+HT'!$G166="infeas",'H_Parallel+HT'!$G166="inf"),"---",('H_Parallel+HT'!$G166/M166)-1)</f>
        <v>9.9403578528822756E-4</v>
      </c>
      <c r="M166" s="83">
        <f>Model_dem!L166</f>
        <v>1006</v>
      </c>
      <c r="N166" s="78">
        <f>Model_dem!G166</f>
        <v>1007</v>
      </c>
      <c r="O166" s="84"/>
      <c r="P166" s="78"/>
    </row>
    <row r="167" spans="1:16" x14ac:dyDescent="0.3">
      <c r="A167" s="68" t="s">
        <v>524</v>
      </c>
      <c r="B167" s="20">
        <v>1</v>
      </c>
      <c r="C167" s="82" t="str">
        <f t="shared" si="4"/>
        <v>Cardinality-constrained</v>
      </c>
      <c r="D167" s="20">
        <v>10</v>
      </c>
      <c r="E167" s="20">
        <v>0.1</v>
      </c>
      <c r="F167" t="s">
        <v>0</v>
      </c>
      <c r="G167">
        <v>1009</v>
      </c>
      <c r="H167" s="79">
        <f t="shared" si="5"/>
        <v>0</v>
      </c>
      <c r="I167" s="92">
        <v>3.2902999999999998</v>
      </c>
      <c r="J167">
        <v>137158</v>
      </c>
      <c r="K167" s="52">
        <v>1</v>
      </c>
      <c r="L167" s="80">
        <f>IF(OR('H_Parallel+HT'!$G167="---",'H_Parallel+HT'!$G167="infeas",'H_Parallel+HT'!$G167="inf"),"---",('H_Parallel+HT'!$G167/M167)-1)</f>
        <v>2.9821073558649047E-3</v>
      </c>
      <c r="M167" s="83">
        <f>Model_dem!L167</f>
        <v>1006</v>
      </c>
      <c r="N167" s="78">
        <f>Model_dem!G167</f>
        <v>1009</v>
      </c>
      <c r="O167" s="84"/>
      <c r="P167" s="78"/>
    </row>
    <row r="168" spans="1:16" x14ac:dyDescent="0.3">
      <c r="A168" s="68" t="s">
        <v>524</v>
      </c>
      <c r="B168" s="20">
        <v>1</v>
      </c>
      <c r="C168" s="82" t="str">
        <f t="shared" si="4"/>
        <v>Cardinality-constrained</v>
      </c>
      <c r="D168" s="20">
        <v>10</v>
      </c>
      <c r="E168" s="20">
        <v>0.15</v>
      </c>
      <c r="F168" t="s">
        <v>0</v>
      </c>
      <c r="G168">
        <v>1015</v>
      </c>
      <c r="H168" s="79">
        <f t="shared" si="5"/>
        <v>0</v>
      </c>
      <c r="I168" s="92">
        <v>5.9634900000000002</v>
      </c>
      <c r="J168">
        <v>162378</v>
      </c>
      <c r="K168" s="52">
        <v>1</v>
      </c>
      <c r="L168" s="80">
        <f>IF(OR('H_Parallel+HT'!$G168="---",'H_Parallel+HT'!$G168="infeas",'H_Parallel+HT'!$G168="inf"),"---",('H_Parallel+HT'!$G168/M168)-1)</f>
        <v>8.9463220675944921E-3</v>
      </c>
      <c r="M168" s="83">
        <f>Model_dem!L168</f>
        <v>1006</v>
      </c>
      <c r="N168" s="78">
        <f>Model_dem!G168</f>
        <v>1015</v>
      </c>
      <c r="O168" s="84"/>
      <c r="P168" s="78"/>
    </row>
    <row r="169" spans="1:16" x14ac:dyDescent="0.3">
      <c r="A169" s="68" t="s">
        <v>524</v>
      </c>
      <c r="B169" s="20">
        <v>1</v>
      </c>
      <c r="C169" s="82" t="str">
        <f t="shared" si="4"/>
        <v>Cardinality-constrained</v>
      </c>
      <c r="D169" s="20">
        <v>10</v>
      </c>
      <c r="E169" s="20">
        <v>0.2</v>
      </c>
      <c r="F169" t="s">
        <v>0</v>
      </c>
      <c r="G169">
        <v>1015</v>
      </c>
      <c r="H169" s="79">
        <f t="shared" si="5"/>
        <v>0</v>
      </c>
      <c r="I169" s="92">
        <v>4.6380299999999997</v>
      </c>
      <c r="J169">
        <v>156702</v>
      </c>
      <c r="K169" s="52">
        <v>1</v>
      </c>
      <c r="L169" s="80">
        <f>IF(OR('H_Parallel+HT'!$G169="---",'H_Parallel+HT'!$G169="infeas",'H_Parallel+HT'!$G169="inf"),"---",('H_Parallel+HT'!$G169/M169)-1)</f>
        <v>8.9463220675944921E-3</v>
      </c>
      <c r="M169" s="83">
        <f>Model_dem!L169</f>
        <v>1006</v>
      </c>
      <c r="N169" s="78">
        <f>Model_dem!G169</f>
        <v>1015</v>
      </c>
      <c r="O169" s="84"/>
      <c r="P169" s="78"/>
    </row>
    <row r="170" spans="1:16" x14ac:dyDescent="0.3">
      <c r="A170" s="68" t="s">
        <v>524</v>
      </c>
      <c r="B170" s="20">
        <v>1</v>
      </c>
      <c r="C170" s="82" t="str">
        <f t="shared" si="4"/>
        <v>Cardinality-constrained</v>
      </c>
      <c r="D170" s="20">
        <v>25</v>
      </c>
      <c r="E170" s="20">
        <v>0.05</v>
      </c>
      <c r="F170" t="s">
        <v>0</v>
      </c>
      <c r="G170">
        <v>1015</v>
      </c>
      <c r="H170" s="79">
        <f t="shared" si="5"/>
        <v>0</v>
      </c>
      <c r="I170" s="92">
        <v>26.3706</v>
      </c>
      <c r="J170">
        <v>122200</v>
      </c>
      <c r="K170" s="52">
        <v>9.4E-2</v>
      </c>
      <c r="L170" s="80">
        <f>IF(OR('H_Parallel+HT'!$G170="---",'H_Parallel+HT'!$G170="infeas",'H_Parallel+HT'!$G170="inf"),"---",('H_Parallel+HT'!$G170/M170)-1)</f>
        <v>8.9463220675944921E-3</v>
      </c>
      <c r="M170" s="83">
        <f>Model_dem!L170</f>
        <v>1006</v>
      </c>
      <c r="N170" s="78">
        <f>Model_dem!G170</f>
        <v>1015</v>
      </c>
      <c r="O170" s="84"/>
      <c r="P170" s="78"/>
    </row>
    <row r="171" spans="1:16" x14ac:dyDescent="0.3">
      <c r="A171" s="68" t="s">
        <v>524</v>
      </c>
      <c r="B171" s="20">
        <v>1</v>
      </c>
      <c r="C171" s="82" t="str">
        <f t="shared" si="4"/>
        <v>Cardinality-constrained</v>
      </c>
      <c r="D171" s="20">
        <v>25</v>
      </c>
      <c r="E171" s="20">
        <v>0.1</v>
      </c>
      <c r="F171" t="s">
        <v>0</v>
      </c>
      <c r="G171">
        <v>1027</v>
      </c>
      <c r="H171" s="79">
        <f t="shared" si="5"/>
        <v>0</v>
      </c>
      <c r="I171" s="92">
        <v>5.13157</v>
      </c>
      <c r="J171">
        <v>113408</v>
      </c>
      <c r="K171" s="52">
        <v>0.20200000000000001</v>
      </c>
      <c r="L171" s="80">
        <f>IF(OR('H_Parallel+HT'!$G171="---",'H_Parallel+HT'!$G171="infeas",'H_Parallel+HT'!$G171="inf"),"---",('H_Parallel+HT'!$G171/M171)-1)</f>
        <v>2.0874751491053667E-2</v>
      </c>
      <c r="M171" s="83">
        <f>Model_dem!L171</f>
        <v>1006</v>
      </c>
      <c r="N171" s="78">
        <f>Model_dem!G171</f>
        <v>1027</v>
      </c>
      <c r="O171" s="84"/>
      <c r="P171" s="78"/>
    </row>
    <row r="172" spans="1:16" x14ac:dyDescent="0.3">
      <c r="A172" s="68" t="s">
        <v>524</v>
      </c>
      <c r="B172" s="20">
        <v>1</v>
      </c>
      <c r="C172" s="82" t="str">
        <f t="shared" si="4"/>
        <v>Cardinality-constrained</v>
      </c>
      <c r="D172" s="20">
        <v>25</v>
      </c>
      <c r="E172" s="20">
        <v>0.15</v>
      </c>
      <c r="F172" t="s">
        <v>0</v>
      </c>
      <c r="G172">
        <v>1036</v>
      </c>
      <c r="H172" s="79">
        <f t="shared" si="5"/>
        <v>0</v>
      </c>
      <c r="I172" s="92">
        <v>24.2789</v>
      </c>
      <c r="J172">
        <v>75114</v>
      </c>
      <c r="K172" s="52">
        <v>0.50700000000000001</v>
      </c>
      <c r="L172" s="80">
        <f>IF(OR('H_Parallel+HT'!$G172="---",'H_Parallel+HT'!$G172="infeas",'H_Parallel+HT'!$G172="inf"),"---",('H_Parallel+HT'!$G172/M172)-1)</f>
        <v>2.9821073558648159E-2</v>
      </c>
      <c r="M172" s="83">
        <f>Model_dem!L172</f>
        <v>1006</v>
      </c>
      <c r="N172" s="78">
        <f>Model_dem!G172</f>
        <v>1036</v>
      </c>
      <c r="O172" s="84"/>
      <c r="P172" s="78"/>
    </row>
    <row r="173" spans="1:16" x14ac:dyDescent="0.3">
      <c r="A173" s="68" t="s">
        <v>524</v>
      </c>
      <c r="B173" s="20">
        <v>1</v>
      </c>
      <c r="C173" s="82" t="str">
        <f t="shared" si="4"/>
        <v>Cardinality-constrained</v>
      </c>
      <c r="D173" s="20">
        <v>25</v>
      </c>
      <c r="E173" s="20">
        <v>0.2</v>
      </c>
      <c r="F173" t="s">
        <v>1</v>
      </c>
      <c r="G173">
        <v>1038</v>
      </c>
      <c r="H173" s="79">
        <f t="shared" si="5"/>
        <v>0</v>
      </c>
      <c r="I173" s="92">
        <v>17.409600000000001</v>
      </c>
      <c r="J173">
        <v>71541</v>
      </c>
      <c r="K173" s="52">
        <v>0.92600000000000005</v>
      </c>
      <c r="L173" s="80">
        <f>IF(OR('H_Parallel+HT'!$G173="---",'H_Parallel+HT'!$G173="infeas",'H_Parallel+HT'!$G173="inf"),"---",('H_Parallel+HT'!$G173/M173)-1)</f>
        <v>3.1809145129224614E-2</v>
      </c>
      <c r="M173" s="83">
        <f>Model_dem!L173</f>
        <v>1006</v>
      </c>
      <c r="N173" s="78">
        <f>Model_dem!G173</f>
        <v>1038</v>
      </c>
      <c r="O173" s="84"/>
      <c r="P173" s="78"/>
    </row>
    <row r="174" spans="1:16" x14ac:dyDescent="0.3">
      <c r="A174" s="68" t="s">
        <v>524</v>
      </c>
      <c r="B174" s="20">
        <v>1</v>
      </c>
      <c r="C174" s="82" t="str">
        <f t="shared" si="4"/>
        <v>Cardinality-constrained</v>
      </c>
      <c r="D174" s="20">
        <v>50</v>
      </c>
      <c r="E174" s="20">
        <v>0.05</v>
      </c>
      <c r="F174" t="s">
        <v>0</v>
      </c>
      <c r="G174">
        <v>1026</v>
      </c>
      <c r="H174" s="79">
        <f t="shared" si="5"/>
        <v>0</v>
      </c>
      <c r="I174" s="92">
        <v>6.0462300000000004</v>
      </c>
      <c r="J174">
        <v>118485</v>
      </c>
      <c r="K174" s="52">
        <v>0</v>
      </c>
      <c r="L174" s="80">
        <f>IF(OR('H_Parallel+HT'!$G174="---",'H_Parallel+HT'!$G174="infeas",'H_Parallel+HT'!$G174="inf"),"---",('H_Parallel+HT'!$G174/M174)-1)</f>
        <v>1.9880715705765439E-2</v>
      </c>
      <c r="M174" s="83">
        <f>Model_dem!L174</f>
        <v>1006</v>
      </c>
      <c r="N174" s="78">
        <f>Model_dem!G174</f>
        <v>1026</v>
      </c>
      <c r="O174" s="84"/>
      <c r="P174" s="78"/>
    </row>
    <row r="175" spans="1:16" x14ac:dyDescent="0.3">
      <c r="A175" s="68" t="s">
        <v>524</v>
      </c>
      <c r="B175" s="20">
        <v>1</v>
      </c>
      <c r="C175" s="82" t="str">
        <f t="shared" si="4"/>
        <v>Cardinality-constrained</v>
      </c>
      <c r="D175" s="20">
        <v>50</v>
      </c>
      <c r="E175" s="20">
        <v>0.1</v>
      </c>
      <c r="F175" t="s">
        <v>0</v>
      </c>
      <c r="G175">
        <v>1036</v>
      </c>
      <c r="H175" s="79">
        <f t="shared" si="5"/>
        <v>0</v>
      </c>
      <c r="I175" s="92">
        <v>120.38200000000001</v>
      </c>
      <c r="J175">
        <v>67813</v>
      </c>
      <c r="K175" s="52">
        <v>0</v>
      </c>
      <c r="L175" s="80">
        <f>IF(OR('H_Parallel+HT'!$G175="---",'H_Parallel+HT'!$G175="infeas",'H_Parallel+HT'!$G175="inf"),"---",('H_Parallel+HT'!$G175/M175)-1)</f>
        <v>2.9821073558648159E-2</v>
      </c>
      <c r="M175" s="83">
        <f>Model_dem!L175</f>
        <v>1006</v>
      </c>
      <c r="N175" s="78">
        <f>Model_dem!G175</f>
        <v>1036</v>
      </c>
      <c r="O175" s="84"/>
      <c r="P175" s="78"/>
    </row>
    <row r="176" spans="1:16" x14ac:dyDescent="0.3">
      <c r="A176" s="68" t="s">
        <v>524</v>
      </c>
      <c r="B176" s="20">
        <v>1</v>
      </c>
      <c r="C176" s="82" t="str">
        <f t="shared" si="4"/>
        <v>Cardinality-constrained</v>
      </c>
      <c r="D176" s="20">
        <v>50</v>
      </c>
      <c r="E176" s="20">
        <v>0.15</v>
      </c>
      <c r="F176" t="s">
        <v>0</v>
      </c>
      <c r="G176">
        <v>1048</v>
      </c>
      <c r="H176" s="79">
        <f t="shared" si="5"/>
        <v>0</v>
      </c>
      <c r="I176" s="92">
        <v>12.695600000000001</v>
      </c>
      <c r="J176">
        <v>32702</v>
      </c>
      <c r="K176" s="52">
        <v>8.0000000000000002E-3</v>
      </c>
      <c r="L176" s="80">
        <f>IF(OR('H_Parallel+HT'!$G176="---",'H_Parallel+HT'!$G176="infeas",'H_Parallel+HT'!$G176="inf"),"---",('H_Parallel+HT'!$G176/M176)-1)</f>
        <v>4.1749502982107334E-2</v>
      </c>
      <c r="M176" s="83">
        <f>Model_dem!L176</f>
        <v>1006</v>
      </c>
      <c r="N176" s="78">
        <f>Model_dem!G176</f>
        <v>1048</v>
      </c>
      <c r="O176" s="84"/>
      <c r="P176" s="78"/>
    </row>
    <row r="177" spans="1:16" x14ac:dyDescent="0.3">
      <c r="A177" s="68" t="s">
        <v>524</v>
      </c>
      <c r="B177" s="20">
        <v>1</v>
      </c>
      <c r="C177" s="82" t="str">
        <f t="shared" si="4"/>
        <v>Cardinality-constrained</v>
      </c>
      <c r="D177" s="20">
        <v>50</v>
      </c>
      <c r="E177" s="20">
        <v>0.2</v>
      </c>
      <c r="F177" t="s">
        <v>1</v>
      </c>
      <c r="G177">
        <v>1080</v>
      </c>
      <c r="H177" s="79">
        <f t="shared" si="5"/>
        <v>0</v>
      </c>
      <c r="I177" s="92">
        <v>941.05100000000004</v>
      </c>
      <c r="J177">
        <v>14119</v>
      </c>
      <c r="K177" s="52">
        <v>0.05</v>
      </c>
      <c r="L177" s="80">
        <f>IF(OR('H_Parallel+HT'!$G177="---",'H_Parallel+HT'!$G177="infeas",'H_Parallel+HT'!$G177="inf"),"---",('H_Parallel+HT'!$G177/M177)-1)</f>
        <v>7.3558648111331948E-2</v>
      </c>
      <c r="M177" s="83">
        <f>Model_dem!L177</f>
        <v>1006</v>
      </c>
      <c r="N177" s="78">
        <f>Model_dem!G177</f>
        <v>1080</v>
      </c>
      <c r="O177" s="84"/>
      <c r="P177" s="78"/>
    </row>
    <row r="178" spans="1:16" x14ac:dyDescent="0.3">
      <c r="A178" s="68" t="s">
        <v>524</v>
      </c>
      <c r="B178" s="20">
        <v>2</v>
      </c>
      <c r="C178" s="82" t="str">
        <f t="shared" si="4"/>
        <v>Knapsack</v>
      </c>
      <c r="D178" s="20">
        <v>5</v>
      </c>
      <c r="E178" s="20">
        <v>0.05</v>
      </c>
      <c r="F178" t="s">
        <v>0</v>
      </c>
      <c r="G178">
        <v>1009</v>
      </c>
      <c r="H178" s="79">
        <f t="shared" si="5"/>
        <v>0</v>
      </c>
      <c r="I178" s="92">
        <v>6.0568200000000001</v>
      </c>
      <c r="J178">
        <v>118768</v>
      </c>
      <c r="K178" s="52">
        <v>0.96599999999999997</v>
      </c>
      <c r="L178" s="80">
        <f>IF(OR('H_Parallel+HT'!$G178="---",'H_Parallel+HT'!$G178="infeas",'H_Parallel+HT'!$G178="inf"),"---",('H_Parallel+HT'!$G178/M178)-1)</f>
        <v>2.9821073558649047E-3</v>
      </c>
      <c r="M178" s="83">
        <f>Model_dem!L178</f>
        <v>1006</v>
      </c>
      <c r="N178" s="78">
        <f>Model_dem!G178</f>
        <v>1009</v>
      </c>
      <c r="O178" s="84"/>
      <c r="P178" s="78"/>
    </row>
    <row r="179" spans="1:16" x14ac:dyDescent="0.3">
      <c r="A179" s="68" t="s">
        <v>524</v>
      </c>
      <c r="B179" s="20">
        <v>2</v>
      </c>
      <c r="C179" s="82" t="str">
        <f t="shared" si="4"/>
        <v>Knapsack</v>
      </c>
      <c r="D179" s="20">
        <v>5</v>
      </c>
      <c r="E179" s="20">
        <v>0.1</v>
      </c>
      <c r="F179" t="s">
        <v>0</v>
      </c>
      <c r="G179">
        <v>1020</v>
      </c>
      <c r="H179" s="79">
        <f t="shared" si="5"/>
        <v>0</v>
      </c>
      <c r="I179" s="92">
        <v>3.6246100000000001</v>
      </c>
      <c r="J179">
        <v>202755</v>
      </c>
      <c r="K179" s="52">
        <v>1</v>
      </c>
      <c r="L179" s="80">
        <f>IF(OR('H_Parallel+HT'!$G179="---",'H_Parallel+HT'!$G179="infeas",'H_Parallel+HT'!$G179="inf"),"---",('H_Parallel+HT'!$G179/M179)-1)</f>
        <v>1.3916500994035852E-2</v>
      </c>
      <c r="M179" s="83">
        <f>Model_dem!L179</f>
        <v>1006</v>
      </c>
      <c r="N179" s="78">
        <f>Model_dem!G179</f>
        <v>1020</v>
      </c>
      <c r="O179" s="84"/>
      <c r="P179" s="78"/>
    </row>
    <row r="180" spans="1:16" x14ac:dyDescent="0.3">
      <c r="A180" s="68" t="s">
        <v>524</v>
      </c>
      <c r="B180" s="20">
        <v>2</v>
      </c>
      <c r="C180" s="82" t="str">
        <f t="shared" si="4"/>
        <v>Knapsack</v>
      </c>
      <c r="D180" s="20">
        <v>5</v>
      </c>
      <c r="E180" s="20">
        <v>0.15</v>
      </c>
      <c r="F180" t="s">
        <v>0</v>
      </c>
      <c r="G180">
        <v>1020</v>
      </c>
      <c r="H180" s="79">
        <f t="shared" si="5"/>
        <v>0</v>
      </c>
      <c r="I180" s="92">
        <v>12.430099999999999</v>
      </c>
      <c r="J180">
        <v>193388</v>
      </c>
      <c r="K180" s="52">
        <v>1</v>
      </c>
      <c r="L180" s="80">
        <f>IF(OR('H_Parallel+HT'!$G180="---",'H_Parallel+HT'!$G180="infeas",'H_Parallel+HT'!$G180="inf"),"---",('H_Parallel+HT'!$G180/M180)-1)</f>
        <v>1.3916500994035852E-2</v>
      </c>
      <c r="M180" s="83">
        <f>Model_dem!L180</f>
        <v>1006</v>
      </c>
      <c r="N180" s="78">
        <f>Model_dem!G180</f>
        <v>1020</v>
      </c>
      <c r="O180" s="84"/>
      <c r="P180" s="78"/>
    </row>
    <row r="181" spans="1:16" x14ac:dyDescent="0.3">
      <c r="A181" s="68" t="s">
        <v>524</v>
      </c>
      <c r="B181" s="20">
        <v>2</v>
      </c>
      <c r="C181" s="82" t="str">
        <f t="shared" si="4"/>
        <v>Knapsack</v>
      </c>
      <c r="D181" s="20">
        <v>5</v>
      </c>
      <c r="E181" s="20">
        <v>0.2</v>
      </c>
      <c r="F181" t="s">
        <v>0</v>
      </c>
      <c r="G181">
        <v>1030</v>
      </c>
      <c r="H181" s="79">
        <f t="shared" si="5"/>
        <v>0</v>
      </c>
      <c r="I181" s="92">
        <v>628.73099999999999</v>
      </c>
      <c r="J181">
        <v>214673</v>
      </c>
      <c r="K181" s="52">
        <v>1</v>
      </c>
      <c r="L181" s="80">
        <f>IF(OR('H_Parallel+HT'!$G181="---",'H_Parallel+HT'!$G181="infeas",'H_Parallel+HT'!$G181="inf"),"---",('H_Parallel+HT'!$G181/M181)-1)</f>
        <v>2.3856858846918572E-2</v>
      </c>
      <c r="M181" s="83">
        <f>Model_dem!L181</f>
        <v>1006</v>
      </c>
      <c r="N181" s="78">
        <f>Model_dem!G181</f>
        <v>1030</v>
      </c>
      <c r="O181" s="84"/>
      <c r="P181" s="78"/>
    </row>
    <row r="182" spans="1:16" x14ac:dyDescent="0.3">
      <c r="A182" s="68" t="s">
        <v>524</v>
      </c>
      <c r="B182" s="20">
        <v>2</v>
      </c>
      <c r="C182" s="82" t="str">
        <f t="shared" si="4"/>
        <v>Knapsack</v>
      </c>
      <c r="D182" s="20">
        <v>10</v>
      </c>
      <c r="E182" s="20">
        <v>0.05</v>
      </c>
      <c r="F182" t="s">
        <v>0</v>
      </c>
      <c r="G182">
        <v>1020</v>
      </c>
      <c r="H182" s="79">
        <f t="shared" si="5"/>
        <v>0</v>
      </c>
      <c r="I182" s="92">
        <v>162.124</v>
      </c>
      <c r="J182">
        <v>148908</v>
      </c>
      <c r="K182" s="52">
        <v>6.0999999999999999E-2</v>
      </c>
      <c r="L182" s="80">
        <f>IF(OR('H_Parallel+HT'!$G182="---",'H_Parallel+HT'!$G182="infeas",'H_Parallel+HT'!$G182="inf"),"---",('H_Parallel+HT'!$G182/M182)-1)</f>
        <v>1.3916500994035852E-2</v>
      </c>
      <c r="M182" s="83">
        <f>Model_dem!L182</f>
        <v>1006</v>
      </c>
      <c r="N182" s="78">
        <f>Model_dem!G182</f>
        <v>1020</v>
      </c>
      <c r="O182" s="84"/>
      <c r="P182" s="78"/>
    </row>
    <row r="183" spans="1:16" x14ac:dyDescent="0.3">
      <c r="A183" s="68" t="s">
        <v>524</v>
      </c>
      <c r="B183" s="20">
        <v>2</v>
      </c>
      <c r="C183" s="82" t="str">
        <f t="shared" si="4"/>
        <v>Knapsack</v>
      </c>
      <c r="D183" s="20">
        <v>10</v>
      </c>
      <c r="E183" s="20">
        <v>0.1</v>
      </c>
      <c r="F183" t="s">
        <v>0</v>
      </c>
      <c r="G183">
        <v>1030</v>
      </c>
      <c r="H183" s="79">
        <f t="shared" si="5"/>
        <v>0</v>
      </c>
      <c r="I183" s="92">
        <v>95.129199999999997</v>
      </c>
      <c r="J183">
        <v>127790</v>
      </c>
      <c r="K183" s="52">
        <v>0.997</v>
      </c>
      <c r="L183" s="80">
        <f>IF(OR('H_Parallel+HT'!$G183="---",'H_Parallel+HT'!$G183="infeas",'H_Parallel+HT'!$G183="inf"),"---",('H_Parallel+HT'!$G183/M183)-1)</f>
        <v>2.3856858846918572E-2</v>
      </c>
      <c r="M183" s="83">
        <f>Model_dem!L183</f>
        <v>1006</v>
      </c>
      <c r="N183" s="78">
        <f>Model_dem!G183</f>
        <v>1030</v>
      </c>
      <c r="O183" s="84"/>
      <c r="P183" s="78"/>
    </row>
    <row r="184" spans="1:16" x14ac:dyDescent="0.3">
      <c r="A184" s="68" t="s">
        <v>524</v>
      </c>
      <c r="B184" s="20">
        <v>2</v>
      </c>
      <c r="C184" s="82" t="str">
        <f t="shared" si="4"/>
        <v>Knapsack</v>
      </c>
      <c r="D184" s="20">
        <v>10</v>
      </c>
      <c r="E184" s="20">
        <v>0.15</v>
      </c>
      <c r="F184" t="s">
        <v>0</v>
      </c>
      <c r="G184">
        <v>1033</v>
      </c>
      <c r="H184" s="79">
        <f t="shared" si="5"/>
        <v>0</v>
      </c>
      <c r="I184" s="92">
        <v>33.536200000000001</v>
      </c>
      <c r="J184">
        <v>82979</v>
      </c>
      <c r="K184" s="52">
        <v>0.92700000000000005</v>
      </c>
      <c r="L184" s="80">
        <f>IF(OR('H_Parallel+HT'!$G184="---",'H_Parallel+HT'!$G184="infeas",'H_Parallel+HT'!$G184="inf"),"---",('H_Parallel+HT'!$G184/M184)-1)</f>
        <v>2.6838966202783254E-2</v>
      </c>
      <c r="M184" s="83">
        <f>Model_dem!L184</f>
        <v>1006</v>
      </c>
      <c r="N184" s="78">
        <f>Model_dem!G184</f>
        <v>1033</v>
      </c>
      <c r="O184" s="84"/>
      <c r="P184" s="78"/>
    </row>
    <row r="185" spans="1:16" x14ac:dyDescent="0.3">
      <c r="A185" s="68" t="s">
        <v>524</v>
      </c>
      <c r="B185" s="20">
        <v>2</v>
      </c>
      <c r="C185" s="82" t="str">
        <f t="shared" si="4"/>
        <v>Knapsack</v>
      </c>
      <c r="D185" s="20">
        <v>10</v>
      </c>
      <c r="E185" s="20">
        <v>0.2</v>
      </c>
      <c r="F185" t="s">
        <v>0</v>
      </c>
      <c r="G185">
        <v>1037</v>
      </c>
      <c r="H185" s="79">
        <f t="shared" si="5"/>
        <v>0</v>
      </c>
      <c r="I185" s="92">
        <v>47.920099999999998</v>
      </c>
      <c r="J185">
        <v>57770</v>
      </c>
      <c r="K185" s="52">
        <v>0.97299999999999998</v>
      </c>
      <c r="L185" s="80">
        <f>IF(OR('H_Parallel+HT'!$G185="---",'H_Parallel+HT'!$G185="infeas",'H_Parallel+HT'!$G185="inf"),"---",('H_Parallel+HT'!$G185/M185)-1)</f>
        <v>3.0815109343936387E-2</v>
      </c>
      <c r="M185" s="83">
        <f>Model_dem!L185</f>
        <v>1006</v>
      </c>
      <c r="N185" s="78">
        <f>Model_dem!G185</f>
        <v>1037</v>
      </c>
      <c r="O185" s="84"/>
      <c r="P185" s="78"/>
    </row>
    <row r="186" spans="1:16" x14ac:dyDescent="0.3">
      <c r="A186" s="68" t="s">
        <v>524</v>
      </c>
      <c r="B186" s="20">
        <v>2</v>
      </c>
      <c r="C186" s="82" t="str">
        <f t="shared" si="4"/>
        <v>Knapsack</v>
      </c>
      <c r="D186" s="20">
        <v>25</v>
      </c>
      <c r="E186" s="20">
        <v>0.05</v>
      </c>
      <c r="F186" t="s">
        <v>0</v>
      </c>
      <c r="G186">
        <v>1027</v>
      </c>
      <c r="H186" s="79">
        <f t="shared" si="5"/>
        <v>0</v>
      </c>
      <c r="I186" s="92">
        <v>6.5315300000000001</v>
      </c>
      <c r="J186">
        <v>119282</v>
      </c>
      <c r="K186" s="52">
        <v>0</v>
      </c>
      <c r="L186" s="80">
        <f>IF(OR('H_Parallel+HT'!$G186="---",'H_Parallel+HT'!$G186="infeas",'H_Parallel+HT'!$G186="inf"),"---",('H_Parallel+HT'!$G186/M186)-1)</f>
        <v>2.0874751491053667E-2</v>
      </c>
      <c r="M186" s="83">
        <f>Model_dem!L186</f>
        <v>1006</v>
      </c>
      <c r="N186" s="78">
        <f>Model_dem!G186</f>
        <v>1027</v>
      </c>
      <c r="O186" s="84"/>
      <c r="P186" s="78"/>
    </row>
    <row r="187" spans="1:16" x14ac:dyDescent="0.3">
      <c r="A187" s="68" t="s">
        <v>524</v>
      </c>
      <c r="B187" s="20">
        <v>2</v>
      </c>
      <c r="C187" s="82" t="str">
        <f t="shared" si="4"/>
        <v>Knapsack</v>
      </c>
      <c r="D187" s="20">
        <v>25</v>
      </c>
      <c r="E187" s="20">
        <v>0.1</v>
      </c>
      <c r="F187" t="s">
        <v>0</v>
      </c>
      <c r="G187">
        <v>1035</v>
      </c>
      <c r="H187" s="79">
        <f t="shared" si="5"/>
        <v>0</v>
      </c>
      <c r="I187" s="92">
        <v>6.8298399999999999</v>
      </c>
      <c r="J187">
        <v>76836</v>
      </c>
      <c r="K187" s="52">
        <v>0.41199999999999998</v>
      </c>
      <c r="L187" s="80">
        <f>IF(OR('H_Parallel+HT'!$G187="---",'H_Parallel+HT'!$G187="infeas",'H_Parallel+HT'!$G187="inf"),"---",('H_Parallel+HT'!$G187/M187)-1)</f>
        <v>2.8827037773359931E-2</v>
      </c>
      <c r="M187" s="83">
        <f>Model_dem!L187</f>
        <v>1006</v>
      </c>
      <c r="N187" s="78">
        <f>Model_dem!G187</f>
        <v>1035</v>
      </c>
      <c r="O187" s="84"/>
      <c r="P187" s="78"/>
    </row>
    <row r="188" spans="1:16" x14ac:dyDescent="0.3">
      <c r="A188" s="68" t="s">
        <v>524</v>
      </c>
      <c r="B188" s="20">
        <v>2</v>
      </c>
      <c r="C188" s="82" t="str">
        <f t="shared" si="4"/>
        <v>Knapsack</v>
      </c>
      <c r="D188" s="20">
        <v>25</v>
      </c>
      <c r="E188" s="20">
        <v>0.15</v>
      </c>
      <c r="F188" t="s">
        <v>0</v>
      </c>
      <c r="G188">
        <v>1053</v>
      </c>
      <c r="H188" s="79">
        <f t="shared" si="5"/>
        <v>0</v>
      </c>
      <c r="I188" s="92">
        <v>499.96300000000002</v>
      </c>
      <c r="J188">
        <v>48400</v>
      </c>
      <c r="K188" s="52">
        <v>0.04</v>
      </c>
      <c r="L188" s="80">
        <f>IF(OR('H_Parallel+HT'!$G188="---",'H_Parallel+HT'!$G188="infeas",'H_Parallel+HT'!$G188="inf"),"---",('H_Parallel+HT'!$G188/M188)-1)</f>
        <v>4.6719681908548694E-2</v>
      </c>
      <c r="M188" s="83">
        <f>Model_dem!L188</f>
        <v>1006</v>
      </c>
      <c r="N188" s="78">
        <f>Model_dem!G188</f>
        <v>1053</v>
      </c>
      <c r="O188" s="84"/>
      <c r="P188" s="78"/>
    </row>
    <row r="189" spans="1:16" x14ac:dyDescent="0.3">
      <c r="A189" s="68" t="s">
        <v>524</v>
      </c>
      <c r="B189" s="20">
        <v>2</v>
      </c>
      <c r="C189" s="82" t="str">
        <f t="shared" si="4"/>
        <v>Knapsack</v>
      </c>
      <c r="D189" s="20">
        <v>25</v>
      </c>
      <c r="E189" s="20">
        <v>0.2</v>
      </c>
      <c r="F189" t="s">
        <v>0</v>
      </c>
      <c r="G189">
        <v>1078</v>
      </c>
      <c r="H189" s="79">
        <f t="shared" si="5"/>
        <v>0</v>
      </c>
      <c r="I189" s="92">
        <v>60.5336</v>
      </c>
      <c r="J189">
        <v>13459</v>
      </c>
      <c r="K189" s="52">
        <v>0.30199999999999999</v>
      </c>
      <c r="L189" s="80">
        <f>IF(OR('H_Parallel+HT'!$G189="---",'H_Parallel+HT'!$G189="infeas",'H_Parallel+HT'!$G189="inf"),"---",('H_Parallel+HT'!$G189/M189)-1)</f>
        <v>7.1570576540755493E-2</v>
      </c>
      <c r="M189" s="83">
        <f>Model_dem!L189</f>
        <v>1006</v>
      </c>
      <c r="N189" s="78">
        <f>Model_dem!G189</f>
        <v>1078</v>
      </c>
      <c r="O189" s="84"/>
      <c r="P189" s="78"/>
    </row>
    <row r="190" spans="1:16" x14ac:dyDescent="0.3">
      <c r="A190" s="68" t="s">
        <v>524</v>
      </c>
      <c r="B190" s="20">
        <v>2</v>
      </c>
      <c r="C190" s="82" t="str">
        <f t="shared" si="4"/>
        <v>Knapsack</v>
      </c>
      <c r="D190" s="20">
        <v>50</v>
      </c>
      <c r="E190" s="20">
        <v>0.05</v>
      </c>
      <c r="F190" t="s">
        <v>0</v>
      </c>
      <c r="G190">
        <v>1027</v>
      </c>
      <c r="H190" s="79">
        <f t="shared" si="5"/>
        <v>0</v>
      </c>
      <c r="I190" s="92">
        <v>19.194400000000002</v>
      </c>
      <c r="J190">
        <v>139095</v>
      </c>
      <c r="K190" s="52">
        <v>0</v>
      </c>
      <c r="L190" s="80">
        <f>IF(OR('H_Parallel+HT'!$G190="---",'H_Parallel+HT'!$G190="infeas",'H_Parallel+HT'!$G190="inf"),"---",('H_Parallel+HT'!$G190/M190)-1)</f>
        <v>2.0874751491053667E-2</v>
      </c>
      <c r="M190" s="83">
        <f>Model_dem!L190</f>
        <v>1006</v>
      </c>
      <c r="N190" s="78">
        <f>Model_dem!G190</f>
        <v>1027</v>
      </c>
      <c r="O190" s="84"/>
      <c r="P190" s="78"/>
    </row>
    <row r="191" spans="1:16" x14ac:dyDescent="0.3">
      <c r="A191" s="68" t="s">
        <v>524</v>
      </c>
      <c r="B191" s="20">
        <v>2</v>
      </c>
      <c r="C191" s="82" t="str">
        <f t="shared" si="4"/>
        <v>Knapsack</v>
      </c>
      <c r="D191" s="20">
        <v>50</v>
      </c>
      <c r="E191" s="20">
        <v>0.1</v>
      </c>
      <c r="F191" t="s">
        <v>0</v>
      </c>
      <c r="G191">
        <v>1039</v>
      </c>
      <c r="H191" s="79">
        <f t="shared" si="5"/>
        <v>0</v>
      </c>
      <c r="I191" s="92">
        <v>51.161499999999997</v>
      </c>
      <c r="J191">
        <v>106801</v>
      </c>
      <c r="K191" s="52">
        <v>0</v>
      </c>
      <c r="L191" s="80">
        <f>IF(OR('H_Parallel+HT'!$G191="---",'H_Parallel+HT'!$G191="infeas",'H_Parallel+HT'!$G191="inf"),"---",('H_Parallel+HT'!$G191/M191)-1)</f>
        <v>3.2803180914512842E-2</v>
      </c>
      <c r="M191" s="83">
        <f>Model_dem!L191</f>
        <v>1006</v>
      </c>
      <c r="N191" s="78">
        <f>Model_dem!G191</f>
        <v>1039</v>
      </c>
      <c r="O191" s="84"/>
      <c r="P191" s="78"/>
    </row>
    <row r="192" spans="1:16" x14ac:dyDescent="0.3">
      <c r="A192" s="68" t="s">
        <v>524</v>
      </c>
      <c r="B192" s="20">
        <v>2</v>
      </c>
      <c r="C192" s="82" t="str">
        <f t="shared" si="4"/>
        <v>Knapsack</v>
      </c>
      <c r="D192" s="20">
        <v>50</v>
      </c>
      <c r="E192" s="20">
        <v>0.15</v>
      </c>
      <c r="F192" t="s">
        <v>0</v>
      </c>
      <c r="G192">
        <v>1075</v>
      </c>
      <c r="H192" s="79">
        <f t="shared" si="5"/>
        <v>0</v>
      </c>
      <c r="I192" s="92">
        <v>303.57299999999998</v>
      </c>
      <c r="J192">
        <v>37593</v>
      </c>
      <c r="K192" s="52">
        <v>0</v>
      </c>
      <c r="L192" s="80">
        <f>IF(OR('H_Parallel+HT'!$G192="---",'H_Parallel+HT'!$G192="infeas",'H_Parallel+HT'!$G192="inf"),"---",('H_Parallel+HT'!$G192/M192)-1)</f>
        <v>6.8588469184890588E-2</v>
      </c>
      <c r="M192" s="83">
        <f>Model_dem!L192</f>
        <v>1006</v>
      </c>
      <c r="N192" s="78">
        <f>Model_dem!G192</f>
        <v>1075</v>
      </c>
      <c r="O192" s="84"/>
      <c r="P192" s="78"/>
    </row>
    <row r="193" spans="1:16" x14ac:dyDescent="0.3">
      <c r="A193" s="68" t="s">
        <v>524</v>
      </c>
      <c r="B193" s="20">
        <v>2</v>
      </c>
      <c r="C193" s="82" t="str">
        <f t="shared" si="4"/>
        <v>Knapsack</v>
      </c>
      <c r="D193" s="20">
        <v>50</v>
      </c>
      <c r="E193" s="20">
        <v>0.2</v>
      </c>
      <c r="F193" t="s">
        <v>2</v>
      </c>
      <c r="G193" t="s">
        <v>46</v>
      </c>
      <c r="H193" s="79" t="str">
        <f t="shared" si="5"/>
        <v>---</v>
      </c>
      <c r="I193" s="92">
        <v>60.016800000000003</v>
      </c>
      <c r="J193">
        <v>672</v>
      </c>
      <c r="L193" s="80" t="str">
        <f>IF(OR('H_Parallel+HT'!$G193="---",'H_Parallel+HT'!$G193="infeas",'H_Parallel+HT'!$G193="inf"),"---",('H_Parallel+HT'!$G193/M193)-1)</f>
        <v>---</v>
      </c>
      <c r="M193" s="83">
        <f>Model_dem!L193</f>
        <v>1006</v>
      </c>
      <c r="N193" s="78" t="str">
        <f>Model_dem!G193</f>
        <v>---</v>
      </c>
      <c r="O193" s="84"/>
      <c r="P193" s="78"/>
    </row>
    <row r="194" spans="1:16" hidden="1" x14ac:dyDescent="0.3">
      <c r="A194" s="68" t="s">
        <v>524</v>
      </c>
      <c r="B194" s="20">
        <v>3</v>
      </c>
      <c r="C194" s="82" t="str">
        <f t="shared" ref="C194:C257" si="6">IF(B194=0,"Deterministic",IF(B194=1,"Cardinality-constrained",IF(B194=2,"Knapsack","Factor Model")))</f>
        <v>Factor Model</v>
      </c>
      <c r="D194" s="20">
        <v>0</v>
      </c>
      <c r="E194" s="20">
        <v>0.05</v>
      </c>
      <c r="F194" t="s">
        <v>0</v>
      </c>
      <c r="G194">
        <v>1039</v>
      </c>
      <c r="H194" s="79">
        <f t="shared" ref="H194:H257" si="7">IF(OR(N194="---",G194="infeas",G194="inf",G194=""),"---",(G194-N194)/N194)</f>
        <v>0</v>
      </c>
      <c r="I194">
        <v>17.7486</v>
      </c>
      <c r="J194">
        <v>307514</v>
      </c>
      <c r="K194" s="52">
        <v>0</v>
      </c>
      <c r="L194" s="80">
        <f>IF(OR('H_Parallel+HT'!$G194="---",'H_Parallel+HT'!$G194="infeas",'H_Parallel+HT'!$G194="inf"),"---",('H_Parallel+HT'!$G194/M194)-1)</f>
        <v>3.2803180914512842E-2</v>
      </c>
      <c r="M194" s="83">
        <f>Model_dem!L194</f>
        <v>1006</v>
      </c>
      <c r="N194" s="78">
        <f>Model_dem!G194</f>
        <v>1039</v>
      </c>
      <c r="O194" s="84"/>
      <c r="P194" s="78"/>
    </row>
    <row r="195" spans="1:16" hidden="1" x14ac:dyDescent="0.3">
      <c r="A195" s="68" t="s">
        <v>524</v>
      </c>
      <c r="B195" s="20">
        <v>3</v>
      </c>
      <c r="C195" s="82" t="str">
        <f t="shared" si="6"/>
        <v>Factor Model</v>
      </c>
      <c r="D195" s="20">
        <v>0</v>
      </c>
      <c r="E195" s="20">
        <v>0.1</v>
      </c>
      <c r="F195" t="s">
        <v>4</v>
      </c>
      <c r="G195" t="s">
        <v>511</v>
      </c>
      <c r="H195" s="79" t="str">
        <f t="shared" si="7"/>
        <v>---</v>
      </c>
      <c r="I195" t="s">
        <v>511</v>
      </c>
      <c r="L195" s="80" t="str">
        <f>IF(OR('H_Parallel+HT'!$G195="---",'H_Parallel+HT'!$G195="infeas",'H_Parallel+HT'!$G195="inf"),"---",('H_Parallel+HT'!$G195/M195)-1)</f>
        <v>---</v>
      </c>
      <c r="M195" s="83">
        <f>Model_dem!L195</f>
        <v>1006</v>
      </c>
      <c r="N195" s="78" t="str">
        <f>Model_dem!G195</f>
        <v>---</v>
      </c>
      <c r="O195" s="84"/>
      <c r="P195" s="78"/>
    </row>
    <row r="196" spans="1:16" hidden="1" x14ac:dyDescent="0.3">
      <c r="A196" s="68" t="s">
        <v>524</v>
      </c>
      <c r="B196" s="20">
        <v>3</v>
      </c>
      <c r="C196" s="82" t="str">
        <f t="shared" si="6"/>
        <v>Factor Model</v>
      </c>
      <c r="D196" s="20">
        <v>0</v>
      </c>
      <c r="E196" s="20">
        <v>0.15</v>
      </c>
      <c r="F196" t="s">
        <v>4</v>
      </c>
      <c r="G196" t="s">
        <v>511</v>
      </c>
      <c r="H196" s="79" t="str">
        <f t="shared" si="7"/>
        <v>---</v>
      </c>
      <c r="I196" t="s">
        <v>511</v>
      </c>
      <c r="L196" s="80" t="str">
        <f>IF(OR('H_Parallel+HT'!$G196="---",'H_Parallel+HT'!$G196="infeas",'H_Parallel+HT'!$G196="inf"),"---",('H_Parallel+HT'!$G196/M196)-1)</f>
        <v>---</v>
      </c>
      <c r="M196" s="83">
        <f>Model_dem!L196</f>
        <v>1006</v>
      </c>
      <c r="N196" s="78" t="str">
        <f>Model_dem!G196</f>
        <v>---</v>
      </c>
      <c r="O196" s="84"/>
      <c r="P196" s="78"/>
    </row>
    <row r="197" spans="1:16" hidden="1" x14ac:dyDescent="0.3">
      <c r="A197" s="68" t="s">
        <v>524</v>
      </c>
      <c r="B197" s="20">
        <v>3</v>
      </c>
      <c r="C197" s="82" t="str">
        <f t="shared" si="6"/>
        <v>Factor Model</v>
      </c>
      <c r="D197" s="20">
        <v>0</v>
      </c>
      <c r="E197" s="20">
        <v>0.2</v>
      </c>
      <c r="F197" t="s">
        <v>4</v>
      </c>
      <c r="G197" t="s">
        <v>511</v>
      </c>
      <c r="H197" s="79" t="str">
        <f t="shared" si="7"/>
        <v>---</v>
      </c>
      <c r="I197" t="s">
        <v>511</v>
      </c>
      <c r="L197" s="80" t="str">
        <f>IF(OR('H_Parallel+HT'!$G197="---",'H_Parallel+HT'!$G197="infeas",'H_Parallel+HT'!$G197="inf"),"---",('H_Parallel+HT'!$G197/M197)-1)</f>
        <v>---</v>
      </c>
      <c r="M197" s="83">
        <f>Model_dem!L197</f>
        <v>1006</v>
      </c>
      <c r="N197" s="78" t="str">
        <f>Model_dem!G197</f>
        <v>---</v>
      </c>
      <c r="O197" s="84"/>
      <c r="P197" s="78"/>
    </row>
    <row r="198" spans="1:16" hidden="1" x14ac:dyDescent="0.3">
      <c r="A198" s="68" t="s">
        <v>524</v>
      </c>
      <c r="B198" s="20">
        <v>3</v>
      </c>
      <c r="C198" s="82" t="str">
        <f t="shared" si="6"/>
        <v>Factor Model</v>
      </c>
      <c r="D198" s="20">
        <v>10</v>
      </c>
      <c r="E198" s="20">
        <v>0.05</v>
      </c>
      <c r="F198" t="s">
        <v>0</v>
      </c>
      <c r="G198">
        <v>1039</v>
      </c>
      <c r="H198" s="79">
        <f t="shared" si="7"/>
        <v>0</v>
      </c>
      <c r="I198">
        <v>7.0551000000000004</v>
      </c>
      <c r="J198">
        <v>277565</v>
      </c>
      <c r="K198" s="52">
        <v>0</v>
      </c>
      <c r="L198" s="80">
        <f>IF(OR('H_Parallel+HT'!$G198="---",'H_Parallel+HT'!$G198="infeas",'H_Parallel+HT'!$G198="inf"),"---",('H_Parallel+HT'!$G198/M198)-1)</f>
        <v>3.2803180914512842E-2</v>
      </c>
      <c r="M198" s="83">
        <f>Model_dem!L198</f>
        <v>1006</v>
      </c>
      <c r="N198" s="78">
        <f>Model_dem!G198</f>
        <v>1039</v>
      </c>
      <c r="O198" s="84"/>
      <c r="P198" s="78"/>
    </row>
    <row r="199" spans="1:16" hidden="1" x14ac:dyDescent="0.3">
      <c r="A199" s="68" t="s">
        <v>524</v>
      </c>
      <c r="B199" s="20">
        <v>3</v>
      </c>
      <c r="C199" s="82" t="str">
        <f t="shared" si="6"/>
        <v>Factor Model</v>
      </c>
      <c r="D199" s="20">
        <v>10</v>
      </c>
      <c r="E199" s="20">
        <v>0.1</v>
      </c>
      <c r="F199" t="s">
        <v>4</v>
      </c>
      <c r="G199" t="s">
        <v>511</v>
      </c>
      <c r="H199" s="79" t="str">
        <f t="shared" si="7"/>
        <v>---</v>
      </c>
      <c r="I199" t="s">
        <v>511</v>
      </c>
      <c r="L199" s="80" t="str">
        <f>IF(OR('H_Parallel+HT'!$G199="---",'H_Parallel+HT'!$G199="infeas",'H_Parallel+HT'!$G199="inf"),"---",('H_Parallel+HT'!$G199/M199)-1)</f>
        <v>---</v>
      </c>
      <c r="M199" s="83">
        <f>Model_dem!L199</f>
        <v>1006</v>
      </c>
      <c r="N199" s="78" t="str">
        <f>Model_dem!G199</f>
        <v>---</v>
      </c>
      <c r="O199" s="84"/>
      <c r="P199" s="78"/>
    </row>
    <row r="200" spans="1:16" hidden="1" x14ac:dyDescent="0.3">
      <c r="A200" s="68" t="s">
        <v>524</v>
      </c>
      <c r="B200" s="20">
        <v>3</v>
      </c>
      <c r="C200" s="82" t="str">
        <f t="shared" si="6"/>
        <v>Factor Model</v>
      </c>
      <c r="D200" s="20">
        <v>10</v>
      </c>
      <c r="E200" s="20">
        <v>0.15</v>
      </c>
      <c r="F200" t="s">
        <v>4</v>
      </c>
      <c r="G200" t="s">
        <v>511</v>
      </c>
      <c r="H200" s="79" t="str">
        <f t="shared" si="7"/>
        <v>---</v>
      </c>
      <c r="I200" t="s">
        <v>511</v>
      </c>
      <c r="L200" s="80" t="str">
        <f>IF(OR('H_Parallel+HT'!$G200="---",'H_Parallel+HT'!$G200="infeas",'H_Parallel+HT'!$G200="inf"),"---",('H_Parallel+HT'!$G200/M200)-1)</f>
        <v>---</v>
      </c>
      <c r="M200" s="83">
        <f>Model_dem!L200</f>
        <v>1006</v>
      </c>
      <c r="N200" s="78" t="str">
        <f>Model_dem!G200</f>
        <v>---</v>
      </c>
      <c r="O200" s="84"/>
      <c r="P200" s="78"/>
    </row>
    <row r="201" spans="1:16" hidden="1" x14ac:dyDescent="0.3">
      <c r="A201" s="68" t="s">
        <v>524</v>
      </c>
      <c r="B201" s="20">
        <v>3</v>
      </c>
      <c r="C201" s="82" t="str">
        <f t="shared" si="6"/>
        <v>Factor Model</v>
      </c>
      <c r="D201" s="20">
        <v>10</v>
      </c>
      <c r="E201" s="20">
        <v>0.2</v>
      </c>
      <c r="F201" t="s">
        <v>4</v>
      </c>
      <c r="G201" t="s">
        <v>511</v>
      </c>
      <c r="H201" s="79" t="str">
        <f t="shared" si="7"/>
        <v>---</v>
      </c>
      <c r="I201" t="s">
        <v>511</v>
      </c>
      <c r="L201" s="80" t="str">
        <f>IF(OR('H_Parallel+HT'!$G201="---",'H_Parallel+HT'!$G201="infeas",'H_Parallel+HT'!$G201="inf"),"---",('H_Parallel+HT'!$G201/M201)-1)</f>
        <v>---</v>
      </c>
      <c r="M201" s="83">
        <f>Model_dem!L201</f>
        <v>1006</v>
      </c>
      <c r="N201" s="78" t="str">
        <f>Model_dem!G201</f>
        <v>---</v>
      </c>
      <c r="O201" s="84"/>
      <c r="P201" s="78"/>
    </row>
    <row r="202" spans="1:16" hidden="1" x14ac:dyDescent="0.3">
      <c r="A202" s="68" t="s">
        <v>524</v>
      </c>
      <c r="B202" s="20">
        <v>3</v>
      </c>
      <c r="C202" s="82" t="str">
        <f t="shared" si="6"/>
        <v>Factor Model</v>
      </c>
      <c r="D202" s="20">
        <v>25</v>
      </c>
      <c r="E202" s="20">
        <v>0.05</v>
      </c>
      <c r="F202" t="s">
        <v>1</v>
      </c>
      <c r="G202">
        <v>1039</v>
      </c>
      <c r="H202" s="79">
        <f t="shared" si="7"/>
        <v>0</v>
      </c>
      <c r="I202">
        <v>9.1707900000000002</v>
      </c>
      <c r="J202">
        <v>250359</v>
      </c>
      <c r="K202" s="52">
        <v>0</v>
      </c>
      <c r="L202" s="80">
        <f>IF(OR('H_Parallel+HT'!$G202="---",'H_Parallel+HT'!$G202="infeas",'H_Parallel+HT'!$G202="inf"),"---",('H_Parallel+HT'!$G202/M202)-1)</f>
        <v>3.2803180914512842E-2</v>
      </c>
      <c r="M202" s="83">
        <f>Model_dem!L202</f>
        <v>1006</v>
      </c>
      <c r="N202" s="78">
        <f>Model_dem!G202</f>
        <v>1039</v>
      </c>
      <c r="O202" s="84"/>
      <c r="P202" s="78"/>
    </row>
    <row r="203" spans="1:16" hidden="1" x14ac:dyDescent="0.3">
      <c r="A203" s="68" t="s">
        <v>524</v>
      </c>
      <c r="B203" s="20">
        <v>3</v>
      </c>
      <c r="C203" s="82" t="str">
        <f t="shared" si="6"/>
        <v>Factor Model</v>
      </c>
      <c r="D203" s="20">
        <v>25</v>
      </c>
      <c r="E203" s="20">
        <v>0.1</v>
      </c>
      <c r="F203" t="s">
        <v>4</v>
      </c>
      <c r="G203" t="s">
        <v>511</v>
      </c>
      <c r="H203" s="79" t="str">
        <f t="shared" si="7"/>
        <v>---</v>
      </c>
      <c r="I203" t="s">
        <v>511</v>
      </c>
      <c r="L203" s="80" t="str">
        <f>IF(OR('H_Parallel+HT'!$G203="---",'H_Parallel+HT'!$G203="infeas",'H_Parallel+HT'!$G203="inf"),"---",('H_Parallel+HT'!$G203/M203)-1)</f>
        <v>---</v>
      </c>
      <c r="M203" s="83">
        <f>Model_dem!L203</f>
        <v>1006</v>
      </c>
      <c r="N203" s="78" t="str">
        <f>Model_dem!G203</f>
        <v>---</v>
      </c>
      <c r="O203" s="84"/>
      <c r="P203" s="78"/>
    </row>
    <row r="204" spans="1:16" hidden="1" x14ac:dyDescent="0.3">
      <c r="A204" s="68" t="s">
        <v>524</v>
      </c>
      <c r="B204" s="20">
        <v>3</v>
      </c>
      <c r="C204" s="82" t="str">
        <f t="shared" si="6"/>
        <v>Factor Model</v>
      </c>
      <c r="D204" s="20">
        <v>25</v>
      </c>
      <c r="E204" s="20">
        <v>0.15</v>
      </c>
      <c r="F204" t="s">
        <v>4</v>
      </c>
      <c r="G204" t="s">
        <v>511</v>
      </c>
      <c r="H204" s="79" t="str">
        <f t="shared" si="7"/>
        <v>---</v>
      </c>
      <c r="I204" t="s">
        <v>511</v>
      </c>
      <c r="L204" s="80" t="str">
        <f>IF(OR('H_Parallel+HT'!$G204="---",'H_Parallel+HT'!$G204="infeas",'H_Parallel+HT'!$G204="inf"),"---",('H_Parallel+HT'!$G204/M204)-1)</f>
        <v>---</v>
      </c>
      <c r="M204" s="83">
        <f>Model_dem!L204</f>
        <v>1006</v>
      </c>
      <c r="N204" s="78" t="str">
        <f>Model_dem!G204</f>
        <v>---</v>
      </c>
      <c r="O204" s="84"/>
      <c r="P204" s="78"/>
    </row>
    <row r="205" spans="1:16" hidden="1" x14ac:dyDescent="0.3">
      <c r="A205" s="68" t="s">
        <v>524</v>
      </c>
      <c r="B205" s="20">
        <v>3</v>
      </c>
      <c r="C205" s="82" t="str">
        <f t="shared" si="6"/>
        <v>Factor Model</v>
      </c>
      <c r="D205" s="20">
        <v>25</v>
      </c>
      <c r="E205" s="20">
        <v>0.2</v>
      </c>
      <c r="F205" t="s">
        <v>4</v>
      </c>
      <c r="G205" t="s">
        <v>511</v>
      </c>
      <c r="H205" s="79" t="str">
        <f t="shared" si="7"/>
        <v>---</v>
      </c>
      <c r="I205" t="s">
        <v>511</v>
      </c>
      <c r="L205" s="80" t="str">
        <f>IF(OR('H_Parallel+HT'!$G205="---",'H_Parallel+HT'!$G205="infeas",'H_Parallel+HT'!$G205="inf"),"---",('H_Parallel+HT'!$G205/M205)-1)</f>
        <v>---</v>
      </c>
      <c r="M205" s="83">
        <f>Model_dem!L205</f>
        <v>1006</v>
      </c>
      <c r="N205" s="78" t="str">
        <f>Model_dem!G205</f>
        <v>---</v>
      </c>
      <c r="O205" s="84"/>
      <c r="P205" s="78"/>
    </row>
    <row r="206" spans="1:16" hidden="1" x14ac:dyDescent="0.3">
      <c r="A206" s="68" t="s">
        <v>524</v>
      </c>
      <c r="B206" s="20">
        <v>3</v>
      </c>
      <c r="C206" s="82" t="str">
        <f t="shared" si="6"/>
        <v>Factor Model</v>
      </c>
      <c r="D206" s="20">
        <v>50</v>
      </c>
      <c r="E206" s="20">
        <v>0.05</v>
      </c>
      <c r="F206" t="s">
        <v>0</v>
      </c>
      <c r="G206">
        <v>1039</v>
      </c>
      <c r="H206" s="79">
        <f t="shared" si="7"/>
        <v>0</v>
      </c>
      <c r="I206">
        <v>3.7502499999999999</v>
      </c>
      <c r="J206">
        <v>314311</v>
      </c>
      <c r="K206" s="52">
        <v>0</v>
      </c>
      <c r="L206" s="80">
        <f>IF(OR('H_Parallel+HT'!$G206="---",'H_Parallel+HT'!$G206="infeas",'H_Parallel+HT'!$G206="inf"),"---",('H_Parallel+HT'!$G206/M206)-1)</f>
        <v>3.2803180914512842E-2</v>
      </c>
      <c r="M206" s="83">
        <f>Model_dem!L206</f>
        <v>1006</v>
      </c>
      <c r="N206" s="78">
        <f>Model_dem!G206</f>
        <v>1039</v>
      </c>
      <c r="O206" s="84"/>
      <c r="P206" s="78"/>
    </row>
    <row r="207" spans="1:16" hidden="1" x14ac:dyDescent="0.3">
      <c r="A207" s="68" t="s">
        <v>524</v>
      </c>
      <c r="B207" s="20">
        <v>3</v>
      </c>
      <c r="C207" s="82" t="str">
        <f t="shared" si="6"/>
        <v>Factor Model</v>
      </c>
      <c r="D207" s="20">
        <v>50</v>
      </c>
      <c r="E207" s="20">
        <v>0.1</v>
      </c>
      <c r="F207" t="s">
        <v>4</v>
      </c>
      <c r="G207" t="s">
        <v>511</v>
      </c>
      <c r="H207" s="79" t="str">
        <f t="shared" si="7"/>
        <v>---</v>
      </c>
      <c r="I207" t="s">
        <v>511</v>
      </c>
      <c r="L207" s="80" t="str">
        <f>IF(OR('H_Parallel+HT'!$G207="---",'H_Parallel+HT'!$G207="infeas",'H_Parallel+HT'!$G207="inf"),"---",('H_Parallel+HT'!$G207/M207)-1)</f>
        <v>---</v>
      </c>
      <c r="M207" s="83">
        <f>Model_dem!L207</f>
        <v>1006</v>
      </c>
      <c r="N207" s="78" t="str">
        <f>Model_dem!G207</f>
        <v>---</v>
      </c>
      <c r="O207" s="84"/>
      <c r="P207" s="78"/>
    </row>
    <row r="208" spans="1:16" hidden="1" x14ac:dyDescent="0.3">
      <c r="A208" s="68" t="s">
        <v>524</v>
      </c>
      <c r="B208" s="20">
        <v>3</v>
      </c>
      <c r="C208" s="82" t="str">
        <f t="shared" si="6"/>
        <v>Factor Model</v>
      </c>
      <c r="D208" s="20">
        <v>50</v>
      </c>
      <c r="E208" s="20">
        <v>0.15</v>
      </c>
      <c r="F208" t="s">
        <v>4</v>
      </c>
      <c r="G208" t="s">
        <v>511</v>
      </c>
      <c r="H208" s="79" t="str">
        <f t="shared" si="7"/>
        <v>---</v>
      </c>
      <c r="I208" t="s">
        <v>511</v>
      </c>
      <c r="L208" s="80" t="str">
        <f>IF(OR('H_Parallel+HT'!$G208="---",'H_Parallel+HT'!$G208="infeas",'H_Parallel+HT'!$G208="inf"),"---",('H_Parallel+HT'!$G208/M208)-1)</f>
        <v>---</v>
      </c>
      <c r="M208" s="83">
        <f>Model_dem!L208</f>
        <v>1006</v>
      </c>
      <c r="N208" s="78" t="str">
        <f>Model_dem!G208</f>
        <v>---</v>
      </c>
      <c r="O208" s="84"/>
      <c r="P208" s="78"/>
    </row>
    <row r="209" spans="1:16" hidden="1" x14ac:dyDescent="0.3">
      <c r="A209" s="68" t="s">
        <v>524</v>
      </c>
      <c r="B209" s="20">
        <v>3</v>
      </c>
      <c r="C209" s="82" t="str">
        <f t="shared" si="6"/>
        <v>Factor Model</v>
      </c>
      <c r="D209" s="20">
        <v>50</v>
      </c>
      <c r="E209" s="20">
        <v>0.2</v>
      </c>
      <c r="F209" t="s">
        <v>4</v>
      </c>
      <c r="G209" t="s">
        <v>511</v>
      </c>
      <c r="H209" s="79" t="str">
        <f t="shared" si="7"/>
        <v>---</v>
      </c>
      <c r="I209" t="s">
        <v>511</v>
      </c>
      <c r="L209" s="80" t="str">
        <f>IF(OR('H_Parallel+HT'!$G209="---",'H_Parallel+HT'!$G209="infeas",'H_Parallel+HT'!$G209="inf"),"---",('H_Parallel+HT'!$G209/M209)-1)</f>
        <v>---</v>
      </c>
      <c r="M209" s="83">
        <f>Model_dem!L209</f>
        <v>1006</v>
      </c>
      <c r="N209" s="78" t="str">
        <f>Model_dem!G209</f>
        <v>---</v>
      </c>
      <c r="O209" s="84"/>
      <c r="P209" s="78"/>
    </row>
    <row r="210" spans="1:16" x14ac:dyDescent="0.3">
      <c r="A210" s="68" t="s">
        <v>521</v>
      </c>
      <c r="B210" s="20">
        <v>0</v>
      </c>
      <c r="C210" s="82" t="str">
        <f t="shared" si="6"/>
        <v>Deterministic</v>
      </c>
      <c r="D210" s="20">
        <v>0</v>
      </c>
      <c r="E210" s="20">
        <v>0.05</v>
      </c>
      <c r="F210" t="s">
        <v>0</v>
      </c>
      <c r="G210">
        <v>740</v>
      </c>
      <c r="H210" s="79">
        <f t="shared" si="7"/>
        <v>0</v>
      </c>
      <c r="I210" s="92">
        <v>0.78935100000000002</v>
      </c>
      <c r="J210">
        <v>6021</v>
      </c>
      <c r="K210" s="52">
        <v>0</v>
      </c>
      <c r="L210" s="80">
        <f>IF(OR('H_Parallel+HT'!$G210="---",'H_Parallel+HT'!$G210="infeas",'H_Parallel+HT'!$G210="inf"),"---",('H_Parallel+HT'!$G210/M210)-1)</f>
        <v>0</v>
      </c>
      <c r="M210" s="83">
        <f>Model_dem!L210</f>
        <v>740</v>
      </c>
      <c r="N210" s="78">
        <f>Model_dem!G210</f>
        <v>740</v>
      </c>
      <c r="O210" s="84"/>
      <c r="P210" s="78"/>
    </row>
    <row r="211" spans="1:16" x14ac:dyDescent="0.3">
      <c r="A211" s="68" t="s">
        <v>521</v>
      </c>
      <c r="B211" s="20">
        <v>0</v>
      </c>
      <c r="C211" s="82" t="str">
        <f t="shared" si="6"/>
        <v>Deterministic</v>
      </c>
      <c r="D211" s="20">
        <v>0</v>
      </c>
      <c r="E211" s="20">
        <v>0.1</v>
      </c>
      <c r="F211" t="s">
        <v>0</v>
      </c>
      <c r="G211">
        <v>740</v>
      </c>
      <c r="H211" s="79">
        <f t="shared" si="7"/>
        <v>0</v>
      </c>
      <c r="I211" s="92">
        <v>0.83856900000000001</v>
      </c>
      <c r="J211">
        <v>5318</v>
      </c>
      <c r="K211" s="52">
        <v>0.73499999999999999</v>
      </c>
      <c r="L211" s="80">
        <f>IF(OR('H_Parallel+HT'!$G211="---",'H_Parallel+HT'!$G211="infeas",'H_Parallel+HT'!$G211="inf"),"---",('H_Parallel+HT'!$G211/M211)-1)</f>
        <v>0</v>
      </c>
      <c r="M211" s="83">
        <f>Model_dem!L211</f>
        <v>740</v>
      </c>
      <c r="N211" s="78">
        <f>Model_dem!G211</f>
        <v>740</v>
      </c>
      <c r="O211" s="84"/>
      <c r="P211" s="78"/>
    </row>
    <row r="212" spans="1:16" x14ac:dyDescent="0.3">
      <c r="A212" s="68" t="s">
        <v>521</v>
      </c>
      <c r="B212" s="20">
        <v>0</v>
      </c>
      <c r="C212" s="82" t="str">
        <f t="shared" si="6"/>
        <v>Deterministic</v>
      </c>
      <c r="D212" s="20">
        <v>0</v>
      </c>
      <c r="E212" s="20">
        <v>0.15</v>
      </c>
      <c r="F212" t="s">
        <v>0</v>
      </c>
      <c r="G212">
        <v>741</v>
      </c>
      <c r="H212" s="79">
        <f t="shared" si="7"/>
        <v>1.3513513513513514E-3</v>
      </c>
      <c r="I212" s="92">
        <v>0.86516400000000004</v>
      </c>
      <c r="J212">
        <v>5917</v>
      </c>
      <c r="K212" s="52">
        <v>0.98299999999999998</v>
      </c>
      <c r="L212" s="80">
        <f>IF(OR('H_Parallel+HT'!$G212="---",'H_Parallel+HT'!$G212="infeas",'H_Parallel+HT'!$G212="inf"),"---",('H_Parallel+HT'!$G212/M212)-1)</f>
        <v>1.3513513513514486E-3</v>
      </c>
      <c r="M212" s="83">
        <f>Model_dem!L212</f>
        <v>740</v>
      </c>
      <c r="N212" s="78">
        <f>Model_dem!G212</f>
        <v>740</v>
      </c>
      <c r="O212" s="84"/>
      <c r="P212" s="78"/>
    </row>
    <row r="213" spans="1:16" x14ac:dyDescent="0.3">
      <c r="A213" s="68" t="s">
        <v>521</v>
      </c>
      <c r="B213" s="20">
        <v>0</v>
      </c>
      <c r="C213" s="82" t="str">
        <f t="shared" si="6"/>
        <v>Deterministic</v>
      </c>
      <c r="D213" s="20">
        <v>0</v>
      </c>
      <c r="E213" s="20">
        <v>0.2</v>
      </c>
      <c r="F213" t="s">
        <v>0</v>
      </c>
      <c r="G213">
        <v>740</v>
      </c>
      <c r="H213" s="79">
        <f t="shared" si="7"/>
        <v>0</v>
      </c>
      <c r="I213" s="92">
        <v>0.77799700000000005</v>
      </c>
      <c r="J213">
        <v>6369</v>
      </c>
      <c r="K213" s="52">
        <v>0.999</v>
      </c>
      <c r="L213" s="80">
        <f>IF(OR('H_Parallel+HT'!$G213="---",'H_Parallel+HT'!$G213="infeas",'H_Parallel+HT'!$G213="inf"),"---",('H_Parallel+HT'!$G213/M213)-1)</f>
        <v>0</v>
      </c>
      <c r="M213" s="83">
        <f>Model_dem!L213</f>
        <v>740</v>
      </c>
      <c r="N213" s="78">
        <f>Model_dem!G213</f>
        <v>740</v>
      </c>
      <c r="O213" s="84"/>
      <c r="P213" s="78"/>
    </row>
    <row r="214" spans="1:16" x14ac:dyDescent="0.3">
      <c r="A214" s="68" t="s">
        <v>521</v>
      </c>
      <c r="B214" s="20">
        <v>1</v>
      </c>
      <c r="C214" s="82" t="str">
        <f t="shared" si="6"/>
        <v>Cardinality-constrained</v>
      </c>
      <c r="D214" s="20">
        <v>5</v>
      </c>
      <c r="E214" s="20">
        <v>0.05</v>
      </c>
      <c r="F214" t="s">
        <v>0</v>
      </c>
      <c r="G214">
        <v>740</v>
      </c>
      <c r="H214" s="79">
        <f t="shared" si="7"/>
        <v>0</v>
      </c>
      <c r="I214" s="92">
        <v>0.89378000000000002</v>
      </c>
      <c r="J214">
        <v>6944</v>
      </c>
      <c r="K214" s="52">
        <v>0</v>
      </c>
      <c r="L214" s="80">
        <f>IF(OR('H_Parallel+HT'!$G214="---",'H_Parallel+HT'!$G214="infeas",'H_Parallel+HT'!$G214="inf"),"---",('H_Parallel+HT'!$G214/M214)-1)</f>
        <v>0</v>
      </c>
      <c r="M214" s="83">
        <f>Model_dem!L214</f>
        <v>740</v>
      </c>
      <c r="N214" s="78">
        <f>Model_dem!G214</f>
        <v>740</v>
      </c>
      <c r="O214" s="84"/>
      <c r="P214" s="78"/>
    </row>
    <row r="215" spans="1:16" x14ac:dyDescent="0.3">
      <c r="A215" s="68" t="s">
        <v>521</v>
      </c>
      <c r="B215" s="20">
        <v>1</v>
      </c>
      <c r="C215" s="82" t="str">
        <f t="shared" si="6"/>
        <v>Cardinality-constrained</v>
      </c>
      <c r="D215" s="20">
        <v>5</v>
      </c>
      <c r="E215" s="20">
        <v>0.1</v>
      </c>
      <c r="F215" t="s">
        <v>0</v>
      </c>
      <c r="G215">
        <v>744</v>
      </c>
      <c r="H215" s="79">
        <f t="shared" si="7"/>
        <v>5.4054054054054057E-3</v>
      </c>
      <c r="I215" s="92">
        <v>0.966858</v>
      </c>
      <c r="J215">
        <v>6909</v>
      </c>
      <c r="K215" s="52">
        <v>0.73499999999999999</v>
      </c>
      <c r="L215" s="80">
        <f>IF(OR('H_Parallel+HT'!$G215="---",'H_Parallel+HT'!$G215="infeas",'H_Parallel+HT'!$G215="inf"),"---",('H_Parallel+HT'!$G215/M215)-1)</f>
        <v>5.4054054054053502E-3</v>
      </c>
      <c r="M215" s="83">
        <f>Model_dem!L215</f>
        <v>740</v>
      </c>
      <c r="N215" s="78">
        <f>Model_dem!G215</f>
        <v>740</v>
      </c>
      <c r="O215" s="84"/>
      <c r="P215" s="78"/>
    </row>
    <row r="216" spans="1:16" x14ac:dyDescent="0.3">
      <c r="A216" s="68" t="s">
        <v>521</v>
      </c>
      <c r="B216" s="20">
        <v>1</v>
      </c>
      <c r="C216" s="82" t="str">
        <f t="shared" si="6"/>
        <v>Cardinality-constrained</v>
      </c>
      <c r="D216" s="20">
        <v>5</v>
      </c>
      <c r="E216" s="20">
        <v>0.15</v>
      </c>
      <c r="F216" t="s">
        <v>0</v>
      </c>
      <c r="G216">
        <v>740</v>
      </c>
      <c r="H216" s="79">
        <f t="shared" si="7"/>
        <v>0</v>
      </c>
      <c r="I216" s="92">
        <v>0.96803700000000004</v>
      </c>
      <c r="J216">
        <v>6511</v>
      </c>
      <c r="K216" s="52">
        <v>0.98299999999999998</v>
      </c>
      <c r="L216" s="80">
        <f>IF(OR('H_Parallel+HT'!$G216="---",'H_Parallel+HT'!$G216="infeas",'H_Parallel+HT'!$G216="inf"),"---",('H_Parallel+HT'!$G216/M216)-1)</f>
        <v>0</v>
      </c>
      <c r="M216" s="83">
        <f>Model_dem!L216</f>
        <v>740</v>
      </c>
      <c r="N216" s="78">
        <f>Model_dem!G216</f>
        <v>740</v>
      </c>
      <c r="O216" s="84"/>
      <c r="P216" s="78"/>
    </row>
    <row r="217" spans="1:16" x14ac:dyDescent="0.3">
      <c r="A217" s="68" t="s">
        <v>521</v>
      </c>
      <c r="B217" s="20">
        <v>1</v>
      </c>
      <c r="C217" s="82" t="str">
        <f t="shared" si="6"/>
        <v>Cardinality-constrained</v>
      </c>
      <c r="D217" s="20">
        <v>5</v>
      </c>
      <c r="E217" s="20">
        <v>0.2</v>
      </c>
      <c r="F217" t="s">
        <v>0</v>
      </c>
      <c r="G217">
        <v>744</v>
      </c>
      <c r="H217" s="79">
        <f t="shared" si="7"/>
        <v>5.4054054054054057E-3</v>
      </c>
      <c r="I217" s="92">
        <v>0.91719899999999999</v>
      </c>
      <c r="J217">
        <v>5348</v>
      </c>
      <c r="K217" s="52">
        <v>0.999</v>
      </c>
      <c r="L217" s="80">
        <f>IF(OR('H_Parallel+HT'!$G217="---",'H_Parallel+HT'!$G217="infeas",'H_Parallel+HT'!$G217="inf"),"---",('H_Parallel+HT'!$G217/M217)-1)</f>
        <v>5.4054054054053502E-3</v>
      </c>
      <c r="M217" s="83">
        <f>Model_dem!L217</f>
        <v>740</v>
      </c>
      <c r="N217" s="78">
        <f>Model_dem!G217</f>
        <v>740</v>
      </c>
      <c r="O217" s="84"/>
      <c r="P217" s="78"/>
    </row>
    <row r="218" spans="1:16" x14ac:dyDescent="0.3">
      <c r="A218" s="68" t="s">
        <v>521</v>
      </c>
      <c r="B218" s="20">
        <v>1</v>
      </c>
      <c r="C218" s="82" t="str">
        <f t="shared" si="6"/>
        <v>Cardinality-constrained</v>
      </c>
      <c r="D218" s="20">
        <v>10</v>
      </c>
      <c r="E218" s="20">
        <v>0.05</v>
      </c>
      <c r="F218" t="s">
        <v>0</v>
      </c>
      <c r="G218">
        <v>740</v>
      </c>
      <c r="H218" s="79">
        <f t="shared" si="7"/>
        <v>0</v>
      </c>
      <c r="I218" s="92">
        <v>1.0085500000000001</v>
      </c>
      <c r="J218">
        <v>6049</v>
      </c>
      <c r="K218" s="52">
        <v>0</v>
      </c>
      <c r="L218" s="80">
        <f>IF(OR('H_Parallel+HT'!$G218="---",'H_Parallel+HT'!$G218="infeas",'H_Parallel+HT'!$G218="inf"),"---",('H_Parallel+HT'!$G218/M218)-1)</f>
        <v>0</v>
      </c>
      <c r="M218" s="83">
        <f>Model_dem!L218</f>
        <v>740</v>
      </c>
      <c r="N218" s="78">
        <f>Model_dem!G218</f>
        <v>740</v>
      </c>
      <c r="O218" s="84"/>
      <c r="P218" s="78"/>
    </row>
    <row r="219" spans="1:16" x14ac:dyDescent="0.3">
      <c r="A219" s="68" t="s">
        <v>521</v>
      </c>
      <c r="B219" s="20">
        <v>1</v>
      </c>
      <c r="C219" s="82" t="str">
        <f t="shared" si="6"/>
        <v>Cardinality-constrained</v>
      </c>
      <c r="D219" s="20">
        <v>10</v>
      </c>
      <c r="E219" s="20">
        <v>0.1</v>
      </c>
      <c r="F219" t="s">
        <v>0</v>
      </c>
      <c r="G219">
        <v>740</v>
      </c>
      <c r="H219" s="79">
        <f t="shared" si="7"/>
        <v>0</v>
      </c>
      <c r="I219" s="92">
        <v>0.99943099999999996</v>
      </c>
      <c r="J219">
        <v>6016</v>
      </c>
      <c r="K219" s="52">
        <v>0.73499999999999999</v>
      </c>
      <c r="L219" s="80">
        <f>IF(OR('H_Parallel+HT'!$G219="---",'H_Parallel+HT'!$G219="infeas",'H_Parallel+HT'!$G219="inf"),"---",('H_Parallel+HT'!$G219/M219)-1)</f>
        <v>0</v>
      </c>
      <c r="M219" s="83">
        <f>Model_dem!L219</f>
        <v>740</v>
      </c>
      <c r="N219" s="78">
        <f>Model_dem!G219</f>
        <v>740</v>
      </c>
      <c r="O219" s="84"/>
      <c r="P219" s="78"/>
    </row>
    <row r="220" spans="1:16" x14ac:dyDescent="0.3">
      <c r="A220" s="68" t="s">
        <v>521</v>
      </c>
      <c r="B220" s="20">
        <v>1</v>
      </c>
      <c r="C220" s="82" t="str">
        <f t="shared" si="6"/>
        <v>Cardinality-constrained</v>
      </c>
      <c r="D220" s="20">
        <v>10</v>
      </c>
      <c r="E220" s="20">
        <v>0.15</v>
      </c>
      <c r="F220" t="s">
        <v>0</v>
      </c>
      <c r="G220">
        <v>740</v>
      </c>
      <c r="H220" s="79">
        <f t="shared" si="7"/>
        <v>0</v>
      </c>
      <c r="I220" s="92">
        <v>0.98077999999999999</v>
      </c>
      <c r="J220">
        <v>5998</v>
      </c>
      <c r="K220" s="52">
        <v>0.98299999999999998</v>
      </c>
      <c r="L220" s="80">
        <f>IF(OR('H_Parallel+HT'!$G220="---",'H_Parallel+HT'!$G220="infeas",'H_Parallel+HT'!$G220="inf"),"---",('H_Parallel+HT'!$G220/M220)-1)</f>
        <v>0</v>
      </c>
      <c r="M220" s="83">
        <f>Model_dem!L220</f>
        <v>740</v>
      </c>
      <c r="N220" s="78">
        <f>Model_dem!G220</f>
        <v>740</v>
      </c>
      <c r="O220" s="84"/>
      <c r="P220" s="78"/>
    </row>
    <row r="221" spans="1:16" x14ac:dyDescent="0.3">
      <c r="A221" s="68" t="s">
        <v>521</v>
      </c>
      <c r="B221" s="20">
        <v>1</v>
      </c>
      <c r="C221" s="82" t="str">
        <f t="shared" si="6"/>
        <v>Cardinality-constrained</v>
      </c>
      <c r="D221" s="20">
        <v>10</v>
      </c>
      <c r="E221" s="20">
        <v>0.2</v>
      </c>
      <c r="F221" t="s">
        <v>0</v>
      </c>
      <c r="G221">
        <v>744</v>
      </c>
      <c r="H221" s="79">
        <f t="shared" si="7"/>
        <v>5.4054054054054057E-3</v>
      </c>
      <c r="I221" s="92">
        <v>0.88234999999999997</v>
      </c>
      <c r="J221">
        <v>5888</v>
      </c>
      <c r="K221" s="52">
        <v>0.999</v>
      </c>
      <c r="L221" s="80">
        <f>IF(OR('H_Parallel+HT'!$G221="---",'H_Parallel+HT'!$G221="infeas",'H_Parallel+HT'!$G221="inf"),"---",('H_Parallel+HT'!$G221/M221)-1)</f>
        <v>5.4054054054053502E-3</v>
      </c>
      <c r="M221" s="83">
        <f>Model_dem!L221</f>
        <v>740</v>
      </c>
      <c r="N221" s="78">
        <f>Model_dem!G221</f>
        <v>740</v>
      </c>
      <c r="O221" s="84"/>
      <c r="P221" s="78"/>
    </row>
    <row r="222" spans="1:16" x14ac:dyDescent="0.3">
      <c r="A222" s="68" t="s">
        <v>521</v>
      </c>
      <c r="B222" s="20">
        <v>1</v>
      </c>
      <c r="C222" s="82" t="str">
        <f t="shared" si="6"/>
        <v>Cardinality-constrained</v>
      </c>
      <c r="D222" s="20">
        <v>25</v>
      </c>
      <c r="E222" s="20">
        <v>0.05</v>
      </c>
      <c r="F222" t="s">
        <v>0</v>
      </c>
      <c r="G222">
        <v>741</v>
      </c>
      <c r="H222" s="79">
        <f t="shared" si="7"/>
        <v>1.3513513513513514E-3</v>
      </c>
      <c r="I222" s="92">
        <v>0.92957000000000001</v>
      </c>
      <c r="J222">
        <v>6683</v>
      </c>
      <c r="K222" s="52">
        <v>0</v>
      </c>
      <c r="L222" s="80">
        <f>IF(OR('H_Parallel+HT'!$G222="---",'H_Parallel+HT'!$G222="infeas",'H_Parallel+HT'!$G222="inf"),"---",('H_Parallel+HT'!$G222/M222)-1)</f>
        <v>1.3513513513514486E-3</v>
      </c>
      <c r="M222" s="83">
        <f>Model_dem!L222</f>
        <v>740</v>
      </c>
      <c r="N222" s="78">
        <f>Model_dem!G222</f>
        <v>740</v>
      </c>
      <c r="O222" s="84"/>
      <c r="P222" s="78"/>
    </row>
    <row r="223" spans="1:16" x14ac:dyDescent="0.3">
      <c r="A223" s="68" t="s">
        <v>521</v>
      </c>
      <c r="B223" s="20">
        <v>1</v>
      </c>
      <c r="C223" s="82" t="str">
        <f t="shared" si="6"/>
        <v>Cardinality-constrained</v>
      </c>
      <c r="D223" s="20">
        <v>25</v>
      </c>
      <c r="E223" s="20">
        <v>0.1</v>
      </c>
      <c r="F223" t="s">
        <v>0</v>
      </c>
      <c r="G223">
        <v>748</v>
      </c>
      <c r="H223" s="79">
        <f t="shared" si="7"/>
        <v>0</v>
      </c>
      <c r="I223" s="92">
        <v>0.99290500000000004</v>
      </c>
      <c r="J223">
        <v>6116</v>
      </c>
      <c r="K223" s="52">
        <v>0</v>
      </c>
      <c r="L223" s="80">
        <f>IF(OR('H_Parallel+HT'!$G223="---",'H_Parallel+HT'!$G223="infeas",'H_Parallel+HT'!$G223="inf"),"---",('H_Parallel+HT'!$G223/M223)-1)</f>
        <v>1.08108108108107E-2</v>
      </c>
      <c r="M223" s="83">
        <f>Model_dem!L223</f>
        <v>740</v>
      </c>
      <c r="N223" s="78">
        <f>Model_dem!G223</f>
        <v>748</v>
      </c>
      <c r="O223" s="84"/>
      <c r="P223" s="78"/>
    </row>
    <row r="224" spans="1:16" x14ac:dyDescent="0.3">
      <c r="A224" s="68" t="s">
        <v>521</v>
      </c>
      <c r="B224" s="20">
        <v>1</v>
      </c>
      <c r="C224" s="82" t="str">
        <f t="shared" si="6"/>
        <v>Cardinality-constrained</v>
      </c>
      <c r="D224" s="20">
        <v>25</v>
      </c>
      <c r="E224" s="20">
        <v>0.15</v>
      </c>
      <c r="F224" t="s">
        <v>0</v>
      </c>
      <c r="G224">
        <v>748</v>
      </c>
      <c r="H224" s="79">
        <f t="shared" si="7"/>
        <v>0</v>
      </c>
      <c r="I224" s="92">
        <v>0.914856</v>
      </c>
      <c r="J224">
        <v>5806</v>
      </c>
      <c r="K224" s="52">
        <v>5.8000000000000003E-2</v>
      </c>
      <c r="L224" s="80">
        <f>IF(OR('H_Parallel+HT'!$G224="---",'H_Parallel+HT'!$G224="infeas",'H_Parallel+HT'!$G224="inf"),"---",('H_Parallel+HT'!$G224/M224)-1)</f>
        <v>1.08108108108107E-2</v>
      </c>
      <c r="M224" s="83">
        <f>Model_dem!L224</f>
        <v>740</v>
      </c>
      <c r="N224" s="78">
        <f>Model_dem!G224</f>
        <v>748</v>
      </c>
      <c r="O224" s="84"/>
      <c r="P224" s="78"/>
    </row>
    <row r="225" spans="1:16" x14ac:dyDescent="0.3">
      <c r="A225" s="68" t="s">
        <v>521</v>
      </c>
      <c r="B225" s="20">
        <v>1</v>
      </c>
      <c r="C225" s="82" t="str">
        <f t="shared" si="6"/>
        <v>Cardinality-constrained</v>
      </c>
      <c r="D225" s="20">
        <v>25</v>
      </c>
      <c r="E225" s="20">
        <v>0.2</v>
      </c>
      <c r="F225" t="s">
        <v>0</v>
      </c>
      <c r="G225">
        <v>748</v>
      </c>
      <c r="H225" s="79">
        <f t="shared" si="7"/>
        <v>0</v>
      </c>
      <c r="I225" s="92">
        <v>0.93084199999999995</v>
      </c>
      <c r="J225">
        <v>7066</v>
      </c>
      <c r="K225" s="52">
        <v>0.63500000000000001</v>
      </c>
      <c r="L225" s="80">
        <f>IF(OR('H_Parallel+HT'!$G225="---",'H_Parallel+HT'!$G225="infeas",'H_Parallel+HT'!$G225="inf"),"---",('H_Parallel+HT'!$G225/M225)-1)</f>
        <v>1.08108108108107E-2</v>
      </c>
      <c r="M225" s="83">
        <f>Model_dem!L225</f>
        <v>740</v>
      </c>
      <c r="N225" s="78">
        <f>Model_dem!G225</f>
        <v>748</v>
      </c>
      <c r="O225" s="84"/>
      <c r="P225" s="78"/>
    </row>
    <row r="226" spans="1:16" x14ac:dyDescent="0.3">
      <c r="A226" s="68" t="s">
        <v>521</v>
      </c>
      <c r="B226" s="20">
        <v>1</v>
      </c>
      <c r="C226" s="82" t="str">
        <f t="shared" si="6"/>
        <v>Cardinality-constrained</v>
      </c>
      <c r="D226" s="20">
        <v>50</v>
      </c>
      <c r="E226" s="20">
        <v>0.05</v>
      </c>
      <c r="F226" t="s">
        <v>0</v>
      </c>
      <c r="G226">
        <v>740</v>
      </c>
      <c r="H226" s="79">
        <f t="shared" si="7"/>
        <v>0</v>
      </c>
      <c r="I226" s="92">
        <v>1.1519600000000001</v>
      </c>
      <c r="J226">
        <v>6136</v>
      </c>
      <c r="K226" s="52">
        <v>0</v>
      </c>
      <c r="L226" s="80">
        <f>IF(OR('H_Parallel+HT'!$G226="---",'H_Parallel+HT'!$G226="infeas",'H_Parallel+HT'!$G226="inf"),"---",('H_Parallel+HT'!$G226/M226)-1)</f>
        <v>0</v>
      </c>
      <c r="M226" s="83">
        <f>Model_dem!L226</f>
        <v>740</v>
      </c>
      <c r="N226" s="78">
        <f>Model_dem!G226</f>
        <v>740</v>
      </c>
      <c r="O226" s="84"/>
      <c r="P226" s="78"/>
    </row>
    <row r="227" spans="1:16" x14ac:dyDescent="0.3">
      <c r="A227" s="68" t="s">
        <v>521</v>
      </c>
      <c r="B227" s="20">
        <v>1</v>
      </c>
      <c r="C227" s="82" t="str">
        <f t="shared" si="6"/>
        <v>Cardinality-constrained</v>
      </c>
      <c r="D227" s="20">
        <v>50</v>
      </c>
      <c r="E227" s="20">
        <v>0.1</v>
      </c>
      <c r="F227" t="s">
        <v>0</v>
      </c>
      <c r="G227">
        <v>748</v>
      </c>
      <c r="H227" s="79">
        <f t="shared" si="7"/>
        <v>0</v>
      </c>
      <c r="I227" s="92">
        <v>1.51118</v>
      </c>
      <c r="J227">
        <v>6728</v>
      </c>
      <c r="K227" s="52">
        <v>0</v>
      </c>
      <c r="L227" s="80">
        <f>IF(OR('H_Parallel+HT'!$G227="---",'H_Parallel+HT'!$G227="infeas",'H_Parallel+HT'!$G227="inf"),"---",('H_Parallel+HT'!$G227/M227)-1)</f>
        <v>1.08108108108107E-2</v>
      </c>
      <c r="M227" s="83">
        <f>Model_dem!L227</f>
        <v>740</v>
      </c>
      <c r="N227" s="78">
        <f>Model_dem!G227</f>
        <v>748</v>
      </c>
      <c r="O227" s="84"/>
      <c r="P227" s="78"/>
    </row>
    <row r="228" spans="1:16" x14ac:dyDescent="0.3">
      <c r="A228" s="68" t="s">
        <v>521</v>
      </c>
      <c r="B228" s="20">
        <v>1</v>
      </c>
      <c r="C228" s="82" t="str">
        <f t="shared" si="6"/>
        <v>Cardinality-constrained</v>
      </c>
      <c r="D228" s="20">
        <v>50</v>
      </c>
      <c r="E228" s="20">
        <v>0.15</v>
      </c>
      <c r="F228" t="s">
        <v>0</v>
      </c>
      <c r="G228">
        <v>751</v>
      </c>
      <c r="H228" s="79">
        <f t="shared" si="7"/>
        <v>0</v>
      </c>
      <c r="I228" s="92">
        <v>1.30613</v>
      </c>
      <c r="J228">
        <v>8707</v>
      </c>
      <c r="K228" s="52">
        <v>1.9E-2</v>
      </c>
      <c r="L228" s="80">
        <f>IF(OR('H_Parallel+HT'!$G228="---",'H_Parallel+HT'!$G228="infeas",'H_Parallel+HT'!$G228="inf"),"---",('H_Parallel+HT'!$G228/M228)-1)</f>
        <v>1.4864864864864824E-2</v>
      </c>
      <c r="M228" s="83">
        <f>Model_dem!L228</f>
        <v>740</v>
      </c>
      <c r="N228" s="78">
        <f>Model_dem!G228</f>
        <v>751</v>
      </c>
      <c r="O228" s="84"/>
      <c r="P228" s="78"/>
    </row>
    <row r="229" spans="1:16" x14ac:dyDescent="0.3">
      <c r="A229" s="68" t="s">
        <v>521</v>
      </c>
      <c r="B229" s="20">
        <v>1</v>
      </c>
      <c r="C229" s="82" t="str">
        <f t="shared" si="6"/>
        <v>Cardinality-constrained</v>
      </c>
      <c r="D229" s="20">
        <v>50</v>
      </c>
      <c r="E229" s="20">
        <v>0.2</v>
      </c>
      <c r="F229" t="s">
        <v>0</v>
      </c>
      <c r="G229">
        <v>772</v>
      </c>
      <c r="H229" s="79">
        <f t="shared" si="7"/>
        <v>0</v>
      </c>
      <c r="I229" s="92">
        <v>2.8935900000000001</v>
      </c>
      <c r="J229">
        <v>8709</v>
      </c>
      <c r="K229" s="52">
        <v>8.9999999999999993E-3</v>
      </c>
      <c r="L229" s="80">
        <f>IF(OR('H_Parallel+HT'!$G229="---",'H_Parallel+HT'!$G229="infeas",'H_Parallel+HT'!$G229="inf"),"---",('H_Parallel+HT'!$G229/M229)-1)</f>
        <v>4.3243243243243246E-2</v>
      </c>
      <c r="M229" s="83">
        <f>Model_dem!L229</f>
        <v>740</v>
      </c>
      <c r="N229" s="78">
        <f>Model_dem!G229</f>
        <v>772</v>
      </c>
      <c r="O229" s="84"/>
      <c r="P229" s="78"/>
    </row>
    <row r="230" spans="1:16" x14ac:dyDescent="0.3">
      <c r="A230" s="68" t="s">
        <v>521</v>
      </c>
      <c r="B230" s="20">
        <v>2</v>
      </c>
      <c r="C230" s="82" t="str">
        <f t="shared" si="6"/>
        <v>Knapsack</v>
      </c>
      <c r="D230" s="20">
        <v>5</v>
      </c>
      <c r="E230" s="20">
        <v>0.05</v>
      </c>
      <c r="F230" t="s">
        <v>0</v>
      </c>
      <c r="G230">
        <v>740</v>
      </c>
      <c r="H230" s="79">
        <f t="shared" si="7"/>
        <v>0</v>
      </c>
      <c r="I230" s="92">
        <v>0.96986700000000003</v>
      </c>
      <c r="J230">
        <v>7681</v>
      </c>
      <c r="K230" s="52">
        <v>0</v>
      </c>
      <c r="L230" s="80">
        <f>IF(OR('H_Parallel+HT'!$G230="---",'H_Parallel+HT'!$G230="infeas",'H_Parallel+HT'!$G230="inf"),"---",('H_Parallel+HT'!$G230/M230)-1)</f>
        <v>0</v>
      </c>
      <c r="M230" s="83">
        <f>Model_dem!L230</f>
        <v>740</v>
      </c>
      <c r="N230" s="78">
        <f>Model_dem!G230</f>
        <v>740</v>
      </c>
      <c r="O230" s="84"/>
      <c r="P230" s="78"/>
    </row>
    <row r="231" spans="1:16" x14ac:dyDescent="0.3">
      <c r="A231" s="68" t="s">
        <v>521</v>
      </c>
      <c r="B231" s="20">
        <v>2</v>
      </c>
      <c r="C231" s="82" t="str">
        <f t="shared" si="6"/>
        <v>Knapsack</v>
      </c>
      <c r="D231" s="20">
        <v>5</v>
      </c>
      <c r="E231" s="20">
        <v>0.1</v>
      </c>
      <c r="F231" t="s">
        <v>0</v>
      </c>
      <c r="G231">
        <v>740</v>
      </c>
      <c r="H231" s="79">
        <f t="shared" si="7"/>
        <v>0</v>
      </c>
      <c r="I231" s="92">
        <v>0.89432</v>
      </c>
      <c r="J231">
        <v>6578</v>
      </c>
      <c r="K231" s="52">
        <v>0.73499999999999999</v>
      </c>
      <c r="L231" s="80">
        <f>IF(OR('H_Parallel+HT'!$G231="---",'H_Parallel+HT'!$G231="infeas",'H_Parallel+HT'!$G231="inf"),"---",('H_Parallel+HT'!$G231/M231)-1)</f>
        <v>0</v>
      </c>
      <c r="M231" s="83">
        <f>Model_dem!L231</f>
        <v>740</v>
      </c>
      <c r="N231" s="78">
        <f>Model_dem!G231</f>
        <v>740</v>
      </c>
      <c r="O231" s="84"/>
      <c r="P231" s="78"/>
    </row>
    <row r="232" spans="1:16" x14ac:dyDescent="0.3">
      <c r="A232" s="68" t="s">
        <v>521</v>
      </c>
      <c r="B232" s="20">
        <v>2</v>
      </c>
      <c r="C232" s="82" t="str">
        <f t="shared" si="6"/>
        <v>Knapsack</v>
      </c>
      <c r="D232" s="20">
        <v>5</v>
      </c>
      <c r="E232" s="20">
        <v>0.15</v>
      </c>
      <c r="F232" t="s">
        <v>0</v>
      </c>
      <c r="G232">
        <v>740</v>
      </c>
      <c r="H232" s="79">
        <f t="shared" si="7"/>
        <v>0</v>
      </c>
      <c r="I232" s="92">
        <v>1.04013</v>
      </c>
      <c r="J232">
        <v>5862</v>
      </c>
      <c r="K232" s="52">
        <v>0.98299999999999998</v>
      </c>
      <c r="L232" s="80">
        <f>IF(OR('H_Parallel+HT'!$G232="---",'H_Parallel+HT'!$G232="infeas",'H_Parallel+HT'!$G232="inf"),"---",('H_Parallel+HT'!$G232/M232)-1)</f>
        <v>0</v>
      </c>
      <c r="M232" s="83">
        <f>Model_dem!L232</f>
        <v>740</v>
      </c>
      <c r="N232" s="78">
        <f>Model_dem!G232</f>
        <v>740</v>
      </c>
      <c r="O232" s="84"/>
      <c r="P232" s="78"/>
    </row>
    <row r="233" spans="1:16" x14ac:dyDescent="0.3">
      <c r="A233" s="68" t="s">
        <v>521</v>
      </c>
      <c r="B233" s="20">
        <v>2</v>
      </c>
      <c r="C233" s="82" t="str">
        <f t="shared" si="6"/>
        <v>Knapsack</v>
      </c>
      <c r="D233" s="20">
        <v>5</v>
      </c>
      <c r="E233" s="20">
        <v>0.2</v>
      </c>
      <c r="F233" t="s">
        <v>0</v>
      </c>
      <c r="G233">
        <v>740</v>
      </c>
      <c r="H233" s="79">
        <f t="shared" si="7"/>
        <v>0</v>
      </c>
      <c r="I233" s="92">
        <v>0.88324400000000003</v>
      </c>
      <c r="J233">
        <v>6620</v>
      </c>
      <c r="K233" s="52">
        <v>0.999</v>
      </c>
      <c r="L233" s="80">
        <f>IF(OR('H_Parallel+HT'!$G233="---",'H_Parallel+HT'!$G233="infeas",'H_Parallel+HT'!$G233="inf"),"---",('H_Parallel+HT'!$G233/M233)-1)</f>
        <v>0</v>
      </c>
      <c r="M233" s="83">
        <f>Model_dem!L233</f>
        <v>740</v>
      </c>
      <c r="N233" s="78">
        <f>Model_dem!G233</f>
        <v>740</v>
      </c>
      <c r="O233" s="84"/>
      <c r="P233" s="78"/>
    </row>
    <row r="234" spans="1:16" x14ac:dyDescent="0.3">
      <c r="A234" s="68" t="s">
        <v>521</v>
      </c>
      <c r="B234" s="20">
        <v>2</v>
      </c>
      <c r="C234" s="82" t="str">
        <f t="shared" si="6"/>
        <v>Knapsack</v>
      </c>
      <c r="D234" s="20">
        <v>10</v>
      </c>
      <c r="E234" s="20">
        <v>0.05</v>
      </c>
      <c r="F234" t="s">
        <v>0</v>
      </c>
      <c r="G234">
        <v>740</v>
      </c>
      <c r="H234" s="79">
        <f t="shared" si="7"/>
        <v>0</v>
      </c>
      <c r="I234" s="92">
        <v>0.84367499999999995</v>
      </c>
      <c r="J234">
        <v>6856</v>
      </c>
      <c r="K234" s="52">
        <v>0</v>
      </c>
      <c r="L234" s="80">
        <f>IF(OR('H_Parallel+HT'!$G234="---",'H_Parallel+HT'!$G234="infeas",'H_Parallel+HT'!$G234="inf"),"---",('H_Parallel+HT'!$G234/M234)-1)</f>
        <v>0</v>
      </c>
      <c r="M234" s="83">
        <f>Model_dem!L234</f>
        <v>740</v>
      </c>
      <c r="N234" s="78">
        <f>Model_dem!G234</f>
        <v>740</v>
      </c>
      <c r="O234" s="84"/>
      <c r="P234" s="78"/>
    </row>
    <row r="235" spans="1:16" x14ac:dyDescent="0.3">
      <c r="A235" s="68" t="s">
        <v>521</v>
      </c>
      <c r="B235" s="20">
        <v>2</v>
      </c>
      <c r="C235" s="82" t="str">
        <f t="shared" si="6"/>
        <v>Knapsack</v>
      </c>
      <c r="D235" s="20">
        <v>10</v>
      </c>
      <c r="E235" s="20">
        <v>0.1</v>
      </c>
      <c r="F235" t="s">
        <v>0</v>
      </c>
      <c r="G235">
        <v>740</v>
      </c>
      <c r="H235" s="79">
        <f t="shared" si="7"/>
        <v>0</v>
      </c>
      <c r="I235" s="92">
        <v>1.0835300000000001</v>
      </c>
      <c r="J235">
        <v>5537</v>
      </c>
      <c r="K235" s="52">
        <v>0.73499999999999999</v>
      </c>
      <c r="L235" s="80">
        <f>IF(OR('H_Parallel+HT'!$G235="---",'H_Parallel+HT'!$G235="infeas",'H_Parallel+HT'!$G235="inf"),"---",('H_Parallel+HT'!$G235/M235)-1)</f>
        <v>0</v>
      </c>
      <c r="M235" s="83">
        <f>Model_dem!L235</f>
        <v>740</v>
      </c>
      <c r="N235" s="78">
        <f>Model_dem!G235</f>
        <v>740</v>
      </c>
      <c r="O235" s="84"/>
      <c r="P235" s="78"/>
    </row>
    <row r="236" spans="1:16" x14ac:dyDescent="0.3">
      <c r="A236" s="68" t="s">
        <v>521</v>
      </c>
      <c r="B236" s="20">
        <v>2</v>
      </c>
      <c r="C236" s="82" t="str">
        <f t="shared" si="6"/>
        <v>Knapsack</v>
      </c>
      <c r="D236" s="20">
        <v>10</v>
      </c>
      <c r="E236" s="20">
        <v>0.15</v>
      </c>
      <c r="F236" t="s">
        <v>0</v>
      </c>
      <c r="G236">
        <v>741</v>
      </c>
      <c r="H236" s="79">
        <f t="shared" si="7"/>
        <v>1.3513513513513514E-3</v>
      </c>
      <c r="I236" s="92">
        <v>1.1566399999999999</v>
      </c>
      <c r="J236">
        <v>7087</v>
      </c>
      <c r="K236" s="52">
        <v>0.98299999999999998</v>
      </c>
      <c r="L236" s="80">
        <f>IF(OR('H_Parallel+HT'!$G236="---",'H_Parallel+HT'!$G236="infeas",'H_Parallel+HT'!$G236="inf"),"---",('H_Parallel+HT'!$G236/M236)-1)</f>
        <v>1.3513513513514486E-3</v>
      </c>
      <c r="M236" s="83">
        <f>Model_dem!L236</f>
        <v>740</v>
      </c>
      <c r="N236" s="78">
        <f>Model_dem!G236</f>
        <v>740</v>
      </c>
      <c r="O236" s="84"/>
      <c r="P236" s="78"/>
    </row>
    <row r="237" spans="1:16" x14ac:dyDescent="0.3">
      <c r="A237" s="68" t="s">
        <v>521</v>
      </c>
      <c r="B237" s="20">
        <v>2</v>
      </c>
      <c r="C237" s="82" t="str">
        <f t="shared" si="6"/>
        <v>Knapsack</v>
      </c>
      <c r="D237" s="20">
        <v>10</v>
      </c>
      <c r="E237" s="20">
        <v>0.2</v>
      </c>
      <c r="F237" t="s">
        <v>0</v>
      </c>
      <c r="G237">
        <v>748</v>
      </c>
      <c r="H237" s="79">
        <f t="shared" si="7"/>
        <v>0</v>
      </c>
      <c r="I237" s="92">
        <v>1.1272800000000001</v>
      </c>
      <c r="J237">
        <v>6741</v>
      </c>
      <c r="K237" s="52">
        <v>0.63500000000000001</v>
      </c>
      <c r="L237" s="80">
        <f>IF(OR('H_Parallel+HT'!$G237="---",'H_Parallel+HT'!$G237="infeas",'H_Parallel+HT'!$G237="inf"),"---",('H_Parallel+HT'!$G237/M237)-1)</f>
        <v>1.08108108108107E-2</v>
      </c>
      <c r="M237" s="83">
        <f>Model_dem!L237</f>
        <v>740</v>
      </c>
      <c r="N237" s="78">
        <f>Model_dem!G237</f>
        <v>748</v>
      </c>
      <c r="O237" s="84"/>
      <c r="P237" s="78"/>
    </row>
    <row r="238" spans="1:16" x14ac:dyDescent="0.3">
      <c r="A238" s="68" t="s">
        <v>521</v>
      </c>
      <c r="B238" s="20">
        <v>2</v>
      </c>
      <c r="C238" s="82" t="str">
        <f t="shared" si="6"/>
        <v>Knapsack</v>
      </c>
      <c r="D238" s="20">
        <v>25</v>
      </c>
      <c r="E238" s="20">
        <v>0.05</v>
      </c>
      <c r="F238" t="s">
        <v>0</v>
      </c>
      <c r="G238">
        <v>740</v>
      </c>
      <c r="H238" s="79">
        <f t="shared" si="7"/>
        <v>0</v>
      </c>
      <c r="I238" s="92">
        <v>0.89490599999999998</v>
      </c>
      <c r="J238">
        <v>6371</v>
      </c>
      <c r="K238" s="52">
        <v>0</v>
      </c>
      <c r="L238" s="80">
        <f>IF(OR('H_Parallel+HT'!$G238="---",'H_Parallel+HT'!$G238="infeas",'H_Parallel+HT'!$G238="inf"),"---",('H_Parallel+HT'!$G238/M238)-1)</f>
        <v>0</v>
      </c>
      <c r="M238" s="83">
        <f>Model_dem!L238</f>
        <v>740</v>
      </c>
      <c r="N238" s="78">
        <f>Model_dem!G238</f>
        <v>740</v>
      </c>
      <c r="O238" s="84"/>
      <c r="P238" s="78"/>
    </row>
    <row r="239" spans="1:16" x14ac:dyDescent="0.3">
      <c r="A239" s="68" t="s">
        <v>521</v>
      </c>
      <c r="B239" s="20">
        <v>2</v>
      </c>
      <c r="C239" s="82" t="str">
        <f t="shared" si="6"/>
        <v>Knapsack</v>
      </c>
      <c r="D239" s="20">
        <v>25</v>
      </c>
      <c r="E239" s="20">
        <v>0.1</v>
      </c>
      <c r="F239" t="s">
        <v>0</v>
      </c>
      <c r="G239">
        <v>748</v>
      </c>
      <c r="H239" s="79">
        <f t="shared" si="7"/>
        <v>0</v>
      </c>
      <c r="I239" s="92">
        <v>1.1603000000000001</v>
      </c>
      <c r="J239">
        <v>4979</v>
      </c>
      <c r="K239" s="52">
        <v>0</v>
      </c>
      <c r="L239" s="80">
        <f>IF(OR('H_Parallel+HT'!$G239="---",'H_Parallel+HT'!$G239="infeas",'H_Parallel+HT'!$G239="inf"),"---",('H_Parallel+HT'!$G239/M239)-1)</f>
        <v>1.08108108108107E-2</v>
      </c>
      <c r="M239" s="83">
        <f>Model_dem!L239</f>
        <v>740</v>
      </c>
      <c r="N239" s="78">
        <f>Model_dem!G239</f>
        <v>748</v>
      </c>
      <c r="O239" s="84"/>
      <c r="P239" s="78"/>
    </row>
    <row r="240" spans="1:16" x14ac:dyDescent="0.3">
      <c r="A240" s="68" t="s">
        <v>521</v>
      </c>
      <c r="B240" s="20">
        <v>2</v>
      </c>
      <c r="C240" s="82" t="str">
        <f t="shared" si="6"/>
        <v>Knapsack</v>
      </c>
      <c r="D240" s="20">
        <v>25</v>
      </c>
      <c r="E240" s="20">
        <v>0.15</v>
      </c>
      <c r="F240" t="s">
        <v>0</v>
      </c>
      <c r="G240">
        <v>748</v>
      </c>
      <c r="H240" s="79">
        <f t="shared" si="7"/>
        <v>0</v>
      </c>
      <c r="I240" s="92">
        <v>1.52091</v>
      </c>
      <c r="J240">
        <v>6478</v>
      </c>
      <c r="K240" s="52">
        <v>5.8000000000000003E-2</v>
      </c>
      <c r="L240" s="80">
        <f>IF(OR('H_Parallel+HT'!$G240="---",'H_Parallel+HT'!$G240="infeas",'H_Parallel+HT'!$G240="inf"),"---",('H_Parallel+HT'!$G240/M240)-1)</f>
        <v>1.08108108108107E-2</v>
      </c>
      <c r="M240" s="83">
        <f>Model_dem!L240</f>
        <v>740</v>
      </c>
      <c r="N240" s="78">
        <f>Model_dem!G240</f>
        <v>748</v>
      </c>
      <c r="O240" s="84"/>
      <c r="P240" s="78"/>
    </row>
    <row r="241" spans="1:16" x14ac:dyDescent="0.3">
      <c r="A241" s="68" t="s">
        <v>521</v>
      </c>
      <c r="B241" s="20">
        <v>2</v>
      </c>
      <c r="C241" s="82" t="str">
        <f t="shared" si="6"/>
        <v>Knapsack</v>
      </c>
      <c r="D241" s="20">
        <v>25</v>
      </c>
      <c r="E241" s="20">
        <v>0.2</v>
      </c>
      <c r="F241" t="s">
        <v>0</v>
      </c>
      <c r="G241">
        <v>748</v>
      </c>
      <c r="H241" s="79">
        <f t="shared" si="7"/>
        <v>0</v>
      </c>
      <c r="I241" s="92">
        <v>2.1636299999999999</v>
      </c>
      <c r="J241">
        <v>5764</v>
      </c>
      <c r="K241" s="52">
        <v>0.63500000000000001</v>
      </c>
      <c r="L241" s="80">
        <f>IF(OR('H_Parallel+HT'!$G241="---",'H_Parallel+HT'!$G241="infeas",'H_Parallel+HT'!$G241="inf"),"---",('H_Parallel+HT'!$G241/M241)-1)</f>
        <v>1.08108108108107E-2</v>
      </c>
      <c r="M241" s="83">
        <f>Model_dem!L241</f>
        <v>740</v>
      </c>
      <c r="N241" s="78">
        <f>Model_dem!G241</f>
        <v>748</v>
      </c>
      <c r="O241" s="84"/>
      <c r="P241" s="78"/>
    </row>
    <row r="242" spans="1:16" x14ac:dyDescent="0.3">
      <c r="A242" s="68" t="s">
        <v>521</v>
      </c>
      <c r="B242" s="20">
        <v>2</v>
      </c>
      <c r="C242" s="82" t="str">
        <f t="shared" si="6"/>
        <v>Knapsack</v>
      </c>
      <c r="D242" s="20">
        <v>50</v>
      </c>
      <c r="E242" s="20">
        <v>0.05</v>
      </c>
      <c r="F242" t="s">
        <v>0</v>
      </c>
      <c r="G242">
        <v>748</v>
      </c>
      <c r="H242" s="79">
        <f t="shared" si="7"/>
        <v>0</v>
      </c>
      <c r="I242" s="92">
        <v>1.20163</v>
      </c>
      <c r="J242">
        <v>5063</v>
      </c>
      <c r="K242" s="52">
        <v>0</v>
      </c>
      <c r="L242" s="80">
        <f>IF(OR('H_Parallel+HT'!$G242="---",'H_Parallel+HT'!$G242="infeas",'H_Parallel+HT'!$G242="inf"),"---",('H_Parallel+HT'!$G242/M242)-1)</f>
        <v>1.08108108108107E-2</v>
      </c>
      <c r="M242" s="83">
        <f>Model_dem!L242</f>
        <v>740</v>
      </c>
      <c r="N242" s="78">
        <f>Model_dem!G242</f>
        <v>748</v>
      </c>
      <c r="O242" s="84"/>
      <c r="P242" s="78"/>
    </row>
    <row r="243" spans="1:16" x14ac:dyDescent="0.3">
      <c r="A243" s="68" t="s">
        <v>521</v>
      </c>
      <c r="B243" s="20">
        <v>2</v>
      </c>
      <c r="C243" s="82" t="str">
        <f t="shared" si="6"/>
        <v>Knapsack</v>
      </c>
      <c r="D243" s="20">
        <v>50</v>
      </c>
      <c r="E243" s="20">
        <v>0.1</v>
      </c>
      <c r="F243" t="s">
        <v>0</v>
      </c>
      <c r="G243">
        <v>748</v>
      </c>
      <c r="H243" s="79">
        <f t="shared" si="7"/>
        <v>0</v>
      </c>
      <c r="I243" s="92">
        <v>0.98116999999999999</v>
      </c>
      <c r="J243">
        <v>6133</v>
      </c>
      <c r="K243" s="52">
        <v>0</v>
      </c>
      <c r="L243" s="80">
        <f>IF(OR('H_Parallel+HT'!$G243="---",'H_Parallel+HT'!$G243="infeas",'H_Parallel+HT'!$G243="inf"),"---",('H_Parallel+HT'!$G243/M243)-1)</f>
        <v>1.08108108108107E-2</v>
      </c>
      <c r="M243" s="83">
        <f>Model_dem!L243</f>
        <v>740</v>
      </c>
      <c r="N243" s="78">
        <f>Model_dem!G243</f>
        <v>748</v>
      </c>
      <c r="O243" s="84"/>
      <c r="P243" s="78"/>
    </row>
    <row r="244" spans="1:16" x14ac:dyDescent="0.3">
      <c r="A244" s="68" t="s">
        <v>521</v>
      </c>
      <c r="B244" s="20">
        <v>2</v>
      </c>
      <c r="C244" s="82" t="str">
        <f t="shared" si="6"/>
        <v>Knapsack</v>
      </c>
      <c r="D244" s="20">
        <v>50</v>
      </c>
      <c r="E244" s="20">
        <v>0.15</v>
      </c>
      <c r="F244" t="s">
        <v>0</v>
      </c>
      <c r="G244">
        <v>756</v>
      </c>
      <c r="H244" s="79">
        <f t="shared" si="7"/>
        <v>0</v>
      </c>
      <c r="I244" s="92">
        <v>2.0785100000000001</v>
      </c>
      <c r="J244">
        <v>7944</v>
      </c>
      <c r="K244" s="52">
        <v>8.9999999999999993E-3</v>
      </c>
      <c r="L244" s="80">
        <f>IF(OR('H_Parallel+HT'!$G244="---",'H_Parallel+HT'!$G244="infeas",'H_Parallel+HT'!$G244="inf"),"---",('H_Parallel+HT'!$G244/M244)-1)</f>
        <v>2.1621621621621623E-2</v>
      </c>
      <c r="M244" s="83">
        <f>Model_dem!L244</f>
        <v>740</v>
      </c>
      <c r="N244" s="78">
        <f>Model_dem!G244</f>
        <v>756</v>
      </c>
      <c r="O244" s="84"/>
      <c r="P244" s="78"/>
    </row>
    <row r="245" spans="1:16" x14ac:dyDescent="0.3">
      <c r="A245" s="68" t="s">
        <v>521</v>
      </c>
      <c r="B245" s="20">
        <v>2</v>
      </c>
      <c r="C245" s="82" t="str">
        <f t="shared" si="6"/>
        <v>Knapsack</v>
      </c>
      <c r="D245" s="20">
        <v>50</v>
      </c>
      <c r="E245" s="20">
        <v>0.2</v>
      </c>
      <c r="F245" t="s">
        <v>0</v>
      </c>
      <c r="G245">
        <v>773</v>
      </c>
      <c r="H245" s="79">
        <f t="shared" si="7"/>
        <v>0</v>
      </c>
      <c r="I245" s="92">
        <v>2.0463300000000002</v>
      </c>
      <c r="J245">
        <v>7927</v>
      </c>
      <c r="K245" s="52">
        <v>0.17299999999999999</v>
      </c>
      <c r="L245" s="80">
        <f>IF(OR('H_Parallel+HT'!$G245="---",'H_Parallel+HT'!$G245="infeas",'H_Parallel+HT'!$G245="inf"),"---",('H_Parallel+HT'!$G245/M245)-1)</f>
        <v>4.4594594594594694E-2</v>
      </c>
      <c r="M245" s="83">
        <f>Model_dem!L245</f>
        <v>740</v>
      </c>
      <c r="N245" s="78">
        <f>Model_dem!G245</f>
        <v>773</v>
      </c>
      <c r="O245" s="84"/>
      <c r="P245" s="78"/>
    </row>
    <row r="246" spans="1:16" hidden="1" x14ac:dyDescent="0.3">
      <c r="A246" s="68" t="s">
        <v>521</v>
      </c>
      <c r="B246" s="20">
        <v>3</v>
      </c>
      <c r="C246" s="82" t="str">
        <f t="shared" si="6"/>
        <v>Factor Model</v>
      </c>
      <c r="D246" s="20">
        <v>0</v>
      </c>
      <c r="E246" s="20">
        <v>0.05</v>
      </c>
      <c r="F246" t="s">
        <v>0</v>
      </c>
      <c r="G246">
        <v>749</v>
      </c>
      <c r="H246" s="79">
        <f t="shared" si="7"/>
        <v>1.3368983957219251E-3</v>
      </c>
      <c r="I246">
        <v>0.89835299999999996</v>
      </c>
      <c r="J246">
        <v>7965</v>
      </c>
      <c r="K246" s="52">
        <v>0</v>
      </c>
      <c r="L246" s="80">
        <f>IF(OR('H_Parallel+HT'!$G246="---",'H_Parallel+HT'!$G246="infeas",'H_Parallel+HT'!$G246="inf"),"---",('H_Parallel+HT'!$G246/M246)-1)</f>
        <v>1.2162162162162149E-2</v>
      </c>
      <c r="M246" s="83">
        <f>Model_dem!L246</f>
        <v>740</v>
      </c>
      <c r="N246" s="78">
        <f>Model_dem!G246</f>
        <v>748</v>
      </c>
      <c r="O246" s="84"/>
      <c r="P246" s="78"/>
    </row>
    <row r="247" spans="1:16" hidden="1" x14ac:dyDescent="0.3">
      <c r="A247" s="68" t="s">
        <v>521</v>
      </c>
      <c r="B247" s="20">
        <v>3</v>
      </c>
      <c r="C247" s="82" t="str">
        <f t="shared" si="6"/>
        <v>Factor Model</v>
      </c>
      <c r="D247" s="20">
        <v>0</v>
      </c>
      <c r="E247" s="20">
        <v>0.1</v>
      </c>
      <c r="F247" t="s">
        <v>4</v>
      </c>
      <c r="G247" t="s">
        <v>511</v>
      </c>
      <c r="H247" s="79" t="str">
        <f t="shared" si="7"/>
        <v>---</v>
      </c>
      <c r="I247" t="s">
        <v>511</v>
      </c>
      <c r="L247" s="80" t="str">
        <f>IF(OR('H_Parallel+HT'!$G247="---",'H_Parallel+HT'!$G247="infeas",'H_Parallel+HT'!$G247="inf"),"---",('H_Parallel+HT'!$G247/M247)-1)</f>
        <v>---</v>
      </c>
      <c r="M247" s="83">
        <f>Model_dem!L247</f>
        <v>740</v>
      </c>
      <c r="N247" s="78" t="str">
        <f>Model_dem!G247</f>
        <v>---</v>
      </c>
      <c r="O247" s="84"/>
      <c r="P247" s="78"/>
    </row>
    <row r="248" spans="1:16" hidden="1" x14ac:dyDescent="0.3">
      <c r="A248" s="68" t="s">
        <v>521</v>
      </c>
      <c r="B248" s="20">
        <v>3</v>
      </c>
      <c r="C248" s="82" t="str">
        <f t="shared" si="6"/>
        <v>Factor Model</v>
      </c>
      <c r="D248" s="20">
        <v>0</v>
      </c>
      <c r="E248" s="20">
        <v>0.15</v>
      </c>
      <c r="F248" t="s">
        <v>4</v>
      </c>
      <c r="G248" t="s">
        <v>511</v>
      </c>
      <c r="H248" s="79" t="str">
        <f t="shared" si="7"/>
        <v>---</v>
      </c>
      <c r="I248" t="s">
        <v>511</v>
      </c>
      <c r="L248" s="80" t="str">
        <f>IF(OR('H_Parallel+HT'!$G248="---",'H_Parallel+HT'!$G248="infeas",'H_Parallel+HT'!$G248="inf"),"---",('H_Parallel+HT'!$G248/M248)-1)</f>
        <v>---</v>
      </c>
      <c r="M248" s="83">
        <f>Model_dem!L248</f>
        <v>740</v>
      </c>
      <c r="N248" s="78" t="str">
        <f>Model_dem!G248</f>
        <v>---</v>
      </c>
      <c r="O248" s="84"/>
      <c r="P248" s="78"/>
    </row>
    <row r="249" spans="1:16" hidden="1" x14ac:dyDescent="0.3">
      <c r="A249" s="68" t="s">
        <v>521</v>
      </c>
      <c r="B249" s="20">
        <v>3</v>
      </c>
      <c r="C249" s="82" t="str">
        <f t="shared" si="6"/>
        <v>Factor Model</v>
      </c>
      <c r="D249" s="20">
        <v>0</v>
      </c>
      <c r="E249" s="20">
        <v>0.2</v>
      </c>
      <c r="F249" t="s">
        <v>4</v>
      </c>
      <c r="G249" t="s">
        <v>511</v>
      </c>
      <c r="H249" s="79" t="str">
        <f t="shared" si="7"/>
        <v>---</v>
      </c>
      <c r="I249" t="s">
        <v>511</v>
      </c>
      <c r="L249" s="80" t="str">
        <f>IF(OR('H_Parallel+HT'!$G249="---",'H_Parallel+HT'!$G249="infeas",'H_Parallel+HT'!$G249="inf"),"---",('H_Parallel+HT'!$G249/M249)-1)</f>
        <v>---</v>
      </c>
      <c r="M249" s="83">
        <f>Model_dem!L249</f>
        <v>740</v>
      </c>
      <c r="N249" s="78" t="str">
        <f>Model_dem!G249</f>
        <v>---</v>
      </c>
      <c r="O249" s="84"/>
      <c r="P249" s="78"/>
    </row>
    <row r="250" spans="1:16" hidden="1" x14ac:dyDescent="0.3">
      <c r="A250" s="68" t="s">
        <v>521</v>
      </c>
      <c r="B250" s="20">
        <v>3</v>
      </c>
      <c r="C250" s="82" t="str">
        <f t="shared" si="6"/>
        <v>Factor Model</v>
      </c>
      <c r="D250" s="20">
        <v>10</v>
      </c>
      <c r="E250" s="20">
        <v>0.05</v>
      </c>
      <c r="F250" t="s">
        <v>0</v>
      </c>
      <c r="G250">
        <v>748</v>
      </c>
      <c r="H250" s="79">
        <f t="shared" si="7"/>
        <v>0</v>
      </c>
      <c r="I250">
        <v>0.867089</v>
      </c>
      <c r="J250">
        <v>5258</v>
      </c>
      <c r="K250" s="52">
        <v>0</v>
      </c>
      <c r="L250" s="80">
        <f>IF(OR('H_Parallel+HT'!$G250="---",'H_Parallel+HT'!$G250="infeas",'H_Parallel+HT'!$G250="inf"),"---",('H_Parallel+HT'!$G250/M250)-1)</f>
        <v>1.08108108108107E-2</v>
      </c>
      <c r="M250" s="83">
        <f>Model_dem!L250</f>
        <v>740</v>
      </c>
      <c r="N250" s="78">
        <f>Model_dem!G250</f>
        <v>748</v>
      </c>
      <c r="O250" s="84"/>
      <c r="P250" s="78"/>
    </row>
    <row r="251" spans="1:16" hidden="1" x14ac:dyDescent="0.3">
      <c r="A251" s="68" t="s">
        <v>521</v>
      </c>
      <c r="B251" s="20">
        <v>3</v>
      </c>
      <c r="C251" s="82" t="str">
        <f t="shared" si="6"/>
        <v>Factor Model</v>
      </c>
      <c r="D251" s="20">
        <v>10</v>
      </c>
      <c r="E251" s="20">
        <v>0.1</v>
      </c>
      <c r="F251" t="s">
        <v>4</v>
      </c>
      <c r="G251" t="s">
        <v>511</v>
      </c>
      <c r="H251" s="79" t="str">
        <f t="shared" si="7"/>
        <v>---</v>
      </c>
      <c r="I251" t="s">
        <v>511</v>
      </c>
      <c r="L251" s="80" t="str">
        <f>IF(OR('H_Parallel+HT'!$G251="---",'H_Parallel+HT'!$G251="infeas",'H_Parallel+HT'!$G251="inf"),"---",('H_Parallel+HT'!$G251/M251)-1)</f>
        <v>---</v>
      </c>
      <c r="M251" s="83">
        <f>Model_dem!L251</f>
        <v>740</v>
      </c>
      <c r="N251" s="78" t="str">
        <f>Model_dem!G251</f>
        <v>---</v>
      </c>
      <c r="O251" s="84"/>
      <c r="P251" s="78"/>
    </row>
    <row r="252" spans="1:16" hidden="1" x14ac:dyDescent="0.3">
      <c r="A252" s="68" t="s">
        <v>521</v>
      </c>
      <c r="B252" s="20">
        <v>3</v>
      </c>
      <c r="C252" s="82" t="str">
        <f t="shared" si="6"/>
        <v>Factor Model</v>
      </c>
      <c r="D252" s="20">
        <v>10</v>
      </c>
      <c r="E252" s="20">
        <v>0.15</v>
      </c>
      <c r="F252" t="s">
        <v>4</v>
      </c>
      <c r="G252" t="s">
        <v>511</v>
      </c>
      <c r="H252" s="79" t="str">
        <f t="shared" si="7"/>
        <v>---</v>
      </c>
      <c r="I252" t="s">
        <v>511</v>
      </c>
      <c r="L252" s="80" t="str">
        <f>IF(OR('H_Parallel+HT'!$G252="---",'H_Parallel+HT'!$G252="infeas",'H_Parallel+HT'!$G252="inf"),"---",('H_Parallel+HT'!$G252/M252)-1)</f>
        <v>---</v>
      </c>
      <c r="M252" s="83">
        <f>Model_dem!L252</f>
        <v>740</v>
      </c>
      <c r="N252" s="78" t="str">
        <f>Model_dem!G252</f>
        <v>---</v>
      </c>
      <c r="O252" s="84"/>
      <c r="P252" s="78"/>
    </row>
    <row r="253" spans="1:16" hidden="1" x14ac:dyDescent="0.3">
      <c r="A253" s="68" t="s">
        <v>521</v>
      </c>
      <c r="B253" s="20">
        <v>3</v>
      </c>
      <c r="C253" s="82" t="str">
        <f t="shared" si="6"/>
        <v>Factor Model</v>
      </c>
      <c r="D253" s="20">
        <v>10</v>
      </c>
      <c r="E253" s="20">
        <v>0.2</v>
      </c>
      <c r="F253" t="s">
        <v>4</v>
      </c>
      <c r="G253" t="s">
        <v>511</v>
      </c>
      <c r="H253" s="79" t="str">
        <f t="shared" si="7"/>
        <v>---</v>
      </c>
      <c r="I253" t="s">
        <v>511</v>
      </c>
      <c r="L253" s="80" t="str">
        <f>IF(OR('H_Parallel+HT'!$G253="---",'H_Parallel+HT'!$G253="infeas",'H_Parallel+HT'!$G253="inf"),"---",('H_Parallel+HT'!$G253/M253)-1)</f>
        <v>---</v>
      </c>
      <c r="M253" s="83">
        <f>Model_dem!L253</f>
        <v>740</v>
      </c>
      <c r="N253" s="78" t="str">
        <f>Model_dem!G253</f>
        <v>---</v>
      </c>
      <c r="O253" s="84"/>
      <c r="P253" s="78"/>
    </row>
    <row r="254" spans="1:16" hidden="1" x14ac:dyDescent="0.3">
      <c r="A254" s="68" t="s">
        <v>521</v>
      </c>
      <c r="B254" s="20">
        <v>3</v>
      </c>
      <c r="C254" s="82" t="str">
        <f t="shared" si="6"/>
        <v>Factor Model</v>
      </c>
      <c r="D254" s="20">
        <v>25</v>
      </c>
      <c r="E254" s="20">
        <v>0.05</v>
      </c>
      <c r="F254" t="s">
        <v>0</v>
      </c>
      <c r="G254">
        <v>749</v>
      </c>
      <c r="H254" s="79">
        <f t="shared" si="7"/>
        <v>1.3368983957219251E-3</v>
      </c>
      <c r="I254">
        <v>1.0344500000000001</v>
      </c>
      <c r="J254">
        <v>7401</v>
      </c>
      <c r="K254" s="52">
        <v>0</v>
      </c>
      <c r="L254" s="80">
        <f>IF(OR('H_Parallel+HT'!$G254="---",'H_Parallel+HT'!$G254="infeas",'H_Parallel+HT'!$G254="inf"),"---",('H_Parallel+HT'!$G254/M254)-1)</f>
        <v>1.2162162162162149E-2</v>
      </c>
      <c r="M254" s="83">
        <f>Model_dem!L254</f>
        <v>740</v>
      </c>
      <c r="N254" s="78">
        <f>Model_dem!G254</f>
        <v>748</v>
      </c>
      <c r="O254" s="84"/>
      <c r="P254" s="78"/>
    </row>
    <row r="255" spans="1:16" hidden="1" x14ac:dyDescent="0.3">
      <c r="A255" s="68" t="s">
        <v>521</v>
      </c>
      <c r="B255" s="20">
        <v>3</v>
      </c>
      <c r="C255" s="82" t="str">
        <f t="shared" si="6"/>
        <v>Factor Model</v>
      </c>
      <c r="D255" s="20">
        <v>25</v>
      </c>
      <c r="E255" s="20">
        <v>0.1</v>
      </c>
      <c r="F255" t="s">
        <v>4</v>
      </c>
      <c r="G255" t="s">
        <v>511</v>
      </c>
      <c r="H255" s="79" t="str">
        <f t="shared" si="7"/>
        <v>---</v>
      </c>
      <c r="I255" t="s">
        <v>511</v>
      </c>
      <c r="L255" s="80" t="str">
        <f>IF(OR('H_Parallel+HT'!$G255="---",'H_Parallel+HT'!$G255="infeas",'H_Parallel+HT'!$G255="inf"),"---",('H_Parallel+HT'!$G255/M255)-1)</f>
        <v>---</v>
      </c>
      <c r="M255" s="83">
        <f>Model_dem!L255</f>
        <v>740</v>
      </c>
      <c r="N255" s="78" t="str">
        <f>Model_dem!G255</f>
        <v>---</v>
      </c>
      <c r="O255" s="84"/>
      <c r="P255" s="78"/>
    </row>
    <row r="256" spans="1:16" hidden="1" x14ac:dyDescent="0.3">
      <c r="A256" s="68" t="s">
        <v>521</v>
      </c>
      <c r="B256" s="20">
        <v>3</v>
      </c>
      <c r="C256" s="82" t="str">
        <f t="shared" si="6"/>
        <v>Factor Model</v>
      </c>
      <c r="D256" s="20">
        <v>25</v>
      </c>
      <c r="E256" s="20">
        <v>0.15</v>
      </c>
      <c r="F256" t="s">
        <v>4</v>
      </c>
      <c r="G256" t="s">
        <v>511</v>
      </c>
      <c r="H256" s="79" t="str">
        <f t="shared" si="7"/>
        <v>---</v>
      </c>
      <c r="I256" t="s">
        <v>511</v>
      </c>
      <c r="L256" s="80" t="str">
        <f>IF(OR('H_Parallel+HT'!$G256="---",'H_Parallel+HT'!$G256="infeas",'H_Parallel+HT'!$G256="inf"),"---",('H_Parallel+HT'!$G256/M256)-1)</f>
        <v>---</v>
      </c>
      <c r="M256" s="83">
        <f>Model_dem!L256</f>
        <v>740</v>
      </c>
      <c r="N256" s="78" t="str">
        <f>Model_dem!G256</f>
        <v>---</v>
      </c>
      <c r="O256" s="84"/>
      <c r="P256" s="78"/>
    </row>
    <row r="257" spans="1:16" hidden="1" x14ac:dyDescent="0.3">
      <c r="A257" s="68" t="s">
        <v>521</v>
      </c>
      <c r="B257" s="20">
        <v>3</v>
      </c>
      <c r="C257" s="82" t="str">
        <f t="shared" si="6"/>
        <v>Factor Model</v>
      </c>
      <c r="D257" s="20">
        <v>25</v>
      </c>
      <c r="E257" s="20">
        <v>0.2</v>
      </c>
      <c r="F257" t="s">
        <v>4</v>
      </c>
      <c r="G257" t="s">
        <v>511</v>
      </c>
      <c r="H257" s="79" t="str">
        <f t="shared" si="7"/>
        <v>---</v>
      </c>
      <c r="I257" t="s">
        <v>511</v>
      </c>
      <c r="L257" s="80" t="str">
        <f>IF(OR('H_Parallel+HT'!$G257="---",'H_Parallel+HT'!$G257="infeas",'H_Parallel+HT'!$G257="inf"),"---",('H_Parallel+HT'!$G257/M257)-1)</f>
        <v>---</v>
      </c>
      <c r="M257" s="83">
        <f>Model_dem!L257</f>
        <v>740</v>
      </c>
      <c r="N257" s="78" t="str">
        <f>Model_dem!G257</f>
        <v>---</v>
      </c>
      <c r="O257" s="84"/>
      <c r="P257" s="78"/>
    </row>
    <row r="258" spans="1:16" hidden="1" x14ac:dyDescent="0.3">
      <c r="A258" s="68" t="s">
        <v>521</v>
      </c>
      <c r="B258" s="20">
        <v>3</v>
      </c>
      <c r="C258" s="82" t="str">
        <f t="shared" ref="C258:C321" si="8">IF(B258=0,"Deterministic",IF(B258=1,"Cardinality-constrained",IF(B258=2,"Knapsack","Factor Model")))</f>
        <v>Factor Model</v>
      </c>
      <c r="D258" s="20">
        <v>50</v>
      </c>
      <c r="E258" s="20">
        <v>0.05</v>
      </c>
      <c r="F258" t="s">
        <v>0</v>
      </c>
      <c r="G258">
        <v>748</v>
      </c>
      <c r="H258" s="79">
        <f t="shared" ref="H258:H321" si="9">IF(OR(N258="---",G258="infeas",G258="inf",G258=""),"---",(G258-N258)/N258)</f>
        <v>0</v>
      </c>
      <c r="I258">
        <v>0.93142100000000005</v>
      </c>
      <c r="J258">
        <v>6424</v>
      </c>
      <c r="K258" s="52">
        <v>0</v>
      </c>
      <c r="L258" s="80">
        <f>IF(OR('H_Parallel+HT'!$G258="---",'H_Parallel+HT'!$G258="infeas",'H_Parallel+HT'!$G258="inf"),"---",('H_Parallel+HT'!$G258/M258)-1)</f>
        <v>1.08108108108107E-2</v>
      </c>
      <c r="M258" s="83">
        <f>Model_dem!L258</f>
        <v>740</v>
      </c>
      <c r="N258" s="78">
        <f>Model_dem!G258</f>
        <v>748</v>
      </c>
      <c r="O258" s="84"/>
      <c r="P258" s="78"/>
    </row>
    <row r="259" spans="1:16" hidden="1" x14ac:dyDescent="0.3">
      <c r="A259" s="68" t="s">
        <v>521</v>
      </c>
      <c r="B259" s="20">
        <v>3</v>
      </c>
      <c r="C259" s="82" t="str">
        <f t="shared" si="8"/>
        <v>Factor Model</v>
      </c>
      <c r="D259" s="20">
        <v>50</v>
      </c>
      <c r="E259" s="20">
        <v>0.1</v>
      </c>
      <c r="F259" t="s">
        <v>4</v>
      </c>
      <c r="G259" t="s">
        <v>511</v>
      </c>
      <c r="H259" s="79" t="str">
        <f t="shared" si="9"/>
        <v>---</v>
      </c>
      <c r="I259" t="s">
        <v>511</v>
      </c>
      <c r="L259" s="80" t="str">
        <f>IF(OR('H_Parallel+HT'!$G259="---",'H_Parallel+HT'!$G259="infeas",'H_Parallel+HT'!$G259="inf"),"---",('H_Parallel+HT'!$G259/M259)-1)</f>
        <v>---</v>
      </c>
      <c r="M259" s="83">
        <f>Model_dem!L259</f>
        <v>740</v>
      </c>
      <c r="N259" s="78" t="str">
        <f>Model_dem!G259</f>
        <v>---</v>
      </c>
      <c r="O259" s="84"/>
      <c r="P259" s="78"/>
    </row>
    <row r="260" spans="1:16" hidden="1" x14ac:dyDescent="0.3">
      <c r="A260" s="68" t="s">
        <v>521</v>
      </c>
      <c r="B260" s="20">
        <v>3</v>
      </c>
      <c r="C260" s="82" t="str">
        <f t="shared" si="8"/>
        <v>Factor Model</v>
      </c>
      <c r="D260" s="20">
        <v>50</v>
      </c>
      <c r="E260" s="20">
        <v>0.15</v>
      </c>
      <c r="F260" t="s">
        <v>4</v>
      </c>
      <c r="G260" t="s">
        <v>511</v>
      </c>
      <c r="H260" s="79" t="str">
        <f t="shared" si="9"/>
        <v>---</v>
      </c>
      <c r="I260" t="s">
        <v>511</v>
      </c>
      <c r="L260" s="80" t="str">
        <f>IF(OR('H_Parallel+HT'!$G260="---",'H_Parallel+HT'!$G260="infeas",'H_Parallel+HT'!$G260="inf"),"---",('H_Parallel+HT'!$G260/M260)-1)</f>
        <v>---</v>
      </c>
      <c r="M260" s="83">
        <f>Model_dem!L260</f>
        <v>740</v>
      </c>
      <c r="N260" s="78" t="str">
        <f>Model_dem!G260</f>
        <v>---</v>
      </c>
      <c r="O260" s="84"/>
      <c r="P260" s="78"/>
    </row>
    <row r="261" spans="1:16" hidden="1" x14ac:dyDescent="0.3">
      <c r="A261" s="68" t="s">
        <v>521</v>
      </c>
      <c r="B261" s="20">
        <v>3</v>
      </c>
      <c r="C261" s="82" t="str">
        <f t="shared" si="8"/>
        <v>Factor Model</v>
      </c>
      <c r="D261" s="20">
        <v>50</v>
      </c>
      <c r="E261" s="20">
        <v>0.2</v>
      </c>
      <c r="F261" t="s">
        <v>4</v>
      </c>
      <c r="G261" t="s">
        <v>511</v>
      </c>
      <c r="H261" s="79" t="str">
        <f t="shared" si="9"/>
        <v>---</v>
      </c>
      <c r="I261" t="s">
        <v>511</v>
      </c>
      <c r="L261" s="80" t="str">
        <f>IF(OR('H_Parallel+HT'!$G261="---",'H_Parallel+HT'!$G261="infeas",'H_Parallel+HT'!$G261="inf"),"---",('H_Parallel+HT'!$G261/M261)-1)</f>
        <v>---</v>
      </c>
      <c r="M261" s="83">
        <f>Model_dem!L261</f>
        <v>740</v>
      </c>
      <c r="N261" s="78" t="str">
        <f>Model_dem!G261</f>
        <v>---</v>
      </c>
      <c r="O261" s="84"/>
      <c r="P261" s="22" t="s">
        <v>45</v>
      </c>
    </row>
    <row r="262" spans="1:16" x14ac:dyDescent="0.3">
      <c r="A262" s="68" t="s">
        <v>516</v>
      </c>
      <c r="B262" s="20">
        <v>0</v>
      </c>
      <c r="C262" s="82" t="str">
        <f t="shared" si="8"/>
        <v>Deterministic</v>
      </c>
      <c r="D262" s="20">
        <v>0</v>
      </c>
      <c r="E262" s="20">
        <v>0.05</v>
      </c>
      <c r="F262" t="s">
        <v>0</v>
      </c>
      <c r="G262">
        <v>966</v>
      </c>
      <c r="H262" s="79">
        <f t="shared" si="9"/>
        <v>0</v>
      </c>
      <c r="I262" s="92">
        <v>1.18116</v>
      </c>
      <c r="J262">
        <v>132830</v>
      </c>
      <c r="K262" s="52">
        <v>0.96299999999999997</v>
      </c>
      <c r="L262" s="80">
        <f>IF(OR('H_Parallel+HT'!$G262="---",'H_Parallel+HT'!$G262="infeas",'H_Parallel+HT'!$G262="inf"),"---",('H_Parallel+HT'!$G262/M262)-1)</f>
        <v>0</v>
      </c>
      <c r="M262" s="83">
        <f>Model_dem!L262</f>
        <v>966</v>
      </c>
      <c r="N262" s="78">
        <f>Model_dem!G262</f>
        <v>966</v>
      </c>
      <c r="O262" s="84" t="str">
        <f>IF(AND(H2&lt;-0.01,Model_dem!F2="Optimal"),"Aqui","")</f>
        <v/>
      </c>
      <c r="P262" s="84">
        <v>63658</v>
      </c>
    </row>
    <row r="263" spans="1:16" x14ac:dyDescent="0.3">
      <c r="A263" s="68" t="s">
        <v>516</v>
      </c>
      <c r="B263" s="20">
        <v>0</v>
      </c>
      <c r="C263" s="82" t="str">
        <f t="shared" si="8"/>
        <v>Deterministic</v>
      </c>
      <c r="D263" s="20">
        <v>0</v>
      </c>
      <c r="E263" s="20">
        <v>0.1</v>
      </c>
      <c r="F263" t="s">
        <v>1</v>
      </c>
      <c r="G263">
        <v>966</v>
      </c>
      <c r="H263" s="79">
        <f t="shared" si="9"/>
        <v>0</v>
      </c>
      <c r="I263" s="92">
        <v>1.6677999999999999</v>
      </c>
      <c r="J263">
        <v>178056</v>
      </c>
      <c r="K263" s="52">
        <v>1</v>
      </c>
      <c r="L263" s="80">
        <f>IF(OR('H_Parallel+HT'!$G263="---",'H_Parallel+HT'!$G263="infeas",'H_Parallel+HT'!$G263="inf"),"---",('H_Parallel+HT'!$G263/M263)-1)</f>
        <v>0</v>
      </c>
      <c r="M263" s="83">
        <f>Model_dem!L263</f>
        <v>966</v>
      </c>
      <c r="N263" s="78">
        <f>Model_dem!G263</f>
        <v>966</v>
      </c>
      <c r="O263" s="84" t="str">
        <f>IF(AND(H3&lt;-0.01,Model_dem!F3="Optimal"),"Aqui","")</f>
        <v/>
      </c>
      <c r="P263" s="78">
        <v>58123</v>
      </c>
    </row>
    <row r="264" spans="1:16" x14ac:dyDescent="0.3">
      <c r="A264" s="68" t="s">
        <v>516</v>
      </c>
      <c r="B264" s="20">
        <v>0</v>
      </c>
      <c r="C264" s="82" t="str">
        <f t="shared" si="8"/>
        <v>Deterministic</v>
      </c>
      <c r="D264" s="20">
        <v>0</v>
      </c>
      <c r="E264" s="20">
        <v>0.15</v>
      </c>
      <c r="F264" t="s">
        <v>0</v>
      </c>
      <c r="G264">
        <v>966</v>
      </c>
      <c r="H264" s="79">
        <f t="shared" si="9"/>
        <v>0</v>
      </c>
      <c r="I264" s="92">
        <v>1.26041</v>
      </c>
      <c r="J264">
        <v>136599</v>
      </c>
      <c r="K264" s="52">
        <v>1</v>
      </c>
      <c r="L264" s="80">
        <f>IF(OR('H_Parallel+HT'!$G264="---",'H_Parallel+HT'!$G264="infeas",'H_Parallel+HT'!$G264="inf"),"---",('H_Parallel+HT'!$G264/M264)-1)</f>
        <v>0</v>
      </c>
      <c r="M264" s="83">
        <f>Model_dem!L264</f>
        <v>966</v>
      </c>
      <c r="N264" s="78">
        <f>Model_dem!G264</f>
        <v>966</v>
      </c>
      <c r="O264" s="84" t="str">
        <f>IF(AND(H4&lt;-0.01,Model_dem!F4="Optimal"),"Aqui","")</f>
        <v/>
      </c>
      <c r="P264" s="78">
        <v>47324</v>
      </c>
    </row>
    <row r="265" spans="1:16" x14ac:dyDescent="0.3">
      <c r="A265" s="68" t="s">
        <v>516</v>
      </c>
      <c r="B265" s="20">
        <v>0</v>
      </c>
      <c r="C265" s="82" t="str">
        <f t="shared" si="8"/>
        <v>Deterministic</v>
      </c>
      <c r="D265" s="20">
        <v>0</v>
      </c>
      <c r="E265" s="20">
        <v>0.2</v>
      </c>
      <c r="F265" t="s">
        <v>1</v>
      </c>
      <c r="G265">
        <v>966</v>
      </c>
      <c r="H265" s="79">
        <f t="shared" si="9"/>
        <v>0</v>
      </c>
      <c r="I265" s="92">
        <v>2.0126400000000002</v>
      </c>
      <c r="J265">
        <v>152228</v>
      </c>
      <c r="K265" s="52">
        <v>1</v>
      </c>
      <c r="L265" s="80">
        <f>IF(OR('H_Parallel+HT'!$G265="---",'H_Parallel+HT'!$G265="infeas",'H_Parallel+HT'!$G265="inf"),"---",('H_Parallel+HT'!$G265/M265)-1)</f>
        <v>0</v>
      </c>
      <c r="M265" s="83">
        <f>Model_dem!L265</f>
        <v>966</v>
      </c>
      <c r="N265" s="78">
        <f>Model_dem!G265</f>
        <v>966</v>
      </c>
      <c r="O265" s="84" t="str">
        <f>IF(AND(H5&lt;-0.01,Model_dem!F5="Optimal"),"Aqui","")</f>
        <v/>
      </c>
      <c r="P265" s="78">
        <v>30702</v>
      </c>
    </row>
    <row r="266" spans="1:16" x14ac:dyDescent="0.3">
      <c r="A266" s="68" t="s">
        <v>516</v>
      </c>
      <c r="B266" s="20">
        <v>1</v>
      </c>
      <c r="C266" s="82" t="str">
        <f t="shared" si="8"/>
        <v>Cardinality-constrained</v>
      </c>
      <c r="D266" s="20">
        <v>5</v>
      </c>
      <c r="E266" s="20">
        <v>0.05</v>
      </c>
      <c r="F266" t="s">
        <v>0</v>
      </c>
      <c r="G266">
        <v>966</v>
      </c>
      <c r="H266" s="79">
        <f t="shared" si="9"/>
        <v>0</v>
      </c>
      <c r="I266" s="92">
        <v>2.7334999999999998</v>
      </c>
      <c r="J266">
        <v>120740</v>
      </c>
      <c r="K266" s="52">
        <v>0.96299999999999997</v>
      </c>
      <c r="L266" s="80">
        <f>IF(OR('H_Parallel+HT'!$G266="---",'H_Parallel+HT'!$G266="infeas",'H_Parallel+HT'!$G266="inf"),"---",('H_Parallel+HT'!$G266/M266)-1)</f>
        <v>0</v>
      </c>
      <c r="M266" s="83">
        <f>Model_dem!L266</f>
        <v>966</v>
      </c>
      <c r="N266" s="78">
        <f>Model_dem!G266</f>
        <v>966</v>
      </c>
      <c r="O266" s="84" t="str">
        <f>IF(AND(H6&lt;-0.01,Model_dem!F6="Optimal"),"Aqui","")</f>
        <v/>
      </c>
      <c r="P266" s="78">
        <v>62449</v>
      </c>
    </row>
    <row r="267" spans="1:16" x14ac:dyDescent="0.3">
      <c r="A267" s="68" t="s">
        <v>516</v>
      </c>
      <c r="B267" s="20">
        <v>1</v>
      </c>
      <c r="C267" s="82" t="str">
        <f t="shared" si="8"/>
        <v>Cardinality-constrained</v>
      </c>
      <c r="D267" s="20">
        <v>5</v>
      </c>
      <c r="E267" s="20">
        <v>0.1</v>
      </c>
      <c r="F267" t="s">
        <v>0</v>
      </c>
      <c r="G267">
        <v>966</v>
      </c>
      <c r="H267" s="79">
        <f t="shared" si="9"/>
        <v>0</v>
      </c>
      <c r="I267" s="92">
        <v>2.6611099999999999</v>
      </c>
      <c r="J267">
        <v>120760</v>
      </c>
      <c r="K267" s="52">
        <v>1</v>
      </c>
      <c r="L267" s="80">
        <f>IF(OR('H_Parallel+HT'!$G267="---",'H_Parallel+HT'!$G267="infeas",'H_Parallel+HT'!$G267="inf"),"---",('H_Parallel+HT'!$G267/M267)-1)</f>
        <v>0</v>
      </c>
      <c r="M267" s="83">
        <f>Model_dem!L267</f>
        <v>966</v>
      </c>
      <c r="N267" s="78">
        <f>Model_dem!G267</f>
        <v>966</v>
      </c>
      <c r="O267" s="84" t="str">
        <f>IF(AND(H7&lt;-0.01,Model_dem!F7="Optimal"),"Aqui","")</f>
        <v/>
      </c>
      <c r="P267" s="78">
        <v>59762</v>
      </c>
    </row>
    <row r="268" spans="1:16" x14ac:dyDescent="0.3">
      <c r="A268" s="68" t="s">
        <v>516</v>
      </c>
      <c r="B268" s="20">
        <v>1</v>
      </c>
      <c r="C268" s="82" t="str">
        <f t="shared" si="8"/>
        <v>Cardinality-constrained</v>
      </c>
      <c r="D268" s="20">
        <v>5</v>
      </c>
      <c r="E268" s="20">
        <v>0.15</v>
      </c>
      <c r="F268" t="s">
        <v>0</v>
      </c>
      <c r="G268">
        <v>966</v>
      </c>
      <c r="H268" s="79">
        <f t="shared" si="9"/>
        <v>0</v>
      </c>
      <c r="I268" s="92">
        <v>4.0159500000000001</v>
      </c>
      <c r="J268">
        <v>138736</v>
      </c>
      <c r="K268" s="52">
        <v>1</v>
      </c>
      <c r="L268" s="80">
        <f>IF(OR('H_Parallel+HT'!$G268="---",'H_Parallel+HT'!$G268="infeas",'H_Parallel+HT'!$G268="inf"),"---",('H_Parallel+HT'!$G268/M268)-1)</f>
        <v>0</v>
      </c>
      <c r="M268" s="83">
        <f>Model_dem!L268</f>
        <v>966</v>
      </c>
      <c r="N268" s="78">
        <f>Model_dem!G268</f>
        <v>966</v>
      </c>
      <c r="O268" s="84" t="str">
        <f>IF(AND(H8&lt;-0.01,Model_dem!F8="Optimal"),"Aqui","")</f>
        <v/>
      </c>
      <c r="P268" s="78">
        <v>47010</v>
      </c>
    </row>
    <row r="269" spans="1:16" x14ac:dyDescent="0.3">
      <c r="A269" s="68" t="s">
        <v>516</v>
      </c>
      <c r="B269" s="20">
        <v>1</v>
      </c>
      <c r="C269" s="82" t="str">
        <f t="shared" si="8"/>
        <v>Cardinality-constrained</v>
      </c>
      <c r="D269" s="20">
        <v>5</v>
      </c>
      <c r="E269" s="20">
        <v>0.2</v>
      </c>
      <c r="F269" t="s">
        <v>1</v>
      </c>
      <c r="G269">
        <v>966</v>
      </c>
      <c r="H269" s="79">
        <f t="shared" si="9"/>
        <v>0</v>
      </c>
      <c r="I269" s="92">
        <v>2.2801200000000001</v>
      </c>
      <c r="J269">
        <v>116016</v>
      </c>
      <c r="K269" s="52">
        <v>1</v>
      </c>
      <c r="L269" s="80">
        <f>IF(OR('H_Parallel+HT'!$G269="---",'H_Parallel+HT'!$G269="infeas",'H_Parallel+HT'!$G269="inf"),"---",('H_Parallel+HT'!$G269/M269)-1)</f>
        <v>0</v>
      </c>
      <c r="M269" s="83">
        <f>Model_dem!L269</f>
        <v>966</v>
      </c>
      <c r="N269" s="78">
        <f>Model_dem!G269</f>
        <v>966</v>
      </c>
      <c r="O269" s="84" t="str">
        <f>IF(AND(H9&lt;-0.01,Model_dem!F9="Optimal"),"Aqui","")</f>
        <v/>
      </c>
      <c r="P269" s="78">
        <v>32211</v>
      </c>
    </row>
    <row r="270" spans="1:16" x14ac:dyDescent="0.3">
      <c r="A270" s="68" t="s">
        <v>516</v>
      </c>
      <c r="B270" s="20">
        <v>1</v>
      </c>
      <c r="C270" s="82" t="str">
        <f t="shared" si="8"/>
        <v>Cardinality-constrained</v>
      </c>
      <c r="D270" s="20">
        <v>10</v>
      </c>
      <c r="E270" s="20">
        <v>0.05</v>
      </c>
      <c r="F270" t="s">
        <v>0</v>
      </c>
      <c r="G270">
        <v>966</v>
      </c>
      <c r="H270" s="79">
        <f t="shared" si="9"/>
        <v>0</v>
      </c>
      <c r="I270" s="92">
        <v>2.52799</v>
      </c>
      <c r="J270">
        <v>146634</v>
      </c>
      <c r="K270" s="52">
        <v>0.96299999999999997</v>
      </c>
      <c r="L270" s="80">
        <f>IF(OR('H_Parallel+HT'!$G270="---",'H_Parallel+HT'!$G270="infeas",'H_Parallel+HT'!$G270="inf"),"---",('H_Parallel+HT'!$G270/M270)-1)</f>
        <v>0</v>
      </c>
      <c r="M270" s="83">
        <f>Model_dem!L270</f>
        <v>966</v>
      </c>
      <c r="N270" s="78">
        <f>Model_dem!G270</f>
        <v>966</v>
      </c>
      <c r="O270" s="84" t="str">
        <f>IF(AND(H10&lt;-0.01,Model_dem!F10="Optimal"),"Aqui","")</f>
        <v/>
      </c>
      <c r="P270" s="78">
        <v>22576</v>
      </c>
    </row>
    <row r="271" spans="1:16" x14ac:dyDescent="0.3">
      <c r="A271" s="68" t="s">
        <v>516</v>
      </c>
      <c r="B271" s="20">
        <v>1</v>
      </c>
      <c r="C271" s="82" t="str">
        <f t="shared" si="8"/>
        <v>Cardinality-constrained</v>
      </c>
      <c r="D271" s="20">
        <v>10</v>
      </c>
      <c r="E271" s="20">
        <v>0.1</v>
      </c>
      <c r="F271" t="s">
        <v>0</v>
      </c>
      <c r="G271">
        <v>966</v>
      </c>
      <c r="H271" s="79">
        <f t="shared" si="9"/>
        <v>0</v>
      </c>
      <c r="I271" s="92">
        <v>2.9774600000000002</v>
      </c>
      <c r="J271">
        <v>142675</v>
      </c>
      <c r="K271" s="52">
        <v>1</v>
      </c>
      <c r="L271" s="80">
        <f>IF(OR('H_Parallel+HT'!$G271="---",'H_Parallel+HT'!$G271="infeas",'H_Parallel+HT'!$G271="inf"),"---",('H_Parallel+HT'!$G271/M271)-1)</f>
        <v>0</v>
      </c>
      <c r="M271" s="83">
        <f>Model_dem!L271</f>
        <v>966</v>
      </c>
      <c r="N271" s="78">
        <f>Model_dem!G271</f>
        <v>966</v>
      </c>
      <c r="O271" s="84" t="str">
        <f>IF(AND(H11&lt;-0.01,Model_dem!F11="Optimal"),"Aqui","")</f>
        <v/>
      </c>
      <c r="P271" s="78">
        <v>56</v>
      </c>
    </row>
    <row r="272" spans="1:16" x14ac:dyDescent="0.3">
      <c r="A272" s="68" t="s">
        <v>516</v>
      </c>
      <c r="B272" s="20">
        <v>1</v>
      </c>
      <c r="C272" s="82" t="str">
        <f t="shared" si="8"/>
        <v>Cardinality-constrained</v>
      </c>
      <c r="D272" s="20">
        <v>10</v>
      </c>
      <c r="E272" s="20">
        <v>0.15</v>
      </c>
      <c r="F272" t="s">
        <v>0</v>
      </c>
      <c r="G272">
        <v>966</v>
      </c>
      <c r="H272" s="79">
        <f t="shared" si="9"/>
        <v>0</v>
      </c>
      <c r="I272" s="92">
        <v>3.3793600000000001</v>
      </c>
      <c r="J272">
        <v>123271</v>
      </c>
      <c r="K272" s="52">
        <v>1</v>
      </c>
      <c r="L272" s="80">
        <f>IF(OR('H_Parallel+HT'!$G272="---",'H_Parallel+HT'!$G272="infeas",'H_Parallel+HT'!$G272="inf"),"---",('H_Parallel+HT'!$G272/M272)-1)</f>
        <v>0</v>
      </c>
      <c r="M272" s="83">
        <f>Model_dem!L272</f>
        <v>966</v>
      </c>
      <c r="N272" s="78">
        <f>Model_dem!G272</f>
        <v>966</v>
      </c>
      <c r="O272" s="84" t="str">
        <f>IF(AND(H12&lt;-0.01,Model_dem!F12="Optimal"),"Aqui","")</f>
        <v/>
      </c>
      <c r="P272" s="78"/>
    </row>
    <row r="273" spans="1:16" x14ac:dyDescent="0.3">
      <c r="A273" s="68" t="s">
        <v>516</v>
      </c>
      <c r="B273" s="20">
        <v>1</v>
      </c>
      <c r="C273" s="82" t="str">
        <f t="shared" si="8"/>
        <v>Cardinality-constrained</v>
      </c>
      <c r="D273" s="20">
        <v>10</v>
      </c>
      <c r="E273" s="20">
        <v>0.2</v>
      </c>
      <c r="F273" t="s">
        <v>1</v>
      </c>
      <c r="G273">
        <v>966</v>
      </c>
      <c r="H273" s="79">
        <f t="shared" si="9"/>
        <v>0</v>
      </c>
      <c r="I273" s="92">
        <v>3.6822900000000001</v>
      </c>
      <c r="J273">
        <v>133163</v>
      </c>
      <c r="K273" s="52">
        <v>1</v>
      </c>
      <c r="L273" s="80">
        <f>IF(OR('H_Parallel+HT'!$G273="---",'H_Parallel+HT'!$G273="infeas",'H_Parallel+HT'!$G273="inf"),"---",('H_Parallel+HT'!$G273/M273)-1)</f>
        <v>0</v>
      </c>
      <c r="M273" s="83">
        <f>Model_dem!L273</f>
        <v>966</v>
      </c>
      <c r="N273" s="78">
        <f>Model_dem!G273</f>
        <v>966</v>
      </c>
      <c r="O273" s="84" t="str">
        <f>IF(AND(H13&lt;-0.01,Model_dem!F13="Optimal"),"Aqui","")</f>
        <v/>
      </c>
      <c r="P273" s="78"/>
    </row>
    <row r="274" spans="1:16" x14ac:dyDescent="0.3">
      <c r="A274" s="68" t="s">
        <v>516</v>
      </c>
      <c r="B274" s="20">
        <v>1</v>
      </c>
      <c r="C274" s="82" t="str">
        <f t="shared" si="8"/>
        <v>Cardinality-constrained</v>
      </c>
      <c r="D274" s="20">
        <v>25</v>
      </c>
      <c r="E274" s="20">
        <v>0.05</v>
      </c>
      <c r="F274" t="s">
        <v>0</v>
      </c>
      <c r="G274">
        <v>966</v>
      </c>
      <c r="H274" s="79">
        <f t="shared" si="9"/>
        <v>0</v>
      </c>
      <c r="I274" s="92">
        <v>17.166599999999999</v>
      </c>
      <c r="J274">
        <v>105438</v>
      </c>
      <c r="K274" s="52">
        <v>7.0999999999999994E-2</v>
      </c>
      <c r="L274" s="80">
        <f>IF(OR('H_Parallel+HT'!$G274="---",'H_Parallel+HT'!$G274="infeas",'H_Parallel+HT'!$G274="inf"),"---",('H_Parallel+HT'!$G274/M274)-1)</f>
        <v>0</v>
      </c>
      <c r="M274" s="83">
        <f>Model_dem!L274</f>
        <v>966</v>
      </c>
      <c r="N274" s="78">
        <f>Model_dem!G274</f>
        <v>966</v>
      </c>
      <c r="O274" s="84" t="str">
        <f>IF(AND(H14&lt;-0.01,Model_dem!F14="Optimal"),"Aqui","")</f>
        <v/>
      </c>
      <c r="P274" s="78">
        <v>8593</v>
      </c>
    </row>
    <row r="275" spans="1:16" x14ac:dyDescent="0.3">
      <c r="A275" s="68" t="s">
        <v>516</v>
      </c>
      <c r="B275" s="20">
        <v>1</v>
      </c>
      <c r="C275" s="82" t="str">
        <f t="shared" si="8"/>
        <v>Cardinality-constrained</v>
      </c>
      <c r="D275" s="20">
        <v>25</v>
      </c>
      <c r="E275" s="20">
        <v>0.1</v>
      </c>
      <c r="F275" t="s">
        <v>0</v>
      </c>
      <c r="G275">
        <v>978</v>
      </c>
      <c r="H275" s="79">
        <f t="shared" si="9"/>
        <v>0</v>
      </c>
      <c r="I275" s="92">
        <v>31.823799999999999</v>
      </c>
      <c r="J275">
        <v>95989</v>
      </c>
      <c r="K275" s="52">
        <v>0.32700000000000001</v>
      </c>
      <c r="L275" s="80">
        <f>IF(OR('H_Parallel+HT'!$G275="---",'H_Parallel+HT'!$G275="infeas",'H_Parallel+HT'!$G275="inf"),"---",('H_Parallel+HT'!$G275/M275)-1)</f>
        <v>1.2422360248447228E-2</v>
      </c>
      <c r="M275" s="83">
        <f>Model_dem!L275</f>
        <v>966</v>
      </c>
      <c r="N275" s="78">
        <f>Model_dem!G275</f>
        <v>978</v>
      </c>
      <c r="O275" s="84" t="str">
        <f>IF(AND(H15&lt;-0.01,Model_dem!F15="Optimal"),"Aqui","")</f>
        <v/>
      </c>
      <c r="P275" s="78">
        <v>29</v>
      </c>
    </row>
    <row r="276" spans="1:16" x14ac:dyDescent="0.3">
      <c r="A276" s="68" t="s">
        <v>516</v>
      </c>
      <c r="B276" s="20">
        <v>1</v>
      </c>
      <c r="C276" s="82" t="str">
        <f t="shared" si="8"/>
        <v>Cardinality-constrained</v>
      </c>
      <c r="D276" s="20">
        <v>25</v>
      </c>
      <c r="E276" s="20">
        <v>0.15</v>
      </c>
      <c r="F276" t="s">
        <v>0</v>
      </c>
      <c r="G276">
        <v>979</v>
      </c>
      <c r="H276" s="79">
        <f t="shared" si="9"/>
        <v>0</v>
      </c>
      <c r="I276" s="92">
        <v>8.6017100000000006</v>
      </c>
      <c r="J276">
        <v>34174</v>
      </c>
      <c r="K276" s="52">
        <v>0.65600000000000003</v>
      </c>
      <c r="L276" s="80">
        <f>IF(OR('H_Parallel+HT'!$G276="---",'H_Parallel+HT'!$G276="infeas",'H_Parallel+HT'!$G276="inf"),"---",('H_Parallel+HT'!$G276/M276)-1)</f>
        <v>1.3457556935817738E-2</v>
      </c>
      <c r="M276" s="83">
        <f>Model_dem!L276</f>
        <v>966</v>
      </c>
      <c r="N276" s="78">
        <f>Model_dem!G276</f>
        <v>979</v>
      </c>
      <c r="O276" s="84" t="str">
        <f>IF(AND(H16&lt;-0.01,Model_dem!F16="Optimal"),"Aqui","")</f>
        <v/>
      </c>
      <c r="P276" s="78"/>
    </row>
    <row r="277" spans="1:16" x14ac:dyDescent="0.3">
      <c r="A277" s="68" t="s">
        <v>516</v>
      </c>
      <c r="B277" s="20">
        <v>1</v>
      </c>
      <c r="C277" s="82" t="str">
        <f t="shared" si="8"/>
        <v>Cardinality-constrained</v>
      </c>
      <c r="D277" s="20">
        <v>25</v>
      </c>
      <c r="E277" s="20">
        <v>0.2</v>
      </c>
      <c r="F277" t="s">
        <v>1</v>
      </c>
      <c r="G277">
        <v>988</v>
      </c>
      <c r="H277" s="79">
        <f t="shared" si="9"/>
        <v>0</v>
      </c>
      <c r="I277" s="92">
        <v>113.33</v>
      </c>
      <c r="J277">
        <v>28113</v>
      </c>
      <c r="K277" s="52">
        <v>0.95199999999999996</v>
      </c>
      <c r="L277" s="80">
        <f>IF(OR('H_Parallel+HT'!$G277="---",'H_Parallel+HT'!$G277="infeas",'H_Parallel+HT'!$G277="inf"),"---",('H_Parallel+HT'!$G277/M277)-1)</f>
        <v>2.2774327122153215E-2</v>
      </c>
      <c r="M277" s="83">
        <f>Model_dem!L277</f>
        <v>966</v>
      </c>
      <c r="N277" s="78">
        <f>Model_dem!G277</f>
        <v>988</v>
      </c>
      <c r="O277" s="84" t="str">
        <f>IF(AND(H17&lt;-0.01,Model_dem!F17="Optimal"),"Aqui","")</f>
        <v/>
      </c>
      <c r="P277" s="78"/>
    </row>
    <row r="278" spans="1:16" x14ac:dyDescent="0.3">
      <c r="A278" s="68" t="s">
        <v>516</v>
      </c>
      <c r="B278" s="20">
        <v>1</v>
      </c>
      <c r="C278" s="82" t="str">
        <f t="shared" si="8"/>
        <v>Cardinality-constrained</v>
      </c>
      <c r="D278" s="20">
        <v>50</v>
      </c>
      <c r="E278" s="20">
        <v>0.05</v>
      </c>
      <c r="F278" t="s">
        <v>0</v>
      </c>
      <c r="G278">
        <v>971</v>
      </c>
      <c r="H278" s="79">
        <f t="shared" si="9"/>
        <v>0</v>
      </c>
      <c r="I278" s="92">
        <v>5.2202799999999998</v>
      </c>
      <c r="J278">
        <v>90862</v>
      </c>
      <c r="K278" s="52">
        <v>1.4E-2</v>
      </c>
      <c r="L278" s="80">
        <f>IF(OR('H_Parallel+HT'!$G278="---",'H_Parallel+HT'!$G278="infeas",'H_Parallel+HT'!$G278="inf"),"---",('H_Parallel+HT'!$G278/M278)-1)</f>
        <v>5.1759834368529933E-3</v>
      </c>
      <c r="M278" s="83">
        <f>Model_dem!L278</f>
        <v>966</v>
      </c>
      <c r="N278" s="78">
        <f>Model_dem!G278</f>
        <v>971</v>
      </c>
      <c r="O278" s="84" t="str">
        <f>IF(AND(H18&lt;-0.01,Model_dem!F18="Optimal"),"Aqui","")</f>
        <v/>
      </c>
      <c r="P278" s="78">
        <v>59106</v>
      </c>
    </row>
    <row r="279" spans="1:16" x14ac:dyDescent="0.3">
      <c r="A279" s="68" t="s">
        <v>516</v>
      </c>
      <c r="B279" s="20">
        <v>1</v>
      </c>
      <c r="C279" s="82" t="str">
        <f t="shared" si="8"/>
        <v>Cardinality-constrained</v>
      </c>
      <c r="D279" s="20">
        <v>50</v>
      </c>
      <c r="E279" s="20">
        <v>0.1</v>
      </c>
      <c r="F279" t="s">
        <v>0</v>
      </c>
      <c r="G279">
        <v>986</v>
      </c>
      <c r="H279" s="79">
        <f t="shared" si="9"/>
        <v>0</v>
      </c>
      <c r="I279" s="92">
        <v>35.147399999999998</v>
      </c>
      <c r="J279">
        <v>39904</v>
      </c>
      <c r="K279" s="52">
        <v>0</v>
      </c>
      <c r="L279" s="80">
        <f>IF(OR('H_Parallel+HT'!$G279="---",'H_Parallel+HT'!$G279="infeas",'H_Parallel+HT'!$G279="inf"),"---",('H_Parallel+HT'!$G279/M279)-1)</f>
        <v>2.0703933747411973E-2</v>
      </c>
      <c r="M279" s="83">
        <f>Model_dem!L279</f>
        <v>966</v>
      </c>
      <c r="N279" s="78">
        <f>Model_dem!G279</f>
        <v>986</v>
      </c>
      <c r="O279" s="84" t="str">
        <f>IF(AND(H19&lt;-0.01,Model_dem!F19="Optimal"),"Aqui","")</f>
        <v/>
      </c>
      <c r="P279" s="78">
        <v>37363</v>
      </c>
    </row>
    <row r="280" spans="1:16" x14ac:dyDescent="0.3">
      <c r="A280" s="68" t="s">
        <v>516</v>
      </c>
      <c r="B280" s="20">
        <v>1</v>
      </c>
      <c r="C280" s="82" t="str">
        <f t="shared" si="8"/>
        <v>Cardinality-constrained</v>
      </c>
      <c r="D280" s="20">
        <v>50</v>
      </c>
      <c r="E280" s="20">
        <v>0.15</v>
      </c>
      <c r="F280" t="s">
        <v>0</v>
      </c>
      <c r="G280">
        <v>992</v>
      </c>
      <c r="H280" s="79">
        <f t="shared" si="9"/>
        <v>0</v>
      </c>
      <c r="I280" s="92">
        <v>12.5448</v>
      </c>
      <c r="J280">
        <v>36666</v>
      </c>
      <c r="K280" s="52">
        <v>1.9E-2</v>
      </c>
      <c r="L280" s="80">
        <f>IF(OR('H_Parallel+HT'!$G280="---",'H_Parallel+HT'!$G280="infeas",'H_Parallel+HT'!$G280="inf"),"---",('H_Parallel+HT'!$G280/M280)-1)</f>
        <v>2.6915113871635699E-2</v>
      </c>
      <c r="M280" s="83">
        <f>Model_dem!L280</f>
        <v>966</v>
      </c>
      <c r="N280" s="78">
        <f>Model_dem!G280</f>
        <v>992</v>
      </c>
      <c r="O280" s="84" t="str">
        <f>IF(AND(H20&lt;-0.01,Model_dem!F20="Optimal"),"Aqui","")</f>
        <v/>
      </c>
      <c r="P280" s="78">
        <v>41680</v>
      </c>
    </row>
    <row r="281" spans="1:16" x14ac:dyDescent="0.3">
      <c r="A281" s="68" t="s">
        <v>516</v>
      </c>
      <c r="B281" s="20">
        <v>1</v>
      </c>
      <c r="C281" s="82" t="str">
        <f t="shared" si="8"/>
        <v>Cardinality-constrained</v>
      </c>
      <c r="D281" s="20">
        <v>50</v>
      </c>
      <c r="E281" s="20">
        <v>0.2</v>
      </c>
      <c r="F281" t="s">
        <v>0</v>
      </c>
      <c r="G281">
        <v>1019</v>
      </c>
      <c r="H281" s="79">
        <f t="shared" si="9"/>
        <v>0</v>
      </c>
      <c r="I281" s="92">
        <v>69.753600000000006</v>
      </c>
      <c r="J281">
        <v>9399</v>
      </c>
      <c r="K281" s="52">
        <v>2.8000000000000001E-2</v>
      </c>
      <c r="L281" s="80">
        <f>IF(OR('H_Parallel+HT'!$G281="---",'H_Parallel+HT'!$G281="infeas",'H_Parallel+HT'!$G281="inf"),"---",('H_Parallel+HT'!$G281/M281)-1)</f>
        <v>5.4865424430641907E-2</v>
      </c>
      <c r="M281" s="83">
        <f>Model_dem!L281</f>
        <v>966</v>
      </c>
      <c r="N281" s="78">
        <f>Model_dem!G281</f>
        <v>1019</v>
      </c>
      <c r="O281" s="84" t="str">
        <f>IF(AND(H21&lt;-0.01,Model_dem!F21="Optimal"),"Aqui","")</f>
        <v/>
      </c>
      <c r="P281" s="78">
        <v>35746</v>
      </c>
    </row>
    <row r="282" spans="1:16" x14ac:dyDescent="0.3">
      <c r="A282" s="68" t="s">
        <v>516</v>
      </c>
      <c r="B282" s="20">
        <v>2</v>
      </c>
      <c r="C282" s="82" t="str">
        <f t="shared" si="8"/>
        <v>Knapsack</v>
      </c>
      <c r="D282" s="20">
        <v>5</v>
      </c>
      <c r="E282" s="20">
        <v>0.05</v>
      </c>
      <c r="F282" t="s">
        <v>0</v>
      </c>
      <c r="G282">
        <v>966</v>
      </c>
      <c r="H282" s="79">
        <f t="shared" si="9"/>
        <v>0</v>
      </c>
      <c r="I282" s="92">
        <v>3.7453699999999999</v>
      </c>
      <c r="J282">
        <v>121278</v>
      </c>
      <c r="K282" s="52">
        <v>0.96299999999999997</v>
      </c>
      <c r="L282" s="80">
        <f>IF(OR('H_Parallel+HT'!$G282="---",'H_Parallel+HT'!$G282="infeas",'H_Parallel+HT'!$G282="inf"),"---",('H_Parallel+HT'!$G282/M282)-1)</f>
        <v>0</v>
      </c>
      <c r="M282" s="83">
        <f>Model_dem!L282</f>
        <v>966</v>
      </c>
      <c r="N282" s="78">
        <f>Model_dem!G282</f>
        <v>966</v>
      </c>
      <c r="O282" s="84" t="str">
        <f>IF(AND(H22&lt;-0.01,Model_dem!F22="Optimal"),"Aqui","")</f>
        <v/>
      </c>
      <c r="P282" s="78">
        <v>40640</v>
      </c>
    </row>
    <row r="283" spans="1:16" x14ac:dyDescent="0.3">
      <c r="A283" s="68" t="s">
        <v>516</v>
      </c>
      <c r="B283" s="20">
        <v>2</v>
      </c>
      <c r="C283" s="82" t="str">
        <f t="shared" si="8"/>
        <v>Knapsack</v>
      </c>
      <c r="D283" s="20">
        <v>5</v>
      </c>
      <c r="E283" s="20">
        <v>0.1</v>
      </c>
      <c r="F283" t="s">
        <v>0</v>
      </c>
      <c r="G283">
        <v>966</v>
      </c>
      <c r="H283" s="79">
        <f t="shared" si="9"/>
        <v>0</v>
      </c>
      <c r="I283" s="92">
        <v>5.1444099999999997</v>
      </c>
      <c r="J283">
        <v>108936</v>
      </c>
      <c r="K283" s="52">
        <v>0.998</v>
      </c>
      <c r="L283" s="80">
        <f>IF(OR('H_Parallel+HT'!$G283="---",'H_Parallel+HT'!$G283="infeas",'H_Parallel+HT'!$G283="inf"),"---",('H_Parallel+HT'!$G283/M283)-1)</f>
        <v>0</v>
      </c>
      <c r="M283" s="83">
        <f>Model_dem!L283</f>
        <v>966</v>
      </c>
      <c r="N283" s="78">
        <f>Model_dem!G283</f>
        <v>966</v>
      </c>
      <c r="O283" s="84" t="str">
        <f>IF(AND(H23&lt;-0.01,Model_dem!F23="Optimal"),"Aqui","")</f>
        <v/>
      </c>
      <c r="P283" s="78">
        <v>26878</v>
      </c>
    </row>
    <row r="284" spans="1:16" x14ac:dyDescent="0.3">
      <c r="A284" s="68" t="s">
        <v>516</v>
      </c>
      <c r="B284" s="20">
        <v>2</v>
      </c>
      <c r="C284" s="82" t="str">
        <f t="shared" si="8"/>
        <v>Knapsack</v>
      </c>
      <c r="D284" s="20">
        <v>5</v>
      </c>
      <c r="E284" s="20">
        <v>0.15</v>
      </c>
      <c r="F284" t="s">
        <v>0</v>
      </c>
      <c r="G284">
        <v>969</v>
      </c>
      <c r="H284" s="79">
        <f t="shared" si="9"/>
        <v>0</v>
      </c>
      <c r="I284" s="92">
        <v>34.020699999999998</v>
      </c>
      <c r="J284">
        <v>120547</v>
      </c>
      <c r="K284" s="52">
        <v>1</v>
      </c>
      <c r="L284" s="80">
        <f>IF(OR('H_Parallel+HT'!$G284="---",'H_Parallel+HT'!$G284="infeas",'H_Parallel+HT'!$G284="inf"),"---",('H_Parallel+HT'!$G284/M284)-1)</f>
        <v>3.1055900621117516E-3</v>
      </c>
      <c r="M284" s="83">
        <f>Model_dem!L284</f>
        <v>966</v>
      </c>
      <c r="N284" s="78">
        <f>Model_dem!G284</f>
        <v>969</v>
      </c>
      <c r="O284" s="84" t="str">
        <f>IF(AND(H24&lt;-0.01,Model_dem!F24="Optimal"),"Aqui","")</f>
        <v/>
      </c>
      <c r="P284" s="78">
        <v>9628</v>
      </c>
    </row>
    <row r="285" spans="1:16" x14ac:dyDescent="0.3">
      <c r="A285" s="68" t="s">
        <v>516</v>
      </c>
      <c r="B285" s="20">
        <v>2</v>
      </c>
      <c r="C285" s="82" t="str">
        <f t="shared" si="8"/>
        <v>Knapsack</v>
      </c>
      <c r="D285" s="20">
        <v>5</v>
      </c>
      <c r="E285" s="20">
        <v>0.2</v>
      </c>
      <c r="F285" t="s">
        <v>0</v>
      </c>
      <c r="G285">
        <v>977</v>
      </c>
      <c r="H285" s="79">
        <f t="shared" si="9"/>
        <v>0</v>
      </c>
      <c r="I285" s="92">
        <v>7.5254000000000003</v>
      </c>
      <c r="J285">
        <v>131567</v>
      </c>
      <c r="K285" s="52">
        <v>1</v>
      </c>
      <c r="L285" s="80">
        <f>IF(OR('H_Parallel+HT'!$G285="---",'H_Parallel+HT'!$G285="infeas",'H_Parallel+HT'!$G285="inf"),"---",('H_Parallel+HT'!$G285/M285)-1)</f>
        <v>1.1387163561076497E-2</v>
      </c>
      <c r="M285" s="83">
        <f>Model_dem!L285</f>
        <v>966</v>
      </c>
      <c r="N285" s="78">
        <f>Model_dem!G285</f>
        <v>977</v>
      </c>
      <c r="O285" s="84" t="str">
        <f>IF(AND(H25&lt;-0.01,Model_dem!F25="Optimal"),"Aqui","")</f>
        <v/>
      </c>
      <c r="P285" s="78">
        <v>110</v>
      </c>
    </row>
    <row r="286" spans="1:16" x14ac:dyDescent="0.3">
      <c r="A286" s="68" t="s">
        <v>516</v>
      </c>
      <c r="B286" s="20">
        <v>2</v>
      </c>
      <c r="C286" s="82" t="str">
        <f t="shared" si="8"/>
        <v>Knapsack</v>
      </c>
      <c r="D286" s="20">
        <v>10</v>
      </c>
      <c r="E286" s="20">
        <v>0.05</v>
      </c>
      <c r="F286" t="s">
        <v>0</v>
      </c>
      <c r="G286">
        <v>966</v>
      </c>
      <c r="H286" s="79">
        <f t="shared" si="9"/>
        <v>0</v>
      </c>
      <c r="I286" s="92">
        <v>9.8004700000000007</v>
      </c>
      <c r="J286">
        <v>124263</v>
      </c>
      <c r="K286" s="52">
        <v>7.0999999999999994E-2</v>
      </c>
      <c r="L286" s="80">
        <f>IF(OR('H_Parallel+HT'!$G286="---",'H_Parallel+HT'!$G286="infeas",'H_Parallel+HT'!$G286="inf"),"---",('H_Parallel+HT'!$G286/M286)-1)</f>
        <v>0</v>
      </c>
      <c r="M286" s="83">
        <f>Model_dem!L286</f>
        <v>966</v>
      </c>
      <c r="N286" s="78">
        <f>Model_dem!G286</f>
        <v>966</v>
      </c>
      <c r="O286" s="84" t="str">
        <f>IF(AND(H26&lt;-0.01,Model_dem!F26="Optimal"),"Aqui","")</f>
        <v/>
      </c>
      <c r="P286" s="78">
        <v>10578</v>
      </c>
    </row>
    <row r="287" spans="1:16" x14ac:dyDescent="0.3">
      <c r="A287" s="68" t="s">
        <v>516</v>
      </c>
      <c r="B287" s="20">
        <v>2</v>
      </c>
      <c r="C287" s="82" t="str">
        <f t="shared" si="8"/>
        <v>Knapsack</v>
      </c>
      <c r="D287" s="20">
        <v>10</v>
      </c>
      <c r="E287" s="20">
        <v>0.1</v>
      </c>
      <c r="F287" t="s">
        <v>0</v>
      </c>
      <c r="G287">
        <v>971</v>
      </c>
      <c r="H287" s="79">
        <f t="shared" si="9"/>
        <v>0</v>
      </c>
      <c r="I287" s="92">
        <v>8.4089899999999993</v>
      </c>
      <c r="J287">
        <v>105041</v>
      </c>
      <c r="K287" s="52">
        <v>1</v>
      </c>
      <c r="L287" s="80">
        <f>IF(OR('H_Parallel+HT'!$G287="---",'H_Parallel+HT'!$G287="infeas",'H_Parallel+HT'!$G287="inf"),"---",('H_Parallel+HT'!$G287/M287)-1)</f>
        <v>5.1759834368529933E-3</v>
      </c>
      <c r="M287" s="83">
        <f>Model_dem!L287</f>
        <v>966</v>
      </c>
      <c r="N287" s="78">
        <f>Model_dem!G287</f>
        <v>971</v>
      </c>
      <c r="O287" s="84" t="str">
        <f>IF(AND(H27&lt;-0.01,Model_dem!F27="Optimal"),"Aqui","")</f>
        <v/>
      </c>
      <c r="P287" s="78">
        <v>29</v>
      </c>
    </row>
    <row r="288" spans="1:16" x14ac:dyDescent="0.3">
      <c r="A288" s="68" t="s">
        <v>516</v>
      </c>
      <c r="B288" s="20">
        <v>2</v>
      </c>
      <c r="C288" s="82" t="str">
        <f t="shared" si="8"/>
        <v>Knapsack</v>
      </c>
      <c r="D288" s="20">
        <v>10</v>
      </c>
      <c r="E288" s="20">
        <v>0.15</v>
      </c>
      <c r="F288" t="s">
        <v>0</v>
      </c>
      <c r="G288">
        <v>979</v>
      </c>
      <c r="H288" s="79">
        <f t="shared" si="9"/>
        <v>0</v>
      </c>
      <c r="I288" s="92">
        <v>11.3353</v>
      </c>
      <c r="J288">
        <v>63571</v>
      </c>
      <c r="K288" s="52">
        <v>0.999</v>
      </c>
      <c r="L288" s="80">
        <f>IF(OR('H_Parallel+HT'!$G288="---",'H_Parallel+HT'!$G288="infeas",'H_Parallel+HT'!$G288="inf"),"---",('H_Parallel+HT'!$G288/M288)-1)</f>
        <v>1.3457556935817738E-2</v>
      </c>
      <c r="M288" s="83">
        <f>Model_dem!L288</f>
        <v>966</v>
      </c>
      <c r="N288" s="78">
        <f>Model_dem!G288</f>
        <v>979</v>
      </c>
      <c r="O288" s="84" t="str">
        <f>IF(AND(H28&lt;-0.01,Model_dem!F28="Optimal"),"Aqui","")</f>
        <v/>
      </c>
      <c r="P288" s="78"/>
    </row>
    <row r="289" spans="1:16" x14ac:dyDescent="0.3">
      <c r="A289" s="68" t="s">
        <v>516</v>
      </c>
      <c r="B289" s="20">
        <v>2</v>
      </c>
      <c r="C289" s="82" t="str">
        <f t="shared" si="8"/>
        <v>Knapsack</v>
      </c>
      <c r="D289" s="20">
        <v>10</v>
      </c>
      <c r="E289" s="20">
        <v>0.2</v>
      </c>
      <c r="F289" t="s">
        <v>0</v>
      </c>
      <c r="G289">
        <v>986</v>
      </c>
      <c r="H289" s="79">
        <f t="shared" si="9"/>
        <v>0</v>
      </c>
      <c r="I289" s="92">
        <v>267.44299999999998</v>
      </c>
      <c r="J289">
        <v>40988</v>
      </c>
      <c r="K289" s="52">
        <v>0.997</v>
      </c>
      <c r="L289" s="80">
        <f>IF(OR('H_Parallel+HT'!$G289="---",'H_Parallel+HT'!$G289="infeas",'H_Parallel+HT'!$G289="inf"),"---",('H_Parallel+HT'!$G289/M289)-1)</f>
        <v>2.0703933747411973E-2</v>
      </c>
      <c r="M289" s="83">
        <f>Model_dem!L289</f>
        <v>966</v>
      </c>
      <c r="N289" s="78">
        <f>Model_dem!G289</f>
        <v>986</v>
      </c>
      <c r="O289" s="84" t="str">
        <f>IF(AND(H29&lt;-0.01,Model_dem!F29="Optimal"),"Aqui","")</f>
        <v/>
      </c>
      <c r="P289" s="78"/>
    </row>
    <row r="290" spans="1:16" x14ac:dyDescent="0.3">
      <c r="A290" s="68" t="s">
        <v>516</v>
      </c>
      <c r="B290" s="20">
        <v>2</v>
      </c>
      <c r="C290" s="82" t="str">
        <f t="shared" si="8"/>
        <v>Knapsack</v>
      </c>
      <c r="D290" s="20">
        <v>25</v>
      </c>
      <c r="E290" s="20">
        <v>0.05</v>
      </c>
      <c r="F290" t="s">
        <v>0</v>
      </c>
      <c r="G290">
        <v>971</v>
      </c>
      <c r="H290" s="79">
        <f t="shared" si="9"/>
        <v>0</v>
      </c>
      <c r="I290" s="92">
        <v>34.904800000000002</v>
      </c>
      <c r="J290">
        <v>15658</v>
      </c>
      <c r="K290" s="52">
        <v>0.48</v>
      </c>
      <c r="L290" s="80">
        <f>IF(OR('H_Parallel+HT'!$G290="---",'H_Parallel+HT'!$G290="infeas",'H_Parallel+HT'!$G290="inf"),"---",('H_Parallel+HT'!$G290/M290)-1)</f>
        <v>5.1759834368529933E-3</v>
      </c>
      <c r="M290" s="83">
        <f>Model_dem!L290</f>
        <v>966</v>
      </c>
      <c r="N290" s="78">
        <f>Model_dem!G290</f>
        <v>971</v>
      </c>
      <c r="O290" s="84" t="str">
        <f>IF(AND(H30&lt;-0.01,Model_dem!F30="Optimal"),"Aqui","")</f>
        <v/>
      </c>
      <c r="P290" s="78">
        <v>395</v>
      </c>
    </row>
    <row r="291" spans="1:16" x14ac:dyDescent="0.3">
      <c r="A291" s="68" t="s">
        <v>516</v>
      </c>
      <c r="B291" s="20">
        <v>2</v>
      </c>
      <c r="C291" s="82" t="str">
        <f t="shared" si="8"/>
        <v>Knapsack</v>
      </c>
      <c r="D291" s="20">
        <v>25</v>
      </c>
      <c r="E291" s="20">
        <v>0.1</v>
      </c>
      <c r="F291" t="s">
        <v>0</v>
      </c>
      <c r="G291">
        <v>988</v>
      </c>
      <c r="H291" s="79">
        <f t="shared" si="9"/>
        <v>0</v>
      </c>
      <c r="I291" s="92">
        <v>7.3807700000000001</v>
      </c>
      <c r="J291">
        <v>46320</v>
      </c>
      <c r="K291" s="52">
        <v>0</v>
      </c>
      <c r="L291" s="80">
        <f>IF(OR('H_Parallel+HT'!$G291="---",'H_Parallel+HT'!$G291="infeas",'H_Parallel+HT'!$G291="inf"),"---",('H_Parallel+HT'!$G291/M291)-1)</f>
        <v>2.2774327122153215E-2</v>
      </c>
      <c r="M291" s="83">
        <f>Model_dem!L291</f>
        <v>966</v>
      </c>
      <c r="N291" s="78">
        <f>Model_dem!G291</f>
        <v>988</v>
      </c>
      <c r="O291" s="84" t="str">
        <f>IF(AND(H31&lt;-0.01,Model_dem!F31="Optimal"),"Aqui","")</f>
        <v/>
      </c>
      <c r="P291" s="78"/>
    </row>
    <row r="292" spans="1:16" x14ac:dyDescent="0.3">
      <c r="A292" s="68" t="s">
        <v>516</v>
      </c>
      <c r="B292" s="20">
        <v>2</v>
      </c>
      <c r="C292" s="82" t="str">
        <f t="shared" si="8"/>
        <v>Knapsack</v>
      </c>
      <c r="D292" s="20">
        <v>25</v>
      </c>
      <c r="E292" s="20">
        <v>0.15</v>
      </c>
      <c r="F292" t="s">
        <v>0</v>
      </c>
      <c r="G292">
        <v>992</v>
      </c>
      <c r="H292" s="79">
        <f t="shared" si="9"/>
        <v>0</v>
      </c>
      <c r="I292" s="92">
        <v>148.31200000000001</v>
      </c>
      <c r="J292">
        <v>20550</v>
      </c>
      <c r="K292" s="52">
        <v>0.14099999999999999</v>
      </c>
      <c r="L292" s="80">
        <f>IF(OR('H_Parallel+HT'!$G292="---",'H_Parallel+HT'!$G292="infeas",'H_Parallel+HT'!$G292="inf"),"---",('H_Parallel+HT'!$G292/M292)-1)</f>
        <v>2.6915113871635699E-2</v>
      </c>
      <c r="M292" s="83">
        <f>Model_dem!L292</f>
        <v>966</v>
      </c>
      <c r="N292" s="78">
        <f>Model_dem!G292</f>
        <v>992</v>
      </c>
      <c r="O292" s="84" t="str">
        <f>IF(AND(H32&lt;-0.01,Model_dem!F32="Optimal"),"Aqui","")</f>
        <v/>
      </c>
      <c r="P292" s="78"/>
    </row>
    <row r="293" spans="1:16" x14ac:dyDescent="0.3">
      <c r="A293" s="68" t="s">
        <v>516</v>
      </c>
      <c r="B293" s="20">
        <v>2</v>
      </c>
      <c r="C293" s="82" t="str">
        <f t="shared" si="8"/>
        <v>Knapsack</v>
      </c>
      <c r="D293" s="20">
        <v>25</v>
      </c>
      <c r="E293" s="20">
        <v>0.2</v>
      </c>
      <c r="F293" t="s">
        <v>1</v>
      </c>
      <c r="G293">
        <v>1016</v>
      </c>
      <c r="H293" s="79">
        <f t="shared" si="9"/>
        <v>0</v>
      </c>
      <c r="I293" s="92">
        <v>152.80000000000001</v>
      </c>
      <c r="J293">
        <v>7089</v>
      </c>
      <c r="K293" s="52">
        <v>9.5000000000000001E-2</v>
      </c>
      <c r="L293" s="80">
        <f>IF(OR('H_Parallel+HT'!$G293="---",'H_Parallel+HT'!$G293="infeas",'H_Parallel+HT'!$G293="inf"),"---",('H_Parallel+HT'!$G293/M293)-1)</f>
        <v>5.1759834368529933E-2</v>
      </c>
      <c r="M293" s="83">
        <f>Model_dem!L293</f>
        <v>966</v>
      </c>
      <c r="N293" s="78">
        <f>Model_dem!G293</f>
        <v>1016</v>
      </c>
      <c r="O293" s="84" t="str">
        <f>IF(AND(H33&lt;-0.01,Model_dem!F33="Optimal"),"Aqui","")</f>
        <v/>
      </c>
      <c r="P293" s="78"/>
    </row>
    <row r="294" spans="1:16" x14ac:dyDescent="0.3">
      <c r="A294" s="68" t="s">
        <v>516</v>
      </c>
      <c r="B294" s="20">
        <v>2</v>
      </c>
      <c r="C294" s="82" t="str">
        <f t="shared" si="8"/>
        <v>Knapsack</v>
      </c>
      <c r="D294" s="20">
        <v>50</v>
      </c>
      <c r="E294" s="20">
        <v>0.05</v>
      </c>
      <c r="F294" t="s">
        <v>0</v>
      </c>
      <c r="G294">
        <v>978</v>
      </c>
      <c r="H294" s="79">
        <f t="shared" si="9"/>
        <v>0</v>
      </c>
      <c r="I294" s="92">
        <v>7.2979599999999998</v>
      </c>
      <c r="J294">
        <v>118273</v>
      </c>
      <c r="K294" s="52">
        <v>0</v>
      </c>
      <c r="L294" s="80">
        <f>IF(OR('H_Parallel+HT'!$G294="---",'H_Parallel+HT'!$G294="infeas",'H_Parallel+HT'!$G294="inf"),"---",('H_Parallel+HT'!$G294/M294)-1)</f>
        <v>1.2422360248447228E-2</v>
      </c>
      <c r="M294" s="83">
        <f>Model_dem!L294</f>
        <v>966</v>
      </c>
      <c r="N294" s="78">
        <f>Model_dem!G294</f>
        <v>978</v>
      </c>
      <c r="O294" s="84" t="str">
        <f>IF(AND(H34&lt;-0.01,Model_dem!F34="Optimal"),"Aqui","")</f>
        <v/>
      </c>
      <c r="P294" s="78"/>
    </row>
    <row r="295" spans="1:16" x14ac:dyDescent="0.3">
      <c r="A295" s="68" t="s">
        <v>516</v>
      </c>
      <c r="B295" s="20">
        <v>2</v>
      </c>
      <c r="C295" s="82" t="str">
        <f t="shared" si="8"/>
        <v>Knapsack</v>
      </c>
      <c r="D295" s="20">
        <v>50</v>
      </c>
      <c r="E295" s="20">
        <v>0.1</v>
      </c>
      <c r="F295" t="s">
        <v>0</v>
      </c>
      <c r="G295">
        <v>988</v>
      </c>
      <c r="H295" s="79">
        <f t="shared" si="9"/>
        <v>0</v>
      </c>
      <c r="I295" s="92">
        <v>53.6785</v>
      </c>
      <c r="J295">
        <v>58541</v>
      </c>
      <c r="K295" s="52">
        <v>0</v>
      </c>
      <c r="L295" s="80">
        <f>IF(OR('H_Parallel+HT'!$G295="---",'H_Parallel+HT'!$G295="infeas",'H_Parallel+HT'!$G295="inf"),"---",('H_Parallel+HT'!$G295/M295)-1)</f>
        <v>2.2774327122153215E-2</v>
      </c>
      <c r="M295" s="83">
        <f>Model_dem!L295</f>
        <v>966</v>
      </c>
      <c r="N295" s="78">
        <f>Model_dem!G295</f>
        <v>988</v>
      </c>
      <c r="O295" s="84" t="str">
        <f>IF(AND(H35&lt;-0.01,Model_dem!F35="Optimal"),"Aqui","")</f>
        <v/>
      </c>
      <c r="P295" s="78"/>
    </row>
    <row r="296" spans="1:16" x14ac:dyDescent="0.3">
      <c r="A296" s="68" t="s">
        <v>516</v>
      </c>
      <c r="B296" s="20">
        <v>2</v>
      </c>
      <c r="C296" s="82" t="str">
        <f t="shared" si="8"/>
        <v>Knapsack</v>
      </c>
      <c r="D296" s="20">
        <v>50</v>
      </c>
      <c r="E296" s="20">
        <v>0.15</v>
      </c>
      <c r="F296" t="s">
        <v>0</v>
      </c>
      <c r="G296">
        <v>1020</v>
      </c>
      <c r="H296" s="79">
        <f t="shared" si="9"/>
        <v>0</v>
      </c>
      <c r="I296" s="92">
        <v>67.960400000000007</v>
      </c>
      <c r="J296">
        <v>23739</v>
      </c>
      <c r="K296" s="52">
        <v>0</v>
      </c>
      <c r="L296" s="80">
        <f>IF(OR('H_Parallel+HT'!$G296="---",'H_Parallel+HT'!$G296="infeas",'H_Parallel+HT'!$G296="inf"),"---",('H_Parallel+HT'!$G296/M296)-1)</f>
        <v>5.5900621118012417E-2</v>
      </c>
      <c r="M296" s="83">
        <f>Model_dem!L296</f>
        <v>966</v>
      </c>
      <c r="N296" s="78">
        <f>Model_dem!G296</f>
        <v>1020</v>
      </c>
      <c r="O296" s="84" t="str">
        <f>IF(AND(H36&lt;-0.01,Model_dem!F36="Optimal"),"Aqui","")</f>
        <v/>
      </c>
      <c r="P296" s="78"/>
    </row>
    <row r="297" spans="1:16" x14ac:dyDescent="0.3">
      <c r="A297" s="68" t="s">
        <v>516</v>
      </c>
      <c r="B297" s="20">
        <v>2</v>
      </c>
      <c r="C297" s="82" t="str">
        <f t="shared" si="8"/>
        <v>Knapsack</v>
      </c>
      <c r="D297" s="20">
        <v>50</v>
      </c>
      <c r="E297" s="20">
        <v>0.2</v>
      </c>
      <c r="F297" t="s">
        <v>2</v>
      </c>
      <c r="G297" t="s">
        <v>46</v>
      </c>
      <c r="H297" s="79" t="str">
        <f t="shared" si="9"/>
        <v>---</v>
      </c>
      <c r="I297" s="92">
        <v>60.006300000000003</v>
      </c>
      <c r="J297">
        <v>673</v>
      </c>
      <c r="L297" s="80" t="str">
        <f>IF(OR('H_Parallel+HT'!$G297="---",'H_Parallel+HT'!$G297="infeas",'H_Parallel+HT'!$G297="inf"),"---",('H_Parallel+HT'!$G297/M297)-1)</f>
        <v>---</v>
      </c>
      <c r="M297" s="83">
        <f>Model_dem!L297</f>
        <v>966</v>
      </c>
      <c r="N297" s="78" t="str">
        <f>Model_dem!G297</f>
        <v>---</v>
      </c>
      <c r="O297" s="84" t="str">
        <f>IF(AND(H37&lt;-0.01,Model_dem!F37="Optimal"),"Aqui","")</f>
        <v/>
      </c>
      <c r="P297" s="78"/>
    </row>
    <row r="298" spans="1:16" hidden="1" x14ac:dyDescent="0.3">
      <c r="A298" s="68" t="s">
        <v>516</v>
      </c>
      <c r="B298" s="20">
        <v>3</v>
      </c>
      <c r="C298" s="82" t="str">
        <f t="shared" si="8"/>
        <v>Factor Model</v>
      </c>
      <c r="D298" s="20">
        <v>0</v>
      </c>
      <c r="E298" s="20">
        <v>0.05</v>
      </c>
      <c r="F298" t="s">
        <v>0</v>
      </c>
      <c r="G298">
        <v>988</v>
      </c>
      <c r="H298" s="79">
        <f t="shared" si="9"/>
        <v>0</v>
      </c>
      <c r="I298">
        <v>2.43743</v>
      </c>
      <c r="J298">
        <v>193400</v>
      </c>
      <c r="K298" s="52">
        <v>0</v>
      </c>
      <c r="L298" s="80">
        <f>IF(OR('H_Parallel+HT'!$G298="---",'H_Parallel+HT'!$G298="infeas",'H_Parallel+HT'!$G298="inf"),"---",('H_Parallel+HT'!$G298/M298)-1)</f>
        <v>2.2774327122153215E-2</v>
      </c>
      <c r="M298" s="83">
        <f>Model_dem!L298</f>
        <v>966</v>
      </c>
      <c r="N298" s="78">
        <f>Model_dem!G298</f>
        <v>988</v>
      </c>
      <c r="O298" s="84" t="str">
        <f>IF(AND(H38&lt;-0.01,Model_dem!F38="Optimal"),"Aqui","")</f>
        <v/>
      </c>
      <c r="P298" s="78"/>
    </row>
    <row r="299" spans="1:16" hidden="1" x14ac:dyDescent="0.3">
      <c r="A299" s="68" t="s">
        <v>516</v>
      </c>
      <c r="B299" s="20">
        <v>3</v>
      </c>
      <c r="C299" s="82" t="str">
        <f t="shared" si="8"/>
        <v>Factor Model</v>
      </c>
      <c r="D299" s="20">
        <v>0</v>
      </c>
      <c r="E299" s="20">
        <v>0.1</v>
      </c>
      <c r="F299" t="s">
        <v>4</v>
      </c>
      <c r="G299" t="s">
        <v>511</v>
      </c>
      <c r="H299" s="79" t="str">
        <f t="shared" si="9"/>
        <v>---</v>
      </c>
      <c r="I299" t="s">
        <v>511</v>
      </c>
      <c r="L299" s="80" t="str">
        <f>IF(OR('H_Parallel+HT'!$G299="---",'H_Parallel+HT'!$G299="infeas",'H_Parallel+HT'!$G299="inf"),"---",('H_Parallel+HT'!$G299/M299)-1)</f>
        <v>---</v>
      </c>
      <c r="M299" s="83">
        <f>Model_dem!L299</f>
        <v>966</v>
      </c>
      <c r="N299" s="78" t="str">
        <f>Model_dem!G299</f>
        <v>---</v>
      </c>
      <c r="O299" s="84" t="str">
        <f>IF(AND(H39&lt;-0.01,Model_dem!F39="Optimal"),"Aqui","")</f>
        <v/>
      </c>
      <c r="P299" s="78"/>
    </row>
    <row r="300" spans="1:16" hidden="1" x14ac:dyDescent="0.3">
      <c r="A300" s="68" t="s">
        <v>516</v>
      </c>
      <c r="B300" s="20">
        <v>3</v>
      </c>
      <c r="C300" s="82" t="str">
        <f t="shared" si="8"/>
        <v>Factor Model</v>
      </c>
      <c r="D300" s="20">
        <v>0</v>
      </c>
      <c r="E300" s="20">
        <v>0.15</v>
      </c>
      <c r="F300" t="s">
        <v>4</v>
      </c>
      <c r="G300" t="s">
        <v>511</v>
      </c>
      <c r="H300" s="79" t="str">
        <f t="shared" si="9"/>
        <v>---</v>
      </c>
      <c r="I300" t="s">
        <v>511</v>
      </c>
      <c r="L300" s="80" t="str">
        <f>IF(OR('H_Parallel+HT'!$G300="---",'H_Parallel+HT'!$G300="infeas",'H_Parallel+HT'!$G300="inf"),"---",('H_Parallel+HT'!$G300/M300)-1)</f>
        <v>---</v>
      </c>
      <c r="M300" s="83">
        <f>Model_dem!L300</f>
        <v>966</v>
      </c>
      <c r="N300" s="78" t="str">
        <f>Model_dem!G300</f>
        <v>---</v>
      </c>
      <c r="O300" s="84" t="str">
        <f>IF(AND(H40&lt;-0.01,Model_dem!F40="Optimal"),"Aqui","")</f>
        <v/>
      </c>
      <c r="P300" s="78"/>
    </row>
    <row r="301" spans="1:16" hidden="1" x14ac:dyDescent="0.3">
      <c r="A301" s="68" t="s">
        <v>516</v>
      </c>
      <c r="B301" s="20">
        <v>3</v>
      </c>
      <c r="C301" s="82" t="str">
        <f t="shared" si="8"/>
        <v>Factor Model</v>
      </c>
      <c r="D301" s="20">
        <v>0</v>
      </c>
      <c r="E301" s="20">
        <v>0.2</v>
      </c>
      <c r="F301" t="s">
        <v>4</v>
      </c>
      <c r="G301" t="s">
        <v>511</v>
      </c>
      <c r="H301" s="79" t="str">
        <f t="shared" si="9"/>
        <v>---</v>
      </c>
      <c r="I301" t="s">
        <v>511</v>
      </c>
      <c r="L301" s="80" t="str">
        <f>IF(OR('H_Parallel+HT'!$G301="---",'H_Parallel+HT'!$G301="infeas",'H_Parallel+HT'!$G301="inf"),"---",('H_Parallel+HT'!$G301/M301)-1)</f>
        <v>---</v>
      </c>
      <c r="M301" s="83">
        <f>Model_dem!L301</f>
        <v>966</v>
      </c>
      <c r="N301" s="78" t="str">
        <f>Model_dem!G301</f>
        <v>---</v>
      </c>
      <c r="O301" s="84" t="str">
        <f>IF(AND(H41&lt;-0.01,Model_dem!F41="Optimal"),"Aqui","")</f>
        <v/>
      </c>
      <c r="P301" s="78"/>
    </row>
    <row r="302" spans="1:16" hidden="1" x14ac:dyDescent="0.3">
      <c r="A302" s="68" t="s">
        <v>516</v>
      </c>
      <c r="B302" s="20">
        <v>3</v>
      </c>
      <c r="C302" s="82" t="str">
        <f t="shared" si="8"/>
        <v>Factor Model</v>
      </c>
      <c r="D302" s="20">
        <v>10</v>
      </c>
      <c r="E302" s="20">
        <v>0.05</v>
      </c>
      <c r="F302" t="s">
        <v>0</v>
      </c>
      <c r="G302">
        <v>988</v>
      </c>
      <c r="H302" s="79">
        <f t="shared" si="9"/>
        <v>0</v>
      </c>
      <c r="I302">
        <v>46.039499999999997</v>
      </c>
      <c r="J302">
        <v>206913</v>
      </c>
      <c r="K302" s="52">
        <v>0</v>
      </c>
      <c r="L302" s="80">
        <f>IF(OR('H_Parallel+HT'!$G302="---",'H_Parallel+HT'!$G302="infeas",'H_Parallel+HT'!$G302="inf"),"---",('H_Parallel+HT'!$G302/M302)-1)</f>
        <v>2.2774327122153215E-2</v>
      </c>
      <c r="M302" s="83">
        <f>Model_dem!L302</f>
        <v>966</v>
      </c>
      <c r="N302" s="78">
        <f>Model_dem!G302</f>
        <v>988</v>
      </c>
      <c r="O302" s="84" t="str">
        <f>IF(AND(H42&lt;-0.01,Model_dem!F42="Optimal"),"Aqui","")</f>
        <v/>
      </c>
      <c r="P302" s="78"/>
    </row>
    <row r="303" spans="1:16" hidden="1" x14ac:dyDescent="0.3">
      <c r="A303" s="68" t="s">
        <v>516</v>
      </c>
      <c r="B303" s="20">
        <v>3</v>
      </c>
      <c r="C303" s="82" t="str">
        <f t="shared" si="8"/>
        <v>Factor Model</v>
      </c>
      <c r="D303" s="20">
        <v>10</v>
      </c>
      <c r="E303" s="20">
        <v>0.1</v>
      </c>
      <c r="F303" t="s">
        <v>4</v>
      </c>
      <c r="G303" t="s">
        <v>511</v>
      </c>
      <c r="H303" s="79" t="str">
        <f t="shared" si="9"/>
        <v>---</v>
      </c>
      <c r="I303" t="s">
        <v>511</v>
      </c>
      <c r="L303" s="80" t="str">
        <f>IF(OR('H_Parallel+HT'!$G303="---",'H_Parallel+HT'!$G303="infeas",'H_Parallel+HT'!$G303="inf"),"---",('H_Parallel+HT'!$G303/M303)-1)</f>
        <v>---</v>
      </c>
      <c r="M303" s="83">
        <f>Model_dem!L303</f>
        <v>966</v>
      </c>
      <c r="N303" s="78" t="str">
        <f>Model_dem!G303</f>
        <v>---</v>
      </c>
      <c r="O303" s="84" t="str">
        <f>IF(AND(H43&lt;-0.01,Model_dem!F43="Optimal"),"Aqui","")</f>
        <v/>
      </c>
      <c r="P303" s="78"/>
    </row>
    <row r="304" spans="1:16" hidden="1" x14ac:dyDescent="0.3">
      <c r="A304" s="68" t="s">
        <v>516</v>
      </c>
      <c r="B304" s="20">
        <v>3</v>
      </c>
      <c r="C304" s="82" t="str">
        <f t="shared" si="8"/>
        <v>Factor Model</v>
      </c>
      <c r="D304" s="20">
        <v>10</v>
      </c>
      <c r="E304" s="20">
        <v>0.15</v>
      </c>
      <c r="F304" t="s">
        <v>4</v>
      </c>
      <c r="G304" t="s">
        <v>511</v>
      </c>
      <c r="H304" s="79" t="str">
        <f t="shared" si="9"/>
        <v>---</v>
      </c>
      <c r="I304" t="s">
        <v>511</v>
      </c>
      <c r="L304" s="80" t="str">
        <f>IF(OR('H_Parallel+HT'!$G304="---",'H_Parallel+HT'!$G304="infeas",'H_Parallel+HT'!$G304="inf"),"---",('H_Parallel+HT'!$G304/M304)-1)</f>
        <v>---</v>
      </c>
      <c r="M304" s="83">
        <f>Model_dem!L304</f>
        <v>966</v>
      </c>
      <c r="N304" s="78" t="str">
        <f>Model_dem!G304</f>
        <v>---</v>
      </c>
      <c r="O304" s="84" t="str">
        <f>IF(AND(H44&lt;-0.01,Model_dem!F44="Optimal"),"Aqui","")</f>
        <v/>
      </c>
      <c r="P304" s="78"/>
    </row>
    <row r="305" spans="1:16" hidden="1" x14ac:dyDescent="0.3">
      <c r="A305" s="68" t="s">
        <v>516</v>
      </c>
      <c r="B305" s="20">
        <v>3</v>
      </c>
      <c r="C305" s="82" t="str">
        <f t="shared" si="8"/>
        <v>Factor Model</v>
      </c>
      <c r="D305" s="20">
        <v>10</v>
      </c>
      <c r="E305" s="20">
        <v>0.2</v>
      </c>
      <c r="F305" t="s">
        <v>4</v>
      </c>
      <c r="G305" t="s">
        <v>511</v>
      </c>
      <c r="H305" s="79" t="str">
        <f t="shared" si="9"/>
        <v>---</v>
      </c>
      <c r="I305" t="s">
        <v>511</v>
      </c>
      <c r="L305" s="80" t="str">
        <f>IF(OR('H_Parallel+HT'!$G305="---",'H_Parallel+HT'!$G305="infeas",'H_Parallel+HT'!$G305="inf"),"---",('H_Parallel+HT'!$G305/M305)-1)</f>
        <v>---</v>
      </c>
      <c r="M305" s="83">
        <f>Model_dem!L305</f>
        <v>966</v>
      </c>
      <c r="N305" s="78" t="str">
        <f>Model_dem!G305</f>
        <v>---</v>
      </c>
      <c r="O305" s="84" t="str">
        <f>IF(AND(H45&lt;-0.01,Model_dem!F45="Optimal"),"Aqui","")</f>
        <v/>
      </c>
      <c r="P305" s="78"/>
    </row>
    <row r="306" spans="1:16" hidden="1" x14ac:dyDescent="0.3">
      <c r="A306" s="68" t="s">
        <v>516</v>
      </c>
      <c r="B306" s="20">
        <v>3</v>
      </c>
      <c r="C306" s="82" t="str">
        <f t="shared" si="8"/>
        <v>Factor Model</v>
      </c>
      <c r="D306" s="20">
        <v>25</v>
      </c>
      <c r="E306" s="20">
        <v>0.05</v>
      </c>
      <c r="F306" t="s">
        <v>0</v>
      </c>
      <c r="G306">
        <v>988</v>
      </c>
      <c r="H306" s="79">
        <f t="shared" si="9"/>
        <v>0</v>
      </c>
      <c r="I306">
        <v>6.1203700000000003</v>
      </c>
      <c r="J306">
        <v>203277</v>
      </c>
      <c r="K306" s="52">
        <v>0</v>
      </c>
      <c r="L306" s="80">
        <f>IF(OR('H_Parallel+HT'!$G306="---",'H_Parallel+HT'!$G306="infeas",'H_Parallel+HT'!$G306="inf"),"---",('H_Parallel+HT'!$G306/M306)-1)</f>
        <v>2.2774327122153215E-2</v>
      </c>
      <c r="M306" s="83">
        <f>Model_dem!L306</f>
        <v>966</v>
      </c>
      <c r="N306" s="78">
        <f>Model_dem!G306</f>
        <v>988</v>
      </c>
      <c r="O306" s="84" t="str">
        <f>IF(AND(H46&lt;-0.01,Model_dem!F46="Optimal"),"Aqui","")</f>
        <v/>
      </c>
      <c r="P306" s="78"/>
    </row>
    <row r="307" spans="1:16" hidden="1" x14ac:dyDescent="0.3">
      <c r="A307" s="68" t="s">
        <v>516</v>
      </c>
      <c r="B307" s="20">
        <v>3</v>
      </c>
      <c r="C307" s="82" t="str">
        <f t="shared" si="8"/>
        <v>Factor Model</v>
      </c>
      <c r="D307" s="20">
        <v>25</v>
      </c>
      <c r="E307" s="20">
        <v>0.1</v>
      </c>
      <c r="F307" t="s">
        <v>4</v>
      </c>
      <c r="G307" t="s">
        <v>511</v>
      </c>
      <c r="H307" s="79" t="str">
        <f t="shared" si="9"/>
        <v>---</v>
      </c>
      <c r="I307" t="s">
        <v>511</v>
      </c>
      <c r="L307" s="80" t="str">
        <f>IF(OR('H_Parallel+HT'!$G307="---",'H_Parallel+HT'!$G307="infeas",'H_Parallel+HT'!$G307="inf"),"---",('H_Parallel+HT'!$G307/M307)-1)</f>
        <v>---</v>
      </c>
      <c r="M307" s="83">
        <f>Model_dem!L307</f>
        <v>966</v>
      </c>
      <c r="N307" s="78" t="str">
        <f>Model_dem!G307</f>
        <v>---</v>
      </c>
      <c r="O307" s="84" t="str">
        <f>IF(AND(H47&lt;-0.01,Model_dem!F47="Optimal"),"Aqui","")</f>
        <v/>
      </c>
      <c r="P307" s="78"/>
    </row>
    <row r="308" spans="1:16" hidden="1" x14ac:dyDescent="0.3">
      <c r="A308" s="68" t="s">
        <v>516</v>
      </c>
      <c r="B308" s="20">
        <v>3</v>
      </c>
      <c r="C308" s="82" t="str">
        <f t="shared" si="8"/>
        <v>Factor Model</v>
      </c>
      <c r="D308" s="20">
        <v>25</v>
      </c>
      <c r="E308" s="20">
        <v>0.15</v>
      </c>
      <c r="F308" t="s">
        <v>4</v>
      </c>
      <c r="G308" t="s">
        <v>511</v>
      </c>
      <c r="H308" s="79" t="str">
        <f t="shared" si="9"/>
        <v>---</v>
      </c>
      <c r="I308" t="s">
        <v>511</v>
      </c>
      <c r="L308" s="80" t="str">
        <f>IF(OR('H_Parallel+HT'!$G308="---",'H_Parallel+HT'!$G308="infeas",'H_Parallel+HT'!$G308="inf"),"---",('H_Parallel+HT'!$G308/M308)-1)</f>
        <v>---</v>
      </c>
      <c r="M308" s="83">
        <f>Model_dem!L308</f>
        <v>966</v>
      </c>
      <c r="N308" s="78" t="str">
        <f>Model_dem!G308</f>
        <v>---</v>
      </c>
      <c r="O308" s="84" t="str">
        <f>IF(AND(H48&lt;-0.01,Model_dem!F48="Optimal"),"Aqui","")</f>
        <v/>
      </c>
      <c r="P308" s="78"/>
    </row>
    <row r="309" spans="1:16" hidden="1" x14ac:dyDescent="0.3">
      <c r="A309" s="68" t="s">
        <v>516</v>
      </c>
      <c r="B309" s="20">
        <v>3</v>
      </c>
      <c r="C309" s="82" t="str">
        <f t="shared" si="8"/>
        <v>Factor Model</v>
      </c>
      <c r="D309" s="20">
        <v>25</v>
      </c>
      <c r="E309" s="20">
        <v>0.2</v>
      </c>
      <c r="F309" t="s">
        <v>4</v>
      </c>
      <c r="G309" t="s">
        <v>511</v>
      </c>
      <c r="H309" s="79" t="str">
        <f t="shared" si="9"/>
        <v>---</v>
      </c>
      <c r="I309" t="s">
        <v>511</v>
      </c>
      <c r="L309" s="80" t="str">
        <f>IF(OR('H_Parallel+HT'!$G309="---",'H_Parallel+HT'!$G309="infeas",'H_Parallel+HT'!$G309="inf"),"---",('H_Parallel+HT'!$G309/M309)-1)</f>
        <v>---</v>
      </c>
      <c r="M309" s="83">
        <f>Model_dem!L309</f>
        <v>966</v>
      </c>
      <c r="N309" s="78" t="str">
        <f>Model_dem!G309</f>
        <v>---</v>
      </c>
      <c r="O309" s="84" t="str">
        <f>IF(AND(H49&lt;-0.01,Model_dem!F49="Optimal"),"Aqui","")</f>
        <v/>
      </c>
      <c r="P309" s="78"/>
    </row>
    <row r="310" spans="1:16" hidden="1" x14ac:dyDescent="0.3">
      <c r="A310" s="68" t="s">
        <v>516</v>
      </c>
      <c r="B310" s="20">
        <v>3</v>
      </c>
      <c r="C310" s="82" t="str">
        <f t="shared" si="8"/>
        <v>Factor Model</v>
      </c>
      <c r="D310" s="20">
        <v>50</v>
      </c>
      <c r="E310" s="20">
        <v>0.05</v>
      </c>
      <c r="F310" t="s">
        <v>0</v>
      </c>
      <c r="G310">
        <v>988</v>
      </c>
      <c r="H310" s="79">
        <f t="shared" si="9"/>
        <v>0</v>
      </c>
      <c r="I310">
        <v>6.5982900000000004</v>
      </c>
      <c r="J310">
        <v>176517</v>
      </c>
      <c r="K310" s="52">
        <v>0</v>
      </c>
      <c r="L310" s="80">
        <f>IF(OR('H_Parallel+HT'!$G310="---",'H_Parallel+HT'!$G310="infeas",'H_Parallel+HT'!$G310="inf"),"---",('H_Parallel+HT'!$G310/M310)-1)</f>
        <v>2.2774327122153215E-2</v>
      </c>
      <c r="M310" s="83">
        <f>Model_dem!L310</f>
        <v>966</v>
      </c>
      <c r="N310" s="78">
        <f>Model_dem!G310</f>
        <v>988</v>
      </c>
      <c r="O310" s="84" t="str">
        <f>IF(AND(H50&lt;-0.01,Model_dem!F50="Optimal"),"Aqui","")</f>
        <v/>
      </c>
      <c r="P310" s="78">
        <v>47499</v>
      </c>
    </row>
    <row r="311" spans="1:16" hidden="1" x14ac:dyDescent="0.3">
      <c r="A311" s="68" t="s">
        <v>516</v>
      </c>
      <c r="B311" s="20">
        <v>3</v>
      </c>
      <c r="C311" s="82" t="str">
        <f t="shared" si="8"/>
        <v>Factor Model</v>
      </c>
      <c r="D311" s="20">
        <v>50</v>
      </c>
      <c r="E311" s="20">
        <v>0.1</v>
      </c>
      <c r="F311" t="s">
        <v>4</v>
      </c>
      <c r="G311" t="s">
        <v>511</v>
      </c>
      <c r="H311" s="79" t="str">
        <f t="shared" si="9"/>
        <v>---</v>
      </c>
      <c r="I311" t="s">
        <v>511</v>
      </c>
      <c r="L311" s="80" t="str">
        <f>IF(OR('H_Parallel+HT'!$G311="---",'H_Parallel+HT'!$G311="infeas",'H_Parallel+HT'!$G311="inf"),"---",('H_Parallel+HT'!$G311/M311)-1)</f>
        <v>---</v>
      </c>
      <c r="M311" s="83">
        <f>Model_dem!L311</f>
        <v>966</v>
      </c>
      <c r="N311" s="78" t="str">
        <f>Model_dem!G311</f>
        <v>---</v>
      </c>
      <c r="O311" s="84" t="str">
        <f>IF(AND(H51&lt;-0.01,Model_dem!F51="Optimal"),"Aqui","")</f>
        <v/>
      </c>
      <c r="P311" s="78">
        <v>51775</v>
      </c>
    </row>
    <row r="312" spans="1:16" hidden="1" x14ac:dyDescent="0.3">
      <c r="A312" s="68" t="s">
        <v>516</v>
      </c>
      <c r="B312" s="20">
        <v>3</v>
      </c>
      <c r="C312" s="82" t="str">
        <f t="shared" si="8"/>
        <v>Factor Model</v>
      </c>
      <c r="D312" s="20">
        <v>50</v>
      </c>
      <c r="E312" s="20">
        <v>0.15</v>
      </c>
      <c r="F312" t="s">
        <v>4</v>
      </c>
      <c r="G312" t="s">
        <v>511</v>
      </c>
      <c r="H312" s="79" t="str">
        <f t="shared" si="9"/>
        <v>---</v>
      </c>
      <c r="I312" t="s">
        <v>511</v>
      </c>
      <c r="L312" s="80" t="str">
        <f>IF(OR('H_Parallel+HT'!$G312="---",'H_Parallel+HT'!$G312="infeas",'H_Parallel+HT'!$G312="inf"),"---",('H_Parallel+HT'!$G312/M312)-1)</f>
        <v>---</v>
      </c>
      <c r="M312" s="83">
        <f>Model_dem!L312</f>
        <v>966</v>
      </c>
      <c r="N312" s="78" t="str">
        <f>Model_dem!G312</f>
        <v>---</v>
      </c>
      <c r="O312" s="84" t="str">
        <f>IF(AND(H52&lt;-0.01,Model_dem!F52="Optimal"),"Aqui","")</f>
        <v/>
      </c>
      <c r="P312" s="78">
        <v>46822</v>
      </c>
    </row>
    <row r="313" spans="1:16" hidden="1" x14ac:dyDescent="0.3">
      <c r="A313" s="68" t="s">
        <v>516</v>
      </c>
      <c r="B313" s="20">
        <v>3</v>
      </c>
      <c r="C313" s="82" t="str">
        <f t="shared" si="8"/>
        <v>Factor Model</v>
      </c>
      <c r="D313" s="20">
        <v>50</v>
      </c>
      <c r="E313" s="20">
        <v>0.2</v>
      </c>
      <c r="F313" t="s">
        <v>4</v>
      </c>
      <c r="G313" t="s">
        <v>511</v>
      </c>
      <c r="H313" s="79" t="str">
        <f t="shared" si="9"/>
        <v>---</v>
      </c>
      <c r="I313" t="s">
        <v>511</v>
      </c>
      <c r="L313" s="80" t="str">
        <f>IF(OR('H_Parallel+HT'!$G313="---",'H_Parallel+HT'!$G313="infeas",'H_Parallel+HT'!$G313="inf"),"---",('H_Parallel+HT'!$G313/M313)-1)</f>
        <v>---</v>
      </c>
      <c r="M313" s="83">
        <f>Model_dem!L313</f>
        <v>966</v>
      </c>
      <c r="N313" s="78" t="str">
        <f>Model_dem!G313</f>
        <v>---</v>
      </c>
      <c r="O313" s="84" t="str">
        <f>IF(AND(H53&lt;-0.01,Model_dem!F53="Optimal"),"Aqui","")</f>
        <v/>
      </c>
      <c r="P313" s="78">
        <v>42996</v>
      </c>
    </row>
    <row r="314" spans="1:16" x14ac:dyDescent="0.3">
      <c r="A314" s="68" t="s">
        <v>535</v>
      </c>
      <c r="B314" s="20">
        <v>0</v>
      </c>
      <c r="C314" s="82" t="str">
        <f t="shared" si="8"/>
        <v>Deterministic</v>
      </c>
      <c r="D314" s="20">
        <v>0</v>
      </c>
      <c r="E314" s="20">
        <v>0.05</v>
      </c>
      <c r="F314" t="s">
        <v>0</v>
      </c>
      <c r="G314">
        <v>751</v>
      </c>
      <c r="H314" s="79">
        <f t="shared" si="9"/>
        <v>0</v>
      </c>
      <c r="I314" s="92">
        <v>0.88022900000000004</v>
      </c>
      <c r="J314">
        <v>9268</v>
      </c>
      <c r="K314" s="52">
        <v>1</v>
      </c>
      <c r="L314" s="80">
        <f>IF(OR('H_Parallel+HT'!$G314="---",'H_Parallel+HT'!$G314="infeas",'H_Parallel+HT'!$G314="inf"),"---",('H_Parallel+HT'!$G314/M314)-1)</f>
        <v>0</v>
      </c>
      <c r="M314" s="83">
        <f>Model_dem!L314</f>
        <v>751</v>
      </c>
      <c r="N314" s="78">
        <f>Model_dem!G314</f>
        <v>751</v>
      </c>
      <c r="O314" s="84" t="str">
        <f>IF(AND(H54&lt;-0.01,Model_dem!F54="Optimal"),"Aqui","")</f>
        <v/>
      </c>
      <c r="P314" s="78">
        <v>21410</v>
      </c>
    </row>
    <row r="315" spans="1:16" x14ac:dyDescent="0.3">
      <c r="A315" s="68" t="s">
        <v>535</v>
      </c>
      <c r="B315" s="20">
        <v>0</v>
      </c>
      <c r="C315" s="82" t="str">
        <f t="shared" si="8"/>
        <v>Deterministic</v>
      </c>
      <c r="D315" s="20">
        <v>0</v>
      </c>
      <c r="E315" s="20">
        <v>0.1</v>
      </c>
      <c r="F315" t="s">
        <v>0</v>
      </c>
      <c r="G315">
        <v>751</v>
      </c>
      <c r="H315" s="79">
        <f t="shared" si="9"/>
        <v>0</v>
      </c>
      <c r="I315" s="92">
        <v>0.86268100000000003</v>
      </c>
      <c r="J315">
        <v>6174</v>
      </c>
      <c r="K315" s="52">
        <v>1</v>
      </c>
      <c r="L315" s="80">
        <f>IF(OR('H_Parallel+HT'!$G315="---",'H_Parallel+HT'!$G315="infeas",'H_Parallel+HT'!$G315="inf"),"---",('H_Parallel+HT'!$G315/M315)-1)</f>
        <v>0</v>
      </c>
      <c r="M315" s="83">
        <f>Model_dem!L315</f>
        <v>751</v>
      </c>
      <c r="N315" s="78">
        <f>Model_dem!G315</f>
        <v>751</v>
      </c>
      <c r="O315" s="84" t="str">
        <f>IF(AND(H55&lt;-0.01,Model_dem!F55="Optimal"),"Aqui","")</f>
        <v/>
      </c>
      <c r="P315" s="78">
        <v>18253</v>
      </c>
    </row>
    <row r="316" spans="1:16" x14ac:dyDescent="0.3">
      <c r="A316" s="68" t="s">
        <v>535</v>
      </c>
      <c r="B316" s="20">
        <v>0</v>
      </c>
      <c r="C316" s="82" t="str">
        <f t="shared" si="8"/>
        <v>Deterministic</v>
      </c>
      <c r="D316" s="20">
        <v>0</v>
      </c>
      <c r="E316" s="20">
        <v>0.15</v>
      </c>
      <c r="F316" t="s">
        <v>0</v>
      </c>
      <c r="G316">
        <v>753</v>
      </c>
      <c r="H316" s="79">
        <f t="shared" si="9"/>
        <v>2.6631158455392811E-3</v>
      </c>
      <c r="I316" s="92">
        <v>0.83955100000000005</v>
      </c>
      <c r="J316">
        <v>8228</v>
      </c>
      <c r="K316" s="52">
        <v>1</v>
      </c>
      <c r="L316" s="80">
        <f>IF(OR('H_Parallel+HT'!$G316="---",'H_Parallel+HT'!$G316="infeas",'H_Parallel+HT'!$G316="inf"),"---",('H_Parallel+HT'!$G316/M316)-1)</f>
        <v>2.6631158455392434E-3</v>
      </c>
      <c r="M316" s="83">
        <f>Model_dem!L316</f>
        <v>751</v>
      </c>
      <c r="N316" s="78">
        <f>Model_dem!G316</f>
        <v>751</v>
      </c>
      <c r="O316" s="84" t="str">
        <f>IF(AND(H56&lt;-0.01,Model_dem!F56="Optimal"),"Aqui","")</f>
        <v/>
      </c>
      <c r="P316" s="78">
        <v>15709</v>
      </c>
    </row>
    <row r="317" spans="1:16" x14ac:dyDescent="0.3">
      <c r="A317" s="68" t="s">
        <v>535</v>
      </c>
      <c r="B317" s="20">
        <v>0</v>
      </c>
      <c r="C317" s="82" t="str">
        <f t="shared" si="8"/>
        <v>Deterministic</v>
      </c>
      <c r="D317" s="20">
        <v>0</v>
      </c>
      <c r="E317" s="20">
        <v>0.2</v>
      </c>
      <c r="F317" t="s">
        <v>0</v>
      </c>
      <c r="G317">
        <v>751</v>
      </c>
      <c r="H317" s="79">
        <f t="shared" si="9"/>
        <v>0</v>
      </c>
      <c r="I317" s="92">
        <v>2.0136599999999998</v>
      </c>
      <c r="J317">
        <v>6813</v>
      </c>
      <c r="K317" s="52">
        <v>1</v>
      </c>
      <c r="L317" s="80">
        <f>IF(OR('H_Parallel+HT'!$G317="---",'H_Parallel+HT'!$G317="infeas",'H_Parallel+HT'!$G317="inf"),"---",('H_Parallel+HT'!$G317/M317)-1)</f>
        <v>0</v>
      </c>
      <c r="M317" s="83">
        <f>Model_dem!L317</f>
        <v>751</v>
      </c>
      <c r="N317" s="78">
        <f>Model_dem!G317</f>
        <v>751</v>
      </c>
      <c r="O317" s="84" t="str">
        <f>IF(AND(H57&lt;-0.01,Model_dem!F57="Optimal"),"Aqui","")</f>
        <v/>
      </c>
      <c r="P317" s="78">
        <v>11518</v>
      </c>
    </row>
    <row r="318" spans="1:16" x14ac:dyDescent="0.3">
      <c r="A318" s="68" t="s">
        <v>535</v>
      </c>
      <c r="B318" s="20">
        <v>1</v>
      </c>
      <c r="C318" s="82" t="str">
        <f t="shared" si="8"/>
        <v>Cardinality-constrained</v>
      </c>
      <c r="D318" s="20">
        <v>5</v>
      </c>
      <c r="E318" s="20">
        <v>0.05</v>
      </c>
      <c r="F318" t="s">
        <v>0</v>
      </c>
      <c r="G318">
        <v>753</v>
      </c>
      <c r="H318" s="79">
        <f t="shared" si="9"/>
        <v>0</v>
      </c>
      <c r="I318" s="92">
        <v>0.88522699999999999</v>
      </c>
      <c r="J318">
        <v>6954</v>
      </c>
      <c r="K318" s="52">
        <v>1</v>
      </c>
      <c r="L318" s="80">
        <f>IF(OR('H_Parallel+HT'!$G318="---",'H_Parallel+HT'!$G318="infeas",'H_Parallel+HT'!$G318="inf"),"---",('H_Parallel+HT'!$G318/M318)-1)</f>
        <v>2.6631158455392434E-3</v>
      </c>
      <c r="M318" s="83">
        <f>Model_dem!L318</f>
        <v>751</v>
      </c>
      <c r="N318" s="78">
        <f>Model_dem!G318</f>
        <v>753</v>
      </c>
      <c r="O318" s="84" t="str">
        <f>IF(AND(H58&lt;-0.01,Model_dem!F58="Optimal"),"Aqui","")</f>
        <v/>
      </c>
      <c r="P318" s="78">
        <v>20531</v>
      </c>
    </row>
    <row r="319" spans="1:16" x14ac:dyDescent="0.3">
      <c r="A319" s="68" t="s">
        <v>535</v>
      </c>
      <c r="B319" s="20">
        <v>1</v>
      </c>
      <c r="C319" s="82" t="str">
        <f t="shared" si="8"/>
        <v>Cardinality-constrained</v>
      </c>
      <c r="D319" s="20">
        <v>5</v>
      </c>
      <c r="E319" s="20">
        <v>0.1</v>
      </c>
      <c r="F319" t="s">
        <v>0</v>
      </c>
      <c r="G319">
        <v>753</v>
      </c>
      <c r="H319" s="79">
        <f t="shared" si="9"/>
        <v>0</v>
      </c>
      <c r="I319" s="92">
        <v>1.2078</v>
      </c>
      <c r="J319">
        <v>7121</v>
      </c>
      <c r="K319" s="52">
        <v>1</v>
      </c>
      <c r="L319" s="80">
        <f>IF(OR('H_Parallel+HT'!$G319="---",'H_Parallel+HT'!$G319="infeas",'H_Parallel+HT'!$G319="inf"),"---",('H_Parallel+HT'!$G319/M319)-1)</f>
        <v>2.6631158455392434E-3</v>
      </c>
      <c r="M319" s="83">
        <f>Model_dem!L319</f>
        <v>751</v>
      </c>
      <c r="N319" s="78">
        <f>Model_dem!G319</f>
        <v>753</v>
      </c>
      <c r="O319" s="84" t="str">
        <f>IF(AND(H59&lt;-0.01,Model_dem!F59="Optimal"),"Aqui","")</f>
        <v/>
      </c>
      <c r="P319" s="78">
        <v>17258</v>
      </c>
    </row>
    <row r="320" spans="1:16" x14ac:dyDescent="0.3">
      <c r="A320" s="68" t="s">
        <v>535</v>
      </c>
      <c r="B320" s="20">
        <v>1</v>
      </c>
      <c r="C320" s="82" t="str">
        <f t="shared" si="8"/>
        <v>Cardinality-constrained</v>
      </c>
      <c r="D320" s="20">
        <v>5</v>
      </c>
      <c r="E320" s="20">
        <v>0.15</v>
      </c>
      <c r="F320" t="s">
        <v>0</v>
      </c>
      <c r="G320">
        <v>761</v>
      </c>
      <c r="H320" s="79">
        <f t="shared" si="9"/>
        <v>0</v>
      </c>
      <c r="I320" s="92">
        <v>1.0694999999999999</v>
      </c>
      <c r="J320">
        <v>4898</v>
      </c>
      <c r="K320" s="52">
        <v>1</v>
      </c>
      <c r="L320" s="80">
        <f>IF(OR('H_Parallel+HT'!$G320="---",'H_Parallel+HT'!$G320="infeas",'H_Parallel+HT'!$G320="inf"),"---",('H_Parallel+HT'!$G320/M320)-1)</f>
        <v>1.3315579227696439E-2</v>
      </c>
      <c r="M320" s="83">
        <f>Model_dem!L320</f>
        <v>751</v>
      </c>
      <c r="N320" s="78">
        <f>Model_dem!G320</f>
        <v>761</v>
      </c>
      <c r="O320" s="84" t="str">
        <f>IF(AND(H60&lt;-0.01,Model_dem!F60="Optimal"),"Aqui","")</f>
        <v/>
      </c>
      <c r="P320" s="78">
        <v>15745</v>
      </c>
    </row>
    <row r="321" spans="1:16" x14ac:dyDescent="0.3">
      <c r="A321" s="68" t="s">
        <v>535</v>
      </c>
      <c r="B321" s="20">
        <v>1</v>
      </c>
      <c r="C321" s="82" t="str">
        <f t="shared" si="8"/>
        <v>Cardinality-constrained</v>
      </c>
      <c r="D321" s="20">
        <v>5</v>
      </c>
      <c r="E321" s="20">
        <v>0.2</v>
      </c>
      <c r="F321" t="s">
        <v>0</v>
      </c>
      <c r="G321">
        <v>762</v>
      </c>
      <c r="H321" s="79">
        <f t="shared" si="9"/>
        <v>1.3140604467805519E-3</v>
      </c>
      <c r="I321" s="92">
        <v>1.21926</v>
      </c>
      <c r="J321">
        <v>7223</v>
      </c>
      <c r="K321" s="52">
        <v>1</v>
      </c>
      <c r="L321" s="80">
        <f>IF(OR('H_Parallel+HT'!$G321="---",'H_Parallel+HT'!$G321="infeas",'H_Parallel+HT'!$G321="inf"),"---",('H_Parallel+HT'!$G321/M321)-1)</f>
        <v>1.464713715046595E-2</v>
      </c>
      <c r="M321" s="83">
        <f>Model_dem!L321</f>
        <v>751</v>
      </c>
      <c r="N321" s="78">
        <f>Model_dem!G321</f>
        <v>761</v>
      </c>
      <c r="O321" s="84" t="str">
        <f>IF(AND(H61&lt;-0.01,Model_dem!F61="Optimal"),"Aqui","")</f>
        <v/>
      </c>
      <c r="P321" s="78">
        <v>11541</v>
      </c>
    </row>
    <row r="322" spans="1:16" x14ac:dyDescent="0.3">
      <c r="A322" s="68" t="s">
        <v>535</v>
      </c>
      <c r="B322" s="20">
        <v>1</v>
      </c>
      <c r="C322" s="82" t="str">
        <f t="shared" ref="C322:C385" si="10">IF(B322=0,"Deterministic",IF(B322=1,"Cardinality-constrained",IF(B322=2,"Knapsack","Factor Model")))</f>
        <v>Cardinality-constrained</v>
      </c>
      <c r="D322" s="20">
        <v>10</v>
      </c>
      <c r="E322" s="20">
        <v>0.05</v>
      </c>
      <c r="F322" t="s">
        <v>0</v>
      </c>
      <c r="G322">
        <v>753</v>
      </c>
      <c r="H322" s="79">
        <f t="shared" ref="H322:H385" si="11">IF(OR(N322="---",G322="infeas",G322="inf",G322=""),"---",(G322-N322)/N322)</f>
        <v>0</v>
      </c>
      <c r="I322" s="92">
        <v>1.3815999999999999</v>
      </c>
      <c r="J322">
        <v>7326</v>
      </c>
      <c r="K322" s="52">
        <v>1</v>
      </c>
      <c r="L322" s="80">
        <f>IF(OR('H_Parallel+HT'!$G322="---",'H_Parallel+HT'!$G322="infeas",'H_Parallel+HT'!$G322="inf"),"---",('H_Parallel+HT'!$G322/M322)-1)</f>
        <v>2.6631158455392434E-3</v>
      </c>
      <c r="M322" s="83">
        <f>Model_dem!L322</f>
        <v>751</v>
      </c>
      <c r="N322" s="78">
        <f>Model_dem!G322</f>
        <v>753</v>
      </c>
      <c r="O322" s="84" t="str">
        <f>IF(AND(H62&lt;-0.01,Model_dem!F62="Optimal"),"Aqui","")</f>
        <v/>
      </c>
      <c r="P322" s="78">
        <v>6784</v>
      </c>
    </row>
    <row r="323" spans="1:16" x14ac:dyDescent="0.3">
      <c r="A323" s="68" t="s">
        <v>535</v>
      </c>
      <c r="B323" s="20">
        <v>1</v>
      </c>
      <c r="C323" s="82" t="str">
        <f t="shared" si="10"/>
        <v>Cardinality-constrained</v>
      </c>
      <c r="D323" s="20">
        <v>10</v>
      </c>
      <c r="E323" s="20">
        <v>0.1</v>
      </c>
      <c r="F323" t="s">
        <v>0</v>
      </c>
      <c r="G323">
        <v>753</v>
      </c>
      <c r="H323" s="79">
        <f t="shared" si="11"/>
        <v>0</v>
      </c>
      <c r="I323" s="92">
        <v>1.22041</v>
      </c>
      <c r="J323">
        <v>7123</v>
      </c>
      <c r="K323" s="52">
        <v>1</v>
      </c>
      <c r="L323" s="80">
        <f>IF(OR('H_Parallel+HT'!$G323="---",'H_Parallel+HT'!$G323="infeas",'H_Parallel+HT'!$G323="inf"),"---",('H_Parallel+HT'!$G323/M323)-1)</f>
        <v>2.6631158455392434E-3</v>
      </c>
      <c r="M323" s="83">
        <f>Model_dem!L323</f>
        <v>751</v>
      </c>
      <c r="N323" s="78">
        <f>Model_dem!G323</f>
        <v>753</v>
      </c>
      <c r="O323" s="84" t="str">
        <f>IF(AND(H63&lt;-0.01,Model_dem!F63="Optimal"),"Aqui","")</f>
        <v/>
      </c>
      <c r="P323" s="78">
        <v>1091</v>
      </c>
    </row>
    <row r="324" spans="1:16" x14ac:dyDescent="0.3">
      <c r="A324" s="68" t="s">
        <v>535</v>
      </c>
      <c r="B324" s="20">
        <v>1</v>
      </c>
      <c r="C324" s="82" t="str">
        <f t="shared" si="10"/>
        <v>Cardinality-constrained</v>
      </c>
      <c r="D324" s="20">
        <v>10</v>
      </c>
      <c r="E324" s="20">
        <v>0.15</v>
      </c>
      <c r="F324" t="s">
        <v>0</v>
      </c>
      <c r="G324">
        <v>761</v>
      </c>
      <c r="H324" s="79">
        <f t="shared" si="11"/>
        <v>0</v>
      </c>
      <c r="I324" s="92">
        <v>1.1291100000000001</v>
      </c>
      <c r="J324">
        <v>7408</v>
      </c>
      <c r="K324" s="52">
        <v>1</v>
      </c>
      <c r="L324" s="80">
        <f>IF(OR('H_Parallel+HT'!$G324="---",'H_Parallel+HT'!$G324="infeas",'H_Parallel+HT'!$G324="inf"),"---",('H_Parallel+HT'!$G324/M324)-1)</f>
        <v>1.3315579227696439E-2</v>
      </c>
      <c r="M324" s="83">
        <f>Model_dem!L324</f>
        <v>751</v>
      </c>
      <c r="N324" s="78">
        <f>Model_dem!G324</f>
        <v>761</v>
      </c>
      <c r="O324" s="84" t="str">
        <f>IF(AND(H64&lt;-0.01,Model_dem!F64="Optimal"),"Aqui","")</f>
        <v/>
      </c>
      <c r="P324" s="78">
        <v>29</v>
      </c>
    </row>
    <row r="325" spans="1:16" x14ac:dyDescent="0.3">
      <c r="A325" s="68" t="s">
        <v>535</v>
      </c>
      <c r="B325" s="20">
        <v>1</v>
      </c>
      <c r="C325" s="82" t="str">
        <f t="shared" si="10"/>
        <v>Cardinality-constrained</v>
      </c>
      <c r="D325" s="20">
        <v>10</v>
      </c>
      <c r="E325" s="20">
        <v>0.2</v>
      </c>
      <c r="F325" t="s">
        <v>0</v>
      </c>
      <c r="G325">
        <v>761</v>
      </c>
      <c r="H325" s="79">
        <f t="shared" si="11"/>
        <v>0</v>
      </c>
      <c r="I325" s="92">
        <v>1.49627</v>
      </c>
      <c r="J325">
        <v>6220</v>
      </c>
      <c r="K325" s="52">
        <v>1</v>
      </c>
      <c r="L325" s="80">
        <f>IF(OR('H_Parallel+HT'!$G325="---",'H_Parallel+HT'!$G325="infeas",'H_Parallel+HT'!$G325="inf"),"---",('H_Parallel+HT'!$G325/M325)-1)</f>
        <v>1.3315579227696439E-2</v>
      </c>
      <c r="M325" s="83">
        <f>Model_dem!L325</f>
        <v>751</v>
      </c>
      <c r="N325" s="78">
        <f>Model_dem!G325</f>
        <v>761</v>
      </c>
      <c r="O325" s="84" t="str">
        <f>IF(AND(H65&lt;-0.01,Model_dem!F65="Optimal"),"Aqui","")</f>
        <v/>
      </c>
      <c r="P325" s="78">
        <v>29</v>
      </c>
    </row>
    <row r="326" spans="1:16" x14ac:dyDescent="0.3">
      <c r="A326" s="68" t="s">
        <v>535</v>
      </c>
      <c r="B326" s="20">
        <v>1</v>
      </c>
      <c r="C326" s="82" t="str">
        <f t="shared" si="10"/>
        <v>Cardinality-constrained</v>
      </c>
      <c r="D326" s="20">
        <v>25</v>
      </c>
      <c r="E326" s="20">
        <v>0.05</v>
      </c>
      <c r="F326" t="s">
        <v>0</v>
      </c>
      <c r="G326">
        <v>761</v>
      </c>
      <c r="H326" s="79">
        <f t="shared" si="11"/>
        <v>0</v>
      </c>
      <c r="I326" s="92">
        <v>1.1399300000000001</v>
      </c>
      <c r="J326">
        <v>8491</v>
      </c>
      <c r="K326" s="52">
        <v>7.8E-2</v>
      </c>
      <c r="L326" s="80">
        <f>IF(OR('H_Parallel+HT'!$G326="---",'H_Parallel+HT'!$G326="infeas",'H_Parallel+HT'!$G326="inf"),"---",('H_Parallel+HT'!$G326/M326)-1)</f>
        <v>1.3315579227696439E-2</v>
      </c>
      <c r="M326" s="83">
        <f>Model_dem!L326</f>
        <v>751</v>
      </c>
      <c r="N326" s="78">
        <f>Model_dem!G326</f>
        <v>761</v>
      </c>
      <c r="O326" s="84" t="str">
        <f>IF(AND(H66&lt;-0.01,Model_dem!F66="Optimal"),"Aqui","")</f>
        <v/>
      </c>
      <c r="P326" s="78">
        <v>2116</v>
      </c>
    </row>
    <row r="327" spans="1:16" x14ac:dyDescent="0.3">
      <c r="A327" s="68" t="s">
        <v>535</v>
      </c>
      <c r="B327" s="20">
        <v>1</v>
      </c>
      <c r="C327" s="82" t="str">
        <f t="shared" si="10"/>
        <v>Cardinality-constrained</v>
      </c>
      <c r="D327" s="20">
        <v>25</v>
      </c>
      <c r="E327" s="20">
        <v>0.1</v>
      </c>
      <c r="F327" t="s">
        <v>0</v>
      </c>
      <c r="G327">
        <v>775</v>
      </c>
      <c r="H327" s="79">
        <f t="shared" si="11"/>
        <v>0</v>
      </c>
      <c r="I327" s="92">
        <v>4.1873399999999998</v>
      </c>
      <c r="J327">
        <v>6230</v>
      </c>
      <c r="K327" s="52">
        <v>0.39400000000000002</v>
      </c>
      <c r="L327" s="80">
        <f>IF(OR('H_Parallel+HT'!$G327="---",'H_Parallel+HT'!$G327="infeas",'H_Parallel+HT'!$G327="inf"),"---",('H_Parallel+HT'!$G327/M327)-1)</f>
        <v>3.1957390146471365E-2</v>
      </c>
      <c r="M327" s="83">
        <f>Model_dem!L327</f>
        <v>751</v>
      </c>
      <c r="N327" s="78">
        <f>Model_dem!G327</f>
        <v>775</v>
      </c>
      <c r="O327" s="84" t="str">
        <f>IF(AND(H67&lt;-0.01,Model_dem!F67="Optimal"),"Aqui","")</f>
        <v/>
      </c>
      <c r="P327" s="78">
        <v>29</v>
      </c>
    </row>
    <row r="328" spans="1:16" x14ac:dyDescent="0.3">
      <c r="A328" s="68" t="s">
        <v>535</v>
      </c>
      <c r="B328" s="20">
        <v>1</v>
      </c>
      <c r="C328" s="82" t="str">
        <f t="shared" si="10"/>
        <v>Cardinality-constrained</v>
      </c>
      <c r="D328" s="20">
        <v>25</v>
      </c>
      <c r="E328" s="20">
        <v>0.15</v>
      </c>
      <c r="F328" t="s">
        <v>1</v>
      </c>
      <c r="G328">
        <v>779</v>
      </c>
      <c r="H328" s="79">
        <f t="shared" si="11"/>
        <v>2.5740025740025739E-3</v>
      </c>
      <c r="I328" s="92">
        <v>2.0176500000000002</v>
      </c>
      <c r="J328">
        <v>6114</v>
      </c>
      <c r="K328" s="52">
        <v>0.94599999999999995</v>
      </c>
      <c r="L328" s="80">
        <f>IF(OR('H_Parallel+HT'!$G328="---",'H_Parallel+HT'!$G328="infeas",'H_Parallel+HT'!$G328="inf"),"---",('H_Parallel+HT'!$G328/M328)-1)</f>
        <v>3.7283621837549852E-2</v>
      </c>
      <c r="M328" s="83">
        <f>Model_dem!L328</f>
        <v>751</v>
      </c>
      <c r="N328" s="78">
        <f>Model_dem!G328</f>
        <v>777</v>
      </c>
      <c r="O328" s="84" t="str">
        <f>IF(AND(H68&lt;-0.01,Model_dem!F68="Optimal"),"Aqui","")</f>
        <v/>
      </c>
      <c r="P328" s="78">
        <v>29</v>
      </c>
    </row>
    <row r="329" spans="1:16" x14ac:dyDescent="0.3">
      <c r="A329" s="68" t="s">
        <v>535</v>
      </c>
      <c r="B329" s="20">
        <v>1</v>
      </c>
      <c r="C329" s="82" t="str">
        <f t="shared" si="10"/>
        <v>Cardinality-constrained</v>
      </c>
      <c r="D329" s="20">
        <v>25</v>
      </c>
      <c r="E329" s="20">
        <v>0.2</v>
      </c>
      <c r="F329" t="s">
        <v>1</v>
      </c>
      <c r="G329">
        <v>785</v>
      </c>
      <c r="H329" s="79">
        <f t="shared" si="11"/>
        <v>0</v>
      </c>
      <c r="I329" s="92">
        <v>2.8525200000000002</v>
      </c>
      <c r="J329">
        <v>5581</v>
      </c>
      <c r="K329" s="52">
        <v>0.85599999999999998</v>
      </c>
      <c r="L329" s="80">
        <f>IF(OR('H_Parallel+HT'!$G329="---",'H_Parallel+HT'!$G329="infeas",'H_Parallel+HT'!$G329="inf"),"---",('H_Parallel+HT'!$G329/M329)-1)</f>
        <v>4.5272969374167804E-2</v>
      </c>
      <c r="M329" s="83">
        <f>Model_dem!L329</f>
        <v>751</v>
      </c>
      <c r="N329" s="78">
        <f>Model_dem!G329</f>
        <v>785</v>
      </c>
      <c r="O329" s="84" t="str">
        <f>IF(AND(H69&lt;-0.01,Model_dem!F69="Optimal"),"Aqui","")</f>
        <v/>
      </c>
      <c r="P329" s="78">
        <v>29</v>
      </c>
    </row>
    <row r="330" spans="1:16" x14ac:dyDescent="0.3">
      <c r="A330" s="68" t="s">
        <v>535</v>
      </c>
      <c r="B330" s="20">
        <v>1</v>
      </c>
      <c r="C330" s="82" t="str">
        <f t="shared" si="10"/>
        <v>Cardinality-constrained</v>
      </c>
      <c r="D330" s="20">
        <v>50</v>
      </c>
      <c r="E330" s="20">
        <v>0.05</v>
      </c>
      <c r="F330" t="s">
        <v>0</v>
      </c>
      <c r="G330">
        <v>769</v>
      </c>
      <c r="H330" s="79">
        <f t="shared" si="11"/>
        <v>0</v>
      </c>
      <c r="I330" s="92">
        <v>1.4672799999999999</v>
      </c>
      <c r="J330">
        <v>7824</v>
      </c>
      <c r="K330" s="52">
        <v>2.1999999999999999E-2</v>
      </c>
      <c r="L330" s="80">
        <f>IF(OR('H_Parallel+HT'!$G330="---",'H_Parallel+HT'!$G330="infeas",'H_Parallel+HT'!$G330="inf"),"---",('H_Parallel+HT'!$G330/M330)-1)</f>
        <v>2.3968042609853635E-2</v>
      </c>
      <c r="M330" s="83">
        <f>Model_dem!L330</f>
        <v>751</v>
      </c>
      <c r="N330" s="78">
        <f>Model_dem!G330</f>
        <v>769</v>
      </c>
      <c r="O330" s="84" t="str">
        <f>IF(AND(H70&lt;-0.01,Model_dem!F70="Optimal"),"Aqui","")</f>
        <v/>
      </c>
      <c r="P330" s="78">
        <v>13165</v>
      </c>
    </row>
    <row r="331" spans="1:16" x14ac:dyDescent="0.3">
      <c r="A331" s="68" t="s">
        <v>535</v>
      </c>
      <c r="B331" s="20">
        <v>1</v>
      </c>
      <c r="C331" s="82" t="str">
        <f t="shared" si="10"/>
        <v>Cardinality-constrained</v>
      </c>
      <c r="D331" s="20">
        <v>50</v>
      </c>
      <c r="E331" s="20">
        <v>0.1</v>
      </c>
      <c r="F331" t="s">
        <v>1</v>
      </c>
      <c r="G331">
        <v>777</v>
      </c>
      <c r="H331" s="79">
        <f t="shared" si="11"/>
        <v>0</v>
      </c>
      <c r="I331" s="92">
        <v>1.2681800000000001</v>
      </c>
      <c r="J331">
        <v>5519</v>
      </c>
      <c r="K331" s="52">
        <v>0.11</v>
      </c>
      <c r="L331" s="80">
        <f>IF(OR('H_Parallel+HT'!$G331="---",'H_Parallel+HT'!$G331="infeas",'H_Parallel+HT'!$G331="inf"),"---",('H_Parallel+HT'!$G331/M331)-1)</f>
        <v>3.4620505992010608E-2</v>
      </c>
      <c r="M331" s="83">
        <f>Model_dem!L331</f>
        <v>751</v>
      </c>
      <c r="N331" s="78">
        <f>Model_dem!G331</f>
        <v>777</v>
      </c>
      <c r="O331" s="84" t="str">
        <f>IF(AND(H71&lt;-0.01,Model_dem!F71="Optimal"),"Aqui","")</f>
        <v/>
      </c>
      <c r="P331" s="78">
        <v>13025</v>
      </c>
    </row>
    <row r="332" spans="1:16" x14ac:dyDescent="0.3">
      <c r="A332" s="68" t="s">
        <v>535</v>
      </c>
      <c r="B332" s="20">
        <v>1</v>
      </c>
      <c r="C332" s="82" t="str">
        <f t="shared" si="10"/>
        <v>Cardinality-constrained</v>
      </c>
      <c r="D332" s="20">
        <v>50</v>
      </c>
      <c r="E332" s="20">
        <v>0.15</v>
      </c>
      <c r="F332" t="s">
        <v>0</v>
      </c>
      <c r="G332">
        <v>785</v>
      </c>
      <c r="H332" s="79">
        <f t="shared" si="11"/>
        <v>0</v>
      </c>
      <c r="I332" s="92">
        <v>1.76719</v>
      </c>
      <c r="J332">
        <v>5559</v>
      </c>
      <c r="K332" s="52">
        <v>3.5000000000000003E-2</v>
      </c>
      <c r="L332" s="80">
        <f>IF(OR('H_Parallel+HT'!$G332="---",'H_Parallel+HT'!$G332="infeas",'H_Parallel+HT'!$G332="inf"),"---",('H_Parallel+HT'!$G332/M332)-1)</f>
        <v>4.5272969374167804E-2</v>
      </c>
      <c r="M332" s="83">
        <f>Model_dem!L332</f>
        <v>751</v>
      </c>
      <c r="N332" s="78">
        <f>Model_dem!G332</f>
        <v>785</v>
      </c>
      <c r="O332" s="84" t="str">
        <f>IF(AND(H72&lt;-0.01,Model_dem!F72="Optimal"),"Aqui","")</f>
        <v/>
      </c>
      <c r="P332" s="78">
        <v>6801</v>
      </c>
    </row>
    <row r="333" spans="1:16" x14ac:dyDescent="0.3">
      <c r="A333" s="68" t="s">
        <v>535</v>
      </c>
      <c r="B333" s="20">
        <v>1</v>
      </c>
      <c r="C333" s="82" t="str">
        <f t="shared" si="10"/>
        <v>Cardinality-constrained</v>
      </c>
      <c r="D333" s="20">
        <v>50</v>
      </c>
      <c r="E333" s="20">
        <v>0.2</v>
      </c>
      <c r="F333" t="s">
        <v>0</v>
      </c>
      <c r="G333">
        <v>816</v>
      </c>
      <c r="H333" s="79">
        <f t="shared" si="11"/>
        <v>0</v>
      </c>
      <c r="I333" s="92">
        <v>4.2672299999999996</v>
      </c>
      <c r="J333">
        <v>8916</v>
      </c>
      <c r="K333" s="52">
        <v>5.3999999999999999E-2</v>
      </c>
      <c r="L333" s="80">
        <f>IF(OR('H_Parallel+HT'!$G333="---",'H_Parallel+HT'!$G333="infeas",'H_Parallel+HT'!$G333="inf"),"---",('H_Parallel+HT'!$G333/M333)-1)</f>
        <v>8.6551264980026632E-2</v>
      </c>
      <c r="M333" s="83">
        <f>Model_dem!L333</f>
        <v>751</v>
      </c>
      <c r="N333" s="78">
        <f>Model_dem!G333</f>
        <v>816</v>
      </c>
      <c r="O333" s="84" t="str">
        <f>IF(AND(H73&lt;-0.01,Model_dem!F73="Optimal"),"Aqui","")</f>
        <v/>
      </c>
      <c r="P333" s="78">
        <v>6741</v>
      </c>
    </row>
    <row r="334" spans="1:16" x14ac:dyDescent="0.3">
      <c r="A334" s="68" t="s">
        <v>535</v>
      </c>
      <c r="B334" s="20">
        <v>2</v>
      </c>
      <c r="C334" s="82" t="str">
        <f t="shared" si="10"/>
        <v>Knapsack</v>
      </c>
      <c r="D334" s="20">
        <v>5</v>
      </c>
      <c r="E334" s="20">
        <v>0.05</v>
      </c>
      <c r="F334" t="s">
        <v>0</v>
      </c>
      <c r="G334">
        <v>753</v>
      </c>
      <c r="H334" s="79">
        <f t="shared" si="11"/>
        <v>0</v>
      </c>
      <c r="I334" s="92">
        <v>0.98055000000000003</v>
      </c>
      <c r="J334">
        <v>7627</v>
      </c>
      <c r="K334" s="52">
        <v>1</v>
      </c>
      <c r="L334" s="80">
        <f>IF(OR('H_Parallel+HT'!$G334="---",'H_Parallel+HT'!$G334="infeas",'H_Parallel+HT'!$G334="inf"),"---",('H_Parallel+HT'!$G334/M334)-1)</f>
        <v>2.6631158455392434E-3</v>
      </c>
      <c r="M334" s="83">
        <f>Model_dem!L334</f>
        <v>751</v>
      </c>
      <c r="N334" s="78">
        <f>Model_dem!G334</f>
        <v>753</v>
      </c>
      <c r="O334" s="84" t="str">
        <f>IF(AND(H74&lt;-0.01,Model_dem!F74="Optimal"),"Aqui","")</f>
        <v/>
      </c>
      <c r="P334" s="78">
        <v>6296</v>
      </c>
    </row>
    <row r="335" spans="1:16" x14ac:dyDescent="0.3">
      <c r="A335" s="68" t="s">
        <v>535</v>
      </c>
      <c r="B335" s="20">
        <v>2</v>
      </c>
      <c r="C335" s="82" t="str">
        <f t="shared" si="10"/>
        <v>Knapsack</v>
      </c>
      <c r="D335" s="20">
        <v>5</v>
      </c>
      <c r="E335" s="20">
        <v>0.1</v>
      </c>
      <c r="F335" t="s">
        <v>0</v>
      </c>
      <c r="G335">
        <v>753</v>
      </c>
      <c r="H335" s="79">
        <f t="shared" si="11"/>
        <v>0</v>
      </c>
      <c r="I335" s="92">
        <v>1.2008099999999999</v>
      </c>
      <c r="J335">
        <v>8602</v>
      </c>
      <c r="K335" s="52">
        <v>1</v>
      </c>
      <c r="L335" s="80">
        <f>IF(OR('H_Parallel+HT'!$G335="---",'H_Parallel+HT'!$G335="infeas",'H_Parallel+HT'!$G335="inf"),"---",('H_Parallel+HT'!$G335/M335)-1)</f>
        <v>2.6631158455392434E-3</v>
      </c>
      <c r="M335" s="83">
        <f>Model_dem!L335</f>
        <v>751</v>
      </c>
      <c r="N335" s="78">
        <f>Model_dem!G335</f>
        <v>753</v>
      </c>
      <c r="O335" s="84" t="str">
        <f>IF(AND(H75&lt;-0.01,Model_dem!F75="Optimal"),"Aqui","")</f>
        <v/>
      </c>
      <c r="P335" s="78">
        <v>2579</v>
      </c>
    </row>
    <row r="336" spans="1:16" x14ac:dyDescent="0.3">
      <c r="A336" s="68" t="s">
        <v>535</v>
      </c>
      <c r="B336" s="20">
        <v>2</v>
      </c>
      <c r="C336" s="82" t="str">
        <f t="shared" si="10"/>
        <v>Knapsack</v>
      </c>
      <c r="D336" s="20">
        <v>5</v>
      </c>
      <c r="E336" s="20">
        <v>0.15</v>
      </c>
      <c r="F336" t="s">
        <v>0</v>
      </c>
      <c r="G336">
        <v>761</v>
      </c>
      <c r="H336" s="79">
        <f t="shared" si="11"/>
        <v>0</v>
      </c>
      <c r="I336" s="92">
        <v>1.1016600000000001</v>
      </c>
      <c r="J336">
        <v>6942</v>
      </c>
      <c r="K336" s="52">
        <v>1</v>
      </c>
      <c r="L336" s="80">
        <f>IF(OR('H_Parallel+HT'!$G336="---",'H_Parallel+HT'!$G336="infeas",'H_Parallel+HT'!$G336="inf"),"---",('H_Parallel+HT'!$G336/M336)-1)</f>
        <v>1.3315579227696439E-2</v>
      </c>
      <c r="M336" s="83">
        <f>Model_dem!L336</f>
        <v>751</v>
      </c>
      <c r="N336" s="78">
        <f>Model_dem!G336</f>
        <v>761</v>
      </c>
      <c r="O336" s="84" t="str">
        <f>IF(AND(H76&lt;-0.01,Model_dem!F76="Optimal"),"Aqui","")</f>
        <v/>
      </c>
      <c r="P336" s="78">
        <v>372</v>
      </c>
    </row>
    <row r="337" spans="1:16" x14ac:dyDescent="0.3">
      <c r="A337" s="68" t="s">
        <v>535</v>
      </c>
      <c r="B337" s="20">
        <v>2</v>
      </c>
      <c r="C337" s="82" t="str">
        <f t="shared" si="10"/>
        <v>Knapsack</v>
      </c>
      <c r="D337" s="20">
        <v>5</v>
      </c>
      <c r="E337" s="20">
        <v>0.2</v>
      </c>
      <c r="F337" t="s">
        <v>0</v>
      </c>
      <c r="G337">
        <v>761</v>
      </c>
      <c r="H337" s="79">
        <f t="shared" si="11"/>
        <v>0</v>
      </c>
      <c r="I337" s="92">
        <v>1.04129</v>
      </c>
      <c r="J337">
        <v>8994</v>
      </c>
      <c r="K337" s="52">
        <v>1</v>
      </c>
      <c r="L337" s="80">
        <f>IF(OR('H_Parallel+HT'!$G337="---",'H_Parallel+HT'!$G337="infeas",'H_Parallel+HT'!$G337="inf"),"---",('H_Parallel+HT'!$G337/M337)-1)</f>
        <v>1.3315579227696439E-2</v>
      </c>
      <c r="M337" s="83">
        <f>Model_dem!L337</f>
        <v>751</v>
      </c>
      <c r="N337" s="78">
        <f>Model_dem!G337</f>
        <v>761</v>
      </c>
      <c r="O337" s="84" t="str">
        <f>IF(AND(H77&lt;-0.01,Model_dem!F77="Optimal"),"Aqui","")</f>
        <v/>
      </c>
      <c r="P337" s="78">
        <v>29</v>
      </c>
    </row>
    <row r="338" spans="1:16" x14ac:dyDescent="0.3">
      <c r="A338" s="68" t="s">
        <v>535</v>
      </c>
      <c r="B338" s="20">
        <v>2</v>
      </c>
      <c r="C338" s="82" t="str">
        <f t="shared" si="10"/>
        <v>Knapsack</v>
      </c>
      <c r="D338" s="20">
        <v>10</v>
      </c>
      <c r="E338" s="20">
        <v>0.05</v>
      </c>
      <c r="F338" t="s">
        <v>0</v>
      </c>
      <c r="G338">
        <v>753</v>
      </c>
      <c r="H338" s="79">
        <f t="shared" si="11"/>
        <v>0</v>
      </c>
      <c r="I338" s="92">
        <v>1.2245999999999999</v>
      </c>
      <c r="J338">
        <v>6297</v>
      </c>
      <c r="K338" s="52">
        <v>0.96</v>
      </c>
      <c r="L338" s="80">
        <f>IF(OR('H_Parallel+HT'!$G338="---",'H_Parallel+HT'!$G338="infeas",'H_Parallel+HT'!$G338="inf"),"---",('H_Parallel+HT'!$G338/M338)-1)</f>
        <v>2.6631158455392434E-3</v>
      </c>
      <c r="M338" s="83">
        <f>Model_dem!L338</f>
        <v>751</v>
      </c>
      <c r="N338" s="78">
        <f>Model_dem!G338</f>
        <v>753</v>
      </c>
      <c r="O338" s="84" t="str">
        <f>IF(AND(H78&lt;-0.01,Model_dem!F78="Optimal"),"Aqui","")</f>
        <v/>
      </c>
      <c r="P338" s="78">
        <v>1819</v>
      </c>
    </row>
    <row r="339" spans="1:16" x14ac:dyDescent="0.3">
      <c r="A339" s="68" t="s">
        <v>535</v>
      </c>
      <c r="B339" s="20">
        <v>2</v>
      </c>
      <c r="C339" s="82" t="str">
        <f t="shared" si="10"/>
        <v>Knapsack</v>
      </c>
      <c r="D339" s="20">
        <v>10</v>
      </c>
      <c r="E339" s="20">
        <v>0.1</v>
      </c>
      <c r="F339" t="s">
        <v>0</v>
      </c>
      <c r="G339">
        <v>761</v>
      </c>
      <c r="H339" s="79">
        <f t="shared" si="11"/>
        <v>0</v>
      </c>
      <c r="I339" s="92">
        <v>1.0304599999999999</v>
      </c>
      <c r="J339">
        <v>7482</v>
      </c>
      <c r="K339" s="52">
        <v>0.996</v>
      </c>
      <c r="L339" s="80">
        <f>IF(OR('H_Parallel+HT'!$G339="---",'H_Parallel+HT'!$G339="infeas",'H_Parallel+HT'!$G339="inf"),"---",('H_Parallel+HT'!$G339/M339)-1)</f>
        <v>1.3315579227696439E-2</v>
      </c>
      <c r="M339" s="83">
        <f>Model_dem!L339</f>
        <v>751</v>
      </c>
      <c r="N339" s="78">
        <f>Model_dem!G339</f>
        <v>761</v>
      </c>
      <c r="O339" s="84" t="str">
        <f>IF(AND(H79&lt;-0.01,Model_dem!F79="Optimal"),"Aqui","")</f>
        <v/>
      </c>
      <c r="P339" s="78">
        <v>29</v>
      </c>
    </row>
    <row r="340" spans="1:16" x14ac:dyDescent="0.3">
      <c r="A340" s="68" t="s">
        <v>535</v>
      </c>
      <c r="B340" s="20">
        <v>2</v>
      </c>
      <c r="C340" s="82" t="str">
        <f t="shared" si="10"/>
        <v>Knapsack</v>
      </c>
      <c r="D340" s="20">
        <v>10</v>
      </c>
      <c r="E340" s="20">
        <v>0.15</v>
      </c>
      <c r="F340" t="s">
        <v>0</v>
      </c>
      <c r="G340">
        <v>766</v>
      </c>
      <c r="H340" s="79">
        <f t="shared" si="11"/>
        <v>1.30718954248366E-3</v>
      </c>
      <c r="I340" s="92">
        <v>2.2749299999999999</v>
      </c>
      <c r="J340">
        <v>7845</v>
      </c>
      <c r="K340" s="52">
        <v>0.996</v>
      </c>
      <c r="L340" s="80">
        <f>IF(OR('H_Parallel+HT'!$G340="---",'H_Parallel+HT'!$G340="infeas",'H_Parallel+HT'!$G340="inf"),"---",('H_Parallel+HT'!$G340/M340)-1)</f>
        <v>1.9973368841544659E-2</v>
      </c>
      <c r="M340" s="83">
        <f>Model_dem!L340</f>
        <v>751</v>
      </c>
      <c r="N340" s="78">
        <f>Model_dem!G340</f>
        <v>765</v>
      </c>
      <c r="O340" s="84" t="str">
        <f>IF(AND(H80&lt;-0.01,Model_dem!F80="Optimal"),"Aqui","")</f>
        <v/>
      </c>
      <c r="P340" s="78">
        <v>29</v>
      </c>
    </row>
    <row r="341" spans="1:16" x14ac:dyDescent="0.3">
      <c r="A341" s="68" t="s">
        <v>535</v>
      </c>
      <c r="B341" s="20">
        <v>2</v>
      </c>
      <c r="C341" s="82" t="str">
        <f t="shared" si="10"/>
        <v>Knapsack</v>
      </c>
      <c r="D341" s="20">
        <v>10</v>
      </c>
      <c r="E341" s="20">
        <v>0.2</v>
      </c>
      <c r="F341" t="s">
        <v>0</v>
      </c>
      <c r="G341">
        <v>766</v>
      </c>
      <c r="H341" s="79">
        <f t="shared" si="11"/>
        <v>0</v>
      </c>
      <c r="I341" s="92">
        <v>1.01597</v>
      </c>
      <c r="J341">
        <v>5864</v>
      </c>
      <c r="K341" s="52">
        <v>1</v>
      </c>
      <c r="L341" s="80">
        <f>IF(OR('H_Parallel+HT'!$G341="---",'H_Parallel+HT'!$G341="infeas",'H_Parallel+HT'!$G341="inf"),"---",('H_Parallel+HT'!$G341/M341)-1)</f>
        <v>1.9973368841544659E-2</v>
      </c>
      <c r="M341" s="83">
        <f>Model_dem!L341</f>
        <v>751</v>
      </c>
      <c r="N341" s="78">
        <f>Model_dem!G341</f>
        <v>766</v>
      </c>
      <c r="O341" s="84" t="str">
        <f>IF(AND(H81&lt;-0.01,Model_dem!F81="Optimal"),"Aqui","")</f>
        <v/>
      </c>
      <c r="P341" s="78">
        <v>29</v>
      </c>
    </row>
    <row r="342" spans="1:16" x14ac:dyDescent="0.3">
      <c r="A342" s="68" t="s">
        <v>535</v>
      </c>
      <c r="B342" s="20">
        <v>2</v>
      </c>
      <c r="C342" s="82" t="str">
        <f t="shared" si="10"/>
        <v>Knapsack</v>
      </c>
      <c r="D342" s="20">
        <v>25</v>
      </c>
      <c r="E342" s="20">
        <v>0.05</v>
      </c>
      <c r="F342" t="s">
        <v>0</v>
      </c>
      <c r="G342">
        <v>761</v>
      </c>
      <c r="H342" s="79">
        <f t="shared" si="11"/>
        <v>0</v>
      </c>
      <c r="I342" s="92">
        <v>1.3811500000000001</v>
      </c>
      <c r="J342">
        <v>6873</v>
      </c>
      <c r="K342" s="52">
        <v>7.8E-2</v>
      </c>
      <c r="L342" s="80">
        <f>IF(OR('H_Parallel+HT'!$G342="---",'H_Parallel+HT'!$G342="infeas",'H_Parallel+HT'!$G342="inf"),"---",('H_Parallel+HT'!$G342/M342)-1)</f>
        <v>1.3315579227696439E-2</v>
      </c>
      <c r="M342" s="83">
        <f>Model_dem!L342</f>
        <v>751</v>
      </c>
      <c r="N342" s="78">
        <f>Model_dem!G342</f>
        <v>761</v>
      </c>
      <c r="O342" s="84" t="str">
        <f>IF(AND(H82&lt;-0.01,Model_dem!F82="Optimal"),"Aqui","")</f>
        <v/>
      </c>
      <c r="P342" s="78">
        <v>2743</v>
      </c>
    </row>
    <row r="343" spans="1:16" x14ac:dyDescent="0.3">
      <c r="A343" s="68" t="s">
        <v>535</v>
      </c>
      <c r="B343" s="20">
        <v>2</v>
      </c>
      <c r="C343" s="82" t="str">
        <f t="shared" si="10"/>
        <v>Knapsack</v>
      </c>
      <c r="D343" s="20">
        <v>25</v>
      </c>
      <c r="E343" s="20">
        <v>0.1</v>
      </c>
      <c r="F343" t="s">
        <v>0</v>
      </c>
      <c r="G343">
        <v>775</v>
      </c>
      <c r="H343" s="79">
        <f t="shared" si="11"/>
        <v>0</v>
      </c>
      <c r="I343" s="92">
        <v>5.4396899999999997</v>
      </c>
      <c r="J343">
        <v>5007</v>
      </c>
      <c r="K343" s="52">
        <v>0.39400000000000002</v>
      </c>
      <c r="L343" s="80">
        <f>IF(OR('H_Parallel+HT'!$G343="---",'H_Parallel+HT'!$G343="infeas",'H_Parallel+HT'!$G343="inf"),"---",('H_Parallel+HT'!$G343/M343)-1)</f>
        <v>3.1957390146471365E-2</v>
      </c>
      <c r="M343" s="83">
        <f>Model_dem!L343</f>
        <v>751</v>
      </c>
      <c r="N343" s="78">
        <f>Model_dem!G343</f>
        <v>775</v>
      </c>
      <c r="O343" s="84" t="str">
        <f>IF(AND(H83&lt;-0.01,Model_dem!F83="Optimal"),"Aqui","")</f>
        <v/>
      </c>
      <c r="P343" s="78">
        <v>29</v>
      </c>
    </row>
    <row r="344" spans="1:16" x14ac:dyDescent="0.3">
      <c r="A344" s="68" t="s">
        <v>535</v>
      </c>
      <c r="B344" s="20">
        <v>2</v>
      </c>
      <c r="C344" s="82" t="str">
        <f t="shared" si="10"/>
        <v>Knapsack</v>
      </c>
      <c r="D344" s="20">
        <v>25</v>
      </c>
      <c r="E344" s="20">
        <v>0.15</v>
      </c>
      <c r="F344" t="s">
        <v>0</v>
      </c>
      <c r="G344">
        <v>779</v>
      </c>
      <c r="H344" s="79">
        <f t="shared" si="11"/>
        <v>3.8659793814432991E-3</v>
      </c>
      <c r="I344" s="92">
        <v>1.87781</v>
      </c>
      <c r="J344">
        <v>6089</v>
      </c>
      <c r="K344" s="52">
        <v>0.96599999999999997</v>
      </c>
      <c r="L344" s="80">
        <f>IF(OR('H_Parallel+HT'!$G344="---",'H_Parallel+HT'!$G344="infeas",'H_Parallel+HT'!$G344="inf"),"---",('H_Parallel+HT'!$G344/M344)-1)</f>
        <v>3.7283621837549852E-2</v>
      </c>
      <c r="M344" s="83">
        <f>Model_dem!L344</f>
        <v>751</v>
      </c>
      <c r="N344" s="78">
        <f>Model_dem!G344</f>
        <v>776</v>
      </c>
      <c r="O344" s="84" t="str">
        <f>IF(AND(H84&lt;-0.01,Model_dem!F84="Optimal"),"Aqui","")</f>
        <v/>
      </c>
      <c r="P344" s="78"/>
    </row>
    <row r="345" spans="1:16" x14ac:dyDescent="0.3">
      <c r="A345" s="68" t="s">
        <v>535</v>
      </c>
      <c r="B345" s="20">
        <v>2</v>
      </c>
      <c r="C345" s="82" t="str">
        <f t="shared" si="10"/>
        <v>Knapsack</v>
      </c>
      <c r="D345" s="20">
        <v>25</v>
      </c>
      <c r="E345" s="20">
        <v>0.2</v>
      </c>
      <c r="F345" t="s">
        <v>0</v>
      </c>
      <c r="G345">
        <v>797</v>
      </c>
      <c r="H345" s="79">
        <f t="shared" si="11"/>
        <v>0</v>
      </c>
      <c r="I345" s="92">
        <v>1.86181</v>
      </c>
      <c r="J345">
        <v>5470</v>
      </c>
      <c r="K345" s="52">
        <v>0.54100000000000004</v>
      </c>
      <c r="L345" s="80">
        <f>IF(OR('H_Parallel+HT'!$G345="---",'H_Parallel+HT'!$G345="infeas",'H_Parallel+HT'!$G345="inf"),"---",('H_Parallel+HT'!$G345/M345)-1)</f>
        <v>6.1251664447403487E-2</v>
      </c>
      <c r="M345" s="83">
        <f>Model_dem!L345</f>
        <v>751</v>
      </c>
      <c r="N345" s="78">
        <f>Model_dem!G345</f>
        <v>797</v>
      </c>
      <c r="O345" s="84" t="str">
        <f>IF(AND(H85&lt;-0.01,Model_dem!F85="Optimal"),"Aqui","")</f>
        <v/>
      </c>
      <c r="P345" s="78"/>
    </row>
    <row r="346" spans="1:16" x14ac:dyDescent="0.3">
      <c r="A346" s="68" t="s">
        <v>535</v>
      </c>
      <c r="B346" s="20">
        <v>2</v>
      </c>
      <c r="C346" s="82" t="str">
        <f t="shared" si="10"/>
        <v>Knapsack</v>
      </c>
      <c r="D346" s="20">
        <v>50</v>
      </c>
      <c r="E346" s="20">
        <v>0.05</v>
      </c>
      <c r="F346" t="s">
        <v>0</v>
      </c>
      <c r="G346">
        <v>766</v>
      </c>
      <c r="H346" s="79">
        <f t="shared" si="11"/>
        <v>1.30718954248366E-3</v>
      </c>
      <c r="I346" s="92">
        <v>1.65632</v>
      </c>
      <c r="J346">
        <v>7346</v>
      </c>
      <c r="K346" s="52">
        <v>6.4000000000000001E-2</v>
      </c>
      <c r="L346" s="80">
        <f>IF(OR('H_Parallel+HT'!$G346="---",'H_Parallel+HT'!$G346="infeas",'H_Parallel+HT'!$G346="inf"),"---",('H_Parallel+HT'!$G346/M346)-1)</f>
        <v>1.9973368841544659E-2</v>
      </c>
      <c r="M346" s="83">
        <f>Model_dem!L346</f>
        <v>751</v>
      </c>
      <c r="N346" s="78">
        <f>Model_dem!G346</f>
        <v>765</v>
      </c>
      <c r="O346" s="84" t="str">
        <f>IF(AND(H86&lt;-0.01,Model_dem!F86="Optimal"),"Aqui","")</f>
        <v/>
      </c>
      <c r="P346" s="78"/>
    </row>
    <row r="347" spans="1:16" x14ac:dyDescent="0.3">
      <c r="A347" s="68" t="s">
        <v>535</v>
      </c>
      <c r="B347" s="20">
        <v>2</v>
      </c>
      <c r="C347" s="82" t="str">
        <f t="shared" si="10"/>
        <v>Knapsack</v>
      </c>
      <c r="D347" s="20">
        <v>50</v>
      </c>
      <c r="E347" s="20">
        <v>0.1</v>
      </c>
      <c r="F347" t="s">
        <v>0</v>
      </c>
      <c r="G347">
        <v>779</v>
      </c>
      <c r="H347" s="79">
        <f t="shared" si="11"/>
        <v>0</v>
      </c>
      <c r="I347" s="92">
        <v>2.1146799999999999</v>
      </c>
      <c r="J347">
        <v>7641</v>
      </c>
      <c r="K347" s="52">
        <v>0.01</v>
      </c>
      <c r="L347" s="80">
        <f>IF(OR('H_Parallel+HT'!$G347="---",'H_Parallel+HT'!$G347="infeas",'H_Parallel+HT'!$G347="inf"),"---",('H_Parallel+HT'!$G347/M347)-1)</f>
        <v>3.7283621837549852E-2</v>
      </c>
      <c r="M347" s="83">
        <f>Model_dem!L347</f>
        <v>751</v>
      </c>
      <c r="N347" s="78">
        <f>Model_dem!G347</f>
        <v>779</v>
      </c>
      <c r="O347" s="84" t="str">
        <f>IF(AND(H87&lt;-0.01,Model_dem!F87="Optimal"),"Aqui","")</f>
        <v/>
      </c>
      <c r="P347" s="78"/>
    </row>
    <row r="348" spans="1:16" x14ac:dyDescent="0.3">
      <c r="A348" s="68" t="s">
        <v>535</v>
      </c>
      <c r="B348" s="20">
        <v>2</v>
      </c>
      <c r="C348" s="82" t="str">
        <f t="shared" si="10"/>
        <v>Knapsack</v>
      </c>
      <c r="D348" s="20">
        <v>50</v>
      </c>
      <c r="E348" s="20">
        <v>0.15</v>
      </c>
      <c r="F348" t="s">
        <v>0</v>
      </c>
      <c r="G348">
        <v>810</v>
      </c>
      <c r="H348" s="79">
        <f t="shared" si="11"/>
        <v>0</v>
      </c>
      <c r="I348" s="92">
        <v>4.9838100000000001</v>
      </c>
      <c r="J348">
        <v>7842</v>
      </c>
      <c r="K348" s="52">
        <v>4.0000000000000001E-3</v>
      </c>
      <c r="L348" s="80">
        <f>IF(OR('H_Parallel+HT'!$G348="---",'H_Parallel+HT'!$G348="infeas",'H_Parallel+HT'!$G348="inf"),"---",('H_Parallel+HT'!$G348/M348)-1)</f>
        <v>7.856191744340868E-2</v>
      </c>
      <c r="M348" s="83">
        <f>Model_dem!L348</f>
        <v>751</v>
      </c>
      <c r="N348" s="78">
        <f>Model_dem!G348</f>
        <v>810</v>
      </c>
      <c r="O348" s="84" t="str">
        <f>IF(AND(H88&lt;-0.01,Model_dem!F88="Optimal"),"Aqui","")</f>
        <v/>
      </c>
      <c r="P348" s="78"/>
    </row>
    <row r="349" spans="1:16" x14ac:dyDescent="0.3">
      <c r="A349" s="68" t="s">
        <v>535</v>
      </c>
      <c r="B349" s="20">
        <v>2</v>
      </c>
      <c r="C349" s="82" t="str">
        <f t="shared" si="10"/>
        <v>Knapsack</v>
      </c>
      <c r="D349" s="20">
        <v>50</v>
      </c>
      <c r="E349" s="20">
        <v>0.2</v>
      </c>
      <c r="F349" t="s">
        <v>0</v>
      </c>
      <c r="G349">
        <v>812</v>
      </c>
      <c r="H349" s="79">
        <f t="shared" si="11"/>
        <v>0</v>
      </c>
      <c r="I349" s="92">
        <v>12.864800000000001</v>
      </c>
      <c r="J349">
        <v>7845</v>
      </c>
      <c r="K349" s="52">
        <v>0.34599999999999997</v>
      </c>
      <c r="L349" s="80">
        <f>IF(OR('H_Parallel+HT'!$G349="---",'H_Parallel+HT'!$G349="infeas",'H_Parallel+HT'!$G349="inf"),"---",('H_Parallel+HT'!$G349/M349)-1)</f>
        <v>8.1225033288948145E-2</v>
      </c>
      <c r="M349" s="83">
        <f>Model_dem!L349</f>
        <v>751</v>
      </c>
      <c r="N349" s="78">
        <f>Model_dem!G349</f>
        <v>812</v>
      </c>
      <c r="O349" s="84" t="str">
        <f>IF(AND(H89&lt;-0.01,Model_dem!F89="Optimal"),"Aqui","")</f>
        <v/>
      </c>
      <c r="P349" s="78"/>
    </row>
    <row r="350" spans="1:16" hidden="1" x14ac:dyDescent="0.3">
      <c r="A350" s="68" t="s">
        <v>535</v>
      </c>
      <c r="B350" s="20">
        <v>3</v>
      </c>
      <c r="C350" s="82" t="str">
        <f t="shared" si="10"/>
        <v>Factor Model</v>
      </c>
      <c r="D350" s="20">
        <v>0</v>
      </c>
      <c r="E350" s="20">
        <v>0.05</v>
      </c>
      <c r="F350" t="s">
        <v>0</v>
      </c>
      <c r="G350">
        <v>785</v>
      </c>
      <c r="H350" s="79">
        <f t="shared" si="11"/>
        <v>0</v>
      </c>
      <c r="I350">
        <v>1.03796</v>
      </c>
      <c r="J350">
        <v>7016</v>
      </c>
      <c r="K350" s="52">
        <v>0</v>
      </c>
      <c r="L350" s="80">
        <f>IF(OR('H_Parallel+HT'!$G350="---",'H_Parallel+HT'!$G350="infeas",'H_Parallel+HT'!$G350="inf"),"---",('H_Parallel+HT'!$G350/M350)-1)</f>
        <v>4.5272969374167804E-2</v>
      </c>
      <c r="M350" s="83">
        <f>Model_dem!L350</f>
        <v>751</v>
      </c>
      <c r="N350" s="78">
        <f>Model_dem!G350</f>
        <v>785</v>
      </c>
      <c r="O350" s="84" t="str">
        <f>IF(AND(H90&lt;-0.01,Model_dem!F90="Optimal"),"Aqui","")</f>
        <v/>
      </c>
      <c r="P350" s="78"/>
    </row>
    <row r="351" spans="1:16" hidden="1" x14ac:dyDescent="0.3">
      <c r="A351" s="68" t="s">
        <v>535</v>
      </c>
      <c r="B351" s="20">
        <v>3</v>
      </c>
      <c r="C351" s="82" t="str">
        <f t="shared" si="10"/>
        <v>Factor Model</v>
      </c>
      <c r="D351" s="20">
        <v>0</v>
      </c>
      <c r="E351" s="20">
        <v>0.1</v>
      </c>
      <c r="F351" t="s">
        <v>4</v>
      </c>
      <c r="G351" t="s">
        <v>511</v>
      </c>
      <c r="H351" s="79" t="str">
        <f t="shared" si="11"/>
        <v>---</v>
      </c>
      <c r="I351" t="s">
        <v>511</v>
      </c>
      <c r="L351" s="80" t="str">
        <f>IF(OR('H_Parallel+HT'!$G351="---",'H_Parallel+HT'!$G351="infeas",'H_Parallel+HT'!$G351="inf"),"---",('H_Parallel+HT'!$G351/M351)-1)</f>
        <v>---</v>
      </c>
      <c r="M351" s="83">
        <f>Model_dem!L351</f>
        <v>751</v>
      </c>
      <c r="N351" s="78" t="str">
        <f>Model_dem!G351</f>
        <v>---</v>
      </c>
      <c r="O351" s="84" t="str">
        <f>IF(AND(H91&lt;-0.01,Model_dem!F91="Optimal"),"Aqui","")</f>
        <v/>
      </c>
      <c r="P351" s="78"/>
    </row>
    <row r="352" spans="1:16" hidden="1" x14ac:dyDescent="0.3">
      <c r="A352" s="68" t="s">
        <v>535</v>
      </c>
      <c r="B352" s="20">
        <v>3</v>
      </c>
      <c r="C352" s="82" t="str">
        <f t="shared" si="10"/>
        <v>Factor Model</v>
      </c>
      <c r="D352" s="20">
        <v>0</v>
      </c>
      <c r="E352" s="20">
        <v>0.15</v>
      </c>
      <c r="F352" t="s">
        <v>4</v>
      </c>
      <c r="G352" t="s">
        <v>511</v>
      </c>
      <c r="H352" s="79" t="str">
        <f t="shared" si="11"/>
        <v>---</v>
      </c>
      <c r="I352" t="s">
        <v>511</v>
      </c>
      <c r="L352" s="80" t="str">
        <f>IF(OR('H_Parallel+HT'!$G352="---",'H_Parallel+HT'!$G352="infeas",'H_Parallel+HT'!$G352="inf"),"---",('H_Parallel+HT'!$G352/M352)-1)</f>
        <v>---</v>
      </c>
      <c r="M352" s="83">
        <f>Model_dem!L352</f>
        <v>751</v>
      </c>
      <c r="N352" s="78" t="str">
        <f>Model_dem!G352</f>
        <v>---</v>
      </c>
      <c r="O352" s="84" t="str">
        <f>IF(AND(H92&lt;-0.01,Model_dem!F92="Optimal"),"Aqui","")</f>
        <v/>
      </c>
      <c r="P352" s="78"/>
    </row>
    <row r="353" spans="1:16" hidden="1" x14ac:dyDescent="0.3">
      <c r="A353" s="68" t="s">
        <v>535</v>
      </c>
      <c r="B353" s="20">
        <v>3</v>
      </c>
      <c r="C353" s="82" t="str">
        <f t="shared" si="10"/>
        <v>Factor Model</v>
      </c>
      <c r="D353" s="20">
        <v>0</v>
      </c>
      <c r="E353" s="20">
        <v>0.2</v>
      </c>
      <c r="F353" t="s">
        <v>4</v>
      </c>
      <c r="G353" t="s">
        <v>511</v>
      </c>
      <c r="H353" s="79" t="str">
        <f t="shared" si="11"/>
        <v>---</v>
      </c>
      <c r="I353" t="s">
        <v>511</v>
      </c>
      <c r="L353" s="80" t="str">
        <f>IF(OR('H_Parallel+HT'!$G353="---",'H_Parallel+HT'!$G353="infeas",'H_Parallel+HT'!$G353="inf"),"---",('H_Parallel+HT'!$G353/M353)-1)</f>
        <v>---</v>
      </c>
      <c r="M353" s="83">
        <f>Model_dem!L353</f>
        <v>751</v>
      </c>
      <c r="N353" s="78" t="str">
        <f>Model_dem!G353</f>
        <v>---</v>
      </c>
      <c r="O353" s="84" t="str">
        <f>IF(AND(H93&lt;-0.01,Model_dem!F93="Optimal"),"Aqui","")</f>
        <v/>
      </c>
      <c r="P353" s="78"/>
    </row>
    <row r="354" spans="1:16" hidden="1" x14ac:dyDescent="0.3">
      <c r="A354" s="68" t="s">
        <v>535</v>
      </c>
      <c r="B354" s="20">
        <v>3</v>
      </c>
      <c r="C354" s="82" t="str">
        <f t="shared" si="10"/>
        <v>Factor Model</v>
      </c>
      <c r="D354" s="20">
        <v>10</v>
      </c>
      <c r="E354" s="20">
        <v>0.05</v>
      </c>
      <c r="F354" t="s">
        <v>0</v>
      </c>
      <c r="G354">
        <v>785</v>
      </c>
      <c r="H354" s="79">
        <f t="shared" si="11"/>
        <v>0</v>
      </c>
      <c r="I354">
        <v>1.2676700000000001</v>
      </c>
      <c r="J354">
        <v>5917</v>
      </c>
      <c r="K354" s="52">
        <v>0</v>
      </c>
      <c r="L354" s="80">
        <f>IF(OR('H_Parallel+HT'!$G354="---",'H_Parallel+HT'!$G354="infeas",'H_Parallel+HT'!$G354="inf"),"---",('H_Parallel+HT'!$G354/M354)-1)</f>
        <v>4.5272969374167804E-2</v>
      </c>
      <c r="M354" s="83">
        <f>Model_dem!L354</f>
        <v>751</v>
      </c>
      <c r="N354" s="78">
        <f>Model_dem!G354</f>
        <v>785</v>
      </c>
      <c r="O354" s="84" t="str">
        <f>IF(AND(H94&lt;-0.01,Model_dem!F94="Optimal"),"Aqui","")</f>
        <v/>
      </c>
      <c r="P354" s="78"/>
    </row>
    <row r="355" spans="1:16" hidden="1" x14ac:dyDescent="0.3">
      <c r="A355" s="68" t="s">
        <v>535</v>
      </c>
      <c r="B355" s="20">
        <v>3</v>
      </c>
      <c r="C355" s="82" t="str">
        <f t="shared" si="10"/>
        <v>Factor Model</v>
      </c>
      <c r="D355" s="20">
        <v>10</v>
      </c>
      <c r="E355" s="20">
        <v>0.1</v>
      </c>
      <c r="F355" t="s">
        <v>4</v>
      </c>
      <c r="G355" t="s">
        <v>511</v>
      </c>
      <c r="H355" s="79" t="str">
        <f t="shared" si="11"/>
        <v>---</v>
      </c>
      <c r="I355" t="s">
        <v>511</v>
      </c>
      <c r="L355" s="80" t="str">
        <f>IF(OR('H_Parallel+HT'!$G355="---",'H_Parallel+HT'!$G355="infeas",'H_Parallel+HT'!$G355="inf"),"---",('H_Parallel+HT'!$G355/M355)-1)</f>
        <v>---</v>
      </c>
      <c r="M355" s="83">
        <f>Model_dem!L355</f>
        <v>751</v>
      </c>
      <c r="N355" s="78" t="str">
        <f>Model_dem!G355</f>
        <v>---</v>
      </c>
      <c r="O355" s="84" t="str">
        <f>IF(AND(H95&lt;-0.01,Model_dem!F95="Optimal"),"Aqui","")</f>
        <v/>
      </c>
      <c r="P355" s="78"/>
    </row>
    <row r="356" spans="1:16" hidden="1" x14ac:dyDescent="0.3">
      <c r="A356" s="68" t="s">
        <v>535</v>
      </c>
      <c r="B356" s="20">
        <v>3</v>
      </c>
      <c r="C356" s="82" t="str">
        <f t="shared" si="10"/>
        <v>Factor Model</v>
      </c>
      <c r="D356" s="20">
        <v>10</v>
      </c>
      <c r="E356" s="20">
        <v>0.15</v>
      </c>
      <c r="F356" t="s">
        <v>4</v>
      </c>
      <c r="G356" t="s">
        <v>511</v>
      </c>
      <c r="H356" s="79" t="str">
        <f t="shared" si="11"/>
        <v>---</v>
      </c>
      <c r="I356" t="s">
        <v>511</v>
      </c>
      <c r="L356" s="80" t="str">
        <f>IF(OR('H_Parallel+HT'!$G356="---",'H_Parallel+HT'!$G356="infeas",'H_Parallel+HT'!$G356="inf"),"---",('H_Parallel+HT'!$G356/M356)-1)</f>
        <v>---</v>
      </c>
      <c r="M356" s="83">
        <f>Model_dem!L356</f>
        <v>751</v>
      </c>
      <c r="N356" s="78" t="str">
        <f>Model_dem!G356</f>
        <v>---</v>
      </c>
      <c r="O356" s="84" t="str">
        <f>IF(AND(H96&lt;-0.01,Model_dem!F96="Optimal"),"Aqui","")</f>
        <v/>
      </c>
      <c r="P356" s="78"/>
    </row>
    <row r="357" spans="1:16" hidden="1" x14ac:dyDescent="0.3">
      <c r="A357" s="68" t="s">
        <v>535</v>
      </c>
      <c r="B357" s="20">
        <v>3</v>
      </c>
      <c r="C357" s="82" t="str">
        <f t="shared" si="10"/>
        <v>Factor Model</v>
      </c>
      <c r="D357" s="20">
        <v>10</v>
      </c>
      <c r="E357" s="20">
        <v>0.2</v>
      </c>
      <c r="F357" t="s">
        <v>4</v>
      </c>
      <c r="G357" t="s">
        <v>511</v>
      </c>
      <c r="H357" s="79" t="str">
        <f t="shared" si="11"/>
        <v>---</v>
      </c>
      <c r="I357" t="s">
        <v>511</v>
      </c>
      <c r="L357" s="80" t="str">
        <f>IF(OR('H_Parallel+HT'!$G357="---",'H_Parallel+HT'!$G357="infeas",'H_Parallel+HT'!$G357="inf"),"---",('H_Parallel+HT'!$G357/M357)-1)</f>
        <v>---</v>
      </c>
      <c r="M357" s="83">
        <f>Model_dem!L357</f>
        <v>751</v>
      </c>
      <c r="N357" s="78" t="str">
        <f>Model_dem!G357</f>
        <v>---</v>
      </c>
      <c r="O357" s="84" t="str">
        <f>IF(AND(H97&lt;-0.01,Model_dem!F97="Optimal"),"Aqui","")</f>
        <v/>
      </c>
      <c r="P357" s="78"/>
    </row>
    <row r="358" spans="1:16" hidden="1" x14ac:dyDescent="0.3">
      <c r="A358" s="68" t="s">
        <v>535</v>
      </c>
      <c r="B358" s="20">
        <v>3</v>
      </c>
      <c r="C358" s="82" t="str">
        <f t="shared" si="10"/>
        <v>Factor Model</v>
      </c>
      <c r="D358" s="20">
        <v>25</v>
      </c>
      <c r="E358" s="20">
        <v>0.05</v>
      </c>
      <c r="F358" t="s">
        <v>0</v>
      </c>
      <c r="G358">
        <v>785</v>
      </c>
      <c r="H358" s="79">
        <f t="shared" si="11"/>
        <v>0</v>
      </c>
      <c r="I358">
        <v>1.2718499999999999</v>
      </c>
      <c r="J358">
        <v>6293</v>
      </c>
      <c r="K358" s="52">
        <v>0</v>
      </c>
      <c r="L358" s="80">
        <f>IF(OR('H_Parallel+HT'!$G358="---",'H_Parallel+HT'!$G358="infeas",'H_Parallel+HT'!$G358="inf"),"---",('H_Parallel+HT'!$G358/M358)-1)</f>
        <v>4.5272969374167804E-2</v>
      </c>
      <c r="M358" s="83">
        <f>Model_dem!L358</f>
        <v>751</v>
      </c>
      <c r="N358" s="78">
        <f>Model_dem!G358</f>
        <v>785</v>
      </c>
      <c r="O358" s="84" t="str">
        <f>IF(AND(H98&lt;-0.01,Model_dem!F98="Optimal"),"Aqui","")</f>
        <v/>
      </c>
      <c r="P358" s="78"/>
    </row>
    <row r="359" spans="1:16" hidden="1" x14ac:dyDescent="0.3">
      <c r="A359" s="68" t="s">
        <v>535</v>
      </c>
      <c r="B359" s="20">
        <v>3</v>
      </c>
      <c r="C359" s="82" t="str">
        <f t="shared" si="10"/>
        <v>Factor Model</v>
      </c>
      <c r="D359" s="20">
        <v>25</v>
      </c>
      <c r="E359" s="20">
        <v>0.1</v>
      </c>
      <c r="F359" t="s">
        <v>4</v>
      </c>
      <c r="G359" t="s">
        <v>511</v>
      </c>
      <c r="H359" s="79" t="str">
        <f t="shared" si="11"/>
        <v>---</v>
      </c>
      <c r="I359" t="s">
        <v>511</v>
      </c>
      <c r="L359" s="80" t="str">
        <f>IF(OR('H_Parallel+HT'!$G359="---",'H_Parallel+HT'!$G359="infeas",'H_Parallel+HT'!$G359="inf"),"---",('H_Parallel+HT'!$G359/M359)-1)</f>
        <v>---</v>
      </c>
      <c r="M359" s="83">
        <f>Model_dem!L359</f>
        <v>751</v>
      </c>
      <c r="N359" s="78" t="str">
        <f>Model_dem!G359</f>
        <v>---</v>
      </c>
      <c r="O359" s="84" t="str">
        <f>IF(AND(H99&lt;-0.01,Model_dem!F99="Optimal"),"Aqui","")</f>
        <v/>
      </c>
      <c r="P359" s="78"/>
    </row>
    <row r="360" spans="1:16" hidden="1" x14ac:dyDescent="0.3">
      <c r="A360" s="68" t="s">
        <v>535</v>
      </c>
      <c r="B360" s="20">
        <v>3</v>
      </c>
      <c r="C360" s="82" t="str">
        <f t="shared" si="10"/>
        <v>Factor Model</v>
      </c>
      <c r="D360" s="20">
        <v>25</v>
      </c>
      <c r="E360" s="20">
        <v>0.15</v>
      </c>
      <c r="F360" t="s">
        <v>4</v>
      </c>
      <c r="G360" t="s">
        <v>511</v>
      </c>
      <c r="H360" s="79" t="str">
        <f t="shared" si="11"/>
        <v>---</v>
      </c>
      <c r="I360" t="s">
        <v>511</v>
      </c>
      <c r="L360" s="80" t="str">
        <f>IF(OR('H_Parallel+HT'!$G360="---",'H_Parallel+HT'!$G360="infeas",'H_Parallel+HT'!$G360="inf"),"---",('H_Parallel+HT'!$G360/M360)-1)</f>
        <v>---</v>
      </c>
      <c r="M360" s="83">
        <f>Model_dem!L360</f>
        <v>751</v>
      </c>
      <c r="N360" s="78" t="str">
        <f>Model_dem!G360</f>
        <v>---</v>
      </c>
      <c r="O360" s="84" t="str">
        <f>IF(AND(H100&lt;-0.01,Model_dem!F100="Optimal"),"Aqui","")</f>
        <v/>
      </c>
      <c r="P360" s="78"/>
    </row>
    <row r="361" spans="1:16" hidden="1" x14ac:dyDescent="0.3">
      <c r="A361" s="68" t="s">
        <v>535</v>
      </c>
      <c r="B361" s="20">
        <v>3</v>
      </c>
      <c r="C361" s="82" t="str">
        <f t="shared" si="10"/>
        <v>Factor Model</v>
      </c>
      <c r="D361" s="20">
        <v>25</v>
      </c>
      <c r="E361" s="20">
        <v>0.2</v>
      </c>
      <c r="F361" t="s">
        <v>4</v>
      </c>
      <c r="G361" t="s">
        <v>511</v>
      </c>
      <c r="H361" s="79" t="str">
        <f t="shared" si="11"/>
        <v>---</v>
      </c>
      <c r="I361" t="s">
        <v>511</v>
      </c>
      <c r="L361" s="80" t="str">
        <f>IF(OR('H_Parallel+HT'!$G361="---",'H_Parallel+HT'!$G361="infeas",'H_Parallel+HT'!$G361="inf"),"---",('H_Parallel+HT'!$G361/M361)-1)</f>
        <v>---</v>
      </c>
      <c r="M361" s="83">
        <f>Model_dem!L361</f>
        <v>751</v>
      </c>
      <c r="N361" s="78" t="str">
        <f>Model_dem!G361</f>
        <v>---</v>
      </c>
      <c r="O361" s="84" t="str">
        <f>IF(AND(H101&lt;-0.01,Model_dem!F101="Optimal"),"Aqui","")</f>
        <v/>
      </c>
      <c r="P361" s="78"/>
    </row>
    <row r="362" spans="1:16" hidden="1" x14ac:dyDescent="0.3">
      <c r="A362" s="68" t="s">
        <v>535</v>
      </c>
      <c r="B362" s="20">
        <v>3</v>
      </c>
      <c r="C362" s="82" t="str">
        <f t="shared" si="10"/>
        <v>Factor Model</v>
      </c>
      <c r="D362" s="20">
        <v>50</v>
      </c>
      <c r="E362" s="20">
        <v>0.05</v>
      </c>
      <c r="F362" t="s">
        <v>0</v>
      </c>
      <c r="G362">
        <v>785</v>
      </c>
      <c r="H362" s="79">
        <f t="shared" si="11"/>
        <v>0</v>
      </c>
      <c r="I362">
        <v>1.1585099999999999</v>
      </c>
      <c r="J362">
        <v>5788</v>
      </c>
      <c r="K362" s="52">
        <v>0</v>
      </c>
      <c r="L362" s="80">
        <f>IF(OR('H_Parallel+HT'!$G362="---",'H_Parallel+HT'!$G362="infeas",'H_Parallel+HT'!$G362="inf"),"---",('H_Parallel+HT'!$G362/M362)-1)</f>
        <v>4.5272969374167804E-2</v>
      </c>
      <c r="M362" s="83">
        <f>Model_dem!L362</f>
        <v>751</v>
      </c>
      <c r="N362" s="78">
        <f>Model_dem!G362</f>
        <v>785</v>
      </c>
      <c r="O362" s="84" t="str">
        <f>IF(AND(H102&lt;-0.01,Model_dem!F102="Optimal"),"Aqui","")</f>
        <v/>
      </c>
      <c r="P362" s="78"/>
    </row>
    <row r="363" spans="1:16" hidden="1" x14ac:dyDescent="0.3">
      <c r="A363" s="68" t="s">
        <v>535</v>
      </c>
      <c r="B363" s="20">
        <v>3</v>
      </c>
      <c r="C363" s="82" t="str">
        <f t="shared" si="10"/>
        <v>Factor Model</v>
      </c>
      <c r="D363" s="20">
        <v>50</v>
      </c>
      <c r="E363" s="20">
        <v>0.1</v>
      </c>
      <c r="F363" t="s">
        <v>4</v>
      </c>
      <c r="G363" t="s">
        <v>511</v>
      </c>
      <c r="H363" s="79" t="str">
        <f t="shared" si="11"/>
        <v>---</v>
      </c>
      <c r="I363" t="s">
        <v>511</v>
      </c>
      <c r="L363" s="80" t="str">
        <f>IF(OR('H_Parallel+HT'!$G363="---",'H_Parallel+HT'!$G363="infeas",'H_Parallel+HT'!$G363="inf"),"---",('H_Parallel+HT'!$G363/M363)-1)</f>
        <v>---</v>
      </c>
      <c r="M363" s="83">
        <f>Model_dem!L363</f>
        <v>751</v>
      </c>
      <c r="N363" s="78" t="str">
        <f>Model_dem!G363</f>
        <v>---</v>
      </c>
      <c r="O363" s="84" t="str">
        <f>IF(AND(H103&lt;-0.01,Model_dem!F103="Optimal"),"Aqui","")</f>
        <v/>
      </c>
      <c r="P363" s="78"/>
    </row>
    <row r="364" spans="1:16" hidden="1" x14ac:dyDescent="0.3">
      <c r="A364" s="68" t="s">
        <v>535</v>
      </c>
      <c r="B364" s="20">
        <v>3</v>
      </c>
      <c r="C364" s="82" t="str">
        <f t="shared" si="10"/>
        <v>Factor Model</v>
      </c>
      <c r="D364" s="20">
        <v>50</v>
      </c>
      <c r="E364" s="20">
        <v>0.15</v>
      </c>
      <c r="F364" t="s">
        <v>4</v>
      </c>
      <c r="G364" t="s">
        <v>511</v>
      </c>
      <c r="H364" s="79" t="str">
        <f t="shared" si="11"/>
        <v>---</v>
      </c>
      <c r="I364" t="s">
        <v>511</v>
      </c>
      <c r="L364" s="80" t="str">
        <f>IF(OR('H_Parallel+HT'!$G364="---",'H_Parallel+HT'!$G364="infeas",'H_Parallel+HT'!$G364="inf"),"---",('H_Parallel+HT'!$G364/M364)-1)</f>
        <v>---</v>
      </c>
      <c r="M364" s="83">
        <f>Model_dem!L364</f>
        <v>751</v>
      </c>
      <c r="N364" s="78" t="str">
        <f>Model_dem!G364</f>
        <v>---</v>
      </c>
      <c r="O364" s="84" t="str">
        <f>IF(AND(H104&lt;-0.01,Model_dem!F104="Optimal"),"Aqui","")</f>
        <v/>
      </c>
      <c r="P364" s="78"/>
    </row>
    <row r="365" spans="1:16" hidden="1" x14ac:dyDescent="0.3">
      <c r="A365" s="68" t="s">
        <v>535</v>
      </c>
      <c r="B365" s="20">
        <v>3</v>
      </c>
      <c r="C365" s="82" t="str">
        <f t="shared" si="10"/>
        <v>Factor Model</v>
      </c>
      <c r="D365" s="20">
        <v>50</v>
      </c>
      <c r="E365" s="20">
        <v>0.2</v>
      </c>
      <c r="F365" t="s">
        <v>4</v>
      </c>
      <c r="G365" t="s">
        <v>511</v>
      </c>
      <c r="H365" s="79" t="str">
        <f t="shared" si="11"/>
        <v>---</v>
      </c>
      <c r="I365" t="s">
        <v>511</v>
      </c>
      <c r="L365" s="81" t="str">
        <f>IF(OR('H_Parallel+HT'!$G365="---",'H_Parallel+HT'!$G365="infeas",'H_Parallel+HT'!$G365="inf"),"---",('H_Parallel+HT'!$G365/M365)-1)</f>
        <v>---</v>
      </c>
      <c r="M365" s="83">
        <f>Model_dem!L365</f>
        <v>751</v>
      </c>
      <c r="N365" s="78" t="str">
        <f>Model_dem!G365</f>
        <v>---</v>
      </c>
      <c r="O365" s="84" t="str">
        <f>IF(AND(H105&lt;-0.01,Model_dem!F105="Optimal"),"Aqui","")</f>
        <v/>
      </c>
      <c r="P365" s="78"/>
    </row>
    <row r="366" spans="1:16" x14ac:dyDescent="0.3">
      <c r="A366" s="68" t="s">
        <v>533</v>
      </c>
      <c r="B366" s="20">
        <v>0</v>
      </c>
      <c r="C366" s="82" t="str">
        <f t="shared" si="10"/>
        <v>Deterministic</v>
      </c>
      <c r="D366" s="20">
        <v>0</v>
      </c>
      <c r="E366" s="20">
        <v>0.05</v>
      </c>
      <c r="F366" t="s">
        <v>0</v>
      </c>
      <c r="G366">
        <v>1026</v>
      </c>
      <c r="H366" s="79">
        <f t="shared" si="11"/>
        <v>0</v>
      </c>
      <c r="I366" s="92">
        <v>1.18241</v>
      </c>
      <c r="J366">
        <v>598403</v>
      </c>
      <c r="K366" s="52">
        <v>1</v>
      </c>
      <c r="L366" s="81">
        <f>IF(OR('H_Parallel+HT'!$G366="---",'H_Parallel+HT'!$G366="infeas",'H_Parallel+HT'!$G366="inf"),"---",('H_Parallel+HT'!$G366/M366)-1)</f>
        <v>0</v>
      </c>
      <c r="M366" s="83">
        <f>Model_dem!L366</f>
        <v>1026</v>
      </c>
      <c r="N366" s="78">
        <f>Model_dem!G366</f>
        <v>1026</v>
      </c>
      <c r="O366" s="84" t="str">
        <f>IF(AND(H106&lt;-0.01,Model_dem!F106="Optimal"),"Aqui","")</f>
        <v/>
      </c>
      <c r="P366" s="78">
        <v>80314</v>
      </c>
    </row>
    <row r="367" spans="1:16" x14ac:dyDescent="0.3">
      <c r="A367" s="68" t="s">
        <v>533</v>
      </c>
      <c r="B367" s="20">
        <v>0</v>
      </c>
      <c r="C367" s="82" t="str">
        <f t="shared" si="10"/>
        <v>Deterministic</v>
      </c>
      <c r="D367" s="20">
        <v>0</v>
      </c>
      <c r="E367" s="20">
        <v>0.1</v>
      </c>
      <c r="F367" t="s">
        <v>0</v>
      </c>
      <c r="G367">
        <v>1026</v>
      </c>
      <c r="H367" s="79">
        <f t="shared" si="11"/>
        <v>0</v>
      </c>
      <c r="I367" s="92">
        <v>1.1109599999999999</v>
      </c>
      <c r="J367">
        <v>382656</v>
      </c>
      <c r="K367" s="52">
        <v>1</v>
      </c>
      <c r="L367" s="81">
        <f>IF(OR('H_Parallel+HT'!$G367="---",'H_Parallel+HT'!$G367="infeas",'H_Parallel+HT'!$G367="inf"),"---",('H_Parallel+HT'!$G367/M367)-1)</f>
        <v>0</v>
      </c>
      <c r="M367" s="83">
        <f>Model_dem!L367</f>
        <v>1026</v>
      </c>
      <c r="N367" s="78">
        <f>Model_dem!G367</f>
        <v>1026</v>
      </c>
      <c r="O367" s="84" t="str">
        <f>IF(AND(H107&lt;-0.01,Model_dem!F107="Optimal"),"Aqui","")</f>
        <v/>
      </c>
      <c r="P367" s="78"/>
    </row>
    <row r="368" spans="1:16" x14ac:dyDescent="0.3">
      <c r="A368" s="68" t="s">
        <v>533</v>
      </c>
      <c r="B368" s="20">
        <v>0</v>
      </c>
      <c r="C368" s="82" t="str">
        <f t="shared" si="10"/>
        <v>Deterministic</v>
      </c>
      <c r="D368" s="20">
        <v>0</v>
      </c>
      <c r="E368" s="20">
        <v>0.15</v>
      </c>
      <c r="F368" t="s">
        <v>0</v>
      </c>
      <c r="G368">
        <v>1026</v>
      </c>
      <c r="H368" s="79">
        <f t="shared" si="11"/>
        <v>0</v>
      </c>
      <c r="I368" s="92">
        <v>1.4872799999999999</v>
      </c>
      <c r="J368">
        <v>344106</v>
      </c>
      <c r="K368" s="52">
        <v>1</v>
      </c>
      <c r="L368" s="81">
        <f>IF(OR('H_Parallel+HT'!$G368="---",'H_Parallel+HT'!$G368="infeas",'H_Parallel+HT'!$G368="inf"),"---",('H_Parallel+HT'!$G368/M368)-1)</f>
        <v>0</v>
      </c>
      <c r="M368" s="83">
        <f>Model_dem!L368</f>
        <v>1026</v>
      </c>
      <c r="N368" s="78">
        <f>Model_dem!G368</f>
        <v>1026</v>
      </c>
      <c r="O368" s="84" t="str">
        <f>IF(AND(H108&lt;-0.01,Model_dem!F108="Optimal"),"Aqui","")</f>
        <v/>
      </c>
      <c r="P368" s="78"/>
    </row>
    <row r="369" spans="1:16" x14ac:dyDescent="0.3">
      <c r="A369" s="68" t="s">
        <v>533</v>
      </c>
      <c r="B369" s="20">
        <v>0</v>
      </c>
      <c r="C369" s="82" t="str">
        <f t="shared" si="10"/>
        <v>Deterministic</v>
      </c>
      <c r="D369" s="20">
        <v>0</v>
      </c>
      <c r="E369" s="20">
        <v>0.2</v>
      </c>
      <c r="F369" t="s">
        <v>0</v>
      </c>
      <c r="G369">
        <v>1026</v>
      </c>
      <c r="H369" s="79">
        <f t="shared" si="11"/>
        <v>0</v>
      </c>
      <c r="I369" s="92">
        <v>1.2751399999999999</v>
      </c>
      <c r="J369">
        <v>618279</v>
      </c>
      <c r="K369" s="52">
        <v>1</v>
      </c>
      <c r="L369" s="81">
        <f>IF(OR('H_Parallel+HT'!$G369="---",'H_Parallel+HT'!$G369="infeas",'H_Parallel+HT'!$G369="inf"),"---",('H_Parallel+HT'!$G369/M369)-1)</f>
        <v>0</v>
      </c>
      <c r="M369" s="83">
        <f>Model_dem!L369</f>
        <v>1026</v>
      </c>
      <c r="N369" s="78">
        <f>Model_dem!G369</f>
        <v>1026</v>
      </c>
      <c r="O369" s="84" t="str">
        <f>IF(AND(H109&lt;-0.01,Model_dem!F109="Optimal"),"Aqui","")</f>
        <v/>
      </c>
      <c r="P369" s="78"/>
    </row>
    <row r="370" spans="1:16" x14ac:dyDescent="0.3">
      <c r="A370" s="68" t="s">
        <v>533</v>
      </c>
      <c r="B370" s="20">
        <v>1</v>
      </c>
      <c r="C370" s="82" t="str">
        <f t="shared" si="10"/>
        <v>Cardinality-constrained</v>
      </c>
      <c r="D370" s="20">
        <v>5</v>
      </c>
      <c r="E370" s="20">
        <v>0.05</v>
      </c>
      <c r="F370" t="s">
        <v>0</v>
      </c>
      <c r="G370">
        <v>1026</v>
      </c>
      <c r="H370" s="79">
        <f t="shared" si="11"/>
        <v>0</v>
      </c>
      <c r="I370" s="92">
        <v>2.4668600000000001</v>
      </c>
      <c r="J370">
        <v>363940</v>
      </c>
      <c r="K370" s="52">
        <v>1</v>
      </c>
      <c r="L370" s="81">
        <f>IF(OR('H_Parallel+HT'!$G370="---",'H_Parallel+HT'!$G370="infeas",'H_Parallel+HT'!$G370="inf"),"---",('H_Parallel+HT'!$G370/M370)-1)</f>
        <v>0</v>
      </c>
      <c r="M370" s="83">
        <f>Model_dem!L370</f>
        <v>1026</v>
      </c>
      <c r="N370" s="78">
        <f>Model_dem!G370</f>
        <v>1026</v>
      </c>
      <c r="O370" s="84" t="str">
        <f>IF(AND(H110&lt;-0.01,Model_dem!F110="Optimal"),"Aqui","")</f>
        <v/>
      </c>
      <c r="P370" s="78"/>
    </row>
    <row r="371" spans="1:16" x14ac:dyDescent="0.3">
      <c r="A371" s="68" t="s">
        <v>533</v>
      </c>
      <c r="B371" s="20">
        <v>1</v>
      </c>
      <c r="C371" s="82" t="str">
        <f t="shared" si="10"/>
        <v>Cardinality-constrained</v>
      </c>
      <c r="D371" s="20">
        <v>5</v>
      </c>
      <c r="E371" s="20">
        <v>0.1</v>
      </c>
      <c r="F371" t="s">
        <v>0</v>
      </c>
      <c r="G371">
        <v>1027</v>
      </c>
      <c r="H371" s="79">
        <f t="shared" si="11"/>
        <v>0</v>
      </c>
      <c r="I371" s="92">
        <v>3.1631399999999998</v>
      </c>
      <c r="J371">
        <v>409882</v>
      </c>
      <c r="K371" s="52">
        <v>1</v>
      </c>
      <c r="L371" s="81">
        <f>IF(OR('H_Parallel+HT'!$G371="---",'H_Parallel+HT'!$G371="infeas",'H_Parallel+HT'!$G371="inf"),"---",('H_Parallel+HT'!$G371/M371)-1)</f>
        <v>9.746588693957392E-4</v>
      </c>
      <c r="M371" s="83">
        <f>Model_dem!L371</f>
        <v>1026</v>
      </c>
      <c r="N371" s="78">
        <f>Model_dem!G371</f>
        <v>1027</v>
      </c>
      <c r="O371" s="84" t="str">
        <f>IF(AND(H111&lt;-0.01,Model_dem!F111="Optimal"),"Aqui","")</f>
        <v/>
      </c>
      <c r="P371" s="78"/>
    </row>
    <row r="372" spans="1:16" x14ac:dyDescent="0.3">
      <c r="A372" s="68" t="s">
        <v>533</v>
      </c>
      <c r="B372" s="20">
        <v>1</v>
      </c>
      <c r="C372" s="82" t="str">
        <f t="shared" si="10"/>
        <v>Cardinality-constrained</v>
      </c>
      <c r="D372" s="20">
        <v>5</v>
      </c>
      <c r="E372" s="20">
        <v>0.15</v>
      </c>
      <c r="F372" t="s">
        <v>0</v>
      </c>
      <c r="G372">
        <v>1027</v>
      </c>
      <c r="H372" s="79">
        <f t="shared" si="11"/>
        <v>0</v>
      </c>
      <c r="I372" s="92">
        <v>2.34382</v>
      </c>
      <c r="J372">
        <v>469229</v>
      </c>
      <c r="K372" s="52">
        <v>1</v>
      </c>
      <c r="L372" s="81">
        <f>IF(OR('H_Parallel+HT'!$G372="---",'H_Parallel+HT'!$G372="infeas",'H_Parallel+HT'!$G372="inf"),"---",('H_Parallel+HT'!$G372/M372)-1)</f>
        <v>9.746588693957392E-4</v>
      </c>
      <c r="M372" s="83">
        <f>Model_dem!L372</f>
        <v>1026</v>
      </c>
      <c r="N372" s="78">
        <f>Model_dem!G372</f>
        <v>1027</v>
      </c>
      <c r="O372" s="84" t="str">
        <f>IF(AND(H112&lt;-0.01,Model_dem!F112="Optimal"),"Aqui","")</f>
        <v/>
      </c>
      <c r="P372" s="78"/>
    </row>
    <row r="373" spans="1:16" x14ac:dyDescent="0.3">
      <c r="A373" s="68" t="s">
        <v>533</v>
      </c>
      <c r="B373" s="20">
        <v>1</v>
      </c>
      <c r="C373" s="82" t="str">
        <f t="shared" si="10"/>
        <v>Cardinality-constrained</v>
      </c>
      <c r="D373" s="20">
        <v>5</v>
      </c>
      <c r="E373" s="20">
        <v>0.2</v>
      </c>
      <c r="F373" t="s">
        <v>0</v>
      </c>
      <c r="G373">
        <v>1035</v>
      </c>
      <c r="H373" s="79">
        <f t="shared" si="11"/>
        <v>0</v>
      </c>
      <c r="I373" s="92">
        <v>2.6580400000000002</v>
      </c>
      <c r="J373">
        <v>382007</v>
      </c>
      <c r="K373" s="52">
        <v>1</v>
      </c>
      <c r="L373" s="81">
        <f>IF(OR('H_Parallel+HT'!$G373="---",'H_Parallel+HT'!$G373="infeas",'H_Parallel+HT'!$G373="inf"),"---",('H_Parallel+HT'!$G373/M373)-1)</f>
        <v>8.7719298245614308E-3</v>
      </c>
      <c r="M373" s="83">
        <f>Model_dem!L373</f>
        <v>1026</v>
      </c>
      <c r="N373" s="78">
        <f>Model_dem!G373</f>
        <v>1035</v>
      </c>
      <c r="O373" s="84" t="str">
        <f>IF(AND(H113&lt;-0.01,Model_dem!F113="Optimal"),"Aqui","")</f>
        <v/>
      </c>
      <c r="P373" s="78">
        <v>74801</v>
      </c>
    </row>
    <row r="374" spans="1:16" x14ac:dyDescent="0.3">
      <c r="A374" s="68" t="s">
        <v>533</v>
      </c>
      <c r="B374" s="20">
        <v>1</v>
      </c>
      <c r="C374" s="82" t="str">
        <f t="shared" si="10"/>
        <v>Cardinality-constrained</v>
      </c>
      <c r="D374" s="20">
        <v>10</v>
      </c>
      <c r="E374" s="20">
        <v>0.05</v>
      </c>
      <c r="F374" t="s">
        <v>0</v>
      </c>
      <c r="G374">
        <v>1026</v>
      </c>
      <c r="H374" s="79">
        <f t="shared" si="11"/>
        <v>0</v>
      </c>
      <c r="I374" s="92">
        <v>2.6629499999999999</v>
      </c>
      <c r="J374">
        <v>236223</v>
      </c>
      <c r="K374" s="52">
        <v>1</v>
      </c>
      <c r="L374" s="81">
        <f>IF(OR('H_Parallel+HT'!$G374="---",'H_Parallel+HT'!$G374="infeas",'H_Parallel+HT'!$G374="inf"),"---",('H_Parallel+HT'!$G374/M374)-1)</f>
        <v>0</v>
      </c>
      <c r="M374" s="83">
        <f>Model_dem!L374</f>
        <v>1026</v>
      </c>
      <c r="N374" s="78">
        <f>Model_dem!G374</f>
        <v>1026</v>
      </c>
      <c r="O374" s="84" t="str">
        <f>IF(AND(H114&lt;-0.01,Model_dem!F114="Optimal"),"Aqui","")</f>
        <v/>
      </c>
      <c r="P374" s="78">
        <v>68758</v>
      </c>
    </row>
    <row r="375" spans="1:16" x14ac:dyDescent="0.3">
      <c r="A375" s="68" t="s">
        <v>533</v>
      </c>
      <c r="B375" s="20">
        <v>1</v>
      </c>
      <c r="C375" s="82" t="str">
        <f t="shared" si="10"/>
        <v>Cardinality-constrained</v>
      </c>
      <c r="D375" s="20">
        <v>10</v>
      </c>
      <c r="E375" s="20">
        <v>0.1</v>
      </c>
      <c r="F375" t="s">
        <v>0</v>
      </c>
      <c r="G375">
        <v>1027</v>
      </c>
      <c r="H375" s="79">
        <f t="shared" si="11"/>
        <v>0</v>
      </c>
      <c r="I375" s="92">
        <v>2.1631999999999998</v>
      </c>
      <c r="J375">
        <v>479329</v>
      </c>
      <c r="K375" s="52">
        <v>1</v>
      </c>
      <c r="L375" s="81">
        <f>IF(OR('H_Parallel+HT'!$G375="---",'H_Parallel+HT'!$G375="infeas",'H_Parallel+HT'!$G375="inf"),"---",('H_Parallel+HT'!$G375/M375)-1)</f>
        <v>9.746588693957392E-4</v>
      </c>
      <c r="M375" s="83">
        <f>Model_dem!L375</f>
        <v>1026</v>
      </c>
      <c r="N375" s="78">
        <f>Model_dem!G375</f>
        <v>1027</v>
      </c>
      <c r="O375" s="84" t="str">
        <f>IF(AND(H115&lt;-0.01,Model_dem!F115="Optimal"),"Aqui","")</f>
        <v/>
      </c>
      <c r="P375" s="78">
        <v>63757</v>
      </c>
    </row>
    <row r="376" spans="1:16" x14ac:dyDescent="0.3">
      <c r="A376" s="68" t="s">
        <v>533</v>
      </c>
      <c r="B376" s="20">
        <v>1</v>
      </c>
      <c r="C376" s="82" t="str">
        <f t="shared" si="10"/>
        <v>Cardinality-constrained</v>
      </c>
      <c r="D376" s="20">
        <v>10</v>
      </c>
      <c r="E376" s="20">
        <v>0.15</v>
      </c>
      <c r="F376" t="s">
        <v>0</v>
      </c>
      <c r="G376">
        <v>1027</v>
      </c>
      <c r="H376" s="79">
        <f t="shared" si="11"/>
        <v>0</v>
      </c>
      <c r="I376" s="92">
        <v>3.2530100000000002</v>
      </c>
      <c r="J376">
        <v>396020</v>
      </c>
      <c r="K376" s="52">
        <v>1</v>
      </c>
      <c r="L376" s="81">
        <f>IF(OR('H_Parallel+HT'!$G376="---",'H_Parallel+HT'!$G376="infeas",'H_Parallel+HT'!$G376="inf"),"---",('H_Parallel+HT'!$G376/M376)-1)</f>
        <v>9.746588693957392E-4</v>
      </c>
      <c r="M376" s="83">
        <f>Model_dem!L376</f>
        <v>1026</v>
      </c>
      <c r="N376" s="78">
        <f>Model_dem!G376</f>
        <v>1027</v>
      </c>
      <c r="O376" s="84" t="str">
        <f>IF(AND(H116&lt;-0.01,Model_dem!F116="Optimal"),"Aqui","")</f>
        <v/>
      </c>
      <c r="P376" s="78">
        <v>48566</v>
      </c>
    </row>
    <row r="377" spans="1:16" x14ac:dyDescent="0.3">
      <c r="A377" s="68" t="s">
        <v>533</v>
      </c>
      <c r="B377" s="20">
        <v>1</v>
      </c>
      <c r="C377" s="82" t="str">
        <f t="shared" si="10"/>
        <v>Cardinality-constrained</v>
      </c>
      <c r="D377" s="20">
        <v>10</v>
      </c>
      <c r="E377" s="20">
        <v>0.2</v>
      </c>
      <c r="F377" t="s">
        <v>0</v>
      </c>
      <c r="G377">
        <v>1035</v>
      </c>
      <c r="H377" s="79">
        <f t="shared" si="11"/>
        <v>0</v>
      </c>
      <c r="I377" s="92">
        <v>2.6796600000000002</v>
      </c>
      <c r="J377">
        <v>397101</v>
      </c>
      <c r="K377" s="52">
        <v>1</v>
      </c>
      <c r="L377" s="81">
        <f>IF(OR('H_Parallel+HT'!$G377="---",'H_Parallel+HT'!$G377="infeas",'H_Parallel+HT'!$G377="inf"),"---",('H_Parallel+HT'!$G377/M377)-1)</f>
        <v>8.7719298245614308E-3</v>
      </c>
      <c r="M377" s="83">
        <f>Model_dem!L377</f>
        <v>1026</v>
      </c>
      <c r="N377" s="78">
        <f>Model_dem!G377</f>
        <v>1035</v>
      </c>
      <c r="O377" s="84" t="str">
        <f>IF(AND(H117&lt;-0.01,Model_dem!F117="Optimal"),"Aqui","")</f>
        <v/>
      </c>
      <c r="P377" s="78">
        <v>31123</v>
      </c>
    </row>
    <row r="378" spans="1:16" x14ac:dyDescent="0.3">
      <c r="A378" s="68" t="s">
        <v>533</v>
      </c>
      <c r="B378" s="20">
        <v>1</v>
      </c>
      <c r="C378" s="82" t="str">
        <f t="shared" si="10"/>
        <v>Cardinality-constrained</v>
      </c>
      <c r="D378" s="20">
        <v>25</v>
      </c>
      <c r="E378" s="20">
        <v>0.05</v>
      </c>
      <c r="F378" t="s">
        <v>0</v>
      </c>
      <c r="G378">
        <v>1027</v>
      </c>
      <c r="H378" s="79">
        <f t="shared" si="11"/>
        <v>0</v>
      </c>
      <c r="I378" s="92">
        <v>2.63314</v>
      </c>
      <c r="J378">
        <v>356534</v>
      </c>
      <c r="K378" s="52">
        <v>0.69499999999999995</v>
      </c>
      <c r="L378" s="81">
        <f>IF(OR('H_Parallel+HT'!$G378="---",'H_Parallel+HT'!$G378="infeas",'H_Parallel+HT'!$G378="inf"),"---",('H_Parallel+HT'!$G378/M378)-1)</f>
        <v>9.746588693957392E-4</v>
      </c>
      <c r="M378" s="83">
        <f>Model_dem!L378</f>
        <v>1026</v>
      </c>
      <c r="N378" s="78">
        <f>Model_dem!G378</f>
        <v>1027</v>
      </c>
      <c r="O378" s="84" t="str">
        <f>IF(AND(H118&lt;-0.01,Model_dem!F118="Optimal"),"Aqui","")</f>
        <v/>
      </c>
      <c r="P378" s="78">
        <v>48625</v>
      </c>
    </row>
    <row r="379" spans="1:16" x14ac:dyDescent="0.3">
      <c r="A379" s="68" t="s">
        <v>533</v>
      </c>
      <c r="B379" s="20">
        <v>1</v>
      </c>
      <c r="C379" s="82" t="str">
        <f t="shared" si="10"/>
        <v>Cardinality-constrained</v>
      </c>
      <c r="D379" s="20">
        <v>25</v>
      </c>
      <c r="E379" s="20">
        <v>0.1</v>
      </c>
      <c r="F379" t="s">
        <v>0</v>
      </c>
      <c r="G379">
        <v>1035</v>
      </c>
      <c r="H379" s="79">
        <f t="shared" si="11"/>
        <v>0</v>
      </c>
      <c r="I379" s="92">
        <v>10.137600000000001</v>
      </c>
      <c r="J379">
        <v>297338</v>
      </c>
      <c r="K379" s="52">
        <v>0.69099999999999995</v>
      </c>
      <c r="L379" s="81">
        <f>IF(OR('H_Parallel+HT'!$G379="---",'H_Parallel+HT'!$G379="infeas",'H_Parallel+HT'!$G379="inf"),"---",('H_Parallel+HT'!$G379/M379)-1)</f>
        <v>8.7719298245614308E-3</v>
      </c>
      <c r="M379" s="83">
        <f>Model_dem!L379</f>
        <v>1026</v>
      </c>
      <c r="N379" s="78">
        <f>Model_dem!G379</f>
        <v>1035</v>
      </c>
      <c r="O379" s="84" t="str">
        <f>IF(AND(H119&lt;-0.01,Model_dem!F119="Optimal"),"Aqui","")</f>
        <v/>
      </c>
      <c r="P379" s="78">
        <v>49852</v>
      </c>
    </row>
    <row r="380" spans="1:16" x14ac:dyDescent="0.3">
      <c r="A380" s="68" t="s">
        <v>533</v>
      </c>
      <c r="B380" s="20">
        <v>1</v>
      </c>
      <c r="C380" s="82" t="str">
        <f t="shared" si="10"/>
        <v>Cardinality-constrained</v>
      </c>
      <c r="D380" s="20">
        <v>25</v>
      </c>
      <c r="E380" s="20">
        <v>0.15</v>
      </c>
      <c r="F380" t="s">
        <v>0</v>
      </c>
      <c r="G380">
        <v>1058</v>
      </c>
      <c r="H380" s="79">
        <f t="shared" si="11"/>
        <v>0</v>
      </c>
      <c r="I380" s="92">
        <v>22.837900000000001</v>
      </c>
      <c r="J380">
        <v>69448</v>
      </c>
      <c r="K380" s="52">
        <v>0.32600000000000001</v>
      </c>
      <c r="L380" s="81">
        <f>IF(OR('H_Parallel+HT'!$G380="---",'H_Parallel+HT'!$G380="infeas",'H_Parallel+HT'!$G380="inf"),"---",('H_Parallel+HT'!$G380/M380)-1)</f>
        <v>3.1189083820662766E-2</v>
      </c>
      <c r="M380" s="83">
        <f>Model_dem!L380</f>
        <v>1026</v>
      </c>
      <c r="N380" s="78">
        <f>Model_dem!G380</f>
        <v>1058</v>
      </c>
      <c r="O380" s="84" t="str">
        <f>IF(AND(H120&lt;-0.01,Model_dem!F120="Optimal"),"Aqui","")</f>
        <v/>
      </c>
      <c r="P380" s="78">
        <v>30428</v>
      </c>
    </row>
    <row r="381" spans="1:16" x14ac:dyDescent="0.3">
      <c r="A381" s="68" t="s">
        <v>533</v>
      </c>
      <c r="B381" s="20">
        <v>1</v>
      </c>
      <c r="C381" s="82" t="str">
        <f t="shared" si="10"/>
        <v>Cardinality-constrained</v>
      </c>
      <c r="D381" s="20">
        <v>25</v>
      </c>
      <c r="E381" s="20">
        <v>0.2</v>
      </c>
      <c r="F381" t="s">
        <v>0</v>
      </c>
      <c r="G381">
        <v>1058</v>
      </c>
      <c r="H381" s="79">
        <f t="shared" si="11"/>
        <v>0</v>
      </c>
      <c r="I381" s="92">
        <v>9.7936099999999993</v>
      </c>
      <c r="J381">
        <v>77002</v>
      </c>
      <c r="K381" s="52">
        <v>0.998</v>
      </c>
      <c r="L381" s="81">
        <f>IF(OR('H_Parallel+HT'!$G381="---",'H_Parallel+HT'!$G381="infeas",'H_Parallel+HT'!$G381="inf"),"---",('H_Parallel+HT'!$G381/M381)-1)</f>
        <v>3.1189083820662766E-2</v>
      </c>
      <c r="M381" s="83">
        <f>Model_dem!L381</f>
        <v>1026</v>
      </c>
      <c r="N381" s="78">
        <f>Model_dem!G381</f>
        <v>1058</v>
      </c>
      <c r="O381" s="84" t="str">
        <f>IF(AND(H121&lt;-0.01,Model_dem!F121="Optimal"),"Aqui","")</f>
        <v/>
      </c>
      <c r="P381" s="78">
        <v>15652</v>
      </c>
    </row>
    <row r="382" spans="1:16" x14ac:dyDescent="0.3">
      <c r="A382" s="68" t="s">
        <v>533</v>
      </c>
      <c r="B382" s="20">
        <v>1</v>
      </c>
      <c r="C382" s="82" t="str">
        <f t="shared" si="10"/>
        <v>Cardinality-constrained</v>
      </c>
      <c r="D382" s="20">
        <v>50</v>
      </c>
      <c r="E382" s="20">
        <v>0.05</v>
      </c>
      <c r="F382" t="s">
        <v>0</v>
      </c>
      <c r="G382">
        <v>1035</v>
      </c>
      <c r="H382" s="79">
        <f t="shared" si="11"/>
        <v>0</v>
      </c>
      <c r="I382" s="92">
        <v>3.9637799999999999</v>
      </c>
      <c r="J382">
        <v>318650</v>
      </c>
      <c r="K382" s="52">
        <v>2.4E-2</v>
      </c>
      <c r="L382" s="81">
        <f>IF(OR('H_Parallel+HT'!$G382="---",'H_Parallel+HT'!$G382="infeas",'H_Parallel+HT'!$G382="inf"),"---",('H_Parallel+HT'!$G382/M382)-1)</f>
        <v>8.7719298245614308E-3</v>
      </c>
      <c r="M382" s="83">
        <f>Model_dem!L382</f>
        <v>1026</v>
      </c>
      <c r="N382" s="78">
        <f>Model_dem!G382</f>
        <v>1035</v>
      </c>
      <c r="O382" s="84" t="str">
        <f>IF(AND(H122&lt;-0.01,Model_dem!F122="Optimal"),"Aqui","")</f>
        <v/>
      </c>
      <c r="P382" s="78"/>
    </row>
    <row r="383" spans="1:16" x14ac:dyDescent="0.3">
      <c r="A383" s="68" t="s">
        <v>533</v>
      </c>
      <c r="B383" s="20">
        <v>1</v>
      </c>
      <c r="C383" s="82" t="str">
        <f t="shared" si="10"/>
        <v>Cardinality-constrained</v>
      </c>
      <c r="D383" s="20">
        <v>50</v>
      </c>
      <c r="E383" s="20">
        <v>0.1</v>
      </c>
      <c r="F383" t="s">
        <v>0</v>
      </c>
      <c r="G383">
        <v>1047</v>
      </c>
      <c r="H383" s="79">
        <f t="shared" si="11"/>
        <v>0</v>
      </c>
      <c r="I383" s="92">
        <v>6.3908199999999997</v>
      </c>
      <c r="J383">
        <v>99202</v>
      </c>
      <c r="K383" s="52">
        <v>2.9000000000000001E-2</v>
      </c>
      <c r="L383" s="81">
        <f>IF(OR('H_Parallel+HT'!$G383="---",'H_Parallel+HT'!$G383="infeas",'H_Parallel+HT'!$G383="inf"),"---",('H_Parallel+HT'!$G383/M383)-1)</f>
        <v>2.0467836257309857E-2</v>
      </c>
      <c r="M383" s="83">
        <f>Model_dem!L383</f>
        <v>1026</v>
      </c>
      <c r="N383" s="78">
        <f>Model_dem!G383</f>
        <v>1047</v>
      </c>
      <c r="O383" s="84" t="str">
        <f>IF(AND(H123&lt;-0.01,Model_dem!F123="Optimal"),"Aqui","")</f>
        <v/>
      </c>
      <c r="P383" s="78"/>
    </row>
    <row r="384" spans="1:16" x14ac:dyDescent="0.3">
      <c r="A384" s="68" t="s">
        <v>533</v>
      </c>
      <c r="B384" s="20">
        <v>1</v>
      </c>
      <c r="C384" s="82" t="str">
        <f t="shared" si="10"/>
        <v>Cardinality-constrained</v>
      </c>
      <c r="D384" s="20">
        <v>50</v>
      </c>
      <c r="E384" s="20">
        <v>0.15</v>
      </c>
      <c r="F384" t="s">
        <v>0</v>
      </c>
      <c r="G384">
        <v>1074</v>
      </c>
      <c r="H384" s="79">
        <f t="shared" si="11"/>
        <v>0</v>
      </c>
      <c r="I384" s="92">
        <v>80.185900000000004</v>
      </c>
      <c r="J384">
        <v>15066</v>
      </c>
      <c r="K384" s="52">
        <v>0.161</v>
      </c>
      <c r="L384" s="81">
        <f>IF(OR('H_Parallel+HT'!$G384="---",'H_Parallel+HT'!$G384="infeas",'H_Parallel+HT'!$G384="inf"),"---",('H_Parallel+HT'!$G384/M384)-1)</f>
        <v>4.6783625730994149E-2</v>
      </c>
      <c r="M384" s="83">
        <f>Model_dem!L384</f>
        <v>1026</v>
      </c>
      <c r="N384" s="78">
        <f>Model_dem!G384</f>
        <v>1074</v>
      </c>
      <c r="O384" s="84" t="str">
        <f>IF(AND(H124&lt;-0.01,Model_dem!F124="Optimal"),"Aqui","")</f>
        <v/>
      </c>
      <c r="P384" s="78"/>
    </row>
    <row r="385" spans="1:16" x14ac:dyDescent="0.3">
      <c r="A385" s="68" t="s">
        <v>533</v>
      </c>
      <c r="B385" s="20">
        <v>1</v>
      </c>
      <c r="C385" s="82" t="str">
        <f t="shared" si="10"/>
        <v>Cardinality-constrained</v>
      </c>
      <c r="D385" s="20">
        <v>50</v>
      </c>
      <c r="E385" s="20">
        <v>0.2</v>
      </c>
      <c r="F385" t="s">
        <v>1</v>
      </c>
      <c r="G385">
        <v>1104</v>
      </c>
      <c r="H385" s="79">
        <f t="shared" si="11"/>
        <v>0</v>
      </c>
      <c r="I385" s="92">
        <v>138.56399999999999</v>
      </c>
      <c r="J385">
        <v>5393</v>
      </c>
      <c r="K385" s="52">
        <v>0.129</v>
      </c>
      <c r="L385" s="81">
        <f>IF(OR('H_Parallel+HT'!$G385="---",'H_Parallel+HT'!$G385="infeas",'H_Parallel+HT'!$G385="inf"),"---",('H_Parallel+HT'!$G385/M385)-1)</f>
        <v>7.6023391812865437E-2</v>
      </c>
      <c r="M385" s="83">
        <f>Model_dem!L385</f>
        <v>1026</v>
      </c>
      <c r="N385" s="78">
        <f>Model_dem!G385</f>
        <v>1104</v>
      </c>
      <c r="O385" s="84" t="str">
        <f>IF(AND(H125&lt;-0.01,Model_dem!F125="Optimal"),"Aqui","")</f>
        <v/>
      </c>
      <c r="P385" s="78"/>
    </row>
    <row r="386" spans="1:16" x14ac:dyDescent="0.3">
      <c r="A386" s="68" t="s">
        <v>533</v>
      </c>
      <c r="B386" s="20">
        <v>2</v>
      </c>
      <c r="C386" s="82" t="str">
        <f t="shared" ref="C386:C449" si="12">IF(B386=0,"Deterministic",IF(B386=1,"Cardinality-constrained",IF(B386=2,"Knapsack","Factor Model")))</f>
        <v>Knapsack</v>
      </c>
      <c r="D386" s="20">
        <v>5</v>
      </c>
      <c r="E386" s="20">
        <v>0.05</v>
      </c>
      <c r="F386" t="s">
        <v>1</v>
      </c>
      <c r="G386">
        <v>1027</v>
      </c>
      <c r="H386" s="79">
        <f t="shared" ref="H386:H449" si="13">IF(OR(N386="---",G386="infeas",G386="inf",G386=""),"---",(G386-N386)/N386)</f>
        <v>0</v>
      </c>
      <c r="I386" s="92">
        <v>2.3711899999999999</v>
      </c>
      <c r="J386">
        <v>294602</v>
      </c>
      <c r="K386" s="52">
        <v>0.69499999999999995</v>
      </c>
      <c r="L386" s="81">
        <f>IF(OR('H_Parallel+HT'!$G386="---",'H_Parallel+HT'!$G386="infeas",'H_Parallel+HT'!$G386="inf"),"---",('H_Parallel+HT'!$G386/M386)-1)</f>
        <v>9.746588693957392E-4</v>
      </c>
      <c r="M386" s="83">
        <f>Model_dem!L386</f>
        <v>1026</v>
      </c>
      <c r="N386" s="78">
        <f>Model_dem!G386</f>
        <v>1027</v>
      </c>
      <c r="O386" s="84" t="str">
        <f>IF(AND(H126&lt;-0.01,Model_dem!F126="Optimal"),"Aqui","")</f>
        <v/>
      </c>
      <c r="P386" s="78"/>
    </row>
    <row r="387" spans="1:16" x14ac:dyDescent="0.3">
      <c r="A387" s="68" t="s">
        <v>533</v>
      </c>
      <c r="B387" s="20">
        <v>2</v>
      </c>
      <c r="C387" s="82" t="str">
        <f t="shared" si="12"/>
        <v>Knapsack</v>
      </c>
      <c r="D387" s="20">
        <v>5</v>
      </c>
      <c r="E387" s="20">
        <v>0.1</v>
      </c>
      <c r="F387" t="s">
        <v>0</v>
      </c>
      <c r="G387">
        <v>1028</v>
      </c>
      <c r="H387" s="79">
        <f t="shared" si="13"/>
        <v>9.7370983446932818E-4</v>
      </c>
      <c r="I387" s="92">
        <v>2.8168700000000002</v>
      </c>
      <c r="J387">
        <v>422244</v>
      </c>
      <c r="K387" s="52">
        <v>1</v>
      </c>
      <c r="L387" s="81">
        <f>IF(OR('H_Parallel+HT'!$G387="---",'H_Parallel+HT'!$G387="infeas",'H_Parallel+HT'!$G387="inf"),"---",('H_Parallel+HT'!$G387/M387)-1)</f>
        <v>1.9493177387914784E-3</v>
      </c>
      <c r="M387" s="83">
        <f>Model_dem!L387</f>
        <v>1026</v>
      </c>
      <c r="N387" s="78">
        <f>Model_dem!G387</f>
        <v>1027</v>
      </c>
      <c r="O387" s="84" t="str">
        <f>IF(AND(H127&lt;-0.01,Model_dem!F127="Optimal"),"Aqui","")</f>
        <v/>
      </c>
      <c r="P387" s="78"/>
    </row>
    <row r="388" spans="1:16" x14ac:dyDescent="0.3">
      <c r="A388" s="68" t="s">
        <v>533</v>
      </c>
      <c r="B388" s="20">
        <v>2</v>
      </c>
      <c r="C388" s="82" t="str">
        <f t="shared" si="12"/>
        <v>Knapsack</v>
      </c>
      <c r="D388" s="20">
        <v>5</v>
      </c>
      <c r="E388" s="20">
        <v>0.15</v>
      </c>
      <c r="F388" t="s">
        <v>0</v>
      </c>
      <c r="G388">
        <v>1028</v>
      </c>
      <c r="H388" s="79">
        <f t="shared" si="13"/>
        <v>9.7370983446932818E-4</v>
      </c>
      <c r="I388" s="92">
        <v>2.97098</v>
      </c>
      <c r="J388">
        <v>351360</v>
      </c>
      <c r="K388" s="52">
        <v>1</v>
      </c>
      <c r="L388" s="81">
        <f>IF(OR('H_Parallel+HT'!$G388="---",'H_Parallel+HT'!$G388="infeas",'H_Parallel+HT'!$G388="inf"),"---",('H_Parallel+HT'!$G388/M388)-1)</f>
        <v>1.9493177387914784E-3</v>
      </c>
      <c r="M388" s="83">
        <f>Model_dem!L388</f>
        <v>1026</v>
      </c>
      <c r="N388" s="78">
        <f>Model_dem!G388</f>
        <v>1027</v>
      </c>
      <c r="O388" s="84" t="str">
        <f>IF(AND(H128&lt;-0.01,Model_dem!F128="Optimal"),"Aqui","")</f>
        <v/>
      </c>
      <c r="P388" s="78">
        <v>69413</v>
      </c>
    </row>
    <row r="389" spans="1:16" x14ac:dyDescent="0.3">
      <c r="A389" s="68" t="s">
        <v>533</v>
      </c>
      <c r="B389" s="20">
        <v>2</v>
      </c>
      <c r="C389" s="82" t="str">
        <f t="shared" si="12"/>
        <v>Knapsack</v>
      </c>
      <c r="D389" s="20">
        <v>5</v>
      </c>
      <c r="E389" s="20">
        <v>0.2</v>
      </c>
      <c r="F389" t="s">
        <v>0</v>
      </c>
      <c r="G389">
        <v>1027</v>
      </c>
      <c r="H389" s="79">
        <f t="shared" si="13"/>
        <v>0</v>
      </c>
      <c r="I389" s="92">
        <v>2.4346000000000001</v>
      </c>
      <c r="J389">
        <v>438525</v>
      </c>
      <c r="K389" s="52">
        <v>1</v>
      </c>
      <c r="L389" s="81">
        <f>IF(OR('H_Parallel+HT'!$G389="---",'H_Parallel+HT'!$G389="infeas",'H_Parallel+HT'!$G389="inf"),"---",('H_Parallel+HT'!$G389/M389)-1)</f>
        <v>9.746588693957392E-4</v>
      </c>
      <c r="M389" s="83">
        <f>Model_dem!L389</f>
        <v>1026</v>
      </c>
      <c r="N389" s="78">
        <f>Model_dem!G389</f>
        <v>1027</v>
      </c>
      <c r="O389" s="84" t="str">
        <f>IF(AND(H129&lt;-0.01,Model_dem!F129="Optimal"),"Aqui","")</f>
        <v/>
      </c>
      <c r="P389" s="78"/>
    </row>
    <row r="390" spans="1:16" x14ac:dyDescent="0.3">
      <c r="A390" s="68" t="s">
        <v>533</v>
      </c>
      <c r="B390" s="20">
        <v>2</v>
      </c>
      <c r="C390" s="82" t="str">
        <f t="shared" si="12"/>
        <v>Knapsack</v>
      </c>
      <c r="D390" s="20">
        <v>10</v>
      </c>
      <c r="E390" s="20">
        <v>0.05</v>
      </c>
      <c r="F390" t="s">
        <v>0</v>
      </c>
      <c r="G390">
        <v>1031</v>
      </c>
      <c r="H390" s="79">
        <f t="shared" si="13"/>
        <v>3.8948393378773127E-3</v>
      </c>
      <c r="I390" s="92">
        <v>3.6968899999999998</v>
      </c>
      <c r="J390">
        <v>305371</v>
      </c>
      <c r="K390" s="52">
        <v>0.69499999999999995</v>
      </c>
      <c r="L390" s="81">
        <f>IF(OR('H_Parallel+HT'!$G390="---",'H_Parallel+HT'!$G390="infeas",'H_Parallel+HT'!$G390="inf"),"---",('H_Parallel+HT'!$G390/M390)-1)</f>
        <v>4.873294346978474E-3</v>
      </c>
      <c r="M390" s="83">
        <f>Model_dem!L390</f>
        <v>1026</v>
      </c>
      <c r="N390" s="78">
        <f>Model_dem!G390</f>
        <v>1027</v>
      </c>
      <c r="O390" s="84" t="str">
        <f>IF(AND(H130&lt;-0.01,Model_dem!F130="Optimal"),"Aqui","")</f>
        <v/>
      </c>
      <c r="P390" s="78"/>
    </row>
    <row r="391" spans="1:16" x14ac:dyDescent="0.3">
      <c r="A391" s="68" t="s">
        <v>533</v>
      </c>
      <c r="B391" s="20">
        <v>2</v>
      </c>
      <c r="C391" s="82" t="str">
        <f t="shared" si="12"/>
        <v>Knapsack</v>
      </c>
      <c r="D391" s="20">
        <v>10</v>
      </c>
      <c r="E391" s="20">
        <v>0.1</v>
      </c>
      <c r="F391" t="s">
        <v>0</v>
      </c>
      <c r="G391">
        <v>1027</v>
      </c>
      <c r="H391" s="79">
        <f t="shared" si="13"/>
        <v>0</v>
      </c>
      <c r="I391" s="92">
        <v>3.7477499999999999</v>
      </c>
      <c r="J391">
        <v>312705</v>
      </c>
      <c r="K391" s="52">
        <v>1</v>
      </c>
      <c r="L391" s="81">
        <f>IF(OR('H_Parallel+HT'!$G391="---",'H_Parallel+HT'!$G391="infeas",'H_Parallel+HT'!$G391="inf"),"---",('H_Parallel+HT'!$G391/M391)-1)</f>
        <v>9.746588693957392E-4</v>
      </c>
      <c r="M391" s="83">
        <f>Model_dem!L391</f>
        <v>1026</v>
      </c>
      <c r="N391" s="78">
        <f>Model_dem!G391</f>
        <v>1027</v>
      </c>
      <c r="O391" s="84" t="str">
        <f>IF(AND(H131&lt;-0.01,Model_dem!F131="Optimal"),"Aqui","")</f>
        <v/>
      </c>
      <c r="P391" s="78">
        <v>56771</v>
      </c>
    </row>
    <row r="392" spans="1:16" x14ac:dyDescent="0.3">
      <c r="A392" s="68" t="s">
        <v>533</v>
      </c>
      <c r="B392" s="20">
        <v>2</v>
      </c>
      <c r="C392" s="82" t="str">
        <f t="shared" si="12"/>
        <v>Knapsack</v>
      </c>
      <c r="D392" s="20">
        <v>10</v>
      </c>
      <c r="E392" s="20">
        <v>0.15</v>
      </c>
      <c r="F392" t="s">
        <v>0</v>
      </c>
      <c r="G392">
        <v>1041</v>
      </c>
      <c r="H392" s="79">
        <f t="shared" si="13"/>
        <v>0</v>
      </c>
      <c r="I392" s="92">
        <v>5.0297999999999998</v>
      </c>
      <c r="J392">
        <v>264921</v>
      </c>
      <c r="K392" s="52">
        <v>1</v>
      </c>
      <c r="L392" s="81">
        <f>IF(OR('H_Parallel+HT'!$G392="---",'H_Parallel+HT'!$G392="infeas",'H_Parallel+HT'!$G392="inf"),"---",('H_Parallel+HT'!$G392/M392)-1)</f>
        <v>1.4619883040935644E-2</v>
      </c>
      <c r="M392" s="83">
        <f>Model_dem!L392</f>
        <v>1026</v>
      </c>
      <c r="N392" s="78">
        <f>Model_dem!G392</f>
        <v>1041</v>
      </c>
      <c r="O392" s="84" t="str">
        <f>IF(AND(H132&lt;-0.01,Model_dem!F132="Optimal"),"Aqui","")</f>
        <v/>
      </c>
      <c r="P392" s="78">
        <v>51420</v>
      </c>
    </row>
    <row r="393" spans="1:16" x14ac:dyDescent="0.3">
      <c r="A393" s="68" t="s">
        <v>533</v>
      </c>
      <c r="B393" s="20">
        <v>2</v>
      </c>
      <c r="C393" s="82" t="str">
        <f t="shared" si="12"/>
        <v>Knapsack</v>
      </c>
      <c r="D393" s="20">
        <v>10</v>
      </c>
      <c r="E393" s="20">
        <v>0.2</v>
      </c>
      <c r="F393" t="s">
        <v>0</v>
      </c>
      <c r="G393">
        <v>1046</v>
      </c>
      <c r="H393" s="79">
        <f t="shared" si="13"/>
        <v>9.5693779904306223E-4</v>
      </c>
      <c r="I393" s="92">
        <v>29.147500000000001</v>
      </c>
      <c r="J393">
        <v>156984</v>
      </c>
      <c r="K393" s="52">
        <v>1</v>
      </c>
      <c r="L393" s="81">
        <f>IF(OR('H_Parallel+HT'!$G393="---",'H_Parallel+HT'!$G393="infeas",'H_Parallel+HT'!$G393="inf"),"---",('H_Parallel+HT'!$G393/M393)-1)</f>
        <v>1.949317738791434E-2</v>
      </c>
      <c r="M393" s="83">
        <f>Model_dem!L393</f>
        <v>1026</v>
      </c>
      <c r="N393" s="78">
        <f>Model_dem!G393</f>
        <v>1045</v>
      </c>
      <c r="O393" s="84" t="str">
        <f>IF(AND(H133&lt;-0.01,Model_dem!F133="Optimal"),"Aqui","")</f>
        <v/>
      </c>
      <c r="P393" s="78">
        <v>36144</v>
      </c>
    </row>
    <row r="394" spans="1:16" x14ac:dyDescent="0.3">
      <c r="A394" s="68" t="s">
        <v>533</v>
      </c>
      <c r="B394" s="20">
        <v>2</v>
      </c>
      <c r="C394" s="82" t="str">
        <f t="shared" si="12"/>
        <v>Knapsack</v>
      </c>
      <c r="D394" s="20">
        <v>25</v>
      </c>
      <c r="E394" s="20">
        <v>0.05</v>
      </c>
      <c r="F394" t="s">
        <v>0</v>
      </c>
      <c r="G394">
        <v>1031</v>
      </c>
      <c r="H394" s="79">
        <f t="shared" si="13"/>
        <v>0</v>
      </c>
      <c r="I394" s="92">
        <v>4.4168399999999997</v>
      </c>
      <c r="J394">
        <v>311957</v>
      </c>
      <c r="K394" s="52">
        <v>0.45500000000000002</v>
      </c>
      <c r="L394" s="81">
        <f>IF(OR('H_Parallel+HT'!$G394="---",'H_Parallel+HT'!$G394="infeas",'H_Parallel+HT'!$G394="inf"),"---",('H_Parallel+HT'!$G394/M394)-1)</f>
        <v>4.873294346978474E-3</v>
      </c>
      <c r="M394" s="83">
        <f>Model_dem!L394</f>
        <v>1026</v>
      </c>
      <c r="N394" s="78">
        <f>Model_dem!G394</f>
        <v>1031</v>
      </c>
      <c r="O394" s="84" t="str">
        <f>IF(AND(H134&lt;-0.01,Model_dem!F134="Optimal"),"Aqui","")</f>
        <v/>
      </c>
      <c r="P394" s="78">
        <v>58434</v>
      </c>
    </row>
    <row r="395" spans="1:16" x14ac:dyDescent="0.3">
      <c r="A395" s="68" t="s">
        <v>533</v>
      </c>
      <c r="B395" s="20">
        <v>2</v>
      </c>
      <c r="C395" s="82" t="str">
        <f t="shared" si="12"/>
        <v>Knapsack</v>
      </c>
      <c r="D395" s="20">
        <v>25</v>
      </c>
      <c r="E395" s="20">
        <v>0.1</v>
      </c>
      <c r="F395" t="s">
        <v>0</v>
      </c>
      <c r="G395">
        <v>1048</v>
      </c>
      <c r="H395" s="79">
        <f t="shared" si="13"/>
        <v>0</v>
      </c>
      <c r="I395" s="92">
        <v>56.812100000000001</v>
      </c>
      <c r="J395">
        <v>13184</v>
      </c>
      <c r="K395" s="52">
        <v>0.38300000000000001</v>
      </c>
      <c r="L395" s="81">
        <f>IF(OR('H_Parallel+HT'!$G395="---",'H_Parallel+HT'!$G395="infeas",'H_Parallel+HT'!$G395="inf"),"---",('H_Parallel+HT'!$G395/M395)-1)</f>
        <v>2.1442495126705596E-2</v>
      </c>
      <c r="M395" s="83">
        <f>Model_dem!L395</f>
        <v>1026</v>
      </c>
      <c r="N395" s="78">
        <f>Model_dem!G395</f>
        <v>1048</v>
      </c>
      <c r="O395" s="84" t="str">
        <f>IF(AND(H135&lt;-0.01,Model_dem!F135="Optimal"),"Aqui","")</f>
        <v/>
      </c>
      <c r="P395" s="78">
        <v>54440</v>
      </c>
    </row>
    <row r="396" spans="1:16" x14ac:dyDescent="0.3">
      <c r="A396" s="68" t="s">
        <v>533</v>
      </c>
      <c r="B396" s="20">
        <v>2</v>
      </c>
      <c r="C396" s="82" t="str">
        <f t="shared" si="12"/>
        <v>Knapsack</v>
      </c>
      <c r="D396" s="20">
        <v>25</v>
      </c>
      <c r="E396" s="20">
        <v>0.15</v>
      </c>
      <c r="F396" t="s">
        <v>0</v>
      </c>
      <c r="G396">
        <v>1073</v>
      </c>
      <c r="H396" s="79">
        <f t="shared" si="13"/>
        <v>0</v>
      </c>
      <c r="I396" s="92">
        <v>200.84700000000001</v>
      </c>
      <c r="J396">
        <v>11820</v>
      </c>
      <c r="K396" s="52">
        <v>0.14299999999999999</v>
      </c>
      <c r="L396" s="81">
        <f>IF(OR('H_Parallel+HT'!$G396="---",'H_Parallel+HT'!$G396="infeas",'H_Parallel+HT'!$G396="inf"),"---",('H_Parallel+HT'!$G396/M396)-1)</f>
        <v>4.580896686159841E-2</v>
      </c>
      <c r="M396" s="83">
        <f>Model_dem!L396</f>
        <v>1026</v>
      </c>
      <c r="N396" s="78">
        <f>Model_dem!G396</f>
        <v>1073</v>
      </c>
      <c r="O396" s="84" t="str">
        <f>IF(AND(H136&lt;-0.01,Model_dem!F136="Optimal"),"Aqui","")</f>
        <v/>
      </c>
      <c r="P396" s="78">
        <v>26648</v>
      </c>
    </row>
    <row r="397" spans="1:16" x14ac:dyDescent="0.3">
      <c r="A397" s="68" t="s">
        <v>533</v>
      </c>
      <c r="B397" s="20">
        <v>2</v>
      </c>
      <c r="C397" s="82" t="str">
        <f t="shared" si="12"/>
        <v>Knapsack</v>
      </c>
      <c r="D397" s="20">
        <v>25</v>
      </c>
      <c r="E397" s="20">
        <v>0.2</v>
      </c>
      <c r="F397" t="s">
        <v>1</v>
      </c>
      <c r="G397">
        <v>1108</v>
      </c>
      <c r="H397" s="79">
        <f t="shared" si="13"/>
        <v>9.0334236675700087E-4</v>
      </c>
      <c r="I397" s="92">
        <v>128.446</v>
      </c>
      <c r="J397">
        <v>5264</v>
      </c>
      <c r="K397" s="52">
        <v>0.45100000000000001</v>
      </c>
      <c r="L397" s="81">
        <f>IF(OR('H_Parallel+HT'!$G397="---",'H_Parallel+HT'!$G397="infeas",'H_Parallel+HT'!$G397="inf"),"---",('H_Parallel+HT'!$G397/M397)-1)</f>
        <v>7.9922027290448394E-2</v>
      </c>
      <c r="M397" s="83">
        <f>Model_dem!L397</f>
        <v>1026</v>
      </c>
      <c r="N397" s="78">
        <f>Model_dem!G397</f>
        <v>1107</v>
      </c>
      <c r="O397" s="84" t="str">
        <f>IF(AND(H137&lt;-0.01,Model_dem!F137="Optimal"),"Aqui","")</f>
        <v/>
      </c>
      <c r="P397" s="78">
        <v>12830</v>
      </c>
    </row>
    <row r="398" spans="1:16" x14ac:dyDescent="0.3">
      <c r="A398" s="68" t="s">
        <v>533</v>
      </c>
      <c r="B398" s="20">
        <v>2</v>
      </c>
      <c r="C398" s="82" t="str">
        <f t="shared" si="12"/>
        <v>Knapsack</v>
      </c>
      <c r="D398" s="20">
        <v>50</v>
      </c>
      <c r="E398" s="20">
        <v>0.05</v>
      </c>
      <c r="F398" t="s">
        <v>0</v>
      </c>
      <c r="G398">
        <v>1035</v>
      </c>
      <c r="H398" s="79">
        <f t="shared" si="13"/>
        <v>0</v>
      </c>
      <c r="I398" s="92">
        <v>6.0121599999999997</v>
      </c>
      <c r="J398">
        <v>293047</v>
      </c>
      <c r="K398" s="52">
        <v>0</v>
      </c>
      <c r="L398" s="81">
        <f>IF(OR('H_Parallel+HT'!$G398="---",'H_Parallel+HT'!$G398="infeas",'H_Parallel+HT'!$G398="inf"),"---",('H_Parallel+HT'!$G398/M398)-1)</f>
        <v>8.7719298245614308E-3</v>
      </c>
      <c r="M398" s="83">
        <f>Model_dem!L398</f>
        <v>1026</v>
      </c>
      <c r="N398" s="78">
        <f>Model_dem!G398</f>
        <v>1035</v>
      </c>
      <c r="O398" s="84" t="str">
        <f>IF(AND(H138&lt;-0.01,Model_dem!F138="Optimal"),"Aqui","")</f>
        <v/>
      </c>
      <c r="P398" s="78">
        <v>78106</v>
      </c>
    </row>
    <row r="399" spans="1:16" x14ac:dyDescent="0.3">
      <c r="A399" s="68" t="s">
        <v>533</v>
      </c>
      <c r="B399" s="20">
        <v>2</v>
      </c>
      <c r="C399" s="82" t="str">
        <f t="shared" si="12"/>
        <v>Knapsack</v>
      </c>
      <c r="D399" s="20">
        <v>50</v>
      </c>
      <c r="E399" s="20">
        <v>0.1</v>
      </c>
      <c r="F399" t="s">
        <v>0</v>
      </c>
      <c r="G399">
        <v>1061</v>
      </c>
      <c r="H399" s="79">
        <f t="shared" si="13"/>
        <v>0</v>
      </c>
      <c r="I399" s="92">
        <v>13.9162</v>
      </c>
      <c r="J399">
        <v>93236</v>
      </c>
      <c r="K399" s="52">
        <v>0</v>
      </c>
      <c r="L399" s="81">
        <f>IF(OR('H_Parallel+HT'!$G399="---",'H_Parallel+HT'!$G399="infeas",'H_Parallel+HT'!$G399="inf"),"---",('H_Parallel+HT'!$G399/M399)-1)</f>
        <v>3.4113060428849984E-2</v>
      </c>
      <c r="M399" s="83">
        <f>Model_dem!L399</f>
        <v>1026</v>
      </c>
      <c r="N399" s="78">
        <f>Model_dem!G399</f>
        <v>1061</v>
      </c>
      <c r="O399" s="84" t="str">
        <f>IF(AND(H139&lt;-0.01,Model_dem!F139="Optimal"),"Aqui","")</f>
        <v/>
      </c>
      <c r="P399" s="78">
        <v>58369</v>
      </c>
    </row>
    <row r="400" spans="1:16" x14ac:dyDescent="0.3">
      <c r="A400" s="68" t="s">
        <v>533</v>
      </c>
      <c r="B400" s="20">
        <v>2</v>
      </c>
      <c r="C400" s="82" t="str">
        <f t="shared" si="12"/>
        <v>Knapsack</v>
      </c>
      <c r="D400" s="20">
        <v>50</v>
      </c>
      <c r="E400" s="20">
        <v>0.15</v>
      </c>
      <c r="F400" t="s">
        <v>1</v>
      </c>
      <c r="G400">
        <v>1120</v>
      </c>
      <c r="H400" s="79">
        <f t="shared" si="13"/>
        <v>-2.6714158504007124E-3</v>
      </c>
      <c r="I400" s="92">
        <v>111.708</v>
      </c>
      <c r="J400">
        <v>12612</v>
      </c>
      <c r="K400" s="52">
        <v>0</v>
      </c>
      <c r="L400" s="81">
        <f>IF(OR('H_Parallel+HT'!$G400="---",'H_Parallel+HT'!$G400="infeas",'H_Parallel+HT'!$G400="inf"),"---",('H_Parallel+HT'!$G400/M400)-1)</f>
        <v>9.161793372319682E-2</v>
      </c>
      <c r="M400" s="83">
        <f>Model_dem!L400</f>
        <v>1026</v>
      </c>
      <c r="N400" s="78">
        <f>Model_dem!G400</f>
        <v>1123</v>
      </c>
      <c r="O400" s="84" t="str">
        <f>IF(AND(H140&lt;-0.01,Model_dem!F140="Optimal"),"Aqui","")</f>
        <v/>
      </c>
      <c r="P400" s="78"/>
    </row>
    <row r="401" spans="1:16" x14ac:dyDescent="0.3">
      <c r="A401" s="68" t="s">
        <v>533</v>
      </c>
      <c r="B401" s="20">
        <v>2</v>
      </c>
      <c r="C401" s="82" t="str">
        <f t="shared" si="12"/>
        <v>Knapsack</v>
      </c>
      <c r="D401" s="20">
        <v>50</v>
      </c>
      <c r="E401" s="20">
        <v>0.2</v>
      </c>
      <c r="F401" t="s">
        <v>2</v>
      </c>
      <c r="G401" t="s">
        <v>46</v>
      </c>
      <c r="H401" s="79" t="str">
        <f t="shared" si="13"/>
        <v>---</v>
      </c>
      <c r="I401" s="92">
        <v>60.009300000000003</v>
      </c>
      <c r="J401">
        <v>672</v>
      </c>
      <c r="L401" s="81" t="str">
        <f>IF(OR('H_Parallel+HT'!$G401="---",'H_Parallel+HT'!$G401="infeas",'H_Parallel+HT'!$G401="inf"),"---",('H_Parallel+HT'!$G401/M401)-1)</f>
        <v>---</v>
      </c>
      <c r="M401" s="83">
        <f>Model_dem!L401</f>
        <v>1026</v>
      </c>
      <c r="N401" s="78" t="str">
        <f>Model_dem!G401</f>
        <v>---</v>
      </c>
      <c r="O401" s="84" t="str">
        <f>IF(AND(H141&lt;-0.01,Model_dem!F141="Optimal"),"Aqui","")</f>
        <v/>
      </c>
      <c r="P401" s="78"/>
    </row>
    <row r="402" spans="1:16" hidden="1" x14ac:dyDescent="0.3">
      <c r="A402" s="68" t="s">
        <v>533</v>
      </c>
      <c r="B402" s="20">
        <v>3</v>
      </c>
      <c r="C402" s="82" t="str">
        <f t="shared" si="12"/>
        <v>Factor Model</v>
      </c>
      <c r="D402" s="20">
        <v>0</v>
      </c>
      <c r="E402" s="20">
        <v>0.05</v>
      </c>
      <c r="F402" t="s">
        <v>0</v>
      </c>
      <c r="G402">
        <v>1061</v>
      </c>
      <c r="H402" s="79">
        <f t="shared" si="13"/>
        <v>0</v>
      </c>
      <c r="I402">
        <v>7.40266</v>
      </c>
      <c r="J402">
        <v>349977</v>
      </c>
      <c r="K402" s="52">
        <v>0</v>
      </c>
      <c r="L402" s="81">
        <f>IF(OR('H_Parallel+HT'!$G402="---",'H_Parallel+HT'!$G402="infeas",'H_Parallel+HT'!$G402="inf"),"---",('H_Parallel+HT'!$G402/M402)-1)</f>
        <v>3.4113060428849984E-2</v>
      </c>
      <c r="M402" s="83">
        <f>Model_dem!L402</f>
        <v>1026</v>
      </c>
      <c r="N402" s="78">
        <f>Model_dem!G402</f>
        <v>1061</v>
      </c>
      <c r="O402" s="84" t="str">
        <f>IF(AND(H142&lt;-0.01,Model_dem!F142="Optimal"),"Aqui","")</f>
        <v/>
      </c>
      <c r="P402" s="78">
        <v>82081</v>
      </c>
    </row>
    <row r="403" spans="1:16" hidden="1" x14ac:dyDescent="0.3">
      <c r="A403" s="68" t="s">
        <v>533</v>
      </c>
      <c r="B403" s="20">
        <v>3</v>
      </c>
      <c r="C403" s="82" t="str">
        <f t="shared" si="12"/>
        <v>Factor Model</v>
      </c>
      <c r="D403" s="20">
        <v>0</v>
      </c>
      <c r="E403" s="20">
        <v>0.1</v>
      </c>
      <c r="F403" t="s">
        <v>4</v>
      </c>
      <c r="G403" t="s">
        <v>511</v>
      </c>
      <c r="H403" s="79" t="str">
        <f t="shared" si="13"/>
        <v>---</v>
      </c>
      <c r="I403" t="s">
        <v>511</v>
      </c>
      <c r="L403" s="81" t="str">
        <f>IF(OR('H_Parallel+HT'!$G403="---",'H_Parallel+HT'!$G403="infeas",'H_Parallel+HT'!$G403="inf"),"---",('H_Parallel+HT'!$G403/M403)-1)</f>
        <v>---</v>
      </c>
      <c r="M403" s="83">
        <f>Model_dem!L403</f>
        <v>1026</v>
      </c>
      <c r="N403" s="78" t="str">
        <f>Model_dem!G403</f>
        <v>---</v>
      </c>
      <c r="O403" s="84" t="str">
        <f>IF(AND(H143&lt;-0.01,Model_dem!F143="Optimal"),"Aqui","")</f>
        <v/>
      </c>
      <c r="P403" s="78">
        <v>62990</v>
      </c>
    </row>
    <row r="404" spans="1:16" hidden="1" x14ac:dyDescent="0.3">
      <c r="A404" s="68" t="s">
        <v>533</v>
      </c>
      <c r="B404" s="20">
        <v>3</v>
      </c>
      <c r="C404" s="82" t="str">
        <f t="shared" si="12"/>
        <v>Factor Model</v>
      </c>
      <c r="D404" s="20">
        <v>0</v>
      </c>
      <c r="E404" s="20">
        <v>0.15</v>
      </c>
      <c r="F404" t="s">
        <v>4</v>
      </c>
      <c r="G404" t="s">
        <v>511</v>
      </c>
      <c r="H404" s="79" t="str">
        <f t="shared" si="13"/>
        <v>---</v>
      </c>
      <c r="I404" t="s">
        <v>511</v>
      </c>
      <c r="L404" s="81" t="str">
        <f>IF(OR('H_Parallel+HT'!$G404="---",'H_Parallel+HT'!$G404="infeas",'H_Parallel+HT'!$G404="inf"),"---",('H_Parallel+HT'!$G404/M404)-1)</f>
        <v>---</v>
      </c>
      <c r="M404" s="83">
        <f>Model_dem!L404</f>
        <v>1026</v>
      </c>
      <c r="N404" s="78" t="str">
        <f>Model_dem!G404</f>
        <v>---</v>
      </c>
      <c r="O404" s="84" t="str">
        <f>IF(AND(H144&lt;-0.01,Model_dem!F144="Optimal"),"Aqui","")</f>
        <v/>
      </c>
      <c r="P404" s="84"/>
    </row>
    <row r="405" spans="1:16" hidden="1" x14ac:dyDescent="0.3">
      <c r="A405" s="68" t="s">
        <v>533</v>
      </c>
      <c r="B405" s="20">
        <v>3</v>
      </c>
      <c r="C405" s="82" t="str">
        <f t="shared" si="12"/>
        <v>Factor Model</v>
      </c>
      <c r="D405" s="20">
        <v>0</v>
      </c>
      <c r="E405" s="20">
        <v>0.2</v>
      </c>
      <c r="F405" t="s">
        <v>4</v>
      </c>
      <c r="G405" t="s">
        <v>511</v>
      </c>
      <c r="H405" s="79" t="str">
        <f t="shared" si="13"/>
        <v>---</v>
      </c>
      <c r="I405" t="s">
        <v>511</v>
      </c>
      <c r="L405" s="81" t="str">
        <f>IF(OR('H_Parallel+HT'!$G405="---",'H_Parallel+HT'!$G405="infeas",'H_Parallel+HT'!$G405="inf"),"---",('H_Parallel+HT'!$G405/M405)-1)</f>
        <v>---</v>
      </c>
      <c r="M405" s="83">
        <f>Model_dem!L405</f>
        <v>1026</v>
      </c>
      <c r="N405" s="78" t="str">
        <f>Model_dem!G405</f>
        <v>---</v>
      </c>
      <c r="O405" s="84" t="str">
        <f>IF(AND(H145&lt;-0.01,Model_dem!F145="Optimal"),"Aqui","")</f>
        <v/>
      </c>
      <c r="P405" s="84"/>
    </row>
    <row r="406" spans="1:16" hidden="1" x14ac:dyDescent="0.3">
      <c r="A406" s="68" t="s">
        <v>533</v>
      </c>
      <c r="B406" s="20">
        <v>3</v>
      </c>
      <c r="C406" s="82" t="str">
        <f t="shared" si="12"/>
        <v>Factor Model</v>
      </c>
      <c r="D406" s="20">
        <v>10</v>
      </c>
      <c r="E406" s="20">
        <v>0.05</v>
      </c>
      <c r="F406" t="s">
        <v>0</v>
      </c>
      <c r="G406">
        <v>1062</v>
      </c>
      <c r="H406" s="79">
        <f t="shared" si="13"/>
        <v>9.42507068803016E-4</v>
      </c>
      <c r="I406">
        <v>3.5732200000000001</v>
      </c>
      <c r="J406">
        <v>315209</v>
      </c>
      <c r="K406" s="52">
        <v>0</v>
      </c>
      <c r="L406" s="81">
        <f>IF(OR('H_Parallel+HT'!$G406="---",'H_Parallel+HT'!$G406="infeas",'H_Parallel+HT'!$G406="inf"),"---",('H_Parallel+HT'!$G406/M406)-1)</f>
        <v>3.5087719298245723E-2</v>
      </c>
      <c r="M406" s="83">
        <f>Model_dem!L406</f>
        <v>1026</v>
      </c>
      <c r="N406" s="78">
        <f>Model_dem!G406</f>
        <v>1061</v>
      </c>
      <c r="O406" s="84" t="str">
        <f>IF(AND(H146&lt;-0.01,Model_dem!F146="Optimal"),"Aqui","")</f>
        <v/>
      </c>
      <c r="P406" s="84">
        <v>80466</v>
      </c>
    </row>
    <row r="407" spans="1:16" hidden="1" x14ac:dyDescent="0.3">
      <c r="A407" s="68" t="s">
        <v>533</v>
      </c>
      <c r="B407" s="20">
        <v>3</v>
      </c>
      <c r="C407" s="82" t="str">
        <f t="shared" si="12"/>
        <v>Factor Model</v>
      </c>
      <c r="D407" s="20">
        <v>10</v>
      </c>
      <c r="E407" s="20">
        <v>0.1</v>
      </c>
      <c r="F407" t="s">
        <v>4</v>
      </c>
      <c r="G407" t="s">
        <v>511</v>
      </c>
      <c r="H407" s="79" t="str">
        <f t="shared" si="13"/>
        <v>---</v>
      </c>
      <c r="I407" t="s">
        <v>511</v>
      </c>
      <c r="L407" s="81" t="str">
        <f>IF(OR('H_Parallel+HT'!$G407="---",'H_Parallel+HT'!$G407="infeas",'H_Parallel+HT'!$G407="inf"),"---",('H_Parallel+HT'!$G407/M407)-1)</f>
        <v>---</v>
      </c>
      <c r="M407" s="83">
        <f>Model_dem!L407</f>
        <v>1026</v>
      </c>
      <c r="N407" s="78" t="str">
        <f>Model_dem!G407</f>
        <v>---</v>
      </c>
      <c r="O407" s="84" t="str">
        <f>IF(AND(H147&lt;-0.01,Model_dem!F147="Optimal"),"Aqui","")</f>
        <v/>
      </c>
      <c r="P407" s="84">
        <v>53786</v>
      </c>
    </row>
    <row r="408" spans="1:16" hidden="1" x14ac:dyDescent="0.3">
      <c r="A408" s="68" t="s">
        <v>533</v>
      </c>
      <c r="B408" s="20">
        <v>3</v>
      </c>
      <c r="C408" s="82" t="str">
        <f t="shared" si="12"/>
        <v>Factor Model</v>
      </c>
      <c r="D408" s="20">
        <v>10</v>
      </c>
      <c r="E408" s="20">
        <v>0.15</v>
      </c>
      <c r="F408" t="s">
        <v>4</v>
      </c>
      <c r="G408" t="s">
        <v>511</v>
      </c>
      <c r="H408" s="79" t="str">
        <f t="shared" si="13"/>
        <v>---</v>
      </c>
      <c r="I408" t="s">
        <v>511</v>
      </c>
      <c r="L408" s="81" t="str">
        <f>IF(OR('H_Parallel+HT'!$G408="---",'H_Parallel+HT'!$G408="infeas",'H_Parallel+HT'!$G408="inf"),"---",('H_Parallel+HT'!$G408/M408)-1)</f>
        <v>---</v>
      </c>
      <c r="M408" s="83">
        <f>Model_dem!L408</f>
        <v>1026</v>
      </c>
      <c r="N408" s="78" t="str">
        <f>Model_dem!G408</f>
        <v>---</v>
      </c>
      <c r="O408" s="84" t="str">
        <f>IF(AND(H148&lt;-0.01,Model_dem!F148="Optimal"),"Aqui","")</f>
        <v/>
      </c>
      <c r="P408" s="84"/>
    </row>
    <row r="409" spans="1:16" hidden="1" x14ac:dyDescent="0.3">
      <c r="A409" s="68" t="s">
        <v>533</v>
      </c>
      <c r="B409" s="20">
        <v>3</v>
      </c>
      <c r="C409" s="82" t="str">
        <f t="shared" si="12"/>
        <v>Factor Model</v>
      </c>
      <c r="D409" s="20">
        <v>10</v>
      </c>
      <c r="E409" s="20">
        <v>0.2</v>
      </c>
      <c r="F409" t="s">
        <v>4</v>
      </c>
      <c r="G409" t="s">
        <v>511</v>
      </c>
      <c r="H409" s="79" t="str">
        <f t="shared" si="13"/>
        <v>---</v>
      </c>
      <c r="I409" t="s">
        <v>511</v>
      </c>
      <c r="L409" s="81" t="str">
        <f>IF(OR('H_Parallel+HT'!$G409="---",'H_Parallel+HT'!$G409="infeas",'H_Parallel+HT'!$G409="inf"),"---",('H_Parallel+HT'!$G409/M409)-1)</f>
        <v>---</v>
      </c>
      <c r="M409" s="83">
        <f>Model_dem!L409</f>
        <v>1026</v>
      </c>
      <c r="N409" s="78" t="str">
        <f>Model_dem!G409</f>
        <v>---</v>
      </c>
      <c r="O409" s="84" t="str">
        <f>IF(AND(H149&lt;-0.01,Model_dem!F149="Optimal"),"Aqui","")</f>
        <v/>
      </c>
      <c r="P409" s="84"/>
    </row>
    <row r="410" spans="1:16" hidden="1" x14ac:dyDescent="0.3">
      <c r="A410" s="68" t="s">
        <v>533</v>
      </c>
      <c r="B410" s="20">
        <v>3</v>
      </c>
      <c r="C410" s="82" t="str">
        <f t="shared" si="12"/>
        <v>Factor Model</v>
      </c>
      <c r="D410" s="20">
        <v>25</v>
      </c>
      <c r="E410" s="20">
        <v>0.05</v>
      </c>
      <c r="F410" t="s">
        <v>0</v>
      </c>
      <c r="G410">
        <v>1061</v>
      </c>
      <c r="H410" s="79">
        <f t="shared" si="13"/>
        <v>0</v>
      </c>
      <c r="I410">
        <v>8.9272399999999994</v>
      </c>
      <c r="J410">
        <v>333981</v>
      </c>
      <c r="K410" s="52">
        <v>0</v>
      </c>
      <c r="L410" s="81">
        <f>IF(OR('H_Parallel+HT'!$G410="---",'H_Parallel+HT'!$G410="infeas",'H_Parallel+HT'!$G410="inf"),"---",('H_Parallel+HT'!$G410/M410)-1)</f>
        <v>3.4113060428849984E-2</v>
      </c>
      <c r="M410" s="83">
        <f>Model_dem!L410</f>
        <v>1026</v>
      </c>
      <c r="N410" s="78">
        <f>Model_dem!G410</f>
        <v>1061</v>
      </c>
      <c r="O410" s="84" t="str">
        <f>IF(AND(H150&lt;-0.01,Model_dem!F150="Optimal"),"Aqui","")</f>
        <v/>
      </c>
      <c r="P410" s="78"/>
    </row>
    <row r="411" spans="1:16" hidden="1" x14ac:dyDescent="0.3">
      <c r="A411" s="68" t="s">
        <v>533</v>
      </c>
      <c r="B411" s="20">
        <v>3</v>
      </c>
      <c r="C411" s="82" t="str">
        <f t="shared" si="12"/>
        <v>Factor Model</v>
      </c>
      <c r="D411" s="20">
        <v>25</v>
      </c>
      <c r="E411" s="20">
        <v>0.1</v>
      </c>
      <c r="F411" t="s">
        <v>4</v>
      </c>
      <c r="G411" t="s">
        <v>511</v>
      </c>
      <c r="H411" s="79" t="str">
        <f t="shared" si="13"/>
        <v>---</v>
      </c>
      <c r="I411" t="s">
        <v>511</v>
      </c>
      <c r="L411" s="81" t="str">
        <f>IF(OR('H_Parallel+HT'!$G411="---",'H_Parallel+HT'!$G411="infeas",'H_Parallel+HT'!$G411="inf"),"---",('H_Parallel+HT'!$G411/M411)-1)</f>
        <v>---</v>
      </c>
      <c r="M411" s="83">
        <f>Model_dem!L411</f>
        <v>1026</v>
      </c>
      <c r="N411" s="78" t="str">
        <f>Model_dem!G411</f>
        <v>---</v>
      </c>
      <c r="O411" s="84" t="str">
        <f>IF(AND(H151&lt;-0.01,Model_dem!F151="Optimal"),"Aqui","")</f>
        <v/>
      </c>
      <c r="P411" s="84">
        <v>67343</v>
      </c>
    </row>
    <row r="412" spans="1:16" hidden="1" x14ac:dyDescent="0.3">
      <c r="A412" s="68" t="s">
        <v>533</v>
      </c>
      <c r="B412" s="20">
        <v>3</v>
      </c>
      <c r="C412" s="82" t="str">
        <f t="shared" si="12"/>
        <v>Factor Model</v>
      </c>
      <c r="D412" s="20">
        <v>25</v>
      </c>
      <c r="E412" s="20">
        <v>0.15</v>
      </c>
      <c r="F412" t="s">
        <v>4</v>
      </c>
      <c r="G412" t="s">
        <v>511</v>
      </c>
      <c r="H412" s="79" t="str">
        <f t="shared" si="13"/>
        <v>---</v>
      </c>
      <c r="I412" t="s">
        <v>511</v>
      </c>
      <c r="L412" s="81" t="str">
        <f>IF(OR('H_Parallel+HT'!$G412="---",'H_Parallel+HT'!$G412="infeas",'H_Parallel+HT'!$G412="inf"),"---",('H_Parallel+HT'!$G412/M412)-1)</f>
        <v>---</v>
      </c>
      <c r="M412" s="83">
        <f>Model_dem!L412</f>
        <v>1026</v>
      </c>
      <c r="N412" s="78" t="str">
        <f>Model_dem!G412</f>
        <v>---</v>
      </c>
      <c r="O412" s="84" t="str">
        <f>IF(AND(H152&lt;-0.01,Model_dem!F152="Optimal"),"Aqui","")</f>
        <v/>
      </c>
      <c r="P412" s="84"/>
    </row>
    <row r="413" spans="1:16" hidden="1" x14ac:dyDescent="0.3">
      <c r="A413" s="68" t="s">
        <v>533</v>
      </c>
      <c r="B413" s="20">
        <v>3</v>
      </c>
      <c r="C413" s="82" t="str">
        <f t="shared" si="12"/>
        <v>Factor Model</v>
      </c>
      <c r="D413" s="20">
        <v>25</v>
      </c>
      <c r="E413" s="20">
        <v>0.2</v>
      </c>
      <c r="F413" t="s">
        <v>4</v>
      </c>
      <c r="G413" t="s">
        <v>511</v>
      </c>
      <c r="H413" s="79" t="str">
        <f t="shared" si="13"/>
        <v>---</v>
      </c>
      <c r="I413" t="s">
        <v>511</v>
      </c>
      <c r="L413" s="81" t="str">
        <f>IF(OR('H_Parallel+HT'!$G413="---",'H_Parallel+HT'!$G413="infeas",'H_Parallel+HT'!$G413="inf"),"---",('H_Parallel+HT'!$G413/M413)-1)</f>
        <v>---</v>
      </c>
      <c r="M413" s="83">
        <f>Model_dem!L413</f>
        <v>1026</v>
      </c>
      <c r="N413" s="78" t="str">
        <f>Model_dem!G413</f>
        <v>---</v>
      </c>
      <c r="O413" s="84" t="str">
        <f>IF(AND(H153&lt;-0.01,Model_dem!F153="Optimal"),"Aqui","")</f>
        <v/>
      </c>
      <c r="P413" s="84"/>
    </row>
    <row r="414" spans="1:16" hidden="1" x14ac:dyDescent="0.3">
      <c r="A414" s="68" t="s">
        <v>533</v>
      </c>
      <c r="B414" s="20">
        <v>3</v>
      </c>
      <c r="C414" s="82" t="str">
        <f t="shared" si="12"/>
        <v>Factor Model</v>
      </c>
      <c r="D414" s="20">
        <v>50</v>
      </c>
      <c r="E414" s="20">
        <v>0.05</v>
      </c>
      <c r="F414" t="s">
        <v>0</v>
      </c>
      <c r="G414">
        <v>1061</v>
      </c>
      <c r="H414" s="79">
        <f t="shared" si="13"/>
        <v>0</v>
      </c>
      <c r="I414">
        <v>6.7660999999999998</v>
      </c>
      <c r="J414">
        <v>304412</v>
      </c>
      <c r="K414" s="52">
        <v>0</v>
      </c>
      <c r="L414" s="81">
        <f>IF(OR('H_Parallel+HT'!$G414="---",'H_Parallel+HT'!$G414="infeas",'H_Parallel+HT'!$G414="inf"),"---",('H_Parallel+HT'!$G414/M414)-1)</f>
        <v>3.4113060428849984E-2</v>
      </c>
      <c r="M414" s="83">
        <f>Model_dem!L414</f>
        <v>1026</v>
      </c>
      <c r="N414" s="78">
        <f>Model_dem!G414</f>
        <v>1061</v>
      </c>
      <c r="O414" s="84" t="str">
        <f>IF(AND(H154&lt;-0.01,Model_dem!F154="Optimal"),"Aqui","")</f>
        <v/>
      </c>
      <c r="P414" s="84">
        <v>70172</v>
      </c>
    </row>
    <row r="415" spans="1:16" hidden="1" x14ac:dyDescent="0.3">
      <c r="A415" s="68" t="s">
        <v>533</v>
      </c>
      <c r="B415" s="20">
        <v>3</v>
      </c>
      <c r="C415" s="82" t="str">
        <f t="shared" si="12"/>
        <v>Factor Model</v>
      </c>
      <c r="D415" s="20">
        <v>50</v>
      </c>
      <c r="E415" s="20">
        <v>0.1</v>
      </c>
      <c r="F415" t="s">
        <v>4</v>
      </c>
      <c r="G415" t="s">
        <v>511</v>
      </c>
      <c r="H415" s="79" t="str">
        <f t="shared" si="13"/>
        <v>---</v>
      </c>
      <c r="I415" t="s">
        <v>511</v>
      </c>
      <c r="L415" s="81" t="str">
        <f>IF(OR('H_Parallel+HT'!$G415="---",'H_Parallel+HT'!$G415="infeas",'H_Parallel+HT'!$G415="inf"),"---",('H_Parallel+HT'!$G415/M415)-1)</f>
        <v>---</v>
      </c>
      <c r="M415" s="83">
        <f>Model_dem!L415</f>
        <v>1026</v>
      </c>
      <c r="N415" s="78" t="str">
        <f>Model_dem!G415</f>
        <v>---</v>
      </c>
      <c r="O415" s="84" t="str">
        <f>IF(AND(H155&lt;-0.01,Model_dem!F155="Optimal"),"Aqui","")</f>
        <v/>
      </c>
      <c r="P415" s="84">
        <v>80316</v>
      </c>
    </row>
    <row r="416" spans="1:16" hidden="1" x14ac:dyDescent="0.3">
      <c r="A416" s="68" t="s">
        <v>533</v>
      </c>
      <c r="B416" s="20">
        <v>3</v>
      </c>
      <c r="C416" s="82" t="str">
        <f t="shared" si="12"/>
        <v>Factor Model</v>
      </c>
      <c r="D416" s="20">
        <v>50</v>
      </c>
      <c r="E416" s="20">
        <v>0.15</v>
      </c>
      <c r="F416" t="s">
        <v>4</v>
      </c>
      <c r="G416" t="s">
        <v>511</v>
      </c>
      <c r="H416" s="79" t="str">
        <f t="shared" si="13"/>
        <v>---</v>
      </c>
      <c r="I416" t="s">
        <v>511</v>
      </c>
      <c r="L416" s="81" t="str">
        <f>IF(OR('H_Parallel+HT'!$G416="---",'H_Parallel+HT'!$G416="infeas",'H_Parallel+HT'!$G416="inf"),"---",('H_Parallel+HT'!$G416/M416)-1)</f>
        <v>---</v>
      </c>
      <c r="M416" s="83">
        <f>Model_dem!L416</f>
        <v>1026</v>
      </c>
      <c r="N416" s="78" t="str">
        <f>Model_dem!G416</f>
        <v>---</v>
      </c>
      <c r="O416" s="84" t="str">
        <f>IF(AND(H156&lt;-0.01,Model_dem!F156="Optimal"),"Aqui","")</f>
        <v/>
      </c>
      <c r="P416" s="84">
        <v>71338</v>
      </c>
    </row>
    <row r="417" spans="1:16" hidden="1" x14ac:dyDescent="0.3">
      <c r="A417" s="68" t="s">
        <v>533</v>
      </c>
      <c r="B417" s="20">
        <v>3</v>
      </c>
      <c r="C417" s="82" t="str">
        <f t="shared" si="12"/>
        <v>Factor Model</v>
      </c>
      <c r="D417" s="20">
        <v>50</v>
      </c>
      <c r="E417" s="20">
        <v>0.2</v>
      </c>
      <c r="F417" t="s">
        <v>4</v>
      </c>
      <c r="G417" t="s">
        <v>511</v>
      </c>
      <c r="H417" s="79" t="str">
        <f t="shared" si="13"/>
        <v>---</v>
      </c>
      <c r="I417" t="s">
        <v>511</v>
      </c>
      <c r="L417" s="81" t="str">
        <f>IF(OR('H_Parallel+HT'!$G417="---",'H_Parallel+HT'!$G417="infeas",'H_Parallel+HT'!$G417="inf"),"---",('H_Parallel+HT'!$G417/M417)-1)</f>
        <v>---</v>
      </c>
      <c r="M417" s="83">
        <f>Model_dem!L417</f>
        <v>1026</v>
      </c>
      <c r="N417" s="78" t="str">
        <f>Model_dem!G417</f>
        <v>---</v>
      </c>
      <c r="O417" s="84" t="str">
        <f>IF(AND(H157&lt;-0.01,Model_dem!F157="Optimal"),"Aqui","")</f>
        <v/>
      </c>
      <c r="P417" s="84">
        <v>76555</v>
      </c>
    </row>
    <row r="418" spans="1:16" x14ac:dyDescent="0.3">
      <c r="A418" s="68" t="s">
        <v>520</v>
      </c>
      <c r="B418" s="20">
        <v>0</v>
      </c>
      <c r="C418" s="82" t="str">
        <f t="shared" si="12"/>
        <v>Deterministic</v>
      </c>
      <c r="D418" s="20">
        <v>0</v>
      </c>
      <c r="E418" s="20">
        <v>0.05</v>
      </c>
      <c r="F418" t="s">
        <v>0</v>
      </c>
      <c r="G418">
        <v>651</v>
      </c>
      <c r="H418" s="79">
        <f t="shared" si="13"/>
        <v>0</v>
      </c>
      <c r="I418" s="92">
        <v>0.85302100000000003</v>
      </c>
      <c r="J418">
        <v>6626</v>
      </c>
      <c r="K418" s="52">
        <v>0.93799999999999994</v>
      </c>
      <c r="L418" s="81">
        <f>IF(OR('H_Parallel+HT'!$G418="---",'H_Parallel+HT'!$G418="infeas",'H_Parallel+HT'!$G418="inf"),"---",('H_Parallel+HT'!$G418/M418)-1)</f>
        <v>0</v>
      </c>
      <c r="M418" s="83">
        <f>Model_dem!L418</f>
        <v>651</v>
      </c>
      <c r="N418" s="78">
        <f>Model_dem!G418</f>
        <v>651</v>
      </c>
      <c r="O418" s="84" t="str">
        <f>IF(AND(H158&lt;-0.01,Model_dem!F158="Optimal"),"Aqui","")</f>
        <v/>
      </c>
      <c r="P418" s="84">
        <v>30539</v>
      </c>
    </row>
    <row r="419" spans="1:16" x14ac:dyDescent="0.3">
      <c r="A419" s="68" t="s">
        <v>520</v>
      </c>
      <c r="B419" s="20">
        <v>0</v>
      </c>
      <c r="C419" s="82" t="str">
        <f t="shared" si="12"/>
        <v>Deterministic</v>
      </c>
      <c r="D419" s="20">
        <v>0</v>
      </c>
      <c r="E419" s="20">
        <v>0.1</v>
      </c>
      <c r="F419" t="s">
        <v>0</v>
      </c>
      <c r="G419">
        <v>651</v>
      </c>
      <c r="H419" s="79">
        <f t="shared" si="13"/>
        <v>0</v>
      </c>
      <c r="I419" s="92">
        <v>0.92054599999999998</v>
      </c>
      <c r="J419">
        <v>7212</v>
      </c>
      <c r="K419" s="52">
        <v>0.999</v>
      </c>
      <c r="L419" s="81">
        <f>IF(OR('H_Parallel+HT'!$G419="---",'H_Parallel+HT'!$G419="infeas",'H_Parallel+HT'!$G419="inf"),"---",('H_Parallel+HT'!$G419/M419)-1)</f>
        <v>0</v>
      </c>
      <c r="M419" s="83">
        <f>Model_dem!L419</f>
        <v>651</v>
      </c>
      <c r="N419" s="78">
        <f>Model_dem!G419</f>
        <v>651</v>
      </c>
      <c r="O419" s="84" t="str">
        <f>IF(AND(H159&lt;-0.01,Model_dem!F159="Optimal"),"Aqui","")</f>
        <v/>
      </c>
      <c r="P419" s="84">
        <v>31263</v>
      </c>
    </row>
    <row r="420" spans="1:16" x14ac:dyDescent="0.3">
      <c r="A420" s="68" t="s">
        <v>520</v>
      </c>
      <c r="B420" s="20">
        <v>0</v>
      </c>
      <c r="C420" s="82" t="str">
        <f t="shared" si="12"/>
        <v>Deterministic</v>
      </c>
      <c r="D420" s="20">
        <v>0</v>
      </c>
      <c r="E420" s="20">
        <v>0.15</v>
      </c>
      <c r="F420" t="s">
        <v>0</v>
      </c>
      <c r="G420">
        <v>651</v>
      </c>
      <c r="H420" s="79">
        <f t="shared" si="13"/>
        <v>0</v>
      </c>
      <c r="I420" s="92">
        <v>1.0064</v>
      </c>
      <c r="J420">
        <v>7143</v>
      </c>
      <c r="K420" s="52">
        <v>1</v>
      </c>
      <c r="L420" s="81">
        <f>IF(OR('H_Parallel+HT'!$G420="---",'H_Parallel+HT'!$G420="infeas",'H_Parallel+HT'!$G420="inf"),"---",('H_Parallel+HT'!$G420/M420)-1)</f>
        <v>0</v>
      </c>
      <c r="M420" s="83">
        <f>Model_dem!L420</f>
        <v>651</v>
      </c>
      <c r="N420" s="78">
        <f>Model_dem!G420</f>
        <v>651</v>
      </c>
      <c r="O420" s="84" t="str">
        <f>IF(AND(H160&lt;-0.01,Model_dem!F160="Optimal"),"Aqui","")</f>
        <v/>
      </c>
      <c r="P420" s="84">
        <v>26465</v>
      </c>
    </row>
    <row r="421" spans="1:16" x14ac:dyDescent="0.3">
      <c r="A421" s="68" t="s">
        <v>520</v>
      </c>
      <c r="B421" s="20">
        <v>0</v>
      </c>
      <c r="C421" s="82" t="str">
        <f t="shared" si="12"/>
        <v>Deterministic</v>
      </c>
      <c r="D421" s="20">
        <v>0</v>
      </c>
      <c r="E421" s="20">
        <v>0.2</v>
      </c>
      <c r="F421" t="s">
        <v>0</v>
      </c>
      <c r="G421">
        <v>651</v>
      </c>
      <c r="H421" s="79">
        <f t="shared" si="13"/>
        <v>0</v>
      </c>
      <c r="I421" s="92">
        <v>0.90933699999999995</v>
      </c>
      <c r="J421">
        <v>6969</v>
      </c>
      <c r="K421" s="52">
        <v>1</v>
      </c>
      <c r="L421" s="81">
        <f>IF(OR('H_Parallel+HT'!$G421="---",'H_Parallel+HT'!$G421="infeas",'H_Parallel+HT'!$G421="inf"),"---",('H_Parallel+HT'!$G421/M421)-1)</f>
        <v>0</v>
      </c>
      <c r="M421" s="83">
        <f>Model_dem!L421</f>
        <v>651</v>
      </c>
      <c r="N421" s="78">
        <f>Model_dem!G421</f>
        <v>651</v>
      </c>
      <c r="O421" s="84" t="str">
        <f>IF(AND(H161&lt;-0.01,Model_dem!F161="Optimal"),"Aqui","")</f>
        <v/>
      </c>
      <c r="P421" s="84">
        <v>27821</v>
      </c>
    </row>
    <row r="422" spans="1:16" x14ac:dyDescent="0.3">
      <c r="A422" s="68" t="s">
        <v>520</v>
      </c>
      <c r="B422" s="20">
        <v>1</v>
      </c>
      <c r="C422" s="82" t="str">
        <f t="shared" si="12"/>
        <v>Cardinality-constrained</v>
      </c>
      <c r="D422" s="20">
        <v>5</v>
      </c>
      <c r="E422" s="20">
        <v>0.05</v>
      </c>
      <c r="F422" t="s">
        <v>0</v>
      </c>
      <c r="G422">
        <v>651</v>
      </c>
      <c r="H422" s="79">
        <f t="shared" si="13"/>
        <v>0</v>
      </c>
      <c r="I422" s="92">
        <v>2.1337000000000002</v>
      </c>
      <c r="J422">
        <v>7284</v>
      </c>
      <c r="K422" s="52">
        <v>0.93799999999999994</v>
      </c>
      <c r="L422" s="81">
        <f>IF(OR('H_Parallel+HT'!$G422="---",'H_Parallel+HT'!$G422="infeas",'H_Parallel+HT'!$G422="inf"),"---",('H_Parallel+HT'!$G422/M422)-1)</f>
        <v>0</v>
      </c>
      <c r="M422" s="83">
        <f>Model_dem!L422</f>
        <v>651</v>
      </c>
      <c r="N422" s="78">
        <f>Model_dem!G422</f>
        <v>651</v>
      </c>
      <c r="O422" s="84" t="str">
        <f>IF(AND(H162&lt;-0.01,Model_dem!F162="Optimal"),"Aqui","")</f>
        <v/>
      </c>
      <c r="P422" s="84">
        <v>29916</v>
      </c>
    </row>
    <row r="423" spans="1:16" x14ac:dyDescent="0.3">
      <c r="A423" s="68" t="s">
        <v>520</v>
      </c>
      <c r="B423" s="20">
        <v>1</v>
      </c>
      <c r="C423" s="82" t="str">
        <f t="shared" si="12"/>
        <v>Cardinality-constrained</v>
      </c>
      <c r="D423" s="20">
        <v>5</v>
      </c>
      <c r="E423" s="20">
        <v>0.1</v>
      </c>
      <c r="F423" t="s">
        <v>0</v>
      </c>
      <c r="G423">
        <v>651</v>
      </c>
      <c r="H423" s="79">
        <f t="shared" si="13"/>
        <v>0</v>
      </c>
      <c r="I423" s="92">
        <v>0.96190699999999996</v>
      </c>
      <c r="J423">
        <v>7388</v>
      </c>
      <c r="K423" s="52">
        <v>0.999</v>
      </c>
      <c r="L423" s="81">
        <f>IF(OR('H_Parallel+HT'!$G423="---",'H_Parallel+HT'!$G423="infeas",'H_Parallel+HT'!$G423="inf"),"---",('H_Parallel+HT'!$G423/M423)-1)</f>
        <v>0</v>
      </c>
      <c r="M423" s="83">
        <f>Model_dem!L423</f>
        <v>651</v>
      </c>
      <c r="N423" s="78">
        <f>Model_dem!G423</f>
        <v>651</v>
      </c>
      <c r="O423" s="84" t="str">
        <f>IF(AND(H163&lt;-0.01,Model_dem!F163="Optimal"),"Aqui","")</f>
        <v/>
      </c>
      <c r="P423" s="84">
        <v>29706</v>
      </c>
    </row>
    <row r="424" spans="1:16" x14ac:dyDescent="0.3">
      <c r="A424" s="68" t="s">
        <v>520</v>
      </c>
      <c r="B424" s="20">
        <v>1</v>
      </c>
      <c r="C424" s="82" t="str">
        <f t="shared" si="12"/>
        <v>Cardinality-constrained</v>
      </c>
      <c r="D424" s="20">
        <v>5</v>
      </c>
      <c r="E424" s="20">
        <v>0.15</v>
      </c>
      <c r="F424" t="s">
        <v>0</v>
      </c>
      <c r="G424">
        <v>653</v>
      </c>
      <c r="H424" s="79">
        <f t="shared" si="13"/>
        <v>0</v>
      </c>
      <c r="I424" s="92">
        <v>1.3810100000000001</v>
      </c>
      <c r="J424">
        <v>7289</v>
      </c>
      <c r="K424" s="52">
        <v>0.998</v>
      </c>
      <c r="L424" s="81">
        <f>IF(OR('H_Parallel+HT'!$G424="---",'H_Parallel+HT'!$G424="infeas",'H_Parallel+HT'!$G424="inf"),"---",('H_Parallel+HT'!$G424/M424)-1)</f>
        <v>3.0721966205837781E-3</v>
      </c>
      <c r="M424" s="83">
        <f>Model_dem!L424</f>
        <v>651</v>
      </c>
      <c r="N424" s="78">
        <f>Model_dem!G424</f>
        <v>653</v>
      </c>
      <c r="O424" s="84" t="str">
        <f>IF(AND(H164&lt;-0.01,Model_dem!F164="Optimal"),"Aqui","")</f>
        <v/>
      </c>
      <c r="P424" s="84">
        <v>27712</v>
      </c>
    </row>
    <row r="425" spans="1:16" x14ac:dyDescent="0.3">
      <c r="A425" s="68" t="s">
        <v>520</v>
      </c>
      <c r="B425" s="20">
        <v>1</v>
      </c>
      <c r="C425" s="82" t="str">
        <f t="shared" si="12"/>
        <v>Cardinality-constrained</v>
      </c>
      <c r="D425" s="20">
        <v>5</v>
      </c>
      <c r="E425" s="20">
        <v>0.2</v>
      </c>
      <c r="F425" t="s">
        <v>0</v>
      </c>
      <c r="G425">
        <v>653</v>
      </c>
      <c r="H425" s="79">
        <f t="shared" si="13"/>
        <v>0</v>
      </c>
      <c r="I425" s="92">
        <v>0.99750099999999997</v>
      </c>
      <c r="J425">
        <v>8220</v>
      </c>
      <c r="K425" s="52">
        <v>0.999</v>
      </c>
      <c r="L425" s="81">
        <f>IF(OR('H_Parallel+HT'!$G425="---",'H_Parallel+HT'!$G425="infeas",'H_Parallel+HT'!$G425="inf"),"---",('H_Parallel+HT'!$G425/M425)-1)</f>
        <v>3.0721966205837781E-3</v>
      </c>
      <c r="M425" s="83">
        <f>Model_dem!L425</f>
        <v>651</v>
      </c>
      <c r="N425" s="78">
        <f>Model_dem!G425</f>
        <v>653</v>
      </c>
      <c r="O425" s="84" t="str">
        <f>IF(AND(H165&lt;-0.01,Model_dem!F165="Optimal"),"Aqui","")</f>
        <v/>
      </c>
      <c r="P425" s="84">
        <v>26272</v>
      </c>
    </row>
    <row r="426" spans="1:16" x14ac:dyDescent="0.3">
      <c r="A426" s="68" t="s">
        <v>520</v>
      </c>
      <c r="B426" s="20">
        <v>1</v>
      </c>
      <c r="C426" s="82" t="str">
        <f t="shared" si="12"/>
        <v>Cardinality-constrained</v>
      </c>
      <c r="D426" s="20">
        <v>10</v>
      </c>
      <c r="E426" s="20">
        <v>0.05</v>
      </c>
      <c r="F426" t="s">
        <v>0</v>
      </c>
      <c r="G426">
        <v>651</v>
      </c>
      <c r="H426" s="79">
        <f t="shared" si="13"/>
        <v>0</v>
      </c>
      <c r="I426" s="92">
        <v>0.98941599999999996</v>
      </c>
      <c r="J426">
        <v>6850</v>
      </c>
      <c r="K426" s="52">
        <v>0.93799999999999994</v>
      </c>
      <c r="L426" s="81">
        <f>IF(OR('H_Parallel+HT'!$G426="---",'H_Parallel+HT'!$G426="infeas",'H_Parallel+HT'!$G426="inf"),"---",('H_Parallel+HT'!$G426/M426)-1)</f>
        <v>0</v>
      </c>
      <c r="M426" s="83">
        <f>Model_dem!L426</f>
        <v>651</v>
      </c>
      <c r="N426" s="78">
        <f>Model_dem!G426</f>
        <v>651</v>
      </c>
      <c r="O426" s="84" t="str">
        <f>IF(AND(H166&lt;-0.01,Model_dem!F166="Optimal"),"Aqui","")</f>
        <v/>
      </c>
      <c r="P426" s="84">
        <v>16965</v>
      </c>
    </row>
    <row r="427" spans="1:16" x14ac:dyDescent="0.3">
      <c r="A427" s="68" t="s">
        <v>520</v>
      </c>
      <c r="B427" s="20">
        <v>1</v>
      </c>
      <c r="C427" s="82" t="str">
        <f t="shared" si="12"/>
        <v>Cardinality-constrained</v>
      </c>
      <c r="D427" s="20">
        <v>10</v>
      </c>
      <c r="E427" s="20">
        <v>0.1</v>
      </c>
      <c r="F427" t="s">
        <v>0</v>
      </c>
      <c r="G427">
        <v>651</v>
      </c>
      <c r="H427" s="79">
        <f t="shared" si="13"/>
        <v>0</v>
      </c>
      <c r="I427" s="92">
        <v>0.90493400000000002</v>
      </c>
      <c r="J427">
        <v>8082</v>
      </c>
      <c r="K427" s="52">
        <v>0.999</v>
      </c>
      <c r="L427" s="81">
        <f>IF(OR('H_Parallel+HT'!$G427="---",'H_Parallel+HT'!$G427="infeas",'H_Parallel+HT'!$G427="inf"),"---",('H_Parallel+HT'!$G427/M427)-1)</f>
        <v>0</v>
      </c>
      <c r="M427" s="83">
        <f>Model_dem!L427</f>
        <v>651</v>
      </c>
      <c r="N427" s="78">
        <f>Model_dem!G427</f>
        <v>651</v>
      </c>
      <c r="O427" s="84" t="str">
        <f>IF(AND(H167&lt;-0.01,Model_dem!F167="Optimal"),"Aqui","")</f>
        <v/>
      </c>
      <c r="P427" s="84">
        <v>12109</v>
      </c>
    </row>
    <row r="428" spans="1:16" x14ac:dyDescent="0.3">
      <c r="A428" s="68" t="s">
        <v>520</v>
      </c>
      <c r="B428" s="20">
        <v>1</v>
      </c>
      <c r="C428" s="82" t="str">
        <f t="shared" si="12"/>
        <v>Cardinality-constrained</v>
      </c>
      <c r="D428" s="20">
        <v>10</v>
      </c>
      <c r="E428" s="20">
        <v>0.15</v>
      </c>
      <c r="F428" t="s">
        <v>0</v>
      </c>
      <c r="G428">
        <v>653</v>
      </c>
      <c r="H428" s="79">
        <f t="shared" si="13"/>
        <v>0</v>
      </c>
      <c r="I428" s="92">
        <v>1.4613100000000001</v>
      </c>
      <c r="J428">
        <v>7373</v>
      </c>
      <c r="K428" s="52">
        <v>0.998</v>
      </c>
      <c r="L428" s="81">
        <f>IF(OR('H_Parallel+HT'!$G428="---",'H_Parallel+HT'!$G428="infeas",'H_Parallel+HT'!$G428="inf"),"---",('H_Parallel+HT'!$G428/M428)-1)</f>
        <v>3.0721966205837781E-3</v>
      </c>
      <c r="M428" s="83">
        <f>Model_dem!L428</f>
        <v>651</v>
      </c>
      <c r="N428" s="78">
        <f>Model_dem!G428</f>
        <v>653</v>
      </c>
      <c r="O428" s="84" t="str">
        <f>IF(AND(H168&lt;-0.01,Model_dem!F168="Optimal"),"Aqui","")</f>
        <v/>
      </c>
      <c r="P428" s="84">
        <v>7025</v>
      </c>
    </row>
    <row r="429" spans="1:16" x14ac:dyDescent="0.3">
      <c r="A429" s="68" t="s">
        <v>520</v>
      </c>
      <c r="B429" s="20">
        <v>1</v>
      </c>
      <c r="C429" s="82" t="str">
        <f t="shared" si="12"/>
        <v>Cardinality-constrained</v>
      </c>
      <c r="D429" s="20">
        <v>10</v>
      </c>
      <c r="E429" s="20">
        <v>0.2</v>
      </c>
      <c r="F429" t="s">
        <v>0</v>
      </c>
      <c r="G429">
        <v>653</v>
      </c>
      <c r="H429" s="79">
        <f t="shared" si="13"/>
        <v>0</v>
      </c>
      <c r="I429" s="92">
        <v>1.3398600000000001</v>
      </c>
      <c r="J429">
        <v>7113</v>
      </c>
      <c r="K429" s="52">
        <v>0.999</v>
      </c>
      <c r="L429" s="81">
        <f>IF(OR('H_Parallel+HT'!$G429="---",'H_Parallel+HT'!$G429="infeas",'H_Parallel+HT'!$G429="inf"),"---",('H_Parallel+HT'!$G429/M429)-1)</f>
        <v>3.0721966205837781E-3</v>
      </c>
      <c r="M429" s="83">
        <f>Model_dem!L429</f>
        <v>651</v>
      </c>
      <c r="N429" s="78">
        <f>Model_dem!G429</f>
        <v>653</v>
      </c>
      <c r="O429" s="84" t="str">
        <f>IF(AND(H169&lt;-0.01,Model_dem!F169="Optimal"),"Aqui","")</f>
        <v/>
      </c>
      <c r="P429" s="84">
        <v>5150</v>
      </c>
    </row>
    <row r="430" spans="1:16" x14ac:dyDescent="0.3">
      <c r="A430" s="68" t="s">
        <v>520</v>
      </c>
      <c r="B430" s="20">
        <v>1</v>
      </c>
      <c r="C430" s="82" t="str">
        <f t="shared" si="12"/>
        <v>Cardinality-constrained</v>
      </c>
      <c r="D430" s="20">
        <v>25</v>
      </c>
      <c r="E430" s="20">
        <v>0.05</v>
      </c>
      <c r="F430" t="s">
        <v>0</v>
      </c>
      <c r="G430">
        <v>653</v>
      </c>
      <c r="H430" s="79">
        <f t="shared" si="13"/>
        <v>0</v>
      </c>
      <c r="I430" s="92">
        <v>1.0190699999999999</v>
      </c>
      <c r="J430">
        <v>7191</v>
      </c>
      <c r="K430" s="52">
        <v>3.6999999999999998E-2</v>
      </c>
      <c r="L430" s="81">
        <f>IF(OR('H_Parallel+HT'!$G430="---",'H_Parallel+HT'!$G430="infeas",'H_Parallel+HT'!$G430="inf"),"---",('H_Parallel+HT'!$G430/M430)-1)</f>
        <v>3.0721966205837781E-3</v>
      </c>
      <c r="M430" s="83">
        <f>Model_dem!L430</f>
        <v>651</v>
      </c>
      <c r="N430" s="78">
        <f>Model_dem!G430</f>
        <v>653</v>
      </c>
      <c r="O430" s="84" t="str">
        <f>IF(AND(H170&lt;-0.01,Model_dem!F170="Optimal"),"Aqui","")</f>
        <v/>
      </c>
      <c r="P430" s="84">
        <v>10833</v>
      </c>
    </row>
    <row r="431" spans="1:16" x14ac:dyDescent="0.3">
      <c r="A431" s="68" t="s">
        <v>520</v>
      </c>
      <c r="B431" s="20">
        <v>1</v>
      </c>
      <c r="C431" s="82" t="str">
        <f t="shared" si="12"/>
        <v>Cardinality-constrained</v>
      </c>
      <c r="D431" s="20">
        <v>25</v>
      </c>
      <c r="E431" s="20">
        <v>0.1</v>
      </c>
      <c r="F431" t="s">
        <v>0</v>
      </c>
      <c r="G431">
        <v>653</v>
      </c>
      <c r="H431" s="79">
        <f t="shared" si="13"/>
        <v>0</v>
      </c>
      <c r="I431" s="92">
        <v>0.94264800000000004</v>
      </c>
      <c r="J431">
        <v>8601</v>
      </c>
      <c r="K431" s="52">
        <v>1.4999999999999999E-2</v>
      </c>
      <c r="L431" s="81">
        <f>IF(OR('H_Parallel+HT'!$G431="---",'H_Parallel+HT'!$G431="infeas",'H_Parallel+HT'!$G431="inf"),"---",('H_Parallel+HT'!$G431/M431)-1)</f>
        <v>3.0721966205837781E-3</v>
      </c>
      <c r="M431" s="83">
        <f>Model_dem!L431</f>
        <v>651</v>
      </c>
      <c r="N431" s="78">
        <f>Model_dem!G431</f>
        <v>653</v>
      </c>
      <c r="O431" s="84" t="str">
        <f>IF(AND(H171&lt;-0.01,Model_dem!F171="Optimal"),"Aqui","")</f>
        <v/>
      </c>
      <c r="P431" s="84">
        <v>6336</v>
      </c>
    </row>
    <row r="432" spans="1:16" x14ac:dyDescent="0.3">
      <c r="A432" s="68" t="s">
        <v>520</v>
      </c>
      <c r="B432" s="20">
        <v>1</v>
      </c>
      <c r="C432" s="82" t="str">
        <f t="shared" si="12"/>
        <v>Cardinality-constrained</v>
      </c>
      <c r="D432" s="20">
        <v>25</v>
      </c>
      <c r="E432" s="20">
        <v>0.15</v>
      </c>
      <c r="F432" t="s">
        <v>0</v>
      </c>
      <c r="G432">
        <v>657</v>
      </c>
      <c r="H432" s="79">
        <f t="shared" si="13"/>
        <v>0</v>
      </c>
      <c r="I432" s="92">
        <v>1.98254</v>
      </c>
      <c r="J432">
        <v>7118</v>
      </c>
      <c r="K432" s="52">
        <v>0</v>
      </c>
      <c r="L432" s="81">
        <f>IF(OR('H_Parallel+HT'!$G432="---",'H_Parallel+HT'!$G432="infeas",'H_Parallel+HT'!$G432="inf"),"---",('H_Parallel+HT'!$G432/M432)-1)</f>
        <v>9.2165898617511122E-3</v>
      </c>
      <c r="M432" s="83">
        <f>Model_dem!L432</f>
        <v>651</v>
      </c>
      <c r="N432" s="78">
        <f>Model_dem!G432</f>
        <v>657</v>
      </c>
      <c r="O432" s="84" t="str">
        <f>IF(AND(H172&lt;-0.01,Model_dem!F172="Optimal"),"Aqui","")</f>
        <v/>
      </c>
      <c r="P432" s="84">
        <v>3382</v>
      </c>
    </row>
    <row r="433" spans="1:16" x14ac:dyDescent="0.3">
      <c r="A433" s="68" t="s">
        <v>520</v>
      </c>
      <c r="B433" s="20">
        <v>1</v>
      </c>
      <c r="C433" s="82" t="str">
        <f t="shared" si="12"/>
        <v>Cardinality-constrained</v>
      </c>
      <c r="D433" s="20">
        <v>25</v>
      </c>
      <c r="E433" s="20">
        <v>0.2</v>
      </c>
      <c r="F433" t="s">
        <v>0</v>
      </c>
      <c r="G433">
        <v>657</v>
      </c>
      <c r="H433" s="79">
        <f t="shared" si="13"/>
        <v>0</v>
      </c>
      <c r="I433" s="92">
        <v>1.48211</v>
      </c>
      <c r="J433">
        <v>6343</v>
      </c>
      <c r="K433" s="52">
        <v>0.14799999999999999</v>
      </c>
      <c r="L433" s="81">
        <f>IF(OR('H_Parallel+HT'!$G433="---",'H_Parallel+HT'!$G433="infeas",'H_Parallel+HT'!$G433="inf"),"---",('H_Parallel+HT'!$G433/M433)-1)</f>
        <v>9.2165898617511122E-3</v>
      </c>
      <c r="M433" s="83">
        <f>Model_dem!L433</f>
        <v>651</v>
      </c>
      <c r="N433" s="78">
        <f>Model_dem!G433</f>
        <v>657</v>
      </c>
      <c r="O433" s="84" t="str">
        <f>IF(AND(H173&lt;-0.01,Model_dem!F173="Optimal"),"Aqui","")</f>
        <v/>
      </c>
      <c r="P433" s="84">
        <v>418</v>
      </c>
    </row>
    <row r="434" spans="1:16" x14ac:dyDescent="0.3">
      <c r="A434" s="68" t="s">
        <v>520</v>
      </c>
      <c r="B434" s="20">
        <v>1</v>
      </c>
      <c r="C434" s="82" t="str">
        <f t="shared" si="12"/>
        <v>Cardinality-constrained</v>
      </c>
      <c r="D434" s="20">
        <v>50</v>
      </c>
      <c r="E434" s="20">
        <v>0.05</v>
      </c>
      <c r="F434" t="s">
        <v>0</v>
      </c>
      <c r="G434">
        <v>653</v>
      </c>
      <c r="H434" s="79">
        <f t="shared" si="13"/>
        <v>0</v>
      </c>
      <c r="I434" s="92">
        <v>0.99460599999999999</v>
      </c>
      <c r="J434">
        <v>7150</v>
      </c>
      <c r="K434" s="52">
        <v>0</v>
      </c>
      <c r="L434" s="81">
        <f>IF(OR('H_Parallel+HT'!$G434="---",'H_Parallel+HT'!$G434="infeas",'H_Parallel+HT'!$G434="inf"),"---",('H_Parallel+HT'!$G434/M434)-1)</f>
        <v>3.0721966205837781E-3</v>
      </c>
      <c r="M434" s="83">
        <f>Model_dem!L434</f>
        <v>651</v>
      </c>
      <c r="N434" s="78">
        <f>Model_dem!G434</f>
        <v>653</v>
      </c>
      <c r="O434" s="84" t="str">
        <f>IF(AND(H174&lt;-0.01,Model_dem!F174="Optimal"),"Aqui","")</f>
        <v/>
      </c>
      <c r="P434" s="84">
        <v>21151</v>
      </c>
    </row>
    <row r="435" spans="1:16" x14ac:dyDescent="0.3">
      <c r="A435" s="68" t="s">
        <v>520</v>
      </c>
      <c r="B435" s="20">
        <v>1</v>
      </c>
      <c r="C435" s="82" t="str">
        <f t="shared" si="12"/>
        <v>Cardinality-constrained</v>
      </c>
      <c r="D435" s="20">
        <v>50</v>
      </c>
      <c r="E435" s="20">
        <v>0.1</v>
      </c>
      <c r="F435" t="s">
        <v>0</v>
      </c>
      <c r="G435">
        <v>655</v>
      </c>
      <c r="H435" s="79">
        <f t="shared" si="13"/>
        <v>0</v>
      </c>
      <c r="I435" s="92">
        <v>1.2425900000000001</v>
      </c>
      <c r="J435">
        <v>7291</v>
      </c>
      <c r="K435" s="52">
        <v>1.4999999999999999E-2</v>
      </c>
      <c r="L435" s="81">
        <f>IF(OR('H_Parallel+HT'!$G435="---",'H_Parallel+HT'!$G435="infeas",'H_Parallel+HT'!$G435="inf"),"---",('H_Parallel+HT'!$G435/M435)-1)</f>
        <v>6.1443932411673341E-3</v>
      </c>
      <c r="M435" s="83">
        <f>Model_dem!L435</f>
        <v>651</v>
      </c>
      <c r="N435" s="78">
        <f>Model_dem!G435</f>
        <v>655</v>
      </c>
      <c r="O435" s="84" t="str">
        <f>IF(AND(H175&lt;-0.01,Model_dem!F175="Optimal"),"Aqui","")</f>
        <v/>
      </c>
      <c r="P435" s="84">
        <v>20997</v>
      </c>
    </row>
    <row r="436" spans="1:16" x14ac:dyDescent="0.3">
      <c r="A436" s="68" t="s">
        <v>520</v>
      </c>
      <c r="B436" s="20">
        <v>1</v>
      </c>
      <c r="C436" s="82" t="str">
        <f t="shared" si="12"/>
        <v>Cardinality-constrained</v>
      </c>
      <c r="D436" s="20">
        <v>50</v>
      </c>
      <c r="E436" s="20">
        <v>0.15</v>
      </c>
      <c r="F436" t="s">
        <v>0</v>
      </c>
      <c r="G436">
        <v>657</v>
      </c>
      <c r="H436" s="79">
        <f t="shared" si="13"/>
        <v>0</v>
      </c>
      <c r="I436" s="92">
        <v>1.7699100000000001</v>
      </c>
      <c r="J436">
        <v>8763</v>
      </c>
      <c r="K436" s="52">
        <v>0</v>
      </c>
      <c r="L436" s="81">
        <f>IF(OR('H_Parallel+HT'!$G436="---",'H_Parallel+HT'!$G436="infeas",'H_Parallel+HT'!$G436="inf"),"---",('H_Parallel+HT'!$G436/M436)-1)</f>
        <v>9.2165898617511122E-3</v>
      </c>
      <c r="M436" s="83">
        <f>Model_dem!L436</f>
        <v>651</v>
      </c>
      <c r="N436" s="78">
        <f>Model_dem!G436</f>
        <v>657</v>
      </c>
      <c r="O436" s="84" t="str">
        <f>IF(AND(H176&lt;-0.01,Model_dem!F176="Optimal"),"Aqui","")</f>
        <v/>
      </c>
      <c r="P436" s="84">
        <v>19023</v>
      </c>
    </row>
    <row r="437" spans="1:16" x14ac:dyDescent="0.3">
      <c r="A437" s="68" t="s">
        <v>520</v>
      </c>
      <c r="B437" s="20">
        <v>1</v>
      </c>
      <c r="C437" s="82" t="str">
        <f t="shared" si="12"/>
        <v>Cardinality-constrained</v>
      </c>
      <c r="D437" s="20">
        <v>50</v>
      </c>
      <c r="E437" s="20">
        <v>0.2</v>
      </c>
      <c r="F437" t="s">
        <v>1</v>
      </c>
      <c r="G437">
        <v>696</v>
      </c>
      <c r="H437" s="79">
        <f t="shared" si="13"/>
        <v>4.329004329004329E-3</v>
      </c>
      <c r="I437" s="92">
        <v>7.6926800000000002</v>
      </c>
      <c r="J437">
        <v>6547</v>
      </c>
      <c r="K437" s="52">
        <v>1.7999999999999999E-2</v>
      </c>
      <c r="L437" s="81">
        <f>IF(OR('H_Parallel+HT'!$G437="---",'H_Parallel+HT'!$G437="infeas",'H_Parallel+HT'!$G437="inf"),"---",('H_Parallel+HT'!$G437/M437)-1)</f>
        <v>6.9124423963133674E-2</v>
      </c>
      <c r="M437" s="83">
        <f>Model_dem!L437</f>
        <v>651</v>
      </c>
      <c r="N437" s="78">
        <f>Model_dem!G437</f>
        <v>693</v>
      </c>
      <c r="O437" s="84" t="str">
        <f>IF(AND(H177&lt;-0.01,Model_dem!F177="Optimal"),"Aqui","")</f>
        <v/>
      </c>
      <c r="P437" s="84">
        <v>18596</v>
      </c>
    </row>
    <row r="438" spans="1:16" x14ac:dyDescent="0.3">
      <c r="A438" s="68" t="s">
        <v>520</v>
      </c>
      <c r="B438" s="20">
        <v>2</v>
      </c>
      <c r="C438" s="82" t="str">
        <f t="shared" si="12"/>
        <v>Knapsack</v>
      </c>
      <c r="D438" s="20">
        <v>5</v>
      </c>
      <c r="E438" s="20">
        <v>0.05</v>
      </c>
      <c r="F438" t="s">
        <v>0</v>
      </c>
      <c r="G438">
        <v>651</v>
      </c>
      <c r="H438" s="79">
        <f t="shared" si="13"/>
        <v>0</v>
      </c>
      <c r="I438" s="92">
        <v>1.03176</v>
      </c>
      <c r="J438">
        <v>7139</v>
      </c>
      <c r="K438" s="52">
        <v>0.93799999999999994</v>
      </c>
      <c r="L438" s="81">
        <f>IF(OR('H_Parallel+HT'!$G438="---",'H_Parallel+HT'!$G438="infeas",'H_Parallel+HT'!$G438="inf"),"---",('H_Parallel+HT'!$G438/M438)-1)</f>
        <v>0</v>
      </c>
      <c r="M438" s="83">
        <f>Model_dem!L438</f>
        <v>651</v>
      </c>
      <c r="N438" s="78">
        <f>Model_dem!G438</f>
        <v>651</v>
      </c>
      <c r="O438" s="84" t="str">
        <f>IF(AND(H178&lt;-0.01,Model_dem!F178="Optimal"),"Aqui","")</f>
        <v/>
      </c>
      <c r="P438" s="84">
        <v>12824</v>
      </c>
    </row>
    <row r="439" spans="1:16" x14ac:dyDescent="0.3">
      <c r="A439" s="68" t="s">
        <v>520</v>
      </c>
      <c r="B439" s="20">
        <v>2</v>
      </c>
      <c r="C439" s="82" t="str">
        <f t="shared" si="12"/>
        <v>Knapsack</v>
      </c>
      <c r="D439" s="20">
        <v>5</v>
      </c>
      <c r="E439" s="20">
        <v>0.1</v>
      </c>
      <c r="F439" t="s">
        <v>0</v>
      </c>
      <c r="G439">
        <v>651</v>
      </c>
      <c r="H439" s="79">
        <f t="shared" si="13"/>
        <v>0</v>
      </c>
      <c r="I439" s="92">
        <v>0.999718</v>
      </c>
      <c r="J439">
        <v>7562</v>
      </c>
      <c r="K439" s="52">
        <v>1</v>
      </c>
      <c r="L439" s="81">
        <f>IF(OR('H_Parallel+HT'!$G439="---",'H_Parallel+HT'!$G439="infeas",'H_Parallel+HT'!$G439="inf"),"---",('H_Parallel+HT'!$G439/M439)-1)</f>
        <v>0</v>
      </c>
      <c r="M439" s="83">
        <f>Model_dem!L439</f>
        <v>651</v>
      </c>
      <c r="N439" s="78">
        <f>Model_dem!G439</f>
        <v>651</v>
      </c>
      <c r="O439" s="84" t="str">
        <f>IF(AND(H179&lt;-0.01,Model_dem!F179="Optimal"),"Aqui","")</f>
        <v/>
      </c>
      <c r="P439" s="84">
        <v>6994</v>
      </c>
    </row>
    <row r="440" spans="1:16" x14ac:dyDescent="0.3">
      <c r="A440" s="68" t="s">
        <v>520</v>
      </c>
      <c r="B440" s="20">
        <v>2</v>
      </c>
      <c r="C440" s="82" t="str">
        <f t="shared" si="12"/>
        <v>Knapsack</v>
      </c>
      <c r="D440" s="20">
        <v>5</v>
      </c>
      <c r="E440" s="20">
        <v>0.15</v>
      </c>
      <c r="F440" t="s">
        <v>0</v>
      </c>
      <c r="G440">
        <v>651</v>
      </c>
      <c r="H440" s="79">
        <f t="shared" si="13"/>
        <v>0</v>
      </c>
      <c r="I440" s="92">
        <v>0.90722999999999998</v>
      </c>
      <c r="J440">
        <v>8065</v>
      </c>
      <c r="K440" s="52">
        <v>1</v>
      </c>
      <c r="L440" s="81">
        <f>IF(OR('H_Parallel+HT'!$G440="---",'H_Parallel+HT'!$G440="infeas",'H_Parallel+HT'!$G440="inf"),"---",('H_Parallel+HT'!$G440/M440)-1)</f>
        <v>0</v>
      </c>
      <c r="M440" s="83">
        <f>Model_dem!L440</f>
        <v>651</v>
      </c>
      <c r="N440" s="78">
        <f>Model_dem!G440</f>
        <v>651</v>
      </c>
      <c r="O440" s="84" t="str">
        <f>IF(AND(H180&lt;-0.01,Model_dem!F180="Optimal"),"Aqui","")</f>
        <v/>
      </c>
      <c r="P440" s="84">
        <v>6676</v>
      </c>
    </row>
    <row r="441" spans="1:16" x14ac:dyDescent="0.3">
      <c r="A441" s="68" t="s">
        <v>520</v>
      </c>
      <c r="B441" s="20">
        <v>2</v>
      </c>
      <c r="C441" s="82" t="str">
        <f t="shared" si="12"/>
        <v>Knapsack</v>
      </c>
      <c r="D441" s="20">
        <v>5</v>
      </c>
      <c r="E441" s="20">
        <v>0.2</v>
      </c>
      <c r="F441" t="s">
        <v>0</v>
      </c>
      <c r="G441">
        <v>654</v>
      </c>
      <c r="H441" s="79">
        <f t="shared" si="13"/>
        <v>1.5313935681470138E-3</v>
      </c>
      <c r="I441" s="92">
        <v>1.28735</v>
      </c>
      <c r="J441">
        <v>6905</v>
      </c>
      <c r="K441" s="52">
        <v>0.92400000000000004</v>
      </c>
      <c r="L441" s="81">
        <f>IF(OR('H_Parallel+HT'!$G441="---",'H_Parallel+HT'!$G441="infeas",'H_Parallel+HT'!$G441="inf"),"---",('H_Parallel+HT'!$G441/M441)-1)</f>
        <v>4.6082949308756671E-3</v>
      </c>
      <c r="M441" s="83">
        <f>Model_dem!L441</f>
        <v>651</v>
      </c>
      <c r="N441" s="78">
        <f>Model_dem!G441</f>
        <v>653</v>
      </c>
      <c r="O441" s="84" t="str">
        <f>IF(AND(H181&lt;-0.01,Model_dem!F181="Optimal"),"Aqui","")</f>
        <v/>
      </c>
      <c r="P441" s="84">
        <v>5695</v>
      </c>
    </row>
    <row r="442" spans="1:16" x14ac:dyDescent="0.3">
      <c r="A442" s="68" t="s">
        <v>520</v>
      </c>
      <c r="B442" s="20">
        <v>2</v>
      </c>
      <c r="C442" s="82" t="str">
        <f t="shared" si="12"/>
        <v>Knapsack</v>
      </c>
      <c r="D442" s="20">
        <v>10</v>
      </c>
      <c r="E442" s="20">
        <v>0.05</v>
      </c>
      <c r="F442" t="s">
        <v>0</v>
      </c>
      <c r="G442">
        <v>651</v>
      </c>
      <c r="H442" s="79">
        <f t="shared" si="13"/>
        <v>0</v>
      </c>
      <c r="I442" s="92">
        <v>0.99570899999999996</v>
      </c>
      <c r="J442">
        <v>6898</v>
      </c>
      <c r="K442" s="52">
        <v>1</v>
      </c>
      <c r="L442" s="81">
        <f>IF(OR('H_Parallel+HT'!$G442="---",'H_Parallel+HT'!$G442="infeas",'H_Parallel+HT'!$G442="inf"),"---",('H_Parallel+HT'!$G442/M442)-1)</f>
        <v>0</v>
      </c>
      <c r="M442" s="83">
        <f>Model_dem!L442</f>
        <v>651</v>
      </c>
      <c r="N442" s="78">
        <f>Model_dem!G442</f>
        <v>651</v>
      </c>
      <c r="O442" s="84" t="str">
        <f>IF(AND(H182&lt;-0.01,Model_dem!F182="Optimal"),"Aqui","")</f>
        <v/>
      </c>
      <c r="P442" s="84">
        <v>10217</v>
      </c>
    </row>
    <row r="443" spans="1:16" x14ac:dyDescent="0.3">
      <c r="A443" s="68" t="s">
        <v>520</v>
      </c>
      <c r="B443" s="20">
        <v>2</v>
      </c>
      <c r="C443" s="82" t="str">
        <f t="shared" si="12"/>
        <v>Knapsack</v>
      </c>
      <c r="D443" s="20">
        <v>10</v>
      </c>
      <c r="E443" s="20">
        <v>0.1</v>
      </c>
      <c r="F443" t="s">
        <v>0</v>
      </c>
      <c r="G443">
        <v>655</v>
      </c>
      <c r="H443" s="79">
        <f t="shared" si="13"/>
        <v>3.0627871362940277E-3</v>
      </c>
      <c r="I443" s="92">
        <v>1.0017199999999999</v>
      </c>
      <c r="J443">
        <v>7906</v>
      </c>
      <c r="K443" s="52">
        <v>1.4999999999999999E-2</v>
      </c>
      <c r="L443" s="81">
        <f>IF(OR('H_Parallel+HT'!$G443="---",'H_Parallel+HT'!$G443="infeas",'H_Parallel+HT'!$G443="inf"),"---",('H_Parallel+HT'!$G443/M443)-1)</f>
        <v>6.1443932411673341E-3</v>
      </c>
      <c r="M443" s="83">
        <f>Model_dem!L443</f>
        <v>651</v>
      </c>
      <c r="N443" s="78">
        <f>Model_dem!G443</f>
        <v>653</v>
      </c>
      <c r="O443" s="84" t="str">
        <f>IF(AND(H183&lt;-0.01,Model_dem!F183="Optimal"),"Aqui","")</f>
        <v/>
      </c>
      <c r="P443" s="84">
        <v>6571</v>
      </c>
    </row>
    <row r="444" spans="1:16" x14ac:dyDescent="0.3">
      <c r="A444" s="68" t="s">
        <v>520</v>
      </c>
      <c r="B444" s="20">
        <v>2</v>
      </c>
      <c r="C444" s="82" t="str">
        <f t="shared" si="12"/>
        <v>Knapsack</v>
      </c>
      <c r="D444" s="20">
        <v>10</v>
      </c>
      <c r="E444" s="20">
        <v>0.15</v>
      </c>
      <c r="F444" t="s">
        <v>0</v>
      </c>
      <c r="G444">
        <v>655</v>
      </c>
      <c r="H444" s="79">
        <f t="shared" si="13"/>
        <v>0</v>
      </c>
      <c r="I444" s="92">
        <v>1.0482899999999999</v>
      </c>
      <c r="J444">
        <v>6744</v>
      </c>
      <c r="K444" s="52">
        <v>0.57699999999999996</v>
      </c>
      <c r="L444" s="81">
        <f>IF(OR('H_Parallel+HT'!$G444="---",'H_Parallel+HT'!$G444="infeas",'H_Parallel+HT'!$G444="inf"),"---",('H_Parallel+HT'!$G444/M444)-1)</f>
        <v>6.1443932411673341E-3</v>
      </c>
      <c r="M444" s="83">
        <f>Model_dem!L444</f>
        <v>651</v>
      </c>
      <c r="N444" s="78">
        <f>Model_dem!G444</f>
        <v>655</v>
      </c>
      <c r="O444" s="84" t="str">
        <f>IF(AND(H184&lt;-0.01,Model_dem!F184="Optimal"),"Aqui","")</f>
        <v/>
      </c>
      <c r="P444" s="84">
        <v>3454</v>
      </c>
    </row>
    <row r="445" spans="1:16" x14ac:dyDescent="0.3">
      <c r="A445" s="68" t="s">
        <v>520</v>
      </c>
      <c r="B445" s="20">
        <v>2</v>
      </c>
      <c r="C445" s="82" t="str">
        <f t="shared" si="12"/>
        <v>Knapsack</v>
      </c>
      <c r="D445" s="20">
        <v>10</v>
      </c>
      <c r="E445" s="20">
        <v>0.2</v>
      </c>
      <c r="F445" t="s">
        <v>0</v>
      </c>
      <c r="G445">
        <v>655</v>
      </c>
      <c r="H445" s="79">
        <f t="shared" si="13"/>
        <v>0</v>
      </c>
      <c r="I445" s="92">
        <v>1.02047</v>
      </c>
      <c r="J445">
        <v>8999</v>
      </c>
      <c r="K445" s="52">
        <v>0.997</v>
      </c>
      <c r="L445" s="81">
        <f>IF(OR('H_Parallel+HT'!$G445="---",'H_Parallel+HT'!$G445="infeas",'H_Parallel+HT'!$G445="inf"),"---",('H_Parallel+HT'!$G445/M445)-1)</f>
        <v>6.1443932411673341E-3</v>
      </c>
      <c r="M445" s="83">
        <f>Model_dem!L445</f>
        <v>651</v>
      </c>
      <c r="N445" s="78">
        <f>Model_dem!G445</f>
        <v>655</v>
      </c>
      <c r="O445" s="84" t="str">
        <f>IF(AND(H185&lt;-0.01,Model_dem!F185="Optimal"),"Aqui","")</f>
        <v/>
      </c>
      <c r="P445" s="84">
        <v>154</v>
      </c>
    </row>
    <row r="446" spans="1:16" x14ac:dyDescent="0.3">
      <c r="A446" s="68" t="s">
        <v>520</v>
      </c>
      <c r="B446" s="20">
        <v>2</v>
      </c>
      <c r="C446" s="82" t="str">
        <f t="shared" si="12"/>
        <v>Knapsack</v>
      </c>
      <c r="D446" s="20">
        <v>25</v>
      </c>
      <c r="E446" s="20">
        <v>0.05</v>
      </c>
      <c r="F446" t="s">
        <v>0</v>
      </c>
      <c r="G446">
        <v>654</v>
      </c>
      <c r="H446" s="79">
        <f t="shared" si="13"/>
        <v>1.5313935681470138E-3</v>
      </c>
      <c r="I446" s="92">
        <v>1.94102</v>
      </c>
      <c r="J446">
        <v>7408</v>
      </c>
      <c r="K446" s="52">
        <v>0</v>
      </c>
      <c r="L446" s="81">
        <f>IF(OR('H_Parallel+HT'!$G446="---",'H_Parallel+HT'!$G446="infeas",'H_Parallel+HT'!$G446="inf"),"---",('H_Parallel+HT'!$G446/M446)-1)</f>
        <v>4.6082949308756671E-3</v>
      </c>
      <c r="M446" s="83">
        <f>Model_dem!L446</f>
        <v>651</v>
      </c>
      <c r="N446" s="78">
        <f>Model_dem!G446</f>
        <v>653</v>
      </c>
      <c r="O446" s="84" t="str">
        <f>IF(AND(H186&lt;-0.01,Model_dem!F186="Optimal"),"Aqui","")</f>
        <v/>
      </c>
      <c r="P446" s="84">
        <v>15145</v>
      </c>
    </row>
    <row r="447" spans="1:16" x14ac:dyDescent="0.3">
      <c r="A447" s="68" t="s">
        <v>520</v>
      </c>
      <c r="B447" s="20">
        <v>2</v>
      </c>
      <c r="C447" s="82" t="str">
        <f t="shared" si="12"/>
        <v>Knapsack</v>
      </c>
      <c r="D447" s="20">
        <v>25</v>
      </c>
      <c r="E447" s="20">
        <v>0.1</v>
      </c>
      <c r="F447" t="s">
        <v>0</v>
      </c>
      <c r="G447">
        <v>655</v>
      </c>
      <c r="H447" s="79">
        <f t="shared" si="13"/>
        <v>0</v>
      </c>
      <c r="I447" s="92">
        <v>1.1575599999999999</v>
      </c>
      <c r="J447">
        <v>7335</v>
      </c>
      <c r="K447" s="52">
        <v>0.39600000000000002</v>
      </c>
      <c r="L447" s="81">
        <f>IF(OR('H_Parallel+HT'!$G447="---",'H_Parallel+HT'!$G447="infeas",'H_Parallel+HT'!$G447="inf"),"---",('H_Parallel+HT'!$G447/M447)-1)</f>
        <v>6.1443932411673341E-3</v>
      </c>
      <c r="M447" s="83">
        <f>Model_dem!L447</f>
        <v>651</v>
      </c>
      <c r="N447" s="78">
        <f>Model_dem!G447</f>
        <v>655</v>
      </c>
      <c r="O447" s="84" t="str">
        <f>IF(AND(H187&lt;-0.01,Model_dem!F187="Optimal"),"Aqui","")</f>
        <v/>
      </c>
      <c r="P447" s="84">
        <v>9468</v>
      </c>
    </row>
    <row r="448" spans="1:16" x14ac:dyDescent="0.3">
      <c r="A448" s="68" t="s">
        <v>520</v>
      </c>
      <c r="B448" s="20">
        <v>2</v>
      </c>
      <c r="C448" s="82" t="str">
        <f t="shared" si="12"/>
        <v>Knapsack</v>
      </c>
      <c r="D448" s="20">
        <v>25</v>
      </c>
      <c r="E448" s="20">
        <v>0.15</v>
      </c>
      <c r="F448" t="s">
        <v>0</v>
      </c>
      <c r="G448">
        <v>656</v>
      </c>
      <c r="H448" s="79">
        <f t="shared" si="13"/>
        <v>1.5267175572519084E-3</v>
      </c>
      <c r="I448" s="92">
        <v>2.0309200000000001</v>
      </c>
      <c r="J448">
        <v>6147</v>
      </c>
      <c r="K448" s="52">
        <v>0.94399999999999995</v>
      </c>
      <c r="L448" s="81">
        <f>IF(OR('H_Parallel+HT'!$G448="---",'H_Parallel+HT'!$G448="infeas",'H_Parallel+HT'!$G448="inf"),"---",('H_Parallel+HT'!$G448/M448)-1)</f>
        <v>7.6804915514592231E-3</v>
      </c>
      <c r="M448" s="83">
        <f>Model_dem!L448</f>
        <v>651</v>
      </c>
      <c r="N448" s="78">
        <f>Model_dem!G448</f>
        <v>655</v>
      </c>
      <c r="O448" s="84" t="str">
        <f>IF(AND(H188&lt;-0.01,Model_dem!F188="Optimal"),"Aqui","")</f>
        <v/>
      </c>
      <c r="P448" s="84">
        <v>1968</v>
      </c>
    </row>
    <row r="449" spans="1:16" x14ac:dyDescent="0.3">
      <c r="A449" s="68" t="s">
        <v>520</v>
      </c>
      <c r="B449" s="20">
        <v>2</v>
      </c>
      <c r="C449" s="82" t="str">
        <f t="shared" si="12"/>
        <v>Knapsack</v>
      </c>
      <c r="D449" s="20">
        <v>25</v>
      </c>
      <c r="E449" s="20">
        <v>0.2</v>
      </c>
      <c r="F449" t="s">
        <v>0</v>
      </c>
      <c r="G449">
        <v>657</v>
      </c>
      <c r="H449" s="79">
        <f t="shared" si="13"/>
        <v>0</v>
      </c>
      <c r="I449" s="92">
        <v>1.5819000000000001</v>
      </c>
      <c r="J449">
        <v>5170</v>
      </c>
      <c r="K449" s="52">
        <v>0.14799999999999999</v>
      </c>
      <c r="L449" s="81">
        <f>IF(OR('H_Parallel+HT'!$G449="---",'H_Parallel+HT'!$G449="infeas",'H_Parallel+HT'!$G449="inf"),"---",('H_Parallel+HT'!$G449/M449)-1)</f>
        <v>9.2165898617511122E-3</v>
      </c>
      <c r="M449" s="83">
        <f>Model_dem!L449</f>
        <v>651</v>
      </c>
      <c r="N449" s="78">
        <f>Model_dem!G449</f>
        <v>657</v>
      </c>
      <c r="O449" s="84" t="str">
        <f>IF(AND(H189&lt;-0.01,Model_dem!F189="Optimal"),"Aqui","")</f>
        <v/>
      </c>
      <c r="P449" s="84">
        <v>29</v>
      </c>
    </row>
    <row r="450" spans="1:16" x14ac:dyDescent="0.3">
      <c r="A450" s="68" t="s">
        <v>520</v>
      </c>
      <c r="B450" s="20">
        <v>2</v>
      </c>
      <c r="C450" s="82" t="str">
        <f t="shared" ref="C450:C513" si="14">IF(B450=0,"Deterministic",IF(B450=1,"Cardinality-constrained",IF(B450=2,"Knapsack","Factor Model")))</f>
        <v>Knapsack</v>
      </c>
      <c r="D450" s="20">
        <v>50</v>
      </c>
      <c r="E450" s="20">
        <v>0.05</v>
      </c>
      <c r="F450" t="s">
        <v>0</v>
      </c>
      <c r="G450">
        <v>653</v>
      </c>
      <c r="H450" s="79">
        <f t="shared" ref="H450:H513" si="15">IF(OR(N450="---",G450="infeas",G450="inf",G450=""),"---",(G450-N450)/N450)</f>
        <v>0</v>
      </c>
      <c r="I450" s="92">
        <v>1.1517500000000001</v>
      </c>
      <c r="J450">
        <v>8332</v>
      </c>
      <c r="K450" s="52">
        <v>0</v>
      </c>
      <c r="L450" s="81">
        <f>IF(OR('H_Parallel+HT'!$G450="---",'H_Parallel+HT'!$G450="infeas",'H_Parallel+HT'!$G450="inf"),"---",('H_Parallel+HT'!$G450/M450)-1)</f>
        <v>3.0721966205837781E-3</v>
      </c>
      <c r="M450" s="83">
        <f>Model_dem!L450</f>
        <v>651</v>
      </c>
      <c r="N450" s="78">
        <f>Model_dem!G450</f>
        <v>653</v>
      </c>
      <c r="O450" s="84" t="str">
        <f>IF(AND(H190&lt;-0.01,Model_dem!F190="Optimal"),"Aqui","")</f>
        <v/>
      </c>
      <c r="P450" s="84">
        <v>28744</v>
      </c>
    </row>
    <row r="451" spans="1:16" x14ac:dyDescent="0.3">
      <c r="A451" s="68" t="s">
        <v>520</v>
      </c>
      <c r="B451" s="20">
        <v>2</v>
      </c>
      <c r="C451" s="82" t="str">
        <f t="shared" si="14"/>
        <v>Knapsack</v>
      </c>
      <c r="D451" s="20">
        <v>50</v>
      </c>
      <c r="E451" s="20">
        <v>0.1</v>
      </c>
      <c r="F451" t="s">
        <v>0</v>
      </c>
      <c r="G451">
        <v>657</v>
      </c>
      <c r="H451" s="79">
        <f t="shared" si="15"/>
        <v>0</v>
      </c>
      <c r="I451" s="92">
        <v>1.9511700000000001</v>
      </c>
      <c r="J451">
        <v>6662</v>
      </c>
      <c r="K451" s="52">
        <v>0.39600000000000002</v>
      </c>
      <c r="L451" s="81">
        <f>IF(OR('H_Parallel+HT'!$G451="---",'H_Parallel+HT'!$G451="infeas",'H_Parallel+HT'!$G451="inf"),"---",('H_Parallel+HT'!$G451/M451)-1)</f>
        <v>9.2165898617511122E-3</v>
      </c>
      <c r="M451" s="83">
        <f>Model_dem!L451</f>
        <v>651</v>
      </c>
      <c r="N451" s="78">
        <f>Model_dem!G451</f>
        <v>657</v>
      </c>
      <c r="O451" s="84" t="str">
        <f>IF(AND(H191&lt;-0.01,Model_dem!F191="Optimal"),"Aqui","")</f>
        <v/>
      </c>
      <c r="P451" s="84"/>
    </row>
    <row r="452" spans="1:16" x14ac:dyDescent="0.3">
      <c r="A452" s="68" t="s">
        <v>520</v>
      </c>
      <c r="B452" s="20">
        <v>2</v>
      </c>
      <c r="C452" s="82" t="str">
        <f t="shared" si="14"/>
        <v>Knapsack</v>
      </c>
      <c r="D452" s="20">
        <v>50</v>
      </c>
      <c r="E452" s="20">
        <v>0.15</v>
      </c>
      <c r="F452" t="s">
        <v>0</v>
      </c>
      <c r="G452">
        <v>657</v>
      </c>
      <c r="H452" s="79">
        <f t="shared" si="15"/>
        <v>0</v>
      </c>
      <c r="I452" s="92">
        <v>1.1751499999999999</v>
      </c>
      <c r="J452">
        <v>5454</v>
      </c>
      <c r="K452" s="52">
        <v>0</v>
      </c>
      <c r="L452" s="81">
        <f>IF(OR('H_Parallel+HT'!$G452="---",'H_Parallel+HT'!$G452="infeas",'H_Parallel+HT'!$G452="inf"),"---",('H_Parallel+HT'!$G452/M452)-1)</f>
        <v>9.2165898617511122E-3</v>
      </c>
      <c r="M452" s="83">
        <f>Model_dem!L452</f>
        <v>651</v>
      </c>
      <c r="N452" s="78">
        <f>Model_dem!G452</f>
        <v>657</v>
      </c>
      <c r="O452" s="84" t="str">
        <f>IF(AND(H192&lt;-0.01,Model_dem!F192="Optimal"),"Aqui","")</f>
        <v/>
      </c>
      <c r="P452" s="84"/>
    </row>
    <row r="453" spans="1:16" x14ac:dyDescent="0.3">
      <c r="A453" s="68" t="s">
        <v>520</v>
      </c>
      <c r="B453" s="20">
        <v>2</v>
      </c>
      <c r="C453" s="82" t="str">
        <f t="shared" si="14"/>
        <v>Knapsack</v>
      </c>
      <c r="D453" s="20">
        <v>50</v>
      </c>
      <c r="E453" s="20">
        <v>0.2</v>
      </c>
      <c r="F453" t="s">
        <v>0</v>
      </c>
      <c r="G453">
        <v>742</v>
      </c>
      <c r="H453" s="79">
        <f t="shared" si="15"/>
        <v>0</v>
      </c>
      <c r="I453" s="92">
        <v>136.90100000000001</v>
      </c>
      <c r="J453">
        <v>3006</v>
      </c>
      <c r="K453" s="52">
        <v>7.5999999999999998E-2</v>
      </c>
      <c r="L453" s="81">
        <f>IF(OR('H_Parallel+HT'!$G453="---",'H_Parallel+HT'!$G453="infeas",'H_Parallel+HT'!$G453="inf"),"---",('H_Parallel+HT'!$G453/M453)-1)</f>
        <v>0.13978494623655924</v>
      </c>
      <c r="M453" s="83">
        <f>Model_dem!L453</f>
        <v>651</v>
      </c>
      <c r="N453" s="78">
        <f>Model_dem!G453</f>
        <v>742</v>
      </c>
      <c r="O453" s="84" t="str">
        <f>IF(AND(H193&lt;-0.01,Model_dem!F193="Optimal"),"Aqui","")</f>
        <v/>
      </c>
      <c r="P453" s="84"/>
    </row>
    <row r="454" spans="1:16" hidden="1" x14ac:dyDescent="0.3">
      <c r="A454" s="68" t="s">
        <v>520</v>
      </c>
      <c r="B454" s="20">
        <v>3</v>
      </c>
      <c r="C454" s="82" t="str">
        <f t="shared" si="14"/>
        <v>Factor Model</v>
      </c>
      <c r="D454" s="20">
        <v>0</v>
      </c>
      <c r="E454" s="20">
        <v>0.05</v>
      </c>
      <c r="F454" t="s">
        <v>0</v>
      </c>
      <c r="G454">
        <v>657</v>
      </c>
      <c r="H454" s="79">
        <f t="shared" si="15"/>
        <v>0</v>
      </c>
      <c r="I454">
        <v>0.90591299999999997</v>
      </c>
      <c r="J454">
        <v>6573</v>
      </c>
      <c r="K454" s="52">
        <v>0</v>
      </c>
      <c r="L454" s="81">
        <f>IF(OR('H_Parallel+HT'!$G454="---",'H_Parallel+HT'!$G454="infeas",'H_Parallel+HT'!$G454="inf"),"---",('H_Parallel+HT'!$G454/M454)-1)</f>
        <v>9.2165898617511122E-3</v>
      </c>
      <c r="M454" s="83">
        <f>Model_dem!L454</f>
        <v>651</v>
      </c>
      <c r="N454" s="78">
        <f>Model_dem!G454</f>
        <v>657</v>
      </c>
      <c r="O454" s="84" t="str">
        <f>IF(AND(H194&lt;-0.01,Model_dem!F194="Optimal"),"Aqui","")</f>
        <v/>
      </c>
      <c r="P454" s="84">
        <v>28701</v>
      </c>
    </row>
    <row r="455" spans="1:16" hidden="1" x14ac:dyDescent="0.3">
      <c r="A455" s="68" t="s">
        <v>520</v>
      </c>
      <c r="B455" s="20">
        <v>3</v>
      </c>
      <c r="C455" s="82" t="str">
        <f t="shared" si="14"/>
        <v>Factor Model</v>
      </c>
      <c r="D455" s="20">
        <v>0</v>
      </c>
      <c r="E455" s="20">
        <v>0.1</v>
      </c>
      <c r="F455" t="s">
        <v>4</v>
      </c>
      <c r="G455" t="s">
        <v>511</v>
      </c>
      <c r="H455" s="79" t="str">
        <f t="shared" si="15"/>
        <v>---</v>
      </c>
      <c r="I455" t="s">
        <v>511</v>
      </c>
      <c r="L455" s="81" t="str">
        <f>IF(OR('H_Parallel+HT'!$G455="---",'H_Parallel+HT'!$G455="infeas",'H_Parallel+HT'!$G455="inf"),"---",('H_Parallel+HT'!$G455/M455)-1)</f>
        <v>---</v>
      </c>
      <c r="M455" s="83">
        <f>Model_dem!L455</f>
        <v>651</v>
      </c>
      <c r="N455" s="78" t="str">
        <f>Model_dem!G455</f>
        <v>---</v>
      </c>
      <c r="O455" s="84" t="str">
        <f>IF(AND(H195&lt;-0.01,Model_dem!F195="Optimal"),"Aqui","")</f>
        <v/>
      </c>
      <c r="P455" s="84"/>
    </row>
    <row r="456" spans="1:16" hidden="1" x14ac:dyDescent="0.3">
      <c r="A456" s="68" t="s">
        <v>520</v>
      </c>
      <c r="B456" s="20">
        <v>3</v>
      </c>
      <c r="C456" s="82" t="str">
        <f t="shared" si="14"/>
        <v>Factor Model</v>
      </c>
      <c r="D456" s="20">
        <v>0</v>
      </c>
      <c r="E456" s="20">
        <v>0.15</v>
      </c>
      <c r="F456" t="s">
        <v>4</v>
      </c>
      <c r="G456" t="s">
        <v>511</v>
      </c>
      <c r="H456" s="79" t="str">
        <f t="shared" si="15"/>
        <v>---</v>
      </c>
      <c r="I456" t="s">
        <v>511</v>
      </c>
      <c r="L456" s="81" t="str">
        <f>IF(OR('H_Parallel+HT'!$G456="---",'H_Parallel+HT'!$G456="infeas",'H_Parallel+HT'!$G456="inf"),"---",('H_Parallel+HT'!$G456/M456)-1)</f>
        <v>---</v>
      </c>
      <c r="M456" s="83">
        <f>Model_dem!L456</f>
        <v>651</v>
      </c>
      <c r="N456" s="78" t="str">
        <f>Model_dem!G456</f>
        <v>---</v>
      </c>
      <c r="O456" s="84" t="str">
        <f>IF(AND(H196&lt;-0.01,Model_dem!F196="Optimal"),"Aqui","")</f>
        <v/>
      </c>
      <c r="P456" s="84"/>
    </row>
    <row r="457" spans="1:16" hidden="1" x14ac:dyDescent="0.3">
      <c r="A457" s="68" t="s">
        <v>520</v>
      </c>
      <c r="B457" s="20">
        <v>3</v>
      </c>
      <c r="C457" s="82" t="str">
        <f t="shared" si="14"/>
        <v>Factor Model</v>
      </c>
      <c r="D457" s="20">
        <v>0</v>
      </c>
      <c r="E457" s="20">
        <v>0.2</v>
      </c>
      <c r="F457" t="s">
        <v>4</v>
      </c>
      <c r="G457" t="s">
        <v>511</v>
      </c>
      <c r="H457" s="79" t="str">
        <f t="shared" si="15"/>
        <v>---</v>
      </c>
      <c r="I457" t="s">
        <v>511</v>
      </c>
      <c r="L457" s="81" t="str">
        <f>IF(OR('H_Parallel+HT'!$G457="---",'H_Parallel+HT'!$G457="infeas",'H_Parallel+HT'!$G457="inf"),"---",('H_Parallel+HT'!$G457/M457)-1)</f>
        <v>---</v>
      </c>
      <c r="M457" s="83">
        <f>Model_dem!L457</f>
        <v>651</v>
      </c>
      <c r="N457" s="78" t="str">
        <f>Model_dem!G457</f>
        <v>---</v>
      </c>
      <c r="O457" s="84" t="str">
        <f>IF(AND(H197&lt;-0.01,Model_dem!F197="Optimal"),"Aqui","")</f>
        <v/>
      </c>
      <c r="P457" s="84"/>
    </row>
    <row r="458" spans="1:16" hidden="1" x14ac:dyDescent="0.3">
      <c r="A458" s="68" t="s">
        <v>520</v>
      </c>
      <c r="B458" s="20">
        <v>3</v>
      </c>
      <c r="C458" s="82" t="str">
        <f t="shared" si="14"/>
        <v>Factor Model</v>
      </c>
      <c r="D458" s="20">
        <v>10</v>
      </c>
      <c r="E458" s="20">
        <v>0.05</v>
      </c>
      <c r="F458" t="s">
        <v>0</v>
      </c>
      <c r="G458">
        <v>657</v>
      </c>
      <c r="H458" s="79">
        <f t="shared" si="15"/>
        <v>0</v>
      </c>
      <c r="I458">
        <v>1.1295200000000001</v>
      </c>
      <c r="J458">
        <v>8806</v>
      </c>
      <c r="K458" s="52">
        <v>0</v>
      </c>
      <c r="L458" s="81">
        <f>IF(OR('H_Parallel+HT'!$G458="---",'H_Parallel+HT'!$G458="infeas",'H_Parallel+HT'!$G458="inf"),"---",('H_Parallel+HT'!$G458/M458)-1)</f>
        <v>9.2165898617511122E-3</v>
      </c>
      <c r="M458" s="83">
        <f>Model_dem!L458</f>
        <v>651</v>
      </c>
      <c r="N458" s="78">
        <f>Model_dem!G458</f>
        <v>657</v>
      </c>
      <c r="O458" s="84" t="str">
        <f>IF(AND(H198&lt;-0.01,Model_dem!F198="Optimal"),"Aqui","")</f>
        <v/>
      </c>
      <c r="P458" s="84">
        <v>26089</v>
      </c>
    </row>
    <row r="459" spans="1:16" hidden="1" x14ac:dyDescent="0.3">
      <c r="A459" s="68" t="s">
        <v>520</v>
      </c>
      <c r="B459" s="20">
        <v>3</v>
      </c>
      <c r="C459" s="82" t="str">
        <f t="shared" si="14"/>
        <v>Factor Model</v>
      </c>
      <c r="D459" s="20">
        <v>10</v>
      </c>
      <c r="E459" s="20">
        <v>0.1</v>
      </c>
      <c r="F459" t="s">
        <v>4</v>
      </c>
      <c r="G459" t="s">
        <v>511</v>
      </c>
      <c r="H459" s="79" t="str">
        <f t="shared" si="15"/>
        <v>---</v>
      </c>
      <c r="I459" t="s">
        <v>511</v>
      </c>
      <c r="L459" s="81" t="str">
        <f>IF(OR('H_Parallel+HT'!$G459="---",'H_Parallel+HT'!$G459="infeas",'H_Parallel+HT'!$G459="inf"),"---",('H_Parallel+HT'!$G459/M459)-1)</f>
        <v>---</v>
      </c>
      <c r="M459" s="83">
        <f>Model_dem!L459</f>
        <v>651</v>
      </c>
      <c r="N459" s="78" t="str">
        <f>Model_dem!G459</f>
        <v>---</v>
      </c>
      <c r="O459" s="84" t="str">
        <f>IF(AND(H199&lt;-0.01,Model_dem!F199="Optimal"),"Aqui","")</f>
        <v/>
      </c>
      <c r="P459" s="84"/>
    </row>
    <row r="460" spans="1:16" hidden="1" x14ac:dyDescent="0.3">
      <c r="A460" s="68" t="s">
        <v>520</v>
      </c>
      <c r="B460" s="20">
        <v>3</v>
      </c>
      <c r="C460" s="82" t="str">
        <f t="shared" si="14"/>
        <v>Factor Model</v>
      </c>
      <c r="D460" s="20">
        <v>10</v>
      </c>
      <c r="E460" s="20">
        <v>0.15</v>
      </c>
      <c r="F460" t="s">
        <v>4</v>
      </c>
      <c r="G460" t="s">
        <v>511</v>
      </c>
      <c r="H460" s="79" t="str">
        <f t="shared" si="15"/>
        <v>---</v>
      </c>
      <c r="I460" t="s">
        <v>511</v>
      </c>
      <c r="L460" s="81" t="str">
        <f>IF(OR('H_Parallel+HT'!$G460="---",'H_Parallel+HT'!$G460="infeas",'H_Parallel+HT'!$G460="inf"),"---",('H_Parallel+HT'!$G460/M460)-1)</f>
        <v>---</v>
      </c>
      <c r="M460" s="83">
        <f>Model_dem!L460</f>
        <v>651</v>
      </c>
      <c r="N460" s="78" t="str">
        <f>Model_dem!G460</f>
        <v>---</v>
      </c>
      <c r="O460" s="84" t="str">
        <f>IF(AND(H200&lt;-0.01,Model_dem!F200="Optimal"),"Aqui","")</f>
        <v/>
      </c>
      <c r="P460" s="84"/>
    </row>
    <row r="461" spans="1:16" hidden="1" x14ac:dyDescent="0.3">
      <c r="A461" s="68" t="s">
        <v>520</v>
      </c>
      <c r="B461" s="20">
        <v>3</v>
      </c>
      <c r="C461" s="82" t="str">
        <f t="shared" si="14"/>
        <v>Factor Model</v>
      </c>
      <c r="D461" s="20">
        <v>10</v>
      </c>
      <c r="E461" s="20">
        <v>0.2</v>
      </c>
      <c r="F461" t="s">
        <v>4</v>
      </c>
      <c r="G461" t="s">
        <v>511</v>
      </c>
      <c r="H461" s="79" t="str">
        <f t="shared" si="15"/>
        <v>---</v>
      </c>
      <c r="I461" t="s">
        <v>511</v>
      </c>
      <c r="L461" s="81" t="str">
        <f>IF(OR('H_Parallel+HT'!$G461="---",'H_Parallel+HT'!$G461="infeas",'H_Parallel+HT'!$G461="inf"),"---",('H_Parallel+HT'!$G461/M461)-1)</f>
        <v>---</v>
      </c>
      <c r="M461" s="83">
        <f>Model_dem!L461</f>
        <v>651</v>
      </c>
      <c r="N461" s="78" t="str">
        <f>Model_dem!G461</f>
        <v>---</v>
      </c>
      <c r="O461" s="84" t="str">
        <f>IF(AND(H201&lt;-0.01,Model_dem!F201="Optimal"),"Aqui","")</f>
        <v/>
      </c>
      <c r="P461" s="84"/>
    </row>
    <row r="462" spans="1:16" hidden="1" x14ac:dyDescent="0.3">
      <c r="A462" s="68" t="s">
        <v>520</v>
      </c>
      <c r="B462" s="20">
        <v>3</v>
      </c>
      <c r="C462" s="82" t="str">
        <f t="shared" si="14"/>
        <v>Factor Model</v>
      </c>
      <c r="D462" s="20">
        <v>25</v>
      </c>
      <c r="E462" s="20">
        <v>0.05</v>
      </c>
      <c r="F462" t="s">
        <v>0</v>
      </c>
      <c r="G462">
        <v>658</v>
      </c>
      <c r="H462" s="79">
        <f t="shared" si="15"/>
        <v>1.5220700152207001E-3</v>
      </c>
      <c r="I462">
        <v>1.69783</v>
      </c>
      <c r="J462">
        <v>6882</v>
      </c>
      <c r="K462" s="52">
        <v>0</v>
      </c>
      <c r="L462" s="81">
        <f>IF(OR('H_Parallel+HT'!$G462="---",'H_Parallel+HT'!$G462="infeas",'H_Parallel+HT'!$G462="inf"),"---",('H_Parallel+HT'!$G462/M462)-1)</f>
        <v>1.0752688172043001E-2</v>
      </c>
      <c r="M462" s="83">
        <f>Model_dem!L462</f>
        <v>651</v>
      </c>
      <c r="N462" s="78">
        <f>Model_dem!G462</f>
        <v>657</v>
      </c>
      <c r="O462" s="84" t="str">
        <f>IF(AND(H202&lt;-0.01,Model_dem!F202="Optimal"),"Aqui","")</f>
        <v/>
      </c>
      <c r="P462" s="84">
        <v>24596</v>
      </c>
    </row>
    <row r="463" spans="1:16" hidden="1" x14ac:dyDescent="0.3">
      <c r="A463" s="68" t="s">
        <v>520</v>
      </c>
      <c r="B463" s="20">
        <v>3</v>
      </c>
      <c r="C463" s="82" t="str">
        <f t="shared" si="14"/>
        <v>Factor Model</v>
      </c>
      <c r="D463" s="20">
        <v>25</v>
      </c>
      <c r="E463" s="20">
        <v>0.1</v>
      </c>
      <c r="F463" t="s">
        <v>4</v>
      </c>
      <c r="G463" t="s">
        <v>511</v>
      </c>
      <c r="H463" s="79" t="str">
        <f t="shared" si="15"/>
        <v>---</v>
      </c>
      <c r="I463" t="s">
        <v>511</v>
      </c>
      <c r="L463" s="81" t="str">
        <f>IF(OR('H_Parallel+HT'!$G463="---",'H_Parallel+HT'!$G463="infeas",'H_Parallel+HT'!$G463="inf"),"---",('H_Parallel+HT'!$G463/M463)-1)</f>
        <v>---</v>
      </c>
      <c r="M463" s="83">
        <f>Model_dem!L463</f>
        <v>651</v>
      </c>
      <c r="N463" s="78" t="str">
        <f>Model_dem!G463</f>
        <v>---</v>
      </c>
      <c r="O463" s="84" t="str">
        <f>IF(AND(H203&lt;-0.01,Model_dem!F203="Optimal"),"Aqui","")</f>
        <v/>
      </c>
      <c r="P463" s="84"/>
    </row>
    <row r="464" spans="1:16" hidden="1" x14ac:dyDescent="0.3">
      <c r="A464" s="68" t="s">
        <v>520</v>
      </c>
      <c r="B464" s="20">
        <v>3</v>
      </c>
      <c r="C464" s="82" t="str">
        <f t="shared" si="14"/>
        <v>Factor Model</v>
      </c>
      <c r="D464" s="20">
        <v>25</v>
      </c>
      <c r="E464" s="20">
        <v>0.15</v>
      </c>
      <c r="F464" t="s">
        <v>4</v>
      </c>
      <c r="G464" t="s">
        <v>511</v>
      </c>
      <c r="H464" s="79" t="str">
        <f t="shared" si="15"/>
        <v>---</v>
      </c>
      <c r="I464" t="s">
        <v>511</v>
      </c>
      <c r="L464" s="81" t="str">
        <f>IF(OR('H_Parallel+HT'!$G464="---",'H_Parallel+HT'!$G464="infeas",'H_Parallel+HT'!$G464="inf"),"---",('H_Parallel+HT'!$G464/M464)-1)</f>
        <v>---</v>
      </c>
      <c r="M464" s="83">
        <f>Model_dem!L464</f>
        <v>651</v>
      </c>
      <c r="N464" s="78" t="str">
        <f>Model_dem!G464</f>
        <v>---</v>
      </c>
      <c r="O464" s="84" t="str">
        <f>IF(AND(H204&lt;-0.01,Model_dem!F204="Optimal"),"Aqui","")</f>
        <v/>
      </c>
      <c r="P464" s="84"/>
    </row>
    <row r="465" spans="1:16" hidden="1" x14ac:dyDescent="0.3">
      <c r="A465" s="68" t="s">
        <v>520</v>
      </c>
      <c r="B465" s="20">
        <v>3</v>
      </c>
      <c r="C465" s="82" t="str">
        <f t="shared" si="14"/>
        <v>Factor Model</v>
      </c>
      <c r="D465" s="20">
        <v>25</v>
      </c>
      <c r="E465" s="20">
        <v>0.2</v>
      </c>
      <c r="F465" t="s">
        <v>4</v>
      </c>
      <c r="G465" t="s">
        <v>511</v>
      </c>
      <c r="H465" s="79" t="str">
        <f t="shared" si="15"/>
        <v>---</v>
      </c>
      <c r="I465" t="s">
        <v>511</v>
      </c>
      <c r="L465" s="81" t="str">
        <f>IF(OR('H_Parallel+HT'!$G465="---",'H_Parallel+HT'!$G465="infeas",'H_Parallel+HT'!$G465="inf"),"---",('H_Parallel+HT'!$G465/M465)-1)</f>
        <v>---</v>
      </c>
      <c r="M465" s="83">
        <f>Model_dem!L465</f>
        <v>651</v>
      </c>
      <c r="N465" s="78" t="str">
        <f>Model_dem!G465</f>
        <v>---</v>
      </c>
      <c r="O465" s="84" t="str">
        <f>IF(AND(H205&lt;-0.01,Model_dem!F205="Optimal"),"Aqui","")</f>
        <v/>
      </c>
      <c r="P465" s="84"/>
    </row>
    <row r="466" spans="1:16" hidden="1" x14ac:dyDescent="0.3">
      <c r="A466" s="68" t="s">
        <v>520</v>
      </c>
      <c r="B466" s="20">
        <v>3</v>
      </c>
      <c r="C466" s="82" t="str">
        <f t="shared" si="14"/>
        <v>Factor Model</v>
      </c>
      <c r="D466" s="20">
        <v>50</v>
      </c>
      <c r="E466" s="20">
        <v>0.05</v>
      </c>
      <c r="F466" t="s">
        <v>0</v>
      </c>
      <c r="G466">
        <v>658</v>
      </c>
      <c r="H466" s="79">
        <f t="shared" si="15"/>
        <v>1.5220700152207001E-3</v>
      </c>
      <c r="I466">
        <v>1.0480100000000001</v>
      </c>
      <c r="J466">
        <v>7088</v>
      </c>
      <c r="K466" s="52">
        <v>0</v>
      </c>
      <c r="L466" s="81">
        <f>IF(OR('H_Parallel+HT'!$G466="---",'H_Parallel+HT'!$G466="infeas",'H_Parallel+HT'!$G466="inf"),"---",('H_Parallel+HT'!$G466/M466)-1)</f>
        <v>1.0752688172043001E-2</v>
      </c>
      <c r="M466" s="83">
        <f>Model_dem!L466</f>
        <v>651</v>
      </c>
      <c r="N466" s="78">
        <f>Model_dem!G466</f>
        <v>657</v>
      </c>
      <c r="O466" s="84" t="str">
        <f>IF(AND(H206&lt;-0.01,Model_dem!F206="Optimal"),"Aqui","")</f>
        <v/>
      </c>
      <c r="P466" s="78"/>
    </row>
    <row r="467" spans="1:16" hidden="1" x14ac:dyDescent="0.3">
      <c r="A467" s="68" t="s">
        <v>520</v>
      </c>
      <c r="B467" s="20">
        <v>3</v>
      </c>
      <c r="C467" s="82" t="str">
        <f t="shared" si="14"/>
        <v>Factor Model</v>
      </c>
      <c r="D467" s="20">
        <v>50</v>
      </c>
      <c r="E467" s="20">
        <v>0.1</v>
      </c>
      <c r="F467" t="s">
        <v>4</v>
      </c>
      <c r="G467" t="s">
        <v>511</v>
      </c>
      <c r="H467" s="79" t="str">
        <f t="shared" si="15"/>
        <v>---</v>
      </c>
      <c r="I467" t="s">
        <v>511</v>
      </c>
      <c r="L467" s="81" t="str">
        <f>IF(OR('H_Parallel+HT'!$G467="---",'H_Parallel+HT'!$G467="infeas",'H_Parallel+HT'!$G467="inf"),"---",('H_Parallel+HT'!$G467/M467)-1)</f>
        <v>---</v>
      </c>
      <c r="M467" s="83">
        <f>Model_dem!L467</f>
        <v>651</v>
      </c>
      <c r="N467" s="78" t="str">
        <f>Model_dem!G467</f>
        <v>---</v>
      </c>
      <c r="O467" s="84" t="str">
        <f>IF(AND(H207&lt;-0.01,Model_dem!F207="Optimal"),"Aqui","")</f>
        <v/>
      </c>
      <c r="P467" s="78"/>
    </row>
    <row r="468" spans="1:16" hidden="1" x14ac:dyDescent="0.3">
      <c r="A468" s="68" t="s">
        <v>520</v>
      </c>
      <c r="B468" s="20">
        <v>3</v>
      </c>
      <c r="C468" s="82" t="str">
        <f t="shared" si="14"/>
        <v>Factor Model</v>
      </c>
      <c r="D468" s="20">
        <v>50</v>
      </c>
      <c r="E468" s="20">
        <v>0.15</v>
      </c>
      <c r="F468" t="s">
        <v>4</v>
      </c>
      <c r="G468" t="s">
        <v>511</v>
      </c>
      <c r="H468" s="79" t="str">
        <f t="shared" si="15"/>
        <v>---</v>
      </c>
      <c r="I468" t="s">
        <v>511</v>
      </c>
      <c r="L468" s="81" t="str">
        <f>IF(OR('H_Parallel+HT'!$G468="---",'H_Parallel+HT'!$G468="infeas",'H_Parallel+HT'!$G468="inf"),"---",('H_Parallel+HT'!$G468/M468)-1)</f>
        <v>---</v>
      </c>
      <c r="M468" s="83">
        <f>Model_dem!L468</f>
        <v>651</v>
      </c>
      <c r="N468" s="78" t="str">
        <f>Model_dem!G468</f>
        <v>---</v>
      </c>
      <c r="O468" s="84" t="str">
        <f>IF(AND(H208&lt;-0.01,Model_dem!F208="Optimal"),"Aqui","")</f>
        <v/>
      </c>
      <c r="P468" s="78"/>
    </row>
    <row r="469" spans="1:16" hidden="1" x14ac:dyDescent="0.3">
      <c r="A469" s="68" t="s">
        <v>520</v>
      </c>
      <c r="B469" s="20">
        <v>3</v>
      </c>
      <c r="C469" s="82" t="str">
        <f t="shared" si="14"/>
        <v>Factor Model</v>
      </c>
      <c r="D469" s="20">
        <v>50</v>
      </c>
      <c r="E469" s="20">
        <v>0.2</v>
      </c>
      <c r="F469" t="s">
        <v>4</v>
      </c>
      <c r="G469" t="s">
        <v>511</v>
      </c>
      <c r="H469" s="79" t="str">
        <f t="shared" si="15"/>
        <v>---</v>
      </c>
      <c r="I469" t="s">
        <v>511</v>
      </c>
      <c r="L469" s="81" t="str">
        <f>IF(OR('H_Parallel+HT'!$G469="---",'H_Parallel+HT'!$G469="infeas",'H_Parallel+HT'!$G469="inf"),"---",('H_Parallel+HT'!$G469/M469)-1)</f>
        <v>---</v>
      </c>
      <c r="M469" s="83">
        <f>Model_dem!L469</f>
        <v>651</v>
      </c>
      <c r="N469" s="78" t="str">
        <f>Model_dem!G469</f>
        <v>---</v>
      </c>
      <c r="O469" s="84" t="str">
        <f>IF(AND(H209&lt;-0.01,Model_dem!F209="Optimal"),"Aqui","")</f>
        <v/>
      </c>
      <c r="P469" s="78"/>
    </row>
    <row r="470" spans="1:16" x14ac:dyDescent="0.3">
      <c r="A470" s="68" t="s">
        <v>515</v>
      </c>
      <c r="B470" s="20">
        <v>0</v>
      </c>
      <c r="C470" s="82" t="str">
        <f t="shared" si="14"/>
        <v>Deterministic</v>
      </c>
      <c r="D470" s="20">
        <v>0</v>
      </c>
      <c r="E470" s="20">
        <v>0.05</v>
      </c>
      <c r="F470" t="s">
        <v>1</v>
      </c>
      <c r="G470">
        <v>982</v>
      </c>
      <c r="H470" s="79">
        <f t="shared" si="15"/>
        <v>0</v>
      </c>
      <c r="I470" s="92">
        <v>1.4348399999999999</v>
      </c>
      <c r="J470">
        <v>468691</v>
      </c>
      <c r="K470" s="52">
        <v>1</v>
      </c>
      <c r="L470" s="81">
        <f>IF(OR('H_Parallel+HT'!$G470="---",'H_Parallel+HT'!$G470="infeas",'H_Parallel+HT'!$G470="inf"),"---",('H_Parallel+HT'!$G470/M470)-1)</f>
        <v>0</v>
      </c>
      <c r="M470" s="83">
        <f>Model_dem!L470</f>
        <v>982</v>
      </c>
      <c r="N470" s="78">
        <f>Model_dem!G470</f>
        <v>982</v>
      </c>
      <c r="O470" s="84" t="str">
        <f>IF(AND(H210&lt;-0.01,Model_dem!F210="Optimal"),"Aqui","")</f>
        <v/>
      </c>
      <c r="P470" s="78"/>
    </row>
    <row r="471" spans="1:16" x14ac:dyDescent="0.3">
      <c r="A471" s="68" t="s">
        <v>515</v>
      </c>
      <c r="B471" s="20">
        <v>0</v>
      </c>
      <c r="C471" s="82" t="str">
        <f t="shared" si="14"/>
        <v>Deterministic</v>
      </c>
      <c r="D471" s="20">
        <v>0</v>
      </c>
      <c r="E471" s="20">
        <v>0.1</v>
      </c>
      <c r="F471" t="s">
        <v>1</v>
      </c>
      <c r="G471">
        <v>982</v>
      </c>
      <c r="H471" s="79">
        <f t="shared" si="15"/>
        <v>0</v>
      </c>
      <c r="I471" s="92">
        <v>1.3865400000000001</v>
      </c>
      <c r="J471">
        <v>646925</v>
      </c>
      <c r="K471" s="52">
        <v>1</v>
      </c>
      <c r="L471" s="81">
        <f>IF(OR('H_Parallel+HT'!$G471="---",'H_Parallel+HT'!$G471="infeas",'H_Parallel+HT'!$G471="inf"),"---",('H_Parallel+HT'!$G471/M471)-1)</f>
        <v>0</v>
      </c>
      <c r="M471" s="83">
        <f>Model_dem!L471</f>
        <v>982</v>
      </c>
      <c r="N471" s="78">
        <f>Model_dem!G471</f>
        <v>982</v>
      </c>
      <c r="O471" s="84" t="str">
        <f>IF(AND(H211&lt;-0.01,Model_dem!F211="Optimal"),"Aqui","")</f>
        <v/>
      </c>
      <c r="P471" s="78"/>
    </row>
    <row r="472" spans="1:16" x14ac:dyDescent="0.3">
      <c r="A472" s="68" t="s">
        <v>515</v>
      </c>
      <c r="B472" s="20">
        <v>0</v>
      </c>
      <c r="C472" s="82" t="str">
        <f t="shared" si="14"/>
        <v>Deterministic</v>
      </c>
      <c r="D472" s="20">
        <v>0</v>
      </c>
      <c r="E472" s="20">
        <v>0.15</v>
      </c>
      <c r="F472" t="s">
        <v>1</v>
      </c>
      <c r="G472">
        <v>982</v>
      </c>
      <c r="H472" s="79">
        <f t="shared" si="15"/>
        <v>0</v>
      </c>
      <c r="I472" s="92">
        <v>2.5353599999999998</v>
      </c>
      <c r="J472">
        <v>586909</v>
      </c>
      <c r="K472" s="52">
        <v>1</v>
      </c>
      <c r="L472" s="81">
        <f>IF(OR('H_Parallel+HT'!$G472="---",'H_Parallel+HT'!$G472="infeas",'H_Parallel+HT'!$G472="inf"),"---",('H_Parallel+HT'!$G472/M472)-1)</f>
        <v>0</v>
      </c>
      <c r="M472" s="83">
        <f>Model_dem!L472</f>
        <v>982</v>
      </c>
      <c r="N472" s="78">
        <f>Model_dem!G472</f>
        <v>982</v>
      </c>
      <c r="O472" s="84" t="str">
        <f>IF(AND(H212&lt;-0.01,Model_dem!F212="Optimal"),"Aqui","")</f>
        <v/>
      </c>
      <c r="P472" s="78"/>
    </row>
    <row r="473" spans="1:16" x14ac:dyDescent="0.3">
      <c r="A473" s="68" t="s">
        <v>515</v>
      </c>
      <c r="B473" s="20">
        <v>0</v>
      </c>
      <c r="C473" s="82" t="str">
        <f t="shared" si="14"/>
        <v>Deterministic</v>
      </c>
      <c r="D473" s="20">
        <v>0</v>
      </c>
      <c r="E473" s="20">
        <v>0.2</v>
      </c>
      <c r="F473" t="s">
        <v>0</v>
      </c>
      <c r="G473">
        <v>982</v>
      </c>
      <c r="H473" s="79">
        <f t="shared" si="15"/>
        <v>0</v>
      </c>
      <c r="I473" s="92">
        <v>1.3991899999999999</v>
      </c>
      <c r="J473">
        <v>604445</v>
      </c>
      <c r="K473" s="52">
        <v>1</v>
      </c>
      <c r="L473" s="81">
        <f>IF(OR('H_Parallel+HT'!$G473="---",'H_Parallel+HT'!$G473="infeas",'H_Parallel+HT'!$G473="inf"),"---",('H_Parallel+HT'!$G473/M473)-1)</f>
        <v>0</v>
      </c>
      <c r="M473" s="83">
        <f>Model_dem!L473</f>
        <v>982</v>
      </c>
      <c r="N473" s="78">
        <f>Model_dem!G473</f>
        <v>982</v>
      </c>
      <c r="O473" s="84" t="str">
        <f>IF(AND(H213&lt;-0.01,Model_dem!F213="Optimal"),"Aqui","")</f>
        <v/>
      </c>
      <c r="P473" s="78"/>
    </row>
    <row r="474" spans="1:16" x14ac:dyDescent="0.3">
      <c r="A474" s="68" t="s">
        <v>515</v>
      </c>
      <c r="B474" s="20">
        <v>1</v>
      </c>
      <c r="C474" s="82" t="str">
        <f t="shared" si="14"/>
        <v>Cardinality-constrained</v>
      </c>
      <c r="D474" s="20">
        <v>5</v>
      </c>
      <c r="E474" s="20">
        <v>0.05</v>
      </c>
      <c r="F474" t="s">
        <v>0</v>
      </c>
      <c r="G474">
        <v>983</v>
      </c>
      <c r="H474" s="79">
        <f t="shared" si="15"/>
        <v>0</v>
      </c>
      <c r="I474" s="92">
        <v>10.848000000000001</v>
      </c>
      <c r="J474">
        <v>397266</v>
      </c>
      <c r="K474" s="52">
        <v>1</v>
      </c>
      <c r="L474" s="81">
        <f>IF(OR('H_Parallel+HT'!$G474="---",'H_Parallel+HT'!$G474="infeas",'H_Parallel+HT'!$G474="inf"),"---",('H_Parallel+HT'!$G474/M474)-1)</f>
        <v>1.0183299389001643E-3</v>
      </c>
      <c r="M474" s="83">
        <f>Model_dem!L474</f>
        <v>982</v>
      </c>
      <c r="N474" s="78">
        <f>Model_dem!G474</f>
        <v>983</v>
      </c>
      <c r="O474" s="84" t="str">
        <f>IF(AND(H214&lt;-0.01,Model_dem!F214="Optimal"),"Aqui","")</f>
        <v/>
      </c>
      <c r="P474" s="84">
        <v>79897</v>
      </c>
    </row>
    <row r="475" spans="1:16" x14ac:dyDescent="0.3">
      <c r="A475" s="68" t="s">
        <v>515</v>
      </c>
      <c r="B475" s="20">
        <v>1</v>
      </c>
      <c r="C475" s="82" t="str">
        <f t="shared" si="14"/>
        <v>Cardinality-constrained</v>
      </c>
      <c r="D475" s="20">
        <v>5</v>
      </c>
      <c r="E475" s="20">
        <v>0.1</v>
      </c>
      <c r="F475" t="s">
        <v>0</v>
      </c>
      <c r="G475">
        <v>985</v>
      </c>
      <c r="H475" s="79">
        <f t="shared" si="15"/>
        <v>0</v>
      </c>
      <c r="I475" s="92">
        <v>17.2332</v>
      </c>
      <c r="J475">
        <v>183316</v>
      </c>
      <c r="K475" s="52">
        <v>1</v>
      </c>
      <c r="L475" s="81">
        <f>IF(OR('H_Parallel+HT'!$G475="---",'H_Parallel+HT'!$G475="infeas",'H_Parallel+HT'!$G475="inf"),"---",('H_Parallel+HT'!$G475/M475)-1)</f>
        <v>3.054989816700715E-3</v>
      </c>
      <c r="M475" s="83">
        <f>Model_dem!L475</f>
        <v>982</v>
      </c>
      <c r="N475" s="78">
        <f>Model_dem!G475</f>
        <v>985</v>
      </c>
      <c r="O475" s="84" t="str">
        <f>IF(AND(H215&lt;-0.01,Model_dem!F215="Optimal"),"Aqui","")</f>
        <v/>
      </c>
      <c r="P475" s="84">
        <v>70822</v>
      </c>
    </row>
    <row r="476" spans="1:16" x14ac:dyDescent="0.3">
      <c r="A476" s="68" t="s">
        <v>515</v>
      </c>
      <c r="B476" s="20">
        <v>1</v>
      </c>
      <c r="C476" s="82" t="str">
        <f t="shared" si="14"/>
        <v>Cardinality-constrained</v>
      </c>
      <c r="D476" s="20">
        <v>5</v>
      </c>
      <c r="E476" s="20">
        <v>0.15</v>
      </c>
      <c r="F476" t="s">
        <v>0</v>
      </c>
      <c r="G476">
        <v>987</v>
      </c>
      <c r="H476" s="79">
        <f t="shared" si="15"/>
        <v>0</v>
      </c>
      <c r="I476" s="92">
        <v>52.671500000000002</v>
      </c>
      <c r="J476">
        <v>348556</v>
      </c>
      <c r="K476" s="52">
        <v>1</v>
      </c>
      <c r="L476" s="81">
        <f>IF(OR('H_Parallel+HT'!$G476="---",'H_Parallel+HT'!$G476="infeas",'H_Parallel+HT'!$G476="inf"),"---",('H_Parallel+HT'!$G476/M476)-1)</f>
        <v>5.0916496945010437E-3</v>
      </c>
      <c r="M476" s="83">
        <f>Model_dem!L476</f>
        <v>982</v>
      </c>
      <c r="N476" s="78">
        <f>Model_dem!G476</f>
        <v>987</v>
      </c>
      <c r="O476" s="84" t="str">
        <f>IF(AND(H216&lt;-0.01,Model_dem!F216="Optimal"),"Aqui","")</f>
        <v/>
      </c>
      <c r="P476" s="78"/>
    </row>
    <row r="477" spans="1:16" x14ac:dyDescent="0.3">
      <c r="A477" s="68" t="s">
        <v>515</v>
      </c>
      <c r="B477" s="20">
        <v>1</v>
      </c>
      <c r="C477" s="82" t="str">
        <f t="shared" si="14"/>
        <v>Cardinality-constrained</v>
      </c>
      <c r="D477" s="20">
        <v>5</v>
      </c>
      <c r="E477" s="20">
        <v>0.2</v>
      </c>
      <c r="F477" t="s">
        <v>0</v>
      </c>
      <c r="G477">
        <v>987</v>
      </c>
      <c r="H477" s="79">
        <f t="shared" si="15"/>
        <v>0</v>
      </c>
      <c r="I477" s="92">
        <v>13.5342</v>
      </c>
      <c r="J477">
        <v>304250</v>
      </c>
      <c r="K477" s="52">
        <v>1</v>
      </c>
      <c r="L477" s="81">
        <f>IF(OR('H_Parallel+HT'!$G477="---",'H_Parallel+HT'!$G477="infeas",'H_Parallel+HT'!$G477="inf"),"---",('H_Parallel+HT'!$G477/M477)-1)</f>
        <v>5.0916496945010437E-3</v>
      </c>
      <c r="M477" s="83">
        <f>Model_dem!L477</f>
        <v>982</v>
      </c>
      <c r="N477" s="78">
        <f>Model_dem!G477</f>
        <v>987</v>
      </c>
      <c r="O477" s="84" t="str">
        <f>IF(AND(H217&lt;-0.01,Model_dem!F217="Optimal"),"Aqui","")</f>
        <v/>
      </c>
      <c r="P477" s="78"/>
    </row>
    <row r="478" spans="1:16" x14ac:dyDescent="0.3">
      <c r="A478" s="68" t="s">
        <v>515</v>
      </c>
      <c r="B478" s="20">
        <v>1</v>
      </c>
      <c r="C478" s="82" t="str">
        <f t="shared" si="14"/>
        <v>Cardinality-constrained</v>
      </c>
      <c r="D478" s="20">
        <v>10</v>
      </c>
      <c r="E478" s="20">
        <v>0.05</v>
      </c>
      <c r="F478" t="s">
        <v>0</v>
      </c>
      <c r="G478">
        <v>983</v>
      </c>
      <c r="H478" s="79">
        <f t="shared" si="15"/>
        <v>0</v>
      </c>
      <c r="I478" s="92">
        <v>28.971299999999999</v>
      </c>
      <c r="J478">
        <v>341686</v>
      </c>
      <c r="K478" s="52">
        <v>1</v>
      </c>
      <c r="L478" s="81">
        <f>IF(OR('H_Parallel+HT'!$G478="---",'H_Parallel+HT'!$G478="infeas",'H_Parallel+HT'!$G478="inf"),"---",('H_Parallel+HT'!$G478/M478)-1)</f>
        <v>1.0183299389001643E-3</v>
      </c>
      <c r="M478" s="83">
        <f>Model_dem!L478</f>
        <v>982</v>
      </c>
      <c r="N478" s="78">
        <f>Model_dem!G478</f>
        <v>983</v>
      </c>
      <c r="O478" s="84" t="str">
        <f>IF(AND(H218&lt;-0.01,Model_dem!F218="Optimal"),"Aqui","")</f>
        <v/>
      </c>
      <c r="P478" s="84">
        <v>63836</v>
      </c>
    </row>
    <row r="479" spans="1:16" x14ac:dyDescent="0.3">
      <c r="A479" s="68" t="s">
        <v>515</v>
      </c>
      <c r="B479" s="20">
        <v>1</v>
      </c>
      <c r="C479" s="82" t="str">
        <f t="shared" si="14"/>
        <v>Cardinality-constrained</v>
      </c>
      <c r="D479" s="20">
        <v>10</v>
      </c>
      <c r="E479" s="20">
        <v>0.1</v>
      </c>
      <c r="F479" t="s">
        <v>0</v>
      </c>
      <c r="G479">
        <v>985</v>
      </c>
      <c r="H479" s="79">
        <f t="shared" si="15"/>
        <v>0</v>
      </c>
      <c r="I479" s="92">
        <v>5.7615100000000004</v>
      </c>
      <c r="J479">
        <v>143716</v>
      </c>
      <c r="K479" s="52">
        <v>1</v>
      </c>
      <c r="L479" s="81">
        <f>IF(OR('H_Parallel+HT'!$G479="---",'H_Parallel+HT'!$G479="infeas",'H_Parallel+HT'!$G479="inf"),"---",('H_Parallel+HT'!$G479/M479)-1)</f>
        <v>3.054989816700715E-3</v>
      </c>
      <c r="M479" s="83">
        <f>Model_dem!L479</f>
        <v>982</v>
      </c>
      <c r="N479" s="78">
        <f>Model_dem!G479</f>
        <v>985</v>
      </c>
      <c r="O479" s="84" t="str">
        <f>IF(AND(H219&lt;-0.01,Model_dem!F219="Optimal"),"Aqui","")</f>
        <v/>
      </c>
      <c r="P479" s="84">
        <v>53403</v>
      </c>
    </row>
    <row r="480" spans="1:16" x14ac:dyDescent="0.3">
      <c r="A480" s="68" t="s">
        <v>515</v>
      </c>
      <c r="B480" s="20">
        <v>1</v>
      </c>
      <c r="C480" s="82" t="str">
        <f t="shared" si="14"/>
        <v>Cardinality-constrained</v>
      </c>
      <c r="D480" s="20">
        <v>10</v>
      </c>
      <c r="E480" s="20">
        <v>0.15</v>
      </c>
      <c r="F480" t="s">
        <v>0</v>
      </c>
      <c r="G480">
        <v>987</v>
      </c>
      <c r="H480" s="79">
        <f t="shared" si="15"/>
        <v>0</v>
      </c>
      <c r="I480" s="92">
        <v>5.0757300000000001</v>
      </c>
      <c r="J480">
        <v>367504</v>
      </c>
      <c r="K480" s="52">
        <v>1</v>
      </c>
      <c r="L480" s="81">
        <f>IF(OR('H_Parallel+HT'!$G480="---",'H_Parallel+HT'!$G480="infeas",'H_Parallel+HT'!$G480="inf"),"---",('H_Parallel+HT'!$G480/M480)-1)</f>
        <v>5.0916496945010437E-3</v>
      </c>
      <c r="M480" s="83">
        <f>Model_dem!L480</f>
        <v>982</v>
      </c>
      <c r="N480" s="78">
        <f>Model_dem!G480</f>
        <v>987</v>
      </c>
      <c r="O480" s="84" t="str">
        <f>IF(AND(H220&lt;-0.01,Model_dem!F220="Optimal"),"Aqui","")</f>
        <v/>
      </c>
      <c r="P480" s="84">
        <v>45524</v>
      </c>
    </row>
    <row r="481" spans="1:16" x14ac:dyDescent="0.3">
      <c r="A481" s="68" t="s">
        <v>515</v>
      </c>
      <c r="B481" s="20">
        <v>1</v>
      </c>
      <c r="C481" s="82" t="str">
        <f t="shared" si="14"/>
        <v>Cardinality-constrained</v>
      </c>
      <c r="D481" s="20">
        <v>10</v>
      </c>
      <c r="E481" s="20">
        <v>0.2</v>
      </c>
      <c r="F481" t="s">
        <v>0</v>
      </c>
      <c r="G481">
        <v>987</v>
      </c>
      <c r="H481" s="79">
        <f t="shared" si="15"/>
        <v>0</v>
      </c>
      <c r="I481" s="92">
        <v>6.0647799999999998</v>
      </c>
      <c r="J481">
        <v>319970</v>
      </c>
      <c r="K481" s="52">
        <v>1</v>
      </c>
      <c r="L481" s="81">
        <f>IF(OR('H_Parallel+HT'!$G481="---",'H_Parallel+HT'!$G481="infeas",'H_Parallel+HT'!$G481="inf"),"---",('H_Parallel+HT'!$G481/M481)-1)</f>
        <v>5.0916496945010437E-3</v>
      </c>
      <c r="M481" s="83">
        <f>Model_dem!L481</f>
        <v>982</v>
      </c>
      <c r="N481" s="78">
        <f>Model_dem!G481</f>
        <v>987</v>
      </c>
      <c r="O481" s="84" t="str">
        <f>IF(AND(H221&lt;-0.01,Model_dem!F221="Optimal"),"Aqui","")</f>
        <v/>
      </c>
      <c r="P481" s="84">
        <v>36661</v>
      </c>
    </row>
    <row r="482" spans="1:16" x14ac:dyDescent="0.3">
      <c r="A482" s="68" t="s">
        <v>515</v>
      </c>
      <c r="B482" s="20">
        <v>1</v>
      </c>
      <c r="C482" s="82" t="str">
        <f t="shared" si="14"/>
        <v>Cardinality-constrained</v>
      </c>
      <c r="D482" s="20">
        <v>25</v>
      </c>
      <c r="E482" s="20">
        <v>0.05</v>
      </c>
      <c r="F482" t="s">
        <v>0</v>
      </c>
      <c r="G482">
        <v>987</v>
      </c>
      <c r="H482" s="79">
        <f t="shared" si="15"/>
        <v>0</v>
      </c>
      <c r="I482" s="92">
        <v>7.3362800000000004</v>
      </c>
      <c r="J482">
        <v>241339</v>
      </c>
      <c r="K482" s="52">
        <v>1.2999999999999999E-2</v>
      </c>
      <c r="L482" s="81">
        <f>IF(OR('H_Parallel+HT'!$G482="---",'H_Parallel+HT'!$G482="infeas",'H_Parallel+HT'!$G482="inf"),"---",('H_Parallel+HT'!$G482/M482)-1)</f>
        <v>5.0916496945010437E-3</v>
      </c>
      <c r="M482" s="83">
        <f>Model_dem!L482</f>
        <v>982</v>
      </c>
      <c r="N482" s="78">
        <f>Model_dem!G482</f>
        <v>987</v>
      </c>
      <c r="O482" s="84" t="str">
        <f>IF(AND(H222&lt;-0.01,Model_dem!F222="Optimal"),"Aqui","")</f>
        <v/>
      </c>
      <c r="P482" s="84">
        <v>56197</v>
      </c>
    </row>
    <row r="483" spans="1:16" x14ac:dyDescent="0.3">
      <c r="A483" s="68" t="s">
        <v>515</v>
      </c>
      <c r="B483" s="20">
        <v>1</v>
      </c>
      <c r="C483" s="82" t="str">
        <f t="shared" si="14"/>
        <v>Cardinality-constrained</v>
      </c>
      <c r="D483" s="20">
        <v>25</v>
      </c>
      <c r="E483" s="20">
        <v>0.1</v>
      </c>
      <c r="F483" t="s">
        <v>0</v>
      </c>
      <c r="G483">
        <v>994</v>
      </c>
      <c r="H483" s="79">
        <f t="shared" si="15"/>
        <v>0</v>
      </c>
      <c r="I483" s="92">
        <v>18.047899999999998</v>
      </c>
      <c r="J483">
        <v>166535</v>
      </c>
      <c r="K483" s="52">
        <v>0.749</v>
      </c>
      <c r="L483" s="81">
        <f>IF(OR('H_Parallel+HT'!$G483="---",'H_Parallel+HT'!$G483="infeas",'H_Parallel+HT'!$G483="inf"),"---",('H_Parallel+HT'!$G483/M483)-1)</f>
        <v>1.2219959266802416E-2</v>
      </c>
      <c r="M483" s="83">
        <f>Model_dem!L483</f>
        <v>982</v>
      </c>
      <c r="N483" s="78">
        <f>Model_dem!G483</f>
        <v>994</v>
      </c>
      <c r="O483" s="84" t="str">
        <f>IF(AND(H223&lt;-0.01,Model_dem!F223="Optimal"),"Aqui","")</f>
        <v/>
      </c>
      <c r="P483" s="84">
        <v>43281</v>
      </c>
    </row>
    <row r="484" spans="1:16" x14ac:dyDescent="0.3">
      <c r="A484" s="68" t="s">
        <v>515</v>
      </c>
      <c r="B484" s="20">
        <v>1</v>
      </c>
      <c r="C484" s="82" t="str">
        <f t="shared" si="14"/>
        <v>Cardinality-constrained</v>
      </c>
      <c r="D484" s="20">
        <v>25</v>
      </c>
      <c r="E484" s="20">
        <v>0.15</v>
      </c>
      <c r="F484" t="s">
        <v>1</v>
      </c>
      <c r="G484">
        <v>1013</v>
      </c>
      <c r="H484" s="79">
        <f t="shared" si="15"/>
        <v>9.8814229249011851E-4</v>
      </c>
      <c r="I484" s="92">
        <v>52.243600000000001</v>
      </c>
      <c r="J484">
        <v>20870</v>
      </c>
      <c r="K484" s="52">
        <v>0.34599999999999997</v>
      </c>
      <c r="L484" s="81">
        <f>IF(OR('H_Parallel+HT'!$G484="---",'H_Parallel+HT'!$G484="infeas",'H_Parallel+HT'!$G484="inf"),"---",('H_Parallel+HT'!$G484/M484)-1)</f>
        <v>3.1568228105906204E-2</v>
      </c>
      <c r="M484" s="83">
        <f>Model_dem!L484</f>
        <v>982</v>
      </c>
      <c r="N484" s="78">
        <f>Model_dem!G484</f>
        <v>1012</v>
      </c>
      <c r="O484" s="84" t="str">
        <f>IF(AND(H224&lt;-0.01,Model_dem!F224="Optimal"),"Aqui","")</f>
        <v/>
      </c>
      <c r="P484" s="84">
        <v>17736</v>
      </c>
    </row>
    <row r="485" spans="1:16" x14ac:dyDescent="0.3">
      <c r="A485" s="68" t="s">
        <v>515</v>
      </c>
      <c r="B485" s="20">
        <v>1</v>
      </c>
      <c r="C485" s="82" t="str">
        <f t="shared" si="14"/>
        <v>Cardinality-constrained</v>
      </c>
      <c r="D485" s="20">
        <v>25</v>
      </c>
      <c r="E485" s="20">
        <v>0.2</v>
      </c>
      <c r="F485" t="s">
        <v>1</v>
      </c>
      <c r="G485">
        <v>1022</v>
      </c>
      <c r="H485" s="79">
        <f t="shared" si="15"/>
        <v>0</v>
      </c>
      <c r="I485" s="92">
        <v>125.967</v>
      </c>
      <c r="J485">
        <v>21333</v>
      </c>
      <c r="K485" s="52">
        <v>0.84499999999999997</v>
      </c>
      <c r="L485" s="81">
        <f>IF(OR('H_Parallel+HT'!$G485="---",'H_Parallel+HT'!$G485="infeas",'H_Parallel+HT'!$G485="inf"),"---",('H_Parallel+HT'!$G485/M485)-1)</f>
        <v>4.0733197556008127E-2</v>
      </c>
      <c r="M485" s="83">
        <f>Model_dem!L485</f>
        <v>982</v>
      </c>
      <c r="N485" s="78">
        <f>Model_dem!G485</f>
        <v>1022</v>
      </c>
      <c r="O485" s="84" t="str">
        <f>IF(AND(H225&lt;-0.01,Model_dem!F225="Optimal"),"Aqui","")</f>
        <v/>
      </c>
      <c r="P485" s="84">
        <v>15970</v>
      </c>
    </row>
    <row r="486" spans="1:16" x14ac:dyDescent="0.3">
      <c r="A486" s="68" t="s">
        <v>515</v>
      </c>
      <c r="B486" s="20">
        <v>1</v>
      </c>
      <c r="C486" s="82" t="str">
        <f t="shared" si="14"/>
        <v>Cardinality-constrained</v>
      </c>
      <c r="D486" s="20">
        <v>50</v>
      </c>
      <c r="E486" s="20">
        <v>0.05</v>
      </c>
      <c r="F486" t="s">
        <v>0</v>
      </c>
      <c r="G486">
        <v>987</v>
      </c>
      <c r="H486" s="79">
        <f t="shared" si="15"/>
        <v>0</v>
      </c>
      <c r="I486" s="92">
        <v>14.3027</v>
      </c>
      <c r="J486">
        <v>208061</v>
      </c>
      <c r="K486" s="52">
        <v>1.2999999999999999E-2</v>
      </c>
      <c r="L486" s="81">
        <f>IF(OR('H_Parallel+HT'!$G486="---",'H_Parallel+HT'!$G486="infeas",'H_Parallel+HT'!$G486="inf"),"---",('H_Parallel+HT'!$G486/M486)-1)</f>
        <v>5.0916496945010437E-3</v>
      </c>
      <c r="M486" s="83">
        <f>Model_dem!L486</f>
        <v>982</v>
      </c>
      <c r="N486" s="78">
        <f>Model_dem!G486</f>
        <v>987</v>
      </c>
      <c r="O486" s="84" t="str">
        <f>IF(AND(H226&lt;-0.01,Model_dem!F226="Optimal"),"Aqui","")</f>
        <v/>
      </c>
      <c r="P486" s="78"/>
    </row>
    <row r="487" spans="1:16" x14ac:dyDescent="0.3">
      <c r="A487" s="68" t="s">
        <v>515</v>
      </c>
      <c r="B487" s="20">
        <v>1</v>
      </c>
      <c r="C487" s="82" t="str">
        <f t="shared" si="14"/>
        <v>Cardinality-constrained</v>
      </c>
      <c r="D487" s="20">
        <v>50</v>
      </c>
      <c r="E487" s="20">
        <v>0.1</v>
      </c>
      <c r="F487" t="s">
        <v>0</v>
      </c>
      <c r="G487">
        <v>1012</v>
      </c>
      <c r="H487" s="79">
        <f t="shared" si="15"/>
        <v>0</v>
      </c>
      <c r="I487" s="92">
        <v>687.39599999999996</v>
      </c>
      <c r="J487">
        <v>38552</v>
      </c>
      <c r="K487" s="52">
        <v>1.7999999999999999E-2</v>
      </c>
      <c r="L487" s="81">
        <f>IF(OR('H_Parallel+HT'!$G487="---",'H_Parallel+HT'!$G487="infeas",'H_Parallel+HT'!$G487="inf"),"---",('H_Parallel+HT'!$G487/M487)-1)</f>
        <v>3.054989816700604E-2</v>
      </c>
      <c r="M487" s="83">
        <f>Model_dem!L487</f>
        <v>982</v>
      </c>
      <c r="N487" s="78">
        <f>Model_dem!G487</f>
        <v>1012</v>
      </c>
      <c r="O487" s="84" t="str">
        <f>IF(AND(H227&lt;-0.01,Model_dem!F227="Optimal"),"Aqui","")</f>
        <v/>
      </c>
      <c r="P487" s="78"/>
    </row>
    <row r="488" spans="1:16" x14ac:dyDescent="0.3">
      <c r="A488" s="68" t="s">
        <v>515</v>
      </c>
      <c r="B488" s="20">
        <v>1</v>
      </c>
      <c r="C488" s="82" t="str">
        <f t="shared" si="14"/>
        <v>Cardinality-constrained</v>
      </c>
      <c r="D488" s="20">
        <v>50</v>
      </c>
      <c r="E488" s="20">
        <v>0.15</v>
      </c>
      <c r="F488" t="s">
        <v>0</v>
      </c>
      <c r="G488">
        <v>1028</v>
      </c>
      <c r="H488" s="79">
        <f t="shared" si="15"/>
        <v>0</v>
      </c>
      <c r="I488" s="92">
        <v>336.6</v>
      </c>
      <c r="J488">
        <v>8388</v>
      </c>
      <c r="K488" s="52">
        <v>3.9E-2</v>
      </c>
      <c r="L488" s="81">
        <f>IF(OR('H_Parallel+HT'!$G488="---",'H_Parallel+HT'!$G488="infeas",'H_Parallel+HT'!$G488="inf"),"---",('H_Parallel+HT'!$G488/M488)-1)</f>
        <v>4.6843177189409335E-2</v>
      </c>
      <c r="M488" s="83">
        <f>Model_dem!L488</f>
        <v>982</v>
      </c>
      <c r="N488" s="78">
        <f>Model_dem!G488</f>
        <v>1028</v>
      </c>
      <c r="O488" s="84" t="str">
        <f>IF(AND(H228&lt;-0.01,Model_dem!F228="Optimal"),"Aqui","")</f>
        <v/>
      </c>
      <c r="P488" s="78"/>
    </row>
    <row r="489" spans="1:16" x14ac:dyDescent="0.3">
      <c r="A489" s="68" t="s">
        <v>515</v>
      </c>
      <c r="B489" s="20">
        <v>1</v>
      </c>
      <c r="C489" s="82" t="str">
        <f t="shared" si="14"/>
        <v>Cardinality-constrained</v>
      </c>
      <c r="D489" s="20">
        <v>50</v>
      </c>
      <c r="E489" s="20">
        <v>0.2</v>
      </c>
      <c r="F489" t="s">
        <v>2</v>
      </c>
      <c r="G489" t="s">
        <v>46</v>
      </c>
      <c r="H489" s="79" t="str">
        <f t="shared" si="15"/>
        <v>---</v>
      </c>
      <c r="I489" s="92">
        <v>60.005400000000002</v>
      </c>
      <c r="J489">
        <v>673</v>
      </c>
      <c r="L489" s="81" t="str">
        <f>IF(OR('H_Parallel+HT'!$G489="---",'H_Parallel+HT'!$G489="infeas",'H_Parallel+HT'!$G489="inf"),"---",('H_Parallel+HT'!$G489/M489)-1)</f>
        <v>---</v>
      </c>
      <c r="M489" s="83">
        <f>Model_dem!L489</f>
        <v>982</v>
      </c>
      <c r="N489" s="78" t="str">
        <f>Model_dem!G489</f>
        <v>---</v>
      </c>
      <c r="O489" s="84" t="str">
        <f>IF(AND(H229&lt;-0.01,Model_dem!F229="Optimal"),"Aqui","")</f>
        <v/>
      </c>
      <c r="P489" s="78"/>
    </row>
    <row r="490" spans="1:16" x14ac:dyDescent="0.3">
      <c r="A490" s="68" t="s">
        <v>515</v>
      </c>
      <c r="B490" s="20">
        <v>2</v>
      </c>
      <c r="C490" s="82" t="str">
        <f t="shared" si="14"/>
        <v>Knapsack</v>
      </c>
      <c r="D490" s="20">
        <v>5</v>
      </c>
      <c r="E490" s="20">
        <v>0.05</v>
      </c>
      <c r="F490" t="s">
        <v>0</v>
      </c>
      <c r="G490">
        <v>983</v>
      </c>
      <c r="H490" s="79">
        <f t="shared" si="15"/>
        <v>0</v>
      </c>
      <c r="I490" s="92">
        <v>2.8923199999999998</v>
      </c>
      <c r="J490">
        <v>392568</v>
      </c>
      <c r="K490" s="52">
        <v>1</v>
      </c>
      <c r="L490" s="81">
        <f>IF(OR('H_Parallel+HT'!$G490="---",'H_Parallel+HT'!$G490="infeas",'H_Parallel+HT'!$G490="inf"),"---",('H_Parallel+HT'!$G490/M490)-1)</f>
        <v>1.0183299389001643E-3</v>
      </c>
      <c r="M490" s="83">
        <f>Model_dem!L490</f>
        <v>982</v>
      </c>
      <c r="N490" s="78">
        <f>Model_dem!G490</f>
        <v>983</v>
      </c>
      <c r="O490" s="84" t="str">
        <f>IF(AND(H230&lt;-0.01,Model_dem!F230="Optimal"),"Aqui","")</f>
        <v/>
      </c>
      <c r="P490" s="78"/>
    </row>
    <row r="491" spans="1:16" x14ac:dyDescent="0.3">
      <c r="A491" s="68" t="s">
        <v>515</v>
      </c>
      <c r="B491" s="20">
        <v>2</v>
      </c>
      <c r="C491" s="82" t="str">
        <f t="shared" si="14"/>
        <v>Knapsack</v>
      </c>
      <c r="D491" s="20">
        <v>5</v>
      </c>
      <c r="E491" s="20">
        <v>0.1</v>
      </c>
      <c r="F491" t="s">
        <v>0</v>
      </c>
      <c r="G491">
        <v>986</v>
      </c>
      <c r="H491" s="79">
        <f t="shared" si="15"/>
        <v>1.0152284263959391E-3</v>
      </c>
      <c r="I491" s="92">
        <v>3.0334699999999999</v>
      </c>
      <c r="J491">
        <v>171868</v>
      </c>
      <c r="K491" s="52">
        <v>1</v>
      </c>
      <c r="L491" s="81">
        <f>IF(OR('H_Parallel+HT'!$G491="---",'H_Parallel+HT'!$G491="infeas",'H_Parallel+HT'!$G491="inf"),"---",('H_Parallel+HT'!$G491/M491)-1)</f>
        <v>4.0733197556008793E-3</v>
      </c>
      <c r="M491" s="83">
        <f>Model_dem!L491</f>
        <v>982</v>
      </c>
      <c r="N491" s="78">
        <f>Model_dem!G491</f>
        <v>985</v>
      </c>
      <c r="O491" s="84" t="str">
        <f>IF(AND(H231&lt;-0.01,Model_dem!F231="Optimal"),"Aqui","")</f>
        <v/>
      </c>
      <c r="P491" s="78"/>
    </row>
    <row r="492" spans="1:16" x14ac:dyDescent="0.3">
      <c r="A492" s="68" t="s">
        <v>515</v>
      </c>
      <c r="B492" s="20">
        <v>2</v>
      </c>
      <c r="C492" s="82" t="str">
        <f t="shared" si="14"/>
        <v>Knapsack</v>
      </c>
      <c r="D492" s="20">
        <v>5</v>
      </c>
      <c r="E492" s="20">
        <v>0.15</v>
      </c>
      <c r="F492" t="s">
        <v>0</v>
      </c>
      <c r="G492">
        <v>987</v>
      </c>
      <c r="H492" s="79">
        <f t="shared" si="15"/>
        <v>0</v>
      </c>
      <c r="I492" s="92">
        <v>3.5782500000000002</v>
      </c>
      <c r="J492">
        <v>277767</v>
      </c>
      <c r="K492" s="52">
        <v>1</v>
      </c>
      <c r="L492" s="81">
        <f>IF(OR('H_Parallel+HT'!$G492="---",'H_Parallel+HT'!$G492="infeas",'H_Parallel+HT'!$G492="inf"),"---",('H_Parallel+HT'!$G492/M492)-1)</f>
        <v>5.0916496945010437E-3</v>
      </c>
      <c r="M492" s="83">
        <f>Model_dem!L492</f>
        <v>982</v>
      </c>
      <c r="N492" s="78">
        <f>Model_dem!G492</f>
        <v>987</v>
      </c>
      <c r="O492" s="84" t="str">
        <f>IF(AND(H232&lt;-0.01,Model_dem!F232="Optimal"),"Aqui","")</f>
        <v/>
      </c>
      <c r="P492" s="84">
        <v>67786</v>
      </c>
    </row>
    <row r="493" spans="1:16" x14ac:dyDescent="0.3">
      <c r="A493" s="68" t="s">
        <v>515</v>
      </c>
      <c r="B493" s="20">
        <v>2</v>
      </c>
      <c r="C493" s="82" t="str">
        <f t="shared" si="14"/>
        <v>Knapsack</v>
      </c>
      <c r="D493" s="20">
        <v>5</v>
      </c>
      <c r="E493" s="20">
        <v>0.2</v>
      </c>
      <c r="F493" t="s">
        <v>0</v>
      </c>
      <c r="G493">
        <v>987</v>
      </c>
      <c r="H493" s="79">
        <f t="shared" si="15"/>
        <v>0</v>
      </c>
      <c r="I493" s="92">
        <v>7.5951599999999999</v>
      </c>
      <c r="J493">
        <v>268823</v>
      </c>
      <c r="K493" s="52">
        <v>1</v>
      </c>
      <c r="L493" s="81">
        <f>IF(OR('H_Parallel+HT'!$G493="---",'H_Parallel+HT'!$G493="infeas",'H_Parallel+HT'!$G493="inf"),"---",('H_Parallel+HT'!$G493/M493)-1)</f>
        <v>5.0916496945010437E-3</v>
      </c>
      <c r="M493" s="83">
        <f>Model_dem!L493</f>
        <v>982</v>
      </c>
      <c r="N493" s="78">
        <f>Model_dem!G493</f>
        <v>987</v>
      </c>
      <c r="O493" s="84" t="str">
        <f>IF(AND(H233&lt;-0.01,Model_dem!F233="Optimal"),"Aqui","")</f>
        <v/>
      </c>
      <c r="P493" s="84">
        <v>68751</v>
      </c>
    </row>
    <row r="494" spans="1:16" x14ac:dyDescent="0.3">
      <c r="A494" s="68" t="s">
        <v>515</v>
      </c>
      <c r="B494" s="20">
        <v>2</v>
      </c>
      <c r="C494" s="82" t="str">
        <f t="shared" si="14"/>
        <v>Knapsack</v>
      </c>
      <c r="D494" s="20">
        <v>10</v>
      </c>
      <c r="E494" s="20">
        <v>0.05</v>
      </c>
      <c r="F494" t="s">
        <v>0</v>
      </c>
      <c r="G494">
        <v>985</v>
      </c>
      <c r="H494" s="79">
        <f t="shared" si="15"/>
        <v>0</v>
      </c>
      <c r="I494" s="92">
        <v>25.1952</v>
      </c>
      <c r="J494">
        <v>140879</v>
      </c>
      <c r="K494" s="52">
        <v>0.93799999999999994</v>
      </c>
      <c r="L494" s="81">
        <f>IF(OR('H_Parallel+HT'!$G494="---",'H_Parallel+HT'!$G494="infeas",'H_Parallel+HT'!$G494="inf"),"---",('H_Parallel+HT'!$G494/M494)-1)</f>
        <v>3.054989816700715E-3</v>
      </c>
      <c r="M494" s="83">
        <f>Model_dem!L494</f>
        <v>982</v>
      </c>
      <c r="N494" s="78">
        <f>Model_dem!G494</f>
        <v>985</v>
      </c>
      <c r="O494" s="84" t="str">
        <f>IF(AND(H234&lt;-0.01,Model_dem!F234="Optimal"),"Aqui","")</f>
        <v/>
      </c>
      <c r="P494" s="84">
        <v>62096</v>
      </c>
    </row>
    <row r="495" spans="1:16" x14ac:dyDescent="0.3">
      <c r="A495" s="68" t="s">
        <v>515</v>
      </c>
      <c r="B495" s="20">
        <v>2</v>
      </c>
      <c r="C495" s="82" t="str">
        <f t="shared" si="14"/>
        <v>Knapsack</v>
      </c>
      <c r="D495" s="20">
        <v>10</v>
      </c>
      <c r="E495" s="20">
        <v>0.1</v>
      </c>
      <c r="F495" t="s">
        <v>0</v>
      </c>
      <c r="G495">
        <v>987</v>
      </c>
      <c r="H495" s="79">
        <f t="shared" si="15"/>
        <v>0</v>
      </c>
      <c r="I495" s="92">
        <v>27.1052</v>
      </c>
      <c r="J495">
        <v>184236</v>
      </c>
      <c r="K495" s="52">
        <v>0.99199999999999999</v>
      </c>
      <c r="L495" s="81">
        <f>IF(OR('H_Parallel+HT'!$G495="---",'H_Parallel+HT'!$G495="infeas",'H_Parallel+HT'!$G495="inf"),"---",('H_Parallel+HT'!$G495/M495)-1)</f>
        <v>5.0916496945010437E-3</v>
      </c>
      <c r="M495" s="83">
        <f>Model_dem!L495</f>
        <v>982</v>
      </c>
      <c r="N495" s="78">
        <f>Model_dem!G495</f>
        <v>987</v>
      </c>
      <c r="O495" s="84" t="str">
        <f>IF(AND(H235&lt;-0.01,Model_dem!F235="Optimal"),"Aqui","")</f>
        <v/>
      </c>
      <c r="P495" s="84">
        <v>52123</v>
      </c>
    </row>
    <row r="496" spans="1:16" x14ac:dyDescent="0.3">
      <c r="A496" s="68" t="s">
        <v>515</v>
      </c>
      <c r="B496" s="20">
        <v>2</v>
      </c>
      <c r="C496" s="82" t="str">
        <f t="shared" si="14"/>
        <v>Knapsack</v>
      </c>
      <c r="D496" s="20">
        <v>10</v>
      </c>
      <c r="E496" s="20">
        <v>0.15</v>
      </c>
      <c r="F496" t="s">
        <v>0</v>
      </c>
      <c r="G496">
        <v>1003</v>
      </c>
      <c r="H496" s="79">
        <f t="shared" si="15"/>
        <v>0</v>
      </c>
      <c r="I496" s="92">
        <v>43.177999999999997</v>
      </c>
      <c r="J496">
        <v>72504</v>
      </c>
      <c r="K496" s="52">
        <v>1</v>
      </c>
      <c r="L496" s="81">
        <f>IF(OR('H_Parallel+HT'!$G496="---",'H_Parallel+HT'!$G496="infeas",'H_Parallel+HT'!$G496="inf"),"---",('H_Parallel+HT'!$G496/M496)-1)</f>
        <v>2.1384928716904339E-2</v>
      </c>
      <c r="M496" s="83">
        <f>Model_dem!L496</f>
        <v>982</v>
      </c>
      <c r="N496" s="78">
        <f>Model_dem!G496</f>
        <v>1003</v>
      </c>
      <c r="O496" s="84" t="str">
        <f>IF(AND(H236&lt;-0.01,Model_dem!F236="Optimal"),"Aqui","")</f>
        <v/>
      </c>
      <c r="P496" s="84">
        <v>24294</v>
      </c>
    </row>
    <row r="497" spans="1:16" x14ac:dyDescent="0.3">
      <c r="A497" s="68" t="s">
        <v>515</v>
      </c>
      <c r="B497" s="20">
        <v>2</v>
      </c>
      <c r="C497" s="82" t="str">
        <f t="shared" si="14"/>
        <v>Knapsack</v>
      </c>
      <c r="D497" s="20">
        <v>10</v>
      </c>
      <c r="E497" s="20">
        <v>0.2</v>
      </c>
      <c r="F497" t="s">
        <v>0</v>
      </c>
      <c r="G497">
        <v>1006</v>
      </c>
      <c r="H497" s="79">
        <f t="shared" si="15"/>
        <v>0</v>
      </c>
      <c r="I497" s="92">
        <v>8.7740500000000008</v>
      </c>
      <c r="J497">
        <v>66260</v>
      </c>
      <c r="K497" s="52">
        <v>1</v>
      </c>
      <c r="L497" s="81">
        <f>IF(OR('H_Parallel+HT'!$G497="---",'H_Parallel+HT'!$G497="infeas",'H_Parallel+HT'!$G497="inf"),"---",('H_Parallel+HT'!$G497/M497)-1)</f>
        <v>2.4439918533604832E-2</v>
      </c>
      <c r="M497" s="83">
        <f>Model_dem!L497</f>
        <v>982</v>
      </c>
      <c r="N497" s="78">
        <f>Model_dem!G497</f>
        <v>1006</v>
      </c>
      <c r="O497" s="84" t="str">
        <f>IF(AND(H237&lt;-0.01,Model_dem!F237="Optimal"),"Aqui","")</f>
        <v/>
      </c>
      <c r="P497" s="84">
        <v>24156</v>
      </c>
    </row>
    <row r="498" spans="1:16" x14ac:dyDescent="0.3">
      <c r="A498" s="68" t="s">
        <v>515</v>
      </c>
      <c r="B498" s="20">
        <v>2</v>
      </c>
      <c r="C498" s="82" t="str">
        <f t="shared" si="14"/>
        <v>Knapsack</v>
      </c>
      <c r="D498" s="20">
        <v>25</v>
      </c>
      <c r="E498" s="20">
        <v>0.05</v>
      </c>
      <c r="F498" t="s">
        <v>0</v>
      </c>
      <c r="G498">
        <v>987</v>
      </c>
      <c r="H498" s="79">
        <f t="shared" si="15"/>
        <v>0</v>
      </c>
      <c r="I498" s="92">
        <v>5.2744900000000001</v>
      </c>
      <c r="J498">
        <v>231793</v>
      </c>
      <c r="K498" s="52">
        <v>1.2999999999999999E-2</v>
      </c>
      <c r="L498" s="81">
        <f>IF(OR('H_Parallel+HT'!$G498="---",'H_Parallel+HT'!$G498="infeas",'H_Parallel+HT'!$G498="inf"),"---",('H_Parallel+HT'!$G498/M498)-1)</f>
        <v>5.0916496945010437E-3</v>
      </c>
      <c r="M498" s="83">
        <f>Model_dem!L498</f>
        <v>982</v>
      </c>
      <c r="N498" s="78">
        <f>Model_dem!G498</f>
        <v>987</v>
      </c>
      <c r="O498" s="84" t="str">
        <f>IF(AND(H238&lt;-0.01,Model_dem!F238="Optimal"),"Aqui","")</f>
        <v/>
      </c>
      <c r="P498" s="84">
        <v>56934</v>
      </c>
    </row>
    <row r="499" spans="1:16" x14ac:dyDescent="0.3">
      <c r="A499" s="68" t="s">
        <v>515</v>
      </c>
      <c r="B499" s="20">
        <v>2</v>
      </c>
      <c r="C499" s="82" t="str">
        <f t="shared" si="14"/>
        <v>Knapsack</v>
      </c>
      <c r="D499" s="20">
        <v>25</v>
      </c>
      <c r="E499" s="20">
        <v>0.1</v>
      </c>
      <c r="F499" t="s">
        <v>0</v>
      </c>
      <c r="G499">
        <v>1012</v>
      </c>
      <c r="H499" s="79">
        <f t="shared" si="15"/>
        <v>0</v>
      </c>
      <c r="I499" s="92">
        <v>318.82100000000003</v>
      </c>
      <c r="J499">
        <v>26904</v>
      </c>
      <c r="K499" s="52">
        <v>2.3E-2</v>
      </c>
      <c r="L499" s="81">
        <f>IF(OR('H_Parallel+HT'!$G499="---",'H_Parallel+HT'!$G499="infeas",'H_Parallel+HT'!$G499="inf"),"---",('H_Parallel+HT'!$G499/M499)-1)</f>
        <v>3.054989816700604E-2</v>
      </c>
      <c r="M499" s="83">
        <f>Model_dem!L499</f>
        <v>982</v>
      </c>
      <c r="N499" s="78">
        <f>Model_dem!G499</f>
        <v>1012</v>
      </c>
      <c r="O499" s="84" t="str">
        <f>IF(AND(H239&lt;-0.01,Model_dem!F239="Optimal"),"Aqui","")</f>
        <v/>
      </c>
      <c r="P499" s="84">
        <v>37456</v>
      </c>
    </row>
    <row r="500" spans="1:16" x14ac:dyDescent="0.3">
      <c r="A500" s="68" t="s">
        <v>515</v>
      </c>
      <c r="B500" s="20">
        <v>2</v>
      </c>
      <c r="C500" s="82" t="str">
        <f t="shared" si="14"/>
        <v>Knapsack</v>
      </c>
      <c r="D500" s="20">
        <v>25</v>
      </c>
      <c r="E500" s="20">
        <v>0.15</v>
      </c>
      <c r="F500" t="s">
        <v>1</v>
      </c>
      <c r="G500">
        <v>1040</v>
      </c>
      <c r="H500" s="79">
        <f t="shared" si="15"/>
        <v>-5.7361376673040155E-3</v>
      </c>
      <c r="I500" s="92">
        <v>142.56899999999999</v>
      </c>
      <c r="J500">
        <v>7292</v>
      </c>
      <c r="K500" s="52">
        <v>1.7999999999999999E-2</v>
      </c>
      <c r="L500" s="81">
        <f>IF(OR('H_Parallel+HT'!$G500="---",'H_Parallel+HT'!$G500="infeas",'H_Parallel+HT'!$G500="inf"),"---",('H_Parallel+HT'!$G500/M500)-1)</f>
        <v>5.9063136456211751E-2</v>
      </c>
      <c r="M500" s="83">
        <f>Model_dem!L500</f>
        <v>982</v>
      </c>
      <c r="N500" s="78">
        <f>Model_dem!G500</f>
        <v>1046</v>
      </c>
      <c r="O500" s="84" t="str">
        <f>IF(AND(H240&lt;-0.01,Model_dem!F240="Optimal"),"Aqui","")</f>
        <v/>
      </c>
      <c r="P500" s="84">
        <v>25859</v>
      </c>
    </row>
    <row r="501" spans="1:16" x14ac:dyDescent="0.3">
      <c r="A501" s="68" t="s">
        <v>515</v>
      </c>
      <c r="B501" s="20">
        <v>2</v>
      </c>
      <c r="C501" s="82" t="str">
        <f t="shared" si="14"/>
        <v>Knapsack</v>
      </c>
      <c r="D501" s="20">
        <v>25</v>
      </c>
      <c r="E501" s="20">
        <v>0.2</v>
      </c>
      <c r="F501" t="s">
        <v>2</v>
      </c>
      <c r="G501" t="s">
        <v>46</v>
      </c>
      <c r="H501" s="79" t="str">
        <f t="shared" si="15"/>
        <v>---</v>
      </c>
      <c r="I501" s="92">
        <v>60.005099999999999</v>
      </c>
      <c r="J501">
        <v>673</v>
      </c>
      <c r="L501" s="81" t="str">
        <f>IF(OR('H_Parallel+HT'!$G501="---",'H_Parallel+HT'!$G501="infeas",'H_Parallel+HT'!$G501="inf"),"---",('H_Parallel+HT'!$G501/M501)-1)</f>
        <v>---</v>
      </c>
      <c r="M501" s="83">
        <f>Model_dem!L501</f>
        <v>982</v>
      </c>
      <c r="N501" s="78" t="str">
        <f>Model_dem!G501</f>
        <v>---</v>
      </c>
      <c r="O501" s="84" t="str">
        <f>IF(AND(H241&lt;-0.01,Model_dem!F241="Optimal"),"Aqui","")</f>
        <v/>
      </c>
      <c r="P501" s="84">
        <v>9640</v>
      </c>
    </row>
    <row r="502" spans="1:16" x14ac:dyDescent="0.3">
      <c r="A502" s="68" t="s">
        <v>515</v>
      </c>
      <c r="B502" s="20">
        <v>2</v>
      </c>
      <c r="C502" s="82" t="str">
        <f t="shared" si="14"/>
        <v>Knapsack</v>
      </c>
      <c r="D502" s="20">
        <v>50</v>
      </c>
      <c r="E502" s="20">
        <v>0.05</v>
      </c>
      <c r="F502" t="s">
        <v>0</v>
      </c>
      <c r="G502">
        <v>994</v>
      </c>
      <c r="H502" s="79">
        <f t="shared" si="15"/>
        <v>0</v>
      </c>
      <c r="I502" s="92">
        <v>6.3348100000000001</v>
      </c>
      <c r="J502">
        <v>170431</v>
      </c>
      <c r="K502" s="52">
        <v>0</v>
      </c>
      <c r="L502" s="81">
        <f>IF(OR('H_Parallel+HT'!$G502="---",'H_Parallel+HT'!$G502="infeas",'H_Parallel+HT'!$G502="inf"),"---",('H_Parallel+HT'!$G502/M502)-1)</f>
        <v>1.2219959266802416E-2</v>
      </c>
      <c r="M502" s="83">
        <f>Model_dem!L502</f>
        <v>982</v>
      </c>
      <c r="N502" s="78">
        <f>Model_dem!G502</f>
        <v>994</v>
      </c>
      <c r="O502" s="84" t="str">
        <f>IF(AND(H242&lt;-0.01,Model_dem!F242="Optimal"),"Aqui","")</f>
        <v/>
      </c>
      <c r="P502" s="84">
        <v>66653</v>
      </c>
    </row>
    <row r="503" spans="1:16" x14ac:dyDescent="0.3">
      <c r="A503" s="68" t="s">
        <v>515</v>
      </c>
      <c r="B503" s="20">
        <v>2</v>
      </c>
      <c r="C503" s="82" t="str">
        <f t="shared" si="14"/>
        <v>Knapsack</v>
      </c>
      <c r="D503" s="20">
        <v>50</v>
      </c>
      <c r="E503" s="20">
        <v>0.1</v>
      </c>
      <c r="F503" t="s">
        <v>0</v>
      </c>
      <c r="G503">
        <v>1022</v>
      </c>
      <c r="H503" s="79">
        <f t="shared" si="15"/>
        <v>0</v>
      </c>
      <c r="I503" s="92">
        <v>9.8169699999999995</v>
      </c>
      <c r="J503">
        <v>59029</v>
      </c>
      <c r="K503" s="52">
        <v>0</v>
      </c>
      <c r="L503" s="81">
        <f>IF(OR('H_Parallel+HT'!$G503="---",'H_Parallel+HT'!$G503="infeas",'H_Parallel+HT'!$G503="inf"),"---",('H_Parallel+HT'!$G503/M503)-1)</f>
        <v>4.0733197556008127E-2</v>
      </c>
      <c r="M503" s="83">
        <f>Model_dem!L503</f>
        <v>982</v>
      </c>
      <c r="N503" s="78">
        <f>Model_dem!G503</f>
        <v>1022</v>
      </c>
      <c r="O503" s="84" t="str">
        <f>IF(AND(H243&lt;-0.01,Model_dem!F243="Optimal"),"Aqui","")</f>
        <v/>
      </c>
      <c r="P503" s="84"/>
    </row>
    <row r="504" spans="1:16" x14ac:dyDescent="0.3">
      <c r="A504" s="68" t="s">
        <v>515</v>
      </c>
      <c r="B504" s="20">
        <v>2</v>
      </c>
      <c r="C504" s="82" t="str">
        <f t="shared" si="14"/>
        <v>Knapsack</v>
      </c>
      <c r="D504" s="20">
        <v>50</v>
      </c>
      <c r="E504" s="20">
        <v>0.15</v>
      </c>
      <c r="F504" t="s">
        <v>2</v>
      </c>
      <c r="G504" t="s">
        <v>46</v>
      </c>
      <c r="H504" s="79" t="str">
        <f t="shared" si="15"/>
        <v>---</v>
      </c>
      <c r="I504" s="92">
        <v>60.056899999999999</v>
      </c>
      <c r="J504">
        <v>673</v>
      </c>
      <c r="L504" s="81" t="str">
        <f>IF(OR('H_Parallel+HT'!$G504="---",'H_Parallel+HT'!$G504="infeas",'H_Parallel+HT'!$G504="inf"),"---",('H_Parallel+HT'!$G504/M504)-1)</f>
        <v>---</v>
      </c>
      <c r="M504" s="83">
        <f>Model_dem!L504</f>
        <v>982</v>
      </c>
      <c r="N504" s="78" t="str">
        <f>Model_dem!G504</f>
        <v>---</v>
      </c>
      <c r="O504" s="84" t="str">
        <f>IF(AND(H244&lt;-0.01,Model_dem!F244="Optimal"),"Aqui","")</f>
        <v/>
      </c>
      <c r="P504" s="84"/>
    </row>
    <row r="505" spans="1:16" x14ac:dyDescent="0.3">
      <c r="A505" s="68" t="s">
        <v>515</v>
      </c>
      <c r="B505" s="20">
        <v>2</v>
      </c>
      <c r="C505" s="82" t="str">
        <f t="shared" si="14"/>
        <v>Knapsack</v>
      </c>
      <c r="D505" s="20">
        <v>50</v>
      </c>
      <c r="E505" s="20">
        <v>0.2</v>
      </c>
      <c r="F505" t="s">
        <v>2</v>
      </c>
      <c r="G505" t="s">
        <v>46</v>
      </c>
      <c r="H505" s="79" t="str">
        <f t="shared" si="15"/>
        <v>---</v>
      </c>
      <c r="I505" s="92">
        <v>60.008099999999999</v>
      </c>
      <c r="J505">
        <v>668</v>
      </c>
      <c r="L505" s="81" t="str">
        <f>IF(OR('H_Parallel+HT'!$G505="---",'H_Parallel+HT'!$G505="infeas",'H_Parallel+HT'!$G505="inf"),"---",('H_Parallel+HT'!$G505/M505)-1)</f>
        <v>---</v>
      </c>
      <c r="M505" s="83">
        <f>Model_dem!L505</f>
        <v>982</v>
      </c>
      <c r="N505" s="78" t="str">
        <f>Model_dem!G505</f>
        <v>---</v>
      </c>
      <c r="O505" s="84" t="str">
        <f>IF(AND(H245&lt;-0.01,Model_dem!F245="Optimal"),"Aqui","")</f>
        <v/>
      </c>
      <c r="P505" s="84"/>
    </row>
    <row r="506" spans="1:16" hidden="1" x14ac:dyDescent="0.3">
      <c r="A506" s="68" t="s">
        <v>515</v>
      </c>
      <c r="B506" s="20">
        <v>3</v>
      </c>
      <c r="C506" s="82" t="str">
        <f t="shared" si="14"/>
        <v>Factor Model</v>
      </c>
      <c r="D506" s="20">
        <v>0</v>
      </c>
      <c r="E506" s="20">
        <v>0.05</v>
      </c>
      <c r="F506" t="s">
        <v>0</v>
      </c>
      <c r="G506">
        <v>1022</v>
      </c>
      <c r="H506" s="79">
        <f t="shared" si="15"/>
        <v>0</v>
      </c>
      <c r="I506">
        <v>5.7739500000000001</v>
      </c>
      <c r="J506">
        <v>259981</v>
      </c>
      <c r="K506" s="52">
        <v>0</v>
      </c>
      <c r="L506" s="81">
        <f>IF(OR('H_Parallel+HT'!$G506="---",'H_Parallel+HT'!$G506="infeas",'H_Parallel+HT'!$G506="inf"),"---",('H_Parallel+HT'!$G506/M506)-1)</f>
        <v>4.0733197556008127E-2</v>
      </c>
      <c r="M506" s="83">
        <f>Model_dem!L506</f>
        <v>982</v>
      </c>
      <c r="N506" s="78">
        <f>Model_dem!G506</f>
        <v>1022</v>
      </c>
      <c r="O506" s="84" t="str">
        <f>IF(AND(H246&lt;-0.01,Model_dem!F246="Optimal"),"Aqui","")</f>
        <v/>
      </c>
      <c r="P506" s="84">
        <v>66735</v>
      </c>
    </row>
    <row r="507" spans="1:16" hidden="1" x14ac:dyDescent="0.3">
      <c r="A507" s="68" t="s">
        <v>515</v>
      </c>
      <c r="B507" s="20">
        <v>3</v>
      </c>
      <c r="C507" s="82" t="str">
        <f t="shared" si="14"/>
        <v>Factor Model</v>
      </c>
      <c r="D507" s="20">
        <v>0</v>
      </c>
      <c r="E507" s="20">
        <v>0.1</v>
      </c>
      <c r="F507" t="s">
        <v>4</v>
      </c>
      <c r="G507" t="s">
        <v>511</v>
      </c>
      <c r="H507" s="79" t="str">
        <f t="shared" si="15"/>
        <v>---</v>
      </c>
      <c r="I507" t="s">
        <v>511</v>
      </c>
      <c r="L507" s="81" t="str">
        <f>IF(OR('H_Parallel+HT'!$G507="---",'H_Parallel+HT'!$G507="infeas",'H_Parallel+HT'!$G507="inf"),"---",('H_Parallel+HT'!$G507/M507)-1)</f>
        <v>---</v>
      </c>
      <c r="M507" s="83">
        <f>Model_dem!L507</f>
        <v>982</v>
      </c>
      <c r="N507" s="78" t="str">
        <f>Model_dem!G507</f>
        <v>---</v>
      </c>
      <c r="O507" s="84" t="str">
        <f>IF(AND(H247&lt;-0.01,Model_dem!F247="Optimal"),"Aqui","")</f>
        <v/>
      </c>
      <c r="P507" s="84"/>
    </row>
    <row r="508" spans="1:16" hidden="1" x14ac:dyDescent="0.3">
      <c r="A508" s="68" t="s">
        <v>515</v>
      </c>
      <c r="B508" s="20">
        <v>3</v>
      </c>
      <c r="C508" s="82" t="str">
        <f t="shared" si="14"/>
        <v>Factor Model</v>
      </c>
      <c r="D508" s="20">
        <v>0</v>
      </c>
      <c r="E508" s="20">
        <v>0.15</v>
      </c>
      <c r="F508" t="s">
        <v>4</v>
      </c>
      <c r="G508" t="s">
        <v>511</v>
      </c>
      <c r="H508" s="79" t="str">
        <f t="shared" si="15"/>
        <v>---</v>
      </c>
      <c r="I508" t="s">
        <v>511</v>
      </c>
      <c r="L508" s="81" t="str">
        <f>IF(OR('H_Parallel+HT'!$G508="---",'H_Parallel+HT'!$G508="infeas",'H_Parallel+HT'!$G508="inf"),"---",('H_Parallel+HT'!$G508/M508)-1)</f>
        <v>---</v>
      </c>
      <c r="M508" s="83">
        <f>Model_dem!L508</f>
        <v>982</v>
      </c>
      <c r="N508" s="78" t="str">
        <f>Model_dem!G508</f>
        <v>---</v>
      </c>
      <c r="O508" s="84" t="str">
        <f>IF(AND(H248&lt;-0.01,Model_dem!F248="Optimal"),"Aqui","")</f>
        <v/>
      </c>
      <c r="P508" s="84"/>
    </row>
    <row r="509" spans="1:16" hidden="1" x14ac:dyDescent="0.3">
      <c r="A509" s="68" t="s">
        <v>515</v>
      </c>
      <c r="B509" s="20">
        <v>3</v>
      </c>
      <c r="C509" s="82" t="str">
        <f t="shared" si="14"/>
        <v>Factor Model</v>
      </c>
      <c r="D509" s="20">
        <v>0</v>
      </c>
      <c r="E509" s="20">
        <v>0.2</v>
      </c>
      <c r="F509" t="s">
        <v>4</v>
      </c>
      <c r="G509" t="s">
        <v>511</v>
      </c>
      <c r="H509" s="79" t="str">
        <f t="shared" si="15"/>
        <v>---</v>
      </c>
      <c r="I509" t="s">
        <v>511</v>
      </c>
      <c r="L509" s="81" t="str">
        <f>IF(OR('H_Parallel+HT'!$G509="---",'H_Parallel+HT'!$G509="infeas",'H_Parallel+HT'!$G509="inf"),"---",('H_Parallel+HT'!$G509/M509)-1)</f>
        <v>---</v>
      </c>
      <c r="M509" s="83">
        <f>Model_dem!L509</f>
        <v>982</v>
      </c>
      <c r="N509" s="78" t="str">
        <f>Model_dem!G509</f>
        <v>---</v>
      </c>
      <c r="O509" s="84" t="str">
        <f>IF(AND(H249&lt;-0.01,Model_dem!F249="Optimal"),"Aqui","")</f>
        <v/>
      </c>
      <c r="P509" s="84"/>
    </row>
    <row r="510" spans="1:16" hidden="1" x14ac:dyDescent="0.3">
      <c r="A510" s="68" t="s">
        <v>515</v>
      </c>
      <c r="B510" s="20">
        <v>3</v>
      </c>
      <c r="C510" s="82" t="str">
        <f t="shared" si="14"/>
        <v>Factor Model</v>
      </c>
      <c r="D510" s="20">
        <v>10</v>
      </c>
      <c r="E510" s="20">
        <v>0.05</v>
      </c>
      <c r="F510" t="s">
        <v>1</v>
      </c>
      <c r="G510">
        <v>1022</v>
      </c>
      <c r="H510" s="79">
        <f t="shared" si="15"/>
        <v>0</v>
      </c>
      <c r="I510">
        <v>6.3894799999999998</v>
      </c>
      <c r="J510">
        <v>245787</v>
      </c>
      <c r="K510" s="52">
        <v>0</v>
      </c>
      <c r="L510" s="81">
        <f>IF(OR('H_Parallel+HT'!$G510="---",'H_Parallel+HT'!$G510="infeas",'H_Parallel+HT'!$G510="inf"),"---",('H_Parallel+HT'!$G510/M510)-1)</f>
        <v>4.0733197556008127E-2</v>
      </c>
      <c r="M510" s="83">
        <f>Model_dem!L510</f>
        <v>982</v>
      </c>
      <c r="N510" s="78">
        <f>Model_dem!G510</f>
        <v>1022</v>
      </c>
      <c r="O510" s="84" t="str">
        <f>IF(AND(H250&lt;-0.01,Model_dem!F250="Optimal"),"Aqui","")</f>
        <v/>
      </c>
      <c r="P510" s="84">
        <v>75583</v>
      </c>
    </row>
    <row r="511" spans="1:16" hidden="1" x14ac:dyDescent="0.3">
      <c r="A511" s="68" t="s">
        <v>515</v>
      </c>
      <c r="B511" s="20">
        <v>3</v>
      </c>
      <c r="C511" s="82" t="str">
        <f t="shared" si="14"/>
        <v>Factor Model</v>
      </c>
      <c r="D511" s="20">
        <v>10</v>
      </c>
      <c r="E511" s="20">
        <v>0.1</v>
      </c>
      <c r="F511" t="s">
        <v>4</v>
      </c>
      <c r="G511" t="s">
        <v>511</v>
      </c>
      <c r="H511" s="79" t="str">
        <f t="shared" si="15"/>
        <v>---</v>
      </c>
      <c r="I511" t="s">
        <v>511</v>
      </c>
      <c r="L511" s="81" t="str">
        <f>IF(OR('H_Parallel+HT'!$G511="---",'H_Parallel+HT'!$G511="infeas",'H_Parallel+HT'!$G511="inf"),"---",('H_Parallel+HT'!$G511/M511)-1)</f>
        <v>---</v>
      </c>
      <c r="M511" s="83">
        <f>Model_dem!L511</f>
        <v>982</v>
      </c>
      <c r="N511" s="78" t="str">
        <f>Model_dem!G511</f>
        <v>---</v>
      </c>
      <c r="O511" s="84" t="str">
        <f>IF(AND(H251&lt;-0.01,Model_dem!F251="Optimal"),"Aqui","")</f>
        <v/>
      </c>
      <c r="P511" s="84"/>
    </row>
    <row r="512" spans="1:16" hidden="1" x14ac:dyDescent="0.3">
      <c r="A512" s="68" t="s">
        <v>515</v>
      </c>
      <c r="B512" s="20">
        <v>3</v>
      </c>
      <c r="C512" s="82" t="str">
        <f t="shared" si="14"/>
        <v>Factor Model</v>
      </c>
      <c r="D512" s="20">
        <v>10</v>
      </c>
      <c r="E512" s="20">
        <v>0.15</v>
      </c>
      <c r="F512" t="s">
        <v>4</v>
      </c>
      <c r="G512" t="s">
        <v>511</v>
      </c>
      <c r="H512" s="79" t="str">
        <f t="shared" si="15"/>
        <v>---</v>
      </c>
      <c r="I512" t="s">
        <v>511</v>
      </c>
      <c r="L512" s="81" t="str">
        <f>IF(OR('H_Parallel+HT'!$G512="---",'H_Parallel+HT'!$G512="infeas",'H_Parallel+HT'!$G512="inf"),"---",('H_Parallel+HT'!$G512/M512)-1)</f>
        <v>---</v>
      </c>
      <c r="M512" s="83">
        <f>Model_dem!L512</f>
        <v>982</v>
      </c>
      <c r="N512" s="78" t="str">
        <f>Model_dem!G512</f>
        <v>---</v>
      </c>
      <c r="O512" s="84" t="str">
        <f>IF(AND(H252&lt;-0.01,Model_dem!F252="Optimal"),"Aqui","")</f>
        <v/>
      </c>
      <c r="P512" s="84"/>
    </row>
    <row r="513" spans="1:16" hidden="1" x14ac:dyDescent="0.3">
      <c r="A513" s="68" t="s">
        <v>515</v>
      </c>
      <c r="B513" s="20">
        <v>3</v>
      </c>
      <c r="C513" s="82" t="str">
        <f t="shared" si="14"/>
        <v>Factor Model</v>
      </c>
      <c r="D513" s="20">
        <v>10</v>
      </c>
      <c r="E513" s="20">
        <v>0.2</v>
      </c>
      <c r="F513" t="s">
        <v>4</v>
      </c>
      <c r="G513" t="s">
        <v>511</v>
      </c>
      <c r="H513" s="79" t="str">
        <f t="shared" si="15"/>
        <v>---</v>
      </c>
      <c r="I513" t="s">
        <v>511</v>
      </c>
      <c r="L513" s="81" t="str">
        <f>IF(OR('H_Parallel+HT'!$G513="---",'H_Parallel+HT'!$G513="infeas",'H_Parallel+HT'!$G513="inf"),"---",('H_Parallel+HT'!$G513/M513)-1)</f>
        <v>---</v>
      </c>
      <c r="M513" s="83">
        <f>Model_dem!L513</f>
        <v>982</v>
      </c>
      <c r="N513" s="78" t="str">
        <f>Model_dem!G513</f>
        <v>---</v>
      </c>
      <c r="O513" s="84" t="str">
        <f>IF(AND(H253&lt;-0.01,Model_dem!F253="Optimal"),"Aqui","")</f>
        <v/>
      </c>
      <c r="P513" s="84"/>
    </row>
    <row r="514" spans="1:16" hidden="1" x14ac:dyDescent="0.3">
      <c r="A514" s="68" t="s">
        <v>515</v>
      </c>
      <c r="B514" s="20">
        <v>3</v>
      </c>
      <c r="C514" s="82" t="str">
        <f t="shared" ref="C514:C577" si="16">IF(B514=0,"Deterministic",IF(B514=1,"Cardinality-constrained",IF(B514=2,"Knapsack","Factor Model")))</f>
        <v>Factor Model</v>
      </c>
      <c r="D514" s="20">
        <v>25</v>
      </c>
      <c r="E514" s="20">
        <v>0.05</v>
      </c>
      <c r="F514" t="s">
        <v>0</v>
      </c>
      <c r="G514">
        <v>1022</v>
      </c>
      <c r="H514" s="79">
        <f t="shared" ref="H514:H577" si="17">IF(OR(N514="---",G514="infeas",G514="inf",G514=""),"---",(G514-N514)/N514)</f>
        <v>0</v>
      </c>
      <c r="I514">
        <v>3.7646099999999998</v>
      </c>
      <c r="J514">
        <v>241119</v>
      </c>
      <c r="K514" s="52">
        <v>0</v>
      </c>
      <c r="L514" s="81">
        <f>IF(OR('H_Parallel+HT'!$G514="---",'H_Parallel+HT'!$G514="infeas",'H_Parallel+HT'!$G514="inf"),"---",('H_Parallel+HT'!$G514/M514)-1)</f>
        <v>4.0733197556008127E-2</v>
      </c>
      <c r="M514" s="83">
        <f>Model_dem!L514</f>
        <v>982</v>
      </c>
      <c r="N514" s="78">
        <f>Model_dem!G514</f>
        <v>1022</v>
      </c>
      <c r="O514" s="84" t="str">
        <f>IF(AND(H254&lt;-0.01,Model_dem!F254="Optimal"),"Aqui","")</f>
        <v/>
      </c>
      <c r="P514" s="84">
        <v>71260</v>
      </c>
    </row>
    <row r="515" spans="1:16" hidden="1" x14ac:dyDescent="0.3">
      <c r="A515" s="68" t="s">
        <v>515</v>
      </c>
      <c r="B515" s="20">
        <v>3</v>
      </c>
      <c r="C515" s="82" t="str">
        <f t="shared" si="16"/>
        <v>Factor Model</v>
      </c>
      <c r="D515" s="20">
        <v>25</v>
      </c>
      <c r="E515" s="20">
        <v>0.1</v>
      </c>
      <c r="F515" t="s">
        <v>4</v>
      </c>
      <c r="G515" t="s">
        <v>511</v>
      </c>
      <c r="H515" s="79" t="str">
        <f t="shared" si="17"/>
        <v>---</v>
      </c>
      <c r="I515" t="s">
        <v>511</v>
      </c>
      <c r="L515" s="81" t="str">
        <f>IF(OR('H_Parallel+HT'!$G515="---",'H_Parallel+HT'!$G515="infeas",'H_Parallel+HT'!$G515="inf"),"---",('H_Parallel+HT'!$G515/M515)-1)</f>
        <v>---</v>
      </c>
      <c r="M515" s="83">
        <f>Model_dem!L515</f>
        <v>982</v>
      </c>
      <c r="N515" s="78" t="str">
        <f>Model_dem!G515</f>
        <v>---</v>
      </c>
      <c r="O515" s="84" t="str">
        <f>IF(AND(H255&lt;-0.01,Model_dem!F255="Optimal"),"Aqui","")</f>
        <v/>
      </c>
      <c r="P515" s="84"/>
    </row>
    <row r="516" spans="1:16" hidden="1" x14ac:dyDescent="0.3">
      <c r="A516" s="68" t="s">
        <v>515</v>
      </c>
      <c r="B516" s="20">
        <v>3</v>
      </c>
      <c r="C516" s="82" t="str">
        <f t="shared" si="16"/>
        <v>Factor Model</v>
      </c>
      <c r="D516" s="20">
        <v>25</v>
      </c>
      <c r="E516" s="20">
        <v>0.15</v>
      </c>
      <c r="F516" t="s">
        <v>4</v>
      </c>
      <c r="G516" t="s">
        <v>511</v>
      </c>
      <c r="H516" s="79" t="str">
        <f t="shared" si="17"/>
        <v>---</v>
      </c>
      <c r="I516" t="s">
        <v>511</v>
      </c>
      <c r="L516" s="81" t="str">
        <f>IF(OR('H_Parallel+HT'!$G516="---",'H_Parallel+HT'!$G516="infeas",'H_Parallel+HT'!$G516="inf"),"---",('H_Parallel+HT'!$G516/M516)-1)</f>
        <v>---</v>
      </c>
      <c r="M516" s="83">
        <f>Model_dem!L516</f>
        <v>982</v>
      </c>
      <c r="N516" s="78" t="str">
        <f>Model_dem!G516</f>
        <v>---</v>
      </c>
      <c r="O516" s="84" t="str">
        <f>IF(AND(H256&lt;-0.01,Model_dem!F256="Optimal"),"Aqui","")</f>
        <v/>
      </c>
      <c r="P516" s="84"/>
    </row>
    <row r="517" spans="1:16" hidden="1" x14ac:dyDescent="0.3">
      <c r="A517" s="68" t="s">
        <v>515</v>
      </c>
      <c r="B517" s="20">
        <v>3</v>
      </c>
      <c r="C517" s="82" t="str">
        <f t="shared" si="16"/>
        <v>Factor Model</v>
      </c>
      <c r="D517" s="20">
        <v>25</v>
      </c>
      <c r="E517" s="20">
        <v>0.2</v>
      </c>
      <c r="F517" t="s">
        <v>4</v>
      </c>
      <c r="G517" t="s">
        <v>511</v>
      </c>
      <c r="H517" s="79" t="str">
        <f t="shared" si="17"/>
        <v>---</v>
      </c>
      <c r="I517" t="s">
        <v>511</v>
      </c>
      <c r="L517" s="81" t="str">
        <f>IF(OR('H_Parallel+HT'!$G517="---",'H_Parallel+HT'!$G517="infeas",'H_Parallel+HT'!$G517="inf"),"---",('H_Parallel+HT'!$G517/M517)-1)</f>
        <v>---</v>
      </c>
      <c r="M517" s="83">
        <f>Model_dem!L517</f>
        <v>982</v>
      </c>
      <c r="N517" s="78" t="str">
        <f>Model_dem!G517</f>
        <v>---</v>
      </c>
      <c r="O517" s="84" t="str">
        <f>IF(AND(H257&lt;-0.01,Model_dem!F257="Optimal"),"Aqui","")</f>
        <v/>
      </c>
      <c r="P517" s="84"/>
    </row>
    <row r="518" spans="1:16" hidden="1" x14ac:dyDescent="0.3">
      <c r="A518" s="68" t="s">
        <v>515</v>
      </c>
      <c r="B518" s="20">
        <v>3</v>
      </c>
      <c r="C518" s="82" t="str">
        <f t="shared" si="16"/>
        <v>Factor Model</v>
      </c>
      <c r="D518" s="20">
        <v>50</v>
      </c>
      <c r="E518" s="20">
        <v>0.05</v>
      </c>
      <c r="F518" t="s">
        <v>0</v>
      </c>
      <c r="G518">
        <v>1022</v>
      </c>
      <c r="H518" s="79">
        <f t="shared" si="17"/>
        <v>0</v>
      </c>
      <c r="I518">
        <v>10.9948</v>
      </c>
      <c r="J518">
        <v>248351</v>
      </c>
      <c r="K518" s="52">
        <v>0</v>
      </c>
      <c r="L518" s="81">
        <f>IF(OR('H_Parallel+HT'!$G518="---",'H_Parallel+HT'!$G518="infeas",'H_Parallel+HT'!$G518="inf"),"---",('H_Parallel+HT'!$G518/M518)-1)</f>
        <v>4.0733197556008127E-2</v>
      </c>
      <c r="M518" s="83">
        <f>Model_dem!L518</f>
        <v>982</v>
      </c>
      <c r="N518" s="78">
        <f>Model_dem!G518</f>
        <v>1022</v>
      </c>
      <c r="O518" s="84" t="str">
        <f>IF(AND(H258&lt;-0.01,Model_dem!F258="Optimal"),"Aqui","")</f>
        <v/>
      </c>
      <c r="P518" s="84">
        <v>115895</v>
      </c>
    </row>
    <row r="519" spans="1:16" hidden="1" x14ac:dyDescent="0.3">
      <c r="A519" s="68" t="s">
        <v>515</v>
      </c>
      <c r="B519" s="20">
        <v>3</v>
      </c>
      <c r="C519" s="82" t="str">
        <f t="shared" si="16"/>
        <v>Factor Model</v>
      </c>
      <c r="D519" s="20">
        <v>50</v>
      </c>
      <c r="E519" s="20">
        <v>0.1</v>
      </c>
      <c r="F519" t="s">
        <v>4</v>
      </c>
      <c r="G519" t="s">
        <v>511</v>
      </c>
      <c r="H519" s="79" t="str">
        <f t="shared" si="17"/>
        <v>---</v>
      </c>
      <c r="I519" t="s">
        <v>511</v>
      </c>
      <c r="L519" s="81" t="str">
        <f>IF(OR('H_Parallel+HT'!$G519="---",'H_Parallel+HT'!$G519="infeas",'H_Parallel+HT'!$G519="inf"),"---",('H_Parallel+HT'!$G519/M519)-1)</f>
        <v>---</v>
      </c>
      <c r="M519" s="83">
        <f>Model_dem!L519</f>
        <v>982</v>
      </c>
      <c r="N519" s="78" t="str">
        <f>Model_dem!G519</f>
        <v>---</v>
      </c>
      <c r="O519" s="84" t="str">
        <f>IF(AND(H259&lt;-0.01,Model_dem!F259="Optimal"),"Aqui","")</f>
        <v/>
      </c>
      <c r="P519" s="84">
        <v>86806</v>
      </c>
    </row>
    <row r="520" spans="1:16" hidden="1" x14ac:dyDescent="0.3">
      <c r="A520" s="68" t="s">
        <v>515</v>
      </c>
      <c r="B520" s="20">
        <v>3</v>
      </c>
      <c r="C520" s="82" t="str">
        <f t="shared" si="16"/>
        <v>Factor Model</v>
      </c>
      <c r="D520" s="20">
        <v>50</v>
      </c>
      <c r="E520" s="20">
        <v>0.15</v>
      </c>
      <c r="F520" t="s">
        <v>4</v>
      </c>
      <c r="G520" t="s">
        <v>511</v>
      </c>
      <c r="H520" s="79" t="str">
        <f t="shared" si="17"/>
        <v>---</v>
      </c>
      <c r="I520" t="s">
        <v>511</v>
      </c>
      <c r="L520" s="81" t="str">
        <f>IF(OR('H_Parallel+HT'!$G520="---",'H_Parallel+HT'!$G520="infeas",'H_Parallel+HT'!$G520="inf"),"---",('H_Parallel+HT'!$G520/M520)-1)</f>
        <v>---</v>
      </c>
      <c r="M520" s="83">
        <f>Model_dem!L520</f>
        <v>982</v>
      </c>
      <c r="N520" s="78" t="str">
        <f>Model_dem!G520</f>
        <v>---</v>
      </c>
      <c r="O520" s="84" t="str">
        <f>IF(AND(H260&lt;-0.01,Model_dem!F260="Optimal"),"Aqui","")</f>
        <v/>
      </c>
      <c r="P520" s="84">
        <v>93397</v>
      </c>
    </row>
    <row r="521" spans="1:16" hidden="1" x14ac:dyDescent="0.3">
      <c r="A521" s="68" t="s">
        <v>515</v>
      </c>
      <c r="B521" s="20">
        <v>3</v>
      </c>
      <c r="C521" s="82" t="str">
        <f t="shared" si="16"/>
        <v>Factor Model</v>
      </c>
      <c r="D521" s="20">
        <v>50</v>
      </c>
      <c r="E521" s="20">
        <v>0.2</v>
      </c>
      <c r="F521" t="s">
        <v>4</v>
      </c>
      <c r="G521" t="s">
        <v>511</v>
      </c>
      <c r="H521" s="79" t="str">
        <f t="shared" si="17"/>
        <v>---</v>
      </c>
      <c r="I521" t="s">
        <v>511</v>
      </c>
      <c r="L521" s="81" t="str">
        <f>IF(OR('H_Parallel+HT'!$G521="---",'H_Parallel+HT'!$G521="infeas",'H_Parallel+HT'!$G521="inf"),"---",('H_Parallel+HT'!$G521/M521)-1)</f>
        <v>---</v>
      </c>
      <c r="M521" s="83">
        <f>Model_dem!L521</f>
        <v>982</v>
      </c>
      <c r="N521" s="78" t="str">
        <f>Model_dem!G521</f>
        <v>---</v>
      </c>
      <c r="O521" s="84" t="str">
        <f>IF(AND(H261&lt;-0.01,Model_dem!F261="Optimal"),"Aqui","")</f>
        <v/>
      </c>
      <c r="P521" s="84">
        <v>110099</v>
      </c>
    </row>
    <row r="522" spans="1:16" x14ac:dyDescent="0.3">
      <c r="A522" s="68" t="s">
        <v>519</v>
      </c>
      <c r="B522" s="20">
        <v>0</v>
      </c>
      <c r="C522" s="82" t="str">
        <f t="shared" si="16"/>
        <v>Deterministic</v>
      </c>
      <c r="D522" s="20">
        <v>0</v>
      </c>
      <c r="E522" s="20">
        <v>0.05</v>
      </c>
      <c r="F522" t="s">
        <v>0</v>
      </c>
      <c r="G522">
        <v>664</v>
      </c>
      <c r="H522" s="79">
        <f t="shared" si="17"/>
        <v>0</v>
      </c>
      <c r="I522" s="92">
        <v>0.84937700000000005</v>
      </c>
      <c r="J522">
        <v>5811</v>
      </c>
      <c r="K522" s="52">
        <v>1</v>
      </c>
      <c r="L522" s="81">
        <f>IF(OR('H_Parallel+HT'!$G522="---",'H_Parallel+HT'!$G522="infeas",'H_Parallel+HT'!$G522="inf"),"---",('H_Parallel+HT'!$G522/M522)-1)</f>
        <v>0</v>
      </c>
      <c r="M522" s="83">
        <f>Model_dem!L522</f>
        <v>664</v>
      </c>
      <c r="N522" s="78">
        <f>Model_dem!G522</f>
        <v>664</v>
      </c>
      <c r="O522" s="84" t="str">
        <f>IF(AND(H262&lt;-0.01,Model_dem!F262="Optimal"),"Aqui","")</f>
        <v/>
      </c>
      <c r="P522" s="84">
        <v>31671</v>
      </c>
    </row>
    <row r="523" spans="1:16" x14ac:dyDescent="0.3">
      <c r="A523" s="68" t="s">
        <v>519</v>
      </c>
      <c r="B523" s="20">
        <v>0</v>
      </c>
      <c r="C523" s="82" t="str">
        <f t="shared" si="16"/>
        <v>Deterministic</v>
      </c>
      <c r="D523" s="20">
        <v>0</v>
      </c>
      <c r="E523" s="20">
        <v>0.1</v>
      </c>
      <c r="F523" t="s">
        <v>0</v>
      </c>
      <c r="G523">
        <v>664</v>
      </c>
      <c r="H523" s="79">
        <f t="shared" si="17"/>
        <v>0</v>
      </c>
      <c r="I523" s="92">
        <v>0.98365899999999995</v>
      </c>
      <c r="J523">
        <v>6069</v>
      </c>
      <c r="K523" s="52">
        <v>1</v>
      </c>
      <c r="L523" s="81">
        <f>IF(OR('H_Parallel+HT'!$G523="---",'H_Parallel+HT'!$G523="infeas",'H_Parallel+HT'!$G523="inf"),"---",('H_Parallel+HT'!$G523/M523)-1)</f>
        <v>0</v>
      </c>
      <c r="M523" s="83">
        <f>Model_dem!L523</f>
        <v>664</v>
      </c>
      <c r="N523" s="78">
        <f>Model_dem!G523</f>
        <v>664</v>
      </c>
      <c r="O523" s="84" t="str">
        <f>IF(AND(H263&lt;-0.01,Model_dem!F263="Optimal"),"Aqui","")</f>
        <v/>
      </c>
      <c r="P523" s="84">
        <v>34634</v>
      </c>
    </row>
    <row r="524" spans="1:16" x14ac:dyDescent="0.3">
      <c r="A524" s="68" t="s">
        <v>519</v>
      </c>
      <c r="B524" s="20">
        <v>0</v>
      </c>
      <c r="C524" s="82" t="str">
        <f t="shared" si="16"/>
        <v>Deterministic</v>
      </c>
      <c r="D524" s="20">
        <v>0</v>
      </c>
      <c r="E524" s="20">
        <v>0.15</v>
      </c>
      <c r="F524" t="s">
        <v>0</v>
      </c>
      <c r="G524">
        <v>664</v>
      </c>
      <c r="H524" s="79">
        <f t="shared" si="17"/>
        <v>0</v>
      </c>
      <c r="I524" s="92">
        <v>0.87363000000000002</v>
      </c>
      <c r="J524">
        <v>8046</v>
      </c>
      <c r="K524" s="52">
        <v>1</v>
      </c>
      <c r="L524" s="81">
        <f>IF(OR('H_Parallel+HT'!$G524="---",'H_Parallel+HT'!$G524="infeas",'H_Parallel+HT'!$G524="inf"),"---",('H_Parallel+HT'!$G524/M524)-1)</f>
        <v>0</v>
      </c>
      <c r="M524" s="83">
        <f>Model_dem!L524</f>
        <v>664</v>
      </c>
      <c r="N524" s="78">
        <f>Model_dem!G524</f>
        <v>664</v>
      </c>
      <c r="O524" s="84" t="str">
        <f>IF(AND(H264&lt;-0.01,Model_dem!F264="Optimal"),"Aqui","")</f>
        <v/>
      </c>
      <c r="P524" s="84">
        <v>32689</v>
      </c>
    </row>
    <row r="525" spans="1:16" x14ac:dyDescent="0.3">
      <c r="A525" s="68" t="s">
        <v>519</v>
      </c>
      <c r="B525" s="20">
        <v>0</v>
      </c>
      <c r="C525" s="82" t="str">
        <f t="shared" si="16"/>
        <v>Deterministic</v>
      </c>
      <c r="D525" s="20">
        <v>0</v>
      </c>
      <c r="E525" s="20">
        <v>0.2</v>
      </c>
      <c r="F525" t="s">
        <v>0</v>
      </c>
      <c r="G525">
        <v>664</v>
      </c>
      <c r="H525" s="79">
        <f t="shared" si="17"/>
        <v>0</v>
      </c>
      <c r="I525" s="92">
        <v>0.84131199999999995</v>
      </c>
      <c r="J525">
        <v>7162</v>
      </c>
      <c r="K525" s="52">
        <v>1</v>
      </c>
      <c r="L525" s="81">
        <f>IF(OR('H_Parallel+HT'!$G525="---",'H_Parallel+HT'!$G525="infeas",'H_Parallel+HT'!$G525="inf"),"---",('H_Parallel+HT'!$G525/M525)-1)</f>
        <v>0</v>
      </c>
      <c r="M525" s="83">
        <f>Model_dem!L525</f>
        <v>664</v>
      </c>
      <c r="N525" s="78">
        <f>Model_dem!G525</f>
        <v>664</v>
      </c>
      <c r="O525" s="84" t="str">
        <f>IF(AND(H265&lt;-0.01,Model_dem!F265="Optimal"),"Aqui","")</f>
        <v/>
      </c>
      <c r="P525" s="84">
        <v>31174</v>
      </c>
    </row>
    <row r="526" spans="1:16" x14ac:dyDescent="0.3">
      <c r="A526" s="68" t="s">
        <v>519</v>
      </c>
      <c r="B526" s="20">
        <v>1</v>
      </c>
      <c r="C526" s="82" t="str">
        <f t="shared" si="16"/>
        <v>Cardinality-constrained</v>
      </c>
      <c r="D526" s="20">
        <v>5</v>
      </c>
      <c r="E526" s="20">
        <v>0.05</v>
      </c>
      <c r="F526" t="s">
        <v>0</v>
      </c>
      <c r="G526">
        <v>672</v>
      </c>
      <c r="H526" s="79">
        <f t="shared" si="17"/>
        <v>0</v>
      </c>
      <c r="I526" s="92">
        <v>0.93807200000000002</v>
      </c>
      <c r="J526">
        <v>8160</v>
      </c>
      <c r="K526" s="52">
        <v>0.47699999999999998</v>
      </c>
      <c r="L526" s="81">
        <f>IF(OR('H_Parallel+HT'!$G526="---",'H_Parallel+HT'!$G526="infeas",'H_Parallel+HT'!$G526="inf"),"---",('H_Parallel+HT'!$G526/M526)-1)</f>
        <v>1.2048192771084265E-2</v>
      </c>
      <c r="M526" s="83">
        <f>Model_dem!L526</f>
        <v>664</v>
      </c>
      <c r="N526" s="78">
        <f>Model_dem!G526</f>
        <v>672</v>
      </c>
      <c r="O526" s="84" t="str">
        <f>IF(AND(H266&lt;-0.01,Model_dem!F266="Optimal"),"Aqui","")</f>
        <v/>
      </c>
      <c r="P526" s="84">
        <v>31839</v>
      </c>
    </row>
    <row r="527" spans="1:16" x14ac:dyDescent="0.3">
      <c r="A527" s="68" t="s">
        <v>519</v>
      </c>
      <c r="B527" s="20">
        <v>1</v>
      </c>
      <c r="C527" s="82" t="str">
        <f t="shared" si="16"/>
        <v>Cardinality-constrained</v>
      </c>
      <c r="D527" s="20">
        <v>5</v>
      </c>
      <c r="E527" s="20">
        <v>0.1</v>
      </c>
      <c r="F527" t="s">
        <v>0</v>
      </c>
      <c r="G527">
        <v>672</v>
      </c>
      <c r="H527" s="79">
        <f t="shared" si="17"/>
        <v>0</v>
      </c>
      <c r="I527" s="92">
        <v>1.19353</v>
      </c>
      <c r="J527">
        <v>6352</v>
      </c>
      <c r="K527" s="52">
        <v>1</v>
      </c>
      <c r="L527" s="81">
        <f>IF(OR('H_Parallel+HT'!$G527="---",'H_Parallel+HT'!$G527="infeas",'H_Parallel+HT'!$G527="inf"),"---",('H_Parallel+HT'!$G527/M527)-1)</f>
        <v>1.2048192771084265E-2</v>
      </c>
      <c r="M527" s="83">
        <f>Model_dem!L527</f>
        <v>664</v>
      </c>
      <c r="N527" s="78">
        <f>Model_dem!G527</f>
        <v>672</v>
      </c>
      <c r="O527" s="84" t="str">
        <f>IF(AND(H267&lt;-0.01,Model_dem!F267="Optimal"),"Aqui","")</f>
        <v/>
      </c>
      <c r="P527" s="84">
        <v>30598</v>
      </c>
    </row>
    <row r="528" spans="1:16" x14ac:dyDescent="0.3">
      <c r="A528" s="68" t="s">
        <v>519</v>
      </c>
      <c r="B528" s="20">
        <v>1</v>
      </c>
      <c r="C528" s="82" t="str">
        <f t="shared" si="16"/>
        <v>Cardinality-constrained</v>
      </c>
      <c r="D528" s="20">
        <v>5</v>
      </c>
      <c r="E528" s="20">
        <v>0.15</v>
      </c>
      <c r="F528" t="s">
        <v>0</v>
      </c>
      <c r="G528">
        <v>672</v>
      </c>
      <c r="H528" s="79">
        <f t="shared" si="17"/>
        <v>0</v>
      </c>
      <c r="I528" s="92">
        <v>0.97236500000000003</v>
      </c>
      <c r="J528">
        <v>6837</v>
      </c>
      <c r="K528" s="52">
        <v>1</v>
      </c>
      <c r="L528" s="81">
        <f>IF(OR('H_Parallel+HT'!$G528="---",'H_Parallel+HT'!$G528="infeas",'H_Parallel+HT'!$G528="inf"),"---",('H_Parallel+HT'!$G528/M528)-1)</f>
        <v>1.2048192771084265E-2</v>
      </c>
      <c r="M528" s="83">
        <f>Model_dem!L528</f>
        <v>664</v>
      </c>
      <c r="N528" s="78">
        <f>Model_dem!G528</f>
        <v>672</v>
      </c>
      <c r="O528" s="84" t="str">
        <f>IF(AND(H268&lt;-0.01,Model_dem!F268="Optimal"),"Aqui","")</f>
        <v/>
      </c>
      <c r="P528" s="84">
        <v>30161</v>
      </c>
    </row>
    <row r="529" spans="1:16" x14ac:dyDescent="0.3">
      <c r="A529" s="68" t="s">
        <v>519</v>
      </c>
      <c r="B529" s="20">
        <v>1</v>
      </c>
      <c r="C529" s="82" t="str">
        <f t="shared" si="16"/>
        <v>Cardinality-constrained</v>
      </c>
      <c r="D529" s="20">
        <v>5</v>
      </c>
      <c r="E529" s="20">
        <v>0.2</v>
      </c>
      <c r="F529" t="s">
        <v>0</v>
      </c>
      <c r="G529">
        <v>678</v>
      </c>
      <c r="H529" s="79">
        <f t="shared" si="17"/>
        <v>4.4444444444444444E-3</v>
      </c>
      <c r="I529" s="92">
        <v>1.24133</v>
      </c>
      <c r="J529">
        <v>5002</v>
      </c>
      <c r="K529" s="52">
        <v>0.99299999999999999</v>
      </c>
      <c r="L529" s="81">
        <f>IF(OR('H_Parallel+HT'!$G529="---",'H_Parallel+HT'!$G529="infeas",'H_Parallel+HT'!$G529="inf"),"---",('H_Parallel+HT'!$G529/M529)-1)</f>
        <v>2.108433734939763E-2</v>
      </c>
      <c r="M529" s="83">
        <f>Model_dem!L529</f>
        <v>664</v>
      </c>
      <c r="N529" s="78">
        <f>Model_dem!G529</f>
        <v>675</v>
      </c>
      <c r="O529" s="84" t="str">
        <f>IF(AND(H269&lt;-0.01,Model_dem!F269="Optimal"),"Aqui","")</f>
        <v/>
      </c>
      <c r="P529" s="84">
        <v>29508</v>
      </c>
    </row>
    <row r="530" spans="1:16" x14ac:dyDescent="0.3">
      <c r="A530" s="68" t="s">
        <v>519</v>
      </c>
      <c r="B530" s="20">
        <v>1</v>
      </c>
      <c r="C530" s="82" t="str">
        <f t="shared" si="16"/>
        <v>Cardinality-constrained</v>
      </c>
      <c r="D530" s="20">
        <v>10</v>
      </c>
      <c r="E530" s="20">
        <v>0.05</v>
      </c>
      <c r="F530" t="s">
        <v>0</v>
      </c>
      <c r="G530">
        <v>676</v>
      </c>
      <c r="H530" s="79">
        <f t="shared" si="17"/>
        <v>5.9523809523809521E-3</v>
      </c>
      <c r="I530" s="92">
        <v>1.0849200000000001</v>
      </c>
      <c r="J530">
        <v>8366</v>
      </c>
      <c r="K530" s="52">
        <v>0.47699999999999998</v>
      </c>
      <c r="L530" s="81">
        <f>IF(OR('H_Parallel+HT'!$G530="---",'H_Parallel+HT'!$G530="infeas",'H_Parallel+HT'!$G530="inf"),"---",('H_Parallel+HT'!$G530/M530)-1)</f>
        <v>1.8072289156626509E-2</v>
      </c>
      <c r="M530" s="83">
        <f>Model_dem!L530</f>
        <v>664</v>
      </c>
      <c r="N530" s="78">
        <f>Model_dem!G530</f>
        <v>672</v>
      </c>
      <c r="O530" s="84" t="str">
        <f>IF(AND(H270&lt;-0.01,Model_dem!F270="Optimal"),"Aqui","")</f>
        <v/>
      </c>
      <c r="P530" s="84">
        <v>17598</v>
      </c>
    </row>
    <row r="531" spans="1:16" x14ac:dyDescent="0.3">
      <c r="A531" s="68" t="s">
        <v>519</v>
      </c>
      <c r="B531" s="20">
        <v>1</v>
      </c>
      <c r="C531" s="82" t="str">
        <f t="shared" si="16"/>
        <v>Cardinality-constrained</v>
      </c>
      <c r="D531" s="20">
        <v>10</v>
      </c>
      <c r="E531" s="20">
        <v>0.1</v>
      </c>
      <c r="F531" t="s">
        <v>0</v>
      </c>
      <c r="G531">
        <v>676</v>
      </c>
      <c r="H531" s="79">
        <f t="shared" si="17"/>
        <v>5.9523809523809521E-3</v>
      </c>
      <c r="I531" s="92">
        <v>1.01885</v>
      </c>
      <c r="J531">
        <v>5808</v>
      </c>
      <c r="K531" s="52">
        <v>1</v>
      </c>
      <c r="L531" s="81">
        <f>IF(OR('H_Parallel+HT'!$G531="---",'H_Parallel+HT'!$G531="infeas",'H_Parallel+HT'!$G531="inf"),"---",('H_Parallel+HT'!$G531/M531)-1)</f>
        <v>1.8072289156626509E-2</v>
      </c>
      <c r="M531" s="83">
        <f>Model_dem!L531</f>
        <v>664</v>
      </c>
      <c r="N531" s="78">
        <f>Model_dem!G531</f>
        <v>672</v>
      </c>
      <c r="O531" s="84" t="str">
        <f>IF(AND(H271&lt;-0.01,Model_dem!F271="Optimal"),"Aqui","")</f>
        <v/>
      </c>
      <c r="P531" s="84">
        <v>12352</v>
      </c>
    </row>
    <row r="532" spans="1:16" x14ac:dyDescent="0.3">
      <c r="A532" s="68" t="s">
        <v>519</v>
      </c>
      <c r="B532" s="20">
        <v>1</v>
      </c>
      <c r="C532" s="82" t="str">
        <f t="shared" si="16"/>
        <v>Cardinality-constrained</v>
      </c>
      <c r="D532" s="20">
        <v>10</v>
      </c>
      <c r="E532" s="20">
        <v>0.15</v>
      </c>
      <c r="F532" t="s">
        <v>0</v>
      </c>
      <c r="G532">
        <v>672</v>
      </c>
      <c r="H532" s="79">
        <f t="shared" si="17"/>
        <v>0</v>
      </c>
      <c r="I532" s="92">
        <v>0.893266</v>
      </c>
      <c r="J532">
        <v>7016</v>
      </c>
      <c r="K532" s="52">
        <v>1</v>
      </c>
      <c r="L532" s="81">
        <f>IF(OR('H_Parallel+HT'!$G532="---",'H_Parallel+HT'!$G532="infeas",'H_Parallel+HT'!$G532="inf"),"---",('H_Parallel+HT'!$G532/M532)-1)</f>
        <v>1.2048192771084265E-2</v>
      </c>
      <c r="M532" s="83">
        <f>Model_dem!L532</f>
        <v>664</v>
      </c>
      <c r="N532" s="78">
        <f>Model_dem!G532</f>
        <v>672</v>
      </c>
      <c r="O532" s="84" t="str">
        <f>IF(AND(H272&lt;-0.01,Model_dem!F272="Optimal"),"Aqui","")</f>
        <v/>
      </c>
      <c r="P532" s="84">
        <v>5575</v>
      </c>
    </row>
    <row r="533" spans="1:16" x14ac:dyDescent="0.3">
      <c r="A533" s="68" t="s">
        <v>519</v>
      </c>
      <c r="B533" s="20">
        <v>1</v>
      </c>
      <c r="C533" s="82" t="str">
        <f t="shared" si="16"/>
        <v>Cardinality-constrained</v>
      </c>
      <c r="D533" s="20">
        <v>10</v>
      </c>
      <c r="E533" s="20">
        <v>0.2</v>
      </c>
      <c r="F533" t="s">
        <v>0</v>
      </c>
      <c r="G533">
        <v>675</v>
      </c>
      <c r="H533" s="79">
        <f t="shared" si="17"/>
        <v>0</v>
      </c>
      <c r="I533" s="92">
        <v>1.01328</v>
      </c>
      <c r="J533">
        <v>5825</v>
      </c>
      <c r="K533" s="52">
        <v>0.99299999999999999</v>
      </c>
      <c r="L533" s="81">
        <f>IF(OR('H_Parallel+HT'!$G533="---",'H_Parallel+HT'!$G533="infeas",'H_Parallel+HT'!$G533="inf"),"---",('H_Parallel+HT'!$G533/M533)-1)</f>
        <v>1.6566265060240948E-2</v>
      </c>
      <c r="M533" s="83">
        <f>Model_dem!L533</f>
        <v>664</v>
      </c>
      <c r="N533" s="78">
        <f>Model_dem!G533</f>
        <v>675</v>
      </c>
      <c r="O533" s="84" t="str">
        <f>IF(AND(H273&lt;-0.01,Model_dem!F273="Optimal"),"Aqui","")</f>
        <v/>
      </c>
      <c r="P533" s="84">
        <v>2306</v>
      </c>
    </row>
    <row r="534" spans="1:16" x14ac:dyDescent="0.3">
      <c r="A534" s="68" t="s">
        <v>519</v>
      </c>
      <c r="B534" s="20">
        <v>1</v>
      </c>
      <c r="C534" s="82" t="str">
        <f t="shared" si="16"/>
        <v>Cardinality-constrained</v>
      </c>
      <c r="D534" s="20">
        <v>25</v>
      </c>
      <c r="E534" s="20">
        <v>0.05</v>
      </c>
      <c r="F534" t="s">
        <v>0</v>
      </c>
      <c r="G534">
        <v>672</v>
      </c>
      <c r="H534" s="79">
        <f t="shared" si="17"/>
        <v>0</v>
      </c>
      <c r="I534" s="92">
        <v>1.2857799999999999</v>
      </c>
      <c r="J534">
        <v>6402</v>
      </c>
      <c r="K534" s="52">
        <v>0.47699999999999998</v>
      </c>
      <c r="L534" s="81">
        <f>IF(OR('H_Parallel+HT'!$G534="---",'H_Parallel+HT'!$G534="infeas",'H_Parallel+HT'!$G534="inf"),"---",('H_Parallel+HT'!$G534/M534)-1)</f>
        <v>1.2048192771084265E-2</v>
      </c>
      <c r="M534" s="83">
        <f>Model_dem!L534</f>
        <v>664</v>
      </c>
      <c r="N534" s="78">
        <f>Model_dem!G534</f>
        <v>672</v>
      </c>
      <c r="O534" s="84" t="str">
        <f>IF(AND(H274&lt;-0.01,Model_dem!F274="Optimal"),"Aqui","")</f>
        <v/>
      </c>
      <c r="P534" s="84">
        <v>14981</v>
      </c>
    </row>
    <row r="535" spans="1:16" x14ac:dyDescent="0.3">
      <c r="A535" s="68" t="s">
        <v>519</v>
      </c>
      <c r="B535" s="20">
        <v>1</v>
      </c>
      <c r="C535" s="82" t="str">
        <f t="shared" si="16"/>
        <v>Cardinality-constrained</v>
      </c>
      <c r="D535" s="20">
        <v>25</v>
      </c>
      <c r="E535" s="20">
        <v>0.1</v>
      </c>
      <c r="F535" t="s">
        <v>0</v>
      </c>
      <c r="G535">
        <v>679</v>
      </c>
      <c r="H535" s="79">
        <f t="shared" si="17"/>
        <v>5.9259259259259256E-3</v>
      </c>
      <c r="I535" s="92">
        <v>1.1784600000000001</v>
      </c>
      <c r="J535">
        <v>6751</v>
      </c>
      <c r="K535" s="52">
        <v>2.1999999999999999E-2</v>
      </c>
      <c r="L535" s="81">
        <f>IF(OR('H_Parallel+HT'!$G535="---",'H_Parallel+HT'!$G535="infeas",'H_Parallel+HT'!$G535="inf"),"---",('H_Parallel+HT'!$G535/M535)-1)</f>
        <v>2.2590361445783191E-2</v>
      </c>
      <c r="M535" s="83">
        <f>Model_dem!L535</f>
        <v>664</v>
      </c>
      <c r="N535" s="78">
        <f>Model_dem!G535</f>
        <v>675</v>
      </c>
      <c r="O535" s="84" t="str">
        <f>IF(AND(H275&lt;-0.01,Model_dem!F275="Optimal"),"Aqui","")</f>
        <v/>
      </c>
      <c r="P535" s="84">
        <v>3893</v>
      </c>
    </row>
    <row r="536" spans="1:16" x14ac:dyDescent="0.3">
      <c r="A536" s="68" t="s">
        <v>519</v>
      </c>
      <c r="B536" s="20">
        <v>1</v>
      </c>
      <c r="C536" s="82" t="str">
        <f t="shared" si="16"/>
        <v>Cardinality-constrained</v>
      </c>
      <c r="D536" s="20">
        <v>25</v>
      </c>
      <c r="E536" s="20">
        <v>0.15</v>
      </c>
      <c r="F536" t="s">
        <v>0</v>
      </c>
      <c r="G536">
        <v>675</v>
      </c>
      <c r="H536" s="79">
        <f t="shared" si="17"/>
        <v>0</v>
      </c>
      <c r="I536" s="92">
        <v>1.4272800000000001</v>
      </c>
      <c r="J536">
        <v>7149</v>
      </c>
      <c r="K536" s="52">
        <v>0.74</v>
      </c>
      <c r="L536" s="81">
        <f>IF(OR('H_Parallel+HT'!$G536="---",'H_Parallel+HT'!$G536="infeas",'H_Parallel+HT'!$G536="inf"),"---",('H_Parallel+HT'!$G536/M536)-1)</f>
        <v>1.6566265060240948E-2</v>
      </c>
      <c r="M536" s="83">
        <f>Model_dem!L536</f>
        <v>664</v>
      </c>
      <c r="N536" s="78">
        <f>Model_dem!G536</f>
        <v>675</v>
      </c>
      <c r="O536" s="84" t="str">
        <f>IF(AND(H276&lt;-0.01,Model_dem!F276="Optimal"),"Aqui","")</f>
        <v/>
      </c>
      <c r="P536" s="84">
        <v>3331</v>
      </c>
    </row>
    <row r="537" spans="1:16" x14ac:dyDescent="0.3">
      <c r="A537" s="68" t="s">
        <v>519</v>
      </c>
      <c r="B537" s="20">
        <v>1</v>
      </c>
      <c r="C537" s="82" t="str">
        <f t="shared" si="16"/>
        <v>Cardinality-constrained</v>
      </c>
      <c r="D537" s="20">
        <v>25</v>
      </c>
      <c r="E537" s="20">
        <v>0.2</v>
      </c>
      <c r="F537" t="s">
        <v>0</v>
      </c>
      <c r="G537">
        <v>704</v>
      </c>
      <c r="H537" s="79">
        <f t="shared" si="17"/>
        <v>1.4224751066856331E-3</v>
      </c>
      <c r="I537" s="92">
        <v>2.6301000000000001</v>
      </c>
      <c r="J537">
        <v>5855</v>
      </c>
      <c r="K537" s="52">
        <v>0.96099999999999997</v>
      </c>
      <c r="L537" s="81">
        <f>IF(OR('H_Parallel+HT'!$G537="---",'H_Parallel+HT'!$G537="infeas",'H_Parallel+HT'!$G537="inf"),"---",('H_Parallel+HT'!$G537/M537)-1)</f>
        <v>6.024096385542177E-2</v>
      </c>
      <c r="M537" s="83">
        <f>Model_dem!L537</f>
        <v>664</v>
      </c>
      <c r="N537" s="78">
        <f>Model_dem!G537</f>
        <v>703</v>
      </c>
      <c r="O537" s="84" t="str">
        <f>IF(AND(H277&lt;-0.01,Model_dem!F277="Optimal"),"Aqui","")</f>
        <v/>
      </c>
      <c r="P537" s="84">
        <v>1367</v>
      </c>
    </row>
    <row r="538" spans="1:16" x14ac:dyDescent="0.3">
      <c r="A538" s="68" t="s">
        <v>519</v>
      </c>
      <c r="B538" s="20">
        <v>1</v>
      </c>
      <c r="C538" s="82" t="str">
        <f t="shared" si="16"/>
        <v>Cardinality-constrained</v>
      </c>
      <c r="D538" s="20">
        <v>50</v>
      </c>
      <c r="E538" s="20">
        <v>0.05</v>
      </c>
      <c r="F538" t="s">
        <v>0</v>
      </c>
      <c r="G538">
        <v>675</v>
      </c>
      <c r="H538" s="79">
        <f t="shared" si="17"/>
        <v>0</v>
      </c>
      <c r="I538" s="92">
        <v>1.4633799999999999</v>
      </c>
      <c r="J538">
        <v>7513</v>
      </c>
      <c r="K538" s="52">
        <v>0</v>
      </c>
      <c r="L538" s="81">
        <f>IF(OR('H_Parallel+HT'!$G538="---",'H_Parallel+HT'!$G538="infeas",'H_Parallel+HT'!$G538="inf"),"---",('H_Parallel+HT'!$G538/M538)-1)</f>
        <v>1.6566265060240948E-2</v>
      </c>
      <c r="M538" s="83">
        <f>Model_dem!L538</f>
        <v>664</v>
      </c>
      <c r="N538" s="78">
        <f>Model_dem!G538</f>
        <v>675</v>
      </c>
      <c r="O538" s="84" t="str">
        <f>IF(AND(H278&lt;-0.01,Model_dem!F278="Optimal"),"Aqui","")</f>
        <v/>
      </c>
      <c r="P538" s="84">
        <v>26282</v>
      </c>
    </row>
    <row r="539" spans="1:16" x14ac:dyDescent="0.3">
      <c r="A539" s="68" t="s">
        <v>519</v>
      </c>
      <c r="B539" s="20">
        <v>1</v>
      </c>
      <c r="C539" s="82" t="str">
        <f t="shared" si="16"/>
        <v>Cardinality-constrained</v>
      </c>
      <c r="D539" s="20">
        <v>50</v>
      </c>
      <c r="E539" s="20">
        <v>0.1</v>
      </c>
      <c r="F539" t="s">
        <v>0</v>
      </c>
      <c r="G539">
        <v>675</v>
      </c>
      <c r="H539" s="79">
        <f t="shared" si="17"/>
        <v>0</v>
      </c>
      <c r="I539" s="92">
        <v>2.2207400000000002</v>
      </c>
      <c r="J539">
        <v>7068</v>
      </c>
      <c r="K539" s="52">
        <v>2.1999999999999999E-2</v>
      </c>
      <c r="L539" s="81">
        <f>IF(OR('H_Parallel+HT'!$G539="---",'H_Parallel+HT'!$G539="infeas",'H_Parallel+HT'!$G539="inf"),"---",('H_Parallel+HT'!$G539/M539)-1)</f>
        <v>1.6566265060240948E-2</v>
      </c>
      <c r="M539" s="83">
        <f>Model_dem!L539</f>
        <v>664</v>
      </c>
      <c r="N539" s="78">
        <f>Model_dem!G539</f>
        <v>675</v>
      </c>
      <c r="O539" s="84" t="str">
        <f>IF(AND(H279&lt;-0.01,Model_dem!F279="Optimal"),"Aqui","")</f>
        <v/>
      </c>
      <c r="P539" s="84">
        <v>22085</v>
      </c>
    </row>
    <row r="540" spans="1:16" x14ac:dyDescent="0.3">
      <c r="A540" s="68" t="s">
        <v>519</v>
      </c>
      <c r="B540" s="20">
        <v>1</v>
      </c>
      <c r="C540" s="82" t="str">
        <f t="shared" si="16"/>
        <v>Cardinality-constrained</v>
      </c>
      <c r="D540" s="20">
        <v>50</v>
      </c>
      <c r="E540" s="20">
        <v>0.15</v>
      </c>
      <c r="F540" t="s">
        <v>1</v>
      </c>
      <c r="G540" t="s">
        <v>46</v>
      </c>
      <c r="H540" s="79" t="str">
        <f t="shared" si="17"/>
        <v>---</v>
      </c>
      <c r="I540" s="92">
        <v>60.002200000000002</v>
      </c>
      <c r="J540">
        <v>626</v>
      </c>
      <c r="K540" s="52">
        <v>0.14899999999999999</v>
      </c>
      <c r="L540" s="81" t="str">
        <f>IF(OR('H_Parallel+HT'!$G540="---",'H_Parallel+HT'!$G540="infeas",'H_Parallel+HT'!$G540="inf"),"---",('H_Parallel+HT'!$G540/M540)-1)</f>
        <v>---</v>
      </c>
      <c r="M540" s="83">
        <f>Model_dem!L540</f>
        <v>664</v>
      </c>
      <c r="N540" s="78">
        <f>Model_dem!G540</f>
        <v>1026</v>
      </c>
      <c r="O540" s="84" t="str">
        <f>IF(AND(H280&lt;-0.01,Model_dem!F280="Optimal"),"Aqui","")</f>
        <v/>
      </c>
      <c r="P540" s="84">
        <v>23788</v>
      </c>
    </row>
    <row r="541" spans="1:16" x14ac:dyDescent="0.3">
      <c r="A541" s="68" t="s">
        <v>519</v>
      </c>
      <c r="B541" s="20">
        <v>1</v>
      </c>
      <c r="C541" s="82" t="str">
        <f t="shared" si="16"/>
        <v>Cardinality-constrained</v>
      </c>
      <c r="D541" s="20">
        <v>50</v>
      </c>
      <c r="E541" s="20">
        <v>0.2</v>
      </c>
      <c r="F541" t="s">
        <v>2</v>
      </c>
      <c r="G541" t="s">
        <v>46</v>
      </c>
      <c r="H541" s="79" t="str">
        <f t="shared" si="17"/>
        <v>---</v>
      </c>
      <c r="I541" s="92">
        <v>60.013199999999998</v>
      </c>
      <c r="J541">
        <v>627</v>
      </c>
      <c r="L541" s="81" t="str">
        <f>IF(OR('H_Parallel+HT'!$G541="---",'H_Parallel+HT'!$G541="infeas",'H_Parallel+HT'!$G541="inf"),"---",('H_Parallel+HT'!$G541/M541)-1)</f>
        <v>---</v>
      </c>
      <c r="M541" s="83">
        <f>Model_dem!L541</f>
        <v>664</v>
      </c>
      <c r="N541" s="78" t="str">
        <f>Model_dem!G541</f>
        <v>---</v>
      </c>
      <c r="O541" s="84" t="str">
        <f>IF(AND(H281&lt;-0.01,Model_dem!F281="Optimal"),"Aqui","")</f>
        <v/>
      </c>
      <c r="P541" s="84">
        <v>16450</v>
      </c>
    </row>
    <row r="542" spans="1:16" x14ac:dyDescent="0.3">
      <c r="A542" s="68" t="s">
        <v>519</v>
      </c>
      <c r="B542" s="20">
        <v>2</v>
      </c>
      <c r="C542" s="82" t="str">
        <f t="shared" si="16"/>
        <v>Knapsack</v>
      </c>
      <c r="D542" s="20">
        <v>5</v>
      </c>
      <c r="E542" s="20">
        <v>0.05</v>
      </c>
      <c r="F542" t="s">
        <v>0</v>
      </c>
      <c r="G542">
        <v>672</v>
      </c>
      <c r="H542" s="79">
        <f t="shared" si="17"/>
        <v>0</v>
      </c>
      <c r="I542" s="92">
        <v>1.3009999999999999</v>
      </c>
      <c r="J542">
        <v>6156</v>
      </c>
      <c r="K542" s="52">
        <v>0.47699999999999998</v>
      </c>
      <c r="L542" s="81">
        <f>IF(OR('H_Parallel+HT'!$G542="---",'H_Parallel+HT'!$G542="infeas",'H_Parallel+HT'!$G542="inf"),"---",('H_Parallel+HT'!$G542/M542)-1)</f>
        <v>1.2048192771084265E-2</v>
      </c>
      <c r="M542" s="83">
        <f>Model_dem!L542</f>
        <v>664</v>
      </c>
      <c r="N542" s="78">
        <f>Model_dem!G542</f>
        <v>672</v>
      </c>
      <c r="O542" s="84" t="str">
        <f>IF(AND(H282&lt;-0.01,Model_dem!F282="Optimal"),"Aqui","")</f>
        <v/>
      </c>
      <c r="P542" s="84">
        <v>15642</v>
      </c>
    </row>
    <row r="543" spans="1:16" x14ac:dyDescent="0.3">
      <c r="A543" s="68" t="s">
        <v>519</v>
      </c>
      <c r="B543" s="20">
        <v>2</v>
      </c>
      <c r="C543" s="82" t="str">
        <f t="shared" si="16"/>
        <v>Knapsack</v>
      </c>
      <c r="D543" s="20">
        <v>5</v>
      </c>
      <c r="E543" s="20">
        <v>0.1</v>
      </c>
      <c r="F543" t="s">
        <v>0</v>
      </c>
      <c r="G543">
        <v>674</v>
      </c>
      <c r="H543" s="79">
        <f t="shared" si="17"/>
        <v>2.976190476190476E-3</v>
      </c>
      <c r="I543" s="92">
        <v>1.4037599999999999</v>
      </c>
      <c r="J543">
        <v>7597</v>
      </c>
      <c r="K543" s="52">
        <v>1</v>
      </c>
      <c r="L543" s="81">
        <f>IF(OR('H_Parallel+HT'!$G543="---",'H_Parallel+HT'!$G543="infeas",'H_Parallel+HT'!$G543="inf"),"---",('H_Parallel+HT'!$G543/M543)-1)</f>
        <v>1.5060240963855387E-2</v>
      </c>
      <c r="M543" s="83">
        <f>Model_dem!L543</f>
        <v>664</v>
      </c>
      <c r="N543" s="78">
        <f>Model_dem!G543</f>
        <v>672</v>
      </c>
      <c r="O543" s="84" t="str">
        <f>IF(AND(H283&lt;-0.01,Model_dem!F283="Optimal"),"Aqui","")</f>
        <v/>
      </c>
      <c r="P543" s="84">
        <v>12014</v>
      </c>
    </row>
    <row r="544" spans="1:16" x14ac:dyDescent="0.3">
      <c r="A544" s="68" t="s">
        <v>519</v>
      </c>
      <c r="B544" s="20">
        <v>2</v>
      </c>
      <c r="C544" s="82" t="str">
        <f t="shared" si="16"/>
        <v>Knapsack</v>
      </c>
      <c r="D544" s="20">
        <v>5</v>
      </c>
      <c r="E544" s="20">
        <v>0.15</v>
      </c>
      <c r="F544" t="s">
        <v>0</v>
      </c>
      <c r="G544">
        <v>672</v>
      </c>
      <c r="H544" s="79">
        <f t="shared" si="17"/>
        <v>0</v>
      </c>
      <c r="I544" s="92">
        <v>1.2782800000000001</v>
      </c>
      <c r="J544">
        <v>6805</v>
      </c>
      <c r="K544" s="52">
        <v>1</v>
      </c>
      <c r="L544" s="81">
        <f>IF(OR('H_Parallel+HT'!$G544="---",'H_Parallel+HT'!$G544="infeas",'H_Parallel+HT'!$G544="inf"),"---",('H_Parallel+HT'!$G544/M544)-1)</f>
        <v>1.2048192771084265E-2</v>
      </c>
      <c r="M544" s="83">
        <f>Model_dem!L544</f>
        <v>664</v>
      </c>
      <c r="N544" s="78">
        <f>Model_dem!G544</f>
        <v>672</v>
      </c>
      <c r="O544" s="84" t="str">
        <f>IF(AND(H284&lt;-0.01,Model_dem!F284="Optimal"),"Aqui","")</f>
        <v/>
      </c>
      <c r="P544" s="84">
        <v>7345</v>
      </c>
    </row>
    <row r="545" spans="1:16" x14ac:dyDescent="0.3">
      <c r="A545" s="68" t="s">
        <v>519</v>
      </c>
      <c r="B545" s="20">
        <v>2</v>
      </c>
      <c r="C545" s="82" t="str">
        <f t="shared" si="16"/>
        <v>Knapsack</v>
      </c>
      <c r="D545" s="20">
        <v>5</v>
      </c>
      <c r="E545" s="20">
        <v>0.2</v>
      </c>
      <c r="F545" t="s">
        <v>0</v>
      </c>
      <c r="G545">
        <v>672</v>
      </c>
      <c r="H545" s="79">
        <f t="shared" si="17"/>
        <v>0</v>
      </c>
      <c r="I545" s="92">
        <v>1.2596099999999999</v>
      </c>
      <c r="J545">
        <v>7243</v>
      </c>
      <c r="K545" s="52">
        <v>1</v>
      </c>
      <c r="L545" s="81">
        <f>IF(OR('H_Parallel+HT'!$G545="---",'H_Parallel+HT'!$G545="infeas",'H_Parallel+HT'!$G545="inf"),"---",('H_Parallel+HT'!$G545/M545)-1)</f>
        <v>1.2048192771084265E-2</v>
      </c>
      <c r="M545" s="83">
        <f>Model_dem!L545</f>
        <v>664</v>
      </c>
      <c r="N545" s="78">
        <f>Model_dem!G545</f>
        <v>672</v>
      </c>
      <c r="O545" s="84" t="str">
        <f>IF(AND(H285&lt;-0.01,Model_dem!F285="Optimal"),"Aqui","")</f>
        <v/>
      </c>
      <c r="P545" s="84">
        <v>5162</v>
      </c>
    </row>
    <row r="546" spans="1:16" x14ac:dyDescent="0.3">
      <c r="A546" s="68" t="s">
        <v>519</v>
      </c>
      <c r="B546" s="20">
        <v>2</v>
      </c>
      <c r="C546" s="82" t="str">
        <f t="shared" si="16"/>
        <v>Knapsack</v>
      </c>
      <c r="D546" s="20">
        <v>10</v>
      </c>
      <c r="E546" s="20">
        <v>0.05</v>
      </c>
      <c r="F546" t="s">
        <v>0</v>
      </c>
      <c r="G546">
        <v>672</v>
      </c>
      <c r="H546" s="79">
        <f t="shared" si="17"/>
        <v>0</v>
      </c>
      <c r="I546" s="92">
        <v>1.2578199999999999</v>
      </c>
      <c r="J546">
        <v>8630</v>
      </c>
      <c r="K546" s="52">
        <v>0.47699999999999998</v>
      </c>
      <c r="L546" s="81">
        <f>IF(OR('H_Parallel+HT'!$G546="---",'H_Parallel+HT'!$G546="infeas",'H_Parallel+HT'!$G546="inf"),"---",('H_Parallel+HT'!$G546/M546)-1)</f>
        <v>1.2048192771084265E-2</v>
      </c>
      <c r="M546" s="83">
        <f>Model_dem!L546</f>
        <v>664</v>
      </c>
      <c r="N546" s="78">
        <f>Model_dem!G546</f>
        <v>672</v>
      </c>
      <c r="O546" s="84" t="str">
        <f>IF(AND(H286&lt;-0.01,Model_dem!F286="Optimal"),"Aqui","")</f>
        <v/>
      </c>
      <c r="P546" s="84">
        <v>10123</v>
      </c>
    </row>
    <row r="547" spans="1:16" x14ac:dyDescent="0.3">
      <c r="A547" s="68" t="s">
        <v>519</v>
      </c>
      <c r="B547" s="20">
        <v>2</v>
      </c>
      <c r="C547" s="82" t="str">
        <f t="shared" si="16"/>
        <v>Knapsack</v>
      </c>
      <c r="D547" s="20">
        <v>10</v>
      </c>
      <c r="E547" s="20">
        <v>0.1</v>
      </c>
      <c r="F547" t="s">
        <v>0</v>
      </c>
      <c r="G547">
        <v>672</v>
      </c>
      <c r="H547" s="79">
        <f t="shared" si="17"/>
        <v>0</v>
      </c>
      <c r="I547" s="92">
        <v>1.03095</v>
      </c>
      <c r="J547">
        <v>8197</v>
      </c>
      <c r="K547" s="52">
        <v>1</v>
      </c>
      <c r="L547" s="81">
        <f>IF(OR('H_Parallel+HT'!$G547="---",'H_Parallel+HT'!$G547="infeas",'H_Parallel+HT'!$G547="inf"),"---",('H_Parallel+HT'!$G547/M547)-1)</f>
        <v>1.2048192771084265E-2</v>
      </c>
      <c r="M547" s="83">
        <f>Model_dem!L547</f>
        <v>664</v>
      </c>
      <c r="N547" s="78">
        <f>Model_dem!G547</f>
        <v>672</v>
      </c>
      <c r="O547" s="84" t="str">
        <f>IF(AND(H287&lt;-0.01,Model_dem!F287="Optimal"),"Aqui","")</f>
        <v/>
      </c>
      <c r="P547" s="84">
        <v>5919</v>
      </c>
    </row>
    <row r="548" spans="1:16" x14ac:dyDescent="0.3">
      <c r="A548" s="68" t="s">
        <v>519</v>
      </c>
      <c r="B548" s="20">
        <v>2</v>
      </c>
      <c r="C548" s="82" t="str">
        <f t="shared" si="16"/>
        <v>Knapsack</v>
      </c>
      <c r="D548" s="20">
        <v>10</v>
      </c>
      <c r="E548" s="20">
        <v>0.15</v>
      </c>
      <c r="F548" t="s">
        <v>0</v>
      </c>
      <c r="G548">
        <v>674</v>
      </c>
      <c r="H548" s="79">
        <f t="shared" si="17"/>
        <v>0</v>
      </c>
      <c r="I548" s="92">
        <v>1.05054</v>
      </c>
      <c r="J548">
        <v>7931</v>
      </c>
      <c r="K548" s="52">
        <v>0.74</v>
      </c>
      <c r="L548" s="81">
        <f>IF(OR('H_Parallel+HT'!$G548="---",'H_Parallel+HT'!$G548="infeas",'H_Parallel+HT'!$G548="inf"),"---",('H_Parallel+HT'!$G548/M548)-1)</f>
        <v>1.5060240963855387E-2</v>
      </c>
      <c r="M548" s="83">
        <f>Model_dem!L548</f>
        <v>664</v>
      </c>
      <c r="N548" s="78">
        <f>Model_dem!G548</f>
        <v>674</v>
      </c>
      <c r="O548" s="84" t="str">
        <f>IF(AND(H288&lt;-0.01,Model_dem!F288="Optimal"),"Aqui","")</f>
        <v/>
      </c>
      <c r="P548" s="84">
        <v>2309</v>
      </c>
    </row>
    <row r="549" spans="1:16" x14ac:dyDescent="0.3">
      <c r="A549" s="68" t="s">
        <v>519</v>
      </c>
      <c r="B549" s="20">
        <v>2</v>
      </c>
      <c r="C549" s="82" t="str">
        <f t="shared" si="16"/>
        <v>Knapsack</v>
      </c>
      <c r="D549" s="20">
        <v>10</v>
      </c>
      <c r="E549" s="20">
        <v>0.2</v>
      </c>
      <c r="F549" t="s">
        <v>0</v>
      </c>
      <c r="G549">
        <v>679</v>
      </c>
      <c r="H549" s="79">
        <f t="shared" si="17"/>
        <v>5.9259259259259256E-3</v>
      </c>
      <c r="I549" s="92">
        <v>1.1586000000000001</v>
      </c>
      <c r="J549">
        <v>9072</v>
      </c>
      <c r="K549" s="52">
        <v>0.99299999999999999</v>
      </c>
      <c r="L549" s="81">
        <f>IF(OR('H_Parallel+HT'!$G549="---",'H_Parallel+HT'!$G549="infeas",'H_Parallel+HT'!$G549="inf"),"---",('H_Parallel+HT'!$G549/M549)-1)</f>
        <v>2.2590361445783191E-2</v>
      </c>
      <c r="M549" s="83">
        <f>Model_dem!L549</f>
        <v>664</v>
      </c>
      <c r="N549" s="78">
        <f>Model_dem!G549</f>
        <v>675</v>
      </c>
      <c r="O549" s="84" t="str">
        <f>IF(AND(H289&lt;-0.01,Model_dem!F289="Optimal"),"Aqui","")</f>
        <v/>
      </c>
      <c r="P549" s="84">
        <v>659</v>
      </c>
    </row>
    <row r="550" spans="1:16" x14ac:dyDescent="0.3">
      <c r="A550" s="68" t="s">
        <v>519</v>
      </c>
      <c r="B550" s="20">
        <v>2</v>
      </c>
      <c r="C550" s="82" t="str">
        <f t="shared" si="16"/>
        <v>Knapsack</v>
      </c>
      <c r="D550" s="20">
        <v>25</v>
      </c>
      <c r="E550" s="20">
        <v>0.05</v>
      </c>
      <c r="F550" t="s">
        <v>0</v>
      </c>
      <c r="G550">
        <v>674</v>
      </c>
      <c r="H550" s="79">
        <f t="shared" si="17"/>
        <v>2.976190476190476E-3</v>
      </c>
      <c r="I550" s="92">
        <v>1.2149799999999999</v>
      </c>
      <c r="J550">
        <v>7158</v>
      </c>
      <c r="K550" s="52">
        <v>0.47699999999999998</v>
      </c>
      <c r="L550" s="81">
        <f>IF(OR('H_Parallel+HT'!$G550="---",'H_Parallel+HT'!$G550="infeas",'H_Parallel+HT'!$G550="inf"),"---",('H_Parallel+HT'!$G550/M550)-1)</f>
        <v>1.5060240963855387E-2</v>
      </c>
      <c r="M550" s="83">
        <f>Model_dem!L550</f>
        <v>664</v>
      </c>
      <c r="N550" s="78">
        <f>Model_dem!G550</f>
        <v>672</v>
      </c>
      <c r="O550" s="84" t="str">
        <f>IF(AND(H290&lt;-0.01,Model_dem!F290="Optimal"),"Aqui","")</f>
        <v/>
      </c>
      <c r="P550" s="84">
        <v>13754</v>
      </c>
    </row>
    <row r="551" spans="1:16" x14ac:dyDescent="0.3">
      <c r="A551" s="68" t="s">
        <v>519</v>
      </c>
      <c r="B551" s="20">
        <v>2</v>
      </c>
      <c r="C551" s="82" t="str">
        <f t="shared" si="16"/>
        <v>Knapsack</v>
      </c>
      <c r="D551" s="20">
        <v>25</v>
      </c>
      <c r="E551" s="20">
        <v>0.1</v>
      </c>
      <c r="F551" t="s">
        <v>0</v>
      </c>
      <c r="G551">
        <v>679</v>
      </c>
      <c r="H551" s="79">
        <f t="shared" si="17"/>
        <v>5.9259259259259256E-3</v>
      </c>
      <c r="I551" s="92">
        <v>1.4631000000000001</v>
      </c>
      <c r="J551">
        <v>10094</v>
      </c>
      <c r="K551" s="52">
        <v>2.1999999999999999E-2</v>
      </c>
      <c r="L551" s="81">
        <f>IF(OR('H_Parallel+HT'!$G551="---",'H_Parallel+HT'!$G551="infeas",'H_Parallel+HT'!$G551="inf"),"---",('H_Parallel+HT'!$G551/M551)-1)</f>
        <v>2.2590361445783191E-2</v>
      </c>
      <c r="M551" s="83">
        <f>Model_dem!L551</f>
        <v>664</v>
      </c>
      <c r="N551" s="78">
        <f>Model_dem!G551</f>
        <v>675</v>
      </c>
      <c r="O551" s="84" t="str">
        <f>IF(AND(H291&lt;-0.01,Model_dem!F291="Optimal"),"Aqui","")</f>
        <v/>
      </c>
      <c r="P551" s="84">
        <v>4489</v>
      </c>
    </row>
    <row r="552" spans="1:16" x14ac:dyDescent="0.3">
      <c r="A552" s="68" t="s">
        <v>519</v>
      </c>
      <c r="B552" s="20">
        <v>2</v>
      </c>
      <c r="C552" s="82" t="str">
        <f t="shared" si="16"/>
        <v>Knapsack</v>
      </c>
      <c r="D552" s="20">
        <v>25</v>
      </c>
      <c r="E552" s="20">
        <v>0.15</v>
      </c>
      <c r="F552" t="s">
        <v>0</v>
      </c>
      <c r="G552">
        <v>708</v>
      </c>
      <c r="H552" s="79">
        <f t="shared" si="17"/>
        <v>0</v>
      </c>
      <c r="I552" s="92">
        <v>3.4952700000000001</v>
      </c>
      <c r="J552">
        <v>4530</v>
      </c>
      <c r="K552" s="52">
        <v>0.90900000000000003</v>
      </c>
      <c r="L552" s="81">
        <f>IF(OR('H_Parallel+HT'!$G552="---",'H_Parallel+HT'!$G552="infeas",'H_Parallel+HT'!$G552="inf"),"---",('H_Parallel+HT'!$G552/M552)-1)</f>
        <v>6.6265060240963791E-2</v>
      </c>
      <c r="M552" s="83">
        <f>Model_dem!L552</f>
        <v>664</v>
      </c>
      <c r="N552" s="78">
        <f>Model_dem!G552</f>
        <v>708</v>
      </c>
      <c r="O552" s="84" t="str">
        <f>IF(AND(H292&lt;-0.01,Model_dem!F292="Optimal"),"Aqui","")</f>
        <v/>
      </c>
      <c r="P552" s="84">
        <v>1686</v>
      </c>
    </row>
    <row r="553" spans="1:16" x14ac:dyDescent="0.3">
      <c r="A553" s="68" t="s">
        <v>519</v>
      </c>
      <c r="B553" s="20">
        <v>2</v>
      </c>
      <c r="C553" s="82" t="str">
        <f t="shared" si="16"/>
        <v>Knapsack</v>
      </c>
      <c r="D553" s="20">
        <v>25</v>
      </c>
      <c r="E553" s="20">
        <v>0.2</v>
      </c>
      <c r="F553" t="s">
        <v>0</v>
      </c>
      <c r="G553">
        <v>766</v>
      </c>
      <c r="H553" s="79">
        <f t="shared" si="17"/>
        <v>0</v>
      </c>
      <c r="I553" s="92">
        <v>1006.28</v>
      </c>
      <c r="J553">
        <v>7848</v>
      </c>
      <c r="K553" s="52">
        <v>0.996</v>
      </c>
      <c r="L553" s="81">
        <f>IF(OR('H_Parallel+HT'!$G553="---",'H_Parallel+HT'!$G553="infeas",'H_Parallel+HT'!$G553="inf"),"---",('H_Parallel+HT'!$G553/M553)-1)</f>
        <v>0.15361445783132521</v>
      </c>
      <c r="M553" s="83">
        <f>Model_dem!L553</f>
        <v>664</v>
      </c>
      <c r="N553" s="78">
        <f>Model_dem!G553</f>
        <v>766</v>
      </c>
      <c r="O553" s="84" t="str">
        <f>IF(AND(H293&lt;-0.01,Model_dem!F293="Optimal"),"Aqui","")</f>
        <v/>
      </c>
      <c r="P553" s="84">
        <v>29</v>
      </c>
    </row>
    <row r="554" spans="1:16" x14ac:dyDescent="0.3">
      <c r="A554" s="68" t="s">
        <v>519</v>
      </c>
      <c r="B554" s="20">
        <v>2</v>
      </c>
      <c r="C554" s="82" t="str">
        <f t="shared" si="16"/>
        <v>Knapsack</v>
      </c>
      <c r="D554" s="20">
        <v>50</v>
      </c>
      <c r="E554" s="20">
        <v>0.05</v>
      </c>
      <c r="F554" t="s">
        <v>0</v>
      </c>
      <c r="G554">
        <v>675</v>
      </c>
      <c r="H554" s="79">
        <f t="shared" si="17"/>
        <v>0</v>
      </c>
      <c r="I554" s="92">
        <v>1.2389300000000001</v>
      </c>
      <c r="J554">
        <v>8845</v>
      </c>
      <c r="K554" s="52">
        <v>0</v>
      </c>
      <c r="L554" s="81">
        <f>IF(OR('H_Parallel+HT'!$G554="---",'H_Parallel+HT'!$G554="infeas",'H_Parallel+HT'!$G554="inf"),"---",('H_Parallel+HT'!$G554/M554)-1)</f>
        <v>1.6566265060240948E-2</v>
      </c>
      <c r="M554" s="83">
        <f>Model_dem!L554</f>
        <v>664</v>
      </c>
      <c r="N554" s="78">
        <f>Model_dem!G554</f>
        <v>675</v>
      </c>
      <c r="O554" s="84" t="str">
        <f>IF(AND(H294&lt;-0.01,Model_dem!F294="Optimal"),"Aqui","")</f>
        <v/>
      </c>
      <c r="P554" s="84">
        <v>24040</v>
      </c>
    </row>
    <row r="555" spans="1:16" x14ac:dyDescent="0.3">
      <c r="A555" s="68" t="s">
        <v>519</v>
      </c>
      <c r="B555" s="20">
        <v>2</v>
      </c>
      <c r="C555" s="82" t="str">
        <f t="shared" si="16"/>
        <v>Knapsack</v>
      </c>
      <c r="D555" s="20">
        <v>50</v>
      </c>
      <c r="E555" s="20">
        <v>0.1</v>
      </c>
      <c r="F555" t="s">
        <v>0</v>
      </c>
      <c r="G555">
        <v>701</v>
      </c>
      <c r="H555" s="79">
        <f t="shared" si="17"/>
        <v>0</v>
      </c>
      <c r="I555" s="92">
        <v>3.5889500000000001</v>
      </c>
      <c r="J555">
        <v>5186</v>
      </c>
      <c r="K555" s="52">
        <v>0.13300000000000001</v>
      </c>
      <c r="L555" s="81">
        <f>IF(OR('H_Parallel+HT'!$G555="---",'H_Parallel+HT'!$G555="infeas",'H_Parallel+HT'!$G555="inf"),"---",('H_Parallel+HT'!$G555/M555)-1)</f>
        <v>5.5722891566265087E-2</v>
      </c>
      <c r="M555" s="83">
        <f>Model_dem!L555</f>
        <v>664</v>
      </c>
      <c r="N555" s="78">
        <f>Model_dem!G555</f>
        <v>701</v>
      </c>
      <c r="O555" s="84" t="str">
        <f>IF(AND(H295&lt;-0.01,Model_dem!F295="Optimal"),"Aqui","")</f>
        <v/>
      </c>
      <c r="P555" s="84"/>
    </row>
    <row r="556" spans="1:16" x14ac:dyDescent="0.3">
      <c r="A556" s="68" t="s">
        <v>519</v>
      </c>
      <c r="B556" s="20">
        <v>2</v>
      </c>
      <c r="C556" s="82" t="str">
        <f t="shared" si="16"/>
        <v>Knapsack</v>
      </c>
      <c r="D556" s="20">
        <v>50</v>
      </c>
      <c r="E556" s="20">
        <v>0.15</v>
      </c>
      <c r="F556" t="s">
        <v>2</v>
      </c>
      <c r="G556" t="s">
        <v>46</v>
      </c>
      <c r="H556" s="79" t="str">
        <f t="shared" si="17"/>
        <v>---</v>
      </c>
      <c r="I556" s="92">
        <v>60.001600000000003</v>
      </c>
      <c r="J556">
        <v>582</v>
      </c>
      <c r="L556" s="81" t="str">
        <f>IF(OR('H_Parallel+HT'!$G556="---",'H_Parallel+HT'!$G556="infeas",'H_Parallel+HT'!$G556="inf"),"---",('H_Parallel+HT'!$G556/M556)-1)</f>
        <v>---</v>
      </c>
      <c r="M556" s="83">
        <f>Model_dem!L556</f>
        <v>664</v>
      </c>
      <c r="N556" s="78" t="str">
        <f>Model_dem!G556</f>
        <v>---</v>
      </c>
      <c r="O556" s="84" t="str">
        <f>IF(AND(H296&lt;-0.01,Model_dem!F296="Optimal"),"Aqui","")</f>
        <v/>
      </c>
      <c r="P556" s="84"/>
    </row>
    <row r="557" spans="1:16" x14ac:dyDescent="0.3">
      <c r="A557" s="68" t="s">
        <v>519</v>
      </c>
      <c r="B557" s="20">
        <v>2</v>
      </c>
      <c r="C557" s="82" t="str">
        <f t="shared" si="16"/>
        <v>Knapsack</v>
      </c>
      <c r="D557" s="20">
        <v>50</v>
      </c>
      <c r="E557" s="20">
        <v>0.2</v>
      </c>
      <c r="F557" t="s">
        <v>2</v>
      </c>
      <c r="G557" t="s">
        <v>511</v>
      </c>
      <c r="H557" s="79" t="str">
        <f t="shared" si="17"/>
        <v>---</v>
      </c>
      <c r="I557" s="92" t="s">
        <v>511</v>
      </c>
      <c r="L557" s="81" t="str">
        <f>IF(OR('H_Parallel+HT'!$G557="---",'H_Parallel+HT'!$G557="infeas",'H_Parallel+HT'!$G557="inf"),"---",('H_Parallel+HT'!$G557/M557)-1)</f>
        <v>---</v>
      </c>
      <c r="M557" s="83">
        <f>Model_dem!L557</f>
        <v>664</v>
      </c>
      <c r="N557" s="78" t="str">
        <f>Model_dem!G557</f>
        <v>---</v>
      </c>
      <c r="O557" s="84" t="str">
        <f>IF(AND(H297&lt;-0.01,Model_dem!F297="Optimal"),"Aqui","")</f>
        <v/>
      </c>
      <c r="P557" s="84"/>
    </row>
    <row r="558" spans="1:16" hidden="1" x14ac:dyDescent="0.3">
      <c r="A558" s="68" t="s">
        <v>519</v>
      </c>
      <c r="B558" s="20">
        <v>3</v>
      </c>
      <c r="C558" s="82" t="str">
        <f t="shared" si="16"/>
        <v>Factor Model</v>
      </c>
      <c r="D558" s="20">
        <v>0</v>
      </c>
      <c r="E558" s="20">
        <v>0.05</v>
      </c>
      <c r="F558" t="s">
        <v>0</v>
      </c>
      <c r="G558">
        <v>725</v>
      </c>
      <c r="H558" s="79">
        <f t="shared" si="17"/>
        <v>0</v>
      </c>
      <c r="I558">
        <v>1.6252899999999999</v>
      </c>
      <c r="J558">
        <v>7365</v>
      </c>
      <c r="K558" s="52">
        <v>0</v>
      </c>
      <c r="L558" s="81">
        <f>IF(OR('H_Parallel+HT'!$G558="---",'H_Parallel+HT'!$G558="infeas",'H_Parallel+HT'!$G558="inf"),"---",('H_Parallel+HT'!$G558/M558)-1)</f>
        <v>9.1867469879518104E-2</v>
      </c>
      <c r="M558" s="83">
        <f>Model_dem!L558</f>
        <v>664</v>
      </c>
      <c r="N558" s="78">
        <f>Model_dem!G558</f>
        <v>725</v>
      </c>
      <c r="O558" s="84" t="str">
        <f>IF(AND(H298&lt;-0.01,Model_dem!F298="Optimal"),"Aqui","")</f>
        <v/>
      </c>
      <c r="P558" s="84">
        <v>24423</v>
      </c>
    </row>
    <row r="559" spans="1:16" hidden="1" x14ac:dyDescent="0.3">
      <c r="A559" s="68" t="s">
        <v>519</v>
      </c>
      <c r="B559" s="20">
        <v>3</v>
      </c>
      <c r="C559" s="82" t="str">
        <f t="shared" si="16"/>
        <v>Factor Model</v>
      </c>
      <c r="D559" s="20">
        <v>0</v>
      </c>
      <c r="E559" s="20">
        <v>0.1</v>
      </c>
      <c r="F559" t="s">
        <v>4</v>
      </c>
      <c r="G559" t="s">
        <v>511</v>
      </c>
      <c r="H559" s="79" t="str">
        <f t="shared" si="17"/>
        <v>---</v>
      </c>
      <c r="I559" t="s">
        <v>511</v>
      </c>
      <c r="L559" s="81" t="str">
        <f>IF(OR('H_Parallel+HT'!$G559="---",'H_Parallel+HT'!$G559="infeas",'H_Parallel+HT'!$G559="inf"),"---",('H_Parallel+HT'!$G559/M559)-1)</f>
        <v>---</v>
      </c>
      <c r="M559" s="83">
        <f>Model_dem!L559</f>
        <v>664</v>
      </c>
      <c r="N559" s="78" t="str">
        <f>Model_dem!G559</f>
        <v>---</v>
      </c>
      <c r="O559" s="84" t="str">
        <f>IF(AND(H299&lt;-0.01,Model_dem!F299="Optimal"),"Aqui","")</f>
        <v/>
      </c>
      <c r="P559" s="84"/>
    </row>
    <row r="560" spans="1:16" hidden="1" x14ac:dyDescent="0.3">
      <c r="A560" s="68" t="s">
        <v>519</v>
      </c>
      <c r="B560" s="20">
        <v>3</v>
      </c>
      <c r="C560" s="82" t="str">
        <f t="shared" si="16"/>
        <v>Factor Model</v>
      </c>
      <c r="D560" s="20">
        <v>0</v>
      </c>
      <c r="E560" s="20">
        <v>0.15</v>
      </c>
      <c r="F560" t="s">
        <v>4</v>
      </c>
      <c r="G560" t="s">
        <v>511</v>
      </c>
      <c r="H560" s="79" t="str">
        <f t="shared" si="17"/>
        <v>---</v>
      </c>
      <c r="I560" t="s">
        <v>511</v>
      </c>
      <c r="L560" s="81" t="str">
        <f>IF(OR('H_Parallel+HT'!$G560="---",'H_Parallel+HT'!$G560="infeas",'H_Parallel+HT'!$G560="inf"),"---",('H_Parallel+HT'!$G560/M560)-1)</f>
        <v>---</v>
      </c>
      <c r="M560" s="83">
        <f>Model_dem!L560</f>
        <v>664</v>
      </c>
      <c r="N560" s="78" t="str">
        <f>Model_dem!G560</f>
        <v>---</v>
      </c>
      <c r="O560" s="84" t="str">
        <f>IF(AND(H300&lt;-0.01,Model_dem!F300="Optimal"),"Aqui","")</f>
        <v/>
      </c>
      <c r="P560" s="84"/>
    </row>
    <row r="561" spans="1:16" hidden="1" x14ac:dyDescent="0.3">
      <c r="A561" s="68" t="s">
        <v>519</v>
      </c>
      <c r="B561" s="20">
        <v>3</v>
      </c>
      <c r="C561" s="82" t="str">
        <f t="shared" si="16"/>
        <v>Factor Model</v>
      </c>
      <c r="D561" s="20">
        <v>0</v>
      </c>
      <c r="E561" s="20">
        <v>0.2</v>
      </c>
      <c r="F561" t="s">
        <v>4</v>
      </c>
      <c r="G561" t="s">
        <v>511</v>
      </c>
      <c r="H561" s="79" t="str">
        <f t="shared" si="17"/>
        <v>---</v>
      </c>
      <c r="I561" t="s">
        <v>511</v>
      </c>
      <c r="L561" s="81" t="str">
        <f>IF(OR('H_Parallel+HT'!$G561="---",'H_Parallel+HT'!$G561="infeas",'H_Parallel+HT'!$G561="inf"),"---",('H_Parallel+HT'!$G561/M561)-1)</f>
        <v>---</v>
      </c>
      <c r="M561" s="83">
        <f>Model_dem!L561</f>
        <v>664</v>
      </c>
      <c r="N561" s="78" t="str">
        <f>Model_dem!G561</f>
        <v>---</v>
      </c>
      <c r="O561" s="84" t="str">
        <f>IF(AND(H301&lt;-0.01,Model_dem!F301="Optimal"),"Aqui","")</f>
        <v/>
      </c>
      <c r="P561" s="84"/>
    </row>
    <row r="562" spans="1:16" hidden="1" x14ac:dyDescent="0.3">
      <c r="A562" s="68" t="s">
        <v>519</v>
      </c>
      <c r="B562" s="20">
        <v>3</v>
      </c>
      <c r="C562" s="82" t="str">
        <f t="shared" si="16"/>
        <v>Factor Model</v>
      </c>
      <c r="D562" s="20">
        <v>10</v>
      </c>
      <c r="E562" s="20">
        <v>0.05</v>
      </c>
      <c r="F562" t="s">
        <v>0</v>
      </c>
      <c r="G562">
        <v>726</v>
      </c>
      <c r="H562" s="79">
        <f t="shared" si="17"/>
        <v>1.3793103448275861E-3</v>
      </c>
      <c r="I562">
        <v>6.3392400000000002</v>
      </c>
      <c r="J562">
        <v>7076</v>
      </c>
      <c r="K562" s="52">
        <v>0</v>
      </c>
      <c r="L562" s="81">
        <f>IF(OR('H_Parallel+HT'!$G562="---",'H_Parallel+HT'!$G562="infeas",'H_Parallel+HT'!$G562="inf"),"---",('H_Parallel+HT'!$G562/M562)-1)</f>
        <v>9.3373493975903665E-2</v>
      </c>
      <c r="M562" s="83">
        <f>Model_dem!L562</f>
        <v>664</v>
      </c>
      <c r="N562" s="78">
        <f>Model_dem!G562</f>
        <v>725</v>
      </c>
      <c r="O562" s="84" t="str">
        <f>IF(AND(H302&lt;-0.01,Model_dem!F302="Optimal"),"Aqui","")</f>
        <v/>
      </c>
      <c r="P562" s="84">
        <v>25381</v>
      </c>
    </row>
    <row r="563" spans="1:16" hidden="1" x14ac:dyDescent="0.3">
      <c r="A563" s="68" t="s">
        <v>519</v>
      </c>
      <c r="B563" s="20">
        <v>3</v>
      </c>
      <c r="C563" s="82" t="str">
        <f t="shared" si="16"/>
        <v>Factor Model</v>
      </c>
      <c r="D563" s="20">
        <v>10</v>
      </c>
      <c r="E563" s="20">
        <v>0.1</v>
      </c>
      <c r="F563" t="s">
        <v>4</v>
      </c>
      <c r="G563" t="s">
        <v>511</v>
      </c>
      <c r="H563" s="79" t="str">
        <f t="shared" si="17"/>
        <v>---</v>
      </c>
      <c r="I563" t="s">
        <v>511</v>
      </c>
      <c r="L563" s="81" t="str">
        <f>IF(OR('H_Parallel+HT'!$G563="---",'H_Parallel+HT'!$G563="infeas",'H_Parallel+HT'!$G563="inf"),"---",('H_Parallel+HT'!$G563/M563)-1)</f>
        <v>---</v>
      </c>
      <c r="M563" s="83">
        <f>Model_dem!L563</f>
        <v>664</v>
      </c>
      <c r="N563" s="78" t="str">
        <f>Model_dem!G563</f>
        <v>---</v>
      </c>
      <c r="O563" s="84" t="str">
        <f>IF(AND(H303&lt;-0.01,Model_dem!F303="Optimal"),"Aqui","")</f>
        <v/>
      </c>
      <c r="P563" s="84"/>
    </row>
    <row r="564" spans="1:16" hidden="1" x14ac:dyDescent="0.3">
      <c r="A564" s="68" t="s">
        <v>519</v>
      </c>
      <c r="B564" s="20">
        <v>3</v>
      </c>
      <c r="C564" s="82" t="str">
        <f t="shared" si="16"/>
        <v>Factor Model</v>
      </c>
      <c r="D564" s="20">
        <v>10</v>
      </c>
      <c r="E564" s="20">
        <v>0.15</v>
      </c>
      <c r="F564" t="s">
        <v>4</v>
      </c>
      <c r="G564" t="s">
        <v>511</v>
      </c>
      <c r="H564" s="79" t="str">
        <f t="shared" si="17"/>
        <v>---</v>
      </c>
      <c r="I564" t="s">
        <v>511</v>
      </c>
      <c r="L564" s="81" t="str">
        <f>IF(OR('H_Parallel+HT'!$G564="---",'H_Parallel+HT'!$G564="infeas",'H_Parallel+HT'!$G564="inf"),"---",('H_Parallel+HT'!$G564/M564)-1)</f>
        <v>---</v>
      </c>
      <c r="M564" s="83">
        <f>Model_dem!L564</f>
        <v>664</v>
      </c>
      <c r="N564" s="78" t="str">
        <f>Model_dem!G564</f>
        <v>---</v>
      </c>
      <c r="O564" s="84" t="str">
        <f>IF(AND(H304&lt;-0.01,Model_dem!F304="Optimal"),"Aqui","")</f>
        <v/>
      </c>
      <c r="P564" s="84"/>
    </row>
    <row r="565" spans="1:16" hidden="1" x14ac:dyDescent="0.3">
      <c r="A565" s="68" t="s">
        <v>519</v>
      </c>
      <c r="B565" s="20">
        <v>3</v>
      </c>
      <c r="C565" s="82" t="str">
        <f t="shared" si="16"/>
        <v>Factor Model</v>
      </c>
      <c r="D565" s="20">
        <v>10</v>
      </c>
      <c r="E565" s="20">
        <v>0.2</v>
      </c>
      <c r="F565" t="s">
        <v>4</v>
      </c>
      <c r="G565" t="s">
        <v>511</v>
      </c>
      <c r="H565" s="79" t="str">
        <f t="shared" si="17"/>
        <v>---</v>
      </c>
      <c r="I565" t="s">
        <v>511</v>
      </c>
      <c r="L565" s="81" t="str">
        <f>IF(OR('H_Parallel+HT'!$G565="---",'H_Parallel+HT'!$G565="infeas",'H_Parallel+HT'!$G565="inf"),"---",('H_Parallel+HT'!$G565/M565)-1)</f>
        <v>---</v>
      </c>
      <c r="M565" s="83">
        <f>Model_dem!L565</f>
        <v>664</v>
      </c>
      <c r="N565" s="78" t="str">
        <f>Model_dem!G565</f>
        <v>---</v>
      </c>
      <c r="O565" s="84" t="str">
        <f>IF(AND(H305&lt;-0.01,Model_dem!F305="Optimal"),"Aqui","")</f>
        <v/>
      </c>
      <c r="P565" s="84"/>
    </row>
    <row r="566" spans="1:16" hidden="1" x14ac:dyDescent="0.3">
      <c r="A566" s="68" t="s">
        <v>519</v>
      </c>
      <c r="B566" s="20">
        <v>3</v>
      </c>
      <c r="C566" s="82" t="str">
        <f t="shared" si="16"/>
        <v>Factor Model</v>
      </c>
      <c r="D566" s="20">
        <v>25</v>
      </c>
      <c r="E566" s="20">
        <v>0.05</v>
      </c>
      <c r="F566" t="s">
        <v>0</v>
      </c>
      <c r="G566">
        <v>725</v>
      </c>
      <c r="H566" s="79">
        <f t="shared" si="17"/>
        <v>0</v>
      </c>
      <c r="I566">
        <v>4.9581499999999998</v>
      </c>
      <c r="J566">
        <v>7351</v>
      </c>
      <c r="K566" s="52">
        <v>0</v>
      </c>
      <c r="L566" s="81">
        <f>IF(OR('H_Parallel+HT'!$G566="---",'H_Parallel+HT'!$G566="infeas",'H_Parallel+HT'!$G566="inf"),"---",('H_Parallel+HT'!$G566/M566)-1)</f>
        <v>9.1867469879518104E-2</v>
      </c>
      <c r="M566" s="83">
        <f>Model_dem!L566</f>
        <v>664</v>
      </c>
      <c r="N566" s="78">
        <f>Model_dem!G566</f>
        <v>725</v>
      </c>
      <c r="O566" s="84" t="str">
        <f>IF(AND(H306&lt;-0.01,Model_dem!F306="Optimal"),"Aqui","")</f>
        <v/>
      </c>
      <c r="P566" s="84">
        <v>26025</v>
      </c>
    </row>
    <row r="567" spans="1:16" hidden="1" x14ac:dyDescent="0.3">
      <c r="A567" s="68" t="s">
        <v>519</v>
      </c>
      <c r="B567" s="20">
        <v>3</v>
      </c>
      <c r="C567" s="82" t="str">
        <f t="shared" si="16"/>
        <v>Factor Model</v>
      </c>
      <c r="D567" s="20">
        <v>25</v>
      </c>
      <c r="E567" s="20">
        <v>0.1</v>
      </c>
      <c r="F567" t="s">
        <v>4</v>
      </c>
      <c r="G567" t="s">
        <v>511</v>
      </c>
      <c r="H567" s="79" t="str">
        <f t="shared" si="17"/>
        <v>---</v>
      </c>
      <c r="I567" t="s">
        <v>511</v>
      </c>
      <c r="L567" s="81" t="str">
        <f>IF(OR('H_Parallel+HT'!$G567="---",'H_Parallel+HT'!$G567="infeas",'H_Parallel+HT'!$G567="inf"),"---",('H_Parallel+HT'!$G567/M567)-1)</f>
        <v>---</v>
      </c>
      <c r="M567" s="83">
        <f>Model_dem!L567</f>
        <v>664</v>
      </c>
      <c r="N567" s="78" t="str">
        <f>Model_dem!G567</f>
        <v>---</v>
      </c>
      <c r="O567" s="84" t="str">
        <f>IF(AND(H307&lt;-0.01,Model_dem!F307="Optimal"),"Aqui","")</f>
        <v/>
      </c>
      <c r="P567" s="84"/>
    </row>
    <row r="568" spans="1:16" hidden="1" x14ac:dyDescent="0.3">
      <c r="A568" s="68" t="s">
        <v>519</v>
      </c>
      <c r="B568" s="20">
        <v>3</v>
      </c>
      <c r="C568" s="82" t="str">
        <f t="shared" si="16"/>
        <v>Factor Model</v>
      </c>
      <c r="D568" s="20">
        <v>25</v>
      </c>
      <c r="E568" s="20">
        <v>0.15</v>
      </c>
      <c r="F568" t="s">
        <v>4</v>
      </c>
      <c r="G568" t="s">
        <v>511</v>
      </c>
      <c r="H568" s="79" t="str">
        <f t="shared" si="17"/>
        <v>---</v>
      </c>
      <c r="I568" t="s">
        <v>511</v>
      </c>
      <c r="L568" s="81" t="str">
        <f>IF(OR('H_Parallel+HT'!$G568="---",'H_Parallel+HT'!$G568="infeas",'H_Parallel+HT'!$G568="inf"),"---",('H_Parallel+HT'!$G568/M568)-1)</f>
        <v>---</v>
      </c>
      <c r="M568" s="83">
        <f>Model_dem!L568</f>
        <v>664</v>
      </c>
      <c r="N568" s="78" t="str">
        <f>Model_dem!G568</f>
        <v>---</v>
      </c>
      <c r="O568" s="84" t="str">
        <f>IF(AND(H308&lt;-0.01,Model_dem!F308="Optimal"),"Aqui","")</f>
        <v/>
      </c>
      <c r="P568" s="84"/>
    </row>
    <row r="569" spans="1:16" hidden="1" x14ac:dyDescent="0.3">
      <c r="A569" s="68" t="s">
        <v>519</v>
      </c>
      <c r="B569" s="20">
        <v>3</v>
      </c>
      <c r="C569" s="82" t="str">
        <f t="shared" si="16"/>
        <v>Factor Model</v>
      </c>
      <c r="D569" s="20">
        <v>25</v>
      </c>
      <c r="E569" s="20">
        <v>0.2</v>
      </c>
      <c r="F569" t="s">
        <v>4</v>
      </c>
      <c r="G569" t="s">
        <v>511</v>
      </c>
      <c r="H569" s="79" t="str">
        <f t="shared" si="17"/>
        <v>---</v>
      </c>
      <c r="I569" t="s">
        <v>511</v>
      </c>
      <c r="L569" s="81" t="str">
        <f>IF(OR('H_Parallel+HT'!$G569="---",'H_Parallel+HT'!$G569="infeas",'H_Parallel+HT'!$G569="inf"),"---",('H_Parallel+HT'!$G569/M569)-1)</f>
        <v>---</v>
      </c>
      <c r="M569" s="83">
        <f>Model_dem!L569</f>
        <v>664</v>
      </c>
      <c r="N569" s="78" t="str">
        <f>Model_dem!G569</f>
        <v>---</v>
      </c>
      <c r="O569" s="84" t="str">
        <f>IF(AND(H309&lt;-0.01,Model_dem!F309="Optimal"),"Aqui","")</f>
        <v/>
      </c>
      <c r="P569" s="84"/>
    </row>
    <row r="570" spans="1:16" hidden="1" x14ac:dyDescent="0.3">
      <c r="A570" s="68" t="s">
        <v>519</v>
      </c>
      <c r="B570" s="20">
        <v>3</v>
      </c>
      <c r="C570" s="82" t="str">
        <f t="shared" si="16"/>
        <v>Factor Model</v>
      </c>
      <c r="D570" s="20">
        <v>50</v>
      </c>
      <c r="E570" s="20">
        <v>0.05</v>
      </c>
      <c r="F570" t="s">
        <v>0</v>
      </c>
      <c r="G570">
        <v>725</v>
      </c>
      <c r="H570" s="79">
        <f t="shared" si="17"/>
        <v>0</v>
      </c>
      <c r="I570">
        <v>1.91761</v>
      </c>
      <c r="J570">
        <v>7949</v>
      </c>
      <c r="K570" s="52">
        <v>0</v>
      </c>
      <c r="L570" s="81">
        <f>IF(OR('H_Parallel+HT'!$G570="---",'H_Parallel+HT'!$G570="infeas",'H_Parallel+HT'!$G570="inf"),"---",('H_Parallel+HT'!$G570/M570)-1)</f>
        <v>9.1867469879518104E-2</v>
      </c>
      <c r="M570" s="83">
        <f>Model_dem!L570</f>
        <v>664</v>
      </c>
      <c r="N570" s="78">
        <f>Model_dem!G570</f>
        <v>725</v>
      </c>
      <c r="O570" s="84" t="str">
        <f>IF(AND(H310&lt;-0.01,Model_dem!F310="Optimal"),"Aqui","")</f>
        <v/>
      </c>
      <c r="P570" s="78"/>
    </row>
    <row r="571" spans="1:16" hidden="1" x14ac:dyDescent="0.3">
      <c r="A571" s="68" t="s">
        <v>519</v>
      </c>
      <c r="B571" s="20">
        <v>3</v>
      </c>
      <c r="C571" s="82" t="str">
        <f t="shared" si="16"/>
        <v>Factor Model</v>
      </c>
      <c r="D571" s="20">
        <v>50</v>
      </c>
      <c r="E571" s="20">
        <v>0.1</v>
      </c>
      <c r="F571" t="s">
        <v>4</v>
      </c>
      <c r="G571" t="s">
        <v>511</v>
      </c>
      <c r="H571" s="79" t="str">
        <f t="shared" si="17"/>
        <v>---</v>
      </c>
      <c r="I571" t="s">
        <v>511</v>
      </c>
      <c r="L571" s="81" t="str">
        <f>IF(OR('H_Parallel+HT'!$G571="---",'H_Parallel+HT'!$G571="infeas",'H_Parallel+HT'!$G571="inf"),"---",('H_Parallel+HT'!$G571/M571)-1)</f>
        <v>---</v>
      </c>
      <c r="M571" s="83">
        <f>Model_dem!L571</f>
        <v>664</v>
      </c>
      <c r="N571" s="78" t="str">
        <f>Model_dem!G571</f>
        <v>---</v>
      </c>
      <c r="O571" s="84" t="str">
        <f>IF(AND(H311&lt;-0.01,Model_dem!F311="Optimal"),"Aqui","")</f>
        <v/>
      </c>
      <c r="P571" s="78"/>
    </row>
    <row r="572" spans="1:16" hidden="1" x14ac:dyDescent="0.3">
      <c r="A572" s="68" t="s">
        <v>519</v>
      </c>
      <c r="B572" s="20">
        <v>3</v>
      </c>
      <c r="C572" s="82" t="str">
        <f t="shared" si="16"/>
        <v>Factor Model</v>
      </c>
      <c r="D572" s="20">
        <v>50</v>
      </c>
      <c r="E572" s="20">
        <v>0.15</v>
      </c>
      <c r="F572" t="s">
        <v>4</v>
      </c>
      <c r="G572" t="s">
        <v>511</v>
      </c>
      <c r="H572" s="79" t="str">
        <f t="shared" si="17"/>
        <v>---</v>
      </c>
      <c r="I572" t="s">
        <v>511</v>
      </c>
      <c r="L572" s="81" t="str">
        <f>IF(OR('H_Parallel+HT'!$G572="---",'H_Parallel+HT'!$G572="infeas",'H_Parallel+HT'!$G572="inf"),"---",('H_Parallel+HT'!$G572/M572)-1)</f>
        <v>---</v>
      </c>
      <c r="M572" s="83">
        <f>Model_dem!L572</f>
        <v>664</v>
      </c>
      <c r="N572" s="78" t="str">
        <f>Model_dem!G572</f>
        <v>---</v>
      </c>
      <c r="O572" s="84" t="str">
        <f>IF(AND(H312&lt;-0.01,Model_dem!F312="Optimal"),"Aqui","")</f>
        <v/>
      </c>
      <c r="P572" s="78"/>
    </row>
    <row r="573" spans="1:16" hidden="1" x14ac:dyDescent="0.3">
      <c r="A573" s="68" t="s">
        <v>519</v>
      </c>
      <c r="B573" s="20">
        <v>3</v>
      </c>
      <c r="C573" s="82" t="str">
        <f t="shared" si="16"/>
        <v>Factor Model</v>
      </c>
      <c r="D573" s="20">
        <v>50</v>
      </c>
      <c r="E573" s="20">
        <v>0.2</v>
      </c>
      <c r="F573" t="s">
        <v>4</v>
      </c>
      <c r="G573" t="s">
        <v>511</v>
      </c>
      <c r="H573" s="79" t="str">
        <f t="shared" si="17"/>
        <v>---</v>
      </c>
      <c r="I573" t="s">
        <v>511</v>
      </c>
      <c r="L573" s="81" t="str">
        <f>IF(OR('H_Parallel+HT'!$G573="---",'H_Parallel+HT'!$G573="infeas",'H_Parallel+HT'!$G573="inf"),"---",('H_Parallel+HT'!$G573/M573)-1)</f>
        <v>---</v>
      </c>
      <c r="M573" s="83">
        <f>Model_dem!L573</f>
        <v>664</v>
      </c>
      <c r="N573" s="78" t="str">
        <f>Model_dem!G573</f>
        <v>---</v>
      </c>
      <c r="O573" s="84" t="str">
        <f>IF(AND(H313&lt;-0.01,Model_dem!F313="Optimal"),"Aqui","")</f>
        <v/>
      </c>
      <c r="P573" s="78"/>
    </row>
    <row r="574" spans="1:16" x14ac:dyDescent="0.3">
      <c r="A574" s="68" t="s">
        <v>522</v>
      </c>
      <c r="B574" s="20">
        <v>0</v>
      </c>
      <c r="C574" s="82" t="str">
        <f t="shared" si="16"/>
        <v>Deterministic</v>
      </c>
      <c r="D574" s="20">
        <v>0</v>
      </c>
      <c r="E574" s="20">
        <v>0.05</v>
      </c>
      <c r="F574" t="s">
        <v>0</v>
      </c>
      <c r="G574">
        <v>1091</v>
      </c>
      <c r="H574" s="79">
        <f t="shared" si="17"/>
        <v>0</v>
      </c>
      <c r="I574" s="92">
        <v>1.38866</v>
      </c>
      <c r="J574">
        <v>443400</v>
      </c>
      <c r="K574" s="52">
        <v>1</v>
      </c>
      <c r="L574" s="81">
        <f>IF(OR('H_Parallel+HT'!$G574="---",'H_Parallel+HT'!$G574="infeas",'H_Parallel+HT'!$G574="inf"),"---",('H_Parallel+HT'!$G574/M574)-1)</f>
        <v>0</v>
      </c>
      <c r="M574" s="83">
        <f>Model_dem!L574</f>
        <v>1091</v>
      </c>
      <c r="N574" s="78">
        <f>Model_dem!G574</f>
        <v>1091</v>
      </c>
      <c r="O574" s="84" t="str">
        <f>IF(AND(H314&lt;-0.01,Model_dem!F314="Optimal"),"Aqui","")</f>
        <v/>
      </c>
      <c r="P574" s="78"/>
    </row>
    <row r="575" spans="1:16" x14ac:dyDescent="0.3">
      <c r="A575" s="68" t="s">
        <v>522</v>
      </c>
      <c r="B575" s="20">
        <v>0</v>
      </c>
      <c r="C575" s="82" t="str">
        <f t="shared" si="16"/>
        <v>Deterministic</v>
      </c>
      <c r="D575" s="20">
        <v>0</v>
      </c>
      <c r="E575" s="20">
        <v>0.1</v>
      </c>
      <c r="F575" t="s">
        <v>1</v>
      </c>
      <c r="G575">
        <v>1092</v>
      </c>
      <c r="H575" s="79">
        <f t="shared" si="17"/>
        <v>9.1659028414298811E-4</v>
      </c>
      <c r="I575" s="92">
        <v>1.3610100000000001</v>
      </c>
      <c r="J575">
        <v>453123</v>
      </c>
      <c r="K575" s="52">
        <v>1</v>
      </c>
      <c r="L575" s="81">
        <f>IF(OR('H_Parallel+HT'!$G575="---",'H_Parallel+HT'!$G575="infeas",'H_Parallel+HT'!$G575="inf"),"---",('H_Parallel+HT'!$G575/M575)-1)</f>
        <v>9.1659028414303734E-4</v>
      </c>
      <c r="M575" s="83">
        <f>Model_dem!L575</f>
        <v>1091</v>
      </c>
      <c r="N575" s="78">
        <f>Model_dem!G575</f>
        <v>1091</v>
      </c>
      <c r="O575" s="84" t="str">
        <f>IF(AND(H315&lt;-0.01,Model_dem!F315="Optimal"),"Aqui","")</f>
        <v/>
      </c>
      <c r="P575" s="84">
        <v>78306</v>
      </c>
    </row>
    <row r="576" spans="1:16" x14ac:dyDescent="0.3">
      <c r="A576" s="68" t="s">
        <v>522</v>
      </c>
      <c r="B576" s="20">
        <v>0</v>
      </c>
      <c r="C576" s="82" t="str">
        <f t="shared" si="16"/>
        <v>Deterministic</v>
      </c>
      <c r="D576" s="20">
        <v>0</v>
      </c>
      <c r="E576" s="20">
        <v>0.15</v>
      </c>
      <c r="F576" t="s">
        <v>0</v>
      </c>
      <c r="G576">
        <v>1091</v>
      </c>
      <c r="H576" s="79">
        <f t="shared" si="17"/>
        <v>0</v>
      </c>
      <c r="I576" s="92">
        <v>3.16418</v>
      </c>
      <c r="J576">
        <v>367179</v>
      </c>
      <c r="K576" s="52">
        <v>1</v>
      </c>
      <c r="L576" s="81">
        <f>IF(OR('H_Parallel+HT'!$G576="---",'H_Parallel+HT'!$G576="infeas",'H_Parallel+HT'!$G576="inf"),"---",('H_Parallel+HT'!$G576/M576)-1)</f>
        <v>0</v>
      </c>
      <c r="M576" s="83">
        <f>Model_dem!L576</f>
        <v>1091</v>
      </c>
      <c r="N576" s="78">
        <f>Model_dem!G576</f>
        <v>1091</v>
      </c>
      <c r="O576" s="84" t="str">
        <f>IF(AND(H316&lt;-0.01,Model_dem!F316="Optimal"),"Aqui","")</f>
        <v/>
      </c>
      <c r="P576" s="78"/>
    </row>
    <row r="577" spans="1:16" x14ac:dyDescent="0.3">
      <c r="A577" s="68" t="s">
        <v>522</v>
      </c>
      <c r="B577" s="20">
        <v>0</v>
      </c>
      <c r="C577" s="82" t="str">
        <f t="shared" si="16"/>
        <v>Deterministic</v>
      </c>
      <c r="D577" s="20">
        <v>0</v>
      </c>
      <c r="E577" s="20">
        <v>0.2</v>
      </c>
      <c r="F577" t="s">
        <v>0</v>
      </c>
      <c r="G577">
        <v>1091</v>
      </c>
      <c r="H577" s="79">
        <f t="shared" si="17"/>
        <v>0</v>
      </c>
      <c r="I577" s="92">
        <v>3.36294</v>
      </c>
      <c r="J577">
        <v>354920</v>
      </c>
      <c r="K577" s="52">
        <v>1</v>
      </c>
      <c r="L577" s="81">
        <f>IF(OR('H_Parallel+HT'!$G577="---",'H_Parallel+HT'!$G577="infeas",'H_Parallel+HT'!$G577="inf"),"---",('H_Parallel+HT'!$G577/M577)-1)</f>
        <v>0</v>
      </c>
      <c r="M577" s="83">
        <f>Model_dem!L577</f>
        <v>1091</v>
      </c>
      <c r="N577" s="78">
        <f>Model_dem!G577</f>
        <v>1091</v>
      </c>
      <c r="O577" s="84" t="str">
        <f>IF(AND(H317&lt;-0.01,Model_dem!F317="Optimal"),"Aqui","")</f>
        <v/>
      </c>
      <c r="P577" s="84">
        <v>78659</v>
      </c>
    </row>
    <row r="578" spans="1:16" x14ac:dyDescent="0.3">
      <c r="A578" s="68" t="s">
        <v>522</v>
      </c>
      <c r="B578" s="20">
        <v>1</v>
      </c>
      <c r="C578" s="82" t="str">
        <f t="shared" ref="C578:C641" si="18">IF(B578=0,"Deterministic",IF(B578=1,"Cardinality-constrained",IF(B578=2,"Knapsack","Factor Model")))</f>
        <v>Cardinality-constrained</v>
      </c>
      <c r="D578" s="20">
        <v>5</v>
      </c>
      <c r="E578" s="20">
        <v>0.05</v>
      </c>
      <c r="F578" t="s">
        <v>0</v>
      </c>
      <c r="G578">
        <v>1094</v>
      </c>
      <c r="H578" s="79">
        <f t="shared" ref="H578:H641" si="19">IF(OR(N578="---",G578="infeas",G578="inf",G578=""),"---",(G578-N578)/N578)</f>
        <v>0</v>
      </c>
      <c r="I578" s="92">
        <v>5.28688</v>
      </c>
      <c r="J578">
        <v>292736</v>
      </c>
      <c r="K578" s="52">
        <v>0.92600000000000005</v>
      </c>
      <c r="L578" s="81">
        <f>IF(OR('H_Parallel+HT'!$G578="---",'H_Parallel+HT'!$G578="infeas",'H_Parallel+HT'!$G578="inf"),"---",('H_Parallel+HT'!$G578/M578)-1)</f>
        <v>2.74977085242889E-3</v>
      </c>
      <c r="M578" s="83">
        <f>Model_dem!L578</f>
        <v>1091</v>
      </c>
      <c r="N578" s="78">
        <f>Model_dem!G578</f>
        <v>1094</v>
      </c>
      <c r="O578" s="84" t="str">
        <f>IF(AND(H318&lt;-0.01,Model_dem!F318="Optimal"),"Aqui","")</f>
        <v/>
      </c>
      <c r="P578" s="78"/>
    </row>
    <row r="579" spans="1:16" x14ac:dyDescent="0.3">
      <c r="A579" s="68" t="s">
        <v>522</v>
      </c>
      <c r="B579" s="20">
        <v>1</v>
      </c>
      <c r="C579" s="82" t="str">
        <f t="shared" si="18"/>
        <v>Cardinality-constrained</v>
      </c>
      <c r="D579" s="20">
        <v>5</v>
      </c>
      <c r="E579" s="20">
        <v>0.1</v>
      </c>
      <c r="F579" t="s">
        <v>0</v>
      </c>
      <c r="G579">
        <v>1094</v>
      </c>
      <c r="H579" s="79">
        <f t="shared" si="19"/>
        <v>0</v>
      </c>
      <c r="I579" s="92">
        <v>4.3967200000000002</v>
      </c>
      <c r="J579">
        <v>321907</v>
      </c>
      <c r="K579" s="52">
        <v>1</v>
      </c>
      <c r="L579" s="81">
        <f>IF(OR('H_Parallel+HT'!$G579="---",'H_Parallel+HT'!$G579="infeas",'H_Parallel+HT'!$G579="inf"),"---",('H_Parallel+HT'!$G579/M579)-1)</f>
        <v>2.74977085242889E-3</v>
      </c>
      <c r="M579" s="83">
        <f>Model_dem!L579</f>
        <v>1091</v>
      </c>
      <c r="N579" s="78">
        <f>Model_dem!G579</f>
        <v>1094</v>
      </c>
      <c r="O579" s="84" t="str">
        <f>IF(AND(H319&lt;-0.01,Model_dem!F319="Optimal"),"Aqui","")</f>
        <v/>
      </c>
      <c r="P579" s="78"/>
    </row>
    <row r="580" spans="1:16" x14ac:dyDescent="0.3">
      <c r="A580" s="68" t="s">
        <v>522</v>
      </c>
      <c r="B580" s="20">
        <v>1</v>
      </c>
      <c r="C580" s="82" t="str">
        <f t="shared" si="18"/>
        <v>Cardinality-constrained</v>
      </c>
      <c r="D580" s="20">
        <v>5</v>
      </c>
      <c r="E580" s="20">
        <v>0.15</v>
      </c>
      <c r="F580" t="s">
        <v>1</v>
      </c>
      <c r="G580">
        <v>1095</v>
      </c>
      <c r="H580" s="79">
        <f t="shared" si="19"/>
        <v>0</v>
      </c>
      <c r="I580" s="92">
        <v>5.7334800000000001</v>
      </c>
      <c r="J580">
        <v>284749</v>
      </c>
      <c r="K580" s="52">
        <v>1</v>
      </c>
      <c r="L580" s="81">
        <f>IF(OR('H_Parallel+HT'!$G580="---",'H_Parallel+HT'!$G580="infeas",'H_Parallel+HT'!$G580="inf"),"---",('H_Parallel+HT'!$G580/M580)-1)</f>
        <v>3.6663611365719273E-3</v>
      </c>
      <c r="M580" s="83">
        <f>Model_dem!L580</f>
        <v>1091</v>
      </c>
      <c r="N580" s="78">
        <f>Model_dem!G580</f>
        <v>1095</v>
      </c>
      <c r="O580" s="84" t="str">
        <f>IF(AND(H320&lt;-0.01,Model_dem!F320="Optimal"),"Aqui","")</f>
        <v/>
      </c>
      <c r="P580" s="84">
        <v>75504</v>
      </c>
    </row>
    <row r="581" spans="1:16" x14ac:dyDescent="0.3">
      <c r="A581" s="68" t="s">
        <v>522</v>
      </c>
      <c r="B581" s="20">
        <v>1</v>
      </c>
      <c r="C581" s="82" t="str">
        <f t="shared" si="18"/>
        <v>Cardinality-constrained</v>
      </c>
      <c r="D581" s="20">
        <v>5</v>
      </c>
      <c r="E581" s="20">
        <v>0.2</v>
      </c>
      <c r="F581" t="s">
        <v>0</v>
      </c>
      <c r="G581">
        <v>1096</v>
      </c>
      <c r="H581" s="79">
        <f t="shared" si="19"/>
        <v>9.1324200913242006E-4</v>
      </c>
      <c r="I581" s="92">
        <v>6.0123600000000001</v>
      </c>
      <c r="J581">
        <v>256447</v>
      </c>
      <c r="K581" s="52">
        <v>1</v>
      </c>
      <c r="L581" s="81">
        <f>IF(OR('H_Parallel+HT'!$G581="---",'H_Parallel+HT'!$G581="infeas",'H_Parallel+HT'!$G581="inf"),"---",('H_Parallel+HT'!$G581/M581)-1)</f>
        <v>4.5829514207149646E-3</v>
      </c>
      <c r="M581" s="83">
        <f>Model_dem!L581</f>
        <v>1091</v>
      </c>
      <c r="N581" s="78">
        <f>Model_dem!G581</f>
        <v>1095</v>
      </c>
      <c r="O581" s="84" t="str">
        <f>IF(AND(H321&lt;-0.01,Model_dem!F321="Optimal"),"Aqui","")</f>
        <v/>
      </c>
      <c r="P581" s="84">
        <v>78012</v>
      </c>
    </row>
    <row r="582" spans="1:16" x14ac:dyDescent="0.3">
      <c r="A582" s="68" t="s">
        <v>522</v>
      </c>
      <c r="B582" s="20">
        <v>1</v>
      </c>
      <c r="C582" s="82" t="str">
        <f t="shared" si="18"/>
        <v>Cardinality-constrained</v>
      </c>
      <c r="D582" s="20">
        <v>10</v>
      </c>
      <c r="E582" s="20">
        <v>0.05</v>
      </c>
      <c r="F582" t="s">
        <v>1</v>
      </c>
      <c r="G582">
        <v>1094</v>
      </c>
      <c r="H582" s="79">
        <f t="shared" si="19"/>
        <v>0</v>
      </c>
      <c r="I582" s="92">
        <v>2.5000599999999999</v>
      </c>
      <c r="J582">
        <v>286882</v>
      </c>
      <c r="K582" s="52">
        <v>0.71299999999999997</v>
      </c>
      <c r="L582" s="81">
        <f>IF(OR('H_Parallel+HT'!$G582="---",'H_Parallel+HT'!$G582="infeas",'H_Parallel+HT'!$G582="inf"),"---",('H_Parallel+HT'!$G582/M582)-1)</f>
        <v>2.74977085242889E-3</v>
      </c>
      <c r="M582" s="83">
        <f>Model_dem!L582</f>
        <v>1091</v>
      </c>
      <c r="N582" s="78">
        <f>Model_dem!G582</f>
        <v>1094</v>
      </c>
      <c r="O582" s="84" t="str">
        <f>IF(AND(H322&lt;-0.01,Model_dem!F322="Optimal"),"Aqui","")</f>
        <v/>
      </c>
      <c r="P582" s="84">
        <v>57103</v>
      </c>
    </row>
    <row r="583" spans="1:16" x14ac:dyDescent="0.3">
      <c r="A583" s="68" t="s">
        <v>522</v>
      </c>
      <c r="B583" s="20">
        <v>1</v>
      </c>
      <c r="C583" s="82" t="str">
        <f t="shared" si="18"/>
        <v>Cardinality-constrained</v>
      </c>
      <c r="D583" s="20">
        <v>10</v>
      </c>
      <c r="E583" s="20">
        <v>0.1</v>
      </c>
      <c r="F583" t="s">
        <v>0</v>
      </c>
      <c r="G583">
        <v>1094</v>
      </c>
      <c r="H583" s="79">
        <f t="shared" si="19"/>
        <v>0</v>
      </c>
      <c r="I583" s="92">
        <v>4.2129399999999997</v>
      </c>
      <c r="J583">
        <v>319488</v>
      </c>
      <c r="K583" s="52">
        <v>1</v>
      </c>
      <c r="L583" s="81">
        <f>IF(OR('H_Parallel+HT'!$G583="---",'H_Parallel+HT'!$G583="infeas",'H_Parallel+HT'!$G583="inf"),"---",('H_Parallel+HT'!$G583/M583)-1)</f>
        <v>2.74977085242889E-3</v>
      </c>
      <c r="M583" s="83">
        <f>Model_dem!L583</f>
        <v>1091</v>
      </c>
      <c r="N583" s="78">
        <f>Model_dem!G583</f>
        <v>1094</v>
      </c>
      <c r="O583" s="84" t="str">
        <f>IF(AND(H323&lt;-0.01,Model_dem!F323="Optimal"),"Aqui","")</f>
        <v/>
      </c>
      <c r="P583" s="84">
        <v>41276</v>
      </c>
    </row>
    <row r="584" spans="1:16" x14ac:dyDescent="0.3">
      <c r="A584" s="68" t="s">
        <v>522</v>
      </c>
      <c r="B584" s="20">
        <v>1</v>
      </c>
      <c r="C584" s="82" t="str">
        <f t="shared" si="18"/>
        <v>Cardinality-constrained</v>
      </c>
      <c r="D584" s="20">
        <v>10</v>
      </c>
      <c r="E584" s="20">
        <v>0.15</v>
      </c>
      <c r="F584" t="s">
        <v>0</v>
      </c>
      <c r="G584">
        <v>1095</v>
      </c>
      <c r="H584" s="79">
        <f t="shared" si="19"/>
        <v>0</v>
      </c>
      <c r="I584" s="92">
        <v>4.2200199999999999</v>
      </c>
      <c r="J584">
        <v>204940</v>
      </c>
      <c r="K584" s="52">
        <v>1</v>
      </c>
      <c r="L584" s="81">
        <f>IF(OR('H_Parallel+HT'!$G584="---",'H_Parallel+HT'!$G584="infeas",'H_Parallel+HT'!$G584="inf"),"---",('H_Parallel+HT'!$G584/M584)-1)</f>
        <v>3.6663611365719273E-3</v>
      </c>
      <c r="M584" s="83">
        <f>Model_dem!L584</f>
        <v>1091</v>
      </c>
      <c r="N584" s="78">
        <f>Model_dem!G584</f>
        <v>1095</v>
      </c>
      <c r="O584" s="84" t="str">
        <f>IF(AND(H324&lt;-0.01,Model_dem!F324="Optimal"),"Aqui","")</f>
        <v/>
      </c>
      <c r="P584" s="84">
        <v>30042</v>
      </c>
    </row>
    <row r="585" spans="1:16" x14ac:dyDescent="0.3">
      <c r="A585" s="68" t="s">
        <v>522</v>
      </c>
      <c r="B585" s="20">
        <v>1</v>
      </c>
      <c r="C585" s="82" t="str">
        <f t="shared" si="18"/>
        <v>Cardinality-constrained</v>
      </c>
      <c r="D585" s="20">
        <v>10</v>
      </c>
      <c r="E585" s="20">
        <v>0.2</v>
      </c>
      <c r="F585" t="s">
        <v>0</v>
      </c>
      <c r="G585">
        <v>1095</v>
      </c>
      <c r="H585" s="79">
        <f t="shared" si="19"/>
        <v>0</v>
      </c>
      <c r="I585" s="92">
        <v>8.4515399999999996</v>
      </c>
      <c r="J585">
        <v>260745</v>
      </c>
      <c r="K585" s="52">
        <v>1</v>
      </c>
      <c r="L585" s="81">
        <f>IF(OR('H_Parallel+HT'!$G585="---",'H_Parallel+HT'!$G585="infeas",'H_Parallel+HT'!$G585="inf"),"---",('H_Parallel+HT'!$G585/M585)-1)</f>
        <v>3.6663611365719273E-3</v>
      </c>
      <c r="M585" s="83">
        <f>Model_dem!L585</f>
        <v>1091</v>
      </c>
      <c r="N585" s="78">
        <f>Model_dem!G585</f>
        <v>1095</v>
      </c>
      <c r="O585" s="84" t="str">
        <f>IF(AND(H325&lt;-0.01,Model_dem!F325="Optimal"),"Aqui","")</f>
        <v/>
      </c>
      <c r="P585" s="84">
        <v>20753</v>
      </c>
    </row>
    <row r="586" spans="1:16" x14ac:dyDescent="0.3">
      <c r="A586" s="68" t="s">
        <v>522</v>
      </c>
      <c r="B586" s="20">
        <v>1</v>
      </c>
      <c r="C586" s="82" t="str">
        <f t="shared" si="18"/>
        <v>Cardinality-constrained</v>
      </c>
      <c r="D586" s="20">
        <v>25</v>
      </c>
      <c r="E586" s="20">
        <v>0.05</v>
      </c>
      <c r="F586" t="s">
        <v>0</v>
      </c>
      <c r="G586">
        <v>1095</v>
      </c>
      <c r="H586" s="79">
        <f t="shared" si="19"/>
        <v>0</v>
      </c>
      <c r="I586" s="92">
        <v>22.8858</v>
      </c>
      <c r="J586">
        <v>145322</v>
      </c>
      <c r="K586" s="52">
        <v>0.47399999999999998</v>
      </c>
      <c r="L586" s="81">
        <f>IF(OR('H_Parallel+HT'!$G586="---",'H_Parallel+HT'!$G586="infeas",'H_Parallel+HT'!$G586="inf"),"---",('H_Parallel+HT'!$G586/M586)-1)</f>
        <v>3.6663611365719273E-3</v>
      </c>
      <c r="M586" s="83">
        <f>Model_dem!L586</f>
        <v>1091</v>
      </c>
      <c r="N586" s="78">
        <f>Model_dem!G586</f>
        <v>1095</v>
      </c>
      <c r="O586" s="84" t="str">
        <f>IF(AND(H326&lt;-0.01,Model_dem!F326="Optimal"),"Aqui","")</f>
        <v/>
      </c>
      <c r="P586" s="84">
        <v>47251</v>
      </c>
    </row>
    <row r="587" spans="1:16" x14ac:dyDescent="0.3">
      <c r="A587" s="68" t="s">
        <v>522</v>
      </c>
      <c r="B587" s="20">
        <v>1</v>
      </c>
      <c r="C587" s="82" t="str">
        <f t="shared" si="18"/>
        <v>Cardinality-constrained</v>
      </c>
      <c r="D587" s="20">
        <v>25</v>
      </c>
      <c r="E587" s="20">
        <v>0.1</v>
      </c>
      <c r="F587" t="s">
        <v>0</v>
      </c>
      <c r="G587">
        <v>1109</v>
      </c>
      <c r="H587" s="79">
        <f t="shared" si="19"/>
        <v>0</v>
      </c>
      <c r="I587" s="92">
        <v>127.505</v>
      </c>
      <c r="J587">
        <v>113444</v>
      </c>
      <c r="K587" s="52">
        <v>0.96699999999999997</v>
      </c>
      <c r="L587" s="81">
        <f>IF(OR('H_Parallel+HT'!$G587="---",'H_Parallel+HT'!$G587="infeas",'H_Parallel+HT'!$G587="inf"),"---",('H_Parallel+HT'!$G587/M587)-1)</f>
        <v>1.6498625114573784E-2</v>
      </c>
      <c r="M587" s="83">
        <f>Model_dem!L587</f>
        <v>1091</v>
      </c>
      <c r="N587" s="78">
        <f>Model_dem!G587</f>
        <v>1109</v>
      </c>
      <c r="O587" s="84" t="str">
        <f>IF(AND(H327&lt;-0.01,Model_dem!F327="Optimal"),"Aqui","")</f>
        <v/>
      </c>
      <c r="P587" s="84">
        <v>34054</v>
      </c>
    </row>
    <row r="588" spans="1:16" x14ac:dyDescent="0.3">
      <c r="A588" s="68" t="s">
        <v>522</v>
      </c>
      <c r="B588" s="20">
        <v>1</v>
      </c>
      <c r="C588" s="82" t="str">
        <f t="shared" si="18"/>
        <v>Cardinality-constrained</v>
      </c>
      <c r="D588" s="20">
        <v>25</v>
      </c>
      <c r="E588" s="20">
        <v>0.15</v>
      </c>
      <c r="F588" t="s">
        <v>1</v>
      </c>
      <c r="G588">
        <v>1132</v>
      </c>
      <c r="H588" s="79">
        <f t="shared" si="19"/>
        <v>0</v>
      </c>
      <c r="I588" s="92">
        <v>67.192899999999995</v>
      </c>
      <c r="J588">
        <v>48919</v>
      </c>
      <c r="K588" s="52">
        <v>0.73599999999999999</v>
      </c>
      <c r="L588" s="81">
        <f>IF(OR('H_Parallel+HT'!$G588="---",'H_Parallel+HT'!$G588="infeas",'H_Parallel+HT'!$G588="inf"),"---",('H_Parallel+HT'!$G588/M588)-1)</f>
        <v>3.7580201649862532E-2</v>
      </c>
      <c r="M588" s="83">
        <f>Model_dem!L588</f>
        <v>1091</v>
      </c>
      <c r="N588" s="78">
        <f>Model_dem!G588</f>
        <v>1132</v>
      </c>
      <c r="O588" s="84" t="str">
        <f>IF(AND(H328&lt;-0.01,Model_dem!F328="Optimal"),"Aqui","")</f>
        <v/>
      </c>
      <c r="P588" s="84">
        <v>19551</v>
      </c>
    </row>
    <row r="589" spans="1:16" x14ac:dyDescent="0.3">
      <c r="A589" s="68" t="s">
        <v>522</v>
      </c>
      <c r="B589" s="20">
        <v>1</v>
      </c>
      <c r="C589" s="82" t="str">
        <f t="shared" si="18"/>
        <v>Cardinality-constrained</v>
      </c>
      <c r="D589" s="20">
        <v>25</v>
      </c>
      <c r="E589" s="20">
        <v>0.2</v>
      </c>
      <c r="F589" t="s">
        <v>0</v>
      </c>
      <c r="G589">
        <v>1132</v>
      </c>
      <c r="H589" s="79">
        <f t="shared" si="19"/>
        <v>0</v>
      </c>
      <c r="I589" s="92">
        <v>97.728499999999997</v>
      </c>
      <c r="J589">
        <v>25738</v>
      </c>
      <c r="K589" s="52">
        <v>0.879</v>
      </c>
      <c r="L589" s="81">
        <f>IF(OR('H_Parallel+HT'!$G589="---",'H_Parallel+HT'!$G589="infeas",'H_Parallel+HT'!$G589="inf"),"---",('H_Parallel+HT'!$G589/M589)-1)</f>
        <v>3.7580201649862532E-2</v>
      </c>
      <c r="M589" s="83">
        <f>Model_dem!L589</f>
        <v>1091</v>
      </c>
      <c r="N589" s="78">
        <f>Model_dem!G589</f>
        <v>1132</v>
      </c>
      <c r="O589" s="84" t="str">
        <f>IF(AND(H329&lt;-0.01,Model_dem!F329="Optimal"),"Aqui","")</f>
        <v/>
      </c>
      <c r="P589" s="84">
        <v>5522</v>
      </c>
    </row>
    <row r="590" spans="1:16" x14ac:dyDescent="0.3">
      <c r="A590" s="68" t="s">
        <v>522</v>
      </c>
      <c r="B590" s="20">
        <v>1</v>
      </c>
      <c r="C590" s="82" t="str">
        <f t="shared" si="18"/>
        <v>Cardinality-constrained</v>
      </c>
      <c r="D590" s="20">
        <v>50</v>
      </c>
      <c r="E590" s="20">
        <v>0.05</v>
      </c>
      <c r="F590" t="s">
        <v>0</v>
      </c>
      <c r="G590">
        <v>1097</v>
      </c>
      <c r="H590" s="79">
        <f t="shared" si="19"/>
        <v>0</v>
      </c>
      <c r="I590" s="92">
        <v>8.8984299999999994</v>
      </c>
      <c r="J590">
        <v>135944</v>
      </c>
      <c r="K590" s="52">
        <v>0</v>
      </c>
      <c r="L590" s="81">
        <f>IF(OR('H_Parallel+HT'!$G590="---",'H_Parallel+HT'!$G590="infeas",'H_Parallel+HT'!$G590="inf"),"---",('H_Parallel+HT'!$G590/M590)-1)</f>
        <v>5.499541704858002E-3</v>
      </c>
      <c r="M590" s="83">
        <f>Model_dem!L590</f>
        <v>1091</v>
      </c>
      <c r="N590" s="78">
        <f>Model_dem!G590</f>
        <v>1097</v>
      </c>
      <c r="O590" s="84" t="str">
        <f>IF(AND(H330&lt;-0.01,Model_dem!F330="Optimal"),"Aqui","")</f>
        <v/>
      </c>
      <c r="P590" s="78"/>
    </row>
    <row r="591" spans="1:16" x14ac:dyDescent="0.3">
      <c r="A591" s="68" t="s">
        <v>522</v>
      </c>
      <c r="B591" s="20">
        <v>1</v>
      </c>
      <c r="C591" s="82" t="str">
        <f t="shared" si="18"/>
        <v>Cardinality-constrained</v>
      </c>
      <c r="D591" s="20">
        <v>50</v>
      </c>
      <c r="E591" s="20">
        <v>0.1</v>
      </c>
      <c r="F591" t="s">
        <v>1</v>
      </c>
      <c r="G591">
        <v>1132</v>
      </c>
      <c r="H591" s="79">
        <f t="shared" si="19"/>
        <v>0</v>
      </c>
      <c r="I591" s="92">
        <v>27.531700000000001</v>
      </c>
      <c r="J591">
        <v>33989</v>
      </c>
      <c r="K591" s="52">
        <v>1E-3</v>
      </c>
      <c r="L591" s="81">
        <f>IF(OR('H_Parallel+HT'!$G591="---",'H_Parallel+HT'!$G591="infeas",'H_Parallel+HT'!$G591="inf"),"---",('H_Parallel+HT'!$G591/M591)-1)</f>
        <v>3.7580201649862532E-2</v>
      </c>
      <c r="M591" s="83">
        <f>Model_dem!L591</f>
        <v>1091</v>
      </c>
      <c r="N591" s="78">
        <f>Model_dem!G591</f>
        <v>1132</v>
      </c>
      <c r="O591" s="84" t="str">
        <f>IF(AND(H331&lt;-0.01,Model_dem!F331="Optimal"),"Aqui","")</f>
        <v/>
      </c>
      <c r="P591" s="84">
        <v>77536</v>
      </c>
    </row>
    <row r="592" spans="1:16" x14ac:dyDescent="0.3">
      <c r="A592" s="68" t="s">
        <v>522</v>
      </c>
      <c r="B592" s="20">
        <v>1</v>
      </c>
      <c r="C592" s="82" t="str">
        <f t="shared" si="18"/>
        <v>Cardinality-constrained</v>
      </c>
      <c r="D592" s="20">
        <v>50</v>
      </c>
      <c r="E592" s="20">
        <v>0.15</v>
      </c>
      <c r="F592" t="s">
        <v>1</v>
      </c>
      <c r="G592">
        <v>1157</v>
      </c>
      <c r="H592" s="79">
        <f t="shared" si="19"/>
        <v>0</v>
      </c>
      <c r="I592" s="92">
        <v>423.57100000000003</v>
      </c>
      <c r="J592">
        <v>12176</v>
      </c>
      <c r="K592" s="52">
        <v>1.4E-2</v>
      </c>
      <c r="L592" s="81">
        <f>IF(OR('H_Parallel+HT'!$G592="---",'H_Parallel+HT'!$G592="infeas",'H_Parallel+HT'!$G592="inf"),"---",('H_Parallel+HT'!$G592/M592)-1)</f>
        <v>6.0494958753437134E-2</v>
      </c>
      <c r="M592" s="83">
        <f>Model_dem!L592</f>
        <v>1091</v>
      </c>
      <c r="N592" s="78">
        <f>Model_dem!G592</f>
        <v>1157</v>
      </c>
      <c r="O592" s="84" t="str">
        <f>IF(AND(H332&lt;-0.01,Model_dem!F332="Optimal"),"Aqui","")</f>
        <v/>
      </c>
      <c r="P592" s="84">
        <v>72695</v>
      </c>
    </row>
    <row r="593" spans="1:16" x14ac:dyDescent="0.3">
      <c r="A593" s="68" t="s">
        <v>522</v>
      </c>
      <c r="B593" s="20">
        <v>1</v>
      </c>
      <c r="C593" s="82" t="str">
        <f t="shared" si="18"/>
        <v>Cardinality-constrained</v>
      </c>
      <c r="D593" s="20">
        <v>50</v>
      </c>
      <c r="E593" s="20">
        <v>0.2</v>
      </c>
      <c r="F593" t="s">
        <v>2</v>
      </c>
      <c r="G593" t="s">
        <v>46</v>
      </c>
      <c r="H593" s="79" t="str">
        <f t="shared" si="19"/>
        <v>---</v>
      </c>
      <c r="I593" s="92">
        <v>60.005400000000002</v>
      </c>
      <c r="J593">
        <v>673</v>
      </c>
      <c r="L593" s="81" t="str">
        <f>IF(OR('H_Parallel+HT'!$G593="---",'H_Parallel+HT'!$G593="infeas",'H_Parallel+HT'!$G593="inf"),"---",('H_Parallel+HT'!$G593/M593)-1)</f>
        <v>---</v>
      </c>
      <c r="M593" s="83">
        <f>Model_dem!L593</f>
        <v>1091</v>
      </c>
      <c r="N593" s="78" t="str">
        <f>Model_dem!G593</f>
        <v>---</v>
      </c>
      <c r="O593" s="84" t="str">
        <f>IF(AND(H333&lt;-0.01,Model_dem!F333="Optimal"),"Aqui","")</f>
        <v/>
      </c>
      <c r="P593" s="84">
        <v>78591</v>
      </c>
    </row>
    <row r="594" spans="1:16" x14ac:dyDescent="0.3">
      <c r="A594" s="68" t="s">
        <v>522</v>
      </c>
      <c r="B594" s="20">
        <v>2</v>
      </c>
      <c r="C594" s="82" t="str">
        <f t="shared" si="18"/>
        <v>Knapsack</v>
      </c>
      <c r="D594" s="20">
        <v>5</v>
      </c>
      <c r="E594" s="20">
        <v>0.05</v>
      </c>
      <c r="F594" t="s">
        <v>0</v>
      </c>
      <c r="G594">
        <v>1094</v>
      </c>
      <c r="H594" s="79">
        <f t="shared" si="19"/>
        <v>0</v>
      </c>
      <c r="I594" s="92">
        <v>12.164899999999999</v>
      </c>
      <c r="J594">
        <v>266674</v>
      </c>
      <c r="K594" s="52">
        <v>0.92600000000000005</v>
      </c>
      <c r="L594" s="81">
        <f>IF(OR('H_Parallel+HT'!$G594="---",'H_Parallel+HT'!$G594="infeas",'H_Parallel+HT'!$G594="inf"),"---",('H_Parallel+HT'!$G594/M594)-1)</f>
        <v>2.74977085242889E-3</v>
      </c>
      <c r="M594" s="83">
        <f>Model_dem!L594</f>
        <v>1091</v>
      </c>
      <c r="N594" s="78">
        <f>Model_dem!G594</f>
        <v>1094</v>
      </c>
      <c r="O594" s="84" t="str">
        <f>IF(AND(H334&lt;-0.01,Model_dem!F334="Optimal"),"Aqui","")</f>
        <v/>
      </c>
      <c r="P594" s="84">
        <v>73217</v>
      </c>
    </row>
    <row r="595" spans="1:16" x14ac:dyDescent="0.3">
      <c r="A595" s="68" t="s">
        <v>522</v>
      </c>
      <c r="B595" s="20">
        <v>2</v>
      </c>
      <c r="C595" s="82" t="str">
        <f t="shared" si="18"/>
        <v>Knapsack</v>
      </c>
      <c r="D595" s="20">
        <v>5</v>
      </c>
      <c r="E595" s="20">
        <v>0.1</v>
      </c>
      <c r="F595" t="s">
        <v>0</v>
      </c>
      <c r="G595">
        <v>1094</v>
      </c>
      <c r="H595" s="79">
        <f t="shared" si="19"/>
        <v>0</v>
      </c>
      <c r="I595" s="92">
        <v>46.755099999999999</v>
      </c>
      <c r="J595">
        <v>207704</v>
      </c>
      <c r="K595" s="52">
        <v>1</v>
      </c>
      <c r="L595" s="81">
        <f>IF(OR('H_Parallel+HT'!$G595="---",'H_Parallel+HT'!$G595="infeas",'H_Parallel+HT'!$G595="inf"),"---",('H_Parallel+HT'!$G595/M595)-1)</f>
        <v>2.74977085242889E-3</v>
      </c>
      <c r="M595" s="83">
        <f>Model_dem!L595</f>
        <v>1091</v>
      </c>
      <c r="N595" s="78">
        <f>Model_dem!G595</f>
        <v>1094</v>
      </c>
      <c r="O595" s="84" t="str">
        <f>IF(AND(H335&lt;-0.01,Model_dem!F335="Optimal"),"Aqui","")</f>
        <v/>
      </c>
      <c r="P595" s="84">
        <v>73176</v>
      </c>
    </row>
    <row r="596" spans="1:16" x14ac:dyDescent="0.3">
      <c r="A596" s="68" t="s">
        <v>522</v>
      </c>
      <c r="B596" s="20">
        <v>2</v>
      </c>
      <c r="C596" s="82" t="str">
        <f t="shared" si="18"/>
        <v>Knapsack</v>
      </c>
      <c r="D596" s="20">
        <v>5</v>
      </c>
      <c r="E596" s="20">
        <v>0.15</v>
      </c>
      <c r="F596" t="s">
        <v>0</v>
      </c>
      <c r="G596">
        <v>1096</v>
      </c>
      <c r="H596" s="79">
        <f t="shared" si="19"/>
        <v>9.1324200913242006E-4</v>
      </c>
      <c r="I596" s="92">
        <v>5.8103499999999997</v>
      </c>
      <c r="J596">
        <v>216162</v>
      </c>
      <c r="K596" s="52">
        <v>1</v>
      </c>
      <c r="L596" s="81">
        <f>IF(OR('H_Parallel+HT'!$G596="---",'H_Parallel+HT'!$G596="infeas",'H_Parallel+HT'!$G596="inf"),"---",('H_Parallel+HT'!$G596/M596)-1)</f>
        <v>4.5829514207149646E-3</v>
      </c>
      <c r="M596" s="83">
        <f>Model_dem!L596</f>
        <v>1091</v>
      </c>
      <c r="N596" s="78">
        <f>Model_dem!G596</f>
        <v>1095</v>
      </c>
      <c r="O596" s="84" t="str">
        <f>IF(AND(H336&lt;-0.01,Model_dem!F336="Optimal"),"Aqui","")</f>
        <v/>
      </c>
      <c r="P596" s="84">
        <v>64145</v>
      </c>
    </row>
    <row r="597" spans="1:16" x14ac:dyDescent="0.3">
      <c r="A597" s="68" t="s">
        <v>522</v>
      </c>
      <c r="B597" s="20">
        <v>2</v>
      </c>
      <c r="C597" s="82" t="str">
        <f t="shared" si="18"/>
        <v>Knapsack</v>
      </c>
      <c r="D597" s="20">
        <v>5</v>
      </c>
      <c r="E597" s="20">
        <v>0.2</v>
      </c>
      <c r="F597" t="s">
        <v>0</v>
      </c>
      <c r="G597">
        <v>1109</v>
      </c>
      <c r="H597" s="79">
        <f t="shared" si="19"/>
        <v>0</v>
      </c>
      <c r="I597" s="92">
        <v>713.67399999999998</v>
      </c>
      <c r="J597">
        <v>174539</v>
      </c>
      <c r="K597" s="52">
        <v>1</v>
      </c>
      <c r="L597" s="81">
        <f>IF(OR('H_Parallel+HT'!$G597="---",'H_Parallel+HT'!$G597="infeas",'H_Parallel+HT'!$G597="inf"),"---",('H_Parallel+HT'!$G597/M597)-1)</f>
        <v>1.6498625114573784E-2</v>
      </c>
      <c r="M597" s="83">
        <f>Model_dem!L597</f>
        <v>1091</v>
      </c>
      <c r="N597" s="78">
        <f>Model_dem!G597</f>
        <v>1109</v>
      </c>
      <c r="O597" s="84" t="str">
        <f>IF(AND(H337&lt;-0.01,Model_dem!F337="Optimal"),"Aqui","")</f>
        <v/>
      </c>
      <c r="P597" s="84">
        <v>57804</v>
      </c>
    </row>
    <row r="598" spans="1:16" x14ac:dyDescent="0.3">
      <c r="A598" s="68" t="s">
        <v>522</v>
      </c>
      <c r="B598" s="20">
        <v>2</v>
      </c>
      <c r="C598" s="82" t="str">
        <f t="shared" si="18"/>
        <v>Knapsack</v>
      </c>
      <c r="D598" s="20">
        <v>10</v>
      </c>
      <c r="E598" s="20">
        <v>0.05</v>
      </c>
      <c r="F598" t="s">
        <v>0</v>
      </c>
      <c r="G598">
        <v>1094</v>
      </c>
      <c r="H598" s="79">
        <f t="shared" si="19"/>
        <v>0</v>
      </c>
      <c r="I598" s="92">
        <v>7.2964500000000001</v>
      </c>
      <c r="J598">
        <v>170975</v>
      </c>
      <c r="K598" s="52">
        <v>0.92600000000000005</v>
      </c>
      <c r="L598" s="81">
        <f>IF(OR('H_Parallel+HT'!$G598="---",'H_Parallel+HT'!$G598="infeas",'H_Parallel+HT'!$G598="inf"),"---",('H_Parallel+HT'!$G598/M598)-1)</f>
        <v>2.74977085242889E-3</v>
      </c>
      <c r="M598" s="83">
        <f>Model_dem!L598</f>
        <v>1091</v>
      </c>
      <c r="N598" s="78">
        <f>Model_dem!G598</f>
        <v>1094</v>
      </c>
      <c r="O598" s="84" t="str">
        <f>IF(AND(H338&lt;-0.01,Model_dem!F338="Optimal"),"Aqui","")</f>
        <v/>
      </c>
      <c r="P598" s="84">
        <v>58426</v>
      </c>
    </row>
    <row r="599" spans="1:16" x14ac:dyDescent="0.3">
      <c r="A599" s="68" t="s">
        <v>522</v>
      </c>
      <c r="B599" s="20">
        <v>2</v>
      </c>
      <c r="C599" s="82" t="str">
        <f t="shared" si="18"/>
        <v>Knapsack</v>
      </c>
      <c r="D599" s="20">
        <v>10</v>
      </c>
      <c r="E599" s="20">
        <v>0.1</v>
      </c>
      <c r="F599" t="s">
        <v>0</v>
      </c>
      <c r="G599">
        <v>1109</v>
      </c>
      <c r="H599" s="79">
        <f t="shared" si="19"/>
        <v>0</v>
      </c>
      <c r="I599" s="92">
        <v>6.8462899999999998</v>
      </c>
      <c r="J599">
        <v>93214</v>
      </c>
      <c r="K599" s="52">
        <v>0.96699999999999997</v>
      </c>
      <c r="L599" s="81">
        <f>IF(OR('H_Parallel+HT'!$G599="---",'H_Parallel+HT'!$G599="infeas",'H_Parallel+HT'!$G599="inf"),"---",('H_Parallel+HT'!$G599/M599)-1)</f>
        <v>1.6498625114573784E-2</v>
      </c>
      <c r="M599" s="83">
        <f>Model_dem!L599</f>
        <v>1091</v>
      </c>
      <c r="N599" s="78">
        <f>Model_dem!G599</f>
        <v>1109</v>
      </c>
      <c r="O599" s="84" t="str">
        <f>IF(AND(H339&lt;-0.01,Model_dem!F339="Optimal"),"Aqui","")</f>
        <v/>
      </c>
      <c r="P599" s="84">
        <v>36731</v>
      </c>
    </row>
    <row r="600" spans="1:16" x14ac:dyDescent="0.3">
      <c r="A600" s="68" t="s">
        <v>522</v>
      </c>
      <c r="B600" s="20">
        <v>2</v>
      </c>
      <c r="C600" s="82" t="str">
        <f t="shared" si="18"/>
        <v>Knapsack</v>
      </c>
      <c r="D600" s="20">
        <v>10</v>
      </c>
      <c r="E600" s="20">
        <v>0.15</v>
      </c>
      <c r="F600" t="s">
        <v>0</v>
      </c>
      <c r="G600">
        <v>1109</v>
      </c>
      <c r="H600" s="79">
        <f t="shared" si="19"/>
        <v>0</v>
      </c>
      <c r="I600" s="92">
        <v>5.2763400000000003</v>
      </c>
      <c r="J600">
        <v>85913</v>
      </c>
      <c r="K600" s="52">
        <v>1</v>
      </c>
      <c r="L600" s="81">
        <f>IF(OR('H_Parallel+HT'!$G600="---",'H_Parallel+HT'!$G600="infeas",'H_Parallel+HT'!$G600="inf"),"---",('H_Parallel+HT'!$G600/M600)-1)</f>
        <v>1.6498625114573784E-2</v>
      </c>
      <c r="M600" s="83">
        <f>Model_dem!L600</f>
        <v>1091</v>
      </c>
      <c r="N600" s="78">
        <f>Model_dem!G600</f>
        <v>1109</v>
      </c>
      <c r="O600" s="84" t="str">
        <f>IF(AND(H340&lt;-0.01,Model_dem!F340="Optimal"),"Aqui","")</f>
        <v/>
      </c>
      <c r="P600" s="84">
        <v>32369</v>
      </c>
    </row>
    <row r="601" spans="1:16" x14ac:dyDescent="0.3">
      <c r="A601" s="68" t="s">
        <v>522</v>
      </c>
      <c r="B601" s="20">
        <v>2</v>
      </c>
      <c r="C601" s="82" t="str">
        <f t="shared" si="18"/>
        <v>Knapsack</v>
      </c>
      <c r="D601" s="20">
        <v>10</v>
      </c>
      <c r="E601" s="20">
        <v>0.2</v>
      </c>
      <c r="F601" t="s">
        <v>0</v>
      </c>
      <c r="G601">
        <v>1120</v>
      </c>
      <c r="H601" s="79">
        <f t="shared" si="19"/>
        <v>0</v>
      </c>
      <c r="I601" s="92">
        <v>19.910299999999999</v>
      </c>
      <c r="J601">
        <v>34350</v>
      </c>
      <c r="K601" s="52">
        <v>1</v>
      </c>
      <c r="L601" s="81">
        <f>IF(OR('H_Parallel+HT'!$G601="---",'H_Parallel+HT'!$G601="infeas",'H_Parallel+HT'!$G601="inf"),"---",('H_Parallel+HT'!$G601/M601)-1)</f>
        <v>2.6581118240146751E-2</v>
      </c>
      <c r="M601" s="83">
        <f>Model_dem!L601</f>
        <v>1091</v>
      </c>
      <c r="N601" s="78">
        <f>Model_dem!G601</f>
        <v>1120</v>
      </c>
      <c r="O601" s="84" t="str">
        <f>IF(AND(H341&lt;-0.01,Model_dem!F341="Optimal"),"Aqui","")</f>
        <v/>
      </c>
      <c r="P601" s="84">
        <v>18452</v>
      </c>
    </row>
    <row r="602" spans="1:16" x14ac:dyDescent="0.3">
      <c r="A602" s="68" t="s">
        <v>522</v>
      </c>
      <c r="B602" s="20">
        <v>2</v>
      </c>
      <c r="C602" s="82" t="str">
        <f t="shared" si="18"/>
        <v>Knapsack</v>
      </c>
      <c r="D602" s="20">
        <v>25</v>
      </c>
      <c r="E602" s="20">
        <v>0.05</v>
      </c>
      <c r="F602" t="s">
        <v>0</v>
      </c>
      <c r="G602">
        <v>1106</v>
      </c>
      <c r="H602" s="79">
        <f t="shared" si="19"/>
        <v>0</v>
      </c>
      <c r="I602" s="92">
        <v>5.4471699999999998</v>
      </c>
      <c r="J602">
        <v>124183</v>
      </c>
      <c r="K602" s="52">
        <v>1E-3</v>
      </c>
      <c r="L602" s="81">
        <f>IF(OR('H_Parallel+HT'!$G602="---",'H_Parallel+HT'!$G602="infeas",'H_Parallel+HT'!$G602="inf"),"---",('H_Parallel+HT'!$G602/M602)-1)</f>
        <v>1.3748854262144894E-2</v>
      </c>
      <c r="M602" s="83">
        <f>Model_dem!L602</f>
        <v>1091</v>
      </c>
      <c r="N602" s="78">
        <f>Model_dem!G602</f>
        <v>1106</v>
      </c>
      <c r="O602" s="84" t="str">
        <f>IF(AND(H342&lt;-0.01,Model_dem!F342="Optimal"),"Aqui","")</f>
        <v/>
      </c>
      <c r="P602" s="84">
        <v>45334</v>
      </c>
    </row>
    <row r="603" spans="1:16" x14ac:dyDescent="0.3">
      <c r="A603" s="68" t="s">
        <v>522</v>
      </c>
      <c r="B603" s="20">
        <v>2</v>
      </c>
      <c r="C603" s="82" t="str">
        <f t="shared" si="18"/>
        <v>Knapsack</v>
      </c>
      <c r="D603" s="20">
        <v>25</v>
      </c>
      <c r="E603" s="20">
        <v>0.1</v>
      </c>
      <c r="F603" t="s">
        <v>0</v>
      </c>
      <c r="G603">
        <v>1125</v>
      </c>
      <c r="H603" s="79">
        <f t="shared" si="19"/>
        <v>0</v>
      </c>
      <c r="I603" s="92">
        <v>16.832899999999999</v>
      </c>
      <c r="J603">
        <v>28034</v>
      </c>
      <c r="K603" s="52">
        <v>0.152</v>
      </c>
      <c r="L603" s="81">
        <f>IF(OR('H_Parallel+HT'!$G603="---",'H_Parallel+HT'!$G603="infeas",'H_Parallel+HT'!$G603="inf"),"---",('H_Parallel+HT'!$G603/M603)-1)</f>
        <v>3.1164069660861493E-2</v>
      </c>
      <c r="M603" s="83">
        <f>Model_dem!L603</f>
        <v>1091</v>
      </c>
      <c r="N603" s="78">
        <f>Model_dem!G603</f>
        <v>1125</v>
      </c>
      <c r="O603" s="84" t="str">
        <f>IF(AND(H343&lt;-0.01,Model_dem!F343="Optimal"),"Aqui","")</f>
        <v/>
      </c>
      <c r="P603" s="84">
        <v>42944</v>
      </c>
    </row>
    <row r="604" spans="1:16" x14ac:dyDescent="0.3">
      <c r="A604" s="68" t="s">
        <v>522</v>
      </c>
      <c r="B604" s="20">
        <v>2</v>
      </c>
      <c r="C604" s="82" t="str">
        <f t="shared" si="18"/>
        <v>Knapsack</v>
      </c>
      <c r="D604" s="20">
        <v>25</v>
      </c>
      <c r="E604" s="20">
        <v>0.15</v>
      </c>
      <c r="F604" t="s">
        <v>2</v>
      </c>
      <c r="G604">
        <v>1151</v>
      </c>
      <c r="H604" s="79">
        <f t="shared" si="19"/>
        <v>0</v>
      </c>
      <c r="I604" s="92">
        <v>287.221</v>
      </c>
      <c r="J604">
        <v>12132</v>
      </c>
      <c r="K604" t="s">
        <v>3</v>
      </c>
      <c r="L604" s="81">
        <f>IF(OR('H_Parallel+HT'!$G604="---",'H_Parallel+HT'!$G604="infeas",'H_Parallel+HT'!$G604="inf"),"---",('H_Parallel+HT'!$G604/M604)-1)</f>
        <v>5.4995417048579354E-2</v>
      </c>
      <c r="M604" s="83">
        <f>Model_dem!L604</f>
        <v>1091</v>
      </c>
      <c r="N604" s="78">
        <f>Model_dem!G604</f>
        <v>1151</v>
      </c>
      <c r="O604" s="84" t="str">
        <f>IF(AND(H344&lt;-0.01,Model_dem!F344="Optimal"),"Aqui","")</f>
        <v/>
      </c>
      <c r="P604" s="84">
        <v>14611</v>
      </c>
    </row>
    <row r="605" spans="1:16" x14ac:dyDescent="0.3">
      <c r="A605" s="68" t="s">
        <v>522</v>
      </c>
      <c r="B605" s="20">
        <v>2</v>
      </c>
      <c r="C605" s="82" t="str">
        <f t="shared" si="18"/>
        <v>Knapsack</v>
      </c>
      <c r="D605" s="20">
        <v>25</v>
      </c>
      <c r="E605" s="20">
        <v>0.2</v>
      </c>
      <c r="F605" t="s">
        <v>2</v>
      </c>
      <c r="G605" t="s">
        <v>46</v>
      </c>
      <c r="H605" s="79" t="str">
        <f t="shared" si="19"/>
        <v>---</v>
      </c>
      <c r="I605" s="92">
        <v>60.005000000000003</v>
      </c>
      <c r="J605">
        <v>673</v>
      </c>
      <c r="L605" s="81" t="str">
        <f>IF(OR('H_Parallel+HT'!$G605="---",'H_Parallel+HT'!$G605="infeas",'H_Parallel+HT'!$G605="inf"),"---",('H_Parallel+HT'!$G605/M605)-1)</f>
        <v>---</v>
      </c>
      <c r="M605" s="83">
        <f>Model_dem!L605</f>
        <v>1091</v>
      </c>
      <c r="N605" s="78" t="str">
        <f>Model_dem!G605</f>
        <v>---</v>
      </c>
      <c r="O605" s="84" t="str">
        <f>IF(AND(H345&lt;-0.01,Model_dem!F345="Optimal"),"Aqui","")</f>
        <v/>
      </c>
      <c r="P605" s="84">
        <v>3602</v>
      </c>
    </row>
    <row r="606" spans="1:16" x14ac:dyDescent="0.3">
      <c r="A606" s="68" t="s">
        <v>522</v>
      </c>
      <c r="B606" s="20">
        <v>2</v>
      </c>
      <c r="C606" s="82" t="str">
        <f t="shared" si="18"/>
        <v>Knapsack</v>
      </c>
      <c r="D606" s="20">
        <v>50</v>
      </c>
      <c r="E606" s="20">
        <v>0.05</v>
      </c>
      <c r="F606" t="s">
        <v>0</v>
      </c>
      <c r="G606">
        <v>1115</v>
      </c>
      <c r="H606" s="79">
        <f t="shared" si="19"/>
        <v>0</v>
      </c>
      <c r="I606" s="92">
        <v>10.2516</v>
      </c>
      <c r="J606">
        <v>138156</v>
      </c>
      <c r="K606" s="52">
        <v>0</v>
      </c>
      <c r="L606" s="81">
        <f>IF(OR('H_Parallel+HT'!$G606="---",'H_Parallel+HT'!$G606="infeas",'H_Parallel+HT'!$G606="inf"),"---",('H_Parallel+HT'!$G606/M606)-1)</f>
        <v>2.1998166819431786E-2</v>
      </c>
      <c r="M606" s="83">
        <f>Model_dem!L606</f>
        <v>1091</v>
      </c>
      <c r="N606" s="78">
        <f>Model_dem!G606</f>
        <v>1115</v>
      </c>
      <c r="O606" s="84" t="str">
        <f>IF(AND(H346&lt;-0.01,Model_dem!F346="Optimal"),"Aqui","")</f>
        <v/>
      </c>
      <c r="P606" s="84">
        <v>71864</v>
      </c>
    </row>
    <row r="607" spans="1:16" x14ac:dyDescent="0.3">
      <c r="A607" s="68" t="s">
        <v>522</v>
      </c>
      <c r="B607" s="20">
        <v>2</v>
      </c>
      <c r="C607" s="82" t="str">
        <f t="shared" si="18"/>
        <v>Knapsack</v>
      </c>
      <c r="D607" s="20">
        <v>50</v>
      </c>
      <c r="E607" s="20">
        <v>0.1</v>
      </c>
      <c r="F607" t="s">
        <v>0</v>
      </c>
      <c r="G607">
        <v>1132</v>
      </c>
      <c r="H607" s="79">
        <f t="shared" si="19"/>
        <v>0</v>
      </c>
      <c r="I607" s="92">
        <v>23.662500000000001</v>
      </c>
      <c r="J607">
        <v>59732</v>
      </c>
      <c r="K607" s="52">
        <v>0</v>
      </c>
      <c r="L607" s="81">
        <f>IF(OR('H_Parallel+HT'!$G607="---",'H_Parallel+HT'!$G607="infeas",'H_Parallel+HT'!$G607="inf"),"---",('H_Parallel+HT'!$G607/M607)-1)</f>
        <v>3.7580201649862532E-2</v>
      </c>
      <c r="M607" s="83">
        <f>Model_dem!L607</f>
        <v>1091</v>
      </c>
      <c r="N607" s="78">
        <f>Model_dem!G607</f>
        <v>1132</v>
      </c>
      <c r="O607" s="84" t="str">
        <f>IF(AND(H347&lt;-0.01,Model_dem!F347="Optimal"),"Aqui","")</f>
        <v/>
      </c>
      <c r="P607" s="84"/>
    </row>
    <row r="608" spans="1:16" x14ac:dyDescent="0.3">
      <c r="A608" s="68" t="s">
        <v>522</v>
      </c>
      <c r="B608" s="20">
        <v>2</v>
      </c>
      <c r="C608" s="82" t="str">
        <f t="shared" si="18"/>
        <v>Knapsack</v>
      </c>
      <c r="D608" s="20">
        <v>50</v>
      </c>
      <c r="E608" s="20">
        <v>0.15</v>
      </c>
      <c r="F608" t="s">
        <v>2</v>
      </c>
      <c r="G608" t="s">
        <v>46</v>
      </c>
      <c r="H608" s="79" t="str">
        <f t="shared" si="19"/>
        <v>---</v>
      </c>
      <c r="I608" s="92">
        <v>60.009700000000002</v>
      </c>
      <c r="J608">
        <v>672</v>
      </c>
      <c r="L608" s="81" t="str">
        <f>IF(OR('H_Parallel+HT'!$G608="---",'H_Parallel+HT'!$G608="infeas",'H_Parallel+HT'!$G608="inf"),"---",('H_Parallel+HT'!$G608/M608)-1)</f>
        <v>---</v>
      </c>
      <c r="M608" s="83">
        <f>Model_dem!L608</f>
        <v>1091</v>
      </c>
      <c r="N608" s="78" t="str">
        <f>Model_dem!G608</f>
        <v>---</v>
      </c>
      <c r="O608" s="84" t="str">
        <f>IF(AND(H348&lt;-0.01,Model_dem!F348="Optimal"),"Aqui","")</f>
        <v/>
      </c>
      <c r="P608" s="84"/>
    </row>
    <row r="609" spans="1:16" x14ac:dyDescent="0.3">
      <c r="A609" s="68" t="s">
        <v>522</v>
      </c>
      <c r="B609" s="20">
        <v>2</v>
      </c>
      <c r="C609" s="82" t="str">
        <f t="shared" si="18"/>
        <v>Knapsack</v>
      </c>
      <c r="D609" s="20">
        <v>50</v>
      </c>
      <c r="E609" s="20">
        <v>0.2</v>
      </c>
      <c r="F609" t="s">
        <v>2</v>
      </c>
      <c r="G609" t="s">
        <v>46</v>
      </c>
      <c r="H609" s="79" t="str">
        <f t="shared" si="19"/>
        <v>---</v>
      </c>
      <c r="I609" s="92">
        <v>60.017899999999997</v>
      </c>
      <c r="J609">
        <v>671</v>
      </c>
      <c r="L609" s="81" t="str">
        <f>IF(OR('H_Parallel+HT'!$G609="---",'H_Parallel+HT'!$G609="infeas",'H_Parallel+HT'!$G609="inf"),"---",('H_Parallel+HT'!$G609/M609)-1)</f>
        <v>---</v>
      </c>
      <c r="M609" s="83">
        <f>Model_dem!L609</f>
        <v>1091</v>
      </c>
      <c r="N609" s="78" t="str">
        <f>Model_dem!G609</f>
        <v>---</v>
      </c>
      <c r="O609" s="84" t="str">
        <f>IF(AND(H349&lt;-0.01,Model_dem!F349="Optimal"),"Aqui","")</f>
        <v/>
      </c>
      <c r="P609" s="84"/>
    </row>
    <row r="610" spans="1:16" hidden="1" x14ac:dyDescent="0.3">
      <c r="A610" s="68" t="s">
        <v>522</v>
      </c>
      <c r="B610" s="20">
        <v>3</v>
      </c>
      <c r="C610" s="82" t="str">
        <f t="shared" si="18"/>
        <v>Factor Model</v>
      </c>
      <c r="D610" s="20">
        <v>0</v>
      </c>
      <c r="E610" s="20">
        <v>0.05</v>
      </c>
      <c r="F610" t="s">
        <v>0</v>
      </c>
      <c r="G610">
        <v>1132</v>
      </c>
      <c r="H610" s="79">
        <f t="shared" si="19"/>
        <v>0</v>
      </c>
      <c r="I610">
        <v>8.5408799999999996</v>
      </c>
      <c r="J610">
        <v>192856</v>
      </c>
      <c r="K610" s="52">
        <v>0</v>
      </c>
      <c r="L610" s="81">
        <f>IF(OR('H_Parallel+HT'!$G610="---",'H_Parallel+HT'!$G610="infeas",'H_Parallel+HT'!$G610="inf"),"---",('H_Parallel+HT'!$G610/M610)-1)</f>
        <v>3.7580201649862532E-2</v>
      </c>
      <c r="M610" s="83">
        <f>Model_dem!L610</f>
        <v>1091</v>
      </c>
      <c r="N610" s="78">
        <f>Model_dem!G610</f>
        <v>1132</v>
      </c>
      <c r="O610" s="84" t="str">
        <f>IF(AND(H350&lt;-0.01,Model_dem!F350="Optimal"),"Aqui","")</f>
        <v/>
      </c>
      <c r="P610" s="84">
        <v>77279</v>
      </c>
    </row>
    <row r="611" spans="1:16" hidden="1" x14ac:dyDescent="0.3">
      <c r="A611" s="68" t="s">
        <v>522</v>
      </c>
      <c r="B611" s="20">
        <v>3</v>
      </c>
      <c r="C611" s="82" t="str">
        <f t="shared" si="18"/>
        <v>Factor Model</v>
      </c>
      <c r="D611" s="20">
        <v>0</v>
      </c>
      <c r="E611" s="20">
        <v>0.1</v>
      </c>
      <c r="F611" t="s">
        <v>4</v>
      </c>
      <c r="G611" t="s">
        <v>511</v>
      </c>
      <c r="H611" s="79" t="str">
        <f t="shared" si="19"/>
        <v>---</v>
      </c>
      <c r="I611" t="s">
        <v>511</v>
      </c>
      <c r="L611" s="81" t="str">
        <f>IF(OR('H_Parallel+HT'!$G611="---",'H_Parallel+HT'!$G611="infeas",'H_Parallel+HT'!$G611="inf"),"---",('H_Parallel+HT'!$G611/M611)-1)</f>
        <v>---</v>
      </c>
      <c r="M611" s="83">
        <f>Model_dem!L611</f>
        <v>1091</v>
      </c>
      <c r="N611" s="78" t="str">
        <f>Model_dem!G611</f>
        <v>---</v>
      </c>
      <c r="O611" s="84" t="str">
        <f>IF(AND(H351&lt;-0.01,Model_dem!F351="Optimal"),"Aqui","")</f>
        <v/>
      </c>
      <c r="P611" s="84"/>
    </row>
    <row r="612" spans="1:16" hidden="1" x14ac:dyDescent="0.3">
      <c r="A612" s="68" t="s">
        <v>522</v>
      </c>
      <c r="B612" s="20">
        <v>3</v>
      </c>
      <c r="C612" s="82" t="str">
        <f t="shared" si="18"/>
        <v>Factor Model</v>
      </c>
      <c r="D612" s="20">
        <v>0</v>
      </c>
      <c r="E612" s="20">
        <v>0.15</v>
      </c>
      <c r="F612" t="s">
        <v>4</v>
      </c>
      <c r="G612" t="s">
        <v>511</v>
      </c>
      <c r="H612" s="79" t="str">
        <f t="shared" si="19"/>
        <v>---</v>
      </c>
      <c r="I612" t="s">
        <v>511</v>
      </c>
      <c r="L612" s="81" t="str">
        <f>IF(OR('H_Parallel+HT'!$G612="---",'H_Parallel+HT'!$G612="infeas",'H_Parallel+HT'!$G612="inf"),"---",('H_Parallel+HT'!$G612/M612)-1)</f>
        <v>---</v>
      </c>
      <c r="M612" s="83">
        <f>Model_dem!L612</f>
        <v>1091</v>
      </c>
      <c r="N612" s="78" t="str">
        <f>Model_dem!G612</f>
        <v>---</v>
      </c>
      <c r="O612" s="84" t="str">
        <f>IF(AND(H352&lt;-0.01,Model_dem!F352="Optimal"),"Aqui","")</f>
        <v/>
      </c>
      <c r="P612" s="84"/>
    </row>
    <row r="613" spans="1:16" hidden="1" x14ac:dyDescent="0.3">
      <c r="A613" s="68" t="s">
        <v>522</v>
      </c>
      <c r="B613" s="20">
        <v>3</v>
      </c>
      <c r="C613" s="82" t="str">
        <f t="shared" si="18"/>
        <v>Factor Model</v>
      </c>
      <c r="D613" s="20">
        <v>0</v>
      </c>
      <c r="E613" s="20">
        <v>0.2</v>
      </c>
      <c r="F613" t="s">
        <v>4</v>
      </c>
      <c r="G613" t="s">
        <v>511</v>
      </c>
      <c r="H613" s="79" t="str">
        <f t="shared" si="19"/>
        <v>---</v>
      </c>
      <c r="I613" t="s">
        <v>511</v>
      </c>
      <c r="L613" s="81" t="str">
        <f>IF(OR('H_Parallel+HT'!$G613="---",'H_Parallel+HT'!$G613="infeas",'H_Parallel+HT'!$G613="inf"),"---",('H_Parallel+HT'!$G613/M613)-1)</f>
        <v>---</v>
      </c>
      <c r="M613" s="83">
        <f>Model_dem!L613</f>
        <v>1091</v>
      </c>
      <c r="N613" s="78" t="str">
        <f>Model_dem!G613</f>
        <v>---</v>
      </c>
      <c r="O613" s="84" t="str">
        <f>IF(AND(H353&lt;-0.01,Model_dem!F353="Optimal"),"Aqui","")</f>
        <v/>
      </c>
      <c r="P613" s="84"/>
    </row>
    <row r="614" spans="1:16" hidden="1" x14ac:dyDescent="0.3">
      <c r="A614" s="68" t="s">
        <v>522</v>
      </c>
      <c r="B614" s="20">
        <v>3</v>
      </c>
      <c r="C614" s="82" t="str">
        <f t="shared" si="18"/>
        <v>Factor Model</v>
      </c>
      <c r="D614" s="20">
        <v>10</v>
      </c>
      <c r="E614" s="20">
        <v>0.05</v>
      </c>
      <c r="F614" t="s">
        <v>0</v>
      </c>
      <c r="G614">
        <v>1132</v>
      </c>
      <c r="H614" s="79">
        <f t="shared" si="19"/>
        <v>0</v>
      </c>
      <c r="I614">
        <v>7.8782800000000002</v>
      </c>
      <c r="J614">
        <v>186071</v>
      </c>
      <c r="K614" s="52">
        <v>0</v>
      </c>
      <c r="L614" s="81">
        <f>IF(OR('H_Parallel+HT'!$G614="---",'H_Parallel+HT'!$G614="infeas",'H_Parallel+HT'!$G614="inf"),"---",('H_Parallel+HT'!$G614/M614)-1)</f>
        <v>3.7580201649862532E-2</v>
      </c>
      <c r="M614" s="83">
        <f>Model_dem!L614</f>
        <v>1091</v>
      </c>
      <c r="N614" s="78">
        <f>Model_dem!G614</f>
        <v>1132</v>
      </c>
      <c r="O614" s="84" t="str">
        <f>IF(AND(H354&lt;-0.01,Model_dem!F354="Optimal"),"Aqui","")</f>
        <v/>
      </c>
      <c r="P614" s="84">
        <v>74012</v>
      </c>
    </row>
    <row r="615" spans="1:16" hidden="1" x14ac:dyDescent="0.3">
      <c r="A615" s="68" t="s">
        <v>522</v>
      </c>
      <c r="B615" s="20">
        <v>3</v>
      </c>
      <c r="C615" s="82" t="str">
        <f t="shared" si="18"/>
        <v>Factor Model</v>
      </c>
      <c r="D615" s="20">
        <v>10</v>
      </c>
      <c r="E615" s="20">
        <v>0.1</v>
      </c>
      <c r="F615" t="s">
        <v>4</v>
      </c>
      <c r="G615" t="s">
        <v>511</v>
      </c>
      <c r="H615" s="79" t="str">
        <f t="shared" si="19"/>
        <v>---</v>
      </c>
      <c r="I615" t="s">
        <v>511</v>
      </c>
      <c r="L615" s="81" t="str">
        <f>IF(OR('H_Parallel+HT'!$G615="---",'H_Parallel+HT'!$G615="infeas",'H_Parallel+HT'!$G615="inf"),"---",('H_Parallel+HT'!$G615/M615)-1)</f>
        <v>---</v>
      </c>
      <c r="M615" s="83">
        <f>Model_dem!L615</f>
        <v>1091</v>
      </c>
      <c r="N615" s="78" t="str">
        <f>Model_dem!G615</f>
        <v>---</v>
      </c>
      <c r="O615" s="84" t="str">
        <f>IF(AND(H355&lt;-0.01,Model_dem!F355="Optimal"),"Aqui","")</f>
        <v/>
      </c>
      <c r="P615" s="84"/>
    </row>
    <row r="616" spans="1:16" hidden="1" x14ac:dyDescent="0.3">
      <c r="A616" s="68" t="s">
        <v>522</v>
      </c>
      <c r="B616" s="20">
        <v>3</v>
      </c>
      <c r="C616" s="82" t="str">
        <f t="shared" si="18"/>
        <v>Factor Model</v>
      </c>
      <c r="D616" s="20">
        <v>10</v>
      </c>
      <c r="E616" s="20">
        <v>0.15</v>
      </c>
      <c r="F616" t="s">
        <v>4</v>
      </c>
      <c r="G616" t="s">
        <v>511</v>
      </c>
      <c r="H616" s="79" t="str">
        <f t="shared" si="19"/>
        <v>---</v>
      </c>
      <c r="I616" t="s">
        <v>511</v>
      </c>
      <c r="L616" s="81" t="str">
        <f>IF(OR('H_Parallel+HT'!$G616="---",'H_Parallel+HT'!$G616="infeas",'H_Parallel+HT'!$G616="inf"),"---",('H_Parallel+HT'!$G616/M616)-1)</f>
        <v>---</v>
      </c>
      <c r="M616" s="83">
        <f>Model_dem!L616</f>
        <v>1091</v>
      </c>
      <c r="N616" s="78" t="str">
        <f>Model_dem!G616</f>
        <v>---</v>
      </c>
      <c r="O616" s="84" t="str">
        <f>IF(AND(H356&lt;-0.01,Model_dem!F356="Optimal"),"Aqui","")</f>
        <v/>
      </c>
      <c r="P616" s="84"/>
    </row>
    <row r="617" spans="1:16" hidden="1" x14ac:dyDescent="0.3">
      <c r="A617" s="68" t="s">
        <v>522</v>
      </c>
      <c r="B617" s="20">
        <v>3</v>
      </c>
      <c r="C617" s="82" t="str">
        <f t="shared" si="18"/>
        <v>Factor Model</v>
      </c>
      <c r="D617" s="20">
        <v>10</v>
      </c>
      <c r="E617" s="20">
        <v>0.2</v>
      </c>
      <c r="F617" t="s">
        <v>4</v>
      </c>
      <c r="G617" t="s">
        <v>511</v>
      </c>
      <c r="H617" s="79" t="str">
        <f t="shared" si="19"/>
        <v>---</v>
      </c>
      <c r="I617" t="s">
        <v>511</v>
      </c>
      <c r="L617" s="81" t="str">
        <f>IF(OR('H_Parallel+HT'!$G617="---",'H_Parallel+HT'!$G617="infeas",'H_Parallel+HT'!$G617="inf"),"---",('H_Parallel+HT'!$G617/M617)-1)</f>
        <v>---</v>
      </c>
      <c r="M617" s="83">
        <f>Model_dem!L617</f>
        <v>1091</v>
      </c>
      <c r="N617" s="78" t="str">
        <f>Model_dem!G617</f>
        <v>---</v>
      </c>
      <c r="O617" s="84" t="str">
        <f>IF(AND(H357&lt;-0.01,Model_dem!F357="Optimal"),"Aqui","")</f>
        <v/>
      </c>
      <c r="P617" s="84"/>
    </row>
    <row r="618" spans="1:16" hidden="1" x14ac:dyDescent="0.3">
      <c r="A618" s="68" t="s">
        <v>522</v>
      </c>
      <c r="B618" s="20">
        <v>3</v>
      </c>
      <c r="C618" s="82" t="str">
        <f t="shared" si="18"/>
        <v>Factor Model</v>
      </c>
      <c r="D618" s="20">
        <v>25</v>
      </c>
      <c r="E618" s="20">
        <v>0.05</v>
      </c>
      <c r="F618" t="s">
        <v>0</v>
      </c>
      <c r="G618">
        <v>1132</v>
      </c>
      <c r="H618" s="79">
        <f t="shared" si="19"/>
        <v>0</v>
      </c>
      <c r="I618">
        <v>8.3634599999999999</v>
      </c>
      <c r="J618">
        <v>177953</v>
      </c>
      <c r="K618" s="52">
        <v>0</v>
      </c>
      <c r="L618" s="81">
        <f>IF(OR('H_Parallel+HT'!$G618="---",'H_Parallel+HT'!$G618="infeas",'H_Parallel+HT'!$G618="inf"),"---",('H_Parallel+HT'!$G618/M618)-1)</f>
        <v>3.7580201649862532E-2</v>
      </c>
      <c r="M618" s="83">
        <f>Model_dem!L618</f>
        <v>1091</v>
      </c>
      <c r="N618" s="78">
        <f>Model_dem!G618</f>
        <v>1132</v>
      </c>
      <c r="O618" s="84" t="str">
        <f>IF(AND(H358&lt;-0.01,Model_dem!F358="Optimal"),"Aqui","")</f>
        <v/>
      </c>
      <c r="P618" s="84">
        <v>77310</v>
      </c>
    </row>
    <row r="619" spans="1:16" hidden="1" x14ac:dyDescent="0.3">
      <c r="A619" s="68" t="s">
        <v>522</v>
      </c>
      <c r="B619" s="20">
        <v>3</v>
      </c>
      <c r="C619" s="82" t="str">
        <f t="shared" si="18"/>
        <v>Factor Model</v>
      </c>
      <c r="D619" s="20">
        <v>25</v>
      </c>
      <c r="E619" s="20">
        <v>0.1</v>
      </c>
      <c r="F619" t="s">
        <v>4</v>
      </c>
      <c r="G619" t="s">
        <v>511</v>
      </c>
      <c r="H619" s="79" t="str">
        <f t="shared" si="19"/>
        <v>---</v>
      </c>
      <c r="I619" t="s">
        <v>511</v>
      </c>
      <c r="L619" s="81" t="str">
        <f>IF(OR('H_Parallel+HT'!$G619="---",'H_Parallel+HT'!$G619="infeas",'H_Parallel+HT'!$G619="inf"),"---",('H_Parallel+HT'!$G619/M619)-1)</f>
        <v>---</v>
      </c>
      <c r="M619" s="83">
        <f>Model_dem!L619</f>
        <v>1091</v>
      </c>
      <c r="N619" s="78" t="str">
        <f>Model_dem!G619</f>
        <v>---</v>
      </c>
      <c r="O619" s="84" t="str">
        <f>IF(AND(H359&lt;-0.01,Model_dem!F359="Optimal"),"Aqui","")</f>
        <v/>
      </c>
      <c r="P619" s="84"/>
    </row>
    <row r="620" spans="1:16" hidden="1" x14ac:dyDescent="0.3">
      <c r="A620" s="68" t="s">
        <v>522</v>
      </c>
      <c r="B620" s="20">
        <v>3</v>
      </c>
      <c r="C620" s="82" t="str">
        <f t="shared" si="18"/>
        <v>Factor Model</v>
      </c>
      <c r="D620" s="20">
        <v>25</v>
      </c>
      <c r="E620" s="20">
        <v>0.15</v>
      </c>
      <c r="F620" t="s">
        <v>4</v>
      </c>
      <c r="G620" t="s">
        <v>511</v>
      </c>
      <c r="H620" s="79" t="str">
        <f t="shared" si="19"/>
        <v>---</v>
      </c>
      <c r="I620" t="s">
        <v>511</v>
      </c>
      <c r="L620" s="81" t="str">
        <f>IF(OR('H_Parallel+HT'!$G620="---",'H_Parallel+HT'!$G620="infeas",'H_Parallel+HT'!$G620="inf"),"---",('H_Parallel+HT'!$G620/M620)-1)</f>
        <v>---</v>
      </c>
      <c r="M620" s="83">
        <f>Model_dem!L620</f>
        <v>1091</v>
      </c>
      <c r="N620" s="78" t="str">
        <f>Model_dem!G620</f>
        <v>---</v>
      </c>
      <c r="O620" s="84" t="str">
        <f>IF(AND(H360&lt;-0.01,Model_dem!F360="Optimal"),"Aqui","")</f>
        <v/>
      </c>
      <c r="P620" s="84"/>
    </row>
    <row r="621" spans="1:16" hidden="1" x14ac:dyDescent="0.3">
      <c r="A621" s="68" t="s">
        <v>522</v>
      </c>
      <c r="B621" s="20">
        <v>3</v>
      </c>
      <c r="C621" s="82" t="str">
        <f t="shared" si="18"/>
        <v>Factor Model</v>
      </c>
      <c r="D621" s="20">
        <v>25</v>
      </c>
      <c r="E621" s="20">
        <v>0.2</v>
      </c>
      <c r="F621" t="s">
        <v>4</v>
      </c>
      <c r="G621" t="s">
        <v>511</v>
      </c>
      <c r="H621" s="79" t="str">
        <f t="shared" si="19"/>
        <v>---</v>
      </c>
      <c r="I621" t="s">
        <v>511</v>
      </c>
      <c r="L621" s="81" t="str">
        <f>IF(OR('H_Parallel+HT'!$G621="---",'H_Parallel+HT'!$G621="infeas",'H_Parallel+HT'!$G621="inf"),"---",('H_Parallel+HT'!$G621/M621)-1)</f>
        <v>---</v>
      </c>
      <c r="M621" s="83">
        <f>Model_dem!L621</f>
        <v>1091</v>
      </c>
      <c r="N621" s="78" t="str">
        <f>Model_dem!G621</f>
        <v>---</v>
      </c>
      <c r="O621" s="84" t="str">
        <f>IF(AND(H361&lt;-0.01,Model_dem!F361="Optimal"),"Aqui","")</f>
        <v/>
      </c>
      <c r="P621" s="84"/>
    </row>
    <row r="622" spans="1:16" hidden="1" x14ac:dyDescent="0.3">
      <c r="A622" s="68" t="s">
        <v>522</v>
      </c>
      <c r="B622" s="20">
        <v>3</v>
      </c>
      <c r="C622" s="82" t="str">
        <f t="shared" si="18"/>
        <v>Factor Model</v>
      </c>
      <c r="D622" s="20">
        <v>50</v>
      </c>
      <c r="E622" s="20">
        <v>0.05</v>
      </c>
      <c r="F622" t="s">
        <v>0</v>
      </c>
      <c r="G622">
        <v>1132</v>
      </c>
      <c r="H622" s="79">
        <f t="shared" si="19"/>
        <v>0</v>
      </c>
      <c r="I622">
        <v>7.9549700000000003</v>
      </c>
      <c r="J622">
        <v>227594</v>
      </c>
      <c r="K622" s="52">
        <v>0</v>
      </c>
      <c r="L622" s="81">
        <f>IF(OR('H_Parallel+HT'!$G622="---",'H_Parallel+HT'!$G622="infeas",'H_Parallel+HT'!$G622="inf"),"---",('H_Parallel+HT'!$G622/M622)-1)</f>
        <v>3.7580201649862532E-2</v>
      </c>
      <c r="M622" s="83">
        <f>Model_dem!L622</f>
        <v>1091</v>
      </c>
      <c r="N622" s="78">
        <f>Model_dem!G622</f>
        <v>1132</v>
      </c>
      <c r="O622" s="84" t="str">
        <f>IF(AND(H362&lt;-0.01,Model_dem!F362="Optimal"),"Aqui","")</f>
        <v/>
      </c>
      <c r="P622" s="84">
        <v>82005</v>
      </c>
    </row>
    <row r="623" spans="1:16" hidden="1" x14ac:dyDescent="0.3">
      <c r="A623" s="68" t="s">
        <v>522</v>
      </c>
      <c r="B623" s="20">
        <v>3</v>
      </c>
      <c r="C623" s="82" t="str">
        <f t="shared" si="18"/>
        <v>Factor Model</v>
      </c>
      <c r="D623" s="20">
        <v>50</v>
      </c>
      <c r="E623" s="20">
        <v>0.1</v>
      </c>
      <c r="F623" t="s">
        <v>4</v>
      </c>
      <c r="G623" t="s">
        <v>511</v>
      </c>
      <c r="H623" s="79" t="str">
        <f t="shared" si="19"/>
        <v>---</v>
      </c>
      <c r="I623" t="s">
        <v>511</v>
      </c>
      <c r="L623" s="81" t="str">
        <f>IF(OR('H_Parallel+HT'!$G623="---",'H_Parallel+HT'!$G623="infeas",'H_Parallel+HT'!$G623="inf"),"---",('H_Parallel+HT'!$G623/M623)-1)</f>
        <v>---</v>
      </c>
      <c r="M623" s="83">
        <f>Model_dem!L623</f>
        <v>1091</v>
      </c>
      <c r="N623" s="78" t="str">
        <f>Model_dem!G623</f>
        <v>---</v>
      </c>
      <c r="O623" s="84" t="str">
        <f>IF(AND(H363&lt;-0.01,Model_dem!F363="Optimal"),"Aqui","")</f>
        <v/>
      </c>
      <c r="P623" s="84">
        <v>77776</v>
      </c>
    </row>
    <row r="624" spans="1:16" hidden="1" x14ac:dyDescent="0.3">
      <c r="A624" s="68" t="s">
        <v>522</v>
      </c>
      <c r="B624" s="20">
        <v>3</v>
      </c>
      <c r="C624" s="82" t="str">
        <f t="shared" si="18"/>
        <v>Factor Model</v>
      </c>
      <c r="D624" s="20">
        <v>50</v>
      </c>
      <c r="E624" s="20">
        <v>0.15</v>
      </c>
      <c r="F624" t="s">
        <v>4</v>
      </c>
      <c r="G624" t="s">
        <v>511</v>
      </c>
      <c r="H624" s="79" t="str">
        <f t="shared" si="19"/>
        <v>---</v>
      </c>
      <c r="I624" t="s">
        <v>511</v>
      </c>
      <c r="L624" s="81" t="str">
        <f>IF(OR('H_Parallel+HT'!$G624="---",'H_Parallel+HT'!$G624="infeas",'H_Parallel+HT'!$G624="inf"),"---",('H_Parallel+HT'!$G624/M624)-1)</f>
        <v>---</v>
      </c>
      <c r="M624" s="83">
        <f>Model_dem!L624</f>
        <v>1091</v>
      </c>
      <c r="N624" s="78" t="str">
        <f>Model_dem!G624</f>
        <v>---</v>
      </c>
      <c r="O624" s="84" t="str">
        <f>IF(AND(H364&lt;-0.01,Model_dem!F364="Optimal"),"Aqui","")</f>
        <v/>
      </c>
      <c r="P624" s="84">
        <v>92511</v>
      </c>
    </row>
    <row r="625" spans="1:16" hidden="1" x14ac:dyDescent="0.3">
      <c r="A625" s="68" t="s">
        <v>522</v>
      </c>
      <c r="B625" s="20">
        <v>3</v>
      </c>
      <c r="C625" s="82" t="str">
        <f t="shared" si="18"/>
        <v>Factor Model</v>
      </c>
      <c r="D625" s="20">
        <v>50</v>
      </c>
      <c r="E625" s="20">
        <v>0.2</v>
      </c>
      <c r="F625" t="s">
        <v>4</v>
      </c>
      <c r="G625" t="s">
        <v>511</v>
      </c>
      <c r="H625" s="79" t="str">
        <f t="shared" si="19"/>
        <v>---</v>
      </c>
      <c r="I625" t="s">
        <v>511</v>
      </c>
      <c r="L625" s="81" t="str">
        <f>IF(OR('H_Parallel+HT'!$G625="---",'H_Parallel+HT'!$G625="infeas",'H_Parallel+HT'!$G625="inf"),"---",('H_Parallel+HT'!$G625/M625)-1)</f>
        <v>---</v>
      </c>
      <c r="M625" s="83">
        <f>Model_dem!L625</f>
        <v>1091</v>
      </c>
      <c r="N625" s="78" t="str">
        <f>Model_dem!G625</f>
        <v>---</v>
      </c>
      <c r="O625" s="84" t="str">
        <f>IF(AND(H365&lt;-0.01,Model_dem!F365="Optimal"),"Aqui","")</f>
        <v/>
      </c>
      <c r="P625" s="84">
        <v>96728</v>
      </c>
    </row>
    <row r="626" spans="1:16" x14ac:dyDescent="0.3">
      <c r="A626" s="68" t="s">
        <v>513</v>
      </c>
      <c r="B626" s="20">
        <v>0</v>
      </c>
      <c r="C626" s="82" t="str">
        <f t="shared" si="18"/>
        <v>Deterministic</v>
      </c>
      <c r="D626" s="20">
        <v>0</v>
      </c>
      <c r="E626" s="20">
        <v>0.05</v>
      </c>
      <c r="F626" t="s">
        <v>0</v>
      </c>
      <c r="G626">
        <v>778</v>
      </c>
      <c r="H626" s="79">
        <f t="shared" si="19"/>
        <v>0</v>
      </c>
      <c r="I626" s="92">
        <v>0.86834800000000001</v>
      </c>
      <c r="J626">
        <v>8590</v>
      </c>
      <c r="K626" s="52">
        <v>1</v>
      </c>
      <c r="L626" s="81">
        <f>IF(OR('H_Parallel+HT'!$G626="---",'H_Parallel+HT'!$G626="infeas",'H_Parallel+HT'!$G626="inf"),"---",('H_Parallel+HT'!$G626/M626)-1)</f>
        <v>0</v>
      </c>
      <c r="M626" s="83">
        <f>Model_dem!L626</f>
        <v>778</v>
      </c>
      <c r="N626" s="78">
        <f>Model_dem!G626</f>
        <v>778</v>
      </c>
      <c r="O626" s="84" t="str">
        <f>IF(AND(H366&lt;-0.01,Model_dem!F366="Optimal"),"Aqui","")</f>
        <v/>
      </c>
      <c r="P626" s="84">
        <v>31914</v>
      </c>
    </row>
    <row r="627" spans="1:16" x14ac:dyDescent="0.3">
      <c r="A627" s="68" t="s">
        <v>513</v>
      </c>
      <c r="B627" s="20">
        <v>0</v>
      </c>
      <c r="C627" s="82" t="str">
        <f t="shared" si="18"/>
        <v>Deterministic</v>
      </c>
      <c r="D627" s="20">
        <v>0</v>
      </c>
      <c r="E627" s="20">
        <v>0.1</v>
      </c>
      <c r="F627" t="s">
        <v>0</v>
      </c>
      <c r="G627">
        <v>778</v>
      </c>
      <c r="H627" s="79">
        <f t="shared" si="19"/>
        <v>0</v>
      </c>
      <c r="I627" s="92">
        <v>0.90287499999999998</v>
      </c>
      <c r="J627">
        <v>10205</v>
      </c>
      <c r="K627" s="52">
        <v>1</v>
      </c>
      <c r="L627" s="81">
        <f>IF(OR('H_Parallel+HT'!$G627="---",'H_Parallel+HT'!$G627="infeas",'H_Parallel+HT'!$G627="inf"),"---",('H_Parallel+HT'!$G627/M627)-1)</f>
        <v>0</v>
      </c>
      <c r="M627" s="83">
        <f>Model_dem!L627</f>
        <v>778</v>
      </c>
      <c r="N627" s="78">
        <f>Model_dem!G627</f>
        <v>778</v>
      </c>
      <c r="O627" s="84" t="str">
        <f>IF(AND(H367&lt;-0.01,Model_dem!F367="Optimal"),"Aqui","")</f>
        <v/>
      </c>
      <c r="P627" s="84">
        <v>29650</v>
      </c>
    </row>
    <row r="628" spans="1:16" x14ac:dyDescent="0.3">
      <c r="A628" s="68" t="s">
        <v>513</v>
      </c>
      <c r="B628" s="20">
        <v>0</v>
      </c>
      <c r="C628" s="82" t="str">
        <f t="shared" si="18"/>
        <v>Deterministic</v>
      </c>
      <c r="D628" s="20">
        <v>0</v>
      </c>
      <c r="E628" s="20">
        <v>0.15</v>
      </c>
      <c r="F628" t="s">
        <v>0</v>
      </c>
      <c r="G628">
        <v>778</v>
      </c>
      <c r="H628" s="79">
        <f t="shared" si="19"/>
        <v>0</v>
      </c>
      <c r="I628" s="92">
        <v>0.79558099999999998</v>
      </c>
      <c r="J628">
        <v>9732</v>
      </c>
      <c r="K628" s="52">
        <v>1</v>
      </c>
      <c r="L628" s="81">
        <f>IF(OR('H_Parallel+HT'!$G628="---",'H_Parallel+HT'!$G628="infeas",'H_Parallel+HT'!$G628="inf"),"---",('H_Parallel+HT'!$G628/M628)-1)</f>
        <v>0</v>
      </c>
      <c r="M628" s="83">
        <f>Model_dem!L628</f>
        <v>778</v>
      </c>
      <c r="N628" s="78">
        <f>Model_dem!G628</f>
        <v>778</v>
      </c>
      <c r="O628" s="84" t="str">
        <f>IF(AND(H368&lt;-0.01,Model_dem!F368="Optimal"),"Aqui","")</f>
        <v/>
      </c>
      <c r="P628" s="84">
        <v>27399</v>
      </c>
    </row>
    <row r="629" spans="1:16" x14ac:dyDescent="0.3">
      <c r="A629" s="68" t="s">
        <v>513</v>
      </c>
      <c r="B629" s="20">
        <v>0</v>
      </c>
      <c r="C629" s="82" t="str">
        <f t="shared" si="18"/>
        <v>Deterministic</v>
      </c>
      <c r="D629" s="20">
        <v>0</v>
      </c>
      <c r="E629" s="20">
        <v>0.2</v>
      </c>
      <c r="F629" t="s">
        <v>0</v>
      </c>
      <c r="G629">
        <v>778</v>
      </c>
      <c r="H629" s="79">
        <f t="shared" si="19"/>
        <v>0</v>
      </c>
      <c r="I629" s="92">
        <v>0.78773899999999997</v>
      </c>
      <c r="J629">
        <v>8943</v>
      </c>
      <c r="K629" s="52">
        <v>1</v>
      </c>
      <c r="L629" s="81">
        <f>IF(OR('H_Parallel+HT'!$G629="---",'H_Parallel+HT'!$G629="infeas",'H_Parallel+HT'!$G629="inf"),"---",('H_Parallel+HT'!$G629/M629)-1)</f>
        <v>0</v>
      </c>
      <c r="M629" s="83">
        <f>Model_dem!L629</f>
        <v>778</v>
      </c>
      <c r="N629" s="78">
        <f>Model_dem!G629</f>
        <v>778</v>
      </c>
      <c r="O629" s="84" t="str">
        <f>IF(AND(H369&lt;-0.01,Model_dem!F369="Optimal"),"Aqui","")</f>
        <v/>
      </c>
      <c r="P629" s="84">
        <v>21819</v>
      </c>
    </row>
    <row r="630" spans="1:16" x14ac:dyDescent="0.3">
      <c r="A630" s="68" t="s">
        <v>513</v>
      </c>
      <c r="B630" s="20">
        <v>1</v>
      </c>
      <c r="C630" s="82" t="str">
        <f t="shared" si="18"/>
        <v>Cardinality-constrained</v>
      </c>
      <c r="D630" s="20">
        <v>5</v>
      </c>
      <c r="E630" s="20">
        <v>0.05</v>
      </c>
      <c r="F630" t="s">
        <v>0</v>
      </c>
      <c r="G630">
        <v>778</v>
      </c>
      <c r="H630" s="79">
        <f t="shared" si="19"/>
        <v>0</v>
      </c>
      <c r="I630" s="92">
        <v>1.0213000000000001</v>
      </c>
      <c r="J630">
        <v>8505</v>
      </c>
      <c r="K630" s="52">
        <v>0.93</v>
      </c>
      <c r="L630" s="81">
        <f>IF(OR('H_Parallel+HT'!$G630="---",'H_Parallel+HT'!$G630="infeas",'H_Parallel+HT'!$G630="inf"),"---",('H_Parallel+HT'!$G630/M630)-1)</f>
        <v>0</v>
      </c>
      <c r="M630" s="83">
        <f>Model_dem!L630</f>
        <v>778</v>
      </c>
      <c r="N630" s="78">
        <f>Model_dem!G630</f>
        <v>778</v>
      </c>
      <c r="O630" s="84" t="str">
        <f>IF(AND(H370&lt;-0.01,Model_dem!F370="Optimal"),"Aqui","")</f>
        <v/>
      </c>
      <c r="P630" s="84">
        <v>33150</v>
      </c>
    </row>
    <row r="631" spans="1:16" x14ac:dyDescent="0.3">
      <c r="A631" s="68" t="s">
        <v>513</v>
      </c>
      <c r="B631" s="20">
        <v>1</v>
      </c>
      <c r="C631" s="82" t="str">
        <f t="shared" si="18"/>
        <v>Cardinality-constrained</v>
      </c>
      <c r="D631" s="20">
        <v>5</v>
      </c>
      <c r="E631" s="20">
        <v>0.1</v>
      </c>
      <c r="F631" t="s">
        <v>0</v>
      </c>
      <c r="G631">
        <v>778</v>
      </c>
      <c r="H631" s="79">
        <f t="shared" si="19"/>
        <v>0</v>
      </c>
      <c r="I631" s="92">
        <v>1.0384</v>
      </c>
      <c r="J631">
        <v>8230</v>
      </c>
      <c r="K631" s="52">
        <v>0.999</v>
      </c>
      <c r="L631" s="81">
        <f>IF(OR('H_Parallel+HT'!$G631="---",'H_Parallel+HT'!$G631="infeas",'H_Parallel+HT'!$G631="inf"),"---",('H_Parallel+HT'!$G631/M631)-1)</f>
        <v>0</v>
      </c>
      <c r="M631" s="83">
        <f>Model_dem!L631</f>
        <v>778</v>
      </c>
      <c r="N631" s="78">
        <f>Model_dem!G631</f>
        <v>778</v>
      </c>
      <c r="O631" s="84" t="str">
        <f>IF(AND(H371&lt;-0.01,Model_dem!F371="Optimal"),"Aqui","")</f>
        <v/>
      </c>
      <c r="P631" s="84">
        <v>30056</v>
      </c>
    </row>
    <row r="632" spans="1:16" x14ac:dyDescent="0.3">
      <c r="A632" s="68" t="s">
        <v>513</v>
      </c>
      <c r="B632" s="20">
        <v>1</v>
      </c>
      <c r="C632" s="82" t="str">
        <f t="shared" si="18"/>
        <v>Cardinality-constrained</v>
      </c>
      <c r="D632" s="20">
        <v>5</v>
      </c>
      <c r="E632" s="20">
        <v>0.15</v>
      </c>
      <c r="F632" t="s">
        <v>0</v>
      </c>
      <c r="G632">
        <v>778</v>
      </c>
      <c r="H632" s="79">
        <f t="shared" si="19"/>
        <v>0</v>
      </c>
      <c r="I632" s="92">
        <v>1.2168699999999999</v>
      </c>
      <c r="J632">
        <v>8195</v>
      </c>
      <c r="K632" s="52">
        <v>1</v>
      </c>
      <c r="L632" s="81">
        <f>IF(OR('H_Parallel+HT'!$G632="---",'H_Parallel+HT'!$G632="infeas",'H_Parallel+HT'!$G632="inf"),"---",('H_Parallel+HT'!$G632/M632)-1)</f>
        <v>0</v>
      </c>
      <c r="M632" s="83">
        <f>Model_dem!L632</f>
        <v>778</v>
      </c>
      <c r="N632" s="78">
        <f>Model_dem!G632</f>
        <v>778</v>
      </c>
      <c r="O632" s="84" t="str">
        <f>IF(AND(H372&lt;-0.01,Model_dem!F372="Optimal"),"Aqui","")</f>
        <v/>
      </c>
      <c r="P632" s="84">
        <v>29690</v>
      </c>
    </row>
    <row r="633" spans="1:16" x14ac:dyDescent="0.3">
      <c r="A633" s="68" t="s">
        <v>513</v>
      </c>
      <c r="B633" s="20">
        <v>1</v>
      </c>
      <c r="C633" s="82" t="str">
        <f t="shared" si="18"/>
        <v>Cardinality-constrained</v>
      </c>
      <c r="D633" s="20">
        <v>5</v>
      </c>
      <c r="E633" s="20">
        <v>0.2</v>
      </c>
      <c r="F633" t="s">
        <v>0</v>
      </c>
      <c r="G633">
        <v>778</v>
      </c>
      <c r="H633" s="79">
        <f t="shared" si="19"/>
        <v>0</v>
      </c>
      <c r="I633" s="92">
        <v>0.90396399999999999</v>
      </c>
      <c r="J633">
        <v>7309</v>
      </c>
      <c r="K633" s="52">
        <v>1</v>
      </c>
      <c r="L633" s="81">
        <f>IF(OR('H_Parallel+HT'!$G633="---",'H_Parallel+HT'!$G633="infeas",'H_Parallel+HT'!$G633="inf"),"---",('H_Parallel+HT'!$G633/M633)-1)</f>
        <v>0</v>
      </c>
      <c r="M633" s="83">
        <f>Model_dem!L633</f>
        <v>778</v>
      </c>
      <c r="N633" s="78">
        <f>Model_dem!G633</f>
        <v>778</v>
      </c>
      <c r="O633" s="84" t="str">
        <f>IF(AND(H373&lt;-0.01,Model_dem!F373="Optimal"),"Aqui","")</f>
        <v/>
      </c>
      <c r="P633" s="84">
        <v>25004</v>
      </c>
    </row>
    <row r="634" spans="1:16" x14ac:dyDescent="0.3">
      <c r="A634" s="68" t="s">
        <v>513</v>
      </c>
      <c r="B634" s="20">
        <v>1</v>
      </c>
      <c r="C634" s="82" t="str">
        <f t="shared" si="18"/>
        <v>Cardinality-constrained</v>
      </c>
      <c r="D634" s="20">
        <v>10</v>
      </c>
      <c r="E634" s="20">
        <v>0.05</v>
      </c>
      <c r="F634" t="s">
        <v>0</v>
      </c>
      <c r="G634">
        <v>778</v>
      </c>
      <c r="H634" s="79">
        <f t="shared" si="19"/>
        <v>0</v>
      </c>
      <c r="I634" s="92">
        <v>0.90835500000000002</v>
      </c>
      <c r="J634">
        <v>8952</v>
      </c>
      <c r="K634" s="52">
        <v>0.93</v>
      </c>
      <c r="L634" s="81">
        <f>IF(OR('H_Parallel+HT'!$G634="---",'H_Parallel+HT'!$G634="infeas",'H_Parallel+HT'!$G634="inf"),"---",('H_Parallel+HT'!$G634/M634)-1)</f>
        <v>0</v>
      </c>
      <c r="M634" s="83">
        <f>Model_dem!L634</f>
        <v>778</v>
      </c>
      <c r="N634" s="78">
        <f>Model_dem!G634</f>
        <v>778</v>
      </c>
      <c r="O634" s="84" t="str">
        <f>IF(AND(H374&lt;-0.01,Model_dem!F374="Optimal"),"Aqui","")</f>
        <v/>
      </c>
      <c r="P634" s="84">
        <v>16288</v>
      </c>
    </row>
    <row r="635" spans="1:16" x14ac:dyDescent="0.3">
      <c r="A635" s="68" t="s">
        <v>513</v>
      </c>
      <c r="B635" s="20">
        <v>1</v>
      </c>
      <c r="C635" s="82" t="str">
        <f t="shared" si="18"/>
        <v>Cardinality-constrained</v>
      </c>
      <c r="D635" s="20">
        <v>10</v>
      </c>
      <c r="E635" s="20">
        <v>0.1</v>
      </c>
      <c r="F635" t="s">
        <v>0</v>
      </c>
      <c r="G635">
        <v>778</v>
      </c>
      <c r="H635" s="79">
        <f t="shared" si="19"/>
        <v>0</v>
      </c>
      <c r="I635" s="92">
        <v>1.0187900000000001</v>
      </c>
      <c r="J635">
        <v>8425</v>
      </c>
      <c r="K635" s="52">
        <v>0.999</v>
      </c>
      <c r="L635" s="81">
        <f>IF(OR('H_Parallel+HT'!$G635="---",'H_Parallel+HT'!$G635="infeas",'H_Parallel+HT'!$G635="inf"),"---",('H_Parallel+HT'!$G635/M635)-1)</f>
        <v>0</v>
      </c>
      <c r="M635" s="83">
        <f>Model_dem!L635</f>
        <v>778</v>
      </c>
      <c r="N635" s="78">
        <f>Model_dem!G635</f>
        <v>778</v>
      </c>
      <c r="O635" s="84" t="str">
        <f>IF(AND(H375&lt;-0.01,Model_dem!F375="Optimal"),"Aqui","")</f>
        <v/>
      </c>
      <c r="P635" s="84">
        <v>10571</v>
      </c>
    </row>
    <row r="636" spans="1:16" x14ac:dyDescent="0.3">
      <c r="A636" s="68" t="s">
        <v>513</v>
      </c>
      <c r="B636" s="20">
        <v>1</v>
      </c>
      <c r="C636" s="82" t="str">
        <f t="shared" si="18"/>
        <v>Cardinality-constrained</v>
      </c>
      <c r="D636" s="20">
        <v>10</v>
      </c>
      <c r="E636" s="20">
        <v>0.15</v>
      </c>
      <c r="F636" t="s">
        <v>0</v>
      </c>
      <c r="G636">
        <v>778</v>
      </c>
      <c r="H636" s="79">
        <f t="shared" si="19"/>
        <v>0</v>
      </c>
      <c r="I636" s="92">
        <v>0.94762599999999997</v>
      </c>
      <c r="J636">
        <v>8262</v>
      </c>
      <c r="K636" s="52">
        <v>1</v>
      </c>
      <c r="L636" s="81">
        <f>IF(OR('H_Parallel+HT'!$G636="---",'H_Parallel+HT'!$G636="infeas",'H_Parallel+HT'!$G636="inf"),"---",('H_Parallel+HT'!$G636/M636)-1)</f>
        <v>0</v>
      </c>
      <c r="M636" s="83">
        <f>Model_dem!L636</f>
        <v>778</v>
      </c>
      <c r="N636" s="78">
        <f>Model_dem!G636</f>
        <v>778</v>
      </c>
      <c r="O636" s="84" t="str">
        <f>IF(AND(H376&lt;-0.01,Model_dem!F376="Optimal"),"Aqui","")</f>
        <v/>
      </c>
      <c r="P636" s="84">
        <v>3558</v>
      </c>
    </row>
    <row r="637" spans="1:16" x14ac:dyDescent="0.3">
      <c r="A637" s="68" t="s">
        <v>513</v>
      </c>
      <c r="B637" s="20">
        <v>1</v>
      </c>
      <c r="C637" s="82" t="str">
        <f t="shared" si="18"/>
        <v>Cardinality-constrained</v>
      </c>
      <c r="D637" s="20">
        <v>10</v>
      </c>
      <c r="E637" s="20">
        <v>0.2</v>
      </c>
      <c r="F637" t="s">
        <v>0</v>
      </c>
      <c r="G637">
        <v>778</v>
      </c>
      <c r="H637" s="79">
        <f t="shared" si="19"/>
        <v>0</v>
      </c>
      <c r="I637" s="92">
        <v>1.1659299999999999</v>
      </c>
      <c r="J637">
        <v>8256</v>
      </c>
      <c r="K637" s="52">
        <v>1</v>
      </c>
      <c r="L637" s="81">
        <f>IF(OR('H_Parallel+HT'!$G637="---",'H_Parallel+HT'!$G637="infeas",'H_Parallel+HT'!$G637="inf"),"---",('H_Parallel+HT'!$G637/M637)-1)</f>
        <v>0</v>
      </c>
      <c r="M637" s="83">
        <f>Model_dem!L637</f>
        <v>778</v>
      </c>
      <c r="N637" s="78">
        <f>Model_dem!G637</f>
        <v>778</v>
      </c>
      <c r="O637" s="84" t="str">
        <f>IF(AND(H377&lt;-0.01,Model_dem!F377="Optimal"),"Aqui","")</f>
        <v/>
      </c>
      <c r="P637" s="84">
        <v>4884</v>
      </c>
    </row>
    <row r="638" spans="1:16" x14ac:dyDescent="0.3">
      <c r="A638" s="68" t="s">
        <v>513</v>
      </c>
      <c r="B638" s="20">
        <v>1</v>
      </c>
      <c r="C638" s="82" t="str">
        <f t="shared" si="18"/>
        <v>Cardinality-constrained</v>
      </c>
      <c r="D638" s="20">
        <v>25</v>
      </c>
      <c r="E638" s="20">
        <v>0.05</v>
      </c>
      <c r="F638" t="s">
        <v>0</v>
      </c>
      <c r="G638">
        <v>778</v>
      </c>
      <c r="H638" s="79">
        <f t="shared" si="19"/>
        <v>0</v>
      </c>
      <c r="I638" s="92">
        <v>0.88831000000000004</v>
      </c>
      <c r="J638">
        <v>8093</v>
      </c>
      <c r="K638" s="52">
        <v>0</v>
      </c>
      <c r="L638" s="81">
        <f>IF(OR('H_Parallel+HT'!$G638="---",'H_Parallel+HT'!$G638="infeas",'H_Parallel+HT'!$G638="inf"),"---",('H_Parallel+HT'!$G638/M638)-1)</f>
        <v>0</v>
      </c>
      <c r="M638" s="83">
        <f>Model_dem!L638</f>
        <v>778</v>
      </c>
      <c r="N638" s="78">
        <f>Model_dem!G638</f>
        <v>778</v>
      </c>
      <c r="O638" s="84" t="str">
        <f>IF(AND(H378&lt;-0.01,Model_dem!F378="Optimal"),"Aqui","")</f>
        <v/>
      </c>
      <c r="P638" s="84">
        <v>12179</v>
      </c>
    </row>
    <row r="639" spans="1:16" x14ac:dyDescent="0.3">
      <c r="A639" s="68" t="s">
        <v>513</v>
      </c>
      <c r="B639" s="20">
        <v>1</v>
      </c>
      <c r="C639" s="82" t="str">
        <f t="shared" si="18"/>
        <v>Cardinality-constrained</v>
      </c>
      <c r="D639" s="20">
        <v>25</v>
      </c>
      <c r="E639" s="20">
        <v>0.1</v>
      </c>
      <c r="F639" t="s">
        <v>1</v>
      </c>
      <c r="G639">
        <v>790</v>
      </c>
      <c r="H639" s="79">
        <f t="shared" si="19"/>
        <v>0</v>
      </c>
      <c r="I639" s="92">
        <v>2.2841</v>
      </c>
      <c r="J639">
        <v>10650</v>
      </c>
      <c r="K639" s="52">
        <v>0.41599999999999998</v>
      </c>
      <c r="L639" s="81">
        <f>IF(OR('H_Parallel+HT'!$G639="---",'H_Parallel+HT'!$G639="infeas",'H_Parallel+HT'!$G639="inf"),"---",('H_Parallel+HT'!$G639/M639)-1)</f>
        <v>1.5424164524421524E-2</v>
      </c>
      <c r="M639" s="83">
        <f>Model_dem!L639</f>
        <v>778</v>
      </c>
      <c r="N639" s="78">
        <f>Model_dem!G639</f>
        <v>790</v>
      </c>
      <c r="O639" s="84" t="str">
        <f>IF(AND(H379&lt;-0.01,Model_dem!F379="Optimal"),"Aqui","")</f>
        <v/>
      </c>
      <c r="P639" s="84">
        <v>4416</v>
      </c>
    </row>
    <row r="640" spans="1:16" x14ac:dyDescent="0.3">
      <c r="A640" s="68" t="s">
        <v>513</v>
      </c>
      <c r="B640" s="20">
        <v>1</v>
      </c>
      <c r="C640" s="82" t="str">
        <f t="shared" si="18"/>
        <v>Cardinality-constrained</v>
      </c>
      <c r="D640" s="20">
        <v>25</v>
      </c>
      <c r="E640" s="20">
        <v>0.15</v>
      </c>
      <c r="F640" t="s">
        <v>0</v>
      </c>
      <c r="G640">
        <v>792</v>
      </c>
      <c r="H640" s="79">
        <f t="shared" si="19"/>
        <v>0</v>
      </c>
      <c r="I640" s="92">
        <v>1.6173900000000001</v>
      </c>
      <c r="J640">
        <v>10520</v>
      </c>
      <c r="K640" s="52">
        <v>0.76900000000000002</v>
      </c>
      <c r="L640" s="81">
        <f>IF(OR('H_Parallel+HT'!$G640="---",'H_Parallel+HT'!$G640="infeas",'H_Parallel+HT'!$G640="inf"),"---",('H_Parallel+HT'!$G640/M640)-1)</f>
        <v>1.799485861182526E-2</v>
      </c>
      <c r="M640" s="83">
        <f>Model_dem!L640</f>
        <v>778</v>
      </c>
      <c r="N640" s="78">
        <f>Model_dem!G640</f>
        <v>792</v>
      </c>
      <c r="O640" s="84" t="str">
        <f>IF(AND(H380&lt;-0.01,Model_dem!F380="Optimal"),"Aqui","")</f>
        <v/>
      </c>
      <c r="P640" s="84">
        <v>1564</v>
      </c>
    </row>
    <row r="641" spans="1:16" x14ac:dyDescent="0.3">
      <c r="A641" s="68" t="s">
        <v>513</v>
      </c>
      <c r="B641" s="20">
        <v>1</v>
      </c>
      <c r="C641" s="82" t="str">
        <f t="shared" si="18"/>
        <v>Cardinality-constrained</v>
      </c>
      <c r="D641" s="20">
        <v>25</v>
      </c>
      <c r="E641" s="20">
        <v>0.2</v>
      </c>
      <c r="F641" t="s">
        <v>1</v>
      </c>
      <c r="G641" t="s">
        <v>46</v>
      </c>
      <c r="H641" s="79" t="str">
        <f t="shared" si="19"/>
        <v>---</v>
      </c>
      <c r="I641" s="92">
        <v>60.004800000000003</v>
      </c>
      <c r="J641">
        <v>639</v>
      </c>
      <c r="K641" s="52">
        <v>1</v>
      </c>
      <c r="L641" s="81" t="str">
        <f>IF(OR('H_Parallel+HT'!$G641="---",'H_Parallel+HT'!$G641="infeas",'H_Parallel+HT'!$G641="inf"),"---",('H_Parallel+HT'!$G641/M641)-1)</f>
        <v>---</v>
      </c>
      <c r="M641" s="83">
        <f>Model_dem!L641</f>
        <v>778</v>
      </c>
      <c r="N641" s="78">
        <f>Model_dem!G641</f>
        <v>1481</v>
      </c>
      <c r="O641" s="84" t="str">
        <f>IF(AND(H381&lt;-0.01,Model_dem!F381="Optimal"),"Aqui","")</f>
        <v/>
      </c>
      <c r="P641" s="84">
        <v>225</v>
      </c>
    </row>
    <row r="642" spans="1:16" x14ac:dyDescent="0.3">
      <c r="A642" s="68" t="s">
        <v>513</v>
      </c>
      <c r="B642" s="20">
        <v>1</v>
      </c>
      <c r="C642" s="82" t="str">
        <f t="shared" ref="C642:C705" si="20">IF(B642=0,"Deterministic",IF(B642=1,"Cardinality-constrained",IF(B642=2,"Knapsack","Factor Model")))</f>
        <v>Cardinality-constrained</v>
      </c>
      <c r="D642" s="20">
        <v>50</v>
      </c>
      <c r="E642" s="20">
        <v>0.05</v>
      </c>
      <c r="F642" t="s">
        <v>0</v>
      </c>
      <c r="G642">
        <v>778</v>
      </c>
      <c r="H642" s="79">
        <f t="shared" ref="H642:H705" si="21">IF(OR(N642="---",G642="infeas",G642="inf",G642=""),"---",(G642-N642)/N642)</f>
        <v>0</v>
      </c>
      <c r="I642" s="92">
        <v>1.6243000000000001</v>
      </c>
      <c r="J642">
        <v>7903</v>
      </c>
      <c r="K642" s="52">
        <v>0</v>
      </c>
      <c r="L642" s="81">
        <f>IF(OR('H_Parallel+HT'!$G642="---",'H_Parallel+HT'!$G642="infeas",'H_Parallel+HT'!$G642="inf"),"---",('H_Parallel+HT'!$G642/M642)-1)</f>
        <v>0</v>
      </c>
      <c r="M642" s="83">
        <f>Model_dem!L642</f>
        <v>778</v>
      </c>
      <c r="N642" s="78">
        <f>Model_dem!G642</f>
        <v>778</v>
      </c>
      <c r="O642" s="84" t="str">
        <f>IF(AND(H382&lt;-0.01,Model_dem!F382="Optimal"),"Aqui","")</f>
        <v/>
      </c>
      <c r="P642" s="84">
        <v>26664</v>
      </c>
    </row>
    <row r="643" spans="1:16" x14ac:dyDescent="0.3">
      <c r="A643" s="68" t="s">
        <v>513</v>
      </c>
      <c r="B643" s="20">
        <v>1</v>
      </c>
      <c r="C643" s="82" t="str">
        <f t="shared" si="20"/>
        <v>Cardinality-constrained</v>
      </c>
      <c r="D643" s="20">
        <v>50</v>
      </c>
      <c r="E643" s="20">
        <v>0.1</v>
      </c>
      <c r="F643" t="s">
        <v>0</v>
      </c>
      <c r="G643">
        <v>792</v>
      </c>
      <c r="H643" s="79">
        <f t="shared" si="21"/>
        <v>0</v>
      </c>
      <c r="I643" s="92">
        <v>1.6996199999999999</v>
      </c>
      <c r="J643">
        <v>8632</v>
      </c>
      <c r="K643" s="52">
        <v>0.13300000000000001</v>
      </c>
      <c r="L643" s="81">
        <f>IF(OR('H_Parallel+HT'!$G643="---",'H_Parallel+HT'!$G643="infeas",'H_Parallel+HT'!$G643="inf"),"---",('H_Parallel+HT'!$G643/M643)-1)</f>
        <v>1.799485861182526E-2</v>
      </c>
      <c r="M643" s="83">
        <f>Model_dem!L643</f>
        <v>778</v>
      </c>
      <c r="N643" s="78">
        <f>Model_dem!G643</f>
        <v>792</v>
      </c>
      <c r="O643" s="84" t="str">
        <f>IF(AND(H383&lt;-0.01,Model_dem!F383="Optimal"),"Aqui","")</f>
        <v/>
      </c>
      <c r="P643" s="84">
        <v>23131</v>
      </c>
    </row>
    <row r="644" spans="1:16" x14ac:dyDescent="0.3">
      <c r="A644" s="68" t="s">
        <v>513</v>
      </c>
      <c r="B644" s="20">
        <v>1</v>
      </c>
      <c r="C644" s="82" t="str">
        <f t="shared" si="20"/>
        <v>Cardinality-constrained</v>
      </c>
      <c r="D644" s="20">
        <v>50</v>
      </c>
      <c r="E644" s="20">
        <v>0.15</v>
      </c>
      <c r="F644" t="s">
        <v>2</v>
      </c>
      <c r="G644" t="s">
        <v>46</v>
      </c>
      <c r="H644" s="79" t="str">
        <f t="shared" si="21"/>
        <v>---</v>
      </c>
      <c r="I644" s="92">
        <v>60.001600000000003</v>
      </c>
      <c r="J644">
        <v>565</v>
      </c>
      <c r="L644" s="81" t="str">
        <f>IF(OR('H_Parallel+HT'!$G644="---",'H_Parallel+HT'!$G644="infeas",'H_Parallel+HT'!$G644="inf"),"---",('H_Parallel+HT'!$G644/M644)-1)</f>
        <v>---</v>
      </c>
      <c r="M644" s="83">
        <f>Model_dem!L644</f>
        <v>778</v>
      </c>
      <c r="N644" s="78" t="str">
        <f>Model_dem!G644</f>
        <v>---</v>
      </c>
      <c r="O644" s="84" t="str">
        <f>IF(AND(H384&lt;-0.01,Model_dem!F384="Optimal"),"Aqui","")</f>
        <v/>
      </c>
      <c r="P644" s="84">
        <v>20378</v>
      </c>
    </row>
    <row r="645" spans="1:16" x14ac:dyDescent="0.3">
      <c r="A645" s="68" t="s">
        <v>513</v>
      </c>
      <c r="B645" s="20">
        <v>1</v>
      </c>
      <c r="C645" s="82" t="str">
        <f t="shared" si="20"/>
        <v>Cardinality-constrained</v>
      </c>
      <c r="D645" s="20">
        <v>50</v>
      </c>
      <c r="E645" s="20">
        <v>0.2</v>
      </c>
      <c r="F645" t="s">
        <v>2</v>
      </c>
      <c r="G645" t="s">
        <v>46</v>
      </c>
      <c r="H645" s="79" t="str">
        <f t="shared" si="21"/>
        <v>---</v>
      </c>
      <c r="I645" s="92">
        <v>60.016399999999997</v>
      </c>
      <c r="J645">
        <v>644</v>
      </c>
      <c r="L645" s="81" t="str">
        <f>IF(OR('H_Parallel+HT'!$G645="---",'H_Parallel+HT'!$G645="infeas",'H_Parallel+HT'!$G645="inf"),"---",('H_Parallel+HT'!$G645/M645)-1)</f>
        <v>---</v>
      </c>
      <c r="M645" s="83">
        <f>Model_dem!L645</f>
        <v>778</v>
      </c>
      <c r="N645" s="78" t="str">
        <f>Model_dem!G645</f>
        <v>---</v>
      </c>
      <c r="O645" s="84" t="str">
        <f>IF(AND(H385&lt;-0.01,Model_dem!F385="Optimal"),"Aqui","")</f>
        <v/>
      </c>
      <c r="P645" s="84">
        <v>24342</v>
      </c>
    </row>
    <row r="646" spans="1:16" x14ac:dyDescent="0.3">
      <c r="A646" s="68" t="s">
        <v>513</v>
      </c>
      <c r="B646" s="20">
        <v>2</v>
      </c>
      <c r="C646" s="82" t="str">
        <f t="shared" si="20"/>
        <v>Knapsack</v>
      </c>
      <c r="D646" s="20">
        <v>5</v>
      </c>
      <c r="E646" s="20">
        <v>0.05</v>
      </c>
      <c r="F646" t="s">
        <v>0</v>
      </c>
      <c r="G646">
        <v>778</v>
      </c>
      <c r="H646" s="79">
        <f t="shared" si="21"/>
        <v>0</v>
      </c>
      <c r="I646" s="92">
        <v>2.4681600000000001</v>
      </c>
      <c r="J646">
        <v>8821</v>
      </c>
      <c r="K646" s="52">
        <v>0.93</v>
      </c>
      <c r="L646" s="81">
        <f>IF(OR('H_Parallel+HT'!$G646="---",'H_Parallel+HT'!$G646="infeas",'H_Parallel+HT'!$G646="inf"),"---",('H_Parallel+HT'!$G646/M646)-1)</f>
        <v>0</v>
      </c>
      <c r="M646" s="83">
        <f>Model_dem!L646</f>
        <v>778</v>
      </c>
      <c r="N646" s="78">
        <f>Model_dem!G646</f>
        <v>778</v>
      </c>
      <c r="O646" s="84" t="str">
        <f>IF(AND(H386&lt;-0.01,Model_dem!F386="Optimal"),"Aqui","")</f>
        <v/>
      </c>
      <c r="P646" s="84">
        <v>15717</v>
      </c>
    </row>
    <row r="647" spans="1:16" x14ac:dyDescent="0.3">
      <c r="A647" s="68" t="s">
        <v>513</v>
      </c>
      <c r="B647" s="20">
        <v>2</v>
      </c>
      <c r="C647" s="82" t="str">
        <f t="shared" si="20"/>
        <v>Knapsack</v>
      </c>
      <c r="D647" s="20">
        <v>5</v>
      </c>
      <c r="E647" s="20">
        <v>0.1</v>
      </c>
      <c r="F647" t="s">
        <v>0</v>
      </c>
      <c r="G647">
        <v>778</v>
      </c>
      <c r="H647" s="79">
        <f t="shared" si="21"/>
        <v>0</v>
      </c>
      <c r="I647" s="92">
        <v>1.6402099999999999</v>
      </c>
      <c r="J647">
        <v>8509</v>
      </c>
      <c r="K647" s="52">
        <v>0.999</v>
      </c>
      <c r="L647" s="81">
        <f>IF(OR('H_Parallel+HT'!$G647="---",'H_Parallel+HT'!$G647="infeas",'H_Parallel+HT'!$G647="inf"),"---",('H_Parallel+HT'!$G647/M647)-1)</f>
        <v>0</v>
      </c>
      <c r="M647" s="83">
        <f>Model_dem!L647</f>
        <v>778</v>
      </c>
      <c r="N647" s="78">
        <f>Model_dem!G647</f>
        <v>778</v>
      </c>
      <c r="O647" s="84" t="str">
        <f>IF(AND(H387&lt;-0.01,Model_dem!F387="Optimal"),"Aqui","")</f>
        <v/>
      </c>
      <c r="P647" s="84">
        <v>9913</v>
      </c>
    </row>
    <row r="648" spans="1:16" x14ac:dyDescent="0.3">
      <c r="A648" s="68" t="s">
        <v>513</v>
      </c>
      <c r="B648" s="20">
        <v>2</v>
      </c>
      <c r="C648" s="82" t="str">
        <f t="shared" si="20"/>
        <v>Knapsack</v>
      </c>
      <c r="D648" s="20">
        <v>5</v>
      </c>
      <c r="E648" s="20">
        <v>0.15</v>
      </c>
      <c r="F648" t="s">
        <v>0</v>
      </c>
      <c r="G648">
        <v>778</v>
      </c>
      <c r="H648" s="79">
        <f t="shared" si="21"/>
        <v>0</v>
      </c>
      <c r="I648" s="92">
        <v>2.3442799999999999</v>
      </c>
      <c r="J648">
        <v>8486</v>
      </c>
      <c r="K648" s="52">
        <v>1</v>
      </c>
      <c r="L648" s="81">
        <f>IF(OR('H_Parallel+HT'!$G648="---",'H_Parallel+HT'!$G648="infeas",'H_Parallel+HT'!$G648="inf"),"---",('H_Parallel+HT'!$G648/M648)-1)</f>
        <v>0</v>
      </c>
      <c r="M648" s="83">
        <f>Model_dem!L648</f>
        <v>778</v>
      </c>
      <c r="N648" s="78">
        <f>Model_dem!G648</f>
        <v>778</v>
      </c>
      <c r="O648" s="84" t="str">
        <f>IF(AND(H388&lt;-0.01,Model_dem!F388="Optimal"),"Aqui","")</f>
        <v/>
      </c>
      <c r="P648" s="84">
        <v>7293</v>
      </c>
    </row>
    <row r="649" spans="1:16" x14ac:dyDescent="0.3">
      <c r="A649" s="68" t="s">
        <v>513</v>
      </c>
      <c r="B649" s="20">
        <v>2</v>
      </c>
      <c r="C649" s="82" t="str">
        <f t="shared" si="20"/>
        <v>Knapsack</v>
      </c>
      <c r="D649" s="20">
        <v>5</v>
      </c>
      <c r="E649" s="20">
        <v>0.2</v>
      </c>
      <c r="F649" t="s">
        <v>0</v>
      </c>
      <c r="G649">
        <v>778</v>
      </c>
      <c r="H649" s="79">
        <f t="shared" si="21"/>
        <v>0</v>
      </c>
      <c r="I649" s="92">
        <v>0.91996</v>
      </c>
      <c r="J649">
        <v>9192</v>
      </c>
      <c r="K649" s="52">
        <v>1</v>
      </c>
      <c r="L649" s="81">
        <f>IF(OR('H_Parallel+HT'!$G649="---",'H_Parallel+HT'!$G649="infeas",'H_Parallel+HT'!$G649="inf"),"---",('H_Parallel+HT'!$G649/M649)-1)</f>
        <v>0</v>
      </c>
      <c r="M649" s="83">
        <f>Model_dem!L649</f>
        <v>778</v>
      </c>
      <c r="N649" s="78">
        <f>Model_dem!G649</f>
        <v>778</v>
      </c>
      <c r="O649" s="84" t="str">
        <f>IF(AND(H389&lt;-0.01,Model_dem!F389="Optimal"),"Aqui","")</f>
        <v/>
      </c>
      <c r="P649" s="84">
        <v>6410</v>
      </c>
    </row>
    <row r="650" spans="1:16" x14ac:dyDescent="0.3">
      <c r="A650" s="68" t="s">
        <v>513</v>
      </c>
      <c r="B650" s="20">
        <v>2</v>
      </c>
      <c r="C650" s="82" t="str">
        <f t="shared" si="20"/>
        <v>Knapsack</v>
      </c>
      <c r="D650" s="20">
        <v>10</v>
      </c>
      <c r="E650" s="20">
        <v>0.05</v>
      </c>
      <c r="F650" t="s">
        <v>0</v>
      </c>
      <c r="G650">
        <v>778</v>
      </c>
      <c r="H650" s="79">
        <f t="shared" si="21"/>
        <v>0</v>
      </c>
      <c r="I650" s="92">
        <v>1.11049</v>
      </c>
      <c r="J650">
        <v>10285</v>
      </c>
      <c r="K650" s="52">
        <v>0.93</v>
      </c>
      <c r="L650" s="81">
        <f>IF(OR('H_Parallel+HT'!$G650="---",'H_Parallel+HT'!$G650="infeas",'H_Parallel+HT'!$G650="inf"),"---",('H_Parallel+HT'!$G650/M650)-1)</f>
        <v>0</v>
      </c>
      <c r="M650" s="83">
        <f>Model_dem!L650</f>
        <v>778</v>
      </c>
      <c r="N650" s="78">
        <f>Model_dem!G650</f>
        <v>778</v>
      </c>
      <c r="O650" s="84" t="str">
        <f>IF(AND(H390&lt;-0.01,Model_dem!F390="Optimal"),"Aqui","")</f>
        <v/>
      </c>
      <c r="P650" s="84">
        <v>9852</v>
      </c>
    </row>
    <row r="651" spans="1:16" x14ac:dyDescent="0.3">
      <c r="A651" s="68" t="s">
        <v>513</v>
      </c>
      <c r="B651" s="20">
        <v>2</v>
      </c>
      <c r="C651" s="82" t="str">
        <f t="shared" si="20"/>
        <v>Knapsack</v>
      </c>
      <c r="D651" s="20">
        <v>10</v>
      </c>
      <c r="E651" s="20">
        <v>0.1</v>
      </c>
      <c r="F651" t="s">
        <v>0</v>
      </c>
      <c r="G651">
        <v>778</v>
      </c>
      <c r="H651" s="79">
        <f t="shared" si="21"/>
        <v>0</v>
      </c>
      <c r="I651" s="92">
        <v>1.1449100000000001</v>
      </c>
      <c r="J651">
        <v>10163</v>
      </c>
      <c r="K651" s="52">
        <v>0.93600000000000005</v>
      </c>
      <c r="L651" s="81">
        <f>IF(OR('H_Parallel+HT'!$G651="---",'H_Parallel+HT'!$G651="infeas",'H_Parallel+HT'!$G651="inf"),"---",('H_Parallel+HT'!$G651/M651)-1)</f>
        <v>0</v>
      </c>
      <c r="M651" s="83">
        <f>Model_dem!L651</f>
        <v>778</v>
      </c>
      <c r="N651" s="78">
        <f>Model_dem!G651</f>
        <v>778</v>
      </c>
      <c r="O651" s="84" t="str">
        <f>IF(AND(H391&lt;-0.01,Model_dem!F391="Optimal"),"Aqui","")</f>
        <v/>
      </c>
      <c r="P651" s="84">
        <v>4131</v>
      </c>
    </row>
    <row r="652" spans="1:16" x14ac:dyDescent="0.3">
      <c r="A652" s="68" t="s">
        <v>513</v>
      </c>
      <c r="B652" s="20">
        <v>2</v>
      </c>
      <c r="C652" s="82" t="str">
        <f t="shared" si="20"/>
        <v>Knapsack</v>
      </c>
      <c r="D652" s="20">
        <v>10</v>
      </c>
      <c r="E652" s="20">
        <v>0.15</v>
      </c>
      <c r="F652" t="s">
        <v>0</v>
      </c>
      <c r="G652">
        <v>778</v>
      </c>
      <c r="H652" s="79">
        <f t="shared" si="21"/>
        <v>0</v>
      </c>
      <c r="I652" s="92">
        <v>1.15971</v>
      </c>
      <c r="J652">
        <v>8196</v>
      </c>
      <c r="K652" s="52">
        <v>1</v>
      </c>
      <c r="L652" s="81">
        <f>IF(OR('H_Parallel+HT'!$G652="---",'H_Parallel+HT'!$G652="infeas",'H_Parallel+HT'!$G652="inf"),"---",('H_Parallel+HT'!$G652/M652)-1)</f>
        <v>0</v>
      </c>
      <c r="M652" s="83">
        <f>Model_dem!L652</f>
        <v>778</v>
      </c>
      <c r="N652" s="78">
        <f>Model_dem!G652</f>
        <v>778</v>
      </c>
      <c r="O652" s="84" t="str">
        <f>IF(AND(H392&lt;-0.01,Model_dem!F392="Optimal"),"Aqui","")</f>
        <v/>
      </c>
      <c r="P652" s="84">
        <v>1699</v>
      </c>
    </row>
    <row r="653" spans="1:16" x14ac:dyDescent="0.3">
      <c r="A653" s="68" t="s">
        <v>513</v>
      </c>
      <c r="B653" s="20">
        <v>2</v>
      </c>
      <c r="C653" s="82" t="str">
        <f t="shared" si="20"/>
        <v>Knapsack</v>
      </c>
      <c r="D653" s="20">
        <v>10</v>
      </c>
      <c r="E653" s="20">
        <v>0.2</v>
      </c>
      <c r="F653" t="s">
        <v>0</v>
      </c>
      <c r="G653">
        <v>790</v>
      </c>
      <c r="H653" s="79">
        <f t="shared" si="21"/>
        <v>0</v>
      </c>
      <c r="I653" s="92">
        <v>1.4228700000000001</v>
      </c>
      <c r="J653">
        <v>9416</v>
      </c>
      <c r="K653" s="52">
        <v>1</v>
      </c>
      <c r="L653" s="81">
        <f>IF(OR('H_Parallel+HT'!$G653="---",'H_Parallel+HT'!$G653="infeas",'H_Parallel+HT'!$G653="inf"),"---",('H_Parallel+HT'!$G653/M653)-1)</f>
        <v>1.5424164524421524E-2</v>
      </c>
      <c r="M653" s="83">
        <f>Model_dem!L653</f>
        <v>778</v>
      </c>
      <c r="N653" s="78">
        <f>Model_dem!G653</f>
        <v>790</v>
      </c>
      <c r="O653" s="84" t="str">
        <f>IF(AND(H393&lt;-0.01,Model_dem!F393="Optimal"),"Aqui","")</f>
        <v/>
      </c>
      <c r="P653" s="84">
        <v>51</v>
      </c>
    </row>
    <row r="654" spans="1:16" x14ac:dyDescent="0.3">
      <c r="A654" s="68" t="s">
        <v>513</v>
      </c>
      <c r="B654" s="20">
        <v>2</v>
      </c>
      <c r="C654" s="82" t="str">
        <f t="shared" si="20"/>
        <v>Knapsack</v>
      </c>
      <c r="D654" s="20">
        <v>25</v>
      </c>
      <c r="E654" s="20">
        <v>0.05</v>
      </c>
      <c r="F654" t="s">
        <v>0</v>
      </c>
      <c r="G654">
        <v>778</v>
      </c>
      <c r="H654" s="79">
        <f t="shared" si="21"/>
        <v>0</v>
      </c>
      <c r="I654" s="92">
        <v>1.2932999999999999</v>
      </c>
      <c r="J654">
        <v>8250</v>
      </c>
      <c r="K654" s="52">
        <v>0</v>
      </c>
      <c r="L654" s="81">
        <f>IF(OR('H_Parallel+HT'!$G654="---",'H_Parallel+HT'!$G654="infeas",'H_Parallel+HT'!$G654="inf"),"---",('H_Parallel+HT'!$G654/M654)-1)</f>
        <v>0</v>
      </c>
      <c r="M654" s="83">
        <f>Model_dem!L654</f>
        <v>778</v>
      </c>
      <c r="N654" s="78">
        <f>Model_dem!G654</f>
        <v>778</v>
      </c>
      <c r="O654" s="84" t="str">
        <f>IF(AND(H394&lt;-0.01,Model_dem!F394="Optimal"),"Aqui","")</f>
        <v/>
      </c>
      <c r="P654" s="84">
        <v>7533</v>
      </c>
    </row>
    <row r="655" spans="1:16" x14ac:dyDescent="0.3">
      <c r="A655" s="68" t="s">
        <v>513</v>
      </c>
      <c r="B655" s="20">
        <v>2</v>
      </c>
      <c r="C655" s="82" t="str">
        <f t="shared" si="20"/>
        <v>Knapsack</v>
      </c>
      <c r="D655" s="20">
        <v>25</v>
      </c>
      <c r="E655" s="20">
        <v>0.1</v>
      </c>
      <c r="F655" t="s">
        <v>0</v>
      </c>
      <c r="G655">
        <v>790</v>
      </c>
      <c r="H655" s="79">
        <f t="shared" si="21"/>
        <v>0</v>
      </c>
      <c r="I655" s="92">
        <v>1.42787</v>
      </c>
      <c r="J655">
        <v>7800</v>
      </c>
      <c r="K655" s="52">
        <v>0.218</v>
      </c>
      <c r="L655" s="81">
        <f>IF(OR('H_Parallel+HT'!$G655="---",'H_Parallel+HT'!$G655="infeas",'H_Parallel+HT'!$G655="inf"),"---",('H_Parallel+HT'!$G655/M655)-1)</f>
        <v>1.5424164524421524E-2</v>
      </c>
      <c r="M655" s="83">
        <f>Model_dem!L655</f>
        <v>778</v>
      </c>
      <c r="N655" s="78">
        <f>Model_dem!G655</f>
        <v>790</v>
      </c>
      <c r="O655" s="84" t="str">
        <f>IF(AND(H395&lt;-0.01,Model_dem!F395="Optimal"),"Aqui","")</f>
        <v/>
      </c>
      <c r="P655" s="84">
        <v>6138</v>
      </c>
    </row>
    <row r="656" spans="1:16" x14ac:dyDescent="0.3">
      <c r="A656" s="68" t="s">
        <v>513</v>
      </c>
      <c r="B656" s="20">
        <v>2</v>
      </c>
      <c r="C656" s="82" t="str">
        <f t="shared" si="20"/>
        <v>Knapsack</v>
      </c>
      <c r="D656" s="20">
        <v>25</v>
      </c>
      <c r="E656" s="20">
        <v>0.15</v>
      </c>
      <c r="F656" t="s">
        <v>1</v>
      </c>
      <c r="G656">
        <v>801</v>
      </c>
      <c r="H656" s="79">
        <f t="shared" si="21"/>
        <v>0</v>
      </c>
      <c r="I656" s="92">
        <v>8.2978500000000004</v>
      </c>
      <c r="J656">
        <v>7362</v>
      </c>
      <c r="K656" s="52">
        <v>0.95299999999999996</v>
      </c>
      <c r="L656" s="81">
        <f>IF(OR('H_Parallel+HT'!$G656="---",'H_Parallel+HT'!$G656="infeas",'H_Parallel+HT'!$G656="inf"),"---",('H_Parallel+HT'!$G656/M656)-1)</f>
        <v>2.9562982005141292E-2</v>
      </c>
      <c r="M656" s="83">
        <f>Model_dem!L656</f>
        <v>778</v>
      </c>
      <c r="N656" s="78">
        <f>Model_dem!G656</f>
        <v>801</v>
      </c>
      <c r="O656" s="84" t="str">
        <f>IF(AND(H396&lt;-0.01,Model_dem!F396="Optimal"),"Aqui","")</f>
        <v/>
      </c>
      <c r="P656" s="84">
        <v>267</v>
      </c>
    </row>
    <row r="657" spans="1:16" x14ac:dyDescent="0.3">
      <c r="A657" s="68" t="s">
        <v>513</v>
      </c>
      <c r="B657" s="20">
        <v>2</v>
      </c>
      <c r="C657" s="82" t="str">
        <f t="shared" si="20"/>
        <v>Knapsack</v>
      </c>
      <c r="D657" s="20">
        <v>25</v>
      </c>
      <c r="E657" s="20">
        <v>0.2</v>
      </c>
      <c r="F657" t="s">
        <v>2</v>
      </c>
      <c r="G657">
        <v>912</v>
      </c>
      <c r="H657" s="79">
        <f t="shared" si="21"/>
        <v>-3.2786885245901639E-3</v>
      </c>
      <c r="I657" s="92">
        <v>324.35599999999999</v>
      </c>
      <c r="J657">
        <v>1217</v>
      </c>
      <c r="L657" s="81">
        <f>IF(OR('H_Parallel+HT'!$G657="---",'H_Parallel+HT'!$G657="infeas",'H_Parallel+HT'!$G657="inf"),"---",('H_Parallel+HT'!$G657/M657)-1)</f>
        <v>0.17223650385604117</v>
      </c>
      <c r="M657" s="83">
        <f>Model_dem!L657</f>
        <v>778</v>
      </c>
      <c r="N657" s="78">
        <f>Model_dem!G657</f>
        <v>915</v>
      </c>
      <c r="O657" s="84" t="str">
        <f>IF(AND(H397&lt;-0.01,Model_dem!F397="Optimal"),"Aqui","")</f>
        <v/>
      </c>
      <c r="P657" s="84">
        <v>29</v>
      </c>
    </row>
    <row r="658" spans="1:16" x14ac:dyDescent="0.3">
      <c r="A658" s="68" t="s">
        <v>513</v>
      </c>
      <c r="B658" s="20">
        <v>2</v>
      </c>
      <c r="C658" s="82" t="str">
        <f t="shared" si="20"/>
        <v>Knapsack</v>
      </c>
      <c r="D658" s="20">
        <v>50</v>
      </c>
      <c r="E658" s="20">
        <v>0.05</v>
      </c>
      <c r="F658" t="s">
        <v>0</v>
      </c>
      <c r="G658">
        <v>790</v>
      </c>
      <c r="H658" s="79">
        <f t="shared" si="21"/>
        <v>0</v>
      </c>
      <c r="I658" s="92">
        <v>1.4051499999999999</v>
      </c>
      <c r="J658">
        <v>9065</v>
      </c>
      <c r="K658" s="52">
        <v>0</v>
      </c>
      <c r="L658" s="81">
        <f>IF(OR('H_Parallel+HT'!$G658="---",'H_Parallel+HT'!$G658="infeas",'H_Parallel+HT'!$G658="inf"),"---",('H_Parallel+HT'!$G658/M658)-1)</f>
        <v>1.5424164524421524E-2</v>
      </c>
      <c r="M658" s="83">
        <f>Model_dem!L658</f>
        <v>778</v>
      </c>
      <c r="N658" s="78">
        <f>Model_dem!G658</f>
        <v>790</v>
      </c>
      <c r="O658" s="84" t="str">
        <f>IF(AND(H398&lt;-0.01,Model_dem!F398="Optimal"),"Aqui","")</f>
        <v/>
      </c>
      <c r="P658" s="84">
        <v>23679</v>
      </c>
    </row>
    <row r="659" spans="1:16" x14ac:dyDescent="0.3">
      <c r="A659" s="68" t="s">
        <v>513</v>
      </c>
      <c r="B659" s="20">
        <v>2</v>
      </c>
      <c r="C659" s="82" t="str">
        <f t="shared" si="20"/>
        <v>Knapsack</v>
      </c>
      <c r="D659" s="20">
        <v>50</v>
      </c>
      <c r="E659" s="20">
        <v>0.1</v>
      </c>
      <c r="F659" t="s">
        <v>0</v>
      </c>
      <c r="G659">
        <v>825</v>
      </c>
      <c r="H659" s="79">
        <f t="shared" si="21"/>
        <v>0</v>
      </c>
      <c r="I659" s="92">
        <v>10.1995</v>
      </c>
      <c r="J659">
        <v>6895</v>
      </c>
      <c r="K659" s="52">
        <v>1E-3</v>
      </c>
      <c r="L659" s="81">
        <f>IF(OR('H_Parallel+HT'!$G659="---",'H_Parallel+HT'!$G659="infeas",'H_Parallel+HT'!$G659="inf"),"---",('H_Parallel+HT'!$G659/M659)-1)</f>
        <v>6.0411311053984562E-2</v>
      </c>
      <c r="M659" s="83">
        <f>Model_dem!L659</f>
        <v>778</v>
      </c>
      <c r="N659" s="78">
        <f>Model_dem!G659</f>
        <v>825</v>
      </c>
      <c r="O659" s="84" t="str">
        <f>IF(AND(H399&lt;-0.01,Model_dem!F399="Optimal"),"Aqui","")</f>
        <v/>
      </c>
      <c r="P659" s="84"/>
    </row>
    <row r="660" spans="1:16" x14ac:dyDescent="0.3">
      <c r="A660" s="68" t="s">
        <v>513</v>
      </c>
      <c r="B660" s="20">
        <v>2</v>
      </c>
      <c r="C660" s="82" t="str">
        <f t="shared" si="20"/>
        <v>Knapsack</v>
      </c>
      <c r="D660" s="20">
        <v>50</v>
      </c>
      <c r="E660" s="20">
        <v>0.15</v>
      </c>
      <c r="F660" t="s">
        <v>2</v>
      </c>
      <c r="G660" t="s">
        <v>46</v>
      </c>
      <c r="H660" s="79" t="str">
        <f t="shared" si="21"/>
        <v>---</v>
      </c>
      <c r="I660" s="92">
        <v>60.015599999999999</v>
      </c>
      <c r="J660">
        <v>627</v>
      </c>
      <c r="L660" s="81" t="str">
        <f>IF(OR('H_Parallel+HT'!$G660="---",'H_Parallel+HT'!$G660="infeas",'H_Parallel+HT'!$G660="inf"),"---",('H_Parallel+HT'!$G660/M660)-1)</f>
        <v>---</v>
      </c>
      <c r="M660" s="83">
        <f>Model_dem!L660</f>
        <v>778</v>
      </c>
      <c r="N660" s="78" t="str">
        <f>Model_dem!G660</f>
        <v>---</v>
      </c>
      <c r="O660" s="84" t="str">
        <f>IF(AND(H400&lt;-0.01,Model_dem!F400="Optimal"),"Aqui","")</f>
        <v/>
      </c>
      <c r="P660" s="84"/>
    </row>
    <row r="661" spans="1:16" x14ac:dyDescent="0.3">
      <c r="A661" s="68" t="s">
        <v>513</v>
      </c>
      <c r="B661" s="20">
        <v>2</v>
      </c>
      <c r="C661" s="82" t="str">
        <f t="shared" si="20"/>
        <v>Knapsack</v>
      </c>
      <c r="D661" s="20">
        <v>50</v>
      </c>
      <c r="E661" s="20">
        <v>0.2</v>
      </c>
      <c r="F661" t="s">
        <v>4</v>
      </c>
      <c r="G661" t="s">
        <v>511</v>
      </c>
      <c r="H661" s="79" t="str">
        <f t="shared" si="21"/>
        <v>---</v>
      </c>
      <c r="I661" s="92" t="s">
        <v>511</v>
      </c>
      <c r="L661" s="81" t="str">
        <f>IF(OR('H_Parallel+HT'!$G661="---",'H_Parallel+HT'!$G661="infeas",'H_Parallel+HT'!$G661="inf"),"---",('H_Parallel+HT'!$G661/M661)-1)</f>
        <v>---</v>
      </c>
      <c r="M661" s="83">
        <f>Model_dem!L661</f>
        <v>778</v>
      </c>
      <c r="N661" s="78" t="str">
        <f>Model_dem!G661</f>
        <v>---</v>
      </c>
      <c r="O661" s="84" t="str">
        <f>IF(AND(H401&lt;-0.01,Model_dem!F401="Optimal"),"Aqui","")</f>
        <v/>
      </c>
      <c r="P661" s="84"/>
    </row>
    <row r="662" spans="1:16" hidden="1" x14ac:dyDescent="0.3">
      <c r="A662" s="68" t="s">
        <v>513</v>
      </c>
      <c r="B662" s="20">
        <v>3</v>
      </c>
      <c r="C662" s="82" t="str">
        <f t="shared" si="20"/>
        <v>Factor Model</v>
      </c>
      <c r="D662" s="20">
        <v>0</v>
      </c>
      <c r="E662" s="20">
        <v>0.05</v>
      </c>
      <c r="F662" t="s">
        <v>4</v>
      </c>
      <c r="G662" t="s">
        <v>511</v>
      </c>
      <c r="H662" s="79" t="str">
        <f t="shared" si="21"/>
        <v>---</v>
      </c>
      <c r="I662" t="s">
        <v>511</v>
      </c>
      <c r="L662" s="81" t="str">
        <f>IF(OR('H_Parallel+HT'!$G662="---",'H_Parallel+HT'!$G662="infeas",'H_Parallel+HT'!$G662="inf"),"---",('H_Parallel+HT'!$G662/M662)-1)</f>
        <v>---</v>
      </c>
      <c r="M662" s="83">
        <f>Model_dem!L662</f>
        <v>778</v>
      </c>
      <c r="N662" s="78" t="str">
        <f>Model_dem!G662</f>
        <v>---</v>
      </c>
      <c r="O662" s="84" t="str">
        <f>IF(AND(H402&lt;-0.01,Model_dem!F402="Optimal"),"Aqui","")</f>
        <v/>
      </c>
      <c r="P662" s="84">
        <v>21007</v>
      </c>
    </row>
    <row r="663" spans="1:16" hidden="1" x14ac:dyDescent="0.3">
      <c r="A663" s="68" t="s">
        <v>513</v>
      </c>
      <c r="B663" s="20">
        <v>3</v>
      </c>
      <c r="C663" s="82" t="str">
        <f t="shared" si="20"/>
        <v>Factor Model</v>
      </c>
      <c r="D663" s="20">
        <v>0</v>
      </c>
      <c r="E663" s="20">
        <v>0.1</v>
      </c>
      <c r="F663" t="s">
        <v>4</v>
      </c>
      <c r="G663" t="s">
        <v>511</v>
      </c>
      <c r="H663" s="79" t="str">
        <f t="shared" si="21"/>
        <v>---</v>
      </c>
      <c r="I663" t="s">
        <v>511</v>
      </c>
      <c r="L663" s="81" t="str">
        <f>IF(OR('H_Parallel+HT'!$G663="---",'H_Parallel+HT'!$G663="infeas",'H_Parallel+HT'!$G663="inf"),"---",('H_Parallel+HT'!$G663/M663)-1)</f>
        <v>---</v>
      </c>
      <c r="M663" s="83">
        <f>Model_dem!L663</f>
        <v>778</v>
      </c>
      <c r="N663" s="78" t="str">
        <f>Model_dem!G663</f>
        <v>---</v>
      </c>
      <c r="O663" s="84" t="str">
        <f>IF(AND(H403&lt;-0.01,Model_dem!F403="Optimal"),"Aqui","")</f>
        <v/>
      </c>
      <c r="P663" s="84"/>
    </row>
    <row r="664" spans="1:16" hidden="1" x14ac:dyDescent="0.3">
      <c r="A664" s="68" t="s">
        <v>513</v>
      </c>
      <c r="B664" s="20">
        <v>3</v>
      </c>
      <c r="C664" s="82" t="str">
        <f t="shared" si="20"/>
        <v>Factor Model</v>
      </c>
      <c r="D664" s="20">
        <v>0</v>
      </c>
      <c r="E664" s="20">
        <v>0.15</v>
      </c>
      <c r="F664" t="s">
        <v>4</v>
      </c>
      <c r="G664" t="s">
        <v>511</v>
      </c>
      <c r="H664" s="79" t="str">
        <f t="shared" si="21"/>
        <v>---</v>
      </c>
      <c r="I664" t="s">
        <v>511</v>
      </c>
      <c r="L664" s="81" t="str">
        <f>IF(OR('H_Parallel+HT'!$G664="---",'H_Parallel+HT'!$G664="infeas",'H_Parallel+HT'!$G664="inf"),"---",('H_Parallel+HT'!$G664/M664)-1)</f>
        <v>---</v>
      </c>
      <c r="M664" s="83">
        <f>Model_dem!L664</f>
        <v>778</v>
      </c>
      <c r="N664" s="78" t="str">
        <f>Model_dem!G664</f>
        <v>---</v>
      </c>
      <c r="O664" s="84" t="str">
        <f>IF(AND(H404&lt;-0.01,Model_dem!F404="Optimal"),"Aqui","")</f>
        <v/>
      </c>
      <c r="P664" s="84"/>
    </row>
    <row r="665" spans="1:16" hidden="1" x14ac:dyDescent="0.3">
      <c r="A665" s="68" t="s">
        <v>513</v>
      </c>
      <c r="B665" s="20">
        <v>3</v>
      </c>
      <c r="C665" s="82" t="str">
        <f t="shared" si="20"/>
        <v>Factor Model</v>
      </c>
      <c r="D665" s="20">
        <v>0</v>
      </c>
      <c r="E665" s="20">
        <v>0.2</v>
      </c>
      <c r="F665" t="s">
        <v>4</v>
      </c>
      <c r="G665" t="s">
        <v>511</v>
      </c>
      <c r="H665" s="79" t="str">
        <f t="shared" si="21"/>
        <v>---</v>
      </c>
      <c r="I665" t="s">
        <v>511</v>
      </c>
      <c r="L665" s="81" t="str">
        <f>IF(OR('H_Parallel+HT'!$G665="---",'H_Parallel+HT'!$G665="infeas",'H_Parallel+HT'!$G665="inf"),"---",('H_Parallel+HT'!$G665/M665)-1)</f>
        <v>---</v>
      </c>
      <c r="M665" s="83">
        <f>Model_dem!L665</f>
        <v>778</v>
      </c>
      <c r="N665" s="78" t="str">
        <f>Model_dem!G665</f>
        <v>---</v>
      </c>
      <c r="O665" s="84" t="str">
        <f>IF(AND(H405&lt;-0.01,Model_dem!F405="Optimal"),"Aqui","")</f>
        <v/>
      </c>
      <c r="P665" s="84"/>
    </row>
    <row r="666" spans="1:16" hidden="1" x14ac:dyDescent="0.3">
      <c r="A666" s="68" t="s">
        <v>513</v>
      </c>
      <c r="B666" s="20">
        <v>3</v>
      </c>
      <c r="C666" s="82" t="str">
        <f t="shared" si="20"/>
        <v>Factor Model</v>
      </c>
      <c r="D666" s="20">
        <v>10</v>
      </c>
      <c r="E666" s="20">
        <v>0.05</v>
      </c>
      <c r="F666" t="s">
        <v>4</v>
      </c>
      <c r="G666" t="s">
        <v>511</v>
      </c>
      <c r="H666" s="79" t="str">
        <f t="shared" si="21"/>
        <v>---</v>
      </c>
      <c r="I666" t="s">
        <v>511</v>
      </c>
      <c r="L666" s="81" t="str">
        <f>IF(OR('H_Parallel+HT'!$G666="---",'H_Parallel+HT'!$G666="infeas",'H_Parallel+HT'!$G666="inf"),"---",('H_Parallel+HT'!$G666/M666)-1)</f>
        <v>---</v>
      </c>
      <c r="M666" s="83">
        <f>Model_dem!L666</f>
        <v>778</v>
      </c>
      <c r="N666" s="78" t="str">
        <f>Model_dem!G666</f>
        <v>---</v>
      </c>
      <c r="O666" s="84" t="str">
        <f>IF(AND(H406&lt;-0.01,Model_dem!F406="Optimal"),"Aqui","")</f>
        <v/>
      </c>
      <c r="P666" s="84">
        <v>19770</v>
      </c>
    </row>
    <row r="667" spans="1:16" hidden="1" x14ac:dyDescent="0.3">
      <c r="A667" s="68" t="s">
        <v>513</v>
      </c>
      <c r="B667" s="20">
        <v>3</v>
      </c>
      <c r="C667" s="82" t="str">
        <f t="shared" si="20"/>
        <v>Factor Model</v>
      </c>
      <c r="D667" s="20">
        <v>10</v>
      </c>
      <c r="E667" s="20">
        <v>0.1</v>
      </c>
      <c r="F667" t="s">
        <v>4</v>
      </c>
      <c r="G667" t="s">
        <v>511</v>
      </c>
      <c r="H667" s="79" t="str">
        <f t="shared" si="21"/>
        <v>---</v>
      </c>
      <c r="I667" t="s">
        <v>511</v>
      </c>
      <c r="L667" s="81" t="str">
        <f>IF(OR('H_Parallel+HT'!$G667="---",'H_Parallel+HT'!$G667="infeas",'H_Parallel+HT'!$G667="inf"),"---",('H_Parallel+HT'!$G667/M667)-1)</f>
        <v>---</v>
      </c>
      <c r="M667" s="83">
        <f>Model_dem!L667</f>
        <v>778</v>
      </c>
      <c r="N667" s="78" t="str">
        <f>Model_dem!G667</f>
        <v>---</v>
      </c>
      <c r="O667" s="84" t="str">
        <f>IF(AND(H407&lt;-0.01,Model_dem!F407="Optimal"),"Aqui","")</f>
        <v/>
      </c>
      <c r="P667" s="84"/>
    </row>
    <row r="668" spans="1:16" hidden="1" x14ac:dyDescent="0.3">
      <c r="A668" s="68" t="s">
        <v>513</v>
      </c>
      <c r="B668" s="20">
        <v>3</v>
      </c>
      <c r="C668" s="82" t="str">
        <f t="shared" si="20"/>
        <v>Factor Model</v>
      </c>
      <c r="D668" s="20">
        <v>10</v>
      </c>
      <c r="E668" s="20">
        <v>0.15</v>
      </c>
      <c r="F668" t="s">
        <v>4</v>
      </c>
      <c r="G668" t="s">
        <v>511</v>
      </c>
      <c r="H668" s="79" t="str">
        <f t="shared" si="21"/>
        <v>---</v>
      </c>
      <c r="I668" t="s">
        <v>511</v>
      </c>
      <c r="L668" s="81" t="str">
        <f>IF(OR('H_Parallel+HT'!$G668="---",'H_Parallel+HT'!$G668="infeas",'H_Parallel+HT'!$G668="inf"),"---",('H_Parallel+HT'!$G668/M668)-1)</f>
        <v>---</v>
      </c>
      <c r="M668" s="83">
        <f>Model_dem!L668</f>
        <v>778</v>
      </c>
      <c r="N668" s="78" t="str">
        <f>Model_dem!G668</f>
        <v>---</v>
      </c>
      <c r="O668" s="84" t="str">
        <f>IF(AND(H408&lt;-0.01,Model_dem!F408="Optimal"),"Aqui","")</f>
        <v/>
      </c>
      <c r="P668" s="84"/>
    </row>
    <row r="669" spans="1:16" hidden="1" x14ac:dyDescent="0.3">
      <c r="A669" s="68" t="s">
        <v>513</v>
      </c>
      <c r="B669" s="20">
        <v>3</v>
      </c>
      <c r="C669" s="82" t="str">
        <f t="shared" si="20"/>
        <v>Factor Model</v>
      </c>
      <c r="D669" s="20">
        <v>10</v>
      </c>
      <c r="E669" s="20">
        <v>0.2</v>
      </c>
      <c r="F669" t="s">
        <v>4</v>
      </c>
      <c r="G669" t="s">
        <v>511</v>
      </c>
      <c r="H669" s="79" t="str">
        <f t="shared" si="21"/>
        <v>---</v>
      </c>
      <c r="I669" t="s">
        <v>511</v>
      </c>
      <c r="L669" s="81" t="str">
        <f>IF(OR('H_Parallel+HT'!$G669="---",'H_Parallel+HT'!$G669="infeas",'H_Parallel+HT'!$G669="inf"),"---",('H_Parallel+HT'!$G669/M669)-1)</f>
        <v>---</v>
      </c>
      <c r="M669" s="83">
        <f>Model_dem!L669</f>
        <v>778</v>
      </c>
      <c r="N669" s="78" t="str">
        <f>Model_dem!G669</f>
        <v>---</v>
      </c>
      <c r="O669" s="84" t="str">
        <f>IF(AND(H409&lt;-0.01,Model_dem!F409="Optimal"),"Aqui","")</f>
        <v/>
      </c>
      <c r="P669" s="84"/>
    </row>
    <row r="670" spans="1:16" hidden="1" x14ac:dyDescent="0.3">
      <c r="A670" s="68" t="s">
        <v>513</v>
      </c>
      <c r="B670" s="20">
        <v>3</v>
      </c>
      <c r="C670" s="82" t="str">
        <f t="shared" si="20"/>
        <v>Factor Model</v>
      </c>
      <c r="D670" s="20">
        <v>25</v>
      </c>
      <c r="E670" s="20">
        <v>0.05</v>
      </c>
      <c r="F670" t="s">
        <v>4</v>
      </c>
      <c r="G670" t="s">
        <v>511</v>
      </c>
      <c r="H670" s="79" t="str">
        <f t="shared" si="21"/>
        <v>---</v>
      </c>
      <c r="I670" t="s">
        <v>511</v>
      </c>
      <c r="L670" s="81" t="str">
        <f>IF(OR('H_Parallel+HT'!$G670="---",'H_Parallel+HT'!$G670="infeas",'H_Parallel+HT'!$G670="inf"),"---",('H_Parallel+HT'!$G670/M670)-1)</f>
        <v>---</v>
      </c>
      <c r="M670" s="83">
        <f>Model_dem!L670</f>
        <v>778</v>
      </c>
      <c r="N670" s="78" t="str">
        <f>Model_dem!G670</f>
        <v>---</v>
      </c>
      <c r="O670" s="84" t="str">
        <f>IF(AND(H410&lt;-0.01,Model_dem!F410="Optimal"),"Aqui","")</f>
        <v/>
      </c>
      <c r="P670" s="84">
        <v>21508</v>
      </c>
    </row>
    <row r="671" spans="1:16" hidden="1" x14ac:dyDescent="0.3">
      <c r="A671" s="68" t="s">
        <v>513</v>
      </c>
      <c r="B671" s="20">
        <v>3</v>
      </c>
      <c r="C671" s="82" t="str">
        <f t="shared" si="20"/>
        <v>Factor Model</v>
      </c>
      <c r="D671" s="20">
        <v>25</v>
      </c>
      <c r="E671" s="20">
        <v>0.1</v>
      </c>
      <c r="F671" t="s">
        <v>4</v>
      </c>
      <c r="G671" t="s">
        <v>511</v>
      </c>
      <c r="H671" s="79" t="str">
        <f t="shared" si="21"/>
        <v>---</v>
      </c>
      <c r="I671" t="s">
        <v>511</v>
      </c>
      <c r="L671" s="81" t="str">
        <f>IF(OR('H_Parallel+HT'!$G671="---",'H_Parallel+HT'!$G671="infeas",'H_Parallel+HT'!$G671="inf"),"---",('H_Parallel+HT'!$G671/M671)-1)</f>
        <v>---</v>
      </c>
      <c r="M671" s="83">
        <f>Model_dem!L671</f>
        <v>778</v>
      </c>
      <c r="N671" s="78" t="str">
        <f>Model_dem!G671</f>
        <v>---</v>
      </c>
      <c r="O671" s="84" t="str">
        <f>IF(AND(H411&lt;-0.01,Model_dem!F411="Optimal"),"Aqui","")</f>
        <v/>
      </c>
      <c r="P671" s="84"/>
    </row>
    <row r="672" spans="1:16" hidden="1" x14ac:dyDescent="0.3">
      <c r="A672" s="68" t="s">
        <v>513</v>
      </c>
      <c r="B672" s="20">
        <v>3</v>
      </c>
      <c r="C672" s="82" t="str">
        <f t="shared" si="20"/>
        <v>Factor Model</v>
      </c>
      <c r="D672" s="20">
        <v>25</v>
      </c>
      <c r="E672" s="20">
        <v>0.15</v>
      </c>
      <c r="F672" t="s">
        <v>4</v>
      </c>
      <c r="G672" t="s">
        <v>511</v>
      </c>
      <c r="H672" s="79" t="str">
        <f t="shared" si="21"/>
        <v>---</v>
      </c>
      <c r="I672" t="s">
        <v>511</v>
      </c>
      <c r="L672" s="81" t="str">
        <f>IF(OR('H_Parallel+HT'!$G672="---",'H_Parallel+HT'!$G672="infeas",'H_Parallel+HT'!$G672="inf"),"---",('H_Parallel+HT'!$G672/M672)-1)</f>
        <v>---</v>
      </c>
      <c r="M672" s="83">
        <f>Model_dem!L672</f>
        <v>778</v>
      </c>
      <c r="N672" s="78" t="str">
        <f>Model_dem!G672</f>
        <v>---</v>
      </c>
      <c r="O672" s="84" t="str">
        <f>IF(AND(H412&lt;-0.01,Model_dem!F412="Optimal"),"Aqui","")</f>
        <v/>
      </c>
      <c r="P672" s="84"/>
    </row>
    <row r="673" spans="1:16" hidden="1" x14ac:dyDescent="0.3">
      <c r="A673" s="68" t="s">
        <v>513</v>
      </c>
      <c r="B673" s="20">
        <v>3</v>
      </c>
      <c r="C673" s="82" t="str">
        <f t="shared" si="20"/>
        <v>Factor Model</v>
      </c>
      <c r="D673" s="20">
        <v>25</v>
      </c>
      <c r="E673" s="20">
        <v>0.2</v>
      </c>
      <c r="F673" t="s">
        <v>4</v>
      </c>
      <c r="G673" t="s">
        <v>511</v>
      </c>
      <c r="H673" s="79" t="str">
        <f t="shared" si="21"/>
        <v>---</v>
      </c>
      <c r="I673" t="s">
        <v>511</v>
      </c>
      <c r="L673" s="81" t="str">
        <f>IF(OR('H_Parallel+HT'!$G673="---",'H_Parallel+HT'!$G673="infeas",'H_Parallel+HT'!$G673="inf"),"---",('H_Parallel+HT'!$G673/M673)-1)</f>
        <v>---</v>
      </c>
      <c r="M673" s="83">
        <f>Model_dem!L673</f>
        <v>778</v>
      </c>
      <c r="N673" s="78" t="str">
        <f>Model_dem!G673</f>
        <v>---</v>
      </c>
      <c r="O673" s="84" t="str">
        <f>IF(AND(H413&lt;-0.01,Model_dem!F413="Optimal"),"Aqui","")</f>
        <v/>
      </c>
      <c r="P673" s="84"/>
    </row>
    <row r="674" spans="1:16" hidden="1" x14ac:dyDescent="0.3">
      <c r="A674" s="68" t="s">
        <v>513</v>
      </c>
      <c r="B674" s="20">
        <v>3</v>
      </c>
      <c r="C674" s="82" t="str">
        <f t="shared" si="20"/>
        <v>Factor Model</v>
      </c>
      <c r="D674" s="20">
        <v>50</v>
      </c>
      <c r="E674" s="20">
        <v>0.05</v>
      </c>
      <c r="F674" t="s">
        <v>4</v>
      </c>
      <c r="G674" t="s">
        <v>511</v>
      </c>
      <c r="H674" s="79" t="str">
        <f t="shared" si="21"/>
        <v>---</v>
      </c>
      <c r="I674" t="s">
        <v>511</v>
      </c>
      <c r="L674" s="81" t="str">
        <f>IF(OR('H_Parallel+HT'!$G674="---",'H_Parallel+HT'!$G674="infeas",'H_Parallel+HT'!$G674="inf"),"---",('H_Parallel+HT'!$G674/M674)-1)</f>
        <v>---</v>
      </c>
      <c r="M674" s="83">
        <f>Model_dem!L674</f>
        <v>778</v>
      </c>
      <c r="N674" s="78" t="str">
        <f>Model_dem!G674</f>
        <v>---</v>
      </c>
      <c r="O674" s="84" t="str">
        <f>IF(AND(H414&lt;-0.01,Model_dem!F414="Optimal"),"Aqui","")</f>
        <v/>
      </c>
      <c r="P674" s="78"/>
    </row>
    <row r="675" spans="1:16" hidden="1" x14ac:dyDescent="0.3">
      <c r="A675" s="68" t="s">
        <v>513</v>
      </c>
      <c r="B675" s="20">
        <v>3</v>
      </c>
      <c r="C675" s="82" t="str">
        <f t="shared" si="20"/>
        <v>Factor Model</v>
      </c>
      <c r="D675" s="20">
        <v>50</v>
      </c>
      <c r="E675" s="20">
        <v>0.1</v>
      </c>
      <c r="F675" t="s">
        <v>4</v>
      </c>
      <c r="G675" t="s">
        <v>511</v>
      </c>
      <c r="H675" s="79" t="str">
        <f t="shared" si="21"/>
        <v>---</v>
      </c>
      <c r="I675" t="s">
        <v>511</v>
      </c>
      <c r="L675" s="81" t="str">
        <f>IF(OR('H_Parallel+HT'!$G675="---",'H_Parallel+HT'!$G675="infeas",'H_Parallel+HT'!$G675="inf"),"---",('H_Parallel+HT'!$G675/M675)-1)</f>
        <v>---</v>
      </c>
      <c r="M675" s="83">
        <f>Model_dem!L675</f>
        <v>778</v>
      </c>
      <c r="N675" s="78" t="str">
        <f>Model_dem!G675</f>
        <v>---</v>
      </c>
      <c r="O675" s="84" t="str">
        <f>IF(AND(H415&lt;-0.01,Model_dem!F415="Optimal"),"Aqui","")</f>
        <v/>
      </c>
      <c r="P675" s="78"/>
    </row>
    <row r="676" spans="1:16" hidden="1" x14ac:dyDescent="0.3">
      <c r="A676" s="68" t="s">
        <v>513</v>
      </c>
      <c r="B676" s="20">
        <v>3</v>
      </c>
      <c r="C676" s="82" t="str">
        <f t="shared" si="20"/>
        <v>Factor Model</v>
      </c>
      <c r="D676" s="20">
        <v>50</v>
      </c>
      <c r="E676" s="20">
        <v>0.15</v>
      </c>
      <c r="F676" t="s">
        <v>4</v>
      </c>
      <c r="G676" t="s">
        <v>511</v>
      </c>
      <c r="H676" s="79" t="str">
        <f t="shared" si="21"/>
        <v>---</v>
      </c>
      <c r="I676" t="s">
        <v>511</v>
      </c>
      <c r="L676" s="81" t="str">
        <f>IF(OR('H_Parallel+HT'!$G676="---",'H_Parallel+HT'!$G676="infeas",'H_Parallel+HT'!$G676="inf"),"---",('H_Parallel+HT'!$G676/M676)-1)</f>
        <v>---</v>
      </c>
      <c r="M676" s="83">
        <f>Model_dem!L676</f>
        <v>778</v>
      </c>
      <c r="N676" s="78" t="str">
        <f>Model_dem!G676</f>
        <v>---</v>
      </c>
      <c r="O676" s="84" t="str">
        <f>IF(AND(H416&lt;-0.01,Model_dem!F416="Optimal"),"Aqui","")</f>
        <v/>
      </c>
      <c r="P676" s="78"/>
    </row>
    <row r="677" spans="1:16" hidden="1" x14ac:dyDescent="0.3">
      <c r="A677" s="68" t="s">
        <v>513</v>
      </c>
      <c r="B677" s="20">
        <v>3</v>
      </c>
      <c r="C677" s="82" t="str">
        <f t="shared" si="20"/>
        <v>Factor Model</v>
      </c>
      <c r="D677" s="20">
        <v>50</v>
      </c>
      <c r="E677" s="20">
        <v>0.2</v>
      </c>
      <c r="F677" t="s">
        <v>4</v>
      </c>
      <c r="G677" t="s">
        <v>511</v>
      </c>
      <c r="H677" s="79" t="str">
        <f t="shared" si="21"/>
        <v>---</v>
      </c>
      <c r="I677" t="s">
        <v>511</v>
      </c>
      <c r="L677" s="81" t="str">
        <f>IF(OR('H_Parallel+HT'!$G677="---",'H_Parallel+HT'!$G677="infeas",'H_Parallel+HT'!$G677="inf"),"---",('H_Parallel+HT'!$G677/M677)-1)</f>
        <v>---</v>
      </c>
      <c r="M677" s="83">
        <f>Model_dem!L677</f>
        <v>778</v>
      </c>
      <c r="N677" s="78" t="str">
        <f>Model_dem!G677</f>
        <v>---</v>
      </c>
      <c r="O677" s="84" t="str">
        <f>IF(AND(H417&lt;-0.01,Model_dem!F417="Optimal"),"Aqui","")</f>
        <v/>
      </c>
      <c r="P677" s="78"/>
    </row>
    <row r="678" spans="1:16" x14ac:dyDescent="0.3">
      <c r="A678" s="68" t="s">
        <v>527</v>
      </c>
      <c r="B678" s="20">
        <v>0</v>
      </c>
      <c r="C678" s="82" t="str">
        <f t="shared" si="20"/>
        <v>Deterministic</v>
      </c>
      <c r="D678" s="20">
        <v>0</v>
      </c>
      <c r="E678" s="20">
        <v>0.05</v>
      </c>
      <c r="F678" t="s">
        <v>0</v>
      </c>
      <c r="G678">
        <v>954</v>
      </c>
      <c r="H678" s="79">
        <f t="shared" si="21"/>
        <v>0</v>
      </c>
      <c r="I678" s="92">
        <v>1.8474900000000001</v>
      </c>
      <c r="J678">
        <v>393546</v>
      </c>
      <c r="K678" s="52">
        <v>1</v>
      </c>
      <c r="L678" s="81">
        <f>IF(OR('H_Parallel+HT'!$G678="---",'H_Parallel+HT'!$G678="infeas",'H_Parallel+HT'!$G678="inf"),"---",('H_Parallel+HT'!$G678/M678)-1)</f>
        <v>0</v>
      </c>
      <c r="M678" s="83">
        <f>Model_dem!L678</f>
        <v>954</v>
      </c>
      <c r="N678" s="78">
        <f>Model_dem!G678</f>
        <v>954</v>
      </c>
      <c r="O678" s="84" t="str">
        <f>IF(AND(H418&lt;-0.01,Model_dem!F418="Optimal"),"Aqui","")</f>
        <v/>
      </c>
      <c r="P678" s="84">
        <v>76136</v>
      </c>
    </row>
    <row r="679" spans="1:16" x14ac:dyDescent="0.3">
      <c r="A679" s="68" t="s">
        <v>527</v>
      </c>
      <c r="B679" s="20">
        <v>0</v>
      </c>
      <c r="C679" s="82" t="str">
        <f t="shared" si="20"/>
        <v>Deterministic</v>
      </c>
      <c r="D679" s="20">
        <v>0</v>
      </c>
      <c r="E679" s="20">
        <v>0.1</v>
      </c>
      <c r="F679" t="s">
        <v>0</v>
      </c>
      <c r="G679">
        <v>954</v>
      </c>
      <c r="H679" s="79">
        <f t="shared" si="21"/>
        <v>0</v>
      </c>
      <c r="I679" s="92">
        <v>3.0015800000000001</v>
      </c>
      <c r="J679">
        <v>415825</v>
      </c>
      <c r="K679" s="52">
        <v>1</v>
      </c>
      <c r="L679" s="81">
        <f>IF(OR('H_Parallel+HT'!$G679="---",'H_Parallel+HT'!$G679="infeas",'H_Parallel+HT'!$G679="inf"),"---",('H_Parallel+HT'!$G679/M679)-1)</f>
        <v>0</v>
      </c>
      <c r="M679" s="83">
        <f>Model_dem!L679</f>
        <v>954</v>
      </c>
      <c r="N679" s="78">
        <f>Model_dem!G679</f>
        <v>954</v>
      </c>
      <c r="O679" s="84" t="str">
        <f>IF(AND(H419&lt;-0.01,Model_dem!F419="Optimal"),"Aqui","")</f>
        <v/>
      </c>
      <c r="P679" s="84">
        <v>76120</v>
      </c>
    </row>
    <row r="680" spans="1:16" x14ac:dyDescent="0.3">
      <c r="A680" s="68" t="s">
        <v>527</v>
      </c>
      <c r="B680" s="20">
        <v>0</v>
      </c>
      <c r="C680" s="82" t="str">
        <f t="shared" si="20"/>
        <v>Deterministic</v>
      </c>
      <c r="D680" s="20">
        <v>0</v>
      </c>
      <c r="E680" s="20">
        <v>0.15</v>
      </c>
      <c r="F680" t="s">
        <v>1</v>
      </c>
      <c r="G680">
        <v>954</v>
      </c>
      <c r="H680" s="79">
        <f t="shared" si="21"/>
        <v>0</v>
      </c>
      <c r="I680" s="92">
        <v>1.2451399999999999</v>
      </c>
      <c r="J680">
        <v>355955</v>
      </c>
      <c r="K680" s="52">
        <v>1</v>
      </c>
      <c r="L680" s="81">
        <f>IF(OR('H_Parallel+HT'!$G680="---",'H_Parallel+HT'!$G680="infeas",'H_Parallel+HT'!$G680="inf"),"---",('H_Parallel+HT'!$G680/M680)-1)</f>
        <v>0</v>
      </c>
      <c r="M680" s="83">
        <f>Model_dem!L680</f>
        <v>954</v>
      </c>
      <c r="N680" s="78">
        <f>Model_dem!G680</f>
        <v>954</v>
      </c>
      <c r="O680" s="84" t="str">
        <f>IF(AND(H420&lt;-0.01,Model_dem!F420="Optimal"),"Aqui","")</f>
        <v/>
      </c>
      <c r="P680" s="84">
        <v>74812</v>
      </c>
    </row>
    <row r="681" spans="1:16" x14ac:dyDescent="0.3">
      <c r="A681" s="68" t="s">
        <v>527</v>
      </c>
      <c r="B681" s="20">
        <v>0</v>
      </c>
      <c r="C681" s="82" t="str">
        <f t="shared" si="20"/>
        <v>Deterministic</v>
      </c>
      <c r="D681" s="20">
        <v>0</v>
      </c>
      <c r="E681" s="20">
        <v>0.2</v>
      </c>
      <c r="F681" t="s">
        <v>0</v>
      </c>
      <c r="G681">
        <v>954</v>
      </c>
      <c r="H681" s="79">
        <f t="shared" si="21"/>
        <v>0</v>
      </c>
      <c r="I681" s="92">
        <v>2.01884</v>
      </c>
      <c r="J681">
        <v>350967</v>
      </c>
      <c r="K681" s="52">
        <v>1</v>
      </c>
      <c r="L681" s="81">
        <f>IF(OR('H_Parallel+HT'!$G681="---",'H_Parallel+HT'!$G681="infeas",'H_Parallel+HT'!$G681="inf"),"---",('H_Parallel+HT'!$G681/M681)-1)</f>
        <v>0</v>
      </c>
      <c r="M681" s="83">
        <f>Model_dem!L681</f>
        <v>954</v>
      </c>
      <c r="N681" s="78">
        <f>Model_dem!G681</f>
        <v>954</v>
      </c>
      <c r="O681" s="84" t="str">
        <f>IF(AND(H421&lt;-0.01,Model_dem!F421="Optimal"),"Aqui","")</f>
        <v/>
      </c>
      <c r="P681" s="84">
        <v>80194</v>
      </c>
    </row>
    <row r="682" spans="1:16" x14ac:dyDescent="0.3">
      <c r="A682" s="68" t="s">
        <v>527</v>
      </c>
      <c r="B682" s="20">
        <v>1</v>
      </c>
      <c r="C682" s="82" t="str">
        <f t="shared" si="20"/>
        <v>Cardinality-constrained</v>
      </c>
      <c r="D682" s="20">
        <v>5</v>
      </c>
      <c r="E682" s="20">
        <v>0.05</v>
      </c>
      <c r="F682" t="s">
        <v>0</v>
      </c>
      <c r="G682">
        <v>954</v>
      </c>
      <c r="H682" s="79">
        <f t="shared" si="21"/>
        <v>0</v>
      </c>
      <c r="I682" s="92">
        <v>4.1622899999999996</v>
      </c>
      <c r="J682">
        <v>298120</v>
      </c>
      <c r="K682" s="52">
        <v>0.46400000000000002</v>
      </c>
      <c r="L682" s="81">
        <f>IF(OR('H_Parallel+HT'!$G682="---",'H_Parallel+HT'!$G682="infeas",'H_Parallel+HT'!$G682="inf"),"---",('H_Parallel+HT'!$G682/M682)-1)</f>
        <v>0</v>
      </c>
      <c r="M682" s="83">
        <f>Model_dem!L682</f>
        <v>954</v>
      </c>
      <c r="N682" s="78">
        <f>Model_dem!G682</f>
        <v>954</v>
      </c>
      <c r="O682" s="84" t="str">
        <f>IF(AND(H422&lt;-0.01,Model_dem!F422="Optimal"),"Aqui","")</f>
        <v/>
      </c>
      <c r="P682" s="84">
        <v>73266</v>
      </c>
    </row>
    <row r="683" spans="1:16" x14ac:dyDescent="0.3">
      <c r="A683" s="68" t="s">
        <v>527</v>
      </c>
      <c r="B683" s="20">
        <v>1</v>
      </c>
      <c r="C683" s="82" t="str">
        <f t="shared" si="20"/>
        <v>Cardinality-constrained</v>
      </c>
      <c r="D683" s="20">
        <v>5</v>
      </c>
      <c r="E683" s="20">
        <v>0.1</v>
      </c>
      <c r="F683" t="s">
        <v>0</v>
      </c>
      <c r="G683">
        <v>954</v>
      </c>
      <c r="H683" s="79">
        <f t="shared" si="21"/>
        <v>0</v>
      </c>
      <c r="I683" s="92">
        <v>2.92902</v>
      </c>
      <c r="J683">
        <v>294851</v>
      </c>
      <c r="K683" s="52">
        <v>1</v>
      </c>
      <c r="L683" s="81">
        <f>IF(OR('H_Parallel+HT'!$G683="---",'H_Parallel+HT'!$G683="infeas",'H_Parallel+HT'!$G683="inf"),"---",('H_Parallel+HT'!$G683/M683)-1)</f>
        <v>0</v>
      </c>
      <c r="M683" s="83">
        <f>Model_dem!L683</f>
        <v>954</v>
      </c>
      <c r="N683" s="78">
        <f>Model_dem!G683</f>
        <v>954</v>
      </c>
      <c r="O683" s="84" t="str">
        <f>IF(AND(H423&lt;-0.01,Model_dem!F423="Optimal"),"Aqui","")</f>
        <v/>
      </c>
      <c r="P683" s="84">
        <v>78546</v>
      </c>
    </row>
    <row r="684" spans="1:16" x14ac:dyDescent="0.3">
      <c r="A684" s="68" t="s">
        <v>527</v>
      </c>
      <c r="B684" s="20">
        <v>1</v>
      </c>
      <c r="C684" s="82" t="str">
        <f t="shared" si="20"/>
        <v>Cardinality-constrained</v>
      </c>
      <c r="D684" s="20">
        <v>5</v>
      </c>
      <c r="E684" s="20">
        <v>0.15</v>
      </c>
      <c r="F684" t="s">
        <v>0</v>
      </c>
      <c r="G684">
        <v>956</v>
      </c>
      <c r="H684" s="79">
        <f t="shared" si="21"/>
        <v>0</v>
      </c>
      <c r="I684" s="92">
        <v>47.514699999999998</v>
      </c>
      <c r="J684">
        <v>329279</v>
      </c>
      <c r="K684" s="52">
        <v>1</v>
      </c>
      <c r="L684" s="81">
        <f>IF(OR('H_Parallel+HT'!$G684="---",'H_Parallel+HT'!$G684="infeas",'H_Parallel+HT'!$G684="inf"),"---",('H_Parallel+HT'!$G684/M684)-1)</f>
        <v>2.0964360587001352E-3</v>
      </c>
      <c r="M684" s="83">
        <f>Model_dem!L684</f>
        <v>954</v>
      </c>
      <c r="N684" s="78">
        <f>Model_dem!G684</f>
        <v>956</v>
      </c>
      <c r="O684" s="84" t="str">
        <f>IF(AND(H424&lt;-0.01,Model_dem!F424="Optimal"),"Aqui","")</f>
        <v/>
      </c>
      <c r="P684" s="84">
        <v>69761</v>
      </c>
    </row>
    <row r="685" spans="1:16" x14ac:dyDescent="0.3">
      <c r="A685" s="68" t="s">
        <v>527</v>
      </c>
      <c r="B685" s="20">
        <v>1</v>
      </c>
      <c r="C685" s="82" t="str">
        <f t="shared" si="20"/>
        <v>Cardinality-constrained</v>
      </c>
      <c r="D685" s="20">
        <v>5</v>
      </c>
      <c r="E685" s="20">
        <v>0.2</v>
      </c>
      <c r="F685" t="s">
        <v>0</v>
      </c>
      <c r="G685">
        <v>960</v>
      </c>
      <c r="H685" s="79">
        <f t="shared" si="21"/>
        <v>0</v>
      </c>
      <c r="I685" s="92">
        <v>13.859400000000001</v>
      </c>
      <c r="J685">
        <v>355491</v>
      </c>
      <c r="K685" s="52">
        <v>1</v>
      </c>
      <c r="L685" s="81">
        <f>IF(OR('H_Parallel+HT'!$G685="---",'H_Parallel+HT'!$G685="infeas",'H_Parallel+HT'!$G685="inf"),"---",('H_Parallel+HT'!$G685/M685)-1)</f>
        <v>6.2893081761006275E-3</v>
      </c>
      <c r="M685" s="83">
        <f>Model_dem!L685</f>
        <v>954</v>
      </c>
      <c r="N685" s="78">
        <f>Model_dem!G685</f>
        <v>960</v>
      </c>
      <c r="O685" s="84" t="str">
        <f>IF(AND(H425&lt;-0.01,Model_dem!F425="Optimal"),"Aqui","")</f>
        <v/>
      </c>
      <c r="P685" s="84">
        <v>75939</v>
      </c>
    </row>
    <row r="686" spans="1:16" x14ac:dyDescent="0.3">
      <c r="A686" s="68" t="s">
        <v>527</v>
      </c>
      <c r="B686" s="20">
        <v>1</v>
      </c>
      <c r="C686" s="82" t="str">
        <f t="shared" si="20"/>
        <v>Cardinality-constrained</v>
      </c>
      <c r="D686" s="20">
        <v>10</v>
      </c>
      <c r="E686" s="20">
        <v>0.05</v>
      </c>
      <c r="F686" t="s">
        <v>0</v>
      </c>
      <c r="G686">
        <v>954</v>
      </c>
      <c r="H686" s="79">
        <f t="shared" si="21"/>
        <v>0</v>
      </c>
      <c r="I686" s="92">
        <v>7.2499700000000002</v>
      </c>
      <c r="J686">
        <v>350654</v>
      </c>
      <c r="K686" s="52">
        <v>0.46400000000000002</v>
      </c>
      <c r="L686" s="81">
        <f>IF(OR('H_Parallel+HT'!$G686="---",'H_Parallel+HT'!$G686="infeas",'H_Parallel+HT'!$G686="inf"),"---",('H_Parallel+HT'!$G686/M686)-1)</f>
        <v>0</v>
      </c>
      <c r="M686" s="83">
        <f>Model_dem!L686</f>
        <v>954</v>
      </c>
      <c r="N686" s="78">
        <f>Model_dem!G686</f>
        <v>954</v>
      </c>
      <c r="O686" s="84" t="str">
        <f>IF(AND(H426&lt;-0.01,Model_dem!F426="Optimal"),"Aqui","")</f>
        <v/>
      </c>
      <c r="P686" s="84">
        <v>63317</v>
      </c>
    </row>
    <row r="687" spans="1:16" x14ac:dyDescent="0.3">
      <c r="A687" s="68" t="s">
        <v>527</v>
      </c>
      <c r="B687" s="20">
        <v>1</v>
      </c>
      <c r="C687" s="82" t="str">
        <f t="shared" si="20"/>
        <v>Cardinality-constrained</v>
      </c>
      <c r="D687" s="20">
        <v>10</v>
      </c>
      <c r="E687" s="20">
        <v>0.1</v>
      </c>
      <c r="F687" t="s">
        <v>0</v>
      </c>
      <c r="G687">
        <v>955</v>
      </c>
      <c r="H687" s="79">
        <f t="shared" si="21"/>
        <v>1.0482180293501049E-3</v>
      </c>
      <c r="I687" s="92">
        <v>3.0080300000000002</v>
      </c>
      <c r="J687">
        <v>403885</v>
      </c>
      <c r="K687" s="52">
        <v>1</v>
      </c>
      <c r="L687" s="81">
        <f>IF(OR('H_Parallel+HT'!$G687="---",'H_Parallel+HT'!$G687="infeas",'H_Parallel+HT'!$G687="inf"),"---",('H_Parallel+HT'!$G687/M687)-1)</f>
        <v>1.0482180293500676E-3</v>
      </c>
      <c r="M687" s="83">
        <f>Model_dem!L687</f>
        <v>954</v>
      </c>
      <c r="N687" s="78">
        <f>Model_dem!G687</f>
        <v>954</v>
      </c>
      <c r="O687" s="84" t="str">
        <f>IF(AND(H427&lt;-0.01,Model_dem!F427="Optimal"),"Aqui","")</f>
        <v/>
      </c>
      <c r="P687" s="84">
        <v>54883</v>
      </c>
    </row>
    <row r="688" spans="1:16" x14ac:dyDescent="0.3">
      <c r="A688" s="68" t="s">
        <v>527</v>
      </c>
      <c r="B688" s="20">
        <v>1</v>
      </c>
      <c r="C688" s="82" t="str">
        <f t="shared" si="20"/>
        <v>Cardinality-constrained</v>
      </c>
      <c r="D688" s="20">
        <v>10</v>
      </c>
      <c r="E688" s="20">
        <v>0.15</v>
      </c>
      <c r="F688" t="s">
        <v>0</v>
      </c>
      <c r="G688">
        <v>956</v>
      </c>
      <c r="H688" s="79">
        <f t="shared" si="21"/>
        <v>0</v>
      </c>
      <c r="I688" s="92">
        <v>2.6815899999999999</v>
      </c>
      <c r="J688">
        <v>341377</v>
      </c>
      <c r="K688" s="52">
        <v>1</v>
      </c>
      <c r="L688" s="81">
        <f>IF(OR('H_Parallel+HT'!$G688="---",'H_Parallel+HT'!$G688="infeas",'H_Parallel+HT'!$G688="inf"),"---",('H_Parallel+HT'!$G688/M688)-1)</f>
        <v>2.0964360587001352E-3</v>
      </c>
      <c r="M688" s="83">
        <f>Model_dem!L688</f>
        <v>954</v>
      </c>
      <c r="N688" s="78">
        <f>Model_dem!G688</f>
        <v>956</v>
      </c>
      <c r="O688" s="84" t="str">
        <f>IF(AND(H428&lt;-0.01,Model_dem!F428="Optimal"),"Aqui","")</f>
        <v/>
      </c>
      <c r="P688" s="84">
        <v>43923</v>
      </c>
    </row>
    <row r="689" spans="1:16" x14ac:dyDescent="0.3">
      <c r="A689" s="68" t="s">
        <v>527</v>
      </c>
      <c r="B689" s="20">
        <v>1</v>
      </c>
      <c r="C689" s="82" t="str">
        <f t="shared" si="20"/>
        <v>Cardinality-constrained</v>
      </c>
      <c r="D689" s="20">
        <v>10</v>
      </c>
      <c r="E689" s="20">
        <v>0.2</v>
      </c>
      <c r="F689" t="s">
        <v>0</v>
      </c>
      <c r="G689">
        <v>960</v>
      </c>
      <c r="H689" s="79">
        <f t="shared" si="21"/>
        <v>0</v>
      </c>
      <c r="I689" s="92">
        <v>4.0103900000000001</v>
      </c>
      <c r="J689">
        <v>383867</v>
      </c>
      <c r="K689" s="52">
        <v>1</v>
      </c>
      <c r="L689" s="81">
        <f>IF(OR('H_Parallel+HT'!$G689="---",'H_Parallel+HT'!$G689="infeas",'H_Parallel+HT'!$G689="inf"),"---",('H_Parallel+HT'!$G689/M689)-1)</f>
        <v>6.2893081761006275E-3</v>
      </c>
      <c r="M689" s="83">
        <f>Model_dem!L689</f>
        <v>954</v>
      </c>
      <c r="N689" s="78">
        <f>Model_dem!G689</f>
        <v>960</v>
      </c>
      <c r="O689" s="84" t="str">
        <f>IF(AND(H429&lt;-0.01,Model_dem!F429="Optimal"),"Aqui","")</f>
        <v/>
      </c>
      <c r="P689" s="84">
        <v>27519</v>
      </c>
    </row>
    <row r="690" spans="1:16" x14ac:dyDescent="0.3">
      <c r="A690" s="68" t="s">
        <v>527</v>
      </c>
      <c r="B690" s="20">
        <v>1</v>
      </c>
      <c r="C690" s="82" t="str">
        <f t="shared" si="20"/>
        <v>Cardinality-constrained</v>
      </c>
      <c r="D690" s="20">
        <v>25</v>
      </c>
      <c r="E690" s="20">
        <v>0.05</v>
      </c>
      <c r="F690" t="s">
        <v>0</v>
      </c>
      <c r="G690">
        <v>956</v>
      </c>
      <c r="H690" s="79">
        <f t="shared" si="21"/>
        <v>0</v>
      </c>
      <c r="I690" s="92">
        <v>46.4619</v>
      </c>
      <c r="J690">
        <v>305801</v>
      </c>
      <c r="K690" s="52">
        <v>0.46400000000000002</v>
      </c>
      <c r="L690" s="81">
        <f>IF(OR('H_Parallel+HT'!$G690="---",'H_Parallel+HT'!$G690="infeas",'H_Parallel+HT'!$G690="inf"),"---",('H_Parallel+HT'!$G690/M690)-1)</f>
        <v>2.0964360587001352E-3</v>
      </c>
      <c r="M690" s="83">
        <f>Model_dem!L690</f>
        <v>954</v>
      </c>
      <c r="N690" s="78">
        <f>Model_dem!G690</f>
        <v>956</v>
      </c>
      <c r="O690" s="84" t="str">
        <f>IF(AND(H430&lt;-0.01,Model_dem!F430="Optimal"),"Aqui","")</f>
        <v/>
      </c>
      <c r="P690" s="84">
        <v>55122</v>
      </c>
    </row>
    <row r="691" spans="1:16" x14ac:dyDescent="0.3">
      <c r="A691" s="68" t="s">
        <v>527</v>
      </c>
      <c r="B691" s="20">
        <v>1</v>
      </c>
      <c r="C691" s="82" t="str">
        <f t="shared" si="20"/>
        <v>Cardinality-constrained</v>
      </c>
      <c r="D691" s="20">
        <v>25</v>
      </c>
      <c r="E691" s="20">
        <v>0.1</v>
      </c>
      <c r="F691" t="s">
        <v>0</v>
      </c>
      <c r="G691">
        <v>960</v>
      </c>
      <c r="H691" s="79">
        <f t="shared" si="21"/>
        <v>0</v>
      </c>
      <c r="I691" s="92">
        <v>9.6535899999999994</v>
      </c>
      <c r="J691">
        <v>322633</v>
      </c>
      <c r="K691" s="52">
        <v>0.95499999999999996</v>
      </c>
      <c r="L691" s="81">
        <f>IF(OR('H_Parallel+HT'!$G691="---",'H_Parallel+HT'!$G691="infeas",'H_Parallel+HT'!$G691="inf"),"---",('H_Parallel+HT'!$G691/M691)-1)</f>
        <v>6.2893081761006275E-3</v>
      </c>
      <c r="M691" s="83">
        <f>Model_dem!L691</f>
        <v>954</v>
      </c>
      <c r="N691" s="78">
        <f>Model_dem!G691</f>
        <v>960</v>
      </c>
      <c r="O691" s="84" t="str">
        <f>IF(AND(H431&lt;-0.01,Model_dem!F431="Optimal"),"Aqui","")</f>
        <v/>
      </c>
      <c r="P691" s="84">
        <v>46095</v>
      </c>
    </row>
    <row r="692" spans="1:16" x14ac:dyDescent="0.3">
      <c r="A692" s="68" t="s">
        <v>527</v>
      </c>
      <c r="B692" s="20">
        <v>1</v>
      </c>
      <c r="C692" s="82" t="str">
        <f t="shared" si="20"/>
        <v>Cardinality-constrained</v>
      </c>
      <c r="D692" s="20">
        <v>25</v>
      </c>
      <c r="E692" s="20">
        <v>0.15</v>
      </c>
      <c r="F692" t="s">
        <v>0</v>
      </c>
      <c r="G692">
        <v>966</v>
      </c>
      <c r="H692" s="79">
        <f t="shared" si="21"/>
        <v>1.0362694300518134E-3</v>
      </c>
      <c r="I692" s="92">
        <v>32.529699999999998</v>
      </c>
      <c r="J692">
        <v>110210</v>
      </c>
      <c r="K692" s="52">
        <v>0.72399999999999998</v>
      </c>
      <c r="L692" s="81">
        <f>IF(OR('H_Parallel+HT'!$G692="---",'H_Parallel+HT'!$G692="infeas",'H_Parallel+HT'!$G692="inf"),"---",('H_Parallel+HT'!$G692/M692)-1)</f>
        <v>1.2578616352201255E-2</v>
      </c>
      <c r="M692" s="83">
        <f>Model_dem!L692</f>
        <v>954</v>
      </c>
      <c r="N692" s="78">
        <f>Model_dem!G692</f>
        <v>965</v>
      </c>
      <c r="O692" s="84" t="str">
        <f>IF(AND(H432&lt;-0.01,Model_dem!F432="Optimal"),"Aqui","")</f>
        <v/>
      </c>
      <c r="P692" s="84">
        <v>28506</v>
      </c>
    </row>
    <row r="693" spans="1:16" x14ac:dyDescent="0.3">
      <c r="A693" s="68" t="s">
        <v>527</v>
      </c>
      <c r="B693" s="20">
        <v>1</v>
      </c>
      <c r="C693" s="82" t="str">
        <f t="shared" si="20"/>
        <v>Cardinality-constrained</v>
      </c>
      <c r="D693" s="20">
        <v>25</v>
      </c>
      <c r="E693" s="20">
        <v>0.2</v>
      </c>
      <c r="F693" t="s">
        <v>0</v>
      </c>
      <c r="G693">
        <v>980</v>
      </c>
      <c r="H693" s="79">
        <f t="shared" si="21"/>
        <v>0</v>
      </c>
      <c r="I693" s="92">
        <v>85.168700000000001</v>
      </c>
      <c r="J693">
        <v>53256</v>
      </c>
      <c r="K693" s="52">
        <v>0.97399999999999998</v>
      </c>
      <c r="L693" s="81">
        <f>IF(OR('H_Parallel+HT'!$G693="---",'H_Parallel+HT'!$G693="infeas",'H_Parallel+HT'!$G693="inf"),"---",('H_Parallel+HT'!$G693/M693)-1)</f>
        <v>2.7253668763102645E-2</v>
      </c>
      <c r="M693" s="83">
        <f>Model_dem!L693</f>
        <v>954</v>
      </c>
      <c r="N693" s="78">
        <f>Model_dem!G693</f>
        <v>980</v>
      </c>
      <c r="O693" s="84" t="str">
        <f>IF(AND(H433&lt;-0.01,Model_dem!F433="Optimal"),"Aqui","")</f>
        <v/>
      </c>
      <c r="P693" s="84">
        <v>5059</v>
      </c>
    </row>
    <row r="694" spans="1:16" x14ac:dyDescent="0.3">
      <c r="A694" s="68" t="s">
        <v>527</v>
      </c>
      <c r="B694" s="20">
        <v>1</v>
      </c>
      <c r="C694" s="82" t="str">
        <f t="shared" si="20"/>
        <v>Cardinality-constrained</v>
      </c>
      <c r="D694" s="20">
        <v>50</v>
      </c>
      <c r="E694" s="20">
        <v>0.05</v>
      </c>
      <c r="F694" t="s">
        <v>0</v>
      </c>
      <c r="G694">
        <v>960</v>
      </c>
      <c r="H694" s="79">
        <f t="shared" si="21"/>
        <v>0</v>
      </c>
      <c r="I694" s="92">
        <v>11.444900000000001</v>
      </c>
      <c r="J694">
        <v>311177</v>
      </c>
      <c r="K694" s="52">
        <v>1.7000000000000001E-2</v>
      </c>
      <c r="L694" s="81">
        <f>IF(OR('H_Parallel+HT'!$G694="---",'H_Parallel+HT'!$G694="infeas",'H_Parallel+HT'!$G694="inf"),"---",('H_Parallel+HT'!$G694/M694)-1)</f>
        <v>6.2893081761006275E-3</v>
      </c>
      <c r="M694" s="83">
        <f>Model_dem!L694</f>
        <v>954</v>
      </c>
      <c r="N694" s="78">
        <f>Model_dem!G694</f>
        <v>960</v>
      </c>
      <c r="O694" s="84" t="str">
        <f>IF(AND(H434&lt;-0.01,Model_dem!F434="Optimal"),"Aqui","")</f>
        <v/>
      </c>
      <c r="P694" s="84">
        <v>80135</v>
      </c>
    </row>
    <row r="695" spans="1:16" x14ac:dyDescent="0.3">
      <c r="A695" s="68" t="s">
        <v>527</v>
      </c>
      <c r="B695" s="20">
        <v>1</v>
      </c>
      <c r="C695" s="82" t="str">
        <f t="shared" si="20"/>
        <v>Cardinality-constrained</v>
      </c>
      <c r="D695" s="20">
        <v>50</v>
      </c>
      <c r="E695" s="20">
        <v>0.1</v>
      </c>
      <c r="F695" t="s">
        <v>0</v>
      </c>
      <c r="G695">
        <v>965</v>
      </c>
      <c r="H695" s="79">
        <f t="shared" si="21"/>
        <v>0</v>
      </c>
      <c r="I695" s="92">
        <v>36.518599999999999</v>
      </c>
      <c r="J695">
        <v>113424</v>
      </c>
      <c r="K695" s="52">
        <v>0</v>
      </c>
      <c r="L695" s="81">
        <f>IF(OR('H_Parallel+HT'!$G695="---",'H_Parallel+HT'!$G695="infeas",'H_Parallel+HT'!$G695="inf"),"---",('H_Parallel+HT'!$G695/M695)-1)</f>
        <v>1.1530398322851187E-2</v>
      </c>
      <c r="M695" s="83">
        <f>Model_dem!L695</f>
        <v>954</v>
      </c>
      <c r="N695" s="78">
        <f>Model_dem!G695</f>
        <v>965</v>
      </c>
      <c r="O695" s="84" t="str">
        <f>IF(AND(H435&lt;-0.01,Model_dem!F435="Optimal"),"Aqui","")</f>
        <v/>
      </c>
      <c r="P695" s="84">
        <v>73086</v>
      </c>
    </row>
    <row r="696" spans="1:16" x14ac:dyDescent="0.3">
      <c r="A696" s="68" t="s">
        <v>527</v>
      </c>
      <c r="B696" s="20">
        <v>1</v>
      </c>
      <c r="C696" s="82" t="str">
        <f t="shared" si="20"/>
        <v>Cardinality-constrained</v>
      </c>
      <c r="D696" s="20">
        <v>50</v>
      </c>
      <c r="E696" s="20">
        <v>0.15</v>
      </c>
      <c r="F696" t="s">
        <v>0</v>
      </c>
      <c r="G696">
        <v>998</v>
      </c>
      <c r="H696" s="79">
        <f t="shared" si="21"/>
        <v>0</v>
      </c>
      <c r="I696" s="92">
        <v>707.54600000000005</v>
      </c>
      <c r="J696">
        <v>18068</v>
      </c>
      <c r="K696" s="52">
        <v>2.9000000000000001E-2</v>
      </c>
      <c r="L696" s="81">
        <f>IF(OR('H_Parallel+HT'!$G696="---",'H_Parallel+HT'!$G696="infeas",'H_Parallel+HT'!$G696="inf"),"---",('H_Parallel+HT'!$G696/M696)-1)</f>
        <v>4.6121593291404528E-2</v>
      </c>
      <c r="M696" s="83">
        <f>Model_dem!L696</f>
        <v>954</v>
      </c>
      <c r="N696" s="78">
        <f>Model_dem!G696</f>
        <v>998</v>
      </c>
      <c r="O696" s="84" t="str">
        <f>IF(AND(H436&lt;-0.01,Model_dem!F436="Optimal"),"Aqui","")</f>
        <v/>
      </c>
      <c r="P696" s="84">
        <v>74669</v>
      </c>
    </row>
    <row r="697" spans="1:16" x14ac:dyDescent="0.3">
      <c r="A697" s="68" t="s">
        <v>527</v>
      </c>
      <c r="B697" s="20">
        <v>1</v>
      </c>
      <c r="C697" s="82" t="str">
        <f t="shared" si="20"/>
        <v>Cardinality-constrained</v>
      </c>
      <c r="D697" s="20">
        <v>50</v>
      </c>
      <c r="E697" s="20">
        <v>0.2</v>
      </c>
      <c r="F697" t="s">
        <v>2</v>
      </c>
      <c r="G697" t="s">
        <v>46</v>
      </c>
      <c r="H697" s="79" t="str">
        <f t="shared" si="21"/>
        <v>---</v>
      </c>
      <c r="I697" s="92">
        <v>60.005200000000002</v>
      </c>
      <c r="J697">
        <v>673</v>
      </c>
      <c r="L697" s="81" t="str">
        <f>IF(OR('H_Parallel+HT'!$G697="---",'H_Parallel+HT'!$G697="infeas",'H_Parallel+HT'!$G697="inf"),"---",('H_Parallel+HT'!$G697/M697)-1)</f>
        <v>---</v>
      </c>
      <c r="M697" s="83">
        <f>Model_dem!L697</f>
        <v>954</v>
      </c>
      <c r="N697" s="78" t="str">
        <f>Model_dem!G697</f>
        <v>---</v>
      </c>
      <c r="O697" s="84" t="str">
        <f>IF(AND(H437&lt;-0.01,Model_dem!F437="Optimal"),"Aqui","")</f>
        <v/>
      </c>
      <c r="P697" s="84">
        <v>73336</v>
      </c>
    </row>
    <row r="698" spans="1:16" x14ac:dyDescent="0.3">
      <c r="A698" s="68" t="s">
        <v>527</v>
      </c>
      <c r="B698" s="20">
        <v>2</v>
      </c>
      <c r="C698" s="82" t="str">
        <f t="shared" si="20"/>
        <v>Knapsack</v>
      </c>
      <c r="D698" s="20">
        <v>5</v>
      </c>
      <c r="E698" s="20">
        <v>0.05</v>
      </c>
      <c r="F698" t="s">
        <v>0</v>
      </c>
      <c r="G698">
        <v>954</v>
      </c>
      <c r="H698" s="79">
        <f t="shared" si="21"/>
        <v>0</v>
      </c>
      <c r="I698" s="92">
        <v>2.93743</v>
      </c>
      <c r="J698">
        <v>286522</v>
      </c>
      <c r="K698" s="52">
        <v>0.46400000000000002</v>
      </c>
      <c r="L698" s="81">
        <f>IF(OR('H_Parallel+HT'!$G698="---",'H_Parallel+HT'!$G698="infeas",'H_Parallel+HT'!$G698="inf"),"---",('H_Parallel+HT'!$G698/M698)-1)</f>
        <v>0</v>
      </c>
      <c r="M698" s="83">
        <f>Model_dem!L698</f>
        <v>954</v>
      </c>
      <c r="N698" s="78">
        <f>Model_dem!G698</f>
        <v>954</v>
      </c>
      <c r="O698" s="84" t="str">
        <f>IF(AND(H438&lt;-0.01,Model_dem!F438="Optimal"),"Aqui","")</f>
        <v/>
      </c>
      <c r="P698" s="84">
        <v>74538</v>
      </c>
    </row>
    <row r="699" spans="1:16" x14ac:dyDescent="0.3">
      <c r="A699" s="68" t="s">
        <v>527</v>
      </c>
      <c r="B699" s="20">
        <v>2</v>
      </c>
      <c r="C699" s="82" t="str">
        <f t="shared" si="20"/>
        <v>Knapsack</v>
      </c>
      <c r="D699" s="20">
        <v>5</v>
      </c>
      <c r="E699" s="20">
        <v>0.1</v>
      </c>
      <c r="F699" t="s">
        <v>0</v>
      </c>
      <c r="G699">
        <v>954</v>
      </c>
      <c r="H699" s="79">
        <f t="shared" si="21"/>
        <v>0</v>
      </c>
      <c r="I699" s="92">
        <v>24.930199999999999</v>
      </c>
      <c r="J699">
        <v>347925</v>
      </c>
      <c r="K699" s="52">
        <v>1</v>
      </c>
      <c r="L699" s="81">
        <f>IF(OR('H_Parallel+HT'!$G699="---",'H_Parallel+HT'!$G699="infeas",'H_Parallel+HT'!$G699="inf"),"---",('H_Parallel+HT'!$G699/M699)-1)</f>
        <v>0</v>
      </c>
      <c r="M699" s="83">
        <f>Model_dem!L699</f>
        <v>954</v>
      </c>
      <c r="N699" s="78">
        <f>Model_dem!G699</f>
        <v>954</v>
      </c>
      <c r="O699" s="84" t="str">
        <f>IF(AND(H439&lt;-0.01,Model_dem!F439="Optimal"),"Aqui","")</f>
        <v/>
      </c>
      <c r="P699" s="84">
        <v>74262</v>
      </c>
    </row>
    <row r="700" spans="1:16" x14ac:dyDescent="0.3">
      <c r="A700" s="68" t="s">
        <v>527</v>
      </c>
      <c r="B700" s="20">
        <v>2</v>
      </c>
      <c r="C700" s="82" t="str">
        <f t="shared" si="20"/>
        <v>Knapsack</v>
      </c>
      <c r="D700" s="20">
        <v>5</v>
      </c>
      <c r="E700" s="20">
        <v>0.15</v>
      </c>
      <c r="F700" t="s">
        <v>0</v>
      </c>
      <c r="G700">
        <v>960</v>
      </c>
      <c r="H700" s="79">
        <f t="shared" si="21"/>
        <v>0</v>
      </c>
      <c r="I700" s="92">
        <v>41.914999999999999</v>
      </c>
      <c r="J700">
        <v>371995</v>
      </c>
      <c r="K700" s="52">
        <v>1</v>
      </c>
      <c r="L700" s="81">
        <f>IF(OR('H_Parallel+HT'!$G700="---",'H_Parallel+HT'!$G700="infeas",'H_Parallel+HT'!$G700="inf"),"---",('H_Parallel+HT'!$G700/M700)-1)</f>
        <v>6.2893081761006275E-3</v>
      </c>
      <c r="M700" s="83">
        <f>Model_dem!L700</f>
        <v>954</v>
      </c>
      <c r="N700" s="78">
        <f>Model_dem!G700</f>
        <v>960</v>
      </c>
      <c r="O700" s="84" t="str">
        <f>IF(AND(H440&lt;-0.01,Model_dem!F440="Optimal"),"Aqui","")</f>
        <v/>
      </c>
      <c r="P700" s="84">
        <v>65053</v>
      </c>
    </row>
    <row r="701" spans="1:16" x14ac:dyDescent="0.3">
      <c r="A701" s="68" t="s">
        <v>527</v>
      </c>
      <c r="B701" s="20">
        <v>2</v>
      </c>
      <c r="C701" s="82" t="str">
        <f t="shared" si="20"/>
        <v>Knapsack</v>
      </c>
      <c r="D701" s="20">
        <v>5</v>
      </c>
      <c r="E701" s="20">
        <v>0.2</v>
      </c>
      <c r="F701" t="s">
        <v>0</v>
      </c>
      <c r="G701">
        <v>960</v>
      </c>
      <c r="H701" s="79">
        <f t="shared" si="21"/>
        <v>0</v>
      </c>
      <c r="I701" s="92">
        <v>114.983</v>
      </c>
      <c r="J701">
        <v>348170</v>
      </c>
      <c r="K701" s="52">
        <v>1</v>
      </c>
      <c r="L701" s="81">
        <f>IF(OR('H_Parallel+HT'!$G701="---",'H_Parallel+HT'!$G701="infeas",'H_Parallel+HT'!$G701="inf"),"---",('H_Parallel+HT'!$G701/M701)-1)</f>
        <v>6.2893081761006275E-3</v>
      </c>
      <c r="M701" s="83">
        <f>Model_dem!L701</f>
        <v>954</v>
      </c>
      <c r="N701" s="78">
        <f>Model_dem!G701</f>
        <v>960</v>
      </c>
      <c r="O701" s="84" t="str">
        <f>IF(AND(H441&lt;-0.01,Model_dem!F441="Optimal"),"Aqui","")</f>
        <v/>
      </c>
      <c r="P701" s="84">
        <v>59566</v>
      </c>
    </row>
    <row r="702" spans="1:16" x14ac:dyDescent="0.3">
      <c r="A702" s="68" t="s">
        <v>527</v>
      </c>
      <c r="B702" s="20">
        <v>2</v>
      </c>
      <c r="C702" s="82" t="str">
        <f t="shared" si="20"/>
        <v>Knapsack</v>
      </c>
      <c r="D702" s="20">
        <v>10</v>
      </c>
      <c r="E702" s="20">
        <v>0.05</v>
      </c>
      <c r="F702" t="s">
        <v>0</v>
      </c>
      <c r="G702">
        <v>954</v>
      </c>
      <c r="H702" s="79">
        <f t="shared" si="21"/>
        <v>0</v>
      </c>
      <c r="I702" s="92">
        <v>12.2666</v>
      </c>
      <c r="J702">
        <v>315392</v>
      </c>
      <c r="K702" s="52">
        <v>0.46400000000000002</v>
      </c>
      <c r="L702" s="81">
        <f>IF(OR('H_Parallel+HT'!$G702="---",'H_Parallel+HT'!$G702="infeas",'H_Parallel+HT'!$G702="inf"),"---",('H_Parallel+HT'!$G702/M702)-1)</f>
        <v>0</v>
      </c>
      <c r="M702" s="83">
        <f>Model_dem!L702</f>
        <v>954</v>
      </c>
      <c r="N702" s="78">
        <f>Model_dem!G702</f>
        <v>954</v>
      </c>
      <c r="O702" s="84" t="str">
        <f>IF(AND(H442&lt;-0.01,Model_dem!F442="Optimal"),"Aqui","")</f>
        <v/>
      </c>
      <c r="P702" s="84">
        <v>58908</v>
      </c>
    </row>
    <row r="703" spans="1:16" x14ac:dyDescent="0.3">
      <c r="A703" s="68" t="s">
        <v>527</v>
      </c>
      <c r="B703" s="20">
        <v>2</v>
      </c>
      <c r="C703" s="82" t="str">
        <f t="shared" si="20"/>
        <v>Knapsack</v>
      </c>
      <c r="D703" s="20">
        <v>10</v>
      </c>
      <c r="E703" s="20">
        <v>0.1</v>
      </c>
      <c r="F703" t="s">
        <v>0</v>
      </c>
      <c r="G703">
        <v>960</v>
      </c>
      <c r="H703" s="79">
        <f t="shared" si="21"/>
        <v>0</v>
      </c>
      <c r="I703" s="92">
        <v>14.711600000000001</v>
      </c>
      <c r="J703">
        <v>282443</v>
      </c>
      <c r="K703" s="52">
        <v>0.99</v>
      </c>
      <c r="L703" s="81">
        <f>IF(OR('H_Parallel+HT'!$G703="---",'H_Parallel+HT'!$G703="infeas",'H_Parallel+HT'!$G703="inf"),"---",('H_Parallel+HT'!$G703/M703)-1)</f>
        <v>6.2893081761006275E-3</v>
      </c>
      <c r="M703" s="83">
        <f>Model_dem!L703</f>
        <v>954</v>
      </c>
      <c r="N703" s="78">
        <f>Model_dem!G703</f>
        <v>960</v>
      </c>
      <c r="O703" s="84" t="str">
        <f>IF(AND(H443&lt;-0.01,Model_dem!F443="Optimal"),"Aqui","")</f>
        <v/>
      </c>
      <c r="P703" s="84">
        <v>46731</v>
      </c>
    </row>
    <row r="704" spans="1:16" x14ac:dyDescent="0.3">
      <c r="A704" s="68" t="s">
        <v>527</v>
      </c>
      <c r="B704" s="20">
        <v>2</v>
      </c>
      <c r="C704" s="82" t="str">
        <f t="shared" si="20"/>
        <v>Knapsack</v>
      </c>
      <c r="D704" s="20">
        <v>10</v>
      </c>
      <c r="E704" s="20">
        <v>0.15</v>
      </c>
      <c r="F704" t="s">
        <v>0</v>
      </c>
      <c r="G704">
        <v>962</v>
      </c>
      <c r="H704" s="79">
        <f t="shared" si="21"/>
        <v>0</v>
      </c>
      <c r="I704" s="92">
        <v>212.78399999999999</v>
      </c>
      <c r="J704">
        <v>212267</v>
      </c>
      <c r="K704" s="52">
        <v>1</v>
      </c>
      <c r="L704" s="81">
        <f>IF(OR('H_Parallel+HT'!$G704="---",'H_Parallel+HT'!$G704="infeas",'H_Parallel+HT'!$G704="inf"),"---",('H_Parallel+HT'!$G704/M704)-1)</f>
        <v>8.3857442348007627E-3</v>
      </c>
      <c r="M704" s="83">
        <f>Model_dem!L704</f>
        <v>954</v>
      </c>
      <c r="N704" s="78">
        <f>Model_dem!G704</f>
        <v>962</v>
      </c>
      <c r="O704" s="84" t="str">
        <f>IF(AND(H444&lt;-0.01,Model_dem!F444="Optimal"),"Aqui","")</f>
        <v/>
      </c>
      <c r="P704" s="84">
        <v>34452</v>
      </c>
    </row>
    <row r="705" spans="1:16" x14ac:dyDescent="0.3">
      <c r="A705" s="68" t="s">
        <v>527</v>
      </c>
      <c r="B705" s="20">
        <v>2</v>
      </c>
      <c r="C705" s="82" t="str">
        <f t="shared" si="20"/>
        <v>Knapsack</v>
      </c>
      <c r="D705" s="20">
        <v>10</v>
      </c>
      <c r="E705" s="20">
        <v>0.2</v>
      </c>
      <c r="F705" t="s">
        <v>0</v>
      </c>
      <c r="G705">
        <v>975</v>
      </c>
      <c r="H705" s="79">
        <f t="shared" si="21"/>
        <v>0</v>
      </c>
      <c r="I705" s="92">
        <v>131.96199999999999</v>
      </c>
      <c r="J705">
        <v>81125</v>
      </c>
      <c r="K705" s="52">
        <v>1</v>
      </c>
      <c r="L705" s="81">
        <f>IF(OR('H_Parallel+HT'!$G705="---",'H_Parallel+HT'!$G705="infeas",'H_Parallel+HT'!$G705="inf"),"---",('H_Parallel+HT'!$G705/M705)-1)</f>
        <v>2.2012578616352307E-2</v>
      </c>
      <c r="M705" s="83">
        <f>Model_dem!L705</f>
        <v>954</v>
      </c>
      <c r="N705" s="78">
        <f>Model_dem!G705</f>
        <v>975</v>
      </c>
      <c r="O705" s="84" t="str">
        <f>IF(AND(H445&lt;-0.01,Model_dem!F445="Optimal"),"Aqui","")</f>
        <v/>
      </c>
      <c r="P705" s="84">
        <v>28182</v>
      </c>
    </row>
    <row r="706" spans="1:16" x14ac:dyDescent="0.3">
      <c r="A706" s="68" t="s">
        <v>527</v>
      </c>
      <c r="B706" s="20">
        <v>2</v>
      </c>
      <c r="C706" s="82" t="str">
        <f t="shared" ref="C706:C769" si="22">IF(B706=0,"Deterministic",IF(B706=1,"Cardinality-constrained",IF(B706=2,"Knapsack","Factor Model")))</f>
        <v>Knapsack</v>
      </c>
      <c r="D706" s="20">
        <v>25</v>
      </c>
      <c r="E706" s="20">
        <v>0.05</v>
      </c>
      <c r="F706" t="s">
        <v>0</v>
      </c>
      <c r="G706">
        <v>960</v>
      </c>
      <c r="H706" s="79">
        <f t="shared" ref="H706:H769" si="23">IF(OR(N706="---",G706="infeas",G706="inf",G706=""),"---",(G706-N706)/N706)</f>
        <v>0</v>
      </c>
      <c r="I706" s="92">
        <v>13.984999999999999</v>
      </c>
      <c r="J706">
        <v>266812</v>
      </c>
      <c r="K706" s="52">
        <v>1.7000000000000001E-2</v>
      </c>
      <c r="L706" s="81">
        <f>IF(OR('H_Parallel+HT'!$G706="---",'H_Parallel+HT'!$G706="infeas",'H_Parallel+HT'!$G706="inf"),"---",('H_Parallel+HT'!$G706/M706)-1)</f>
        <v>6.2893081761006275E-3</v>
      </c>
      <c r="M706" s="83">
        <f>Model_dem!L706</f>
        <v>954</v>
      </c>
      <c r="N706" s="78">
        <f>Model_dem!G706</f>
        <v>960</v>
      </c>
      <c r="O706" s="84" t="str">
        <f>IF(AND(H446&lt;-0.01,Model_dem!F446="Optimal"),"Aqui","")</f>
        <v/>
      </c>
      <c r="P706" s="84">
        <v>56857</v>
      </c>
    </row>
    <row r="707" spans="1:16" x14ac:dyDescent="0.3">
      <c r="A707" s="68" t="s">
        <v>527</v>
      </c>
      <c r="B707" s="20">
        <v>2</v>
      </c>
      <c r="C707" s="82" t="str">
        <f t="shared" si="22"/>
        <v>Knapsack</v>
      </c>
      <c r="D707" s="20">
        <v>25</v>
      </c>
      <c r="E707" s="20">
        <v>0.1</v>
      </c>
      <c r="F707" t="s">
        <v>0</v>
      </c>
      <c r="G707">
        <v>977</v>
      </c>
      <c r="H707" s="79">
        <f t="shared" si="23"/>
        <v>0</v>
      </c>
      <c r="I707" s="92">
        <v>66.358500000000006</v>
      </c>
      <c r="J707">
        <v>84300</v>
      </c>
      <c r="K707" s="52">
        <v>0</v>
      </c>
      <c r="L707" s="81">
        <f>IF(OR('H_Parallel+HT'!$G707="---",'H_Parallel+HT'!$G707="infeas",'H_Parallel+HT'!$G707="inf"),"---",('H_Parallel+HT'!$G707/M707)-1)</f>
        <v>2.4109014675052443E-2</v>
      </c>
      <c r="M707" s="83">
        <f>Model_dem!L707</f>
        <v>954</v>
      </c>
      <c r="N707" s="78">
        <f>Model_dem!G707</f>
        <v>977</v>
      </c>
      <c r="O707" s="84" t="str">
        <f>IF(AND(H447&lt;-0.01,Model_dem!F447="Optimal"),"Aqui","")</f>
        <v/>
      </c>
      <c r="P707" s="84">
        <v>41007</v>
      </c>
    </row>
    <row r="708" spans="1:16" x14ac:dyDescent="0.3">
      <c r="A708" s="68" t="s">
        <v>527</v>
      </c>
      <c r="B708" s="20">
        <v>2</v>
      </c>
      <c r="C708" s="82" t="str">
        <f t="shared" si="22"/>
        <v>Knapsack</v>
      </c>
      <c r="D708" s="20">
        <v>25</v>
      </c>
      <c r="E708" s="20">
        <v>0.15</v>
      </c>
      <c r="F708" t="s">
        <v>1</v>
      </c>
      <c r="G708">
        <v>1001</v>
      </c>
      <c r="H708" s="79">
        <f t="shared" si="23"/>
        <v>0</v>
      </c>
      <c r="I708" s="92">
        <v>169.809</v>
      </c>
      <c r="J708">
        <v>8098</v>
      </c>
      <c r="K708" s="52">
        <v>0.41299999999999998</v>
      </c>
      <c r="L708" s="81">
        <f>IF(OR('H_Parallel+HT'!$G708="---",'H_Parallel+HT'!$G708="infeas",'H_Parallel+HT'!$G708="inf"),"---",('H_Parallel+HT'!$G708/M708)-1)</f>
        <v>4.9266247379454953E-2</v>
      </c>
      <c r="M708" s="83">
        <f>Model_dem!L708</f>
        <v>954</v>
      </c>
      <c r="N708" s="78">
        <f>Model_dem!G708</f>
        <v>1001</v>
      </c>
      <c r="O708" s="84" t="str">
        <f>IF(AND(H448&lt;-0.01,Model_dem!F448="Optimal"),"Aqui","")</f>
        <v/>
      </c>
      <c r="P708" s="84">
        <v>22871</v>
      </c>
    </row>
    <row r="709" spans="1:16" x14ac:dyDescent="0.3">
      <c r="A709" s="68" t="s">
        <v>527</v>
      </c>
      <c r="B709" s="20">
        <v>2</v>
      </c>
      <c r="C709" s="82" t="str">
        <f t="shared" si="22"/>
        <v>Knapsack</v>
      </c>
      <c r="D709" s="20">
        <v>25</v>
      </c>
      <c r="E709" s="20">
        <v>0.2</v>
      </c>
      <c r="F709" t="s">
        <v>2</v>
      </c>
      <c r="G709" t="s">
        <v>46</v>
      </c>
      <c r="H709" s="79" t="str">
        <f t="shared" si="23"/>
        <v>---</v>
      </c>
      <c r="I709" s="92">
        <v>60.005200000000002</v>
      </c>
      <c r="J709">
        <v>671</v>
      </c>
      <c r="L709" s="81" t="str">
        <f>IF(OR('H_Parallel+HT'!$G709="---",'H_Parallel+HT'!$G709="infeas",'H_Parallel+HT'!$G709="inf"),"---",('H_Parallel+HT'!$G709/M709)-1)</f>
        <v>---</v>
      </c>
      <c r="M709" s="83">
        <f>Model_dem!L709</f>
        <v>954</v>
      </c>
      <c r="N709" s="78" t="str">
        <f>Model_dem!G709</f>
        <v>---</v>
      </c>
      <c r="O709" s="84" t="str">
        <f>IF(AND(H449&lt;-0.01,Model_dem!F449="Optimal"),"Aqui","")</f>
        <v/>
      </c>
      <c r="P709" s="84">
        <v>296</v>
      </c>
    </row>
    <row r="710" spans="1:16" x14ac:dyDescent="0.3">
      <c r="A710" s="68" t="s">
        <v>527</v>
      </c>
      <c r="B710" s="20">
        <v>2</v>
      </c>
      <c r="C710" s="82" t="str">
        <f t="shared" si="22"/>
        <v>Knapsack</v>
      </c>
      <c r="D710" s="20">
        <v>50</v>
      </c>
      <c r="E710" s="20">
        <v>0.05</v>
      </c>
      <c r="F710" t="s">
        <v>0</v>
      </c>
      <c r="G710">
        <v>960</v>
      </c>
      <c r="H710" s="79">
        <f t="shared" si="23"/>
        <v>0</v>
      </c>
      <c r="I710" s="92">
        <v>6.0505599999999999</v>
      </c>
      <c r="J710">
        <v>272763</v>
      </c>
      <c r="K710" s="52">
        <v>0</v>
      </c>
      <c r="L710" s="81">
        <f>IF(OR('H_Parallel+HT'!$G710="---",'H_Parallel+HT'!$G710="infeas",'H_Parallel+HT'!$G710="inf"),"---",('H_Parallel+HT'!$G710/M710)-1)</f>
        <v>6.2893081761006275E-3</v>
      </c>
      <c r="M710" s="83">
        <f>Model_dem!L710</f>
        <v>954</v>
      </c>
      <c r="N710" s="78">
        <f>Model_dem!G710</f>
        <v>960</v>
      </c>
      <c r="O710" s="84" t="str">
        <f>IF(AND(H450&lt;-0.01,Model_dem!F450="Optimal"),"Aqui","")</f>
        <v/>
      </c>
      <c r="P710" s="84">
        <v>77003</v>
      </c>
    </row>
    <row r="711" spans="1:16" x14ac:dyDescent="0.3">
      <c r="A711" s="68" t="s">
        <v>527</v>
      </c>
      <c r="B711" s="20">
        <v>2</v>
      </c>
      <c r="C711" s="82" t="str">
        <f t="shared" si="22"/>
        <v>Knapsack</v>
      </c>
      <c r="D711" s="20">
        <v>50</v>
      </c>
      <c r="E711" s="20">
        <v>0.1</v>
      </c>
      <c r="F711" t="s">
        <v>0</v>
      </c>
      <c r="G711">
        <v>986</v>
      </c>
      <c r="H711" s="79">
        <f t="shared" si="23"/>
        <v>0</v>
      </c>
      <c r="I711" s="92">
        <v>132.15100000000001</v>
      </c>
      <c r="J711">
        <v>73991</v>
      </c>
      <c r="K711" s="52">
        <v>0</v>
      </c>
      <c r="L711" s="81">
        <f>IF(OR('H_Parallel+HT'!$G711="---",'H_Parallel+HT'!$G711="infeas",'H_Parallel+HT'!$G711="inf"),"---",('H_Parallel+HT'!$G711/M711)-1)</f>
        <v>3.3542976939203273E-2</v>
      </c>
      <c r="M711" s="83">
        <f>Model_dem!L711</f>
        <v>954</v>
      </c>
      <c r="N711" s="78">
        <f>Model_dem!G711</f>
        <v>986</v>
      </c>
      <c r="O711" s="84" t="str">
        <f>IF(AND(H451&lt;-0.01,Model_dem!F451="Optimal"),"Aqui","")</f>
        <v/>
      </c>
      <c r="P711" s="84"/>
    </row>
    <row r="712" spans="1:16" x14ac:dyDescent="0.3">
      <c r="A712" s="68" t="s">
        <v>527</v>
      </c>
      <c r="B712" s="20">
        <v>2</v>
      </c>
      <c r="C712" s="82" t="str">
        <f t="shared" si="22"/>
        <v>Knapsack</v>
      </c>
      <c r="D712" s="20">
        <v>50</v>
      </c>
      <c r="E712" s="20">
        <v>0.15</v>
      </c>
      <c r="F712" t="s">
        <v>2</v>
      </c>
      <c r="G712" t="s">
        <v>46</v>
      </c>
      <c r="H712" s="79" t="str">
        <f t="shared" si="23"/>
        <v>---</v>
      </c>
      <c r="I712" s="92">
        <v>60.005600000000001</v>
      </c>
      <c r="J712">
        <v>673</v>
      </c>
      <c r="L712" s="81" t="str">
        <f>IF(OR('H_Parallel+HT'!$G712="---",'H_Parallel+HT'!$G712="infeas",'H_Parallel+HT'!$G712="inf"),"---",('H_Parallel+HT'!$G712/M712)-1)</f>
        <v>---</v>
      </c>
      <c r="M712" s="83">
        <f>Model_dem!L712</f>
        <v>954</v>
      </c>
      <c r="N712" s="78" t="str">
        <f>Model_dem!G712</f>
        <v>---</v>
      </c>
      <c r="O712" s="84" t="str">
        <f>IF(AND(H452&lt;-0.01,Model_dem!F452="Optimal"),"Aqui","")</f>
        <v/>
      </c>
      <c r="P712" s="84"/>
    </row>
    <row r="713" spans="1:16" x14ac:dyDescent="0.3">
      <c r="A713" s="68" t="s">
        <v>527</v>
      </c>
      <c r="B713" s="20">
        <v>2</v>
      </c>
      <c r="C713" s="82" t="str">
        <f t="shared" si="22"/>
        <v>Knapsack</v>
      </c>
      <c r="D713" s="20">
        <v>50</v>
      </c>
      <c r="E713" s="20">
        <v>0.2</v>
      </c>
      <c r="F713" t="s">
        <v>2</v>
      </c>
      <c r="G713" t="s">
        <v>46</v>
      </c>
      <c r="H713" s="79" t="str">
        <f t="shared" si="23"/>
        <v>---</v>
      </c>
      <c r="I713" s="92">
        <v>60.017099999999999</v>
      </c>
      <c r="J713">
        <v>673</v>
      </c>
      <c r="L713" s="81" t="str">
        <f>IF(OR('H_Parallel+HT'!$G713="---",'H_Parallel+HT'!$G713="infeas",'H_Parallel+HT'!$G713="inf"),"---",('H_Parallel+HT'!$G713/M713)-1)</f>
        <v>---</v>
      </c>
      <c r="M713" s="83">
        <f>Model_dem!L713</f>
        <v>954</v>
      </c>
      <c r="N713" s="78" t="str">
        <f>Model_dem!G713</f>
        <v>---</v>
      </c>
      <c r="O713" s="84" t="str">
        <f>IF(AND(H453&lt;-0.01,Model_dem!F453="Optimal"),"Aqui","")</f>
        <v/>
      </c>
      <c r="P713" s="84"/>
    </row>
    <row r="714" spans="1:16" hidden="1" x14ac:dyDescent="0.3">
      <c r="A714" s="68" t="s">
        <v>527</v>
      </c>
      <c r="B714" s="20">
        <v>3</v>
      </c>
      <c r="C714" s="82" t="str">
        <f t="shared" si="22"/>
        <v>Factor Model</v>
      </c>
      <c r="D714" s="20">
        <v>0</v>
      </c>
      <c r="E714" s="20">
        <v>0.05</v>
      </c>
      <c r="F714" t="s">
        <v>0</v>
      </c>
      <c r="G714">
        <v>988</v>
      </c>
      <c r="H714" s="79">
        <f t="shared" si="23"/>
        <v>2.0283975659229209E-3</v>
      </c>
      <c r="I714">
        <v>8.98794</v>
      </c>
      <c r="J714">
        <v>239345</v>
      </c>
      <c r="K714" s="52">
        <v>0</v>
      </c>
      <c r="L714" s="81">
        <f>IF(OR('H_Parallel+HT'!$G714="---",'H_Parallel+HT'!$G714="infeas",'H_Parallel+HT'!$G714="inf"),"---",('H_Parallel+HT'!$G714/M714)-1)</f>
        <v>3.563941299790363E-2</v>
      </c>
      <c r="M714" s="83">
        <f>Model_dem!L714</f>
        <v>954</v>
      </c>
      <c r="N714" s="78">
        <f>Model_dem!G714</f>
        <v>986</v>
      </c>
      <c r="O714" s="84" t="str">
        <f>IF(AND(H454&lt;-0.01,Model_dem!F454="Optimal"),"Aqui","")</f>
        <v/>
      </c>
      <c r="P714" s="84">
        <v>74602</v>
      </c>
    </row>
    <row r="715" spans="1:16" hidden="1" x14ac:dyDescent="0.3">
      <c r="A715" s="68" t="s">
        <v>527</v>
      </c>
      <c r="B715" s="20">
        <v>3</v>
      </c>
      <c r="C715" s="82" t="str">
        <f t="shared" si="22"/>
        <v>Factor Model</v>
      </c>
      <c r="D715" s="20">
        <v>0</v>
      </c>
      <c r="E715" s="20">
        <v>0.1</v>
      </c>
      <c r="F715" t="s">
        <v>4</v>
      </c>
      <c r="G715" t="s">
        <v>511</v>
      </c>
      <c r="H715" s="79" t="str">
        <f t="shared" si="23"/>
        <v>---</v>
      </c>
      <c r="I715" t="s">
        <v>511</v>
      </c>
      <c r="L715" s="81" t="str">
        <f>IF(OR('H_Parallel+HT'!$G715="---",'H_Parallel+HT'!$G715="infeas",'H_Parallel+HT'!$G715="inf"),"---",('H_Parallel+HT'!$G715/M715)-1)</f>
        <v>---</v>
      </c>
      <c r="M715" s="83">
        <f>Model_dem!L715</f>
        <v>954</v>
      </c>
      <c r="N715" s="78" t="str">
        <f>Model_dem!G715</f>
        <v>---</v>
      </c>
      <c r="O715" s="84" t="str">
        <f>IF(AND(H455&lt;-0.01,Model_dem!F455="Optimal"),"Aqui","")</f>
        <v/>
      </c>
      <c r="P715" s="84"/>
    </row>
    <row r="716" spans="1:16" hidden="1" x14ac:dyDescent="0.3">
      <c r="A716" s="68" t="s">
        <v>527</v>
      </c>
      <c r="B716" s="20">
        <v>3</v>
      </c>
      <c r="C716" s="82" t="str">
        <f t="shared" si="22"/>
        <v>Factor Model</v>
      </c>
      <c r="D716" s="20">
        <v>0</v>
      </c>
      <c r="E716" s="20">
        <v>0.15</v>
      </c>
      <c r="F716" t="s">
        <v>4</v>
      </c>
      <c r="G716" t="s">
        <v>511</v>
      </c>
      <c r="H716" s="79" t="str">
        <f t="shared" si="23"/>
        <v>---</v>
      </c>
      <c r="I716" t="s">
        <v>511</v>
      </c>
      <c r="L716" s="81" t="str">
        <f>IF(OR('H_Parallel+HT'!$G716="---",'H_Parallel+HT'!$G716="infeas",'H_Parallel+HT'!$G716="inf"),"---",('H_Parallel+HT'!$G716/M716)-1)</f>
        <v>---</v>
      </c>
      <c r="M716" s="83">
        <f>Model_dem!L716</f>
        <v>954</v>
      </c>
      <c r="N716" s="78" t="str">
        <f>Model_dem!G716</f>
        <v>---</v>
      </c>
      <c r="O716" s="84" t="str">
        <f>IF(AND(H456&lt;-0.01,Model_dem!F456="Optimal"),"Aqui","")</f>
        <v/>
      </c>
      <c r="P716" s="84"/>
    </row>
    <row r="717" spans="1:16" hidden="1" x14ac:dyDescent="0.3">
      <c r="A717" s="68" t="s">
        <v>527</v>
      </c>
      <c r="B717" s="20">
        <v>3</v>
      </c>
      <c r="C717" s="82" t="str">
        <f t="shared" si="22"/>
        <v>Factor Model</v>
      </c>
      <c r="D717" s="20">
        <v>0</v>
      </c>
      <c r="E717" s="20">
        <v>0.2</v>
      </c>
      <c r="F717" t="s">
        <v>4</v>
      </c>
      <c r="G717" t="s">
        <v>511</v>
      </c>
      <c r="H717" s="79" t="str">
        <f t="shared" si="23"/>
        <v>---</v>
      </c>
      <c r="I717" t="s">
        <v>511</v>
      </c>
      <c r="L717" s="81" t="str">
        <f>IF(OR('H_Parallel+HT'!$G717="---",'H_Parallel+HT'!$G717="infeas",'H_Parallel+HT'!$G717="inf"),"---",('H_Parallel+HT'!$G717/M717)-1)</f>
        <v>---</v>
      </c>
      <c r="M717" s="83">
        <f>Model_dem!L717</f>
        <v>954</v>
      </c>
      <c r="N717" s="78" t="str">
        <f>Model_dem!G717</f>
        <v>---</v>
      </c>
      <c r="O717" s="84" t="str">
        <f>IF(AND(H457&lt;-0.01,Model_dem!F457="Optimal"),"Aqui","")</f>
        <v/>
      </c>
      <c r="P717" s="84"/>
    </row>
    <row r="718" spans="1:16" hidden="1" x14ac:dyDescent="0.3">
      <c r="A718" s="68" t="s">
        <v>527</v>
      </c>
      <c r="B718" s="20">
        <v>3</v>
      </c>
      <c r="C718" s="82" t="str">
        <f t="shared" si="22"/>
        <v>Factor Model</v>
      </c>
      <c r="D718" s="20">
        <v>10</v>
      </c>
      <c r="E718" s="20">
        <v>0.05</v>
      </c>
      <c r="F718" t="s">
        <v>0</v>
      </c>
      <c r="G718">
        <v>986</v>
      </c>
      <c r="H718" s="79">
        <f t="shared" si="23"/>
        <v>0</v>
      </c>
      <c r="I718">
        <v>5.0960999999999999</v>
      </c>
      <c r="J718">
        <v>255874</v>
      </c>
      <c r="K718" s="52">
        <v>0</v>
      </c>
      <c r="L718" s="81">
        <f>IF(OR('H_Parallel+HT'!$G718="---",'H_Parallel+HT'!$G718="infeas",'H_Parallel+HT'!$G718="inf"),"---",('H_Parallel+HT'!$G718/M718)-1)</f>
        <v>3.3542976939203273E-2</v>
      </c>
      <c r="M718" s="83">
        <f>Model_dem!L718</f>
        <v>954</v>
      </c>
      <c r="N718" s="78">
        <f>Model_dem!G718</f>
        <v>986</v>
      </c>
      <c r="O718" s="84" t="str">
        <f>IF(AND(H458&lt;-0.01,Model_dem!F458="Optimal"),"Aqui","")</f>
        <v/>
      </c>
      <c r="P718" s="84">
        <v>76258</v>
      </c>
    </row>
    <row r="719" spans="1:16" hidden="1" x14ac:dyDescent="0.3">
      <c r="A719" s="68" t="s">
        <v>527</v>
      </c>
      <c r="B719" s="20">
        <v>3</v>
      </c>
      <c r="C719" s="82" t="str">
        <f t="shared" si="22"/>
        <v>Factor Model</v>
      </c>
      <c r="D719" s="20">
        <v>10</v>
      </c>
      <c r="E719" s="20">
        <v>0.1</v>
      </c>
      <c r="F719" t="s">
        <v>4</v>
      </c>
      <c r="G719" t="s">
        <v>511</v>
      </c>
      <c r="H719" s="79" t="str">
        <f t="shared" si="23"/>
        <v>---</v>
      </c>
      <c r="I719" t="s">
        <v>511</v>
      </c>
      <c r="L719" s="81" t="str">
        <f>IF(OR('H_Parallel+HT'!$G719="---",'H_Parallel+HT'!$G719="infeas",'H_Parallel+HT'!$G719="inf"),"---",('H_Parallel+HT'!$G719/M719)-1)</f>
        <v>---</v>
      </c>
      <c r="M719" s="83">
        <f>Model_dem!L719</f>
        <v>954</v>
      </c>
      <c r="N719" s="78" t="str">
        <f>Model_dem!G719</f>
        <v>---</v>
      </c>
      <c r="O719" s="84" t="str">
        <f>IF(AND(H459&lt;-0.01,Model_dem!F459="Optimal"),"Aqui","")</f>
        <v/>
      </c>
      <c r="P719" s="84"/>
    </row>
    <row r="720" spans="1:16" hidden="1" x14ac:dyDescent="0.3">
      <c r="A720" s="68" t="s">
        <v>527</v>
      </c>
      <c r="B720" s="20">
        <v>3</v>
      </c>
      <c r="C720" s="82" t="str">
        <f t="shared" si="22"/>
        <v>Factor Model</v>
      </c>
      <c r="D720" s="20">
        <v>10</v>
      </c>
      <c r="E720" s="20">
        <v>0.15</v>
      </c>
      <c r="F720" t="s">
        <v>4</v>
      </c>
      <c r="G720" t="s">
        <v>511</v>
      </c>
      <c r="H720" s="79" t="str">
        <f t="shared" si="23"/>
        <v>---</v>
      </c>
      <c r="I720" t="s">
        <v>511</v>
      </c>
      <c r="L720" s="81" t="str">
        <f>IF(OR('H_Parallel+HT'!$G720="---",'H_Parallel+HT'!$G720="infeas",'H_Parallel+HT'!$G720="inf"),"---",('H_Parallel+HT'!$G720/M720)-1)</f>
        <v>---</v>
      </c>
      <c r="M720" s="83">
        <f>Model_dem!L720</f>
        <v>954</v>
      </c>
      <c r="N720" s="78" t="str">
        <f>Model_dem!G720</f>
        <v>---</v>
      </c>
      <c r="O720" s="84" t="str">
        <f>IF(AND(H460&lt;-0.01,Model_dem!F460="Optimal"),"Aqui","")</f>
        <v/>
      </c>
      <c r="P720" s="84"/>
    </row>
    <row r="721" spans="1:16" hidden="1" x14ac:dyDescent="0.3">
      <c r="A721" s="68" t="s">
        <v>527</v>
      </c>
      <c r="B721" s="20">
        <v>3</v>
      </c>
      <c r="C721" s="82" t="str">
        <f t="shared" si="22"/>
        <v>Factor Model</v>
      </c>
      <c r="D721" s="20">
        <v>10</v>
      </c>
      <c r="E721" s="20">
        <v>0.2</v>
      </c>
      <c r="F721" t="s">
        <v>4</v>
      </c>
      <c r="G721" t="s">
        <v>511</v>
      </c>
      <c r="H721" s="79" t="str">
        <f t="shared" si="23"/>
        <v>---</v>
      </c>
      <c r="I721" t="s">
        <v>511</v>
      </c>
      <c r="L721" s="81" t="str">
        <f>IF(OR('H_Parallel+HT'!$G721="---",'H_Parallel+HT'!$G721="infeas",'H_Parallel+HT'!$G721="inf"),"---",('H_Parallel+HT'!$G721/M721)-1)</f>
        <v>---</v>
      </c>
      <c r="M721" s="83">
        <f>Model_dem!L721</f>
        <v>954</v>
      </c>
      <c r="N721" s="78" t="str">
        <f>Model_dem!G721</f>
        <v>---</v>
      </c>
      <c r="O721" s="84" t="str">
        <f>IF(AND(H461&lt;-0.01,Model_dem!F461="Optimal"),"Aqui","")</f>
        <v/>
      </c>
      <c r="P721" s="84"/>
    </row>
    <row r="722" spans="1:16" hidden="1" x14ac:dyDescent="0.3">
      <c r="A722" s="68" t="s">
        <v>527</v>
      </c>
      <c r="B722" s="20">
        <v>3</v>
      </c>
      <c r="C722" s="82" t="str">
        <f t="shared" si="22"/>
        <v>Factor Model</v>
      </c>
      <c r="D722" s="20">
        <v>25</v>
      </c>
      <c r="E722" s="20">
        <v>0.05</v>
      </c>
      <c r="F722" t="s">
        <v>0</v>
      </c>
      <c r="G722">
        <v>986</v>
      </c>
      <c r="H722" s="79">
        <f t="shared" si="23"/>
        <v>0</v>
      </c>
      <c r="I722">
        <v>25.369399999999999</v>
      </c>
      <c r="J722">
        <v>271321</v>
      </c>
      <c r="K722" s="52">
        <v>0</v>
      </c>
      <c r="L722" s="81">
        <f>IF(OR('H_Parallel+HT'!$G722="---",'H_Parallel+HT'!$G722="infeas",'H_Parallel+HT'!$G722="inf"),"---",('H_Parallel+HT'!$G722/M722)-1)</f>
        <v>3.3542976939203273E-2</v>
      </c>
      <c r="M722" s="83">
        <f>Model_dem!L722</f>
        <v>954</v>
      </c>
      <c r="N722" s="78">
        <f>Model_dem!G722</f>
        <v>986</v>
      </c>
      <c r="O722" s="84" t="str">
        <f>IF(AND(H462&lt;-0.01,Model_dem!F462="Optimal"),"Aqui","")</f>
        <v/>
      </c>
      <c r="P722" s="84">
        <v>77657</v>
      </c>
    </row>
    <row r="723" spans="1:16" hidden="1" x14ac:dyDescent="0.3">
      <c r="A723" s="68" t="s">
        <v>527</v>
      </c>
      <c r="B723" s="20">
        <v>3</v>
      </c>
      <c r="C723" s="82" t="str">
        <f t="shared" si="22"/>
        <v>Factor Model</v>
      </c>
      <c r="D723" s="20">
        <v>25</v>
      </c>
      <c r="E723" s="20">
        <v>0.1</v>
      </c>
      <c r="F723" t="s">
        <v>4</v>
      </c>
      <c r="G723" t="s">
        <v>511</v>
      </c>
      <c r="H723" s="79" t="str">
        <f t="shared" si="23"/>
        <v>---</v>
      </c>
      <c r="I723" t="s">
        <v>511</v>
      </c>
      <c r="L723" s="81" t="str">
        <f>IF(OR('H_Parallel+HT'!$G723="---",'H_Parallel+HT'!$G723="infeas",'H_Parallel+HT'!$G723="inf"),"---",('H_Parallel+HT'!$G723/M723)-1)</f>
        <v>---</v>
      </c>
      <c r="M723" s="83">
        <f>Model_dem!L723</f>
        <v>954</v>
      </c>
      <c r="N723" s="78" t="str">
        <f>Model_dem!G723</f>
        <v>---</v>
      </c>
      <c r="O723" s="84" t="str">
        <f>IF(AND(H463&lt;-0.01,Model_dem!F463="Optimal"),"Aqui","")</f>
        <v/>
      </c>
      <c r="P723" s="84"/>
    </row>
    <row r="724" spans="1:16" hidden="1" x14ac:dyDescent="0.3">
      <c r="A724" s="68" t="s">
        <v>527</v>
      </c>
      <c r="B724" s="20">
        <v>3</v>
      </c>
      <c r="C724" s="82" t="str">
        <f t="shared" si="22"/>
        <v>Factor Model</v>
      </c>
      <c r="D724" s="20">
        <v>25</v>
      </c>
      <c r="E724" s="20">
        <v>0.15</v>
      </c>
      <c r="F724" t="s">
        <v>4</v>
      </c>
      <c r="G724" t="s">
        <v>511</v>
      </c>
      <c r="H724" s="79" t="str">
        <f t="shared" si="23"/>
        <v>---</v>
      </c>
      <c r="I724" t="s">
        <v>511</v>
      </c>
      <c r="L724" s="81" t="str">
        <f>IF(OR('H_Parallel+HT'!$G724="---",'H_Parallel+HT'!$G724="infeas",'H_Parallel+HT'!$G724="inf"),"---",('H_Parallel+HT'!$G724/M724)-1)</f>
        <v>---</v>
      </c>
      <c r="M724" s="83">
        <f>Model_dem!L724</f>
        <v>954</v>
      </c>
      <c r="N724" s="78" t="str">
        <f>Model_dem!G724</f>
        <v>---</v>
      </c>
      <c r="O724" s="84" t="str">
        <f>IF(AND(H464&lt;-0.01,Model_dem!F464="Optimal"),"Aqui","")</f>
        <v/>
      </c>
      <c r="P724" s="84"/>
    </row>
    <row r="725" spans="1:16" hidden="1" x14ac:dyDescent="0.3">
      <c r="A725" s="68" t="s">
        <v>527</v>
      </c>
      <c r="B725" s="20">
        <v>3</v>
      </c>
      <c r="C725" s="82" t="str">
        <f t="shared" si="22"/>
        <v>Factor Model</v>
      </c>
      <c r="D725" s="20">
        <v>25</v>
      </c>
      <c r="E725" s="20">
        <v>0.2</v>
      </c>
      <c r="F725" t="s">
        <v>4</v>
      </c>
      <c r="G725" t="s">
        <v>511</v>
      </c>
      <c r="H725" s="79" t="str">
        <f t="shared" si="23"/>
        <v>---</v>
      </c>
      <c r="I725" t="s">
        <v>511</v>
      </c>
      <c r="L725" s="81" t="str">
        <f>IF(OR('H_Parallel+HT'!$G725="---",'H_Parallel+HT'!$G725="infeas",'H_Parallel+HT'!$G725="inf"),"---",('H_Parallel+HT'!$G725/M725)-1)</f>
        <v>---</v>
      </c>
      <c r="M725" s="83">
        <f>Model_dem!L725</f>
        <v>954</v>
      </c>
      <c r="N725" s="78" t="str">
        <f>Model_dem!G725</f>
        <v>---</v>
      </c>
      <c r="O725" s="84" t="str">
        <f>IF(AND(H465&lt;-0.01,Model_dem!F465="Optimal"),"Aqui","")</f>
        <v/>
      </c>
      <c r="P725" s="84"/>
    </row>
    <row r="726" spans="1:16" hidden="1" x14ac:dyDescent="0.3">
      <c r="A726" s="68" t="s">
        <v>527</v>
      </c>
      <c r="B726" s="20">
        <v>3</v>
      </c>
      <c r="C726" s="82" t="str">
        <f t="shared" si="22"/>
        <v>Factor Model</v>
      </c>
      <c r="D726" s="20">
        <v>50</v>
      </c>
      <c r="E726" s="20">
        <v>0.05</v>
      </c>
      <c r="F726" t="s">
        <v>0</v>
      </c>
      <c r="G726">
        <v>986</v>
      </c>
      <c r="H726" s="79">
        <f t="shared" si="23"/>
        <v>0</v>
      </c>
      <c r="I726">
        <v>43.701999999999998</v>
      </c>
      <c r="J726">
        <v>233012</v>
      </c>
      <c r="K726" s="52">
        <v>0</v>
      </c>
      <c r="L726" s="81">
        <f>IF(OR('H_Parallel+HT'!$G726="---",'H_Parallel+HT'!$G726="infeas",'H_Parallel+HT'!$G726="inf"),"---",('H_Parallel+HT'!$G726/M726)-1)</f>
        <v>3.3542976939203273E-2</v>
      </c>
      <c r="M726" s="83">
        <f>Model_dem!L726</f>
        <v>954</v>
      </c>
      <c r="N726" s="78">
        <f>Model_dem!G726</f>
        <v>986</v>
      </c>
      <c r="O726" s="84" t="str">
        <f>IF(AND(H466&lt;-0.01,Model_dem!F466="Optimal"),"Aqui","")</f>
        <v/>
      </c>
      <c r="P726" s="84">
        <v>65853</v>
      </c>
    </row>
    <row r="727" spans="1:16" hidden="1" x14ac:dyDescent="0.3">
      <c r="A727" s="68" t="s">
        <v>527</v>
      </c>
      <c r="B727" s="20">
        <v>3</v>
      </c>
      <c r="C727" s="82" t="str">
        <f t="shared" si="22"/>
        <v>Factor Model</v>
      </c>
      <c r="D727" s="20">
        <v>50</v>
      </c>
      <c r="E727" s="20">
        <v>0.1</v>
      </c>
      <c r="F727" t="s">
        <v>4</v>
      </c>
      <c r="G727" t="s">
        <v>511</v>
      </c>
      <c r="H727" s="79" t="str">
        <f t="shared" si="23"/>
        <v>---</v>
      </c>
      <c r="I727" t="s">
        <v>511</v>
      </c>
      <c r="L727" s="81" t="str">
        <f>IF(OR('H_Parallel+HT'!$G727="---",'H_Parallel+HT'!$G727="infeas",'H_Parallel+HT'!$G727="inf"),"---",('H_Parallel+HT'!$G727/M727)-1)</f>
        <v>---</v>
      </c>
      <c r="M727" s="83">
        <f>Model_dem!L727</f>
        <v>954</v>
      </c>
      <c r="N727" s="78" t="str">
        <f>Model_dem!G727</f>
        <v>---</v>
      </c>
      <c r="O727" s="84" t="str">
        <f>IF(AND(H467&lt;-0.01,Model_dem!F467="Optimal"),"Aqui","")</f>
        <v/>
      </c>
      <c r="P727" s="84">
        <v>75536</v>
      </c>
    </row>
    <row r="728" spans="1:16" hidden="1" x14ac:dyDescent="0.3">
      <c r="A728" s="68" t="s">
        <v>527</v>
      </c>
      <c r="B728" s="20">
        <v>3</v>
      </c>
      <c r="C728" s="82" t="str">
        <f t="shared" si="22"/>
        <v>Factor Model</v>
      </c>
      <c r="D728" s="20">
        <v>50</v>
      </c>
      <c r="E728" s="20">
        <v>0.15</v>
      </c>
      <c r="F728" t="s">
        <v>4</v>
      </c>
      <c r="G728" t="s">
        <v>511</v>
      </c>
      <c r="H728" s="79" t="str">
        <f t="shared" si="23"/>
        <v>---</v>
      </c>
      <c r="I728" t="s">
        <v>511</v>
      </c>
      <c r="L728" s="81" t="str">
        <f>IF(OR('H_Parallel+HT'!$G728="---",'H_Parallel+HT'!$G728="infeas",'H_Parallel+HT'!$G728="inf"),"---",('H_Parallel+HT'!$G728/M728)-1)</f>
        <v>---</v>
      </c>
      <c r="M728" s="83">
        <f>Model_dem!L728</f>
        <v>954</v>
      </c>
      <c r="N728" s="78" t="str">
        <f>Model_dem!G728</f>
        <v>---</v>
      </c>
      <c r="O728" s="84" t="str">
        <f>IF(AND(H468&lt;-0.01,Model_dem!F468="Optimal"),"Aqui","")</f>
        <v/>
      </c>
      <c r="P728" s="84">
        <v>72582</v>
      </c>
    </row>
    <row r="729" spans="1:16" hidden="1" x14ac:dyDescent="0.3">
      <c r="A729" s="68" t="s">
        <v>527</v>
      </c>
      <c r="B729" s="20">
        <v>3</v>
      </c>
      <c r="C729" s="82" t="str">
        <f t="shared" si="22"/>
        <v>Factor Model</v>
      </c>
      <c r="D729" s="20">
        <v>50</v>
      </c>
      <c r="E729" s="20">
        <v>0.2</v>
      </c>
      <c r="F729" t="s">
        <v>4</v>
      </c>
      <c r="G729" t="s">
        <v>511</v>
      </c>
      <c r="H729" s="79" t="str">
        <f t="shared" si="23"/>
        <v>---</v>
      </c>
      <c r="I729" t="s">
        <v>511</v>
      </c>
      <c r="L729" s="81" t="str">
        <f>IF(OR('H_Parallel+HT'!$G729="---",'H_Parallel+HT'!$G729="infeas",'H_Parallel+HT'!$G729="inf"),"---",('H_Parallel+HT'!$G729/M729)-1)</f>
        <v>---</v>
      </c>
      <c r="M729" s="83">
        <f>Model_dem!L729</f>
        <v>954</v>
      </c>
      <c r="N729" s="78" t="str">
        <f>Model_dem!G729</f>
        <v>---</v>
      </c>
      <c r="O729" s="84" t="str">
        <f>IF(AND(H469&lt;-0.01,Model_dem!F469="Optimal"),"Aqui","")</f>
        <v/>
      </c>
      <c r="P729" s="84">
        <v>73064</v>
      </c>
    </row>
    <row r="730" spans="1:16" x14ac:dyDescent="0.3">
      <c r="A730" s="68" t="s">
        <v>530</v>
      </c>
      <c r="B730" s="20">
        <v>0</v>
      </c>
      <c r="C730" s="82" t="str">
        <f t="shared" si="22"/>
        <v>Deterministic</v>
      </c>
      <c r="D730" s="20">
        <v>0</v>
      </c>
      <c r="E730" s="20">
        <v>0.05</v>
      </c>
      <c r="F730" t="s">
        <v>0</v>
      </c>
      <c r="G730">
        <v>787</v>
      </c>
      <c r="H730" s="79">
        <f t="shared" si="23"/>
        <v>0</v>
      </c>
      <c r="I730" s="92">
        <v>0.948403</v>
      </c>
      <c r="J730">
        <v>6169</v>
      </c>
      <c r="K730" s="52">
        <v>0.95299999999999996</v>
      </c>
      <c r="L730" s="81">
        <f>IF(OR('H_Parallel+HT'!$G730="---",'H_Parallel+HT'!$G730="infeas",'H_Parallel+HT'!$G730="inf"),"---",('H_Parallel+HT'!$G730/M730)-1)</f>
        <v>0</v>
      </c>
      <c r="M730" s="83">
        <f>Model_dem!L730</f>
        <v>787</v>
      </c>
      <c r="N730" s="78">
        <f>Model_dem!G730</f>
        <v>787</v>
      </c>
      <c r="O730" s="84" t="str">
        <f>IF(AND(H470&lt;-0.01,Model_dem!F470="Optimal"),"Aqui","")</f>
        <v/>
      </c>
      <c r="P730" s="84">
        <v>28558</v>
      </c>
    </row>
    <row r="731" spans="1:16" x14ac:dyDescent="0.3">
      <c r="A731" s="68" t="s">
        <v>530</v>
      </c>
      <c r="B731" s="20">
        <v>0</v>
      </c>
      <c r="C731" s="82" t="str">
        <f t="shared" si="22"/>
        <v>Deterministic</v>
      </c>
      <c r="D731" s="20">
        <v>0</v>
      </c>
      <c r="E731" s="20">
        <v>0.1</v>
      </c>
      <c r="F731" t="s">
        <v>0</v>
      </c>
      <c r="G731">
        <v>787</v>
      </c>
      <c r="H731" s="79">
        <f t="shared" si="23"/>
        <v>0</v>
      </c>
      <c r="I731" s="92">
        <v>0.98921599999999998</v>
      </c>
      <c r="J731">
        <v>7182</v>
      </c>
      <c r="K731" s="52">
        <v>1</v>
      </c>
      <c r="L731" s="81">
        <f>IF(OR('H_Parallel+HT'!$G731="---",'H_Parallel+HT'!$G731="infeas",'H_Parallel+HT'!$G731="inf"),"---",('H_Parallel+HT'!$G731/M731)-1)</f>
        <v>0</v>
      </c>
      <c r="M731" s="83">
        <f>Model_dem!L731</f>
        <v>787</v>
      </c>
      <c r="N731" s="78">
        <f>Model_dem!G731</f>
        <v>787</v>
      </c>
      <c r="O731" s="84" t="str">
        <f>IF(AND(H471&lt;-0.01,Model_dem!F471="Optimal"),"Aqui","")</f>
        <v/>
      </c>
      <c r="P731" s="84">
        <v>23752</v>
      </c>
    </row>
    <row r="732" spans="1:16" x14ac:dyDescent="0.3">
      <c r="A732" s="68" t="s">
        <v>530</v>
      </c>
      <c r="B732" s="20">
        <v>0</v>
      </c>
      <c r="C732" s="82" t="str">
        <f t="shared" si="22"/>
        <v>Deterministic</v>
      </c>
      <c r="D732" s="20">
        <v>0</v>
      </c>
      <c r="E732" s="20">
        <v>0.15</v>
      </c>
      <c r="F732" t="s">
        <v>0</v>
      </c>
      <c r="G732">
        <v>787</v>
      </c>
      <c r="H732" s="79">
        <f t="shared" si="23"/>
        <v>0</v>
      </c>
      <c r="I732" s="92">
        <v>0.90136700000000003</v>
      </c>
      <c r="J732">
        <v>7349</v>
      </c>
      <c r="K732" s="52">
        <v>1</v>
      </c>
      <c r="L732" s="81">
        <f>IF(OR('H_Parallel+HT'!$G732="---",'H_Parallel+HT'!$G732="infeas",'H_Parallel+HT'!$G732="inf"),"---",('H_Parallel+HT'!$G732/M732)-1)</f>
        <v>0</v>
      </c>
      <c r="M732" s="83">
        <f>Model_dem!L732</f>
        <v>787</v>
      </c>
      <c r="N732" s="78">
        <f>Model_dem!G732</f>
        <v>787</v>
      </c>
      <c r="O732" s="84" t="str">
        <f>IF(AND(H472&lt;-0.01,Model_dem!F472="Optimal"),"Aqui","")</f>
        <v/>
      </c>
      <c r="P732" s="84">
        <v>24155</v>
      </c>
    </row>
    <row r="733" spans="1:16" x14ac:dyDescent="0.3">
      <c r="A733" s="68" t="s">
        <v>530</v>
      </c>
      <c r="B733" s="20">
        <v>0</v>
      </c>
      <c r="C733" s="82" t="str">
        <f t="shared" si="22"/>
        <v>Deterministic</v>
      </c>
      <c r="D733" s="20">
        <v>0</v>
      </c>
      <c r="E733" s="20">
        <v>0.2</v>
      </c>
      <c r="F733" t="s">
        <v>0</v>
      </c>
      <c r="G733">
        <v>787</v>
      </c>
      <c r="H733" s="79">
        <f t="shared" si="23"/>
        <v>0</v>
      </c>
      <c r="I733" s="92">
        <v>0.85061100000000001</v>
      </c>
      <c r="J733">
        <v>9158</v>
      </c>
      <c r="K733" s="52">
        <v>1</v>
      </c>
      <c r="L733" s="81">
        <f>IF(OR('H_Parallel+HT'!$G733="---",'H_Parallel+HT'!$G733="infeas",'H_Parallel+HT'!$G733="inf"),"---",('H_Parallel+HT'!$G733/M733)-1)</f>
        <v>0</v>
      </c>
      <c r="M733" s="83">
        <f>Model_dem!L733</f>
        <v>787</v>
      </c>
      <c r="N733" s="78">
        <f>Model_dem!G733</f>
        <v>787</v>
      </c>
      <c r="O733" s="84" t="str">
        <f>IF(AND(H473&lt;-0.01,Model_dem!F473="Optimal"),"Aqui","")</f>
        <v/>
      </c>
      <c r="P733" s="84">
        <v>21853</v>
      </c>
    </row>
    <row r="734" spans="1:16" x14ac:dyDescent="0.3">
      <c r="A734" s="68" t="s">
        <v>530</v>
      </c>
      <c r="B734" s="20">
        <v>1</v>
      </c>
      <c r="C734" s="82" t="str">
        <f t="shared" si="22"/>
        <v>Cardinality-constrained</v>
      </c>
      <c r="D734" s="20">
        <v>5</v>
      </c>
      <c r="E734" s="20">
        <v>0.05</v>
      </c>
      <c r="F734" t="s">
        <v>0</v>
      </c>
      <c r="G734">
        <v>787</v>
      </c>
      <c r="H734" s="79">
        <f t="shared" si="23"/>
        <v>0</v>
      </c>
      <c r="I734" s="92">
        <v>1.2340800000000001</v>
      </c>
      <c r="J734">
        <v>7316</v>
      </c>
      <c r="K734" s="52">
        <v>0.95299999999999996</v>
      </c>
      <c r="L734" s="81">
        <f>IF(OR('H_Parallel+HT'!$G734="---",'H_Parallel+HT'!$G734="infeas",'H_Parallel+HT'!$G734="inf"),"---",('H_Parallel+HT'!$G734/M734)-1)</f>
        <v>0</v>
      </c>
      <c r="M734" s="83">
        <f>Model_dem!L734</f>
        <v>787</v>
      </c>
      <c r="N734" s="78">
        <f>Model_dem!G734</f>
        <v>787</v>
      </c>
      <c r="O734" s="84" t="str">
        <f>IF(AND(H474&lt;-0.01,Model_dem!F474="Optimal"),"Aqui","")</f>
        <v/>
      </c>
      <c r="P734" s="84">
        <v>26930</v>
      </c>
    </row>
    <row r="735" spans="1:16" x14ac:dyDescent="0.3">
      <c r="A735" s="68" t="s">
        <v>530</v>
      </c>
      <c r="B735" s="20">
        <v>1</v>
      </c>
      <c r="C735" s="82" t="str">
        <f t="shared" si="22"/>
        <v>Cardinality-constrained</v>
      </c>
      <c r="D735" s="20">
        <v>5</v>
      </c>
      <c r="E735" s="20">
        <v>0.1</v>
      </c>
      <c r="F735" t="s">
        <v>0</v>
      </c>
      <c r="G735">
        <v>787</v>
      </c>
      <c r="H735" s="79">
        <f t="shared" si="23"/>
        <v>0</v>
      </c>
      <c r="I735" s="92">
        <v>1.2911900000000001</v>
      </c>
      <c r="J735">
        <v>6424</v>
      </c>
      <c r="K735" s="52">
        <v>1</v>
      </c>
      <c r="L735" s="81">
        <f>IF(OR('H_Parallel+HT'!$G735="---",'H_Parallel+HT'!$G735="infeas",'H_Parallel+HT'!$G735="inf"),"---",('H_Parallel+HT'!$G735/M735)-1)</f>
        <v>0</v>
      </c>
      <c r="M735" s="83">
        <f>Model_dem!L735</f>
        <v>787</v>
      </c>
      <c r="N735" s="78">
        <f>Model_dem!G735</f>
        <v>787</v>
      </c>
      <c r="O735" s="84" t="str">
        <f>IF(AND(H475&lt;-0.01,Model_dem!F475="Optimal"),"Aqui","")</f>
        <v/>
      </c>
      <c r="P735" s="84">
        <v>25115</v>
      </c>
    </row>
    <row r="736" spans="1:16" x14ac:dyDescent="0.3">
      <c r="A736" s="68" t="s">
        <v>530</v>
      </c>
      <c r="B736" s="20">
        <v>1</v>
      </c>
      <c r="C736" s="82" t="str">
        <f t="shared" si="22"/>
        <v>Cardinality-constrained</v>
      </c>
      <c r="D736" s="20">
        <v>5</v>
      </c>
      <c r="E736" s="20">
        <v>0.15</v>
      </c>
      <c r="F736" t="s">
        <v>0</v>
      </c>
      <c r="G736">
        <v>790</v>
      </c>
      <c r="H736" s="79">
        <f t="shared" si="23"/>
        <v>0</v>
      </c>
      <c r="I736" s="92">
        <v>1.3838600000000001</v>
      </c>
      <c r="J736">
        <v>6555</v>
      </c>
      <c r="K736" s="52">
        <v>1</v>
      </c>
      <c r="L736" s="81">
        <f>IF(OR('H_Parallel+HT'!$G736="---",'H_Parallel+HT'!$G736="infeas",'H_Parallel+HT'!$G736="inf"),"---",('H_Parallel+HT'!$G736/M736)-1)</f>
        <v>3.8119440914865521E-3</v>
      </c>
      <c r="M736" s="83">
        <f>Model_dem!L736</f>
        <v>787</v>
      </c>
      <c r="N736" s="78">
        <f>Model_dem!G736</f>
        <v>790</v>
      </c>
      <c r="O736" s="84" t="str">
        <f>IF(AND(H476&lt;-0.01,Model_dem!F476="Optimal"),"Aqui","")</f>
        <v/>
      </c>
      <c r="P736" s="84">
        <v>23897</v>
      </c>
    </row>
    <row r="737" spans="1:16" x14ac:dyDescent="0.3">
      <c r="A737" s="68" t="s">
        <v>530</v>
      </c>
      <c r="B737" s="20">
        <v>1</v>
      </c>
      <c r="C737" s="82" t="str">
        <f t="shared" si="22"/>
        <v>Cardinality-constrained</v>
      </c>
      <c r="D737" s="20">
        <v>5</v>
      </c>
      <c r="E737" s="20">
        <v>0.2</v>
      </c>
      <c r="F737" t="s">
        <v>0</v>
      </c>
      <c r="G737">
        <v>790</v>
      </c>
      <c r="H737" s="79">
        <f t="shared" si="23"/>
        <v>0</v>
      </c>
      <c r="I737" s="92">
        <v>0.98688200000000004</v>
      </c>
      <c r="J737">
        <v>6218</v>
      </c>
      <c r="K737" s="52">
        <v>1</v>
      </c>
      <c r="L737" s="81">
        <f>IF(OR('H_Parallel+HT'!$G737="---",'H_Parallel+HT'!$G737="infeas",'H_Parallel+HT'!$G737="inf"),"---",('H_Parallel+HT'!$G737/M737)-1)</f>
        <v>3.8119440914865521E-3</v>
      </c>
      <c r="M737" s="83">
        <f>Model_dem!L737</f>
        <v>787</v>
      </c>
      <c r="N737" s="78">
        <f>Model_dem!G737</f>
        <v>790</v>
      </c>
      <c r="O737" s="84" t="str">
        <f>IF(AND(H477&lt;-0.01,Model_dem!F477="Optimal"),"Aqui","")</f>
        <v/>
      </c>
      <c r="P737" s="84">
        <v>23920</v>
      </c>
    </row>
    <row r="738" spans="1:16" x14ac:dyDescent="0.3">
      <c r="A738" s="68" t="s">
        <v>530</v>
      </c>
      <c r="B738" s="20">
        <v>1</v>
      </c>
      <c r="C738" s="82" t="str">
        <f t="shared" si="22"/>
        <v>Cardinality-constrained</v>
      </c>
      <c r="D738" s="20">
        <v>10</v>
      </c>
      <c r="E738" s="20">
        <v>0.05</v>
      </c>
      <c r="F738" t="s">
        <v>0</v>
      </c>
      <c r="G738">
        <v>787</v>
      </c>
      <c r="H738" s="79">
        <f t="shared" si="23"/>
        <v>0</v>
      </c>
      <c r="I738" s="92">
        <v>1.25525</v>
      </c>
      <c r="J738">
        <v>6015</v>
      </c>
      <c r="K738" s="52">
        <v>0.95299999999999996</v>
      </c>
      <c r="L738" s="81">
        <f>IF(OR('H_Parallel+HT'!$G738="---",'H_Parallel+HT'!$G738="infeas",'H_Parallel+HT'!$G738="inf"),"---",('H_Parallel+HT'!$G738/M738)-1)</f>
        <v>0</v>
      </c>
      <c r="M738" s="83">
        <f>Model_dem!L738</f>
        <v>787</v>
      </c>
      <c r="N738" s="78">
        <f>Model_dem!G738</f>
        <v>787</v>
      </c>
      <c r="O738" s="84" t="str">
        <f>IF(AND(H478&lt;-0.01,Model_dem!F478="Optimal"),"Aqui","")</f>
        <v/>
      </c>
      <c r="P738" s="84">
        <v>9644</v>
      </c>
    </row>
    <row r="739" spans="1:16" x14ac:dyDescent="0.3">
      <c r="A739" s="68" t="s">
        <v>530</v>
      </c>
      <c r="B739" s="20">
        <v>1</v>
      </c>
      <c r="C739" s="82" t="str">
        <f t="shared" si="22"/>
        <v>Cardinality-constrained</v>
      </c>
      <c r="D739" s="20">
        <v>10</v>
      </c>
      <c r="E739" s="20">
        <v>0.1</v>
      </c>
      <c r="F739" t="s">
        <v>0</v>
      </c>
      <c r="G739">
        <v>787</v>
      </c>
      <c r="H739" s="79">
        <f t="shared" si="23"/>
        <v>0</v>
      </c>
      <c r="I739" s="92">
        <v>1.1477299999999999</v>
      </c>
      <c r="J739">
        <v>8054</v>
      </c>
      <c r="K739" s="52">
        <v>1</v>
      </c>
      <c r="L739" s="81">
        <f>IF(OR('H_Parallel+HT'!$G739="---",'H_Parallel+HT'!$G739="infeas",'H_Parallel+HT'!$G739="inf"),"---",('H_Parallel+HT'!$G739/M739)-1)</f>
        <v>0</v>
      </c>
      <c r="M739" s="83">
        <f>Model_dem!L739</f>
        <v>787</v>
      </c>
      <c r="N739" s="78">
        <f>Model_dem!G739</f>
        <v>787</v>
      </c>
      <c r="O739" s="84" t="str">
        <f>IF(AND(H479&lt;-0.01,Model_dem!F479="Optimal"),"Aqui","")</f>
        <v/>
      </c>
      <c r="P739" s="84">
        <v>5656</v>
      </c>
    </row>
    <row r="740" spans="1:16" x14ac:dyDescent="0.3">
      <c r="A740" s="68" t="s">
        <v>530</v>
      </c>
      <c r="B740" s="20">
        <v>1</v>
      </c>
      <c r="C740" s="82" t="str">
        <f t="shared" si="22"/>
        <v>Cardinality-constrained</v>
      </c>
      <c r="D740" s="20">
        <v>10</v>
      </c>
      <c r="E740" s="20">
        <v>0.15</v>
      </c>
      <c r="F740" t="s">
        <v>0</v>
      </c>
      <c r="G740">
        <v>790</v>
      </c>
      <c r="H740" s="79">
        <f t="shared" si="23"/>
        <v>0</v>
      </c>
      <c r="I740" s="92">
        <v>1.30159</v>
      </c>
      <c r="J740">
        <v>5913</v>
      </c>
      <c r="K740" s="52">
        <v>1</v>
      </c>
      <c r="L740" s="81">
        <f>IF(OR('H_Parallel+HT'!$G740="---",'H_Parallel+HT'!$G740="infeas",'H_Parallel+HT'!$G740="inf"),"---",('H_Parallel+HT'!$G740/M740)-1)</f>
        <v>3.8119440914865521E-3</v>
      </c>
      <c r="M740" s="83">
        <f>Model_dem!L740</f>
        <v>787</v>
      </c>
      <c r="N740" s="78">
        <f>Model_dem!G740</f>
        <v>790</v>
      </c>
      <c r="O740" s="84" t="str">
        <f>IF(AND(H480&lt;-0.01,Model_dem!F480="Optimal"),"Aqui","")</f>
        <v/>
      </c>
      <c r="P740" s="84">
        <v>2799</v>
      </c>
    </row>
    <row r="741" spans="1:16" x14ac:dyDescent="0.3">
      <c r="A741" s="68" t="s">
        <v>530</v>
      </c>
      <c r="B741" s="20">
        <v>1</v>
      </c>
      <c r="C741" s="82" t="str">
        <f t="shared" si="22"/>
        <v>Cardinality-constrained</v>
      </c>
      <c r="D741" s="20">
        <v>10</v>
      </c>
      <c r="E741" s="20">
        <v>0.2</v>
      </c>
      <c r="F741" t="s">
        <v>0</v>
      </c>
      <c r="G741">
        <v>790</v>
      </c>
      <c r="H741" s="79">
        <f t="shared" si="23"/>
        <v>0</v>
      </c>
      <c r="I741" s="92">
        <v>1.1218900000000001</v>
      </c>
      <c r="J741">
        <v>5742</v>
      </c>
      <c r="K741" s="52">
        <v>1</v>
      </c>
      <c r="L741" s="81">
        <f>IF(OR('H_Parallel+HT'!$G741="---",'H_Parallel+HT'!$G741="infeas",'H_Parallel+HT'!$G741="inf"),"---",('H_Parallel+HT'!$G741/M741)-1)</f>
        <v>3.8119440914865521E-3</v>
      </c>
      <c r="M741" s="83">
        <f>Model_dem!L741</f>
        <v>787</v>
      </c>
      <c r="N741" s="78">
        <f>Model_dem!G741</f>
        <v>790</v>
      </c>
      <c r="O741" s="84" t="str">
        <f>IF(AND(H481&lt;-0.01,Model_dem!F481="Optimal"),"Aqui","")</f>
        <v/>
      </c>
      <c r="P741" s="84">
        <v>1529</v>
      </c>
    </row>
    <row r="742" spans="1:16" x14ac:dyDescent="0.3">
      <c r="A742" s="68" t="s">
        <v>530</v>
      </c>
      <c r="B742" s="20">
        <v>1</v>
      </c>
      <c r="C742" s="82" t="str">
        <f t="shared" si="22"/>
        <v>Cardinality-constrained</v>
      </c>
      <c r="D742" s="20">
        <v>25</v>
      </c>
      <c r="E742" s="20">
        <v>0.05</v>
      </c>
      <c r="F742" t="s">
        <v>0</v>
      </c>
      <c r="G742">
        <v>790</v>
      </c>
      <c r="H742" s="79">
        <f t="shared" si="23"/>
        <v>0</v>
      </c>
      <c r="I742" s="92">
        <v>1.5040199999999999</v>
      </c>
      <c r="J742">
        <v>6670</v>
      </c>
      <c r="K742" s="52">
        <v>0</v>
      </c>
      <c r="L742" s="81">
        <f>IF(OR('H_Parallel+HT'!$G742="---",'H_Parallel+HT'!$G742="infeas",'H_Parallel+HT'!$G742="inf"),"---",('H_Parallel+HT'!$G742/M742)-1)</f>
        <v>3.8119440914865521E-3</v>
      </c>
      <c r="M742" s="83">
        <f>Model_dem!L742</f>
        <v>787</v>
      </c>
      <c r="N742" s="78">
        <f>Model_dem!G742</f>
        <v>790</v>
      </c>
      <c r="O742" s="84" t="str">
        <f>IF(AND(H482&lt;-0.01,Model_dem!F482="Optimal"),"Aqui","")</f>
        <v/>
      </c>
      <c r="P742" s="84">
        <v>9537</v>
      </c>
    </row>
    <row r="743" spans="1:16" x14ac:dyDescent="0.3">
      <c r="A743" s="68" t="s">
        <v>530</v>
      </c>
      <c r="B743" s="20">
        <v>1</v>
      </c>
      <c r="C743" s="82" t="str">
        <f t="shared" si="22"/>
        <v>Cardinality-constrained</v>
      </c>
      <c r="D743" s="20">
        <v>25</v>
      </c>
      <c r="E743" s="20">
        <v>0.1</v>
      </c>
      <c r="F743" t="s">
        <v>0</v>
      </c>
      <c r="G743">
        <v>790</v>
      </c>
      <c r="H743" s="79">
        <f t="shared" si="23"/>
        <v>0</v>
      </c>
      <c r="I743" s="92">
        <v>1.84856</v>
      </c>
      <c r="J743">
        <v>6433</v>
      </c>
      <c r="K743" s="52">
        <v>0.94899999999999995</v>
      </c>
      <c r="L743" s="81">
        <f>IF(OR('H_Parallel+HT'!$G743="---",'H_Parallel+HT'!$G743="infeas",'H_Parallel+HT'!$G743="inf"),"---",('H_Parallel+HT'!$G743/M743)-1)</f>
        <v>3.8119440914865521E-3</v>
      </c>
      <c r="M743" s="83">
        <f>Model_dem!L743</f>
        <v>787</v>
      </c>
      <c r="N743" s="78">
        <f>Model_dem!G743</f>
        <v>790</v>
      </c>
      <c r="O743" s="84" t="str">
        <f>IF(AND(H483&lt;-0.01,Model_dem!F483="Optimal"),"Aqui","")</f>
        <v/>
      </c>
      <c r="P743" s="84">
        <v>2875</v>
      </c>
    </row>
    <row r="744" spans="1:16" x14ac:dyDescent="0.3">
      <c r="A744" s="68" t="s">
        <v>530</v>
      </c>
      <c r="B744" s="20">
        <v>1</v>
      </c>
      <c r="C744" s="82" t="str">
        <f t="shared" si="22"/>
        <v>Cardinality-constrained</v>
      </c>
      <c r="D744" s="20">
        <v>25</v>
      </c>
      <c r="E744" s="20">
        <v>0.15</v>
      </c>
      <c r="F744" t="s">
        <v>1</v>
      </c>
      <c r="G744">
        <v>809</v>
      </c>
      <c r="H744" s="79">
        <f t="shared" si="23"/>
        <v>0</v>
      </c>
      <c r="I744" s="92">
        <v>2.9860899999999999</v>
      </c>
      <c r="J744">
        <v>10990</v>
      </c>
      <c r="K744" s="52">
        <v>0.95699999999999996</v>
      </c>
      <c r="L744" s="81">
        <f>IF(OR('H_Parallel+HT'!$G744="---",'H_Parallel+HT'!$G744="infeas",'H_Parallel+HT'!$G744="inf"),"---",('H_Parallel+HT'!$G744/M744)-1)</f>
        <v>2.7954256670902122E-2</v>
      </c>
      <c r="M744" s="83">
        <f>Model_dem!L744</f>
        <v>787</v>
      </c>
      <c r="N744" s="78">
        <f>Model_dem!G744</f>
        <v>809</v>
      </c>
      <c r="O744" s="84" t="str">
        <f>IF(AND(H484&lt;-0.01,Model_dem!F484="Optimal"),"Aqui","")</f>
        <v/>
      </c>
      <c r="P744" s="84">
        <v>525</v>
      </c>
    </row>
    <row r="745" spans="1:16" x14ac:dyDescent="0.3">
      <c r="A745" s="68" t="s">
        <v>530</v>
      </c>
      <c r="B745" s="20">
        <v>1</v>
      </c>
      <c r="C745" s="82" t="str">
        <f t="shared" si="22"/>
        <v>Cardinality-constrained</v>
      </c>
      <c r="D745" s="20">
        <v>25</v>
      </c>
      <c r="E745" s="20">
        <v>0.2</v>
      </c>
      <c r="F745" t="s">
        <v>1</v>
      </c>
      <c r="G745">
        <v>939</v>
      </c>
      <c r="H745" s="79">
        <f t="shared" si="23"/>
        <v>-0.18489583333333334</v>
      </c>
      <c r="I745" s="92">
        <v>596.49900000000002</v>
      </c>
      <c r="J745">
        <v>696</v>
      </c>
      <c r="K745" s="52">
        <v>0.999</v>
      </c>
      <c r="L745" s="81">
        <f>IF(OR('H_Parallel+HT'!$G745="---",'H_Parallel+HT'!$G745="infeas",'H_Parallel+HT'!$G745="inf"),"---",('H_Parallel+HT'!$G745/M745)-1)</f>
        <v>0.19313850063532412</v>
      </c>
      <c r="M745" s="83">
        <f>Model_dem!L745</f>
        <v>787</v>
      </c>
      <c r="N745" s="78">
        <f>Model_dem!G745</f>
        <v>1152</v>
      </c>
      <c r="O745" s="84" t="str">
        <f>IF(AND(H485&lt;-0.01,Model_dem!F485="Optimal"),"Aqui","")</f>
        <v/>
      </c>
      <c r="P745" s="84">
        <v>29</v>
      </c>
    </row>
    <row r="746" spans="1:16" x14ac:dyDescent="0.3">
      <c r="A746" s="68" t="s">
        <v>530</v>
      </c>
      <c r="B746" s="20">
        <v>1</v>
      </c>
      <c r="C746" s="82" t="str">
        <f t="shared" si="22"/>
        <v>Cardinality-constrained</v>
      </c>
      <c r="D746" s="20">
        <v>50</v>
      </c>
      <c r="E746" s="20">
        <v>0.05</v>
      </c>
      <c r="F746" t="s">
        <v>0</v>
      </c>
      <c r="G746">
        <v>790</v>
      </c>
      <c r="H746" s="79">
        <f t="shared" si="23"/>
        <v>0</v>
      </c>
      <c r="I746" s="92">
        <v>8.6319900000000001</v>
      </c>
      <c r="J746">
        <v>5945</v>
      </c>
      <c r="K746" s="52">
        <v>0</v>
      </c>
      <c r="L746" s="81">
        <f>IF(OR('H_Parallel+HT'!$G746="---",'H_Parallel+HT'!$G746="infeas",'H_Parallel+HT'!$G746="inf"),"---",('H_Parallel+HT'!$G746/M746)-1)</f>
        <v>3.8119440914865521E-3</v>
      </c>
      <c r="M746" s="83">
        <f>Model_dem!L746</f>
        <v>787</v>
      </c>
      <c r="N746" s="78">
        <f>Model_dem!G746</f>
        <v>790</v>
      </c>
      <c r="O746" s="84" t="str">
        <f>IF(AND(H486&lt;-0.01,Model_dem!F486="Optimal"),"Aqui","")</f>
        <v/>
      </c>
      <c r="P746" s="84">
        <v>20816</v>
      </c>
    </row>
    <row r="747" spans="1:16" x14ac:dyDescent="0.3">
      <c r="A747" s="68" t="s">
        <v>530</v>
      </c>
      <c r="B747" s="20">
        <v>1</v>
      </c>
      <c r="C747" s="82" t="str">
        <f t="shared" si="22"/>
        <v>Cardinality-constrained</v>
      </c>
      <c r="D747" s="20">
        <v>50</v>
      </c>
      <c r="E747" s="20">
        <v>0.1</v>
      </c>
      <c r="F747" t="s">
        <v>0</v>
      </c>
      <c r="G747">
        <v>809</v>
      </c>
      <c r="H747" s="79">
        <f t="shared" si="23"/>
        <v>0</v>
      </c>
      <c r="I747" s="92">
        <v>4.4834500000000004</v>
      </c>
      <c r="J747">
        <v>11281</v>
      </c>
      <c r="K747" s="52">
        <v>2.9000000000000001E-2</v>
      </c>
      <c r="L747" s="81">
        <f>IF(OR('H_Parallel+HT'!$G747="---",'H_Parallel+HT'!$G747="infeas",'H_Parallel+HT'!$G747="inf"),"---",('H_Parallel+HT'!$G747/M747)-1)</f>
        <v>2.7954256670902122E-2</v>
      </c>
      <c r="M747" s="83">
        <f>Model_dem!L747</f>
        <v>787</v>
      </c>
      <c r="N747" s="78">
        <f>Model_dem!G747</f>
        <v>809</v>
      </c>
      <c r="O747" s="84" t="str">
        <f>IF(AND(H487&lt;-0.01,Model_dem!F487="Optimal"),"Aqui","")</f>
        <v/>
      </c>
      <c r="P747" s="84">
        <v>19182</v>
      </c>
    </row>
    <row r="748" spans="1:16" x14ac:dyDescent="0.3">
      <c r="A748" s="68" t="s">
        <v>530</v>
      </c>
      <c r="B748" s="20">
        <v>1</v>
      </c>
      <c r="C748" s="82" t="str">
        <f t="shared" si="22"/>
        <v>Cardinality-constrained</v>
      </c>
      <c r="D748" s="20">
        <v>50</v>
      </c>
      <c r="E748" s="20">
        <v>0.15</v>
      </c>
      <c r="F748" t="s">
        <v>2</v>
      </c>
      <c r="G748" t="s">
        <v>46</v>
      </c>
      <c r="H748" s="79" t="str">
        <f t="shared" si="23"/>
        <v>---</v>
      </c>
      <c r="I748" s="92">
        <v>60.014499999999998</v>
      </c>
      <c r="J748">
        <v>631</v>
      </c>
      <c r="L748" s="81" t="str">
        <f>IF(OR('H_Parallel+HT'!$G748="---",'H_Parallel+HT'!$G748="infeas",'H_Parallel+HT'!$G748="inf"),"---",('H_Parallel+HT'!$G748/M748)-1)</f>
        <v>---</v>
      </c>
      <c r="M748" s="83">
        <f>Model_dem!L748</f>
        <v>787</v>
      </c>
      <c r="N748" s="78" t="str">
        <f>Model_dem!G748</f>
        <v>---</v>
      </c>
      <c r="O748" s="84" t="str">
        <f>IF(AND(H488&lt;-0.01,Model_dem!F488="Optimal"),"Aqui","")</f>
        <v/>
      </c>
      <c r="P748" s="84">
        <v>18041</v>
      </c>
    </row>
    <row r="749" spans="1:16" x14ac:dyDescent="0.3">
      <c r="A749" s="68" t="s">
        <v>530</v>
      </c>
      <c r="B749" s="20">
        <v>1</v>
      </c>
      <c r="C749" s="82" t="str">
        <f t="shared" si="22"/>
        <v>Cardinality-constrained</v>
      </c>
      <c r="D749" s="20">
        <v>50</v>
      </c>
      <c r="E749" s="20">
        <v>0.2</v>
      </c>
      <c r="F749" t="s">
        <v>2</v>
      </c>
      <c r="G749" t="s">
        <v>46</v>
      </c>
      <c r="H749" s="79" t="str">
        <f t="shared" si="23"/>
        <v>---</v>
      </c>
      <c r="I749" s="92">
        <v>60.0017</v>
      </c>
      <c r="J749">
        <v>628</v>
      </c>
      <c r="L749" s="81" t="str">
        <f>IF(OR('H_Parallel+HT'!$G749="---",'H_Parallel+HT'!$G749="infeas",'H_Parallel+HT'!$G749="inf"),"---",('H_Parallel+HT'!$G749/M749)-1)</f>
        <v>---</v>
      </c>
      <c r="M749" s="83">
        <f>Model_dem!L749</f>
        <v>787</v>
      </c>
      <c r="N749" s="78" t="str">
        <f>Model_dem!G749</f>
        <v>---</v>
      </c>
      <c r="O749" s="84" t="str">
        <f>IF(AND(H489&lt;-0.01,Model_dem!F489="Optimal"),"Aqui","")</f>
        <v/>
      </c>
      <c r="P749" s="84">
        <v>16647</v>
      </c>
    </row>
    <row r="750" spans="1:16" x14ac:dyDescent="0.3">
      <c r="A750" s="68" t="s">
        <v>530</v>
      </c>
      <c r="B750" s="20">
        <v>2</v>
      </c>
      <c r="C750" s="82" t="str">
        <f t="shared" si="22"/>
        <v>Knapsack</v>
      </c>
      <c r="D750" s="20">
        <v>5</v>
      </c>
      <c r="E750" s="20">
        <v>0.05</v>
      </c>
      <c r="F750" t="s">
        <v>0</v>
      </c>
      <c r="G750">
        <v>787</v>
      </c>
      <c r="H750" s="79">
        <f t="shared" si="23"/>
        <v>0</v>
      </c>
      <c r="I750" s="92">
        <v>1.66567</v>
      </c>
      <c r="J750">
        <v>7090</v>
      </c>
      <c r="K750" s="52">
        <v>0.95299999999999996</v>
      </c>
      <c r="L750" s="81">
        <f>IF(OR('H_Parallel+HT'!$G750="---",'H_Parallel+HT'!$G750="infeas",'H_Parallel+HT'!$G750="inf"),"---",('H_Parallel+HT'!$G750/M750)-1)</f>
        <v>0</v>
      </c>
      <c r="M750" s="83">
        <f>Model_dem!L750</f>
        <v>787</v>
      </c>
      <c r="N750" s="78">
        <f>Model_dem!G750</f>
        <v>787</v>
      </c>
      <c r="O750" s="84" t="str">
        <f>IF(AND(H490&lt;-0.01,Model_dem!F490="Optimal"),"Aqui","")</f>
        <v/>
      </c>
      <c r="P750" s="84">
        <v>13057</v>
      </c>
    </row>
    <row r="751" spans="1:16" x14ac:dyDescent="0.3">
      <c r="A751" s="68" t="s">
        <v>530</v>
      </c>
      <c r="B751" s="20">
        <v>2</v>
      </c>
      <c r="C751" s="82" t="str">
        <f t="shared" si="22"/>
        <v>Knapsack</v>
      </c>
      <c r="D751" s="20">
        <v>5</v>
      </c>
      <c r="E751" s="20">
        <v>0.1</v>
      </c>
      <c r="F751" t="s">
        <v>0</v>
      </c>
      <c r="G751">
        <v>788</v>
      </c>
      <c r="H751" s="79">
        <f t="shared" si="23"/>
        <v>1.2706480304955528E-3</v>
      </c>
      <c r="I751" s="92">
        <v>1.0209999999999999</v>
      </c>
      <c r="J751">
        <v>6637</v>
      </c>
      <c r="K751" s="52">
        <v>1</v>
      </c>
      <c r="L751" s="81">
        <f>IF(OR('H_Parallel+HT'!$G751="---",'H_Parallel+HT'!$G751="infeas",'H_Parallel+HT'!$G751="inf"),"---",('H_Parallel+HT'!$G751/M751)-1)</f>
        <v>1.2706480304955914E-3</v>
      </c>
      <c r="M751" s="83">
        <f>Model_dem!L751</f>
        <v>787</v>
      </c>
      <c r="N751" s="78">
        <f>Model_dem!G751</f>
        <v>787</v>
      </c>
      <c r="O751" s="84" t="str">
        <f>IF(AND(H491&lt;-0.01,Model_dem!F491="Optimal"),"Aqui","")</f>
        <v/>
      </c>
      <c r="P751" s="84">
        <v>9576</v>
      </c>
    </row>
    <row r="752" spans="1:16" x14ac:dyDescent="0.3">
      <c r="A752" s="68" t="s">
        <v>530</v>
      </c>
      <c r="B752" s="20">
        <v>2</v>
      </c>
      <c r="C752" s="82" t="str">
        <f t="shared" si="22"/>
        <v>Knapsack</v>
      </c>
      <c r="D752" s="20">
        <v>5</v>
      </c>
      <c r="E752" s="20">
        <v>0.15</v>
      </c>
      <c r="F752" t="s">
        <v>0</v>
      </c>
      <c r="G752">
        <v>787</v>
      </c>
      <c r="H752" s="79">
        <f t="shared" si="23"/>
        <v>0</v>
      </c>
      <c r="I752" s="92">
        <v>1.7806</v>
      </c>
      <c r="J752">
        <v>5805</v>
      </c>
      <c r="K752" s="52">
        <v>1</v>
      </c>
      <c r="L752" s="81">
        <f>IF(OR('H_Parallel+HT'!$G752="---",'H_Parallel+HT'!$G752="infeas",'H_Parallel+HT'!$G752="inf"),"---",('H_Parallel+HT'!$G752/M752)-1)</f>
        <v>0</v>
      </c>
      <c r="M752" s="83">
        <f>Model_dem!L752</f>
        <v>787</v>
      </c>
      <c r="N752" s="78">
        <f>Model_dem!G752</f>
        <v>787</v>
      </c>
      <c r="O752" s="84" t="str">
        <f>IF(AND(H492&lt;-0.01,Model_dem!F492="Optimal"),"Aqui","")</f>
        <v/>
      </c>
      <c r="P752" s="84">
        <v>4072</v>
      </c>
    </row>
    <row r="753" spans="1:16" x14ac:dyDescent="0.3">
      <c r="A753" s="68" t="s">
        <v>530</v>
      </c>
      <c r="B753" s="20">
        <v>2</v>
      </c>
      <c r="C753" s="82" t="str">
        <f t="shared" si="22"/>
        <v>Knapsack</v>
      </c>
      <c r="D753" s="20">
        <v>5</v>
      </c>
      <c r="E753" s="20">
        <v>0.2</v>
      </c>
      <c r="F753" t="s">
        <v>0</v>
      </c>
      <c r="G753">
        <v>787</v>
      </c>
      <c r="H753" s="79">
        <f t="shared" si="23"/>
        <v>0</v>
      </c>
      <c r="I753" s="92">
        <v>3.7269299999999999</v>
      </c>
      <c r="J753">
        <v>5498</v>
      </c>
      <c r="K753" s="52">
        <v>1</v>
      </c>
      <c r="L753" s="81">
        <f>IF(OR('H_Parallel+HT'!$G753="---",'H_Parallel+HT'!$G753="infeas",'H_Parallel+HT'!$G753="inf"),"---",('H_Parallel+HT'!$G753/M753)-1)</f>
        <v>0</v>
      </c>
      <c r="M753" s="83">
        <f>Model_dem!L753</f>
        <v>787</v>
      </c>
      <c r="N753" s="78">
        <f>Model_dem!G753</f>
        <v>787</v>
      </c>
      <c r="O753" s="84" t="str">
        <f>IF(AND(H493&lt;-0.01,Model_dem!F493="Optimal"),"Aqui","")</f>
        <v/>
      </c>
      <c r="P753" s="84">
        <v>2166</v>
      </c>
    </row>
    <row r="754" spans="1:16" x14ac:dyDescent="0.3">
      <c r="A754" s="68" t="s">
        <v>530</v>
      </c>
      <c r="B754" s="20">
        <v>2</v>
      </c>
      <c r="C754" s="82" t="str">
        <f t="shared" si="22"/>
        <v>Knapsack</v>
      </c>
      <c r="D754" s="20">
        <v>10</v>
      </c>
      <c r="E754" s="20">
        <v>0.05</v>
      </c>
      <c r="F754" t="s">
        <v>0</v>
      </c>
      <c r="G754">
        <v>788</v>
      </c>
      <c r="H754" s="79">
        <f t="shared" si="23"/>
        <v>1.2706480304955528E-3</v>
      </c>
      <c r="I754" s="92">
        <v>2.18899</v>
      </c>
      <c r="J754">
        <v>6248</v>
      </c>
      <c r="K754" s="52">
        <v>0.95299999999999996</v>
      </c>
      <c r="L754" s="81">
        <f>IF(OR('H_Parallel+HT'!$G754="---",'H_Parallel+HT'!$G754="infeas",'H_Parallel+HT'!$G754="inf"),"---",('H_Parallel+HT'!$G754/M754)-1)</f>
        <v>1.2706480304955914E-3</v>
      </c>
      <c r="M754" s="83">
        <f>Model_dem!L754</f>
        <v>787</v>
      </c>
      <c r="N754" s="78">
        <f>Model_dem!G754</f>
        <v>787</v>
      </c>
      <c r="O754" s="84" t="str">
        <f>IF(AND(H494&lt;-0.01,Model_dem!F494="Optimal"),"Aqui","")</f>
        <v/>
      </c>
      <c r="P754" s="84">
        <v>5930</v>
      </c>
    </row>
    <row r="755" spans="1:16" x14ac:dyDescent="0.3">
      <c r="A755" s="68" t="s">
        <v>530</v>
      </c>
      <c r="B755" s="20">
        <v>2</v>
      </c>
      <c r="C755" s="82" t="str">
        <f t="shared" si="22"/>
        <v>Knapsack</v>
      </c>
      <c r="D755" s="20">
        <v>10</v>
      </c>
      <c r="E755" s="20">
        <v>0.1</v>
      </c>
      <c r="F755" t="s">
        <v>0</v>
      </c>
      <c r="G755">
        <v>787</v>
      </c>
      <c r="H755" s="79">
        <f t="shared" si="23"/>
        <v>0</v>
      </c>
      <c r="I755" s="92">
        <v>1.89767</v>
      </c>
      <c r="J755">
        <v>5453</v>
      </c>
      <c r="K755" s="52">
        <v>1</v>
      </c>
      <c r="L755" s="81">
        <f>IF(OR('H_Parallel+HT'!$G755="---",'H_Parallel+HT'!$G755="infeas",'H_Parallel+HT'!$G755="inf"),"---",('H_Parallel+HT'!$G755/M755)-1)</f>
        <v>0</v>
      </c>
      <c r="M755" s="83">
        <f>Model_dem!L755</f>
        <v>787</v>
      </c>
      <c r="N755" s="78">
        <f>Model_dem!G755</f>
        <v>787</v>
      </c>
      <c r="O755" s="84" t="str">
        <f>IF(AND(H495&lt;-0.01,Model_dem!F495="Optimal"),"Aqui","")</f>
        <v/>
      </c>
      <c r="P755" s="84">
        <v>1912</v>
      </c>
    </row>
    <row r="756" spans="1:16" x14ac:dyDescent="0.3">
      <c r="A756" s="68" t="s">
        <v>530</v>
      </c>
      <c r="B756" s="20">
        <v>2</v>
      </c>
      <c r="C756" s="82" t="str">
        <f t="shared" si="22"/>
        <v>Knapsack</v>
      </c>
      <c r="D756" s="20">
        <v>10</v>
      </c>
      <c r="E756" s="20">
        <v>0.15</v>
      </c>
      <c r="F756" t="s">
        <v>0</v>
      </c>
      <c r="G756">
        <v>790</v>
      </c>
      <c r="H756" s="79">
        <f t="shared" si="23"/>
        <v>0</v>
      </c>
      <c r="I756" s="92">
        <v>1.23681</v>
      </c>
      <c r="J756">
        <v>6150</v>
      </c>
      <c r="K756" s="52">
        <v>1</v>
      </c>
      <c r="L756" s="81">
        <f>IF(OR('H_Parallel+HT'!$G756="---",'H_Parallel+HT'!$G756="infeas",'H_Parallel+HT'!$G756="inf"),"---",('H_Parallel+HT'!$G756/M756)-1)</f>
        <v>3.8119440914865521E-3</v>
      </c>
      <c r="M756" s="83">
        <f>Model_dem!L756</f>
        <v>787</v>
      </c>
      <c r="N756" s="78">
        <f>Model_dem!G756</f>
        <v>790</v>
      </c>
      <c r="O756" s="84" t="str">
        <f>IF(AND(H496&lt;-0.01,Model_dem!F496="Optimal"),"Aqui","")</f>
        <v/>
      </c>
      <c r="P756" s="84">
        <v>90</v>
      </c>
    </row>
    <row r="757" spans="1:16" x14ac:dyDescent="0.3">
      <c r="A757" s="68" t="s">
        <v>530</v>
      </c>
      <c r="B757" s="20">
        <v>2</v>
      </c>
      <c r="C757" s="82" t="str">
        <f t="shared" si="22"/>
        <v>Knapsack</v>
      </c>
      <c r="D757" s="20">
        <v>10</v>
      </c>
      <c r="E757" s="20">
        <v>0.2</v>
      </c>
      <c r="F757" t="s">
        <v>0</v>
      </c>
      <c r="G757">
        <v>795</v>
      </c>
      <c r="H757" s="79">
        <f t="shared" si="23"/>
        <v>0</v>
      </c>
      <c r="I757" s="92">
        <v>1.8322499999999999</v>
      </c>
      <c r="J757">
        <v>6936</v>
      </c>
      <c r="K757" s="52">
        <v>1</v>
      </c>
      <c r="L757" s="81">
        <f>IF(OR('H_Parallel+HT'!$G757="---",'H_Parallel+HT'!$G757="infeas",'H_Parallel+HT'!$G757="inf"),"---",('H_Parallel+HT'!$G757/M757)-1)</f>
        <v>1.0165184243964509E-2</v>
      </c>
      <c r="M757" s="83">
        <f>Model_dem!L757</f>
        <v>787</v>
      </c>
      <c r="N757" s="78">
        <f>Model_dem!G757</f>
        <v>795</v>
      </c>
      <c r="O757" s="84" t="str">
        <f>IF(AND(H497&lt;-0.01,Model_dem!F497="Optimal"),"Aqui","")</f>
        <v/>
      </c>
      <c r="P757" s="84">
        <v>29</v>
      </c>
    </row>
    <row r="758" spans="1:16" x14ac:dyDescent="0.3">
      <c r="A758" s="68" t="s">
        <v>530</v>
      </c>
      <c r="B758" s="20">
        <v>2</v>
      </c>
      <c r="C758" s="82" t="str">
        <f t="shared" si="22"/>
        <v>Knapsack</v>
      </c>
      <c r="D758" s="20">
        <v>25</v>
      </c>
      <c r="E758" s="20">
        <v>0.05</v>
      </c>
      <c r="F758" t="s">
        <v>0</v>
      </c>
      <c r="G758">
        <v>793</v>
      </c>
      <c r="H758" s="79">
        <f t="shared" si="23"/>
        <v>3.7974683544303796E-3</v>
      </c>
      <c r="I758" s="92">
        <v>3.6303999999999998</v>
      </c>
      <c r="J758">
        <v>6025</v>
      </c>
      <c r="K758" s="52">
        <v>0</v>
      </c>
      <c r="L758" s="81">
        <f>IF(OR('H_Parallel+HT'!$G758="---",'H_Parallel+HT'!$G758="infeas",'H_Parallel+HT'!$G758="inf"),"---",('H_Parallel+HT'!$G758/M758)-1)</f>
        <v>7.6238881829733263E-3</v>
      </c>
      <c r="M758" s="83">
        <f>Model_dem!L758</f>
        <v>787</v>
      </c>
      <c r="N758" s="78">
        <f>Model_dem!G758</f>
        <v>790</v>
      </c>
      <c r="O758" s="84" t="str">
        <f>IF(AND(H498&lt;-0.01,Model_dem!F498="Optimal"),"Aqui","")</f>
        <v/>
      </c>
      <c r="P758" s="84">
        <v>9087</v>
      </c>
    </row>
    <row r="759" spans="1:16" x14ac:dyDescent="0.3">
      <c r="A759" s="68" t="s">
        <v>530</v>
      </c>
      <c r="B759" s="20">
        <v>2</v>
      </c>
      <c r="C759" s="82" t="str">
        <f t="shared" si="22"/>
        <v>Knapsack</v>
      </c>
      <c r="D759" s="20">
        <v>25</v>
      </c>
      <c r="E759" s="20">
        <v>0.1</v>
      </c>
      <c r="F759" t="s">
        <v>0</v>
      </c>
      <c r="G759">
        <v>795</v>
      </c>
      <c r="H759" s="79">
        <f t="shared" si="23"/>
        <v>0</v>
      </c>
      <c r="I759" s="92">
        <v>1.5583199999999999</v>
      </c>
      <c r="J759">
        <v>6774</v>
      </c>
      <c r="K759" s="52">
        <v>0.84299999999999997</v>
      </c>
      <c r="L759" s="81">
        <f>IF(OR('H_Parallel+HT'!$G759="---",'H_Parallel+HT'!$G759="infeas",'H_Parallel+HT'!$G759="inf"),"---",('H_Parallel+HT'!$G759/M759)-1)</f>
        <v>1.0165184243964509E-2</v>
      </c>
      <c r="M759" s="83">
        <f>Model_dem!L759</f>
        <v>787</v>
      </c>
      <c r="N759" s="78">
        <f>Model_dem!G759</f>
        <v>795</v>
      </c>
      <c r="O759" s="84" t="str">
        <f>IF(AND(H499&lt;-0.01,Model_dem!F499="Optimal"),"Aqui","")</f>
        <v/>
      </c>
      <c r="P759" s="84">
        <v>3061</v>
      </c>
    </row>
    <row r="760" spans="1:16" x14ac:dyDescent="0.3">
      <c r="A760" s="68" t="s">
        <v>530</v>
      </c>
      <c r="B760" s="20">
        <v>2</v>
      </c>
      <c r="C760" s="82" t="str">
        <f t="shared" si="22"/>
        <v>Knapsack</v>
      </c>
      <c r="D760" s="20">
        <v>25</v>
      </c>
      <c r="E760" s="20">
        <v>0.15</v>
      </c>
      <c r="F760" t="s">
        <v>0</v>
      </c>
      <c r="G760">
        <v>809</v>
      </c>
      <c r="H760" s="79">
        <f t="shared" si="23"/>
        <v>0</v>
      </c>
      <c r="I760" s="92">
        <v>119.649</v>
      </c>
      <c r="J760">
        <v>6683</v>
      </c>
      <c r="K760" s="52">
        <v>0.96899999999999997</v>
      </c>
      <c r="L760" s="81">
        <f>IF(OR('H_Parallel+HT'!$G760="---",'H_Parallel+HT'!$G760="infeas",'H_Parallel+HT'!$G760="inf"),"---",('H_Parallel+HT'!$G760/M760)-1)</f>
        <v>2.7954256670902122E-2</v>
      </c>
      <c r="M760" s="83">
        <f>Model_dem!L760</f>
        <v>787</v>
      </c>
      <c r="N760" s="78">
        <f>Model_dem!G760</f>
        <v>809</v>
      </c>
      <c r="O760" s="84" t="str">
        <f>IF(AND(H500&lt;-0.01,Model_dem!F500="Optimal"),"Aqui","")</f>
        <v/>
      </c>
      <c r="P760" s="84">
        <v>29</v>
      </c>
    </row>
    <row r="761" spans="1:16" x14ac:dyDescent="0.3">
      <c r="A761" s="68" t="s">
        <v>530</v>
      </c>
      <c r="B761" s="20">
        <v>2</v>
      </c>
      <c r="C761" s="82" t="str">
        <f t="shared" si="22"/>
        <v>Knapsack</v>
      </c>
      <c r="D761" s="20">
        <v>25</v>
      </c>
      <c r="E761" s="20">
        <v>0.2</v>
      </c>
      <c r="F761" t="s">
        <v>2</v>
      </c>
      <c r="G761" t="s">
        <v>46</v>
      </c>
      <c r="H761" s="79" t="str">
        <f t="shared" si="23"/>
        <v>---</v>
      </c>
      <c r="I761" s="92">
        <v>60.0017</v>
      </c>
      <c r="J761">
        <v>627</v>
      </c>
      <c r="L761" s="81" t="str">
        <f>IF(OR('H_Parallel+HT'!$G761="---",'H_Parallel+HT'!$G761="infeas",'H_Parallel+HT'!$G761="inf"),"---",('H_Parallel+HT'!$G761/M761)-1)</f>
        <v>---</v>
      </c>
      <c r="M761" s="83">
        <f>Model_dem!L761</f>
        <v>787</v>
      </c>
      <c r="N761" s="78" t="str">
        <f>Model_dem!G761</f>
        <v>---</v>
      </c>
      <c r="O761" s="84" t="str">
        <f>IF(AND(H501&lt;-0.01,Model_dem!F501="Optimal"),"Aqui","")</f>
        <v/>
      </c>
      <c r="P761" s="84">
        <v>29</v>
      </c>
    </row>
    <row r="762" spans="1:16" x14ac:dyDescent="0.3">
      <c r="A762" s="68" t="s">
        <v>530</v>
      </c>
      <c r="B762" s="20">
        <v>2</v>
      </c>
      <c r="C762" s="82" t="str">
        <f t="shared" si="22"/>
        <v>Knapsack</v>
      </c>
      <c r="D762" s="20">
        <v>50</v>
      </c>
      <c r="E762" s="20">
        <v>0.05</v>
      </c>
      <c r="F762" t="s">
        <v>0</v>
      </c>
      <c r="G762">
        <v>795</v>
      </c>
      <c r="H762" s="79">
        <f t="shared" si="23"/>
        <v>0</v>
      </c>
      <c r="I762" s="92">
        <v>1.7041299999999999</v>
      </c>
      <c r="J762">
        <v>7012</v>
      </c>
      <c r="K762" s="52">
        <v>0</v>
      </c>
      <c r="L762" s="81">
        <f>IF(OR('H_Parallel+HT'!$G762="---",'H_Parallel+HT'!$G762="infeas",'H_Parallel+HT'!$G762="inf"),"---",('H_Parallel+HT'!$G762/M762)-1)</f>
        <v>1.0165184243964509E-2</v>
      </c>
      <c r="M762" s="83">
        <f>Model_dem!L762</f>
        <v>787</v>
      </c>
      <c r="N762" s="78">
        <f>Model_dem!G762</f>
        <v>795</v>
      </c>
      <c r="O762" s="84" t="str">
        <f>IF(AND(H502&lt;-0.01,Model_dem!F502="Optimal"),"Aqui","")</f>
        <v/>
      </c>
      <c r="P762" s="84">
        <v>18094</v>
      </c>
    </row>
    <row r="763" spans="1:16" x14ac:dyDescent="0.3">
      <c r="A763" s="68" t="s">
        <v>530</v>
      </c>
      <c r="B763" s="20">
        <v>2</v>
      </c>
      <c r="C763" s="82" t="str">
        <f t="shared" si="22"/>
        <v>Knapsack</v>
      </c>
      <c r="D763" s="20">
        <v>50</v>
      </c>
      <c r="E763" s="20">
        <v>0.1</v>
      </c>
      <c r="F763" t="s">
        <v>0</v>
      </c>
      <c r="G763">
        <v>844</v>
      </c>
      <c r="H763" s="79">
        <f t="shared" si="23"/>
        <v>0</v>
      </c>
      <c r="I763" s="92">
        <v>120.584</v>
      </c>
      <c r="J763">
        <v>3185</v>
      </c>
      <c r="K763" s="52">
        <v>1.2E-2</v>
      </c>
      <c r="L763" s="81">
        <f>IF(OR('H_Parallel+HT'!$G763="---",'H_Parallel+HT'!$G763="infeas",'H_Parallel+HT'!$G763="inf"),"---",('H_Parallel+HT'!$G763/M763)-1)</f>
        <v>7.2426937738246489E-2</v>
      </c>
      <c r="M763" s="83">
        <f>Model_dem!L763</f>
        <v>787</v>
      </c>
      <c r="N763" s="78">
        <f>Model_dem!G763</f>
        <v>844</v>
      </c>
      <c r="O763" s="84" t="str">
        <f>IF(AND(H503&lt;-0.01,Model_dem!F503="Optimal"),"Aqui","")</f>
        <v/>
      </c>
      <c r="P763" s="84"/>
    </row>
    <row r="764" spans="1:16" x14ac:dyDescent="0.3">
      <c r="A764" s="68" t="s">
        <v>530</v>
      </c>
      <c r="B764" s="20">
        <v>2</v>
      </c>
      <c r="C764" s="82" t="str">
        <f t="shared" si="22"/>
        <v>Knapsack</v>
      </c>
      <c r="D764" s="20">
        <v>50</v>
      </c>
      <c r="E764" s="20">
        <v>0.15</v>
      </c>
      <c r="F764" t="s">
        <v>2</v>
      </c>
      <c r="G764" t="s">
        <v>511</v>
      </c>
      <c r="H764" s="79" t="str">
        <f t="shared" si="23"/>
        <v>---</v>
      </c>
      <c r="I764" s="92" t="s">
        <v>511</v>
      </c>
      <c r="L764" s="81" t="str">
        <f>IF(OR('H_Parallel+HT'!$G764="---",'H_Parallel+HT'!$G764="infeas",'H_Parallel+HT'!$G764="inf"),"---",('H_Parallel+HT'!$G764/M764)-1)</f>
        <v>---</v>
      </c>
      <c r="M764" s="83">
        <f>Model_dem!L764</f>
        <v>787</v>
      </c>
      <c r="N764" s="78" t="str">
        <f>Model_dem!G764</f>
        <v>---</v>
      </c>
      <c r="O764" s="84" t="str">
        <f>IF(AND(H504&lt;-0.01,Model_dem!F504="Optimal"),"Aqui","")</f>
        <v/>
      </c>
      <c r="P764" s="84"/>
    </row>
    <row r="765" spans="1:16" x14ac:dyDescent="0.3">
      <c r="A765" s="68" t="s">
        <v>530</v>
      </c>
      <c r="B765" s="20">
        <v>2</v>
      </c>
      <c r="C765" s="82" t="str">
        <f t="shared" si="22"/>
        <v>Knapsack</v>
      </c>
      <c r="D765" s="20">
        <v>50</v>
      </c>
      <c r="E765" s="20">
        <v>0.2</v>
      </c>
      <c r="F765" t="s">
        <v>4</v>
      </c>
      <c r="G765" t="s">
        <v>511</v>
      </c>
      <c r="H765" s="79" t="str">
        <f t="shared" si="23"/>
        <v>---</v>
      </c>
      <c r="I765" s="92" t="s">
        <v>511</v>
      </c>
      <c r="L765" s="81" t="str">
        <f>IF(OR('H_Parallel+HT'!$G765="---",'H_Parallel+HT'!$G765="infeas",'H_Parallel+HT'!$G765="inf"),"---",('H_Parallel+HT'!$G765/M765)-1)</f>
        <v>---</v>
      </c>
      <c r="M765" s="83">
        <f>Model_dem!L765</f>
        <v>787</v>
      </c>
      <c r="N765" s="78" t="str">
        <f>Model_dem!G765</f>
        <v>---</v>
      </c>
      <c r="O765" s="84" t="str">
        <f>IF(AND(H505&lt;-0.01,Model_dem!F505="Optimal"),"Aqui","")</f>
        <v/>
      </c>
      <c r="P765" s="84"/>
    </row>
    <row r="766" spans="1:16" hidden="1" x14ac:dyDescent="0.3">
      <c r="A766" s="68" t="s">
        <v>530</v>
      </c>
      <c r="B766" s="20">
        <v>3</v>
      </c>
      <c r="C766" s="82" t="str">
        <f t="shared" si="22"/>
        <v>Factor Model</v>
      </c>
      <c r="D766" s="20">
        <v>0</v>
      </c>
      <c r="E766" s="20">
        <v>0.05</v>
      </c>
      <c r="F766" t="s">
        <v>4</v>
      </c>
      <c r="G766" t="s">
        <v>511</v>
      </c>
      <c r="H766" s="79" t="str">
        <f t="shared" si="23"/>
        <v>---</v>
      </c>
      <c r="I766" t="s">
        <v>511</v>
      </c>
      <c r="L766" s="81" t="str">
        <f>IF(OR('H_Parallel+HT'!$G766="---",'H_Parallel+HT'!$G766="infeas",'H_Parallel+HT'!$G766="inf"),"---",('H_Parallel+HT'!$G766/M766)-1)</f>
        <v>---</v>
      </c>
      <c r="M766" s="83">
        <f>Model_dem!L766</f>
        <v>787</v>
      </c>
      <c r="N766" s="78" t="str">
        <f>Model_dem!G766</f>
        <v>---</v>
      </c>
      <c r="O766" s="84" t="str">
        <f>IF(AND(H506&lt;-0.01,Model_dem!F506="Optimal"),"Aqui","")</f>
        <v/>
      </c>
      <c r="P766" s="84">
        <v>15972</v>
      </c>
    </row>
    <row r="767" spans="1:16" hidden="1" x14ac:dyDescent="0.3">
      <c r="A767" s="68" t="s">
        <v>530</v>
      </c>
      <c r="B767" s="20">
        <v>3</v>
      </c>
      <c r="C767" s="82" t="str">
        <f t="shared" si="22"/>
        <v>Factor Model</v>
      </c>
      <c r="D767" s="20">
        <v>0</v>
      </c>
      <c r="E767" s="20">
        <v>0.1</v>
      </c>
      <c r="F767" t="s">
        <v>4</v>
      </c>
      <c r="G767" t="s">
        <v>511</v>
      </c>
      <c r="H767" s="79" t="str">
        <f t="shared" si="23"/>
        <v>---</v>
      </c>
      <c r="I767" t="s">
        <v>511</v>
      </c>
      <c r="L767" s="81" t="str">
        <f>IF(OR('H_Parallel+HT'!$G767="---",'H_Parallel+HT'!$G767="infeas",'H_Parallel+HT'!$G767="inf"),"---",('H_Parallel+HT'!$G767/M767)-1)</f>
        <v>---</v>
      </c>
      <c r="M767" s="83">
        <f>Model_dem!L767</f>
        <v>787</v>
      </c>
      <c r="N767" s="78" t="str">
        <f>Model_dem!G767</f>
        <v>---</v>
      </c>
      <c r="O767" s="84" t="str">
        <f>IF(AND(H507&lt;-0.01,Model_dem!F507="Optimal"),"Aqui","")</f>
        <v/>
      </c>
      <c r="P767" s="84"/>
    </row>
    <row r="768" spans="1:16" hidden="1" x14ac:dyDescent="0.3">
      <c r="A768" s="68" t="s">
        <v>530</v>
      </c>
      <c r="B768" s="20">
        <v>3</v>
      </c>
      <c r="C768" s="82" t="str">
        <f t="shared" si="22"/>
        <v>Factor Model</v>
      </c>
      <c r="D768" s="20">
        <v>0</v>
      </c>
      <c r="E768" s="20">
        <v>0.15</v>
      </c>
      <c r="F768" t="s">
        <v>4</v>
      </c>
      <c r="G768" t="s">
        <v>511</v>
      </c>
      <c r="H768" s="79" t="str">
        <f t="shared" si="23"/>
        <v>---</v>
      </c>
      <c r="I768" t="s">
        <v>511</v>
      </c>
      <c r="L768" s="81" t="str">
        <f>IF(OR('H_Parallel+HT'!$G768="---",'H_Parallel+HT'!$G768="infeas",'H_Parallel+HT'!$G768="inf"),"---",('H_Parallel+HT'!$G768/M768)-1)</f>
        <v>---</v>
      </c>
      <c r="M768" s="83">
        <f>Model_dem!L768</f>
        <v>787</v>
      </c>
      <c r="N768" s="78" t="str">
        <f>Model_dem!G768</f>
        <v>---</v>
      </c>
      <c r="O768" s="84" t="str">
        <f>IF(AND(H508&lt;-0.01,Model_dem!F508="Optimal"),"Aqui","")</f>
        <v/>
      </c>
      <c r="P768" s="84"/>
    </row>
    <row r="769" spans="1:16" hidden="1" x14ac:dyDescent="0.3">
      <c r="A769" s="68" t="s">
        <v>530</v>
      </c>
      <c r="B769" s="20">
        <v>3</v>
      </c>
      <c r="C769" s="82" t="str">
        <f t="shared" si="22"/>
        <v>Factor Model</v>
      </c>
      <c r="D769" s="20">
        <v>0</v>
      </c>
      <c r="E769" s="20">
        <v>0.2</v>
      </c>
      <c r="F769" t="s">
        <v>4</v>
      </c>
      <c r="G769" t="s">
        <v>511</v>
      </c>
      <c r="H769" s="79" t="str">
        <f t="shared" si="23"/>
        <v>---</v>
      </c>
      <c r="I769" t="s">
        <v>511</v>
      </c>
      <c r="L769" s="81" t="str">
        <f>IF(OR('H_Parallel+HT'!$G769="---",'H_Parallel+HT'!$G769="infeas",'H_Parallel+HT'!$G769="inf"),"---",('H_Parallel+HT'!$G769/M769)-1)</f>
        <v>---</v>
      </c>
      <c r="M769" s="83">
        <f>Model_dem!L769</f>
        <v>787</v>
      </c>
      <c r="N769" s="78" t="str">
        <f>Model_dem!G769</f>
        <v>---</v>
      </c>
      <c r="O769" s="84" t="str">
        <f>IF(AND(H509&lt;-0.01,Model_dem!F509="Optimal"),"Aqui","")</f>
        <v/>
      </c>
      <c r="P769" s="84"/>
    </row>
    <row r="770" spans="1:16" hidden="1" x14ac:dyDescent="0.3">
      <c r="A770" s="68" t="s">
        <v>530</v>
      </c>
      <c r="B770" s="20">
        <v>3</v>
      </c>
      <c r="C770" s="82" t="str">
        <f t="shared" ref="C770:C833" si="24">IF(B770=0,"Deterministic",IF(B770=1,"Cardinality-constrained",IF(B770=2,"Knapsack","Factor Model")))</f>
        <v>Factor Model</v>
      </c>
      <c r="D770" s="20">
        <v>10</v>
      </c>
      <c r="E770" s="20">
        <v>0.05</v>
      </c>
      <c r="F770" t="s">
        <v>4</v>
      </c>
      <c r="G770" t="s">
        <v>511</v>
      </c>
      <c r="H770" s="79" t="str">
        <f t="shared" ref="H770:H833" si="25">IF(OR(N770="---",G770="infeas",G770="inf",G770=""),"---",(G770-N770)/N770)</f>
        <v>---</v>
      </c>
      <c r="I770" t="s">
        <v>511</v>
      </c>
      <c r="L770" s="81" t="str">
        <f>IF(OR('H_Parallel+HT'!$G770="---",'H_Parallel+HT'!$G770="infeas",'H_Parallel+HT'!$G770="inf"),"---",('H_Parallel+HT'!$G770/M770)-1)</f>
        <v>---</v>
      </c>
      <c r="M770" s="83">
        <f>Model_dem!L770</f>
        <v>787</v>
      </c>
      <c r="N770" s="78" t="str">
        <f>Model_dem!G770</f>
        <v>---</v>
      </c>
      <c r="O770" s="84" t="str">
        <f>IF(AND(H510&lt;-0.01,Model_dem!F510="Optimal"),"Aqui","")</f>
        <v/>
      </c>
      <c r="P770" s="84">
        <v>16198</v>
      </c>
    </row>
    <row r="771" spans="1:16" hidden="1" x14ac:dyDescent="0.3">
      <c r="A771" s="68" t="s">
        <v>530</v>
      </c>
      <c r="B771" s="20">
        <v>3</v>
      </c>
      <c r="C771" s="82" t="str">
        <f t="shared" si="24"/>
        <v>Factor Model</v>
      </c>
      <c r="D771" s="20">
        <v>10</v>
      </c>
      <c r="E771" s="20">
        <v>0.1</v>
      </c>
      <c r="F771" t="s">
        <v>4</v>
      </c>
      <c r="G771" t="s">
        <v>511</v>
      </c>
      <c r="H771" s="79" t="str">
        <f t="shared" si="25"/>
        <v>---</v>
      </c>
      <c r="I771" t="s">
        <v>511</v>
      </c>
      <c r="L771" s="81" t="str">
        <f>IF(OR('H_Parallel+HT'!$G771="---",'H_Parallel+HT'!$G771="infeas",'H_Parallel+HT'!$G771="inf"),"---",('H_Parallel+HT'!$G771/M771)-1)</f>
        <v>---</v>
      </c>
      <c r="M771" s="83">
        <f>Model_dem!L771</f>
        <v>787</v>
      </c>
      <c r="N771" s="78" t="str">
        <f>Model_dem!G771</f>
        <v>---</v>
      </c>
      <c r="O771" s="84" t="str">
        <f>IF(AND(H511&lt;-0.01,Model_dem!F511="Optimal"),"Aqui","")</f>
        <v/>
      </c>
      <c r="P771" s="84"/>
    </row>
    <row r="772" spans="1:16" hidden="1" x14ac:dyDescent="0.3">
      <c r="A772" s="68" t="s">
        <v>530</v>
      </c>
      <c r="B772" s="20">
        <v>3</v>
      </c>
      <c r="C772" s="82" t="str">
        <f t="shared" si="24"/>
        <v>Factor Model</v>
      </c>
      <c r="D772" s="20">
        <v>10</v>
      </c>
      <c r="E772" s="20">
        <v>0.15</v>
      </c>
      <c r="F772" t="s">
        <v>4</v>
      </c>
      <c r="G772" t="s">
        <v>511</v>
      </c>
      <c r="H772" s="79" t="str">
        <f t="shared" si="25"/>
        <v>---</v>
      </c>
      <c r="I772" t="s">
        <v>511</v>
      </c>
      <c r="L772" s="81" t="str">
        <f>IF(OR('H_Parallel+HT'!$G772="---",'H_Parallel+HT'!$G772="infeas",'H_Parallel+HT'!$G772="inf"),"---",('H_Parallel+HT'!$G772/M772)-1)</f>
        <v>---</v>
      </c>
      <c r="M772" s="83">
        <f>Model_dem!L772</f>
        <v>787</v>
      </c>
      <c r="N772" s="78" t="str">
        <f>Model_dem!G772</f>
        <v>---</v>
      </c>
      <c r="O772" s="84" t="str">
        <f>IF(AND(H512&lt;-0.01,Model_dem!F512="Optimal"),"Aqui","")</f>
        <v/>
      </c>
      <c r="P772" s="84"/>
    </row>
    <row r="773" spans="1:16" hidden="1" x14ac:dyDescent="0.3">
      <c r="A773" s="68" t="s">
        <v>530</v>
      </c>
      <c r="B773" s="20">
        <v>3</v>
      </c>
      <c r="C773" s="82" t="str">
        <f t="shared" si="24"/>
        <v>Factor Model</v>
      </c>
      <c r="D773" s="20">
        <v>10</v>
      </c>
      <c r="E773" s="20">
        <v>0.2</v>
      </c>
      <c r="F773" t="s">
        <v>4</v>
      </c>
      <c r="G773" t="s">
        <v>511</v>
      </c>
      <c r="H773" s="79" t="str">
        <f t="shared" si="25"/>
        <v>---</v>
      </c>
      <c r="I773" t="s">
        <v>511</v>
      </c>
      <c r="L773" s="81" t="str">
        <f>IF(OR('H_Parallel+HT'!$G773="---",'H_Parallel+HT'!$G773="infeas",'H_Parallel+HT'!$G773="inf"),"---",('H_Parallel+HT'!$G773/M773)-1)</f>
        <v>---</v>
      </c>
      <c r="M773" s="83">
        <f>Model_dem!L773</f>
        <v>787</v>
      </c>
      <c r="N773" s="78" t="str">
        <f>Model_dem!G773</f>
        <v>---</v>
      </c>
      <c r="O773" s="84" t="str">
        <f>IF(AND(H513&lt;-0.01,Model_dem!F513="Optimal"),"Aqui","")</f>
        <v/>
      </c>
      <c r="P773" s="84"/>
    </row>
    <row r="774" spans="1:16" hidden="1" x14ac:dyDescent="0.3">
      <c r="A774" s="68" t="s">
        <v>530</v>
      </c>
      <c r="B774" s="20">
        <v>3</v>
      </c>
      <c r="C774" s="82" t="str">
        <f t="shared" si="24"/>
        <v>Factor Model</v>
      </c>
      <c r="D774" s="20">
        <v>25</v>
      </c>
      <c r="E774" s="20">
        <v>0.05</v>
      </c>
      <c r="F774" t="s">
        <v>4</v>
      </c>
      <c r="G774" t="s">
        <v>511</v>
      </c>
      <c r="H774" s="79" t="str">
        <f t="shared" si="25"/>
        <v>---</v>
      </c>
      <c r="I774" t="s">
        <v>511</v>
      </c>
      <c r="L774" s="81" t="str">
        <f>IF(OR('H_Parallel+HT'!$G774="---",'H_Parallel+HT'!$G774="infeas",'H_Parallel+HT'!$G774="inf"),"---",('H_Parallel+HT'!$G774/M774)-1)</f>
        <v>---</v>
      </c>
      <c r="M774" s="83">
        <f>Model_dem!L774</f>
        <v>787</v>
      </c>
      <c r="N774" s="78" t="str">
        <f>Model_dem!G774</f>
        <v>---</v>
      </c>
      <c r="O774" s="84" t="str">
        <f>IF(AND(H514&lt;-0.01,Model_dem!F514="Optimal"),"Aqui","")</f>
        <v/>
      </c>
      <c r="P774" s="84">
        <v>15513</v>
      </c>
    </row>
    <row r="775" spans="1:16" hidden="1" x14ac:dyDescent="0.3">
      <c r="A775" s="68" t="s">
        <v>530</v>
      </c>
      <c r="B775" s="20">
        <v>3</v>
      </c>
      <c r="C775" s="82" t="str">
        <f t="shared" si="24"/>
        <v>Factor Model</v>
      </c>
      <c r="D775" s="20">
        <v>25</v>
      </c>
      <c r="E775" s="20">
        <v>0.1</v>
      </c>
      <c r="F775" t="s">
        <v>4</v>
      </c>
      <c r="G775" t="s">
        <v>511</v>
      </c>
      <c r="H775" s="79" t="str">
        <f t="shared" si="25"/>
        <v>---</v>
      </c>
      <c r="I775" t="s">
        <v>511</v>
      </c>
      <c r="L775" s="81" t="str">
        <f>IF(OR('H_Parallel+HT'!$G775="---",'H_Parallel+HT'!$G775="infeas",'H_Parallel+HT'!$G775="inf"),"---",('H_Parallel+HT'!$G775/M775)-1)</f>
        <v>---</v>
      </c>
      <c r="M775" s="83">
        <f>Model_dem!L775</f>
        <v>787</v>
      </c>
      <c r="N775" s="78" t="str">
        <f>Model_dem!G775</f>
        <v>---</v>
      </c>
      <c r="O775" s="84" t="str">
        <f>IF(AND(H515&lt;-0.01,Model_dem!F515="Optimal"),"Aqui","")</f>
        <v/>
      </c>
      <c r="P775" s="84"/>
    </row>
    <row r="776" spans="1:16" hidden="1" x14ac:dyDescent="0.3">
      <c r="A776" s="68" t="s">
        <v>530</v>
      </c>
      <c r="B776" s="20">
        <v>3</v>
      </c>
      <c r="C776" s="82" t="str">
        <f t="shared" si="24"/>
        <v>Factor Model</v>
      </c>
      <c r="D776" s="20">
        <v>25</v>
      </c>
      <c r="E776" s="20">
        <v>0.15</v>
      </c>
      <c r="F776" t="s">
        <v>4</v>
      </c>
      <c r="G776" t="s">
        <v>511</v>
      </c>
      <c r="H776" s="79" t="str">
        <f t="shared" si="25"/>
        <v>---</v>
      </c>
      <c r="I776" t="s">
        <v>511</v>
      </c>
      <c r="L776" s="81" t="str">
        <f>IF(OR('H_Parallel+HT'!$G776="---",'H_Parallel+HT'!$G776="infeas",'H_Parallel+HT'!$G776="inf"),"---",('H_Parallel+HT'!$G776/M776)-1)</f>
        <v>---</v>
      </c>
      <c r="M776" s="83">
        <f>Model_dem!L776</f>
        <v>787</v>
      </c>
      <c r="N776" s="78" t="str">
        <f>Model_dem!G776</f>
        <v>---</v>
      </c>
      <c r="O776" s="84" t="str">
        <f>IF(AND(H516&lt;-0.01,Model_dem!F516="Optimal"),"Aqui","")</f>
        <v/>
      </c>
      <c r="P776" s="84"/>
    </row>
    <row r="777" spans="1:16" hidden="1" x14ac:dyDescent="0.3">
      <c r="A777" s="68" t="s">
        <v>530</v>
      </c>
      <c r="B777" s="20">
        <v>3</v>
      </c>
      <c r="C777" s="82" t="str">
        <f t="shared" si="24"/>
        <v>Factor Model</v>
      </c>
      <c r="D777" s="20">
        <v>25</v>
      </c>
      <c r="E777" s="20">
        <v>0.2</v>
      </c>
      <c r="F777" t="s">
        <v>4</v>
      </c>
      <c r="G777" t="s">
        <v>511</v>
      </c>
      <c r="H777" s="79" t="str">
        <f t="shared" si="25"/>
        <v>---</v>
      </c>
      <c r="I777" t="s">
        <v>511</v>
      </c>
      <c r="L777" s="81" t="str">
        <f>IF(OR('H_Parallel+HT'!$G777="---",'H_Parallel+HT'!$G777="infeas",'H_Parallel+HT'!$G777="inf"),"---",('H_Parallel+HT'!$G777/M777)-1)</f>
        <v>---</v>
      </c>
      <c r="M777" s="83">
        <f>Model_dem!L777</f>
        <v>787</v>
      </c>
      <c r="N777" s="78" t="str">
        <f>Model_dem!G777</f>
        <v>---</v>
      </c>
      <c r="O777" s="84" t="str">
        <f>IF(AND(H517&lt;-0.01,Model_dem!F517="Optimal"),"Aqui","")</f>
        <v/>
      </c>
      <c r="P777" s="84"/>
    </row>
    <row r="778" spans="1:16" hidden="1" x14ac:dyDescent="0.3">
      <c r="A778" s="68" t="s">
        <v>530</v>
      </c>
      <c r="B778" s="20">
        <v>3</v>
      </c>
      <c r="C778" s="82" t="str">
        <f t="shared" si="24"/>
        <v>Factor Model</v>
      </c>
      <c r="D778" s="20">
        <v>50</v>
      </c>
      <c r="E778" s="20">
        <v>0.05</v>
      </c>
      <c r="F778" t="s">
        <v>4</v>
      </c>
      <c r="G778" t="s">
        <v>511</v>
      </c>
      <c r="H778" s="79" t="str">
        <f t="shared" si="25"/>
        <v>---</v>
      </c>
      <c r="I778" t="s">
        <v>511</v>
      </c>
      <c r="L778" s="81" t="str">
        <f>IF(OR('H_Parallel+HT'!$G778="---",'H_Parallel+HT'!$G778="infeas",'H_Parallel+HT'!$G778="inf"),"---",('H_Parallel+HT'!$G778/M778)-1)</f>
        <v>---</v>
      </c>
      <c r="M778" s="83">
        <f>Model_dem!L778</f>
        <v>787</v>
      </c>
      <c r="N778" s="78" t="str">
        <f>Model_dem!G778</f>
        <v>---</v>
      </c>
      <c r="O778" s="84" t="str">
        <f>IF(AND(H518&lt;-0.01,Model_dem!F518="Optimal"),"Aqui","")</f>
        <v/>
      </c>
      <c r="P778" s="78"/>
    </row>
    <row r="779" spans="1:16" hidden="1" x14ac:dyDescent="0.3">
      <c r="A779" s="68" t="s">
        <v>530</v>
      </c>
      <c r="B779" s="20">
        <v>3</v>
      </c>
      <c r="C779" s="82" t="str">
        <f t="shared" si="24"/>
        <v>Factor Model</v>
      </c>
      <c r="D779" s="20">
        <v>50</v>
      </c>
      <c r="E779" s="20">
        <v>0.1</v>
      </c>
      <c r="F779" t="s">
        <v>4</v>
      </c>
      <c r="G779" t="s">
        <v>511</v>
      </c>
      <c r="H779" s="79" t="str">
        <f t="shared" si="25"/>
        <v>---</v>
      </c>
      <c r="I779" t="s">
        <v>511</v>
      </c>
      <c r="L779" s="81" t="str">
        <f>IF(OR('H_Parallel+HT'!$G779="---",'H_Parallel+HT'!$G779="infeas",'H_Parallel+HT'!$G779="inf"),"---",('H_Parallel+HT'!$G779/M779)-1)</f>
        <v>---</v>
      </c>
      <c r="M779" s="83">
        <f>Model_dem!L779</f>
        <v>787</v>
      </c>
      <c r="N779" s="78" t="str">
        <f>Model_dem!G779</f>
        <v>---</v>
      </c>
      <c r="O779" s="84" t="str">
        <f>IF(AND(H519&lt;-0.01,Model_dem!F519="Optimal"),"Aqui","")</f>
        <v/>
      </c>
      <c r="P779" s="78"/>
    </row>
    <row r="780" spans="1:16" hidden="1" x14ac:dyDescent="0.3">
      <c r="A780" s="68" t="s">
        <v>530</v>
      </c>
      <c r="B780" s="20">
        <v>3</v>
      </c>
      <c r="C780" s="82" t="str">
        <f t="shared" si="24"/>
        <v>Factor Model</v>
      </c>
      <c r="D780" s="20">
        <v>50</v>
      </c>
      <c r="E780" s="20">
        <v>0.15</v>
      </c>
      <c r="F780" t="s">
        <v>4</v>
      </c>
      <c r="G780" t="s">
        <v>511</v>
      </c>
      <c r="H780" s="79" t="str">
        <f t="shared" si="25"/>
        <v>---</v>
      </c>
      <c r="I780" t="s">
        <v>511</v>
      </c>
      <c r="L780" s="81" t="str">
        <f>IF(OR('H_Parallel+HT'!$G780="---",'H_Parallel+HT'!$G780="infeas",'H_Parallel+HT'!$G780="inf"),"---",('H_Parallel+HT'!$G780/M780)-1)</f>
        <v>---</v>
      </c>
      <c r="M780" s="83">
        <f>Model_dem!L780</f>
        <v>787</v>
      </c>
      <c r="N780" s="78" t="str">
        <f>Model_dem!G780</f>
        <v>---</v>
      </c>
      <c r="O780" s="84" t="str">
        <f>IF(AND(H520&lt;-0.01,Model_dem!F520="Optimal"),"Aqui","")</f>
        <v/>
      </c>
      <c r="P780" s="78"/>
    </row>
    <row r="781" spans="1:16" hidden="1" x14ac:dyDescent="0.3">
      <c r="A781" s="68" t="s">
        <v>530</v>
      </c>
      <c r="B781" s="20">
        <v>3</v>
      </c>
      <c r="C781" s="82" t="str">
        <f t="shared" si="24"/>
        <v>Factor Model</v>
      </c>
      <c r="D781" s="20">
        <v>50</v>
      </c>
      <c r="E781" s="20">
        <v>0.2</v>
      </c>
      <c r="F781" t="s">
        <v>4</v>
      </c>
      <c r="G781" t="s">
        <v>511</v>
      </c>
      <c r="H781" s="79" t="str">
        <f t="shared" si="25"/>
        <v>---</v>
      </c>
      <c r="I781" t="s">
        <v>511</v>
      </c>
      <c r="L781" s="81" t="str">
        <f>IF(OR('H_Parallel+HT'!$G781="---",'H_Parallel+HT'!$G781="infeas",'H_Parallel+HT'!$G781="inf"),"---",('H_Parallel+HT'!$G781/M781)-1)</f>
        <v>---</v>
      </c>
      <c r="M781" s="83">
        <f>Model_dem!L781</f>
        <v>787</v>
      </c>
      <c r="N781" s="78" t="str">
        <f>Model_dem!G781</f>
        <v>---</v>
      </c>
      <c r="O781" s="84" t="str">
        <f>IF(AND(H521&lt;-0.01,Model_dem!F521="Optimal"),"Aqui","")</f>
        <v/>
      </c>
      <c r="P781" s="78"/>
    </row>
    <row r="782" spans="1:16" x14ac:dyDescent="0.3">
      <c r="A782" s="68" t="s">
        <v>528</v>
      </c>
      <c r="B782" s="20">
        <v>0</v>
      </c>
      <c r="C782" s="82" t="str">
        <f t="shared" si="24"/>
        <v>Deterministic</v>
      </c>
      <c r="D782" s="20">
        <v>0</v>
      </c>
      <c r="E782" s="20">
        <v>0.05</v>
      </c>
      <c r="F782" t="s">
        <v>0</v>
      </c>
      <c r="G782">
        <v>1034</v>
      </c>
      <c r="H782" s="79">
        <f t="shared" si="25"/>
        <v>0</v>
      </c>
      <c r="I782" s="92">
        <v>2.41351</v>
      </c>
      <c r="J782">
        <v>299845</v>
      </c>
      <c r="K782" s="52">
        <v>1</v>
      </c>
      <c r="L782" s="81">
        <f>IF(OR('H_Parallel+HT'!$G782="---",'H_Parallel+HT'!$G782="infeas",'H_Parallel+HT'!$G782="inf"),"---",('H_Parallel+HT'!$G782/M782)-1)</f>
        <v>0</v>
      </c>
      <c r="M782" s="83">
        <f>Model_dem!L782</f>
        <v>1034</v>
      </c>
      <c r="N782" s="78">
        <f>Model_dem!G782</f>
        <v>1034</v>
      </c>
      <c r="O782" s="84" t="str">
        <f>IF(AND(H522&lt;-0.01,Model_dem!F522="Optimal"),"Aqui","")</f>
        <v/>
      </c>
      <c r="P782" s="84">
        <v>69742</v>
      </c>
    </row>
    <row r="783" spans="1:16" x14ac:dyDescent="0.3">
      <c r="A783" s="68" t="s">
        <v>528</v>
      </c>
      <c r="B783" s="20">
        <v>0</v>
      </c>
      <c r="C783" s="82" t="str">
        <f t="shared" si="24"/>
        <v>Deterministic</v>
      </c>
      <c r="D783" s="20">
        <v>0</v>
      </c>
      <c r="E783" s="20">
        <v>0.1</v>
      </c>
      <c r="F783" t="s">
        <v>0</v>
      </c>
      <c r="G783">
        <v>1034</v>
      </c>
      <c r="H783" s="79">
        <f t="shared" si="25"/>
        <v>0</v>
      </c>
      <c r="I783" s="92">
        <v>3.2055600000000002</v>
      </c>
      <c r="J783">
        <v>328599</v>
      </c>
      <c r="K783" s="52">
        <v>1</v>
      </c>
      <c r="L783" s="81">
        <f>IF(OR('H_Parallel+HT'!$G783="---",'H_Parallel+HT'!$G783="infeas",'H_Parallel+HT'!$G783="inf"),"---",('H_Parallel+HT'!$G783/M783)-1)</f>
        <v>0</v>
      </c>
      <c r="M783" s="83">
        <f>Model_dem!L783</f>
        <v>1034</v>
      </c>
      <c r="N783" s="78">
        <f>Model_dem!G783</f>
        <v>1034</v>
      </c>
      <c r="O783" s="84" t="str">
        <f>IF(AND(H523&lt;-0.01,Model_dem!F523="Optimal"),"Aqui","")</f>
        <v/>
      </c>
      <c r="P783" s="84">
        <v>76600</v>
      </c>
    </row>
    <row r="784" spans="1:16" x14ac:dyDescent="0.3">
      <c r="A784" s="68" t="s">
        <v>528</v>
      </c>
      <c r="B784" s="20">
        <v>0</v>
      </c>
      <c r="C784" s="82" t="str">
        <f t="shared" si="24"/>
        <v>Deterministic</v>
      </c>
      <c r="D784" s="20">
        <v>0</v>
      </c>
      <c r="E784" s="20">
        <v>0.15</v>
      </c>
      <c r="F784" t="s">
        <v>0</v>
      </c>
      <c r="G784">
        <v>1034</v>
      </c>
      <c r="H784" s="79">
        <f t="shared" si="25"/>
        <v>0</v>
      </c>
      <c r="I784" s="92">
        <v>2.10324</v>
      </c>
      <c r="J784">
        <v>378836</v>
      </c>
      <c r="K784" s="52">
        <v>1</v>
      </c>
      <c r="L784" s="81">
        <f>IF(OR('H_Parallel+HT'!$G784="---",'H_Parallel+HT'!$G784="infeas",'H_Parallel+HT'!$G784="inf"),"---",('H_Parallel+HT'!$G784/M784)-1)</f>
        <v>0</v>
      </c>
      <c r="M784" s="83">
        <f>Model_dem!L784</f>
        <v>1034</v>
      </c>
      <c r="N784" s="78">
        <f>Model_dem!G784</f>
        <v>1034</v>
      </c>
      <c r="O784" s="84" t="str">
        <f>IF(AND(H524&lt;-0.01,Model_dem!F524="Optimal"),"Aqui","")</f>
        <v/>
      </c>
      <c r="P784" s="84">
        <v>77451</v>
      </c>
    </row>
    <row r="785" spans="1:16" x14ac:dyDescent="0.3">
      <c r="A785" s="68" t="s">
        <v>528</v>
      </c>
      <c r="B785" s="20">
        <v>0</v>
      </c>
      <c r="C785" s="82" t="str">
        <f t="shared" si="24"/>
        <v>Deterministic</v>
      </c>
      <c r="D785" s="20">
        <v>0</v>
      </c>
      <c r="E785" s="20">
        <v>0.2</v>
      </c>
      <c r="F785" t="s">
        <v>0</v>
      </c>
      <c r="G785">
        <v>1034</v>
      </c>
      <c r="H785" s="79">
        <f t="shared" si="25"/>
        <v>0</v>
      </c>
      <c r="I785" s="92">
        <v>1.7975000000000001</v>
      </c>
      <c r="J785">
        <v>341246</v>
      </c>
      <c r="K785" s="52">
        <v>1</v>
      </c>
      <c r="L785" s="81">
        <f>IF(OR('H_Parallel+HT'!$G785="---",'H_Parallel+HT'!$G785="infeas",'H_Parallel+HT'!$G785="inf"),"---",('H_Parallel+HT'!$G785/M785)-1)</f>
        <v>0</v>
      </c>
      <c r="M785" s="83">
        <f>Model_dem!L785</f>
        <v>1034</v>
      </c>
      <c r="N785" s="78">
        <f>Model_dem!G785</f>
        <v>1034</v>
      </c>
      <c r="O785" s="84" t="str">
        <f>IF(AND(H525&lt;-0.01,Model_dem!F525="Optimal"),"Aqui","")</f>
        <v/>
      </c>
      <c r="P785" s="84">
        <v>78332</v>
      </c>
    </row>
    <row r="786" spans="1:16" x14ac:dyDescent="0.3">
      <c r="A786" s="68" t="s">
        <v>528</v>
      </c>
      <c r="B786" s="20">
        <v>1</v>
      </c>
      <c r="C786" s="82" t="str">
        <f t="shared" si="24"/>
        <v>Cardinality-constrained</v>
      </c>
      <c r="D786" s="20">
        <v>5</v>
      </c>
      <c r="E786" s="20">
        <v>0.05</v>
      </c>
      <c r="F786" t="s">
        <v>0</v>
      </c>
      <c r="G786">
        <v>1034</v>
      </c>
      <c r="H786" s="79">
        <f t="shared" si="25"/>
        <v>0</v>
      </c>
      <c r="I786" s="92">
        <v>3.82972</v>
      </c>
      <c r="J786">
        <v>261024</v>
      </c>
      <c r="K786" s="52">
        <v>1</v>
      </c>
      <c r="L786" s="81">
        <f>IF(OR('H_Parallel+HT'!$G786="---",'H_Parallel+HT'!$G786="infeas",'H_Parallel+HT'!$G786="inf"),"---",('H_Parallel+HT'!$G786/M786)-1)</f>
        <v>0</v>
      </c>
      <c r="M786" s="83">
        <f>Model_dem!L786</f>
        <v>1034</v>
      </c>
      <c r="N786" s="78">
        <f>Model_dem!G786</f>
        <v>1034</v>
      </c>
      <c r="O786" s="84" t="str">
        <f>IF(AND(H526&lt;-0.01,Model_dem!F526="Optimal"),"Aqui","")</f>
        <v/>
      </c>
      <c r="P786" s="84">
        <v>74574</v>
      </c>
    </row>
    <row r="787" spans="1:16" x14ac:dyDescent="0.3">
      <c r="A787" s="68" t="s">
        <v>528</v>
      </c>
      <c r="B787" s="20">
        <v>1</v>
      </c>
      <c r="C787" s="82" t="str">
        <f t="shared" si="24"/>
        <v>Cardinality-constrained</v>
      </c>
      <c r="D787" s="20">
        <v>5</v>
      </c>
      <c r="E787" s="20">
        <v>0.1</v>
      </c>
      <c r="F787" t="s">
        <v>0</v>
      </c>
      <c r="G787">
        <v>1042</v>
      </c>
      <c r="H787" s="79">
        <f t="shared" si="25"/>
        <v>0</v>
      </c>
      <c r="I787" s="92">
        <v>18.005800000000001</v>
      </c>
      <c r="J787">
        <v>165270</v>
      </c>
      <c r="K787" s="52">
        <v>1</v>
      </c>
      <c r="L787" s="81">
        <f>IF(OR('H_Parallel+HT'!$G787="---",'H_Parallel+HT'!$G787="infeas",'H_Parallel+HT'!$G787="inf"),"---",('H_Parallel+HT'!$G787/M787)-1)</f>
        <v>7.7369439071566237E-3</v>
      </c>
      <c r="M787" s="83">
        <f>Model_dem!L787</f>
        <v>1034</v>
      </c>
      <c r="N787" s="78">
        <f>Model_dem!G787</f>
        <v>1042</v>
      </c>
      <c r="O787" s="84" t="str">
        <f>IF(AND(H527&lt;-0.01,Model_dem!F527="Optimal"),"Aqui","")</f>
        <v/>
      </c>
      <c r="P787" s="84">
        <v>75611</v>
      </c>
    </row>
    <row r="788" spans="1:16" x14ac:dyDescent="0.3">
      <c r="A788" s="68" t="s">
        <v>528</v>
      </c>
      <c r="B788" s="20">
        <v>1</v>
      </c>
      <c r="C788" s="82" t="str">
        <f t="shared" si="24"/>
        <v>Cardinality-constrained</v>
      </c>
      <c r="D788" s="20">
        <v>5</v>
      </c>
      <c r="E788" s="20">
        <v>0.15</v>
      </c>
      <c r="F788" t="s">
        <v>0</v>
      </c>
      <c r="G788">
        <v>1044</v>
      </c>
      <c r="H788" s="79">
        <f t="shared" si="25"/>
        <v>0</v>
      </c>
      <c r="I788" s="92">
        <v>7.2086899999999998</v>
      </c>
      <c r="J788">
        <v>192120</v>
      </c>
      <c r="K788" s="52">
        <v>1</v>
      </c>
      <c r="L788" s="81">
        <f>IF(OR('H_Parallel+HT'!$G788="---",'H_Parallel+HT'!$G788="infeas",'H_Parallel+HT'!$G788="inf"),"---",('H_Parallel+HT'!$G788/M788)-1)</f>
        <v>9.6711798839459462E-3</v>
      </c>
      <c r="M788" s="83">
        <f>Model_dem!L788</f>
        <v>1034</v>
      </c>
      <c r="N788" s="78">
        <f>Model_dem!G788</f>
        <v>1044</v>
      </c>
      <c r="O788" s="84" t="str">
        <f>IF(AND(H528&lt;-0.01,Model_dem!F528="Optimal"),"Aqui","")</f>
        <v/>
      </c>
      <c r="P788" s="84">
        <v>69899</v>
      </c>
    </row>
    <row r="789" spans="1:16" x14ac:dyDescent="0.3">
      <c r="A789" s="68" t="s">
        <v>528</v>
      </c>
      <c r="B789" s="20">
        <v>1</v>
      </c>
      <c r="C789" s="82" t="str">
        <f t="shared" si="24"/>
        <v>Cardinality-constrained</v>
      </c>
      <c r="D789" s="20">
        <v>5</v>
      </c>
      <c r="E789" s="20">
        <v>0.2</v>
      </c>
      <c r="F789" t="s">
        <v>0</v>
      </c>
      <c r="G789">
        <v>1044</v>
      </c>
      <c r="H789" s="79">
        <f t="shared" si="25"/>
        <v>0</v>
      </c>
      <c r="I789" s="92">
        <v>6.2513199999999998</v>
      </c>
      <c r="J789">
        <v>199931</v>
      </c>
      <c r="K789" s="52">
        <v>1</v>
      </c>
      <c r="L789" s="81">
        <f>IF(OR('H_Parallel+HT'!$G789="---",'H_Parallel+HT'!$G789="infeas",'H_Parallel+HT'!$G789="inf"),"---",('H_Parallel+HT'!$G789/M789)-1)</f>
        <v>9.6711798839459462E-3</v>
      </c>
      <c r="M789" s="83">
        <f>Model_dem!L789</f>
        <v>1034</v>
      </c>
      <c r="N789" s="78">
        <f>Model_dem!G789</f>
        <v>1044</v>
      </c>
      <c r="O789" s="84" t="str">
        <f>IF(AND(H529&lt;-0.01,Model_dem!F529="Optimal"),"Aqui","")</f>
        <v/>
      </c>
      <c r="P789" s="84">
        <v>66184</v>
      </c>
    </row>
    <row r="790" spans="1:16" x14ac:dyDescent="0.3">
      <c r="A790" s="68" t="s">
        <v>528</v>
      </c>
      <c r="B790" s="20">
        <v>1</v>
      </c>
      <c r="C790" s="82" t="str">
        <f t="shared" si="24"/>
        <v>Cardinality-constrained</v>
      </c>
      <c r="D790" s="20">
        <v>10</v>
      </c>
      <c r="E790" s="20">
        <v>0.05</v>
      </c>
      <c r="F790" t="s">
        <v>0</v>
      </c>
      <c r="G790">
        <v>1034</v>
      </c>
      <c r="H790" s="79">
        <f t="shared" si="25"/>
        <v>0</v>
      </c>
      <c r="I790" s="92">
        <v>3.9974099999999999</v>
      </c>
      <c r="J790">
        <v>297767</v>
      </c>
      <c r="K790" s="52">
        <v>1</v>
      </c>
      <c r="L790" s="81">
        <f>IF(OR('H_Parallel+HT'!$G790="---",'H_Parallel+HT'!$G790="infeas",'H_Parallel+HT'!$G790="inf"),"---",('H_Parallel+HT'!$G790/M790)-1)</f>
        <v>0</v>
      </c>
      <c r="M790" s="83">
        <f>Model_dem!L790</f>
        <v>1034</v>
      </c>
      <c r="N790" s="78">
        <f>Model_dem!G790</f>
        <v>1034</v>
      </c>
      <c r="O790" s="84" t="str">
        <f>IF(AND(H530&lt;-0.01,Model_dem!F530="Optimal"),"Aqui","")</f>
        <v/>
      </c>
      <c r="P790" s="84">
        <v>60966</v>
      </c>
    </row>
    <row r="791" spans="1:16" x14ac:dyDescent="0.3">
      <c r="A791" s="68" t="s">
        <v>528</v>
      </c>
      <c r="B791" s="20">
        <v>1</v>
      </c>
      <c r="C791" s="82" t="str">
        <f t="shared" si="24"/>
        <v>Cardinality-constrained</v>
      </c>
      <c r="D791" s="20">
        <v>10</v>
      </c>
      <c r="E791" s="20">
        <v>0.1</v>
      </c>
      <c r="F791" t="s">
        <v>0</v>
      </c>
      <c r="G791">
        <v>1042</v>
      </c>
      <c r="H791" s="79">
        <f t="shared" si="25"/>
        <v>0</v>
      </c>
      <c r="I791" s="92">
        <v>10.075699999999999</v>
      </c>
      <c r="J791">
        <v>234658</v>
      </c>
      <c r="K791" s="52">
        <v>1</v>
      </c>
      <c r="L791" s="81">
        <f>IF(OR('H_Parallel+HT'!$G791="---",'H_Parallel+HT'!$G791="infeas",'H_Parallel+HT'!$G791="inf"),"---",('H_Parallel+HT'!$G791/M791)-1)</f>
        <v>7.7369439071566237E-3</v>
      </c>
      <c r="M791" s="83">
        <f>Model_dem!L791</f>
        <v>1034</v>
      </c>
      <c r="N791" s="78">
        <f>Model_dem!G791</f>
        <v>1042</v>
      </c>
      <c r="O791" s="84" t="str">
        <f>IF(AND(H531&lt;-0.01,Model_dem!F531="Optimal"),"Aqui","")</f>
        <v/>
      </c>
      <c r="P791" s="84">
        <v>58390</v>
      </c>
    </row>
    <row r="792" spans="1:16" x14ac:dyDescent="0.3">
      <c r="A792" s="68" t="s">
        <v>528</v>
      </c>
      <c r="B792" s="20">
        <v>1</v>
      </c>
      <c r="C792" s="82" t="str">
        <f t="shared" si="24"/>
        <v>Cardinality-constrained</v>
      </c>
      <c r="D792" s="20">
        <v>10</v>
      </c>
      <c r="E792" s="20">
        <v>0.15</v>
      </c>
      <c r="F792" t="s">
        <v>0</v>
      </c>
      <c r="G792">
        <v>1044</v>
      </c>
      <c r="H792" s="79">
        <f t="shared" si="25"/>
        <v>0</v>
      </c>
      <c r="I792" s="92">
        <v>13.8407</v>
      </c>
      <c r="J792">
        <v>212742</v>
      </c>
      <c r="K792" s="52">
        <v>1</v>
      </c>
      <c r="L792" s="81">
        <f>IF(OR('H_Parallel+HT'!$G792="---",'H_Parallel+HT'!$G792="infeas",'H_Parallel+HT'!$G792="inf"),"---",('H_Parallel+HT'!$G792/M792)-1)</f>
        <v>9.6711798839459462E-3</v>
      </c>
      <c r="M792" s="83">
        <f>Model_dem!L792</f>
        <v>1034</v>
      </c>
      <c r="N792" s="78">
        <f>Model_dem!G792</f>
        <v>1044</v>
      </c>
      <c r="O792" s="84" t="str">
        <f>IF(AND(H532&lt;-0.01,Model_dem!F532="Optimal"),"Aqui","")</f>
        <v/>
      </c>
      <c r="P792" s="84">
        <v>40645</v>
      </c>
    </row>
    <row r="793" spans="1:16" x14ac:dyDescent="0.3">
      <c r="A793" s="68" t="s">
        <v>528</v>
      </c>
      <c r="B793" s="20">
        <v>1</v>
      </c>
      <c r="C793" s="82" t="str">
        <f t="shared" si="24"/>
        <v>Cardinality-constrained</v>
      </c>
      <c r="D793" s="20">
        <v>10</v>
      </c>
      <c r="E793" s="20">
        <v>0.2</v>
      </c>
      <c r="F793" t="s">
        <v>0</v>
      </c>
      <c r="G793">
        <v>1044</v>
      </c>
      <c r="H793" s="79">
        <f t="shared" si="25"/>
        <v>0</v>
      </c>
      <c r="I793" s="92">
        <v>4.61294</v>
      </c>
      <c r="J793">
        <v>217306</v>
      </c>
      <c r="K793" s="52">
        <v>1</v>
      </c>
      <c r="L793" s="81">
        <f>IF(OR('H_Parallel+HT'!$G793="---",'H_Parallel+HT'!$G793="infeas",'H_Parallel+HT'!$G793="inf"),"---",('H_Parallel+HT'!$G793/M793)-1)</f>
        <v>9.6711798839459462E-3</v>
      </c>
      <c r="M793" s="83">
        <f>Model_dem!L793</f>
        <v>1034</v>
      </c>
      <c r="N793" s="78">
        <f>Model_dem!G793</f>
        <v>1044</v>
      </c>
      <c r="O793" s="84" t="str">
        <f>IF(AND(H533&lt;-0.01,Model_dem!F533="Optimal"),"Aqui","")</f>
        <v/>
      </c>
      <c r="P793" s="84">
        <v>10954</v>
      </c>
    </row>
    <row r="794" spans="1:16" x14ac:dyDescent="0.3">
      <c r="A794" s="68" t="s">
        <v>528</v>
      </c>
      <c r="B794" s="20">
        <v>1</v>
      </c>
      <c r="C794" s="82" t="str">
        <f t="shared" si="24"/>
        <v>Cardinality-constrained</v>
      </c>
      <c r="D794" s="20">
        <v>25</v>
      </c>
      <c r="E794" s="20">
        <v>0.05</v>
      </c>
      <c r="F794" t="s">
        <v>0</v>
      </c>
      <c r="G794">
        <v>1044</v>
      </c>
      <c r="H794" s="79">
        <f t="shared" si="25"/>
        <v>0</v>
      </c>
      <c r="I794" s="92">
        <v>8.1255500000000005</v>
      </c>
      <c r="J794">
        <v>88668</v>
      </c>
      <c r="K794" s="52">
        <v>0.03</v>
      </c>
      <c r="L794" s="81">
        <f>IF(OR('H_Parallel+HT'!$G794="---",'H_Parallel+HT'!$G794="infeas",'H_Parallel+HT'!$G794="inf"),"---",('H_Parallel+HT'!$G794/M794)-1)</f>
        <v>9.6711798839459462E-3</v>
      </c>
      <c r="M794" s="83">
        <f>Model_dem!L794</f>
        <v>1034</v>
      </c>
      <c r="N794" s="78">
        <f>Model_dem!G794</f>
        <v>1044</v>
      </c>
      <c r="O794" s="84" t="str">
        <f>IF(AND(H534&lt;-0.01,Model_dem!F534="Optimal"),"Aqui","")</f>
        <v/>
      </c>
      <c r="P794" s="84">
        <v>51625</v>
      </c>
    </row>
    <row r="795" spans="1:16" x14ac:dyDescent="0.3">
      <c r="A795" s="68" t="s">
        <v>528</v>
      </c>
      <c r="B795" s="20">
        <v>1</v>
      </c>
      <c r="C795" s="82" t="str">
        <f t="shared" si="24"/>
        <v>Cardinality-constrained</v>
      </c>
      <c r="D795" s="20">
        <v>25</v>
      </c>
      <c r="E795" s="20">
        <v>0.1</v>
      </c>
      <c r="F795" t="s">
        <v>0</v>
      </c>
      <c r="G795">
        <v>1052</v>
      </c>
      <c r="H795" s="79">
        <f t="shared" si="25"/>
        <v>0</v>
      </c>
      <c r="I795" s="92">
        <v>58.776699999999998</v>
      </c>
      <c r="J795">
        <v>42559</v>
      </c>
      <c r="K795" s="52">
        <v>6.5000000000000002E-2</v>
      </c>
      <c r="L795" s="81">
        <f>IF(OR('H_Parallel+HT'!$G795="---",'H_Parallel+HT'!$G795="infeas",'H_Parallel+HT'!$G795="inf"),"---",('H_Parallel+HT'!$G795/M795)-1)</f>
        <v>1.740812379110257E-2</v>
      </c>
      <c r="M795" s="83">
        <f>Model_dem!L795</f>
        <v>1034</v>
      </c>
      <c r="N795" s="78">
        <f>Model_dem!G795</f>
        <v>1052</v>
      </c>
      <c r="O795" s="84" t="str">
        <f>IF(AND(H535&lt;-0.01,Model_dem!F535="Optimal"),"Aqui","")</f>
        <v/>
      </c>
      <c r="P795" s="84">
        <v>45434</v>
      </c>
    </row>
    <row r="796" spans="1:16" x14ac:dyDescent="0.3">
      <c r="A796" s="68" t="s">
        <v>528</v>
      </c>
      <c r="B796" s="20">
        <v>1</v>
      </c>
      <c r="C796" s="82" t="str">
        <f t="shared" si="24"/>
        <v>Cardinality-constrained</v>
      </c>
      <c r="D796" s="20">
        <v>25</v>
      </c>
      <c r="E796" s="20">
        <v>0.15</v>
      </c>
      <c r="F796" t="s">
        <v>0</v>
      </c>
      <c r="G796">
        <v>1055</v>
      </c>
      <c r="H796" s="79">
        <f t="shared" si="25"/>
        <v>0</v>
      </c>
      <c r="I796" s="92">
        <v>409.428</v>
      </c>
      <c r="J796">
        <v>39402</v>
      </c>
      <c r="K796" s="52">
        <v>0.91200000000000003</v>
      </c>
      <c r="L796" s="81">
        <f>IF(OR('H_Parallel+HT'!$G796="---",'H_Parallel+HT'!$G796="infeas",'H_Parallel+HT'!$G796="inf"),"---",('H_Parallel+HT'!$G796/M796)-1)</f>
        <v>2.0309477756286221E-2</v>
      </c>
      <c r="M796" s="83">
        <f>Model_dem!L796</f>
        <v>1034</v>
      </c>
      <c r="N796" s="78">
        <f>Model_dem!G796</f>
        <v>1055</v>
      </c>
      <c r="O796" s="84" t="str">
        <f>IF(AND(H536&lt;-0.01,Model_dem!F536="Optimal"),"Aqui","")</f>
        <v/>
      </c>
      <c r="P796" s="84">
        <v>29</v>
      </c>
    </row>
    <row r="797" spans="1:16" x14ac:dyDescent="0.3">
      <c r="A797" s="68" t="s">
        <v>528</v>
      </c>
      <c r="B797" s="20">
        <v>1</v>
      </c>
      <c r="C797" s="82" t="str">
        <f t="shared" si="24"/>
        <v>Cardinality-constrained</v>
      </c>
      <c r="D797" s="20">
        <v>25</v>
      </c>
      <c r="E797" s="20">
        <v>0.2</v>
      </c>
      <c r="F797" t="s">
        <v>1</v>
      </c>
      <c r="G797">
        <v>1083</v>
      </c>
      <c r="H797" s="79">
        <f t="shared" si="25"/>
        <v>0</v>
      </c>
      <c r="I797" s="92">
        <v>821.423</v>
      </c>
      <c r="J797">
        <v>16931</v>
      </c>
      <c r="K797" s="52">
        <v>0.98499999999999999</v>
      </c>
      <c r="L797" s="81">
        <f>IF(OR('H_Parallel+HT'!$G797="---",'H_Parallel+HT'!$G797="infeas",'H_Parallel+HT'!$G797="inf"),"---",('H_Parallel+HT'!$G797/M797)-1)</f>
        <v>4.7388781431334515E-2</v>
      </c>
      <c r="M797" s="83">
        <f>Model_dem!L797</f>
        <v>1034</v>
      </c>
      <c r="N797" s="78">
        <f>Model_dem!G797</f>
        <v>1083</v>
      </c>
      <c r="O797" s="84" t="str">
        <f>IF(AND(H537&lt;-0.01,Model_dem!F537="Optimal"),"Aqui","")</f>
        <v/>
      </c>
      <c r="P797" s="84">
        <v>29</v>
      </c>
    </row>
    <row r="798" spans="1:16" x14ac:dyDescent="0.3">
      <c r="A798" s="68" t="s">
        <v>528</v>
      </c>
      <c r="B798" s="20">
        <v>1</v>
      </c>
      <c r="C798" s="82" t="str">
        <f t="shared" si="24"/>
        <v>Cardinality-constrained</v>
      </c>
      <c r="D798" s="20">
        <v>50</v>
      </c>
      <c r="E798" s="20">
        <v>0.05</v>
      </c>
      <c r="F798" t="s">
        <v>0</v>
      </c>
      <c r="G798">
        <v>1045</v>
      </c>
      <c r="H798" s="79">
        <f t="shared" si="25"/>
        <v>0</v>
      </c>
      <c r="I798" s="92">
        <v>13.1991</v>
      </c>
      <c r="J798">
        <v>47455</v>
      </c>
      <c r="K798" s="52">
        <v>0</v>
      </c>
      <c r="L798" s="81">
        <f>IF(OR('H_Parallel+HT'!$G798="---",'H_Parallel+HT'!$G798="infeas",'H_Parallel+HT'!$G798="inf"),"---",('H_Parallel+HT'!$G798/M798)-1)</f>
        <v>1.0638297872340496E-2</v>
      </c>
      <c r="M798" s="83">
        <f>Model_dem!L798</f>
        <v>1034</v>
      </c>
      <c r="N798" s="78">
        <f>Model_dem!G798</f>
        <v>1045</v>
      </c>
      <c r="O798" s="84" t="str">
        <f>IF(AND(H538&lt;-0.01,Model_dem!F538="Optimal"),"Aqui","")</f>
        <v/>
      </c>
      <c r="P798" s="84">
        <v>71801</v>
      </c>
    </row>
    <row r="799" spans="1:16" x14ac:dyDescent="0.3">
      <c r="A799" s="68" t="s">
        <v>528</v>
      </c>
      <c r="B799" s="20">
        <v>1</v>
      </c>
      <c r="C799" s="82" t="str">
        <f t="shared" si="24"/>
        <v>Cardinality-constrained</v>
      </c>
      <c r="D799" s="20">
        <v>50</v>
      </c>
      <c r="E799" s="20">
        <v>0.1</v>
      </c>
      <c r="F799" t="s">
        <v>0</v>
      </c>
      <c r="G799">
        <v>1055</v>
      </c>
      <c r="H799" s="79">
        <f t="shared" si="25"/>
        <v>0</v>
      </c>
      <c r="I799" s="92">
        <v>86.706100000000006</v>
      </c>
      <c r="J799">
        <v>6078</v>
      </c>
      <c r="K799" s="52">
        <v>3.4000000000000002E-2</v>
      </c>
      <c r="L799" s="81">
        <f>IF(OR('H_Parallel+HT'!$G799="---",'H_Parallel+HT'!$G799="infeas",'H_Parallel+HT'!$G799="inf"),"---",('H_Parallel+HT'!$G799/M799)-1)</f>
        <v>2.0309477756286221E-2</v>
      </c>
      <c r="M799" s="83">
        <f>Model_dem!L799</f>
        <v>1034</v>
      </c>
      <c r="N799" s="78">
        <f>Model_dem!G799</f>
        <v>1055</v>
      </c>
      <c r="O799" s="84" t="str">
        <f>IF(AND(H539&lt;-0.01,Model_dem!F539="Optimal"),"Aqui","")</f>
        <v/>
      </c>
      <c r="P799" s="84">
        <v>71331</v>
      </c>
    </row>
    <row r="800" spans="1:16" x14ac:dyDescent="0.3">
      <c r="A800" s="68" t="s">
        <v>528</v>
      </c>
      <c r="B800" s="20">
        <v>1</v>
      </c>
      <c r="C800" s="82" t="str">
        <f t="shared" si="24"/>
        <v>Cardinality-constrained</v>
      </c>
      <c r="D800" s="20">
        <v>50</v>
      </c>
      <c r="E800" s="20">
        <v>0.15</v>
      </c>
      <c r="F800" t="s">
        <v>1</v>
      </c>
      <c r="G800">
        <v>1126</v>
      </c>
      <c r="H800" s="79">
        <f t="shared" si="25"/>
        <v>-1.054481546572935E-2</v>
      </c>
      <c r="I800" s="92">
        <v>796.05700000000002</v>
      </c>
      <c r="J800">
        <v>2386</v>
      </c>
      <c r="K800" s="52">
        <v>8.5000000000000006E-2</v>
      </c>
      <c r="L800" s="81">
        <f>IF(OR('H_Parallel+HT'!$G800="---",'H_Parallel+HT'!$G800="infeas",'H_Parallel+HT'!$G800="inf"),"---",('H_Parallel+HT'!$G800/M800)-1)</f>
        <v>8.8974854932301728E-2</v>
      </c>
      <c r="M800" s="83">
        <f>Model_dem!L800</f>
        <v>1034</v>
      </c>
      <c r="N800" s="78">
        <f>Model_dem!G800</f>
        <v>1138</v>
      </c>
      <c r="O800" s="84" t="str">
        <f>IF(AND(H540&lt;-0.01,Model_dem!F540="Optimal"),"Aqui","")</f>
        <v/>
      </c>
      <c r="P800" s="84">
        <v>73432</v>
      </c>
    </row>
    <row r="801" spans="1:16" x14ac:dyDescent="0.3">
      <c r="A801" s="68" t="s">
        <v>528</v>
      </c>
      <c r="B801" s="20">
        <v>1</v>
      </c>
      <c r="C801" s="82" t="str">
        <f t="shared" si="24"/>
        <v>Cardinality-constrained</v>
      </c>
      <c r="D801" s="20">
        <v>50</v>
      </c>
      <c r="E801" s="20">
        <v>0.2</v>
      </c>
      <c r="F801" t="s">
        <v>2</v>
      </c>
      <c r="G801" t="s">
        <v>46</v>
      </c>
      <c r="H801" s="79" t="str">
        <f t="shared" si="25"/>
        <v>---</v>
      </c>
      <c r="I801" s="92">
        <v>60.045400000000001</v>
      </c>
      <c r="J801">
        <v>671</v>
      </c>
      <c r="L801" s="81" t="str">
        <f>IF(OR('H_Parallel+HT'!$G801="---",'H_Parallel+HT'!$G801="infeas",'H_Parallel+HT'!$G801="inf"),"---",('H_Parallel+HT'!$G801/M801)-1)</f>
        <v>---</v>
      </c>
      <c r="M801" s="83">
        <f>Model_dem!L801</f>
        <v>1034</v>
      </c>
      <c r="N801" s="78" t="str">
        <f>Model_dem!G801</f>
        <v>---</v>
      </c>
      <c r="O801" s="84" t="str">
        <f>IF(AND(H541&lt;-0.01,Model_dem!F541="Optimal"),"Aqui","")</f>
        <v/>
      </c>
      <c r="P801" s="84">
        <v>72268</v>
      </c>
    </row>
    <row r="802" spans="1:16" x14ac:dyDescent="0.3">
      <c r="A802" s="68" t="s">
        <v>528</v>
      </c>
      <c r="B802" s="20">
        <v>2</v>
      </c>
      <c r="C802" s="82" t="str">
        <f t="shared" si="24"/>
        <v>Knapsack</v>
      </c>
      <c r="D802" s="20">
        <v>5</v>
      </c>
      <c r="E802" s="20">
        <v>0.05</v>
      </c>
      <c r="F802" t="s">
        <v>0</v>
      </c>
      <c r="G802">
        <v>1034</v>
      </c>
      <c r="H802" s="79">
        <f t="shared" si="25"/>
        <v>0</v>
      </c>
      <c r="I802" s="92">
        <v>2.85894</v>
      </c>
      <c r="J802">
        <v>219795</v>
      </c>
      <c r="K802" s="52">
        <v>1</v>
      </c>
      <c r="L802" s="81">
        <f>IF(OR('H_Parallel+HT'!$G802="---",'H_Parallel+HT'!$G802="infeas",'H_Parallel+HT'!$G802="inf"),"---",('H_Parallel+HT'!$G802/M802)-1)</f>
        <v>0</v>
      </c>
      <c r="M802" s="83">
        <f>Model_dem!L802</f>
        <v>1034</v>
      </c>
      <c r="N802" s="78">
        <f>Model_dem!G802</f>
        <v>1034</v>
      </c>
      <c r="O802" s="84" t="str">
        <f>IF(AND(H542&lt;-0.01,Model_dem!F542="Optimal"),"Aqui","")</f>
        <v/>
      </c>
      <c r="P802" s="84">
        <v>74924</v>
      </c>
    </row>
    <row r="803" spans="1:16" x14ac:dyDescent="0.3">
      <c r="A803" s="68" t="s">
        <v>528</v>
      </c>
      <c r="B803" s="20">
        <v>2</v>
      </c>
      <c r="C803" s="82" t="str">
        <f t="shared" si="24"/>
        <v>Knapsack</v>
      </c>
      <c r="D803" s="20">
        <v>5</v>
      </c>
      <c r="E803" s="20">
        <v>0.1</v>
      </c>
      <c r="F803" t="s">
        <v>0</v>
      </c>
      <c r="G803">
        <v>1042</v>
      </c>
      <c r="H803" s="79">
        <f t="shared" si="25"/>
        <v>0</v>
      </c>
      <c r="I803" s="92">
        <v>59.390099999999997</v>
      </c>
      <c r="J803">
        <v>127885</v>
      </c>
      <c r="K803" s="52">
        <v>1</v>
      </c>
      <c r="L803" s="81">
        <f>IF(OR('H_Parallel+HT'!$G803="---",'H_Parallel+HT'!$G803="infeas",'H_Parallel+HT'!$G803="inf"),"---",('H_Parallel+HT'!$G803/M803)-1)</f>
        <v>7.7369439071566237E-3</v>
      </c>
      <c r="M803" s="83">
        <f>Model_dem!L803</f>
        <v>1034</v>
      </c>
      <c r="N803" s="78">
        <f>Model_dem!G803</f>
        <v>1042</v>
      </c>
      <c r="O803" s="84" t="str">
        <f>IF(AND(H543&lt;-0.01,Model_dem!F543="Optimal"),"Aqui","")</f>
        <v/>
      </c>
      <c r="P803" s="84">
        <v>59936</v>
      </c>
    </row>
    <row r="804" spans="1:16" x14ac:dyDescent="0.3">
      <c r="A804" s="68" t="s">
        <v>528</v>
      </c>
      <c r="B804" s="20">
        <v>2</v>
      </c>
      <c r="C804" s="82" t="str">
        <f t="shared" si="24"/>
        <v>Knapsack</v>
      </c>
      <c r="D804" s="20">
        <v>5</v>
      </c>
      <c r="E804" s="20">
        <v>0.15</v>
      </c>
      <c r="F804" t="s">
        <v>0</v>
      </c>
      <c r="G804">
        <v>1042</v>
      </c>
      <c r="H804" s="79">
        <f t="shared" si="25"/>
        <v>0</v>
      </c>
      <c r="I804" s="92">
        <v>69.016499999999994</v>
      </c>
      <c r="J804">
        <v>116131</v>
      </c>
      <c r="K804" s="52">
        <v>1</v>
      </c>
      <c r="L804" s="81">
        <f>IF(OR('H_Parallel+HT'!$G804="---",'H_Parallel+HT'!$G804="infeas",'H_Parallel+HT'!$G804="inf"),"---",('H_Parallel+HT'!$G804/M804)-1)</f>
        <v>7.7369439071566237E-3</v>
      </c>
      <c r="M804" s="83">
        <f>Model_dem!L804</f>
        <v>1034</v>
      </c>
      <c r="N804" s="78">
        <f>Model_dem!G804</f>
        <v>1042</v>
      </c>
      <c r="O804" s="84" t="str">
        <f>IF(AND(H544&lt;-0.01,Model_dem!F544="Optimal"),"Aqui","")</f>
        <v/>
      </c>
      <c r="P804" s="84">
        <v>59155</v>
      </c>
    </row>
    <row r="805" spans="1:16" x14ac:dyDescent="0.3">
      <c r="A805" s="68" t="s">
        <v>528</v>
      </c>
      <c r="B805" s="20">
        <v>2</v>
      </c>
      <c r="C805" s="82" t="str">
        <f t="shared" si="24"/>
        <v>Knapsack</v>
      </c>
      <c r="D805" s="20">
        <v>5</v>
      </c>
      <c r="E805" s="20">
        <v>0.2</v>
      </c>
      <c r="F805" t="s">
        <v>0</v>
      </c>
      <c r="G805">
        <v>1052</v>
      </c>
      <c r="H805" s="79">
        <f t="shared" si="25"/>
        <v>0</v>
      </c>
      <c r="I805" s="92">
        <v>40.952599999999997</v>
      </c>
      <c r="J805">
        <v>90749</v>
      </c>
      <c r="K805" s="52">
        <v>1</v>
      </c>
      <c r="L805" s="81">
        <f>IF(OR('H_Parallel+HT'!$G805="---",'H_Parallel+HT'!$G805="infeas",'H_Parallel+HT'!$G805="inf"),"---",('H_Parallel+HT'!$G805/M805)-1)</f>
        <v>1.740812379110257E-2</v>
      </c>
      <c r="M805" s="83">
        <f>Model_dem!L805</f>
        <v>1034</v>
      </c>
      <c r="N805" s="78">
        <f>Model_dem!G805</f>
        <v>1052</v>
      </c>
      <c r="O805" s="84" t="str">
        <f>IF(AND(H545&lt;-0.01,Model_dem!F545="Optimal"),"Aqui","")</f>
        <v/>
      </c>
      <c r="P805" s="84">
        <v>65171</v>
      </c>
    </row>
    <row r="806" spans="1:16" x14ac:dyDescent="0.3">
      <c r="A806" s="68" t="s">
        <v>528</v>
      </c>
      <c r="B806" s="20">
        <v>2</v>
      </c>
      <c r="C806" s="82" t="str">
        <f t="shared" si="24"/>
        <v>Knapsack</v>
      </c>
      <c r="D806" s="20">
        <v>10</v>
      </c>
      <c r="E806" s="20">
        <v>0.05</v>
      </c>
      <c r="F806" t="s">
        <v>0</v>
      </c>
      <c r="G806">
        <v>1042</v>
      </c>
      <c r="H806" s="79">
        <f t="shared" si="25"/>
        <v>0</v>
      </c>
      <c r="I806" s="92">
        <v>19.0989</v>
      </c>
      <c r="J806">
        <v>65637</v>
      </c>
      <c r="K806" s="52">
        <v>0.95599999999999996</v>
      </c>
      <c r="L806" s="81">
        <f>IF(OR('H_Parallel+HT'!$G806="---",'H_Parallel+HT'!$G806="infeas",'H_Parallel+HT'!$G806="inf"),"---",('H_Parallel+HT'!$G806/M806)-1)</f>
        <v>7.7369439071566237E-3</v>
      </c>
      <c r="M806" s="83">
        <f>Model_dem!L806</f>
        <v>1034</v>
      </c>
      <c r="N806" s="78">
        <f>Model_dem!G806</f>
        <v>1042</v>
      </c>
      <c r="O806" s="84" t="str">
        <f>IF(AND(H546&lt;-0.01,Model_dem!F546="Optimal"),"Aqui","")</f>
        <v/>
      </c>
      <c r="P806" s="84">
        <v>43055</v>
      </c>
    </row>
    <row r="807" spans="1:16" x14ac:dyDescent="0.3">
      <c r="A807" s="68" t="s">
        <v>528</v>
      </c>
      <c r="B807" s="20">
        <v>2</v>
      </c>
      <c r="C807" s="82" t="str">
        <f t="shared" si="24"/>
        <v>Knapsack</v>
      </c>
      <c r="D807" s="20">
        <v>10</v>
      </c>
      <c r="E807" s="20">
        <v>0.1</v>
      </c>
      <c r="F807" t="s">
        <v>0</v>
      </c>
      <c r="G807">
        <v>1049</v>
      </c>
      <c r="H807" s="79">
        <f t="shared" si="25"/>
        <v>0</v>
      </c>
      <c r="I807" s="92">
        <v>37.276499999999999</v>
      </c>
      <c r="J807">
        <v>47002</v>
      </c>
      <c r="K807" s="52">
        <v>0.77800000000000002</v>
      </c>
      <c r="L807" s="81">
        <f>IF(OR('H_Parallel+HT'!$G807="---",'H_Parallel+HT'!$G807="infeas",'H_Parallel+HT'!$G807="inf"),"---",('H_Parallel+HT'!$G807/M807)-1)</f>
        <v>1.4506769825918697E-2</v>
      </c>
      <c r="M807" s="83">
        <f>Model_dem!L807</f>
        <v>1034</v>
      </c>
      <c r="N807" s="78">
        <f>Model_dem!G807</f>
        <v>1049</v>
      </c>
      <c r="O807" s="84" t="str">
        <f>IF(AND(H547&lt;-0.01,Model_dem!F547="Optimal"),"Aqui","")</f>
        <v/>
      </c>
      <c r="P807" s="84">
        <v>45513</v>
      </c>
    </row>
    <row r="808" spans="1:16" x14ac:dyDescent="0.3">
      <c r="A808" s="68" t="s">
        <v>528</v>
      </c>
      <c r="B808" s="20">
        <v>2</v>
      </c>
      <c r="C808" s="82" t="str">
        <f t="shared" si="24"/>
        <v>Knapsack</v>
      </c>
      <c r="D808" s="20">
        <v>10</v>
      </c>
      <c r="E808" s="20">
        <v>0.15</v>
      </c>
      <c r="F808" t="s">
        <v>0</v>
      </c>
      <c r="G808">
        <v>1064</v>
      </c>
      <c r="H808" s="79">
        <f t="shared" si="25"/>
        <v>0</v>
      </c>
      <c r="I808" s="92">
        <v>177.21</v>
      </c>
      <c r="J808">
        <v>17403</v>
      </c>
      <c r="K808" s="52">
        <v>0.99299999999999999</v>
      </c>
      <c r="L808" s="81">
        <f>IF(OR('H_Parallel+HT'!$G808="---",'H_Parallel+HT'!$G808="infeas",'H_Parallel+HT'!$G808="inf"),"---",('H_Parallel+HT'!$G808/M808)-1)</f>
        <v>2.9013539651837617E-2</v>
      </c>
      <c r="M808" s="83">
        <f>Model_dem!L808</f>
        <v>1034</v>
      </c>
      <c r="N808" s="78">
        <f>Model_dem!G808</f>
        <v>1064</v>
      </c>
      <c r="O808" s="84" t="str">
        <f>IF(AND(H548&lt;-0.01,Model_dem!F548="Optimal"),"Aqui","")</f>
        <v/>
      </c>
      <c r="P808" s="84">
        <v>16812</v>
      </c>
    </row>
    <row r="809" spans="1:16" x14ac:dyDescent="0.3">
      <c r="A809" s="68" t="s">
        <v>528</v>
      </c>
      <c r="B809" s="20">
        <v>2</v>
      </c>
      <c r="C809" s="82" t="str">
        <f t="shared" si="24"/>
        <v>Knapsack</v>
      </c>
      <c r="D809" s="20">
        <v>10</v>
      </c>
      <c r="E809" s="20">
        <v>0.2</v>
      </c>
      <c r="F809" t="s">
        <v>0</v>
      </c>
      <c r="G809">
        <v>1075</v>
      </c>
      <c r="H809" s="79">
        <f t="shared" si="25"/>
        <v>0</v>
      </c>
      <c r="I809" s="92">
        <v>654.66399999999999</v>
      </c>
      <c r="J809">
        <v>12390</v>
      </c>
      <c r="K809" s="52">
        <v>0.999</v>
      </c>
      <c r="L809" s="81">
        <f>IF(OR('H_Parallel+HT'!$G809="---",'H_Parallel+HT'!$G809="infeas",'H_Parallel+HT'!$G809="inf"),"---",('H_Parallel+HT'!$G809/M809)-1)</f>
        <v>3.9651837524177891E-2</v>
      </c>
      <c r="M809" s="83">
        <f>Model_dem!L809</f>
        <v>1034</v>
      </c>
      <c r="N809" s="78">
        <f>Model_dem!G809</f>
        <v>1075</v>
      </c>
      <c r="O809" s="84" t="str">
        <f>IF(AND(H549&lt;-0.01,Model_dem!F549="Optimal"),"Aqui","")</f>
        <v/>
      </c>
      <c r="P809" s="84">
        <v>446</v>
      </c>
    </row>
    <row r="810" spans="1:16" x14ac:dyDescent="0.3">
      <c r="A810" s="68" t="s">
        <v>528</v>
      </c>
      <c r="B810" s="20">
        <v>2</v>
      </c>
      <c r="C810" s="82" t="str">
        <f t="shared" si="24"/>
        <v>Knapsack</v>
      </c>
      <c r="D810" s="20">
        <v>25</v>
      </c>
      <c r="E810" s="20">
        <v>0.05</v>
      </c>
      <c r="F810" t="s">
        <v>0</v>
      </c>
      <c r="G810">
        <v>1049</v>
      </c>
      <c r="H810" s="79">
        <f t="shared" si="25"/>
        <v>0</v>
      </c>
      <c r="I810" s="92">
        <v>134.233</v>
      </c>
      <c r="J810">
        <v>21436</v>
      </c>
      <c r="K810" s="52">
        <v>0</v>
      </c>
      <c r="L810" s="81">
        <f>IF(OR('H_Parallel+HT'!$G810="---",'H_Parallel+HT'!$G810="infeas",'H_Parallel+HT'!$G810="inf"),"---",('H_Parallel+HT'!$G810/M810)-1)</f>
        <v>1.4506769825918697E-2</v>
      </c>
      <c r="M810" s="83">
        <f>Model_dem!L810</f>
        <v>1034</v>
      </c>
      <c r="N810" s="78">
        <f>Model_dem!G810</f>
        <v>1049</v>
      </c>
      <c r="O810" s="84" t="str">
        <f>IF(AND(H550&lt;-0.01,Model_dem!F550="Optimal"),"Aqui","")</f>
        <v/>
      </c>
      <c r="P810" s="84">
        <v>48989</v>
      </c>
    </row>
    <row r="811" spans="1:16" x14ac:dyDescent="0.3">
      <c r="A811" s="68" t="s">
        <v>528</v>
      </c>
      <c r="B811" s="20">
        <v>2</v>
      </c>
      <c r="C811" s="82" t="str">
        <f t="shared" si="24"/>
        <v>Knapsack</v>
      </c>
      <c r="D811" s="20">
        <v>25</v>
      </c>
      <c r="E811" s="20">
        <v>0.1</v>
      </c>
      <c r="F811" t="s">
        <v>1</v>
      </c>
      <c r="G811">
        <v>1076</v>
      </c>
      <c r="H811" s="79">
        <f t="shared" si="25"/>
        <v>0</v>
      </c>
      <c r="I811" s="92">
        <v>930.18</v>
      </c>
      <c r="J811">
        <v>4712</v>
      </c>
      <c r="K811" s="52">
        <v>1.2999999999999999E-2</v>
      </c>
      <c r="L811" s="81">
        <f>IF(OR('H_Parallel+HT'!$G811="---",'H_Parallel+HT'!$G811="infeas",'H_Parallel+HT'!$G811="inf"),"---",('H_Parallel+HT'!$G811/M811)-1)</f>
        <v>4.0618955512572441E-2</v>
      </c>
      <c r="M811" s="83">
        <f>Model_dem!L811</f>
        <v>1034</v>
      </c>
      <c r="N811" s="78">
        <f>Model_dem!G811</f>
        <v>1076</v>
      </c>
      <c r="O811" s="84" t="str">
        <f>IF(AND(H551&lt;-0.01,Model_dem!F551="Optimal"),"Aqui","")</f>
        <v/>
      </c>
      <c r="P811" s="84">
        <v>23799</v>
      </c>
    </row>
    <row r="812" spans="1:16" x14ac:dyDescent="0.3">
      <c r="A812" s="68" t="s">
        <v>528</v>
      </c>
      <c r="B812" s="20">
        <v>2</v>
      </c>
      <c r="C812" s="82" t="str">
        <f t="shared" si="24"/>
        <v>Knapsack</v>
      </c>
      <c r="D812" s="20">
        <v>25</v>
      </c>
      <c r="E812" s="20">
        <v>0.15</v>
      </c>
      <c r="F812" t="s">
        <v>2</v>
      </c>
      <c r="G812" t="s">
        <v>46</v>
      </c>
      <c r="H812" s="79" t="str">
        <f t="shared" si="25"/>
        <v>---</v>
      </c>
      <c r="I812" s="92">
        <v>60.005200000000002</v>
      </c>
      <c r="J812">
        <v>673</v>
      </c>
      <c r="L812" s="81" t="str">
        <f>IF(OR('H_Parallel+HT'!$G812="---",'H_Parallel+HT'!$G812="infeas",'H_Parallel+HT'!$G812="inf"),"---",('H_Parallel+HT'!$G812/M812)-1)</f>
        <v>---</v>
      </c>
      <c r="M812" s="83">
        <f>Model_dem!L812</f>
        <v>1034</v>
      </c>
      <c r="N812" s="78" t="str">
        <f>Model_dem!G812</f>
        <v>---</v>
      </c>
      <c r="O812" s="84" t="str">
        <f>IF(AND(H552&lt;-0.01,Model_dem!F552="Optimal"),"Aqui","")</f>
        <v/>
      </c>
      <c r="P812" s="84">
        <v>29</v>
      </c>
    </row>
    <row r="813" spans="1:16" x14ac:dyDescent="0.3">
      <c r="A813" s="68" t="s">
        <v>528</v>
      </c>
      <c r="B813" s="20">
        <v>2</v>
      </c>
      <c r="C813" s="82" t="str">
        <f t="shared" si="24"/>
        <v>Knapsack</v>
      </c>
      <c r="D813" s="20">
        <v>25</v>
      </c>
      <c r="E813" s="20">
        <v>0.2</v>
      </c>
      <c r="F813" t="s">
        <v>2</v>
      </c>
      <c r="G813" t="s">
        <v>46</v>
      </c>
      <c r="H813" s="79" t="str">
        <f t="shared" si="25"/>
        <v>---</v>
      </c>
      <c r="I813" s="92">
        <v>60.022100000000002</v>
      </c>
      <c r="J813">
        <v>672</v>
      </c>
      <c r="L813" s="81" t="str">
        <f>IF(OR('H_Parallel+HT'!$G813="---",'H_Parallel+HT'!$G813="infeas",'H_Parallel+HT'!$G813="inf"),"---",('H_Parallel+HT'!$G813/M813)-1)</f>
        <v>---</v>
      </c>
      <c r="M813" s="83">
        <f>Model_dem!L813</f>
        <v>1034</v>
      </c>
      <c r="N813" s="78" t="str">
        <f>Model_dem!G813</f>
        <v>---</v>
      </c>
      <c r="O813" s="84" t="str">
        <f>IF(AND(H553&lt;-0.01,Model_dem!F553="Optimal"),"Aqui","")</f>
        <v/>
      </c>
      <c r="P813" s="78"/>
    </row>
    <row r="814" spans="1:16" x14ac:dyDescent="0.3">
      <c r="A814" s="68" t="s">
        <v>528</v>
      </c>
      <c r="B814" s="20">
        <v>2</v>
      </c>
      <c r="C814" s="82" t="str">
        <f t="shared" si="24"/>
        <v>Knapsack</v>
      </c>
      <c r="D814" s="20">
        <v>50</v>
      </c>
      <c r="E814" s="20">
        <v>0.05</v>
      </c>
      <c r="F814" t="s">
        <v>0</v>
      </c>
      <c r="G814">
        <v>1052</v>
      </c>
      <c r="H814" s="79">
        <f t="shared" si="25"/>
        <v>0</v>
      </c>
      <c r="I814" s="92">
        <v>10.9779</v>
      </c>
      <c r="J814">
        <v>97487</v>
      </c>
      <c r="K814" s="52">
        <v>0</v>
      </c>
      <c r="L814" s="81">
        <f>IF(OR('H_Parallel+HT'!$G814="---",'H_Parallel+HT'!$G814="infeas",'H_Parallel+HT'!$G814="inf"),"---",('H_Parallel+HT'!$G814/M814)-1)</f>
        <v>1.740812379110257E-2</v>
      </c>
      <c r="M814" s="83">
        <f>Model_dem!L814</f>
        <v>1034</v>
      </c>
      <c r="N814" s="78">
        <f>Model_dem!G814</f>
        <v>1052</v>
      </c>
      <c r="O814" s="84" t="str">
        <f>IF(AND(H554&lt;-0.01,Model_dem!F554="Optimal"),"Aqui","")</f>
        <v/>
      </c>
      <c r="P814" s="84">
        <v>40385</v>
      </c>
    </row>
    <row r="815" spans="1:16" x14ac:dyDescent="0.3">
      <c r="A815" s="68" t="s">
        <v>528</v>
      </c>
      <c r="B815" s="20">
        <v>2</v>
      </c>
      <c r="C815" s="82" t="str">
        <f t="shared" si="24"/>
        <v>Knapsack</v>
      </c>
      <c r="D815" s="20">
        <v>50</v>
      </c>
      <c r="E815" s="20">
        <v>0.1</v>
      </c>
      <c r="F815" t="s">
        <v>0</v>
      </c>
      <c r="G815">
        <v>1085</v>
      </c>
      <c r="H815" s="79">
        <f t="shared" si="25"/>
        <v>0</v>
      </c>
      <c r="I815" s="92">
        <v>326.52300000000002</v>
      </c>
      <c r="J815">
        <v>39325</v>
      </c>
      <c r="K815" s="52">
        <v>0</v>
      </c>
      <c r="L815" s="81">
        <f>IF(OR('H_Parallel+HT'!$G815="---",'H_Parallel+HT'!$G815="infeas",'H_Parallel+HT'!$G815="inf"),"---",('H_Parallel+HT'!$G815/M815)-1)</f>
        <v>4.9323017408123837E-2</v>
      </c>
      <c r="M815" s="83">
        <f>Model_dem!L815</f>
        <v>1034</v>
      </c>
      <c r="N815" s="78">
        <f>Model_dem!G815</f>
        <v>1085</v>
      </c>
      <c r="O815" s="84" t="str">
        <f>IF(AND(H555&lt;-0.01,Model_dem!F555="Optimal"),"Aqui","")</f>
        <v/>
      </c>
      <c r="P815" s="84"/>
    </row>
    <row r="816" spans="1:16" x14ac:dyDescent="0.3">
      <c r="A816" s="68" t="s">
        <v>528</v>
      </c>
      <c r="B816" s="20">
        <v>2</v>
      </c>
      <c r="C816" s="82" t="str">
        <f t="shared" si="24"/>
        <v>Knapsack</v>
      </c>
      <c r="D816" s="20">
        <v>50</v>
      </c>
      <c r="E816" s="20">
        <v>0.15</v>
      </c>
      <c r="F816" t="s">
        <v>2</v>
      </c>
      <c r="G816" t="s">
        <v>46</v>
      </c>
      <c r="H816" s="79" t="str">
        <f t="shared" si="25"/>
        <v>---</v>
      </c>
      <c r="I816" s="92">
        <v>60.005600000000001</v>
      </c>
      <c r="J816">
        <v>672</v>
      </c>
      <c r="L816" s="81" t="str">
        <f>IF(OR('H_Parallel+HT'!$G816="---",'H_Parallel+HT'!$G816="infeas",'H_Parallel+HT'!$G816="inf"),"---",('H_Parallel+HT'!$G816/M816)-1)</f>
        <v>---</v>
      </c>
      <c r="M816" s="83">
        <f>Model_dem!L816</f>
        <v>1034</v>
      </c>
      <c r="N816" s="78" t="str">
        <f>Model_dem!G816</f>
        <v>---</v>
      </c>
      <c r="O816" s="84" t="str">
        <f>IF(AND(H556&lt;-0.01,Model_dem!F556="Optimal"),"Aqui","")</f>
        <v/>
      </c>
      <c r="P816" s="84"/>
    </row>
    <row r="817" spans="1:16" x14ac:dyDescent="0.3">
      <c r="A817" s="68" t="s">
        <v>528</v>
      </c>
      <c r="B817" s="20">
        <v>2</v>
      </c>
      <c r="C817" s="82" t="str">
        <f t="shared" si="24"/>
        <v>Knapsack</v>
      </c>
      <c r="D817" s="20">
        <v>50</v>
      </c>
      <c r="E817" s="20">
        <v>0.2</v>
      </c>
      <c r="F817" t="s">
        <v>2</v>
      </c>
      <c r="G817" t="s">
        <v>46</v>
      </c>
      <c r="H817" s="79" t="str">
        <f t="shared" si="25"/>
        <v>---</v>
      </c>
      <c r="I817" s="92">
        <v>60.007800000000003</v>
      </c>
      <c r="J817">
        <v>671</v>
      </c>
      <c r="L817" s="81" t="str">
        <f>IF(OR('H_Parallel+HT'!$G817="---",'H_Parallel+HT'!$G817="infeas",'H_Parallel+HT'!$G817="inf"),"---",('H_Parallel+HT'!$G817/M817)-1)</f>
        <v>---</v>
      </c>
      <c r="M817" s="83">
        <f>Model_dem!L817</f>
        <v>1034</v>
      </c>
      <c r="N817" s="78" t="str">
        <f>Model_dem!G817</f>
        <v>---</v>
      </c>
      <c r="O817" s="84" t="str">
        <f>IF(AND(H557&lt;-0.01,Model_dem!F557="Optimal"),"Aqui","")</f>
        <v/>
      </c>
      <c r="P817" s="84"/>
    </row>
    <row r="818" spans="1:16" hidden="1" x14ac:dyDescent="0.3">
      <c r="A818" s="68" t="s">
        <v>528</v>
      </c>
      <c r="B818" s="20">
        <v>3</v>
      </c>
      <c r="C818" s="82" t="str">
        <f t="shared" si="24"/>
        <v>Factor Model</v>
      </c>
      <c r="D818" s="20">
        <v>0</v>
      </c>
      <c r="E818" s="20">
        <v>0.05</v>
      </c>
      <c r="F818" t="s">
        <v>0</v>
      </c>
      <c r="G818">
        <v>1093</v>
      </c>
      <c r="H818" s="79">
        <f t="shared" si="25"/>
        <v>0</v>
      </c>
      <c r="I818">
        <v>6.8240800000000004</v>
      </c>
      <c r="J818">
        <v>128172</v>
      </c>
      <c r="K818" s="52">
        <v>0</v>
      </c>
      <c r="L818" s="81">
        <f>IF(OR('H_Parallel+HT'!$G818="---",'H_Parallel+HT'!$G818="infeas",'H_Parallel+HT'!$G818="inf"),"---",('H_Parallel+HT'!$G818/M818)-1)</f>
        <v>5.7059961315280461E-2</v>
      </c>
      <c r="M818" s="83">
        <f>Model_dem!L818</f>
        <v>1034</v>
      </c>
      <c r="N818" s="78">
        <f>Model_dem!G818</f>
        <v>1093</v>
      </c>
      <c r="O818" s="84" t="str">
        <f>IF(AND(H558&lt;-0.01,Model_dem!F558="Optimal"),"Aqui","")</f>
        <v/>
      </c>
      <c r="P818" s="84">
        <v>35585</v>
      </c>
    </row>
    <row r="819" spans="1:16" hidden="1" x14ac:dyDescent="0.3">
      <c r="A819" s="68" t="s">
        <v>528</v>
      </c>
      <c r="B819" s="20">
        <v>3</v>
      </c>
      <c r="C819" s="82" t="str">
        <f t="shared" si="24"/>
        <v>Factor Model</v>
      </c>
      <c r="D819" s="20">
        <v>0</v>
      </c>
      <c r="E819" s="20">
        <v>0.1</v>
      </c>
      <c r="F819" t="s">
        <v>4</v>
      </c>
      <c r="G819" t="s">
        <v>511</v>
      </c>
      <c r="H819" s="79" t="str">
        <f t="shared" si="25"/>
        <v>---</v>
      </c>
      <c r="I819" t="s">
        <v>511</v>
      </c>
      <c r="L819" s="81" t="str">
        <f>IF(OR('H_Parallel+HT'!$G819="---",'H_Parallel+HT'!$G819="infeas",'H_Parallel+HT'!$G819="inf"),"---",('H_Parallel+HT'!$G819/M819)-1)</f>
        <v>---</v>
      </c>
      <c r="M819" s="83">
        <f>Model_dem!L819</f>
        <v>1034</v>
      </c>
      <c r="N819" s="78" t="str">
        <f>Model_dem!G819</f>
        <v>---</v>
      </c>
      <c r="O819" s="84" t="str">
        <f>IF(AND(H559&lt;-0.01,Model_dem!F559="Optimal"),"Aqui","")</f>
        <v/>
      </c>
      <c r="P819" s="84"/>
    </row>
    <row r="820" spans="1:16" hidden="1" x14ac:dyDescent="0.3">
      <c r="A820" s="68" t="s">
        <v>528</v>
      </c>
      <c r="B820" s="20">
        <v>3</v>
      </c>
      <c r="C820" s="82" t="str">
        <f t="shared" si="24"/>
        <v>Factor Model</v>
      </c>
      <c r="D820" s="20">
        <v>0</v>
      </c>
      <c r="E820" s="20">
        <v>0.15</v>
      </c>
      <c r="F820" t="s">
        <v>4</v>
      </c>
      <c r="G820" t="s">
        <v>511</v>
      </c>
      <c r="H820" s="79" t="str">
        <f t="shared" si="25"/>
        <v>---</v>
      </c>
      <c r="I820" t="s">
        <v>511</v>
      </c>
      <c r="L820" s="81" t="str">
        <f>IF(OR('H_Parallel+HT'!$G820="---",'H_Parallel+HT'!$G820="infeas",'H_Parallel+HT'!$G820="inf"),"---",('H_Parallel+HT'!$G820/M820)-1)</f>
        <v>---</v>
      </c>
      <c r="M820" s="83">
        <f>Model_dem!L820</f>
        <v>1034</v>
      </c>
      <c r="N820" s="78" t="str">
        <f>Model_dem!G820</f>
        <v>---</v>
      </c>
      <c r="O820" s="84" t="str">
        <f>IF(AND(H560&lt;-0.01,Model_dem!F560="Optimal"),"Aqui","")</f>
        <v/>
      </c>
      <c r="P820" s="84"/>
    </row>
    <row r="821" spans="1:16" hidden="1" x14ac:dyDescent="0.3">
      <c r="A821" s="68" t="s">
        <v>528</v>
      </c>
      <c r="B821" s="20">
        <v>3</v>
      </c>
      <c r="C821" s="82" t="str">
        <f t="shared" si="24"/>
        <v>Factor Model</v>
      </c>
      <c r="D821" s="20">
        <v>0</v>
      </c>
      <c r="E821" s="20">
        <v>0.2</v>
      </c>
      <c r="F821" t="s">
        <v>4</v>
      </c>
      <c r="G821" t="s">
        <v>511</v>
      </c>
      <c r="H821" s="79" t="str">
        <f t="shared" si="25"/>
        <v>---</v>
      </c>
      <c r="I821" t="s">
        <v>511</v>
      </c>
      <c r="L821" s="81" t="str">
        <f>IF(OR('H_Parallel+HT'!$G821="---",'H_Parallel+HT'!$G821="infeas",'H_Parallel+HT'!$G821="inf"),"---",('H_Parallel+HT'!$G821/M821)-1)</f>
        <v>---</v>
      </c>
      <c r="M821" s="83">
        <f>Model_dem!L821</f>
        <v>1034</v>
      </c>
      <c r="N821" s="78" t="str">
        <f>Model_dem!G821</f>
        <v>---</v>
      </c>
      <c r="O821" s="84" t="str">
        <f>IF(AND(H561&lt;-0.01,Model_dem!F561="Optimal"),"Aqui","")</f>
        <v/>
      </c>
      <c r="P821" s="84"/>
    </row>
    <row r="822" spans="1:16" hidden="1" x14ac:dyDescent="0.3">
      <c r="A822" s="68" t="s">
        <v>528</v>
      </c>
      <c r="B822" s="20">
        <v>3</v>
      </c>
      <c r="C822" s="82" t="str">
        <f t="shared" si="24"/>
        <v>Factor Model</v>
      </c>
      <c r="D822" s="20">
        <v>10</v>
      </c>
      <c r="E822" s="20">
        <v>0.05</v>
      </c>
      <c r="F822" t="s">
        <v>0</v>
      </c>
      <c r="G822">
        <v>1093</v>
      </c>
      <c r="H822" s="79">
        <f t="shared" si="25"/>
        <v>0</v>
      </c>
      <c r="I822">
        <v>23.021899999999999</v>
      </c>
      <c r="J822">
        <v>103846</v>
      </c>
      <c r="K822" s="52">
        <v>0</v>
      </c>
      <c r="L822" s="81">
        <f>IF(OR('H_Parallel+HT'!$G822="---",'H_Parallel+HT'!$G822="infeas",'H_Parallel+HT'!$G822="inf"),"---",('H_Parallel+HT'!$G822/M822)-1)</f>
        <v>5.7059961315280461E-2</v>
      </c>
      <c r="M822" s="83">
        <f>Model_dem!L822</f>
        <v>1034</v>
      </c>
      <c r="N822" s="78">
        <f>Model_dem!G822</f>
        <v>1093</v>
      </c>
      <c r="O822" s="84" t="str">
        <f>IF(AND(H562&lt;-0.01,Model_dem!F562="Optimal"),"Aqui","")</f>
        <v/>
      </c>
      <c r="P822" s="84">
        <v>38058</v>
      </c>
    </row>
    <row r="823" spans="1:16" hidden="1" x14ac:dyDescent="0.3">
      <c r="A823" s="68" t="s">
        <v>528</v>
      </c>
      <c r="B823" s="20">
        <v>3</v>
      </c>
      <c r="C823" s="82" t="str">
        <f t="shared" si="24"/>
        <v>Factor Model</v>
      </c>
      <c r="D823" s="20">
        <v>10</v>
      </c>
      <c r="E823" s="20">
        <v>0.1</v>
      </c>
      <c r="F823" t="s">
        <v>4</v>
      </c>
      <c r="G823" t="s">
        <v>511</v>
      </c>
      <c r="H823" s="79" t="str">
        <f t="shared" si="25"/>
        <v>---</v>
      </c>
      <c r="I823" t="s">
        <v>511</v>
      </c>
      <c r="L823" s="81" t="str">
        <f>IF(OR('H_Parallel+HT'!$G823="---",'H_Parallel+HT'!$G823="infeas",'H_Parallel+HT'!$G823="inf"),"---",('H_Parallel+HT'!$G823/M823)-1)</f>
        <v>---</v>
      </c>
      <c r="M823" s="83">
        <f>Model_dem!L823</f>
        <v>1034</v>
      </c>
      <c r="N823" s="78" t="str">
        <f>Model_dem!G823</f>
        <v>---</v>
      </c>
      <c r="O823" s="84" t="str">
        <f>IF(AND(H563&lt;-0.01,Model_dem!F563="Optimal"),"Aqui","")</f>
        <v/>
      </c>
      <c r="P823" s="84"/>
    </row>
    <row r="824" spans="1:16" hidden="1" x14ac:dyDescent="0.3">
      <c r="A824" s="68" t="s">
        <v>528</v>
      </c>
      <c r="B824" s="20">
        <v>3</v>
      </c>
      <c r="C824" s="82" t="str">
        <f t="shared" si="24"/>
        <v>Factor Model</v>
      </c>
      <c r="D824" s="20">
        <v>10</v>
      </c>
      <c r="E824" s="20">
        <v>0.15</v>
      </c>
      <c r="F824" t="s">
        <v>4</v>
      </c>
      <c r="G824" t="s">
        <v>511</v>
      </c>
      <c r="H824" s="79" t="str">
        <f t="shared" si="25"/>
        <v>---</v>
      </c>
      <c r="I824" t="s">
        <v>511</v>
      </c>
      <c r="L824" s="81" t="str">
        <f>IF(OR('H_Parallel+HT'!$G824="---",'H_Parallel+HT'!$G824="infeas",'H_Parallel+HT'!$G824="inf"),"---",('H_Parallel+HT'!$G824/M824)-1)</f>
        <v>---</v>
      </c>
      <c r="M824" s="83">
        <f>Model_dem!L824</f>
        <v>1034</v>
      </c>
      <c r="N824" s="78" t="str">
        <f>Model_dem!G824</f>
        <v>---</v>
      </c>
      <c r="O824" s="84" t="str">
        <f>IF(AND(H564&lt;-0.01,Model_dem!F564="Optimal"),"Aqui","")</f>
        <v/>
      </c>
      <c r="P824" s="84"/>
    </row>
    <row r="825" spans="1:16" hidden="1" x14ac:dyDescent="0.3">
      <c r="A825" s="68" t="s">
        <v>528</v>
      </c>
      <c r="B825" s="20">
        <v>3</v>
      </c>
      <c r="C825" s="82" t="str">
        <f t="shared" si="24"/>
        <v>Factor Model</v>
      </c>
      <c r="D825" s="20">
        <v>10</v>
      </c>
      <c r="E825" s="20">
        <v>0.2</v>
      </c>
      <c r="F825" t="s">
        <v>4</v>
      </c>
      <c r="G825" t="s">
        <v>511</v>
      </c>
      <c r="H825" s="79" t="str">
        <f t="shared" si="25"/>
        <v>---</v>
      </c>
      <c r="I825" t="s">
        <v>511</v>
      </c>
      <c r="L825" s="81" t="str">
        <f>IF(OR('H_Parallel+HT'!$G825="---",'H_Parallel+HT'!$G825="infeas",'H_Parallel+HT'!$G825="inf"),"---",('H_Parallel+HT'!$G825/M825)-1)</f>
        <v>---</v>
      </c>
      <c r="M825" s="83">
        <f>Model_dem!L825</f>
        <v>1034</v>
      </c>
      <c r="N825" s="78" t="str">
        <f>Model_dem!G825</f>
        <v>---</v>
      </c>
      <c r="O825" s="84" t="str">
        <f>IF(AND(H565&lt;-0.01,Model_dem!F565="Optimal"),"Aqui","")</f>
        <v/>
      </c>
      <c r="P825" s="84"/>
    </row>
    <row r="826" spans="1:16" hidden="1" x14ac:dyDescent="0.3">
      <c r="A826" s="68" t="s">
        <v>528</v>
      </c>
      <c r="B826" s="20">
        <v>3</v>
      </c>
      <c r="C826" s="82" t="str">
        <f t="shared" si="24"/>
        <v>Factor Model</v>
      </c>
      <c r="D826" s="20">
        <v>25</v>
      </c>
      <c r="E826" s="20">
        <v>0.05</v>
      </c>
      <c r="F826" t="s">
        <v>0</v>
      </c>
      <c r="G826">
        <v>1093</v>
      </c>
      <c r="H826" s="79">
        <f t="shared" si="25"/>
        <v>0</v>
      </c>
      <c r="I826">
        <v>23.629300000000001</v>
      </c>
      <c r="J826">
        <v>129594</v>
      </c>
      <c r="K826" s="52">
        <v>0</v>
      </c>
      <c r="L826" s="81">
        <f>IF(OR('H_Parallel+HT'!$G826="---",'H_Parallel+HT'!$G826="infeas",'H_Parallel+HT'!$G826="inf"),"---",('H_Parallel+HT'!$G826/M826)-1)</f>
        <v>5.7059961315280461E-2</v>
      </c>
      <c r="M826" s="83">
        <f>Model_dem!L826</f>
        <v>1034</v>
      </c>
      <c r="N826" s="78">
        <f>Model_dem!G826</f>
        <v>1093</v>
      </c>
      <c r="O826" s="84" t="str">
        <f>IF(AND(H566&lt;-0.01,Model_dem!F566="Optimal"),"Aqui","")</f>
        <v/>
      </c>
      <c r="P826" s="84">
        <v>37089</v>
      </c>
    </row>
    <row r="827" spans="1:16" hidden="1" x14ac:dyDescent="0.3">
      <c r="A827" s="68" t="s">
        <v>528</v>
      </c>
      <c r="B827" s="20">
        <v>3</v>
      </c>
      <c r="C827" s="82" t="str">
        <f t="shared" si="24"/>
        <v>Factor Model</v>
      </c>
      <c r="D827" s="20">
        <v>25</v>
      </c>
      <c r="E827" s="20">
        <v>0.1</v>
      </c>
      <c r="F827" t="s">
        <v>4</v>
      </c>
      <c r="G827" t="s">
        <v>511</v>
      </c>
      <c r="H827" s="79" t="str">
        <f t="shared" si="25"/>
        <v>---</v>
      </c>
      <c r="I827" t="s">
        <v>511</v>
      </c>
      <c r="L827" s="81" t="str">
        <f>IF(OR('H_Parallel+HT'!$G827="---",'H_Parallel+HT'!$G827="infeas",'H_Parallel+HT'!$G827="inf"),"---",('H_Parallel+HT'!$G827/M827)-1)</f>
        <v>---</v>
      </c>
      <c r="M827" s="83">
        <f>Model_dem!L827</f>
        <v>1034</v>
      </c>
      <c r="N827" s="78" t="str">
        <f>Model_dem!G827</f>
        <v>---</v>
      </c>
      <c r="O827" s="84" t="str">
        <f>IF(AND(H567&lt;-0.01,Model_dem!F567="Optimal"),"Aqui","")</f>
        <v/>
      </c>
      <c r="P827" s="84"/>
    </row>
    <row r="828" spans="1:16" hidden="1" x14ac:dyDescent="0.3">
      <c r="A828" s="68" t="s">
        <v>528</v>
      </c>
      <c r="B828" s="20">
        <v>3</v>
      </c>
      <c r="C828" s="82" t="str">
        <f t="shared" si="24"/>
        <v>Factor Model</v>
      </c>
      <c r="D828" s="20">
        <v>25</v>
      </c>
      <c r="E828" s="20">
        <v>0.15</v>
      </c>
      <c r="F828" t="s">
        <v>4</v>
      </c>
      <c r="G828" t="s">
        <v>511</v>
      </c>
      <c r="H828" s="79" t="str">
        <f t="shared" si="25"/>
        <v>---</v>
      </c>
      <c r="I828" t="s">
        <v>511</v>
      </c>
      <c r="L828" s="81" t="str">
        <f>IF(OR('H_Parallel+HT'!$G828="---",'H_Parallel+HT'!$G828="infeas",'H_Parallel+HT'!$G828="inf"),"---",('H_Parallel+HT'!$G828/M828)-1)</f>
        <v>---</v>
      </c>
      <c r="M828" s="83">
        <f>Model_dem!L828</f>
        <v>1034</v>
      </c>
      <c r="N828" s="78" t="str">
        <f>Model_dem!G828</f>
        <v>---</v>
      </c>
      <c r="O828" s="84" t="str">
        <f>IF(AND(H568&lt;-0.01,Model_dem!F568="Optimal"),"Aqui","")</f>
        <v/>
      </c>
      <c r="P828" s="84"/>
    </row>
    <row r="829" spans="1:16" hidden="1" x14ac:dyDescent="0.3">
      <c r="A829" s="68" t="s">
        <v>528</v>
      </c>
      <c r="B829" s="20">
        <v>3</v>
      </c>
      <c r="C829" s="82" t="str">
        <f t="shared" si="24"/>
        <v>Factor Model</v>
      </c>
      <c r="D829" s="20">
        <v>25</v>
      </c>
      <c r="E829" s="20">
        <v>0.2</v>
      </c>
      <c r="F829" t="s">
        <v>4</v>
      </c>
      <c r="G829" t="s">
        <v>511</v>
      </c>
      <c r="H829" s="79" t="str">
        <f t="shared" si="25"/>
        <v>---</v>
      </c>
      <c r="I829" t="s">
        <v>511</v>
      </c>
      <c r="L829" s="81" t="str">
        <f>IF(OR('H_Parallel+HT'!$G829="---",'H_Parallel+HT'!$G829="infeas",'H_Parallel+HT'!$G829="inf"),"---",('H_Parallel+HT'!$G829/M829)-1)</f>
        <v>---</v>
      </c>
      <c r="M829" s="83">
        <f>Model_dem!L829</f>
        <v>1034</v>
      </c>
      <c r="N829" s="78" t="str">
        <f>Model_dem!G829</f>
        <v>---</v>
      </c>
      <c r="O829" s="84" t="str">
        <f>IF(AND(H569&lt;-0.01,Model_dem!F569="Optimal"),"Aqui","")</f>
        <v/>
      </c>
      <c r="P829" s="84"/>
    </row>
    <row r="830" spans="1:16" hidden="1" x14ac:dyDescent="0.3">
      <c r="A830" s="68" t="s">
        <v>528</v>
      </c>
      <c r="B830" s="20">
        <v>3</v>
      </c>
      <c r="C830" s="82" t="str">
        <f t="shared" si="24"/>
        <v>Factor Model</v>
      </c>
      <c r="D830" s="20">
        <v>50</v>
      </c>
      <c r="E830" s="20">
        <v>0.05</v>
      </c>
      <c r="F830" t="s">
        <v>1</v>
      </c>
      <c r="G830">
        <v>1093</v>
      </c>
      <c r="H830" s="79">
        <f t="shared" si="25"/>
        <v>0</v>
      </c>
      <c r="I830">
        <v>8.1866400000000006</v>
      </c>
      <c r="J830">
        <v>113223</v>
      </c>
      <c r="K830" s="52">
        <v>0</v>
      </c>
      <c r="L830" s="81">
        <f>IF(OR('H_Parallel+HT'!$G830="---",'H_Parallel+HT'!$G830="infeas",'H_Parallel+HT'!$G830="inf"),"---",('H_Parallel+HT'!$G830/M830)-1)</f>
        <v>5.7059961315280461E-2</v>
      </c>
      <c r="M830" s="83">
        <f>Model_dem!L830</f>
        <v>1034</v>
      </c>
      <c r="N830" s="78">
        <f>Model_dem!G830</f>
        <v>1093</v>
      </c>
      <c r="O830" s="84" t="str">
        <f>IF(AND(H570&lt;-0.01,Model_dem!F570="Optimal"),"Aqui","")</f>
        <v/>
      </c>
      <c r="P830" s="84">
        <v>63579</v>
      </c>
    </row>
    <row r="831" spans="1:16" hidden="1" x14ac:dyDescent="0.3">
      <c r="A831" s="68" t="s">
        <v>528</v>
      </c>
      <c r="B831" s="20">
        <v>3</v>
      </c>
      <c r="C831" s="82" t="str">
        <f t="shared" si="24"/>
        <v>Factor Model</v>
      </c>
      <c r="D831" s="20">
        <v>50</v>
      </c>
      <c r="E831" s="20">
        <v>0.1</v>
      </c>
      <c r="F831" t="s">
        <v>4</v>
      </c>
      <c r="G831" t="s">
        <v>511</v>
      </c>
      <c r="H831" s="79" t="str">
        <f t="shared" si="25"/>
        <v>---</v>
      </c>
      <c r="I831" t="s">
        <v>511</v>
      </c>
      <c r="L831" s="81" t="str">
        <f>IF(OR('H_Parallel+HT'!$G831="---",'H_Parallel+HT'!$G831="infeas",'H_Parallel+HT'!$G831="inf"),"---",('H_Parallel+HT'!$G831/M831)-1)</f>
        <v>---</v>
      </c>
      <c r="M831" s="83">
        <f>Model_dem!L831</f>
        <v>1034</v>
      </c>
      <c r="N831" s="78" t="str">
        <f>Model_dem!G831</f>
        <v>---</v>
      </c>
      <c r="O831" s="84" t="str">
        <f>IF(AND(H571&lt;-0.01,Model_dem!F571="Optimal"),"Aqui","")</f>
        <v/>
      </c>
      <c r="P831" s="84">
        <v>48933</v>
      </c>
    </row>
    <row r="832" spans="1:16" hidden="1" x14ac:dyDescent="0.3">
      <c r="A832" s="68" t="s">
        <v>528</v>
      </c>
      <c r="B832" s="20">
        <v>3</v>
      </c>
      <c r="C832" s="82" t="str">
        <f t="shared" si="24"/>
        <v>Factor Model</v>
      </c>
      <c r="D832" s="20">
        <v>50</v>
      </c>
      <c r="E832" s="20">
        <v>0.15</v>
      </c>
      <c r="F832" t="s">
        <v>4</v>
      </c>
      <c r="G832" t="s">
        <v>511</v>
      </c>
      <c r="H832" s="79" t="str">
        <f t="shared" si="25"/>
        <v>---</v>
      </c>
      <c r="I832" t="s">
        <v>511</v>
      </c>
      <c r="L832" s="81" t="str">
        <f>IF(OR('H_Parallel+HT'!$G832="---",'H_Parallel+HT'!$G832="infeas",'H_Parallel+HT'!$G832="inf"),"---",('H_Parallel+HT'!$G832/M832)-1)</f>
        <v>---</v>
      </c>
      <c r="M832" s="83">
        <f>Model_dem!L832</f>
        <v>1034</v>
      </c>
      <c r="N832" s="78" t="str">
        <f>Model_dem!G832</f>
        <v>---</v>
      </c>
      <c r="O832" s="84" t="str">
        <f>IF(AND(H572&lt;-0.01,Model_dem!F572="Optimal"),"Aqui","")</f>
        <v/>
      </c>
      <c r="P832" s="84">
        <v>63295</v>
      </c>
    </row>
    <row r="833" spans="1:16" hidden="1" x14ac:dyDescent="0.3">
      <c r="A833" s="68" t="s">
        <v>528</v>
      </c>
      <c r="B833" s="20">
        <v>3</v>
      </c>
      <c r="C833" s="82" t="str">
        <f t="shared" si="24"/>
        <v>Factor Model</v>
      </c>
      <c r="D833" s="20">
        <v>50</v>
      </c>
      <c r="E833" s="20">
        <v>0.2</v>
      </c>
      <c r="F833" t="s">
        <v>4</v>
      </c>
      <c r="G833" t="s">
        <v>511</v>
      </c>
      <c r="H833" s="79" t="str">
        <f t="shared" si="25"/>
        <v>---</v>
      </c>
      <c r="I833" t="s">
        <v>511</v>
      </c>
      <c r="L833" s="81" t="str">
        <f>IF(OR('H_Parallel+HT'!$G833="---",'H_Parallel+HT'!$G833="infeas",'H_Parallel+HT'!$G833="inf"),"---",('H_Parallel+HT'!$G833/M833)-1)</f>
        <v>---</v>
      </c>
      <c r="M833" s="83">
        <f>Model_dem!L833</f>
        <v>1034</v>
      </c>
      <c r="N833" s="78" t="str">
        <f>Model_dem!G833</f>
        <v>---</v>
      </c>
      <c r="O833" s="84" t="str">
        <f>IF(AND(H573&lt;-0.01,Model_dem!F573="Optimal"),"Aqui","")</f>
        <v/>
      </c>
      <c r="P833" s="84">
        <v>59614</v>
      </c>
    </row>
    <row r="834" spans="1:16" x14ac:dyDescent="0.3">
      <c r="A834" s="68" t="s">
        <v>526</v>
      </c>
      <c r="B834" s="20">
        <v>0</v>
      </c>
      <c r="C834" s="82" t="str">
        <f t="shared" ref="C834:C897" si="26">IF(B834=0,"Deterministic",IF(B834=1,"Cardinality-constrained",IF(B834=2,"Knapsack","Factor Model")))</f>
        <v>Deterministic</v>
      </c>
      <c r="D834" s="20">
        <v>0</v>
      </c>
      <c r="E834" s="20">
        <v>0.05</v>
      </c>
      <c r="F834" t="s">
        <v>0</v>
      </c>
      <c r="G834">
        <v>820</v>
      </c>
      <c r="H834" s="79">
        <f t="shared" ref="H834:H897" si="27">IF(OR(N834="---",G834="infeas",G834="inf",G834=""),"---",(G834-N834)/N834)</f>
        <v>0</v>
      </c>
      <c r="I834" s="92">
        <v>773.39099999999996</v>
      </c>
      <c r="J834">
        <v>14984</v>
      </c>
      <c r="K834" s="52">
        <v>1</v>
      </c>
      <c r="L834" s="81">
        <f>IF(OR('H_Parallel+HT'!$G834="---",'H_Parallel+HT'!$G834="infeas",'H_Parallel+HT'!$G834="inf"),"---",('H_Parallel+HT'!$G834/M834)-1)</f>
        <v>0</v>
      </c>
      <c r="M834" s="83">
        <f>Model_dem!L834</f>
        <v>820</v>
      </c>
      <c r="N834" s="78">
        <f>Model_dem!G834</f>
        <v>820</v>
      </c>
      <c r="O834" s="84" t="str">
        <f>IF(AND(H574&lt;-0.01,Model_dem!F574="Optimal"),"Aqui","")</f>
        <v/>
      </c>
      <c r="P834" s="84">
        <v>29636</v>
      </c>
    </row>
    <row r="835" spans="1:16" x14ac:dyDescent="0.3">
      <c r="A835" s="68" t="s">
        <v>526</v>
      </c>
      <c r="B835" s="20">
        <v>0</v>
      </c>
      <c r="C835" s="82" t="str">
        <f t="shared" si="26"/>
        <v>Deterministic</v>
      </c>
      <c r="D835" s="20">
        <v>0</v>
      </c>
      <c r="E835" s="20">
        <v>0.1</v>
      </c>
      <c r="F835" t="s">
        <v>0</v>
      </c>
      <c r="G835">
        <v>820</v>
      </c>
      <c r="H835" s="79">
        <f t="shared" si="27"/>
        <v>0</v>
      </c>
      <c r="I835" s="92">
        <v>2.9735900000000002</v>
      </c>
      <c r="J835">
        <v>13071</v>
      </c>
      <c r="K835" s="52">
        <v>1</v>
      </c>
      <c r="L835" s="81">
        <f>IF(OR('H_Parallel+HT'!$G835="---",'H_Parallel+HT'!$G835="infeas",'H_Parallel+HT'!$G835="inf"),"---",('H_Parallel+HT'!$G835/M835)-1)</f>
        <v>0</v>
      </c>
      <c r="M835" s="83">
        <f>Model_dem!L835</f>
        <v>820</v>
      </c>
      <c r="N835" s="78">
        <f>Model_dem!G835</f>
        <v>820</v>
      </c>
      <c r="O835" s="84" t="str">
        <f>IF(AND(H575&lt;-0.01,Model_dem!F575="Optimal"),"Aqui","")</f>
        <v/>
      </c>
      <c r="P835" s="84">
        <v>26077</v>
      </c>
    </row>
    <row r="836" spans="1:16" x14ac:dyDescent="0.3">
      <c r="A836" s="68" t="s">
        <v>526</v>
      </c>
      <c r="B836" s="20">
        <v>0</v>
      </c>
      <c r="C836" s="82" t="str">
        <f t="shared" si="26"/>
        <v>Deterministic</v>
      </c>
      <c r="D836" s="20">
        <v>0</v>
      </c>
      <c r="E836" s="20">
        <v>0.15</v>
      </c>
      <c r="F836" t="s">
        <v>0</v>
      </c>
      <c r="G836">
        <v>820</v>
      </c>
      <c r="H836" s="79">
        <f t="shared" si="27"/>
        <v>0</v>
      </c>
      <c r="I836" s="92">
        <v>110.158</v>
      </c>
      <c r="J836">
        <v>13315</v>
      </c>
      <c r="K836" s="52">
        <v>1</v>
      </c>
      <c r="L836" s="81">
        <f>IF(OR('H_Parallel+HT'!$G836="---",'H_Parallel+HT'!$G836="infeas",'H_Parallel+HT'!$G836="inf"),"---",('H_Parallel+HT'!$G836/M836)-1)</f>
        <v>0</v>
      </c>
      <c r="M836" s="83">
        <f>Model_dem!L836</f>
        <v>820</v>
      </c>
      <c r="N836" s="78">
        <f>Model_dem!G836</f>
        <v>820</v>
      </c>
      <c r="O836" s="84" t="str">
        <f>IF(AND(H576&lt;-0.01,Model_dem!F576="Optimal"),"Aqui","")</f>
        <v/>
      </c>
      <c r="P836" s="84">
        <v>22140</v>
      </c>
    </row>
    <row r="837" spans="1:16" x14ac:dyDescent="0.3">
      <c r="A837" s="68" t="s">
        <v>526</v>
      </c>
      <c r="B837" s="20">
        <v>0</v>
      </c>
      <c r="C837" s="82" t="str">
        <f t="shared" si="26"/>
        <v>Deterministic</v>
      </c>
      <c r="D837" s="20">
        <v>0</v>
      </c>
      <c r="E837" s="20">
        <v>0.2</v>
      </c>
      <c r="F837" t="s">
        <v>0</v>
      </c>
      <c r="G837">
        <v>820</v>
      </c>
      <c r="H837" s="79">
        <f t="shared" si="27"/>
        <v>0</v>
      </c>
      <c r="I837" s="92">
        <v>1269.3900000000001</v>
      </c>
      <c r="J837">
        <v>15091</v>
      </c>
      <c r="K837" s="52">
        <v>1</v>
      </c>
      <c r="L837" s="81">
        <f>IF(OR('H_Parallel+HT'!$G837="---",'H_Parallel+HT'!$G837="infeas",'H_Parallel+HT'!$G837="inf"),"---",('H_Parallel+HT'!$G837/M837)-1)</f>
        <v>0</v>
      </c>
      <c r="M837" s="83">
        <f>Model_dem!L837</f>
        <v>820</v>
      </c>
      <c r="N837" s="78">
        <f>Model_dem!G837</f>
        <v>820</v>
      </c>
      <c r="O837" s="84" t="str">
        <f>IF(AND(H577&lt;-0.01,Model_dem!F577="Optimal"),"Aqui","")</f>
        <v/>
      </c>
      <c r="P837" s="84">
        <v>23811</v>
      </c>
    </row>
    <row r="838" spans="1:16" x14ac:dyDescent="0.3">
      <c r="A838" s="68" t="s">
        <v>526</v>
      </c>
      <c r="B838" s="20">
        <v>1</v>
      </c>
      <c r="C838" s="82" t="str">
        <f t="shared" si="26"/>
        <v>Cardinality-constrained</v>
      </c>
      <c r="D838" s="20">
        <v>5</v>
      </c>
      <c r="E838" s="20">
        <v>0.05</v>
      </c>
      <c r="F838" t="s">
        <v>0</v>
      </c>
      <c r="G838">
        <v>820</v>
      </c>
      <c r="H838" s="79">
        <f t="shared" si="27"/>
        <v>0</v>
      </c>
      <c r="I838" s="92">
        <v>1.70112</v>
      </c>
      <c r="J838">
        <v>12397</v>
      </c>
      <c r="K838" s="52">
        <v>1</v>
      </c>
      <c r="L838" s="81">
        <f>IF(OR('H_Parallel+HT'!$G838="---",'H_Parallel+HT'!$G838="infeas",'H_Parallel+HT'!$G838="inf"),"---",('H_Parallel+HT'!$G838/M838)-1)</f>
        <v>0</v>
      </c>
      <c r="M838" s="83">
        <f>Model_dem!L838</f>
        <v>820</v>
      </c>
      <c r="N838" s="78">
        <f>Model_dem!G838</f>
        <v>820</v>
      </c>
      <c r="O838" s="84" t="str">
        <f>IF(AND(H578&lt;-0.01,Model_dem!F578="Optimal"),"Aqui","")</f>
        <v/>
      </c>
      <c r="P838" s="84">
        <v>22501</v>
      </c>
    </row>
    <row r="839" spans="1:16" x14ac:dyDescent="0.3">
      <c r="A839" s="68" t="s">
        <v>526</v>
      </c>
      <c r="B839" s="20">
        <v>1</v>
      </c>
      <c r="C839" s="82" t="str">
        <f t="shared" si="26"/>
        <v>Cardinality-constrained</v>
      </c>
      <c r="D839" s="20">
        <v>5</v>
      </c>
      <c r="E839" s="20">
        <v>0.1</v>
      </c>
      <c r="F839" t="s">
        <v>0</v>
      </c>
      <c r="G839">
        <v>822</v>
      </c>
      <c r="H839" s="79">
        <f t="shared" si="27"/>
        <v>0</v>
      </c>
      <c r="I839" s="92">
        <v>1.12307</v>
      </c>
      <c r="J839">
        <v>10691</v>
      </c>
      <c r="K839" s="52">
        <v>0.998</v>
      </c>
      <c r="L839" s="81">
        <f>IF(OR('H_Parallel+HT'!$G839="---",'H_Parallel+HT'!$G839="infeas",'H_Parallel+HT'!$G839="inf"),"---",('H_Parallel+HT'!$G839/M839)-1)</f>
        <v>2.4390243902439046E-3</v>
      </c>
      <c r="M839" s="83">
        <f>Model_dem!L839</f>
        <v>820</v>
      </c>
      <c r="N839" s="78">
        <f>Model_dem!G839</f>
        <v>822</v>
      </c>
      <c r="O839" s="84" t="str">
        <f>IF(AND(H579&lt;-0.01,Model_dem!F579="Optimal"),"Aqui","")</f>
        <v/>
      </c>
      <c r="P839" s="84">
        <v>22790</v>
      </c>
    </row>
    <row r="840" spans="1:16" x14ac:dyDescent="0.3">
      <c r="A840" s="68" t="s">
        <v>526</v>
      </c>
      <c r="B840" s="20">
        <v>1</v>
      </c>
      <c r="C840" s="82" t="str">
        <f t="shared" si="26"/>
        <v>Cardinality-constrained</v>
      </c>
      <c r="D840" s="20">
        <v>5</v>
      </c>
      <c r="E840" s="20">
        <v>0.15</v>
      </c>
      <c r="F840" t="s">
        <v>0</v>
      </c>
      <c r="G840">
        <v>824</v>
      </c>
      <c r="H840" s="79">
        <f t="shared" si="27"/>
        <v>2.4330900243309003E-3</v>
      </c>
      <c r="I840" s="92">
        <v>1.5648</v>
      </c>
      <c r="J840">
        <v>14516</v>
      </c>
      <c r="K840" s="52">
        <v>1</v>
      </c>
      <c r="L840" s="81">
        <f>IF(OR('H_Parallel+HT'!$G840="---",'H_Parallel+HT'!$G840="infeas",'H_Parallel+HT'!$G840="inf"),"---",('H_Parallel+HT'!$G840/M840)-1)</f>
        <v>4.8780487804878092E-3</v>
      </c>
      <c r="M840" s="83">
        <f>Model_dem!L840</f>
        <v>820</v>
      </c>
      <c r="N840" s="78">
        <f>Model_dem!G840</f>
        <v>822</v>
      </c>
      <c r="O840" s="84" t="str">
        <f>IF(AND(H580&lt;-0.01,Model_dem!F580="Optimal"),"Aqui","")</f>
        <v/>
      </c>
      <c r="P840" s="84">
        <v>19517</v>
      </c>
    </row>
    <row r="841" spans="1:16" x14ac:dyDescent="0.3">
      <c r="A841" s="68" t="s">
        <v>526</v>
      </c>
      <c r="B841" s="20">
        <v>1</v>
      </c>
      <c r="C841" s="82" t="str">
        <f t="shared" si="26"/>
        <v>Cardinality-constrained</v>
      </c>
      <c r="D841" s="20">
        <v>5</v>
      </c>
      <c r="E841" s="20">
        <v>0.2</v>
      </c>
      <c r="F841" t="s">
        <v>0</v>
      </c>
      <c r="G841">
        <v>827</v>
      </c>
      <c r="H841" s="79">
        <f t="shared" si="27"/>
        <v>0</v>
      </c>
      <c r="I841" s="92">
        <v>1.03006</v>
      </c>
      <c r="J841">
        <v>14012</v>
      </c>
      <c r="K841" s="52">
        <v>1</v>
      </c>
      <c r="L841" s="81">
        <f>IF(OR('H_Parallel+HT'!$G841="---",'H_Parallel+HT'!$G841="infeas",'H_Parallel+HT'!$G841="inf"),"---",('H_Parallel+HT'!$G841/M841)-1)</f>
        <v>8.5365853658536661E-3</v>
      </c>
      <c r="M841" s="83">
        <f>Model_dem!L841</f>
        <v>820</v>
      </c>
      <c r="N841" s="78">
        <f>Model_dem!G841</f>
        <v>827</v>
      </c>
      <c r="O841" s="84" t="str">
        <f>IF(AND(H581&lt;-0.01,Model_dem!F581="Optimal"),"Aqui","")</f>
        <v/>
      </c>
      <c r="P841" s="84">
        <v>21311</v>
      </c>
    </row>
    <row r="842" spans="1:16" x14ac:dyDescent="0.3">
      <c r="A842" s="68" t="s">
        <v>526</v>
      </c>
      <c r="B842" s="20">
        <v>1</v>
      </c>
      <c r="C842" s="82" t="str">
        <f t="shared" si="26"/>
        <v>Cardinality-constrained</v>
      </c>
      <c r="D842" s="20">
        <v>10</v>
      </c>
      <c r="E842" s="20">
        <v>0.05</v>
      </c>
      <c r="F842" t="s">
        <v>0</v>
      </c>
      <c r="G842">
        <v>820</v>
      </c>
      <c r="H842" s="79">
        <f t="shared" si="27"/>
        <v>0</v>
      </c>
      <c r="I842" s="92">
        <v>5.7615999999999996</v>
      </c>
      <c r="J842">
        <v>12447</v>
      </c>
      <c r="K842" s="52">
        <v>1</v>
      </c>
      <c r="L842" s="81">
        <f>IF(OR('H_Parallel+HT'!$G842="---",'H_Parallel+HT'!$G842="infeas",'H_Parallel+HT'!$G842="inf"),"---",('H_Parallel+HT'!$G842/M842)-1)</f>
        <v>0</v>
      </c>
      <c r="M842" s="83">
        <f>Model_dem!L842</f>
        <v>820</v>
      </c>
      <c r="N842" s="78">
        <f>Model_dem!G842</f>
        <v>820</v>
      </c>
      <c r="O842" s="84" t="str">
        <f>IF(AND(H582&lt;-0.01,Model_dem!F582="Optimal"),"Aqui","")</f>
        <v/>
      </c>
      <c r="P842" s="84">
        <v>14755</v>
      </c>
    </row>
    <row r="843" spans="1:16" x14ac:dyDescent="0.3">
      <c r="A843" s="68" t="s">
        <v>526</v>
      </c>
      <c r="B843" s="20">
        <v>1</v>
      </c>
      <c r="C843" s="82" t="str">
        <f t="shared" si="26"/>
        <v>Cardinality-constrained</v>
      </c>
      <c r="D843" s="20">
        <v>10</v>
      </c>
      <c r="E843" s="20">
        <v>0.1</v>
      </c>
      <c r="F843" t="s">
        <v>0</v>
      </c>
      <c r="G843">
        <v>822</v>
      </c>
      <c r="H843" s="79">
        <f t="shared" si="27"/>
        <v>0</v>
      </c>
      <c r="I843" s="92">
        <v>1.7419899999999999</v>
      </c>
      <c r="J843">
        <v>13019</v>
      </c>
      <c r="K843" s="52">
        <v>0.998</v>
      </c>
      <c r="L843" s="81">
        <f>IF(OR('H_Parallel+HT'!$G843="---",'H_Parallel+HT'!$G843="infeas",'H_Parallel+HT'!$G843="inf"),"---",('H_Parallel+HT'!$G843/M843)-1)</f>
        <v>2.4390243902439046E-3</v>
      </c>
      <c r="M843" s="83">
        <f>Model_dem!L843</f>
        <v>820</v>
      </c>
      <c r="N843" s="78">
        <f>Model_dem!G843</f>
        <v>822</v>
      </c>
      <c r="O843" s="84" t="str">
        <f>IF(AND(H583&lt;-0.01,Model_dem!F583="Optimal"),"Aqui","")</f>
        <v/>
      </c>
      <c r="P843" s="84">
        <v>9546</v>
      </c>
    </row>
    <row r="844" spans="1:16" x14ac:dyDescent="0.3">
      <c r="A844" s="68" t="s">
        <v>526</v>
      </c>
      <c r="B844" s="20">
        <v>1</v>
      </c>
      <c r="C844" s="82" t="str">
        <f t="shared" si="26"/>
        <v>Cardinality-constrained</v>
      </c>
      <c r="D844" s="20">
        <v>10</v>
      </c>
      <c r="E844" s="20">
        <v>0.15</v>
      </c>
      <c r="F844" t="s">
        <v>0</v>
      </c>
      <c r="G844">
        <v>822</v>
      </c>
      <c r="H844" s="79">
        <f t="shared" si="27"/>
        <v>0</v>
      </c>
      <c r="I844" s="92">
        <v>0.97296099999999996</v>
      </c>
      <c r="J844">
        <v>13153</v>
      </c>
      <c r="K844" s="52">
        <v>1</v>
      </c>
      <c r="L844" s="81">
        <f>IF(OR('H_Parallel+HT'!$G844="---",'H_Parallel+HT'!$G844="infeas",'H_Parallel+HT'!$G844="inf"),"---",('H_Parallel+HT'!$G844/M844)-1)</f>
        <v>2.4390243902439046E-3</v>
      </c>
      <c r="M844" s="83">
        <f>Model_dem!L844</f>
        <v>820</v>
      </c>
      <c r="N844" s="78">
        <f>Model_dem!G844</f>
        <v>822</v>
      </c>
      <c r="O844" s="84" t="str">
        <f>IF(AND(H584&lt;-0.01,Model_dem!F584="Optimal"),"Aqui","")</f>
        <v/>
      </c>
      <c r="P844" s="84">
        <v>4018</v>
      </c>
    </row>
    <row r="845" spans="1:16" x14ac:dyDescent="0.3">
      <c r="A845" s="68" t="s">
        <v>526</v>
      </c>
      <c r="B845" s="20">
        <v>1</v>
      </c>
      <c r="C845" s="82" t="str">
        <f t="shared" si="26"/>
        <v>Cardinality-constrained</v>
      </c>
      <c r="D845" s="20">
        <v>10</v>
      </c>
      <c r="E845" s="20">
        <v>0.2</v>
      </c>
      <c r="F845" t="s">
        <v>0</v>
      </c>
      <c r="G845">
        <v>827</v>
      </c>
      <c r="H845" s="79">
        <f t="shared" si="27"/>
        <v>0</v>
      </c>
      <c r="I845" s="92">
        <v>3.0791300000000001</v>
      </c>
      <c r="J845">
        <v>12875</v>
      </c>
      <c r="K845" s="52">
        <v>1</v>
      </c>
      <c r="L845" s="81">
        <f>IF(OR('H_Parallel+HT'!$G845="---",'H_Parallel+HT'!$G845="infeas",'H_Parallel+HT'!$G845="inf"),"---",('H_Parallel+HT'!$G845/M845)-1)</f>
        <v>8.5365853658536661E-3</v>
      </c>
      <c r="M845" s="83">
        <f>Model_dem!L845</f>
        <v>820</v>
      </c>
      <c r="N845" s="78">
        <f>Model_dem!G845</f>
        <v>827</v>
      </c>
      <c r="O845" s="84" t="str">
        <f>IF(AND(H585&lt;-0.01,Model_dem!F585="Optimal"),"Aqui","")</f>
        <v/>
      </c>
      <c r="P845" s="84">
        <v>2503</v>
      </c>
    </row>
    <row r="846" spans="1:16" x14ac:dyDescent="0.3">
      <c r="A846" s="68" t="s">
        <v>526</v>
      </c>
      <c r="B846" s="20">
        <v>1</v>
      </c>
      <c r="C846" s="82" t="str">
        <f t="shared" si="26"/>
        <v>Cardinality-constrained</v>
      </c>
      <c r="D846" s="20">
        <v>25</v>
      </c>
      <c r="E846" s="20">
        <v>0.05</v>
      </c>
      <c r="F846" t="s">
        <v>0</v>
      </c>
      <c r="G846">
        <v>822</v>
      </c>
      <c r="H846" s="79">
        <f t="shared" si="27"/>
        <v>0</v>
      </c>
      <c r="I846" s="92">
        <v>1.84239</v>
      </c>
      <c r="J846">
        <v>13890</v>
      </c>
      <c r="K846" s="52">
        <v>0.45700000000000002</v>
      </c>
      <c r="L846" s="81">
        <f>IF(OR('H_Parallel+HT'!$G846="---",'H_Parallel+HT'!$G846="infeas",'H_Parallel+HT'!$G846="inf"),"---",('H_Parallel+HT'!$G846/M846)-1)</f>
        <v>2.4390243902439046E-3</v>
      </c>
      <c r="M846" s="83">
        <f>Model_dem!L846</f>
        <v>820</v>
      </c>
      <c r="N846" s="78">
        <f>Model_dem!G846</f>
        <v>822</v>
      </c>
      <c r="O846" s="84" t="str">
        <f>IF(AND(H586&lt;-0.01,Model_dem!F586="Optimal"),"Aqui","")</f>
        <v/>
      </c>
      <c r="P846" s="84">
        <v>11495</v>
      </c>
    </row>
    <row r="847" spans="1:16" x14ac:dyDescent="0.3">
      <c r="A847" s="68" t="s">
        <v>526</v>
      </c>
      <c r="B847" s="20">
        <v>1</v>
      </c>
      <c r="C847" s="82" t="str">
        <f t="shared" si="26"/>
        <v>Cardinality-constrained</v>
      </c>
      <c r="D847" s="20">
        <v>25</v>
      </c>
      <c r="E847" s="20">
        <v>0.1</v>
      </c>
      <c r="F847" t="s">
        <v>0</v>
      </c>
      <c r="G847">
        <v>832</v>
      </c>
      <c r="H847" s="79">
        <f t="shared" si="27"/>
        <v>0</v>
      </c>
      <c r="I847" s="92">
        <v>2.4548899999999998</v>
      </c>
      <c r="J847">
        <v>16590</v>
      </c>
      <c r="K847" s="52">
        <v>0.13400000000000001</v>
      </c>
      <c r="L847" s="81">
        <f>IF(OR('H_Parallel+HT'!$G847="---",'H_Parallel+HT'!$G847="infeas",'H_Parallel+HT'!$G847="inf"),"---",('H_Parallel+HT'!$G847/M847)-1)</f>
        <v>1.4634146341463428E-2</v>
      </c>
      <c r="M847" s="83">
        <f>Model_dem!L847</f>
        <v>820</v>
      </c>
      <c r="N847" s="78">
        <f>Model_dem!G847</f>
        <v>832</v>
      </c>
      <c r="O847" s="84" t="str">
        <f>IF(AND(H587&lt;-0.01,Model_dem!F587="Optimal"),"Aqui","")</f>
        <v/>
      </c>
      <c r="P847" s="84">
        <v>4074</v>
      </c>
    </row>
    <row r="848" spans="1:16" x14ac:dyDescent="0.3">
      <c r="A848" s="68" t="s">
        <v>526</v>
      </c>
      <c r="B848" s="20">
        <v>1</v>
      </c>
      <c r="C848" s="82" t="str">
        <f t="shared" si="26"/>
        <v>Cardinality-constrained</v>
      </c>
      <c r="D848" s="20">
        <v>25</v>
      </c>
      <c r="E848" s="20">
        <v>0.15</v>
      </c>
      <c r="F848" t="s">
        <v>0</v>
      </c>
      <c r="G848">
        <v>835</v>
      </c>
      <c r="H848" s="79">
        <f t="shared" si="27"/>
        <v>0</v>
      </c>
      <c r="I848" s="92">
        <v>3.1933500000000001</v>
      </c>
      <c r="J848">
        <v>19448</v>
      </c>
      <c r="K848" s="52">
        <v>0.86499999999999999</v>
      </c>
      <c r="L848" s="81">
        <f>IF(OR('H_Parallel+HT'!$G848="---",'H_Parallel+HT'!$G848="infeas",'H_Parallel+HT'!$G848="inf"),"---",('H_Parallel+HT'!$G848/M848)-1)</f>
        <v>1.8292682926829285E-2</v>
      </c>
      <c r="M848" s="83">
        <f>Model_dem!L848</f>
        <v>820</v>
      </c>
      <c r="N848" s="78">
        <f>Model_dem!G848</f>
        <v>835</v>
      </c>
      <c r="O848" s="84" t="str">
        <f>IF(AND(H588&lt;-0.01,Model_dem!F588="Optimal"),"Aqui","")</f>
        <v/>
      </c>
      <c r="P848" s="84">
        <v>997</v>
      </c>
    </row>
    <row r="849" spans="1:16" x14ac:dyDescent="0.3">
      <c r="A849" s="68" t="s">
        <v>526</v>
      </c>
      <c r="B849" s="20">
        <v>1</v>
      </c>
      <c r="C849" s="82" t="str">
        <f t="shared" si="26"/>
        <v>Cardinality-constrained</v>
      </c>
      <c r="D849" s="20">
        <v>25</v>
      </c>
      <c r="E849" s="20">
        <v>0.2</v>
      </c>
      <c r="F849" t="s">
        <v>2</v>
      </c>
      <c r="G849" t="s">
        <v>46</v>
      </c>
      <c r="H849" s="79" t="str">
        <f t="shared" si="27"/>
        <v>---</v>
      </c>
      <c r="I849" s="92">
        <v>60.002099999999999</v>
      </c>
      <c r="J849">
        <v>606</v>
      </c>
      <c r="L849" s="81" t="str">
        <f>IF(OR('H_Parallel+HT'!$G849="---",'H_Parallel+HT'!$G849="infeas",'H_Parallel+HT'!$G849="inf"),"---",('H_Parallel+HT'!$G849/M849)-1)</f>
        <v>---</v>
      </c>
      <c r="M849" s="83">
        <f>Model_dem!L849</f>
        <v>820</v>
      </c>
      <c r="N849" s="78" t="str">
        <f>Model_dem!G849</f>
        <v>---</v>
      </c>
      <c r="O849" s="84" t="str">
        <f>IF(AND(H589&lt;-0.01,Model_dem!F589="Optimal"),"Aqui","")</f>
        <v/>
      </c>
      <c r="P849" s="84">
        <v>29</v>
      </c>
    </row>
    <row r="850" spans="1:16" x14ac:dyDescent="0.3">
      <c r="A850" s="68" t="s">
        <v>526</v>
      </c>
      <c r="B850" s="20">
        <v>1</v>
      </c>
      <c r="C850" s="82" t="str">
        <f t="shared" si="26"/>
        <v>Cardinality-constrained</v>
      </c>
      <c r="D850" s="20">
        <v>50</v>
      </c>
      <c r="E850" s="20">
        <v>0.05</v>
      </c>
      <c r="F850" t="s">
        <v>0</v>
      </c>
      <c r="G850">
        <v>827</v>
      </c>
      <c r="H850" s="79">
        <f t="shared" si="27"/>
        <v>0</v>
      </c>
      <c r="I850" s="92">
        <v>1.9619</v>
      </c>
      <c r="J850">
        <v>11649</v>
      </c>
      <c r="K850" s="52">
        <v>1.7000000000000001E-2</v>
      </c>
      <c r="L850" s="81">
        <f>IF(OR('H_Parallel+HT'!$G850="---",'H_Parallel+HT'!$G850="infeas",'H_Parallel+HT'!$G850="inf"),"---",('H_Parallel+HT'!$G850/M850)-1)</f>
        <v>8.5365853658536661E-3</v>
      </c>
      <c r="M850" s="83">
        <f>Model_dem!L850</f>
        <v>820</v>
      </c>
      <c r="N850" s="78">
        <f>Model_dem!G850</f>
        <v>827</v>
      </c>
      <c r="O850" s="84" t="str">
        <f>IF(AND(H590&lt;-0.01,Model_dem!F590="Optimal"),"Aqui","")</f>
        <v/>
      </c>
      <c r="P850" s="84">
        <v>22870</v>
      </c>
    </row>
    <row r="851" spans="1:16" x14ac:dyDescent="0.3">
      <c r="A851" s="68" t="s">
        <v>526</v>
      </c>
      <c r="B851" s="20">
        <v>1</v>
      </c>
      <c r="C851" s="82" t="str">
        <f t="shared" si="26"/>
        <v>Cardinality-constrained</v>
      </c>
      <c r="D851" s="20">
        <v>50</v>
      </c>
      <c r="E851" s="20">
        <v>0.1</v>
      </c>
      <c r="F851" t="s">
        <v>0</v>
      </c>
      <c r="G851">
        <v>835</v>
      </c>
      <c r="H851" s="79">
        <f t="shared" si="27"/>
        <v>0</v>
      </c>
      <c r="I851" s="92">
        <v>5.1737299999999999</v>
      </c>
      <c r="J851">
        <v>20369</v>
      </c>
      <c r="K851" s="52">
        <v>0.02</v>
      </c>
      <c r="L851" s="81">
        <f>IF(OR('H_Parallel+HT'!$G851="---",'H_Parallel+HT'!$G851="infeas",'H_Parallel+HT'!$G851="inf"),"---",('H_Parallel+HT'!$G851/M851)-1)</f>
        <v>1.8292682926829285E-2</v>
      </c>
      <c r="M851" s="83">
        <f>Model_dem!L851</f>
        <v>820</v>
      </c>
      <c r="N851" s="78">
        <f>Model_dem!G851</f>
        <v>835</v>
      </c>
      <c r="O851" s="84" t="str">
        <f>IF(AND(H591&lt;-0.01,Model_dem!F591="Optimal"),"Aqui","")</f>
        <v/>
      </c>
      <c r="P851" s="84">
        <v>20629</v>
      </c>
    </row>
    <row r="852" spans="1:16" x14ac:dyDescent="0.3">
      <c r="A852" s="68" t="s">
        <v>526</v>
      </c>
      <c r="B852" s="20">
        <v>1</v>
      </c>
      <c r="C852" s="82" t="str">
        <f t="shared" si="26"/>
        <v>Cardinality-constrained</v>
      </c>
      <c r="D852" s="20">
        <v>50</v>
      </c>
      <c r="E852" s="20">
        <v>0.15</v>
      </c>
      <c r="F852" t="s">
        <v>2</v>
      </c>
      <c r="G852" t="s">
        <v>46</v>
      </c>
      <c r="H852" s="79" t="str">
        <f t="shared" si="27"/>
        <v>---</v>
      </c>
      <c r="I852" s="92">
        <v>60.003700000000002</v>
      </c>
      <c r="J852">
        <v>575</v>
      </c>
      <c r="L852" s="81" t="str">
        <f>IF(OR('H_Parallel+HT'!$G852="---",'H_Parallel+HT'!$G852="infeas",'H_Parallel+HT'!$G852="inf"),"---",('H_Parallel+HT'!$G852/M852)-1)</f>
        <v>---</v>
      </c>
      <c r="M852" s="83">
        <f>Model_dem!L852</f>
        <v>820</v>
      </c>
      <c r="N852" s="78" t="str">
        <f>Model_dem!G852</f>
        <v>---</v>
      </c>
      <c r="O852" s="84" t="str">
        <f>IF(AND(H592&lt;-0.01,Model_dem!F592="Optimal"),"Aqui","")</f>
        <v/>
      </c>
      <c r="P852" s="84">
        <v>18882</v>
      </c>
    </row>
    <row r="853" spans="1:16" x14ac:dyDescent="0.3">
      <c r="A853" s="68" t="s">
        <v>526</v>
      </c>
      <c r="B853" s="20">
        <v>1</v>
      </c>
      <c r="C853" s="82" t="str">
        <f t="shared" si="26"/>
        <v>Cardinality-constrained</v>
      </c>
      <c r="D853" s="20">
        <v>50</v>
      </c>
      <c r="E853" s="20">
        <v>0.2</v>
      </c>
      <c r="F853" t="s">
        <v>2</v>
      </c>
      <c r="G853" t="s">
        <v>46</v>
      </c>
      <c r="H853" s="79" t="str">
        <f t="shared" si="27"/>
        <v>---</v>
      </c>
      <c r="I853" s="92">
        <v>60.014499999999998</v>
      </c>
      <c r="J853">
        <v>622</v>
      </c>
      <c r="L853" s="81" t="str">
        <f>IF(OR('H_Parallel+HT'!$G853="---",'H_Parallel+HT'!$G853="infeas",'H_Parallel+HT'!$G853="inf"),"---",('H_Parallel+HT'!$G853/M853)-1)</f>
        <v>---</v>
      </c>
      <c r="M853" s="83">
        <f>Model_dem!L853</f>
        <v>820</v>
      </c>
      <c r="N853" s="78" t="str">
        <f>Model_dem!G853</f>
        <v>---</v>
      </c>
      <c r="O853" s="84" t="str">
        <f>IF(AND(H593&lt;-0.01,Model_dem!F593="Optimal"),"Aqui","")</f>
        <v/>
      </c>
      <c r="P853" s="84">
        <v>15717</v>
      </c>
    </row>
    <row r="854" spans="1:16" x14ac:dyDescent="0.3">
      <c r="A854" s="68" t="s">
        <v>526</v>
      </c>
      <c r="B854" s="20">
        <v>2</v>
      </c>
      <c r="C854" s="82" t="str">
        <f t="shared" si="26"/>
        <v>Knapsack</v>
      </c>
      <c r="D854" s="20">
        <v>5</v>
      </c>
      <c r="E854" s="20">
        <v>0.05</v>
      </c>
      <c r="F854" t="s">
        <v>0</v>
      </c>
      <c r="G854">
        <v>822</v>
      </c>
      <c r="H854" s="79">
        <f t="shared" si="27"/>
        <v>0</v>
      </c>
      <c r="I854" s="92">
        <v>1.67411</v>
      </c>
      <c r="J854">
        <v>12918</v>
      </c>
      <c r="K854" s="52">
        <v>0.45700000000000002</v>
      </c>
      <c r="L854" s="81">
        <f>IF(OR('H_Parallel+HT'!$G854="---",'H_Parallel+HT'!$G854="infeas",'H_Parallel+HT'!$G854="inf"),"---",('H_Parallel+HT'!$G854/M854)-1)</f>
        <v>2.4390243902439046E-3</v>
      </c>
      <c r="M854" s="83">
        <f>Model_dem!L854</f>
        <v>820</v>
      </c>
      <c r="N854" s="78">
        <f>Model_dem!G854</f>
        <v>822</v>
      </c>
      <c r="O854" s="84" t="str">
        <f>IF(AND(H594&lt;-0.01,Model_dem!F594="Optimal"),"Aqui","")</f>
        <v/>
      </c>
      <c r="P854" s="84">
        <v>13579</v>
      </c>
    </row>
    <row r="855" spans="1:16" x14ac:dyDescent="0.3">
      <c r="A855" s="68" t="s">
        <v>526</v>
      </c>
      <c r="B855" s="20">
        <v>2</v>
      </c>
      <c r="C855" s="82" t="str">
        <f t="shared" si="26"/>
        <v>Knapsack</v>
      </c>
      <c r="D855" s="20">
        <v>5</v>
      </c>
      <c r="E855" s="20">
        <v>0.1</v>
      </c>
      <c r="F855" t="s">
        <v>0</v>
      </c>
      <c r="G855">
        <v>822</v>
      </c>
      <c r="H855" s="79">
        <f t="shared" si="27"/>
        <v>0</v>
      </c>
      <c r="I855" s="92">
        <v>2.113</v>
      </c>
      <c r="J855">
        <v>13360</v>
      </c>
      <c r="K855" s="52">
        <v>0.998</v>
      </c>
      <c r="L855" s="81">
        <f>IF(OR('H_Parallel+HT'!$G855="---",'H_Parallel+HT'!$G855="infeas",'H_Parallel+HT'!$G855="inf"),"---",('H_Parallel+HT'!$G855/M855)-1)</f>
        <v>2.4390243902439046E-3</v>
      </c>
      <c r="M855" s="83">
        <f>Model_dem!L855</f>
        <v>820</v>
      </c>
      <c r="N855" s="78">
        <f>Model_dem!G855</f>
        <v>822</v>
      </c>
      <c r="O855" s="84" t="str">
        <f>IF(AND(H595&lt;-0.01,Model_dem!F595="Optimal"),"Aqui","")</f>
        <v/>
      </c>
      <c r="P855" s="84">
        <v>6101</v>
      </c>
    </row>
    <row r="856" spans="1:16" x14ac:dyDescent="0.3">
      <c r="A856" s="68" t="s">
        <v>526</v>
      </c>
      <c r="B856" s="20">
        <v>2</v>
      </c>
      <c r="C856" s="82" t="str">
        <f t="shared" si="26"/>
        <v>Knapsack</v>
      </c>
      <c r="D856" s="20">
        <v>5</v>
      </c>
      <c r="E856" s="20">
        <v>0.15</v>
      </c>
      <c r="F856" t="s">
        <v>0</v>
      </c>
      <c r="G856">
        <v>822</v>
      </c>
      <c r="H856" s="79">
        <f t="shared" si="27"/>
        <v>0</v>
      </c>
      <c r="I856" s="92">
        <v>1.4680200000000001</v>
      </c>
      <c r="J856">
        <v>13029</v>
      </c>
      <c r="K856" s="52">
        <v>1</v>
      </c>
      <c r="L856" s="81">
        <f>IF(OR('H_Parallel+HT'!$G856="---",'H_Parallel+HT'!$G856="infeas",'H_Parallel+HT'!$G856="inf"),"---",('H_Parallel+HT'!$G856/M856)-1)</f>
        <v>2.4390243902439046E-3</v>
      </c>
      <c r="M856" s="83">
        <f>Model_dem!L856</f>
        <v>820</v>
      </c>
      <c r="N856" s="78">
        <f>Model_dem!G856</f>
        <v>822</v>
      </c>
      <c r="O856" s="84" t="str">
        <f>IF(AND(H596&lt;-0.01,Model_dem!F596="Optimal"),"Aqui","")</f>
        <v/>
      </c>
      <c r="P856" s="84">
        <v>6946</v>
      </c>
    </row>
    <row r="857" spans="1:16" x14ac:dyDescent="0.3">
      <c r="A857" s="68" t="s">
        <v>526</v>
      </c>
      <c r="B857" s="20">
        <v>2</v>
      </c>
      <c r="C857" s="82" t="str">
        <f t="shared" si="26"/>
        <v>Knapsack</v>
      </c>
      <c r="D857" s="20">
        <v>5</v>
      </c>
      <c r="E857" s="20">
        <v>0.2</v>
      </c>
      <c r="F857" t="s">
        <v>0</v>
      </c>
      <c r="G857">
        <v>822</v>
      </c>
      <c r="H857" s="79">
        <f t="shared" si="27"/>
        <v>0</v>
      </c>
      <c r="I857" s="92">
        <v>2.5870799999999998</v>
      </c>
      <c r="J857">
        <v>13180</v>
      </c>
      <c r="K857" s="52">
        <v>1</v>
      </c>
      <c r="L857" s="81">
        <f>IF(OR('H_Parallel+HT'!$G857="---",'H_Parallel+HT'!$G857="infeas",'H_Parallel+HT'!$G857="inf"),"---",('H_Parallel+HT'!$G857/M857)-1)</f>
        <v>2.4390243902439046E-3</v>
      </c>
      <c r="M857" s="83">
        <f>Model_dem!L857</f>
        <v>820</v>
      </c>
      <c r="N857" s="78">
        <f>Model_dem!G857</f>
        <v>822</v>
      </c>
      <c r="O857" s="84" t="str">
        <f>IF(AND(H597&lt;-0.01,Model_dem!F597="Optimal"),"Aqui","")</f>
        <v/>
      </c>
      <c r="P857" s="84">
        <v>3885</v>
      </c>
    </row>
    <row r="858" spans="1:16" x14ac:dyDescent="0.3">
      <c r="A858" s="68" t="s">
        <v>526</v>
      </c>
      <c r="B858" s="20">
        <v>2</v>
      </c>
      <c r="C858" s="82" t="str">
        <f t="shared" si="26"/>
        <v>Knapsack</v>
      </c>
      <c r="D858" s="20">
        <v>10</v>
      </c>
      <c r="E858" s="20">
        <v>0.05</v>
      </c>
      <c r="F858" t="s">
        <v>0</v>
      </c>
      <c r="G858">
        <v>822</v>
      </c>
      <c r="H858" s="79">
        <f t="shared" si="27"/>
        <v>0</v>
      </c>
      <c r="I858" s="92">
        <v>2.3686799999999999</v>
      </c>
      <c r="J858">
        <v>11519</v>
      </c>
      <c r="K858" s="52">
        <v>0.45700000000000002</v>
      </c>
      <c r="L858" s="81">
        <f>IF(OR('H_Parallel+HT'!$G858="---",'H_Parallel+HT'!$G858="infeas",'H_Parallel+HT'!$G858="inf"),"---",('H_Parallel+HT'!$G858/M858)-1)</f>
        <v>2.4390243902439046E-3</v>
      </c>
      <c r="M858" s="83">
        <f>Model_dem!L858</f>
        <v>820</v>
      </c>
      <c r="N858" s="78">
        <f>Model_dem!G858</f>
        <v>822</v>
      </c>
      <c r="O858" s="84" t="str">
        <f>IF(AND(H598&lt;-0.01,Model_dem!F598="Optimal"),"Aqui","")</f>
        <v/>
      </c>
      <c r="P858" s="84">
        <v>7564</v>
      </c>
    </row>
    <row r="859" spans="1:16" x14ac:dyDescent="0.3">
      <c r="A859" s="68" t="s">
        <v>526</v>
      </c>
      <c r="B859" s="20">
        <v>2</v>
      </c>
      <c r="C859" s="82" t="str">
        <f t="shared" si="26"/>
        <v>Knapsack</v>
      </c>
      <c r="D859" s="20">
        <v>10</v>
      </c>
      <c r="E859" s="20">
        <v>0.1</v>
      </c>
      <c r="F859" t="s">
        <v>0</v>
      </c>
      <c r="G859">
        <v>822</v>
      </c>
      <c r="H859" s="79">
        <f t="shared" si="27"/>
        <v>0</v>
      </c>
      <c r="I859" s="92">
        <v>1.11154</v>
      </c>
      <c r="J859">
        <v>12862</v>
      </c>
      <c r="K859" s="52">
        <v>0.998</v>
      </c>
      <c r="L859" s="81">
        <f>IF(OR('H_Parallel+HT'!$G859="---",'H_Parallel+HT'!$G859="infeas",'H_Parallel+HT'!$G859="inf"),"---",('H_Parallel+HT'!$G859/M859)-1)</f>
        <v>2.4390243902439046E-3</v>
      </c>
      <c r="M859" s="83">
        <f>Model_dem!L859</f>
        <v>820</v>
      </c>
      <c r="N859" s="78">
        <f>Model_dem!G859</f>
        <v>822</v>
      </c>
      <c r="O859" s="84" t="str">
        <f>IF(AND(H599&lt;-0.01,Model_dem!F599="Optimal"),"Aqui","")</f>
        <v/>
      </c>
      <c r="P859" s="84">
        <v>3225</v>
      </c>
    </row>
    <row r="860" spans="1:16" x14ac:dyDescent="0.3">
      <c r="A860" s="68" t="s">
        <v>526</v>
      </c>
      <c r="B860" s="20">
        <v>2</v>
      </c>
      <c r="C860" s="82" t="str">
        <f t="shared" si="26"/>
        <v>Knapsack</v>
      </c>
      <c r="D860" s="20">
        <v>10</v>
      </c>
      <c r="E860" s="20">
        <v>0.15</v>
      </c>
      <c r="F860" t="s">
        <v>0</v>
      </c>
      <c r="G860">
        <v>827</v>
      </c>
      <c r="H860" s="79">
        <f t="shared" si="27"/>
        <v>0</v>
      </c>
      <c r="I860" s="92">
        <v>1.10409</v>
      </c>
      <c r="J860">
        <v>12483</v>
      </c>
      <c r="K860" s="52">
        <v>0.998</v>
      </c>
      <c r="L860" s="81">
        <f>IF(OR('H_Parallel+HT'!$G860="---",'H_Parallel+HT'!$G860="infeas",'H_Parallel+HT'!$G860="inf"),"---",('H_Parallel+HT'!$G860/M860)-1)</f>
        <v>8.5365853658536661E-3</v>
      </c>
      <c r="M860" s="83">
        <f>Model_dem!L860</f>
        <v>820</v>
      </c>
      <c r="N860" s="78">
        <f>Model_dem!G860</f>
        <v>827</v>
      </c>
      <c r="O860" s="84" t="str">
        <f>IF(AND(H600&lt;-0.01,Model_dem!F600="Optimal"),"Aqui","")</f>
        <v/>
      </c>
      <c r="P860" s="84">
        <v>1111</v>
      </c>
    </row>
    <row r="861" spans="1:16" x14ac:dyDescent="0.3">
      <c r="A861" s="68" t="s">
        <v>526</v>
      </c>
      <c r="B861" s="20">
        <v>2</v>
      </c>
      <c r="C861" s="82" t="str">
        <f t="shared" si="26"/>
        <v>Knapsack</v>
      </c>
      <c r="D861" s="20">
        <v>10</v>
      </c>
      <c r="E861" s="20">
        <v>0.2</v>
      </c>
      <c r="F861" t="s">
        <v>0</v>
      </c>
      <c r="G861">
        <v>835</v>
      </c>
      <c r="H861" s="79">
        <f t="shared" si="27"/>
        <v>0</v>
      </c>
      <c r="I861" s="92">
        <v>2.4220100000000002</v>
      </c>
      <c r="J861">
        <v>19705</v>
      </c>
      <c r="K861" s="52">
        <v>1</v>
      </c>
      <c r="L861" s="81">
        <f>IF(OR('H_Parallel+HT'!$G861="---",'H_Parallel+HT'!$G861="infeas",'H_Parallel+HT'!$G861="inf"),"---",('H_Parallel+HT'!$G861/M861)-1)</f>
        <v>1.8292682926829285E-2</v>
      </c>
      <c r="M861" s="83">
        <f>Model_dem!L861</f>
        <v>820</v>
      </c>
      <c r="N861" s="78">
        <f>Model_dem!G861</f>
        <v>835</v>
      </c>
      <c r="O861" s="84" t="str">
        <f>IF(AND(H601&lt;-0.01,Model_dem!F601="Optimal"),"Aqui","")</f>
        <v/>
      </c>
      <c r="P861" s="84">
        <v>29</v>
      </c>
    </row>
    <row r="862" spans="1:16" x14ac:dyDescent="0.3">
      <c r="A862" s="68" t="s">
        <v>526</v>
      </c>
      <c r="B862" s="20">
        <v>2</v>
      </c>
      <c r="C862" s="82" t="str">
        <f t="shared" si="26"/>
        <v>Knapsack</v>
      </c>
      <c r="D862" s="20">
        <v>25</v>
      </c>
      <c r="E862" s="20">
        <v>0.05</v>
      </c>
      <c r="F862" t="s">
        <v>0</v>
      </c>
      <c r="G862">
        <v>822</v>
      </c>
      <c r="H862" s="79">
        <f t="shared" si="27"/>
        <v>0</v>
      </c>
      <c r="I862" s="92">
        <v>3.7529400000000002</v>
      </c>
      <c r="J862">
        <v>13175</v>
      </c>
      <c r="K862" s="52">
        <v>0.45700000000000002</v>
      </c>
      <c r="L862" s="81">
        <f>IF(OR('H_Parallel+HT'!$G862="---",'H_Parallel+HT'!$G862="infeas",'H_Parallel+HT'!$G862="inf"),"---",('H_Parallel+HT'!$G862/M862)-1)</f>
        <v>2.4390243902439046E-3</v>
      </c>
      <c r="M862" s="83">
        <f>Model_dem!L862</f>
        <v>820</v>
      </c>
      <c r="N862" s="78">
        <f>Model_dem!G862</f>
        <v>822</v>
      </c>
      <c r="O862" s="84" t="str">
        <f>IF(AND(H602&lt;-0.01,Model_dem!F602="Optimal"),"Aqui","")</f>
        <v/>
      </c>
      <c r="P862" s="84">
        <v>9363</v>
      </c>
    </row>
    <row r="863" spans="1:16" x14ac:dyDescent="0.3">
      <c r="A863" s="68" t="s">
        <v>526</v>
      </c>
      <c r="B863" s="20">
        <v>2</v>
      </c>
      <c r="C863" s="82" t="str">
        <f t="shared" si="26"/>
        <v>Knapsack</v>
      </c>
      <c r="D863" s="20">
        <v>25</v>
      </c>
      <c r="E863" s="20">
        <v>0.1</v>
      </c>
      <c r="F863" t="s">
        <v>0</v>
      </c>
      <c r="G863">
        <v>835</v>
      </c>
      <c r="H863" s="79">
        <f t="shared" si="27"/>
        <v>0</v>
      </c>
      <c r="I863" s="92">
        <v>4.5990900000000003</v>
      </c>
      <c r="J863">
        <v>19808</v>
      </c>
      <c r="K863" s="52">
        <v>0.02</v>
      </c>
      <c r="L863" s="81">
        <f>IF(OR('H_Parallel+HT'!$G863="---",'H_Parallel+HT'!$G863="infeas",'H_Parallel+HT'!$G863="inf"),"---",('H_Parallel+HT'!$G863/M863)-1)</f>
        <v>1.8292682926829285E-2</v>
      </c>
      <c r="M863" s="83">
        <f>Model_dem!L863</f>
        <v>820</v>
      </c>
      <c r="N863" s="78">
        <f>Model_dem!G863</f>
        <v>835</v>
      </c>
      <c r="O863" s="84" t="str">
        <f>IF(AND(H603&lt;-0.01,Model_dem!F603="Optimal"),"Aqui","")</f>
        <v/>
      </c>
      <c r="P863" s="84">
        <v>5744</v>
      </c>
    </row>
    <row r="864" spans="1:16" x14ac:dyDescent="0.3">
      <c r="A864" s="68" t="s">
        <v>526</v>
      </c>
      <c r="B864" s="20">
        <v>2</v>
      </c>
      <c r="C864" s="82" t="str">
        <f t="shared" si="26"/>
        <v>Knapsack</v>
      </c>
      <c r="D864" s="20">
        <v>25</v>
      </c>
      <c r="E864" s="20">
        <v>0.15</v>
      </c>
      <c r="F864" t="s">
        <v>0</v>
      </c>
      <c r="G864">
        <v>843</v>
      </c>
      <c r="H864" s="79">
        <f t="shared" si="27"/>
        <v>0</v>
      </c>
      <c r="I864" s="92">
        <v>5.3365400000000003</v>
      </c>
      <c r="J864">
        <v>17975</v>
      </c>
      <c r="K864" s="52">
        <v>0.99399999999999999</v>
      </c>
      <c r="L864" s="81">
        <f>IF(OR('H_Parallel+HT'!$G864="---",'H_Parallel+HT'!$G864="infeas",'H_Parallel+HT'!$G864="inf"),"---",('H_Parallel+HT'!$G864/M864)-1)</f>
        <v>2.8048780487804903E-2</v>
      </c>
      <c r="M864" s="83">
        <f>Model_dem!L864</f>
        <v>820</v>
      </c>
      <c r="N864" s="78">
        <f>Model_dem!G864</f>
        <v>843</v>
      </c>
      <c r="O864" s="84" t="str">
        <f>IF(AND(H604&lt;-0.01,Model_dem!F604="Optimal"),"Aqui","")</f>
        <v/>
      </c>
      <c r="P864" s="84">
        <v>29</v>
      </c>
    </row>
    <row r="865" spans="1:16" x14ac:dyDescent="0.3">
      <c r="A865" s="68" t="s">
        <v>526</v>
      </c>
      <c r="B865" s="20">
        <v>2</v>
      </c>
      <c r="C865" s="82" t="str">
        <f t="shared" si="26"/>
        <v>Knapsack</v>
      </c>
      <c r="D865" s="20">
        <v>25</v>
      </c>
      <c r="E865" s="20">
        <v>0.2</v>
      </c>
      <c r="F865" t="s">
        <v>0</v>
      </c>
      <c r="G865">
        <v>891</v>
      </c>
      <c r="H865" s="79">
        <f t="shared" si="27"/>
        <v>1.1235955056179776E-3</v>
      </c>
      <c r="I865" s="92">
        <v>157.727</v>
      </c>
      <c r="J865">
        <v>1229</v>
      </c>
      <c r="K865" s="52">
        <v>1</v>
      </c>
      <c r="L865" s="81">
        <f>IF(OR('H_Parallel+HT'!$G865="---",'H_Parallel+HT'!$G865="infeas",'H_Parallel+HT'!$G865="inf"),"---",('H_Parallel+HT'!$G865/M865)-1)</f>
        <v>8.6585365853658613E-2</v>
      </c>
      <c r="M865" s="83">
        <f>Model_dem!L865</f>
        <v>820</v>
      </c>
      <c r="N865" s="78">
        <f>Model_dem!G865</f>
        <v>890</v>
      </c>
      <c r="O865" s="84" t="str">
        <f>IF(AND(H605&lt;-0.01,Model_dem!F605="Optimal"),"Aqui","")</f>
        <v/>
      </c>
      <c r="P865" s="84">
        <v>29</v>
      </c>
    </row>
    <row r="866" spans="1:16" x14ac:dyDescent="0.3">
      <c r="A866" s="68" t="s">
        <v>526</v>
      </c>
      <c r="B866" s="20">
        <v>2</v>
      </c>
      <c r="C866" s="82" t="str">
        <f t="shared" si="26"/>
        <v>Knapsack</v>
      </c>
      <c r="D866" s="20">
        <v>50</v>
      </c>
      <c r="E866" s="20">
        <v>0.05</v>
      </c>
      <c r="F866" t="s">
        <v>0</v>
      </c>
      <c r="G866">
        <v>833</v>
      </c>
      <c r="H866" s="79">
        <f t="shared" si="27"/>
        <v>0</v>
      </c>
      <c r="I866" s="92">
        <v>1.7698799999999999</v>
      </c>
      <c r="J866">
        <v>14884</v>
      </c>
      <c r="K866" s="52">
        <v>0</v>
      </c>
      <c r="L866" s="81">
        <f>IF(OR('H_Parallel+HT'!$G866="---",'H_Parallel+HT'!$G866="infeas",'H_Parallel+HT'!$G866="inf"),"---",('H_Parallel+HT'!$G866/M866)-1)</f>
        <v>1.585365853658538E-2</v>
      </c>
      <c r="M866" s="83">
        <f>Model_dem!L866</f>
        <v>820</v>
      </c>
      <c r="N866" s="78">
        <f>Model_dem!G866</f>
        <v>833</v>
      </c>
      <c r="O866" s="84" t="str">
        <f>IF(AND(H606&lt;-0.01,Model_dem!F606="Optimal"),"Aqui","")</f>
        <v/>
      </c>
      <c r="P866" s="84">
        <v>17388</v>
      </c>
    </row>
    <row r="867" spans="1:16" x14ac:dyDescent="0.3">
      <c r="A867" s="68" t="s">
        <v>526</v>
      </c>
      <c r="B867" s="20">
        <v>2</v>
      </c>
      <c r="C867" s="82" t="str">
        <f t="shared" si="26"/>
        <v>Knapsack</v>
      </c>
      <c r="D867" s="20">
        <v>50</v>
      </c>
      <c r="E867" s="20">
        <v>0.1</v>
      </c>
      <c r="F867" t="s">
        <v>0</v>
      </c>
      <c r="G867">
        <v>850</v>
      </c>
      <c r="H867" s="79">
        <f t="shared" si="27"/>
        <v>0</v>
      </c>
      <c r="I867" s="92">
        <v>72.932699999999997</v>
      </c>
      <c r="J867">
        <v>2201</v>
      </c>
      <c r="K867" s="52">
        <v>0.02</v>
      </c>
      <c r="L867" s="81">
        <f>IF(OR('H_Parallel+HT'!$G867="---",'H_Parallel+HT'!$G867="infeas",'H_Parallel+HT'!$G867="inf"),"---",('H_Parallel+HT'!$G867/M867)-1)</f>
        <v>3.6585365853658569E-2</v>
      </c>
      <c r="M867" s="83">
        <f>Model_dem!L867</f>
        <v>820</v>
      </c>
      <c r="N867" s="78">
        <f>Model_dem!G867</f>
        <v>850</v>
      </c>
      <c r="O867" s="84" t="str">
        <f>IF(AND(H607&lt;-0.01,Model_dem!F607="Optimal"),"Aqui","")</f>
        <v/>
      </c>
      <c r="P867" s="84"/>
    </row>
    <row r="868" spans="1:16" x14ac:dyDescent="0.3">
      <c r="A868" s="68" t="s">
        <v>526</v>
      </c>
      <c r="B868" s="20">
        <v>2</v>
      </c>
      <c r="C868" s="82" t="str">
        <f t="shared" si="26"/>
        <v>Knapsack</v>
      </c>
      <c r="D868" s="20">
        <v>50</v>
      </c>
      <c r="E868" s="20">
        <v>0.15</v>
      </c>
      <c r="F868" t="s">
        <v>2</v>
      </c>
      <c r="G868" t="s">
        <v>511</v>
      </c>
      <c r="H868" s="79" t="str">
        <f t="shared" si="27"/>
        <v>---</v>
      </c>
      <c r="I868" s="92" t="s">
        <v>511</v>
      </c>
      <c r="L868" s="81" t="str">
        <f>IF(OR('H_Parallel+HT'!$G868="---",'H_Parallel+HT'!$G868="infeas",'H_Parallel+HT'!$G868="inf"),"---",('H_Parallel+HT'!$G868/M868)-1)</f>
        <v>---</v>
      </c>
      <c r="M868" s="83">
        <f>Model_dem!L868</f>
        <v>820</v>
      </c>
      <c r="N868" s="78" t="str">
        <f>Model_dem!G868</f>
        <v>---</v>
      </c>
      <c r="O868" s="84" t="str">
        <f>IF(AND(H608&lt;-0.01,Model_dem!F608="Optimal"),"Aqui","")</f>
        <v/>
      </c>
      <c r="P868" s="84"/>
    </row>
    <row r="869" spans="1:16" x14ac:dyDescent="0.3">
      <c r="A869" s="68" t="s">
        <v>526</v>
      </c>
      <c r="B869" s="20">
        <v>2</v>
      </c>
      <c r="C869" s="82" t="str">
        <f t="shared" si="26"/>
        <v>Knapsack</v>
      </c>
      <c r="D869" s="20">
        <v>50</v>
      </c>
      <c r="E869" s="20">
        <v>0.2</v>
      </c>
      <c r="F869" t="s">
        <v>4</v>
      </c>
      <c r="G869" t="s">
        <v>511</v>
      </c>
      <c r="H869" s="79" t="str">
        <f t="shared" si="27"/>
        <v>---</v>
      </c>
      <c r="I869" s="92" t="s">
        <v>511</v>
      </c>
      <c r="L869" s="81" t="str">
        <f>IF(OR('H_Parallel+HT'!$G869="---",'H_Parallel+HT'!$G869="infeas",'H_Parallel+HT'!$G869="inf"),"---",('H_Parallel+HT'!$G869/M869)-1)</f>
        <v>---</v>
      </c>
      <c r="M869" s="83">
        <f>Model_dem!L869</f>
        <v>820</v>
      </c>
      <c r="N869" s="78" t="str">
        <f>Model_dem!G869</f>
        <v>---</v>
      </c>
      <c r="O869" s="84" t="str">
        <f>IF(AND(H609&lt;-0.01,Model_dem!F609="Optimal"),"Aqui","")</f>
        <v/>
      </c>
      <c r="P869" s="84"/>
    </row>
    <row r="870" spans="1:16" hidden="1" x14ac:dyDescent="0.3">
      <c r="A870" s="68" t="s">
        <v>526</v>
      </c>
      <c r="B870" s="20">
        <v>3</v>
      </c>
      <c r="C870" s="82" t="str">
        <f t="shared" si="26"/>
        <v>Factor Model</v>
      </c>
      <c r="D870" s="20">
        <v>0</v>
      </c>
      <c r="E870" s="20">
        <v>0.05</v>
      </c>
      <c r="F870" t="s">
        <v>4</v>
      </c>
      <c r="G870" t="s">
        <v>511</v>
      </c>
      <c r="H870" s="79" t="str">
        <f t="shared" si="27"/>
        <v>---</v>
      </c>
      <c r="I870" t="s">
        <v>511</v>
      </c>
      <c r="L870" s="81" t="str">
        <f>IF(OR('H_Parallel+HT'!$G870="---",'H_Parallel+HT'!$G870="infeas",'H_Parallel+HT'!$G870="inf"),"---",('H_Parallel+HT'!$G870/M870)-1)</f>
        <v>---</v>
      </c>
      <c r="M870" s="83">
        <f>Model_dem!L870</f>
        <v>820</v>
      </c>
      <c r="N870" s="78" t="str">
        <f>Model_dem!G870</f>
        <v>---</v>
      </c>
      <c r="O870" s="84" t="str">
        <f>IF(AND(H610&lt;-0.01,Model_dem!F610="Optimal"),"Aqui","")</f>
        <v/>
      </c>
      <c r="P870" s="84">
        <v>16550</v>
      </c>
    </row>
    <row r="871" spans="1:16" hidden="1" x14ac:dyDescent="0.3">
      <c r="A871" s="68" t="s">
        <v>526</v>
      </c>
      <c r="B871" s="20">
        <v>3</v>
      </c>
      <c r="C871" s="82" t="str">
        <f t="shared" si="26"/>
        <v>Factor Model</v>
      </c>
      <c r="D871" s="20">
        <v>0</v>
      </c>
      <c r="E871" s="20">
        <v>0.1</v>
      </c>
      <c r="F871" t="s">
        <v>4</v>
      </c>
      <c r="G871" t="s">
        <v>511</v>
      </c>
      <c r="H871" s="79" t="str">
        <f t="shared" si="27"/>
        <v>---</v>
      </c>
      <c r="I871" t="s">
        <v>511</v>
      </c>
      <c r="L871" s="81" t="str">
        <f>IF(OR('H_Parallel+HT'!$G871="---",'H_Parallel+HT'!$G871="infeas",'H_Parallel+HT'!$G871="inf"),"---",('H_Parallel+HT'!$G871/M871)-1)</f>
        <v>---</v>
      </c>
      <c r="M871" s="83">
        <f>Model_dem!L871</f>
        <v>820</v>
      </c>
      <c r="N871" s="78" t="str">
        <f>Model_dem!G871</f>
        <v>---</v>
      </c>
      <c r="O871" s="84" t="str">
        <f>IF(AND(H611&lt;-0.01,Model_dem!F611="Optimal"),"Aqui","")</f>
        <v/>
      </c>
      <c r="P871" s="84"/>
    </row>
    <row r="872" spans="1:16" hidden="1" x14ac:dyDescent="0.3">
      <c r="A872" s="68" t="s">
        <v>526</v>
      </c>
      <c r="B872" s="20">
        <v>3</v>
      </c>
      <c r="C872" s="82" t="str">
        <f t="shared" si="26"/>
        <v>Factor Model</v>
      </c>
      <c r="D872" s="20">
        <v>0</v>
      </c>
      <c r="E872" s="20">
        <v>0.15</v>
      </c>
      <c r="F872" t="s">
        <v>4</v>
      </c>
      <c r="G872" t="s">
        <v>511</v>
      </c>
      <c r="H872" s="79" t="str">
        <f t="shared" si="27"/>
        <v>---</v>
      </c>
      <c r="I872" t="s">
        <v>511</v>
      </c>
      <c r="L872" s="81" t="str">
        <f>IF(OR('H_Parallel+HT'!$G872="---",'H_Parallel+HT'!$G872="infeas",'H_Parallel+HT'!$G872="inf"),"---",('H_Parallel+HT'!$G872/M872)-1)</f>
        <v>---</v>
      </c>
      <c r="M872" s="83">
        <f>Model_dem!L872</f>
        <v>820</v>
      </c>
      <c r="N872" s="78" t="str">
        <f>Model_dem!G872</f>
        <v>---</v>
      </c>
      <c r="O872" s="84" t="str">
        <f>IF(AND(H612&lt;-0.01,Model_dem!F612="Optimal"),"Aqui","")</f>
        <v/>
      </c>
      <c r="P872" s="84"/>
    </row>
    <row r="873" spans="1:16" hidden="1" x14ac:dyDescent="0.3">
      <c r="A873" s="68" t="s">
        <v>526</v>
      </c>
      <c r="B873" s="20">
        <v>3</v>
      </c>
      <c r="C873" s="82" t="str">
        <f t="shared" si="26"/>
        <v>Factor Model</v>
      </c>
      <c r="D873" s="20">
        <v>0</v>
      </c>
      <c r="E873" s="20">
        <v>0.2</v>
      </c>
      <c r="F873" t="s">
        <v>4</v>
      </c>
      <c r="G873" t="s">
        <v>511</v>
      </c>
      <c r="H873" s="79" t="str">
        <f t="shared" si="27"/>
        <v>---</v>
      </c>
      <c r="I873" t="s">
        <v>511</v>
      </c>
      <c r="L873" s="81" t="str">
        <f>IF(OR('H_Parallel+HT'!$G873="---",'H_Parallel+HT'!$G873="infeas",'H_Parallel+HT'!$G873="inf"),"---",('H_Parallel+HT'!$G873/M873)-1)</f>
        <v>---</v>
      </c>
      <c r="M873" s="83">
        <f>Model_dem!L873</f>
        <v>820</v>
      </c>
      <c r="N873" s="78" t="str">
        <f>Model_dem!G873</f>
        <v>---</v>
      </c>
      <c r="O873" s="84" t="str">
        <f>IF(AND(H613&lt;-0.01,Model_dem!F613="Optimal"),"Aqui","")</f>
        <v/>
      </c>
      <c r="P873" s="84"/>
    </row>
    <row r="874" spans="1:16" hidden="1" x14ac:dyDescent="0.3">
      <c r="A874" s="68" t="s">
        <v>526</v>
      </c>
      <c r="B874" s="20">
        <v>3</v>
      </c>
      <c r="C874" s="82" t="str">
        <f t="shared" si="26"/>
        <v>Factor Model</v>
      </c>
      <c r="D874" s="20">
        <v>10</v>
      </c>
      <c r="E874" s="20">
        <v>0.05</v>
      </c>
      <c r="F874" t="s">
        <v>4</v>
      </c>
      <c r="G874" t="s">
        <v>511</v>
      </c>
      <c r="H874" s="79" t="str">
        <f t="shared" si="27"/>
        <v>---</v>
      </c>
      <c r="I874" t="s">
        <v>511</v>
      </c>
      <c r="L874" s="81" t="str">
        <f>IF(OR('H_Parallel+HT'!$G874="---",'H_Parallel+HT'!$G874="infeas",'H_Parallel+HT'!$G874="inf"),"---",('H_Parallel+HT'!$G874/M874)-1)</f>
        <v>---</v>
      </c>
      <c r="M874" s="83">
        <f>Model_dem!L874</f>
        <v>820</v>
      </c>
      <c r="N874" s="78" t="str">
        <f>Model_dem!G874</f>
        <v>---</v>
      </c>
      <c r="O874" s="84" t="str">
        <f>IF(AND(H614&lt;-0.01,Model_dem!F614="Optimal"),"Aqui","")</f>
        <v/>
      </c>
      <c r="P874" s="84">
        <v>16905</v>
      </c>
    </row>
    <row r="875" spans="1:16" hidden="1" x14ac:dyDescent="0.3">
      <c r="A875" s="68" t="s">
        <v>526</v>
      </c>
      <c r="B875" s="20">
        <v>3</v>
      </c>
      <c r="C875" s="82" t="str">
        <f t="shared" si="26"/>
        <v>Factor Model</v>
      </c>
      <c r="D875" s="20">
        <v>10</v>
      </c>
      <c r="E875" s="20">
        <v>0.1</v>
      </c>
      <c r="F875" t="s">
        <v>4</v>
      </c>
      <c r="G875" t="s">
        <v>511</v>
      </c>
      <c r="H875" s="79" t="str">
        <f t="shared" si="27"/>
        <v>---</v>
      </c>
      <c r="I875" t="s">
        <v>511</v>
      </c>
      <c r="L875" s="81" t="str">
        <f>IF(OR('H_Parallel+HT'!$G875="---",'H_Parallel+HT'!$G875="infeas",'H_Parallel+HT'!$G875="inf"),"---",('H_Parallel+HT'!$G875/M875)-1)</f>
        <v>---</v>
      </c>
      <c r="M875" s="83">
        <f>Model_dem!L875</f>
        <v>820</v>
      </c>
      <c r="N875" s="78" t="str">
        <f>Model_dem!G875</f>
        <v>---</v>
      </c>
      <c r="O875" s="84" t="str">
        <f>IF(AND(H615&lt;-0.01,Model_dem!F615="Optimal"),"Aqui","")</f>
        <v/>
      </c>
      <c r="P875" s="84"/>
    </row>
    <row r="876" spans="1:16" hidden="1" x14ac:dyDescent="0.3">
      <c r="A876" s="68" t="s">
        <v>526</v>
      </c>
      <c r="B876" s="20">
        <v>3</v>
      </c>
      <c r="C876" s="82" t="str">
        <f t="shared" si="26"/>
        <v>Factor Model</v>
      </c>
      <c r="D876" s="20">
        <v>10</v>
      </c>
      <c r="E876" s="20">
        <v>0.15</v>
      </c>
      <c r="F876" t="s">
        <v>4</v>
      </c>
      <c r="G876" t="s">
        <v>511</v>
      </c>
      <c r="H876" s="79" t="str">
        <f t="shared" si="27"/>
        <v>---</v>
      </c>
      <c r="I876" t="s">
        <v>511</v>
      </c>
      <c r="L876" s="81" t="str">
        <f>IF(OR('H_Parallel+HT'!$G876="---",'H_Parallel+HT'!$G876="infeas",'H_Parallel+HT'!$G876="inf"),"---",('H_Parallel+HT'!$G876/M876)-1)</f>
        <v>---</v>
      </c>
      <c r="M876" s="83">
        <f>Model_dem!L876</f>
        <v>820</v>
      </c>
      <c r="N876" s="78" t="str">
        <f>Model_dem!G876</f>
        <v>---</v>
      </c>
      <c r="O876" s="84" t="str">
        <f>IF(AND(H616&lt;-0.01,Model_dem!F616="Optimal"),"Aqui","")</f>
        <v/>
      </c>
      <c r="P876" s="84"/>
    </row>
    <row r="877" spans="1:16" hidden="1" x14ac:dyDescent="0.3">
      <c r="A877" s="68" t="s">
        <v>526</v>
      </c>
      <c r="B877" s="20">
        <v>3</v>
      </c>
      <c r="C877" s="82" t="str">
        <f t="shared" si="26"/>
        <v>Factor Model</v>
      </c>
      <c r="D877" s="20">
        <v>10</v>
      </c>
      <c r="E877" s="20">
        <v>0.2</v>
      </c>
      <c r="F877" t="s">
        <v>4</v>
      </c>
      <c r="G877" t="s">
        <v>511</v>
      </c>
      <c r="H877" s="79" t="str">
        <f t="shared" si="27"/>
        <v>---</v>
      </c>
      <c r="I877" t="s">
        <v>511</v>
      </c>
      <c r="L877" s="81" t="str">
        <f>IF(OR('H_Parallel+HT'!$G877="---",'H_Parallel+HT'!$G877="infeas",'H_Parallel+HT'!$G877="inf"),"---",('H_Parallel+HT'!$G877/M877)-1)</f>
        <v>---</v>
      </c>
      <c r="M877" s="83">
        <f>Model_dem!L877</f>
        <v>820</v>
      </c>
      <c r="N877" s="78" t="str">
        <f>Model_dem!G877</f>
        <v>---</v>
      </c>
      <c r="O877" s="84" t="str">
        <f>IF(AND(H617&lt;-0.01,Model_dem!F617="Optimal"),"Aqui","")</f>
        <v/>
      </c>
      <c r="P877" s="84"/>
    </row>
    <row r="878" spans="1:16" hidden="1" x14ac:dyDescent="0.3">
      <c r="A878" s="68" t="s">
        <v>526</v>
      </c>
      <c r="B878" s="20">
        <v>3</v>
      </c>
      <c r="C878" s="82" t="str">
        <f t="shared" si="26"/>
        <v>Factor Model</v>
      </c>
      <c r="D878" s="20">
        <v>25</v>
      </c>
      <c r="E878" s="20">
        <v>0.05</v>
      </c>
      <c r="F878" t="s">
        <v>4</v>
      </c>
      <c r="G878" t="s">
        <v>511</v>
      </c>
      <c r="H878" s="79" t="str">
        <f t="shared" si="27"/>
        <v>---</v>
      </c>
      <c r="I878" t="s">
        <v>511</v>
      </c>
      <c r="L878" s="81" t="str">
        <f>IF(OR('H_Parallel+HT'!$G878="---",'H_Parallel+HT'!$G878="infeas",'H_Parallel+HT'!$G878="inf"),"---",('H_Parallel+HT'!$G878/M878)-1)</f>
        <v>---</v>
      </c>
      <c r="M878" s="83">
        <f>Model_dem!L878</f>
        <v>820</v>
      </c>
      <c r="N878" s="78" t="str">
        <f>Model_dem!G878</f>
        <v>---</v>
      </c>
      <c r="O878" s="84" t="str">
        <f>IF(AND(H618&lt;-0.01,Model_dem!F618="Optimal"),"Aqui","")</f>
        <v/>
      </c>
      <c r="P878" s="84">
        <v>16718</v>
      </c>
    </row>
    <row r="879" spans="1:16" hidden="1" x14ac:dyDescent="0.3">
      <c r="A879" s="68" t="s">
        <v>526</v>
      </c>
      <c r="B879" s="20">
        <v>3</v>
      </c>
      <c r="C879" s="82" t="str">
        <f t="shared" si="26"/>
        <v>Factor Model</v>
      </c>
      <c r="D879" s="20">
        <v>25</v>
      </c>
      <c r="E879" s="20">
        <v>0.1</v>
      </c>
      <c r="F879" t="s">
        <v>4</v>
      </c>
      <c r="G879" t="s">
        <v>511</v>
      </c>
      <c r="H879" s="79" t="str">
        <f t="shared" si="27"/>
        <v>---</v>
      </c>
      <c r="I879" t="s">
        <v>511</v>
      </c>
      <c r="L879" s="81" t="str">
        <f>IF(OR('H_Parallel+HT'!$G879="---",'H_Parallel+HT'!$G879="infeas",'H_Parallel+HT'!$G879="inf"),"---",('H_Parallel+HT'!$G879/M879)-1)</f>
        <v>---</v>
      </c>
      <c r="M879" s="83">
        <f>Model_dem!L879</f>
        <v>820</v>
      </c>
      <c r="N879" s="78" t="str">
        <f>Model_dem!G879</f>
        <v>---</v>
      </c>
      <c r="O879" s="84" t="str">
        <f>IF(AND(H619&lt;-0.01,Model_dem!F619="Optimal"),"Aqui","")</f>
        <v/>
      </c>
      <c r="P879" s="84"/>
    </row>
    <row r="880" spans="1:16" hidden="1" x14ac:dyDescent="0.3">
      <c r="A880" s="68" t="s">
        <v>526</v>
      </c>
      <c r="B880" s="20">
        <v>3</v>
      </c>
      <c r="C880" s="82" t="str">
        <f t="shared" si="26"/>
        <v>Factor Model</v>
      </c>
      <c r="D880" s="20">
        <v>25</v>
      </c>
      <c r="E880" s="20">
        <v>0.15</v>
      </c>
      <c r="F880" t="s">
        <v>4</v>
      </c>
      <c r="G880" t="s">
        <v>511</v>
      </c>
      <c r="H880" s="79" t="str">
        <f t="shared" si="27"/>
        <v>---</v>
      </c>
      <c r="I880" t="s">
        <v>511</v>
      </c>
      <c r="L880" s="81" t="str">
        <f>IF(OR('H_Parallel+HT'!$G880="---",'H_Parallel+HT'!$G880="infeas",'H_Parallel+HT'!$G880="inf"),"---",('H_Parallel+HT'!$G880/M880)-1)</f>
        <v>---</v>
      </c>
      <c r="M880" s="83">
        <f>Model_dem!L880</f>
        <v>820</v>
      </c>
      <c r="N880" s="78" t="str">
        <f>Model_dem!G880</f>
        <v>---</v>
      </c>
      <c r="O880" s="84" t="str">
        <f>IF(AND(H620&lt;-0.01,Model_dem!F620="Optimal"),"Aqui","")</f>
        <v/>
      </c>
      <c r="P880" s="84"/>
    </row>
    <row r="881" spans="1:16" hidden="1" x14ac:dyDescent="0.3">
      <c r="A881" s="68" t="s">
        <v>526</v>
      </c>
      <c r="B881" s="20">
        <v>3</v>
      </c>
      <c r="C881" s="82" t="str">
        <f t="shared" si="26"/>
        <v>Factor Model</v>
      </c>
      <c r="D881" s="20">
        <v>25</v>
      </c>
      <c r="E881" s="20">
        <v>0.2</v>
      </c>
      <c r="F881" t="s">
        <v>4</v>
      </c>
      <c r="G881" t="s">
        <v>511</v>
      </c>
      <c r="H881" s="79" t="str">
        <f t="shared" si="27"/>
        <v>---</v>
      </c>
      <c r="I881" t="s">
        <v>511</v>
      </c>
      <c r="L881" s="81" t="str">
        <f>IF(OR('H_Parallel+HT'!$G881="---",'H_Parallel+HT'!$G881="infeas",'H_Parallel+HT'!$G881="inf"),"---",('H_Parallel+HT'!$G881/M881)-1)</f>
        <v>---</v>
      </c>
      <c r="M881" s="83">
        <f>Model_dem!L881</f>
        <v>820</v>
      </c>
      <c r="N881" s="78" t="str">
        <f>Model_dem!G881</f>
        <v>---</v>
      </c>
      <c r="O881" s="84" t="str">
        <f>IF(AND(H621&lt;-0.01,Model_dem!F621="Optimal"),"Aqui","")</f>
        <v/>
      </c>
      <c r="P881" s="84"/>
    </row>
    <row r="882" spans="1:16" hidden="1" x14ac:dyDescent="0.3">
      <c r="A882" s="68" t="s">
        <v>526</v>
      </c>
      <c r="B882" s="20">
        <v>3</v>
      </c>
      <c r="C882" s="82" t="str">
        <f t="shared" si="26"/>
        <v>Factor Model</v>
      </c>
      <c r="D882" s="20">
        <v>50</v>
      </c>
      <c r="E882" s="20">
        <v>0.05</v>
      </c>
      <c r="F882" t="s">
        <v>4</v>
      </c>
      <c r="G882" t="s">
        <v>511</v>
      </c>
      <c r="H882" s="79" t="str">
        <f t="shared" si="27"/>
        <v>---</v>
      </c>
      <c r="I882" t="s">
        <v>511</v>
      </c>
      <c r="L882" s="81" t="str">
        <f>IF(OR('H_Parallel+HT'!$G882="---",'H_Parallel+HT'!$G882="infeas",'H_Parallel+HT'!$G882="inf"),"---",('H_Parallel+HT'!$G882/M882)-1)</f>
        <v>---</v>
      </c>
      <c r="M882" s="83">
        <f>Model_dem!L882</f>
        <v>820</v>
      </c>
      <c r="N882" s="78" t="str">
        <f>Model_dem!G882</f>
        <v>---</v>
      </c>
      <c r="O882" s="84" t="str">
        <f>IF(AND(H622&lt;-0.01,Model_dem!F622="Optimal"),"Aqui","")</f>
        <v/>
      </c>
      <c r="P882" s="78"/>
    </row>
    <row r="883" spans="1:16" hidden="1" x14ac:dyDescent="0.3">
      <c r="A883" s="68" t="s">
        <v>526</v>
      </c>
      <c r="B883" s="20">
        <v>3</v>
      </c>
      <c r="C883" s="82" t="str">
        <f t="shared" si="26"/>
        <v>Factor Model</v>
      </c>
      <c r="D883" s="20">
        <v>50</v>
      </c>
      <c r="E883" s="20">
        <v>0.1</v>
      </c>
      <c r="F883" t="s">
        <v>4</v>
      </c>
      <c r="G883" t="s">
        <v>511</v>
      </c>
      <c r="H883" s="79" t="str">
        <f t="shared" si="27"/>
        <v>---</v>
      </c>
      <c r="I883" t="s">
        <v>511</v>
      </c>
      <c r="L883" s="81" t="str">
        <f>IF(OR('H_Parallel+HT'!$G883="---",'H_Parallel+HT'!$G883="infeas",'H_Parallel+HT'!$G883="inf"),"---",('H_Parallel+HT'!$G883/M883)-1)</f>
        <v>---</v>
      </c>
      <c r="M883" s="83">
        <f>Model_dem!L883</f>
        <v>820</v>
      </c>
      <c r="N883" s="78" t="str">
        <f>Model_dem!G883</f>
        <v>---</v>
      </c>
      <c r="O883" s="84" t="str">
        <f>IF(AND(H623&lt;-0.01,Model_dem!F623="Optimal"),"Aqui","")</f>
        <v/>
      </c>
      <c r="P883" s="78"/>
    </row>
    <row r="884" spans="1:16" hidden="1" x14ac:dyDescent="0.3">
      <c r="A884" s="68" t="s">
        <v>526</v>
      </c>
      <c r="B884" s="20">
        <v>3</v>
      </c>
      <c r="C884" s="82" t="str">
        <f t="shared" si="26"/>
        <v>Factor Model</v>
      </c>
      <c r="D884" s="20">
        <v>50</v>
      </c>
      <c r="E884" s="20">
        <v>0.15</v>
      </c>
      <c r="F884" t="s">
        <v>4</v>
      </c>
      <c r="G884" t="s">
        <v>511</v>
      </c>
      <c r="H884" s="79" t="str">
        <f t="shared" si="27"/>
        <v>---</v>
      </c>
      <c r="I884" t="s">
        <v>511</v>
      </c>
      <c r="L884" s="81" t="str">
        <f>IF(OR('H_Parallel+HT'!$G884="---",'H_Parallel+HT'!$G884="infeas",'H_Parallel+HT'!$G884="inf"),"---",('H_Parallel+HT'!$G884/M884)-1)</f>
        <v>---</v>
      </c>
      <c r="M884" s="83">
        <f>Model_dem!L884</f>
        <v>820</v>
      </c>
      <c r="N884" s="78" t="str">
        <f>Model_dem!G884</f>
        <v>---</v>
      </c>
      <c r="O884" s="84" t="str">
        <f>IF(AND(H624&lt;-0.01,Model_dem!F624="Optimal"),"Aqui","")</f>
        <v/>
      </c>
      <c r="P884" s="78"/>
    </row>
    <row r="885" spans="1:16" hidden="1" x14ac:dyDescent="0.3">
      <c r="A885" s="68" t="s">
        <v>526</v>
      </c>
      <c r="B885" s="20">
        <v>3</v>
      </c>
      <c r="C885" s="82" t="str">
        <f t="shared" si="26"/>
        <v>Factor Model</v>
      </c>
      <c r="D885" s="20">
        <v>50</v>
      </c>
      <c r="E885" s="20">
        <v>0.2</v>
      </c>
      <c r="F885" t="s">
        <v>4</v>
      </c>
      <c r="G885" t="s">
        <v>511</v>
      </c>
      <c r="H885" s="79" t="str">
        <f t="shared" si="27"/>
        <v>---</v>
      </c>
      <c r="I885" t="s">
        <v>511</v>
      </c>
      <c r="L885" s="81" t="str">
        <f>IF(OR('H_Parallel+HT'!$G885="---",'H_Parallel+HT'!$G885="infeas",'H_Parallel+HT'!$G885="inf"),"---",('H_Parallel+HT'!$G885/M885)-1)</f>
        <v>---</v>
      </c>
      <c r="M885" s="83">
        <f>Model_dem!L885</f>
        <v>820</v>
      </c>
      <c r="N885" s="78" t="str">
        <f>Model_dem!G885</f>
        <v>---</v>
      </c>
      <c r="O885" s="84" t="str">
        <f>IF(AND(H625&lt;-0.01,Model_dem!F625="Optimal"),"Aqui","")</f>
        <v/>
      </c>
      <c r="P885" s="78"/>
    </row>
    <row r="886" spans="1:16" x14ac:dyDescent="0.3">
      <c r="A886" s="68" t="s">
        <v>518</v>
      </c>
      <c r="B886" s="20">
        <v>0</v>
      </c>
      <c r="C886" s="82" t="str">
        <f t="shared" si="26"/>
        <v>Deterministic</v>
      </c>
      <c r="D886" s="20">
        <v>0</v>
      </c>
      <c r="E886" s="20">
        <v>0.05</v>
      </c>
      <c r="F886" t="s">
        <v>0</v>
      </c>
      <c r="G886">
        <v>1043</v>
      </c>
      <c r="H886" s="79">
        <f t="shared" si="27"/>
        <v>0</v>
      </c>
      <c r="I886" s="92">
        <v>2.2645599999999999</v>
      </c>
      <c r="J886">
        <v>392409</v>
      </c>
      <c r="K886" s="52">
        <v>1</v>
      </c>
      <c r="L886" s="81">
        <f>IF(OR('H_Parallel+HT'!$G886="---",'H_Parallel+HT'!$G886="infeas",'H_Parallel+HT'!$G886="inf"),"---",('H_Parallel+HT'!$G886/M886)-1)</f>
        <v>0</v>
      </c>
      <c r="M886" s="83">
        <f>Model_dem!L886</f>
        <v>1043</v>
      </c>
      <c r="N886" s="78">
        <f>Model_dem!G886</f>
        <v>1043</v>
      </c>
      <c r="O886" s="84" t="str">
        <f>IF(AND(H626&lt;-0.01,Model_dem!F626="Optimal"),"Aqui","")</f>
        <v/>
      </c>
      <c r="P886" s="84">
        <v>80034</v>
      </c>
    </row>
    <row r="887" spans="1:16" x14ac:dyDescent="0.3">
      <c r="A887" s="68" t="s">
        <v>518</v>
      </c>
      <c r="B887" s="20">
        <v>0</v>
      </c>
      <c r="C887" s="82" t="str">
        <f t="shared" si="26"/>
        <v>Deterministic</v>
      </c>
      <c r="D887" s="20">
        <v>0</v>
      </c>
      <c r="E887" s="20">
        <v>0.1</v>
      </c>
      <c r="F887" t="s">
        <v>0</v>
      </c>
      <c r="G887">
        <v>1043</v>
      </c>
      <c r="H887" s="79">
        <f t="shared" si="27"/>
        <v>0</v>
      </c>
      <c r="I887" s="92">
        <v>1.91852</v>
      </c>
      <c r="J887">
        <v>377197</v>
      </c>
      <c r="K887" s="52">
        <v>1</v>
      </c>
      <c r="L887" s="81">
        <f>IF(OR('H_Parallel+HT'!$G887="---",'H_Parallel+HT'!$G887="infeas",'H_Parallel+HT'!$G887="inf"),"---",('H_Parallel+HT'!$G887/M887)-1)</f>
        <v>0</v>
      </c>
      <c r="M887" s="83">
        <f>Model_dem!L887</f>
        <v>1043</v>
      </c>
      <c r="N887" s="78">
        <f>Model_dem!G887</f>
        <v>1043</v>
      </c>
      <c r="O887" s="84" t="str">
        <f>IF(AND(H627&lt;-0.01,Model_dem!F627="Optimal"),"Aqui","")</f>
        <v/>
      </c>
      <c r="P887" s="84">
        <v>77124</v>
      </c>
    </row>
    <row r="888" spans="1:16" x14ac:dyDescent="0.3">
      <c r="A888" s="68" t="s">
        <v>518</v>
      </c>
      <c r="B888" s="20">
        <v>0</v>
      </c>
      <c r="C888" s="82" t="str">
        <f t="shared" si="26"/>
        <v>Deterministic</v>
      </c>
      <c r="D888" s="20">
        <v>0</v>
      </c>
      <c r="E888" s="20">
        <v>0.15</v>
      </c>
      <c r="F888" t="s">
        <v>0</v>
      </c>
      <c r="G888">
        <v>1043</v>
      </c>
      <c r="H888" s="79">
        <f t="shared" si="27"/>
        <v>0</v>
      </c>
      <c r="I888" s="92">
        <v>2.0326900000000001</v>
      </c>
      <c r="J888">
        <v>348063</v>
      </c>
      <c r="K888" s="52">
        <v>1</v>
      </c>
      <c r="L888" s="81">
        <f>IF(OR('H_Parallel+HT'!$G888="---",'H_Parallel+HT'!$G888="infeas",'H_Parallel+HT'!$G888="inf"),"---",('H_Parallel+HT'!$G888/M888)-1)</f>
        <v>0</v>
      </c>
      <c r="M888" s="83">
        <f>Model_dem!L888</f>
        <v>1043</v>
      </c>
      <c r="N888" s="78">
        <f>Model_dem!G888</f>
        <v>1043</v>
      </c>
      <c r="O888" s="84" t="str">
        <f>IF(AND(H628&lt;-0.01,Model_dem!F628="Optimal"),"Aqui","")</f>
        <v/>
      </c>
      <c r="P888" s="84">
        <v>73777</v>
      </c>
    </row>
    <row r="889" spans="1:16" x14ac:dyDescent="0.3">
      <c r="A889" s="68" t="s">
        <v>518</v>
      </c>
      <c r="B889" s="20">
        <v>0</v>
      </c>
      <c r="C889" s="82" t="str">
        <f t="shared" si="26"/>
        <v>Deterministic</v>
      </c>
      <c r="D889" s="20">
        <v>0</v>
      </c>
      <c r="E889" s="20">
        <v>0.2</v>
      </c>
      <c r="F889" t="s">
        <v>0</v>
      </c>
      <c r="G889">
        <v>1043</v>
      </c>
      <c r="H889" s="79">
        <f t="shared" si="27"/>
        <v>0</v>
      </c>
      <c r="I889" s="92">
        <v>3.6157300000000001</v>
      </c>
      <c r="J889">
        <v>347224</v>
      </c>
      <c r="K889" s="52">
        <v>1</v>
      </c>
      <c r="L889" s="81">
        <f>IF(OR('H_Parallel+HT'!$G889="---",'H_Parallel+HT'!$G889="infeas",'H_Parallel+HT'!$G889="inf"),"---",('H_Parallel+HT'!$G889/M889)-1)</f>
        <v>0</v>
      </c>
      <c r="M889" s="83">
        <f>Model_dem!L889</f>
        <v>1043</v>
      </c>
      <c r="N889" s="78">
        <f>Model_dem!G889</f>
        <v>1043</v>
      </c>
      <c r="O889" s="84" t="str">
        <f>IF(AND(H629&lt;-0.01,Model_dem!F629="Optimal"),"Aqui","")</f>
        <v/>
      </c>
      <c r="P889" s="84">
        <v>70747</v>
      </c>
    </row>
    <row r="890" spans="1:16" x14ac:dyDescent="0.3">
      <c r="A890" s="68" t="s">
        <v>518</v>
      </c>
      <c r="B890" s="20">
        <v>1</v>
      </c>
      <c r="C890" s="82" t="str">
        <f t="shared" si="26"/>
        <v>Cardinality-constrained</v>
      </c>
      <c r="D890" s="20">
        <v>5</v>
      </c>
      <c r="E890" s="20">
        <v>0.05</v>
      </c>
      <c r="F890" t="s">
        <v>0</v>
      </c>
      <c r="G890">
        <v>1045</v>
      </c>
      <c r="H890" s="79">
        <f t="shared" si="27"/>
        <v>0</v>
      </c>
      <c r="I890" s="92">
        <v>9.4216499999999996</v>
      </c>
      <c r="J890">
        <v>193129</v>
      </c>
      <c r="K890" s="52">
        <v>0.92400000000000004</v>
      </c>
      <c r="L890" s="81">
        <f>IF(OR('H_Parallel+HT'!$G890="---",'H_Parallel+HT'!$G890="infeas",'H_Parallel+HT'!$G890="inf"),"---",('H_Parallel+HT'!$G890/M890)-1)</f>
        <v>1.9175455417066445E-3</v>
      </c>
      <c r="M890" s="83">
        <f>Model_dem!L890</f>
        <v>1043</v>
      </c>
      <c r="N890" s="78">
        <f>Model_dem!G890</f>
        <v>1045</v>
      </c>
      <c r="O890" s="84" t="str">
        <f>IF(AND(H630&lt;-0.01,Model_dem!F630="Optimal"),"Aqui","")</f>
        <v/>
      </c>
      <c r="P890" s="84">
        <v>79190</v>
      </c>
    </row>
    <row r="891" spans="1:16" x14ac:dyDescent="0.3">
      <c r="A891" s="68" t="s">
        <v>518</v>
      </c>
      <c r="B891" s="20">
        <v>1</v>
      </c>
      <c r="C891" s="82" t="str">
        <f t="shared" si="26"/>
        <v>Cardinality-constrained</v>
      </c>
      <c r="D891" s="20">
        <v>5</v>
      </c>
      <c r="E891" s="20">
        <v>0.1</v>
      </c>
      <c r="F891" t="s">
        <v>1</v>
      </c>
      <c r="G891">
        <v>1047</v>
      </c>
      <c r="H891" s="79">
        <f t="shared" si="27"/>
        <v>0</v>
      </c>
      <c r="I891" s="92">
        <v>3.8577699999999999</v>
      </c>
      <c r="J891">
        <v>238159</v>
      </c>
      <c r="K891" s="52">
        <v>0.998</v>
      </c>
      <c r="L891" s="81">
        <f>IF(OR('H_Parallel+HT'!$G891="---",'H_Parallel+HT'!$G891="infeas",'H_Parallel+HT'!$G891="inf"),"---",('H_Parallel+HT'!$G891/M891)-1)</f>
        <v>3.835091083413289E-3</v>
      </c>
      <c r="M891" s="83">
        <f>Model_dem!L891</f>
        <v>1043</v>
      </c>
      <c r="N891" s="78">
        <f>Model_dem!G891</f>
        <v>1047</v>
      </c>
      <c r="O891" s="84" t="str">
        <f>IF(AND(H631&lt;-0.01,Model_dem!F631="Optimal"),"Aqui","")</f>
        <v/>
      </c>
      <c r="P891" s="84">
        <v>77225</v>
      </c>
    </row>
    <row r="892" spans="1:16" x14ac:dyDescent="0.3">
      <c r="A892" s="68" t="s">
        <v>518</v>
      </c>
      <c r="B892" s="20">
        <v>1</v>
      </c>
      <c r="C892" s="82" t="str">
        <f t="shared" si="26"/>
        <v>Cardinality-constrained</v>
      </c>
      <c r="D892" s="20">
        <v>5</v>
      </c>
      <c r="E892" s="20">
        <v>0.15</v>
      </c>
      <c r="F892" t="s">
        <v>0</v>
      </c>
      <c r="G892">
        <v>1047</v>
      </c>
      <c r="H892" s="79">
        <f t="shared" si="27"/>
        <v>0</v>
      </c>
      <c r="I892" s="92">
        <v>47.396000000000001</v>
      </c>
      <c r="J892">
        <v>273329</v>
      </c>
      <c r="K892" s="52">
        <v>1</v>
      </c>
      <c r="L892" s="81">
        <f>IF(OR('H_Parallel+HT'!$G892="---",'H_Parallel+HT'!$G892="infeas",'H_Parallel+HT'!$G892="inf"),"---",('H_Parallel+HT'!$G892/M892)-1)</f>
        <v>3.835091083413289E-3</v>
      </c>
      <c r="M892" s="83">
        <f>Model_dem!L892</f>
        <v>1043</v>
      </c>
      <c r="N892" s="78">
        <f>Model_dem!G892</f>
        <v>1047</v>
      </c>
      <c r="O892" s="84" t="str">
        <f>IF(AND(H632&lt;-0.01,Model_dem!F632="Optimal"),"Aqui","")</f>
        <v/>
      </c>
      <c r="P892" s="84">
        <v>77463</v>
      </c>
    </row>
    <row r="893" spans="1:16" x14ac:dyDescent="0.3">
      <c r="A893" s="68" t="s">
        <v>518</v>
      </c>
      <c r="B893" s="20">
        <v>1</v>
      </c>
      <c r="C893" s="82" t="str">
        <f t="shared" si="26"/>
        <v>Cardinality-constrained</v>
      </c>
      <c r="D893" s="20">
        <v>5</v>
      </c>
      <c r="E893" s="20">
        <v>0.2</v>
      </c>
      <c r="F893" t="s">
        <v>0</v>
      </c>
      <c r="G893">
        <v>1055</v>
      </c>
      <c r="H893" s="79">
        <f t="shared" si="27"/>
        <v>0</v>
      </c>
      <c r="I893" s="92">
        <v>5.4622400000000004</v>
      </c>
      <c r="J893">
        <v>234710</v>
      </c>
      <c r="K893" s="52">
        <v>1</v>
      </c>
      <c r="L893" s="81">
        <f>IF(OR('H_Parallel+HT'!$G893="---",'H_Parallel+HT'!$G893="infeas",'H_Parallel+HT'!$G893="inf"),"---",('H_Parallel+HT'!$G893/M893)-1)</f>
        <v>1.1505273250239645E-2</v>
      </c>
      <c r="M893" s="83">
        <f>Model_dem!L893</f>
        <v>1043</v>
      </c>
      <c r="N893" s="78">
        <f>Model_dem!G893</f>
        <v>1055</v>
      </c>
      <c r="O893" s="84" t="str">
        <f>IF(AND(H633&lt;-0.01,Model_dem!F633="Optimal"),"Aqui","")</f>
        <v/>
      </c>
      <c r="P893" s="84">
        <v>65612</v>
      </c>
    </row>
    <row r="894" spans="1:16" x14ac:dyDescent="0.3">
      <c r="A894" s="68" t="s">
        <v>518</v>
      </c>
      <c r="B894" s="20">
        <v>1</v>
      </c>
      <c r="C894" s="82" t="str">
        <f t="shared" si="26"/>
        <v>Cardinality-constrained</v>
      </c>
      <c r="D894" s="20">
        <v>10</v>
      </c>
      <c r="E894" s="20">
        <v>0.05</v>
      </c>
      <c r="F894" t="s">
        <v>0</v>
      </c>
      <c r="G894">
        <v>1045</v>
      </c>
      <c r="H894" s="79">
        <f t="shared" si="27"/>
        <v>0</v>
      </c>
      <c r="I894" s="92">
        <v>38.5824</v>
      </c>
      <c r="J894">
        <v>198694</v>
      </c>
      <c r="K894" s="52">
        <v>0.92400000000000004</v>
      </c>
      <c r="L894" s="81">
        <f>IF(OR('H_Parallel+HT'!$G894="---",'H_Parallel+HT'!$G894="infeas",'H_Parallel+HT'!$G894="inf"),"---",('H_Parallel+HT'!$G894/M894)-1)</f>
        <v>1.9175455417066445E-3</v>
      </c>
      <c r="M894" s="83">
        <f>Model_dem!L894</f>
        <v>1043</v>
      </c>
      <c r="N894" s="78">
        <f>Model_dem!G894</f>
        <v>1045</v>
      </c>
      <c r="O894" s="84" t="str">
        <f>IF(AND(H634&lt;-0.01,Model_dem!F634="Optimal"),"Aqui","")</f>
        <v/>
      </c>
      <c r="P894" s="84">
        <v>52720</v>
      </c>
    </row>
    <row r="895" spans="1:16" x14ac:dyDescent="0.3">
      <c r="A895" s="68" t="s">
        <v>518</v>
      </c>
      <c r="B895" s="20">
        <v>1</v>
      </c>
      <c r="C895" s="82" t="str">
        <f t="shared" si="26"/>
        <v>Cardinality-constrained</v>
      </c>
      <c r="D895" s="20">
        <v>10</v>
      </c>
      <c r="E895" s="20">
        <v>0.1</v>
      </c>
      <c r="F895" t="s">
        <v>1</v>
      </c>
      <c r="G895">
        <v>1047</v>
      </c>
      <c r="H895" s="79">
        <f t="shared" si="27"/>
        <v>0</v>
      </c>
      <c r="I895" s="92">
        <v>2.5828700000000002</v>
      </c>
      <c r="J895">
        <v>247025</v>
      </c>
      <c r="K895" s="52">
        <v>0.998</v>
      </c>
      <c r="L895" s="81">
        <f>IF(OR('H_Parallel+HT'!$G895="---",'H_Parallel+HT'!$G895="infeas",'H_Parallel+HT'!$G895="inf"),"---",('H_Parallel+HT'!$G895/M895)-1)</f>
        <v>3.835091083413289E-3</v>
      </c>
      <c r="M895" s="83">
        <f>Model_dem!L895</f>
        <v>1043</v>
      </c>
      <c r="N895" s="78">
        <f>Model_dem!G895</f>
        <v>1047</v>
      </c>
      <c r="O895" s="84" t="str">
        <f>IF(AND(H635&lt;-0.01,Model_dem!F635="Optimal"),"Aqui","")</f>
        <v/>
      </c>
      <c r="P895" s="84">
        <v>39468</v>
      </c>
    </row>
    <row r="896" spans="1:16" x14ac:dyDescent="0.3">
      <c r="A896" s="68" t="s">
        <v>518</v>
      </c>
      <c r="B896" s="20">
        <v>1</v>
      </c>
      <c r="C896" s="82" t="str">
        <f t="shared" si="26"/>
        <v>Cardinality-constrained</v>
      </c>
      <c r="D896" s="20">
        <v>10</v>
      </c>
      <c r="E896" s="20">
        <v>0.15</v>
      </c>
      <c r="F896" t="s">
        <v>0</v>
      </c>
      <c r="G896">
        <v>1047</v>
      </c>
      <c r="H896" s="79">
        <f t="shared" si="27"/>
        <v>0</v>
      </c>
      <c r="I896" s="92">
        <v>3.9114900000000001</v>
      </c>
      <c r="J896">
        <v>239686</v>
      </c>
      <c r="K896" s="52">
        <v>1</v>
      </c>
      <c r="L896" s="81">
        <f>IF(OR('H_Parallel+HT'!$G896="---",'H_Parallel+HT'!$G896="infeas",'H_Parallel+HT'!$G896="inf"),"---",('H_Parallel+HT'!$G896/M896)-1)</f>
        <v>3.835091083413289E-3</v>
      </c>
      <c r="M896" s="83">
        <f>Model_dem!L896</f>
        <v>1043</v>
      </c>
      <c r="N896" s="78">
        <f>Model_dem!G896</f>
        <v>1047</v>
      </c>
      <c r="O896" s="84" t="str">
        <f>IF(AND(H636&lt;-0.01,Model_dem!F636="Optimal"),"Aqui","")</f>
        <v/>
      </c>
      <c r="P896" s="84">
        <v>16233</v>
      </c>
    </row>
    <row r="897" spans="1:16" x14ac:dyDescent="0.3">
      <c r="A897" s="68" t="s">
        <v>518</v>
      </c>
      <c r="B897" s="20">
        <v>1</v>
      </c>
      <c r="C897" s="82" t="str">
        <f t="shared" si="26"/>
        <v>Cardinality-constrained</v>
      </c>
      <c r="D897" s="20">
        <v>10</v>
      </c>
      <c r="E897" s="20">
        <v>0.2</v>
      </c>
      <c r="F897" t="s">
        <v>0</v>
      </c>
      <c r="G897">
        <v>1055</v>
      </c>
      <c r="H897" s="79">
        <f t="shared" si="27"/>
        <v>0</v>
      </c>
      <c r="I897" s="92">
        <v>15.938800000000001</v>
      </c>
      <c r="J897">
        <v>256270</v>
      </c>
      <c r="K897" s="52">
        <v>1</v>
      </c>
      <c r="L897" s="81">
        <f>IF(OR('H_Parallel+HT'!$G897="---",'H_Parallel+HT'!$G897="infeas",'H_Parallel+HT'!$G897="inf"),"---",('H_Parallel+HT'!$G897/M897)-1)</f>
        <v>1.1505273250239645E-2</v>
      </c>
      <c r="M897" s="83">
        <f>Model_dem!L897</f>
        <v>1043</v>
      </c>
      <c r="N897" s="78">
        <f>Model_dem!G897</f>
        <v>1055</v>
      </c>
      <c r="O897" s="84" t="str">
        <f>IF(AND(H637&lt;-0.01,Model_dem!F637="Optimal"),"Aqui","")</f>
        <v/>
      </c>
      <c r="P897" s="84">
        <v>29</v>
      </c>
    </row>
    <row r="898" spans="1:16" x14ac:dyDescent="0.3">
      <c r="A898" s="68" t="s">
        <v>518</v>
      </c>
      <c r="B898" s="20">
        <v>1</v>
      </c>
      <c r="C898" s="82" t="str">
        <f t="shared" ref="C898:C961" si="28">IF(B898=0,"Deterministic",IF(B898=1,"Cardinality-constrained",IF(B898=2,"Knapsack","Factor Model")))</f>
        <v>Cardinality-constrained</v>
      </c>
      <c r="D898" s="20">
        <v>25</v>
      </c>
      <c r="E898" s="20">
        <v>0.05</v>
      </c>
      <c r="F898" t="s">
        <v>0</v>
      </c>
      <c r="G898">
        <v>1047</v>
      </c>
      <c r="H898" s="79">
        <f t="shared" ref="H898:H961" si="29">IF(OR(N898="---",G898="infeas",G898="inf",G898=""),"---",(G898-N898)/N898)</f>
        <v>0</v>
      </c>
      <c r="I898" s="92">
        <v>8.01938</v>
      </c>
      <c r="J898">
        <v>262269</v>
      </c>
      <c r="K898" s="52">
        <v>0.47599999999999998</v>
      </c>
      <c r="L898" s="81">
        <f>IF(OR('H_Parallel+HT'!$G898="---",'H_Parallel+HT'!$G898="infeas",'H_Parallel+HT'!$G898="inf"),"---",('H_Parallel+HT'!$G898/M898)-1)</f>
        <v>3.835091083413289E-3</v>
      </c>
      <c r="M898" s="83">
        <f>Model_dem!L898</f>
        <v>1043</v>
      </c>
      <c r="N898" s="78">
        <f>Model_dem!G898</f>
        <v>1047</v>
      </c>
      <c r="O898" s="84" t="str">
        <f>IF(AND(H638&lt;-0.01,Model_dem!F638="Optimal"),"Aqui","")</f>
        <v/>
      </c>
      <c r="P898" s="84">
        <v>43273</v>
      </c>
    </row>
    <row r="899" spans="1:16" x14ac:dyDescent="0.3">
      <c r="A899" s="68" t="s">
        <v>518</v>
      </c>
      <c r="B899" s="20">
        <v>1</v>
      </c>
      <c r="C899" s="82" t="str">
        <f t="shared" si="28"/>
        <v>Cardinality-constrained</v>
      </c>
      <c r="D899" s="20">
        <v>25</v>
      </c>
      <c r="E899" s="20">
        <v>0.1</v>
      </c>
      <c r="F899" t="s">
        <v>0</v>
      </c>
      <c r="G899">
        <v>1059</v>
      </c>
      <c r="H899" s="79">
        <f t="shared" si="29"/>
        <v>0</v>
      </c>
      <c r="I899" s="92">
        <v>71.262200000000007</v>
      </c>
      <c r="J899">
        <v>106796</v>
      </c>
      <c r="K899" s="52">
        <v>0.51600000000000001</v>
      </c>
      <c r="L899" s="81">
        <f>IF(OR('H_Parallel+HT'!$G899="---",'H_Parallel+HT'!$G899="infeas",'H_Parallel+HT'!$G899="inf"),"---",('H_Parallel+HT'!$G899/M899)-1)</f>
        <v>1.5340364333652934E-2</v>
      </c>
      <c r="M899" s="83">
        <f>Model_dem!L899</f>
        <v>1043</v>
      </c>
      <c r="N899" s="78">
        <f>Model_dem!G899</f>
        <v>1059</v>
      </c>
      <c r="O899" s="84" t="str">
        <f>IF(AND(H639&lt;-0.01,Model_dem!F639="Optimal"),"Aqui","")</f>
        <v/>
      </c>
      <c r="P899" s="84">
        <v>17820</v>
      </c>
    </row>
    <row r="900" spans="1:16" x14ac:dyDescent="0.3">
      <c r="A900" s="68" t="s">
        <v>518</v>
      </c>
      <c r="B900" s="20">
        <v>1</v>
      </c>
      <c r="C900" s="82" t="str">
        <f t="shared" si="28"/>
        <v>Cardinality-constrained</v>
      </c>
      <c r="D900" s="20">
        <v>25</v>
      </c>
      <c r="E900" s="20">
        <v>0.15</v>
      </c>
      <c r="F900" t="s">
        <v>1</v>
      </c>
      <c r="G900">
        <v>1076</v>
      </c>
      <c r="H900" s="79">
        <f t="shared" si="29"/>
        <v>0</v>
      </c>
      <c r="I900" s="92">
        <v>70.566699999999997</v>
      </c>
      <c r="J900">
        <v>46138</v>
      </c>
      <c r="K900" s="52">
        <v>0.62</v>
      </c>
      <c r="L900" s="81">
        <f>IF(OR('H_Parallel+HT'!$G900="---",'H_Parallel+HT'!$G900="infeas",'H_Parallel+HT'!$G900="inf"),"---",('H_Parallel+HT'!$G900/M900)-1)</f>
        <v>3.163950143815919E-2</v>
      </c>
      <c r="M900" s="83">
        <f>Model_dem!L900</f>
        <v>1043</v>
      </c>
      <c r="N900" s="78">
        <f>Model_dem!G900</f>
        <v>1076</v>
      </c>
      <c r="O900" s="84" t="str">
        <f>IF(AND(H640&lt;-0.01,Model_dem!F640="Optimal"),"Aqui","")</f>
        <v/>
      </c>
      <c r="P900" s="84">
        <v>29</v>
      </c>
    </row>
    <row r="901" spans="1:16" x14ac:dyDescent="0.3">
      <c r="A901" s="68" t="s">
        <v>518</v>
      </c>
      <c r="B901" s="20">
        <v>1</v>
      </c>
      <c r="C901" s="82" t="str">
        <f t="shared" si="28"/>
        <v>Cardinality-constrained</v>
      </c>
      <c r="D901" s="20">
        <v>25</v>
      </c>
      <c r="E901" s="20">
        <v>0.2</v>
      </c>
      <c r="F901" t="s">
        <v>1</v>
      </c>
      <c r="G901">
        <v>1095</v>
      </c>
      <c r="H901" s="79">
        <f t="shared" si="29"/>
        <v>0</v>
      </c>
      <c r="I901" s="92">
        <v>245.14500000000001</v>
      </c>
      <c r="J901">
        <v>31528</v>
      </c>
      <c r="K901" s="52">
        <v>0.98099999999999998</v>
      </c>
      <c r="L901" s="81">
        <f>IF(OR('H_Parallel+HT'!$G901="---",'H_Parallel+HT'!$G901="infeas",'H_Parallel+HT'!$G901="inf"),"---",('H_Parallel+HT'!$G901/M901)-1)</f>
        <v>4.985618408437209E-2</v>
      </c>
      <c r="M901" s="83">
        <f>Model_dem!L901</f>
        <v>1043</v>
      </c>
      <c r="N901" s="78">
        <f>Model_dem!G901</f>
        <v>1095</v>
      </c>
      <c r="O901" s="84" t="str">
        <f>IF(AND(H641&lt;-0.01,Model_dem!F641="Optimal"),"Aqui","")</f>
        <v/>
      </c>
      <c r="P901" s="84">
        <v>29</v>
      </c>
    </row>
    <row r="902" spans="1:16" x14ac:dyDescent="0.3">
      <c r="A902" s="68" t="s">
        <v>518</v>
      </c>
      <c r="B902" s="20">
        <v>1</v>
      </c>
      <c r="C902" s="82" t="str">
        <f t="shared" si="28"/>
        <v>Cardinality-constrained</v>
      </c>
      <c r="D902" s="20">
        <v>50</v>
      </c>
      <c r="E902" s="20">
        <v>0.05</v>
      </c>
      <c r="F902" t="s">
        <v>1</v>
      </c>
      <c r="G902">
        <v>1058</v>
      </c>
      <c r="H902" s="79">
        <f t="shared" si="29"/>
        <v>0</v>
      </c>
      <c r="I902" s="92">
        <v>9.1262299999999996</v>
      </c>
      <c r="J902">
        <v>138444</v>
      </c>
      <c r="K902" s="52">
        <v>0</v>
      </c>
      <c r="L902" s="81">
        <f>IF(OR('H_Parallel+HT'!$G902="---",'H_Parallel+HT'!$G902="infeas",'H_Parallel+HT'!$G902="inf"),"---",('H_Parallel+HT'!$G902/M902)-1)</f>
        <v>1.4381591562799612E-2</v>
      </c>
      <c r="M902" s="83">
        <f>Model_dem!L902</f>
        <v>1043</v>
      </c>
      <c r="N902" s="78">
        <f>Model_dem!G902</f>
        <v>1058</v>
      </c>
      <c r="O902" s="84" t="str">
        <f>IF(AND(H642&lt;-0.01,Model_dem!F642="Optimal"),"Aqui","")</f>
        <v/>
      </c>
      <c r="P902" s="84">
        <v>77919</v>
      </c>
    </row>
    <row r="903" spans="1:16" x14ac:dyDescent="0.3">
      <c r="A903" s="68" t="s">
        <v>518</v>
      </c>
      <c r="B903" s="20">
        <v>1</v>
      </c>
      <c r="C903" s="82" t="str">
        <f t="shared" si="28"/>
        <v>Cardinality-constrained</v>
      </c>
      <c r="D903" s="20">
        <v>50</v>
      </c>
      <c r="E903" s="20">
        <v>0.1</v>
      </c>
      <c r="F903" t="s">
        <v>1</v>
      </c>
      <c r="G903">
        <v>1077</v>
      </c>
      <c r="H903" s="79">
        <f t="shared" si="29"/>
        <v>9.2936802973977691E-4</v>
      </c>
      <c r="I903" s="92">
        <v>157.922</v>
      </c>
      <c r="J903">
        <v>42151</v>
      </c>
      <c r="K903" s="52">
        <v>0</v>
      </c>
      <c r="L903" s="81">
        <f>IF(OR('H_Parallel+HT'!$G903="---",'H_Parallel+HT'!$G903="infeas",'H_Parallel+HT'!$G903="inf"),"---",('H_Parallel+HT'!$G903/M903)-1)</f>
        <v>3.2598274209012512E-2</v>
      </c>
      <c r="M903" s="83">
        <f>Model_dem!L903</f>
        <v>1043</v>
      </c>
      <c r="N903" s="78">
        <f>Model_dem!G903</f>
        <v>1076</v>
      </c>
      <c r="O903" s="84" t="str">
        <f>IF(AND(H643&lt;-0.01,Model_dem!F643="Optimal"),"Aqui","")</f>
        <v/>
      </c>
      <c r="P903" s="84">
        <v>76793</v>
      </c>
    </row>
    <row r="904" spans="1:16" x14ac:dyDescent="0.3">
      <c r="A904" s="68" t="s">
        <v>518</v>
      </c>
      <c r="B904" s="20">
        <v>1</v>
      </c>
      <c r="C904" s="82" t="str">
        <f t="shared" si="28"/>
        <v>Cardinality-constrained</v>
      </c>
      <c r="D904" s="20">
        <v>50</v>
      </c>
      <c r="E904" s="20">
        <v>0.15</v>
      </c>
      <c r="F904" t="s">
        <v>1</v>
      </c>
      <c r="G904">
        <v>1106</v>
      </c>
      <c r="H904" s="79">
        <f t="shared" si="29"/>
        <v>0</v>
      </c>
      <c r="I904" s="92">
        <v>448.25799999999998</v>
      </c>
      <c r="J904">
        <v>5112</v>
      </c>
      <c r="K904" s="52">
        <v>5.2999999999999999E-2</v>
      </c>
      <c r="L904" s="81">
        <f>IF(OR('H_Parallel+HT'!$G904="---",'H_Parallel+HT'!$G904="infeas",'H_Parallel+HT'!$G904="inf"),"---",('H_Parallel+HT'!$G904/M904)-1)</f>
        <v>6.0402684563758413E-2</v>
      </c>
      <c r="M904" s="83">
        <f>Model_dem!L904</f>
        <v>1043</v>
      </c>
      <c r="N904" s="78">
        <f>Model_dem!G904</f>
        <v>1106</v>
      </c>
      <c r="O904" s="84" t="str">
        <f>IF(AND(H644&lt;-0.01,Model_dem!F644="Optimal"),"Aqui","")</f>
        <v/>
      </c>
      <c r="P904" s="84">
        <v>72884</v>
      </c>
    </row>
    <row r="905" spans="1:16" x14ac:dyDescent="0.3">
      <c r="A905" s="68" t="s">
        <v>518</v>
      </c>
      <c r="B905" s="20">
        <v>1</v>
      </c>
      <c r="C905" s="82" t="str">
        <f t="shared" si="28"/>
        <v>Cardinality-constrained</v>
      </c>
      <c r="D905" s="20">
        <v>50</v>
      </c>
      <c r="E905" s="20">
        <v>0.2</v>
      </c>
      <c r="F905" t="s">
        <v>2</v>
      </c>
      <c r="G905" t="s">
        <v>46</v>
      </c>
      <c r="H905" s="79" t="str">
        <f t="shared" si="29"/>
        <v>---</v>
      </c>
      <c r="I905" s="92">
        <v>60.005400000000002</v>
      </c>
      <c r="J905">
        <v>672</v>
      </c>
      <c r="L905" s="81" t="str">
        <f>IF(OR('H_Parallel+HT'!$G905="---",'H_Parallel+HT'!$G905="infeas",'H_Parallel+HT'!$G905="inf"),"---",('H_Parallel+HT'!$G905/M905)-1)</f>
        <v>---</v>
      </c>
      <c r="M905" s="83">
        <f>Model_dem!L905</f>
        <v>1043</v>
      </c>
      <c r="N905" s="78" t="str">
        <f>Model_dem!G905</f>
        <v>---</v>
      </c>
      <c r="O905" s="84" t="str">
        <f>IF(AND(H645&lt;-0.01,Model_dem!F645="Optimal"),"Aqui","")</f>
        <v/>
      </c>
      <c r="P905" s="84">
        <v>69666</v>
      </c>
    </row>
    <row r="906" spans="1:16" x14ac:dyDescent="0.3">
      <c r="A906" s="68" t="s">
        <v>518</v>
      </c>
      <c r="B906" s="20">
        <v>2</v>
      </c>
      <c r="C906" s="82" t="str">
        <f t="shared" si="28"/>
        <v>Knapsack</v>
      </c>
      <c r="D906" s="20">
        <v>5</v>
      </c>
      <c r="E906" s="20">
        <v>0.05</v>
      </c>
      <c r="F906" t="s">
        <v>0</v>
      </c>
      <c r="G906">
        <v>1047</v>
      </c>
      <c r="H906" s="79">
        <f t="shared" si="29"/>
        <v>0</v>
      </c>
      <c r="I906" s="92">
        <v>6.9490100000000004</v>
      </c>
      <c r="J906">
        <v>274219</v>
      </c>
      <c r="K906" s="52">
        <v>0.92400000000000004</v>
      </c>
      <c r="L906" s="81">
        <f>IF(OR('H_Parallel+HT'!$G906="---",'H_Parallel+HT'!$G906="infeas",'H_Parallel+HT'!$G906="inf"),"---",('H_Parallel+HT'!$G906/M906)-1)</f>
        <v>3.835091083413289E-3</v>
      </c>
      <c r="M906" s="83">
        <f>Model_dem!L906</f>
        <v>1043</v>
      </c>
      <c r="N906" s="78">
        <f>Model_dem!G906</f>
        <v>1047</v>
      </c>
      <c r="O906" s="84" t="str">
        <f>IF(AND(H646&lt;-0.01,Model_dem!F646="Optimal"),"Aqui","")</f>
        <v/>
      </c>
      <c r="P906" s="84">
        <v>65107</v>
      </c>
    </row>
    <row r="907" spans="1:16" x14ac:dyDescent="0.3">
      <c r="A907" s="68" t="s">
        <v>518</v>
      </c>
      <c r="B907" s="20">
        <v>2</v>
      </c>
      <c r="C907" s="82" t="str">
        <f t="shared" si="28"/>
        <v>Knapsack</v>
      </c>
      <c r="D907" s="20">
        <v>5</v>
      </c>
      <c r="E907" s="20">
        <v>0.1</v>
      </c>
      <c r="F907" t="s">
        <v>1</v>
      </c>
      <c r="G907">
        <v>1047</v>
      </c>
      <c r="H907" s="79">
        <f t="shared" si="29"/>
        <v>0</v>
      </c>
      <c r="I907" s="92">
        <v>5.2466200000000001</v>
      </c>
      <c r="J907">
        <v>261888</v>
      </c>
      <c r="K907" s="52">
        <v>1</v>
      </c>
      <c r="L907" s="81">
        <f>IF(OR('H_Parallel+HT'!$G907="---",'H_Parallel+HT'!$G907="infeas",'H_Parallel+HT'!$G907="inf"),"---",('H_Parallel+HT'!$G907/M907)-1)</f>
        <v>3.835091083413289E-3</v>
      </c>
      <c r="M907" s="83">
        <f>Model_dem!L907</f>
        <v>1043</v>
      </c>
      <c r="N907" s="78">
        <f>Model_dem!G907</f>
        <v>1047</v>
      </c>
      <c r="O907" s="84" t="str">
        <f>IF(AND(H647&lt;-0.01,Model_dem!F647="Optimal"),"Aqui","")</f>
        <v/>
      </c>
      <c r="P907" s="84">
        <v>65462</v>
      </c>
    </row>
    <row r="908" spans="1:16" x14ac:dyDescent="0.3">
      <c r="A908" s="68" t="s">
        <v>518</v>
      </c>
      <c r="B908" s="20">
        <v>2</v>
      </c>
      <c r="C908" s="82" t="str">
        <f t="shared" si="28"/>
        <v>Knapsack</v>
      </c>
      <c r="D908" s="20">
        <v>5</v>
      </c>
      <c r="E908" s="20">
        <v>0.15</v>
      </c>
      <c r="F908" t="s">
        <v>0</v>
      </c>
      <c r="G908">
        <v>1047</v>
      </c>
      <c r="H908" s="79">
        <f t="shared" si="29"/>
        <v>0</v>
      </c>
      <c r="I908" s="92">
        <v>59.529800000000002</v>
      </c>
      <c r="J908">
        <v>242484</v>
      </c>
      <c r="K908" s="52">
        <v>1</v>
      </c>
      <c r="L908" s="81">
        <f>IF(OR('H_Parallel+HT'!$G908="---",'H_Parallel+HT'!$G908="infeas",'H_Parallel+HT'!$G908="inf"),"---",('H_Parallel+HT'!$G908/M908)-1)</f>
        <v>3.835091083413289E-3</v>
      </c>
      <c r="M908" s="83">
        <f>Model_dem!L908</f>
        <v>1043</v>
      </c>
      <c r="N908" s="78">
        <f>Model_dem!G908</f>
        <v>1047</v>
      </c>
      <c r="O908" s="84" t="str">
        <f>IF(AND(H648&lt;-0.01,Model_dem!F648="Optimal"),"Aqui","")</f>
        <v/>
      </c>
      <c r="P908" s="84">
        <v>60649</v>
      </c>
    </row>
    <row r="909" spans="1:16" x14ac:dyDescent="0.3">
      <c r="A909" s="68" t="s">
        <v>518</v>
      </c>
      <c r="B909" s="20">
        <v>2</v>
      </c>
      <c r="C909" s="82" t="str">
        <f t="shared" si="28"/>
        <v>Knapsack</v>
      </c>
      <c r="D909" s="20">
        <v>5</v>
      </c>
      <c r="E909" s="20">
        <v>0.2</v>
      </c>
      <c r="F909" t="s">
        <v>0</v>
      </c>
      <c r="G909">
        <v>1048</v>
      </c>
      <c r="H909" s="79">
        <f t="shared" si="29"/>
        <v>0</v>
      </c>
      <c r="I909" s="92">
        <v>9.9537600000000008</v>
      </c>
      <c r="J909">
        <v>196912</v>
      </c>
      <c r="K909" s="52">
        <v>1</v>
      </c>
      <c r="L909" s="81">
        <f>IF(OR('H_Parallel+HT'!$G909="---",'H_Parallel+HT'!$G909="infeas",'H_Parallel+HT'!$G909="inf"),"---",('H_Parallel+HT'!$G909/M909)-1)</f>
        <v>4.7938638542666112E-3</v>
      </c>
      <c r="M909" s="83">
        <f>Model_dem!L909</f>
        <v>1043</v>
      </c>
      <c r="N909" s="78">
        <f>Model_dem!G909</f>
        <v>1048</v>
      </c>
      <c r="O909" s="84" t="str">
        <f>IF(AND(H649&lt;-0.01,Model_dem!F649="Optimal"),"Aqui","")</f>
        <v/>
      </c>
      <c r="P909" s="84">
        <v>56071</v>
      </c>
    </row>
    <row r="910" spans="1:16" x14ac:dyDescent="0.3">
      <c r="A910" s="68" t="s">
        <v>518</v>
      </c>
      <c r="B910" s="20">
        <v>2</v>
      </c>
      <c r="C910" s="82" t="str">
        <f t="shared" si="28"/>
        <v>Knapsack</v>
      </c>
      <c r="D910" s="20">
        <v>10</v>
      </c>
      <c r="E910" s="20">
        <v>0.05</v>
      </c>
      <c r="F910" t="s">
        <v>0</v>
      </c>
      <c r="G910">
        <v>1047</v>
      </c>
      <c r="H910" s="79">
        <f t="shared" si="29"/>
        <v>0</v>
      </c>
      <c r="I910" s="92">
        <v>8.5572599999999994</v>
      </c>
      <c r="J910">
        <v>209555</v>
      </c>
      <c r="K910" s="52">
        <v>0.92400000000000004</v>
      </c>
      <c r="L910" s="81">
        <f>IF(OR('H_Parallel+HT'!$G910="---",'H_Parallel+HT'!$G910="infeas",'H_Parallel+HT'!$G910="inf"),"---",('H_Parallel+HT'!$G910/M910)-1)</f>
        <v>3.835091083413289E-3</v>
      </c>
      <c r="M910" s="83">
        <f>Model_dem!L910</f>
        <v>1043</v>
      </c>
      <c r="N910" s="78">
        <f>Model_dem!G910</f>
        <v>1047</v>
      </c>
      <c r="O910" s="84" t="str">
        <f>IF(AND(H650&lt;-0.01,Model_dem!F650="Optimal"),"Aqui","")</f>
        <v/>
      </c>
      <c r="P910" s="84">
        <v>47101</v>
      </c>
    </row>
    <row r="911" spans="1:16" x14ac:dyDescent="0.3">
      <c r="A911" s="68" t="s">
        <v>518</v>
      </c>
      <c r="B911" s="20">
        <v>2</v>
      </c>
      <c r="C911" s="82" t="str">
        <f t="shared" si="28"/>
        <v>Knapsack</v>
      </c>
      <c r="D911" s="20">
        <v>10</v>
      </c>
      <c r="E911" s="20">
        <v>0.1</v>
      </c>
      <c r="F911" t="s">
        <v>0</v>
      </c>
      <c r="G911">
        <v>1048</v>
      </c>
      <c r="H911" s="79">
        <f t="shared" si="29"/>
        <v>0</v>
      </c>
      <c r="I911" s="92">
        <v>108.63</v>
      </c>
      <c r="J911">
        <v>121032</v>
      </c>
      <c r="K911" s="52">
        <v>0.99399999999999999</v>
      </c>
      <c r="L911" s="81">
        <f>IF(OR('H_Parallel+HT'!$G911="---",'H_Parallel+HT'!$G911="infeas",'H_Parallel+HT'!$G911="inf"),"---",('H_Parallel+HT'!$G911/M911)-1)</f>
        <v>4.7938638542666112E-3</v>
      </c>
      <c r="M911" s="83">
        <f>Model_dem!L911</f>
        <v>1043</v>
      </c>
      <c r="N911" s="78">
        <f>Model_dem!G911</f>
        <v>1048</v>
      </c>
      <c r="O911" s="84" t="str">
        <f>IF(AND(H651&lt;-0.01,Model_dem!F651="Optimal"),"Aqui","")</f>
        <v/>
      </c>
      <c r="P911" s="84">
        <v>33329</v>
      </c>
    </row>
    <row r="912" spans="1:16" x14ac:dyDescent="0.3">
      <c r="A912" s="68" t="s">
        <v>518</v>
      </c>
      <c r="B912" s="20">
        <v>2</v>
      </c>
      <c r="C912" s="82" t="str">
        <f t="shared" si="28"/>
        <v>Knapsack</v>
      </c>
      <c r="D912" s="20">
        <v>10</v>
      </c>
      <c r="E912" s="20">
        <v>0.15</v>
      </c>
      <c r="F912" t="s">
        <v>0</v>
      </c>
      <c r="G912">
        <v>1058</v>
      </c>
      <c r="H912" s="79">
        <f t="shared" si="29"/>
        <v>9.4607379375591296E-4</v>
      </c>
      <c r="I912" s="92">
        <v>7.3528399999999996</v>
      </c>
      <c r="J912">
        <v>96124</v>
      </c>
      <c r="K912" s="52">
        <v>1</v>
      </c>
      <c r="L912" s="81">
        <f>IF(OR('H_Parallel+HT'!$G912="---",'H_Parallel+HT'!$G912="infeas",'H_Parallel+HT'!$G912="inf"),"---",('H_Parallel+HT'!$G912/M912)-1)</f>
        <v>1.4381591562799612E-2</v>
      </c>
      <c r="M912" s="83">
        <f>Model_dem!L912</f>
        <v>1043</v>
      </c>
      <c r="N912" s="78">
        <f>Model_dem!G912</f>
        <v>1057</v>
      </c>
      <c r="O912" s="84" t="str">
        <f>IF(AND(H652&lt;-0.01,Model_dem!F652="Optimal"),"Aqui","")</f>
        <v/>
      </c>
      <c r="P912" s="84">
        <v>7358</v>
      </c>
    </row>
    <row r="913" spans="1:16" x14ac:dyDescent="0.3">
      <c r="A913" s="68" t="s">
        <v>518</v>
      </c>
      <c r="B913" s="20">
        <v>2</v>
      </c>
      <c r="C913" s="82" t="str">
        <f t="shared" si="28"/>
        <v>Knapsack</v>
      </c>
      <c r="D913" s="20">
        <v>10</v>
      </c>
      <c r="E913" s="20">
        <v>0.2</v>
      </c>
      <c r="F913" t="s">
        <v>1</v>
      </c>
      <c r="G913">
        <v>1068</v>
      </c>
      <c r="H913" s="79">
        <f t="shared" si="29"/>
        <v>0</v>
      </c>
      <c r="I913" s="92">
        <v>21.311199999999999</v>
      </c>
      <c r="J913">
        <v>48027</v>
      </c>
      <c r="K913" s="52">
        <v>1</v>
      </c>
      <c r="L913" s="81">
        <f>IF(OR('H_Parallel+HT'!$G913="---",'H_Parallel+HT'!$G913="infeas",'H_Parallel+HT'!$G913="inf"),"---",('H_Parallel+HT'!$G913/M913)-1)</f>
        <v>2.3969319271332612E-2</v>
      </c>
      <c r="M913" s="83">
        <f>Model_dem!L913</f>
        <v>1043</v>
      </c>
      <c r="N913" s="78">
        <f>Model_dem!G913</f>
        <v>1068</v>
      </c>
      <c r="O913" s="84" t="str">
        <f>IF(AND(H653&lt;-0.01,Model_dem!F653="Optimal"),"Aqui","")</f>
        <v/>
      </c>
      <c r="P913" s="84">
        <v>48</v>
      </c>
    </row>
    <row r="914" spans="1:16" x14ac:dyDescent="0.3">
      <c r="A914" s="68" t="s">
        <v>518</v>
      </c>
      <c r="B914" s="20">
        <v>2</v>
      </c>
      <c r="C914" s="82" t="str">
        <f t="shared" si="28"/>
        <v>Knapsack</v>
      </c>
      <c r="D914" s="20">
        <v>25</v>
      </c>
      <c r="E914" s="20">
        <v>0.05</v>
      </c>
      <c r="F914" t="s">
        <v>0</v>
      </c>
      <c r="G914">
        <v>1055</v>
      </c>
      <c r="H914" s="79">
        <f t="shared" si="29"/>
        <v>0</v>
      </c>
      <c r="I914" s="92">
        <v>20.104199999999999</v>
      </c>
      <c r="J914">
        <v>139385</v>
      </c>
      <c r="K914" s="52">
        <v>3.3000000000000002E-2</v>
      </c>
      <c r="L914" s="81">
        <f>IF(OR('H_Parallel+HT'!$G914="---",'H_Parallel+HT'!$G914="infeas",'H_Parallel+HT'!$G914="inf"),"---",('H_Parallel+HT'!$G914/M914)-1)</f>
        <v>1.1505273250239645E-2</v>
      </c>
      <c r="M914" s="83">
        <f>Model_dem!L914</f>
        <v>1043</v>
      </c>
      <c r="N914" s="78">
        <f>Model_dem!G914</f>
        <v>1055</v>
      </c>
      <c r="O914" s="84" t="str">
        <f>IF(AND(H654&lt;-0.01,Model_dem!F654="Optimal"),"Aqui","")</f>
        <v/>
      </c>
      <c r="P914" s="84">
        <v>44912</v>
      </c>
    </row>
    <row r="915" spans="1:16" x14ac:dyDescent="0.3">
      <c r="A915" s="68" t="s">
        <v>518</v>
      </c>
      <c r="B915" s="20">
        <v>2</v>
      </c>
      <c r="C915" s="82" t="str">
        <f t="shared" si="28"/>
        <v>Knapsack</v>
      </c>
      <c r="D915" s="20">
        <v>25</v>
      </c>
      <c r="E915" s="20">
        <v>0.1</v>
      </c>
      <c r="F915" t="s">
        <v>0</v>
      </c>
      <c r="G915">
        <v>1073</v>
      </c>
      <c r="H915" s="79">
        <f t="shared" si="29"/>
        <v>0</v>
      </c>
      <c r="I915" s="92">
        <v>275.81200000000001</v>
      </c>
      <c r="J915">
        <v>50306</v>
      </c>
      <c r="K915" s="52">
        <v>2.1000000000000001E-2</v>
      </c>
      <c r="L915" s="81">
        <f>IF(OR('H_Parallel+HT'!$G915="---",'H_Parallel+HT'!$G915="infeas",'H_Parallel+HT'!$G915="inf"),"---",('H_Parallel+HT'!$G915/M915)-1)</f>
        <v>2.8763183125599223E-2</v>
      </c>
      <c r="M915" s="83">
        <f>Model_dem!L915</f>
        <v>1043</v>
      </c>
      <c r="N915" s="78">
        <f>Model_dem!G915</f>
        <v>1073</v>
      </c>
      <c r="O915" s="84" t="str">
        <f>IF(AND(H655&lt;-0.01,Model_dem!F655="Optimal"),"Aqui","")</f>
        <v/>
      </c>
      <c r="P915" s="84">
        <v>1429</v>
      </c>
    </row>
    <row r="916" spans="1:16" x14ac:dyDescent="0.3">
      <c r="A916" s="68" t="s">
        <v>518</v>
      </c>
      <c r="B916" s="20">
        <v>2</v>
      </c>
      <c r="C916" s="82" t="str">
        <f t="shared" si="28"/>
        <v>Knapsack</v>
      </c>
      <c r="D916" s="20">
        <v>25</v>
      </c>
      <c r="E916" s="20">
        <v>0.15</v>
      </c>
      <c r="F916" t="s">
        <v>1</v>
      </c>
      <c r="G916">
        <v>1225</v>
      </c>
      <c r="H916" s="79">
        <f t="shared" si="29"/>
        <v>6.6144473455178418E-2</v>
      </c>
      <c r="I916" s="92">
        <v>715.77599999999995</v>
      </c>
      <c r="J916">
        <v>1112</v>
      </c>
      <c r="K916" s="52">
        <v>0.30499999999999999</v>
      </c>
      <c r="L916" s="81">
        <f>IF(OR('H_Parallel+HT'!$G916="---",'H_Parallel+HT'!$G916="infeas",'H_Parallel+HT'!$G916="inf"),"---",('H_Parallel+HT'!$G916/M916)-1)</f>
        <v>0.17449664429530198</v>
      </c>
      <c r="M916" s="83">
        <f>Model_dem!L916</f>
        <v>1043</v>
      </c>
      <c r="N916" s="78">
        <f>Model_dem!G916</f>
        <v>1149</v>
      </c>
      <c r="O916" s="84" t="str">
        <f>IF(AND(H656&lt;-0.01,Model_dem!F656="Optimal"),"Aqui","")</f>
        <v/>
      </c>
      <c r="P916" s="84">
        <v>29</v>
      </c>
    </row>
    <row r="917" spans="1:16" x14ac:dyDescent="0.3">
      <c r="A917" s="68" t="s">
        <v>518</v>
      </c>
      <c r="B917" s="20">
        <v>2</v>
      </c>
      <c r="C917" s="82" t="str">
        <f t="shared" si="28"/>
        <v>Knapsack</v>
      </c>
      <c r="D917" s="20">
        <v>25</v>
      </c>
      <c r="E917" s="20">
        <v>0.2</v>
      </c>
      <c r="F917" t="s">
        <v>2</v>
      </c>
      <c r="G917" t="s">
        <v>46</v>
      </c>
      <c r="H917" s="79" t="str">
        <f t="shared" si="29"/>
        <v>---</v>
      </c>
      <c r="I917" s="92">
        <v>60.006700000000002</v>
      </c>
      <c r="J917">
        <v>673</v>
      </c>
      <c r="L917" s="81" t="str">
        <f>IF(OR('H_Parallel+HT'!$G917="---",'H_Parallel+HT'!$G917="infeas",'H_Parallel+HT'!$G917="inf"),"---",('H_Parallel+HT'!$G917/M917)-1)</f>
        <v>---</v>
      </c>
      <c r="M917" s="83">
        <f>Model_dem!L917</f>
        <v>1043</v>
      </c>
      <c r="N917" s="78" t="str">
        <f>Model_dem!G917</f>
        <v>---</v>
      </c>
      <c r="O917" s="84" t="str">
        <f>IF(AND(H657&lt;-0.01,Model_dem!F657="Optimal"),"Aqui","")</f>
        <v/>
      </c>
      <c r="P917" s="84"/>
    </row>
    <row r="918" spans="1:16" x14ac:dyDescent="0.3">
      <c r="A918" s="68" t="s">
        <v>518</v>
      </c>
      <c r="B918" s="20">
        <v>2</v>
      </c>
      <c r="C918" s="82" t="str">
        <f t="shared" si="28"/>
        <v>Knapsack</v>
      </c>
      <c r="D918" s="20">
        <v>50</v>
      </c>
      <c r="E918" s="20">
        <v>0.05</v>
      </c>
      <c r="F918" t="s">
        <v>0</v>
      </c>
      <c r="G918">
        <v>1059</v>
      </c>
      <c r="H918" s="79">
        <f t="shared" si="29"/>
        <v>0</v>
      </c>
      <c r="I918" s="92">
        <v>42.072400000000002</v>
      </c>
      <c r="J918">
        <v>146167</v>
      </c>
      <c r="K918" s="52">
        <v>0</v>
      </c>
      <c r="L918" s="81">
        <f>IF(OR('H_Parallel+HT'!$G918="---",'H_Parallel+HT'!$G918="infeas",'H_Parallel+HT'!$G918="inf"),"---",('H_Parallel+HT'!$G918/M918)-1)</f>
        <v>1.5340364333652934E-2</v>
      </c>
      <c r="M918" s="83">
        <f>Model_dem!L918</f>
        <v>1043</v>
      </c>
      <c r="N918" s="78">
        <f>Model_dem!G918</f>
        <v>1059</v>
      </c>
      <c r="O918" s="84" t="str">
        <f>IF(AND(H658&lt;-0.01,Model_dem!F658="Optimal"),"Aqui","")</f>
        <v/>
      </c>
      <c r="P918" s="84"/>
    </row>
    <row r="919" spans="1:16" x14ac:dyDescent="0.3">
      <c r="A919" s="68" t="s">
        <v>518</v>
      </c>
      <c r="B919" s="20">
        <v>2</v>
      </c>
      <c r="C919" s="82" t="str">
        <f t="shared" si="28"/>
        <v>Knapsack</v>
      </c>
      <c r="D919" s="20">
        <v>50</v>
      </c>
      <c r="E919" s="20">
        <v>0.1</v>
      </c>
      <c r="F919" t="s">
        <v>0</v>
      </c>
      <c r="G919">
        <v>1096</v>
      </c>
      <c r="H919" s="79">
        <f t="shared" si="29"/>
        <v>0</v>
      </c>
      <c r="I919" s="92">
        <v>90.009900000000002</v>
      </c>
      <c r="J919">
        <v>56352</v>
      </c>
      <c r="K919" s="52">
        <v>0</v>
      </c>
      <c r="L919" s="81">
        <f>IF(OR('H_Parallel+HT'!$G919="---",'H_Parallel+HT'!$G919="infeas",'H_Parallel+HT'!$G919="inf"),"---",('H_Parallel+HT'!$G919/M919)-1)</f>
        <v>5.0814956855225413E-2</v>
      </c>
      <c r="M919" s="83">
        <f>Model_dem!L919</f>
        <v>1043</v>
      </c>
      <c r="N919" s="78">
        <f>Model_dem!G919</f>
        <v>1096</v>
      </c>
      <c r="O919" s="84" t="str">
        <f>IF(AND(H659&lt;-0.01,Model_dem!F659="Optimal"),"Aqui","")</f>
        <v/>
      </c>
      <c r="P919" s="84"/>
    </row>
    <row r="920" spans="1:16" x14ac:dyDescent="0.3">
      <c r="A920" s="68" t="s">
        <v>518</v>
      </c>
      <c r="B920" s="20">
        <v>2</v>
      </c>
      <c r="C920" s="82" t="str">
        <f t="shared" si="28"/>
        <v>Knapsack</v>
      </c>
      <c r="D920" s="20">
        <v>50</v>
      </c>
      <c r="E920" s="20">
        <v>0.15</v>
      </c>
      <c r="F920" t="s">
        <v>2</v>
      </c>
      <c r="G920" t="s">
        <v>46</v>
      </c>
      <c r="H920" s="79" t="str">
        <f t="shared" si="29"/>
        <v>---</v>
      </c>
      <c r="I920" s="92">
        <v>60.049900000000001</v>
      </c>
      <c r="J920">
        <v>673</v>
      </c>
      <c r="L920" s="81" t="str">
        <f>IF(OR('H_Parallel+HT'!$G920="---",'H_Parallel+HT'!$G920="infeas",'H_Parallel+HT'!$G920="inf"),"---",('H_Parallel+HT'!$G920/M920)-1)</f>
        <v>---</v>
      </c>
      <c r="M920" s="83">
        <f>Model_dem!L920</f>
        <v>1043</v>
      </c>
      <c r="N920" s="78" t="str">
        <f>Model_dem!G920</f>
        <v>---</v>
      </c>
      <c r="O920" s="84" t="str">
        <f>IF(AND(H660&lt;-0.01,Model_dem!F660="Optimal"),"Aqui","")</f>
        <v/>
      </c>
      <c r="P920" s="84"/>
    </row>
    <row r="921" spans="1:16" x14ac:dyDescent="0.3">
      <c r="A921" s="68" t="s">
        <v>518</v>
      </c>
      <c r="B921" s="20">
        <v>2</v>
      </c>
      <c r="C921" s="82" t="str">
        <f t="shared" si="28"/>
        <v>Knapsack</v>
      </c>
      <c r="D921" s="20">
        <v>50</v>
      </c>
      <c r="E921" s="20">
        <v>0.2</v>
      </c>
      <c r="F921" t="s">
        <v>2</v>
      </c>
      <c r="G921" t="s">
        <v>46</v>
      </c>
      <c r="H921" s="79" t="str">
        <f t="shared" si="29"/>
        <v>---</v>
      </c>
      <c r="I921" s="92">
        <v>60.005600000000001</v>
      </c>
      <c r="J921">
        <v>673</v>
      </c>
      <c r="L921" s="81" t="str">
        <f>IF(OR('H_Parallel+HT'!$G921="---",'H_Parallel+HT'!$G921="infeas",'H_Parallel+HT'!$G921="inf"),"---",('H_Parallel+HT'!$G921/M921)-1)</f>
        <v>---</v>
      </c>
      <c r="M921" s="83">
        <f>Model_dem!L921</f>
        <v>1043</v>
      </c>
      <c r="N921" s="78" t="str">
        <f>Model_dem!G921</f>
        <v>---</v>
      </c>
      <c r="O921" s="84" t="str">
        <f>IF(AND(H661&lt;-0.01,Model_dem!F661="Optimal"),"Aqui","")</f>
        <v/>
      </c>
      <c r="P921" s="84"/>
    </row>
    <row r="922" spans="1:16" hidden="1" x14ac:dyDescent="0.3">
      <c r="A922" s="68" t="s">
        <v>518</v>
      </c>
      <c r="B922" s="20">
        <v>3</v>
      </c>
      <c r="C922" s="82" t="str">
        <f t="shared" si="28"/>
        <v>Factor Model</v>
      </c>
      <c r="D922" s="20">
        <v>0</v>
      </c>
      <c r="E922" s="20">
        <v>0.05</v>
      </c>
      <c r="F922" t="s">
        <v>1</v>
      </c>
      <c r="G922">
        <v>1096</v>
      </c>
      <c r="H922" s="79">
        <f t="shared" si="29"/>
        <v>0</v>
      </c>
      <c r="I922">
        <v>30.906400000000001</v>
      </c>
      <c r="J922">
        <v>183941</v>
      </c>
      <c r="K922" s="52">
        <v>0</v>
      </c>
      <c r="L922" s="81">
        <f>IF(OR('H_Parallel+HT'!$G922="---",'H_Parallel+HT'!$G922="infeas",'H_Parallel+HT'!$G922="inf"),"---",('H_Parallel+HT'!$G922/M922)-1)</f>
        <v>5.0814956855225413E-2</v>
      </c>
      <c r="M922" s="83">
        <f>Model_dem!L922</f>
        <v>1043</v>
      </c>
      <c r="N922" s="78">
        <f>Model_dem!G922</f>
        <v>1096</v>
      </c>
      <c r="O922" s="84" t="str">
        <f>IF(AND(H662&lt;-0.01,Model_dem!F662="Optimal"),"Aqui","")</f>
        <v/>
      </c>
      <c r="P922" s="84"/>
    </row>
    <row r="923" spans="1:16" hidden="1" x14ac:dyDescent="0.3">
      <c r="A923" s="68" t="s">
        <v>518</v>
      </c>
      <c r="B923" s="20">
        <v>3</v>
      </c>
      <c r="C923" s="82" t="str">
        <f t="shared" si="28"/>
        <v>Factor Model</v>
      </c>
      <c r="D923" s="20">
        <v>0</v>
      </c>
      <c r="E923" s="20">
        <v>0.1</v>
      </c>
      <c r="F923" t="s">
        <v>4</v>
      </c>
      <c r="G923" t="s">
        <v>511</v>
      </c>
      <c r="H923" s="79" t="str">
        <f t="shared" si="29"/>
        <v>---</v>
      </c>
      <c r="I923" t="s">
        <v>511</v>
      </c>
      <c r="L923" s="81" t="str">
        <f>IF(OR('H_Parallel+HT'!$G923="---",'H_Parallel+HT'!$G923="infeas",'H_Parallel+HT'!$G923="inf"),"---",('H_Parallel+HT'!$G923/M923)-1)</f>
        <v>---</v>
      </c>
      <c r="M923" s="83">
        <f>Model_dem!L923</f>
        <v>1043</v>
      </c>
      <c r="N923" s="78" t="str">
        <f>Model_dem!G923</f>
        <v>---</v>
      </c>
      <c r="O923" s="84" t="str">
        <f>IF(AND(H663&lt;-0.01,Model_dem!F663="Optimal"),"Aqui","")</f>
        <v/>
      </c>
      <c r="P923" s="84"/>
    </row>
    <row r="924" spans="1:16" hidden="1" x14ac:dyDescent="0.3">
      <c r="A924" s="68" t="s">
        <v>518</v>
      </c>
      <c r="B924" s="20">
        <v>3</v>
      </c>
      <c r="C924" s="82" t="str">
        <f t="shared" si="28"/>
        <v>Factor Model</v>
      </c>
      <c r="D924" s="20">
        <v>0</v>
      </c>
      <c r="E924" s="20">
        <v>0.15</v>
      </c>
      <c r="F924" t="s">
        <v>4</v>
      </c>
      <c r="G924" t="s">
        <v>511</v>
      </c>
      <c r="H924" s="79" t="str">
        <f t="shared" si="29"/>
        <v>---</v>
      </c>
      <c r="I924" t="s">
        <v>511</v>
      </c>
      <c r="L924" s="81" t="str">
        <f>IF(OR('H_Parallel+HT'!$G924="---",'H_Parallel+HT'!$G924="infeas",'H_Parallel+HT'!$G924="inf"),"---",('H_Parallel+HT'!$G924/M924)-1)</f>
        <v>---</v>
      </c>
      <c r="M924" s="83">
        <f>Model_dem!L924</f>
        <v>1043</v>
      </c>
      <c r="N924" s="78" t="str">
        <f>Model_dem!G924</f>
        <v>---</v>
      </c>
      <c r="O924" s="84" t="str">
        <f>IF(AND(H664&lt;-0.01,Model_dem!F664="Optimal"),"Aqui","")</f>
        <v/>
      </c>
      <c r="P924" s="84"/>
    </row>
    <row r="925" spans="1:16" hidden="1" x14ac:dyDescent="0.3">
      <c r="A925" s="68" t="s">
        <v>518</v>
      </c>
      <c r="B925" s="20">
        <v>3</v>
      </c>
      <c r="C925" s="82" t="str">
        <f t="shared" si="28"/>
        <v>Factor Model</v>
      </c>
      <c r="D925" s="20">
        <v>0</v>
      </c>
      <c r="E925" s="20">
        <v>0.2</v>
      </c>
      <c r="F925" t="s">
        <v>4</v>
      </c>
      <c r="G925" t="s">
        <v>511</v>
      </c>
      <c r="H925" s="79" t="str">
        <f t="shared" si="29"/>
        <v>---</v>
      </c>
      <c r="I925" t="s">
        <v>511</v>
      </c>
      <c r="L925" s="81" t="str">
        <f>IF(OR('H_Parallel+HT'!$G925="---",'H_Parallel+HT'!$G925="infeas",'H_Parallel+HT'!$G925="inf"),"---",('H_Parallel+HT'!$G925/M925)-1)</f>
        <v>---</v>
      </c>
      <c r="M925" s="83">
        <f>Model_dem!L925</f>
        <v>1043</v>
      </c>
      <c r="N925" s="78" t="str">
        <f>Model_dem!G925</f>
        <v>---</v>
      </c>
      <c r="O925" s="84" t="str">
        <f>IF(AND(H665&lt;-0.01,Model_dem!F665="Optimal"),"Aqui","")</f>
        <v/>
      </c>
      <c r="P925" s="84"/>
    </row>
    <row r="926" spans="1:16" hidden="1" x14ac:dyDescent="0.3">
      <c r="A926" s="68" t="s">
        <v>518</v>
      </c>
      <c r="B926" s="20">
        <v>3</v>
      </c>
      <c r="C926" s="82" t="str">
        <f t="shared" si="28"/>
        <v>Factor Model</v>
      </c>
      <c r="D926" s="20">
        <v>10</v>
      </c>
      <c r="E926" s="20">
        <v>0.05</v>
      </c>
      <c r="F926" t="s">
        <v>0</v>
      </c>
      <c r="G926">
        <v>1096</v>
      </c>
      <c r="H926" s="79">
        <f t="shared" si="29"/>
        <v>0</v>
      </c>
      <c r="I926">
        <v>15.1183</v>
      </c>
      <c r="J926">
        <v>211226</v>
      </c>
      <c r="K926" s="52">
        <v>0</v>
      </c>
      <c r="L926" s="81">
        <f>IF(OR('H_Parallel+HT'!$G926="---",'H_Parallel+HT'!$G926="infeas",'H_Parallel+HT'!$G926="inf"),"---",('H_Parallel+HT'!$G926/M926)-1)</f>
        <v>5.0814956855225413E-2</v>
      </c>
      <c r="M926" s="83">
        <f>Model_dem!L926</f>
        <v>1043</v>
      </c>
      <c r="N926" s="78">
        <f>Model_dem!G926</f>
        <v>1096</v>
      </c>
      <c r="O926" s="84" t="str">
        <f>IF(AND(H666&lt;-0.01,Model_dem!F666="Optimal"),"Aqui","")</f>
        <v/>
      </c>
      <c r="P926" s="84"/>
    </row>
    <row r="927" spans="1:16" hidden="1" x14ac:dyDescent="0.3">
      <c r="A927" s="68" t="s">
        <v>518</v>
      </c>
      <c r="B927" s="20">
        <v>3</v>
      </c>
      <c r="C927" s="82" t="str">
        <f t="shared" si="28"/>
        <v>Factor Model</v>
      </c>
      <c r="D927" s="20">
        <v>10</v>
      </c>
      <c r="E927" s="20">
        <v>0.1</v>
      </c>
      <c r="F927" t="s">
        <v>4</v>
      </c>
      <c r="G927" t="s">
        <v>511</v>
      </c>
      <c r="H927" s="79" t="str">
        <f t="shared" si="29"/>
        <v>---</v>
      </c>
      <c r="I927" t="s">
        <v>511</v>
      </c>
      <c r="L927" s="81" t="str">
        <f>IF(OR('H_Parallel+HT'!$G927="---",'H_Parallel+HT'!$G927="infeas",'H_Parallel+HT'!$G927="inf"),"---",('H_Parallel+HT'!$G927/M927)-1)</f>
        <v>---</v>
      </c>
      <c r="M927" s="83">
        <f>Model_dem!L927</f>
        <v>1043</v>
      </c>
      <c r="N927" s="78" t="str">
        <f>Model_dem!G927</f>
        <v>---</v>
      </c>
      <c r="O927" s="84" t="str">
        <f>IF(AND(H667&lt;-0.01,Model_dem!F667="Optimal"),"Aqui","")</f>
        <v/>
      </c>
      <c r="P927" s="84"/>
    </row>
    <row r="928" spans="1:16" hidden="1" x14ac:dyDescent="0.3">
      <c r="A928" s="68" t="s">
        <v>518</v>
      </c>
      <c r="B928" s="20">
        <v>3</v>
      </c>
      <c r="C928" s="82" t="str">
        <f t="shared" si="28"/>
        <v>Factor Model</v>
      </c>
      <c r="D928" s="20">
        <v>10</v>
      </c>
      <c r="E928" s="20">
        <v>0.15</v>
      </c>
      <c r="F928" t="s">
        <v>4</v>
      </c>
      <c r="G928" t="s">
        <v>511</v>
      </c>
      <c r="H928" s="79" t="str">
        <f t="shared" si="29"/>
        <v>---</v>
      </c>
      <c r="I928" t="s">
        <v>511</v>
      </c>
      <c r="L928" s="81" t="str">
        <f>IF(OR('H_Parallel+HT'!$G928="---",'H_Parallel+HT'!$G928="infeas",'H_Parallel+HT'!$G928="inf"),"---",('H_Parallel+HT'!$G928/M928)-1)</f>
        <v>---</v>
      </c>
      <c r="M928" s="83">
        <f>Model_dem!L928</f>
        <v>1043</v>
      </c>
      <c r="N928" s="78" t="str">
        <f>Model_dem!G928</f>
        <v>---</v>
      </c>
      <c r="O928" s="84" t="str">
        <f>IF(AND(H668&lt;-0.01,Model_dem!F668="Optimal"),"Aqui","")</f>
        <v/>
      </c>
      <c r="P928" s="84"/>
    </row>
    <row r="929" spans="1:16" hidden="1" x14ac:dyDescent="0.3">
      <c r="A929" s="68" t="s">
        <v>518</v>
      </c>
      <c r="B929" s="20">
        <v>3</v>
      </c>
      <c r="C929" s="82" t="str">
        <f t="shared" si="28"/>
        <v>Factor Model</v>
      </c>
      <c r="D929" s="20">
        <v>10</v>
      </c>
      <c r="E929" s="20">
        <v>0.2</v>
      </c>
      <c r="F929" t="s">
        <v>4</v>
      </c>
      <c r="G929" t="s">
        <v>511</v>
      </c>
      <c r="H929" s="79" t="str">
        <f t="shared" si="29"/>
        <v>---</v>
      </c>
      <c r="I929" t="s">
        <v>511</v>
      </c>
      <c r="L929" s="81" t="str">
        <f>IF(OR('H_Parallel+HT'!$G929="---",'H_Parallel+HT'!$G929="infeas",'H_Parallel+HT'!$G929="inf"),"---",('H_Parallel+HT'!$G929/M929)-1)</f>
        <v>---</v>
      </c>
      <c r="M929" s="83">
        <f>Model_dem!L929</f>
        <v>1043</v>
      </c>
      <c r="N929" s="78" t="str">
        <f>Model_dem!G929</f>
        <v>---</v>
      </c>
      <c r="O929" s="84" t="str">
        <f>IF(AND(H669&lt;-0.01,Model_dem!F669="Optimal"),"Aqui","")</f>
        <v/>
      </c>
      <c r="P929" s="84"/>
    </row>
    <row r="930" spans="1:16" hidden="1" x14ac:dyDescent="0.3">
      <c r="A930" s="68" t="s">
        <v>518</v>
      </c>
      <c r="B930" s="20">
        <v>3</v>
      </c>
      <c r="C930" s="82" t="str">
        <f t="shared" si="28"/>
        <v>Factor Model</v>
      </c>
      <c r="D930" s="20">
        <v>25</v>
      </c>
      <c r="E930" s="20">
        <v>0.05</v>
      </c>
      <c r="F930" t="s">
        <v>0</v>
      </c>
      <c r="G930">
        <v>1096</v>
      </c>
      <c r="H930" s="79">
        <f t="shared" si="29"/>
        <v>0</v>
      </c>
      <c r="I930">
        <v>23.217199999999998</v>
      </c>
      <c r="J930">
        <v>187707</v>
      </c>
      <c r="K930" s="52">
        <v>0</v>
      </c>
      <c r="L930" s="81">
        <f>IF(OR('H_Parallel+HT'!$G930="---",'H_Parallel+HT'!$G930="infeas",'H_Parallel+HT'!$G930="inf"),"---",('H_Parallel+HT'!$G930/M930)-1)</f>
        <v>5.0814956855225413E-2</v>
      </c>
      <c r="M930" s="83">
        <f>Model_dem!L930</f>
        <v>1043</v>
      </c>
      <c r="N930" s="78">
        <f>Model_dem!G930</f>
        <v>1096</v>
      </c>
      <c r="O930" s="84" t="str">
        <f>IF(AND(H670&lt;-0.01,Model_dem!F670="Optimal"),"Aqui","")</f>
        <v/>
      </c>
      <c r="P930" s="84"/>
    </row>
    <row r="931" spans="1:16" hidden="1" x14ac:dyDescent="0.3">
      <c r="A931" s="68" t="s">
        <v>518</v>
      </c>
      <c r="B931" s="20">
        <v>3</v>
      </c>
      <c r="C931" s="82" t="str">
        <f t="shared" si="28"/>
        <v>Factor Model</v>
      </c>
      <c r="D931" s="20">
        <v>25</v>
      </c>
      <c r="E931" s="20">
        <v>0.1</v>
      </c>
      <c r="F931" t="s">
        <v>4</v>
      </c>
      <c r="G931" t="s">
        <v>511</v>
      </c>
      <c r="H931" s="79" t="str">
        <f t="shared" si="29"/>
        <v>---</v>
      </c>
      <c r="I931" t="s">
        <v>511</v>
      </c>
      <c r="L931" s="81" t="str">
        <f>IF(OR('H_Parallel+HT'!$G931="---",'H_Parallel+HT'!$G931="infeas",'H_Parallel+HT'!$G931="inf"),"---",('H_Parallel+HT'!$G931/M931)-1)</f>
        <v>---</v>
      </c>
      <c r="M931" s="83">
        <f>Model_dem!L931</f>
        <v>1043</v>
      </c>
      <c r="N931" s="78" t="str">
        <f>Model_dem!G931</f>
        <v>---</v>
      </c>
      <c r="O931" s="84" t="str">
        <f>IF(AND(H671&lt;-0.01,Model_dem!F671="Optimal"),"Aqui","")</f>
        <v/>
      </c>
      <c r="P931" s="84"/>
    </row>
    <row r="932" spans="1:16" hidden="1" x14ac:dyDescent="0.3">
      <c r="A932" s="68" t="s">
        <v>518</v>
      </c>
      <c r="B932" s="20">
        <v>3</v>
      </c>
      <c r="C932" s="82" t="str">
        <f t="shared" si="28"/>
        <v>Factor Model</v>
      </c>
      <c r="D932" s="20">
        <v>25</v>
      </c>
      <c r="E932" s="20">
        <v>0.15</v>
      </c>
      <c r="F932" t="s">
        <v>4</v>
      </c>
      <c r="G932" t="s">
        <v>511</v>
      </c>
      <c r="H932" s="79" t="str">
        <f t="shared" si="29"/>
        <v>---</v>
      </c>
      <c r="I932" t="s">
        <v>511</v>
      </c>
      <c r="L932" s="81" t="str">
        <f>IF(OR('H_Parallel+HT'!$G932="---",'H_Parallel+HT'!$G932="infeas",'H_Parallel+HT'!$G932="inf"),"---",('H_Parallel+HT'!$G932/M932)-1)</f>
        <v>---</v>
      </c>
      <c r="M932" s="83">
        <f>Model_dem!L932</f>
        <v>1043</v>
      </c>
      <c r="N932" s="78" t="str">
        <f>Model_dem!G932</f>
        <v>---</v>
      </c>
      <c r="O932" s="84" t="str">
        <f>IF(AND(H672&lt;-0.01,Model_dem!F672="Optimal"),"Aqui","")</f>
        <v/>
      </c>
      <c r="P932" s="84"/>
    </row>
    <row r="933" spans="1:16" hidden="1" x14ac:dyDescent="0.3">
      <c r="A933" s="68" t="s">
        <v>518</v>
      </c>
      <c r="B933" s="20">
        <v>3</v>
      </c>
      <c r="C933" s="82" t="str">
        <f t="shared" si="28"/>
        <v>Factor Model</v>
      </c>
      <c r="D933" s="20">
        <v>25</v>
      </c>
      <c r="E933" s="20">
        <v>0.2</v>
      </c>
      <c r="F933" t="s">
        <v>4</v>
      </c>
      <c r="G933" t="s">
        <v>511</v>
      </c>
      <c r="H933" s="79" t="str">
        <f t="shared" si="29"/>
        <v>---</v>
      </c>
      <c r="I933" t="s">
        <v>511</v>
      </c>
      <c r="L933" s="81" t="str">
        <f>IF(OR('H_Parallel+HT'!$G933="---",'H_Parallel+HT'!$G933="infeas",'H_Parallel+HT'!$G933="inf"),"---",('H_Parallel+HT'!$G933/M933)-1)</f>
        <v>---</v>
      </c>
      <c r="M933" s="83">
        <f>Model_dem!L933</f>
        <v>1043</v>
      </c>
      <c r="N933" s="78" t="str">
        <f>Model_dem!G933</f>
        <v>---</v>
      </c>
      <c r="O933" s="84" t="str">
        <f>IF(AND(H673&lt;-0.01,Model_dem!F673="Optimal"),"Aqui","")</f>
        <v/>
      </c>
      <c r="P933" s="84"/>
    </row>
    <row r="934" spans="1:16" hidden="1" x14ac:dyDescent="0.3">
      <c r="A934" s="68" t="s">
        <v>518</v>
      </c>
      <c r="B934" s="20">
        <v>3</v>
      </c>
      <c r="C934" s="82" t="str">
        <f t="shared" si="28"/>
        <v>Factor Model</v>
      </c>
      <c r="D934" s="20">
        <v>50</v>
      </c>
      <c r="E934" s="20">
        <v>0.05</v>
      </c>
      <c r="F934" t="s">
        <v>0</v>
      </c>
      <c r="G934">
        <v>1096</v>
      </c>
      <c r="H934" s="79">
        <f t="shared" si="29"/>
        <v>0</v>
      </c>
      <c r="I934">
        <v>3.5716000000000001</v>
      </c>
      <c r="J934">
        <v>211878</v>
      </c>
      <c r="K934" s="52">
        <v>0</v>
      </c>
      <c r="L934" s="81">
        <f>IF(OR('H_Parallel+HT'!$G934="---",'H_Parallel+HT'!$G934="infeas",'H_Parallel+HT'!$G934="inf"),"---",('H_Parallel+HT'!$G934/M934)-1)</f>
        <v>5.0814956855225413E-2</v>
      </c>
      <c r="M934" s="83">
        <f>Model_dem!L934</f>
        <v>1043</v>
      </c>
      <c r="N934" s="78">
        <f>Model_dem!G934</f>
        <v>1096</v>
      </c>
      <c r="O934" s="84" t="str">
        <f>IF(AND(H674&lt;-0.01,Model_dem!F674="Optimal"),"Aqui","")</f>
        <v/>
      </c>
      <c r="P934" s="84">
        <v>95723</v>
      </c>
    </row>
    <row r="935" spans="1:16" hidden="1" x14ac:dyDescent="0.3">
      <c r="A935" s="68" t="s">
        <v>518</v>
      </c>
      <c r="B935" s="20">
        <v>3</v>
      </c>
      <c r="C935" s="82" t="str">
        <f t="shared" si="28"/>
        <v>Factor Model</v>
      </c>
      <c r="D935" s="20">
        <v>50</v>
      </c>
      <c r="E935" s="20">
        <v>0.1</v>
      </c>
      <c r="F935" t="s">
        <v>4</v>
      </c>
      <c r="G935" t="s">
        <v>511</v>
      </c>
      <c r="H935" s="79" t="str">
        <f t="shared" si="29"/>
        <v>---</v>
      </c>
      <c r="I935" t="s">
        <v>511</v>
      </c>
      <c r="L935" s="81" t="str">
        <f>IF(OR('H_Parallel+HT'!$G935="---",'H_Parallel+HT'!$G935="infeas",'H_Parallel+HT'!$G935="inf"),"---",('H_Parallel+HT'!$G935/M935)-1)</f>
        <v>---</v>
      </c>
      <c r="M935" s="83">
        <f>Model_dem!L935</f>
        <v>1043</v>
      </c>
      <c r="N935" s="78" t="str">
        <f>Model_dem!G935</f>
        <v>---</v>
      </c>
      <c r="O935" s="84" t="str">
        <f>IF(AND(H675&lt;-0.01,Model_dem!F675="Optimal"),"Aqui","")</f>
        <v/>
      </c>
      <c r="P935" s="84">
        <v>99908</v>
      </c>
    </row>
    <row r="936" spans="1:16" hidden="1" x14ac:dyDescent="0.3">
      <c r="A936" s="68" t="s">
        <v>518</v>
      </c>
      <c r="B936" s="20">
        <v>3</v>
      </c>
      <c r="C936" s="82" t="str">
        <f t="shared" si="28"/>
        <v>Factor Model</v>
      </c>
      <c r="D936" s="20">
        <v>50</v>
      </c>
      <c r="E936" s="20">
        <v>0.15</v>
      </c>
      <c r="F936" t="s">
        <v>4</v>
      </c>
      <c r="G936" t="s">
        <v>511</v>
      </c>
      <c r="H936" s="79" t="str">
        <f t="shared" si="29"/>
        <v>---</v>
      </c>
      <c r="I936" t="s">
        <v>511</v>
      </c>
      <c r="L936" s="81" t="str">
        <f>IF(OR('H_Parallel+HT'!$G936="---",'H_Parallel+HT'!$G936="infeas",'H_Parallel+HT'!$G936="inf"),"---",('H_Parallel+HT'!$G936/M936)-1)</f>
        <v>---</v>
      </c>
      <c r="M936" s="83">
        <f>Model_dem!L936</f>
        <v>1043</v>
      </c>
      <c r="N936" s="78" t="str">
        <f>Model_dem!G936</f>
        <v>---</v>
      </c>
      <c r="O936" s="84" t="str">
        <f>IF(AND(H676&lt;-0.01,Model_dem!F676="Optimal"),"Aqui","")</f>
        <v/>
      </c>
      <c r="P936" s="84">
        <v>91344</v>
      </c>
    </row>
    <row r="937" spans="1:16" hidden="1" x14ac:dyDescent="0.3">
      <c r="A937" s="68" t="s">
        <v>518</v>
      </c>
      <c r="B937" s="20">
        <v>3</v>
      </c>
      <c r="C937" s="82" t="str">
        <f t="shared" si="28"/>
        <v>Factor Model</v>
      </c>
      <c r="D937" s="20">
        <v>50</v>
      </c>
      <c r="E937" s="20">
        <v>0.2</v>
      </c>
      <c r="F937" t="s">
        <v>4</v>
      </c>
      <c r="G937" t="s">
        <v>511</v>
      </c>
      <c r="H937" s="79" t="str">
        <f t="shared" si="29"/>
        <v>---</v>
      </c>
      <c r="I937" t="s">
        <v>511</v>
      </c>
      <c r="L937" s="81" t="str">
        <f>IF(OR('H_Parallel+HT'!$G937="---",'H_Parallel+HT'!$G937="infeas",'H_Parallel+HT'!$G937="inf"),"---",('H_Parallel+HT'!$G937/M937)-1)</f>
        <v>---</v>
      </c>
      <c r="M937" s="83">
        <f>Model_dem!L937</f>
        <v>1043</v>
      </c>
      <c r="N937" s="78" t="str">
        <f>Model_dem!G937</f>
        <v>---</v>
      </c>
      <c r="O937" s="84" t="str">
        <f>IF(AND(H677&lt;-0.01,Model_dem!F677="Optimal"),"Aqui","")</f>
        <v/>
      </c>
      <c r="P937" s="84">
        <v>88496</v>
      </c>
    </row>
    <row r="938" spans="1:16" x14ac:dyDescent="0.3">
      <c r="A938" s="68" t="s">
        <v>523</v>
      </c>
      <c r="B938" s="20">
        <v>0</v>
      </c>
      <c r="C938" s="82" t="str">
        <f t="shared" si="28"/>
        <v>Deterministic</v>
      </c>
      <c r="D938" s="20">
        <v>0</v>
      </c>
      <c r="E938" s="20">
        <v>0.05</v>
      </c>
      <c r="F938" t="s">
        <v>0</v>
      </c>
      <c r="G938">
        <v>715</v>
      </c>
      <c r="H938" s="79">
        <f t="shared" si="29"/>
        <v>0</v>
      </c>
      <c r="I938" s="92">
        <v>2.1424699999999999</v>
      </c>
      <c r="J938">
        <v>4435</v>
      </c>
      <c r="K938" s="52">
        <v>0.94299999999999995</v>
      </c>
      <c r="L938" s="81">
        <f>IF(OR('H_Parallel+HT'!$G938="---",'H_Parallel+HT'!$G938="infeas",'H_Parallel+HT'!$G938="inf"),"---",('H_Parallel+HT'!$G938/M938)-1)</f>
        <v>0</v>
      </c>
      <c r="M938" s="83">
        <f>Model_dem!L938</f>
        <v>715</v>
      </c>
      <c r="N938" s="78">
        <f>Model_dem!G938</f>
        <v>715</v>
      </c>
      <c r="O938" s="84" t="str">
        <f>IF(AND(H678&lt;-0.01,Model_dem!F678="Optimal"),"Aqui","")</f>
        <v/>
      </c>
      <c r="P938" s="84">
        <v>32456</v>
      </c>
    </row>
    <row r="939" spans="1:16" x14ac:dyDescent="0.3">
      <c r="A939" s="68" t="s">
        <v>523</v>
      </c>
      <c r="B939" s="20">
        <v>0</v>
      </c>
      <c r="C939" s="82" t="str">
        <f t="shared" si="28"/>
        <v>Deterministic</v>
      </c>
      <c r="D939" s="20">
        <v>0</v>
      </c>
      <c r="E939" s="20">
        <v>0.1</v>
      </c>
      <c r="F939" t="s">
        <v>0</v>
      </c>
      <c r="G939">
        <v>715</v>
      </c>
      <c r="H939" s="79">
        <f t="shared" si="29"/>
        <v>0</v>
      </c>
      <c r="I939" s="92">
        <v>1.2002900000000001</v>
      </c>
      <c r="J939">
        <v>7043</v>
      </c>
      <c r="K939" s="52">
        <v>1</v>
      </c>
      <c r="L939" s="81">
        <f>IF(OR('H_Parallel+HT'!$G939="---",'H_Parallel+HT'!$G939="infeas",'H_Parallel+HT'!$G939="inf"),"---",('H_Parallel+HT'!$G939/M939)-1)</f>
        <v>0</v>
      </c>
      <c r="M939" s="83">
        <f>Model_dem!L939</f>
        <v>715</v>
      </c>
      <c r="N939" s="78">
        <f>Model_dem!G939</f>
        <v>715</v>
      </c>
      <c r="O939" s="84" t="str">
        <f>IF(AND(H679&lt;-0.01,Model_dem!F679="Optimal"),"Aqui","")</f>
        <v/>
      </c>
      <c r="P939" s="84">
        <v>31434</v>
      </c>
    </row>
    <row r="940" spans="1:16" x14ac:dyDescent="0.3">
      <c r="A940" s="68" t="s">
        <v>523</v>
      </c>
      <c r="B940" s="20">
        <v>0</v>
      </c>
      <c r="C940" s="82" t="str">
        <f t="shared" si="28"/>
        <v>Deterministic</v>
      </c>
      <c r="D940" s="20">
        <v>0</v>
      </c>
      <c r="E940" s="20">
        <v>0.15</v>
      </c>
      <c r="F940" t="s">
        <v>0</v>
      </c>
      <c r="G940">
        <v>715</v>
      </c>
      <c r="H940" s="79">
        <f t="shared" si="29"/>
        <v>0</v>
      </c>
      <c r="I940" s="92">
        <v>0.88377399999999995</v>
      </c>
      <c r="J940">
        <v>7115</v>
      </c>
      <c r="K940" s="52">
        <v>1</v>
      </c>
      <c r="L940" s="81">
        <f>IF(OR('H_Parallel+HT'!$G940="---",'H_Parallel+HT'!$G940="infeas",'H_Parallel+HT'!$G940="inf"),"---",('H_Parallel+HT'!$G940/M940)-1)</f>
        <v>0</v>
      </c>
      <c r="M940" s="83">
        <f>Model_dem!L940</f>
        <v>715</v>
      </c>
      <c r="N940" s="78">
        <f>Model_dem!G940</f>
        <v>715</v>
      </c>
      <c r="O940" s="84" t="str">
        <f>IF(AND(H680&lt;-0.01,Model_dem!F680="Optimal"),"Aqui","")</f>
        <v/>
      </c>
      <c r="P940" s="84">
        <v>30527</v>
      </c>
    </row>
    <row r="941" spans="1:16" x14ac:dyDescent="0.3">
      <c r="A941" s="68" t="s">
        <v>523</v>
      </c>
      <c r="B941" s="20">
        <v>0</v>
      </c>
      <c r="C941" s="82" t="str">
        <f t="shared" si="28"/>
        <v>Deterministic</v>
      </c>
      <c r="D941" s="20">
        <v>0</v>
      </c>
      <c r="E941" s="20">
        <v>0.2</v>
      </c>
      <c r="F941" t="s">
        <v>0</v>
      </c>
      <c r="G941">
        <v>715</v>
      </c>
      <c r="H941" s="79">
        <f t="shared" si="29"/>
        <v>0</v>
      </c>
      <c r="I941" s="92">
        <v>0.88027299999999997</v>
      </c>
      <c r="J941">
        <v>7643</v>
      </c>
      <c r="K941" s="52">
        <v>1</v>
      </c>
      <c r="L941" s="81">
        <f>IF(OR('H_Parallel+HT'!$G941="---",'H_Parallel+HT'!$G941="infeas",'H_Parallel+HT'!$G941="inf"),"---",('H_Parallel+HT'!$G941/M941)-1)</f>
        <v>0</v>
      </c>
      <c r="M941" s="83">
        <f>Model_dem!L941</f>
        <v>715</v>
      </c>
      <c r="N941" s="78">
        <f>Model_dem!G941</f>
        <v>715</v>
      </c>
      <c r="O941" s="84" t="str">
        <f>IF(AND(H681&lt;-0.01,Model_dem!F681="Optimal"),"Aqui","")</f>
        <v/>
      </c>
      <c r="P941" s="84">
        <v>28147</v>
      </c>
    </row>
    <row r="942" spans="1:16" x14ac:dyDescent="0.3">
      <c r="A942" s="68" t="s">
        <v>523</v>
      </c>
      <c r="B942" s="20">
        <v>1</v>
      </c>
      <c r="C942" s="82" t="str">
        <f t="shared" si="28"/>
        <v>Cardinality-constrained</v>
      </c>
      <c r="D942" s="20">
        <v>5</v>
      </c>
      <c r="E942" s="20">
        <v>0.05</v>
      </c>
      <c r="F942" t="s">
        <v>1</v>
      </c>
      <c r="G942">
        <v>715</v>
      </c>
      <c r="H942" s="79">
        <f t="shared" si="29"/>
        <v>0</v>
      </c>
      <c r="I942" s="92">
        <v>0.93520800000000004</v>
      </c>
      <c r="J942">
        <v>6988</v>
      </c>
      <c r="K942" s="52">
        <v>3.7999999999999999E-2</v>
      </c>
      <c r="L942" s="81">
        <f>IF(OR('H_Parallel+HT'!$G942="---",'H_Parallel+HT'!$G942="infeas",'H_Parallel+HT'!$G942="inf"),"---",('H_Parallel+HT'!$G942/M942)-1)</f>
        <v>0</v>
      </c>
      <c r="M942" s="83">
        <f>Model_dem!L942</f>
        <v>715</v>
      </c>
      <c r="N942" s="78">
        <f>Model_dem!G942</f>
        <v>715</v>
      </c>
      <c r="O942" s="84" t="str">
        <f>IF(AND(H682&lt;-0.01,Model_dem!F682="Optimal"),"Aqui","")</f>
        <v/>
      </c>
      <c r="P942" s="84">
        <v>32264</v>
      </c>
    </row>
    <row r="943" spans="1:16" x14ac:dyDescent="0.3">
      <c r="A943" s="68" t="s">
        <v>523</v>
      </c>
      <c r="B943" s="20">
        <v>1</v>
      </c>
      <c r="C943" s="82" t="str">
        <f t="shared" si="28"/>
        <v>Cardinality-constrained</v>
      </c>
      <c r="D943" s="20">
        <v>5</v>
      </c>
      <c r="E943" s="20">
        <v>0.1</v>
      </c>
      <c r="F943" t="s">
        <v>0</v>
      </c>
      <c r="G943">
        <v>715</v>
      </c>
      <c r="H943" s="79">
        <f t="shared" si="29"/>
        <v>0</v>
      </c>
      <c r="I943" s="92">
        <v>1.0610900000000001</v>
      </c>
      <c r="J943">
        <v>6302</v>
      </c>
      <c r="K943" s="52">
        <v>1</v>
      </c>
      <c r="L943" s="81">
        <f>IF(OR('H_Parallel+HT'!$G943="---",'H_Parallel+HT'!$G943="infeas",'H_Parallel+HT'!$G943="inf"),"---",('H_Parallel+HT'!$G943/M943)-1)</f>
        <v>0</v>
      </c>
      <c r="M943" s="83">
        <f>Model_dem!L943</f>
        <v>715</v>
      </c>
      <c r="N943" s="78">
        <f>Model_dem!G943</f>
        <v>715</v>
      </c>
      <c r="O943" s="84" t="str">
        <f>IF(AND(H683&lt;-0.01,Model_dem!F683="Optimal"),"Aqui","")</f>
        <v/>
      </c>
      <c r="P943" s="84">
        <v>32332</v>
      </c>
    </row>
    <row r="944" spans="1:16" x14ac:dyDescent="0.3">
      <c r="A944" s="68" t="s">
        <v>523</v>
      </c>
      <c r="B944" s="20">
        <v>1</v>
      </c>
      <c r="C944" s="82" t="str">
        <f t="shared" si="28"/>
        <v>Cardinality-constrained</v>
      </c>
      <c r="D944" s="20">
        <v>5</v>
      </c>
      <c r="E944" s="20">
        <v>0.15</v>
      </c>
      <c r="F944" t="s">
        <v>0</v>
      </c>
      <c r="G944">
        <v>717</v>
      </c>
      <c r="H944" s="79">
        <f t="shared" si="29"/>
        <v>2.7972027972027972E-3</v>
      </c>
      <c r="I944" s="92">
        <v>0.98750300000000002</v>
      </c>
      <c r="J944">
        <v>5897</v>
      </c>
      <c r="K944" s="52">
        <v>1</v>
      </c>
      <c r="L944" s="81">
        <f>IF(OR('H_Parallel+HT'!$G944="---",'H_Parallel+HT'!$G944="infeas",'H_Parallel+HT'!$G944="inf"),"---",('H_Parallel+HT'!$G944/M944)-1)</f>
        <v>2.7972027972027469E-3</v>
      </c>
      <c r="M944" s="83">
        <f>Model_dem!L944</f>
        <v>715</v>
      </c>
      <c r="N944" s="78">
        <f>Model_dem!G944</f>
        <v>715</v>
      </c>
      <c r="O944" s="84" t="str">
        <f>IF(AND(H684&lt;-0.01,Model_dem!F684="Optimal"),"Aqui","")</f>
        <v/>
      </c>
      <c r="P944" s="84">
        <v>27787</v>
      </c>
    </row>
    <row r="945" spans="1:16" x14ac:dyDescent="0.3">
      <c r="A945" s="68" t="s">
        <v>523</v>
      </c>
      <c r="B945" s="20">
        <v>1</v>
      </c>
      <c r="C945" s="82" t="str">
        <f t="shared" si="28"/>
        <v>Cardinality-constrained</v>
      </c>
      <c r="D945" s="20">
        <v>5</v>
      </c>
      <c r="E945" s="20">
        <v>0.2</v>
      </c>
      <c r="F945" t="s">
        <v>0</v>
      </c>
      <c r="G945">
        <v>717</v>
      </c>
      <c r="H945" s="79">
        <f t="shared" si="29"/>
        <v>2.7972027972027972E-3</v>
      </c>
      <c r="I945" s="92">
        <v>0.94083300000000003</v>
      </c>
      <c r="J945">
        <v>5565</v>
      </c>
      <c r="K945" s="52">
        <v>1</v>
      </c>
      <c r="L945" s="81">
        <f>IF(OR('H_Parallel+HT'!$G945="---",'H_Parallel+HT'!$G945="infeas",'H_Parallel+HT'!$G945="inf"),"---",('H_Parallel+HT'!$G945/M945)-1)</f>
        <v>2.7972027972027469E-3</v>
      </c>
      <c r="M945" s="83">
        <f>Model_dem!L945</f>
        <v>715</v>
      </c>
      <c r="N945" s="78">
        <f>Model_dem!G945</f>
        <v>715</v>
      </c>
      <c r="O945" s="84" t="str">
        <f>IF(AND(H685&lt;-0.01,Model_dem!F685="Optimal"),"Aqui","")</f>
        <v/>
      </c>
      <c r="P945" s="84">
        <v>28879</v>
      </c>
    </row>
    <row r="946" spans="1:16" x14ac:dyDescent="0.3">
      <c r="A946" s="68" t="s">
        <v>523</v>
      </c>
      <c r="B946" s="20">
        <v>1</v>
      </c>
      <c r="C946" s="82" t="str">
        <f t="shared" si="28"/>
        <v>Cardinality-constrained</v>
      </c>
      <c r="D946" s="20">
        <v>10</v>
      </c>
      <c r="E946" s="20">
        <v>0.05</v>
      </c>
      <c r="F946" t="s">
        <v>0</v>
      </c>
      <c r="G946">
        <v>715</v>
      </c>
      <c r="H946" s="79">
        <f t="shared" si="29"/>
        <v>0</v>
      </c>
      <c r="I946" s="92">
        <v>1.0483100000000001</v>
      </c>
      <c r="J946">
        <v>6819</v>
      </c>
      <c r="K946" s="52">
        <v>0.94299999999999995</v>
      </c>
      <c r="L946" s="81">
        <f>IF(OR('H_Parallel+HT'!$G946="---",'H_Parallel+HT'!$G946="infeas",'H_Parallel+HT'!$G946="inf"),"---",('H_Parallel+HT'!$G946/M946)-1)</f>
        <v>0</v>
      </c>
      <c r="M946" s="83">
        <f>Model_dem!L946</f>
        <v>715</v>
      </c>
      <c r="N946" s="78">
        <f>Model_dem!G946</f>
        <v>715</v>
      </c>
      <c r="O946" s="84" t="str">
        <f>IF(AND(H686&lt;-0.01,Model_dem!F686="Optimal"),"Aqui","")</f>
        <v/>
      </c>
      <c r="P946" s="84">
        <v>19124</v>
      </c>
    </row>
    <row r="947" spans="1:16" x14ac:dyDescent="0.3">
      <c r="A947" s="68" t="s">
        <v>523</v>
      </c>
      <c r="B947" s="20">
        <v>1</v>
      </c>
      <c r="C947" s="82" t="str">
        <f t="shared" si="28"/>
        <v>Cardinality-constrained</v>
      </c>
      <c r="D947" s="20">
        <v>10</v>
      </c>
      <c r="E947" s="20">
        <v>0.1</v>
      </c>
      <c r="F947" t="s">
        <v>0</v>
      </c>
      <c r="G947">
        <v>716</v>
      </c>
      <c r="H947" s="79">
        <f t="shared" si="29"/>
        <v>1.3986013986013986E-3</v>
      </c>
      <c r="I947" s="92">
        <v>1.1987099999999999</v>
      </c>
      <c r="J947">
        <v>6806</v>
      </c>
      <c r="K947" s="52">
        <v>1</v>
      </c>
      <c r="L947" s="81">
        <f>IF(OR('H_Parallel+HT'!$G947="---",'H_Parallel+HT'!$G947="infeas",'H_Parallel+HT'!$G947="inf"),"---",('H_Parallel+HT'!$G947/M947)-1)</f>
        <v>1.3986013986013734E-3</v>
      </c>
      <c r="M947" s="83">
        <f>Model_dem!L947</f>
        <v>715</v>
      </c>
      <c r="N947" s="78">
        <f>Model_dem!G947</f>
        <v>715</v>
      </c>
      <c r="O947" s="84" t="str">
        <f>IF(AND(H687&lt;-0.01,Model_dem!F687="Optimal"),"Aqui","")</f>
        <v/>
      </c>
      <c r="P947" s="84">
        <v>11325</v>
      </c>
    </row>
    <row r="948" spans="1:16" x14ac:dyDescent="0.3">
      <c r="A948" s="68" t="s">
        <v>523</v>
      </c>
      <c r="B948" s="20">
        <v>1</v>
      </c>
      <c r="C948" s="82" t="str">
        <f t="shared" si="28"/>
        <v>Cardinality-constrained</v>
      </c>
      <c r="D948" s="20">
        <v>10</v>
      </c>
      <c r="E948" s="20">
        <v>0.15</v>
      </c>
      <c r="F948" t="s">
        <v>0</v>
      </c>
      <c r="G948">
        <v>715</v>
      </c>
      <c r="H948" s="79">
        <f t="shared" si="29"/>
        <v>0</v>
      </c>
      <c r="I948" s="92">
        <v>1.04451</v>
      </c>
      <c r="J948">
        <v>5860</v>
      </c>
      <c r="K948" s="52">
        <v>1</v>
      </c>
      <c r="L948" s="81">
        <f>IF(OR('H_Parallel+HT'!$G948="---",'H_Parallel+HT'!$G948="infeas",'H_Parallel+HT'!$G948="inf"),"---",('H_Parallel+HT'!$G948/M948)-1)</f>
        <v>0</v>
      </c>
      <c r="M948" s="83">
        <f>Model_dem!L948</f>
        <v>715</v>
      </c>
      <c r="N948" s="78">
        <f>Model_dem!G948</f>
        <v>715</v>
      </c>
      <c r="O948" s="84" t="str">
        <f>IF(AND(H688&lt;-0.01,Model_dem!F688="Optimal"),"Aqui","")</f>
        <v/>
      </c>
      <c r="P948" s="84">
        <v>5748</v>
      </c>
    </row>
    <row r="949" spans="1:16" x14ac:dyDescent="0.3">
      <c r="A949" s="68" t="s">
        <v>523</v>
      </c>
      <c r="B949" s="20">
        <v>1</v>
      </c>
      <c r="C949" s="82" t="str">
        <f t="shared" si="28"/>
        <v>Cardinality-constrained</v>
      </c>
      <c r="D949" s="20">
        <v>10</v>
      </c>
      <c r="E949" s="20">
        <v>0.2</v>
      </c>
      <c r="F949" t="s">
        <v>0</v>
      </c>
      <c r="G949">
        <v>717</v>
      </c>
      <c r="H949" s="79">
        <f t="shared" si="29"/>
        <v>2.7972027972027972E-3</v>
      </c>
      <c r="I949" s="92">
        <v>0.99596600000000002</v>
      </c>
      <c r="J949">
        <v>4921</v>
      </c>
      <c r="K949" s="52">
        <v>1</v>
      </c>
      <c r="L949" s="81">
        <f>IF(OR('H_Parallel+HT'!$G949="---",'H_Parallel+HT'!$G949="infeas",'H_Parallel+HT'!$G949="inf"),"---",('H_Parallel+HT'!$G949/M949)-1)</f>
        <v>2.7972027972027469E-3</v>
      </c>
      <c r="M949" s="83">
        <f>Model_dem!L949</f>
        <v>715</v>
      </c>
      <c r="N949" s="78">
        <f>Model_dem!G949</f>
        <v>715</v>
      </c>
      <c r="O949" s="84" t="str">
        <f>IF(AND(H689&lt;-0.01,Model_dem!F689="Optimal"),"Aqui","")</f>
        <v/>
      </c>
      <c r="P949" s="84">
        <v>2814</v>
      </c>
    </row>
    <row r="950" spans="1:16" x14ac:dyDescent="0.3">
      <c r="A950" s="68" t="s">
        <v>523</v>
      </c>
      <c r="B950" s="20">
        <v>1</v>
      </c>
      <c r="C950" s="82" t="str">
        <f t="shared" si="28"/>
        <v>Cardinality-constrained</v>
      </c>
      <c r="D950" s="20">
        <v>25</v>
      </c>
      <c r="E950" s="20">
        <v>0.05</v>
      </c>
      <c r="F950" t="s">
        <v>0</v>
      </c>
      <c r="G950">
        <v>715</v>
      </c>
      <c r="H950" s="79">
        <f t="shared" si="29"/>
        <v>0</v>
      </c>
      <c r="I950" s="92">
        <v>0.95333000000000001</v>
      </c>
      <c r="J950">
        <v>7121</v>
      </c>
      <c r="K950" s="52">
        <v>3.7999999999999999E-2</v>
      </c>
      <c r="L950" s="81">
        <f>IF(OR('H_Parallel+HT'!$G950="---",'H_Parallel+HT'!$G950="infeas",'H_Parallel+HT'!$G950="inf"),"---",('H_Parallel+HT'!$G950/M950)-1)</f>
        <v>0</v>
      </c>
      <c r="M950" s="83">
        <f>Model_dem!L950</f>
        <v>715</v>
      </c>
      <c r="N950" s="78">
        <f>Model_dem!G950</f>
        <v>715</v>
      </c>
      <c r="O950" s="84" t="str">
        <f>IF(AND(H690&lt;-0.01,Model_dem!F690="Optimal"),"Aqui","")</f>
        <v/>
      </c>
      <c r="P950" s="84">
        <v>12155</v>
      </c>
    </row>
    <row r="951" spans="1:16" x14ac:dyDescent="0.3">
      <c r="A951" s="68" t="s">
        <v>523</v>
      </c>
      <c r="B951" s="20">
        <v>1</v>
      </c>
      <c r="C951" s="82" t="str">
        <f t="shared" si="28"/>
        <v>Cardinality-constrained</v>
      </c>
      <c r="D951" s="20">
        <v>25</v>
      </c>
      <c r="E951" s="20">
        <v>0.1</v>
      </c>
      <c r="F951" t="s">
        <v>0</v>
      </c>
      <c r="G951">
        <v>729</v>
      </c>
      <c r="H951" s="79">
        <f t="shared" si="29"/>
        <v>0</v>
      </c>
      <c r="I951" s="92">
        <v>7.7316599999999998</v>
      </c>
      <c r="J951">
        <v>8895</v>
      </c>
      <c r="K951" s="52">
        <v>0.503</v>
      </c>
      <c r="L951" s="81">
        <f>IF(OR('H_Parallel+HT'!$G951="---",'H_Parallel+HT'!$G951="infeas",'H_Parallel+HT'!$G951="inf"),"---",('H_Parallel+HT'!$G951/M951)-1)</f>
        <v>1.9580419580419672E-2</v>
      </c>
      <c r="M951" s="83">
        <f>Model_dem!L951</f>
        <v>715</v>
      </c>
      <c r="N951" s="78">
        <f>Model_dem!G951</f>
        <v>729</v>
      </c>
      <c r="O951" s="84" t="str">
        <f>IF(AND(H691&lt;-0.01,Model_dem!F691="Optimal"),"Aqui","")</f>
        <v/>
      </c>
      <c r="P951" s="84">
        <v>4887</v>
      </c>
    </row>
    <row r="952" spans="1:16" x14ac:dyDescent="0.3">
      <c r="A952" s="68" t="s">
        <v>523</v>
      </c>
      <c r="B952" s="20">
        <v>1</v>
      </c>
      <c r="C952" s="82" t="str">
        <f t="shared" si="28"/>
        <v>Cardinality-constrained</v>
      </c>
      <c r="D952" s="20">
        <v>25</v>
      </c>
      <c r="E952" s="20">
        <v>0.15</v>
      </c>
      <c r="F952" t="s">
        <v>1</v>
      </c>
      <c r="G952">
        <v>810</v>
      </c>
      <c r="H952" s="79">
        <f t="shared" si="29"/>
        <v>-0.12526997840172785</v>
      </c>
      <c r="I952" s="92">
        <v>304.71899999999999</v>
      </c>
      <c r="J952">
        <v>964</v>
      </c>
      <c r="K952" s="52">
        <v>0.996</v>
      </c>
      <c r="L952" s="81">
        <f>IF(OR('H_Parallel+HT'!$G952="---",'H_Parallel+HT'!$G952="infeas",'H_Parallel+HT'!$G952="inf"),"---",('H_Parallel+HT'!$G952/M952)-1)</f>
        <v>0.13286713286713292</v>
      </c>
      <c r="M952" s="83">
        <f>Model_dem!L952</f>
        <v>715</v>
      </c>
      <c r="N952" s="78">
        <f>Model_dem!G952</f>
        <v>926</v>
      </c>
      <c r="O952" s="84" t="str">
        <f>IF(AND(H692&lt;-0.01,Model_dem!F692="Optimal"),"Aqui","")</f>
        <v/>
      </c>
      <c r="P952" s="84">
        <v>497</v>
      </c>
    </row>
    <row r="953" spans="1:16" x14ac:dyDescent="0.3">
      <c r="A953" s="68" t="s">
        <v>523</v>
      </c>
      <c r="B953" s="20">
        <v>1</v>
      </c>
      <c r="C953" s="82" t="str">
        <f t="shared" si="28"/>
        <v>Cardinality-constrained</v>
      </c>
      <c r="D953" s="20">
        <v>25</v>
      </c>
      <c r="E953" s="20">
        <v>0.2</v>
      </c>
      <c r="F953" t="s">
        <v>2</v>
      </c>
      <c r="G953" t="s">
        <v>46</v>
      </c>
      <c r="H953" s="79" t="str">
        <f t="shared" si="29"/>
        <v>---</v>
      </c>
      <c r="I953" s="92">
        <v>60.005899999999997</v>
      </c>
      <c r="J953">
        <v>631</v>
      </c>
      <c r="L953" s="81" t="str">
        <f>IF(OR('H_Parallel+HT'!$G953="---",'H_Parallel+HT'!$G953="infeas",'H_Parallel+HT'!$G953="inf"),"---",('H_Parallel+HT'!$G953/M953)-1)</f>
        <v>---</v>
      </c>
      <c r="M953" s="83">
        <f>Model_dem!L953</f>
        <v>715</v>
      </c>
      <c r="N953" s="78" t="str">
        <f>Model_dem!G953</f>
        <v>---</v>
      </c>
      <c r="O953" s="84" t="str">
        <f>IF(AND(H693&lt;-0.01,Model_dem!F693="Optimal"),"Aqui","")</f>
        <v/>
      </c>
      <c r="P953" s="84">
        <v>29</v>
      </c>
    </row>
    <row r="954" spans="1:16" x14ac:dyDescent="0.3">
      <c r="A954" s="68" t="s">
        <v>523</v>
      </c>
      <c r="B954" s="20">
        <v>1</v>
      </c>
      <c r="C954" s="82" t="str">
        <f t="shared" si="28"/>
        <v>Cardinality-constrained</v>
      </c>
      <c r="D954" s="20">
        <v>50</v>
      </c>
      <c r="E954" s="20">
        <v>0.05</v>
      </c>
      <c r="F954" t="s">
        <v>0</v>
      </c>
      <c r="G954">
        <v>722</v>
      </c>
      <c r="H954" s="79">
        <f t="shared" si="29"/>
        <v>0</v>
      </c>
      <c r="I954" s="92">
        <v>1.43482</v>
      </c>
      <c r="J954">
        <v>6577</v>
      </c>
      <c r="K954" s="52">
        <v>0</v>
      </c>
      <c r="L954" s="81">
        <f>IF(OR('H_Parallel+HT'!$G954="---",'H_Parallel+HT'!$G954="infeas",'H_Parallel+HT'!$G954="inf"),"---",('H_Parallel+HT'!$G954/M954)-1)</f>
        <v>9.7902097902098362E-3</v>
      </c>
      <c r="M954" s="83">
        <f>Model_dem!L954</f>
        <v>715</v>
      </c>
      <c r="N954" s="78">
        <f>Model_dem!G954</f>
        <v>722</v>
      </c>
      <c r="O954" s="84" t="str">
        <f>IF(AND(H694&lt;-0.01,Model_dem!F694="Optimal"),"Aqui","")</f>
        <v/>
      </c>
      <c r="P954" s="84">
        <v>27795</v>
      </c>
    </row>
    <row r="955" spans="1:16" x14ac:dyDescent="0.3">
      <c r="A955" s="68" t="s">
        <v>523</v>
      </c>
      <c r="B955" s="20">
        <v>1</v>
      </c>
      <c r="C955" s="82" t="str">
        <f t="shared" si="28"/>
        <v>Cardinality-constrained</v>
      </c>
      <c r="D955" s="20">
        <v>50</v>
      </c>
      <c r="E955" s="20">
        <v>0.1</v>
      </c>
      <c r="F955" t="s">
        <v>2</v>
      </c>
      <c r="G955" t="s">
        <v>46</v>
      </c>
      <c r="H955" s="79" t="str">
        <f t="shared" si="29"/>
        <v>---</v>
      </c>
      <c r="I955" s="92">
        <v>60.001600000000003</v>
      </c>
      <c r="J955">
        <v>602</v>
      </c>
      <c r="L955" s="81" t="str">
        <f>IF(OR('H_Parallel+HT'!$G955="---",'H_Parallel+HT'!$G955="infeas",'H_Parallel+HT'!$G955="inf"),"---",('H_Parallel+HT'!$G955/M955)-1)</f>
        <v>---</v>
      </c>
      <c r="M955" s="83">
        <f>Model_dem!L955</f>
        <v>715</v>
      </c>
      <c r="N955" s="78" t="str">
        <f>Model_dem!G955</f>
        <v>---</v>
      </c>
      <c r="O955" s="84" t="str">
        <f>IF(AND(H695&lt;-0.01,Model_dem!F695="Optimal"),"Aqui","")</f>
        <v/>
      </c>
      <c r="P955" s="84">
        <v>21873</v>
      </c>
    </row>
    <row r="956" spans="1:16" x14ac:dyDescent="0.3">
      <c r="A956" s="68" t="s">
        <v>523</v>
      </c>
      <c r="B956" s="20">
        <v>1</v>
      </c>
      <c r="C956" s="82" t="str">
        <f t="shared" si="28"/>
        <v>Cardinality-constrained</v>
      </c>
      <c r="D956" s="20">
        <v>50</v>
      </c>
      <c r="E956" s="20">
        <v>0.15</v>
      </c>
      <c r="F956" t="s">
        <v>2</v>
      </c>
      <c r="G956" t="s">
        <v>46</v>
      </c>
      <c r="H956" s="79" t="str">
        <f t="shared" si="29"/>
        <v>---</v>
      </c>
      <c r="I956" s="92">
        <v>60.001800000000003</v>
      </c>
      <c r="J956">
        <v>526</v>
      </c>
      <c r="L956" s="81" t="str">
        <f>IF(OR('H_Parallel+HT'!$G956="---",'H_Parallel+HT'!$G956="infeas",'H_Parallel+HT'!$G956="inf"),"---",('H_Parallel+HT'!$G956/M956)-1)</f>
        <v>---</v>
      </c>
      <c r="M956" s="83">
        <f>Model_dem!L956</f>
        <v>715</v>
      </c>
      <c r="N956" s="78" t="str">
        <f>Model_dem!G956</f>
        <v>---</v>
      </c>
      <c r="O956" s="84" t="str">
        <f>IF(AND(H696&lt;-0.01,Model_dem!F696="Optimal"),"Aqui","")</f>
        <v/>
      </c>
      <c r="P956" s="84">
        <v>22643</v>
      </c>
    </row>
    <row r="957" spans="1:16" x14ac:dyDescent="0.3">
      <c r="A957" s="68" t="s">
        <v>523</v>
      </c>
      <c r="B957" s="20">
        <v>1</v>
      </c>
      <c r="C957" s="82" t="str">
        <f t="shared" si="28"/>
        <v>Cardinality-constrained</v>
      </c>
      <c r="D957" s="20">
        <v>50</v>
      </c>
      <c r="E957" s="20">
        <v>0.2</v>
      </c>
      <c r="F957" t="s">
        <v>2</v>
      </c>
      <c r="G957" t="s">
        <v>46</v>
      </c>
      <c r="H957" s="79" t="str">
        <f t="shared" si="29"/>
        <v>---</v>
      </c>
      <c r="I957" s="92">
        <v>60.0017</v>
      </c>
      <c r="J957">
        <v>622</v>
      </c>
      <c r="L957" s="81" t="str">
        <f>IF(OR('H_Parallel+HT'!$G957="---",'H_Parallel+HT'!$G957="infeas",'H_Parallel+HT'!$G957="inf"),"---",('H_Parallel+HT'!$G957/M957)-1)</f>
        <v>---</v>
      </c>
      <c r="M957" s="83">
        <f>Model_dem!L957</f>
        <v>715</v>
      </c>
      <c r="N957" s="78" t="str">
        <f>Model_dem!G957</f>
        <v>---</v>
      </c>
      <c r="O957" s="84" t="str">
        <f>IF(AND(H697&lt;-0.01,Model_dem!F697="Optimal"),"Aqui","")</f>
        <v/>
      </c>
      <c r="P957" s="84">
        <v>21965</v>
      </c>
    </row>
    <row r="958" spans="1:16" x14ac:dyDescent="0.3">
      <c r="A958" s="68" t="s">
        <v>523</v>
      </c>
      <c r="B958" s="20">
        <v>2</v>
      </c>
      <c r="C958" s="82" t="str">
        <f t="shared" si="28"/>
        <v>Knapsack</v>
      </c>
      <c r="D958" s="20">
        <v>5</v>
      </c>
      <c r="E958" s="20">
        <v>0.05</v>
      </c>
      <c r="F958" t="s">
        <v>0</v>
      </c>
      <c r="G958">
        <v>715</v>
      </c>
      <c r="H958" s="79">
        <f t="shared" si="29"/>
        <v>0</v>
      </c>
      <c r="I958" s="92">
        <v>1.0774300000000001</v>
      </c>
      <c r="J958">
        <v>7816</v>
      </c>
      <c r="K958" s="52">
        <v>0.94299999999999995</v>
      </c>
      <c r="L958" s="81">
        <f>IF(OR('H_Parallel+HT'!$G958="---",'H_Parallel+HT'!$G958="infeas",'H_Parallel+HT'!$G958="inf"),"---",('H_Parallel+HT'!$G958/M958)-1)</f>
        <v>0</v>
      </c>
      <c r="M958" s="83">
        <f>Model_dem!L958</f>
        <v>715</v>
      </c>
      <c r="N958" s="78">
        <f>Model_dem!G958</f>
        <v>715</v>
      </c>
      <c r="O958" s="84" t="str">
        <f>IF(AND(H698&lt;-0.01,Model_dem!F698="Optimal"),"Aqui","")</f>
        <v/>
      </c>
      <c r="P958" s="84">
        <v>14647</v>
      </c>
    </row>
    <row r="959" spans="1:16" x14ac:dyDescent="0.3">
      <c r="A959" s="68" t="s">
        <v>523</v>
      </c>
      <c r="B959" s="20">
        <v>2</v>
      </c>
      <c r="C959" s="82" t="str">
        <f t="shared" si="28"/>
        <v>Knapsack</v>
      </c>
      <c r="D959" s="20">
        <v>5</v>
      </c>
      <c r="E959" s="20">
        <v>0.1</v>
      </c>
      <c r="F959" t="s">
        <v>0</v>
      </c>
      <c r="G959">
        <v>715</v>
      </c>
      <c r="H959" s="79">
        <f t="shared" si="29"/>
        <v>0</v>
      </c>
      <c r="I959" s="92">
        <v>1.38181</v>
      </c>
      <c r="J959">
        <v>6420</v>
      </c>
      <c r="K959" s="52">
        <v>1</v>
      </c>
      <c r="L959" s="81">
        <f>IF(OR('H_Parallel+HT'!$G959="---",'H_Parallel+HT'!$G959="infeas",'H_Parallel+HT'!$G959="inf"),"---",('H_Parallel+HT'!$G959/M959)-1)</f>
        <v>0</v>
      </c>
      <c r="M959" s="83">
        <f>Model_dem!L959</f>
        <v>715</v>
      </c>
      <c r="N959" s="78">
        <f>Model_dem!G959</f>
        <v>715</v>
      </c>
      <c r="O959" s="84" t="str">
        <f>IF(AND(H699&lt;-0.01,Model_dem!F699="Optimal"),"Aqui","")</f>
        <v/>
      </c>
      <c r="P959" s="84">
        <v>12301</v>
      </c>
    </row>
    <row r="960" spans="1:16" x14ac:dyDescent="0.3">
      <c r="A960" s="68" t="s">
        <v>523</v>
      </c>
      <c r="B960" s="20">
        <v>2</v>
      </c>
      <c r="C960" s="82" t="str">
        <f t="shared" si="28"/>
        <v>Knapsack</v>
      </c>
      <c r="D960" s="20">
        <v>5</v>
      </c>
      <c r="E960" s="20">
        <v>0.15</v>
      </c>
      <c r="F960" t="s">
        <v>0</v>
      </c>
      <c r="G960">
        <v>715</v>
      </c>
      <c r="H960" s="79">
        <f t="shared" si="29"/>
        <v>0</v>
      </c>
      <c r="I960" s="92">
        <v>1.01685</v>
      </c>
      <c r="J960">
        <v>6518</v>
      </c>
      <c r="K960" s="52">
        <v>1</v>
      </c>
      <c r="L960" s="81">
        <f>IF(OR('H_Parallel+HT'!$G960="---",'H_Parallel+HT'!$G960="infeas",'H_Parallel+HT'!$G960="inf"),"---",('H_Parallel+HT'!$G960/M960)-1)</f>
        <v>0</v>
      </c>
      <c r="M960" s="83">
        <f>Model_dem!L960</f>
        <v>715</v>
      </c>
      <c r="N960" s="78">
        <f>Model_dem!G960</f>
        <v>715</v>
      </c>
      <c r="O960" s="84" t="str">
        <f>IF(AND(H700&lt;-0.01,Model_dem!F700="Optimal"),"Aqui","")</f>
        <v/>
      </c>
      <c r="P960" s="84">
        <v>7203</v>
      </c>
    </row>
    <row r="961" spans="1:16" x14ac:dyDescent="0.3">
      <c r="A961" s="68" t="s">
        <v>523</v>
      </c>
      <c r="B961" s="20">
        <v>2</v>
      </c>
      <c r="C961" s="82" t="str">
        <f t="shared" si="28"/>
        <v>Knapsack</v>
      </c>
      <c r="D961" s="20">
        <v>5</v>
      </c>
      <c r="E961" s="20">
        <v>0.2</v>
      </c>
      <c r="F961" t="s">
        <v>0</v>
      </c>
      <c r="G961">
        <v>715</v>
      </c>
      <c r="H961" s="79">
        <f t="shared" si="29"/>
        <v>0</v>
      </c>
      <c r="I961" s="92">
        <v>1.1829799999999999</v>
      </c>
      <c r="J961">
        <v>7609</v>
      </c>
      <c r="K961" s="52">
        <v>1</v>
      </c>
      <c r="L961" s="81">
        <f>IF(OR('H_Parallel+HT'!$G961="---",'H_Parallel+HT'!$G961="infeas",'H_Parallel+HT'!$G961="inf"),"---",('H_Parallel+HT'!$G961/M961)-1)</f>
        <v>0</v>
      </c>
      <c r="M961" s="83">
        <f>Model_dem!L961</f>
        <v>715</v>
      </c>
      <c r="N961" s="78">
        <f>Model_dem!G961</f>
        <v>715</v>
      </c>
      <c r="O961" s="84" t="str">
        <f>IF(AND(H701&lt;-0.01,Model_dem!F701="Optimal"),"Aqui","")</f>
        <v/>
      </c>
      <c r="P961" s="84">
        <v>3709</v>
      </c>
    </row>
    <row r="962" spans="1:16" x14ac:dyDescent="0.3">
      <c r="A962" s="68" t="s">
        <v>523</v>
      </c>
      <c r="B962" s="20">
        <v>2</v>
      </c>
      <c r="C962" s="82" t="str">
        <f t="shared" ref="C962:C1025" si="30">IF(B962=0,"Deterministic",IF(B962=1,"Cardinality-constrained",IF(B962=2,"Knapsack","Factor Model")))</f>
        <v>Knapsack</v>
      </c>
      <c r="D962" s="20">
        <v>10</v>
      </c>
      <c r="E962" s="20">
        <v>0.05</v>
      </c>
      <c r="F962" t="s">
        <v>0</v>
      </c>
      <c r="G962">
        <v>718</v>
      </c>
      <c r="H962" s="79">
        <f t="shared" ref="H962:H1025" si="31">IF(OR(N962="---",G962="infeas",G962="inf",G962=""),"---",(G962-N962)/N962)</f>
        <v>4.1958041958041958E-3</v>
      </c>
      <c r="I962" s="92">
        <v>0.99421400000000004</v>
      </c>
      <c r="J962">
        <v>5001</v>
      </c>
      <c r="K962" s="52">
        <v>0.94299999999999995</v>
      </c>
      <c r="L962" s="81">
        <f>IF(OR('H_Parallel+HT'!$G962="---",'H_Parallel+HT'!$G962="infeas",'H_Parallel+HT'!$G962="inf"),"---",('H_Parallel+HT'!$G962/M962)-1)</f>
        <v>4.1958041958041203E-3</v>
      </c>
      <c r="M962" s="83">
        <f>Model_dem!L962</f>
        <v>715</v>
      </c>
      <c r="N962" s="78">
        <f>Model_dem!G962</f>
        <v>715</v>
      </c>
      <c r="O962" s="84" t="str">
        <f>IF(AND(H702&lt;-0.01,Model_dem!F702="Optimal"),"Aqui","")</f>
        <v/>
      </c>
      <c r="P962" s="84">
        <v>10893</v>
      </c>
    </row>
    <row r="963" spans="1:16" x14ac:dyDescent="0.3">
      <c r="A963" s="68" t="s">
        <v>523</v>
      </c>
      <c r="B963" s="20">
        <v>2</v>
      </c>
      <c r="C963" s="82" t="str">
        <f t="shared" si="30"/>
        <v>Knapsack</v>
      </c>
      <c r="D963" s="20">
        <v>10</v>
      </c>
      <c r="E963" s="20">
        <v>0.1</v>
      </c>
      <c r="F963" t="s">
        <v>0</v>
      </c>
      <c r="G963">
        <v>715</v>
      </c>
      <c r="H963" s="79">
        <f t="shared" si="31"/>
        <v>0</v>
      </c>
      <c r="I963" s="92">
        <v>1.92581</v>
      </c>
      <c r="J963">
        <v>6600</v>
      </c>
      <c r="K963" s="52">
        <v>1</v>
      </c>
      <c r="L963" s="81">
        <f>IF(OR('H_Parallel+HT'!$G963="---",'H_Parallel+HT'!$G963="infeas",'H_Parallel+HT'!$G963="inf"),"---",('H_Parallel+HT'!$G963/M963)-1)</f>
        <v>0</v>
      </c>
      <c r="M963" s="83">
        <f>Model_dem!L963</f>
        <v>715</v>
      </c>
      <c r="N963" s="78">
        <f>Model_dem!G963</f>
        <v>715</v>
      </c>
      <c r="O963" s="84" t="str">
        <f>IF(AND(H703&lt;-0.01,Model_dem!F703="Optimal"),"Aqui","")</f>
        <v/>
      </c>
      <c r="P963" s="84">
        <v>3557</v>
      </c>
    </row>
    <row r="964" spans="1:16" x14ac:dyDescent="0.3">
      <c r="A964" s="68" t="s">
        <v>523</v>
      </c>
      <c r="B964" s="20">
        <v>2</v>
      </c>
      <c r="C964" s="82" t="str">
        <f t="shared" si="30"/>
        <v>Knapsack</v>
      </c>
      <c r="D964" s="20">
        <v>10</v>
      </c>
      <c r="E964" s="20">
        <v>0.15</v>
      </c>
      <c r="F964" t="s">
        <v>0</v>
      </c>
      <c r="G964">
        <v>717</v>
      </c>
      <c r="H964" s="79">
        <f t="shared" si="31"/>
        <v>0</v>
      </c>
      <c r="I964" s="92">
        <v>1.7621500000000001</v>
      </c>
      <c r="J964">
        <v>5866</v>
      </c>
      <c r="K964" s="52">
        <v>1</v>
      </c>
      <c r="L964" s="81">
        <f>IF(OR('H_Parallel+HT'!$G964="---",'H_Parallel+HT'!$G964="infeas",'H_Parallel+HT'!$G964="inf"),"---",('H_Parallel+HT'!$G964/M964)-1)</f>
        <v>2.7972027972027469E-3</v>
      </c>
      <c r="M964" s="83">
        <f>Model_dem!L964</f>
        <v>715</v>
      </c>
      <c r="N964" s="78">
        <f>Model_dem!G964</f>
        <v>717</v>
      </c>
      <c r="O964" s="84" t="str">
        <f>IF(AND(H704&lt;-0.01,Model_dem!F704="Optimal"),"Aqui","")</f>
        <v/>
      </c>
      <c r="P964" s="84">
        <v>51</v>
      </c>
    </row>
    <row r="965" spans="1:16" x14ac:dyDescent="0.3">
      <c r="A965" s="68" t="s">
        <v>523</v>
      </c>
      <c r="B965" s="20">
        <v>2</v>
      </c>
      <c r="C965" s="82" t="str">
        <f t="shared" si="30"/>
        <v>Knapsack</v>
      </c>
      <c r="D965" s="20">
        <v>10</v>
      </c>
      <c r="E965" s="20">
        <v>0.2</v>
      </c>
      <c r="F965" t="s">
        <v>0</v>
      </c>
      <c r="G965">
        <v>723</v>
      </c>
      <c r="H965" s="79">
        <f t="shared" si="31"/>
        <v>0</v>
      </c>
      <c r="I965" s="92">
        <v>1.3753899999999999</v>
      </c>
      <c r="J965">
        <v>9918</v>
      </c>
      <c r="K965" s="52">
        <v>1</v>
      </c>
      <c r="L965" s="81">
        <f>IF(OR('H_Parallel+HT'!$G965="---",'H_Parallel+HT'!$G965="infeas",'H_Parallel+HT'!$G965="inf"),"---",('H_Parallel+HT'!$G965/M965)-1)</f>
        <v>1.118881118881121E-2</v>
      </c>
      <c r="M965" s="83">
        <f>Model_dem!L965</f>
        <v>715</v>
      </c>
      <c r="N965" s="78">
        <f>Model_dem!G965</f>
        <v>723</v>
      </c>
      <c r="O965" s="84" t="str">
        <f>IF(AND(H705&lt;-0.01,Model_dem!F705="Optimal"),"Aqui","")</f>
        <v/>
      </c>
      <c r="P965" s="84">
        <v>29</v>
      </c>
    </row>
    <row r="966" spans="1:16" x14ac:dyDescent="0.3">
      <c r="A966" s="68" t="s">
        <v>523</v>
      </c>
      <c r="B966" s="20">
        <v>2</v>
      </c>
      <c r="C966" s="82" t="str">
        <f t="shared" si="30"/>
        <v>Knapsack</v>
      </c>
      <c r="D966" s="20">
        <v>25</v>
      </c>
      <c r="E966" s="20">
        <v>0.05</v>
      </c>
      <c r="F966" t="s">
        <v>0</v>
      </c>
      <c r="G966">
        <v>718</v>
      </c>
      <c r="H966" s="79">
        <f t="shared" si="31"/>
        <v>1.3947001394700139E-3</v>
      </c>
      <c r="I966" s="92">
        <v>1.20211</v>
      </c>
      <c r="J966">
        <v>4077</v>
      </c>
      <c r="K966" s="52">
        <v>3.7999999999999999E-2</v>
      </c>
      <c r="L966" s="81">
        <f>IF(OR('H_Parallel+HT'!$G966="---",'H_Parallel+HT'!$G966="infeas",'H_Parallel+HT'!$G966="inf"),"---",('H_Parallel+HT'!$G966/M966)-1)</f>
        <v>4.1958041958041203E-3</v>
      </c>
      <c r="M966" s="83">
        <f>Model_dem!L966</f>
        <v>715</v>
      </c>
      <c r="N966" s="78">
        <f>Model_dem!G966</f>
        <v>717</v>
      </c>
      <c r="O966" s="84" t="str">
        <f>IF(AND(H706&lt;-0.01,Model_dem!F706="Optimal"),"Aqui","")</f>
        <v/>
      </c>
      <c r="P966" s="84">
        <v>13615</v>
      </c>
    </row>
    <row r="967" spans="1:16" x14ac:dyDescent="0.3">
      <c r="A967" s="68" t="s">
        <v>523</v>
      </c>
      <c r="B967" s="20">
        <v>2</v>
      </c>
      <c r="C967" s="82" t="str">
        <f t="shared" si="30"/>
        <v>Knapsack</v>
      </c>
      <c r="D967" s="20">
        <v>25</v>
      </c>
      <c r="E967" s="20">
        <v>0.1</v>
      </c>
      <c r="F967" t="s">
        <v>0</v>
      </c>
      <c r="G967">
        <v>733</v>
      </c>
      <c r="H967" s="79">
        <f t="shared" si="31"/>
        <v>0</v>
      </c>
      <c r="I967" s="92">
        <v>1.84755</v>
      </c>
      <c r="J967">
        <v>7049</v>
      </c>
      <c r="K967" s="52">
        <v>0.93400000000000005</v>
      </c>
      <c r="L967" s="81">
        <f>IF(OR('H_Parallel+HT'!$G967="---",'H_Parallel+HT'!$G967="infeas",'H_Parallel+HT'!$G967="inf"),"---",('H_Parallel+HT'!$G967/M967)-1)</f>
        <v>2.5174825174825166E-2</v>
      </c>
      <c r="M967" s="83">
        <f>Model_dem!L967</f>
        <v>715</v>
      </c>
      <c r="N967" s="78">
        <f>Model_dem!G967</f>
        <v>733</v>
      </c>
      <c r="O967" s="84" t="str">
        <f>IF(AND(H707&lt;-0.01,Model_dem!F707="Optimal"),"Aqui","")</f>
        <v/>
      </c>
      <c r="P967" s="84">
        <v>3521</v>
      </c>
    </row>
    <row r="968" spans="1:16" x14ac:dyDescent="0.3">
      <c r="A968" s="68" t="s">
        <v>523</v>
      </c>
      <c r="B968" s="20">
        <v>2</v>
      </c>
      <c r="C968" s="82" t="str">
        <f t="shared" si="30"/>
        <v>Knapsack</v>
      </c>
      <c r="D968" s="20">
        <v>25</v>
      </c>
      <c r="E968" s="20">
        <v>0.15</v>
      </c>
      <c r="F968" t="s">
        <v>0</v>
      </c>
      <c r="G968">
        <v>791</v>
      </c>
      <c r="H968" s="79">
        <f t="shared" si="31"/>
        <v>6.3613231552162846E-3</v>
      </c>
      <c r="I968" s="92">
        <v>1697.77</v>
      </c>
      <c r="J968">
        <v>1630</v>
      </c>
      <c r="K968" s="52">
        <v>1</v>
      </c>
      <c r="L968" s="81">
        <f>IF(OR('H_Parallel+HT'!$G968="---",'H_Parallel+HT'!$G968="infeas",'H_Parallel+HT'!$G968="inf"),"---",('H_Parallel+HT'!$G968/M968)-1)</f>
        <v>0.10629370629370638</v>
      </c>
      <c r="M968" s="83">
        <f>Model_dem!L968</f>
        <v>715</v>
      </c>
      <c r="N968" s="78">
        <f>Model_dem!G968</f>
        <v>786</v>
      </c>
      <c r="O968" s="84" t="str">
        <f>IF(AND(H708&lt;-0.01,Model_dem!F708="Optimal"),"Aqui","")</f>
        <v/>
      </c>
      <c r="P968" s="84">
        <v>29</v>
      </c>
    </row>
    <row r="969" spans="1:16" x14ac:dyDescent="0.3">
      <c r="A969" s="68" t="s">
        <v>523</v>
      </c>
      <c r="B969" s="20">
        <v>2</v>
      </c>
      <c r="C969" s="82" t="str">
        <f t="shared" si="30"/>
        <v>Knapsack</v>
      </c>
      <c r="D969" s="20">
        <v>25</v>
      </c>
      <c r="E969" s="20">
        <v>0.2</v>
      </c>
      <c r="F969" t="s">
        <v>2</v>
      </c>
      <c r="G969" t="s">
        <v>46</v>
      </c>
      <c r="H969" s="79" t="str">
        <f t="shared" si="31"/>
        <v>---</v>
      </c>
      <c r="I969" s="92">
        <v>60.0122</v>
      </c>
      <c r="J969">
        <v>649</v>
      </c>
      <c r="L969" s="81" t="str">
        <f>IF(OR('H_Parallel+HT'!$G969="---",'H_Parallel+HT'!$G969="infeas",'H_Parallel+HT'!$G969="inf"),"---",('H_Parallel+HT'!$G969/M969)-1)</f>
        <v>---</v>
      </c>
      <c r="M969" s="83">
        <f>Model_dem!L969</f>
        <v>715</v>
      </c>
      <c r="N969" s="78" t="str">
        <f>Model_dem!G969</f>
        <v>---</v>
      </c>
      <c r="O969" s="84" t="str">
        <f>IF(AND(H709&lt;-0.01,Model_dem!F709="Optimal"),"Aqui","")</f>
        <v/>
      </c>
      <c r="P969" s="84">
        <v>29</v>
      </c>
    </row>
    <row r="970" spans="1:16" x14ac:dyDescent="0.3">
      <c r="A970" s="68" t="s">
        <v>523</v>
      </c>
      <c r="B970" s="20">
        <v>2</v>
      </c>
      <c r="C970" s="82" t="str">
        <f t="shared" si="30"/>
        <v>Knapsack</v>
      </c>
      <c r="D970" s="20">
        <v>50</v>
      </c>
      <c r="E970" s="20">
        <v>0.05</v>
      </c>
      <c r="F970" t="s">
        <v>0</v>
      </c>
      <c r="G970">
        <v>729</v>
      </c>
      <c r="H970" s="79">
        <f t="shared" si="31"/>
        <v>0</v>
      </c>
      <c r="I970" s="92">
        <v>3.2800799999999999</v>
      </c>
      <c r="J970">
        <v>5033</v>
      </c>
      <c r="K970" s="52">
        <v>0</v>
      </c>
      <c r="L970" s="81">
        <f>IF(OR('H_Parallel+HT'!$G970="---",'H_Parallel+HT'!$G970="infeas",'H_Parallel+HT'!$G970="inf"),"---",('H_Parallel+HT'!$G970/M970)-1)</f>
        <v>1.9580419580419672E-2</v>
      </c>
      <c r="M970" s="83">
        <f>Model_dem!L970</f>
        <v>715</v>
      </c>
      <c r="N970" s="78">
        <f>Model_dem!G970</f>
        <v>729</v>
      </c>
      <c r="O970" s="84" t="str">
        <f>IF(AND(H710&lt;-0.01,Model_dem!F710="Optimal"),"Aqui","")</f>
        <v/>
      </c>
      <c r="P970" s="84">
        <v>12437</v>
      </c>
    </row>
    <row r="971" spans="1:16" x14ac:dyDescent="0.3">
      <c r="A971" s="68" t="s">
        <v>523</v>
      </c>
      <c r="B971" s="20">
        <v>2</v>
      </c>
      <c r="C971" s="82" t="str">
        <f t="shared" si="30"/>
        <v>Knapsack</v>
      </c>
      <c r="D971" s="20">
        <v>50</v>
      </c>
      <c r="E971" s="20">
        <v>0.1</v>
      </c>
      <c r="F971" t="s">
        <v>2</v>
      </c>
      <c r="G971" t="s">
        <v>46</v>
      </c>
      <c r="H971" s="79" t="str">
        <f t="shared" si="31"/>
        <v>---</v>
      </c>
      <c r="I971" s="92">
        <v>60.001800000000003</v>
      </c>
      <c r="J971">
        <v>637</v>
      </c>
      <c r="L971" s="81" t="str">
        <f>IF(OR('H_Parallel+HT'!$G971="---",'H_Parallel+HT'!$G971="infeas",'H_Parallel+HT'!$G971="inf"),"---",('H_Parallel+HT'!$G971/M971)-1)</f>
        <v>---</v>
      </c>
      <c r="M971" s="83">
        <f>Model_dem!L971</f>
        <v>715</v>
      </c>
      <c r="N971" s="78" t="str">
        <f>Model_dem!G971</f>
        <v>---</v>
      </c>
      <c r="O971" s="84" t="str">
        <f>IF(AND(H711&lt;-0.01,Model_dem!F711="Optimal"),"Aqui","")</f>
        <v/>
      </c>
      <c r="P971" s="84"/>
    </row>
    <row r="972" spans="1:16" x14ac:dyDescent="0.3">
      <c r="A972" s="68" t="s">
        <v>523</v>
      </c>
      <c r="B972" s="20">
        <v>2</v>
      </c>
      <c r="C972" s="82" t="str">
        <f t="shared" si="30"/>
        <v>Knapsack</v>
      </c>
      <c r="D972" s="20">
        <v>50</v>
      </c>
      <c r="E972" s="20">
        <v>0.15</v>
      </c>
      <c r="F972" t="s">
        <v>4</v>
      </c>
      <c r="G972" t="s">
        <v>511</v>
      </c>
      <c r="H972" s="79" t="str">
        <f t="shared" si="31"/>
        <v>---</v>
      </c>
      <c r="I972" s="92" t="s">
        <v>511</v>
      </c>
      <c r="L972" s="81" t="str">
        <f>IF(OR('H_Parallel+HT'!$G972="---",'H_Parallel+HT'!$G972="infeas",'H_Parallel+HT'!$G972="inf"),"---",('H_Parallel+HT'!$G972/M972)-1)</f>
        <v>---</v>
      </c>
      <c r="M972" s="83">
        <f>Model_dem!L972</f>
        <v>715</v>
      </c>
      <c r="N972" s="78" t="str">
        <f>Model_dem!G972</f>
        <v>---</v>
      </c>
      <c r="O972" s="84" t="str">
        <f>IF(AND(H712&lt;-0.01,Model_dem!F712="Optimal"),"Aqui","")</f>
        <v/>
      </c>
      <c r="P972" s="84"/>
    </row>
    <row r="973" spans="1:16" x14ac:dyDescent="0.3">
      <c r="A973" s="68" t="s">
        <v>523</v>
      </c>
      <c r="B973" s="20">
        <v>2</v>
      </c>
      <c r="C973" s="82" t="str">
        <f t="shared" si="30"/>
        <v>Knapsack</v>
      </c>
      <c r="D973" s="20">
        <v>50</v>
      </c>
      <c r="E973" s="20">
        <v>0.2</v>
      </c>
      <c r="F973" t="s">
        <v>4</v>
      </c>
      <c r="G973" t="s">
        <v>511</v>
      </c>
      <c r="H973" s="79" t="str">
        <f t="shared" si="31"/>
        <v>---</v>
      </c>
      <c r="I973" s="92" t="s">
        <v>511</v>
      </c>
      <c r="L973" s="81" t="str">
        <f>IF(OR('H_Parallel+HT'!$G973="---",'H_Parallel+HT'!$G973="infeas",'H_Parallel+HT'!$G973="inf"),"---",('H_Parallel+HT'!$G973/M973)-1)</f>
        <v>---</v>
      </c>
      <c r="M973" s="83">
        <f>Model_dem!L973</f>
        <v>715</v>
      </c>
      <c r="N973" s="78" t="str">
        <f>Model_dem!G973</f>
        <v>---</v>
      </c>
      <c r="O973" s="84" t="str">
        <f>IF(AND(H713&lt;-0.01,Model_dem!F713="Optimal"),"Aqui","")</f>
        <v/>
      </c>
      <c r="P973" s="84"/>
    </row>
    <row r="974" spans="1:16" hidden="1" x14ac:dyDescent="0.3">
      <c r="A974" s="68" t="s">
        <v>523</v>
      </c>
      <c r="B974" s="20">
        <v>3</v>
      </c>
      <c r="C974" s="82" t="str">
        <f t="shared" si="30"/>
        <v>Factor Model</v>
      </c>
      <c r="D974" s="20">
        <v>0</v>
      </c>
      <c r="E974" s="20">
        <v>0.05</v>
      </c>
      <c r="F974" t="s">
        <v>4</v>
      </c>
      <c r="G974" t="s">
        <v>511</v>
      </c>
      <c r="H974" s="79" t="str">
        <f t="shared" si="31"/>
        <v>---</v>
      </c>
      <c r="I974" t="s">
        <v>511</v>
      </c>
      <c r="L974" s="81" t="str">
        <f>IF(OR('H_Parallel+HT'!$G974="---",'H_Parallel+HT'!$G974="infeas",'H_Parallel+HT'!$G974="inf"),"---",('H_Parallel+HT'!$G974/M974)-1)</f>
        <v>---</v>
      </c>
      <c r="M974" s="83">
        <f>Model_dem!L974</f>
        <v>715</v>
      </c>
      <c r="N974" s="78" t="str">
        <f>Model_dem!G974</f>
        <v>---</v>
      </c>
      <c r="O974" s="84" t="str">
        <f>IF(AND(H714&lt;-0.01,Model_dem!F714="Optimal"),"Aqui","")</f>
        <v/>
      </c>
      <c r="P974" s="84">
        <v>12763</v>
      </c>
    </row>
    <row r="975" spans="1:16" hidden="1" x14ac:dyDescent="0.3">
      <c r="A975" s="68" t="s">
        <v>523</v>
      </c>
      <c r="B975" s="20">
        <v>3</v>
      </c>
      <c r="C975" s="82" t="str">
        <f t="shared" si="30"/>
        <v>Factor Model</v>
      </c>
      <c r="D975" s="20">
        <v>0</v>
      </c>
      <c r="E975" s="20">
        <v>0.1</v>
      </c>
      <c r="F975" t="s">
        <v>4</v>
      </c>
      <c r="G975" t="s">
        <v>511</v>
      </c>
      <c r="H975" s="79" t="str">
        <f t="shared" si="31"/>
        <v>---</v>
      </c>
      <c r="I975" t="s">
        <v>511</v>
      </c>
      <c r="L975" s="81" t="str">
        <f>IF(OR('H_Parallel+HT'!$G975="---",'H_Parallel+HT'!$G975="infeas",'H_Parallel+HT'!$G975="inf"),"---",('H_Parallel+HT'!$G975/M975)-1)</f>
        <v>---</v>
      </c>
      <c r="M975" s="83">
        <f>Model_dem!L975</f>
        <v>715</v>
      </c>
      <c r="N975" s="78" t="str">
        <f>Model_dem!G975</f>
        <v>---</v>
      </c>
      <c r="O975" s="84" t="str">
        <f>IF(AND(H715&lt;-0.01,Model_dem!F715="Optimal"),"Aqui","")</f>
        <v/>
      </c>
      <c r="P975" s="84"/>
    </row>
    <row r="976" spans="1:16" hidden="1" x14ac:dyDescent="0.3">
      <c r="A976" s="68" t="s">
        <v>523</v>
      </c>
      <c r="B976" s="20">
        <v>3</v>
      </c>
      <c r="C976" s="82" t="str">
        <f t="shared" si="30"/>
        <v>Factor Model</v>
      </c>
      <c r="D976" s="20">
        <v>0</v>
      </c>
      <c r="E976" s="20">
        <v>0.15</v>
      </c>
      <c r="F976" t="s">
        <v>4</v>
      </c>
      <c r="G976" t="s">
        <v>511</v>
      </c>
      <c r="H976" s="79" t="str">
        <f t="shared" si="31"/>
        <v>---</v>
      </c>
      <c r="I976" t="s">
        <v>511</v>
      </c>
      <c r="L976" s="81" t="str">
        <f>IF(OR('H_Parallel+HT'!$G976="---",'H_Parallel+HT'!$G976="infeas",'H_Parallel+HT'!$G976="inf"),"---",('H_Parallel+HT'!$G976/M976)-1)</f>
        <v>---</v>
      </c>
      <c r="M976" s="83">
        <f>Model_dem!L976</f>
        <v>715</v>
      </c>
      <c r="N976" s="78" t="str">
        <f>Model_dem!G976</f>
        <v>---</v>
      </c>
      <c r="O976" s="84" t="str">
        <f>IF(AND(H716&lt;-0.01,Model_dem!F716="Optimal"),"Aqui","")</f>
        <v/>
      </c>
      <c r="P976" s="84"/>
    </row>
    <row r="977" spans="1:16" hidden="1" x14ac:dyDescent="0.3">
      <c r="A977" s="68" t="s">
        <v>523</v>
      </c>
      <c r="B977" s="20">
        <v>3</v>
      </c>
      <c r="C977" s="82" t="str">
        <f t="shared" si="30"/>
        <v>Factor Model</v>
      </c>
      <c r="D977" s="20">
        <v>0</v>
      </c>
      <c r="E977" s="20">
        <v>0.2</v>
      </c>
      <c r="F977" t="s">
        <v>4</v>
      </c>
      <c r="G977" t="s">
        <v>511</v>
      </c>
      <c r="H977" s="79" t="str">
        <f t="shared" si="31"/>
        <v>---</v>
      </c>
      <c r="I977" t="s">
        <v>511</v>
      </c>
      <c r="L977" s="81" t="str">
        <f>IF(OR('H_Parallel+HT'!$G977="---",'H_Parallel+HT'!$G977="infeas",'H_Parallel+HT'!$G977="inf"),"---",('H_Parallel+HT'!$G977/M977)-1)</f>
        <v>---</v>
      </c>
      <c r="M977" s="83">
        <f>Model_dem!L977</f>
        <v>715</v>
      </c>
      <c r="N977" s="78" t="str">
        <f>Model_dem!G977</f>
        <v>---</v>
      </c>
      <c r="O977" s="84" t="str">
        <f>IF(AND(H717&lt;-0.01,Model_dem!F717="Optimal"),"Aqui","")</f>
        <v/>
      </c>
      <c r="P977" s="84"/>
    </row>
    <row r="978" spans="1:16" hidden="1" x14ac:dyDescent="0.3">
      <c r="A978" s="68" t="s">
        <v>523</v>
      </c>
      <c r="B978" s="20">
        <v>3</v>
      </c>
      <c r="C978" s="82" t="str">
        <f t="shared" si="30"/>
        <v>Factor Model</v>
      </c>
      <c r="D978" s="20">
        <v>10</v>
      </c>
      <c r="E978" s="20">
        <v>0.05</v>
      </c>
      <c r="F978" t="s">
        <v>4</v>
      </c>
      <c r="G978" t="s">
        <v>511</v>
      </c>
      <c r="H978" s="79" t="str">
        <f t="shared" si="31"/>
        <v>---</v>
      </c>
      <c r="I978" t="s">
        <v>511</v>
      </c>
      <c r="L978" s="81" t="str">
        <f>IF(OR('H_Parallel+HT'!$G978="---",'H_Parallel+HT'!$G978="infeas",'H_Parallel+HT'!$G978="inf"),"---",('H_Parallel+HT'!$G978/M978)-1)</f>
        <v>---</v>
      </c>
      <c r="M978" s="83">
        <f>Model_dem!L978</f>
        <v>715</v>
      </c>
      <c r="N978" s="78" t="str">
        <f>Model_dem!G978</f>
        <v>---</v>
      </c>
      <c r="O978" s="84" t="str">
        <f>IF(AND(H718&lt;-0.01,Model_dem!F718="Optimal"),"Aqui","")</f>
        <v/>
      </c>
      <c r="P978" s="84">
        <v>13378</v>
      </c>
    </row>
    <row r="979" spans="1:16" hidden="1" x14ac:dyDescent="0.3">
      <c r="A979" s="68" t="s">
        <v>523</v>
      </c>
      <c r="B979" s="20">
        <v>3</v>
      </c>
      <c r="C979" s="82" t="str">
        <f t="shared" si="30"/>
        <v>Factor Model</v>
      </c>
      <c r="D979" s="20">
        <v>10</v>
      </c>
      <c r="E979" s="20">
        <v>0.1</v>
      </c>
      <c r="F979" t="s">
        <v>4</v>
      </c>
      <c r="G979" t="s">
        <v>511</v>
      </c>
      <c r="H979" s="79" t="str">
        <f t="shared" si="31"/>
        <v>---</v>
      </c>
      <c r="I979" t="s">
        <v>511</v>
      </c>
      <c r="L979" s="81" t="str">
        <f>IF(OR('H_Parallel+HT'!$G979="---",'H_Parallel+HT'!$G979="infeas",'H_Parallel+HT'!$G979="inf"),"---",('H_Parallel+HT'!$G979/M979)-1)</f>
        <v>---</v>
      </c>
      <c r="M979" s="83">
        <f>Model_dem!L979</f>
        <v>715</v>
      </c>
      <c r="N979" s="78" t="str">
        <f>Model_dem!G979</f>
        <v>---</v>
      </c>
      <c r="O979" s="84" t="str">
        <f>IF(AND(H719&lt;-0.01,Model_dem!F719="Optimal"),"Aqui","")</f>
        <v/>
      </c>
      <c r="P979" s="84"/>
    </row>
    <row r="980" spans="1:16" hidden="1" x14ac:dyDescent="0.3">
      <c r="A980" s="68" t="s">
        <v>523</v>
      </c>
      <c r="B980" s="20">
        <v>3</v>
      </c>
      <c r="C980" s="82" t="str">
        <f t="shared" si="30"/>
        <v>Factor Model</v>
      </c>
      <c r="D980" s="20">
        <v>10</v>
      </c>
      <c r="E980" s="20">
        <v>0.15</v>
      </c>
      <c r="F980" t="s">
        <v>4</v>
      </c>
      <c r="G980" t="s">
        <v>511</v>
      </c>
      <c r="H980" s="79" t="str">
        <f t="shared" si="31"/>
        <v>---</v>
      </c>
      <c r="I980" t="s">
        <v>511</v>
      </c>
      <c r="L980" s="81" t="str">
        <f>IF(OR('H_Parallel+HT'!$G980="---",'H_Parallel+HT'!$G980="infeas",'H_Parallel+HT'!$G980="inf"),"---",('H_Parallel+HT'!$G980/M980)-1)</f>
        <v>---</v>
      </c>
      <c r="M980" s="83">
        <f>Model_dem!L980</f>
        <v>715</v>
      </c>
      <c r="N980" s="78" t="str">
        <f>Model_dem!G980</f>
        <v>---</v>
      </c>
      <c r="O980" s="84" t="str">
        <f>IF(AND(H720&lt;-0.01,Model_dem!F720="Optimal"),"Aqui","")</f>
        <v/>
      </c>
      <c r="P980" s="84"/>
    </row>
    <row r="981" spans="1:16" hidden="1" x14ac:dyDescent="0.3">
      <c r="A981" s="68" t="s">
        <v>523</v>
      </c>
      <c r="B981" s="20">
        <v>3</v>
      </c>
      <c r="C981" s="82" t="str">
        <f t="shared" si="30"/>
        <v>Factor Model</v>
      </c>
      <c r="D981" s="20">
        <v>10</v>
      </c>
      <c r="E981" s="20">
        <v>0.2</v>
      </c>
      <c r="F981" t="s">
        <v>4</v>
      </c>
      <c r="G981" t="s">
        <v>511</v>
      </c>
      <c r="H981" s="79" t="str">
        <f t="shared" si="31"/>
        <v>---</v>
      </c>
      <c r="I981" t="s">
        <v>511</v>
      </c>
      <c r="L981" s="81" t="str">
        <f>IF(OR('H_Parallel+HT'!$G981="---",'H_Parallel+HT'!$G981="infeas",'H_Parallel+HT'!$G981="inf"),"---",('H_Parallel+HT'!$G981/M981)-1)</f>
        <v>---</v>
      </c>
      <c r="M981" s="83">
        <f>Model_dem!L981</f>
        <v>715</v>
      </c>
      <c r="N981" s="78" t="str">
        <f>Model_dem!G981</f>
        <v>---</v>
      </c>
      <c r="O981" s="84" t="str">
        <f>IF(AND(H721&lt;-0.01,Model_dem!F721="Optimal"),"Aqui","")</f>
        <v/>
      </c>
      <c r="P981" s="84"/>
    </row>
    <row r="982" spans="1:16" hidden="1" x14ac:dyDescent="0.3">
      <c r="A982" s="68" t="s">
        <v>523</v>
      </c>
      <c r="B982" s="20">
        <v>3</v>
      </c>
      <c r="C982" s="82" t="str">
        <f t="shared" si="30"/>
        <v>Factor Model</v>
      </c>
      <c r="D982" s="20">
        <v>25</v>
      </c>
      <c r="E982" s="20">
        <v>0.05</v>
      </c>
      <c r="F982" t="s">
        <v>4</v>
      </c>
      <c r="G982" t="s">
        <v>511</v>
      </c>
      <c r="H982" s="79" t="str">
        <f t="shared" si="31"/>
        <v>---</v>
      </c>
      <c r="I982" t="s">
        <v>511</v>
      </c>
      <c r="L982" s="81" t="str">
        <f>IF(OR('H_Parallel+HT'!$G982="---",'H_Parallel+HT'!$G982="infeas",'H_Parallel+HT'!$G982="inf"),"---",('H_Parallel+HT'!$G982/M982)-1)</f>
        <v>---</v>
      </c>
      <c r="M982" s="83">
        <f>Model_dem!L982</f>
        <v>715</v>
      </c>
      <c r="N982" s="78" t="str">
        <f>Model_dem!G982</f>
        <v>---</v>
      </c>
      <c r="O982" s="84" t="str">
        <f>IF(AND(H722&lt;-0.01,Model_dem!F722="Optimal"),"Aqui","")</f>
        <v/>
      </c>
      <c r="P982" s="84">
        <v>14639</v>
      </c>
    </row>
    <row r="983" spans="1:16" hidden="1" x14ac:dyDescent="0.3">
      <c r="A983" s="68" t="s">
        <v>523</v>
      </c>
      <c r="B983" s="20">
        <v>3</v>
      </c>
      <c r="C983" s="82" t="str">
        <f t="shared" si="30"/>
        <v>Factor Model</v>
      </c>
      <c r="D983" s="20">
        <v>25</v>
      </c>
      <c r="E983" s="20">
        <v>0.1</v>
      </c>
      <c r="F983" t="s">
        <v>4</v>
      </c>
      <c r="G983" t="s">
        <v>511</v>
      </c>
      <c r="H983" s="79" t="str">
        <f t="shared" si="31"/>
        <v>---</v>
      </c>
      <c r="I983" t="s">
        <v>511</v>
      </c>
      <c r="L983" s="81" t="str">
        <f>IF(OR('H_Parallel+HT'!$G983="---",'H_Parallel+HT'!$G983="infeas",'H_Parallel+HT'!$G983="inf"),"---",('H_Parallel+HT'!$G983/M983)-1)</f>
        <v>---</v>
      </c>
      <c r="M983" s="83">
        <f>Model_dem!L983</f>
        <v>715</v>
      </c>
      <c r="N983" s="78" t="str">
        <f>Model_dem!G983</f>
        <v>---</v>
      </c>
      <c r="O983" s="84" t="str">
        <f>IF(AND(H723&lt;-0.01,Model_dem!F723="Optimal"),"Aqui","")</f>
        <v/>
      </c>
      <c r="P983" s="84"/>
    </row>
    <row r="984" spans="1:16" hidden="1" x14ac:dyDescent="0.3">
      <c r="A984" s="68" t="s">
        <v>523</v>
      </c>
      <c r="B984" s="20">
        <v>3</v>
      </c>
      <c r="C984" s="82" t="str">
        <f t="shared" si="30"/>
        <v>Factor Model</v>
      </c>
      <c r="D984" s="20">
        <v>25</v>
      </c>
      <c r="E984" s="20">
        <v>0.15</v>
      </c>
      <c r="F984" t="s">
        <v>4</v>
      </c>
      <c r="G984" t="s">
        <v>511</v>
      </c>
      <c r="H984" s="79" t="str">
        <f t="shared" si="31"/>
        <v>---</v>
      </c>
      <c r="I984" t="s">
        <v>511</v>
      </c>
      <c r="L984" s="81" t="str">
        <f>IF(OR('H_Parallel+HT'!$G984="---",'H_Parallel+HT'!$G984="infeas",'H_Parallel+HT'!$G984="inf"),"---",('H_Parallel+HT'!$G984/M984)-1)</f>
        <v>---</v>
      </c>
      <c r="M984" s="83">
        <f>Model_dem!L984</f>
        <v>715</v>
      </c>
      <c r="N984" s="78" t="str">
        <f>Model_dem!G984</f>
        <v>---</v>
      </c>
      <c r="O984" s="84" t="str">
        <f>IF(AND(H724&lt;-0.01,Model_dem!F724="Optimal"),"Aqui","")</f>
        <v/>
      </c>
      <c r="P984" s="84"/>
    </row>
    <row r="985" spans="1:16" hidden="1" x14ac:dyDescent="0.3">
      <c r="A985" s="68" t="s">
        <v>523</v>
      </c>
      <c r="B985" s="20">
        <v>3</v>
      </c>
      <c r="C985" s="82" t="str">
        <f t="shared" si="30"/>
        <v>Factor Model</v>
      </c>
      <c r="D985" s="20">
        <v>25</v>
      </c>
      <c r="E985" s="20">
        <v>0.2</v>
      </c>
      <c r="F985" t="s">
        <v>4</v>
      </c>
      <c r="G985" t="s">
        <v>511</v>
      </c>
      <c r="H985" s="79" t="str">
        <f t="shared" si="31"/>
        <v>---</v>
      </c>
      <c r="I985" t="s">
        <v>511</v>
      </c>
      <c r="L985" s="81" t="str">
        <f>IF(OR('H_Parallel+HT'!$G985="---",'H_Parallel+HT'!$G985="infeas",'H_Parallel+HT'!$G985="inf"),"---",('H_Parallel+HT'!$G985/M985)-1)</f>
        <v>---</v>
      </c>
      <c r="M985" s="83">
        <f>Model_dem!L985</f>
        <v>715</v>
      </c>
      <c r="N985" s="78" t="str">
        <f>Model_dem!G985</f>
        <v>---</v>
      </c>
      <c r="O985" s="84" t="str">
        <f>IF(AND(H725&lt;-0.01,Model_dem!F725="Optimal"),"Aqui","")</f>
        <v/>
      </c>
      <c r="P985" s="84"/>
    </row>
    <row r="986" spans="1:16" hidden="1" x14ac:dyDescent="0.3">
      <c r="A986" s="68" t="s">
        <v>523</v>
      </c>
      <c r="B986" s="20">
        <v>3</v>
      </c>
      <c r="C986" s="82" t="str">
        <f t="shared" si="30"/>
        <v>Factor Model</v>
      </c>
      <c r="D986" s="20">
        <v>50</v>
      </c>
      <c r="E986" s="20">
        <v>0.05</v>
      </c>
      <c r="F986" t="s">
        <v>4</v>
      </c>
      <c r="G986" t="s">
        <v>511</v>
      </c>
      <c r="H986" s="79" t="str">
        <f t="shared" si="31"/>
        <v>---</v>
      </c>
      <c r="I986" t="s">
        <v>511</v>
      </c>
      <c r="L986" s="81" t="str">
        <f>IF(OR('H_Parallel+HT'!$G986="---",'H_Parallel+HT'!$G986="infeas",'H_Parallel+HT'!$G986="inf"),"---",('H_Parallel+HT'!$G986/M986)-1)</f>
        <v>---</v>
      </c>
      <c r="M986" s="83">
        <f>Model_dem!L986</f>
        <v>715</v>
      </c>
      <c r="N986" s="78" t="str">
        <f>Model_dem!G986</f>
        <v>---</v>
      </c>
      <c r="O986" s="84" t="str">
        <f>IF(AND(H726&lt;-0.01,Model_dem!F726="Optimal"),"Aqui","")</f>
        <v/>
      </c>
      <c r="P986" s="78"/>
    </row>
    <row r="987" spans="1:16" hidden="1" x14ac:dyDescent="0.3">
      <c r="A987" s="68" t="s">
        <v>523</v>
      </c>
      <c r="B987" s="20">
        <v>3</v>
      </c>
      <c r="C987" s="82" t="str">
        <f t="shared" si="30"/>
        <v>Factor Model</v>
      </c>
      <c r="D987" s="20">
        <v>50</v>
      </c>
      <c r="E987" s="20">
        <v>0.1</v>
      </c>
      <c r="F987" t="s">
        <v>4</v>
      </c>
      <c r="G987" t="s">
        <v>511</v>
      </c>
      <c r="H987" s="79" t="str">
        <f t="shared" si="31"/>
        <v>---</v>
      </c>
      <c r="I987" t="s">
        <v>511</v>
      </c>
      <c r="L987" s="81" t="str">
        <f>IF(OR('H_Parallel+HT'!$G987="---",'H_Parallel+HT'!$G987="infeas",'H_Parallel+HT'!$G987="inf"),"---",('H_Parallel+HT'!$G987/M987)-1)</f>
        <v>---</v>
      </c>
      <c r="M987" s="83">
        <f>Model_dem!L987</f>
        <v>715</v>
      </c>
      <c r="N987" s="78" t="str">
        <f>Model_dem!G987</f>
        <v>---</v>
      </c>
      <c r="O987" s="84" t="str">
        <f>IF(AND(H727&lt;-0.01,Model_dem!F727="Optimal"),"Aqui","")</f>
        <v/>
      </c>
      <c r="P987" s="78"/>
    </row>
    <row r="988" spans="1:16" hidden="1" x14ac:dyDescent="0.3">
      <c r="A988" s="68" t="s">
        <v>523</v>
      </c>
      <c r="B988" s="20">
        <v>3</v>
      </c>
      <c r="C988" s="82" t="str">
        <f t="shared" si="30"/>
        <v>Factor Model</v>
      </c>
      <c r="D988" s="20">
        <v>50</v>
      </c>
      <c r="E988" s="20">
        <v>0.15</v>
      </c>
      <c r="F988" t="s">
        <v>4</v>
      </c>
      <c r="G988" t="s">
        <v>511</v>
      </c>
      <c r="H988" s="79" t="str">
        <f t="shared" si="31"/>
        <v>---</v>
      </c>
      <c r="I988" t="s">
        <v>511</v>
      </c>
      <c r="L988" s="81" t="str">
        <f>IF(OR('H_Parallel+HT'!$G988="---",'H_Parallel+HT'!$G988="infeas",'H_Parallel+HT'!$G988="inf"),"---",('H_Parallel+HT'!$G988/M988)-1)</f>
        <v>---</v>
      </c>
      <c r="M988" s="83">
        <f>Model_dem!L988</f>
        <v>715</v>
      </c>
      <c r="N988" s="78" t="str">
        <f>Model_dem!G988</f>
        <v>---</v>
      </c>
      <c r="O988" s="84" t="str">
        <f>IF(AND(H728&lt;-0.01,Model_dem!F728="Optimal"),"Aqui","")</f>
        <v/>
      </c>
      <c r="P988" s="78"/>
    </row>
    <row r="989" spans="1:16" hidden="1" x14ac:dyDescent="0.3">
      <c r="A989" s="68" t="s">
        <v>523</v>
      </c>
      <c r="B989" s="20">
        <v>3</v>
      </c>
      <c r="C989" s="82" t="str">
        <f t="shared" si="30"/>
        <v>Factor Model</v>
      </c>
      <c r="D989" s="20">
        <v>50</v>
      </c>
      <c r="E989" s="20">
        <v>0.2</v>
      </c>
      <c r="F989" t="s">
        <v>4</v>
      </c>
      <c r="G989" t="s">
        <v>511</v>
      </c>
      <c r="H989" s="79" t="str">
        <f t="shared" si="31"/>
        <v>---</v>
      </c>
      <c r="I989" t="s">
        <v>511</v>
      </c>
      <c r="L989" s="81" t="str">
        <f>IF(OR('H_Parallel+HT'!$G989="---",'H_Parallel+HT'!$G989="infeas",'H_Parallel+HT'!$G989="inf"),"---",('H_Parallel+HT'!$G989/M989)-1)</f>
        <v>---</v>
      </c>
      <c r="M989" s="83">
        <f>Model_dem!L989</f>
        <v>715</v>
      </c>
      <c r="N989" s="78" t="str">
        <f>Model_dem!G989</f>
        <v>---</v>
      </c>
      <c r="O989" s="84" t="str">
        <f>IF(AND(H729&lt;-0.01,Model_dem!F729="Optimal"),"Aqui","")</f>
        <v/>
      </c>
      <c r="P989" s="78"/>
    </row>
    <row r="990" spans="1:16" x14ac:dyDescent="0.3">
      <c r="A990" s="68" t="s">
        <v>532</v>
      </c>
      <c r="B990" s="20">
        <v>0</v>
      </c>
      <c r="C990" s="82" t="str">
        <f t="shared" si="30"/>
        <v>Deterministic</v>
      </c>
      <c r="D990" s="20">
        <v>0</v>
      </c>
      <c r="E990" s="20">
        <v>0.05</v>
      </c>
      <c r="F990" t="s">
        <v>0</v>
      </c>
      <c r="G990">
        <v>1031</v>
      </c>
      <c r="H990" s="79">
        <f t="shared" si="31"/>
        <v>0</v>
      </c>
      <c r="I990" s="92">
        <v>1.3457699999999999</v>
      </c>
      <c r="J990">
        <v>876288</v>
      </c>
      <c r="K990" s="52">
        <v>1</v>
      </c>
      <c r="L990" s="81">
        <f>IF(OR('H_Parallel+HT'!$G990="---",'H_Parallel+HT'!$G990="infeas",'H_Parallel+HT'!$G990="inf"),"---",('H_Parallel+HT'!$G990/M990)-1)</f>
        <v>0</v>
      </c>
      <c r="M990" s="83">
        <f>Model_dem!L990</f>
        <v>1031</v>
      </c>
      <c r="N990" s="78">
        <f>Model_dem!G990</f>
        <v>1031</v>
      </c>
      <c r="O990" s="84" t="str">
        <f>IF(AND(H730&lt;-0.01,Model_dem!F730="Optimal"),"Aqui","")</f>
        <v/>
      </c>
      <c r="P990" s="84">
        <v>68498</v>
      </c>
    </row>
    <row r="991" spans="1:16" x14ac:dyDescent="0.3">
      <c r="A991" s="68" t="s">
        <v>532</v>
      </c>
      <c r="B991" s="20">
        <v>0</v>
      </c>
      <c r="C991" s="82" t="str">
        <f t="shared" si="30"/>
        <v>Deterministic</v>
      </c>
      <c r="D991" s="20">
        <v>0</v>
      </c>
      <c r="E991" s="20">
        <v>0.1</v>
      </c>
      <c r="F991" t="s">
        <v>1</v>
      </c>
      <c r="G991">
        <v>1031</v>
      </c>
      <c r="H991" s="79">
        <f t="shared" si="31"/>
        <v>0</v>
      </c>
      <c r="I991" s="92">
        <v>1.3655999999999999</v>
      </c>
      <c r="J991">
        <v>767923</v>
      </c>
      <c r="K991" s="52">
        <v>1</v>
      </c>
      <c r="L991" s="81">
        <f>IF(OR('H_Parallel+HT'!$G991="---",'H_Parallel+HT'!$G991="infeas",'H_Parallel+HT'!$G991="inf"),"---",('H_Parallel+HT'!$G991/M991)-1)</f>
        <v>0</v>
      </c>
      <c r="M991" s="83">
        <f>Model_dem!L991</f>
        <v>1031</v>
      </c>
      <c r="N991" s="78">
        <f>Model_dem!G991</f>
        <v>1031</v>
      </c>
      <c r="O991" s="84" t="str">
        <f>IF(AND(H731&lt;-0.01,Model_dem!F731="Optimal"),"Aqui","")</f>
        <v/>
      </c>
      <c r="P991" s="84">
        <v>64304</v>
      </c>
    </row>
    <row r="992" spans="1:16" x14ac:dyDescent="0.3">
      <c r="A992" s="68" t="s">
        <v>532</v>
      </c>
      <c r="B992" s="20">
        <v>0</v>
      </c>
      <c r="C992" s="82" t="str">
        <f t="shared" si="30"/>
        <v>Deterministic</v>
      </c>
      <c r="D992" s="20">
        <v>0</v>
      </c>
      <c r="E992" s="20">
        <v>0.15</v>
      </c>
      <c r="F992" t="s">
        <v>1</v>
      </c>
      <c r="G992">
        <v>1031</v>
      </c>
      <c r="H992" s="79">
        <f t="shared" si="31"/>
        <v>0</v>
      </c>
      <c r="I992" s="92">
        <v>1.21733</v>
      </c>
      <c r="J992">
        <v>754731</v>
      </c>
      <c r="K992" s="52">
        <v>1</v>
      </c>
      <c r="L992" s="81">
        <f>IF(OR('H_Parallel+HT'!$G992="---",'H_Parallel+HT'!$G992="infeas",'H_Parallel+HT'!$G992="inf"),"---",('H_Parallel+HT'!$G992/M992)-1)</f>
        <v>0</v>
      </c>
      <c r="M992" s="83">
        <f>Model_dem!L992</f>
        <v>1031</v>
      </c>
      <c r="N992" s="78">
        <f>Model_dem!G992</f>
        <v>1031</v>
      </c>
      <c r="O992" s="84" t="str">
        <f>IF(AND(H732&lt;-0.01,Model_dem!F732="Optimal"),"Aqui","")</f>
        <v/>
      </c>
      <c r="P992" s="84">
        <v>57862</v>
      </c>
    </row>
    <row r="993" spans="1:16" x14ac:dyDescent="0.3">
      <c r="A993" s="68" t="s">
        <v>532</v>
      </c>
      <c r="B993" s="20">
        <v>0</v>
      </c>
      <c r="C993" s="82" t="str">
        <f t="shared" si="30"/>
        <v>Deterministic</v>
      </c>
      <c r="D993" s="20">
        <v>0</v>
      </c>
      <c r="E993" s="20">
        <v>0.2</v>
      </c>
      <c r="F993" t="s">
        <v>0</v>
      </c>
      <c r="G993">
        <v>1031</v>
      </c>
      <c r="H993" s="79">
        <f t="shared" si="31"/>
        <v>0</v>
      </c>
      <c r="I993" s="92">
        <v>13.5175</v>
      </c>
      <c r="J993">
        <v>723465</v>
      </c>
      <c r="K993" s="52">
        <v>1</v>
      </c>
      <c r="L993" s="81">
        <f>IF(OR('H_Parallel+HT'!$G993="---",'H_Parallel+HT'!$G993="infeas",'H_Parallel+HT'!$G993="inf"),"---",('H_Parallel+HT'!$G993/M993)-1)</f>
        <v>0</v>
      </c>
      <c r="M993" s="83">
        <f>Model_dem!L993</f>
        <v>1031</v>
      </c>
      <c r="N993" s="78">
        <f>Model_dem!G993</f>
        <v>1031</v>
      </c>
      <c r="O993" s="84" t="str">
        <f>IF(AND(H733&lt;-0.01,Model_dem!F733="Optimal"),"Aqui","")</f>
        <v/>
      </c>
      <c r="P993" s="84">
        <v>53662</v>
      </c>
    </row>
    <row r="994" spans="1:16" x14ac:dyDescent="0.3">
      <c r="A994" s="68" t="s">
        <v>532</v>
      </c>
      <c r="B994" s="20">
        <v>1</v>
      </c>
      <c r="C994" s="82" t="str">
        <f t="shared" si="30"/>
        <v>Cardinality-constrained</v>
      </c>
      <c r="D994" s="20">
        <v>5</v>
      </c>
      <c r="E994" s="20">
        <v>0.05</v>
      </c>
      <c r="F994" t="s">
        <v>0</v>
      </c>
      <c r="G994">
        <v>1033</v>
      </c>
      <c r="H994" s="79">
        <f t="shared" si="31"/>
        <v>0</v>
      </c>
      <c r="I994" s="92">
        <v>4.3858899999999998</v>
      </c>
      <c r="J994">
        <v>277267</v>
      </c>
      <c r="K994" s="52">
        <v>1</v>
      </c>
      <c r="L994" s="81">
        <f>IF(OR('H_Parallel+HT'!$G994="---",'H_Parallel+HT'!$G994="infeas",'H_Parallel+HT'!$G994="inf"),"---",('H_Parallel+HT'!$G994/M994)-1)</f>
        <v>1.9398642095054264E-3</v>
      </c>
      <c r="M994" s="83">
        <f>Model_dem!L994</f>
        <v>1031</v>
      </c>
      <c r="N994" s="78">
        <f>Model_dem!G994</f>
        <v>1033</v>
      </c>
      <c r="O994" s="84" t="str">
        <f>IF(AND(H734&lt;-0.01,Model_dem!F734="Optimal"),"Aqui","")</f>
        <v/>
      </c>
      <c r="P994" s="84">
        <v>71611</v>
      </c>
    </row>
    <row r="995" spans="1:16" x14ac:dyDescent="0.3">
      <c r="A995" s="68" t="s">
        <v>532</v>
      </c>
      <c r="B995" s="20">
        <v>1</v>
      </c>
      <c r="C995" s="82" t="str">
        <f t="shared" si="30"/>
        <v>Cardinality-constrained</v>
      </c>
      <c r="D995" s="20">
        <v>5</v>
      </c>
      <c r="E995" s="20">
        <v>0.1</v>
      </c>
      <c r="F995" t="s">
        <v>0</v>
      </c>
      <c r="G995">
        <v>1037</v>
      </c>
      <c r="H995" s="79">
        <f t="shared" si="31"/>
        <v>0</v>
      </c>
      <c r="I995" s="92">
        <v>19.332999999999998</v>
      </c>
      <c r="J995">
        <v>312233</v>
      </c>
      <c r="K995" s="52">
        <v>1</v>
      </c>
      <c r="L995" s="81">
        <f>IF(OR('H_Parallel+HT'!$G995="---",'H_Parallel+HT'!$G995="infeas",'H_Parallel+HT'!$G995="inf"),"---",('H_Parallel+HT'!$G995/M995)-1)</f>
        <v>5.8195926285160571E-3</v>
      </c>
      <c r="M995" s="83">
        <f>Model_dem!L995</f>
        <v>1031</v>
      </c>
      <c r="N995" s="78">
        <f>Model_dem!G995</f>
        <v>1037</v>
      </c>
      <c r="O995" s="84" t="str">
        <f>IF(AND(H735&lt;-0.01,Model_dem!F735="Optimal"),"Aqui","")</f>
        <v/>
      </c>
      <c r="P995" s="84">
        <v>70370</v>
      </c>
    </row>
    <row r="996" spans="1:16" x14ac:dyDescent="0.3">
      <c r="A996" s="68" t="s">
        <v>532</v>
      </c>
      <c r="B996" s="20">
        <v>1</v>
      </c>
      <c r="C996" s="82" t="str">
        <f t="shared" si="30"/>
        <v>Cardinality-constrained</v>
      </c>
      <c r="D996" s="20">
        <v>5</v>
      </c>
      <c r="E996" s="20">
        <v>0.15</v>
      </c>
      <c r="F996" t="s">
        <v>0</v>
      </c>
      <c r="G996">
        <v>1037</v>
      </c>
      <c r="H996" s="79">
        <f t="shared" si="31"/>
        <v>0</v>
      </c>
      <c r="I996" s="92">
        <v>29.1221</v>
      </c>
      <c r="J996">
        <v>308604</v>
      </c>
      <c r="K996" s="52">
        <v>1</v>
      </c>
      <c r="L996" s="81">
        <f>IF(OR('H_Parallel+HT'!$G996="---",'H_Parallel+HT'!$G996="infeas",'H_Parallel+HT'!$G996="inf"),"---",('H_Parallel+HT'!$G996/M996)-1)</f>
        <v>5.8195926285160571E-3</v>
      </c>
      <c r="M996" s="83">
        <f>Model_dem!L996</f>
        <v>1031</v>
      </c>
      <c r="N996" s="78">
        <f>Model_dem!G996</f>
        <v>1037</v>
      </c>
      <c r="O996" s="84" t="str">
        <f>IF(AND(H736&lt;-0.01,Model_dem!F736="Optimal"),"Aqui","")</f>
        <v/>
      </c>
      <c r="P996" s="84">
        <v>56461</v>
      </c>
    </row>
    <row r="997" spans="1:16" x14ac:dyDescent="0.3">
      <c r="A997" s="68" t="s">
        <v>532</v>
      </c>
      <c r="B997" s="20">
        <v>1</v>
      </c>
      <c r="C997" s="82" t="str">
        <f t="shared" si="30"/>
        <v>Cardinality-constrained</v>
      </c>
      <c r="D997" s="20">
        <v>5</v>
      </c>
      <c r="E997" s="20">
        <v>0.2</v>
      </c>
      <c r="F997" t="s">
        <v>0</v>
      </c>
      <c r="G997">
        <v>1040</v>
      </c>
      <c r="H997" s="79">
        <f t="shared" si="31"/>
        <v>0</v>
      </c>
      <c r="I997" s="92">
        <v>9.2315100000000001</v>
      </c>
      <c r="J997">
        <v>268553</v>
      </c>
      <c r="K997" s="52">
        <v>1</v>
      </c>
      <c r="L997" s="81">
        <f>IF(OR('H_Parallel+HT'!$G997="---",'H_Parallel+HT'!$G997="infeas",'H_Parallel+HT'!$G997="inf"),"---",('H_Parallel+HT'!$G997/M997)-1)</f>
        <v>8.7293889427739746E-3</v>
      </c>
      <c r="M997" s="83">
        <f>Model_dem!L997</f>
        <v>1031</v>
      </c>
      <c r="N997" s="78">
        <f>Model_dem!G997</f>
        <v>1040</v>
      </c>
      <c r="O997" s="84" t="str">
        <f>IF(AND(H737&lt;-0.01,Model_dem!F737="Optimal"),"Aqui","")</f>
        <v/>
      </c>
      <c r="P997" s="84">
        <v>48975</v>
      </c>
    </row>
    <row r="998" spans="1:16" x14ac:dyDescent="0.3">
      <c r="A998" s="68" t="s">
        <v>532</v>
      </c>
      <c r="B998" s="20">
        <v>1</v>
      </c>
      <c r="C998" s="82" t="str">
        <f t="shared" si="30"/>
        <v>Cardinality-constrained</v>
      </c>
      <c r="D998" s="20">
        <v>10</v>
      </c>
      <c r="E998" s="20">
        <v>0.05</v>
      </c>
      <c r="F998" t="s">
        <v>0</v>
      </c>
      <c r="G998">
        <v>1033</v>
      </c>
      <c r="H998" s="79">
        <f t="shared" si="31"/>
        <v>0</v>
      </c>
      <c r="I998" s="92">
        <v>3.6181299999999998</v>
      </c>
      <c r="J998">
        <v>319703</v>
      </c>
      <c r="K998" s="52">
        <v>1</v>
      </c>
      <c r="L998" s="81">
        <f>IF(OR('H_Parallel+HT'!$G998="---",'H_Parallel+HT'!$G998="infeas",'H_Parallel+HT'!$G998="inf"),"---",('H_Parallel+HT'!$G998/M998)-1)</f>
        <v>1.9398642095054264E-3</v>
      </c>
      <c r="M998" s="83">
        <f>Model_dem!L998</f>
        <v>1031</v>
      </c>
      <c r="N998" s="78">
        <f>Model_dem!G998</f>
        <v>1033</v>
      </c>
      <c r="O998" s="84" t="str">
        <f>IF(AND(H738&lt;-0.01,Model_dem!F738="Optimal"),"Aqui","")</f>
        <v/>
      </c>
      <c r="P998" s="84">
        <v>23733</v>
      </c>
    </row>
    <row r="999" spans="1:16" x14ac:dyDescent="0.3">
      <c r="A999" s="68" t="s">
        <v>532</v>
      </c>
      <c r="B999" s="20">
        <v>1</v>
      </c>
      <c r="C999" s="82" t="str">
        <f t="shared" si="30"/>
        <v>Cardinality-constrained</v>
      </c>
      <c r="D999" s="20">
        <v>10</v>
      </c>
      <c r="E999" s="20">
        <v>0.1</v>
      </c>
      <c r="F999" t="s">
        <v>0</v>
      </c>
      <c r="G999">
        <v>1037</v>
      </c>
      <c r="H999" s="79">
        <f t="shared" si="31"/>
        <v>0</v>
      </c>
      <c r="I999" s="92">
        <v>6.5848000000000004</v>
      </c>
      <c r="J999">
        <v>386154</v>
      </c>
      <c r="K999" s="52">
        <v>1</v>
      </c>
      <c r="L999" s="81">
        <f>IF(OR('H_Parallel+HT'!$G999="---",'H_Parallel+HT'!$G999="infeas",'H_Parallel+HT'!$G999="inf"),"---",('H_Parallel+HT'!$G999/M999)-1)</f>
        <v>5.8195926285160571E-3</v>
      </c>
      <c r="M999" s="83">
        <f>Model_dem!L999</f>
        <v>1031</v>
      </c>
      <c r="N999" s="78">
        <f>Model_dem!G999</f>
        <v>1037</v>
      </c>
      <c r="O999" s="84" t="str">
        <f>IF(AND(H739&lt;-0.01,Model_dem!F739="Optimal"),"Aqui","")</f>
        <v/>
      </c>
      <c r="P999" s="84">
        <v>19926</v>
      </c>
    </row>
    <row r="1000" spans="1:16" x14ac:dyDescent="0.3">
      <c r="A1000" s="68" t="s">
        <v>532</v>
      </c>
      <c r="B1000" s="20">
        <v>1</v>
      </c>
      <c r="C1000" s="82" t="str">
        <f t="shared" si="30"/>
        <v>Cardinality-constrained</v>
      </c>
      <c r="D1000" s="20">
        <v>10</v>
      </c>
      <c r="E1000" s="20">
        <v>0.15</v>
      </c>
      <c r="F1000" t="s">
        <v>0</v>
      </c>
      <c r="G1000">
        <v>1037</v>
      </c>
      <c r="H1000" s="79">
        <f t="shared" si="31"/>
        <v>0</v>
      </c>
      <c r="I1000" s="92">
        <v>7.4709000000000003</v>
      </c>
      <c r="J1000">
        <v>414170</v>
      </c>
      <c r="K1000" s="52">
        <v>1</v>
      </c>
      <c r="L1000" s="81">
        <f>IF(OR('H_Parallel+HT'!$G1000="---",'H_Parallel+HT'!$G1000="infeas",'H_Parallel+HT'!$G1000="inf"),"---",('H_Parallel+HT'!$G1000/M1000)-1)</f>
        <v>5.8195926285160571E-3</v>
      </c>
      <c r="M1000" s="83">
        <f>Model_dem!L1000</f>
        <v>1031</v>
      </c>
      <c r="N1000" s="78">
        <f>Model_dem!G1000</f>
        <v>1037</v>
      </c>
      <c r="O1000" s="84" t="str">
        <f>IF(AND(H740&lt;-0.01,Model_dem!F740="Optimal"),"Aqui","")</f>
        <v/>
      </c>
      <c r="P1000" s="84">
        <v>10152</v>
      </c>
    </row>
    <row r="1001" spans="1:16" x14ac:dyDescent="0.3">
      <c r="A1001" s="68" t="s">
        <v>532</v>
      </c>
      <c r="B1001" s="20">
        <v>1</v>
      </c>
      <c r="C1001" s="82" t="str">
        <f t="shared" si="30"/>
        <v>Cardinality-constrained</v>
      </c>
      <c r="D1001" s="20">
        <v>10</v>
      </c>
      <c r="E1001" s="20">
        <v>0.2</v>
      </c>
      <c r="F1001" t="s">
        <v>0</v>
      </c>
      <c r="G1001">
        <v>1040</v>
      </c>
      <c r="H1001" s="79">
        <f t="shared" si="31"/>
        <v>0</v>
      </c>
      <c r="I1001" s="92">
        <v>16.3733</v>
      </c>
      <c r="J1001">
        <v>288109</v>
      </c>
      <c r="K1001" s="52">
        <v>1</v>
      </c>
      <c r="L1001" s="81">
        <f>IF(OR('H_Parallel+HT'!$G1001="---",'H_Parallel+HT'!$G1001="infeas",'H_Parallel+HT'!$G1001="inf"),"---",('H_Parallel+HT'!$G1001/M1001)-1)</f>
        <v>8.7293889427739746E-3</v>
      </c>
      <c r="M1001" s="83">
        <f>Model_dem!L1001</f>
        <v>1031</v>
      </c>
      <c r="N1001" s="78">
        <f>Model_dem!G1001</f>
        <v>1040</v>
      </c>
      <c r="O1001" s="84" t="str">
        <f>IF(AND(H741&lt;-0.01,Model_dem!F741="Optimal"),"Aqui","")</f>
        <v/>
      </c>
      <c r="P1001" s="84">
        <v>29</v>
      </c>
    </row>
    <row r="1002" spans="1:16" x14ac:dyDescent="0.3">
      <c r="A1002" s="68" t="s">
        <v>532</v>
      </c>
      <c r="B1002" s="20">
        <v>1</v>
      </c>
      <c r="C1002" s="82" t="str">
        <f t="shared" si="30"/>
        <v>Cardinality-constrained</v>
      </c>
      <c r="D1002" s="20">
        <v>25</v>
      </c>
      <c r="E1002" s="20">
        <v>0.05</v>
      </c>
      <c r="F1002" t="s">
        <v>0</v>
      </c>
      <c r="G1002">
        <v>1037</v>
      </c>
      <c r="H1002" s="79">
        <f t="shared" si="31"/>
        <v>0</v>
      </c>
      <c r="I1002" s="92">
        <v>623.46</v>
      </c>
      <c r="J1002">
        <v>285383</v>
      </c>
      <c r="K1002" s="52">
        <v>0.69499999999999995</v>
      </c>
      <c r="L1002" s="81">
        <f>IF(OR('H_Parallel+HT'!$G1002="---",'H_Parallel+HT'!$G1002="infeas",'H_Parallel+HT'!$G1002="inf"),"---",('H_Parallel+HT'!$G1002/M1002)-1)</f>
        <v>5.8195926285160571E-3</v>
      </c>
      <c r="M1002" s="83">
        <f>Model_dem!L1002</f>
        <v>1031</v>
      </c>
      <c r="N1002" s="78">
        <f>Model_dem!G1002</f>
        <v>1037</v>
      </c>
      <c r="O1002" s="84" t="str">
        <f>IF(AND(H742&lt;-0.01,Model_dem!F742="Optimal"),"Aqui","")</f>
        <v/>
      </c>
      <c r="P1002" s="84">
        <v>21559</v>
      </c>
    </row>
    <row r="1003" spans="1:16" x14ac:dyDescent="0.3">
      <c r="A1003" s="68" t="s">
        <v>532</v>
      </c>
      <c r="B1003" s="20">
        <v>1</v>
      </c>
      <c r="C1003" s="82" t="str">
        <f t="shared" si="30"/>
        <v>Cardinality-constrained</v>
      </c>
      <c r="D1003" s="20">
        <v>25</v>
      </c>
      <c r="E1003" s="20">
        <v>0.1</v>
      </c>
      <c r="F1003" t="s">
        <v>0</v>
      </c>
      <c r="G1003">
        <v>1045</v>
      </c>
      <c r="H1003" s="79">
        <f t="shared" si="31"/>
        <v>0</v>
      </c>
      <c r="I1003" s="92">
        <v>98.193799999999996</v>
      </c>
      <c r="J1003">
        <v>154895</v>
      </c>
      <c r="K1003" s="52">
        <v>0.78400000000000003</v>
      </c>
      <c r="L1003" s="81">
        <f>IF(OR('H_Parallel+HT'!$G1003="---",'H_Parallel+HT'!$G1003="infeas",'H_Parallel+HT'!$G1003="inf"),"---",('H_Parallel+HT'!$G1003/M1003)-1)</f>
        <v>1.3579049466537318E-2</v>
      </c>
      <c r="M1003" s="83">
        <f>Model_dem!L1003</f>
        <v>1031</v>
      </c>
      <c r="N1003" s="78">
        <f>Model_dem!G1003</f>
        <v>1045</v>
      </c>
      <c r="O1003" s="84" t="str">
        <f>IF(AND(H743&lt;-0.01,Model_dem!F743="Optimal"),"Aqui","")</f>
        <v/>
      </c>
      <c r="P1003" s="84">
        <v>11678</v>
      </c>
    </row>
    <row r="1004" spans="1:16" x14ac:dyDescent="0.3">
      <c r="A1004" s="68" t="s">
        <v>532</v>
      </c>
      <c r="B1004" s="20">
        <v>1</v>
      </c>
      <c r="C1004" s="82" t="str">
        <f t="shared" si="30"/>
        <v>Cardinality-constrained</v>
      </c>
      <c r="D1004" s="20">
        <v>25</v>
      </c>
      <c r="E1004" s="20">
        <v>0.15</v>
      </c>
      <c r="F1004" t="s">
        <v>0</v>
      </c>
      <c r="G1004">
        <v>1055</v>
      </c>
      <c r="H1004" s="79">
        <f t="shared" si="31"/>
        <v>0</v>
      </c>
      <c r="I1004" s="92">
        <v>10.2239</v>
      </c>
      <c r="J1004">
        <v>67689</v>
      </c>
      <c r="K1004" s="52">
        <v>0.69799999999999995</v>
      </c>
      <c r="L1004" s="81">
        <f>IF(OR('H_Parallel+HT'!$G1004="---",'H_Parallel+HT'!$G1004="infeas",'H_Parallel+HT'!$G1004="inf"),"---",('H_Parallel+HT'!$G1004/M1004)-1)</f>
        <v>2.3278370514064006E-2</v>
      </c>
      <c r="M1004" s="83">
        <f>Model_dem!L1004</f>
        <v>1031</v>
      </c>
      <c r="N1004" s="78">
        <f>Model_dem!G1004</f>
        <v>1055</v>
      </c>
      <c r="O1004" s="84" t="str">
        <f>IF(AND(H744&lt;-0.01,Model_dem!F744="Optimal"),"Aqui","")</f>
        <v/>
      </c>
      <c r="P1004" s="84">
        <v>29</v>
      </c>
    </row>
    <row r="1005" spans="1:16" x14ac:dyDescent="0.3">
      <c r="A1005" s="68" t="s">
        <v>532</v>
      </c>
      <c r="B1005" s="20">
        <v>1</v>
      </c>
      <c r="C1005" s="82" t="str">
        <f t="shared" si="30"/>
        <v>Cardinality-constrained</v>
      </c>
      <c r="D1005" s="20">
        <v>25</v>
      </c>
      <c r="E1005" s="20">
        <v>0.2</v>
      </c>
      <c r="F1005" t="s">
        <v>1</v>
      </c>
      <c r="G1005">
        <v>1099</v>
      </c>
      <c r="H1005" s="79">
        <f t="shared" si="31"/>
        <v>1.3837638376383764E-2</v>
      </c>
      <c r="I1005" s="92">
        <v>155.85900000000001</v>
      </c>
      <c r="J1005">
        <v>7842</v>
      </c>
      <c r="K1005" s="52">
        <v>0.997</v>
      </c>
      <c r="L1005" s="81">
        <f>IF(OR('H_Parallel+HT'!$G1005="---",'H_Parallel+HT'!$G1005="infeas",'H_Parallel+HT'!$G1005="inf"),"---",('H_Parallel+HT'!$G1005/M1005)-1)</f>
        <v>6.5955383123181388E-2</v>
      </c>
      <c r="M1005" s="83">
        <f>Model_dem!L1005</f>
        <v>1031</v>
      </c>
      <c r="N1005" s="78">
        <f>Model_dem!G1005</f>
        <v>1084</v>
      </c>
      <c r="O1005" s="84" t="str">
        <f>IF(AND(H745&lt;-0.01,Model_dem!F745="Optimal"),"Aqui","")</f>
        <v/>
      </c>
      <c r="P1005" s="84">
        <v>29</v>
      </c>
    </row>
    <row r="1006" spans="1:16" x14ac:dyDescent="0.3">
      <c r="A1006" s="68" t="s">
        <v>532</v>
      </c>
      <c r="B1006" s="20">
        <v>1</v>
      </c>
      <c r="C1006" s="82" t="str">
        <f t="shared" si="30"/>
        <v>Cardinality-constrained</v>
      </c>
      <c r="D1006" s="20">
        <v>50</v>
      </c>
      <c r="E1006" s="20">
        <v>0.05</v>
      </c>
      <c r="F1006" t="s">
        <v>0</v>
      </c>
      <c r="G1006">
        <v>1045</v>
      </c>
      <c r="H1006" s="79">
        <f t="shared" si="31"/>
        <v>0</v>
      </c>
      <c r="I1006" s="92">
        <v>70.749700000000004</v>
      </c>
      <c r="J1006">
        <v>142192</v>
      </c>
      <c r="K1006" s="52">
        <v>4.7E-2</v>
      </c>
      <c r="L1006" s="81">
        <f>IF(OR('H_Parallel+HT'!$G1006="---",'H_Parallel+HT'!$G1006="infeas",'H_Parallel+HT'!$G1006="inf"),"---",('H_Parallel+HT'!$G1006/M1006)-1)</f>
        <v>1.3579049466537318E-2</v>
      </c>
      <c r="M1006" s="83">
        <f>Model_dem!L1006</f>
        <v>1031</v>
      </c>
      <c r="N1006" s="78">
        <f>Model_dem!G1006</f>
        <v>1045</v>
      </c>
      <c r="O1006" s="84" t="str">
        <f>IF(AND(H746&lt;-0.01,Model_dem!F746="Optimal"),"Aqui","")</f>
        <v/>
      </c>
      <c r="P1006" s="84">
        <v>62484</v>
      </c>
    </row>
    <row r="1007" spans="1:16" x14ac:dyDescent="0.3">
      <c r="A1007" s="68" t="s">
        <v>532</v>
      </c>
      <c r="B1007" s="20">
        <v>1</v>
      </c>
      <c r="C1007" s="82" t="str">
        <f t="shared" si="30"/>
        <v>Cardinality-constrained</v>
      </c>
      <c r="D1007" s="20">
        <v>50</v>
      </c>
      <c r="E1007" s="20">
        <v>0.1</v>
      </c>
      <c r="F1007" t="s">
        <v>0</v>
      </c>
      <c r="G1007">
        <v>1052</v>
      </c>
      <c r="H1007" s="79">
        <f t="shared" si="31"/>
        <v>0</v>
      </c>
      <c r="I1007" s="92">
        <v>30.2715</v>
      </c>
      <c r="J1007">
        <v>70138</v>
      </c>
      <c r="K1007" s="52">
        <v>2.3E-2</v>
      </c>
      <c r="L1007" s="81">
        <f>IF(OR('H_Parallel+HT'!$G1007="---",'H_Parallel+HT'!$G1007="infeas",'H_Parallel+HT'!$G1007="inf"),"---",('H_Parallel+HT'!$G1007/M1007)-1)</f>
        <v>2.0368574199806089E-2</v>
      </c>
      <c r="M1007" s="83">
        <f>Model_dem!L1007</f>
        <v>1031</v>
      </c>
      <c r="N1007" s="78">
        <f>Model_dem!G1007</f>
        <v>1052</v>
      </c>
      <c r="O1007" s="84" t="str">
        <f>IF(AND(H747&lt;-0.01,Model_dem!F747="Optimal"),"Aqui","")</f>
        <v/>
      </c>
      <c r="P1007" s="84">
        <v>52230</v>
      </c>
    </row>
    <row r="1008" spans="1:16" x14ac:dyDescent="0.3">
      <c r="A1008" s="68" t="s">
        <v>532</v>
      </c>
      <c r="B1008" s="20">
        <v>1</v>
      </c>
      <c r="C1008" s="82" t="str">
        <f t="shared" si="30"/>
        <v>Cardinality-constrained</v>
      </c>
      <c r="D1008" s="20">
        <v>50</v>
      </c>
      <c r="E1008" s="20">
        <v>0.15</v>
      </c>
      <c r="F1008" t="s">
        <v>2</v>
      </c>
      <c r="G1008" t="s">
        <v>46</v>
      </c>
      <c r="H1008" s="79" t="str">
        <f t="shared" si="31"/>
        <v>---</v>
      </c>
      <c r="I1008" s="92">
        <v>60.0167</v>
      </c>
      <c r="J1008">
        <v>673</v>
      </c>
      <c r="L1008" s="81" t="str">
        <f>IF(OR('H_Parallel+HT'!$G1008="---",'H_Parallel+HT'!$G1008="infeas",'H_Parallel+HT'!$G1008="inf"),"---",('H_Parallel+HT'!$G1008/M1008)-1)</f>
        <v>---</v>
      </c>
      <c r="M1008" s="83">
        <f>Model_dem!L1008</f>
        <v>1031</v>
      </c>
      <c r="N1008" s="78" t="str">
        <f>Model_dem!G1008</f>
        <v>---</v>
      </c>
      <c r="O1008" s="84" t="str">
        <f>IF(AND(H748&lt;-0.01,Model_dem!F748="Optimal"),"Aqui","")</f>
        <v/>
      </c>
      <c r="P1008" s="84">
        <v>54306</v>
      </c>
    </row>
    <row r="1009" spans="1:16" x14ac:dyDescent="0.3">
      <c r="A1009" s="68" t="s">
        <v>532</v>
      </c>
      <c r="B1009" s="20">
        <v>1</v>
      </c>
      <c r="C1009" s="82" t="str">
        <f t="shared" si="30"/>
        <v>Cardinality-constrained</v>
      </c>
      <c r="D1009" s="20">
        <v>50</v>
      </c>
      <c r="E1009" s="20">
        <v>0.2</v>
      </c>
      <c r="F1009" t="s">
        <v>2</v>
      </c>
      <c r="G1009" t="s">
        <v>46</v>
      </c>
      <c r="H1009" s="79" t="str">
        <f t="shared" si="31"/>
        <v>---</v>
      </c>
      <c r="I1009" s="92">
        <v>60.005400000000002</v>
      </c>
      <c r="J1009">
        <v>673</v>
      </c>
      <c r="L1009" s="81" t="str">
        <f>IF(OR('H_Parallel+HT'!$G1009="---",'H_Parallel+HT'!$G1009="infeas",'H_Parallel+HT'!$G1009="inf"),"---",('H_Parallel+HT'!$G1009/M1009)-1)</f>
        <v>---</v>
      </c>
      <c r="M1009" s="83">
        <f>Model_dem!L1009</f>
        <v>1031</v>
      </c>
      <c r="N1009" s="78" t="str">
        <f>Model_dem!G1009</f>
        <v>---</v>
      </c>
      <c r="O1009" s="84" t="str">
        <f>IF(AND(H749&lt;-0.01,Model_dem!F749="Optimal"),"Aqui","")</f>
        <v/>
      </c>
      <c r="P1009" s="84">
        <v>56514</v>
      </c>
    </row>
    <row r="1010" spans="1:16" x14ac:dyDescent="0.3">
      <c r="A1010" s="68" t="s">
        <v>532</v>
      </c>
      <c r="B1010" s="20">
        <v>2</v>
      </c>
      <c r="C1010" s="82" t="str">
        <f t="shared" si="30"/>
        <v>Knapsack</v>
      </c>
      <c r="D1010" s="20">
        <v>5</v>
      </c>
      <c r="E1010" s="20">
        <v>0.05</v>
      </c>
      <c r="F1010" t="s">
        <v>0</v>
      </c>
      <c r="G1010">
        <v>1034</v>
      </c>
      <c r="H1010" s="79">
        <f t="shared" si="31"/>
        <v>0</v>
      </c>
      <c r="I1010" s="92">
        <v>14.4648</v>
      </c>
      <c r="J1010">
        <v>294488</v>
      </c>
      <c r="K1010" s="52">
        <v>1</v>
      </c>
      <c r="L1010" s="81">
        <f>IF(OR('H_Parallel+HT'!$G1010="---",'H_Parallel+HT'!$G1010="infeas",'H_Parallel+HT'!$G1010="inf"),"---",('H_Parallel+HT'!$G1010/M1010)-1)</f>
        <v>2.9097963142579175E-3</v>
      </c>
      <c r="M1010" s="83">
        <f>Model_dem!L1010</f>
        <v>1031</v>
      </c>
      <c r="N1010" s="78">
        <f>Model_dem!G1010</f>
        <v>1034</v>
      </c>
      <c r="O1010" s="84" t="str">
        <f>IF(AND(H750&lt;-0.01,Model_dem!F750="Optimal"),"Aqui","")</f>
        <v/>
      </c>
      <c r="P1010" s="84">
        <v>48790</v>
      </c>
    </row>
    <row r="1011" spans="1:16" x14ac:dyDescent="0.3">
      <c r="A1011" s="68" t="s">
        <v>532</v>
      </c>
      <c r="B1011" s="20">
        <v>2</v>
      </c>
      <c r="C1011" s="82" t="str">
        <f t="shared" si="30"/>
        <v>Knapsack</v>
      </c>
      <c r="D1011" s="20">
        <v>5</v>
      </c>
      <c r="E1011" s="20">
        <v>0.1</v>
      </c>
      <c r="F1011" t="s">
        <v>0</v>
      </c>
      <c r="G1011">
        <v>1040</v>
      </c>
      <c r="H1011" s="79">
        <f t="shared" si="31"/>
        <v>0</v>
      </c>
      <c r="I1011" s="92">
        <v>9.6255100000000002</v>
      </c>
      <c r="J1011">
        <v>221179</v>
      </c>
      <c r="K1011" s="52">
        <v>1</v>
      </c>
      <c r="L1011" s="81">
        <f>IF(OR('H_Parallel+HT'!$G1011="---",'H_Parallel+HT'!$G1011="infeas",'H_Parallel+HT'!$G1011="inf"),"---",('H_Parallel+HT'!$G1011/M1011)-1)</f>
        <v>8.7293889427739746E-3</v>
      </c>
      <c r="M1011" s="83">
        <f>Model_dem!L1011</f>
        <v>1031</v>
      </c>
      <c r="N1011" s="78">
        <f>Model_dem!G1011</f>
        <v>1040</v>
      </c>
      <c r="O1011" s="84" t="str">
        <f>IF(AND(H751&lt;-0.01,Model_dem!F751="Optimal"),"Aqui","")</f>
        <v/>
      </c>
      <c r="P1011" s="84">
        <v>37243</v>
      </c>
    </row>
    <row r="1012" spans="1:16" x14ac:dyDescent="0.3">
      <c r="A1012" s="68" t="s">
        <v>532</v>
      </c>
      <c r="B1012" s="20">
        <v>2</v>
      </c>
      <c r="C1012" s="82" t="str">
        <f t="shared" si="30"/>
        <v>Knapsack</v>
      </c>
      <c r="D1012" s="20">
        <v>5</v>
      </c>
      <c r="E1012" s="20">
        <v>0.15</v>
      </c>
      <c r="F1012" t="s">
        <v>0</v>
      </c>
      <c r="G1012">
        <v>1041</v>
      </c>
      <c r="H1012" s="79">
        <f t="shared" si="31"/>
        <v>0</v>
      </c>
      <c r="I1012" s="92">
        <v>7.7165100000000004</v>
      </c>
      <c r="J1012">
        <v>297401</v>
      </c>
      <c r="K1012" s="52">
        <v>1</v>
      </c>
      <c r="L1012" s="81">
        <f>IF(OR('H_Parallel+HT'!$G1012="---",'H_Parallel+HT'!$G1012="infeas",'H_Parallel+HT'!$G1012="inf"),"---",('H_Parallel+HT'!$G1012/M1012)-1)</f>
        <v>9.6993210475266878E-3</v>
      </c>
      <c r="M1012" s="83">
        <f>Model_dem!L1012</f>
        <v>1031</v>
      </c>
      <c r="N1012" s="78">
        <f>Model_dem!G1012</f>
        <v>1041</v>
      </c>
      <c r="O1012" s="84" t="str">
        <f>IF(AND(H752&lt;-0.01,Model_dem!F752="Optimal"),"Aqui","")</f>
        <v/>
      </c>
      <c r="P1012" s="84">
        <v>36335</v>
      </c>
    </row>
    <row r="1013" spans="1:16" x14ac:dyDescent="0.3">
      <c r="A1013" s="68" t="s">
        <v>532</v>
      </c>
      <c r="B1013" s="20">
        <v>2</v>
      </c>
      <c r="C1013" s="82" t="str">
        <f t="shared" si="30"/>
        <v>Knapsack</v>
      </c>
      <c r="D1013" s="20">
        <v>5</v>
      </c>
      <c r="E1013" s="20">
        <v>0.2</v>
      </c>
      <c r="F1013" t="s">
        <v>0</v>
      </c>
      <c r="G1013">
        <v>1041</v>
      </c>
      <c r="H1013" s="79">
        <f t="shared" si="31"/>
        <v>0</v>
      </c>
      <c r="I1013" s="92">
        <v>13.8207</v>
      </c>
      <c r="J1013">
        <v>329515</v>
      </c>
      <c r="K1013" s="52">
        <v>1</v>
      </c>
      <c r="L1013" s="81">
        <f>IF(OR('H_Parallel+HT'!$G1013="---",'H_Parallel+HT'!$G1013="infeas",'H_Parallel+HT'!$G1013="inf"),"---",('H_Parallel+HT'!$G1013/M1013)-1)</f>
        <v>9.6993210475266878E-3</v>
      </c>
      <c r="M1013" s="83">
        <f>Model_dem!L1013</f>
        <v>1031</v>
      </c>
      <c r="N1013" s="78">
        <f>Model_dem!G1013</f>
        <v>1041</v>
      </c>
      <c r="O1013" s="84" t="str">
        <f>IF(AND(H753&lt;-0.01,Model_dem!F753="Optimal"),"Aqui","")</f>
        <v/>
      </c>
      <c r="P1013" s="84">
        <v>24020</v>
      </c>
    </row>
    <row r="1014" spans="1:16" x14ac:dyDescent="0.3">
      <c r="A1014" s="68" t="s">
        <v>532</v>
      </c>
      <c r="B1014" s="20">
        <v>2</v>
      </c>
      <c r="C1014" s="82" t="str">
        <f t="shared" si="30"/>
        <v>Knapsack</v>
      </c>
      <c r="D1014" s="20">
        <v>10</v>
      </c>
      <c r="E1014" s="20">
        <v>0.05</v>
      </c>
      <c r="F1014" t="s">
        <v>0</v>
      </c>
      <c r="G1014">
        <v>1041</v>
      </c>
      <c r="H1014" s="79">
        <f t="shared" si="31"/>
        <v>9.6153846153846159E-4</v>
      </c>
      <c r="I1014" s="92">
        <v>7.5291699999999997</v>
      </c>
      <c r="J1014">
        <v>238990</v>
      </c>
      <c r="K1014" s="52">
        <v>0.998</v>
      </c>
      <c r="L1014" s="81">
        <f>IF(OR('H_Parallel+HT'!$G1014="---",'H_Parallel+HT'!$G1014="infeas",'H_Parallel+HT'!$G1014="inf"),"---",('H_Parallel+HT'!$G1014/M1014)-1)</f>
        <v>9.6993210475266878E-3</v>
      </c>
      <c r="M1014" s="83">
        <f>Model_dem!L1014</f>
        <v>1031</v>
      </c>
      <c r="N1014" s="78">
        <f>Model_dem!G1014</f>
        <v>1040</v>
      </c>
      <c r="O1014" s="84" t="str">
        <f>IF(AND(H754&lt;-0.01,Model_dem!F754="Optimal"),"Aqui","")</f>
        <v/>
      </c>
      <c r="P1014" s="84">
        <v>18886</v>
      </c>
    </row>
    <row r="1015" spans="1:16" x14ac:dyDescent="0.3">
      <c r="A1015" s="68" t="s">
        <v>532</v>
      </c>
      <c r="B1015" s="20">
        <v>2</v>
      </c>
      <c r="C1015" s="82" t="str">
        <f t="shared" si="30"/>
        <v>Knapsack</v>
      </c>
      <c r="D1015" s="20">
        <v>10</v>
      </c>
      <c r="E1015" s="20">
        <v>0.1</v>
      </c>
      <c r="F1015" t="s">
        <v>0</v>
      </c>
      <c r="G1015">
        <v>1041</v>
      </c>
      <c r="H1015" s="79">
        <f t="shared" si="31"/>
        <v>0</v>
      </c>
      <c r="I1015" s="92">
        <v>15.651300000000001</v>
      </c>
      <c r="J1015">
        <v>184939</v>
      </c>
      <c r="K1015" s="52">
        <v>0.997</v>
      </c>
      <c r="L1015" s="81">
        <f>IF(OR('H_Parallel+HT'!$G1015="---",'H_Parallel+HT'!$G1015="infeas",'H_Parallel+HT'!$G1015="inf"),"---",('H_Parallel+HT'!$G1015/M1015)-1)</f>
        <v>9.6993210475266878E-3</v>
      </c>
      <c r="M1015" s="83">
        <f>Model_dem!L1015</f>
        <v>1031</v>
      </c>
      <c r="N1015" s="78">
        <f>Model_dem!G1015</f>
        <v>1041</v>
      </c>
      <c r="O1015" s="84" t="str">
        <f>IF(AND(H755&lt;-0.01,Model_dem!F755="Optimal"),"Aqui","")</f>
        <v/>
      </c>
      <c r="P1015" s="84">
        <v>17248</v>
      </c>
    </row>
    <row r="1016" spans="1:16" x14ac:dyDescent="0.3">
      <c r="A1016" s="68" t="s">
        <v>532</v>
      </c>
      <c r="B1016" s="20">
        <v>2</v>
      </c>
      <c r="C1016" s="82" t="str">
        <f t="shared" si="30"/>
        <v>Knapsack</v>
      </c>
      <c r="D1016" s="20">
        <v>10</v>
      </c>
      <c r="E1016" s="20">
        <v>0.15</v>
      </c>
      <c r="F1016" t="s">
        <v>0</v>
      </c>
      <c r="G1016">
        <v>1050</v>
      </c>
      <c r="H1016" s="79">
        <f t="shared" si="31"/>
        <v>0</v>
      </c>
      <c r="I1016" s="92">
        <v>22.837</v>
      </c>
      <c r="J1016">
        <v>64270</v>
      </c>
      <c r="K1016" s="52">
        <v>0.999</v>
      </c>
      <c r="L1016" s="81">
        <f>IF(OR('H_Parallel+HT'!$G1016="---",'H_Parallel+HT'!$G1016="infeas",'H_Parallel+HT'!$G1016="inf"),"---",('H_Parallel+HT'!$G1016/M1016)-1)</f>
        <v>1.8428709990300662E-2</v>
      </c>
      <c r="M1016" s="83">
        <f>Model_dem!L1016</f>
        <v>1031</v>
      </c>
      <c r="N1016" s="78">
        <f>Model_dem!G1016</f>
        <v>1050</v>
      </c>
      <c r="O1016" s="84" t="str">
        <f>IF(AND(H756&lt;-0.01,Model_dem!F756="Optimal"),"Aqui","")</f>
        <v/>
      </c>
      <c r="P1016" s="84">
        <v>1293</v>
      </c>
    </row>
    <row r="1017" spans="1:16" x14ac:dyDescent="0.3">
      <c r="A1017" s="68" t="s">
        <v>532</v>
      </c>
      <c r="B1017" s="20">
        <v>2</v>
      </c>
      <c r="C1017" s="82" t="str">
        <f t="shared" si="30"/>
        <v>Knapsack</v>
      </c>
      <c r="D1017" s="20">
        <v>10</v>
      </c>
      <c r="E1017" s="20">
        <v>0.2</v>
      </c>
      <c r="F1017" t="s">
        <v>0</v>
      </c>
      <c r="G1017">
        <v>1055</v>
      </c>
      <c r="H1017" s="79">
        <f t="shared" si="31"/>
        <v>0</v>
      </c>
      <c r="I1017" s="92">
        <v>22.683900000000001</v>
      </c>
      <c r="J1017">
        <v>50723</v>
      </c>
      <c r="K1017" s="52">
        <v>1</v>
      </c>
      <c r="L1017" s="81">
        <f>IF(OR('H_Parallel+HT'!$G1017="---",'H_Parallel+HT'!$G1017="infeas",'H_Parallel+HT'!$G1017="inf"),"---",('H_Parallel+HT'!$G1017/M1017)-1)</f>
        <v>2.3278370514064006E-2</v>
      </c>
      <c r="M1017" s="83">
        <f>Model_dem!L1017</f>
        <v>1031</v>
      </c>
      <c r="N1017" s="78">
        <f>Model_dem!G1017</f>
        <v>1055</v>
      </c>
      <c r="O1017" s="84" t="str">
        <f>IF(AND(H757&lt;-0.01,Model_dem!F757="Optimal"),"Aqui","")</f>
        <v/>
      </c>
      <c r="P1017" s="84">
        <v>29</v>
      </c>
    </row>
    <row r="1018" spans="1:16" x14ac:dyDescent="0.3">
      <c r="A1018" s="68" t="s">
        <v>532</v>
      </c>
      <c r="B1018" s="20">
        <v>2</v>
      </c>
      <c r="C1018" s="82" t="str">
        <f t="shared" si="30"/>
        <v>Knapsack</v>
      </c>
      <c r="D1018" s="20">
        <v>25</v>
      </c>
      <c r="E1018" s="20">
        <v>0.05</v>
      </c>
      <c r="F1018" t="s">
        <v>0</v>
      </c>
      <c r="G1018">
        <v>1040</v>
      </c>
      <c r="H1018" s="79">
        <f t="shared" si="31"/>
        <v>0</v>
      </c>
      <c r="I1018" s="92">
        <v>8.9616000000000007</v>
      </c>
      <c r="J1018">
        <v>158797</v>
      </c>
      <c r="K1018" s="52">
        <v>3.9E-2</v>
      </c>
      <c r="L1018" s="81">
        <f>IF(OR('H_Parallel+HT'!$G1018="---",'H_Parallel+HT'!$G1018="infeas",'H_Parallel+HT'!$G1018="inf"),"---",('H_Parallel+HT'!$G1018/M1018)-1)</f>
        <v>8.7293889427739746E-3</v>
      </c>
      <c r="M1018" s="83">
        <f>Model_dem!L1018</f>
        <v>1031</v>
      </c>
      <c r="N1018" s="78">
        <f>Model_dem!G1018</f>
        <v>1040</v>
      </c>
      <c r="O1018" s="84" t="str">
        <f>IF(AND(H758&lt;-0.01,Model_dem!F758="Optimal"),"Aqui","")</f>
        <v/>
      </c>
      <c r="P1018" s="84">
        <v>15350</v>
      </c>
    </row>
    <row r="1019" spans="1:16" x14ac:dyDescent="0.3">
      <c r="A1019" s="68" t="s">
        <v>532</v>
      </c>
      <c r="B1019" s="20">
        <v>2</v>
      </c>
      <c r="C1019" s="82" t="str">
        <f t="shared" si="30"/>
        <v>Knapsack</v>
      </c>
      <c r="D1019" s="20">
        <v>25</v>
      </c>
      <c r="E1019" s="20">
        <v>0.1</v>
      </c>
      <c r="F1019" t="s">
        <v>0</v>
      </c>
      <c r="G1019">
        <v>1055</v>
      </c>
      <c r="H1019" s="79">
        <f t="shared" si="31"/>
        <v>0</v>
      </c>
      <c r="I1019" s="92">
        <v>81.307100000000005</v>
      </c>
      <c r="J1019">
        <v>33807</v>
      </c>
      <c r="K1019" s="52">
        <v>0</v>
      </c>
      <c r="L1019" s="81">
        <f>IF(OR('H_Parallel+HT'!$G1019="---",'H_Parallel+HT'!$G1019="infeas",'H_Parallel+HT'!$G1019="inf"),"---",('H_Parallel+HT'!$G1019/M1019)-1)</f>
        <v>2.3278370514064006E-2</v>
      </c>
      <c r="M1019" s="83">
        <f>Model_dem!L1019</f>
        <v>1031</v>
      </c>
      <c r="N1019" s="78">
        <f>Model_dem!G1019</f>
        <v>1055</v>
      </c>
      <c r="O1019" s="84" t="str">
        <f>IF(AND(H759&lt;-0.01,Model_dem!F759="Optimal"),"Aqui","")</f>
        <v/>
      </c>
      <c r="P1019" s="84">
        <v>519</v>
      </c>
    </row>
    <row r="1020" spans="1:16" x14ac:dyDescent="0.3">
      <c r="A1020" s="68" t="s">
        <v>532</v>
      </c>
      <c r="B1020" s="20">
        <v>2</v>
      </c>
      <c r="C1020" s="82" t="str">
        <f t="shared" si="30"/>
        <v>Knapsack</v>
      </c>
      <c r="D1020" s="20">
        <v>25</v>
      </c>
      <c r="E1020" s="20">
        <v>0.15</v>
      </c>
      <c r="F1020" t="s">
        <v>2</v>
      </c>
      <c r="G1020" t="s">
        <v>46</v>
      </c>
      <c r="H1020" s="79" t="str">
        <f t="shared" si="31"/>
        <v>---</v>
      </c>
      <c r="I1020" s="92">
        <v>60.005299999999998</v>
      </c>
      <c r="J1020">
        <v>673</v>
      </c>
      <c r="L1020" s="81" t="str">
        <f>IF(OR('H_Parallel+HT'!$G1020="---",'H_Parallel+HT'!$G1020="infeas",'H_Parallel+HT'!$G1020="inf"),"---",('H_Parallel+HT'!$G1020/M1020)-1)</f>
        <v>---</v>
      </c>
      <c r="M1020" s="83">
        <f>Model_dem!L1020</f>
        <v>1031</v>
      </c>
      <c r="N1020" s="78" t="str">
        <f>Model_dem!G1020</f>
        <v>---</v>
      </c>
      <c r="O1020" s="84" t="str">
        <f>IF(AND(H760&lt;-0.01,Model_dem!F760="Optimal"),"Aqui","")</f>
        <v/>
      </c>
      <c r="P1020" s="84"/>
    </row>
    <row r="1021" spans="1:16" x14ac:dyDescent="0.3">
      <c r="A1021" s="68" t="s">
        <v>532</v>
      </c>
      <c r="B1021" s="20">
        <v>2</v>
      </c>
      <c r="C1021" s="82" t="str">
        <f t="shared" si="30"/>
        <v>Knapsack</v>
      </c>
      <c r="D1021" s="20">
        <v>25</v>
      </c>
      <c r="E1021" s="20">
        <v>0.2</v>
      </c>
      <c r="F1021" t="s">
        <v>2</v>
      </c>
      <c r="G1021" t="s">
        <v>46</v>
      </c>
      <c r="H1021" s="79" t="str">
        <f t="shared" si="31"/>
        <v>---</v>
      </c>
      <c r="I1021" s="92">
        <v>60.026800000000001</v>
      </c>
      <c r="J1021">
        <v>673</v>
      </c>
      <c r="L1021" s="81" t="str">
        <f>IF(OR('H_Parallel+HT'!$G1021="---",'H_Parallel+HT'!$G1021="infeas",'H_Parallel+HT'!$G1021="inf"),"---",('H_Parallel+HT'!$G1021/M1021)-1)</f>
        <v>---</v>
      </c>
      <c r="M1021" s="83">
        <f>Model_dem!L1021</f>
        <v>1031</v>
      </c>
      <c r="N1021" s="78" t="str">
        <f>Model_dem!G1021</f>
        <v>---</v>
      </c>
      <c r="O1021" s="84" t="str">
        <f>IF(AND(H761&lt;-0.01,Model_dem!F761="Optimal"),"Aqui","")</f>
        <v/>
      </c>
      <c r="P1021" s="84"/>
    </row>
    <row r="1022" spans="1:16" x14ac:dyDescent="0.3">
      <c r="A1022" s="68" t="s">
        <v>532</v>
      </c>
      <c r="B1022" s="20">
        <v>2</v>
      </c>
      <c r="C1022" s="82" t="str">
        <f t="shared" si="30"/>
        <v>Knapsack</v>
      </c>
      <c r="D1022" s="20">
        <v>50</v>
      </c>
      <c r="E1022" s="20">
        <v>0.05</v>
      </c>
      <c r="F1022" t="s">
        <v>0</v>
      </c>
      <c r="G1022">
        <v>1045</v>
      </c>
      <c r="H1022" s="79">
        <f t="shared" si="31"/>
        <v>0</v>
      </c>
      <c r="I1022" s="92">
        <v>45.870699999999999</v>
      </c>
      <c r="J1022">
        <v>169982</v>
      </c>
      <c r="K1022" s="52">
        <v>0</v>
      </c>
      <c r="L1022" s="81">
        <f>IF(OR('H_Parallel+HT'!$G1022="---",'H_Parallel+HT'!$G1022="infeas",'H_Parallel+HT'!$G1022="inf"),"---",('H_Parallel+HT'!$G1022/M1022)-1)</f>
        <v>1.3579049466537318E-2</v>
      </c>
      <c r="M1022" s="83">
        <f>Model_dem!L1022</f>
        <v>1031</v>
      </c>
      <c r="N1022" s="78">
        <f>Model_dem!G1022</f>
        <v>1045</v>
      </c>
      <c r="O1022" s="84" t="str">
        <f>IF(AND(H762&lt;-0.01,Model_dem!F762="Optimal"),"Aqui","")</f>
        <v/>
      </c>
      <c r="P1022" s="84"/>
    </row>
    <row r="1023" spans="1:16" x14ac:dyDescent="0.3">
      <c r="A1023" s="68" t="s">
        <v>532</v>
      </c>
      <c r="B1023" s="20">
        <v>2</v>
      </c>
      <c r="C1023" s="82" t="str">
        <f t="shared" si="30"/>
        <v>Knapsack</v>
      </c>
      <c r="D1023" s="20">
        <v>50</v>
      </c>
      <c r="E1023" s="20">
        <v>0.1</v>
      </c>
      <c r="F1023" t="s">
        <v>0</v>
      </c>
      <c r="G1023">
        <v>1081</v>
      </c>
      <c r="H1023" s="79">
        <f t="shared" si="31"/>
        <v>0</v>
      </c>
      <c r="I1023" s="92">
        <v>538.61300000000006</v>
      </c>
      <c r="J1023">
        <v>9381</v>
      </c>
      <c r="K1023" s="52">
        <v>0</v>
      </c>
      <c r="L1023" s="81">
        <f>IF(OR('H_Parallel+HT'!$G1023="---",'H_Parallel+HT'!$G1023="infeas",'H_Parallel+HT'!$G1023="inf"),"---",('H_Parallel+HT'!$G1023/M1023)-1)</f>
        <v>4.8496605237633439E-2</v>
      </c>
      <c r="M1023" s="83">
        <f>Model_dem!L1023</f>
        <v>1031</v>
      </c>
      <c r="N1023" s="78">
        <f>Model_dem!G1023</f>
        <v>1081</v>
      </c>
      <c r="O1023" s="84" t="str">
        <f>IF(AND(H763&lt;-0.01,Model_dem!F763="Optimal"),"Aqui","")</f>
        <v/>
      </c>
      <c r="P1023" s="84"/>
    </row>
    <row r="1024" spans="1:16" x14ac:dyDescent="0.3">
      <c r="A1024" s="68" t="s">
        <v>532</v>
      </c>
      <c r="B1024" s="20">
        <v>2</v>
      </c>
      <c r="C1024" s="82" t="str">
        <f t="shared" si="30"/>
        <v>Knapsack</v>
      </c>
      <c r="D1024" s="20">
        <v>50</v>
      </c>
      <c r="E1024" s="20">
        <v>0.15</v>
      </c>
      <c r="F1024" t="s">
        <v>2</v>
      </c>
      <c r="G1024" t="s">
        <v>46</v>
      </c>
      <c r="H1024" s="79" t="str">
        <f t="shared" si="31"/>
        <v>---</v>
      </c>
      <c r="I1024" s="92">
        <v>60.005699999999997</v>
      </c>
      <c r="J1024">
        <v>673</v>
      </c>
      <c r="L1024" s="81" t="str">
        <f>IF(OR('H_Parallel+HT'!$G1024="---",'H_Parallel+HT'!$G1024="infeas",'H_Parallel+HT'!$G1024="inf"),"---",('H_Parallel+HT'!$G1024/M1024)-1)</f>
        <v>---</v>
      </c>
      <c r="M1024" s="83">
        <f>Model_dem!L1024</f>
        <v>1031</v>
      </c>
      <c r="N1024" s="78" t="str">
        <f>Model_dem!G1024</f>
        <v>---</v>
      </c>
      <c r="O1024" s="84" t="str">
        <f>IF(AND(H764&lt;-0.01,Model_dem!F764="Optimal"),"Aqui","")</f>
        <v/>
      </c>
      <c r="P1024" s="84"/>
    </row>
    <row r="1025" spans="1:16" x14ac:dyDescent="0.3">
      <c r="A1025" s="68" t="s">
        <v>532</v>
      </c>
      <c r="B1025" s="20">
        <v>2</v>
      </c>
      <c r="C1025" s="82" t="str">
        <f t="shared" si="30"/>
        <v>Knapsack</v>
      </c>
      <c r="D1025" s="20">
        <v>50</v>
      </c>
      <c r="E1025" s="20">
        <v>0.2</v>
      </c>
      <c r="F1025" t="s">
        <v>2</v>
      </c>
      <c r="G1025" t="s">
        <v>511</v>
      </c>
      <c r="H1025" s="79" t="str">
        <f t="shared" si="31"/>
        <v>---</v>
      </c>
      <c r="I1025" s="92" t="s">
        <v>511</v>
      </c>
      <c r="L1025" s="81" t="str">
        <f>IF(OR('H_Parallel+HT'!$G1025="---",'H_Parallel+HT'!$G1025="infeas",'H_Parallel+HT'!$G1025="inf"),"---",('H_Parallel+HT'!$G1025/M1025)-1)</f>
        <v>---</v>
      </c>
      <c r="M1025" s="83">
        <f>Model_dem!L1025</f>
        <v>1031</v>
      </c>
      <c r="N1025" s="78" t="str">
        <f>Model_dem!G1025</f>
        <v>---</v>
      </c>
      <c r="O1025" s="84" t="str">
        <f>IF(AND(H765&lt;-0.01,Model_dem!F765="Optimal"),"Aqui","")</f>
        <v/>
      </c>
      <c r="P1025" s="84"/>
    </row>
    <row r="1026" spans="1:16" hidden="1" x14ac:dyDescent="0.3">
      <c r="A1026" s="68" t="s">
        <v>532</v>
      </c>
      <c r="B1026" s="20">
        <v>3</v>
      </c>
      <c r="C1026" s="82" t="str">
        <f t="shared" ref="C1026:C1089" si="32">IF(B1026=0,"Deterministic",IF(B1026=1,"Cardinality-constrained",IF(B1026=2,"Knapsack","Factor Model")))</f>
        <v>Factor Model</v>
      </c>
      <c r="D1026" s="20">
        <v>0</v>
      </c>
      <c r="E1026" s="20">
        <v>0.05</v>
      </c>
      <c r="F1026" t="s">
        <v>0</v>
      </c>
      <c r="G1026">
        <v>1081</v>
      </c>
      <c r="H1026" s="79">
        <f t="shared" ref="H1026:H1089" si="33">IF(OR(N1026="---",G1026="infeas",G1026="inf",G1026=""),"---",(G1026-N1026)/N1026)</f>
        <v>0</v>
      </c>
      <c r="I1026">
        <v>9.2621500000000001</v>
      </c>
      <c r="J1026">
        <v>63450</v>
      </c>
      <c r="K1026" s="52">
        <v>0</v>
      </c>
      <c r="L1026" s="81">
        <f>IF(OR('H_Parallel+HT'!$G1026="---",'H_Parallel+HT'!$G1026="infeas",'H_Parallel+HT'!$G1026="inf"),"---",('H_Parallel+HT'!$G1026/M1026)-1)</f>
        <v>4.8496605237633439E-2</v>
      </c>
      <c r="M1026" s="83">
        <f>Model_dem!L1026</f>
        <v>1031</v>
      </c>
      <c r="N1026" s="78">
        <f>Model_dem!G1026</f>
        <v>1081</v>
      </c>
      <c r="O1026" s="84" t="str">
        <f>IF(AND(H766&lt;-0.01,Model_dem!F766="Optimal"),"Aqui","")</f>
        <v/>
      </c>
      <c r="P1026" s="84"/>
    </row>
    <row r="1027" spans="1:16" hidden="1" x14ac:dyDescent="0.3">
      <c r="A1027" s="68" t="s">
        <v>532</v>
      </c>
      <c r="B1027" s="20">
        <v>3</v>
      </c>
      <c r="C1027" s="82" t="str">
        <f t="shared" si="32"/>
        <v>Factor Model</v>
      </c>
      <c r="D1027" s="20">
        <v>0</v>
      </c>
      <c r="E1027" s="20">
        <v>0.1</v>
      </c>
      <c r="F1027" t="s">
        <v>4</v>
      </c>
      <c r="G1027" t="s">
        <v>511</v>
      </c>
      <c r="H1027" s="79" t="str">
        <f t="shared" si="33"/>
        <v>---</v>
      </c>
      <c r="I1027" t="s">
        <v>511</v>
      </c>
      <c r="L1027" s="81" t="str">
        <f>IF(OR('H_Parallel+HT'!$G1027="---",'H_Parallel+HT'!$G1027="infeas",'H_Parallel+HT'!$G1027="inf"),"---",('H_Parallel+HT'!$G1027/M1027)-1)</f>
        <v>---</v>
      </c>
      <c r="M1027" s="83">
        <f>Model_dem!L1027</f>
        <v>1031</v>
      </c>
      <c r="N1027" s="78" t="str">
        <f>Model_dem!G1027</f>
        <v>---</v>
      </c>
      <c r="O1027" s="84" t="str">
        <f>IF(AND(H767&lt;-0.01,Model_dem!F767="Optimal"),"Aqui","")</f>
        <v/>
      </c>
      <c r="P1027" s="84"/>
    </row>
    <row r="1028" spans="1:16" hidden="1" x14ac:dyDescent="0.3">
      <c r="A1028" s="68" t="s">
        <v>532</v>
      </c>
      <c r="B1028" s="20">
        <v>3</v>
      </c>
      <c r="C1028" s="82" t="str">
        <f t="shared" si="32"/>
        <v>Factor Model</v>
      </c>
      <c r="D1028" s="20">
        <v>0</v>
      </c>
      <c r="E1028" s="20">
        <v>0.15</v>
      </c>
      <c r="F1028" t="s">
        <v>4</v>
      </c>
      <c r="G1028" t="s">
        <v>511</v>
      </c>
      <c r="H1028" s="79" t="str">
        <f t="shared" si="33"/>
        <v>---</v>
      </c>
      <c r="I1028" t="s">
        <v>511</v>
      </c>
      <c r="L1028" s="81" t="str">
        <f>IF(OR('H_Parallel+HT'!$G1028="---",'H_Parallel+HT'!$G1028="infeas",'H_Parallel+HT'!$G1028="inf"),"---",('H_Parallel+HT'!$G1028/M1028)-1)</f>
        <v>---</v>
      </c>
      <c r="M1028" s="83">
        <f>Model_dem!L1028</f>
        <v>1031</v>
      </c>
      <c r="N1028" s="78" t="str">
        <f>Model_dem!G1028</f>
        <v>---</v>
      </c>
      <c r="O1028" s="84" t="str">
        <f>IF(AND(H768&lt;-0.01,Model_dem!F768="Optimal"),"Aqui","")</f>
        <v/>
      </c>
      <c r="P1028" s="84"/>
    </row>
    <row r="1029" spans="1:16" hidden="1" x14ac:dyDescent="0.3">
      <c r="A1029" s="68" t="s">
        <v>532</v>
      </c>
      <c r="B1029" s="20">
        <v>3</v>
      </c>
      <c r="C1029" s="82" t="str">
        <f t="shared" si="32"/>
        <v>Factor Model</v>
      </c>
      <c r="D1029" s="20">
        <v>0</v>
      </c>
      <c r="E1029" s="20">
        <v>0.2</v>
      </c>
      <c r="F1029" t="s">
        <v>4</v>
      </c>
      <c r="G1029" t="s">
        <v>511</v>
      </c>
      <c r="H1029" s="79" t="str">
        <f t="shared" si="33"/>
        <v>---</v>
      </c>
      <c r="I1029" t="s">
        <v>511</v>
      </c>
      <c r="L1029" s="81" t="str">
        <f>IF(OR('H_Parallel+HT'!$G1029="---",'H_Parallel+HT'!$G1029="infeas",'H_Parallel+HT'!$G1029="inf"),"---",('H_Parallel+HT'!$G1029/M1029)-1)</f>
        <v>---</v>
      </c>
      <c r="M1029" s="83">
        <f>Model_dem!L1029</f>
        <v>1031</v>
      </c>
      <c r="N1029" s="78" t="str">
        <f>Model_dem!G1029</f>
        <v>---</v>
      </c>
      <c r="O1029" s="84" t="str">
        <f>IF(AND(H769&lt;-0.01,Model_dem!F769="Optimal"),"Aqui","")</f>
        <v/>
      </c>
      <c r="P1029" s="84"/>
    </row>
    <row r="1030" spans="1:16" hidden="1" x14ac:dyDescent="0.3">
      <c r="A1030" s="68" t="s">
        <v>532</v>
      </c>
      <c r="B1030" s="20">
        <v>3</v>
      </c>
      <c r="C1030" s="82" t="str">
        <f t="shared" si="32"/>
        <v>Factor Model</v>
      </c>
      <c r="D1030" s="20">
        <v>10</v>
      </c>
      <c r="E1030" s="20">
        <v>0.05</v>
      </c>
      <c r="F1030" t="s">
        <v>0</v>
      </c>
      <c r="G1030">
        <v>1081</v>
      </c>
      <c r="H1030" s="79">
        <f t="shared" si="33"/>
        <v>0</v>
      </c>
      <c r="I1030">
        <v>10.1218</v>
      </c>
      <c r="J1030">
        <v>53618</v>
      </c>
      <c r="K1030" s="52">
        <v>0</v>
      </c>
      <c r="L1030" s="81">
        <f>IF(OR('H_Parallel+HT'!$G1030="---",'H_Parallel+HT'!$G1030="infeas",'H_Parallel+HT'!$G1030="inf"),"---",('H_Parallel+HT'!$G1030/M1030)-1)</f>
        <v>4.8496605237633439E-2</v>
      </c>
      <c r="M1030" s="83">
        <f>Model_dem!L1030</f>
        <v>1031</v>
      </c>
      <c r="N1030" s="78">
        <f>Model_dem!G1030</f>
        <v>1081</v>
      </c>
      <c r="O1030" s="84" t="str">
        <f>IF(AND(H770&lt;-0.01,Model_dem!F770="Optimal"),"Aqui","")</f>
        <v/>
      </c>
      <c r="P1030" s="84"/>
    </row>
    <row r="1031" spans="1:16" hidden="1" x14ac:dyDescent="0.3">
      <c r="A1031" s="68" t="s">
        <v>532</v>
      </c>
      <c r="B1031" s="20">
        <v>3</v>
      </c>
      <c r="C1031" s="82" t="str">
        <f t="shared" si="32"/>
        <v>Factor Model</v>
      </c>
      <c r="D1031" s="20">
        <v>10</v>
      </c>
      <c r="E1031" s="20">
        <v>0.1</v>
      </c>
      <c r="F1031" t="s">
        <v>4</v>
      </c>
      <c r="G1031" t="s">
        <v>511</v>
      </c>
      <c r="H1031" s="79" t="str">
        <f t="shared" si="33"/>
        <v>---</v>
      </c>
      <c r="I1031" t="s">
        <v>511</v>
      </c>
      <c r="L1031" s="81" t="str">
        <f>IF(OR('H_Parallel+HT'!$G1031="---",'H_Parallel+HT'!$G1031="infeas",'H_Parallel+HT'!$G1031="inf"),"---",('H_Parallel+HT'!$G1031/M1031)-1)</f>
        <v>---</v>
      </c>
      <c r="M1031" s="83">
        <f>Model_dem!L1031</f>
        <v>1031</v>
      </c>
      <c r="N1031" s="78" t="str">
        <f>Model_dem!G1031</f>
        <v>---</v>
      </c>
      <c r="O1031" s="84" t="str">
        <f>IF(AND(H771&lt;-0.01,Model_dem!F771="Optimal"),"Aqui","")</f>
        <v/>
      </c>
      <c r="P1031" s="84"/>
    </row>
    <row r="1032" spans="1:16" hidden="1" x14ac:dyDescent="0.3">
      <c r="A1032" s="68" t="s">
        <v>532</v>
      </c>
      <c r="B1032" s="20">
        <v>3</v>
      </c>
      <c r="C1032" s="82" t="str">
        <f t="shared" si="32"/>
        <v>Factor Model</v>
      </c>
      <c r="D1032" s="20">
        <v>10</v>
      </c>
      <c r="E1032" s="20">
        <v>0.15</v>
      </c>
      <c r="F1032" t="s">
        <v>4</v>
      </c>
      <c r="G1032" t="s">
        <v>511</v>
      </c>
      <c r="H1032" s="79" t="str">
        <f t="shared" si="33"/>
        <v>---</v>
      </c>
      <c r="I1032" t="s">
        <v>511</v>
      </c>
      <c r="L1032" s="81" t="str">
        <f>IF(OR('H_Parallel+HT'!$G1032="---",'H_Parallel+HT'!$G1032="infeas",'H_Parallel+HT'!$G1032="inf"),"---",('H_Parallel+HT'!$G1032/M1032)-1)</f>
        <v>---</v>
      </c>
      <c r="M1032" s="83">
        <f>Model_dem!L1032</f>
        <v>1031</v>
      </c>
      <c r="N1032" s="78" t="str">
        <f>Model_dem!G1032</f>
        <v>---</v>
      </c>
      <c r="O1032" s="84" t="str">
        <f>IF(AND(H772&lt;-0.01,Model_dem!F772="Optimal"),"Aqui","")</f>
        <v/>
      </c>
      <c r="P1032" s="84"/>
    </row>
    <row r="1033" spans="1:16" hidden="1" x14ac:dyDescent="0.3">
      <c r="A1033" s="68" t="s">
        <v>532</v>
      </c>
      <c r="B1033" s="20">
        <v>3</v>
      </c>
      <c r="C1033" s="82" t="str">
        <f t="shared" si="32"/>
        <v>Factor Model</v>
      </c>
      <c r="D1033" s="20">
        <v>10</v>
      </c>
      <c r="E1033" s="20">
        <v>0.2</v>
      </c>
      <c r="F1033" t="s">
        <v>4</v>
      </c>
      <c r="G1033" t="s">
        <v>511</v>
      </c>
      <c r="H1033" s="79" t="str">
        <f t="shared" si="33"/>
        <v>---</v>
      </c>
      <c r="I1033" t="s">
        <v>511</v>
      </c>
      <c r="L1033" s="81" t="str">
        <f>IF(OR('H_Parallel+HT'!$G1033="---",'H_Parallel+HT'!$G1033="infeas",'H_Parallel+HT'!$G1033="inf"),"---",('H_Parallel+HT'!$G1033/M1033)-1)</f>
        <v>---</v>
      </c>
      <c r="M1033" s="83">
        <f>Model_dem!L1033</f>
        <v>1031</v>
      </c>
      <c r="N1033" s="78" t="str">
        <f>Model_dem!G1033</f>
        <v>---</v>
      </c>
      <c r="O1033" s="84" t="str">
        <f>IF(AND(H773&lt;-0.01,Model_dem!F773="Optimal"),"Aqui","")</f>
        <v/>
      </c>
      <c r="P1033" s="84"/>
    </row>
    <row r="1034" spans="1:16" hidden="1" x14ac:dyDescent="0.3">
      <c r="A1034" s="68" t="s">
        <v>532</v>
      </c>
      <c r="B1034" s="20">
        <v>3</v>
      </c>
      <c r="C1034" s="82" t="str">
        <f t="shared" si="32"/>
        <v>Factor Model</v>
      </c>
      <c r="D1034" s="20">
        <v>25</v>
      </c>
      <c r="E1034" s="20">
        <v>0.05</v>
      </c>
      <c r="F1034" t="s">
        <v>0</v>
      </c>
      <c r="G1034">
        <v>1081</v>
      </c>
      <c r="H1034" s="79">
        <f t="shared" si="33"/>
        <v>0</v>
      </c>
      <c r="I1034">
        <v>12.135999999999999</v>
      </c>
      <c r="J1034">
        <v>64210</v>
      </c>
      <c r="K1034" s="52">
        <v>0</v>
      </c>
      <c r="L1034" s="81">
        <f>IF(OR('H_Parallel+HT'!$G1034="---",'H_Parallel+HT'!$G1034="infeas",'H_Parallel+HT'!$G1034="inf"),"---",('H_Parallel+HT'!$G1034/M1034)-1)</f>
        <v>4.8496605237633439E-2</v>
      </c>
      <c r="M1034" s="83">
        <f>Model_dem!L1034</f>
        <v>1031</v>
      </c>
      <c r="N1034" s="78">
        <f>Model_dem!G1034</f>
        <v>1081</v>
      </c>
      <c r="O1034" s="84" t="str">
        <f>IF(AND(H774&lt;-0.01,Model_dem!F774="Optimal"),"Aqui","")</f>
        <v/>
      </c>
      <c r="P1034" s="84"/>
    </row>
    <row r="1035" spans="1:16" hidden="1" x14ac:dyDescent="0.3">
      <c r="A1035" s="68" t="s">
        <v>532</v>
      </c>
      <c r="B1035" s="20">
        <v>3</v>
      </c>
      <c r="C1035" s="82" t="str">
        <f t="shared" si="32"/>
        <v>Factor Model</v>
      </c>
      <c r="D1035" s="20">
        <v>25</v>
      </c>
      <c r="E1035" s="20">
        <v>0.1</v>
      </c>
      <c r="F1035" t="s">
        <v>4</v>
      </c>
      <c r="G1035" t="s">
        <v>511</v>
      </c>
      <c r="H1035" s="79" t="str">
        <f t="shared" si="33"/>
        <v>---</v>
      </c>
      <c r="I1035" t="s">
        <v>511</v>
      </c>
      <c r="L1035" s="81" t="str">
        <f>IF(OR('H_Parallel+HT'!$G1035="---",'H_Parallel+HT'!$G1035="infeas",'H_Parallel+HT'!$G1035="inf"),"---",('H_Parallel+HT'!$G1035/M1035)-1)</f>
        <v>---</v>
      </c>
      <c r="M1035" s="83">
        <f>Model_dem!L1035</f>
        <v>1031</v>
      </c>
      <c r="N1035" s="78" t="str">
        <f>Model_dem!G1035</f>
        <v>---</v>
      </c>
      <c r="O1035" s="84" t="str">
        <f>IF(AND(H775&lt;-0.01,Model_dem!F775="Optimal"),"Aqui","")</f>
        <v/>
      </c>
      <c r="P1035" s="84"/>
    </row>
    <row r="1036" spans="1:16" hidden="1" x14ac:dyDescent="0.3">
      <c r="A1036" s="68" t="s">
        <v>532</v>
      </c>
      <c r="B1036" s="20">
        <v>3</v>
      </c>
      <c r="C1036" s="82" t="str">
        <f t="shared" si="32"/>
        <v>Factor Model</v>
      </c>
      <c r="D1036" s="20">
        <v>25</v>
      </c>
      <c r="E1036" s="20">
        <v>0.15</v>
      </c>
      <c r="F1036" t="s">
        <v>4</v>
      </c>
      <c r="G1036" t="s">
        <v>511</v>
      </c>
      <c r="H1036" s="79" t="str">
        <f t="shared" si="33"/>
        <v>---</v>
      </c>
      <c r="I1036" t="s">
        <v>511</v>
      </c>
      <c r="L1036" s="81" t="str">
        <f>IF(OR('H_Parallel+HT'!$G1036="---",'H_Parallel+HT'!$G1036="infeas",'H_Parallel+HT'!$G1036="inf"),"---",('H_Parallel+HT'!$G1036/M1036)-1)</f>
        <v>---</v>
      </c>
      <c r="M1036" s="83">
        <f>Model_dem!L1036</f>
        <v>1031</v>
      </c>
      <c r="N1036" s="78" t="str">
        <f>Model_dem!G1036</f>
        <v>---</v>
      </c>
      <c r="O1036" s="84" t="str">
        <f>IF(AND(H776&lt;-0.01,Model_dem!F776="Optimal"),"Aqui","")</f>
        <v/>
      </c>
      <c r="P1036" s="84"/>
    </row>
    <row r="1037" spans="1:16" hidden="1" x14ac:dyDescent="0.3">
      <c r="A1037" s="68" t="s">
        <v>532</v>
      </c>
      <c r="B1037" s="20">
        <v>3</v>
      </c>
      <c r="C1037" s="82" t="str">
        <f t="shared" si="32"/>
        <v>Factor Model</v>
      </c>
      <c r="D1037" s="20">
        <v>25</v>
      </c>
      <c r="E1037" s="20">
        <v>0.2</v>
      </c>
      <c r="F1037" t="s">
        <v>4</v>
      </c>
      <c r="G1037" t="s">
        <v>511</v>
      </c>
      <c r="H1037" s="79" t="str">
        <f t="shared" si="33"/>
        <v>---</v>
      </c>
      <c r="I1037" t="s">
        <v>511</v>
      </c>
      <c r="L1037" s="81" t="str">
        <f>IF(OR('H_Parallel+HT'!$G1037="---",'H_Parallel+HT'!$G1037="infeas",'H_Parallel+HT'!$G1037="inf"),"---",('H_Parallel+HT'!$G1037/M1037)-1)</f>
        <v>---</v>
      </c>
      <c r="M1037" s="83">
        <f>Model_dem!L1037</f>
        <v>1031</v>
      </c>
      <c r="N1037" s="78" t="str">
        <f>Model_dem!G1037</f>
        <v>---</v>
      </c>
      <c r="O1037" s="84" t="str">
        <f>IF(AND(H777&lt;-0.01,Model_dem!F777="Optimal"),"Aqui","")</f>
        <v/>
      </c>
      <c r="P1037" s="84"/>
    </row>
    <row r="1038" spans="1:16" hidden="1" x14ac:dyDescent="0.3">
      <c r="A1038" s="68" t="s">
        <v>532</v>
      </c>
      <c r="B1038" s="20">
        <v>3</v>
      </c>
      <c r="C1038" s="82" t="str">
        <f t="shared" si="32"/>
        <v>Factor Model</v>
      </c>
      <c r="D1038" s="20">
        <v>50</v>
      </c>
      <c r="E1038" s="20">
        <v>0.05</v>
      </c>
      <c r="F1038" t="s">
        <v>0</v>
      </c>
      <c r="G1038">
        <v>1081</v>
      </c>
      <c r="H1038" s="79">
        <f t="shared" si="33"/>
        <v>0</v>
      </c>
      <c r="I1038">
        <v>20.860900000000001</v>
      </c>
      <c r="J1038">
        <v>54100</v>
      </c>
      <c r="K1038" s="52">
        <v>0</v>
      </c>
      <c r="L1038" s="81">
        <f>IF(OR('H_Parallel+HT'!$G1038="---",'H_Parallel+HT'!$G1038="infeas",'H_Parallel+HT'!$G1038="inf"),"---",('H_Parallel+HT'!$G1038/M1038)-1)</f>
        <v>4.8496605237633439E-2</v>
      </c>
      <c r="M1038" s="83">
        <f>Model_dem!L1038</f>
        <v>1031</v>
      </c>
      <c r="N1038" s="78">
        <f>Model_dem!G1038</f>
        <v>1081</v>
      </c>
      <c r="O1038" s="84" t="str">
        <f>IF(AND(H778&lt;-0.01,Model_dem!F778="Optimal"),"Aqui","")</f>
        <v/>
      </c>
      <c r="P1038" s="84">
        <v>79101</v>
      </c>
    </row>
    <row r="1039" spans="1:16" hidden="1" x14ac:dyDescent="0.3">
      <c r="A1039" s="68" t="s">
        <v>532</v>
      </c>
      <c r="B1039" s="20">
        <v>3</v>
      </c>
      <c r="C1039" s="82" t="str">
        <f t="shared" si="32"/>
        <v>Factor Model</v>
      </c>
      <c r="D1039" s="20">
        <v>50</v>
      </c>
      <c r="E1039" s="20">
        <v>0.1</v>
      </c>
      <c r="F1039" t="s">
        <v>4</v>
      </c>
      <c r="G1039" t="s">
        <v>511</v>
      </c>
      <c r="H1039" s="79" t="str">
        <f t="shared" si="33"/>
        <v>---</v>
      </c>
      <c r="I1039" t="s">
        <v>511</v>
      </c>
      <c r="L1039" s="81" t="str">
        <f>IF(OR('H_Parallel+HT'!$G1039="---",'H_Parallel+HT'!$G1039="infeas",'H_Parallel+HT'!$G1039="inf"),"---",('H_Parallel+HT'!$G1039/M1039)-1)</f>
        <v>---</v>
      </c>
      <c r="M1039" s="83">
        <f>Model_dem!L1039</f>
        <v>1031</v>
      </c>
      <c r="N1039" s="78" t="str">
        <f>Model_dem!G1039</f>
        <v>---</v>
      </c>
      <c r="O1039" s="84" t="str">
        <f>IF(AND(H779&lt;-0.01,Model_dem!F779="Optimal"),"Aqui","")</f>
        <v/>
      </c>
      <c r="P1039" s="84">
        <v>88952</v>
      </c>
    </row>
    <row r="1040" spans="1:16" hidden="1" x14ac:dyDescent="0.3">
      <c r="A1040" s="68" t="s">
        <v>532</v>
      </c>
      <c r="B1040" s="20">
        <v>3</v>
      </c>
      <c r="C1040" s="82" t="str">
        <f t="shared" si="32"/>
        <v>Factor Model</v>
      </c>
      <c r="D1040" s="20">
        <v>50</v>
      </c>
      <c r="E1040" s="20">
        <v>0.15</v>
      </c>
      <c r="F1040" t="s">
        <v>4</v>
      </c>
      <c r="G1040" t="s">
        <v>511</v>
      </c>
      <c r="H1040" s="79" t="str">
        <f t="shared" si="33"/>
        <v>---</v>
      </c>
      <c r="I1040" t="s">
        <v>511</v>
      </c>
      <c r="L1040" s="81" t="str">
        <f>IF(OR('H_Parallel+HT'!$G1040="---",'H_Parallel+HT'!$G1040="infeas",'H_Parallel+HT'!$G1040="inf"),"---",('H_Parallel+HT'!$G1040/M1040)-1)</f>
        <v>---</v>
      </c>
      <c r="M1040" s="83">
        <f>Model_dem!L1040</f>
        <v>1031</v>
      </c>
      <c r="N1040" s="78" t="str">
        <f>Model_dem!G1040</f>
        <v>---</v>
      </c>
      <c r="O1040" s="84" t="str">
        <f>IF(AND(H780&lt;-0.01,Model_dem!F780="Optimal"),"Aqui","")</f>
        <v/>
      </c>
      <c r="P1040" s="84">
        <v>70488</v>
      </c>
    </row>
    <row r="1041" spans="1:16" hidden="1" x14ac:dyDescent="0.3">
      <c r="A1041" s="68" t="s">
        <v>532</v>
      </c>
      <c r="B1041" s="20">
        <v>3</v>
      </c>
      <c r="C1041" s="82" t="str">
        <f t="shared" si="32"/>
        <v>Factor Model</v>
      </c>
      <c r="D1041" s="20">
        <v>50</v>
      </c>
      <c r="E1041" s="20">
        <v>0.2</v>
      </c>
      <c r="F1041" t="s">
        <v>4</v>
      </c>
      <c r="G1041" t="s">
        <v>511</v>
      </c>
      <c r="H1041" s="79" t="str">
        <f t="shared" si="33"/>
        <v>---</v>
      </c>
      <c r="I1041" t="s">
        <v>511</v>
      </c>
      <c r="L1041" s="81" t="str">
        <f>IF(OR('H_Parallel+HT'!$G1041="---",'H_Parallel+HT'!$G1041="infeas",'H_Parallel+HT'!$G1041="inf"),"---",('H_Parallel+HT'!$G1041/M1041)-1)</f>
        <v>---</v>
      </c>
      <c r="M1041" s="83">
        <f>Model_dem!L1041</f>
        <v>1031</v>
      </c>
      <c r="N1041" s="78" t="str">
        <f>Model_dem!G1041</f>
        <v>---</v>
      </c>
      <c r="O1041" s="84" t="str">
        <f>IF(AND(H781&lt;-0.01,Model_dem!F781="Optimal"),"Aqui","")</f>
        <v/>
      </c>
      <c r="P1041" s="84">
        <v>85019</v>
      </c>
    </row>
    <row r="1042" spans="1:16" x14ac:dyDescent="0.3">
      <c r="A1042" s="68" t="s">
        <v>19</v>
      </c>
      <c r="B1042" s="20">
        <v>0</v>
      </c>
      <c r="C1042" s="82" t="str">
        <f t="shared" si="32"/>
        <v>Deterministic</v>
      </c>
      <c r="D1042" s="20">
        <v>0</v>
      </c>
      <c r="E1042" s="20">
        <v>0.05</v>
      </c>
      <c r="F1042" t="s">
        <v>0</v>
      </c>
      <c r="G1042">
        <v>17317.2</v>
      </c>
      <c r="H1042" s="79">
        <f t="shared" si="33"/>
        <v>1.6316742620592136E-3</v>
      </c>
      <c r="I1042" s="92">
        <v>6.7833800000000002</v>
      </c>
      <c r="J1042">
        <v>738376</v>
      </c>
      <c r="K1042" s="52">
        <v>1</v>
      </c>
      <c r="L1042" s="81">
        <f>IF(OR('H_Parallel+HT'!$G1042="---",'H_Parallel+HT'!$G1042="infeas",'H_Parallel+HT'!$G1042="inf"),"---",('H_Parallel+HT'!$G1042/M1042)-1)</f>
        <v>1.631674262059235E-3</v>
      </c>
      <c r="M1042" s="83">
        <f>Model_dem!L1042</f>
        <v>17288.990000000002</v>
      </c>
      <c r="N1042" s="78">
        <f>Model_dem!G1042</f>
        <v>17288.990000000002</v>
      </c>
      <c r="O1042" s="84" t="str">
        <f>IF(AND(H783&lt;-0.01,Model_dem!F783="Optimal"),"Aqui","")</f>
        <v/>
      </c>
      <c r="P1042" s="84">
        <v>20413</v>
      </c>
    </row>
    <row r="1043" spans="1:16" x14ac:dyDescent="0.3">
      <c r="A1043" s="68" t="s">
        <v>19</v>
      </c>
      <c r="B1043" s="20">
        <v>0</v>
      </c>
      <c r="C1043" s="82" t="str">
        <f t="shared" si="32"/>
        <v>Deterministic</v>
      </c>
      <c r="D1043" s="20">
        <v>0</v>
      </c>
      <c r="E1043" s="20">
        <v>0.1</v>
      </c>
      <c r="F1043" t="s">
        <v>0</v>
      </c>
      <c r="G1043">
        <v>17289</v>
      </c>
      <c r="H1043" s="79">
        <f t="shared" si="33"/>
        <v>5.7840278688340315E-7</v>
      </c>
      <c r="I1043" s="92">
        <v>10.7813</v>
      </c>
      <c r="J1043">
        <v>671381</v>
      </c>
      <c r="K1043" s="52">
        <v>1</v>
      </c>
      <c r="L1043" s="81">
        <f>IF(OR('H_Parallel+HT'!$G1043="---",'H_Parallel+HT'!$G1043="infeas",'H_Parallel+HT'!$G1043="inf"),"---",('H_Parallel+HT'!$G1043/M1043)-1)</f>
        <v>5.7840278677723234E-7</v>
      </c>
      <c r="M1043" s="83">
        <f>Model_dem!L1043</f>
        <v>17288.990000000002</v>
      </c>
      <c r="N1043" s="78">
        <f>Model_dem!G1043</f>
        <v>17288.990000000002</v>
      </c>
      <c r="O1043" s="84" t="str">
        <f>IF(AND(H784&lt;-0.01,Model_dem!F784="Optimal"),"Aqui","")</f>
        <v/>
      </c>
      <c r="P1043" s="84">
        <v>18992</v>
      </c>
    </row>
    <row r="1044" spans="1:16" x14ac:dyDescent="0.3">
      <c r="A1044" s="68" t="s">
        <v>19</v>
      </c>
      <c r="B1044" s="20">
        <v>0</v>
      </c>
      <c r="C1044" s="82" t="str">
        <f t="shared" si="32"/>
        <v>Deterministic</v>
      </c>
      <c r="D1044" s="20">
        <v>0</v>
      </c>
      <c r="E1044" s="20">
        <v>0.15</v>
      </c>
      <c r="F1044" t="s">
        <v>0</v>
      </c>
      <c r="G1044">
        <v>17289</v>
      </c>
      <c r="H1044" s="79">
        <f t="shared" si="33"/>
        <v>5.7840278688340315E-7</v>
      </c>
      <c r="I1044" s="92">
        <v>7.2887599999999999</v>
      </c>
      <c r="J1044">
        <v>684923</v>
      </c>
      <c r="K1044" s="52">
        <v>1</v>
      </c>
      <c r="L1044" s="81">
        <f>IF(OR('H_Parallel+HT'!$G1044="---",'H_Parallel+HT'!$G1044="infeas",'H_Parallel+HT'!$G1044="inf"),"---",('H_Parallel+HT'!$G1044/M1044)-1)</f>
        <v>5.7840278677723234E-7</v>
      </c>
      <c r="M1044" s="83">
        <f>Model_dem!L1044</f>
        <v>17288.990000000002</v>
      </c>
      <c r="N1044" s="78">
        <f>Model_dem!G1044</f>
        <v>17288.990000000002</v>
      </c>
      <c r="O1044" s="84" t="str">
        <f>IF(AND(H785&lt;-0.01,Model_dem!F785="Optimal"),"Aqui","")</f>
        <v/>
      </c>
      <c r="P1044" s="84">
        <v>18528</v>
      </c>
    </row>
    <row r="1045" spans="1:16" x14ac:dyDescent="0.3">
      <c r="A1045" s="68" t="s">
        <v>19</v>
      </c>
      <c r="B1045" s="20">
        <v>0</v>
      </c>
      <c r="C1045" s="82" t="str">
        <f t="shared" si="32"/>
        <v>Deterministic</v>
      </c>
      <c r="D1045" s="20">
        <v>0</v>
      </c>
      <c r="E1045" s="20">
        <v>0.2</v>
      </c>
      <c r="F1045" t="s">
        <v>0</v>
      </c>
      <c r="G1045">
        <v>17289</v>
      </c>
      <c r="H1045" s="79">
        <f t="shared" si="33"/>
        <v>5.7840278688340315E-7</v>
      </c>
      <c r="I1045" s="92">
        <v>5.19991</v>
      </c>
      <c r="J1045">
        <v>658386</v>
      </c>
      <c r="K1045" s="52">
        <v>1</v>
      </c>
      <c r="L1045" s="81">
        <f>IF(OR('H_Parallel+HT'!$G1045="---",'H_Parallel+HT'!$G1045="infeas",'H_Parallel+HT'!$G1045="inf"),"---",('H_Parallel+HT'!$G1045/M1045)-1)</f>
        <v>5.7840278677723234E-7</v>
      </c>
      <c r="M1045" s="83">
        <f>Model_dem!L1045</f>
        <v>17288.990000000002</v>
      </c>
      <c r="N1045" s="78">
        <f>Model_dem!G1045</f>
        <v>17288.990000000002</v>
      </c>
      <c r="O1045" s="84" t="str">
        <f>IF(AND(H786&lt;-0.01,Model_dem!F786="Optimal"),"Aqui","")</f>
        <v/>
      </c>
      <c r="P1045" s="84">
        <v>24414</v>
      </c>
    </row>
    <row r="1046" spans="1:16" x14ac:dyDescent="0.3">
      <c r="A1046" s="68" t="s">
        <v>19</v>
      </c>
      <c r="B1046" s="20">
        <v>1</v>
      </c>
      <c r="C1046" s="82" t="str">
        <f t="shared" si="32"/>
        <v>Cardinality-constrained</v>
      </c>
      <c r="D1046" s="20">
        <v>5</v>
      </c>
      <c r="E1046" s="20">
        <v>0.05</v>
      </c>
      <c r="F1046" t="s">
        <v>0</v>
      </c>
      <c r="G1046">
        <v>17629.599999999999</v>
      </c>
      <c r="H1046" s="79">
        <f t="shared" si="33"/>
        <v>2.2689165241353235E-6</v>
      </c>
      <c r="I1046" s="92">
        <v>7.2076200000000004</v>
      </c>
      <c r="J1046">
        <v>316469</v>
      </c>
      <c r="K1046" s="52">
        <v>0.80700000000000005</v>
      </c>
      <c r="L1046" s="81">
        <f>IF(OR('H_Parallel+HT'!$G1046="---",'H_Parallel+HT'!$G1046="infeas",'H_Parallel+HT'!$G1046="inf"),"---",('H_Parallel+HT'!$G1046/M1046)-1)</f>
        <v>1.9700977327189007E-2</v>
      </c>
      <c r="M1046" s="83">
        <f>Model_dem!L1046</f>
        <v>17288.990000000002</v>
      </c>
      <c r="N1046" s="78">
        <f>Model_dem!G1046</f>
        <v>17629.560000000001</v>
      </c>
      <c r="O1046" s="84" t="str">
        <f>IF(AND(H787&lt;-0.01,Model_dem!F787="Optimal"),"Aqui","")</f>
        <v/>
      </c>
      <c r="P1046" s="84">
        <v>21408</v>
      </c>
    </row>
    <row r="1047" spans="1:16" x14ac:dyDescent="0.3">
      <c r="A1047" s="68" t="s">
        <v>19</v>
      </c>
      <c r="B1047" s="20">
        <v>1</v>
      </c>
      <c r="C1047" s="82" t="str">
        <f t="shared" si="32"/>
        <v>Cardinality-constrained</v>
      </c>
      <c r="D1047" s="20">
        <v>5</v>
      </c>
      <c r="E1047" s="20">
        <v>0.1</v>
      </c>
      <c r="F1047" t="s">
        <v>0</v>
      </c>
      <c r="G1047">
        <v>17941.8</v>
      </c>
      <c r="H1047" s="79">
        <f t="shared" si="33"/>
        <v>-5.5735736818287938E-7</v>
      </c>
      <c r="I1047" s="92">
        <v>27.2437</v>
      </c>
      <c r="J1047">
        <v>129772</v>
      </c>
      <c r="K1047" s="52">
        <v>0.55600000000000005</v>
      </c>
      <c r="L1047" s="81">
        <f>IF(OR('H_Parallel+HT'!$G1047="---",'H_Parallel+HT'!$G1047="infeas",'H_Parallel+HT'!$G1047="inf"),"---",('H_Parallel+HT'!$G1047/M1047)-1)</f>
        <v>3.7758712336579459E-2</v>
      </c>
      <c r="M1047" s="83">
        <f>Model_dem!L1047</f>
        <v>17288.990000000002</v>
      </c>
      <c r="N1047" s="78">
        <f>Model_dem!G1047</f>
        <v>17941.810000000001</v>
      </c>
      <c r="O1047" s="84" t="str">
        <f>IF(AND(H788&lt;-0.01,Model_dem!F788="Optimal"),"Aqui","")</f>
        <v/>
      </c>
      <c r="P1047" s="84">
        <v>19531</v>
      </c>
    </row>
    <row r="1048" spans="1:16" x14ac:dyDescent="0.3">
      <c r="A1048" s="68" t="s">
        <v>19</v>
      </c>
      <c r="B1048" s="20">
        <v>1</v>
      </c>
      <c r="C1048" s="82" t="str">
        <f t="shared" si="32"/>
        <v>Cardinality-constrained</v>
      </c>
      <c r="D1048" s="20">
        <v>5</v>
      </c>
      <c r="E1048" s="20">
        <v>0.15</v>
      </c>
      <c r="F1048" t="s">
        <v>4</v>
      </c>
      <c r="G1048" t="s">
        <v>511</v>
      </c>
      <c r="H1048" s="79" t="str">
        <f t="shared" si="33"/>
        <v>---</v>
      </c>
      <c r="I1048" s="92" t="s">
        <v>511</v>
      </c>
      <c r="L1048" s="81" t="str">
        <f>IF(OR('H_Parallel+HT'!$G1048="---",'H_Parallel+HT'!$G1048="infeas",'H_Parallel+HT'!$G1048="inf"),"---",('H_Parallel+HT'!$G1048/M1048)-1)</f>
        <v>---</v>
      </c>
      <c r="M1048" s="83">
        <f>Model_dem!L1048</f>
        <v>17288.990000000002</v>
      </c>
      <c r="N1048" s="78" t="str">
        <f>Model_dem!G1048</f>
        <v>---</v>
      </c>
      <c r="O1048" s="84" t="str">
        <f>IF(AND(H789&lt;-0.01,Model_dem!F789="Optimal"),"Aqui","")</f>
        <v/>
      </c>
      <c r="P1048" s="84">
        <v>14499</v>
      </c>
    </row>
    <row r="1049" spans="1:16" x14ac:dyDescent="0.3">
      <c r="A1049" s="68" t="s">
        <v>19</v>
      </c>
      <c r="B1049" s="20">
        <v>1</v>
      </c>
      <c r="C1049" s="82" t="str">
        <f t="shared" si="32"/>
        <v>Cardinality-constrained</v>
      </c>
      <c r="D1049" s="20">
        <v>5</v>
      </c>
      <c r="E1049" s="20">
        <v>0.2</v>
      </c>
      <c r="F1049" t="s">
        <v>4</v>
      </c>
      <c r="G1049" t="s">
        <v>511</v>
      </c>
      <c r="H1049" s="79" t="str">
        <f t="shared" si="33"/>
        <v>---</v>
      </c>
      <c r="I1049" s="92" t="s">
        <v>511</v>
      </c>
      <c r="L1049" s="81" t="str">
        <f>IF(OR('H_Parallel+HT'!$G1049="---",'H_Parallel+HT'!$G1049="infeas",'H_Parallel+HT'!$G1049="inf"),"---",('H_Parallel+HT'!$G1049/M1049)-1)</f>
        <v>---</v>
      </c>
      <c r="M1049" s="83">
        <f>Model_dem!L1049</f>
        <v>17288.990000000002</v>
      </c>
      <c r="N1049" s="78" t="str">
        <f>Model_dem!G1049</f>
        <v>---</v>
      </c>
      <c r="O1049" s="84" t="str">
        <f>IF(AND(H790&lt;-0.01,Model_dem!F790="Optimal"),"Aqui","")</f>
        <v/>
      </c>
      <c r="P1049" s="84">
        <v>5606</v>
      </c>
    </row>
    <row r="1050" spans="1:16" x14ac:dyDescent="0.3">
      <c r="A1050" s="68" t="s">
        <v>19</v>
      </c>
      <c r="B1050" s="20">
        <v>1</v>
      </c>
      <c r="C1050" s="82" t="str">
        <f t="shared" si="32"/>
        <v>Cardinality-constrained</v>
      </c>
      <c r="D1050" s="20">
        <v>10</v>
      </c>
      <c r="E1050" s="20">
        <v>0.05</v>
      </c>
      <c r="F1050" t="s">
        <v>0</v>
      </c>
      <c r="G1050">
        <v>17629.599999999999</v>
      </c>
      <c r="H1050" s="79">
        <f t="shared" si="33"/>
        <v>2.2689165241353235E-6</v>
      </c>
      <c r="I1050" s="92">
        <v>12.991899999999999</v>
      </c>
      <c r="J1050">
        <v>324726</v>
      </c>
      <c r="K1050" s="52">
        <v>0.80700000000000005</v>
      </c>
      <c r="L1050" s="81">
        <f>IF(OR('H_Parallel+HT'!$G1050="---",'H_Parallel+HT'!$G1050="infeas",'H_Parallel+HT'!$G1050="inf"),"---",('H_Parallel+HT'!$G1050/M1050)-1)</f>
        <v>1.9700977327189007E-2</v>
      </c>
      <c r="M1050" s="83">
        <f>Model_dem!L1050</f>
        <v>17288.990000000002</v>
      </c>
      <c r="N1050" s="78">
        <f>Model_dem!G1050</f>
        <v>17629.560000000001</v>
      </c>
      <c r="O1050" s="84" t="str">
        <f>IF(AND(H791&lt;-0.01,Model_dem!F791="Optimal"),"Aqui","")</f>
        <v/>
      </c>
      <c r="P1050" s="84">
        <v>2753</v>
      </c>
    </row>
    <row r="1051" spans="1:16" x14ac:dyDescent="0.3">
      <c r="A1051" s="68" t="s">
        <v>19</v>
      </c>
      <c r="B1051" s="20">
        <v>1</v>
      </c>
      <c r="C1051" s="82" t="str">
        <f t="shared" si="32"/>
        <v>Cardinality-constrained</v>
      </c>
      <c r="D1051" s="20">
        <v>10</v>
      </c>
      <c r="E1051" s="20">
        <v>0.1</v>
      </c>
      <c r="F1051" t="s">
        <v>0</v>
      </c>
      <c r="G1051">
        <v>17941.8</v>
      </c>
      <c r="H1051" s="79">
        <f t="shared" si="33"/>
        <v>-5.5735736818287938E-7</v>
      </c>
      <c r="I1051" s="92">
        <v>121.039</v>
      </c>
      <c r="J1051">
        <v>141548</v>
      </c>
      <c r="K1051" s="52">
        <v>0.55600000000000005</v>
      </c>
      <c r="L1051" s="81">
        <f>IF(OR('H_Parallel+HT'!$G1051="---",'H_Parallel+HT'!$G1051="infeas",'H_Parallel+HT'!$G1051="inf"),"---",('H_Parallel+HT'!$G1051/M1051)-1)</f>
        <v>3.7758712336579459E-2</v>
      </c>
      <c r="M1051" s="83">
        <f>Model_dem!L1051</f>
        <v>17288.990000000002</v>
      </c>
      <c r="N1051" s="78">
        <f>Model_dem!G1051</f>
        <v>17941.810000000001</v>
      </c>
      <c r="O1051" s="84" t="str">
        <f>IF(AND(H792&lt;-0.01,Model_dem!F792="Optimal"),"Aqui","")</f>
        <v/>
      </c>
      <c r="P1051" s="84">
        <v>1843</v>
      </c>
    </row>
    <row r="1052" spans="1:16" x14ac:dyDescent="0.3">
      <c r="A1052" s="68" t="s">
        <v>19</v>
      </c>
      <c r="B1052" s="20">
        <v>1</v>
      </c>
      <c r="C1052" s="82" t="str">
        <f t="shared" si="32"/>
        <v>Cardinality-constrained</v>
      </c>
      <c r="D1052" s="20">
        <v>10</v>
      </c>
      <c r="E1052" s="20">
        <v>0.15</v>
      </c>
      <c r="F1052" t="s">
        <v>4</v>
      </c>
      <c r="G1052" t="s">
        <v>511</v>
      </c>
      <c r="H1052" s="79" t="str">
        <f t="shared" si="33"/>
        <v>---</v>
      </c>
      <c r="I1052" s="92" t="s">
        <v>511</v>
      </c>
      <c r="L1052" s="81" t="str">
        <f>IF(OR('H_Parallel+HT'!$G1052="---",'H_Parallel+HT'!$G1052="infeas",'H_Parallel+HT'!$G1052="inf"),"---",('H_Parallel+HT'!$G1052/M1052)-1)</f>
        <v>---</v>
      </c>
      <c r="M1052" s="83">
        <f>Model_dem!L1052</f>
        <v>17288.990000000002</v>
      </c>
      <c r="N1052" s="78" t="str">
        <f>Model_dem!G1052</f>
        <v>---</v>
      </c>
      <c r="O1052" s="84" t="str">
        <f>IF(AND(H793&lt;-0.01,Model_dem!F793="Optimal"),"Aqui","")</f>
        <v/>
      </c>
      <c r="P1052" s="84">
        <v>773</v>
      </c>
    </row>
    <row r="1053" spans="1:16" x14ac:dyDescent="0.3">
      <c r="A1053" s="68" t="s">
        <v>19</v>
      </c>
      <c r="B1053" s="20">
        <v>1</v>
      </c>
      <c r="C1053" s="82" t="str">
        <f t="shared" si="32"/>
        <v>Cardinality-constrained</v>
      </c>
      <c r="D1053" s="20">
        <v>10</v>
      </c>
      <c r="E1053" s="20">
        <v>0.2</v>
      </c>
      <c r="F1053" t="s">
        <v>4</v>
      </c>
      <c r="G1053" t="s">
        <v>511</v>
      </c>
      <c r="H1053" s="79" t="str">
        <f t="shared" si="33"/>
        <v>---</v>
      </c>
      <c r="I1053" s="92" t="s">
        <v>511</v>
      </c>
      <c r="L1053" s="81" t="str">
        <f>IF(OR('H_Parallel+HT'!$G1053="---",'H_Parallel+HT'!$G1053="infeas",'H_Parallel+HT'!$G1053="inf"),"---",('H_Parallel+HT'!$G1053/M1053)-1)</f>
        <v>---</v>
      </c>
      <c r="M1053" s="83">
        <f>Model_dem!L1053</f>
        <v>17288.990000000002</v>
      </c>
      <c r="N1053" s="78" t="str">
        <f>Model_dem!G1053</f>
        <v>---</v>
      </c>
      <c r="O1053" s="84" t="str">
        <f>IF(AND(H794&lt;-0.01,Model_dem!F794="Optimal"),"Aqui","")</f>
        <v/>
      </c>
      <c r="P1053" s="84">
        <v>4791</v>
      </c>
    </row>
    <row r="1054" spans="1:16" x14ac:dyDescent="0.3">
      <c r="A1054" s="68" t="s">
        <v>19</v>
      </c>
      <c r="B1054" s="20">
        <v>1</v>
      </c>
      <c r="C1054" s="82" t="str">
        <f t="shared" si="32"/>
        <v>Cardinality-constrained</v>
      </c>
      <c r="D1054" s="20">
        <v>25</v>
      </c>
      <c r="E1054" s="20">
        <v>0.05</v>
      </c>
      <c r="F1054" t="s">
        <v>0</v>
      </c>
      <c r="G1054">
        <v>17729.3</v>
      </c>
      <c r="H1054" s="79">
        <f t="shared" si="33"/>
        <v>2.8201982598966342E-6</v>
      </c>
      <c r="I1054" s="92">
        <v>17.9194</v>
      </c>
      <c r="J1054">
        <v>179283</v>
      </c>
      <c r="K1054" s="52">
        <v>0</v>
      </c>
      <c r="L1054" s="81">
        <f>IF(OR('H_Parallel+HT'!$G1054="---",'H_Parallel+HT'!$G1054="infeas",'H_Parallel+HT'!$G1054="inf"),"---",('H_Parallel+HT'!$G1054/M1054)-1)</f>
        <v>2.5467653113339539E-2</v>
      </c>
      <c r="M1054" s="83">
        <f>Model_dem!L1054</f>
        <v>17288.990000000002</v>
      </c>
      <c r="N1054" s="78">
        <f>Model_dem!G1054</f>
        <v>17729.25</v>
      </c>
      <c r="O1054" s="84" t="str">
        <f>IF(AND(H795&lt;-0.01,Model_dem!F795="Optimal"),"Aqui","")</f>
        <v/>
      </c>
      <c r="P1054" s="84">
        <v>1558</v>
      </c>
    </row>
    <row r="1055" spans="1:16" x14ac:dyDescent="0.3">
      <c r="A1055" s="68" t="s">
        <v>19</v>
      </c>
      <c r="B1055" s="20">
        <v>1</v>
      </c>
      <c r="C1055" s="82" t="str">
        <f t="shared" si="32"/>
        <v>Cardinality-constrained</v>
      </c>
      <c r="D1055" s="20">
        <v>25</v>
      </c>
      <c r="E1055" s="20">
        <v>0.1</v>
      </c>
      <c r="F1055" t="s">
        <v>0</v>
      </c>
      <c r="G1055">
        <v>17969.8</v>
      </c>
      <c r="H1055" s="79">
        <f t="shared" si="33"/>
        <v>-5.564889112370842E-7</v>
      </c>
      <c r="I1055" s="92">
        <v>615.48500000000001</v>
      </c>
      <c r="J1055">
        <v>84721</v>
      </c>
      <c r="K1055" s="52">
        <v>0.502</v>
      </c>
      <c r="L1055" s="81">
        <f>IF(OR('H_Parallel+HT'!$G1055="---",'H_Parallel+HT'!$G1055="infeas",'H_Parallel+HT'!$G1055="inf"),"---",('H_Parallel+HT'!$G1055/M1055)-1)</f>
        <v>3.9378240140112153E-2</v>
      </c>
      <c r="M1055" s="83">
        <f>Model_dem!L1055</f>
        <v>17288.990000000002</v>
      </c>
      <c r="N1055" s="78">
        <f>Model_dem!G1055</f>
        <v>17969.810000000001</v>
      </c>
      <c r="O1055" s="84" t="str">
        <f>IF(AND(H796&lt;-0.01,Model_dem!F796="Optimal"),"Aqui","")</f>
        <v/>
      </c>
      <c r="P1055" s="84">
        <v>41</v>
      </c>
    </row>
    <row r="1056" spans="1:16" x14ac:dyDescent="0.3">
      <c r="A1056" s="68" t="s">
        <v>19</v>
      </c>
      <c r="B1056" s="20">
        <v>1</v>
      </c>
      <c r="C1056" s="82" t="str">
        <f t="shared" si="32"/>
        <v>Cardinality-constrained</v>
      </c>
      <c r="D1056" s="20">
        <v>25</v>
      </c>
      <c r="E1056" s="20">
        <v>0.15</v>
      </c>
      <c r="F1056" t="s">
        <v>4</v>
      </c>
      <c r="G1056" t="s">
        <v>511</v>
      </c>
      <c r="H1056" s="79" t="str">
        <f t="shared" si="33"/>
        <v>---</v>
      </c>
      <c r="I1056" s="92" t="s">
        <v>511</v>
      </c>
      <c r="L1056" s="81" t="str">
        <f>IF(OR('H_Parallel+HT'!$G1056="---",'H_Parallel+HT'!$G1056="infeas",'H_Parallel+HT'!$G1056="inf"),"---",('H_Parallel+HT'!$G1056/M1056)-1)</f>
        <v>---</v>
      </c>
      <c r="M1056" s="83">
        <f>Model_dem!L1056</f>
        <v>17288.990000000002</v>
      </c>
      <c r="N1056" s="78" t="str">
        <f>Model_dem!G1056</f>
        <v>---</v>
      </c>
      <c r="O1056" s="84" t="str">
        <f>IF(AND(H797&lt;-0.01,Model_dem!F797="Optimal"),"Aqui","")</f>
        <v/>
      </c>
      <c r="P1056" s="84">
        <v>29</v>
      </c>
    </row>
    <row r="1057" spans="1:16" x14ac:dyDescent="0.3">
      <c r="A1057" s="68" t="s">
        <v>19</v>
      </c>
      <c r="B1057" s="20">
        <v>1</v>
      </c>
      <c r="C1057" s="82" t="str">
        <f t="shared" si="32"/>
        <v>Cardinality-constrained</v>
      </c>
      <c r="D1057" s="20">
        <v>25</v>
      </c>
      <c r="E1057" s="20">
        <v>0.2</v>
      </c>
      <c r="F1057" t="s">
        <v>4</v>
      </c>
      <c r="G1057" t="s">
        <v>511</v>
      </c>
      <c r="H1057" s="79" t="str">
        <f t="shared" si="33"/>
        <v>---</v>
      </c>
      <c r="I1057" s="92" t="s">
        <v>511</v>
      </c>
      <c r="L1057" s="81" t="str">
        <f>IF(OR('H_Parallel+HT'!$G1057="---",'H_Parallel+HT'!$G1057="infeas",'H_Parallel+HT'!$G1057="inf"),"---",('H_Parallel+HT'!$G1057/M1057)-1)</f>
        <v>---</v>
      </c>
      <c r="M1057" s="83">
        <f>Model_dem!L1057</f>
        <v>17288.990000000002</v>
      </c>
      <c r="N1057" s="78" t="str">
        <f>Model_dem!G1057</f>
        <v>---</v>
      </c>
      <c r="O1057" s="84" t="str">
        <f>IF(AND(H798&lt;-0.01,Model_dem!F798="Optimal"),"Aqui","")</f>
        <v/>
      </c>
      <c r="P1057" s="84">
        <v>19445</v>
      </c>
    </row>
    <row r="1058" spans="1:16" x14ac:dyDescent="0.3">
      <c r="A1058" s="68" t="s">
        <v>19</v>
      </c>
      <c r="B1058" s="20">
        <v>1</v>
      </c>
      <c r="C1058" s="82" t="str">
        <f t="shared" si="32"/>
        <v>Cardinality-constrained</v>
      </c>
      <c r="D1058" s="20">
        <v>50</v>
      </c>
      <c r="E1058" s="20">
        <v>0.05</v>
      </c>
      <c r="F1058" t="s">
        <v>0</v>
      </c>
      <c r="G1058">
        <v>17765.2</v>
      </c>
      <c r="H1058" s="79">
        <f t="shared" si="33"/>
        <v>2.0277225488952283E-3</v>
      </c>
      <c r="I1058" s="92">
        <v>72.412199999999999</v>
      </c>
      <c r="J1058">
        <v>192270</v>
      </c>
      <c r="K1058" s="52">
        <v>0</v>
      </c>
      <c r="L1058" s="81">
        <f>IF(OR('H_Parallel+HT'!$G1058="---",'H_Parallel+HT'!$G1058="infeas",'H_Parallel+HT'!$G1058="inf"),"---",('H_Parallel+HT'!$G1058/M1058)-1)</f>
        <v>2.7544119118583454E-2</v>
      </c>
      <c r="M1058" s="83">
        <f>Model_dem!L1058</f>
        <v>17288.990000000002</v>
      </c>
      <c r="N1058" s="78">
        <f>Model_dem!G1058</f>
        <v>17729.25</v>
      </c>
      <c r="O1058" s="84" t="str">
        <f>IF(AND(H799&lt;-0.01,Model_dem!F799="Optimal"),"Aqui","")</f>
        <v/>
      </c>
      <c r="P1058" s="84">
        <v>14477</v>
      </c>
    </row>
    <row r="1059" spans="1:16" x14ac:dyDescent="0.3">
      <c r="A1059" s="68" t="s">
        <v>19</v>
      </c>
      <c r="B1059" s="20">
        <v>1</v>
      </c>
      <c r="C1059" s="82" t="str">
        <f t="shared" si="32"/>
        <v>Cardinality-constrained</v>
      </c>
      <c r="D1059" s="20">
        <v>50</v>
      </c>
      <c r="E1059" s="20">
        <v>0.1</v>
      </c>
      <c r="F1059" t="s">
        <v>1</v>
      </c>
      <c r="G1059">
        <v>18283</v>
      </c>
      <c r="H1059" s="79">
        <f t="shared" si="33"/>
        <v>-4.015313030408197E-2</v>
      </c>
      <c r="I1059" s="92">
        <v>1170.3499999999999</v>
      </c>
      <c r="J1059">
        <v>67913</v>
      </c>
      <c r="K1059" s="52">
        <v>0</v>
      </c>
      <c r="L1059" s="81">
        <f>IF(OR('H_Parallel+HT'!$G1059="---",'H_Parallel+HT'!$G1059="infeas",'H_Parallel+HT'!$G1059="inf"),"---",('H_Parallel+HT'!$G1059/M1059)-1)</f>
        <v>5.749381542820009E-2</v>
      </c>
      <c r="M1059" s="83">
        <f>Model_dem!L1059</f>
        <v>17288.990000000002</v>
      </c>
      <c r="N1059" s="78">
        <f>Model_dem!G1059</f>
        <v>19047.830000000002</v>
      </c>
      <c r="O1059" s="84" t="str">
        <f>IF(AND(H800&lt;-0.01,Model_dem!F800="Optimal"),"Aqui","")</f>
        <v/>
      </c>
      <c r="P1059" s="84">
        <v>10073</v>
      </c>
    </row>
    <row r="1060" spans="1:16" x14ac:dyDescent="0.3">
      <c r="A1060" s="68" t="s">
        <v>19</v>
      </c>
      <c r="B1060" s="20">
        <v>1</v>
      </c>
      <c r="C1060" s="82" t="str">
        <f t="shared" si="32"/>
        <v>Cardinality-constrained</v>
      </c>
      <c r="D1060" s="20">
        <v>50</v>
      </c>
      <c r="E1060" s="20">
        <v>0.15</v>
      </c>
      <c r="F1060" t="s">
        <v>4</v>
      </c>
      <c r="G1060" t="s">
        <v>511</v>
      </c>
      <c r="H1060" s="79" t="str">
        <f t="shared" si="33"/>
        <v>---</v>
      </c>
      <c r="I1060" s="92" t="s">
        <v>511</v>
      </c>
      <c r="L1060" s="81" t="str">
        <f>IF(OR('H_Parallel+HT'!$G1060="---",'H_Parallel+HT'!$G1060="infeas",'H_Parallel+HT'!$G1060="inf"),"---",('H_Parallel+HT'!$G1060/M1060)-1)</f>
        <v>---</v>
      </c>
      <c r="M1060" s="83">
        <f>Model_dem!L1060</f>
        <v>17288.990000000002</v>
      </c>
      <c r="N1060" s="78" t="str">
        <f>Model_dem!G1060</f>
        <v>---</v>
      </c>
      <c r="O1060" s="84" t="str">
        <f>IF(AND(H801&lt;-0.01,Model_dem!F801="Optimal"),"Aqui","")</f>
        <v/>
      </c>
      <c r="P1060" s="84">
        <v>9674</v>
      </c>
    </row>
    <row r="1061" spans="1:16" x14ac:dyDescent="0.3">
      <c r="A1061" s="68" t="s">
        <v>19</v>
      </c>
      <c r="B1061" s="20">
        <v>1</v>
      </c>
      <c r="C1061" s="82" t="str">
        <f t="shared" si="32"/>
        <v>Cardinality-constrained</v>
      </c>
      <c r="D1061" s="20">
        <v>50</v>
      </c>
      <c r="E1061" s="20">
        <v>0.2</v>
      </c>
      <c r="F1061" t="s">
        <v>4</v>
      </c>
      <c r="G1061" t="s">
        <v>511</v>
      </c>
      <c r="H1061" s="79" t="str">
        <f t="shared" si="33"/>
        <v>---</v>
      </c>
      <c r="I1061" s="92" t="s">
        <v>511</v>
      </c>
      <c r="L1061" s="81" t="str">
        <f>IF(OR('H_Parallel+HT'!$G1061="---",'H_Parallel+HT'!$G1061="infeas",'H_Parallel+HT'!$G1061="inf"),"---",('H_Parallel+HT'!$G1061/M1061)-1)</f>
        <v>---</v>
      </c>
      <c r="M1061" s="83">
        <f>Model_dem!L1061</f>
        <v>17288.990000000002</v>
      </c>
      <c r="N1061" s="78" t="str">
        <f>Model_dem!G1061</f>
        <v>---</v>
      </c>
      <c r="O1061" s="84" t="str">
        <f>IF(AND(H802&lt;-0.01,Model_dem!F802="Optimal"),"Aqui","")</f>
        <v/>
      </c>
      <c r="P1061" s="84">
        <v>5370</v>
      </c>
    </row>
    <row r="1062" spans="1:16" x14ac:dyDescent="0.3">
      <c r="A1062" s="68" t="s">
        <v>19</v>
      </c>
      <c r="B1062" s="20">
        <v>2</v>
      </c>
      <c r="C1062" s="82" t="str">
        <f t="shared" si="32"/>
        <v>Knapsack</v>
      </c>
      <c r="D1062" s="20">
        <v>5</v>
      </c>
      <c r="E1062" s="20">
        <v>0.05</v>
      </c>
      <c r="F1062" t="s">
        <v>0</v>
      </c>
      <c r="G1062">
        <v>17490.900000000001</v>
      </c>
      <c r="H1062" s="79">
        <f t="shared" si="33"/>
        <v>2.0951821124041833E-3</v>
      </c>
      <c r="I1062" s="92">
        <v>63.814500000000002</v>
      </c>
      <c r="J1062">
        <v>306174</v>
      </c>
      <c r="K1062" s="52">
        <v>1</v>
      </c>
      <c r="L1062" s="81">
        <f>IF(OR('H_Parallel+HT'!$G1062="---",'H_Parallel+HT'!$G1062="infeas",'H_Parallel+HT'!$G1062="inf"),"---",('H_Parallel+HT'!$G1062/M1062)-1)</f>
        <v>1.167853067183211E-2</v>
      </c>
      <c r="M1062" s="83">
        <f>Model_dem!L1062</f>
        <v>17288.990000000002</v>
      </c>
      <c r="N1062" s="78">
        <f>Model_dem!G1062</f>
        <v>17454.330000000002</v>
      </c>
      <c r="O1062" s="84" t="str">
        <f>IF(AND(H803&lt;-0.01,Model_dem!F803="Optimal"),"Aqui","")</f>
        <v/>
      </c>
      <c r="P1062" s="84">
        <v>4924</v>
      </c>
    </row>
    <row r="1063" spans="1:16" x14ac:dyDescent="0.3">
      <c r="A1063" s="68" t="s">
        <v>19</v>
      </c>
      <c r="B1063" s="20">
        <v>2</v>
      </c>
      <c r="C1063" s="82" t="str">
        <f t="shared" si="32"/>
        <v>Knapsack</v>
      </c>
      <c r="D1063" s="20">
        <v>5</v>
      </c>
      <c r="E1063" s="20">
        <v>0.1</v>
      </c>
      <c r="F1063" t="s">
        <v>1</v>
      </c>
      <c r="G1063">
        <v>17511.900000000001</v>
      </c>
      <c r="H1063" s="79">
        <f t="shared" si="33"/>
        <v>0</v>
      </c>
      <c r="I1063" s="92">
        <v>141.69900000000001</v>
      </c>
      <c r="J1063">
        <v>386368</v>
      </c>
      <c r="K1063" s="52">
        <v>1</v>
      </c>
      <c r="L1063" s="81">
        <f>IF(OR('H_Parallel+HT'!$G1063="---",'H_Parallel+HT'!$G1063="infeas",'H_Parallel+HT'!$G1063="inf"),"---",('H_Parallel+HT'!$G1063/M1063)-1)</f>
        <v>1.2893176524481742E-2</v>
      </c>
      <c r="M1063" s="83">
        <f>Model_dem!L1063</f>
        <v>17288.990000000002</v>
      </c>
      <c r="N1063" s="78">
        <f>Model_dem!G1063</f>
        <v>17511.900000000001</v>
      </c>
      <c r="O1063" s="84" t="str">
        <f>IF(AND(H804&lt;-0.01,Model_dem!F804="Optimal"),"Aqui","")</f>
        <v/>
      </c>
      <c r="P1063" s="84">
        <v>1375</v>
      </c>
    </row>
    <row r="1064" spans="1:16" x14ac:dyDescent="0.3">
      <c r="A1064" s="68" t="s">
        <v>19</v>
      </c>
      <c r="B1064" s="20">
        <v>2</v>
      </c>
      <c r="C1064" s="82" t="str">
        <f t="shared" si="32"/>
        <v>Knapsack</v>
      </c>
      <c r="D1064" s="20">
        <v>5</v>
      </c>
      <c r="E1064" s="20">
        <v>0.15</v>
      </c>
      <c r="F1064" t="s">
        <v>0</v>
      </c>
      <c r="G1064">
        <v>17512.900000000001</v>
      </c>
      <c r="H1064" s="79">
        <f t="shared" si="33"/>
        <v>1.7130259062320355E-6</v>
      </c>
      <c r="I1064" s="92">
        <v>13.302099999999999</v>
      </c>
      <c r="J1064">
        <v>340844</v>
      </c>
      <c r="K1064" s="52">
        <v>1</v>
      </c>
      <c r="L1064" s="81">
        <f>IF(OR('H_Parallel+HT'!$G1064="---",'H_Parallel+HT'!$G1064="infeas",'H_Parallel+HT'!$G1064="inf"),"---",('H_Parallel+HT'!$G1064/M1064)-1)</f>
        <v>1.2951016803179449E-2</v>
      </c>
      <c r="M1064" s="83">
        <f>Model_dem!L1064</f>
        <v>17288.990000000002</v>
      </c>
      <c r="N1064" s="78">
        <f>Model_dem!G1064</f>
        <v>17512.87</v>
      </c>
      <c r="O1064" s="84" t="str">
        <f>IF(AND(H805&lt;-0.01,Model_dem!F805="Optimal"),"Aqui","")</f>
        <v/>
      </c>
      <c r="P1064" s="84">
        <v>608</v>
      </c>
    </row>
    <row r="1065" spans="1:16" x14ac:dyDescent="0.3">
      <c r="A1065" s="68" t="s">
        <v>19</v>
      </c>
      <c r="B1065" s="20">
        <v>2</v>
      </c>
      <c r="C1065" s="82" t="str">
        <f t="shared" si="32"/>
        <v>Knapsack</v>
      </c>
      <c r="D1065" s="20">
        <v>5</v>
      </c>
      <c r="E1065" s="20">
        <v>0.2</v>
      </c>
      <c r="F1065" t="s">
        <v>0</v>
      </c>
      <c r="G1065">
        <v>17722.5</v>
      </c>
      <c r="H1065" s="79">
        <f t="shared" si="33"/>
        <v>-2.2570128210105951E-6</v>
      </c>
      <c r="I1065" s="92">
        <v>65.351200000000006</v>
      </c>
      <c r="J1065">
        <v>209502</v>
      </c>
      <c r="K1065" s="52">
        <v>1</v>
      </c>
      <c r="L1065" s="81">
        <f>IF(OR('H_Parallel+HT'!$G1065="---",'H_Parallel+HT'!$G1065="infeas",'H_Parallel+HT'!$G1065="inf"),"---",('H_Parallel+HT'!$G1065/M1065)-1)</f>
        <v>2.5074339218196018E-2</v>
      </c>
      <c r="M1065" s="83">
        <f>Model_dem!L1065</f>
        <v>17288.990000000002</v>
      </c>
      <c r="N1065" s="78">
        <f>Model_dem!G1065</f>
        <v>17722.54</v>
      </c>
      <c r="O1065" s="84" t="str">
        <f>IF(AND(H806&lt;-0.01,Model_dem!F806="Optimal"),"Aqui","")</f>
        <v/>
      </c>
      <c r="P1065" s="84">
        <v>2298</v>
      </c>
    </row>
    <row r="1066" spans="1:16" x14ac:dyDescent="0.3">
      <c r="A1066" s="68" t="s">
        <v>19</v>
      </c>
      <c r="B1066" s="20">
        <v>2</v>
      </c>
      <c r="C1066" s="82" t="str">
        <f t="shared" si="32"/>
        <v>Knapsack</v>
      </c>
      <c r="D1066" s="20">
        <v>10</v>
      </c>
      <c r="E1066" s="20">
        <v>0.05</v>
      </c>
      <c r="F1066" t="s">
        <v>0</v>
      </c>
      <c r="G1066">
        <v>17505.2</v>
      </c>
      <c r="H1066" s="79">
        <f t="shared" si="33"/>
        <v>5.7125915240207446E-7</v>
      </c>
      <c r="I1066" s="92">
        <v>35.671100000000003</v>
      </c>
      <c r="J1066">
        <v>321661</v>
      </c>
      <c r="K1066" s="52">
        <v>0.80200000000000005</v>
      </c>
      <c r="L1066" s="81">
        <f>IF(OR('H_Parallel+HT'!$G1066="---",'H_Parallel+HT'!$G1066="infeas",'H_Parallel+HT'!$G1066="inf"),"---",('H_Parallel+HT'!$G1066/M1066)-1)</f>
        <v>1.250564665720777E-2</v>
      </c>
      <c r="M1066" s="83">
        <f>Model_dem!L1066</f>
        <v>17288.990000000002</v>
      </c>
      <c r="N1066" s="78">
        <f>Model_dem!G1066</f>
        <v>17505.189999999999</v>
      </c>
      <c r="O1066" s="84" t="str">
        <f>IF(AND(H807&lt;-0.01,Model_dem!F807="Optimal"),"Aqui","")</f>
        <v/>
      </c>
      <c r="P1066" s="84">
        <v>88</v>
      </c>
    </row>
    <row r="1067" spans="1:16" x14ac:dyDescent="0.3">
      <c r="A1067" s="68" t="s">
        <v>19</v>
      </c>
      <c r="B1067" s="20">
        <v>2</v>
      </c>
      <c r="C1067" s="82" t="str">
        <f t="shared" si="32"/>
        <v>Knapsack</v>
      </c>
      <c r="D1067" s="20">
        <v>10</v>
      </c>
      <c r="E1067" s="20">
        <v>0.1</v>
      </c>
      <c r="F1067" t="s">
        <v>0</v>
      </c>
      <c r="G1067">
        <v>17604.900000000001</v>
      </c>
      <c r="H1067" s="79">
        <f t="shared" si="33"/>
        <v>3.8185766937269447E-4</v>
      </c>
      <c r="I1067" s="92">
        <v>12.3857</v>
      </c>
      <c r="J1067">
        <v>250715</v>
      </c>
      <c r="K1067" s="52">
        <v>0.90300000000000002</v>
      </c>
      <c r="L1067" s="81">
        <f>IF(OR('H_Parallel+HT'!$G1067="---",'H_Parallel+HT'!$G1067="infeas",'H_Parallel+HT'!$G1067="inf"),"---",('H_Parallel+HT'!$G1067/M1067)-1)</f>
        <v>1.8272322443358524E-2</v>
      </c>
      <c r="M1067" s="83">
        <f>Model_dem!L1067</f>
        <v>17288.990000000002</v>
      </c>
      <c r="N1067" s="78">
        <f>Model_dem!G1067</f>
        <v>17598.18</v>
      </c>
      <c r="O1067" s="84" t="str">
        <f>IF(AND(H808&lt;-0.01,Model_dem!F808="Optimal"),"Aqui","")</f>
        <v/>
      </c>
      <c r="P1067" s="84">
        <v>29</v>
      </c>
    </row>
    <row r="1068" spans="1:16" x14ac:dyDescent="0.3">
      <c r="A1068" s="68" t="s">
        <v>19</v>
      </c>
      <c r="B1068" s="20">
        <v>2</v>
      </c>
      <c r="C1068" s="82" t="str">
        <f t="shared" si="32"/>
        <v>Knapsack</v>
      </c>
      <c r="D1068" s="20">
        <v>10</v>
      </c>
      <c r="E1068" s="20">
        <v>0.15</v>
      </c>
      <c r="F1068" t="s">
        <v>0</v>
      </c>
      <c r="G1068">
        <v>17930</v>
      </c>
      <c r="H1068" s="79">
        <f t="shared" si="33"/>
        <v>-5.5772417295915003E-7</v>
      </c>
      <c r="I1068" s="92">
        <v>367.04500000000002</v>
      </c>
      <c r="J1068">
        <v>70236</v>
      </c>
      <c r="K1068" s="52">
        <v>0.999</v>
      </c>
      <c r="L1068" s="81">
        <f>IF(OR('H_Parallel+HT'!$G1068="---",'H_Parallel+HT'!$G1068="infeas",'H_Parallel+HT'!$G1068="inf"),"---",('H_Parallel+HT'!$G1068/M1068)-1)</f>
        <v>3.7076197047947845E-2</v>
      </c>
      <c r="M1068" s="83">
        <f>Model_dem!L1068</f>
        <v>17288.990000000002</v>
      </c>
      <c r="N1068" s="78">
        <f>Model_dem!G1068</f>
        <v>17930.009999999998</v>
      </c>
      <c r="O1068" s="84" t="str">
        <f>IF(AND(H809&lt;-0.01,Model_dem!F809="Optimal"),"Aqui","")</f>
        <v/>
      </c>
      <c r="P1068" s="84">
        <v>29</v>
      </c>
    </row>
    <row r="1069" spans="1:16" x14ac:dyDescent="0.3">
      <c r="A1069" s="68" t="s">
        <v>19</v>
      </c>
      <c r="B1069" s="20">
        <v>2</v>
      </c>
      <c r="C1069" s="82" t="str">
        <f t="shared" si="32"/>
        <v>Knapsack</v>
      </c>
      <c r="D1069" s="20">
        <v>10</v>
      </c>
      <c r="E1069" s="20">
        <v>0.2</v>
      </c>
      <c r="F1069" t="s">
        <v>0</v>
      </c>
      <c r="G1069">
        <v>18249.099999999999</v>
      </c>
      <c r="H1069" s="79">
        <f t="shared" si="33"/>
        <v>1.0959456584550331E-6</v>
      </c>
      <c r="I1069" s="92">
        <v>35.164200000000001</v>
      </c>
      <c r="J1069">
        <v>76186</v>
      </c>
      <c r="K1069" s="52">
        <v>0.999</v>
      </c>
      <c r="L1069" s="81">
        <f>IF(OR('H_Parallel+HT'!$G1069="---",'H_Parallel+HT'!$G1069="infeas",'H_Parallel+HT'!$G1069="inf"),"---",('H_Parallel+HT'!$G1069/M1069)-1)</f>
        <v>5.5533029980351367E-2</v>
      </c>
      <c r="M1069" s="83">
        <f>Model_dem!L1069</f>
        <v>17288.990000000002</v>
      </c>
      <c r="N1069" s="78">
        <f>Model_dem!G1069</f>
        <v>18249.080000000002</v>
      </c>
      <c r="O1069" s="84" t="str">
        <f>IF(AND(H810&lt;-0.01,Model_dem!F810="Optimal"),"Aqui","")</f>
        <v/>
      </c>
      <c r="P1069" s="84">
        <v>5218</v>
      </c>
    </row>
    <row r="1070" spans="1:16" x14ac:dyDescent="0.3">
      <c r="A1070" s="68" t="s">
        <v>19</v>
      </c>
      <c r="B1070" s="20">
        <v>2</v>
      </c>
      <c r="C1070" s="82" t="str">
        <f t="shared" si="32"/>
        <v>Knapsack</v>
      </c>
      <c r="D1070" s="20">
        <v>25</v>
      </c>
      <c r="E1070" s="20">
        <v>0.05</v>
      </c>
      <c r="F1070" t="s">
        <v>0</v>
      </c>
      <c r="G1070">
        <v>17722.5</v>
      </c>
      <c r="H1070" s="79">
        <f t="shared" si="33"/>
        <v>-2.2570128210105951E-6</v>
      </c>
      <c r="I1070" s="92">
        <v>81.219099999999997</v>
      </c>
      <c r="J1070">
        <v>150682</v>
      </c>
      <c r="K1070" s="52">
        <v>2.5999999999999999E-2</v>
      </c>
      <c r="L1070" s="81">
        <f>IF(OR('H_Parallel+HT'!$G1070="---",'H_Parallel+HT'!$G1070="infeas",'H_Parallel+HT'!$G1070="inf"),"---",('H_Parallel+HT'!$G1070/M1070)-1)</f>
        <v>2.5074339218196018E-2</v>
      </c>
      <c r="M1070" s="83">
        <f>Model_dem!L1070</f>
        <v>17288.990000000002</v>
      </c>
      <c r="N1070" s="78">
        <f>Model_dem!G1070</f>
        <v>17722.54</v>
      </c>
      <c r="O1070" s="84" t="str">
        <f>IF(AND(H811&lt;-0.01,Model_dem!F811="Optimal"),"Aqui","")</f>
        <v/>
      </c>
      <c r="P1070" s="84">
        <v>2171</v>
      </c>
    </row>
    <row r="1071" spans="1:16" x14ac:dyDescent="0.3">
      <c r="A1071" s="68" t="s">
        <v>19</v>
      </c>
      <c r="B1071" s="20">
        <v>2</v>
      </c>
      <c r="C1071" s="82" t="str">
        <f t="shared" si="32"/>
        <v>Knapsack</v>
      </c>
      <c r="D1071" s="20">
        <v>25</v>
      </c>
      <c r="E1071" s="20">
        <v>0.1</v>
      </c>
      <c r="F1071" t="s">
        <v>0</v>
      </c>
      <c r="G1071">
        <v>18313.400000000001</v>
      </c>
      <c r="H1071" s="79">
        <f t="shared" si="33"/>
        <v>-2.1841882244534691E-6</v>
      </c>
      <c r="I1071" s="92">
        <v>46.660699999999999</v>
      </c>
      <c r="J1071">
        <v>40304</v>
      </c>
      <c r="K1071" s="52">
        <v>0.16700000000000001</v>
      </c>
      <c r="L1071" s="81">
        <f>IF(OR('H_Parallel+HT'!$G1071="---",'H_Parallel+HT'!$G1071="infeas",'H_Parallel+HT'!$G1071="inf"),"---",('H_Parallel+HT'!$G1071/M1071)-1)</f>
        <v>5.9252159900607282E-2</v>
      </c>
      <c r="M1071" s="83">
        <f>Model_dem!L1071</f>
        <v>17288.990000000002</v>
      </c>
      <c r="N1071" s="78">
        <f>Model_dem!G1071</f>
        <v>18313.439999999999</v>
      </c>
      <c r="O1071" s="84" t="str">
        <f>IF(AND(H812&lt;-0.01,Model_dem!F812="Optimal"),"Aqui","")</f>
        <v/>
      </c>
      <c r="P1071" s="84">
        <v>29</v>
      </c>
    </row>
    <row r="1072" spans="1:16" x14ac:dyDescent="0.3">
      <c r="A1072" s="68" t="s">
        <v>19</v>
      </c>
      <c r="B1072" s="20">
        <v>2</v>
      </c>
      <c r="C1072" s="82" t="str">
        <f t="shared" si="32"/>
        <v>Knapsack</v>
      </c>
      <c r="D1072" s="20">
        <v>25</v>
      </c>
      <c r="E1072" s="20">
        <v>0.15</v>
      </c>
      <c r="F1072" t="s">
        <v>4</v>
      </c>
      <c r="G1072" t="s">
        <v>511</v>
      </c>
      <c r="H1072" s="79" t="str">
        <f t="shared" si="33"/>
        <v>---</v>
      </c>
      <c r="I1072" s="92" t="s">
        <v>511</v>
      </c>
      <c r="L1072" s="81" t="str">
        <f>IF(OR('H_Parallel+HT'!$G1072="---",'H_Parallel+HT'!$G1072="infeas",'H_Parallel+HT'!$G1072="inf"),"---",('H_Parallel+HT'!$G1072/M1072)-1)</f>
        <v>---</v>
      </c>
      <c r="M1072" s="83">
        <f>Model_dem!L1072</f>
        <v>17288.990000000002</v>
      </c>
      <c r="N1072" s="78" t="str">
        <f>Model_dem!G1072</f>
        <v>---</v>
      </c>
      <c r="O1072" s="84" t="str">
        <f>IF(AND(H813&lt;-0.01,Model_dem!F813="Optimal"),"Aqui","")</f>
        <v/>
      </c>
      <c r="P1072" s="84">
        <v>29</v>
      </c>
    </row>
    <row r="1073" spans="1:16" x14ac:dyDescent="0.3">
      <c r="A1073" s="68" t="s">
        <v>19</v>
      </c>
      <c r="B1073" s="20">
        <v>2</v>
      </c>
      <c r="C1073" s="82" t="str">
        <f t="shared" si="32"/>
        <v>Knapsack</v>
      </c>
      <c r="D1073" s="20">
        <v>25</v>
      </c>
      <c r="E1073" s="20">
        <v>0.2</v>
      </c>
      <c r="F1073" t="s">
        <v>4</v>
      </c>
      <c r="G1073" t="s">
        <v>511</v>
      </c>
      <c r="H1073" s="79" t="str">
        <f t="shared" si="33"/>
        <v>---</v>
      </c>
      <c r="I1073" s="92" t="s">
        <v>511</v>
      </c>
      <c r="L1073" s="81" t="str">
        <f>IF(OR('H_Parallel+HT'!$G1073="---",'H_Parallel+HT'!$G1073="infeas",'H_Parallel+HT'!$G1073="inf"),"---",('H_Parallel+HT'!$G1073/M1073)-1)</f>
        <v>---</v>
      </c>
      <c r="M1073" s="83">
        <f>Model_dem!L1073</f>
        <v>17288.990000000002</v>
      </c>
      <c r="N1073" s="78" t="str">
        <f>Model_dem!G1073</f>
        <v>---</v>
      </c>
      <c r="O1073" s="84" t="str">
        <f>IF(AND(H814&lt;-0.01,Model_dem!F814="Optimal"),"Aqui","")</f>
        <v/>
      </c>
      <c r="P1073" s="84">
        <v>7883</v>
      </c>
    </row>
    <row r="1074" spans="1:16" x14ac:dyDescent="0.3">
      <c r="A1074" s="68" t="s">
        <v>19</v>
      </c>
      <c r="B1074" s="20">
        <v>2</v>
      </c>
      <c r="C1074" s="82" t="str">
        <f t="shared" si="32"/>
        <v>Knapsack</v>
      </c>
      <c r="D1074" s="20">
        <v>50</v>
      </c>
      <c r="E1074" s="20">
        <v>0.05</v>
      </c>
      <c r="F1074" t="s">
        <v>0</v>
      </c>
      <c r="G1074">
        <v>17729.3</v>
      </c>
      <c r="H1074" s="79">
        <f t="shared" si="33"/>
        <v>2.8201982598966342E-6</v>
      </c>
      <c r="I1074" s="92">
        <v>16.741599999999998</v>
      </c>
      <c r="J1074">
        <v>163187</v>
      </c>
      <c r="K1074" s="52">
        <v>0</v>
      </c>
      <c r="L1074" s="81">
        <f>IF(OR('H_Parallel+HT'!$G1074="---",'H_Parallel+HT'!$G1074="infeas",'H_Parallel+HT'!$G1074="inf"),"---",('H_Parallel+HT'!$G1074/M1074)-1)</f>
        <v>2.5467653113339539E-2</v>
      </c>
      <c r="M1074" s="83">
        <f>Model_dem!L1074</f>
        <v>17288.990000000002</v>
      </c>
      <c r="N1074" s="78">
        <f>Model_dem!G1074</f>
        <v>17729.25</v>
      </c>
      <c r="O1074" s="84" t="str">
        <f>IF(AND(H815&lt;-0.01,Model_dem!F815="Optimal"),"Aqui","")</f>
        <v/>
      </c>
      <c r="P1074" s="84"/>
    </row>
    <row r="1075" spans="1:16" x14ac:dyDescent="0.3">
      <c r="A1075" s="68" t="s">
        <v>19</v>
      </c>
      <c r="B1075" s="20">
        <v>2</v>
      </c>
      <c r="C1075" s="82" t="str">
        <f t="shared" si="32"/>
        <v>Knapsack</v>
      </c>
      <c r="D1075" s="20">
        <v>50</v>
      </c>
      <c r="E1075" s="20">
        <v>0.1</v>
      </c>
      <c r="F1075" t="s">
        <v>0</v>
      </c>
      <c r="G1075">
        <v>18411.400000000001</v>
      </c>
      <c r="H1075" s="79">
        <f t="shared" si="33"/>
        <v>3.6895460680821711E-3</v>
      </c>
      <c r="I1075" s="92">
        <v>68.263000000000005</v>
      </c>
      <c r="J1075">
        <v>59856</v>
      </c>
      <c r="K1075" s="52">
        <v>0</v>
      </c>
      <c r="L1075" s="81">
        <f>IF(OR('H_Parallel+HT'!$G1075="---",'H_Parallel+HT'!$G1075="infeas",'H_Parallel+HT'!$G1075="inf"),"---",('H_Parallel+HT'!$G1075/M1075)-1)</f>
        <v>6.4920507212971934E-2</v>
      </c>
      <c r="M1075" s="83">
        <f>Model_dem!L1075</f>
        <v>17288.990000000002</v>
      </c>
      <c r="N1075" s="78">
        <f>Model_dem!G1075</f>
        <v>18343.72</v>
      </c>
      <c r="O1075" s="84" t="str">
        <f>IF(AND(H816&lt;-0.01,Model_dem!F816="Optimal"),"Aqui","")</f>
        <v/>
      </c>
      <c r="P1075" s="84"/>
    </row>
    <row r="1076" spans="1:16" x14ac:dyDescent="0.3">
      <c r="A1076" s="68" t="s">
        <v>19</v>
      </c>
      <c r="B1076" s="20">
        <v>2</v>
      </c>
      <c r="C1076" s="82" t="str">
        <f t="shared" si="32"/>
        <v>Knapsack</v>
      </c>
      <c r="D1076" s="20">
        <v>50</v>
      </c>
      <c r="E1076" s="20">
        <v>0.15</v>
      </c>
      <c r="F1076" t="s">
        <v>4</v>
      </c>
      <c r="G1076" t="s">
        <v>511</v>
      </c>
      <c r="H1076" s="79" t="str">
        <f t="shared" si="33"/>
        <v>---</v>
      </c>
      <c r="I1076" s="92" t="s">
        <v>511</v>
      </c>
      <c r="L1076" s="81" t="str">
        <f>IF(OR('H_Parallel+HT'!$G1076="---",'H_Parallel+HT'!$G1076="infeas",'H_Parallel+HT'!$G1076="inf"),"---",('H_Parallel+HT'!$G1076/M1076)-1)</f>
        <v>---</v>
      </c>
      <c r="M1076" s="83">
        <f>Model_dem!L1076</f>
        <v>17288.990000000002</v>
      </c>
      <c r="N1076" s="78" t="str">
        <f>Model_dem!G1076</f>
        <v>---</v>
      </c>
      <c r="O1076" s="84" t="str">
        <f>IF(AND(H817&lt;-0.01,Model_dem!F817="Optimal"),"Aqui","")</f>
        <v/>
      </c>
      <c r="P1076" s="84"/>
    </row>
    <row r="1077" spans="1:16" x14ac:dyDescent="0.3">
      <c r="A1077" s="68" t="s">
        <v>19</v>
      </c>
      <c r="B1077" s="20">
        <v>2</v>
      </c>
      <c r="C1077" s="82" t="str">
        <f t="shared" si="32"/>
        <v>Knapsack</v>
      </c>
      <c r="D1077" s="20">
        <v>50</v>
      </c>
      <c r="E1077" s="20">
        <v>0.2</v>
      </c>
      <c r="F1077" t="s">
        <v>4</v>
      </c>
      <c r="G1077" t="s">
        <v>511</v>
      </c>
      <c r="H1077" s="79" t="str">
        <f t="shared" si="33"/>
        <v>---</v>
      </c>
      <c r="I1077" s="92" t="s">
        <v>511</v>
      </c>
      <c r="L1077" s="81" t="str">
        <f>IF(OR('H_Parallel+HT'!$G1077="---",'H_Parallel+HT'!$G1077="infeas",'H_Parallel+HT'!$G1077="inf"),"---",('H_Parallel+HT'!$G1077/M1077)-1)</f>
        <v>---</v>
      </c>
      <c r="M1077" s="83">
        <f>Model_dem!L1077</f>
        <v>17288.990000000002</v>
      </c>
      <c r="N1077" s="78" t="str">
        <f>Model_dem!G1077</f>
        <v>---</v>
      </c>
      <c r="O1077" s="84" t="str">
        <f>IF(AND(H818&lt;-0.01,Model_dem!F818="Optimal"),"Aqui","")</f>
        <v/>
      </c>
      <c r="P1077" s="84">
        <v>7837</v>
      </c>
    </row>
    <row r="1078" spans="1:16" hidden="1" x14ac:dyDescent="0.3">
      <c r="A1078" s="68" t="s">
        <v>19</v>
      </c>
      <c r="B1078" s="20">
        <v>3</v>
      </c>
      <c r="C1078" s="82" t="str">
        <f t="shared" si="32"/>
        <v>Factor Model</v>
      </c>
      <c r="D1078" s="20">
        <v>0</v>
      </c>
      <c r="E1078" s="20">
        <v>0.05</v>
      </c>
      <c r="F1078" t="s">
        <v>0</v>
      </c>
      <c r="G1078">
        <v>18416.900000000001</v>
      </c>
      <c r="H1078" s="79">
        <f t="shared" si="33"/>
        <v>8.6680307266748333E-4</v>
      </c>
      <c r="I1078">
        <v>95.712900000000005</v>
      </c>
      <c r="J1078">
        <v>222488</v>
      </c>
      <c r="K1078" s="52">
        <v>0</v>
      </c>
      <c r="L1078" s="81">
        <f>IF(OR('H_Parallel+HT'!$G1078="---",'H_Parallel+HT'!$G1078="infeas",'H_Parallel+HT'!$G1078="inf"),"---",('H_Parallel+HT'!$G1078/M1078)-1)</f>
        <v>6.5238628745808658E-2</v>
      </c>
      <c r="M1078" s="83">
        <f>Model_dem!L1078</f>
        <v>17288.990000000002</v>
      </c>
      <c r="N1078" s="78">
        <f>Model_dem!G1078</f>
        <v>18400.95</v>
      </c>
      <c r="O1078" s="84" t="str">
        <f>IF(AND(H819&lt;-0.01,Model_dem!F819="Optimal"),"Aqui","")</f>
        <v/>
      </c>
      <c r="P1078" s="84"/>
    </row>
    <row r="1079" spans="1:16" hidden="1" x14ac:dyDescent="0.3">
      <c r="A1079" s="68" t="s">
        <v>19</v>
      </c>
      <c r="B1079" s="20">
        <v>3</v>
      </c>
      <c r="C1079" s="82" t="str">
        <f t="shared" si="32"/>
        <v>Factor Model</v>
      </c>
      <c r="D1079" s="20">
        <v>0</v>
      </c>
      <c r="E1079" s="20">
        <v>0.1</v>
      </c>
      <c r="F1079" t="s">
        <v>4</v>
      </c>
      <c r="G1079" t="s">
        <v>511</v>
      </c>
      <c r="H1079" s="79" t="str">
        <f t="shared" si="33"/>
        <v>---</v>
      </c>
      <c r="I1079" t="s">
        <v>511</v>
      </c>
      <c r="L1079" s="81" t="str">
        <f>IF(OR('H_Parallel+HT'!$G1079="---",'H_Parallel+HT'!$G1079="infeas",'H_Parallel+HT'!$G1079="inf"),"---",('H_Parallel+HT'!$G1079/M1079)-1)</f>
        <v>---</v>
      </c>
      <c r="M1079" s="83">
        <f>Model_dem!L1079</f>
        <v>17288.990000000002</v>
      </c>
      <c r="N1079" s="78" t="str">
        <f>Model_dem!G1079</f>
        <v>---</v>
      </c>
      <c r="O1079" s="84" t="str">
        <f>IF(AND(H820&lt;-0.01,Model_dem!F820="Optimal"),"Aqui","")</f>
        <v/>
      </c>
      <c r="P1079" s="84"/>
    </row>
    <row r="1080" spans="1:16" hidden="1" x14ac:dyDescent="0.3">
      <c r="A1080" s="68" t="s">
        <v>19</v>
      </c>
      <c r="B1080" s="20">
        <v>3</v>
      </c>
      <c r="C1080" s="82" t="str">
        <f t="shared" si="32"/>
        <v>Factor Model</v>
      </c>
      <c r="D1080" s="20">
        <v>0</v>
      </c>
      <c r="E1080" s="20">
        <v>0.15</v>
      </c>
      <c r="F1080" t="s">
        <v>4</v>
      </c>
      <c r="G1080" t="s">
        <v>511</v>
      </c>
      <c r="H1080" s="79" t="str">
        <f t="shared" si="33"/>
        <v>---</v>
      </c>
      <c r="I1080" t="s">
        <v>511</v>
      </c>
      <c r="L1080" s="81" t="str">
        <f>IF(OR('H_Parallel+HT'!$G1080="---",'H_Parallel+HT'!$G1080="infeas",'H_Parallel+HT'!$G1080="inf"),"---",('H_Parallel+HT'!$G1080/M1080)-1)</f>
        <v>---</v>
      </c>
      <c r="M1080" s="83">
        <f>Model_dem!L1080</f>
        <v>17288.990000000002</v>
      </c>
      <c r="N1080" s="78" t="str">
        <f>Model_dem!G1080</f>
        <v>---</v>
      </c>
      <c r="O1080" s="84" t="str">
        <f>IF(AND(H821&lt;-0.01,Model_dem!F821="Optimal"),"Aqui","")</f>
        <v/>
      </c>
      <c r="P1080" s="84"/>
    </row>
    <row r="1081" spans="1:16" hidden="1" x14ac:dyDescent="0.3">
      <c r="A1081" s="68" t="s">
        <v>19</v>
      </c>
      <c r="B1081" s="20">
        <v>3</v>
      </c>
      <c r="C1081" s="82" t="str">
        <f t="shared" si="32"/>
        <v>Factor Model</v>
      </c>
      <c r="D1081" s="20">
        <v>0</v>
      </c>
      <c r="E1081" s="20">
        <v>0.2</v>
      </c>
      <c r="F1081" t="s">
        <v>4</v>
      </c>
      <c r="G1081" t="s">
        <v>511</v>
      </c>
      <c r="H1081" s="79" t="str">
        <f t="shared" si="33"/>
        <v>---</v>
      </c>
      <c r="I1081" t="s">
        <v>511</v>
      </c>
      <c r="L1081" s="81" t="str">
        <f>IF(OR('H_Parallel+HT'!$G1081="---",'H_Parallel+HT'!$G1081="infeas",'H_Parallel+HT'!$G1081="inf"),"---",('H_Parallel+HT'!$G1081/M1081)-1)</f>
        <v>---</v>
      </c>
      <c r="M1081" s="83">
        <f>Model_dem!L1081</f>
        <v>17288.990000000002</v>
      </c>
      <c r="N1081" s="78" t="str">
        <f>Model_dem!G1081</f>
        <v>---</v>
      </c>
      <c r="O1081" s="84" t="str">
        <f>IF(AND(H822&lt;-0.01,Model_dem!F822="Optimal"),"Aqui","")</f>
        <v/>
      </c>
      <c r="P1081" s="84">
        <v>8059</v>
      </c>
    </row>
    <row r="1082" spans="1:16" hidden="1" x14ac:dyDescent="0.3">
      <c r="A1082" s="68" t="s">
        <v>19</v>
      </c>
      <c r="B1082" s="20">
        <v>3</v>
      </c>
      <c r="C1082" s="82" t="str">
        <f t="shared" si="32"/>
        <v>Factor Model</v>
      </c>
      <c r="D1082" s="20">
        <v>10</v>
      </c>
      <c r="E1082" s="20">
        <v>0.05</v>
      </c>
      <c r="F1082" t="s">
        <v>0</v>
      </c>
      <c r="G1082">
        <v>18417.5</v>
      </c>
      <c r="H1082" s="79">
        <f t="shared" si="33"/>
        <v>8.9941008480536446E-4</v>
      </c>
      <c r="I1082">
        <v>29.4907</v>
      </c>
      <c r="J1082">
        <v>191144</v>
      </c>
      <c r="K1082" s="52">
        <v>0</v>
      </c>
      <c r="L1082" s="81">
        <f>IF(OR('H_Parallel+HT'!$G1082="---",'H_Parallel+HT'!$G1082="infeas",'H_Parallel+HT'!$G1082="inf"),"---",('H_Parallel+HT'!$G1082/M1082)-1)</f>
        <v>6.5273332913027282E-2</v>
      </c>
      <c r="M1082" s="83">
        <f>Model_dem!L1082</f>
        <v>17288.990000000002</v>
      </c>
      <c r="N1082" s="78">
        <f>Model_dem!G1082</f>
        <v>18400.95</v>
      </c>
      <c r="O1082" s="84" t="str">
        <f>IF(AND(H823&lt;-0.01,Model_dem!F823="Optimal"),"Aqui","")</f>
        <v/>
      </c>
      <c r="P1082" s="84"/>
    </row>
    <row r="1083" spans="1:16" hidden="1" x14ac:dyDescent="0.3">
      <c r="A1083" s="68" t="s">
        <v>19</v>
      </c>
      <c r="B1083" s="20">
        <v>3</v>
      </c>
      <c r="C1083" s="82" t="str">
        <f t="shared" si="32"/>
        <v>Factor Model</v>
      </c>
      <c r="D1083" s="20">
        <v>10</v>
      </c>
      <c r="E1083" s="20">
        <v>0.1</v>
      </c>
      <c r="F1083" t="s">
        <v>4</v>
      </c>
      <c r="G1083" t="s">
        <v>511</v>
      </c>
      <c r="H1083" s="79" t="str">
        <f t="shared" si="33"/>
        <v>---</v>
      </c>
      <c r="I1083" t="s">
        <v>511</v>
      </c>
      <c r="L1083" s="81" t="str">
        <f>IF(OR('H_Parallel+HT'!$G1083="---",'H_Parallel+HT'!$G1083="infeas",'H_Parallel+HT'!$G1083="inf"),"---",('H_Parallel+HT'!$G1083/M1083)-1)</f>
        <v>---</v>
      </c>
      <c r="M1083" s="83">
        <f>Model_dem!L1083</f>
        <v>17288.990000000002</v>
      </c>
      <c r="N1083" s="78" t="str">
        <f>Model_dem!G1083</f>
        <v>---</v>
      </c>
      <c r="O1083" s="84" t="str">
        <f>IF(AND(H824&lt;-0.01,Model_dem!F824="Optimal"),"Aqui","")</f>
        <v/>
      </c>
      <c r="P1083" s="84"/>
    </row>
    <row r="1084" spans="1:16" hidden="1" x14ac:dyDescent="0.3">
      <c r="A1084" s="68" t="s">
        <v>19</v>
      </c>
      <c r="B1084" s="20">
        <v>3</v>
      </c>
      <c r="C1084" s="82" t="str">
        <f t="shared" si="32"/>
        <v>Factor Model</v>
      </c>
      <c r="D1084" s="20">
        <v>10</v>
      </c>
      <c r="E1084" s="20">
        <v>0.15</v>
      </c>
      <c r="F1084" t="s">
        <v>4</v>
      </c>
      <c r="G1084" t="s">
        <v>511</v>
      </c>
      <c r="H1084" s="79" t="str">
        <f t="shared" si="33"/>
        <v>---</v>
      </c>
      <c r="I1084" t="s">
        <v>511</v>
      </c>
      <c r="L1084" s="81" t="str">
        <f>IF(OR('H_Parallel+HT'!$G1084="---",'H_Parallel+HT'!$G1084="infeas",'H_Parallel+HT'!$G1084="inf"),"---",('H_Parallel+HT'!$G1084/M1084)-1)</f>
        <v>---</v>
      </c>
      <c r="M1084" s="83">
        <f>Model_dem!L1084</f>
        <v>17288.990000000002</v>
      </c>
      <c r="N1084" s="78" t="str">
        <f>Model_dem!G1084</f>
        <v>---</v>
      </c>
      <c r="O1084" s="84" t="str">
        <f>IF(AND(H825&lt;-0.01,Model_dem!F825="Optimal"),"Aqui","")</f>
        <v/>
      </c>
      <c r="P1084" s="84"/>
    </row>
    <row r="1085" spans="1:16" hidden="1" x14ac:dyDescent="0.3">
      <c r="A1085" s="68" t="s">
        <v>19</v>
      </c>
      <c r="B1085" s="20">
        <v>3</v>
      </c>
      <c r="C1085" s="82" t="str">
        <f t="shared" si="32"/>
        <v>Factor Model</v>
      </c>
      <c r="D1085" s="20">
        <v>10</v>
      </c>
      <c r="E1085" s="20">
        <v>0.2</v>
      </c>
      <c r="F1085" t="s">
        <v>4</v>
      </c>
      <c r="G1085" t="s">
        <v>511</v>
      </c>
      <c r="H1085" s="79" t="str">
        <f t="shared" si="33"/>
        <v>---</v>
      </c>
      <c r="I1085" t="s">
        <v>511</v>
      </c>
      <c r="L1085" s="81" t="str">
        <f>IF(OR('H_Parallel+HT'!$G1085="---",'H_Parallel+HT'!$G1085="infeas",'H_Parallel+HT'!$G1085="inf"),"---",('H_Parallel+HT'!$G1085/M1085)-1)</f>
        <v>---</v>
      </c>
      <c r="M1085" s="83">
        <f>Model_dem!L1085</f>
        <v>17288.990000000002</v>
      </c>
      <c r="N1085" s="78" t="str">
        <f>Model_dem!G1085</f>
        <v>---</v>
      </c>
      <c r="O1085" s="84" t="str">
        <f>IF(AND(H826&lt;-0.01,Model_dem!F826="Optimal"),"Aqui","")</f>
        <v/>
      </c>
      <c r="P1085" s="84">
        <v>8512</v>
      </c>
    </row>
    <row r="1086" spans="1:16" hidden="1" x14ac:dyDescent="0.3">
      <c r="A1086" s="68" t="s">
        <v>19</v>
      </c>
      <c r="B1086" s="20">
        <v>3</v>
      </c>
      <c r="C1086" s="82" t="str">
        <f t="shared" si="32"/>
        <v>Factor Model</v>
      </c>
      <c r="D1086" s="20">
        <v>25</v>
      </c>
      <c r="E1086" s="20">
        <v>0.05</v>
      </c>
      <c r="F1086" t="s">
        <v>0</v>
      </c>
      <c r="G1086">
        <v>18416.900000000001</v>
      </c>
      <c r="H1086" s="79">
        <f t="shared" si="33"/>
        <v>8.6680307266748333E-4</v>
      </c>
      <c r="I1086">
        <v>818.45299999999997</v>
      </c>
      <c r="J1086">
        <v>208136</v>
      </c>
      <c r="K1086" s="52">
        <v>0</v>
      </c>
      <c r="L1086" s="81">
        <f>IF(OR('H_Parallel+HT'!$G1086="---",'H_Parallel+HT'!$G1086="infeas",'H_Parallel+HT'!$G1086="inf"),"---",('H_Parallel+HT'!$G1086/M1086)-1)</f>
        <v>6.5238628745808658E-2</v>
      </c>
      <c r="M1086" s="83">
        <f>Model_dem!L1086</f>
        <v>17288.990000000002</v>
      </c>
      <c r="N1086" s="78">
        <f>Model_dem!G1086</f>
        <v>18400.95</v>
      </c>
      <c r="O1086" s="84" t="str">
        <f>IF(AND(H827&lt;-0.01,Model_dem!F827="Optimal"),"Aqui","")</f>
        <v/>
      </c>
      <c r="P1086" s="84"/>
    </row>
    <row r="1087" spans="1:16" hidden="1" x14ac:dyDescent="0.3">
      <c r="A1087" s="68" t="s">
        <v>19</v>
      </c>
      <c r="B1087" s="20">
        <v>3</v>
      </c>
      <c r="C1087" s="82" t="str">
        <f t="shared" si="32"/>
        <v>Factor Model</v>
      </c>
      <c r="D1087" s="20">
        <v>25</v>
      </c>
      <c r="E1087" s="20">
        <v>0.1</v>
      </c>
      <c r="F1087" t="s">
        <v>4</v>
      </c>
      <c r="G1087" t="s">
        <v>511</v>
      </c>
      <c r="H1087" s="79" t="str">
        <f t="shared" si="33"/>
        <v>---</v>
      </c>
      <c r="I1087" t="s">
        <v>511</v>
      </c>
      <c r="L1087" s="81" t="str">
        <f>IF(OR('H_Parallel+HT'!$G1087="---",'H_Parallel+HT'!$G1087="infeas",'H_Parallel+HT'!$G1087="inf"),"---",('H_Parallel+HT'!$G1087/M1087)-1)</f>
        <v>---</v>
      </c>
      <c r="M1087" s="83">
        <f>Model_dem!L1087</f>
        <v>17288.990000000002</v>
      </c>
      <c r="N1087" s="78" t="str">
        <f>Model_dem!G1087</f>
        <v>---</v>
      </c>
      <c r="O1087" s="84" t="str">
        <f>IF(AND(H828&lt;-0.01,Model_dem!F828="Optimal"),"Aqui","")</f>
        <v/>
      </c>
      <c r="P1087" s="84"/>
    </row>
    <row r="1088" spans="1:16" hidden="1" x14ac:dyDescent="0.3">
      <c r="A1088" s="68" t="s">
        <v>19</v>
      </c>
      <c r="B1088" s="20">
        <v>3</v>
      </c>
      <c r="C1088" s="82" t="str">
        <f t="shared" si="32"/>
        <v>Factor Model</v>
      </c>
      <c r="D1088" s="20">
        <v>25</v>
      </c>
      <c r="E1088" s="20">
        <v>0.15</v>
      </c>
      <c r="F1088" t="s">
        <v>4</v>
      </c>
      <c r="G1088" t="s">
        <v>511</v>
      </c>
      <c r="H1088" s="79" t="str">
        <f t="shared" si="33"/>
        <v>---</v>
      </c>
      <c r="I1088" t="s">
        <v>511</v>
      </c>
      <c r="L1088" s="81" t="str">
        <f>IF(OR('H_Parallel+HT'!$G1088="---",'H_Parallel+HT'!$G1088="infeas",'H_Parallel+HT'!$G1088="inf"),"---",('H_Parallel+HT'!$G1088/M1088)-1)</f>
        <v>---</v>
      </c>
      <c r="M1088" s="83">
        <f>Model_dem!L1088</f>
        <v>17288.990000000002</v>
      </c>
      <c r="N1088" s="78" t="str">
        <f>Model_dem!G1088</f>
        <v>---</v>
      </c>
      <c r="O1088" s="84" t="str">
        <f>IF(AND(H829&lt;-0.01,Model_dem!F829="Optimal"),"Aqui","")</f>
        <v/>
      </c>
      <c r="P1088" s="84"/>
    </row>
    <row r="1089" spans="1:16" hidden="1" x14ac:dyDescent="0.3">
      <c r="A1089" s="68" t="s">
        <v>19</v>
      </c>
      <c r="B1089" s="20">
        <v>3</v>
      </c>
      <c r="C1089" s="82" t="str">
        <f t="shared" si="32"/>
        <v>Factor Model</v>
      </c>
      <c r="D1089" s="20">
        <v>25</v>
      </c>
      <c r="E1089" s="20">
        <v>0.2</v>
      </c>
      <c r="F1089" t="s">
        <v>4</v>
      </c>
      <c r="G1089" t="s">
        <v>511</v>
      </c>
      <c r="H1089" s="79" t="str">
        <f t="shared" si="33"/>
        <v>---</v>
      </c>
      <c r="I1089" t="s">
        <v>511</v>
      </c>
      <c r="L1089" s="81" t="str">
        <f>IF(OR('H_Parallel+HT'!$G1089="---",'H_Parallel+HT'!$G1089="infeas",'H_Parallel+HT'!$G1089="inf"),"---",('H_Parallel+HT'!$G1089/M1089)-1)</f>
        <v>---</v>
      </c>
      <c r="M1089" s="83">
        <f>Model_dem!L1089</f>
        <v>17288.990000000002</v>
      </c>
      <c r="N1089" s="78" t="str">
        <f>Model_dem!G1089</f>
        <v>---</v>
      </c>
      <c r="O1089" s="84" t="str">
        <f>IF(AND(H830&lt;-0.01,Model_dem!F830="Optimal"),"Aqui","")</f>
        <v/>
      </c>
      <c r="P1089" s="78"/>
    </row>
    <row r="1090" spans="1:16" hidden="1" x14ac:dyDescent="0.3">
      <c r="A1090" s="68" t="s">
        <v>19</v>
      </c>
      <c r="B1090" s="20">
        <v>3</v>
      </c>
      <c r="C1090" s="82" t="str">
        <f t="shared" ref="C1090:C1153" si="34">IF(B1090=0,"Deterministic",IF(B1090=1,"Cardinality-constrained",IF(B1090=2,"Knapsack","Factor Model")))</f>
        <v>Factor Model</v>
      </c>
      <c r="D1090" s="20">
        <v>50</v>
      </c>
      <c r="E1090" s="20">
        <v>0.05</v>
      </c>
      <c r="F1090" t="s">
        <v>0</v>
      </c>
      <c r="G1090">
        <v>18416.900000000001</v>
      </c>
      <c r="H1090" s="79">
        <f t="shared" ref="H1090:H1153" si="35">IF(OR(N1090="---",G1090="infeas",G1090="inf",G1090=""),"---",(G1090-N1090)/N1090)</f>
        <v>8.6680307266748333E-4</v>
      </c>
      <c r="I1090">
        <v>933.798</v>
      </c>
      <c r="J1090">
        <v>237409</v>
      </c>
      <c r="K1090" s="52">
        <v>0</v>
      </c>
      <c r="L1090" s="81">
        <f>IF(OR('H_Parallel+HT'!$G1090="---",'H_Parallel+HT'!$G1090="infeas",'H_Parallel+HT'!$G1090="inf"),"---",('H_Parallel+HT'!$G1090/M1090)-1)</f>
        <v>6.5238628745808658E-2</v>
      </c>
      <c r="M1090" s="83">
        <f>Model_dem!L1090</f>
        <v>17288.990000000002</v>
      </c>
      <c r="N1090" s="78">
        <f>Model_dem!G1090</f>
        <v>18400.95</v>
      </c>
      <c r="O1090" s="84" t="str">
        <f>IF(AND(H831&lt;-0.01,Model_dem!F831="Optimal"),"Aqui","")</f>
        <v/>
      </c>
      <c r="P1090" s="78"/>
    </row>
    <row r="1091" spans="1:16" hidden="1" x14ac:dyDescent="0.3">
      <c r="A1091" s="68" t="s">
        <v>19</v>
      </c>
      <c r="B1091" s="20">
        <v>3</v>
      </c>
      <c r="C1091" s="82" t="str">
        <f t="shared" si="34"/>
        <v>Factor Model</v>
      </c>
      <c r="D1091" s="20">
        <v>50</v>
      </c>
      <c r="E1091" s="20">
        <v>0.1</v>
      </c>
      <c r="F1091" t="s">
        <v>4</v>
      </c>
      <c r="G1091" t="s">
        <v>511</v>
      </c>
      <c r="H1091" s="79" t="str">
        <f t="shared" si="35"/>
        <v>---</v>
      </c>
      <c r="I1091" t="s">
        <v>511</v>
      </c>
      <c r="L1091" s="81" t="str">
        <f>IF(OR('H_Parallel+HT'!$G1091="---",'H_Parallel+HT'!$G1091="infeas",'H_Parallel+HT'!$G1091="inf"),"---",('H_Parallel+HT'!$G1091/M1091)-1)</f>
        <v>---</v>
      </c>
      <c r="M1091" s="83">
        <f>Model_dem!L1091</f>
        <v>17288.990000000002</v>
      </c>
      <c r="N1091" s="78" t="str">
        <f>Model_dem!G1091</f>
        <v>---</v>
      </c>
      <c r="O1091" s="84" t="str">
        <f>IF(AND(H832&lt;-0.01,Model_dem!F832="Optimal"),"Aqui","")</f>
        <v/>
      </c>
      <c r="P1091" s="78"/>
    </row>
    <row r="1092" spans="1:16" hidden="1" x14ac:dyDescent="0.3">
      <c r="A1092" s="68" t="s">
        <v>19</v>
      </c>
      <c r="B1092" s="20">
        <v>3</v>
      </c>
      <c r="C1092" s="82" t="str">
        <f t="shared" si="34"/>
        <v>Factor Model</v>
      </c>
      <c r="D1092" s="20">
        <v>50</v>
      </c>
      <c r="E1092" s="20">
        <v>0.15</v>
      </c>
      <c r="F1092" t="s">
        <v>4</v>
      </c>
      <c r="G1092" t="s">
        <v>511</v>
      </c>
      <c r="H1092" s="79" t="str">
        <f t="shared" si="35"/>
        <v>---</v>
      </c>
      <c r="I1092" t="s">
        <v>511</v>
      </c>
      <c r="L1092" s="81" t="str">
        <f>IF(OR('H_Parallel+HT'!$G1092="---",'H_Parallel+HT'!$G1092="infeas",'H_Parallel+HT'!$G1092="inf"),"---",('H_Parallel+HT'!$G1092/M1092)-1)</f>
        <v>---</v>
      </c>
      <c r="M1092" s="83">
        <f>Model_dem!L1092</f>
        <v>17288.990000000002</v>
      </c>
      <c r="N1092" s="78" t="str">
        <f>Model_dem!G1092</f>
        <v>---</v>
      </c>
      <c r="O1092" s="84" t="str">
        <f>IF(AND(H833&lt;-0.01,Model_dem!F833="Optimal"),"Aqui","")</f>
        <v/>
      </c>
      <c r="P1092" s="78"/>
    </row>
    <row r="1093" spans="1:16" hidden="1" x14ac:dyDescent="0.3">
      <c r="A1093" s="68" t="s">
        <v>19</v>
      </c>
      <c r="B1093" s="20">
        <v>3</v>
      </c>
      <c r="C1093" s="82" t="str">
        <f t="shared" si="34"/>
        <v>Factor Model</v>
      </c>
      <c r="D1093" s="20">
        <v>50</v>
      </c>
      <c r="E1093" s="20">
        <v>0.2</v>
      </c>
      <c r="F1093" t="s">
        <v>4</v>
      </c>
      <c r="G1093" t="s">
        <v>511</v>
      </c>
      <c r="H1093" s="79" t="str">
        <f t="shared" si="35"/>
        <v>---</v>
      </c>
      <c r="I1093" t="s">
        <v>511</v>
      </c>
      <c r="L1093" s="81" t="str">
        <f>IF(OR('H_Parallel+HT'!$G1093="---",'H_Parallel+HT'!$G1093="infeas",'H_Parallel+HT'!$G1093="inf"),"---",('H_Parallel+HT'!$G1093/M1093)-1)</f>
        <v>---</v>
      </c>
      <c r="M1093" s="83">
        <f>Model_dem!L1093</f>
        <v>17288.990000000002</v>
      </c>
      <c r="N1093" s="78" t="str">
        <f>Model_dem!G1093</f>
        <v>---</v>
      </c>
      <c r="O1093" s="84" t="str">
        <f>IF(AND(H834&lt;-0.01,Model_dem!F834="Optimal"),"Aqui","")</f>
        <v/>
      </c>
      <c r="P1093" s="84">
        <v>58336</v>
      </c>
    </row>
    <row r="1094" spans="1:16" x14ac:dyDescent="0.3">
      <c r="A1094" s="68" t="s">
        <v>24</v>
      </c>
      <c r="B1094" s="20">
        <v>0</v>
      </c>
      <c r="C1094" s="82" t="str">
        <f t="shared" si="34"/>
        <v>Deterministic</v>
      </c>
      <c r="D1094" s="20">
        <v>0</v>
      </c>
      <c r="E1094" s="20">
        <v>0.05</v>
      </c>
      <c r="F1094" t="s">
        <v>0</v>
      </c>
      <c r="G1094">
        <v>33270.9</v>
      </c>
      <c r="H1094" s="79">
        <f t="shared" si="35"/>
        <v>-1.2022503722730141E-6</v>
      </c>
      <c r="I1094" s="92">
        <v>10.0001</v>
      </c>
      <c r="J1094">
        <v>559499</v>
      </c>
      <c r="K1094" s="52">
        <v>1</v>
      </c>
      <c r="L1094" s="81">
        <f>IF(OR('H_Parallel+HT'!$G1094="---",'H_Parallel+HT'!$G1094="infeas",'H_Parallel+HT'!$G1094="inf"),"---",('H_Parallel+HT'!$G1094/M1094)-1)</f>
        <v>-1.2022503722564082E-6</v>
      </c>
      <c r="M1094" s="83">
        <f>Model_dem!L1094</f>
        <v>33270.94</v>
      </c>
      <c r="N1094" s="78">
        <f>Model_dem!G1094</f>
        <v>33270.94</v>
      </c>
      <c r="O1094" s="84" t="str">
        <f>IF(AND(H835&lt;-0.01,Model_dem!F835="Optimal"),"Aqui","")</f>
        <v/>
      </c>
      <c r="P1094" s="84">
        <v>57987</v>
      </c>
    </row>
    <row r="1095" spans="1:16" x14ac:dyDescent="0.3">
      <c r="A1095" s="68" t="s">
        <v>24</v>
      </c>
      <c r="B1095" s="20">
        <v>0</v>
      </c>
      <c r="C1095" s="82" t="str">
        <f t="shared" si="34"/>
        <v>Deterministic</v>
      </c>
      <c r="D1095" s="20">
        <v>0</v>
      </c>
      <c r="E1095" s="20">
        <v>0.1</v>
      </c>
      <c r="F1095" t="s">
        <v>0</v>
      </c>
      <c r="G1095">
        <v>33270.9</v>
      </c>
      <c r="H1095" s="79">
        <f t="shared" si="35"/>
        <v>-1.2022503722730141E-6</v>
      </c>
      <c r="I1095" s="92">
        <v>19.360600000000002</v>
      </c>
      <c r="J1095">
        <v>643512</v>
      </c>
      <c r="K1095" s="52">
        <v>1</v>
      </c>
      <c r="L1095" s="81">
        <f>IF(OR('H_Parallel+HT'!$G1095="---",'H_Parallel+HT'!$G1095="infeas",'H_Parallel+HT'!$G1095="inf"),"---",('H_Parallel+HT'!$G1095/M1095)-1)</f>
        <v>-1.2022503722564082E-6</v>
      </c>
      <c r="M1095" s="83">
        <f>Model_dem!L1095</f>
        <v>33270.94</v>
      </c>
      <c r="N1095" s="78">
        <f>Model_dem!G1095</f>
        <v>33270.94</v>
      </c>
      <c r="O1095" s="84" t="str">
        <f>IF(AND(H836&lt;-0.01,Model_dem!F836="Optimal"),"Aqui","")</f>
        <v/>
      </c>
      <c r="P1095" s="84">
        <v>49688</v>
      </c>
    </row>
    <row r="1096" spans="1:16" x14ac:dyDescent="0.3">
      <c r="A1096" s="68" t="s">
        <v>24</v>
      </c>
      <c r="B1096" s="20">
        <v>0</v>
      </c>
      <c r="C1096" s="82" t="str">
        <f t="shared" si="34"/>
        <v>Deterministic</v>
      </c>
      <c r="D1096" s="20">
        <v>0</v>
      </c>
      <c r="E1096" s="20">
        <v>0.15</v>
      </c>
      <c r="F1096" t="s">
        <v>0</v>
      </c>
      <c r="G1096">
        <v>33270.9</v>
      </c>
      <c r="H1096" s="79">
        <f t="shared" si="35"/>
        <v>-1.2022503722730141E-6</v>
      </c>
      <c r="I1096" s="92">
        <v>61.073300000000003</v>
      </c>
      <c r="J1096">
        <v>634178</v>
      </c>
      <c r="K1096" s="52">
        <v>1</v>
      </c>
      <c r="L1096" s="81">
        <f>IF(OR('H_Parallel+HT'!$G1096="---",'H_Parallel+HT'!$G1096="infeas",'H_Parallel+HT'!$G1096="inf"),"---",('H_Parallel+HT'!$G1096/M1096)-1)</f>
        <v>-1.2022503722564082E-6</v>
      </c>
      <c r="M1096" s="83">
        <f>Model_dem!L1096</f>
        <v>33270.94</v>
      </c>
      <c r="N1096" s="78">
        <f>Model_dem!G1096</f>
        <v>33270.94</v>
      </c>
      <c r="O1096" s="84" t="str">
        <f>IF(AND(H837&lt;-0.01,Model_dem!F837="Optimal"),"Aqui","")</f>
        <v/>
      </c>
      <c r="P1096" s="84">
        <v>47922</v>
      </c>
    </row>
    <row r="1097" spans="1:16" x14ac:dyDescent="0.3">
      <c r="A1097" s="68" t="s">
        <v>24</v>
      </c>
      <c r="B1097" s="20">
        <v>0</v>
      </c>
      <c r="C1097" s="82" t="str">
        <f t="shared" si="34"/>
        <v>Deterministic</v>
      </c>
      <c r="D1097" s="20">
        <v>0</v>
      </c>
      <c r="E1097" s="20">
        <v>0.2</v>
      </c>
      <c r="F1097" t="s">
        <v>0</v>
      </c>
      <c r="G1097">
        <v>33270.9</v>
      </c>
      <c r="H1097" s="79">
        <f t="shared" si="35"/>
        <v>-1.2022503722730141E-6</v>
      </c>
      <c r="I1097" s="92">
        <v>82.515799999999999</v>
      </c>
      <c r="J1097">
        <v>555068</v>
      </c>
      <c r="K1097" s="52">
        <v>1</v>
      </c>
      <c r="L1097" s="81">
        <f>IF(OR('H_Parallel+HT'!$G1097="---",'H_Parallel+HT'!$G1097="infeas",'H_Parallel+HT'!$G1097="inf"),"---",('H_Parallel+HT'!$G1097/M1097)-1)</f>
        <v>-1.2022503722564082E-6</v>
      </c>
      <c r="M1097" s="83">
        <f>Model_dem!L1097</f>
        <v>33270.94</v>
      </c>
      <c r="N1097" s="78">
        <f>Model_dem!G1097</f>
        <v>33270.94</v>
      </c>
      <c r="O1097" s="84" t="str">
        <f>IF(AND(H838&lt;-0.01,Model_dem!F838="Optimal"),"Aqui","")</f>
        <v/>
      </c>
      <c r="P1097" s="84">
        <v>60715</v>
      </c>
    </row>
    <row r="1098" spans="1:16" x14ac:dyDescent="0.3">
      <c r="A1098" s="68" t="s">
        <v>24</v>
      </c>
      <c r="B1098" s="20">
        <v>1</v>
      </c>
      <c r="C1098" s="82" t="str">
        <f t="shared" si="34"/>
        <v>Cardinality-constrained</v>
      </c>
      <c r="D1098" s="20">
        <v>5</v>
      </c>
      <c r="E1098" s="20">
        <v>0.05</v>
      </c>
      <c r="F1098" t="s">
        <v>1</v>
      </c>
      <c r="G1098">
        <v>33366</v>
      </c>
      <c r="H1098" s="79">
        <f t="shared" si="35"/>
        <v>-1.4481504027759712E-2</v>
      </c>
      <c r="I1098" s="92">
        <v>261.93799999999999</v>
      </c>
      <c r="J1098">
        <v>219749</v>
      </c>
      <c r="K1098" s="52">
        <v>7.0000000000000001E-3</v>
      </c>
      <c r="L1098" s="81">
        <f>IF(OR('H_Parallel+HT'!$G1098="---",'H_Parallel+HT'!$G1098="infeas",'H_Parallel+HT'!$G1098="inf"),"---",('H_Parallel+HT'!$G1098/M1098)-1)</f>
        <v>2.8571480096444279E-3</v>
      </c>
      <c r="M1098" s="83">
        <f>Model_dem!L1098</f>
        <v>33270.94</v>
      </c>
      <c r="N1098" s="78">
        <f>Model_dem!G1098</f>
        <v>33856.29</v>
      </c>
      <c r="O1098" s="84" t="str">
        <f>IF(AND(H839&lt;-0.01,Model_dem!F839="Optimal"),"Aqui","")</f>
        <v/>
      </c>
      <c r="P1098" s="84">
        <v>53304</v>
      </c>
    </row>
    <row r="1099" spans="1:16" x14ac:dyDescent="0.3">
      <c r="A1099" s="68" t="s">
        <v>24</v>
      </c>
      <c r="B1099" s="20">
        <v>1</v>
      </c>
      <c r="C1099" s="82" t="str">
        <f t="shared" si="34"/>
        <v>Cardinality-constrained</v>
      </c>
      <c r="D1099" s="20">
        <v>5</v>
      </c>
      <c r="E1099" s="20">
        <v>0.1</v>
      </c>
      <c r="F1099" t="s">
        <v>1</v>
      </c>
      <c r="G1099">
        <v>33447.9</v>
      </c>
      <c r="H1099" s="79">
        <f t="shared" si="35"/>
        <v>-2.40630530729307E-3</v>
      </c>
      <c r="I1099" s="92">
        <v>1345.49</v>
      </c>
      <c r="J1099">
        <v>318862</v>
      </c>
      <c r="K1099" s="52">
        <v>0.753</v>
      </c>
      <c r="L1099" s="81">
        <f>IF(OR('H_Parallel+HT'!$G1099="---",'H_Parallel+HT'!$G1099="infeas",'H_Parallel+HT'!$G1099="inf"),"---",('H_Parallel+HT'!$G1099/M1099)-1)</f>
        <v>5.3187556468197172E-3</v>
      </c>
      <c r="M1099" s="83">
        <f>Model_dem!L1099</f>
        <v>33270.94</v>
      </c>
      <c r="N1099" s="78">
        <f>Model_dem!G1099</f>
        <v>33528.58</v>
      </c>
      <c r="O1099" s="84" t="str">
        <f>IF(AND(H840&lt;-0.01,Model_dem!F840="Optimal"),"Aqui","")</f>
        <v/>
      </c>
      <c r="P1099" s="84">
        <v>52672</v>
      </c>
    </row>
    <row r="1100" spans="1:16" x14ac:dyDescent="0.3">
      <c r="A1100" s="68" t="s">
        <v>24</v>
      </c>
      <c r="B1100" s="20">
        <v>1</v>
      </c>
      <c r="C1100" s="82" t="str">
        <f t="shared" si="34"/>
        <v>Cardinality-constrained</v>
      </c>
      <c r="D1100" s="20">
        <v>5</v>
      </c>
      <c r="E1100" s="20">
        <v>0.15</v>
      </c>
      <c r="F1100" t="s">
        <v>1</v>
      </c>
      <c r="G1100">
        <v>33647.5</v>
      </c>
      <c r="H1100" s="79">
        <f t="shared" si="35"/>
        <v>-1.4508450668748915E-2</v>
      </c>
      <c r="I1100" s="92">
        <v>118.843</v>
      </c>
      <c r="J1100">
        <v>253433</v>
      </c>
      <c r="K1100" s="52">
        <v>0.72499999999999998</v>
      </c>
      <c r="L1100" s="81">
        <f>IF(OR('H_Parallel+HT'!$G1100="---",'H_Parallel+HT'!$G1100="infeas",'H_Parallel+HT'!$G1100="inf"),"---",('H_Parallel+HT'!$G1100/M1100)-1)</f>
        <v>1.131798500433101E-2</v>
      </c>
      <c r="M1100" s="83">
        <f>Model_dem!L1100</f>
        <v>33270.94</v>
      </c>
      <c r="N1100" s="78">
        <f>Model_dem!G1100</f>
        <v>34142.86</v>
      </c>
      <c r="O1100" s="84" t="str">
        <f>IF(AND(H841&lt;-0.01,Model_dem!F841="Optimal"),"Aqui","")</f>
        <v/>
      </c>
      <c r="P1100" s="84">
        <v>51716</v>
      </c>
    </row>
    <row r="1101" spans="1:16" x14ac:dyDescent="0.3">
      <c r="A1101" s="68" t="s">
        <v>24</v>
      </c>
      <c r="B1101" s="20">
        <v>1</v>
      </c>
      <c r="C1101" s="82" t="str">
        <f t="shared" si="34"/>
        <v>Cardinality-constrained</v>
      </c>
      <c r="D1101" s="20">
        <v>5</v>
      </c>
      <c r="E1101" s="20">
        <v>0.2</v>
      </c>
      <c r="F1101" t="s">
        <v>0</v>
      </c>
      <c r="G1101">
        <v>33774.300000000003</v>
      </c>
      <c r="H1101" s="79">
        <f t="shared" si="35"/>
        <v>-5.9216588214947265E-7</v>
      </c>
      <c r="I1101" s="92">
        <v>129.197</v>
      </c>
      <c r="J1101">
        <v>188869</v>
      </c>
      <c r="K1101" s="52">
        <v>1</v>
      </c>
      <c r="L1101" s="81">
        <f>IF(OR('H_Parallel+HT'!$G1101="---",'H_Parallel+HT'!$G1101="infeas",'H_Parallel+HT'!$G1101="inf"),"---",('H_Parallel+HT'!$G1101/M1101)-1)</f>
        <v>1.5129118684353404E-2</v>
      </c>
      <c r="M1101" s="83">
        <f>Model_dem!L1101</f>
        <v>33270.94</v>
      </c>
      <c r="N1101" s="78">
        <f>Model_dem!G1101</f>
        <v>33774.32</v>
      </c>
      <c r="O1101" s="84" t="str">
        <f>IF(AND(H842&lt;-0.01,Model_dem!F842="Optimal"),"Aqui","")</f>
        <v/>
      </c>
      <c r="P1101" s="84">
        <v>33761</v>
      </c>
    </row>
    <row r="1102" spans="1:16" x14ac:dyDescent="0.3">
      <c r="A1102" s="68" t="s">
        <v>24</v>
      </c>
      <c r="B1102" s="20">
        <v>1</v>
      </c>
      <c r="C1102" s="82" t="str">
        <f t="shared" si="34"/>
        <v>Cardinality-constrained</v>
      </c>
      <c r="D1102" s="20">
        <v>10</v>
      </c>
      <c r="E1102" s="20">
        <v>0.05</v>
      </c>
      <c r="F1102" t="s">
        <v>0</v>
      </c>
      <c r="G1102">
        <v>33366</v>
      </c>
      <c r="H1102" s="79">
        <f t="shared" si="35"/>
        <v>5.9941293487554021E-7</v>
      </c>
      <c r="I1102" s="92">
        <v>93.726699999999994</v>
      </c>
      <c r="J1102">
        <v>211396</v>
      </c>
      <c r="K1102" s="52">
        <v>1E-3</v>
      </c>
      <c r="L1102" s="81">
        <f>IF(OR('H_Parallel+HT'!$G1102="---",'H_Parallel+HT'!$G1102="infeas",'H_Parallel+HT'!$G1102="inf"),"---",('H_Parallel+HT'!$G1102/M1102)-1)</f>
        <v>2.8571480096444279E-3</v>
      </c>
      <c r="M1102" s="83">
        <f>Model_dem!L1102</f>
        <v>33270.94</v>
      </c>
      <c r="N1102" s="78">
        <f>Model_dem!G1102</f>
        <v>33365.980000000003</v>
      </c>
      <c r="O1102" s="84" t="str">
        <f>IF(AND(H843&lt;-0.01,Model_dem!F843="Optimal"),"Aqui","")</f>
        <v/>
      </c>
      <c r="P1102" s="84">
        <v>13836</v>
      </c>
    </row>
    <row r="1103" spans="1:16" x14ac:dyDescent="0.3">
      <c r="A1103" s="68" t="s">
        <v>24</v>
      </c>
      <c r="B1103" s="20">
        <v>1</v>
      </c>
      <c r="C1103" s="82" t="str">
        <f t="shared" si="34"/>
        <v>Cardinality-constrained</v>
      </c>
      <c r="D1103" s="20">
        <v>10</v>
      </c>
      <c r="E1103" s="20">
        <v>0.1</v>
      </c>
      <c r="F1103" t="s">
        <v>0</v>
      </c>
      <c r="G1103">
        <v>33552</v>
      </c>
      <c r="H1103" s="79">
        <f t="shared" si="35"/>
        <v>5.9609000711131142E-7</v>
      </c>
      <c r="I1103" s="92">
        <v>437.57400000000001</v>
      </c>
      <c r="J1103">
        <v>192859</v>
      </c>
      <c r="K1103" s="52">
        <v>0.218</v>
      </c>
      <c r="L1103" s="81">
        <f>IF(OR('H_Parallel+HT'!$G1103="---",'H_Parallel+HT'!$G1103="infeas",'H_Parallel+HT'!$G1103="inf"),"---",('H_Parallel+HT'!$G1103/M1103)-1)</f>
        <v>8.447612240591873E-3</v>
      </c>
      <c r="M1103" s="83">
        <f>Model_dem!L1103</f>
        <v>33270.94</v>
      </c>
      <c r="N1103" s="78">
        <f>Model_dem!G1103</f>
        <v>33551.980000000003</v>
      </c>
      <c r="O1103" s="84" t="str">
        <f>IF(AND(H844&lt;-0.01,Model_dem!F844="Optimal"),"Aqui","")</f>
        <v/>
      </c>
      <c r="P1103" s="84">
        <v>9874</v>
      </c>
    </row>
    <row r="1104" spans="1:16" x14ac:dyDescent="0.3">
      <c r="A1104" s="68" t="s">
        <v>24</v>
      </c>
      <c r="B1104" s="20">
        <v>1</v>
      </c>
      <c r="C1104" s="82" t="str">
        <f t="shared" si="34"/>
        <v>Cardinality-constrained</v>
      </c>
      <c r="D1104" s="20">
        <v>10</v>
      </c>
      <c r="E1104" s="20">
        <v>0.15</v>
      </c>
      <c r="F1104" t="s">
        <v>0</v>
      </c>
      <c r="G1104">
        <v>33670.6</v>
      </c>
      <c r="H1104" s="79">
        <f t="shared" si="35"/>
        <v>-1.1879786069071784E-6</v>
      </c>
      <c r="I1104" s="92">
        <v>1258.99</v>
      </c>
      <c r="J1104">
        <v>174811</v>
      </c>
      <c r="K1104" s="52">
        <v>0.60799999999999998</v>
      </c>
      <c r="L1104" s="81">
        <f>IF(OR('H_Parallel+HT'!$G1104="---",'H_Parallel+HT'!$G1104="infeas",'H_Parallel+HT'!$G1104="inf"),"---",('H_Parallel+HT'!$G1104/M1104)-1)</f>
        <v>1.2012284594303591E-2</v>
      </c>
      <c r="M1104" s="83">
        <f>Model_dem!L1104</f>
        <v>33270.94</v>
      </c>
      <c r="N1104" s="78">
        <f>Model_dem!G1104</f>
        <v>33670.639999999999</v>
      </c>
      <c r="O1104" s="84" t="str">
        <f>IF(AND(H845&lt;-0.01,Model_dem!F845="Optimal"),"Aqui","")</f>
        <v/>
      </c>
      <c r="P1104" s="84">
        <v>29</v>
      </c>
    </row>
    <row r="1105" spans="1:16" x14ac:dyDescent="0.3">
      <c r="A1105" s="68" t="s">
        <v>24</v>
      </c>
      <c r="B1105" s="20">
        <v>1</v>
      </c>
      <c r="C1105" s="82" t="str">
        <f t="shared" si="34"/>
        <v>Cardinality-constrained</v>
      </c>
      <c r="D1105" s="20">
        <v>10</v>
      </c>
      <c r="E1105" s="20">
        <v>0.2</v>
      </c>
      <c r="F1105" t="s">
        <v>0</v>
      </c>
      <c r="G1105">
        <v>33934.5</v>
      </c>
      <c r="H1105" s="79">
        <f t="shared" si="35"/>
        <v>-2.9468526293844429E-7</v>
      </c>
      <c r="I1105" s="92">
        <v>198.01300000000001</v>
      </c>
      <c r="J1105">
        <v>93772</v>
      </c>
      <c r="K1105" s="52">
        <v>0.91700000000000004</v>
      </c>
      <c r="L1105" s="81">
        <f>IF(OR('H_Parallel+HT'!$G1105="---",'H_Parallel+HT'!$G1105="infeas",'H_Parallel+HT'!$G1105="inf"),"---",('H_Parallel+HT'!$G1105/M1105)-1)</f>
        <v>1.9944131425201572E-2</v>
      </c>
      <c r="M1105" s="83">
        <f>Model_dem!L1105</f>
        <v>33270.94</v>
      </c>
      <c r="N1105" s="78">
        <f>Model_dem!G1105</f>
        <v>33934.51</v>
      </c>
      <c r="O1105" s="84" t="str">
        <f>IF(AND(H846&lt;-0.01,Model_dem!F846="Optimal"),"Aqui","")</f>
        <v/>
      </c>
      <c r="P1105" s="84">
        <v>27422</v>
      </c>
    </row>
    <row r="1106" spans="1:16" x14ac:dyDescent="0.3">
      <c r="A1106" s="68" t="s">
        <v>24</v>
      </c>
      <c r="B1106" s="20">
        <v>1</v>
      </c>
      <c r="C1106" s="82" t="str">
        <f t="shared" si="34"/>
        <v>Cardinality-constrained</v>
      </c>
      <c r="D1106" s="20">
        <v>25</v>
      </c>
      <c r="E1106" s="20">
        <v>0.05</v>
      </c>
      <c r="F1106" t="s">
        <v>0</v>
      </c>
      <c r="G1106">
        <v>33423.800000000003</v>
      </c>
      <c r="H1106" s="79">
        <f t="shared" si="35"/>
        <v>-2.991879140876313E-7</v>
      </c>
      <c r="I1106" s="92">
        <v>225.43199999999999</v>
      </c>
      <c r="J1106">
        <v>231379</v>
      </c>
      <c r="K1106" s="52">
        <v>0</v>
      </c>
      <c r="L1106" s="81">
        <f>IF(OR('H_Parallel+HT'!$G1106="---",'H_Parallel+HT'!$G1106="infeas",'H_Parallel+HT'!$G1106="inf"),"---",('H_Parallel+HT'!$G1106/M1106)-1)</f>
        <v>4.59439979754106E-3</v>
      </c>
      <c r="M1106" s="83">
        <f>Model_dem!L1106</f>
        <v>33270.94</v>
      </c>
      <c r="N1106" s="78">
        <f>Model_dem!G1106</f>
        <v>33423.81</v>
      </c>
      <c r="O1106" s="84" t="str">
        <f>IF(AND(H847&lt;-0.01,Model_dem!F847="Optimal"),"Aqui","")</f>
        <v/>
      </c>
      <c r="P1106" s="84">
        <v>12371</v>
      </c>
    </row>
    <row r="1107" spans="1:16" x14ac:dyDescent="0.3">
      <c r="A1107" s="68" t="s">
        <v>24</v>
      </c>
      <c r="B1107" s="20">
        <v>1</v>
      </c>
      <c r="C1107" s="82" t="str">
        <f t="shared" si="34"/>
        <v>Cardinality-constrained</v>
      </c>
      <c r="D1107" s="20">
        <v>25</v>
      </c>
      <c r="E1107" s="20">
        <v>0.1</v>
      </c>
      <c r="F1107" t="s">
        <v>0</v>
      </c>
      <c r="G1107">
        <v>33583.300000000003</v>
      </c>
      <c r="H1107" s="79">
        <f t="shared" si="35"/>
        <v>-5.9553373510417016E-7</v>
      </c>
      <c r="I1107" s="92">
        <v>81.739199999999997</v>
      </c>
      <c r="J1107">
        <v>219113</v>
      </c>
      <c r="K1107" s="52">
        <v>1E-3</v>
      </c>
      <c r="L1107" s="81">
        <f>IF(OR('H_Parallel+HT'!$G1107="---",'H_Parallel+HT'!$G1107="infeas",'H_Parallel+HT'!$G1107="inf"),"---",('H_Parallel+HT'!$G1107/M1107)-1)</f>
        <v>9.3883731568751294E-3</v>
      </c>
      <c r="M1107" s="83">
        <f>Model_dem!L1107</f>
        <v>33270.94</v>
      </c>
      <c r="N1107" s="78">
        <f>Model_dem!G1107</f>
        <v>33583.32</v>
      </c>
      <c r="O1107" s="84" t="str">
        <f>IF(AND(H848&lt;-0.01,Model_dem!F848="Optimal"),"Aqui","")</f>
        <v/>
      </c>
      <c r="P1107" s="84">
        <v>29</v>
      </c>
    </row>
    <row r="1108" spans="1:16" x14ac:dyDescent="0.3">
      <c r="A1108" s="68" t="s">
        <v>24</v>
      </c>
      <c r="B1108" s="20">
        <v>1</v>
      </c>
      <c r="C1108" s="82" t="str">
        <f t="shared" si="34"/>
        <v>Cardinality-constrained</v>
      </c>
      <c r="D1108" s="20">
        <v>25</v>
      </c>
      <c r="E1108" s="20">
        <v>0.15</v>
      </c>
      <c r="F1108" t="s">
        <v>0</v>
      </c>
      <c r="G1108">
        <v>33710.6</v>
      </c>
      <c r="H1108" s="79">
        <f t="shared" si="35"/>
        <v>1.1865718042320601E-6</v>
      </c>
      <c r="I1108" s="92">
        <v>111.682</v>
      </c>
      <c r="J1108">
        <v>131175</v>
      </c>
      <c r="K1108" s="52">
        <v>0</v>
      </c>
      <c r="L1108" s="81">
        <f>IF(OR('H_Parallel+HT'!$G1108="---",'H_Parallel+HT'!$G1108="infeas",'H_Parallel+HT'!$G1108="inf"),"---",('H_Parallel+HT'!$G1108/M1108)-1)</f>
        <v>1.3214534966550229E-2</v>
      </c>
      <c r="M1108" s="83">
        <f>Model_dem!L1108</f>
        <v>33270.94</v>
      </c>
      <c r="N1108" s="78">
        <f>Model_dem!G1108</f>
        <v>33710.559999999998</v>
      </c>
      <c r="O1108" s="84" t="str">
        <f>IF(AND(H849&lt;-0.01,Model_dem!F849="Optimal"),"Aqui","")</f>
        <v/>
      </c>
      <c r="P1108" s="84">
        <v>29</v>
      </c>
    </row>
    <row r="1109" spans="1:16" x14ac:dyDescent="0.3">
      <c r="A1109" s="68" t="s">
        <v>24</v>
      </c>
      <c r="B1109" s="20">
        <v>1</v>
      </c>
      <c r="C1109" s="82" t="str">
        <f t="shared" si="34"/>
        <v>Cardinality-constrained</v>
      </c>
      <c r="D1109" s="20">
        <v>25</v>
      </c>
      <c r="E1109" s="20">
        <v>0.2</v>
      </c>
      <c r="F1109" t="s">
        <v>1</v>
      </c>
      <c r="G1109">
        <v>33968.6</v>
      </c>
      <c r="H1109" s="79">
        <f t="shared" si="35"/>
        <v>-1.7660252070664557E-4</v>
      </c>
      <c r="I1109" s="92">
        <v>285.678</v>
      </c>
      <c r="J1109">
        <v>55129</v>
      </c>
      <c r="K1109" s="52">
        <v>0.19800000000000001</v>
      </c>
      <c r="L1109" s="81">
        <f>IF(OR('H_Parallel+HT'!$G1109="---",'H_Parallel+HT'!$G1109="infeas",'H_Parallel+HT'!$G1109="inf"),"---",('H_Parallel+HT'!$G1109/M1109)-1)</f>
        <v>2.0969049867541889E-2</v>
      </c>
      <c r="M1109" s="83">
        <f>Model_dem!L1109</f>
        <v>33270.94</v>
      </c>
      <c r="N1109" s="78">
        <f>Model_dem!G1109</f>
        <v>33974.6</v>
      </c>
      <c r="O1109" s="84" t="str">
        <f>IF(AND(H850&lt;-0.01,Model_dem!F850="Optimal"),"Aqui","")</f>
        <v/>
      </c>
      <c r="P1109" s="84">
        <v>56115</v>
      </c>
    </row>
    <row r="1110" spans="1:16" x14ac:dyDescent="0.3">
      <c r="A1110" s="68" t="s">
        <v>24</v>
      </c>
      <c r="B1110" s="20">
        <v>1</v>
      </c>
      <c r="C1110" s="82" t="str">
        <f t="shared" si="34"/>
        <v>Cardinality-constrained</v>
      </c>
      <c r="D1110" s="20">
        <v>50</v>
      </c>
      <c r="E1110" s="20">
        <v>0.05</v>
      </c>
      <c r="F1110" t="s">
        <v>1</v>
      </c>
      <c r="G1110">
        <v>33480.6</v>
      </c>
      <c r="H1110" s="79">
        <f t="shared" si="35"/>
        <v>-1.8112105070679816E-2</v>
      </c>
      <c r="I1110" s="92">
        <v>65.893699999999995</v>
      </c>
      <c r="J1110">
        <v>236073</v>
      </c>
      <c r="K1110" s="52">
        <v>0</v>
      </c>
      <c r="L1110" s="81">
        <f>IF(OR('H_Parallel+HT'!$G1110="---",'H_Parallel+HT'!$G1110="infeas",'H_Parallel+HT'!$G1110="inf"),"---",('H_Parallel+HT'!$G1110/M1110)-1)</f>
        <v>6.3015953261313928E-3</v>
      </c>
      <c r="M1110" s="83">
        <f>Model_dem!L1110</f>
        <v>33270.94</v>
      </c>
      <c r="N1110" s="78">
        <f>Model_dem!G1110</f>
        <v>34098.19</v>
      </c>
      <c r="O1110" s="84" t="str">
        <f>IF(AND(H851&lt;-0.01,Model_dem!F851="Optimal"),"Aqui","")</f>
        <v/>
      </c>
      <c r="P1110" s="84">
        <v>55669</v>
      </c>
    </row>
    <row r="1111" spans="1:16" x14ac:dyDescent="0.3">
      <c r="A1111" s="68" t="s">
        <v>24</v>
      </c>
      <c r="B1111" s="20">
        <v>1</v>
      </c>
      <c r="C1111" s="82" t="str">
        <f t="shared" si="34"/>
        <v>Cardinality-constrained</v>
      </c>
      <c r="D1111" s="20">
        <v>50</v>
      </c>
      <c r="E1111" s="20">
        <v>0.1</v>
      </c>
      <c r="F1111" t="s">
        <v>1</v>
      </c>
      <c r="G1111">
        <v>33632.6</v>
      </c>
      <c r="H1111" s="79">
        <f t="shared" si="35"/>
        <v>-5.5843226211043642E-3</v>
      </c>
      <c r="I1111" s="92">
        <v>49.6813</v>
      </c>
      <c r="J1111">
        <v>138710</v>
      </c>
      <c r="K1111" s="52">
        <v>2E-3</v>
      </c>
      <c r="L1111" s="81">
        <f>IF(OR('H_Parallel+HT'!$G1111="---",'H_Parallel+HT'!$G1111="infeas",'H_Parallel+HT'!$G1111="inf"),"---",('H_Parallel+HT'!$G1111/M1111)-1)</f>
        <v>1.0870146740669107E-2</v>
      </c>
      <c r="M1111" s="83">
        <f>Model_dem!L1111</f>
        <v>33270.94</v>
      </c>
      <c r="N1111" s="78">
        <f>Model_dem!G1111</f>
        <v>33821.47</v>
      </c>
      <c r="O1111" s="84" t="str">
        <f>IF(AND(H852&lt;-0.01,Model_dem!F852="Optimal"),"Aqui","")</f>
        <v/>
      </c>
      <c r="P1111" s="84">
        <v>49148</v>
      </c>
    </row>
    <row r="1112" spans="1:16" x14ac:dyDescent="0.3">
      <c r="A1112" s="68" t="s">
        <v>24</v>
      </c>
      <c r="B1112" s="20">
        <v>1</v>
      </c>
      <c r="C1112" s="82" t="str">
        <f t="shared" si="34"/>
        <v>Cardinality-constrained</v>
      </c>
      <c r="D1112" s="20">
        <v>50</v>
      </c>
      <c r="E1112" s="20">
        <v>0.15</v>
      </c>
      <c r="F1112" t="s">
        <v>1</v>
      </c>
      <c r="G1112">
        <v>33793.599999999999</v>
      </c>
      <c r="H1112" s="79">
        <f t="shared" si="35"/>
        <v>-1.4334811041657526E-2</v>
      </c>
      <c r="I1112" s="92">
        <v>368.87599999999998</v>
      </c>
      <c r="J1112">
        <v>85894</v>
      </c>
      <c r="K1112" s="52">
        <v>0</v>
      </c>
      <c r="L1112" s="81">
        <f>IF(OR('H_Parallel+HT'!$G1112="---",'H_Parallel+HT'!$G1112="infeas",'H_Parallel+HT'!$G1112="inf"),"---",('H_Parallel+HT'!$G1112/M1112)-1)</f>
        <v>1.5709204488962403E-2</v>
      </c>
      <c r="M1112" s="83">
        <f>Model_dem!L1112</f>
        <v>33270.94</v>
      </c>
      <c r="N1112" s="78">
        <f>Model_dem!G1112</f>
        <v>34285.07</v>
      </c>
      <c r="O1112" s="84" t="str">
        <f>IF(AND(H853&lt;-0.01,Model_dem!F853="Optimal"),"Aqui","")</f>
        <v/>
      </c>
      <c r="P1112" s="84">
        <v>47386</v>
      </c>
    </row>
    <row r="1113" spans="1:16" x14ac:dyDescent="0.3">
      <c r="A1113" s="68" t="s">
        <v>24</v>
      </c>
      <c r="B1113" s="20">
        <v>1</v>
      </c>
      <c r="C1113" s="82" t="str">
        <f t="shared" si="34"/>
        <v>Cardinality-constrained</v>
      </c>
      <c r="D1113" s="20">
        <v>50</v>
      </c>
      <c r="E1113" s="20">
        <v>0.2</v>
      </c>
      <c r="F1113" t="s">
        <v>1</v>
      </c>
      <c r="G1113">
        <v>34092.400000000001</v>
      </c>
      <c r="H1113" s="79">
        <f t="shared" si="35"/>
        <v>-0.12068468796562833</v>
      </c>
      <c r="I1113" s="92">
        <v>858.17899999999997</v>
      </c>
      <c r="J1113">
        <v>51656</v>
      </c>
      <c r="K1113" s="52">
        <v>0</v>
      </c>
      <c r="L1113" s="81">
        <f>IF(OR('H_Parallel+HT'!$G1113="---",'H_Parallel+HT'!$G1113="infeas",'H_Parallel+HT'!$G1113="inf"),"---",('H_Parallel+HT'!$G1113/M1113)-1)</f>
        <v>2.4690014769645829E-2</v>
      </c>
      <c r="M1113" s="83">
        <f>Model_dem!L1113</f>
        <v>33270.94</v>
      </c>
      <c r="N1113" s="78">
        <f>Model_dem!G1113</f>
        <v>38771.53</v>
      </c>
      <c r="O1113" s="84" t="str">
        <f>IF(AND(H854&lt;-0.01,Model_dem!F854="Optimal"),"Aqui","")</f>
        <v/>
      </c>
      <c r="P1113" s="84">
        <v>46484</v>
      </c>
    </row>
    <row r="1114" spans="1:16" x14ac:dyDescent="0.3">
      <c r="A1114" s="68" t="s">
        <v>24</v>
      </c>
      <c r="B1114" s="20">
        <v>2</v>
      </c>
      <c r="C1114" s="82" t="str">
        <f t="shared" si="34"/>
        <v>Knapsack</v>
      </c>
      <c r="D1114" s="20">
        <v>5</v>
      </c>
      <c r="E1114" s="20">
        <v>0.05</v>
      </c>
      <c r="F1114" t="s">
        <v>0</v>
      </c>
      <c r="G1114">
        <v>33302.9</v>
      </c>
      <c r="H1114" s="79">
        <f t="shared" si="35"/>
        <v>1.2010980438578883E-6</v>
      </c>
      <c r="I1114" s="92">
        <v>73.633499999999998</v>
      </c>
      <c r="J1114">
        <v>237129</v>
      </c>
      <c r="K1114" s="52">
        <v>0.83599999999999997</v>
      </c>
      <c r="L1114" s="81">
        <f>IF(OR('H_Parallel+HT'!$G1114="---",'H_Parallel+HT'!$G1114="infeas",'H_Parallel+HT'!$G1114="inf"),"---",('H_Parallel+HT'!$G1114/M1114)-1)</f>
        <v>9.605980474252096E-4</v>
      </c>
      <c r="M1114" s="83">
        <f>Model_dem!L1114</f>
        <v>33270.94</v>
      </c>
      <c r="N1114" s="78">
        <f>Model_dem!G1114</f>
        <v>33302.86</v>
      </c>
      <c r="O1114" s="84" t="str">
        <f>IF(AND(H855&lt;-0.01,Model_dem!F855="Optimal"),"Aqui","")</f>
        <v/>
      </c>
      <c r="P1114" s="84">
        <v>39177</v>
      </c>
    </row>
    <row r="1115" spans="1:16" x14ac:dyDescent="0.3">
      <c r="A1115" s="68" t="s">
        <v>24</v>
      </c>
      <c r="B1115" s="20">
        <v>2</v>
      </c>
      <c r="C1115" s="82" t="str">
        <f t="shared" si="34"/>
        <v>Knapsack</v>
      </c>
      <c r="D1115" s="20">
        <v>5</v>
      </c>
      <c r="E1115" s="20">
        <v>0.1</v>
      </c>
      <c r="F1115" t="s">
        <v>0</v>
      </c>
      <c r="G1115">
        <v>33366</v>
      </c>
      <c r="H1115" s="79">
        <f t="shared" si="35"/>
        <v>5.9941293487554021E-7</v>
      </c>
      <c r="I1115" s="92">
        <v>63.770600000000002</v>
      </c>
      <c r="J1115">
        <v>258855</v>
      </c>
      <c r="K1115" s="52">
        <v>0.98</v>
      </c>
      <c r="L1115" s="81">
        <f>IF(OR('H_Parallel+HT'!$G1115="---",'H_Parallel+HT'!$G1115="infeas",'H_Parallel+HT'!$G1115="inf"),"---",('H_Parallel+HT'!$G1115/M1115)-1)</f>
        <v>2.8571480096444279E-3</v>
      </c>
      <c r="M1115" s="83">
        <f>Model_dem!L1115</f>
        <v>33270.94</v>
      </c>
      <c r="N1115" s="78">
        <f>Model_dem!G1115</f>
        <v>33365.980000000003</v>
      </c>
      <c r="O1115" s="84" t="str">
        <f>IF(AND(H856&lt;-0.01,Model_dem!F856="Optimal"),"Aqui","")</f>
        <v/>
      </c>
      <c r="P1115" s="84">
        <v>35743</v>
      </c>
    </row>
    <row r="1116" spans="1:16" x14ac:dyDescent="0.3">
      <c r="A1116" s="68" t="s">
        <v>24</v>
      </c>
      <c r="B1116" s="20">
        <v>2</v>
      </c>
      <c r="C1116" s="82" t="str">
        <f t="shared" si="34"/>
        <v>Knapsack</v>
      </c>
      <c r="D1116" s="20">
        <v>5</v>
      </c>
      <c r="E1116" s="20">
        <v>0.15</v>
      </c>
      <c r="F1116" t="s">
        <v>0</v>
      </c>
      <c r="G1116">
        <v>33366</v>
      </c>
      <c r="H1116" s="79">
        <f t="shared" si="35"/>
        <v>5.9941293487554021E-7</v>
      </c>
      <c r="I1116" s="92">
        <v>44.998399999999997</v>
      </c>
      <c r="J1116">
        <v>262398</v>
      </c>
      <c r="K1116" s="52">
        <v>1</v>
      </c>
      <c r="L1116" s="81">
        <f>IF(OR('H_Parallel+HT'!$G1116="---",'H_Parallel+HT'!$G1116="infeas",'H_Parallel+HT'!$G1116="inf"),"---",('H_Parallel+HT'!$G1116/M1116)-1)</f>
        <v>2.8571480096444279E-3</v>
      </c>
      <c r="M1116" s="83">
        <f>Model_dem!L1116</f>
        <v>33270.94</v>
      </c>
      <c r="N1116" s="78">
        <f>Model_dem!G1116</f>
        <v>33365.980000000003</v>
      </c>
      <c r="O1116" s="84" t="str">
        <f>IF(AND(H857&lt;-0.01,Model_dem!F857="Optimal"),"Aqui","")</f>
        <v/>
      </c>
      <c r="P1116" s="84">
        <v>25117</v>
      </c>
    </row>
    <row r="1117" spans="1:16" x14ac:dyDescent="0.3">
      <c r="A1117" s="68" t="s">
        <v>24</v>
      </c>
      <c r="B1117" s="20">
        <v>2</v>
      </c>
      <c r="C1117" s="82" t="str">
        <f t="shared" si="34"/>
        <v>Knapsack</v>
      </c>
      <c r="D1117" s="20">
        <v>5</v>
      </c>
      <c r="E1117" s="20">
        <v>0.2</v>
      </c>
      <c r="F1117" t="s">
        <v>0</v>
      </c>
      <c r="G1117">
        <v>33433.599999999999</v>
      </c>
      <c r="H1117" s="79">
        <f t="shared" si="35"/>
        <v>8.9730172395098239E-7</v>
      </c>
      <c r="I1117" s="92">
        <v>62.122900000000001</v>
      </c>
      <c r="J1117">
        <v>278256</v>
      </c>
      <c r="K1117" s="52">
        <v>0.99299999999999999</v>
      </c>
      <c r="L1117" s="81">
        <f>IF(OR('H_Parallel+HT'!$G1117="---",'H_Parallel+HT'!$G1117="infeas",'H_Parallel+HT'!$G1117="inf"),"---",('H_Parallel+HT'!$G1117/M1117)-1)</f>
        <v>4.8889511387413265E-3</v>
      </c>
      <c r="M1117" s="83">
        <f>Model_dem!L1117</f>
        <v>33270.94</v>
      </c>
      <c r="N1117" s="78">
        <f>Model_dem!G1117</f>
        <v>33433.57</v>
      </c>
      <c r="O1117" s="84" t="str">
        <f>IF(AND(H858&lt;-0.01,Model_dem!F858="Optimal"),"Aqui","")</f>
        <v/>
      </c>
      <c r="P1117" s="84">
        <v>22246</v>
      </c>
    </row>
    <row r="1118" spans="1:16" x14ac:dyDescent="0.3">
      <c r="A1118" s="68" t="s">
        <v>24</v>
      </c>
      <c r="B1118" s="20">
        <v>2</v>
      </c>
      <c r="C1118" s="82" t="str">
        <f t="shared" si="34"/>
        <v>Knapsack</v>
      </c>
      <c r="D1118" s="20">
        <v>10</v>
      </c>
      <c r="E1118" s="20">
        <v>0.05</v>
      </c>
      <c r="F1118" t="s">
        <v>0</v>
      </c>
      <c r="G1118">
        <v>33361.5</v>
      </c>
      <c r="H1118" s="79">
        <f t="shared" si="35"/>
        <v>-2.9974662423964823E-7</v>
      </c>
      <c r="I1118" s="92">
        <v>35.709600000000002</v>
      </c>
      <c r="J1118">
        <v>217741</v>
      </c>
      <c r="K1118" s="52">
        <v>0.374</v>
      </c>
      <c r="L1118" s="81">
        <f>IF(OR('H_Parallel+HT'!$G1118="---",'H_Parallel+HT'!$G1118="infeas",'H_Parallel+HT'!$G1118="inf"),"---",('H_Parallel+HT'!$G1118/M1118)-1)</f>
        <v>2.7218948427665257E-3</v>
      </c>
      <c r="M1118" s="83">
        <f>Model_dem!L1118</f>
        <v>33270.94</v>
      </c>
      <c r="N1118" s="78">
        <f>Model_dem!G1118</f>
        <v>33361.51</v>
      </c>
      <c r="O1118" s="84" t="str">
        <f>IF(AND(H859&lt;-0.01,Model_dem!F859="Optimal"),"Aqui","")</f>
        <v/>
      </c>
      <c r="P1118" s="84">
        <v>10022</v>
      </c>
    </row>
    <row r="1119" spans="1:16" x14ac:dyDescent="0.3">
      <c r="A1119" s="68" t="s">
        <v>24</v>
      </c>
      <c r="B1119" s="20">
        <v>2</v>
      </c>
      <c r="C1119" s="82" t="str">
        <f t="shared" si="34"/>
        <v>Knapsack</v>
      </c>
      <c r="D1119" s="20">
        <v>10</v>
      </c>
      <c r="E1119" s="20">
        <v>0.1</v>
      </c>
      <c r="F1119" t="s">
        <v>0</v>
      </c>
      <c r="G1119">
        <v>33433.599999999999</v>
      </c>
      <c r="H1119" s="79">
        <f t="shared" si="35"/>
        <v>8.9730172395098239E-7</v>
      </c>
      <c r="I1119" s="92">
        <v>118.699</v>
      </c>
      <c r="J1119">
        <v>252002</v>
      </c>
      <c r="K1119" s="52">
        <v>0.72699999999999998</v>
      </c>
      <c r="L1119" s="81">
        <f>IF(OR('H_Parallel+HT'!$G1119="---",'H_Parallel+HT'!$G1119="infeas",'H_Parallel+HT'!$G1119="inf"),"---",('H_Parallel+HT'!$G1119/M1119)-1)</f>
        <v>4.8889511387413265E-3</v>
      </c>
      <c r="M1119" s="83">
        <f>Model_dem!L1119</f>
        <v>33270.94</v>
      </c>
      <c r="N1119" s="78">
        <f>Model_dem!G1119</f>
        <v>33433.57</v>
      </c>
      <c r="O1119" s="84" t="str">
        <f>IF(AND(H860&lt;-0.01,Model_dem!F860="Optimal"),"Aqui","")</f>
        <v/>
      </c>
      <c r="P1119" s="84">
        <v>2736</v>
      </c>
    </row>
    <row r="1120" spans="1:16" x14ac:dyDescent="0.3">
      <c r="A1120" s="68" t="s">
        <v>24</v>
      </c>
      <c r="B1120" s="20">
        <v>2</v>
      </c>
      <c r="C1120" s="82" t="str">
        <f t="shared" si="34"/>
        <v>Knapsack</v>
      </c>
      <c r="D1120" s="20">
        <v>10</v>
      </c>
      <c r="E1120" s="20">
        <v>0.15</v>
      </c>
      <c r="F1120" t="s">
        <v>0</v>
      </c>
      <c r="G1120">
        <v>33531.4</v>
      </c>
      <c r="H1120" s="79">
        <f t="shared" si="35"/>
        <v>-2.9822784076295232E-7</v>
      </c>
      <c r="I1120" s="92">
        <v>140.28899999999999</v>
      </c>
      <c r="J1120">
        <v>236918</v>
      </c>
      <c r="K1120" s="52">
        <v>0.75</v>
      </c>
      <c r="L1120" s="81">
        <f>IF(OR('H_Parallel+HT'!$G1120="---",'H_Parallel+HT'!$G1120="infeas",'H_Parallel+HT'!$G1120="inf"),"---",('H_Parallel+HT'!$G1120/M1120)-1)</f>
        <v>7.8284532988848188E-3</v>
      </c>
      <c r="M1120" s="83">
        <f>Model_dem!L1120</f>
        <v>33270.94</v>
      </c>
      <c r="N1120" s="78">
        <f>Model_dem!G1120</f>
        <v>33531.410000000003</v>
      </c>
      <c r="O1120" s="84" t="str">
        <f>IF(AND(H861&lt;-0.01,Model_dem!F861="Optimal"),"Aqui","")</f>
        <v/>
      </c>
      <c r="P1120" s="84">
        <v>85</v>
      </c>
    </row>
    <row r="1121" spans="1:16" x14ac:dyDescent="0.3">
      <c r="A1121" s="68" t="s">
        <v>24</v>
      </c>
      <c r="B1121" s="20">
        <v>2</v>
      </c>
      <c r="C1121" s="82" t="str">
        <f t="shared" si="34"/>
        <v>Knapsack</v>
      </c>
      <c r="D1121" s="20">
        <v>10</v>
      </c>
      <c r="E1121" s="20">
        <v>0.2</v>
      </c>
      <c r="F1121" t="s">
        <v>0</v>
      </c>
      <c r="G1121">
        <v>33671.5</v>
      </c>
      <c r="H1121" s="79">
        <f t="shared" si="35"/>
        <v>1.4849375361889787E-6</v>
      </c>
      <c r="I1121" s="92">
        <v>62.961799999999997</v>
      </c>
      <c r="J1121">
        <v>165144</v>
      </c>
      <c r="K1121" s="52">
        <v>0.96799999999999997</v>
      </c>
      <c r="L1121" s="81">
        <f>IF(OR('H_Parallel+HT'!$G1121="---",'H_Parallel+HT'!$G1121="infeas",'H_Parallel+HT'!$G1121="inf"),"---",('H_Parallel+HT'!$G1121/M1121)-1)</f>
        <v>1.2039335227679082E-2</v>
      </c>
      <c r="M1121" s="83">
        <f>Model_dem!L1121</f>
        <v>33270.94</v>
      </c>
      <c r="N1121" s="78">
        <f>Model_dem!G1121</f>
        <v>33671.449999999997</v>
      </c>
      <c r="O1121" s="84" t="str">
        <f>IF(AND(H862&lt;-0.01,Model_dem!F862="Optimal"),"Aqui","")</f>
        <v/>
      </c>
      <c r="P1121" s="84">
        <v>14400</v>
      </c>
    </row>
    <row r="1122" spans="1:16" x14ac:dyDescent="0.3">
      <c r="A1122" s="68" t="s">
        <v>24</v>
      </c>
      <c r="B1122" s="20">
        <v>2</v>
      </c>
      <c r="C1122" s="82" t="str">
        <f t="shared" si="34"/>
        <v>Knapsack</v>
      </c>
      <c r="D1122" s="20">
        <v>25</v>
      </c>
      <c r="E1122" s="20">
        <v>0.05</v>
      </c>
      <c r="F1122" t="s">
        <v>0</v>
      </c>
      <c r="G1122">
        <v>33470.699999999997</v>
      </c>
      <c r="H1122" s="79">
        <f t="shared" si="35"/>
        <v>-2.987686846809425E-7</v>
      </c>
      <c r="I1122" s="92">
        <v>101.172</v>
      </c>
      <c r="J1122">
        <v>237026</v>
      </c>
      <c r="K1122" s="52">
        <v>0</v>
      </c>
      <c r="L1122" s="81">
        <f>IF(OR('H_Parallel+HT'!$G1122="---",'H_Parallel+HT'!$G1122="infeas",'H_Parallel+HT'!$G1122="inf"),"---",('H_Parallel+HT'!$G1122/M1122)-1)</f>
        <v>6.0040383590003188E-3</v>
      </c>
      <c r="M1122" s="83">
        <f>Model_dem!L1122</f>
        <v>33270.94</v>
      </c>
      <c r="N1122" s="78">
        <f>Model_dem!G1122</f>
        <v>33470.71</v>
      </c>
      <c r="O1122" s="84" t="str">
        <f>IF(AND(H863&lt;-0.01,Model_dem!F863="Optimal"),"Aqui","")</f>
        <v/>
      </c>
      <c r="P1122" s="84">
        <v>380</v>
      </c>
    </row>
    <row r="1123" spans="1:16" x14ac:dyDescent="0.3">
      <c r="A1123" s="68" t="s">
        <v>24</v>
      </c>
      <c r="B1123" s="20">
        <v>2</v>
      </c>
      <c r="C1123" s="82" t="str">
        <f t="shared" si="34"/>
        <v>Knapsack</v>
      </c>
      <c r="D1123" s="20">
        <v>25</v>
      </c>
      <c r="E1123" s="20">
        <v>0.1</v>
      </c>
      <c r="F1123" t="s">
        <v>0</v>
      </c>
      <c r="G1123">
        <v>33650.9</v>
      </c>
      <c r="H1123" s="79">
        <f t="shared" si="35"/>
        <v>3.5435081563109979E-4</v>
      </c>
      <c r="I1123" s="92">
        <v>113.63</v>
      </c>
      <c r="J1123">
        <v>137725</v>
      </c>
      <c r="K1123" s="52">
        <v>0</v>
      </c>
      <c r="L1123" s="81">
        <f>IF(OR('H_Parallel+HT'!$G1123="---",'H_Parallel+HT'!$G1123="infeas",'H_Parallel+HT'!$G1123="inf"),"---",('H_Parallel+HT'!$G1123/M1123)-1)</f>
        <v>1.1420176285972028E-2</v>
      </c>
      <c r="M1123" s="83">
        <f>Model_dem!L1123</f>
        <v>33270.94</v>
      </c>
      <c r="N1123" s="78">
        <f>Model_dem!G1123</f>
        <v>33638.980000000003</v>
      </c>
      <c r="O1123" s="84" t="str">
        <f>IF(AND(H864&lt;-0.01,Model_dem!F864="Optimal"),"Aqui","")</f>
        <v/>
      </c>
      <c r="P1123" s="84"/>
    </row>
    <row r="1124" spans="1:16" x14ac:dyDescent="0.3">
      <c r="A1124" s="68" t="s">
        <v>24</v>
      </c>
      <c r="B1124" s="20">
        <v>2</v>
      </c>
      <c r="C1124" s="82" t="str">
        <f t="shared" si="34"/>
        <v>Knapsack</v>
      </c>
      <c r="D1124" s="20">
        <v>25</v>
      </c>
      <c r="E1124" s="20">
        <v>0.15</v>
      </c>
      <c r="F1124" t="s">
        <v>0</v>
      </c>
      <c r="G1124">
        <v>33843.5</v>
      </c>
      <c r="H1124" s="79">
        <f t="shared" si="35"/>
        <v>-8.8643235498294197E-7</v>
      </c>
      <c r="I1124" s="92">
        <v>1271.71</v>
      </c>
      <c r="J1124">
        <v>73515</v>
      </c>
      <c r="K1124" s="52">
        <v>0</v>
      </c>
      <c r="L1124" s="81">
        <f>IF(OR('H_Parallel+HT'!$G1124="---",'H_Parallel+HT'!$G1124="infeas",'H_Parallel+HT'!$G1124="inf"),"---",('H_Parallel+HT'!$G1124/M1124)-1)</f>
        <v>1.7209011828340115E-2</v>
      </c>
      <c r="M1124" s="83">
        <f>Model_dem!L1124</f>
        <v>33270.94</v>
      </c>
      <c r="N1124" s="78">
        <f>Model_dem!G1124</f>
        <v>33843.53</v>
      </c>
      <c r="O1124" s="84" t="str">
        <f>IF(AND(H865&lt;-0.01,Model_dem!F865="Optimal"),"Aqui","")</f>
        <v/>
      </c>
      <c r="P1124" s="84"/>
    </row>
    <row r="1125" spans="1:16" x14ac:dyDescent="0.3">
      <c r="A1125" s="68" t="s">
        <v>24</v>
      </c>
      <c r="B1125" s="20">
        <v>2</v>
      </c>
      <c r="C1125" s="82" t="str">
        <f t="shared" si="34"/>
        <v>Knapsack</v>
      </c>
      <c r="D1125" s="20">
        <v>25</v>
      </c>
      <c r="E1125" s="20">
        <v>0.2</v>
      </c>
      <c r="F1125" t="s">
        <v>1</v>
      </c>
      <c r="G1125">
        <v>34122.699999999997</v>
      </c>
      <c r="H1125" s="79">
        <f t="shared" si="35"/>
        <v>-1.7736715527716185E-3</v>
      </c>
      <c r="I1125" s="92">
        <v>1403.94</v>
      </c>
      <c r="J1125">
        <v>47114</v>
      </c>
      <c r="K1125" s="52">
        <v>0</v>
      </c>
      <c r="L1125" s="81">
        <f>IF(OR('H_Parallel+HT'!$G1125="---",'H_Parallel+HT'!$G1125="infeas",'H_Parallel+HT'!$G1125="inf"),"---",('H_Parallel+HT'!$G1125/M1125)-1)</f>
        <v>2.5600719426622565E-2</v>
      </c>
      <c r="M1125" s="83">
        <f>Model_dem!L1125</f>
        <v>33270.94</v>
      </c>
      <c r="N1125" s="78">
        <f>Model_dem!G1125</f>
        <v>34183.33</v>
      </c>
      <c r="O1125" s="84" t="str">
        <f>IF(AND(H866&lt;-0.01,Model_dem!F866="Optimal"),"Aqui","")</f>
        <v/>
      </c>
      <c r="P1125" s="84"/>
    </row>
    <row r="1126" spans="1:16" x14ac:dyDescent="0.3">
      <c r="A1126" s="68" t="s">
        <v>24</v>
      </c>
      <c r="B1126" s="20">
        <v>2</v>
      </c>
      <c r="C1126" s="82" t="str">
        <f t="shared" si="34"/>
        <v>Knapsack</v>
      </c>
      <c r="D1126" s="20">
        <v>50</v>
      </c>
      <c r="E1126" s="20">
        <v>0.05</v>
      </c>
      <c r="F1126" t="s">
        <v>0</v>
      </c>
      <c r="G1126">
        <v>33480.6</v>
      </c>
      <c r="H1126" s="79">
        <f t="shared" si="35"/>
        <v>0</v>
      </c>
      <c r="I1126" s="92">
        <v>37.6509</v>
      </c>
      <c r="J1126">
        <v>253887</v>
      </c>
      <c r="K1126" s="52">
        <v>0</v>
      </c>
      <c r="L1126" s="81">
        <f>IF(OR('H_Parallel+HT'!$G1126="---",'H_Parallel+HT'!$G1126="infeas",'H_Parallel+HT'!$G1126="inf"),"---",('H_Parallel+HT'!$G1126/M1126)-1)</f>
        <v>6.3015953261313928E-3</v>
      </c>
      <c r="M1126" s="83">
        <f>Model_dem!L1126</f>
        <v>33270.94</v>
      </c>
      <c r="N1126" s="78">
        <f>Model_dem!G1126</f>
        <v>33480.6</v>
      </c>
      <c r="O1126" s="84" t="str">
        <f>IF(AND(H867&lt;-0.01,Model_dem!F867="Optimal"),"Aqui","")</f>
        <v/>
      </c>
      <c r="P1126" s="84"/>
    </row>
    <row r="1127" spans="1:16" x14ac:dyDescent="0.3">
      <c r="A1127" s="68" t="s">
        <v>24</v>
      </c>
      <c r="B1127" s="20">
        <v>2</v>
      </c>
      <c r="C1127" s="82" t="str">
        <f t="shared" si="34"/>
        <v>Knapsack</v>
      </c>
      <c r="D1127" s="20">
        <v>50</v>
      </c>
      <c r="E1127" s="20">
        <v>0.1</v>
      </c>
      <c r="F1127" t="s">
        <v>1</v>
      </c>
      <c r="G1127">
        <v>33646.199999999997</v>
      </c>
      <c r="H1127" s="79">
        <f t="shared" si="35"/>
        <v>-8.1072653570323579E-4</v>
      </c>
      <c r="I1127" s="92">
        <v>330.976</v>
      </c>
      <c r="J1127">
        <v>200308</v>
      </c>
      <c r="K1127" s="52">
        <v>0</v>
      </c>
      <c r="L1127" s="81">
        <f>IF(OR('H_Parallel+HT'!$G1127="---",'H_Parallel+HT'!$G1127="infeas",'H_Parallel+HT'!$G1127="inf"),"---",('H_Parallel+HT'!$G1127/M1127)-1)</f>
        <v>1.1278911867232955E-2</v>
      </c>
      <c r="M1127" s="83">
        <f>Model_dem!L1127</f>
        <v>33270.94</v>
      </c>
      <c r="N1127" s="78">
        <f>Model_dem!G1127</f>
        <v>33673.5</v>
      </c>
      <c r="O1127" s="84" t="str">
        <f>IF(AND(H868&lt;-0.01,Model_dem!F868="Optimal"),"Aqui","")</f>
        <v/>
      </c>
      <c r="P1127" s="84"/>
    </row>
    <row r="1128" spans="1:16" x14ac:dyDescent="0.3">
      <c r="A1128" s="68" t="s">
        <v>24</v>
      </c>
      <c r="B1128" s="20">
        <v>2</v>
      </c>
      <c r="C1128" s="82" t="str">
        <f t="shared" si="34"/>
        <v>Knapsack</v>
      </c>
      <c r="D1128" s="20">
        <v>50</v>
      </c>
      <c r="E1128" s="20">
        <v>0.15</v>
      </c>
      <c r="F1128" t="s">
        <v>1</v>
      </c>
      <c r="G1128">
        <v>33854.9</v>
      </c>
      <c r="H1128" s="79">
        <f t="shared" si="35"/>
        <v>-0.168901429528132</v>
      </c>
      <c r="I1128" s="92">
        <v>285.43099999999998</v>
      </c>
      <c r="J1128">
        <v>87427</v>
      </c>
      <c r="K1128" s="52">
        <v>0</v>
      </c>
      <c r="L1128" s="81">
        <f>IF(OR('H_Parallel+HT'!$G1128="---",'H_Parallel+HT'!$G1128="infeas",'H_Parallel+HT'!$G1128="inf"),"---",('H_Parallel+HT'!$G1128/M1128)-1)</f>
        <v>1.7551653184430638E-2</v>
      </c>
      <c r="M1128" s="83">
        <f>Model_dem!L1128</f>
        <v>33270.94</v>
      </c>
      <c r="N1128" s="78">
        <f>Model_dem!G1128</f>
        <v>40735.120000000003</v>
      </c>
      <c r="O1128" s="84" t="str">
        <f>IF(AND(H869&lt;-0.01,Model_dem!F869="Optimal"),"Aqui","")</f>
        <v/>
      </c>
      <c r="P1128" s="84"/>
    </row>
    <row r="1129" spans="1:16" x14ac:dyDescent="0.3">
      <c r="A1129" s="68" t="s">
        <v>24</v>
      </c>
      <c r="B1129" s="20">
        <v>2</v>
      </c>
      <c r="C1129" s="82" t="str">
        <f t="shared" si="34"/>
        <v>Knapsack</v>
      </c>
      <c r="D1129" s="20">
        <v>50</v>
      </c>
      <c r="E1129" s="20">
        <v>0.2</v>
      </c>
      <c r="F1129" t="s">
        <v>0</v>
      </c>
      <c r="G1129">
        <v>34128.1</v>
      </c>
      <c r="H1129" s="79">
        <f t="shared" si="35"/>
        <v>1.5913174437991786E-4</v>
      </c>
      <c r="I1129" s="92">
        <v>266.95999999999998</v>
      </c>
      <c r="J1129">
        <v>56018</v>
      </c>
      <c r="K1129" s="52">
        <v>0</v>
      </c>
      <c r="L1129" s="81">
        <f>IF(OR('H_Parallel+HT'!$G1129="---",'H_Parallel+HT'!$G1129="infeas",'H_Parallel+HT'!$G1129="inf"),"---",('H_Parallel+HT'!$G1129/M1129)-1)</f>
        <v>2.5763023226875958E-2</v>
      </c>
      <c r="M1129" s="83">
        <f>Model_dem!L1129</f>
        <v>33270.94</v>
      </c>
      <c r="N1129" s="78">
        <f>Model_dem!G1129</f>
        <v>34122.67</v>
      </c>
      <c r="O1129" s="84" t="str">
        <f>IF(AND(H870&lt;-0.01,Model_dem!F870="Optimal"),"Aqui","")</f>
        <v/>
      </c>
      <c r="P1129" s="84"/>
    </row>
    <row r="1130" spans="1:16" hidden="1" x14ac:dyDescent="0.3">
      <c r="A1130" s="68" t="s">
        <v>24</v>
      </c>
      <c r="B1130" s="20">
        <v>3</v>
      </c>
      <c r="C1130" s="82" t="str">
        <f t="shared" si="34"/>
        <v>Factor Model</v>
      </c>
      <c r="D1130" s="20">
        <v>0</v>
      </c>
      <c r="E1130" s="20">
        <v>0.05</v>
      </c>
      <c r="F1130" t="s">
        <v>0</v>
      </c>
      <c r="G1130">
        <v>33639</v>
      </c>
      <c r="H1130" s="79">
        <f t="shared" si="35"/>
        <v>5.9454834827924562E-7</v>
      </c>
      <c r="I1130">
        <v>59.518700000000003</v>
      </c>
      <c r="J1130">
        <v>601896</v>
      </c>
      <c r="K1130" s="52">
        <v>0</v>
      </c>
      <c r="L1130" s="81">
        <f>IF(OR('H_Parallel+HT'!$G1130="---",'H_Parallel+HT'!$G1130="infeas",'H_Parallel+HT'!$G1130="inf"),"---",('H_Parallel+HT'!$G1130/M1130)-1)</f>
        <v>1.1062506800228578E-2</v>
      </c>
      <c r="M1130" s="83">
        <f>Model_dem!L1130</f>
        <v>33270.94</v>
      </c>
      <c r="N1130" s="78">
        <f>Model_dem!G1130</f>
        <v>33638.980000000003</v>
      </c>
      <c r="O1130" s="84" t="str">
        <f>IF(AND(H871&lt;-0.01,Model_dem!F871="Optimal"),"Aqui","")</f>
        <v/>
      </c>
      <c r="P1130" s="84"/>
    </row>
    <row r="1131" spans="1:16" hidden="1" x14ac:dyDescent="0.3">
      <c r="A1131" s="68" t="s">
        <v>24</v>
      </c>
      <c r="B1131" s="20">
        <v>3</v>
      </c>
      <c r="C1131" s="82" t="str">
        <f t="shared" si="34"/>
        <v>Factor Model</v>
      </c>
      <c r="D1131" s="20">
        <v>0</v>
      </c>
      <c r="E1131" s="20">
        <v>0.1</v>
      </c>
      <c r="F1131" t="s">
        <v>1</v>
      </c>
      <c r="G1131">
        <v>34122.699999999997</v>
      </c>
      <c r="H1131" s="79">
        <f t="shared" si="35"/>
        <v>8.7918090814217784E-7</v>
      </c>
      <c r="I1131">
        <v>31.851900000000001</v>
      </c>
      <c r="J1131">
        <v>222344</v>
      </c>
      <c r="K1131" s="52">
        <v>0</v>
      </c>
      <c r="L1131" s="81">
        <f>IF(OR('H_Parallel+HT'!$G1131="---",'H_Parallel+HT'!$G1131="infeas",'H_Parallel+HT'!$G1131="inf"),"---",('H_Parallel+HT'!$G1131/M1131)-1)</f>
        <v>2.5600719426622565E-2</v>
      </c>
      <c r="M1131" s="83">
        <f>Model_dem!L1131</f>
        <v>33270.94</v>
      </c>
      <c r="N1131" s="78">
        <f>Model_dem!G1131</f>
        <v>34122.67</v>
      </c>
      <c r="O1131" s="84" t="str">
        <f>IF(AND(H872&lt;-0.01,Model_dem!F872="Optimal"),"Aqui","")</f>
        <v/>
      </c>
      <c r="P1131" s="84"/>
    </row>
    <row r="1132" spans="1:16" hidden="1" x14ac:dyDescent="0.3">
      <c r="A1132" s="68" t="s">
        <v>24</v>
      </c>
      <c r="B1132" s="20">
        <v>3</v>
      </c>
      <c r="C1132" s="82" t="str">
        <f t="shared" si="34"/>
        <v>Factor Model</v>
      </c>
      <c r="D1132" s="20">
        <v>0</v>
      </c>
      <c r="E1132" s="20">
        <v>0.15</v>
      </c>
      <c r="F1132" t="s">
        <v>4</v>
      </c>
      <c r="G1132" t="s">
        <v>511</v>
      </c>
      <c r="H1132" s="79" t="str">
        <f t="shared" si="35"/>
        <v>---</v>
      </c>
      <c r="I1132" t="s">
        <v>511</v>
      </c>
      <c r="L1132" s="81" t="str">
        <f>IF(OR('H_Parallel+HT'!$G1132="---",'H_Parallel+HT'!$G1132="infeas",'H_Parallel+HT'!$G1132="inf"),"---",('H_Parallel+HT'!$G1132/M1132)-1)</f>
        <v>---</v>
      </c>
      <c r="M1132" s="83">
        <f>Model_dem!L1132</f>
        <v>33270.94</v>
      </c>
      <c r="N1132" s="78" t="str">
        <f>Model_dem!G1132</f>
        <v>---</v>
      </c>
      <c r="O1132" s="84" t="str">
        <f>IF(AND(H873&lt;-0.01,Model_dem!F873="Optimal"),"Aqui","")</f>
        <v/>
      </c>
      <c r="P1132" s="84"/>
    </row>
    <row r="1133" spans="1:16" hidden="1" x14ac:dyDescent="0.3">
      <c r="A1133" s="68" t="s">
        <v>24</v>
      </c>
      <c r="B1133" s="20">
        <v>3</v>
      </c>
      <c r="C1133" s="82" t="str">
        <f t="shared" si="34"/>
        <v>Factor Model</v>
      </c>
      <c r="D1133" s="20">
        <v>0</v>
      </c>
      <c r="E1133" s="20">
        <v>0.2</v>
      </c>
      <c r="F1133" t="s">
        <v>4</v>
      </c>
      <c r="G1133" t="s">
        <v>511</v>
      </c>
      <c r="H1133" s="79" t="str">
        <f t="shared" si="35"/>
        <v>---</v>
      </c>
      <c r="I1133" t="s">
        <v>511</v>
      </c>
      <c r="L1133" s="81" t="str">
        <f>IF(OR('H_Parallel+HT'!$G1133="---",'H_Parallel+HT'!$G1133="infeas",'H_Parallel+HT'!$G1133="inf"),"---",('H_Parallel+HT'!$G1133/M1133)-1)</f>
        <v>---</v>
      </c>
      <c r="M1133" s="83">
        <f>Model_dem!L1133</f>
        <v>33270.94</v>
      </c>
      <c r="N1133" s="78" t="str">
        <f>Model_dem!G1133</f>
        <v>---</v>
      </c>
      <c r="O1133" s="84" t="str">
        <f>IF(AND(H874&lt;-0.01,Model_dem!F874="Optimal"),"Aqui","")</f>
        <v/>
      </c>
      <c r="P1133" s="84"/>
    </row>
    <row r="1134" spans="1:16" hidden="1" x14ac:dyDescent="0.3">
      <c r="A1134" s="68" t="s">
        <v>24</v>
      </c>
      <c r="B1134" s="20">
        <v>3</v>
      </c>
      <c r="C1134" s="82" t="str">
        <f t="shared" si="34"/>
        <v>Factor Model</v>
      </c>
      <c r="D1134" s="20">
        <v>10</v>
      </c>
      <c r="E1134" s="20">
        <v>0.05</v>
      </c>
      <c r="F1134" t="s">
        <v>0</v>
      </c>
      <c r="G1134">
        <v>33639</v>
      </c>
      <c r="H1134" s="79">
        <f t="shared" si="35"/>
        <v>5.9454834827924562E-7</v>
      </c>
      <c r="I1134">
        <v>413.04700000000003</v>
      </c>
      <c r="J1134">
        <v>467892</v>
      </c>
      <c r="K1134" s="52">
        <v>0</v>
      </c>
      <c r="L1134" s="81">
        <f>IF(OR('H_Parallel+HT'!$G1134="---",'H_Parallel+HT'!$G1134="infeas",'H_Parallel+HT'!$G1134="inf"),"---",('H_Parallel+HT'!$G1134/M1134)-1)</f>
        <v>1.1062506800228578E-2</v>
      </c>
      <c r="M1134" s="83">
        <f>Model_dem!L1134</f>
        <v>33270.94</v>
      </c>
      <c r="N1134" s="78">
        <f>Model_dem!G1134</f>
        <v>33638.980000000003</v>
      </c>
      <c r="O1134" s="84" t="str">
        <f>IF(AND(H875&lt;-0.01,Model_dem!F875="Optimal"),"Aqui","")</f>
        <v/>
      </c>
      <c r="P1134" s="84"/>
    </row>
    <row r="1135" spans="1:16" hidden="1" x14ac:dyDescent="0.3">
      <c r="A1135" s="68" t="s">
        <v>24</v>
      </c>
      <c r="B1135" s="20">
        <v>3</v>
      </c>
      <c r="C1135" s="82" t="str">
        <f t="shared" si="34"/>
        <v>Factor Model</v>
      </c>
      <c r="D1135" s="20">
        <v>10</v>
      </c>
      <c r="E1135" s="20">
        <v>0.1</v>
      </c>
      <c r="F1135" t="s">
        <v>0</v>
      </c>
      <c r="G1135">
        <v>34122.699999999997</v>
      </c>
      <c r="H1135" s="79">
        <f t="shared" si="35"/>
        <v>8.7918090814217784E-7</v>
      </c>
      <c r="I1135">
        <v>186.071</v>
      </c>
      <c r="J1135">
        <v>167624</v>
      </c>
      <c r="K1135" s="52">
        <v>0</v>
      </c>
      <c r="L1135" s="81">
        <f>IF(OR('H_Parallel+HT'!$G1135="---",'H_Parallel+HT'!$G1135="infeas",'H_Parallel+HT'!$G1135="inf"),"---",('H_Parallel+HT'!$G1135/M1135)-1)</f>
        <v>2.5600719426622565E-2</v>
      </c>
      <c r="M1135" s="83">
        <f>Model_dem!L1135</f>
        <v>33270.94</v>
      </c>
      <c r="N1135" s="78">
        <f>Model_dem!G1135</f>
        <v>34122.67</v>
      </c>
      <c r="O1135" s="84" t="str">
        <f>IF(AND(H876&lt;-0.01,Model_dem!F876="Optimal"),"Aqui","")</f>
        <v/>
      </c>
      <c r="P1135" s="84"/>
    </row>
    <row r="1136" spans="1:16" hidden="1" x14ac:dyDescent="0.3">
      <c r="A1136" s="68" t="s">
        <v>24</v>
      </c>
      <c r="B1136" s="20">
        <v>3</v>
      </c>
      <c r="C1136" s="82" t="str">
        <f t="shared" si="34"/>
        <v>Factor Model</v>
      </c>
      <c r="D1136" s="20">
        <v>10</v>
      </c>
      <c r="E1136" s="20">
        <v>0.15</v>
      </c>
      <c r="F1136" t="s">
        <v>4</v>
      </c>
      <c r="G1136" t="s">
        <v>511</v>
      </c>
      <c r="H1136" s="79" t="str">
        <f t="shared" si="35"/>
        <v>---</v>
      </c>
      <c r="I1136" t="s">
        <v>511</v>
      </c>
      <c r="L1136" s="81" t="str">
        <f>IF(OR('H_Parallel+HT'!$G1136="---",'H_Parallel+HT'!$G1136="infeas",'H_Parallel+HT'!$G1136="inf"),"---",('H_Parallel+HT'!$G1136/M1136)-1)</f>
        <v>---</v>
      </c>
      <c r="M1136" s="83">
        <f>Model_dem!L1136</f>
        <v>33270.94</v>
      </c>
      <c r="N1136" s="78" t="str">
        <f>Model_dem!G1136</f>
        <v>---</v>
      </c>
      <c r="O1136" s="84" t="str">
        <f>IF(AND(H877&lt;-0.01,Model_dem!F877="Optimal"),"Aqui","")</f>
        <v/>
      </c>
      <c r="P1136" s="84"/>
    </row>
    <row r="1137" spans="1:16" hidden="1" x14ac:dyDescent="0.3">
      <c r="A1137" s="68" t="s">
        <v>24</v>
      </c>
      <c r="B1137" s="20">
        <v>3</v>
      </c>
      <c r="C1137" s="82" t="str">
        <f t="shared" si="34"/>
        <v>Factor Model</v>
      </c>
      <c r="D1137" s="20">
        <v>10</v>
      </c>
      <c r="E1137" s="20">
        <v>0.2</v>
      </c>
      <c r="F1137" t="s">
        <v>4</v>
      </c>
      <c r="G1137" t="s">
        <v>511</v>
      </c>
      <c r="H1137" s="79" t="str">
        <f t="shared" si="35"/>
        <v>---</v>
      </c>
      <c r="I1137" t="s">
        <v>511</v>
      </c>
      <c r="L1137" s="81" t="str">
        <f>IF(OR('H_Parallel+HT'!$G1137="---",'H_Parallel+HT'!$G1137="infeas",'H_Parallel+HT'!$G1137="inf"),"---",('H_Parallel+HT'!$G1137/M1137)-1)</f>
        <v>---</v>
      </c>
      <c r="M1137" s="83">
        <f>Model_dem!L1137</f>
        <v>33270.94</v>
      </c>
      <c r="N1137" s="78" t="str">
        <f>Model_dem!G1137</f>
        <v>---</v>
      </c>
      <c r="O1137" s="84" t="str">
        <f>IF(AND(H878&lt;-0.01,Model_dem!F878="Optimal"),"Aqui","")</f>
        <v/>
      </c>
      <c r="P1137" s="84"/>
    </row>
    <row r="1138" spans="1:16" hidden="1" x14ac:dyDescent="0.3">
      <c r="A1138" s="68" t="s">
        <v>24</v>
      </c>
      <c r="B1138" s="20">
        <v>3</v>
      </c>
      <c r="C1138" s="82" t="str">
        <f t="shared" si="34"/>
        <v>Factor Model</v>
      </c>
      <c r="D1138" s="20">
        <v>25</v>
      </c>
      <c r="E1138" s="20">
        <v>0.05</v>
      </c>
      <c r="F1138" t="s">
        <v>0</v>
      </c>
      <c r="G1138">
        <v>33645</v>
      </c>
      <c r="H1138" s="79">
        <f t="shared" si="35"/>
        <v>1.7895905286060391E-4</v>
      </c>
      <c r="I1138">
        <v>271.27699999999999</v>
      </c>
      <c r="J1138">
        <v>382285</v>
      </c>
      <c r="K1138" s="52">
        <v>0</v>
      </c>
      <c r="L1138" s="81">
        <f>IF(OR('H_Parallel+HT'!$G1138="---",'H_Parallel+HT'!$G1138="infeas",'H_Parallel+HT'!$G1138="inf"),"---",('H_Parallel+HT'!$G1138/M1138)-1)</f>
        <v>1.1242844356065707E-2</v>
      </c>
      <c r="M1138" s="83">
        <f>Model_dem!L1138</f>
        <v>33270.94</v>
      </c>
      <c r="N1138" s="78">
        <f>Model_dem!G1138</f>
        <v>33638.980000000003</v>
      </c>
      <c r="O1138" s="84" t="str">
        <f>IF(AND(H879&lt;-0.01,Model_dem!F879="Optimal"),"Aqui","")</f>
        <v/>
      </c>
      <c r="P1138" s="84"/>
    </row>
    <row r="1139" spans="1:16" hidden="1" x14ac:dyDescent="0.3">
      <c r="A1139" s="68" t="s">
        <v>24</v>
      </c>
      <c r="B1139" s="20">
        <v>3</v>
      </c>
      <c r="C1139" s="82" t="str">
        <f t="shared" si="34"/>
        <v>Factor Model</v>
      </c>
      <c r="D1139" s="20">
        <v>25</v>
      </c>
      <c r="E1139" s="20">
        <v>0.1</v>
      </c>
      <c r="F1139" t="s">
        <v>0</v>
      </c>
      <c r="G1139">
        <v>34128.1</v>
      </c>
      <c r="H1139" s="79">
        <f t="shared" si="35"/>
        <v>1.5913174437991786E-4</v>
      </c>
      <c r="I1139">
        <v>240.21100000000001</v>
      </c>
      <c r="J1139">
        <v>147533</v>
      </c>
      <c r="K1139" s="52">
        <v>0</v>
      </c>
      <c r="L1139" s="81">
        <f>IF(OR('H_Parallel+HT'!$G1139="---",'H_Parallel+HT'!$G1139="infeas",'H_Parallel+HT'!$G1139="inf"),"---",('H_Parallel+HT'!$G1139/M1139)-1)</f>
        <v>2.5763023226875958E-2</v>
      </c>
      <c r="M1139" s="83">
        <f>Model_dem!L1139</f>
        <v>33270.94</v>
      </c>
      <c r="N1139" s="78">
        <f>Model_dem!G1139</f>
        <v>34122.67</v>
      </c>
      <c r="O1139" s="84" t="str">
        <f>IF(AND(H880&lt;-0.01,Model_dem!F880="Optimal"),"Aqui","")</f>
        <v/>
      </c>
      <c r="P1139" s="84"/>
    </row>
    <row r="1140" spans="1:16" hidden="1" x14ac:dyDescent="0.3">
      <c r="A1140" s="68" t="s">
        <v>24</v>
      </c>
      <c r="B1140" s="20">
        <v>3</v>
      </c>
      <c r="C1140" s="82" t="str">
        <f t="shared" si="34"/>
        <v>Factor Model</v>
      </c>
      <c r="D1140" s="20">
        <v>25</v>
      </c>
      <c r="E1140" s="20">
        <v>0.15</v>
      </c>
      <c r="F1140" t="s">
        <v>4</v>
      </c>
      <c r="G1140" t="s">
        <v>511</v>
      </c>
      <c r="H1140" s="79" t="str">
        <f t="shared" si="35"/>
        <v>---</v>
      </c>
      <c r="I1140" t="s">
        <v>511</v>
      </c>
      <c r="L1140" s="81" t="str">
        <f>IF(OR('H_Parallel+HT'!$G1140="---",'H_Parallel+HT'!$G1140="infeas",'H_Parallel+HT'!$G1140="inf"),"---",('H_Parallel+HT'!$G1140/M1140)-1)</f>
        <v>---</v>
      </c>
      <c r="M1140" s="83">
        <f>Model_dem!L1140</f>
        <v>33270.94</v>
      </c>
      <c r="N1140" s="78" t="str">
        <f>Model_dem!G1140</f>
        <v>---</v>
      </c>
      <c r="O1140" s="84" t="str">
        <f>IF(AND(H881&lt;-0.01,Model_dem!F881="Optimal"),"Aqui","")</f>
        <v/>
      </c>
      <c r="P1140" s="84"/>
    </row>
    <row r="1141" spans="1:16" hidden="1" x14ac:dyDescent="0.3">
      <c r="A1141" s="68" t="s">
        <v>24</v>
      </c>
      <c r="B1141" s="20">
        <v>3</v>
      </c>
      <c r="C1141" s="82" t="str">
        <f t="shared" si="34"/>
        <v>Factor Model</v>
      </c>
      <c r="D1141" s="20">
        <v>25</v>
      </c>
      <c r="E1141" s="20">
        <v>0.2</v>
      </c>
      <c r="F1141" t="s">
        <v>4</v>
      </c>
      <c r="G1141" t="s">
        <v>511</v>
      </c>
      <c r="H1141" s="79" t="str">
        <f t="shared" si="35"/>
        <v>---</v>
      </c>
      <c r="I1141" t="s">
        <v>511</v>
      </c>
      <c r="L1141" s="81" t="str">
        <f>IF(OR('H_Parallel+HT'!$G1141="---",'H_Parallel+HT'!$G1141="infeas",'H_Parallel+HT'!$G1141="inf"),"---",('H_Parallel+HT'!$G1141/M1141)-1)</f>
        <v>---</v>
      </c>
      <c r="M1141" s="83">
        <f>Model_dem!L1141</f>
        <v>33270.94</v>
      </c>
      <c r="N1141" s="78" t="str">
        <f>Model_dem!G1141</f>
        <v>---</v>
      </c>
      <c r="O1141" s="84" t="str">
        <f>IF(AND(H882&lt;-0.01,Model_dem!F882="Optimal"),"Aqui","")</f>
        <v/>
      </c>
      <c r="P1141" s="84">
        <v>83954</v>
      </c>
    </row>
    <row r="1142" spans="1:16" hidden="1" x14ac:dyDescent="0.3">
      <c r="A1142" s="68" t="s">
        <v>24</v>
      </c>
      <c r="B1142" s="20">
        <v>3</v>
      </c>
      <c r="C1142" s="82" t="str">
        <f t="shared" si="34"/>
        <v>Factor Model</v>
      </c>
      <c r="D1142" s="20">
        <v>50</v>
      </c>
      <c r="E1142" s="20">
        <v>0.05</v>
      </c>
      <c r="F1142" t="s">
        <v>0</v>
      </c>
      <c r="G1142">
        <v>33646.199999999997</v>
      </c>
      <c r="H1142" s="79">
        <f t="shared" si="35"/>
        <v>2.1463195376298234E-4</v>
      </c>
      <c r="I1142">
        <v>133.57300000000001</v>
      </c>
      <c r="J1142">
        <v>447318</v>
      </c>
      <c r="K1142" s="52">
        <v>0</v>
      </c>
      <c r="L1142" s="81">
        <f>IF(OR('H_Parallel+HT'!$G1142="---",'H_Parallel+HT'!$G1142="infeas",'H_Parallel+HT'!$G1142="inf"),"---",('H_Parallel+HT'!$G1142/M1142)-1)</f>
        <v>1.1278911867232955E-2</v>
      </c>
      <c r="M1142" s="83">
        <f>Model_dem!L1142</f>
        <v>33270.94</v>
      </c>
      <c r="N1142" s="78">
        <f>Model_dem!G1142</f>
        <v>33638.980000000003</v>
      </c>
      <c r="O1142" s="84" t="str">
        <f>IF(AND(H883&lt;-0.01,Model_dem!F883="Optimal"),"Aqui","")</f>
        <v/>
      </c>
      <c r="P1142" s="84">
        <v>89546</v>
      </c>
    </row>
    <row r="1143" spans="1:16" hidden="1" x14ac:dyDescent="0.3">
      <c r="A1143" s="68" t="s">
        <v>24</v>
      </c>
      <c r="B1143" s="20">
        <v>3</v>
      </c>
      <c r="C1143" s="82" t="str">
        <f t="shared" si="34"/>
        <v>Factor Model</v>
      </c>
      <c r="D1143" s="20">
        <v>50</v>
      </c>
      <c r="E1143" s="20">
        <v>0.1</v>
      </c>
      <c r="F1143" t="s">
        <v>0</v>
      </c>
      <c r="G1143">
        <v>34122.699999999997</v>
      </c>
      <c r="H1143" s="79">
        <f t="shared" si="35"/>
        <v>8.7918090814217784E-7</v>
      </c>
      <c r="I1143">
        <v>211.18199999999999</v>
      </c>
      <c r="J1143">
        <v>151943</v>
      </c>
      <c r="K1143" s="52">
        <v>0</v>
      </c>
      <c r="L1143" s="81">
        <f>IF(OR('H_Parallel+HT'!$G1143="---",'H_Parallel+HT'!$G1143="infeas",'H_Parallel+HT'!$G1143="inf"),"---",('H_Parallel+HT'!$G1143/M1143)-1)</f>
        <v>2.5600719426622565E-2</v>
      </c>
      <c r="M1143" s="83">
        <f>Model_dem!L1143</f>
        <v>33270.94</v>
      </c>
      <c r="N1143" s="78">
        <f>Model_dem!G1143</f>
        <v>34122.67</v>
      </c>
      <c r="O1143" s="84" t="str">
        <f>IF(AND(H884&lt;-0.01,Model_dem!F884="Optimal"),"Aqui","")</f>
        <v/>
      </c>
      <c r="P1143" s="84">
        <v>87636</v>
      </c>
    </row>
    <row r="1144" spans="1:16" hidden="1" x14ac:dyDescent="0.3">
      <c r="A1144" s="68" t="s">
        <v>24</v>
      </c>
      <c r="B1144" s="20">
        <v>3</v>
      </c>
      <c r="C1144" s="82" t="str">
        <f t="shared" si="34"/>
        <v>Factor Model</v>
      </c>
      <c r="D1144" s="20">
        <v>50</v>
      </c>
      <c r="E1144" s="20">
        <v>0.15</v>
      </c>
      <c r="F1144" t="s">
        <v>4</v>
      </c>
      <c r="G1144" t="s">
        <v>511</v>
      </c>
      <c r="H1144" s="79" t="str">
        <f t="shared" si="35"/>
        <v>---</v>
      </c>
      <c r="I1144" t="s">
        <v>511</v>
      </c>
      <c r="L1144" s="81" t="str">
        <f>IF(OR('H_Parallel+HT'!$G1144="---",'H_Parallel+HT'!$G1144="infeas",'H_Parallel+HT'!$G1144="inf"),"---",('H_Parallel+HT'!$G1144/M1144)-1)</f>
        <v>---</v>
      </c>
      <c r="M1144" s="83">
        <f>Model_dem!L1144</f>
        <v>33270.94</v>
      </c>
      <c r="N1144" s="78" t="str">
        <f>Model_dem!G1144</f>
        <v>---</v>
      </c>
      <c r="O1144" s="84" t="str">
        <f>IF(AND(H885&lt;-0.01,Model_dem!F885="Optimal"),"Aqui","")</f>
        <v/>
      </c>
      <c r="P1144" s="84">
        <v>95091</v>
      </c>
    </row>
    <row r="1145" spans="1:16" hidden="1" x14ac:dyDescent="0.3">
      <c r="A1145" s="68" t="s">
        <v>24</v>
      </c>
      <c r="B1145" s="20">
        <v>3</v>
      </c>
      <c r="C1145" s="82" t="str">
        <f t="shared" si="34"/>
        <v>Factor Model</v>
      </c>
      <c r="D1145" s="20">
        <v>50</v>
      </c>
      <c r="E1145" s="20">
        <v>0.2</v>
      </c>
      <c r="F1145" t="s">
        <v>4</v>
      </c>
      <c r="G1145" t="s">
        <v>511</v>
      </c>
      <c r="H1145" s="79" t="str">
        <f t="shared" si="35"/>
        <v>---</v>
      </c>
      <c r="I1145" t="s">
        <v>511</v>
      </c>
      <c r="L1145" s="81" t="str">
        <f>IF(OR('H_Parallel+HT'!$G1145="---",'H_Parallel+HT'!$G1145="infeas",'H_Parallel+HT'!$G1145="inf"),"---",('H_Parallel+HT'!$G1145/M1145)-1)</f>
        <v>---</v>
      </c>
      <c r="M1145" s="83">
        <f>Model_dem!L1145</f>
        <v>33270.94</v>
      </c>
      <c r="N1145" s="78" t="str">
        <f>Model_dem!G1145</f>
        <v>---</v>
      </c>
      <c r="O1145" s="84" t="str">
        <f>IF(AND(H886&lt;-0.01,Model_dem!F886="Optimal"),"Aqui","")</f>
        <v/>
      </c>
      <c r="P1145" s="84">
        <v>32619</v>
      </c>
    </row>
    <row r="1146" spans="1:16" x14ac:dyDescent="0.3">
      <c r="A1146" s="68" t="s">
        <v>22</v>
      </c>
      <c r="B1146" s="20">
        <v>0</v>
      </c>
      <c r="C1146" s="82" t="str">
        <f t="shared" si="34"/>
        <v>Deterministic</v>
      </c>
      <c r="D1146" s="20">
        <v>0</v>
      </c>
      <c r="E1146" s="20">
        <v>0.05</v>
      </c>
      <c r="F1146" t="s">
        <v>0</v>
      </c>
      <c r="G1146">
        <v>45349</v>
      </c>
      <c r="H1146" s="79">
        <f t="shared" si="35"/>
        <v>3.0528181658554877E-4</v>
      </c>
      <c r="I1146" s="92">
        <v>135.14400000000001</v>
      </c>
      <c r="J1146">
        <v>785294</v>
      </c>
      <c r="K1146" s="52">
        <v>1</v>
      </c>
      <c r="L1146" s="81">
        <f>IF(OR('H_Parallel+HT'!$G1146="---",'H_Parallel+HT'!$G1146="infeas",'H_Parallel+HT'!$G1146="inf"),"---",('H_Parallel+HT'!$G1146/M1146)-1)</f>
        <v>3.0528181658562303E-4</v>
      </c>
      <c r="M1146" s="83">
        <f>Model_dem!L1146</f>
        <v>45335.16</v>
      </c>
      <c r="N1146" s="78">
        <f>Model_dem!G1146</f>
        <v>45335.16</v>
      </c>
      <c r="O1146" s="84" t="str">
        <f>IF(AND(H887&lt;-0.01,Model_dem!F887="Optimal"),"Aqui","")</f>
        <v/>
      </c>
      <c r="P1146" s="84">
        <v>29338</v>
      </c>
    </row>
    <row r="1147" spans="1:16" x14ac:dyDescent="0.3">
      <c r="A1147" s="68" t="s">
        <v>22</v>
      </c>
      <c r="B1147" s="20">
        <v>0</v>
      </c>
      <c r="C1147" s="82" t="str">
        <f t="shared" si="34"/>
        <v>Deterministic</v>
      </c>
      <c r="D1147" s="20">
        <v>0</v>
      </c>
      <c r="E1147" s="20">
        <v>0.1</v>
      </c>
      <c r="F1147" t="s">
        <v>0</v>
      </c>
      <c r="G1147">
        <v>45335.199999999997</v>
      </c>
      <c r="H1147" s="79">
        <f t="shared" si="35"/>
        <v>8.8231738883456365E-7</v>
      </c>
      <c r="I1147" s="92">
        <v>156.98400000000001</v>
      </c>
      <c r="J1147">
        <v>822163</v>
      </c>
      <c r="K1147" s="52">
        <v>1</v>
      </c>
      <c r="L1147" s="81">
        <f>IF(OR('H_Parallel+HT'!$G1147="---",'H_Parallel+HT'!$G1147="infeas",'H_Parallel+HT'!$G1147="inf"),"---",('H_Parallel+HT'!$G1147/M1147)-1)</f>
        <v>8.8231738892829981E-7</v>
      </c>
      <c r="M1147" s="83">
        <f>Model_dem!L1147</f>
        <v>45335.16</v>
      </c>
      <c r="N1147" s="78">
        <f>Model_dem!G1147</f>
        <v>45335.16</v>
      </c>
      <c r="O1147" s="84" t="str">
        <f>IF(AND(H888&lt;-0.01,Model_dem!F888="Optimal"),"Aqui","")</f>
        <v/>
      </c>
      <c r="P1147" s="84">
        <v>26395</v>
      </c>
    </row>
    <row r="1148" spans="1:16" x14ac:dyDescent="0.3">
      <c r="A1148" s="68" t="s">
        <v>22</v>
      </c>
      <c r="B1148" s="20">
        <v>0</v>
      </c>
      <c r="C1148" s="82" t="str">
        <f t="shared" si="34"/>
        <v>Deterministic</v>
      </c>
      <c r="D1148" s="20">
        <v>0</v>
      </c>
      <c r="E1148" s="20">
        <v>0.15</v>
      </c>
      <c r="F1148" t="s">
        <v>0</v>
      </c>
      <c r="G1148">
        <v>45335.199999999997</v>
      </c>
      <c r="H1148" s="79">
        <f t="shared" si="35"/>
        <v>8.8231738883456365E-7</v>
      </c>
      <c r="I1148" s="92">
        <v>35.189700000000002</v>
      </c>
      <c r="J1148">
        <v>661711</v>
      </c>
      <c r="K1148" s="52">
        <v>1</v>
      </c>
      <c r="L1148" s="81">
        <f>IF(OR('H_Parallel+HT'!$G1148="---",'H_Parallel+HT'!$G1148="infeas",'H_Parallel+HT'!$G1148="inf"),"---",('H_Parallel+HT'!$G1148/M1148)-1)</f>
        <v>8.8231738892829981E-7</v>
      </c>
      <c r="M1148" s="83">
        <f>Model_dem!L1148</f>
        <v>45335.16</v>
      </c>
      <c r="N1148" s="78">
        <f>Model_dem!G1148</f>
        <v>45335.16</v>
      </c>
      <c r="O1148" s="84" t="str">
        <f>IF(AND(H889&lt;-0.01,Model_dem!F889="Optimal"),"Aqui","")</f>
        <v/>
      </c>
      <c r="P1148" s="84">
        <v>23849</v>
      </c>
    </row>
    <row r="1149" spans="1:16" x14ac:dyDescent="0.3">
      <c r="A1149" s="68" t="s">
        <v>22</v>
      </c>
      <c r="B1149" s="20">
        <v>0</v>
      </c>
      <c r="C1149" s="82" t="str">
        <f t="shared" si="34"/>
        <v>Deterministic</v>
      </c>
      <c r="D1149" s="20">
        <v>0</v>
      </c>
      <c r="E1149" s="20">
        <v>0.2</v>
      </c>
      <c r="F1149" t="s">
        <v>0</v>
      </c>
      <c r="G1149">
        <v>45358.2</v>
      </c>
      <c r="H1149" s="79">
        <f t="shared" si="35"/>
        <v>5.0821481604991785E-4</v>
      </c>
      <c r="I1149" s="92">
        <v>12.9634</v>
      </c>
      <c r="J1149">
        <v>731858</v>
      </c>
      <c r="K1149" s="52">
        <v>1</v>
      </c>
      <c r="L1149" s="81">
        <f>IF(OR('H_Parallel+HT'!$G1149="---",'H_Parallel+HT'!$G1149="infeas",'H_Parallel+HT'!$G1149="inf"),"---",('H_Parallel+HT'!$G1149/M1149)-1)</f>
        <v>5.0821481605001217E-4</v>
      </c>
      <c r="M1149" s="83">
        <f>Model_dem!L1149</f>
        <v>45335.16</v>
      </c>
      <c r="N1149" s="78">
        <f>Model_dem!G1149</f>
        <v>45335.16</v>
      </c>
      <c r="O1149" s="84" t="str">
        <f>IF(AND(H890&lt;-0.01,Model_dem!F890="Optimal"),"Aqui","")</f>
        <v/>
      </c>
      <c r="P1149" s="84">
        <v>29231</v>
      </c>
    </row>
    <row r="1150" spans="1:16" x14ac:dyDescent="0.3">
      <c r="A1150" s="68" t="s">
        <v>22</v>
      </c>
      <c r="B1150" s="20">
        <v>1</v>
      </c>
      <c r="C1150" s="82" t="str">
        <f t="shared" si="34"/>
        <v>Cardinality-constrained</v>
      </c>
      <c r="D1150" s="20">
        <v>5</v>
      </c>
      <c r="E1150" s="20">
        <v>0.05</v>
      </c>
      <c r="F1150" t="s">
        <v>0</v>
      </c>
      <c r="G1150">
        <v>45523.3</v>
      </c>
      <c r="H1150" s="79">
        <f t="shared" si="35"/>
        <v>1.0024691216862895E-3</v>
      </c>
      <c r="I1150" s="92">
        <v>1725.03</v>
      </c>
      <c r="J1150">
        <v>98517</v>
      </c>
      <c r="K1150" s="52">
        <v>0.68</v>
      </c>
      <c r="L1150" s="81">
        <f>IF(OR('H_Parallel+HT'!$G1150="---",'H_Parallel+HT'!$G1150="infeas",'H_Parallel+HT'!$G1150="inf"),"---",('H_Parallel+HT'!$G1150/M1150)-1)</f>
        <v>4.149979839047635E-3</v>
      </c>
      <c r="M1150" s="83">
        <f>Model_dem!L1150</f>
        <v>45335.16</v>
      </c>
      <c r="N1150" s="78">
        <f>Model_dem!G1150</f>
        <v>45477.71</v>
      </c>
      <c r="O1150" s="84" t="str">
        <f>IF(AND(H891&lt;-0.01,Model_dem!F891="Optimal"),"Aqui","")</f>
        <v/>
      </c>
      <c r="P1150" s="84">
        <v>27321</v>
      </c>
    </row>
    <row r="1151" spans="1:16" x14ac:dyDescent="0.3">
      <c r="A1151" s="68" t="s">
        <v>22</v>
      </c>
      <c r="B1151" s="20">
        <v>1</v>
      </c>
      <c r="C1151" s="82" t="str">
        <f t="shared" si="34"/>
        <v>Cardinality-constrained</v>
      </c>
      <c r="D1151" s="20">
        <v>5</v>
      </c>
      <c r="E1151" s="20">
        <v>0.1</v>
      </c>
      <c r="F1151" t="s">
        <v>1</v>
      </c>
      <c r="G1151">
        <v>45862.2</v>
      </c>
      <c r="H1151" s="79">
        <f t="shared" si="35"/>
        <v>2.5655352603703627E-3</v>
      </c>
      <c r="I1151" s="92">
        <v>106.059</v>
      </c>
      <c r="J1151">
        <v>86908</v>
      </c>
      <c r="K1151" s="52">
        <v>1</v>
      </c>
      <c r="L1151" s="81">
        <f>IF(OR('H_Parallel+HT'!$G1151="---",'H_Parallel+HT'!$G1151="infeas",'H_Parallel+HT'!$G1151="inf"),"---",('H_Parallel+HT'!$G1151/M1151)-1)</f>
        <v>1.1625413917145E-2</v>
      </c>
      <c r="M1151" s="83">
        <f>Model_dem!L1151</f>
        <v>45335.16</v>
      </c>
      <c r="N1151" s="78">
        <f>Model_dem!G1151</f>
        <v>45744.84</v>
      </c>
      <c r="O1151" s="84" t="str">
        <f>IF(AND(H892&lt;-0.01,Model_dem!F892="Optimal"),"Aqui","")</f>
        <v/>
      </c>
      <c r="P1151" s="84">
        <v>27207</v>
      </c>
    </row>
    <row r="1152" spans="1:16" x14ac:dyDescent="0.3">
      <c r="A1152" s="68" t="s">
        <v>22</v>
      </c>
      <c r="B1152" s="20">
        <v>1</v>
      </c>
      <c r="C1152" s="82" t="str">
        <f t="shared" si="34"/>
        <v>Cardinality-constrained</v>
      </c>
      <c r="D1152" s="20">
        <v>5</v>
      </c>
      <c r="E1152" s="20">
        <v>0.15</v>
      </c>
      <c r="F1152" t="s">
        <v>4</v>
      </c>
      <c r="G1152" t="s">
        <v>511</v>
      </c>
      <c r="H1152" s="79" t="str">
        <f t="shared" si="35"/>
        <v>---</v>
      </c>
      <c r="I1152" s="92" t="s">
        <v>511</v>
      </c>
      <c r="L1152" s="81" t="str">
        <f>IF(OR('H_Parallel+HT'!$G1152="---",'H_Parallel+HT'!$G1152="infeas",'H_Parallel+HT'!$G1152="inf"),"---",('H_Parallel+HT'!$G1152/M1152)-1)</f>
        <v>---</v>
      </c>
      <c r="M1152" s="83">
        <f>Model_dem!L1152</f>
        <v>45335.16</v>
      </c>
      <c r="N1152" s="78" t="str">
        <f>Model_dem!G1152</f>
        <v>---</v>
      </c>
      <c r="O1152" s="84" t="str">
        <f>IF(AND(H893&lt;-0.01,Model_dem!F893="Optimal"),"Aqui","")</f>
        <v/>
      </c>
      <c r="P1152" s="84">
        <v>24580</v>
      </c>
    </row>
    <row r="1153" spans="1:16" x14ac:dyDescent="0.3">
      <c r="A1153" s="68" t="s">
        <v>22</v>
      </c>
      <c r="B1153" s="20">
        <v>1</v>
      </c>
      <c r="C1153" s="82" t="str">
        <f t="shared" si="34"/>
        <v>Cardinality-constrained</v>
      </c>
      <c r="D1153" s="20">
        <v>5</v>
      </c>
      <c r="E1153" s="20">
        <v>0.2</v>
      </c>
      <c r="F1153" t="s">
        <v>4</v>
      </c>
      <c r="G1153" t="s">
        <v>511</v>
      </c>
      <c r="H1153" s="79" t="str">
        <f t="shared" si="35"/>
        <v>---</v>
      </c>
      <c r="I1153" s="92" t="s">
        <v>511</v>
      </c>
      <c r="L1153" s="81" t="str">
        <f>IF(OR('H_Parallel+HT'!$G1153="---",'H_Parallel+HT'!$G1153="infeas",'H_Parallel+HT'!$G1153="inf"),"---",('H_Parallel+HT'!$G1153/M1153)-1)</f>
        <v>---</v>
      </c>
      <c r="M1153" s="83">
        <f>Model_dem!L1153</f>
        <v>45335.16</v>
      </c>
      <c r="N1153" s="78" t="str">
        <f>Model_dem!G1153</f>
        <v>---</v>
      </c>
      <c r="O1153" s="84" t="str">
        <f>IF(AND(H894&lt;-0.01,Model_dem!F894="Optimal"),"Aqui","")</f>
        <v/>
      </c>
      <c r="P1153" s="84">
        <v>17614</v>
      </c>
    </row>
    <row r="1154" spans="1:16" x14ac:dyDescent="0.3">
      <c r="A1154" s="68" t="s">
        <v>22</v>
      </c>
      <c r="B1154" s="20">
        <v>1</v>
      </c>
      <c r="C1154" s="82" t="str">
        <f t="shared" ref="C1154:C1217" si="36">IF(B1154=0,"Deterministic",IF(B1154=1,"Cardinality-constrained",IF(B1154=2,"Knapsack","Factor Model")))</f>
        <v>Cardinality-constrained</v>
      </c>
      <c r="D1154" s="20">
        <v>10</v>
      </c>
      <c r="E1154" s="20">
        <v>0.05</v>
      </c>
      <c r="F1154" t="s">
        <v>1</v>
      </c>
      <c r="G1154">
        <v>45501</v>
      </c>
      <c r="H1154" s="79">
        <f t="shared" ref="H1154:H1217" si="37">IF(OR(N1154="---",G1154="infeas",G1154="inf",G1154=""),"---",(G1154-N1154)/N1154)</f>
        <v>-1.3103398323554532E-3</v>
      </c>
      <c r="I1154" s="92">
        <v>1002.78</v>
      </c>
      <c r="J1154">
        <v>63623</v>
      </c>
      <c r="K1154" s="52">
        <v>0.65300000000000002</v>
      </c>
      <c r="L1154" s="81">
        <f>IF(OR('H_Parallel+HT'!$G1154="---",'H_Parallel+HT'!$G1154="infeas",'H_Parallel+HT'!$G1154="inf"),"---",('H_Parallel+HT'!$G1154/M1154)-1)</f>
        <v>3.6580878946936846E-3</v>
      </c>
      <c r="M1154" s="83">
        <f>Model_dem!L1154</f>
        <v>45335.16</v>
      </c>
      <c r="N1154" s="78">
        <f>Model_dem!G1154</f>
        <v>45560.7</v>
      </c>
      <c r="O1154" s="84" t="str">
        <f>IF(AND(H895&lt;-0.01,Model_dem!F895="Optimal"),"Aqui","")</f>
        <v/>
      </c>
      <c r="P1154" s="84">
        <v>7620</v>
      </c>
    </row>
    <row r="1155" spans="1:16" x14ac:dyDescent="0.3">
      <c r="A1155" s="68" t="s">
        <v>22</v>
      </c>
      <c r="B1155" s="20">
        <v>1</v>
      </c>
      <c r="C1155" s="82" t="str">
        <f t="shared" si="36"/>
        <v>Cardinality-constrained</v>
      </c>
      <c r="D1155" s="20">
        <v>10</v>
      </c>
      <c r="E1155" s="20">
        <v>0.1</v>
      </c>
      <c r="F1155" t="s">
        <v>1</v>
      </c>
      <c r="G1155">
        <v>45766.2</v>
      </c>
      <c r="H1155" s="79">
        <f t="shared" si="37"/>
        <v>-0.12532260826488739</v>
      </c>
      <c r="I1155" s="92">
        <v>1321</v>
      </c>
      <c r="J1155">
        <v>42508</v>
      </c>
      <c r="K1155" s="52">
        <v>1.4999999999999999E-2</v>
      </c>
      <c r="L1155" s="81">
        <f>IF(OR('H_Parallel+HT'!$G1155="---",'H_Parallel+HT'!$G1155="infeas",'H_Parallel+HT'!$G1155="inf"),"---",('H_Parallel+HT'!$G1155/M1155)-1)</f>
        <v>9.5078521836029495E-3</v>
      </c>
      <c r="M1155" s="83">
        <f>Model_dem!L1155</f>
        <v>45335.16</v>
      </c>
      <c r="N1155" s="78">
        <f>Model_dem!G1155</f>
        <v>52323.519999999997</v>
      </c>
      <c r="O1155" s="84" t="str">
        <f>IF(AND(H896&lt;-0.01,Model_dem!F896="Optimal"),"Aqui","")</f>
        <v/>
      </c>
      <c r="P1155" s="84">
        <v>4071</v>
      </c>
    </row>
    <row r="1156" spans="1:16" x14ac:dyDescent="0.3">
      <c r="A1156" s="68" t="s">
        <v>22</v>
      </c>
      <c r="B1156" s="20">
        <v>1</v>
      </c>
      <c r="C1156" s="82" t="str">
        <f t="shared" si="36"/>
        <v>Cardinality-constrained</v>
      </c>
      <c r="D1156" s="20">
        <v>10</v>
      </c>
      <c r="E1156" s="20">
        <v>0.15</v>
      </c>
      <c r="F1156" t="s">
        <v>4</v>
      </c>
      <c r="G1156" t="s">
        <v>511</v>
      </c>
      <c r="H1156" s="79" t="str">
        <f t="shared" si="37"/>
        <v>---</v>
      </c>
      <c r="I1156" s="92" t="s">
        <v>511</v>
      </c>
      <c r="L1156" s="81" t="str">
        <f>IF(OR('H_Parallel+HT'!$G1156="---",'H_Parallel+HT'!$G1156="infeas",'H_Parallel+HT'!$G1156="inf"),"---",('H_Parallel+HT'!$G1156/M1156)-1)</f>
        <v>---</v>
      </c>
      <c r="M1156" s="83">
        <f>Model_dem!L1156</f>
        <v>45335.16</v>
      </c>
      <c r="N1156" s="78" t="str">
        <f>Model_dem!G1156</f>
        <v>---</v>
      </c>
      <c r="O1156" s="84" t="str">
        <f>IF(AND(H897&lt;-0.01,Model_dem!F897="Optimal"),"Aqui","")</f>
        <v/>
      </c>
      <c r="P1156" s="84">
        <v>1840</v>
      </c>
    </row>
    <row r="1157" spans="1:16" x14ac:dyDescent="0.3">
      <c r="A1157" s="68" t="s">
        <v>22</v>
      </c>
      <c r="B1157" s="20">
        <v>1</v>
      </c>
      <c r="C1157" s="82" t="str">
        <f t="shared" si="36"/>
        <v>Cardinality-constrained</v>
      </c>
      <c r="D1157" s="20">
        <v>10</v>
      </c>
      <c r="E1157" s="20">
        <v>0.2</v>
      </c>
      <c r="F1157" t="s">
        <v>4</v>
      </c>
      <c r="G1157" t="s">
        <v>511</v>
      </c>
      <c r="H1157" s="79" t="str">
        <f t="shared" si="37"/>
        <v>---</v>
      </c>
      <c r="I1157" s="92" t="s">
        <v>511</v>
      </c>
      <c r="L1157" s="81" t="str">
        <f>IF(OR('H_Parallel+HT'!$G1157="---",'H_Parallel+HT'!$G1157="infeas",'H_Parallel+HT'!$G1157="inf"),"---",('H_Parallel+HT'!$G1157/M1157)-1)</f>
        <v>---</v>
      </c>
      <c r="M1157" s="83">
        <f>Model_dem!L1157</f>
        <v>45335.16</v>
      </c>
      <c r="N1157" s="78" t="str">
        <f>Model_dem!G1157</f>
        <v>---</v>
      </c>
      <c r="O1157" s="84" t="str">
        <f>IF(AND(H898&lt;-0.01,Model_dem!F898="Optimal"),"Aqui","")</f>
        <v/>
      </c>
      <c r="P1157" s="84">
        <v>9759</v>
      </c>
    </row>
    <row r="1158" spans="1:16" x14ac:dyDescent="0.3">
      <c r="A1158" s="68" t="s">
        <v>22</v>
      </c>
      <c r="B1158" s="20">
        <v>1</v>
      </c>
      <c r="C1158" s="82" t="str">
        <f t="shared" si="36"/>
        <v>Cardinality-constrained</v>
      </c>
      <c r="D1158" s="20">
        <v>25</v>
      </c>
      <c r="E1158" s="20">
        <v>0.05</v>
      </c>
      <c r="F1158" t="s">
        <v>0</v>
      </c>
      <c r="G1158">
        <v>45536.7</v>
      </c>
      <c r="H1158" s="79">
        <f t="shared" si="37"/>
        <v>6.5880970213315664E-7</v>
      </c>
      <c r="I1158" s="92">
        <v>477.88200000000001</v>
      </c>
      <c r="J1158">
        <v>58792</v>
      </c>
      <c r="K1158" s="52">
        <v>0.67200000000000004</v>
      </c>
      <c r="L1158" s="81">
        <f>IF(OR('H_Parallel+HT'!$G1158="---",'H_Parallel+HT'!$G1158="infeas",'H_Parallel+HT'!$G1158="inf"),"---",('H_Parallel+HT'!$G1158/M1158)-1)</f>
        <v>4.4455561643543806E-3</v>
      </c>
      <c r="M1158" s="83">
        <f>Model_dem!L1158</f>
        <v>45335.16</v>
      </c>
      <c r="N1158" s="78">
        <f>Model_dem!G1158</f>
        <v>45536.67</v>
      </c>
      <c r="O1158" s="84" t="str">
        <f>IF(AND(H899&lt;-0.01,Model_dem!F899="Optimal"),"Aqui","")</f>
        <v/>
      </c>
      <c r="P1158" s="84">
        <v>3336</v>
      </c>
    </row>
    <row r="1159" spans="1:16" x14ac:dyDescent="0.3">
      <c r="A1159" s="68" t="s">
        <v>22</v>
      </c>
      <c r="B1159" s="20">
        <v>1</v>
      </c>
      <c r="C1159" s="82" t="str">
        <f t="shared" si="36"/>
        <v>Cardinality-constrained</v>
      </c>
      <c r="D1159" s="20">
        <v>25</v>
      </c>
      <c r="E1159" s="20">
        <v>0.1</v>
      </c>
      <c r="F1159" t="s">
        <v>1</v>
      </c>
      <c r="G1159">
        <v>45918.400000000001</v>
      </c>
      <c r="H1159" s="79">
        <f t="shared" si="37"/>
        <v>-7.3163268992299673E-4</v>
      </c>
      <c r="I1159" s="92">
        <v>478.27100000000002</v>
      </c>
      <c r="J1159">
        <v>36694</v>
      </c>
      <c r="K1159" s="52">
        <v>0.66300000000000003</v>
      </c>
      <c r="L1159" s="81">
        <f>IF(OR('H_Parallel+HT'!$G1159="---",'H_Parallel+HT'!$G1159="infeas",'H_Parallel+HT'!$G1159="inf"),"---",('H_Parallel+HT'!$G1159/M1159)-1)</f>
        <v>1.2865069848656097E-2</v>
      </c>
      <c r="M1159" s="83">
        <f>Model_dem!L1159</f>
        <v>45335.16</v>
      </c>
      <c r="N1159" s="78">
        <f>Model_dem!G1159</f>
        <v>45952.02</v>
      </c>
      <c r="O1159" s="84" t="str">
        <f>IF(AND(H900&lt;-0.01,Model_dem!F900="Optimal"),"Aqui","")</f>
        <v/>
      </c>
      <c r="P1159" s="84">
        <v>300</v>
      </c>
    </row>
    <row r="1160" spans="1:16" x14ac:dyDescent="0.3">
      <c r="A1160" s="68" t="s">
        <v>22</v>
      </c>
      <c r="B1160" s="20">
        <v>1</v>
      </c>
      <c r="C1160" s="82" t="str">
        <f t="shared" si="36"/>
        <v>Cardinality-constrained</v>
      </c>
      <c r="D1160" s="20">
        <v>25</v>
      </c>
      <c r="E1160" s="20">
        <v>0.15</v>
      </c>
      <c r="F1160" t="s">
        <v>4</v>
      </c>
      <c r="G1160" t="s">
        <v>511</v>
      </c>
      <c r="H1160" s="79" t="str">
        <f t="shared" si="37"/>
        <v>---</v>
      </c>
      <c r="I1160" s="92" t="s">
        <v>511</v>
      </c>
      <c r="L1160" s="81" t="str">
        <f>IF(OR('H_Parallel+HT'!$G1160="---",'H_Parallel+HT'!$G1160="infeas",'H_Parallel+HT'!$G1160="inf"),"---",('H_Parallel+HT'!$G1160/M1160)-1)</f>
        <v>---</v>
      </c>
      <c r="M1160" s="83">
        <f>Model_dem!L1160</f>
        <v>45335.16</v>
      </c>
      <c r="N1160" s="78" t="str">
        <f>Model_dem!G1160</f>
        <v>---</v>
      </c>
      <c r="O1160" s="84" t="str">
        <f>IF(AND(H901&lt;-0.01,Model_dem!F901="Optimal"),"Aqui","")</f>
        <v/>
      </c>
      <c r="P1160" s="84">
        <v>29</v>
      </c>
    </row>
    <row r="1161" spans="1:16" x14ac:dyDescent="0.3">
      <c r="A1161" s="68" t="s">
        <v>22</v>
      </c>
      <c r="B1161" s="20">
        <v>1</v>
      </c>
      <c r="C1161" s="82" t="str">
        <f t="shared" si="36"/>
        <v>Cardinality-constrained</v>
      </c>
      <c r="D1161" s="20">
        <v>25</v>
      </c>
      <c r="E1161" s="20">
        <v>0.2</v>
      </c>
      <c r="F1161" t="s">
        <v>4</v>
      </c>
      <c r="G1161" t="s">
        <v>511</v>
      </c>
      <c r="H1161" s="79" t="str">
        <f t="shared" si="37"/>
        <v>---</v>
      </c>
      <c r="I1161" s="92" t="s">
        <v>511</v>
      </c>
      <c r="L1161" s="81" t="str">
        <f>IF(OR('H_Parallel+HT'!$G1161="---",'H_Parallel+HT'!$G1161="infeas",'H_Parallel+HT'!$G1161="inf"),"---",('H_Parallel+HT'!$G1161/M1161)-1)</f>
        <v>---</v>
      </c>
      <c r="M1161" s="83">
        <f>Model_dem!L1161</f>
        <v>45335.16</v>
      </c>
      <c r="N1161" s="78" t="str">
        <f>Model_dem!G1161</f>
        <v>---</v>
      </c>
      <c r="O1161" s="84" t="str">
        <f>IF(AND(H902&lt;-0.01,Model_dem!F902="Optimal"),"Aqui","")</f>
        <v/>
      </c>
      <c r="P1161" s="84">
        <v>25654</v>
      </c>
    </row>
    <row r="1162" spans="1:16" x14ac:dyDescent="0.3">
      <c r="A1162" s="68" t="s">
        <v>22</v>
      </c>
      <c r="B1162" s="20">
        <v>1</v>
      </c>
      <c r="C1162" s="82" t="str">
        <f t="shared" si="36"/>
        <v>Cardinality-constrained</v>
      </c>
      <c r="D1162" s="20">
        <v>50</v>
      </c>
      <c r="E1162" s="20">
        <v>0.05</v>
      </c>
      <c r="F1162" t="s">
        <v>1</v>
      </c>
      <c r="G1162">
        <v>45573.7</v>
      </c>
      <c r="H1162" s="79">
        <f t="shared" si="37"/>
        <v>-0.14712228135718008</v>
      </c>
      <c r="I1162" s="92">
        <v>813.30499999999995</v>
      </c>
      <c r="J1162">
        <v>67103</v>
      </c>
      <c r="K1162" s="52">
        <v>7.0000000000000001E-3</v>
      </c>
      <c r="L1162" s="81">
        <f>IF(OR('H_Parallel+HT'!$G1162="---",'H_Parallel+HT'!$G1162="infeas",'H_Parallel+HT'!$G1162="inf"),"---",('H_Parallel+HT'!$G1162/M1162)-1)</f>
        <v>5.2616997491570228E-3</v>
      </c>
      <c r="M1162" s="83">
        <f>Model_dem!L1162</f>
        <v>45335.16</v>
      </c>
      <c r="N1162" s="78">
        <f>Model_dem!G1162</f>
        <v>53435.21</v>
      </c>
      <c r="O1162" s="84" t="str">
        <f>IF(AND(H903&lt;-0.01,Model_dem!F903="Optimal"),"Aqui","")</f>
        <v/>
      </c>
      <c r="P1162" s="84">
        <v>23628</v>
      </c>
    </row>
    <row r="1163" spans="1:16" x14ac:dyDescent="0.3">
      <c r="A1163" s="68" t="s">
        <v>22</v>
      </c>
      <c r="B1163" s="20">
        <v>1</v>
      </c>
      <c r="C1163" s="82" t="str">
        <f t="shared" si="36"/>
        <v>Cardinality-constrained</v>
      </c>
      <c r="D1163" s="20">
        <v>50</v>
      </c>
      <c r="E1163" s="20">
        <v>0.1</v>
      </c>
      <c r="F1163" t="s">
        <v>1</v>
      </c>
      <c r="G1163">
        <v>45854.7</v>
      </c>
      <c r="H1163" s="79">
        <f t="shared" si="37"/>
        <v>-2.1808010566498552E-7</v>
      </c>
      <c r="I1163" s="92">
        <v>207.33699999999999</v>
      </c>
      <c r="J1163">
        <v>36254</v>
      </c>
      <c r="K1163" s="52">
        <v>0</v>
      </c>
      <c r="L1163" s="81">
        <f>IF(OR('H_Parallel+HT'!$G1163="---",'H_Parallel+HT'!$G1163="infeas",'H_Parallel+HT'!$G1163="inf"),"---",('H_Parallel+HT'!$G1163/M1163)-1)</f>
        <v>1.1459979406712062E-2</v>
      </c>
      <c r="M1163" s="83">
        <f>Model_dem!L1163</f>
        <v>45335.16</v>
      </c>
      <c r="N1163" s="78">
        <f>Model_dem!G1163</f>
        <v>45854.71</v>
      </c>
      <c r="O1163" s="84" t="str">
        <f>IF(AND(H904&lt;-0.01,Model_dem!F904="Optimal"),"Aqui","")</f>
        <v/>
      </c>
      <c r="P1163" s="84">
        <v>22790</v>
      </c>
    </row>
    <row r="1164" spans="1:16" x14ac:dyDescent="0.3">
      <c r="A1164" s="68" t="s">
        <v>22</v>
      </c>
      <c r="B1164" s="20">
        <v>1</v>
      </c>
      <c r="C1164" s="82" t="str">
        <f t="shared" si="36"/>
        <v>Cardinality-constrained</v>
      </c>
      <c r="D1164" s="20">
        <v>50</v>
      </c>
      <c r="E1164" s="20">
        <v>0.15</v>
      </c>
      <c r="F1164" t="s">
        <v>4</v>
      </c>
      <c r="G1164" t="s">
        <v>511</v>
      </c>
      <c r="H1164" s="79" t="str">
        <f t="shared" si="37"/>
        <v>---</v>
      </c>
      <c r="I1164" s="92" t="s">
        <v>511</v>
      </c>
      <c r="L1164" s="81" t="str">
        <f>IF(OR('H_Parallel+HT'!$G1164="---",'H_Parallel+HT'!$G1164="infeas",'H_Parallel+HT'!$G1164="inf"),"---",('H_Parallel+HT'!$G1164/M1164)-1)</f>
        <v>---</v>
      </c>
      <c r="M1164" s="83">
        <f>Model_dem!L1164</f>
        <v>45335.16</v>
      </c>
      <c r="N1164" s="78" t="str">
        <f>Model_dem!G1164</f>
        <v>---</v>
      </c>
      <c r="O1164" s="84" t="str">
        <f>IF(AND(H905&lt;-0.01,Model_dem!F905="Optimal"),"Aqui","")</f>
        <v/>
      </c>
      <c r="P1164" s="84">
        <v>19571</v>
      </c>
    </row>
    <row r="1165" spans="1:16" x14ac:dyDescent="0.3">
      <c r="A1165" s="68" t="s">
        <v>22</v>
      </c>
      <c r="B1165" s="20">
        <v>1</v>
      </c>
      <c r="C1165" s="82" t="str">
        <f t="shared" si="36"/>
        <v>Cardinality-constrained</v>
      </c>
      <c r="D1165" s="20">
        <v>50</v>
      </c>
      <c r="E1165" s="20">
        <v>0.2</v>
      </c>
      <c r="F1165" t="s">
        <v>4</v>
      </c>
      <c r="G1165" t="s">
        <v>511</v>
      </c>
      <c r="H1165" s="79" t="str">
        <f t="shared" si="37"/>
        <v>---</v>
      </c>
      <c r="I1165" s="92" t="s">
        <v>511</v>
      </c>
      <c r="L1165" s="81" t="str">
        <f>IF(OR('H_Parallel+HT'!$G1165="---",'H_Parallel+HT'!$G1165="infeas",'H_Parallel+HT'!$G1165="inf"),"---",('H_Parallel+HT'!$G1165/M1165)-1)</f>
        <v>---</v>
      </c>
      <c r="M1165" s="83">
        <f>Model_dem!L1165</f>
        <v>45335.16</v>
      </c>
      <c r="N1165" s="78" t="str">
        <f>Model_dem!G1165</f>
        <v>---</v>
      </c>
      <c r="O1165" s="84" t="str">
        <f>IF(AND(H906&lt;-0.01,Model_dem!F906="Optimal"),"Aqui","")</f>
        <v/>
      </c>
      <c r="P1165" s="84">
        <v>19007</v>
      </c>
    </row>
    <row r="1166" spans="1:16" x14ac:dyDescent="0.3">
      <c r="A1166" s="68" t="s">
        <v>22</v>
      </c>
      <c r="B1166" s="20">
        <v>2</v>
      </c>
      <c r="C1166" s="82" t="str">
        <f t="shared" si="36"/>
        <v>Knapsack</v>
      </c>
      <c r="D1166" s="20">
        <v>5</v>
      </c>
      <c r="E1166" s="20">
        <v>0.05</v>
      </c>
      <c r="F1166" t="s">
        <v>1</v>
      </c>
      <c r="G1166">
        <v>45423.4</v>
      </c>
      <c r="H1166" s="79">
        <f t="shared" si="37"/>
        <v>-0.1011866930182749</v>
      </c>
      <c r="I1166" s="92">
        <v>1700.52</v>
      </c>
      <c r="J1166">
        <v>94457</v>
      </c>
      <c r="K1166" s="52">
        <v>0.99199999999999999</v>
      </c>
      <c r="L1166" s="81">
        <f>IF(OR('H_Parallel+HT'!$G1166="---",'H_Parallel+HT'!$G1166="infeas",'H_Parallel+HT'!$G1166="inf"),"---",('H_Parallel+HT'!$G1166/M1166)-1)</f>
        <v>1.9463921600806344E-3</v>
      </c>
      <c r="M1166" s="83">
        <f>Model_dem!L1166</f>
        <v>45335.16</v>
      </c>
      <c r="N1166" s="78">
        <f>Model_dem!G1166</f>
        <v>50537.08</v>
      </c>
      <c r="O1166" s="84" t="str">
        <f>IF(AND(H907&lt;-0.01,Model_dem!F907="Optimal"),"Aqui","")</f>
        <v/>
      </c>
      <c r="P1166" s="84">
        <v>9218</v>
      </c>
    </row>
    <row r="1167" spans="1:16" x14ac:dyDescent="0.3">
      <c r="A1167" s="68" t="s">
        <v>22</v>
      </c>
      <c r="B1167" s="20">
        <v>2</v>
      </c>
      <c r="C1167" s="82" t="str">
        <f t="shared" si="36"/>
        <v>Knapsack</v>
      </c>
      <c r="D1167" s="20">
        <v>5</v>
      </c>
      <c r="E1167" s="20">
        <v>0.1</v>
      </c>
      <c r="F1167" t="s">
        <v>0</v>
      </c>
      <c r="G1167">
        <v>45583.8</v>
      </c>
      <c r="H1167" s="79">
        <f t="shared" si="37"/>
        <v>2.0965770856457922E-3</v>
      </c>
      <c r="I1167" s="92">
        <v>1649.12</v>
      </c>
      <c r="J1167">
        <v>67807</v>
      </c>
      <c r="K1167" s="52">
        <v>0.91800000000000004</v>
      </c>
      <c r="L1167" s="81">
        <f>IF(OR('H_Parallel+HT'!$G1167="---",'H_Parallel+HT'!$G1167="infeas",'H_Parallel+HT'!$G1167="inf"),"---",('H_Parallel+HT'!$G1167/M1167)-1)</f>
        <v>5.4844848898736309E-3</v>
      </c>
      <c r="M1167" s="83">
        <f>Model_dem!L1167</f>
        <v>45335.16</v>
      </c>
      <c r="N1167" s="78">
        <f>Model_dem!G1167</f>
        <v>45488.43</v>
      </c>
      <c r="O1167" s="84" t="str">
        <f>IF(AND(H908&lt;-0.01,Model_dem!F908="Optimal"),"Aqui","")</f>
        <v/>
      </c>
      <c r="P1167" s="84">
        <v>5402</v>
      </c>
    </row>
    <row r="1168" spans="1:16" x14ac:dyDescent="0.3">
      <c r="A1168" s="68" t="s">
        <v>22</v>
      </c>
      <c r="B1168" s="20">
        <v>2</v>
      </c>
      <c r="C1168" s="82" t="str">
        <f t="shared" si="36"/>
        <v>Knapsack</v>
      </c>
      <c r="D1168" s="20">
        <v>5</v>
      </c>
      <c r="E1168" s="20">
        <v>0.15</v>
      </c>
      <c r="F1168" t="s">
        <v>1</v>
      </c>
      <c r="G1168">
        <v>45612</v>
      </c>
      <c r="H1168" s="79">
        <f t="shared" si="37"/>
        <v>-9.8928230471040692E-3</v>
      </c>
      <c r="I1168" s="92">
        <v>1350.48</v>
      </c>
      <c r="J1168">
        <v>75085</v>
      </c>
      <c r="K1168" s="52">
        <v>0.999</v>
      </c>
      <c r="L1168" s="81">
        <f>IF(OR('H_Parallel+HT'!$G1168="---",'H_Parallel+HT'!$G1168="infeas",'H_Parallel+HT'!$G1168="inf"),"---",('H_Parallel+HT'!$G1168/M1168)-1)</f>
        <v>6.106518649101389E-3</v>
      </c>
      <c r="M1168" s="83">
        <f>Model_dem!L1168</f>
        <v>45335.16</v>
      </c>
      <c r="N1168" s="78">
        <f>Model_dem!G1168</f>
        <v>46067.74</v>
      </c>
      <c r="O1168" s="84" t="str">
        <f>IF(AND(H909&lt;-0.01,Model_dem!F909="Optimal"),"Aqui","")</f>
        <v/>
      </c>
      <c r="P1168" s="84">
        <v>2898</v>
      </c>
    </row>
    <row r="1169" spans="1:16" x14ac:dyDescent="0.3">
      <c r="A1169" s="68" t="s">
        <v>22</v>
      </c>
      <c r="B1169" s="20">
        <v>2</v>
      </c>
      <c r="C1169" s="82" t="str">
        <f t="shared" si="36"/>
        <v>Knapsack</v>
      </c>
      <c r="D1169" s="20">
        <v>5</v>
      </c>
      <c r="E1169" s="20">
        <v>0.2</v>
      </c>
      <c r="F1169" t="s">
        <v>1</v>
      </c>
      <c r="G1169">
        <v>45733.8</v>
      </c>
      <c r="H1169" s="79">
        <f t="shared" si="37"/>
        <v>-4.72525800892381E-3</v>
      </c>
      <c r="I1169" s="92">
        <v>645.59299999999996</v>
      </c>
      <c r="J1169">
        <v>56070</v>
      </c>
      <c r="K1169" s="52">
        <v>0.96899999999999997</v>
      </c>
      <c r="L1169" s="81">
        <f>IF(OR('H_Parallel+HT'!$G1169="---",'H_Parallel+HT'!$G1169="infeas",'H_Parallel+HT'!$G1169="inf"),"---",('H_Parallel+HT'!$G1169/M1169)-1)</f>
        <v>8.793175098532835E-3</v>
      </c>
      <c r="M1169" s="83">
        <f>Model_dem!L1169</f>
        <v>45335.16</v>
      </c>
      <c r="N1169" s="78">
        <f>Model_dem!G1169</f>
        <v>45950.93</v>
      </c>
      <c r="O1169" s="84" t="str">
        <f>IF(AND(H910&lt;-0.01,Model_dem!F910="Optimal"),"Aqui","")</f>
        <v/>
      </c>
      <c r="P1169" s="84">
        <v>11237</v>
      </c>
    </row>
    <row r="1170" spans="1:16" x14ac:dyDescent="0.3">
      <c r="A1170" s="68" t="s">
        <v>22</v>
      </c>
      <c r="B1170" s="20">
        <v>2</v>
      </c>
      <c r="C1170" s="82" t="str">
        <f t="shared" si="36"/>
        <v>Knapsack</v>
      </c>
      <c r="D1170" s="20">
        <v>10</v>
      </c>
      <c r="E1170" s="20">
        <v>0.05</v>
      </c>
      <c r="F1170" t="s">
        <v>0</v>
      </c>
      <c r="G1170">
        <v>45524.3</v>
      </c>
      <c r="H1170" s="79">
        <f t="shared" si="37"/>
        <v>7.8855216590246395E-4</v>
      </c>
      <c r="I1170" s="92">
        <v>536.20699999999999</v>
      </c>
      <c r="J1170">
        <v>75363</v>
      </c>
      <c r="K1170" s="52">
        <v>0.11799999999999999</v>
      </c>
      <c r="L1170" s="81">
        <f>IF(OR('H_Parallel+HT'!$G1170="---",'H_Parallel+HT'!$G1170="infeas",'H_Parallel+HT'!$G1170="inf"),"---",('H_Parallel+HT'!$G1170/M1170)-1)</f>
        <v>4.1720377737719527E-3</v>
      </c>
      <c r="M1170" s="83">
        <f>Model_dem!L1170</f>
        <v>45335.16</v>
      </c>
      <c r="N1170" s="78">
        <f>Model_dem!G1170</f>
        <v>45488.43</v>
      </c>
      <c r="O1170" s="84" t="str">
        <f>IF(AND(H911&lt;-0.01,Model_dem!F911="Optimal"),"Aqui","")</f>
        <v/>
      </c>
      <c r="P1170" s="84">
        <v>4203</v>
      </c>
    </row>
    <row r="1171" spans="1:16" x14ac:dyDescent="0.3">
      <c r="A1171" s="68" t="s">
        <v>22</v>
      </c>
      <c r="B1171" s="20">
        <v>2</v>
      </c>
      <c r="C1171" s="82" t="str">
        <f t="shared" si="36"/>
        <v>Knapsack</v>
      </c>
      <c r="D1171" s="20">
        <v>10</v>
      </c>
      <c r="E1171" s="20">
        <v>0.1</v>
      </c>
      <c r="F1171" t="s">
        <v>1</v>
      </c>
      <c r="G1171">
        <v>45634.6</v>
      </c>
      <c r="H1171" s="79">
        <f t="shared" si="37"/>
        <v>-3.5619669359159209E-3</v>
      </c>
      <c r="I1171" s="92">
        <v>853.34299999999996</v>
      </c>
      <c r="J1171">
        <v>51340</v>
      </c>
      <c r="K1171" s="52">
        <v>0.36699999999999999</v>
      </c>
      <c r="L1171" s="81">
        <f>IF(OR('H_Parallel+HT'!$G1171="---",'H_Parallel+HT'!$G1171="infeas",'H_Parallel+HT'!$G1171="inf"),"---",('H_Parallel+HT'!$G1171/M1171)-1)</f>
        <v>6.6050279738727458E-3</v>
      </c>
      <c r="M1171" s="83">
        <f>Model_dem!L1171</f>
        <v>45335.16</v>
      </c>
      <c r="N1171" s="78">
        <f>Model_dem!G1171</f>
        <v>45797.73</v>
      </c>
      <c r="O1171" s="84" t="str">
        <f>IF(AND(H912&lt;-0.01,Model_dem!F912="Optimal"),"Aqui","")</f>
        <v/>
      </c>
      <c r="P1171" s="84">
        <v>62</v>
      </c>
    </row>
    <row r="1172" spans="1:16" x14ac:dyDescent="0.3">
      <c r="A1172" s="68" t="s">
        <v>22</v>
      </c>
      <c r="B1172" s="20">
        <v>2</v>
      </c>
      <c r="C1172" s="82" t="str">
        <f t="shared" si="36"/>
        <v>Knapsack</v>
      </c>
      <c r="D1172" s="20">
        <v>10</v>
      </c>
      <c r="E1172" s="20">
        <v>0.15</v>
      </c>
      <c r="F1172" t="s">
        <v>2</v>
      </c>
      <c r="G1172">
        <v>45938.5</v>
      </c>
      <c r="H1172" s="79" t="str">
        <f t="shared" si="37"/>
        <v>---</v>
      </c>
      <c r="I1172" s="92">
        <v>212.85</v>
      </c>
      <c r="J1172">
        <v>40800</v>
      </c>
      <c r="K1172" t="s">
        <v>3</v>
      </c>
      <c r="L1172" s="81">
        <f>IF(OR('H_Parallel+HT'!$G1172="---",'H_Parallel+HT'!$G1172="infeas",'H_Parallel+HT'!$G1172="inf"),"---",('H_Parallel+HT'!$G1172/M1172)-1)</f>
        <v>1.3308434336616326E-2</v>
      </c>
      <c r="M1172" s="83">
        <f>Model_dem!L1172</f>
        <v>45335.16</v>
      </c>
      <c r="N1172" s="78" t="str">
        <f>Model_dem!G1172</f>
        <v>---</v>
      </c>
      <c r="O1172" s="84" t="str">
        <f>IF(AND(H913&lt;-0.01,Model_dem!F913="Optimal"),"Aqui","")</f>
        <v/>
      </c>
      <c r="P1172" s="84">
        <v>29</v>
      </c>
    </row>
    <row r="1173" spans="1:16" x14ac:dyDescent="0.3">
      <c r="A1173" s="68" t="s">
        <v>22</v>
      </c>
      <c r="B1173" s="20">
        <v>2</v>
      </c>
      <c r="C1173" s="82" t="str">
        <f t="shared" si="36"/>
        <v>Knapsack</v>
      </c>
      <c r="D1173" s="20">
        <v>10</v>
      </c>
      <c r="E1173" s="20">
        <v>0.2</v>
      </c>
      <c r="F1173" t="s">
        <v>1</v>
      </c>
      <c r="G1173">
        <v>45926.8</v>
      </c>
      <c r="H1173" s="79">
        <f t="shared" si="37"/>
        <v>-6.1333930676939236E-2</v>
      </c>
      <c r="I1173" s="92">
        <v>364.46499999999997</v>
      </c>
      <c r="J1173">
        <v>28666</v>
      </c>
      <c r="K1173" s="52">
        <v>0.65700000000000003</v>
      </c>
      <c r="L1173" s="81">
        <f>IF(OR('H_Parallel+HT'!$G1173="---",'H_Parallel+HT'!$G1173="infeas",'H_Parallel+HT'!$G1173="inf"),"---",('H_Parallel+HT'!$G1173/M1173)-1)</f>
        <v>1.3050356500341032E-2</v>
      </c>
      <c r="M1173" s="83">
        <f>Model_dem!L1173</f>
        <v>45335.16</v>
      </c>
      <c r="N1173" s="78">
        <f>Model_dem!G1173</f>
        <v>48927.73</v>
      </c>
      <c r="O1173" s="84" t="str">
        <f>IF(AND(H914&lt;-0.01,Model_dem!F914="Optimal"),"Aqui","")</f>
        <v/>
      </c>
      <c r="P1173" s="84">
        <v>10579</v>
      </c>
    </row>
    <row r="1174" spans="1:16" x14ac:dyDescent="0.3">
      <c r="A1174" s="68" t="s">
        <v>22</v>
      </c>
      <c r="B1174" s="20">
        <v>2</v>
      </c>
      <c r="C1174" s="82" t="str">
        <f t="shared" si="36"/>
        <v>Knapsack</v>
      </c>
      <c r="D1174" s="20">
        <v>25</v>
      </c>
      <c r="E1174" s="20">
        <v>0.05</v>
      </c>
      <c r="F1174" t="s">
        <v>1</v>
      </c>
      <c r="G1174">
        <v>45806.8</v>
      </c>
      <c r="H1174" s="79">
        <f t="shared" si="37"/>
        <v>-4.7547410530303655E-3</v>
      </c>
      <c r="I1174" s="92">
        <v>46.972799999999999</v>
      </c>
      <c r="J1174">
        <v>52389</v>
      </c>
      <c r="K1174" s="52">
        <v>0</v>
      </c>
      <c r="L1174" s="81">
        <f>IF(OR('H_Parallel+HT'!$G1174="---",'H_Parallel+HT'!$G1174="infeas",'H_Parallel+HT'!$G1174="inf"),"---",('H_Parallel+HT'!$G1174/M1174)-1)</f>
        <v>1.040340433341358E-2</v>
      </c>
      <c r="M1174" s="83">
        <f>Model_dem!L1174</f>
        <v>45335.16</v>
      </c>
      <c r="N1174" s="78">
        <f>Model_dem!G1174</f>
        <v>46025.64</v>
      </c>
      <c r="O1174" s="84" t="str">
        <f>IF(AND(H915&lt;-0.01,Model_dem!F915="Optimal"),"Aqui","")</f>
        <v/>
      </c>
      <c r="P1174" s="84">
        <v>3540</v>
      </c>
    </row>
    <row r="1175" spans="1:16" x14ac:dyDescent="0.3">
      <c r="A1175" s="68" t="s">
        <v>22</v>
      </c>
      <c r="B1175" s="20">
        <v>2</v>
      </c>
      <c r="C1175" s="82" t="str">
        <f t="shared" si="36"/>
        <v>Knapsack</v>
      </c>
      <c r="D1175" s="20">
        <v>25</v>
      </c>
      <c r="E1175" s="20">
        <v>0.1</v>
      </c>
      <c r="F1175" t="s">
        <v>0</v>
      </c>
      <c r="G1175">
        <v>45883.3</v>
      </c>
      <c r="H1175" s="79">
        <f t="shared" si="37"/>
        <v>2.823174447111122E-4</v>
      </c>
      <c r="I1175" s="92">
        <v>895.95600000000002</v>
      </c>
      <c r="J1175">
        <v>24094</v>
      </c>
      <c r="K1175" s="52">
        <v>0</v>
      </c>
      <c r="L1175" s="81">
        <f>IF(OR('H_Parallel+HT'!$G1175="---",'H_Parallel+HT'!$G1175="infeas",'H_Parallel+HT'!$G1175="inf"),"---",('H_Parallel+HT'!$G1175/M1175)-1)</f>
        <v>1.2090836339829769E-2</v>
      </c>
      <c r="M1175" s="83">
        <f>Model_dem!L1175</f>
        <v>45335.16</v>
      </c>
      <c r="N1175" s="78">
        <f>Model_dem!G1175</f>
        <v>45870.35</v>
      </c>
      <c r="O1175" s="84" t="str">
        <f>IF(AND(H916&lt;-0.01,Model_dem!F916="Optimal"),"Aqui","")</f>
        <v/>
      </c>
      <c r="P1175" s="84">
        <v>29</v>
      </c>
    </row>
    <row r="1176" spans="1:16" x14ac:dyDescent="0.3">
      <c r="A1176" s="68" t="s">
        <v>22</v>
      </c>
      <c r="B1176" s="20">
        <v>2</v>
      </c>
      <c r="C1176" s="82" t="str">
        <f t="shared" si="36"/>
        <v>Knapsack</v>
      </c>
      <c r="D1176" s="20">
        <v>25</v>
      </c>
      <c r="E1176" s="20">
        <v>0.15</v>
      </c>
      <c r="F1176" t="s">
        <v>4</v>
      </c>
      <c r="G1176" t="s">
        <v>511</v>
      </c>
      <c r="H1176" s="79" t="str">
        <f t="shared" si="37"/>
        <v>---</v>
      </c>
      <c r="I1176" s="92" t="s">
        <v>511</v>
      </c>
      <c r="L1176" s="81" t="str">
        <f>IF(OR('H_Parallel+HT'!$G1176="---",'H_Parallel+HT'!$G1176="infeas",'H_Parallel+HT'!$G1176="inf"),"---",('H_Parallel+HT'!$G1176/M1176)-1)</f>
        <v>---</v>
      </c>
      <c r="M1176" s="83">
        <f>Model_dem!L1176</f>
        <v>45335.16</v>
      </c>
      <c r="N1176" s="78" t="str">
        <f>Model_dem!G1176</f>
        <v>---</v>
      </c>
      <c r="O1176" s="84" t="str">
        <f>IF(AND(H917&lt;-0.01,Model_dem!F917="Optimal"),"Aqui","")</f>
        <v/>
      </c>
      <c r="P1176" s="84">
        <v>29</v>
      </c>
    </row>
    <row r="1177" spans="1:16" x14ac:dyDescent="0.3">
      <c r="A1177" s="68" t="s">
        <v>22</v>
      </c>
      <c r="B1177" s="20">
        <v>2</v>
      </c>
      <c r="C1177" s="82" t="str">
        <f t="shared" si="36"/>
        <v>Knapsack</v>
      </c>
      <c r="D1177" s="20">
        <v>25</v>
      </c>
      <c r="E1177" s="20">
        <v>0.2</v>
      </c>
      <c r="F1177" t="s">
        <v>4</v>
      </c>
      <c r="G1177" t="s">
        <v>511</v>
      </c>
      <c r="H1177" s="79" t="str">
        <f t="shared" si="37"/>
        <v>---</v>
      </c>
      <c r="I1177" s="92" t="s">
        <v>511</v>
      </c>
      <c r="L1177" s="81" t="str">
        <f>IF(OR('H_Parallel+HT'!$G1177="---",'H_Parallel+HT'!$G1177="infeas",'H_Parallel+HT'!$G1177="inf"),"---",('H_Parallel+HT'!$G1177/M1177)-1)</f>
        <v>---</v>
      </c>
      <c r="M1177" s="83">
        <f>Model_dem!L1177</f>
        <v>45335.16</v>
      </c>
      <c r="N1177" s="78" t="str">
        <f>Model_dem!G1177</f>
        <v>---</v>
      </c>
      <c r="O1177" s="84" t="str">
        <f>IF(AND(H918&lt;-0.01,Model_dem!F918="Optimal"),"Aqui","")</f>
        <v/>
      </c>
      <c r="P1177" s="84">
        <v>13792</v>
      </c>
    </row>
    <row r="1178" spans="1:16" x14ac:dyDescent="0.3">
      <c r="A1178" s="68" t="s">
        <v>22</v>
      </c>
      <c r="B1178" s="20">
        <v>2</v>
      </c>
      <c r="C1178" s="82" t="str">
        <f t="shared" si="36"/>
        <v>Knapsack</v>
      </c>
      <c r="D1178" s="20">
        <v>50</v>
      </c>
      <c r="E1178" s="20">
        <v>0.05</v>
      </c>
      <c r="F1178" t="s">
        <v>1</v>
      </c>
      <c r="G1178">
        <v>45573.7</v>
      </c>
      <c r="H1178" s="79">
        <f t="shared" si="37"/>
        <v>-1.7892739499104559E-3</v>
      </c>
      <c r="I1178" s="92">
        <v>1402.54</v>
      </c>
      <c r="J1178">
        <v>49351</v>
      </c>
      <c r="K1178" s="52">
        <v>0</v>
      </c>
      <c r="L1178" s="81">
        <f>IF(OR('H_Parallel+HT'!$G1178="---",'H_Parallel+HT'!$G1178="infeas",'H_Parallel+HT'!$G1178="inf"),"---",('H_Parallel+HT'!$G1178/M1178)-1)</f>
        <v>5.2616997491570228E-3</v>
      </c>
      <c r="M1178" s="83">
        <f>Model_dem!L1178</f>
        <v>45335.16</v>
      </c>
      <c r="N1178" s="78">
        <f>Model_dem!G1178</f>
        <v>45655.39</v>
      </c>
      <c r="O1178" s="84" t="str">
        <f>IF(AND(H919&lt;-0.01,Model_dem!F919="Optimal"),"Aqui","")</f>
        <v/>
      </c>
      <c r="P1178" s="84"/>
    </row>
    <row r="1179" spans="1:16" x14ac:dyDescent="0.3">
      <c r="A1179" s="68" t="s">
        <v>22</v>
      </c>
      <c r="B1179" s="20">
        <v>2</v>
      </c>
      <c r="C1179" s="82" t="str">
        <f t="shared" si="36"/>
        <v>Knapsack</v>
      </c>
      <c r="D1179" s="20">
        <v>50</v>
      </c>
      <c r="E1179" s="20">
        <v>0.1</v>
      </c>
      <c r="F1179" t="s">
        <v>1</v>
      </c>
      <c r="G1179">
        <v>45870.3</v>
      </c>
      <c r="H1179" s="79">
        <f t="shared" si="37"/>
        <v>-3.5455352725172966E-2</v>
      </c>
      <c r="I1179" s="92">
        <v>586.41499999999996</v>
      </c>
      <c r="J1179">
        <v>37101</v>
      </c>
      <c r="K1179" s="52">
        <v>0</v>
      </c>
      <c r="L1179" s="81">
        <f>IF(OR('H_Parallel+HT'!$G1179="---",'H_Parallel+HT'!$G1179="infeas",'H_Parallel+HT'!$G1179="inf"),"---",('H_Parallel+HT'!$G1179/M1179)-1)</f>
        <v>1.1804083188412751E-2</v>
      </c>
      <c r="M1179" s="83">
        <f>Model_dem!L1179</f>
        <v>45335.16</v>
      </c>
      <c r="N1179" s="78">
        <f>Model_dem!G1179</f>
        <v>47556.43</v>
      </c>
      <c r="O1179" s="84" t="str">
        <f>IF(AND(H920&lt;-0.01,Model_dem!F920="Optimal"),"Aqui","")</f>
        <v/>
      </c>
      <c r="P1179" s="84"/>
    </row>
    <row r="1180" spans="1:16" x14ac:dyDescent="0.3">
      <c r="A1180" s="68" t="s">
        <v>22</v>
      </c>
      <c r="B1180" s="20">
        <v>2</v>
      </c>
      <c r="C1180" s="82" t="str">
        <f t="shared" si="36"/>
        <v>Knapsack</v>
      </c>
      <c r="D1180" s="20">
        <v>50</v>
      </c>
      <c r="E1180" s="20">
        <v>0.15</v>
      </c>
      <c r="F1180" t="s">
        <v>4</v>
      </c>
      <c r="G1180" t="s">
        <v>511</v>
      </c>
      <c r="H1180" s="79" t="str">
        <f t="shared" si="37"/>
        <v>---</v>
      </c>
      <c r="I1180" s="92" t="s">
        <v>511</v>
      </c>
      <c r="L1180" s="81" t="str">
        <f>IF(OR('H_Parallel+HT'!$G1180="---",'H_Parallel+HT'!$G1180="infeas",'H_Parallel+HT'!$G1180="inf"),"---",('H_Parallel+HT'!$G1180/M1180)-1)</f>
        <v>---</v>
      </c>
      <c r="M1180" s="83">
        <f>Model_dem!L1180</f>
        <v>45335.16</v>
      </c>
      <c r="N1180" s="78" t="str">
        <f>Model_dem!G1180</f>
        <v>---</v>
      </c>
      <c r="O1180" s="84" t="str">
        <f>IF(AND(H921&lt;-0.01,Model_dem!F921="Optimal"),"Aqui","")</f>
        <v/>
      </c>
      <c r="P1180" s="84"/>
    </row>
    <row r="1181" spans="1:16" x14ac:dyDescent="0.3">
      <c r="A1181" s="68" t="s">
        <v>22</v>
      </c>
      <c r="B1181" s="20">
        <v>2</v>
      </c>
      <c r="C1181" s="82" t="str">
        <f t="shared" si="36"/>
        <v>Knapsack</v>
      </c>
      <c r="D1181" s="20">
        <v>50</v>
      </c>
      <c r="E1181" s="20">
        <v>0.2</v>
      </c>
      <c r="F1181" t="s">
        <v>4</v>
      </c>
      <c r="G1181" t="s">
        <v>511</v>
      </c>
      <c r="H1181" s="79" t="str">
        <f t="shared" si="37"/>
        <v>---</v>
      </c>
      <c r="I1181" s="92" t="s">
        <v>511</v>
      </c>
      <c r="L1181" s="81" t="str">
        <f>IF(OR('H_Parallel+HT'!$G1181="---",'H_Parallel+HT'!$G1181="infeas",'H_Parallel+HT'!$G1181="inf"),"---",('H_Parallel+HT'!$G1181/M1181)-1)</f>
        <v>---</v>
      </c>
      <c r="M1181" s="83">
        <f>Model_dem!L1181</f>
        <v>45335.16</v>
      </c>
      <c r="N1181" s="78" t="str">
        <f>Model_dem!G1181</f>
        <v>---</v>
      </c>
      <c r="O1181" s="84" t="str">
        <f>IF(AND(H922&lt;-0.01,Model_dem!F922="Optimal"),"Aqui","")</f>
        <v/>
      </c>
      <c r="P1181" s="84">
        <v>13667</v>
      </c>
    </row>
    <row r="1182" spans="1:16" hidden="1" x14ac:dyDescent="0.3">
      <c r="A1182" s="68" t="s">
        <v>22</v>
      </c>
      <c r="B1182" s="20">
        <v>3</v>
      </c>
      <c r="C1182" s="82" t="str">
        <f t="shared" si="36"/>
        <v>Factor Model</v>
      </c>
      <c r="D1182" s="20">
        <v>0</v>
      </c>
      <c r="E1182" s="20">
        <v>0.05</v>
      </c>
      <c r="F1182" t="s">
        <v>0</v>
      </c>
      <c r="G1182">
        <v>45870.3</v>
      </c>
      <c r="H1182" s="79">
        <f t="shared" si="37"/>
        <v>-1.0900287439628087E-6</v>
      </c>
      <c r="I1182">
        <v>890.17399999999998</v>
      </c>
      <c r="J1182">
        <v>115078</v>
      </c>
      <c r="K1182" s="52">
        <v>0</v>
      </c>
      <c r="L1182" s="81">
        <f>IF(OR('H_Parallel+HT'!$G1182="---",'H_Parallel+HT'!$G1182="infeas",'H_Parallel+HT'!$G1182="inf"),"---",('H_Parallel+HT'!$G1182/M1182)-1)</f>
        <v>1.1804083188412751E-2</v>
      </c>
      <c r="M1182" s="83">
        <f>Model_dem!L1182</f>
        <v>45335.16</v>
      </c>
      <c r="N1182" s="78">
        <f>Model_dem!G1182</f>
        <v>45870.35</v>
      </c>
      <c r="O1182" s="84" t="str">
        <f>IF(AND(H923&lt;-0.01,Model_dem!F923="Optimal"),"Aqui","")</f>
        <v/>
      </c>
      <c r="P1182" s="84"/>
    </row>
    <row r="1183" spans="1:16" hidden="1" x14ac:dyDescent="0.3">
      <c r="A1183" s="68" t="s">
        <v>22</v>
      </c>
      <c r="B1183" s="20">
        <v>3</v>
      </c>
      <c r="C1183" s="82" t="str">
        <f t="shared" si="36"/>
        <v>Factor Model</v>
      </c>
      <c r="D1183" s="20">
        <v>0</v>
      </c>
      <c r="E1183" s="20">
        <v>0.1</v>
      </c>
      <c r="F1183" t="s">
        <v>4</v>
      </c>
      <c r="G1183" t="s">
        <v>511</v>
      </c>
      <c r="H1183" s="79" t="str">
        <f t="shared" si="37"/>
        <v>---</v>
      </c>
      <c r="I1183" t="s">
        <v>511</v>
      </c>
      <c r="L1183" s="81" t="str">
        <f>IF(OR('H_Parallel+HT'!$G1183="---",'H_Parallel+HT'!$G1183="infeas",'H_Parallel+HT'!$G1183="inf"),"---",('H_Parallel+HT'!$G1183/M1183)-1)</f>
        <v>---</v>
      </c>
      <c r="M1183" s="83">
        <f>Model_dem!L1183</f>
        <v>45335.16</v>
      </c>
      <c r="N1183" s="78" t="str">
        <f>Model_dem!G1183</f>
        <v>---</v>
      </c>
      <c r="O1183" s="84" t="str">
        <f>IF(AND(H924&lt;-0.01,Model_dem!F924="Optimal"),"Aqui","")</f>
        <v/>
      </c>
      <c r="P1183" s="84"/>
    </row>
    <row r="1184" spans="1:16" hidden="1" x14ac:dyDescent="0.3">
      <c r="A1184" s="68" t="s">
        <v>22</v>
      </c>
      <c r="B1184" s="20">
        <v>3</v>
      </c>
      <c r="C1184" s="82" t="str">
        <f t="shared" si="36"/>
        <v>Factor Model</v>
      </c>
      <c r="D1184" s="20">
        <v>0</v>
      </c>
      <c r="E1184" s="20">
        <v>0.15</v>
      </c>
      <c r="F1184" t="s">
        <v>4</v>
      </c>
      <c r="G1184" t="s">
        <v>511</v>
      </c>
      <c r="H1184" s="79" t="str">
        <f t="shared" si="37"/>
        <v>---</v>
      </c>
      <c r="I1184" t="s">
        <v>511</v>
      </c>
      <c r="L1184" s="81" t="str">
        <f>IF(OR('H_Parallel+HT'!$G1184="---",'H_Parallel+HT'!$G1184="infeas",'H_Parallel+HT'!$G1184="inf"),"---",('H_Parallel+HT'!$G1184/M1184)-1)</f>
        <v>---</v>
      </c>
      <c r="M1184" s="83">
        <f>Model_dem!L1184</f>
        <v>45335.16</v>
      </c>
      <c r="N1184" s="78" t="str">
        <f>Model_dem!G1184</f>
        <v>---</v>
      </c>
      <c r="O1184" s="84" t="str">
        <f>IF(AND(H925&lt;-0.01,Model_dem!F925="Optimal"),"Aqui","")</f>
        <v/>
      </c>
      <c r="P1184" s="84"/>
    </row>
    <row r="1185" spans="1:16" hidden="1" x14ac:dyDescent="0.3">
      <c r="A1185" s="68" t="s">
        <v>22</v>
      </c>
      <c r="B1185" s="20">
        <v>3</v>
      </c>
      <c r="C1185" s="82" t="str">
        <f t="shared" si="36"/>
        <v>Factor Model</v>
      </c>
      <c r="D1185" s="20">
        <v>0</v>
      </c>
      <c r="E1185" s="20">
        <v>0.2</v>
      </c>
      <c r="F1185" t="s">
        <v>4</v>
      </c>
      <c r="G1185" t="s">
        <v>511</v>
      </c>
      <c r="H1185" s="79" t="str">
        <f t="shared" si="37"/>
        <v>---</v>
      </c>
      <c r="I1185" t="s">
        <v>511</v>
      </c>
      <c r="L1185" s="81" t="str">
        <f>IF(OR('H_Parallel+HT'!$G1185="---",'H_Parallel+HT'!$G1185="infeas",'H_Parallel+HT'!$G1185="inf"),"---",('H_Parallel+HT'!$G1185/M1185)-1)</f>
        <v>---</v>
      </c>
      <c r="M1185" s="83">
        <f>Model_dem!L1185</f>
        <v>45335.16</v>
      </c>
      <c r="N1185" s="78" t="str">
        <f>Model_dem!G1185</f>
        <v>---</v>
      </c>
      <c r="O1185" s="84" t="str">
        <f>IF(AND(H926&lt;-0.01,Model_dem!F926="Optimal"),"Aqui","")</f>
        <v/>
      </c>
      <c r="P1185" s="84">
        <v>13960</v>
      </c>
    </row>
    <row r="1186" spans="1:16" hidden="1" x14ac:dyDescent="0.3">
      <c r="A1186" s="68" t="s">
        <v>22</v>
      </c>
      <c r="B1186" s="20">
        <v>3</v>
      </c>
      <c r="C1186" s="82" t="str">
        <f t="shared" si="36"/>
        <v>Factor Model</v>
      </c>
      <c r="D1186" s="20">
        <v>10</v>
      </c>
      <c r="E1186" s="20">
        <v>0.05</v>
      </c>
      <c r="F1186" t="s">
        <v>0</v>
      </c>
      <c r="G1186">
        <v>45883.3</v>
      </c>
      <c r="H1186" s="79">
        <f t="shared" si="37"/>
        <v>2.823174447111122E-4</v>
      </c>
      <c r="I1186">
        <v>404.25799999999998</v>
      </c>
      <c r="J1186">
        <v>110535</v>
      </c>
      <c r="K1186" s="52">
        <v>0</v>
      </c>
      <c r="L1186" s="81">
        <f>IF(OR('H_Parallel+HT'!$G1186="---",'H_Parallel+HT'!$G1186="infeas",'H_Parallel+HT'!$G1186="inf"),"---",('H_Parallel+HT'!$G1186/M1186)-1)</f>
        <v>1.2090836339829769E-2</v>
      </c>
      <c r="M1186" s="83">
        <f>Model_dem!L1186</f>
        <v>45335.16</v>
      </c>
      <c r="N1186" s="78">
        <f>Model_dem!G1186</f>
        <v>45870.35</v>
      </c>
      <c r="O1186" s="84" t="str">
        <f>IF(AND(H927&lt;-0.01,Model_dem!F927="Optimal"),"Aqui","")</f>
        <v/>
      </c>
      <c r="P1186" s="84"/>
    </row>
    <row r="1187" spans="1:16" hidden="1" x14ac:dyDescent="0.3">
      <c r="A1187" s="68" t="s">
        <v>22</v>
      </c>
      <c r="B1187" s="20">
        <v>3</v>
      </c>
      <c r="C1187" s="82" t="str">
        <f t="shared" si="36"/>
        <v>Factor Model</v>
      </c>
      <c r="D1187" s="20">
        <v>10</v>
      </c>
      <c r="E1187" s="20">
        <v>0.1</v>
      </c>
      <c r="F1187" t="s">
        <v>4</v>
      </c>
      <c r="G1187" t="s">
        <v>511</v>
      </c>
      <c r="H1187" s="79" t="str">
        <f t="shared" si="37"/>
        <v>---</v>
      </c>
      <c r="I1187" t="s">
        <v>511</v>
      </c>
      <c r="L1187" s="81" t="str">
        <f>IF(OR('H_Parallel+HT'!$G1187="---",'H_Parallel+HT'!$G1187="infeas",'H_Parallel+HT'!$G1187="inf"),"---",('H_Parallel+HT'!$G1187/M1187)-1)</f>
        <v>---</v>
      </c>
      <c r="M1187" s="83">
        <f>Model_dem!L1187</f>
        <v>45335.16</v>
      </c>
      <c r="N1187" s="78" t="str">
        <f>Model_dem!G1187</f>
        <v>---</v>
      </c>
      <c r="O1187" s="84" t="str">
        <f>IF(AND(H928&lt;-0.01,Model_dem!F928="Optimal"),"Aqui","")</f>
        <v/>
      </c>
      <c r="P1187" s="84"/>
    </row>
    <row r="1188" spans="1:16" hidden="1" x14ac:dyDescent="0.3">
      <c r="A1188" s="68" t="s">
        <v>22</v>
      </c>
      <c r="B1188" s="20">
        <v>3</v>
      </c>
      <c r="C1188" s="82" t="str">
        <f t="shared" si="36"/>
        <v>Factor Model</v>
      </c>
      <c r="D1188" s="20">
        <v>10</v>
      </c>
      <c r="E1188" s="20">
        <v>0.15</v>
      </c>
      <c r="F1188" t="s">
        <v>4</v>
      </c>
      <c r="G1188" t="s">
        <v>511</v>
      </c>
      <c r="H1188" s="79" t="str">
        <f t="shared" si="37"/>
        <v>---</v>
      </c>
      <c r="I1188" t="s">
        <v>511</v>
      </c>
      <c r="L1188" s="81" t="str">
        <f>IF(OR('H_Parallel+HT'!$G1188="---",'H_Parallel+HT'!$G1188="infeas",'H_Parallel+HT'!$G1188="inf"),"---",('H_Parallel+HT'!$G1188/M1188)-1)</f>
        <v>---</v>
      </c>
      <c r="M1188" s="83">
        <f>Model_dem!L1188</f>
        <v>45335.16</v>
      </c>
      <c r="N1188" s="78" t="str">
        <f>Model_dem!G1188</f>
        <v>---</v>
      </c>
      <c r="O1188" s="84" t="str">
        <f>IF(AND(H929&lt;-0.01,Model_dem!F929="Optimal"),"Aqui","")</f>
        <v/>
      </c>
      <c r="P1188" s="84"/>
    </row>
    <row r="1189" spans="1:16" hidden="1" x14ac:dyDescent="0.3">
      <c r="A1189" s="68" t="s">
        <v>22</v>
      </c>
      <c r="B1189" s="20">
        <v>3</v>
      </c>
      <c r="C1189" s="82" t="str">
        <f t="shared" si="36"/>
        <v>Factor Model</v>
      </c>
      <c r="D1189" s="20">
        <v>10</v>
      </c>
      <c r="E1189" s="20">
        <v>0.2</v>
      </c>
      <c r="F1189" t="s">
        <v>4</v>
      </c>
      <c r="G1189" t="s">
        <v>511</v>
      </c>
      <c r="H1189" s="79" t="str">
        <f t="shared" si="37"/>
        <v>---</v>
      </c>
      <c r="I1189" t="s">
        <v>511</v>
      </c>
      <c r="L1189" s="81" t="str">
        <f>IF(OR('H_Parallel+HT'!$G1189="---",'H_Parallel+HT'!$G1189="infeas",'H_Parallel+HT'!$G1189="inf"),"---",('H_Parallel+HT'!$G1189/M1189)-1)</f>
        <v>---</v>
      </c>
      <c r="M1189" s="83">
        <f>Model_dem!L1189</f>
        <v>45335.16</v>
      </c>
      <c r="N1189" s="78" t="str">
        <f>Model_dem!G1189</f>
        <v>---</v>
      </c>
      <c r="O1189" s="84" t="str">
        <f>IF(AND(H930&lt;-0.01,Model_dem!F930="Optimal"),"Aqui","")</f>
        <v/>
      </c>
      <c r="P1189" s="84">
        <v>14010</v>
      </c>
    </row>
    <row r="1190" spans="1:16" hidden="1" x14ac:dyDescent="0.3">
      <c r="A1190" s="68" t="s">
        <v>22</v>
      </c>
      <c r="B1190" s="20">
        <v>3</v>
      </c>
      <c r="C1190" s="82" t="str">
        <f t="shared" si="36"/>
        <v>Factor Model</v>
      </c>
      <c r="D1190" s="20">
        <v>25</v>
      </c>
      <c r="E1190" s="20">
        <v>0.05</v>
      </c>
      <c r="F1190" t="s">
        <v>0</v>
      </c>
      <c r="G1190">
        <v>45873.3</v>
      </c>
      <c r="H1190" s="79">
        <f t="shared" si="37"/>
        <v>6.4311695899516046E-5</v>
      </c>
      <c r="I1190">
        <v>923.71400000000006</v>
      </c>
      <c r="J1190">
        <v>98462</v>
      </c>
      <c r="K1190" s="52">
        <v>0</v>
      </c>
      <c r="L1190" s="81">
        <f>IF(OR('H_Parallel+HT'!$G1190="---",'H_Parallel+HT'!$G1190="infeas",'H_Parallel+HT'!$G1190="inf"),"---",('H_Parallel+HT'!$G1190/M1190)-1)</f>
        <v>1.1870256992585926E-2</v>
      </c>
      <c r="M1190" s="83">
        <f>Model_dem!L1190</f>
        <v>45335.16</v>
      </c>
      <c r="N1190" s="78">
        <f>Model_dem!G1190</f>
        <v>45870.35</v>
      </c>
      <c r="O1190" s="84" t="str">
        <f>IF(AND(H931&lt;-0.01,Model_dem!F931="Optimal"),"Aqui","")</f>
        <v/>
      </c>
      <c r="P1190" s="84"/>
    </row>
    <row r="1191" spans="1:16" hidden="1" x14ac:dyDescent="0.3">
      <c r="A1191" s="68" t="s">
        <v>22</v>
      </c>
      <c r="B1191" s="20">
        <v>3</v>
      </c>
      <c r="C1191" s="82" t="str">
        <f t="shared" si="36"/>
        <v>Factor Model</v>
      </c>
      <c r="D1191" s="20">
        <v>25</v>
      </c>
      <c r="E1191" s="20">
        <v>0.1</v>
      </c>
      <c r="F1191" t="s">
        <v>4</v>
      </c>
      <c r="G1191" t="s">
        <v>511</v>
      </c>
      <c r="H1191" s="79" t="str">
        <f t="shared" si="37"/>
        <v>---</v>
      </c>
      <c r="I1191" t="s">
        <v>511</v>
      </c>
      <c r="L1191" s="81" t="str">
        <f>IF(OR('H_Parallel+HT'!$G1191="---",'H_Parallel+HT'!$G1191="infeas",'H_Parallel+HT'!$G1191="inf"),"---",('H_Parallel+HT'!$G1191/M1191)-1)</f>
        <v>---</v>
      </c>
      <c r="M1191" s="83">
        <f>Model_dem!L1191</f>
        <v>45335.16</v>
      </c>
      <c r="N1191" s="78" t="str">
        <f>Model_dem!G1191</f>
        <v>---</v>
      </c>
      <c r="O1191" s="84" t="str">
        <f>IF(AND(H932&lt;-0.01,Model_dem!F932="Optimal"),"Aqui","")</f>
        <v/>
      </c>
      <c r="P1191" s="84"/>
    </row>
    <row r="1192" spans="1:16" hidden="1" x14ac:dyDescent="0.3">
      <c r="A1192" s="68" t="s">
        <v>22</v>
      </c>
      <c r="B1192" s="20">
        <v>3</v>
      </c>
      <c r="C1192" s="82" t="str">
        <f t="shared" si="36"/>
        <v>Factor Model</v>
      </c>
      <c r="D1192" s="20">
        <v>25</v>
      </c>
      <c r="E1192" s="20">
        <v>0.15</v>
      </c>
      <c r="F1192" t="s">
        <v>4</v>
      </c>
      <c r="G1192" t="s">
        <v>511</v>
      </c>
      <c r="H1192" s="79" t="str">
        <f t="shared" si="37"/>
        <v>---</v>
      </c>
      <c r="I1192" t="s">
        <v>511</v>
      </c>
      <c r="L1192" s="81" t="str">
        <f>IF(OR('H_Parallel+HT'!$G1192="---",'H_Parallel+HT'!$G1192="infeas",'H_Parallel+HT'!$G1192="inf"),"---",('H_Parallel+HT'!$G1192/M1192)-1)</f>
        <v>---</v>
      </c>
      <c r="M1192" s="83">
        <f>Model_dem!L1192</f>
        <v>45335.16</v>
      </c>
      <c r="N1192" s="78" t="str">
        <f>Model_dem!G1192</f>
        <v>---</v>
      </c>
      <c r="O1192" s="84" t="str">
        <f>IF(AND(H933&lt;-0.01,Model_dem!F933="Optimal"),"Aqui","")</f>
        <v/>
      </c>
      <c r="P1192" s="84"/>
    </row>
    <row r="1193" spans="1:16" hidden="1" x14ac:dyDescent="0.3">
      <c r="A1193" s="68" t="s">
        <v>22</v>
      </c>
      <c r="B1193" s="20">
        <v>3</v>
      </c>
      <c r="C1193" s="82" t="str">
        <f t="shared" si="36"/>
        <v>Factor Model</v>
      </c>
      <c r="D1193" s="20">
        <v>25</v>
      </c>
      <c r="E1193" s="20">
        <v>0.2</v>
      </c>
      <c r="F1193" t="s">
        <v>4</v>
      </c>
      <c r="G1193" t="s">
        <v>511</v>
      </c>
      <c r="H1193" s="79" t="str">
        <f t="shared" si="37"/>
        <v>---</v>
      </c>
      <c r="I1193" t="s">
        <v>511</v>
      </c>
      <c r="L1193" s="81" t="str">
        <f>IF(OR('H_Parallel+HT'!$G1193="---",'H_Parallel+HT'!$G1193="infeas",'H_Parallel+HT'!$G1193="inf"),"---",('H_Parallel+HT'!$G1193/M1193)-1)</f>
        <v>---</v>
      </c>
      <c r="M1193" s="83">
        <f>Model_dem!L1193</f>
        <v>45335.16</v>
      </c>
      <c r="N1193" s="78" t="str">
        <f>Model_dem!G1193</f>
        <v>---</v>
      </c>
      <c r="O1193" s="84" t="str">
        <f>IF(AND(H934&lt;-0.01,Model_dem!F934="Optimal"),"Aqui","")</f>
        <v/>
      </c>
      <c r="P1193" s="78"/>
    </row>
    <row r="1194" spans="1:16" hidden="1" x14ac:dyDescent="0.3">
      <c r="A1194" s="68" t="s">
        <v>22</v>
      </c>
      <c r="B1194" s="20">
        <v>3</v>
      </c>
      <c r="C1194" s="82" t="str">
        <f t="shared" si="36"/>
        <v>Factor Model</v>
      </c>
      <c r="D1194" s="20">
        <v>50</v>
      </c>
      <c r="E1194" s="20">
        <v>0.05</v>
      </c>
      <c r="F1194" t="s">
        <v>0</v>
      </c>
      <c r="G1194">
        <v>45870.3</v>
      </c>
      <c r="H1194" s="79">
        <f t="shared" si="37"/>
        <v>-1.0900287439628087E-6</v>
      </c>
      <c r="I1194">
        <v>1404.55</v>
      </c>
      <c r="J1194">
        <v>140330</v>
      </c>
      <c r="K1194" s="52">
        <v>0</v>
      </c>
      <c r="L1194" s="81">
        <f>IF(OR('H_Parallel+HT'!$G1194="---",'H_Parallel+HT'!$G1194="infeas",'H_Parallel+HT'!$G1194="inf"),"---",('H_Parallel+HT'!$G1194/M1194)-1)</f>
        <v>1.1804083188412751E-2</v>
      </c>
      <c r="M1194" s="83">
        <f>Model_dem!L1194</f>
        <v>45335.16</v>
      </c>
      <c r="N1194" s="78">
        <f>Model_dem!G1194</f>
        <v>45870.35</v>
      </c>
      <c r="O1194" s="84" t="str">
        <f>IF(AND(H935&lt;-0.01,Model_dem!F935="Optimal"),"Aqui","")</f>
        <v/>
      </c>
      <c r="P1194" s="78"/>
    </row>
    <row r="1195" spans="1:16" hidden="1" x14ac:dyDescent="0.3">
      <c r="A1195" s="68" t="s">
        <v>22</v>
      </c>
      <c r="B1195" s="20">
        <v>3</v>
      </c>
      <c r="C1195" s="82" t="str">
        <f t="shared" si="36"/>
        <v>Factor Model</v>
      </c>
      <c r="D1195" s="20">
        <v>50</v>
      </c>
      <c r="E1195" s="20">
        <v>0.1</v>
      </c>
      <c r="F1195" t="s">
        <v>4</v>
      </c>
      <c r="G1195" t="s">
        <v>511</v>
      </c>
      <c r="H1195" s="79" t="str">
        <f t="shared" si="37"/>
        <v>---</v>
      </c>
      <c r="I1195" t="s">
        <v>511</v>
      </c>
      <c r="L1195" s="81" t="str">
        <f>IF(OR('H_Parallel+HT'!$G1195="---",'H_Parallel+HT'!$G1195="infeas",'H_Parallel+HT'!$G1195="inf"),"---",('H_Parallel+HT'!$G1195/M1195)-1)</f>
        <v>---</v>
      </c>
      <c r="M1195" s="83">
        <f>Model_dem!L1195</f>
        <v>45335.16</v>
      </c>
      <c r="N1195" s="78" t="str">
        <f>Model_dem!G1195</f>
        <v>---</v>
      </c>
      <c r="O1195" s="84" t="str">
        <f>IF(AND(H936&lt;-0.01,Model_dem!F936="Optimal"),"Aqui","")</f>
        <v/>
      </c>
      <c r="P1195" s="78"/>
    </row>
    <row r="1196" spans="1:16" hidden="1" x14ac:dyDescent="0.3">
      <c r="A1196" s="68" t="s">
        <v>22</v>
      </c>
      <c r="B1196" s="20">
        <v>3</v>
      </c>
      <c r="C1196" s="82" t="str">
        <f t="shared" si="36"/>
        <v>Factor Model</v>
      </c>
      <c r="D1196" s="20">
        <v>50</v>
      </c>
      <c r="E1196" s="20">
        <v>0.15</v>
      </c>
      <c r="F1196" t="s">
        <v>4</v>
      </c>
      <c r="G1196" t="s">
        <v>511</v>
      </c>
      <c r="H1196" s="79" t="str">
        <f t="shared" si="37"/>
        <v>---</v>
      </c>
      <c r="I1196" t="s">
        <v>511</v>
      </c>
      <c r="L1196" s="81" t="str">
        <f>IF(OR('H_Parallel+HT'!$G1196="---",'H_Parallel+HT'!$G1196="infeas",'H_Parallel+HT'!$G1196="inf"),"---",('H_Parallel+HT'!$G1196/M1196)-1)</f>
        <v>---</v>
      </c>
      <c r="M1196" s="83">
        <f>Model_dem!L1196</f>
        <v>45335.16</v>
      </c>
      <c r="N1196" s="78" t="str">
        <f>Model_dem!G1196</f>
        <v>---</v>
      </c>
      <c r="O1196" s="84" t="str">
        <f>IF(AND(H937&lt;-0.01,Model_dem!F937="Optimal"),"Aqui","")</f>
        <v/>
      </c>
      <c r="P1196" s="78"/>
    </row>
    <row r="1197" spans="1:16" hidden="1" x14ac:dyDescent="0.3">
      <c r="A1197" s="68" t="s">
        <v>22</v>
      </c>
      <c r="B1197" s="20">
        <v>3</v>
      </c>
      <c r="C1197" s="82" t="str">
        <f t="shared" si="36"/>
        <v>Factor Model</v>
      </c>
      <c r="D1197" s="20">
        <v>50</v>
      </c>
      <c r="E1197" s="20">
        <v>0.2</v>
      </c>
      <c r="F1197" t="s">
        <v>4</v>
      </c>
      <c r="G1197" t="s">
        <v>511</v>
      </c>
      <c r="H1197" s="79" t="str">
        <f t="shared" si="37"/>
        <v>---</v>
      </c>
      <c r="I1197" t="s">
        <v>511</v>
      </c>
      <c r="L1197" s="81" t="str">
        <f>IF(OR('H_Parallel+HT'!$G1197="---",'H_Parallel+HT'!$G1197="infeas",'H_Parallel+HT'!$G1197="inf"),"---",('H_Parallel+HT'!$G1197/M1197)-1)</f>
        <v>---</v>
      </c>
      <c r="M1197" s="83">
        <f>Model_dem!L1197</f>
        <v>45335.16</v>
      </c>
      <c r="N1197" s="78" t="str">
        <f>Model_dem!G1197</f>
        <v>---</v>
      </c>
      <c r="O1197" s="84" t="str">
        <f>IF(AND(H938&lt;-0.01,Model_dem!F938="Optimal"),"Aqui","")</f>
        <v/>
      </c>
      <c r="P1197" s="84">
        <v>73323</v>
      </c>
    </row>
    <row r="1198" spans="1:16" x14ac:dyDescent="0.3">
      <c r="A1198" s="68" t="s">
        <v>21</v>
      </c>
      <c r="B1198" s="20">
        <v>0</v>
      </c>
      <c r="C1198" s="82" t="str">
        <f t="shared" si="36"/>
        <v>Deterministic</v>
      </c>
      <c r="D1198" s="20">
        <v>0</v>
      </c>
      <c r="E1198" s="20">
        <v>0.05</v>
      </c>
      <c r="F1198" t="s">
        <v>0</v>
      </c>
      <c r="G1198">
        <v>40635.9</v>
      </c>
      <c r="H1198" s="79">
        <f t="shared" si="37"/>
        <v>0</v>
      </c>
      <c r="I1198" s="92">
        <v>20.157599999999999</v>
      </c>
      <c r="J1198">
        <v>792967</v>
      </c>
      <c r="K1198" s="52">
        <v>1</v>
      </c>
      <c r="L1198" s="81">
        <f>IF(OR('H_Parallel+HT'!$G1198="---",'H_Parallel+HT'!$G1198="infeas",'H_Parallel+HT'!$G1198="inf"),"---",('H_Parallel+HT'!$G1198/M1198)-1)</f>
        <v>0</v>
      </c>
      <c r="M1198" s="83">
        <f>Model_dem!L1198</f>
        <v>40635.9</v>
      </c>
      <c r="N1198" s="78">
        <f>Model_dem!G1198</f>
        <v>40635.9</v>
      </c>
      <c r="O1198" s="84" t="str">
        <f>IF(AND(H939&lt;-0.01,Model_dem!F939="Optimal"),"Aqui","")</f>
        <v/>
      </c>
      <c r="P1198" s="84">
        <v>72064</v>
      </c>
    </row>
    <row r="1199" spans="1:16" x14ac:dyDescent="0.3">
      <c r="A1199" s="68" t="s">
        <v>21</v>
      </c>
      <c r="B1199" s="20">
        <v>0</v>
      </c>
      <c r="C1199" s="82" t="str">
        <f t="shared" si="36"/>
        <v>Deterministic</v>
      </c>
      <c r="D1199" s="20">
        <v>0</v>
      </c>
      <c r="E1199" s="20">
        <v>0.1</v>
      </c>
      <c r="F1199" t="s">
        <v>0</v>
      </c>
      <c r="G1199">
        <v>40635.9</v>
      </c>
      <c r="H1199" s="79">
        <f t="shared" si="37"/>
        <v>0</v>
      </c>
      <c r="I1199" s="92">
        <v>17.464600000000001</v>
      </c>
      <c r="J1199">
        <v>802607</v>
      </c>
      <c r="K1199" s="52">
        <v>1</v>
      </c>
      <c r="L1199" s="81">
        <f>IF(OR('H_Parallel+HT'!$G1199="---",'H_Parallel+HT'!$G1199="infeas",'H_Parallel+HT'!$G1199="inf"),"---",('H_Parallel+HT'!$G1199/M1199)-1)</f>
        <v>0</v>
      </c>
      <c r="M1199" s="83">
        <f>Model_dem!L1199</f>
        <v>40635.9</v>
      </c>
      <c r="N1199" s="78">
        <f>Model_dem!G1199</f>
        <v>40635.9</v>
      </c>
      <c r="O1199" s="84" t="str">
        <f>IF(AND(H940&lt;-0.01,Model_dem!F940="Optimal"),"Aqui","")</f>
        <v/>
      </c>
      <c r="P1199" s="84">
        <v>71513</v>
      </c>
    </row>
    <row r="1200" spans="1:16" x14ac:dyDescent="0.3">
      <c r="A1200" s="68" t="s">
        <v>21</v>
      </c>
      <c r="B1200" s="20">
        <v>0</v>
      </c>
      <c r="C1200" s="82" t="str">
        <f t="shared" si="36"/>
        <v>Deterministic</v>
      </c>
      <c r="D1200" s="20">
        <v>0</v>
      </c>
      <c r="E1200" s="20">
        <v>0.15</v>
      </c>
      <c r="F1200" t="s">
        <v>0</v>
      </c>
      <c r="G1200">
        <v>40645.9</v>
      </c>
      <c r="H1200" s="79">
        <f t="shared" si="37"/>
        <v>2.4608781889905233E-4</v>
      </c>
      <c r="I1200" s="92">
        <v>30.412500000000001</v>
      </c>
      <c r="J1200">
        <v>796300</v>
      </c>
      <c r="K1200" s="52">
        <v>1</v>
      </c>
      <c r="L1200" s="81">
        <f>IF(OR('H_Parallel+HT'!$G1200="---",'H_Parallel+HT'!$G1200="infeas",'H_Parallel+HT'!$G1200="inf"),"---",('H_Parallel+HT'!$G1200/M1200)-1)</f>
        <v>2.460878188990101E-4</v>
      </c>
      <c r="M1200" s="83">
        <f>Model_dem!L1200</f>
        <v>40635.9</v>
      </c>
      <c r="N1200" s="78">
        <f>Model_dem!G1200</f>
        <v>40635.9</v>
      </c>
      <c r="O1200" s="84" t="str">
        <f>IF(AND(H941&lt;-0.01,Model_dem!F941="Optimal"),"Aqui","")</f>
        <v/>
      </c>
      <c r="P1200" s="84">
        <v>63539</v>
      </c>
    </row>
    <row r="1201" spans="1:16" x14ac:dyDescent="0.3">
      <c r="A1201" s="68" t="s">
        <v>21</v>
      </c>
      <c r="B1201" s="20">
        <v>0</v>
      </c>
      <c r="C1201" s="82" t="str">
        <f t="shared" si="36"/>
        <v>Deterministic</v>
      </c>
      <c r="D1201" s="20">
        <v>0</v>
      </c>
      <c r="E1201" s="20">
        <v>0.2</v>
      </c>
      <c r="F1201" t="s">
        <v>0</v>
      </c>
      <c r="G1201">
        <v>40635.9</v>
      </c>
      <c r="H1201" s="79">
        <f t="shared" si="37"/>
        <v>0</v>
      </c>
      <c r="I1201" s="92">
        <v>24.177299999999999</v>
      </c>
      <c r="J1201">
        <v>837339</v>
      </c>
      <c r="K1201" s="52">
        <v>1</v>
      </c>
      <c r="L1201" s="81">
        <f>IF(OR('H_Parallel+HT'!$G1201="---",'H_Parallel+HT'!$G1201="infeas",'H_Parallel+HT'!$G1201="inf"),"---",('H_Parallel+HT'!$G1201/M1201)-1)</f>
        <v>0</v>
      </c>
      <c r="M1201" s="83">
        <f>Model_dem!L1201</f>
        <v>40635.9</v>
      </c>
      <c r="N1201" s="78">
        <f>Model_dem!G1201</f>
        <v>40635.9</v>
      </c>
      <c r="O1201" s="84" t="str">
        <f>IF(AND(H942&lt;-0.01,Model_dem!F942="Optimal"),"Aqui","")</f>
        <v/>
      </c>
      <c r="P1201" s="78"/>
    </row>
    <row r="1202" spans="1:16" x14ac:dyDescent="0.3">
      <c r="A1202" s="68" t="s">
        <v>21</v>
      </c>
      <c r="B1202" s="20">
        <v>1</v>
      </c>
      <c r="C1202" s="82" t="str">
        <f t="shared" si="36"/>
        <v>Cardinality-constrained</v>
      </c>
      <c r="D1202" s="20">
        <v>5</v>
      </c>
      <c r="E1202" s="20">
        <v>0.05</v>
      </c>
      <c r="F1202" t="s">
        <v>1</v>
      </c>
      <c r="G1202">
        <v>40883.199999999997</v>
      </c>
      <c r="H1202" s="79">
        <f t="shared" si="37"/>
        <v>-0.13996445689051651</v>
      </c>
      <c r="I1202" s="92">
        <v>543.91099999999994</v>
      </c>
      <c r="J1202">
        <v>113022</v>
      </c>
      <c r="K1202" s="52">
        <v>1</v>
      </c>
      <c r="L1202" s="81">
        <f>IF(OR('H_Parallel+HT'!$G1202="---",'H_Parallel+HT'!$G1202="infeas",'H_Parallel+HT'!$G1202="inf"),"---",('H_Parallel+HT'!$G1202/M1202)-1)</f>
        <v>6.0857517613734924E-3</v>
      </c>
      <c r="M1202" s="83">
        <f>Model_dem!L1202</f>
        <v>40635.9</v>
      </c>
      <c r="N1202" s="78">
        <f>Model_dem!G1202</f>
        <v>47536.639999999999</v>
      </c>
      <c r="O1202" s="84" t="str">
        <f>IF(AND(H943&lt;-0.01,Model_dem!F943="Optimal"),"Aqui","")</f>
        <v/>
      </c>
      <c r="P1202" s="78"/>
    </row>
    <row r="1203" spans="1:16" x14ac:dyDescent="0.3">
      <c r="A1203" s="68" t="s">
        <v>21</v>
      </c>
      <c r="B1203" s="20">
        <v>1</v>
      </c>
      <c r="C1203" s="82" t="str">
        <f t="shared" si="36"/>
        <v>Cardinality-constrained</v>
      </c>
      <c r="D1203" s="20">
        <v>5</v>
      </c>
      <c r="E1203" s="20">
        <v>0.1</v>
      </c>
      <c r="F1203" t="s">
        <v>0</v>
      </c>
      <c r="G1203">
        <v>40975.5</v>
      </c>
      <c r="H1203" s="79">
        <f t="shared" si="37"/>
        <v>1.7696630927608575E-4</v>
      </c>
      <c r="I1203" s="92">
        <v>308.78800000000001</v>
      </c>
      <c r="J1203">
        <v>107284</v>
      </c>
      <c r="K1203" s="52">
        <v>0.35899999999999999</v>
      </c>
      <c r="L1203" s="81">
        <f>IF(OR('H_Parallel+HT'!$G1203="---",'H_Parallel+HT'!$G1203="infeas",'H_Parallel+HT'!$G1203="inf"),"---",('H_Parallel+HT'!$G1203/M1203)-1)</f>
        <v>8.3571423298118841E-3</v>
      </c>
      <c r="M1203" s="83">
        <f>Model_dem!L1203</f>
        <v>40635.9</v>
      </c>
      <c r="N1203" s="78">
        <f>Model_dem!G1203</f>
        <v>40968.25</v>
      </c>
      <c r="O1203" s="84" t="str">
        <f>IF(AND(H944&lt;-0.01,Model_dem!F944="Optimal"),"Aqui","")</f>
        <v/>
      </c>
      <c r="P1203" s="84">
        <v>68998</v>
      </c>
    </row>
    <row r="1204" spans="1:16" x14ac:dyDescent="0.3">
      <c r="A1204" s="68" t="s">
        <v>21</v>
      </c>
      <c r="B1204" s="20">
        <v>1</v>
      </c>
      <c r="C1204" s="82" t="str">
        <f t="shared" si="36"/>
        <v>Cardinality-constrained</v>
      </c>
      <c r="D1204" s="20">
        <v>5</v>
      </c>
      <c r="E1204" s="20">
        <v>0.15</v>
      </c>
      <c r="F1204" t="s">
        <v>4</v>
      </c>
      <c r="G1204" t="s">
        <v>511</v>
      </c>
      <c r="H1204" s="79" t="str">
        <f t="shared" si="37"/>
        <v>---</v>
      </c>
      <c r="I1204" s="92" t="s">
        <v>511</v>
      </c>
      <c r="L1204" s="81" t="str">
        <f>IF(OR('H_Parallel+HT'!$G1204="---",'H_Parallel+HT'!$G1204="infeas",'H_Parallel+HT'!$G1204="inf"),"---",('H_Parallel+HT'!$G1204/M1204)-1)</f>
        <v>---</v>
      </c>
      <c r="M1204" s="83">
        <f>Model_dem!L1204</f>
        <v>40635.9</v>
      </c>
      <c r="N1204" s="78" t="str">
        <f>Model_dem!G1204</f>
        <v>---</v>
      </c>
      <c r="O1204" s="84" t="str">
        <f>IF(AND(H945&lt;-0.01,Model_dem!F945="Optimal"),"Aqui","")</f>
        <v/>
      </c>
      <c r="P1204" s="84">
        <v>24335</v>
      </c>
    </row>
    <row r="1205" spans="1:16" x14ac:dyDescent="0.3">
      <c r="A1205" s="68" t="s">
        <v>21</v>
      </c>
      <c r="B1205" s="20">
        <v>1</v>
      </c>
      <c r="C1205" s="82" t="str">
        <f t="shared" si="36"/>
        <v>Cardinality-constrained</v>
      </c>
      <c r="D1205" s="20">
        <v>5</v>
      </c>
      <c r="E1205" s="20">
        <v>0.2</v>
      </c>
      <c r="F1205" t="s">
        <v>4</v>
      </c>
      <c r="G1205" t="s">
        <v>511</v>
      </c>
      <c r="H1205" s="79" t="str">
        <f t="shared" si="37"/>
        <v>---</v>
      </c>
      <c r="I1205" s="92" t="s">
        <v>511</v>
      </c>
      <c r="L1205" s="81" t="str">
        <f>IF(OR('H_Parallel+HT'!$G1205="---",'H_Parallel+HT'!$G1205="infeas",'H_Parallel+HT'!$G1205="inf"),"---",('H_Parallel+HT'!$G1205/M1205)-1)</f>
        <v>---</v>
      </c>
      <c r="M1205" s="83">
        <f>Model_dem!L1205</f>
        <v>40635.9</v>
      </c>
      <c r="N1205" s="78" t="str">
        <f>Model_dem!G1205</f>
        <v>---</v>
      </c>
      <c r="O1205" s="84" t="str">
        <f>IF(AND(H946&lt;-0.01,Model_dem!F946="Optimal"),"Aqui","")</f>
        <v/>
      </c>
      <c r="P1205" s="84">
        <v>52128</v>
      </c>
    </row>
    <row r="1206" spans="1:16" x14ac:dyDescent="0.3">
      <c r="A1206" s="68" t="s">
        <v>21</v>
      </c>
      <c r="B1206" s="20">
        <v>1</v>
      </c>
      <c r="C1206" s="82" t="str">
        <f t="shared" si="36"/>
        <v>Cardinality-constrained</v>
      </c>
      <c r="D1206" s="20">
        <v>10</v>
      </c>
      <c r="E1206" s="20">
        <v>0.05</v>
      </c>
      <c r="F1206" t="s">
        <v>1</v>
      </c>
      <c r="G1206">
        <v>40759.300000000003</v>
      </c>
      <c r="H1206" s="79">
        <f t="shared" si="37"/>
        <v>-0.44322703285727244</v>
      </c>
      <c r="I1206" s="92">
        <v>340.29399999999998</v>
      </c>
      <c r="J1206">
        <v>138212</v>
      </c>
      <c r="K1206" s="52">
        <v>1</v>
      </c>
      <c r="L1206" s="81">
        <f>IF(OR('H_Parallel+HT'!$G1206="---",'H_Parallel+HT'!$G1206="infeas",'H_Parallel+HT'!$G1206="inf"),"---",('H_Parallel+HT'!$G1206/M1206)-1)</f>
        <v>3.0367236852142376E-3</v>
      </c>
      <c r="M1206" s="83">
        <f>Model_dem!L1206</f>
        <v>40635.9</v>
      </c>
      <c r="N1206" s="78">
        <f>Model_dem!G1206</f>
        <v>73206.320000000007</v>
      </c>
      <c r="O1206" s="84" t="str">
        <f>IF(AND(H947&lt;-0.01,Model_dem!F947="Optimal"),"Aqui","")</f>
        <v/>
      </c>
      <c r="P1206" s="84">
        <v>17850</v>
      </c>
    </row>
    <row r="1207" spans="1:16" x14ac:dyDescent="0.3">
      <c r="A1207" s="68" t="s">
        <v>21</v>
      </c>
      <c r="B1207" s="20">
        <v>1</v>
      </c>
      <c r="C1207" s="82" t="str">
        <f t="shared" si="36"/>
        <v>Cardinality-constrained</v>
      </c>
      <c r="D1207" s="20">
        <v>10</v>
      </c>
      <c r="E1207" s="20">
        <v>0.1</v>
      </c>
      <c r="F1207" t="s">
        <v>1</v>
      </c>
      <c r="G1207">
        <v>41018.699999999997</v>
      </c>
      <c r="H1207" s="79">
        <f t="shared" si="37"/>
        <v>-1.6540648473252972E-3</v>
      </c>
      <c r="I1207" s="92">
        <v>1781.84</v>
      </c>
      <c r="J1207">
        <v>93126</v>
      </c>
      <c r="K1207" s="52">
        <v>0</v>
      </c>
      <c r="L1207" s="81">
        <f>IF(OR('H_Parallel+HT'!$G1207="---",'H_Parallel+HT'!$G1207="infeas",'H_Parallel+HT'!$G1207="inf"),"---",('H_Parallel+HT'!$G1207/M1207)-1)</f>
        <v>9.42024170745559E-3</v>
      </c>
      <c r="M1207" s="83">
        <f>Model_dem!L1207</f>
        <v>40635.9</v>
      </c>
      <c r="N1207" s="78">
        <f>Model_dem!G1207</f>
        <v>41086.660000000003</v>
      </c>
      <c r="O1207" s="84" t="str">
        <f>IF(AND(H948&lt;-0.01,Model_dem!F948="Optimal"),"Aqui","")</f>
        <v/>
      </c>
      <c r="P1207" s="84">
        <v>29</v>
      </c>
    </row>
    <row r="1208" spans="1:16" x14ac:dyDescent="0.3">
      <c r="A1208" s="68" t="s">
        <v>21</v>
      </c>
      <c r="B1208" s="20">
        <v>1</v>
      </c>
      <c r="C1208" s="82" t="str">
        <f t="shared" si="36"/>
        <v>Cardinality-constrained</v>
      </c>
      <c r="D1208" s="20">
        <v>10</v>
      </c>
      <c r="E1208" s="20">
        <v>0.15</v>
      </c>
      <c r="F1208" t="s">
        <v>4</v>
      </c>
      <c r="G1208" t="s">
        <v>511</v>
      </c>
      <c r="H1208" s="79" t="str">
        <f t="shared" si="37"/>
        <v>---</v>
      </c>
      <c r="I1208" s="92" t="s">
        <v>511</v>
      </c>
      <c r="L1208" s="81" t="str">
        <f>IF(OR('H_Parallel+HT'!$G1208="---",'H_Parallel+HT'!$G1208="infeas",'H_Parallel+HT'!$G1208="inf"),"---",('H_Parallel+HT'!$G1208/M1208)-1)</f>
        <v>---</v>
      </c>
      <c r="M1208" s="83">
        <f>Model_dem!L1208</f>
        <v>40635.9</v>
      </c>
      <c r="N1208" s="78" t="str">
        <f>Model_dem!G1208</f>
        <v>---</v>
      </c>
      <c r="O1208" s="84" t="str">
        <f>IF(AND(H949&lt;-0.01,Model_dem!F949="Optimal"),"Aqui","")</f>
        <v/>
      </c>
      <c r="P1208" s="84">
        <v>29</v>
      </c>
    </row>
    <row r="1209" spans="1:16" x14ac:dyDescent="0.3">
      <c r="A1209" s="68" t="s">
        <v>21</v>
      </c>
      <c r="B1209" s="20">
        <v>1</v>
      </c>
      <c r="C1209" s="82" t="str">
        <f t="shared" si="36"/>
        <v>Cardinality-constrained</v>
      </c>
      <c r="D1209" s="20">
        <v>10</v>
      </c>
      <c r="E1209" s="20">
        <v>0.2</v>
      </c>
      <c r="F1209" t="s">
        <v>4</v>
      </c>
      <c r="G1209" t="s">
        <v>511</v>
      </c>
      <c r="H1209" s="79" t="str">
        <f t="shared" si="37"/>
        <v>---</v>
      </c>
      <c r="I1209" s="92" t="s">
        <v>511</v>
      </c>
      <c r="L1209" s="81" t="str">
        <f>IF(OR('H_Parallel+HT'!$G1209="---",'H_Parallel+HT'!$G1209="infeas",'H_Parallel+HT'!$G1209="inf"),"---",('H_Parallel+HT'!$G1209/M1209)-1)</f>
        <v>---</v>
      </c>
      <c r="M1209" s="83">
        <f>Model_dem!L1209</f>
        <v>40635.9</v>
      </c>
      <c r="N1209" s="78" t="str">
        <f>Model_dem!G1209</f>
        <v>---</v>
      </c>
      <c r="O1209" s="84" t="str">
        <f>IF(AND(H950&lt;-0.01,Model_dem!F950="Optimal"),"Aqui","")</f>
        <v/>
      </c>
      <c r="P1209" s="84">
        <v>27739</v>
      </c>
    </row>
    <row r="1210" spans="1:16" x14ac:dyDescent="0.3">
      <c r="A1210" s="68" t="s">
        <v>21</v>
      </c>
      <c r="B1210" s="20">
        <v>1</v>
      </c>
      <c r="C1210" s="82" t="str">
        <f t="shared" si="36"/>
        <v>Cardinality-constrained</v>
      </c>
      <c r="D1210" s="20">
        <v>25</v>
      </c>
      <c r="E1210" s="20">
        <v>0.05</v>
      </c>
      <c r="F1210" t="s">
        <v>0</v>
      </c>
      <c r="G1210">
        <v>40858.1</v>
      </c>
      <c r="H1210" s="79">
        <f t="shared" si="37"/>
        <v>1.5799027544727449E-3</v>
      </c>
      <c r="I1210" s="92">
        <v>635.25800000000004</v>
      </c>
      <c r="J1210">
        <v>81753</v>
      </c>
      <c r="K1210" s="52">
        <v>0</v>
      </c>
      <c r="L1210" s="81">
        <f>IF(OR('H_Parallel+HT'!$G1210="---",'H_Parallel+HT'!$G1210="infeas",'H_Parallel+HT'!$G1210="inf"),"---",('H_Parallel+HT'!$G1210/M1210)-1)</f>
        <v>5.4680713359369637E-3</v>
      </c>
      <c r="M1210" s="83">
        <f>Model_dem!L1210</f>
        <v>40635.9</v>
      </c>
      <c r="N1210" s="78">
        <f>Model_dem!G1210</f>
        <v>40793.65</v>
      </c>
      <c r="O1210" s="84" t="str">
        <f>IF(AND(H951&lt;-0.01,Model_dem!F951="Optimal"),"Aqui","")</f>
        <v/>
      </c>
      <c r="P1210" s="84">
        <v>29</v>
      </c>
    </row>
    <row r="1211" spans="1:16" x14ac:dyDescent="0.3">
      <c r="A1211" s="68" t="s">
        <v>21</v>
      </c>
      <c r="B1211" s="20">
        <v>1</v>
      </c>
      <c r="C1211" s="82" t="str">
        <f t="shared" si="36"/>
        <v>Cardinality-constrained</v>
      </c>
      <c r="D1211" s="20">
        <v>25</v>
      </c>
      <c r="E1211" s="20">
        <v>0.1</v>
      </c>
      <c r="F1211" t="s">
        <v>1</v>
      </c>
      <c r="G1211">
        <v>41019.9</v>
      </c>
      <c r="H1211" s="79">
        <f t="shared" si="37"/>
        <v>4.4095603561016916E-4</v>
      </c>
      <c r="I1211" s="92">
        <v>239.92099999999999</v>
      </c>
      <c r="J1211">
        <v>47674</v>
      </c>
      <c r="K1211" s="52">
        <v>0</v>
      </c>
      <c r="L1211" s="81">
        <f>IF(OR('H_Parallel+HT'!$G1211="---",'H_Parallel+HT'!$G1211="infeas",'H_Parallel+HT'!$G1211="inf"),"---",('H_Parallel+HT'!$G1211/M1211)-1)</f>
        <v>9.4497722457236311E-3</v>
      </c>
      <c r="M1211" s="83">
        <f>Model_dem!L1211</f>
        <v>40635.9</v>
      </c>
      <c r="N1211" s="78">
        <f>Model_dem!G1211</f>
        <v>41001.82</v>
      </c>
      <c r="O1211" s="84" t="str">
        <f>IF(AND(H952&lt;-0.01,Model_dem!F952="Optimal"),"Aqui","")</f>
        <v/>
      </c>
      <c r="P1211" s="84">
        <v>29</v>
      </c>
    </row>
    <row r="1212" spans="1:16" x14ac:dyDescent="0.3">
      <c r="A1212" s="68" t="s">
        <v>21</v>
      </c>
      <c r="B1212" s="20">
        <v>1</v>
      </c>
      <c r="C1212" s="82" t="str">
        <f t="shared" si="36"/>
        <v>Cardinality-constrained</v>
      </c>
      <c r="D1212" s="20">
        <v>25</v>
      </c>
      <c r="E1212" s="20">
        <v>0.15</v>
      </c>
      <c r="F1212" t="s">
        <v>4</v>
      </c>
      <c r="G1212" t="s">
        <v>511</v>
      </c>
      <c r="H1212" s="79" t="str">
        <f t="shared" si="37"/>
        <v>---</v>
      </c>
      <c r="I1212" s="92" t="s">
        <v>511</v>
      </c>
      <c r="L1212" s="81" t="str">
        <f>IF(OR('H_Parallel+HT'!$G1212="---",'H_Parallel+HT'!$G1212="infeas",'H_Parallel+HT'!$G1212="inf"),"---",('H_Parallel+HT'!$G1212/M1212)-1)</f>
        <v>---</v>
      </c>
      <c r="M1212" s="83">
        <f>Model_dem!L1212</f>
        <v>40635.9</v>
      </c>
      <c r="N1212" s="78" t="str">
        <f>Model_dem!G1212</f>
        <v>---</v>
      </c>
      <c r="O1212" s="84" t="str">
        <f>IF(AND(H953&lt;-0.01,Model_dem!F953="Optimal"),"Aqui","")</f>
        <v/>
      </c>
      <c r="P1212" s="84">
        <v>29</v>
      </c>
    </row>
    <row r="1213" spans="1:16" x14ac:dyDescent="0.3">
      <c r="A1213" s="68" t="s">
        <v>21</v>
      </c>
      <c r="B1213" s="20">
        <v>1</v>
      </c>
      <c r="C1213" s="82" t="str">
        <f t="shared" si="36"/>
        <v>Cardinality-constrained</v>
      </c>
      <c r="D1213" s="20">
        <v>25</v>
      </c>
      <c r="E1213" s="20">
        <v>0.2</v>
      </c>
      <c r="F1213" t="s">
        <v>4</v>
      </c>
      <c r="G1213" t="s">
        <v>511</v>
      </c>
      <c r="H1213" s="79" t="str">
        <f t="shared" si="37"/>
        <v>---</v>
      </c>
      <c r="I1213" s="92" t="s">
        <v>511</v>
      </c>
      <c r="L1213" s="81" t="str">
        <f>IF(OR('H_Parallel+HT'!$G1213="---",'H_Parallel+HT'!$G1213="infeas",'H_Parallel+HT'!$G1213="inf"),"---",('H_Parallel+HT'!$G1213/M1213)-1)</f>
        <v>---</v>
      </c>
      <c r="M1213" s="83">
        <f>Model_dem!L1213</f>
        <v>40635.9</v>
      </c>
      <c r="N1213" s="78" t="str">
        <f>Model_dem!G1213</f>
        <v>---</v>
      </c>
      <c r="O1213" s="84" t="str">
        <f>IF(AND(H954&lt;-0.01,Model_dem!F954="Optimal"),"Aqui","")</f>
        <v/>
      </c>
      <c r="P1213" s="84">
        <v>70502</v>
      </c>
    </row>
    <row r="1214" spans="1:16" x14ac:dyDescent="0.3">
      <c r="A1214" s="68" t="s">
        <v>21</v>
      </c>
      <c r="B1214" s="20">
        <v>1</v>
      </c>
      <c r="C1214" s="82" t="str">
        <f t="shared" si="36"/>
        <v>Cardinality-constrained</v>
      </c>
      <c r="D1214" s="20">
        <v>50</v>
      </c>
      <c r="E1214" s="20">
        <v>0.05</v>
      </c>
      <c r="F1214" t="s">
        <v>0</v>
      </c>
      <c r="G1214">
        <v>40815</v>
      </c>
      <c r="H1214" s="79">
        <f t="shared" si="37"/>
        <v>5.2336576893704156E-4</v>
      </c>
      <c r="I1214" s="92">
        <v>1222.17</v>
      </c>
      <c r="J1214">
        <v>76723</v>
      </c>
      <c r="K1214" s="52">
        <v>0</v>
      </c>
      <c r="L1214" s="81">
        <f>IF(OR('H_Parallel+HT'!$G1214="---",'H_Parallel+HT'!$G1214="infeas",'H_Parallel+HT'!$G1214="inf"),"---",('H_Parallel+HT'!$G1214/M1214)-1)</f>
        <v>4.4074328364820392E-3</v>
      </c>
      <c r="M1214" s="83">
        <f>Model_dem!L1214</f>
        <v>40635.9</v>
      </c>
      <c r="N1214" s="78">
        <f>Model_dem!G1214</f>
        <v>40793.65</v>
      </c>
      <c r="O1214" s="84" t="str">
        <f>IF(AND(H955&lt;-0.01,Model_dem!F955="Optimal"),"Aqui","")</f>
        <v/>
      </c>
      <c r="P1214" s="84">
        <v>68604</v>
      </c>
    </row>
    <row r="1215" spans="1:16" x14ac:dyDescent="0.3">
      <c r="A1215" s="68" t="s">
        <v>21</v>
      </c>
      <c r="B1215" s="20">
        <v>1</v>
      </c>
      <c r="C1215" s="82" t="str">
        <f t="shared" si="36"/>
        <v>Cardinality-constrained</v>
      </c>
      <c r="D1215" s="20">
        <v>50</v>
      </c>
      <c r="E1215" s="20">
        <v>0.1</v>
      </c>
      <c r="F1215" t="s">
        <v>0</v>
      </c>
      <c r="G1215">
        <v>40975.5</v>
      </c>
      <c r="H1215" s="79">
        <f t="shared" si="37"/>
        <v>-9.7619213806268608E-7</v>
      </c>
      <c r="I1215" s="92">
        <v>828.87800000000004</v>
      </c>
      <c r="J1215">
        <v>69413</v>
      </c>
      <c r="K1215" s="52">
        <v>0</v>
      </c>
      <c r="L1215" s="81">
        <f>IF(OR('H_Parallel+HT'!$G1215="---",'H_Parallel+HT'!$G1215="infeas",'H_Parallel+HT'!$G1215="inf"),"---",('H_Parallel+HT'!$G1215/M1215)-1)</f>
        <v>8.3571423298118841E-3</v>
      </c>
      <c r="M1215" s="83">
        <f>Model_dem!L1215</f>
        <v>40635.9</v>
      </c>
      <c r="N1215" s="78">
        <f>Model_dem!G1215</f>
        <v>40975.54</v>
      </c>
      <c r="O1215" s="84" t="str">
        <f>IF(AND(H956&lt;-0.01,Model_dem!F956="Optimal"),"Aqui","")</f>
        <v/>
      </c>
      <c r="P1215" s="84">
        <v>68502</v>
      </c>
    </row>
    <row r="1216" spans="1:16" x14ac:dyDescent="0.3">
      <c r="A1216" s="68" t="s">
        <v>21</v>
      </c>
      <c r="B1216" s="20">
        <v>1</v>
      </c>
      <c r="C1216" s="82" t="str">
        <f t="shared" si="36"/>
        <v>Cardinality-constrained</v>
      </c>
      <c r="D1216" s="20">
        <v>50</v>
      </c>
      <c r="E1216" s="20">
        <v>0.15</v>
      </c>
      <c r="F1216" t="s">
        <v>4</v>
      </c>
      <c r="G1216" t="s">
        <v>511</v>
      </c>
      <c r="H1216" s="79" t="str">
        <f t="shared" si="37"/>
        <v>---</v>
      </c>
      <c r="I1216" s="92" t="s">
        <v>511</v>
      </c>
      <c r="L1216" s="81" t="str">
        <f>IF(OR('H_Parallel+HT'!$G1216="---",'H_Parallel+HT'!$G1216="infeas",'H_Parallel+HT'!$G1216="inf"),"---",('H_Parallel+HT'!$G1216/M1216)-1)</f>
        <v>---</v>
      </c>
      <c r="M1216" s="83">
        <f>Model_dem!L1216</f>
        <v>40635.9</v>
      </c>
      <c r="N1216" s="78" t="str">
        <f>Model_dem!G1216</f>
        <v>---</v>
      </c>
      <c r="O1216" s="84" t="str">
        <f>IF(AND(H957&lt;-0.01,Model_dem!F957="Optimal"),"Aqui","")</f>
        <v/>
      </c>
      <c r="P1216" s="84">
        <v>64876</v>
      </c>
    </row>
    <row r="1217" spans="1:16" x14ac:dyDescent="0.3">
      <c r="A1217" s="68" t="s">
        <v>21</v>
      </c>
      <c r="B1217" s="20">
        <v>1</v>
      </c>
      <c r="C1217" s="82" t="str">
        <f t="shared" si="36"/>
        <v>Cardinality-constrained</v>
      </c>
      <c r="D1217" s="20">
        <v>50</v>
      </c>
      <c r="E1217" s="20">
        <v>0.2</v>
      </c>
      <c r="F1217" t="s">
        <v>4</v>
      </c>
      <c r="G1217" t="s">
        <v>511</v>
      </c>
      <c r="H1217" s="79" t="str">
        <f t="shared" si="37"/>
        <v>---</v>
      </c>
      <c r="I1217" s="92" t="s">
        <v>511</v>
      </c>
      <c r="L1217" s="81" t="str">
        <f>IF(OR('H_Parallel+HT'!$G1217="---",'H_Parallel+HT'!$G1217="infeas",'H_Parallel+HT'!$G1217="inf"),"---",('H_Parallel+HT'!$G1217/M1217)-1)</f>
        <v>---</v>
      </c>
      <c r="M1217" s="83">
        <f>Model_dem!L1217</f>
        <v>40635.9</v>
      </c>
      <c r="N1217" s="78" t="str">
        <f>Model_dem!G1217</f>
        <v>---</v>
      </c>
      <c r="O1217" s="84" t="str">
        <f>IF(AND(H958&lt;-0.01,Model_dem!F958="Optimal"),"Aqui","")</f>
        <v/>
      </c>
      <c r="P1217" s="84">
        <v>64269</v>
      </c>
    </row>
    <row r="1218" spans="1:16" x14ac:dyDescent="0.3">
      <c r="A1218" s="68" t="s">
        <v>21</v>
      </c>
      <c r="B1218" s="20">
        <v>2</v>
      </c>
      <c r="C1218" s="82" t="str">
        <f t="shared" ref="C1218:C1281" si="38">IF(B1218=0,"Deterministic",IF(B1218=1,"Cardinality-constrained",IF(B1218=2,"Knapsack","Factor Model")))</f>
        <v>Knapsack</v>
      </c>
      <c r="D1218" s="20">
        <v>5</v>
      </c>
      <c r="E1218" s="20">
        <v>0.05</v>
      </c>
      <c r="F1218" t="s">
        <v>1</v>
      </c>
      <c r="G1218">
        <v>40742.199999999997</v>
      </c>
      <c r="H1218" s="79">
        <f t="shared" ref="H1218:H1281" si="39">IF(OR(N1218="---",G1218="infeas",G1218="inf",G1218=""),"---",(G1218-N1218)/N1218)</f>
        <v>-3.7419535311848356E-2</v>
      </c>
      <c r="I1218" s="92">
        <v>1313.91</v>
      </c>
      <c r="J1218">
        <v>88706</v>
      </c>
      <c r="K1218" s="52">
        <v>4.7E-2</v>
      </c>
      <c r="L1218" s="81">
        <f>IF(OR('H_Parallel+HT'!$G1218="---",'H_Parallel+HT'!$G1218="infeas",'H_Parallel+HT'!$G1218="inf"),"---",('H_Parallel+HT'!$G1218/M1218)-1)</f>
        <v>2.6159135148968726E-3</v>
      </c>
      <c r="M1218" s="83">
        <f>Model_dem!L1218</f>
        <v>40635.9</v>
      </c>
      <c r="N1218" s="78">
        <f>Model_dem!G1218</f>
        <v>42326.02</v>
      </c>
      <c r="O1218" s="84" t="str">
        <f>IF(AND(H959&lt;-0.01,Model_dem!F959="Optimal"),"Aqui","")</f>
        <v/>
      </c>
      <c r="P1218" s="84">
        <v>61508</v>
      </c>
    </row>
    <row r="1219" spans="1:16" x14ac:dyDescent="0.3">
      <c r="A1219" s="68" t="s">
        <v>21</v>
      </c>
      <c r="B1219" s="20">
        <v>2</v>
      </c>
      <c r="C1219" s="82" t="str">
        <f t="shared" si="38"/>
        <v>Knapsack</v>
      </c>
      <c r="D1219" s="20">
        <v>5</v>
      </c>
      <c r="E1219" s="20">
        <v>0.1</v>
      </c>
      <c r="F1219" t="s">
        <v>1</v>
      </c>
      <c r="G1219">
        <v>40759.300000000003</v>
      </c>
      <c r="H1219" s="79">
        <f t="shared" si="39"/>
        <v>-1.8514420452430132E-2</v>
      </c>
      <c r="I1219" s="92">
        <v>774.08299999999997</v>
      </c>
      <c r="J1219">
        <v>97452</v>
      </c>
      <c r="K1219" s="52">
        <v>0.57899999999999996</v>
      </c>
      <c r="L1219" s="81">
        <f>IF(OR('H_Parallel+HT'!$G1219="---",'H_Parallel+HT'!$G1219="infeas",'H_Parallel+HT'!$G1219="inf"),"---",('H_Parallel+HT'!$G1219/M1219)-1)</f>
        <v>3.0367236852142376E-3</v>
      </c>
      <c r="M1219" s="83">
        <f>Model_dem!L1219</f>
        <v>40635.9</v>
      </c>
      <c r="N1219" s="78">
        <f>Model_dem!G1219</f>
        <v>41528.17</v>
      </c>
      <c r="O1219" s="84" t="str">
        <f>IF(AND(H960&lt;-0.01,Model_dem!F960="Optimal"),"Aqui","")</f>
        <v/>
      </c>
      <c r="P1219" s="84">
        <v>49843</v>
      </c>
    </row>
    <row r="1220" spans="1:16" x14ac:dyDescent="0.3">
      <c r="A1220" s="68" t="s">
        <v>21</v>
      </c>
      <c r="B1220" s="20">
        <v>2</v>
      </c>
      <c r="C1220" s="82" t="str">
        <f t="shared" si="38"/>
        <v>Knapsack</v>
      </c>
      <c r="D1220" s="20">
        <v>5</v>
      </c>
      <c r="E1220" s="20">
        <v>0.15</v>
      </c>
      <c r="F1220" t="s">
        <v>1</v>
      </c>
      <c r="G1220">
        <v>40785</v>
      </c>
      <c r="H1220" s="79">
        <f t="shared" si="39"/>
        <v>-3.7339518968505089E-3</v>
      </c>
      <c r="I1220" s="92">
        <v>924.07899999999995</v>
      </c>
      <c r="J1220">
        <v>92168</v>
      </c>
      <c r="K1220" s="52">
        <v>0.84599999999999997</v>
      </c>
      <c r="L1220" s="81">
        <f>IF(OR('H_Parallel+HT'!$G1220="---",'H_Parallel+HT'!$G1220="infeas",'H_Parallel+HT'!$G1220="inf"),"---",('H_Parallel+HT'!$G1220/M1220)-1)</f>
        <v>3.6691693797847869E-3</v>
      </c>
      <c r="M1220" s="83">
        <f>Model_dem!L1220</f>
        <v>40635.9</v>
      </c>
      <c r="N1220" s="78">
        <f>Model_dem!G1220</f>
        <v>40937.86</v>
      </c>
      <c r="O1220" s="84" t="str">
        <f>IF(AND(H961&lt;-0.01,Model_dem!F961="Optimal"),"Aqui","")</f>
        <v/>
      </c>
      <c r="P1220" s="84">
        <v>39769</v>
      </c>
    </row>
    <row r="1221" spans="1:16" x14ac:dyDescent="0.3">
      <c r="A1221" s="68" t="s">
        <v>21</v>
      </c>
      <c r="B1221" s="20">
        <v>2</v>
      </c>
      <c r="C1221" s="82" t="str">
        <f t="shared" si="38"/>
        <v>Knapsack</v>
      </c>
      <c r="D1221" s="20">
        <v>5</v>
      </c>
      <c r="E1221" s="20">
        <v>0.2</v>
      </c>
      <c r="F1221" t="s">
        <v>0</v>
      </c>
      <c r="G1221">
        <v>40815</v>
      </c>
      <c r="H1221" s="79">
        <f t="shared" si="39"/>
        <v>5.2336576893704156E-4</v>
      </c>
      <c r="I1221" s="92">
        <v>1172.75</v>
      </c>
      <c r="J1221">
        <v>75863</v>
      </c>
      <c r="K1221" s="52">
        <v>0.77400000000000002</v>
      </c>
      <c r="L1221" s="81">
        <f>IF(OR('H_Parallel+HT'!$G1221="---",'H_Parallel+HT'!$G1221="infeas",'H_Parallel+HT'!$G1221="inf"),"---",('H_Parallel+HT'!$G1221/M1221)-1)</f>
        <v>4.4074328364820392E-3</v>
      </c>
      <c r="M1221" s="83">
        <f>Model_dem!L1221</f>
        <v>40635.9</v>
      </c>
      <c r="N1221" s="78">
        <f>Model_dem!G1221</f>
        <v>40793.65</v>
      </c>
      <c r="O1221" s="84" t="str">
        <f>IF(AND(H962&lt;-0.01,Model_dem!F962="Optimal"),"Aqui","")</f>
        <v/>
      </c>
      <c r="P1221" s="84">
        <v>37307</v>
      </c>
    </row>
    <row r="1222" spans="1:16" x14ac:dyDescent="0.3">
      <c r="A1222" s="68" t="s">
        <v>21</v>
      </c>
      <c r="B1222" s="20">
        <v>2</v>
      </c>
      <c r="C1222" s="82" t="str">
        <f t="shared" si="38"/>
        <v>Knapsack</v>
      </c>
      <c r="D1222" s="20">
        <v>10</v>
      </c>
      <c r="E1222" s="20">
        <v>0.05</v>
      </c>
      <c r="F1222" t="s">
        <v>0</v>
      </c>
      <c r="G1222">
        <v>40749.300000000003</v>
      </c>
      <c r="H1222" s="79">
        <f t="shared" si="39"/>
        <v>-2.4540292816642323E-7</v>
      </c>
      <c r="I1222" s="92">
        <v>370.14100000000002</v>
      </c>
      <c r="J1222">
        <v>109820</v>
      </c>
      <c r="K1222" s="52">
        <v>0.122</v>
      </c>
      <c r="L1222" s="81">
        <f>IF(OR('H_Parallel+HT'!$G1222="---",'H_Parallel+HT'!$G1222="infeas",'H_Parallel+HT'!$G1222="inf"),"---",('H_Parallel+HT'!$G1222/M1222)-1)</f>
        <v>2.7906358663152275E-3</v>
      </c>
      <c r="M1222" s="83">
        <f>Model_dem!L1222</f>
        <v>40635.9</v>
      </c>
      <c r="N1222" s="78">
        <f>Model_dem!G1222</f>
        <v>40749.31</v>
      </c>
      <c r="O1222" s="84" t="str">
        <f>IF(AND(H963&lt;-0.01,Model_dem!F963="Optimal"),"Aqui","")</f>
        <v/>
      </c>
      <c r="P1222" s="84">
        <v>11001</v>
      </c>
    </row>
    <row r="1223" spans="1:16" x14ac:dyDescent="0.3">
      <c r="A1223" s="68" t="s">
        <v>21</v>
      </c>
      <c r="B1223" s="20">
        <v>2</v>
      </c>
      <c r="C1223" s="82" t="str">
        <f t="shared" si="38"/>
        <v>Knapsack</v>
      </c>
      <c r="D1223" s="20">
        <v>10</v>
      </c>
      <c r="E1223" s="20">
        <v>0.1</v>
      </c>
      <c r="F1223" t="s">
        <v>1</v>
      </c>
      <c r="G1223">
        <v>40885.699999999997</v>
      </c>
      <c r="H1223" s="79">
        <f t="shared" si="39"/>
        <v>-0.133250330868628</v>
      </c>
      <c r="I1223" s="92">
        <v>1800.74</v>
      </c>
      <c r="J1223">
        <v>87072</v>
      </c>
      <c r="K1223" s="52">
        <v>0</v>
      </c>
      <c r="L1223" s="81">
        <f>IF(OR('H_Parallel+HT'!$G1223="---",'H_Parallel+HT'!$G1223="infeas",'H_Parallel+HT'!$G1223="inf"),"---",('H_Parallel+HT'!$G1223/M1223)-1)</f>
        <v>6.1472737160981339E-3</v>
      </c>
      <c r="M1223" s="83">
        <f>Model_dem!L1223</f>
        <v>40635.9</v>
      </c>
      <c r="N1223" s="78">
        <f>Model_dem!G1223</f>
        <v>47171.29</v>
      </c>
      <c r="O1223" s="84" t="str">
        <f>IF(AND(H964&lt;-0.01,Model_dem!F964="Optimal"),"Aqui","")</f>
        <v/>
      </c>
      <c r="P1223" s="84">
        <v>165</v>
      </c>
    </row>
    <row r="1224" spans="1:16" x14ac:dyDescent="0.3">
      <c r="A1224" s="68" t="s">
        <v>21</v>
      </c>
      <c r="B1224" s="20">
        <v>2</v>
      </c>
      <c r="C1224" s="82" t="str">
        <f t="shared" si="38"/>
        <v>Knapsack</v>
      </c>
      <c r="D1224" s="20">
        <v>10</v>
      </c>
      <c r="E1224" s="20">
        <v>0.15</v>
      </c>
      <c r="F1224" t="s">
        <v>0</v>
      </c>
      <c r="G1224">
        <v>40793.699999999997</v>
      </c>
      <c r="H1224" s="79">
        <f t="shared" si="39"/>
        <v>1.2256809575910571E-6</v>
      </c>
      <c r="I1224" s="92">
        <v>951.08100000000002</v>
      </c>
      <c r="J1224">
        <v>77180</v>
      </c>
      <c r="K1224" s="52">
        <v>0.41299999999999998</v>
      </c>
      <c r="L1224" s="81">
        <f>IF(OR('H_Parallel+HT'!$G1224="---",'H_Parallel+HT'!$G1224="infeas",'H_Parallel+HT'!$G1224="inf"),"---",('H_Parallel+HT'!$G1224/M1224)-1)</f>
        <v>3.8832657822269745E-3</v>
      </c>
      <c r="M1224" s="83">
        <f>Model_dem!L1224</f>
        <v>40635.9</v>
      </c>
      <c r="N1224" s="78">
        <f>Model_dem!G1224</f>
        <v>40793.65</v>
      </c>
      <c r="O1224" s="84" t="str">
        <f>IF(AND(H965&lt;-0.01,Model_dem!F965="Optimal"),"Aqui","")</f>
        <v/>
      </c>
      <c r="P1224" s="84">
        <v>29</v>
      </c>
    </row>
    <row r="1225" spans="1:16" x14ac:dyDescent="0.3">
      <c r="A1225" s="68" t="s">
        <v>21</v>
      </c>
      <c r="B1225" s="20">
        <v>2</v>
      </c>
      <c r="C1225" s="82" t="str">
        <f t="shared" si="38"/>
        <v>Knapsack</v>
      </c>
      <c r="D1225" s="20">
        <v>10</v>
      </c>
      <c r="E1225" s="20">
        <v>0.2</v>
      </c>
      <c r="F1225" t="s">
        <v>1</v>
      </c>
      <c r="G1225">
        <v>41140.5</v>
      </c>
      <c r="H1225" s="79">
        <f t="shared" si="39"/>
        <v>-1.1112945922188509E-2</v>
      </c>
      <c r="I1225" s="92">
        <v>1389.7</v>
      </c>
      <c r="J1225">
        <v>60370</v>
      </c>
      <c r="K1225" s="52">
        <v>0.32</v>
      </c>
      <c r="L1225" s="81">
        <f>IF(OR('H_Parallel+HT'!$G1225="---",'H_Parallel+HT'!$G1225="infeas",'H_Parallel+HT'!$G1225="inf"),"---",('H_Parallel+HT'!$G1225/M1225)-1)</f>
        <v>1.2417591341646217E-2</v>
      </c>
      <c r="M1225" s="83">
        <f>Model_dem!L1225</f>
        <v>40635.9</v>
      </c>
      <c r="N1225" s="78">
        <f>Model_dem!G1225</f>
        <v>41602.83</v>
      </c>
      <c r="O1225" s="84" t="str">
        <f>IF(AND(H966&lt;-0.01,Model_dem!F966="Optimal"),"Aqui","")</f>
        <v/>
      </c>
      <c r="P1225" s="84">
        <v>27236</v>
      </c>
    </row>
    <row r="1226" spans="1:16" x14ac:dyDescent="0.3">
      <c r="A1226" s="68" t="s">
        <v>21</v>
      </c>
      <c r="B1226" s="20">
        <v>2</v>
      </c>
      <c r="C1226" s="82" t="str">
        <f t="shared" si="38"/>
        <v>Knapsack</v>
      </c>
      <c r="D1226" s="20">
        <v>25</v>
      </c>
      <c r="E1226" s="20">
        <v>0.05</v>
      </c>
      <c r="F1226" t="s">
        <v>0</v>
      </c>
      <c r="G1226">
        <v>40793.699999999997</v>
      </c>
      <c r="H1226" s="79">
        <f t="shared" si="39"/>
        <v>1.2256809575910571E-6</v>
      </c>
      <c r="I1226" s="92">
        <v>1550.41</v>
      </c>
      <c r="J1226">
        <v>89600</v>
      </c>
      <c r="K1226" s="52">
        <v>0</v>
      </c>
      <c r="L1226" s="81">
        <f>IF(OR('H_Parallel+HT'!$G1226="---",'H_Parallel+HT'!$G1226="infeas",'H_Parallel+HT'!$G1226="inf"),"---",('H_Parallel+HT'!$G1226/M1226)-1)</f>
        <v>3.8832657822269745E-3</v>
      </c>
      <c r="M1226" s="83">
        <f>Model_dem!L1226</f>
        <v>40635.9</v>
      </c>
      <c r="N1226" s="78">
        <f>Model_dem!G1226</f>
        <v>40793.65</v>
      </c>
      <c r="O1226" s="84" t="str">
        <f>IF(AND(H967&lt;-0.01,Model_dem!F967="Optimal"),"Aqui","")</f>
        <v/>
      </c>
      <c r="P1226" s="84">
        <v>29</v>
      </c>
    </row>
    <row r="1227" spans="1:16" x14ac:dyDescent="0.3">
      <c r="A1227" s="68" t="s">
        <v>21</v>
      </c>
      <c r="B1227" s="20">
        <v>2</v>
      </c>
      <c r="C1227" s="82" t="str">
        <f t="shared" si="38"/>
        <v>Knapsack</v>
      </c>
      <c r="D1227" s="20">
        <v>25</v>
      </c>
      <c r="E1227" s="20">
        <v>0.1</v>
      </c>
      <c r="F1227" t="s">
        <v>0</v>
      </c>
      <c r="G1227">
        <v>41069.699999999997</v>
      </c>
      <c r="H1227" s="79">
        <f t="shared" si="39"/>
        <v>2.2979562929493109E-3</v>
      </c>
      <c r="I1227" s="92">
        <v>680.88300000000004</v>
      </c>
      <c r="J1227">
        <v>47295</v>
      </c>
      <c r="K1227" s="52">
        <v>0</v>
      </c>
      <c r="L1227" s="81">
        <f>IF(OR('H_Parallel+HT'!$G1227="---",'H_Parallel+HT'!$G1227="infeas",'H_Parallel+HT'!$G1227="inf"),"---",('H_Parallel+HT'!$G1227/M1227)-1)</f>
        <v>1.0675289583840675E-2</v>
      </c>
      <c r="M1227" s="83">
        <f>Model_dem!L1227</f>
        <v>40635.9</v>
      </c>
      <c r="N1227" s="78">
        <f>Model_dem!G1227</f>
        <v>40975.54</v>
      </c>
      <c r="O1227" s="84" t="str">
        <f>IF(AND(H968&lt;-0.01,Model_dem!F968="Optimal"),"Aqui","")</f>
        <v/>
      </c>
      <c r="P1227" s="84"/>
    </row>
    <row r="1228" spans="1:16" x14ac:dyDescent="0.3">
      <c r="A1228" s="68" t="s">
        <v>21</v>
      </c>
      <c r="B1228" s="20">
        <v>2</v>
      </c>
      <c r="C1228" s="82" t="str">
        <f t="shared" si="38"/>
        <v>Knapsack</v>
      </c>
      <c r="D1228" s="20">
        <v>25</v>
      </c>
      <c r="E1228" s="20">
        <v>0.15</v>
      </c>
      <c r="F1228" t="s">
        <v>4</v>
      </c>
      <c r="G1228" t="s">
        <v>511</v>
      </c>
      <c r="H1228" s="79" t="str">
        <f t="shared" si="39"/>
        <v>---</v>
      </c>
      <c r="I1228" s="92" t="s">
        <v>511</v>
      </c>
      <c r="L1228" s="81" t="str">
        <f>IF(OR('H_Parallel+HT'!$G1228="---",'H_Parallel+HT'!$G1228="infeas",'H_Parallel+HT'!$G1228="inf"),"---",('H_Parallel+HT'!$G1228/M1228)-1)</f>
        <v>---</v>
      </c>
      <c r="M1228" s="83">
        <f>Model_dem!L1228</f>
        <v>40635.9</v>
      </c>
      <c r="N1228" s="78" t="str">
        <f>Model_dem!G1228</f>
        <v>---</v>
      </c>
      <c r="O1228" s="84" t="str">
        <f>IF(AND(H969&lt;-0.01,Model_dem!F969="Optimal"),"Aqui","")</f>
        <v/>
      </c>
      <c r="P1228" s="84"/>
    </row>
    <row r="1229" spans="1:16" x14ac:dyDescent="0.3">
      <c r="A1229" s="68" t="s">
        <v>21</v>
      </c>
      <c r="B1229" s="20">
        <v>2</v>
      </c>
      <c r="C1229" s="82" t="str">
        <f t="shared" si="38"/>
        <v>Knapsack</v>
      </c>
      <c r="D1229" s="20">
        <v>25</v>
      </c>
      <c r="E1229" s="20">
        <v>0.2</v>
      </c>
      <c r="F1229" t="s">
        <v>4</v>
      </c>
      <c r="G1229" t="s">
        <v>511</v>
      </c>
      <c r="H1229" s="79" t="str">
        <f t="shared" si="39"/>
        <v>---</v>
      </c>
      <c r="I1229" s="92" t="s">
        <v>511</v>
      </c>
      <c r="L1229" s="81" t="str">
        <f>IF(OR('H_Parallel+HT'!$G1229="---",'H_Parallel+HT'!$G1229="infeas",'H_Parallel+HT'!$G1229="inf"),"---",('H_Parallel+HT'!$G1229/M1229)-1)</f>
        <v>---</v>
      </c>
      <c r="M1229" s="83">
        <f>Model_dem!L1229</f>
        <v>40635.9</v>
      </c>
      <c r="N1229" s="78" t="str">
        <f>Model_dem!G1229</f>
        <v>---</v>
      </c>
      <c r="O1229" s="84" t="str">
        <f>IF(AND(H970&lt;-0.01,Model_dem!F970="Optimal"),"Aqui","")</f>
        <v/>
      </c>
      <c r="P1229" s="84"/>
    </row>
    <row r="1230" spans="1:16" x14ac:dyDescent="0.3">
      <c r="A1230" s="68" t="s">
        <v>21</v>
      </c>
      <c r="B1230" s="20">
        <v>2</v>
      </c>
      <c r="C1230" s="82" t="str">
        <f t="shared" si="38"/>
        <v>Knapsack</v>
      </c>
      <c r="D1230" s="20">
        <v>50</v>
      </c>
      <c r="E1230" s="20">
        <v>0.05</v>
      </c>
      <c r="F1230" t="s">
        <v>1</v>
      </c>
      <c r="G1230">
        <v>40793.699999999997</v>
      </c>
      <c r="H1230" s="79">
        <f t="shared" si="39"/>
        <v>-0.12794620136266624</v>
      </c>
      <c r="I1230" s="92">
        <v>758.423</v>
      </c>
      <c r="J1230">
        <v>87073</v>
      </c>
      <c r="K1230" s="52">
        <v>0</v>
      </c>
      <c r="L1230" s="81">
        <f>IF(OR('H_Parallel+HT'!$G1230="---",'H_Parallel+HT'!$G1230="infeas",'H_Parallel+HT'!$G1230="inf"),"---",('H_Parallel+HT'!$G1230/M1230)-1)</f>
        <v>3.8832657822269745E-3</v>
      </c>
      <c r="M1230" s="83">
        <f>Model_dem!L1230</f>
        <v>40635.9</v>
      </c>
      <c r="N1230" s="78">
        <f>Model_dem!G1230</f>
        <v>46778.879999999997</v>
      </c>
      <c r="O1230" s="84" t="str">
        <f>IF(AND(H971&lt;-0.01,Model_dem!F971="Optimal"),"Aqui","")</f>
        <v/>
      </c>
      <c r="P1230" s="84"/>
    </row>
    <row r="1231" spans="1:16" x14ac:dyDescent="0.3">
      <c r="A1231" s="68" t="s">
        <v>21</v>
      </c>
      <c r="B1231" s="20">
        <v>2</v>
      </c>
      <c r="C1231" s="82" t="str">
        <f t="shared" si="38"/>
        <v>Knapsack</v>
      </c>
      <c r="D1231" s="20">
        <v>50</v>
      </c>
      <c r="E1231" s="20">
        <v>0.1</v>
      </c>
      <c r="F1231" t="s">
        <v>1</v>
      </c>
      <c r="G1231">
        <v>40975.5</v>
      </c>
      <c r="H1231" s="79">
        <f t="shared" si="39"/>
        <v>-9.7619213806268608E-7</v>
      </c>
      <c r="I1231" s="92">
        <v>838.72400000000005</v>
      </c>
      <c r="J1231">
        <v>68214</v>
      </c>
      <c r="K1231" s="52">
        <v>0</v>
      </c>
      <c r="L1231" s="81">
        <f>IF(OR('H_Parallel+HT'!$G1231="---",'H_Parallel+HT'!$G1231="infeas",'H_Parallel+HT'!$G1231="inf"),"---",('H_Parallel+HT'!$G1231/M1231)-1)</f>
        <v>8.3571423298118841E-3</v>
      </c>
      <c r="M1231" s="83">
        <f>Model_dem!L1231</f>
        <v>40635.9</v>
      </c>
      <c r="N1231" s="78">
        <f>Model_dem!G1231</f>
        <v>40975.54</v>
      </c>
      <c r="O1231" s="84" t="str">
        <f>IF(AND(H972&lt;-0.01,Model_dem!F972="Optimal"),"Aqui","")</f>
        <v/>
      </c>
      <c r="P1231" s="84"/>
    </row>
    <row r="1232" spans="1:16" x14ac:dyDescent="0.3">
      <c r="A1232" s="68" t="s">
        <v>21</v>
      </c>
      <c r="B1232" s="20">
        <v>2</v>
      </c>
      <c r="C1232" s="82" t="str">
        <f t="shared" si="38"/>
        <v>Knapsack</v>
      </c>
      <c r="D1232" s="20">
        <v>50</v>
      </c>
      <c r="E1232" s="20">
        <v>0.15</v>
      </c>
      <c r="F1232" t="s">
        <v>4</v>
      </c>
      <c r="G1232" t="s">
        <v>511</v>
      </c>
      <c r="H1232" s="79" t="str">
        <f t="shared" si="39"/>
        <v>---</v>
      </c>
      <c r="I1232" s="92" t="s">
        <v>511</v>
      </c>
      <c r="L1232" s="81" t="str">
        <f>IF(OR('H_Parallel+HT'!$G1232="---",'H_Parallel+HT'!$G1232="infeas",'H_Parallel+HT'!$G1232="inf"),"---",('H_Parallel+HT'!$G1232/M1232)-1)</f>
        <v>---</v>
      </c>
      <c r="M1232" s="83">
        <f>Model_dem!L1232</f>
        <v>40635.9</v>
      </c>
      <c r="N1232" s="78" t="str">
        <f>Model_dem!G1232</f>
        <v>---</v>
      </c>
      <c r="O1232" s="84" t="str">
        <f>IF(AND(H973&lt;-0.01,Model_dem!F973="Optimal"),"Aqui","")</f>
        <v/>
      </c>
      <c r="P1232" s="84"/>
    </row>
    <row r="1233" spans="1:16" x14ac:dyDescent="0.3">
      <c r="A1233" s="68" t="s">
        <v>21</v>
      </c>
      <c r="B1233" s="20">
        <v>2</v>
      </c>
      <c r="C1233" s="82" t="str">
        <f t="shared" si="38"/>
        <v>Knapsack</v>
      </c>
      <c r="D1233" s="20">
        <v>50</v>
      </c>
      <c r="E1233" s="20">
        <v>0.2</v>
      </c>
      <c r="F1233" t="s">
        <v>4</v>
      </c>
      <c r="G1233" t="s">
        <v>511</v>
      </c>
      <c r="H1233" s="79" t="str">
        <f t="shared" si="39"/>
        <v>---</v>
      </c>
      <c r="I1233" s="92" t="s">
        <v>511</v>
      </c>
      <c r="L1233" s="81" t="str">
        <f>IF(OR('H_Parallel+HT'!$G1233="---",'H_Parallel+HT'!$G1233="infeas",'H_Parallel+HT'!$G1233="inf"),"---",('H_Parallel+HT'!$G1233/M1233)-1)</f>
        <v>---</v>
      </c>
      <c r="M1233" s="83">
        <f>Model_dem!L1233</f>
        <v>40635.9</v>
      </c>
      <c r="N1233" s="78" t="str">
        <f>Model_dem!G1233</f>
        <v>---</v>
      </c>
      <c r="O1233" s="84" t="str">
        <f>IF(AND(H974&lt;-0.01,Model_dem!F974="Optimal"),"Aqui","")</f>
        <v/>
      </c>
      <c r="P1233" s="84"/>
    </row>
    <row r="1234" spans="1:16" hidden="1" x14ac:dyDescent="0.3">
      <c r="A1234" s="68" t="s">
        <v>21</v>
      </c>
      <c r="B1234" s="20">
        <v>3</v>
      </c>
      <c r="C1234" s="82" t="str">
        <f t="shared" si="38"/>
        <v>Factor Model</v>
      </c>
      <c r="D1234" s="20">
        <v>0</v>
      </c>
      <c r="E1234" s="20">
        <v>0.05</v>
      </c>
      <c r="F1234" t="s">
        <v>0</v>
      </c>
      <c r="G1234">
        <v>41042.400000000001</v>
      </c>
      <c r="H1234" s="79">
        <f t="shared" si="39"/>
        <v>1.6317051587361772E-3</v>
      </c>
      <c r="I1234">
        <v>307.27699999999999</v>
      </c>
      <c r="J1234">
        <v>147789</v>
      </c>
      <c r="K1234" s="52">
        <v>0</v>
      </c>
      <c r="L1234" s="81">
        <f>IF(OR('H_Parallel+HT'!$G1234="---",'H_Parallel+HT'!$G1234="infeas",'H_Parallel+HT'!$G1234="inf"),"---",('H_Parallel+HT'!$G1234/M1234)-1)</f>
        <v>1.0003469838246515E-2</v>
      </c>
      <c r="M1234" s="83">
        <f>Model_dem!L1234</f>
        <v>40635.9</v>
      </c>
      <c r="N1234" s="78">
        <f>Model_dem!G1234</f>
        <v>40975.54</v>
      </c>
      <c r="O1234" s="84" t="str">
        <f>IF(AND(H975&lt;-0.01,Model_dem!F975="Optimal"),"Aqui","")</f>
        <v/>
      </c>
      <c r="P1234" s="84"/>
    </row>
    <row r="1235" spans="1:16" hidden="1" x14ac:dyDescent="0.3">
      <c r="A1235" s="68" t="s">
        <v>21</v>
      </c>
      <c r="B1235" s="20">
        <v>3</v>
      </c>
      <c r="C1235" s="82" t="str">
        <f t="shared" si="38"/>
        <v>Factor Model</v>
      </c>
      <c r="D1235" s="20">
        <v>0</v>
      </c>
      <c r="E1235" s="20">
        <v>0.1</v>
      </c>
      <c r="F1235" t="s">
        <v>4</v>
      </c>
      <c r="G1235" t="s">
        <v>511</v>
      </c>
      <c r="H1235" s="79" t="str">
        <f t="shared" si="39"/>
        <v>---</v>
      </c>
      <c r="I1235" t="s">
        <v>511</v>
      </c>
      <c r="L1235" s="81" t="str">
        <f>IF(OR('H_Parallel+HT'!$G1235="---",'H_Parallel+HT'!$G1235="infeas",'H_Parallel+HT'!$G1235="inf"),"---",('H_Parallel+HT'!$G1235/M1235)-1)</f>
        <v>---</v>
      </c>
      <c r="M1235" s="83">
        <f>Model_dem!L1235</f>
        <v>40635.9</v>
      </c>
      <c r="N1235" s="78" t="str">
        <f>Model_dem!G1235</f>
        <v>---</v>
      </c>
      <c r="O1235" s="84" t="str">
        <f>IF(AND(H976&lt;-0.01,Model_dem!F976="Optimal"),"Aqui","")</f>
        <v/>
      </c>
      <c r="P1235" s="84"/>
    </row>
    <row r="1236" spans="1:16" hidden="1" x14ac:dyDescent="0.3">
      <c r="A1236" s="68" t="s">
        <v>21</v>
      </c>
      <c r="B1236" s="20">
        <v>3</v>
      </c>
      <c r="C1236" s="82" t="str">
        <f t="shared" si="38"/>
        <v>Factor Model</v>
      </c>
      <c r="D1236" s="20">
        <v>0</v>
      </c>
      <c r="E1236" s="20">
        <v>0.15</v>
      </c>
      <c r="F1236" t="s">
        <v>4</v>
      </c>
      <c r="G1236" t="s">
        <v>511</v>
      </c>
      <c r="H1236" s="79" t="str">
        <f t="shared" si="39"/>
        <v>---</v>
      </c>
      <c r="I1236" t="s">
        <v>511</v>
      </c>
      <c r="L1236" s="81" t="str">
        <f>IF(OR('H_Parallel+HT'!$G1236="---",'H_Parallel+HT'!$G1236="infeas",'H_Parallel+HT'!$G1236="inf"),"---",('H_Parallel+HT'!$G1236/M1236)-1)</f>
        <v>---</v>
      </c>
      <c r="M1236" s="83">
        <f>Model_dem!L1236</f>
        <v>40635.9</v>
      </c>
      <c r="N1236" s="78" t="str">
        <f>Model_dem!G1236</f>
        <v>---</v>
      </c>
      <c r="O1236" s="84" t="str">
        <f>IF(AND(H977&lt;-0.01,Model_dem!F977="Optimal"),"Aqui","")</f>
        <v/>
      </c>
      <c r="P1236" s="84"/>
    </row>
    <row r="1237" spans="1:16" hidden="1" x14ac:dyDescent="0.3">
      <c r="A1237" s="68" t="s">
        <v>21</v>
      </c>
      <c r="B1237" s="20">
        <v>3</v>
      </c>
      <c r="C1237" s="82" t="str">
        <f t="shared" si="38"/>
        <v>Factor Model</v>
      </c>
      <c r="D1237" s="20">
        <v>0</v>
      </c>
      <c r="E1237" s="20">
        <v>0.2</v>
      </c>
      <c r="F1237" t="s">
        <v>4</v>
      </c>
      <c r="G1237" t="s">
        <v>511</v>
      </c>
      <c r="H1237" s="79" t="str">
        <f t="shared" si="39"/>
        <v>---</v>
      </c>
      <c r="I1237" t="s">
        <v>511</v>
      </c>
      <c r="L1237" s="81" t="str">
        <f>IF(OR('H_Parallel+HT'!$G1237="---",'H_Parallel+HT'!$G1237="infeas",'H_Parallel+HT'!$G1237="inf"),"---",('H_Parallel+HT'!$G1237/M1237)-1)</f>
        <v>---</v>
      </c>
      <c r="M1237" s="83">
        <f>Model_dem!L1237</f>
        <v>40635.9</v>
      </c>
      <c r="N1237" s="78" t="str">
        <f>Model_dem!G1237</f>
        <v>---</v>
      </c>
      <c r="O1237" s="84" t="str">
        <f>IF(AND(H978&lt;-0.01,Model_dem!F978="Optimal"),"Aqui","")</f>
        <v/>
      </c>
      <c r="P1237" s="84"/>
    </row>
    <row r="1238" spans="1:16" hidden="1" x14ac:dyDescent="0.3">
      <c r="A1238" s="68" t="s">
        <v>21</v>
      </c>
      <c r="B1238" s="20">
        <v>3</v>
      </c>
      <c r="C1238" s="82" t="str">
        <f t="shared" si="38"/>
        <v>Factor Model</v>
      </c>
      <c r="D1238" s="20">
        <v>10</v>
      </c>
      <c r="E1238" s="20">
        <v>0.05</v>
      </c>
      <c r="F1238" t="s">
        <v>0</v>
      </c>
      <c r="G1238">
        <v>40975.5</v>
      </c>
      <c r="H1238" s="79">
        <f t="shared" si="39"/>
        <v>-9.7619213806268608E-7</v>
      </c>
      <c r="I1238">
        <v>1409.71</v>
      </c>
      <c r="J1238">
        <v>150365</v>
      </c>
      <c r="K1238" s="52">
        <v>0</v>
      </c>
      <c r="L1238" s="81">
        <f>IF(OR('H_Parallel+HT'!$G1238="---",'H_Parallel+HT'!$G1238="infeas",'H_Parallel+HT'!$G1238="inf"),"---",('H_Parallel+HT'!$G1238/M1238)-1)</f>
        <v>8.3571423298118841E-3</v>
      </c>
      <c r="M1238" s="83">
        <f>Model_dem!L1238</f>
        <v>40635.9</v>
      </c>
      <c r="N1238" s="78">
        <f>Model_dem!G1238</f>
        <v>40975.54</v>
      </c>
      <c r="O1238" s="84" t="str">
        <f>IF(AND(H979&lt;-0.01,Model_dem!F979="Optimal"),"Aqui","")</f>
        <v/>
      </c>
      <c r="P1238" s="84"/>
    </row>
    <row r="1239" spans="1:16" hidden="1" x14ac:dyDescent="0.3">
      <c r="A1239" s="68" t="s">
        <v>21</v>
      </c>
      <c r="B1239" s="20">
        <v>3</v>
      </c>
      <c r="C1239" s="82" t="str">
        <f t="shared" si="38"/>
        <v>Factor Model</v>
      </c>
      <c r="D1239" s="20">
        <v>10</v>
      </c>
      <c r="E1239" s="20">
        <v>0.1</v>
      </c>
      <c r="F1239" t="s">
        <v>4</v>
      </c>
      <c r="G1239" t="s">
        <v>511</v>
      </c>
      <c r="H1239" s="79" t="str">
        <f t="shared" si="39"/>
        <v>---</v>
      </c>
      <c r="I1239" t="s">
        <v>511</v>
      </c>
      <c r="L1239" s="81" t="str">
        <f>IF(OR('H_Parallel+HT'!$G1239="---",'H_Parallel+HT'!$G1239="infeas",'H_Parallel+HT'!$G1239="inf"),"---",('H_Parallel+HT'!$G1239/M1239)-1)</f>
        <v>---</v>
      </c>
      <c r="M1239" s="83">
        <f>Model_dem!L1239</f>
        <v>40635.9</v>
      </c>
      <c r="N1239" s="78" t="str">
        <f>Model_dem!G1239</f>
        <v>---</v>
      </c>
      <c r="O1239" s="84" t="str">
        <f>IF(AND(H980&lt;-0.01,Model_dem!F980="Optimal"),"Aqui","")</f>
        <v/>
      </c>
      <c r="P1239" s="84"/>
    </row>
    <row r="1240" spans="1:16" hidden="1" x14ac:dyDescent="0.3">
      <c r="A1240" s="68" t="s">
        <v>21</v>
      </c>
      <c r="B1240" s="20">
        <v>3</v>
      </c>
      <c r="C1240" s="82" t="str">
        <f t="shared" si="38"/>
        <v>Factor Model</v>
      </c>
      <c r="D1240" s="20">
        <v>10</v>
      </c>
      <c r="E1240" s="20">
        <v>0.15</v>
      </c>
      <c r="F1240" t="s">
        <v>4</v>
      </c>
      <c r="G1240" t="s">
        <v>511</v>
      </c>
      <c r="H1240" s="79" t="str">
        <f t="shared" si="39"/>
        <v>---</v>
      </c>
      <c r="I1240" t="s">
        <v>511</v>
      </c>
      <c r="L1240" s="81" t="str">
        <f>IF(OR('H_Parallel+HT'!$G1240="---",'H_Parallel+HT'!$G1240="infeas",'H_Parallel+HT'!$G1240="inf"),"---",('H_Parallel+HT'!$G1240/M1240)-1)</f>
        <v>---</v>
      </c>
      <c r="M1240" s="83">
        <f>Model_dem!L1240</f>
        <v>40635.9</v>
      </c>
      <c r="N1240" s="78" t="str">
        <f>Model_dem!G1240</f>
        <v>---</v>
      </c>
      <c r="O1240" s="84" t="str">
        <f>IF(AND(H981&lt;-0.01,Model_dem!F981="Optimal"),"Aqui","")</f>
        <v/>
      </c>
      <c r="P1240" s="84"/>
    </row>
    <row r="1241" spans="1:16" hidden="1" x14ac:dyDescent="0.3">
      <c r="A1241" s="68" t="s">
        <v>21</v>
      </c>
      <c r="B1241" s="20">
        <v>3</v>
      </c>
      <c r="C1241" s="82" t="str">
        <f t="shared" si="38"/>
        <v>Factor Model</v>
      </c>
      <c r="D1241" s="20">
        <v>10</v>
      </c>
      <c r="E1241" s="20">
        <v>0.2</v>
      </c>
      <c r="F1241" t="s">
        <v>4</v>
      </c>
      <c r="G1241" t="s">
        <v>511</v>
      </c>
      <c r="H1241" s="79" t="str">
        <f t="shared" si="39"/>
        <v>---</v>
      </c>
      <c r="I1241" t="s">
        <v>511</v>
      </c>
      <c r="L1241" s="81" t="str">
        <f>IF(OR('H_Parallel+HT'!$G1241="---",'H_Parallel+HT'!$G1241="infeas",'H_Parallel+HT'!$G1241="inf"),"---",('H_Parallel+HT'!$G1241/M1241)-1)</f>
        <v>---</v>
      </c>
      <c r="M1241" s="83">
        <f>Model_dem!L1241</f>
        <v>40635.9</v>
      </c>
      <c r="N1241" s="78" t="str">
        <f>Model_dem!G1241</f>
        <v>---</v>
      </c>
      <c r="O1241" s="84" t="str">
        <f>IF(AND(H982&lt;-0.01,Model_dem!F982="Optimal"),"Aqui","")</f>
        <v/>
      </c>
      <c r="P1241" s="84"/>
    </row>
    <row r="1242" spans="1:16" hidden="1" x14ac:dyDescent="0.3">
      <c r="A1242" s="68" t="s">
        <v>21</v>
      </c>
      <c r="B1242" s="20">
        <v>3</v>
      </c>
      <c r="C1242" s="82" t="str">
        <f t="shared" si="38"/>
        <v>Factor Model</v>
      </c>
      <c r="D1242" s="20">
        <v>25</v>
      </c>
      <c r="E1242" s="20">
        <v>0.05</v>
      </c>
      <c r="F1242" t="s">
        <v>0</v>
      </c>
      <c r="G1242">
        <v>41020.199999999997</v>
      </c>
      <c r="H1242" s="79">
        <f t="shared" si="39"/>
        <v>1.0899185221231061E-3</v>
      </c>
      <c r="I1242">
        <v>652.41</v>
      </c>
      <c r="J1242">
        <v>121853</v>
      </c>
      <c r="K1242" s="52">
        <v>0</v>
      </c>
      <c r="L1242" s="81">
        <f>IF(OR('H_Parallel+HT'!$G1242="---",'H_Parallel+HT'!$G1242="infeas",'H_Parallel+HT'!$G1242="inf"),"---",('H_Parallel+HT'!$G1242/M1242)-1)</f>
        <v>9.4571548802904193E-3</v>
      </c>
      <c r="M1242" s="83">
        <f>Model_dem!L1242</f>
        <v>40635.9</v>
      </c>
      <c r="N1242" s="78">
        <f>Model_dem!G1242</f>
        <v>40975.54</v>
      </c>
      <c r="O1242" s="84" t="str">
        <f>IF(AND(H983&lt;-0.01,Model_dem!F983="Optimal"),"Aqui","")</f>
        <v/>
      </c>
      <c r="P1242" s="84"/>
    </row>
    <row r="1243" spans="1:16" hidden="1" x14ac:dyDescent="0.3">
      <c r="A1243" s="68" t="s">
        <v>21</v>
      </c>
      <c r="B1243" s="20">
        <v>3</v>
      </c>
      <c r="C1243" s="82" t="str">
        <f t="shared" si="38"/>
        <v>Factor Model</v>
      </c>
      <c r="D1243" s="20">
        <v>25</v>
      </c>
      <c r="E1243" s="20">
        <v>0.1</v>
      </c>
      <c r="F1243" t="s">
        <v>4</v>
      </c>
      <c r="G1243" t="s">
        <v>511</v>
      </c>
      <c r="H1243" s="79" t="str">
        <f t="shared" si="39"/>
        <v>---</v>
      </c>
      <c r="I1243" t="s">
        <v>511</v>
      </c>
      <c r="L1243" s="81" t="str">
        <f>IF(OR('H_Parallel+HT'!$G1243="---",'H_Parallel+HT'!$G1243="infeas",'H_Parallel+HT'!$G1243="inf"),"---",('H_Parallel+HT'!$G1243/M1243)-1)</f>
        <v>---</v>
      </c>
      <c r="M1243" s="83">
        <f>Model_dem!L1243</f>
        <v>40635.9</v>
      </c>
      <c r="N1243" s="78" t="str">
        <f>Model_dem!G1243</f>
        <v>---</v>
      </c>
      <c r="O1243" s="84" t="str">
        <f>IF(AND(H984&lt;-0.01,Model_dem!F984="Optimal"),"Aqui","")</f>
        <v/>
      </c>
      <c r="P1243" s="84"/>
    </row>
    <row r="1244" spans="1:16" hidden="1" x14ac:dyDescent="0.3">
      <c r="A1244" s="68" t="s">
        <v>21</v>
      </c>
      <c r="B1244" s="20">
        <v>3</v>
      </c>
      <c r="C1244" s="82" t="str">
        <f t="shared" si="38"/>
        <v>Factor Model</v>
      </c>
      <c r="D1244" s="20">
        <v>25</v>
      </c>
      <c r="E1244" s="20">
        <v>0.15</v>
      </c>
      <c r="F1244" t="s">
        <v>4</v>
      </c>
      <c r="G1244" t="s">
        <v>511</v>
      </c>
      <c r="H1244" s="79" t="str">
        <f t="shared" si="39"/>
        <v>---</v>
      </c>
      <c r="I1244" t="s">
        <v>511</v>
      </c>
      <c r="L1244" s="81" t="str">
        <f>IF(OR('H_Parallel+HT'!$G1244="---",'H_Parallel+HT'!$G1244="infeas",'H_Parallel+HT'!$G1244="inf"),"---",('H_Parallel+HT'!$G1244/M1244)-1)</f>
        <v>---</v>
      </c>
      <c r="M1244" s="83">
        <f>Model_dem!L1244</f>
        <v>40635.9</v>
      </c>
      <c r="N1244" s="78" t="str">
        <f>Model_dem!G1244</f>
        <v>---</v>
      </c>
      <c r="O1244" s="84" t="str">
        <f>IF(AND(H985&lt;-0.01,Model_dem!F985="Optimal"),"Aqui","")</f>
        <v/>
      </c>
      <c r="P1244" s="84"/>
    </row>
    <row r="1245" spans="1:16" hidden="1" x14ac:dyDescent="0.3">
      <c r="A1245" s="68" t="s">
        <v>21</v>
      </c>
      <c r="B1245" s="20">
        <v>3</v>
      </c>
      <c r="C1245" s="82" t="str">
        <f t="shared" si="38"/>
        <v>Factor Model</v>
      </c>
      <c r="D1245" s="20">
        <v>25</v>
      </c>
      <c r="E1245" s="20">
        <v>0.2</v>
      </c>
      <c r="F1245" t="s">
        <v>4</v>
      </c>
      <c r="G1245" t="s">
        <v>511</v>
      </c>
      <c r="H1245" s="79" t="str">
        <f t="shared" si="39"/>
        <v>---</v>
      </c>
      <c r="I1245" t="s">
        <v>511</v>
      </c>
      <c r="L1245" s="81" t="str">
        <f>IF(OR('H_Parallel+HT'!$G1245="---",'H_Parallel+HT'!$G1245="infeas",'H_Parallel+HT'!$G1245="inf"),"---",('H_Parallel+HT'!$G1245/M1245)-1)</f>
        <v>---</v>
      </c>
      <c r="M1245" s="83">
        <f>Model_dem!L1245</f>
        <v>40635.9</v>
      </c>
      <c r="N1245" s="78" t="str">
        <f>Model_dem!G1245</f>
        <v>---</v>
      </c>
      <c r="O1245" s="84" t="str">
        <f>IF(AND(H986&lt;-0.01,Model_dem!F986="Optimal"),"Aqui","")</f>
        <v/>
      </c>
      <c r="P1245" s="84">
        <v>71737</v>
      </c>
    </row>
    <row r="1246" spans="1:16" hidden="1" x14ac:dyDescent="0.3">
      <c r="A1246" s="68" t="s">
        <v>21</v>
      </c>
      <c r="B1246" s="20">
        <v>3</v>
      </c>
      <c r="C1246" s="82" t="str">
        <f t="shared" si="38"/>
        <v>Factor Model</v>
      </c>
      <c r="D1246" s="20">
        <v>50</v>
      </c>
      <c r="E1246" s="20">
        <v>0.05</v>
      </c>
      <c r="F1246" t="s">
        <v>0</v>
      </c>
      <c r="G1246">
        <v>41022.9</v>
      </c>
      <c r="H1246" s="79">
        <f t="shared" si="39"/>
        <v>1.1558114914410056E-3</v>
      </c>
      <c r="I1246">
        <v>1480.89</v>
      </c>
      <c r="J1246">
        <v>94402</v>
      </c>
      <c r="K1246" s="52">
        <v>0</v>
      </c>
      <c r="L1246" s="81">
        <f>IF(OR('H_Parallel+HT'!$G1246="---",'H_Parallel+HT'!$G1246="infeas",'H_Parallel+HT'!$G1246="inf"),"---",('H_Parallel+HT'!$G1246/M1246)-1)</f>
        <v>9.5235985913932897E-3</v>
      </c>
      <c r="M1246" s="83">
        <f>Model_dem!L1246</f>
        <v>40635.9</v>
      </c>
      <c r="N1246" s="78">
        <f>Model_dem!G1246</f>
        <v>40975.54</v>
      </c>
      <c r="O1246" s="84" t="str">
        <f>IF(AND(H987&lt;-0.01,Model_dem!F987="Optimal"),"Aqui","")</f>
        <v/>
      </c>
      <c r="P1246" s="84">
        <v>75786</v>
      </c>
    </row>
    <row r="1247" spans="1:16" hidden="1" x14ac:dyDescent="0.3">
      <c r="A1247" s="68" t="s">
        <v>21</v>
      </c>
      <c r="B1247" s="20">
        <v>3</v>
      </c>
      <c r="C1247" s="82" t="str">
        <f t="shared" si="38"/>
        <v>Factor Model</v>
      </c>
      <c r="D1247" s="20">
        <v>50</v>
      </c>
      <c r="E1247" s="20">
        <v>0.1</v>
      </c>
      <c r="F1247" t="s">
        <v>4</v>
      </c>
      <c r="G1247" t="s">
        <v>511</v>
      </c>
      <c r="H1247" s="79" t="str">
        <f t="shared" si="39"/>
        <v>---</v>
      </c>
      <c r="I1247" t="s">
        <v>511</v>
      </c>
      <c r="L1247" s="81" t="str">
        <f>IF(OR('H_Parallel+HT'!$G1247="---",'H_Parallel+HT'!$G1247="infeas",'H_Parallel+HT'!$G1247="inf"),"---",('H_Parallel+HT'!$G1247/M1247)-1)</f>
        <v>---</v>
      </c>
      <c r="M1247" s="83">
        <f>Model_dem!L1247</f>
        <v>40635.9</v>
      </c>
      <c r="N1247" s="78" t="str">
        <f>Model_dem!G1247</f>
        <v>---</v>
      </c>
      <c r="O1247" s="84" t="str">
        <f>IF(AND(H988&lt;-0.01,Model_dem!F988="Optimal"),"Aqui","")</f>
        <v/>
      </c>
      <c r="P1247" s="84">
        <v>67409</v>
      </c>
    </row>
    <row r="1248" spans="1:16" hidden="1" x14ac:dyDescent="0.3">
      <c r="A1248" s="68" t="s">
        <v>21</v>
      </c>
      <c r="B1248" s="20">
        <v>3</v>
      </c>
      <c r="C1248" s="82" t="str">
        <f t="shared" si="38"/>
        <v>Factor Model</v>
      </c>
      <c r="D1248" s="20">
        <v>50</v>
      </c>
      <c r="E1248" s="20">
        <v>0.15</v>
      </c>
      <c r="F1248" t="s">
        <v>4</v>
      </c>
      <c r="G1248" t="s">
        <v>511</v>
      </c>
      <c r="H1248" s="79" t="str">
        <f t="shared" si="39"/>
        <v>---</v>
      </c>
      <c r="I1248" t="s">
        <v>511</v>
      </c>
      <c r="L1248" s="81" t="str">
        <f>IF(OR('H_Parallel+HT'!$G1248="---",'H_Parallel+HT'!$G1248="infeas",'H_Parallel+HT'!$G1248="inf"),"---",('H_Parallel+HT'!$G1248/M1248)-1)</f>
        <v>---</v>
      </c>
      <c r="M1248" s="83">
        <f>Model_dem!L1248</f>
        <v>40635.9</v>
      </c>
      <c r="N1248" s="78" t="str">
        <f>Model_dem!G1248</f>
        <v>---</v>
      </c>
      <c r="O1248" s="84" t="str">
        <f>IF(AND(H989&lt;-0.01,Model_dem!F989="Optimal"),"Aqui","")</f>
        <v/>
      </c>
      <c r="P1248" s="84">
        <v>74310</v>
      </c>
    </row>
    <row r="1249" spans="1:16" hidden="1" x14ac:dyDescent="0.3">
      <c r="A1249" s="68" t="s">
        <v>21</v>
      </c>
      <c r="B1249" s="20">
        <v>3</v>
      </c>
      <c r="C1249" s="82" t="str">
        <f t="shared" si="38"/>
        <v>Factor Model</v>
      </c>
      <c r="D1249" s="20">
        <v>50</v>
      </c>
      <c r="E1249" s="20">
        <v>0.2</v>
      </c>
      <c r="F1249" t="s">
        <v>4</v>
      </c>
      <c r="G1249" t="s">
        <v>511</v>
      </c>
      <c r="H1249" s="79" t="str">
        <f t="shared" si="39"/>
        <v>---</v>
      </c>
      <c r="I1249" t="s">
        <v>511</v>
      </c>
      <c r="L1249" s="81" t="str">
        <f>IF(OR('H_Parallel+HT'!$G1249="---",'H_Parallel+HT'!$G1249="infeas",'H_Parallel+HT'!$G1249="inf"),"---",('H_Parallel+HT'!$G1249/M1249)-1)</f>
        <v>---</v>
      </c>
      <c r="M1249" s="83">
        <f>Model_dem!L1249</f>
        <v>40635.9</v>
      </c>
      <c r="N1249" s="78" t="str">
        <f>Model_dem!G1249</f>
        <v>---</v>
      </c>
      <c r="O1249" s="84" t="str">
        <f>IF(AND(H990&lt;-0.01,Model_dem!F990="Optimal"),"Aqui","")</f>
        <v/>
      </c>
      <c r="P1249" s="84">
        <v>26814</v>
      </c>
    </row>
    <row r="1250" spans="1:16" x14ac:dyDescent="0.3">
      <c r="A1250" s="68" t="s">
        <v>23</v>
      </c>
      <c r="B1250" s="20">
        <v>0</v>
      </c>
      <c r="C1250" s="82" t="str">
        <f t="shared" si="38"/>
        <v>Deterministic</v>
      </c>
      <c r="D1250" s="20">
        <v>0</v>
      </c>
      <c r="E1250" s="20">
        <v>0.05</v>
      </c>
      <c r="F1250" t="s">
        <v>0</v>
      </c>
      <c r="G1250">
        <v>61925.5</v>
      </c>
      <c r="H1250" s="79">
        <f t="shared" si="39"/>
        <v>-1.6148433823213192E-7</v>
      </c>
      <c r="I1250" s="92">
        <v>66.672700000000006</v>
      </c>
      <c r="J1250">
        <v>441826</v>
      </c>
      <c r="K1250" s="52">
        <v>1</v>
      </c>
      <c r="L1250" s="81">
        <f>IF(OR('H_Parallel+HT'!$G1250="---",'H_Parallel+HT'!$G1250="infeas",'H_Parallel+HT'!$G1250="inf"),"---",('H_Parallel+HT'!$G1250/M1250)-1)</f>
        <v>-1.6148433823470754E-7</v>
      </c>
      <c r="M1250" s="83">
        <f>Model_dem!L1250</f>
        <v>61925.51</v>
      </c>
      <c r="N1250" s="78">
        <f>Model_dem!G1250</f>
        <v>61925.51</v>
      </c>
      <c r="O1250" s="84" t="str">
        <f>IF(AND(H991&lt;-0.01,Model_dem!F991="Optimal"),"Aqui","")</f>
        <v/>
      </c>
      <c r="P1250" s="84">
        <v>26469</v>
      </c>
    </row>
    <row r="1251" spans="1:16" x14ac:dyDescent="0.3">
      <c r="A1251" s="68" t="s">
        <v>23</v>
      </c>
      <c r="B1251" s="20">
        <v>0</v>
      </c>
      <c r="C1251" s="82" t="str">
        <f t="shared" si="38"/>
        <v>Deterministic</v>
      </c>
      <c r="D1251" s="20">
        <v>0</v>
      </c>
      <c r="E1251" s="20">
        <v>0.1</v>
      </c>
      <c r="F1251" t="s">
        <v>0</v>
      </c>
      <c r="G1251">
        <v>61925.5</v>
      </c>
      <c r="H1251" s="79">
        <f t="shared" si="39"/>
        <v>-1.6148433823213192E-7</v>
      </c>
      <c r="I1251" s="92">
        <v>338.52300000000002</v>
      </c>
      <c r="J1251">
        <v>396924</v>
      </c>
      <c r="K1251" s="52">
        <v>1</v>
      </c>
      <c r="L1251" s="81">
        <f>IF(OR('H_Parallel+HT'!$G1251="---",'H_Parallel+HT'!$G1251="infeas",'H_Parallel+HT'!$G1251="inf"),"---",('H_Parallel+HT'!$G1251/M1251)-1)</f>
        <v>-1.6148433823470754E-7</v>
      </c>
      <c r="M1251" s="83">
        <f>Model_dem!L1251</f>
        <v>61925.51</v>
      </c>
      <c r="N1251" s="78">
        <f>Model_dem!G1251</f>
        <v>61925.51</v>
      </c>
      <c r="O1251" s="84" t="str">
        <f>IF(AND(H992&lt;-0.01,Model_dem!F992="Optimal"),"Aqui","")</f>
        <v/>
      </c>
      <c r="P1251" s="84">
        <v>27609</v>
      </c>
    </row>
    <row r="1252" spans="1:16" x14ac:dyDescent="0.3">
      <c r="A1252" s="68" t="s">
        <v>23</v>
      </c>
      <c r="B1252" s="20">
        <v>0</v>
      </c>
      <c r="C1252" s="82" t="str">
        <f t="shared" si="38"/>
        <v>Deterministic</v>
      </c>
      <c r="D1252" s="20">
        <v>0</v>
      </c>
      <c r="E1252" s="20">
        <v>0.15</v>
      </c>
      <c r="F1252" t="s">
        <v>1</v>
      </c>
      <c r="G1252">
        <v>61925.5</v>
      </c>
      <c r="H1252" s="79">
        <f t="shared" si="39"/>
        <v>-1.6148433823213192E-7</v>
      </c>
      <c r="I1252" s="92">
        <v>1571.86</v>
      </c>
      <c r="J1252">
        <v>405458</v>
      </c>
      <c r="K1252" s="52">
        <v>1</v>
      </c>
      <c r="L1252" s="81">
        <f>IF(OR('H_Parallel+HT'!$G1252="---",'H_Parallel+HT'!$G1252="infeas",'H_Parallel+HT'!$G1252="inf"),"---",('H_Parallel+HT'!$G1252/M1252)-1)</f>
        <v>-1.6148433823470754E-7</v>
      </c>
      <c r="M1252" s="83">
        <f>Model_dem!L1252</f>
        <v>61925.51</v>
      </c>
      <c r="N1252" s="78">
        <f>Model_dem!G1252</f>
        <v>61925.51</v>
      </c>
      <c r="O1252" s="84" t="str">
        <f>IF(AND(H993&lt;-0.01,Model_dem!F993="Optimal"),"Aqui","")</f>
        <v/>
      </c>
      <c r="P1252" s="84">
        <v>24357</v>
      </c>
    </row>
    <row r="1253" spans="1:16" x14ac:dyDescent="0.3">
      <c r="A1253" s="68" t="s">
        <v>23</v>
      </c>
      <c r="B1253" s="20">
        <v>0</v>
      </c>
      <c r="C1253" s="82" t="str">
        <f t="shared" si="38"/>
        <v>Deterministic</v>
      </c>
      <c r="D1253" s="20">
        <v>0</v>
      </c>
      <c r="E1253" s="20">
        <v>0.2</v>
      </c>
      <c r="F1253" t="s">
        <v>0</v>
      </c>
      <c r="G1253">
        <v>61925.5</v>
      </c>
      <c r="H1253" s="79">
        <f t="shared" si="39"/>
        <v>-1.6148433823213192E-7</v>
      </c>
      <c r="I1253" s="92">
        <v>117.877</v>
      </c>
      <c r="J1253">
        <v>336132</v>
      </c>
      <c r="K1253" s="52">
        <v>1</v>
      </c>
      <c r="L1253" s="81">
        <f>IF(OR('H_Parallel+HT'!$G1253="---",'H_Parallel+HT'!$G1253="infeas",'H_Parallel+HT'!$G1253="inf"),"---",('H_Parallel+HT'!$G1253/M1253)-1)</f>
        <v>-1.6148433823470754E-7</v>
      </c>
      <c r="M1253" s="83">
        <f>Model_dem!L1253</f>
        <v>61925.51</v>
      </c>
      <c r="N1253" s="78">
        <f>Model_dem!G1253</f>
        <v>61925.51</v>
      </c>
      <c r="O1253" s="84" t="str">
        <f>IF(AND(H994&lt;-0.01,Model_dem!F994="Optimal"),"Aqui","")</f>
        <v/>
      </c>
      <c r="P1253" s="84">
        <v>28936</v>
      </c>
    </row>
    <row r="1254" spans="1:16" x14ac:dyDescent="0.3">
      <c r="A1254" s="68" t="s">
        <v>23</v>
      </c>
      <c r="B1254" s="20">
        <v>1</v>
      </c>
      <c r="C1254" s="82" t="str">
        <f t="shared" si="38"/>
        <v>Cardinality-constrained</v>
      </c>
      <c r="D1254" s="20">
        <v>5</v>
      </c>
      <c r="E1254" s="20">
        <v>0.05</v>
      </c>
      <c r="F1254" t="s">
        <v>1</v>
      </c>
      <c r="G1254">
        <v>62485.5</v>
      </c>
      <c r="H1254" s="79">
        <f t="shared" si="39"/>
        <v>-1.2022913738281871E-2</v>
      </c>
      <c r="I1254" s="92">
        <v>1450.81</v>
      </c>
      <c r="J1254">
        <v>64359</v>
      </c>
      <c r="K1254" s="52">
        <v>0.97199999999999998</v>
      </c>
      <c r="L1254" s="81">
        <f>IF(OR('H_Parallel+HT'!$G1254="---",'H_Parallel+HT'!$G1254="infeas",'H_Parallel+HT'!$G1254="inf"),"---",('H_Parallel+HT'!$G1254/M1254)-1)</f>
        <v>9.0429614548188653E-3</v>
      </c>
      <c r="M1254" s="83">
        <f>Model_dem!L1254</f>
        <v>61925.51</v>
      </c>
      <c r="N1254" s="78">
        <f>Model_dem!G1254</f>
        <v>63245.9</v>
      </c>
      <c r="O1254" s="84" t="str">
        <f>IF(AND(H995&lt;-0.01,Model_dem!F995="Optimal"),"Aqui","")</f>
        <v/>
      </c>
      <c r="P1254" s="84">
        <v>28577</v>
      </c>
    </row>
    <row r="1255" spans="1:16" x14ac:dyDescent="0.3">
      <c r="A1255" s="68" t="s">
        <v>23</v>
      </c>
      <c r="B1255" s="20">
        <v>1</v>
      </c>
      <c r="C1255" s="82" t="str">
        <f t="shared" si="38"/>
        <v>Cardinality-constrained</v>
      </c>
      <c r="D1255" s="20">
        <v>5</v>
      </c>
      <c r="E1255" s="20">
        <v>0.1</v>
      </c>
      <c r="F1255" t="s">
        <v>1</v>
      </c>
      <c r="G1255">
        <v>62458.1</v>
      </c>
      <c r="H1255" s="79">
        <f t="shared" si="39"/>
        <v>-3.3780351141646639E-2</v>
      </c>
      <c r="I1255" s="92">
        <v>1290</v>
      </c>
      <c r="J1255">
        <v>70193</v>
      </c>
      <c r="K1255" s="52">
        <v>0.96799999999999997</v>
      </c>
      <c r="L1255" s="81">
        <f>IF(OR('H_Parallel+HT'!$G1255="---",'H_Parallel+HT'!$G1255="infeas",'H_Parallel+HT'!$G1255="inf"),"---",('H_Parallel+HT'!$G1255/M1255)-1)</f>
        <v>8.6004943681528001E-3</v>
      </c>
      <c r="M1255" s="83">
        <f>Model_dem!L1255</f>
        <v>61925.51</v>
      </c>
      <c r="N1255" s="78">
        <f>Model_dem!G1255</f>
        <v>64641.72</v>
      </c>
      <c r="O1255" s="84" t="str">
        <f>IF(AND(H996&lt;-0.01,Model_dem!F996="Optimal"),"Aqui","")</f>
        <v/>
      </c>
      <c r="P1255" s="84">
        <v>27643</v>
      </c>
    </row>
    <row r="1256" spans="1:16" x14ac:dyDescent="0.3">
      <c r="A1256" s="68" t="s">
        <v>23</v>
      </c>
      <c r="B1256" s="20">
        <v>1</v>
      </c>
      <c r="C1256" s="82" t="str">
        <f t="shared" si="38"/>
        <v>Cardinality-constrained</v>
      </c>
      <c r="D1256" s="20">
        <v>5</v>
      </c>
      <c r="E1256" s="20">
        <v>0.15</v>
      </c>
      <c r="F1256" t="s">
        <v>1</v>
      </c>
      <c r="G1256">
        <v>63250.5</v>
      </c>
      <c r="H1256" s="79">
        <f t="shared" si="39"/>
        <v>-5.5656439402872442E-3</v>
      </c>
      <c r="I1256" s="92">
        <v>1672.94</v>
      </c>
      <c r="J1256">
        <v>61576</v>
      </c>
      <c r="K1256" s="52">
        <v>0.96099999999999997</v>
      </c>
      <c r="L1256" s="81">
        <f>IF(OR('H_Parallel+HT'!$G1256="---",'H_Parallel+HT'!$G1256="infeas",'H_Parallel+HT'!$G1256="inf"),"---",('H_Parallel+HT'!$G1256/M1256)-1)</f>
        <v>2.1396513327060163E-2</v>
      </c>
      <c r="M1256" s="83">
        <f>Model_dem!L1256</f>
        <v>61925.51</v>
      </c>
      <c r="N1256" s="78">
        <f>Model_dem!G1256</f>
        <v>63604.5</v>
      </c>
      <c r="O1256" s="84" t="str">
        <f>IF(AND(H997&lt;-0.01,Model_dem!F997="Optimal"),"Aqui","")</f>
        <v/>
      </c>
      <c r="P1256" s="84">
        <v>23683</v>
      </c>
    </row>
    <row r="1257" spans="1:16" x14ac:dyDescent="0.3">
      <c r="A1257" s="68" t="s">
        <v>23</v>
      </c>
      <c r="B1257" s="20">
        <v>1</v>
      </c>
      <c r="C1257" s="82" t="str">
        <f t="shared" si="38"/>
        <v>Cardinality-constrained</v>
      </c>
      <c r="D1257" s="20">
        <v>5</v>
      </c>
      <c r="E1257" s="20">
        <v>0.2</v>
      </c>
      <c r="F1257" t="s">
        <v>1</v>
      </c>
      <c r="G1257">
        <v>63316.3</v>
      </c>
      <c r="H1257" s="79">
        <f t="shared" si="39"/>
        <v>-1.9293112501335904E-2</v>
      </c>
      <c r="I1257" s="92">
        <v>1026.1099999999999</v>
      </c>
      <c r="J1257">
        <v>33361</v>
      </c>
      <c r="K1257" s="52">
        <v>1</v>
      </c>
      <c r="L1257" s="81">
        <f>IF(OR('H_Parallel+HT'!$G1257="---",'H_Parallel+HT'!$G1257="infeas",'H_Parallel+HT'!$G1257="inf"),"---",('H_Parallel+HT'!$G1257/M1257)-1)</f>
        <v>2.2459080272411169E-2</v>
      </c>
      <c r="M1257" s="83">
        <f>Model_dem!L1257</f>
        <v>61925.51</v>
      </c>
      <c r="N1257" s="78">
        <f>Model_dem!G1257</f>
        <v>64561.9</v>
      </c>
      <c r="O1257" s="84" t="str">
        <f>IF(AND(H998&lt;-0.01,Model_dem!F998="Optimal"),"Aqui","")</f>
        <v/>
      </c>
      <c r="P1257" s="84">
        <v>14885</v>
      </c>
    </row>
    <row r="1258" spans="1:16" x14ac:dyDescent="0.3">
      <c r="A1258" s="68" t="s">
        <v>23</v>
      </c>
      <c r="B1258" s="20">
        <v>1</v>
      </c>
      <c r="C1258" s="82" t="str">
        <f t="shared" si="38"/>
        <v>Cardinality-constrained</v>
      </c>
      <c r="D1258" s="20">
        <v>10</v>
      </c>
      <c r="E1258" s="20">
        <v>0.05</v>
      </c>
      <c r="F1258" t="s">
        <v>1</v>
      </c>
      <c r="G1258">
        <v>62233.9</v>
      </c>
      <c r="H1258" s="79">
        <f t="shared" si="39"/>
        <v>-9.1487587989654163E-3</v>
      </c>
      <c r="I1258" s="92">
        <v>1623.56</v>
      </c>
      <c r="J1258">
        <v>63345</v>
      </c>
      <c r="K1258" s="52">
        <v>0.154</v>
      </c>
      <c r="L1258" s="81">
        <f>IF(OR('H_Parallel+HT'!$G1258="---",'H_Parallel+HT'!$G1258="infeas",'H_Parallel+HT'!$G1258="inf"),"---",('H_Parallel+HT'!$G1258/M1258)-1)</f>
        <v>4.980015505726243E-3</v>
      </c>
      <c r="M1258" s="83">
        <f>Model_dem!L1258</f>
        <v>61925.51</v>
      </c>
      <c r="N1258" s="78">
        <f>Model_dem!G1258</f>
        <v>62808.52</v>
      </c>
      <c r="O1258" s="84" t="str">
        <f>IF(AND(H999&lt;-0.01,Model_dem!F999="Optimal"),"Aqui","")</f>
        <v/>
      </c>
      <c r="P1258" s="84">
        <v>5810</v>
      </c>
    </row>
    <row r="1259" spans="1:16" x14ac:dyDescent="0.3">
      <c r="A1259" s="68" t="s">
        <v>23</v>
      </c>
      <c r="B1259" s="20">
        <v>1</v>
      </c>
      <c r="C1259" s="82" t="str">
        <f t="shared" si="38"/>
        <v>Cardinality-constrained</v>
      </c>
      <c r="D1259" s="20">
        <v>10</v>
      </c>
      <c r="E1259" s="20">
        <v>0.1</v>
      </c>
      <c r="F1259" t="s">
        <v>1</v>
      </c>
      <c r="G1259">
        <v>62734.9</v>
      </c>
      <c r="H1259" s="79">
        <f t="shared" si="39"/>
        <v>-2.6448035737258659E-2</v>
      </c>
      <c r="I1259" s="92">
        <v>618.20899999999995</v>
      </c>
      <c r="J1259">
        <v>24311</v>
      </c>
      <c r="K1259" s="52">
        <v>0.126</v>
      </c>
      <c r="L1259" s="81">
        <f>IF(OR('H_Parallel+HT'!$G1259="---",'H_Parallel+HT'!$G1259="infeas",'H_Parallel+HT'!$G1259="inf"),"---",('H_Parallel+HT'!$G1259/M1259)-1)</f>
        <v>1.3070380849507623E-2</v>
      </c>
      <c r="M1259" s="83">
        <f>Model_dem!L1259</f>
        <v>61925.51</v>
      </c>
      <c r="N1259" s="78">
        <f>Model_dem!G1259</f>
        <v>64439.19</v>
      </c>
      <c r="O1259" s="84" t="str">
        <f>IF(AND(H1000&lt;-0.01,Model_dem!F1000="Optimal"),"Aqui","")</f>
        <v/>
      </c>
      <c r="P1259" s="84">
        <v>4089</v>
      </c>
    </row>
    <row r="1260" spans="1:16" x14ac:dyDescent="0.3">
      <c r="A1260" s="68" t="s">
        <v>23</v>
      </c>
      <c r="B1260" s="20">
        <v>1</v>
      </c>
      <c r="C1260" s="82" t="str">
        <f t="shared" si="38"/>
        <v>Cardinality-constrained</v>
      </c>
      <c r="D1260" s="20">
        <v>10</v>
      </c>
      <c r="E1260" s="20">
        <v>0.15</v>
      </c>
      <c r="F1260" t="s">
        <v>1</v>
      </c>
      <c r="G1260">
        <v>63521</v>
      </c>
      <c r="H1260" s="79">
        <f t="shared" si="39"/>
        <v>-1.6735511124629777E-2</v>
      </c>
      <c r="I1260" s="92">
        <v>1546.37</v>
      </c>
      <c r="J1260">
        <v>11271</v>
      </c>
      <c r="K1260" s="52">
        <v>0.96199999999999997</v>
      </c>
      <c r="L1260" s="81">
        <f>IF(OR('H_Parallel+HT'!$G1260="---",'H_Parallel+HT'!$G1260="infeas",'H_Parallel+HT'!$G1260="inf"),"---",('H_Parallel+HT'!$G1260/M1260)-1)</f>
        <v>2.5764664675349325E-2</v>
      </c>
      <c r="M1260" s="83">
        <f>Model_dem!L1260</f>
        <v>61925.51</v>
      </c>
      <c r="N1260" s="78">
        <f>Model_dem!G1260</f>
        <v>64602.15</v>
      </c>
      <c r="O1260" s="84" t="str">
        <f>IF(AND(H1001&lt;-0.01,Model_dem!F1001="Optimal"),"Aqui","")</f>
        <v/>
      </c>
      <c r="P1260" s="84">
        <v>73</v>
      </c>
    </row>
    <row r="1261" spans="1:16" x14ac:dyDescent="0.3">
      <c r="A1261" s="68" t="s">
        <v>23</v>
      </c>
      <c r="B1261" s="20">
        <v>1</v>
      </c>
      <c r="C1261" s="82" t="str">
        <f t="shared" si="38"/>
        <v>Cardinality-constrained</v>
      </c>
      <c r="D1261" s="20">
        <v>10</v>
      </c>
      <c r="E1261" s="20">
        <v>0.2</v>
      </c>
      <c r="F1261" t="s">
        <v>1</v>
      </c>
      <c r="G1261">
        <v>63796.1</v>
      </c>
      <c r="H1261" s="79">
        <f t="shared" si="39"/>
        <v>-3.5525990045850997E-3</v>
      </c>
      <c r="I1261" s="92">
        <v>315.642</v>
      </c>
      <c r="J1261">
        <v>7395</v>
      </c>
      <c r="K1261" s="52">
        <v>1</v>
      </c>
      <c r="L1261" s="81">
        <f>IF(OR('H_Parallel+HT'!$G1261="---",'H_Parallel+HT'!$G1261="infeas",'H_Parallel+HT'!$G1261="inf"),"---",('H_Parallel+HT'!$G1261/M1261)-1)</f>
        <v>3.0207098819210243E-2</v>
      </c>
      <c r="M1261" s="83">
        <f>Model_dem!L1261</f>
        <v>61925.51</v>
      </c>
      <c r="N1261" s="78">
        <f>Model_dem!G1261</f>
        <v>64023.55</v>
      </c>
      <c r="O1261" s="84" t="str">
        <f>IF(AND(H1002&lt;-0.01,Model_dem!F1002="Optimal"),"Aqui","")</f>
        <v/>
      </c>
      <c r="P1261" s="84">
        <v>6658</v>
      </c>
    </row>
    <row r="1262" spans="1:16" x14ac:dyDescent="0.3">
      <c r="A1262" s="68" t="s">
        <v>23</v>
      </c>
      <c r="B1262" s="20">
        <v>1</v>
      </c>
      <c r="C1262" s="82" t="str">
        <f t="shared" si="38"/>
        <v>Cardinality-constrained</v>
      </c>
      <c r="D1262" s="20">
        <v>25</v>
      </c>
      <c r="E1262" s="20">
        <v>0.05</v>
      </c>
      <c r="F1262" t="s">
        <v>1</v>
      </c>
      <c r="G1262">
        <v>62560.1</v>
      </c>
      <c r="H1262" s="79">
        <f t="shared" si="39"/>
        <v>-3.2862225446009669E-2</v>
      </c>
      <c r="I1262" s="92">
        <v>1542</v>
      </c>
      <c r="J1262">
        <v>35234</v>
      </c>
      <c r="K1262" s="52">
        <v>0</v>
      </c>
      <c r="L1262" s="81">
        <f>IF(OR('H_Parallel+HT'!$G1262="---",'H_Parallel+HT'!$G1262="infeas",'H_Parallel+HT'!$G1262="inf"),"---",('H_Parallel+HT'!$G1262/M1262)-1)</f>
        <v>1.0247634617785106E-2</v>
      </c>
      <c r="M1262" s="83">
        <f>Model_dem!L1262</f>
        <v>61925.51</v>
      </c>
      <c r="N1262" s="78">
        <f>Model_dem!G1262</f>
        <v>64685.82</v>
      </c>
      <c r="O1262" s="84" t="str">
        <f>IF(AND(H1003&lt;-0.01,Model_dem!F1003="Optimal"),"Aqui","")</f>
        <v/>
      </c>
      <c r="P1262" s="84">
        <v>1953</v>
      </c>
    </row>
    <row r="1263" spans="1:16" x14ac:dyDescent="0.3">
      <c r="A1263" s="68" t="s">
        <v>23</v>
      </c>
      <c r="B1263" s="20">
        <v>1</v>
      </c>
      <c r="C1263" s="82" t="str">
        <f t="shared" si="38"/>
        <v>Cardinality-constrained</v>
      </c>
      <c r="D1263" s="20">
        <v>25</v>
      </c>
      <c r="E1263" s="20">
        <v>0.1</v>
      </c>
      <c r="F1263" t="s">
        <v>1</v>
      </c>
      <c r="G1263">
        <v>63043.4</v>
      </c>
      <c r="H1263" s="79">
        <f t="shared" si="39"/>
        <v>-8.579875693317679E-2</v>
      </c>
      <c r="I1263" s="92">
        <v>1195.95</v>
      </c>
      <c r="J1263">
        <v>13250</v>
      </c>
      <c r="K1263" s="52">
        <v>0</v>
      </c>
      <c r="L1263" s="81">
        <f>IF(OR('H_Parallel+HT'!$G1263="---",'H_Parallel+HT'!$G1263="infeas",'H_Parallel+HT'!$G1263="inf"),"---",('H_Parallel+HT'!$G1263/M1263)-1)</f>
        <v>1.8052172682954115E-2</v>
      </c>
      <c r="M1263" s="83">
        <f>Model_dem!L1263</f>
        <v>61925.51</v>
      </c>
      <c r="N1263" s="78">
        <f>Model_dem!G1263</f>
        <v>68960.09</v>
      </c>
      <c r="O1263" s="84" t="str">
        <f>IF(AND(H1004&lt;-0.01,Model_dem!F1004="Optimal"),"Aqui","")</f>
        <v/>
      </c>
      <c r="P1263" s="84">
        <v>29</v>
      </c>
    </row>
    <row r="1264" spans="1:16" x14ac:dyDescent="0.3">
      <c r="A1264" s="68" t="s">
        <v>23</v>
      </c>
      <c r="B1264" s="20">
        <v>1</v>
      </c>
      <c r="C1264" s="82" t="str">
        <f t="shared" si="38"/>
        <v>Cardinality-constrained</v>
      </c>
      <c r="D1264" s="20">
        <v>25</v>
      </c>
      <c r="E1264" s="20">
        <v>0.15</v>
      </c>
      <c r="F1264" t="s">
        <v>1</v>
      </c>
      <c r="G1264">
        <v>63422.9</v>
      </c>
      <c r="H1264" s="79">
        <f t="shared" si="39"/>
        <v>-0.20894122460077799</v>
      </c>
      <c r="I1264" s="92">
        <v>1459.11</v>
      </c>
      <c r="J1264">
        <v>5942</v>
      </c>
      <c r="K1264" s="52">
        <v>0.70799999999999996</v>
      </c>
      <c r="L1264" s="81">
        <f>IF(OR('H_Parallel+HT'!$G1264="---",'H_Parallel+HT'!$G1264="infeas",'H_Parallel+HT'!$G1264="inf"),"---",('H_Parallel+HT'!$G1264/M1264)-1)</f>
        <v>2.418050331761501E-2</v>
      </c>
      <c r="M1264" s="83">
        <f>Model_dem!L1264</f>
        <v>61925.51</v>
      </c>
      <c r="N1264" s="78">
        <f>Model_dem!G1264</f>
        <v>80174.7</v>
      </c>
      <c r="O1264" s="84" t="str">
        <f>IF(AND(H1005&lt;-0.01,Model_dem!F1005="Optimal"),"Aqui","")</f>
        <v/>
      </c>
      <c r="P1264" s="84">
        <v>29</v>
      </c>
    </row>
    <row r="1265" spans="1:16" x14ac:dyDescent="0.3">
      <c r="A1265" s="68" t="s">
        <v>23</v>
      </c>
      <c r="B1265" s="20">
        <v>1</v>
      </c>
      <c r="C1265" s="82" t="str">
        <f t="shared" si="38"/>
        <v>Cardinality-constrained</v>
      </c>
      <c r="D1265" s="20">
        <v>25</v>
      </c>
      <c r="E1265" s="20">
        <v>0.2</v>
      </c>
      <c r="F1265" t="s">
        <v>1</v>
      </c>
      <c r="G1265">
        <v>64215.9</v>
      </c>
      <c r="H1265" s="79">
        <f t="shared" si="39"/>
        <v>-0.15933206225790955</v>
      </c>
      <c r="I1265" s="92">
        <v>436.61599999999999</v>
      </c>
      <c r="J1265">
        <v>5069</v>
      </c>
      <c r="K1265" s="52">
        <v>0.95099999999999996</v>
      </c>
      <c r="L1265" s="81">
        <f>IF(OR('H_Parallel+HT'!$G1265="---",'H_Parallel+HT'!$G1265="infeas",'H_Parallel+HT'!$G1265="inf"),"---",('H_Parallel+HT'!$G1265/M1265)-1)</f>
        <v>3.6986211336814234E-2</v>
      </c>
      <c r="M1265" s="83">
        <f>Model_dem!L1265</f>
        <v>61925.51</v>
      </c>
      <c r="N1265" s="78">
        <f>Model_dem!G1265</f>
        <v>76386.759999999995</v>
      </c>
      <c r="O1265" s="84" t="str">
        <f>IF(AND(H1006&lt;-0.01,Model_dem!F1006="Optimal"),"Aqui","")</f>
        <v/>
      </c>
      <c r="P1265" s="84">
        <v>21617</v>
      </c>
    </row>
    <row r="1266" spans="1:16" x14ac:dyDescent="0.3">
      <c r="A1266" s="68" t="s">
        <v>23</v>
      </c>
      <c r="B1266" s="20">
        <v>1</v>
      </c>
      <c r="C1266" s="82" t="str">
        <f t="shared" si="38"/>
        <v>Cardinality-constrained</v>
      </c>
      <c r="D1266" s="20">
        <v>50</v>
      </c>
      <c r="E1266" s="20">
        <v>0.05</v>
      </c>
      <c r="F1266" t="s">
        <v>1</v>
      </c>
      <c r="G1266">
        <v>62714.8</v>
      </c>
      <c r="H1266" s="79">
        <f t="shared" si="39"/>
        <v>-3.9348467402461319E-2</v>
      </c>
      <c r="I1266" s="92">
        <v>1082.7</v>
      </c>
      <c r="J1266">
        <v>32175</v>
      </c>
      <c r="K1266" s="52">
        <v>0</v>
      </c>
      <c r="L1266" s="81">
        <f>IF(OR('H_Parallel+HT'!$G1266="---",'H_Parallel+HT'!$G1266="infeas",'H_Parallel+HT'!$G1266="inf"),"---",('H_Parallel+HT'!$G1266/M1266)-1)</f>
        <v>1.274579732972736E-2</v>
      </c>
      <c r="M1266" s="83">
        <f>Model_dem!L1266</f>
        <v>61925.51</v>
      </c>
      <c r="N1266" s="78">
        <f>Model_dem!G1266</f>
        <v>65283.61</v>
      </c>
      <c r="O1266" s="84" t="str">
        <f>IF(AND(H1007&lt;-0.01,Model_dem!F1007="Optimal"),"Aqui","")</f>
        <v/>
      </c>
      <c r="P1266" s="84">
        <v>16069</v>
      </c>
    </row>
    <row r="1267" spans="1:16" x14ac:dyDescent="0.3">
      <c r="A1267" s="68" t="s">
        <v>23</v>
      </c>
      <c r="B1267" s="20">
        <v>1</v>
      </c>
      <c r="C1267" s="82" t="str">
        <f t="shared" si="38"/>
        <v>Cardinality-constrained</v>
      </c>
      <c r="D1267" s="20">
        <v>50</v>
      </c>
      <c r="E1267" s="20">
        <v>0.1</v>
      </c>
      <c r="F1267" t="s">
        <v>1</v>
      </c>
      <c r="G1267">
        <v>63413.4</v>
      </c>
      <c r="H1267" s="79">
        <f t="shared" si="39"/>
        <v>-8.5322001031031061E-2</v>
      </c>
      <c r="I1267" s="92">
        <v>1396.06</v>
      </c>
      <c r="J1267">
        <v>11323</v>
      </c>
      <c r="K1267" s="52">
        <v>0</v>
      </c>
      <c r="L1267" s="81">
        <f>IF(OR('H_Parallel+HT'!$G1267="---",'H_Parallel+HT'!$G1267="infeas",'H_Parallel+HT'!$G1267="inf"),"---",('H_Parallel+HT'!$G1267/M1267)-1)</f>
        <v>2.4027093196325788E-2</v>
      </c>
      <c r="M1267" s="83">
        <f>Model_dem!L1267</f>
        <v>61925.51</v>
      </c>
      <c r="N1267" s="78">
        <f>Model_dem!G1267</f>
        <v>69328.66</v>
      </c>
      <c r="O1267" s="84" t="str">
        <f>IF(AND(H1008&lt;-0.01,Model_dem!F1008="Optimal"),"Aqui","")</f>
        <v/>
      </c>
      <c r="P1267" s="84">
        <v>17580</v>
      </c>
    </row>
    <row r="1268" spans="1:16" x14ac:dyDescent="0.3">
      <c r="A1268" s="68" t="s">
        <v>23</v>
      </c>
      <c r="B1268" s="20">
        <v>1</v>
      </c>
      <c r="C1268" s="82" t="str">
        <f t="shared" si="38"/>
        <v>Cardinality-constrained</v>
      </c>
      <c r="D1268" s="20">
        <v>50</v>
      </c>
      <c r="E1268" s="20">
        <v>0.15</v>
      </c>
      <c r="F1268" t="s">
        <v>1</v>
      </c>
      <c r="G1268">
        <v>63567.3</v>
      </c>
      <c r="H1268" s="79">
        <f t="shared" si="39"/>
        <v>-6.1779783558147311E-2</v>
      </c>
      <c r="I1268" s="92">
        <v>1842.42</v>
      </c>
      <c r="J1268">
        <v>5878</v>
      </c>
      <c r="K1268" s="52">
        <v>0</v>
      </c>
      <c r="L1268" s="81">
        <f>IF(OR('H_Parallel+HT'!$G1268="---",'H_Parallel+HT'!$G1268="infeas",'H_Parallel+HT'!$G1268="inf"),"---",('H_Parallel+HT'!$G1268/M1268)-1)</f>
        <v>2.651233716121193E-2</v>
      </c>
      <c r="M1268" s="83">
        <f>Model_dem!L1268</f>
        <v>61925.51</v>
      </c>
      <c r="N1268" s="78">
        <f>Model_dem!G1268</f>
        <v>67753.070000000007</v>
      </c>
      <c r="O1268" s="84" t="str">
        <f>IF(AND(H1009&lt;-0.01,Model_dem!F1009="Optimal"),"Aqui","")</f>
        <v/>
      </c>
      <c r="P1268" s="84">
        <v>12821</v>
      </c>
    </row>
    <row r="1269" spans="1:16" x14ac:dyDescent="0.3">
      <c r="A1269" s="68" t="s">
        <v>23</v>
      </c>
      <c r="B1269" s="20">
        <v>1</v>
      </c>
      <c r="C1269" s="82" t="str">
        <f t="shared" si="38"/>
        <v>Cardinality-constrained</v>
      </c>
      <c r="D1269" s="20">
        <v>50</v>
      </c>
      <c r="E1269" s="20">
        <v>0.2</v>
      </c>
      <c r="F1269" t="s">
        <v>1</v>
      </c>
      <c r="G1269">
        <v>64496</v>
      </c>
      <c r="H1269" s="79">
        <f t="shared" si="39"/>
        <v>-0.14634838796093932</v>
      </c>
      <c r="I1269" s="92">
        <v>646.221</v>
      </c>
      <c r="J1269">
        <v>3205</v>
      </c>
      <c r="K1269" s="52">
        <v>0</v>
      </c>
      <c r="L1269" s="81">
        <f>IF(OR('H_Parallel+HT'!$G1269="---",'H_Parallel+HT'!$G1269="infeas",'H_Parallel+HT'!$G1269="inf"),"---",('H_Parallel+HT'!$G1269/M1269)-1)</f>
        <v>4.1509387649774743E-2</v>
      </c>
      <c r="M1269" s="83">
        <f>Model_dem!L1269</f>
        <v>61925.51</v>
      </c>
      <c r="N1269" s="78">
        <f>Model_dem!G1269</f>
        <v>75553.070000000007</v>
      </c>
      <c r="O1269" s="84" t="str">
        <f>IF(AND(H1010&lt;-0.01,Model_dem!F1010="Optimal"),"Aqui","")</f>
        <v/>
      </c>
      <c r="P1269" s="84">
        <v>9579</v>
      </c>
    </row>
    <row r="1270" spans="1:16" x14ac:dyDescent="0.3">
      <c r="A1270" s="68" t="s">
        <v>23</v>
      </c>
      <c r="B1270" s="20">
        <v>2</v>
      </c>
      <c r="C1270" s="82" t="str">
        <f t="shared" si="38"/>
        <v>Knapsack</v>
      </c>
      <c r="D1270" s="20">
        <v>5</v>
      </c>
      <c r="E1270" s="20">
        <v>0.05</v>
      </c>
      <c r="F1270" t="s">
        <v>1</v>
      </c>
      <c r="G1270">
        <v>62464.1</v>
      </c>
      <c r="H1270" s="79">
        <f t="shared" si="39"/>
        <v>3.6383115946196408E-3</v>
      </c>
      <c r="I1270" s="92">
        <v>1059.05</v>
      </c>
      <c r="J1270">
        <v>69129</v>
      </c>
      <c r="K1270" s="52">
        <v>0.88</v>
      </c>
      <c r="L1270" s="81">
        <f>IF(OR('H_Parallel+HT'!$G1270="---",'H_Parallel+HT'!$G1270="infeas",'H_Parallel+HT'!$G1270="inf"),"---",('H_Parallel+HT'!$G1270/M1270)-1)</f>
        <v>8.6973849710725304E-3</v>
      </c>
      <c r="M1270" s="83">
        <f>Model_dem!L1270</f>
        <v>61925.51</v>
      </c>
      <c r="N1270" s="78">
        <f>Model_dem!G1270</f>
        <v>62237.66</v>
      </c>
      <c r="O1270" s="84" t="str">
        <f>IF(AND(H1011&lt;-0.01,Model_dem!F1011="Optimal"),"Aqui","")</f>
        <v/>
      </c>
      <c r="P1270" s="84">
        <v>7192</v>
      </c>
    </row>
    <row r="1271" spans="1:16" x14ac:dyDescent="0.3">
      <c r="A1271" s="68" t="s">
        <v>23</v>
      </c>
      <c r="B1271" s="20">
        <v>2</v>
      </c>
      <c r="C1271" s="82" t="str">
        <f t="shared" si="38"/>
        <v>Knapsack</v>
      </c>
      <c r="D1271" s="20">
        <v>5</v>
      </c>
      <c r="E1271" s="20">
        <v>0.1</v>
      </c>
      <c r="F1271" t="s">
        <v>1</v>
      </c>
      <c r="G1271">
        <v>62649.1</v>
      </c>
      <c r="H1271" s="79">
        <f t="shared" si="39"/>
        <v>-5.6722578049611609E-2</v>
      </c>
      <c r="I1271" s="92">
        <v>1130.6199999999999</v>
      </c>
      <c r="J1271">
        <v>55463</v>
      </c>
      <c r="K1271" s="52">
        <v>0.99299999999999999</v>
      </c>
      <c r="L1271" s="81">
        <f>IF(OR('H_Parallel+HT'!$G1271="---",'H_Parallel+HT'!$G1271="infeas",'H_Parallel+HT'!$G1271="inf"),"---",('H_Parallel+HT'!$G1271/M1271)-1)</f>
        <v>1.1684845227758256E-2</v>
      </c>
      <c r="M1271" s="83">
        <f>Model_dem!L1271</f>
        <v>61925.51</v>
      </c>
      <c r="N1271" s="78">
        <f>Model_dem!G1271</f>
        <v>66416.41</v>
      </c>
      <c r="O1271" s="84" t="str">
        <f>IF(AND(H1012&lt;-0.01,Model_dem!F1012="Optimal"),"Aqui","")</f>
        <v/>
      </c>
      <c r="P1271" s="84">
        <v>3653</v>
      </c>
    </row>
    <row r="1272" spans="1:16" x14ac:dyDescent="0.3">
      <c r="A1272" s="68" t="s">
        <v>23</v>
      </c>
      <c r="B1272" s="20">
        <v>2</v>
      </c>
      <c r="C1272" s="82" t="str">
        <f t="shared" si="38"/>
        <v>Knapsack</v>
      </c>
      <c r="D1272" s="20">
        <v>5</v>
      </c>
      <c r="E1272" s="20">
        <v>0.15</v>
      </c>
      <c r="F1272" t="s">
        <v>1</v>
      </c>
      <c r="G1272">
        <v>63216</v>
      </c>
      <c r="H1272" s="79">
        <f t="shared" si="39"/>
        <v>-6.4218480471171027E-2</v>
      </c>
      <c r="I1272" s="92">
        <v>838.52200000000005</v>
      </c>
      <c r="J1272">
        <v>22765</v>
      </c>
      <c r="K1272" s="52">
        <v>0.94499999999999995</v>
      </c>
      <c r="L1272" s="81">
        <f>IF(OR('H_Parallel+HT'!$G1272="---",'H_Parallel+HT'!$G1272="infeas",'H_Parallel+HT'!$G1272="inf"),"---",('H_Parallel+HT'!$G1272/M1272)-1)</f>
        <v>2.0839392360272768E-2</v>
      </c>
      <c r="M1272" s="83">
        <f>Model_dem!L1272</f>
        <v>61925.51</v>
      </c>
      <c r="N1272" s="78">
        <f>Model_dem!G1272</f>
        <v>67554.23</v>
      </c>
      <c r="O1272" s="84" t="str">
        <f>IF(AND(H1013&lt;-0.01,Model_dem!F1013="Optimal"),"Aqui","")</f>
        <v/>
      </c>
      <c r="P1272" s="84">
        <v>2752</v>
      </c>
    </row>
    <row r="1273" spans="1:16" x14ac:dyDescent="0.3">
      <c r="A1273" s="68" t="s">
        <v>23</v>
      </c>
      <c r="B1273" s="20">
        <v>2</v>
      </c>
      <c r="C1273" s="82" t="str">
        <f t="shared" si="38"/>
        <v>Knapsack</v>
      </c>
      <c r="D1273" s="20">
        <v>5</v>
      </c>
      <c r="E1273" s="20">
        <v>0.2</v>
      </c>
      <c r="F1273" t="s">
        <v>1</v>
      </c>
      <c r="G1273">
        <v>62893.2</v>
      </c>
      <c r="H1273" s="79">
        <f t="shared" si="39"/>
        <v>-2.4477255609009187E-2</v>
      </c>
      <c r="I1273" s="92">
        <v>1262.79</v>
      </c>
      <c r="J1273">
        <v>11884</v>
      </c>
      <c r="K1273" s="52">
        <v>0.998</v>
      </c>
      <c r="L1273" s="81">
        <f>IF(OR('H_Parallel+HT'!$G1273="---",'H_Parallel+HT'!$G1273="infeas",'H_Parallel+HT'!$G1273="inf"),"---",('H_Parallel+HT'!$G1273/M1273)-1)</f>
        <v>1.5626677923201493E-2</v>
      </c>
      <c r="M1273" s="83">
        <f>Model_dem!L1273</f>
        <v>61925.51</v>
      </c>
      <c r="N1273" s="78">
        <f>Model_dem!G1273</f>
        <v>64471.28</v>
      </c>
      <c r="O1273" s="84" t="str">
        <f>IF(AND(H1014&lt;-0.01,Model_dem!F1014="Optimal"),"Aqui","")</f>
        <v/>
      </c>
      <c r="P1273" s="84">
        <v>9385</v>
      </c>
    </row>
    <row r="1274" spans="1:16" x14ac:dyDescent="0.3">
      <c r="A1274" s="68" t="s">
        <v>23</v>
      </c>
      <c r="B1274" s="20">
        <v>2</v>
      </c>
      <c r="C1274" s="82" t="str">
        <f t="shared" si="38"/>
        <v>Knapsack</v>
      </c>
      <c r="D1274" s="20">
        <v>10</v>
      </c>
      <c r="E1274" s="20">
        <v>0.05</v>
      </c>
      <c r="F1274" t="s">
        <v>1</v>
      </c>
      <c r="G1274">
        <v>62408</v>
      </c>
      <c r="H1274" s="79">
        <f t="shared" si="39"/>
        <v>-0.14140451791709968</v>
      </c>
      <c r="I1274" s="92">
        <v>817.45100000000002</v>
      </c>
      <c r="J1274">
        <v>41445</v>
      </c>
      <c r="K1274" s="52">
        <v>0</v>
      </c>
      <c r="L1274" s="81">
        <f>IF(OR('H_Parallel+HT'!$G1274="---",'H_Parallel+HT'!$G1274="infeas",'H_Parallel+HT'!$G1274="inf"),"---",('H_Parallel+HT'!$G1274/M1274)-1)</f>
        <v>7.7914578337747731E-3</v>
      </c>
      <c r="M1274" s="83">
        <f>Model_dem!L1274</f>
        <v>61925.51</v>
      </c>
      <c r="N1274" s="78">
        <f>Model_dem!G1274</f>
        <v>72686.149999999994</v>
      </c>
      <c r="O1274" s="84" t="str">
        <f>IF(AND(H1015&lt;-0.01,Model_dem!F1015="Optimal"),"Aqui","")</f>
        <v/>
      </c>
      <c r="P1274" s="84">
        <v>1899</v>
      </c>
    </row>
    <row r="1275" spans="1:16" x14ac:dyDescent="0.3">
      <c r="A1275" s="68" t="s">
        <v>23</v>
      </c>
      <c r="B1275" s="20">
        <v>2</v>
      </c>
      <c r="C1275" s="82" t="str">
        <f t="shared" si="38"/>
        <v>Knapsack</v>
      </c>
      <c r="D1275" s="20">
        <v>10</v>
      </c>
      <c r="E1275" s="20">
        <v>0.1</v>
      </c>
      <c r="F1275" t="s">
        <v>1</v>
      </c>
      <c r="G1275">
        <v>63159.199999999997</v>
      </c>
      <c r="H1275" s="79">
        <f t="shared" si="39"/>
        <v>-6.0269674476624902E-2</v>
      </c>
      <c r="I1275" s="92">
        <v>917.25699999999995</v>
      </c>
      <c r="J1275">
        <v>8106</v>
      </c>
      <c r="K1275" s="52">
        <v>5.7000000000000002E-2</v>
      </c>
      <c r="L1275" s="81">
        <f>IF(OR('H_Parallel+HT'!$G1275="---",'H_Parallel+HT'!$G1275="infeas",'H_Parallel+HT'!$G1275="inf"),"---",('H_Parallel+HT'!$G1275/M1275)-1)</f>
        <v>1.9922161319301024E-2</v>
      </c>
      <c r="M1275" s="83">
        <f>Model_dem!L1275</f>
        <v>61925.51</v>
      </c>
      <c r="N1275" s="78">
        <f>Model_dem!G1275</f>
        <v>67209.919999999998</v>
      </c>
      <c r="O1275" s="84" t="str">
        <f>IF(AND(H1016&lt;-0.01,Model_dem!F1016="Optimal"),"Aqui","")</f>
        <v/>
      </c>
      <c r="P1275" s="84">
        <v>29</v>
      </c>
    </row>
    <row r="1276" spans="1:16" x14ac:dyDescent="0.3">
      <c r="A1276" s="68" t="s">
        <v>23</v>
      </c>
      <c r="B1276" s="20">
        <v>2</v>
      </c>
      <c r="C1276" s="82" t="str">
        <f t="shared" si="38"/>
        <v>Knapsack</v>
      </c>
      <c r="D1276" s="20">
        <v>10</v>
      </c>
      <c r="E1276" s="20">
        <v>0.15</v>
      </c>
      <c r="F1276" t="s">
        <v>1</v>
      </c>
      <c r="G1276">
        <v>63662</v>
      </c>
      <c r="H1276" s="79">
        <f t="shared" si="39"/>
        <v>-3.2353136538039728E-2</v>
      </c>
      <c r="I1276" s="92">
        <v>973.024</v>
      </c>
      <c r="J1276">
        <v>7253</v>
      </c>
      <c r="K1276" s="52">
        <v>0.217</v>
      </c>
      <c r="L1276" s="81">
        <f>IF(OR('H_Parallel+HT'!$G1276="---",'H_Parallel+HT'!$G1276="infeas",'H_Parallel+HT'!$G1276="inf"),"---",('H_Parallel+HT'!$G1276/M1276)-1)</f>
        <v>2.8041593843958657E-2</v>
      </c>
      <c r="M1276" s="83">
        <f>Model_dem!L1276</f>
        <v>61925.51</v>
      </c>
      <c r="N1276" s="78">
        <f>Model_dem!G1276</f>
        <v>65790.53</v>
      </c>
      <c r="O1276" s="84" t="str">
        <f>IF(AND(H1017&lt;-0.01,Model_dem!F1017="Optimal"),"Aqui","")</f>
        <v/>
      </c>
      <c r="P1276" s="84">
        <v>29</v>
      </c>
    </row>
    <row r="1277" spans="1:16" x14ac:dyDescent="0.3">
      <c r="A1277" s="68" t="s">
        <v>23</v>
      </c>
      <c r="B1277" s="20">
        <v>2</v>
      </c>
      <c r="C1277" s="82" t="str">
        <f t="shared" si="38"/>
        <v>Knapsack</v>
      </c>
      <c r="D1277" s="20">
        <v>10</v>
      </c>
      <c r="E1277" s="20">
        <v>0.2</v>
      </c>
      <c r="F1277" t="s">
        <v>1</v>
      </c>
      <c r="G1277">
        <v>64494.9</v>
      </c>
      <c r="H1277" s="79">
        <f t="shared" si="39"/>
        <v>-4.978279558327698E-2</v>
      </c>
      <c r="I1277" s="92">
        <v>1459.28</v>
      </c>
      <c r="J1277">
        <v>3425</v>
      </c>
      <c r="K1277" s="52">
        <v>0.11</v>
      </c>
      <c r="L1277" s="81">
        <f>IF(OR('H_Parallel+HT'!$G1277="---",'H_Parallel+HT'!$G1277="infeas",'H_Parallel+HT'!$G1277="inf"),"---",('H_Parallel+HT'!$G1277/M1277)-1)</f>
        <v>4.14916243725727E-2</v>
      </c>
      <c r="M1277" s="83">
        <f>Model_dem!L1277</f>
        <v>61925.51</v>
      </c>
      <c r="N1277" s="78">
        <f>Model_dem!G1277</f>
        <v>67873.850000000006</v>
      </c>
      <c r="O1277" s="84" t="str">
        <f>IF(AND(H1018&lt;-0.01,Model_dem!F1018="Optimal"),"Aqui","")</f>
        <v/>
      </c>
      <c r="P1277" s="84">
        <v>8256</v>
      </c>
    </row>
    <row r="1278" spans="1:16" x14ac:dyDescent="0.3">
      <c r="A1278" s="68" t="s">
        <v>23</v>
      </c>
      <c r="B1278" s="20">
        <v>2</v>
      </c>
      <c r="C1278" s="82" t="str">
        <f t="shared" si="38"/>
        <v>Knapsack</v>
      </c>
      <c r="D1278" s="20">
        <v>25</v>
      </c>
      <c r="E1278" s="20">
        <v>0.05</v>
      </c>
      <c r="F1278" t="s">
        <v>1</v>
      </c>
      <c r="G1278">
        <v>62637.3</v>
      </c>
      <c r="H1278" s="79">
        <f t="shared" si="39"/>
        <v>-1.1040317491654527E-3</v>
      </c>
      <c r="I1278" s="92">
        <v>1009.98</v>
      </c>
      <c r="J1278">
        <v>47124</v>
      </c>
      <c r="K1278" s="52">
        <v>0</v>
      </c>
      <c r="L1278" s="81">
        <f>IF(OR('H_Parallel+HT'!$G1278="---",'H_Parallel+HT'!$G1278="infeas",'H_Parallel+HT'!$G1278="inf"),"---",('H_Parallel+HT'!$G1278/M1278)-1)</f>
        <v>1.1494293708683267E-2</v>
      </c>
      <c r="M1278" s="83">
        <f>Model_dem!L1278</f>
        <v>61925.51</v>
      </c>
      <c r="N1278" s="78">
        <f>Model_dem!G1278</f>
        <v>62706.53</v>
      </c>
      <c r="O1278" s="84" t="str">
        <f>IF(AND(H1019&lt;-0.01,Model_dem!F1019="Optimal"),"Aqui","")</f>
        <v/>
      </c>
      <c r="P1278" s="84">
        <v>373</v>
      </c>
    </row>
    <row r="1279" spans="1:16" x14ac:dyDescent="0.3">
      <c r="A1279" s="68" t="s">
        <v>23</v>
      </c>
      <c r="B1279" s="20">
        <v>2</v>
      </c>
      <c r="C1279" s="82" t="str">
        <f t="shared" si="38"/>
        <v>Knapsack</v>
      </c>
      <c r="D1279" s="20">
        <v>25</v>
      </c>
      <c r="E1279" s="20">
        <v>0.1</v>
      </c>
      <c r="F1279" t="s">
        <v>1</v>
      </c>
      <c r="G1279">
        <v>63436</v>
      </c>
      <c r="H1279" s="79">
        <f t="shared" si="39"/>
        <v>-1.5383430981150645E-2</v>
      </c>
      <c r="I1279" s="92">
        <v>169.97</v>
      </c>
      <c r="J1279">
        <v>25448</v>
      </c>
      <c r="K1279" s="52">
        <v>0</v>
      </c>
      <c r="L1279" s="81">
        <f>IF(OR('H_Parallel+HT'!$G1279="---",'H_Parallel+HT'!$G1279="infeas",'H_Parallel+HT'!$G1279="inf"),"---",('H_Parallel+HT'!$G1279/M1279)-1)</f>
        <v>2.4392047800655847E-2</v>
      </c>
      <c r="M1279" s="83">
        <f>Model_dem!L1279</f>
        <v>61925.51</v>
      </c>
      <c r="N1279" s="78">
        <f>Model_dem!G1279</f>
        <v>64427.11</v>
      </c>
      <c r="O1279" s="84" t="str">
        <f>IF(AND(H1020&lt;-0.01,Model_dem!F1020="Optimal"),"Aqui","")</f>
        <v/>
      </c>
      <c r="P1279" s="84">
        <v>29</v>
      </c>
    </row>
    <row r="1280" spans="1:16" x14ac:dyDescent="0.3">
      <c r="A1280" s="68" t="s">
        <v>23</v>
      </c>
      <c r="B1280" s="20">
        <v>2</v>
      </c>
      <c r="C1280" s="82" t="str">
        <f t="shared" si="38"/>
        <v>Knapsack</v>
      </c>
      <c r="D1280" s="20">
        <v>25</v>
      </c>
      <c r="E1280" s="20">
        <v>0.15</v>
      </c>
      <c r="F1280" t="s">
        <v>1</v>
      </c>
      <c r="G1280">
        <v>63339.199999999997</v>
      </c>
      <c r="H1280" s="79">
        <f t="shared" si="39"/>
        <v>-7.8097375047794987E-2</v>
      </c>
      <c r="I1280" s="92">
        <v>131.577</v>
      </c>
      <c r="J1280">
        <v>17257</v>
      </c>
      <c r="K1280" s="52">
        <v>0</v>
      </c>
      <c r="L1280" s="81">
        <f>IF(OR('H_Parallel+HT'!$G1280="---",'H_Parallel+HT'!$G1280="infeas",'H_Parallel+HT'!$G1280="inf"),"---",('H_Parallel+HT'!$G1280/M1280)-1)</f>
        <v>2.2828879406887381E-2</v>
      </c>
      <c r="M1280" s="83">
        <f>Model_dem!L1280</f>
        <v>61925.51</v>
      </c>
      <c r="N1280" s="78">
        <f>Model_dem!G1280</f>
        <v>68704.87</v>
      </c>
      <c r="O1280" s="84" t="str">
        <f>IF(AND(H1021&lt;-0.01,Model_dem!F1021="Optimal"),"Aqui","")</f>
        <v/>
      </c>
      <c r="P1280" s="84"/>
    </row>
    <row r="1281" spans="1:16" x14ac:dyDescent="0.3">
      <c r="A1281" s="68" t="s">
        <v>23</v>
      </c>
      <c r="B1281" s="20">
        <v>2</v>
      </c>
      <c r="C1281" s="82" t="str">
        <f t="shared" si="38"/>
        <v>Knapsack</v>
      </c>
      <c r="D1281" s="20">
        <v>25</v>
      </c>
      <c r="E1281" s="20">
        <v>0.2</v>
      </c>
      <c r="F1281" t="s">
        <v>1</v>
      </c>
      <c r="G1281">
        <v>64487</v>
      </c>
      <c r="H1281" s="79">
        <f t="shared" si="39"/>
        <v>8.0464576437439678E-3</v>
      </c>
      <c r="I1281" s="92">
        <v>1139.56</v>
      </c>
      <c r="J1281">
        <v>5973</v>
      </c>
      <c r="K1281" s="52">
        <v>0</v>
      </c>
      <c r="L1281" s="81">
        <f>IF(OR('H_Parallel+HT'!$G1281="---",'H_Parallel+HT'!$G1281="infeas",'H_Parallel+HT'!$G1281="inf"),"---",('H_Parallel+HT'!$G1281/M1281)-1)</f>
        <v>4.1364051745395258E-2</v>
      </c>
      <c r="M1281" s="83">
        <f>Model_dem!L1281</f>
        <v>61925.51</v>
      </c>
      <c r="N1281" s="78">
        <f>Model_dem!G1281</f>
        <v>63972.25</v>
      </c>
      <c r="O1281" s="84" t="str">
        <f>IF(AND(H1022&lt;-0.01,Model_dem!F1022="Optimal"),"Aqui","")</f>
        <v/>
      </c>
      <c r="P1281" s="84">
        <v>3810</v>
      </c>
    </row>
    <row r="1282" spans="1:16" x14ac:dyDescent="0.3">
      <c r="A1282" s="68" t="s">
        <v>23</v>
      </c>
      <c r="B1282" s="20">
        <v>2</v>
      </c>
      <c r="C1282" s="82" t="str">
        <f t="shared" ref="C1282:C1345" si="40">IF(B1282=0,"Deterministic",IF(B1282=1,"Cardinality-constrained",IF(B1282=2,"Knapsack","Factor Model")))</f>
        <v>Knapsack</v>
      </c>
      <c r="D1282" s="20">
        <v>50</v>
      </c>
      <c r="E1282" s="20">
        <v>0.05</v>
      </c>
      <c r="F1282" t="s">
        <v>1</v>
      </c>
      <c r="G1282">
        <v>62714.8</v>
      </c>
      <c r="H1282" s="79">
        <f t="shared" ref="H1282:H1345" si="41">IF(OR(N1282="---",G1282="infeas",G1282="inf",G1282=""),"---",(G1282-N1282)/N1282)</f>
        <v>-9.6259954305104329E-3</v>
      </c>
      <c r="I1282" s="92">
        <v>1164.26</v>
      </c>
      <c r="J1282">
        <v>30848</v>
      </c>
      <c r="K1282" s="52">
        <v>0</v>
      </c>
      <c r="L1282" s="81">
        <f>IF(OR('H_Parallel+HT'!$G1282="---",'H_Parallel+HT'!$G1282="infeas",'H_Parallel+HT'!$G1282="inf"),"---",('H_Parallel+HT'!$G1282/M1282)-1)</f>
        <v>1.274579732972736E-2</v>
      </c>
      <c r="M1282" s="83">
        <f>Model_dem!L1282</f>
        <v>61925.51</v>
      </c>
      <c r="N1282" s="78">
        <f>Model_dem!G1282</f>
        <v>63324.36</v>
      </c>
      <c r="O1282" s="84" t="str">
        <f>IF(AND(H1023&lt;-0.01,Model_dem!F1023="Optimal"),"Aqui","")</f>
        <v/>
      </c>
      <c r="P1282" s="84"/>
    </row>
    <row r="1283" spans="1:16" x14ac:dyDescent="0.3">
      <c r="A1283" s="68" t="s">
        <v>23</v>
      </c>
      <c r="B1283" s="20">
        <v>2</v>
      </c>
      <c r="C1283" s="82" t="str">
        <f t="shared" si="40"/>
        <v>Knapsack</v>
      </c>
      <c r="D1283" s="20">
        <v>50</v>
      </c>
      <c r="E1283" s="20">
        <v>0.1</v>
      </c>
      <c r="F1283" t="s">
        <v>1</v>
      </c>
      <c r="G1283">
        <v>63177.2</v>
      </c>
      <c r="H1283" s="79">
        <f t="shared" si="41"/>
        <v>6.4558597222134733E-4</v>
      </c>
      <c r="I1283" s="92">
        <v>1012.9</v>
      </c>
      <c r="J1283">
        <v>20626</v>
      </c>
      <c r="K1283" s="52">
        <v>0</v>
      </c>
      <c r="L1283" s="81">
        <f>IF(OR('H_Parallel+HT'!$G1283="---",'H_Parallel+HT'!$G1283="infeas",'H_Parallel+HT'!$G1283="inf"),"---",('H_Parallel+HT'!$G1283/M1283)-1)</f>
        <v>2.0212833128059771E-2</v>
      </c>
      <c r="M1283" s="83">
        <f>Model_dem!L1283</f>
        <v>61925.51</v>
      </c>
      <c r="N1283" s="78">
        <f>Model_dem!G1283</f>
        <v>63136.44</v>
      </c>
      <c r="O1283" s="84" t="str">
        <f>IF(AND(H1024&lt;-0.01,Model_dem!F1024="Optimal"),"Aqui","")</f>
        <v/>
      </c>
      <c r="P1283" s="84"/>
    </row>
    <row r="1284" spans="1:16" x14ac:dyDescent="0.3">
      <c r="A1284" s="68" t="s">
        <v>23</v>
      </c>
      <c r="B1284" s="20">
        <v>2</v>
      </c>
      <c r="C1284" s="82" t="str">
        <f t="shared" si="40"/>
        <v>Knapsack</v>
      </c>
      <c r="D1284" s="20">
        <v>50</v>
      </c>
      <c r="E1284" s="20">
        <v>0.15</v>
      </c>
      <c r="F1284" t="s">
        <v>1</v>
      </c>
      <c r="G1284">
        <v>64281</v>
      </c>
      <c r="H1284" s="79">
        <f t="shared" si="41"/>
        <v>-3.0402619501244281E-2</v>
      </c>
      <c r="I1284" s="92">
        <v>426.59500000000003</v>
      </c>
      <c r="J1284">
        <v>9573</v>
      </c>
      <c r="K1284" s="52">
        <v>0</v>
      </c>
      <c r="L1284" s="81">
        <f>IF(OR('H_Parallel+HT'!$G1284="---",'H_Parallel+HT'!$G1284="infeas",'H_Parallel+HT'!$G1284="inf"),"---",('H_Parallel+HT'!$G1284/M1284)-1)</f>
        <v>3.8037474378491254E-2</v>
      </c>
      <c r="M1284" s="83">
        <f>Model_dem!L1284</f>
        <v>61925.51</v>
      </c>
      <c r="N1284" s="78">
        <f>Model_dem!G1284</f>
        <v>66296.59</v>
      </c>
      <c r="O1284" s="84" t="str">
        <f>IF(AND(H1025&lt;-0.01,Model_dem!F1025="Optimal"),"Aqui","")</f>
        <v/>
      </c>
      <c r="P1284" s="84"/>
    </row>
    <row r="1285" spans="1:16" x14ac:dyDescent="0.3">
      <c r="A1285" s="68" t="s">
        <v>23</v>
      </c>
      <c r="B1285" s="20">
        <v>2</v>
      </c>
      <c r="C1285" s="82" t="str">
        <f t="shared" si="40"/>
        <v>Knapsack</v>
      </c>
      <c r="D1285" s="20">
        <v>50</v>
      </c>
      <c r="E1285" s="20">
        <v>0.2</v>
      </c>
      <c r="F1285" t="s">
        <v>1</v>
      </c>
      <c r="G1285">
        <v>64475</v>
      </c>
      <c r="H1285" s="79">
        <f t="shared" si="41"/>
        <v>-0.1642618536445247</v>
      </c>
      <c r="I1285" s="92">
        <v>1673.36</v>
      </c>
      <c r="J1285">
        <v>6412</v>
      </c>
      <c r="K1285" s="52">
        <v>0</v>
      </c>
      <c r="L1285" s="81">
        <f>IF(OR('H_Parallel+HT'!$G1285="---",'H_Parallel+HT'!$G1285="infeas",'H_Parallel+HT'!$G1285="inf"),"---",('H_Parallel+HT'!$G1285/M1285)-1)</f>
        <v>4.1170270539556242E-2</v>
      </c>
      <c r="M1285" s="83">
        <f>Model_dem!L1285</f>
        <v>61925.51</v>
      </c>
      <c r="N1285" s="78">
        <f>Model_dem!G1285</f>
        <v>77147.37</v>
      </c>
      <c r="O1285" s="84" t="str">
        <f>IF(AND(H1026&lt;-0.01,Model_dem!F1026="Optimal"),"Aqui","")</f>
        <v/>
      </c>
      <c r="P1285" s="84">
        <v>2494</v>
      </c>
    </row>
    <row r="1286" spans="1:16" hidden="1" x14ac:dyDescent="0.3">
      <c r="A1286" s="68" t="s">
        <v>23</v>
      </c>
      <c r="B1286" s="20">
        <v>3</v>
      </c>
      <c r="C1286" s="82" t="str">
        <f t="shared" si="40"/>
        <v>Factor Model</v>
      </c>
      <c r="D1286" s="20">
        <v>0</v>
      </c>
      <c r="E1286" s="20">
        <v>0.05</v>
      </c>
      <c r="F1286" t="s">
        <v>1</v>
      </c>
      <c r="G1286">
        <v>63466.9</v>
      </c>
      <c r="H1286" s="79">
        <f t="shared" si="41"/>
        <v>7.614393316492908E-3</v>
      </c>
      <c r="I1286">
        <v>884.92399999999998</v>
      </c>
      <c r="J1286">
        <v>52709</v>
      </c>
      <c r="K1286" s="52">
        <v>0</v>
      </c>
      <c r="L1286" s="81">
        <f>IF(OR('H_Parallel+HT'!$G1286="---",'H_Parallel+HT'!$G1286="infeas",'H_Parallel+HT'!$G1286="inf"),"---",('H_Parallel+HT'!$G1286/M1286)-1)</f>
        <v>2.4891034405691626E-2</v>
      </c>
      <c r="M1286" s="83">
        <f>Model_dem!L1286</f>
        <v>61925.51</v>
      </c>
      <c r="N1286" s="78">
        <f>Model_dem!G1286</f>
        <v>62987.29</v>
      </c>
      <c r="O1286" s="84" t="str">
        <f>IF(AND(H1027&lt;-0.01,Model_dem!F1027="Optimal"),"Aqui","")</f>
        <v/>
      </c>
      <c r="P1286" s="84"/>
    </row>
    <row r="1287" spans="1:16" hidden="1" x14ac:dyDescent="0.3">
      <c r="A1287" s="68" t="s">
        <v>23</v>
      </c>
      <c r="B1287" s="20">
        <v>3</v>
      </c>
      <c r="C1287" s="82" t="str">
        <f t="shared" si="40"/>
        <v>Factor Model</v>
      </c>
      <c r="D1287" s="20">
        <v>0</v>
      </c>
      <c r="E1287" s="20">
        <v>0.1</v>
      </c>
      <c r="F1287" t="s">
        <v>1</v>
      </c>
      <c r="G1287">
        <v>64590.3</v>
      </c>
      <c r="H1287" s="79">
        <f t="shared" si="41"/>
        <v>1.2540774211510512E-2</v>
      </c>
      <c r="I1287">
        <v>1167.8399999999999</v>
      </c>
      <c r="J1287">
        <v>27340</v>
      </c>
      <c r="K1287" s="52">
        <v>0</v>
      </c>
      <c r="L1287" s="81">
        <f>IF(OR('H_Parallel+HT'!$G1287="---",'H_Parallel+HT'!$G1287="infeas",'H_Parallel+HT'!$G1287="inf"),"---",('H_Parallel+HT'!$G1287/M1287)-1)</f>
        <v>4.3032184958993414E-2</v>
      </c>
      <c r="M1287" s="83">
        <f>Model_dem!L1287</f>
        <v>61925.51</v>
      </c>
      <c r="N1287" s="78">
        <f>Model_dem!G1287</f>
        <v>63790.32</v>
      </c>
      <c r="O1287" s="84" t="str">
        <f>IF(AND(H1028&lt;-0.01,Model_dem!F1028="Optimal"),"Aqui","")</f>
        <v/>
      </c>
      <c r="P1287" s="84"/>
    </row>
    <row r="1288" spans="1:16" hidden="1" x14ac:dyDescent="0.3">
      <c r="A1288" s="68" t="s">
        <v>23</v>
      </c>
      <c r="B1288" s="20">
        <v>3</v>
      </c>
      <c r="C1288" s="82" t="str">
        <f t="shared" si="40"/>
        <v>Factor Model</v>
      </c>
      <c r="D1288" s="20">
        <v>0</v>
      </c>
      <c r="E1288" s="20">
        <v>0.15</v>
      </c>
      <c r="F1288" t="s">
        <v>4</v>
      </c>
      <c r="G1288" t="s">
        <v>511</v>
      </c>
      <c r="H1288" s="79" t="str">
        <f t="shared" si="41"/>
        <v>---</v>
      </c>
      <c r="I1288" t="s">
        <v>511</v>
      </c>
      <c r="L1288" s="81" t="str">
        <f>IF(OR('H_Parallel+HT'!$G1288="---",'H_Parallel+HT'!$G1288="infeas",'H_Parallel+HT'!$G1288="inf"),"---",('H_Parallel+HT'!$G1288/M1288)-1)</f>
        <v>---</v>
      </c>
      <c r="M1288" s="83">
        <f>Model_dem!L1288</f>
        <v>61925.51</v>
      </c>
      <c r="N1288" s="78" t="str">
        <f>Model_dem!G1288</f>
        <v>---</v>
      </c>
      <c r="O1288" s="84" t="str">
        <f>IF(AND(H1029&lt;-0.01,Model_dem!F1029="Optimal"),"Aqui","")</f>
        <v/>
      </c>
      <c r="P1288" s="84"/>
    </row>
    <row r="1289" spans="1:16" hidden="1" x14ac:dyDescent="0.3">
      <c r="A1289" s="68" t="s">
        <v>23</v>
      </c>
      <c r="B1289" s="20">
        <v>3</v>
      </c>
      <c r="C1289" s="82" t="str">
        <f t="shared" si="40"/>
        <v>Factor Model</v>
      </c>
      <c r="D1289" s="20">
        <v>0</v>
      </c>
      <c r="E1289" s="20">
        <v>0.2</v>
      </c>
      <c r="F1289" t="s">
        <v>4</v>
      </c>
      <c r="G1289" t="s">
        <v>511</v>
      </c>
      <c r="H1289" s="79" t="str">
        <f t="shared" si="41"/>
        <v>---</v>
      </c>
      <c r="I1289" t="s">
        <v>511</v>
      </c>
      <c r="L1289" s="81" t="str">
        <f>IF(OR('H_Parallel+HT'!$G1289="---",'H_Parallel+HT'!$G1289="infeas",'H_Parallel+HT'!$G1289="inf"),"---",('H_Parallel+HT'!$G1289/M1289)-1)</f>
        <v>---</v>
      </c>
      <c r="M1289" s="83">
        <f>Model_dem!L1289</f>
        <v>61925.51</v>
      </c>
      <c r="N1289" s="78" t="str">
        <f>Model_dem!G1289</f>
        <v>---</v>
      </c>
      <c r="O1289" s="84" t="str">
        <f>IF(AND(H1030&lt;-0.01,Model_dem!F1030="Optimal"),"Aqui","")</f>
        <v/>
      </c>
      <c r="P1289" s="84">
        <v>4172</v>
      </c>
    </row>
    <row r="1290" spans="1:16" hidden="1" x14ac:dyDescent="0.3">
      <c r="A1290" s="68" t="s">
        <v>23</v>
      </c>
      <c r="B1290" s="20">
        <v>3</v>
      </c>
      <c r="C1290" s="82" t="str">
        <f t="shared" si="40"/>
        <v>Factor Model</v>
      </c>
      <c r="D1290" s="20">
        <v>10</v>
      </c>
      <c r="E1290" s="20">
        <v>0.05</v>
      </c>
      <c r="F1290" t="s">
        <v>1</v>
      </c>
      <c r="G1290">
        <v>63336.3</v>
      </c>
      <c r="H1290" s="79">
        <f t="shared" si="41"/>
        <v>7.3382212396009691E-3</v>
      </c>
      <c r="I1290">
        <v>1628.88</v>
      </c>
      <c r="J1290">
        <v>43330</v>
      </c>
      <c r="K1290" s="52">
        <v>0</v>
      </c>
      <c r="L1290" s="81">
        <f>IF(OR('H_Parallel+HT'!$G1290="---",'H_Parallel+HT'!$G1290="infeas",'H_Parallel+HT'!$G1290="inf"),"---",('H_Parallel+HT'!$G1290/M1290)-1)</f>
        <v>2.278204894880953E-2</v>
      </c>
      <c r="M1290" s="83">
        <f>Model_dem!L1290</f>
        <v>61925.51</v>
      </c>
      <c r="N1290" s="78">
        <f>Model_dem!G1290</f>
        <v>62874.91</v>
      </c>
      <c r="O1290" s="84" t="str">
        <f>IF(AND(H1031&lt;-0.01,Model_dem!F1031="Optimal"),"Aqui","")</f>
        <v/>
      </c>
      <c r="P1290" s="84"/>
    </row>
    <row r="1291" spans="1:16" hidden="1" x14ac:dyDescent="0.3">
      <c r="A1291" s="68" t="s">
        <v>23</v>
      </c>
      <c r="B1291" s="20">
        <v>3</v>
      </c>
      <c r="C1291" s="82" t="str">
        <f t="shared" si="40"/>
        <v>Factor Model</v>
      </c>
      <c r="D1291" s="20">
        <v>10</v>
      </c>
      <c r="E1291" s="20">
        <v>0.1</v>
      </c>
      <c r="F1291" t="s">
        <v>1</v>
      </c>
      <c r="G1291">
        <v>64345.1</v>
      </c>
      <c r="H1291" s="79">
        <f t="shared" si="41"/>
        <v>7.2828889601684521E-3</v>
      </c>
      <c r="I1291">
        <v>1357.69</v>
      </c>
      <c r="J1291">
        <v>26356</v>
      </c>
      <c r="K1291" s="52">
        <v>0</v>
      </c>
      <c r="L1291" s="81">
        <f>IF(OR('H_Parallel+HT'!$G1291="---",'H_Parallel+HT'!$G1291="infeas",'H_Parallel+HT'!$G1291="inf"),"---",('H_Parallel+HT'!$G1291/M1291)-1)</f>
        <v>3.9072588986348133E-2</v>
      </c>
      <c r="M1291" s="83">
        <f>Model_dem!L1291</f>
        <v>61925.51</v>
      </c>
      <c r="N1291" s="78">
        <f>Model_dem!G1291</f>
        <v>63879.87</v>
      </c>
      <c r="O1291" s="84" t="str">
        <f>IF(AND(H1032&lt;-0.01,Model_dem!F1032="Optimal"),"Aqui","")</f>
        <v/>
      </c>
      <c r="P1291" s="84"/>
    </row>
    <row r="1292" spans="1:16" hidden="1" x14ac:dyDescent="0.3">
      <c r="A1292" s="68" t="s">
        <v>23</v>
      </c>
      <c r="B1292" s="20">
        <v>3</v>
      </c>
      <c r="C1292" s="82" t="str">
        <f t="shared" si="40"/>
        <v>Factor Model</v>
      </c>
      <c r="D1292" s="20">
        <v>10</v>
      </c>
      <c r="E1292" s="20">
        <v>0.15</v>
      </c>
      <c r="F1292" t="s">
        <v>4</v>
      </c>
      <c r="G1292" t="s">
        <v>511</v>
      </c>
      <c r="H1292" s="79" t="str">
        <f t="shared" si="41"/>
        <v>---</v>
      </c>
      <c r="I1292" t="s">
        <v>511</v>
      </c>
      <c r="L1292" s="81" t="str">
        <f>IF(OR('H_Parallel+HT'!$G1292="---",'H_Parallel+HT'!$G1292="infeas",'H_Parallel+HT'!$G1292="inf"),"---",('H_Parallel+HT'!$G1292/M1292)-1)</f>
        <v>---</v>
      </c>
      <c r="M1292" s="83">
        <f>Model_dem!L1292</f>
        <v>61925.51</v>
      </c>
      <c r="N1292" s="78" t="str">
        <f>Model_dem!G1292</f>
        <v>---</v>
      </c>
      <c r="O1292" s="84" t="str">
        <f>IF(AND(H1033&lt;-0.01,Model_dem!F1033="Optimal"),"Aqui","")</f>
        <v/>
      </c>
      <c r="P1292" s="84"/>
    </row>
    <row r="1293" spans="1:16" hidden="1" x14ac:dyDescent="0.3">
      <c r="A1293" s="68" t="s">
        <v>23</v>
      </c>
      <c r="B1293" s="20">
        <v>3</v>
      </c>
      <c r="C1293" s="82" t="str">
        <f t="shared" si="40"/>
        <v>Factor Model</v>
      </c>
      <c r="D1293" s="20">
        <v>10</v>
      </c>
      <c r="E1293" s="20">
        <v>0.2</v>
      </c>
      <c r="F1293" t="s">
        <v>4</v>
      </c>
      <c r="G1293" t="s">
        <v>511</v>
      </c>
      <c r="H1293" s="79" t="str">
        <f t="shared" si="41"/>
        <v>---</v>
      </c>
      <c r="I1293" t="s">
        <v>511</v>
      </c>
      <c r="L1293" s="81" t="str">
        <f>IF(OR('H_Parallel+HT'!$G1293="---",'H_Parallel+HT'!$G1293="infeas",'H_Parallel+HT'!$G1293="inf"),"---",('H_Parallel+HT'!$G1293/M1293)-1)</f>
        <v>---</v>
      </c>
      <c r="M1293" s="83">
        <f>Model_dem!L1293</f>
        <v>61925.51</v>
      </c>
      <c r="N1293" s="78" t="str">
        <f>Model_dem!G1293</f>
        <v>---</v>
      </c>
      <c r="O1293" s="84" t="str">
        <f>IF(AND(H1034&lt;-0.01,Model_dem!F1034="Optimal"),"Aqui","")</f>
        <v/>
      </c>
      <c r="P1293" s="84">
        <v>3952</v>
      </c>
    </row>
    <row r="1294" spans="1:16" hidden="1" x14ac:dyDescent="0.3">
      <c r="A1294" s="68" t="s">
        <v>23</v>
      </c>
      <c r="B1294" s="20">
        <v>3</v>
      </c>
      <c r="C1294" s="82" t="str">
        <f t="shared" si="40"/>
        <v>Factor Model</v>
      </c>
      <c r="D1294" s="20">
        <v>25</v>
      </c>
      <c r="E1294" s="20">
        <v>0.05</v>
      </c>
      <c r="F1294" t="s">
        <v>1</v>
      </c>
      <c r="G1294">
        <v>63072.6</v>
      </c>
      <c r="H1294" s="79">
        <f t="shared" si="41"/>
        <v>1.1358542652628856E-3</v>
      </c>
      <c r="I1294">
        <v>93.752099999999999</v>
      </c>
      <c r="J1294">
        <v>53361</v>
      </c>
      <c r="K1294" s="52">
        <v>0</v>
      </c>
      <c r="L1294" s="81">
        <f>IF(OR('H_Parallel+HT'!$G1294="---",'H_Parallel+HT'!$G1294="infeas",'H_Parallel+HT'!$G1294="inf"),"---",('H_Parallel+HT'!$G1294/M1294)-1)</f>
        <v>1.8523706950495766E-2</v>
      </c>
      <c r="M1294" s="83">
        <f>Model_dem!L1294</f>
        <v>61925.51</v>
      </c>
      <c r="N1294" s="78">
        <f>Model_dem!G1294</f>
        <v>63001.04</v>
      </c>
      <c r="O1294" s="84" t="str">
        <f>IF(AND(H1035&lt;-0.01,Model_dem!F1035="Optimal"),"Aqui","")</f>
        <v/>
      </c>
      <c r="P1294" s="84"/>
    </row>
    <row r="1295" spans="1:16" hidden="1" x14ac:dyDescent="0.3">
      <c r="A1295" s="68" t="s">
        <v>23</v>
      </c>
      <c r="B1295" s="20">
        <v>3</v>
      </c>
      <c r="C1295" s="82" t="str">
        <f t="shared" si="40"/>
        <v>Factor Model</v>
      </c>
      <c r="D1295" s="20">
        <v>25</v>
      </c>
      <c r="E1295" s="20">
        <v>0.1</v>
      </c>
      <c r="F1295" t="s">
        <v>1</v>
      </c>
      <c r="G1295">
        <v>64063.9</v>
      </c>
      <c r="H1295" s="79">
        <f t="shared" si="41"/>
        <v>5.559750800859322E-3</v>
      </c>
      <c r="I1295">
        <v>1350.32</v>
      </c>
      <c r="J1295">
        <v>30669</v>
      </c>
      <c r="K1295" s="52">
        <v>0</v>
      </c>
      <c r="L1295" s="81">
        <f>IF(OR('H_Parallel+HT'!$G1295="---",'H_Parallel+HT'!$G1295="infeas",'H_Parallel+HT'!$G1295="inf"),"---",('H_Parallel+HT'!$G1295/M1295)-1)</f>
        <v>3.4531649396185804E-2</v>
      </c>
      <c r="M1295" s="83">
        <f>Model_dem!L1295</f>
        <v>61925.51</v>
      </c>
      <c r="N1295" s="78">
        <f>Model_dem!G1295</f>
        <v>63709.69</v>
      </c>
      <c r="O1295" s="84" t="str">
        <f>IF(AND(H1036&lt;-0.01,Model_dem!F1036="Optimal"),"Aqui","")</f>
        <v/>
      </c>
      <c r="P1295" s="84"/>
    </row>
    <row r="1296" spans="1:16" hidden="1" x14ac:dyDescent="0.3">
      <c r="A1296" s="68" t="s">
        <v>23</v>
      </c>
      <c r="B1296" s="20">
        <v>3</v>
      </c>
      <c r="C1296" s="82" t="str">
        <f t="shared" si="40"/>
        <v>Factor Model</v>
      </c>
      <c r="D1296" s="20">
        <v>25</v>
      </c>
      <c r="E1296" s="20">
        <v>0.15</v>
      </c>
      <c r="F1296" t="s">
        <v>4</v>
      </c>
      <c r="G1296" t="s">
        <v>511</v>
      </c>
      <c r="H1296" s="79" t="str">
        <f t="shared" si="41"/>
        <v>---</v>
      </c>
      <c r="I1296" t="s">
        <v>511</v>
      </c>
      <c r="L1296" s="81" t="str">
        <f>IF(OR('H_Parallel+HT'!$G1296="---",'H_Parallel+HT'!$G1296="infeas",'H_Parallel+HT'!$G1296="inf"),"---",('H_Parallel+HT'!$G1296/M1296)-1)</f>
        <v>---</v>
      </c>
      <c r="M1296" s="83">
        <f>Model_dem!L1296</f>
        <v>61925.51</v>
      </c>
      <c r="N1296" s="78" t="str">
        <f>Model_dem!G1296</f>
        <v>---</v>
      </c>
      <c r="O1296" s="84" t="str">
        <f>IF(AND(H1037&lt;-0.01,Model_dem!F1037="Optimal"),"Aqui","")</f>
        <v/>
      </c>
      <c r="P1296" s="84"/>
    </row>
    <row r="1297" spans="1:16" hidden="1" x14ac:dyDescent="0.3">
      <c r="A1297" s="68" t="s">
        <v>23</v>
      </c>
      <c r="B1297" s="20">
        <v>3</v>
      </c>
      <c r="C1297" s="82" t="str">
        <f t="shared" si="40"/>
        <v>Factor Model</v>
      </c>
      <c r="D1297" s="20">
        <v>25</v>
      </c>
      <c r="E1297" s="20">
        <v>0.2</v>
      </c>
      <c r="F1297" t="s">
        <v>4</v>
      </c>
      <c r="G1297" t="s">
        <v>511</v>
      </c>
      <c r="H1297" s="79" t="str">
        <f t="shared" si="41"/>
        <v>---</v>
      </c>
      <c r="I1297" t="s">
        <v>511</v>
      </c>
      <c r="L1297" s="81" t="str">
        <f>IF(OR('H_Parallel+HT'!$G1297="---",'H_Parallel+HT'!$G1297="infeas",'H_Parallel+HT'!$G1297="inf"),"---",('H_Parallel+HT'!$G1297/M1297)-1)</f>
        <v>---</v>
      </c>
      <c r="M1297" s="83">
        <f>Model_dem!L1297</f>
        <v>61925.51</v>
      </c>
      <c r="N1297" s="78" t="str">
        <f>Model_dem!G1297</f>
        <v>---</v>
      </c>
      <c r="O1297" s="84" t="str">
        <f>IF(AND(H1038&lt;-0.01,Model_dem!F1038="Optimal"),"Aqui","")</f>
        <v/>
      </c>
      <c r="P1297" s="78"/>
    </row>
    <row r="1298" spans="1:16" hidden="1" x14ac:dyDescent="0.3">
      <c r="A1298" s="68" t="s">
        <v>23</v>
      </c>
      <c r="B1298" s="20">
        <v>3</v>
      </c>
      <c r="C1298" s="82" t="str">
        <f t="shared" si="40"/>
        <v>Factor Model</v>
      </c>
      <c r="D1298" s="20">
        <v>50</v>
      </c>
      <c r="E1298" s="20">
        <v>0.05</v>
      </c>
      <c r="F1298" t="s">
        <v>1</v>
      </c>
      <c r="G1298">
        <v>62966.8</v>
      </c>
      <c r="H1298" s="79">
        <f t="shared" si="41"/>
        <v>-8.1468605706224437E-4</v>
      </c>
      <c r="I1298">
        <v>1131.1600000000001</v>
      </c>
      <c r="J1298">
        <v>53641</v>
      </c>
      <c r="K1298" s="52">
        <v>0</v>
      </c>
      <c r="L1298" s="81">
        <f>IF(OR('H_Parallel+HT'!$G1298="---",'H_Parallel+HT'!$G1298="infeas",'H_Parallel+HT'!$G1298="inf"),"---",('H_Parallel+HT'!$G1298/M1298)-1)</f>
        <v>1.6815202652348038E-2</v>
      </c>
      <c r="M1298" s="83">
        <f>Model_dem!L1298</f>
        <v>61925.51</v>
      </c>
      <c r="N1298" s="78">
        <f>Model_dem!G1298</f>
        <v>63018.14</v>
      </c>
      <c r="O1298" s="84" t="str">
        <f>IF(AND(H1039&lt;-0.01,Model_dem!F1039="Optimal"),"Aqui","")</f>
        <v/>
      </c>
      <c r="P1298" s="78"/>
    </row>
    <row r="1299" spans="1:16" hidden="1" x14ac:dyDescent="0.3">
      <c r="A1299" s="68" t="s">
        <v>23</v>
      </c>
      <c r="B1299" s="20">
        <v>3</v>
      </c>
      <c r="C1299" s="82" t="str">
        <f t="shared" si="40"/>
        <v>Factor Model</v>
      </c>
      <c r="D1299" s="20">
        <v>50</v>
      </c>
      <c r="E1299" s="20">
        <v>0.1</v>
      </c>
      <c r="F1299" t="s">
        <v>1</v>
      </c>
      <c r="G1299">
        <v>64129.5</v>
      </c>
      <c r="H1299" s="79">
        <f t="shared" si="41"/>
        <v>6.5894214836078732E-3</v>
      </c>
      <c r="I1299">
        <v>375.18900000000002</v>
      </c>
      <c r="J1299">
        <v>28959</v>
      </c>
      <c r="K1299" s="52">
        <v>0</v>
      </c>
      <c r="L1299" s="81">
        <f>IF(OR('H_Parallel+HT'!$G1299="---",'H_Parallel+HT'!$G1299="infeas",'H_Parallel+HT'!$G1299="inf"),"---",('H_Parallel+HT'!$G1299/M1299)-1)</f>
        <v>3.5590986654772783E-2</v>
      </c>
      <c r="M1299" s="83">
        <f>Model_dem!L1299</f>
        <v>61925.51</v>
      </c>
      <c r="N1299" s="78">
        <f>Model_dem!G1299</f>
        <v>63709.69</v>
      </c>
      <c r="O1299" s="84" t="str">
        <f>IF(AND(H1040&lt;-0.01,Model_dem!F1040="Optimal"),"Aqui","")</f>
        <v/>
      </c>
      <c r="P1299" s="78"/>
    </row>
    <row r="1300" spans="1:16" hidden="1" x14ac:dyDescent="0.3">
      <c r="A1300" s="68" t="s">
        <v>23</v>
      </c>
      <c r="B1300" s="20">
        <v>3</v>
      </c>
      <c r="C1300" s="82" t="str">
        <f t="shared" si="40"/>
        <v>Factor Model</v>
      </c>
      <c r="D1300" s="20">
        <v>50</v>
      </c>
      <c r="E1300" s="20">
        <v>0.15</v>
      </c>
      <c r="F1300" t="s">
        <v>4</v>
      </c>
      <c r="G1300" t="s">
        <v>511</v>
      </c>
      <c r="H1300" s="79" t="str">
        <f t="shared" si="41"/>
        <v>---</v>
      </c>
      <c r="I1300" t="s">
        <v>511</v>
      </c>
      <c r="L1300" s="81" t="str">
        <f>IF(OR('H_Parallel+HT'!$G1300="---",'H_Parallel+HT'!$G1300="infeas",'H_Parallel+HT'!$G1300="inf"),"---",('H_Parallel+HT'!$G1300/M1300)-1)</f>
        <v>---</v>
      </c>
      <c r="M1300" s="83">
        <f>Model_dem!L1300</f>
        <v>61925.51</v>
      </c>
      <c r="N1300" s="78" t="str">
        <f>Model_dem!G1300</f>
        <v>---</v>
      </c>
      <c r="O1300" s="84" t="str">
        <f>IF(AND(H1041&lt;-0.01,Model_dem!F1041="Optimal"),"Aqui","")</f>
        <v/>
      </c>
      <c r="P1300" s="78"/>
    </row>
    <row r="1301" spans="1:16" hidden="1" x14ac:dyDescent="0.3">
      <c r="A1301" s="68" t="s">
        <v>23</v>
      </c>
      <c r="B1301" s="20">
        <v>3</v>
      </c>
      <c r="C1301" s="82" t="str">
        <f t="shared" si="40"/>
        <v>Factor Model</v>
      </c>
      <c r="D1301" s="20">
        <v>50</v>
      </c>
      <c r="E1301" s="20">
        <v>0.2</v>
      </c>
      <c r="F1301" t="s">
        <v>4</v>
      </c>
      <c r="G1301" t="s">
        <v>511</v>
      </c>
      <c r="H1301" s="79" t="str">
        <f t="shared" si="41"/>
        <v>---</v>
      </c>
      <c r="I1301" t="s">
        <v>511</v>
      </c>
      <c r="L1301" s="81" t="str">
        <f>IF(OR('H_Parallel+HT'!$G1301="---",'H_Parallel+HT'!$G1301="infeas",'H_Parallel+HT'!$G1301="inf"),"---",('H_Parallel+HT'!$G1301/M1301)-1)</f>
        <v>---</v>
      </c>
      <c r="M1301" s="83">
        <f>Model_dem!L1301</f>
        <v>61925.51</v>
      </c>
      <c r="N1301" s="78" t="str">
        <f>Model_dem!G1301</f>
        <v>---</v>
      </c>
      <c r="O1301" s="84" t="str">
        <f>IF(AND(H1042&lt;-0.01,Model_dem!F1042="Optimal"),"Aqui","")</f>
        <v/>
      </c>
      <c r="P1301" s="78"/>
    </row>
    <row r="1302" spans="1:16" x14ac:dyDescent="0.3">
      <c r="A1302" s="68" t="s">
        <v>20</v>
      </c>
      <c r="B1302" s="20">
        <v>0</v>
      </c>
      <c r="C1302" s="82" t="str">
        <f t="shared" si="40"/>
        <v>Deterministic</v>
      </c>
      <c r="D1302" s="20">
        <v>0</v>
      </c>
      <c r="E1302" s="20">
        <v>0.05</v>
      </c>
      <c r="F1302" t="s">
        <v>0</v>
      </c>
      <c r="G1302">
        <v>52461.599999999999</v>
      </c>
      <c r="H1302" s="79">
        <f t="shared" si="41"/>
        <v>6.8245046229380114E-5</v>
      </c>
      <c r="I1302" s="92">
        <v>315.22800000000001</v>
      </c>
      <c r="J1302">
        <v>478439</v>
      </c>
      <c r="K1302" s="52">
        <v>5.5E-2</v>
      </c>
      <c r="L1302" s="81">
        <f>IF(OR('H_Parallel+HT'!$G1302="---",'H_Parallel+HT'!$G1302="infeas",'H_Parallel+HT'!$G1302="inf"),"---",('H_Parallel+HT'!$G1302/M1302)-1)</f>
        <v>6.8245046229487016E-5</v>
      </c>
      <c r="M1302" s="83">
        <f>Model_dem!L1302</f>
        <v>52458.02</v>
      </c>
      <c r="N1302" s="78">
        <f>Model_dem!G1302</f>
        <v>52458.02</v>
      </c>
      <c r="O1302" s="84" t="str">
        <f>IF(AND(H1043&lt;-0.01,Model_dem!F1043="Optimal"),"Aqui","")</f>
        <v/>
      </c>
      <c r="P1302" s="78"/>
    </row>
    <row r="1303" spans="1:16" x14ac:dyDescent="0.3">
      <c r="A1303" s="68" t="s">
        <v>20</v>
      </c>
      <c r="B1303" s="20">
        <v>0</v>
      </c>
      <c r="C1303" s="82" t="str">
        <f t="shared" si="40"/>
        <v>Deterministic</v>
      </c>
      <c r="D1303" s="20">
        <v>0</v>
      </c>
      <c r="E1303" s="20">
        <v>0.1</v>
      </c>
      <c r="F1303" t="s">
        <v>0</v>
      </c>
      <c r="G1303">
        <v>52470</v>
      </c>
      <c r="H1303" s="79">
        <f t="shared" si="41"/>
        <v>2.283730876613948E-4</v>
      </c>
      <c r="I1303" s="92">
        <v>245.38900000000001</v>
      </c>
      <c r="J1303">
        <v>471112</v>
      </c>
      <c r="K1303" s="52">
        <v>0.96199999999999997</v>
      </c>
      <c r="L1303" s="81">
        <f>IF(OR('H_Parallel+HT'!$G1303="---",'H_Parallel+HT'!$G1303="infeas",'H_Parallel+HT'!$G1303="inf"),"---",('H_Parallel+HT'!$G1303/M1303)-1)</f>
        <v>2.2837308766132658E-4</v>
      </c>
      <c r="M1303" s="83">
        <f>Model_dem!L1303</f>
        <v>52458.02</v>
      </c>
      <c r="N1303" s="78">
        <f>Model_dem!G1303</f>
        <v>52458.02</v>
      </c>
      <c r="O1303" s="84" t="str">
        <f>IF(AND(H1044&lt;-0.01,Model_dem!F1044="Optimal"),"Aqui","")</f>
        <v/>
      </c>
      <c r="P1303" s="78"/>
    </row>
    <row r="1304" spans="1:16" x14ac:dyDescent="0.3">
      <c r="A1304" s="68" t="s">
        <v>20</v>
      </c>
      <c r="B1304" s="20">
        <v>0</v>
      </c>
      <c r="C1304" s="82" t="str">
        <f t="shared" si="40"/>
        <v>Deterministic</v>
      </c>
      <c r="D1304" s="20">
        <v>0</v>
      </c>
      <c r="E1304" s="20">
        <v>0.15</v>
      </c>
      <c r="F1304" t="s">
        <v>0</v>
      </c>
      <c r="G1304">
        <v>52475.7</v>
      </c>
      <c r="H1304" s="79">
        <f t="shared" si="41"/>
        <v>3.3703140149018762E-4</v>
      </c>
      <c r="I1304" s="92">
        <v>1469.02</v>
      </c>
      <c r="J1304">
        <v>482041</v>
      </c>
      <c r="K1304" s="52">
        <v>0.999</v>
      </c>
      <c r="L1304" s="81">
        <f>IF(OR('H_Parallel+HT'!$G1304="---",'H_Parallel+HT'!$G1304="infeas",'H_Parallel+HT'!$G1304="inf"),"---",('H_Parallel+HT'!$G1304/M1304)-1)</f>
        <v>3.3703140149010657E-4</v>
      </c>
      <c r="M1304" s="83">
        <f>Model_dem!L1304</f>
        <v>52458.02</v>
      </c>
      <c r="N1304" s="78">
        <f>Model_dem!G1304</f>
        <v>52458.02</v>
      </c>
      <c r="O1304" s="84" t="str">
        <f>IF(AND(H1045&lt;-0.01,Model_dem!F1045="Optimal"),"Aqui","")</f>
        <v/>
      </c>
      <c r="P1304" s="78"/>
    </row>
    <row r="1305" spans="1:16" x14ac:dyDescent="0.3">
      <c r="A1305" s="68" t="s">
        <v>20</v>
      </c>
      <c r="B1305" s="20">
        <v>0</v>
      </c>
      <c r="C1305" s="82" t="str">
        <f t="shared" si="40"/>
        <v>Deterministic</v>
      </c>
      <c r="D1305" s="20">
        <v>0</v>
      </c>
      <c r="E1305" s="20">
        <v>0.2</v>
      </c>
      <c r="F1305" t="s">
        <v>0</v>
      </c>
      <c r="G1305">
        <v>52461.599999999999</v>
      </c>
      <c r="H1305" s="79">
        <f t="shared" si="41"/>
        <v>6.8245046229380114E-5</v>
      </c>
      <c r="I1305" s="92">
        <v>1253.1400000000001</v>
      </c>
      <c r="J1305">
        <v>461126</v>
      </c>
      <c r="K1305" s="52">
        <v>1</v>
      </c>
      <c r="L1305" s="81">
        <f>IF(OR('H_Parallel+HT'!$G1305="---",'H_Parallel+HT'!$G1305="infeas",'H_Parallel+HT'!$G1305="inf"),"---",('H_Parallel+HT'!$G1305/M1305)-1)</f>
        <v>6.8245046229487016E-5</v>
      </c>
      <c r="M1305" s="83">
        <f>Model_dem!L1305</f>
        <v>52458.02</v>
      </c>
      <c r="N1305" s="78">
        <f>Model_dem!G1305</f>
        <v>52458.02</v>
      </c>
      <c r="O1305" s="84" t="str">
        <f>IF(AND(H1046&lt;-0.01,Model_dem!F1046="Optimal"),"Aqui","")</f>
        <v/>
      </c>
      <c r="P1305" s="78"/>
    </row>
    <row r="1306" spans="1:16" x14ac:dyDescent="0.3">
      <c r="A1306" s="68" t="s">
        <v>20</v>
      </c>
      <c r="B1306" s="20">
        <v>1</v>
      </c>
      <c r="C1306" s="82" t="str">
        <f t="shared" si="40"/>
        <v>Cardinality-constrained</v>
      </c>
      <c r="D1306" s="20">
        <v>5</v>
      </c>
      <c r="E1306" s="20">
        <v>0.05</v>
      </c>
      <c r="F1306" t="s">
        <v>0</v>
      </c>
      <c r="G1306">
        <v>52555.7</v>
      </c>
      <c r="H1306" s="79">
        <f t="shared" si="41"/>
        <v>1.8620603675091111E-3</v>
      </c>
      <c r="I1306" s="92">
        <v>894.05899999999997</v>
      </c>
      <c r="J1306">
        <v>77781</v>
      </c>
      <c r="K1306" s="52">
        <v>5.5E-2</v>
      </c>
      <c r="L1306" s="81">
        <f>IF(OR('H_Parallel+HT'!$G1306="---",'H_Parallel+HT'!$G1306="infeas",'H_Parallel+HT'!$G1306="inf"),"---",('H_Parallel+HT'!$G1306/M1306)-1)</f>
        <v>1.8620603675090219E-3</v>
      </c>
      <c r="M1306" s="83">
        <f>Model_dem!L1306</f>
        <v>52458.02</v>
      </c>
      <c r="N1306" s="78">
        <f>Model_dem!G1306</f>
        <v>52458.02</v>
      </c>
      <c r="O1306" s="84" t="str">
        <f>IF(AND(H1047&lt;-0.01,Model_dem!F1047="Optimal"),"Aqui","")</f>
        <v/>
      </c>
      <c r="P1306" s="78"/>
    </row>
    <row r="1307" spans="1:16" x14ac:dyDescent="0.3">
      <c r="A1307" s="68" t="s">
        <v>20</v>
      </c>
      <c r="B1307" s="20">
        <v>1</v>
      </c>
      <c r="C1307" s="82" t="str">
        <f t="shared" si="40"/>
        <v>Cardinality-constrained</v>
      </c>
      <c r="D1307" s="20">
        <v>5</v>
      </c>
      <c r="E1307" s="20">
        <v>0.1</v>
      </c>
      <c r="F1307" t="s">
        <v>0</v>
      </c>
      <c r="G1307">
        <v>52573.7</v>
      </c>
      <c r="H1307" s="79">
        <f t="shared" si="41"/>
        <v>6.8674599268094883E-4</v>
      </c>
      <c r="I1307" s="92">
        <v>563.73599999999999</v>
      </c>
      <c r="J1307">
        <v>72395</v>
      </c>
      <c r="K1307" s="52">
        <v>0.65</v>
      </c>
      <c r="L1307" s="81">
        <f>IF(OR('H_Parallel+HT'!$G1307="---",'H_Parallel+HT'!$G1307="infeas",'H_Parallel+HT'!$G1307="inf"),"---",('H_Parallel+HT'!$G1307/M1307)-1)</f>
        <v>2.2051918848633445E-3</v>
      </c>
      <c r="M1307" s="83">
        <f>Model_dem!L1307</f>
        <v>52458.02</v>
      </c>
      <c r="N1307" s="78">
        <f>Model_dem!G1307</f>
        <v>52537.62</v>
      </c>
      <c r="O1307" s="84" t="str">
        <f>IF(AND(H1048&lt;-0.01,Model_dem!F1048="Optimal"),"Aqui","")</f>
        <v/>
      </c>
      <c r="P1307" s="78"/>
    </row>
    <row r="1308" spans="1:16" x14ac:dyDescent="0.3">
      <c r="A1308" s="68" t="s">
        <v>20</v>
      </c>
      <c r="B1308" s="20">
        <v>1</v>
      </c>
      <c r="C1308" s="82" t="str">
        <f t="shared" si="40"/>
        <v>Cardinality-constrained</v>
      </c>
      <c r="D1308" s="20">
        <v>5</v>
      </c>
      <c r="E1308" s="20">
        <v>0.15</v>
      </c>
      <c r="F1308" t="s">
        <v>1</v>
      </c>
      <c r="G1308">
        <v>52728.5</v>
      </c>
      <c r="H1308" s="79">
        <f t="shared" si="41"/>
        <v>-0.26949774705754248</v>
      </c>
      <c r="I1308" s="92">
        <v>499.08</v>
      </c>
      <c r="J1308">
        <v>68080</v>
      </c>
      <c r="K1308" s="52">
        <v>1</v>
      </c>
      <c r="L1308" s="81">
        <f>IF(OR('H_Parallel+HT'!$G1308="---",'H_Parallel+HT'!$G1308="infeas",'H_Parallel+HT'!$G1308="inf"),"---",('H_Parallel+HT'!$G1308/M1308)-1)</f>
        <v>5.1561229341099413E-3</v>
      </c>
      <c r="M1308" s="83">
        <f>Model_dem!L1308</f>
        <v>52458.02</v>
      </c>
      <c r="N1308" s="78">
        <f>Model_dem!G1308</f>
        <v>72181.16</v>
      </c>
      <c r="O1308" s="84" t="str">
        <f>IF(AND(H1049&lt;-0.01,Model_dem!F1049="Optimal"),"Aqui","")</f>
        <v/>
      </c>
      <c r="P1308" s="78"/>
    </row>
    <row r="1309" spans="1:16" x14ac:dyDescent="0.3">
      <c r="A1309" s="68" t="s">
        <v>20</v>
      </c>
      <c r="B1309" s="20">
        <v>1</v>
      </c>
      <c r="C1309" s="82" t="str">
        <f t="shared" si="40"/>
        <v>Cardinality-constrained</v>
      </c>
      <c r="D1309" s="20">
        <v>5</v>
      </c>
      <c r="E1309" s="20">
        <v>0.2</v>
      </c>
      <c r="F1309" t="s">
        <v>1</v>
      </c>
      <c r="G1309">
        <v>52734.7</v>
      </c>
      <c r="H1309" s="79">
        <f t="shared" si="41"/>
        <v>-5.8446798861595269E-2</v>
      </c>
      <c r="I1309" s="92">
        <v>837.17600000000004</v>
      </c>
      <c r="J1309">
        <v>71075</v>
      </c>
      <c r="K1309" s="52">
        <v>0.10299999999999999</v>
      </c>
      <c r="L1309" s="81">
        <f>IF(OR('H_Parallel+HT'!$G1309="---",'H_Parallel+HT'!$G1309="infeas",'H_Parallel+HT'!$G1309="inf"),"---",('H_Parallel+HT'!$G1309/M1309)-1)</f>
        <v>5.2743126789764894E-3</v>
      </c>
      <c r="M1309" s="83">
        <f>Model_dem!L1309</f>
        <v>52458.02</v>
      </c>
      <c r="N1309" s="78">
        <f>Model_dem!G1309</f>
        <v>56008.2</v>
      </c>
      <c r="O1309" s="84" t="str">
        <f>IF(AND(H1050&lt;-0.01,Model_dem!F1050="Optimal"),"Aqui","")</f>
        <v/>
      </c>
      <c r="P1309" s="78"/>
    </row>
    <row r="1310" spans="1:16" x14ac:dyDescent="0.3">
      <c r="A1310" s="68" t="s">
        <v>20</v>
      </c>
      <c r="B1310" s="20">
        <v>1</v>
      </c>
      <c r="C1310" s="82" t="str">
        <f t="shared" si="40"/>
        <v>Cardinality-constrained</v>
      </c>
      <c r="D1310" s="20">
        <v>10</v>
      </c>
      <c r="E1310" s="20">
        <v>0.05</v>
      </c>
      <c r="F1310" t="s">
        <v>1</v>
      </c>
      <c r="G1310">
        <v>52495.8</v>
      </c>
      <c r="H1310" s="79">
        <f t="shared" si="41"/>
        <v>-5.940772347169742E-2</v>
      </c>
      <c r="I1310" s="92">
        <v>885.23</v>
      </c>
      <c r="J1310">
        <v>57466</v>
      </c>
      <c r="K1310" s="52">
        <v>0.32400000000000001</v>
      </c>
      <c r="L1310" s="81">
        <f>IF(OR('H_Parallel+HT'!$G1310="---",'H_Parallel+HT'!$G1310="infeas",'H_Parallel+HT'!$G1310="inf"),"---",('H_Parallel+HT'!$G1310/M1310)-1)</f>
        <v>7.2019492920261108E-4</v>
      </c>
      <c r="M1310" s="83">
        <f>Model_dem!L1310</f>
        <v>52458.02</v>
      </c>
      <c r="N1310" s="78">
        <f>Model_dem!G1310</f>
        <v>55811.43</v>
      </c>
      <c r="O1310" s="84" t="str">
        <f>IF(AND(H1051&lt;-0.01,Model_dem!F1051="Optimal"),"Aqui","")</f>
        <v/>
      </c>
      <c r="P1310" s="78"/>
    </row>
    <row r="1311" spans="1:16" x14ac:dyDescent="0.3">
      <c r="A1311" s="68" t="s">
        <v>20</v>
      </c>
      <c r="B1311" s="20">
        <v>1</v>
      </c>
      <c r="C1311" s="82" t="str">
        <f t="shared" si="40"/>
        <v>Cardinality-constrained</v>
      </c>
      <c r="D1311" s="20">
        <v>10</v>
      </c>
      <c r="E1311" s="20">
        <v>0.1</v>
      </c>
      <c r="F1311" t="s">
        <v>0</v>
      </c>
      <c r="G1311">
        <v>52709.3</v>
      </c>
      <c r="H1311" s="79">
        <f t="shared" si="41"/>
        <v>1.6049454972215859E-3</v>
      </c>
      <c r="I1311" s="92">
        <v>1617.43</v>
      </c>
      <c r="J1311">
        <v>42764</v>
      </c>
      <c r="K1311" s="52">
        <v>0.2</v>
      </c>
      <c r="L1311" s="81">
        <f>IF(OR('H_Parallel+HT'!$G1311="---",'H_Parallel+HT'!$G1311="infeas",'H_Parallel+HT'!$G1311="inf"),"---",('H_Parallel+HT'!$G1311/M1311)-1)</f>
        <v>4.7901159822656414E-3</v>
      </c>
      <c r="M1311" s="83">
        <f>Model_dem!L1311</f>
        <v>52458.02</v>
      </c>
      <c r="N1311" s="78">
        <f>Model_dem!G1311</f>
        <v>52624.84</v>
      </c>
      <c r="O1311" s="84" t="str">
        <f>IF(AND(H1052&lt;-0.01,Model_dem!F1052="Optimal"),"Aqui","")</f>
        <v/>
      </c>
      <c r="P1311" s="78"/>
    </row>
    <row r="1312" spans="1:16" x14ac:dyDescent="0.3">
      <c r="A1312" s="68" t="s">
        <v>20</v>
      </c>
      <c r="B1312" s="20">
        <v>1</v>
      </c>
      <c r="C1312" s="82" t="str">
        <f t="shared" si="40"/>
        <v>Cardinality-constrained</v>
      </c>
      <c r="D1312" s="20">
        <v>10</v>
      </c>
      <c r="E1312" s="20">
        <v>0.15</v>
      </c>
      <c r="F1312" t="s">
        <v>1</v>
      </c>
      <c r="G1312">
        <v>52649.7</v>
      </c>
      <c r="H1312" s="79">
        <f t="shared" si="41"/>
        <v>-1.2629056134732953E-4</v>
      </c>
      <c r="I1312" s="92">
        <v>1693.54</v>
      </c>
      <c r="J1312">
        <v>55764</v>
      </c>
      <c r="K1312" s="52">
        <v>7.0000000000000007E-2</v>
      </c>
      <c r="L1312" s="81">
        <f>IF(OR('H_Parallel+HT'!$G1312="---",'H_Parallel+HT'!$G1312="infeas",'H_Parallel+HT'!$G1312="inf"),"---",('H_Parallel+HT'!$G1312/M1312)-1)</f>
        <v>3.6539694025814473E-3</v>
      </c>
      <c r="M1312" s="83">
        <f>Model_dem!L1312</f>
        <v>52458.02</v>
      </c>
      <c r="N1312" s="78">
        <f>Model_dem!G1312</f>
        <v>52656.35</v>
      </c>
      <c r="O1312" s="84" t="str">
        <f>IF(AND(H1053&lt;-0.01,Model_dem!F1053="Optimal"),"Aqui","")</f>
        <v/>
      </c>
      <c r="P1312" s="78"/>
    </row>
    <row r="1313" spans="1:16" x14ac:dyDescent="0.3">
      <c r="A1313" s="68" t="s">
        <v>20</v>
      </c>
      <c r="B1313" s="20">
        <v>1</v>
      </c>
      <c r="C1313" s="82" t="str">
        <f t="shared" si="40"/>
        <v>Cardinality-constrained</v>
      </c>
      <c r="D1313" s="20">
        <v>10</v>
      </c>
      <c r="E1313" s="20">
        <v>0.2</v>
      </c>
      <c r="F1313" t="s">
        <v>1</v>
      </c>
      <c r="G1313">
        <v>52963.6</v>
      </c>
      <c r="H1313" s="79">
        <f t="shared" si="41"/>
        <v>-1.0304207995398681E-2</v>
      </c>
      <c r="I1313" s="92">
        <v>873.096</v>
      </c>
      <c r="J1313">
        <v>49764</v>
      </c>
      <c r="K1313" s="52">
        <v>2.3E-2</v>
      </c>
      <c r="L1313" s="81">
        <f>IF(OR('H_Parallel+HT'!$G1313="---",'H_Parallel+HT'!$G1313="infeas",'H_Parallel+HT'!$G1313="inf"),"---",('H_Parallel+HT'!$G1313/M1313)-1)</f>
        <v>9.6378018079981143E-3</v>
      </c>
      <c r="M1313" s="83">
        <f>Model_dem!L1313</f>
        <v>52458.02</v>
      </c>
      <c r="N1313" s="78">
        <f>Model_dem!G1313</f>
        <v>53515.03</v>
      </c>
      <c r="O1313" s="84" t="str">
        <f>IF(AND(H1054&lt;-0.01,Model_dem!F1054="Optimal"),"Aqui","")</f>
        <v/>
      </c>
      <c r="P1313" s="78"/>
    </row>
    <row r="1314" spans="1:16" x14ac:dyDescent="0.3">
      <c r="A1314" s="68" t="s">
        <v>20</v>
      </c>
      <c r="B1314" s="20">
        <v>1</v>
      </c>
      <c r="C1314" s="82" t="str">
        <f t="shared" si="40"/>
        <v>Cardinality-constrained</v>
      </c>
      <c r="D1314" s="20">
        <v>25</v>
      </c>
      <c r="E1314" s="20">
        <v>0.05</v>
      </c>
      <c r="F1314" t="s">
        <v>1</v>
      </c>
      <c r="G1314">
        <v>52644.9</v>
      </c>
      <c r="H1314" s="79">
        <f t="shared" si="41"/>
        <v>-2.7410702107990418E-3</v>
      </c>
      <c r="I1314" s="92">
        <v>895.60900000000004</v>
      </c>
      <c r="J1314">
        <v>60963</v>
      </c>
      <c r="K1314" s="52">
        <v>2E-3</v>
      </c>
      <c r="L1314" s="81">
        <f>IF(OR('H_Parallel+HT'!$G1314="---",'H_Parallel+HT'!$G1314="infeas",'H_Parallel+HT'!$G1314="inf"),"---",('H_Parallel+HT'!$G1314/M1314)-1)</f>
        <v>3.5624676646202058E-3</v>
      </c>
      <c r="M1314" s="83">
        <f>Model_dem!L1314</f>
        <v>52458.02</v>
      </c>
      <c r="N1314" s="78">
        <f>Model_dem!G1314</f>
        <v>52789.599999999999</v>
      </c>
      <c r="O1314" s="84" t="str">
        <f>IF(AND(H1055&lt;-0.01,Model_dem!F1055="Optimal"),"Aqui","")</f>
        <v/>
      </c>
      <c r="P1314" s="78"/>
    </row>
    <row r="1315" spans="1:16" x14ac:dyDescent="0.3">
      <c r="A1315" s="68" t="s">
        <v>20</v>
      </c>
      <c r="B1315" s="20">
        <v>1</v>
      </c>
      <c r="C1315" s="82" t="str">
        <f t="shared" si="40"/>
        <v>Cardinality-constrained</v>
      </c>
      <c r="D1315" s="20">
        <v>25</v>
      </c>
      <c r="E1315" s="20">
        <v>0.1</v>
      </c>
      <c r="F1315" t="s">
        <v>1</v>
      </c>
      <c r="G1315">
        <v>52751.1</v>
      </c>
      <c r="H1315" s="79">
        <f t="shared" si="41"/>
        <v>-8.9079910460581016E-2</v>
      </c>
      <c r="I1315" s="92">
        <v>1566.15</v>
      </c>
      <c r="J1315">
        <v>58477</v>
      </c>
      <c r="K1315" s="52">
        <v>0</v>
      </c>
      <c r="L1315" s="81">
        <f>IF(OR('H_Parallel+HT'!$G1315="---",'H_Parallel+HT'!$G1315="infeas",'H_Parallel+HT'!$G1315="inf"),"---",('H_Parallel+HT'!$G1315/M1315)-1)</f>
        <v>5.5869436170103981E-3</v>
      </c>
      <c r="M1315" s="83">
        <f>Model_dem!L1315</f>
        <v>52458.02</v>
      </c>
      <c r="N1315" s="78">
        <f>Model_dem!G1315</f>
        <v>57909.69</v>
      </c>
      <c r="O1315" s="84" t="str">
        <f>IF(AND(H1056&lt;-0.01,Model_dem!F1056="Optimal"),"Aqui","")</f>
        <v/>
      </c>
      <c r="P1315" s="78"/>
    </row>
    <row r="1316" spans="1:16" x14ac:dyDescent="0.3">
      <c r="A1316" s="68" t="s">
        <v>20</v>
      </c>
      <c r="B1316" s="20">
        <v>1</v>
      </c>
      <c r="C1316" s="82" t="str">
        <f t="shared" si="40"/>
        <v>Cardinality-constrained</v>
      </c>
      <c r="D1316" s="20">
        <v>25</v>
      </c>
      <c r="E1316" s="20">
        <v>0.15</v>
      </c>
      <c r="F1316" t="s">
        <v>1</v>
      </c>
      <c r="G1316">
        <v>52935.9</v>
      </c>
      <c r="H1316" s="79">
        <f t="shared" si="41"/>
        <v>4.3769866394613045E-3</v>
      </c>
      <c r="I1316" s="92">
        <v>994.46799999999996</v>
      </c>
      <c r="J1316">
        <v>37992</v>
      </c>
      <c r="K1316" s="52">
        <v>0</v>
      </c>
      <c r="L1316" s="81">
        <f>IF(OR('H_Parallel+HT'!$G1316="---",'H_Parallel+HT'!$G1316="infeas",'H_Parallel+HT'!$G1316="inf"),"---",('H_Parallel+HT'!$G1316/M1316)-1)</f>
        <v>9.1097605285141992E-3</v>
      </c>
      <c r="M1316" s="83">
        <f>Model_dem!L1316</f>
        <v>52458.02</v>
      </c>
      <c r="N1316" s="78">
        <f>Model_dem!G1316</f>
        <v>52705.21</v>
      </c>
      <c r="O1316" s="84" t="str">
        <f>IF(AND(H1057&lt;-0.01,Model_dem!F1057="Optimal"),"Aqui","")</f>
        <v/>
      </c>
      <c r="P1316" s="78"/>
    </row>
    <row r="1317" spans="1:16" x14ac:dyDescent="0.3">
      <c r="A1317" s="68" t="s">
        <v>20</v>
      </c>
      <c r="B1317" s="20">
        <v>1</v>
      </c>
      <c r="C1317" s="82" t="str">
        <f t="shared" si="40"/>
        <v>Cardinality-constrained</v>
      </c>
      <c r="D1317" s="20">
        <v>25</v>
      </c>
      <c r="E1317" s="20">
        <v>0.2</v>
      </c>
      <c r="F1317" t="s">
        <v>1</v>
      </c>
      <c r="G1317">
        <v>53018.6</v>
      </c>
      <c r="H1317" s="79">
        <f t="shared" si="41"/>
        <v>-6.45056446982607E-2</v>
      </c>
      <c r="I1317" s="92">
        <v>571.03499999999997</v>
      </c>
      <c r="J1317">
        <v>46665</v>
      </c>
      <c r="K1317" s="52">
        <v>1.2999999999999999E-2</v>
      </c>
      <c r="L1317" s="81">
        <f>IF(OR('H_Parallel+HT'!$G1317="---",'H_Parallel+HT'!$G1317="infeas",'H_Parallel+HT'!$G1317="inf"),"---",('H_Parallel+HT'!$G1317/M1317)-1)</f>
        <v>1.0686259222136174E-2</v>
      </c>
      <c r="M1317" s="83">
        <f>Model_dem!L1317</f>
        <v>52458.02</v>
      </c>
      <c r="N1317" s="78">
        <f>Model_dem!G1317</f>
        <v>56674.42</v>
      </c>
      <c r="O1317" s="84" t="str">
        <f>IF(AND(H1058&lt;-0.01,Model_dem!F1058="Optimal"),"Aqui","")</f>
        <v/>
      </c>
      <c r="P1317" s="78"/>
    </row>
    <row r="1318" spans="1:16" x14ac:dyDescent="0.3">
      <c r="A1318" s="68" t="s">
        <v>20</v>
      </c>
      <c r="B1318" s="20">
        <v>1</v>
      </c>
      <c r="C1318" s="82" t="str">
        <f t="shared" si="40"/>
        <v>Cardinality-constrained</v>
      </c>
      <c r="D1318" s="20">
        <v>50</v>
      </c>
      <c r="E1318" s="20">
        <v>0.05</v>
      </c>
      <c r="F1318" t="s">
        <v>1</v>
      </c>
      <c r="G1318">
        <v>52799.7</v>
      </c>
      <c r="H1318" s="79">
        <f t="shared" si="41"/>
        <v>-2.4242362408865353E-3</v>
      </c>
      <c r="I1318" s="92">
        <v>582.053</v>
      </c>
      <c r="J1318">
        <v>48815</v>
      </c>
      <c r="K1318" s="52">
        <v>0</v>
      </c>
      <c r="L1318" s="81">
        <f>IF(OR('H_Parallel+HT'!$G1318="---",'H_Parallel+HT'!$G1318="infeas",'H_Parallel+HT'!$G1318="inf"),"---",('H_Parallel+HT'!$G1318/M1318)-1)</f>
        <v>6.5133987138668026E-3</v>
      </c>
      <c r="M1318" s="83">
        <f>Model_dem!L1318</f>
        <v>52458.02</v>
      </c>
      <c r="N1318" s="78">
        <f>Model_dem!G1318</f>
        <v>52928.01</v>
      </c>
      <c r="O1318" s="84" t="str">
        <f>IF(AND(H1059&lt;-0.01,Model_dem!F1059="Optimal"),"Aqui","")</f>
        <v/>
      </c>
      <c r="P1318" s="78"/>
    </row>
    <row r="1319" spans="1:16" x14ac:dyDescent="0.3">
      <c r="A1319" s="68" t="s">
        <v>20</v>
      </c>
      <c r="B1319" s="20">
        <v>1</v>
      </c>
      <c r="C1319" s="82" t="str">
        <f t="shared" si="40"/>
        <v>Cardinality-constrained</v>
      </c>
      <c r="D1319" s="20">
        <v>50</v>
      </c>
      <c r="E1319" s="20">
        <v>0.1</v>
      </c>
      <c r="F1319" t="s">
        <v>1</v>
      </c>
      <c r="G1319">
        <v>52748.1</v>
      </c>
      <c r="H1319" s="79">
        <f t="shared" si="41"/>
        <v>-1.1951046451774432E-2</v>
      </c>
      <c r="I1319" s="92">
        <v>1738.06</v>
      </c>
      <c r="J1319">
        <v>45755</v>
      </c>
      <c r="K1319" s="52">
        <v>0</v>
      </c>
      <c r="L1319" s="81">
        <f>IF(OR('H_Parallel+HT'!$G1319="---",'H_Parallel+HT'!$G1319="infeas",'H_Parallel+HT'!$G1319="inf"),"---",('H_Parallel+HT'!$G1319/M1319)-1)</f>
        <v>5.5297550307846777E-3</v>
      </c>
      <c r="M1319" s="83">
        <f>Model_dem!L1319</f>
        <v>52458.02</v>
      </c>
      <c r="N1319" s="78">
        <f>Model_dem!G1319</f>
        <v>53386.12</v>
      </c>
      <c r="O1319" s="84" t="str">
        <f>IF(AND(H1060&lt;-0.01,Model_dem!F1060="Optimal"),"Aqui","")</f>
        <v/>
      </c>
      <c r="P1319" s="78"/>
    </row>
    <row r="1320" spans="1:16" x14ac:dyDescent="0.3">
      <c r="A1320" s="68" t="s">
        <v>20</v>
      </c>
      <c r="B1320" s="20">
        <v>1</v>
      </c>
      <c r="C1320" s="82" t="str">
        <f t="shared" si="40"/>
        <v>Cardinality-constrained</v>
      </c>
      <c r="D1320" s="20">
        <v>50</v>
      </c>
      <c r="E1320" s="20">
        <v>0.15</v>
      </c>
      <c r="F1320" t="s">
        <v>1</v>
      </c>
      <c r="G1320">
        <v>52938.400000000001</v>
      </c>
      <c r="H1320" s="79">
        <f t="shared" si="41"/>
        <v>-3.1461616893254246E-2</v>
      </c>
      <c r="I1320" s="92">
        <v>1778.81</v>
      </c>
      <c r="J1320">
        <v>36303</v>
      </c>
      <c r="K1320" s="52">
        <v>0</v>
      </c>
      <c r="L1320" s="81">
        <f>IF(OR('H_Parallel+HT'!$G1320="---",'H_Parallel+HT'!$G1320="infeas",'H_Parallel+HT'!$G1320="inf"),"---",('H_Parallel+HT'!$G1320/M1320)-1)</f>
        <v>9.1574176837021515E-3</v>
      </c>
      <c r="M1320" s="83">
        <f>Model_dem!L1320</f>
        <v>52458.02</v>
      </c>
      <c r="N1320" s="78">
        <f>Model_dem!G1320</f>
        <v>54658.03</v>
      </c>
      <c r="O1320" s="84" t="str">
        <f>IF(AND(H1061&lt;-0.01,Model_dem!F1061="Optimal"),"Aqui","")</f>
        <v/>
      </c>
      <c r="P1320" s="78"/>
    </row>
    <row r="1321" spans="1:16" x14ac:dyDescent="0.3">
      <c r="A1321" s="68" t="s">
        <v>20</v>
      </c>
      <c r="B1321" s="20">
        <v>1</v>
      </c>
      <c r="C1321" s="82" t="str">
        <f t="shared" si="40"/>
        <v>Cardinality-constrained</v>
      </c>
      <c r="D1321" s="20">
        <v>50</v>
      </c>
      <c r="E1321" s="20">
        <v>0.2</v>
      </c>
      <c r="F1321" t="s">
        <v>1</v>
      </c>
      <c r="G1321">
        <v>53048.7</v>
      </c>
      <c r="H1321" s="79">
        <f t="shared" si="41"/>
        <v>-8.797370620173458E-4</v>
      </c>
      <c r="I1321" s="92">
        <v>844.83500000000004</v>
      </c>
      <c r="J1321">
        <v>36834</v>
      </c>
      <c r="K1321" s="52">
        <v>0</v>
      </c>
      <c r="L1321" s="81">
        <f>IF(OR('H_Parallel+HT'!$G1321="---",'H_Parallel+HT'!$G1321="infeas",'H_Parallel+HT'!$G1321="inf"),"---",('H_Parallel+HT'!$G1321/M1321)-1)</f>
        <v>1.126005137060071E-2</v>
      </c>
      <c r="M1321" s="83">
        <f>Model_dem!L1321</f>
        <v>52458.02</v>
      </c>
      <c r="N1321" s="78">
        <f>Model_dem!G1321</f>
        <v>53095.41</v>
      </c>
      <c r="O1321" s="84" t="str">
        <f>IF(AND(H1062&lt;-0.01,Model_dem!F1062="Optimal"),"Aqui","")</f>
        <v/>
      </c>
      <c r="P1321" s="78"/>
    </row>
    <row r="1322" spans="1:16" x14ac:dyDescent="0.3">
      <c r="A1322" s="68" t="s">
        <v>20</v>
      </c>
      <c r="B1322" s="20">
        <v>2</v>
      </c>
      <c r="C1322" s="82" t="str">
        <f t="shared" si="40"/>
        <v>Knapsack</v>
      </c>
      <c r="D1322" s="20">
        <v>5</v>
      </c>
      <c r="E1322" s="20">
        <v>0.05</v>
      </c>
      <c r="F1322" t="s">
        <v>0</v>
      </c>
      <c r="G1322">
        <v>52461.599999999999</v>
      </c>
      <c r="H1322" s="79">
        <f t="shared" si="41"/>
        <v>6.8245046229380114E-5</v>
      </c>
      <c r="I1322" s="92">
        <v>1634.43</v>
      </c>
      <c r="J1322">
        <v>55522</v>
      </c>
      <c r="K1322" s="52">
        <v>5.5E-2</v>
      </c>
      <c r="L1322" s="81">
        <f>IF(OR('H_Parallel+HT'!$G1322="---",'H_Parallel+HT'!$G1322="infeas",'H_Parallel+HT'!$G1322="inf"),"---",('H_Parallel+HT'!$G1322/M1322)-1)</f>
        <v>6.8245046229487016E-5</v>
      </c>
      <c r="M1322" s="83">
        <f>Model_dem!L1322</f>
        <v>52458.02</v>
      </c>
      <c r="N1322" s="78">
        <f>Model_dem!G1322</f>
        <v>52458.02</v>
      </c>
      <c r="O1322" s="84" t="str">
        <f>IF(AND(H1063&lt;-0.01,Model_dem!F1063="Optimal"),"Aqui","")</f>
        <v/>
      </c>
      <c r="P1322" s="78"/>
    </row>
    <row r="1323" spans="1:16" x14ac:dyDescent="0.3">
      <c r="A1323" s="68" t="s">
        <v>20</v>
      </c>
      <c r="B1323" s="20">
        <v>2</v>
      </c>
      <c r="C1323" s="82" t="str">
        <f t="shared" si="40"/>
        <v>Knapsack</v>
      </c>
      <c r="D1323" s="20">
        <v>5</v>
      </c>
      <c r="E1323" s="20">
        <v>0.1</v>
      </c>
      <c r="F1323" t="s">
        <v>0</v>
      </c>
      <c r="G1323">
        <v>52547.9</v>
      </c>
      <c r="H1323" s="79">
        <f t="shared" si="41"/>
        <v>7.1376309692444283E-4</v>
      </c>
      <c r="I1323" s="92">
        <v>549.31600000000003</v>
      </c>
      <c r="J1323">
        <v>68504</v>
      </c>
      <c r="K1323" s="52">
        <v>0.83899999999999997</v>
      </c>
      <c r="L1323" s="81">
        <f>IF(OR('H_Parallel+HT'!$G1323="---",'H_Parallel+HT'!$G1323="infeas",'H_Parallel+HT'!$G1323="inf"),"---",('H_Parallel+HT'!$G1323/M1323)-1)</f>
        <v>1.713370043322282E-3</v>
      </c>
      <c r="M1323" s="83">
        <f>Model_dem!L1323</f>
        <v>52458.02</v>
      </c>
      <c r="N1323" s="78">
        <f>Model_dem!G1323</f>
        <v>52510.42</v>
      </c>
      <c r="O1323" s="84" t="str">
        <f>IF(AND(H1064&lt;-0.01,Model_dem!F1064="Optimal"),"Aqui","")</f>
        <v/>
      </c>
      <c r="P1323" s="78"/>
    </row>
    <row r="1324" spans="1:16" x14ac:dyDescent="0.3">
      <c r="A1324" s="68" t="s">
        <v>20</v>
      </c>
      <c r="B1324" s="20">
        <v>2</v>
      </c>
      <c r="C1324" s="82" t="str">
        <f t="shared" si="40"/>
        <v>Knapsack</v>
      </c>
      <c r="D1324" s="20">
        <v>5</v>
      </c>
      <c r="E1324" s="20">
        <v>0.15</v>
      </c>
      <c r="F1324" t="s">
        <v>1</v>
      </c>
      <c r="G1324">
        <v>52598.5</v>
      </c>
      <c r="H1324" s="79">
        <f t="shared" si="41"/>
        <v>-5.0793127174937191E-4</v>
      </c>
      <c r="I1324" s="92">
        <v>225.77</v>
      </c>
      <c r="J1324">
        <v>63985</v>
      </c>
      <c r="K1324" s="52">
        <v>0.78300000000000003</v>
      </c>
      <c r="L1324" s="81">
        <f>IF(OR('H_Parallel+HT'!$G1324="---",'H_Parallel+HT'!$G1324="infeas",'H_Parallel+HT'!$G1324="inf"),"---",('H_Parallel+HT'!$G1324/M1324)-1)</f>
        <v>2.6779508643293148E-3</v>
      </c>
      <c r="M1324" s="83">
        <f>Model_dem!L1324</f>
        <v>52458.02</v>
      </c>
      <c r="N1324" s="78">
        <f>Model_dem!G1324</f>
        <v>52625.23</v>
      </c>
      <c r="O1324" s="84" t="str">
        <f>IF(AND(H1065&lt;-0.01,Model_dem!F1065="Optimal"),"Aqui","")</f>
        <v/>
      </c>
      <c r="P1324" s="78"/>
    </row>
    <row r="1325" spans="1:16" x14ac:dyDescent="0.3">
      <c r="A1325" s="68" t="s">
        <v>20</v>
      </c>
      <c r="B1325" s="20">
        <v>2</v>
      </c>
      <c r="C1325" s="82" t="str">
        <f t="shared" si="40"/>
        <v>Knapsack</v>
      </c>
      <c r="D1325" s="20">
        <v>5</v>
      </c>
      <c r="E1325" s="20">
        <v>0.2</v>
      </c>
      <c r="F1325" t="s">
        <v>1</v>
      </c>
      <c r="G1325">
        <v>52661.7</v>
      </c>
      <c r="H1325" s="79">
        <f t="shared" si="41"/>
        <v>-0.17974806337386492</v>
      </c>
      <c r="I1325" s="92">
        <v>692.41</v>
      </c>
      <c r="J1325">
        <v>67502</v>
      </c>
      <c r="K1325" s="52">
        <v>0.80100000000000005</v>
      </c>
      <c r="L1325" s="81">
        <f>IF(OR('H_Parallel+HT'!$G1325="---",'H_Parallel+HT'!$G1325="infeas",'H_Parallel+HT'!$G1325="inf"),"---",('H_Parallel+HT'!$G1325/M1325)-1)</f>
        <v>3.882723747484107E-3</v>
      </c>
      <c r="M1325" s="83">
        <f>Model_dem!L1325</f>
        <v>52458.02</v>
      </c>
      <c r="N1325" s="78">
        <f>Model_dem!G1325</f>
        <v>64201.86</v>
      </c>
      <c r="O1325" s="84" t="str">
        <f>IF(AND(H1066&lt;-0.01,Model_dem!F1066="Optimal"),"Aqui","")</f>
        <v/>
      </c>
      <c r="P1325" s="78"/>
    </row>
    <row r="1326" spans="1:16" x14ac:dyDescent="0.3">
      <c r="A1326" s="68" t="s">
        <v>20</v>
      </c>
      <c r="B1326" s="20">
        <v>2</v>
      </c>
      <c r="C1326" s="82" t="str">
        <f t="shared" si="40"/>
        <v>Knapsack</v>
      </c>
      <c r="D1326" s="20">
        <v>10</v>
      </c>
      <c r="E1326" s="20">
        <v>0.05</v>
      </c>
      <c r="F1326" t="s">
        <v>0</v>
      </c>
      <c r="G1326">
        <v>52604.6</v>
      </c>
      <c r="H1326" s="79">
        <f t="shared" si="41"/>
        <v>1.7935487851744529E-3</v>
      </c>
      <c r="I1326" s="92">
        <v>1211.18</v>
      </c>
      <c r="J1326">
        <v>65254</v>
      </c>
      <c r="K1326" s="52">
        <v>2.5999999999999999E-2</v>
      </c>
      <c r="L1326" s="81">
        <f>IF(OR('H_Parallel+HT'!$G1326="---",'H_Parallel+HT'!$G1326="infeas",'H_Parallel+HT'!$G1326="inf"),"---",('H_Parallel+HT'!$G1326/M1326)-1)</f>
        <v>2.7942343229883093E-3</v>
      </c>
      <c r="M1326" s="83">
        <f>Model_dem!L1326</f>
        <v>52458.02</v>
      </c>
      <c r="N1326" s="78">
        <f>Model_dem!G1326</f>
        <v>52510.42</v>
      </c>
      <c r="O1326" s="84" t="str">
        <f>IF(AND(H1067&lt;-0.01,Model_dem!F1067="Optimal"),"Aqui","")</f>
        <v/>
      </c>
      <c r="P1326" s="78"/>
    </row>
    <row r="1327" spans="1:16" x14ac:dyDescent="0.3">
      <c r="A1327" s="68" t="s">
        <v>20</v>
      </c>
      <c r="B1327" s="20">
        <v>2</v>
      </c>
      <c r="C1327" s="82" t="str">
        <f t="shared" si="40"/>
        <v>Knapsack</v>
      </c>
      <c r="D1327" s="20">
        <v>10</v>
      </c>
      <c r="E1327" s="20">
        <v>0.1</v>
      </c>
      <c r="F1327" t="s">
        <v>1</v>
      </c>
      <c r="G1327">
        <v>52744.4</v>
      </c>
      <c r="H1327" s="79">
        <f t="shared" si="41"/>
        <v>1.0672224903617493E-3</v>
      </c>
      <c r="I1327" s="92">
        <v>1719.9</v>
      </c>
      <c r="J1327">
        <v>37577</v>
      </c>
      <c r="K1327" s="52">
        <v>2.8000000000000001E-2</v>
      </c>
      <c r="L1327" s="81">
        <f>IF(OR('H_Parallel+HT'!$G1327="---",'H_Parallel+HT'!$G1327="infeas",'H_Parallel+HT'!$G1327="inf"),"---",('H_Parallel+HT'!$G1327/M1327)-1)</f>
        <v>5.4592224411063039E-3</v>
      </c>
      <c r="M1327" s="83">
        <f>Model_dem!L1327</f>
        <v>52458.02</v>
      </c>
      <c r="N1327" s="78">
        <f>Model_dem!G1327</f>
        <v>52688.17</v>
      </c>
      <c r="O1327" s="84" t="str">
        <f>IF(AND(H1068&lt;-0.01,Model_dem!F1068="Optimal"),"Aqui","")</f>
        <v/>
      </c>
      <c r="P1327" s="78"/>
    </row>
    <row r="1328" spans="1:16" x14ac:dyDescent="0.3">
      <c r="A1328" s="68" t="s">
        <v>20</v>
      </c>
      <c r="B1328" s="20">
        <v>2</v>
      </c>
      <c r="C1328" s="82" t="str">
        <f t="shared" si="40"/>
        <v>Knapsack</v>
      </c>
      <c r="D1328" s="20">
        <v>10</v>
      </c>
      <c r="E1328" s="20">
        <v>0.15</v>
      </c>
      <c r="F1328" t="s">
        <v>1</v>
      </c>
      <c r="G1328">
        <v>52795.5</v>
      </c>
      <c r="H1328" s="79">
        <f t="shared" si="41"/>
        <v>-1.381818263327762E-2</v>
      </c>
      <c r="I1328" s="92">
        <v>1764.14</v>
      </c>
      <c r="J1328">
        <v>64241</v>
      </c>
      <c r="K1328" s="52">
        <v>0</v>
      </c>
      <c r="L1328" s="81">
        <f>IF(OR('H_Parallel+HT'!$G1328="---",'H_Parallel+HT'!$G1328="infeas",'H_Parallel+HT'!$G1328="inf"),"---",('H_Parallel+HT'!$G1328/M1328)-1)</f>
        <v>6.4333346931508828E-3</v>
      </c>
      <c r="M1328" s="83">
        <f>Model_dem!L1328</f>
        <v>52458.02</v>
      </c>
      <c r="N1328" s="78">
        <f>Model_dem!G1328</f>
        <v>53535.26</v>
      </c>
      <c r="O1328" s="84" t="str">
        <f>IF(AND(H1069&lt;-0.01,Model_dem!F1069="Optimal"),"Aqui","")</f>
        <v/>
      </c>
      <c r="P1328" s="78"/>
    </row>
    <row r="1329" spans="1:16" x14ac:dyDescent="0.3">
      <c r="A1329" s="68" t="s">
        <v>20</v>
      </c>
      <c r="B1329" s="20">
        <v>2</v>
      </c>
      <c r="C1329" s="82" t="str">
        <f t="shared" si="40"/>
        <v>Knapsack</v>
      </c>
      <c r="D1329" s="20">
        <v>10</v>
      </c>
      <c r="E1329" s="20">
        <v>0.2</v>
      </c>
      <c r="F1329" t="s">
        <v>1</v>
      </c>
      <c r="G1329">
        <v>53158.2</v>
      </c>
      <c r="H1329" s="79">
        <f t="shared" si="41"/>
        <v>-0.31038812997159082</v>
      </c>
      <c r="I1329" s="92">
        <v>1293.81</v>
      </c>
      <c r="J1329">
        <v>20203</v>
      </c>
      <c r="K1329" s="52">
        <v>1</v>
      </c>
      <c r="L1329" s="81">
        <f>IF(OR('H_Parallel+HT'!$G1329="---",'H_Parallel+HT'!$G1329="infeas",'H_Parallel+HT'!$G1329="inf"),"---",('H_Parallel+HT'!$G1329/M1329)-1)</f>
        <v>1.3347434767839061E-2</v>
      </c>
      <c r="M1329" s="83">
        <f>Model_dem!L1329</f>
        <v>52458.02</v>
      </c>
      <c r="N1329" s="78">
        <f>Model_dem!G1329</f>
        <v>77084.23</v>
      </c>
      <c r="O1329" s="84" t="str">
        <f>IF(AND(H1070&lt;-0.01,Model_dem!F1070="Optimal"),"Aqui","")</f>
        <v/>
      </c>
      <c r="P1329" s="78"/>
    </row>
    <row r="1330" spans="1:16" x14ac:dyDescent="0.3">
      <c r="A1330" s="68" t="s">
        <v>20</v>
      </c>
      <c r="B1330" s="20">
        <v>2</v>
      </c>
      <c r="C1330" s="82" t="str">
        <f t="shared" si="40"/>
        <v>Knapsack</v>
      </c>
      <c r="D1330" s="20">
        <v>25</v>
      </c>
      <c r="E1330" s="20">
        <v>0.05</v>
      </c>
      <c r="F1330" t="s">
        <v>1</v>
      </c>
      <c r="G1330">
        <v>52688.2</v>
      </c>
      <c r="H1330" s="79">
        <f t="shared" si="41"/>
        <v>-1.6596625081311675E-3</v>
      </c>
      <c r="I1330" s="92">
        <v>1177.52</v>
      </c>
      <c r="J1330">
        <v>53765</v>
      </c>
      <c r="K1330" s="52">
        <v>0</v>
      </c>
      <c r="L1330" s="81">
        <f>IF(OR('H_Parallel+HT'!$G1330="---",'H_Parallel+HT'!$G1330="infeas",'H_Parallel+HT'!$G1330="inf"),"---",('H_Parallel+HT'!$G1330/M1330)-1)</f>
        <v>4.3878895924780448E-3</v>
      </c>
      <c r="M1330" s="83">
        <f>Model_dem!L1330</f>
        <v>52458.02</v>
      </c>
      <c r="N1330" s="78">
        <f>Model_dem!G1330</f>
        <v>52775.79</v>
      </c>
      <c r="O1330" s="84" t="str">
        <f>IF(AND(H1071&lt;-0.01,Model_dem!F1071="Optimal"),"Aqui","")</f>
        <v/>
      </c>
      <c r="P1330" s="78"/>
    </row>
    <row r="1331" spans="1:16" x14ac:dyDescent="0.3">
      <c r="A1331" s="68" t="s">
        <v>20</v>
      </c>
      <c r="B1331" s="20">
        <v>2</v>
      </c>
      <c r="C1331" s="82" t="str">
        <f t="shared" si="40"/>
        <v>Knapsack</v>
      </c>
      <c r="D1331" s="20">
        <v>25</v>
      </c>
      <c r="E1331" s="20">
        <v>0.1</v>
      </c>
      <c r="F1331" t="s">
        <v>1</v>
      </c>
      <c r="G1331">
        <v>52719.8</v>
      </c>
      <c r="H1331" s="79">
        <f t="shared" si="41"/>
        <v>-2.7385070946381821E-3</v>
      </c>
      <c r="I1331" s="92">
        <v>1635.23</v>
      </c>
      <c r="J1331">
        <v>48917</v>
      </c>
      <c r="K1331" s="52">
        <v>0</v>
      </c>
      <c r="L1331" s="81">
        <f>IF(OR('H_Parallel+HT'!$G1331="---",'H_Parallel+HT'!$G1331="infeas",'H_Parallel+HT'!$G1331="inf"),"---",('H_Parallel+HT'!$G1331/M1331)-1)</f>
        <v>4.9902760340554408E-3</v>
      </c>
      <c r="M1331" s="83">
        <f>Model_dem!L1331</f>
        <v>52458.02</v>
      </c>
      <c r="N1331" s="78">
        <f>Model_dem!G1331</f>
        <v>52864.57</v>
      </c>
      <c r="O1331" s="84" t="str">
        <f>IF(AND(H1072&lt;-0.01,Model_dem!F1072="Optimal"),"Aqui","")</f>
        <v/>
      </c>
      <c r="P1331" s="78"/>
    </row>
    <row r="1332" spans="1:16" x14ac:dyDescent="0.3">
      <c r="A1332" s="68" t="s">
        <v>20</v>
      </c>
      <c r="B1332" s="20">
        <v>2</v>
      </c>
      <c r="C1332" s="82" t="str">
        <f t="shared" si="40"/>
        <v>Knapsack</v>
      </c>
      <c r="D1332" s="20">
        <v>25</v>
      </c>
      <c r="E1332" s="20">
        <v>0.15</v>
      </c>
      <c r="F1332" t="s">
        <v>1</v>
      </c>
      <c r="G1332">
        <v>52888</v>
      </c>
      <c r="H1332" s="79">
        <f t="shared" si="41"/>
        <v>-0.15212759254927791</v>
      </c>
      <c r="I1332" s="92">
        <v>1800.57</v>
      </c>
      <c r="J1332">
        <v>53082</v>
      </c>
      <c r="K1332" s="52">
        <v>0</v>
      </c>
      <c r="L1332" s="81">
        <f>IF(OR('H_Parallel+HT'!$G1332="---",'H_Parallel+HT'!$G1332="infeas",'H_Parallel+HT'!$G1332="inf"),"---",('H_Parallel+HT'!$G1332/M1332)-1)</f>
        <v>8.1966494351102259E-3</v>
      </c>
      <c r="M1332" s="83">
        <f>Model_dem!L1332</f>
        <v>52458.02</v>
      </c>
      <c r="N1332" s="78">
        <f>Model_dem!G1332</f>
        <v>62377.31</v>
      </c>
      <c r="O1332" s="84" t="str">
        <f>IF(AND(H1073&lt;-0.01,Model_dem!F1073="Optimal"),"Aqui","")</f>
        <v/>
      </c>
      <c r="P1332" s="78"/>
    </row>
    <row r="1333" spans="1:16" x14ac:dyDescent="0.3">
      <c r="A1333" s="68" t="s">
        <v>20</v>
      </c>
      <c r="B1333" s="20">
        <v>2</v>
      </c>
      <c r="C1333" s="82" t="str">
        <f t="shared" si="40"/>
        <v>Knapsack</v>
      </c>
      <c r="D1333" s="20">
        <v>25</v>
      </c>
      <c r="E1333" s="20">
        <v>0.2</v>
      </c>
      <c r="F1333" t="s">
        <v>1</v>
      </c>
      <c r="G1333">
        <v>52951.199999999997</v>
      </c>
      <c r="H1333" s="79">
        <f t="shared" si="41"/>
        <v>-4.4763066019176859E-2</v>
      </c>
      <c r="I1333" s="92">
        <v>934.12400000000002</v>
      </c>
      <c r="J1333">
        <v>40532</v>
      </c>
      <c r="K1333" s="52">
        <v>0</v>
      </c>
      <c r="L1333" s="81">
        <f>IF(OR('H_Parallel+HT'!$G1333="---",'H_Parallel+HT'!$G1333="infeas",'H_Parallel+HT'!$G1333="inf"),"---",('H_Parallel+HT'!$G1333/M1333)-1)</f>
        <v>9.4014223182652401E-3</v>
      </c>
      <c r="M1333" s="83">
        <f>Model_dem!L1333</f>
        <v>52458.02</v>
      </c>
      <c r="N1333" s="78">
        <f>Model_dem!G1333</f>
        <v>55432.53</v>
      </c>
      <c r="O1333" s="84" t="str">
        <f>IF(AND(H1074&lt;-0.01,Model_dem!F1074="Optimal"),"Aqui","")</f>
        <v/>
      </c>
      <c r="P1333" s="78"/>
    </row>
    <row r="1334" spans="1:16" x14ac:dyDescent="0.3">
      <c r="A1334" s="68" t="s">
        <v>20</v>
      </c>
      <c r="B1334" s="20">
        <v>2</v>
      </c>
      <c r="C1334" s="82" t="str">
        <f t="shared" si="40"/>
        <v>Knapsack</v>
      </c>
      <c r="D1334" s="20">
        <v>50</v>
      </c>
      <c r="E1334" s="20">
        <v>0.05</v>
      </c>
      <c r="F1334" t="s">
        <v>1</v>
      </c>
      <c r="G1334">
        <v>52728.6</v>
      </c>
      <c r="H1334" s="79">
        <f t="shared" si="41"/>
        <v>-1.2911774716521155E-3</v>
      </c>
      <c r="I1334" s="92">
        <v>661.97299999999996</v>
      </c>
      <c r="J1334">
        <v>67405</v>
      </c>
      <c r="K1334" s="52">
        <v>0</v>
      </c>
      <c r="L1334" s="81">
        <f>IF(OR('H_Parallel+HT'!$G1334="---",'H_Parallel+HT'!$G1334="infeas",'H_Parallel+HT'!$G1334="inf"),"---",('H_Parallel+HT'!$G1334/M1334)-1)</f>
        <v>5.1580292203174949E-3</v>
      </c>
      <c r="M1334" s="83">
        <f>Model_dem!L1334</f>
        <v>52458.02</v>
      </c>
      <c r="N1334" s="78">
        <f>Model_dem!G1334</f>
        <v>52796.77</v>
      </c>
      <c r="O1334" s="84" t="str">
        <f>IF(AND(H1075&lt;-0.01,Model_dem!F1075="Optimal"),"Aqui","")</f>
        <v/>
      </c>
      <c r="P1334" s="78">
        <v>127851</v>
      </c>
    </row>
    <row r="1335" spans="1:16" x14ac:dyDescent="0.3">
      <c r="A1335" s="68" t="s">
        <v>20</v>
      </c>
      <c r="B1335" s="20">
        <v>2</v>
      </c>
      <c r="C1335" s="82" t="str">
        <f t="shared" si="40"/>
        <v>Knapsack</v>
      </c>
      <c r="D1335" s="20">
        <v>50</v>
      </c>
      <c r="E1335" s="20">
        <v>0.1</v>
      </c>
      <c r="F1335" t="s">
        <v>0</v>
      </c>
      <c r="G1335">
        <v>52689.7</v>
      </c>
      <c r="H1335" s="79">
        <f t="shared" si="41"/>
        <v>7.8635017654879978E-4</v>
      </c>
      <c r="I1335" s="92">
        <v>377.88099999999997</v>
      </c>
      <c r="J1335">
        <v>61657</v>
      </c>
      <c r="K1335" s="52">
        <v>0</v>
      </c>
      <c r="L1335" s="81">
        <f>IF(OR('H_Parallel+HT'!$G1335="---",'H_Parallel+HT'!$G1335="infeas",'H_Parallel+HT'!$G1335="inf"),"---",('H_Parallel+HT'!$G1335/M1335)-1)</f>
        <v>4.416483885590905E-3</v>
      </c>
      <c r="M1335" s="83">
        <f>Model_dem!L1335</f>
        <v>52458.02</v>
      </c>
      <c r="N1335" s="78">
        <f>Model_dem!G1335</f>
        <v>52648.3</v>
      </c>
      <c r="O1335" s="84" t="str">
        <f>IF(AND(H1076&lt;-0.01,Model_dem!F1076="Optimal"),"Aqui","")</f>
        <v/>
      </c>
      <c r="P1335" s="78"/>
    </row>
    <row r="1336" spans="1:16" x14ac:dyDescent="0.3">
      <c r="A1336" s="68" t="s">
        <v>20</v>
      </c>
      <c r="B1336" s="20">
        <v>2</v>
      </c>
      <c r="C1336" s="82" t="str">
        <f t="shared" si="40"/>
        <v>Knapsack</v>
      </c>
      <c r="D1336" s="20">
        <v>50</v>
      </c>
      <c r="E1336" s="20">
        <v>0.15</v>
      </c>
      <c r="F1336" t="s">
        <v>1</v>
      </c>
      <c r="G1336">
        <v>53012</v>
      </c>
      <c r="H1336" s="79">
        <f t="shared" si="41"/>
        <v>-0.1946961630793439</v>
      </c>
      <c r="I1336" s="92">
        <v>1438.03</v>
      </c>
      <c r="J1336">
        <v>41706</v>
      </c>
      <c r="K1336" s="52">
        <v>0</v>
      </c>
      <c r="L1336" s="81">
        <f>IF(OR('H_Parallel+HT'!$G1336="---",'H_Parallel+HT'!$G1336="infeas",'H_Parallel+HT'!$G1336="inf"),"---",('H_Parallel+HT'!$G1336/M1336)-1)</f>
        <v>1.0560444332439634E-2</v>
      </c>
      <c r="M1336" s="83">
        <f>Model_dem!L1336</f>
        <v>52458.02</v>
      </c>
      <c r="N1336" s="78">
        <f>Model_dem!G1336</f>
        <v>65828.570000000007</v>
      </c>
      <c r="O1336" s="84" t="str">
        <f>IF(AND(H1077&lt;-0.01,Model_dem!F1077="Optimal"),"Aqui","")</f>
        <v/>
      </c>
      <c r="P1336" s="78"/>
    </row>
    <row r="1337" spans="1:16" x14ac:dyDescent="0.3">
      <c r="A1337" s="68" t="s">
        <v>20</v>
      </c>
      <c r="B1337" s="20">
        <v>2</v>
      </c>
      <c r="C1337" s="82" t="str">
        <f t="shared" si="40"/>
        <v>Knapsack</v>
      </c>
      <c r="D1337" s="20">
        <v>50</v>
      </c>
      <c r="E1337" s="20">
        <v>0.2</v>
      </c>
      <c r="F1337" t="s">
        <v>1</v>
      </c>
      <c r="G1337">
        <v>52939.8</v>
      </c>
      <c r="H1337" s="79">
        <f t="shared" si="41"/>
        <v>-2.4112568535019966E-3</v>
      </c>
      <c r="I1337" s="92">
        <v>1270.3900000000001</v>
      </c>
      <c r="J1337">
        <v>48577</v>
      </c>
      <c r="K1337" s="52">
        <v>0</v>
      </c>
      <c r="L1337" s="81">
        <f>IF(OR('H_Parallel+HT'!$G1337="---",'H_Parallel+HT'!$G1337="infeas",'H_Parallel+HT'!$G1337="inf"),"---",('H_Parallel+HT'!$G1337/M1337)-1)</f>
        <v>9.1841056906076801E-3</v>
      </c>
      <c r="M1337" s="83">
        <f>Model_dem!L1337</f>
        <v>52458.02</v>
      </c>
      <c r="N1337" s="78">
        <f>Model_dem!G1337</f>
        <v>53067.76</v>
      </c>
      <c r="O1337" s="84" t="str">
        <f>IF(AND(H1078&lt;-0.01,Model_dem!F1078="Optimal"),"Aqui","")</f>
        <v/>
      </c>
      <c r="P1337" s="78"/>
    </row>
    <row r="1338" spans="1:16" hidden="1" x14ac:dyDescent="0.3">
      <c r="A1338" s="68" t="s">
        <v>20</v>
      </c>
      <c r="B1338" s="20">
        <v>3</v>
      </c>
      <c r="C1338" s="82" t="str">
        <f t="shared" ref="C1338:C1345" si="42">IF(B1338=0,"Deterministic",IF(B1338=1,"Cardinality-constrained",IF(B1338=2,"Knapsack","Factor Model")))</f>
        <v>Factor Model</v>
      </c>
      <c r="D1338" s="20">
        <v>0</v>
      </c>
      <c r="E1338" s="20">
        <v>0.05</v>
      </c>
      <c r="F1338" t="s">
        <v>0</v>
      </c>
      <c r="G1338">
        <v>52719.4</v>
      </c>
      <c r="H1338" s="79">
        <f t="shared" si="41"/>
        <v>1.3504709553774489E-3</v>
      </c>
      <c r="I1338">
        <v>399.416</v>
      </c>
      <c r="J1338">
        <v>96161</v>
      </c>
      <c r="K1338" s="52">
        <v>0</v>
      </c>
      <c r="L1338" s="81">
        <f>IF(OR('H_Parallel+HT'!$G1338="---",'H_Parallel+HT'!$G1338="infeas",'H_Parallel+HT'!$G1338="inf"),"---",('H_Parallel+HT'!$G1338/M1338)-1)</f>
        <v>4.9826508892254484E-3</v>
      </c>
      <c r="M1338" s="83">
        <f>Model_dem!L1338</f>
        <v>52458.02</v>
      </c>
      <c r="N1338" s="78">
        <f>Model_dem!G1338</f>
        <v>52648.3</v>
      </c>
      <c r="O1338" s="84" t="str">
        <f>IF(AND(H1079&lt;-0.01,Model_dem!F1079="Optimal"),"Aqui","")</f>
        <v/>
      </c>
      <c r="P1338" s="78">
        <v>146954</v>
      </c>
    </row>
    <row r="1339" spans="1:16" hidden="1" x14ac:dyDescent="0.3">
      <c r="A1339" s="68" t="s">
        <v>20</v>
      </c>
      <c r="B1339" s="20">
        <v>3</v>
      </c>
      <c r="C1339" s="82" t="str">
        <f t="shared" si="42"/>
        <v>Factor Model</v>
      </c>
      <c r="D1339" s="20">
        <v>0</v>
      </c>
      <c r="E1339" s="20">
        <v>0.1</v>
      </c>
      <c r="F1339" t="s">
        <v>0</v>
      </c>
      <c r="G1339">
        <v>52868.7</v>
      </c>
      <c r="H1339" s="79">
        <f t="shared" si="41"/>
        <v>7.5659190139483683E-7</v>
      </c>
      <c r="I1339">
        <v>1153.3599999999999</v>
      </c>
      <c r="J1339">
        <v>88650</v>
      </c>
      <c r="K1339" s="52">
        <v>0</v>
      </c>
      <c r="L1339" s="81">
        <f>IF(OR('H_Parallel+HT'!$G1339="---",'H_Parallel+HT'!$G1339="infeas",'H_Parallel+HT'!$G1339="inf"),"---",('H_Parallel+HT'!$G1339/M1339)-1)</f>
        <v>7.8287361970581504E-3</v>
      </c>
      <c r="M1339" s="83">
        <f>Model_dem!L1339</f>
        <v>52458.02</v>
      </c>
      <c r="N1339" s="78">
        <f>Model_dem!G1339</f>
        <v>52868.66</v>
      </c>
      <c r="O1339" s="84" t="str">
        <f>IF(AND(H1080&lt;-0.01,Model_dem!F1080="Optimal"),"Aqui","")</f>
        <v/>
      </c>
      <c r="P1339" s="78"/>
    </row>
    <row r="1340" spans="1:16" hidden="1" x14ac:dyDescent="0.3">
      <c r="A1340" s="68" t="s">
        <v>20</v>
      </c>
      <c r="B1340" s="20">
        <v>3</v>
      </c>
      <c r="C1340" s="82" t="str">
        <f t="shared" si="42"/>
        <v>Factor Model</v>
      </c>
      <c r="D1340" s="20">
        <v>0</v>
      </c>
      <c r="E1340" s="20">
        <v>0.15</v>
      </c>
      <c r="F1340" t="s">
        <v>4</v>
      </c>
      <c r="G1340" t="s">
        <v>511</v>
      </c>
      <c r="H1340" s="79" t="str">
        <f t="shared" si="41"/>
        <v>---</v>
      </c>
      <c r="I1340" t="s">
        <v>511</v>
      </c>
      <c r="L1340" s="81" t="str">
        <f>IF(OR('H_Parallel+HT'!$G1340="---",'H_Parallel+HT'!$G1340="infeas",'H_Parallel+HT'!$G1340="inf"),"---",('H_Parallel+HT'!$G1340/M1340)-1)</f>
        <v>---</v>
      </c>
      <c r="M1340" s="83">
        <f>Model_dem!L1340</f>
        <v>52458.02</v>
      </c>
      <c r="N1340" s="78" t="str">
        <f>Model_dem!G1340</f>
        <v>---</v>
      </c>
      <c r="O1340" s="84" t="str">
        <f>IF(AND(H1081&lt;-0.01,Model_dem!F1081="Optimal"),"Aqui","")</f>
        <v/>
      </c>
      <c r="P1340" s="78"/>
    </row>
    <row r="1341" spans="1:16" hidden="1" x14ac:dyDescent="0.3">
      <c r="A1341" s="68" t="s">
        <v>20</v>
      </c>
      <c r="B1341" s="20">
        <v>3</v>
      </c>
      <c r="C1341" s="82" t="str">
        <f t="shared" si="42"/>
        <v>Factor Model</v>
      </c>
      <c r="D1341" s="20">
        <v>0</v>
      </c>
      <c r="E1341" s="20">
        <v>0.2</v>
      </c>
      <c r="F1341" t="s">
        <v>4</v>
      </c>
      <c r="G1341" t="s">
        <v>511</v>
      </c>
      <c r="H1341" s="79" t="str">
        <f t="shared" si="41"/>
        <v>---</v>
      </c>
      <c r="I1341" t="s">
        <v>511</v>
      </c>
      <c r="L1341" s="81" t="str">
        <f>IF(OR('H_Parallel+HT'!$G1341="---",'H_Parallel+HT'!$G1341="infeas",'H_Parallel+HT'!$G1341="inf"),"---",('H_Parallel+HT'!$G1341/M1341)-1)</f>
        <v>---</v>
      </c>
      <c r="M1341" s="83">
        <f>Model_dem!L1341</f>
        <v>52458.02</v>
      </c>
      <c r="N1341" s="78" t="str">
        <f>Model_dem!G1341</f>
        <v>---</v>
      </c>
      <c r="O1341" s="84" t="str">
        <f>IF(AND(H1082&lt;-0.01,Model_dem!F1082="Optimal"),"Aqui","")</f>
        <v/>
      </c>
      <c r="P1341" s="78"/>
    </row>
    <row r="1342" spans="1:16" hidden="1" x14ac:dyDescent="0.3">
      <c r="A1342" s="68" t="s">
        <v>20</v>
      </c>
      <c r="B1342" s="20">
        <v>3</v>
      </c>
      <c r="C1342" s="82" t="str">
        <f t="shared" si="42"/>
        <v>Factor Model</v>
      </c>
      <c r="D1342" s="20">
        <v>10</v>
      </c>
      <c r="E1342" s="20">
        <v>0.05</v>
      </c>
      <c r="F1342" t="s">
        <v>0</v>
      </c>
      <c r="G1342">
        <v>52708.9</v>
      </c>
      <c r="H1342" s="79">
        <f t="shared" si="41"/>
        <v>1.1510343163976527E-3</v>
      </c>
      <c r="I1342">
        <v>1330.44</v>
      </c>
      <c r="J1342">
        <v>111692</v>
      </c>
      <c r="K1342" s="52">
        <v>0</v>
      </c>
      <c r="L1342" s="81">
        <f>IF(OR('H_Parallel+HT'!$G1342="---",'H_Parallel+HT'!$G1342="infeas",'H_Parallel+HT'!$G1342="inf"),"---",('H_Parallel+HT'!$G1342/M1342)-1)</f>
        <v>4.7824908374354269E-3</v>
      </c>
      <c r="M1342" s="83">
        <f>Model_dem!L1342</f>
        <v>52458.02</v>
      </c>
      <c r="N1342" s="78">
        <f>Model_dem!G1342</f>
        <v>52648.3</v>
      </c>
      <c r="O1342" s="84" t="str">
        <f>IF(AND(H1083&lt;-0.01,Model_dem!F1083="Optimal"),"Aqui","")</f>
        <v/>
      </c>
      <c r="P1342" s="78">
        <v>103819</v>
      </c>
    </row>
    <row r="1343" spans="1:16" hidden="1" x14ac:dyDescent="0.3">
      <c r="A1343" s="68" t="s">
        <v>20</v>
      </c>
      <c r="B1343" s="20">
        <v>3</v>
      </c>
      <c r="C1343" s="82" t="str">
        <f t="shared" si="42"/>
        <v>Factor Model</v>
      </c>
      <c r="D1343" s="20">
        <v>10</v>
      </c>
      <c r="E1343" s="20">
        <v>0.1</v>
      </c>
      <c r="F1343" t="s">
        <v>0</v>
      </c>
      <c r="G1343">
        <v>52941.9</v>
      </c>
      <c r="H1343" s="79">
        <f t="shared" si="41"/>
        <v>1.3853197716756573E-3</v>
      </c>
      <c r="I1343">
        <v>1241.77</v>
      </c>
      <c r="J1343">
        <v>77740</v>
      </c>
      <c r="K1343" s="52">
        <v>0</v>
      </c>
      <c r="L1343" s="81">
        <f>IF(OR('H_Parallel+HT'!$G1343="---",'H_Parallel+HT'!$G1343="infeas",'H_Parallel+HT'!$G1343="inf"),"---",('H_Parallel+HT'!$G1343/M1343)-1)</f>
        <v>9.22413770096564E-3</v>
      </c>
      <c r="M1343" s="83">
        <f>Model_dem!L1343</f>
        <v>52458.02</v>
      </c>
      <c r="N1343" s="78">
        <f>Model_dem!G1343</f>
        <v>52868.66</v>
      </c>
      <c r="O1343" s="84" t="str">
        <f>IF(AND(H1084&lt;-0.01,Model_dem!F1084="Optimal"),"Aqui","")</f>
        <v/>
      </c>
      <c r="P1343" s="78"/>
    </row>
    <row r="1344" spans="1:16" hidden="1" x14ac:dyDescent="0.3">
      <c r="A1344" s="68" t="s">
        <v>20</v>
      </c>
      <c r="B1344" s="20">
        <v>3</v>
      </c>
      <c r="C1344" s="82" t="str">
        <f t="shared" si="42"/>
        <v>Factor Model</v>
      </c>
      <c r="D1344" s="20">
        <v>10</v>
      </c>
      <c r="E1344" s="20">
        <v>0.15</v>
      </c>
      <c r="F1344" t="s">
        <v>4</v>
      </c>
      <c r="G1344" t="s">
        <v>511</v>
      </c>
      <c r="H1344" s="79" t="str">
        <f t="shared" si="41"/>
        <v>---</v>
      </c>
      <c r="I1344" t="s">
        <v>511</v>
      </c>
      <c r="L1344" s="81" t="str">
        <f>IF(OR('H_Parallel+HT'!$G1344="---",'H_Parallel+HT'!$G1344="infeas",'H_Parallel+HT'!$G1344="inf"),"---",('H_Parallel+HT'!$G1344/M1344)-1)</f>
        <v>---</v>
      </c>
      <c r="M1344" s="83">
        <f>Model_dem!L1344</f>
        <v>52458.02</v>
      </c>
      <c r="N1344" s="78" t="str">
        <f>Model_dem!G1344</f>
        <v>---</v>
      </c>
      <c r="O1344" s="84" t="str">
        <f>IF(AND(H1085&lt;-0.01,Model_dem!F1085="Optimal"),"Aqui","")</f>
        <v/>
      </c>
      <c r="P1344" s="78"/>
    </row>
    <row r="1345" spans="1:16" hidden="1" x14ac:dyDescent="0.3">
      <c r="A1345" s="68" t="s">
        <v>20</v>
      </c>
      <c r="B1345" s="20">
        <v>3</v>
      </c>
      <c r="C1345" s="82" t="str">
        <f t="shared" si="42"/>
        <v>Factor Model</v>
      </c>
      <c r="D1345" s="20">
        <v>10</v>
      </c>
      <c r="E1345" s="20">
        <v>0.2</v>
      </c>
      <c r="F1345" t="s">
        <v>4</v>
      </c>
      <c r="G1345" t="s">
        <v>511</v>
      </c>
      <c r="H1345" s="79" t="str">
        <f t="shared" si="41"/>
        <v>---</v>
      </c>
      <c r="I1345" t="s">
        <v>511</v>
      </c>
      <c r="L1345" s="81" t="str">
        <f>IF(OR('H_Parallel+HT'!$G1345="---",'H_Parallel+HT'!$G1345="infeas",'H_Parallel+HT'!$G1345="inf"),"---",('H_Parallel+HT'!$G1345/M1345)-1)</f>
        <v>---</v>
      </c>
      <c r="M1345" s="83">
        <f>Model_dem!L1345</f>
        <v>52458.02</v>
      </c>
      <c r="N1345" s="78" t="str">
        <f>Model_dem!G1345</f>
        <v>---</v>
      </c>
      <c r="O1345" s="84" t="str">
        <f>IF(AND(H1086&lt;-0.01,Model_dem!F1086="Optimal"),"Aqui","")</f>
        <v/>
      </c>
      <c r="P1345" s="78"/>
    </row>
    <row r="1346" spans="1:16" hidden="1" x14ac:dyDescent="0.3">
      <c r="A1346" s="68" t="s">
        <v>20</v>
      </c>
      <c r="B1346" s="20">
        <v>3</v>
      </c>
      <c r="C1346" s="82" t="str">
        <f t="shared" ref="C1346:C1353" si="43">IF(B1346=0,"Deterministic",IF(B1346=1,"Cardinality-constrained",IF(B1346=2,"Knapsack","Factor Model")))</f>
        <v>Factor Model</v>
      </c>
      <c r="D1346" s="20">
        <v>25</v>
      </c>
      <c r="E1346" s="20">
        <v>0.05</v>
      </c>
      <c r="F1346" t="s">
        <v>0</v>
      </c>
      <c r="G1346">
        <v>52746.9</v>
      </c>
      <c r="H1346" s="79">
        <f t="shared" ref="H1346:H1409" si="44">IF(OR(N1346="---",G1346="infeas",G1346="inf",G1346=""),"---",(G1346-N1346)/N1346)</f>
        <v>1.8728050098483435E-3</v>
      </c>
      <c r="I1346">
        <v>1241.68</v>
      </c>
      <c r="J1346">
        <v>106925</v>
      </c>
      <c r="K1346" s="52">
        <v>0</v>
      </c>
      <c r="L1346" s="81">
        <f>IF(OR('H_Parallel+HT'!$G1346="---",'H_Parallel+HT'!$G1346="infeas",'H_Parallel+HT'!$G1346="inf"),"---",('H_Parallel+HT'!$G1346/M1346)-1)</f>
        <v>5.5068795962944783E-3</v>
      </c>
      <c r="M1346" s="83">
        <f>Model_dem!L1346</f>
        <v>52458.02</v>
      </c>
      <c r="N1346" s="78">
        <f>Model_dem!G1346</f>
        <v>52648.3</v>
      </c>
      <c r="O1346" s="84" t="str">
        <f>IF(AND(H1087&lt;-0.01,Model_dem!F1087="Optimal"),"Aqui","")</f>
        <v/>
      </c>
      <c r="P1346" s="78">
        <v>161977</v>
      </c>
    </row>
    <row r="1347" spans="1:16" hidden="1" x14ac:dyDescent="0.3">
      <c r="A1347" s="68" t="s">
        <v>20</v>
      </c>
      <c r="B1347" s="20">
        <v>3</v>
      </c>
      <c r="C1347" s="82" t="str">
        <f t="shared" si="43"/>
        <v>Factor Model</v>
      </c>
      <c r="D1347" s="20">
        <v>25</v>
      </c>
      <c r="E1347" s="20">
        <v>0.1</v>
      </c>
      <c r="F1347" t="s">
        <v>0</v>
      </c>
      <c r="G1347">
        <v>52897</v>
      </c>
      <c r="H1347" s="79">
        <f t="shared" si="44"/>
        <v>5.3604536222398125E-4</v>
      </c>
      <c r="I1347">
        <v>1546.29</v>
      </c>
      <c r="J1347">
        <v>88070</v>
      </c>
      <c r="K1347" s="52">
        <v>0</v>
      </c>
      <c r="L1347" s="81">
        <f>IF(OR('H_Parallel+HT'!$G1347="---",'H_Parallel+HT'!$G1347="infeas",'H_Parallel+HT'!$G1347="inf"),"---",('H_Parallel+HT'!$G1347/M1347)-1)</f>
        <v>8.3682151937873872E-3</v>
      </c>
      <c r="M1347" s="83">
        <f>Model_dem!L1347</f>
        <v>52458.02</v>
      </c>
      <c r="N1347" s="78">
        <f>Model_dem!G1347</f>
        <v>52868.66</v>
      </c>
      <c r="O1347" s="84" t="str">
        <f>IF(AND(H1088&lt;-0.01,Model_dem!F1088="Optimal"),"Aqui","")</f>
        <v/>
      </c>
      <c r="P1347" s="78"/>
    </row>
    <row r="1348" spans="1:16" hidden="1" x14ac:dyDescent="0.3">
      <c r="A1348" s="68" t="s">
        <v>20</v>
      </c>
      <c r="B1348" s="20">
        <v>3</v>
      </c>
      <c r="C1348" s="82" t="str">
        <f t="shared" si="43"/>
        <v>Factor Model</v>
      </c>
      <c r="D1348" s="20">
        <v>25</v>
      </c>
      <c r="E1348" s="20">
        <v>0.15</v>
      </c>
      <c r="F1348" t="s">
        <v>4</v>
      </c>
      <c r="G1348" t="s">
        <v>511</v>
      </c>
      <c r="H1348" s="79" t="str">
        <f t="shared" si="44"/>
        <v>---</v>
      </c>
      <c r="I1348" t="s">
        <v>511</v>
      </c>
      <c r="L1348" s="81" t="str">
        <f>IF(OR('H_Parallel+HT'!$G1348="---",'H_Parallel+HT'!$G1348="infeas",'H_Parallel+HT'!$G1348="inf"),"---",('H_Parallel+HT'!$G1348/M1348)-1)</f>
        <v>---</v>
      </c>
      <c r="M1348" s="83">
        <f>Model_dem!L1348</f>
        <v>52458.02</v>
      </c>
      <c r="N1348" s="78" t="str">
        <f>Model_dem!G1348</f>
        <v>---</v>
      </c>
      <c r="O1348" s="84" t="str">
        <f>IF(AND(H1089&lt;-0.01,Model_dem!F1089="Optimal"),"Aqui","")</f>
        <v/>
      </c>
      <c r="P1348" s="78"/>
    </row>
    <row r="1349" spans="1:16" hidden="1" x14ac:dyDescent="0.3">
      <c r="A1349" s="68" t="s">
        <v>20</v>
      </c>
      <c r="B1349" s="20">
        <v>3</v>
      </c>
      <c r="C1349" s="82" t="str">
        <f t="shared" si="43"/>
        <v>Factor Model</v>
      </c>
      <c r="D1349" s="20">
        <v>25</v>
      </c>
      <c r="E1349" s="20">
        <v>0.2</v>
      </c>
      <c r="F1349" t="s">
        <v>4</v>
      </c>
      <c r="G1349" t="s">
        <v>511</v>
      </c>
      <c r="H1349" s="79" t="str">
        <f t="shared" si="44"/>
        <v>---</v>
      </c>
      <c r="I1349" t="s">
        <v>511</v>
      </c>
      <c r="L1349" s="81" t="str">
        <f>IF(OR('H_Parallel+HT'!$G1349="---",'H_Parallel+HT'!$G1349="infeas",'H_Parallel+HT'!$G1349="inf"),"---",('H_Parallel+HT'!$G1349/M1349)-1)</f>
        <v>---</v>
      </c>
      <c r="M1349" s="83">
        <f>Model_dem!L1349</f>
        <v>52458.02</v>
      </c>
      <c r="N1349" s="78" t="str">
        <f>Model_dem!G1349</f>
        <v>---</v>
      </c>
      <c r="O1349" s="84" t="str">
        <f>IF(AND(H1090&lt;-0.01,Model_dem!F1090="Optimal"),"Aqui","")</f>
        <v/>
      </c>
      <c r="P1349" s="78"/>
    </row>
    <row r="1350" spans="1:16" hidden="1" x14ac:dyDescent="0.3">
      <c r="A1350" s="68" t="s">
        <v>20</v>
      </c>
      <c r="B1350" s="20">
        <v>3</v>
      </c>
      <c r="C1350" s="82" t="str">
        <f t="shared" si="43"/>
        <v>Factor Model</v>
      </c>
      <c r="D1350" s="20">
        <v>50</v>
      </c>
      <c r="E1350" s="20">
        <v>0.05</v>
      </c>
      <c r="F1350" t="s">
        <v>0</v>
      </c>
      <c r="G1350">
        <v>52655</v>
      </c>
      <c r="H1350" s="79">
        <f t="shared" si="44"/>
        <v>1.2725956963467177E-4</v>
      </c>
      <c r="I1350">
        <v>672.88599999999997</v>
      </c>
      <c r="J1350">
        <v>104267</v>
      </c>
      <c r="K1350" s="52">
        <v>0</v>
      </c>
      <c r="L1350" s="81">
        <f>IF(OR('H_Parallel+HT'!$G1350="---",'H_Parallel+HT'!$G1350="infeas",'H_Parallel+HT'!$G1350="inf"),"---",('H_Parallel+HT'!$G1350/M1350)-1)</f>
        <v>3.7550025715802349E-3</v>
      </c>
      <c r="M1350" s="83">
        <f>Model_dem!L1350</f>
        <v>52458.02</v>
      </c>
      <c r="N1350" s="78">
        <f>Model_dem!G1350</f>
        <v>52648.3</v>
      </c>
      <c r="O1350" s="84" t="str">
        <f>IF(AND(H1091&lt;-0.01,Model_dem!F1091="Optimal"),"Aqui","")</f>
        <v/>
      </c>
      <c r="P1350" s="78"/>
    </row>
    <row r="1351" spans="1:16" hidden="1" x14ac:dyDescent="0.3">
      <c r="A1351" s="68" t="s">
        <v>20</v>
      </c>
      <c r="B1351" s="20">
        <v>3</v>
      </c>
      <c r="C1351" s="82" t="str">
        <f t="shared" si="43"/>
        <v>Factor Model</v>
      </c>
      <c r="D1351" s="20">
        <v>50</v>
      </c>
      <c r="E1351" s="20">
        <v>0.1</v>
      </c>
      <c r="F1351" t="s">
        <v>0</v>
      </c>
      <c r="G1351">
        <v>52903.7</v>
      </c>
      <c r="H1351" s="79">
        <f t="shared" si="44"/>
        <v>6.6277450572784695E-4</v>
      </c>
      <c r="I1351">
        <v>671.69</v>
      </c>
      <c r="J1351">
        <v>92300</v>
      </c>
      <c r="K1351" s="52">
        <v>0</v>
      </c>
      <c r="L1351" s="81">
        <f>IF(OR('H_Parallel+HT'!$G1351="---",'H_Parallel+HT'!$G1351="infeas",'H_Parallel+HT'!$G1351="inf"),"---",('H_Parallel+HT'!$G1351/M1351)-1)</f>
        <v>8.4959363696914814E-3</v>
      </c>
      <c r="M1351" s="83">
        <f>Model_dem!L1351</f>
        <v>52458.02</v>
      </c>
      <c r="N1351" s="78">
        <f>Model_dem!G1351</f>
        <v>52868.66</v>
      </c>
      <c r="O1351" s="84" t="str">
        <f>IF(AND(H1092&lt;-0.01,Model_dem!F1092="Optimal"),"Aqui","")</f>
        <v/>
      </c>
      <c r="P1351" s="78"/>
    </row>
    <row r="1352" spans="1:16" hidden="1" x14ac:dyDescent="0.3">
      <c r="A1352" s="68" t="s">
        <v>20</v>
      </c>
      <c r="B1352" s="20">
        <v>3</v>
      </c>
      <c r="C1352" s="82" t="str">
        <f t="shared" si="43"/>
        <v>Factor Model</v>
      </c>
      <c r="D1352" s="20">
        <v>50</v>
      </c>
      <c r="E1352" s="20">
        <v>0.15</v>
      </c>
      <c r="F1352" t="s">
        <v>4</v>
      </c>
      <c r="G1352" t="s">
        <v>511</v>
      </c>
      <c r="H1352" s="79" t="str">
        <f t="shared" si="44"/>
        <v>---</v>
      </c>
      <c r="I1352" t="s">
        <v>511</v>
      </c>
      <c r="L1352" s="81" t="str">
        <f>IF(OR('H_Parallel+HT'!$G1352="---",'H_Parallel+HT'!$G1352="infeas",'H_Parallel+HT'!$G1352="inf"),"---",('H_Parallel+HT'!$G1352/M1352)-1)</f>
        <v>---</v>
      </c>
      <c r="M1352" s="83">
        <f>Model_dem!L1352</f>
        <v>52458.02</v>
      </c>
      <c r="N1352" s="78" t="str">
        <f>Model_dem!G1352</f>
        <v>---</v>
      </c>
      <c r="O1352" s="84" t="str">
        <f>IF(AND(H1093&lt;-0.01,Model_dem!F1093="Optimal"),"Aqui","")</f>
        <v/>
      </c>
      <c r="P1352" s="78"/>
    </row>
    <row r="1353" spans="1:16" hidden="1" x14ac:dyDescent="0.3">
      <c r="A1353" s="32" t="s">
        <v>20</v>
      </c>
      <c r="B1353" s="24">
        <v>3</v>
      </c>
      <c r="C1353" s="82" t="str">
        <f t="shared" si="43"/>
        <v>Factor Model</v>
      </c>
      <c r="D1353" s="24">
        <v>50</v>
      </c>
      <c r="E1353" s="24">
        <v>0.2</v>
      </c>
      <c r="F1353" t="s">
        <v>4</v>
      </c>
      <c r="G1353" t="s">
        <v>511</v>
      </c>
      <c r="H1353" s="79" t="str">
        <f t="shared" si="44"/>
        <v>---</v>
      </c>
      <c r="I1353" t="s">
        <v>511</v>
      </c>
      <c r="L1353" s="81" t="str">
        <f>IF(OR('H_Parallel+HT'!$G1353="---",'H_Parallel+HT'!$G1353="infeas",'H_Parallel+HT'!$G1353="inf"),"---",('H_Parallel+HT'!$G1353/M1353)-1)</f>
        <v>---</v>
      </c>
      <c r="M1353" s="83">
        <f>Model_dem!L1353</f>
        <v>52458.02</v>
      </c>
      <c r="N1353" s="78" t="str">
        <f>Model_dem!G1353</f>
        <v>---</v>
      </c>
      <c r="O1353" s="84" t="str">
        <f>IF(AND(H1094&lt;-0.01,Model_dem!F1094="Optimal"),"Aqui","")</f>
        <v/>
      </c>
      <c r="P1353" s="78"/>
    </row>
    <row r="1354" spans="1:16" x14ac:dyDescent="0.3">
      <c r="P1354" s="23" t="str">
        <f>IF(AND(H1095&lt;-0.01,Model_dem!F1095="Optimal"),"Aqui","")</f>
        <v/>
      </c>
    </row>
    <row r="1355" spans="1:16" x14ac:dyDescent="0.3">
      <c r="P1355" s="23" t="str">
        <f>IF(AND(H1096&lt;-0.01,Model_dem!F1096="Optimal"),"Aqui","")</f>
        <v/>
      </c>
    </row>
    <row r="1356" spans="1:16" x14ac:dyDescent="0.3">
      <c r="P1356" s="23" t="str">
        <f>IF(AND(H1097&lt;-0.01,Model_dem!F1097="Optimal"),"Aqui","")</f>
        <v/>
      </c>
    </row>
    <row r="1357" spans="1:16" x14ac:dyDescent="0.3">
      <c r="P1357" s="23" t="str">
        <f>IF(AND(H1098&lt;-0.01,Model_dem!F1098="Optimal"),"Aqui","")</f>
        <v/>
      </c>
    </row>
    <row r="1358" spans="1:16" x14ac:dyDescent="0.3">
      <c r="P1358" s="23" t="str">
        <f>IF(AND(H1099&lt;-0.01,Model_dem!F1099="Optimal"),"Aqui","")</f>
        <v/>
      </c>
    </row>
    <row r="1359" spans="1:16" x14ac:dyDescent="0.3">
      <c r="P1359" s="23" t="str">
        <f>IF(AND(H1100&lt;-0.01,Model_dem!F1100="Optimal"),"Aqui","")</f>
        <v/>
      </c>
    </row>
    <row r="1360" spans="1:16" x14ac:dyDescent="0.3">
      <c r="P1360" s="23" t="str">
        <f>IF(AND(H1101&lt;-0.01,Model_dem!F1101="Optimal"),"Aqui","")</f>
        <v/>
      </c>
    </row>
    <row r="1361" spans="16:16" x14ac:dyDescent="0.3">
      <c r="P1361" s="23" t="str">
        <f>IF(AND(H1102&lt;-0.01,Model_dem!F1102="Optimal"),"Aqui","")</f>
        <v/>
      </c>
    </row>
    <row r="1362" spans="16:16" x14ac:dyDescent="0.3">
      <c r="P1362" s="23" t="str">
        <f>IF(AND(H1103&lt;-0.01,Model_dem!F1103="Optimal"),"Aqui","")</f>
        <v/>
      </c>
    </row>
    <row r="1363" spans="16:16" x14ac:dyDescent="0.3">
      <c r="P1363" s="23" t="str">
        <f>IF(AND(H1104&lt;-0.01,Model_dem!F1104="Optimal"),"Aqui","")</f>
        <v/>
      </c>
    </row>
    <row r="1364" spans="16:16" x14ac:dyDescent="0.3">
      <c r="P1364" s="23" t="str">
        <f>IF(AND(H1105&lt;-0.01,Model_dem!F1105="Optimal"),"Aqui","")</f>
        <v/>
      </c>
    </row>
    <row r="1365" spans="16:16" x14ac:dyDescent="0.3">
      <c r="P1365" s="23" t="str">
        <f>IF(AND(H1106&lt;-0.01,Model_dem!F1106="Optimal"),"Aqui","")</f>
        <v/>
      </c>
    </row>
    <row r="1366" spans="16:16" x14ac:dyDescent="0.3">
      <c r="P1366" s="23" t="str">
        <f>IF(AND(H1107&lt;-0.01,Model_dem!F1107="Optimal"),"Aqui","")</f>
        <v/>
      </c>
    </row>
    <row r="1367" spans="16:16" x14ac:dyDescent="0.3">
      <c r="P1367" s="23" t="str">
        <f>IF(AND(H1108&lt;-0.01,Model_dem!F1108="Optimal"),"Aqui","")</f>
        <v/>
      </c>
    </row>
    <row r="1368" spans="16:16" x14ac:dyDescent="0.3">
      <c r="P1368" s="23" t="str">
        <f>IF(AND(H1109&lt;-0.01,Model_dem!F1109="Optimal"),"Aqui","")</f>
        <v/>
      </c>
    </row>
    <row r="1369" spans="16:16" x14ac:dyDescent="0.3">
      <c r="P1369" s="23" t="str">
        <f>IF(AND(H1110&lt;-0.01,Model_dem!F1110="Optimal"),"Aqui","")</f>
        <v/>
      </c>
    </row>
    <row r="1370" spans="16:16" x14ac:dyDescent="0.3">
      <c r="P1370" s="23" t="str">
        <f>IF(AND(H1111&lt;-0.01,Model_dem!F1111="Optimal"),"Aqui","")</f>
        <v/>
      </c>
    </row>
    <row r="1371" spans="16:16" x14ac:dyDescent="0.3">
      <c r="P1371" s="23" t="str">
        <f>IF(AND(H1112&lt;-0.01,Model_dem!F1112="Optimal"),"Aqui","")</f>
        <v/>
      </c>
    </row>
    <row r="1372" spans="16:16" x14ac:dyDescent="0.3">
      <c r="P1372" s="23" t="str">
        <f>IF(AND(H1113&lt;-0.01,Model_dem!F1113="Optimal"),"Aqui","")</f>
        <v/>
      </c>
    </row>
    <row r="1373" spans="16:16" x14ac:dyDescent="0.3">
      <c r="P1373" s="23" t="str">
        <f>IF(AND(H1114&lt;-0.01,Model_dem!F1114="Optimal"),"Aqui","")</f>
        <v/>
      </c>
    </row>
    <row r="1374" spans="16:16" x14ac:dyDescent="0.3">
      <c r="P1374" s="23" t="str">
        <f>IF(AND(H1115&lt;-0.01,Model_dem!F1115="Optimal"),"Aqui","")</f>
        <v/>
      </c>
    </row>
    <row r="1375" spans="16:16" x14ac:dyDescent="0.3">
      <c r="P1375" s="23" t="str">
        <f>IF(AND(H1116&lt;-0.01,Model_dem!F1116="Optimal"),"Aqui","")</f>
        <v/>
      </c>
    </row>
    <row r="1376" spans="16:16" x14ac:dyDescent="0.3">
      <c r="P1376" s="23" t="str">
        <f>IF(AND(H1117&lt;-0.01,Model_dem!F1117="Optimal"),"Aqui","")</f>
        <v/>
      </c>
    </row>
    <row r="1377" spans="16:17 16324:16334" x14ac:dyDescent="0.3">
      <c r="P1377" s="23" t="str">
        <f>IF(AND(H1118&lt;-0.01,Model_dem!F1118="Optimal"),"Aqui","")</f>
        <v/>
      </c>
    </row>
    <row r="1378" spans="16:17 16324:16334" x14ac:dyDescent="0.3">
      <c r="P1378" s="23" t="str">
        <f>IF(AND(H1119&lt;-0.01,Model_dem!F1119="Optimal"),"Aqui","")</f>
        <v/>
      </c>
    </row>
    <row r="1379" spans="16:17 16324:16334" x14ac:dyDescent="0.3">
      <c r="P1379" s="23" t="str">
        <f>IF(AND(H1120&lt;-0.01,Model_dem!F1120="Optimal"),"Aqui","")</f>
        <v/>
      </c>
    </row>
    <row r="1380" spans="16:17 16324:16334" x14ac:dyDescent="0.3">
      <c r="P1380" s="23" t="str">
        <f>IF(AND(H1121&lt;-0.01,Model_dem!F1121="Optimal"),"Aqui","")</f>
        <v/>
      </c>
    </row>
    <row r="1381" spans="16:17 16324:16334" x14ac:dyDescent="0.3">
      <c r="P1381" s="23" t="str">
        <f>IF(AND(H1122&lt;-0.01,Model_dem!F1122="Optimal"),"Aqui","")</f>
        <v/>
      </c>
    </row>
    <row r="1382" spans="16:17 16324:16334" x14ac:dyDescent="0.3">
      <c r="P1382" s="23" t="str">
        <f>IF(AND(H1123&lt;-0.01,Model_dem!F1123="Optimal"),"Aqui","")</f>
        <v/>
      </c>
    </row>
    <row r="1383" spans="16:17 16324:16334" x14ac:dyDescent="0.3">
      <c r="P1383" s="23" t="str">
        <f>IF(AND(H1124&lt;-0.01,Model_dem!F1124="Optimal"),"Aqui","")</f>
        <v/>
      </c>
    </row>
    <row r="1384" spans="16:17 16324:16334" x14ac:dyDescent="0.3">
      <c r="P1384" s="23" t="str">
        <f>IF(AND(H1125&lt;-0.01,Model_dem!F1125="Optimal"),"Aqui","")</f>
        <v/>
      </c>
    </row>
    <row r="1385" spans="16:17 16324:16334" x14ac:dyDescent="0.3">
      <c r="P1385" s="23" t="str">
        <f>IF(AND(H1126&lt;-0.01,Model_dem!F1126="Optimal"),"Aqui","")</f>
        <v/>
      </c>
    </row>
    <row r="1386" spans="16:17 16324:16334" x14ac:dyDescent="0.3">
      <c r="P1386" s="23" t="str">
        <f>IF(AND(H1127&lt;-0.01,Model_dem!F1127="Optimal"),"Aqui","")</f>
        <v/>
      </c>
      <c r="Q1386">
        <v>240463</v>
      </c>
    </row>
    <row r="1387" spans="16:17 16324:16334" x14ac:dyDescent="0.3">
      <c r="P1387" s="23" t="str">
        <f>IF(AND(H1128&lt;-0.01,Model_dem!F1128="Optimal"),"Aqui","")</f>
        <v/>
      </c>
      <c r="Q1387">
        <v>100888</v>
      </c>
    </row>
    <row r="1388" spans="16:17 16324:16334" x14ac:dyDescent="0.3">
      <c r="P1388" s="23" t="str">
        <f>IF(AND(H1129&lt;-0.01,Model_dem!F1129="Optimal"),"Aqui","")</f>
        <v/>
      </c>
    </row>
    <row r="1389" spans="16:17 16324:16334" x14ac:dyDescent="0.3">
      <c r="P1389" s="23" t="str">
        <f>IF(AND(H1130&lt;-0.01,Model_dem!F1130="Optimal"),"Aqui","")</f>
        <v/>
      </c>
      <c r="XCV1389" t="s">
        <v>519</v>
      </c>
      <c r="XCW1389">
        <v>1</v>
      </c>
      <c r="XCX1389">
        <v>5</v>
      </c>
      <c r="XCY1389">
        <v>0.05</v>
      </c>
      <c r="XCZ1389">
        <v>50</v>
      </c>
      <c r="XDA1389">
        <v>672</v>
      </c>
      <c r="XDB1389">
        <v>1.6129899999999999</v>
      </c>
      <c r="XDC1389">
        <v>0</v>
      </c>
      <c r="XDD1389">
        <v>364416</v>
      </c>
      <c r="XDE1389">
        <v>1800</v>
      </c>
      <c r="XDF1389">
        <v>69742</v>
      </c>
    </row>
    <row r="1390" spans="16:17 16324:16334" x14ac:dyDescent="0.3">
      <c r="P1390" s="23" t="str">
        <f>IF(AND(H1131&lt;-0.01,Model_dem!F1131="Optimal"),"Aqui","")</f>
        <v/>
      </c>
      <c r="Q1390">
        <v>304793</v>
      </c>
      <c r="XCV1390" t="s">
        <v>519</v>
      </c>
      <c r="XCW1390">
        <v>1</v>
      </c>
      <c r="XCX1390">
        <v>5</v>
      </c>
      <c r="XCY1390">
        <v>0.1</v>
      </c>
      <c r="XCZ1390">
        <v>50</v>
      </c>
      <c r="XDA1390">
        <v>672</v>
      </c>
      <c r="XDB1390">
        <v>1.53996</v>
      </c>
      <c r="XDC1390">
        <v>1</v>
      </c>
      <c r="XDD1390">
        <v>639363</v>
      </c>
      <c r="XDE1390">
        <v>1800</v>
      </c>
      <c r="XDF1390">
        <v>76600</v>
      </c>
    </row>
    <row r="1391" spans="16:17 16324:16334" x14ac:dyDescent="0.3">
      <c r="P1391" s="23" t="str">
        <f>IF(AND(H1132&lt;-0.01,Model_dem!F1132="Optimal"),"Aqui","")</f>
        <v/>
      </c>
      <c r="Q1391">
        <v>86330</v>
      </c>
      <c r="XCV1391" t="s">
        <v>519</v>
      </c>
      <c r="XCW1391">
        <v>1</v>
      </c>
      <c r="XCX1391">
        <v>5</v>
      </c>
      <c r="XCY1391">
        <v>0.15</v>
      </c>
      <c r="XCZ1391">
        <v>50</v>
      </c>
      <c r="XDA1391">
        <v>672</v>
      </c>
      <c r="XDB1391">
        <v>4.2611100000000004</v>
      </c>
      <c r="XDC1391">
        <v>9</v>
      </c>
      <c r="XDD1391">
        <v>615620</v>
      </c>
      <c r="XDE1391">
        <v>1800.01</v>
      </c>
      <c r="XDF1391">
        <v>77451</v>
      </c>
    </row>
    <row r="1392" spans="16:17 16324:16334" x14ac:dyDescent="0.3">
      <c r="P1392" s="23" t="str">
        <f>IF(AND(H1133&lt;-0.01,Model_dem!F1133="Optimal"),"Aqui","")</f>
        <v/>
      </c>
      <c r="XCV1392" t="s">
        <v>519</v>
      </c>
      <c r="XCW1392">
        <v>1</v>
      </c>
      <c r="XCX1392">
        <v>5</v>
      </c>
      <c r="XCY1392">
        <v>0.2</v>
      </c>
      <c r="XCZ1392">
        <v>50</v>
      </c>
      <c r="XDA1392">
        <v>675</v>
      </c>
      <c r="XDB1392">
        <v>1.3233600000000001</v>
      </c>
      <c r="XDC1392">
        <v>0</v>
      </c>
      <c r="XDD1392">
        <v>567121</v>
      </c>
      <c r="XDE1392">
        <v>1800</v>
      </c>
      <c r="XDF1392">
        <v>78332</v>
      </c>
    </row>
    <row r="1393" spans="16:17 16324:16334" x14ac:dyDescent="0.3">
      <c r="P1393" s="23" t="str">
        <f>IF(AND(H1134&lt;-0.01,Model_dem!F1134="Optimal"),"Aqui","")</f>
        <v/>
      </c>
      <c r="XCV1393" t="s">
        <v>519</v>
      </c>
      <c r="XCW1393">
        <v>1</v>
      </c>
      <c r="XCX1393">
        <v>10</v>
      </c>
      <c r="XCY1393">
        <v>0.05</v>
      </c>
      <c r="XCZ1393">
        <v>50</v>
      </c>
      <c r="XDA1393">
        <v>672</v>
      </c>
      <c r="XDB1393">
        <v>2.2048899999999998</v>
      </c>
      <c r="XDC1393">
        <v>4</v>
      </c>
      <c r="XDD1393">
        <v>407000</v>
      </c>
      <c r="XDE1393">
        <v>1800</v>
      </c>
      <c r="XDF1393">
        <v>74574</v>
      </c>
    </row>
    <row r="1394" spans="16:17 16324:16334" x14ac:dyDescent="0.3">
      <c r="P1394" s="23" t="str">
        <f>IF(AND(H1135&lt;-0.01,Model_dem!F1135="Optimal"),"Aqui","")</f>
        <v/>
      </c>
      <c r="Q1394">
        <v>298107</v>
      </c>
      <c r="XCV1394" t="s">
        <v>519</v>
      </c>
      <c r="XCW1394">
        <v>1</v>
      </c>
      <c r="XCX1394">
        <v>10</v>
      </c>
      <c r="XCY1394">
        <v>0.1</v>
      </c>
      <c r="XCZ1394">
        <v>50</v>
      </c>
      <c r="XDA1394">
        <v>672</v>
      </c>
      <c r="XDB1394">
        <v>1.77965</v>
      </c>
      <c r="XDC1394">
        <v>2</v>
      </c>
      <c r="XDD1394">
        <v>475658</v>
      </c>
      <c r="XDE1394">
        <v>1800</v>
      </c>
      <c r="XDF1394">
        <v>75611</v>
      </c>
    </row>
    <row r="1395" spans="16:17 16324:16334" x14ac:dyDescent="0.3">
      <c r="P1395" s="23" t="str">
        <f>IF(AND(H1136&lt;-0.01,Model_dem!F1136="Optimal"),"Aqui","")</f>
        <v/>
      </c>
      <c r="Q1395">
        <v>95246</v>
      </c>
      <c r="XCV1395" t="s">
        <v>519</v>
      </c>
      <c r="XCW1395">
        <v>1</v>
      </c>
      <c r="XCX1395">
        <v>10</v>
      </c>
      <c r="XCY1395">
        <v>0.15</v>
      </c>
      <c r="XCZ1395">
        <v>50</v>
      </c>
      <c r="XDA1395">
        <v>672</v>
      </c>
      <c r="XDB1395">
        <v>1.42581</v>
      </c>
      <c r="XDC1395">
        <v>0</v>
      </c>
      <c r="XDD1395">
        <v>472691</v>
      </c>
      <c r="XDE1395">
        <v>1800</v>
      </c>
      <c r="XDF1395">
        <v>69899</v>
      </c>
    </row>
    <row r="1396" spans="16:17 16324:16334" x14ac:dyDescent="0.3">
      <c r="P1396" s="23" t="str">
        <f>IF(AND(H1137&lt;-0.01,Model_dem!F1137="Optimal"),"Aqui","")</f>
        <v/>
      </c>
      <c r="XCV1396" t="s">
        <v>519</v>
      </c>
      <c r="XCW1396">
        <v>1</v>
      </c>
      <c r="XCX1396">
        <v>10</v>
      </c>
      <c r="XCY1396">
        <v>0.2</v>
      </c>
      <c r="XCZ1396">
        <v>50</v>
      </c>
      <c r="XDA1396">
        <v>675</v>
      </c>
      <c r="XDB1396">
        <v>1.52311</v>
      </c>
      <c r="XDC1396">
        <v>0</v>
      </c>
      <c r="XDD1396">
        <v>473745</v>
      </c>
      <c r="XDE1396">
        <v>1800</v>
      </c>
      <c r="XDF1396">
        <v>66184</v>
      </c>
    </row>
    <row r="1397" spans="16:17 16324:16334" x14ac:dyDescent="0.3">
      <c r="P1397" s="23" t="str">
        <f>IF(AND(H1138&lt;-0.01,Model_dem!F1138="Optimal"),"Aqui","")</f>
        <v/>
      </c>
      <c r="XCV1397" t="s">
        <v>519</v>
      </c>
      <c r="XCW1397">
        <v>1</v>
      </c>
      <c r="XCX1397">
        <v>25</v>
      </c>
      <c r="XCY1397">
        <v>0.05</v>
      </c>
      <c r="XCZ1397">
        <v>50</v>
      </c>
      <c r="XDA1397">
        <v>672</v>
      </c>
      <c r="XDB1397">
        <v>1.1954499999999999</v>
      </c>
      <c r="XDC1397">
        <v>0</v>
      </c>
      <c r="XDD1397">
        <v>344211</v>
      </c>
      <c r="XDE1397">
        <v>1800.01</v>
      </c>
      <c r="XDF1397">
        <v>60966</v>
      </c>
    </row>
    <row r="1398" spans="16:17 16324:16334" x14ac:dyDescent="0.3">
      <c r="P1398" s="23" t="str">
        <f>IF(AND(H1139&lt;-0.01,Model_dem!F1139="Optimal"),"Aqui","")</f>
        <v/>
      </c>
      <c r="Q1398">
        <v>277732</v>
      </c>
      <c r="XCV1398" t="s">
        <v>519</v>
      </c>
      <c r="XCW1398">
        <v>1</v>
      </c>
      <c r="XCX1398">
        <v>25</v>
      </c>
      <c r="XCY1398">
        <v>0.1</v>
      </c>
      <c r="XCZ1398">
        <v>50</v>
      </c>
      <c r="XDA1398">
        <v>675</v>
      </c>
      <c r="XDB1398">
        <v>2.3898199999999998</v>
      </c>
      <c r="XDC1398">
        <v>0</v>
      </c>
      <c r="XDD1398">
        <v>290273</v>
      </c>
      <c r="XDE1398">
        <v>1800</v>
      </c>
      <c r="XDF1398">
        <v>58390</v>
      </c>
    </row>
    <row r="1399" spans="16:17 16324:16334" x14ac:dyDescent="0.3">
      <c r="P1399" s="23" t="str">
        <f>IF(AND(H1140&lt;-0.01,Model_dem!F1140="Optimal"),"Aqui","")</f>
        <v/>
      </c>
      <c r="Q1399">
        <v>107388</v>
      </c>
      <c r="XCV1399" t="s">
        <v>519</v>
      </c>
      <c r="XCW1399">
        <v>1</v>
      </c>
      <c r="XCX1399">
        <v>25</v>
      </c>
      <c r="XCY1399">
        <v>0.15</v>
      </c>
      <c r="XCZ1399">
        <v>50</v>
      </c>
      <c r="XDA1399">
        <v>675</v>
      </c>
      <c r="XDB1399">
        <v>5.0296000000000003</v>
      </c>
      <c r="XDC1399">
        <v>0</v>
      </c>
      <c r="XDD1399">
        <v>75396</v>
      </c>
      <c r="XDE1399">
        <v>1800.1</v>
      </c>
      <c r="XDF1399">
        <v>40645</v>
      </c>
    </row>
    <row r="1400" spans="16:17 16324:16334" x14ac:dyDescent="0.3">
      <c r="P1400" s="23" t="str">
        <f>IF(AND(H1141&lt;-0.01,Model_dem!F1141="Optimal"),"Aqui","")</f>
        <v/>
      </c>
      <c r="XCV1400" t="s">
        <v>519</v>
      </c>
      <c r="XCW1400">
        <v>1</v>
      </c>
      <c r="XCX1400">
        <v>25</v>
      </c>
      <c r="XCY1400">
        <v>0.2</v>
      </c>
      <c r="XCZ1400">
        <v>50</v>
      </c>
      <c r="XDA1400">
        <v>703</v>
      </c>
      <c r="XDB1400">
        <v>2.2114799999999999</v>
      </c>
      <c r="XDC1400">
        <v>0</v>
      </c>
      <c r="XDD1400">
        <v>3986</v>
      </c>
      <c r="XDE1400">
        <v>1800.01</v>
      </c>
      <c r="XDF1400">
        <v>10954</v>
      </c>
    </row>
    <row r="1401" spans="16:17 16324:16334" x14ac:dyDescent="0.3">
      <c r="P1401" s="23" t="str">
        <f>IF(AND(H1142&lt;-0.01,Model_dem!F1142="Optimal"),"Aqui","")</f>
        <v/>
      </c>
      <c r="XCV1401" t="s">
        <v>519</v>
      </c>
      <c r="XCW1401">
        <v>1</v>
      </c>
      <c r="XCX1401">
        <v>50</v>
      </c>
      <c r="XCY1401">
        <v>0.05</v>
      </c>
      <c r="XCZ1401">
        <v>50</v>
      </c>
      <c r="XDA1401">
        <v>675</v>
      </c>
      <c r="XDB1401">
        <v>2.28234</v>
      </c>
      <c r="XDC1401">
        <v>0</v>
      </c>
      <c r="XDD1401">
        <v>263239</v>
      </c>
      <c r="XDE1401">
        <v>1800</v>
      </c>
      <c r="XDF1401">
        <v>51625</v>
      </c>
    </row>
    <row r="1402" spans="16:17 16324:16334" x14ac:dyDescent="0.3">
      <c r="P1402" s="23" t="str">
        <f>IF(AND(H1143&lt;-0.01,Model_dem!F1143="Optimal"),"Aqui","")</f>
        <v/>
      </c>
      <c r="XCV1402" t="s">
        <v>519</v>
      </c>
      <c r="XCW1402">
        <v>1</v>
      </c>
      <c r="XCX1402">
        <v>50</v>
      </c>
      <c r="XCY1402">
        <v>0.1</v>
      </c>
      <c r="XCZ1402">
        <v>50</v>
      </c>
      <c r="XDA1402">
        <v>675</v>
      </c>
      <c r="XDB1402">
        <v>4.2749800000000002</v>
      </c>
      <c r="XDC1402">
        <v>0</v>
      </c>
      <c r="XDD1402">
        <v>153281</v>
      </c>
      <c r="XDE1402">
        <v>1800</v>
      </c>
      <c r="XDF1402">
        <v>45434</v>
      </c>
    </row>
    <row r="1403" spans="16:17 16324:16334" x14ac:dyDescent="0.3">
      <c r="P1403" s="23" t="str">
        <f>IF(AND(H1144&lt;-0.01,Model_dem!F1144="Optimal"),"Aqui","")</f>
        <v/>
      </c>
      <c r="XCV1403" t="s">
        <v>519</v>
      </c>
      <c r="XCW1403">
        <v>1</v>
      </c>
      <c r="XCX1403">
        <v>50</v>
      </c>
      <c r="XCY1403">
        <v>0.15</v>
      </c>
      <c r="XCZ1403">
        <v>50</v>
      </c>
      <c r="XDA1403" t="s">
        <v>46</v>
      </c>
      <c r="XDB1403">
        <v>60.009</v>
      </c>
      <c r="XDC1403">
        <v>0</v>
      </c>
      <c r="XDD1403">
        <v>1</v>
      </c>
      <c r="XDE1403">
        <v>1802.08</v>
      </c>
      <c r="XDF1403">
        <v>29</v>
      </c>
    </row>
    <row r="1404" spans="16:17 16324:16334" x14ac:dyDescent="0.3">
      <c r="P1404" s="23" t="str">
        <f>IF(AND(H1145&lt;-0.01,Model_dem!F1145="Optimal"),"Aqui","")</f>
        <v/>
      </c>
      <c r="XCV1404" t="s">
        <v>519</v>
      </c>
      <c r="XCW1404">
        <v>1</v>
      </c>
      <c r="XCX1404">
        <v>50</v>
      </c>
      <c r="XCY1404">
        <v>0.2</v>
      </c>
      <c r="XCZ1404">
        <v>50</v>
      </c>
      <c r="XDA1404" t="s">
        <v>46</v>
      </c>
      <c r="XDB1404">
        <v>60.021900000000002</v>
      </c>
      <c r="XDC1404">
        <v>0</v>
      </c>
      <c r="XDD1404">
        <v>1</v>
      </c>
      <c r="XDE1404">
        <v>1801.89</v>
      </c>
      <c r="XDF1404">
        <v>29</v>
      </c>
    </row>
    <row r="1405" spans="16:17 16324:16334" x14ac:dyDescent="0.3">
      <c r="P1405" s="23" t="str">
        <f>IF(AND(H1146&lt;-0.01,Model_dem!F1146="Optimal"),"Aqui","")</f>
        <v/>
      </c>
      <c r="XCV1405" t="s">
        <v>519</v>
      </c>
      <c r="XCW1405">
        <v>2</v>
      </c>
      <c r="XCX1405">
        <v>5</v>
      </c>
      <c r="XCY1405">
        <v>0.05</v>
      </c>
      <c r="XCZ1405">
        <v>50</v>
      </c>
      <c r="XDA1405">
        <v>672</v>
      </c>
      <c r="XDB1405">
        <v>3.3764099999999999</v>
      </c>
      <c r="XDC1405">
        <v>5</v>
      </c>
      <c r="XDD1405">
        <v>379705</v>
      </c>
      <c r="XDE1405">
        <v>1800</v>
      </c>
      <c r="XDF1405">
        <v>71801</v>
      </c>
    </row>
    <row r="1406" spans="16:17 16324:16334" x14ac:dyDescent="0.3">
      <c r="P1406" s="23" t="str">
        <f>IF(AND(H1147&lt;-0.01,Model_dem!F1147="Optimal"),"Aqui","")</f>
        <v/>
      </c>
      <c r="XCV1406" t="s">
        <v>519</v>
      </c>
      <c r="XCW1406">
        <v>2</v>
      </c>
      <c r="XCX1406">
        <v>5</v>
      </c>
      <c r="XCY1406">
        <v>0.1</v>
      </c>
      <c r="XCZ1406">
        <v>50</v>
      </c>
      <c r="XDA1406">
        <v>672</v>
      </c>
      <c r="XDB1406">
        <v>2.0887699999999998</v>
      </c>
      <c r="XDC1406">
        <v>5</v>
      </c>
      <c r="XDD1406">
        <v>421940</v>
      </c>
      <c r="XDE1406">
        <v>1800</v>
      </c>
      <c r="XDF1406">
        <v>71331</v>
      </c>
    </row>
    <row r="1407" spans="16:17 16324:16334" x14ac:dyDescent="0.3">
      <c r="P1407" s="23" t="str">
        <f>IF(AND(H1148&lt;-0.01,Model_dem!F1148="Optimal"),"Aqui","")</f>
        <v/>
      </c>
      <c r="XCV1407" t="s">
        <v>519</v>
      </c>
      <c r="XCW1407">
        <v>2</v>
      </c>
      <c r="XCX1407">
        <v>5</v>
      </c>
      <c r="XCY1407">
        <v>0.15</v>
      </c>
      <c r="XCZ1407">
        <v>50</v>
      </c>
      <c r="XDA1407">
        <v>672</v>
      </c>
      <c r="XDB1407">
        <v>2.3124199999999999</v>
      </c>
      <c r="XDC1407">
        <v>4</v>
      </c>
      <c r="XDD1407">
        <v>435398</v>
      </c>
      <c r="XDE1407">
        <v>1800</v>
      </c>
      <c r="XDF1407">
        <v>73432</v>
      </c>
    </row>
    <row r="1408" spans="16:17 16324:16334" x14ac:dyDescent="0.3">
      <c r="P1408" s="23" t="str">
        <f>IF(AND(H1149&lt;-0.01,Model_dem!F1149="Optimal"),"Aqui","")</f>
        <v/>
      </c>
      <c r="XCV1408" t="s">
        <v>519</v>
      </c>
      <c r="XCW1408">
        <v>2</v>
      </c>
      <c r="XCX1408">
        <v>5</v>
      </c>
      <c r="XCY1408">
        <v>0.2</v>
      </c>
      <c r="XCZ1408">
        <v>50</v>
      </c>
      <c r="XDA1408">
        <v>672</v>
      </c>
      <c r="XDB1408">
        <v>2.4828100000000002</v>
      </c>
      <c r="XDC1408">
        <v>7</v>
      </c>
      <c r="XDD1408">
        <v>626938</v>
      </c>
      <c r="XDE1408">
        <v>1800.02</v>
      </c>
      <c r="XDF1408">
        <v>72268</v>
      </c>
    </row>
    <row r="1409" spans="16:16 16324:16334" x14ac:dyDescent="0.3">
      <c r="P1409" s="23" t="str">
        <f>IF(AND(H1150&lt;-0.01,Model_dem!F1150="Optimal"),"Aqui","")</f>
        <v/>
      </c>
      <c r="XCV1409" t="s">
        <v>519</v>
      </c>
      <c r="XCW1409">
        <v>2</v>
      </c>
      <c r="XCX1409">
        <v>10</v>
      </c>
      <c r="XCY1409">
        <v>0.05</v>
      </c>
      <c r="XCZ1409">
        <v>50</v>
      </c>
      <c r="XDA1409">
        <v>672</v>
      </c>
      <c r="XDB1409">
        <v>1.2737099999999999</v>
      </c>
      <c r="XDC1409">
        <v>0</v>
      </c>
      <c r="XDD1409">
        <v>729451</v>
      </c>
      <c r="XDE1409">
        <v>1800</v>
      </c>
      <c r="XDF1409">
        <v>74924</v>
      </c>
    </row>
    <row r="1410" spans="16:16 16324:16334" x14ac:dyDescent="0.3">
      <c r="P1410" s="23" t="str">
        <f>IF(AND(H1151&lt;-0.01,Model_dem!F1151="Optimal"),"Aqui","")</f>
        <v/>
      </c>
      <c r="XCV1410" t="s">
        <v>519</v>
      </c>
      <c r="XCW1410">
        <v>2</v>
      </c>
      <c r="XCX1410">
        <v>10</v>
      </c>
      <c r="XCY1410">
        <v>0.1</v>
      </c>
      <c r="XCZ1410">
        <v>50</v>
      </c>
      <c r="XDA1410">
        <v>672</v>
      </c>
      <c r="XDB1410">
        <v>3.5522999999999998</v>
      </c>
      <c r="XDC1410">
        <v>0</v>
      </c>
      <c r="XDD1410">
        <v>375851</v>
      </c>
      <c r="XDE1410">
        <v>1800.16</v>
      </c>
      <c r="XDF1410">
        <v>59936</v>
      </c>
    </row>
    <row r="1411" spans="16:16 16324:16334" x14ac:dyDescent="0.3">
      <c r="P1411" s="23" t="str">
        <f>IF(AND(H1152&lt;-0.01,Model_dem!F1152="Optimal"),"Aqui","")</f>
        <v/>
      </c>
      <c r="XCV1411" t="s">
        <v>519</v>
      </c>
      <c r="XCW1411">
        <v>2</v>
      </c>
      <c r="XCX1411">
        <v>10</v>
      </c>
      <c r="XCY1411">
        <v>0.15</v>
      </c>
      <c r="XCZ1411">
        <v>50</v>
      </c>
      <c r="XDA1411">
        <v>674</v>
      </c>
      <c r="XDB1411">
        <v>1.1989000000000001</v>
      </c>
      <c r="XDC1411">
        <v>0</v>
      </c>
      <c r="XDD1411">
        <v>229790</v>
      </c>
      <c r="XDE1411">
        <v>1800.16</v>
      </c>
      <c r="XDF1411">
        <v>59155</v>
      </c>
    </row>
    <row r="1412" spans="16:16 16324:16334" x14ac:dyDescent="0.3">
      <c r="P1412" s="23" t="str">
        <f>IF(AND(H1153&lt;-0.01,Model_dem!F1153="Optimal"),"Aqui","")</f>
        <v/>
      </c>
      <c r="XCV1412" t="s">
        <v>519</v>
      </c>
      <c r="XCW1412">
        <v>2</v>
      </c>
      <c r="XCX1412">
        <v>10</v>
      </c>
      <c r="XCY1412">
        <v>0.2</v>
      </c>
      <c r="XCZ1412">
        <v>50</v>
      </c>
      <c r="XDA1412">
        <v>675</v>
      </c>
      <c r="XDB1412">
        <v>1.7607600000000001</v>
      </c>
      <c r="XDC1412">
        <v>0</v>
      </c>
      <c r="XDD1412">
        <v>444079</v>
      </c>
      <c r="XDE1412">
        <v>1800</v>
      </c>
      <c r="XDF1412">
        <v>65171</v>
      </c>
    </row>
    <row r="1413" spans="16:16 16324:16334" x14ac:dyDescent="0.3">
      <c r="P1413" s="23" t="str">
        <f>IF(AND(H1154&lt;-0.01,Model_dem!F1154="Optimal"),"Aqui","")</f>
        <v/>
      </c>
      <c r="XCV1413" t="s">
        <v>519</v>
      </c>
      <c r="XCW1413">
        <v>2</v>
      </c>
      <c r="XCX1413">
        <v>25</v>
      </c>
      <c r="XCY1413">
        <v>0.05</v>
      </c>
      <c r="XCZ1413">
        <v>50</v>
      </c>
      <c r="XDA1413">
        <v>672</v>
      </c>
      <c r="XDB1413">
        <v>1.07965</v>
      </c>
      <c r="XDC1413">
        <v>0</v>
      </c>
      <c r="XDD1413">
        <v>82176</v>
      </c>
      <c r="XDE1413">
        <v>1800.08</v>
      </c>
      <c r="XDF1413">
        <v>43055</v>
      </c>
    </row>
    <row r="1414" spans="16:16 16324:16334" x14ac:dyDescent="0.3">
      <c r="P1414" s="23" t="str">
        <f>IF(AND(H1155&lt;-0.01,Model_dem!F1155="Optimal"),"Aqui","")</f>
        <v/>
      </c>
      <c r="XCV1414" t="s">
        <v>519</v>
      </c>
      <c r="XCW1414">
        <v>2</v>
      </c>
      <c r="XCX1414">
        <v>25</v>
      </c>
      <c r="XCY1414">
        <v>0.1</v>
      </c>
      <c r="XCZ1414">
        <v>50</v>
      </c>
      <c r="XDA1414">
        <v>675</v>
      </c>
      <c r="XDB1414">
        <v>2.4661400000000002</v>
      </c>
      <c r="XDC1414">
        <v>0</v>
      </c>
      <c r="XDD1414">
        <v>116001</v>
      </c>
      <c r="XDE1414">
        <v>1800.08</v>
      </c>
      <c r="XDF1414">
        <v>45513</v>
      </c>
    </row>
    <row r="1415" spans="16:16 16324:16334" x14ac:dyDescent="0.3">
      <c r="P1415" s="23" t="str">
        <f>IF(AND(H1156&lt;-0.01,Model_dem!F1156="Optimal"),"Aqui","")</f>
        <v/>
      </c>
      <c r="XCV1415" t="s">
        <v>519</v>
      </c>
      <c r="XCW1415">
        <v>2</v>
      </c>
      <c r="XCX1415">
        <v>25</v>
      </c>
      <c r="XCY1415">
        <v>0.15</v>
      </c>
      <c r="XCZ1415">
        <v>50</v>
      </c>
      <c r="XDA1415">
        <v>708</v>
      </c>
      <c r="XDB1415">
        <v>11.3339</v>
      </c>
      <c r="XDC1415">
        <v>0</v>
      </c>
      <c r="XDD1415">
        <v>13601</v>
      </c>
      <c r="XDE1415">
        <v>1800.04</v>
      </c>
      <c r="XDF1415">
        <v>16812</v>
      </c>
    </row>
    <row r="1416" spans="16:16 16324:16334" x14ac:dyDescent="0.3">
      <c r="P1416" s="23" t="str">
        <f>IF(AND(H1157&lt;-0.01,Model_dem!F1157="Optimal"),"Aqui","")</f>
        <v/>
      </c>
      <c r="XCV1416" t="s">
        <v>519</v>
      </c>
      <c r="XCW1416">
        <v>2</v>
      </c>
      <c r="XCX1416">
        <v>25</v>
      </c>
      <c r="XCY1416">
        <v>0.2</v>
      </c>
      <c r="XCZ1416">
        <v>50</v>
      </c>
      <c r="XDA1416">
        <v>770</v>
      </c>
      <c r="XDB1416">
        <v>800.02200000000005</v>
      </c>
      <c r="XDC1416">
        <v>1</v>
      </c>
      <c r="XDD1416">
        <v>8</v>
      </c>
      <c r="XDE1416">
        <v>1803.81</v>
      </c>
      <c r="XDF1416">
        <v>446</v>
      </c>
    </row>
    <row r="1417" spans="16:16 16324:16334" x14ac:dyDescent="0.3">
      <c r="P1417" s="23" t="str">
        <f>IF(AND(H1158&lt;-0.01,Model_dem!F1158="Optimal"),"Aqui","")</f>
        <v/>
      </c>
      <c r="XCV1417" t="s">
        <v>519</v>
      </c>
      <c r="XCW1417">
        <v>2</v>
      </c>
      <c r="XCX1417">
        <v>50</v>
      </c>
      <c r="XCY1417">
        <v>0.05</v>
      </c>
      <c r="XCZ1417">
        <v>50</v>
      </c>
      <c r="XDA1417">
        <v>675</v>
      </c>
      <c r="XDB1417">
        <v>3.3743400000000001</v>
      </c>
      <c r="XDC1417">
        <v>0</v>
      </c>
      <c r="XDD1417">
        <v>126086</v>
      </c>
      <c r="XDE1417">
        <v>1800.01</v>
      </c>
      <c r="XDF1417">
        <v>48989</v>
      </c>
    </row>
    <row r="1418" spans="16:16 16324:16334" x14ac:dyDescent="0.3">
      <c r="P1418" s="23" t="str">
        <f>IF(AND(H1159&lt;-0.01,Model_dem!F1159="Optimal"),"Aqui","")</f>
        <v/>
      </c>
      <c r="XCV1418" t="s">
        <v>519</v>
      </c>
      <c r="XCW1418">
        <v>2</v>
      </c>
      <c r="XCX1418">
        <v>50</v>
      </c>
      <c r="XCY1418">
        <v>0.1</v>
      </c>
      <c r="XCZ1418">
        <v>50</v>
      </c>
      <c r="XDA1418">
        <v>701</v>
      </c>
      <c r="XDB1418">
        <v>164.60499999999999</v>
      </c>
      <c r="XDC1418">
        <v>152</v>
      </c>
      <c r="XDD1418">
        <v>26089</v>
      </c>
      <c r="XDE1418">
        <v>1800</v>
      </c>
      <c r="XDF1418">
        <v>23799</v>
      </c>
    </row>
    <row r="1419" spans="16:16 16324:16334" x14ac:dyDescent="0.3">
      <c r="P1419" s="23" t="str">
        <f>IF(AND(H1160&lt;-0.01,Model_dem!F1160="Optimal"),"Aqui","")</f>
        <v/>
      </c>
      <c r="XCV1419" t="s">
        <v>519</v>
      </c>
      <c r="XCW1419">
        <v>2</v>
      </c>
      <c r="XCX1419">
        <v>50</v>
      </c>
      <c r="XCY1419">
        <v>0.15</v>
      </c>
      <c r="XCZ1419">
        <v>50</v>
      </c>
      <c r="XDA1419" t="s">
        <v>46</v>
      </c>
      <c r="XDB1419">
        <v>60.012300000000003</v>
      </c>
      <c r="XDC1419">
        <v>0</v>
      </c>
      <c r="XDD1419">
        <v>1</v>
      </c>
      <c r="XDE1419">
        <v>1801.53</v>
      </c>
      <c r="XDF1419">
        <v>29</v>
      </c>
    </row>
    <row r="1420" spans="16:16 16324:16334" x14ac:dyDescent="0.3">
      <c r="P1420" s="23" t="str">
        <f>IF(AND(H1161&lt;-0.01,Model_dem!F1161="Optimal"),"Aqui","")</f>
        <v/>
      </c>
      <c r="XCV1420" t="s">
        <v>519</v>
      </c>
      <c r="XCW1420">
        <v>3</v>
      </c>
      <c r="XCX1420">
        <v>0</v>
      </c>
      <c r="XCY1420">
        <v>0.05</v>
      </c>
      <c r="XCZ1420">
        <v>50</v>
      </c>
      <c r="XDA1420">
        <v>725</v>
      </c>
      <c r="XDB1420">
        <v>11.3752</v>
      </c>
      <c r="XDC1420">
        <v>0</v>
      </c>
      <c r="XDD1420">
        <v>72296</v>
      </c>
      <c r="XDE1420">
        <v>1800</v>
      </c>
      <c r="XDF1420">
        <v>40385</v>
      </c>
    </row>
    <row r="1421" spans="16:16 16324:16334" x14ac:dyDescent="0.3">
      <c r="P1421" s="23" t="str">
        <f>IF(AND(H1162&lt;-0.01,Model_dem!F1162="Optimal"),"Aqui","")</f>
        <v/>
      </c>
      <c r="XCV1421" t="s">
        <v>519</v>
      </c>
      <c r="XCW1421">
        <v>3</v>
      </c>
      <c r="XCX1421">
        <v>10</v>
      </c>
      <c r="XCY1421">
        <v>0.05</v>
      </c>
      <c r="XCZ1421">
        <v>50</v>
      </c>
      <c r="XDA1421">
        <v>725</v>
      </c>
      <c r="XDB1421">
        <v>18.2196</v>
      </c>
      <c r="XDC1421">
        <v>5</v>
      </c>
      <c r="XDD1421">
        <v>47543</v>
      </c>
      <c r="XDE1421">
        <v>1800</v>
      </c>
      <c r="XDF1421">
        <v>35585</v>
      </c>
    </row>
    <row r="1422" spans="16:16 16324:16334" x14ac:dyDescent="0.3">
      <c r="P1422" s="23" t="str">
        <f>IF(AND(H1163&lt;-0.01,Model_dem!F1163="Optimal"),"Aqui","")</f>
        <v/>
      </c>
      <c r="XCV1422" t="s">
        <v>519</v>
      </c>
      <c r="XCW1422">
        <v>3</v>
      </c>
      <c r="XCX1422">
        <v>25</v>
      </c>
      <c r="XCY1422">
        <v>0.05</v>
      </c>
      <c r="XCZ1422">
        <v>50</v>
      </c>
      <c r="XDA1422">
        <v>725</v>
      </c>
      <c r="XDB1422">
        <v>9.2358200000000004</v>
      </c>
      <c r="XDC1422">
        <v>0</v>
      </c>
      <c r="XDD1422">
        <v>48531</v>
      </c>
      <c r="XDE1422">
        <v>1800.03</v>
      </c>
      <c r="XDF1422">
        <v>38058</v>
      </c>
    </row>
    <row r="1423" spans="16:16 16324:16334" x14ac:dyDescent="0.3">
      <c r="P1423" s="23" t="str">
        <f>IF(AND(H1164&lt;-0.01,Model_dem!F1164="Optimal"),"Aqui","")</f>
        <v/>
      </c>
      <c r="XCV1423" t="s">
        <v>519</v>
      </c>
      <c r="XCW1423">
        <v>3</v>
      </c>
      <c r="XCX1423">
        <v>50</v>
      </c>
      <c r="XCY1423">
        <v>0.05</v>
      </c>
      <c r="XCZ1423">
        <v>50</v>
      </c>
      <c r="XDA1423">
        <v>725</v>
      </c>
      <c r="XDB1423">
        <v>11.8962</v>
      </c>
      <c r="XDC1423">
        <v>0</v>
      </c>
      <c r="XDD1423">
        <v>44571</v>
      </c>
      <c r="XDE1423">
        <v>1800.01</v>
      </c>
      <c r="XDF1423">
        <v>37089</v>
      </c>
    </row>
    <row r="1424" spans="16:16 16324:16334" x14ac:dyDescent="0.3">
      <c r="P1424" s="23" t="str">
        <f>IF(AND(H1165&lt;-0.01,Model_dem!F1165="Optimal"),"Aqui","")</f>
        <v/>
      </c>
      <c r="XCV1424" t="s">
        <v>514</v>
      </c>
      <c r="XCW1424">
        <v>0</v>
      </c>
      <c r="XCX1424">
        <v>0</v>
      </c>
      <c r="XCY1424">
        <v>0.05</v>
      </c>
      <c r="XCZ1424">
        <v>3038</v>
      </c>
      <c r="XDA1424" t="s">
        <v>46</v>
      </c>
      <c r="XDB1424">
        <v>69.345699999999994</v>
      </c>
      <c r="XDC1424">
        <v>0</v>
      </c>
      <c r="XDD1424">
        <v>1</v>
      </c>
      <c r="XDE1424">
        <v>1853.31</v>
      </c>
      <c r="XDF1424">
        <v>29</v>
      </c>
    </row>
    <row r="1425" spans="16:17 16324:16334" x14ac:dyDescent="0.3">
      <c r="P1425" s="23" t="str">
        <f>IF(AND(H1166&lt;-0.01,Model_dem!F1166="Optimal"),"Aqui","")</f>
        <v/>
      </c>
      <c r="XCV1425" t="s">
        <v>514</v>
      </c>
      <c r="XCW1425">
        <v>0</v>
      </c>
      <c r="XCX1425">
        <v>0</v>
      </c>
      <c r="XCY1425">
        <v>0.1</v>
      </c>
      <c r="XCZ1425">
        <v>3038</v>
      </c>
      <c r="XDA1425" t="s">
        <v>46</v>
      </c>
      <c r="XDB1425">
        <v>71.660200000000003</v>
      </c>
      <c r="XDC1425">
        <v>0</v>
      </c>
      <c r="XDD1425">
        <v>1</v>
      </c>
      <c r="XDE1425">
        <v>1803.26</v>
      </c>
      <c r="XDF1425">
        <v>28</v>
      </c>
    </row>
    <row r="1426" spans="16:17 16324:16334" x14ac:dyDescent="0.3">
      <c r="P1426" s="23" t="str">
        <f>IF(AND(H1167&lt;-0.01,Model_dem!F1167="Optimal"),"Aqui","")</f>
        <v/>
      </c>
      <c r="XCV1426" t="s">
        <v>514</v>
      </c>
      <c r="XCW1426">
        <v>0</v>
      </c>
      <c r="XCX1426">
        <v>0</v>
      </c>
      <c r="XCY1426">
        <v>0.15</v>
      </c>
      <c r="XCZ1426">
        <v>3038</v>
      </c>
      <c r="XDA1426" t="s">
        <v>46</v>
      </c>
      <c r="XDB1426">
        <v>69.027199999999993</v>
      </c>
      <c r="XDC1426">
        <v>0</v>
      </c>
      <c r="XDD1426">
        <v>1</v>
      </c>
      <c r="XDE1426">
        <v>1850.23</v>
      </c>
      <c r="XDF1426">
        <v>29</v>
      </c>
    </row>
    <row r="1427" spans="16:17 16324:16334" x14ac:dyDescent="0.3">
      <c r="P1427" s="23" t="str">
        <f>IF(AND(H1168&lt;-0.01,Model_dem!F1168="Optimal"),"Aqui","")</f>
        <v/>
      </c>
      <c r="XCV1427" t="s">
        <v>514</v>
      </c>
      <c r="XCW1427">
        <v>0</v>
      </c>
      <c r="XCX1427">
        <v>0</v>
      </c>
      <c r="XCY1427">
        <v>0.2</v>
      </c>
      <c r="XCZ1427">
        <v>3038</v>
      </c>
      <c r="XDA1427" t="s">
        <v>46</v>
      </c>
      <c r="XDB1427">
        <v>70.958799999999997</v>
      </c>
      <c r="XDC1427">
        <v>0</v>
      </c>
      <c r="XDD1427">
        <v>1</v>
      </c>
      <c r="XDE1427">
        <v>1806.06</v>
      </c>
      <c r="XDF1427">
        <v>28</v>
      </c>
    </row>
    <row r="1428" spans="16:17 16324:16334" x14ac:dyDescent="0.3">
      <c r="P1428" s="23" t="str">
        <f>IF(AND(H1169&lt;-0.01,Model_dem!F1169="Optimal"),"Aqui","")</f>
        <v/>
      </c>
      <c r="XCV1428" t="s">
        <v>514</v>
      </c>
      <c r="XCW1428">
        <v>3</v>
      </c>
      <c r="XCX1428">
        <v>0</v>
      </c>
      <c r="XCY1428">
        <v>0.05</v>
      </c>
      <c r="XCZ1428">
        <v>3038</v>
      </c>
      <c r="XDA1428" t="s">
        <v>46</v>
      </c>
      <c r="XDB1428">
        <v>79.3489</v>
      </c>
      <c r="XDC1428">
        <v>0</v>
      </c>
      <c r="XDD1428">
        <v>1</v>
      </c>
      <c r="XDE1428">
        <v>1816.74</v>
      </c>
      <c r="XDF1428">
        <v>27</v>
      </c>
    </row>
    <row r="1429" spans="16:17 16324:16334" x14ac:dyDescent="0.3">
      <c r="P1429" s="23" t="str">
        <f>IF(AND(H1170&lt;-0.01,Model_dem!F1170="Optimal"),"Aqui","")</f>
        <v/>
      </c>
      <c r="XCV1429" t="s">
        <v>514</v>
      </c>
      <c r="XCW1429">
        <v>3</v>
      </c>
      <c r="XCX1429">
        <v>0</v>
      </c>
      <c r="XCY1429">
        <v>0.1</v>
      </c>
      <c r="XCZ1429">
        <v>3038</v>
      </c>
      <c r="XDA1429" t="s">
        <v>46</v>
      </c>
      <c r="XDB1429">
        <v>81.825999999999993</v>
      </c>
      <c r="XDC1429">
        <v>0</v>
      </c>
      <c r="XDD1429">
        <v>1</v>
      </c>
      <c r="XDE1429">
        <v>1811.34</v>
      </c>
      <c r="XDF1429">
        <v>28</v>
      </c>
    </row>
    <row r="1430" spans="16:17 16324:16334" x14ac:dyDescent="0.3">
      <c r="P1430" s="23" t="str">
        <f>IF(AND(H1171&lt;-0.01,Model_dem!F1171="Optimal"),"Aqui","")</f>
        <v/>
      </c>
      <c r="XCV1430" t="s">
        <v>514</v>
      </c>
      <c r="XCW1430">
        <v>3</v>
      </c>
      <c r="XCX1430">
        <v>0</v>
      </c>
      <c r="XCY1430">
        <v>0.15</v>
      </c>
      <c r="XCZ1430">
        <v>3038</v>
      </c>
      <c r="XDA1430" t="s">
        <v>46</v>
      </c>
      <c r="XDB1430">
        <v>81.631100000000004</v>
      </c>
      <c r="XDC1430">
        <v>0</v>
      </c>
      <c r="XDD1430">
        <v>1</v>
      </c>
      <c r="XDE1430">
        <v>1814.21</v>
      </c>
      <c r="XDF1430">
        <v>28</v>
      </c>
    </row>
    <row r="1431" spans="16:17 16324:16334" x14ac:dyDescent="0.3">
      <c r="P1431" s="23" t="str">
        <f>IF(AND(H1172&lt;-0.01,Model_dem!F1172="Optimal"),"Aqui","")</f>
        <v/>
      </c>
      <c r="XCV1431" t="s">
        <v>514</v>
      </c>
      <c r="XCW1431">
        <v>3</v>
      </c>
      <c r="XCX1431">
        <v>0</v>
      </c>
      <c r="XCY1431">
        <v>0.2</v>
      </c>
      <c r="XCZ1431">
        <v>3038</v>
      </c>
      <c r="XDA1431" t="s">
        <v>46</v>
      </c>
      <c r="XDB1431">
        <v>80.351299999999995</v>
      </c>
      <c r="XDC1431">
        <v>0</v>
      </c>
      <c r="XDD1431">
        <v>1</v>
      </c>
      <c r="XDE1431">
        <v>1856.41</v>
      </c>
      <c r="XDF1431">
        <v>28</v>
      </c>
    </row>
    <row r="1432" spans="16:17 16324:16334" x14ac:dyDescent="0.3">
      <c r="P1432" s="23" t="str">
        <f>IF(AND(H1173&lt;-0.01,Model_dem!F1173="Optimal"),"Aqui","")</f>
        <v/>
      </c>
      <c r="XCV1432" t="s">
        <v>514</v>
      </c>
      <c r="XCW1432">
        <v>3</v>
      </c>
      <c r="XCX1432">
        <v>10</v>
      </c>
      <c r="XCY1432">
        <v>0.05</v>
      </c>
      <c r="XCZ1432">
        <v>3038</v>
      </c>
      <c r="XDA1432" t="s">
        <v>46</v>
      </c>
      <c r="XDB1432">
        <v>84.494</v>
      </c>
      <c r="XDC1432">
        <v>0</v>
      </c>
      <c r="XDD1432">
        <v>1</v>
      </c>
      <c r="XDE1432">
        <v>1817.58</v>
      </c>
      <c r="XDF1432">
        <v>28</v>
      </c>
    </row>
    <row r="1433" spans="16:17 16324:16334" x14ac:dyDescent="0.3">
      <c r="P1433" s="23" t="str">
        <f>IF(AND(H1174&lt;-0.01,Model_dem!F1174="Optimal"),"Aqui","")</f>
        <v/>
      </c>
      <c r="XCV1433" t="s">
        <v>514</v>
      </c>
      <c r="XCW1433">
        <v>3</v>
      </c>
      <c r="XCX1433">
        <v>10</v>
      </c>
      <c r="XCY1433">
        <v>0.1</v>
      </c>
      <c r="XCZ1433">
        <v>3038</v>
      </c>
      <c r="XDA1433" t="s">
        <v>46</v>
      </c>
      <c r="XDB1433">
        <v>80.019400000000005</v>
      </c>
      <c r="XDC1433">
        <v>0</v>
      </c>
      <c r="XDD1433">
        <v>1</v>
      </c>
      <c r="XDE1433">
        <v>1801.91</v>
      </c>
      <c r="XDF1433">
        <v>28</v>
      </c>
    </row>
    <row r="1434" spans="16:17 16324:16334" x14ac:dyDescent="0.3">
      <c r="P1434" s="23" t="str">
        <f>IF(AND(H1175&lt;-0.01,Model_dem!F1175="Optimal"),"Aqui","")</f>
        <v/>
      </c>
      <c r="XCV1434" t="s">
        <v>514</v>
      </c>
      <c r="XCW1434">
        <v>3</v>
      </c>
      <c r="XCX1434">
        <v>10</v>
      </c>
      <c r="XCY1434">
        <v>0.15</v>
      </c>
      <c r="XCZ1434">
        <v>3038</v>
      </c>
      <c r="XDA1434" t="s">
        <v>46</v>
      </c>
      <c r="XDB1434">
        <v>80.149600000000007</v>
      </c>
      <c r="XDC1434">
        <v>0</v>
      </c>
      <c r="XDD1434">
        <v>1</v>
      </c>
      <c r="XDE1434">
        <v>1804.29</v>
      </c>
      <c r="XDF1434">
        <v>28</v>
      </c>
    </row>
    <row r="1435" spans="16:17 16324:16334" x14ac:dyDescent="0.3">
      <c r="P1435" s="23" t="str">
        <f>IF(AND(H1176&lt;-0.01,Model_dem!F1176="Optimal"),"Aqui","")</f>
        <v/>
      </c>
      <c r="XCV1435" t="s">
        <v>514</v>
      </c>
      <c r="XCW1435">
        <v>3</v>
      </c>
      <c r="XCX1435">
        <v>10</v>
      </c>
      <c r="XCY1435">
        <v>0.2</v>
      </c>
      <c r="XCZ1435">
        <v>3038</v>
      </c>
      <c r="XDA1435" t="s">
        <v>46</v>
      </c>
      <c r="XDB1435">
        <v>80.1721</v>
      </c>
      <c r="XDC1435">
        <v>0</v>
      </c>
      <c r="XDD1435">
        <v>1</v>
      </c>
      <c r="XDE1435">
        <v>1810.85</v>
      </c>
      <c r="XDF1435">
        <v>28</v>
      </c>
    </row>
    <row r="1436" spans="16:17 16324:16334" x14ac:dyDescent="0.3">
      <c r="P1436" s="23" t="str">
        <f>IF(AND(H1177&lt;-0.01,Model_dem!F1177="Optimal"),"Aqui","")</f>
        <v/>
      </c>
      <c r="XCV1436" t="s">
        <v>514</v>
      </c>
      <c r="XCW1436">
        <v>3</v>
      </c>
      <c r="XCX1436">
        <v>25</v>
      </c>
      <c r="XCY1436">
        <v>0.05</v>
      </c>
      <c r="XCZ1436">
        <v>3038</v>
      </c>
      <c r="XDA1436" t="s">
        <v>46</v>
      </c>
      <c r="XDB1436">
        <v>83.925799999999995</v>
      </c>
      <c r="XDC1436">
        <v>0</v>
      </c>
      <c r="XDD1436">
        <v>1</v>
      </c>
      <c r="XDE1436">
        <v>1820.41</v>
      </c>
      <c r="XDF1436">
        <v>28</v>
      </c>
    </row>
    <row r="1437" spans="16:17 16324:16334" x14ac:dyDescent="0.3">
      <c r="P1437" s="23" t="str">
        <f>IF(AND(H1178&lt;-0.01,Model_dem!F1178="Optimal"),"Aqui","")</f>
        <v/>
      </c>
      <c r="XCV1437" t="s">
        <v>514</v>
      </c>
      <c r="XCW1437">
        <v>3</v>
      </c>
      <c r="XCX1437">
        <v>25</v>
      </c>
      <c r="XCY1437">
        <v>0.1</v>
      </c>
      <c r="XCZ1437">
        <v>3038</v>
      </c>
      <c r="XDA1437" t="s">
        <v>46</v>
      </c>
      <c r="XDB1437">
        <v>80.714200000000005</v>
      </c>
      <c r="XDC1437">
        <v>0</v>
      </c>
      <c r="XDD1437">
        <v>1</v>
      </c>
      <c r="XDE1437">
        <v>1803.96</v>
      </c>
      <c r="XDF1437">
        <v>28</v>
      </c>
    </row>
    <row r="1438" spans="16:17 16324:16334" x14ac:dyDescent="0.3">
      <c r="P1438" s="23" t="str">
        <f>IF(AND(H1179&lt;-0.01,Model_dem!F1179="Optimal"),"Aqui","")</f>
        <v/>
      </c>
      <c r="Q1438">
        <v>57094</v>
      </c>
      <c r="XCV1438" t="s">
        <v>514</v>
      </c>
      <c r="XCW1438">
        <v>3</v>
      </c>
      <c r="XCX1438">
        <v>25</v>
      </c>
      <c r="XCY1438">
        <v>0.15</v>
      </c>
      <c r="XCZ1438">
        <v>3038</v>
      </c>
      <c r="XDA1438" t="s">
        <v>46</v>
      </c>
      <c r="XDB1438">
        <v>78.837400000000002</v>
      </c>
      <c r="XDC1438">
        <v>0</v>
      </c>
      <c r="XDD1438">
        <v>1</v>
      </c>
      <c r="XDE1438">
        <v>1807.58</v>
      </c>
      <c r="XDF1438">
        <v>28</v>
      </c>
    </row>
    <row r="1439" spans="16:17 16324:16334" x14ac:dyDescent="0.3">
      <c r="P1439" s="23" t="str">
        <f>IF(AND(H1180&lt;-0.01,Model_dem!F1180="Optimal"),"Aqui","")</f>
        <v/>
      </c>
      <c r="XCV1439" t="s">
        <v>514</v>
      </c>
      <c r="XCW1439">
        <v>3</v>
      </c>
      <c r="XCX1439">
        <v>25</v>
      </c>
      <c r="XCY1439">
        <v>0.2</v>
      </c>
      <c r="XCZ1439">
        <v>3038</v>
      </c>
      <c r="XDA1439" t="s">
        <v>46</v>
      </c>
      <c r="XDB1439">
        <v>81.437299999999993</v>
      </c>
      <c r="XDC1439">
        <v>0</v>
      </c>
      <c r="XDD1439">
        <v>1</v>
      </c>
      <c r="XDE1439">
        <v>1819.41</v>
      </c>
      <c r="XDF1439">
        <v>28</v>
      </c>
    </row>
    <row r="1440" spans="16:17 16324:16334" x14ac:dyDescent="0.3">
      <c r="P1440" s="23" t="str">
        <f>IF(AND(H1181&lt;-0.01,Model_dem!F1181="Optimal"),"Aqui","")</f>
        <v/>
      </c>
      <c r="XCV1440" t="s">
        <v>514</v>
      </c>
      <c r="XCW1440">
        <v>3</v>
      </c>
      <c r="XCX1440">
        <v>50</v>
      </c>
      <c r="XCY1440">
        <v>0.05</v>
      </c>
      <c r="XCZ1440">
        <v>3038</v>
      </c>
      <c r="XDA1440" t="s">
        <v>46</v>
      </c>
      <c r="XDB1440">
        <v>81.518900000000002</v>
      </c>
      <c r="XDC1440">
        <v>0</v>
      </c>
      <c r="XDD1440">
        <v>1</v>
      </c>
      <c r="XDE1440">
        <v>1821.36</v>
      </c>
      <c r="XDF1440">
        <v>28</v>
      </c>
    </row>
    <row r="1441" spans="16:17 16324:16334" x14ac:dyDescent="0.3">
      <c r="P1441" s="23" t="str">
        <f>IF(AND(H1182&lt;-0.01,Model_dem!F1182="Optimal"),"Aqui","")</f>
        <v/>
      </c>
      <c r="XCV1441" t="s">
        <v>514</v>
      </c>
      <c r="XCW1441">
        <v>3</v>
      </c>
      <c r="XCX1441">
        <v>50</v>
      </c>
      <c r="XCY1441">
        <v>0.1</v>
      </c>
      <c r="XCZ1441">
        <v>3038</v>
      </c>
      <c r="XDA1441" t="s">
        <v>46</v>
      </c>
      <c r="XDB1441">
        <v>81.694000000000003</v>
      </c>
      <c r="XDC1441">
        <v>0</v>
      </c>
      <c r="XDD1441">
        <v>1</v>
      </c>
      <c r="XDE1441">
        <v>1818.33</v>
      </c>
      <c r="XDF1441">
        <v>28</v>
      </c>
    </row>
    <row r="1442" spans="16:17 16324:16334" x14ac:dyDescent="0.3">
      <c r="P1442" s="23" t="str">
        <f>IF(AND(H1183&lt;-0.01,Model_dem!F1183="Optimal"),"Aqui","")</f>
        <v/>
      </c>
      <c r="Q1442">
        <v>70900</v>
      </c>
      <c r="XCV1442" t="s">
        <v>514</v>
      </c>
      <c r="XCW1442">
        <v>3</v>
      </c>
      <c r="XCX1442">
        <v>50</v>
      </c>
      <c r="XCY1442">
        <v>0.15</v>
      </c>
      <c r="XCZ1442">
        <v>3038</v>
      </c>
      <c r="XDA1442" t="s">
        <v>46</v>
      </c>
      <c r="XDB1442">
        <v>82.098200000000006</v>
      </c>
      <c r="XDC1442">
        <v>0</v>
      </c>
      <c r="XDD1442">
        <v>1</v>
      </c>
      <c r="XDE1442">
        <v>1812.17</v>
      </c>
      <c r="XDF1442">
        <v>28</v>
      </c>
    </row>
    <row r="1443" spans="16:17 16324:16334" x14ac:dyDescent="0.3">
      <c r="P1443" s="23" t="str">
        <f>IF(AND(H1184&lt;-0.01,Model_dem!F1184="Optimal"),"Aqui","")</f>
        <v/>
      </c>
      <c r="XCV1443" t="s">
        <v>514</v>
      </c>
      <c r="XCW1443">
        <v>3</v>
      </c>
      <c r="XCX1443">
        <v>50</v>
      </c>
      <c r="XCY1443">
        <v>0.2</v>
      </c>
      <c r="XCZ1443">
        <v>3038</v>
      </c>
      <c r="XDA1443" t="s">
        <v>46</v>
      </c>
      <c r="XDB1443">
        <v>81.623999999999995</v>
      </c>
      <c r="XDC1443">
        <v>0</v>
      </c>
      <c r="XDD1443">
        <v>1</v>
      </c>
      <c r="XDE1443">
        <v>1812.13</v>
      </c>
      <c r="XDF1443">
        <v>28</v>
      </c>
    </row>
    <row r="1444" spans="16:17 16324:16334" x14ac:dyDescent="0.3">
      <c r="P1444" s="23" t="str">
        <f>IF(AND(H1185&lt;-0.01,Model_dem!F1185="Optimal"),"Aqui","")</f>
        <v/>
      </c>
      <c r="XCV1444" t="s">
        <v>524</v>
      </c>
      <c r="XCW1444">
        <v>0</v>
      </c>
      <c r="XCX1444">
        <v>0</v>
      </c>
      <c r="XCY1444">
        <v>0.05</v>
      </c>
      <c r="XCZ1444">
        <v>100</v>
      </c>
      <c r="XDA1444">
        <v>1006</v>
      </c>
      <c r="XDB1444">
        <v>5.8815400000000002</v>
      </c>
      <c r="XDC1444">
        <v>0</v>
      </c>
      <c r="XDD1444">
        <v>1730</v>
      </c>
      <c r="XDE1444">
        <v>1800.01</v>
      </c>
      <c r="XDF1444">
        <v>70172</v>
      </c>
    </row>
    <row r="1445" spans="16:17 16324:16334" x14ac:dyDescent="0.3">
      <c r="P1445" s="23" t="str">
        <f>IF(AND(H1186&lt;-0.01,Model_dem!F1186="Optimal"),"Aqui","")</f>
        <v/>
      </c>
      <c r="XCV1445" t="s">
        <v>524</v>
      </c>
      <c r="XCW1445">
        <v>0</v>
      </c>
      <c r="XCX1445">
        <v>0</v>
      </c>
      <c r="XCY1445">
        <v>0.1</v>
      </c>
      <c r="XCZ1445">
        <v>100</v>
      </c>
      <c r="XDA1445">
        <v>1006</v>
      </c>
      <c r="XDB1445">
        <v>10.162699999999999</v>
      </c>
      <c r="XDC1445">
        <v>2</v>
      </c>
      <c r="XDD1445">
        <v>2160</v>
      </c>
      <c r="XDE1445">
        <v>1800</v>
      </c>
      <c r="XDF1445">
        <v>80316</v>
      </c>
    </row>
    <row r="1446" spans="16:17 16324:16334" x14ac:dyDescent="0.3">
      <c r="P1446" s="23" t="str">
        <f>IF(AND(H1187&lt;-0.01,Model_dem!F1187="Optimal"),"Aqui","")</f>
        <v/>
      </c>
      <c r="Q1446">
        <v>39861</v>
      </c>
      <c r="XCV1446" t="s">
        <v>524</v>
      </c>
      <c r="XCW1446">
        <v>0</v>
      </c>
      <c r="XCX1446">
        <v>0</v>
      </c>
      <c r="XCY1446">
        <v>0.15</v>
      </c>
      <c r="XCZ1446">
        <v>100</v>
      </c>
      <c r="XDA1446">
        <v>1006</v>
      </c>
      <c r="XDB1446">
        <v>8.5070899999999998</v>
      </c>
      <c r="XDC1446">
        <v>0</v>
      </c>
      <c r="XDD1446">
        <v>1759</v>
      </c>
      <c r="XDE1446">
        <v>1800.02</v>
      </c>
      <c r="XDF1446">
        <v>71338</v>
      </c>
    </row>
    <row r="1447" spans="16:17 16324:16334" x14ac:dyDescent="0.3">
      <c r="P1447" s="23" t="str">
        <f>IF(AND(H1188&lt;-0.01,Model_dem!F1188="Optimal"),"Aqui","")</f>
        <v/>
      </c>
      <c r="XCV1447" t="s">
        <v>524</v>
      </c>
      <c r="XCW1447">
        <v>0</v>
      </c>
      <c r="XCX1447">
        <v>0</v>
      </c>
      <c r="XCY1447">
        <v>0.2</v>
      </c>
      <c r="XCZ1447">
        <v>100</v>
      </c>
      <c r="XDA1447">
        <v>1006</v>
      </c>
      <c r="XDB1447">
        <v>39.807899999999997</v>
      </c>
      <c r="XDC1447">
        <v>10</v>
      </c>
      <c r="XDD1447">
        <v>1799</v>
      </c>
      <c r="XDE1447">
        <v>1800.01</v>
      </c>
      <c r="XDF1447">
        <v>76555</v>
      </c>
    </row>
    <row r="1448" spans="16:17 16324:16334" x14ac:dyDescent="0.3">
      <c r="P1448" s="23" t="str">
        <f>IF(AND(H1189&lt;-0.01,Model_dem!F1189="Optimal"),"Aqui","")</f>
        <v/>
      </c>
      <c r="XCV1448" t="s">
        <v>524</v>
      </c>
      <c r="XCW1448">
        <v>1</v>
      </c>
      <c r="XCX1448">
        <v>5</v>
      </c>
      <c r="XCY1448">
        <v>0.05</v>
      </c>
      <c r="XCZ1448">
        <v>100</v>
      </c>
      <c r="XDA1448">
        <v>1007</v>
      </c>
      <c r="XDB1448">
        <v>23.4054</v>
      </c>
      <c r="XDC1448">
        <v>0</v>
      </c>
      <c r="XDD1448">
        <v>558</v>
      </c>
      <c r="XDE1448">
        <v>1800.01</v>
      </c>
      <c r="XDF1448">
        <v>30539</v>
      </c>
    </row>
    <row r="1449" spans="16:17 16324:16334" x14ac:dyDescent="0.3">
      <c r="P1449" s="23" t="str">
        <f>IF(AND(H1190&lt;-0.01,Model_dem!F1190="Optimal"),"Aqui","")</f>
        <v/>
      </c>
      <c r="XCV1449" t="s">
        <v>524</v>
      </c>
      <c r="XCW1449">
        <v>1</v>
      </c>
      <c r="XCX1449">
        <v>5</v>
      </c>
      <c r="XCY1449">
        <v>0.1</v>
      </c>
      <c r="XCZ1449">
        <v>100</v>
      </c>
      <c r="XDA1449">
        <v>1009</v>
      </c>
      <c r="XDB1449">
        <v>41.793100000000003</v>
      </c>
      <c r="XDC1449">
        <v>4</v>
      </c>
      <c r="XDD1449">
        <v>663</v>
      </c>
      <c r="XDE1449">
        <v>1800.04</v>
      </c>
      <c r="XDF1449">
        <v>31263</v>
      </c>
    </row>
    <row r="1450" spans="16:17 16324:16334" x14ac:dyDescent="0.3">
      <c r="P1450" s="23" t="str">
        <f>IF(AND(H1191&lt;-0.01,Model_dem!F1191="Optimal"),"Aqui","")</f>
        <v/>
      </c>
      <c r="Q1450">
        <v>58916</v>
      </c>
      <c r="XCV1450" t="s">
        <v>524</v>
      </c>
      <c r="XCW1450">
        <v>1</v>
      </c>
      <c r="XCX1450">
        <v>5</v>
      </c>
      <c r="XCY1450">
        <v>0.15</v>
      </c>
      <c r="XCZ1450">
        <v>100</v>
      </c>
      <c r="XDA1450">
        <v>1015</v>
      </c>
      <c r="XDB1450">
        <v>248.369</v>
      </c>
      <c r="XDC1450">
        <v>32</v>
      </c>
      <c r="XDD1450">
        <v>348</v>
      </c>
      <c r="XDE1450">
        <v>1800.05</v>
      </c>
      <c r="XDF1450">
        <v>26465</v>
      </c>
    </row>
    <row r="1451" spans="16:17 16324:16334" x14ac:dyDescent="0.3">
      <c r="P1451" s="23" t="str">
        <f>IF(AND(H1192&lt;-0.01,Model_dem!F1192="Optimal"),"Aqui","")</f>
        <v/>
      </c>
      <c r="XCV1451" t="s">
        <v>524</v>
      </c>
      <c r="XCW1451">
        <v>1</v>
      </c>
      <c r="XCX1451">
        <v>5</v>
      </c>
      <c r="XCY1451">
        <v>0.2</v>
      </c>
      <c r="XCZ1451">
        <v>100</v>
      </c>
      <c r="XDA1451">
        <v>1015</v>
      </c>
      <c r="XDB1451">
        <v>64.265600000000006</v>
      </c>
      <c r="XDC1451">
        <v>4</v>
      </c>
      <c r="XDD1451">
        <v>378</v>
      </c>
      <c r="XDE1451">
        <v>1800.02</v>
      </c>
      <c r="XDF1451">
        <v>27821</v>
      </c>
    </row>
    <row r="1452" spans="16:17 16324:16334" x14ac:dyDescent="0.3">
      <c r="P1452" s="23" t="str">
        <f>IF(AND(H1193&lt;-0.01,Model_dem!F1193="Optimal"),"Aqui","")</f>
        <v/>
      </c>
      <c r="XCV1452" t="s">
        <v>524</v>
      </c>
      <c r="XCW1452">
        <v>1</v>
      </c>
      <c r="XCX1452">
        <v>10</v>
      </c>
      <c r="XCY1452">
        <v>0.05</v>
      </c>
      <c r="XCZ1452">
        <v>100</v>
      </c>
      <c r="XDA1452">
        <v>1007</v>
      </c>
      <c r="XDB1452">
        <v>21.529900000000001</v>
      </c>
      <c r="XDC1452">
        <v>0</v>
      </c>
      <c r="XDD1452">
        <v>538</v>
      </c>
      <c r="XDE1452">
        <v>1800.04</v>
      </c>
      <c r="XDF1452">
        <v>29916</v>
      </c>
    </row>
    <row r="1453" spans="16:17 16324:16334" x14ac:dyDescent="0.3">
      <c r="P1453" s="23" t="str">
        <f>IF(AND(H1194&lt;-0.01,Model_dem!F1194="Optimal"),"Aqui","")</f>
        <v/>
      </c>
      <c r="XCV1453" t="s">
        <v>524</v>
      </c>
      <c r="XCW1453">
        <v>1</v>
      </c>
      <c r="XCX1453">
        <v>10</v>
      </c>
      <c r="XCY1453">
        <v>0.1</v>
      </c>
      <c r="XCZ1453">
        <v>100</v>
      </c>
      <c r="XDA1453">
        <v>1009</v>
      </c>
      <c r="XDB1453">
        <v>29.6144</v>
      </c>
      <c r="XDC1453">
        <v>0</v>
      </c>
      <c r="XDD1453">
        <v>546</v>
      </c>
      <c r="XDE1453">
        <v>1800.09</v>
      </c>
      <c r="XDF1453">
        <v>29706</v>
      </c>
    </row>
    <row r="1454" spans="16:17 16324:16334" x14ac:dyDescent="0.3">
      <c r="P1454" s="23" t="str">
        <f>IF(AND(H1195&lt;-0.01,Model_dem!F1195="Optimal"),"Aqui","")</f>
        <v/>
      </c>
      <c r="XCV1454" t="s">
        <v>524</v>
      </c>
      <c r="XCW1454">
        <v>1</v>
      </c>
      <c r="XCX1454">
        <v>10</v>
      </c>
      <c r="XCY1454">
        <v>0.15</v>
      </c>
      <c r="XCZ1454">
        <v>100</v>
      </c>
      <c r="XDA1454">
        <v>1015</v>
      </c>
      <c r="XDB1454">
        <v>222.411</v>
      </c>
      <c r="XDC1454">
        <v>17</v>
      </c>
      <c r="XDD1454">
        <v>405</v>
      </c>
      <c r="XDE1454">
        <v>1800</v>
      </c>
      <c r="XDF1454">
        <v>27712</v>
      </c>
    </row>
    <row r="1455" spans="16:17 16324:16334" x14ac:dyDescent="0.3">
      <c r="P1455" s="23" t="str">
        <f>IF(AND(H1196&lt;-0.01,Model_dem!F1196="Optimal"),"Aqui","")</f>
        <v/>
      </c>
      <c r="XCV1455" t="s">
        <v>524</v>
      </c>
      <c r="XCW1455">
        <v>1</v>
      </c>
      <c r="XCX1455">
        <v>10</v>
      </c>
      <c r="XCY1455">
        <v>0.2</v>
      </c>
      <c r="XCZ1455">
        <v>100</v>
      </c>
      <c r="XDA1455">
        <v>1015</v>
      </c>
      <c r="XDB1455">
        <v>73.909700000000001</v>
      </c>
      <c r="XDC1455">
        <v>5</v>
      </c>
      <c r="XDD1455">
        <v>364</v>
      </c>
      <c r="XDE1455">
        <v>1800.06</v>
      </c>
      <c r="XDF1455">
        <v>26272</v>
      </c>
    </row>
    <row r="1456" spans="16:17 16324:16334" x14ac:dyDescent="0.3">
      <c r="P1456" s="23" t="str">
        <f>IF(AND(H1197&lt;-0.01,Model_dem!F1197="Optimal"),"Aqui","")</f>
        <v/>
      </c>
      <c r="XCV1456" t="s">
        <v>524</v>
      </c>
      <c r="XCW1456">
        <v>1</v>
      </c>
      <c r="XCX1456">
        <v>25</v>
      </c>
      <c r="XCY1456">
        <v>0.05</v>
      </c>
      <c r="XCZ1456">
        <v>100</v>
      </c>
      <c r="XDA1456">
        <v>1015</v>
      </c>
      <c r="XDB1456">
        <v>83.928600000000003</v>
      </c>
      <c r="XDC1456">
        <v>0</v>
      </c>
      <c r="XDD1456">
        <v>246</v>
      </c>
      <c r="XDE1456">
        <v>1800.02</v>
      </c>
      <c r="XDF1456">
        <v>16965</v>
      </c>
    </row>
    <row r="1457" spans="16:16 16324:16334" x14ac:dyDescent="0.3">
      <c r="P1457" s="23" t="str">
        <f>IF(AND(H1198&lt;-0.01,Model_dem!F1198="Optimal"),"Aqui","")</f>
        <v/>
      </c>
      <c r="XCV1457" t="s">
        <v>524</v>
      </c>
      <c r="XCW1457">
        <v>1</v>
      </c>
      <c r="XCX1457">
        <v>25</v>
      </c>
      <c r="XCY1457">
        <v>0.1</v>
      </c>
      <c r="XCZ1457">
        <v>100</v>
      </c>
      <c r="XDA1457">
        <v>1027</v>
      </c>
      <c r="XDB1457">
        <v>159.10900000000001</v>
      </c>
      <c r="XDC1457">
        <v>4</v>
      </c>
      <c r="XDD1457">
        <v>145</v>
      </c>
      <c r="XDE1457">
        <v>1800.1</v>
      </c>
      <c r="XDF1457">
        <v>12109</v>
      </c>
    </row>
    <row r="1458" spans="16:16 16324:16334" x14ac:dyDescent="0.3">
      <c r="P1458" s="23" t="str">
        <f>IF(AND(H1199&lt;-0.01,Model_dem!F1199="Optimal"),"Aqui","")</f>
        <v/>
      </c>
      <c r="XCV1458" t="s">
        <v>524</v>
      </c>
      <c r="XCW1458">
        <v>1</v>
      </c>
      <c r="XCX1458">
        <v>25</v>
      </c>
      <c r="XCY1458">
        <v>0.15</v>
      </c>
      <c r="XCZ1458">
        <v>100</v>
      </c>
      <c r="XDA1458">
        <v>1036</v>
      </c>
      <c r="XDB1458">
        <v>190.31800000000001</v>
      </c>
      <c r="XDC1458">
        <v>0</v>
      </c>
      <c r="XDD1458">
        <v>47</v>
      </c>
      <c r="XDE1458">
        <v>1800.95</v>
      </c>
      <c r="XDF1458">
        <v>7025</v>
      </c>
    </row>
    <row r="1459" spans="16:16 16324:16334" x14ac:dyDescent="0.3">
      <c r="P1459" s="23" t="str">
        <f>IF(AND(H1200&lt;-0.01,Model_dem!F1200="Optimal"),"Aqui","")</f>
        <v/>
      </c>
      <c r="XCV1459" t="s">
        <v>524</v>
      </c>
      <c r="XCW1459">
        <v>1</v>
      </c>
      <c r="XCX1459">
        <v>25</v>
      </c>
      <c r="XCY1459">
        <v>0.2</v>
      </c>
      <c r="XCZ1459">
        <v>100</v>
      </c>
      <c r="XDA1459">
        <v>1038</v>
      </c>
      <c r="XDB1459">
        <v>129.46600000000001</v>
      </c>
      <c r="XDC1459">
        <v>0</v>
      </c>
      <c r="XDD1459">
        <v>60</v>
      </c>
      <c r="XDE1459">
        <v>1800.88</v>
      </c>
      <c r="XDF1459">
        <v>5150</v>
      </c>
    </row>
    <row r="1460" spans="16:16 16324:16334" x14ac:dyDescent="0.3">
      <c r="P1460" s="23" t="str">
        <f>IF(AND(H1201&lt;-0.01,Model_dem!F1201="Optimal"),"Aqui","")</f>
        <v/>
      </c>
      <c r="XCV1460" t="s">
        <v>524</v>
      </c>
      <c r="XCW1460">
        <v>1</v>
      </c>
      <c r="XCX1460">
        <v>50</v>
      </c>
      <c r="XCY1460">
        <v>0.05</v>
      </c>
      <c r="XCZ1460">
        <v>100</v>
      </c>
      <c r="XDA1460">
        <v>1026</v>
      </c>
      <c r="XDB1460">
        <v>204.66</v>
      </c>
      <c r="XDC1460">
        <v>8</v>
      </c>
      <c r="XDD1460">
        <v>87</v>
      </c>
      <c r="XDE1460">
        <v>1800.02</v>
      </c>
      <c r="XDF1460">
        <v>10833</v>
      </c>
    </row>
    <row r="1461" spans="16:16 16324:16334" x14ac:dyDescent="0.3">
      <c r="P1461" s="23" t="str">
        <f>IF(AND(H1202&lt;-0.01,Model_dem!F1202="Optimal"),"Aqui","")</f>
        <v/>
      </c>
      <c r="XCV1461" t="s">
        <v>524</v>
      </c>
      <c r="XCW1461">
        <v>1</v>
      </c>
      <c r="XCX1461">
        <v>50</v>
      </c>
      <c r="XCY1461">
        <v>0.1</v>
      </c>
      <c r="XCZ1461">
        <v>100</v>
      </c>
      <c r="XDA1461">
        <v>1036</v>
      </c>
      <c r="XDB1461">
        <v>161.989</v>
      </c>
      <c r="XDC1461">
        <v>0</v>
      </c>
      <c r="XDD1461">
        <v>43</v>
      </c>
      <c r="XDE1461">
        <v>1800.2</v>
      </c>
      <c r="XDF1461">
        <v>6336</v>
      </c>
    </row>
    <row r="1462" spans="16:16 16324:16334" x14ac:dyDescent="0.3">
      <c r="P1462" s="23" t="str">
        <f>IF(AND(H1203&lt;-0.01,Model_dem!F1203="Optimal"),"Aqui","")</f>
        <v/>
      </c>
      <c r="XCV1462" t="s">
        <v>524</v>
      </c>
      <c r="XCW1462">
        <v>1</v>
      </c>
      <c r="XCX1462">
        <v>50</v>
      </c>
      <c r="XCY1462">
        <v>0.15</v>
      </c>
      <c r="XCZ1462">
        <v>100</v>
      </c>
      <c r="XDA1462">
        <v>1048</v>
      </c>
      <c r="XDB1462">
        <v>277.67899999999997</v>
      </c>
      <c r="XDC1462">
        <v>0</v>
      </c>
      <c r="XDD1462">
        <v>25</v>
      </c>
      <c r="XDE1462">
        <v>1800.11</v>
      </c>
      <c r="XDF1462">
        <v>3382</v>
      </c>
    </row>
    <row r="1463" spans="16:16 16324:16334" x14ac:dyDescent="0.3">
      <c r="P1463" s="23" t="str">
        <f>IF(AND(H1204&lt;-0.01,Model_dem!F1204="Optimal"),"Aqui","")</f>
        <v/>
      </c>
      <c r="XCV1463" t="s">
        <v>524</v>
      </c>
      <c r="XCW1463">
        <v>1</v>
      </c>
      <c r="XCX1463">
        <v>50</v>
      </c>
      <c r="XCY1463">
        <v>0.2</v>
      </c>
      <c r="XCZ1463">
        <v>100</v>
      </c>
      <c r="XDA1463">
        <v>1100</v>
      </c>
      <c r="XDB1463">
        <v>1805.48</v>
      </c>
      <c r="XDC1463">
        <v>0</v>
      </c>
      <c r="XDD1463">
        <v>1</v>
      </c>
      <c r="XDE1463">
        <v>1805.48</v>
      </c>
      <c r="XDF1463">
        <v>418</v>
      </c>
    </row>
    <row r="1464" spans="16:16 16324:16334" x14ac:dyDescent="0.3">
      <c r="P1464" s="23" t="str">
        <f>IF(AND(H1205&lt;-0.01,Model_dem!F1205="Optimal"),"Aqui","")</f>
        <v/>
      </c>
      <c r="XCV1464" t="s">
        <v>524</v>
      </c>
      <c r="XCW1464">
        <v>2</v>
      </c>
      <c r="XCX1464">
        <v>5</v>
      </c>
      <c r="XCY1464">
        <v>0.05</v>
      </c>
      <c r="XCZ1464">
        <v>100</v>
      </c>
      <c r="XDA1464">
        <v>1009</v>
      </c>
      <c r="XDB1464">
        <v>44.851500000000001</v>
      </c>
      <c r="XDC1464">
        <v>0</v>
      </c>
      <c r="XDD1464">
        <v>351</v>
      </c>
      <c r="XDE1464">
        <v>1800.02</v>
      </c>
      <c r="XDF1464">
        <v>21151</v>
      </c>
    </row>
    <row r="1465" spans="16:16 16324:16334" x14ac:dyDescent="0.3">
      <c r="P1465" s="23" t="str">
        <f>IF(AND(H1206&lt;-0.01,Model_dem!F1206="Optimal"),"Aqui","")</f>
        <v/>
      </c>
      <c r="XCV1465" t="s">
        <v>524</v>
      </c>
      <c r="XCW1465">
        <v>2</v>
      </c>
      <c r="XCX1465">
        <v>5</v>
      </c>
      <c r="XCY1465">
        <v>0.1</v>
      </c>
      <c r="XCZ1465">
        <v>100</v>
      </c>
      <c r="XDA1465">
        <v>1020</v>
      </c>
      <c r="XDB1465">
        <v>191.92599999999999</v>
      </c>
      <c r="XDC1465">
        <v>8</v>
      </c>
      <c r="XDD1465">
        <v>258</v>
      </c>
      <c r="XDE1465">
        <v>1800.01</v>
      </c>
      <c r="XDF1465">
        <v>20997</v>
      </c>
    </row>
    <row r="1466" spans="16:16 16324:16334" x14ac:dyDescent="0.3">
      <c r="P1466" s="23" t="str">
        <f>IF(AND(H1207&lt;-0.01,Model_dem!F1207="Optimal"),"Aqui","")</f>
        <v/>
      </c>
      <c r="XCV1466" t="s">
        <v>524</v>
      </c>
      <c r="XCW1466">
        <v>2</v>
      </c>
      <c r="XCX1466">
        <v>5</v>
      </c>
      <c r="XCY1466">
        <v>0.15</v>
      </c>
      <c r="XCZ1466">
        <v>100</v>
      </c>
      <c r="XDA1466">
        <v>1020</v>
      </c>
      <c r="XDB1466">
        <v>139.18100000000001</v>
      </c>
      <c r="XDC1466">
        <v>6</v>
      </c>
      <c r="XDD1466">
        <v>314</v>
      </c>
      <c r="XDE1466">
        <v>1800.03</v>
      </c>
      <c r="XDF1466">
        <v>19023</v>
      </c>
    </row>
    <row r="1467" spans="16:16 16324:16334" x14ac:dyDescent="0.3">
      <c r="P1467" s="23" t="str">
        <f>IF(AND(H1208&lt;-0.01,Model_dem!F1208="Optimal"),"Aqui","")</f>
        <v/>
      </c>
      <c r="XCV1467" t="s">
        <v>524</v>
      </c>
      <c r="XCW1467">
        <v>2</v>
      </c>
      <c r="XCX1467">
        <v>5</v>
      </c>
      <c r="XCY1467">
        <v>0.2</v>
      </c>
      <c r="XCZ1467">
        <v>100</v>
      </c>
      <c r="XDA1467">
        <v>1030</v>
      </c>
      <c r="XDB1467">
        <v>67.270700000000005</v>
      </c>
      <c r="XDC1467">
        <v>0</v>
      </c>
      <c r="XDD1467">
        <v>114</v>
      </c>
      <c r="XDE1467">
        <v>1800</v>
      </c>
      <c r="XDF1467">
        <v>18596</v>
      </c>
    </row>
    <row r="1468" spans="16:16 16324:16334" x14ac:dyDescent="0.3">
      <c r="P1468" s="23" t="str">
        <f>IF(AND(H1209&lt;-0.01,Model_dem!F1209="Optimal"),"Aqui","")</f>
        <v/>
      </c>
      <c r="XCV1468" t="s">
        <v>524</v>
      </c>
      <c r="XCW1468">
        <v>2</v>
      </c>
      <c r="XCX1468">
        <v>10</v>
      </c>
      <c r="XCY1468">
        <v>0.05</v>
      </c>
      <c r="XCZ1468">
        <v>100</v>
      </c>
      <c r="XDA1468">
        <v>1020</v>
      </c>
      <c r="XDB1468">
        <v>384.42099999999999</v>
      </c>
      <c r="XDC1468">
        <v>12</v>
      </c>
      <c r="XDD1468">
        <v>123</v>
      </c>
      <c r="XDE1468">
        <v>1800.03</v>
      </c>
      <c r="XDF1468">
        <v>12824</v>
      </c>
    </row>
    <row r="1469" spans="16:16 16324:16334" x14ac:dyDescent="0.3">
      <c r="P1469" s="23" t="str">
        <f>IF(AND(H1210&lt;-0.01,Model_dem!F1210="Optimal"),"Aqui","")</f>
        <v/>
      </c>
      <c r="XCV1469" t="s">
        <v>524</v>
      </c>
      <c r="XCW1469">
        <v>2</v>
      </c>
      <c r="XCX1469">
        <v>10</v>
      </c>
      <c r="XCY1469">
        <v>0.1</v>
      </c>
      <c r="XCZ1469">
        <v>100</v>
      </c>
      <c r="XDA1469">
        <v>1031</v>
      </c>
      <c r="XDB1469">
        <v>151.46899999999999</v>
      </c>
      <c r="XDC1469">
        <v>0</v>
      </c>
      <c r="XDD1469">
        <v>60</v>
      </c>
      <c r="XDE1469">
        <v>1800.19</v>
      </c>
      <c r="XDF1469">
        <v>6994</v>
      </c>
    </row>
    <row r="1470" spans="16:16 16324:16334" x14ac:dyDescent="0.3">
      <c r="P1470" s="23" t="str">
        <f>IF(AND(H1211&lt;-0.01,Model_dem!F1211="Optimal"),"Aqui","")</f>
        <v/>
      </c>
      <c r="XCV1470" t="s">
        <v>524</v>
      </c>
      <c r="XCW1470">
        <v>2</v>
      </c>
      <c r="XCX1470">
        <v>10</v>
      </c>
      <c r="XCY1470">
        <v>0.15</v>
      </c>
      <c r="XCZ1470">
        <v>100</v>
      </c>
      <c r="XDA1470">
        <v>1033</v>
      </c>
      <c r="XDB1470">
        <v>711.49199999999996</v>
      </c>
      <c r="XDC1470">
        <v>10</v>
      </c>
      <c r="XDD1470">
        <v>58</v>
      </c>
      <c r="XDE1470">
        <v>1800.12</v>
      </c>
      <c r="XDF1470">
        <v>6676</v>
      </c>
    </row>
    <row r="1471" spans="16:16 16324:16334" x14ac:dyDescent="0.3">
      <c r="P1471" s="23" t="str">
        <f>IF(AND(H1212&lt;-0.01,Model_dem!F1212="Optimal"),"Aqui","")</f>
        <v/>
      </c>
      <c r="XCV1471" t="s">
        <v>524</v>
      </c>
      <c r="XCW1471">
        <v>2</v>
      </c>
      <c r="XCX1471">
        <v>10</v>
      </c>
      <c r="XCY1471">
        <v>0.2</v>
      </c>
      <c r="XCZ1471">
        <v>100</v>
      </c>
      <c r="XDA1471">
        <v>1037</v>
      </c>
      <c r="XDB1471">
        <v>209.38</v>
      </c>
      <c r="XDC1471">
        <v>0</v>
      </c>
      <c r="XDD1471">
        <v>55</v>
      </c>
      <c r="XDE1471">
        <v>1800.17</v>
      </c>
      <c r="XDF1471">
        <v>5695</v>
      </c>
    </row>
    <row r="1472" spans="16:16 16324:16334" x14ac:dyDescent="0.3">
      <c r="P1472" s="23" t="str">
        <f>IF(AND(H1213&lt;-0.01,Model_dem!F1213="Optimal"),"Aqui","")</f>
        <v/>
      </c>
      <c r="XCV1472" t="s">
        <v>524</v>
      </c>
      <c r="XCW1472">
        <v>2</v>
      </c>
      <c r="XCX1472">
        <v>25</v>
      </c>
      <c r="XCY1472">
        <v>0.05</v>
      </c>
      <c r="XCZ1472">
        <v>100</v>
      </c>
      <c r="XDA1472">
        <v>1027</v>
      </c>
      <c r="XDB1472">
        <v>108.548</v>
      </c>
      <c r="XDC1472">
        <v>1</v>
      </c>
      <c r="XDD1472">
        <v>147</v>
      </c>
      <c r="XDE1472">
        <v>1800.08</v>
      </c>
      <c r="XDF1472">
        <v>10217</v>
      </c>
    </row>
    <row r="1473" spans="16:16 16324:16334" x14ac:dyDescent="0.3">
      <c r="P1473" s="23" t="str">
        <f>IF(AND(H1214&lt;-0.01,Model_dem!F1214="Optimal"),"Aqui","")</f>
        <v/>
      </c>
      <c r="XCV1473" t="s">
        <v>524</v>
      </c>
      <c r="XCW1473">
        <v>2</v>
      </c>
      <c r="XCX1473">
        <v>25</v>
      </c>
      <c r="XCY1473">
        <v>0.1</v>
      </c>
      <c r="XCZ1473">
        <v>100</v>
      </c>
      <c r="XDA1473">
        <v>1035</v>
      </c>
      <c r="XDB1473">
        <v>379.55099999999999</v>
      </c>
      <c r="XDC1473">
        <v>7</v>
      </c>
      <c r="XDD1473">
        <v>57</v>
      </c>
      <c r="XDE1473">
        <v>1800.07</v>
      </c>
      <c r="XDF1473">
        <v>6571</v>
      </c>
    </row>
    <row r="1474" spans="16:16 16324:16334" x14ac:dyDescent="0.3">
      <c r="P1474" s="23" t="str">
        <f>IF(AND(H1215&lt;-0.01,Model_dem!F1215="Optimal"),"Aqui","")</f>
        <v/>
      </c>
      <c r="XCV1474" t="s">
        <v>524</v>
      </c>
      <c r="XCW1474">
        <v>2</v>
      </c>
      <c r="XCX1474">
        <v>25</v>
      </c>
      <c r="XCY1474">
        <v>0.15</v>
      </c>
      <c r="XCZ1474">
        <v>100</v>
      </c>
      <c r="XDA1474">
        <v>1053</v>
      </c>
      <c r="XDB1474">
        <v>442.65300000000002</v>
      </c>
      <c r="XDC1474">
        <v>0</v>
      </c>
      <c r="XDD1474">
        <v>20</v>
      </c>
      <c r="XDE1474">
        <v>1800.09</v>
      </c>
      <c r="XDF1474">
        <v>3454</v>
      </c>
    </row>
    <row r="1475" spans="16:16 16324:16334" x14ac:dyDescent="0.3">
      <c r="P1475" s="23" t="str">
        <f>IF(AND(H1216&lt;-0.01,Model_dem!F1216="Optimal"),"Aqui","")</f>
        <v/>
      </c>
      <c r="XCV1475" t="s">
        <v>524</v>
      </c>
      <c r="XCW1475">
        <v>2</v>
      </c>
      <c r="XCX1475">
        <v>25</v>
      </c>
      <c r="XCY1475">
        <v>0.2</v>
      </c>
      <c r="XCZ1475">
        <v>100</v>
      </c>
      <c r="XDA1475">
        <v>1289</v>
      </c>
      <c r="XDB1475">
        <v>1839.28</v>
      </c>
      <c r="XDC1475">
        <v>0</v>
      </c>
      <c r="XDD1475">
        <v>1</v>
      </c>
      <c r="XDE1475">
        <v>1839.28</v>
      </c>
      <c r="XDF1475">
        <v>154</v>
      </c>
    </row>
    <row r="1476" spans="16:16 16324:16334" x14ac:dyDescent="0.3">
      <c r="P1476" s="23" t="str">
        <f>IF(AND(H1217&lt;-0.01,Model_dem!F1217="Optimal"),"Aqui","")</f>
        <v/>
      </c>
      <c r="XCV1476" t="s">
        <v>524</v>
      </c>
      <c r="XCW1476">
        <v>2</v>
      </c>
      <c r="XCX1476">
        <v>50</v>
      </c>
      <c r="XCY1476">
        <v>0.05</v>
      </c>
      <c r="XCZ1476">
        <v>100</v>
      </c>
      <c r="XDA1476">
        <v>1027</v>
      </c>
      <c r="XDB1476">
        <v>40.311100000000003</v>
      </c>
      <c r="XDC1476">
        <v>0</v>
      </c>
      <c r="XDD1476">
        <v>250</v>
      </c>
      <c r="XDE1476">
        <v>1800.01</v>
      </c>
      <c r="XDF1476">
        <v>15145</v>
      </c>
    </row>
    <row r="1477" spans="16:16 16324:16334" x14ac:dyDescent="0.3">
      <c r="P1477" s="23" t="str">
        <f>IF(AND(H1218&lt;-0.01,Model_dem!F1218="Optimal"),"Aqui","")</f>
        <v/>
      </c>
      <c r="XCV1477" t="s">
        <v>524</v>
      </c>
      <c r="XCW1477">
        <v>2</v>
      </c>
      <c r="XCX1477">
        <v>50</v>
      </c>
      <c r="XCY1477">
        <v>0.1</v>
      </c>
      <c r="XCZ1477">
        <v>100</v>
      </c>
      <c r="XDA1477">
        <v>1039</v>
      </c>
      <c r="XDB1477">
        <v>395.38499999999999</v>
      </c>
      <c r="XDC1477">
        <v>10</v>
      </c>
      <c r="XDD1477">
        <v>60</v>
      </c>
      <c r="XDE1477">
        <v>1800.19</v>
      </c>
      <c r="XDF1477">
        <v>9468</v>
      </c>
    </row>
    <row r="1478" spans="16:16 16324:16334" x14ac:dyDescent="0.3">
      <c r="P1478" s="23" t="str">
        <f>IF(AND(H1219&lt;-0.01,Model_dem!F1219="Optimal"),"Aqui","")</f>
        <v/>
      </c>
      <c r="XCV1478" t="s">
        <v>524</v>
      </c>
      <c r="XCW1478">
        <v>2</v>
      </c>
      <c r="XCX1478">
        <v>50</v>
      </c>
      <c r="XCY1478">
        <v>0.15</v>
      </c>
      <c r="XCZ1478">
        <v>100</v>
      </c>
      <c r="XDA1478">
        <v>1075</v>
      </c>
      <c r="XDB1478">
        <v>1028</v>
      </c>
      <c r="XDC1478">
        <v>1</v>
      </c>
      <c r="XDD1478">
        <v>7</v>
      </c>
      <c r="XDE1478">
        <v>1800.94</v>
      </c>
      <c r="XDF1478">
        <v>1968</v>
      </c>
    </row>
    <row r="1479" spans="16:16 16324:16334" x14ac:dyDescent="0.3">
      <c r="P1479" s="23" t="str">
        <f>IF(AND(H1220&lt;-0.01,Model_dem!F1220="Optimal"),"Aqui","")</f>
        <v/>
      </c>
      <c r="XCV1479" t="s">
        <v>524</v>
      </c>
      <c r="XCW1479">
        <v>2</v>
      </c>
      <c r="XCX1479">
        <v>50</v>
      </c>
      <c r="XCY1479">
        <v>0.2</v>
      </c>
      <c r="XCZ1479">
        <v>100</v>
      </c>
      <c r="XDA1479" t="s">
        <v>46</v>
      </c>
      <c r="XDB1479">
        <v>60.026400000000002</v>
      </c>
      <c r="XDC1479">
        <v>0</v>
      </c>
      <c r="XDD1479">
        <v>1</v>
      </c>
      <c r="XDE1479">
        <v>1800.64</v>
      </c>
      <c r="XDF1479">
        <v>29</v>
      </c>
    </row>
    <row r="1480" spans="16:16 16324:16334" x14ac:dyDescent="0.3">
      <c r="P1480" s="23" t="str">
        <f>IF(AND(H1221&lt;-0.01,Model_dem!F1221="Optimal"),"Aqui","")</f>
        <v/>
      </c>
      <c r="XCV1480" t="s">
        <v>524</v>
      </c>
      <c r="XCW1480">
        <v>3</v>
      </c>
      <c r="XCX1480">
        <v>0</v>
      </c>
      <c r="XCY1480">
        <v>0.05</v>
      </c>
      <c r="XCZ1480">
        <v>100</v>
      </c>
      <c r="XDA1480">
        <v>1039</v>
      </c>
      <c r="XDB1480">
        <v>33.487200000000001</v>
      </c>
      <c r="XDC1480">
        <v>0</v>
      </c>
      <c r="XDD1480">
        <v>298</v>
      </c>
      <c r="XDE1480">
        <v>1800.08</v>
      </c>
      <c r="XDF1480">
        <v>28744</v>
      </c>
    </row>
    <row r="1481" spans="16:16 16324:16334" x14ac:dyDescent="0.3">
      <c r="P1481" s="23" t="str">
        <f>IF(AND(H1222&lt;-0.01,Model_dem!F1222="Optimal"),"Aqui","")</f>
        <v/>
      </c>
      <c r="XCV1481" t="s">
        <v>524</v>
      </c>
      <c r="XCW1481">
        <v>3</v>
      </c>
      <c r="XCX1481">
        <v>10</v>
      </c>
      <c r="XCY1481">
        <v>0.05</v>
      </c>
      <c r="XCZ1481">
        <v>100</v>
      </c>
      <c r="XDA1481">
        <v>1039</v>
      </c>
      <c r="XDB1481">
        <v>111.298</v>
      </c>
      <c r="XDC1481">
        <v>9</v>
      </c>
      <c r="XDD1481">
        <v>289</v>
      </c>
      <c r="XDE1481">
        <v>1800</v>
      </c>
      <c r="XDF1481">
        <v>28701</v>
      </c>
    </row>
    <row r="1482" spans="16:16 16324:16334" x14ac:dyDescent="0.3">
      <c r="P1482" s="23" t="str">
        <f>IF(AND(H1223&lt;-0.01,Model_dem!F1223="Optimal"),"Aqui","")</f>
        <v/>
      </c>
      <c r="XCV1482" t="s">
        <v>524</v>
      </c>
      <c r="XCW1482">
        <v>3</v>
      </c>
      <c r="XCX1482">
        <v>25</v>
      </c>
      <c r="XCY1482">
        <v>0.05</v>
      </c>
      <c r="XCZ1482">
        <v>100</v>
      </c>
      <c r="XDA1482">
        <v>1039</v>
      </c>
      <c r="XDB1482">
        <v>55.060400000000001</v>
      </c>
      <c r="XDC1482">
        <v>0</v>
      </c>
      <c r="XDD1482">
        <v>264</v>
      </c>
      <c r="XDE1482">
        <v>1800</v>
      </c>
      <c r="XDF1482">
        <v>26089</v>
      </c>
    </row>
    <row r="1483" spans="16:16 16324:16334" x14ac:dyDescent="0.3">
      <c r="P1483" s="23" t="str">
        <f>IF(AND(H1224&lt;-0.01,Model_dem!F1224="Optimal"),"Aqui","")</f>
        <v/>
      </c>
      <c r="XCV1483" t="s">
        <v>524</v>
      </c>
      <c r="XCW1483">
        <v>3</v>
      </c>
      <c r="XCX1483">
        <v>50</v>
      </c>
      <c r="XCY1483">
        <v>0.05</v>
      </c>
      <c r="XCZ1483">
        <v>100</v>
      </c>
      <c r="XDA1483">
        <v>1039</v>
      </c>
      <c r="XDB1483">
        <v>43.249299999999998</v>
      </c>
      <c r="XDC1483">
        <v>0</v>
      </c>
      <c r="XDD1483">
        <v>270</v>
      </c>
      <c r="XDE1483">
        <v>1800.23</v>
      </c>
      <c r="XDF1483">
        <v>24596</v>
      </c>
    </row>
    <row r="1484" spans="16:16 16324:16334" x14ac:dyDescent="0.3">
      <c r="P1484" s="23" t="str">
        <f>IF(AND(H1225&lt;-0.01,Model_dem!F1225="Optimal"),"Aqui","")</f>
        <v/>
      </c>
      <c r="XCV1484" t="s">
        <v>526</v>
      </c>
      <c r="XCW1484">
        <v>1</v>
      </c>
      <c r="XCX1484">
        <v>5</v>
      </c>
      <c r="XCY1484">
        <v>0.05</v>
      </c>
      <c r="XCZ1484">
        <v>50</v>
      </c>
      <c r="XDA1484">
        <v>820</v>
      </c>
      <c r="XDB1484">
        <v>4.2801099999999996</v>
      </c>
      <c r="XDC1484">
        <v>0</v>
      </c>
      <c r="XDD1484">
        <v>848936</v>
      </c>
      <c r="XDE1484">
        <v>1800.01</v>
      </c>
      <c r="XDF1484">
        <v>58336</v>
      </c>
    </row>
    <row r="1485" spans="16:16 16324:16334" x14ac:dyDescent="0.3">
      <c r="P1485" s="23" t="str">
        <f>IF(AND(H1226&lt;-0.01,Model_dem!F1226="Optimal"),"Aqui","")</f>
        <v/>
      </c>
      <c r="XCV1485" t="s">
        <v>526</v>
      </c>
      <c r="XCW1485">
        <v>1</v>
      </c>
      <c r="XCX1485">
        <v>5</v>
      </c>
      <c r="XCY1485">
        <v>0.1</v>
      </c>
      <c r="XCZ1485">
        <v>50</v>
      </c>
      <c r="XDA1485">
        <v>822</v>
      </c>
      <c r="XDB1485">
        <v>8.8365399999999994</v>
      </c>
      <c r="XDC1485">
        <v>2</v>
      </c>
      <c r="XDD1485">
        <v>1136853</v>
      </c>
      <c r="XDE1485">
        <v>1800</v>
      </c>
      <c r="XDF1485">
        <v>57987</v>
      </c>
    </row>
    <row r="1486" spans="16:16 16324:16334" x14ac:dyDescent="0.3">
      <c r="P1486" s="23" t="str">
        <f>IF(AND(H1227&lt;-0.01,Model_dem!F1227="Optimal"),"Aqui","")</f>
        <v/>
      </c>
      <c r="XCV1486" t="s">
        <v>526</v>
      </c>
      <c r="XCW1486">
        <v>1</v>
      </c>
      <c r="XCX1486">
        <v>5</v>
      </c>
      <c r="XCY1486">
        <v>0.15</v>
      </c>
      <c r="XCZ1486">
        <v>50</v>
      </c>
      <c r="XDA1486">
        <v>822</v>
      </c>
      <c r="XDB1486">
        <v>6.1003699999999998</v>
      </c>
      <c r="XDC1486">
        <v>0</v>
      </c>
      <c r="XDD1486">
        <v>448951</v>
      </c>
      <c r="XDE1486">
        <v>1800.05</v>
      </c>
      <c r="XDF1486">
        <v>49688</v>
      </c>
    </row>
    <row r="1487" spans="16:16 16324:16334" x14ac:dyDescent="0.3">
      <c r="P1487" s="23" t="str">
        <f>IF(AND(H1228&lt;-0.01,Model_dem!F1228="Optimal"),"Aqui","")</f>
        <v/>
      </c>
      <c r="XCV1487" t="s">
        <v>526</v>
      </c>
      <c r="XCW1487">
        <v>1</v>
      </c>
      <c r="XCX1487">
        <v>5</v>
      </c>
      <c r="XCY1487">
        <v>0.2</v>
      </c>
      <c r="XCZ1487">
        <v>50</v>
      </c>
      <c r="XDA1487">
        <v>827</v>
      </c>
      <c r="XDB1487">
        <v>5.4699499999999999</v>
      </c>
      <c r="XDC1487">
        <v>0</v>
      </c>
      <c r="XDD1487">
        <v>203455</v>
      </c>
      <c r="XDE1487">
        <v>1800.09</v>
      </c>
      <c r="XDF1487">
        <v>47922</v>
      </c>
    </row>
    <row r="1488" spans="16:16 16324:16334" x14ac:dyDescent="0.3">
      <c r="P1488" s="23" t="str">
        <f>IF(AND(H1229&lt;-0.01,Model_dem!F1229="Optimal"),"Aqui","")</f>
        <v/>
      </c>
      <c r="XCV1488" t="s">
        <v>526</v>
      </c>
      <c r="XCW1488">
        <v>1</v>
      </c>
      <c r="XCX1488">
        <v>10</v>
      </c>
      <c r="XCY1488">
        <v>0.05</v>
      </c>
      <c r="XCZ1488">
        <v>50</v>
      </c>
      <c r="XDA1488">
        <v>820</v>
      </c>
      <c r="XDB1488">
        <v>18.097100000000001</v>
      </c>
      <c r="XDC1488">
        <v>17</v>
      </c>
      <c r="XDD1488">
        <v>717096</v>
      </c>
      <c r="XDE1488">
        <v>1800</v>
      </c>
      <c r="XDF1488">
        <v>60715</v>
      </c>
    </row>
    <row r="1489" spans="16:17 16324:16334" x14ac:dyDescent="0.3">
      <c r="P1489" s="23" t="str">
        <f>IF(AND(H1230&lt;-0.01,Model_dem!F1230="Optimal"),"Aqui","")</f>
        <v/>
      </c>
      <c r="XCV1489" t="s">
        <v>526</v>
      </c>
      <c r="XCW1489">
        <v>1</v>
      </c>
      <c r="XCX1489">
        <v>10</v>
      </c>
      <c r="XCY1489">
        <v>0.1</v>
      </c>
      <c r="XCZ1489">
        <v>50</v>
      </c>
      <c r="XDA1489">
        <v>822</v>
      </c>
      <c r="XDB1489">
        <v>8.9076900000000006</v>
      </c>
      <c r="XDC1489">
        <v>3</v>
      </c>
      <c r="XDD1489">
        <v>797129</v>
      </c>
      <c r="XDE1489">
        <v>1800.05</v>
      </c>
      <c r="XDF1489">
        <v>53304</v>
      </c>
    </row>
    <row r="1490" spans="16:17 16324:16334" x14ac:dyDescent="0.3">
      <c r="P1490" s="23" t="str">
        <f>IF(AND(H1231&lt;-0.01,Model_dem!F1231="Optimal"),"Aqui","")</f>
        <v/>
      </c>
      <c r="Q1490">
        <v>70745</v>
      </c>
      <c r="XCV1490" t="s">
        <v>526</v>
      </c>
      <c r="XCW1490">
        <v>1</v>
      </c>
      <c r="XCX1490">
        <v>10</v>
      </c>
      <c r="XCY1490">
        <v>0.15</v>
      </c>
      <c r="XCZ1490">
        <v>50</v>
      </c>
      <c r="XDA1490">
        <v>822</v>
      </c>
      <c r="XDB1490">
        <v>5.3317899999999998</v>
      </c>
      <c r="XDC1490">
        <v>0</v>
      </c>
      <c r="XDD1490">
        <v>500115</v>
      </c>
      <c r="XDE1490">
        <v>1800.11</v>
      </c>
      <c r="XDF1490">
        <v>52672</v>
      </c>
    </row>
    <row r="1491" spans="16:17 16324:16334" x14ac:dyDescent="0.3">
      <c r="P1491" s="23" t="str">
        <f>IF(AND(H1232&lt;-0.01,Model_dem!F1232="Optimal"),"Aqui","")</f>
        <v/>
      </c>
      <c r="XCV1491" t="s">
        <v>526</v>
      </c>
      <c r="XCW1491">
        <v>1</v>
      </c>
      <c r="XCX1491">
        <v>10</v>
      </c>
      <c r="XCY1491">
        <v>0.2</v>
      </c>
      <c r="XCZ1491">
        <v>50</v>
      </c>
      <c r="XDA1491">
        <v>827</v>
      </c>
      <c r="XDB1491">
        <v>3.79366</v>
      </c>
      <c r="XDC1491">
        <v>0</v>
      </c>
      <c r="XDD1491">
        <v>437176</v>
      </c>
      <c r="XDE1491">
        <v>1800.01</v>
      </c>
      <c r="XDF1491">
        <v>51716</v>
      </c>
    </row>
    <row r="1492" spans="16:17 16324:16334" x14ac:dyDescent="0.3">
      <c r="P1492" s="23" t="str">
        <f>IF(AND(H1233&lt;-0.01,Model_dem!F1233="Optimal"),"Aqui","")</f>
        <v/>
      </c>
      <c r="XCV1492" t="s">
        <v>526</v>
      </c>
      <c r="XCW1492">
        <v>1</v>
      </c>
      <c r="XCX1492">
        <v>25</v>
      </c>
      <c r="XCY1492">
        <v>0.05</v>
      </c>
      <c r="XCZ1492">
        <v>50</v>
      </c>
      <c r="XDA1492">
        <v>822</v>
      </c>
      <c r="XDB1492">
        <v>13.3574</v>
      </c>
      <c r="XDC1492">
        <v>2</v>
      </c>
      <c r="XDD1492">
        <v>144837</v>
      </c>
      <c r="XDE1492">
        <v>1800.19</v>
      </c>
      <c r="XDF1492">
        <v>33761</v>
      </c>
    </row>
    <row r="1493" spans="16:17 16324:16334" x14ac:dyDescent="0.3">
      <c r="P1493" s="23" t="str">
        <f>IF(AND(H1234&lt;-0.01,Model_dem!F1234="Optimal"),"Aqui","")</f>
        <v/>
      </c>
      <c r="XCV1493" t="s">
        <v>526</v>
      </c>
      <c r="XCW1493">
        <v>1</v>
      </c>
      <c r="XCX1493">
        <v>25</v>
      </c>
      <c r="XCY1493">
        <v>0.1</v>
      </c>
      <c r="XCZ1493">
        <v>50</v>
      </c>
      <c r="XDA1493">
        <v>832</v>
      </c>
      <c r="XDB1493">
        <v>100.08199999999999</v>
      </c>
      <c r="XDC1493">
        <v>22</v>
      </c>
      <c r="XDD1493">
        <v>4376</v>
      </c>
      <c r="XDE1493">
        <v>1800.18</v>
      </c>
      <c r="XDF1493">
        <v>13836</v>
      </c>
    </row>
    <row r="1494" spans="16:17 16324:16334" x14ac:dyDescent="0.3">
      <c r="P1494" s="23" t="str">
        <f>IF(AND(H1235&lt;-0.01,Model_dem!F1235="Optimal"),"Aqui","")</f>
        <v/>
      </c>
      <c r="Q1494">
        <v>56068</v>
      </c>
      <c r="XCV1494" t="s">
        <v>526</v>
      </c>
      <c r="XCW1494">
        <v>1</v>
      </c>
      <c r="XCX1494">
        <v>25</v>
      </c>
      <c r="XCY1494">
        <v>0.15</v>
      </c>
      <c r="XCZ1494">
        <v>50</v>
      </c>
      <c r="XDA1494">
        <v>835</v>
      </c>
      <c r="XDB1494">
        <v>34.235100000000003</v>
      </c>
      <c r="XDC1494">
        <v>0</v>
      </c>
      <c r="XDD1494">
        <v>2026</v>
      </c>
      <c r="XDE1494">
        <v>1800.13</v>
      </c>
      <c r="XDF1494">
        <v>9874</v>
      </c>
    </row>
    <row r="1495" spans="16:17 16324:16334" x14ac:dyDescent="0.3">
      <c r="P1495" s="23" t="str">
        <f>IF(AND(H1236&lt;-0.01,Model_dem!F1236="Optimal"),"Aqui","")</f>
        <v/>
      </c>
      <c r="XCV1495" t="s">
        <v>526</v>
      </c>
      <c r="XCW1495">
        <v>1</v>
      </c>
      <c r="XCX1495">
        <v>25</v>
      </c>
      <c r="XCY1495">
        <v>0.2</v>
      </c>
      <c r="XCZ1495">
        <v>50</v>
      </c>
      <c r="XDA1495" t="s">
        <v>46</v>
      </c>
      <c r="XDB1495">
        <v>60.009099999999997</v>
      </c>
      <c r="XDC1495">
        <v>0</v>
      </c>
      <c r="XDD1495">
        <v>1</v>
      </c>
      <c r="XDE1495">
        <v>1802.61</v>
      </c>
      <c r="XDF1495">
        <v>29</v>
      </c>
    </row>
    <row r="1496" spans="16:17 16324:16334" x14ac:dyDescent="0.3">
      <c r="P1496" s="23" t="str">
        <f>IF(AND(H1237&lt;-0.01,Model_dem!F1237="Optimal"),"Aqui","")</f>
        <v/>
      </c>
      <c r="XCV1496" t="s">
        <v>526</v>
      </c>
      <c r="XCW1496">
        <v>1</v>
      </c>
      <c r="XCX1496">
        <v>50</v>
      </c>
      <c r="XCY1496">
        <v>0.05</v>
      </c>
      <c r="XCZ1496">
        <v>50</v>
      </c>
      <c r="XDA1496">
        <v>827</v>
      </c>
      <c r="XDB1496">
        <v>8.8746899999999993</v>
      </c>
      <c r="XDC1496">
        <v>0</v>
      </c>
      <c r="XDD1496">
        <v>28295</v>
      </c>
      <c r="XDE1496">
        <v>1800.09</v>
      </c>
      <c r="XDF1496">
        <v>27422</v>
      </c>
    </row>
    <row r="1497" spans="16:17 16324:16334" x14ac:dyDescent="0.3">
      <c r="P1497" s="23" t="str">
        <f>IF(AND(H1238&lt;-0.01,Model_dem!F1238="Optimal"),"Aqui","")</f>
        <v/>
      </c>
      <c r="XCV1497" t="s">
        <v>526</v>
      </c>
      <c r="XCW1497">
        <v>1</v>
      </c>
      <c r="XCX1497">
        <v>50</v>
      </c>
      <c r="XCY1497">
        <v>0.1</v>
      </c>
      <c r="XCZ1497">
        <v>50</v>
      </c>
      <c r="XDA1497">
        <v>835</v>
      </c>
      <c r="XDB1497">
        <v>38.069400000000002</v>
      </c>
      <c r="XDC1497">
        <v>3</v>
      </c>
      <c r="XDD1497">
        <v>3419</v>
      </c>
      <c r="XDE1497">
        <v>1800.11</v>
      </c>
      <c r="XDF1497">
        <v>12371</v>
      </c>
    </row>
    <row r="1498" spans="16:17 16324:16334" x14ac:dyDescent="0.3">
      <c r="P1498" s="23" t="str">
        <f>IF(AND(H1239&lt;-0.01,Model_dem!F1239="Optimal"),"Aqui","")</f>
        <v/>
      </c>
      <c r="Q1498">
        <v>59341</v>
      </c>
      <c r="XCV1498" t="s">
        <v>526</v>
      </c>
      <c r="XCW1498">
        <v>1</v>
      </c>
      <c r="XCX1498">
        <v>50</v>
      </c>
      <c r="XCY1498">
        <v>0.15</v>
      </c>
      <c r="XCZ1498">
        <v>50</v>
      </c>
      <c r="XDA1498" t="s">
        <v>46</v>
      </c>
      <c r="XDB1498">
        <v>60.008400000000002</v>
      </c>
      <c r="XDC1498">
        <v>0</v>
      </c>
      <c r="XDD1498">
        <v>1</v>
      </c>
      <c r="XDE1498">
        <v>1803.05</v>
      </c>
      <c r="XDF1498">
        <v>29</v>
      </c>
    </row>
    <row r="1499" spans="16:17 16324:16334" x14ac:dyDescent="0.3">
      <c r="P1499" s="23" t="str">
        <f>IF(AND(H1240&lt;-0.01,Model_dem!F1240="Optimal"),"Aqui","")</f>
        <v/>
      </c>
      <c r="XCV1499" t="s">
        <v>526</v>
      </c>
      <c r="XCW1499">
        <v>1</v>
      </c>
      <c r="XCX1499">
        <v>50</v>
      </c>
      <c r="XCY1499">
        <v>0.2</v>
      </c>
      <c r="XCZ1499">
        <v>50</v>
      </c>
      <c r="XDA1499" t="s">
        <v>46</v>
      </c>
      <c r="XDB1499">
        <v>60.008499999999998</v>
      </c>
      <c r="XDC1499">
        <v>0</v>
      </c>
      <c r="XDD1499">
        <v>1</v>
      </c>
      <c r="XDE1499">
        <v>1801.44</v>
      </c>
      <c r="XDF1499">
        <v>29</v>
      </c>
    </row>
    <row r="1500" spans="16:17 16324:16334" x14ac:dyDescent="0.3">
      <c r="P1500" s="23" t="str">
        <f>IF(AND(H1241&lt;-0.01,Model_dem!F1241="Optimal"),"Aqui","")</f>
        <v/>
      </c>
      <c r="XCV1500" t="s">
        <v>526</v>
      </c>
      <c r="XCW1500">
        <v>2</v>
      </c>
      <c r="XCX1500">
        <v>5</v>
      </c>
      <c r="XCY1500">
        <v>0.05</v>
      </c>
      <c r="XCZ1500">
        <v>50</v>
      </c>
      <c r="XDA1500">
        <v>822</v>
      </c>
      <c r="XDB1500">
        <v>1.1365499999999999</v>
      </c>
      <c r="XDC1500">
        <v>0</v>
      </c>
      <c r="XDD1500">
        <v>791606</v>
      </c>
      <c r="XDE1500">
        <v>1800.01</v>
      </c>
      <c r="XDF1500">
        <v>56115</v>
      </c>
    </row>
    <row r="1501" spans="16:17 16324:16334" x14ac:dyDescent="0.3">
      <c r="P1501" s="23" t="str">
        <f>IF(AND(H1242&lt;-0.01,Model_dem!F1242="Optimal"),"Aqui","")</f>
        <v/>
      </c>
      <c r="XCV1501" t="s">
        <v>526</v>
      </c>
      <c r="XCW1501">
        <v>2</v>
      </c>
      <c r="XCX1501">
        <v>5</v>
      </c>
      <c r="XCY1501">
        <v>0.1</v>
      </c>
      <c r="XCZ1501">
        <v>50</v>
      </c>
      <c r="XDA1501">
        <v>822</v>
      </c>
      <c r="XDB1501">
        <v>6.0597000000000003</v>
      </c>
      <c r="XDC1501">
        <v>0</v>
      </c>
      <c r="XDD1501">
        <v>827201</v>
      </c>
      <c r="XDE1501">
        <v>1800</v>
      </c>
      <c r="XDF1501">
        <v>55669</v>
      </c>
    </row>
    <row r="1502" spans="16:17 16324:16334" x14ac:dyDescent="0.3">
      <c r="P1502" s="23" t="str">
        <f>IF(AND(H1243&lt;-0.01,Model_dem!F1243="Optimal"),"Aqui","")</f>
        <v/>
      </c>
      <c r="Q1502">
        <v>61474</v>
      </c>
      <c r="XCV1502" t="s">
        <v>526</v>
      </c>
      <c r="XCW1502">
        <v>2</v>
      </c>
      <c r="XCX1502">
        <v>5</v>
      </c>
      <c r="XCY1502">
        <v>0.15</v>
      </c>
      <c r="XCZ1502">
        <v>50</v>
      </c>
      <c r="XDA1502">
        <v>822</v>
      </c>
      <c r="XDB1502">
        <v>4.0372500000000002</v>
      </c>
      <c r="XDC1502">
        <v>0</v>
      </c>
      <c r="XDD1502">
        <v>280052</v>
      </c>
      <c r="XDE1502">
        <v>1800</v>
      </c>
      <c r="XDF1502">
        <v>49148</v>
      </c>
    </row>
    <row r="1503" spans="16:17 16324:16334" x14ac:dyDescent="0.3">
      <c r="P1503" s="23" t="str">
        <f>IF(AND(H1244&lt;-0.01,Model_dem!F1244="Optimal"),"Aqui","")</f>
        <v/>
      </c>
      <c r="XCV1503" t="s">
        <v>526</v>
      </c>
      <c r="XCW1503">
        <v>2</v>
      </c>
      <c r="XCX1503">
        <v>5</v>
      </c>
      <c r="XCY1503">
        <v>0.2</v>
      </c>
      <c r="XCZ1503">
        <v>50</v>
      </c>
      <c r="XDA1503">
        <v>822</v>
      </c>
      <c r="XDB1503">
        <v>8.2216400000000007</v>
      </c>
      <c r="XDC1503">
        <v>2</v>
      </c>
      <c r="XDD1503">
        <v>363908</v>
      </c>
      <c r="XDE1503">
        <v>1800.04</v>
      </c>
      <c r="XDF1503">
        <v>47386</v>
      </c>
    </row>
    <row r="1504" spans="16:17 16324:16334" x14ac:dyDescent="0.3">
      <c r="P1504" s="23" t="str">
        <f>IF(AND(H1245&lt;-0.01,Model_dem!F1245="Optimal"),"Aqui","")</f>
        <v/>
      </c>
      <c r="XCV1504" t="s">
        <v>526</v>
      </c>
      <c r="XCW1504">
        <v>2</v>
      </c>
      <c r="XCX1504">
        <v>10</v>
      </c>
      <c r="XCY1504">
        <v>0.05</v>
      </c>
      <c r="XCZ1504">
        <v>50</v>
      </c>
      <c r="XDA1504">
        <v>822</v>
      </c>
      <c r="XDB1504">
        <v>4.9195900000000004</v>
      </c>
      <c r="XDC1504">
        <v>0</v>
      </c>
      <c r="XDD1504">
        <v>233311</v>
      </c>
      <c r="XDE1504">
        <v>1800.02</v>
      </c>
      <c r="XDF1504">
        <v>46484</v>
      </c>
    </row>
    <row r="1505" spans="16:16 16324:16334" x14ac:dyDescent="0.3">
      <c r="P1505" s="23" t="str">
        <f>IF(AND(H1246&lt;-0.01,Model_dem!F1246="Optimal"),"Aqui","")</f>
        <v/>
      </c>
      <c r="XCV1505" t="s">
        <v>526</v>
      </c>
      <c r="XCW1505">
        <v>2</v>
      </c>
      <c r="XCX1505">
        <v>10</v>
      </c>
      <c r="XCY1505">
        <v>0.1</v>
      </c>
      <c r="XCZ1505">
        <v>50</v>
      </c>
      <c r="XDA1505">
        <v>822</v>
      </c>
      <c r="XDB1505">
        <v>6.7028999999999996</v>
      </c>
      <c r="XDC1505">
        <v>0</v>
      </c>
      <c r="XDD1505">
        <v>121891</v>
      </c>
      <c r="XDE1505">
        <v>1800.05</v>
      </c>
      <c r="XDF1505">
        <v>39177</v>
      </c>
    </row>
    <row r="1506" spans="16:16 16324:16334" x14ac:dyDescent="0.3">
      <c r="P1506" s="23" t="str">
        <f>IF(AND(H1247&lt;-0.01,Model_dem!F1247="Optimal"),"Aqui","")</f>
        <v/>
      </c>
      <c r="XCV1506" t="s">
        <v>526</v>
      </c>
      <c r="XCW1506">
        <v>2</v>
      </c>
      <c r="XCX1506">
        <v>10</v>
      </c>
      <c r="XCY1506">
        <v>0.15</v>
      </c>
      <c r="XCZ1506">
        <v>50</v>
      </c>
      <c r="XDA1506">
        <v>827</v>
      </c>
      <c r="XDB1506">
        <v>7.4226000000000001</v>
      </c>
      <c r="XDC1506">
        <v>0</v>
      </c>
      <c r="XDD1506">
        <v>51956</v>
      </c>
      <c r="XDE1506">
        <v>1800.09</v>
      </c>
      <c r="XDF1506">
        <v>35743</v>
      </c>
    </row>
    <row r="1507" spans="16:16 16324:16334" x14ac:dyDescent="0.3">
      <c r="P1507" s="23" t="str">
        <f>IF(AND(H1248&lt;-0.01,Model_dem!F1248="Optimal"),"Aqui","")</f>
        <v/>
      </c>
      <c r="XCV1507" t="s">
        <v>526</v>
      </c>
      <c r="XCW1507">
        <v>2</v>
      </c>
      <c r="XCX1507">
        <v>10</v>
      </c>
      <c r="XCY1507">
        <v>0.2</v>
      </c>
      <c r="XCZ1507">
        <v>50</v>
      </c>
      <c r="XDA1507">
        <v>835</v>
      </c>
      <c r="XDB1507">
        <v>23.964700000000001</v>
      </c>
      <c r="XDC1507">
        <v>2</v>
      </c>
      <c r="XDD1507">
        <v>15422</v>
      </c>
      <c r="XDE1507">
        <v>1800.09</v>
      </c>
      <c r="XDF1507">
        <v>25117</v>
      </c>
    </row>
    <row r="1508" spans="16:16 16324:16334" x14ac:dyDescent="0.3">
      <c r="P1508" s="23" t="str">
        <f>IF(AND(H1249&lt;-0.01,Model_dem!F1249="Optimal"),"Aqui","")</f>
        <v/>
      </c>
      <c r="XCV1508" t="s">
        <v>526</v>
      </c>
      <c r="XCW1508">
        <v>2</v>
      </c>
      <c r="XCX1508">
        <v>25</v>
      </c>
      <c r="XCY1508">
        <v>0.05</v>
      </c>
      <c r="XCZ1508">
        <v>50</v>
      </c>
      <c r="XDA1508">
        <v>822</v>
      </c>
      <c r="XDB1508">
        <v>12.922700000000001</v>
      </c>
      <c r="XDC1508">
        <v>2</v>
      </c>
      <c r="XDD1508">
        <v>23132</v>
      </c>
      <c r="XDE1508">
        <v>1800.06</v>
      </c>
      <c r="XDF1508">
        <v>22246</v>
      </c>
    </row>
    <row r="1509" spans="16:16 16324:16334" x14ac:dyDescent="0.3">
      <c r="P1509" s="23" t="str">
        <f>IF(AND(H1250&lt;-0.01,Model_dem!F1250="Optimal"),"Aqui","")</f>
        <v/>
      </c>
      <c r="XCV1509" t="s">
        <v>526</v>
      </c>
      <c r="XCW1509">
        <v>2</v>
      </c>
      <c r="XCX1509">
        <v>25</v>
      </c>
      <c r="XCY1509">
        <v>0.1</v>
      </c>
      <c r="XCZ1509">
        <v>50</v>
      </c>
      <c r="XDA1509">
        <v>835</v>
      </c>
      <c r="XDB1509">
        <v>87.265199999999993</v>
      </c>
      <c r="XDC1509">
        <v>4</v>
      </c>
      <c r="XDD1509">
        <v>1778</v>
      </c>
      <c r="XDE1509">
        <v>1800.04</v>
      </c>
      <c r="XDF1509">
        <v>10022</v>
      </c>
    </row>
    <row r="1510" spans="16:16 16324:16334" x14ac:dyDescent="0.3">
      <c r="P1510" s="23" t="str">
        <f>IF(AND(H1251&lt;-0.01,Model_dem!F1251="Optimal"),"Aqui","")</f>
        <v/>
      </c>
      <c r="XCV1510" t="s">
        <v>526</v>
      </c>
      <c r="XCW1510">
        <v>2</v>
      </c>
      <c r="XCX1510">
        <v>25</v>
      </c>
      <c r="XCY1510">
        <v>0.15</v>
      </c>
      <c r="XCZ1510">
        <v>50</v>
      </c>
      <c r="XDA1510">
        <v>843</v>
      </c>
      <c r="XDB1510">
        <v>32.544199999999996</v>
      </c>
      <c r="XDC1510">
        <v>0</v>
      </c>
      <c r="XDD1510">
        <v>135</v>
      </c>
      <c r="XDE1510">
        <v>1800.93</v>
      </c>
      <c r="XDF1510">
        <v>2736</v>
      </c>
    </row>
    <row r="1511" spans="16:16 16324:16334" x14ac:dyDescent="0.3">
      <c r="P1511" s="23" t="str">
        <f>IF(AND(H1252&lt;-0.01,Model_dem!F1252="Optimal"),"Aqui","")</f>
        <v/>
      </c>
      <c r="XCV1511" t="s">
        <v>526</v>
      </c>
      <c r="XCW1511">
        <v>2</v>
      </c>
      <c r="XCX1511">
        <v>25</v>
      </c>
      <c r="XCY1511">
        <v>0.2</v>
      </c>
      <c r="XCZ1511">
        <v>50</v>
      </c>
      <c r="XDA1511">
        <v>892</v>
      </c>
      <c r="XDB1511">
        <v>1803.62</v>
      </c>
      <c r="XDC1511">
        <v>0</v>
      </c>
      <c r="XDD1511">
        <v>1</v>
      </c>
      <c r="XDE1511">
        <v>1803.62</v>
      </c>
      <c r="XDF1511">
        <v>85</v>
      </c>
    </row>
    <row r="1512" spans="16:16 16324:16334" x14ac:dyDescent="0.3">
      <c r="P1512" s="23" t="str">
        <f>IF(AND(H1253&lt;-0.01,Model_dem!F1253="Optimal"),"Aqui","")</f>
        <v/>
      </c>
      <c r="XCV1512" t="s">
        <v>526</v>
      </c>
      <c r="XCW1512">
        <v>2</v>
      </c>
      <c r="XCX1512">
        <v>50</v>
      </c>
      <c r="XCY1512">
        <v>0.05</v>
      </c>
      <c r="XCZ1512">
        <v>50</v>
      </c>
      <c r="XDA1512">
        <v>833</v>
      </c>
      <c r="XDB1512">
        <v>25.262699999999999</v>
      </c>
      <c r="XDC1512">
        <v>0</v>
      </c>
      <c r="XDD1512">
        <v>4871</v>
      </c>
      <c r="XDE1512">
        <v>1800.16</v>
      </c>
      <c r="XDF1512">
        <v>14400</v>
      </c>
    </row>
    <row r="1513" spans="16:16 16324:16334" x14ac:dyDescent="0.3">
      <c r="P1513" s="23" t="str">
        <f>IF(AND(H1254&lt;-0.01,Model_dem!F1254="Optimal"),"Aqui","")</f>
        <v/>
      </c>
      <c r="XCV1513" t="s">
        <v>526</v>
      </c>
      <c r="XCW1513">
        <v>2</v>
      </c>
      <c r="XCX1513">
        <v>50</v>
      </c>
      <c r="XCY1513">
        <v>0.1</v>
      </c>
      <c r="XCZ1513">
        <v>50</v>
      </c>
      <c r="XDA1513">
        <v>850</v>
      </c>
      <c r="XDB1513">
        <v>1030.0999999999999</v>
      </c>
      <c r="XDC1513">
        <v>0</v>
      </c>
      <c r="XDD1513">
        <v>9</v>
      </c>
      <c r="XDE1513">
        <v>1825.84</v>
      </c>
      <c r="XDF1513">
        <v>380</v>
      </c>
    </row>
    <row r="1514" spans="16:16 16324:16334" x14ac:dyDescent="0.3">
      <c r="P1514" s="23" t="str">
        <f>IF(AND(H1255&lt;-0.01,Model_dem!F1255="Optimal"),"Aqui","")</f>
        <v/>
      </c>
      <c r="XCV1514" t="s">
        <v>513</v>
      </c>
      <c r="XCW1514">
        <v>1</v>
      </c>
      <c r="XCX1514">
        <v>5</v>
      </c>
      <c r="XCY1514">
        <v>0.05</v>
      </c>
      <c r="XCZ1514">
        <v>50</v>
      </c>
      <c r="XDA1514">
        <v>778</v>
      </c>
      <c r="XDB1514">
        <v>0.43070199999999997</v>
      </c>
      <c r="XDC1514">
        <v>0</v>
      </c>
      <c r="XDD1514">
        <v>674407</v>
      </c>
      <c r="XDE1514">
        <v>1800</v>
      </c>
      <c r="XDF1514">
        <v>80034</v>
      </c>
    </row>
    <row r="1515" spans="16:16 16324:16334" x14ac:dyDescent="0.3">
      <c r="P1515" s="23" t="str">
        <f>IF(AND(H1256&lt;-0.01,Model_dem!F1256="Optimal"),"Aqui","")</f>
        <v/>
      </c>
      <c r="XCV1515" t="s">
        <v>513</v>
      </c>
      <c r="XCW1515">
        <v>1</v>
      </c>
      <c r="XCX1515">
        <v>5</v>
      </c>
      <c r="XCY1515">
        <v>0.1</v>
      </c>
      <c r="XCZ1515">
        <v>50</v>
      </c>
      <c r="XDA1515">
        <v>778</v>
      </c>
      <c r="XDB1515">
        <v>0.88602000000000003</v>
      </c>
      <c r="XDC1515">
        <v>0</v>
      </c>
      <c r="XDD1515">
        <v>443951</v>
      </c>
      <c r="XDE1515">
        <v>1800</v>
      </c>
      <c r="XDF1515">
        <v>77124</v>
      </c>
    </row>
    <row r="1516" spans="16:16 16324:16334" x14ac:dyDescent="0.3">
      <c r="P1516" s="23" t="str">
        <f>IF(AND(H1257&lt;-0.01,Model_dem!F1257="Optimal"),"Aqui","")</f>
        <v/>
      </c>
      <c r="XCV1516" t="s">
        <v>513</v>
      </c>
      <c r="XCW1516">
        <v>1</v>
      </c>
      <c r="XCX1516">
        <v>5</v>
      </c>
      <c r="XCY1516">
        <v>0.15</v>
      </c>
      <c r="XCZ1516">
        <v>50</v>
      </c>
      <c r="XDA1516">
        <v>778</v>
      </c>
      <c r="XDB1516">
        <v>0.62921800000000006</v>
      </c>
      <c r="XDC1516">
        <v>0</v>
      </c>
      <c r="XDD1516">
        <v>516481</v>
      </c>
      <c r="XDE1516">
        <v>1800</v>
      </c>
      <c r="XDF1516">
        <v>73777</v>
      </c>
    </row>
    <row r="1517" spans="16:16 16324:16334" x14ac:dyDescent="0.3">
      <c r="P1517" s="23" t="str">
        <f>IF(AND(H1258&lt;-0.01,Model_dem!F1258="Optimal"),"Aqui","")</f>
        <v/>
      </c>
      <c r="XCV1517" t="s">
        <v>513</v>
      </c>
      <c r="XCW1517">
        <v>1</v>
      </c>
      <c r="XCX1517">
        <v>5</v>
      </c>
      <c r="XCY1517">
        <v>0.2</v>
      </c>
      <c r="XCZ1517">
        <v>50</v>
      </c>
      <c r="XDA1517">
        <v>778</v>
      </c>
      <c r="XDB1517">
        <v>0.43380400000000002</v>
      </c>
      <c r="XDC1517">
        <v>0</v>
      </c>
      <c r="XDD1517">
        <v>423106</v>
      </c>
      <c r="XDE1517">
        <v>1800.01</v>
      </c>
      <c r="XDF1517">
        <v>70747</v>
      </c>
    </row>
    <row r="1518" spans="16:16 16324:16334" x14ac:dyDescent="0.3">
      <c r="P1518" s="23" t="str">
        <f>IF(AND(H1259&lt;-0.01,Model_dem!F1259="Optimal"),"Aqui","")</f>
        <v/>
      </c>
      <c r="XCV1518" t="s">
        <v>513</v>
      </c>
      <c r="XCW1518">
        <v>1</v>
      </c>
      <c r="XCX1518">
        <v>10</v>
      </c>
      <c r="XCY1518">
        <v>0.05</v>
      </c>
      <c r="XCZ1518">
        <v>50</v>
      </c>
      <c r="XDA1518">
        <v>778</v>
      </c>
      <c r="XDB1518">
        <v>0.62635399999999997</v>
      </c>
      <c r="XDC1518">
        <v>0</v>
      </c>
      <c r="XDD1518">
        <v>527080</v>
      </c>
      <c r="XDE1518">
        <v>1800</v>
      </c>
      <c r="XDF1518">
        <v>79190</v>
      </c>
    </row>
    <row r="1519" spans="16:16 16324:16334" x14ac:dyDescent="0.3">
      <c r="P1519" s="23" t="str">
        <f>IF(AND(H1260&lt;-0.01,Model_dem!F1260="Optimal"),"Aqui","")</f>
        <v/>
      </c>
      <c r="XCV1519" t="s">
        <v>513</v>
      </c>
      <c r="XCW1519">
        <v>1</v>
      </c>
      <c r="XCX1519">
        <v>10</v>
      </c>
      <c r="XCY1519">
        <v>0.1</v>
      </c>
      <c r="XCZ1519">
        <v>50</v>
      </c>
      <c r="XDA1519">
        <v>778</v>
      </c>
      <c r="XDB1519">
        <v>0.962009</v>
      </c>
      <c r="XDC1519">
        <v>0</v>
      </c>
      <c r="XDD1519">
        <v>519805</v>
      </c>
      <c r="XDE1519">
        <v>1800</v>
      </c>
      <c r="XDF1519">
        <v>77225</v>
      </c>
    </row>
    <row r="1520" spans="16:16 16324:16334" x14ac:dyDescent="0.3">
      <c r="P1520" s="23" t="str">
        <f>IF(AND(H1261&lt;-0.01,Model_dem!F1261="Optimal"),"Aqui","")</f>
        <v/>
      </c>
      <c r="XCV1520" t="s">
        <v>513</v>
      </c>
      <c r="XCW1520">
        <v>1</v>
      </c>
      <c r="XCX1520">
        <v>10</v>
      </c>
      <c r="XCY1520">
        <v>0.15</v>
      </c>
      <c r="XCZ1520">
        <v>50</v>
      </c>
      <c r="XDA1520">
        <v>778</v>
      </c>
      <c r="XDB1520">
        <v>0.25462899999999999</v>
      </c>
      <c r="XDC1520">
        <v>0</v>
      </c>
      <c r="XDD1520">
        <v>324376</v>
      </c>
      <c r="XDE1520">
        <v>1800</v>
      </c>
      <c r="XDF1520">
        <v>77463</v>
      </c>
    </row>
    <row r="1521" spans="16:16 16324:16334" x14ac:dyDescent="0.3">
      <c r="P1521" s="23" t="str">
        <f>IF(AND(H1262&lt;-0.01,Model_dem!F1262="Optimal"),"Aqui","")</f>
        <v/>
      </c>
      <c r="XCV1521" t="s">
        <v>513</v>
      </c>
      <c r="XCW1521">
        <v>1</v>
      </c>
      <c r="XCX1521">
        <v>10</v>
      </c>
      <c r="XCY1521">
        <v>0.2</v>
      </c>
      <c r="XCZ1521">
        <v>50</v>
      </c>
      <c r="XDA1521">
        <v>778</v>
      </c>
      <c r="XDB1521">
        <v>1.08405</v>
      </c>
      <c r="XDC1521">
        <v>0</v>
      </c>
      <c r="XDD1521">
        <v>198126</v>
      </c>
      <c r="XDE1521">
        <v>1800.01</v>
      </c>
      <c r="XDF1521">
        <v>65612</v>
      </c>
    </row>
    <row r="1522" spans="16:16 16324:16334" x14ac:dyDescent="0.3">
      <c r="P1522" s="23" t="str">
        <f>IF(AND(H1263&lt;-0.01,Model_dem!F1263="Optimal"),"Aqui","")</f>
        <v/>
      </c>
      <c r="XCV1522" t="s">
        <v>513</v>
      </c>
      <c r="XCW1522">
        <v>1</v>
      </c>
      <c r="XCX1522">
        <v>25</v>
      </c>
      <c r="XCY1522">
        <v>0.05</v>
      </c>
      <c r="XCZ1522">
        <v>50</v>
      </c>
      <c r="XDA1522">
        <v>778</v>
      </c>
      <c r="XDB1522">
        <v>1.4023699999999999</v>
      </c>
      <c r="XDC1522">
        <v>0</v>
      </c>
      <c r="XDD1522">
        <v>141926</v>
      </c>
      <c r="XDE1522">
        <v>1800.04</v>
      </c>
      <c r="XDF1522">
        <v>52720</v>
      </c>
    </row>
    <row r="1523" spans="16:16 16324:16334" x14ac:dyDescent="0.3">
      <c r="P1523" s="23" t="str">
        <f>IF(AND(H1264&lt;-0.01,Model_dem!F1264="Optimal"),"Aqui","")</f>
        <v/>
      </c>
      <c r="XCV1523" t="s">
        <v>513</v>
      </c>
      <c r="XCW1523">
        <v>1</v>
      </c>
      <c r="XCX1523">
        <v>25</v>
      </c>
      <c r="XCY1523">
        <v>0.1</v>
      </c>
      <c r="XCZ1523">
        <v>50</v>
      </c>
      <c r="XDA1523">
        <v>790</v>
      </c>
      <c r="XDB1523">
        <v>4.8391500000000001</v>
      </c>
      <c r="XDC1523">
        <v>0</v>
      </c>
      <c r="XDD1523">
        <v>68891</v>
      </c>
      <c r="XDE1523">
        <v>1800.27</v>
      </c>
      <c r="XDF1523">
        <v>39468</v>
      </c>
    </row>
    <row r="1524" spans="16:16 16324:16334" x14ac:dyDescent="0.3">
      <c r="P1524" s="23" t="str">
        <f>IF(AND(H1265&lt;-0.01,Model_dem!F1265="Optimal"),"Aqui","")</f>
        <v/>
      </c>
      <c r="XCV1524" t="s">
        <v>513</v>
      </c>
      <c r="XCW1524">
        <v>1</v>
      </c>
      <c r="XCX1524">
        <v>25</v>
      </c>
      <c r="XCY1524">
        <v>0.15</v>
      </c>
      <c r="XCZ1524">
        <v>50</v>
      </c>
      <c r="XDA1524">
        <v>792</v>
      </c>
      <c r="XDB1524">
        <v>12.9025</v>
      </c>
      <c r="XDC1524">
        <v>0</v>
      </c>
      <c r="XDD1524">
        <v>10880</v>
      </c>
      <c r="XDE1524">
        <v>1800.04</v>
      </c>
      <c r="XDF1524">
        <v>16233</v>
      </c>
    </row>
    <row r="1525" spans="16:16 16324:16334" x14ac:dyDescent="0.3">
      <c r="P1525" s="23" t="str">
        <f>IF(AND(H1266&lt;-0.01,Model_dem!F1266="Optimal"),"Aqui","")</f>
        <v/>
      </c>
      <c r="XCV1525" t="s">
        <v>513</v>
      </c>
      <c r="XCW1525">
        <v>1</v>
      </c>
      <c r="XCX1525">
        <v>25</v>
      </c>
      <c r="XCY1525">
        <v>0.2</v>
      </c>
      <c r="XCZ1525">
        <v>50</v>
      </c>
      <c r="XDA1525" t="s">
        <v>46</v>
      </c>
      <c r="XDB1525">
        <v>60.008899999999997</v>
      </c>
      <c r="XDC1525">
        <v>0</v>
      </c>
      <c r="XDD1525">
        <v>1</v>
      </c>
      <c r="XDE1525">
        <v>1801.8</v>
      </c>
      <c r="XDF1525">
        <v>29</v>
      </c>
    </row>
    <row r="1526" spans="16:16 16324:16334" x14ac:dyDescent="0.3">
      <c r="P1526" s="23" t="str">
        <f>IF(AND(H1267&lt;-0.01,Model_dem!F1267="Optimal"),"Aqui","")</f>
        <v/>
      </c>
      <c r="XCV1526" t="s">
        <v>513</v>
      </c>
      <c r="XCW1526">
        <v>1</v>
      </c>
      <c r="XCX1526">
        <v>50</v>
      </c>
      <c r="XCY1526">
        <v>0.05</v>
      </c>
      <c r="XCZ1526">
        <v>50</v>
      </c>
      <c r="XDA1526">
        <v>778</v>
      </c>
      <c r="XDB1526">
        <v>2.1257000000000001</v>
      </c>
      <c r="XDC1526">
        <v>0</v>
      </c>
      <c r="XDD1526">
        <v>58691</v>
      </c>
      <c r="XDE1526">
        <v>1800.06</v>
      </c>
      <c r="XDF1526">
        <v>43273</v>
      </c>
    </row>
    <row r="1527" spans="16:16 16324:16334" x14ac:dyDescent="0.3">
      <c r="P1527" s="23" t="str">
        <f>IF(AND(H1268&lt;-0.01,Model_dem!F1268="Optimal"),"Aqui","")</f>
        <v/>
      </c>
      <c r="XCV1527" t="s">
        <v>513</v>
      </c>
      <c r="XCW1527">
        <v>1</v>
      </c>
      <c r="XCX1527">
        <v>50</v>
      </c>
      <c r="XCY1527">
        <v>0.1</v>
      </c>
      <c r="XCZ1527">
        <v>50</v>
      </c>
      <c r="XDA1527">
        <v>792</v>
      </c>
      <c r="XDB1527">
        <v>4.2441899999999997</v>
      </c>
      <c r="XDC1527">
        <v>0</v>
      </c>
      <c r="XDD1527">
        <v>9611</v>
      </c>
      <c r="XDE1527">
        <v>1800</v>
      </c>
      <c r="XDF1527">
        <v>17820</v>
      </c>
    </row>
    <row r="1528" spans="16:16 16324:16334" x14ac:dyDescent="0.3">
      <c r="P1528" s="23" t="str">
        <f>IF(AND(H1269&lt;-0.01,Model_dem!F1269="Optimal"),"Aqui","")</f>
        <v/>
      </c>
      <c r="XCV1528" t="s">
        <v>513</v>
      </c>
      <c r="XCW1528">
        <v>1</v>
      </c>
      <c r="XCX1528">
        <v>50</v>
      </c>
      <c r="XCY1528">
        <v>0.15</v>
      </c>
      <c r="XCZ1528">
        <v>50</v>
      </c>
      <c r="XDA1528" t="s">
        <v>46</v>
      </c>
      <c r="XDB1528">
        <v>60.0077</v>
      </c>
      <c r="XDC1528">
        <v>0</v>
      </c>
      <c r="XDD1528">
        <v>1</v>
      </c>
      <c r="XDE1528">
        <v>1802.44</v>
      </c>
      <c r="XDF1528">
        <v>29</v>
      </c>
    </row>
    <row r="1529" spans="16:16 16324:16334" x14ac:dyDescent="0.3">
      <c r="P1529" s="23" t="str">
        <f>IF(AND(H1270&lt;-0.01,Model_dem!F1270="Optimal"),"Aqui","")</f>
        <v/>
      </c>
      <c r="XCV1529" t="s">
        <v>513</v>
      </c>
      <c r="XCW1529">
        <v>1</v>
      </c>
      <c r="XCX1529">
        <v>50</v>
      </c>
      <c r="XCY1529">
        <v>0.2</v>
      </c>
      <c r="XCZ1529">
        <v>50</v>
      </c>
      <c r="XDA1529" t="s">
        <v>46</v>
      </c>
      <c r="XDB1529">
        <v>60.008499999999998</v>
      </c>
      <c r="XDC1529">
        <v>0</v>
      </c>
      <c r="XDD1529">
        <v>1</v>
      </c>
      <c r="XDE1529">
        <v>1801.2</v>
      </c>
      <c r="XDF1529">
        <v>29</v>
      </c>
    </row>
    <row r="1530" spans="16:16 16324:16334" x14ac:dyDescent="0.3">
      <c r="P1530" s="23" t="str">
        <f>IF(AND(H1271&lt;-0.01,Model_dem!F1271="Optimal"),"Aqui","")</f>
        <v/>
      </c>
      <c r="XCV1530" t="s">
        <v>513</v>
      </c>
      <c r="XCW1530">
        <v>2</v>
      </c>
      <c r="XCX1530">
        <v>5</v>
      </c>
      <c r="XCY1530">
        <v>0.05</v>
      </c>
      <c r="XCZ1530">
        <v>50</v>
      </c>
      <c r="XDA1530">
        <v>778</v>
      </c>
      <c r="XDB1530">
        <v>1.0230300000000001</v>
      </c>
      <c r="XDC1530">
        <v>0</v>
      </c>
      <c r="XDD1530">
        <v>436194</v>
      </c>
      <c r="XDE1530">
        <v>1800</v>
      </c>
      <c r="XDF1530">
        <v>77919</v>
      </c>
    </row>
    <row r="1531" spans="16:16 16324:16334" x14ac:dyDescent="0.3">
      <c r="P1531" s="23" t="str">
        <f>IF(AND(H1272&lt;-0.01,Model_dem!F1272="Optimal"),"Aqui","")</f>
        <v/>
      </c>
      <c r="XCV1531" t="s">
        <v>513</v>
      </c>
      <c r="XCW1531">
        <v>2</v>
      </c>
      <c r="XCX1531">
        <v>5</v>
      </c>
      <c r="XCY1531">
        <v>0.1</v>
      </c>
      <c r="XCZ1531">
        <v>50</v>
      </c>
      <c r="XDA1531">
        <v>778</v>
      </c>
      <c r="XDB1531">
        <v>1.71827</v>
      </c>
      <c r="XDC1531">
        <v>0</v>
      </c>
      <c r="XDD1531">
        <v>581306</v>
      </c>
      <c r="XDE1531">
        <v>1800.01</v>
      </c>
      <c r="XDF1531">
        <v>76793</v>
      </c>
    </row>
    <row r="1532" spans="16:16 16324:16334" x14ac:dyDescent="0.3">
      <c r="P1532" s="23" t="str">
        <f>IF(AND(H1273&lt;-0.01,Model_dem!F1273="Optimal"),"Aqui","")</f>
        <v/>
      </c>
      <c r="XCV1532" t="s">
        <v>513</v>
      </c>
      <c r="XCW1532">
        <v>2</v>
      </c>
      <c r="XCX1532">
        <v>5</v>
      </c>
      <c r="XCY1532">
        <v>0.15</v>
      </c>
      <c r="XCZ1532">
        <v>50</v>
      </c>
      <c r="XDA1532">
        <v>778</v>
      </c>
      <c r="XDB1532">
        <v>1.6890499999999999</v>
      </c>
      <c r="XDC1532">
        <v>0</v>
      </c>
      <c r="XDD1532">
        <v>559780</v>
      </c>
      <c r="XDE1532">
        <v>1800</v>
      </c>
      <c r="XDF1532">
        <v>72884</v>
      </c>
    </row>
    <row r="1533" spans="16:16 16324:16334" x14ac:dyDescent="0.3">
      <c r="P1533" s="23" t="str">
        <f>IF(AND(H1274&lt;-0.01,Model_dem!F1274="Optimal"),"Aqui","")</f>
        <v/>
      </c>
      <c r="XCV1533" t="s">
        <v>513</v>
      </c>
      <c r="XCW1533">
        <v>2</v>
      </c>
      <c r="XCX1533">
        <v>5</v>
      </c>
      <c r="XCY1533">
        <v>0.2</v>
      </c>
      <c r="XCZ1533">
        <v>50</v>
      </c>
      <c r="XDA1533">
        <v>778</v>
      </c>
      <c r="XDB1533">
        <v>0.70555000000000001</v>
      </c>
      <c r="XDC1533">
        <v>0</v>
      </c>
      <c r="XDD1533">
        <v>266116</v>
      </c>
      <c r="XDE1533">
        <v>1800.01</v>
      </c>
      <c r="XDF1533">
        <v>69666</v>
      </c>
    </row>
    <row r="1534" spans="16:16 16324:16334" x14ac:dyDescent="0.3">
      <c r="P1534" s="23" t="str">
        <f>IF(AND(H1275&lt;-0.01,Model_dem!F1275="Optimal"),"Aqui","")</f>
        <v/>
      </c>
      <c r="XCV1534" t="s">
        <v>513</v>
      </c>
      <c r="XCW1534">
        <v>2</v>
      </c>
      <c r="XCX1534">
        <v>10</v>
      </c>
      <c r="XCY1534">
        <v>0.05</v>
      </c>
      <c r="XCZ1534">
        <v>50</v>
      </c>
      <c r="XDA1534">
        <v>778</v>
      </c>
      <c r="XDB1534">
        <v>1.7638799999999999</v>
      </c>
      <c r="XDC1534">
        <v>0</v>
      </c>
      <c r="XDD1534">
        <v>256927</v>
      </c>
      <c r="XDE1534">
        <v>1800</v>
      </c>
      <c r="XDF1534">
        <v>65107</v>
      </c>
    </row>
    <row r="1535" spans="16:16 16324:16334" x14ac:dyDescent="0.3">
      <c r="P1535" s="23" t="str">
        <f>IF(AND(H1276&lt;-0.01,Model_dem!F1276="Optimal"),"Aqui","")</f>
        <v/>
      </c>
      <c r="XCV1535" t="s">
        <v>513</v>
      </c>
      <c r="XCW1535">
        <v>2</v>
      </c>
      <c r="XCX1535">
        <v>10</v>
      </c>
      <c r="XCY1535">
        <v>0.1</v>
      </c>
      <c r="XCZ1535">
        <v>50</v>
      </c>
      <c r="XDA1535">
        <v>778</v>
      </c>
      <c r="XDB1535">
        <v>1.37466</v>
      </c>
      <c r="XDC1535">
        <v>0</v>
      </c>
      <c r="XDD1535">
        <v>236650</v>
      </c>
      <c r="XDE1535">
        <v>1800.01</v>
      </c>
      <c r="XDF1535">
        <v>65462</v>
      </c>
    </row>
    <row r="1536" spans="16:16 16324:16334" x14ac:dyDescent="0.3">
      <c r="P1536" s="23" t="str">
        <f>IF(AND(H1277&lt;-0.01,Model_dem!F1277="Optimal"),"Aqui","")</f>
        <v/>
      </c>
      <c r="XCV1536" t="s">
        <v>513</v>
      </c>
      <c r="XCW1536">
        <v>2</v>
      </c>
      <c r="XCX1536">
        <v>10</v>
      </c>
      <c r="XCY1536">
        <v>0.15</v>
      </c>
      <c r="XCZ1536">
        <v>50</v>
      </c>
      <c r="XDA1536">
        <v>778</v>
      </c>
      <c r="XDB1536">
        <v>2.1627100000000001</v>
      </c>
      <c r="XDC1536">
        <v>0</v>
      </c>
      <c r="XDD1536">
        <v>231794</v>
      </c>
      <c r="XDE1536">
        <v>1800</v>
      </c>
      <c r="XDF1536">
        <v>60649</v>
      </c>
    </row>
    <row r="1537" spans="16:17 16324:16334" x14ac:dyDescent="0.3">
      <c r="P1537" s="23" t="str">
        <f>IF(AND(H1278&lt;-0.01,Model_dem!F1278="Optimal"),"Aqui","")</f>
        <v/>
      </c>
      <c r="XCV1537" t="s">
        <v>513</v>
      </c>
      <c r="XCW1537">
        <v>2</v>
      </c>
      <c r="XCX1537">
        <v>10</v>
      </c>
      <c r="XCY1537">
        <v>0.2</v>
      </c>
      <c r="XCZ1537">
        <v>50</v>
      </c>
      <c r="XDA1537">
        <v>790</v>
      </c>
      <c r="XDB1537">
        <v>14.329000000000001</v>
      </c>
      <c r="XDC1537">
        <v>19</v>
      </c>
      <c r="XDD1537">
        <v>284755</v>
      </c>
      <c r="XDE1537">
        <v>1800.06</v>
      </c>
      <c r="XDF1537">
        <v>56071</v>
      </c>
    </row>
    <row r="1538" spans="16:17 16324:16334" x14ac:dyDescent="0.3">
      <c r="P1538" s="23" t="str">
        <f>IF(AND(H1279&lt;-0.01,Model_dem!F1279="Optimal"),"Aqui","")</f>
        <v/>
      </c>
      <c r="XCV1538" t="s">
        <v>513</v>
      </c>
      <c r="XCW1538">
        <v>2</v>
      </c>
      <c r="XCX1538">
        <v>25</v>
      </c>
      <c r="XCY1538">
        <v>0.05</v>
      </c>
      <c r="XCZ1538">
        <v>50</v>
      </c>
      <c r="XDA1538">
        <v>778</v>
      </c>
      <c r="XDB1538">
        <v>1.73227</v>
      </c>
      <c r="XDC1538">
        <v>0</v>
      </c>
      <c r="XDD1538">
        <v>93911</v>
      </c>
      <c r="XDE1538">
        <v>1800.25</v>
      </c>
      <c r="XDF1538">
        <v>47101</v>
      </c>
    </row>
    <row r="1539" spans="16:17 16324:16334" x14ac:dyDescent="0.3">
      <c r="P1539" s="23" t="str">
        <f>IF(AND(H1280&lt;-0.01,Model_dem!F1280="Optimal"),"Aqui","")</f>
        <v/>
      </c>
      <c r="XCV1539" t="s">
        <v>513</v>
      </c>
      <c r="XCW1539">
        <v>2</v>
      </c>
      <c r="XCX1539">
        <v>25</v>
      </c>
      <c r="XCY1539">
        <v>0.1</v>
      </c>
      <c r="XCZ1539">
        <v>50</v>
      </c>
      <c r="XDA1539">
        <v>790</v>
      </c>
      <c r="XDB1539">
        <v>4.4977999999999998</v>
      </c>
      <c r="XDC1539">
        <v>0</v>
      </c>
      <c r="XDD1539">
        <v>57390</v>
      </c>
      <c r="XDE1539">
        <v>1800.22</v>
      </c>
      <c r="XDF1539">
        <v>33329</v>
      </c>
    </row>
    <row r="1540" spans="16:17 16324:16334" x14ac:dyDescent="0.3">
      <c r="P1540" s="23" t="str">
        <f>IF(AND(H1281&lt;-0.01,Model_dem!F1281="Optimal"),"Aqui","")</f>
        <v/>
      </c>
      <c r="XCV1540" t="s">
        <v>513</v>
      </c>
      <c r="XCW1540">
        <v>2</v>
      </c>
      <c r="XCX1540">
        <v>25</v>
      </c>
      <c r="XCY1540">
        <v>0.15</v>
      </c>
      <c r="XCZ1540">
        <v>50</v>
      </c>
      <c r="XDA1540">
        <v>801</v>
      </c>
      <c r="XDB1540">
        <v>22.616700000000002</v>
      </c>
      <c r="XDC1540">
        <v>0</v>
      </c>
      <c r="XDD1540">
        <v>2949</v>
      </c>
      <c r="XDE1540">
        <v>1800.07</v>
      </c>
      <c r="XDF1540">
        <v>7358</v>
      </c>
    </row>
    <row r="1541" spans="16:17 16324:16334" x14ac:dyDescent="0.3">
      <c r="P1541" s="23" t="str">
        <f>IF(AND(H1282&lt;-0.01,Model_dem!F1282="Optimal"),"Aqui","")</f>
        <v/>
      </c>
      <c r="XCV1541" t="s">
        <v>513</v>
      </c>
      <c r="XCW1541">
        <v>2</v>
      </c>
      <c r="XCX1541">
        <v>25</v>
      </c>
      <c r="XCY1541">
        <v>0.2</v>
      </c>
      <c r="XCZ1541">
        <v>50</v>
      </c>
      <c r="XDA1541">
        <v>961</v>
      </c>
      <c r="XDB1541">
        <v>1853.06</v>
      </c>
      <c r="XDC1541">
        <v>0</v>
      </c>
      <c r="XDD1541">
        <v>1</v>
      </c>
      <c r="XDE1541">
        <v>1853.21</v>
      </c>
      <c r="XDF1541">
        <v>48</v>
      </c>
    </row>
    <row r="1542" spans="16:17 16324:16334" x14ac:dyDescent="0.3">
      <c r="P1542" s="23" t="str">
        <f>IF(AND(H1283&lt;-0.01,Model_dem!F1283="Optimal"),"Aqui","")</f>
        <v/>
      </c>
      <c r="Q1542">
        <v>19830</v>
      </c>
      <c r="XCV1542" t="s">
        <v>513</v>
      </c>
      <c r="XCW1542">
        <v>2</v>
      </c>
      <c r="XCX1542">
        <v>50</v>
      </c>
      <c r="XCY1542">
        <v>0.05</v>
      </c>
      <c r="XCZ1542">
        <v>50</v>
      </c>
      <c r="XDA1542">
        <v>790</v>
      </c>
      <c r="XDB1542">
        <v>4.9407399999999999</v>
      </c>
      <c r="XDC1542">
        <v>1</v>
      </c>
      <c r="XDD1542">
        <v>123995</v>
      </c>
      <c r="XDE1542">
        <v>1800</v>
      </c>
      <c r="XDF1542">
        <v>44912</v>
      </c>
    </row>
    <row r="1543" spans="16:17 16324:16334" x14ac:dyDescent="0.3">
      <c r="P1543" s="23" t="str">
        <f>IF(AND(H1284&lt;-0.01,Model_dem!F1284="Optimal"),"Aqui","")</f>
        <v/>
      </c>
      <c r="Q1543">
        <v>11411</v>
      </c>
      <c r="XCV1543" t="s">
        <v>513</v>
      </c>
      <c r="XCW1543">
        <v>2</v>
      </c>
      <c r="XCX1543">
        <v>50</v>
      </c>
      <c r="XCY1543">
        <v>0.1</v>
      </c>
      <c r="XCZ1543">
        <v>50</v>
      </c>
      <c r="XDA1543">
        <v>825</v>
      </c>
      <c r="XDB1543">
        <v>220.92400000000001</v>
      </c>
      <c r="XDC1543">
        <v>0</v>
      </c>
      <c r="XDD1543">
        <v>49</v>
      </c>
      <c r="XDE1543">
        <v>1801.95</v>
      </c>
      <c r="XDF1543">
        <v>1429</v>
      </c>
    </row>
    <row r="1544" spans="16:17 16324:16334" x14ac:dyDescent="0.3">
      <c r="P1544" s="23" t="str">
        <f>IF(AND(H1285&lt;-0.01,Model_dem!F1285="Optimal"),"Aqui","")</f>
        <v/>
      </c>
      <c r="XCV1544" t="s">
        <v>513</v>
      </c>
      <c r="XCW1544">
        <v>2</v>
      </c>
      <c r="XCX1544">
        <v>50</v>
      </c>
      <c r="XCY1544">
        <v>0.15</v>
      </c>
      <c r="XCZ1544">
        <v>50</v>
      </c>
      <c r="XDA1544" t="s">
        <v>46</v>
      </c>
      <c r="XDB1544">
        <v>60.007899999999999</v>
      </c>
      <c r="XDC1544">
        <v>0</v>
      </c>
      <c r="XDD1544">
        <v>1</v>
      </c>
      <c r="XDE1544">
        <v>1800.49</v>
      </c>
      <c r="XDF1544">
        <v>29</v>
      </c>
    </row>
    <row r="1545" spans="16:17 16324:16334" x14ac:dyDescent="0.3">
      <c r="P1545" s="23" t="str">
        <f>IF(AND(H1286&lt;-0.01,Model_dem!F1286="Optimal"),"Aqui","")</f>
        <v/>
      </c>
      <c r="XCV1545" t="s">
        <v>19</v>
      </c>
      <c r="XCW1545">
        <v>0</v>
      </c>
      <c r="XCX1545">
        <v>0</v>
      </c>
      <c r="XCY1545">
        <v>0.05</v>
      </c>
      <c r="XCZ1545">
        <v>100</v>
      </c>
      <c r="XDA1545">
        <v>17289</v>
      </c>
      <c r="XDB1545">
        <v>196.14500000000001</v>
      </c>
      <c r="XDC1545">
        <v>34</v>
      </c>
      <c r="XDD1545">
        <v>564</v>
      </c>
      <c r="XDE1545">
        <v>1800.02</v>
      </c>
      <c r="XDF1545">
        <v>59654</v>
      </c>
    </row>
    <row r="1546" spans="16:17 16324:16334" x14ac:dyDescent="0.3">
      <c r="P1546" s="23" t="str">
        <f>IF(AND(H1287&lt;-0.01,Model_dem!F1287="Optimal"),"Aqui","")</f>
        <v/>
      </c>
      <c r="Q1546">
        <v>28777</v>
      </c>
      <c r="XCV1546" t="s">
        <v>19</v>
      </c>
      <c r="XCW1546">
        <v>0</v>
      </c>
      <c r="XCX1546">
        <v>0</v>
      </c>
      <c r="XCY1546">
        <v>0.1</v>
      </c>
      <c r="XCZ1546">
        <v>100</v>
      </c>
      <c r="XDA1546">
        <v>17289</v>
      </c>
      <c r="XDB1546">
        <v>37.4666</v>
      </c>
      <c r="XDC1546">
        <v>2</v>
      </c>
      <c r="XDD1546">
        <v>749</v>
      </c>
      <c r="XDE1546">
        <v>1800</v>
      </c>
      <c r="XDF1546">
        <v>62700</v>
      </c>
    </row>
    <row r="1547" spans="16:17 16324:16334" x14ac:dyDescent="0.3">
      <c r="P1547" s="23" t="str">
        <f>IF(AND(H1288&lt;-0.01,Model_dem!F1288="Optimal"),"Aqui","")</f>
        <v/>
      </c>
      <c r="Q1547">
        <v>9723</v>
      </c>
      <c r="XCV1547" t="s">
        <v>19</v>
      </c>
      <c r="XCW1547">
        <v>0</v>
      </c>
      <c r="XCX1547">
        <v>0</v>
      </c>
      <c r="XCY1547">
        <v>0.15</v>
      </c>
      <c r="XCZ1547">
        <v>100</v>
      </c>
      <c r="XDA1547">
        <v>17289</v>
      </c>
      <c r="XDB1547">
        <v>45.379100000000001</v>
      </c>
      <c r="XDC1547">
        <v>3</v>
      </c>
      <c r="XDD1547">
        <v>514</v>
      </c>
      <c r="XDE1547">
        <v>1800.05</v>
      </c>
      <c r="XDF1547">
        <v>48157</v>
      </c>
    </row>
    <row r="1548" spans="16:17 16324:16334" x14ac:dyDescent="0.3">
      <c r="P1548" s="23" t="str">
        <f>IF(AND(H1289&lt;-0.01,Model_dem!F1289="Optimal"),"Aqui","")</f>
        <v/>
      </c>
      <c r="XCV1548" t="s">
        <v>19</v>
      </c>
      <c r="XCW1548">
        <v>0</v>
      </c>
      <c r="XCX1548">
        <v>0</v>
      </c>
      <c r="XCY1548">
        <v>0.2</v>
      </c>
      <c r="XCZ1548">
        <v>100</v>
      </c>
      <c r="XDA1548">
        <v>17289</v>
      </c>
      <c r="XDB1548">
        <v>42.486699999999999</v>
      </c>
      <c r="XDC1548">
        <v>8</v>
      </c>
      <c r="XDD1548">
        <v>416</v>
      </c>
      <c r="XDE1548">
        <v>1800.02</v>
      </c>
      <c r="XDF1548">
        <v>49019</v>
      </c>
    </row>
    <row r="1549" spans="16:17 16324:16334" x14ac:dyDescent="0.3">
      <c r="P1549" s="23" t="str">
        <f>IF(AND(H1290&lt;-0.01,Model_dem!F1290="Optimal"),"Aqui","")</f>
        <v/>
      </c>
      <c r="XCV1549" t="s">
        <v>19</v>
      </c>
      <c r="XCW1549">
        <v>1</v>
      </c>
      <c r="XCX1549">
        <v>5</v>
      </c>
      <c r="XCY1549">
        <v>0.05</v>
      </c>
      <c r="XCZ1549">
        <v>100</v>
      </c>
      <c r="XDA1549">
        <v>17629.599999999999</v>
      </c>
      <c r="XDB1549">
        <v>135.69</v>
      </c>
      <c r="XDC1549">
        <v>3</v>
      </c>
      <c r="XDD1549">
        <v>80</v>
      </c>
      <c r="XDE1549">
        <v>1800.11</v>
      </c>
      <c r="XDF1549">
        <v>14458</v>
      </c>
    </row>
    <row r="1550" spans="16:17 16324:16334" x14ac:dyDescent="0.3">
      <c r="P1550" s="23" t="str">
        <f>IF(AND(H1291&lt;-0.01,Model_dem!F1291="Optimal"),"Aqui","")</f>
        <v/>
      </c>
      <c r="Q1550">
        <v>27772</v>
      </c>
      <c r="XCV1550" t="s">
        <v>19</v>
      </c>
      <c r="XCW1550">
        <v>1</v>
      </c>
      <c r="XCX1550">
        <v>5</v>
      </c>
      <c r="XCY1550">
        <v>0.1</v>
      </c>
      <c r="XCZ1550">
        <v>100</v>
      </c>
      <c r="XDA1550">
        <v>17941.8</v>
      </c>
      <c r="XDB1550">
        <v>734.46900000000005</v>
      </c>
      <c r="XDC1550">
        <v>49</v>
      </c>
      <c r="XDD1550">
        <v>167</v>
      </c>
      <c r="XDE1550">
        <v>1800.02</v>
      </c>
      <c r="XDF1550">
        <v>14299</v>
      </c>
    </row>
    <row r="1551" spans="16:17 16324:16334" x14ac:dyDescent="0.3">
      <c r="P1551" s="23" t="str">
        <f>IF(AND(H1292&lt;-0.01,Model_dem!F1292="Optimal"),"Aqui","")</f>
        <v/>
      </c>
      <c r="Q1551">
        <v>11304</v>
      </c>
      <c r="XCV1551" t="s">
        <v>19</v>
      </c>
      <c r="XCW1551">
        <v>1</v>
      </c>
      <c r="XCX1551">
        <v>10</v>
      </c>
      <c r="XCY1551">
        <v>0.05</v>
      </c>
      <c r="XCZ1551">
        <v>100</v>
      </c>
      <c r="XDA1551">
        <v>17629.599999999999</v>
      </c>
      <c r="XDB1551">
        <v>169.71899999999999</v>
      </c>
      <c r="XDC1551">
        <v>4</v>
      </c>
      <c r="XDD1551">
        <v>58</v>
      </c>
      <c r="XDE1551">
        <v>1800.16</v>
      </c>
      <c r="XDF1551">
        <v>11832</v>
      </c>
    </row>
    <row r="1552" spans="16:17 16324:16334" x14ac:dyDescent="0.3">
      <c r="P1552" s="23" t="str">
        <f>IF(AND(H1293&lt;-0.01,Model_dem!F1293="Optimal"),"Aqui","")</f>
        <v/>
      </c>
      <c r="XCV1552" t="s">
        <v>19</v>
      </c>
      <c r="XCW1552">
        <v>1</v>
      </c>
      <c r="XCX1552">
        <v>10</v>
      </c>
      <c r="XCY1552">
        <v>0.1</v>
      </c>
      <c r="XCZ1552">
        <v>100</v>
      </c>
      <c r="XDA1552">
        <v>17941.8</v>
      </c>
      <c r="XDB1552">
        <v>564.51400000000001</v>
      </c>
      <c r="XDC1552">
        <v>38</v>
      </c>
      <c r="XDD1552">
        <v>149</v>
      </c>
      <c r="XDE1552">
        <v>1800.05</v>
      </c>
      <c r="XDF1552">
        <v>14938</v>
      </c>
    </row>
    <row r="1553" spans="16:17 16324:16334" x14ac:dyDescent="0.3">
      <c r="P1553" s="23" t="str">
        <f>IF(AND(H1294&lt;-0.01,Model_dem!F1294="Optimal"),"Aqui","")</f>
        <v/>
      </c>
      <c r="XCV1553" t="s">
        <v>19</v>
      </c>
      <c r="XCW1553">
        <v>1</v>
      </c>
      <c r="XCX1553">
        <v>25</v>
      </c>
      <c r="XCY1553">
        <v>0.05</v>
      </c>
      <c r="XCZ1553">
        <v>100</v>
      </c>
      <c r="XDA1553">
        <v>17729.3</v>
      </c>
      <c r="XDB1553">
        <v>307.346</v>
      </c>
      <c r="XDC1553">
        <v>5</v>
      </c>
      <c r="XDD1553">
        <v>44</v>
      </c>
      <c r="XDE1553">
        <v>1800.57</v>
      </c>
      <c r="XDF1553">
        <v>8471</v>
      </c>
    </row>
    <row r="1554" spans="16:17 16324:16334" x14ac:dyDescent="0.3">
      <c r="P1554" s="23" t="str">
        <f>IF(AND(H1295&lt;-0.01,Model_dem!F1295="Optimal"),"Aqui","")</f>
        <v/>
      </c>
      <c r="Q1554">
        <v>27508</v>
      </c>
      <c r="XCV1554" t="s">
        <v>19</v>
      </c>
      <c r="XCW1554">
        <v>1</v>
      </c>
      <c r="XCX1554">
        <v>25</v>
      </c>
      <c r="XCY1554">
        <v>0.1</v>
      </c>
      <c r="XCZ1554">
        <v>100</v>
      </c>
      <c r="XDA1554">
        <v>17969.8</v>
      </c>
      <c r="XDB1554">
        <v>1519.35</v>
      </c>
      <c r="XDC1554">
        <v>53</v>
      </c>
      <c r="XDD1554">
        <v>71</v>
      </c>
      <c r="XDE1554">
        <v>1800.14</v>
      </c>
      <c r="XDF1554">
        <v>8883</v>
      </c>
    </row>
    <row r="1555" spans="16:17 16324:16334" x14ac:dyDescent="0.3">
      <c r="P1555" s="23" t="str">
        <f>IF(AND(H1296&lt;-0.01,Model_dem!F1296="Optimal"),"Aqui","")</f>
        <v/>
      </c>
      <c r="Q1555">
        <v>7900</v>
      </c>
      <c r="XCV1555" t="s">
        <v>19</v>
      </c>
      <c r="XCW1555">
        <v>1</v>
      </c>
      <c r="XCX1555">
        <v>50</v>
      </c>
      <c r="XCY1555">
        <v>0.05</v>
      </c>
      <c r="XCZ1555">
        <v>100</v>
      </c>
      <c r="XDA1555">
        <v>17729.3</v>
      </c>
      <c r="XDB1555">
        <v>256.416</v>
      </c>
      <c r="XDC1555">
        <v>6</v>
      </c>
      <c r="XDD1555">
        <v>39</v>
      </c>
      <c r="XDE1555">
        <v>1800.08</v>
      </c>
      <c r="XDF1555">
        <v>8254</v>
      </c>
    </row>
    <row r="1556" spans="16:17 16324:16334" x14ac:dyDescent="0.3">
      <c r="P1556" s="23" t="str">
        <f>IF(AND(H1297&lt;-0.01,Model_dem!F1297="Optimal"),"Aqui","")</f>
        <v/>
      </c>
      <c r="XCV1556" t="s">
        <v>19</v>
      </c>
      <c r="XCW1556">
        <v>1</v>
      </c>
      <c r="XCX1556">
        <v>50</v>
      </c>
      <c r="XCY1556">
        <v>0.1</v>
      </c>
      <c r="XCZ1556">
        <v>100</v>
      </c>
      <c r="XDA1556">
        <v>18283</v>
      </c>
      <c r="XDB1556">
        <v>1282.54</v>
      </c>
      <c r="XDC1556">
        <v>25</v>
      </c>
      <c r="XDD1556">
        <v>46</v>
      </c>
      <c r="XDE1556">
        <v>1800.02</v>
      </c>
      <c r="XDF1556">
        <v>5529</v>
      </c>
    </row>
    <row r="1557" spans="16:17 16324:16334" x14ac:dyDescent="0.3">
      <c r="P1557" s="23" t="str">
        <f>IF(AND(H1298&lt;-0.01,Model_dem!F1298="Optimal"),"Aqui","")</f>
        <v/>
      </c>
      <c r="XCV1557" t="s">
        <v>19</v>
      </c>
      <c r="XCW1557">
        <v>2</v>
      </c>
      <c r="XCX1557">
        <v>5</v>
      </c>
      <c r="XCY1557">
        <v>0.05</v>
      </c>
      <c r="XCZ1557">
        <v>100</v>
      </c>
      <c r="XDA1557">
        <v>17454.3</v>
      </c>
      <c r="XDB1557">
        <v>450.39400000000001</v>
      </c>
      <c r="XDC1557">
        <v>11</v>
      </c>
      <c r="XDD1557">
        <v>62</v>
      </c>
      <c r="XDE1557">
        <v>1800.03</v>
      </c>
      <c r="XDF1557">
        <v>12472</v>
      </c>
    </row>
    <row r="1558" spans="16:17 16324:16334" x14ac:dyDescent="0.3">
      <c r="P1558" s="23" t="str">
        <f>IF(AND(H1299&lt;-0.01,Model_dem!F1299="Optimal"),"Aqui","")</f>
        <v/>
      </c>
      <c r="XCV1558" t="s">
        <v>19</v>
      </c>
      <c r="XCW1558">
        <v>2</v>
      </c>
      <c r="XCX1558">
        <v>5</v>
      </c>
      <c r="XCY1558">
        <v>0.1</v>
      </c>
      <c r="XCZ1558">
        <v>100</v>
      </c>
      <c r="XDA1558">
        <v>17505.2</v>
      </c>
      <c r="XDB1558">
        <v>209.92599999999999</v>
      </c>
      <c r="XDC1558">
        <v>8</v>
      </c>
      <c r="XDD1558">
        <v>119</v>
      </c>
      <c r="XDE1558">
        <v>1800.34</v>
      </c>
      <c r="XDF1558">
        <v>13843</v>
      </c>
    </row>
    <row r="1559" spans="16:17 16324:16334" x14ac:dyDescent="0.3">
      <c r="P1559" s="23" t="str">
        <f>IF(AND(H1300&lt;-0.01,Model_dem!F1300="Optimal"),"Aqui","")</f>
        <v/>
      </c>
      <c r="XCV1559" t="s">
        <v>19</v>
      </c>
      <c r="XCW1559">
        <v>2</v>
      </c>
      <c r="XCX1559">
        <v>5</v>
      </c>
      <c r="XCY1559">
        <v>0.15</v>
      </c>
      <c r="XCZ1559">
        <v>100</v>
      </c>
      <c r="XDA1559">
        <v>17512.900000000001</v>
      </c>
      <c r="XDB1559">
        <v>90.761399999999995</v>
      </c>
      <c r="XDC1559">
        <v>0</v>
      </c>
      <c r="XDD1559">
        <v>83</v>
      </c>
      <c r="XDE1559">
        <v>1800.1</v>
      </c>
      <c r="XDF1559">
        <v>13350</v>
      </c>
    </row>
    <row r="1560" spans="16:17 16324:16334" x14ac:dyDescent="0.3">
      <c r="P1560" s="23" t="str">
        <f>IF(AND(H1301&lt;-0.01,Model_dem!F1301="Optimal"),"Aqui","")</f>
        <v/>
      </c>
      <c r="XCV1560" t="s">
        <v>19</v>
      </c>
      <c r="XCW1560">
        <v>2</v>
      </c>
      <c r="XCX1560">
        <v>5</v>
      </c>
      <c r="XCY1560">
        <v>0.2</v>
      </c>
      <c r="XCZ1560">
        <v>100</v>
      </c>
      <c r="XDA1560">
        <v>17722.5</v>
      </c>
      <c r="XDB1560">
        <v>917.07799999999997</v>
      </c>
      <c r="XDC1560">
        <v>20</v>
      </c>
      <c r="XDD1560">
        <v>47</v>
      </c>
      <c r="XDE1560">
        <v>1800.23</v>
      </c>
      <c r="XDF1560">
        <v>8553</v>
      </c>
    </row>
    <row r="1561" spans="16:17 16324:16334" x14ac:dyDescent="0.3">
      <c r="P1561" s="23" t="str">
        <f>IF(AND(H1302&lt;-0.01,Model_dem!F1302="Optimal"),"Aqui","")</f>
        <v/>
      </c>
      <c r="XCV1561" t="s">
        <v>19</v>
      </c>
      <c r="XCW1561">
        <v>2</v>
      </c>
      <c r="XCX1561">
        <v>10</v>
      </c>
      <c r="XCY1561">
        <v>0.05</v>
      </c>
      <c r="XCZ1561">
        <v>100</v>
      </c>
      <c r="XDA1561">
        <v>17505.2</v>
      </c>
      <c r="XDB1561">
        <v>127.545</v>
      </c>
      <c r="XDC1561">
        <v>0</v>
      </c>
      <c r="XDD1561">
        <v>71</v>
      </c>
      <c r="XDE1561">
        <v>1800.11</v>
      </c>
      <c r="XDF1561">
        <v>11539</v>
      </c>
    </row>
    <row r="1562" spans="16:17 16324:16334" x14ac:dyDescent="0.3">
      <c r="P1562" s="23" t="str">
        <f>IF(AND(H1303&lt;-0.01,Model_dem!F1303="Optimal"),"Aqui","")</f>
        <v/>
      </c>
      <c r="XCV1562" t="s">
        <v>19</v>
      </c>
      <c r="XCW1562">
        <v>2</v>
      </c>
      <c r="XCX1562">
        <v>10</v>
      </c>
      <c r="XCY1562">
        <v>0.1</v>
      </c>
      <c r="XCZ1562">
        <v>100</v>
      </c>
      <c r="XDA1562">
        <v>17598.2</v>
      </c>
      <c r="XDB1562">
        <v>888.73199999999997</v>
      </c>
      <c r="XDC1562">
        <v>16</v>
      </c>
      <c r="XDD1562">
        <v>43</v>
      </c>
      <c r="XDE1562">
        <v>1800.01</v>
      </c>
      <c r="XDF1562">
        <v>8291</v>
      </c>
    </row>
    <row r="1563" spans="16:17 16324:16334" x14ac:dyDescent="0.3">
      <c r="P1563" s="23" t="str">
        <f>IF(AND(H1304&lt;-0.01,Model_dem!F1304="Optimal"),"Aqui","")</f>
        <v/>
      </c>
      <c r="XCV1563" t="s">
        <v>19</v>
      </c>
      <c r="XCW1563">
        <v>2</v>
      </c>
      <c r="XCX1563">
        <v>10</v>
      </c>
      <c r="XCY1563">
        <v>0.15</v>
      </c>
      <c r="XCZ1563">
        <v>100</v>
      </c>
      <c r="XDA1563">
        <v>17930</v>
      </c>
      <c r="XDB1563">
        <v>592.40700000000004</v>
      </c>
      <c r="XDC1563">
        <v>6</v>
      </c>
      <c r="XDD1563">
        <v>44</v>
      </c>
      <c r="XDE1563">
        <v>1800</v>
      </c>
      <c r="XDF1563">
        <v>6466</v>
      </c>
    </row>
    <row r="1564" spans="16:17 16324:16334" x14ac:dyDescent="0.3">
      <c r="P1564" s="23" t="str">
        <f>IF(AND(H1305&lt;-0.01,Model_dem!F1305="Optimal"),"Aqui","")</f>
        <v/>
      </c>
      <c r="XCV1564" t="s">
        <v>19</v>
      </c>
      <c r="XCW1564">
        <v>2</v>
      </c>
      <c r="XCX1564">
        <v>10</v>
      </c>
      <c r="XCY1564">
        <v>0.2</v>
      </c>
      <c r="XCZ1564">
        <v>100</v>
      </c>
      <c r="XDA1564">
        <v>18249.099999999999</v>
      </c>
      <c r="XDB1564">
        <v>818.28800000000001</v>
      </c>
      <c r="XDC1564">
        <v>6</v>
      </c>
      <c r="XDD1564">
        <v>37</v>
      </c>
      <c r="XDE1564">
        <v>1800.02</v>
      </c>
      <c r="XDF1564">
        <v>4819</v>
      </c>
    </row>
    <row r="1565" spans="16:17 16324:16334" x14ac:dyDescent="0.3">
      <c r="P1565" s="23" t="str">
        <f>IF(AND(H1306&lt;-0.01,Model_dem!F1306="Optimal"),"Aqui","")</f>
        <v/>
      </c>
      <c r="XCV1565" t="s">
        <v>19</v>
      </c>
      <c r="XCW1565">
        <v>2</v>
      </c>
      <c r="XCX1565">
        <v>25</v>
      </c>
      <c r="XCY1565">
        <v>0.05</v>
      </c>
      <c r="XCZ1565">
        <v>100</v>
      </c>
      <c r="XDA1565">
        <v>17722.5</v>
      </c>
      <c r="XDB1565">
        <v>170.10599999999999</v>
      </c>
      <c r="XDC1565">
        <v>0</v>
      </c>
      <c r="XDD1565">
        <v>30</v>
      </c>
      <c r="XDE1565">
        <v>1800.24</v>
      </c>
      <c r="XDF1565">
        <v>7039</v>
      </c>
    </row>
    <row r="1566" spans="16:17 16324:16334" x14ac:dyDescent="0.3">
      <c r="P1566" s="23" t="str">
        <f>IF(AND(H1307&lt;-0.01,Model_dem!F1307="Optimal"),"Aqui","")</f>
        <v/>
      </c>
      <c r="XCV1566" t="s">
        <v>19</v>
      </c>
      <c r="XCW1566">
        <v>2</v>
      </c>
      <c r="XCX1566">
        <v>25</v>
      </c>
      <c r="XCY1566">
        <v>0.1</v>
      </c>
      <c r="XCZ1566">
        <v>100</v>
      </c>
      <c r="XDA1566">
        <v>18716.5</v>
      </c>
      <c r="XDB1566">
        <v>535.71699999999998</v>
      </c>
      <c r="XDC1566">
        <v>1</v>
      </c>
      <c r="XDD1566">
        <v>28</v>
      </c>
      <c r="XDE1566">
        <v>1800.41</v>
      </c>
      <c r="XDF1566">
        <v>2617</v>
      </c>
    </row>
    <row r="1567" spans="16:17 16324:16334" x14ac:dyDescent="0.3">
      <c r="P1567" s="23" t="str">
        <f>IF(AND(H1308&lt;-0.01,Model_dem!F1308="Optimal"),"Aqui","")</f>
        <v/>
      </c>
      <c r="XCV1567" t="s">
        <v>19</v>
      </c>
      <c r="XCW1567">
        <v>2</v>
      </c>
      <c r="XCX1567">
        <v>50</v>
      </c>
      <c r="XCY1567">
        <v>0.05</v>
      </c>
      <c r="XCZ1567">
        <v>100</v>
      </c>
      <c r="XDA1567">
        <v>17729.3</v>
      </c>
      <c r="XDB1567">
        <v>1255.75</v>
      </c>
      <c r="XDC1567">
        <v>25</v>
      </c>
      <c r="XDD1567">
        <v>44</v>
      </c>
      <c r="XDE1567">
        <v>1800.46</v>
      </c>
      <c r="XDF1567">
        <v>8366</v>
      </c>
    </row>
    <row r="1568" spans="16:17 16324:16334" x14ac:dyDescent="0.3">
      <c r="P1568" s="23" t="str">
        <f>IF(AND(H1309&lt;-0.01,Model_dem!F1309="Optimal"),"Aqui","")</f>
        <v/>
      </c>
      <c r="XCV1568" t="s">
        <v>19</v>
      </c>
      <c r="XCW1568">
        <v>2</v>
      </c>
      <c r="XCX1568">
        <v>50</v>
      </c>
      <c r="XCY1568">
        <v>0.1</v>
      </c>
      <c r="XCZ1568">
        <v>100</v>
      </c>
      <c r="XDA1568">
        <v>18411.400000000001</v>
      </c>
      <c r="XDB1568">
        <v>579.154</v>
      </c>
      <c r="XDC1568">
        <v>10</v>
      </c>
      <c r="XDD1568">
        <v>49</v>
      </c>
      <c r="XDE1568">
        <v>1800.12</v>
      </c>
      <c r="XDF1568">
        <v>5260</v>
      </c>
    </row>
    <row r="1569" spans="16:16 16324:16334" x14ac:dyDescent="0.3">
      <c r="P1569" s="23" t="str">
        <f>IF(AND(H1310&lt;-0.01,Model_dem!F1310="Optimal"),"Aqui","")</f>
        <v/>
      </c>
      <c r="XCV1569" t="s">
        <v>19</v>
      </c>
      <c r="XCW1569">
        <v>3</v>
      </c>
      <c r="XCX1569">
        <v>0</v>
      </c>
      <c r="XCY1569">
        <v>0.05</v>
      </c>
      <c r="XCZ1569">
        <v>100</v>
      </c>
      <c r="XDA1569">
        <v>18405.3</v>
      </c>
      <c r="XDB1569">
        <v>578.43499999999995</v>
      </c>
      <c r="XDC1569">
        <v>31</v>
      </c>
      <c r="XDD1569">
        <v>100</v>
      </c>
      <c r="XDE1569">
        <v>1800.01</v>
      </c>
      <c r="XDF1569">
        <v>13064</v>
      </c>
    </row>
    <row r="1570" spans="16:16 16324:16334" x14ac:dyDescent="0.3">
      <c r="P1570" s="23" t="str">
        <f>IF(AND(H1311&lt;-0.01,Model_dem!F1311="Optimal"),"Aqui","")</f>
        <v/>
      </c>
      <c r="XCV1570" t="s">
        <v>19</v>
      </c>
      <c r="XCW1570">
        <v>3</v>
      </c>
      <c r="XCX1570">
        <v>10</v>
      </c>
      <c r="XCY1570">
        <v>0.05</v>
      </c>
      <c r="XCZ1570">
        <v>100</v>
      </c>
      <c r="XDA1570">
        <v>18416.900000000001</v>
      </c>
      <c r="XDB1570">
        <v>1180.2</v>
      </c>
      <c r="XDC1570">
        <v>81</v>
      </c>
      <c r="XDD1570">
        <v>137</v>
      </c>
      <c r="XDE1570">
        <v>1800.38</v>
      </c>
      <c r="XDF1570">
        <v>14313</v>
      </c>
    </row>
    <row r="1571" spans="16:16 16324:16334" x14ac:dyDescent="0.3">
      <c r="P1571" s="23" t="str">
        <f>IF(AND(H1312&lt;-0.01,Model_dem!F1312="Optimal"),"Aqui","")</f>
        <v/>
      </c>
      <c r="XCV1571" t="s">
        <v>19</v>
      </c>
      <c r="XCW1571">
        <v>3</v>
      </c>
      <c r="XCX1571">
        <v>25</v>
      </c>
      <c r="XCY1571">
        <v>0.05</v>
      </c>
      <c r="XCZ1571">
        <v>100</v>
      </c>
      <c r="XDA1571">
        <v>18401</v>
      </c>
      <c r="XDB1571">
        <v>1492.72</v>
      </c>
      <c r="XDC1571">
        <v>72</v>
      </c>
      <c r="XDD1571">
        <v>96</v>
      </c>
      <c r="XDE1571">
        <v>1800.02</v>
      </c>
      <c r="XDF1571">
        <v>12603</v>
      </c>
    </row>
    <row r="1572" spans="16:16 16324:16334" x14ac:dyDescent="0.3">
      <c r="P1572" s="23" t="str">
        <f>IF(AND(H1313&lt;-0.01,Model_dem!F1313="Optimal"),"Aqui","")</f>
        <v/>
      </c>
      <c r="XCV1572" t="s">
        <v>19</v>
      </c>
      <c r="XCW1572">
        <v>3</v>
      </c>
      <c r="XCX1572">
        <v>50</v>
      </c>
      <c r="XCY1572">
        <v>0.05</v>
      </c>
      <c r="XCZ1572">
        <v>100</v>
      </c>
      <c r="XDA1572">
        <v>18418.7</v>
      </c>
      <c r="XDB1572">
        <v>152.471</v>
      </c>
      <c r="XDC1572">
        <v>6</v>
      </c>
      <c r="XDD1572">
        <v>135</v>
      </c>
      <c r="XDE1572">
        <v>1800.11</v>
      </c>
      <c r="XDF1572">
        <v>13740</v>
      </c>
    </row>
    <row r="1573" spans="16:16 16324:16334" x14ac:dyDescent="0.3">
      <c r="P1573" s="23" t="str">
        <f>IF(AND(H1314&lt;-0.01,Model_dem!F1314="Optimal"),"Aqui","")</f>
        <v/>
      </c>
      <c r="XCV1573" t="s">
        <v>517</v>
      </c>
      <c r="XCW1573">
        <v>0</v>
      </c>
      <c r="XCX1573">
        <v>0</v>
      </c>
      <c r="XCY1573">
        <v>0.05</v>
      </c>
      <c r="XCZ1573">
        <v>3038</v>
      </c>
      <c r="XDA1573" t="s">
        <v>46</v>
      </c>
      <c r="XDB1573">
        <v>68.0291</v>
      </c>
      <c r="XDC1573">
        <v>0</v>
      </c>
      <c r="XDD1573">
        <v>1</v>
      </c>
      <c r="XDE1573">
        <v>1851.92</v>
      </c>
      <c r="XDF1573">
        <v>29</v>
      </c>
    </row>
    <row r="1574" spans="16:16 16324:16334" x14ac:dyDescent="0.3">
      <c r="P1574" s="23" t="str">
        <f>IF(AND(H1315&lt;-0.01,Model_dem!F1315="Optimal"),"Aqui","")</f>
        <v/>
      </c>
      <c r="XCV1574" t="s">
        <v>517</v>
      </c>
      <c r="XCW1574">
        <v>0</v>
      </c>
      <c r="XCX1574">
        <v>0</v>
      </c>
      <c r="XCY1574">
        <v>0.1</v>
      </c>
      <c r="XCZ1574">
        <v>3038</v>
      </c>
      <c r="XDA1574" t="s">
        <v>46</v>
      </c>
      <c r="XDB1574">
        <v>68.333699999999993</v>
      </c>
      <c r="XDC1574">
        <v>0</v>
      </c>
      <c r="XDD1574">
        <v>1</v>
      </c>
      <c r="XDE1574">
        <v>1852.3</v>
      </c>
      <c r="XDF1574">
        <v>29</v>
      </c>
    </row>
    <row r="1575" spans="16:16 16324:16334" x14ac:dyDescent="0.3">
      <c r="P1575" s="23" t="str">
        <f>IF(AND(H1316&lt;-0.01,Model_dem!F1316="Optimal"),"Aqui","")</f>
        <v/>
      </c>
      <c r="XCV1575" t="s">
        <v>517</v>
      </c>
      <c r="XCW1575">
        <v>0</v>
      </c>
      <c r="XCX1575">
        <v>0</v>
      </c>
      <c r="XCY1575">
        <v>0.15</v>
      </c>
      <c r="XCZ1575">
        <v>3038</v>
      </c>
      <c r="XDA1575" t="s">
        <v>46</v>
      </c>
      <c r="XDB1575">
        <v>68.340800000000002</v>
      </c>
      <c r="XDC1575">
        <v>0</v>
      </c>
      <c r="XDD1575">
        <v>1</v>
      </c>
      <c r="XDE1575">
        <v>1845.39</v>
      </c>
      <c r="XDF1575">
        <v>29</v>
      </c>
    </row>
    <row r="1576" spans="16:16 16324:16334" x14ac:dyDescent="0.3">
      <c r="P1576" s="23" t="str">
        <f>IF(AND(H1317&lt;-0.01,Model_dem!F1317="Optimal"),"Aqui","")</f>
        <v/>
      </c>
      <c r="XCV1576" t="s">
        <v>517</v>
      </c>
      <c r="XCW1576">
        <v>0</v>
      </c>
      <c r="XCX1576">
        <v>0</v>
      </c>
      <c r="XCY1576">
        <v>0.2</v>
      </c>
      <c r="XCZ1576">
        <v>3038</v>
      </c>
      <c r="XDA1576" t="s">
        <v>46</v>
      </c>
      <c r="XDB1576">
        <v>68.671999999999997</v>
      </c>
      <c r="XDC1576">
        <v>0</v>
      </c>
      <c r="XDD1576">
        <v>1</v>
      </c>
      <c r="XDE1576">
        <v>1850.6</v>
      </c>
      <c r="XDF1576">
        <v>29</v>
      </c>
    </row>
    <row r="1577" spans="16:16 16324:16334" x14ac:dyDescent="0.3">
      <c r="P1577" s="23" t="str">
        <f>IF(AND(H1318&lt;-0.01,Model_dem!F1318="Optimal"),"Aqui","")</f>
        <v/>
      </c>
      <c r="XCV1577" t="s">
        <v>517</v>
      </c>
      <c r="XCW1577">
        <v>3</v>
      </c>
      <c r="XCX1577">
        <v>0</v>
      </c>
      <c r="XCY1577">
        <v>0.05</v>
      </c>
      <c r="XCZ1577">
        <v>3038</v>
      </c>
      <c r="XDA1577" t="s">
        <v>46</v>
      </c>
      <c r="XDB1577">
        <v>78.821700000000007</v>
      </c>
      <c r="XDC1577">
        <v>0</v>
      </c>
      <c r="XDD1577">
        <v>1</v>
      </c>
      <c r="XDE1577">
        <v>1812.61</v>
      </c>
      <c r="XDF1577">
        <v>28</v>
      </c>
    </row>
    <row r="1578" spans="16:16 16324:16334" x14ac:dyDescent="0.3">
      <c r="P1578" s="23" t="str">
        <f>IF(AND(H1319&lt;-0.01,Model_dem!F1319="Optimal"),"Aqui","")</f>
        <v/>
      </c>
      <c r="XCV1578" t="s">
        <v>517</v>
      </c>
      <c r="XCW1578">
        <v>3</v>
      </c>
      <c r="XCX1578">
        <v>0</v>
      </c>
      <c r="XCY1578">
        <v>0.1</v>
      </c>
      <c r="XCZ1578">
        <v>3038</v>
      </c>
      <c r="XDA1578" t="s">
        <v>46</v>
      </c>
      <c r="XDB1578">
        <v>78.249499999999998</v>
      </c>
      <c r="XDC1578">
        <v>0</v>
      </c>
      <c r="XDD1578">
        <v>1</v>
      </c>
      <c r="XDE1578">
        <v>1802.26</v>
      </c>
      <c r="XDF1578">
        <v>28</v>
      </c>
    </row>
    <row r="1579" spans="16:16 16324:16334" x14ac:dyDescent="0.3">
      <c r="P1579" s="23" t="str">
        <f>IF(AND(H1320&lt;-0.01,Model_dem!F1320="Optimal"),"Aqui","")</f>
        <v/>
      </c>
      <c r="XCV1579" t="s">
        <v>517</v>
      </c>
      <c r="XCW1579">
        <v>3</v>
      </c>
      <c r="XCX1579">
        <v>0</v>
      </c>
      <c r="XCY1579">
        <v>0.15</v>
      </c>
      <c r="XCZ1579">
        <v>3038</v>
      </c>
      <c r="XDA1579" t="s">
        <v>46</v>
      </c>
      <c r="XDB1579">
        <v>77.349500000000006</v>
      </c>
      <c r="XDC1579">
        <v>0</v>
      </c>
      <c r="XDD1579">
        <v>1</v>
      </c>
      <c r="XDE1579">
        <v>1859.74</v>
      </c>
      <c r="XDF1579">
        <v>29</v>
      </c>
    </row>
    <row r="1580" spans="16:16 16324:16334" x14ac:dyDescent="0.3">
      <c r="P1580" s="23" t="str">
        <f>IF(AND(H1321&lt;-0.01,Model_dem!F1321="Optimal"),"Aqui","")</f>
        <v/>
      </c>
      <c r="XCV1580" t="s">
        <v>517</v>
      </c>
      <c r="XCW1580">
        <v>3</v>
      </c>
      <c r="XCX1580">
        <v>0</v>
      </c>
      <c r="XCY1580">
        <v>0.2</v>
      </c>
      <c r="XCZ1580">
        <v>3038</v>
      </c>
      <c r="XDA1580" t="s">
        <v>46</v>
      </c>
      <c r="XDB1580">
        <v>77.542599999999993</v>
      </c>
      <c r="XDC1580">
        <v>0</v>
      </c>
      <c r="XDD1580">
        <v>1</v>
      </c>
      <c r="XDE1580">
        <v>1857.3</v>
      </c>
      <c r="XDF1580">
        <v>29</v>
      </c>
    </row>
    <row r="1581" spans="16:16 16324:16334" x14ac:dyDescent="0.3">
      <c r="P1581" s="23" t="str">
        <f>IF(AND(H1322&lt;-0.01,Model_dem!F1322="Optimal"),"Aqui","")</f>
        <v/>
      </c>
      <c r="XCV1581" t="s">
        <v>517</v>
      </c>
      <c r="XCW1581">
        <v>3</v>
      </c>
      <c r="XCX1581">
        <v>10</v>
      </c>
      <c r="XCY1581">
        <v>0.05</v>
      </c>
      <c r="XCZ1581">
        <v>3038</v>
      </c>
      <c r="XDA1581" t="s">
        <v>46</v>
      </c>
      <c r="XDB1581">
        <v>77.574600000000004</v>
      </c>
      <c r="XDC1581">
        <v>0</v>
      </c>
      <c r="XDD1581">
        <v>1</v>
      </c>
      <c r="XDE1581">
        <v>1810.42</v>
      </c>
      <c r="XDF1581">
        <v>28</v>
      </c>
    </row>
    <row r="1582" spans="16:16 16324:16334" x14ac:dyDescent="0.3">
      <c r="P1582" s="23" t="str">
        <f>IF(AND(H1323&lt;-0.01,Model_dem!F1323="Optimal"),"Aqui","")</f>
        <v/>
      </c>
      <c r="XCV1582" t="s">
        <v>517</v>
      </c>
      <c r="XCW1582">
        <v>3</v>
      </c>
      <c r="XCX1582">
        <v>10</v>
      </c>
      <c r="XCY1582">
        <v>0.1</v>
      </c>
      <c r="XCZ1582">
        <v>3038</v>
      </c>
      <c r="XDA1582" t="s">
        <v>46</v>
      </c>
      <c r="XDB1582">
        <v>76.786900000000003</v>
      </c>
      <c r="XDC1582">
        <v>0</v>
      </c>
      <c r="XDD1582">
        <v>1</v>
      </c>
      <c r="XDE1582">
        <v>1801.73</v>
      </c>
      <c r="XDF1582">
        <v>28</v>
      </c>
    </row>
    <row r="1583" spans="16:16 16324:16334" x14ac:dyDescent="0.3">
      <c r="P1583" s="23" t="str">
        <f>IF(AND(H1324&lt;-0.01,Model_dem!F1324="Optimal"),"Aqui","")</f>
        <v/>
      </c>
      <c r="XCV1583" t="s">
        <v>517</v>
      </c>
      <c r="XCW1583">
        <v>3</v>
      </c>
      <c r="XCX1583">
        <v>10</v>
      </c>
      <c r="XCY1583">
        <v>0.15</v>
      </c>
      <c r="XCZ1583">
        <v>3038</v>
      </c>
      <c r="XDA1583" t="s">
        <v>46</v>
      </c>
      <c r="XDB1583">
        <v>76.864099999999993</v>
      </c>
      <c r="XDC1583">
        <v>0</v>
      </c>
      <c r="XDD1583">
        <v>1</v>
      </c>
      <c r="XDE1583">
        <v>1801.86</v>
      </c>
      <c r="XDF1583">
        <v>28</v>
      </c>
    </row>
    <row r="1584" spans="16:16 16324:16334" x14ac:dyDescent="0.3">
      <c r="P1584" s="23" t="str">
        <f>IF(AND(H1325&lt;-0.01,Model_dem!F1325="Optimal"),"Aqui","")</f>
        <v/>
      </c>
      <c r="XCV1584" t="s">
        <v>517</v>
      </c>
      <c r="XCW1584">
        <v>3</v>
      </c>
      <c r="XCX1584">
        <v>10</v>
      </c>
      <c r="XCY1584">
        <v>0.2</v>
      </c>
      <c r="XCZ1584">
        <v>3038</v>
      </c>
      <c r="XDA1584" t="s">
        <v>46</v>
      </c>
      <c r="XDB1584">
        <v>77.479299999999995</v>
      </c>
      <c r="XDC1584">
        <v>0</v>
      </c>
      <c r="XDD1584">
        <v>1</v>
      </c>
      <c r="XDE1584">
        <v>1814.44</v>
      </c>
      <c r="XDF1584">
        <v>28</v>
      </c>
    </row>
    <row r="1585" spans="16:17 16324:16334" x14ac:dyDescent="0.3">
      <c r="P1585" s="23" t="str">
        <f>IF(AND(H1326&lt;-0.01,Model_dem!F1326="Optimal"),"Aqui","")</f>
        <v/>
      </c>
      <c r="XCV1585" t="s">
        <v>517</v>
      </c>
      <c r="XCW1585">
        <v>3</v>
      </c>
      <c r="XCX1585">
        <v>25</v>
      </c>
      <c r="XCY1585">
        <v>0.05</v>
      </c>
      <c r="XCZ1585">
        <v>3038</v>
      </c>
      <c r="XDA1585" t="s">
        <v>46</v>
      </c>
      <c r="XDB1585">
        <v>77.4435</v>
      </c>
      <c r="XDC1585">
        <v>0</v>
      </c>
      <c r="XDD1585">
        <v>1</v>
      </c>
      <c r="XDE1585">
        <v>1830.38</v>
      </c>
      <c r="XDF1585">
        <v>28</v>
      </c>
    </row>
    <row r="1586" spans="16:17 16324:16334" x14ac:dyDescent="0.3">
      <c r="P1586" s="23" t="str">
        <f>IF(AND(H1327&lt;-0.01,Model_dem!F1327="Optimal"),"Aqui","")</f>
        <v/>
      </c>
      <c r="XCV1586" t="s">
        <v>517</v>
      </c>
      <c r="XCW1586">
        <v>3</v>
      </c>
      <c r="XCX1586">
        <v>25</v>
      </c>
      <c r="XCY1586">
        <v>0.1</v>
      </c>
      <c r="XCZ1586">
        <v>3038</v>
      </c>
      <c r="XDA1586" t="s">
        <v>46</v>
      </c>
      <c r="XDB1586">
        <v>77.937100000000001</v>
      </c>
      <c r="XDC1586">
        <v>0</v>
      </c>
      <c r="XDD1586">
        <v>1</v>
      </c>
      <c r="XDE1586">
        <v>1816.33</v>
      </c>
      <c r="XDF1586">
        <v>28</v>
      </c>
    </row>
    <row r="1587" spans="16:17 16324:16334" x14ac:dyDescent="0.3">
      <c r="P1587" s="23" t="str">
        <f>IF(AND(H1328&lt;-0.01,Model_dem!F1328="Optimal"),"Aqui","")</f>
        <v/>
      </c>
      <c r="XCV1587" t="s">
        <v>517</v>
      </c>
      <c r="XCW1587">
        <v>3</v>
      </c>
      <c r="XCX1587">
        <v>25</v>
      </c>
      <c r="XCY1587">
        <v>0.15</v>
      </c>
      <c r="XCZ1587">
        <v>3038</v>
      </c>
      <c r="XDA1587" t="s">
        <v>46</v>
      </c>
      <c r="XDB1587">
        <v>78.920400000000001</v>
      </c>
      <c r="XDC1587">
        <v>0</v>
      </c>
      <c r="XDD1587">
        <v>1</v>
      </c>
      <c r="XDE1587">
        <v>1843.63</v>
      </c>
      <c r="XDF1587">
        <v>28</v>
      </c>
    </row>
    <row r="1588" spans="16:17 16324:16334" x14ac:dyDescent="0.3">
      <c r="P1588" s="23" t="str">
        <f>IF(AND(H1329&lt;-0.01,Model_dem!F1329="Optimal"),"Aqui","")</f>
        <v/>
      </c>
      <c r="XCV1588" t="s">
        <v>517</v>
      </c>
      <c r="XCW1588">
        <v>3</v>
      </c>
      <c r="XCX1588">
        <v>25</v>
      </c>
      <c r="XCY1588">
        <v>0.2</v>
      </c>
      <c r="XCZ1588">
        <v>3038</v>
      </c>
      <c r="XDA1588" t="s">
        <v>46</v>
      </c>
      <c r="XDB1588">
        <v>79.837100000000007</v>
      </c>
      <c r="XDC1588">
        <v>0</v>
      </c>
      <c r="XDD1588">
        <v>1</v>
      </c>
      <c r="XDE1588">
        <v>1855.33</v>
      </c>
      <c r="XDF1588">
        <v>28</v>
      </c>
    </row>
    <row r="1589" spans="16:17 16324:16334" x14ac:dyDescent="0.3">
      <c r="P1589" s="23" t="str">
        <f>IF(AND(H1330&lt;-0.01,Model_dem!F1330="Optimal"),"Aqui","")</f>
        <v/>
      </c>
      <c r="XCV1589" t="s">
        <v>517</v>
      </c>
      <c r="XCW1589">
        <v>3</v>
      </c>
      <c r="XCX1589">
        <v>50</v>
      </c>
      <c r="XCY1589">
        <v>0.05</v>
      </c>
      <c r="XCZ1589">
        <v>3038</v>
      </c>
      <c r="XDA1589" t="s">
        <v>46</v>
      </c>
      <c r="XDB1589">
        <v>78.873400000000004</v>
      </c>
      <c r="XDC1589">
        <v>0</v>
      </c>
      <c r="XDD1589">
        <v>1</v>
      </c>
      <c r="XDE1589">
        <v>1849.53</v>
      </c>
      <c r="XDF1589">
        <v>28</v>
      </c>
    </row>
    <row r="1590" spans="16:17 16324:16334" x14ac:dyDescent="0.3">
      <c r="P1590" s="23" t="str">
        <f>IF(AND(H1331&lt;-0.01,Model_dem!F1331="Optimal"),"Aqui","")</f>
        <v/>
      </c>
      <c r="XCV1590" t="s">
        <v>517</v>
      </c>
      <c r="XCW1590">
        <v>3</v>
      </c>
      <c r="XCX1590">
        <v>50</v>
      </c>
      <c r="XCY1590">
        <v>0.1</v>
      </c>
      <c r="XCZ1590">
        <v>3038</v>
      </c>
      <c r="XDA1590" t="s">
        <v>46</v>
      </c>
      <c r="XDB1590">
        <v>76.771600000000007</v>
      </c>
      <c r="XDC1590">
        <v>0</v>
      </c>
      <c r="XDD1590">
        <v>1</v>
      </c>
      <c r="XDE1590">
        <v>1855.72</v>
      </c>
      <c r="XDF1590">
        <v>29</v>
      </c>
    </row>
    <row r="1591" spans="16:17 16324:16334" x14ac:dyDescent="0.3">
      <c r="P1591" s="23" t="str">
        <f>IF(AND(H1332&lt;-0.01,Model_dem!F1332="Optimal"),"Aqui","")</f>
        <v/>
      </c>
      <c r="XCV1591" t="s">
        <v>517</v>
      </c>
      <c r="XCW1591">
        <v>3</v>
      </c>
      <c r="XCX1591">
        <v>50</v>
      </c>
      <c r="XCY1591">
        <v>0.15</v>
      </c>
      <c r="XCZ1591">
        <v>3038</v>
      </c>
      <c r="XDA1591" t="s">
        <v>46</v>
      </c>
      <c r="XDB1591">
        <v>77.723200000000006</v>
      </c>
      <c r="XDC1591">
        <v>0</v>
      </c>
      <c r="XDD1591">
        <v>1</v>
      </c>
      <c r="XDE1591">
        <v>1857.58</v>
      </c>
      <c r="XDF1591">
        <v>29</v>
      </c>
    </row>
    <row r="1592" spans="16:17 16324:16334" x14ac:dyDescent="0.3">
      <c r="P1592" s="23" t="str">
        <f>IF(AND(H1333&lt;-0.01,Model_dem!F1333="Optimal"),"Aqui","")</f>
        <v/>
      </c>
      <c r="XCV1592" t="s">
        <v>517</v>
      </c>
      <c r="XCW1592">
        <v>3</v>
      </c>
      <c r="XCX1592">
        <v>50</v>
      </c>
      <c r="XCY1592">
        <v>0.2</v>
      </c>
      <c r="XCZ1592">
        <v>3038</v>
      </c>
      <c r="XDA1592" t="s">
        <v>46</v>
      </c>
      <c r="XDB1592">
        <v>77.657499999999999</v>
      </c>
      <c r="XDC1592">
        <v>0</v>
      </c>
      <c r="XDD1592">
        <v>1</v>
      </c>
      <c r="XDE1592">
        <v>1806.77</v>
      </c>
      <c r="XDF1592">
        <v>28</v>
      </c>
    </row>
    <row r="1593" spans="16:17 16324:16334" x14ac:dyDescent="0.3">
      <c r="P1593" s="23" t="str">
        <f>IF(AND(H1334&lt;-0.01,Model_dem!F1334="Optimal"),"Aqui","")</f>
        <v/>
      </c>
      <c r="XCV1593" t="s">
        <v>536</v>
      </c>
      <c r="XCW1593">
        <v>1</v>
      </c>
      <c r="XCX1593">
        <v>5</v>
      </c>
      <c r="XCY1593">
        <v>0.05</v>
      </c>
      <c r="XCZ1593">
        <v>50</v>
      </c>
      <c r="XDA1593">
        <v>713</v>
      </c>
      <c r="XDB1593">
        <v>0.60564799999999996</v>
      </c>
      <c r="XDC1593">
        <v>0</v>
      </c>
      <c r="XDD1593">
        <v>826386</v>
      </c>
      <c r="XDE1593">
        <v>1800.02</v>
      </c>
      <c r="XDF1593">
        <v>80314</v>
      </c>
    </row>
    <row r="1594" spans="16:17 16324:16334" x14ac:dyDescent="0.3">
      <c r="P1594" s="23" t="str">
        <f>IF(AND(H1335&lt;-0.01,Model_dem!F1335="Optimal"),"Aqui","")</f>
        <v/>
      </c>
      <c r="Q1594">
        <v>53017</v>
      </c>
      <c r="XCV1594" t="s">
        <v>536</v>
      </c>
      <c r="XCW1594">
        <v>1</v>
      </c>
      <c r="XCX1594">
        <v>10</v>
      </c>
      <c r="XCY1594">
        <v>0.2</v>
      </c>
      <c r="XCZ1594">
        <v>50</v>
      </c>
      <c r="XDA1594">
        <v>713</v>
      </c>
      <c r="XDB1594">
        <v>0.62122900000000003</v>
      </c>
      <c r="XDC1594">
        <v>0</v>
      </c>
      <c r="XDD1594">
        <v>759001</v>
      </c>
      <c r="XDE1594">
        <v>1800</v>
      </c>
      <c r="XDF1594">
        <v>74801</v>
      </c>
    </row>
    <row r="1595" spans="16:17 16324:16334" x14ac:dyDescent="0.3">
      <c r="P1595" s="23" t="str">
        <f>IF(AND(H1336&lt;-0.01,Model_dem!F1336="Optimal"),"Aqui","")</f>
        <v/>
      </c>
      <c r="Q1595">
        <v>46709</v>
      </c>
      <c r="XCV1595" t="s">
        <v>536</v>
      </c>
      <c r="XCW1595">
        <v>1</v>
      </c>
      <c r="XCX1595">
        <v>25</v>
      </c>
      <c r="XCY1595">
        <v>0.05</v>
      </c>
      <c r="XCZ1595">
        <v>50</v>
      </c>
      <c r="XDA1595">
        <v>713</v>
      </c>
      <c r="XDB1595">
        <v>1.00905</v>
      </c>
      <c r="XDC1595">
        <v>0</v>
      </c>
      <c r="XDD1595">
        <v>618081</v>
      </c>
      <c r="XDE1595">
        <v>1800</v>
      </c>
      <c r="XDF1595">
        <v>68758</v>
      </c>
    </row>
    <row r="1596" spans="16:17 16324:16334" x14ac:dyDescent="0.3">
      <c r="P1596" s="23" t="str">
        <f>IF(AND(H1337&lt;-0.01,Model_dem!F1337="Optimal"),"Aqui","")</f>
        <v/>
      </c>
      <c r="XCV1596" t="s">
        <v>536</v>
      </c>
      <c r="XCW1596">
        <v>1</v>
      </c>
      <c r="XCX1596">
        <v>25</v>
      </c>
      <c r="XCY1596">
        <v>0.1</v>
      </c>
      <c r="XCZ1596">
        <v>50</v>
      </c>
      <c r="XDA1596">
        <v>713</v>
      </c>
      <c r="XDB1596">
        <v>1.6813499999999999</v>
      </c>
      <c r="XDC1596">
        <v>0</v>
      </c>
      <c r="XDD1596">
        <v>528154</v>
      </c>
      <c r="XDE1596">
        <v>1800</v>
      </c>
      <c r="XDF1596">
        <v>63757</v>
      </c>
    </row>
    <row r="1597" spans="16:17 16324:16334" x14ac:dyDescent="0.3">
      <c r="P1597" s="23" t="str">
        <f>IF(AND(H1338&lt;-0.01,Model_dem!F1338="Optimal"),"Aqui","")</f>
        <v/>
      </c>
      <c r="XCV1597" t="s">
        <v>536</v>
      </c>
      <c r="XCW1597">
        <v>1</v>
      </c>
      <c r="XCX1597">
        <v>25</v>
      </c>
      <c r="XCY1597">
        <v>0.15</v>
      </c>
      <c r="XCZ1597">
        <v>50</v>
      </c>
      <c r="XDA1597">
        <v>719</v>
      </c>
      <c r="XDB1597">
        <v>4.9235300000000004</v>
      </c>
      <c r="XDC1597">
        <v>0</v>
      </c>
      <c r="XDD1597">
        <v>140721</v>
      </c>
      <c r="XDE1597">
        <v>1800.01</v>
      </c>
      <c r="XDF1597">
        <v>48566</v>
      </c>
    </row>
    <row r="1598" spans="16:17 16324:16334" x14ac:dyDescent="0.3">
      <c r="P1598" s="23" t="str">
        <f>IF(AND(H1339&lt;-0.01,Model_dem!F1339="Optimal"),"Aqui","")</f>
        <v/>
      </c>
      <c r="Q1598">
        <v>45897</v>
      </c>
      <c r="XCV1598" t="s">
        <v>536</v>
      </c>
      <c r="XCW1598">
        <v>1</v>
      </c>
      <c r="XCX1598">
        <v>25</v>
      </c>
      <c r="XCY1598">
        <v>0.2</v>
      </c>
      <c r="XCZ1598">
        <v>50</v>
      </c>
      <c r="XDA1598">
        <v>745</v>
      </c>
      <c r="XDB1598">
        <v>42.682499999999997</v>
      </c>
      <c r="XDC1598">
        <v>32</v>
      </c>
      <c r="XDD1598">
        <v>31398</v>
      </c>
      <c r="XDE1598">
        <v>1800</v>
      </c>
      <c r="XDF1598">
        <v>31123</v>
      </c>
    </row>
    <row r="1599" spans="16:17 16324:16334" x14ac:dyDescent="0.3">
      <c r="P1599" s="23" t="str">
        <f>IF(AND(H1340&lt;-0.01,Model_dem!F1340="Optimal"),"Aqui","")</f>
        <v/>
      </c>
      <c r="Q1599">
        <v>28939</v>
      </c>
      <c r="XCV1599" t="s">
        <v>536</v>
      </c>
      <c r="XCW1599">
        <v>1</v>
      </c>
      <c r="XCX1599">
        <v>50</v>
      </c>
      <c r="XCY1599">
        <v>0.05</v>
      </c>
      <c r="XCZ1599">
        <v>50</v>
      </c>
      <c r="XDA1599">
        <v>713</v>
      </c>
      <c r="XDB1599">
        <v>1.2625200000000001</v>
      </c>
      <c r="XDC1599">
        <v>0</v>
      </c>
      <c r="XDD1599">
        <v>234916</v>
      </c>
      <c r="XDE1599">
        <v>1800</v>
      </c>
      <c r="XDF1599">
        <v>48625</v>
      </c>
    </row>
    <row r="1600" spans="16:17 16324:16334" x14ac:dyDescent="0.3">
      <c r="P1600" s="23" t="str">
        <f>IF(AND(H1341&lt;-0.01,Model_dem!F1341="Optimal"),"Aqui","")</f>
        <v/>
      </c>
      <c r="XCV1600" t="s">
        <v>536</v>
      </c>
      <c r="XCW1600">
        <v>1</v>
      </c>
      <c r="XCX1600">
        <v>50</v>
      </c>
      <c r="XCY1600">
        <v>0.1</v>
      </c>
      <c r="XCZ1600">
        <v>50</v>
      </c>
      <c r="XDA1600">
        <v>719</v>
      </c>
      <c r="XDB1600">
        <v>3.1112700000000002</v>
      </c>
      <c r="XDC1600">
        <v>0</v>
      </c>
      <c r="XDD1600">
        <v>179416</v>
      </c>
      <c r="XDE1600">
        <v>1800</v>
      </c>
      <c r="XDF1600">
        <v>49852</v>
      </c>
    </row>
    <row r="1601" spans="16:17 16324:16334" x14ac:dyDescent="0.3">
      <c r="P1601" s="23" t="str">
        <f>IF(AND(H1342&lt;-0.01,Model_dem!F1342="Optimal"),"Aqui","")</f>
        <v/>
      </c>
      <c r="XCV1601" t="s">
        <v>536</v>
      </c>
      <c r="XCW1601">
        <v>1</v>
      </c>
      <c r="XCX1601">
        <v>50</v>
      </c>
      <c r="XCY1601">
        <v>0.15</v>
      </c>
      <c r="XCZ1601">
        <v>50</v>
      </c>
      <c r="XDA1601">
        <v>749</v>
      </c>
      <c r="XDB1601">
        <v>148.595</v>
      </c>
      <c r="XDC1601">
        <v>275</v>
      </c>
      <c r="XDD1601">
        <v>39776</v>
      </c>
      <c r="XDE1601">
        <v>1800.24</v>
      </c>
      <c r="XDF1601">
        <v>30428</v>
      </c>
    </row>
    <row r="1602" spans="16:17 16324:16334" x14ac:dyDescent="0.3">
      <c r="P1602" s="23" t="str">
        <f>IF(AND(H1343&lt;-0.01,Model_dem!F1343="Optimal"),"Aqui","")</f>
        <v/>
      </c>
      <c r="Q1602">
        <v>39321</v>
      </c>
      <c r="XCV1602" t="s">
        <v>536</v>
      </c>
      <c r="XCW1602">
        <v>1</v>
      </c>
      <c r="XCX1602">
        <v>50</v>
      </c>
      <c r="XCY1602">
        <v>0.2</v>
      </c>
      <c r="XCZ1602">
        <v>50</v>
      </c>
      <c r="XDA1602">
        <v>771</v>
      </c>
      <c r="XDB1602">
        <v>24.060400000000001</v>
      </c>
      <c r="XDC1602">
        <v>7</v>
      </c>
      <c r="XDD1602">
        <v>3116</v>
      </c>
      <c r="XDE1602">
        <v>1800.15</v>
      </c>
      <c r="XDF1602">
        <v>15652</v>
      </c>
    </row>
    <row r="1603" spans="16:17 16324:16334" x14ac:dyDescent="0.3">
      <c r="P1603" s="23" t="str">
        <f>IF(AND(H1344&lt;-0.01,Model_dem!F1344="Optimal"),"Aqui","")</f>
        <v/>
      </c>
      <c r="Q1603">
        <v>35784</v>
      </c>
      <c r="XCV1603" t="s">
        <v>536</v>
      </c>
      <c r="XCW1603">
        <v>2</v>
      </c>
      <c r="XCX1603">
        <v>10</v>
      </c>
      <c r="XCY1603">
        <v>0.15</v>
      </c>
      <c r="XCZ1603">
        <v>50</v>
      </c>
      <c r="XDA1603">
        <v>713</v>
      </c>
      <c r="XDB1603">
        <v>1.14463</v>
      </c>
      <c r="XDC1603">
        <v>0</v>
      </c>
      <c r="XDD1603">
        <v>616780</v>
      </c>
      <c r="XDE1603">
        <v>1800</v>
      </c>
      <c r="XDF1603">
        <v>69413</v>
      </c>
    </row>
    <row r="1604" spans="16:17 16324:16334" x14ac:dyDescent="0.3">
      <c r="P1604" s="23" t="str">
        <f>IF(AND(H1345&lt;-0.01,Model_dem!F1345="Optimal"),"Aqui","")</f>
        <v/>
      </c>
      <c r="XCV1604" t="s">
        <v>536</v>
      </c>
      <c r="XCW1604">
        <v>2</v>
      </c>
      <c r="XCX1604">
        <v>25</v>
      </c>
      <c r="XCY1604">
        <v>0.1</v>
      </c>
      <c r="XCZ1604">
        <v>50</v>
      </c>
      <c r="XDA1604">
        <v>713</v>
      </c>
      <c r="XDB1604">
        <v>1.0783400000000001</v>
      </c>
      <c r="XDC1604">
        <v>0</v>
      </c>
      <c r="XDD1604">
        <v>326296</v>
      </c>
      <c r="XDE1604">
        <v>1800</v>
      </c>
      <c r="XDF1604">
        <v>56771</v>
      </c>
    </row>
    <row r="1605" spans="16:17 16324:16334" x14ac:dyDescent="0.3">
      <c r="P1605" s="23" t="str">
        <f>IF(AND(H1346&lt;-0.01,Model_dem!F1346="Optimal"),"Aqui","")</f>
        <v/>
      </c>
      <c r="XCV1605" t="s">
        <v>536</v>
      </c>
      <c r="XCW1605">
        <v>2</v>
      </c>
      <c r="XCX1605">
        <v>25</v>
      </c>
      <c r="XCY1605">
        <v>0.15</v>
      </c>
      <c r="XCZ1605">
        <v>50</v>
      </c>
      <c r="XDA1605">
        <v>719</v>
      </c>
      <c r="XDB1605">
        <v>2.6053600000000001</v>
      </c>
      <c r="XDC1605">
        <v>0</v>
      </c>
      <c r="XDD1605">
        <v>174996</v>
      </c>
      <c r="XDE1605">
        <v>1800</v>
      </c>
      <c r="XDF1605">
        <v>51420</v>
      </c>
    </row>
    <row r="1606" spans="16:17 16324:16334" x14ac:dyDescent="0.3">
      <c r="P1606" s="23" t="str">
        <f>IF(AND(H1347&lt;-0.01,Model_dem!F1347="Optimal"),"Aqui","")</f>
        <v/>
      </c>
      <c r="Q1606">
        <v>46800</v>
      </c>
      <c r="XCV1606" t="s">
        <v>536</v>
      </c>
      <c r="XCW1606">
        <v>2</v>
      </c>
      <c r="XCX1606">
        <v>25</v>
      </c>
      <c r="XCY1606">
        <v>0.2</v>
      </c>
      <c r="XCZ1606">
        <v>50</v>
      </c>
      <c r="XDA1606">
        <v>743</v>
      </c>
      <c r="XDB1606">
        <v>4.2984999999999998</v>
      </c>
      <c r="XDC1606">
        <v>0</v>
      </c>
      <c r="XDD1606">
        <v>103400</v>
      </c>
      <c r="XDE1606">
        <v>1800.1</v>
      </c>
      <c r="XDF1606">
        <v>36144</v>
      </c>
    </row>
    <row r="1607" spans="16:17 16324:16334" x14ac:dyDescent="0.3">
      <c r="P1607" s="23" t="str">
        <f>IF(AND(H1348&lt;-0.01,Model_dem!F1348="Optimal"),"Aqui","")</f>
        <v/>
      </c>
      <c r="Q1607">
        <v>44094</v>
      </c>
      <c r="XCV1607" t="s">
        <v>536</v>
      </c>
      <c r="XCW1607">
        <v>2</v>
      </c>
      <c r="XCX1607">
        <v>50</v>
      </c>
      <c r="XCY1607">
        <v>0.05</v>
      </c>
      <c r="XCZ1607">
        <v>50</v>
      </c>
      <c r="XDA1607">
        <v>713</v>
      </c>
      <c r="XDB1607">
        <v>3.20262</v>
      </c>
      <c r="XDC1607">
        <v>0</v>
      </c>
      <c r="XDD1607">
        <v>355211</v>
      </c>
      <c r="XDE1607">
        <v>1800</v>
      </c>
      <c r="XDF1607">
        <v>58434</v>
      </c>
    </row>
    <row r="1608" spans="16:17 16324:16334" x14ac:dyDescent="0.3">
      <c r="P1608" s="23" t="str">
        <f>IF(AND(H1349&lt;-0.01,Model_dem!F1349="Optimal"),"Aqui","")</f>
        <v/>
      </c>
      <c r="XCV1608" t="s">
        <v>536</v>
      </c>
      <c r="XCW1608">
        <v>2</v>
      </c>
      <c r="XCX1608">
        <v>50</v>
      </c>
      <c r="XCY1608">
        <v>0.1</v>
      </c>
      <c r="XCZ1608">
        <v>50</v>
      </c>
      <c r="XDA1608">
        <v>719</v>
      </c>
      <c r="XDB1608">
        <v>3.1649500000000002</v>
      </c>
      <c r="XDC1608">
        <v>0</v>
      </c>
      <c r="XDD1608">
        <v>232668</v>
      </c>
      <c r="XDE1608">
        <v>1800</v>
      </c>
      <c r="XDF1608">
        <v>54440</v>
      </c>
    </row>
    <row r="1609" spans="16:17 16324:16334" x14ac:dyDescent="0.3">
      <c r="P1609" s="23" t="str">
        <f>IF(AND(H1350&lt;-0.01,Model_dem!F1350="Optimal"),"Aqui","")</f>
        <v/>
      </c>
      <c r="XCV1609" t="s">
        <v>536</v>
      </c>
      <c r="XCW1609">
        <v>2</v>
      </c>
      <c r="XCX1609">
        <v>50</v>
      </c>
      <c r="XCY1609">
        <v>0.15</v>
      </c>
      <c r="XCZ1609">
        <v>50</v>
      </c>
      <c r="XDA1609">
        <v>751</v>
      </c>
      <c r="XDB1609">
        <v>6.8616400000000004</v>
      </c>
      <c r="XDC1609">
        <v>0</v>
      </c>
      <c r="XDD1609">
        <v>22296</v>
      </c>
      <c r="XDE1609">
        <v>1800.32</v>
      </c>
      <c r="XDF1609">
        <v>26648</v>
      </c>
    </row>
    <row r="1610" spans="16:17 16324:16334" x14ac:dyDescent="0.3">
      <c r="P1610" s="23" t="str">
        <f>IF(AND(H1351&lt;-0.01,Model_dem!F1351="Optimal"),"Aqui","")</f>
        <v/>
      </c>
      <c r="XCV1610" t="s">
        <v>536</v>
      </c>
      <c r="XCW1610">
        <v>2</v>
      </c>
      <c r="XCX1610">
        <v>50</v>
      </c>
      <c r="XCY1610">
        <v>0.2</v>
      </c>
      <c r="XCZ1610">
        <v>50</v>
      </c>
      <c r="XDA1610">
        <v>771</v>
      </c>
      <c r="XDB1610">
        <v>3.3698800000000002</v>
      </c>
      <c r="XDC1610">
        <v>0</v>
      </c>
      <c r="XDD1610">
        <v>2125</v>
      </c>
      <c r="XDE1610">
        <v>1800.09</v>
      </c>
      <c r="XDF1610">
        <v>12830</v>
      </c>
    </row>
    <row r="1611" spans="16:17 16324:16334" x14ac:dyDescent="0.3">
      <c r="P1611" s="23" t="str">
        <f>IF(AND(H1352&lt;-0.01,Model_dem!F1352="Optimal"),"Aqui","")</f>
        <v/>
      </c>
      <c r="XCV1611" t="s">
        <v>536</v>
      </c>
      <c r="XCW1611">
        <v>3</v>
      </c>
      <c r="XCX1611">
        <v>0</v>
      </c>
      <c r="XCY1611">
        <v>0.05</v>
      </c>
      <c r="XCZ1611">
        <v>50</v>
      </c>
      <c r="XDA1611">
        <v>733</v>
      </c>
      <c r="XDB1611">
        <v>1.6251800000000001</v>
      </c>
      <c r="XDC1611">
        <v>0</v>
      </c>
      <c r="XDD1611">
        <v>722546</v>
      </c>
      <c r="XDE1611">
        <v>1800</v>
      </c>
      <c r="XDF1611">
        <v>78106</v>
      </c>
    </row>
    <row r="1612" spans="16:17 16324:16334" x14ac:dyDescent="0.3">
      <c r="P1612" s="23" t="str">
        <f>IF(AND(H1353&lt;-0.01,Model_dem!F1353="Optimal"),"Aqui","")</f>
        <v/>
      </c>
      <c r="XCV1612" t="s">
        <v>536</v>
      </c>
      <c r="XCW1612">
        <v>3</v>
      </c>
      <c r="XCX1612">
        <v>0</v>
      </c>
      <c r="XCY1612">
        <v>0.1</v>
      </c>
      <c r="XCZ1612">
        <v>50</v>
      </c>
      <c r="XDA1612">
        <v>781</v>
      </c>
      <c r="XDB1612">
        <v>7.75204</v>
      </c>
      <c r="XDC1612">
        <v>0</v>
      </c>
      <c r="XDD1612">
        <v>118886</v>
      </c>
      <c r="XDE1612">
        <v>1800</v>
      </c>
      <c r="XDF1612">
        <v>58369</v>
      </c>
    </row>
    <row r="1613" spans="16:17 16324:16334" x14ac:dyDescent="0.3">
      <c r="P1613" s="23" t="e">
        <f>IF(AND(#REF!&lt;-0.01,Model_dem!F1614="Optimal"),"Aqui","")</f>
        <v>#REF!</v>
      </c>
      <c r="XCV1613" t="s">
        <v>536</v>
      </c>
      <c r="XCW1613">
        <v>3</v>
      </c>
      <c r="XCX1613">
        <v>10</v>
      </c>
      <c r="XCY1613">
        <v>0.05</v>
      </c>
      <c r="XCZ1613">
        <v>50</v>
      </c>
      <c r="XDA1613">
        <v>733</v>
      </c>
      <c r="XDB1613">
        <v>1.04358</v>
      </c>
      <c r="XDC1613">
        <v>0</v>
      </c>
      <c r="XDD1613">
        <v>921086</v>
      </c>
      <c r="XDE1613">
        <v>1800.01</v>
      </c>
      <c r="XDF1613">
        <v>82081</v>
      </c>
    </row>
    <row r="1614" spans="16:17 16324:16334" x14ac:dyDescent="0.3">
      <c r="P1614" s="23" t="str">
        <f>IF(AND(H1614&lt;-0.01,Model_dem!F1615="Optimal"),"Aqui","")</f>
        <v/>
      </c>
      <c r="Q1614" s="23"/>
      <c r="XCV1614" t="s">
        <v>536</v>
      </c>
      <c r="XCW1614">
        <v>3</v>
      </c>
      <c r="XCX1614">
        <v>10</v>
      </c>
      <c r="XCY1614">
        <v>0.1</v>
      </c>
      <c r="XCZ1614">
        <v>50</v>
      </c>
      <c r="XDA1614">
        <v>781</v>
      </c>
      <c r="XDB1614">
        <v>3.5305800000000001</v>
      </c>
      <c r="XDC1614">
        <v>0</v>
      </c>
      <c r="XDD1614">
        <v>203050</v>
      </c>
      <c r="XDE1614">
        <v>1800</v>
      </c>
      <c r="XDF1614">
        <v>62990</v>
      </c>
    </row>
    <row r="1615" spans="16:17 16324:16334" x14ac:dyDescent="0.3">
      <c r="P1615" s="23" t="str">
        <f>IF(AND(H1615&lt;-0.01,Model_dem!F1616="Optimal"),"Aqui","")</f>
        <v/>
      </c>
      <c r="Q1615" s="67"/>
      <c r="XCV1615" t="s">
        <v>536</v>
      </c>
      <c r="XCW1615">
        <v>3</v>
      </c>
      <c r="XCX1615">
        <v>25</v>
      </c>
      <c r="XCY1615">
        <v>0.05</v>
      </c>
      <c r="XCZ1615">
        <v>50</v>
      </c>
      <c r="XDA1615">
        <v>733</v>
      </c>
      <c r="XDB1615">
        <v>24.291499999999999</v>
      </c>
      <c r="XDC1615">
        <v>8</v>
      </c>
      <c r="XDD1615">
        <v>491124</v>
      </c>
      <c r="XDE1615">
        <v>1800.01</v>
      </c>
      <c r="XDF1615">
        <v>80466</v>
      </c>
    </row>
    <row r="1616" spans="16:17 16324:16334" x14ac:dyDescent="0.3">
      <c r="P1616" s="23" t="str">
        <f>IF(AND(H1616&lt;-0.01,Model_dem!F1617="Optimal"),"Aqui","")</f>
        <v/>
      </c>
      <c r="Q1616" s="67"/>
      <c r="XCV1616" t="s">
        <v>536</v>
      </c>
      <c r="XCW1616">
        <v>3</v>
      </c>
      <c r="XCX1616">
        <v>25</v>
      </c>
      <c r="XCY1616">
        <v>0.1</v>
      </c>
      <c r="XCZ1616">
        <v>50</v>
      </c>
      <c r="XDA1616">
        <v>781</v>
      </c>
      <c r="XDB1616">
        <v>9.7558000000000007</v>
      </c>
      <c r="XDC1616">
        <v>4</v>
      </c>
      <c r="XDD1616">
        <v>96384</v>
      </c>
      <c r="XDE1616">
        <v>1800</v>
      </c>
      <c r="XDF1616">
        <v>53786</v>
      </c>
    </row>
    <row r="1617" spans="16:17 16324:16334" x14ac:dyDescent="0.3">
      <c r="P1617" s="23" t="str">
        <f>IF(AND(H1617&lt;-0.01,Model_dem!F1618="Optimal"),"Aqui","")</f>
        <v/>
      </c>
      <c r="Q1617" s="23"/>
      <c r="XCV1617" t="s">
        <v>536</v>
      </c>
      <c r="XCW1617">
        <v>3</v>
      </c>
      <c r="XCX1617">
        <v>50</v>
      </c>
      <c r="XCY1617">
        <v>0.1</v>
      </c>
      <c r="XCZ1617">
        <v>50</v>
      </c>
      <c r="XDA1617">
        <v>781</v>
      </c>
      <c r="XDB1617">
        <v>2.8176899999999998</v>
      </c>
      <c r="XDC1617">
        <v>0</v>
      </c>
      <c r="XDD1617">
        <v>316521</v>
      </c>
      <c r="XDE1617">
        <v>1800.01</v>
      </c>
      <c r="XDF1617">
        <v>67343</v>
      </c>
    </row>
    <row r="1618" spans="16:17 16324:16334" x14ac:dyDescent="0.3">
      <c r="P1618" s="23" t="str">
        <f>IF(AND(H1618&lt;-0.01,Model_dem!F1619="Optimal"),"Aqui","")</f>
        <v/>
      </c>
      <c r="Q1618" s="23"/>
      <c r="XCV1618" t="s">
        <v>533</v>
      </c>
      <c r="XCW1618">
        <v>0</v>
      </c>
      <c r="XCX1618">
        <v>0</v>
      </c>
      <c r="XCY1618">
        <v>0.05</v>
      </c>
      <c r="XCZ1618">
        <v>100</v>
      </c>
      <c r="XDA1618">
        <v>1026</v>
      </c>
      <c r="XDB1618">
        <v>2.5264899999999999</v>
      </c>
      <c r="XDC1618">
        <v>0</v>
      </c>
      <c r="XDD1618">
        <v>3331</v>
      </c>
      <c r="XDE1618">
        <v>1800</v>
      </c>
      <c r="XDF1618">
        <v>82005</v>
      </c>
    </row>
    <row r="1619" spans="16:17 16324:16334" x14ac:dyDescent="0.3">
      <c r="P1619" s="23" t="str">
        <f>IF(AND(H1619&lt;-0.01,Model_dem!F1620="Optimal"),"Aqui","")</f>
        <v/>
      </c>
      <c r="Q1619" s="67"/>
      <c r="XCV1619" t="s">
        <v>533</v>
      </c>
      <c r="XCW1619">
        <v>0</v>
      </c>
      <c r="XCX1619">
        <v>0</v>
      </c>
      <c r="XCY1619">
        <v>0.1</v>
      </c>
      <c r="XCZ1619">
        <v>100</v>
      </c>
      <c r="XDA1619">
        <v>1026</v>
      </c>
      <c r="XDB1619">
        <v>3.8683900000000002</v>
      </c>
      <c r="XDC1619">
        <v>0</v>
      </c>
      <c r="XDD1619">
        <v>3014</v>
      </c>
      <c r="XDE1619">
        <v>1800.01</v>
      </c>
      <c r="XDF1619">
        <v>77776</v>
      </c>
    </row>
    <row r="1620" spans="16:17 16324:16334" x14ac:dyDescent="0.3">
      <c r="P1620" s="23" t="str">
        <f>IF(AND(H1620&lt;-0.01,Model_dem!F1621="Optimal"),"Aqui","")</f>
        <v/>
      </c>
      <c r="Q1620" s="67"/>
      <c r="XCV1620" t="s">
        <v>533</v>
      </c>
      <c r="XCW1620">
        <v>0</v>
      </c>
      <c r="XCX1620">
        <v>0</v>
      </c>
      <c r="XCY1620">
        <v>0.15</v>
      </c>
      <c r="XCZ1620">
        <v>100</v>
      </c>
      <c r="XDA1620">
        <v>1026</v>
      </c>
      <c r="XDB1620">
        <v>7.2703899999999999</v>
      </c>
      <c r="XDC1620">
        <v>3</v>
      </c>
      <c r="XDD1620">
        <v>2959</v>
      </c>
      <c r="XDE1620">
        <v>1800.01</v>
      </c>
      <c r="XDF1620">
        <v>92511</v>
      </c>
    </row>
    <row r="1621" spans="16:17 16324:16334" x14ac:dyDescent="0.3">
      <c r="P1621" s="23" t="str">
        <f>IF(AND(H1621&lt;-0.01,Model_dem!F1622="Optimal"),"Aqui","")</f>
        <v/>
      </c>
      <c r="Q1621" s="23"/>
      <c r="XCV1621" t="s">
        <v>533</v>
      </c>
      <c r="XCW1621">
        <v>0</v>
      </c>
      <c r="XCX1621">
        <v>0</v>
      </c>
      <c r="XCY1621">
        <v>0.2</v>
      </c>
      <c r="XCZ1621">
        <v>100</v>
      </c>
      <c r="XDA1621">
        <v>1026</v>
      </c>
      <c r="XDB1621">
        <v>4.0547800000000001</v>
      </c>
      <c r="XDC1621">
        <v>0</v>
      </c>
      <c r="XDD1621">
        <v>3246</v>
      </c>
      <c r="XDE1621">
        <v>1800.02</v>
      </c>
      <c r="XDF1621">
        <v>96728</v>
      </c>
    </row>
    <row r="1622" spans="16:17 16324:16334" x14ac:dyDescent="0.3">
      <c r="P1622" s="23" t="str">
        <f>IF(AND(H1622&lt;-0.01,Model_dem!F1623="Optimal"),"Aqui","")</f>
        <v/>
      </c>
      <c r="Q1622" s="23"/>
      <c r="XCV1622" t="s">
        <v>533</v>
      </c>
      <c r="XCW1622">
        <v>1</v>
      </c>
      <c r="XCX1622">
        <v>5</v>
      </c>
      <c r="XCY1622">
        <v>0.05</v>
      </c>
      <c r="XCZ1622">
        <v>100</v>
      </c>
      <c r="XDA1622">
        <v>1026</v>
      </c>
      <c r="XDB1622">
        <v>14.306900000000001</v>
      </c>
      <c r="XDC1622">
        <v>0</v>
      </c>
      <c r="XDD1622">
        <v>811</v>
      </c>
      <c r="XDE1622">
        <v>1800.01</v>
      </c>
      <c r="XDF1622">
        <v>31914</v>
      </c>
    </row>
    <row r="1623" spans="16:17 16324:16334" x14ac:dyDescent="0.3">
      <c r="P1623" s="23" t="str">
        <f>IF(AND(H1623&lt;-0.01,Model_dem!F1624="Optimal"),"Aqui","")</f>
        <v/>
      </c>
      <c r="Q1623" s="67"/>
      <c r="XCV1623" t="s">
        <v>533</v>
      </c>
      <c r="XCW1623">
        <v>1</v>
      </c>
      <c r="XCX1623">
        <v>5</v>
      </c>
      <c r="XCY1623">
        <v>0.1</v>
      </c>
      <c r="XCZ1623">
        <v>100</v>
      </c>
      <c r="XDA1623">
        <v>1027</v>
      </c>
      <c r="XDB1623">
        <v>30.539899999999999</v>
      </c>
      <c r="XDC1623">
        <v>0</v>
      </c>
      <c r="XDD1623">
        <v>631</v>
      </c>
      <c r="XDE1623">
        <v>1800.01</v>
      </c>
      <c r="XDF1623">
        <v>29650</v>
      </c>
    </row>
    <row r="1624" spans="16:17 16324:16334" x14ac:dyDescent="0.3">
      <c r="P1624" s="23" t="str">
        <f>IF(AND(H1624&lt;-0.01,Model_dem!F1625="Optimal"),"Aqui","")</f>
        <v/>
      </c>
      <c r="Q1624" s="67"/>
      <c r="XCV1624" t="s">
        <v>533</v>
      </c>
      <c r="XCW1624">
        <v>1</v>
      </c>
      <c r="XCX1624">
        <v>5</v>
      </c>
      <c r="XCY1624">
        <v>0.15</v>
      </c>
      <c r="XCZ1624">
        <v>100</v>
      </c>
      <c r="XDA1624">
        <v>1027</v>
      </c>
      <c r="XDB1624">
        <v>17.143799999999999</v>
      </c>
      <c r="XDC1624">
        <v>0</v>
      </c>
      <c r="XDD1624">
        <v>677</v>
      </c>
      <c r="XDE1624">
        <v>1800.04</v>
      </c>
      <c r="XDF1624">
        <v>27399</v>
      </c>
    </row>
    <row r="1625" spans="16:17 16324:16334" x14ac:dyDescent="0.3">
      <c r="P1625" s="23" t="str">
        <f>IF(AND(H1625&lt;-0.01,Model_dem!F1626="Optimal"),"Aqui","")</f>
        <v/>
      </c>
      <c r="Q1625" s="23"/>
      <c r="XCV1625" t="s">
        <v>533</v>
      </c>
      <c r="XCW1625">
        <v>1</v>
      </c>
      <c r="XCX1625">
        <v>5</v>
      </c>
      <c r="XCY1625">
        <v>0.2</v>
      </c>
      <c r="XCZ1625">
        <v>100</v>
      </c>
      <c r="XDA1625">
        <v>1035</v>
      </c>
      <c r="XDB1625">
        <v>47.411099999999998</v>
      </c>
      <c r="XDC1625">
        <v>2</v>
      </c>
      <c r="XDD1625">
        <v>363</v>
      </c>
      <c r="XDE1625">
        <v>1800.11</v>
      </c>
      <c r="XDF1625">
        <v>21819</v>
      </c>
    </row>
    <row r="1626" spans="16:17 16324:16334" x14ac:dyDescent="0.3">
      <c r="P1626" s="23" t="str">
        <f>IF(AND(H1626&lt;-0.01,Model_dem!F1627="Optimal"),"Aqui","")</f>
        <v/>
      </c>
      <c r="Q1626" s="23"/>
      <c r="XCV1626" t="s">
        <v>533</v>
      </c>
      <c r="XCW1626">
        <v>1</v>
      </c>
      <c r="XCX1626">
        <v>10</v>
      </c>
      <c r="XCY1626">
        <v>0.05</v>
      </c>
      <c r="XCZ1626">
        <v>100</v>
      </c>
      <c r="XDA1626">
        <v>1026</v>
      </c>
      <c r="XDB1626">
        <v>7.0338399999999996</v>
      </c>
      <c r="XDC1626">
        <v>0</v>
      </c>
      <c r="XDD1626">
        <v>940</v>
      </c>
      <c r="XDE1626">
        <v>1800.01</v>
      </c>
      <c r="XDF1626">
        <v>33150</v>
      </c>
    </row>
    <row r="1627" spans="16:17 16324:16334" x14ac:dyDescent="0.3">
      <c r="P1627" s="23" t="str">
        <f>IF(AND(H1627&lt;-0.01,Model_dem!F1628="Optimal"),"Aqui","")</f>
        <v/>
      </c>
      <c r="Q1627" s="67"/>
      <c r="XCV1627" t="s">
        <v>533</v>
      </c>
      <c r="XCW1627">
        <v>1</v>
      </c>
      <c r="XCX1627">
        <v>10</v>
      </c>
      <c r="XCY1627">
        <v>0.1</v>
      </c>
      <c r="XCZ1627">
        <v>100</v>
      </c>
      <c r="XDA1627">
        <v>1027</v>
      </c>
      <c r="XDB1627">
        <v>17.832799999999999</v>
      </c>
      <c r="XDC1627">
        <v>0</v>
      </c>
      <c r="XDD1627">
        <v>800</v>
      </c>
      <c r="XDE1627">
        <v>1800.04</v>
      </c>
      <c r="XDF1627">
        <v>30056</v>
      </c>
    </row>
    <row r="1628" spans="16:17 16324:16334" x14ac:dyDescent="0.3">
      <c r="P1628" s="23" t="str">
        <f>IF(AND(H1628&lt;-0.01,Model_dem!F1629="Optimal"),"Aqui","")</f>
        <v/>
      </c>
      <c r="Q1628" s="67"/>
      <c r="XCV1628" t="s">
        <v>533</v>
      </c>
      <c r="XCW1628">
        <v>1</v>
      </c>
      <c r="XCX1628">
        <v>10</v>
      </c>
      <c r="XCY1628">
        <v>0.15</v>
      </c>
      <c r="XCZ1628">
        <v>100</v>
      </c>
      <c r="XDA1628">
        <v>1027</v>
      </c>
      <c r="XDB1628">
        <v>22.609300000000001</v>
      </c>
      <c r="XDC1628">
        <v>0</v>
      </c>
      <c r="XDD1628">
        <v>795</v>
      </c>
      <c r="XDE1628">
        <v>1800.01</v>
      </c>
      <c r="XDF1628">
        <v>29690</v>
      </c>
    </row>
    <row r="1629" spans="16:17 16324:16334" x14ac:dyDescent="0.3">
      <c r="P1629" s="23" t="str">
        <f>IF(AND(H1629&lt;-0.01,Model_dem!F1630="Optimal"),"Aqui","")</f>
        <v/>
      </c>
      <c r="Q1629" s="23"/>
      <c r="XCV1629" t="s">
        <v>533</v>
      </c>
      <c r="XCW1629">
        <v>1</v>
      </c>
      <c r="XCX1629">
        <v>10</v>
      </c>
      <c r="XCY1629">
        <v>0.2</v>
      </c>
      <c r="XCZ1629">
        <v>100</v>
      </c>
      <c r="XDA1629">
        <v>1035</v>
      </c>
      <c r="XDB1629">
        <v>37.810200000000002</v>
      </c>
      <c r="XDC1629">
        <v>0</v>
      </c>
      <c r="XDD1629">
        <v>509</v>
      </c>
      <c r="XDE1629">
        <v>1800.01</v>
      </c>
      <c r="XDF1629">
        <v>25004</v>
      </c>
    </row>
    <row r="1630" spans="16:17 16324:16334" x14ac:dyDescent="0.3">
      <c r="P1630" s="23" t="str">
        <f>IF(AND(H1630&lt;-0.01,Model_dem!F1631="Optimal"),"Aqui","")</f>
        <v/>
      </c>
      <c r="Q1630" s="23"/>
      <c r="XCV1630" t="s">
        <v>533</v>
      </c>
      <c r="XCW1630">
        <v>1</v>
      </c>
      <c r="XCX1630">
        <v>25</v>
      </c>
      <c r="XCY1630">
        <v>0.05</v>
      </c>
      <c r="XCZ1630">
        <v>100</v>
      </c>
      <c r="XDA1630">
        <v>1027</v>
      </c>
      <c r="XDB1630">
        <v>21.226700000000001</v>
      </c>
      <c r="XDC1630">
        <v>0</v>
      </c>
      <c r="XDD1630">
        <v>325</v>
      </c>
      <c r="XDE1630">
        <v>1800.33</v>
      </c>
      <c r="XDF1630">
        <v>16288</v>
      </c>
    </row>
    <row r="1631" spans="16:17 16324:16334" x14ac:dyDescent="0.3">
      <c r="P1631" s="23" t="str">
        <f>IF(AND(H1631&lt;-0.01,Model_dem!F1632="Optimal"),"Aqui","")</f>
        <v/>
      </c>
      <c r="Q1631" s="67"/>
      <c r="XCV1631" t="s">
        <v>533</v>
      </c>
      <c r="XCW1631">
        <v>1</v>
      </c>
      <c r="XCX1631">
        <v>25</v>
      </c>
      <c r="XCY1631">
        <v>0.1</v>
      </c>
      <c r="XCZ1631">
        <v>100</v>
      </c>
      <c r="XDA1631">
        <v>1035</v>
      </c>
      <c r="XDB1631">
        <v>109.657</v>
      </c>
      <c r="XDC1631">
        <v>0</v>
      </c>
      <c r="XDD1631">
        <v>170</v>
      </c>
      <c r="XDE1631">
        <v>1800.22</v>
      </c>
      <c r="XDF1631">
        <v>10571</v>
      </c>
    </row>
    <row r="1632" spans="16:17 16324:16334" x14ac:dyDescent="0.3">
      <c r="P1632" s="23" t="str">
        <f>IF(AND(H1632&lt;-0.01,Model_dem!F1633="Optimal"),"Aqui","")</f>
        <v/>
      </c>
      <c r="Q1632" s="67"/>
      <c r="XCV1632" t="s">
        <v>533</v>
      </c>
      <c r="XCW1632">
        <v>1</v>
      </c>
      <c r="XCX1632">
        <v>25</v>
      </c>
      <c r="XCY1632">
        <v>0.15</v>
      </c>
      <c r="XCZ1632">
        <v>100</v>
      </c>
      <c r="XDA1632">
        <v>1058</v>
      </c>
      <c r="XDB1632">
        <v>621.96199999999999</v>
      </c>
      <c r="XDC1632">
        <v>6</v>
      </c>
      <c r="XDD1632">
        <v>23</v>
      </c>
      <c r="XDE1632">
        <v>1802.84</v>
      </c>
      <c r="XDF1632">
        <v>3558</v>
      </c>
    </row>
    <row r="1633" spans="16:17 16324:16334" x14ac:dyDescent="0.3">
      <c r="P1633" s="23" t="str">
        <f>IF(AND(H1633&lt;-0.01,Model_dem!F1634="Optimal"),"Aqui","")</f>
        <v/>
      </c>
      <c r="Q1633" s="23"/>
      <c r="XCV1633" t="s">
        <v>533</v>
      </c>
      <c r="XCW1633">
        <v>1</v>
      </c>
      <c r="XCX1633">
        <v>25</v>
      </c>
      <c r="XCY1633">
        <v>0.2</v>
      </c>
      <c r="XCZ1633">
        <v>100</v>
      </c>
      <c r="XDA1633">
        <v>1058</v>
      </c>
      <c r="XDB1633">
        <v>332.25200000000001</v>
      </c>
      <c r="XDC1633">
        <v>0</v>
      </c>
      <c r="XDD1633">
        <v>28</v>
      </c>
      <c r="XDE1633">
        <v>1800.1</v>
      </c>
      <c r="XDF1633">
        <v>4884</v>
      </c>
    </row>
    <row r="1634" spans="16:17 16324:16334" x14ac:dyDescent="0.3">
      <c r="P1634" s="23" t="str">
        <f>IF(AND(H1634&lt;-0.01,Model_dem!F1635="Optimal"),"Aqui","")</f>
        <v/>
      </c>
      <c r="Q1634" s="23"/>
      <c r="XCV1634" t="s">
        <v>533</v>
      </c>
      <c r="XCW1634">
        <v>1</v>
      </c>
      <c r="XCX1634">
        <v>50</v>
      </c>
      <c r="XCY1634">
        <v>0.05</v>
      </c>
      <c r="XCZ1634">
        <v>100</v>
      </c>
      <c r="XDA1634">
        <v>1035</v>
      </c>
      <c r="XDB1634">
        <v>22.358599999999999</v>
      </c>
      <c r="XDC1634">
        <v>0</v>
      </c>
      <c r="XDD1634">
        <v>210</v>
      </c>
      <c r="XDE1634">
        <v>1800.07</v>
      </c>
      <c r="XDF1634">
        <v>12179</v>
      </c>
    </row>
    <row r="1635" spans="16:17 16324:16334" x14ac:dyDescent="0.3">
      <c r="P1635" s="23" t="str">
        <f>IF(AND(H1635&lt;-0.01,Model_dem!F1636="Optimal"),"Aqui","")</f>
        <v/>
      </c>
      <c r="Q1635" s="67"/>
      <c r="XCV1635" t="s">
        <v>533</v>
      </c>
      <c r="XCW1635">
        <v>1</v>
      </c>
      <c r="XCX1635">
        <v>50</v>
      </c>
      <c r="XCY1635">
        <v>0.1</v>
      </c>
      <c r="XCZ1635">
        <v>100</v>
      </c>
      <c r="XDA1635">
        <v>1047</v>
      </c>
      <c r="XDB1635">
        <v>181.197</v>
      </c>
      <c r="XDC1635">
        <v>2</v>
      </c>
      <c r="XDD1635">
        <v>40</v>
      </c>
      <c r="XDE1635">
        <v>1800.23</v>
      </c>
      <c r="XDF1635">
        <v>4416</v>
      </c>
    </row>
    <row r="1636" spans="16:17 16324:16334" x14ac:dyDescent="0.3">
      <c r="P1636" s="23" t="str">
        <f>IF(AND(H1636&lt;-0.01,Model_dem!F1637="Optimal"),"Aqui","")</f>
        <v/>
      </c>
      <c r="Q1636" s="67"/>
      <c r="XCV1636" t="s">
        <v>533</v>
      </c>
      <c r="XCW1636">
        <v>1</v>
      </c>
      <c r="XCX1636">
        <v>50</v>
      </c>
      <c r="XCY1636">
        <v>0.15</v>
      </c>
      <c r="XCZ1636">
        <v>100</v>
      </c>
      <c r="XDA1636">
        <v>1074</v>
      </c>
      <c r="XDB1636">
        <v>1047.8699999999999</v>
      </c>
      <c r="XDC1636">
        <v>0</v>
      </c>
      <c r="XDD1636">
        <v>9</v>
      </c>
      <c r="XDE1636">
        <v>1802.44</v>
      </c>
      <c r="XDF1636">
        <v>1564</v>
      </c>
    </row>
    <row r="1637" spans="16:17 16324:16334" x14ac:dyDescent="0.3">
      <c r="P1637" s="23" t="str">
        <f>IF(AND(H1637&lt;-0.01,Model_dem!F1638="Optimal"),"Aqui","")</f>
        <v/>
      </c>
      <c r="Q1637" s="23"/>
      <c r="XCV1637" t="s">
        <v>533</v>
      </c>
      <c r="XCW1637">
        <v>1</v>
      </c>
      <c r="XCX1637">
        <v>50</v>
      </c>
      <c r="XCY1637">
        <v>0.2</v>
      </c>
      <c r="XCZ1637">
        <v>100</v>
      </c>
      <c r="XDA1637">
        <v>1174</v>
      </c>
      <c r="XDB1637">
        <v>1812.54</v>
      </c>
      <c r="XDC1637">
        <v>0</v>
      </c>
      <c r="XDD1637">
        <v>1</v>
      </c>
      <c r="XDE1637">
        <v>1812.54</v>
      </c>
      <c r="XDF1637">
        <v>225</v>
      </c>
    </row>
    <row r="1638" spans="16:17 16324:16334" x14ac:dyDescent="0.3">
      <c r="P1638" s="23" t="str">
        <f>IF(AND(H1638&lt;-0.01,Model_dem!F1639="Optimal"),"Aqui","")</f>
        <v/>
      </c>
      <c r="Q1638" s="23"/>
      <c r="XCV1638" t="s">
        <v>533</v>
      </c>
      <c r="XCW1638">
        <v>2</v>
      </c>
      <c r="XCX1638">
        <v>5</v>
      </c>
      <c r="XCY1638">
        <v>0.05</v>
      </c>
      <c r="XCZ1638">
        <v>100</v>
      </c>
      <c r="XDA1638">
        <v>1027</v>
      </c>
      <c r="XDB1638">
        <v>25.1187</v>
      </c>
      <c r="XDC1638">
        <v>0</v>
      </c>
      <c r="XDD1638">
        <v>579</v>
      </c>
      <c r="XDE1638">
        <v>1800.04</v>
      </c>
      <c r="XDF1638">
        <v>26664</v>
      </c>
    </row>
    <row r="1639" spans="16:17 16324:16334" x14ac:dyDescent="0.3">
      <c r="P1639" s="23" t="str">
        <f>IF(AND(H1639&lt;-0.01,Model_dem!F1640="Optimal"),"Aqui","")</f>
        <v/>
      </c>
      <c r="Q1639" s="67"/>
      <c r="XCV1639" t="s">
        <v>533</v>
      </c>
      <c r="XCW1639">
        <v>2</v>
      </c>
      <c r="XCX1639">
        <v>5</v>
      </c>
      <c r="XCY1639">
        <v>0.1</v>
      </c>
      <c r="XCZ1639">
        <v>100</v>
      </c>
      <c r="XDA1639">
        <v>1027</v>
      </c>
      <c r="XDB1639">
        <v>29.28</v>
      </c>
      <c r="XDC1639">
        <v>0</v>
      </c>
      <c r="XDD1639">
        <v>458</v>
      </c>
      <c r="XDE1639">
        <v>1800</v>
      </c>
      <c r="XDF1639">
        <v>23131</v>
      </c>
    </row>
    <row r="1640" spans="16:17 16324:16334" x14ac:dyDescent="0.3">
      <c r="P1640" s="23" t="str">
        <f>IF(AND(H1640&lt;-0.01,Model_dem!F1641="Optimal"),"Aqui","")</f>
        <v/>
      </c>
      <c r="Q1640" s="67"/>
      <c r="XCV1640" t="s">
        <v>533</v>
      </c>
      <c r="XCW1640">
        <v>2</v>
      </c>
      <c r="XCX1640">
        <v>5</v>
      </c>
      <c r="XCY1640">
        <v>0.15</v>
      </c>
      <c r="XCZ1640">
        <v>100</v>
      </c>
      <c r="XDA1640">
        <v>1027</v>
      </c>
      <c r="XDB1640">
        <v>31.542000000000002</v>
      </c>
      <c r="XDC1640">
        <v>0</v>
      </c>
      <c r="XDD1640">
        <v>427</v>
      </c>
      <c r="XDE1640">
        <v>1800</v>
      </c>
      <c r="XDF1640">
        <v>20378</v>
      </c>
    </row>
    <row r="1641" spans="16:17 16324:16334" x14ac:dyDescent="0.3">
      <c r="P1641" s="23" t="str">
        <f>IF(AND(H1641&lt;-0.01,Model_dem!F1642="Optimal"),"Aqui","")</f>
        <v/>
      </c>
      <c r="Q1641" s="23"/>
      <c r="XCV1641" t="s">
        <v>533</v>
      </c>
      <c r="XCW1641">
        <v>2</v>
      </c>
      <c r="XCX1641">
        <v>5</v>
      </c>
      <c r="XCY1641">
        <v>0.2</v>
      </c>
      <c r="XCZ1641">
        <v>100</v>
      </c>
      <c r="XDA1641">
        <v>1027</v>
      </c>
      <c r="XDB1641">
        <v>29.238</v>
      </c>
      <c r="XDC1641">
        <v>0</v>
      </c>
      <c r="XDD1641">
        <v>470</v>
      </c>
      <c r="XDE1641">
        <v>1800.06</v>
      </c>
      <c r="XDF1641">
        <v>24342</v>
      </c>
    </row>
    <row r="1642" spans="16:17 16324:16334" x14ac:dyDescent="0.3">
      <c r="P1642" s="23" t="str">
        <f>IF(AND(H1642&lt;-0.01,Model_dem!F1643="Optimal"),"Aqui","")</f>
        <v/>
      </c>
      <c r="Q1642" s="23"/>
      <c r="XCV1642" t="s">
        <v>533</v>
      </c>
      <c r="XCW1642">
        <v>2</v>
      </c>
      <c r="XCX1642">
        <v>10</v>
      </c>
      <c r="XCY1642">
        <v>0.05</v>
      </c>
      <c r="XCZ1642">
        <v>100</v>
      </c>
      <c r="XDA1642">
        <v>1027</v>
      </c>
      <c r="XDB1642">
        <v>17.007899999999999</v>
      </c>
      <c r="XDC1642">
        <v>0</v>
      </c>
      <c r="XDD1642">
        <v>380</v>
      </c>
      <c r="XDE1642">
        <v>1800.11</v>
      </c>
      <c r="XDF1642">
        <v>15717</v>
      </c>
    </row>
    <row r="1643" spans="16:17 16324:16334" x14ac:dyDescent="0.3">
      <c r="P1643" s="23" t="str">
        <f>IF(AND(H1643&lt;-0.01,Model_dem!F1644="Optimal"),"Aqui","")</f>
        <v/>
      </c>
      <c r="Q1643" s="67"/>
      <c r="XCV1643" t="s">
        <v>533</v>
      </c>
      <c r="XCW1643">
        <v>2</v>
      </c>
      <c r="XCX1643">
        <v>10</v>
      </c>
      <c r="XCY1643">
        <v>0.1</v>
      </c>
      <c r="XCZ1643">
        <v>100</v>
      </c>
      <c r="XDA1643">
        <v>1027</v>
      </c>
      <c r="XDB1643">
        <v>20.528400000000001</v>
      </c>
      <c r="XDC1643">
        <v>0</v>
      </c>
      <c r="XDD1643">
        <v>171</v>
      </c>
      <c r="XDE1643">
        <v>1800.27</v>
      </c>
      <c r="XDF1643">
        <v>9913</v>
      </c>
    </row>
    <row r="1644" spans="16:17 16324:16334" x14ac:dyDescent="0.3">
      <c r="P1644" s="23" t="str">
        <f>IF(AND(H1644&lt;-0.01,Model_dem!F1645="Optimal"),"Aqui","")</f>
        <v/>
      </c>
      <c r="Q1644" s="67"/>
      <c r="XCV1644" t="s">
        <v>533</v>
      </c>
      <c r="XCW1644">
        <v>2</v>
      </c>
      <c r="XCX1644">
        <v>10</v>
      </c>
      <c r="XCY1644">
        <v>0.15</v>
      </c>
      <c r="XCZ1644">
        <v>100</v>
      </c>
      <c r="XDA1644">
        <v>1041</v>
      </c>
      <c r="XDB1644">
        <v>141.85599999999999</v>
      </c>
      <c r="XDC1644">
        <v>0</v>
      </c>
      <c r="XDD1644">
        <v>69</v>
      </c>
      <c r="XDE1644">
        <v>1800.04</v>
      </c>
      <c r="XDF1644">
        <v>7293</v>
      </c>
    </row>
    <row r="1645" spans="16:17 16324:16334" x14ac:dyDescent="0.3">
      <c r="P1645" s="23" t="str">
        <f>IF(AND(H1645&lt;-0.01,Model_dem!F1646="Optimal"),"Aqui","")</f>
        <v/>
      </c>
      <c r="Q1645" s="23"/>
      <c r="XCV1645" t="s">
        <v>533</v>
      </c>
      <c r="XCW1645">
        <v>2</v>
      </c>
      <c r="XCX1645">
        <v>10</v>
      </c>
      <c r="XCY1645">
        <v>0.2</v>
      </c>
      <c r="XCZ1645">
        <v>100</v>
      </c>
      <c r="XDA1645">
        <v>1045</v>
      </c>
      <c r="XDB1645">
        <v>108.71899999999999</v>
      </c>
      <c r="XDC1645">
        <v>0</v>
      </c>
      <c r="XDD1645">
        <v>91</v>
      </c>
      <c r="XDE1645">
        <v>1800.31</v>
      </c>
      <c r="XDF1645">
        <v>6410</v>
      </c>
    </row>
    <row r="1646" spans="16:17 16324:16334" x14ac:dyDescent="0.3">
      <c r="P1646" s="23" t="str">
        <f>IF(AND(H1646&lt;-0.01,Model_dem!F1647="Optimal"),"Aqui","")</f>
        <v/>
      </c>
      <c r="Q1646" s="23"/>
      <c r="XCV1646" t="s">
        <v>533</v>
      </c>
      <c r="XCW1646">
        <v>2</v>
      </c>
      <c r="XCX1646">
        <v>25</v>
      </c>
      <c r="XCY1646">
        <v>0.05</v>
      </c>
      <c r="XCZ1646">
        <v>100</v>
      </c>
      <c r="XDA1646">
        <v>1031</v>
      </c>
      <c r="XDB1646">
        <v>52.102699999999999</v>
      </c>
      <c r="XDC1646">
        <v>0</v>
      </c>
      <c r="XDD1646">
        <v>166</v>
      </c>
      <c r="XDE1646">
        <v>1800.02</v>
      </c>
      <c r="XDF1646">
        <v>9852</v>
      </c>
    </row>
    <row r="1647" spans="16:17 16324:16334" x14ac:dyDescent="0.3">
      <c r="P1647" s="23" t="str">
        <f>IF(AND(H1647&lt;-0.01,Model_dem!F1648="Optimal"),"Aqui","")</f>
        <v/>
      </c>
      <c r="Q1647" s="67"/>
      <c r="XCV1647" t="s">
        <v>533</v>
      </c>
      <c r="XCW1647">
        <v>2</v>
      </c>
      <c r="XCX1647">
        <v>25</v>
      </c>
      <c r="XCY1647">
        <v>0.1</v>
      </c>
      <c r="XCZ1647">
        <v>100</v>
      </c>
      <c r="XDA1647">
        <v>1048</v>
      </c>
      <c r="XDB1647">
        <v>333.01600000000002</v>
      </c>
      <c r="XDC1647">
        <v>6</v>
      </c>
      <c r="XDD1647">
        <v>27</v>
      </c>
      <c r="XDE1647">
        <v>1801.45</v>
      </c>
      <c r="XDF1647">
        <v>4131</v>
      </c>
    </row>
    <row r="1648" spans="16:17 16324:16334" x14ac:dyDescent="0.3">
      <c r="P1648" s="23" t="str">
        <f>IF(AND(H1648&lt;-0.01,Model_dem!F1649="Optimal"),"Aqui","")</f>
        <v/>
      </c>
      <c r="Q1648" s="67"/>
      <c r="XCV1648" t="s">
        <v>533</v>
      </c>
      <c r="XCW1648">
        <v>2</v>
      </c>
      <c r="XCX1648">
        <v>25</v>
      </c>
      <c r="XCY1648">
        <v>0.15</v>
      </c>
      <c r="XCZ1648">
        <v>100</v>
      </c>
      <c r="XDA1648">
        <v>1073</v>
      </c>
      <c r="XDB1648">
        <v>874.33100000000002</v>
      </c>
      <c r="XDC1648">
        <v>0</v>
      </c>
      <c r="XDD1648">
        <v>9</v>
      </c>
      <c r="XDE1648">
        <v>1840.15</v>
      </c>
      <c r="XDF1648">
        <v>1699</v>
      </c>
    </row>
    <row r="1649" spans="16:17 16324:16334" x14ac:dyDescent="0.3">
      <c r="P1649" s="23" t="str">
        <f>IF(AND(H1649&lt;-0.01,Model_dem!F1650="Optimal"),"Aqui","")</f>
        <v/>
      </c>
      <c r="Q1649" s="23"/>
      <c r="XCV1649" t="s">
        <v>533</v>
      </c>
      <c r="XCW1649">
        <v>2</v>
      </c>
      <c r="XCX1649">
        <v>25</v>
      </c>
      <c r="XCY1649">
        <v>0.2</v>
      </c>
      <c r="XCZ1649">
        <v>100</v>
      </c>
      <c r="XDA1649">
        <v>1344</v>
      </c>
      <c r="XDB1649">
        <v>1820.54</v>
      </c>
      <c r="XDC1649">
        <v>0</v>
      </c>
      <c r="XDD1649">
        <v>1</v>
      </c>
      <c r="XDE1649">
        <v>1820.78</v>
      </c>
      <c r="XDF1649">
        <v>51</v>
      </c>
    </row>
    <row r="1650" spans="16:17 16324:16334" x14ac:dyDescent="0.3">
      <c r="P1650" s="23" t="str">
        <f>IF(AND(H1650&lt;-0.01,Model_dem!F1651="Optimal"),"Aqui","")</f>
        <v/>
      </c>
      <c r="Q1650" s="23"/>
      <c r="XCV1650" t="s">
        <v>533</v>
      </c>
      <c r="XCW1650">
        <v>2</v>
      </c>
      <c r="XCX1650">
        <v>50</v>
      </c>
      <c r="XCY1650">
        <v>0.05</v>
      </c>
      <c r="XCZ1650">
        <v>100</v>
      </c>
      <c r="XDA1650">
        <v>1035</v>
      </c>
      <c r="XDB1650">
        <v>172.971</v>
      </c>
      <c r="XDC1650">
        <v>0</v>
      </c>
      <c r="XDD1650">
        <v>119</v>
      </c>
      <c r="XDE1650">
        <v>1800.11</v>
      </c>
      <c r="XDF1650">
        <v>7533</v>
      </c>
    </row>
    <row r="1651" spans="16:17 16324:16334" x14ac:dyDescent="0.3">
      <c r="P1651" s="23" t="str">
        <f>IF(AND(H1651&lt;-0.01,Model_dem!F1652="Optimal"),"Aqui","")</f>
        <v/>
      </c>
      <c r="Q1651" s="67"/>
      <c r="XCV1651" t="s">
        <v>533</v>
      </c>
      <c r="XCW1651">
        <v>2</v>
      </c>
      <c r="XCX1651">
        <v>50</v>
      </c>
      <c r="XCY1651">
        <v>0.1</v>
      </c>
      <c r="XCZ1651">
        <v>100</v>
      </c>
      <c r="XDA1651">
        <v>1061</v>
      </c>
      <c r="XDB1651">
        <v>607.53</v>
      </c>
      <c r="XDC1651">
        <v>12</v>
      </c>
      <c r="XDD1651">
        <v>37</v>
      </c>
      <c r="XDE1651">
        <v>1800.01</v>
      </c>
      <c r="XDF1651">
        <v>6138</v>
      </c>
    </row>
    <row r="1652" spans="16:17 16324:16334" x14ac:dyDescent="0.3">
      <c r="P1652" s="23" t="str">
        <f>IF(AND(H1652&lt;-0.01,Model_dem!F1653="Optimal"),"Aqui","")</f>
        <v/>
      </c>
      <c r="Q1652" s="67"/>
      <c r="XCV1652" t="s">
        <v>533</v>
      </c>
      <c r="XCW1652">
        <v>2</v>
      </c>
      <c r="XCX1652">
        <v>50</v>
      </c>
      <c r="XCY1652">
        <v>0.15</v>
      </c>
      <c r="XCZ1652">
        <v>100</v>
      </c>
      <c r="XDA1652">
        <v>1162</v>
      </c>
      <c r="XDB1652">
        <v>1800.2</v>
      </c>
      <c r="XDC1652">
        <v>0</v>
      </c>
      <c r="XDD1652">
        <v>1</v>
      </c>
      <c r="XDE1652">
        <v>1800.34</v>
      </c>
      <c r="XDF1652">
        <v>267</v>
      </c>
    </row>
    <row r="1653" spans="16:17 16324:16334" x14ac:dyDescent="0.3">
      <c r="P1653" s="23" t="str">
        <f>IF(AND(H1653&lt;-0.01,Model_dem!F1654="Optimal"),"Aqui","")</f>
        <v/>
      </c>
      <c r="Q1653" s="23"/>
      <c r="XCV1653" t="s">
        <v>533</v>
      </c>
      <c r="XCW1653">
        <v>2</v>
      </c>
      <c r="XCX1653">
        <v>50</v>
      </c>
      <c r="XCY1653">
        <v>0.2</v>
      </c>
      <c r="XCZ1653">
        <v>100</v>
      </c>
      <c r="XDA1653" t="s">
        <v>46</v>
      </c>
      <c r="XDB1653">
        <v>60.028399999999998</v>
      </c>
      <c r="XDC1653">
        <v>0</v>
      </c>
      <c r="XDD1653">
        <v>1</v>
      </c>
      <c r="XDE1653">
        <v>1800.83</v>
      </c>
      <c r="XDF1653">
        <v>29</v>
      </c>
    </row>
    <row r="1654" spans="16:17 16324:16334" x14ac:dyDescent="0.3">
      <c r="P1654" s="23" t="str">
        <f>IF(AND(H1654&lt;-0.01,Model_dem!F1655="Optimal"),"Aqui","")</f>
        <v/>
      </c>
      <c r="Q1654" s="23"/>
      <c r="XCV1654" t="s">
        <v>533</v>
      </c>
      <c r="XCW1654">
        <v>3</v>
      </c>
      <c r="XCX1654">
        <v>0</v>
      </c>
      <c r="XCY1654">
        <v>0.05</v>
      </c>
      <c r="XCZ1654">
        <v>100</v>
      </c>
      <c r="XDA1654">
        <v>1061</v>
      </c>
      <c r="XDB1654">
        <v>56.791200000000003</v>
      </c>
      <c r="XDC1654">
        <v>1</v>
      </c>
      <c r="XDD1654">
        <v>186</v>
      </c>
      <c r="XDE1654">
        <v>1800.05</v>
      </c>
      <c r="XDF1654">
        <v>23679</v>
      </c>
    </row>
    <row r="1655" spans="16:17 16324:16334" x14ac:dyDescent="0.3">
      <c r="P1655" s="23" t="str">
        <f>IF(AND(H1655&lt;-0.01,Model_dem!F1656="Optimal"),"Aqui","")</f>
        <v/>
      </c>
      <c r="Q1655" s="67"/>
      <c r="XCV1655" t="s">
        <v>533</v>
      </c>
      <c r="XCW1655">
        <v>3</v>
      </c>
      <c r="XCX1655">
        <v>10</v>
      </c>
      <c r="XCY1655">
        <v>0.05</v>
      </c>
      <c r="XCZ1655">
        <v>100</v>
      </c>
      <c r="XDA1655">
        <v>1061</v>
      </c>
      <c r="XDB1655">
        <v>77.0107</v>
      </c>
      <c r="XDC1655">
        <v>2</v>
      </c>
      <c r="XDD1655">
        <v>193</v>
      </c>
      <c r="XDE1655">
        <v>1800.04</v>
      </c>
      <c r="XDF1655">
        <v>21007</v>
      </c>
    </row>
    <row r="1656" spans="16:17 16324:16334" x14ac:dyDescent="0.3">
      <c r="P1656" s="23" t="str">
        <f>IF(AND(H1656&lt;-0.01,Model_dem!F1657="Optimal"),"Aqui","")</f>
        <v/>
      </c>
      <c r="Q1656" s="67"/>
      <c r="XCV1656" t="s">
        <v>533</v>
      </c>
      <c r="XCW1656">
        <v>3</v>
      </c>
      <c r="XCX1656">
        <v>25</v>
      </c>
      <c r="XCY1656">
        <v>0.05</v>
      </c>
      <c r="XCZ1656">
        <v>100</v>
      </c>
      <c r="XDA1656">
        <v>1061</v>
      </c>
      <c r="XDB1656">
        <v>60.683</v>
      </c>
      <c r="XDC1656">
        <v>0</v>
      </c>
      <c r="XDD1656">
        <v>150</v>
      </c>
      <c r="XDE1656">
        <v>1800.11</v>
      </c>
      <c r="XDF1656">
        <v>19770</v>
      </c>
    </row>
    <row r="1657" spans="16:17 16324:16334" x14ac:dyDescent="0.3">
      <c r="P1657" s="23" t="str">
        <f>IF(AND(H1657&lt;-0.01,Model_dem!F1658="Optimal"),"Aqui","")</f>
        <v/>
      </c>
      <c r="Q1657" s="23"/>
      <c r="XCV1657" t="s">
        <v>533</v>
      </c>
      <c r="XCW1657">
        <v>3</v>
      </c>
      <c r="XCX1657">
        <v>50</v>
      </c>
      <c r="XCY1657">
        <v>0.05</v>
      </c>
      <c r="XCZ1657">
        <v>100</v>
      </c>
      <c r="XDA1657">
        <v>1061</v>
      </c>
      <c r="XDB1657">
        <v>76.971299999999999</v>
      </c>
      <c r="XDC1657">
        <v>1</v>
      </c>
      <c r="XDD1657">
        <v>150</v>
      </c>
      <c r="XDE1657">
        <v>1800.03</v>
      </c>
      <c r="XDF1657">
        <v>21508</v>
      </c>
    </row>
    <row r="1658" spans="16:17 16324:16334" x14ac:dyDescent="0.3">
      <c r="P1658" s="23" t="str">
        <f>IF(AND(H1658&lt;-0.01,Model_dem!F1659="Optimal"),"Aqui","")</f>
        <v/>
      </c>
      <c r="Q1658" s="23"/>
      <c r="XCV1658" t="s">
        <v>20</v>
      </c>
      <c r="XCW1658">
        <v>0</v>
      </c>
      <c r="XCX1658">
        <v>0</v>
      </c>
      <c r="XCY1658">
        <v>0.05</v>
      </c>
      <c r="XCZ1658">
        <v>402</v>
      </c>
      <c r="XDA1658">
        <v>52498.1</v>
      </c>
      <c r="XDB1658">
        <v>496.35399999999998</v>
      </c>
      <c r="XDC1658">
        <v>7</v>
      </c>
      <c r="XDD1658">
        <v>38</v>
      </c>
      <c r="XDE1658">
        <v>1800.07</v>
      </c>
      <c r="XDF1658">
        <v>16776</v>
      </c>
    </row>
    <row r="1659" spans="16:17 16324:16334" x14ac:dyDescent="0.3">
      <c r="P1659" s="23" t="str">
        <f>IF(AND(H1659&lt;-0.01,Model_dem!F1660="Optimal"),"Aqui","")</f>
        <v/>
      </c>
      <c r="Q1659" s="67"/>
      <c r="XCV1659" t="s">
        <v>20</v>
      </c>
      <c r="XCW1659">
        <v>0</v>
      </c>
      <c r="XCX1659">
        <v>0</v>
      </c>
      <c r="XCY1659">
        <v>0.1</v>
      </c>
      <c r="XCZ1659">
        <v>402</v>
      </c>
      <c r="XDA1659">
        <v>52473</v>
      </c>
      <c r="XDB1659">
        <v>970.17399999999998</v>
      </c>
      <c r="XDC1659">
        <v>13</v>
      </c>
      <c r="XDD1659">
        <v>54</v>
      </c>
      <c r="XDE1659">
        <v>1800.04</v>
      </c>
      <c r="XDF1659">
        <v>17525</v>
      </c>
    </row>
    <row r="1660" spans="16:17 16324:16334" x14ac:dyDescent="0.3">
      <c r="P1660" s="23" t="str">
        <f>IF(AND(H1660&lt;-0.01,Model_dem!F1661="Optimal"),"Aqui","")</f>
        <v/>
      </c>
      <c r="Q1660" s="67"/>
      <c r="XCV1660" t="s">
        <v>20</v>
      </c>
      <c r="XCW1660">
        <v>0</v>
      </c>
      <c r="XCX1660">
        <v>0</v>
      </c>
      <c r="XCY1660">
        <v>0.15</v>
      </c>
      <c r="XCZ1660">
        <v>402</v>
      </c>
      <c r="XDA1660">
        <v>52479.199999999997</v>
      </c>
      <c r="XDB1660">
        <v>1021.08</v>
      </c>
      <c r="XDC1660">
        <v>29</v>
      </c>
      <c r="XDD1660">
        <v>53</v>
      </c>
      <c r="XDE1660">
        <v>1800.02</v>
      </c>
      <c r="XDF1660">
        <v>17669</v>
      </c>
    </row>
    <row r="1661" spans="16:17 16324:16334" x14ac:dyDescent="0.3">
      <c r="P1661" s="23" t="str">
        <f>IF(AND(H1661&lt;-0.01,Model_dem!F1662="Optimal"),"Aqui","")</f>
        <v/>
      </c>
      <c r="Q1661" s="23"/>
      <c r="XCV1661" t="s">
        <v>20</v>
      </c>
      <c r="XCW1661">
        <v>0</v>
      </c>
      <c r="XCX1661">
        <v>0</v>
      </c>
      <c r="XCY1661">
        <v>0.2</v>
      </c>
      <c r="XCZ1661">
        <v>402</v>
      </c>
      <c r="XDA1661">
        <v>52994.7</v>
      </c>
      <c r="XDB1661">
        <v>1715.53</v>
      </c>
      <c r="XDC1661">
        <v>25</v>
      </c>
      <c r="XDD1661">
        <v>27</v>
      </c>
      <c r="XDE1661">
        <v>1800.07</v>
      </c>
      <c r="XDF1661">
        <v>14485</v>
      </c>
    </row>
    <row r="1662" spans="16:17 16324:16334" x14ac:dyDescent="0.3">
      <c r="P1662" s="23" t="str">
        <f>IF(AND(H1662&lt;-0.01,Model_dem!F1663="Optimal"),"Aqui","")</f>
        <v/>
      </c>
      <c r="Q1662" s="23"/>
      <c r="XCV1662" t="s">
        <v>20</v>
      </c>
      <c r="XCW1662">
        <v>1</v>
      </c>
      <c r="XCX1662">
        <v>5</v>
      </c>
      <c r="XCY1662">
        <v>0.05</v>
      </c>
      <c r="XCZ1662">
        <v>402</v>
      </c>
      <c r="XDA1662">
        <v>54869</v>
      </c>
      <c r="XDB1662">
        <v>1800.9</v>
      </c>
      <c r="XDC1662">
        <v>0</v>
      </c>
      <c r="XDD1662">
        <v>1</v>
      </c>
      <c r="XDE1662">
        <v>1800.9</v>
      </c>
      <c r="XDF1662">
        <v>2167</v>
      </c>
    </row>
    <row r="1663" spans="16:17 16324:16334" x14ac:dyDescent="0.3">
      <c r="P1663" s="23" t="str">
        <f>IF(AND(H1663&lt;-0.01,Model_dem!F1664="Optimal"),"Aqui","")</f>
        <v/>
      </c>
      <c r="Q1663" s="67"/>
      <c r="XCV1663" t="s">
        <v>20</v>
      </c>
      <c r="XCW1663">
        <v>1</v>
      </c>
      <c r="XCX1663">
        <v>5</v>
      </c>
      <c r="XCY1663">
        <v>0.1</v>
      </c>
      <c r="XCZ1663">
        <v>402</v>
      </c>
      <c r="XDA1663">
        <v>54490.3</v>
      </c>
      <c r="XDB1663">
        <v>1800.55</v>
      </c>
      <c r="XDC1663">
        <v>0</v>
      </c>
      <c r="XDD1663">
        <v>1</v>
      </c>
      <c r="XDE1663">
        <v>1800.55</v>
      </c>
      <c r="XDF1663">
        <v>1755</v>
      </c>
    </row>
    <row r="1664" spans="16:17 16324:16334" x14ac:dyDescent="0.3">
      <c r="P1664" s="23" t="str">
        <f>IF(AND(H1664&lt;-0.01,Model_dem!F1665="Optimal"),"Aqui","")</f>
        <v/>
      </c>
      <c r="Q1664" s="67"/>
      <c r="XCV1664" t="s">
        <v>20</v>
      </c>
      <c r="XCW1664">
        <v>1</v>
      </c>
      <c r="XCX1664">
        <v>5</v>
      </c>
      <c r="XCY1664">
        <v>0.15</v>
      </c>
      <c r="XCZ1664">
        <v>402</v>
      </c>
      <c r="XDA1664">
        <v>55219.6</v>
      </c>
      <c r="XDB1664">
        <v>1800.67</v>
      </c>
      <c r="XDC1664">
        <v>0</v>
      </c>
      <c r="XDD1664">
        <v>1</v>
      </c>
      <c r="XDE1664">
        <v>1801.15</v>
      </c>
      <c r="XDF1664">
        <v>1911</v>
      </c>
    </row>
    <row r="1665" spans="16:17 16324:16334" x14ac:dyDescent="0.3">
      <c r="P1665" s="23" t="str">
        <f>IF(AND(H1665&lt;-0.01,Model_dem!F1666="Optimal"),"Aqui","")</f>
        <v/>
      </c>
      <c r="Q1665" s="23"/>
      <c r="XCV1665" t="s">
        <v>20</v>
      </c>
      <c r="XCW1665">
        <v>1</v>
      </c>
      <c r="XCX1665">
        <v>5</v>
      </c>
      <c r="XCY1665">
        <v>0.2</v>
      </c>
      <c r="XCZ1665">
        <v>402</v>
      </c>
      <c r="XDA1665">
        <v>56932.6</v>
      </c>
      <c r="XDB1665">
        <v>1800.76</v>
      </c>
      <c r="XDC1665">
        <v>0</v>
      </c>
      <c r="XDD1665">
        <v>1</v>
      </c>
      <c r="XDE1665">
        <v>1800.83</v>
      </c>
      <c r="XDF1665">
        <v>1613</v>
      </c>
    </row>
    <row r="1666" spans="16:17 16324:16334" x14ac:dyDescent="0.3">
      <c r="P1666" s="23" t="str">
        <f>IF(AND(H1666&lt;-0.01,Model_dem!F1667="Optimal"),"Aqui","")</f>
        <v/>
      </c>
      <c r="Q1666" s="23"/>
      <c r="XCV1666" t="s">
        <v>20</v>
      </c>
      <c r="XCW1666">
        <v>1</v>
      </c>
      <c r="XCX1666">
        <v>10</v>
      </c>
      <c r="XCY1666">
        <v>0.05</v>
      </c>
      <c r="XCZ1666">
        <v>402</v>
      </c>
      <c r="XDA1666">
        <v>57810.2</v>
      </c>
      <c r="XDB1666">
        <v>1801.05</v>
      </c>
      <c r="XDC1666">
        <v>0</v>
      </c>
      <c r="XDD1666">
        <v>1</v>
      </c>
      <c r="XDE1666">
        <v>1801.05</v>
      </c>
      <c r="XDF1666">
        <v>1150</v>
      </c>
    </row>
    <row r="1667" spans="16:17 16324:16334" x14ac:dyDescent="0.3">
      <c r="P1667" s="23" t="str">
        <f>IF(AND(H1667&lt;-0.01,Model_dem!F1668="Optimal"),"Aqui","")</f>
        <v/>
      </c>
      <c r="Q1667" s="67"/>
      <c r="XCV1667" t="s">
        <v>20</v>
      </c>
      <c r="XCW1667">
        <v>1</v>
      </c>
      <c r="XCX1667">
        <v>10</v>
      </c>
      <c r="XCY1667">
        <v>0.1</v>
      </c>
      <c r="XCZ1667">
        <v>402</v>
      </c>
      <c r="XDA1667">
        <v>59411.8</v>
      </c>
      <c r="XDB1667">
        <v>1802.83</v>
      </c>
      <c r="XDC1667">
        <v>0</v>
      </c>
      <c r="XDD1667">
        <v>1</v>
      </c>
      <c r="XDE1667">
        <v>1803.09</v>
      </c>
      <c r="XDF1667">
        <v>878</v>
      </c>
    </row>
    <row r="1668" spans="16:17 16324:16334" x14ac:dyDescent="0.3">
      <c r="P1668" s="23" t="str">
        <f>IF(AND(H1668&lt;-0.01,Model_dem!F1669="Optimal"),"Aqui","")</f>
        <v/>
      </c>
      <c r="Q1668" s="67"/>
      <c r="XCV1668" t="s">
        <v>20</v>
      </c>
      <c r="XCW1668">
        <v>1</v>
      </c>
      <c r="XCX1668">
        <v>10</v>
      </c>
      <c r="XCY1668">
        <v>0.15</v>
      </c>
      <c r="XCZ1668">
        <v>402</v>
      </c>
      <c r="XDA1668">
        <v>62862.400000000001</v>
      </c>
      <c r="XDB1668">
        <v>1801.16</v>
      </c>
      <c r="XDC1668">
        <v>0</v>
      </c>
      <c r="XDD1668">
        <v>1</v>
      </c>
      <c r="XDE1668">
        <v>1801.32</v>
      </c>
      <c r="XDF1668">
        <v>471</v>
      </c>
    </row>
    <row r="1669" spans="16:17 16324:16334" x14ac:dyDescent="0.3">
      <c r="P1669" s="23" t="str">
        <f>IF(AND(H1669&lt;-0.01,Model_dem!F1670="Optimal"),"Aqui","")</f>
        <v/>
      </c>
      <c r="Q1669" s="23"/>
      <c r="XCV1669" t="s">
        <v>20</v>
      </c>
      <c r="XCW1669">
        <v>1</v>
      </c>
      <c r="XCX1669">
        <v>10</v>
      </c>
      <c r="XCY1669">
        <v>0.2</v>
      </c>
      <c r="XCZ1669">
        <v>402</v>
      </c>
      <c r="XDA1669">
        <v>67025.899999999994</v>
      </c>
      <c r="XDB1669">
        <v>1815.01</v>
      </c>
      <c r="XDC1669">
        <v>0</v>
      </c>
      <c r="XDD1669">
        <v>1</v>
      </c>
      <c r="XDE1669">
        <v>1815.19</v>
      </c>
      <c r="XDF1669">
        <v>133</v>
      </c>
    </row>
    <row r="1670" spans="16:17 16324:16334" x14ac:dyDescent="0.3">
      <c r="P1670" s="23" t="str">
        <f>IF(AND(H1670&lt;-0.01,Model_dem!F1671="Optimal"),"Aqui","")</f>
        <v/>
      </c>
      <c r="Q1670" s="23"/>
      <c r="XCV1670" t="s">
        <v>20</v>
      </c>
      <c r="XCW1670">
        <v>1</v>
      </c>
      <c r="XCX1670">
        <v>25</v>
      </c>
      <c r="XCY1670">
        <v>0.05</v>
      </c>
      <c r="XCZ1670">
        <v>402</v>
      </c>
      <c r="XDA1670">
        <v>56559.6</v>
      </c>
      <c r="XDB1670">
        <v>1801</v>
      </c>
      <c r="XDC1670">
        <v>0</v>
      </c>
      <c r="XDD1670">
        <v>1</v>
      </c>
      <c r="XDE1670">
        <v>1801.32</v>
      </c>
      <c r="XDF1670">
        <v>1105</v>
      </c>
    </row>
    <row r="1671" spans="16:17 16324:16334" x14ac:dyDescent="0.3">
      <c r="P1671" s="23" t="str">
        <f>IF(AND(H1671&lt;-0.01,Model_dem!F1672="Optimal"),"Aqui","")</f>
        <v/>
      </c>
      <c r="Q1671" s="67"/>
      <c r="XCV1671" t="s">
        <v>20</v>
      </c>
      <c r="XCW1671">
        <v>1</v>
      </c>
      <c r="XCX1671">
        <v>25</v>
      </c>
      <c r="XCY1671">
        <v>0.1</v>
      </c>
      <c r="XCZ1671">
        <v>402</v>
      </c>
      <c r="XDA1671">
        <v>57412</v>
      </c>
      <c r="XDB1671">
        <v>1800.12</v>
      </c>
      <c r="XDC1671">
        <v>0</v>
      </c>
      <c r="XDD1671">
        <v>1</v>
      </c>
      <c r="XDE1671">
        <v>1800.38</v>
      </c>
      <c r="XDF1671">
        <v>1503</v>
      </c>
    </row>
    <row r="1672" spans="16:17 16324:16334" x14ac:dyDescent="0.3">
      <c r="P1672" s="23" t="str">
        <f>IF(AND(H1672&lt;-0.01,Model_dem!F1673="Optimal"),"Aqui","")</f>
        <v/>
      </c>
      <c r="Q1672" s="67"/>
      <c r="XCV1672" t="s">
        <v>20</v>
      </c>
      <c r="XCW1672">
        <v>1</v>
      </c>
      <c r="XCX1672">
        <v>25</v>
      </c>
      <c r="XCY1672">
        <v>0.15</v>
      </c>
      <c r="XCZ1672">
        <v>402</v>
      </c>
      <c r="XDA1672">
        <v>55702.2</v>
      </c>
      <c r="XDB1672">
        <v>1800.16</v>
      </c>
      <c r="XDC1672">
        <v>0</v>
      </c>
      <c r="XDD1672">
        <v>1</v>
      </c>
      <c r="XDE1672">
        <v>1800.51</v>
      </c>
      <c r="XDF1672">
        <v>1297</v>
      </c>
    </row>
    <row r="1673" spans="16:17 16324:16334" x14ac:dyDescent="0.3">
      <c r="P1673" s="23" t="str">
        <f>IF(AND(H1673&lt;-0.01,Model_dem!F1674="Optimal"),"Aqui","")</f>
        <v/>
      </c>
      <c r="Q1673" s="23"/>
      <c r="XCV1673" t="s">
        <v>20</v>
      </c>
      <c r="XCW1673">
        <v>1</v>
      </c>
      <c r="XCX1673">
        <v>25</v>
      </c>
      <c r="XCY1673">
        <v>0.2</v>
      </c>
      <c r="XCZ1673">
        <v>402</v>
      </c>
      <c r="XDA1673">
        <v>60374.8</v>
      </c>
      <c r="XDB1673">
        <v>1802.36</v>
      </c>
      <c r="XDC1673">
        <v>0</v>
      </c>
      <c r="XDD1673">
        <v>1</v>
      </c>
      <c r="XDE1673">
        <v>1802.36</v>
      </c>
      <c r="XDF1673">
        <v>502</v>
      </c>
    </row>
    <row r="1674" spans="16:17 16324:16334" x14ac:dyDescent="0.3">
      <c r="P1674" s="23" t="str">
        <f>IF(AND(H1674&lt;-0.01,Model_dem!F1675="Optimal"),"Aqui","")</f>
        <v/>
      </c>
      <c r="Q1674" s="23"/>
      <c r="XCV1674" t="s">
        <v>20</v>
      </c>
      <c r="XCW1674">
        <v>1</v>
      </c>
      <c r="XCX1674">
        <v>50</v>
      </c>
      <c r="XCY1674">
        <v>0.05</v>
      </c>
      <c r="XCZ1674">
        <v>402</v>
      </c>
      <c r="XDA1674">
        <v>60006</v>
      </c>
      <c r="XDB1674">
        <v>1800.7</v>
      </c>
      <c r="XDC1674">
        <v>0</v>
      </c>
      <c r="XDD1674">
        <v>1</v>
      </c>
      <c r="XDE1674">
        <v>1800.7</v>
      </c>
      <c r="XDF1674">
        <v>555</v>
      </c>
    </row>
    <row r="1675" spans="16:17 16324:16334" x14ac:dyDescent="0.3">
      <c r="P1675" s="23" t="str">
        <f>IF(AND(H1675&lt;-0.01,Model_dem!F1676="Optimal"),"Aqui","")</f>
        <v/>
      </c>
      <c r="Q1675" s="67"/>
      <c r="XCV1675" t="s">
        <v>20</v>
      </c>
      <c r="XCW1675">
        <v>1</v>
      </c>
      <c r="XCX1675">
        <v>50</v>
      </c>
      <c r="XCY1675">
        <v>0.1</v>
      </c>
      <c r="XCZ1675">
        <v>402</v>
      </c>
      <c r="XDA1675">
        <v>60805.9</v>
      </c>
      <c r="XDB1675">
        <v>1814.46</v>
      </c>
      <c r="XDC1675">
        <v>0</v>
      </c>
      <c r="XDD1675">
        <v>1</v>
      </c>
      <c r="XDE1675">
        <v>1814.46</v>
      </c>
      <c r="XDF1675">
        <v>523</v>
      </c>
    </row>
    <row r="1676" spans="16:17 16324:16334" x14ac:dyDescent="0.3">
      <c r="P1676" s="23" t="str">
        <f>IF(AND(H1676&lt;-0.01,Model_dem!F1677="Optimal"),"Aqui","")</f>
        <v/>
      </c>
      <c r="Q1676" s="67"/>
      <c r="XCV1676" t="s">
        <v>20</v>
      </c>
      <c r="XCW1676">
        <v>1</v>
      </c>
      <c r="XCX1676">
        <v>50</v>
      </c>
      <c r="XCY1676">
        <v>0.15</v>
      </c>
      <c r="XCZ1676">
        <v>402</v>
      </c>
      <c r="XDA1676">
        <v>64467.7</v>
      </c>
      <c r="XDB1676">
        <v>1801.11</v>
      </c>
      <c r="XDC1676">
        <v>0</v>
      </c>
      <c r="XDD1676">
        <v>1</v>
      </c>
      <c r="XDE1676">
        <v>1801.11</v>
      </c>
      <c r="XDF1676">
        <v>245</v>
      </c>
    </row>
    <row r="1677" spans="16:17 16324:16334" x14ac:dyDescent="0.3">
      <c r="P1677" s="23" t="str">
        <f>IF(AND(H1677&lt;-0.01,Model_dem!F1678="Optimal"),"Aqui","")</f>
        <v/>
      </c>
      <c r="Q1677" s="23"/>
      <c r="XCV1677" t="s">
        <v>20</v>
      </c>
      <c r="XCW1677">
        <v>1</v>
      </c>
      <c r="XCX1677">
        <v>50</v>
      </c>
      <c r="XCY1677">
        <v>0.2</v>
      </c>
      <c r="XCZ1677">
        <v>402</v>
      </c>
      <c r="XDA1677">
        <v>62427.9</v>
      </c>
      <c r="XDB1677">
        <v>1814.9</v>
      </c>
      <c r="XDC1677">
        <v>0</v>
      </c>
      <c r="XDD1677">
        <v>1</v>
      </c>
      <c r="XDE1677">
        <v>1814.9</v>
      </c>
      <c r="XDF1677">
        <v>325</v>
      </c>
    </row>
    <row r="1678" spans="16:17 16324:16334" x14ac:dyDescent="0.3">
      <c r="P1678" s="23" t="str">
        <f>IF(AND(H1678&lt;-0.01,Model_dem!F1679="Optimal"),"Aqui","")</f>
        <v/>
      </c>
      <c r="Q1678" s="67"/>
      <c r="XCV1678" t="s">
        <v>20</v>
      </c>
      <c r="XCW1678">
        <v>2</v>
      </c>
      <c r="XCX1678">
        <v>5</v>
      </c>
      <c r="XCY1678">
        <v>0.05</v>
      </c>
      <c r="XCZ1678">
        <v>402</v>
      </c>
      <c r="XDA1678">
        <v>56116.5</v>
      </c>
      <c r="XDB1678">
        <v>1800.01</v>
      </c>
      <c r="XDC1678">
        <v>0</v>
      </c>
      <c r="XDD1678">
        <v>1</v>
      </c>
      <c r="XDE1678">
        <v>1800.22</v>
      </c>
      <c r="XDF1678">
        <v>1624</v>
      </c>
    </row>
    <row r="1679" spans="16:17 16324:16334" x14ac:dyDescent="0.3">
      <c r="P1679" s="23" t="str">
        <f>IF(AND(H1679&lt;-0.01,Model_dem!F1680="Optimal"),"Aqui","")</f>
        <v/>
      </c>
      <c r="Q1679" s="67"/>
      <c r="XCV1679" t="s">
        <v>20</v>
      </c>
      <c r="XCW1679">
        <v>2</v>
      </c>
      <c r="XCX1679">
        <v>5</v>
      </c>
      <c r="XCY1679">
        <v>0.1</v>
      </c>
      <c r="XCZ1679">
        <v>402</v>
      </c>
      <c r="XDA1679">
        <v>60817.5</v>
      </c>
      <c r="XDB1679">
        <v>1801.1</v>
      </c>
      <c r="XDC1679">
        <v>0</v>
      </c>
      <c r="XDD1679">
        <v>1</v>
      </c>
      <c r="XDE1679">
        <v>1801.2</v>
      </c>
      <c r="XDF1679">
        <v>802</v>
      </c>
    </row>
    <row r="1680" spans="16:17 16324:16334" x14ac:dyDescent="0.3">
      <c r="P1680" s="23" t="str">
        <f>IF(AND(H1680&lt;-0.01,Model_dem!F1681="Optimal"),"Aqui","")</f>
        <v/>
      </c>
      <c r="Q1680" s="23"/>
      <c r="XCV1680" t="s">
        <v>20</v>
      </c>
      <c r="XCW1680">
        <v>2</v>
      </c>
      <c r="XCX1680">
        <v>5</v>
      </c>
      <c r="XCY1680">
        <v>0.15</v>
      </c>
      <c r="XCZ1680">
        <v>402</v>
      </c>
      <c r="XDA1680">
        <v>60224.4</v>
      </c>
      <c r="XDB1680">
        <v>1800.91</v>
      </c>
      <c r="XDC1680">
        <v>0</v>
      </c>
      <c r="XDD1680">
        <v>1</v>
      </c>
      <c r="XDE1680">
        <v>1800.91</v>
      </c>
      <c r="XDF1680">
        <v>1088</v>
      </c>
    </row>
    <row r="1681" spans="16:17 16324:16334" x14ac:dyDescent="0.3">
      <c r="P1681" s="23" t="str">
        <f>IF(AND(H1681&lt;-0.01,Model_dem!F1682="Optimal"),"Aqui","")</f>
        <v/>
      </c>
      <c r="Q1681" s="23"/>
      <c r="XCV1681" t="s">
        <v>20</v>
      </c>
      <c r="XCW1681">
        <v>2</v>
      </c>
      <c r="XCX1681">
        <v>5</v>
      </c>
      <c r="XCY1681">
        <v>0.2</v>
      </c>
      <c r="XCZ1681">
        <v>402</v>
      </c>
      <c r="XDA1681">
        <v>56108.6</v>
      </c>
      <c r="XDB1681">
        <v>1800.3</v>
      </c>
      <c r="XDC1681">
        <v>0</v>
      </c>
      <c r="XDD1681">
        <v>1</v>
      </c>
      <c r="XDE1681">
        <v>1800.3</v>
      </c>
      <c r="XDF1681">
        <v>1295</v>
      </c>
    </row>
    <row r="1682" spans="16:17 16324:16334" x14ac:dyDescent="0.3">
      <c r="P1682" s="23" t="str">
        <f>IF(AND(H1682&lt;-0.01,Model_dem!F1683="Optimal"),"Aqui","")</f>
        <v/>
      </c>
      <c r="Q1682" s="23"/>
      <c r="XCV1682" t="s">
        <v>20</v>
      </c>
      <c r="XCW1682">
        <v>2</v>
      </c>
      <c r="XCX1682">
        <v>10</v>
      </c>
      <c r="XCY1682">
        <v>0.05</v>
      </c>
      <c r="XCZ1682">
        <v>402</v>
      </c>
      <c r="XDA1682">
        <v>58466.6</v>
      </c>
      <c r="XDB1682">
        <v>1800.92</v>
      </c>
      <c r="XDC1682">
        <v>0</v>
      </c>
      <c r="XDD1682">
        <v>1</v>
      </c>
      <c r="XDE1682">
        <v>1800.92</v>
      </c>
      <c r="XDF1682">
        <v>825</v>
      </c>
    </row>
    <row r="1683" spans="16:17 16324:16334" x14ac:dyDescent="0.3">
      <c r="P1683" s="23" t="str">
        <f>IF(AND(H1683&lt;-0.01,Model_dem!F1684="Optimal"),"Aqui","")</f>
        <v/>
      </c>
      <c r="Q1683" s="67"/>
      <c r="XCV1683" t="s">
        <v>20</v>
      </c>
      <c r="XCW1683">
        <v>2</v>
      </c>
      <c r="XCX1683">
        <v>10</v>
      </c>
      <c r="XCY1683">
        <v>0.1</v>
      </c>
      <c r="XCZ1683">
        <v>402</v>
      </c>
      <c r="XDA1683">
        <v>57816.7</v>
      </c>
      <c r="XDB1683">
        <v>1801.64</v>
      </c>
      <c r="XDC1683">
        <v>0</v>
      </c>
      <c r="XDD1683">
        <v>1</v>
      </c>
      <c r="XDE1683">
        <v>1802.13</v>
      </c>
      <c r="XDF1683">
        <v>824</v>
      </c>
    </row>
    <row r="1684" spans="16:17 16324:16334" x14ac:dyDescent="0.3">
      <c r="P1684" s="23" t="str">
        <f>IF(AND(H1684&lt;-0.01,Model_dem!F1685="Optimal"),"Aqui","")</f>
        <v/>
      </c>
      <c r="Q1684" s="67"/>
      <c r="XCV1684" t="s">
        <v>20</v>
      </c>
      <c r="XCW1684">
        <v>2</v>
      </c>
      <c r="XCX1684">
        <v>10</v>
      </c>
      <c r="XCY1684">
        <v>0.15</v>
      </c>
      <c r="XCZ1684">
        <v>402</v>
      </c>
      <c r="XDA1684">
        <v>62609.7</v>
      </c>
      <c r="XDB1684">
        <v>1806.79</v>
      </c>
      <c r="XDC1684">
        <v>0</v>
      </c>
      <c r="XDD1684">
        <v>1</v>
      </c>
      <c r="XDE1684">
        <v>1806.79</v>
      </c>
      <c r="XDF1684">
        <v>102</v>
      </c>
    </row>
    <row r="1685" spans="16:17 16324:16334" x14ac:dyDescent="0.3">
      <c r="P1685" s="23" t="str">
        <f>IF(AND(H1685&lt;-0.01,Model_dem!F1686="Optimal"),"Aqui","")</f>
        <v/>
      </c>
      <c r="Q1685" s="23"/>
      <c r="XCV1685" t="s">
        <v>20</v>
      </c>
      <c r="XCW1685">
        <v>2</v>
      </c>
      <c r="XCX1685">
        <v>10</v>
      </c>
      <c r="XCY1685">
        <v>0.2</v>
      </c>
      <c r="XCZ1685">
        <v>402</v>
      </c>
      <c r="XDA1685">
        <v>68519.399999999994</v>
      </c>
      <c r="XDB1685">
        <v>1806.97</v>
      </c>
      <c r="XDC1685">
        <v>0</v>
      </c>
      <c r="XDD1685">
        <v>1</v>
      </c>
      <c r="XDE1685">
        <v>1807.05</v>
      </c>
      <c r="XDF1685">
        <v>62</v>
      </c>
    </row>
    <row r="1686" spans="16:17 16324:16334" x14ac:dyDescent="0.3">
      <c r="P1686" s="23" t="str">
        <f>IF(AND(H1686&lt;-0.01,Model_dem!F1687="Optimal"),"Aqui","")</f>
        <v/>
      </c>
      <c r="Q1686" s="23"/>
      <c r="XCV1686" t="s">
        <v>20</v>
      </c>
      <c r="XCW1686">
        <v>2</v>
      </c>
      <c r="XCX1686">
        <v>25</v>
      </c>
      <c r="XCY1686">
        <v>0.05</v>
      </c>
      <c r="XCZ1686">
        <v>402</v>
      </c>
      <c r="XDA1686">
        <v>59224.2</v>
      </c>
      <c r="XDB1686">
        <v>1800.48</v>
      </c>
      <c r="XDC1686">
        <v>0</v>
      </c>
      <c r="XDD1686">
        <v>1</v>
      </c>
      <c r="XDE1686">
        <v>1800.51</v>
      </c>
      <c r="XDF1686">
        <v>1461</v>
      </c>
    </row>
    <row r="1687" spans="16:17 16324:16334" x14ac:dyDescent="0.3">
      <c r="P1687" s="23" t="str">
        <f>IF(AND(H1687&lt;-0.01,Model_dem!F1688="Optimal"),"Aqui","")</f>
        <v/>
      </c>
      <c r="Q1687" s="67"/>
      <c r="XCV1687" t="s">
        <v>20</v>
      </c>
      <c r="XCW1687">
        <v>2</v>
      </c>
      <c r="XCX1687">
        <v>25</v>
      </c>
      <c r="XCY1687">
        <v>0.1</v>
      </c>
      <c r="XCZ1687">
        <v>402</v>
      </c>
      <c r="XDA1687">
        <v>76720.800000000003</v>
      </c>
      <c r="XDB1687">
        <v>1800.52</v>
      </c>
      <c r="XDC1687">
        <v>0</v>
      </c>
      <c r="XDD1687">
        <v>1</v>
      </c>
      <c r="XDE1687">
        <v>1800.52</v>
      </c>
      <c r="XDF1687">
        <v>92</v>
      </c>
    </row>
    <row r="1688" spans="16:17 16324:16334" x14ac:dyDescent="0.3">
      <c r="P1688" s="23" t="str">
        <f>IF(AND(H1688&lt;-0.01,Model_dem!F1689="Optimal"),"Aqui","")</f>
        <v/>
      </c>
      <c r="Q1688" s="67"/>
      <c r="XCV1688" t="s">
        <v>20</v>
      </c>
      <c r="XCW1688">
        <v>2</v>
      </c>
      <c r="XCX1688">
        <v>25</v>
      </c>
      <c r="XCY1688">
        <v>0.15</v>
      </c>
      <c r="XCZ1688">
        <v>402</v>
      </c>
      <c r="XDA1688">
        <v>75752.2</v>
      </c>
      <c r="XDB1688">
        <v>1809.37</v>
      </c>
      <c r="XDC1688">
        <v>0</v>
      </c>
      <c r="XDD1688">
        <v>1</v>
      </c>
      <c r="XDE1688">
        <v>1809.37</v>
      </c>
      <c r="XDF1688">
        <v>84</v>
      </c>
    </row>
    <row r="1689" spans="16:17 16324:16334" x14ac:dyDescent="0.3">
      <c r="P1689" s="23" t="str">
        <f>IF(AND(H1689&lt;-0.01,Model_dem!F1690="Optimal"),"Aqui","")</f>
        <v/>
      </c>
      <c r="Q1689" s="23"/>
      <c r="XCV1689" t="s">
        <v>20</v>
      </c>
      <c r="XCW1689">
        <v>2</v>
      </c>
      <c r="XCX1689">
        <v>25</v>
      </c>
      <c r="XCY1689">
        <v>0.2</v>
      </c>
      <c r="XCZ1689">
        <v>402</v>
      </c>
      <c r="XDA1689">
        <v>61606.2</v>
      </c>
      <c r="XDB1689">
        <v>1803.62</v>
      </c>
      <c r="XDC1689">
        <v>0</v>
      </c>
      <c r="XDD1689">
        <v>1</v>
      </c>
      <c r="XDE1689">
        <v>1803.62</v>
      </c>
      <c r="XDF1689">
        <v>298</v>
      </c>
    </row>
    <row r="1690" spans="16:17 16324:16334" x14ac:dyDescent="0.3">
      <c r="P1690" s="23" t="str">
        <f>IF(AND(H1690&lt;-0.01,Model_dem!F1691="Optimal"),"Aqui","")</f>
        <v/>
      </c>
      <c r="Q1690" s="23"/>
      <c r="XCV1690" t="s">
        <v>20</v>
      </c>
      <c r="XCW1690">
        <v>2</v>
      </c>
      <c r="XCX1690">
        <v>50</v>
      </c>
      <c r="XCY1690">
        <v>0.05</v>
      </c>
      <c r="XCZ1690">
        <v>402</v>
      </c>
      <c r="XDA1690">
        <v>56433.9</v>
      </c>
      <c r="XDB1690">
        <v>1800.6</v>
      </c>
      <c r="XDC1690">
        <v>0</v>
      </c>
      <c r="XDD1690">
        <v>1</v>
      </c>
      <c r="XDE1690">
        <v>1800.78</v>
      </c>
      <c r="XDF1690">
        <v>1308</v>
      </c>
    </row>
    <row r="1691" spans="16:17 16324:16334" x14ac:dyDescent="0.3">
      <c r="P1691" s="23" t="str">
        <f>IF(AND(H1691&lt;-0.01,Model_dem!F1692="Optimal"),"Aqui","")</f>
        <v/>
      </c>
      <c r="Q1691" s="67"/>
      <c r="XCV1691" t="s">
        <v>20</v>
      </c>
      <c r="XCW1691">
        <v>2</v>
      </c>
      <c r="XCX1691">
        <v>50</v>
      </c>
      <c r="XCY1691">
        <v>0.1</v>
      </c>
      <c r="XCZ1691">
        <v>402</v>
      </c>
      <c r="XDA1691">
        <v>64605.9</v>
      </c>
      <c r="XDB1691">
        <v>1801.62</v>
      </c>
      <c r="XDC1691">
        <v>0</v>
      </c>
      <c r="XDD1691">
        <v>1</v>
      </c>
      <c r="XDE1691">
        <v>1801.62</v>
      </c>
      <c r="XDF1691">
        <v>575</v>
      </c>
    </row>
    <row r="1692" spans="16:17 16324:16334" x14ac:dyDescent="0.3">
      <c r="P1692" s="23" t="str">
        <f>IF(AND(H1692&lt;-0.01,Model_dem!F1693="Optimal"),"Aqui","")</f>
        <v/>
      </c>
      <c r="Q1692" s="67"/>
      <c r="XCV1692" t="s">
        <v>20</v>
      </c>
      <c r="XCW1692">
        <v>2</v>
      </c>
      <c r="XCX1692">
        <v>50</v>
      </c>
      <c r="XCY1692">
        <v>0.15</v>
      </c>
      <c r="XCZ1692">
        <v>402</v>
      </c>
      <c r="XDA1692">
        <v>72502.7</v>
      </c>
      <c r="XDB1692">
        <v>1825.42</v>
      </c>
      <c r="XDC1692">
        <v>0</v>
      </c>
      <c r="XDD1692">
        <v>1</v>
      </c>
      <c r="XDE1692">
        <v>1825.42</v>
      </c>
      <c r="XDF1692">
        <v>111</v>
      </c>
    </row>
    <row r="1693" spans="16:17 16324:16334" x14ac:dyDescent="0.3">
      <c r="P1693" s="23" t="str">
        <f>IF(AND(H1693&lt;-0.01,Model_dem!F1694="Optimal"),"Aqui","")</f>
        <v/>
      </c>
      <c r="Q1693" s="23"/>
      <c r="XCV1693" t="s">
        <v>20</v>
      </c>
      <c r="XCW1693">
        <v>2</v>
      </c>
      <c r="XCX1693">
        <v>50</v>
      </c>
      <c r="XCY1693">
        <v>0.2</v>
      </c>
      <c r="XCZ1693">
        <v>402</v>
      </c>
      <c r="XDA1693">
        <v>61587.9</v>
      </c>
      <c r="XDB1693">
        <v>1800.88</v>
      </c>
      <c r="XDC1693">
        <v>0</v>
      </c>
      <c r="XDD1693">
        <v>1</v>
      </c>
      <c r="XDE1693">
        <v>1800.88</v>
      </c>
      <c r="XDF1693">
        <v>387</v>
      </c>
    </row>
    <row r="1694" spans="16:17 16324:16334" x14ac:dyDescent="0.3">
      <c r="P1694" s="23" t="str">
        <f>IF(AND(H1694&lt;-0.01,Model_dem!F1695="Optimal"),"Aqui","")</f>
        <v/>
      </c>
      <c r="Q1694" s="67"/>
      <c r="XCV1694" t="s">
        <v>20</v>
      </c>
      <c r="XCW1694">
        <v>3</v>
      </c>
      <c r="XCX1694">
        <v>0</v>
      </c>
      <c r="XCY1694">
        <v>0.05</v>
      </c>
      <c r="XCZ1694">
        <v>402</v>
      </c>
      <c r="XDA1694">
        <v>54051</v>
      </c>
      <c r="XDB1694">
        <v>1800.4</v>
      </c>
      <c r="XDC1694">
        <v>0</v>
      </c>
      <c r="XDD1694">
        <v>1</v>
      </c>
      <c r="XDE1694">
        <v>1800.49</v>
      </c>
      <c r="XDF1694">
        <v>3167</v>
      </c>
    </row>
    <row r="1695" spans="16:17 16324:16334" x14ac:dyDescent="0.3">
      <c r="P1695" s="23" t="str">
        <f>IF(AND(H1695&lt;-0.01,Model_dem!F1696="Optimal"),"Aqui","")</f>
        <v/>
      </c>
      <c r="Q1695" s="67"/>
      <c r="XCV1695" t="s">
        <v>20</v>
      </c>
      <c r="XCW1695">
        <v>3</v>
      </c>
      <c r="XCX1695">
        <v>0</v>
      </c>
      <c r="XCY1695">
        <v>0.1</v>
      </c>
      <c r="XCZ1695">
        <v>402</v>
      </c>
      <c r="XDA1695">
        <v>56938.5</v>
      </c>
      <c r="XDB1695">
        <v>1800.35</v>
      </c>
      <c r="XDC1695">
        <v>0</v>
      </c>
      <c r="XDD1695">
        <v>1</v>
      </c>
      <c r="XDE1695">
        <v>1800.35</v>
      </c>
      <c r="XDF1695">
        <v>1399</v>
      </c>
    </row>
    <row r="1696" spans="16:17 16324:16334" x14ac:dyDescent="0.3">
      <c r="P1696" s="23" t="str">
        <f>IF(AND(H1696&lt;-0.01,Model_dem!F1697="Optimal"),"Aqui","")</f>
        <v/>
      </c>
      <c r="Q1696" s="23"/>
      <c r="XCV1696" t="s">
        <v>20</v>
      </c>
      <c r="XCW1696">
        <v>3</v>
      </c>
      <c r="XCX1696">
        <v>10</v>
      </c>
      <c r="XCY1696">
        <v>0.05</v>
      </c>
      <c r="XCZ1696">
        <v>402</v>
      </c>
      <c r="XDA1696">
        <v>53508.800000000003</v>
      </c>
      <c r="XDB1696">
        <v>1742.96</v>
      </c>
      <c r="XDC1696">
        <v>2</v>
      </c>
      <c r="XDD1696">
        <v>5</v>
      </c>
      <c r="XDE1696">
        <v>1800.43</v>
      </c>
      <c r="XDF1696">
        <v>3841</v>
      </c>
    </row>
    <row r="1697" spans="16:17 16324:16334" x14ac:dyDescent="0.3">
      <c r="P1697" s="23" t="str">
        <f>IF(AND(H1697&lt;-0.01,Model_dem!F1698="Optimal"),"Aqui","")</f>
        <v/>
      </c>
      <c r="Q1697" s="23"/>
      <c r="XCV1697" t="s">
        <v>20</v>
      </c>
      <c r="XCW1697">
        <v>3</v>
      </c>
      <c r="XCX1697">
        <v>10</v>
      </c>
      <c r="XCY1697">
        <v>0.1</v>
      </c>
      <c r="XCZ1697">
        <v>402</v>
      </c>
      <c r="XDA1697">
        <v>55871.4</v>
      </c>
      <c r="XDB1697">
        <v>1800.65</v>
      </c>
      <c r="XDC1697">
        <v>0</v>
      </c>
      <c r="XDD1697">
        <v>1</v>
      </c>
      <c r="XDE1697">
        <v>1800.92</v>
      </c>
      <c r="XDF1697">
        <v>1725</v>
      </c>
    </row>
    <row r="1698" spans="16:17 16324:16334" x14ac:dyDescent="0.3">
      <c r="P1698" s="23" t="str">
        <f>IF(AND(H1698&lt;-0.01,Model_dem!F1699="Optimal"),"Aqui","")</f>
        <v/>
      </c>
      <c r="Q1698" s="23"/>
      <c r="XCV1698" t="s">
        <v>20</v>
      </c>
      <c r="XCW1698">
        <v>3</v>
      </c>
      <c r="XCX1698">
        <v>25</v>
      </c>
      <c r="XCY1698">
        <v>0.05</v>
      </c>
      <c r="XCZ1698">
        <v>402</v>
      </c>
      <c r="XDA1698">
        <v>55187.3</v>
      </c>
      <c r="XDB1698">
        <v>1800.35</v>
      </c>
      <c r="XDC1698">
        <v>0</v>
      </c>
      <c r="XDD1698">
        <v>1</v>
      </c>
      <c r="XDE1698">
        <v>1800.47</v>
      </c>
      <c r="XDF1698">
        <v>2827</v>
      </c>
    </row>
    <row r="1699" spans="16:17 16324:16334" x14ac:dyDescent="0.3">
      <c r="P1699" s="23" t="str">
        <f>IF(AND(H1699&lt;-0.01,Model_dem!F1700="Optimal"),"Aqui","")</f>
        <v/>
      </c>
      <c r="Q1699" s="67"/>
      <c r="XCV1699" t="s">
        <v>20</v>
      </c>
      <c r="XCW1699">
        <v>3</v>
      </c>
      <c r="XCX1699">
        <v>25</v>
      </c>
      <c r="XCY1699">
        <v>0.1</v>
      </c>
      <c r="XCZ1699">
        <v>402</v>
      </c>
      <c r="XDA1699">
        <v>56131.3</v>
      </c>
      <c r="XDB1699">
        <v>1800.12</v>
      </c>
      <c r="XDC1699">
        <v>0</v>
      </c>
      <c r="XDD1699">
        <v>1</v>
      </c>
      <c r="XDE1699">
        <v>1800.38</v>
      </c>
      <c r="XDF1699">
        <v>2392</v>
      </c>
    </row>
    <row r="1700" spans="16:17 16324:16334" x14ac:dyDescent="0.3">
      <c r="P1700" s="23" t="str">
        <f>IF(AND(H1700&lt;-0.01,Model_dem!F1701="Optimal"),"Aqui","")</f>
        <v/>
      </c>
      <c r="Q1700" s="67"/>
      <c r="XCV1700" t="s">
        <v>20</v>
      </c>
      <c r="XCW1700">
        <v>3</v>
      </c>
      <c r="XCX1700">
        <v>50</v>
      </c>
      <c r="XCY1700">
        <v>0.05</v>
      </c>
      <c r="XCZ1700">
        <v>402</v>
      </c>
      <c r="XDA1700">
        <v>54834.1</v>
      </c>
      <c r="XDB1700">
        <v>1800.54</v>
      </c>
      <c r="XDC1700">
        <v>0</v>
      </c>
      <c r="XDD1700">
        <v>1</v>
      </c>
      <c r="XDE1700">
        <v>1800.54</v>
      </c>
      <c r="XDF1700">
        <v>3170</v>
      </c>
    </row>
    <row r="1701" spans="16:17 16324:16334" x14ac:dyDescent="0.3">
      <c r="P1701" s="23" t="str">
        <f>IF(AND(H1701&lt;-0.01,Model_dem!F1702="Optimal"),"Aqui","")</f>
        <v/>
      </c>
      <c r="Q1701" s="23"/>
      <c r="XCV1701" t="s">
        <v>20</v>
      </c>
      <c r="XCW1701">
        <v>3</v>
      </c>
      <c r="XCX1701">
        <v>50</v>
      </c>
      <c r="XCY1701">
        <v>0.1</v>
      </c>
      <c r="XCZ1701">
        <v>402</v>
      </c>
      <c r="XDA1701">
        <v>55373.5</v>
      </c>
      <c r="XDB1701">
        <v>1800.9</v>
      </c>
      <c r="XDC1701">
        <v>0</v>
      </c>
      <c r="XDD1701">
        <v>1</v>
      </c>
      <c r="XDE1701">
        <v>1800.9</v>
      </c>
      <c r="XDF1701">
        <v>2487</v>
      </c>
    </row>
    <row r="1702" spans="16:17 16324:16334" x14ac:dyDescent="0.3">
      <c r="P1702" s="23" t="str">
        <f>IF(AND(H1702&lt;-0.01,Model_dem!F1703="Optimal"),"Aqui","")</f>
        <v/>
      </c>
      <c r="Q1702" s="23"/>
      <c r="XCV1702" t="s">
        <v>515</v>
      </c>
      <c r="XCW1702">
        <v>0</v>
      </c>
      <c r="XCX1702">
        <v>0</v>
      </c>
      <c r="XCY1702">
        <v>0.05</v>
      </c>
      <c r="XCZ1702">
        <v>100</v>
      </c>
      <c r="XDA1702">
        <v>982</v>
      </c>
      <c r="XDB1702">
        <v>13.1296</v>
      </c>
      <c r="XDC1702">
        <v>7</v>
      </c>
      <c r="XDD1702">
        <v>1428</v>
      </c>
      <c r="XDE1702">
        <v>1800</v>
      </c>
      <c r="XDF1702">
        <v>65853</v>
      </c>
    </row>
    <row r="1703" spans="16:17 16324:16334" x14ac:dyDescent="0.3">
      <c r="P1703" s="23" t="str">
        <f>IF(AND(H1703&lt;-0.01,Model_dem!F1704="Optimal"),"Aqui","")</f>
        <v/>
      </c>
      <c r="Q1703" s="67"/>
      <c r="XCV1703" t="s">
        <v>515</v>
      </c>
      <c r="XCW1703">
        <v>0</v>
      </c>
      <c r="XCX1703">
        <v>0</v>
      </c>
      <c r="XCY1703">
        <v>0.1</v>
      </c>
      <c r="XCZ1703">
        <v>100</v>
      </c>
      <c r="XDA1703">
        <v>982</v>
      </c>
      <c r="XDB1703">
        <v>5.9469799999999999</v>
      </c>
      <c r="XDC1703">
        <v>0</v>
      </c>
      <c r="XDD1703">
        <v>1718</v>
      </c>
      <c r="XDE1703">
        <v>1800</v>
      </c>
      <c r="XDF1703">
        <v>75536</v>
      </c>
    </row>
    <row r="1704" spans="16:17 16324:16334" x14ac:dyDescent="0.3">
      <c r="P1704" s="23" t="str">
        <f>IF(AND(H1704&lt;-0.01,Model_dem!F1705="Optimal"),"Aqui","")</f>
        <v/>
      </c>
      <c r="Q1704" s="67"/>
      <c r="XCV1704" t="s">
        <v>515</v>
      </c>
      <c r="XCW1704">
        <v>0</v>
      </c>
      <c r="XCX1704">
        <v>0</v>
      </c>
      <c r="XCY1704">
        <v>0.15</v>
      </c>
      <c r="XCZ1704">
        <v>100</v>
      </c>
      <c r="XDA1704">
        <v>982</v>
      </c>
      <c r="XDB1704">
        <v>13.6059</v>
      </c>
      <c r="XDC1704">
        <v>0</v>
      </c>
      <c r="XDD1704">
        <v>1296</v>
      </c>
      <c r="XDE1704">
        <v>1800.05</v>
      </c>
      <c r="XDF1704">
        <v>72582</v>
      </c>
    </row>
    <row r="1705" spans="16:17 16324:16334" x14ac:dyDescent="0.3">
      <c r="P1705" s="23" t="str">
        <f>IF(AND(H1705&lt;-0.01,Model_dem!F1706="Optimal"),"Aqui","")</f>
        <v/>
      </c>
      <c r="Q1705" s="23"/>
      <c r="XCV1705" t="s">
        <v>515</v>
      </c>
      <c r="XCW1705">
        <v>0</v>
      </c>
      <c r="XCX1705">
        <v>0</v>
      </c>
      <c r="XCY1705">
        <v>0.2</v>
      </c>
      <c r="XCZ1705">
        <v>100</v>
      </c>
      <c r="XDA1705">
        <v>982</v>
      </c>
      <c r="XDB1705">
        <v>33.830599999999997</v>
      </c>
      <c r="XDC1705">
        <v>17</v>
      </c>
      <c r="XDD1705">
        <v>1695</v>
      </c>
      <c r="XDE1705">
        <v>1800.02</v>
      </c>
      <c r="XDF1705">
        <v>73064</v>
      </c>
    </row>
    <row r="1706" spans="16:17 16324:16334" x14ac:dyDescent="0.3">
      <c r="P1706" s="23" t="str">
        <f>IF(AND(H1706&lt;-0.01,Model_dem!F1707="Optimal"),"Aqui","")</f>
        <v/>
      </c>
      <c r="Q1706" s="67"/>
      <c r="XCV1706" t="s">
        <v>515</v>
      </c>
      <c r="XCW1706">
        <v>1</v>
      </c>
      <c r="XCX1706">
        <v>5</v>
      </c>
      <c r="XCY1706">
        <v>0.05</v>
      </c>
      <c r="XCZ1706">
        <v>100</v>
      </c>
      <c r="XDA1706">
        <v>983</v>
      </c>
      <c r="XDB1706">
        <v>51.421300000000002</v>
      </c>
      <c r="XDC1706">
        <v>5</v>
      </c>
      <c r="XDD1706">
        <v>469</v>
      </c>
      <c r="XDE1706">
        <v>1800</v>
      </c>
      <c r="XDF1706">
        <v>28558</v>
      </c>
    </row>
    <row r="1707" spans="16:17 16324:16334" x14ac:dyDescent="0.3">
      <c r="P1707" s="23" t="str">
        <f>IF(AND(H1707&lt;-0.01,Model_dem!F1708="Optimal"),"Aqui","")</f>
        <v/>
      </c>
      <c r="Q1707" s="67"/>
      <c r="XCV1707" t="s">
        <v>515</v>
      </c>
      <c r="XCW1707">
        <v>1</v>
      </c>
      <c r="XCX1707">
        <v>5</v>
      </c>
      <c r="XCY1707">
        <v>0.1</v>
      </c>
      <c r="XCZ1707">
        <v>100</v>
      </c>
      <c r="XDA1707">
        <v>985</v>
      </c>
      <c r="XDB1707">
        <v>40.216700000000003</v>
      </c>
      <c r="XDC1707">
        <v>0</v>
      </c>
      <c r="XDD1707">
        <v>540</v>
      </c>
      <c r="XDE1707">
        <v>1800.04</v>
      </c>
      <c r="XDF1707">
        <v>23752</v>
      </c>
    </row>
    <row r="1708" spans="16:17 16324:16334" x14ac:dyDescent="0.3">
      <c r="P1708" s="23" t="str">
        <f>IF(AND(H1708&lt;-0.01,Model_dem!F1709="Optimal"),"Aqui","")</f>
        <v/>
      </c>
      <c r="Q1708" s="23"/>
      <c r="XCV1708" t="s">
        <v>515</v>
      </c>
      <c r="XCW1708">
        <v>1</v>
      </c>
      <c r="XCX1708">
        <v>5</v>
      </c>
      <c r="XCY1708">
        <v>0.15</v>
      </c>
      <c r="XCZ1708">
        <v>100</v>
      </c>
      <c r="XDA1708">
        <v>987</v>
      </c>
      <c r="XDB1708">
        <v>42.49</v>
      </c>
      <c r="XDC1708">
        <v>2</v>
      </c>
      <c r="XDD1708">
        <v>387</v>
      </c>
      <c r="XDE1708">
        <v>1800.25</v>
      </c>
      <c r="XDF1708">
        <v>24155</v>
      </c>
    </row>
    <row r="1709" spans="16:17 16324:16334" x14ac:dyDescent="0.3">
      <c r="P1709" s="23" t="str">
        <f>IF(AND(H1709&lt;-0.01,Model_dem!F1710="Optimal"),"Aqui","")</f>
        <v/>
      </c>
      <c r="Q1709" s="23"/>
      <c r="XCV1709" t="s">
        <v>515</v>
      </c>
      <c r="XCW1709">
        <v>1</v>
      </c>
      <c r="XCX1709">
        <v>5</v>
      </c>
      <c r="XCY1709">
        <v>0.2</v>
      </c>
      <c r="XCZ1709">
        <v>100</v>
      </c>
      <c r="XDA1709">
        <v>987</v>
      </c>
      <c r="XDB1709">
        <v>193.58699999999999</v>
      </c>
      <c r="XDC1709">
        <v>30</v>
      </c>
      <c r="XDD1709">
        <v>301</v>
      </c>
      <c r="XDE1709">
        <v>1800.12</v>
      </c>
      <c r="XDF1709">
        <v>21853</v>
      </c>
    </row>
    <row r="1710" spans="16:17 16324:16334" x14ac:dyDescent="0.3">
      <c r="P1710" s="23" t="str">
        <f>IF(AND(H1710&lt;-0.01,Model_dem!F1711="Optimal"),"Aqui","")</f>
        <v/>
      </c>
      <c r="Q1710" s="67"/>
      <c r="XCV1710" t="s">
        <v>515</v>
      </c>
      <c r="XCW1710">
        <v>1</v>
      </c>
      <c r="XCX1710">
        <v>10</v>
      </c>
      <c r="XCY1710">
        <v>0.05</v>
      </c>
      <c r="XCZ1710">
        <v>100</v>
      </c>
      <c r="XDA1710">
        <v>983</v>
      </c>
      <c r="XDB1710">
        <v>192.11600000000001</v>
      </c>
      <c r="XDC1710">
        <v>37</v>
      </c>
      <c r="XDD1710">
        <v>515</v>
      </c>
      <c r="XDE1710">
        <v>1800.13</v>
      </c>
      <c r="XDF1710">
        <v>26930</v>
      </c>
    </row>
    <row r="1711" spans="16:17 16324:16334" x14ac:dyDescent="0.3">
      <c r="P1711" s="23" t="str">
        <f>IF(AND(H1711&lt;-0.01,Model_dem!F1712="Optimal"),"Aqui","")</f>
        <v/>
      </c>
      <c r="Q1711" s="67"/>
      <c r="XCV1711" t="s">
        <v>515</v>
      </c>
      <c r="XCW1711">
        <v>1</v>
      </c>
      <c r="XCX1711">
        <v>10</v>
      </c>
      <c r="XCY1711">
        <v>0.1</v>
      </c>
      <c r="XCZ1711">
        <v>100</v>
      </c>
      <c r="XDA1711">
        <v>985</v>
      </c>
      <c r="XDB1711">
        <v>23.653500000000001</v>
      </c>
      <c r="XDC1711">
        <v>0</v>
      </c>
      <c r="XDD1711">
        <v>529</v>
      </c>
      <c r="XDE1711">
        <v>1800.32</v>
      </c>
      <c r="XDF1711">
        <v>25115</v>
      </c>
    </row>
    <row r="1712" spans="16:17 16324:16334" x14ac:dyDescent="0.3">
      <c r="P1712" s="23" t="str">
        <f>IF(AND(H1712&lt;-0.01,Model_dem!F1713="Optimal"),"Aqui","")</f>
        <v/>
      </c>
      <c r="Q1712" s="23"/>
      <c r="XCV1712" t="s">
        <v>515</v>
      </c>
      <c r="XCW1712">
        <v>1</v>
      </c>
      <c r="XCX1712">
        <v>10</v>
      </c>
      <c r="XCY1712">
        <v>0.15</v>
      </c>
      <c r="XCZ1712">
        <v>100</v>
      </c>
      <c r="XDA1712">
        <v>987</v>
      </c>
      <c r="XDB1712">
        <v>85.448899999999995</v>
      </c>
      <c r="XDC1712">
        <v>5</v>
      </c>
      <c r="XDD1712">
        <v>311</v>
      </c>
      <c r="XDE1712">
        <v>1800.12</v>
      </c>
      <c r="XDF1712">
        <v>23897</v>
      </c>
    </row>
    <row r="1713" spans="16:17 16324:16334" x14ac:dyDescent="0.3">
      <c r="P1713" s="23" t="str">
        <f>IF(AND(H1713&lt;-0.01,Model_dem!F1714="Optimal"),"Aqui","")</f>
        <v/>
      </c>
      <c r="Q1713" s="23"/>
      <c r="XCV1713" t="s">
        <v>515</v>
      </c>
      <c r="XCW1713">
        <v>1</v>
      </c>
      <c r="XCX1713">
        <v>10</v>
      </c>
      <c r="XCY1713">
        <v>0.2</v>
      </c>
      <c r="XCZ1713">
        <v>100</v>
      </c>
      <c r="XDA1713">
        <v>987</v>
      </c>
      <c r="XDB1713">
        <v>13.847099999999999</v>
      </c>
      <c r="XDC1713">
        <v>0</v>
      </c>
      <c r="XDD1713">
        <v>336</v>
      </c>
      <c r="XDE1713">
        <v>1800.04</v>
      </c>
      <c r="XDF1713">
        <v>23920</v>
      </c>
    </row>
    <row r="1714" spans="16:17 16324:16334" x14ac:dyDescent="0.3">
      <c r="P1714" s="23" t="str">
        <f>IF(AND(H1714&lt;-0.01,Model_dem!F1715="Optimal"),"Aqui","")</f>
        <v/>
      </c>
      <c r="Q1714" s="67"/>
      <c r="XCV1714" t="s">
        <v>515</v>
      </c>
      <c r="XCW1714">
        <v>1</v>
      </c>
      <c r="XCX1714">
        <v>25</v>
      </c>
      <c r="XCY1714">
        <v>0.05</v>
      </c>
      <c r="XCZ1714">
        <v>100</v>
      </c>
      <c r="XDA1714">
        <v>987</v>
      </c>
      <c r="XDB1714">
        <v>143.85400000000001</v>
      </c>
      <c r="XDC1714">
        <v>6</v>
      </c>
      <c r="XDD1714">
        <v>131</v>
      </c>
      <c r="XDE1714">
        <v>1800.36</v>
      </c>
      <c r="XDF1714">
        <v>9644</v>
      </c>
    </row>
    <row r="1715" spans="16:17 16324:16334" x14ac:dyDescent="0.3">
      <c r="P1715" s="23" t="str">
        <f>IF(AND(H1715&lt;-0.01,Model_dem!F1716="Optimal"),"Aqui","")</f>
        <v/>
      </c>
      <c r="Q1715" s="67"/>
      <c r="XCV1715" t="s">
        <v>515</v>
      </c>
      <c r="XCW1715">
        <v>1</v>
      </c>
      <c r="XCX1715">
        <v>25</v>
      </c>
      <c r="XCY1715">
        <v>0.1</v>
      </c>
      <c r="XCZ1715">
        <v>100</v>
      </c>
      <c r="XDA1715">
        <v>994</v>
      </c>
      <c r="XDB1715">
        <v>299.71800000000002</v>
      </c>
      <c r="XDC1715">
        <v>6</v>
      </c>
      <c r="XDD1715">
        <v>54</v>
      </c>
      <c r="XDE1715">
        <v>1800.04</v>
      </c>
      <c r="XDF1715">
        <v>5656</v>
      </c>
    </row>
    <row r="1716" spans="16:17 16324:16334" x14ac:dyDescent="0.3">
      <c r="P1716" s="23" t="str">
        <f>IF(AND(H1716&lt;-0.01,Model_dem!F1717="Optimal"),"Aqui","")</f>
        <v/>
      </c>
      <c r="Q1716" s="23"/>
      <c r="XCV1716" t="s">
        <v>515</v>
      </c>
      <c r="XCW1716">
        <v>1</v>
      </c>
      <c r="XCX1716">
        <v>25</v>
      </c>
      <c r="XCY1716">
        <v>0.15</v>
      </c>
      <c r="XCZ1716">
        <v>100</v>
      </c>
      <c r="XDA1716">
        <v>1013</v>
      </c>
      <c r="XDB1716">
        <v>868.87</v>
      </c>
      <c r="XDC1716">
        <v>5</v>
      </c>
      <c r="XDD1716">
        <v>14</v>
      </c>
      <c r="XDE1716">
        <v>1800.33</v>
      </c>
      <c r="XDF1716">
        <v>2799</v>
      </c>
    </row>
    <row r="1717" spans="16:17 16324:16334" x14ac:dyDescent="0.3">
      <c r="P1717" s="23" t="str">
        <f>IF(AND(H1717&lt;-0.01,Model_dem!F1718="Optimal"),"Aqui","")</f>
        <v/>
      </c>
      <c r="Q1717" s="23"/>
      <c r="XCV1717" t="s">
        <v>515</v>
      </c>
      <c r="XCW1717">
        <v>1</v>
      </c>
      <c r="XCX1717">
        <v>25</v>
      </c>
      <c r="XCY1717">
        <v>0.2</v>
      </c>
      <c r="XCZ1717">
        <v>100</v>
      </c>
      <c r="XDA1717">
        <v>1022</v>
      </c>
      <c r="XDB1717">
        <v>1797.96</v>
      </c>
      <c r="XDC1717">
        <v>4</v>
      </c>
      <c r="XDD1717">
        <v>6</v>
      </c>
      <c r="XDE1717">
        <v>1800.71</v>
      </c>
      <c r="XDF1717">
        <v>1529</v>
      </c>
    </row>
    <row r="1718" spans="16:17 16324:16334" x14ac:dyDescent="0.3">
      <c r="P1718" s="23" t="str">
        <f>IF(AND(H1718&lt;-0.01,Model_dem!F1719="Optimal"),"Aqui","")</f>
        <v/>
      </c>
      <c r="Q1718" s="67"/>
      <c r="XCV1718" t="s">
        <v>515</v>
      </c>
      <c r="XCW1718">
        <v>1</v>
      </c>
      <c r="XCX1718">
        <v>50</v>
      </c>
      <c r="XCY1718">
        <v>0.05</v>
      </c>
      <c r="XCZ1718">
        <v>100</v>
      </c>
      <c r="XDA1718">
        <v>987</v>
      </c>
      <c r="XDB1718">
        <v>58.120199999999997</v>
      </c>
      <c r="XDC1718">
        <v>0</v>
      </c>
      <c r="XDD1718">
        <v>129</v>
      </c>
      <c r="XDE1718">
        <v>1800.04</v>
      </c>
      <c r="XDF1718">
        <v>9537</v>
      </c>
    </row>
    <row r="1719" spans="16:17 16324:16334" x14ac:dyDescent="0.3">
      <c r="P1719" s="23" t="str">
        <f>IF(AND(H1719&lt;-0.01,Model_dem!F1720="Optimal"),"Aqui","")</f>
        <v/>
      </c>
      <c r="Q1719" s="67"/>
      <c r="XCV1719" t="s">
        <v>515</v>
      </c>
      <c r="XCW1719">
        <v>1</v>
      </c>
      <c r="XCX1719">
        <v>50</v>
      </c>
      <c r="XCY1719">
        <v>0.1</v>
      </c>
      <c r="XCZ1719">
        <v>100</v>
      </c>
      <c r="XDA1719">
        <v>1013</v>
      </c>
      <c r="XDB1719">
        <v>1511.28</v>
      </c>
      <c r="XDC1719">
        <v>8</v>
      </c>
      <c r="XDD1719">
        <v>15</v>
      </c>
      <c r="XDE1719">
        <v>1801.14</v>
      </c>
      <c r="XDF1719">
        <v>2875</v>
      </c>
    </row>
    <row r="1720" spans="16:17 16324:16334" x14ac:dyDescent="0.3">
      <c r="P1720" s="23" t="str">
        <f>IF(AND(H1720&lt;-0.01,Model_dem!F1721="Optimal"),"Aqui","")</f>
        <v/>
      </c>
      <c r="Q1720" s="23"/>
      <c r="XCV1720" t="s">
        <v>515</v>
      </c>
      <c r="XCW1720">
        <v>1</v>
      </c>
      <c r="XCX1720">
        <v>50</v>
      </c>
      <c r="XCY1720">
        <v>0.15</v>
      </c>
      <c r="XCZ1720">
        <v>100</v>
      </c>
      <c r="XDA1720">
        <v>1030</v>
      </c>
      <c r="XDB1720">
        <v>1659.42</v>
      </c>
      <c r="XDC1720">
        <v>0</v>
      </c>
      <c r="XDD1720">
        <v>4</v>
      </c>
      <c r="XDE1720">
        <v>1800.53</v>
      </c>
      <c r="XDF1720">
        <v>525</v>
      </c>
    </row>
    <row r="1721" spans="16:17 16324:16334" x14ac:dyDescent="0.3">
      <c r="P1721" s="23" t="str">
        <f>IF(AND(H1721&lt;-0.01,Model_dem!F1722="Optimal"),"Aqui","")</f>
        <v/>
      </c>
      <c r="Q1721" s="23"/>
      <c r="XCV1721" t="s">
        <v>515</v>
      </c>
      <c r="XCW1721">
        <v>1</v>
      </c>
      <c r="XCX1721">
        <v>50</v>
      </c>
      <c r="XCY1721">
        <v>0.2</v>
      </c>
      <c r="XCZ1721">
        <v>100</v>
      </c>
      <c r="XDA1721" t="s">
        <v>46</v>
      </c>
      <c r="XDB1721">
        <v>60.0411</v>
      </c>
      <c r="XDC1721">
        <v>0</v>
      </c>
      <c r="XDD1721">
        <v>1</v>
      </c>
      <c r="XDE1721">
        <v>1801.88</v>
      </c>
      <c r="XDF1721">
        <v>29</v>
      </c>
    </row>
    <row r="1722" spans="16:17 16324:16334" x14ac:dyDescent="0.3">
      <c r="P1722" s="23" t="str">
        <f>IF(AND(H1722&lt;-0.01,Model_dem!F1723="Optimal"),"Aqui","")</f>
        <v/>
      </c>
      <c r="Q1722" s="67"/>
      <c r="XCV1722" t="s">
        <v>515</v>
      </c>
      <c r="XCW1722">
        <v>2</v>
      </c>
      <c r="XCX1722">
        <v>5</v>
      </c>
      <c r="XCY1722">
        <v>0.05</v>
      </c>
      <c r="XCZ1722">
        <v>100</v>
      </c>
      <c r="XDA1722">
        <v>983</v>
      </c>
      <c r="XDB1722">
        <v>409.60300000000001</v>
      </c>
      <c r="XDC1722">
        <v>47</v>
      </c>
      <c r="XDD1722">
        <v>355</v>
      </c>
      <c r="XDE1722">
        <v>1800.04</v>
      </c>
      <c r="XDF1722">
        <v>20816</v>
      </c>
    </row>
    <row r="1723" spans="16:17 16324:16334" x14ac:dyDescent="0.3">
      <c r="P1723" s="23" t="str">
        <f>IF(AND(H1723&lt;-0.01,Model_dem!F1724="Optimal"),"Aqui","")</f>
        <v/>
      </c>
      <c r="Q1723" s="67"/>
      <c r="XCV1723" t="s">
        <v>515</v>
      </c>
      <c r="XCW1723">
        <v>2</v>
      </c>
      <c r="XCX1723">
        <v>5</v>
      </c>
      <c r="XCY1723">
        <v>0.1</v>
      </c>
      <c r="XCZ1723">
        <v>100</v>
      </c>
      <c r="XDA1723">
        <v>985</v>
      </c>
      <c r="XDB1723">
        <v>154.54400000000001</v>
      </c>
      <c r="XDC1723">
        <v>8</v>
      </c>
      <c r="XDD1723">
        <v>427</v>
      </c>
      <c r="XDE1723">
        <v>1800.72</v>
      </c>
      <c r="XDF1723">
        <v>19182</v>
      </c>
    </row>
    <row r="1724" spans="16:17 16324:16334" x14ac:dyDescent="0.3">
      <c r="P1724" s="23" t="str">
        <f>IF(AND(H1724&lt;-0.01,Model_dem!F1725="Optimal"),"Aqui","")</f>
        <v/>
      </c>
      <c r="Q1724" s="23"/>
      <c r="XCV1724" t="s">
        <v>515</v>
      </c>
      <c r="XCW1724">
        <v>2</v>
      </c>
      <c r="XCX1724">
        <v>5</v>
      </c>
      <c r="XCY1724">
        <v>0.15</v>
      </c>
      <c r="XCZ1724">
        <v>100</v>
      </c>
      <c r="XDA1724">
        <v>987</v>
      </c>
      <c r="XDB1724">
        <v>110.325</v>
      </c>
      <c r="XDC1724">
        <v>7</v>
      </c>
      <c r="XDD1724">
        <v>195</v>
      </c>
      <c r="XDE1724">
        <v>1800.05</v>
      </c>
      <c r="XDF1724">
        <v>18041</v>
      </c>
    </row>
    <row r="1725" spans="16:17 16324:16334" x14ac:dyDescent="0.3">
      <c r="P1725" s="23" t="str">
        <f>IF(AND(H1725&lt;-0.01,Model_dem!F1726="Optimal"),"Aqui","")</f>
        <v/>
      </c>
      <c r="Q1725" s="23"/>
      <c r="XCV1725" t="s">
        <v>515</v>
      </c>
      <c r="XCW1725">
        <v>2</v>
      </c>
      <c r="XCX1725">
        <v>5</v>
      </c>
      <c r="XCY1725">
        <v>0.2</v>
      </c>
      <c r="XCZ1725">
        <v>100</v>
      </c>
      <c r="XDA1725">
        <v>987</v>
      </c>
      <c r="XDB1725">
        <v>42.119100000000003</v>
      </c>
      <c r="XDC1725">
        <v>0</v>
      </c>
      <c r="XDD1725">
        <v>208</v>
      </c>
      <c r="XDE1725">
        <v>1800.03</v>
      </c>
      <c r="XDF1725">
        <v>16647</v>
      </c>
    </row>
    <row r="1726" spans="16:17 16324:16334" x14ac:dyDescent="0.3">
      <c r="P1726" s="23" t="str">
        <f>IF(AND(H1726&lt;-0.01,Model_dem!F1727="Optimal"),"Aqui","")</f>
        <v/>
      </c>
      <c r="Q1726" s="67"/>
      <c r="XCV1726" t="s">
        <v>515</v>
      </c>
      <c r="XCW1726">
        <v>2</v>
      </c>
      <c r="XCX1726">
        <v>10</v>
      </c>
      <c r="XCY1726">
        <v>0.05</v>
      </c>
      <c r="XCZ1726">
        <v>100</v>
      </c>
      <c r="XDA1726">
        <v>985</v>
      </c>
      <c r="XDB1726">
        <v>55.838299999999997</v>
      </c>
      <c r="XDC1726">
        <v>0</v>
      </c>
      <c r="XDD1726">
        <v>260</v>
      </c>
      <c r="XDE1726">
        <v>1800.06</v>
      </c>
      <c r="XDF1726">
        <v>13057</v>
      </c>
    </row>
    <row r="1727" spans="16:17 16324:16334" x14ac:dyDescent="0.3">
      <c r="P1727" s="23" t="str">
        <f>IF(AND(H1727&lt;-0.01,Model_dem!F1728="Optimal"),"Aqui","")</f>
        <v/>
      </c>
      <c r="Q1727" s="67"/>
      <c r="XCV1727" t="s">
        <v>515</v>
      </c>
      <c r="XCW1727">
        <v>2</v>
      </c>
      <c r="XCX1727">
        <v>10</v>
      </c>
      <c r="XCY1727">
        <v>0.1</v>
      </c>
      <c r="XCZ1727">
        <v>100</v>
      </c>
      <c r="XDA1727">
        <v>987</v>
      </c>
      <c r="XDB1727">
        <v>96.526499999999999</v>
      </c>
      <c r="XDC1727">
        <v>0</v>
      </c>
      <c r="XDD1727">
        <v>156</v>
      </c>
      <c r="XDE1727">
        <v>1801.17</v>
      </c>
      <c r="XDF1727">
        <v>9576</v>
      </c>
    </row>
    <row r="1728" spans="16:17 16324:16334" x14ac:dyDescent="0.3">
      <c r="P1728" s="23" t="str">
        <f>IF(AND(H1728&lt;-0.01,Model_dem!F1729="Optimal"),"Aqui","")</f>
        <v/>
      </c>
      <c r="Q1728" s="23"/>
      <c r="XCV1728" t="s">
        <v>515</v>
      </c>
      <c r="XCW1728">
        <v>2</v>
      </c>
      <c r="XCX1728">
        <v>10</v>
      </c>
      <c r="XCY1728">
        <v>0.15</v>
      </c>
      <c r="XCZ1728">
        <v>100</v>
      </c>
      <c r="XDA1728">
        <v>1003</v>
      </c>
      <c r="XDB1728">
        <v>946.18600000000004</v>
      </c>
      <c r="XDC1728">
        <v>14</v>
      </c>
      <c r="XDD1728">
        <v>25</v>
      </c>
      <c r="XDE1728">
        <v>1800.53</v>
      </c>
      <c r="XDF1728">
        <v>4072</v>
      </c>
    </row>
    <row r="1729" spans="16:17 16324:16334" x14ac:dyDescent="0.3">
      <c r="P1729" s="23" t="str">
        <f>IF(AND(H1729&lt;-0.01,Model_dem!F1730="Optimal"),"Aqui","")</f>
        <v/>
      </c>
      <c r="Q1729" s="23"/>
      <c r="XCV1729" t="s">
        <v>515</v>
      </c>
      <c r="XCW1729">
        <v>2</v>
      </c>
      <c r="XCX1729">
        <v>10</v>
      </c>
      <c r="XCY1729">
        <v>0.2</v>
      </c>
      <c r="XCZ1729">
        <v>100</v>
      </c>
      <c r="XDA1729">
        <v>1006</v>
      </c>
      <c r="XDB1729">
        <v>969.93399999999997</v>
      </c>
      <c r="XDC1729">
        <v>4</v>
      </c>
      <c r="XDD1729">
        <v>13</v>
      </c>
      <c r="XDE1729">
        <v>1809.34</v>
      </c>
      <c r="XDF1729">
        <v>2166</v>
      </c>
    </row>
    <row r="1730" spans="16:17 16324:16334" x14ac:dyDescent="0.3">
      <c r="P1730" s="23" t="str">
        <f>IF(AND(H1730&lt;-0.01,Model_dem!F1731="Optimal"),"Aqui","")</f>
        <v/>
      </c>
      <c r="Q1730" s="67"/>
      <c r="XCV1730" t="s">
        <v>515</v>
      </c>
      <c r="XCW1730">
        <v>2</v>
      </c>
      <c r="XCX1730">
        <v>25</v>
      </c>
      <c r="XCY1730">
        <v>0.05</v>
      </c>
      <c r="XCZ1730">
        <v>100</v>
      </c>
      <c r="XDA1730">
        <v>987</v>
      </c>
      <c r="XDB1730">
        <v>256.92399999999998</v>
      </c>
      <c r="XDC1730">
        <v>8</v>
      </c>
      <c r="XDD1730">
        <v>65</v>
      </c>
      <c r="XDE1730">
        <v>1800.53</v>
      </c>
      <c r="XDF1730">
        <v>5930</v>
      </c>
    </row>
    <row r="1731" spans="16:17 16324:16334" x14ac:dyDescent="0.3">
      <c r="P1731" s="23" t="str">
        <f>IF(AND(H1731&lt;-0.01,Model_dem!F1732="Optimal"),"Aqui","")</f>
        <v/>
      </c>
      <c r="Q1731" s="67"/>
      <c r="XCV1731" t="s">
        <v>515</v>
      </c>
      <c r="XCW1731">
        <v>2</v>
      </c>
      <c r="XCX1731">
        <v>25</v>
      </c>
      <c r="XCY1731">
        <v>0.1</v>
      </c>
      <c r="XCZ1731">
        <v>100</v>
      </c>
      <c r="XDA1731">
        <v>1013</v>
      </c>
      <c r="XDB1731">
        <v>399.27</v>
      </c>
      <c r="XDC1731">
        <v>0</v>
      </c>
      <c r="XDD1731">
        <v>11</v>
      </c>
      <c r="XDE1731">
        <v>1812.36</v>
      </c>
      <c r="XDF1731">
        <v>1912</v>
      </c>
    </row>
    <row r="1732" spans="16:17 16324:16334" x14ac:dyDescent="0.3">
      <c r="P1732" s="23" t="str">
        <f>IF(AND(H1732&lt;-0.01,Model_dem!F1733="Optimal"),"Aqui","")</f>
        <v/>
      </c>
      <c r="Q1732" s="23"/>
      <c r="XCV1732" t="s">
        <v>515</v>
      </c>
      <c r="XCW1732">
        <v>2</v>
      </c>
      <c r="XCX1732">
        <v>25</v>
      </c>
      <c r="XCY1732">
        <v>0.15</v>
      </c>
      <c r="XCZ1732">
        <v>100</v>
      </c>
      <c r="XDA1732">
        <v>1236</v>
      </c>
      <c r="XDB1732">
        <v>1804.36</v>
      </c>
      <c r="XDC1732">
        <v>0</v>
      </c>
      <c r="XDD1732">
        <v>1</v>
      </c>
      <c r="XDE1732">
        <v>1804.36</v>
      </c>
      <c r="XDF1732">
        <v>90</v>
      </c>
    </row>
    <row r="1733" spans="16:17 16324:16334" x14ac:dyDescent="0.3">
      <c r="P1733" s="23" t="str">
        <f>IF(AND(H1733&lt;-0.01,Model_dem!F1734="Optimal"),"Aqui","")</f>
        <v/>
      </c>
      <c r="Q1733" s="23"/>
      <c r="XCV1733" t="s">
        <v>515</v>
      </c>
      <c r="XCW1733">
        <v>2</v>
      </c>
      <c r="XCX1733">
        <v>25</v>
      </c>
      <c r="XCY1733">
        <v>0.2</v>
      </c>
      <c r="XCZ1733">
        <v>100</v>
      </c>
      <c r="XDA1733" t="s">
        <v>46</v>
      </c>
      <c r="XDB1733">
        <v>60.023400000000002</v>
      </c>
      <c r="XDC1733">
        <v>0</v>
      </c>
      <c r="XDD1733">
        <v>1</v>
      </c>
      <c r="XDE1733">
        <v>1800.78</v>
      </c>
      <c r="XDF1733">
        <v>29</v>
      </c>
    </row>
    <row r="1734" spans="16:17 16324:16334" x14ac:dyDescent="0.3">
      <c r="P1734" s="23" t="str">
        <f>IF(AND(H1734&lt;-0.01,Model_dem!F1735="Optimal"),"Aqui","")</f>
        <v/>
      </c>
      <c r="Q1734" s="67"/>
      <c r="XCV1734" t="s">
        <v>515</v>
      </c>
      <c r="XCW1734">
        <v>2</v>
      </c>
      <c r="XCX1734">
        <v>50</v>
      </c>
      <c r="XCY1734">
        <v>0.05</v>
      </c>
      <c r="XCZ1734">
        <v>100</v>
      </c>
      <c r="XDA1734">
        <v>994</v>
      </c>
      <c r="XDB1734">
        <v>56.993400000000001</v>
      </c>
      <c r="XDC1734">
        <v>0</v>
      </c>
      <c r="XDD1734">
        <v>97</v>
      </c>
      <c r="XDE1734">
        <v>1800.12</v>
      </c>
      <c r="XDF1734">
        <v>9087</v>
      </c>
    </row>
    <row r="1735" spans="16:17 16324:16334" x14ac:dyDescent="0.3">
      <c r="P1735" s="23" t="str">
        <f>IF(AND(H1735&lt;-0.01,Model_dem!F1736="Optimal"),"Aqui","")</f>
        <v/>
      </c>
      <c r="Q1735" s="67"/>
      <c r="XCV1735" t="s">
        <v>515</v>
      </c>
      <c r="XCW1735">
        <v>2</v>
      </c>
      <c r="XCX1735">
        <v>50</v>
      </c>
      <c r="XCY1735">
        <v>0.1</v>
      </c>
      <c r="XCZ1735">
        <v>100</v>
      </c>
      <c r="XDA1735">
        <v>1022</v>
      </c>
      <c r="XDB1735">
        <v>1763.76</v>
      </c>
      <c r="XDC1735">
        <v>10</v>
      </c>
      <c r="XDD1735">
        <v>13</v>
      </c>
      <c r="XDE1735">
        <v>1800.48</v>
      </c>
      <c r="XDF1735">
        <v>3061</v>
      </c>
    </row>
    <row r="1736" spans="16:17 16324:16334" x14ac:dyDescent="0.3">
      <c r="P1736" s="23" t="str">
        <f>IF(AND(H1736&lt;-0.01,Model_dem!F1737="Optimal"),"Aqui","")</f>
        <v/>
      </c>
      <c r="Q1736" s="23"/>
      <c r="XCV1736" t="s">
        <v>515</v>
      </c>
      <c r="XCW1736">
        <v>2</v>
      </c>
      <c r="XCX1736">
        <v>50</v>
      </c>
      <c r="XCY1736">
        <v>0.15</v>
      </c>
      <c r="XCZ1736">
        <v>100</v>
      </c>
      <c r="XDA1736" t="s">
        <v>46</v>
      </c>
      <c r="XDB1736">
        <v>60.022599999999997</v>
      </c>
      <c r="XDC1736">
        <v>0</v>
      </c>
      <c r="XDD1736">
        <v>1</v>
      </c>
      <c r="XDE1736">
        <v>1800.64</v>
      </c>
      <c r="XDF1736">
        <v>29</v>
      </c>
    </row>
    <row r="1737" spans="16:17 16324:16334" x14ac:dyDescent="0.3">
      <c r="P1737" s="23" t="str">
        <f>IF(AND(H1737&lt;-0.01,Model_dem!F1738="Optimal"),"Aqui","")</f>
        <v/>
      </c>
      <c r="Q1737" s="23"/>
      <c r="XCV1737" t="s">
        <v>515</v>
      </c>
      <c r="XCW1737">
        <v>2</v>
      </c>
      <c r="XCX1737">
        <v>50</v>
      </c>
      <c r="XCY1737">
        <v>0.2</v>
      </c>
      <c r="XCZ1737">
        <v>100</v>
      </c>
      <c r="XDA1737" t="s">
        <v>46</v>
      </c>
      <c r="XDB1737">
        <v>60.025100000000002</v>
      </c>
      <c r="XDC1737">
        <v>0</v>
      </c>
      <c r="XDD1737">
        <v>1</v>
      </c>
      <c r="XDE1737">
        <v>1800.68</v>
      </c>
      <c r="XDF1737">
        <v>29</v>
      </c>
    </row>
    <row r="1738" spans="16:17 16324:16334" x14ac:dyDescent="0.3">
      <c r="P1738" s="23" t="str">
        <f>IF(AND(H1738&lt;-0.01,Model_dem!F1739="Optimal"),"Aqui","")</f>
        <v/>
      </c>
      <c r="Q1738" s="67"/>
      <c r="XCV1738" t="s">
        <v>515</v>
      </c>
      <c r="XCW1738">
        <v>3</v>
      </c>
      <c r="XCX1738">
        <v>0</v>
      </c>
      <c r="XCY1738">
        <v>0.05</v>
      </c>
      <c r="XCZ1738">
        <v>100</v>
      </c>
      <c r="XDA1738">
        <v>1022</v>
      </c>
      <c r="XDB1738">
        <v>146.124</v>
      </c>
      <c r="XDC1738">
        <v>5</v>
      </c>
      <c r="XDD1738">
        <v>123</v>
      </c>
      <c r="XDE1738">
        <v>1800.04</v>
      </c>
      <c r="XDF1738">
        <v>18094</v>
      </c>
    </row>
    <row r="1739" spans="16:17 16324:16334" x14ac:dyDescent="0.3">
      <c r="P1739" s="23" t="str">
        <f>IF(AND(H1739&lt;-0.01,Model_dem!F1740="Optimal"),"Aqui","")</f>
        <v/>
      </c>
      <c r="Q1739" s="67"/>
      <c r="XCV1739" t="s">
        <v>515</v>
      </c>
      <c r="XCW1739">
        <v>3</v>
      </c>
      <c r="XCX1739">
        <v>10</v>
      </c>
      <c r="XCY1739">
        <v>0.05</v>
      </c>
      <c r="XCZ1739">
        <v>100</v>
      </c>
      <c r="XDA1739">
        <v>1022</v>
      </c>
      <c r="XDB1739">
        <v>55.243899999999996</v>
      </c>
      <c r="XDC1739">
        <v>0</v>
      </c>
      <c r="XDD1739">
        <v>101</v>
      </c>
      <c r="XDE1739">
        <v>1800.24</v>
      </c>
      <c r="XDF1739">
        <v>15972</v>
      </c>
    </row>
    <row r="1740" spans="16:17 16324:16334" x14ac:dyDescent="0.3">
      <c r="P1740" s="23" t="str">
        <f>IF(AND(H1740&lt;-0.01,Model_dem!F1741="Optimal"),"Aqui","")</f>
        <v/>
      </c>
      <c r="Q1740" s="23"/>
      <c r="XCV1740" t="s">
        <v>515</v>
      </c>
      <c r="XCW1740">
        <v>3</v>
      </c>
      <c r="XCX1740">
        <v>25</v>
      </c>
      <c r="XCY1740">
        <v>0.05</v>
      </c>
      <c r="XCZ1740">
        <v>100</v>
      </c>
      <c r="XDA1740">
        <v>1022</v>
      </c>
      <c r="XDB1740">
        <v>194.45099999999999</v>
      </c>
      <c r="XDC1740">
        <v>4</v>
      </c>
      <c r="XDD1740">
        <v>90</v>
      </c>
      <c r="XDE1740">
        <v>1800.08</v>
      </c>
      <c r="XDF1740">
        <v>16198</v>
      </c>
    </row>
    <row r="1741" spans="16:17 16324:16334" x14ac:dyDescent="0.3">
      <c r="P1741" s="23" t="str">
        <f>IF(AND(H1741&lt;-0.01,Model_dem!F1742="Optimal"),"Aqui","")</f>
        <v/>
      </c>
      <c r="Q1741" s="23"/>
      <c r="XCV1741" t="s">
        <v>515</v>
      </c>
      <c r="XCW1741">
        <v>3</v>
      </c>
      <c r="XCX1741">
        <v>50</v>
      </c>
      <c r="XCY1741">
        <v>0.05</v>
      </c>
      <c r="XCZ1741">
        <v>100</v>
      </c>
      <c r="XDA1741">
        <v>1022</v>
      </c>
      <c r="XDB1741">
        <v>152.69300000000001</v>
      </c>
      <c r="XDC1741">
        <v>2</v>
      </c>
      <c r="XDD1741">
        <v>98</v>
      </c>
      <c r="XDE1741">
        <v>1800.03</v>
      </c>
      <c r="XDF1741">
        <v>15513</v>
      </c>
    </row>
    <row r="1742" spans="16:17 16324:16334" x14ac:dyDescent="0.3">
      <c r="P1742" s="23" t="str">
        <f>IF(AND(H1742&lt;-0.01,Model_dem!F1743="Optimal"),"Aqui","")</f>
        <v/>
      </c>
      <c r="Q1742" s="67"/>
      <c r="XCV1742" t="s">
        <v>535</v>
      </c>
      <c r="XCW1742">
        <v>1</v>
      </c>
      <c r="XCX1742">
        <v>5</v>
      </c>
      <c r="XCY1742">
        <v>0.1</v>
      </c>
      <c r="XCZ1742">
        <v>50</v>
      </c>
      <c r="XDA1742">
        <v>753</v>
      </c>
      <c r="XDB1742">
        <v>2.0827800000000001</v>
      </c>
      <c r="XDC1742">
        <v>0</v>
      </c>
      <c r="XDD1742">
        <v>427566</v>
      </c>
      <c r="XDE1742">
        <v>1800</v>
      </c>
      <c r="XDF1742">
        <v>78306</v>
      </c>
    </row>
    <row r="1743" spans="16:17 16324:16334" x14ac:dyDescent="0.3">
      <c r="P1743" s="23" t="str">
        <f>IF(AND(H1743&lt;-0.01,Model_dem!F1744="Optimal"),"Aqui","")</f>
        <v/>
      </c>
      <c r="Q1743" s="67"/>
      <c r="XCV1743" t="s">
        <v>535</v>
      </c>
      <c r="XCW1743">
        <v>1</v>
      </c>
      <c r="XCX1743">
        <v>5</v>
      </c>
      <c r="XCY1743">
        <v>0.2</v>
      </c>
      <c r="XCZ1743">
        <v>50</v>
      </c>
      <c r="XDA1743">
        <v>761</v>
      </c>
      <c r="XDB1743">
        <v>1.37093</v>
      </c>
      <c r="XDC1743">
        <v>0</v>
      </c>
      <c r="XDD1743">
        <v>605777</v>
      </c>
      <c r="XDE1743">
        <v>1800</v>
      </c>
      <c r="XDF1743">
        <v>78659</v>
      </c>
    </row>
    <row r="1744" spans="16:17 16324:16334" x14ac:dyDescent="0.3">
      <c r="P1744" s="23" t="str">
        <f>IF(AND(H1744&lt;-0.01,Model_dem!F1745="Optimal"),"Aqui","")</f>
        <v/>
      </c>
      <c r="Q1744" s="23"/>
      <c r="XCV1744" t="s">
        <v>535</v>
      </c>
      <c r="XCW1744">
        <v>1</v>
      </c>
      <c r="XCX1744">
        <v>10</v>
      </c>
      <c r="XCY1744">
        <v>0.15</v>
      </c>
      <c r="XCZ1744">
        <v>50</v>
      </c>
      <c r="XDA1744">
        <v>761</v>
      </c>
      <c r="XDB1744">
        <v>0.91961800000000005</v>
      </c>
      <c r="XDC1744">
        <v>0</v>
      </c>
      <c r="XDD1744">
        <v>634605</v>
      </c>
      <c r="XDE1744">
        <v>1800</v>
      </c>
      <c r="XDF1744">
        <v>75504</v>
      </c>
    </row>
    <row r="1745" spans="16:17 16324:16334" x14ac:dyDescent="0.3">
      <c r="P1745" s="23" t="str">
        <f>IF(AND(H1745&lt;-0.01,Model_dem!F1746="Optimal"),"Aqui","")</f>
        <v/>
      </c>
      <c r="Q1745" s="23"/>
      <c r="XCV1745" t="s">
        <v>535</v>
      </c>
      <c r="XCW1745">
        <v>1</v>
      </c>
      <c r="XCX1745">
        <v>10</v>
      </c>
      <c r="XCY1745">
        <v>0.2</v>
      </c>
      <c r="XCZ1745">
        <v>50</v>
      </c>
      <c r="XDA1745">
        <v>761</v>
      </c>
      <c r="XDB1745">
        <v>9.8098299999999998</v>
      </c>
      <c r="XDC1745">
        <v>30</v>
      </c>
      <c r="XDD1745">
        <v>676451</v>
      </c>
      <c r="XDE1745">
        <v>1800.03</v>
      </c>
      <c r="XDF1745">
        <v>78012</v>
      </c>
    </row>
    <row r="1746" spans="16:17 16324:16334" x14ac:dyDescent="0.3">
      <c r="P1746" s="23" t="str">
        <f>IF(AND(H1746&lt;-0.01,Model_dem!F1747="Optimal"),"Aqui","")</f>
        <v/>
      </c>
      <c r="Q1746" s="67"/>
      <c r="XCV1746" t="s">
        <v>535</v>
      </c>
      <c r="XCW1746">
        <v>1</v>
      </c>
      <c r="XCX1746">
        <v>25</v>
      </c>
      <c r="XCY1746">
        <v>0.05</v>
      </c>
      <c r="XCZ1746">
        <v>50</v>
      </c>
      <c r="XDA1746">
        <v>761</v>
      </c>
      <c r="XDB1746">
        <v>2.9607899999999998</v>
      </c>
      <c r="XDC1746">
        <v>0</v>
      </c>
      <c r="XDD1746">
        <v>238260</v>
      </c>
      <c r="XDE1746">
        <v>1800</v>
      </c>
      <c r="XDF1746">
        <v>57103</v>
      </c>
    </row>
    <row r="1747" spans="16:17 16324:16334" x14ac:dyDescent="0.3">
      <c r="P1747" s="23" t="str">
        <f>IF(AND(H1747&lt;-0.01,Model_dem!F1748="Optimal"),"Aqui","")</f>
        <v/>
      </c>
      <c r="Q1747" s="67"/>
      <c r="XCV1747" t="s">
        <v>535</v>
      </c>
      <c r="XCW1747">
        <v>1</v>
      </c>
      <c r="XCX1747">
        <v>25</v>
      </c>
      <c r="XCY1747">
        <v>0.1</v>
      </c>
      <c r="XCZ1747">
        <v>50</v>
      </c>
      <c r="XDA1747">
        <v>775</v>
      </c>
      <c r="XDB1747">
        <v>2.6712799999999999</v>
      </c>
      <c r="XDC1747">
        <v>0</v>
      </c>
      <c r="XDD1747">
        <v>153432</v>
      </c>
      <c r="XDE1747">
        <v>1800</v>
      </c>
      <c r="XDF1747">
        <v>41276</v>
      </c>
    </row>
    <row r="1748" spans="16:17 16324:16334" x14ac:dyDescent="0.3">
      <c r="P1748" s="23" t="str">
        <f>IF(AND(H1748&lt;-0.01,Model_dem!F1749="Optimal"),"Aqui","")</f>
        <v/>
      </c>
      <c r="Q1748" s="23"/>
      <c r="XCV1748" t="s">
        <v>535</v>
      </c>
      <c r="XCW1748">
        <v>1</v>
      </c>
      <c r="XCX1748">
        <v>25</v>
      </c>
      <c r="XCY1748">
        <v>0.15</v>
      </c>
      <c r="XCZ1748">
        <v>50</v>
      </c>
      <c r="XDA1748">
        <v>777</v>
      </c>
      <c r="XDB1748">
        <v>119.932</v>
      </c>
      <c r="XDC1748">
        <v>199</v>
      </c>
      <c r="XDD1748">
        <v>41275</v>
      </c>
      <c r="XDE1748">
        <v>1800</v>
      </c>
      <c r="XDF1748">
        <v>30042</v>
      </c>
    </row>
    <row r="1749" spans="16:17 16324:16334" x14ac:dyDescent="0.3">
      <c r="P1749" s="23" t="str">
        <f>IF(AND(H1749&lt;-0.01,Model_dem!F1750="Optimal"),"Aqui","")</f>
        <v/>
      </c>
      <c r="Q1749" s="23"/>
      <c r="XCV1749" t="s">
        <v>535</v>
      </c>
      <c r="XCW1749">
        <v>1</v>
      </c>
      <c r="XCX1749">
        <v>25</v>
      </c>
      <c r="XCY1749">
        <v>0.2</v>
      </c>
      <c r="XCZ1749">
        <v>50</v>
      </c>
      <c r="XDA1749">
        <v>785</v>
      </c>
      <c r="XDB1749">
        <v>9.1530500000000004</v>
      </c>
      <c r="XDC1749">
        <v>2</v>
      </c>
      <c r="XDD1749">
        <v>16157</v>
      </c>
      <c r="XDE1749">
        <v>1800.2</v>
      </c>
      <c r="XDF1749">
        <v>20753</v>
      </c>
    </row>
    <row r="1750" spans="16:17 16324:16334" x14ac:dyDescent="0.3">
      <c r="P1750" s="23" t="str">
        <f>IF(AND(H1750&lt;-0.01,Model_dem!F1751="Optimal"),"Aqui","")</f>
        <v/>
      </c>
      <c r="Q1750" s="67"/>
      <c r="XCV1750" t="s">
        <v>535</v>
      </c>
      <c r="XCW1750">
        <v>1</v>
      </c>
      <c r="XCX1750">
        <v>50</v>
      </c>
      <c r="XCY1750">
        <v>0.05</v>
      </c>
      <c r="XCZ1750">
        <v>50</v>
      </c>
      <c r="XDA1750">
        <v>769</v>
      </c>
      <c r="XDB1750">
        <v>3.73637</v>
      </c>
      <c r="XDC1750">
        <v>0</v>
      </c>
      <c r="XDD1750">
        <v>159485</v>
      </c>
      <c r="XDE1750">
        <v>1800</v>
      </c>
      <c r="XDF1750">
        <v>47251</v>
      </c>
    </row>
    <row r="1751" spans="16:17 16324:16334" x14ac:dyDescent="0.3">
      <c r="P1751" s="23" t="str">
        <f>IF(AND(H1751&lt;-0.01,Model_dem!F1752="Optimal"),"Aqui","")</f>
        <v/>
      </c>
      <c r="Q1751" s="67"/>
      <c r="XCV1751" t="s">
        <v>535</v>
      </c>
      <c r="XCW1751">
        <v>1</v>
      </c>
      <c r="XCX1751">
        <v>50</v>
      </c>
      <c r="XCY1751">
        <v>0.1</v>
      </c>
      <c r="XCZ1751">
        <v>50</v>
      </c>
      <c r="XDA1751">
        <v>777</v>
      </c>
      <c r="XDB1751">
        <v>8.3189899999999994</v>
      </c>
      <c r="XDC1751">
        <v>3</v>
      </c>
      <c r="XDD1751">
        <v>97739</v>
      </c>
      <c r="XDE1751">
        <v>1800.16</v>
      </c>
      <c r="XDF1751">
        <v>34054</v>
      </c>
    </row>
    <row r="1752" spans="16:17 16324:16334" x14ac:dyDescent="0.3">
      <c r="P1752" s="23" t="str">
        <f>IF(AND(H1752&lt;-0.01,Model_dem!F1753="Optimal"),"Aqui","")</f>
        <v/>
      </c>
      <c r="Q1752" s="23"/>
      <c r="XCV1752" t="s">
        <v>535</v>
      </c>
      <c r="XCW1752">
        <v>1</v>
      </c>
      <c r="XCX1752">
        <v>50</v>
      </c>
      <c r="XCY1752">
        <v>0.15</v>
      </c>
      <c r="XCZ1752">
        <v>50</v>
      </c>
      <c r="XDA1752">
        <v>785</v>
      </c>
      <c r="XDB1752">
        <v>7.33988</v>
      </c>
      <c r="XDC1752">
        <v>0</v>
      </c>
      <c r="XDD1752">
        <v>17476</v>
      </c>
      <c r="XDE1752">
        <v>1800.02</v>
      </c>
      <c r="XDF1752">
        <v>19551</v>
      </c>
    </row>
    <row r="1753" spans="16:17 16324:16334" x14ac:dyDescent="0.3">
      <c r="P1753" s="23" t="str">
        <f>IF(AND(H1753&lt;-0.01,Model_dem!F1754="Optimal"),"Aqui","")</f>
        <v/>
      </c>
      <c r="Q1753" s="23"/>
      <c r="XCV1753" t="s">
        <v>535</v>
      </c>
      <c r="XCW1753">
        <v>1</v>
      </c>
      <c r="XCX1753">
        <v>50</v>
      </c>
      <c r="XCY1753">
        <v>0.2</v>
      </c>
      <c r="XCZ1753">
        <v>50</v>
      </c>
      <c r="XDA1753">
        <v>816</v>
      </c>
      <c r="XDB1753">
        <v>35.393900000000002</v>
      </c>
      <c r="XDC1753">
        <v>0</v>
      </c>
      <c r="XDD1753">
        <v>594</v>
      </c>
      <c r="XDE1753">
        <v>1800.47</v>
      </c>
      <c r="XDF1753">
        <v>5522</v>
      </c>
    </row>
    <row r="1754" spans="16:17 16324:16334" x14ac:dyDescent="0.3">
      <c r="P1754" s="23" t="str">
        <f>IF(AND(H1754&lt;-0.01,Model_dem!F1755="Optimal"),"Aqui","")</f>
        <v/>
      </c>
      <c r="Q1754" s="67"/>
      <c r="XCV1754" t="s">
        <v>535</v>
      </c>
      <c r="XCW1754">
        <v>2</v>
      </c>
      <c r="XCX1754">
        <v>5</v>
      </c>
      <c r="XCY1754">
        <v>0.1</v>
      </c>
      <c r="XCZ1754">
        <v>50</v>
      </c>
      <c r="XDA1754">
        <v>753</v>
      </c>
      <c r="XDB1754">
        <v>1.54437</v>
      </c>
      <c r="XDC1754">
        <v>0</v>
      </c>
      <c r="XDD1754">
        <v>698259</v>
      </c>
      <c r="XDE1754">
        <v>1800</v>
      </c>
      <c r="XDF1754">
        <v>77536</v>
      </c>
    </row>
    <row r="1755" spans="16:17 16324:16334" x14ac:dyDescent="0.3">
      <c r="P1755" s="23" t="str">
        <f>IF(AND(H1755&lt;-0.01,Model_dem!F1756="Optimal"),"Aqui","")</f>
        <v/>
      </c>
      <c r="Q1755" s="67"/>
      <c r="XCV1755" t="s">
        <v>535</v>
      </c>
      <c r="XCW1755">
        <v>2</v>
      </c>
      <c r="XCX1755">
        <v>5</v>
      </c>
      <c r="XCY1755">
        <v>0.15</v>
      </c>
      <c r="XCZ1755">
        <v>50</v>
      </c>
      <c r="XDA1755">
        <v>761</v>
      </c>
      <c r="XDB1755">
        <v>1.0547800000000001</v>
      </c>
      <c r="XDC1755">
        <v>0</v>
      </c>
      <c r="XDD1755">
        <v>541981</v>
      </c>
      <c r="XDE1755">
        <v>1800</v>
      </c>
      <c r="XDF1755">
        <v>72695</v>
      </c>
    </row>
    <row r="1756" spans="16:17 16324:16334" x14ac:dyDescent="0.3">
      <c r="P1756" s="23" t="str">
        <f>IF(AND(H1756&lt;-0.01,Model_dem!F1757="Optimal"),"Aqui","")</f>
        <v/>
      </c>
      <c r="Q1756" s="23"/>
      <c r="XCV1756" t="s">
        <v>535</v>
      </c>
      <c r="XCW1756">
        <v>2</v>
      </c>
      <c r="XCX1756">
        <v>5</v>
      </c>
      <c r="XCY1756">
        <v>0.2</v>
      </c>
      <c r="XCZ1756">
        <v>50</v>
      </c>
      <c r="XDA1756">
        <v>761</v>
      </c>
      <c r="XDB1756">
        <v>8.6455099999999998</v>
      </c>
      <c r="XDC1756">
        <v>14</v>
      </c>
      <c r="XDD1756">
        <v>640580</v>
      </c>
      <c r="XDE1756">
        <v>1800</v>
      </c>
      <c r="XDF1756">
        <v>78591</v>
      </c>
    </row>
    <row r="1757" spans="16:17 16324:16334" x14ac:dyDescent="0.3">
      <c r="P1757" s="23" t="str">
        <f>IF(AND(H1757&lt;-0.01,Model_dem!F1758="Optimal"),"Aqui","")</f>
        <v/>
      </c>
      <c r="Q1757" s="23"/>
      <c r="XCV1757" t="s">
        <v>535</v>
      </c>
      <c r="XCW1757">
        <v>2</v>
      </c>
      <c r="XCX1757">
        <v>10</v>
      </c>
      <c r="XCY1757">
        <v>0.05</v>
      </c>
      <c r="XCZ1757">
        <v>50</v>
      </c>
      <c r="XDA1757">
        <v>753</v>
      </c>
      <c r="XDB1757">
        <v>1.1820999999999999</v>
      </c>
      <c r="XDC1757">
        <v>0</v>
      </c>
      <c r="XDD1757">
        <v>493421</v>
      </c>
      <c r="XDE1757">
        <v>1800</v>
      </c>
      <c r="XDF1757">
        <v>73217</v>
      </c>
    </row>
    <row r="1758" spans="16:17 16324:16334" x14ac:dyDescent="0.3">
      <c r="P1758" s="23" t="str">
        <f>IF(AND(H1758&lt;-0.01,Model_dem!F1759="Optimal"),"Aqui","")</f>
        <v/>
      </c>
      <c r="Q1758" s="67"/>
      <c r="XCV1758" t="s">
        <v>535</v>
      </c>
      <c r="XCW1758">
        <v>2</v>
      </c>
      <c r="XCX1758">
        <v>10</v>
      </c>
      <c r="XCY1758">
        <v>0.1</v>
      </c>
      <c r="XCZ1758">
        <v>50</v>
      </c>
      <c r="XDA1758">
        <v>761</v>
      </c>
      <c r="XDB1758">
        <v>1.1933499999999999</v>
      </c>
      <c r="XDC1758">
        <v>0</v>
      </c>
      <c r="XDD1758">
        <v>490667</v>
      </c>
      <c r="XDE1758">
        <v>1800</v>
      </c>
      <c r="XDF1758">
        <v>73176</v>
      </c>
    </row>
    <row r="1759" spans="16:17 16324:16334" x14ac:dyDescent="0.3">
      <c r="P1759" s="23" t="str">
        <f>IF(AND(H1759&lt;-0.01,Model_dem!F1760="Optimal"),"Aqui","")</f>
        <v/>
      </c>
      <c r="Q1759" s="67"/>
      <c r="XCV1759" t="s">
        <v>535</v>
      </c>
      <c r="XCW1759">
        <v>2</v>
      </c>
      <c r="XCX1759">
        <v>10</v>
      </c>
      <c r="XCY1759">
        <v>0.15</v>
      </c>
      <c r="XCZ1759">
        <v>50</v>
      </c>
      <c r="XDA1759">
        <v>765</v>
      </c>
      <c r="XDB1759">
        <v>7.3436899999999996</v>
      </c>
      <c r="XDC1759">
        <v>13</v>
      </c>
      <c r="XDD1759">
        <v>446201</v>
      </c>
      <c r="XDE1759">
        <v>1800</v>
      </c>
      <c r="XDF1759">
        <v>64145</v>
      </c>
    </row>
    <row r="1760" spans="16:17 16324:16334" x14ac:dyDescent="0.3">
      <c r="Q1760" s="23"/>
      <c r="XCV1760" t="s">
        <v>535</v>
      </c>
      <c r="XCW1760">
        <v>2</v>
      </c>
      <c r="XCX1760">
        <v>10</v>
      </c>
      <c r="XCY1760">
        <v>0.2</v>
      </c>
      <c r="XCZ1760">
        <v>50</v>
      </c>
      <c r="XDA1760">
        <v>766</v>
      </c>
      <c r="XDB1760">
        <v>12.2578</v>
      </c>
      <c r="XDC1760">
        <v>24</v>
      </c>
      <c r="XDD1760">
        <v>227780</v>
      </c>
      <c r="XDE1760">
        <v>1800.1</v>
      </c>
      <c r="XDF1760">
        <v>57804</v>
      </c>
    </row>
    <row r="1761" spans="17:17 16324:16334" x14ac:dyDescent="0.3">
      <c r="Q1761" s="23"/>
      <c r="XCV1761" t="s">
        <v>535</v>
      </c>
      <c r="XCW1761">
        <v>2</v>
      </c>
      <c r="XCX1761">
        <v>25</v>
      </c>
      <c r="XCY1761">
        <v>0.05</v>
      </c>
      <c r="XCZ1761">
        <v>50</v>
      </c>
      <c r="XDA1761">
        <v>761</v>
      </c>
      <c r="XDB1761">
        <v>4.5123499999999996</v>
      </c>
      <c r="XDC1761">
        <v>4</v>
      </c>
      <c r="XDD1761">
        <v>270495</v>
      </c>
      <c r="XDE1761">
        <v>1800</v>
      </c>
      <c r="XDF1761">
        <v>58426</v>
      </c>
    </row>
    <row r="1762" spans="17:17 16324:16334" x14ac:dyDescent="0.3">
      <c r="Q1762" s="67"/>
      <c r="XCV1762" t="s">
        <v>535</v>
      </c>
      <c r="XCW1762">
        <v>2</v>
      </c>
      <c r="XCX1762">
        <v>25</v>
      </c>
      <c r="XCY1762">
        <v>0.1</v>
      </c>
      <c r="XCZ1762">
        <v>50</v>
      </c>
      <c r="XDA1762">
        <v>775</v>
      </c>
      <c r="XDB1762">
        <v>2.7496900000000002</v>
      </c>
      <c r="XDC1762">
        <v>0</v>
      </c>
      <c r="XDD1762">
        <v>84946</v>
      </c>
      <c r="XDE1762">
        <v>1800.26</v>
      </c>
      <c r="XDF1762">
        <v>36731</v>
      </c>
    </row>
    <row r="1763" spans="17:17 16324:16334" x14ac:dyDescent="0.3">
      <c r="Q1763" s="67"/>
      <c r="XCV1763" t="s">
        <v>535</v>
      </c>
      <c r="XCW1763">
        <v>2</v>
      </c>
      <c r="XCX1763">
        <v>25</v>
      </c>
      <c r="XCY1763">
        <v>0.15</v>
      </c>
      <c r="XCZ1763">
        <v>50</v>
      </c>
      <c r="XDA1763">
        <v>776</v>
      </c>
      <c r="XDB1763">
        <v>19.901900000000001</v>
      </c>
      <c r="XDC1763">
        <v>10</v>
      </c>
      <c r="XDD1763">
        <v>45689</v>
      </c>
      <c r="XDE1763">
        <v>1800.11</v>
      </c>
      <c r="XDF1763">
        <v>32369</v>
      </c>
    </row>
    <row r="1764" spans="17:17 16324:16334" x14ac:dyDescent="0.3">
      <c r="Q1764" s="23"/>
      <c r="XCV1764" t="s">
        <v>535</v>
      </c>
      <c r="XCW1764">
        <v>2</v>
      </c>
      <c r="XCX1764">
        <v>25</v>
      </c>
      <c r="XCY1764">
        <v>0.2</v>
      </c>
      <c r="XCZ1764">
        <v>50</v>
      </c>
      <c r="XDA1764">
        <v>797</v>
      </c>
      <c r="XDB1764">
        <v>3.8862899999999998</v>
      </c>
      <c r="XDC1764">
        <v>0</v>
      </c>
      <c r="XDD1764">
        <v>15411</v>
      </c>
      <c r="XDE1764">
        <v>1800.38</v>
      </c>
      <c r="XDF1764">
        <v>18452</v>
      </c>
    </row>
    <row r="1765" spans="17:17 16324:16334" x14ac:dyDescent="0.3">
      <c r="Q1765" s="23"/>
      <c r="XCV1765" t="s">
        <v>535</v>
      </c>
      <c r="XCW1765">
        <v>2</v>
      </c>
      <c r="XCX1765">
        <v>50</v>
      </c>
      <c r="XCY1765">
        <v>0.05</v>
      </c>
      <c r="XCZ1765">
        <v>50</v>
      </c>
      <c r="XDA1765">
        <v>765</v>
      </c>
      <c r="XDB1765">
        <v>23.183399999999999</v>
      </c>
      <c r="XDC1765">
        <v>38</v>
      </c>
      <c r="XDD1765">
        <v>124478</v>
      </c>
      <c r="XDE1765">
        <v>1800</v>
      </c>
      <c r="XDF1765">
        <v>45334</v>
      </c>
    </row>
    <row r="1766" spans="17:17 16324:16334" x14ac:dyDescent="0.3">
      <c r="Q1766" s="67"/>
      <c r="XCV1766" t="s">
        <v>535</v>
      </c>
      <c r="XCW1766">
        <v>2</v>
      </c>
      <c r="XCX1766">
        <v>50</v>
      </c>
      <c r="XCY1766">
        <v>0.1</v>
      </c>
      <c r="XCZ1766">
        <v>50</v>
      </c>
      <c r="XDA1766">
        <v>779</v>
      </c>
      <c r="XDB1766">
        <v>3.8244400000000001</v>
      </c>
      <c r="XDC1766">
        <v>0</v>
      </c>
      <c r="XDD1766">
        <v>141911</v>
      </c>
      <c r="XDE1766">
        <v>1800.01</v>
      </c>
      <c r="XDF1766">
        <v>42944</v>
      </c>
    </row>
    <row r="1767" spans="17:17 16324:16334" x14ac:dyDescent="0.3">
      <c r="Q1767" s="67"/>
      <c r="XCV1767" t="s">
        <v>535</v>
      </c>
      <c r="XCW1767">
        <v>2</v>
      </c>
      <c r="XCX1767">
        <v>50</v>
      </c>
      <c r="XCY1767">
        <v>0.15</v>
      </c>
      <c r="XCZ1767">
        <v>50</v>
      </c>
      <c r="XDA1767">
        <v>810</v>
      </c>
      <c r="XDB1767">
        <v>15.7278</v>
      </c>
      <c r="XDC1767">
        <v>0</v>
      </c>
      <c r="XDD1767">
        <v>6891</v>
      </c>
      <c r="XDE1767">
        <v>1800.07</v>
      </c>
      <c r="XDF1767">
        <v>14611</v>
      </c>
    </row>
    <row r="1768" spans="17:17 16324:16334" x14ac:dyDescent="0.3">
      <c r="Q1768" s="23"/>
      <c r="XCV1768" t="s">
        <v>535</v>
      </c>
      <c r="XCW1768">
        <v>2</v>
      </c>
      <c r="XCX1768">
        <v>50</v>
      </c>
      <c r="XCY1768">
        <v>0.2</v>
      </c>
      <c r="XCZ1768">
        <v>50</v>
      </c>
      <c r="XDA1768">
        <v>812</v>
      </c>
      <c r="XDB1768">
        <v>36.809199999999997</v>
      </c>
      <c r="XDC1768">
        <v>0</v>
      </c>
      <c r="XDD1768">
        <v>280</v>
      </c>
      <c r="XDE1768">
        <v>1809.73</v>
      </c>
      <c r="XDF1768">
        <v>3602</v>
      </c>
    </row>
    <row r="1769" spans="17:17 16324:16334" x14ac:dyDescent="0.3">
      <c r="Q1769" s="23"/>
      <c r="XCV1769" t="s">
        <v>535</v>
      </c>
      <c r="XCW1769">
        <v>3</v>
      </c>
      <c r="XCX1769">
        <v>0</v>
      </c>
      <c r="XCY1769">
        <v>0.05</v>
      </c>
      <c r="XCZ1769">
        <v>50</v>
      </c>
      <c r="XDA1769">
        <v>785</v>
      </c>
      <c r="XDB1769">
        <v>2.9723099999999998</v>
      </c>
      <c r="XDC1769">
        <v>0</v>
      </c>
      <c r="XDD1769">
        <v>528461</v>
      </c>
      <c r="XDE1769">
        <v>1800.02</v>
      </c>
      <c r="XDF1769">
        <v>71864</v>
      </c>
    </row>
    <row r="1770" spans="17:17 16324:16334" x14ac:dyDescent="0.3">
      <c r="Q1770" s="67"/>
      <c r="XCV1770" t="s">
        <v>535</v>
      </c>
      <c r="XCW1770">
        <v>3</v>
      </c>
      <c r="XCX1770">
        <v>10</v>
      </c>
      <c r="XCY1770">
        <v>0.05</v>
      </c>
      <c r="XCZ1770">
        <v>50</v>
      </c>
      <c r="XDA1770">
        <v>785</v>
      </c>
      <c r="XDB1770">
        <v>14.824299999999999</v>
      </c>
      <c r="XDC1770">
        <v>28</v>
      </c>
      <c r="XDD1770">
        <v>572913</v>
      </c>
      <c r="XDE1770">
        <v>1800</v>
      </c>
      <c r="XDF1770">
        <v>77279</v>
      </c>
    </row>
    <row r="1771" spans="17:17 16324:16334" x14ac:dyDescent="0.3">
      <c r="Q1771" s="67"/>
      <c r="XCV1771" t="s">
        <v>535</v>
      </c>
      <c r="XCW1771">
        <v>3</v>
      </c>
      <c r="XCX1771">
        <v>25</v>
      </c>
      <c r="XCY1771">
        <v>0.05</v>
      </c>
      <c r="XCZ1771">
        <v>50</v>
      </c>
      <c r="XDA1771">
        <v>785</v>
      </c>
      <c r="XDB1771">
        <v>1.54735</v>
      </c>
      <c r="XDC1771">
        <v>0</v>
      </c>
      <c r="XDD1771">
        <v>380306</v>
      </c>
      <c r="XDE1771">
        <v>1800.01</v>
      </c>
      <c r="XDF1771">
        <v>74012</v>
      </c>
    </row>
    <row r="1772" spans="17:17 16324:16334" x14ac:dyDescent="0.3">
      <c r="Q1772" s="23"/>
      <c r="XCV1772" t="s">
        <v>535</v>
      </c>
      <c r="XCW1772">
        <v>3</v>
      </c>
      <c r="XCX1772">
        <v>50</v>
      </c>
      <c r="XCY1772">
        <v>0.05</v>
      </c>
      <c r="XCZ1772">
        <v>50</v>
      </c>
      <c r="XDA1772">
        <v>785</v>
      </c>
      <c r="XDB1772">
        <v>1.9638500000000001</v>
      </c>
      <c r="XDC1772">
        <v>0</v>
      </c>
      <c r="XDD1772">
        <v>827414</v>
      </c>
      <c r="XDE1772">
        <v>1800</v>
      </c>
      <c r="XDF1772">
        <v>77310</v>
      </c>
    </row>
    <row r="1773" spans="17:17 16324:16334" x14ac:dyDescent="0.3">
      <c r="Q1773" s="23"/>
      <c r="XCV1773" t="s">
        <v>521</v>
      </c>
      <c r="XCW1773">
        <v>1</v>
      </c>
      <c r="XCX1773">
        <v>10</v>
      </c>
      <c r="XCY1773">
        <v>0.05</v>
      </c>
      <c r="XCZ1773">
        <v>50</v>
      </c>
      <c r="XDA1773">
        <v>740</v>
      </c>
      <c r="XDB1773">
        <v>0.85206199999999999</v>
      </c>
      <c r="XDC1773">
        <v>0</v>
      </c>
      <c r="XDD1773">
        <v>595916</v>
      </c>
      <c r="XDE1773">
        <v>1800.01</v>
      </c>
      <c r="XDF1773">
        <v>79897</v>
      </c>
    </row>
    <row r="1774" spans="17:17 16324:16334" x14ac:dyDescent="0.3">
      <c r="Q1774" s="67"/>
      <c r="XCV1774" t="s">
        <v>521</v>
      </c>
      <c r="XCW1774">
        <v>1</v>
      </c>
      <c r="XCX1774">
        <v>10</v>
      </c>
      <c r="XCY1774">
        <v>0.1</v>
      </c>
      <c r="XCZ1774">
        <v>50</v>
      </c>
      <c r="XDA1774">
        <v>740</v>
      </c>
      <c r="XDB1774">
        <v>0.35485</v>
      </c>
      <c r="XDC1774">
        <v>0</v>
      </c>
      <c r="XDD1774">
        <v>616081</v>
      </c>
      <c r="XDE1774">
        <v>1800</v>
      </c>
      <c r="XDF1774">
        <v>70822</v>
      </c>
    </row>
    <row r="1775" spans="17:17 16324:16334" x14ac:dyDescent="0.3">
      <c r="Q1775" s="67"/>
      <c r="XCV1775" t="s">
        <v>521</v>
      </c>
      <c r="XCW1775">
        <v>1</v>
      </c>
      <c r="XCX1775">
        <v>25</v>
      </c>
      <c r="XCY1775">
        <v>0.05</v>
      </c>
      <c r="XCZ1775">
        <v>50</v>
      </c>
      <c r="XDA1775">
        <v>740</v>
      </c>
      <c r="XDB1775">
        <v>0.43887500000000002</v>
      </c>
      <c r="XDC1775">
        <v>0</v>
      </c>
      <c r="XDD1775">
        <v>534620</v>
      </c>
      <c r="XDE1775">
        <v>1800.01</v>
      </c>
      <c r="XDF1775">
        <v>63836</v>
      </c>
    </row>
    <row r="1776" spans="17:17 16324:16334" x14ac:dyDescent="0.3">
      <c r="Q1776" s="23"/>
      <c r="XCV1776" t="s">
        <v>521</v>
      </c>
      <c r="XCW1776">
        <v>1</v>
      </c>
      <c r="XCX1776">
        <v>25</v>
      </c>
      <c r="XCY1776">
        <v>0.1</v>
      </c>
      <c r="XCZ1776">
        <v>50</v>
      </c>
      <c r="XDA1776">
        <v>748</v>
      </c>
      <c r="XDB1776">
        <v>0.86141199999999996</v>
      </c>
      <c r="XDC1776">
        <v>0</v>
      </c>
      <c r="XDD1776">
        <v>237951</v>
      </c>
      <c r="XDE1776">
        <v>1800</v>
      </c>
      <c r="XDF1776">
        <v>53403</v>
      </c>
    </row>
    <row r="1777" spans="17:17 16324:16334" x14ac:dyDescent="0.3">
      <c r="Q1777" s="67"/>
      <c r="XCV1777" t="s">
        <v>521</v>
      </c>
      <c r="XCW1777">
        <v>1</v>
      </c>
      <c r="XCX1777">
        <v>25</v>
      </c>
      <c r="XCY1777">
        <v>0.15</v>
      </c>
      <c r="XCZ1777">
        <v>50</v>
      </c>
      <c r="XDA1777">
        <v>748</v>
      </c>
      <c r="XDB1777">
        <v>3.8062200000000002</v>
      </c>
      <c r="XDC1777">
        <v>0</v>
      </c>
      <c r="XDD1777">
        <v>120366</v>
      </c>
      <c r="XDE1777">
        <v>1800</v>
      </c>
      <c r="XDF1777">
        <v>45524</v>
      </c>
    </row>
    <row r="1778" spans="17:17 16324:16334" x14ac:dyDescent="0.3">
      <c r="Q1778" s="67"/>
      <c r="XCV1778" t="s">
        <v>521</v>
      </c>
      <c r="XCW1778">
        <v>1</v>
      </c>
      <c r="XCX1778">
        <v>25</v>
      </c>
      <c r="XCY1778">
        <v>0.2</v>
      </c>
      <c r="XCZ1778">
        <v>50</v>
      </c>
      <c r="XDA1778">
        <v>748</v>
      </c>
      <c r="XDB1778">
        <v>1.23705</v>
      </c>
      <c r="XDC1778">
        <v>0</v>
      </c>
      <c r="XDD1778">
        <v>70310</v>
      </c>
      <c r="XDE1778">
        <v>1800.01</v>
      </c>
      <c r="XDF1778">
        <v>36661</v>
      </c>
    </row>
    <row r="1779" spans="17:17 16324:16334" x14ac:dyDescent="0.3">
      <c r="Q1779" s="23"/>
      <c r="XCV1779" t="s">
        <v>521</v>
      </c>
      <c r="XCW1779">
        <v>1</v>
      </c>
      <c r="XCX1779">
        <v>50</v>
      </c>
      <c r="XCY1779">
        <v>0.05</v>
      </c>
      <c r="XCZ1779">
        <v>50</v>
      </c>
      <c r="XDA1779">
        <v>740</v>
      </c>
      <c r="XDB1779">
        <v>0.67084999999999995</v>
      </c>
      <c r="XDC1779">
        <v>0</v>
      </c>
      <c r="XDD1779">
        <v>243030</v>
      </c>
      <c r="XDE1779">
        <v>1800.07</v>
      </c>
      <c r="XDF1779">
        <v>56197</v>
      </c>
    </row>
    <row r="1780" spans="17:17 16324:16334" x14ac:dyDescent="0.3">
      <c r="Q1780" s="23"/>
      <c r="XCV1780" t="s">
        <v>521</v>
      </c>
      <c r="XCW1780">
        <v>1</v>
      </c>
      <c r="XCX1780">
        <v>50</v>
      </c>
      <c r="XCY1780">
        <v>0.1</v>
      </c>
      <c r="XCZ1780">
        <v>50</v>
      </c>
      <c r="XDA1780">
        <v>748</v>
      </c>
      <c r="XDB1780">
        <v>0.68929600000000002</v>
      </c>
      <c r="XDC1780">
        <v>0</v>
      </c>
      <c r="XDD1780">
        <v>188441</v>
      </c>
      <c r="XDE1780">
        <v>1800.01</v>
      </c>
      <c r="XDF1780">
        <v>43281</v>
      </c>
    </row>
    <row r="1781" spans="17:17 16324:16334" x14ac:dyDescent="0.3">
      <c r="Q1781" s="23"/>
      <c r="XCV1781" t="s">
        <v>521</v>
      </c>
      <c r="XCW1781">
        <v>1</v>
      </c>
      <c r="XCX1781">
        <v>50</v>
      </c>
      <c r="XCY1781">
        <v>0.15</v>
      </c>
      <c r="XCZ1781">
        <v>50</v>
      </c>
      <c r="XDA1781">
        <v>751</v>
      </c>
      <c r="XDB1781">
        <v>3.56331</v>
      </c>
      <c r="XDC1781">
        <v>0</v>
      </c>
      <c r="XDD1781">
        <v>12501</v>
      </c>
      <c r="XDE1781">
        <v>1800.12</v>
      </c>
      <c r="XDF1781">
        <v>17736</v>
      </c>
    </row>
    <row r="1782" spans="17:17 16324:16334" x14ac:dyDescent="0.3">
      <c r="Q1782" s="67"/>
      <c r="XCV1782" t="s">
        <v>521</v>
      </c>
      <c r="XCW1782">
        <v>1</v>
      </c>
      <c r="XCX1782">
        <v>50</v>
      </c>
      <c r="XCY1782">
        <v>0.2</v>
      </c>
      <c r="XCZ1782">
        <v>50</v>
      </c>
      <c r="XDA1782">
        <v>772</v>
      </c>
      <c r="XDB1782">
        <v>11.5406</v>
      </c>
      <c r="XDC1782">
        <v>0</v>
      </c>
      <c r="XDD1782">
        <v>8855</v>
      </c>
      <c r="XDE1782">
        <v>1800.04</v>
      </c>
      <c r="XDF1782">
        <v>15970</v>
      </c>
    </row>
    <row r="1783" spans="17:17 16324:16334" x14ac:dyDescent="0.3">
      <c r="Q1783" s="67"/>
      <c r="XCV1783" t="s">
        <v>521</v>
      </c>
      <c r="XCW1783">
        <v>2</v>
      </c>
      <c r="XCX1783">
        <v>10</v>
      </c>
      <c r="XCY1783">
        <v>0.15</v>
      </c>
      <c r="XCZ1783">
        <v>50</v>
      </c>
      <c r="XDA1783">
        <v>740</v>
      </c>
      <c r="XDB1783">
        <v>0.57533400000000001</v>
      </c>
      <c r="XDC1783">
        <v>0</v>
      </c>
      <c r="XDD1783">
        <v>612082</v>
      </c>
      <c r="XDE1783">
        <v>1800</v>
      </c>
      <c r="XDF1783">
        <v>67786</v>
      </c>
    </row>
    <row r="1784" spans="17:17 16324:16334" x14ac:dyDescent="0.3">
      <c r="Q1784" s="23"/>
      <c r="XCV1784" t="s">
        <v>521</v>
      </c>
      <c r="XCW1784">
        <v>2</v>
      </c>
      <c r="XCX1784">
        <v>10</v>
      </c>
      <c r="XCY1784">
        <v>0.2</v>
      </c>
      <c r="XCZ1784">
        <v>50</v>
      </c>
      <c r="XDA1784">
        <v>748</v>
      </c>
      <c r="XDB1784">
        <v>0.81220199999999998</v>
      </c>
      <c r="XDC1784">
        <v>0</v>
      </c>
      <c r="XDD1784">
        <v>594146</v>
      </c>
      <c r="XDE1784">
        <v>1800.09</v>
      </c>
      <c r="XDF1784">
        <v>68751</v>
      </c>
    </row>
    <row r="1785" spans="17:17 16324:16334" x14ac:dyDescent="0.3">
      <c r="Q1785" s="67"/>
      <c r="XCV1785" t="s">
        <v>521</v>
      </c>
      <c r="XCW1785">
        <v>2</v>
      </c>
      <c r="XCX1785">
        <v>25</v>
      </c>
      <c r="XCY1785">
        <v>0.05</v>
      </c>
      <c r="XCZ1785">
        <v>50</v>
      </c>
      <c r="XDA1785">
        <v>740</v>
      </c>
      <c r="XDB1785">
        <v>0.17872499999999999</v>
      </c>
      <c r="XDC1785">
        <v>0</v>
      </c>
      <c r="XDD1785">
        <v>394546</v>
      </c>
      <c r="XDE1785">
        <v>1800</v>
      </c>
      <c r="XDF1785">
        <v>62096</v>
      </c>
    </row>
    <row r="1786" spans="17:17 16324:16334" x14ac:dyDescent="0.3">
      <c r="Q1786" s="67"/>
      <c r="XCV1786" t="s">
        <v>521</v>
      </c>
      <c r="XCW1786">
        <v>2</v>
      </c>
      <c r="XCX1786">
        <v>25</v>
      </c>
      <c r="XCY1786">
        <v>0.1</v>
      </c>
      <c r="XCZ1786">
        <v>50</v>
      </c>
      <c r="XDA1786">
        <v>748</v>
      </c>
      <c r="XDB1786">
        <v>2.2599100000000001</v>
      </c>
      <c r="XDC1786">
        <v>0</v>
      </c>
      <c r="XDD1786">
        <v>153305</v>
      </c>
      <c r="XDE1786">
        <v>1800.08</v>
      </c>
      <c r="XDF1786">
        <v>52123</v>
      </c>
    </row>
    <row r="1787" spans="17:17 16324:16334" x14ac:dyDescent="0.3">
      <c r="Q1787" s="23"/>
      <c r="XCV1787" t="s">
        <v>521</v>
      </c>
      <c r="XCW1787">
        <v>2</v>
      </c>
      <c r="XCX1787">
        <v>25</v>
      </c>
      <c r="XCY1787">
        <v>0.15</v>
      </c>
      <c r="XCZ1787">
        <v>50</v>
      </c>
      <c r="XDA1787">
        <v>748</v>
      </c>
      <c r="XDB1787">
        <v>1.2641</v>
      </c>
      <c r="XDC1787">
        <v>0</v>
      </c>
      <c r="XDD1787">
        <v>27641</v>
      </c>
      <c r="XDE1787">
        <v>1800.02</v>
      </c>
      <c r="XDF1787">
        <v>24294</v>
      </c>
    </row>
    <row r="1788" spans="17:17 16324:16334" x14ac:dyDescent="0.3">
      <c r="Q1788" s="23"/>
      <c r="XCV1788" t="s">
        <v>521</v>
      </c>
      <c r="XCW1788">
        <v>2</v>
      </c>
      <c r="XCX1788">
        <v>25</v>
      </c>
      <c r="XCY1788">
        <v>0.2</v>
      </c>
      <c r="XCZ1788">
        <v>50</v>
      </c>
      <c r="XDA1788">
        <v>748</v>
      </c>
      <c r="XDB1788">
        <v>12.988300000000001</v>
      </c>
      <c r="XDC1788">
        <v>0</v>
      </c>
      <c r="XDD1788">
        <v>19240</v>
      </c>
      <c r="XDE1788">
        <v>1800.09</v>
      </c>
      <c r="XDF1788">
        <v>24156</v>
      </c>
    </row>
    <row r="1789" spans="17:17 16324:16334" x14ac:dyDescent="0.3">
      <c r="Q1789" s="67"/>
      <c r="XCV1789" t="s">
        <v>521</v>
      </c>
      <c r="XCW1789">
        <v>2</v>
      </c>
      <c r="XCX1789">
        <v>50</v>
      </c>
      <c r="XCY1789">
        <v>0.05</v>
      </c>
      <c r="XCZ1789">
        <v>50</v>
      </c>
      <c r="XDA1789">
        <v>748</v>
      </c>
      <c r="XDB1789">
        <v>1.3664000000000001</v>
      </c>
      <c r="XDC1789">
        <v>0</v>
      </c>
      <c r="XDD1789">
        <v>288319</v>
      </c>
      <c r="XDE1789">
        <v>1800</v>
      </c>
      <c r="XDF1789">
        <v>56934</v>
      </c>
    </row>
    <row r="1790" spans="17:17 16324:16334" x14ac:dyDescent="0.3">
      <c r="Q1790" s="67"/>
      <c r="XCV1790" t="s">
        <v>521</v>
      </c>
      <c r="XCW1790">
        <v>2</v>
      </c>
      <c r="XCX1790">
        <v>50</v>
      </c>
      <c r="XCY1790">
        <v>0.1</v>
      </c>
      <c r="XCZ1790">
        <v>50</v>
      </c>
      <c r="XDA1790">
        <v>748</v>
      </c>
      <c r="XDB1790">
        <v>1.0480799999999999</v>
      </c>
      <c r="XDC1790">
        <v>0</v>
      </c>
      <c r="XDD1790">
        <v>79905</v>
      </c>
      <c r="XDE1790">
        <v>1800</v>
      </c>
      <c r="XDF1790">
        <v>37456</v>
      </c>
    </row>
    <row r="1791" spans="17:17 16324:16334" x14ac:dyDescent="0.3">
      <c r="Q1791" s="23"/>
      <c r="XCV1791" t="s">
        <v>521</v>
      </c>
      <c r="XCW1791">
        <v>2</v>
      </c>
      <c r="XCX1791">
        <v>50</v>
      </c>
      <c r="XCY1791">
        <v>0.15</v>
      </c>
      <c r="XCZ1791">
        <v>50</v>
      </c>
      <c r="XDA1791">
        <v>756</v>
      </c>
      <c r="XDB1791">
        <v>8.0587499999999999</v>
      </c>
      <c r="XDC1791">
        <v>0</v>
      </c>
      <c r="XDD1791">
        <v>44821</v>
      </c>
      <c r="XDE1791">
        <v>1800.01</v>
      </c>
      <c r="XDF1791">
        <v>25859</v>
      </c>
    </row>
    <row r="1792" spans="17:17 16324:16334" x14ac:dyDescent="0.3">
      <c r="Q1792" s="23"/>
      <c r="XCV1792" t="s">
        <v>521</v>
      </c>
      <c r="XCW1792">
        <v>2</v>
      </c>
      <c r="XCX1792">
        <v>50</v>
      </c>
      <c r="XCY1792">
        <v>0.2</v>
      </c>
      <c r="XCZ1792">
        <v>50</v>
      </c>
      <c r="XDA1792">
        <v>773</v>
      </c>
      <c r="XDB1792">
        <v>8.7524899999999999</v>
      </c>
      <c r="XDC1792">
        <v>0</v>
      </c>
      <c r="XDD1792">
        <v>3656</v>
      </c>
      <c r="XDE1792">
        <v>1800.04</v>
      </c>
      <c r="XDF1792">
        <v>9640</v>
      </c>
    </row>
    <row r="1793" spans="17:17 16324:16334" x14ac:dyDescent="0.3">
      <c r="Q1793" s="67"/>
      <c r="XCV1793" t="s">
        <v>521</v>
      </c>
      <c r="XCW1793">
        <v>3</v>
      </c>
      <c r="XCX1793">
        <v>0</v>
      </c>
      <c r="XCY1793">
        <v>0.05</v>
      </c>
      <c r="XCZ1793">
        <v>50</v>
      </c>
      <c r="XDA1793">
        <v>748</v>
      </c>
      <c r="XDB1793">
        <v>0.89415599999999995</v>
      </c>
      <c r="XDC1793">
        <v>0</v>
      </c>
      <c r="XDD1793">
        <v>229496</v>
      </c>
      <c r="XDE1793">
        <v>1800.01</v>
      </c>
      <c r="XDF1793">
        <v>66653</v>
      </c>
    </row>
    <row r="1794" spans="17:17 16324:16334" x14ac:dyDescent="0.3">
      <c r="Q1794" s="67"/>
      <c r="XCV1794" t="s">
        <v>521</v>
      </c>
      <c r="XCW1794">
        <v>3</v>
      </c>
      <c r="XCX1794">
        <v>10</v>
      </c>
      <c r="XCY1794">
        <v>0.05</v>
      </c>
      <c r="XCZ1794">
        <v>50</v>
      </c>
      <c r="XDA1794">
        <v>748</v>
      </c>
      <c r="XDB1794">
        <v>0.73293299999999995</v>
      </c>
      <c r="XDC1794">
        <v>0</v>
      </c>
      <c r="XDD1794">
        <v>283561</v>
      </c>
      <c r="XDE1794">
        <v>1800.04</v>
      </c>
      <c r="XDF1794">
        <v>66735</v>
      </c>
    </row>
    <row r="1795" spans="17:17 16324:16334" x14ac:dyDescent="0.3">
      <c r="Q1795" s="23"/>
      <c r="XCV1795" t="s">
        <v>521</v>
      </c>
      <c r="XCW1795">
        <v>3</v>
      </c>
      <c r="XCX1795">
        <v>25</v>
      </c>
      <c r="XCY1795">
        <v>0.05</v>
      </c>
      <c r="XCZ1795">
        <v>50</v>
      </c>
      <c r="XDA1795">
        <v>748</v>
      </c>
      <c r="XDB1795">
        <v>0.59350999999999998</v>
      </c>
      <c r="XDC1795">
        <v>0</v>
      </c>
      <c r="XDD1795">
        <v>494301</v>
      </c>
      <c r="XDE1795">
        <v>1800.01</v>
      </c>
      <c r="XDF1795">
        <v>75583</v>
      </c>
    </row>
    <row r="1796" spans="17:17 16324:16334" x14ac:dyDescent="0.3">
      <c r="Q1796" s="23"/>
      <c r="XCV1796" t="s">
        <v>521</v>
      </c>
      <c r="XCW1796">
        <v>3</v>
      </c>
      <c r="XCX1796">
        <v>50</v>
      </c>
      <c r="XCY1796">
        <v>0.05</v>
      </c>
      <c r="XCZ1796">
        <v>50</v>
      </c>
      <c r="XDA1796">
        <v>748</v>
      </c>
      <c r="XDB1796">
        <v>1.8690500000000001</v>
      </c>
      <c r="XDC1796">
        <v>0</v>
      </c>
      <c r="XDD1796">
        <v>383821</v>
      </c>
      <c r="XDE1796">
        <v>1800</v>
      </c>
      <c r="XDF1796">
        <v>71260</v>
      </c>
    </row>
    <row r="1797" spans="17:17 16324:16334" x14ac:dyDescent="0.3">
      <c r="Q1797" s="23"/>
      <c r="XCV1797" t="s">
        <v>530</v>
      </c>
      <c r="XCW1797">
        <v>1</v>
      </c>
      <c r="XCX1797">
        <v>5</v>
      </c>
      <c r="XCY1797">
        <v>0.05</v>
      </c>
      <c r="XCZ1797">
        <v>50</v>
      </c>
      <c r="XDA1797">
        <v>787</v>
      </c>
      <c r="XDB1797">
        <v>6.95831</v>
      </c>
      <c r="XDC1797">
        <v>10</v>
      </c>
      <c r="XDD1797">
        <v>307516</v>
      </c>
      <c r="XDE1797">
        <v>1800.01</v>
      </c>
      <c r="XDF1797">
        <v>68498</v>
      </c>
    </row>
    <row r="1798" spans="17:17 16324:16334" x14ac:dyDescent="0.3">
      <c r="Q1798" s="67"/>
      <c r="XCV1798" t="s">
        <v>530</v>
      </c>
      <c r="XCW1798">
        <v>1</v>
      </c>
      <c r="XCX1798">
        <v>5</v>
      </c>
      <c r="XCY1798">
        <v>0.1</v>
      </c>
      <c r="XCZ1798">
        <v>50</v>
      </c>
      <c r="XDA1798">
        <v>787</v>
      </c>
      <c r="XDB1798">
        <v>2.7890700000000002</v>
      </c>
      <c r="XDC1798">
        <v>0</v>
      </c>
      <c r="XDD1798">
        <v>230958</v>
      </c>
      <c r="XDE1798">
        <v>1800</v>
      </c>
      <c r="XDF1798">
        <v>64304</v>
      </c>
    </row>
    <row r="1799" spans="17:17 16324:16334" x14ac:dyDescent="0.3">
      <c r="Q1799" s="67"/>
      <c r="XCV1799" t="s">
        <v>530</v>
      </c>
      <c r="XCW1799">
        <v>1</v>
      </c>
      <c r="XCX1799">
        <v>5</v>
      </c>
      <c r="XCY1799">
        <v>0.15</v>
      </c>
      <c r="XCZ1799">
        <v>50</v>
      </c>
      <c r="XDA1799">
        <v>790</v>
      </c>
      <c r="XDB1799">
        <v>5.6893200000000004</v>
      </c>
      <c r="XDC1799">
        <v>1</v>
      </c>
      <c r="XDD1799">
        <v>166697</v>
      </c>
      <c r="XDE1799">
        <v>1800.18</v>
      </c>
      <c r="XDF1799">
        <v>57862</v>
      </c>
    </row>
    <row r="1800" spans="17:17 16324:16334" x14ac:dyDescent="0.3">
      <c r="Q1800" s="23"/>
      <c r="XCV1800" t="s">
        <v>530</v>
      </c>
      <c r="XCW1800">
        <v>1</v>
      </c>
      <c r="XCX1800">
        <v>5</v>
      </c>
      <c r="XCY1800">
        <v>0.2</v>
      </c>
      <c r="XCZ1800">
        <v>50</v>
      </c>
      <c r="XDA1800">
        <v>790</v>
      </c>
      <c r="XDB1800">
        <v>6.4535200000000001</v>
      </c>
      <c r="XDC1800">
        <v>1</v>
      </c>
      <c r="XDD1800">
        <v>128962</v>
      </c>
      <c r="XDE1800">
        <v>1800.02</v>
      </c>
      <c r="XDF1800">
        <v>53662</v>
      </c>
    </row>
    <row r="1801" spans="17:17 16324:16334" x14ac:dyDescent="0.3">
      <c r="Q1801" s="67"/>
      <c r="XCV1801" t="s">
        <v>530</v>
      </c>
      <c r="XCW1801">
        <v>1</v>
      </c>
      <c r="XCX1801">
        <v>10</v>
      </c>
      <c r="XCY1801">
        <v>0.05</v>
      </c>
      <c r="XCZ1801">
        <v>50</v>
      </c>
      <c r="XDA1801">
        <v>787</v>
      </c>
      <c r="XDB1801">
        <v>4.69285</v>
      </c>
      <c r="XDC1801">
        <v>5</v>
      </c>
      <c r="XDD1801">
        <v>314273</v>
      </c>
      <c r="XDE1801">
        <v>1800</v>
      </c>
      <c r="XDF1801">
        <v>71611</v>
      </c>
    </row>
    <row r="1802" spans="17:17 16324:16334" x14ac:dyDescent="0.3">
      <c r="Q1802" s="67"/>
      <c r="XCV1802" t="s">
        <v>530</v>
      </c>
      <c r="XCW1802">
        <v>1</v>
      </c>
      <c r="XCX1802">
        <v>10</v>
      </c>
      <c r="XCY1802">
        <v>0.1</v>
      </c>
      <c r="XCZ1802">
        <v>50</v>
      </c>
      <c r="XDA1802">
        <v>787</v>
      </c>
      <c r="XDB1802">
        <v>2.64377</v>
      </c>
      <c r="XDC1802">
        <v>2</v>
      </c>
      <c r="XDD1802">
        <v>351322</v>
      </c>
      <c r="XDE1802">
        <v>1800</v>
      </c>
      <c r="XDF1802">
        <v>70370</v>
      </c>
    </row>
    <row r="1803" spans="17:17 16324:16334" x14ac:dyDescent="0.3">
      <c r="Q1803" s="23"/>
      <c r="XCV1803" t="s">
        <v>530</v>
      </c>
      <c r="XCW1803">
        <v>1</v>
      </c>
      <c r="XCX1803">
        <v>10</v>
      </c>
      <c r="XCY1803">
        <v>0.15</v>
      </c>
      <c r="XCZ1803">
        <v>50</v>
      </c>
      <c r="XDA1803">
        <v>790</v>
      </c>
      <c r="XDB1803">
        <v>2.50434</v>
      </c>
      <c r="XDC1803">
        <v>0</v>
      </c>
      <c r="XDD1803">
        <v>118896</v>
      </c>
      <c r="XDE1803">
        <v>1800.05</v>
      </c>
      <c r="XDF1803">
        <v>56461</v>
      </c>
    </row>
    <row r="1804" spans="17:17 16324:16334" x14ac:dyDescent="0.3">
      <c r="Q1804" s="23"/>
      <c r="XCV1804" t="s">
        <v>530</v>
      </c>
      <c r="XCW1804">
        <v>1</v>
      </c>
      <c r="XCX1804">
        <v>10</v>
      </c>
      <c r="XCY1804">
        <v>0.2</v>
      </c>
      <c r="XCZ1804">
        <v>50</v>
      </c>
      <c r="XDA1804">
        <v>790</v>
      </c>
      <c r="XDB1804">
        <v>2.6956099999999998</v>
      </c>
      <c r="XDC1804">
        <v>0</v>
      </c>
      <c r="XDD1804">
        <v>77219</v>
      </c>
      <c r="XDE1804">
        <v>1800</v>
      </c>
      <c r="XDF1804">
        <v>48975</v>
      </c>
    </row>
    <row r="1805" spans="17:17 16324:16334" x14ac:dyDescent="0.3">
      <c r="Q1805" s="67"/>
      <c r="XCV1805" t="s">
        <v>530</v>
      </c>
      <c r="XCW1805">
        <v>1</v>
      </c>
      <c r="XCX1805">
        <v>25</v>
      </c>
      <c r="XCY1805">
        <v>0.05</v>
      </c>
      <c r="XCZ1805">
        <v>50</v>
      </c>
      <c r="XDA1805">
        <v>790</v>
      </c>
      <c r="XDB1805">
        <v>14.158300000000001</v>
      </c>
      <c r="XDC1805">
        <v>0</v>
      </c>
      <c r="XDD1805">
        <v>13360</v>
      </c>
      <c r="XDE1805">
        <v>1800.01</v>
      </c>
      <c r="XDF1805">
        <v>23733</v>
      </c>
    </row>
    <row r="1806" spans="17:17 16324:16334" x14ac:dyDescent="0.3">
      <c r="Q1806" s="25"/>
      <c r="XCV1806" t="s">
        <v>530</v>
      </c>
      <c r="XCW1806">
        <v>1</v>
      </c>
      <c r="XCX1806">
        <v>25</v>
      </c>
      <c r="XCY1806">
        <v>0.1</v>
      </c>
      <c r="XCZ1806">
        <v>50</v>
      </c>
      <c r="XDA1806">
        <v>790</v>
      </c>
      <c r="XDB1806">
        <v>11.5345</v>
      </c>
      <c r="XDC1806">
        <v>0</v>
      </c>
      <c r="XDD1806">
        <v>8539</v>
      </c>
      <c r="XDE1806">
        <v>1800.03</v>
      </c>
      <c r="XDF1806">
        <v>19926</v>
      </c>
    </row>
    <row r="1807" spans="17:17 16324:16334" x14ac:dyDescent="0.3">
      <c r="XCV1807" t="s">
        <v>530</v>
      </c>
      <c r="XCW1807">
        <v>1</v>
      </c>
      <c r="XCX1807">
        <v>25</v>
      </c>
      <c r="XCY1807">
        <v>0.15</v>
      </c>
      <c r="XCZ1807">
        <v>50</v>
      </c>
      <c r="XDA1807">
        <v>809</v>
      </c>
      <c r="XDB1807">
        <v>42.8095</v>
      </c>
      <c r="XDC1807">
        <v>3</v>
      </c>
      <c r="XDD1807">
        <v>1503</v>
      </c>
      <c r="XDE1807">
        <v>1800.21</v>
      </c>
      <c r="XDF1807">
        <v>10152</v>
      </c>
    </row>
    <row r="1808" spans="17:17 16324:16334" x14ac:dyDescent="0.3">
      <c r="XCV1808" t="s">
        <v>530</v>
      </c>
      <c r="XCW1808">
        <v>1</v>
      </c>
      <c r="XCX1808">
        <v>25</v>
      </c>
      <c r="XCY1808">
        <v>0.2</v>
      </c>
      <c r="XCZ1808">
        <v>50</v>
      </c>
      <c r="XDA1808" t="s">
        <v>46</v>
      </c>
      <c r="XDB1808">
        <v>60.009500000000003</v>
      </c>
      <c r="XDC1808">
        <v>0</v>
      </c>
      <c r="XDD1808">
        <v>1</v>
      </c>
      <c r="XDE1808">
        <v>1802.25</v>
      </c>
      <c r="XDF1808">
        <v>29</v>
      </c>
    </row>
    <row r="1809" spans="16324:16334" x14ac:dyDescent="0.3">
      <c r="XCV1809" t="s">
        <v>530</v>
      </c>
      <c r="XCW1809">
        <v>1</v>
      </c>
      <c r="XCX1809">
        <v>50</v>
      </c>
      <c r="XCY1809">
        <v>0.05</v>
      </c>
      <c r="XCZ1809">
        <v>50</v>
      </c>
      <c r="XDA1809">
        <v>790</v>
      </c>
      <c r="XDB1809">
        <v>4.1916799999999999</v>
      </c>
      <c r="XDC1809">
        <v>0</v>
      </c>
      <c r="XDD1809">
        <v>7960</v>
      </c>
      <c r="XDE1809">
        <v>1800.1</v>
      </c>
      <c r="XDF1809">
        <v>21559</v>
      </c>
    </row>
    <row r="1810" spans="16324:16334" x14ac:dyDescent="0.3">
      <c r="XCV1810" t="s">
        <v>530</v>
      </c>
      <c r="XCW1810">
        <v>1</v>
      </c>
      <c r="XCX1810">
        <v>50</v>
      </c>
      <c r="XCY1810">
        <v>0.1</v>
      </c>
      <c r="XCZ1810">
        <v>50</v>
      </c>
      <c r="XDA1810">
        <v>809</v>
      </c>
      <c r="XDB1810">
        <v>23.283799999999999</v>
      </c>
      <c r="XDC1810">
        <v>0</v>
      </c>
      <c r="XDD1810">
        <v>2356</v>
      </c>
      <c r="XDE1810">
        <v>1800.12</v>
      </c>
      <c r="XDF1810">
        <v>11678</v>
      </c>
    </row>
    <row r="1811" spans="16324:16334" x14ac:dyDescent="0.3">
      <c r="XCV1811" t="s">
        <v>530</v>
      </c>
      <c r="XCW1811">
        <v>1</v>
      </c>
      <c r="XCX1811">
        <v>50</v>
      </c>
      <c r="XCY1811">
        <v>0.15</v>
      </c>
      <c r="XCZ1811">
        <v>50</v>
      </c>
      <c r="XDA1811" t="s">
        <v>46</v>
      </c>
      <c r="XDB1811">
        <v>60.008499999999998</v>
      </c>
      <c r="XDC1811">
        <v>0</v>
      </c>
      <c r="XDD1811">
        <v>1</v>
      </c>
      <c r="XDE1811">
        <v>1803.35</v>
      </c>
      <c r="XDF1811">
        <v>29</v>
      </c>
    </row>
    <row r="1812" spans="16324:16334" x14ac:dyDescent="0.3">
      <c r="XCV1812" t="s">
        <v>530</v>
      </c>
      <c r="XCW1812">
        <v>1</v>
      </c>
      <c r="XCX1812">
        <v>50</v>
      </c>
      <c r="XCY1812">
        <v>0.2</v>
      </c>
      <c r="XCZ1812">
        <v>50</v>
      </c>
      <c r="XDA1812" t="s">
        <v>46</v>
      </c>
      <c r="XDB1812">
        <v>60.009399999999999</v>
      </c>
      <c r="XDC1812">
        <v>0</v>
      </c>
      <c r="XDD1812">
        <v>1</v>
      </c>
      <c r="XDE1812">
        <v>1801.4</v>
      </c>
      <c r="XDF1812">
        <v>29</v>
      </c>
    </row>
    <row r="1813" spans="16324:16334" x14ac:dyDescent="0.3">
      <c r="XCV1813" t="s">
        <v>530</v>
      </c>
      <c r="XCW1813">
        <v>2</v>
      </c>
      <c r="XCX1813">
        <v>5</v>
      </c>
      <c r="XCY1813">
        <v>0.05</v>
      </c>
      <c r="XCZ1813">
        <v>50</v>
      </c>
      <c r="XDA1813">
        <v>787</v>
      </c>
      <c r="XDB1813">
        <v>3.0328400000000002</v>
      </c>
      <c r="XDC1813">
        <v>0</v>
      </c>
      <c r="XDD1813">
        <v>159656</v>
      </c>
      <c r="XDE1813">
        <v>1800.01</v>
      </c>
      <c r="XDF1813">
        <v>62484</v>
      </c>
    </row>
    <row r="1814" spans="16324:16334" x14ac:dyDescent="0.3">
      <c r="XCV1814" t="s">
        <v>530</v>
      </c>
      <c r="XCW1814">
        <v>2</v>
      </c>
      <c r="XCX1814">
        <v>5</v>
      </c>
      <c r="XCY1814">
        <v>0.1</v>
      </c>
      <c r="XCZ1814">
        <v>50</v>
      </c>
      <c r="XDA1814">
        <v>787</v>
      </c>
      <c r="XDB1814">
        <v>3.2790599999999999</v>
      </c>
      <c r="XDC1814">
        <v>0</v>
      </c>
      <c r="XDD1814">
        <v>73755</v>
      </c>
      <c r="XDE1814">
        <v>1800.01</v>
      </c>
      <c r="XDF1814">
        <v>52230</v>
      </c>
    </row>
    <row r="1815" spans="16324:16334" x14ac:dyDescent="0.3">
      <c r="XCV1815" t="s">
        <v>530</v>
      </c>
      <c r="XCW1815">
        <v>2</v>
      </c>
      <c r="XCX1815">
        <v>5</v>
      </c>
      <c r="XCY1815">
        <v>0.15</v>
      </c>
      <c r="XCZ1815">
        <v>50</v>
      </c>
      <c r="XDA1815">
        <v>787</v>
      </c>
      <c r="XDB1815">
        <v>6.3322599999999998</v>
      </c>
      <c r="XDC1815">
        <v>3</v>
      </c>
      <c r="XDD1815">
        <v>154864</v>
      </c>
      <c r="XDE1815">
        <v>1800</v>
      </c>
      <c r="XDF1815">
        <v>54306</v>
      </c>
    </row>
    <row r="1816" spans="16324:16334" x14ac:dyDescent="0.3">
      <c r="XCV1816" t="s">
        <v>530</v>
      </c>
      <c r="XCW1816">
        <v>2</v>
      </c>
      <c r="XCX1816">
        <v>5</v>
      </c>
      <c r="XCY1816">
        <v>0.2</v>
      </c>
      <c r="XCZ1816">
        <v>50</v>
      </c>
      <c r="XDA1816">
        <v>787</v>
      </c>
      <c r="XDB1816">
        <v>4.5699300000000003</v>
      </c>
      <c r="XDC1816">
        <v>0</v>
      </c>
      <c r="XDD1816">
        <v>152691</v>
      </c>
      <c r="XDE1816">
        <v>1800.01</v>
      </c>
      <c r="XDF1816">
        <v>56514</v>
      </c>
    </row>
    <row r="1817" spans="16324:16334" x14ac:dyDescent="0.3">
      <c r="XCV1817" t="s">
        <v>530</v>
      </c>
      <c r="XCW1817">
        <v>2</v>
      </c>
      <c r="XCX1817">
        <v>10</v>
      </c>
      <c r="XCY1817">
        <v>0.05</v>
      </c>
      <c r="XCZ1817">
        <v>50</v>
      </c>
      <c r="XDA1817">
        <v>787</v>
      </c>
      <c r="XDB1817">
        <v>28.9499</v>
      </c>
      <c r="XDC1817">
        <v>34</v>
      </c>
      <c r="XDD1817">
        <v>94156</v>
      </c>
      <c r="XDE1817">
        <v>1800</v>
      </c>
      <c r="XDF1817">
        <v>48790</v>
      </c>
    </row>
    <row r="1818" spans="16324:16334" x14ac:dyDescent="0.3">
      <c r="XCV1818" t="s">
        <v>530</v>
      </c>
      <c r="XCW1818">
        <v>2</v>
      </c>
      <c r="XCX1818">
        <v>10</v>
      </c>
      <c r="XCY1818">
        <v>0.1</v>
      </c>
      <c r="XCZ1818">
        <v>50</v>
      </c>
      <c r="XDA1818">
        <v>787</v>
      </c>
      <c r="XDB1818">
        <v>3.3910200000000001</v>
      </c>
      <c r="XDC1818">
        <v>0</v>
      </c>
      <c r="XDD1818">
        <v>42940</v>
      </c>
      <c r="XDE1818">
        <v>1800.23</v>
      </c>
      <c r="XDF1818">
        <v>37243</v>
      </c>
    </row>
    <row r="1819" spans="16324:16334" x14ac:dyDescent="0.3">
      <c r="XCV1819" t="s">
        <v>530</v>
      </c>
      <c r="XCW1819">
        <v>2</v>
      </c>
      <c r="XCX1819">
        <v>10</v>
      </c>
      <c r="XCY1819">
        <v>0.15</v>
      </c>
      <c r="XCZ1819">
        <v>50</v>
      </c>
      <c r="XDA1819">
        <v>790</v>
      </c>
      <c r="XDB1819">
        <v>3.7784200000000001</v>
      </c>
      <c r="XDC1819">
        <v>0</v>
      </c>
      <c r="XDD1819">
        <v>57056</v>
      </c>
      <c r="XDE1819">
        <v>1800.02</v>
      </c>
      <c r="XDF1819">
        <v>36335</v>
      </c>
    </row>
    <row r="1820" spans="16324:16334" x14ac:dyDescent="0.3">
      <c r="XCV1820" t="s">
        <v>530</v>
      </c>
      <c r="XCW1820">
        <v>2</v>
      </c>
      <c r="XCX1820">
        <v>10</v>
      </c>
      <c r="XCY1820">
        <v>0.2</v>
      </c>
      <c r="XCZ1820">
        <v>50</v>
      </c>
      <c r="XDA1820">
        <v>795</v>
      </c>
      <c r="XDB1820">
        <v>4.7698499999999999</v>
      </c>
      <c r="XDC1820">
        <v>0</v>
      </c>
      <c r="XDD1820">
        <v>12901</v>
      </c>
      <c r="XDE1820">
        <v>1800.24</v>
      </c>
      <c r="XDF1820">
        <v>24020</v>
      </c>
    </row>
    <row r="1821" spans="16324:16334" x14ac:dyDescent="0.3">
      <c r="XCV1821" t="s">
        <v>530</v>
      </c>
      <c r="XCW1821">
        <v>2</v>
      </c>
      <c r="XCX1821">
        <v>25</v>
      </c>
      <c r="XCY1821">
        <v>0.05</v>
      </c>
      <c r="XCZ1821">
        <v>50</v>
      </c>
      <c r="XDA1821">
        <v>790</v>
      </c>
      <c r="XDB1821">
        <v>5.5185500000000003</v>
      </c>
      <c r="XDC1821">
        <v>0</v>
      </c>
      <c r="XDD1821">
        <v>7606</v>
      </c>
      <c r="XDE1821">
        <v>1800.01</v>
      </c>
      <c r="XDF1821">
        <v>18886</v>
      </c>
    </row>
    <row r="1822" spans="16324:16334" x14ac:dyDescent="0.3">
      <c r="XCV1822" t="s">
        <v>530</v>
      </c>
      <c r="XCW1822">
        <v>2</v>
      </c>
      <c r="XCX1822">
        <v>25</v>
      </c>
      <c r="XCY1822">
        <v>0.1</v>
      </c>
      <c r="XCZ1822">
        <v>50</v>
      </c>
      <c r="XDA1822">
        <v>795</v>
      </c>
      <c r="XDB1822">
        <v>11.2501</v>
      </c>
      <c r="XDC1822">
        <v>0</v>
      </c>
      <c r="XDD1822">
        <v>10285</v>
      </c>
      <c r="XDE1822">
        <v>1800.03</v>
      </c>
      <c r="XDF1822">
        <v>17248</v>
      </c>
    </row>
    <row r="1823" spans="16324:16334" x14ac:dyDescent="0.3">
      <c r="XCV1823" t="s">
        <v>530</v>
      </c>
      <c r="XCW1823">
        <v>2</v>
      </c>
      <c r="XCX1823">
        <v>25</v>
      </c>
      <c r="XCY1823">
        <v>0.15</v>
      </c>
      <c r="XCZ1823">
        <v>50</v>
      </c>
      <c r="XDA1823">
        <v>809</v>
      </c>
      <c r="XDB1823">
        <v>145.79300000000001</v>
      </c>
      <c r="XDC1823">
        <v>3</v>
      </c>
      <c r="XDD1823">
        <v>43</v>
      </c>
      <c r="XDE1823">
        <v>1800.89</v>
      </c>
      <c r="XDF1823">
        <v>1293</v>
      </c>
    </row>
    <row r="1824" spans="16324:16334" x14ac:dyDescent="0.3">
      <c r="XCV1824" t="s">
        <v>530</v>
      </c>
      <c r="XCW1824">
        <v>2</v>
      </c>
      <c r="XCX1824">
        <v>25</v>
      </c>
      <c r="XCY1824">
        <v>0.2</v>
      </c>
      <c r="XCZ1824">
        <v>50</v>
      </c>
      <c r="XDA1824" t="s">
        <v>46</v>
      </c>
      <c r="XDB1824">
        <v>60.008600000000001</v>
      </c>
      <c r="XDC1824">
        <v>0</v>
      </c>
      <c r="XDD1824">
        <v>1</v>
      </c>
      <c r="XDE1824">
        <v>1802.03</v>
      </c>
      <c r="XDF1824">
        <v>29</v>
      </c>
    </row>
    <row r="1825" spans="16324:16334" x14ac:dyDescent="0.3">
      <c r="XCV1825" t="s">
        <v>530</v>
      </c>
      <c r="XCW1825">
        <v>2</v>
      </c>
      <c r="XCX1825">
        <v>50</v>
      </c>
      <c r="XCY1825">
        <v>0.05</v>
      </c>
      <c r="XCZ1825">
        <v>50</v>
      </c>
      <c r="XDA1825">
        <v>795</v>
      </c>
      <c r="XDB1825">
        <v>9.2997300000000003</v>
      </c>
      <c r="XDC1825">
        <v>0</v>
      </c>
      <c r="XDD1825">
        <v>3211</v>
      </c>
      <c r="XDE1825">
        <v>1802.39</v>
      </c>
      <c r="XDF1825">
        <v>15350</v>
      </c>
    </row>
    <row r="1826" spans="16324:16334" x14ac:dyDescent="0.3">
      <c r="XCV1826" t="s">
        <v>530</v>
      </c>
      <c r="XCW1826">
        <v>2</v>
      </c>
      <c r="XCX1826">
        <v>50</v>
      </c>
      <c r="XCY1826">
        <v>0.1</v>
      </c>
      <c r="XCZ1826">
        <v>50</v>
      </c>
      <c r="XDA1826">
        <v>844</v>
      </c>
      <c r="XDB1826">
        <v>199.21100000000001</v>
      </c>
      <c r="XDC1826">
        <v>0</v>
      </c>
      <c r="XDD1826">
        <v>16</v>
      </c>
      <c r="XDE1826">
        <v>1802.99</v>
      </c>
      <c r="XDF1826">
        <v>519</v>
      </c>
    </row>
    <row r="1827" spans="16324:16334" x14ac:dyDescent="0.3">
      <c r="XCV1827" t="s">
        <v>534</v>
      </c>
      <c r="XCW1827">
        <v>1</v>
      </c>
      <c r="XCX1827">
        <v>5</v>
      </c>
      <c r="XCY1827">
        <v>0.05</v>
      </c>
      <c r="XCZ1827">
        <v>50</v>
      </c>
      <c r="XDA1827">
        <v>831</v>
      </c>
      <c r="XDB1827">
        <v>5.1212900000000001</v>
      </c>
      <c r="XDC1827">
        <v>0</v>
      </c>
      <c r="XDD1827">
        <v>335771</v>
      </c>
      <c r="XDE1827">
        <v>1800</v>
      </c>
      <c r="XDF1827">
        <v>63658</v>
      </c>
    </row>
    <row r="1828" spans="16324:16334" x14ac:dyDescent="0.3">
      <c r="XCV1828" t="s">
        <v>534</v>
      </c>
      <c r="XCW1828">
        <v>1</v>
      </c>
      <c r="XCX1828">
        <v>5</v>
      </c>
      <c r="XCY1828">
        <v>0.1</v>
      </c>
      <c r="XCZ1828">
        <v>50</v>
      </c>
      <c r="XDA1828">
        <v>831</v>
      </c>
      <c r="XDB1828">
        <v>3.8572199999999999</v>
      </c>
      <c r="XDC1828">
        <v>0</v>
      </c>
      <c r="XDD1828">
        <v>210811</v>
      </c>
      <c r="XDE1828">
        <v>1800.07</v>
      </c>
      <c r="XDF1828">
        <v>58123</v>
      </c>
    </row>
    <row r="1829" spans="16324:16334" x14ac:dyDescent="0.3">
      <c r="XCV1829" t="s">
        <v>534</v>
      </c>
      <c r="XCW1829">
        <v>1</v>
      </c>
      <c r="XCX1829">
        <v>5</v>
      </c>
      <c r="XCY1829">
        <v>0.15</v>
      </c>
      <c r="XCZ1829">
        <v>50</v>
      </c>
      <c r="XDA1829">
        <v>842</v>
      </c>
      <c r="XDB1829">
        <v>15.936400000000001</v>
      </c>
      <c r="XDC1829">
        <v>5</v>
      </c>
      <c r="XDD1829">
        <v>80486</v>
      </c>
      <c r="XDE1829">
        <v>1800.04</v>
      </c>
      <c r="XDF1829">
        <v>47324</v>
      </c>
    </row>
    <row r="1830" spans="16324:16334" x14ac:dyDescent="0.3">
      <c r="XCV1830" t="s">
        <v>534</v>
      </c>
      <c r="XCW1830">
        <v>1</v>
      </c>
      <c r="XCX1830">
        <v>5</v>
      </c>
      <c r="XCY1830">
        <v>0.2</v>
      </c>
      <c r="XCZ1830">
        <v>50</v>
      </c>
      <c r="XDA1830">
        <v>849</v>
      </c>
      <c r="XDB1830">
        <v>5.2981199999999999</v>
      </c>
      <c r="XDC1830">
        <v>0</v>
      </c>
      <c r="XDD1830">
        <v>29006</v>
      </c>
      <c r="XDE1830">
        <v>1800.02</v>
      </c>
      <c r="XDF1830">
        <v>30702</v>
      </c>
    </row>
    <row r="1831" spans="16324:16334" x14ac:dyDescent="0.3">
      <c r="XCV1831" t="s">
        <v>534</v>
      </c>
      <c r="XCW1831">
        <v>1</v>
      </c>
      <c r="XCX1831">
        <v>10</v>
      </c>
      <c r="XCY1831">
        <v>0.05</v>
      </c>
      <c r="XCZ1831">
        <v>50</v>
      </c>
      <c r="XDA1831">
        <v>831</v>
      </c>
      <c r="XDB1831">
        <v>13.354900000000001</v>
      </c>
      <c r="XDC1831">
        <v>5</v>
      </c>
      <c r="XDD1831">
        <v>297621</v>
      </c>
      <c r="XDE1831">
        <v>1800</v>
      </c>
      <c r="XDF1831">
        <v>62449</v>
      </c>
    </row>
    <row r="1832" spans="16324:16334" x14ac:dyDescent="0.3">
      <c r="XCV1832" t="s">
        <v>534</v>
      </c>
      <c r="XCW1832">
        <v>1</v>
      </c>
      <c r="XCX1832">
        <v>10</v>
      </c>
      <c r="XCY1832">
        <v>0.1</v>
      </c>
      <c r="XCZ1832">
        <v>50</v>
      </c>
      <c r="XDA1832">
        <v>831</v>
      </c>
      <c r="XDB1832">
        <v>3.06833</v>
      </c>
      <c r="XDC1832">
        <v>0</v>
      </c>
      <c r="XDD1832">
        <v>341526</v>
      </c>
      <c r="XDE1832">
        <v>1800.02</v>
      </c>
      <c r="XDF1832">
        <v>59762</v>
      </c>
    </row>
    <row r="1833" spans="16324:16334" x14ac:dyDescent="0.3">
      <c r="XCV1833" t="s">
        <v>534</v>
      </c>
      <c r="XCW1833">
        <v>1</v>
      </c>
      <c r="XCX1833">
        <v>10</v>
      </c>
      <c r="XCY1833">
        <v>0.15</v>
      </c>
      <c r="XCZ1833">
        <v>50</v>
      </c>
      <c r="XDA1833">
        <v>842</v>
      </c>
      <c r="XDB1833">
        <v>22.0746</v>
      </c>
      <c r="XDC1833">
        <v>8</v>
      </c>
      <c r="XDD1833">
        <v>55614</v>
      </c>
      <c r="XDE1833">
        <v>1800.12</v>
      </c>
      <c r="XDF1833">
        <v>47010</v>
      </c>
    </row>
    <row r="1834" spans="16324:16334" x14ac:dyDescent="0.3">
      <c r="XCV1834" t="s">
        <v>534</v>
      </c>
      <c r="XCW1834">
        <v>1</v>
      </c>
      <c r="XCX1834">
        <v>10</v>
      </c>
      <c r="XCY1834">
        <v>0.2</v>
      </c>
      <c r="XCZ1834">
        <v>50</v>
      </c>
      <c r="XDA1834">
        <v>849</v>
      </c>
      <c r="XDB1834">
        <v>14.023300000000001</v>
      </c>
      <c r="XDC1834">
        <v>2</v>
      </c>
      <c r="XDD1834">
        <v>25123</v>
      </c>
      <c r="XDE1834">
        <v>1800.11</v>
      </c>
      <c r="XDF1834">
        <v>32211</v>
      </c>
    </row>
    <row r="1835" spans="16324:16334" x14ac:dyDescent="0.3">
      <c r="XCV1835" t="s">
        <v>534</v>
      </c>
      <c r="XCW1835">
        <v>1</v>
      </c>
      <c r="XCX1835">
        <v>25</v>
      </c>
      <c r="XCY1835">
        <v>0.05</v>
      </c>
      <c r="XCZ1835">
        <v>50</v>
      </c>
      <c r="XDA1835">
        <v>842</v>
      </c>
      <c r="XDB1835">
        <v>13.4192</v>
      </c>
      <c r="XDC1835">
        <v>0</v>
      </c>
      <c r="XDD1835">
        <v>14756</v>
      </c>
      <c r="XDE1835">
        <v>1800.02</v>
      </c>
      <c r="XDF1835">
        <v>22576</v>
      </c>
    </row>
    <row r="1836" spans="16324:16334" x14ac:dyDescent="0.3">
      <c r="XCV1836" t="s">
        <v>534</v>
      </c>
      <c r="XCW1836">
        <v>1</v>
      </c>
      <c r="XCX1836">
        <v>25</v>
      </c>
      <c r="XCY1836">
        <v>0.1</v>
      </c>
      <c r="XCZ1836">
        <v>50</v>
      </c>
      <c r="XDA1836">
        <v>937</v>
      </c>
      <c r="XDB1836">
        <v>1833.78</v>
      </c>
      <c r="XDC1836">
        <v>0</v>
      </c>
      <c r="XDD1836">
        <v>1</v>
      </c>
      <c r="XDE1836">
        <v>1833.78</v>
      </c>
      <c r="XDF1836">
        <v>56</v>
      </c>
    </row>
    <row r="1837" spans="16324:16334" x14ac:dyDescent="0.3">
      <c r="XCV1837" t="s">
        <v>534</v>
      </c>
      <c r="XCW1837">
        <v>1</v>
      </c>
      <c r="XCX1837">
        <v>50</v>
      </c>
      <c r="XCY1837">
        <v>0.05</v>
      </c>
      <c r="XCZ1837">
        <v>50</v>
      </c>
      <c r="XDA1837">
        <v>856</v>
      </c>
      <c r="XDB1837">
        <v>41.5505</v>
      </c>
      <c r="XDC1837">
        <v>0</v>
      </c>
      <c r="XDD1837">
        <v>988</v>
      </c>
      <c r="XDE1837">
        <v>1800.22</v>
      </c>
      <c r="XDF1837">
        <v>8593</v>
      </c>
    </row>
    <row r="1838" spans="16324:16334" x14ac:dyDescent="0.3">
      <c r="XCV1838" t="s">
        <v>534</v>
      </c>
      <c r="XCW1838">
        <v>1</v>
      </c>
      <c r="XCX1838">
        <v>50</v>
      </c>
      <c r="XCY1838">
        <v>0.1</v>
      </c>
      <c r="XCZ1838">
        <v>50</v>
      </c>
      <c r="XDA1838" t="s">
        <v>46</v>
      </c>
      <c r="XDB1838">
        <v>60.008800000000001</v>
      </c>
      <c r="XDC1838">
        <v>0</v>
      </c>
      <c r="XDD1838">
        <v>1</v>
      </c>
      <c r="XDE1838">
        <v>1801.98</v>
      </c>
      <c r="XDF1838">
        <v>29</v>
      </c>
    </row>
    <row r="1839" spans="16324:16334" x14ac:dyDescent="0.3">
      <c r="XCV1839" t="s">
        <v>534</v>
      </c>
      <c r="XCW1839">
        <v>2</v>
      </c>
      <c r="XCX1839">
        <v>5</v>
      </c>
      <c r="XCY1839">
        <v>0.05</v>
      </c>
      <c r="XCZ1839">
        <v>50</v>
      </c>
      <c r="XDA1839">
        <v>831</v>
      </c>
      <c r="XDB1839">
        <v>13.366400000000001</v>
      </c>
      <c r="XDC1839">
        <v>5</v>
      </c>
      <c r="XDD1839">
        <v>275942</v>
      </c>
      <c r="XDE1839">
        <v>1800</v>
      </c>
      <c r="XDF1839">
        <v>59106</v>
      </c>
    </row>
    <row r="1840" spans="16324:16334" x14ac:dyDescent="0.3">
      <c r="XCV1840" t="s">
        <v>534</v>
      </c>
      <c r="XCW1840">
        <v>2</v>
      </c>
      <c r="XCX1840">
        <v>5</v>
      </c>
      <c r="XCY1840">
        <v>0.1</v>
      </c>
      <c r="XCZ1840">
        <v>50</v>
      </c>
      <c r="XDA1840">
        <v>834</v>
      </c>
      <c r="XDB1840">
        <v>3.4070800000000001</v>
      </c>
      <c r="XDC1840">
        <v>0</v>
      </c>
      <c r="XDD1840">
        <v>43266</v>
      </c>
      <c r="XDE1840">
        <v>1800.01</v>
      </c>
      <c r="XDF1840">
        <v>37363</v>
      </c>
    </row>
    <row r="1841" spans="16324:16334" x14ac:dyDescent="0.3">
      <c r="XCV1841" t="s">
        <v>534</v>
      </c>
      <c r="XCW1841">
        <v>2</v>
      </c>
      <c r="XCX1841">
        <v>5</v>
      </c>
      <c r="XCY1841">
        <v>0.15</v>
      </c>
      <c r="XCZ1841">
        <v>50</v>
      </c>
      <c r="XDA1841">
        <v>839</v>
      </c>
      <c r="XDB1841">
        <v>3.9129100000000001</v>
      </c>
      <c r="XDC1841">
        <v>0</v>
      </c>
      <c r="XDD1841">
        <v>53411</v>
      </c>
      <c r="XDE1841">
        <v>1800.04</v>
      </c>
      <c r="XDF1841">
        <v>41680</v>
      </c>
    </row>
    <row r="1842" spans="16324:16334" x14ac:dyDescent="0.3">
      <c r="XCV1842" t="s">
        <v>534</v>
      </c>
      <c r="XCW1842">
        <v>2</v>
      </c>
      <c r="XCX1842">
        <v>5</v>
      </c>
      <c r="XCY1842">
        <v>0.2</v>
      </c>
      <c r="XCZ1842">
        <v>50</v>
      </c>
      <c r="XDA1842">
        <v>841</v>
      </c>
      <c r="XDB1842">
        <v>18.071000000000002</v>
      </c>
      <c r="XDC1842">
        <v>9</v>
      </c>
      <c r="XDD1842">
        <v>34285</v>
      </c>
      <c r="XDE1842">
        <v>1800.15</v>
      </c>
      <c r="XDF1842">
        <v>35746</v>
      </c>
    </row>
    <row r="1843" spans="16324:16334" x14ac:dyDescent="0.3">
      <c r="XCV1843" t="s">
        <v>534</v>
      </c>
      <c r="XCW1843">
        <v>2</v>
      </c>
      <c r="XCX1843">
        <v>10</v>
      </c>
      <c r="XCY1843">
        <v>0.05</v>
      </c>
      <c r="XCZ1843">
        <v>50</v>
      </c>
      <c r="XDA1843">
        <v>834</v>
      </c>
      <c r="XDB1843">
        <v>3.60642</v>
      </c>
      <c r="XDC1843">
        <v>0</v>
      </c>
      <c r="XDD1843">
        <v>52496</v>
      </c>
      <c r="XDE1843">
        <v>1800.26</v>
      </c>
      <c r="XDF1843">
        <v>40640</v>
      </c>
    </row>
    <row r="1844" spans="16324:16334" x14ac:dyDescent="0.3">
      <c r="XCV1844" t="s">
        <v>534</v>
      </c>
      <c r="XCW1844">
        <v>2</v>
      </c>
      <c r="XCX1844">
        <v>10</v>
      </c>
      <c r="XCY1844">
        <v>0.1</v>
      </c>
      <c r="XCZ1844">
        <v>50</v>
      </c>
      <c r="XDA1844">
        <v>841</v>
      </c>
      <c r="XDB1844">
        <v>9.0627899999999997</v>
      </c>
      <c r="XDC1844">
        <v>0</v>
      </c>
      <c r="XDD1844">
        <v>15834</v>
      </c>
      <c r="XDE1844">
        <v>1800.01</v>
      </c>
      <c r="XDF1844">
        <v>26878</v>
      </c>
    </row>
    <row r="1845" spans="16324:16334" x14ac:dyDescent="0.3">
      <c r="XCV1845" t="s">
        <v>534</v>
      </c>
      <c r="XCW1845">
        <v>2</v>
      </c>
      <c r="XCX1845">
        <v>10</v>
      </c>
      <c r="XCY1845">
        <v>0.15</v>
      </c>
      <c r="XCZ1845">
        <v>50</v>
      </c>
      <c r="XDA1845">
        <v>856</v>
      </c>
      <c r="XDB1845">
        <v>25.0153</v>
      </c>
      <c r="XDC1845">
        <v>0</v>
      </c>
      <c r="XDD1845">
        <v>1396</v>
      </c>
      <c r="XDE1845">
        <v>1800.7</v>
      </c>
      <c r="XDF1845">
        <v>9628</v>
      </c>
    </row>
    <row r="1846" spans="16324:16334" x14ac:dyDescent="0.3">
      <c r="XCV1846" t="s">
        <v>534</v>
      </c>
      <c r="XCW1846">
        <v>2</v>
      </c>
      <c r="XCX1846">
        <v>10</v>
      </c>
      <c r="XCY1846">
        <v>0.2</v>
      </c>
      <c r="XCZ1846">
        <v>50</v>
      </c>
      <c r="XDA1846">
        <v>929</v>
      </c>
      <c r="XDB1846">
        <v>1800.74</v>
      </c>
      <c r="XDC1846">
        <v>0</v>
      </c>
      <c r="XDD1846">
        <v>1</v>
      </c>
      <c r="XDE1846">
        <v>1800.74</v>
      </c>
      <c r="XDF1846">
        <v>110</v>
      </c>
    </row>
    <row r="1847" spans="16324:16334" x14ac:dyDescent="0.3">
      <c r="XCV1847" t="s">
        <v>534</v>
      </c>
      <c r="XCW1847">
        <v>2</v>
      </c>
      <c r="XCX1847">
        <v>25</v>
      </c>
      <c r="XCY1847">
        <v>0.05</v>
      </c>
      <c r="XCZ1847">
        <v>50</v>
      </c>
      <c r="XDA1847">
        <v>845</v>
      </c>
      <c r="XDB1847">
        <v>21.084800000000001</v>
      </c>
      <c r="XDC1847">
        <v>0</v>
      </c>
      <c r="XDD1847">
        <v>1749</v>
      </c>
      <c r="XDE1847">
        <v>1800.05</v>
      </c>
      <c r="XDF1847">
        <v>10578</v>
      </c>
    </row>
    <row r="1848" spans="16324:16334" x14ac:dyDescent="0.3">
      <c r="XCV1848" t="s">
        <v>534</v>
      </c>
      <c r="XCW1848">
        <v>2</v>
      </c>
      <c r="XCX1848">
        <v>25</v>
      </c>
      <c r="XCY1848">
        <v>0.1</v>
      </c>
      <c r="XCZ1848">
        <v>50</v>
      </c>
      <c r="XDA1848" t="s">
        <v>46</v>
      </c>
      <c r="XDB1848">
        <v>60.008000000000003</v>
      </c>
      <c r="XDC1848">
        <v>0</v>
      </c>
      <c r="XDD1848">
        <v>1</v>
      </c>
      <c r="XDE1848">
        <v>1801.24</v>
      </c>
      <c r="XDF1848">
        <v>29</v>
      </c>
    </row>
    <row r="1849" spans="16324:16334" x14ac:dyDescent="0.3">
      <c r="XCV1849" t="s">
        <v>534</v>
      </c>
      <c r="XCW1849">
        <v>2</v>
      </c>
      <c r="XCX1849">
        <v>50</v>
      </c>
      <c r="XCY1849">
        <v>0.05</v>
      </c>
      <c r="XCZ1849">
        <v>50</v>
      </c>
      <c r="XDA1849">
        <v>884</v>
      </c>
      <c r="XDB1849">
        <v>817.82600000000002</v>
      </c>
      <c r="XDC1849">
        <v>0</v>
      </c>
      <c r="XDD1849">
        <v>6</v>
      </c>
      <c r="XDE1849">
        <v>1857.88</v>
      </c>
      <c r="XDF1849">
        <v>395</v>
      </c>
    </row>
    <row r="1850" spans="16324:16334" x14ac:dyDescent="0.3">
      <c r="XCV1850" t="s">
        <v>528</v>
      </c>
      <c r="XCW1850">
        <v>0</v>
      </c>
      <c r="XCX1850">
        <v>0</v>
      </c>
      <c r="XCY1850">
        <v>0.05</v>
      </c>
      <c r="XCZ1850">
        <v>100</v>
      </c>
      <c r="XDA1850">
        <v>1034</v>
      </c>
      <c r="XDB1850">
        <v>26.810199999999998</v>
      </c>
      <c r="XDC1850">
        <v>7</v>
      </c>
      <c r="XDD1850">
        <v>2047</v>
      </c>
      <c r="XDE1850">
        <v>1800.03</v>
      </c>
      <c r="XDF1850">
        <v>79101</v>
      </c>
    </row>
    <row r="1851" spans="16324:16334" x14ac:dyDescent="0.3">
      <c r="XCV1851" t="s">
        <v>528</v>
      </c>
      <c r="XCW1851">
        <v>0</v>
      </c>
      <c r="XCX1851">
        <v>0</v>
      </c>
      <c r="XCY1851">
        <v>0.1</v>
      </c>
      <c r="XCZ1851">
        <v>100</v>
      </c>
      <c r="XDA1851">
        <v>1034</v>
      </c>
      <c r="XDB1851">
        <v>37.866900000000001</v>
      </c>
      <c r="XDC1851">
        <v>11</v>
      </c>
      <c r="XDD1851">
        <v>1997</v>
      </c>
      <c r="XDE1851">
        <v>1800.02</v>
      </c>
      <c r="XDF1851">
        <v>88952</v>
      </c>
    </row>
    <row r="1852" spans="16324:16334" x14ac:dyDescent="0.3">
      <c r="XCV1852" t="s">
        <v>528</v>
      </c>
      <c r="XCW1852">
        <v>0</v>
      </c>
      <c r="XCX1852">
        <v>0</v>
      </c>
      <c r="XCY1852">
        <v>0.15</v>
      </c>
      <c r="XCZ1852">
        <v>100</v>
      </c>
      <c r="XDA1852">
        <v>1034</v>
      </c>
      <c r="XDB1852">
        <v>21.9939</v>
      </c>
      <c r="XDC1852">
        <v>2</v>
      </c>
      <c r="XDD1852">
        <v>1452</v>
      </c>
      <c r="XDE1852">
        <v>1800.01</v>
      </c>
      <c r="XDF1852">
        <v>70488</v>
      </c>
    </row>
    <row r="1853" spans="16324:16334" x14ac:dyDescent="0.3">
      <c r="XCV1853" t="s">
        <v>528</v>
      </c>
      <c r="XCW1853">
        <v>0</v>
      </c>
      <c r="XCX1853">
        <v>0</v>
      </c>
      <c r="XCY1853">
        <v>0.2</v>
      </c>
      <c r="XCZ1853">
        <v>100</v>
      </c>
      <c r="XDA1853">
        <v>1034</v>
      </c>
      <c r="XDB1853">
        <v>21.008800000000001</v>
      </c>
      <c r="XDC1853">
        <v>2</v>
      </c>
      <c r="XDD1853">
        <v>2372</v>
      </c>
      <c r="XDE1853">
        <v>1800.08</v>
      </c>
      <c r="XDF1853">
        <v>85019</v>
      </c>
    </row>
    <row r="1854" spans="16324:16334" x14ac:dyDescent="0.3">
      <c r="XCV1854" t="s">
        <v>528</v>
      </c>
      <c r="XCW1854">
        <v>1</v>
      </c>
      <c r="XCX1854">
        <v>5</v>
      </c>
      <c r="XCY1854">
        <v>0.05</v>
      </c>
      <c r="XCZ1854">
        <v>100</v>
      </c>
      <c r="XDA1854">
        <v>1034</v>
      </c>
      <c r="XDB1854">
        <v>48.2789</v>
      </c>
      <c r="XDC1854">
        <v>5</v>
      </c>
      <c r="XDD1854">
        <v>505</v>
      </c>
      <c r="XDE1854">
        <v>1800.42</v>
      </c>
      <c r="XDF1854">
        <v>26171</v>
      </c>
    </row>
    <row r="1855" spans="16324:16334" x14ac:dyDescent="0.3">
      <c r="XCV1855" t="s">
        <v>528</v>
      </c>
      <c r="XCW1855">
        <v>1</v>
      </c>
      <c r="XCX1855">
        <v>5</v>
      </c>
      <c r="XCY1855">
        <v>0.1</v>
      </c>
      <c r="XCZ1855">
        <v>100</v>
      </c>
      <c r="XDA1855">
        <v>1042</v>
      </c>
      <c r="XDB1855">
        <v>115.53700000000001</v>
      </c>
      <c r="XDC1855">
        <v>5</v>
      </c>
      <c r="XDD1855">
        <v>279</v>
      </c>
      <c r="XDE1855">
        <v>1800.27</v>
      </c>
      <c r="XDF1855">
        <v>20413</v>
      </c>
    </row>
    <row r="1856" spans="16324:16334" x14ac:dyDescent="0.3">
      <c r="XCV1856" t="s">
        <v>528</v>
      </c>
      <c r="XCW1856">
        <v>1</v>
      </c>
      <c r="XCX1856">
        <v>5</v>
      </c>
      <c r="XCY1856">
        <v>0.15</v>
      </c>
      <c r="XCZ1856">
        <v>100</v>
      </c>
      <c r="XDA1856">
        <v>1044</v>
      </c>
      <c r="XDB1856">
        <v>76.427599999999998</v>
      </c>
      <c r="XDC1856">
        <v>4</v>
      </c>
      <c r="XDD1856">
        <v>275</v>
      </c>
      <c r="XDE1856">
        <v>1800.06</v>
      </c>
      <c r="XDF1856">
        <v>18992</v>
      </c>
    </row>
    <row r="1857" spans="16324:16334" x14ac:dyDescent="0.3">
      <c r="XCV1857" t="s">
        <v>528</v>
      </c>
      <c r="XCW1857">
        <v>1</v>
      </c>
      <c r="XCX1857">
        <v>5</v>
      </c>
      <c r="XCY1857">
        <v>0.2</v>
      </c>
      <c r="XCZ1857">
        <v>100</v>
      </c>
      <c r="XDA1857">
        <v>1044</v>
      </c>
      <c r="XDB1857">
        <v>51.052900000000001</v>
      </c>
      <c r="XDC1857">
        <v>0</v>
      </c>
      <c r="XDD1857">
        <v>248</v>
      </c>
      <c r="XDE1857">
        <v>1800.04</v>
      </c>
      <c r="XDF1857">
        <v>18528</v>
      </c>
    </row>
    <row r="1858" spans="16324:16334" x14ac:dyDescent="0.3">
      <c r="XCV1858" t="s">
        <v>528</v>
      </c>
      <c r="XCW1858">
        <v>1</v>
      </c>
      <c r="XCX1858">
        <v>10</v>
      </c>
      <c r="XCY1858">
        <v>0.05</v>
      </c>
      <c r="XCZ1858">
        <v>100</v>
      </c>
      <c r="XDA1858">
        <v>1034</v>
      </c>
      <c r="XDB1858">
        <v>40.583500000000001</v>
      </c>
      <c r="XDC1858">
        <v>0</v>
      </c>
      <c r="XDD1858">
        <v>441</v>
      </c>
      <c r="XDE1858">
        <v>1800.35</v>
      </c>
      <c r="XDF1858">
        <v>24414</v>
      </c>
    </row>
    <row r="1859" spans="16324:16334" x14ac:dyDescent="0.3">
      <c r="XCV1859" t="s">
        <v>528</v>
      </c>
      <c r="XCW1859">
        <v>1</v>
      </c>
      <c r="XCX1859">
        <v>10</v>
      </c>
      <c r="XCY1859">
        <v>0.1</v>
      </c>
      <c r="XCZ1859">
        <v>100</v>
      </c>
      <c r="XDA1859">
        <v>1042</v>
      </c>
      <c r="XDB1859">
        <v>80.408500000000004</v>
      </c>
      <c r="XDC1859">
        <v>3</v>
      </c>
      <c r="XDD1859">
        <v>304</v>
      </c>
      <c r="XDE1859">
        <v>1800</v>
      </c>
      <c r="XDF1859">
        <v>21408</v>
      </c>
    </row>
    <row r="1860" spans="16324:16334" x14ac:dyDescent="0.3">
      <c r="XCV1860" t="s">
        <v>528</v>
      </c>
      <c r="XCW1860">
        <v>1</v>
      </c>
      <c r="XCX1860">
        <v>10</v>
      </c>
      <c r="XCY1860">
        <v>0.15</v>
      </c>
      <c r="XCZ1860">
        <v>100</v>
      </c>
      <c r="XDA1860">
        <v>1044</v>
      </c>
      <c r="XDB1860">
        <v>41.177199999999999</v>
      </c>
      <c r="XDC1860">
        <v>0</v>
      </c>
      <c r="XDD1860">
        <v>251</v>
      </c>
      <c r="XDE1860">
        <v>1800.38</v>
      </c>
      <c r="XDF1860">
        <v>19531</v>
      </c>
    </row>
    <row r="1861" spans="16324:16334" x14ac:dyDescent="0.3">
      <c r="XCV1861" t="s">
        <v>528</v>
      </c>
      <c r="XCW1861">
        <v>1</v>
      </c>
      <c r="XCX1861">
        <v>10</v>
      </c>
      <c r="XCY1861">
        <v>0.2</v>
      </c>
      <c r="XCZ1861">
        <v>100</v>
      </c>
      <c r="XDA1861">
        <v>1044</v>
      </c>
      <c r="XDB1861">
        <v>74.083200000000005</v>
      </c>
      <c r="XDC1861">
        <v>1</v>
      </c>
      <c r="XDD1861">
        <v>191</v>
      </c>
      <c r="XDE1861">
        <v>1800.03</v>
      </c>
      <c r="XDF1861">
        <v>14499</v>
      </c>
    </row>
    <row r="1862" spans="16324:16334" x14ac:dyDescent="0.3">
      <c r="XCV1862" t="s">
        <v>528</v>
      </c>
      <c r="XCW1862">
        <v>1</v>
      </c>
      <c r="XCX1862">
        <v>25</v>
      </c>
      <c r="XCY1862">
        <v>0.05</v>
      </c>
      <c r="XCZ1862">
        <v>100</v>
      </c>
      <c r="XDA1862">
        <v>1044</v>
      </c>
      <c r="XDB1862">
        <v>308.59500000000003</v>
      </c>
      <c r="XDC1862">
        <v>5</v>
      </c>
      <c r="XDD1862">
        <v>50</v>
      </c>
      <c r="XDE1862">
        <v>1800.02</v>
      </c>
      <c r="XDF1862">
        <v>5606</v>
      </c>
    </row>
    <row r="1863" spans="16324:16334" x14ac:dyDescent="0.3">
      <c r="XCV1863" t="s">
        <v>528</v>
      </c>
      <c r="XCW1863">
        <v>1</v>
      </c>
      <c r="XCX1863">
        <v>25</v>
      </c>
      <c r="XCY1863">
        <v>0.1</v>
      </c>
      <c r="XCZ1863">
        <v>100</v>
      </c>
      <c r="XDA1863">
        <v>1052</v>
      </c>
      <c r="XDB1863">
        <v>1228.05</v>
      </c>
      <c r="XDC1863">
        <v>11</v>
      </c>
      <c r="XDD1863">
        <v>20</v>
      </c>
      <c r="XDE1863">
        <v>1800.83</v>
      </c>
      <c r="XDF1863">
        <v>2753</v>
      </c>
    </row>
    <row r="1864" spans="16324:16334" x14ac:dyDescent="0.3">
      <c r="XCV1864" t="s">
        <v>528</v>
      </c>
      <c r="XCW1864">
        <v>1</v>
      </c>
      <c r="XCX1864">
        <v>25</v>
      </c>
      <c r="XCY1864">
        <v>0.15</v>
      </c>
      <c r="XCZ1864">
        <v>100</v>
      </c>
      <c r="XDA1864">
        <v>1055</v>
      </c>
      <c r="XDB1864">
        <v>1056.0899999999999</v>
      </c>
      <c r="XDC1864">
        <v>4</v>
      </c>
      <c r="XDD1864">
        <v>9</v>
      </c>
      <c r="XDE1864">
        <v>1804.82</v>
      </c>
      <c r="XDF1864">
        <v>1843</v>
      </c>
    </row>
    <row r="1865" spans="16324:16334" x14ac:dyDescent="0.3">
      <c r="XCV1865" t="s">
        <v>528</v>
      </c>
      <c r="XCW1865">
        <v>1</v>
      </c>
      <c r="XCX1865">
        <v>25</v>
      </c>
      <c r="XCY1865">
        <v>0.2</v>
      </c>
      <c r="XCZ1865">
        <v>100</v>
      </c>
      <c r="XDA1865">
        <v>1083</v>
      </c>
      <c r="XDB1865">
        <v>1702.8</v>
      </c>
      <c r="XDC1865">
        <v>0</v>
      </c>
      <c r="XDD1865">
        <v>3</v>
      </c>
      <c r="XDE1865">
        <v>1800.08</v>
      </c>
      <c r="XDF1865">
        <v>773</v>
      </c>
    </row>
    <row r="1866" spans="16324:16334" x14ac:dyDescent="0.3">
      <c r="XCV1866" t="s">
        <v>528</v>
      </c>
      <c r="XCW1866">
        <v>1</v>
      </c>
      <c r="XCX1866">
        <v>50</v>
      </c>
      <c r="XCY1866">
        <v>0.05</v>
      </c>
      <c r="XCZ1866">
        <v>100</v>
      </c>
      <c r="XDA1866">
        <v>1045</v>
      </c>
      <c r="XDB1866">
        <v>92.312200000000004</v>
      </c>
      <c r="XDC1866">
        <v>0</v>
      </c>
      <c r="XDD1866">
        <v>40</v>
      </c>
      <c r="XDE1866">
        <v>1800.17</v>
      </c>
      <c r="XDF1866">
        <v>4791</v>
      </c>
    </row>
    <row r="1867" spans="16324:16334" x14ac:dyDescent="0.3">
      <c r="XCV1867" t="s">
        <v>528</v>
      </c>
      <c r="XCW1867">
        <v>1</v>
      </c>
      <c r="XCX1867">
        <v>50</v>
      </c>
      <c r="XCY1867">
        <v>0.1</v>
      </c>
      <c r="XCZ1867">
        <v>100</v>
      </c>
      <c r="XDA1867">
        <v>1055</v>
      </c>
      <c r="XDB1867">
        <v>1069.44</v>
      </c>
      <c r="XDC1867">
        <v>3</v>
      </c>
      <c r="XDD1867">
        <v>10</v>
      </c>
      <c r="XDE1867">
        <v>1820.35</v>
      </c>
      <c r="XDF1867">
        <v>1558</v>
      </c>
    </row>
    <row r="1868" spans="16324:16334" x14ac:dyDescent="0.3">
      <c r="XCV1868" t="s">
        <v>528</v>
      </c>
      <c r="XCW1868">
        <v>1</v>
      </c>
      <c r="XCX1868">
        <v>50</v>
      </c>
      <c r="XCY1868">
        <v>0.15</v>
      </c>
      <c r="XCZ1868">
        <v>100</v>
      </c>
      <c r="XDA1868">
        <v>1438</v>
      </c>
      <c r="XDB1868">
        <v>1855.22</v>
      </c>
      <c r="XDC1868">
        <v>0</v>
      </c>
      <c r="XDD1868">
        <v>1</v>
      </c>
      <c r="XDE1868">
        <v>1855.3</v>
      </c>
      <c r="XDF1868">
        <v>41</v>
      </c>
    </row>
    <row r="1869" spans="16324:16334" x14ac:dyDescent="0.3">
      <c r="XCV1869" t="s">
        <v>528</v>
      </c>
      <c r="XCW1869">
        <v>1</v>
      </c>
      <c r="XCX1869">
        <v>50</v>
      </c>
      <c r="XCY1869">
        <v>0.2</v>
      </c>
      <c r="XCZ1869">
        <v>100</v>
      </c>
      <c r="XDA1869" t="s">
        <v>46</v>
      </c>
      <c r="XDB1869">
        <v>60.021900000000002</v>
      </c>
      <c r="XDC1869">
        <v>0</v>
      </c>
      <c r="XDD1869">
        <v>1</v>
      </c>
      <c r="XDE1869">
        <v>1801.29</v>
      </c>
      <c r="XDF1869">
        <v>29</v>
      </c>
    </row>
    <row r="1870" spans="16324:16334" x14ac:dyDescent="0.3">
      <c r="XCV1870" t="s">
        <v>528</v>
      </c>
      <c r="XCW1870">
        <v>2</v>
      </c>
      <c r="XCX1870">
        <v>5</v>
      </c>
      <c r="XCY1870">
        <v>0.05</v>
      </c>
      <c r="XCZ1870">
        <v>100</v>
      </c>
      <c r="XDA1870">
        <v>1034</v>
      </c>
      <c r="XDB1870">
        <v>37.009500000000003</v>
      </c>
      <c r="XDC1870">
        <v>0</v>
      </c>
      <c r="XDD1870">
        <v>268</v>
      </c>
      <c r="XDE1870">
        <v>1800.01</v>
      </c>
      <c r="XDF1870">
        <v>19445</v>
      </c>
    </row>
    <row r="1871" spans="16324:16334" x14ac:dyDescent="0.3">
      <c r="XCV1871" t="s">
        <v>528</v>
      </c>
      <c r="XCW1871">
        <v>2</v>
      </c>
      <c r="XCX1871">
        <v>5</v>
      </c>
      <c r="XCY1871">
        <v>0.1</v>
      </c>
      <c r="XCZ1871">
        <v>100</v>
      </c>
      <c r="XDA1871">
        <v>1042</v>
      </c>
      <c r="XDB1871">
        <v>68.881299999999996</v>
      </c>
      <c r="XDC1871">
        <v>0</v>
      </c>
      <c r="XDD1871">
        <v>211</v>
      </c>
      <c r="XDE1871">
        <v>1800.06</v>
      </c>
      <c r="XDF1871">
        <v>14477</v>
      </c>
    </row>
    <row r="1872" spans="16324:16334" x14ac:dyDescent="0.3">
      <c r="XCV1872" t="s">
        <v>528</v>
      </c>
      <c r="XCW1872">
        <v>2</v>
      </c>
      <c r="XCX1872">
        <v>5</v>
      </c>
      <c r="XCY1872">
        <v>0.15</v>
      </c>
      <c r="XCZ1872">
        <v>100</v>
      </c>
      <c r="XDA1872">
        <v>1042</v>
      </c>
      <c r="XDB1872">
        <v>206.29300000000001</v>
      </c>
      <c r="XDC1872">
        <v>13</v>
      </c>
      <c r="XDD1872">
        <v>124</v>
      </c>
      <c r="XDE1872">
        <v>1800.63</v>
      </c>
      <c r="XDF1872">
        <v>10073</v>
      </c>
    </row>
    <row r="1873" spans="16324:16334" x14ac:dyDescent="0.3">
      <c r="XCV1873" t="s">
        <v>528</v>
      </c>
      <c r="XCW1873">
        <v>2</v>
      </c>
      <c r="XCX1873">
        <v>5</v>
      </c>
      <c r="XCY1873">
        <v>0.2</v>
      </c>
      <c r="XCZ1873">
        <v>100</v>
      </c>
      <c r="XDA1873">
        <v>1052</v>
      </c>
      <c r="XDB1873">
        <v>410.52699999999999</v>
      </c>
      <c r="XDC1873">
        <v>15</v>
      </c>
      <c r="XDD1873">
        <v>65</v>
      </c>
      <c r="XDE1873">
        <v>1800.07</v>
      </c>
      <c r="XDF1873">
        <v>9674</v>
      </c>
    </row>
    <row r="1874" spans="16324:16334" x14ac:dyDescent="0.3">
      <c r="XCV1874" t="s">
        <v>528</v>
      </c>
      <c r="XCW1874">
        <v>2</v>
      </c>
      <c r="XCX1874">
        <v>10</v>
      </c>
      <c r="XCY1874">
        <v>0.05</v>
      </c>
      <c r="XCZ1874">
        <v>100</v>
      </c>
      <c r="XDA1874">
        <v>1042</v>
      </c>
      <c r="XDB1874">
        <v>692.71400000000006</v>
      </c>
      <c r="XDC1874">
        <v>6</v>
      </c>
      <c r="XDD1874">
        <v>65</v>
      </c>
      <c r="XDE1874">
        <v>1800.02</v>
      </c>
      <c r="XDF1874">
        <v>5370</v>
      </c>
    </row>
    <row r="1875" spans="16324:16334" x14ac:dyDescent="0.3">
      <c r="XCV1875" t="s">
        <v>528</v>
      </c>
      <c r="XCW1875">
        <v>2</v>
      </c>
      <c r="XCX1875">
        <v>10</v>
      </c>
      <c r="XCY1875">
        <v>0.1</v>
      </c>
      <c r="XCZ1875">
        <v>100</v>
      </c>
      <c r="XDA1875">
        <v>1049</v>
      </c>
      <c r="XDB1875">
        <v>202.905</v>
      </c>
      <c r="XDC1875">
        <v>0</v>
      </c>
      <c r="XDD1875">
        <v>20</v>
      </c>
      <c r="XDE1875">
        <v>1800.02</v>
      </c>
      <c r="XDF1875">
        <v>4924</v>
      </c>
    </row>
    <row r="1876" spans="16324:16334" x14ac:dyDescent="0.3">
      <c r="XCV1876" t="s">
        <v>528</v>
      </c>
      <c r="XCW1876">
        <v>2</v>
      </c>
      <c r="XCX1876">
        <v>10</v>
      </c>
      <c r="XCY1876">
        <v>0.15</v>
      </c>
      <c r="XCZ1876">
        <v>100</v>
      </c>
      <c r="XDA1876">
        <v>1064</v>
      </c>
      <c r="XDB1876">
        <v>559.14700000000005</v>
      </c>
      <c r="XDC1876">
        <v>0</v>
      </c>
      <c r="XDD1876">
        <v>9</v>
      </c>
      <c r="XDE1876">
        <v>1854.21</v>
      </c>
      <c r="XDF1876">
        <v>1375</v>
      </c>
    </row>
    <row r="1877" spans="16324:16334" x14ac:dyDescent="0.3">
      <c r="XCV1877" t="s">
        <v>528</v>
      </c>
      <c r="XCW1877">
        <v>2</v>
      </c>
      <c r="XCX1877">
        <v>10</v>
      </c>
      <c r="XCY1877">
        <v>0.2</v>
      </c>
      <c r="XCZ1877">
        <v>100</v>
      </c>
      <c r="XDA1877">
        <v>1146</v>
      </c>
      <c r="XDB1877">
        <v>1559.71</v>
      </c>
      <c r="XDC1877">
        <v>0</v>
      </c>
      <c r="XDD1877">
        <v>3</v>
      </c>
      <c r="XDE1877">
        <v>1814.99</v>
      </c>
      <c r="XDF1877">
        <v>608</v>
      </c>
    </row>
    <row r="1878" spans="16324:16334" x14ac:dyDescent="0.3">
      <c r="XCV1878" t="s">
        <v>528</v>
      </c>
      <c r="XCW1878">
        <v>2</v>
      </c>
      <c r="XCX1878">
        <v>25</v>
      </c>
      <c r="XCY1878">
        <v>0.05</v>
      </c>
      <c r="XCZ1878">
        <v>100</v>
      </c>
      <c r="XDA1878">
        <v>1049</v>
      </c>
      <c r="XDB1878">
        <v>336.97199999999998</v>
      </c>
      <c r="XDC1878">
        <v>0</v>
      </c>
      <c r="XDD1878">
        <v>11</v>
      </c>
      <c r="XDE1878">
        <v>1804.7</v>
      </c>
      <c r="XDF1878">
        <v>2298</v>
      </c>
    </row>
    <row r="1879" spans="16324:16334" x14ac:dyDescent="0.3">
      <c r="XCV1879" t="s">
        <v>528</v>
      </c>
      <c r="XCW1879">
        <v>2</v>
      </c>
      <c r="XCX1879">
        <v>25</v>
      </c>
      <c r="XCY1879">
        <v>0.1</v>
      </c>
      <c r="XCZ1879">
        <v>100</v>
      </c>
      <c r="XDA1879">
        <v>1180</v>
      </c>
      <c r="XDB1879">
        <v>1829.75</v>
      </c>
      <c r="XDC1879">
        <v>0</v>
      </c>
      <c r="XDD1879">
        <v>1</v>
      </c>
      <c r="XDE1879">
        <v>1829.9</v>
      </c>
      <c r="XDF1879">
        <v>88</v>
      </c>
    </row>
    <row r="1880" spans="16324:16334" x14ac:dyDescent="0.3">
      <c r="XCV1880" t="s">
        <v>528</v>
      </c>
      <c r="XCW1880">
        <v>2</v>
      </c>
      <c r="XCX1880">
        <v>25</v>
      </c>
      <c r="XCY1880">
        <v>0.15</v>
      </c>
      <c r="XCZ1880">
        <v>100</v>
      </c>
      <c r="XDA1880" t="s">
        <v>46</v>
      </c>
      <c r="XDB1880">
        <v>60.025599999999997</v>
      </c>
      <c r="XDC1880">
        <v>0</v>
      </c>
      <c r="XDD1880">
        <v>1</v>
      </c>
      <c r="XDE1880">
        <v>1800.88</v>
      </c>
      <c r="XDF1880">
        <v>29</v>
      </c>
    </row>
    <row r="1881" spans="16324:16334" x14ac:dyDescent="0.3">
      <c r="XCV1881" t="s">
        <v>528</v>
      </c>
      <c r="XCW1881">
        <v>2</v>
      </c>
      <c r="XCX1881">
        <v>25</v>
      </c>
      <c r="XCY1881">
        <v>0.2</v>
      </c>
      <c r="XCZ1881">
        <v>100</v>
      </c>
      <c r="XDA1881" t="s">
        <v>46</v>
      </c>
      <c r="XDB1881">
        <v>60.028700000000001</v>
      </c>
      <c r="XDC1881">
        <v>0</v>
      </c>
      <c r="XDD1881">
        <v>1</v>
      </c>
      <c r="XDE1881">
        <v>1800.7</v>
      </c>
      <c r="XDF1881">
        <v>29</v>
      </c>
    </row>
    <row r="1882" spans="16324:16334" x14ac:dyDescent="0.3">
      <c r="XCV1882" t="s">
        <v>528</v>
      </c>
      <c r="XCW1882">
        <v>2</v>
      </c>
      <c r="XCX1882">
        <v>50</v>
      </c>
      <c r="XCY1882">
        <v>0.05</v>
      </c>
      <c r="XCZ1882">
        <v>100</v>
      </c>
      <c r="XDA1882">
        <v>1052</v>
      </c>
      <c r="XDB1882">
        <v>508.40300000000002</v>
      </c>
      <c r="XDC1882">
        <v>0</v>
      </c>
      <c r="XDD1882">
        <v>21</v>
      </c>
      <c r="XDE1882">
        <v>1800.03</v>
      </c>
      <c r="XDF1882">
        <v>5218</v>
      </c>
    </row>
    <row r="1883" spans="16324:16334" x14ac:dyDescent="0.3">
      <c r="XCV1883" t="s">
        <v>528</v>
      </c>
      <c r="XCW1883">
        <v>2</v>
      </c>
      <c r="XCX1883">
        <v>50</v>
      </c>
      <c r="XCY1883">
        <v>0.1</v>
      </c>
      <c r="XCZ1883">
        <v>100</v>
      </c>
      <c r="XDA1883">
        <v>1085</v>
      </c>
      <c r="XDB1883">
        <v>1387.6</v>
      </c>
      <c r="XDC1883">
        <v>6</v>
      </c>
      <c r="XDD1883">
        <v>14</v>
      </c>
      <c r="XDE1883">
        <v>1800.57</v>
      </c>
      <c r="XDF1883">
        <v>2171</v>
      </c>
    </row>
    <row r="1884" spans="16324:16334" x14ac:dyDescent="0.3">
      <c r="XCV1884" t="s">
        <v>528</v>
      </c>
      <c r="XCW1884">
        <v>2</v>
      </c>
      <c r="XCX1884">
        <v>50</v>
      </c>
      <c r="XCY1884">
        <v>0.15</v>
      </c>
      <c r="XCZ1884">
        <v>100</v>
      </c>
      <c r="XDA1884" t="s">
        <v>46</v>
      </c>
      <c r="XDB1884">
        <v>60.026200000000003</v>
      </c>
      <c r="XDC1884">
        <v>0</v>
      </c>
      <c r="XDD1884">
        <v>1</v>
      </c>
      <c r="XDE1884">
        <v>1800.84</v>
      </c>
      <c r="XDF1884">
        <v>29</v>
      </c>
    </row>
    <row r="1885" spans="16324:16334" x14ac:dyDescent="0.3">
      <c r="XCV1885" t="s">
        <v>528</v>
      </c>
      <c r="XCW1885">
        <v>2</v>
      </c>
      <c r="XCX1885">
        <v>50</v>
      </c>
      <c r="XCY1885">
        <v>0.2</v>
      </c>
      <c r="XCZ1885">
        <v>100</v>
      </c>
      <c r="XDA1885" t="s">
        <v>46</v>
      </c>
      <c r="XDB1885">
        <v>60.023099999999999</v>
      </c>
      <c r="XDC1885">
        <v>0</v>
      </c>
      <c r="XDD1885">
        <v>1</v>
      </c>
      <c r="XDE1885">
        <v>1800.63</v>
      </c>
      <c r="XDF1885">
        <v>29</v>
      </c>
    </row>
    <row r="1886" spans="16324:16334" x14ac:dyDescent="0.3">
      <c r="XCV1886" t="s">
        <v>528</v>
      </c>
      <c r="XCW1886">
        <v>3</v>
      </c>
      <c r="XCX1886">
        <v>0</v>
      </c>
      <c r="XCY1886">
        <v>0.05</v>
      </c>
      <c r="XCZ1886">
        <v>100</v>
      </c>
      <c r="XDA1886">
        <v>1093</v>
      </c>
      <c r="XDB1886">
        <v>509.92099999999999</v>
      </c>
      <c r="XDC1886">
        <v>7</v>
      </c>
      <c r="XDD1886">
        <v>41</v>
      </c>
      <c r="XDE1886">
        <v>1800.2</v>
      </c>
      <c r="XDF1886">
        <v>7883</v>
      </c>
    </row>
    <row r="1887" spans="16324:16334" x14ac:dyDescent="0.3">
      <c r="XCV1887" t="s">
        <v>528</v>
      </c>
      <c r="XCW1887">
        <v>3</v>
      </c>
      <c r="XCX1887">
        <v>10</v>
      </c>
      <c r="XCY1887">
        <v>0.05</v>
      </c>
      <c r="XCZ1887">
        <v>100</v>
      </c>
      <c r="XDA1887">
        <v>1093</v>
      </c>
      <c r="XDB1887">
        <v>465.97500000000002</v>
      </c>
      <c r="XDC1887">
        <v>7</v>
      </c>
      <c r="XDD1887">
        <v>47</v>
      </c>
      <c r="XDE1887">
        <v>1800.01</v>
      </c>
      <c r="XDF1887">
        <v>7837</v>
      </c>
    </row>
    <row r="1888" spans="16324:16334" x14ac:dyDescent="0.3">
      <c r="XCV1888" t="s">
        <v>528</v>
      </c>
      <c r="XCW1888">
        <v>3</v>
      </c>
      <c r="XCX1888">
        <v>25</v>
      </c>
      <c r="XCY1888">
        <v>0.05</v>
      </c>
      <c r="XCZ1888">
        <v>100</v>
      </c>
      <c r="XDA1888">
        <v>1093</v>
      </c>
      <c r="XDB1888">
        <v>464.54899999999998</v>
      </c>
      <c r="XDC1888">
        <v>10</v>
      </c>
      <c r="XDD1888">
        <v>48</v>
      </c>
      <c r="XDE1888">
        <v>1800.19</v>
      </c>
      <c r="XDF1888">
        <v>8059</v>
      </c>
    </row>
    <row r="1889" spans="16324:16334" x14ac:dyDescent="0.3">
      <c r="XCV1889" t="s">
        <v>528</v>
      </c>
      <c r="XCW1889">
        <v>3</v>
      </c>
      <c r="XCX1889">
        <v>50</v>
      </c>
      <c r="XCY1889">
        <v>0.05</v>
      </c>
      <c r="XCZ1889">
        <v>100</v>
      </c>
      <c r="XDA1889">
        <v>1093</v>
      </c>
      <c r="XDB1889">
        <v>104.259</v>
      </c>
      <c r="XDC1889">
        <v>0</v>
      </c>
      <c r="XDD1889">
        <v>44</v>
      </c>
      <c r="XDE1889">
        <v>1800.09</v>
      </c>
      <c r="XDF1889">
        <v>8512</v>
      </c>
    </row>
    <row r="1890" spans="16324:16334" x14ac:dyDescent="0.3">
      <c r="XCV1890" t="s">
        <v>516</v>
      </c>
      <c r="XCW1890">
        <v>0</v>
      </c>
      <c r="XCX1890">
        <v>0</v>
      </c>
      <c r="XCY1890">
        <v>0.05</v>
      </c>
      <c r="XCZ1890">
        <v>100</v>
      </c>
      <c r="XDA1890">
        <v>966</v>
      </c>
      <c r="XDB1890">
        <v>6.7404900000000003</v>
      </c>
      <c r="XDC1890">
        <v>2</v>
      </c>
      <c r="XDD1890">
        <v>11772</v>
      </c>
      <c r="XDE1890">
        <v>1800</v>
      </c>
      <c r="XDF1890">
        <v>115895</v>
      </c>
    </row>
    <row r="1891" spans="16324:16334" x14ac:dyDescent="0.3">
      <c r="XCV1891" t="s">
        <v>516</v>
      </c>
      <c r="XCW1891">
        <v>0</v>
      </c>
      <c r="XCX1891">
        <v>0</v>
      </c>
      <c r="XCY1891">
        <v>0.1</v>
      </c>
      <c r="XCZ1891">
        <v>100</v>
      </c>
      <c r="XDA1891">
        <v>966</v>
      </c>
      <c r="XDB1891">
        <v>16.1815</v>
      </c>
      <c r="XDC1891">
        <v>9</v>
      </c>
      <c r="XDD1891">
        <v>3697</v>
      </c>
      <c r="XDE1891">
        <v>1800.01</v>
      </c>
      <c r="XDF1891">
        <v>86806</v>
      </c>
    </row>
    <row r="1892" spans="16324:16334" x14ac:dyDescent="0.3">
      <c r="XCV1892" t="s">
        <v>516</v>
      </c>
      <c r="XCW1892">
        <v>0</v>
      </c>
      <c r="XCX1892">
        <v>0</v>
      </c>
      <c r="XCY1892">
        <v>0.15</v>
      </c>
      <c r="XCZ1892">
        <v>100</v>
      </c>
      <c r="XDA1892">
        <v>966</v>
      </c>
      <c r="XDB1892">
        <v>8.9397800000000007</v>
      </c>
      <c r="XDC1892">
        <v>4</v>
      </c>
      <c r="XDD1892">
        <v>5013</v>
      </c>
      <c r="XDE1892">
        <v>1800.02</v>
      </c>
      <c r="XDF1892">
        <v>93397</v>
      </c>
    </row>
    <row r="1893" spans="16324:16334" x14ac:dyDescent="0.3">
      <c r="XCV1893" t="s">
        <v>516</v>
      </c>
      <c r="XCW1893">
        <v>0</v>
      </c>
      <c r="XCX1893">
        <v>0</v>
      </c>
      <c r="XCY1893">
        <v>0.2</v>
      </c>
      <c r="XCZ1893">
        <v>100</v>
      </c>
      <c r="XDA1893">
        <v>966</v>
      </c>
      <c r="XDB1893">
        <v>5.0097699999999996</v>
      </c>
      <c r="XDC1893">
        <v>0</v>
      </c>
      <c r="XDD1893">
        <v>7930</v>
      </c>
      <c r="XDE1893">
        <v>1800.01</v>
      </c>
      <c r="XDF1893">
        <v>110099</v>
      </c>
    </row>
    <row r="1894" spans="16324:16334" x14ac:dyDescent="0.3">
      <c r="XCV1894" t="s">
        <v>516</v>
      </c>
      <c r="XCW1894">
        <v>1</v>
      </c>
      <c r="XCX1894">
        <v>5</v>
      </c>
      <c r="XCY1894">
        <v>0.05</v>
      </c>
      <c r="XCZ1894">
        <v>100</v>
      </c>
      <c r="XDA1894">
        <v>966</v>
      </c>
      <c r="XDB1894">
        <v>50.165799999999997</v>
      </c>
      <c r="XDC1894">
        <v>8</v>
      </c>
      <c r="XDD1894">
        <v>777</v>
      </c>
      <c r="XDE1894">
        <v>1800.02</v>
      </c>
      <c r="XDF1894">
        <v>31671</v>
      </c>
    </row>
    <row r="1895" spans="16324:16334" x14ac:dyDescent="0.3">
      <c r="XCV1895" t="s">
        <v>516</v>
      </c>
      <c r="XCW1895">
        <v>1</v>
      </c>
      <c r="XCX1895">
        <v>5</v>
      </c>
      <c r="XCY1895">
        <v>0.1</v>
      </c>
      <c r="XCZ1895">
        <v>100</v>
      </c>
      <c r="XDA1895">
        <v>966</v>
      </c>
      <c r="XDB1895">
        <v>23.0733</v>
      </c>
      <c r="XDC1895">
        <v>0</v>
      </c>
      <c r="XDD1895">
        <v>1691</v>
      </c>
      <c r="XDE1895">
        <v>1800.07</v>
      </c>
      <c r="XDF1895">
        <v>34634</v>
      </c>
    </row>
    <row r="1896" spans="16324:16334" x14ac:dyDescent="0.3">
      <c r="XCV1896" t="s">
        <v>516</v>
      </c>
      <c r="XCW1896">
        <v>1</v>
      </c>
      <c r="XCX1896">
        <v>5</v>
      </c>
      <c r="XCY1896">
        <v>0.15</v>
      </c>
      <c r="XCZ1896">
        <v>100</v>
      </c>
      <c r="XDA1896">
        <v>966</v>
      </c>
      <c r="XDB1896">
        <v>21.125599999999999</v>
      </c>
      <c r="XDC1896">
        <v>5</v>
      </c>
      <c r="XDD1896">
        <v>1115</v>
      </c>
      <c r="XDE1896">
        <v>1800.07</v>
      </c>
      <c r="XDF1896">
        <v>32689</v>
      </c>
    </row>
    <row r="1897" spans="16324:16334" x14ac:dyDescent="0.3">
      <c r="XCV1897" t="s">
        <v>516</v>
      </c>
      <c r="XCW1897">
        <v>1</v>
      </c>
      <c r="XCX1897">
        <v>5</v>
      </c>
      <c r="XCY1897">
        <v>0.2</v>
      </c>
      <c r="XCZ1897">
        <v>100</v>
      </c>
      <c r="XDA1897">
        <v>966</v>
      </c>
      <c r="XDB1897">
        <v>24.563300000000002</v>
      </c>
      <c r="XDC1897">
        <v>0</v>
      </c>
      <c r="XDD1897">
        <v>1040</v>
      </c>
      <c r="XDE1897">
        <v>1800.09</v>
      </c>
      <c r="XDF1897">
        <v>31174</v>
      </c>
    </row>
    <row r="1898" spans="16324:16334" x14ac:dyDescent="0.3">
      <c r="XCV1898" t="s">
        <v>516</v>
      </c>
      <c r="XCW1898">
        <v>1</v>
      </c>
      <c r="XCX1898">
        <v>10</v>
      </c>
      <c r="XCY1898">
        <v>0.05</v>
      </c>
      <c r="XCZ1898">
        <v>100</v>
      </c>
      <c r="XDA1898">
        <v>966</v>
      </c>
      <c r="XDB1898">
        <v>22.9621</v>
      </c>
      <c r="XDC1898">
        <v>0</v>
      </c>
      <c r="XDD1898">
        <v>908</v>
      </c>
      <c r="XDE1898">
        <v>1800.03</v>
      </c>
      <c r="XDF1898">
        <v>31839</v>
      </c>
    </row>
    <row r="1899" spans="16324:16334" x14ac:dyDescent="0.3">
      <c r="XCV1899" t="s">
        <v>516</v>
      </c>
      <c r="XCW1899">
        <v>1</v>
      </c>
      <c r="XCX1899">
        <v>10</v>
      </c>
      <c r="XCY1899">
        <v>0.1</v>
      </c>
      <c r="XCZ1899">
        <v>100</v>
      </c>
      <c r="XDA1899">
        <v>966</v>
      </c>
      <c r="XDB1899">
        <v>25.881</v>
      </c>
      <c r="XDC1899">
        <v>0</v>
      </c>
      <c r="XDD1899">
        <v>951</v>
      </c>
      <c r="XDE1899">
        <v>1800.11</v>
      </c>
      <c r="XDF1899">
        <v>30598</v>
      </c>
    </row>
    <row r="1900" spans="16324:16334" x14ac:dyDescent="0.3">
      <c r="XCV1900" t="s">
        <v>516</v>
      </c>
      <c r="XCW1900">
        <v>1</v>
      </c>
      <c r="XCX1900">
        <v>10</v>
      </c>
      <c r="XCY1900">
        <v>0.15</v>
      </c>
      <c r="XCZ1900">
        <v>100</v>
      </c>
      <c r="XDA1900">
        <v>966</v>
      </c>
      <c r="XDB1900">
        <v>27.876300000000001</v>
      </c>
      <c r="XDC1900">
        <v>1</v>
      </c>
      <c r="XDD1900">
        <v>818</v>
      </c>
      <c r="XDE1900">
        <v>1800.03</v>
      </c>
      <c r="XDF1900">
        <v>30161</v>
      </c>
    </row>
    <row r="1901" spans="16324:16334" x14ac:dyDescent="0.3">
      <c r="XCV1901" t="s">
        <v>516</v>
      </c>
      <c r="XCW1901">
        <v>1</v>
      </c>
      <c r="XCX1901">
        <v>10</v>
      </c>
      <c r="XCY1901">
        <v>0.2</v>
      </c>
      <c r="XCZ1901">
        <v>100</v>
      </c>
      <c r="XDA1901">
        <v>966</v>
      </c>
      <c r="XDB1901">
        <v>10.4201</v>
      </c>
      <c r="XDC1901">
        <v>0</v>
      </c>
      <c r="XDD1901">
        <v>950</v>
      </c>
      <c r="XDE1901">
        <v>1800.02</v>
      </c>
      <c r="XDF1901">
        <v>29508</v>
      </c>
    </row>
    <row r="1902" spans="16324:16334" x14ac:dyDescent="0.3">
      <c r="XCV1902" t="s">
        <v>516</v>
      </c>
      <c r="XCW1902">
        <v>1</v>
      </c>
      <c r="XCX1902">
        <v>25</v>
      </c>
      <c r="XCY1902">
        <v>0.05</v>
      </c>
      <c r="XCZ1902">
        <v>100</v>
      </c>
      <c r="XDA1902">
        <v>966</v>
      </c>
      <c r="XDB1902">
        <v>83.486599999999996</v>
      </c>
      <c r="XDC1902">
        <v>2</v>
      </c>
      <c r="XDD1902">
        <v>398</v>
      </c>
      <c r="XDE1902">
        <v>1800.12</v>
      </c>
      <c r="XDF1902">
        <v>17598</v>
      </c>
    </row>
    <row r="1903" spans="16324:16334" x14ac:dyDescent="0.3">
      <c r="XCV1903" t="s">
        <v>516</v>
      </c>
      <c r="XCW1903">
        <v>1</v>
      </c>
      <c r="XCX1903">
        <v>25</v>
      </c>
      <c r="XCY1903">
        <v>0.1</v>
      </c>
      <c r="XCZ1903">
        <v>100</v>
      </c>
      <c r="XDA1903">
        <v>978</v>
      </c>
      <c r="XDB1903">
        <v>64.198599999999999</v>
      </c>
      <c r="XDC1903">
        <v>3</v>
      </c>
      <c r="XDD1903">
        <v>158</v>
      </c>
      <c r="XDE1903">
        <v>1800.04</v>
      </c>
      <c r="XDF1903">
        <v>12352</v>
      </c>
    </row>
    <row r="1904" spans="16324:16334" x14ac:dyDescent="0.3">
      <c r="XCV1904" t="s">
        <v>516</v>
      </c>
      <c r="XCW1904">
        <v>1</v>
      </c>
      <c r="XCX1904">
        <v>25</v>
      </c>
      <c r="XCY1904">
        <v>0.15</v>
      </c>
      <c r="XCZ1904">
        <v>100</v>
      </c>
      <c r="XDA1904">
        <v>979</v>
      </c>
      <c r="XDB1904">
        <v>196.82300000000001</v>
      </c>
      <c r="XDC1904">
        <v>12</v>
      </c>
      <c r="XDD1904">
        <v>92</v>
      </c>
      <c r="XDE1904">
        <v>1800.81</v>
      </c>
      <c r="XDF1904">
        <v>5575</v>
      </c>
    </row>
    <row r="1905" spans="16324:16334" x14ac:dyDescent="0.3">
      <c r="XCV1905" t="s">
        <v>516</v>
      </c>
      <c r="XCW1905">
        <v>1</v>
      </c>
      <c r="XCX1905">
        <v>25</v>
      </c>
      <c r="XCY1905">
        <v>0.2</v>
      </c>
      <c r="XCZ1905">
        <v>100</v>
      </c>
      <c r="XDA1905">
        <v>988</v>
      </c>
      <c r="XDB1905">
        <v>584.12599999999998</v>
      </c>
      <c r="XDC1905">
        <v>4</v>
      </c>
      <c r="XDD1905">
        <v>22</v>
      </c>
      <c r="XDE1905">
        <v>1800.03</v>
      </c>
      <c r="XDF1905">
        <v>2306</v>
      </c>
    </row>
    <row r="1906" spans="16324:16334" x14ac:dyDescent="0.3">
      <c r="XCV1906" t="s">
        <v>516</v>
      </c>
      <c r="XCW1906">
        <v>1</v>
      </c>
      <c r="XCX1906">
        <v>50</v>
      </c>
      <c r="XCY1906">
        <v>0.05</v>
      </c>
      <c r="XCZ1906">
        <v>100</v>
      </c>
      <c r="XDA1906">
        <v>971</v>
      </c>
      <c r="XDB1906">
        <v>54.713000000000001</v>
      </c>
      <c r="XDC1906">
        <v>0</v>
      </c>
      <c r="XDD1906">
        <v>296</v>
      </c>
      <c r="XDE1906">
        <v>1800.39</v>
      </c>
      <c r="XDF1906">
        <v>14981</v>
      </c>
    </row>
    <row r="1907" spans="16324:16334" x14ac:dyDescent="0.3">
      <c r="XCV1907" t="s">
        <v>516</v>
      </c>
      <c r="XCW1907">
        <v>1</v>
      </c>
      <c r="XCX1907">
        <v>50</v>
      </c>
      <c r="XCY1907">
        <v>0.1</v>
      </c>
      <c r="XCZ1907">
        <v>100</v>
      </c>
      <c r="XDA1907">
        <v>986</v>
      </c>
      <c r="XDB1907">
        <v>334.77</v>
      </c>
      <c r="XDC1907">
        <v>6</v>
      </c>
      <c r="XDD1907">
        <v>39</v>
      </c>
      <c r="XDE1907">
        <v>1801.02</v>
      </c>
      <c r="XDF1907">
        <v>3893</v>
      </c>
    </row>
    <row r="1908" spans="16324:16334" x14ac:dyDescent="0.3">
      <c r="XCV1908" t="s">
        <v>516</v>
      </c>
      <c r="XCW1908">
        <v>1</v>
      </c>
      <c r="XCX1908">
        <v>50</v>
      </c>
      <c r="XCY1908">
        <v>0.15</v>
      </c>
      <c r="XCZ1908">
        <v>100</v>
      </c>
      <c r="XDA1908">
        <v>992</v>
      </c>
      <c r="XDB1908">
        <v>587.61099999999999</v>
      </c>
      <c r="XDC1908">
        <v>0</v>
      </c>
      <c r="XDD1908">
        <v>29</v>
      </c>
      <c r="XDE1908">
        <v>1801.8</v>
      </c>
      <c r="XDF1908">
        <v>3331</v>
      </c>
    </row>
    <row r="1909" spans="16324:16334" x14ac:dyDescent="0.3">
      <c r="XCV1909" t="s">
        <v>516</v>
      </c>
      <c r="XCW1909">
        <v>1</v>
      </c>
      <c r="XCX1909">
        <v>50</v>
      </c>
      <c r="XCY1909">
        <v>0.2</v>
      </c>
      <c r="XCZ1909">
        <v>100</v>
      </c>
      <c r="XDA1909">
        <v>1020</v>
      </c>
      <c r="XDB1909">
        <v>761.66700000000003</v>
      </c>
      <c r="XDC1909">
        <v>0</v>
      </c>
      <c r="XDD1909">
        <v>6</v>
      </c>
      <c r="XDE1909">
        <v>1808.28</v>
      </c>
      <c r="XDF1909">
        <v>1367</v>
      </c>
    </row>
    <row r="1910" spans="16324:16334" x14ac:dyDescent="0.3">
      <c r="XCV1910" t="s">
        <v>516</v>
      </c>
      <c r="XCW1910">
        <v>2</v>
      </c>
      <c r="XCX1910">
        <v>5</v>
      </c>
      <c r="XCY1910">
        <v>0.05</v>
      </c>
      <c r="XCZ1910">
        <v>100</v>
      </c>
      <c r="XDA1910">
        <v>966</v>
      </c>
      <c r="XDB1910">
        <v>44.371699999999997</v>
      </c>
      <c r="XDC1910">
        <v>5</v>
      </c>
      <c r="XDD1910">
        <v>913</v>
      </c>
      <c r="XDE1910">
        <v>1800.18</v>
      </c>
      <c r="XDF1910">
        <v>26282</v>
      </c>
    </row>
    <row r="1911" spans="16324:16334" x14ac:dyDescent="0.3">
      <c r="XCV1911" t="s">
        <v>516</v>
      </c>
      <c r="XCW1911">
        <v>2</v>
      </c>
      <c r="XCX1911">
        <v>5</v>
      </c>
      <c r="XCY1911">
        <v>0.1</v>
      </c>
      <c r="XCZ1911">
        <v>100</v>
      </c>
      <c r="XDA1911">
        <v>966</v>
      </c>
      <c r="XDB1911">
        <v>46.642400000000002</v>
      </c>
      <c r="XDC1911">
        <v>0</v>
      </c>
      <c r="XDD1911">
        <v>551</v>
      </c>
      <c r="XDE1911">
        <v>1800.08</v>
      </c>
      <c r="XDF1911">
        <v>22085</v>
      </c>
    </row>
    <row r="1912" spans="16324:16334" x14ac:dyDescent="0.3">
      <c r="XCV1912" t="s">
        <v>516</v>
      </c>
      <c r="XCW1912">
        <v>2</v>
      </c>
      <c r="XCX1912">
        <v>5</v>
      </c>
      <c r="XCY1912">
        <v>0.15</v>
      </c>
      <c r="XCZ1912">
        <v>100</v>
      </c>
      <c r="XDA1912">
        <v>969</v>
      </c>
      <c r="XDB1912">
        <v>46.495199999999997</v>
      </c>
      <c r="XDC1912">
        <v>7</v>
      </c>
      <c r="XDD1912">
        <v>768</v>
      </c>
      <c r="XDE1912">
        <v>1800.15</v>
      </c>
      <c r="XDF1912">
        <v>23788</v>
      </c>
    </row>
    <row r="1913" spans="16324:16334" x14ac:dyDescent="0.3">
      <c r="XCV1913" t="s">
        <v>516</v>
      </c>
      <c r="XCW1913">
        <v>2</v>
      </c>
      <c r="XCX1913">
        <v>5</v>
      </c>
      <c r="XCY1913">
        <v>0.2</v>
      </c>
      <c r="XCZ1913">
        <v>100</v>
      </c>
      <c r="XDA1913">
        <v>977</v>
      </c>
      <c r="XDB1913">
        <v>127.607</v>
      </c>
      <c r="XDC1913">
        <v>8</v>
      </c>
      <c r="XDD1913">
        <v>309</v>
      </c>
      <c r="XDE1913">
        <v>1800.03</v>
      </c>
      <c r="XDF1913">
        <v>16450</v>
      </c>
    </row>
    <row r="1914" spans="16324:16334" x14ac:dyDescent="0.3">
      <c r="XCV1914" t="s">
        <v>516</v>
      </c>
      <c r="XCW1914">
        <v>2</v>
      </c>
      <c r="XCX1914">
        <v>10</v>
      </c>
      <c r="XCY1914">
        <v>0.05</v>
      </c>
      <c r="XCZ1914">
        <v>100</v>
      </c>
      <c r="XDA1914">
        <v>966</v>
      </c>
      <c r="XDB1914">
        <v>36.695799999999998</v>
      </c>
      <c r="XDC1914">
        <v>6</v>
      </c>
      <c r="XDD1914">
        <v>432</v>
      </c>
      <c r="XDE1914">
        <v>1800.1</v>
      </c>
      <c r="XDF1914">
        <v>15642</v>
      </c>
    </row>
    <row r="1915" spans="16324:16334" x14ac:dyDescent="0.3">
      <c r="XCV1915" t="s">
        <v>516</v>
      </c>
      <c r="XCW1915">
        <v>2</v>
      </c>
      <c r="XCX1915">
        <v>10</v>
      </c>
      <c r="XCY1915">
        <v>0.1</v>
      </c>
      <c r="XCZ1915">
        <v>100</v>
      </c>
      <c r="XDA1915">
        <v>971</v>
      </c>
      <c r="XDB1915">
        <v>51.563600000000001</v>
      </c>
      <c r="XDC1915">
        <v>3</v>
      </c>
      <c r="XDD1915">
        <v>270</v>
      </c>
      <c r="XDE1915">
        <v>1800.02</v>
      </c>
      <c r="XDF1915">
        <v>12014</v>
      </c>
    </row>
    <row r="1916" spans="16324:16334" x14ac:dyDescent="0.3">
      <c r="XCV1916" t="s">
        <v>516</v>
      </c>
      <c r="XCW1916">
        <v>2</v>
      </c>
      <c r="XCX1916">
        <v>10</v>
      </c>
      <c r="XCY1916">
        <v>0.15</v>
      </c>
      <c r="XCZ1916">
        <v>100</v>
      </c>
      <c r="XDA1916">
        <v>979</v>
      </c>
      <c r="XDB1916">
        <v>126.916</v>
      </c>
      <c r="XDC1916">
        <v>0</v>
      </c>
      <c r="XDD1916">
        <v>77</v>
      </c>
      <c r="XDE1916">
        <v>1800.5</v>
      </c>
      <c r="XDF1916">
        <v>7345</v>
      </c>
    </row>
    <row r="1917" spans="16324:16334" x14ac:dyDescent="0.3">
      <c r="XCV1917" t="s">
        <v>516</v>
      </c>
      <c r="XCW1917">
        <v>2</v>
      </c>
      <c r="XCX1917">
        <v>10</v>
      </c>
      <c r="XCY1917">
        <v>0.2</v>
      </c>
      <c r="XCZ1917">
        <v>100</v>
      </c>
      <c r="XDA1917">
        <v>986</v>
      </c>
      <c r="XDB1917">
        <v>1397.31</v>
      </c>
      <c r="XDC1917">
        <v>28</v>
      </c>
      <c r="XDD1917">
        <v>43</v>
      </c>
      <c r="XDE1917">
        <v>1800.98</v>
      </c>
      <c r="XDF1917">
        <v>5162</v>
      </c>
    </row>
    <row r="1918" spans="16324:16334" x14ac:dyDescent="0.3">
      <c r="XCV1918" t="s">
        <v>516</v>
      </c>
      <c r="XCW1918">
        <v>2</v>
      </c>
      <c r="XCX1918">
        <v>25</v>
      </c>
      <c r="XCY1918">
        <v>0.05</v>
      </c>
      <c r="XCZ1918">
        <v>100</v>
      </c>
      <c r="XDA1918">
        <v>971</v>
      </c>
      <c r="XDB1918">
        <v>121.614</v>
      </c>
      <c r="XDC1918">
        <v>9</v>
      </c>
      <c r="XDD1918">
        <v>237</v>
      </c>
      <c r="XDE1918">
        <v>1800.08</v>
      </c>
      <c r="XDF1918">
        <v>10123</v>
      </c>
    </row>
    <row r="1919" spans="16324:16334" x14ac:dyDescent="0.3">
      <c r="XCV1919" t="s">
        <v>516</v>
      </c>
      <c r="XCW1919">
        <v>2</v>
      </c>
      <c r="XCX1919">
        <v>25</v>
      </c>
      <c r="XCY1919">
        <v>0.1</v>
      </c>
      <c r="XCZ1919">
        <v>100</v>
      </c>
      <c r="XDA1919">
        <v>988</v>
      </c>
      <c r="XDB1919">
        <v>157.68899999999999</v>
      </c>
      <c r="XDC1919">
        <v>0</v>
      </c>
      <c r="XDD1919">
        <v>68</v>
      </c>
      <c r="XDE1919">
        <v>1800.57</v>
      </c>
      <c r="XDF1919">
        <v>5919</v>
      </c>
    </row>
    <row r="1920" spans="16324:16334" x14ac:dyDescent="0.3">
      <c r="XCV1920" t="s">
        <v>516</v>
      </c>
      <c r="XCW1920">
        <v>2</v>
      </c>
      <c r="XCX1920">
        <v>25</v>
      </c>
      <c r="XCY1920">
        <v>0.15</v>
      </c>
      <c r="XCZ1920">
        <v>100</v>
      </c>
      <c r="XDA1920">
        <v>992</v>
      </c>
      <c r="XDB1920">
        <v>695.33799999999997</v>
      </c>
      <c r="XDC1920">
        <v>0</v>
      </c>
      <c r="XDD1920">
        <v>16</v>
      </c>
      <c r="XDE1920">
        <v>1804.15</v>
      </c>
      <c r="XDF1920">
        <v>2309</v>
      </c>
    </row>
    <row r="1921" spans="16324:16334" x14ac:dyDescent="0.3">
      <c r="XCV1921" t="s">
        <v>516</v>
      </c>
      <c r="XCW1921">
        <v>2</v>
      </c>
      <c r="XCX1921">
        <v>25</v>
      </c>
      <c r="XCY1921">
        <v>0.2</v>
      </c>
      <c r="XCZ1921">
        <v>100</v>
      </c>
      <c r="XDA1921">
        <v>1016</v>
      </c>
      <c r="XDB1921">
        <v>1773.71</v>
      </c>
      <c r="XDC1921">
        <v>0</v>
      </c>
      <c r="XDD1921">
        <v>2</v>
      </c>
      <c r="XDE1921">
        <v>1822.24</v>
      </c>
      <c r="XDF1921">
        <v>659</v>
      </c>
    </row>
    <row r="1922" spans="16324:16334" x14ac:dyDescent="0.3">
      <c r="XCV1922" t="s">
        <v>516</v>
      </c>
      <c r="XCW1922">
        <v>2</v>
      </c>
      <c r="XCX1922">
        <v>50</v>
      </c>
      <c r="XCY1922">
        <v>0.05</v>
      </c>
      <c r="XCZ1922">
        <v>100</v>
      </c>
      <c r="XDA1922">
        <v>978</v>
      </c>
      <c r="XDB1922">
        <v>105.339</v>
      </c>
      <c r="XDC1922">
        <v>8</v>
      </c>
      <c r="XDD1922">
        <v>222</v>
      </c>
      <c r="XDE1922">
        <v>1800.02</v>
      </c>
      <c r="XDF1922">
        <v>13754</v>
      </c>
    </row>
    <row r="1923" spans="16324:16334" x14ac:dyDescent="0.3">
      <c r="XCV1923" t="s">
        <v>516</v>
      </c>
      <c r="XCW1923">
        <v>2</v>
      </c>
      <c r="XCX1923">
        <v>50</v>
      </c>
      <c r="XCY1923">
        <v>0.1</v>
      </c>
      <c r="XCZ1923">
        <v>100</v>
      </c>
      <c r="XDA1923">
        <v>988</v>
      </c>
      <c r="XDB1923">
        <v>493.40300000000002</v>
      </c>
      <c r="XDC1923">
        <v>6</v>
      </c>
      <c r="XDD1923">
        <v>52</v>
      </c>
      <c r="XDE1923">
        <v>1800.47</v>
      </c>
      <c r="XDF1923">
        <v>4489</v>
      </c>
    </row>
    <row r="1924" spans="16324:16334" x14ac:dyDescent="0.3">
      <c r="XCV1924" t="s">
        <v>516</v>
      </c>
      <c r="XCW1924">
        <v>2</v>
      </c>
      <c r="XCX1924">
        <v>50</v>
      </c>
      <c r="XCY1924">
        <v>0.15</v>
      </c>
      <c r="XCZ1924">
        <v>100</v>
      </c>
      <c r="XDA1924">
        <v>1025</v>
      </c>
      <c r="XDB1924">
        <v>1665.63</v>
      </c>
      <c r="XDC1924">
        <v>8</v>
      </c>
      <c r="XDD1924">
        <v>11</v>
      </c>
      <c r="XDE1924">
        <v>1809.87</v>
      </c>
      <c r="XDF1924">
        <v>1686</v>
      </c>
    </row>
    <row r="1925" spans="16324:16334" x14ac:dyDescent="0.3">
      <c r="XCV1925" t="s">
        <v>516</v>
      </c>
      <c r="XCW1925">
        <v>2</v>
      </c>
      <c r="XCX1925">
        <v>50</v>
      </c>
      <c r="XCY1925">
        <v>0.2</v>
      </c>
      <c r="XCZ1925">
        <v>100</v>
      </c>
      <c r="XDA1925" t="s">
        <v>46</v>
      </c>
      <c r="XDB1925">
        <v>60.025599999999997</v>
      </c>
      <c r="XDC1925">
        <v>0</v>
      </c>
      <c r="XDD1925">
        <v>1</v>
      </c>
      <c r="XDE1925">
        <v>1801.03</v>
      </c>
      <c r="XDF1925">
        <v>29</v>
      </c>
    </row>
    <row r="1926" spans="16324:16334" x14ac:dyDescent="0.3">
      <c r="XCV1926" t="s">
        <v>516</v>
      </c>
      <c r="XCW1926">
        <v>3</v>
      </c>
      <c r="XCX1926">
        <v>0</v>
      </c>
      <c r="XCY1926">
        <v>0.05</v>
      </c>
      <c r="XCZ1926">
        <v>100</v>
      </c>
      <c r="XDA1926">
        <v>988</v>
      </c>
      <c r="XDB1926">
        <v>44.006999999999998</v>
      </c>
      <c r="XDC1926">
        <v>0</v>
      </c>
      <c r="XDD1926">
        <v>331</v>
      </c>
      <c r="XDE1926">
        <v>1800.08</v>
      </c>
      <c r="XDF1926">
        <v>24040</v>
      </c>
    </row>
    <row r="1927" spans="16324:16334" x14ac:dyDescent="0.3">
      <c r="XCV1927" t="s">
        <v>516</v>
      </c>
      <c r="XCW1927">
        <v>3</v>
      </c>
      <c r="XCX1927">
        <v>10</v>
      </c>
      <c r="XCY1927">
        <v>0.05</v>
      </c>
      <c r="XCZ1927">
        <v>100</v>
      </c>
      <c r="XDA1927">
        <v>988</v>
      </c>
      <c r="XDB1927">
        <v>63.607599999999998</v>
      </c>
      <c r="XDC1927">
        <v>4</v>
      </c>
      <c r="XDD1927">
        <v>315</v>
      </c>
      <c r="XDE1927">
        <v>1800.01</v>
      </c>
      <c r="XDF1927">
        <v>24423</v>
      </c>
    </row>
    <row r="1928" spans="16324:16334" x14ac:dyDescent="0.3">
      <c r="XCV1928" t="s">
        <v>516</v>
      </c>
      <c r="XCW1928">
        <v>3</v>
      </c>
      <c r="XCX1928">
        <v>25</v>
      </c>
      <c r="XCY1928">
        <v>0.05</v>
      </c>
      <c r="XCZ1928">
        <v>100</v>
      </c>
      <c r="XDA1928">
        <v>988</v>
      </c>
      <c r="XDB1928">
        <v>42.319400000000002</v>
      </c>
      <c r="XDC1928">
        <v>3</v>
      </c>
      <c r="XDD1928">
        <v>410</v>
      </c>
      <c r="XDE1928">
        <v>1800.06</v>
      </c>
      <c r="XDF1928">
        <v>25381</v>
      </c>
    </row>
    <row r="1929" spans="16324:16334" x14ac:dyDescent="0.3">
      <c r="XCV1929" t="s">
        <v>516</v>
      </c>
      <c r="XCW1929">
        <v>3</v>
      </c>
      <c r="XCX1929">
        <v>50</v>
      </c>
      <c r="XCY1929">
        <v>0.05</v>
      </c>
      <c r="XCZ1929">
        <v>100</v>
      </c>
      <c r="XDA1929">
        <v>988</v>
      </c>
      <c r="XDB1929">
        <v>31.869199999999999</v>
      </c>
      <c r="XDC1929">
        <v>0</v>
      </c>
      <c r="XDD1929">
        <v>376</v>
      </c>
      <c r="XDE1929">
        <v>1800.07</v>
      </c>
      <c r="XDF1929">
        <v>26025</v>
      </c>
    </row>
    <row r="1930" spans="16324:16334" x14ac:dyDescent="0.3">
      <c r="XCV1930" t="s">
        <v>525</v>
      </c>
      <c r="XCW1930">
        <v>0</v>
      </c>
      <c r="XCX1930">
        <v>0</v>
      </c>
      <c r="XCY1930">
        <v>0.05</v>
      </c>
      <c r="XCZ1930">
        <v>3038</v>
      </c>
      <c r="XDA1930" t="s">
        <v>46</v>
      </c>
      <c r="XDB1930">
        <v>72.003399999999999</v>
      </c>
      <c r="XDC1930">
        <v>0</v>
      </c>
      <c r="XDD1930">
        <v>1</v>
      </c>
      <c r="XDE1930">
        <v>1804.5</v>
      </c>
      <c r="XDF1930">
        <v>28</v>
      </c>
    </row>
    <row r="1931" spans="16324:16334" x14ac:dyDescent="0.3">
      <c r="XCV1931" t="s">
        <v>525</v>
      </c>
      <c r="XCW1931">
        <v>0</v>
      </c>
      <c r="XCX1931">
        <v>0</v>
      </c>
      <c r="XCY1931">
        <v>0.1</v>
      </c>
      <c r="XCZ1931">
        <v>3038</v>
      </c>
      <c r="XDA1931" t="s">
        <v>46</v>
      </c>
      <c r="XDB1931">
        <v>74.540199999999999</v>
      </c>
      <c r="XDC1931">
        <v>0</v>
      </c>
      <c r="XDD1931">
        <v>1</v>
      </c>
      <c r="XDE1931">
        <v>1843.17</v>
      </c>
      <c r="XDF1931">
        <v>28</v>
      </c>
    </row>
    <row r="1932" spans="16324:16334" x14ac:dyDescent="0.3">
      <c r="XCV1932" t="s">
        <v>525</v>
      </c>
      <c r="XCW1932">
        <v>0</v>
      </c>
      <c r="XCX1932">
        <v>0</v>
      </c>
      <c r="XCY1932">
        <v>0.15</v>
      </c>
      <c r="XCZ1932">
        <v>3038</v>
      </c>
      <c r="XDA1932" t="s">
        <v>46</v>
      </c>
      <c r="XDB1932">
        <v>73.336699999999993</v>
      </c>
      <c r="XDC1932">
        <v>0</v>
      </c>
      <c r="XDD1932">
        <v>1</v>
      </c>
      <c r="XDE1932">
        <v>1845.57</v>
      </c>
      <c r="XDF1932">
        <v>28</v>
      </c>
    </row>
    <row r="1933" spans="16324:16334" x14ac:dyDescent="0.3">
      <c r="XCV1933" t="s">
        <v>525</v>
      </c>
      <c r="XCW1933">
        <v>0</v>
      </c>
      <c r="XCX1933">
        <v>0</v>
      </c>
      <c r="XCY1933">
        <v>0.2</v>
      </c>
      <c r="XCZ1933">
        <v>3038</v>
      </c>
      <c r="XDA1933" t="s">
        <v>46</v>
      </c>
      <c r="XDB1933">
        <v>73.389899999999997</v>
      </c>
      <c r="XDC1933">
        <v>0</v>
      </c>
      <c r="XDD1933">
        <v>1</v>
      </c>
      <c r="XDE1933">
        <v>1823.81</v>
      </c>
      <c r="XDF1933">
        <v>28</v>
      </c>
    </row>
    <row r="1934" spans="16324:16334" x14ac:dyDescent="0.3">
      <c r="XCV1934" t="s">
        <v>525</v>
      </c>
      <c r="XCW1934">
        <v>3</v>
      </c>
      <c r="XCX1934">
        <v>0</v>
      </c>
      <c r="XCY1934">
        <v>0.05</v>
      </c>
      <c r="XCZ1934">
        <v>3038</v>
      </c>
      <c r="XDA1934" t="s">
        <v>46</v>
      </c>
      <c r="XDB1934">
        <v>84.840999999999994</v>
      </c>
      <c r="XDC1934">
        <v>0</v>
      </c>
      <c r="XDD1934">
        <v>1</v>
      </c>
      <c r="XDE1934">
        <v>1823.14</v>
      </c>
      <c r="XDF1934">
        <v>28</v>
      </c>
    </row>
    <row r="1935" spans="16324:16334" x14ac:dyDescent="0.3">
      <c r="XCV1935" t="s">
        <v>525</v>
      </c>
      <c r="XCW1935">
        <v>3</v>
      </c>
      <c r="XCX1935">
        <v>0</v>
      </c>
      <c r="XCY1935">
        <v>0.1</v>
      </c>
      <c r="XCZ1935">
        <v>3038</v>
      </c>
      <c r="XDA1935" t="s">
        <v>46</v>
      </c>
      <c r="XDB1935">
        <v>85.041600000000003</v>
      </c>
      <c r="XDC1935">
        <v>0</v>
      </c>
      <c r="XDD1935">
        <v>1</v>
      </c>
      <c r="XDE1935">
        <v>1820.2</v>
      </c>
      <c r="XDF1935">
        <v>28</v>
      </c>
    </row>
    <row r="1936" spans="16324:16334" x14ac:dyDescent="0.3">
      <c r="XCV1936" t="s">
        <v>525</v>
      </c>
      <c r="XCW1936">
        <v>3</v>
      </c>
      <c r="XCX1936">
        <v>0</v>
      </c>
      <c r="XCY1936">
        <v>0.15</v>
      </c>
      <c r="XCZ1936">
        <v>3038</v>
      </c>
      <c r="XDA1936" t="s">
        <v>46</v>
      </c>
      <c r="XDB1936">
        <v>85.369299999999996</v>
      </c>
      <c r="XDC1936">
        <v>0</v>
      </c>
      <c r="XDD1936">
        <v>1</v>
      </c>
      <c r="XDE1936">
        <v>1822.48</v>
      </c>
      <c r="XDF1936">
        <v>28</v>
      </c>
    </row>
    <row r="1937" spans="16324:16334" x14ac:dyDescent="0.3">
      <c r="XCV1937" t="s">
        <v>525</v>
      </c>
      <c r="XCW1937">
        <v>3</v>
      </c>
      <c r="XCX1937">
        <v>0</v>
      </c>
      <c r="XCY1937">
        <v>0.2</v>
      </c>
      <c r="XCZ1937">
        <v>3038</v>
      </c>
      <c r="XDA1937" t="s">
        <v>46</v>
      </c>
      <c r="XDB1937">
        <v>86.614199999999997</v>
      </c>
      <c r="XDC1937">
        <v>0</v>
      </c>
      <c r="XDD1937">
        <v>1</v>
      </c>
      <c r="XDE1937">
        <v>1837.38</v>
      </c>
      <c r="XDF1937">
        <v>28</v>
      </c>
    </row>
    <row r="1938" spans="16324:16334" x14ac:dyDescent="0.3">
      <c r="XCV1938" t="s">
        <v>525</v>
      </c>
      <c r="XCW1938">
        <v>3</v>
      </c>
      <c r="XCX1938">
        <v>10</v>
      </c>
      <c r="XCY1938">
        <v>0.05</v>
      </c>
      <c r="XCZ1938">
        <v>3038</v>
      </c>
      <c r="XDA1938" t="s">
        <v>46</v>
      </c>
      <c r="XDB1938">
        <v>86.078599999999994</v>
      </c>
      <c r="XDC1938">
        <v>0</v>
      </c>
      <c r="XDD1938">
        <v>1</v>
      </c>
      <c r="XDE1938">
        <v>1832.2</v>
      </c>
      <c r="XDF1938">
        <v>28</v>
      </c>
    </row>
    <row r="1939" spans="16324:16334" x14ac:dyDescent="0.3">
      <c r="XCV1939" t="s">
        <v>525</v>
      </c>
      <c r="XCW1939">
        <v>3</v>
      </c>
      <c r="XCX1939">
        <v>10</v>
      </c>
      <c r="XCY1939">
        <v>0.1</v>
      </c>
      <c r="XCZ1939">
        <v>3038</v>
      </c>
      <c r="XDA1939" t="s">
        <v>46</v>
      </c>
      <c r="XDB1939">
        <v>85.5749</v>
      </c>
      <c r="XDC1939">
        <v>0</v>
      </c>
      <c r="XDD1939">
        <v>1</v>
      </c>
      <c r="XDE1939">
        <v>1826.83</v>
      </c>
      <c r="XDF1939">
        <v>28</v>
      </c>
    </row>
    <row r="1940" spans="16324:16334" x14ac:dyDescent="0.3">
      <c r="XCV1940" t="s">
        <v>525</v>
      </c>
      <c r="XCW1940">
        <v>3</v>
      </c>
      <c r="XCX1940">
        <v>10</v>
      </c>
      <c r="XCY1940">
        <v>0.15</v>
      </c>
      <c r="XCZ1940">
        <v>3038</v>
      </c>
      <c r="XDA1940" t="s">
        <v>46</v>
      </c>
      <c r="XDB1940">
        <v>85.448499999999996</v>
      </c>
      <c r="XDC1940">
        <v>0</v>
      </c>
      <c r="XDD1940">
        <v>1</v>
      </c>
      <c r="XDE1940">
        <v>1828.13</v>
      </c>
      <c r="XDF1940">
        <v>28</v>
      </c>
    </row>
    <row r="1941" spans="16324:16334" x14ac:dyDescent="0.3">
      <c r="XCV1941" t="s">
        <v>525</v>
      </c>
      <c r="XCW1941">
        <v>3</v>
      </c>
      <c r="XCX1941">
        <v>10</v>
      </c>
      <c r="XCY1941">
        <v>0.2</v>
      </c>
      <c r="XCZ1941">
        <v>3038</v>
      </c>
      <c r="XDA1941" t="s">
        <v>46</v>
      </c>
      <c r="XDB1941">
        <v>86.136600000000001</v>
      </c>
      <c r="XDC1941">
        <v>0</v>
      </c>
      <c r="XDD1941">
        <v>1</v>
      </c>
      <c r="XDE1941">
        <v>1827.8</v>
      </c>
      <c r="XDF1941">
        <v>28</v>
      </c>
    </row>
    <row r="1942" spans="16324:16334" x14ac:dyDescent="0.3">
      <c r="XCV1942" t="s">
        <v>525</v>
      </c>
      <c r="XCW1942">
        <v>3</v>
      </c>
      <c r="XCX1942">
        <v>25</v>
      </c>
      <c r="XCY1942">
        <v>0.05</v>
      </c>
      <c r="XCZ1942">
        <v>3038</v>
      </c>
      <c r="XDA1942" t="s">
        <v>46</v>
      </c>
      <c r="XDB1942">
        <v>84.549300000000002</v>
      </c>
      <c r="XDC1942">
        <v>0</v>
      </c>
      <c r="XDD1942">
        <v>1</v>
      </c>
      <c r="XDE1942">
        <v>1841.87</v>
      </c>
      <c r="XDF1942">
        <v>28</v>
      </c>
    </row>
    <row r="1943" spans="16324:16334" x14ac:dyDescent="0.3">
      <c r="XCV1943" t="s">
        <v>525</v>
      </c>
      <c r="XCW1943">
        <v>3</v>
      </c>
      <c r="XCX1943">
        <v>25</v>
      </c>
      <c r="XCY1943">
        <v>0.1</v>
      </c>
      <c r="XCZ1943">
        <v>3038</v>
      </c>
      <c r="XDA1943" t="s">
        <v>46</v>
      </c>
      <c r="XDB1943">
        <v>84.138900000000007</v>
      </c>
      <c r="XDC1943">
        <v>0</v>
      </c>
      <c r="XDD1943">
        <v>1</v>
      </c>
      <c r="XDE1943">
        <v>1835.19</v>
      </c>
      <c r="XDF1943">
        <v>28</v>
      </c>
    </row>
    <row r="1944" spans="16324:16334" x14ac:dyDescent="0.3">
      <c r="XCV1944" t="s">
        <v>525</v>
      </c>
      <c r="XCW1944">
        <v>3</v>
      </c>
      <c r="XCX1944">
        <v>25</v>
      </c>
      <c r="XCY1944">
        <v>0.15</v>
      </c>
      <c r="XCZ1944">
        <v>3038</v>
      </c>
      <c r="XDA1944" t="s">
        <v>46</v>
      </c>
      <c r="XDB1944">
        <v>86.651399999999995</v>
      </c>
      <c r="XDC1944">
        <v>0</v>
      </c>
      <c r="XDD1944">
        <v>1</v>
      </c>
      <c r="XDE1944">
        <v>1833.6</v>
      </c>
      <c r="XDF1944">
        <v>28</v>
      </c>
    </row>
    <row r="1945" spans="16324:16334" x14ac:dyDescent="0.3">
      <c r="XCV1945" t="s">
        <v>525</v>
      </c>
      <c r="XCW1945">
        <v>3</v>
      </c>
      <c r="XCX1945">
        <v>25</v>
      </c>
      <c r="XCY1945">
        <v>0.2</v>
      </c>
      <c r="XCZ1945">
        <v>3038</v>
      </c>
      <c r="XDA1945" t="s">
        <v>46</v>
      </c>
      <c r="XDB1945">
        <v>85.849599999999995</v>
      </c>
      <c r="XDC1945">
        <v>0</v>
      </c>
      <c r="XDD1945">
        <v>1</v>
      </c>
      <c r="XDE1945">
        <v>1833.72</v>
      </c>
      <c r="XDF1945">
        <v>28</v>
      </c>
    </row>
    <row r="1946" spans="16324:16334" x14ac:dyDescent="0.3">
      <c r="XCV1946" t="s">
        <v>525</v>
      </c>
      <c r="XCW1946">
        <v>3</v>
      </c>
      <c r="XCX1946">
        <v>50</v>
      </c>
      <c r="XCY1946">
        <v>0.05</v>
      </c>
      <c r="XCZ1946">
        <v>3038</v>
      </c>
      <c r="XDA1946" t="s">
        <v>46</v>
      </c>
      <c r="XDB1946">
        <v>86.756399999999999</v>
      </c>
      <c r="XDC1946">
        <v>0</v>
      </c>
      <c r="XDD1946">
        <v>1</v>
      </c>
      <c r="XDE1946">
        <v>1839.93</v>
      </c>
      <c r="XDF1946">
        <v>28</v>
      </c>
    </row>
    <row r="1947" spans="16324:16334" x14ac:dyDescent="0.3">
      <c r="XCV1947" t="s">
        <v>525</v>
      </c>
      <c r="XCW1947">
        <v>3</v>
      </c>
      <c r="XCX1947">
        <v>50</v>
      </c>
      <c r="XCY1947">
        <v>0.1</v>
      </c>
      <c r="XCZ1947">
        <v>3038</v>
      </c>
      <c r="XDA1947" t="s">
        <v>46</v>
      </c>
      <c r="XDB1947">
        <v>85.668400000000005</v>
      </c>
      <c r="XDC1947">
        <v>0</v>
      </c>
      <c r="XDD1947">
        <v>1</v>
      </c>
      <c r="XDE1947">
        <v>1827.85</v>
      </c>
      <c r="XDF1947">
        <v>28</v>
      </c>
    </row>
    <row r="1948" spans="16324:16334" x14ac:dyDescent="0.3">
      <c r="XCV1948" t="s">
        <v>525</v>
      </c>
      <c r="XCW1948">
        <v>3</v>
      </c>
      <c r="XCX1948">
        <v>50</v>
      </c>
      <c r="XCY1948">
        <v>0.15</v>
      </c>
      <c r="XCZ1948">
        <v>3038</v>
      </c>
      <c r="XDA1948" t="s">
        <v>46</v>
      </c>
      <c r="XDB1948">
        <v>87.4238</v>
      </c>
      <c r="XDC1948">
        <v>0</v>
      </c>
      <c r="XDD1948">
        <v>1</v>
      </c>
      <c r="XDE1948">
        <v>1833.04</v>
      </c>
      <c r="XDF1948">
        <v>28</v>
      </c>
    </row>
    <row r="1949" spans="16324:16334" x14ac:dyDescent="0.3">
      <c r="XCV1949" t="s">
        <v>525</v>
      </c>
      <c r="XCW1949">
        <v>3</v>
      </c>
      <c r="XCX1949">
        <v>50</v>
      </c>
      <c r="XCY1949">
        <v>0.2</v>
      </c>
      <c r="XCZ1949">
        <v>3038</v>
      </c>
      <c r="XDA1949" t="s">
        <v>46</v>
      </c>
      <c r="XDB1949">
        <v>86.52</v>
      </c>
      <c r="XDC1949">
        <v>0</v>
      </c>
      <c r="XDD1949">
        <v>1</v>
      </c>
      <c r="XDE1949">
        <v>1832.13</v>
      </c>
      <c r="XDF1949">
        <v>28</v>
      </c>
    </row>
    <row r="1950" spans="16324:16334" x14ac:dyDescent="0.3">
      <c r="XCV1950" t="s">
        <v>523</v>
      </c>
      <c r="XCW1950">
        <v>1</v>
      </c>
      <c r="XCX1950">
        <v>5</v>
      </c>
      <c r="XCY1950">
        <v>0.05</v>
      </c>
      <c r="XCZ1950">
        <v>50</v>
      </c>
      <c r="XDA1950">
        <v>715</v>
      </c>
      <c r="XDB1950">
        <v>1.1389</v>
      </c>
      <c r="XDC1950">
        <v>0</v>
      </c>
      <c r="XDD1950">
        <v>460031</v>
      </c>
      <c r="XDE1950">
        <v>1800</v>
      </c>
      <c r="XDF1950">
        <v>73323</v>
      </c>
    </row>
    <row r="1951" spans="16324:16334" x14ac:dyDescent="0.3">
      <c r="XCV1951" t="s">
        <v>523</v>
      </c>
      <c r="XCW1951">
        <v>1</v>
      </c>
      <c r="XCX1951">
        <v>5</v>
      </c>
      <c r="XCY1951">
        <v>0.1</v>
      </c>
      <c r="XCZ1951">
        <v>50</v>
      </c>
      <c r="XDA1951">
        <v>715</v>
      </c>
      <c r="XDB1951">
        <v>0.73794499999999996</v>
      </c>
      <c r="XDC1951">
        <v>0</v>
      </c>
      <c r="XDD1951">
        <v>617414</v>
      </c>
      <c r="XDE1951">
        <v>1800</v>
      </c>
      <c r="XDF1951">
        <v>72064</v>
      </c>
    </row>
    <row r="1952" spans="16324:16334" x14ac:dyDescent="0.3">
      <c r="XCV1952" t="s">
        <v>523</v>
      </c>
      <c r="XCW1952">
        <v>1</v>
      </c>
      <c r="XCX1952">
        <v>5</v>
      </c>
      <c r="XCY1952">
        <v>0.15</v>
      </c>
      <c r="XCZ1952">
        <v>50</v>
      </c>
      <c r="XDA1952">
        <v>715</v>
      </c>
      <c r="XDB1952">
        <v>0.486927</v>
      </c>
      <c r="XDC1952">
        <v>0</v>
      </c>
      <c r="XDD1952">
        <v>523391</v>
      </c>
      <c r="XDE1952">
        <v>1800.01</v>
      </c>
      <c r="XDF1952">
        <v>71513</v>
      </c>
    </row>
    <row r="1953" spans="16324:16334" x14ac:dyDescent="0.3">
      <c r="XCV1953" t="s">
        <v>523</v>
      </c>
      <c r="XCW1953">
        <v>1</v>
      </c>
      <c r="XCX1953">
        <v>5</v>
      </c>
      <c r="XCY1953">
        <v>0.2</v>
      </c>
      <c r="XCZ1953">
        <v>50</v>
      </c>
      <c r="XDA1953">
        <v>715</v>
      </c>
      <c r="XDB1953">
        <v>2.6448800000000001</v>
      </c>
      <c r="XDC1953">
        <v>4</v>
      </c>
      <c r="XDD1953">
        <v>257334</v>
      </c>
      <c r="XDE1953">
        <v>1800.04</v>
      </c>
      <c r="XDF1953">
        <v>63539</v>
      </c>
    </row>
    <row r="1954" spans="16324:16334" x14ac:dyDescent="0.3">
      <c r="XCV1954" t="s">
        <v>523</v>
      </c>
      <c r="XCW1954">
        <v>1</v>
      </c>
      <c r="XCX1954">
        <v>10</v>
      </c>
      <c r="XCY1954">
        <v>0.15</v>
      </c>
      <c r="XCZ1954">
        <v>50</v>
      </c>
      <c r="XDA1954">
        <v>715</v>
      </c>
      <c r="XDB1954">
        <v>4.81372</v>
      </c>
      <c r="XDC1954">
        <v>27</v>
      </c>
      <c r="XDD1954">
        <v>482375</v>
      </c>
      <c r="XDE1954">
        <v>1800</v>
      </c>
      <c r="XDF1954">
        <v>68998</v>
      </c>
    </row>
    <row r="1955" spans="16324:16334" x14ac:dyDescent="0.3">
      <c r="XCV1955" t="s">
        <v>523</v>
      </c>
      <c r="XCW1955">
        <v>1</v>
      </c>
      <c r="XCX1955">
        <v>10</v>
      </c>
      <c r="XCY1955">
        <v>0.2</v>
      </c>
      <c r="XCZ1955">
        <v>50</v>
      </c>
      <c r="XDA1955">
        <v>715</v>
      </c>
      <c r="XDB1955">
        <v>3.25698</v>
      </c>
      <c r="XDC1955">
        <v>0</v>
      </c>
      <c r="XDD1955">
        <v>25159</v>
      </c>
      <c r="XDE1955">
        <v>1800.16</v>
      </c>
      <c r="XDF1955">
        <v>24335</v>
      </c>
    </row>
    <row r="1956" spans="16324:16334" x14ac:dyDescent="0.3">
      <c r="XCV1956" t="s">
        <v>523</v>
      </c>
      <c r="XCW1956">
        <v>1</v>
      </c>
      <c r="XCX1956">
        <v>25</v>
      </c>
      <c r="XCY1956">
        <v>0.05</v>
      </c>
      <c r="XCZ1956">
        <v>50</v>
      </c>
      <c r="XDA1956">
        <v>715</v>
      </c>
      <c r="XDB1956">
        <v>2.32572</v>
      </c>
      <c r="XDC1956">
        <v>1</v>
      </c>
      <c r="XDD1956">
        <v>136962</v>
      </c>
      <c r="XDE1956">
        <v>1800</v>
      </c>
      <c r="XDF1956">
        <v>52128</v>
      </c>
    </row>
    <row r="1957" spans="16324:16334" x14ac:dyDescent="0.3">
      <c r="XCV1957" t="s">
        <v>523</v>
      </c>
      <c r="XCW1957">
        <v>1</v>
      </c>
      <c r="XCX1957">
        <v>25</v>
      </c>
      <c r="XCY1957">
        <v>0.1</v>
      </c>
      <c r="XCZ1957">
        <v>50</v>
      </c>
      <c r="XDA1957">
        <v>729</v>
      </c>
      <c r="XDB1957">
        <v>182.465</v>
      </c>
      <c r="XDC1957">
        <v>177</v>
      </c>
      <c r="XDD1957">
        <v>9407</v>
      </c>
      <c r="XDE1957">
        <v>1800.09</v>
      </c>
      <c r="XDF1957">
        <v>17850</v>
      </c>
    </row>
    <row r="1958" spans="16324:16334" x14ac:dyDescent="0.3">
      <c r="XCV1958" t="s">
        <v>523</v>
      </c>
      <c r="XCW1958">
        <v>1</v>
      </c>
      <c r="XCX1958">
        <v>25</v>
      </c>
      <c r="XCY1958">
        <v>0.15</v>
      </c>
      <c r="XCZ1958">
        <v>50</v>
      </c>
      <c r="XDA1958" t="s">
        <v>46</v>
      </c>
      <c r="XDB1958">
        <v>60.009300000000003</v>
      </c>
      <c r="XDC1958">
        <v>0</v>
      </c>
      <c r="XDD1958">
        <v>1</v>
      </c>
      <c r="XDE1958">
        <v>1801.76</v>
      </c>
      <c r="XDF1958">
        <v>29</v>
      </c>
    </row>
    <row r="1959" spans="16324:16334" x14ac:dyDescent="0.3">
      <c r="XCV1959" t="s">
        <v>523</v>
      </c>
      <c r="XCW1959">
        <v>1</v>
      </c>
      <c r="XCX1959">
        <v>25</v>
      </c>
      <c r="XCY1959">
        <v>0.2</v>
      </c>
      <c r="XCZ1959">
        <v>50</v>
      </c>
      <c r="XDA1959" t="s">
        <v>46</v>
      </c>
      <c r="XDB1959">
        <v>60.008699999999997</v>
      </c>
      <c r="XDC1959">
        <v>0</v>
      </c>
      <c r="XDD1959">
        <v>1</v>
      </c>
      <c r="XDE1959">
        <v>1802.19</v>
      </c>
      <c r="XDF1959">
        <v>29</v>
      </c>
    </row>
    <row r="1960" spans="16324:16334" x14ac:dyDescent="0.3">
      <c r="XCV1960" t="s">
        <v>523</v>
      </c>
      <c r="XCW1960">
        <v>1</v>
      </c>
      <c r="XCX1960">
        <v>50</v>
      </c>
      <c r="XCY1960">
        <v>0.05</v>
      </c>
      <c r="XCZ1960">
        <v>50</v>
      </c>
      <c r="XDA1960">
        <v>722</v>
      </c>
      <c r="XDB1960">
        <v>3.9072100000000001</v>
      </c>
      <c r="XDC1960">
        <v>0</v>
      </c>
      <c r="XDD1960">
        <v>36256</v>
      </c>
      <c r="XDE1960">
        <v>1800.01</v>
      </c>
      <c r="XDF1960">
        <v>27739</v>
      </c>
    </row>
    <row r="1961" spans="16324:16334" x14ac:dyDescent="0.3">
      <c r="XCV1961" t="s">
        <v>523</v>
      </c>
      <c r="XCW1961">
        <v>1</v>
      </c>
      <c r="XCX1961">
        <v>50</v>
      </c>
      <c r="XCY1961">
        <v>0.1</v>
      </c>
      <c r="XCZ1961">
        <v>50</v>
      </c>
      <c r="XDA1961" t="s">
        <v>46</v>
      </c>
      <c r="XDB1961">
        <v>60.009900000000002</v>
      </c>
      <c r="XDC1961">
        <v>0</v>
      </c>
      <c r="XDD1961">
        <v>1</v>
      </c>
      <c r="XDE1961">
        <v>1805.19</v>
      </c>
      <c r="XDF1961">
        <v>29</v>
      </c>
    </row>
    <row r="1962" spans="16324:16334" x14ac:dyDescent="0.3">
      <c r="XCV1962" t="s">
        <v>523</v>
      </c>
      <c r="XCW1962">
        <v>1</v>
      </c>
      <c r="XCX1962">
        <v>50</v>
      </c>
      <c r="XCY1962">
        <v>0.15</v>
      </c>
      <c r="XCZ1962">
        <v>50</v>
      </c>
      <c r="XDA1962" t="s">
        <v>46</v>
      </c>
      <c r="XDB1962">
        <v>60.008400000000002</v>
      </c>
      <c r="XDC1962">
        <v>0</v>
      </c>
      <c r="XDD1962">
        <v>1</v>
      </c>
      <c r="XDE1962">
        <v>1801.44</v>
      </c>
      <c r="XDF1962">
        <v>29</v>
      </c>
    </row>
    <row r="1963" spans="16324:16334" x14ac:dyDescent="0.3">
      <c r="XCV1963" t="s">
        <v>523</v>
      </c>
      <c r="XCW1963">
        <v>1</v>
      </c>
      <c r="XCX1963">
        <v>50</v>
      </c>
      <c r="XCY1963">
        <v>0.2</v>
      </c>
      <c r="XCZ1963">
        <v>50</v>
      </c>
      <c r="XDA1963" t="s">
        <v>46</v>
      </c>
      <c r="XDB1963">
        <v>60.008099999999999</v>
      </c>
      <c r="XDC1963">
        <v>0</v>
      </c>
      <c r="XDD1963">
        <v>1</v>
      </c>
      <c r="XDE1963">
        <v>1800.81</v>
      </c>
      <c r="XDF1963">
        <v>29</v>
      </c>
    </row>
    <row r="1964" spans="16324:16334" x14ac:dyDescent="0.3">
      <c r="XCV1964" t="s">
        <v>523</v>
      </c>
      <c r="XCW1964">
        <v>2</v>
      </c>
      <c r="XCX1964">
        <v>5</v>
      </c>
      <c r="XCY1964">
        <v>0.05</v>
      </c>
      <c r="XCZ1964">
        <v>50</v>
      </c>
      <c r="XDA1964">
        <v>715</v>
      </c>
      <c r="XDB1964">
        <v>0.56199699999999997</v>
      </c>
      <c r="XDC1964">
        <v>0</v>
      </c>
      <c r="XDD1964">
        <v>489501</v>
      </c>
      <c r="XDE1964">
        <v>1800</v>
      </c>
      <c r="XDF1964">
        <v>70502</v>
      </c>
    </row>
    <row r="1965" spans="16324:16334" x14ac:dyDescent="0.3">
      <c r="XCV1965" t="s">
        <v>523</v>
      </c>
      <c r="XCW1965">
        <v>2</v>
      </c>
      <c r="XCX1965">
        <v>5</v>
      </c>
      <c r="XCY1965">
        <v>0.1</v>
      </c>
      <c r="XCZ1965">
        <v>50</v>
      </c>
      <c r="XDA1965">
        <v>715</v>
      </c>
      <c r="XDB1965">
        <v>1.65219</v>
      </c>
      <c r="XDC1965">
        <v>2</v>
      </c>
      <c r="XDD1965">
        <v>393896</v>
      </c>
      <c r="XDE1965">
        <v>1800</v>
      </c>
      <c r="XDF1965">
        <v>68604</v>
      </c>
    </row>
    <row r="1966" spans="16324:16334" x14ac:dyDescent="0.3">
      <c r="XCV1966" t="s">
        <v>523</v>
      </c>
      <c r="XCW1966">
        <v>2</v>
      </c>
      <c r="XCX1966">
        <v>5</v>
      </c>
      <c r="XCY1966">
        <v>0.15</v>
      </c>
      <c r="XCZ1966">
        <v>50</v>
      </c>
      <c r="XDA1966">
        <v>715</v>
      </c>
      <c r="XDB1966">
        <v>3.8472300000000001</v>
      </c>
      <c r="XDC1966">
        <v>0</v>
      </c>
      <c r="XDD1966">
        <v>409776</v>
      </c>
      <c r="XDE1966">
        <v>1800.16</v>
      </c>
      <c r="XDF1966">
        <v>68502</v>
      </c>
    </row>
    <row r="1967" spans="16324:16334" x14ac:dyDescent="0.3">
      <c r="XCV1967" t="s">
        <v>523</v>
      </c>
      <c r="XCW1967">
        <v>2</v>
      </c>
      <c r="XCX1967">
        <v>5</v>
      </c>
      <c r="XCY1967">
        <v>0.2</v>
      </c>
      <c r="XCZ1967">
        <v>50</v>
      </c>
      <c r="XDA1967">
        <v>715</v>
      </c>
      <c r="XDB1967">
        <v>7.0262700000000002</v>
      </c>
      <c r="XDC1967">
        <v>14</v>
      </c>
      <c r="XDD1967">
        <v>208040</v>
      </c>
      <c r="XDE1967">
        <v>1800</v>
      </c>
      <c r="XDF1967">
        <v>64876</v>
      </c>
    </row>
    <row r="1968" spans="16324:16334" x14ac:dyDescent="0.3">
      <c r="XCV1968" t="s">
        <v>523</v>
      </c>
      <c r="XCW1968">
        <v>2</v>
      </c>
      <c r="XCX1968">
        <v>10</v>
      </c>
      <c r="XCY1968">
        <v>0.05</v>
      </c>
      <c r="XCZ1968">
        <v>50</v>
      </c>
      <c r="XDA1968">
        <v>715</v>
      </c>
      <c r="XDB1968">
        <v>3.8911500000000001</v>
      </c>
      <c r="XDC1968">
        <v>5</v>
      </c>
      <c r="XDD1968">
        <v>444117</v>
      </c>
      <c r="XDE1968">
        <v>1800</v>
      </c>
      <c r="XDF1968">
        <v>64269</v>
      </c>
    </row>
    <row r="1969" spans="16324:16334" x14ac:dyDescent="0.3">
      <c r="XCV1969" t="s">
        <v>523</v>
      </c>
      <c r="XCW1969">
        <v>2</v>
      </c>
      <c r="XCX1969">
        <v>10</v>
      </c>
      <c r="XCY1969">
        <v>0.1</v>
      </c>
      <c r="XCZ1969">
        <v>50</v>
      </c>
      <c r="XDA1969">
        <v>715</v>
      </c>
      <c r="XDB1969">
        <v>2.2663600000000002</v>
      </c>
      <c r="XDC1969">
        <v>1</v>
      </c>
      <c r="XDD1969">
        <v>369917</v>
      </c>
      <c r="XDE1969">
        <v>1800.03</v>
      </c>
      <c r="XDF1969">
        <v>61508</v>
      </c>
    </row>
    <row r="1970" spans="16324:16334" x14ac:dyDescent="0.3">
      <c r="XCV1970" t="s">
        <v>523</v>
      </c>
      <c r="XCW1970">
        <v>2</v>
      </c>
      <c r="XCX1970">
        <v>10</v>
      </c>
      <c r="XCY1970">
        <v>0.15</v>
      </c>
      <c r="XCZ1970">
        <v>50</v>
      </c>
      <c r="XDA1970">
        <v>717</v>
      </c>
      <c r="XDB1970">
        <v>3.54664</v>
      </c>
      <c r="XDC1970">
        <v>4</v>
      </c>
      <c r="XDD1970">
        <v>167245</v>
      </c>
      <c r="XDE1970">
        <v>1800.01</v>
      </c>
      <c r="XDF1970">
        <v>49843</v>
      </c>
    </row>
    <row r="1971" spans="16324:16334" x14ac:dyDescent="0.3">
      <c r="XCV1971" t="s">
        <v>523</v>
      </c>
      <c r="XCW1971">
        <v>2</v>
      </c>
      <c r="XCX1971">
        <v>10</v>
      </c>
      <c r="XCY1971">
        <v>0.2</v>
      </c>
      <c r="XCZ1971">
        <v>50</v>
      </c>
      <c r="XDA1971">
        <v>723</v>
      </c>
      <c r="XDB1971">
        <v>3.75414</v>
      </c>
      <c r="XDC1971">
        <v>1</v>
      </c>
      <c r="XDD1971">
        <v>79261</v>
      </c>
      <c r="XDE1971">
        <v>1800</v>
      </c>
      <c r="XDF1971">
        <v>39769</v>
      </c>
    </row>
    <row r="1972" spans="16324:16334" x14ac:dyDescent="0.3">
      <c r="XCV1972" t="s">
        <v>523</v>
      </c>
      <c r="XCW1972">
        <v>2</v>
      </c>
      <c r="XCX1972">
        <v>25</v>
      </c>
      <c r="XCY1972">
        <v>0.05</v>
      </c>
      <c r="XCZ1972">
        <v>50</v>
      </c>
      <c r="XDA1972">
        <v>717</v>
      </c>
      <c r="XDB1972">
        <v>1.77312</v>
      </c>
      <c r="XDC1972">
        <v>0</v>
      </c>
      <c r="XDD1972">
        <v>70171</v>
      </c>
      <c r="XDE1972">
        <v>1800.08</v>
      </c>
      <c r="XDF1972">
        <v>37307</v>
      </c>
    </row>
    <row r="1973" spans="16324:16334" x14ac:dyDescent="0.3">
      <c r="XCV1973" t="s">
        <v>523</v>
      </c>
      <c r="XCW1973">
        <v>2</v>
      </c>
      <c r="XCX1973">
        <v>25</v>
      </c>
      <c r="XCY1973">
        <v>0.1</v>
      </c>
      <c r="XCZ1973">
        <v>50</v>
      </c>
      <c r="XDA1973">
        <v>733</v>
      </c>
      <c r="XDB1973">
        <v>94.827600000000004</v>
      </c>
      <c r="XDC1973">
        <v>12</v>
      </c>
      <c r="XDD1973">
        <v>2977</v>
      </c>
      <c r="XDE1973">
        <v>1800.17</v>
      </c>
      <c r="XDF1973">
        <v>11001</v>
      </c>
    </row>
    <row r="1974" spans="16324:16334" x14ac:dyDescent="0.3">
      <c r="XCV1974" t="s">
        <v>523</v>
      </c>
      <c r="XCW1974">
        <v>2</v>
      </c>
      <c r="XCX1974">
        <v>25</v>
      </c>
      <c r="XCY1974">
        <v>0.15</v>
      </c>
      <c r="XCZ1974">
        <v>50</v>
      </c>
      <c r="XDA1974">
        <v>795</v>
      </c>
      <c r="XDB1974">
        <v>1527.84</v>
      </c>
      <c r="XDC1974">
        <v>0</v>
      </c>
      <c r="XDD1974">
        <v>2</v>
      </c>
      <c r="XDE1974">
        <v>1835.45</v>
      </c>
      <c r="XDF1974">
        <v>165</v>
      </c>
    </row>
    <row r="1975" spans="16324:16334" x14ac:dyDescent="0.3">
      <c r="XCV1975" t="s">
        <v>523</v>
      </c>
      <c r="XCW1975">
        <v>2</v>
      </c>
      <c r="XCX1975">
        <v>25</v>
      </c>
      <c r="XCY1975">
        <v>0.2</v>
      </c>
      <c r="XCZ1975">
        <v>50</v>
      </c>
      <c r="XDA1975" t="s">
        <v>46</v>
      </c>
      <c r="XDB1975">
        <v>60.180399999999999</v>
      </c>
      <c r="XDC1975">
        <v>0</v>
      </c>
      <c r="XDD1975">
        <v>1</v>
      </c>
      <c r="XDE1975">
        <v>1812.67</v>
      </c>
      <c r="XDF1975">
        <v>29</v>
      </c>
    </row>
    <row r="1976" spans="16324:16334" x14ac:dyDescent="0.3">
      <c r="XCV1976" t="s">
        <v>523</v>
      </c>
      <c r="XCW1976">
        <v>2</v>
      </c>
      <c r="XCX1976">
        <v>50</v>
      </c>
      <c r="XCY1976">
        <v>0.05</v>
      </c>
      <c r="XCZ1976">
        <v>50</v>
      </c>
      <c r="XDA1976">
        <v>729</v>
      </c>
      <c r="XDB1976">
        <v>24.9026</v>
      </c>
      <c r="XDC1976">
        <v>8</v>
      </c>
      <c r="XDD1976">
        <v>51249</v>
      </c>
      <c r="XDE1976">
        <v>1800.01</v>
      </c>
      <c r="XDF1976">
        <v>27236</v>
      </c>
    </row>
    <row r="1977" spans="16324:16334" x14ac:dyDescent="0.3">
      <c r="XCV1977" t="s">
        <v>523</v>
      </c>
      <c r="XCW1977">
        <v>2</v>
      </c>
      <c r="XCX1977">
        <v>50</v>
      </c>
      <c r="XCY1977">
        <v>0.1</v>
      </c>
      <c r="XCZ1977">
        <v>50</v>
      </c>
      <c r="XDA1977" t="s">
        <v>46</v>
      </c>
      <c r="XDB1977">
        <v>60.0075</v>
      </c>
      <c r="XDC1977">
        <v>0</v>
      </c>
      <c r="XDD1977">
        <v>1</v>
      </c>
      <c r="XDE1977">
        <v>1801.7</v>
      </c>
      <c r="XDF1977">
        <v>29</v>
      </c>
    </row>
    <row r="1978" spans="16324:16334" x14ac:dyDescent="0.3">
      <c r="XCV1978" t="s">
        <v>522</v>
      </c>
      <c r="XCW1978">
        <v>0</v>
      </c>
      <c r="XCX1978">
        <v>0</v>
      </c>
      <c r="XCY1978">
        <v>0.05</v>
      </c>
      <c r="XCZ1978">
        <v>100</v>
      </c>
      <c r="XDA1978">
        <v>1091</v>
      </c>
      <c r="XDB1978">
        <v>122.931</v>
      </c>
      <c r="XDC1978">
        <v>57</v>
      </c>
      <c r="XDD1978">
        <v>1277</v>
      </c>
      <c r="XDE1978">
        <v>1800.04</v>
      </c>
      <c r="XDF1978">
        <v>63579</v>
      </c>
    </row>
    <row r="1979" spans="16324:16334" x14ac:dyDescent="0.3">
      <c r="XCV1979" t="s">
        <v>522</v>
      </c>
      <c r="XCW1979">
        <v>0</v>
      </c>
      <c r="XCX1979">
        <v>0</v>
      </c>
      <c r="XCY1979">
        <v>0.1</v>
      </c>
      <c r="XCZ1979">
        <v>100</v>
      </c>
      <c r="XDA1979">
        <v>1091</v>
      </c>
      <c r="XDB1979">
        <v>329.18799999999999</v>
      </c>
      <c r="XDC1979">
        <v>68</v>
      </c>
      <c r="XDD1979">
        <v>564</v>
      </c>
      <c r="XDE1979">
        <v>1800.02</v>
      </c>
      <c r="XDF1979">
        <v>48933</v>
      </c>
    </row>
    <row r="1980" spans="16324:16334" x14ac:dyDescent="0.3">
      <c r="XCV1980" t="s">
        <v>522</v>
      </c>
      <c r="XCW1980">
        <v>0</v>
      </c>
      <c r="XCX1980">
        <v>0</v>
      </c>
      <c r="XCY1980">
        <v>0.15</v>
      </c>
      <c r="XCZ1980">
        <v>100</v>
      </c>
      <c r="XDA1980">
        <v>1091</v>
      </c>
      <c r="XDB1980">
        <v>65.581500000000005</v>
      </c>
      <c r="XDC1980">
        <v>19</v>
      </c>
      <c r="XDD1980">
        <v>1006</v>
      </c>
      <c r="XDE1980">
        <v>1800.03</v>
      </c>
      <c r="XDF1980">
        <v>63295</v>
      </c>
    </row>
    <row r="1981" spans="16324:16334" x14ac:dyDescent="0.3">
      <c r="XCV1981" t="s">
        <v>522</v>
      </c>
      <c r="XCW1981">
        <v>0</v>
      </c>
      <c r="XCX1981">
        <v>0</v>
      </c>
      <c r="XCY1981">
        <v>0.2</v>
      </c>
      <c r="XCZ1981">
        <v>100</v>
      </c>
      <c r="XDA1981">
        <v>1091</v>
      </c>
      <c r="XDB1981">
        <v>33.738399999999999</v>
      </c>
      <c r="XDC1981">
        <v>7</v>
      </c>
      <c r="XDD1981">
        <v>956</v>
      </c>
      <c r="XDE1981">
        <v>1800.04</v>
      </c>
      <c r="XDF1981">
        <v>59614</v>
      </c>
    </row>
    <row r="1982" spans="16324:16334" x14ac:dyDescent="0.3">
      <c r="XCV1982" t="s">
        <v>522</v>
      </c>
      <c r="XCW1982">
        <v>1</v>
      </c>
      <c r="XCX1982">
        <v>5</v>
      </c>
      <c r="XCY1982">
        <v>0.05</v>
      </c>
      <c r="XCZ1982">
        <v>100</v>
      </c>
      <c r="XDA1982">
        <v>1094</v>
      </c>
      <c r="XDB1982">
        <v>126.521</v>
      </c>
      <c r="XDC1982">
        <v>18</v>
      </c>
      <c r="XDD1982">
        <v>513</v>
      </c>
      <c r="XDE1982">
        <v>1800.02</v>
      </c>
      <c r="XDF1982">
        <v>29636</v>
      </c>
    </row>
    <row r="1983" spans="16324:16334" x14ac:dyDescent="0.3">
      <c r="XCV1983" t="s">
        <v>522</v>
      </c>
      <c r="XCW1983">
        <v>1</v>
      </c>
      <c r="XCX1983">
        <v>5</v>
      </c>
      <c r="XCY1983">
        <v>0.1</v>
      </c>
      <c r="XCZ1983">
        <v>100</v>
      </c>
      <c r="XDA1983">
        <v>1094</v>
      </c>
      <c r="XDB1983">
        <v>273.01100000000002</v>
      </c>
      <c r="XDC1983">
        <v>37</v>
      </c>
      <c r="XDD1983">
        <v>346</v>
      </c>
      <c r="XDE1983">
        <v>1800.01</v>
      </c>
      <c r="XDF1983">
        <v>26077</v>
      </c>
    </row>
    <row r="1984" spans="16324:16334" x14ac:dyDescent="0.3">
      <c r="XCV1984" t="s">
        <v>522</v>
      </c>
      <c r="XCW1984">
        <v>1</v>
      </c>
      <c r="XCX1984">
        <v>5</v>
      </c>
      <c r="XCY1984">
        <v>0.15</v>
      </c>
      <c r="XCZ1984">
        <v>100</v>
      </c>
      <c r="XDA1984">
        <v>1095</v>
      </c>
      <c r="XDB1984">
        <v>53.593200000000003</v>
      </c>
      <c r="XDC1984">
        <v>3</v>
      </c>
      <c r="XDD1984">
        <v>244</v>
      </c>
      <c r="XDE1984">
        <v>1800</v>
      </c>
      <c r="XDF1984">
        <v>22140</v>
      </c>
    </row>
    <row r="1985" spans="16324:16334" x14ac:dyDescent="0.3">
      <c r="XCV1985" t="s">
        <v>522</v>
      </c>
      <c r="XCW1985">
        <v>1</v>
      </c>
      <c r="XCX1985">
        <v>5</v>
      </c>
      <c r="XCY1985">
        <v>0.2</v>
      </c>
      <c r="XCZ1985">
        <v>100</v>
      </c>
      <c r="XDA1985">
        <v>1095</v>
      </c>
      <c r="XDB1985">
        <v>60.564799999999998</v>
      </c>
      <c r="XDC1985">
        <v>0</v>
      </c>
      <c r="XDD1985">
        <v>331</v>
      </c>
      <c r="XDE1985">
        <v>1800.03</v>
      </c>
      <c r="XDF1985">
        <v>23811</v>
      </c>
    </row>
    <row r="1986" spans="16324:16334" x14ac:dyDescent="0.3">
      <c r="XCV1986" t="s">
        <v>522</v>
      </c>
      <c r="XCW1986">
        <v>1</v>
      </c>
      <c r="XCX1986">
        <v>10</v>
      </c>
      <c r="XCY1986">
        <v>0.05</v>
      </c>
      <c r="XCZ1986">
        <v>100</v>
      </c>
      <c r="XDA1986">
        <v>1094</v>
      </c>
      <c r="XDB1986">
        <v>674.65300000000002</v>
      </c>
      <c r="XDC1986">
        <v>63</v>
      </c>
      <c r="XDD1986">
        <v>220</v>
      </c>
      <c r="XDE1986">
        <v>1800.02</v>
      </c>
      <c r="XDF1986">
        <v>22501</v>
      </c>
    </row>
    <row r="1987" spans="16324:16334" x14ac:dyDescent="0.3">
      <c r="XCV1987" t="s">
        <v>522</v>
      </c>
      <c r="XCW1987">
        <v>1</v>
      </c>
      <c r="XCX1987">
        <v>10</v>
      </c>
      <c r="XCY1987">
        <v>0.1</v>
      </c>
      <c r="XCZ1987">
        <v>100</v>
      </c>
      <c r="XDA1987">
        <v>1094</v>
      </c>
      <c r="XDB1987">
        <v>59.647399999999998</v>
      </c>
      <c r="XDC1987">
        <v>8</v>
      </c>
      <c r="XDD1987">
        <v>335</v>
      </c>
      <c r="XDE1987">
        <v>1800.03</v>
      </c>
      <c r="XDF1987">
        <v>22790</v>
      </c>
    </row>
    <row r="1988" spans="16324:16334" x14ac:dyDescent="0.3">
      <c r="XCV1988" t="s">
        <v>522</v>
      </c>
      <c r="XCW1988">
        <v>1</v>
      </c>
      <c r="XCX1988">
        <v>10</v>
      </c>
      <c r="XCY1988">
        <v>0.15</v>
      </c>
      <c r="XCZ1988">
        <v>100</v>
      </c>
      <c r="XDA1988">
        <v>1095</v>
      </c>
      <c r="XDB1988">
        <v>34.344200000000001</v>
      </c>
      <c r="XDC1988">
        <v>0</v>
      </c>
      <c r="XDD1988">
        <v>191</v>
      </c>
      <c r="XDE1988">
        <v>1800.08</v>
      </c>
      <c r="XDF1988">
        <v>19517</v>
      </c>
    </row>
    <row r="1989" spans="16324:16334" x14ac:dyDescent="0.3">
      <c r="XCV1989" t="s">
        <v>522</v>
      </c>
      <c r="XCW1989">
        <v>1</v>
      </c>
      <c r="XCX1989">
        <v>10</v>
      </c>
      <c r="XCY1989">
        <v>0.2</v>
      </c>
      <c r="XCZ1989">
        <v>100</v>
      </c>
      <c r="XDA1989">
        <v>1095</v>
      </c>
      <c r="XDB1989">
        <v>107.857</v>
      </c>
      <c r="XDC1989">
        <v>10</v>
      </c>
      <c r="XDD1989">
        <v>258</v>
      </c>
      <c r="XDE1989">
        <v>1800.02</v>
      </c>
      <c r="XDF1989">
        <v>21311</v>
      </c>
    </row>
    <row r="1990" spans="16324:16334" x14ac:dyDescent="0.3">
      <c r="XCV1990" t="s">
        <v>522</v>
      </c>
      <c r="XCW1990">
        <v>1</v>
      </c>
      <c r="XCX1990">
        <v>25</v>
      </c>
      <c r="XCY1990">
        <v>0.05</v>
      </c>
      <c r="XCZ1990">
        <v>100</v>
      </c>
      <c r="XDA1990">
        <v>1095</v>
      </c>
      <c r="XDB1990">
        <v>345.88400000000001</v>
      </c>
      <c r="XDC1990">
        <v>23</v>
      </c>
      <c r="XDD1990">
        <v>152</v>
      </c>
      <c r="XDE1990">
        <v>1800.07</v>
      </c>
      <c r="XDF1990">
        <v>14755</v>
      </c>
    </row>
    <row r="1991" spans="16324:16334" x14ac:dyDescent="0.3">
      <c r="XCV1991" t="s">
        <v>522</v>
      </c>
      <c r="XCW1991">
        <v>1</v>
      </c>
      <c r="XCX1991">
        <v>25</v>
      </c>
      <c r="XCY1991">
        <v>0.1</v>
      </c>
      <c r="XCZ1991">
        <v>100</v>
      </c>
      <c r="XDA1991">
        <v>1109</v>
      </c>
      <c r="XDB1991">
        <v>180.648</v>
      </c>
      <c r="XDC1991">
        <v>2</v>
      </c>
      <c r="XDD1991">
        <v>71</v>
      </c>
      <c r="XDE1991">
        <v>1800.03</v>
      </c>
      <c r="XDF1991">
        <v>9546</v>
      </c>
    </row>
    <row r="1992" spans="16324:16334" x14ac:dyDescent="0.3">
      <c r="XCV1992" t="s">
        <v>522</v>
      </c>
      <c r="XCW1992">
        <v>1</v>
      </c>
      <c r="XCX1992">
        <v>25</v>
      </c>
      <c r="XCY1992">
        <v>0.15</v>
      </c>
      <c r="XCZ1992">
        <v>100</v>
      </c>
      <c r="XDA1992">
        <v>1132</v>
      </c>
      <c r="XDB1992">
        <v>799.05100000000004</v>
      </c>
      <c r="XDC1992">
        <v>9</v>
      </c>
      <c r="XDD1992">
        <v>19</v>
      </c>
      <c r="XDE1992">
        <v>1800.39</v>
      </c>
      <c r="XDF1992">
        <v>4018</v>
      </c>
    </row>
    <row r="1993" spans="16324:16334" x14ac:dyDescent="0.3">
      <c r="XCV1993" t="s">
        <v>522</v>
      </c>
      <c r="XCW1993">
        <v>1</v>
      </c>
      <c r="XCX1993">
        <v>25</v>
      </c>
      <c r="XCY1993">
        <v>0.2</v>
      </c>
      <c r="XCZ1993">
        <v>100</v>
      </c>
      <c r="XDA1993">
        <v>1132</v>
      </c>
      <c r="XDB1993">
        <v>499.88200000000001</v>
      </c>
      <c r="XDC1993">
        <v>0</v>
      </c>
      <c r="XDD1993">
        <v>11</v>
      </c>
      <c r="XDE1993">
        <v>1801</v>
      </c>
      <c r="XDF1993">
        <v>2503</v>
      </c>
    </row>
    <row r="1994" spans="16324:16334" x14ac:dyDescent="0.3">
      <c r="XCV1994" t="s">
        <v>522</v>
      </c>
      <c r="XCW1994">
        <v>1</v>
      </c>
      <c r="XCX1994">
        <v>50</v>
      </c>
      <c r="XCY1994">
        <v>0.05</v>
      </c>
      <c r="XCZ1994">
        <v>100</v>
      </c>
      <c r="XDA1994">
        <v>1097</v>
      </c>
      <c r="XDB1994">
        <v>270.98399999999998</v>
      </c>
      <c r="XDC1994">
        <v>12</v>
      </c>
      <c r="XDD1994">
        <v>102</v>
      </c>
      <c r="XDE1994">
        <v>1800.05</v>
      </c>
      <c r="XDF1994">
        <v>11495</v>
      </c>
    </row>
    <row r="1995" spans="16324:16334" x14ac:dyDescent="0.3">
      <c r="XCV1995" t="s">
        <v>522</v>
      </c>
      <c r="XCW1995">
        <v>1</v>
      </c>
      <c r="XCX1995">
        <v>50</v>
      </c>
      <c r="XCY1995">
        <v>0.1</v>
      </c>
      <c r="XCZ1995">
        <v>100</v>
      </c>
      <c r="XDA1995">
        <v>1132</v>
      </c>
      <c r="XDB1995">
        <v>280.15300000000002</v>
      </c>
      <c r="XDC1995">
        <v>0</v>
      </c>
      <c r="XDD1995">
        <v>26</v>
      </c>
      <c r="XDE1995">
        <v>1800.62</v>
      </c>
      <c r="XDF1995">
        <v>4074</v>
      </c>
    </row>
    <row r="1996" spans="16324:16334" x14ac:dyDescent="0.3">
      <c r="XCV1996" t="s">
        <v>522</v>
      </c>
      <c r="XCW1996">
        <v>1</v>
      </c>
      <c r="XCX1996">
        <v>50</v>
      </c>
      <c r="XCY1996">
        <v>0.15</v>
      </c>
      <c r="XCZ1996">
        <v>100</v>
      </c>
      <c r="XDA1996">
        <v>1170</v>
      </c>
      <c r="XDB1996">
        <v>1099.49</v>
      </c>
      <c r="XDC1996">
        <v>0</v>
      </c>
      <c r="XDD1996">
        <v>5</v>
      </c>
      <c r="XDE1996">
        <v>1802.76</v>
      </c>
      <c r="XDF1996">
        <v>997</v>
      </c>
    </row>
    <row r="1997" spans="16324:16334" x14ac:dyDescent="0.3">
      <c r="XCV1997" t="s">
        <v>522</v>
      </c>
      <c r="XCW1997">
        <v>1</v>
      </c>
      <c r="XCX1997">
        <v>50</v>
      </c>
      <c r="XCY1997">
        <v>0.2</v>
      </c>
      <c r="XCZ1997">
        <v>100</v>
      </c>
      <c r="XDA1997" t="s">
        <v>46</v>
      </c>
      <c r="XDB1997">
        <v>60.027900000000002</v>
      </c>
      <c r="XDC1997">
        <v>0</v>
      </c>
      <c r="XDD1997">
        <v>1</v>
      </c>
      <c r="XDE1997">
        <v>1801.72</v>
      </c>
      <c r="XDF1997">
        <v>29</v>
      </c>
    </row>
    <row r="1998" spans="16324:16334" x14ac:dyDescent="0.3">
      <c r="XCV1998" t="s">
        <v>522</v>
      </c>
      <c r="XCW1998">
        <v>2</v>
      </c>
      <c r="XCX1998">
        <v>5</v>
      </c>
      <c r="XCY1998">
        <v>0.05</v>
      </c>
      <c r="XCZ1998">
        <v>100</v>
      </c>
      <c r="XDA1998">
        <v>1094</v>
      </c>
      <c r="XDB1998">
        <v>103.55200000000001</v>
      </c>
      <c r="XDC1998">
        <v>9</v>
      </c>
      <c r="XDD1998">
        <v>325</v>
      </c>
      <c r="XDE1998">
        <v>1800.09</v>
      </c>
      <c r="XDF1998">
        <v>22870</v>
      </c>
    </row>
    <row r="1999" spans="16324:16334" x14ac:dyDescent="0.3">
      <c r="XCV1999" t="s">
        <v>522</v>
      </c>
      <c r="XCW1999">
        <v>2</v>
      </c>
      <c r="XCX1999">
        <v>5</v>
      </c>
      <c r="XCY1999">
        <v>0.1</v>
      </c>
      <c r="XCZ1999">
        <v>100</v>
      </c>
      <c r="XDA1999">
        <v>1094</v>
      </c>
      <c r="XDB1999">
        <v>24.6753</v>
      </c>
      <c r="XDC1999">
        <v>0</v>
      </c>
      <c r="XDD1999">
        <v>280</v>
      </c>
      <c r="XDE1999">
        <v>1800.07</v>
      </c>
      <c r="XDF1999">
        <v>20629</v>
      </c>
    </row>
    <row r="2000" spans="16324:16334" x14ac:dyDescent="0.3">
      <c r="XCV2000" t="s">
        <v>522</v>
      </c>
      <c r="XCW2000">
        <v>2</v>
      </c>
      <c r="XCX2000">
        <v>5</v>
      </c>
      <c r="XCY2000">
        <v>0.15</v>
      </c>
      <c r="XCZ2000">
        <v>100</v>
      </c>
      <c r="XDA2000">
        <v>1095</v>
      </c>
      <c r="XDB2000">
        <v>154.97900000000001</v>
      </c>
      <c r="XDC2000">
        <v>11</v>
      </c>
      <c r="XDD2000">
        <v>230</v>
      </c>
      <c r="XDE2000">
        <v>1800.05</v>
      </c>
      <c r="XDF2000">
        <v>18882</v>
      </c>
    </row>
    <row r="2001" spans="16324:16334" x14ac:dyDescent="0.3">
      <c r="XCV2001" t="s">
        <v>522</v>
      </c>
      <c r="XCW2001">
        <v>2</v>
      </c>
      <c r="XCX2001">
        <v>5</v>
      </c>
      <c r="XCY2001">
        <v>0.2</v>
      </c>
      <c r="XCZ2001">
        <v>100</v>
      </c>
      <c r="XDA2001">
        <v>1109</v>
      </c>
      <c r="XDB2001">
        <v>144.06800000000001</v>
      </c>
      <c r="XDC2001">
        <v>5</v>
      </c>
      <c r="XDD2001">
        <v>186</v>
      </c>
      <c r="XDE2001">
        <v>1800.18</v>
      </c>
      <c r="XDF2001">
        <v>15717</v>
      </c>
    </row>
    <row r="2002" spans="16324:16334" x14ac:dyDescent="0.3">
      <c r="XCV2002" t="s">
        <v>522</v>
      </c>
      <c r="XCW2002">
        <v>2</v>
      </c>
      <c r="XCX2002">
        <v>10</v>
      </c>
      <c r="XCY2002">
        <v>0.05</v>
      </c>
      <c r="XCZ2002">
        <v>100</v>
      </c>
      <c r="XDA2002">
        <v>1094</v>
      </c>
      <c r="XDB2002">
        <v>420.62099999999998</v>
      </c>
      <c r="XDC2002">
        <v>26</v>
      </c>
      <c r="XDD2002">
        <v>126</v>
      </c>
      <c r="XDE2002">
        <v>1800.05</v>
      </c>
      <c r="XDF2002">
        <v>13579</v>
      </c>
    </row>
    <row r="2003" spans="16324:16334" x14ac:dyDescent="0.3">
      <c r="XCV2003" t="s">
        <v>522</v>
      </c>
      <c r="XCW2003">
        <v>2</v>
      </c>
      <c r="XCX2003">
        <v>10</v>
      </c>
      <c r="XCY2003">
        <v>0.1</v>
      </c>
      <c r="XCZ2003">
        <v>100</v>
      </c>
      <c r="XDA2003">
        <v>1110</v>
      </c>
      <c r="XDB2003">
        <v>208.27099999999999</v>
      </c>
      <c r="XDC2003">
        <v>0</v>
      </c>
      <c r="XDD2003">
        <v>56</v>
      </c>
      <c r="XDE2003">
        <v>1800.19</v>
      </c>
      <c r="XDF2003">
        <v>6101</v>
      </c>
    </row>
    <row r="2004" spans="16324:16334" x14ac:dyDescent="0.3">
      <c r="XCV2004" t="s">
        <v>522</v>
      </c>
      <c r="XCW2004">
        <v>2</v>
      </c>
      <c r="XCX2004">
        <v>10</v>
      </c>
      <c r="XCY2004">
        <v>0.15</v>
      </c>
      <c r="XCZ2004">
        <v>100</v>
      </c>
      <c r="XDA2004">
        <v>1109</v>
      </c>
      <c r="XDB2004">
        <v>473.46699999999998</v>
      </c>
      <c r="XDC2004">
        <v>7</v>
      </c>
      <c r="XDD2004">
        <v>55</v>
      </c>
      <c r="XDE2004">
        <v>1800.04</v>
      </c>
      <c r="XDF2004">
        <v>6946</v>
      </c>
    </row>
    <row r="2005" spans="16324:16334" x14ac:dyDescent="0.3">
      <c r="XCV2005" t="s">
        <v>522</v>
      </c>
      <c r="XCW2005">
        <v>2</v>
      </c>
      <c r="XCX2005">
        <v>10</v>
      </c>
      <c r="XCY2005">
        <v>0.2</v>
      </c>
      <c r="XCZ2005">
        <v>100</v>
      </c>
      <c r="XDA2005">
        <v>1120</v>
      </c>
      <c r="XDB2005">
        <v>159.75399999999999</v>
      </c>
      <c r="XDC2005">
        <v>0</v>
      </c>
      <c r="XDD2005">
        <v>21</v>
      </c>
      <c r="XDE2005">
        <v>1800.41</v>
      </c>
      <c r="XDF2005">
        <v>3885</v>
      </c>
    </row>
    <row r="2006" spans="16324:16334" x14ac:dyDescent="0.3">
      <c r="XCV2006" t="s">
        <v>522</v>
      </c>
      <c r="XCW2006">
        <v>2</v>
      </c>
      <c r="XCX2006">
        <v>25</v>
      </c>
      <c r="XCY2006">
        <v>0.05</v>
      </c>
      <c r="XCZ2006">
        <v>100</v>
      </c>
      <c r="XDA2006">
        <v>1108</v>
      </c>
      <c r="XDB2006">
        <v>179.24799999999999</v>
      </c>
      <c r="XDC2006">
        <v>0</v>
      </c>
      <c r="XDD2006">
        <v>58</v>
      </c>
      <c r="XDE2006">
        <v>1800.34</v>
      </c>
      <c r="XDF2006">
        <v>7564</v>
      </c>
    </row>
    <row r="2007" spans="16324:16334" x14ac:dyDescent="0.3">
      <c r="XCV2007" t="s">
        <v>522</v>
      </c>
      <c r="XCW2007">
        <v>2</v>
      </c>
      <c r="XCX2007">
        <v>25</v>
      </c>
      <c r="XCY2007">
        <v>0.1</v>
      </c>
      <c r="XCZ2007">
        <v>100</v>
      </c>
      <c r="XDA2007">
        <v>1125</v>
      </c>
      <c r="XDB2007">
        <v>1243.56</v>
      </c>
      <c r="XDC2007">
        <v>9</v>
      </c>
      <c r="XDD2007">
        <v>18</v>
      </c>
      <c r="XDE2007">
        <v>1801.53</v>
      </c>
      <c r="XDF2007">
        <v>3225</v>
      </c>
    </row>
    <row r="2008" spans="16324:16334" x14ac:dyDescent="0.3">
      <c r="XCV2008" t="s">
        <v>522</v>
      </c>
      <c r="XCW2008">
        <v>2</v>
      </c>
      <c r="XCX2008">
        <v>25</v>
      </c>
      <c r="XCY2008">
        <v>0.15</v>
      </c>
      <c r="XCZ2008">
        <v>100</v>
      </c>
      <c r="XDA2008">
        <v>1158</v>
      </c>
      <c r="XDB2008">
        <v>900.03200000000004</v>
      </c>
      <c r="XDC2008">
        <v>0</v>
      </c>
      <c r="XDD2008">
        <v>5</v>
      </c>
      <c r="XDE2008">
        <v>1819.4</v>
      </c>
      <c r="XDF2008">
        <v>1111</v>
      </c>
    </row>
    <row r="2009" spans="16324:16334" x14ac:dyDescent="0.3">
      <c r="XCV2009" t="s">
        <v>522</v>
      </c>
      <c r="XCW2009">
        <v>2</v>
      </c>
      <c r="XCX2009">
        <v>25</v>
      </c>
      <c r="XCY2009">
        <v>0.2</v>
      </c>
      <c r="XCZ2009">
        <v>100</v>
      </c>
      <c r="XDA2009" t="s">
        <v>46</v>
      </c>
      <c r="XDB2009">
        <v>60.022300000000001</v>
      </c>
      <c r="XDC2009">
        <v>0</v>
      </c>
      <c r="XDD2009">
        <v>1</v>
      </c>
      <c r="XDE2009">
        <v>1800.88</v>
      </c>
      <c r="XDF2009">
        <v>29</v>
      </c>
    </row>
    <row r="2010" spans="16324:16334" x14ac:dyDescent="0.3">
      <c r="XCV2010" t="s">
        <v>522</v>
      </c>
      <c r="XCW2010">
        <v>2</v>
      </c>
      <c r="XCX2010">
        <v>50</v>
      </c>
      <c r="XCY2010">
        <v>0.05</v>
      </c>
      <c r="XCZ2010">
        <v>100</v>
      </c>
      <c r="XDA2010">
        <v>1115</v>
      </c>
      <c r="XDB2010">
        <v>202.77199999999999</v>
      </c>
      <c r="XDC2010">
        <v>3</v>
      </c>
      <c r="XDD2010">
        <v>63</v>
      </c>
      <c r="XDE2010">
        <v>1800.08</v>
      </c>
      <c r="XDF2010">
        <v>9363</v>
      </c>
    </row>
    <row r="2011" spans="16324:16334" x14ac:dyDescent="0.3">
      <c r="XCV2011" t="s">
        <v>522</v>
      </c>
      <c r="XCW2011">
        <v>2</v>
      </c>
      <c r="XCX2011">
        <v>50</v>
      </c>
      <c r="XCY2011">
        <v>0.1</v>
      </c>
      <c r="XCZ2011">
        <v>100</v>
      </c>
      <c r="XDA2011">
        <v>1132</v>
      </c>
      <c r="XDB2011">
        <v>760.27599999999995</v>
      </c>
      <c r="XDC2011">
        <v>9</v>
      </c>
      <c r="XDD2011">
        <v>30</v>
      </c>
      <c r="XDE2011">
        <v>1800.75</v>
      </c>
      <c r="XDF2011">
        <v>5744</v>
      </c>
    </row>
    <row r="2012" spans="16324:16334" x14ac:dyDescent="0.3">
      <c r="XCV2012" t="s">
        <v>522</v>
      </c>
      <c r="XCW2012">
        <v>2</v>
      </c>
      <c r="XCX2012">
        <v>50</v>
      </c>
      <c r="XCY2012">
        <v>0.15</v>
      </c>
      <c r="XCZ2012">
        <v>100</v>
      </c>
      <c r="XDA2012" t="s">
        <v>46</v>
      </c>
      <c r="XDB2012">
        <v>60.035499999999999</v>
      </c>
      <c r="XDC2012">
        <v>0</v>
      </c>
      <c r="XDD2012">
        <v>1</v>
      </c>
      <c r="XDE2012">
        <v>1800.97</v>
      </c>
      <c r="XDF2012">
        <v>29</v>
      </c>
    </row>
    <row r="2013" spans="16324:16334" x14ac:dyDescent="0.3">
      <c r="XCV2013" t="s">
        <v>522</v>
      </c>
      <c r="XCW2013">
        <v>2</v>
      </c>
      <c r="XCX2013">
        <v>50</v>
      </c>
      <c r="XCY2013">
        <v>0.2</v>
      </c>
      <c r="XCZ2013">
        <v>100</v>
      </c>
      <c r="XDA2013" t="s">
        <v>46</v>
      </c>
      <c r="XDB2013">
        <v>60.0364</v>
      </c>
      <c r="XDC2013">
        <v>0</v>
      </c>
      <c r="XDD2013">
        <v>1</v>
      </c>
      <c r="XDE2013">
        <v>1800.65</v>
      </c>
      <c r="XDF2013">
        <v>29</v>
      </c>
    </row>
    <row r="2014" spans="16324:16334" x14ac:dyDescent="0.3">
      <c r="XCV2014" t="s">
        <v>522</v>
      </c>
      <c r="XCW2014">
        <v>3</v>
      </c>
      <c r="XCX2014">
        <v>0</v>
      </c>
      <c r="XCY2014">
        <v>0.05</v>
      </c>
      <c r="XCZ2014">
        <v>100</v>
      </c>
      <c r="XDA2014">
        <v>1132</v>
      </c>
      <c r="XDB2014">
        <v>362.23</v>
      </c>
      <c r="XDC2014">
        <v>19</v>
      </c>
      <c r="XDD2014">
        <v>119</v>
      </c>
      <c r="XDE2014">
        <v>1800.03</v>
      </c>
      <c r="XDF2014">
        <v>17388</v>
      </c>
    </row>
    <row r="2015" spans="16324:16334" x14ac:dyDescent="0.3">
      <c r="XCV2015" t="s">
        <v>522</v>
      </c>
      <c r="XCW2015">
        <v>3</v>
      </c>
      <c r="XCX2015">
        <v>10</v>
      </c>
      <c r="XCY2015">
        <v>0.05</v>
      </c>
      <c r="XCZ2015">
        <v>100</v>
      </c>
      <c r="XDA2015">
        <v>1132</v>
      </c>
      <c r="XDB2015">
        <v>590.38400000000001</v>
      </c>
      <c r="XDC2015">
        <v>23</v>
      </c>
      <c r="XDD2015">
        <v>119</v>
      </c>
      <c r="XDE2015">
        <v>1800.02</v>
      </c>
      <c r="XDF2015">
        <v>16550</v>
      </c>
    </row>
    <row r="2016" spans="16324:16334" x14ac:dyDescent="0.3">
      <c r="XCV2016" t="s">
        <v>522</v>
      </c>
      <c r="XCW2016">
        <v>3</v>
      </c>
      <c r="XCX2016">
        <v>25</v>
      </c>
      <c r="XCY2016">
        <v>0.05</v>
      </c>
      <c r="XCZ2016">
        <v>100</v>
      </c>
      <c r="XDA2016">
        <v>1132</v>
      </c>
      <c r="XDB2016">
        <v>145.12799999999999</v>
      </c>
      <c r="XDC2016">
        <v>6</v>
      </c>
      <c r="XDD2016">
        <v>116</v>
      </c>
      <c r="XDE2016">
        <v>1800.15</v>
      </c>
      <c r="XDF2016">
        <v>16905</v>
      </c>
    </row>
    <row r="2017" spans="16324:16334" x14ac:dyDescent="0.3">
      <c r="XCV2017" t="s">
        <v>522</v>
      </c>
      <c r="XCW2017">
        <v>3</v>
      </c>
      <c r="XCX2017">
        <v>50</v>
      </c>
      <c r="XCY2017">
        <v>0.05</v>
      </c>
      <c r="XCZ2017">
        <v>100</v>
      </c>
      <c r="XDA2017">
        <v>1132</v>
      </c>
      <c r="XDB2017">
        <v>52.782699999999998</v>
      </c>
      <c r="XDC2017">
        <v>0</v>
      </c>
      <c r="XDD2017">
        <v>161</v>
      </c>
      <c r="XDE2017">
        <v>1800.21</v>
      </c>
      <c r="XDF2017">
        <v>16718</v>
      </c>
    </row>
    <row r="2018" spans="16324:16334" x14ac:dyDescent="0.3">
      <c r="XCV2018" t="s">
        <v>529</v>
      </c>
      <c r="XCW2018">
        <v>0</v>
      </c>
      <c r="XCX2018">
        <v>0</v>
      </c>
      <c r="XCY2018">
        <v>0.05</v>
      </c>
      <c r="XCZ2018">
        <v>3038</v>
      </c>
      <c r="XDA2018" t="s">
        <v>46</v>
      </c>
      <c r="XDB2018">
        <v>70.539000000000001</v>
      </c>
      <c r="XDC2018">
        <v>0</v>
      </c>
      <c r="XDD2018">
        <v>1</v>
      </c>
      <c r="XDE2018">
        <v>1858.06</v>
      </c>
      <c r="XDF2018">
        <v>29</v>
      </c>
    </row>
    <row r="2019" spans="16324:16334" x14ac:dyDescent="0.3">
      <c r="XCV2019" t="s">
        <v>529</v>
      </c>
      <c r="XCW2019">
        <v>0</v>
      </c>
      <c r="XCX2019">
        <v>0</v>
      </c>
      <c r="XCY2019">
        <v>0.1</v>
      </c>
      <c r="XCZ2019">
        <v>3038</v>
      </c>
      <c r="XDA2019" t="s">
        <v>46</v>
      </c>
      <c r="XDB2019">
        <v>71.893900000000002</v>
      </c>
      <c r="XDC2019">
        <v>0</v>
      </c>
      <c r="XDD2019">
        <v>1</v>
      </c>
      <c r="XDE2019">
        <v>1801.19</v>
      </c>
      <c r="XDF2019">
        <v>28</v>
      </c>
    </row>
    <row r="2020" spans="16324:16334" x14ac:dyDescent="0.3">
      <c r="XCV2020" t="s">
        <v>529</v>
      </c>
      <c r="XCW2020">
        <v>0</v>
      </c>
      <c r="XCX2020">
        <v>0</v>
      </c>
      <c r="XCY2020">
        <v>0.15</v>
      </c>
      <c r="XCZ2020">
        <v>3038</v>
      </c>
      <c r="XDA2020" t="s">
        <v>46</v>
      </c>
      <c r="XDB2020">
        <v>70.956800000000001</v>
      </c>
      <c r="XDC2020">
        <v>0</v>
      </c>
      <c r="XDD2020">
        <v>1</v>
      </c>
      <c r="XDE2020">
        <v>1800.27</v>
      </c>
      <c r="XDF2020">
        <v>28</v>
      </c>
    </row>
    <row r="2021" spans="16324:16334" x14ac:dyDescent="0.3">
      <c r="XCV2021" t="s">
        <v>529</v>
      </c>
      <c r="XCW2021">
        <v>0</v>
      </c>
      <c r="XCX2021">
        <v>0</v>
      </c>
      <c r="XCY2021">
        <v>0.2</v>
      </c>
      <c r="XCZ2021">
        <v>3038</v>
      </c>
      <c r="XDA2021" t="s">
        <v>46</v>
      </c>
      <c r="XDB2021">
        <v>71.246099999999998</v>
      </c>
      <c r="XDC2021">
        <v>0</v>
      </c>
      <c r="XDD2021">
        <v>1</v>
      </c>
      <c r="XDE2021">
        <v>1806.24</v>
      </c>
      <c r="XDF2021">
        <v>28</v>
      </c>
    </row>
    <row r="2022" spans="16324:16334" x14ac:dyDescent="0.3">
      <c r="XCV2022" t="s">
        <v>529</v>
      </c>
      <c r="XCW2022">
        <v>3</v>
      </c>
      <c r="XCX2022">
        <v>0</v>
      </c>
      <c r="XCY2022">
        <v>0.05</v>
      </c>
      <c r="XCZ2022">
        <v>3038</v>
      </c>
      <c r="XDA2022" t="s">
        <v>46</v>
      </c>
      <c r="XDB2022">
        <v>82.471599999999995</v>
      </c>
      <c r="XDC2022">
        <v>0</v>
      </c>
      <c r="XDD2022">
        <v>1</v>
      </c>
      <c r="XDE2022">
        <v>1825.63</v>
      </c>
      <c r="XDF2022">
        <v>28</v>
      </c>
    </row>
    <row r="2023" spans="16324:16334" x14ac:dyDescent="0.3">
      <c r="XCV2023" t="s">
        <v>529</v>
      </c>
      <c r="XCW2023">
        <v>3</v>
      </c>
      <c r="XCX2023">
        <v>0</v>
      </c>
      <c r="XCY2023">
        <v>0.1</v>
      </c>
      <c r="XCZ2023">
        <v>3038</v>
      </c>
      <c r="XDA2023" t="s">
        <v>46</v>
      </c>
      <c r="XDB2023">
        <v>82.640299999999996</v>
      </c>
      <c r="XDC2023">
        <v>0</v>
      </c>
      <c r="XDD2023">
        <v>1</v>
      </c>
      <c r="XDE2023">
        <v>1812.2</v>
      </c>
      <c r="XDF2023">
        <v>28</v>
      </c>
    </row>
    <row r="2024" spans="16324:16334" x14ac:dyDescent="0.3">
      <c r="XCV2024" t="s">
        <v>529</v>
      </c>
      <c r="XCW2024">
        <v>3</v>
      </c>
      <c r="XCX2024">
        <v>0</v>
      </c>
      <c r="XCY2024">
        <v>0.15</v>
      </c>
      <c r="XCZ2024">
        <v>3038</v>
      </c>
      <c r="XDA2024" t="s">
        <v>46</v>
      </c>
      <c r="XDB2024">
        <v>84.639399999999995</v>
      </c>
      <c r="XDC2024">
        <v>0</v>
      </c>
      <c r="XDD2024">
        <v>1</v>
      </c>
      <c r="XDE2024">
        <v>1823.93</v>
      </c>
      <c r="XDF2024">
        <v>28</v>
      </c>
    </row>
    <row r="2025" spans="16324:16334" x14ac:dyDescent="0.3">
      <c r="XCV2025" t="s">
        <v>529</v>
      </c>
      <c r="XCW2025">
        <v>3</v>
      </c>
      <c r="XCX2025">
        <v>0</v>
      </c>
      <c r="XCY2025">
        <v>0.2</v>
      </c>
      <c r="XCZ2025">
        <v>3038</v>
      </c>
      <c r="XDA2025" t="s">
        <v>46</v>
      </c>
      <c r="XDB2025">
        <v>85.269900000000007</v>
      </c>
      <c r="XDC2025">
        <v>0</v>
      </c>
      <c r="XDD2025">
        <v>1</v>
      </c>
      <c r="XDE2025">
        <v>1832.65</v>
      </c>
      <c r="XDF2025">
        <v>28</v>
      </c>
    </row>
    <row r="2026" spans="16324:16334" x14ac:dyDescent="0.3">
      <c r="XCV2026" t="s">
        <v>529</v>
      </c>
      <c r="XCW2026">
        <v>3</v>
      </c>
      <c r="XCX2026">
        <v>10</v>
      </c>
      <c r="XCY2026">
        <v>0.1</v>
      </c>
      <c r="XCZ2026">
        <v>3038</v>
      </c>
      <c r="XDA2026" t="s">
        <v>46</v>
      </c>
      <c r="XDB2026">
        <v>81.796199999999999</v>
      </c>
      <c r="XDC2026">
        <v>0</v>
      </c>
      <c r="XDD2026">
        <v>1</v>
      </c>
      <c r="XDE2026">
        <v>1811.62</v>
      </c>
      <c r="XDF2026">
        <v>28</v>
      </c>
    </row>
    <row r="2027" spans="16324:16334" x14ac:dyDescent="0.3">
      <c r="XCV2027" t="s">
        <v>529</v>
      </c>
      <c r="XCW2027">
        <v>3</v>
      </c>
      <c r="XCX2027">
        <v>10</v>
      </c>
      <c r="XCY2027">
        <v>0.15</v>
      </c>
      <c r="XCZ2027">
        <v>3038</v>
      </c>
      <c r="XDA2027" t="s">
        <v>46</v>
      </c>
      <c r="XDB2027">
        <v>81.487099999999998</v>
      </c>
      <c r="XDC2027">
        <v>0</v>
      </c>
      <c r="XDD2027">
        <v>1</v>
      </c>
      <c r="XDE2027">
        <v>1814.49</v>
      </c>
      <c r="XDF2027">
        <v>28</v>
      </c>
    </row>
    <row r="2028" spans="16324:16334" x14ac:dyDescent="0.3">
      <c r="XCV2028" t="s">
        <v>529</v>
      </c>
      <c r="XCW2028">
        <v>3</v>
      </c>
      <c r="XCX2028">
        <v>10</v>
      </c>
      <c r="XCY2028">
        <v>0.2</v>
      </c>
      <c r="XCZ2028">
        <v>3038</v>
      </c>
      <c r="XDA2028" t="s">
        <v>46</v>
      </c>
      <c r="XDB2028">
        <v>83.373699999999999</v>
      </c>
      <c r="XDC2028">
        <v>0</v>
      </c>
      <c r="XDD2028">
        <v>1</v>
      </c>
      <c r="XDE2028">
        <v>1816.95</v>
      </c>
      <c r="XDF2028">
        <v>28</v>
      </c>
    </row>
    <row r="2029" spans="16324:16334" x14ac:dyDescent="0.3">
      <c r="XCV2029" t="s">
        <v>529</v>
      </c>
      <c r="XCW2029">
        <v>3</v>
      </c>
      <c r="XCX2029">
        <v>25</v>
      </c>
      <c r="XCY2029">
        <v>0.05</v>
      </c>
      <c r="XCZ2029">
        <v>3038</v>
      </c>
      <c r="XDA2029" t="s">
        <v>46</v>
      </c>
      <c r="XDB2029">
        <v>84.1905</v>
      </c>
      <c r="XDC2029">
        <v>0</v>
      </c>
      <c r="XDD2029">
        <v>1</v>
      </c>
      <c r="XDE2029">
        <v>1827.05</v>
      </c>
      <c r="XDF2029">
        <v>28</v>
      </c>
    </row>
    <row r="2030" spans="16324:16334" x14ac:dyDescent="0.3">
      <c r="XCV2030" t="s">
        <v>529</v>
      </c>
      <c r="XCW2030">
        <v>3</v>
      </c>
      <c r="XCX2030">
        <v>25</v>
      </c>
      <c r="XCY2030">
        <v>0.1</v>
      </c>
      <c r="XCZ2030">
        <v>3038</v>
      </c>
      <c r="XDA2030" t="s">
        <v>46</v>
      </c>
      <c r="XDB2030">
        <v>83.688100000000006</v>
      </c>
      <c r="XDC2030">
        <v>0</v>
      </c>
      <c r="XDD2030">
        <v>1</v>
      </c>
      <c r="XDE2030">
        <v>1816.39</v>
      </c>
      <c r="XDF2030">
        <v>28</v>
      </c>
    </row>
    <row r="2031" spans="16324:16334" x14ac:dyDescent="0.3">
      <c r="XCV2031" t="s">
        <v>529</v>
      </c>
      <c r="XCW2031">
        <v>3</v>
      </c>
      <c r="XCX2031">
        <v>25</v>
      </c>
      <c r="XCY2031">
        <v>0.15</v>
      </c>
      <c r="XCZ2031">
        <v>3038</v>
      </c>
      <c r="XDA2031" t="s">
        <v>46</v>
      </c>
      <c r="XDB2031">
        <v>83.179199999999994</v>
      </c>
      <c r="XDC2031">
        <v>0</v>
      </c>
      <c r="XDD2031">
        <v>1</v>
      </c>
      <c r="XDE2031">
        <v>1814.28</v>
      </c>
      <c r="XDF2031">
        <v>28</v>
      </c>
    </row>
    <row r="2032" spans="16324:16334" x14ac:dyDescent="0.3">
      <c r="XCV2032" t="s">
        <v>529</v>
      </c>
      <c r="XCW2032">
        <v>3</v>
      </c>
      <c r="XCX2032">
        <v>25</v>
      </c>
      <c r="XCY2032">
        <v>0.2</v>
      </c>
      <c r="XCZ2032">
        <v>3038</v>
      </c>
      <c r="XDA2032" t="s">
        <v>46</v>
      </c>
      <c r="XDB2032">
        <v>82.733199999999997</v>
      </c>
      <c r="XDC2032">
        <v>0</v>
      </c>
      <c r="XDD2032">
        <v>1</v>
      </c>
      <c r="XDE2032">
        <v>1823.39</v>
      </c>
      <c r="XDF2032">
        <v>28</v>
      </c>
    </row>
    <row r="2033" spans="16324:16334" x14ac:dyDescent="0.3">
      <c r="XCV2033" t="s">
        <v>529</v>
      </c>
      <c r="XCW2033">
        <v>3</v>
      </c>
      <c r="XCX2033">
        <v>50</v>
      </c>
      <c r="XCY2033">
        <v>0.05</v>
      </c>
      <c r="XCZ2033">
        <v>3038</v>
      </c>
      <c r="XDA2033" t="s">
        <v>46</v>
      </c>
      <c r="XDB2033">
        <v>83.080200000000005</v>
      </c>
      <c r="XDC2033">
        <v>0</v>
      </c>
      <c r="XDD2033">
        <v>1</v>
      </c>
      <c r="XDE2033">
        <v>1823.09</v>
      </c>
      <c r="XDF2033">
        <v>28</v>
      </c>
    </row>
    <row r="2034" spans="16324:16334" x14ac:dyDescent="0.3">
      <c r="XCV2034" t="s">
        <v>529</v>
      </c>
      <c r="XCW2034">
        <v>3</v>
      </c>
      <c r="XCX2034">
        <v>50</v>
      </c>
      <c r="XCY2034">
        <v>0.1</v>
      </c>
      <c r="XCZ2034">
        <v>3038</v>
      </c>
      <c r="XDA2034" t="s">
        <v>46</v>
      </c>
      <c r="XDB2034">
        <v>82.918199999999999</v>
      </c>
      <c r="XDC2034">
        <v>0</v>
      </c>
      <c r="XDD2034">
        <v>1</v>
      </c>
      <c r="XDE2034">
        <v>1816.4</v>
      </c>
      <c r="XDF2034">
        <v>28</v>
      </c>
    </row>
    <row r="2035" spans="16324:16334" x14ac:dyDescent="0.3">
      <c r="XCV2035" t="s">
        <v>529</v>
      </c>
      <c r="XCW2035">
        <v>3</v>
      </c>
      <c r="XCX2035">
        <v>50</v>
      </c>
      <c r="XCY2035">
        <v>0.15</v>
      </c>
      <c r="XCZ2035">
        <v>3038</v>
      </c>
      <c r="XDA2035" t="s">
        <v>46</v>
      </c>
      <c r="XDB2035">
        <v>84.906400000000005</v>
      </c>
      <c r="XDC2035">
        <v>0</v>
      </c>
      <c r="XDD2035">
        <v>1</v>
      </c>
      <c r="XDE2035">
        <v>1822.76</v>
      </c>
      <c r="XDF2035">
        <v>28</v>
      </c>
    </row>
    <row r="2036" spans="16324:16334" x14ac:dyDescent="0.3">
      <c r="XCV2036" t="s">
        <v>529</v>
      </c>
      <c r="XCW2036">
        <v>3</v>
      </c>
      <c r="XCX2036">
        <v>50</v>
      </c>
      <c r="XCY2036">
        <v>0.2</v>
      </c>
      <c r="XCZ2036">
        <v>3038</v>
      </c>
      <c r="XDA2036" t="s">
        <v>46</v>
      </c>
      <c r="XDB2036">
        <v>82.550799999999995</v>
      </c>
      <c r="XDC2036">
        <v>0</v>
      </c>
      <c r="XDD2036">
        <v>1</v>
      </c>
      <c r="XDE2036">
        <v>1827.01</v>
      </c>
      <c r="XDF2036">
        <v>28</v>
      </c>
    </row>
    <row r="2037" spans="16324:16334" x14ac:dyDescent="0.3">
      <c r="XCV2037" t="s">
        <v>531</v>
      </c>
      <c r="XCW2037">
        <v>0</v>
      </c>
      <c r="XCX2037">
        <v>0</v>
      </c>
      <c r="XCY2037">
        <v>0.05</v>
      </c>
      <c r="XCZ2037">
        <v>3038</v>
      </c>
      <c r="XDA2037" t="s">
        <v>46</v>
      </c>
      <c r="XDB2037">
        <v>67.032399999999996</v>
      </c>
      <c r="XDC2037">
        <v>0</v>
      </c>
      <c r="XDD2037">
        <v>1</v>
      </c>
      <c r="XDE2037">
        <v>1845.16</v>
      </c>
      <c r="XDF2037">
        <v>29</v>
      </c>
    </row>
    <row r="2038" spans="16324:16334" x14ac:dyDescent="0.3">
      <c r="XCV2038" t="s">
        <v>531</v>
      </c>
      <c r="XCW2038">
        <v>0</v>
      </c>
      <c r="XCX2038">
        <v>0</v>
      </c>
      <c r="XCY2038">
        <v>0.1</v>
      </c>
      <c r="XCZ2038">
        <v>3038</v>
      </c>
      <c r="XDA2038" t="s">
        <v>46</v>
      </c>
      <c r="XDB2038">
        <v>66.911100000000005</v>
      </c>
      <c r="XDC2038">
        <v>0</v>
      </c>
      <c r="XDD2038">
        <v>1</v>
      </c>
      <c r="XDE2038">
        <v>1847.93</v>
      </c>
      <c r="XDF2038">
        <v>29</v>
      </c>
    </row>
    <row r="2039" spans="16324:16334" x14ac:dyDescent="0.3">
      <c r="XCV2039" t="s">
        <v>531</v>
      </c>
      <c r="XCW2039">
        <v>0</v>
      </c>
      <c r="XCX2039">
        <v>0</v>
      </c>
      <c r="XCY2039">
        <v>0.15</v>
      </c>
      <c r="XCZ2039">
        <v>3038</v>
      </c>
      <c r="XDA2039" t="s">
        <v>46</v>
      </c>
      <c r="XDB2039">
        <v>67.134500000000003</v>
      </c>
      <c r="XDC2039">
        <v>0</v>
      </c>
      <c r="XDD2039">
        <v>1</v>
      </c>
      <c r="XDE2039">
        <v>1842.97</v>
      </c>
      <c r="XDF2039">
        <v>29</v>
      </c>
    </row>
    <row r="2040" spans="16324:16334" x14ac:dyDescent="0.3">
      <c r="XCV2040" t="s">
        <v>531</v>
      </c>
      <c r="XCW2040">
        <v>0</v>
      </c>
      <c r="XCX2040">
        <v>0</v>
      </c>
      <c r="XCY2040">
        <v>0.2</v>
      </c>
      <c r="XCZ2040">
        <v>3038</v>
      </c>
      <c r="XDA2040" t="s">
        <v>46</v>
      </c>
      <c r="XDB2040">
        <v>67.311000000000007</v>
      </c>
      <c r="XDC2040">
        <v>0</v>
      </c>
      <c r="XDD2040">
        <v>1</v>
      </c>
      <c r="XDE2040">
        <v>1847.29</v>
      </c>
      <c r="XDF2040">
        <v>29</v>
      </c>
    </row>
    <row r="2041" spans="16324:16334" x14ac:dyDescent="0.3">
      <c r="XCV2041" t="s">
        <v>531</v>
      </c>
      <c r="XCW2041">
        <v>3</v>
      </c>
      <c r="XCX2041">
        <v>0</v>
      </c>
      <c r="XCY2041">
        <v>0.05</v>
      </c>
      <c r="XCZ2041">
        <v>3038</v>
      </c>
      <c r="XDA2041" t="s">
        <v>46</v>
      </c>
      <c r="XDB2041">
        <v>74.733000000000004</v>
      </c>
      <c r="XDC2041">
        <v>0</v>
      </c>
      <c r="XDD2041">
        <v>1</v>
      </c>
      <c r="XDE2041">
        <v>1860.91</v>
      </c>
      <c r="XDF2041">
        <v>29</v>
      </c>
    </row>
    <row r="2042" spans="16324:16334" x14ac:dyDescent="0.3">
      <c r="XCV2042" t="s">
        <v>531</v>
      </c>
      <c r="XCW2042">
        <v>3</v>
      </c>
      <c r="XCX2042">
        <v>0</v>
      </c>
      <c r="XCY2042">
        <v>0.1</v>
      </c>
      <c r="XCZ2042">
        <v>3038</v>
      </c>
      <c r="XDA2042" t="s">
        <v>46</v>
      </c>
      <c r="XDB2042">
        <v>74.225999999999999</v>
      </c>
      <c r="XDC2042">
        <v>0</v>
      </c>
      <c r="XDD2042">
        <v>1</v>
      </c>
      <c r="XDE2042">
        <v>1856.24</v>
      </c>
      <c r="XDF2042">
        <v>29</v>
      </c>
    </row>
    <row r="2043" spans="16324:16334" x14ac:dyDescent="0.3">
      <c r="XCV2043" t="s">
        <v>531</v>
      </c>
      <c r="XCW2043">
        <v>3</v>
      </c>
      <c r="XCX2043">
        <v>0</v>
      </c>
      <c r="XCY2043">
        <v>0.15</v>
      </c>
      <c r="XCZ2043">
        <v>3038</v>
      </c>
      <c r="XDA2043" t="s">
        <v>46</v>
      </c>
      <c r="XDB2043">
        <v>74.512100000000004</v>
      </c>
      <c r="XDC2043">
        <v>0</v>
      </c>
      <c r="XDD2043">
        <v>1</v>
      </c>
      <c r="XDE2043">
        <v>1855.25</v>
      </c>
      <c r="XDF2043">
        <v>29</v>
      </c>
    </row>
    <row r="2044" spans="16324:16334" x14ac:dyDescent="0.3">
      <c r="XCV2044" t="s">
        <v>531</v>
      </c>
      <c r="XCW2044">
        <v>3</v>
      </c>
      <c r="XCX2044">
        <v>0</v>
      </c>
      <c r="XCY2044">
        <v>0.2</v>
      </c>
      <c r="XCZ2044">
        <v>3038</v>
      </c>
      <c r="XDA2044" t="s">
        <v>46</v>
      </c>
      <c r="XDB2044">
        <v>73.872900000000001</v>
      </c>
      <c r="XDC2044">
        <v>0</v>
      </c>
      <c r="XDD2044">
        <v>1</v>
      </c>
      <c r="XDE2044">
        <v>1855.13</v>
      </c>
      <c r="XDF2044">
        <v>29</v>
      </c>
    </row>
    <row r="2045" spans="16324:16334" x14ac:dyDescent="0.3">
      <c r="XCV2045" t="s">
        <v>531</v>
      </c>
      <c r="XCW2045">
        <v>3</v>
      </c>
      <c r="XCX2045">
        <v>10</v>
      </c>
      <c r="XCY2045">
        <v>0.05</v>
      </c>
      <c r="XCZ2045">
        <v>3038</v>
      </c>
      <c r="XDA2045" t="s">
        <v>46</v>
      </c>
      <c r="XDB2045">
        <v>73.476600000000005</v>
      </c>
      <c r="XDC2045">
        <v>0</v>
      </c>
      <c r="XDD2045">
        <v>1</v>
      </c>
      <c r="XDE2045">
        <v>1848.55</v>
      </c>
      <c r="XDF2045">
        <v>29</v>
      </c>
    </row>
    <row r="2046" spans="16324:16334" x14ac:dyDescent="0.3">
      <c r="XCV2046" t="s">
        <v>531</v>
      </c>
      <c r="XCW2046">
        <v>3</v>
      </c>
      <c r="XCX2046">
        <v>10</v>
      </c>
      <c r="XCY2046">
        <v>0.1</v>
      </c>
      <c r="XCZ2046">
        <v>3038</v>
      </c>
      <c r="XDA2046" t="s">
        <v>46</v>
      </c>
      <c r="XDB2046">
        <v>75.489400000000003</v>
      </c>
      <c r="XDC2046">
        <v>0</v>
      </c>
      <c r="XDD2046">
        <v>1</v>
      </c>
      <c r="XDE2046">
        <v>1854.71</v>
      </c>
      <c r="XDF2046">
        <v>29</v>
      </c>
    </row>
    <row r="2047" spans="16324:16334" x14ac:dyDescent="0.3">
      <c r="XCV2047" t="s">
        <v>531</v>
      </c>
      <c r="XCW2047">
        <v>3</v>
      </c>
      <c r="XCX2047">
        <v>10</v>
      </c>
      <c r="XCY2047">
        <v>0.15</v>
      </c>
      <c r="XCZ2047">
        <v>3038</v>
      </c>
      <c r="XDA2047" t="s">
        <v>46</v>
      </c>
      <c r="XDB2047">
        <v>74.912099999999995</v>
      </c>
      <c r="XDC2047">
        <v>0</v>
      </c>
      <c r="XDD2047">
        <v>1</v>
      </c>
      <c r="XDE2047">
        <v>1847.89</v>
      </c>
      <c r="XDF2047">
        <v>29</v>
      </c>
    </row>
    <row r="2048" spans="16324:16334" x14ac:dyDescent="0.3">
      <c r="XCV2048" t="s">
        <v>531</v>
      </c>
      <c r="XCW2048">
        <v>3</v>
      </c>
      <c r="XCX2048">
        <v>10</v>
      </c>
      <c r="XCY2048">
        <v>0.2</v>
      </c>
      <c r="XCZ2048">
        <v>3038</v>
      </c>
      <c r="XDA2048" t="s">
        <v>46</v>
      </c>
      <c r="XDB2048">
        <v>73.530299999999997</v>
      </c>
      <c r="XDC2048">
        <v>0</v>
      </c>
      <c r="XDD2048">
        <v>1</v>
      </c>
      <c r="XDE2048">
        <v>1856.38</v>
      </c>
      <c r="XDF2048">
        <v>29</v>
      </c>
    </row>
    <row r="2049" spans="16324:16334" x14ac:dyDescent="0.3">
      <c r="XCV2049" t="s">
        <v>531</v>
      </c>
      <c r="XCW2049">
        <v>3</v>
      </c>
      <c r="XCX2049">
        <v>25</v>
      </c>
      <c r="XCY2049">
        <v>0.05</v>
      </c>
      <c r="XCZ2049">
        <v>3038</v>
      </c>
      <c r="XDA2049" t="s">
        <v>46</v>
      </c>
      <c r="XDB2049">
        <v>73.845600000000005</v>
      </c>
      <c r="XDC2049">
        <v>0</v>
      </c>
      <c r="XDD2049">
        <v>1</v>
      </c>
      <c r="XDE2049">
        <v>1850.21</v>
      </c>
      <c r="XDF2049">
        <v>29</v>
      </c>
    </row>
    <row r="2050" spans="16324:16334" x14ac:dyDescent="0.3">
      <c r="XCV2050" t="s">
        <v>531</v>
      </c>
      <c r="XCW2050">
        <v>3</v>
      </c>
      <c r="XCX2050">
        <v>25</v>
      </c>
      <c r="XCY2050">
        <v>0.1</v>
      </c>
      <c r="XCZ2050">
        <v>3038</v>
      </c>
      <c r="XDA2050" t="s">
        <v>46</v>
      </c>
      <c r="XDB2050">
        <v>73.679400000000001</v>
      </c>
      <c r="XDC2050">
        <v>0</v>
      </c>
      <c r="XDD2050">
        <v>1</v>
      </c>
      <c r="XDE2050">
        <v>1847.91</v>
      </c>
      <c r="XDF2050">
        <v>29</v>
      </c>
    </row>
    <row r="2051" spans="16324:16334" x14ac:dyDescent="0.3">
      <c r="XCV2051" t="s">
        <v>531</v>
      </c>
      <c r="XCW2051">
        <v>3</v>
      </c>
      <c r="XCX2051">
        <v>25</v>
      </c>
      <c r="XCY2051">
        <v>0.15</v>
      </c>
      <c r="XCZ2051">
        <v>3038</v>
      </c>
      <c r="XDA2051" t="s">
        <v>46</v>
      </c>
      <c r="XDB2051">
        <v>74.662700000000001</v>
      </c>
      <c r="XDC2051">
        <v>0</v>
      </c>
      <c r="XDD2051">
        <v>1</v>
      </c>
      <c r="XDE2051">
        <v>1848.72</v>
      </c>
      <c r="XDF2051">
        <v>29</v>
      </c>
    </row>
    <row r="2052" spans="16324:16334" x14ac:dyDescent="0.3">
      <c r="XCV2052" t="s">
        <v>531</v>
      </c>
      <c r="XCW2052">
        <v>3</v>
      </c>
      <c r="XCX2052">
        <v>25</v>
      </c>
      <c r="XCY2052">
        <v>0.2</v>
      </c>
      <c r="XCZ2052">
        <v>3038</v>
      </c>
      <c r="XDA2052" t="s">
        <v>46</v>
      </c>
      <c r="XDB2052">
        <v>73.718500000000006</v>
      </c>
      <c r="XDC2052">
        <v>0</v>
      </c>
      <c r="XDD2052">
        <v>1</v>
      </c>
      <c r="XDE2052">
        <v>1845.29</v>
      </c>
      <c r="XDF2052">
        <v>29</v>
      </c>
    </row>
    <row r="2053" spans="16324:16334" x14ac:dyDescent="0.3">
      <c r="XCV2053" t="s">
        <v>531</v>
      </c>
      <c r="XCW2053">
        <v>3</v>
      </c>
      <c r="XCX2053">
        <v>50</v>
      </c>
      <c r="XCY2053">
        <v>0.05</v>
      </c>
      <c r="XCZ2053">
        <v>3038</v>
      </c>
      <c r="XDA2053" t="s">
        <v>46</v>
      </c>
      <c r="XDB2053">
        <v>73.567499999999995</v>
      </c>
      <c r="XDC2053">
        <v>0</v>
      </c>
      <c r="XDD2053">
        <v>1</v>
      </c>
      <c r="XDE2053">
        <v>1848.38</v>
      </c>
      <c r="XDF2053">
        <v>29</v>
      </c>
    </row>
    <row r="2054" spans="16324:16334" x14ac:dyDescent="0.3">
      <c r="XCV2054" t="s">
        <v>531</v>
      </c>
      <c r="XCW2054">
        <v>3</v>
      </c>
      <c r="XCX2054">
        <v>50</v>
      </c>
      <c r="XCY2054">
        <v>0.1</v>
      </c>
      <c r="XCZ2054">
        <v>3038</v>
      </c>
      <c r="XDA2054" t="s">
        <v>46</v>
      </c>
      <c r="XDB2054">
        <v>74.679100000000005</v>
      </c>
      <c r="XDC2054">
        <v>0</v>
      </c>
      <c r="XDD2054">
        <v>1</v>
      </c>
      <c r="XDE2054">
        <v>1852.2</v>
      </c>
      <c r="XDF2054">
        <v>29</v>
      </c>
    </row>
    <row r="2055" spans="16324:16334" x14ac:dyDescent="0.3">
      <c r="XCV2055" t="s">
        <v>531</v>
      </c>
      <c r="XCW2055">
        <v>3</v>
      </c>
      <c r="XCX2055">
        <v>50</v>
      </c>
      <c r="XCY2055">
        <v>0.15</v>
      </c>
      <c r="XCZ2055">
        <v>3038</v>
      </c>
      <c r="XDA2055" t="s">
        <v>46</v>
      </c>
      <c r="XDB2055">
        <v>74.9893</v>
      </c>
      <c r="XDC2055">
        <v>0</v>
      </c>
      <c r="XDD2055">
        <v>1</v>
      </c>
      <c r="XDE2055">
        <v>1850.12</v>
      </c>
      <c r="XDF2055">
        <v>29</v>
      </c>
    </row>
    <row r="2056" spans="16324:16334" x14ac:dyDescent="0.3">
      <c r="XCV2056" t="s">
        <v>531</v>
      </c>
      <c r="XCW2056">
        <v>3</v>
      </c>
      <c r="XCX2056">
        <v>50</v>
      </c>
      <c r="XCY2056">
        <v>0.2</v>
      </c>
      <c r="XCZ2056">
        <v>3038</v>
      </c>
      <c r="XDA2056" t="s">
        <v>46</v>
      </c>
      <c r="XDB2056">
        <v>74.968500000000006</v>
      </c>
      <c r="XDC2056">
        <v>0</v>
      </c>
      <c r="XDD2056">
        <v>1</v>
      </c>
      <c r="XDE2056">
        <v>1850.11</v>
      </c>
      <c r="XDF2056">
        <v>29</v>
      </c>
    </row>
    <row r="2057" spans="16324:16334" x14ac:dyDescent="0.3">
      <c r="XCV2057" t="s">
        <v>520</v>
      </c>
      <c r="XCW2057">
        <v>1</v>
      </c>
      <c r="XCX2057">
        <v>5</v>
      </c>
      <c r="XCY2057">
        <v>0.05</v>
      </c>
      <c r="XCZ2057">
        <v>50</v>
      </c>
      <c r="XDA2057">
        <v>651</v>
      </c>
      <c r="XDB2057">
        <v>0.56701900000000005</v>
      </c>
      <c r="XDC2057">
        <v>0</v>
      </c>
      <c r="XDD2057">
        <v>408179</v>
      </c>
      <c r="XDE2057">
        <v>1800</v>
      </c>
      <c r="XDF2057">
        <v>76136</v>
      </c>
    </row>
    <row r="2058" spans="16324:16334" x14ac:dyDescent="0.3">
      <c r="XCV2058" t="s">
        <v>520</v>
      </c>
      <c r="XCW2058">
        <v>1</v>
      </c>
      <c r="XCX2058">
        <v>5</v>
      </c>
      <c r="XCY2058">
        <v>0.1</v>
      </c>
      <c r="XCZ2058">
        <v>50</v>
      </c>
      <c r="XDA2058">
        <v>651</v>
      </c>
      <c r="XDB2058">
        <v>0.99223899999999998</v>
      </c>
      <c r="XDC2058">
        <v>0</v>
      </c>
      <c r="XDD2058">
        <v>628865</v>
      </c>
      <c r="XDE2058">
        <v>1800.01</v>
      </c>
      <c r="XDF2058">
        <v>76120</v>
      </c>
    </row>
    <row r="2059" spans="16324:16334" x14ac:dyDescent="0.3">
      <c r="XCV2059" t="s">
        <v>520</v>
      </c>
      <c r="XCW2059">
        <v>1</v>
      </c>
      <c r="XCX2059">
        <v>5</v>
      </c>
      <c r="XCY2059">
        <v>0.15</v>
      </c>
      <c r="XCZ2059">
        <v>50</v>
      </c>
      <c r="XDA2059">
        <v>653</v>
      </c>
      <c r="XDB2059">
        <v>0.75886699999999996</v>
      </c>
      <c r="XDC2059">
        <v>0</v>
      </c>
      <c r="XDD2059">
        <v>655986</v>
      </c>
      <c r="XDE2059">
        <v>1800</v>
      </c>
      <c r="XDF2059">
        <v>74812</v>
      </c>
    </row>
    <row r="2060" spans="16324:16334" x14ac:dyDescent="0.3">
      <c r="XCV2060" t="s">
        <v>520</v>
      </c>
      <c r="XCW2060">
        <v>1</v>
      </c>
      <c r="XCX2060">
        <v>5</v>
      </c>
      <c r="XCY2060">
        <v>0.2</v>
      </c>
      <c r="XCZ2060">
        <v>50</v>
      </c>
      <c r="XDA2060">
        <v>653</v>
      </c>
      <c r="XDB2060">
        <v>0.655663</v>
      </c>
      <c r="XDC2060">
        <v>0</v>
      </c>
      <c r="XDD2060">
        <v>456736</v>
      </c>
      <c r="XDE2060">
        <v>1800</v>
      </c>
      <c r="XDF2060">
        <v>80194</v>
      </c>
    </row>
    <row r="2061" spans="16324:16334" x14ac:dyDescent="0.3">
      <c r="XCV2061" t="s">
        <v>520</v>
      </c>
      <c r="XCW2061">
        <v>1</v>
      </c>
      <c r="XCX2061">
        <v>10</v>
      </c>
      <c r="XCY2061">
        <v>0.05</v>
      </c>
      <c r="XCZ2061">
        <v>50</v>
      </c>
      <c r="XDA2061">
        <v>651</v>
      </c>
      <c r="XDB2061">
        <v>0.74662099999999998</v>
      </c>
      <c r="XDC2061">
        <v>0</v>
      </c>
      <c r="XDD2061">
        <v>674461</v>
      </c>
      <c r="XDE2061">
        <v>1800</v>
      </c>
      <c r="XDF2061">
        <v>73266</v>
      </c>
    </row>
    <row r="2062" spans="16324:16334" x14ac:dyDescent="0.3">
      <c r="XCV2062" t="s">
        <v>520</v>
      </c>
      <c r="XCW2062">
        <v>1</v>
      </c>
      <c r="XCX2062">
        <v>10</v>
      </c>
      <c r="XCY2062">
        <v>0.1</v>
      </c>
      <c r="XCZ2062">
        <v>50</v>
      </c>
      <c r="XDA2062">
        <v>651</v>
      </c>
      <c r="XDB2062">
        <v>1.0085299999999999</v>
      </c>
      <c r="XDC2062">
        <v>0</v>
      </c>
      <c r="XDD2062">
        <v>691697</v>
      </c>
      <c r="XDE2062">
        <v>1800</v>
      </c>
      <c r="XDF2062">
        <v>78546</v>
      </c>
    </row>
    <row r="2063" spans="16324:16334" x14ac:dyDescent="0.3">
      <c r="XCV2063" t="s">
        <v>520</v>
      </c>
      <c r="XCW2063">
        <v>1</v>
      </c>
      <c r="XCX2063">
        <v>10</v>
      </c>
      <c r="XCY2063">
        <v>0.15</v>
      </c>
      <c r="XCZ2063">
        <v>50</v>
      </c>
      <c r="XDA2063">
        <v>653</v>
      </c>
      <c r="XDB2063">
        <v>0.74794000000000005</v>
      </c>
      <c r="XDC2063">
        <v>0</v>
      </c>
      <c r="XDD2063">
        <v>619781</v>
      </c>
      <c r="XDE2063">
        <v>1800</v>
      </c>
      <c r="XDF2063">
        <v>69761</v>
      </c>
    </row>
    <row r="2064" spans="16324:16334" x14ac:dyDescent="0.3">
      <c r="XCV2064" t="s">
        <v>520</v>
      </c>
      <c r="XCW2064">
        <v>1</v>
      </c>
      <c r="XCX2064">
        <v>10</v>
      </c>
      <c r="XCY2064">
        <v>0.2</v>
      </c>
      <c r="XCZ2064">
        <v>50</v>
      </c>
      <c r="XDA2064">
        <v>653</v>
      </c>
      <c r="XDB2064">
        <v>0.86559900000000001</v>
      </c>
      <c r="XDC2064">
        <v>0</v>
      </c>
      <c r="XDD2064">
        <v>612169</v>
      </c>
      <c r="XDE2064">
        <v>1800</v>
      </c>
      <c r="XDF2064">
        <v>75939</v>
      </c>
    </row>
    <row r="2065" spans="16324:16334" x14ac:dyDescent="0.3">
      <c r="XCV2065" t="s">
        <v>520</v>
      </c>
      <c r="XCW2065">
        <v>1</v>
      </c>
      <c r="XCX2065">
        <v>25</v>
      </c>
      <c r="XCY2065">
        <v>0.05</v>
      </c>
      <c r="XCZ2065">
        <v>50</v>
      </c>
      <c r="XDA2065">
        <v>653</v>
      </c>
      <c r="XDB2065">
        <v>1.2213400000000001</v>
      </c>
      <c r="XDC2065">
        <v>0</v>
      </c>
      <c r="XDD2065">
        <v>373545</v>
      </c>
      <c r="XDE2065">
        <v>1800</v>
      </c>
      <c r="XDF2065">
        <v>63317</v>
      </c>
    </row>
    <row r="2066" spans="16324:16334" x14ac:dyDescent="0.3">
      <c r="XCV2066" t="s">
        <v>520</v>
      </c>
      <c r="XCW2066">
        <v>1</v>
      </c>
      <c r="XCX2066">
        <v>25</v>
      </c>
      <c r="XCY2066">
        <v>0.1</v>
      </c>
      <c r="XCZ2066">
        <v>50</v>
      </c>
      <c r="XDA2066">
        <v>653</v>
      </c>
      <c r="XDB2066">
        <v>2.1026199999999999</v>
      </c>
      <c r="XDC2066">
        <v>0</v>
      </c>
      <c r="XDD2066">
        <v>313706</v>
      </c>
      <c r="XDE2066">
        <v>1800</v>
      </c>
      <c r="XDF2066">
        <v>54883</v>
      </c>
    </row>
    <row r="2067" spans="16324:16334" x14ac:dyDescent="0.3">
      <c r="XCV2067" t="s">
        <v>520</v>
      </c>
      <c r="XCW2067">
        <v>1</v>
      </c>
      <c r="XCX2067">
        <v>25</v>
      </c>
      <c r="XCY2067">
        <v>0.15</v>
      </c>
      <c r="XCZ2067">
        <v>50</v>
      </c>
      <c r="XDA2067">
        <v>657</v>
      </c>
      <c r="XDB2067">
        <v>1.9426399999999999</v>
      </c>
      <c r="XDC2067">
        <v>0</v>
      </c>
      <c r="XDD2067">
        <v>134861</v>
      </c>
      <c r="XDE2067">
        <v>1800.01</v>
      </c>
      <c r="XDF2067">
        <v>43923</v>
      </c>
    </row>
    <row r="2068" spans="16324:16334" x14ac:dyDescent="0.3">
      <c r="XCV2068" t="s">
        <v>520</v>
      </c>
      <c r="XCW2068">
        <v>1</v>
      </c>
      <c r="XCX2068">
        <v>25</v>
      </c>
      <c r="XCY2068">
        <v>0.2</v>
      </c>
      <c r="XCZ2068">
        <v>50</v>
      </c>
      <c r="XDA2068">
        <v>657</v>
      </c>
      <c r="XDB2068">
        <v>3.4676800000000001</v>
      </c>
      <c r="XDC2068">
        <v>0</v>
      </c>
      <c r="XDD2068">
        <v>40970</v>
      </c>
      <c r="XDE2068">
        <v>1800.26</v>
      </c>
      <c r="XDF2068">
        <v>27519</v>
      </c>
    </row>
    <row r="2069" spans="16324:16334" x14ac:dyDescent="0.3">
      <c r="XCV2069" t="s">
        <v>520</v>
      </c>
      <c r="XCW2069">
        <v>1</v>
      </c>
      <c r="XCX2069">
        <v>50</v>
      </c>
      <c r="XCY2069">
        <v>0.05</v>
      </c>
      <c r="XCZ2069">
        <v>50</v>
      </c>
      <c r="XDA2069">
        <v>653</v>
      </c>
      <c r="XDB2069">
        <v>2.4881700000000002</v>
      </c>
      <c r="XDC2069">
        <v>0</v>
      </c>
      <c r="XDD2069">
        <v>241556</v>
      </c>
      <c r="XDE2069">
        <v>1800.03</v>
      </c>
      <c r="XDF2069">
        <v>55122</v>
      </c>
    </row>
    <row r="2070" spans="16324:16334" x14ac:dyDescent="0.3">
      <c r="XCV2070" t="s">
        <v>520</v>
      </c>
      <c r="XCW2070">
        <v>1</v>
      </c>
      <c r="XCX2070">
        <v>50</v>
      </c>
      <c r="XCY2070">
        <v>0.1</v>
      </c>
      <c r="XCZ2070">
        <v>50</v>
      </c>
      <c r="XDA2070">
        <v>655</v>
      </c>
      <c r="XDB2070">
        <v>2.58297</v>
      </c>
      <c r="XDC2070">
        <v>0</v>
      </c>
      <c r="XDD2070">
        <v>119021</v>
      </c>
      <c r="XDE2070">
        <v>1800</v>
      </c>
      <c r="XDF2070">
        <v>46095</v>
      </c>
    </row>
    <row r="2071" spans="16324:16334" x14ac:dyDescent="0.3">
      <c r="XCV2071" t="s">
        <v>520</v>
      </c>
      <c r="XCW2071">
        <v>1</v>
      </c>
      <c r="XCX2071">
        <v>50</v>
      </c>
      <c r="XCY2071">
        <v>0.15</v>
      </c>
      <c r="XCZ2071">
        <v>50</v>
      </c>
      <c r="XDA2071">
        <v>657</v>
      </c>
      <c r="XDB2071">
        <v>2.4567399999999999</v>
      </c>
      <c r="XDC2071">
        <v>0</v>
      </c>
      <c r="XDD2071">
        <v>49226</v>
      </c>
      <c r="XDE2071">
        <v>1800.21</v>
      </c>
      <c r="XDF2071">
        <v>28506</v>
      </c>
    </row>
    <row r="2072" spans="16324:16334" x14ac:dyDescent="0.3">
      <c r="XCV2072" t="s">
        <v>520</v>
      </c>
      <c r="XCW2072">
        <v>1</v>
      </c>
      <c r="XCX2072">
        <v>50</v>
      </c>
      <c r="XCY2072">
        <v>0.2</v>
      </c>
      <c r="XCZ2072">
        <v>50</v>
      </c>
      <c r="XDA2072">
        <v>693</v>
      </c>
      <c r="XDB2072">
        <v>75.9148</v>
      </c>
      <c r="XDC2072">
        <v>0</v>
      </c>
      <c r="XDD2072">
        <v>915</v>
      </c>
      <c r="XDE2072">
        <v>1800.17</v>
      </c>
      <c r="XDF2072">
        <v>5059</v>
      </c>
    </row>
    <row r="2073" spans="16324:16334" x14ac:dyDescent="0.3">
      <c r="XCV2073" t="s">
        <v>520</v>
      </c>
      <c r="XCW2073">
        <v>2</v>
      </c>
      <c r="XCX2073">
        <v>5</v>
      </c>
      <c r="XCY2073">
        <v>0.05</v>
      </c>
      <c r="XCZ2073">
        <v>50</v>
      </c>
      <c r="XDA2073">
        <v>651</v>
      </c>
      <c r="XDB2073">
        <v>1.00285</v>
      </c>
      <c r="XDC2073">
        <v>0</v>
      </c>
      <c r="XDD2073">
        <v>682150</v>
      </c>
      <c r="XDE2073">
        <v>1800</v>
      </c>
      <c r="XDF2073">
        <v>80135</v>
      </c>
    </row>
    <row r="2074" spans="16324:16334" x14ac:dyDescent="0.3">
      <c r="XCV2074" t="s">
        <v>520</v>
      </c>
      <c r="XCW2074">
        <v>2</v>
      </c>
      <c r="XCX2074">
        <v>5</v>
      </c>
      <c r="XCY2074">
        <v>0.1</v>
      </c>
      <c r="XCZ2074">
        <v>50</v>
      </c>
      <c r="XDA2074">
        <v>651</v>
      </c>
      <c r="XDB2074">
        <v>0.78012300000000001</v>
      </c>
      <c r="XDC2074">
        <v>0</v>
      </c>
      <c r="XDD2074">
        <v>618668</v>
      </c>
      <c r="XDE2074">
        <v>1800</v>
      </c>
      <c r="XDF2074">
        <v>73086</v>
      </c>
    </row>
    <row r="2075" spans="16324:16334" x14ac:dyDescent="0.3">
      <c r="XCV2075" t="s">
        <v>520</v>
      </c>
      <c r="XCW2075">
        <v>2</v>
      </c>
      <c r="XCX2075">
        <v>5</v>
      </c>
      <c r="XCY2075">
        <v>0.15</v>
      </c>
      <c r="XCZ2075">
        <v>50</v>
      </c>
      <c r="XDA2075">
        <v>651</v>
      </c>
      <c r="XDB2075">
        <v>1.9007700000000001</v>
      </c>
      <c r="XDC2075">
        <v>4</v>
      </c>
      <c r="XDD2075">
        <v>577645</v>
      </c>
      <c r="XDE2075">
        <v>1800</v>
      </c>
      <c r="XDF2075">
        <v>74669</v>
      </c>
    </row>
    <row r="2076" spans="16324:16334" x14ac:dyDescent="0.3">
      <c r="XCV2076" t="s">
        <v>520</v>
      </c>
      <c r="XCW2076">
        <v>2</v>
      </c>
      <c r="XCX2076">
        <v>5</v>
      </c>
      <c r="XCY2076">
        <v>0.2</v>
      </c>
      <c r="XCZ2076">
        <v>50</v>
      </c>
      <c r="XDA2076">
        <v>653</v>
      </c>
      <c r="XDB2076">
        <v>1.00888</v>
      </c>
      <c r="XDC2076">
        <v>0</v>
      </c>
      <c r="XDD2076">
        <v>598185</v>
      </c>
      <c r="XDE2076">
        <v>1800</v>
      </c>
      <c r="XDF2076">
        <v>73336</v>
      </c>
    </row>
    <row r="2077" spans="16324:16334" x14ac:dyDescent="0.3">
      <c r="XCV2077" t="s">
        <v>520</v>
      </c>
      <c r="XCW2077">
        <v>2</v>
      </c>
      <c r="XCX2077">
        <v>10</v>
      </c>
      <c r="XCY2077">
        <v>0.05</v>
      </c>
      <c r="XCZ2077">
        <v>50</v>
      </c>
      <c r="XDA2077">
        <v>651</v>
      </c>
      <c r="XDB2077">
        <v>3.9496600000000002</v>
      </c>
      <c r="XDC2077">
        <v>4</v>
      </c>
      <c r="XDD2077">
        <v>446954</v>
      </c>
      <c r="XDE2077">
        <v>1800</v>
      </c>
      <c r="XDF2077">
        <v>74538</v>
      </c>
    </row>
    <row r="2078" spans="16324:16334" x14ac:dyDescent="0.3">
      <c r="XCV2078" t="s">
        <v>520</v>
      </c>
      <c r="XCW2078">
        <v>2</v>
      </c>
      <c r="XCX2078">
        <v>10</v>
      </c>
      <c r="XCY2078">
        <v>0.1</v>
      </c>
      <c r="XCZ2078">
        <v>50</v>
      </c>
      <c r="XDA2078">
        <v>653</v>
      </c>
      <c r="XDB2078">
        <v>0.87631099999999995</v>
      </c>
      <c r="XDC2078">
        <v>0</v>
      </c>
      <c r="XDD2078">
        <v>411211</v>
      </c>
      <c r="XDE2078">
        <v>1800.01</v>
      </c>
      <c r="XDF2078">
        <v>74262</v>
      </c>
    </row>
    <row r="2079" spans="16324:16334" x14ac:dyDescent="0.3">
      <c r="XCV2079" t="s">
        <v>520</v>
      </c>
      <c r="XCW2079">
        <v>2</v>
      </c>
      <c r="XCX2079">
        <v>10</v>
      </c>
      <c r="XCY2079">
        <v>0.15</v>
      </c>
      <c r="XCZ2079">
        <v>50</v>
      </c>
      <c r="XDA2079">
        <v>655</v>
      </c>
      <c r="XDB2079">
        <v>3.0552899999999998</v>
      </c>
      <c r="XDC2079">
        <v>0</v>
      </c>
      <c r="XDD2079">
        <v>453136</v>
      </c>
      <c r="XDE2079">
        <v>1800</v>
      </c>
      <c r="XDF2079">
        <v>65053</v>
      </c>
    </row>
    <row r="2080" spans="16324:16334" x14ac:dyDescent="0.3">
      <c r="XCV2080" t="s">
        <v>520</v>
      </c>
      <c r="XCW2080">
        <v>2</v>
      </c>
      <c r="XCX2080">
        <v>10</v>
      </c>
      <c r="XCY2080">
        <v>0.2</v>
      </c>
      <c r="XCZ2080">
        <v>50</v>
      </c>
      <c r="XDA2080">
        <v>655</v>
      </c>
      <c r="XDB2080">
        <v>0.84614299999999998</v>
      </c>
      <c r="XDC2080">
        <v>0</v>
      </c>
      <c r="XDD2080">
        <v>267376</v>
      </c>
      <c r="XDE2080">
        <v>1800.01</v>
      </c>
      <c r="XDF2080">
        <v>59566</v>
      </c>
    </row>
    <row r="2081" spans="16324:16334" x14ac:dyDescent="0.3">
      <c r="XCV2081" t="s">
        <v>520</v>
      </c>
      <c r="XCW2081">
        <v>2</v>
      </c>
      <c r="XCX2081">
        <v>25</v>
      </c>
      <c r="XCY2081">
        <v>0.05</v>
      </c>
      <c r="XCZ2081">
        <v>50</v>
      </c>
      <c r="XDA2081">
        <v>653</v>
      </c>
      <c r="XDB2081">
        <v>0.84864899999999999</v>
      </c>
      <c r="XDC2081">
        <v>0</v>
      </c>
      <c r="XDD2081">
        <v>303575</v>
      </c>
      <c r="XDE2081">
        <v>1800.06</v>
      </c>
      <c r="XDF2081">
        <v>58908</v>
      </c>
    </row>
    <row r="2082" spans="16324:16334" x14ac:dyDescent="0.3">
      <c r="XCV2082" t="s">
        <v>520</v>
      </c>
      <c r="XCW2082">
        <v>2</v>
      </c>
      <c r="XCX2082">
        <v>25</v>
      </c>
      <c r="XCY2082">
        <v>0.1</v>
      </c>
      <c r="XCZ2082">
        <v>50</v>
      </c>
      <c r="XDA2082">
        <v>655</v>
      </c>
      <c r="XDB2082">
        <v>2.6941099999999998</v>
      </c>
      <c r="XDC2082">
        <v>0</v>
      </c>
      <c r="XDD2082">
        <v>169546</v>
      </c>
      <c r="XDE2082">
        <v>1800</v>
      </c>
      <c r="XDF2082">
        <v>46731</v>
      </c>
    </row>
    <row r="2083" spans="16324:16334" x14ac:dyDescent="0.3">
      <c r="XCV2083" t="s">
        <v>520</v>
      </c>
      <c r="XCW2083">
        <v>2</v>
      </c>
      <c r="XCX2083">
        <v>25</v>
      </c>
      <c r="XCY2083">
        <v>0.15</v>
      </c>
      <c r="XCZ2083">
        <v>50</v>
      </c>
      <c r="XDA2083">
        <v>655</v>
      </c>
      <c r="XDB2083">
        <v>2.3889999999999998</v>
      </c>
      <c r="XDC2083">
        <v>0</v>
      </c>
      <c r="XDD2083">
        <v>62885</v>
      </c>
      <c r="XDE2083">
        <v>1800.95</v>
      </c>
      <c r="XDF2083">
        <v>34452</v>
      </c>
    </row>
    <row r="2084" spans="16324:16334" x14ac:dyDescent="0.3">
      <c r="XCV2084" t="s">
        <v>520</v>
      </c>
      <c r="XCW2084">
        <v>2</v>
      </c>
      <c r="XCX2084">
        <v>25</v>
      </c>
      <c r="XCY2084">
        <v>0.2</v>
      </c>
      <c r="XCZ2084">
        <v>50</v>
      </c>
      <c r="XDA2084">
        <v>657</v>
      </c>
      <c r="XDB2084">
        <v>4.0739700000000001</v>
      </c>
      <c r="XDC2084">
        <v>0</v>
      </c>
      <c r="XDD2084">
        <v>42760</v>
      </c>
      <c r="XDE2084">
        <v>1800.01</v>
      </c>
      <c r="XDF2084">
        <v>28182</v>
      </c>
    </row>
    <row r="2085" spans="16324:16334" x14ac:dyDescent="0.3">
      <c r="XCV2085" t="s">
        <v>520</v>
      </c>
      <c r="XCW2085">
        <v>2</v>
      </c>
      <c r="XCX2085">
        <v>50</v>
      </c>
      <c r="XCY2085">
        <v>0.05</v>
      </c>
      <c r="XCZ2085">
        <v>50</v>
      </c>
      <c r="XDA2085">
        <v>653</v>
      </c>
      <c r="XDB2085">
        <v>1.5926</v>
      </c>
      <c r="XDC2085">
        <v>0</v>
      </c>
      <c r="XDD2085">
        <v>275225</v>
      </c>
      <c r="XDE2085">
        <v>1800.01</v>
      </c>
      <c r="XDF2085">
        <v>56857</v>
      </c>
    </row>
    <row r="2086" spans="16324:16334" x14ac:dyDescent="0.3">
      <c r="XCV2086" t="s">
        <v>520</v>
      </c>
      <c r="XCW2086">
        <v>2</v>
      </c>
      <c r="XCX2086">
        <v>50</v>
      </c>
      <c r="XCY2086">
        <v>0.1</v>
      </c>
      <c r="XCZ2086">
        <v>50</v>
      </c>
      <c r="XDA2086">
        <v>657</v>
      </c>
      <c r="XDB2086">
        <v>8.0330999999999992</v>
      </c>
      <c r="XDC2086">
        <v>0</v>
      </c>
      <c r="XDD2086">
        <v>130816</v>
      </c>
      <c r="XDE2086">
        <v>1800.05</v>
      </c>
      <c r="XDF2086">
        <v>41007</v>
      </c>
    </row>
    <row r="2087" spans="16324:16334" x14ac:dyDescent="0.3">
      <c r="XCV2087" t="s">
        <v>520</v>
      </c>
      <c r="XCW2087">
        <v>2</v>
      </c>
      <c r="XCX2087">
        <v>50</v>
      </c>
      <c r="XCY2087">
        <v>0.15</v>
      </c>
      <c r="XCZ2087">
        <v>50</v>
      </c>
      <c r="XDA2087">
        <v>657</v>
      </c>
      <c r="XDB2087">
        <v>1.27329</v>
      </c>
      <c r="XDC2087">
        <v>0</v>
      </c>
      <c r="XDD2087">
        <v>26421</v>
      </c>
      <c r="XDE2087">
        <v>1800.1</v>
      </c>
      <c r="XDF2087">
        <v>22871</v>
      </c>
    </row>
    <row r="2088" spans="16324:16334" x14ac:dyDescent="0.3">
      <c r="XCV2088" t="s">
        <v>520</v>
      </c>
      <c r="XCW2088">
        <v>2</v>
      </c>
      <c r="XCX2088">
        <v>50</v>
      </c>
      <c r="XCY2088">
        <v>0.2</v>
      </c>
      <c r="XCZ2088">
        <v>50</v>
      </c>
      <c r="XDA2088">
        <v>742</v>
      </c>
      <c r="XDB2088">
        <v>1460.13</v>
      </c>
      <c r="XDC2088">
        <v>0</v>
      </c>
      <c r="XDD2088">
        <v>3</v>
      </c>
      <c r="XDE2088">
        <v>1801.5</v>
      </c>
      <c r="XDF2088">
        <v>296</v>
      </c>
    </row>
    <row r="2089" spans="16324:16334" x14ac:dyDescent="0.3">
      <c r="XCV2089" t="s">
        <v>520</v>
      </c>
      <c r="XCW2089">
        <v>3</v>
      </c>
      <c r="XCX2089">
        <v>0</v>
      </c>
      <c r="XCY2089">
        <v>0.05</v>
      </c>
      <c r="XCZ2089">
        <v>50</v>
      </c>
      <c r="XDA2089">
        <v>657</v>
      </c>
      <c r="XDB2089">
        <v>0.86513099999999998</v>
      </c>
      <c r="XDC2089">
        <v>0</v>
      </c>
      <c r="XDD2089">
        <v>749546</v>
      </c>
      <c r="XDE2089">
        <v>1800.04</v>
      </c>
      <c r="XDF2089">
        <v>77003</v>
      </c>
    </row>
    <row r="2090" spans="16324:16334" x14ac:dyDescent="0.3">
      <c r="XCV2090" t="s">
        <v>520</v>
      </c>
      <c r="XCW2090">
        <v>3</v>
      </c>
      <c r="XCX2090">
        <v>10</v>
      </c>
      <c r="XCY2090">
        <v>0.05</v>
      </c>
      <c r="XCZ2090">
        <v>50</v>
      </c>
      <c r="XDA2090">
        <v>657</v>
      </c>
      <c r="XDB2090">
        <v>0.89179299999999995</v>
      </c>
      <c r="XDC2090">
        <v>0</v>
      </c>
      <c r="XDD2090">
        <v>575357</v>
      </c>
      <c r="XDE2090">
        <v>1800</v>
      </c>
      <c r="XDF2090">
        <v>74602</v>
      </c>
    </row>
    <row r="2091" spans="16324:16334" x14ac:dyDescent="0.3">
      <c r="XCV2091" t="s">
        <v>520</v>
      </c>
      <c r="XCW2091">
        <v>3</v>
      </c>
      <c r="XCX2091">
        <v>25</v>
      </c>
      <c r="XCY2091">
        <v>0.05</v>
      </c>
      <c r="XCZ2091">
        <v>50</v>
      </c>
      <c r="XDA2091">
        <v>657</v>
      </c>
      <c r="XDB2091">
        <v>0.62116099999999996</v>
      </c>
      <c r="XDC2091">
        <v>0</v>
      </c>
      <c r="XDD2091">
        <v>512169</v>
      </c>
      <c r="XDE2091">
        <v>1800</v>
      </c>
      <c r="XDF2091">
        <v>76258</v>
      </c>
    </row>
    <row r="2092" spans="16324:16334" x14ac:dyDescent="0.3">
      <c r="XCV2092" t="s">
        <v>520</v>
      </c>
      <c r="XCW2092">
        <v>3</v>
      </c>
      <c r="XCX2092">
        <v>50</v>
      </c>
      <c r="XCY2092">
        <v>0.05</v>
      </c>
      <c r="XCZ2092">
        <v>50</v>
      </c>
      <c r="XDA2092">
        <v>657</v>
      </c>
      <c r="XDB2092">
        <v>0.69713499999999995</v>
      </c>
      <c r="XDC2092">
        <v>0</v>
      </c>
      <c r="XDD2092">
        <v>785448</v>
      </c>
      <c r="XDE2092">
        <v>1800</v>
      </c>
      <c r="XDF2092">
        <v>77657</v>
      </c>
    </row>
    <row r="2093" spans="16324:16334" x14ac:dyDescent="0.3">
      <c r="XCV2093" t="s">
        <v>21</v>
      </c>
      <c r="XCW2093">
        <v>0</v>
      </c>
      <c r="XCX2093">
        <v>0</v>
      </c>
      <c r="XCY2093">
        <v>0.05</v>
      </c>
      <c r="XCZ2093">
        <v>300</v>
      </c>
      <c r="XDA2093">
        <v>40757.699999999997</v>
      </c>
      <c r="XDB2093">
        <v>1723.77</v>
      </c>
      <c r="XDC2093">
        <v>32</v>
      </c>
      <c r="XDD2093">
        <v>38</v>
      </c>
      <c r="XDE2093">
        <v>1800.08</v>
      </c>
      <c r="XDF2093">
        <v>26849</v>
      </c>
    </row>
    <row r="2094" spans="16324:16334" x14ac:dyDescent="0.3">
      <c r="XCV2094" t="s">
        <v>21</v>
      </c>
      <c r="XCW2094">
        <v>0</v>
      </c>
      <c r="XCX2094">
        <v>0</v>
      </c>
      <c r="XCY2094">
        <v>0.1</v>
      </c>
      <c r="XCZ2094">
        <v>300</v>
      </c>
      <c r="XDA2094">
        <v>40762.6</v>
      </c>
      <c r="XDB2094">
        <v>1549.75</v>
      </c>
      <c r="XDC2094">
        <v>55</v>
      </c>
      <c r="XDD2094">
        <v>63</v>
      </c>
      <c r="XDE2094">
        <v>1800.02</v>
      </c>
      <c r="XDF2094">
        <v>23935</v>
      </c>
    </row>
    <row r="2095" spans="16324:16334" x14ac:dyDescent="0.3">
      <c r="XCV2095" t="s">
        <v>21</v>
      </c>
      <c r="XCW2095">
        <v>0</v>
      </c>
      <c r="XCX2095">
        <v>0</v>
      </c>
      <c r="XCY2095">
        <v>0.15</v>
      </c>
      <c r="XCZ2095">
        <v>300</v>
      </c>
      <c r="XDA2095">
        <v>40645.9</v>
      </c>
      <c r="XDB2095">
        <v>1586.8</v>
      </c>
      <c r="XDC2095">
        <v>47</v>
      </c>
      <c r="XDD2095">
        <v>58</v>
      </c>
      <c r="XDE2095">
        <v>1800</v>
      </c>
      <c r="XDF2095">
        <v>26323</v>
      </c>
    </row>
    <row r="2096" spans="16324:16334" x14ac:dyDescent="0.3">
      <c r="XCV2096" t="s">
        <v>21</v>
      </c>
      <c r="XCW2096">
        <v>0</v>
      </c>
      <c r="XCX2096">
        <v>0</v>
      </c>
      <c r="XCY2096">
        <v>0.2</v>
      </c>
      <c r="XCZ2096">
        <v>300</v>
      </c>
      <c r="XDA2096">
        <v>40721.9</v>
      </c>
      <c r="XDB2096">
        <v>1059.8599999999999</v>
      </c>
      <c r="XDC2096">
        <v>32</v>
      </c>
      <c r="XDD2096">
        <v>53</v>
      </c>
      <c r="XDE2096">
        <v>1800.03</v>
      </c>
      <c r="XDF2096">
        <v>28533</v>
      </c>
    </row>
    <row r="2097" spans="16324:16334" x14ac:dyDescent="0.3">
      <c r="XCV2097" t="s">
        <v>21</v>
      </c>
      <c r="XCW2097">
        <v>1</v>
      </c>
      <c r="XCX2097">
        <v>5</v>
      </c>
      <c r="XCY2097">
        <v>0.05</v>
      </c>
      <c r="XCZ2097">
        <v>300</v>
      </c>
      <c r="XDA2097">
        <v>41157.199999999997</v>
      </c>
      <c r="XDB2097">
        <v>1800.26</v>
      </c>
      <c r="XDC2097">
        <v>0</v>
      </c>
      <c r="XDD2097">
        <v>1</v>
      </c>
      <c r="XDE2097">
        <v>1800.4</v>
      </c>
      <c r="XDF2097">
        <v>3968</v>
      </c>
    </row>
    <row r="2098" spans="16324:16334" x14ac:dyDescent="0.3">
      <c r="XCV2098" t="s">
        <v>21</v>
      </c>
      <c r="XCW2098">
        <v>1</v>
      </c>
      <c r="XCX2098">
        <v>5</v>
      </c>
      <c r="XCY2098">
        <v>0.1</v>
      </c>
      <c r="XCZ2098">
        <v>300</v>
      </c>
      <c r="XDA2098">
        <v>42048.5</v>
      </c>
      <c r="XDB2098">
        <v>1800.34</v>
      </c>
      <c r="XDC2098">
        <v>0</v>
      </c>
      <c r="XDD2098">
        <v>1</v>
      </c>
      <c r="XDE2098">
        <v>1800.97</v>
      </c>
      <c r="XDF2098">
        <v>3839</v>
      </c>
    </row>
    <row r="2099" spans="16324:16334" x14ac:dyDescent="0.3">
      <c r="XCV2099" t="s">
        <v>21</v>
      </c>
      <c r="XCW2099">
        <v>1</v>
      </c>
      <c r="XCX2099">
        <v>10</v>
      </c>
      <c r="XCY2099">
        <v>0.05</v>
      </c>
      <c r="XCZ2099">
        <v>300</v>
      </c>
      <c r="XDA2099">
        <v>41537.599999999999</v>
      </c>
      <c r="XDB2099">
        <v>1800.08</v>
      </c>
      <c r="XDC2099">
        <v>0</v>
      </c>
      <c r="XDD2099">
        <v>1</v>
      </c>
      <c r="XDE2099">
        <v>1800.76</v>
      </c>
      <c r="XDF2099">
        <v>3778</v>
      </c>
    </row>
    <row r="2100" spans="16324:16334" x14ac:dyDescent="0.3">
      <c r="XCV2100" t="s">
        <v>21</v>
      </c>
      <c r="XCW2100">
        <v>1</v>
      </c>
      <c r="XCX2100">
        <v>10</v>
      </c>
      <c r="XCY2100">
        <v>0.1</v>
      </c>
      <c r="XCZ2100">
        <v>300</v>
      </c>
      <c r="XDA2100">
        <v>42065.1</v>
      </c>
      <c r="XDB2100">
        <v>1800.07</v>
      </c>
      <c r="XDC2100">
        <v>0</v>
      </c>
      <c r="XDD2100">
        <v>1</v>
      </c>
      <c r="XDE2100">
        <v>1801.14</v>
      </c>
      <c r="XDF2100">
        <v>3119</v>
      </c>
    </row>
    <row r="2101" spans="16324:16334" x14ac:dyDescent="0.3">
      <c r="XCV2101" t="s">
        <v>21</v>
      </c>
      <c r="XCW2101">
        <v>1</v>
      </c>
      <c r="XCX2101">
        <v>25</v>
      </c>
      <c r="XCY2101">
        <v>0.05</v>
      </c>
      <c r="XCZ2101">
        <v>300</v>
      </c>
      <c r="XDA2101">
        <v>42594.6</v>
      </c>
      <c r="XDB2101">
        <v>1800.17</v>
      </c>
      <c r="XDC2101">
        <v>0</v>
      </c>
      <c r="XDD2101">
        <v>1</v>
      </c>
      <c r="XDE2101">
        <v>1800.27</v>
      </c>
      <c r="XDF2101">
        <v>1951</v>
      </c>
    </row>
    <row r="2102" spans="16324:16334" x14ac:dyDescent="0.3">
      <c r="XCV2102" t="s">
        <v>21</v>
      </c>
      <c r="XCW2102">
        <v>1</v>
      </c>
      <c r="XCX2102">
        <v>25</v>
      </c>
      <c r="XCY2102">
        <v>0.1</v>
      </c>
      <c r="XCZ2102">
        <v>300</v>
      </c>
      <c r="XDA2102">
        <v>44850.5</v>
      </c>
      <c r="XDB2102">
        <v>1800.27</v>
      </c>
      <c r="XDC2102">
        <v>0</v>
      </c>
      <c r="XDD2102">
        <v>1</v>
      </c>
      <c r="XDE2102">
        <v>1800.87</v>
      </c>
      <c r="XDF2102">
        <v>1165</v>
      </c>
    </row>
    <row r="2103" spans="16324:16334" x14ac:dyDescent="0.3">
      <c r="XCV2103" t="s">
        <v>21</v>
      </c>
      <c r="XCW2103">
        <v>1</v>
      </c>
      <c r="XCX2103">
        <v>50</v>
      </c>
      <c r="XCY2103">
        <v>0.05</v>
      </c>
      <c r="XCZ2103">
        <v>300</v>
      </c>
      <c r="XDA2103">
        <v>42713.8</v>
      </c>
      <c r="XDB2103">
        <v>1800.35</v>
      </c>
      <c r="XDC2103">
        <v>0</v>
      </c>
      <c r="XDD2103">
        <v>1</v>
      </c>
      <c r="XDE2103">
        <v>1800.35</v>
      </c>
      <c r="XDF2103">
        <v>2347</v>
      </c>
    </row>
    <row r="2104" spans="16324:16334" x14ac:dyDescent="0.3">
      <c r="XCV2104" t="s">
        <v>21</v>
      </c>
      <c r="XCW2104">
        <v>1</v>
      </c>
      <c r="XCX2104">
        <v>50</v>
      </c>
      <c r="XCY2104">
        <v>0.1</v>
      </c>
      <c r="XCZ2104">
        <v>300</v>
      </c>
      <c r="XDA2104">
        <v>44087.199999999997</v>
      </c>
      <c r="XDB2104">
        <v>1800.08</v>
      </c>
      <c r="XDC2104">
        <v>0</v>
      </c>
      <c r="XDD2104">
        <v>1</v>
      </c>
      <c r="XDE2104">
        <v>1800.16</v>
      </c>
      <c r="XDF2104">
        <v>1720</v>
      </c>
    </row>
    <row r="2105" spans="16324:16334" x14ac:dyDescent="0.3">
      <c r="XCV2105" t="s">
        <v>21</v>
      </c>
      <c r="XCW2105">
        <v>2</v>
      </c>
      <c r="XCX2105">
        <v>5</v>
      </c>
      <c r="XCY2105">
        <v>0.05</v>
      </c>
      <c r="XCZ2105">
        <v>300</v>
      </c>
      <c r="XDA2105">
        <v>41132.400000000001</v>
      </c>
      <c r="XDB2105">
        <v>1800.32</v>
      </c>
      <c r="XDC2105">
        <v>0</v>
      </c>
      <c r="XDD2105">
        <v>1</v>
      </c>
      <c r="XDE2105">
        <v>1800.32</v>
      </c>
      <c r="XDF2105">
        <v>3165</v>
      </c>
    </row>
    <row r="2106" spans="16324:16334" x14ac:dyDescent="0.3">
      <c r="XCV2106" t="s">
        <v>21</v>
      </c>
      <c r="XCW2106">
        <v>2</v>
      </c>
      <c r="XCX2106">
        <v>5</v>
      </c>
      <c r="XCY2106">
        <v>0.1</v>
      </c>
      <c r="XCZ2106">
        <v>300</v>
      </c>
      <c r="XDA2106">
        <v>42112.6</v>
      </c>
      <c r="XDB2106">
        <v>1800.74</v>
      </c>
      <c r="XDC2106">
        <v>0</v>
      </c>
      <c r="XDD2106">
        <v>1</v>
      </c>
      <c r="XDE2106">
        <v>1801.21</v>
      </c>
      <c r="XDF2106">
        <v>2752</v>
      </c>
    </row>
    <row r="2107" spans="16324:16334" x14ac:dyDescent="0.3">
      <c r="XCV2107" t="s">
        <v>21</v>
      </c>
      <c r="XCW2107">
        <v>2</v>
      </c>
      <c r="XCX2107">
        <v>5</v>
      </c>
      <c r="XCY2107">
        <v>0.15</v>
      </c>
      <c r="XCZ2107">
        <v>300</v>
      </c>
      <c r="XDA2107">
        <v>42106.5</v>
      </c>
      <c r="XDB2107">
        <v>1800.49</v>
      </c>
      <c r="XDC2107">
        <v>0</v>
      </c>
      <c r="XDD2107">
        <v>1</v>
      </c>
      <c r="XDE2107">
        <v>1800.49</v>
      </c>
      <c r="XDF2107">
        <v>2643</v>
      </c>
    </row>
    <row r="2108" spans="16324:16334" x14ac:dyDescent="0.3">
      <c r="XCV2108" t="s">
        <v>21</v>
      </c>
      <c r="XCW2108">
        <v>2</v>
      </c>
      <c r="XCX2108">
        <v>5</v>
      </c>
      <c r="XCY2108">
        <v>0.2</v>
      </c>
      <c r="XCZ2108">
        <v>300</v>
      </c>
      <c r="XDA2108">
        <v>42733</v>
      </c>
      <c r="XDB2108">
        <v>1800.54</v>
      </c>
      <c r="XDC2108">
        <v>0</v>
      </c>
      <c r="XDD2108">
        <v>1</v>
      </c>
      <c r="XDE2108">
        <v>1800.71</v>
      </c>
      <c r="XDF2108">
        <v>2689</v>
      </c>
    </row>
    <row r="2109" spans="16324:16334" x14ac:dyDescent="0.3">
      <c r="XCV2109" t="s">
        <v>21</v>
      </c>
      <c r="XCW2109">
        <v>2</v>
      </c>
      <c r="XCX2109">
        <v>10</v>
      </c>
      <c r="XCY2109">
        <v>0.05</v>
      </c>
      <c r="XCZ2109">
        <v>300</v>
      </c>
      <c r="XDA2109">
        <v>41917.5</v>
      </c>
      <c r="XDB2109">
        <v>1800.43</v>
      </c>
      <c r="XDC2109">
        <v>0</v>
      </c>
      <c r="XDD2109">
        <v>1</v>
      </c>
      <c r="XDE2109">
        <v>1800.43</v>
      </c>
      <c r="XDF2109">
        <v>2899</v>
      </c>
    </row>
    <row r="2110" spans="16324:16334" x14ac:dyDescent="0.3">
      <c r="XCV2110" t="s">
        <v>21</v>
      </c>
      <c r="XCW2110">
        <v>2</v>
      </c>
      <c r="XCX2110">
        <v>10</v>
      </c>
      <c r="XCY2110">
        <v>0.1</v>
      </c>
      <c r="XCZ2110">
        <v>300</v>
      </c>
      <c r="XDA2110">
        <v>41252.300000000003</v>
      </c>
      <c r="XDB2110">
        <v>1782.36</v>
      </c>
      <c r="XDC2110">
        <v>0</v>
      </c>
      <c r="XDD2110">
        <v>2</v>
      </c>
      <c r="XDE2110">
        <v>1800.01</v>
      </c>
      <c r="XDF2110">
        <v>3158</v>
      </c>
    </row>
    <row r="2111" spans="16324:16334" x14ac:dyDescent="0.3">
      <c r="XCV2111" t="s">
        <v>21</v>
      </c>
      <c r="XCW2111">
        <v>2</v>
      </c>
      <c r="XCX2111">
        <v>10</v>
      </c>
      <c r="XCY2111">
        <v>0.15</v>
      </c>
      <c r="XCZ2111">
        <v>300</v>
      </c>
      <c r="XDA2111">
        <v>43600.4</v>
      </c>
      <c r="XDB2111">
        <v>1800.22</v>
      </c>
      <c r="XDC2111">
        <v>0</v>
      </c>
      <c r="XDD2111">
        <v>1</v>
      </c>
      <c r="XDE2111">
        <v>1800.23</v>
      </c>
      <c r="XDF2111">
        <v>1329</v>
      </c>
    </row>
    <row r="2112" spans="16324:16334" x14ac:dyDescent="0.3">
      <c r="XCV2112" t="s">
        <v>21</v>
      </c>
      <c r="XCW2112">
        <v>2</v>
      </c>
      <c r="XCX2112">
        <v>10</v>
      </c>
      <c r="XCY2112">
        <v>0.2</v>
      </c>
      <c r="XCZ2112">
        <v>300</v>
      </c>
      <c r="XDA2112">
        <v>42813.7</v>
      </c>
      <c r="XDB2112">
        <v>1800.44</v>
      </c>
      <c r="XDC2112">
        <v>0</v>
      </c>
      <c r="XDD2112">
        <v>1</v>
      </c>
      <c r="XDE2112">
        <v>1800.73</v>
      </c>
      <c r="XDF2112">
        <v>1465</v>
      </c>
    </row>
    <row r="2113" spans="16324:16334" x14ac:dyDescent="0.3">
      <c r="XCV2113" t="s">
        <v>21</v>
      </c>
      <c r="XCW2113">
        <v>2</v>
      </c>
      <c r="XCX2113">
        <v>25</v>
      </c>
      <c r="XCY2113">
        <v>0.05</v>
      </c>
      <c r="XCZ2113">
        <v>300</v>
      </c>
      <c r="XDA2113">
        <v>43586</v>
      </c>
      <c r="XDB2113">
        <v>1800.35</v>
      </c>
      <c r="XDC2113">
        <v>0</v>
      </c>
      <c r="XDD2113">
        <v>1</v>
      </c>
      <c r="XDE2113">
        <v>1800.39</v>
      </c>
      <c r="XDF2113">
        <v>1861</v>
      </c>
    </row>
    <row r="2114" spans="16324:16334" x14ac:dyDescent="0.3">
      <c r="XCV2114" t="s">
        <v>21</v>
      </c>
      <c r="XCW2114">
        <v>2</v>
      </c>
      <c r="XCX2114">
        <v>25</v>
      </c>
      <c r="XCY2114">
        <v>0.1</v>
      </c>
      <c r="XCZ2114">
        <v>300</v>
      </c>
      <c r="XDA2114">
        <v>43374.2</v>
      </c>
      <c r="XDB2114">
        <v>1800.19</v>
      </c>
      <c r="XDC2114">
        <v>0</v>
      </c>
      <c r="XDD2114">
        <v>1</v>
      </c>
      <c r="XDE2114">
        <v>1800.57</v>
      </c>
      <c r="XDF2114">
        <v>1578</v>
      </c>
    </row>
    <row r="2115" spans="16324:16334" x14ac:dyDescent="0.3">
      <c r="XCV2115" t="s">
        <v>21</v>
      </c>
      <c r="XCW2115">
        <v>2</v>
      </c>
      <c r="XCX2115">
        <v>50</v>
      </c>
      <c r="XCY2115">
        <v>0.05</v>
      </c>
      <c r="XCZ2115">
        <v>300</v>
      </c>
      <c r="XDA2115">
        <v>42379.3</v>
      </c>
      <c r="XDB2115">
        <v>1800.19</v>
      </c>
      <c r="XDC2115">
        <v>0</v>
      </c>
      <c r="XDD2115">
        <v>1</v>
      </c>
      <c r="XDE2115">
        <v>1800.19</v>
      </c>
      <c r="XDF2115">
        <v>2699</v>
      </c>
    </row>
    <row r="2116" spans="16324:16334" x14ac:dyDescent="0.3">
      <c r="XCV2116" t="s">
        <v>21</v>
      </c>
      <c r="XCW2116">
        <v>2</v>
      </c>
      <c r="XCX2116">
        <v>50</v>
      </c>
      <c r="XCY2116">
        <v>0.1</v>
      </c>
      <c r="XCZ2116">
        <v>300</v>
      </c>
      <c r="XDA2116">
        <v>42283.1</v>
      </c>
      <c r="XDB2116">
        <v>1801.17</v>
      </c>
      <c r="XDC2116">
        <v>0</v>
      </c>
      <c r="XDD2116">
        <v>1</v>
      </c>
      <c r="XDE2116">
        <v>1801.17</v>
      </c>
      <c r="XDF2116">
        <v>2085</v>
      </c>
    </row>
    <row r="2117" spans="16324:16334" x14ac:dyDescent="0.3">
      <c r="XCV2117" t="s">
        <v>21</v>
      </c>
      <c r="XCW2117">
        <v>3</v>
      </c>
      <c r="XCX2117">
        <v>0</v>
      </c>
      <c r="XCY2117">
        <v>0.05</v>
      </c>
      <c r="XCZ2117">
        <v>300</v>
      </c>
      <c r="XDA2117">
        <v>42008.4</v>
      </c>
      <c r="XDB2117">
        <v>1800.09</v>
      </c>
      <c r="XDC2117">
        <v>0</v>
      </c>
      <c r="XDD2117">
        <v>1</v>
      </c>
      <c r="XDE2117">
        <v>1800.31</v>
      </c>
      <c r="XDF2117">
        <v>4968</v>
      </c>
    </row>
    <row r="2118" spans="16324:16334" x14ac:dyDescent="0.3">
      <c r="XCV2118" t="s">
        <v>21</v>
      </c>
      <c r="XCW2118">
        <v>3</v>
      </c>
      <c r="XCX2118">
        <v>10</v>
      </c>
      <c r="XCY2118">
        <v>0.05</v>
      </c>
      <c r="XCZ2118">
        <v>300</v>
      </c>
      <c r="XDA2118">
        <v>41702.6</v>
      </c>
      <c r="XDB2118">
        <v>1800.26</v>
      </c>
      <c r="XDC2118">
        <v>0</v>
      </c>
      <c r="XDD2118">
        <v>1</v>
      </c>
      <c r="XDE2118">
        <v>1800.38</v>
      </c>
      <c r="XDF2118">
        <v>5692</v>
      </c>
    </row>
    <row r="2119" spans="16324:16334" x14ac:dyDescent="0.3">
      <c r="XCV2119" t="s">
        <v>21</v>
      </c>
      <c r="XCW2119">
        <v>3</v>
      </c>
      <c r="XCX2119">
        <v>25</v>
      </c>
      <c r="XCY2119">
        <v>0.05</v>
      </c>
      <c r="XCZ2119">
        <v>300</v>
      </c>
      <c r="XDA2119">
        <v>41611.1</v>
      </c>
      <c r="XDB2119">
        <v>1800.07</v>
      </c>
      <c r="XDC2119">
        <v>0</v>
      </c>
      <c r="XDD2119">
        <v>1</v>
      </c>
      <c r="XDE2119">
        <v>1800.46</v>
      </c>
      <c r="XDF2119">
        <v>4064</v>
      </c>
    </row>
    <row r="2120" spans="16324:16334" x14ac:dyDescent="0.3">
      <c r="XCV2120" t="s">
        <v>21</v>
      </c>
      <c r="XCW2120">
        <v>3</v>
      </c>
      <c r="XCX2120">
        <v>50</v>
      </c>
      <c r="XCY2120">
        <v>0.05</v>
      </c>
      <c r="XCZ2120">
        <v>300</v>
      </c>
      <c r="XDA2120">
        <v>41615</v>
      </c>
      <c r="XDB2120">
        <v>1800.6</v>
      </c>
      <c r="XDC2120">
        <v>0</v>
      </c>
      <c r="XDD2120">
        <v>1</v>
      </c>
      <c r="XDE2120">
        <v>1800.6</v>
      </c>
      <c r="XDF2120">
        <v>4014</v>
      </c>
    </row>
    <row r="2121" spans="16324:16334" x14ac:dyDescent="0.3">
      <c r="XCV2121" t="s">
        <v>22</v>
      </c>
      <c r="XCW2121">
        <v>0</v>
      </c>
      <c r="XCX2121">
        <v>0</v>
      </c>
      <c r="XCY2121">
        <v>0.05</v>
      </c>
      <c r="XCZ2121">
        <v>300</v>
      </c>
      <c r="XDA2121">
        <v>45335.199999999997</v>
      </c>
      <c r="XDB2121">
        <v>1772.02</v>
      </c>
      <c r="XDC2121">
        <v>31</v>
      </c>
      <c r="XDD2121">
        <v>35</v>
      </c>
      <c r="XDE2121">
        <v>1800.08</v>
      </c>
      <c r="XDF2121">
        <v>23897</v>
      </c>
    </row>
    <row r="2122" spans="16324:16334" x14ac:dyDescent="0.3">
      <c r="XCV2122" t="s">
        <v>22</v>
      </c>
      <c r="XCW2122">
        <v>0</v>
      </c>
      <c r="XCX2122">
        <v>0</v>
      </c>
      <c r="XCY2122">
        <v>0.1</v>
      </c>
      <c r="XCZ2122">
        <v>300</v>
      </c>
      <c r="XDA2122">
        <v>45518.1</v>
      </c>
      <c r="XDB2122">
        <v>467.03399999999999</v>
      </c>
      <c r="XDC2122">
        <v>3</v>
      </c>
      <c r="XDD2122">
        <v>28</v>
      </c>
      <c r="XDE2122">
        <v>1800.02</v>
      </c>
      <c r="XDF2122">
        <v>23793</v>
      </c>
    </row>
    <row r="2123" spans="16324:16334" x14ac:dyDescent="0.3">
      <c r="XCV2123" t="s">
        <v>22</v>
      </c>
      <c r="XCW2123">
        <v>0</v>
      </c>
      <c r="XCX2123">
        <v>0</v>
      </c>
      <c r="XCY2123">
        <v>0.15</v>
      </c>
      <c r="XCZ2123">
        <v>300</v>
      </c>
      <c r="XDA2123">
        <v>45509.599999999999</v>
      </c>
      <c r="XDB2123">
        <v>1014.77</v>
      </c>
      <c r="XDC2123">
        <v>20</v>
      </c>
      <c r="XDD2123">
        <v>35</v>
      </c>
      <c r="XDE2123">
        <v>1800.06</v>
      </c>
      <c r="XDF2123">
        <v>24105</v>
      </c>
    </row>
    <row r="2124" spans="16324:16334" x14ac:dyDescent="0.3">
      <c r="XCV2124" t="s">
        <v>22</v>
      </c>
      <c r="XCW2124">
        <v>0</v>
      </c>
      <c r="XCX2124">
        <v>0</v>
      </c>
      <c r="XCY2124">
        <v>0.2</v>
      </c>
      <c r="XCZ2124">
        <v>300</v>
      </c>
      <c r="XDA2124">
        <v>45546.8</v>
      </c>
      <c r="XDB2124">
        <v>1761.58</v>
      </c>
      <c r="XDC2124">
        <v>36</v>
      </c>
      <c r="XDD2124">
        <v>40</v>
      </c>
      <c r="XDE2124">
        <v>1800.06</v>
      </c>
      <c r="XDF2124">
        <v>22469</v>
      </c>
    </row>
    <row r="2125" spans="16324:16334" x14ac:dyDescent="0.3">
      <c r="XCV2125" t="s">
        <v>22</v>
      </c>
      <c r="XCW2125">
        <v>1</v>
      </c>
      <c r="XCX2125">
        <v>5</v>
      </c>
      <c r="XCY2125">
        <v>0.05</v>
      </c>
      <c r="XCZ2125">
        <v>300</v>
      </c>
      <c r="XDA2125">
        <v>46012.3</v>
      </c>
      <c r="XDB2125">
        <v>1800.06</v>
      </c>
      <c r="XDC2125">
        <v>0</v>
      </c>
      <c r="XDD2125">
        <v>1</v>
      </c>
      <c r="XDE2125">
        <v>1800.06</v>
      </c>
      <c r="XDF2125">
        <v>3310</v>
      </c>
    </row>
    <row r="2126" spans="16324:16334" x14ac:dyDescent="0.3">
      <c r="XCV2126" t="s">
        <v>22</v>
      </c>
      <c r="XCW2126">
        <v>1</v>
      </c>
      <c r="XCX2126">
        <v>5</v>
      </c>
      <c r="XCY2126">
        <v>0.1</v>
      </c>
      <c r="XCZ2126">
        <v>300</v>
      </c>
      <c r="XDA2126">
        <v>47315.5</v>
      </c>
      <c r="XDB2126">
        <v>1800.1</v>
      </c>
      <c r="XDC2126">
        <v>0</v>
      </c>
      <c r="XDD2126">
        <v>1</v>
      </c>
      <c r="XDE2126">
        <v>1800.1</v>
      </c>
      <c r="XDF2126">
        <v>2951</v>
      </c>
    </row>
    <row r="2127" spans="16324:16334" x14ac:dyDescent="0.3">
      <c r="XCV2127" t="s">
        <v>22</v>
      </c>
      <c r="XCW2127">
        <v>1</v>
      </c>
      <c r="XCX2127">
        <v>10</v>
      </c>
      <c r="XCY2127">
        <v>0.05</v>
      </c>
      <c r="XCZ2127">
        <v>300</v>
      </c>
      <c r="XDA2127">
        <v>47646.9</v>
      </c>
      <c r="XDB2127">
        <v>1800.21</v>
      </c>
      <c r="XDC2127">
        <v>0</v>
      </c>
      <c r="XDD2127">
        <v>1</v>
      </c>
      <c r="XDE2127">
        <v>1800.21</v>
      </c>
      <c r="XDF2127">
        <v>1991</v>
      </c>
    </row>
    <row r="2128" spans="16324:16334" x14ac:dyDescent="0.3">
      <c r="XCV2128" t="s">
        <v>22</v>
      </c>
      <c r="XCW2128">
        <v>1</v>
      </c>
      <c r="XCX2128">
        <v>10</v>
      </c>
      <c r="XCY2128">
        <v>0.1</v>
      </c>
      <c r="XCZ2128">
        <v>300</v>
      </c>
      <c r="XDA2128">
        <v>49693.599999999999</v>
      </c>
      <c r="XDB2128">
        <v>1800.59</v>
      </c>
      <c r="XDC2128">
        <v>0</v>
      </c>
      <c r="XDD2128">
        <v>1</v>
      </c>
      <c r="XDE2128">
        <v>1800.59</v>
      </c>
      <c r="XDF2128">
        <v>1080</v>
      </c>
    </row>
    <row r="2129" spans="16324:16334" x14ac:dyDescent="0.3">
      <c r="XCV2129" t="s">
        <v>22</v>
      </c>
      <c r="XCW2129">
        <v>1</v>
      </c>
      <c r="XCX2129">
        <v>25</v>
      </c>
      <c r="XCY2129">
        <v>0.05</v>
      </c>
      <c r="XCZ2129">
        <v>300</v>
      </c>
      <c r="XDA2129">
        <v>47489.9</v>
      </c>
      <c r="XDB2129">
        <v>1800.67</v>
      </c>
      <c r="XDC2129">
        <v>0</v>
      </c>
      <c r="XDD2129">
        <v>1</v>
      </c>
      <c r="XDE2129">
        <v>1800.67</v>
      </c>
      <c r="XDF2129">
        <v>1492</v>
      </c>
    </row>
    <row r="2130" spans="16324:16334" x14ac:dyDescent="0.3">
      <c r="XCV2130" t="s">
        <v>22</v>
      </c>
      <c r="XCW2130">
        <v>1</v>
      </c>
      <c r="XCX2130">
        <v>25</v>
      </c>
      <c r="XCY2130">
        <v>0.1</v>
      </c>
      <c r="XCZ2130">
        <v>300</v>
      </c>
      <c r="XDA2130">
        <v>47641.2</v>
      </c>
      <c r="XDB2130">
        <v>1802.67</v>
      </c>
      <c r="XDC2130">
        <v>0</v>
      </c>
      <c r="XDD2130">
        <v>1</v>
      </c>
      <c r="XDE2130">
        <v>1802.77</v>
      </c>
      <c r="XDF2130">
        <v>1908</v>
      </c>
    </row>
    <row r="2131" spans="16324:16334" x14ac:dyDescent="0.3">
      <c r="XCV2131" t="s">
        <v>22</v>
      </c>
      <c r="XCW2131">
        <v>1</v>
      </c>
      <c r="XCX2131">
        <v>50</v>
      </c>
      <c r="XCY2131">
        <v>0.05</v>
      </c>
      <c r="XCZ2131">
        <v>300</v>
      </c>
      <c r="XDA2131">
        <v>46570.3</v>
      </c>
      <c r="XDB2131">
        <v>1800.8</v>
      </c>
      <c r="XDC2131">
        <v>0</v>
      </c>
      <c r="XDD2131">
        <v>1</v>
      </c>
      <c r="XDE2131">
        <v>1800.8</v>
      </c>
      <c r="XDF2131">
        <v>2005</v>
      </c>
    </row>
    <row r="2132" spans="16324:16334" x14ac:dyDescent="0.3">
      <c r="XCV2132" t="s">
        <v>22</v>
      </c>
      <c r="XCW2132">
        <v>1</v>
      </c>
      <c r="XCX2132">
        <v>50</v>
      </c>
      <c r="XCY2132">
        <v>0.1</v>
      </c>
      <c r="XCZ2132">
        <v>300</v>
      </c>
      <c r="XDA2132">
        <v>50519.6</v>
      </c>
      <c r="XDB2132">
        <v>1802.03</v>
      </c>
      <c r="XDC2132">
        <v>0</v>
      </c>
      <c r="XDD2132">
        <v>1</v>
      </c>
      <c r="XDE2132">
        <v>1802.03</v>
      </c>
      <c r="XDF2132">
        <v>802</v>
      </c>
    </row>
    <row r="2133" spans="16324:16334" x14ac:dyDescent="0.3">
      <c r="XCV2133" t="s">
        <v>22</v>
      </c>
      <c r="XCW2133">
        <v>2</v>
      </c>
      <c r="XCX2133">
        <v>5</v>
      </c>
      <c r="XCY2133">
        <v>0.05</v>
      </c>
      <c r="XCZ2133">
        <v>300</v>
      </c>
      <c r="XDA2133">
        <v>46337.7</v>
      </c>
      <c r="XDB2133">
        <v>1800.02</v>
      </c>
      <c r="XDC2133">
        <v>0</v>
      </c>
      <c r="XDD2133">
        <v>1</v>
      </c>
      <c r="XDE2133">
        <v>1800.02</v>
      </c>
      <c r="XDF2133">
        <v>3288</v>
      </c>
    </row>
    <row r="2134" spans="16324:16334" x14ac:dyDescent="0.3">
      <c r="XCV2134" t="s">
        <v>22</v>
      </c>
      <c r="XCW2134">
        <v>2</v>
      </c>
      <c r="XCX2134">
        <v>5</v>
      </c>
      <c r="XCY2134">
        <v>0.1</v>
      </c>
      <c r="XCZ2134">
        <v>300</v>
      </c>
      <c r="XDA2134">
        <v>46885</v>
      </c>
      <c r="XDB2134">
        <v>1800.35</v>
      </c>
      <c r="XDC2134">
        <v>0</v>
      </c>
      <c r="XDD2134">
        <v>1</v>
      </c>
      <c r="XDE2134">
        <v>1800.4</v>
      </c>
      <c r="XDF2134">
        <v>3065</v>
      </c>
    </row>
    <row r="2135" spans="16324:16334" x14ac:dyDescent="0.3">
      <c r="XCV2135" t="s">
        <v>22</v>
      </c>
      <c r="XCW2135">
        <v>2</v>
      </c>
      <c r="XCX2135">
        <v>5</v>
      </c>
      <c r="XCY2135">
        <v>0.15</v>
      </c>
      <c r="XCZ2135">
        <v>300</v>
      </c>
      <c r="XDA2135">
        <v>46546.400000000001</v>
      </c>
      <c r="XDB2135">
        <v>1800.07</v>
      </c>
      <c r="XDC2135">
        <v>0</v>
      </c>
      <c r="XDD2135">
        <v>1</v>
      </c>
      <c r="XDE2135">
        <v>1800.07</v>
      </c>
      <c r="XDF2135">
        <v>2375</v>
      </c>
    </row>
    <row r="2136" spans="16324:16334" x14ac:dyDescent="0.3">
      <c r="XCV2136" t="s">
        <v>22</v>
      </c>
      <c r="XCW2136">
        <v>2</v>
      </c>
      <c r="XCX2136">
        <v>5</v>
      </c>
      <c r="XCY2136">
        <v>0.2</v>
      </c>
      <c r="XCZ2136">
        <v>300</v>
      </c>
      <c r="XDA2136">
        <v>46942.7</v>
      </c>
      <c r="XDB2136">
        <v>1800.95</v>
      </c>
      <c r="XDC2136">
        <v>0</v>
      </c>
      <c r="XDD2136">
        <v>1</v>
      </c>
      <c r="XDE2136">
        <v>1801.42</v>
      </c>
      <c r="XDF2136">
        <v>2120</v>
      </c>
    </row>
    <row r="2137" spans="16324:16334" x14ac:dyDescent="0.3">
      <c r="XCV2137" t="s">
        <v>22</v>
      </c>
      <c r="XCW2137">
        <v>2</v>
      </c>
      <c r="XCX2137">
        <v>10</v>
      </c>
      <c r="XCY2137">
        <v>0.05</v>
      </c>
      <c r="XCZ2137">
        <v>300</v>
      </c>
      <c r="XDA2137">
        <v>46027</v>
      </c>
      <c r="XDB2137">
        <v>1800.15</v>
      </c>
      <c r="XDC2137">
        <v>0</v>
      </c>
      <c r="XDD2137">
        <v>1</v>
      </c>
      <c r="XDE2137">
        <v>1800.15</v>
      </c>
      <c r="XDF2137">
        <v>2101</v>
      </c>
    </row>
    <row r="2138" spans="16324:16334" x14ac:dyDescent="0.3">
      <c r="XCV2138" t="s">
        <v>22</v>
      </c>
      <c r="XCW2138">
        <v>2</v>
      </c>
      <c r="XCX2138">
        <v>10</v>
      </c>
      <c r="XCY2138">
        <v>0.1</v>
      </c>
      <c r="XCZ2138">
        <v>300</v>
      </c>
      <c r="XDA2138">
        <v>46906.7</v>
      </c>
      <c r="XDB2138">
        <v>1800.51</v>
      </c>
      <c r="XDC2138">
        <v>0</v>
      </c>
      <c r="XDD2138">
        <v>1</v>
      </c>
      <c r="XDE2138">
        <v>1800.55</v>
      </c>
      <c r="XDF2138">
        <v>2197</v>
      </c>
    </row>
    <row r="2139" spans="16324:16334" x14ac:dyDescent="0.3">
      <c r="XCV2139" t="s">
        <v>22</v>
      </c>
      <c r="XCW2139">
        <v>2</v>
      </c>
      <c r="XCX2139">
        <v>10</v>
      </c>
      <c r="XCY2139">
        <v>0.15</v>
      </c>
      <c r="XCZ2139">
        <v>300</v>
      </c>
      <c r="XDA2139">
        <v>46344</v>
      </c>
      <c r="XDB2139">
        <v>1802.65</v>
      </c>
      <c r="XDC2139">
        <v>0</v>
      </c>
      <c r="XDD2139">
        <v>1</v>
      </c>
      <c r="XDE2139">
        <v>1802.69</v>
      </c>
      <c r="XDF2139">
        <v>2421</v>
      </c>
    </row>
    <row r="2140" spans="16324:16334" x14ac:dyDescent="0.3">
      <c r="XCV2140" t="s">
        <v>22</v>
      </c>
      <c r="XCW2140">
        <v>2</v>
      </c>
      <c r="XCX2140">
        <v>10</v>
      </c>
      <c r="XCY2140">
        <v>0.2</v>
      </c>
      <c r="XCZ2140">
        <v>300</v>
      </c>
      <c r="XDA2140">
        <v>49305.5</v>
      </c>
      <c r="XDB2140">
        <v>1800.15</v>
      </c>
      <c r="XDC2140">
        <v>0</v>
      </c>
      <c r="XDD2140">
        <v>1</v>
      </c>
      <c r="XDE2140">
        <v>1800.19</v>
      </c>
      <c r="XDF2140">
        <v>874</v>
      </c>
    </row>
    <row r="2141" spans="16324:16334" x14ac:dyDescent="0.3">
      <c r="XCV2141" t="s">
        <v>22</v>
      </c>
      <c r="XCW2141">
        <v>2</v>
      </c>
      <c r="XCX2141">
        <v>25</v>
      </c>
      <c r="XCY2141">
        <v>0.05</v>
      </c>
      <c r="XCZ2141">
        <v>300</v>
      </c>
      <c r="XDA2141">
        <v>46737.4</v>
      </c>
      <c r="XDB2141">
        <v>1800.03</v>
      </c>
      <c r="XDC2141">
        <v>0</v>
      </c>
      <c r="XDD2141">
        <v>1</v>
      </c>
      <c r="XDE2141">
        <v>1800.14</v>
      </c>
      <c r="XDF2141">
        <v>2812</v>
      </c>
    </row>
    <row r="2142" spans="16324:16334" x14ac:dyDescent="0.3">
      <c r="XCV2142" t="s">
        <v>22</v>
      </c>
      <c r="XCW2142">
        <v>2</v>
      </c>
      <c r="XCX2142">
        <v>25</v>
      </c>
      <c r="XCY2142">
        <v>0.1</v>
      </c>
      <c r="XCZ2142">
        <v>300</v>
      </c>
      <c r="XDA2142">
        <v>48209</v>
      </c>
      <c r="XDB2142">
        <v>1800.28</v>
      </c>
      <c r="XDC2142">
        <v>0</v>
      </c>
      <c r="XDD2142">
        <v>1</v>
      </c>
      <c r="XDE2142">
        <v>1800.28</v>
      </c>
      <c r="XDF2142">
        <v>1224</v>
      </c>
    </row>
    <row r="2143" spans="16324:16334" x14ac:dyDescent="0.3">
      <c r="XCV2143" t="s">
        <v>22</v>
      </c>
      <c r="XCW2143">
        <v>2</v>
      </c>
      <c r="XCX2143">
        <v>50</v>
      </c>
      <c r="XCY2143">
        <v>0.05</v>
      </c>
      <c r="XCZ2143">
        <v>300</v>
      </c>
      <c r="XDA2143">
        <v>46860.4</v>
      </c>
      <c r="XDB2143">
        <v>1800.4</v>
      </c>
      <c r="XDC2143">
        <v>0</v>
      </c>
      <c r="XDD2143">
        <v>1</v>
      </c>
      <c r="XDE2143">
        <v>1800.4</v>
      </c>
      <c r="XDF2143">
        <v>1965</v>
      </c>
    </row>
    <row r="2144" spans="16324:16334" x14ac:dyDescent="0.3">
      <c r="XCV2144" t="s">
        <v>22</v>
      </c>
      <c r="XCW2144">
        <v>2</v>
      </c>
      <c r="XCX2144">
        <v>50</v>
      </c>
      <c r="XCY2144">
        <v>0.1</v>
      </c>
      <c r="XCZ2144">
        <v>300</v>
      </c>
      <c r="XDA2144">
        <v>47455.9</v>
      </c>
      <c r="XDB2144">
        <v>1801.31</v>
      </c>
      <c r="XDC2144">
        <v>0</v>
      </c>
      <c r="XDD2144">
        <v>1</v>
      </c>
      <c r="XDE2144">
        <v>1801.31</v>
      </c>
      <c r="XDF2144">
        <v>1768</v>
      </c>
    </row>
    <row r="2145" spans="16324:16334" x14ac:dyDescent="0.3">
      <c r="XCV2145" t="s">
        <v>22</v>
      </c>
      <c r="XCW2145">
        <v>3</v>
      </c>
      <c r="XCX2145">
        <v>0</v>
      </c>
      <c r="XCY2145">
        <v>0.05</v>
      </c>
      <c r="XCZ2145">
        <v>300</v>
      </c>
      <c r="XDA2145">
        <v>46672.3</v>
      </c>
      <c r="XDB2145">
        <v>1800.14</v>
      </c>
      <c r="XDC2145">
        <v>0</v>
      </c>
      <c r="XDD2145">
        <v>1</v>
      </c>
      <c r="XDE2145">
        <v>1800.47</v>
      </c>
      <c r="XDF2145">
        <v>4137</v>
      </c>
    </row>
    <row r="2146" spans="16324:16334" x14ac:dyDescent="0.3">
      <c r="XCV2146" t="s">
        <v>22</v>
      </c>
      <c r="XCW2146">
        <v>3</v>
      </c>
      <c r="XCX2146">
        <v>10</v>
      </c>
      <c r="XCY2146">
        <v>0.05</v>
      </c>
      <c r="XCZ2146">
        <v>300</v>
      </c>
      <c r="XDA2146">
        <v>45960.3</v>
      </c>
      <c r="XDB2146">
        <v>1542.8</v>
      </c>
      <c r="XDC2146">
        <v>0</v>
      </c>
      <c r="XDD2146">
        <v>4</v>
      </c>
      <c r="XDE2146">
        <v>1800.96</v>
      </c>
      <c r="XDF2146">
        <v>4583</v>
      </c>
    </row>
    <row r="2147" spans="16324:16334" x14ac:dyDescent="0.3">
      <c r="XCV2147" t="s">
        <v>22</v>
      </c>
      <c r="XCW2147">
        <v>3</v>
      </c>
      <c r="XCX2147">
        <v>25</v>
      </c>
      <c r="XCY2147">
        <v>0.05</v>
      </c>
      <c r="XCZ2147">
        <v>300</v>
      </c>
      <c r="XDA2147">
        <v>46392.800000000003</v>
      </c>
      <c r="XDB2147">
        <v>1801.09</v>
      </c>
      <c r="XDC2147">
        <v>0</v>
      </c>
      <c r="XDD2147">
        <v>1</v>
      </c>
      <c r="XDE2147">
        <v>1801.09</v>
      </c>
      <c r="XDF2147">
        <v>3717</v>
      </c>
    </row>
    <row r="2148" spans="16324:16334" x14ac:dyDescent="0.3">
      <c r="XCV2148" t="s">
        <v>22</v>
      </c>
      <c r="XCW2148">
        <v>3</v>
      </c>
      <c r="XCX2148">
        <v>50</v>
      </c>
      <c r="XCY2148">
        <v>0.05</v>
      </c>
      <c r="XCZ2148">
        <v>300</v>
      </c>
      <c r="XDA2148">
        <v>46593.4</v>
      </c>
      <c r="XDB2148">
        <v>1800.37</v>
      </c>
      <c r="XDC2148">
        <v>0</v>
      </c>
      <c r="XDD2148">
        <v>1</v>
      </c>
      <c r="XDE2148">
        <v>1800.41</v>
      </c>
      <c r="XDF2148">
        <v>3537</v>
      </c>
    </row>
    <row r="2149" spans="16324:16334" x14ac:dyDescent="0.3">
      <c r="XCV2149" t="s">
        <v>23</v>
      </c>
      <c r="XCW2149">
        <v>0</v>
      </c>
      <c r="XCX2149">
        <v>0</v>
      </c>
      <c r="XCY2149">
        <v>0.05</v>
      </c>
      <c r="XCZ2149">
        <v>402</v>
      </c>
      <c r="XDA2149">
        <v>62664.7</v>
      </c>
      <c r="XDB2149">
        <v>1800.02</v>
      </c>
      <c r="XDC2149">
        <v>0</v>
      </c>
      <c r="XDD2149">
        <v>1</v>
      </c>
      <c r="XDE2149">
        <v>1800.05</v>
      </c>
      <c r="XDF2149">
        <v>6563</v>
      </c>
    </row>
    <row r="2150" spans="16324:16334" x14ac:dyDescent="0.3">
      <c r="XCV2150" t="s">
        <v>23</v>
      </c>
      <c r="XCW2150">
        <v>0</v>
      </c>
      <c r="XCX2150">
        <v>0</v>
      </c>
      <c r="XCY2150">
        <v>0.1</v>
      </c>
      <c r="XCZ2150">
        <v>402</v>
      </c>
      <c r="XDA2150">
        <v>62283.199999999997</v>
      </c>
      <c r="XDB2150">
        <v>1517.43</v>
      </c>
      <c r="XDC2150">
        <v>14</v>
      </c>
      <c r="XDD2150">
        <v>21</v>
      </c>
      <c r="XDE2150">
        <v>1800.04</v>
      </c>
      <c r="XDF2150">
        <v>10271</v>
      </c>
    </row>
    <row r="2151" spans="16324:16334" x14ac:dyDescent="0.3">
      <c r="XCV2151" t="s">
        <v>23</v>
      </c>
      <c r="XCW2151">
        <v>0</v>
      </c>
      <c r="XCX2151">
        <v>0</v>
      </c>
      <c r="XCY2151">
        <v>0.15</v>
      </c>
      <c r="XCZ2151">
        <v>402</v>
      </c>
      <c r="XDA2151">
        <v>62924.1</v>
      </c>
      <c r="XDB2151">
        <v>1800.52</v>
      </c>
      <c r="XDC2151">
        <v>0</v>
      </c>
      <c r="XDD2151">
        <v>1</v>
      </c>
      <c r="XDE2151">
        <v>1800.79</v>
      </c>
      <c r="XDF2151">
        <v>7210</v>
      </c>
    </row>
    <row r="2152" spans="16324:16334" x14ac:dyDescent="0.3">
      <c r="XCV2152" t="s">
        <v>23</v>
      </c>
      <c r="XCW2152">
        <v>0</v>
      </c>
      <c r="XCX2152">
        <v>0</v>
      </c>
      <c r="XCY2152">
        <v>0.2</v>
      </c>
      <c r="XCZ2152">
        <v>402</v>
      </c>
      <c r="XDA2152">
        <v>62074.3</v>
      </c>
      <c r="XDB2152">
        <v>1691.66</v>
      </c>
      <c r="XDC2152">
        <v>7</v>
      </c>
      <c r="XDD2152">
        <v>11</v>
      </c>
      <c r="XDE2152">
        <v>1800.12</v>
      </c>
      <c r="XDF2152">
        <v>8461</v>
      </c>
    </row>
    <row r="2153" spans="16324:16334" x14ac:dyDescent="0.3">
      <c r="XCV2153" t="s">
        <v>23</v>
      </c>
      <c r="XCW2153">
        <v>1</v>
      </c>
      <c r="XCX2153">
        <v>5</v>
      </c>
      <c r="XCY2153">
        <v>0.05</v>
      </c>
      <c r="XCZ2153">
        <v>402</v>
      </c>
      <c r="XDA2153">
        <v>66616.100000000006</v>
      </c>
      <c r="XDB2153">
        <v>1801.04</v>
      </c>
      <c r="XDC2153">
        <v>0</v>
      </c>
      <c r="XDD2153">
        <v>1</v>
      </c>
      <c r="XDE2153">
        <v>1801.04</v>
      </c>
      <c r="XDF2153">
        <v>1662</v>
      </c>
    </row>
    <row r="2154" spans="16324:16334" x14ac:dyDescent="0.3">
      <c r="XCV2154" t="s">
        <v>23</v>
      </c>
      <c r="XCW2154">
        <v>1</v>
      </c>
      <c r="XCX2154">
        <v>5</v>
      </c>
      <c r="XCY2154">
        <v>0.1</v>
      </c>
      <c r="XCZ2154">
        <v>402</v>
      </c>
      <c r="XDA2154">
        <v>65781.7</v>
      </c>
      <c r="XDB2154">
        <v>1800.36</v>
      </c>
      <c r="XDC2154">
        <v>0</v>
      </c>
      <c r="XDD2154">
        <v>1</v>
      </c>
      <c r="XDE2154">
        <v>1800.36</v>
      </c>
      <c r="XDF2154">
        <v>1484</v>
      </c>
    </row>
    <row r="2155" spans="16324:16334" x14ac:dyDescent="0.3">
      <c r="XCV2155" t="s">
        <v>23</v>
      </c>
      <c r="XCW2155">
        <v>1</v>
      </c>
      <c r="XCX2155">
        <v>5</v>
      </c>
      <c r="XCY2155">
        <v>0.15</v>
      </c>
      <c r="XCZ2155">
        <v>402</v>
      </c>
      <c r="XDA2155">
        <v>73274.600000000006</v>
      </c>
      <c r="XDB2155">
        <v>1802.74</v>
      </c>
      <c r="XDC2155">
        <v>0</v>
      </c>
      <c r="XDD2155">
        <v>1</v>
      </c>
      <c r="XDE2155">
        <v>1802.74</v>
      </c>
      <c r="XDF2155">
        <v>243</v>
      </c>
    </row>
    <row r="2156" spans="16324:16334" x14ac:dyDescent="0.3">
      <c r="XCV2156" t="s">
        <v>23</v>
      </c>
      <c r="XCW2156">
        <v>1</v>
      </c>
      <c r="XCX2156">
        <v>5</v>
      </c>
      <c r="XCY2156">
        <v>0.2</v>
      </c>
      <c r="XCZ2156">
        <v>402</v>
      </c>
      <c r="XDA2156">
        <v>71503.899999999994</v>
      </c>
      <c r="XDB2156">
        <v>1802.31</v>
      </c>
      <c r="XDC2156">
        <v>0</v>
      </c>
      <c r="XDD2156">
        <v>1</v>
      </c>
      <c r="XDE2156">
        <v>1802.31</v>
      </c>
      <c r="XDF2156">
        <v>489</v>
      </c>
    </row>
    <row r="2157" spans="16324:16334" x14ac:dyDescent="0.3">
      <c r="XCV2157" t="s">
        <v>23</v>
      </c>
      <c r="XCW2157">
        <v>1</v>
      </c>
      <c r="XCX2157">
        <v>10</v>
      </c>
      <c r="XCY2157">
        <v>0.05</v>
      </c>
      <c r="XCZ2157">
        <v>402</v>
      </c>
      <c r="XDA2157">
        <v>67479</v>
      </c>
      <c r="XDB2157">
        <v>1801.06</v>
      </c>
      <c r="XDC2157">
        <v>0</v>
      </c>
      <c r="XDD2157">
        <v>1</v>
      </c>
      <c r="XDE2157">
        <v>1801.06</v>
      </c>
      <c r="XDF2157">
        <v>879</v>
      </c>
    </row>
    <row r="2158" spans="16324:16334" x14ac:dyDescent="0.3">
      <c r="XCV2158" t="s">
        <v>23</v>
      </c>
      <c r="XCW2158">
        <v>1</v>
      </c>
      <c r="XCX2158">
        <v>10</v>
      </c>
      <c r="XCY2158">
        <v>0.1</v>
      </c>
      <c r="XCZ2158">
        <v>402</v>
      </c>
      <c r="XDA2158">
        <v>81708.100000000006</v>
      </c>
      <c r="XDB2158">
        <v>1813.9</v>
      </c>
      <c r="XDC2158">
        <v>0</v>
      </c>
      <c r="XDD2158">
        <v>1</v>
      </c>
      <c r="XDE2158">
        <v>1814.07</v>
      </c>
      <c r="XDF2158">
        <v>41</v>
      </c>
    </row>
    <row r="2159" spans="16324:16334" x14ac:dyDescent="0.3">
      <c r="XCV2159" t="s">
        <v>23</v>
      </c>
      <c r="XCW2159">
        <v>1</v>
      </c>
      <c r="XCX2159">
        <v>10</v>
      </c>
      <c r="XCY2159">
        <v>0.15</v>
      </c>
      <c r="XCZ2159">
        <v>402</v>
      </c>
      <c r="XDA2159">
        <v>70529.2</v>
      </c>
      <c r="XDB2159">
        <v>1804.87</v>
      </c>
      <c r="XDC2159">
        <v>0</v>
      </c>
      <c r="XDD2159">
        <v>1</v>
      </c>
      <c r="XDE2159">
        <v>1805.17</v>
      </c>
      <c r="XDF2159">
        <v>65</v>
      </c>
    </row>
    <row r="2160" spans="16324:16334" x14ac:dyDescent="0.3">
      <c r="XCV2160" t="s">
        <v>23</v>
      </c>
      <c r="XCW2160">
        <v>1</v>
      </c>
      <c r="XCX2160">
        <v>10</v>
      </c>
      <c r="XCY2160">
        <v>0.2</v>
      </c>
      <c r="XCZ2160">
        <v>402</v>
      </c>
      <c r="XDA2160">
        <v>74716.7</v>
      </c>
      <c r="XDB2160">
        <v>1801.26</v>
      </c>
      <c r="XDC2160">
        <v>0</v>
      </c>
      <c r="XDD2160">
        <v>1</v>
      </c>
      <c r="XDE2160">
        <v>1801.26</v>
      </c>
      <c r="XDF2160">
        <v>227</v>
      </c>
    </row>
    <row r="2161" spans="16324:16334" x14ac:dyDescent="0.3">
      <c r="XCV2161" t="s">
        <v>23</v>
      </c>
      <c r="XCW2161">
        <v>1</v>
      </c>
      <c r="XCX2161">
        <v>25</v>
      </c>
      <c r="XCY2161">
        <v>0.05</v>
      </c>
      <c r="XCZ2161">
        <v>402</v>
      </c>
      <c r="XDA2161">
        <v>69688.2</v>
      </c>
      <c r="XDB2161">
        <v>1802.29</v>
      </c>
      <c r="XDC2161">
        <v>0</v>
      </c>
      <c r="XDD2161">
        <v>1</v>
      </c>
      <c r="XDE2161">
        <v>1802.29</v>
      </c>
      <c r="XDF2161">
        <v>443</v>
      </c>
    </row>
    <row r="2162" spans="16324:16334" x14ac:dyDescent="0.3">
      <c r="XCV2162" t="s">
        <v>23</v>
      </c>
      <c r="XCW2162">
        <v>1</v>
      </c>
      <c r="XCX2162">
        <v>25</v>
      </c>
      <c r="XCY2162">
        <v>0.1</v>
      </c>
      <c r="XCZ2162">
        <v>402</v>
      </c>
      <c r="XDA2162">
        <v>84277.4</v>
      </c>
      <c r="XDB2162">
        <v>1820.37</v>
      </c>
      <c r="XDC2162">
        <v>0</v>
      </c>
      <c r="XDD2162">
        <v>1</v>
      </c>
      <c r="XDE2162">
        <v>1820.37</v>
      </c>
      <c r="XDF2162">
        <v>112</v>
      </c>
    </row>
    <row r="2163" spans="16324:16334" x14ac:dyDescent="0.3">
      <c r="XCV2163" t="s">
        <v>23</v>
      </c>
      <c r="XCW2163">
        <v>1</v>
      </c>
      <c r="XCX2163">
        <v>25</v>
      </c>
      <c r="XCY2163">
        <v>0.15</v>
      </c>
      <c r="XCZ2163">
        <v>402</v>
      </c>
      <c r="XDA2163">
        <v>77677.7</v>
      </c>
      <c r="XDB2163">
        <v>1823.53</v>
      </c>
      <c r="XDC2163">
        <v>0</v>
      </c>
      <c r="XDD2163">
        <v>1</v>
      </c>
      <c r="XDE2163">
        <v>1823.57</v>
      </c>
      <c r="XDF2163">
        <v>109</v>
      </c>
    </row>
    <row r="2164" spans="16324:16334" x14ac:dyDescent="0.3">
      <c r="XCV2164" t="s">
        <v>23</v>
      </c>
      <c r="XCW2164">
        <v>1</v>
      </c>
      <c r="XCX2164">
        <v>25</v>
      </c>
      <c r="XCY2164">
        <v>0.2</v>
      </c>
      <c r="XCZ2164">
        <v>402</v>
      </c>
      <c r="XDA2164">
        <v>84543.7</v>
      </c>
      <c r="XDB2164">
        <v>1804.78</v>
      </c>
      <c r="XDC2164">
        <v>0</v>
      </c>
      <c r="XDD2164">
        <v>1</v>
      </c>
      <c r="XDE2164">
        <v>1804.78</v>
      </c>
      <c r="XDF2164">
        <v>45</v>
      </c>
    </row>
    <row r="2165" spans="16324:16334" x14ac:dyDescent="0.3">
      <c r="XCV2165" t="s">
        <v>23</v>
      </c>
      <c r="XCW2165">
        <v>1</v>
      </c>
      <c r="XCX2165">
        <v>50</v>
      </c>
      <c r="XCY2165">
        <v>0.05</v>
      </c>
      <c r="XCZ2165">
        <v>402</v>
      </c>
      <c r="XDA2165">
        <v>70070.2</v>
      </c>
      <c r="XDB2165">
        <v>1801.43</v>
      </c>
      <c r="XDC2165">
        <v>0</v>
      </c>
      <c r="XDD2165">
        <v>1</v>
      </c>
      <c r="XDE2165">
        <v>1801.66</v>
      </c>
      <c r="XDF2165">
        <v>415</v>
      </c>
    </row>
    <row r="2166" spans="16324:16334" x14ac:dyDescent="0.3">
      <c r="XCV2166" t="s">
        <v>23</v>
      </c>
      <c r="XCW2166">
        <v>1</v>
      </c>
      <c r="XCX2166">
        <v>50</v>
      </c>
      <c r="XCY2166">
        <v>0.1</v>
      </c>
      <c r="XCZ2166">
        <v>402</v>
      </c>
      <c r="XDA2166">
        <v>84218</v>
      </c>
      <c r="XDB2166">
        <v>1806.04</v>
      </c>
      <c r="XDC2166">
        <v>0</v>
      </c>
      <c r="XDD2166">
        <v>1</v>
      </c>
      <c r="XDE2166">
        <v>1806.04</v>
      </c>
      <c r="XDF2166">
        <v>38</v>
      </c>
    </row>
    <row r="2167" spans="16324:16334" x14ac:dyDescent="0.3">
      <c r="XCV2167" t="s">
        <v>23</v>
      </c>
      <c r="XCW2167">
        <v>1</v>
      </c>
      <c r="XCX2167">
        <v>50</v>
      </c>
      <c r="XCY2167">
        <v>0.15</v>
      </c>
      <c r="XCZ2167">
        <v>402</v>
      </c>
      <c r="XDA2167">
        <v>69742.3</v>
      </c>
      <c r="XDB2167">
        <v>1801.16</v>
      </c>
      <c r="XDC2167">
        <v>0</v>
      </c>
      <c r="XDD2167">
        <v>1</v>
      </c>
      <c r="XDE2167">
        <v>1801.16</v>
      </c>
      <c r="XDF2167">
        <v>604</v>
      </c>
    </row>
    <row r="2168" spans="16324:16334" x14ac:dyDescent="0.3">
      <c r="XCV2168" t="s">
        <v>23</v>
      </c>
      <c r="XCW2168">
        <v>1</v>
      </c>
      <c r="XCX2168">
        <v>50</v>
      </c>
      <c r="XCY2168">
        <v>0.2</v>
      </c>
      <c r="XCZ2168">
        <v>402</v>
      </c>
      <c r="XDA2168">
        <v>85432.5</v>
      </c>
      <c r="XDB2168">
        <v>1850.49</v>
      </c>
      <c r="XDC2168">
        <v>0</v>
      </c>
      <c r="XDD2168">
        <v>1</v>
      </c>
      <c r="XDE2168">
        <v>1850.49</v>
      </c>
      <c r="XDF2168">
        <v>30</v>
      </c>
    </row>
    <row r="2169" spans="16324:16334" x14ac:dyDescent="0.3">
      <c r="XCV2169" t="s">
        <v>23</v>
      </c>
      <c r="XCW2169">
        <v>2</v>
      </c>
      <c r="XCX2169">
        <v>5</v>
      </c>
      <c r="XCY2169">
        <v>0.05</v>
      </c>
      <c r="XCZ2169">
        <v>402</v>
      </c>
      <c r="XDA2169">
        <v>68081.399999999994</v>
      </c>
      <c r="XDB2169">
        <v>1804.55</v>
      </c>
      <c r="XDC2169">
        <v>0</v>
      </c>
      <c r="XDD2169">
        <v>1</v>
      </c>
      <c r="XDE2169">
        <v>1804.65</v>
      </c>
      <c r="XDF2169">
        <v>700</v>
      </c>
    </row>
    <row r="2170" spans="16324:16334" x14ac:dyDescent="0.3">
      <c r="XCV2170" t="s">
        <v>23</v>
      </c>
      <c r="XCW2170">
        <v>2</v>
      </c>
      <c r="XCX2170">
        <v>5</v>
      </c>
      <c r="XCY2170">
        <v>0.1</v>
      </c>
      <c r="XCZ2170">
        <v>402</v>
      </c>
      <c r="XDA2170">
        <v>69536.899999999994</v>
      </c>
      <c r="XDB2170">
        <v>1803.45</v>
      </c>
      <c r="XDC2170">
        <v>0</v>
      </c>
      <c r="XDD2170">
        <v>1</v>
      </c>
      <c r="XDE2170">
        <v>1803.45</v>
      </c>
      <c r="XDF2170">
        <v>504</v>
      </c>
    </row>
    <row r="2171" spans="16324:16334" x14ac:dyDescent="0.3">
      <c r="XCV2171" t="s">
        <v>23</v>
      </c>
      <c r="XCW2171">
        <v>2</v>
      </c>
      <c r="XCX2171">
        <v>5</v>
      </c>
      <c r="XCY2171">
        <v>0.15</v>
      </c>
      <c r="XCZ2171">
        <v>402</v>
      </c>
      <c r="XDA2171">
        <v>68112.7</v>
      </c>
      <c r="XDB2171">
        <v>1800.09</v>
      </c>
      <c r="XDC2171">
        <v>0</v>
      </c>
      <c r="XDD2171">
        <v>1</v>
      </c>
      <c r="XDE2171">
        <v>1801.07</v>
      </c>
      <c r="XDF2171">
        <v>539</v>
      </c>
    </row>
    <row r="2172" spans="16324:16334" x14ac:dyDescent="0.3">
      <c r="XCV2172" t="s">
        <v>23</v>
      </c>
      <c r="XCW2172">
        <v>2</v>
      </c>
      <c r="XCX2172">
        <v>5</v>
      </c>
      <c r="XCY2172">
        <v>0.2</v>
      </c>
      <c r="XCZ2172">
        <v>402</v>
      </c>
      <c r="XDA2172">
        <v>86761.5</v>
      </c>
      <c r="XDB2172">
        <v>1817.16</v>
      </c>
      <c r="XDC2172">
        <v>0</v>
      </c>
      <c r="XDD2172">
        <v>1</v>
      </c>
      <c r="XDE2172">
        <v>1817.16</v>
      </c>
      <c r="XDF2172">
        <v>60</v>
      </c>
    </row>
    <row r="2173" spans="16324:16334" x14ac:dyDescent="0.3">
      <c r="XCV2173" t="s">
        <v>23</v>
      </c>
      <c r="XCW2173">
        <v>2</v>
      </c>
      <c r="XCX2173">
        <v>10</v>
      </c>
      <c r="XCY2173">
        <v>0.05</v>
      </c>
      <c r="XCZ2173">
        <v>402</v>
      </c>
      <c r="XDA2173">
        <v>87805</v>
      </c>
      <c r="XDB2173">
        <v>1827.69</v>
      </c>
      <c r="XDC2173">
        <v>0</v>
      </c>
      <c r="XDD2173">
        <v>1</v>
      </c>
      <c r="XDE2173">
        <v>1827.69</v>
      </c>
      <c r="XDF2173">
        <v>60</v>
      </c>
    </row>
    <row r="2174" spans="16324:16334" x14ac:dyDescent="0.3">
      <c r="XCV2174" t="s">
        <v>23</v>
      </c>
      <c r="XCW2174">
        <v>2</v>
      </c>
      <c r="XCX2174">
        <v>10</v>
      </c>
      <c r="XCY2174">
        <v>0.1</v>
      </c>
      <c r="XCZ2174">
        <v>402</v>
      </c>
      <c r="XDA2174">
        <v>76426.2</v>
      </c>
      <c r="XDB2174">
        <v>1810.64</v>
      </c>
      <c r="XDC2174">
        <v>0</v>
      </c>
      <c r="XDD2174">
        <v>1</v>
      </c>
      <c r="XDE2174">
        <v>1810.64</v>
      </c>
      <c r="XDF2174">
        <v>107</v>
      </c>
    </row>
    <row r="2175" spans="16324:16334" x14ac:dyDescent="0.3">
      <c r="XCV2175" t="s">
        <v>23</v>
      </c>
      <c r="XCW2175">
        <v>2</v>
      </c>
      <c r="XCX2175">
        <v>10</v>
      </c>
      <c r="XCY2175">
        <v>0.15</v>
      </c>
      <c r="XCZ2175">
        <v>402</v>
      </c>
      <c r="XDA2175">
        <v>83855.8</v>
      </c>
      <c r="XDB2175">
        <v>1817.13</v>
      </c>
      <c r="XDC2175">
        <v>0</v>
      </c>
      <c r="XDD2175">
        <v>1</v>
      </c>
      <c r="XDE2175">
        <v>1817.21</v>
      </c>
      <c r="XDF2175">
        <v>35</v>
      </c>
    </row>
    <row r="2176" spans="16324:16334" x14ac:dyDescent="0.3">
      <c r="XCV2176" t="s">
        <v>23</v>
      </c>
      <c r="XCW2176">
        <v>2</v>
      </c>
      <c r="XCX2176">
        <v>10</v>
      </c>
      <c r="XCY2176">
        <v>0.2</v>
      </c>
      <c r="XCZ2176">
        <v>402</v>
      </c>
      <c r="XDA2176">
        <v>78072.899999999994</v>
      </c>
      <c r="XDB2176">
        <v>1851.02</v>
      </c>
      <c r="XDC2176">
        <v>0</v>
      </c>
      <c r="XDD2176">
        <v>1</v>
      </c>
      <c r="XDE2176">
        <v>1851.02</v>
      </c>
      <c r="XDF2176">
        <v>44</v>
      </c>
    </row>
    <row r="2177" spans="16324:16334" x14ac:dyDescent="0.3">
      <c r="XCV2177" t="s">
        <v>23</v>
      </c>
      <c r="XCW2177">
        <v>2</v>
      </c>
      <c r="XCX2177">
        <v>25</v>
      </c>
      <c r="XCY2177">
        <v>0.05</v>
      </c>
      <c r="XCZ2177">
        <v>402</v>
      </c>
      <c r="XDA2177">
        <v>67363</v>
      </c>
      <c r="XDB2177">
        <v>1802.47</v>
      </c>
      <c r="XDC2177">
        <v>0</v>
      </c>
      <c r="XDD2177">
        <v>1</v>
      </c>
      <c r="XDE2177">
        <v>1802.47</v>
      </c>
      <c r="XDF2177">
        <v>722</v>
      </c>
    </row>
    <row r="2178" spans="16324:16334" x14ac:dyDescent="0.3">
      <c r="XCV2178" t="s">
        <v>23</v>
      </c>
      <c r="XCW2178">
        <v>2</v>
      </c>
      <c r="XCX2178">
        <v>25</v>
      </c>
      <c r="XCY2178">
        <v>0.1</v>
      </c>
      <c r="XCZ2178">
        <v>402</v>
      </c>
      <c r="XDA2178">
        <v>85877.2</v>
      </c>
      <c r="XDB2178">
        <v>1822.85</v>
      </c>
      <c r="XDC2178">
        <v>0</v>
      </c>
      <c r="XDD2178">
        <v>1</v>
      </c>
      <c r="XDE2178">
        <v>1822.85</v>
      </c>
      <c r="XDF2178">
        <v>43</v>
      </c>
    </row>
    <row r="2179" spans="16324:16334" x14ac:dyDescent="0.3">
      <c r="XCV2179" t="s">
        <v>23</v>
      </c>
      <c r="XCW2179">
        <v>2</v>
      </c>
      <c r="XCX2179">
        <v>25</v>
      </c>
      <c r="XCY2179">
        <v>0.15</v>
      </c>
      <c r="XCZ2179">
        <v>402</v>
      </c>
      <c r="XDA2179">
        <v>74974.3</v>
      </c>
      <c r="XDB2179">
        <v>1818.97</v>
      </c>
      <c r="XDC2179">
        <v>0</v>
      </c>
      <c r="XDD2179">
        <v>1</v>
      </c>
      <c r="XDE2179">
        <v>1819.04</v>
      </c>
      <c r="XDF2179">
        <v>105</v>
      </c>
    </row>
    <row r="2180" spans="16324:16334" x14ac:dyDescent="0.3">
      <c r="XCV2180" t="s">
        <v>23</v>
      </c>
      <c r="XCW2180">
        <v>2</v>
      </c>
      <c r="XCX2180">
        <v>25</v>
      </c>
      <c r="XCY2180">
        <v>0.2</v>
      </c>
      <c r="XCZ2180">
        <v>402</v>
      </c>
      <c r="XDA2180">
        <v>87630.3</v>
      </c>
      <c r="XDB2180">
        <v>1842.03</v>
      </c>
      <c r="XDC2180">
        <v>0</v>
      </c>
      <c r="XDD2180">
        <v>1</v>
      </c>
      <c r="XDE2180">
        <v>1842.03</v>
      </c>
      <c r="XDF2180">
        <v>31</v>
      </c>
    </row>
    <row r="2181" spans="16324:16334" x14ac:dyDescent="0.3">
      <c r="XCV2181" t="s">
        <v>23</v>
      </c>
      <c r="XCW2181">
        <v>2</v>
      </c>
      <c r="XCX2181">
        <v>50</v>
      </c>
      <c r="XCY2181">
        <v>0.05</v>
      </c>
      <c r="XCZ2181">
        <v>402</v>
      </c>
      <c r="XDA2181">
        <v>75860.800000000003</v>
      </c>
      <c r="XDB2181">
        <v>1807.08</v>
      </c>
      <c r="XDC2181">
        <v>0</v>
      </c>
      <c r="XDD2181">
        <v>1</v>
      </c>
      <c r="XDE2181">
        <v>1807.08</v>
      </c>
      <c r="XDF2181">
        <v>356</v>
      </c>
    </row>
    <row r="2182" spans="16324:16334" x14ac:dyDescent="0.3">
      <c r="XCV2182" t="s">
        <v>23</v>
      </c>
      <c r="XCW2182">
        <v>2</v>
      </c>
      <c r="XCX2182">
        <v>50</v>
      </c>
      <c r="XCY2182">
        <v>0.1</v>
      </c>
      <c r="XCZ2182">
        <v>402</v>
      </c>
      <c r="XDA2182">
        <v>75133.3</v>
      </c>
      <c r="XDB2182">
        <v>1830.34</v>
      </c>
      <c r="XDC2182">
        <v>0</v>
      </c>
      <c r="XDD2182">
        <v>1</v>
      </c>
      <c r="XDE2182">
        <v>1830.34</v>
      </c>
      <c r="XDF2182">
        <v>120</v>
      </c>
    </row>
    <row r="2183" spans="16324:16334" x14ac:dyDescent="0.3">
      <c r="XCV2183" t="s">
        <v>23</v>
      </c>
      <c r="XCW2183">
        <v>2</v>
      </c>
      <c r="XCX2183">
        <v>50</v>
      </c>
      <c r="XCY2183">
        <v>0.15</v>
      </c>
      <c r="XCZ2183">
        <v>402</v>
      </c>
      <c r="XDA2183">
        <v>72781.5</v>
      </c>
      <c r="XDB2183">
        <v>1803.44</v>
      </c>
      <c r="XDC2183">
        <v>0</v>
      </c>
      <c r="XDD2183">
        <v>1</v>
      </c>
      <c r="XDE2183">
        <v>1803.44</v>
      </c>
      <c r="XDF2183">
        <v>605</v>
      </c>
    </row>
    <row r="2184" spans="16324:16334" x14ac:dyDescent="0.3">
      <c r="XCV2184" t="s">
        <v>23</v>
      </c>
      <c r="XCW2184">
        <v>2</v>
      </c>
      <c r="XCX2184">
        <v>50</v>
      </c>
      <c r="XCY2184">
        <v>0.2</v>
      </c>
      <c r="XCZ2184">
        <v>402</v>
      </c>
      <c r="XDA2184">
        <v>76772.3</v>
      </c>
      <c r="XDB2184">
        <v>1843.15</v>
      </c>
      <c r="XDC2184">
        <v>0</v>
      </c>
      <c r="XDD2184">
        <v>1</v>
      </c>
      <c r="XDE2184">
        <v>1843.15</v>
      </c>
      <c r="XDF2184">
        <v>79</v>
      </c>
    </row>
    <row r="2185" spans="16324:16334" x14ac:dyDescent="0.3">
      <c r="XCV2185" t="s">
        <v>23</v>
      </c>
      <c r="XCW2185">
        <v>3</v>
      </c>
      <c r="XCX2185">
        <v>0</v>
      </c>
      <c r="XCY2185">
        <v>0.05</v>
      </c>
      <c r="XCZ2185">
        <v>402</v>
      </c>
      <c r="XDA2185">
        <v>69662.8</v>
      </c>
      <c r="XDB2185">
        <v>1801.18</v>
      </c>
      <c r="XDC2185">
        <v>0</v>
      </c>
      <c r="XDD2185">
        <v>1</v>
      </c>
      <c r="XDE2185">
        <v>1801.18</v>
      </c>
      <c r="XDF2185">
        <v>1106</v>
      </c>
    </row>
    <row r="2186" spans="16324:16334" x14ac:dyDescent="0.3">
      <c r="XCV2186" t="s">
        <v>23</v>
      </c>
      <c r="XCW2186">
        <v>3</v>
      </c>
      <c r="XCX2186">
        <v>0</v>
      </c>
      <c r="XCY2186">
        <v>0.1</v>
      </c>
      <c r="XCZ2186">
        <v>402</v>
      </c>
      <c r="XDA2186">
        <v>79960.399999999994</v>
      </c>
      <c r="XDB2186">
        <v>1804.75</v>
      </c>
      <c r="XDC2186">
        <v>0</v>
      </c>
      <c r="XDD2186">
        <v>1</v>
      </c>
      <c r="XDE2186">
        <v>1805.05</v>
      </c>
      <c r="XDF2186">
        <v>295</v>
      </c>
    </row>
    <row r="2187" spans="16324:16334" x14ac:dyDescent="0.3">
      <c r="XCV2187" t="s">
        <v>23</v>
      </c>
      <c r="XCW2187">
        <v>3</v>
      </c>
      <c r="XCX2187">
        <v>10</v>
      </c>
      <c r="XCY2187">
        <v>0.05</v>
      </c>
      <c r="XCZ2187">
        <v>402</v>
      </c>
      <c r="XDA2187">
        <v>66062.7</v>
      </c>
      <c r="XDB2187">
        <v>1800.29</v>
      </c>
      <c r="XDC2187">
        <v>0</v>
      </c>
      <c r="XDD2187">
        <v>1</v>
      </c>
      <c r="XDE2187">
        <v>1800.29</v>
      </c>
      <c r="XDF2187">
        <v>1171</v>
      </c>
    </row>
    <row r="2188" spans="16324:16334" x14ac:dyDescent="0.3">
      <c r="XCV2188" t="s">
        <v>23</v>
      </c>
      <c r="XCW2188">
        <v>3</v>
      </c>
      <c r="XCX2188">
        <v>10</v>
      </c>
      <c r="XCY2188">
        <v>0.1</v>
      </c>
      <c r="XCZ2188">
        <v>402</v>
      </c>
      <c r="XDA2188">
        <v>82020.5</v>
      </c>
      <c r="XDB2188">
        <v>1805.87</v>
      </c>
      <c r="XDC2188">
        <v>0</v>
      </c>
      <c r="XDD2188">
        <v>1</v>
      </c>
      <c r="XDE2188">
        <v>1805.96</v>
      </c>
      <c r="XDF2188">
        <v>270</v>
      </c>
    </row>
    <row r="2189" spans="16324:16334" x14ac:dyDescent="0.3">
      <c r="XCV2189" t="s">
        <v>23</v>
      </c>
      <c r="XCW2189">
        <v>3</v>
      </c>
      <c r="XCX2189">
        <v>25</v>
      </c>
      <c r="XCY2189">
        <v>0.05</v>
      </c>
      <c r="XCZ2189">
        <v>402</v>
      </c>
      <c r="XDA2189">
        <v>68790.5</v>
      </c>
      <c r="XDB2189">
        <v>1800.51</v>
      </c>
      <c r="XDC2189">
        <v>0</v>
      </c>
      <c r="XDD2189">
        <v>1</v>
      </c>
      <c r="XDE2189">
        <v>1800.51</v>
      </c>
      <c r="XDF2189">
        <v>982</v>
      </c>
    </row>
    <row r="2190" spans="16324:16334" x14ac:dyDescent="0.3">
      <c r="XCV2190" t="s">
        <v>23</v>
      </c>
      <c r="XCW2190">
        <v>3</v>
      </c>
      <c r="XCX2190">
        <v>25</v>
      </c>
      <c r="XCY2190">
        <v>0.1</v>
      </c>
      <c r="XCZ2190">
        <v>402</v>
      </c>
      <c r="XDA2190">
        <v>70616</v>
      </c>
      <c r="XDB2190">
        <v>1802.29</v>
      </c>
      <c r="XDC2190">
        <v>0</v>
      </c>
      <c r="XDD2190">
        <v>1</v>
      </c>
      <c r="XDE2190">
        <v>1802.38</v>
      </c>
      <c r="XDF2190">
        <v>974</v>
      </c>
    </row>
    <row r="2191" spans="16324:16334" x14ac:dyDescent="0.3">
      <c r="XCV2191" t="s">
        <v>23</v>
      </c>
      <c r="XCW2191">
        <v>3</v>
      </c>
      <c r="XCX2191">
        <v>50</v>
      </c>
      <c r="XCY2191">
        <v>0.05</v>
      </c>
      <c r="XCZ2191">
        <v>402</v>
      </c>
      <c r="XDA2191">
        <v>68958</v>
      </c>
      <c r="XDB2191">
        <v>1802.04</v>
      </c>
      <c r="XDC2191">
        <v>0</v>
      </c>
      <c r="XDD2191">
        <v>1</v>
      </c>
      <c r="XDE2191">
        <v>1802.12</v>
      </c>
      <c r="XDF2191">
        <v>757</v>
      </c>
    </row>
    <row r="2192" spans="16324:16334" x14ac:dyDescent="0.3">
      <c r="XCV2192" t="s">
        <v>23</v>
      </c>
      <c r="XCW2192">
        <v>3</v>
      </c>
      <c r="XCX2192">
        <v>50</v>
      </c>
      <c r="XCY2192">
        <v>0.1</v>
      </c>
      <c r="XCZ2192">
        <v>402</v>
      </c>
      <c r="XDA2192">
        <v>78413.3</v>
      </c>
      <c r="XDB2192">
        <v>1802.33</v>
      </c>
      <c r="XDC2192">
        <v>0</v>
      </c>
      <c r="XDD2192">
        <v>1</v>
      </c>
      <c r="XDE2192">
        <v>1802.33</v>
      </c>
      <c r="XDF2192">
        <v>309</v>
      </c>
    </row>
    <row r="2193" spans="16324:16334" x14ac:dyDescent="0.3">
      <c r="XCV2193" t="s">
        <v>24</v>
      </c>
      <c r="XCW2193">
        <v>0</v>
      </c>
      <c r="XCX2193">
        <v>0</v>
      </c>
      <c r="XCY2193">
        <v>0.05</v>
      </c>
      <c r="XCZ2193">
        <v>200</v>
      </c>
      <c r="XDA2193">
        <v>33270.9</v>
      </c>
      <c r="XDB2193">
        <v>137.06399999999999</v>
      </c>
      <c r="XDC2193">
        <v>7</v>
      </c>
      <c r="XDD2193">
        <v>365</v>
      </c>
      <c r="XDE2193">
        <v>1800.02</v>
      </c>
      <c r="XDF2193">
        <v>61468</v>
      </c>
    </row>
    <row r="2194" spans="16324:16334" x14ac:dyDescent="0.3">
      <c r="XCV2194" t="s">
        <v>24</v>
      </c>
      <c r="XCW2194">
        <v>0</v>
      </c>
      <c r="XCX2194">
        <v>0</v>
      </c>
      <c r="XCY2194">
        <v>0.1</v>
      </c>
      <c r="XCZ2194">
        <v>200</v>
      </c>
      <c r="XDA2194">
        <v>33270.9</v>
      </c>
      <c r="XDB2194">
        <v>1462.07</v>
      </c>
      <c r="XDC2194">
        <v>214</v>
      </c>
      <c r="XDD2194">
        <v>272</v>
      </c>
      <c r="XDE2194">
        <v>1800.01</v>
      </c>
      <c r="XDF2194">
        <v>59315</v>
      </c>
    </row>
    <row r="2195" spans="16324:16334" x14ac:dyDescent="0.3">
      <c r="XCV2195" t="s">
        <v>24</v>
      </c>
      <c r="XCW2195">
        <v>0</v>
      </c>
      <c r="XCX2195">
        <v>0</v>
      </c>
      <c r="XCY2195">
        <v>0.15</v>
      </c>
      <c r="XCZ2195">
        <v>200</v>
      </c>
      <c r="XDA2195">
        <v>33270.9</v>
      </c>
      <c r="XDB2195">
        <v>59.662199999999999</v>
      </c>
      <c r="XDC2195">
        <v>9</v>
      </c>
      <c r="XDD2195">
        <v>338</v>
      </c>
      <c r="XDE2195">
        <v>1800.06</v>
      </c>
      <c r="XDF2195">
        <v>57388</v>
      </c>
    </row>
    <row r="2196" spans="16324:16334" x14ac:dyDescent="0.3">
      <c r="XCV2196" t="s">
        <v>24</v>
      </c>
      <c r="XCW2196">
        <v>0</v>
      </c>
      <c r="XCX2196">
        <v>0</v>
      </c>
      <c r="XCY2196">
        <v>0.2</v>
      </c>
      <c r="XCZ2196">
        <v>200</v>
      </c>
      <c r="XDA2196">
        <v>33270.9</v>
      </c>
      <c r="XDB2196">
        <v>55.381999999999998</v>
      </c>
      <c r="XDC2196">
        <v>1</v>
      </c>
      <c r="XDD2196">
        <v>435</v>
      </c>
      <c r="XDE2196">
        <v>1800.03</v>
      </c>
      <c r="XDF2196">
        <v>59841</v>
      </c>
    </row>
    <row r="2197" spans="16324:16334" x14ac:dyDescent="0.3">
      <c r="XCV2197" t="s">
        <v>24</v>
      </c>
      <c r="XCW2197">
        <v>1</v>
      </c>
      <c r="XCX2197">
        <v>5</v>
      </c>
      <c r="XCY2197">
        <v>0.05</v>
      </c>
      <c r="XCZ2197">
        <v>200</v>
      </c>
      <c r="XDA2197">
        <v>33366</v>
      </c>
      <c r="XDB2197">
        <v>235.72800000000001</v>
      </c>
      <c r="XDC2197">
        <v>0</v>
      </c>
      <c r="XDD2197">
        <v>51</v>
      </c>
      <c r="XDE2197">
        <v>1800.26</v>
      </c>
      <c r="XDF2197">
        <v>11013</v>
      </c>
    </row>
    <row r="2198" spans="16324:16334" x14ac:dyDescent="0.3">
      <c r="XCV2198" t="s">
        <v>24</v>
      </c>
      <c r="XCW2198">
        <v>1</v>
      </c>
      <c r="XCX2198">
        <v>5</v>
      </c>
      <c r="XCY2198">
        <v>0.1</v>
      </c>
      <c r="XCZ2198">
        <v>200</v>
      </c>
      <c r="XDA2198">
        <v>33447.9</v>
      </c>
      <c r="XDB2198">
        <v>274.04300000000001</v>
      </c>
      <c r="XDC2198">
        <v>2</v>
      </c>
      <c r="XDD2198">
        <v>30</v>
      </c>
      <c r="XDE2198">
        <v>1800.07</v>
      </c>
      <c r="XDF2198">
        <v>9523</v>
      </c>
    </row>
    <row r="2199" spans="16324:16334" x14ac:dyDescent="0.3">
      <c r="XCV2199" t="s">
        <v>24</v>
      </c>
      <c r="XCW2199">
        <v>1</v>
      </c>
      <c r="XCX2199">
        <v>5</v>
      </c>
      <c r="XCY2199">
        <v>0.15</v>
      </c>
      <c r="XCZ2199">
        <v>200</v>
      </c>
      <c r="XDA2199">
        <v>33677.1</v>
      </c>
      <c r="XDB2199">
        <v>333.44499999999999</v>
      </c>
      <c r="XDC2199">
        <v>4</v>
      </c>
      <c r="XDD2199">
        <v>20</v>
      </c>
      <c r="XDE2199">
        <v>1800.03</v>
      </c>
      <c r="XDF2199">
        <v>8115</v>
      </c>
    </row>
    <row r="2200" spans="16324:16334" x14ac:dyDescent="0.3">
      <c r="XCV2200" t="s">
        <v>24</v>
      </c>
      <c r="XCW2200">
        <v>1</v>
      </c>
      <c r="XCX2200">
        <v>5</v>
      </c>
      <c r="XCY2200">
        <v>0.2</v>
      </c>
      <c r="XCZ2200">
        <v>200</v>
      </c>
      <c r="XDA2200">
        <v>33805.1</v>
      </c>
      <c r="XDB2200">
        <v>805.74800000000005</v>
      </c>
      <c r="XDC2200">
        <v>0</v>
      </c>
      <c r="XDD2200">
        <v>13</v>
      </c>
      <c r="XDE2200">
        <v>1800.85</v>
      </c>
      <c r="XDF2200">
        <v>6272</v>
      </c>
    </row>
    <row r="2201" spans="16324:16334" x14ac:dyDescent="0.3">
      <c r="XCV2201" t="s">
        <v>24</v>
      </c>
      <c r="XCW2201">
        <v>1</v>
      </c>
      <c r="XCX2201">
        <v>10</v>
      </c>
      <c r="XCY2201">
        <v>0.05</v>
      </c>
      <c r="XCZ2201">
        <v>200</v>
      </c>
      <c r="XDA2201">
        <v>33399.599999999999</v>
      </c>
      <c r="XDB2201">
        <v>526.73299999999995</v>
      </c>
      <c r="XDC2201">
        <v>6</v>
      </c>
      <c r="XDD2201">
        <v>27</v>
      </c>
      <c r="XDE2201">
        <v>1800.05</v>
      </c>
      <c r="XDF2201">
        <v>7386</v>
      </c>
    </row>
    <row r="2202" spans="16324:16334" x14ac:dyDescent="0.3">
      <c r="XCV2202" t="s">
        <v>24</v>
      </c>
      <c r="XCW2202">
        <v>1</v>
      </c>
      <c r="XCX2202">
        <v>10</v>
      </c>
      <c r="XCY2202">
        <v>0.1</v>
      </c>
      <c r="XCZ2202">
        <v>200</v>
      </c>
      <c r="XDA2202">
        <v>33557.5</v>
      </c>
      <c r="XDB2202">
        <v>1055.5</v>
      </c>
      <c r="XDC2202">
        <v>4</v>
      </c>
      <c r="XDD2202">
        <v>15</v>
      </c>
      <c r="XDE2202">
        <v>1800.08</v>
      </c>
      <c r="XDF2202">
        <v>5000</v>
      </c>
    </row>
    <row r="2203" spans="16324:16334" x14ac:dyDescent="0.3">
      <c r="XCV2203" t="s">
        <v>24</v>
      </c>
      <c r="XCW2203">
        <v>1</v>
      </c>
      <c r="XCX2203">
        <v>10</v>
      </c>
      <c r="XCY2203">
        <v>0.15</v>
      </c>
      <c r="XCZ2203">
        <v>200</v>
      </c>
      <c r="XDA2203">
        <v>33742.6</v>
      </c>
      <c r="XDB2203">
        <v>1022.23</v>
      </c>
      <c r="XDC2203">
        <v>3</v>
      </c>
      <c r="XDD2203">
        <v>13</v>
      </c>
      <c r="XDE2203">
        <v>1801.74</v>
      </c>
      <c r="XDF2203">
        <v>4427</v>
      </c>
    </row>
    <row r="2204" spans="16324:16334" x14ac:dyDescent="0.3">
      <c r="XCV2204" t="s">
        <v>24</v>
      </c>
      <c r="XCW2204">
        <v>1</v>
      </c>
      <c r="XCX2204">
        <v>10</v>
      </c>
      <c r="XCY2204">
        <v>0.2</v>
      </c>
      <c r="XCZ2204">
        <v>200</v>
      </c>
      <c r="XDA2204">
        <v>34095</v>
      </c>
      <c r="XDB2204">
        <v>1801.76</v>
      </c>
      <c r="XDC2204">
        <v>0</v>
      </c>
      <c r="XDD2204">
        <v>1</v>
      </c>
      <c r="XDE2204">
        <v>1801.79</v>
      </c>
      <c r="XDF2204">
        <v>2305</v>
      </c>
    </row>
    <row r="2205" spans="16324:16334" x14ac:dyDescent="0.3">
      <c r="XCV2205" t="s">
        <v>24</v>
      </c>
      <c r="XCW2205">
        <v>1</v>
      </c>
      <c r="XCX2205">
        <v>25</v>
      </c>
      <c r="XCY2205">
        <v>0.05</v>
      </c>
      <c r="XCZ2205">
        <v>200</v>
      </c>
      <c r="XDA2205">
        <v>33433.300000000003</v>
      </c>
      <c r="XDB2205">
        <v>1518.95</v>
      </c>
      <c r="XDC2205">
        <v>10</v>
      </c>
      <c r="XDD2205">
        <v>18</v>
      </c>
      <c r="XDE2205">
        <v>1800.23</v>
      </c>
      <c r="XDF2205">
        <v>6111</v>
      </c>
    </row>
    <row r="2206" spans="16324:16334" x14ac:dyDescent="0.3">
      <c r="XCV2206" t="s">
        <v>24</v>
      </c>
      <c r="XCW2206">
        <v>1</v>
      </c>
      <c r="XCX2206">
        <v>25</v>
      </c>
      <c r="XCY2206">
        <v>0.1</v>
      </c>
      <c r="XCZ2206">
        <v>200</v>
      </c>
      <c r="XDA2206">
        <v>33586.1</v>
      </c>
      <c r="XDB2206">
        <v>1150.77</v>
      </c>
      <c r="XDC2206">
        <v>7</v>
      </c>
      <c r="XDD2206">
        <v>17</v>
      </c>
      <c r="XDE2206">
        <v>1800.49</v>
      </c>
      <c r="XDF2206">
        <v>5975</v>
      </c>
    </row>
    <row r="2207" spans="16324:16334" x14ac:dyDescent="0.3">
      <c r="XCV2207" t="s">
        <v>24</v>
      </c>
      <c r="XCW2207">
        <v>1</v>
      </c>
      <c r="XCX2207">
        <v>25</v>
      </c>
      <c r="XCY2207">
        <v>0.15</v>
      </c>
      <c r="XCZ2207">
        <v>200</v>
      </c>
      <c r="XDA2207">
        <v>33710.6</v>
      </c>
      <c r="XDB2207">
        <v>1239.8</v>
      </c>
      <c r="XDC2207">
        <v>0</v>
      </c>
      <c r="XDD2207">
        <v>8</v>
      </c>
      <c r="XDE2207">
        <v>1801.25</v>
      </c>
      <c r="XDF2207">
        <v>2838</v>
      </c>
    </row>
    <row r="2208" spans="16324:16334" x14ac:dyDescent="0.3">
      <c r="XCV2208" t="s">
        <v>24</v>
      </c>
      <c r="XCW2208">
        <v>1</v>
      </c>
      <c r="XCX2208">
        <v>25</v>
      </c>
      <c r="XCY2208">
        <v>0.2</v>
      </c>
      <c r="XCZ2208">
        <v>200</v>
      </c>
      <c r="XDA2208">
        <v>34588.699999999997</v>
      </c>
      <c r="XDB2208">
        <v>1800.87</v>
      </c>
      <c r="XDC2208">
        <v>2</v>
      </c>
      <c r="XDD2208">
        <v>3</v>
      </c>
      <c r="XDE2208">
        <v>1800.87</v>
      </c>
      <c r="XDF2208">
        <v>2136</v>
      </c>
    </row>
    <row r="2209" spans="16324:16334" x14ac:dyDescent="0.3">
      <c r="XCV2209" t="s">
        <v>24</v>
      </c>
      <c r="XCW2209">
        <v>1</v>
      </c>
      <c r="XCX2209">
        <v>50</v>
      </c>
      <c r="XCY2209">
        <v>0.05</v>
      </c>
      <c r="XCZ2209">
        <v>200</v>
      </c>
      <c r="XDA2209">
        <v>33480.6</v>
      </c>
      <c r="XDB2209">
        <v>1339.02</v>
      </c>
      <c r="XDC2209">
        <v>14</v>
      </c>
      <c r="XDD2209">
        <v>28</v>
      </c>
      <c r="XDE2209">
        <v>1800.13</v>
      </c>
      <c r="XDF2209">
        <v>7872</v>
      </c>
    </row>
    <row r="2210" spans="16324:16334" x14ac:dyDescent="0.3">
      <c r="XCV2210" t="s">
        <v>24</v>
      </c>
      <c r="XCW2210">
        <v>1</v>
      </c>
      <c r="XCX2210">
        <v>50</v>
      </c>
      <c r="XCY2210">
        <v>0.1</v>
      </c>
      <c r="XCZ2210">
        <v>200</v>
      </c>
      <c r="XDA2210">
        <v>33639</v>
      </c>
      <c r="XDB2210">
        <v>1322.3</v>
      </c>
      <c r="XDC2210">
        <v>5</v>
      </c>
      <c r="XDD2210">
        <v>14</v>
      </c>
      <c r="XDE2210">
        <v>1800.14</v>
      </c>
      <c r="XDF2210">
        <v>4518</v>
      </c>
    </row>
    <row r="2211" spans="16324:16334" x14ac:dyDescent="0.3">
      <c r="XCV2211" t="s">
        <v>24</v>
      </c>
      <c r="XCW2211">
        <v>1</v>
      </c>
      <c r="XCX2211">
        <v>50</v>
      </c>
      <c r="XCY2211">
        <v>0.15</v>
      </c>
      <c r="XCZ2211">
        <v>200</v>
      </c>
      <c r="XDA2211">
        <v>33873.699999999997</v>
      </c>
      <c r="XDB2211">
        <v>1452.99</v>
      </c>
      <c r="XDC2211">
        <v>2</v>
      </c>
      <c r="XDD2211">
        <v>7</v>
      </c>
      <c r="XDE2211">
        <v>1801.72</v>
      </c>
      <c r="XDF2211">
        <v>2740</v>
      </c>
    </row>
    <row r="2212" spans="16324:16334" x14ac:dyDescent="0.3">
      <c r="XCV2212" t="s">
        <v>24</v>
      </c>
      <c r="XCW2212">
        <v>1</v>
      </c>
      <c r="XCX2212">
        <v>50</v>
      </c>
      <c r="XCY2212">
        <v>0.2</v>
      </c>
      <c r="XCZ2212">
        <v>200</v>
      </c>
      <c r="XDA2212">
        <v>35501.5</v>
      </c>
      <c r="XDB2212">
        <v>1800.66</v>
      </c>
      <c r="XDC2212">
        <v>0</v>
      </c>
      <c r="XDD2212">
        <v>1</v>
      </c>
      <c r="XDE2212">
        <v>1800.79</v>
      </c>
      <c r="XDF2212">
        <v>797</v>
      </c>
    </row>
    <row r="2213" spans="16324:16334" x14ac:dyDescent="0.3">
      <c r="XCV2213" t="s">
        <v>24</v>
      </c>
      <c r="XCW2213">
        <v>2</v>
      </c>
      <c r="XCX2213">
        <v>5</v>
      </c>
      <c r="XCY2213">
        <v>0.05</v>
      </c>
      <c r="XCZ2213">
        <v>200</v>
      </c>
      <c r="XDA2213">
        <v>33344.699999999997</v>
      </c>
      <c r="XDB2213">
        <v>155.316</v>
      </c>
      <c r="XDC2213">
        <v>0</v>
      </c>
      <c r="XDD2213">
        <v>47</v>
      </c>
      <c r="XDE2213">
        <v>1800.19</v>
      </c>
      <c r="XDF2213">
        <v>9220</v>
      </c>
    </row>
    <row r="2214" spans="16324:16334" x14ac:dyDescent="0.3">
      <c r="XCV2214" t="s">
        <v>24</v>
      </c>
      <c r="XCW2214">
        <v>2</v>
      </c>
      <c r="XCX2214">
        <v>5</v>
      </c>
      <c r="XCY2214">
        <v>0.1</v>
      </c>
      <c r="XCZ2214">
        <v>200</v>
      </c>
      <c r="XDA2214">
        <v>33366</v>
      </c>
      <c r="XDB2214">
        <v>339.86700000000002</v>
      </c>
      <c r="XDC2214">
        <v>0</v>
      </c>
      <c r="XDD2214">
        <v>30</v>
      </c>
      <c r="XDE2214">
        <v>1800.06</v>
      </c>
      <c r="XDF2214">
        <v>8124</v>
      </c>
    </row>
    <row r="2215" spans="16324:16334" x14ac:dyDescent="0.3">
      <c r="XCV2215" t="s">
        <v>24</v>
      </c>
      <c r="XCW2215">
        <v>2</v>
      </c>
      <c r="XCX2215">
        <v>5</v>
      </c>
      <c r="XCY2215">
        <v>0.15</v>
      </c>
      <c r="XCZ2215">
        <v>200</v>
      </c>
      <c r="XDA2215">
        <v>33366</v>
      </c>
      <c r="XDB2215">
        <v>187.215</v>
      </c>
      <c r="XDC2215">
        <v>0</v>
      </c>
      <c r="XDD2215">
        <v>37</v>
      </c>
      <c r="XDE2215">
        <v>1800.09</v>
      </c>
      <c r="XDF2215">
        <v>8889</v>
      </c>
    </row>
    <row r="2216" spans="16324:16334" x14ac:dyDescent="0.3">
      <c r="XCV2216" t="s">
        <v>24</v>
      </c>
      <c r="XCW2216">
        <v>2</v>
      </c>
      <c r="XCX2216">
        <v>5</v>
      </c>
      <c r="XCY2216">
        <v>0.2</v>
      </c>
      <c r="XCZ2216">
        <v>200</v>
      </c>
      <c r="XDA2216">
        <v>33480.300000000003</v>
      </c>
      <c r="XDB2216">
        <v>899.89400000000001</v>
      </c>
      <c r="XDC2216">
        <v>16</v>
      </c>
      <c r="XDD2216">
        <v>32</v>
      </c>
      <c r="XDE2216">
        <v>1800.08</v>
      </c>
      <c r="XDF2216">
        <v>7838</v>
      </c>
    </row>
    <row r="2217" spans="16324:16334" x14ac:dyDescent="0.3">
      <c r="XCV2217" t="s">
        <v>24</v>
      </c>
      <c r="XCW2217">
        <v>2</v>
      </c>
      <c r="XCX2217">
        <v>10</v>
      </c>
      <c r="XCY2217">
        <v>0.05</v>
      </c>
      <c r="XCZ2217">
        <v>200</v>
      </c>
      <c r="XDA2217">
        <v>33361.5</v>
      </c>
      <c r="XDB2217">
        <v>1053.26</v>
      </c>
      <c r="XDC2217">
        <v>25</v>
      </c>
      <c r="XDD2217">
        <v>39</v>
      </c>
      <c r="XDE2217">
        <v>1800.03</v>
      </c>
      <c r="XDF2217">
        <v>8660</v>
      </c>
    </row>
    <row r="2218" spans="16324:16334" x14ac:dyDescent="0.3">
      <c r="XCV2218" t="s">
        <v>24</v>
      </c>
      <c r="XCW2218">
        <v>2</v>
      </c>
      <c r="XCX2218">
        <v>10</v>
      </c>
      <c r="XCY2218">
        <v>0.1</v>
      </c>
      <c r="XCZ2218">
        <v>200</v>
      </c>
      <c r="XDA2218">
        <v>33475.199999999997</v>
      </c>
      <c r="XDB2218">
        <v>1683.89</v>
      </c>
      <c r="XDC2218">
        <v>13</v>
      </c>
      <c r="XDD2218">
        <v>20</v>
      </c>
      <c r="XDE2218">
        <v>1800.4</v>
      </c>
      <c r="XDF2218">
        <v>5140</v>
      </c>
    </row>
    <row r="2219" spans="16324:16334" x14ac:dyDescent="0.3">
      <c r="XCV2219" t="s">
        <v>24</v>
      </c>
      <c r="XCW2219">
        <v>2</v>
      </c>
      <c r="XCX2219">
        <v>10</v>
      </c>
      <c r="XCY2219">
        <v>0.15</v>
      </c>
      <c r="XCZ2219">
        <v>200</v>
      </c>
      <c r="XDA2219">
        <v>33641.699999999997</v>
      </c>
      <c r="XDB2219">
        <v>924.63300000000004</v>
      </c>
      <c r="XDC2219">
        <v>7</v>
      </c>
      <c r="XDD2219">
        <v>17</v>
      </c>
      <c r="XDE2219">
        <v>1800.02</v>
      </c>
      <c r="XDF2219">
        <v>5291</v>
      </c>
    </row>
    <row r="2220" spans="16324:16334" x14ac:dyDescent="0.3">
      <c r="XCV2220" t="s">
        <v>24</v>
      </c>
      <c r="XCW2220">
        <v>2</v>
      </c>
      <c r="XCX2220">
        <v>10</v>
      </c>
      <c r="XCY2220">
        <v>0.2</v>
      </c>
      <c r="XCZ2220">
        <v>200</v>
      </c>
      <c r="XDA2220">
        <v>33813.199999999997</v>
      </c>
      <c r="XDB2220">
        <v>970.93299999999999</v>
      </c>
      <c r="XDC2220">
        <v>0</v>
      </c>
      <c r="XDD2220">
        <v>10</v>
      </c>
      <c r="XDE2220">
        <v>1800.9</v>
      </c>
      <c r="XDF2220">
        <v>4624</v>
      </c>
    </row>
    <row r="2221" spans="16324:16334" x14ac:dyDescent="0.3">
      <c r="XCV2221" t="s">
        <v>24</v>
      </c>
      <c r="XCW2221">
        <v>2</v>
      </c>
      <c r="XCX2221">
        <v>25</v>
      </c>
      <c r="XCY2221">
        <v>0.05</v>
      </c>
      <c r="XCZ2221">
        <v>200</v>
      </c>
      <c r="XDA2221">
        <v>33745.800000000003</v>
      </c>
      <c r="XDB2221">
        <v>671.08500000000004</v>
      </c>
      <c r="XDC2221">
        <v>2</v>
      </c>
      <c r="XDD2221">
        <v>12</v>
      </c>
      <c r="XDE2221">
        <v>1800.04</v>
      </c>
      <c r="XDF2221">
        <v>4843</v>
      </c>
    </row>
    <row r="2222" spans="16324:16334" x14ac:dyDescent="0.3">
      <c r="XCV2222" t="s">
        <v>24</v>
      </c>
      <c r="XCW2222">
        <v>2</v>
      </c>
      <c r="XCX2222">
        <v>25</v>
      </c>
      <c r="XCY2222">
        <v>0.1</v>
      </c>
      <c r="XCZ2222">
        <v>200</v>
      </c>
      <c r="XDA2222">
        <v>33657.9</v>
      </c>
      <c r="XDB2222">
        <v>718.19100000000003</v>
      </c>
      <c r="XDC2222">
        <v>0</v>
      </c>
      <c r="XDD2222">
        <v>8</v>
      </c>
      <c r="XDE2222">
        <v>1800.76</v>
      </c>
      <c r="XDF2222">
        <v>3700</v>
      </c>
    </row>
    <row r="2223" spans="16324:16334" x14ac:dyDescent="0.3">
      <c r="XCV2223" t="s">
        <v>24</v>
      </c>
      <c r="XCW2223">
        <v>2</v>
      </c>
      <c r="XCX2223">
        <v>25</v>
      </c>
      <c r="XCY2223">
        <v>0.15</v>
      </c>
      <c r="XCZ2223">
        <v>200</v>
      </c>
      <c r="XDA2223">
        <v>34043.599999999999</v>
      </c>
      <c r="XDB2223">
        <v>1471.66</v>
      </c>
      <c r="XDC2223">
        <v>0</v>
      </c>
      <c r="XDD2223">
        <v>3</v>
      </c>
      <c r="XDE2223">
        <v>1801.67</v>
      </c>
      <c r="XDF2223">
        <v>2259</v>
      </c>
    </row>
    <row r="2224" spans="16324:16334" x14ac:dyDescent="0.3">
      <c r="XCV2224" t="s">
        <v>24</v>
      </c>
      <c r="XCW2224">
        <v>2</v>
      </c>
      <c r="XCX2224">
        <v>25</v>
      </c>
      <c r="XCY2224">
        <v>0.2</v>
      </c>
      <c r="XCZ2224">
        <v>200</v>
      </c>
      <c r="XDA2224">
        <v>36170.199999999997</v>
      </c>
      <c r="XDB2224">
        <v>1803.39</v>
      </c>
      <c r="XDC2224">
        <v>0</v>
      </c>
      <c r="XDD2224">
        <v>1</v>
      </c>
      <c r="XDE2224">
        <v>1803.52</v>
      </c>
      <c r="XDF2224">
        <v>488</v>
      </c>
    </row>
    <row r="2225" spans="16324:16334" x14ac:dyDescent="0.3">
      <c r="XCV2225" t="s">
        <v>24</v>
      </c>
      <c r="XCW2225">
        <v>2</v>
      </c>
      <c r="XCX2225">
        <v>50</v>
      </c>
      <c r="XCY2225">
        <v>0.05</v>
      </c>
      <c r="XCZ2225">
        <v>200</v>
      </c>
      <c r="XDA2225">
        <v>33480.6</v>
      </c>
      <c r="XDB2225">
        <v>1406.41</v>
      </c>
      <c r="XDC2225">
        <v>27</v>
      </c>
      <c r="XDD2225">
        <v>36</v>
      </c>
      <c r="XDE2225">
        <v>1800.12</v>
      </c>
      <c r="XDF2225">
        <v>7710</v>
      </c>
    </row>
    <row r="2226" spans="16324:16334" x14ac:dyDescent="0.3">
      <c r="XCV2226" t="s">
        <v>24</v>
      </c>
      <c r="XCW2226">
        <v>2</v>
      </c>
      <c r="XCX2226">
        <v>50</v>
      </c>
      <c r="XCY2226">
        <v>0.1</v>
      </c>
      <c r="XCZ2226">
        <v>200</v>
      </c>
      <c r="XDA2226">
        <v>33674.1</v>
      </c>
      <c r="XDB2226">
        <v>723.654</v>
      </c>
      <c r="XDC2226">
        <v>0</v>
      </c>
      <c r="XDD2226">
        <v>11</v>
      </c>
      <c r="XDE2226">
        <v>1800.08</v>
      </c>
      <c r="XDF2226">
        <v>4469</v>
      </c>
    </row>
    <row r="2227" spans="16324:16334" x14ac:dyDescent="0.3">
      <c r="XCV2227" t="s">
        <v>24</v>
      </c>
      <c r="XCW2227">
        <v>2</v>
      </c>
      <c r="XCX2227">
        <v>50</v>
      </c>
      <c r="XCY2227">
        <v>0.15</v>
      </c>
      <c r="XCZ2227">
        <v>200</v>
      </c>
      <c r="XDA2227">
        <v>33910.199999999997</v>
      </c>
      <c r="XDB2227">
        <v>1465.75</v>
      </c>
      <c r="XDC2227">
        <v>0</v>
      </c>
      <c r="XDD2227">
        <v>4</v>
      </c>
      <c r="XDE2227">
        <v>1800.94</v>
      </c>
      <c r="XDF2227">
        <v>1975</v>
      </c>
    </row>
    <row r="2228" spans="16324:16334" x14ac:dyDescent="0.3">
      <c r="XCV2228" t="s">
        <v>24</v>
      </c>
      <c r="XCW2228">
        <v>2</v>
      </c>
      <c r="XCX2228">
        <v>50</v>
      </c>
      <c r="XCY2228">
        <v>0.2</v>
      </c>
      <c r="XCZ2228">
        <v>200</v>
      </c>
      <c r="XDA2228">
        <v>35450.199999999997</v>
      </c>
      <c r="XDB2228">
        <v>1800.1</v>
      </c>
      <c r="XDC2228">
        <v>0</v>
      </c>
      <c r="XDD2228">
        <v>1</v>
      </c>
      <c r="XDE2228">
        <v>1800.11</v>
      </c>
      <c r="XDF2228">
        <v>1177</v>
      </c>
    </row>
    <row r="2229" spans="16324:16334" x14ac:dyDescent="0.3">
      <c r="XCV2229" t="s">
        <v>24</v>
      </c>
      <c r="XCW2229">
        <v>3</v>
      </c>
      <c r="XCX2229">
        <v>0</v>
      </c>
      <c r="XCY2229">
        <v>0.05</v>
      </c>
      <c r="XCZ2229">
        <v>200</v>
      </c>
      <c r="XDA2229">
        <v>33639</v>
      </c>
      <c r="XDB2229">
        <v>463.00700000000001</v>
      </c>
      <c r="XDC2229">
        <v>9</v>
      </c>
      <c r="XDD2229">
        <v>37</v>
      </c>
      <c r="XDE2229">
        <v>1800.01</v>
      </c>
      <c r="XDF2229">
        <v>15079</v>
      </c>
    </row>
    <row r="2230" spans="16324:16334" x14ac:dyDescent="0.3">
      <c r="XCV2230" t="s">
        <v>24</v>
      </c>
      <c r="XCW2230">
        <v>3</v>
      </c>
      <c r="XCX2230">
        <v>0</v>
      </c>
      <c r="XCY2230">
        <v>0.1</v>
      </c>
      <c r="XCZ2230">
        <v>200</v>
      </c>
      <c r="XDA2230">
        <v>34453.800000000003</v>
      </c>
      <c r="XDB2230">
        <v>975.99900000000002</v>
      </c>
      <c r="XDC2230">
        <v>0</v>
      </c>
      <c r="XDD2230">
        <v>7</v>
      </c>
      <c r="XDE2230">
        <v>1800.24</v>
      </c>
      <c r="XDF2230">
        <v>5294</v>
      </c>
    </row>
    <row r="2231" spans="16324:16334" x14ac:dyDescent="0.3">
      <c r="XCV2231" t="s">
        <v>24</v>
      </c>
      <c r="XCW2231">
        <v>3</v>
      </c>
      <c r="XCX2231">
        <v>10</v>
      </c>
      <c r="XCY2231">
        <v>0.05</v>
      </c>
      <c r="XCZ2231">
        <v>200</v>
      </c>
      <c r="XDA2231">
        <v>33639</v>
      </c>
      <c r="XDB2231">
        <v>151.607</v>
      </c>
      <c r="XDC2231">
        <v>0</v>
      </c>
      <c r="XDD2231">
        <v>31</v>
      </c>
      <c r="XDE2231">
        <v>1800.04</v>
      </c>
      <c r="XDF2231">
        <v>14904</v>
      </c>
    </row>
    <row r="2232" spans="16324:16334" x14ac:dyDescent="0.3">
      <c r="XCV2232" t="s">
        <v>24</v>
      </c>
      <c r="XCW2232">
        <v>3</v>
      </c>
      <c r="XCX2232">
        <v>10</v>
      </c>
      <c r="XCY2232">
        <v>0.1</v>
      </c>
      <c r="XCZ2232">
        <v>200</v>
      </c>
      <c r="XDA2232">
        <v>34156.699999999997</v>
      </c>
      <c r="XDB2232">
        <v>731.13800000000003</v>
      </c>
      <c r="XDC2232">
        <v>0</v>
      </c>
      <c r="XDD2232">
        <v>8</v>
      </c>
      <c r="XDE2232">
        <v>1800.62</v>
      </c>
      <c r="XDF2232">
        <v>5621</v>
      </c>
    </row>
    <row r="2233" spans="16324:16334" x14ac:dyDescent="0.3">
      <c r="XCV2233" t="s">
        <v>24</v>
      </c>
      <c r="XCW2233">
        <v>3</v>
      </c>
      <c r="XCX2233">
        <v>25</v>
      </c>
      <c r="XCY2233">
        <v>0.05</v>
      </c>
      <c r="XCZ2233">
        <v>200</v>
      </c>
      <c r="XDA2233">
        <v>33664.800000000003</v>
      </c>
      <c r="XDB2233">
        <v>400.75700000000001</v>
      </c>
      <c r="XDC2233">
        <v>7</v>
      </c>
      <c r="XDD2233">
        <v>38</v>
      </c>
      <c r="XDE2233">
        <v>1800.75</v>
      </c>
      <c r="XDF2233">
        <v>12787</v>
      </c>
    </row>
    <row r="2234" spans="16324:16334" x14ac:dyDescent="0.3">
      <c r="XCV2234" t="s">
        <v>24</v>
      </c>
      <c r="XCW2234">
        <v>3</v>
      </c>
      <c r="XCX2234">
        <v>25</v>
      </c>
      <c r="XCY2234">
        <v>0.1</v>
      </c>
      <c r="XCZ2234">
        <v>200</v>
      </c>
      <c r="XDA2234">
        <v>34122.699999999997</v>
      </c>
      <c r="XDB2234">
        <v>1170.57</v>
      </c>
      <c r="XDC2234">
        <v>0</v>
      </c>
      <c r="XDD2234">
        <v>7</v>
      </c>
      <c r="XDE2234">
        <v>1800.31</v>
      </c>
      <c r="XDF2234">
        <v>5220</v>
      </c>
    </row>
    <row r="2235" spans="16324:16334" x14ac:dyDescent="0.3">
      <c r="XCV2235" t="s">
        <v>24</v>
      </c>
      <c r="XCW2235">
        <v>3</v>
      </c>
      <c r="XCX2235">
        <v>50</v>
      </c>
      <c r="XCY2235">
        <v>0.05</v>
      </c>
      <c r="XCZ2235">
        <v>200</v>
      </c>
      <c r="XDA2235">
        <v>33639</v>
      </c>
      <c r="XDB2235">
        <v>839.05899999999997</v>
      </c>
      <c r="XDC2235">
        <v>19</v>
      </c>
      <c r="XDD2235">
        <v>39</v>
      </c>
      <c r="XDE2235">
        <v>1800.03</v>
      </c>
      <c r="XDF2235">
        <v>14567</v>
      </c>
    </row>
    <row r="2236" spans="16324:16334" x14ac:dyDescent="0.3">
      <c r="XCV2236" t="s">
        <v>24</v>
      </c>
      <c r="XCW2236">
        <v>3</v>
      </c>
      <c r="XCX2236">
        <v>50</v>
      </c>
      <c r="XCY2236">
        <v>0.1</v>
      </c>
      <c r="XCZ2236">
        <v>200</v>
      </c>
      <c r="XDA2236">
        <v>34428.300000000003</v>
      </c>
      <c r="XDB2236">
        <v>1175.1400000000001</v>
      </c>
      <c r="XDC2236">
        <v>3</v>
      </c>
      <c r="XDD2236">
        <v>7</v>
      </c>
      <c r="XDE2236">
        <v>1800.1</v>
      </c>
      <c r="XDF2236">
        <v>4842</v>
      </c>
    </row>
    <row r="2237" spans="16324:16334" x14ac:dyDescent="0.3">
      <c r="XCV2237" t="s">
        <v>532</v>
      </c>
      <c r="XCW2237">
        <v>0</v>
      </c>
      <c r="XCX2237">
        <v>0</v>
      </c>
      <c r="XCY2237">
        <v>0.05</v>
      </c>
      <c r="XCZ2237">
        <v>100</v>
      </c>
      <c r="XDA2237">
        <v>1031</v>
      </c>
      <c r="XDB2237">
        <v>54.8155</v>
      </c>
      <c r="XDC2237">
        <v>19</v>
      </c>
      <c r="XDD2237">
        <v>1036</v>
      </c>
      <c r="XDE2237">
        <v>1800.07</v>
      </c>
      <c r="XDF2237">
        <v>71737</v>
      </c>
    </row>
    <row r="2238" spans="16324:16334" x14ac:dyDescent="0.3">
      <c r="XCV2238" t="s">
        <v>532</v>
      </c>
      <c r="XCW2238">
        <v>0</v>
      </c>
      <c r="XCX2238">
        <v>0</v>
      </c>
      <c r="XCY2238">
        <v>0.1</v>
      </c>
      <c r="XCZ2238">
        <v>100</v>
      </c>
      <c r="XDA2238">
        <v>1031</v>
      </c>
      <c r="XDB2238">
        <v>121.041</v>
      </c>
      <c r="XDC2238">
        <v>43</v>
      </c>
      <c r="XDD2238">
        <v>1268</v>
      </c>
      <c r="XDE2238">
        <v>1800</v>
      </c>
      <c r="XDF2238">
        <v>75786</v>
      </c>
    </row>
    <row r="2239" spans="16324:16334" x14ac:dyDescent="0.3">
      <c r="XCV2239" t="s">
        <v>532</v>
      </c>
      <c r="XCW2239">
        <v>0</v>
      </c>
      <c r="XCX2239">
        <v>0</v>
      </c>
      <c r="XCY2239">
        <v>0.15</v>
      </c>
      <c r="XCZ2239">
        <v>100</v>
      </c>
      <c r="XDA2239">
        <v>1031</v>
      </c>
      <c r="XDB2239">
        <v>19.399000000000001</v>
      </c>
      <c r="XDC2239">
        <v>7</v>
      </c>
      <c r="XDD2239">
        <v>1023</v>
      </c>
      <c r="XDE2239">
        <v>1800.03</v>
      </c>
      <c r="XDF2239">
        <v>67409</v>
      </c>
    </row>
    <row r="2240" spans="16324:16334" x14ac:dyDescent="0.3">
      <c r="XCV2240" t="s">
        <v>532</v>
      </c>
      <c r="XCW2240">
        <v>0</v>
      </c>
      <c r="XCX2240">
        <v>0</v>
      </c>
      <c r="XCY2240">
        <v>0.2</v>
      </c>
      <c r="XCZ2240">
        <v>100</v>
      </c>
      <c r="XDA2240">
        <v>1031</v>
      </c>
      <c r="XDB2240">
        <v>106.67400000000001</v>
      </c>
      <c r="XDC2240">
        <v>30</v>
      </c>
      <c r="XDD2240">
        <v>1068</v>
      </c>
      <c r="XDE2240">
        <v>1800.01</v>
      </c>
      <c r="XDF2240">
        <v>74310</v>
      </c>
    </row>
    <row r="2241" spans="16324:16334" x14ac:dyDescent="0.3">
      <c r="XCV2241" t="s">
        <v>532</v>
      </c>
      <c r="XCW2241">
        <v>1</v>
      </c>
      <c r="XCX2241">
        <v>5</v>
      </c>
      <c r="XCY2241">
        <v>0.05</v>
      </c>
      <c r="XCZ2241">
        <v>100</v>
      </c>
      <c r="XDA2241">
        <v>1033</v>
      </c>
      <c r="XDB2241">
        <v>102.361</v>
      </c>
      <c r="XDC2241">
        <v>10</v>
      </c>
      <c r="XDD2241">
        <v>331</v>
      </c>
      <c r="XDE2241">
        <v>1800.09</v>
      </c>
      <c r="XDF2241">
        <v>26814</v>
      </c>
    </row>
    <row r="2242" spans="16324:16334" x14ac:dyDescent="0.3">
      <c r="XCV2242" t="s">
        <v>532</v>
      </c>
      <c r="XCW2242">
        <v>1</v>
      </c>
      <c r="XCX2242">
        <v>5</v>
      </c>
      <c r="XCY2242">
        <v>0.1</v>
      </c>
      <c r="XCZ2242">
        <v>100</v>
      </c>
      <c r="XDA2242">
        <v>1039</v>
      </c>
      <c r="XDB2242">
        <v>836.55499999999995</v>
      </c>
      <c r="XDC2242">
        <v>87</v>
      </c>
      <c r="XDD2242">
        <v>226</v>
      </c>
      <c r="XDE2242">
        <v>1800.01</v>
      </c>
      <c r="XDF2242">
        <v>26469</v>
      </c>
    </row>
    <row r="2243" spans="16324:16334" x14ac:dyDescent="0.3">
      <c r="XCV2243" t="s">
        <v>532</v>
      </c>
      <c r="XCW2243">
        <v>1</v>
      </c>
      <c r="XCX2243">
        <v>5</v>
      </c>
      <c r="XCY2243">
        <v>0.15</v>
      </c>
      <c r="XCZ2243">
        <v>100</v>
      </c>
      <c r="XDA2243">
        <v>1037</v>
      </c>
      <c r="XDB2243">
        <v>43.800899999999999</v>
      </c>
      <c r="XDC2243">
        <v>1</v>
      </c>
      <c r="XDD2243">
        <v>340</v>
      </c>
      <c r="XDE2243">
        <v>1800.05</v>
      </c>
      <c r="XDF2243">
        <v>27609</v>
      </c>
    </row>
    <row r="2244" spans="16324:16334" x14ac:dyDescent="0.3">
      <c r="XCV2244" t="s">
        <v>532</v>
      </c>
      <c r="XCW2244">
        <v>1</v>
      </c>
      <c r="XCX2244">
        <v>5</v>
      </c>
      <c r="XCY2244">
        <v>0.2</v>
      </c>
      <c r="XCZ2244">
        <v>100</v>
      </c>
      <c r="XDA2244">
        <v>1040</v>
      </c>
      <c r="XDB2244">
        <v>276.19200000000001</v>
      </c>
      <c r="XDC2244">
        <v>20</v>
      </c>
      <c r="XDD2244">
        <v>296</v>
      </c>
      <c r="XDE2244">
        <v>1800.03</v>
      </c>
      <c r="XDF2244">
        <v>24357</v>
      </c>
    </row>
    <row r="2245" spans="16324:16334" x14ac:dyDescent="0.3">
      <c r="XCV2245" t="s">
        <v>532</v>
      </c>
      <c r="XCW2245">
        <v>1</v>
      </c>
      <c r="XCX2245">
        <v>10</v>
      </c>
      <c r="XCY2245">
        <v>0.05</v>
      </c>
      <c r="XCZ2245">
        <v>100</v>
      </c>
      <c r="XDA2245">
        <v>1033</v>
      </c>
      <c r="XDB2245">
        <v>202.79</v>
      </c>
      <c r="XDC2245">
        <v>20</v>
      </c>
      <c r="XDD2245">
        <v>618</v>
      </c>
      <c r="XDE2245">
        <v>1800.01</v>
      </c>
      <c r="XDF2245">
        <v>28936</v>
      </c>
    </row>
    <row r="2246" spans="16324:16334" x14ac:dyDescent="0.3">
      <c r="XCV2246" t="s">
        <v>532</v>
      </c>
      <c r="XCW2246">
        <v>1</v>
      </c>
      <c r="XCX2246">
        <v>10</v>
      </c>
      <c r="XCY2246">
        <v>0.1</v>
      </c>
      <c r="XCZ2246">
        <v>100</v>
      </c>
      <c r="XDA2246">
        <v>1037</v>
      </c>
      <c r="XDB2246">
        <v>93.822599999999994</v>
      </c>
      <c r="XDC2246">
        <v>8</v>
      </c>
      <c r="XDD2246">
        <v>455</v>
      </c>
      <c r="XDE2246">
        <v>1800.01</v>
      </c>
      <c r="XDF2246">
        <v>28577</v>
      </c>
    </row>
    <row r="2247" spans="16324:16334" x14ac:dyDescent="0.3">
      <c r="XCV2247" t="s">
        <v>532</v>
      </c>
      <c r="XCW2247">
        <v>1</v>
      </c>
      <c r="XCX2247">
        <v>10</v>
      </c>
      <c r="XCY2247">
        <v>0.15</v>
      </c>
      <c r="XCZ2247">
        <v>100</v>
      </c>
      <c r="XDA2247">
        <v>1037</v>
      </c>
      <c r="XDB2247">
        <v>21.9513</v>
      </c>
      <c r="XDC2247">
        <v>1</v>
      </c>
      <c r="XDD2247">
        <v>472</v>
      </c>
      <c r="XDE2247">
        <v>1800.01</v>
      </c>
      <c r="XDF2247">
        <v>27643</v>
      </c>
    </row>
    <row r="2248" spans="16324:16334" x14ac:dyDescent="0.3">
      <c r="XCV2248" t="s">
        <v>532</v>
      </c>
      <c r="XCW2248">
        <v>1</v>
      </c>
      <c r="XCX2248">
        <v>10</v>
      </c>
      <c r="XCY2248">
        <v>0.2</v>
      </c>
      <c r="XCZ2248">
        <v>100</v>
      </c>
      <c r="XDA2248">
        <v>1040</v>
      </c>
      <c r="XDB2248">
        <v>978.952</v>
      </c>
      <c r="XDC2248">
        <v>118</v>
      </c>
      <c r="XDD2248">
        <v>267</v>
      </c>
      <c r="XDE2248">
        <v>1800.01</v>
      </c>
      <c r="XDF2248">
        <v>23683</v>
      </c>
    </row>
    <row r="2249" spans="16324:16334" x14ac:dyDescent="0.3">
      <c r="XCV2249" t="s">
        <v>532</v>
      </c>
      <c r="XCW2249">
        <v>1</v>
      </c>
      <c r="XCX2249">
        <v>25</v>
      </c>
      <c r="XCY2249">
        <v>0.05</v>
      </c>
      <c r="XCZ2249">
        <v>100</v>
      </c>
      <c r="XDA2249">
        <v>1037</v>
      </c>
      <c r="XDB2249">
        <v>1038.68</v>
      </c>
      <c r="XDC2249">
        <v>67</v>
      </c>
      <c r="XDD2249">
        <v>147</v>
      </c>
      <c r="XDE2249">
        <v>1800.09</v>
      </c>
      <c r="XDF2249">
        <v>14885</v>
      </c>
    </row>
    <row r="2250" spans="16324:16334" x14ac:dyDescent="0.3">
      <c r="XCV2250" t="s">
        <v>532</v>
      </c>
      <c r="XCW2250">
        <v>1</v>
      </c>
      <c r="XCX2250">
        <v>25</v>
      </c>
      <c r="XCY2250">
        <v>0.1</v>
      </c>
      <c r="XCZ2250">
        <v>100</v>
      </c>
      <c r="XDA2250">
        <v>1045</v>
      </c>
      <c r="XDB2250">
        <v>225.83500000000001</v>
      </c>
      <c r="XDC2250">
        <v>0</v>
      </c>
      <c r="XDD2250">
        <v>37</v>
      </c>
      <c r="XDE2250">
        <v>1800.03</v>
      </c>
      <c r="XDF2250">
        <v>5810</v>
      </c>
    </row>
    <row r="2251" spans="16324:16334" x14ac:dyDescent="0.3">
      <c r="XCV2251" t="s">
        <v>532</v>
      </c>
      <c r="XCW2251">
        <v>1</v>
      </c>
      <c r="XCX2251">
        <v>25</v>
      </c>
      <c r="XCY2251">
        <v>0.15</v>
      </c>
      <c r="XCZ2251">
        <v>100</v>
      </c>
      <c r="XDA2251">
        <v>1055</v>
      </c>
      <c r="XDB2251">
        <v>1246.49</v>
      </c>
      <c r="XDC2251">
        <v>10</v>
      </c>
      <c r="XDD2251">
        <v>21</v>
      </c>
      <c r="XDE2251">
        <v>1800.13</v>
      </c>
      <c r="XDF2251">
        <v>4089</v>
      </c>
    </row>
    <row r="2252" spans="16324:16334" x14ac:dyDescent="0.3">
      <c r="XCV2252" t="s">
        <v>532</v>
      </c>
      <c r="XCW2252">
        <v>1</v>
      </c>
      <c r="XCX2252">
        <v>25</v>
      </c>
      <c r="XCY2252">
        <v>0.2</v>
      </c>
      <c r="XCZ2252">
        <v>100</v>
      </c>
      <c r="XDA2252">
        <v>1345</v>
      </c>
      <c r="XDB2252">
        <v>1820.25</v>
      </c>
      <c r="XDC2252">
        <v>0</v>
      </c>
      <c r="XDD2252">
        <v>1</v>
      </c>
      <c r="XDE2252">
        <v>1820.25</v>
      </c>
      <c r="XDF2252">
        <v>73</v>
      </c>
    </row>
    <row r="2253" spans="16324:16334" x14ac:dyDescent="0.3">
      <c r="XCV2253" t="s">
        <v>532</v>
      </c>
      <c r="XCW2253">
        <v>1</v>
      </c>
      <c r="XCX2253">
        <v>50</v>
      </c>
      <c r="XCY2253">
        <v>0.05</v>
      </c>
      <c r="XCZ2253">
        <v>100</v>
      </c>
      <c r="XDA2253">
        <v>1045</v>
      </c>
      <c r="XDB2253">
        <v>206.79499999999999</v>
      </c>
      <c r="XDC2253">
        <v>0</v>
      </c>
      <c r="XDD2253">
        <v>34</v>
      </c>
      <c r="XDE2253">
        <v>1800.1</v>
      </c>
      <c r="XDF2253">
        <v>6658</v>
      </c>
    </row>
    <row r="2254" spans="16324:16334" x14ac:dyDescent="0.3">
      <c r="XCV2254" t="s">
        <v>532</v>
      </c>
      <c r="XCW2254">
        <v>1</v>
      </c>
      <c r="XCX2254">
        <v>50</v>
      </c>
      <c r="XCY2254">
        <v>0.1</v>
      </c>
      <c r="XCZ2254">
        <v>100</v>
      </c>
      <c r="XDA2254">
        <v>1052</v>
      </c>
      <c r="XDB2254">
        <v>594.45899999999995</v>
      </c>
      <c r="XDC2254">
        <v>0</v>
      </c>
      <c r="XDD2254">
        <v>20</v>
      </c>
      <c r="XDE2254">
        <v>1800.6</v>
      </c>
      <c r="XDF2254">
        <v>1953</v>
      </c>
    </row>
    <row r="2255" spans="16324:16334" x14ac:dyDescent="0.3">
      <c r="XCV2255" t="s">
        <v>532</v>
      </c>
      <c r="XCW2255">
        <v>1</v>
      </c>
      <c r="XCX2255">
        <v>50</v>
      </c>
      <c r="XCY2255">
        <v>0.15</v>
      </c>
      <c r="XCZ2255">
        <v>100</v>
      </c>
      <c r="XDA2255" t="s">
        <v>46</v>
      </c>
      <c r="XDB2255">
        <v>60.026200000000003</v>
      </c>
      <c r="XDC2255">
        <v>0</v>
      </c>
      <c r="XDD2255">
        <v>1</v>
      </c>
      <c r="XDE2255">
        <v>1802.63</v>
      </c>
      <c r="XDF2255">
        <v>29</v>
      </c>
    </row>
    <row r="2256" spans="16324:16334" x14ac:dyDescent="0.3">
      <c r="XCV2256" t="s">
        <v>532</v>
      </c>
      <c r="XCW2256">
        <v>1</v>
      </c>
      <c r="XCX2256">
        <v>50</v>
      </c>
      <c r="XCY2256">
        <v>0.2</v>
      </c>
      <c r="XCZ2256">
        <v>100</v>
      </c>
      <c r="XDA2256" t="s">
        <v>46</v>
      </c>
      <c r="XDB2256">
        <v>60.036000000000001</v>
      </c>
      <c r="XDC2256">
        <v>0</v>
      </c>
      <c r="XDD2256">
        <v>1</v>
      </c>
      <c r="XDE2256">
        <v>1801.13</v>
      </c>
      <c r="XDF2256">
        <v>29</v>
      </c>
    </row>
    <row r="2257" spans="16324:16334" x14ac:dyDescent="0.3">
      <c r="XCV2257" t="s">
        <v>532</v>
      </c>
      <c r="XCW2257">
        <v>2</v>
      </c>
      <c r="XCX2257">
        <v>5</v>
      </c>
      <c r="XCY2257">
        <v>0.05</v>
      </c>
      <c r="XCZ2257">
        <v>100</v>
      </c>
      <c r="XDA2257">
        <v>1034</v>
      </c>
      <c r="XDB2257">
        <v>280.38400000000001</v>
      </c>
      <c r="XDC2257">
        <v>26</v>
      </c>
      <c r="XDD2257">
        <v>244</v>
      </c>
      <c r="XDE2257">
        <v>1800.3</v>
      </c>
      <c r="XDF2257">
        <v>21617</v>
      </c>
    </row>
    <row r="2258" spans="16324:16334" x14ac:dyDescent="0.3">
      <c r="XCV2258" t="s">
        <v>532</v>
      </c>
      <c r="XCW2258">
        <v>2</v>
      </c>
      <c r="XCX2258">
        <v>5</v>
      </c>
      <c r="XCY2258">
        <v>0.1</v>
      </c>
      <c r="XCZ2258">
        <v>100</v>
      </c>
      <c r="XDA2258">
        <v>1040</v>
      </c>
      <c r="XDB2258">
        <v>43.340299999999999</v>
      </c>
      <c r="XDC2258">
        <v>0</v>
      </c>
      <c r="XDD2258">
        <v>174</v>
      </c>
      <c r="XDE2258">
        <v>1800.41</v>
      </c>
      <c r="XDF2258">
        <v>16069</v>
      </c>
    </row>
    <row r="2259" spans="16324:16334" x14ac:dyDescent="0.3">
      <c r="XCV2259" t="s">
        <v>532</v>
      </c>
      <c r="XCW2259">
        <v>2</v>
      </c>
      <c r="XCX2259">
        <v>5</v>
      </c>
      <c r="XCY2259">
        <v>0.15</v>
      </c>
      <c r="XCZ2259">
        <v>100</v>
      </c>
      <c r="XDA2259">
        <v>1041</v>
      </c>
      <c r="XDB2259">
        <v>217.45099999999999</v>
      </c>
      <c r="XDC2259">
        <v>10</v>
      </c>
      <c r="XDD2259">
        <v>164</v>
      </c>
      <c r="XDE2259">
        <v>1800.03</v>
      </c>
      <c r="XDF2259">
        <v>17580</v>
      </c>
    </row>
    <row r="2260" spans="16324:16334" x14ac:dyDescent="0.3">
      <c r="XCV2260" t="s">
        <v>532</v>
      </c>
      <c r="XCW2260">
        <v>2</v>
      </c>
      <c r="XCX2260">
        <v>5</v>
      </c>
      <c r="XCY2260">
        <v>0.2</v>
      </c>
      <c r="XCZ2260">
        <v>100</v>
      </c>
      <c r="XDA2260">
        <v>1041</v>
      </c>
      <c r="XDB2260">
        <v>439.58800000000002</v>
      </c>
      <c r="XDC2260">
        <v>22</v>
      </c>
      <c r="XDD2260">
        <v>122</v>
      </c>
      <c r="XDE2260">
        <v>1800.12</v>
      </c>
      <c r="XDF2260">
        <v>12821</v>
      </c>
    </row>
    <row r="2261" spans="16324:16334" x14ac:dyDescent="0.3">
      <c r="XCV2261" t="s">
        <v>532</v>
      </c>
      <c r="XCW2261">
        <v>2</v>
      </c>
      <c r="XCX2261">
        <v>10</v>
      </c>
      <c r="XCY2261">
        <v>0.05</v>
      </c>
      <c r="XCZ2261">
        <v>100</v>
      </c>
      <c r="XDA2261">
        <v>1040</v>
      </c>
      <c r="XDB2261">
        <v>52.468899999999998</v>
      </c>
      <c r="XDC2261">
        <v>0</v>
      </c>
      <c r="XDD2261">
        <v>94</v>
      </c>
      <c r="XDE2261">
        <v>1800</v>
      </c>
      <c r="XDF2261">
        <v>9579</v>
      </c>
    </row>
    <row r="2262" spans="16324:16334" x14ac:dyDescent="0.3">
      <c r="XCV2262" t="s">
        <v>532</v>
      </c>
      <c r="XCW2262">
        <v>2</v>
      </c>
      <c r="XCX2262">
        <v>10</v>
      </c>
      <c r="XCY2262">
        <v>0.1</v>
      </c>
      <c r="XCZ2262">
        <v>100</v>
      </c>
      <c r="XDA2262">
        <v>1041</v>
      </c>
      <c r="XDB2262">
        <v>186.14599999999999</v>
      </c>
      <c r="XDC2262">
        <v>0</v>
      </c>
      <c r="XDD2262">
        <v>55</v>
      </c>
      <c r="XDE2262">
        <v>1800.3</v>
      </c>
      <c r="XDF2262">
        <v>7192</v>
      </c>
    </row>
    <row r="2263" spans="16324:16334" x14ac:dyDescent="0.3">
      <c r="XCV2263" t="s">
        <v>532</v>
      </c>
      <c r="XCW2263">
        <v>2</v>
      </c>
      <c r="XCX2263">
        <v>10</v>
      </c>
      <c r="XCY2263">
        <v>0.15</v>
      </c>
      <c r="XCZ2263">
        <v>100</v>
      </c>
      <c r="XDA2263">
        <v>1050</v>
      </c>
      <c r="XDB2263">
        <v>970.49900000000002</v>
      </c>
      <c r="XDC2263">
        <v>9</v>
      </c>
      <c r="XDD2263">
        <v>18</v>
      </c>
      <c r="XDE2263">
        <v>1800.67</v>
      </c>
      <c r="XDF2263">
        <v>3653</v>
      </c>
    </row>
    <row r="2264" spans="16324:16334" x14ac:dyDescent="0.3">
      <c r="XCV2264" t="s">
        <v>532</v>
      </c>
      <c r="XCW2264">
        <v>2</v>
      </c>
      <c r="XCX2264">
        <v>10</v>
      </c>
      <c r="XCY2264">
        <v>0.2</v>
      </c>
      <c r="XCZ2264">
        <v>100</v>
      </c>
      <c r="XDA2264">
        <v>1055</v>
      </c>
      <c r="XDB2264">
        <v>1241.21</v>
      </c>
      <c r="XDC2264">
        <v>6</v>
      </c>
      <c r="XDD2264">
        <v>16</v>
      </c>
      <c r="XDE2264">
        <v>1800.43</v>
      </c>
      <c r="XDF2264">
        <v>2752</v>
      </c>
    </row>
    <row r="2265" spans="16324:16334" x14ac:dyDescent="0.3">
      <c r="XCV2265" t="s">
        <v>532</v>
      </c>
      <c r="XCW2265">
        <v>2</v>
      </c>
      <c r="XCX2265">
        <v>25</v>
      </c>
      <c r="XCY2265">
        <v>0.05</v>
      </c>
      <c r="XCZ2265">
        <v>100</v>
      </c>
      <c r="XDA2265">
        <v>1040</v>
      </c>
      <c r="XDB2265">
        <v>980.74199999999996</v>
      </c>
      <c r="XDC2265">
        <v>41</v>
      </c>
      <c r="XDD2265">
        <v>90</v>
      </c>
      <c r="XDE2265">
        <v>1800.13</v>
      </c>
      <c r="XDF2265">
        <v>9385</v>
      </c>
    </row>
    <row r="2266" spans="16324:16334" x14ac:dyDescent="0.3">
      <c r="XCV2266" t="s">
        <v>532</v>
      </c>
      <c r="XCW2266">
        <v>2</v>
      </c>
      <c r="XCX2266">
        <v>25</v>
      </c>
      <c r="XCY2266">
        <v>0.1</v>
      </c>
      <c r="XCZ2266">
        <v>100</v>
      </c>
      <c r="XDA2266">
        <v>1055</v>
      </c>
      <c r="XDB2266">
        <v>350.63099999999997</v>
      </c>
      <c r="XDC2266">
        <v>0</v>
      </c>
      <c r="XDD2266">
        <v>15</v>
      </c>
      <c r="XDE2266">
        <v>1800.43</v>
      </c>
      <c r="XDF2266">
        <v>1899</v>
      </c>
    </row>
    <row r="2267" spans="16324:16334" x14ac:dyDescent="0.3">
      <c r="XCV2267" t="s">
        <v>532</v>
      </c>
      <c r="XCW2267">
        <v>2</v>
      </c>
      <c r="XCX2267">
        <v>25</v>
      </c>
      <c r="XCY2267">
        <v>0.15</v>
      </c>
      <c r="XCZ2267">
        <v>100</v>
      </c>
      <c r="XDA2267" t="s">
        <v>46</v>
      </c>
      <c r="XDB2267">
        <v>60.0304</v>
      </c>
      <c r="XDC2267">
        <v>0</v>
      </c>
      <c r="XDD2267">
        <v>1</v>
      </c>
      <c r="XDE2267">
        <v>1801.27</v>
      </c>
      <c r="XDF2267">
        <v>29</v>
      </c>
    </row>
    <row r="2268" spans="16324:16334" x14ac:dyDescent="0.3">
      <c r="XCV2268" t="s">
        <v>532</v>
      </c>
      <c r="XCW2268">
        <v>2</v>
      </c>
      <c r="XCX2268">
        <v>25</v>
      </c>
      <c r="XCY2268">
        <v>0.2</v>
      </c>
      <c r="XCZ2268">
        <v>100</v>
      </c>
      <c r="XDA2268" t="s">
        <v>46</v>
      </c>
      <c r="XDB2268">
        <v>60.043399999999998</v>
      </c>
      <c r="XDC2268">
        <v>0</v>
      </c>
      <c r="XDD2268">
        <v>1</v>
      </c>
      <c r="XDE2268">
        <v>1800.9</v>
      </c>
      <c r="XDF2268">
        <v>29</v>
      </c>
    </row>
    <row r="2269" spans="16324:16334" x14ac:dyDescent="0.3">
      <c r="XCV2269" t="s">
        <v>532</v>
      </c>
      <c r="XCW2269">
        <v>2</v>
      </c>
      <c r="XCX2269">
        <v>50</v>
      </c>
      <c r="XCY2269">
        <v>0.05</v>
      </c>
      <c r="XCZ2269">
        <v>100</v>
      </c>
      <c r="XDA2269">
        <v>1045</v>
      </c>
      <c r="XDB2269">
        <v>324.101</v>
      </c>
      <c r="XDC2269">
        <v>9</v>
      </c>
      <c r="XDD2269">
        <v>76</v>
      </c>
      <c r="XDE2269">
        <v>1800</v>
      </c>
      <c r="XDF2269">
        <v>8256</v>
      </c>
    </row>
    <row r="2270" spans="16324:16334" x14ac:dyDescent="0.3">
      <c r="XCV2270" t="s">
        <v>532</v>
      </c>
      <c r="XCW2270">
        <v>2</v>
      </c>
      <c r="XCX2270">
        <v>50</v>
      </c>
      <c r="XCY2270">
        <v>0.1</v>
      </c>
      <c r="XCZ2270">
        <v>100</v>
      </c>
      <c r="XDA2270">
        <v>1097</v>
      </c>
      <c r="XDB2270">
        <v>1802.05</v>
      </c>
      <c r="XDC2270">
        <v>0</v>
      </c>
      <c r="XDD2270">
        <v>1</v>
      </c>
      <c r="XDE2270">
        <v>1802.09</v>
      </c>
      <c r="XDF2270">
        <v>373</v>
      </c>
    </row>
    <row r="2271" spans="16324:16334" x14ac:dyDescent="0.3">
      <c r="XCV2271" t="s">
        <v>532</v>
      </c>
      <c r="XCW2271">
        <v>2</v>
      </c>
      <c r="XCX2271">
        <v>50</v>
      </c>
      <c r="XCY2271">
        <v>0.15</v>
      </c>
      <c r="XCZ2271">
        <v>100</v>
      </c>
      <c r="XDA2271" t="s">
        <v>46</v>
      </c>
      <c r="XDB2271">
        <v>60.024000000000001</v>
      </c>
      <c r="XDC2271">
        <v>0</v>
      </c>
      <c r="XDD2271">
        <v>1</v>
      </c>
      <c r="XDE2271">
        <v>1800.84</v>
      </c>
      <c r="XDF2271">
        <v>29</v>
      </c>
    </row>
    <row r="2272" spans="16324:16334" x14ac:dyDescent="0.3">
      <c r="XCV2272" t="s">
        <v>532</v>
      </c>
      <c r="XCW2272">
        <v>3</v>
      </c>
      <c r="XCX2272">
        <v>0</v>
      </c>
      <c r="XCY2272">
        <v>0.05</v>
      </c>
      <c r="XCZ2272">
        <v>100</v>
      </c>
      <c r="XDA2272">
        <v>1081</v>
      </c>
      <c r="XDB2272">
        <v>368.97399999999999</v>
      </c>
      <c r="XDC2272">
        <v>0</v>
      </c>
      <c r="XDD2272">
        <v>19</v>
      </c>
      <c r="XDE2272">
        <v>1800.22</v>
      </c>
      <c r="XDF2272">
        <v>3810</v>
      </c>
    </row>
    <row r="2273" spans="16324:16334" x14ac:dyDescent="0.3">
      <c r="XCV2273" t="s">
        <v>532</v>
      </c>
      <c r="XCW2273">
        <v>3</v>
      </c>
      <c r="XCX2273">
        <v>10</v>
      </c>
      <c r="XCY2273">
        <v>0.05</v>
      </c>
      <c r="XCZ2273">
        <v>100</v>
      </c>
      <c r="XDA2273">
        <v>1081</v>
      </c>
      <c r="XDB2273">
        <v>854.70899999999995</v>
      </c>
      <c r="XDC2273">
        <v>3</v>
      </c>
      <c r="XDD2273">
        <v>13</v>
      </c>
      <c r="XDE2273">
        <v>1800.25</v>
      </c>
      <c r="XDF2273">
        <v>2494</v>
      </c>
    </row>
    <row r="2274" spans="16324:16334" x14ac:dyDescent="0.3">
      <c r="XCV2274" t="s">
        <v>532</v>
      </c>
      <c r="XCW2274">
        <v>3</v>
      </c>
      <c r="XCX2274">
        <v>25</v>
      </c>
      <c r="XCY2274">
        <v>0.05</v>
      </c>
      <c r="XCZ2274">
        <v>100</v>
      </c>
      <c r="XDA2274">
        <v>1081</v>
      </c>
      <c r="XDB2274">
        <v>315.32799999999997</v>
      </c>
      <c r="XDC2274">
        <v>0</v>
      </c>
      <c r="XDD2274">
        <v>21</v>
      </c>
      <c r="XDE2274">
        <v>1800.52</v>
      </c>
      <c r="XDF2274">
        <v>4172</v>
      </c>
    </row>
    <row r="2275" spans="16324:16334" x14ac:dyDescent="0.3">
      <c r="XCV2275" t="s">
        <v>532</v>
      </c>
      <c r="XCW2275">
        <v>3</v>
      </c>
      <c r="XCX2275">
        <v>50</v>
      </c>
      <c r="XCY2275">
        <v>0.05</v>
      </c>
      <c r="XCZ2275">
        <v>100</v>
      </c>
      <c r="XDA2275">
        <v>1081</v>
      </c>
      <c r="XDB2275">
        <v>512.45100000000002</v>
      </c>
      <c r="XDC2275">
        <v>3</v>
      </c>
      <c r="XDD2275">
        <v>23</v>
      </c>
      <c r="XDE2275">
        <v>1800.02</v>
      </c>
      <c r="XDF2275">
        <v>3952</v>
      </c>
    </row>
    <row r="2276" spans="16324:16334" x14ac:dyDescent="0.3">
      <c r="XCV2276" t="s">
        <v>512</v>
      </c>
      <c r="XCW2276">
        <v>0</v>
      </c>
      <c r="XCX2276">
        <v>0</v>
      </c>
      <c r="XCY2276">
        <v>0.05</v>
      </c>
      <c r="XCZ2276">
        <v>100</v>
      </c>
      <c r="XDA2276">
        <v>1005</v>
      </c>
      <c r="XDB2276">
        <v>367.68</v>
      </c>
      <c r="XDC2276">
        <v>54</v>
      </c>
      <c r="XDD2276">
        <v>347</v>
      </c>
      <c r="XDE2276">
        <v>1800.03</v>
      </c>
      <c r="XDF2276">
        <v>47499</v>
      </c>
    </row>
    <row r="2277" spans="16324:16334" x14ac:dyDescent="0.3">
      <c r="XCV2277" t="s">
        <v>512</v>
      </c>
      <c r="XCW2277">
        <v>0</v>
      </c>
      <c r="XCX2277">
        <v>0</v>
      </c>
      <c r="XCY2277">
        <v>0.1</v>
      </c>
      <c r="XCZ2277">
        <v>100</v>
      </c>
      <c r="XDA2277">
        <v>1005</v>
      </c>
      <c r="XDB2277">
        <v>71.778199999999998</v>
      </c>
      <c r="XDC2277">
        <v>10</v>
      </c>
      <c r="XDD2277">
        <v>450</v>
      </c>
      <c r="XDE2277">
        <v>1800.05</v>
      </c>
      <c r="XDF2277">
        <v>51775</v>
      </c>
    </row>
    <row r="2278" spans="16324:16334" x14ac:dyDescent="0.3">
      <c r="XCV2278" t="s">
        <v>512</v>
      </c>
      <c r="XCW2278">
        <v>0</v>
      </c>
      <c r="XCX2278">
        <v>0</v>
      </c>
      <c r="XCY2278">
        <v>0.15</v>
      </c>
      <c r="XCZ2278">
        <v>100</v>
      </c>
      <c r="XDA2278">
        <v>1005</v>
      </c>
      <c r="XDB2278">
        <v>109.264</v>
      </c>
      <c r="XDC2278">
        <v>10</v>
      </c>
      <c r="XDD2278">
        <v>331</v>
      </c>
      <c r="XDE2278">
        <v>1800.01</v>
      </c>
      <c r="XDF2278">
        <v>46822</v>
      </c>
    </row>
    <row r="2279" spans="16324:16334" x14ac:dyDescent="0.3">
      <c r="XCV2279" t="s">
        <v>512</v>
      </c>
      <c r="XCW2279">
        <v>0</v>
      </c>
      <c r="XCX2279">
        <v>0</v>
      </c>
      <c r="XCY2279">
        <v>0.2</v>
      </c>
      <c r="XCZ2279">
        <v>100</v>
      </c>
      <c r="XDA2279">
        <v>1005</v>
      </c>
      <c r="XDB2279">
        <v>32.639800000000001</v>
      </c>
      <c r="XDC2279">
        <v>0</v>
      </c>
      <c r="XDD2279">
        <v>350</v>
      </c>
      <c r="XDE2279">
        <v>1800.03</v>
      </c>
      <c r="XDF2279">
        <v>42996</v>
      </c>
    </row>
    <row r="2280" spans="16324:16334" x14ac:dyDescent="0.3">
      <c r="XCV2280" t="s">
        <v>512</v>
      </c>
      <c r="XCW2280">
        <v>1</v>
      </c>
      <c r="XCX2280">
        <v>5</v>
      </c>
      <c r="XCY2280">
        <v>0.05</v>
      </c>
      <c r="XCZ2280">
        <v>100</v>
      </c>
      <c r="XDA2280">
        <v>1013</v>
      </c>
      <c r="XDB2280">
        <v>77.291600000000003</v>
      </c>
      <c r="XDC2280">
        <v>0</v>
      </c>
      <c r="XDD2280">
        <v>159</v>
      </c>
      <c r="XDE2280">
        <v>1800.02</v>
      </c>
      <c r="XDF2280">
        <v>21410</v>
      </c>
    </row>
    <row r="2281" spans="16324:16334" x14ac:dyDescent="0.3">
      <c r="XCV2281" t="s">
        <v>512</v>
      </c>
      <c r="XCW2281">
        <v>1</v>
      </c>
      <c r="XCX2281">
        <v>5</v>
      </c>
      <c r="XCY2281">
        <v>0.1</v>
      </c>
      <c r="XCZ2281">
        <v>100</v>
      </c>
      <c r="XDA2281">
        <v>1017</v>
      </c>
      <c r="XDB2281">
        <v>127.789</v>
      </c>
      <c r="XDC2281">
        <v>2</v>
      </c>
      <c r="XDD2281">
        <v>123</v>
      </c>
      <c r="XDE2281">
        <v>1800.1</v>
      </c>
      <c r="XDF2281">
        <v>18253</v>
      </c>
    </row>
    <row r="2282" spans="16324:16334" x14ac:dyDescent="0.3">
      <c r="XCV2282" t="s">
        <v>512</v>
      </c>
      <c r="XCW2282">
        <v>1</v>
      </c>
      <c r="XCX2282">
        <v>5</v>
      </c>
      <c r="XCY2282">
        <v>0.15</v>
      </c>
      <c r="XCZ2282">
        <v>100</v>
      </c>
      <c r="XDA2282">
        <v>1017</v>
      </c>
      <c r="XDB2282">
        <v>330.09100000000001</v>
      </c>
      <c r="XDC2282">
        <v>14</v>
      </c>
      <c r="XDD2282">
        <v>115</v>
      </c>
      <c r="XDE2282">
        <v>1800</v>
      </c>
      <c r="XDF2282">
        <v>15709</v>
      </c>
    </row>
    <row r="2283" spans="16324:16334" x14ac:dyDescent="0.3">
      <c r="XCV2283" t="s">
        <v>512</v>
      </c>
      <c r="XCW2283">
        <v>1</v>
      </c>
      <c r="XCX2283">
        <v>5</v>
      </c>
      <c r="XCY2283">
        <v>0.2</v>
      </c>
      <c r="XCZ2283">
        <v>100</v>
      </c>
      <c r="XDA2283">
        <v>1031</v>
      </c>
      <c r="XDB2283">
        <v>420.89299999999997</v>
      </c>
      <c r="XDC2283">
        <v>9</v>
      </c>
      <c r="XDD2283">
        <v>56</v>
      </c>
      <c r="XDE2283">
        <v>1800.05</v>
      </c>
      <c r="XDF2283">
        <v>11518</v>
      </c>
    </row>
    <row r="2284" spans="16324:16334" x14ac:dyDescent="0.3">
      <c r="XCV2284" t="s">
        <v>512</v>
      </c>
      <c r="XCW2284">
        <v>1</v>
      </c>
      <c r="XCX2284">
        <v>10</v>
      </c>
      <c r="XCY2284">
        <v>0.05</v>
      </c>
      <c r="XCZ2284">
        <v>100</v>
      </c>
      <c r="XDA2284">
        <v>1013</v>
      </c>
      <c r="XDB2284">
        <v>202.77099999999999</v>
      </c>
      <c r="XDC2284">
        <v>6</v>
      </c>
      <c r="XDD2284">
        <v>147</v>
      </c>
      <c r="XDE2284">
        <v>1800.02</v>
      </c>
      <c r="XDF2284">
        <v>20531</v>
      </c>
    </row>
    <row r="2285" spans="16324:16334" x14ac:dyDescent="0.3">
      <c r="XCV2285" t="s">
        <v>512</v>
      </c>
      <c r="XCW2285">
        <v>1</v>
      </c>
      <c r="XCX2285">
        <v>10</v>
      </c>
      <c r="XCY2285">
        <v>0.1</v>
      </c>
      <c r="XCZ2285">
        <v>100</v>
      </c>
      <c r="XDA2285">
        <v>1017</v>
      </c>
      <c r="XDB2285">
        <v>108.449</v>
      </c>
      <c r="XDC2285">
        <v>0</v>
      </c>
      <c r="XDD2285">
        <v>136</v>
      </c>
      <c r="XDE2285">
        <v>1800.03</v>
      </c>
      <c r="XDF2285">
        <v>17258</v>
      </c>
    </row>
    <row r="2286" spans="16324:16334" x14ac:dyDescent="0.3">
      <c r="XCV2286" t="s">
        <v>512</v>
      </c>
      <c r="XCW2286">
        <v>1</v>
      </c>
      <c r="XCX2286">
        <v>10</v>
      </c>
      <c r="XCY2286">
        <v>0.15</v>
      </c>
      <c r="XCZ2286">
        <v>100</v>
      </c>
      <c r="XDA2286">
        <v>1017</v>
      </c>
      <c r="XDB2286">
        <v>125.414</v>
      </c>
      <c r="XDC2286">
        <v>3</v>
      </c>
      <c r="XDD2286">
        <v>93</v>
      </c>
      <c r="XDE2286">
        <v>1800.19</v>
      </c>
      <c r="XDF2286">
        <v>15745</v>
      </c>
    </row>
    <row r="2287" spans="16324:16334" x14ac:dyDescent="0.3">
      <c r="XCV2287" t="s">
        <v>512</v>
      </c>
      <c r="XCW2287">
        <v>1</v>
      </c>
      <c r="XCX2287">
        <v>10</v>
      </c>
      <c r="XCY2287">
        <v>0.2</v>
      </c>
      <c r="XCZ2287">
        <v>100</v>
      </c>
      <c r="XDA2287">
        <v>1031</v>
      </c>
      <c r="XDB2287">
        <v>127.86199999999999</v>
      </c>
      <c r="XDC2287">
        <v>0</v>
      </c>
      <c r="XDD2287">
        <v>57</v>
      </c>
      <c r="XDE2287">
        <v>1800.19</v>
      </c>
      <c r="XDF2287">
        <v>11541</v>
      </c>
    </row>
    <row r="2288" spans="16324:16334" x14ac:dyDescent="0.3">
      <c r="XCV2288" t="s">
        <v>512</v>
      </c>
      <c r="XCW2288">
        <v>1</v>
      </c>
      <c r="XCX2288">
        <v>25</v>
      </c>
      <c r="XCY2288">
        <v>0.05</v>
      </c>
      <c r="XCZ2288">
        <v>100</v>
      </c>
      <c r="XDA2288">
        <v>1017</v>
      </c>
      <c r="XDB2288">
        <v>266.76400000000001</v>
      </c>
      <c r="XDC2288">
        <v>0</v>
      </c>
      <c r="XDD2288">
        <v>29</v>
      </c>
      <c r="XDE2288">
        <v>1800.05</v>
      </c>
      <c r="XDF2288">
        <v>6784</v>
      </c>
    </row>
    <row r="2289" spans="16324:16334" x14ac:dyDescent="0.3">
      <c r="XCV2289" t="s">
        <v>512</v>
      </c>
      <c r="XCW2289">
        <v>1</v>
      </c>
      <c r="XCX2289">
        <v>25</v>
      </c>
      <c r="XCY2289">
        <v>0.1</v>
      </c>
      <c r="XCZ2289">
        <v>100</v>
      </c>
      <c r="XDA2289">
        <v>1061</v>
      </c>
      <c r="XDB2289">
        <v>1802.48</v>
      </c>
      <c r="XDC2289">
        <v>2</v>
      </c>
      <c r="XDD2289">
        <v>3</v>
      </c>
      <c r="XDE2289">
        <v>1802.48</v>
      </c>
      <c r="XDF2289">
        <v>1091</v>
      </c>
    </row>
    <row r="2290" spans="16324:16334" x14ac:dyDescent="0.3">
      <c r="XCV2290" t="s">
        <v>512</v>
      </c>
      <c r="XCW2290">
        <v>1</v>
      </c>
      <c r="XCX2290">
        <v>25</v>
      </c>
      <c r="XCY2290">
        <v>0.15</v>
      </c>
      <c r="XCZ2290">
        <v>100</v>
      </c>
      <c r="XDA2290" t="s">
        <v>46</v>
      </c>
      <c r="XDB2290">
        <v>60.026800000000001</v>
      </c>
      <c r="XDC2290">
        <v>0</v>
      </c>
      <c r="XDD2290">
        <v>1</v>
      </c>
      <c r="XDE2290">
        <v>1802.08</v>
      </c>
      <c r="XDF2290">
        <v>29</v>
      </c>
    </row>
    <row r="2291" spans="16324:16334" x14ac:dyDescent="0.3">
      <c r="XCV2291" t="s">
        <v>512</v>
      </c>
      <c r="XCW2291">
        <v>1</v>
      </c>
      <c r="XCX2291">
        <v>25</v>
      </c>
      <c r="XCY2291">
        <v>0.2</v>
      </c>
      <c r="XCZ2291">
        <v>100</v>
      </c>
      <c r="XDA2291" t="s">
        <v>46</v>
      </c>
      <c r="XDB2291">
        <v>60.023200000000003</v>
      </c>
      <c r="XDC2291">
        <v>0</v>
      </c>
      <c r="XDD2291">
        <v>1</v>
      </c>
      <c r="XDE2291">
        <v>1800.94</v>
      </c>
      <c r="XDF2291">
        <v>29</v>
      </c>
    </row>
    <row r="2292" spans="16324:16334" x14ac:dyDescent="0.3">
      <c r="XCV2292" t="s">
        <v>512</v>
      </c>
      <c r="XCW2292">
        <v>1</v>
      </c>
      <c r="XCX2292">
        <v>50</v>
      </c>
      <c r="XCY2292">
        <v>0.05</v>
      </c>
      <c r="XCZ2292">
        <v>100</v>
      </c>
      <c r="XDA2292">
        <v>1036</v>
      </c>
      <c r="XDB2292">
        <v>1097.5899999999999</v>
      </c>
      <c r="XDC2292">
        <v>3</v>
      </c>
      <c r="XDD2292">
        <v>10</v>
      </c>
      <c r="XDE2292">
        <v>1801.26</v>
      </c>
      <c r="XDF2292">
        <v>2116</v>
      </c>
    </row>
    <row r="2293" spans="16324:16334" x14ac:dyDescent="0.3">
      <c r="XCV2293" t="s">
        <v>512</v>
      </c>
      <c r="XCW2293">
        <v>1</v>
      </c>
      <c r="XCX2293">
        <v>50</v>
      </c>
      <c r="XCY2293">
        <v>0.1</v>
      </c>
      <c r="XCZ2293">
        <v>100</v>
      </c>
      <c r="XDA2293" t="s">
        <v>46</v>
      </c>
      <c r="XDB2293">
        <v>60.036900000000003</v>
      </c>
      <c r="XDC2293">
        <v>0</v>
      </c>
      <c r="XDD2293">
        <v>1</v>
      </c>
      <c r="XDE2293">
        <v>1801.84</v>
      </c>
      <c r="XDF2293">
        <v>29</v>
      </c>
    </row>
    <row r="2294" spans="16324:16334" x14ac:dyDescent="0.3">
      <c r="XCV2294" t="s">
        <v>512</v>
      </c>
      <c r="XCW2294">
        <v>1</v>
      </c>
      <c r="XCX2294">
        <v>50</v>
      </c>
      <c r="XCY2294">
        <v>0.15</v>
      </c>
      <c r="XCZ2294">
        <v>100</v>
      </c>
      <c r="XDA2294" t="s">
        <v>46</v>
      </c>
      <c r="XDB2294">
        <v>60.025799999999997</v>
      </c>
      <c r="XDC2294">
        <v>0</v>
      </c>
      <c r="XDD2294">
        <v>1</v>
      </c>
      <c r="XDE2294">
        <v>1801</v>
      </c>
      <c r="XDF2294">
        <v>29</v>
      </c>
    </row>
    <row r="2295" spans="16324:16334" x14ac:dyDescent="0.3">
      <c r="XCV2295" t="s">
        <v>512</v>
      </c>
      <c r="XCW2295">
        <v>1</v>
      </c>
      <c r="XCX2295">
        <v>50</v>
      </c>
      <c r="XCY2295">
        <v>0.2</v>
      </c>
      <c r="XCZ2295">
        <v>100</v>
      </c>
      <c r="XDA2295" t="s">
        <v>46</v>
      </c>
      <c r="XDB2295">
        <v>60.027099999999997</v>
      </c>
      <c r="XDC2295">
        <v>0</v>
      </c>
      <c r="XDD2295">
        <v>1</v>
      </c>
      <c r="XDE2295">
        <v>1800.72</v>
      </c>
      <c r="XDF2295">
        <v>29</v>
      </c>
    </row>
    <row r="2296" spans="16324:16334" x14ac:dyDescent="0.3">
      <c r="XCV2296" t="s">
        <v>512</v>
      </c>
      <c r="XCW2296">
        <v>2</v>
      </c>
      <c r="XCX2296">
        <v>5</v>
      </c>
      <c r="XCY2296">
        <v>0.05</v>
      </c>
      <c r="XCZ2296">
        <v>100</v>
      </c>
      <c r="XDA2296">
        <v>1016</v>
      </c>
      <c r="XDB2296">
        <v>189.20500000000001</v>
      </c>
      <c r="XDC2296">
        <v>5</v>
      </c>
      <c r="XDD2296">
        <v>88</v>
      </c>
      <c r="XDE2296">
        <v>1800.07</v>
      </c>
      <c r="XDF2296">
        <v>13165</v>
      </c>
    </row>
    <row r="2297" spans="16324:16334" x14ac:dyDescent="0.3">
      <c r="XCV2297" t="s">
        <v>512</v>
      </c>
      <c r="XCW2297">
        <v>2</v>
      </c>
      <c r="XCX2297">
        <v>5</v>
      </c>
      <c r="XCY2297">
        <v>0.1</v>
      </c>
      <c r="XCZ2297">
        <v>100</v>
      </c>
      <c r="XDA2297">
        <v>1017</v>
      </c>
      <c r="XDB2297">
        <v>438.86399999999998</v>
      </c>
      <c r="XDC2297">
        <v>18</v>
      </c>
      <c r="XDD2297">
        <v>79</v>
      </c>
      <c r="XDE2297">
        <v>1800.09</v>
      </c>
      <c r="XDF2297">
        <v>13025</v>
      </c>
    </row>
    <row r="2298" spans="16324:16334" x14ac:dyDescent="0.3">
      <c r="XCV2298" t="s">
        <v>512</v>
      </c>
      <c r="XCW2298">
        <v>2</v>
      </c>
      <c r="XCX2298">
        <v>5</v>
      </c>
      <c r="XCY2298">
        <v>0.15</v>
      </c>
      <c r="XCZ2298">
        <v>100</v>
      </c>
      <c r="XDA2298">
        <v>1027</v>
      </c>
      <c r="XDB2298">
        <v>923.81899999999996</v>
      </c>
      <c r="XDC2298">
        <v>18</v>
      </c>
      <c r="XDD2298">
        <v>35</v>
      </c>
      <c r="XDE2298">
        <v>1800.11</v>
      </c>
      <c r="XDF2298">
        <v>6801</v>
      </c>
    </row>
    <row r="2299" spans="16324:16334" x14ac:dyDescent="0.3">
      <c r="XCV2299" t="s">
        <v>512</v>
      </c>
      <c r="XCW2299">
        <v>2</v>
      </c>
      <c r="XCX2299">
        <v>5</v>
      </c>
      <c r="XCY2299">
        <v>0.2</v>
      </c>
      <c r="XCZ2299">
        <v>100</v>
      </c>
      <c r="XDA2299">
        <v>1033</v>
      </c>
      <c r="XDB2299">
        <v>680.12800000000004</v>
      </c>
      <c r="XDC2299">
        <v>6</v>
      </c>
      <c r="XDD2299">
        <v>26</v>
      </c>
      <c r="XDE2299">
        <v>1800.44</v>
      </c>
      <c r="XDF2299">
        <v>6741</v>
      </c>
    </row>
    <row r="2300" spans="16324:16334" x14ac:dyDescent="0.3">
      <c r="XCV2300" t="s">
        <v>512</v>
      </c>
      <c r="XCW2300">
        <v>2</v>
      </c>
      <c r="XCX2300">
        <v>10</v>
      </c>
      <c r="XCY2300">
        <v>0.05</v>
      </c>
      <c r="XCZ2300">
        <v>100</v>
      </c>
      <c r="XDA2300">
        <v>1017</v>
      </c>
      <c r="XDB2300">
        <v>121.759</v>
      </c>
      <c r="XDC2300">
        <v>0</v>
      </c>
      <c r="XDD2300">
        <v>29</v>
      </c>
      <c r="XDE2300">
        <v>1802.6</v>
      </c>
      <c r="XDF2300">
        <v>6296</v>
      </c>
    </row>
    <row r="2301" spans="16324:16334" x14ac:dyDescent="0.3">
      <c r="XCV2301" t="s">
        <v>512</v>
      </c>
      <c r="XCW2301">
        <v>2</v>
      </c>
      <c r="XCX2301">
        <v>10</v>
      </c>
      <c r="XCY2301">
        <v>0.1</v>
      </c>
      <c r="XCZ2301">
        <v>100</v>
      </c>
      <c r="XDA2301">
        <v>1036</v>
      </c>
      <c r="XDB2301">
        <v>609.35699999999997</v>
      </c>
      <c r="XDC2301">
        <v>0</v>
      </c>
      <c r="XDD2301">
        <v>10</v>
      </c>
      <c r="XDE2301">
        <v>1800.52</v>
      </c>
      <c r="XDF2301">
        <v>2579</v>
      </c>
    </row>
    <row r="2302" spans="16324:16334" x14ac:dyDescent="0.3">
      <c r="XCV2302" t="s">
        <v>512</v>
      </c>
      <c r="XCW2302">
        <v>2</v>
      </c>
      <c r="XCX2302">
        <v>10</v>
      </c>
      <c r="XCY2302">
        <v>0.15</v>
      </c>
      <c r="XCZ2302">
        <v>100</v>
      </c>
      <c r="XDA2302">
        <v>1070</v>
      </c>
      <c r="XDB2302">
        <v>1614.58</v>
      </c>
      <c r="XDC2302">
        <v>0</v>
      </c>
      <c r="XDD2302">
        <v>2</v>
      </c>
      <c r="XDE2302">
        <v>1804.57</v>
      </c>
      <c r="XDF2302">
        <v>372</v>
      </c>
    </row>
    <row r="2303" spans="16324:16334" x14ac:dyDescent="0.3">
      <c r="XCV2303" t="s">
        <v>512</v>
      </c>
      <c r="XCW2303">
        <v>2</v>
      </c>
      <c r="XCX2303">
        <v>10</v>
      </c>
      <c r="XCY2303">
        <v>0.2</v>
      </c>
      <c r="XCZ2303">
        <v>100</v>
      </c>
      <c r="XDA2303" t="s">
        <v>46</v>
      </c>
      <c r="XDB2303">
        <v>60.022799999999997</v>
      </c>
      <c r="XDC2303">
        <v>0</v>
      </c>
      <c r="XDD2303">
        <v>1</v>
      </c>
      <c r="XDE2303">
        <v>1800.74</v>
      </c>
      <c r="XDF2303">
        <v>29</v>
      </c>
    </row>
    <row r="2304" spans="16324:16334" x14ac:dyDescent="0.3">
      <c r="XCV2304" t="s">
        <v>512</v>
      </c>
      <c r="XCW2304">
        <v>2</v>
      </c>
      <c r="XCX2304">
        <v>25</v>
      </c>
      <c r="XCY2304">
        <v>0.05</v>
      </c>
      <c r="XCZ2304">
        <v>100</v>
      </c>
      <c r="XDA2304">
        <v>1043</v>
      </c>
      <c r="XDB2304">
        <v>560.87099999999998</v>
      </c>
      <c r="XDC2304">
        <v>0</v>
      </c>
      <c r="XDD2304">
        <v>6</v>
      </c>
      <c r="XDE2304">
        <v>1800.55</v>
      </c>
      <c r="XDF2304">
        <v>1819</v>
      </c>
    </row>
    <row r="2305" spans="16324:16334" x14ac:dyDescent="0.3">
      <c r="XCV2305" t="s">
        <v>512</v>
      </c>
      <c r="XCW2305">
        <v>2</v>
      </c>
      <c r="XCX2305">
        <v>25</v>
      </c>
      <c r="XCY2305">
        <v>0.1</v>
      </c>
      <c r="XCZ2305">
        <v>100</v>
      </c>
      <c r="XDA2305" t="s">
        <v>46</v>
      </c>
      <c r="XDB2305">
        <v>60.023800000000001</v>
      </c>
      <c r="XDC2305">
        <v>0</v>
      </c>
      <c r="XDD2305">
        <v>1</v>
      </c>
      <c r="XDE2305">
        <v>1800.84</v>
      </c>
      <c r="XDF2305">
        <v>29</v>
      </c>
    </row>
    <row r="2306" spans="16324:16334" x14ac:dyDescent="0.3">
      <c r="XCV2306" t="s">
        <v>512</v>
      </c>
      <c r="XCW2306">
        <v>2</v>
      </c>
      <c r="XCX2306">
        <v>25</v>
      </c>
      <c r="XCY2306">
        <v>0.15</v>
      </c>
      <c r="XCZ2306">
        <v>100</v>
      </c>
      <c r="XDA2306" t="s">
        <v>46</v>
      </c>
      <c r="XDB2306">
        <v>60.022300000000001</v>
      </c>
      <c r="XDC2306">
        <v>0</v>
      </c>
      <c r="XDD2306">
        <v>1</v>
      </c>
      <c r="XDE2306">
        <v>1800.64</v>
      </c>
      <c r="XDF2306">
        <v>29</v>
      </c>
    </row>
    <row r="2307" spans="16324:16334" x14ac:dyDescent="0.3">
      <c r="XCV2307" t="s">
        <v>512</v>
      </c>
      <c r="XCW2307">
        <v>2</v>
      </c>
      <c r="XCX2307">
        <v>25</v>
      </c>
      <c r="XCY2307">
        <v>0.2</v>
      </c>
      <c r="XCZ2307">
        <v>100</v>
      </c>
      <c r="XDA2307" t="s">
        <v>46</v>
      </c>
      <c r="XDB2307">
        <v>60.036999999999999</v>
      </c>
      <c r="XDC2307">
        <v>0</v>
      </c>
      <c r="XDD2307">
        <v>1</v>
      </c>
      <c r="XDE2307">
        <v>1800.53</v>
      </c>
      <c r="XDF2307">
        <v>29</v>
      </c>
    </row>
    <row r="2308" spans="16324:16334" x14ac:dyDescent="0.3">
      <c r="XCV2308" t="s">
        <v>512</v>
      </c>
      <c r="XCW2308">
        <v>2</v>
      </c>
      <c r="XCX2308">
        <v>50</v>
      </c>
      <c r="XCY2308">
        <v>0.05</v>
      </c>
      <c r="XCZ2308">
        <v>100</v>
      </c>
      <c r="XDA2308">
        <v>1063</v>
      </c>
      <c r="XDB2308">
        <v>357.56</v>
      </c>
      <c r="XDC2308">
        <v>0</v>
      </c>
      <c r="XDD2308">
        <v>8</v>
      </c>
      <c r="XDE2308">
        <v>1801.16</v>
      </c>
      <c r="XDF2308">
        <v>2743</v>
      </c>
    </row>
    <row r="2309" spans="16324:16334" x14ac:dyDescent="0.3">
      <c r="XCV2309" t="s">
        <v>512</v>
      </c>
      <c r="XCW2309">
        <v>2</v>
      </c>
      <c r="XCX2309">
        <v>50</v>
      </c>
      <c r="XCY2309">
        <v>0.1</v>
      </c>
      <c r="XCZ2309">
        <v>100</v>
      </c>
      <c r="XDA2309" t="s">
        <v>46</v>
      </c>
      <c r="XDB2309">
        <v>60.024099999999997</v>
      </c>
      <c r="XDC2309">
        <v>0</v>
      </c>
      <c r="XDD2309">
        <v>1</v>
      </c>
      <c r="XDE2309">
        <v>1800.83</v>
      </c>
      <c r="XDF2309">
        <v>29</v>
      </c>
    </row>
    <row r="2310" spans="16324:16334" x14ac:dyDescent="0.3">
      <c r="XCV2310" t="s">
        <v>527</v>
      </c>
      <c r="XCW2310">
        <v>0</v>
      </c>
      <c r="XCX2310">
        <v>0</v>
      </c>
      <c r="XCY2310">
        <v>0.05</v>
      </c>
      <c r="XCZ2310">
        <v>100</v>
      </c>
      <c r="XDA2310">
        <v>954</v>
      </c>
      <c r="XDB2310">
        <v>6.5630300000000004</v>
      </c>
      <c r="XDC2310">
        <v>0</v>
      </c>
      <c r="XDD2310">
        <v>2221</v>
      </c>
      <c r="XDE2310">
        <v>1800.02</v>
      </c>
      <c r="XDF2310">
        <v>95723</v>
      </c>
    </row>
    <row r="2311" spans="16324:16334" x14ac:dyDescent="0.3">
      <c r="XCV2311" t="s">
        <v>527</v>
      </c>
      <c r="XCW2311">
        <v>0</v>
      </c>
      <c r="XCX2311">
        <v>0</v>
      </c>
      <c r="XCY2311">
        <v>0.1</v>
      </c>
      <c r="XCZ2311">
        <v>100</v>
      </c>
      <c r="XDA2311">
        <v>954</v>
      </c>
      <c r="XDB2311">
        <v>19.626799999999999</v>
      </c>
      <c r="XDC2311">
        <v>14</v>
      </c>
      <c r="XDD2311">
        <v>3163</v>
      </c>
      <c r="XDE2311">
        <v>1800.08</v>
      </c>
      <c r="XDF2311">
        <v>99908</v>
      </c>
    </row>
    <row r="2312" spans="16324:16334" x14ac:dyDescent="0.3">
      <c r="XCV2312" t="s">
        <v>527</v>
      </c>
      <c r="XCW2312">
        <v>0</v>
      </c>
      <c r="XCX2312">
        <v>0</v>
      </c>
      <c r="XCY2312">
        <v>0.15</v>
      </c>
      <c r="XCZ2312">
        <v>100</v>
      </c>
      <c r="XDA2312">
        <v>954</v>
      </c>
      <c r="XDB2312">
        <v>7.0541999999999998</v>
      </c>
      <c r="XDC2312">
        <v>0</v>
      </c>
      <c r="XDD2312">
        <v>3749</v>
      </c>
      <c r="XDE2312">
        <v>1800</v>
      </c>
      <c r="XDF2312">
        <v>91344</v>
      </c>
    </row>
    <row r="2313" spans="16324:16334" x14ac:dyDescent="0.3">
      <c r="XCV2313" t="s">
        <v>527</v>
      </c>
      <c r="XCW2313">
        <v>0</v>
      </c>
      <c r="XCX2313">
        <v>0</v>
      </c>
      <c r="XCY2313">
        <v>0.2</v>
      </c>
      <c r="XCZ2313">
        <v>100</v>
      </c>
      <c r="XDA2313">
        <v>954</v>
      </c>
      <c r="XDB2313">
        <v>5.7724799999999998</v>
      </c>
      <c r="XDC2313">
        <v>0</v>
      </c>
      <c r="XDD2313">
        <v>2590</v>
      </c>
      <c r="XDE2313">
        <v>1800.03</v>
      </c>
      <c r="XDF2313">
        <v>88496</v>
      </c>
    </row>
    <row r="2314" spans="16324:16334" x14ac:dyDescent="0.3">
      <c r="XCV2314" t="s">
        <v>527</v>
      </c>
      <c r="XCW2314">
        <v>1</v>
      </c>
      <c r="XCX2314">
        <v>5</v>
      </c>
      <c r="XCY2314">
        <v>0.05</v>
      </c>
      <c r="XCZ2314">
        <v>100</v>
      </c>
      <c r="XDA2314">
        <v>954</v>
      </c>
      <c r="XDB2314">
        <v>107.18</v>
      </c>
      <c r="XDC2314">
        <v>12</v>
      </c>
      <c r="XDD2314">
        <v>603</v>
      </c>
      <c r="XDE2314">
        <v>1800.04</v>
      </c>
      <c r="XDF2314">
        <v>32456</v>
      </c>
    </row>
    <row r="2315" spans="16324:16334" x14ac:dyDescent="0.3">
      <c r="XCV2315" t="s">
        <v>527</v>
      </c>
      <c r="XCW2315">
        <v>1</v>
      </c>
      <c r="XCX2315">
        <v>5</v>
      </c>
      <c r="XCY2315">
        <v>0.1</v>
      </c>
      <c r="XCZ2315">
        <v>100</v>
      </c>
      <c r="XDA2315">
        <v>954</v>
      </c>
      <c r="XDB2315">
        <v>66.645300000000006</v>
      </c>
      <c r="XDC2315">
        <v>7</v>
      </c>
      <c r="XDD2315">
        <v>535</v>
      </c>
      <c r="XDE2315">
        <v>1800.03</v>
      </c>
      <c r="XDF2315">
        <v>31434</v>
      </c>
    </row>
    <row r="2316" spans="16324:16334" x14ac:dyDescent="0.3">
      <c r="XCV2316" t="s">
        <v>527</v>
      </c>
      <c r="XCW2316">
        <v>1</v>
      </c>
      <c r="XCX2316">
        <v>5</v>
      </c>
      <c r="XCY2316">
        <v>0.15</v>
      </c>
      <c r="XCZ2316">
        <v>100</v>
      </c>
      <c r="XDA2316">
        <v>956</v>
      </c>
      <c r="XDB2316">
        <v>764.77599999999995</v>
      </c>
      <c r="XDC2316">
        <v>159</v>
      </c>
      <c r="XDD2316">
        <v>509</v>
      </c>
      <c r="XDE2316">
        <v>1800.02</v>
      </c>
      <c r="XDF2316">
        <v>30527</v>
      </c>
    </row>
    <row r="2317" spans="16324:16334" x14ac:dyDescent="0.3">
      <c r="XCV2317" t="s">
        <v>527</v>
      </c>
      <c r="XCW2317">
        <v>1</v>
      </c>
      <c r="XCX2317">
        <v>5</v>
      </c>
      <c r="XCY2317">
        <v>0.2</v>
      </c>
      <c r="XCZ2317">
        <v>100</v>
      </c>
      <c r="XDA2317">
        <v>960</v>
      </c>
      <c r="XDB2317">
        <v>40.677300000000002</v>
      </c>
      <c r="XDC2317">
        <v>5</v>
      </c>
      <c r="XDD2317">
        <v>415</v>
      </c>
      <c r="XDE2317">
        <v>1800.03</v>
      </c>
      <c r="XDF2317">
        <v>28147</v>
      </c>
    </row>
    <row r="2318" spans="16324:16334" x14ac:dyDescent="0.3">
      <c r="XCV2318" t="s">
        <v>527</v>
      </c>
      <c r="XCW2318">
        <v>1</v>
      </c>
      <c r="XCX2318">
        <v>10</v>
      </c>
      <c r="XCY2318">
        <v>0.05</v>
      </c>
      <c r="XCZ2318">
        <v>100</v>
      </c>
      <c r="XDA2318">
        <v>954</v>
      </c>
      <c r="XDB2318">
        <v>18.514800000000001</v>
      </c>
      <c r="XDC2318">
        <v>0</v>
      </c>
      <c r="XDD2318">
        <v>687</v>
      </c>
      <c r="XDE2318">
        <v>1800.01</v>
      </c>
      <c r="XDF2318">
        <v>32264</v>
      </c>
    </row>
    <row r="2319" spans="16324:16334" x14ac:dyDescent="0.3">
      <c r="XCV2319" t="s">
        <v>527</v>
      </c>
      <c r="XCW2319">
        <v>1</v>
      </c>
      <c r="XCX2319">
        <v>10</v>
      </c>
      <c r="XCY2319">
        <v>0.1</v>
      </c>
      <c r="XCZ2319">
        <v>100</v>
      </c>
      <c r="XDA2319">
        <v>954</v>
      </c>
      <c r="XDB2319">
        <v>76.680599999999998</v>
      </c>
      <c r="XDC2319">
        <v>10</v>
      </c>
      <c r="XDD2319">
        <v>560</v>
      </c>
      <c r="XDE2319">
        <v>1800.01</v>
      </c>
      <c r="XDF2319">
        <v>32332</v>
      </c>
    </row>
    <row r="2320" spans="16324:16334" x14ac:dyDescent="0.3">
      <c r="XCV2320" t="s">
        <v>527</v>
      </c>
      <c r="XCW2320">
        <v>1</v>
      </c>
      <c r="XCX2320">
        <v>10</v>
      </c>
      <c r="XCY2320">
        <v>0.15</v>
      </c>
      <c r="XCZ2320">
        <v>100</v>
      </c>
      <c r="XDA2320">
        <v>956</v>
      </c>
      <c r="XDB2320">
        <v>21.3232</v>
      </c>
      <c r="XDC2320">
        <v>0</v>
      </c>
      <c r="XDD2320">
        <v>559</v>
      </c>
      <c r="XDE2320">
        <v>1800.08</v>
      </c>
      <c r="XDF2320">
        <v>27787</v>
      </c>
    </row>
    <row r="2321" spans="16324:16334" x14ac:dyDescent="0.3">
      <c r="XCV2321" t="s">
        <v>527</v>
      </c>
      <c r="XCW2321">
        <v>1</v>
      </c>
      <c r="XCX2321">
        <v>10</v>
      </c>
      <c r="XCY2321">
        <v>0.2</v>
      </c>
      <c r="XCZ2321">
        <v>100</v>
      </c>
      <c r="XDA2321">
        <v>960</v>
      </c>
      <c r="XDB2321">
        <v>182.11099999999999</v>
      </c>
      <c r="XDC2321">
        <v>30</v>
      </c>
      <c r="XDD2321">
        <v>458</v>
      </c>
      <c r="XDE2321">
        <v>1800.01</v>
      </c>
      <c r="XDF2321">
        <v>28879</v>
      </c>
    </row>
    <row r="2322" spans="16324:16334" x14ac:dyDescent="0.3">
      <c r="XCV2322" t="s">
        <v>527</v>
      </c>
      <c r="XCW2322">
        <v>1</v>
      </c>
      <c r="XCX2322">
        <v>25</v>
      </c>
      <c r="XCY2322">
        <v>0.05</v>
      </c>
      <c r="XCZ2322">
        <v>100</v>
      </c>
      <c r="XDA2322">
        <v>956</v>
      </c>
      <c r="XDB2322">
        <v>19.633900000000001</v>
      </c>
      <c r="XDC2322">
        <v>0</v>
      </c>
      <c r="XDD2322">
        <v>367</v>
      </c>
      <c r="XDE2322">
        <v>1800.13</v>
      </c>
      <c r="XDF2322">
        <v>19124</v>
      </c>
    </row>
    <row r="2323" spans="16324:16334" x14ac:dyDescent="0.3">
      <c r="XCV2323" t="s">
        <v>527</v>
      </c>
      <c r="XCW2323">
        <v>1</v>
      </c>
      <c r="XCX2323">
        <v>25</v>
      </c>
      <c r="XCY2323">
        <v>0.1</v>
      </c>
      <c r="XCZ2323">
        <v>100</v>
      </c>
      <c r="XDA2323">
        <v>960</v>
      </c>
      <c r="XDB2323">
        <v>242.17599999999999</v>
      </c>
      <c r="XDC2323">
        <v>0</v>
      </c>
      <c r="XDD2323">
        <v>154</v>
      </c>
      <c r="XDE2323">
        <v>1800.03</v>
      </c>
      <c r="XDF2323">
        <v>11325</v>
      </c>
    </row>
    <row r="2324" spans="16324:16334" x14ac:dyDescent="0.3">
      <c r="XCV2324" t="s">
        <v>527</v>
      </c>
      <c r="XCW2324">
        <v>1</v>
      </c>
      <c r="XCX2324">
        <v>25</v>
      </c>
      <c r="XCY2324">
        <v>0.15</v>
      </c>
      <c r="XCZ2324">
        <v>100</v>
      </c>
      <c r="XDA2324">
        <v>965</v>
      </c>
      <c r="XDB2324">
        <v>173.822</v>
      </c>
      <c r="XDC2324">
        <v>3</v>
      </c>
      <c r="XDD2324">
        <v>53</v>
      </c>
      <c r="XDE2324">
        <v>1800.68</v>
      </c>
      <c r="XDF2324">
        <v>5748</v>
      </c>
    </row>
    <row r="2325" spans="16324:16334" x14ac:dyDescent="0.3">
      <c r="XCV2325" t="s">
        <v>527</v>
      </c>
      <c r="XCW2325">
        <v>1</v>
      </c>
      <c r="XCX2325">
        <v>25</v>
      </c>
      <c r="XCY2325">
        <v>0.2</v>
      </c>
      <c r="XCZ2325">
        <v>100</v>
      </c>
      <c r="XDA2325">
        <v>980</v>
      </c>
      <c r="XDB2325">
        <v>546.47400000000005</v>
      </c>
      <c r="XDC2325">
        <v>0</v>
      </c>
      <c r="XDD2325">
        <v>16</v>
      </c>
      <c r="XDE2325">
        <v>1801.8</v>
      </c>
      <c r="XDF2325">
        <v>2814</v>
      </c>
    </row>
    <row r="2326" spans="16324:16334" x14ac:dyDescent="0.3">
      <c r="XCV2326" t="s">
        <v>527</v>
      </c>
      <c r="XCW2326">
        <v>1</v>
      </c>
      <c r="XCX2326">
        <v>50</v>
      </c>
      <c r="XCY2326">
        <v>0.05</v>
      </c>
      <c r="XCZ2326">
        <v>100</v>
      </c>
      <c r="XDA2326">
        <v>962</v>
      </c>
      <c r="XDB2326">
        <v>123.40300000000001</v>
      </c>
      <c r="XDC2326">
        <v>0</v>
      </c>
      <c r="XDD2326">
        <v>166</v>
      </c>
      <c r="XDE2326">
        <v>1800.15</v>
      </c>
      <c r="XDF2326">
        <v>12155</v>
      </c>
    </row>
    <row r="2327" spans="16324:16334" x14ac:dyDescent="0.3">
      <c r="XCV2327" t="s">
        <v>527</v>
      </c>
      <c r="XCW2327">
        <v>1</v>
      </c>
      <c r="XCX2327">
        <v>50</v>
      </c>
      <c r="XCY2327">
        <v>0.1</v>
      </c>
      <c r="XCZ2327">
        <v>100</v>
      </c>
      <c r="XDA2327">
        <v>965</v>
      </c>
      <c r="XDB2327">
        <v>122.569</v>
      </c>
      <c r="XDC2327">
        <v>0</v>
      </c>
      <c r="XDD2327">
        <v>41</v>
      </c>
      <c r="XDE2327">
        <v>1800.3</v>
      </c>
      <c r="XDF2327">
        <v>4887</v>
      </c>
    </row>
    <row r="2328" spans="16324:16334" x14ac:dyDescent="0.3">
      <c r="XCV2328" t="s">
        <v>527</v>
      </c>
      <c r="XCW2328">
        <v>1</v>
      </c>
      <c r="XCX2328">
        <v>50</v>
      </c>
      <c r="XCY2328">
        <v>0.15</v>
      </c>
      <c r="XCZ2328">
        <v>100</v>
      </c>
      <c r="XDA2328">
        <v>1021</v>
      </c>
      <c r="XDB2328">
        <v>1804.61</v>
      </c>
      <c r="XDC2328">
        <v>0</v>
      </c>
      <c r="XDD2328">
        <v>1</v>
      </c>
      <c r="XDE2328">
        <v>1804.63</v>
      </c>
      <c r="XDF2328">
        <v>497</v>
      </c>
    </row>
    <row r="2329" spans="16324:16334" x14ac:dyDescent="0.3">
      <c r="XCV2329" t="s">
        <v>527</v>
      </c>
      <c r="XCW2329">
        <v>1</v>
      </c>
      <c r="XCX2329">
        <v>50</v>
      </c>
      <c r="XCY2329">
        <v>0.2</v>
      </c>
      <c r="XCZ2329">
        <v>100</v>
      </c>
      <c r="XDA2329" t="s">
        <v>46</v>
      </c>
      <c r="XDB2329">
        <v>60.0244</v>
      </c>
      <c r="XDC2329">
        <v>0</v>
      </c>
      <c r="XDD2329">
        <v>1</v>
      </c>
      <c r="XDE2329">
        <v>1801.29</v>
      </c>
      <c r="XDF2329">
        <v>29</v>
      </c>
    </row>
    <row r="2330" spans="16324:16334" x14ac:dyDescent="0.3">
      <c r="XCV2330" t="s">
        <v>527</v>
      </c>
      <c r="XCW2330">
        <v>2</v>
      </c>
      <c r="XCX2330">
        <v>5</v>
      </c>
      <c r="XCY2330">
        <v>0.05</v>
      </c>
      <c r="XCZ2330">
        <v>100</v>
      </c>
      <c r="XDA2330">
        <v>954</v>
      </c>
      <c r="XDB2330">
        <v>292.35199999999998</v>
      </c>
      <c r="XDC2330">
        <v>64</v>
      </c>
      <c r="XDD2330">
        <v>498</v>
      </c>
      <c r="XDE2330">
        <v>1800.05</v>
      </c>
      <c r="XDF2330">
        <v>27795</v>
      </c>
    </row>
    <row r="2331" spans="16324:16334" x14ac:dyDescent="0.3">
      <c r="XCV2331" t="s">
        <v>527</v>
      </c>
      <c r="XCW2331">
        <v>2</v>
      </c>
      <c r="XCX2331">
        <v>5</v>
      </c>
      <c r="XCY2331">
        <v>0.1</v>
      </c>
      <c r="XCZ2331">
        <v>100</v>
      </c>
      <c r="XDA2331">
        <v>954</v>
      </c>
      <c r="XDB2331">
        <v>79.689800000000005</v>
      </c>
      <c r="XDC2331">
        <v>4</v>
      </c>
      <c r="XDD2331">
        <v>364</v>
      </c>
      <c r="XDE2331">
        <v>1800.06</v>
      </c>
      <c r="XDF2331">
        <v>21873</v>
      </c>
    </row>
    <row r="2332" spans="16324:16334" x14ac:dyDescent="0.3">
      <c r="XCV2332" t="s">
        <v>527</v>
      </c>
      <c r="XCW2332">
        <v>2</v>
      </c>
      <c r="XCX2332">
        <v>5</v>
      </c>
      <c r="XCY2332">
        <v>0.15</v>
      </c>
      <c r="XCZ2332">
        <v>100</v>
      </c>
      <c r="XDA2332">
        <v>960</v>
      </c>
      <c r="XDB2332">
        <v>567.85299999999995</v>
      </c>
      <c r="XDC2332">
        <v>48</v>
      </c>
      <c r="XDD2332">
        <v>259</v>
      </c>
      <c r="XDE2332">
        <v>1800</v>
      </c>
      <c r="XDF2332">
        <v>22643</v>
      </c>
    </row>
    <row r="2333" spans="16324:16334" x14ac:dyDescent="0.3">
      <c r="XCV2333" t="s">
        <v>527</v>
      </c>
      <c r="XCW2333">
        <v>2</v>
      </c>
      <c r="XCX2333">
        <v>5</v>
      </c>
      <c r="XCY2333">
        <v>0.2</v>
      </c>
      <c r="XCZ2333">
        <v>100</v>
      </c>
      <c r="XDA2333">
        <v>960</v>
      </c>
      <c r="XDB2333">
        <v>270.93099999999998</v>
      </c>
      <c r="XDC2333">
        <v>26</v>
      </c>
      <c r="XDD2333">
        <v>297</v>
      </c>
      <c r="XDE2333">
        <v>1800.03</v>
      </c>
      <c r="XDF2333">
        <v>21965</v>
      </c>
    </row>
    <row r="2334" spans="16324:16334" x14ac:dyDescent="0.3">
      <c r="XCV2334" t="s">
        <v>527</v>
      </c>
      <c r="XCW2334">
        <v>2</v>
      </c>
      <c r="XCX2334">
        <v>10</v>
      </c>
      <c r="XCY2334">
        <v>0.05</v>
      </c>
      <c r="XCZ2334">
        <v>100</v>
      </c>
      <c r="XDA2334">
        <v>954</v>
      </c>
      <c r="XDB2334">
        <v>44.716000000000001</v>
      </c>
      <c r="XDC2334">
        <v>0</v>
      </c>
      <c r="XDD2334">
        <v>201</v>
      </c>
      <c r="XDE2334">
        <v>1800.06</v>
      </c>
      <c r="XDF2334">
        <v>14647</v>
      </c>
    </row>
    <row r="2335" spans="16324:16334" x14ac:dyDescent="0.3">
      <c r="XCV2335" t="s">
        <v>527</v>
      </c>
      <c r="XCW2335">
        <v>2</v>
      </c>
      <c r="XCX2335">
        <v>10</v>
      </c>
      <c r="XCY2335">
        <v>0.1</v>
      </c>
      <c r="XCZ2335">
        <v>100</v>
      </c>
      <c r="XDA2335">
        <v>960</v>
      </c>
      <c r="XDB2335">
        <v>91.105099999999993</v>
      </c>
      <c r="XDC2335">
        <v>7</v>
      </c>
      <c r="XDD2335">
        <v>177</v>
      </c>
      <c r="XDE2335">
        <v>1800.19</v>
      </c>
      <c r="XDF2335">
        <v>12301</v>
      </c>
    </row>
    <row r="2336" spans="16324:16334" x14ac:dyDescent="0.3">
      <c r="XCV2336" t="s">
        <v>527</v>
      </c>
      <c r="XCW2336">
        <v>2</v>
      </c>
      <c r="XCX2336">
        <v>10</v>
      </c>
      <c r="XCY2336">
        <v>0.15</v>
      </c>
      <c r="XCZ2336">
        <v>100</v>
      </c>
      <c r="XDA2336">
        <v>962</v>
      </c>
      <c r="XDB2336">
        <v>1507.2</v>
      </c>
      <c r="XDC2336">
        <v>40</v>
      </c>
      <c r="XDD2336">
        <v>50</v>
      </c>
      <c r="XDE2336">
        <v>1800.13</v>
      </c>
      <c r="XDF2336">
        <v>7203</v>
      </c>
    </row>
    <row r="2337" spans="16324:16334" x14ac:dyDescent="0.3">
      <c r="XCV2337" t="s">
        <v>527</v>
      </c>
      <c r="XCW2337">
        <v>2</v>
      </c>
      <c r="XCX2337">
        <v>10</v>
      </c>
      <c r="XCY2337">
        <v>0.2</v>
      </c>
      <c r="XCZ2337">
        <v>100</v>
      </c>
      <c r="XDA2337">
        <v>978</v>
      </c>
      <c r="XDB2337">
        <v>1238.97</v>
      </c>
      <c r="XDC2337">
        <v>16</v>
      </c>
      <c r="XDD2337">
        <v>25</v>
      </c>
      <c r="XDE2337">
        <v>1800.25</v>
      </c>
      <c r="XDF2337">
        <v>3709</v>
      </c>
    </row>
    <row r="2338" spans="16324:16334" x14ac:dyDescent="0.3">
      <c r="XCV2338" t="s">
        <v>527</v>
      </c>
      <c r="XCW2338">
        <v>2</v>
      </c>
      <c r="XCX2338">
        <v>25</v>
      </c>
      <c r="XCY2338">
        <v>0.05</v>
      </c>
      <c r="XCZ2338">
        <v>100</v>
      </c>
      <c r="XDA2338">
        <v>960</v>
      </c>
      <c r="XDB2338">
        <v>382.02</v>
      </c>
      <c r="XDC2338">
        <v>15</v>
      </c>
      <c r="XDD2338">
        <v>100</v>
      </c>
      <c r="XDE2338">
        <v>1800.23</v>
      </c>
      <c r="XDF2338">
        <v>10893</v>
      </c>
    </row>
    <row r="2339" spans="16324:16334" x14ac:dyDescent="0.3">
      <c r="XCV2339" t="s">
        <v>527</v>
      </c>
      <c r="XCW2339">
        <v>2</v>
      </c>
      <c r="XCX2339">
        <v>25</v>
      </c>
      <c r="XCY2339">
        <v>0.1</v>
      </c>
      <c r="XCZ2339">
        <v>100</v>
      </c>
      <c r="XDA2339">
        <v>977</v>
      </c>
      <c r="XDB2339">
        <v>1791.95</v>
      </c>
      <c r="XDC2339">
        <v>20</v>
      </c>
      <c r="XDD2339">
        <v>22</v>
      </c>
      <c r="XDE2339">
        <v>1801.35</v>
      </c>
      <c r="XDF2339">
        <v>3557</v>
      </c>
    </row>
    <row r="2340" spans="16324:16334" x14ac:dyDescent="0.3">
      <c r="XCV2340" t="s">
        <v>527</v>
      </c>
      <c r="XCW2340">
        <v>2</v>
      </c>
      <c r="XCX2340">
        <v>25</v>
      </c>
      <c r="XCY2340">
        <v>0.15</v>
      </c>
      <c r="XCZ2340">
        <v>100</v>
      </c>
      <c r="XDA2340">
        <v>1135</v>
      </c>
      <c r="XDB2340">
        <v>1815.92</v>
      </c>
      <c r="XDC2340">
        <v>0</v>
      </c>
      <c r="XDD2340">
        <v>1</v>
      </c>
      <c r="XDE2340">
        <v>1815.93</v>
      </c>
      <c r="XDF2340">
        <v>51</v>
      </c>
    </row>
    <row r="2341" spans="16324:16334" x14ac:dyDescent="0.3">
      <c r="XCV2341" t="s">
        <v>527</v>
      </c>
      <c r="XCW2341">
        <v>2</v>
      </c>
      <c r="XCX2341">
        <v>25</v>
      </c>
      <c r="XCY2341">
        <v>0.2</v>
      </c>
      <c r="XCZ2341">
        <v>100</v>
      </c>
      <c r="XDA2341" t="s">
        <v>46</v>
      </c>
      <c r="XDB2341">
        <v>60.0364</v>
      </c>
      <c r="XDC2341">
        <v>0</v>
      </c>
      <c r="XDD2341">
        <v>1</v>
      </c>
      <c r="XDE2341">
        <v>1800.67</v>
      </c>
      <c r="XDF2341">
        <v>29</v>
      </c>
    </row>
    <row r="2342" spans="16324:16334" x14ac:dyDescent="0.3">
      <c r="XCV2342" t="s">
        <v>527</v>
      </c>
      <c r="XCW2342">
        <v>2</v>
      </c>
      <c r="XCX2342">
        <v>50</v>
      </c>
      <c r="XCY2342">
        <v>0.05</v>
      </c>
      <c r="XCZ2342">
        <v>100</v>
      </c>
      <c r="XDA2342">
        <v>960</v>
      </c>
      <c r="XDB2342">
        <v>58.221800000000002</v>
      </c>
      <c r="XDC2342">
        <v>0</v>
      </c>
      <c r="XDD2342">
        <v>190</v>
      </c>
      <c r="XDE2342">
        <v>1800.06</v>
      </c>
      <c r="XDF2342">
        <v>13615</v>
      </c>
    </row>
    <row r="2343" spans="16324:16334" x14ac:dyDescent="0.3">
      <c r="XCV2343" t="s">
        <v>527</v>
      </c>
      <c r="XCW2343">
        <v>2</v>
      </c>
      <c r="XCX2343">
        <v>50</v>
      </c>
      <c r="XCY2343">
        <v>0.1</v>
      </c>
      <c r="XCZ2343">
        <v>100</v>
      </c>
      <c r="XDA2343">
        <v>986</v>
      </c>
      <c r="XDB2343">
        <v>1617.45</v>
      </c>
      <c r="XDC2343">
        <v>12</v>
      </c>
      <c r="XDD2343">
        <v>17</v>
      </c>
      <c r="XDE2343">
        <v>1800.14</v>
      </c>
      <c r="XDF2343">
        <v>3521</v>
      </c>
    </row>
    <row r="2344" spans="16324:16334" x14ac:dyDescent="0.3">
      <c r="XCV2344" t="s">
        <v>527</v>
      </c>
      <c r="XCW2344">
        <v>2</v>
      </c>
      <c r="XCX2344">
        <v>50</v>
      </c>
      <c r="XCY2344">
        <v>0.15</v>
      </c>
      <c r="XCZ2344">
        <v>100</v>
      </c>
      <c r="XDA2344" t="s">
        <v>46</v>
      </c>
      <c r="XDB2344">
        <v>60.024700000000003</v>
      </c>
      <c r="XDC2344">
        <v>0</v>
      </c>
      <c r="XDD2344">
        <v>1</v>
      </c>
      <c r="XDE2344">
        <v>1800.66</v>
      </c>
      <c r="XDF2344">
        <v>29</v>
      </c>
    </row>
    <row r="2345" spans="16324:16334" x14ac:dyDescent="0.3">
      <c r="XCV2345" t="s">
        <v>527</v>
      </c>
      <c r="XCW2345">
        <v>2</v>
      </c>
      <c r="XCX2345">
        <v>50</v>
      </c>
      <c r="XCY2345">
        <v>0.2</v>
      </c>
      <c r="XCZ2345">
        <v>100</v>
      </c>
      <c r="XDA2345" t="s">
        <v>46</v>
      </c>
      <c r="XDB2345">
        <v>60.027500000000003</v>
      </c>
      <c r="XDC2345">
        <v>0</v>
      </c>
      <c r="XDD2345">
        <v>1</v>
      </c>
      <c r="XDE2345">
        <v>1800.63</v>
      </c>
      <c r="XDF2345">
        <v>29</v>
      </c>
    </row>
    <row r="2346" spans="16324:16334" x14ac:dyDescent="0.3">
      <c r="XCV2346" t="s">
        <v>527</v>
      </c>
      <c r="XCW2346">
        <v>3</v>
      </c>
      <c r="XCX2346">
        <v>0</v>
      </c>
      <c r="XCY2346">
        <v>0.05</v>
      </c>
      <c r="XCZ2346">
        <v>100</v>
      </c>
      <c r="XDA2346">
        <v>986</v>
      </c>
      <c r="XDB2346">
        <v>49.572899999999997</v>
      </c>
      <c r="XDC2346">
        <v>0</v>
      </c>
      <c r="XDD2346">
        <v>81</v>
      </c>
      <c r="XDE2346">
        <v>1800.21</v>
      </c>
      <c r="XDF2346">
        <v>12437</v>
      </c>
    </row>
    <row r="2347" spans="16324:16334" x14ac:dyDescent="0.3">
      <c r="XCV2347" t="s">
        <v>527</v>
      </c>
      <c r="XCW2347">
        <v>3</v>
      </c>
      <c r="XCX2347">
        <v>10</v>
      </c>
      <c r="XCY2347">
        <v>0.05</v>
      </c>
      <c r="XCZ2347">
        <v>100</v>
      </c>
      <c r="XDA2347">
        <v>986</v>
      </c>
      <c r="XDB2347">
        <v>762.40300000000002</v>
      </c>
      <c r="XDC2347">
        <v>31</v>
      </c>
      <c r="XDD2347">
        <v>87</v>
      </c>
      <c r="XDE2347">
        <v>1800.23</v>
      </c>
      <c r="XDF2347">
        <v>12763</v>
      </c>
    </row>
    <row r="2348" spans="16324:16334" x14ac:dyDescent="0.3">
      <c r="XCV2348" t="s">
        <v>527</v>
      </c>
      <c r="XCW2348">
        <v>3</v>
      </c>
      <c r="XCX2348">
        <v>25</v>
      </c>
      <c r="XCY2348">
        <v>0.05</v>
      </c>
      <c r="XCZ2348">
        <v>100</v>
      </c>
      <c r="XDA2348">
        <v>986</v>
      </c>
      <c r="XDB2348">
        <v>466.17500000000001</v>
      </c>
      <c r="XDC2348">
        <v>13</v>
      </c>
      <c r="XDD2348">
        <v>84</v>
      </c>
      <c r="XDE2348">
        <v>1800.09</v>
      </c>
      <c r="XDF2348">
        <v>13378</v>
      </c>
    </row>
    <row r="2349" spans="16324:16334" x14ac:dyDescent="0.3">
      <c r="XCV2349" t="s">
        <v>527</v>
      </c>
      <c r="XCW2349">
        <v>3</v>
      </c>
      <c r="XCX2349">
        <v>50</v>
      </c>
      <c r="XCY2349">
        <v>0.05</v>
      </c>
      <c r="XCZ2349">
        <v>100</v>
      </c>
      <c r="XDA2349">
        <v>986</v>
      </c>
      <c r="XDB2349">
        <v>380.25200000000001</v>
      </c>
      <c r="XDC2349">
        <v>11</v>
      </c>
      <c r="XDD2349">
        <v>101</v>
      </c>
      <c r="XDE2349">
        <v>1800.04</v>
      </c>
      <c r="XDF2349">
        <v>14639</v>
      </c>
    </row>
    <row r="2350" spans="16324:16334" x14ac:dyDescent="0.3">
      <c r="XCV2350" t="s">
        <v>518</v>
      </c>
      <c r="XCW2350">
        <v>0</v>
      </c>
      <c r="XCX2350">
        <v>0</v>
      </c>
      <c r="XCY2350">
        <v>0.05</v>
      </c>
      <c r="XCZ2350">
        <v>100</v>
      </c>
      <c r="XDA2350">
        <v>1043</v>
      </c>
      <c r="XDB2350">
        <v>12.6648</v>
      </c>
      <c r="XDC2350">
        <v>2</v>
      </c>
      <c r="XDD2350">
        <v>1721</v>
      </c>
      <c r="XDE2350">
        <v>1800</v>
      </c>
      <c r="XDF2350">
        <v>83954</v>
      </c>
    </row>
    <row r="2351" spans="16324:16334" x14ac:dyDescent="0.3">
      <c r="XCV2351" t="s">
        <v>518</v>
      </c>
      <c r="XCW2351">
        <v>0</v>
      </c>
      <c r="XCX2351">
        <v>0</v>
      </c>
      <c r="XCY2351">
        <v>0.1</v>
      </c>
      <c r="XCZ2351">
        <v>100</v>
      </c>
      <c r="XDA2351">
        <v>1043</v>
      </c>
      <c r="XDB2351">
        <v>52.928600000000003</v>
      </c>
      <c r="XDC2351">
        <v>24</v>
      </c>
      <c r="XDD2351">
        <v>2060</v>
      </c>
      <c r="XDE2351">
        <v>1800.01</v>
      </c>
      <c r="XDF2351">
        <v>89546</v>
      </c>
    </row>
    <row r="2352" spans="16324:16334" x14ac:dyDescent="0.3">
      <c r="XCV2352" t="s">
        <v>518</v>
      </c>
      <c r="XCW2352">
        <v>0</v>
      </c>
      <c r="XCX2352">
        <v>0</v>
      </c>
      <c r="XCY2352">
        <v>0.15</v>
      </c>
      <c r="XCZ2352">
        <v>100</v>
      </c>
      <c r="XDA2352">
        <v>1043</v>
      </c>
      <c r="XDB2352">
        <v>16.9358</v>
      </c>
      <c r="XDC2352">
        <v>0</v>
      </c>
      <c r="XDD2352">
        <v>1631</v>
      </c>
      <c r="XDE2352">
        <v>1800.03</v>
      </c>
      <c r="XDF2352">
        <v>87636</v>
      </c>
    </row>
    <row r="2353" spans="16324:16334" x14ac:dyDescent="0.3">
      <c r="XCV2353" t="s">
        <v>518</v>
      </c>
      <c r="XCW2353">
        <v>0</v>
      </c>
      <c r="XCX2353">
        <v>0</v>
      </c>
      <c r="XCY2353">
        <v>0.2</v>
      </c>
      <c r="XCZ2353">
        <v>100</v>
      </c>
      <c r="XDA2353">
        <v>1043</v>
      </c>
      <c r="XDB2353">
        <v>12.8043</v>
      </c>
      <c r="XDC2353">
        <v>0</v>
      </c>
      <c r="XDD2353">
        <v>2055</v>
      </c>
      <c r="XDE2353">
        <v>1800</v>
      </c>
      <c r="XDF2353">
        <v>95091</v>
      </c>
    </row>
    <row r="2354" spans="16324:16334" x14ac:dyDescent="0.3">
      <c r="XCV2354" t="s">
        <v>518</v>
      </c>
      <c r="XCW2354">
        <v>1</v>
      </c>
      <c r="XCX2354">
        <v>5</v>
      </c>
      <c r="XCY2354">
        <v>0.05</v>
      </c>
      <c r="XCZ2354">
        <v>100</v>
      </c>
      <c r="XDA2354">
        <v>1045</v>
      </c>
      <c r="XDB2354">
        <v>776.29100000000005</v>
      </c>
      <c r="XDC2354">
        <v>162</v>
      </c>
      <c r="XDD2354">
        <v>753</v>
      </c>
      <c r="XDE2354">
        <v>1800.02</v>
      </c>
      <c r="XDF2354">
        <v>32619</v>
      </c>
    </row>
    <row r="2355" spans="16324:16334" x14ac:dyDescent="0.3">
      <c r="XCV2355" t="s">
        <v>518</v>
      </c>
      <c r="XCW2355">
        <v>1</v>
      </c>
      <c r="XCX2355">
        <v>5</v>
      </c>
      <c r="XCY2355">
        <v>0.1</v>
      </c>
      <c r="XCZ2355">
        <v>100</v>
      </c>
      <c r="XDA2355">
        <v>1047</v>
      </c>
      <c r="XDB2355">
        <v>75.189899999999994</v>
      </c>
      <c r="XDC2355">
        <v>6</v>
      </c>
      <c r="XDD2355">
        <v>335</v>
      </c>
      <c r="XDE2355">
        <v>1800.07</v>
      </c>
      <c r="XDF2355">
        <v>29338</v>
      </c>
    </row>
    <row r="2356" spans="16324:16334" x14ac:dyDescent="0.3">
      <c r="XCV2356" t="s">
        <v>518</v>
      </c>
      <c r="XCW2356">
        <v>1</v>
      </c>
      <c r="XCX2356">
        <v>5</v>
      </c>
      <c r="XCY2356">
        <v>0.15</v>
      </c>
      <c r="XCZ2356">
        <v>100</v>
      </c>
      <c r="XDA2356">
        <v>1047</v>
      </c>
      <c r="XDB2356">
        <v>42.359900000000003</v>
      </c>
      <c r="XDC2356">
        <v>0</v>
      </c>
      <c r="XDD2356">
        <v>408</v>
      </c>
      <c r="XDE2356">
        <v>1800.03</v>
      </c>
      <c r="XDF2356">
        <v>26395</v>
      </c>
    </row>
    <row r="2357" spans="16324:16334" x14ac:dyDescent="0.3">
      <c r="XCV2357" t="s">
        <v>518</v>
      </c>
      <c r="XCW2357">
        <v>1</v>
      </c>
      <c r="XCX2357">
        <v>5</v>
      </c>
      <c r="XCY2357">
        <v>0.2</v>
      </c>
      <c r="XCZ2357">
        <v>100</v>
      </c>
      <c r="XDA2357">
        <v>1055</v>
      </c>
      <c r="XDB2357">
        <v>61.380400000000002</v>
      </c>
      <c r="XDC2357">
        <v>2</v>
      </c>
      <c r="XDD2357">
        <v>238</v>
      </c>
      <c r="XDE2357">
        <v>1800.08</v>
      </c>
      <c r="XDF2357">
        <v>23849</v>
      </c>
    </row>
    <row r="2358" spans="16324:16334" x14ac:dyDescent="0.3">
      <c r="XCV2358" t="s">
        <v>518</v>
      </c>
      <c r="XCW2358">
        <v>1</v>
      </c>
      <c r="XCX2358">
        <v>10</v>
      </c>
      <c r="XCY2358">
        <v>0.05</v>
      </c>
      <c r="XCZ2358">
        <v>100</v>
      </c>
      <c r="XDA2358">
        <v>1045</v>
      </c>
      <c r="XDB2358">
        <v>39.119999999999997</v>
      </c>
      <c r="XDC2358">
        <v>5</v>
      </c>
      <c r="XDD2358">
        <v>392</v>
      </c>
      <c r="XDE2358">
        <v>1800.05</v>
      </c>
      <c r="XDF2358">
        <v>29231</v>
      </c>
    </row>
    <row r="2359" spans="16324:16334" x14ac:dyDescent="0.3">
      <c r="XCV2359" t="s">
        <v>518</v>
      </c>
      <c r="XCW2359">
        <v>1</v>
      </c>
      <c r="XCX2359">
        <v>10</v>
      </c>
      <c r="XCY2359">
        <v>0.1</v>
      </c>
      <c r="XCZ2359">
        <v>100</v>
      </c>
      <c r="XDA2359">
        <v>1047</v>
      </c>
      <c r="XDB2359">
        <v>83.829099999999997</v>
      </c>
      <c r="XDC2359">
        <v>5</v>
      </c>
      <c r="XDD2359">
        <v>394</v>
      </c>
      <c r="XDE2359">
        <v>1800.02</v>
      </c>
      <c r="XDF2359">
        <v>27321</v>
      </c>
    </row>
    <row r="2360" spans="16324:16334" x14ac:dyDescent="0.3">
      <c r="XCV2360" t="s">
        <v>518</v>
      </c>
      <c r="XCW2360">
        <v>1</v>
      </c>
      <c r="XCX2360">
        <v>10</v>
      </c>
      <c r="XCY2360">
        <v>0.15</v>
      </c>
      <c r="XCZ2360">
        <v>100</v>
      </c>
      <c r="XDA2360">
        <v>1047</v>
      </c>
      <c r="XDB2360">
        <v>172.59</v>
      </c>
      <c r="XDC2360">
        <v>17</v>
      </c>
      <c r="XDD2360">
        <v>283</v>
      </c>
      <c r="XDE2360">
        <v>1800.02</v>
      </c>
      <c r="XDF2360">
        <v>27207</v>
      </c>
    </row>
    <row r="2361" spans="16324:16334" x14ac:dyDescent="0.3">
      <c r="XCV2361" t="s">
        <v>518</v>
      </c>
      <c r="XCW2361">
        <v>1</v>
      </c>
      <c r="XCX2361">
        <v>10</v>
      </c>
      <c r="XCY2361">
        <v>0.2</v>
      </c>
      <c r="XCZ2361">
        <v>100</v>
      </c>
      <c r="XDA2361">
        <v>1055</v>
      </c>
      <c r="XDB2361">
        <v>370.10899999999998</v>
      </c>
      <c r="XDC2361">
        <v>29</v>
      </c>
      <c r="XDD2361">
        <v>219</v>
      </c>
      <c r="XDE2361">
        <v>1800.13</v>
      </c>
      <c r="XDF2361">
        <v>24580</v>
      </c>
    </row>
    <row r="2362" spans="16324:16334" x14ac:dyDescent="0.3">
      <c r="XCV2362" t="s">
        <v>518</v>
      </c>
      <c r="XCW2362">
        <v>1</v>
      </c>
      <c r="XCX2362">
        <v>25</v>
      </c>
      <c r="XCY2362">
        <v>0.05</v>
      </c>
      <c r="XCZ2362">
        <v>100</v>
      </c>
      <c r="XDA2362">
        <v>1047</v>
      </c>
      <c r="XDB2362">
        <v>456.83300000000003</v>
      </c>
      <c r="XDC2362">
        <v>34</v>
      </c>
      <c r="XDD2362">
        <v>169</v>
      </c>
      <c r="XDE2362">
        <v>1800.3</v>
      </c>
      <c r="XDF2362">
        <v>17614</v>
      </c>
    </row>
    <row r="2363" spans="16324:16334" x14ac:dyDescent="0.3">
      <c r="XCV2363" t="s">
        <v>518</v>
      </c>
      <c r="XCW2363">
        <v>1</v>
      </c>
      <c r="XCX2363">
        <v>25</v>
      </c>
      <c r="XCY2363">
        <v>0.1</v>
      </c>
      <c r="XCZ2363">
        <v>100</v>
      </c>
      <c r="XDA2363">
        <v>1059</v>
      </c>
      <c r="XDB2363">
        <v>846.95100000000002</v>
      </c>
      <c r="XDC2363">
        <v>18</v>
      </c>
      <c r="XDD2363">
        <v>43</v>
      </c>
      <c r="XDE2363">
        <v>1800.43</v>
      </c>
      <c r="XDF2363">
        <v>7620</v>
      </c>
    </row>
    <row r="2364" spans="16324:16334" x14ac:dyDescent="0.3">
      <c r="XCV2364" t="s">
        <v>518</v>
      </c>
      <c r="XCW2364">
        <v>1</v>
      </c>
      <c r="XCX2364">
        <v>25</v>
      </c>
      <c r="XCY2364">
        <v>0.15</v>
      </c>
      <c r="XCZ2364">
        <v>100</v>
      </c>
      <c r="XDA2364">
        <v>1076</v>
      </c>
      <c r="XDB2364">
        <v>498.22399999999999</v>
      </c>
      <c r="XDC2364">
        <v>6</v>
      </c>
      <c r="XDD2364">
        <v>31</v>
      </c>
      <c r="XDE2364">
        <v>1800.15</v>
      </c>
      <c r="XDF2364">
        <v>4071</v>
      </c>
    </row>
    <row r="2365" spans="16324:16334" x14ac:dyDescent="0.3">
      <c r="XCV2365" t="s">
        <v>518</v>
      </c>
      <c r="XCW2365">
        <v>1</v>
      </c>
      <c r="XCX2365">
        <v>25</v>
      </c>
      <c r="XCY2365">
        <v>0.2</v>
      </c>
      <c r="XCZ2365">
        <v>100</v>
      </c>
      <c r="XDA2365">
        <v>1095</v>
      </c>
      <c r="XDB2365">
        <v>897.33699999999999</v>
      </c>
      <c r="XDC2365">
        <v>0</v>
      </c>
      <c r="XDD2365">
        <v>8</v>
      </c>
      <c r="XDE2365">
        <v>1801.05</v>
      </c>
      <c r="XDF2365">
        <v>1840</v>
      </c>
    </row>
    <row r="2366" spans="16324:16334" x14ac:dyDescent="0.3">
      <c r="XCV2366" t="s">
        <v>518</v>
      </c>
      <c r="XCW2366">
        <v>1</v>
      </c>
      <c r="XCX2366">
        <v>50</v>
      </c>
      <c r="XCY2366">
        <v>0.05</v>
      </c>
      <c r="XCZ2366">
        <v>100</v>
      </c>
      <c r="XDA2366">
        <v>1058</v>
      </c>
      <c r="XDB2366">
        <v>184.72399999999999</v>
      </c>
      <c r="XDC2366">
        <v>0</v>
      </c>
      <c r="XDD2366">
        <v>72</v>
      </c>
      <c r="XDE2366">
        <v>1800.03</v>
      </c>
      <c r="XDF2366">
        <v>9759</v>
      </c>
    </row>
    <row r="2367" spans="16324:16334" x14ac:dyDescent="0.3">
      <c r="XCV2367" t="s">
        <v>518</v>
      </c>
      <c r="XCW2367">
        <v>1</v>
      </c>
      <c r="XCX2367">
        <v>50</v>
      </c>
      <c r="XCY2367">
        <v>0.1</v>
      </c>
      <c r="XCZ2367">
        <v>100</v>
      </c>
      <c r="XDA2367">
        <v>1076</v>
      </c>
      <c r="XDB2367">
        <v>1800.28</v>
      </c>
      <c r="XDC2367">
        <v>14</v>
      </c>
      <c r="XDD2367">
        <v>15</v>
      </c>
      <c r="XDE2367">
        <v>1800.28</v>
      </c>
      <c r="XDF2367">
        <v>3336</v>
      </c>
    </row>
    <row r="2368" spans="16324:16334" x14ac:dyDescent="0.3">
      <c r="XCV2368" t="s">
        <v>518</v>
      </c>
      <c r="XCW2368">
        <v>1</v>
      </c>
      <c r="XCX2368">
        <v>50</v>
      </c>
      <c r="XCY2368">
        <v>0.15</v>
      </c>
      <c r="XCZ2368">
        <v>100</v>
      </c>
      <c r="XDA2368">
        <v>1123</v>
      </c>
      <c r="XDB2368">
        <v>1802.55</v>
      </c>
      <c r="XDC2368">
        <v>0</v>
      </c>
      <c r="XDD2368">
        <v>1</v>
      </c>
      <c r="XDE2368">
        <v>1802.55</v>
      </c>
      <c r="XDF2368">
        <v>300</v>
      </c>
    </row>
    <row r="2369" spans="16324:16334" x14ac:dyDescent="0.3">
      <c r="XCV2369" t="s">
        <v>518</v>
      </c>
      <c r="XCW2369">
        <v>1</v>
      </c>
      <c r="XCX2369">
        <v>50</v>
      </c>
      <c r="XCY2369">
        <v>0.2</v>
      </c>
      <c r="XCZ2369">
        <v>100</v>
      </c>
      <c r="XDA2369" t="s">
        <v>46</v>
      </c>
      <c r="XDB2369">
        <v>60.025700000000001</v>
      </c>
      <c r="XDC2369">
        <v>0</v>
      </c>
      <c r="XDD2369">
        <v>1</v>
      </c>
      <c r="XDE2369">
        <v>1801.25</v>
      </c>
      <c r="XDF2369">
        <v>29</v>
      </c>
    </row>
    <row r="2370" spans="16324:16334" x14ac:dyDescent="0.3">
      <c r="XCV2370" t="s">
        <v>518</v>
      </c>
      <c r="XCW2370">
        <v>2</v>
      </c>
      <c r="XCX2370">
        <v>5</v>
      </c>
      <c r="XCY2370">
        <v>0.05</v>
      </c>
      <c r="XCZ2370">
        <v>100</v>
      </c>
      <c r="XDA2370">
        <v>1047</v>
      </c>
      <c r="XDB2370">
        <v>94.718500000000006</v>
      </c>
      <c r="XDC2370">
        <v>12</v>
      </c>
      <c r="XDD2370">
        <v>332</v>
      </c>
      <c r="XDE2370">
        <v>1800.06</v>
      </c>
      <c r="XDF2370">
        <v>25654</v>
      </c>
    </row>
    <row r="2371" spans="16324:16334" x14ac:dyDescent="0.3">
      <c r="XCV2371" t="s">
        <v>518</v>
      </c>
      <c r="XCW2371">
        <v>2</v>
      </c>
      <c r="XCX2371">
        <v>5</v>
      </c>
      <c r="XCY2371">
        <v>0.1</v>
      </c>
      <c r="XCZ2371">
        <v>100</v>
      </c>
      <c r="XDA2371">
        <v>1047</v>
      </c>
      <c r="XDB2371">
        <v>43.829799999999999</v>
      </c>
      <c r="XDC2371">
        <v>0</v>
      </c>
      <c r="XDD2371">
        <v>266</v>
      </c>
      <c r="XDE2371">
        <v>1800.11</v>
      </c>
      <c r="XDF2371">
        <v>23628</v>
      </c>
    </row>
    <row r="2372" spans="16324:16334" x14ac:dyDescent="0.3">
      <c r="XCV2372" t="s">
        <v>518</v>
      </c>
      <c r="XCW2372">
        <v>2</v>
      </c>
      <c r="XCX2372">
        <v>5</v>
      </c>
      <c r="XCY2372">
        <v>0.15</v>
      </c>
      <c r="XCZ2372">
        <v>100</v>
      </c>
      <c r="XDA2372">
        <v>1047</v>
      </c>
      <c r="XDB2372">
        <v>158.16300000000001</v>
      </c>
      <c r="XDC2372">
        <v>10</v>
      </c>
      <c r="XDD2372">
        <v>239</v>
      </c>
      <c r="XDE2372">
        <v>1800.05</v>
      </c>
      <c r="XDF2372">
        <v>22790</v>
      </c>
    </row>
    <row r="2373" spans="16324:16334" x14ac:dyDescent="0.3">
      <c r="XCV2373" t="s">
        <v>518</v>
      </c>
      <c r="XCW2373">
        <v>2</v>
      </c>
      <c r="XCX2373">
        <v>5</v>
      </c>
      <c r="XCY2373">
        <v>0.2</v>
      </c>
      <c r="XCZ2373">
        <v>100</v>
      </c>
      <c r="XDA2373">
        <v>1048</v>
      </c>
      <c r="XDB2373">
        <v>65.757000000000005</v>
      </c>
      <c r="XDC2373">
        <v>3</v>
      </c>
      <c r="XDD2373">
        <v>257</v>
      </c>
      <c r="XDE2373">
        <v>1800.12</v>
      </c>
      <c r="XDF2373">
        <v>19571</v>
      </c>
    </row>
    <row r="2374" spans="16324:16334" x14ac:dyDescent="0.3">
      <c r="XCV2374" t="s">
        <v>518</v>
      </c>
      <c r="XCW2374">
        <v>2</v>
      </c>
      <c r="XCX2374">
        <v>10</v>
      </c>
      <c r="XCY2374">
        <v>0.05</v>
      </c>
      <c r="XCZ2374">
        <v>100</v>
      </c>
      <c r="XDA2374">
        <v>1047</v>
      </c>
      <c r="XDB2374">
        <v>155.73599999999999</v>
      </c>
      <c r="XDC2374">
        <v>8</v>
      </c>
      <c r="XDD2374">
        <v>228</v>
      </c>
      <c r="XDE2374">
        <v>1800.02</v>
      </c>
      <c r="XDF2374">
        <v>19007</v>
      </c>
    </row>
    <row r="2375" spans="16324:16334" x14ac:dyDescent="0.3">
      <c r="XCV2375" t="s">
        <v>518</v>
      </c>
      <c r="XCW2375">
        <v>2</v>
      </c>
      <c r="XCX2375">
        <v>10</v>
      </c>
      <c r="XCY2375">
        <v>0.1</v>
      </c>
      <c r="XCZ2375">
        <v>100</v>
      </c>
      <c r="XDA2375">
        <v>1048</v>
      </c>
      <c r="XDB2375">
        <v>156.91200000000001</v>
      </c>
      <c r="XDC2375">
        <v>4</v>
      </c>
      <c r="XDD2375">
        <v>80</v>
      </c>
      <c r="XDE2375">
        <v>1800.64</v>
      </c>
      <c r="XDF2375">
        <v>9218</v>
      </c>
    </row>
    <row r="2376" spans="16324:16334" x14ac:dyDescent="0.3">
      <c r="XCV2376" t="s">
        <v>518</v>
      </c>
      <c r="XCW2376">
        <v>2</v>
      </c>
      <c r="XCX2376">
        <v>10</v>
      </c>
      <c r="XCY2376">
        <v>0.15</v>
      </c>
      <c r="XCZ2376">
        <v>100</v>
      </c>
      <c r="XDA2376">
        <v>1064</v>
      </c>
      <c r="XDB2376">
        <v>388.02</v>
      </c>
      <c r="XDC2376">
        <v>6</v>
      </c>
      <c r="XDD2376">
        <v>31</v>
      </c>
      <c r="XDE2376">
        <v>1800.46</v>
      </c>
      <c r="XDF2376">
        <v>5402</v>
      </c>
    </row>
    <row r="2377" spans="16324:16334" x14ac:dyDescent="0.3">
      <c r="XCV2377" t="s">
        <v>518</v>
      </c>
      <c r="XCW2377">
        <v>2</v>
      </c>
      <c r="XCX2377">
        <v>10</v>
      </c>
      <c r="XCY2377">
        <v>0.2</v>
      </c>
      <c r="XCZ2377">
        <v>100</v>
      </c>
      <c r="XDA2377">
        <v>1068</v>
      </c>
      <c r="XDB2377">
        <v>880.32299999999998</v>
      </c>
      <c r="XDC2377">
        <v>0</v>
      </c>
      <c r="XDD2377">
        <v>9</v>
      </c>
      <c r="XDE2377">
        <v>1800.07</v>
      </c>
      <c r="XDF2377">
        <v>2898</v>
      </c>
    </row>
    <row r="2378" spans="16324:16334" x14ac:dyDescent="0.3">
      <c r="XCV2378" t="s">
        <v>518</v>
      </c>
      <c r="XCW2378">
        <v>2</v>
      </c>
      <c r="XCX2378">
        <v>25</v>
      </c>
      <c r="XCY2378">
        <v>0.05</v>
      </c>
      <c r="XCZ2378">
        <v>100</v>
      </c>
      <c r="XDA2378">
        <v>1055</v>
      </c>
      <c r="XDB2378">
        <v>448.87299999999999</v>
      </c>
      <c r="XDC2378">
        <v>15</v>
      </c>
      <c r="XDD2378">
        <v>109</v>
      </c>
      <c r="XDE2378">
        <v>1800.16</v>
      </c>
      <c r="XDF2378">
        <v>11237</v>
      </c>
    </row>
    <row r="2379" spans="16324:16334" x14ac:dyDescent="0.3">
      <c r="XCV2379" t="s">
        <v>518</v>
      </c>
      <c r="XCW2379">
        <v>2</v>
      </c>
      <c r="XCX2379">
        <v>25</v>
      </c>
      <c r="XCY2379">
        <v>0.1</v>
      </c>
      <c r="XCZ2379">
        <v>100</v>
      </c>
      <c r="XDA2379">
        <v>1073</v>
      </c>
      <c r="XDB2379">
        <v>1526.35</v>
      </c>
      <c r="XDC2379">
        <v>14</v>
      </c>
      <c r="XDD2379">
        <v>20</v>
      </c>
      <c r="XDE2379">
        <v>1800.49</v>
      </c>
      <c r="XDF2379">
        <v>4203</v>
      </c>
    </row>
    <row r="2380" spans="16324:16334" x14ac:dyDescent="0.3">
      <c r="XCV2380" t="s">
        <v>518</v>
      </c>
      <c r="XCW2380">
        <v>2</v>
      </c>
      <c r="XCX2380">
        <v>25</v>
      </c>
      <c r="XCY2380">
        <v>0.15</v>
      </c>
      <c r="XCZ2380">
        <v>100</v>
      </c>
      <c r="XDA2380">
        <v>1440</v>
      </c>
      <c r="XDB2380">
        <v>1840.71</v>
      </c>
      <c r="XDC2380">
        <v>0</v>
      </c>
      <c r="XDD2380">
        <v>1</v>
      </c>
      <c r="XDE2380">
        <v>1840.71</v>
      </c>
      <c r="XDF2380">
        <v>62</v>
      </c>
    </row>
    <row r="2381" spans="16324:16334" x14ac:dyDescent="0.3">
      <c r="XCV2381" t="s">
        <v>518</v>
      </c>
      <c r="XCW2381">
        <v>2</v>
      </c>
      <c r="XCX2381">
        <v>25</v>
      </c>
      <c r="XCY2381">
        <v>0.2</v>
      </c>
      <c r="XCZ2381">
        <v>100</v>
      </c>
      <c r="XDA2381" t="s">
        <v>46</v>
      </c>
      <c r="XDB2381">
        <v>60.026299999999999</v>
      </c>
      <c r="XDC2381">
        <v>0</v>
      </c>
      <c r="XDD2381">
        <v>1</v>
      </c>
      <c r="XDE2381">
        <v>1800.73</v>
      </c>
      <c r="XDF2381">
        <v>29</v>
      </c>
    </row>
    <row r="2382" spans="16324:16334" x14ac:dyDescent="0.3">
      <c r="XCV2382" t="s">
        <v>518</v>
      </c>
      <c r="XCW2382">
        <v>2</v>
      </c>
      <c r="XCX2382">
        <v>50</v>
      </c>
      <c r="XCY2382">
        <v>0.05</v>
      </c>
      <c r="XCZ2382">
        <v>100</v>
      </c>
      <c r="XDA2382">
        <v>1059</v>
      </c>
      <c r="XDB2382">
        <v>156.357</v>
      </c>
      <c r="XDC2382">
        <v>1</v>
      </c>
      <c r="XDD2382">
        <v>77</v>
      </c>
      <c r="XDE2382">
        <v>1800.04</v>
      </c>
      <c r="XDF2382">
        <v>10579</v>
      </c>
    </row>
    <row r="2383" spans="16324:16334" x14ac:dyDescent="0.3">
      <c r="XCV2383" t="s">
        <v>518</v>
      </c>
      <c r="XCW2383">
        <v>2</v>
      </c>
      <c r="XCX2383">
        <v>50</v>
      </c>
      <c r="XCY2383">
        <v>0.1</v>
      </c>
      <c r="XCZ2383">
        <v>100</v>
      </c>
      <c r="XDA2383">
        <v>1100</v>
      </c>
      <c r="XDB2383">
        <v>1695.23</v>
      </c>
      <c r="XDC2383">
        <v>13</v>
      </c>
      <c r="XDD2383">
        <v>16</v>
      </c>
      <c r="XDE2383">
        <v>1800.36</v>
      </c>
      <c r="XDF2383">
        <v>3540</v>
      </c>
    </row>
    <row r="2384" spans="16324:16334" x14ac:dyDescent="0.3">
      <c r="XCV2384" t="s">
        <v>518</v>
      </c>
      <c r="XCW2384">
        <v>2</v>
      </c>
      <c r="XCX2384">
        <v>50</v>
      </c>
      <c r="XCY2384">
        <v>0.15</v>
      </c>
      <c r="XCZ2384">
        <v>100</v>
      </c>
      <c r="XDA2384" t="s">
        <v>46</v>
      </c>
      <c r="XDB2384">
        <v>60.021000000000001</v>
      </c>
      <c r="XDC2384">
        <v>0</v>
      </c>
      <c r="XDD2384">
        <v>1</v>
      </c>
      <c r="XDE2384">
        <v>1800.81</v>
      </c>
      <c r="XDF2384">
        <v>29</v>
      </c>
    </row>
    <row r="2385" spans="16324:16334" x14ac:dyDescent="0.3">
      <c r="XCV2385" t="s">
        <v>518</v>
      </c>
      <c r="XCW2385">
        <v>2</v>
      </c>
      <c r="XCX2385">
        <v>50</v>
      </c>
      <c r="XCY2385">
        <v>0.2</v>
      </c>
      <c r="XCZ2385">
        <v>100</v>
      </c>
      <c r="XDA2385" t="s">
        <v>46</v>
      </c>
      <c r="XDB2385">
        <v>60.023800000000001</v>
      </c>
      <c r="XDC2385">
        <v>0</v>
      </c>
      <c r="XDD2385">
        <v>1</v>
      </c>
      <c r="XDE2385">
        <v>1800.55</v>
      </c>
      <c r="XDF2385">
        <v>29</v>
      </c>
    </row>
    <row r="2386" spans="16324:16334" x14ac:dyDescent="0.3">
      <c r="XCV2386" t="s">
        <v>518</v>
      </c>
      <c r="XCW2386">
        <v>3</v>
      </c>
      <c r="XCX2386">
        <v>0</v>
      </c>
      <c r="XCY2386">
        <v>0.05</v>
      </c>
      <c r="XCZ2386">
        <v>100</v>
      </c>
      <c r="XDA2386">
        <v>1096</v>
      </c>
      <c r="XDB2386">
        <v>978.20500000000004</v>
      </c>
      <c r="XDC2386">
        <v>25</v>
      </c>
      <c r="XDD2386">
        <v>62</v>
      </c>
      <c r="XDE2386">
        <v>1800.08</v>
      </c>
      <c r="XDF2386">
        <v>13792</v>
      </c>
    </row>
    <row r="2387" spans="16324:16334" x14ac:dyDescent="0.3">
      <c r="XCV2387" t="s">
        <v>518</v>
      </c>
      <c r="XCW2387">
        <v>3</v>
      </c>
      <c r="XCX2387">
        <v>10</v>
      </c>
      <c r="XCY2387">
        <v>0.05</v>
      </c>
      <c r="XCZ2387">
        <v>100</v>
      </c>
      <c r="XDA2387">
        <v>1096</v>
      </c>
      <c r="XDB2387">
        <v>199.119</v>
      </c>
      <c r="XDC2387">
        <v>5</v>
      </c>
      <c r="XDD2387">
        <v>94</v>
      </c>
      <c r="XDE2387">
        <v>1800.12</v>
      </c>
      <c r="XDF2387">
        <v>13667</v>
      </c>
    </row>
    <row r="2388" spans="16324:16334" x14ac:dyDescent="0.3">
      <c r="XCV2388" t="s">
        <v>518</v>
      </c>
      <c r="XCW2388">
        <v>3</v>
      </c>
      <c r="XCX2388">
        <v>25</v>
      </c>
      <c r="XCY2388">
        <v>0.05</v>
      </c>
      <c r="XCZ2388">
        <v>100</v>
      </c>
      <c r="XDA2388">
        <v>1096</v>
      </c>
      <c r="XDB2388">
        <v>467.07100000000003</v>
      </c>
      <c r="XDC2388">
        <v>21</v>
      </c>
      <c r="XDD2388">
        <v>96</v>
      </c>
      <c r="XDE2388">
        <v>1800</v>
      </c>
      <c r="XDF2388">
        <v>13960</v>
      </c>
    </row>
    <row r="2389" spans="16324:16334" x14ac:dyDescent="0.3">
      <c r="XCV2389" t="s">
        <v>518</v>
      </c>
      <c r="XCW2389">
        <v>3</v>
      </c>
      <c r="XCX2389">
        <v>50</v>
      </c>
      <c r="XCY2389">
        <v>0.05</v>
      </c>
      <c r="XCZ2389">
        <v>100</v>
      </c>
      <c r="XDA2389">
        <v>1096</v>
      </c>
      <c r="XDB2389">
        <v>462.178</v>
      </c>
      <c r="XDC2389">
        <v>13</v>
      </c>
      <c r="XDD2389">
        <v>74</v>
      </c>
      <c r="XDE2389">
        <v>1800.17</v>
      </c>
      <c r="XDF2389">
        <v>14010</v>
      </c>
    </row>
    <row r="2390" spans="16324:16334" x14ac:dyDescent="0.3">
      <c r="XCV2390" t="s">
        <v>519</v>
      </c>
      <c r="XCW2390">
        <v>3</v>
      </c>
      <c r="XCX2390">
        <v>0</v>
      </c>
      <c r="XCY2390">
        <v>0.2</v>
      </c>
      <c r="XCZ2390">
        <v>50</v>
      </c>
      <c r="XDA2390" t="s">
        <v>511</v>
      </c>
      <c r="XDB2390" t="s">
        <v>511</v>
      </c>
      <c r="XDC2390" t="s">
        <v>511</v>
      </c>
      <c r="XDD2390" t="s">
        <v>511</v>
      </c>
      <c r="XDE2390" t="s">
        <v>511</v>
      </c>
    </row>
    <row r="2391" spans="16324:16334" x14ac:dyDescent="0.3">
      <c r="XCV2391" t="s">
        <v>519</v>
      </c>
      <c r="XCW2391">
        <v>3</v>
      </c>
      <c r="XCX2391">
        <v>10</v>
      </c>
      <c r="XCY2391">
        <v>0.2</v>
      </c>
      <c r="XCZ2391">
        <v>50</v>
      </c>
      <c r="XDA2391" t="s">
        <v>511</v>
      </c>
      <c r="XDB2391" t="s">
        <v>511</v>
      </c>
      <c r="XDC2391" t="s">
        <v>511</v>
      </c>
      <c r="XDD2391" t="s">
        <v>511</v>
      </c>
      <c r="XDE2391" t="s">
        <v>511</v>
      </c>
    </row>
    <row r="2392" spans="16324:16334" x14ac:dyDescent="0.3">
      <c r="XCV2392" t="s">
        <v>519</v>
      </c>
      <c r="XCW2392">
        <v>3</v>
      </c>
      <c r="XCX2392">
        <v>10</v>
      </c>
      <c r="XCY2392">
        <v>0.1</v>
      </c>
      <c r="XCZ2392">
        <v>50</v>
      </c>
      <c r="XDA2392" t="s">
        <v>511</v>
      </c>
      <c r="XDB2392" t="s">
        <v>511</v>
      </c>
      <c r="XDC2392" t="s">
        <v>511</v>
      </c>
      <c r="XDD2392" t="s">
        <v>511</v>
      </c>
      <c r="XDE2392" t="s">
        <v>511</v>
      </c>
    </row>
    <row r="2393" spans="16324:16334" x14ac:dyDescent="0.3">
      <c r="XCV2393" t="s">
        <v>519</v>
      </c>
      <c r="XCW2393">
        <v>3</v>
      </c>
      <c r="XCX2393">
        <v>25</v>
      </c>
      <c r="XCY2393">
        <v>0.1</v>
      </c>
      <c r="XCZ2393">
        <v>50</v>
      </c>
      <c r="XDA2393" t="s">
        <v>511</v>
      </c>
      <c r="XDB2393" t="s">
        <v>511</v>
      </c>
      <c r="XDC2393" t="s">
        <v>511</v>
      </c>
      <c r="XDD2393" t="s">
        <v>511</v>
      </c>
      <c r="XDE2393" t="s">
        <v>511</v>
      </c>
    </row>
    <row r="2394" spans="16324:16334" x14ac:dyDescent="0.3">
      <c r="XCV2394" t="s">
        <v>519</v>
      </c>
      <c r="XCW2394">
        <v>3</v>
      </c>
      <c r="XCX2394">
        <v>10</v>
      </c>
      <c r="XCY2394">
        <v>0.15</v>
      </c>
      <c r="XCZ2394">
        <v>50</v>
      </c>
      <c r="XDA2394" t="s">
        <v>511</v>
      </c>
      <c r="XDB2394" t="s">
        <v>511</v>
      </c>
      <c r="XDC2394" t="s">
        <v>511</v>
      </c>
      <c r="XDD2394" t="s">
        <v>511</v>
      </c>
      <c r="XDE2394" t="s">
        <v>511</v>
      </c>
    </row>
    <row r="2395" spans="16324:16334" x14ac:dyDescent="0.3">
      <c r="XCV2395" t="s">
        <v>519</v>
      </c>
      <c r="XCW2395">
        <v>3</v>
      </c>
      <c r="XCX2395">
        <v>0</v>
      </c>
      <c r="XCY2395">
        <v>0.15</v>
      </c>
      <c r="XCZ2395">
        <v>50</v>
      </c>
      <c r="XDA2395" t="s">
        <v>511</v>
      </c>
      <c r="XDB2395" t="s">
        <v>511</v>
      </c>
      <c r="XDC2395" t="s">
        <v>511</v>
      </c>
      <c r="XDD2395" t="s">
        <v>511</v>
      </c>
      <c r="XDE2395" t="s">
        <v>511</v>
      </c>
    </row>
    <row r="2396" spans="16324:16334" x14ac:dyDescent="0.3">
      <c r="XCV2396" t="s">
        <v>519</v>
      </c>
      <c r="XCW2396">
        <v>3</v>
      </c>
      <c r="XCX2396">
        <v>0</v>
      </c>
      <c r="XCY2396">
        <v>0.1</v>
      </c>
      <c r="XCZ2396">
        <v>50</v>
      </c>
      <c r="XDA2396" t="s">
        <v>511</v>
      </c>
      <c r="XDB2396" t="s">
        <v>511</v>
      </c>
      <c r="XDC2396" t="s">
        <v>511</v>
      </c>
      <c r="XDD2396" t="s">
        <v>511</v>
      </c>
      <c r="XDE2396" t="s">
        <v>511</v>
      </c>
    </row>
    <row r="2397" spans="16324:16334" x14ac:dyDescent="0.3">
      <c r="XCV2397" t="s">
        <v>519</v>
      </c>
      <c r="XCW2397">
        <v>3</v>
      </c>
      <c r="XCX2397">
        <v>50</v>
      </c>
      <c r="XCY2397">
        <v>0.15</v>
      </c>
      <c r="XCZ2397">
        <v>50</v>
      </c>
      <c r="XDA2397" t="s">
        <v>511</v>
      </c>
      <c r="XDB2397" t="s">
        <v>511</v>
      </c>
      <c r="XDC2397" t="s">
        <v>511</v>
      </c>
      <c r="XDD2397" t="s">
        <v>511</v>
      </c>
      <c r="XDE2397" t="s">
        <v>511</v>
      </c>
    </row>
    <row r="2398" spans="16324:16334" x14ac:dyDescent="0.3">
      <c r="XCV2398" t="s">
        <v>519</v>
      </c>
      <c r="XCW2398">
        <v>3</v>
      </c>
      <c r="XCX2398">
        <v>50</v>
      </c>
      <c r="XCY2398">
        <v>0.1</v>
      </c>
      <c r="XCZ2398">
        <v>50</v>
      </c>
      <c r="XDA2398" t="s">
        <v>511</v>
      </c>
      <c r="XDB2398" t="s">
        <v>511</v>
      </c>
      <c r="XDC2398" t="s">
        <v>511</v>
      </c>
      <c r="XDD2398" t="s">
        <v>511</v>
      </c>
      <c r="XDE2398" t="s">
        <v>511</v>
      </c>
    </row>
    <row r="2399" spans="16324:16334" x14ac:dyDescent="0.3">
      <c r="XCV2399" t="s">
        <v>519</v>
      </c>
      <c r="XCW2399">
        <v>3</v>
      </c>
      <c r="XCX2399">
        <v>50</v>
      </c>
      <c r="XCY2399">
        <v>0.2</v>
      </c>
      <c r="XCZ2399">
        <v>50</v>
      </c>
      <c r="XDA2399" t="s">
        <v>511</v>
      </c>
      <c r="XDB2399" t="s">
        <v>511</v>
      </c>
      <c r="XDC2399" t="s">
        <v>511</v>
      </c>
      <c r="XDD2399" t="s">
        <v>511</v>
      </c>
      <c r="XDE2399" t="s">
        <v>511</v>
      </c>
    </row>
    <row r="2400" spans="16324:16334" x14ac:dyDescent="0.3">
      <c r="XCV2400" t="s">
        <v>519</v>
      </c>
      <c r="XCW2400">
        <v>3</v>
      </c>
      <c r="XCX2400">
        <v>25</v>
      </c>
      <c r="XCY2400">
        <v>0.2</v>
      </c>
      <c r="XCZ2400">
        <v>50</v>
      </c>
      <c r="XDA2400" t="s">
        <v>511</v>
      </c>
      <c r="XDB2400" t="s">
        <v>511</v>
      </c>
      <c r="XDC2400" t="s">
        <v>511</v>
      </c>
      <c r="XDD2400" t="s">
        <v>511</v>
      </c>
      <c r="XDE2400" t="s">
        <v>511</v>
      </c>
    </row>
    <row r="2401" spans="16324:16333" x14ac:dyDescent="0.3">
      <c r="XCV2401" t="s">
        <v>519</v>
      </c>
      <c r="XCW2401">
        <v>3</v>
      </c>
      <c r="XCX2401">
        <v>25</v>
      </c>
      <c r="XCY2401">
        <v>0.15</v>
      </c>
      <c r="XCZ2401">
        <v>50</v>
      </c>
      <c r="XDA2401" t="s">
        <v>511</v>
      </c>
      <c r="XDB2401" t="s">
        <v>511</v>
      </c>
      <c r="XDC2401" t="s">
        <v>511</v>
      </c>
      <c r="XDD2401" t="s">
        <v>511</v>
      </c>
      <c r="XDE2401" t="s">
        <v>511</v>
      </c>
    </row>
    <row r="2402" spans="16324:16333" x14ac:dyDescent="0.3">
      <c r="XCV2402" t="s">
        <v>524</v>
      </c>
      <c r="XCW2402">
        <v>3</v>
      </c>
      <c r="XCX2402">
        <v>10</v>
      </c>
      <c r="XCY2402">
        <v>0.2</v>
      </c>
      <c r="XCZ2402">
        <v>100</v>
      </c>
      <c r="XDA2402" t="s">
        <v>511</v>
      </c>
      <c r="XDB2402" t="s">
        <v>511</v>
      </c>
      <c r="XDC2402" t="s">
        <v>511</v>
      </c>
      <c r="XDD2402" t="s">
        <v>511</v>
      </c>
      <c r="XDE2402" t="s">
        <v>511</v>
      </c>
    </row>
    <row r="2403" spans="16324:16333" x14ac:dyDescent="0.3">
      <c r="XCV2403" t="s">
        <v>524</v>
      </c>
      <c r="XCW2403">
        <v>3</v>
      </c>
      <c r="XCX2403">
        <v>10</v>
      </c>
      <c r="XCY2403">
        <v>0.1</v>
      </c>
      <c r="XCZ2403">
        <v>100</v>
      </c>
      <c r="XDA2403" t="s">
        <v>511</v>
      </c>
      <c r="XDB2403" t="s">
        <v>511</v>
      </c>
      <c r="XDC2403" t="s">
        <v>511</v>
      </c>
      <c r="XDD2403" t="s">
        <v>511</v>
      </c>
      <c r="XDE2403" t="s">
        <v>511</v>
      </c>
    </row>
    <row r="2404" spans="16324:16333" x14ac:dyDescent="0.3">
      <c r="XCV2404" t="s">
        <v>524</v>
      </c>
      <c r="XCW2404">
        <v>3</v>
      </c>
      <c r="XCX2404">
        <v>10</v>
      </c>
      <c r="XCY2404">
        <v>0.15</v>
      </c>
      <c r="XCZ2404">
        <v>100</v>
      </c>
      <c r="XDA2404" t="s">
        <v>511</v>
      </c>
      <c r="XDB2404" t="s">
        <v>511</v>
      </c>
      <c r="XDC2404" t="s">
        <v>511</v>
      </c>
      <c r="XDD2404" t="s">
        <v>511</v>
      </c>
      <c r="XDE2404" t="s">
        <v>511</v>
      </c>
    </row>
    <row r="2405" spans="16324:16333" x14ac:dyDescent="0.3">
      <c r="XCV2405" t="s">
        <v>524</v>
      </c>
      <c r="XCW2405">
        <v>3</v>
      </c>
      <c r="XCX2405">
        <v>0</v>
      </c>
      <c r="XCY2405">
        <v>0.1</v>
      </c>
      <c r="XCZ2405">
        <v>100</v>
      </c>
      <c r="XDA2405" t="s">
        <v>511</v>
      </c>
      <c r="XDB2405" t="s">
        <v>511</v>
      </c>
      <c r="XDC2405" t="s">
        <v>511</v>
      </c>
      <c r="XDD2405" t="s">
        <v>511</v>
      </c>
      <c r="XDE2405" t="s">
        <v>511</v>
      </c>
    </row>
    <row r="2406" spans="16324:16333" x14ac:dyDescent="0.3">
      <c r="XCV2406" t="s">
        <v>524</v>
      </c>
      <c r="XCW2406">
        <v>3</v>
      </c>
      <c r="XCX2406">
        <v>0</v>
      </c>
      <c r="XCY2406">
        <v>0.15</v>
      </c>
      <c r="XCZ2406">
        <v>100</v>
      </c>
      <c r="XDA2406" t="s">
        <v>511</v>
      </c>
      <c r="XDB2406" t="s">
        <v>511</v>
      </c>
      <c r="XDC2406" t="s">
        <v>511</v>
      </c>
      <c r="XDD2406" t="s">
        <v>511</v>
      </c>
      <c r="XDE2406" t="s">
        <v>511</v>
      </c>
    </row>
    <row r="2407" spans="16324:16333" x14ac:dyDescent="0.3">
      <c r="XCV2407" t="s">
        <v>524</v>
      </c>
      <c r="XCW2407">
        <v>3</v>
      </c>
      <c r="XCX2407">
        <v>0</v>
      </c>
      <c r="XCY2407">
        <v>0.2</v>
      </c>
      <c r="XCZ2407">
        <v>100</v>
      </c>
      <c r="XDA2407" t="s">
        <v>511</v>
      </c>
      <c r="XDB2407" t="s">
        <v>511</v>
      </c>
      <c r="XDC2407" t="s">
        <v>511</v>
      </c>
      <c r="XDD2407" t="s">
        <v>511</v>
      </c>
      <c r="XDE2407" t="s">
        <v>511</v>
      </c>
    </row>
    <row r="2408" spans="16324:16333" x14ac:dyDescent="0.3">
      <c r="XCV2408" t="s">
        <v>524</v>
      </c>
      <c r="XCW2408">
        <v>3</v>
      </c>
      <c r="XCX2408">
        <v>25</v>
      </c>
      <c r="XCY2408">
        <v>0.15</v>
      </c>
      <c r="XCZ2408">
        <v>100</v>
      </c>
      <c r="XDA2408" t="s">
        <v>511</v>
      </c>
      <c r="XDB2408" t="s">
        <v>511</v>
      </c>
      <c r="XDC2408" t="s">
        <v>511</v>
      </c>
      <c r="XDD2408" t="s">
        <v>511</v>
      </c>
      <c r="XDE2408" t="s">
        <v>511</v>
      </c>
    </row>
    <row r="2409" spans="16324:16333" x14ac:dyDescent="0.3">
      <c r="XCV2409" t="s">
        <v>524</v>
      </c>
      <c r="XCW2409">
        <v>3</v>
      </c>
      <c r="XCX2409">
        <v>25</v>
      </c>
      <c r="XCY2409">
        <v>0.1</v>
      </c>
      <c r="XCZ2409">
        <v>100</v>
      </c>
      <c r="XDA2409" t="s">
        <v>511</v>
      </c>
      <c r="XDB2409" t="s">
        <v>511</v>
      </c>
      <c r="XDC2409" t="s">
        <v>511</v>
      </c>
      <c r="XDD2409" t="s">
        <v>511</v>
      </c>
      <c r="XDE2409" t="s">
        <v>511</v>
      </c>
    </row>
    <row r="2410" spans="16324:16333" x14ac:dyDescent="0.3">
      <c r="XCV2410" t="s">
        <v>524</v>
      </c>
      <c r="XCW2410">
        <v>3</v>
      </c>
      <c r="XCX2410">
        <v>50</v>
      </c>
      <c r="XCY2410">
        <v>0.1</v>
      </c>
      <c r="XCZ2410">
        <v>100</v>
      </c>
      <c r="XDA2410" t="s">
        <v>511</v>
      </c>
      <c r="XDB2410" t="s">
        <v>511</v>
      </c>
      <c r="XDC2410" t="s">
        <v>511</v>
      </c>
      <c r="XDD2410" t="s">
        <v>511</v>
      </c>
      <c r="XDE2410" t="s">
        <v>511</v>
      </c>
    </row>
    <row r="2411" spans="16324:16333" x14ac:dyDescent="0.3">
      <c r="XCV2411" t="s">
        <v>524</v>
      </c>
      <c r="XCW2411">
        <v>3</v>
      </c>
      <c r="XCX2411">
        <v>50</v>
      </c>
      <c r="XCY2411">
        <v>0.2</v>
      </c>
      <c r="XCZ2411">
        <v>100</v>
      </c>
      <c r="XDA2411" t="s">
        <v>511</v>
      </c>
      <c r="XDB2411" t="s">
        <v>511</v>
      </c>
      <c r="XDC2411" t="s">
        <v>511</v>
      </c>
      <c r="XDD2411" t="s">
        <v>511</v>
      </c>
      <c r="XDE2411" t="s">
        <v>511</v>
      </c>
    </row>
    <row r="2412" spans="16324:16333" x14ac:dyDescent="0.3">
      <c r="XCV2412" t="s">
        <v>524</v>
      </c>
      <c r="XCW2412">
        <v>3</v>
      </c>
      <c r="XCX2412">
        <v>25</v>
      </c>
      <c r="XCY2412">
        <v>0.2</v>
      </c>
      <c r="XCZ2412">
        <v>100</v>
      </c>
      <c r="XDA2412" t="s">
        <v>511</v>
      </c>
      <c r="XDB2412" t="s">
        <v>511</v>
      </c>
      <c r="XDC2412" t="s">
        <v>511</v>
      </c>
      <c r="XDD2412" t="s">
        <v>511</v>
      </c>
      <c r="XDE2412" t="s">
        <v>511</v>
      </c>
    </row>
    <row r="2413" spans="16324:16333" x14ac:dyDescent="0.3">
      <c r="XCV2413" t="s">
        <v>524</v>
      </c>
      <c r="XCW2413">
        <v>3</v>
      </c>
      <c r="XCX2413">
        <v>50</v>
      </c>
      <c r="XCY2413">
        <v>0.15</v>
      </c>
      <c r="XCZ2413">
        <v>100</v>
      </c>
      <c r="XDA2413" t="s">
        <v>511</v>
      </c>
      <c r="XDB2413" t="s">
        <v>511</v>
      </c>
      <c r="XDC2413" t="s">
        <v>511</v>
      </c>
      <c r="XDD2413" t="s">
        <v>511</v>
      </c>
      <c r="XDE2413" t="s">
        <v>511</v>
      </c>
    </row>
    <row r="2414" spans="16324:16333" x14ac:dyDescent="0.3">
      <c r="XCV2414" t="s">
        <v>526</v>
      </c>
      <c r="XCW2414">
        <v>3</v>
      </c>
      <c r="XCX2414">
        <v>10</v>
      </c>
      <c r="XCY2414">
        <v>0.1</v>
      </c>
      <c r="XCZ2414">
        <v>50</v>
      </c>
      <c r="XDA2414" t="s">
        <v>511</v>
      </c>
      <c r="XDB2414" t="s">
        <v>511</v>
      </c>
      <c r="XDC2414" t="s">
        <v>511</v>
      </c>
      <c r="XDD2414" t="s">
        <v>511</v>
      </c>
      <c r="XDE2414" t="s">
        <v>511</v>
      </c>
    </row>
    <row r="2415" spans="16324:16333" x14ac:dyDescent="0.3">
      <c r="XCV2415" t="s">
        <v>526</v>
      </c>
      <c r="XCW2415">
        <v>3</v>
      </c>
      <c r="XCX2415">
        <v>0</v>
      </c>
      <c r="XCY2415">
        <v>0.2</v>
      </c>
      <c r="XCZ2415">
        <v>50</v>
      </c>
      <c r="XDA2415" t="s">
        <v>511</v>
      </c>
      <c r="XDB2415" t="s">
        <v>511</v>
      </c>
      <c r="XDC2415" t="s">
        <v>511</v>
      </c>
      <c r="XDD2415" t="s">
        <v>511</v>
      </c>
      <c r="XDE2415" t="s">
        <v>511</v>
      </c>
    </row>
    <row r="2416" spans="16324:16333" x14ac:dyDescent="0.3">
      <c r="XCV2416" t="s">
        <v>526</v>
      </c>
      <c r="XCW2416">
        <v>2</v>
      </c>
      <c r="XCX2416">
        <v>50</v>
      </c>
      <c r="XCY2416">
        <v>0.2</v>
      </c>
      <c r="XCZ2416">
        <v>50</v>
      </c>
      <c r="XDA2416" t="s">
        <v>511</v>
      </c>
      <c r="XDB2416" t="s">
        <v>511</v>
      </c>
      <c r="XDC2416" t="s">
        <v>511</v>
      </c>
      <c r="XDD2416" t="s">
        <v>511</v>
      </c>
      <c r="XDE2416" t="s">
        <v>511</v>
      </c>
    </row>
    <row r="2417" spans="16324:16333" x14ac:dyDescent="0.3">
      <c r="XCV2417" t="s">
        <v>526</v>
      </c>
      <c r="XCW2417">
        <v>3</v>
      </c>
      <c r="XCX2417">
        <v>10</v>
      </c>
      <c r="XCY2417">
        <v>0.05</v>
      </c>
      <c r="XCZ2417">
        <v>50</v>
      </c>
      <c r="XDA2417" t="s">
        <v>511</v>
      </c>
      <c r="XDB2417" t="s">
        <v>511</v>
      </c>
      <c r="XDC2417" t="s">
        <v>511</v>
      </c>
      <c r="XDD2417" t="s">
        <v>511</v>
      </c>
      <c r="XDE2417" t="s">
        <v>511</v>
      </c>
    </row>
    <row r="2418" spans="16324:16333" x14ac:dyDescent="0.3">
      <c r="XCV2418" t="s">
        <v>526</v>
      </c>
      <c r="XCW2418">
        <v>3</v>
      </c>
      <c r="XCX2418">
        <v>0</v>
      </c>
      <c r="XCY2418">
        <v>0.05</v>
      </c>
      <c r="XCZ2418">
        <v>50</v>
      </c>
      <c r="XDA2418" t="s">
        <v>511</v>
      </c>
      <c r="XDB2418" t="s">
        <v>511</v>
      </c>
      <c r="XDC2418" t="s">
        <v>511</v>
      </c>
      <c r="XDD2418" t="s">
        <v>511</v>
      </c>
      <c r="XDE2418" t="s">
        <v>511</v>
      </c>
    </row>
    <row r="2419" spans="16324:16333" x14ac:dyDescent="0.3">
      <c r="XCV2419" t="s">
        <v>526</v>
      </c>
      <c r="XCW2419">
        <v>3</v>
      </c>
      <c r="XCX2419">
        <v>0</v>
      </c>
      <c r="XCY2419">
        <v>0.1</v>
      </c>
      <c r="XCZ2419">
        <v>50</v>
      </c>
      <c r="XDA2419" t="s">
        <v>511</v>
      </c>
      <c r="XDB2419" t="s">
        <v>511</v>
      </c>
      <c r="XDC2419" t="s">
        <v>511</v>
      </c>
      <c r="XDD2419" t="s">
        <v>511</v>
      </c>
      <c r="XDE2419" t="s">
        <v>511</v>
      </c>
    </row>
    <row r="2420" spans="16324:16333" x14ac:dyDescent="0.3">
      <c r="XCV2420" t="s">
        <v>526</v>
      </c>
      <c r="XCW2420">
        <v>3</v>
      </c>
      <c r="XCX2420">
        <v>0</v>
      </c>
      <c r="XCY2420">
        <v>0.15</v>
      </c>
      <c r="XCZ2420">
        <v>50</v>
      </c>
      <c r="XDA2420" t="s">
        <v>511</v>
      </c>
      <c r="XDB2420" t="s">
        <v>511</v>
      </c>
      <c r="XDC2420" t="s">
        <v>511</v>
      </c>
      <c r="XDD2420" t="s">
        <v>511</v>
      </c>
      <c r="XDE2420" t="s">
        <v>511</v>
      </c>
    </row>
    <row r="2421" spans="16324:16333" x14ac:dyDescent="0.3">
      <c r="XCV2421" t="s">
        <v>526</v>
      </c>
      <c r="XCW2421">
        <v>2</v>
      </c>
      <c r="XCX2421">
        <v>50</v>
      </c>
      <c r="XCY2421">
        <v>0.15</v>
      </c>
      <c r="XCZ2421">
        <v>50</v>
      </c>
      <c r="XDA2421" t="s">
        <v>511</v>
      </c>
      <c r="XDB2421" t="s">
        <v>511</v>
      </c>
      <c r="XDC2421" t="s">
        <v>511</v>
      </c>
      <c r="XDD2421" t="s">
        <v>511</v>
      </c>
      <c r="XDE2421" t="s">
        <v>511</v>
      </c>
    </row>
    <row r="2422" spans="16324:16333" x14ac:dyDescent="0.3">
      <c r="XCV2422" t="s">
        <v>526</v>
      </c>
      <c r="XCW2422">
        <v>3</v>
      </c>
      <c r="XCX2422">
        <v>25</v>
      </c>
      <c r="XCY2422">
        <v>0.1</v>
      </c>
      <c r="XCZ2422">
        <v>50</v>
      </c>
      <c r="XDA2422" t="s">
        <v>511</v>
      </c>
      <c r="XDB2422" t="s">
        <v>511</v>
      </c>
      <c r="XDC2422" t="s">
        <v>511</v>
      </c>
      <c r="XDD2422" t="s">
        <v>511</v>
      </c>
      <c r="XDE2422" t="s">
        <v>511</v>
      </c>
    </row>
    <row r="2423" spans="16324:16333" x14ac:dyDescent="0.3">
      <c r="XCV2423" t="s">
        <v>526</v>
      </c>
      <c r="XCW2423">
        <v>3</v>
      </c>
      <c r="XCX2423">
        <v>25</v>
      </c>
      <c r="XCY2423">
        <v>0.05</v>
      </c>
      <c r="XCZ2423">
        <v>50</v>
      </c>
      <c r="XDA2423" t="s">
        <v>511</v>
      </c>
      <c r="XDB2423" t="s">
        <v>511</v>
      </c>
      <c r="XDC2423" t="s">
        <v>511</v>
      </c>
      <c r="XDD2423" t="s">
        <v>511</v>
      </c>
      <c r="XDE2423" t="s">
        <v>511</v>
      </c>
    </row>
    <row r="2424" spans="16324:16333" x14ac:dyDescent="0.3">
      <c r="XCV2424" t="s">
        <v>526</v>
      </c>
      <c r="XCW2424">
        <v>3</v>
      </c>
      <c r="XCX2424">
        <v>25</v>
      </c>
      <c r="XCY2424">
        <v>0.2</v>
      </c>
      <c r="XCZ2424">
        <v>50</v>
      </c>
      <c r="XDA2424" t="s">
        <v>511</v>
      </c>
      <c r="XDB2424" t="s">
        <v>511</v>
      </c>
      <c r="XDC2424" t="s">
        <v>511</v>
      </c>
      <c r="XDD2424" t="s">
        <v>511</v>
      </c>
      <c r="XDE2424" t="s">
        <v>511</v>
      </c>
    </row>
    <row r="2425" spans="16324:16333" x14ac:dyDescent="0.3">
      <c r="XCV2425" t="s">
        <v>526</v>
      </c>
      <c r="XCW2425">
        <v>3</v>
      </c>
      <c r="XCX2425">
        <v>50</v>
      </c>
      <c r="XCY2425">
        <v>0.15</v>
      </c>
      <c r="XCZ2425">
        <v>50</v>
      </c>
      <c r="XDA2425" t="s">
        <v>511</v>
      </c>
      <c r="XDB2425" t="s">
        <v>511</v>
      </c>
      <c r="XDC2425" t="s">
        <v>511</v>
      </c>
      <c r="XDD2425" t="s">
        <v>511</v>
      </c>
      <c r="XDE2425" t="s">
        <v>511</v>
      </c>
    </row>
    <row r="2426" spans="16324:16333" x14ac:dyDescent="0.3">
      <c r="XCV2426" t="s">
        <v>526</v>
      </c>
      <c r="XCW2426">
        <v>3</v>
      </c>
      <c r="XCX2426">
        <v>50</v>
      </c>
      <c r="XCY2426">
        <v>0.2</v>
      </c>
      <c r="XCZ2426">
        <v>50</v>
      </c>
      <c r="XDA2426" t="s">
        <v>511</v>
      </c>
      <c r="XDB2426" t="s">
        <v>511</v>
      </c>
      <c r="XDC2426" t="s">
        <v>511</v>
      </c>
      <c r="XDD2426" t="s">
        <v>511</v>
      </c>
      <c r="XDE2426" t="s">
        <v>511</v>
      </c>
    </row>
    <row r="2427" spans="16324:16333" x14ac:dyDescent="0.3">
      <c r="XCV2427" t="s">
        <v>526</v>
      </c>
      <c r="XCW2427">
        <v>3</v>
      </c>
      <c r="XCX2427">
        <v>50</v>
      </c>
      <c r="XCY2427">
        <v>0.1</v>
      </c>
      <c r="XCZ2427">
        <v>50</v>
      </c>
      <c r="XDA2427" t="s">
        <v>511</v>
      </c>
      <c r="XDB2427" t="s">
        <v>511</v>
      </c>
      <c r="XDC2427" t="s">
        <v>511</v>
      </c>
      <c r="XDD2427" t="s">
        <v>511</v>
      </c>
      <c r="XDE2427" t="s">
        <v>511</v>
      </c>
    </row>
    <row r="2428" spans="16324:16333" x14ac:dyDescent="0.3">
      <c r="XCV2428" t="s">
        <v>526</v>
      </c>
      <c r="XCW2428">
        <v>3</v>
      </c>
      <c r="XCX2428">
        <v>10</v>
      </c>
      <c r="XCY2428">
        <v>0.2</v>
      </c>
      <c r="XCZ2428">
        <v>50</v>
      </c>
      <c r="XDA2428" t="s">
        <v>511</v>
      </c>
      <c r="XDB2428" t="s">
        <v>511</v>
      </c>
      <c r="XDC2428" t="s">
        <v>511</v>
      </c>
      <c r="XDD2428" t="s">
        <v>511</v>
      </c>
      <c r="XDE2428" t="s">
        <v>511</v>
      </c>
    </row>
    <row r="2429" spans="16324:16333" x14ac:dyDescent="0.3">
      <c r="XCV2429" t="s">
        <v>526</v>
      </c>
      <c r="XCW2429">
        <v>3</v>
      </c>
      <c r="XCX2429">
        <v>25</v>
      </c>
      <c r="XCY2429">
        <v>0.15</v>
      </c>
      <c r="XCZ2429">
        <v>50</v>
      </c>
      <c r="XDA2429" t="s">
        <v>511</v>
      </c>
      <c r="XDB2429" t="s">
        <v>511</v>
      </c>
      <c r="XDC2429" t="s">
        <v>511</v>
      </c>
      <c r="XDD2429" t="s">
        <v>511</v>
      </c>
      <c r="XDE2429" t="s">
        <v>511</v>
      </c>
    </row>
    <row r="2430" spans="16324:16333" x14ac:dyDescent="0.3">
      <c r="XCV2430" t="s">
        <v>526</v>
      </c>
      <c r="XCW2430">
        <v>3</v>
      </c>
      <c r="XCX2430">
        <v>10</v>
      </c>
      <c r="XCY2430">
        <v>0.15</v>
      </c>
      <c r="XCZ2430">
        <v>50</v>
      </c>
      <c r="XDA2430" t="s">
        <v>511</v>
      </c>
      <c r="XDB2430" t="s">
        <v>511</v>
      </c>
      <c r="XDC2430" t="s">
        <v>511</v>
      </c>
      <c r="XDD2430" t="s">
        <v>511</v>
      </c>
      <c r="XDE2430" t="s">
        <v>511</v>
      </c>
    </row>
    <row r="2431" spans="16324:16333" x14ac:dyDescent="0.3">
      <c r="XCV2431" t="s">
        <v>526</v>
      </c>
      <c r="XCW2431">
        <v>3</v>
      </c>
      <c r="XCX2431">
        <v>50</v>
      </c>
      <c r="XCY2431">
        <v>0.05</v>
      </c>
      <c r="XCZ2431">
        <v>50</v>
      </c>
      <c r="XDA2431" t="s">
        <v>511</v>
      </c>
      <c r="XDB2431" t="s">
        <v>511</v>
      </c>
      <c r="XDC2431" t="s">
        <v>511</v>
      </c>
      <c r="XDD2431" t="s">
        <v>511</v>
      </c>
      <c r="XDE2431" t="s">
        <v>511</v>
      </c>
    </row>
    <row r="2432" spans="16324:16333" x14ac:dyDescent="0.3">
      <c r="XCV2432" t="s">
        <v>513</v>
      </c>
      <c r="XCW2432">
        <v>3</v>
      </c>
      <c r="XCX2432">
        <v>0</v>
      </c>
      <c r="XCY2432">
        <v>0.05</v>
      </c>
      <c r="XCZ2432">
        <v>50</v>
      </c>
      <c r="XDA2432" t="s">
        <v>511</v>
      </c>
      <c r="XDB2432" t="s">
        <v>511</v>
      </c>
      <c r="XDC2432" t="s">
        <v>511</v>
      </c>
      <c r="XDD2432" t="s">
        <v>511</v>
      </c>
      <c r="XDE2432" t="s">
        <v>511</v>
      </c>
    </row>
    <row r="2433" spans="16324:16333" x14ac:dyDescent="0.3">
      <c r="XCV2433" t="s">
        <v>513</v>
      </c>
      <c r="XCW2433">
        <v>2</v>
      </c>
      <c r="XCX2433">
        <v>50</v>
      </c>
      <c r="XCY2433">
        <v>0.2</v>
      </c>
      <c r="XCZ2433">
        <v>50</v>
      </c>
      <c r="XDA2433" t="s">
        <v>511</v>
      </c>
      <c r="XDB2433" t="s">
        <v>511</v>
      </c>
      <c r="XDC2433" t="s">
        <v>511</v>
      </c>
      <c r="XDD2433" t="s">
        <v>511</v>
      </c>
      <c r="XDE2433" t="s">
        <v>511</v>
      </c>
    </row>
    <row r="2434" spans="16324:16333" x14ac:dyDescent="0.3">
      <c r="XCV2434" t="s">
        <v>513</v>
      </c>
      <c r="XCW2434">
        <v>3</v>
      </c>
      <c r="XCX2434">
        <v>0</v>
      </c>
      <c r="XCY2434">
        <v>0.15</v>
      </c>
      <c r="XCZ2434">
        <v>50</v>
      </c>
      <c r="XDA2434" t="s">
        <v>511</v>
      </c>
      <c r="XDB2434" t="s">
        <v>511</v>
      </c>
      <c r="XDC2434" t="s">
        <v>511</v>
      </c>
      <c r="XDD2434" t="s">
        <v>511</v>
      </c>
      <c r="XDE2434" t="s">
        <v>511</v>
      </c>
    </row>
    <row r="2435" spans="16324:16333" x14ac:dyDescent="0.3">
      <c r="XCV2435" t="s">
        <v>513</v>
      </c>
      <c r="XCW2435">
        <v>3</v>
      </c>
      <c r="XCX2435">
        <v>0</v>
      </c>
      <c r="XCY2435">
        <v>0.2</v>
      </c>
      <c r="XCZ2435">
        <v>50</v>
      </c>
      <c r="XDA2435" t="s">
        <v>511</v>
      </c>
      <c r="XDB2435" t="s">
        <v>511</v>
      </c>
      <c r="XDC2435" t="s">
        <v>511</v>
      </c>
      <c r="XDD2435" t="s">
        <v>511</v>
      </c>
      <c r="XDE2435" t="s">
        <v>511</v>
      </c>
    </row>
    <row r="2436" spans="16324:16333" x14ac:dyDescent="0.3">
      <c r="XCV2436" t="s">
        <v>513</v>
      </c>
      <c r="XCW2436">
        <v>3</v>
      </c>
      <c r="XCX2436">
        <v>0</v>
      </c>
      <c r="XCY2436">
        <v>0.1</v>
      </c>
      <c r="XCZ2436">
        <v>50</v>
      </c>
      <c r="XDA2436" t="s">
        <v>511</v>
      </c>
      <c r="XDB2436" t="s">
        <v>511</v>
      </c>
      <c r="XDC2436" t="s">
        <v>511</v>
      </c>
      <c r="XDD2436" t="s">
        <v>511</v>
      </c>
      <c r="XDE2436" t="s">
        <v>511</v>
      </c>
    </row>
    <row r="2437" spans="16324:16333" x14ac:dyDescent="0.3">
      <c r="XCV2437" t="s">
        <v>513</v>
      </c>
      <c r="XCW2437">
        <v>3</v>
      </c>
      <c r="XCX2437">
        <v>25</v>
      </c>
      <c r="XCY2437">
        <v>0.1</v>
      </c>
      <c r="XCZ2437">
        <v>50</v>
      </c>
      <c r="XDA2437" t="s">
        <v>511</v>
      </c>
      <c r="XDB2437" t="s">
        <v>511</v>
      </c>
      <c r="XDC2437" t="s">
        <v>511</v>
      </c>
      <c r="XDD2437" t="s">
        <v>511</v>
      </c>
      <c r="XDE2437" t="s">
        <v>511</v>
      </c>
    </row>
    <row r="2438" spans="16324:16333" x14ac:dyDescent="0.3">
      <c r="XCV2438" t="s">
        <v>513</v>
      </c>
      <c r="XCW2438">
        <v>3</v>
      </c>
      <c r="XCX2438">
        <v>10</v>
      </c>
      <c r="XCY2438">
        <v>0.15</v>
      </c>
      <c r="XCZ2438">
        <v>50</v>
      </c>
      <c r="XDA2438" t="s">
        <v>511</v>
      </c>
      <c r="XDB2438" t="s">
        <v>511</v>
      </c>
      <c r="XDC2438" t="s">
        <v>511</v>
      </c>
      <c r="XDD2438" t="s">
        <v>511</v>
      </c>
      <c r="XDE2438" t="s">
        <v>511</v>
      </c>
    </row>
    <row r="2439" spans="16324:16333" x14ac:dyDescent="0.3">
      <c r="XCV2439" t="s">
        <v>513</v>
      </c>
      <c r="XCW2439">
        <v>3</v>
      </c>
      <c r="XCX2439">
        <v>10</v>
      </c>
      <c r="XCY2439">
        <v>0.1</v>
      </c>
      <c r="XCZ2439">
        <v>50</v>
      </c>
      <c r="XDA2439" t="s">
        <v>511</v>
      </c>
      <c r="XDB2439" t="s">
        <v>511</v>
      </c>
      <c r="XDC2439" t="s">
        <v>511</v>
      </c>
      <c r="XDD2439" t="s">
        <v>511</v>
      </c>
      <c r="XDE2439" t="s">
        <v>511</v>
      </c>
    </row>
    <row r="2440" spans="16324:16333" x14ac:dyDescent="0.3">
      <c r="XCV2440" t="s">
        <v>513</v>
      </c>
      <c r="XCW2440">
        <v>3</v>
      </c>
      <c r="XCX2440">
        <v>25</v>
      </c>
      <c r="XCY2440">
        <v>0.05</v>
      </c>
      <c r="XCZ2440">
        <v>50</v>
      </c>
      <c r="XDA2440" t="s">
        <v>511</v>
      </c>
      <c r="XDB2440" t="s">
        <v>511</v>
      </c>
      <c r="XDC2440" t="s">
        <v>511</v>
      </c>
      <c r="XDD2440" t="s">
        <v>511</v>
      </c>
      <c r="XDE2440" t="s">
        <v>511</v>
      </c>
    </row>
    <row r="2441" spans="16324:16333" x14ac:dyDescent="0.3">
      <c r="XCV2441" t="s">
        <v>513</v>
      </c>
      <c r="XCW2441">
        <v>3</v>
      </c>
      <c r="XCX2441">
        <v>50</v>
      </c>
      <c r="XCY2441">
        <v>0.05</v>
      </c>
      <c r="XCZ2441">
        <v>50</v>
      </c>
      <c r="XDA2441" t="s">
        <v>511</v>
      </c>
      <c r="XDB2441" t="s">
        <v>511</v>
      </c>
      <c r="XDC2441" t="s">
        <v>511</v>
      </c>
      <c r="XDD2441" t="s">
        <v>511</v>
      </c>
      <c r="XDE2441" t="s">
        <v>511</v>
      </c>
    </row>
    <row r="2442" spans="16324:16333" x14ac:dyDescent="0.3">
      <c r="XCV2442" t="s">
        <v>513</v>
      </c>
      <c r="XCW2442">
        <v>3</v>
      </c>
      <c r="XCX2442">
        <v>25</v>
      </c>
      <c r="XCY2442">
        <v>0.2</v>
      </c>
      <c r="XCZ2442">
        <v>50</v>
      </c>
      <c r="XDA2442" t="s">
        <v>511</v>
      </c>
      <c r="XDB2442" t="s">
        <v>511</v>
      </c>
      <c r="XDC2442" t="s">
        <v>511</v>
      </c>
      <c r="XDD2442" t="s">
        <v>511</v>
      </c>
      <c r="XDE2442" t="s">
        <v>511</v>
      </c>
    </row>
    <row r="2443" spans="16324:16333" x14ac:dyDescent="0.3">
      <c r="XCV2443" t="s">
        <v>513</v>
      </c>
      <c r="XCW2443">
        <v>3</v>
      </c>
      <c r="XCX2443">
        <v>25</v>
      </c>
      <c r="XCY2443">
        <v>0.15</v>
      </c>
      <c r="XCZ2443">
        <v>50</v>
      </c>
      <c r="XDA2443" t="s">
        <v>511</v>
      </c>
      <c r="XDB2443" t="s">
        <v>511</v>
      </c>
      <c r="XDC2443" t="s">
        <v>511</v>
      </c>
      <c r="XDD2443" t="s">
        <v>511</v>
      </c>
      <c r="XDE2443" t="s">
        <v>511</v>
      </c>
    </row>
    <row r="2444" spans="16324:16333" x14ac:dyDescent="0.3">
      <c r="XCV2444" t="s">
        <v>513</v>
      </c>
      <c r="XCW2444">
        <v>3</v>
      </c>
      <c r="XCX2444">
        <v>10</v>
      </c>
      <c r="XCY2444">
        <v>0.2</v>
      </c>
      <c r="XCZ2444">
        <v>50</v>
      </c>
      <c r="XDA2444" t="s">
        <v>511</v>
      </c>
      <c r="XDB2444" t="s">
        <v>511</v>
      </c>
      <c r="XDC2444" t="s">
        <v>511</v>
      </c>
      <c r="XDD2444" t="s">
        <v>511</v>
      </c>
      <c r="XDE2444" t="s">
        <v>511</v>
      </c>
    </row>
    <row r="2445" spans="16324:16333" x14ac:dyDescent="0.3">
      <c r="XCV2445" t="s">
        <v>513</v>
      </c>
      <c r="XCW2445">
        <v>3</v>
      </c>
      <c r="XCX2445">
        <v>50</v>
      </c>
      <c r="XCY2445">
        <v>0.1</v>
      </c>
      <c r="XCZ2445">
        <v>50</v>
      </c>
      <c r="XDA2445" t="s">
        <v>511</v>
      </c>
      <c r="XDB2445" t="s">
        <v>511</v>
      </c>
      <c r="XDC2445" t="s">
        <v>511</v>
      </c>
      <c r="XDD2445" t="s">
        <v>511</v>
      </c>
      <c r="XDE2445" t="s">
        <v>511</v>
      </c>
    </row>
    <row r="2446" spans="16324:16333" x14ac:dyDescent="0.3">
      <c r="XCV2446" t="s">
        <v>513</v>
      </c>
      <c r="XCW2446">
        <v>3</v>
      </c>
      <c r="XCX2446">
        <v>10</v>
      </c>
      <c r="XCY2446">
        <v>0.05</v>
      </c>
      <c r="XCZ2446">
        <v>50</v>
      </c>
      <c r="XDA2446" t="s">
        <v>511</v>
      </c>
      <c r="XDB2446" t="s">
        <v>511</v>
      </c>
      <c r="XDC2446" t="s">
        <v>511</v>
      </c>
      <c r="XDD2446" t="s">
        <v>511</v>
      </c>
      <c r="XDE2446" t="s">
        <v>511</v>
      </c>
    </row>
    <row r="2447" spans="16324:16333" x14ac:dyDescent="0.3">
      <c r="XCV2447" t="s">
        <v>513</v>
      </c>
      <c r="XCW2447">
        <v>3</v>
      </c>
      <c r="XCX2447">
        <v>50</v>
      </c>
      <c r="XCY2447">
        <v>0.2</v>
      </c>
      <c r="XCZ2447">
        <v>50</v>
      </c>
      <c r="XDA2447" t="s">
        <v>511</v>
      </c>
      <c r="XDB2447" t="s">
        <v>511</v>
      </c>
      <c r="XDC2447" t="s">
        <v>511</v>
      </c>
      <c r="XDD2447" t="s">
        <v>511</v>
      </c>
      <c r="XDE2447" t="s">
        <v>511</v>
      </c>
    </row>
    <row r="2448" spans="16324:16333" x14ac:dyDescent="0.3">
      <c r="XCV2448" t="s">
        <v>513</v>
      </c>
      <c r="XCW2448">
        <v>3</v>
      </c>
      <c r="XCX2448">
        <v>50</v>
      </c>
      <c r="XCY2448">
        <v>0.15</v>
      </c>
      <c r="XCZ2448">
        <v>50</v>
      </c>
      <c r="XDA2448" t="s">
        <v>511</v>
      </c>
      <c r="XDB2448" t="s">
        <v>511</v>
      </c>
      <c r="XDC2448" t="s">
        <v>511</v>
      </c>
      <c r="XDD2448" t="s">
        <v>511</v>
      </c>
      <c r="XDE2448" t="s">
        <v>511</v>
      </c>
    </row>
    <row r="2449" spans="16324:16333" x14ac:dyDescent="0.3">
      <c r="XCV2449" t="s">
        <v>19</v>
      </c>
      <c r="XCW2449">
        <v>1</v>
      </c>
      <c r="XCX2449">
        <v>5</v>
      </c>
      <c r="XCY2449">
        <v>0.2</v>
      </c>
      <c r="XCZ2449">
        <v>100</v>
      </c>
      <c r="XDA2449" t="s">
        <v>511</v>
      </c>
      <c r="XDB2449" t="s">
        <v>511</v>
      </c>
      <c r="XDC2449" t="s">
        <v>511</v>
      </c>
      <c r="XDD2449" t="s">
        <v>511</v>
      </c>
      <c r="XDE2449" t="s">
        <v>511</v>
      </c>
    </row>
    <row r="2450" spans="16324:16333" x14ac:dyDescent="0.3">
      <c r="XCV2450" t="s">
        <v>19</v>
      </c>
      <c r="XCW2450">
        <v>1</v>
      </c>
      <c r="XCX2450">
        <v>5</v>
      </c>
      <c r="XCY2450">
        <v>0.15</v>
      </c>
      <c r="XCZ2450">
        <v>100</v>
      </c>
      <c r="XDA2450" t="s">
        <v>511</v>
      </c>
      <c r="XDB2450" t="s">
        <v>511</v>
      </c>
      <c r="XDC2450" t="s">
        <v>511</v>
      </c>
      <c r="XDD2450" t="s">
        <v>511</v>
      </c>
      <c r="XDE2450" t="s">
        <v>511</v>
      </c>
    </row>
    <row r="2451" spans="16324:16333" x14ac:dyDescent="0.3">
      <c r="XCV2451" t="s">
        <v>19</v>
      </c>
      <c r="XCW2451">
        <v>1</v>
      </c>
      <c r="XCX2451">
        <v>10</v>
      </c>
      <c r="XCY2451">
        <v>0.2</v>
      </c>
      <c r="XCZ2451">
        <v>100</v>
      </c>
      <c r="XDA2451" t="s">
        <v>511</v>
      </c>
      <c r="XDB2451" t="s">
        <v>511</v>
      </c>
      <c r="XDC2451" t="s">
        <v>511</v>
      </c>
      <c r="XDD2451" t="s">
        <v>511</v>
      </c>
      <c r="XDE2451" t="s">
        <v>511</v>
      </c>
    </row>
    <row r="2452" spans="16324:16333" x14ac:dyDescent="0.3">
      <c r="XCV2452" t="s">
        <v>19</v>
      </c>
      <c r="XCW2452">
        <v>1</v>
      </c>
      <c r="XCX2452">
        <v>10</v>
      </c>
      <c r="XCY2452">
        <v>0.15</v>
      </c>
      <c r="XCZ2452">
        <v>100</v>
      </c>
      <c r="XDA2452" t="s">
        <v>511</v>
      </c>
      <c r="XDB2452" t="s">
        <v>511</v>
      </c>
      <c r="XDC2452" t="s">
        <v>511</v>
      </c>
      <c r="XDD2452" t="s">
        <v>511</v>
      </c>
      <c r="XDE2452" t="s">
        <v>511</v>
      </c>
    </row>
    <row r="2453" spans="16324:16333" x14ac:dyDescent="0.3">
      <c r="XCV2453" t="s">
        <v>19</v>
      </c>
      <c r="XCW2453">
        <v>1</v>
      </c>
      <c r="XCX2453">
        <v>25</v>
      </c>
      <c r="XCY2453">
        <v>0.2</v>
      </c>
      <c r="XCZ2453">
        <v>100</v>
      </c>
      <c r="XDA2453" t="s">
        <v>511</v>
      </c>
      <c r="XDB2453" t="s">
        <v>511</v>
      </c>
      <c r="XDC2453" t="s">
        <v>511</v>
      </c>
      <c r="XDD2453" t="s">
        <v>511</v>
      </c>
      <c r="XDE2453" t="s">
        <v>511</v>
      </c>
    </row>
    <row r="2454" spans="16324:16333" x14ac:dyDescent="0.3">
      <c r="XCV2454" t="s">
        <v>19</v>
      </c>
      <c r="XCW2454">
        <v>1</v>
      </c>
      <c r="XCX2454">
        <v>25</v>
      </c>
      <c r="XCY2454">
        <v>0.15</v>
      </c>
      <c r="XCZ2454">
        <v>100</v>
      </c>
      <c r="XDA2454" t="s">
        <v>511</v>
      </c>
      <c r="XDB2454" t="s">
        <v>511</v>
      </c>
      <c r="XDC2454" t="s">
        <v>511</v>
      </c>
      <c r="XDD2454" t="s">
        <v>511</v>
      </c>
      <c r="XDE2454" t="s">
        <v>511</v>
      </c>
    </row>
    <row r="2455" spans="16324:16333" x14ac:dyDescent="0.3">
      <c r="XCV2455" t="s">
        <v>19</v>
      </c>
      <c r="XCW2455">
        <v>1</v>
      </c>
      <c r="XCX2455">
        <v>50</v>
      </c>
      <c r="XCY2455">
        <v>0.15</v>
      </c>
      <c r="XCZ2455">
        <v>100</v>
      </c>
      <c r="XDA2455" t="s">
        <v>511</v>
      </c>
      <c r="XDB2455" t="s">
        <v>511</v>
      </c>
      <c r="XDC2455" t="s">
        <v>511</v>
      </c>
      <c r="XDD2455" t="s">
        <v>511</v>
      </c>
      <c r="XDE2455" t="s">
        <v>511</v>
      </c>
    </row>
    <row r="2456" spans="16324:16333" x14ac:dyDescent="0.3">
      <c r="XCV2456" t="s">
        <v>19</v>
      </c>
      <c r="XCW2456">
        <v>1</v>
      </c>
      <c r="XCX2456">
        <v>50</v>
      </c>
      <c r="XCY2456">
        <v>0.2</v>
      </c>
      <c r="XCZ2456">
        <v>100</v>
      </c>
      <c r="XDA2456" t="s">
        <v>511</v>
      </c>
      <c r="XDB2456" t="s">
        <v>511</v>
      </c>
      <c r="XDC2456" t="s">
        <v>511</v>
      </c>
      <c r="XDD2456" t="s">
        <v>511</v>
      </c>
      <c r="XDE2456" t="s">
        <v>511</v>
      </c>
    </row>
    <row r="2457" spans="16324:16333" x14ac:dyDescent="0.3">
      <c r="XCV2457" t="s">
        <v>19</v>
      </c>
      <c r="XCW2457">
        <v>2</v>
      </c>
      <c r="XCX2457">
        <v>25</v>
      </c>
      <c r="XCY2457">
        <v>0.15</v>
      </c>
      <c r="XCZ2457">
        <v>100</v>
      </c>
      <c r="XDA2457" t="s">
        <v>511</v>
      </c>
      <c r="XDB2457" t="s">
        <v>511</v>
      </c>
      <c r="XDC2457" t="s">
        <v>511</v>
      </c>
      <c r="XDD2457" t="s">
        <v>511</v>
      </c>
      <c r="XDE2457" t="s">
        <v>511</v>
      </c>
    </row>
    <row r="2458" spans="16324:16333" x14ac:dyDescent="0.3">
      <c r="XCV2458" t="s">
        <v>19</v>
      </c>
      <c r="XCW2458">
        <v>3</v>
      </c>
      <c r="XCX2458">
        <v>0</v>
      </c>
      <c r="XCY2458">
        <v>0.1</v>
      </c>
      <c r="XCZ2458">
        <v>100</v>
      </c>
      <c r="XDA2458" t="s">
        <v>511</v>
      </c>
      <c r="XDB2458" t="s">
        <v>511</v>
      </c>
      <c r="XDC2458" t="s">
        <v>511</v>
      </c>
      <c r="XDD2458" t="s">
        <v>511</v>
      </c>
      <c r="XDE2458" t="s">
        <v>511</v>
      </c>
    </row>
    <row r="2459" spans="16324:16333" x14ac:dyDescent="0.3">
      <c r="XCV2459" t="s">
        <v>19</v>
      </c>
      <c r="XCW2459">
        <v>2</v>
      </c>
      <c r="XCX2459">
        <v>50</v>
      </c>
      <c r="XCY2459">
        <v>0.2</v>
      </c>
      <c r="XCZ2459">
        <v>100</v>
      </c>
      <c r="XDA2459" t="s">
        <v>511</v>
      </c>
      <c r="XDB2459" t="s">
        <v>511</v>
      </c>
      <c r="XDC2459" t="s">
        <v>511</v>
      </c>
      <c r="XDD2459" t="s">
        <v>511</v>
      </c>
      <c r="XDE2459" t="s">
        <v>511</v>
      </c>
    </row>
    <row r="2460" spans="16324:16333" x14ac:dyDescent="0.3">
      <c r="XCV2460" t="s">
        <v>19</v>
      </c>
      <c r="XCW2460">
        <v>2</v>
      </c>
      <c r="XCX2460">
        <v>50</v>
      </c>
      <c r="XCY2460">
        <v>0.15</v>
      </c>
      <c r="XCZ2460">
        <v>100</v>
      </c>
      <c r="XDA2460" t="s">
        <v>511</v>
      </c>
      <c r="XDB2460" t="s">
        <v>511</v>
      </c>
      <c r="XDC2460" t="s">
        <v>511</v>
      </c>
      <c r="XDD2460" t="s">
        <v>511</v>
      </c>
      <c r="XDE2460" t="s">
        <v>511</v>
      </c>
    </row>
    <row r="2461" spans="16324:16333" x14ac:dyDescent="0.3">
      <c r="XCV2461" t="s">
        <v>19</v>
      </c>
      <c r="XCW2461">
        <v>2</v>
      </c>
      <c r="XCX2461">
        <v>25</v>
      </c>
      <c r="XCY2461">
        <v>0.2</v>
      </c>
      <c r="XCZ2461">
        <v>100</v>
      </c>
      <c r="XDA2461" t="s">
        <v>511</v>
      </c>
      <c r="XDB2461" t="s">
        <v>511</v>
      </c>
      <c r="XDC2461" t="s">
        <v>511</v>
      </c>
      <c r="XDD2461" t="s">
        <v>511</v>
      </c>
      <c r="XDE2461" t="s">
        <v>511</v>
      </c>
    </row>
    <row r="2462" spans="16324:16333" x14ac:dyDescent="0.3">
      <c r="XCV2462" t="s">
        <v>19</v>
      </c>
      <c r="XCW2462">
        <v>3</v>
      </c>
      <c r="XCX2462">
        <v>0</v>
      </c>
      <c r="XCY2462">
        <v>0.15</v>
      </c>
      <c r="XCZ2462">
        <v>100</v>
      </c>
      <c r="XDA2462" t="s">
        <v>511</v>
      </c>
      <c r="XDB2462" t="s">
        <v>511</v>
      </c>
      <c r="XDC2462" t="s">
        <v>511</v>
      </c>
      <c r="XDD2462" t="s">
        <v>511</v>
      </c>
      <c r="XDE2462" t="s">
        <v>511</v>
      </c>
    </row>
    <row r="2463" spans="16324:16333" x14ac:dyDescent="0.3">
      <c r="XCV2463" t="s">
        <v>19</v>
      </c>
      <c r="XCW2463">
        <v>3</v>
      </c>
      <c r="XCX2463">
        <v>25</v>
      </c>
      <c r="XCY2463">
        <v>0.15</v>
      </c>
      <c r="XCZ2463">
        <v>100</v>
      </c>
      <c r="XDA2463" t="s">
        <v>511</v>
      </c>
      <c r="XDB2463" t="s">
        <v>511</v>
      </c>
      <c r="XDC2463" t="s">
        <v>511</v>
      </c>
      <c r="XDD2463" t="s">
        <v>511</v>
      </c>
      <c r="XDE2463" t="s">
        <v>511</v>
      </c>
    </row>
    <row r="2464" spans="16324:16333" x14ac:dyDescent="0.3">
      <c r="XCV2464" t="s">
        <v>19</v>
      </c>
      <c r="XCW2464">
        <v>3</v>
      </c>
      <c r="XCX2464">
        <v>10</v>
      </c>
      <c r="XCY2464">
        <v>0.1</v>
      </c>
      <c r="XCZ2464">
        <v>100</v>
      </c>
      <c r="XDA2464" t="s">
        <v>511</v>
      </c>
      <c r="XDB2464" t="s">
        <v>511</v>
      </c>
      <c r="XDC2464" t="s">
        <v>511</v>
      </c>
      <c r="XDD2464" t="s">
        <v>511</v>
      </c>
      <c r="XDE2464" t="s">
        <v>511</v>
      </c>
    </row>
    <row r="2465" spans="16324:16333" x14ac:dyDescent="0.3">
      <c r="XCV2465" t="s">
        <v>19</v>
      </c>
      <c r="XCW2465">
        <v>3</v>
      </c>
      <c r="XCX2465">
        <v>0</v>
      </c>
      <c r="XCY2465">
        <v>0.2</v>
      </c>
      <c r="XCZ2465">
        <v>100</v>
      </c>
      <c r="XDA2465" t="s">
        <v>511</v>
      </c>
      <c r="XDB2465" t="s">
        <v>511</v>
      </c>
      <c r="XDC2465" t="s">
        <v>511</v>
      </c>
      <c r="XDD2465" t="s">
        <v>511</v>
      </c>
      <c r="XDE2465" t="s">
        <v>511</v>
      </c>
    </row>
    <row r="2466" spans="16324:16333" x14ac:dyDescent="0.3">
      <c r="XCV2466" t="s">
        <v>19</v>
      </c>
      <c r="XCW2466">
        <v>3</v>
      </c>
      <c r="XCX2466">
        <v>25</v>
      </c>
      <c r="XCY2466">
        <v>0.2</v>
      </c>
      <c r="XCZ2466">
        <v>100</v>
      </c>
      <c r="XDA2466" t="s">
        <v>511</v>
      </c>
      <c r="XDB2466" t="s">
        <v>511</v>
      </c>
      <c r="XDC2466" t="s">
        <v>511</v>
      </c>
      <c r="XDD2466" t="s">
        <v>511</v>
      </c>
      <c r="XDE2466" t="s">
        <v>511</v>
      </c>
    </row>
    <row r="2467" spans="16324:16333" x14ac:dyDescent="0.3">
      <c r="XCV2467" t="s">
        <v>19</v>
      </c>
      <c r="XCW2467">
        <v>3</v>
      </c>
      <c r="XCX2467">
        <v>10</v>
      </c>
      <c r="XCY2467">
        <v>0.15</v>
      </c>
      <c r="XCZ2467">
        <v>100</v>
      </c>
      <c r="XDA2467" t="s">
        <v>511</v>
      </c>
      <c r="XDB2467" t="s">
        <v>511</v>
      </c>
      <c r="XDC2467" t="s">
        <v>511</v>
      </c>
      <c r="XDD2467" t="s">
        <v>511</v>
      </c>
      <c r="XDE2467" t="s">
        <v>511</v>
      </c>
    </row>
    <row r="2468" spans="16324:16333" x14ac:dyDescent="0.3">
      <c r="XCV2468" t="s">
        <v>19</v>
      </c>
      <c r="XCW2468">
        <v>3</v>
      </c>
      <c r="XCX2468">
        <v>10</v>
      </c>
      <c r="XCY2468">
        <v>0.2</v>
      </c>
      <c r="XCZ2468">
        <v>100</v>
      </c>
      <c r="XDA2468" t="s">
        <v>511</v>
      </c>
      <c r="XDB2468" t="s">
        <v>511</v>
      </c>
      <c r="XDC2468" t="s">
        <v>511</v>
      </c>
      <c r="XDD2468" t="s">
        <v>511</v>
      </c>
      <c r="XDE2468" t="s">
        <v>511</v>
      </c>
    </row>
    <row r="2469" spans="16324:16333" x14ac:dyDescent="0.3">
      <c r="XCV2469" t="s">
        <v>19</v>
      </c>
      <c r="XCW2469">
        <v>3</v>
      </c>
      <c r="XCX2469">
        <v>25</v>
      </c>
      <c r="XCY2469">
        <v>0.1</v>
      </c>
      <c r="XCZ2469">
        <v>100</v>
      </c>
      <c r="XDA2469" t="s">
        <v>511</v>
      </c>
      <c r="XDB2469" t="s">
        <v>511</v>
      </c>
      <c r="XDC2469" t="s">
        <v>511</v>
      </c>
      <c r="XDD2469" t="s">
        <v>511</v>
      </c>
      <c r="XDE2469" t="s">
        <v>511</v>
      </c>
    </row>
    <row r="2470" spans="16324:16333" x14ac:dyDescent="0.3">
      <c r="XCV2470" t="s">
        <v>19</v>
      </c>
      <c r="XCW2470">
        <v>3</v>
      </c>
      <c r="XCX2470">
        <v>50</v>
      </c>
      <c r="XCY2470">
        <v>0.1</v>
      </c>
      <c r="XCZ2470">
        <v>100</v>
      </c>
      <c r="XDA2470" t="s">
        <v>511</v>
      </c>
      <c r="XDB2470" t="s">
        <v>511</v>
      </c>
      <c r="XDC2470" t="s">
        <v>511</v>
      </c>
      <c r="XDD2470" t="s">
        <v>511</v>
      </c>
      <c r="XDE2470" t="s">
        <v>511</v>
      </c>
    </row>
    <row r="2471" spans="16324:16333" x14ac:dyDescent="0.3">
      <c r="XCV2471" t="s">
        <v>19</v>
      </c>
      <c r="XCW2471">
        <v>3</v>
      </c>
      <c r="XCX2471">
        <v>50</v>
      </c>
      <c r="XCY2471">
        <v>0.15</v>
      </c>
      <c r="XCZ2471">
        <v>100</v>
      </c>
      <c r="XDA2471" t="s">
        <v>511</v>
      </c>
      <c r="XDB2471" t="s">
        <v>511</v>
      </c>
      <c r="XDC2471" t="s">
        <v>511</v>
      </c>
      <c r="XDD2471" t="s">
        <v>511</v>
      </c>
      <c r="XDE2471" t="s">
        <v>511</v>
      </c>
    </row>
    <row r="2472" spans="16324:16333" x14ac:dyDescent="0.3">
      <c r="XCV2472" t="s">
        <v>19</v>
      </c>
      <c r="XCW2472">
        <v>3</v>
      </c>
      <c r="XCX2472">
        <v>50</v>
      </c>
      <c r="XCY2472">
        <v>0.2</v>
      </c>
      <c r="XCZ2472">
        <v>100</v>
      </c>
      <c r="XDA2472" t="s">
        <v>511</v>
      </c>
      <c r="XDB2472" t="s">
        <v>511</v>
      </c>
      <c r="XDC2472" t="s">
        <v>511</v>
      </c>
      <c r="XDD2472" t="s">
        <v>511</v>
      </c>
      <c r="XDE2472" t="s">
        <v>511</v>
      </c>
    </row>
    <row r="2473" spans="16324:16333" x14ac:dyDescent="0.3">
      <c r="XCV2473" t="s">
        <v>536</v>
      </c>
      <c r="XCW2473">
        <v>3</v>
      </c>
      <c r="XCX2473">
        <v>0</v>
      </c>
      <c r="XCY2473">
        <v>0.2</v>
      </c>
      <c r="XCZ2473">
        <v>50</v>
      </c>
      <c r="XDA2473" t="s">
        <v>511</v>
      </c>
      <c r="XDB2473" t="s">
        <v>511</v>
      </c>
      <c r="XDC2473" t="s">
        <v>511</v>
      </c>
      <c r="XDD2473" t="s">
        <v>511</v>
      </c>
      <c r="XDE2473" t="s">
        <v>511</v>
      </c>
    </row>
    <row r="2474" spans="16324:16333" x14ac:dyDescent="0.3">
      <c r="XCV2474" t="s">
        <v>536</v>
      </c>
      <c r="XCW2474">
        <v>3</v>
      </c>
      <c r="XCX2474">
        <v>0</v>
      </c>
      <c r="XCY2474">
        <v>0.15</v>
      </c>
      <c r="XCZ2474">
        <v>50</v>
      </c>
      <c r="XDA2474" t="s">
        <v>511</v>
      </c>
      <c r="XDB2474" t="s">
        <v>511</v>
      </c>
      <c r="XDC2474" t="s">
        <v>511</v>
      </c>
      <c r="XDD2474" t="s">
        <v>511</v>
      </c>
      <c r="XDE2474" t="s">
        <v>511</v>
      </c>
    </row>
    <row r="2475" spans="16324:16333" x14ac:dyDescent="0.3">
      <c r="XCV2475" t="s">
        <v>536</v>
      </c>
      <c r="XCW2475">
        <v>3</v>
      </c>
      <c r="XCX2475">
        <v>10</v>
      </c>
      <c r="XCY2475">
        <v>0.15</v>
      </c>
      <c r="XCZ2475">
        <v>50</v>
      </c>
      <c r="XDA2475" t="s">
        <v>511</v>
      </c>
      <c r="XDB2475" t="s">
        <v>511</v>
      </c>
      <c r="XDC2475" t="s">
        <v>511</v>
      </c>
      <c r="XDD2475" t="s">
        <v>511</v>
      </c>
      <c r="XDE2475" t="s">
        <v>511</v>
      </c>
    </row>
    <row r="2476" spans="16324:16333" x14ac:dyDescent="0.3">
      <c r="XCV2476" t="s">
        <v>536</v>
      </c>
      <c r="XCW2476">
        <v>3</v>
      </c>
      <c r="XCX2476">
        <v>10</v>
      </c>
      <c r="XCY2476">
        <v>0.2</v>
      </c>
      <c r="XCZ2476">
        <v>50</v>
      </c>
      <c r="XDA2476" t="s">
        <v>511</v>
      </c>
      <c r="XDB2476" t="s">
        <v>511</v>
      </c>
      <c r="XDC2476" t="s">
        <v>511</v>
      </c>
      <c r="XDD2476" t="s">
        <v>511</v>
      </c>
      <c r="XDE2476" t="s">
        <v>511</v>
      </c>
    </row>
    <row r="2477" spans="16324:16333" x14ac:dyDescent="0.3">
      <c r="XCV2477" t="s">
        <v>536</v>
      </c>
      <c r="XCW2477">
        <v>3</v>
      </c>
      <c r="XCX2477">
        <v>25</v>
      </c>
      <c r="XCY2477">
        <v>0.15</v>
      </c>
      <c r="XCZ2477">
        <v>50</v>
      </c>
      <c r="XDA2477" t="s">
        <v>511</v>
      </c>
      <c r="XDB2477" t="s">
        <v>511</v>
      </c>
      <c r="XDC2477" t="s">
        <v>511</v>
      </c>
      <c r="XDD2477" t="s">
        <v>511</v>
      </c>
      <c r="XDE2477" t="s">
        <v>511</v>
      </c>
    </row>
    <row r="2478" spans="16324:16333" x14ac:dyDescent="0.3">
      <c r="XCV2478" t="s">
        <v>536</v>
      </c>
      <c r="XCW2478">
        <v>3</v>
      </c>
      <c r="XCX2478">
        <v>50</v>
      </c>
      <c r="XCY2478">
        <v>0.15</v>
      </c>
      <c r="XCZ2478">
        <v>50</v>
      </c>
      <c r="XDA2478" t="s">
        <v>511</v>
      </c>
      <c r="XDB2478" t="s">
        <v>511</v>
      </c>
      <c r="XDC2478" t="s">
        <v>511</v>
      </c>
      <c r="XDD2478" t="s">
        <v>511</v>
      </c>
      <c r="XDE2478" t="s">
        <v>511</v>
      </c>
    </row>
    <row r="2479" spans="16324:16333" x14ac:dyDescent="0.3">
      <c r="XCV2479" t="s">
        <v>536</v>
      </c>
      <c r="XCW2479">
        <v>3</v>
      </c>
      <c r="XCX2479">
        <v>50</v>
      </c>
      <c r="XCY2479">
        <v>0.2</v>
      </c>
      <c r="XCZ2479">
        <v>50</v>
      </c>
      <c r="XDA2479" t="s">
        <v>511</v>
      </c>
      <c r="XDB2479" t="s">
        <v>511</v>
      </c>
      <c r="XDC2479" t="s">
        <v>511</v>
      </c>
      <c r="XDD2479" t="s">
        <v>511</v>
      </c>
      <c r="XDE2479" t="s">
        <v>511</v>
      </c>
    </row>
    <row r="2480" spans="16324:16333" x14ac:dyDescent="0.3">
      <c r="XCV2480" t="s">
        <v>536</v>
      </c>
      <c r="XCW2480">
        <v>3</v>
      </c>
      <c r="XCX2480">
        <v>25</v>
      </c>
      <c r="XCY2480">
        <v>0.2</v>
      </c>
      <c r="XCZ2480">
        <v>50</v>
      </c>
      <c r="XDA2480" t="s">
        <v>511</v>
      </c>
      <c r="XDB2480" t="s">
        <v>511</v>
      </c>
      <c r="XDC2480" t="s">
        <v>511</v>
      </c>
      <c r="XDD2480" t="s">
        <v>511</v>
      </c>
      <c r="XDE2480" t="s">
        <v>511</v>
      </c>
    </row>
    <row r="2481" spans="16324:16333" x14ac:dyDescent="0.3">
      <c r="XCV2481" t="s">
        <v>533</v>
      </c>
      <c r="XCW2481">
        <v>3</v>
      </c>
      <c r="XCX2481">
        <v>0</v>
      </c>
      <c r="XCY2481">
        <v>0.2</v>
      </c>
      <c r="XCZ2481">
        <v>100</v>
      </c>
      <c r="XDA2481" t="s">
        <v>511</v>
      </c>
      <c r="XDB2481" t="s">
        <v>511</v>
      </c>
      <c r="XDC2481" t="s">
        <v>511</v>
      </c>
      <c r="XDD2481" t="s">
        <v>511</v>
      </c>
      <c r="XDE2481" t="s">
        <v>511</v>
      </c>
    </row>
    <row r="2482" spans="16324:16333" x14ac:dyDescent="0.3">
      <c r="XCV2482" t="s">
        <v>533</v>
      </c>
      <c r="XCW2482">
        <v>3</v>
      </c>
      <c r="XCX2482">
        <v>0</v>
      </c>
      <c r="XCY2482">
        <v>0.1</v>
      </c>
      <c r="XCZ2482">
        <v>100</v>
      </c>
      <c r="XDA2482" t="s">
        <v>511</v>
      </c>
      <c r="XDB2482" t="s">
        <v>511</v>
      </c>
      <c r="XDC2482" t="s">
        <v>511</v>
      </c>
      <c r="XDD2482" t="s">
        <v>511</v>
      </c>
      <c r="XDE2482" t="s">
        <v>511</v>
      </c>
    </row>
    <row r="2483" spans="16324:16333" x14ac:dyDescent="0.3">
      <c r="XCV2483" t="s">
        <v>533</v>
      </c>
      <c r="XCW2483">
        <v>3</v>
      </c>
      <c r="XCX2483">
        <v>10</v>
      </c>
      <c r="XCY2483">
        <v>0.1</v>
      </c>
      <c r="XCZ2483">
        <v>100</v>
      </c>
      <c r="XDA2483" t="s">
        <v>511</v>
      </c>
      <c r="XDB2483" t="s">
        <v>511</v>
      </c>
      <c r="XDC2483" t="s">
        <v>511</v>
      </c>
      <c r="XDD2483" t="s">
        <v>511</v>
      </c>
      <c r="XDE2483" t="s">
        <v>511</v>
      </c>
    </row>
    <row r="2484" spans="16324:16333" x14ac:dyDescent="0.3">
      <c r="XCV2484" t="s">
        <v>533</v>
      </c>
      <c r="XCW2484">
        <v>3</v>
      </c>
      <c r="XCX2484">
        <v>0</v>
      </c>
      <c r="XCY2484">
        <v>0.15</v>
      </c>
      <c r="XCZ2484">
        <v>100</v>
      </c>
      <c r="XDA2484" t="s">
        <v>511</v>
      </c>
      <c r="XDB2484" t="s">
        <v>511</v>
      </c>
      <c r="XDC2484" t="s">
        <v>511</v>
      </c>
      <c r="XDD2484" t="s">
        <v>511</v>
      </c>
      <c r="XDE2484" t="s">
        <v>511</v>
      </c>
    </row>
    <row r="2485" spans="16324:16333" x14ac:dyDescent="0.3">
      <c r="XCV2485" t="s">
        <v>533</v>
      </c>
      <c r="XCW2485">
        <v>3</v>
      </c>
      <c r="XCX2485">
        <v>10</v>
      </c>
      <c r="XCY2485">
        <v>0.2</v>
      </c>
      <c r="XCZ2485">
        <v>100</v>
      </c>
      <c r="XDA2485" t="s">
        <v>511</v>
      </c>
      <c r="XDB2485" t="s">
        <v>511</v>
      </c>
      <c r="XDC2485" t="s">
        <v>511</v>
      </c>
      <c r="XDD2485" t="s">
        <v>511</v>
      </c>
      <c r="XDE2485" t="s">
        <v>511</v>
      </c>
    </row>
    <row r="2486" spans="16324:16333" x14ac:dyDescent="0.3">
      <c r="XCV2486" t="s">
        <v>533</v>
      </c>
      <c r="XCW2486">
        <v>3</v>
      </c>
      <c r="XCX2486">
        <v>10</v>
      </c>
      <c r="XCY2486">
        <v>0.15</v>
      </c>
      <c r="XCZ2486">
        <v>100</v>
      </c>
      <c r="XDA2486" t="s">
        <v>511</v>
      </c>
      <c r="XDB2486" t="s">
        <v>511</v>
      </c>
      <c r="XDC2486" t="s">
        <v>511</v>
      </c>
      <c r="XDD2486" t="s">
        <v>511</v>
      </c>
      <c r="XDE2486" t="s">
        <v>511</v>
      </c>
    </row>
    <row r="2487" spans="16324:16333" x14ac:dyDescent="0.3">
      <c r="XCV2487" t="s">
        <v>533</v>
      </c>
      <c r="XCW2487">
        <v>3</v>
      </c>
      <c r="XCX2487">
        <v>25</v>
      </c>
      <c r="XCY2487">
        <v>0.15</v>
      </c>
      <c r="XCZ2487">
        <v>100</v>
      </c>
      <c r="XDA2487" t="s">
        <v>511</v>
      </c>
      <c r="XDB2487" t="s">
        <v>511</v>
      </c>
      <c r="XDC2487" t="s">
        <v>511</v>
      </c>
      <c r="XDD2487" t="s">
        <v>511</v>
      </c>
      <c r="XDE2487" t="s">
        <v>511</v>
      </c>
    </row>
    <row r="2488" spans="16324:16333" x14ac:dyDescent="0.3">
      <c r="XCV2488" t="s">
        <v>533</v>
      </c>
      <c r="XCW2488">
        <v>3</v>
      </c>
      <c r="XCX2488">
        <v>25</v>
      </c>
      <c r="XCY2488">
        <v>0.1</v>
      </c>
      <c r="XCZ2488">
        <v>100</v>
      </c>
      <c r="XDA2488" t="s">
        <v>511</v>
      </c>
      <c r="XDB2488" t="s">
        <v>511</v>
      </c>
      <c r="XDC2488" t="s">
        <v>511</v>
      </c>
      <c r="XDD2488" t="s">
        <v>511</v>
      </c>
      <c r="XDE2488" t="s">
        <v>511</v>
      </c>
    </row>
    <row r="2489" spans="16324:16333" x14ac:dyDescent="0.3">
      <c r="XCV2489" t="s">
        <v>533</v>
      </c>
      <c r="XCW2489">
        <v>3</v>
      </c>
      <c r="XCX2489">
        <v>50</v>
      </c>
      <c r="XCY2489">
        <v>0.15</v>
      </c>
      <c r="XCZ2489">
        <v>100</v>
      </c>
      <c r="XDA2489" t="s">
        <v>511</v>
      </c>
      <c r="XDB2489" t="s">
        <v>511</v>
      </c>
      <c r="XDC2489" t="s">
        <v>511</v>
      </c>
      <c r="XDD2489" t="s">
        <v>511</v>
      </c>
      <c r="XDE2489" t="s">
        <v>511</v>
      </c>
    </row>
    <row r="2490" spans="16324:16333" x14ac:dyDescent="0.3">
      <c r="XCV2490" t="s">
        <v>533</v>
      </c>
      <c r="XCW2490">
        <v>3</v>
      </c>
      <c r="XCX2490">
        <v>50</v>
      </c>
      <c r="XCY2490">
        <v>0.2</v>
      </c>
      <c r="XCZ2490">
        <v>100</v>
      </c>
      <c r="XDA2490" t="s">
        <v>511</v>
      </c>
      <c r="XDB2490" t="s">
        <v>511</v>
      </c>
      <c r="XDC2490" t="s">
        <v>511</v>
      </c>
      <c r="XDD2490" t="s">
        <v>511</v>
      </c>
      <c r="XDE2490" t="s">
        <v>511</v>
      </c>
    </row>
    <row r="2491" spans="16324:16333" x14ac:dyDescent="0.3">
      <c r="XCV2491" t="s">
        <v>533</v>
      </c>
      <c r="XCW2491">
        <v>3</v>
      </c>
      <c r="XCX2491">
        <v>50</v>
      </c>
      <c r="XCY2491">
        <v>0.1</v>
      </c>
      <c r="XCZ2491">
        <v>100</v>
      </c>
      <c r="XDA2491" t="s">
        <v>511</v>
      </c>
      <c r="XDB2491" t="s">
        <v>511</v>
      </c>
      <c r="XDC2491" t="s">
        <v>511</v>
      </c>
      <c r="XDD2491" t="s">
        <v>511</v>
      </c>
      <c r="XDE2491" t="s">
        <v>511</v>
      </c>
    </row>
    <row r="2492" spans="16324:16333" x14ac:dyDescent="0.3">
      <c r="XCV2492" t="s">
        <v>533</v>
      </c>
      <c r="XCW2492">
        <v>3</v>
      </c>
      <c r="XCX2492">
        <v>25</v>
      </c>
      <c r="XCY2492">
        <v>0.2</v>
      </c>
      <c r="XCZ2492">
        <v>100</v>
      </c>
      <c r="XDA2492" t="s">
        <v>511</v>
      </c>
      <c r="XDB2492" t="s">
        <v>511</v>
      </c>
      <c r="XDC2492" t="s">
        <v>511</v>
      </c>
      <c r="XDD2492" t="s">
        <v>511</v>
      </c>
      <c r="XDE2492" t="s">
        <v>511</v>
      </c>
    </row>
    <row r="2493" spans="16324:16333" x14ac:dyDescent="0.3">
      <c r="XCV2493" t="s">
        <v>20</v>
      </c>
      <c r="XCW2493">
        <v>3</v>
      </c>
      <c r="XCX2493">
        <v>0</v>
      </c>
      <c r="XCY2493">
        <v>0.15</v>
      </c>
      <c r="XCZ2493">
        <v>402</v>
      </c>
      <c r="XDA2493" t="s">
        <v>511</v>
      </c>
      <c r="XDB2493" t="s">
        <v>511</v>
      </c>
      <c r="XDC2493" t="s">
        <v>511</v>
      </c>
      <c r="XDD2493" t="s">
        <v>511</v>
      </c>
      <c r="XDE2493" t="s">
        <v>511</v>
      </c>
    </row>
    <row r="2494" spans="16324:16333" x14ac:dyDescent="0.3">
      <c r="XCV2494" t="s">
        <v>20</v>
      </c>
      <c r="XCW2494">
        <v>3</v>
      </c>
      <c r="XCX2494">
        <v>0</v>
      </c>
      <c r="XCY2494">
        <v>0.2</v>
      </c>
      <c r="XCZ2494">
        <v>402</v>
      </c>
      <c r="XDA2494" t="s">
        <v>511</v>
      </c>
      <c r="XDB2494" t="s">
        <v>511</v>
      </c>
      <c r="XDC2494" t="s">
        <v>511</v>
      </c>
      <c r="XDD2494" t="s">
        <v>511</v>
      </c>
      <c r="XDE2494" t="s">
        <v>511</v>
      </c>
    </row>
    <row r="2495" spans="16324:16333" x14ac:dyDescent="0.3">
      <c r="XCV2495" t="s">
        <v>20</v>
      </c>
      <c r="XCW2495">
        <v>3</v>
      </c>
      <c r="XCX2495">
        <v>25</v>
      </c>
      <c r="XCY2495">
        <v>0.15</v>
      </c>
      <c r="XCZ2495">
        <v>402</v>
      </c>
      <c r="XDA2495" t="s">
        <v>511</v>
      </c>
      <c r="XDB2495" t="s">
        <v>511</v>
      </c>
      <c r="XDC2495" t="s">
        <v>511</v>
      </c>
      <c r="XDD2495" t="s">
        <v>511</v>
      </c>
      <c r="XDE2495" t="s">
        <v>511</v>
      </c>
    </row>
    <row r="2496" spans="16324:16333" x14ac:dyDescent="0.3">
      <c r="XCV2496" t="s">
        <v>20</v>
      </c>
      <c r="XCW2496">
        <v>3</v>
      </c>
      <c r="XCX2496">
        <v>10</v>
      </c>
      <c r="XCY2496">
        <v>0.15</v>
      </c>
      <c r="XCZ2496">
        <v>402</v>
      </c>
      <c r="XDA2496" t="s">
        <v>511</v>
      </c>
      <c r="XDB2496" t="s">
        <v>511</v>
      </c>
      <c r="XDC2496" t="s">
        <v>511</v>
      </c>
      <c r="XDD2496" t="s">
        <v>511</v>
      </c>
      <c r="XDE2496" t="s">
        <v>511</v>
      </c>
    </row>
    <row r="2497" spans="16324:16333" x14ac:dyDescent="0.3">
      <c r="XCV2497" t="s">
        <v>20</v>
      </c>
      <c r="XCW2497">
        <v>3</v>
      </c>
      <c r="XCX2497">
        <v>10</v>
      </c>
      <c r="XCY2497">
        <v>0.2</v>
      </c>
      <c r="XCZ2497">
        <v>402</v>
      </c>
      <c r="XDA2497" t="s">
        <v>511</v>
      </c>
      <c r="XDB2497" t="s">
        <v>511</v>
      </c>
      <c r="XDC2497" t="s">
        <v>511</v>
      </c>
      <c r="XDD2497" t="s">
        <v>511</v>
      </c>
      <c r="XDE2497" t="s">
        <v>511</v>
      </c>
    </row>
    <row r="2498" spans="16324:16333" x14ac:dyDescent="0.3">
      <c r="XCV2498" t="s">
        <v>20</v>
      </c>
      <c r="XCW2498">
        <v>3</v>
      </c>
      <c r="XCX2498">
        <v>25</v>
      </c>
      <c r="XCY2498">
        <v>0.2</v>
      </c>
      <c r="XCZ2498">
        <v>402</v>
      </c>
      <c r="XDA2498" t="s">
        <v>511</v>
      </c>
      <c r="XDB2498" t="s">
        <v>511</v>
      </c>
      <c r="XDC2498" t="s">
        <v>511</v>
      </c>
      <c r="XDD2498" t="s">
        <v>511</v>
      </c>
      <c r="XDE2498" t="s">
        <v>511</v>
      </c>
    </row>
    <row r="2499" spans="16324:16333" x14ac:dyDescent="0.3">
      <c r="XCV2499" t="s">
        <v>20</v>
      </c>
      <c r="XCW2499">
        <v>3</v>
      </c>
      <c r="XCX2499">
        <v>50</v>
      </c>
      <c r="XCY2499">
        <v>0.2</v>
      </c>
      <c r="XCZ2499">
        <v>402</v>
      </c>
      <c r="XDA2499" t="s">
        <v>511</v>
      </c>
      <c r="XDB2499" t="s">
        <v>511</v>
      </c>
      <c r="XDC2499" t="s">
        <v>511</v>
      </c>
      <c r="XDD2499" t="s">
        <v>511</v>
      </c>
      <c r="XDE2499" t="s">
        <v>511</v>
      </c>
    </row>
    <row r="2500" spans="16324:16333" x14ac:dyDescent="0.3">
      <c r="XCV2500" t="s">
        <v>20</v>
      </c>
      <c r="XCW2500">
        <v>3</v>
      </c>
      <c r="XCX2500">
        <v>50</v>
      </c>
      <c r="XCY2500">
        <v>0.15</v>
      </c>
      <c r="XCZ2500">
        <v>402</v>
      </c>
      <c r="XDA2500" t="s">
        <v>511</v>
      </c>
      <c r="XDB2500" t="s">
        <v>511</v>
      </c>
      <c r="XDC2500" t="s">
        <v>511</v>
      </c>
      <c r="XDD2500" t="s">
        <v>511</v>
      </c>
      <c r="XDE2500" t="s">
        <v>511</v>
      </c>
    </row>
    <row r="2501" spans="16324:16333" x14ac:dyDescent="0.3">
      <c r="XCV2501" t="s">
        <v>515</v>
      </c>
      <c r="XCW2501">
        <v>3</v>
      </c>
      <c r="XCX2501">
        <v>0</v>
      </c>
      <c r="XCY2501">
        <v>0.1</v>
      </c>
      <c r="XCZ2501">
        <v>100</v>
      </c>
      <c r="XDA2501" t="s">
        <v>511</v>
      </c>
      <c r="XDB2501" t="s">
        <v>511</v>
      </c>
      <c r="XDC2501" t="s">
        <v>511</v>
      </c>
      <c r="XDD2501" t="s">
        <v>511</v>
      </c>
      <c r="XDE2501" t="s">
        <v>511</v>
      </c>
    </row>
    <row r="2502" spans="16324:16333" x14ac:dyDescent="0.3">
      <c r="XCV2502" t="s">
        <v>515</v>
      </c>
      <c r="XCW2502">
        <v>3</v>
      </c>
      <c r="XCX2502">
        <v>0</v>
      </c>
      <c r="XCY2502">
        <v>0.15</v>
      </c>
      <c r="XCZ2502">
        <v>100</v>
      </c>
      <c r="XDA2502" t="s">
        <v>511</v>
      </c>
      <c r="XDB2502" t="s">
        <v>511</v>
      </c>
      <c r="XDC2502" t="s">
        <v>511</v>
      </c>
      <c r="XDD2502" t="s">
        <v>511</v>
      </c>
      <c r="XDE2502" t="s">
        <v>511</v>
      </c>
    </row>
    <row r="2503" spans="16324:16333" x14ac:dyDescent="0.3">
      <c r="XCV2503" t="s">
        <v>515</v>
      </c>
      <c r="XCW2503">
        <v>3</v>
      </c>
      <c r="XCX2503">
        <v>25</v>
      </c>
      <c r="XCY2503">
        <v>0.15</v>
      </c>
      <c r="XCZ2503">
        <v>100</v>
      </c>
      <c r="XDA2503" t="s">
        <v>511</v>
      </c>
      <c r="XDB2503" t="s">
        <v>511</v>
      </c>
      <c r="XDC2503" t="s">
        <v>511</v>
      </c>
      <c r="XDD2503" t="s">
        <v>511</v>
      </c>
      <c r="XDE2503" t="s">
        <v>511</v>
      </c>
    </row>
    <row r="2504" spans="16324:16333" x14ac:dyDescent="0.3">
      <c r="XCV2504" t="s">
        <v>515</v>
      </c>
      <c r="XCW2504">
        <v>3</v>
      </c>
      <c r="XCX2504">
        <v>10</v>
      </c>
      <c r="XCY2504">
        <v>0.2</v>
      </c>
      <c r="XCZ2504">
        <v>100</v>
      </c>
      <c r="XDA2504" t="s">
        <v>511</v>
      </c>
      <c r="XDB2504" t="s">
        <v>511</v>
      </c>
      <c r="XDC2504" t="s">
        <v>511</v>
      </c>
      <c r="XDD2504" t="s">
        <v>511</v>
      </c>
      <c r="XDE2504" t="s">
        <v>511</v>
      </c>
    </row>
    <row r="2505" spans="16324:16333" x14ac:dyDescent="0.3">
      <c r="XCV2505" t="s">
        <v>515</v>
      </c>
      <c r="XCW2505">
        <v>3</v>
      </c>
      <c r="XCX2505">
        <v>0</v>
      </c>
      <c r="XCY2505">
        <v>0.2</v>
      </c>
      <c r="XCZ2505">
        <v>100</v>
      </c>
      <c r="XDA2505" t="s">
        <v>511</v>
      </c>
      <c r="XDB2505" t="s">
        <v>511</v>
      </c>
      <c r="XDC2505" t="s">
        <v>511</v>
      </c>
      <c r="XDD2505" t="s">
        <v>511</v>
      </c>
      <c r="XDE2505" t="s">
        <v>511</v>
      </c>
    </row>
    <row r="2506" spans="16324:16333" x14ac:dyDescent="0.3">
      <c r="XCV2506" t="s">
        <v>515</v>
      </c>
      <c r="XCW2506">
        <v>3</v>
      </c>
      <c r="XCX2506">
        <v>25</v>
      </c>
      <c r="XCY2506">
        <v>0.2</v>
      </c>
      <c r="XCZ2506">
        <v>100</v>
      </c>
      <c r="XDA2506" t="s">
        <v>511</v>
      </c>
      <c r="XDB2506" t="s">
        <v>511</v>
      </c>
      <c r="XDC2506" t="s">
        <v>511</v>
      </c>
      <c r="XDD2506" t="s">
        <v>511</v>
      </c>
      <c r="XDE2506" t="s">
        <v>511</v>
      </c>
    </row>
    <row r="2507" spans="16324:16333" x14ac:dyDescent="0.3">
      <c r="XCV2507" t="s">
        <v>515</v>
      </c>
      <c r="XCW2507">
        <v>3</v>
      </c>
      <c r="XCX2507">
        <v>10</v>
      </c>
      <c r="XCY2507">
        <v>0.15</v>
      </c>
      <c r="XCZ2507">
        <v>100</v>
      </c>
      <c r="XDA2507" t="s">
        <v>511</v>
      </c>
      <c r="XDB2507" t="s">
        <v>511</v>
      </c>
      <c r="XDC2507" t="s">
        <v>511</v>
      </c>
      <c r="XDD2507" t="s">
        <v>511</v>
      </c>
      <c r="XDE2507" t="s">
        <v>511</v>
      </c>
    </row>
    <row r="2508" spans="16324:16333" x14ac:dyDescent="0.3">
      <c r="XCV2508" t="s">
        <v>515</v>
      </c>
      <c r="XCW2508">
        <v>3</v>
      </c>
      <c r="XCX2508">
        <v>25</v>
      </c>
      <c r="XCY2508">
        <v>0.1</v>
      </c>
      <c r="XCZ2508">
        <v>100</v>
      </c>
      <c r="XDA2508" t="s">
        <v>511</v>
      </c>
      <c r="XDB2508" t="s">
        <v>511</v>
      </c>
      <c r="XDC2508" t="s">
        <v>511</v>
      </c>
      <c r="XDD2508" t="s">
        <v>511</v>
      </c>
      <c r="XDE2508" t="s">
        <v>511</v>
      </c>
    </row>
    <row r="2509" spans="16324:16333" x14ac:dyDescent="0.3">
      <c r="XCV2509" t="s">
        <v>515</v>
      </c>
      <c r="XCW2509">
        <v>3</v>
      </c>
      <c r="XCX2509">
        <v>10</v>
      </c>
      <c r="XCY2509">
        <v>0.1</v>
      </c>
      <c r="XCZ2509">
        <v>100</v>
      </c>
      <c r="XDA2509" t="s">
        <v>511</v>
      </c>
      <c r="XDB2509" t="s">
        <v>511</v>
      </c>
      <c r="XDC2509" t="s">
        <v>511</v>
      </c>
      <c r="XDD2509" t="s">
        <v>511</v>
      </c>
      <c r="XDE2509" t="s">
        <v>511</v>
      </c>
    </row>
    <row r="2510" spans="16324:16333" x14ac:dyDescent="0.3">
      <c r="XCV2510" t="s">
        <v>515</v>
      </c>
      <c r="XCW2510">
        <v>3</v>
      </c>
      <c r="XCX2510">
        <v>50</v>
      </c>
      <c r="XCY2510">
        <v>0.1</v>
      </c>
      <c r="XCZ2510">
        <v>100</v>
      </c>
      <c r="XDA2510" t="s">
        <v>511</v>
      </c>
      <c r="XDB2510" t="s">
        <v>511</v>
      </c>
      <c r="XDC2510" t="s">
        <v>511</v>
      </c>
      <c r="XDD2510" t="s">
        <v>511</v>
      </c>
      <c r="XDE2510" t="s">
        <v>511</v>
      </c>
    </row>
    <row r="2511" spans="16324:16333" x14ac:dyDescent="0.3">
      <c r="XCV2511" t="s">
        <v>515</v>
      </c>
      <c r="XCW2511">
        <v>3</v>
      </c>
      <c r="XCX2511">
        <v>50</v>
      </c>
      <c r="XCY2511">
        <v>0.15</v>
      </c>
      <c r="XCZ2511">
        <v>100</v>
      </c>
      <c r="XDA2511" t="s">
        <v>511</v>
      </c>
      <c r="XDB2511" t="s">
        <v>511</v>
      </c>
      <c r="XDC2511" t="s">
        <v>511</v>
      </c>
      <c r="XDD2511" t="s">
        <v>511</v>
      </c>
      <c r="XDE2511" t="s">
        <v>511</v>
      </c>
    </row>
    <row r="2512" spans="16324:16333" x14ac:dyDescent="0.3">
      <c r="XCV2512" t="s">
        <v>515</v>
      </c>
      <c r="XCW2512">
        <v>3</v>
      </c>
      <c r="XCX2512">
        <v>50</v>
      </c>
      <c r="XCY2512">
        <v>0.2</v>
      </c>
      <c r="XCZ2512">
        <v>100</v>
      </c>
      <c r="XDA2512" t="s">
        <v>511</v>
      </c>
      <c r="XDB2512" t="s">
        <v>511</v>
      </c>
      <c r="XDC2512" t="s">
        <v>511</v>
      </c>
      <c r="XDD2512" t="s">
        <v>511</v>
      </c>
      <c r="XDE2512" t="s">
        <v>511</v>
      </c>
    </row>
    <row r="2513" spans="16324:16333" x14ac:dyDescent="0.3">
      <c r="XCV2513" t="s">
        <v>535</v>
      </c>
      <c r="XCW2513">
        <v>3</v>
      </c>
      <c r="XCX2513">
        <v>25</v>
      </c>
      <c r="XCY2513">
        <v>0.15</v>
      </c>
      <c r="XCZ2513">
        <v>50</v>
      </c>
      <c r="XDA2513" t="s">
        <v>511</v>
      </c>
      <c r="XDB2513" t="s">
        <v>511</v>
      </c>
      <c r="XDC2513" t="s">
        <v>511</v>
      </c>
      <c r="XDD2513" t="s">
        <v>511</v>
      </c>
      <c r="XDE2513" t="s">
        <v>511</v>
      </c>
    </row>
    <row r="2514" spans="16324:16333" x14ac:dyDescent="0.3">
      <c r="XCV2514" t="s">
        <v>535</v>
      </c>
      <c r="XCW2514">
        <v>3</v>
      </c>
      <c r="XCX2514">
        <v>25</v>
      </c>
      <c r="XCY2514">
        <v>0.1</v>
      </c>
      <c r="XCZ2514">
        <v>50</v>
      </c>
      <c r="XDA2514" t="s">
        <v>511</v>
      </c>
      <c r="XDB2514" t="s">
        <v>511</v>
      </c>
      <c r="XDC2514" t="s">
        <v>511</v>
      </c>
      <c r="XDD2514" t="s">
        <v>511</v>
      </c>
      <c r="XDE2514" t="s">
        <v>511</v>
      </c>
    </row>
    <row r="2515" spans="16324:16333" x14ac:dyDescent="0.3">
      <c r="XCV2515" t="s">
        <v>535</v>
      </c>
      <c r="XCW2515">
        <v>3</v>
      </c>
      <c r="XCX2515">
        <v>0</v>
      </c>
      <c r="XCY2515">
        <v>0.15</v>
      </c>
      <c r="XCZ2515">
        <v>50</v>
      </c>
      <c r="XDA2515" t="s">
        <v>511</v>
      </c>
      <c r="XDB2515" t="s">
        <v>511</v>
      </c>
      <c r="XDC2515" t="s">
        <v>511</v>
      </c>
      <c r="XDD2515" t="s">
        <v>511</v>
      </c>
      <c r="XDE2515" t="s">
        <v>511</v>
      </c>
    </row>
    <row r="2516" spans="16324:16333" x14ac:dyDescent="0.3">
      <c r="XCV2516" t="s">
        <v>535</v>
      </c>
      <c r="XCW2516">
        <v>3</v>
      </c>
      <c r="XCX2516">
        <v>10</v>
      </c>
      <c r="XCY2516">
        <v>0.1</v>
      </c>
      <c r="XCZ2516">
        <v>50</v>
      </c>
      <c r="XDA2516" t="s">
        <v>511</v>
      </c>
      <c r="XDB2516" t="s">
        <v>511</v>
      </c>
      <c r="XDC2516" t="s">
        <v>511</v>
      </c>
      <c r="XDD2516" t="s">
        <v>511</v>
      </c>
      <c r="XDE2516" t="s">
        <v>511</v>
      </c>
    </row>
    <row r="2517" spans="16324:16333" x14ac:dyDescent="0.3">
      <c r="XCV2517" t="s">
        <v>535</v>
      </c>
      <c r="XCW2517">
        <v>3</v>
      </c>
      <c r="XCX2517">
        <v>0</v>
      </c>
      <c r="XCY2517">
        <v>0.2</v>
      </c>
      <c r="XCZ2517">
        <v>50</v>
      </c>
      <c r="XDA2517" t="s">
        <v>511</v>
      </c>
      <c r="XDB2517" t="s">
        <v>511</v>
      </c>
      <c r="XDC2517" t="s">
        <v>511</v>
      </c>
      <c r="XDD2517" t="s">
        <v>511</v>
      </c>
      <c r="XDE2517" t="s">
        <v>511</v>
      </c>
    </row>
    <row r="2518" spans="16324:16333" x14ac:dyDescent="0.3">
      <c r="XCV2518" t="s">
        <v>535</v>
      </c>
      <c r="XCW2518">
        <v>3</v>
      </c>
      <c r="XCX2518">
        <v>0</v>
      </c>
      <c r="XCY2518">
        <v>0.1</v>
      </c>
      <c r="XCZ2518">
        <v>50</v>
      </c>
      <c r="XDA2518" t="s">
        <v>511</v>
      </c>
      <c r="XDB2518" t="s">
        <v>511</v>
      </c>
      <c r="XDC2518" t="s">
        <v>511</v>
      </c>
      <c r="XDD2518" t="s">
        <v>511</v>
      </c>
      <c r="XDE2518" t="s">
        <v>511</v>
      </c>
    </row>
    <row r="2519" spans="16324:16333" x14ac:dyDescent="0.3">
      <c r="XCV2519" t="s">
        <v>535</v>
      </c>
      <c r="XCW2519">
        <v>3</v>
      </c>
      <c r="XCX2519">
        <v>10</v>
      </c>
      <c r="XCY2519">
        <v>0.2</v>
      </c>
      <c r="XCZ2519">
        <v>50</v>
      </c>
      <c r="XDA2519" t="s">
        <v>511</v>
      </c>
      <c r="XDB2519" t="s">
        <v>511</v>
      </c>
      <c r="XDC2519" t="s">
        <v>511</v>
      </c>
      <c r="XDD2519" t="s">
        <v>511</v>
      </c>
      <c r="XDE2519" t="s">
        <v>511</v>
      </c>
    </row>
    <row r="2520" spans="16324:16333" x14ac:dyDescent="0.3">
      <c r="XCV2520" t="s">
        <v>535</v>
      </c>
      <c r="XCW2520">
        <v>3</v>
      </c>
      <c r="XCX2520">
        <v>10</v>
      </c>
      <c r="XCY2520">
        <v>0.15</v>
      </c>
      <c r="XCZ2520">
        <v>50</v>
      </c>
      <c r="XDA2520" t="s">
        <v>511</v>
      </c>
      <c r="XDB2520" t="s">
        <v>511</v>
      </c>
      <c r="XDC2520" t="s">
        <v>511</v>
      </c>
      <c r="XDD2520" t="s">
        <v>511</v>
      </c>
      <c r="XDE2520" t="s">
        <v>511</v>
      </c>
    </row>
    <row r="2521" spans="16324:16333" x14ac:dyDescent="0.3">
      <c r="XCV2521" t="s">
        <v>535</v>
      </c>
      <c r="XCW2521">
        <v>3</v>
      </c>
      <c r="XCX2521">
        <v>25</v>
      </c>
      <c r="XCY2521">
        <v>0.2</v>
      </c>
      <c r="XCZ2521">
        <v>50</v>
      </c>
      <c r="XDA2521" t="s">
        <v>511</v>
      </c>
      <c r="XDB2521" t="s">
        <v>511</v>
      </c>
      <c r="XDC2521" t="s">
        <v>511</v>
      </c>
      <c r="XDD2521" t="s">
        <v>511</v>
      </c>
      <c r="XDE2521" t="s">
        <v>511</v>
      </c>
    </row>
    <row r="2522" spans="16324:16333" x14ac:dyDescent="0.3">
      <c r="XCV2522" t="s">
        <v>535</v>
      </c>
      <c r="XCW2522">
        <v>3</v>
      </c>
      <c r="XCX2522">
        <v>50</v>
      </c>
      <c r="XCY2522">
        <v>0.1</v>
      </c>
      <c r="XCZ2522">
        <v>50</v>
      </c>
      <c r="XDA2522" t="s">
        <v>511</v>
      </c>
      <c r="XDB2522" t="s">
        <v>511</v>
      </c>
      <c r="XDC2522" t="s">
        <v>511</v>
      </c>
      <c r="XDD2522" t="s">
        <v>511</v>
      </c>
      <c r="XDE2522" t="s">
        <v>511</v>
      </c>
    </row>
    <row r="2523" spans="16324:16333" x14ac:dyDescent="0.3">
      <c r="XCV2523" t="s">
        <v>535</v>
      </c>
      <c r="XCW2523">
        <v>3</v>
      </c>
      <c r="XCX2523">
        <v>50</v>
      </c>
      <c r="XCY2523">
        <v>0.15</v>
      </c>
      <c r="XCZ2523">
        <v>50</v>
      </c>
      <c r="XDA2523" t="s">
        <v>511</v>
      </c>
      <c r="XDB2523" t="s">
        <v>511</v>
      </c>
      <c r="XDC2523" t="s">
        <v>511</v>
      </c>
      <c r="XDD2523" t="s">
        <v>511</v>
      </c>
      <c r="XDE2523" t="s">
        <v>511</v>
      </c>
    </row>
    <row r="2524" spans="16324:16333" x14ac:dyDescent="0.3">
      <c r="XCV2524" t="s">
        <v>535</v>
      </c>
      <c r="XCW2524">
        <v>3</v>
      </c>
      <c r="XCX2524">
        <v>50</v>
      </c>
      <c r="XCY2524">
        <v>0.2</v>
      </c>
      <c r="XCZ2524">
        <v>50</v>
      </c>
      <c r="XDA2524" t="s">
        <v>511</v>
      </c>
      <c r="XDB2524" t="s">
        <v>511</v>
      </c>
      <c r="XDC2524" t="s">
        <v>511</v>
      </c>
      <c r="XDD2524" t="s">
        <v>511</v>
      </c>
      <c r="XDE2524" t="s">
        <v>511</v>
      </c>
    </row>
    <row r="2525" spans="16324:16333" x14ac:dyDescent="0.3">
      <c r="XCV2525" t="s">
        <v>521</v>
      </c>
      <c r="XCW2525">
        <v>3</v>
      </c>
      <c r="XCX2525">
        <v>10</v>
      </c>
      <c r="XCY2525">
        <v>0.1</v>
      </c>
      <c r="XCZ2525">
        <v>50</v>
      </c>
      <c r="XDA2525" t="s">
        <v>511</v>
      </c>
      <c r="XDB2525" t="s">
        <v>511</v>
      </c>
      <c r="XDC2525" t="s">
        <v>511</v>
      </c>
      <c r="XDD2525" t="s">
        <v>511</v>
      </c>
      <c r="XDE2525" t="s">
        <v>511</v>
      </c>
    </row>
    <row r="2526" spans="16324:16333" x14ac:dyDescent="0.3">
      <c r="XCV2526" t="s">
        <v>521</v>
      </c>
      <c r="XCW2526">
        <v>3</v>
      </c>
      <c r="XCX2526">
        <v>0</v>
      </c>
      <c r="XCY2526">
        <v>0.15</v>
      </c>
      <c r="XCZ2526">
        <v>50</v>
      </c>
      <c r="XDA2526" t="s">
        <v>511</v>
      </c>
      <c r="XDB2526" t="s">
        <v>511</v>
      </c>
      <c r="XDC2526" t="s">
        <v>511</v>
      </c>
      <c r="XDD2526" t="s">
        <v>511</v>
      </c>
      <c r="XDE2526" t="s">
        <v>511</v>
      </c>
    </row>
    <row r="2527" spans="16324:16333" x14ac:dyDescent="0.3">
      <c r="XCV2527" t="s">
        <v>521</v>
      </c>
      <c r="XCW2527">
        <v>3</v>
      </c>
      <c r="XCX2527">
        <v>0</v>
      </c>
      <c r="XCY2527">
        <v>0.1</v>
      </c>
      <c r="XCZ2527">
        <v>50</v>
      </c>
      <c r="XDA2527" t="s">
        <v>511</v>
      </c>
      <c r="XDB2527" t="s">
        <v>511</v>
      </c>
      <c r="XDC2527" t="s">
        <v>511</v>
      </c>
      <c r="XDD2527" t="s">
        <v>511</v>
      </c>
      <c r="XDE2527" t="s">
        <v>511</v>
      </c>
    </row>
    <row r="2528" spans="16324:16333" x14ac:dyDescent="0.3">
      <c r="XCV2528" t="s">
        <v>521</v>
      </c>
      <c r="XCW2528">
        <v>3</v>
      </c>
      <c r="XCX2528">
        <v>10</v>
      </c>
      <c r="XCY2528">
        <v>0.2</v>
      </c>
      <c r="XCZ2528">
        <v>50</v>
      </c>
      <c r="XDA2528" t="s">
        <v>511</v>
      </c>
      <c r="XDB2528" t="s">
        <v>511</v>
      </c>
      <c r="XDC2528" t="s">
        <v>511</v>
      </c>
      <c r="XDD2528" t="s">
        <v>511</v>
      </c>
      <c r="XDE2528" t="s">
        <v>511</v>
      </c>
    </row>
    <row r="2529" spans="16324:16333" x14ac:dyDescent="0.3">
      <c r="XCV2529" t="s">
        <v>521</v>
      </c>
      <c r="XCW2529">
        <v>3</v>
      </c>
      <c r="XCX2529">
        <v>0</v>
      </c>
      <c r="XCY2529">
        <v>0.2</v>
      </c>
      <c r="XCZ2529">
        <v>50</v>
      </c>
      <c r="XDA2529" t="s">
        <v>511</v>
      </c>
      <c r="XDB2529" t="s">
        <v>511</v>
      </c>
      <c r="XDC2529" t="s">
        <v>511</v>
      </c>
      <c r="XDD2529" t="s">
        <v>511</v>
      </c>
      <c r="XDE2529" t="s">
        <v>511</v>
      </c>
    </row>
    <row r="2530" spans="16324:16333" x14ac:dyDescent="0.3">
      <c r="XCV2530" t="s">
        <v>521</v>
      </c>
      <c r="XCW2530">
        <v>3</v>
      </c>
      <c r="XCX2530">
        <v>10</v>
      </c>
      <c r="XCY2530">
        <v>0.15</v>
      </c>
      <c r="XCZ2530">
        <v>50</v>
      </c>
      <c r="XDA2530" t="s">
        <v>511</v>
      </c>
      <c r="XDB2530" t="s">
        <v>511</v>
      </c>
      <c r="XDC2530" t="s">
        <v>511</v>
      </c>
      <c r="XDD2530" t="s">
        <v>511</v>
      </c>
      <c r="XDE2530" t="s">
        <v>511</v>
      </c>
    </row>
    <row r="2531" spans="16324:16333" x14ac:dyDescent="0.3">
      <c r="XCV2531" t="s">
        <v>521</v>
      </c>
      <c r="XCW2531">
        <v>3</v>
      </c>
      <c r="XCX2531">
        <v>25</v>
      </c>
      <c r="XCY2531">
        <v>0.15</v>
      </c>
      <c r="XCZ2531">
        <v>50</v>
      </c>
      <c r="XDA2531" t="s">
        <v>511</v>
      </c>
      <c r="XDB2531" t="s">
        <v>511</v>
      </c>
      <c r="XDC2531" t="s">
        <v>511</v>
      </c>
      <c r="XDD2531" t="s">
        <v>511</v>
      </c>
      <c r="XDE2531" t="s">
        <v>511</v>
      </c>
    </row>
    <row r="2532" spans="16324:16333" x14ac:dyDescent="0.3">
      <c r="XCV2532" t="s">
        <v>521</v>
      </c>
      <c r="XCW2532">
        <v>3</v>
      </c>
      <c r="XCX2532">
        <v>25</v>
      </c>
      <c r="XCY2532">
        <v>0.1</v>
      </c>
      <c r="XCZ2532">
        <v>50</v>
      </c>
      <c r="XDA2532" t="s">
        <v>511</v>
      </c>
      <c r="XDB2532" t="s">
        <v>511</v>
      </c>
      <c r="XDC2532" t="s">
        <v>511</v>
      </c>
      <c r="XDD2532" t="s">
        <v>511</v>
      </c>
      <c r="XDE2532" t="s">
        <v>511</v>
      </c>
    </row>
    <row r="2533" spans="16324:16333" x14ac:dyDescent="0.3">
      <c r="XCV2533" t="s">
        <v>521</v>
      </c>
      <c r="XCW2533">
        <v>3</v>
      </c>
      <c r="XCX2533">
        <v>25</v>
      </c>
      <c r="XCY2533">
        <v>0.2</v>
      </c>
      <c r="XCZ2533">
        <v>50</v>
      </c>
      <c r="XDA2533" t="s">
        <v>511</v>
      </c>
      <c r="XDB2533" t="s">
        <v>511</v>
      </c>
      <c r="XDC2533" t="s">
        <v>511</v>
      </c>
      <c r="XDD2533" t="s">
        <v>511</v>
      </c>
      <c r="XDE2533" t="s">
        <v>511</v>
      </c>
    </row>
    <row r="2534" spans="16324:16333" x14ac:dyDescent="0.3">
      <c r="XCV2534" t="s">
        <v>521</v>
      </c>
      <c r="XCW2534">
        <v>3</v>
      </c>
      <c r="XCX2534">
        <v>50</v>
      </c>
      <c r="XCY2534">
        <v>0.1</v>
      </c>
      <c r="XCZ2534">
        <v>50</v>
      </c>
      <c r="XDA2534" t="s">
        <v>511</v>
      </c>
      <c r="XDB2534" t="s">
        <v>511</v>
      </c>
      <c r="XDC2534" t="s">
        <v>511</v>
      </c>
      <c r="XDD2534" t="s">
        <v>511</v>
      </c>
      <c r="XDE2534" t="s">
        <v>511</v>
      </c>
    </row>
    <row r="2535" spans="16324:16333" x14ac:dyDescent="0.3">
      <c r="XCV2535" t="s">
        <v>521</v>
      </c>
      <c r="XCW2535">
        <v>3</v>
      </c>
      <c r="XCX2535">
        <v>50</v>
      </c>
      <c r="XCY2535">
        <v>0.15</v>
      </c>
      <c r="XCZ2535">
        <v>50</v>
      </c>
      <c r="XDA2535" t="s">
        <v>511</v>
      </c>
      <c r="XDB2535" t="s">
        <v>511</v>
      </c>
      <c r="XDC2535" t="s">
        <v>511</v>
      </c>
      <c r="XDD2535" t="s">
        <v>511</v>
      </c>
      <c r="XDE2535" t="s">
        <v>511</v>
      </c>
    </row>
    <row r="2536" spans="16324:16333" x14ac:dyDescent="0.3">
      <c r="XCV2536" t="s">
        <v>521</v>
      </c>
      <c r="XCW2536">
        <v>3</v>
      </c>
      <c r="XCX2536">
        <v>50</v>
      </c>
      <c r="XCY2536">
        <v>0.2</v>
      </c>
      <c r="XCZ2536">
        <v>50</v>
      </c>
      <c r="XDA2536" t="s">
        <v>511</v>
      </c>
      <c r="XDB2536" t="s">
        <v>511</v>
      </c>
      <c r="XDC2536" t="s">
        <v>511</v>
      </c>
      <c r="XDD2536" t="s">
        <v>511</v>
      </c>
      <c r="XDE2536" t="s">
        <v>511</v>
      </c>
    </row>
    <row r="2537" spans="16324:16333" x14ac:dyDescent="0.3">
      <c r="XCV2537" t="s">
        <v>530</v>
      </c>
      <c r="XCW2537">
        <v>3</v>
      </c>
      <c r="XCX2537">
        <v>10</v>
      </c>
      <c r="XCY2537">
        <v>0.1</v>
      </c>
      <c r="XCZ2537">
        <v>50</v>
      </c>
      <c r="XDA2537" t="s">
        <v>511</v>
      </c>
      <c r="XDB2537" t="s">
        <v>511</v>
      </c>
      <c r="XDC2537" t="s">
        <v>511</v>
      </c>
      <c r="XDD2537" t="s">
        <v>511</v>
      </c>
      <c r="XDE2537" t="s">
        <v>511</v>
      </c>
    </row>
    <row r="2538" spans="16324:16333" x14ac:dyDescent="0.3">
      <c r="XCV2538" t="s">
        <v>530</v>
      </c>
      <c r="XCW2538">
        <v>3</v>
      </c>
      <c r="XCX2538">
        <v>10</v>
      </c>
      <c r="XCY2538">
        <v>0.05</v>
      </c>
      <c r="XCZ2538">
        <v>50</v>
      </c>
      <c r="XDA2538" t="s">
        <v>511</v>
      </c>
      <c r="XDB2538" t="s">
        <v>511</v>
      </c>
      <c r="XDC2538" t="s">
        <v>511</v>
      </c>
      <c r="XDD2538" t="s">
        <v>511</v>
      </c>
      <c r="XDE2538" t="s">
        <v>511</v>
      </c>
    </row>
    <row r="2539" spans="16324:16333" x14ac:dyDescent="0.3">
      <c r="XCV2539" t="s">
        <v>530</v>
      </c>
      <c r="XCW2539">
        <v>3</v>
      </c>
      <c r="XCX2539">
        <v>0</v>
      </c>
      <c r="XCY2539">
        <v>0.05</v>
      </c>
      <c r="XCZ2539">
        <v>50</v>
      </c>
      <c r="XDA2539" t="s">
        <v>511</v>
      </c>
      <c r="XDB2539" t="s">
        <v>511</v>
      </c>
      <c r="XDC2539" t="s">
        <v>511</v>
      </c>
      <c r="XDD2539" t="s">
        <v>511</v>
      </c>
      <c r="XDE2539" t="s">
        <v>511</v>
      </c>
    </row>
    <row r="2540" spans="16324:16333" x14ac:dyDescent="0.3">
      <c r="XCV2540" t="s">
        <v>530</v>
      </c>
      <c r="XCW2540">
        <v>2</v>
      </c>
      <c r="XCX2540">
        <v>50</v>
      </c>
      <c r="XCY2540">
        <v>0.2</v>
      </c>
      <c r="XCZ2540">
        <v>50</v>
      </c>
      <c r="XDA2540" t="s">
        <v>511</v>
      </c>
      <c r="XDB2540" t="s">
        <v>511</v>
      </c>
      <c r="XDC2540" t="s">
        <v>511</v>
      </c>
      <c r="XDD2540" t="s">
        <v>511</v>
      </c>
      <c r="XDE2540" t="s">
        <v>511</v>
      </c>
    </row>
    <row r="2541" spans="16324:16333" x14ac:dyDescent="0.3">
      <c r="XCV2541" t="s">
        <v>530</v>
      </c>
      <c r="XCW2541">
        <v>3</v>
      </c>
      <c r="XCX2541">
        <v>0</v>
      </c>
      <c r="XCY2541">
        <v>0.15</v>
      </c>
      <c r="XCZ2541">
        <v>50</v>
      </c>
      <c r="XDA2541" t="s">
        <v>511</v>
      </c>
      <c r="XDB2541" t="s">
        <v>511</v>
      </c>
      <c r="XDC2541" t="s">
        <v>511</v>
      </c>
      <c r="XDD2541" t="s">
        <v>511</v>
      </c>
      <c r="XDE2541" t="s">
        <v>511</v>
      </c>
    </row>
    <row r="2542" spans="16324:16333" x14ac:dyDescent="0.3">
      <c r="XCV2542" t="s">
        <v>530</v>
      </c>
      <c r="XCW2542">
        <v>3</v>
      </c>
      <c r="XCX2542">
        <v>0</v>
      </c>
      <c r="XCY2542">
        <v>0.1</v>
      </c>
      <c r="XCZ2542">
        <v>50</v>
      </c>
      <c r="XDA2542" t="s">
        <v>511</v>
      </c>
      <c r="XDB2542" t="s">
        <v>511</v>
      </c>
      <c r="XDC2542" t="s">
        <v>511</v>
      </c>
      <c r="XDD2542" t="s">
        <v>511</v>
      </c>
      <c r="XDE2542" t="s">
        <v>511</v>
      </c>
    </row>
    <row r="2543" spans="16324:16333" x14ac:dyDescent="0.3">
      <c r="XCV2543" t="s">
        <v>530</v>
      </c>
      <c r="XCW2543">
        <v>3</v>
      </c>
      <c r="XCX2543">
        <v>0</v>
      </c>
      <c r="XCY2543">
        <v>0.2</v>
      </c>
      <c r="XCZ2543">
        <v>50</v>
      </c>
      <c r="XDA2543" t="s">
        <v>511</v>
      </c>
      <c r="XDB2543" t="s">
        <v>511</v>
      </c>
      <c r="XDC2543" t="s">
        <v>511</v>
      </c>
      <c r="XDD2543" t="s">
        <v>511</v>
      </c>
      <c r="XDE2543" t="s">
        <v>511</v>
      </c>
    </row>
    <row r="2544" spans="16324:16333" x14ac:dyDescent="0.3">
      <c r="XCV2544" t="s">
        <v>530</v>
      </c>
      <c r="XCW2544">
        <v>2</v>
      </c>
      <c r="XCX2544">
        <v>50</v>
      </c>
      <c r="XCY2544">
        <v>0.15</v>
      </c>
      <c r="XCZ2544">
        <v>50</v>
      </c>
      <c r="XDA2544" t="s">
        <v>511</v>
      </c>
      <c r="XDB2544" t="s">
        <v>511</v>
      </c>
      <c r="XDC2544" t="s">
        <v>511</v>
      </c>
      <c r="XDD2544" t="s">
        <v>511</v>
      </c>
      <c r="XDE2544" t="s">
        <v>511</v>
      </c>
    </row>
    <row r="2545" spans="16324:16333" x14ac:dyDescent="0.3">
      <c r="XCV2545" t="s">
        <v>530</v>
      </c>
      <c r="XCW2545">
        <v>3</v>
      </c>
      <c r="XCX2545">
        <v>50</v>
      </c>
      <c r="XCY2545">
        <v>0.15</v>
      </c>
      <c r="XCZ2545">
        <v>50</v>
      </c>
      <c r="XDA2545" t="s">
        <v>511</v>
      </c>
      <c r="XDB2545" t="s">
        <v>511</v>
      </c>
      <c r="XDC2545" t="s">
        <v>511</v>
      </c>
      <c r="XDD2545" t="s">
        <v>511</v>
      </c>
      <c r="XDE2545" t="s">
        <v>511</v>
      </c>
    </row>
    <row r="2546" spans="16324:16333" x14ac:dyDescent="0.3">
      <c r="XCV2546" t="s">
        <v>530</v>
      </c>
      <c r="XCW2546">
        <v>3</v>
      </c>
      <c r="XCX2546">
        <v>10</v>
      </c>
      <c r="XCY2546">
        <v>0.2</v>
      </c>
      <c r="XCZ2546">
        <v>50</v>
      </c>
      <c r="XDA2546" t="s">
        <v>511</v>
      </c>
      <c r="XDB2546" t="s">
        <v>511</v>
      </c>
      <c r="XDC2546" t="s">
        <v>511</v>
      </c>
      <c r="XDD2546" t="s">
        <v>511</v>
      </c>
      <c r="XDE2546" t="s">
        <v>511</v>
      </c>
    </row>
    <row r="2547" spans="16324:16333" x14ac:dyDescent="0.3">
      <c r="XCV2547" t="s">
        <v>530</v>
      </c>
      <c r="XCW2547">
        <v>3</v>
      </c>
      <c r="XCX2547">
        <v>25</v>
      </c>
      <c r="XCY2547">
        <v>0.2</v>
      </c>
      <c r="XCZ2547">
        <v>50</v>
      </c>
      <c r="XDA2547" t="s">
        <v>511</v>
      </c>
      <c r="XDB2547" t="s">
        <v>511</v>
      </c>
      <c r="XDC2547" t="s">
        <v>511</v>
      </c>
      <c r="XDD2547" t="s">
        <v>511</v>
      </c>
      <c r="XDE2547" t="s">
        <v>511</v>
      </c>
    </row>
    <row r="2548" spans="16324:16333" x14ac:dyDescent="0.3">
      <c r="XCV2548" t="s">
        <v>530</v>
      </c>
      <c r="XCW2548">
        <v>3</v>
      </c>
      <c r="XCX2548">
        <v>10</v>
      </c>
      <c r="XCY2548">
        <v>0.15</v>
      </c>
      <c r="XCZ2548">
        <v>50</v>
      </c>
      <c r="XDA2548" t="s">
        <v>511</v>
      </c>
      <c r="XDB2548" t="s">
        <v>511</v>
      </c>
      <c r="XDC2548" t="s">
        <v>511</v>
      </c>
      <c r="XDD2548" t="s">
        <v>511</v>
      </c>
      <c r="XDE2548" t="s">
        <v>511</v>
      </c>
    </row>
    <row r="2549" spans="16324:16333" x14ac:dyDescent="0.3">
      <c r="XCV2549" t="s">
        <v>530</v>
      </c>
      <c r="XCW2549">
        <v>3</v>
      </c>
      <c r="XCX2549">
        <v>25</v>
      </c>
      <c r="XCY2549">
        <v>0.1</v>
      </c>
      <c r="XCZ2549">
        <v>50</v>
      </c>
      <c r="XDA2549" t="s">
        <v>511</v>
      </c>
      <c r="XDB2549" t="s">
        <v>511</v>
      </c>
      <c r="XDC2549" t="s">
        <v>511</v>
      </c>
      <c r="XDD2549" t="s">
        <v>511</v>
      </c>
      <c r="XDE2549" t="s">
        <v>511</v>
      </c>
    </row>
    <row r="2550" spans="16324:16333" x14ac:dyDescent="0.3">
      <c r="XCV2550" t="s">
        <v>530</v>
      </c>
      <c r="XCW2550">
        <v>3</v>
      </c>
      <c r="XCX2550">
        <v>25</v>
      </c>
      <c r="XCY2550">
        <v>0.05</v>
      </c>
      <c r="XCZ2550">
        <v>50</v>
      </c>
      <c r="XDA2550" t="s">
        <v>511</v>
      </c>
      <c r="XDB2550" t="s">
        <v>511</v>
      </c>
      <c r="XDC2550" t="s">
        <v>511</v>
      </c>
      <c r="XDD2550" t="s">
        <v>511</v>
      </c>
      <c r="XDE2550" t="s">
        <v>511</v>
      </c>
    </row>
    <row r="2551" spans="16324:16333" x14ac:dyDescent="0.3">
      <c r="XCV2551" t="s">
        <v>530</v>
      </c>
      <c r="XCW2551">
        <v>3</v>
      </c>
      <c r="XCX2551">
        <v>25</v>
      </c>
      <c r="XCY2551">
        <v>0.15</v>
      </c>
      <c r="XCZ2551">
        <v>50</v>
      </c>
      <c r="XDA2551" t="s">
        <v>511</v>
      </c>
      <c r="XDB2551" t="s">
        <v>511</v>
      </c>
      <c r="XDC2551" t="s">
        <v>511</v>
      </c>
      <c r="XDD2551" t="s">
        <v>511</v>
      </c>
      <c r="XDE2551" t="s">
        <v>511</v>
      </c>
    </row>
    <row r="2552" spans="16324:16333" x14ac:dyDescent="0.3">
      <c r="XCV2552" t="s">
        <v>530</v>
      </c>
      <c r="XCW2552">
        <v>3</v>
      </c>
      <c r="XCX2552">
        <v>50</v>
      </c>
      <c r="XCY2552">
        <v>0.2</v>
      </c>
      <c r="XCZ2552">
        <v>50</v>
      </c>
      <c r="XDA2552" t="s">
        <v>511</v>
      </c>
      <c r="XDB2552" t="s">
        <v>511</v>
      </c>
      <c r="XDC2552" t="s">
        <v>511</v>
      </c>
      <c r="XDD2552" t="s">
        <v>511</v>
      </c>
      <c r="XDE2552" t="s">
        <v>511</v>
      </c>
    </row>
    <row r="2553" spans="16324:16333" x14ac:dyDescent="0.3">
      <c r="XCV2553" t="s">
        <v>530</v>
      </c>
      <c r="XCW2553">
        <v>3</v>
      </c>
      <c r="XCX2553">
        <v>50</v>
      </c>
      <c r="XCY2553">
        <v>0.1</v>
      </c>
      <c r="XCZ2553">
        <v>50</v>
      </c>
      <c r="XDA2553" t="s">
        <v>511</v>
      </c>
      <c r="XDB2553" t="s">
        <v>511</v>
      </c>
      <c r="XDC2553" t="s">
        <v>511</v>
      </c>
      <c r="XDD2553" t="s">
        <v>511</v>
      </c>
      <c r="XDE2553" t="s">
        <v>511</v>
      </c>
    </row>
    <row r="2554" spans="16324:16333" x14ac:dyDescent="0.3">
      <c r="XCV2554" t="s">
        <v>530</v>
      </c>
      <c r="XCW2554">
        <v>3</v>
      </c>
      <c r="XCX2554">
        <v>50</v>
      </c>
      <c r="XCY2554">
        <v>0.05</v>
      </c>
      <c r="XCZ2554">
        <v>50</v>
      </c>
      <c r="XDA2554" t="s">
        <v>511</v>
      </c>
      <c r="XDB2554" t="s">
        <v>511</v>
      </c>
      <c r="XDC2554" t="s">
        <v>511</v>
      </c>
      <c r="XDD2554" t="s">
        <v>511</v>
      </c>
      <c r="XDE2554" t="s">
        <v>511</v>
      </c>
    </row>
    <row r="2555" spans="16324:16333" x14ac:dyDescent="0.3">
      <c r="XCV2555" t="s">
        <v>534</v>
      </c>
      <c r="XCW2555">
        <v>1</v>
      </c>
      <c r="XCX2555">
        <v>50</v>
      </c>
      <c r="XCY2555">
        <v>0.2</v>
      </c>
      <c r="XCZ2555">
        <v>50</v>
      </c>
      <c r="XDA2555" t="s">
        <v>511</v>
      </c>
      <c r="XDB2555" t="s">
        <v>511</v>
      </c>
      <c r="XDC2555" t="s">
        <v>511</v>
      </c>
      <c r="XDD2555" t="s">
        <v>511</v>
      </c>
      <c r="XDE2555" t="s">
        <v>511</v>
      </c>
    </row>
    <row r="2556" spans="16324:16333" x14ac:dyDescent="0.3">
      <c r="XCV2556" t="s">
        <v>534</v>
      </c>
      <c r="XCW2556">
        <v>1</v>
      </c>
      <c r="XCX2556">
        <v>25</v>
      </c>
      <c r="XCY2556">
        <v>0.15</v>
      </c>
      <c r="XCZ2556">
        <v>50</v>
      </c>
      <c r="XDA2556" t="s">
        <v>511</v>
      </c>
      <c r="XDB2556" t="s">
        <v>511</v>
      </c>
      <c r="XDC2556" t="s">
        <v>511</v>
      </c>
      <c r="XDD2556" t="s">
        <v>511</v>
      </c>
      <c r="XDE2556" t="s">
        <v>511</v>
      </c>
    </row>
    <row r="2557" spans="16324:16333" x14ac:dyDescent="0.3">
      <c r="XCV2557" t="s">
        <v>534</v>
      </c>
      <c r="XCW2557">
        <v>1</v>
      </c>
      <c r="XCX2557">
        <v>25</v>
      </c>
      <c r="XCY2557">
        <v>0.2</v>
      </c>
      <c r="XCZ2557">
        <v>50</v>
      </c>
      <c r="XDA2557" t="s">
        <v>511</v>
      </c>
      <c r="XDB2557" t="s">
        <v>511</v>
      </c>
      <c r="XDC2557" t="s">
        <v>511</v>
      </c>
      <c r="XDD2557" t="s">
        <v>511</v>
      </c>
      <c r="XDE2557" t="s">
        <v>511</v>
      </c>
    </row>
    <row r="2558" spans="16324:16333" x14ac:dyDescent="0.3">
      <c r="XCV2558" t="s">
        <v>534</v>
      </c>
      <c r="XCW2558">
        <v>1</v>
      </c>
      <c r="XCX2558">
        <v>50</v>
      </c>
      <c r="XCY2558">
        <v>0.15</v>
      </c>
      <c r="XCZ2558">
        <v>50</v>
      </c>
      <c r="XDA2558" t="s">
        <v>511</v>
      </c>
      <c r="XDB2558" t="s">
        <v>511</v>
      </c>
      <c r="XDC2558" t="s">
        <v>511</v>
      </c>
      <c r="XDD2558" t="s">
        <v>511</v>
      </c>
      <c r="XDE2558" t="s">
        <v>511</v>
      </c>
    </row>
    <row r="2559" spans="16324:16333" x14ac:dyDescent="0.3">
      <c r="XCV2559" t="s">
        <v>534</v>
      </c>
      <c r="XCW2559">
        <v>3</v>
      </c>
      <c r="XCX2559">
        <v>0</v>
      </c>
      <c r="XCY2559">
        <v>0.1</v>
      </c>
      <c r="XCZ2559">
        <v>50</v>
      </c>
      <c r="XDA2559" t="s">
        <v>511</v>
      </c>
      <c r="XDB2559" t="s">
        <v>511</v>
      </c>
      <c r="XDC2559" t="s">
        <v>511</v>
      </c>
      <c r="XDD2559" t="s">
        <v>511</v>
      </c>
      <c r="XDE2559" t="s">
        <v>511</v>
      </c>
    </row>
    <row r="2560" spans="16324:16333" x14ac:dyDescent="0.3">
      <c r="XCV2560" t="s">
        <v>534</v>
      </c>
      <c r="XCW2560">
        <v>3</v>
      </c>
      <c r="XCX2560">
        <v>0</v>
      </c>
      <c r="XCY2560">
        <v>0.15</v>
      </c>
      <c r="XCZ2560">
        <v>50</v>
      </c>
      <c r="XDA2560" t="s">
        <v>511</v>
      </c>
      <c r="XDB2560" t="s">
        <v>511</v>
      </c>
      <c r="XDC2560" t="s">
        <v>511</v>
      </c>
      <c r="XDD2560" t="s">
        <v>511</v>
      </c>
      <c r="XDE2560" t="s">
        <v>511</v>
      </c>
    </row>
    <row r="2561" spans="16324:16333" x14ac:dyDescent="0.3">
      <c r="XCV2561" t="s">
        <v>534</v>
      </c>
      <c r="XCW2561">
        <v>3</v>
      </c>
      <c r="XCX2561">
        <v>0</v>
      </c>
      <c r="XCY2561">
        <v>0.2</v>
      </c>
      <c r="XCZ2561">
        <v>50</v>
      </c>
      <c r="XDA2561" t="s">
        <v>511</v>
      </c>
      <c r="XDB2561" t="s">
        <v>511</v>
      </c>
      <c r="XDC2561" t="s">
        <v>511</v>
      </c>
      <c r="XDD2561" t="s">
        <v>511</v>
      </c>
      <c r="XDE2561" t="s">
        <v>511</v>
      </c>
    </row>
    <row r="2562" spans="16324:16333" x14ac:dyDescent="0.3">
      <c r="XCV2562" t="s">
        <v>534</v>
      </c>
      <c r="XCW2562">
        <v>3</v>
      </c>
      <c r="XCX2562">
        <v>0</v>
      </c>
      <c r="XCY2562">
        <v>0.05</v>
      </c>
      <c r="XCZ2562">
        <v>50</v>
      </c>
      <c r="XDA2562" t="s">
        <v>511</v>
      </c>
      <c r="XDB2562" t="s">
        <v>511</v>
      </c>
      <c r="XDC2562" t="s">
        <v>511</v>
      </c>
      <c r="XDD2562" t="s">
        <v>511</v>
      </c>
      <c r="XDE2562" t="s">
        <v>511</v>
      </c>
    </row>
    <row r="2563" spans="16324:16333" x14ac:dyDescent="0.3">
      <c r="XCV2563" t="s">
        <v>534</v>
      </c>
      <c r="XCW2563">
        <v>2</v>
      </c>
      <c r="XCX2563">
        <v>50</v>
      </c>
      <c r="XCY2563">
        <v>0.2</v>
      </c>
      <c r="XCZ2563">
        <v>50</v>
      </c>
      <c r="XDA2563" t="s">
        <v>511</v>
      </c>
      <c r="XDB2563" t="s">
        <v>511</v>
      </c>
      <c r="XDC2563" t="s">
        <v>511</v>
      </c>
      <c r="XDD2563" t="s">
        <v>511</v>
      </c>
      <c r="XDE2563" t="s">
        <v>511</v>
      </c>
    </row>
    <row r="2564" spans="16324:16333" x14ac:dyDescent="0.3">
      <c r="XCV2564" t="s">
        <v>534</v>
      </c>
      <c r="XCW2564">
        <v>2</v>
      </c>
      <c r="XCX2564">
        <v>50</v>
      </c>
      <c r="XCY2564">
        <v>0.15</v>
      </c>
      <c r="XCZ2564">
        <v>50</v>
      </c>
      <c r="XDA2564" t="s">
        <v>511</v>
      </c>
      <c r="XDB2564" t="s">
        <v>511</v>
      </c>
      <c r="XDC2564" t="s">
        <v>511</v>
      </c>
      <c r="XDD2564" t="s">
        <v>511</v>
      </c>
      <c r="XDE2564" t="s">
        <v>511</v>
      </c>
    </row>
    <row r="2565" spans="16324:16333" x14ac:dyDescent="0.3">
      <c r="XCV2565" t="s">
        <v>534</v>
      </c>
      <c r="XCW2565">
        <v>2</v>
      </c>
      <c r="XCX2565">
        <v>50</v>
      </c>
      <c r="XCY2565">
        <v>0.1</v>
      </c>
      <c r="XCZ2565">
        <v>50</v>
      </c>
      <c r="XDA2565" t="s">
        <v>511</v>
      </c>
      <c r="XDB2565" t="s">
        <v>511</v>
      </c>
      <c r="XDC2565" t="s">
        <v>511</v>
      </c>
      <c r="XDD2565" t="s">
        <v>511</v>
      </c>
      <c r="XDE2565" t="s">
        <v>511</v>
      </c>
    </row>
    <row r="2566" spans="16324:16333" x14ac:dyDescent="0.3">
      <c r="XCV2566" t="s">
        <v>534</v>
      </c>
      <c r="XCW2566">
        <v>2</v>
      </c>
      <c r="XCX2566">
        <v>25</v>
      </c>
      <c r="XCY2566">
        <v>0.2</v>
      </c>
      <c r="XCZ2566">
        <v>50</v>
      </c>
      <c r="XDA2566" t="s">
        <v>511</v>
      </c>
      <c r="XDB2566" t="s">
        <v>511</v>
      </c>
      <c r="XDC2566" t="s">
        <v>511</v>
      </c>
      <c r="XDD2566" t="s">
        <v>511</v>
      </c>
      <c r="XDE2566" t="s">
        <v>511</v>
      </c>
    </row>
    <row r="2567" spans="16324:16333" x14ac:dyDescent="0.3">
      <c r="XCV2567" t="s">
        <v>534</v>
      </c>
      <c r="XCW2567">
        <v>2</v>
      </c>
      <c r="XCX2567">
        <v>25</v>
      </c>
      <c r="XCY2567">
        <v>0.15</v>
      </c>
      <c r="XCZ2567">
        <v>50</v>
      </c>
      <c r="XDA2567" t="s">
        <v>511</v>
      </c>
      <c r="XDB2567" t="s">
        <v>511</v>
      </c>
      <c r="XDC2567" t="s">
        <v>511</v>
      </c>
      <c r="XDD2567" t="s">
        <v>511</v>
      </c>
      <c r="XDE2567" t="s">
        <v>511</v>
      </c>
    </row>
    <row r="2568" spans="16324:16333" x14ac:dyDescent="0.3">
      <c r="XCV2568" t="s">
        <v>534</v>
      </c>
      <c r="XCW2568">
        <v>3</v>
      </c>
      <c r="XCX2568">
        <v>10</v>
      </c>
      <c r="XCY2568">
        <v>0.2</v>
      </c>
      <c r="XCZ2568">
        <v>50</v>
      </c>
      <c r="XDA2568" t="s">
        <v>511</v>
      </c>
      <c r="XDB2568" t="s">
        <v>511</v>
      </c>
      <c r="XDC2568" t="s">
        <v>511</v>
      </c>
      <c r="XDD2568" t="s">
        <v>511</v>
      </c>
      <c r="XDE2568" t="s">
        <v>511</v>
      </c>
    </row>
    <row r="2569" spans="16324:16333" x14ac:dyDescent="0.3">
      <c r="XCV2569" t="s">
        <v>534</v>
      </c>
      <c r="XCW2569">
        <v>3</v>
      </c>
      <c r="XCX2569">
        <v>25</v>
      </c>
      <c r="XCY2569">
        <v>0.05</v>
      </c>
      <c r="XCZ2569">
        <v>50</v>
      </c>
      <c r="XDA2569" t="s">
        <v>511</v>
      </c>
      <c r="XDB2569" t="s">
        <v>511</v>
      </c>
      <c r="XDC2569" t="s">
        <v>511</v>
      </c>
      <c r="XDD2569" t="s">
        <v>511</v>
      </c>
      <c r="XDE2569" t="s">
        <v>511</v>
      </c>
    </row>
    <row r="2570" spans="16324:16333" x14ac:dyDescent="0.3">
      <c r="XCV2570" t="s">
        <v>534</v>
      </c>
      <c r="XCW2570">
        <v>3</v>
      </c>
      <c r="XCX2570">
        <v>10</v>
      </c>
      <c r="XCY2570">
        <v>0.05</v>
      </c>
      <c r="XCZ2570">
        <v>50</v>
      </c>
      <c r="XDA2570" t="s">
        <v>511</v>
      </c>
      <c r="XDB2570" t="s">
        <v>511</v>
      </c>
      <c r="XDC2570" t="s">
        <v>511</v>
      </c>
      <c r="XDD2570" t="s">
        <v>511</v>
      </c>
      <c r="XDE2570" t="s">
        <v>511</v>
      </c>
    </row>
    <row r="2571" spans="16324:16333" x14ac:dyDescent="0.3">
      <c r="XCV2571" t="s">
        <v>534</v>
      </c>
      <c r="XCW2571">
        <v>3</v>
      </c>
      <c r="XCX2571">
        <v>10</v>
      </c>
      <c r="XCY2571">
        <v>0.1</v>
      </c>
      <c r="XCZ2571">
        <v>50</v>
      </c>
      <c r="XDA2571" t="s">
        <v>511</v>
      </c>
      <c r="XDB2571" t="s">
        <v>511</v>
      </c>
      <c r="XDC2571" t="s">
        <v>511</v>
      </c>
      <c r="XDD2571" t="s">
        <v>511</v>
      </c>
      <c r="XDE2571" t="s">
        <v>511</v>
      </c>
    </row>
    <row r="2572" spans="16324:16333" x14ac:dyDescent="0.3">
      <c r="XCV2572" t="s">
        <v>534</v>
      </c>
      <c r="XCW2572">
        <v>3</v>
      </c>
      <c r="XCX2572">
        <v>50</v>
      </c>
      <c r="XCY2572">
        <v>0.05</v>
      </c>
      <c r="XCZ2572">
        <v>50</v>
      </c>
      <c r="XDA2572" t="s">
        <v>511</v>
      </c>
      <c r="XDB2572" t="s">
        <v>511</v>
      </c>
      <c r="XDC2572" t="s">
        <v>511</v>
      </c>
      <c r="XDD2572" t="s">
        <v>511</v>
      </c>
      <c r="XDE2572" t="s">
        <v>511</v>
      </c>
    </row>
    <row r="2573" spans="16324:16333" x14ac:dyDescent="0.3">
      <c r="XCV2573" t="s">
        <v>534</v>
      </c>
      <c r="XCW2573">
        <v>3</v>
      </c>
      <c r="XCX2573">
        <v>25</v>
      </c>
      <c r="XCY2573">
        <v>0.1</v>
      </c>
      <c r="XCZ2573">
        <v>50</v>
      </c>
      <c r="XDA2573" t="s">
        <v>511</v>
      </c>
      <c r="XDB2573" t="s">
        <v>511</v>
      </c>
      <c r="XDC2573" t="s">
        <v>511</v>
      </c>
      <c r="XDD2573" t="s">
        <v>511</v>
      </c>
      <c r="XDE2573" t="s">
        <v>511</v>
      </c>
    </row>
    <row r="2574" spans="16324:16333" x14ac:dyDescent="0.3">
      <c r="XCV2574" t="s">
        <v>534</v>
      </c>
      <c r="XCW2574">
        <v>3</v>
      </c>
      <c r="XCX2574">
        <v>25</v>
      </c>
      <c r="XCY2574">
        <v>0.15</v>
      </c>
      <c r="XCZ2574">
        <v>50</v>
      </c>
      <c r="XDA2574" t="s">
        <v>511</v>
      </c>
      <c r="XDB2574" t="s">
        <v>511</v>
      </c>
      <c r="XDC2574" t="s">
        <v>511</v>
      </c>
      <c r="XDD2574" t="s">
        <v>511</v>
      </c>
      <c r="XDE2574" t="s">
        <v>511</v>
      </c>
    </row>
    <row r="2575" spans="16324:16333" x14ac:dyDescent="0.3">
      <c r="XCV2575" t="s">
        <v>534</v>
      </c>
      <c r="XCW2575">
        <v>3</v>
      </c>
      <c r="XCX2575">
        <v>25</v>
      </c>
      <c r="XCY2575">
        <v>0.2</v>
      </c>
      <c r="XCZ2575">
        <v>50</v>
      </c>
      <c r="XDA2575" t="s">
        <v>511</v>
      </c>
      <c r="XDB2575" t="s">
        <v>511</v>
      </c>
      <c r="XDC2575" t="s">
        <v>511</v>
      </c>
      <c r="XDD2575" t="s">
        <v>511</v>
      </c>
      <c r="XDE2575" t="s">
        <v>511</v>
      </c>
    </row>
    <row r="2576" spans="16324:16333" x14ac:dyDescent="0.3">
      <c r="XCV2576" t="s">
        <v>534</v>
      </c>
      <c r="XCW2576">
        <v>3</v>
      </c>
      <c r="XCX2576">
        <v>50</v>
      </c>
      <c r="XCY2576">
        <v>0.1</v>
      </c>
      <c r="XCZ2576">
        <v>50</v>
      </c>
      <c r="XDA2576" t="s">
        <v>511</v>
      </c>
      <c r="XDB2576" t="s">
        <v>511</v>
      </c>
      <c r="XDC2576" t="s">
        <v>511</v>
      </c>
      <c r="XDD2576" t="s">
        <v>511</v>
      </c>
      <c r="XDE2576" t="s">
        <v>511</v>
      </c>
    </row>
    <row r="2577" spans="16324:16333" x14ac:dyDescent="0.3">
      <c r="XCV2577" t="s">
        <v>534</v>
      </c>
      <c r="XCW2577">
        <v>3</v>
      </c>
      <c r="XCX2577">
        <v>10</v>
      </c>
      <c r="XCY2577">
        <v>0.15</v>
      </c>
      <c r="XCZ2577">
        <v>50</v>
      </c>
      <c r="XDA2577" t="s">
        <v>511</v>
      </c>
      <c r="XDB2577" t="s">
        <v>511</v>
      </c>
      <c r="XDC2577" t="s">
        <v>511</v>
      </c>
      <c r="XDD2577" t="s">
        <v>511</v>
      </c>
      <c r="XDE2577" t="s">
        <v>511</v>
      </c>
    </row>
    <row r="2578" spans="16324:16333" x14ac:dyDescent="0.3">
      <c r="XCV2578" t="s">
        <v>534</v>
      </c>
      <c r="XCW2578">
        <v>3</v>
      </c>
      <c r="XCX2578">
        <v>50</v>
      </c>
      <c r="XCY2578">
        <v>0.2</v>
      </c>
      <c r="XCZ2578">
        <v>50</v>
      </c>
      <c r="XDA2578" t="s">
        <v>511</v>
      </c>
      <c r="XDB2578" t="s">
        <v>511</v>
      </c>
      <c r="XDC2578" t="s">
        <v>511</v>
      </c>
      <c r="XDD2578" t="s">
        <v>511</v>
      </c>
      <c r="XDE2578" t="s">
        <v>511</v>
      </c>
    </row>
    <row r="2579" spans="16324:16333" x14ac:dyDescent="0.3">
      <c r="XCV2579" t="s">
        <v>534</v>
      </c>
      <c r="XCW2579">
        <v>3</v>
      </c>
      <c r="XCX2579">
        <v>50</v>
      </c>
      <c r="XCY2579">
        <v>0.15</v>
      </c>
      <c r="XCZ2579">
        <v>50</v>
      </c>
      <c r="XDA2579" t="s">
        <v>511</v>
      </c>
      <c r="XDB2579" t="s">
        <v>511</v>
      </c>
      <c r="XDC2579" t="s">
        <v>511</v>
      </c>
      <c r="XDD2579" t="s">
        <v>511</v>
      </c>
      <c r="XDE2579" t="s">
        <v>511</v>
      </c>
    </row>
    <row r="2580" spans="16324:16333" x14ac:dyDescent="0.3">
      <c r="XCV2580" t="s">
        <v>528</v>
      </c>
      <c r="XCW2580">
        <v>3</v>
      </c>
      <c r="XCX2580">
        <v>25</v>
      </c>
      <c r="XCY2580">
        <v>0.15</v>
      </c>
      <c r="XCZ2580">
        <v>100</v>
      </c>
      <c r="XDA2580" t="s">
        <v>511</v>
      </c>
      <c r="XDB2580" t="s">
        <v>511</v>
      </c>
      <c r="XDC2580" t="s">
        <v>511</v>
      </c>
      <c r="XDD2580" t="s">
        <v>511</v>
      </c>
      <c r="XDE2580" t="s">
        <v>511</v>
      </c>
    </row>
    <row r="2581" spans="16324:16333" x14ac:dyDescent="0.3">
      <c r="XCV2581" t="s">
        <v>528</v>
      </c>
      <c r="XCW2581">
        <v>3</v>
      </c>
      <c r="XCX2581">
        <v>25</v>
      </c>
      <c r="XCY2581">
        <v>0.1</v>
      </c>
      <c r="XCZ2581">
        <v>100</v>
      </c>
      <c r="XDA2581" t="s">
        <v>511</v>
      </c>
      <c r="XDB2581" t="s">
        <v>511</v>
      </c>
      <c r="XDC2581" t="s">
        <v>511</v>
      </c>
      <c r="XDD2581" t="s">
        <v>511</v>
      </c>
      <c r="XDE2581" t="s">
        <v>511</v>
      </c>
    </row>
    <row r="2582" spans="16324:16333" x14ac:dyDescent="0.3">
      <c r="XCV2582" t="s">
        <v>528</v>
      </c>
      <c r="XCW2582">
        <v>3</v>
      </c>
      <c r="XCX2582">
        <v>0</v>
      </c>
      <c r="XCY2582">
        <v>0.2</v>
      </c>
      <c r="XCZ2582">
        <v>100</v>
      </c>
      <c r="XDA2582" t="s">
        <v>511</v>
      </c>
      <c r="XDB2582" t="s">
        <v>511</v>
      </c>
      <c r="XDC2582" t="s">
        <v>511</v>
      </c>
      <c r="XDD2582" t="s">
        <v>511</v>
      </c>
      <c r="XDE2582" t="s">
        <v>511</v>
      </c>
    </row>
    <row r="2583" spans="16324:16333" x14ac:dyDescent="0.3">
      <c r="XCV2583" t="s">
        <v>528</v>
      </c>
      <c r="XCW2583">
        <v>3</v>
      </c>
      <c r="XCX2583">
        <v>10</v>
      </c>
      <c r="XCY2583">
        <v>0.2</v>
      </c>
      <c r="XCZ2583">
        <v>100</v>
      </c>
      <c r="XDA2583" t="s">
        <v>511</v>
      </c>
      <c r="XDB2583" t="s">
        <v>511</v>
      </c>
      <c r="XDC2583" t="s">
        <v>511</v>
      </c>
      <c r="XDD2583" t="s">
        <v>511</v>
      </c>
      <c r="XDE2583" t="s">
        <v>511</v>
      </c>
    </row>
    <row r="2584" spans="16324:16333" x14ac:dyDescent="0.3">
      <c r="XCV2584" t="s">
        <v>528</v>
      </c>
      <c r="XCW2584">
        <v>3</v>
      </c>
      <c r="XCX2584">
        <v>10</v>
      </c>
      <c r="XCY2584">
        <v>0.1</v>
      </c>
      <c r="XCZ2584">
        <v>100</v>
      </c>
      <c r="XDA2584" t="s">
        <v>511</v>
      </c>
      <c r="XDB2584" t="s">
        <v>511</v>
      </c>
      <c r="XDC2584" t="s">
        <v>511</v>
      </c>
      <c r="XDD2584" t="s">
        <v>511</v>
      </c>
      <c r="XDE2584" t="s">
        <v>511</v>
      </c>
    </row>
    <row r="2585" spans="16324:16333" x14ac:dyDescent="0.3">
      <c r="XCV2585" t="s">
        <v>528</v>
      </c>
      <c r="XCW2585">
        <v>3</v>
      </c>
      <c r="XCX2585">
        <v>0</v>
      </c>
      <c r="XCY2585">
        <v>0.15</v>
      </c>
      <c r="XCZ2585">
        <v>100</v>
      </c>
      <c r="XDA2585" t="s">
        <v>511</v>
      </c>
      <c r="XDB2585" t="s">
        <v>511</v>
      </c>
      <c r="XDC2585" t="s">
        <v>511</v>
      </c>
      <c r="XDD2585" t="s">
        <v>511</v>
      </c>
      <c r="XDE2585" t="s">
        <v>511</v>
      </c>
    </row>
    <row r="2586" spans="16324:16333" x14ac:dyDescent="0.3">
      <c r="XCV2586" t="s">
        <v>528</v>
      </c>
      <c r="XCW2586">
        <v>3</v>
      </c>
      <c r="XCX2586">
        <v>0</v>
      </c>
      <c r="XCY2586">
        <v>0.1</v>
      </c>
      <c r="XCZ2586">
        <v>100</v>
      </c>
      <c r="XDA2586" t="s">
        <v>511</v>
      </c>
      <c r="XDB2586" t="s">
        <v>511</v>
      </c>
      <c r="XDC2586" t="s">
        <v>511</v>
      </c>
      <c r="XDD2586" t="s">
        <v>511</v>
      </c>
      <c r="XDE2586" t="s">
        <v>511</v>
      </c>
    </row>
    <row r="2587" spans="16324:16333" x14ac:dyDescent="0.3">
      <c r="XCV2587" t="s">
        <v>528</v>
      </c>
      <c r="XCW2587">
        <v>3</v>
      </c>
      <c r="XCX2587">
        <v>10</v>
      </c>
      <c r="XCY2587">
        <v>0.15</v>
      </c>
      <c r="XCZ2587">
        <v>100</v>
      </c>
      <c r="XDA2587" t="s">
        <v>511</v>
      </c>
      <c r="XDB2587" t="s">
        <v>511</v>
      </c>
      <c r="XDC2587" t="s">
        <v>511</v>
      </c>
      <c r="XDD2587" t="s">
        <v>511</v>
      </c>
      <c r="XDE2587" t="s">
        <v>511</v>
      </c>
    </row>
    <row r="2588" spans="16324:16333" x14ac:dyDescent="0.3">
      <c r="XCV2588" t="s">
        <v>528</v>
      </c>
      <c r="XCW2588">
        <v>3</v>
      </c>
      <c r="XCX2588">
        <v>50</v>
      </c>
      <c r="XCY2588">
        <v>0.2</v>
      </c>
      <c r="XCZ2588">
        <v>100</v>
      </c>
      <c r="XDA2588" t="s">
        <v>511</v>
      </c>
      <c r="XDB2588" t="s">
        <v>511</v>
      </c>
      <c r="XDC2588" t="s">
        <v>511</v>
      </c>
      <c r="XDD2588" t="s">
        <v>511</v>
      </c>
      <c r="XDE2588" t="s">
        <v>511</v>
      </c>
    </row>
    <row r="2589" spans="16324:16333" x14ac:dyDescent="0.3">
      <c r="XCV2589" t="s">
        <v>528</v>
      </c>
      <c r="XCW2589">
        <v>3</v>
      </c>
      <c r="XCX2589">
        <v>50</v>
      </c>
      <c r="XCY2589">
        <v>0.1</v>
      </c>
      <c r="XCZ2589">
        <v>100</v>
      </c>
      <c r="XDA2589" t="s">
        <v>511</v>
      </c>
      <c r="XDB2589" t="s">
        <v>511</v>
      </c>
      <c r="XDC2589" t="s">
        <v>511</v>
      </c>
      <c r="XDD2589" t="s">
        <v>511</v>
      </c>
      <c r="XDE2589" t="s">
        <v>511</v>
      </c>
    </row>
    <row r="2590" spans="16324:16333" x14ac:dyDescent="0.3">
      <c r="XCV2590" t="s">
        <v>528</v>
      </c>
      <c r="XCW2590">
        <v>3</v>
      </c>
      <c r="XCX2590">
        <v>25</v>
      </c>
      <c r="XCY2590">
        <v>0.2</v>
      </c>
      <c r="XCZ2590">
        <v>100</v>
      </c>
      <c r="XDA2590" t="s">
        <v>511</v>
      </c>
      <c r="XDB2590" t="s">
        <v>511</v>
      </c>
      <c r="XDC2590" t="s">
        <v>511</v>
      </c>
      <c r="XDD2590" t="s">
        <v>511</v>
      </c>
      <c r="XDE2590" t="s">
        <v>511</v>
      </c>
    </row>
    <row r="2591" spans="16324:16333" x14ac:dyDescent="0.3">
      <c r="XCV2591" t="s">
        <v>528</v>
      </c>
      <c r="XCW2591">
        <v>3</v>
      </c>
      <c r="XCX2591">
        <v>50</v>
      </c>
      <c r="XCY2591">
        <v>0.15</v>
      </c>
      <c r="XCZ2591">
        <v>100</v>
      </c>
      <c r="XDA2591" t="s">
        <v>511</v>
      </c>
      <c r="XDB2591" t="s">
        <v>511</v>
      </c>
      <c r="XDC2591" t="s">
        <v>511</v>
      </c>
      <c r="XDD2591" t="s">
        <v>511</v>
      </c>
      <c r="XDE2591" t="s">
        <v>511</v>
      </c>
    </row>
    <row r="2592" spans="16324:16333" x14ac:dyDescent="0.3">
      <c r="XCV2592" t="s">
        <v>516</v>
      </c>
      <c r="XCW2592">
        <v>3</v>
      </c>
      <c r="XCX2592">
        <v>10</v>
      </c>
      <c r="XCY2592">
        <v>0.2</v>
      </c>
      <c r="XCZ2592">
        <v>100</v>
      </c>
      <c r="XDA2592" t="s">
        <v>511</v>
      </c>
      <c r="XDB2592" t="s">
        <v>511</v>
      </c>
      <c r="XDC2592" t="s">
        <v>511</v>
      </c>
      <c r="XDD2592" t="s">
        <v>511</v>
      </c>
      <c r="XDE2592" t="s">
        <v>511</v>
      </c>
    </row>
    <row r="2593" spans="16324:16333" x14ac:dyDescent="0.3">
      <c r="XCV2593" t="s">
        <v>516</v>
      </c>
      <c r="XCW2593">
        <v>3</v>
      </c>
      <c r="XCX2593">
        <v>10</v>
      </c>
      <c r="XCY2593">
        <v>0.1</v>
      </c>
      <c r="XCZ2593">
        <v>100</v>
      </c>
      <c r="XDA2593" t="s">
        <v>511</v>
      </c>
      <c r="XDB2593" t="s">
        <v>511</v>
      </c>
      <c r="XDC2593" t="s">
        <v>511</v>
      </c>
      <c r="XDD2593" t="s">
        <v>511</v>
      </c>
      <c r="XDE2593" t="s">
        <v>511</v>
      </c>
    </row>
    <row r="2594" spans="16324:16333" x14ac:dyDescent="0.3">
      <c r="XCV2594" t="s">
        <v>516</v>
      </c>
      <c r="XCW2594">
        <v>3</v>
      </c>
      <c r="XCX2594">
        <v>0</v>
      </c>
      <c r="XCY2594">
        <v>0.15</v>
      </c>
      <c r="XCZ2594">
        <v>100</v>
      </c>
      <c r="XDA2594" t="s">
        <v>511</v>
      </c>
      <c r="XDB2594" t="s">
        <v>511</v>
      </c>
      <c r="XDC2594" t="s">
        <v>511</v>
      </c>
      <c r="XDD2594" t="s">
        <v>511</v>
      </c>
      <c r="XDE2594" t="s">
        <v>511</v>
      </c>
    </row>
    <row r="2595" spans="16324:16333" x14ac:dyDescent="0.3">
      <c r="XCV2595" t="s">
        <v>516</v>
      </c>
      <c r="XCW2595">
        <v>3</v>
      </c>
      <c r="XCX2595">
        <v>0</v>
      </c>
      <c r="XCY2595">
        <v>0.2</v>
      </c>
      <c r="XCZ2595">
        <v>100</v>
      </c>
      <c r="XDA2595" t="s">
        <v>511</v>
      </c>
      <c r="XDB2595" t="s">
        <v>511</v>
      </c>
      <c r="XDC2595" t="s">
        <v>511</v>
      </c>
      <c r="XDD2595" t="s">
        <v>511</v>
      </c>
      <c r="XDE2595" t="s">
        <v>511</v>
      </c>
    </row>
    <row r="2596" spans="16324:16333" x14ac:dyDescent="0.3">
      <c r="XCV2596" t="s">
        <v>516</v>
      </c>
      <c r="XCW2596">
        <v>3</v>
      </c>
      <c r="XCX2596">
        <v>10</v>
      </c>
      <c r="XCY2596">
        <v>0.15</v>
      </c>
      <c r="XCZ2596">
        <v>100</v>
      </c>
      <c r="XDA2596" t="s">
        <v>511</v>
      </c>
      <c r="XDB2596" t="s">
        <v>511</v>
      </c>
      <c r="XDC2596" t="s">
        <v>511</v>
      </c>
      <c r="XDD2596" t="s">
        <v>511</v>
      </c>
      <c r="XDE2596" t="s">
        <v>511</v>
      </c>
    </row>
    <row r="2597" spans="16324:16333" x14ac:dyDescent="0.3">
      <c r="XCV2597" t="s">
        <v>516</v>
      </c>
      <c r="XCW2597">
        <v>3</v>
      </c>
      <c r="XCX2597">
        <v>0</v>
      </c>
      <c r="XCY2597">
        <v>0.1</v>
      </c>
      <c r="XCZ2597">
        <v>100</v>
      </c>
      <c r="XDA2597" t="s">
        <v>511</v>
      </c>
      <c r="XDB2597" t="s">
        <v>511</v>
      </c>
      <c r="XDC2597" t="s">
        <v>511</v>
      </c>
      <c r="XDD2597" t="s">
        <v>511</v>
      </c>
      <c r="XDE2597" t="s">
        <v>511</v>
      </c>
    </row>
    <row r="2598" spans="16324:16333" x14ac:dyDescent="0.3">
      <c r="XCV2598" t="s">
        <v>516</v>
      </c>
      <c r="XCW2598">
        <v>3</v>
      </c>
      <c r="XCX2598">
        <v>25</v>
      </c>
      <c r="XCY2598">
        <v>0.1</v>
      </c>
      <c r="XCZ2598">
        <v>100</v>
      </c>
      <c r="XDA2598" t="s">
        <v>511</v>
      </c>
      <c r="XDB2598" t="s">
        <v>511</v>
      </c>
      <c r="XDC2598" t="s">
        <v>511</v>
      </c>
      <c r="XDD2598" t="s">
        <v>511</v>
      </c>
      <c r="XDE2598" t="s">
        <v>511</v>
      </c>
    </row>
    <row r="2599" spans="16324:16333" x14ac:dyDescent="0.3">
      <c r="XCV2599" t="s">
        <v>516</v>
      </c>
      <c r="XCW2599">
        <v>3</v>
      </c>
      <c r="XCX2599">
        <v>25</v>
      </c>
      <c r="XCY2599">
        <v>0.15</v>
      </c>
      <c r="XCZ2599">
        <v>100</v>
      </c>
      <c r="XDA2599" t="s">
        <v>511</v>
      </c>
      <c r="XDB2599" t="s">
        <v>511</v>
      </c>
      <c r="XDC2599" t="s">
        <v>511</v>
      </c>
      <c r="XDD2599" t="s">
        <v>511</v>
      </c>
      <c r="XDE2599" t="s">
        <v>511</v>
      </c>
    </row>
    <row r="2600" spans="16324:16333" x14ac:dyDescent="0.3">
      <c r="XCV2600" t="s">
        <v>516</v>
      </c>
      <c r="XCW2600">
        <v>3</v>
      </c>
      <c r="XCX2600">
        <v>25</v>
      </c>
      <c r="XCY2600">
        <v>0.2</v>
      </c>
      <c r="XCZ2600">
        <v>100</v>
      </c>
      <c r="XDA2600" t="s">
        <v>511</v>
      </c>
      <c r="XDB2600" t="s">
        <v>511</v>
      </c>
      <c r="XDC2600" t="s">
        <v>511</v>
      </c>
      <c r="XDD2600" t="s">
        <v>511</v>
      </c>
      <c r="XDE2600" t="s">
        <v>511</v>
      </c>
    </row>
    <row r="2601" spans="16324:16333" x14ac:dyDescent="0.3">
      <c r="XCV2601" t="s">
        <v>516</v>
      </c>
      <c r="XCW2601">
        <v>3</v>
      </c>
      <c r="XCX2601">
        <v>50</v>
      </c>
      <c r="XCY2601">
        <v>0.2</v>
      </c>
      <c r="XCZ2601">
        <v>100</v>
      </c>
      <c r="XDA2601" t="s">
        <v>511</v>
      </c>
      <c r="XDB2601" t="s">
        <v>511</v>
      </c>
      <c r="XDC2601" t="s">
        <v>511</v>
      </c>
      <c r="XDD2601" t="s">
        <v>511</v>
      </c>
      <c r="XDE2601" t="s">
        <v>511</v>
      </c>
    </row>
    <row r="2602" spans="16324:16333" x14ac:dyDescent="0.3">
      <c r="XCV2602" t="s">
        <v>516</v>
      </c>
      <c r="XCW2602">
        <v>3</v>
      </c>
      <c r="XCX2602">
        <v>50</v>
      </c>
      <c r="XCY2602">
        <v>0.1</v>
      </c>
      <c r="XCZ2602">
        <v>100</v>
      </c>
      <c r="XDA2602" t="s">
        <v>511</v>
      </c>
      <c r="XDB2602" t="s">
        <v>511</v>
      </c>
      <c r="XDC2602" t="s">
        <v>511</v>
      </c>
      <c r="XDD2602" t="s">
        <v>511</v>
      </c>
      <c r="XDE2602" t="s">
        <v>511</v>
      </c>
    </row>
    <row r="2603" spans="16324:16333" x14ac:dyDescent="0.3">
      <c r="XCV2603" t="s">
        <v>516</v>
      </c>
      <c r="XCW2603">
        <v>3</v>
      </c>
      <c r="XCX2603">
        <v>50</v>
      </c>
      <c r="XCY2603">
        <v>0.15</v>
      </c>
      <c r="XCZ2603">
        <v>100</v>
      </c>
      <c r="XDA2603" t="s">
        <v>511</v>
      </c>
      <c r="XDB2603" t="s">
        <v>511</v>
      </c>
      <c r="XDC2603" t="s">
        <v>511</v>
      </c>
      <c r="XDD2603" t="s">
        <v>511</v>
      </c>
      <c r="XDE2603" t="s">
        <v>511</v>
      </c>
    </row>
    <row r="2604" spans="16324:16333" x14ac:dyDescent="0.3">
      <c r="XCV2604" t="s">
        <v>523</v>
      </c>
      <c r="XCW2604">
        <v>3</v>
      </c>
      <c r="XCX2604">
        <v>0</v>
      </c>
      <c r="XCY2604">
        <v>0.1</v>
      </c>
      <c r="XCZ2604">
        <v>50</v>
      </c>
      <c r="XDA2604" t="s">
        <v>511</v>
      </c>
      <c r="XDB2604" t="s">
        <v>511</v>
      </c>
      <c r="XDC2604" t="s">
        <v>511</v>
      </c>
      <c r="XDD2604" t="s">
        <v>511</v>
      </c>
      <c r="XDE2604" t="s">
        <v>511</v>
      </c>
    </row>
    <row r="2605" spans="16324:16333" x14ac:dyDescent="0.3">
      <c r="XCV2605" t="s">
        <v>523</v>
      </c>
      <c r="XCW2605">
        <v>2</v>
      </c>
      <c r="XCX2605">
        <v>50</v>
      </c>
      <c r="XCY2605">
        <v>0.2</v>
      </c>
      <c r="XCZ2605">
        <v>50</v>
      </c>
      <c r="XDA2605" t="s">
        <v>511</v>
      </c>
      <c r="XDB2605" t="s">
        <v>511</v>
      </c>
      <c r="XDC2605" t="s">
        <v>511</v>
      </c>
      <c r="XDD2605" t="s">
        <v>511</v>
      </c>
      <c r="XDE2605" t="s">
        <v>511</v>
      </c>
    </row>
    <row r="2606" spans="16324:16333" x14ac:dyDescent="0.3">
      <c r="XCV2606" t="s">
        <v>523</v>
      </c>
      <c r="XCW2606">
        <v>3</v>
      </c>
      <c r="XCX2606">
        <v>0</v>
      </c>
      <c r="XCY2606">
        <v>0.15</v>
      </c>
      <c r="XCZ2606">
        <v>50</v>
      </c>
      <c r="XDA2606" t="s">
        <v>511</v>
      </c>
      <c r="XDB2606" t="s">
        <v>511</v>
      </c>
      <c r="XDC2606" t="s">
        <v>511</v>
      </c>
      <c r="XDD2606" t="s">
        <v>511</v>
      </c>
      <c r="XDE2606" t="s">
        <v>511</v>
      </c>
    </row>
    <row r="2607" spans="16324:16333" x14ac:dyDescent="0.3">
      <c r="XCV2607" t="s">
        <v>523</v>
      </c>
      <c r="XCW2607">
        <v>3</v>
      </c>
      <c r="XCX2607">
        <v>0</v>
      </c>
      <c r="XCY2607">
        <v>0.05</v>
      </c>
      <c r="XCZ2607">
        <v>50</v>
      </c>
      <c r="XDA2607" t="s">
        <v>511</v>
      </c>
      <c r="XDB2607" t="s">
        <v>511</v>
      </c>
      <c r="XDC2607" t="s">
        <v>511</v>
      </c>
      <c r="XDD2607" t="s">
        <v>511</v>
      </c>
      <c r="XDE2607" t="s">
        <v>511</v>
      </c>
    </row>
    <row r="2608" spans="16324:16333" x14ac:dyDescent="0.3">
      <c r="XCV2608" t="s">
        <v>523</v>
      </c>
      <c r="XCW2608">
        <v>3</v>
      </c>
      <c r="XCX2608">
        <v>0</v>
      </c>
      <c r="XCY2608">
        <v>0.2</v>
      </c>
      <c r="XCZ2608">
        <v>50</v>
      </c>
      <c r="XDA2608" t="s">
        <v>511</v>
      </c>
      <c r="XDB2608" t="s">
        <v>511</v>
      </c>
      <c r="XDC2608" t="s">
        <v>511</v>
      </c>
      <c r="XDD2608" t="s">
        <v>511</v>
      </c>
      <c r="XDE2608" t="s">
        <v>511</v>
      </c>
    </row>
    <row r="2609" spans="16324:16333" x14ac:dyDescent="0.3">
      <c r="XCV2609" t="s">
        <v>523</v>
      </c>
      <c r="XCW2609">
        <v>2</v>
      </c>
      <c r="XCX2609">
        <v>50</v>
      </c>
      <c r="XCY2609">
        <v>0.15</v>
      </c>
      <c r="XCZ2609">
        <v>50</v>
      </c>
      <c r="XDA2609" t="s">
        <v>511</v>
      </c>
      <c r="XDB2609" t="s">
        <v>511</v>
      </c>
      <c r="XDC2609" t="s">
        <v>511</v>
      </c>
      <c r="XDD2609" t="s">
        <v>511</v>
      </c>
      <c r="XDE2609" t="s">
        <v>511</v>
      </c>
    </row>
    <row r="2610" spans="16324:16333" x14ac:dyDescent="0.3">
      <c r="XCV2610" t="s">
        <v>523</v>
      </c>
      <c r="XCW2610">
        <v>3</v>
      </c>
      <c r="XCX2610">
        <v>50</v>
      </c>
      <c r="XCY2610">
        <v>0.1</v>
      </c>
      <c r="XCZ2610">
        <v>50</v>
      </c>
      <c r="XDA2610" t="s">
        <v>511</v>
      </c>
      <c r="XDB2610" t="s">
        <v>511</v>
      </c>
      <c r="XDC2610" t="s">
        <v>511</v>
      </c>
      <c r="XDD2610" t="s">
        <v>511</v>
      </c>
      <c r="XDE2610" t="s">
        <v>511</v>
      </c>
    </row>
    <row r="2611" spans="16324:16333" x14ac:dyDescent="0.3">
      <c r="XCV2611" t="s">
        <v>523</v>
      </c>
      <c r="XCW2611">
        <v>3</v>
      </c>
      <c r="XCX2611">
        <v>10</v>
      </c>
      <c r="XCY2611">
        <v>0.2</v>
      </c>
      <c r="XCZ2611">
        <v>50</v>
      </c>
      <c r="XDA2611" t="s">
        <v>511</v>
      </c>
      <c r="XDB2611" t="s">
        <v>511</v>
      </c>
      <c r="XDC2611" t="s">
        <v>511</v>
      </c>
      <c r="XDD2611" t="s">
        <v>511</v>
      </c>
      <c r="XDE2611" t="s">
        <v>511</v>
      </c>
    </row>
    <row r="2612" spans="16324:16333" x14ac:dyDescent="0.3">
      <c r="XCV2612" t="s">
        <v>523</v>
      </c>
      <c r="XCW2612">
        <v>3</v>
      </c>
      <c r="XCX2612">
        <v>25</v>
      </c>
      <c r="XCY2612">
        <v>0.1</v>
      </c>
      <c r="XCZ2612">
        <v>50</v>
      </c>
      <c r="XDA2612" t="s">
        <v>511</v>
      </c>
      <c r="XDB2612" t="s">
        <v>511</v>
      </c>
      <c r="XDC2612" t="s">
        <v>511</v>
      </c>
      <c r="XDD2612" t="s">
        <v>511</v>
      </c>
      <c r="XDE2612" t="s">
        <v>511</v>
      </c>
    </row>
    <row r="2613" spans="16324:16333" x14ac:dyDescent="0.3">
      <c r="XCV2613" t="s">
        <v>523</v>
      </c>
      <c r="XCW2613">
        <v>3</v>
      </c>
      <c r="XCX2613">
        <v>10</v>
      </c>
      <c r="XCY2613">
        <v>0.1</v>
      </c>
      <c r="XCZ2613">
        <v>50</v>
      </c>
      <c r="XDA2613" t="s">
        <v>511</v>
      </c>
      <c r="XDB2613" t="s">
        <v>511</v>
      </c>
      <c r="XDC2613" t="s">
        <v>511</v>
      </c>
      <c r="XDD2613" t="s">
        <v>511</v>
      </c>
      <c r="XDE2613" t="s">
        <v>511</v>
      </c>
    </row>
    <row r="2614" spans="16324:16333" x14ac:dyDescent="0.3">
      <c r="XCV2614" t="s">
        <v>523</v>
      </c>
      <c r="XCW2614">
        <v>3</v>
      </c>
      <c r="XCX2614">
        <v>10</v>
      </c>
      <c r="XCY2614">
        <v>0.15</v>
      </c>
      <c r="XCZ2614">
        <v>50</v>
      </c>
      <c r="XDA2614" t="s">
        <v>511</v>
      </c>
      <c r="XDB2614" t="s">
        <v>511</v>
      </c>
      <c r="XDC2614" t="s">
        <v>511</v>
      </c>
      <c r="XDD2614" t="s">
        <v>511</v>
      </c>
      <c r="XDE2614" t="s">
        <v>511</v>
      </c>
    </row>
    <row r="2615" spans="16324:16333" x14ac:dyDescent="0.3">
      <c r="XCV2615" t="s">
        <v>523</v>
      </c>
      <c r="XCW2615">
        <v>3</v>
      </c>
      <c r="XCX2615">
        <v>50</v>
      </c>
      <c r="XCY2615">
        <v>0.05</v>
      </c>
      <c r="XCZ2615">
        <v>50</v>
      </c>
      <c r="XDA2615" t="s">
        <v>511</v>
      </c>
      <c r="XDB2615" t="s">
        <v>511</v>
      </c>
      <c r="XDC2615" t="s">
        <v>511</v>
      </c>
      <c r="XDD2615" t="s">
        <v>511</v>
      </c>
      <c r="XDE2615" t="s">
        <v>511</v>
      </c>
    </row>
    <row r="2616" spans="16324:16333" x14ac:dyDescent="0.3">
      <c r="XCV2616" t="s">
        <v>523</v>
      </c>
      <c r="XCW2616">
        <v>3</v>
      </c>
      <c r="XCX2616">
        <v>10</v>
      </c>
      <c r="XCY2616">
        <v>0.05</v>
      </c>
      <c r="XCZ2616">
        <v>50</v>
      </c>
      <c r="XDA2616" t="s">
        <v>511</v>
      </c>
      <c r="XDB2616" t="s">
        <v>511</v>
      </c>
      <c r="XDC2616" t="s">
        <v>511</v>
      </c>
      <c r="XDD2616" t="s">
        <v>511</v>
      </c>
      <c r="XDE2616" t="s">
        <v>511</v>
      </c>
    </row>
    <row r="2617" spans="16324:16333" x14ac:dyDescent="0.3">
      <c r="XCV2617" t="s">
        <v>523</v>
      </c>
      <c r="XCW2617">
        <v>3</v>
      </c>
      <c r="XCX2617">
        <v>25</v>
      </c>
      <c r="XCY2617">
        <v>0.2</v>
      </c>
      <c r="XCZ2617">
        <v>50</v>
      </c>
      <c r="XDA2617" t="s">
        <v>511</v>
      </c>
      <c r="XDB2617" t="s">
        <v>511</v>
      </c>
      <c r="XDC2617" t="s">
        <v>511</v>
      </c>
      <c r="XDD2617" t="s">
        <v>511</v>
      </c>
      <c r="XDE2617" t="s">
        <v>511</v>
      </c>
    </row>
    <row r="2618" spans="16324:16333" x14ac:dyDescent="0.3">
      <c r="XCV2618" t="s">
        <v>523</v>
      </c>
      <c r="XCW2618">
        <v>3</v>
      </c>
      <c r="XCX2618">
        <v>25</v>
      </c>
      <c r="XCY2618">
        <v>0.15</v>
      </c>
      <c r="XCZ2618">
        <v>50</v>
      </c>
      <c r="XDA2618" t="s">
        <v>511</v>
      </c>
      <c r="XDB2618" t="s">
        <v>511</v>
      </c>
      <c r="XDC2618" t="s">
        <v>511</v>
      </c>
      <c r="XDD2618" t="s">
        <v>511</v>
      </c>
      <c r="XDE2618" t="s">
        <v>511</v>
      </c>
    </row>
    <row r="2619" spans="16324:16333" x14ac:dyDescent="0.3">
      <c r="XCV2619" t="s">
        <v>523</v>
      </c>
      <c r="XCW2619">
        <v>3</v>
      </c>
      <c r="XCX2619">
        <v>25</v>
      </c>
      <c r="XCY2619">
        <v>0.05</v>
      </c>
      <c r="XCZ2619">
        <v>50</v>
      </c>
      <c r="XDA2619" t="s">
        <v>511</v>
      </c>
      <c r="XDB2619" t="s">
        <v>511</v>
      </c>
      <c r="XDC2619" t="s">
        <v>511</v>
      </c>
      <c r="XDD2619" t="s">
        <v>511</v>
      </c>
      <c r="XDE2619" t="s">
        <v>511</v>
      </c>
    </row>
    <row r="2620" spans="16324:16333" x14ac:dyDescent="0.3">
      <c r="XCV2620" t="s">
        <v>523</v>
      </c>
      <c r="XCW2620">
        <v>3</v>
      </c>
      <c r="XCX2620">
        <v>50</v>
      </c>
      <c r="XCY2620">
        <v>0.2</v>
      </c>
      <c r="XCZ2620">
        <v>50</v>
      </c>
      <c r="XDA2620" t="s">
        <v>511</v>
      </c>
      <c r="XDB2620" t="s">
        <v>511</v>
      </c>
      <c r="XDC2620" t="s">
        <v>511</v>
      </c>
      <c r="XDD2620" t="s">
        <v>511</v>
      </c>
      <c r="XDE2620" t="s">
        <v>511</v>
      </c>
    </row>
    <row r="2621" spans="16324:16333" x14ac:dyDescent="0.3">
      <c r="XCV2621" t="s">
        <v>523</v>
      </c>
      <c r="XCW2621">
        <v>3</v>
      </c>
      <c r="XCX2621">
        <v>50</v>
      </c>
      <c r="XCY2621">
        <v>0.15</v>
      </c>
      <c r="XCZ2621">
        <v>50</v>
      </c>
      <c r="XDA2621" t="s">
        <v>511</v>
      </c>
      <c r="XDB2621" t="s">
        <v>511</v>
      </c>
      <c r="XDC2621" t="s">
        <v>511</v>
      </c>
      <c r="XDD2621" t="s">
        <v>511</v>
      </c>
      <c r="XDE2621" t="s">
        <v>511</v>
      </c>
    </row>
    <row r="2622" spans="16324:16333" x14ac:dyDescent="0.3">
      <c r="XCV2622" t="s">
        <v>522</v>
      </c>
      <c r="XCW2622">
        <v>3</v>
      </c>
      <c r="XCX2622">
        <v>0</v>
      </c>
      <c r="XCY2622">
        <v>0.2</v>
      </c>
      <c r="XCZ2622">
        <v>100</v>
      </c>
      <c r="XDA2622" t="s">
        <v>511</v>
      </c>
      <c r="XDB2622" t="s">
        <v>511</v>
      </c>
      <c r="XDC2622" t="s">
        <v>511</v>
      </c>
      <c r="XDD2622" t="s">
        <v>511</v>
      </c>
      <c r="XDE2622" t="s">
        <v>511</v>
      </c>
    </row>
    <row r="2623" spans="16324:16333" x14ac:dyDescent="0.3">
      <c r="XCV2623" t="s">
        <v>522</v>
      </c>
      <c r="XCW2623">
        <v>3</v>
      </c>
      <c r="XCX2623">
        <v>0</v>
      </c>
      <c r="XCY2623">
        <v>0.15</v>
      </c>
      <c r="XCZ2623">
        <v>100</v>
      </c>
      <c r="XDA2623" t="s">
        <v>511</v>
      </c>
      <c r="XDB2623" t="s">
        <v>511</v>
      </c>
      <c r="XDC2623" t="s">
        <v>511</v>
      </c>
      <c r="XDD2623" t="s">
        <v>511</v>
      </c>
      <c r="XDE2623" t="s">
        <v>511</v>
      </c>
    </row>
    <row r="2624" spans="16324:16333" x14ac:dyDescent="0.3">
      <c r="XCV2624" t="s">
        <v>522</v>
      </c>
      <c r="XCW2624">
        <v>3</v>
      </c>
      <c r="XCX2624">
        <v>0</v>
      </c>
      <c r="XCY2624">
        <v>0.1</v>
      </c>
      <c r="XCZ2624">
        <v>100</v>
      </c>
      <c r="XDA2624" t="s">
        <v>511</v>
      </c>
      <c r="XDB2624" t="s">
        <v>511</v>
      </c>
      <c r="XDC2624" t="s">
        <v>511</v>
      </c>
      <c r="XDD2624" t="s">
        <v>511</v>
      </c>
      <c r="XDE2624" t="s">
        <v>511</v>
      </c>
    </row>
    <row r="2625" spans="16324:16333" x14ac:dyDescent="0.3">
      <c r="XCV2625" t="s">
        <v>522</v>
      </c>
      <c r="XCW2625">
        <v>3</v>
      </c>
      <c r="XCX2625">
        <v>10</v>
      </c>
      <c r="XCY2625">
        <v>0.1</v>
      </c>
      <c r="XCZ2625">
        <v>100</v>
      </c>
      <c r="XDA2625" t="s">
        <v>511</v>
      </c>
      <c r="XDB2625" t="s">
        <v>511</v>
      </c>
      <c r="XDC2625" t="s">
        <v>511</v>
      </c>
      <c r="XDD2625" t="s">
        <v>511</v>
      </c>
      <c r="XDE2625" t="s">
        <v>511</v>
      </c>
    </row>
    <row r="2626" spans="16324:16333" x14ac:dyDescent="0.3">
      <c r="XCV2626" t="s">
        <v>522</v>
      </c>
      <c r="XCW2626">
        <v>3</v>
      </c>
      <c r="XCX2626">
        <v>50</v>
      </c>
      <c r="XCY2626">
        <v>0.2</v>
      </c>
      <c r="XCZ2626">
        <v>100</v>
      </c>
      <c r="XDA2626" t="s">
        <v>511</v>
      </c>
      <c r="XDB2626" t="s">
        <v>511</v>
      </c>
      <c r="XDC2626" t="s">
        <v>511</v>
      </c>
      <c r="XDD2626" t="s">
        <v>511</v>
      </c>
      <c r="XDE2626" t="s">
        <v>511</v>
      </c>
    </row>
    <row r="2627" spans="16324:16333" x14ac:dyDescent="0.3">
      <c r="XCV2627" t="s">
        <v>522</v>
      </c>
      <c r="XCW2627">
        <v>3</v>
      </c>
      <c r="XCX2627">
        <v>50</v>
      </c>
      <c r="XCY2627">
        <v>0.1</v>
      </c>
      <c r="XCZ2627">
        <v>100</v>
      </c>
      <c r="XDA2627" t="s">
        <v>511</v>
      </c>
      <c r="XDB2627" t="s">
        <v>511</v>
      </c>
      <c r="XDC2627" t="s">
        <v>511</v>
      </c>
      <c r="XDD2627" t="s">
        <v>511</v>
      </c>
      <c r="XDE2627" t="s">
        <v>511</v>
      </c>
    </row>
    <row r="2628" spans="16324:16333" x14ac:dyDescent="0.3">
      <c r="XCV2628" t="s">
        <v>522</v>
      </c>
      <c r="XCW2628">
        <v>3</v>
      </c>
      <c r="XCX2628">
        <v>50</v>
      </c>
      <c r="XCY2628">
        <v>0.15</v>
      </c>
      <c r="XCZ2628">
        <v>100</v>
      </c>
      <c r="XDA2628" t="s">
        <v>511</v>
      </c>
      <c r="XDB2628" t="s">
        <v>511</v>
      </c>
      <c r="XDC2628" t="s">
        <v>511</v>
      </c>
      <c r="XDD2628" t="s">
        <v>511</v>
      </c>
      <c r="XDE2628" t="s">
        <v>511</v>
      </c>
    </row>
    <row r="2629" spans="16324:16333" x14ac:dyDescent="0.3">
      <c r="XCV2629" t="s">
        <v>522</v>
      </c>
      <c r="XCW2629">
        <v>3</v>
      </c>
      <c r="XCX2629">
        <v>25</v>
      </c>
      <c r="XCY2629">
        <v>0.15</v>
      </c>
      <c r="XCZ2629">
        <v>100</v>
      </c>
      <c r="XDA2629" t="s">
        <v>511</v>
      </c>
      <c r="XDB2629" t="s">
        <v>511</v>
      </c>
      <c r="XDC2629" t="s">
        <v>511</v>
      </c>
      <c r="XDD2629" t="s">
        <v>511</v>
      </c>
      <c r="XDE2629" t="s">
        <v>511</v>
      </c>
    </row>
    <row r="2630" spans="16324:16333" x14ac:dyDescent="0.3">
      <c r="XCV2630" t="s">
        <v>522</v>
      </c>
      <c r="XCW2630">
        <v>3</v>
      </c>
      <c r="XCX2630">
        <v>25</v>
      </c>
      <c r="XCY2630">
        <v>0.2</v>
      </c>
      <c r="XCZ2630">
        <v>100</v>
      </c>
      <c r="XDA2630" t="s">
        <v>511</v>
      </c>
      <c r="XDB2630" t="s">
        <v>511</v>
      </c>
      <c r="XDC2630" t="s">
        <v>511</v>
      </c>
      <c r="XDD2630" t="s">
        <v>511</v>
      </c>
      <c r="XDE2630" t="s">
        <v>511</v>
      </c>
    </row>
    <row r="2631" spans="16324:16333" x14ac:dyDescent="0.3">
      <c r="XCV2631" t="s">
        <v>522</v>
      </c>
      <c r="XCW2631">
        <v>3</v>
      </c>
      <c r="XCX2631">
        <v>25</v>
      </c>
      <c r="XCY2631">
        <v>0.1</v>
      </c>
      <c r="XCZ2631">
        <v>100</v>
      </c>
      <c r="XDA2631" t="s">
        <v>511</v>
      </c>
      <c r="XDB2631" t="s">
        <v>511</v>
      </c>
      <c r="XDC2631" t="s">
        <v>511</v>
      </c>
      <c r="XDD2631" t="s">
        <v>511</v>
      </c>
      <c r="XDE2631" t="s">
        <v>511</v>
      </c>
    </row>
    <row r="2632" spans="16324:16333" x14ac:dyDescent="0.3">
      <c r="XCV2632" t="s">
        <v>522</v>
      </c>
      <c r="XCW2632">
        <v>3</v>
      </c>
      <c r="XCX2632">
        <v>10</v>
      </c>
      <c r="XCY2632">
        <v>0.15</v>
      </c>
      <c r="XCZ2632">
        <v>100</v>
      </c>
      <c r="XDA2632" t="s">
        <v>511</v>
      </c>
      <c r="XDB2632" t="s">
        <v>511</v>
      </c>
      <c r="XDC2632" t="s">
        <v>511</v>
      </c>
      <c r="XDD2632" t="s">
        <v>511</v>
      </c>
      <c r="XDE2632" t="s">
        <v>511</v>
      </c>
    </row>
    <row r="2633" spans="16324:16333" x14ac:dyDescent="0.3">
      <c r="XCV2633" t="s">
        <v>522</v>
      </c>
      <c r="XCW2633">
        <v>3</v>
      </c>
      <c r="XCX2633">
        <v>10</v>
      </c>
      <c r="XCY2633">
        <v>0.2</v>
      </c>
      <c r="XCZ2633">
        <v>100</v>
      </c>
      <c r="XDA2633" t="s">
        <v>511</v>
      </c>
      <c r="XDB2633" t="s">
        <v>511</v>
      </c>
      <c r="XDC2633" t="s">
        <v>511</v>
      </c>
      <c r="XDD2633" t="s">
        <v>511</v>
      </c>
      <c r="XDE2633" t="s">
        <v>511</v>
      </c>
    </row>
    <row r="2634" spans="16324:16333" x14ac:dyDescent="0.3">
      <c r="XCV2634" t="s">
        <v>520</v>
      </c>
      <c r="XCW2634">
        <v>3</v>
      </c>
      <c r="XCX2634">
        <v>0</v>
      </c>
      <c r="XCY2634">
        <v>0.1</v>
      </c>
      <c r="XCZ2634">
        <v>50</v>
      </c>
      <c r="XDA2634" t="s">
        <v>511</v>
      </c>
      <c r="XDB2634" t="s">
        <v>511</v>
      </c>
      <c r="XDC2634" t="s">
        <v>511</v>
      </c>
      <c r="XDD2634" t="s">
        <v>511</v>
      </c>
      <c r="XDE2634" t="s">
        <v>511</v>
      </c>
    </row>
    <row r="2635" spans="16324:16333" x14ac:dyDescent="0.3">
      <c r="XCV2635" t="s">
        <v>520</v>
      </c>
      <c r="XCW2635">
        <v>3</v>
      </c>
      <c r="XCX2635">
        <v>0</v>
      </c>
      <c r="XCY2635">
        <v>0.2</v>
      </c>
      <c r="XCZ2635">
        <v>50</v>
      </c>
      <c r="XDA2635" t="s">
        <v>511</v>
      </c>
      <c r="XDB2635" t="s">
        <v>511</v>
      </c>
      <c r="XDC2635" t="s">
        <v>511</v>
      </c>
      <c r="XDD2635" t="s">
        <v>511</v>
      </c>
      <c r="XDE2635" t="s">
        <v>511</v>
      </c>
    </row>
    <row r="2636" spans="16324:16333" x14ac:dyDescent="0.3">
      <c r="XCV2636" t="s">
        <v>520</v>
      </c>
      <c r="XCW2636">
        <v>3</v>
      </c>
      <c r="XCX2636">
        <v>10</v>
      </c>
      <c r="XCY2636">
        <v>0.1</v>
      </c>
      <c r="XCZ2636">
        <v>50</v>
      </c>
      <c r="XDA2636" t="s">
        <v>511</v>
      </c>
      <c r="XDB2636" t="s">
        <v>511</v>
      </c>
      <c r="XDC2636" t="s">
        <v>511</v>
      </c>
      <c r="XDD2636" t="s">
        <v>511</v>
      </c>
      <c r="XDE2636" t="s">
        <v>511</v>
      </c>
    </row>
    <row r="2637" spans="16324:16333" x14ac:dyDescent="0.3">
      <c r="XCV2637" t="s">
        <v>520</v>
      </c>
      <c r="XCW2637">
        <v>3</v>
      </c>
      <c r="XCX2637">
        <v>0</v>
      </c>
      <c r="XCY2637">
        <v>0.15</v>
      </c>
      <c r="XCZ2637">
        <v>50</v>
      </c>
      <c r="XDA2637" t="s">
        <v>511</v>
      </c>
      <c r="XDB2637" t="s">
        <v>511</v>
      </c>
      <c r="XDC2637" t="s">
        <v>511</v>
      </c>
      <c r="XDD2637" t="s">
        <v>511</v>
      </c>
      <c r="XDE2637" t="s">
        <v>511</v>
      </c>
    </row>
    <row r="2638" spans="16324:16333" x14ac:dyDescent="0.3">
      <c r="XCV2638" t="s">
        <v>520</v>
      </c>
      <c r="XCW2638">
        <v>3</v>
      </c>
      <c r="XCX2638">
        <v>10</v>
      </c>
      <c r="XCY2638">
        <v>0.2</v>
      </c>
      <c r="XCZ2638">
        <v>50</v>
      </c>
      <c r="XDA2638" t="s">
        <v>511</v>
      </c>
      <c r="XDB2638" t="s">
        <v>511</v>
      </c>
      <c r="XDC2638" t="s">
        <v>511</v>
      </c>
      <c r="XDD2638" t="s">
        <v>511</v>
      </c>
      <c r="XDE2638" t="s">
        <v>511</v>
      </c>
    </row>
    <row r="2639" spans="16324:16333" x14ac:dyDescent="0.3">
      <c r="XCV2639" t="s">
        <v>520</v>
      </c>
      <c r="XCW2639">
        <v>3</v>
      </c>
      <c r="XCX2639">
        <v>25</v>
      </c>
      <c r="XCY2639">
        <v>0.15</v>
      </c>
      <c r="XCZ2639">
        <v>50</v>
      </c>
      <c r="XDA2639" t="s">
        <v>511</v>
      </c>
      <c r="XDB2639" t="s">
        <v>511</v>
      </c>
      <c r="XDC2639" t="s">
        <v>511</v>
      </c>
      <c r="XDD2639" t="s">
        <v>511</v>
      </c>
      <c r="XDE2639" t="s">
        <v>511</v>
      </c>
    </row>
    <row r="2640" spans="16324:16333" x14ac:dyDescent="0.3">
      <c r="XCV2640" t="s">
        <v>520</v>
      </c>
      <c r="XCW2640">
        <v>3</v>
      </c>
      <c r="XCX2640">
        <v>10</v>
      </c>
      <c r="XCY2640">
        <v>0.15</v>
      </c>
      <c r="XCZ2640">
        <v>50</v>
      </c>
      <c r="XDA2640" t="s">
        <v>511</v>
      </c>
      <c r="XDB2640" t="s">
        <v>511</v>
      </c>
      <c r="XDC2640" t="s">
        <v>511</v>
      </c>
      <c r="XDD2640" t="s">
        <v>511</v>
      </c>
      <c r="XDE2640" t="s">
        <v>511</v>
      </c>
    </row>
    <row r="2641" spans="16324:16333" x14ac:dyDescent="0.3">
      <c r="XCV2641" t="s">
        <v>520</v>
      </c>
      <c r="XCW2641">
        <v>3</v>
      </c>
      <c r="XCX2641">
        <v>25</v>
      </c>
      <c r="XCY2641">
        <v>0.1</v>
      </c>
      <c r="XCZ2641">
        <v>50</v>
      </c>
      <c r="XDA2641" t="s">
        <v>511</v>
      </c>
      <c r="XDB2641" t="s">
        <v>511</v>
      </c>
      <c r="XDC2641" t="s">
        <v>511</v>
      </c>
      <c r="XDD2641" t="s">
        <v>511</v>
      </c>
      <c r="XDE2641" t="s">
        <v>511</v>
      </c>
    </row>
    <row r="2642" spans="16324:16333" x14ac:dyDescent="0.3">
      <c r="XCV2642" t="s">
        <v>520</v>
      </c>
      <c r="XCW2642">
        <v>3</v>
      </c>
      <c r="XCX2642">
        <v>25</v>
      </c>
      <c r="XCY2642">
        <v>0.2</v>
      </c>
      <c r="XCZ2642">
        <v>50</v>
      </c>
      <c r="XDA2642" t="s">
        <v>511</v>
      </c>
      <c r="XDB2642" t="s">
        <v>511</v>
      </c>
      <c r="XDC2642" t="s">
        <v>511</v>
      </c>
      <c r="XDD2642" t="s">
        <v>511</v>
      </c>
      <c r="XDE2642" t="s">
        <v>511</v>
      </c>
    </row>
    <row r="2643" spans="16324:16333" x14ac:dyDescent="0.3">
      <c r="XCV2643" t="s">
        <v>520</v>
      </c>
      <c r="XCW2643">
        <v>3</v>
      </c>
      <c r="XCX2643">
        <v>50</v>
      </c>
      <c r="XCY2643">
        <v>0.15</v>
      </c>
      <c r="XCZ2643">
        <v>50</v>
      </c>
      <c r="XDA2643" t="s">
        <v>511</v>
      </c>
      <c r="XDB2643" t="s">
        <v>511</v>
      </c>
      <c r="XDC2643" t="s">
        <v>511</v>
      </c>
      <c r="XDD2643" t="s">
        <v>511</v>
      </c>
      <c r="XDE2643" t="s">
        <v>511</v>
      </c>
    </row>
    <row r="2644" spans="16324:16333" x14ac:dyDescent="0.3">
      <c r="XCV2644" t="s">
        <v>520</v>
      </c>
      <c r="XCW2644">
        <v>3</v>
      </c>
      <c r="XCX2644">
        <v>50</v>
      </c>
      <c r="XCY2644">
        <v>0.1</v>
      </c>
      <c r="XCZ2644">
        <v>50</v>
      </c>
      <c r="XDA2644" t="s">
        <v>511</v>
      </c>
      <c r="XDB2644" t="s">
        <v>511</v>
      </c>
      <c r="XDC2644" t="s">
        <v>511</v>
      </c>
      <c r="XDD2644" t="s">
        <v>511</v>
      </c>
      <c r="XDE2644" t="s">
        <v>511</v>
      </c>
    </row>
    <row r="2645" spans="16324:16333" x14ac:dyDescent="0.3">
      <c r="XCV2645" t="s">
        <v>520</v>
      </c>
      <c r="XCW2645">
        <v>3</v>
      </c>
      <c r="XCX2645">
        <v>50</v>
      </c>
      <c r="XCY2645">
        <v>0.2</v>
      </c>
      <c r="XCZ2645">
        <v>50</v>
      </c>
      <c r="XDA2645" t="s">
        <v>511</v>
      </c>
      <c r="XDB2645" t="s">
        <v>511</v>
      </c>
      <c r="XDC2645" t="s">
        <v>511</v>
      </c>
      <c r="XDD2645" t="s">
        <v>511</v>
      </c>
      <c r="XDE2645" t="s">
        <v>511</v>
      </c>
    </row>
    <row r="2646" spans="16324:16333" x14ac:dyDescent="0.3">
      <c r="XCV2646" t="s">
        <v>21</v>
      </c>
      <c r="XCW2646">
        <v>1</v>
      </c>
      <c r="XCX2646">
        <v>5</v>
      </c>
      <c r="XCY2646">
        <v>0.2</v>
      </c>
      <c r="XCZ2646">
        <v>300</v>
      </c>
      <c r="XDA2646" t="s">
        <v>511</v>
      </c>
      <c r="XDB2646" t="s">
        <v>511</v>
      </c>
      <c r="XDC2646" t="s">
        <v>511</v>
      </c>
      <c r="XDD2646" t="s">
        <v>511</v>
      </c>
      <c r="XDE2646" t="s">
        <v>511</v>
      </c>
    </row>
    <row r="2647" spans="16324:16333" x14ac:dyDescent="0.3">
      <c r="XCV2647" t="s">
        <v>21</v>
      </c>
      <c r="XCW2647">
        <v>1</v>
      </c>
      <c r="XCX2647">
        <v>5</v>
      </c>
      <c r="XCY2647">
        <v>0.15</v>
      </c>
      <c r="XCZ2647">
        <v>300</v>
      </c>
      <c r="XDA2647" t="s">
        <v>511</v>
      </c>
      <c r="XDB2647" t="s">
        <v>511</v>
      </c>
      <c r="XDC2647" t="s">
        <v>511</v>
      </c>
      <c r="XDD2647" t="s">
        <v>511</v>
      </c>
      <c r="XDE2647" t="s">
        <v>511</v>
      </c>
    </row>
    <row r="2648" spans="16324:16333" x14ac:dyDescent="0.3">
      <c r="XCV2648" t="s">
        <v>21</v>
      </c>
      <c r="XCW2648">
        <v>1</v>
      </c>
      <c r="XCX2648">
        <v>10</v>
      </c>
      <c r="XCY2648">
        <v>0.15</v>
      </c>
      <c r="XCZ2648">
        <v>300</v>
      </c>
      <c r="XDA2648" t="s">
        <v>511</v>
      </c>
      <c r="XDB2648" t="s">
        <v>511</v>
      </c>
      <c r="XDC2648" t="s">
        <v>511</v>
      </c>
      <c r="XDD2648" t="s">
        <v>511</v>
      </c>
      <c r="XDE2648" t="s">
        <v>511</v>
      </c>
    </row>
    <row r="2649" spans="16324:16333" x14ac:dyDescent="0.3">
      <c r="XCV2649" t="s">
        <v>21</v>
      </c>
      <c r="XCW2649">
        <v>1</v>
      </c>
      <c r="XCX2649">
        <v>10</v>
      </c>
      <c r="XCY2649">
        <v>0.2</v>
      </c>
      <c r="XCZ2649">
        <v>300</v>
      </c>
      <c r="XDA2649" t="s">
        <v>511</v>
      </c>
      <c r="XDB2649" t="s">
        <v>511</v>
      </c>
      <c r="XDC2649" t="s">
        <v>511</v>
      </c>
      <c r="XDD2649" t="s">
        <v>511</v>
      </c>
      <c r="XDE2649" t="s">
        <v>511</v>
      </c>
    </row>
    <row r="2650" spans="16324:16333" x14ac:dyDescent="0.3">
      <c r="XCV2650" t="s">
        <v>21</v>
      </c>
      <c r="XCW2650">
        <v>1</v>
      </c>
      <c r="XCX2650">
        <v>25</v>
      </c>
      <c r="XCY2650">
        <v>0.15</v>
      </c>
      <c r="XCZ2650">
        <v>300</v>
      </c>
      <c r="XDA2650" t="s">
        <v>511</v>
      </c>
      <c r="XDB2650" t="s">
        <v>511</v>
      </c>
      <c r="XDC2650" t="s">
        <v>511</v>
      </c>
      <c r="XDD2650" t="s">
        <v>511</v>
      </c>
      <c r="XDE2650" t="s">
        <v>511</v>
      </c>
    </row>
    <row r="2651" spans="16324:16333" x14ac:dyDescent="0.3">
      <c r="XCV2651" t="s">
        <v>21</v>
      </c>
      <c r="XCW2651">
        <v>1</v>
      </c>
      <c r="XCX2651">
        <v>25</v>
      </c>
      <c r="XCY2651">
        <v>0.2</v>
      </c>
      <c r="XCZ2651">
        <v>300</v>
      </c>
      <c r="XDA2651" t="s">
        <v>511</v>
      </c>
      <c r="XDB2651" t="s">
        <v>511</v>
      </c>
      <c r="XDC2651" t="s">
        <v>511</v>
      </c>
      <c r="XDD2651" t="s">
        <v>511</v>
      </c>
      <c r="XDE2651" t="s">
        <v>511</v>
      </c>
    </row>
    <row r="2652" spans="16324:16333" x14ac:dyDescent="0.3">
      <c r="XCV2652" t="s">
        <v>21</v>
      </c>
      <c r="XCW2652">
        <v>1</v>
      </c>
      <c r="XCX2652">
        <v>50</v>
      </c>
      <c r="XCY2652">
        <v>0.15</v>
      </c>
      <c r="XCZ2652">
        <v>300</v>
      </c>
      <c r="XDA2652" t="s">
        <v>511</v>
      </c>
      <c r="XDB2652" t="s">
        <v>511</v>
      </c>
      <c r="XDC2652" t="s">
        <v>511</v>
      </c>
      <c r="XDD2652" t="s">
        <v>511</v>
      </c>
      <c r="XDE2652" t="s">
        <v>511</v>
      </c>
    </row>
    <row r="2653" spans="16324:16333" x14ac:dyDescent="0.3">
      <c r="XCV2653" t="s">
        <v>21</v>
      </c>
      <c r="XCW2653">
        <v>1</v>
      </c>
      <c r="XCX2653">
        <v>50</v>
      </c>
      <c r="XCY2653">
        <v>0.2</v>
      </c>
      <c r="XCZ2653">
        <v>300</v>
      </c>
      <c r="XDA2653" t="s">
        <v>511</v>
      </c>
      <c r="XDB2653" t="s">
        <v>511</v>
      </c>
      <c r="XDC2653" t="s">
        <v>511</v>
      </c>
      <c r="XDD2653" t="s">
        <v>511</v>
      </c>
      <c r="XDE2653" t="s">
        <v>511</v>
      </c>
    </row>
    <row r="2654" spans="16324:16333" x14ac:dyDescent="0.3">
      <c r="XCV2654" t="s">
        <v>21</v>
      </c>
      <c r="XCW2654">
        <v>2</v>
      </c>
      <c r="XCX2654">
        <v>25</v>
      </c>
      <c r="XCY2654">
        <v>0.2</v>
      </c>
      <c r="XCZ2654">
        <v>300</v>
      </c>
      <c r="XDA2654" t="s">
        <v>511</v>
      </c>
      <c r="XDB2654" t="s">
        <v>511</v>
      </c>
      <c r="XDC2654" t="s">
        <v>511</v>
      </c>
      <c r="XDD2654" t="s">
        <v>511</v>
      </c>
      <c r="XDE2654" t="s">
        <v>511</v>
      </c>
    </row>
    <row r="2655" spans="16324:16333" x14ac:dyDescent="0.3">
      <c r="XCV2655" t="s">
        <v>21</v>
      </c>
      <c r="XCW2655">
        <v>2</v>
      </c>
      <c r="XCX2655">
        <v>25</v>
      </c>
      <c r="XCY2655">
        <v>0.15</v>
      </c>
      <c r="XCZ2655">
        <v>300</v>
      </c>
      <c r="XDA2655" t="s">
        <v>511</v>
      </c>
      <c r="XDB2655" t="s">
        <v>511</v>
      </c>
      <c r="XDC2655" t="s">
        <v>511</v>
      </c>
      <c r="XDD2655" t="s">
        <v>511</v>
      </c>
      <c r="XDE2655" t="s">
        <v>511</v>
      </c>
    </row>
    <row r="2656" spans="16324:16333" x14ac:dyDescent="0.3">
      <c r="XCV2656" t="s">
        <v>21</v>
      </c>
      <c r="XCW2656">
        <v>2</v>
      </c>
      <c r="XCX2656">
        <v>50</v>
      </c>
      <c r="XCY2656">
        <v>0.15</v>
      </c>
      <c r="XCZ2656">
        <v>300</v>
      </c>
      <c r="XDA2656" t="s">
        <v>511</v>
      </c>
      <c r="XDB2656" t="s">
        <v>511</v>
      </c>
      <c r="XDC2656" t="s">
        <v>511</v>
      </c>
      <c r="XDD2656" t="s">
        <v>511</v>
      </c>
      <c r="XDE2656" t="s">
        <v>511</v>
      </c>
    </row>
    <row r="2657" spans="16324:16333" x14ac:dyDescent="0.3">
      <c r="XCV2657" t="s">
        <v>21</v>
      </c>
      <c r="XCW2657">
        <v>3</v>
      </c>
      <c r="XCX2657">
        <v>0</v>
      </c>
      <c r="XCY2657">
        <v>0.15</v>
      </c>
      <c r="XCZ2657">
        <v>300</v>
      </c>
      <c r="XDA2657" t="s">
        <v>511</v>
      </c>
      <c r="XDB2657" t="s">
        <v>511</v>
      </c>
      <c r="XDC2657" t="s">
        <v>511</v>
      </c>
      <c r="XDD2657" t="s">
        <v>511</v>
      </c>
      <c r="XDE2657" t="s">
        <v>511</v>
      </c>
    </row>
    <row r="2658" spans="16324:16333" x14ac:dyDescent="0.3">
      <c r="XCV2658" t="s">
        <v>21</v>
      </c>
      <c r="XCW2658">
        <v>3</v>
      </c>
      <c r="XCX2658">
        <v>10</v>
      </c>
      <c r="XCY2658">
        <v>0.1</v>
      </c>
      <c r="XCZ2658">
        <v>300</v>
      </c>
      <c r="XDA2658" t="s">
        <v>511</v>
      </c>
      <c r="XDB2658" t="s">
        <v>511</v>
      </c>
      <c r="XDC2658" t="s">
        <v>511</v>
      </c>
      <c r="XDD2658" t="s">
        <v>511</v>
      </c>
      <c r="XDE2658" t="s">
        <v>511</v>
      </c>
    </row>
    <row r="2659" spans="16324:16333" x14ac:dyDescent="0.3">
      <c r="XCV2659" t="s">
        <v>21</v>
      </c>
      <c r="XCW2659">
        <v>3</v>
      </c>
      <c r="XCX2659">
        <v>10</v>
      </c>
      <c r="XCY2659">
        <v>0.2</v>
      </c>
      <c r="XCZ2659">
        <v>300</v>
      </c>
      <c r="XDA2659" t="s">
        <v>511</v>
      </c>
      <c r="XDB2659" t="s">
        <v>511</v>
      </c>
      <c r="XDC2659" t="s">
        <v>511</v>
      </c>
      <c r="XDD2659" t="s">
        <v>511</v>
      </c>
      <c r="XDE2659" t="s">
        <v>511</v>
      </c>
    </row>
    <row r="2660" spans="16324:16333" x14ac:dyDescent="0.3">
      <c r="XCV2660" t="s">
        <v>21</v>
      </c>
      <c r="XCW2660">
        <v>3</v>
      </c>
      <c r="XCX2660">
        <v>0</v>
      </c>
      <c r="XCY2660">
        <v>0.2</v>
      </c>
      <c r="XCZ2660">
        <v>300</v>
      </c>
      <c r="XDA2660" t="s">
        <v>511</v>
      </c>
      <c r="XDB2660" t="s">
        <v>511</v>
      </c>
      <c r="XDC2660" t="s">
        <v>511</v>
      </c>
      <c r="XDD2660" t="s">
        <v>511</v>
      </c>
      <c r="XDE2660" t="s">
        <v>511</v>
      </c>
    </row>
    <row r="2661" spans="16324:16333" x14ac:dyDescent="0.3">
      <c r="XCV2661" t="s">
        <v>21</v>
      </c>
      <c r="XCW2661">
        <v>3</v>
      </c>
      <c r="XCX2661">
        <v>10</v>
      </c>
      <c r="XCY2661">
        <v>0.15</v>
      </c>
      <c r="XCZ2661">
        <v>300</v>
      </c>
      <c r="XDA2661" t="s">
        <v>511</v>
      </c>
      <c r="XDB2661" t="s">
        <v>511</v>
      </c>
      <c r="XDC2661" t="s">
        <v>511</v>
      </c>
      <c r="XDD2661" t="s">
        <v>511</v>
      </c>
      <c r="XDE2661" t="s">
        <v>511</v>
      </c>
    </row>
    <row r="2662" spans="16324:16333" x14ac:dyDescent="0.3">
      <c r="XCV2662" t="s">
        <v>21</v>
      </c>
      <c r="XCW2662">
        <v>3</v>
      </c>
      <c r="XCX2662">
        <v>0</v>
      </c>
      <c r="XCY2662">
        <v>0.1</v>
      </c>
      <c r="XCZ2662">
        <v>300</v>
      </c>
      <c r="XDA2662" t="s">
        <v>511</v>
      </c>
      <c r="XDB2662" t="s">
        <v>511</v>
      </c>
      <c r="XDC2662" t="s">
        <v>511</v>
      </c>
      <c r="XDD2662" t="s">
        <v>511</v>
      </c>
      <c r="XDE2662" t="s">
        <v>511</v>
      </c>
    </row>
    <row r="2663" spans="16324:16333" x14ac:dyDescent="0.3">
      <c r="XCV2663" t="s">
        <v>21</v>
      </c>
      <c r="XCW2663">
        <v>2</v>
      </c>
      <c r="XCX2663">
        <v>50</v>
      </c>
      <c r="XCY2663">
        <v>0.2</v>
      </c>
      <c r="XCZ2663">
        <v>300</v>
      </c>
      <c r="XDA2663" t="s">
        <v>511</v>
      </c>
      <c r="XDB2663" t="s">
        <v>511</v>
      </c>
      <c r="XDC2663" t="s">
        <v>511</v>
      </c>
      <c r="XDD2663" t="s">
        <v>511</v>
      </c>
      <c r="XDE2663" t="s">
        <v>511</v>
      </c>
    </row>
    <row r="2664" spans="16324:16333" x14ac:dyDescent="0.3">
      <c r="XCV2664" t="s">
        <v>21</v>
      </c>
      <c r="XCW2664">
        <v>3</v>
      </c>
      <c r="XCX2664">
        <v>25</v>
      </c>
      <c r="XCY2664">
        <v>0.2</v>
      </c>
      <c r="XCZ2664">
        <v>300</v>
      </c>
      <c r="XDA2664" t="s">
        <v>511</v>
      </c>
      <c r="XDB2664" t="s">
        <v>511</v>
      </c>
      <c r="XDC2664" t="s">
        <v>511</v>
      </c>
      <c r="XDD2664" t="s">
        <v>511</v>
      </c>
      <c r="XDE2664" t="s">
        <v>511</v>
      </c>
    </row>
    <row r="2665" spans="16324:16333" x14ac:dyDescent="0.3">
      <c r="XCV2665" t="s">
        <v>21</v>
      </c>
      <c r="XCW2665">
        <v>3</v>
      </c>
      <c r="XCX2665">
        <v>25</v>
      </c>
      <c r="XCY2665">
        <v>0.15</v>
      </c>
      <c r="XCZ2665">
        <v>300</v>
      </c>
      <c r="XDA2665" t="s">
        <v>511</v>
      </c>
      <c r="XDB2665" t="s">
        <v>511</v>
      </c>
      <c r="XDC2665" t="s">
        <v>511</v>
      </c>
      <c r="XDD2665" t="s">
        <v>511</v>
      </c>
      <c r="XDE2665" t="s">
        <v>511</v>
      </c>
    </row>
    <row r="2666" spans="16324:16333" x14ac:dyDescent="0.3">
      <c r="XCV2666" t="s">
        <v>21</v>
      </c>
      <c r="XCW2666">
        <v>3</v>
      </c>
      <c r="XCX2666">
        <v>25</v>
      </c>
      <c r="XCY2666">
        <v>0.1</v>
      </c>
      <c r="XCZ2666">
        <v>300</v>
      </c>
      <c r="XDA2666" t="s">
        <v>511</v>
      </c>
      <c r="XDB2666" t="s">
        <v>511</v>
      </c>
      <c r="XDC2666" t="s">
        <v>511</v>
      </c>
      <c r="XDD2666" t="s">
        <v>511</v>
      </c>
      <c r="XDE2666" t="s">
        <v>511</v>
      </c>
    </row>
    <row r="2667" spans="16324:16333" x14ac:dyDescent="0.3">
      <c r="XCV2667" t="s">
        <v>21</v>
      </c>
      <c r="XCW2667">
        <v>3</v>
      </c>
      <c r="XCX2667">
        <v>50</v>
      </c>
      <c r="XCY2667">
        <v>0.2</v>
      </c>
      <c r="XCZ2667">
        <v>300</v>
      </c>
      <c r="XDA2667" t="s">
        <v>511</v>
      </c>
      <c r="XDB2667" t="s">
        <v>511</v>
      </c>
      <c r="XDC2667" t="s">
        <v>511</v>
      </c>
      <c r="XDD2667" t="s">
        <v>511</v>
      </c>
      <c r="XDE2667" t="s">
        <v>511</v>
      </c>
    </row>
    <row r="2668" spans="16324:16333" x14ac:dyDescent="0.3">
      <c r="XCV2668" t="s">
        <v>21</v>
      </c>
      <c r="XCW2668">
        <v>3</v>
      </c>
      <c r="XCX2668">
        <v>50</v>
      </c>
      <c r="XCY2668">
        <v>0.15</v>
      </c>
      <c r="XCZ2668">
        <v>300</v>
      </c>
      <c r="XDA2668" t="s">
        <v>511</v>
      </c>
      <c r="XDB2668" t="s">
        <v>511</v>
      </c>
      <c r="XDC2668" t="s">
        <v>511</v>
      </c>
      <c r="XDD2668" t="s">
        <v>511</v>
      </c>
      <c r="XDE2668" t="s">
        <v>511</v>
      </c>
    </row>
    <row r="2669" spans="16324:16333" x14ac:dyDescent="0.3">
      <c r="XCV2669" t="s">
        <v>21</v>
      </c>
      <c r="XCW2669">
        <v>3</v>
      </c>
      <c r="XCX2669">
        <v>50</v>
      </c>
      <c r="XCY2669">
        <v>0.1</v>
      </c>
      <c r="XCZ2669">
        <v>300</v>
      </c>
      <c r="XDA2669" t="s">
        <v>511</v>
      </c>
      <c r="XDB2669" t="s">
        <v>511</v>
      </c>
      <c r="XDC2669" t="s">
        <v>511</v>
      </c>
      <c r="XDD2669" t="s">
        <v>511</v>
      </c>
      <c r="XDE2669" t="s">
        <v>511</v>
      </c>
    </row>
    <row r="2670" spans="16324:16333" x14ac:dyDescent="0.3">
      <c r="XCV2670" t="s">
        <v>22</v>
      </c>
      <c r="XCW2670">
        <v>1</v>
      </c>
      <c r="XCX2670">
        <v>5</v>
      </c>
      <c r="XCY2670">
        <v>0.15</v>
      </c>
      <c r="XCZ2670">
        <v>300</v>
      </c>
      <c r="XDA2670" t="s">
        <v>511</v>
      </c>
      <c r="XDB2670" t="s">
        <v>511</v>
      </c>
      <c r="XDC2670" t="s">
        <v>511</v>
      </c>
      <c r="XDD2670" t="s">
        <v>511</v>
      </c>
      <c r="XDE2670" t="s">
        <v>511</v>
      </c>
    </row>
    <row r="2671" spans="16324:16333" x14ac:dyDescent="0.3">
      <c r="XCV2671" t="s">
        <v>22</v>
      </c>
      <c r="XCW2671">
        <v>1</v>
      </c>
      <c r="XCX2671">
        <v>5</v>
      </c>
      <c r="XCY2671">
        <v>0.2</v>
      </c>
      <c r="XCZ2671">
        <v>300</v>
      </c>
      <c r="XDA2671" t="s">
        <v>511</v>
      </c>
      <c r="XDB2671" t="s">
        <v>511</v>
      </c>
      <c r="XDC2671" t="s">
        <v>511</v>
      </c>
      <c r="XDD2671" t="s">
        <v>511</v>
      </c>
      <c r="XDE2671" t="s">
        <v>511</v>
      </c>
    </row>
    <row r="2672" spans="16324:16333" x14ac:dyDescent="0.3">
      <c r="XCV2672" t="s">
        <v>22</v>
      </c>
      <c r="XCW2672">
        <v>1</v>
      </c>
      <c r="XCX2672">
        <v>10</v>
      </c>
      <c r="XCY2672">
        <v>0.2</v>
      </c>
      <c r="XCZ2672">
        <v>300</v>
      </c>
      <c r="XDA2672" t="s">
        <v>511</v>
      </c>
      <c r="XDB2672" t="s">
        <v>511</v>
      </c>
      <c r="XDC2672" t="s">
        <v>511</v>
      </c>
      <c r="XDD2672" t="s">
        <v>511</v>
      </c>
      <c r="XDE2672" t="s">
        <v>511</v>
      </c>
    </row>
    <row r="2673" spans="16324:16333" x14ac:dyDescent="0.3">
      <c r="XCV2673" t="s">
        <v>22</v>
      </c>
      <c r="XCW2673">
        <v>1</v>
      </c>
      <c r="XCX2673">
        <v>10</v>
      </c>
      <c r="XCY2673">
        <v>0.15</v>
      </c>
      <c r="XCZ2673">
        <v>300</v>
      </c>
      <c r="XDA2673" t="s">
        <v>511</v>
      </c>
      <c r="XDB2673" t="s">
        <v>511</v>
      </c>
      <c r="XDC2673" t="s">
        <v>511</v>
      </c>
      <c r="XDD2673" t="s">
        <v>511</v>
      </c>
      <c r="XDE2673" t="s">
        <v>511</v>
      </c>
    </row>
    <row r="2674" spans="16324:16333" x14ac:dyDescent="0.3">
      <c r="XCV2674" t="s">
        <v>22</v>
      </c>
      <c r="XCW2674">
        <v>1</v>
      </c>
      <c r="XCX2674">
        <v>50</v>
      </c>
      <c r="XCY2674">
        <v>0.15</v>
      </c>
      <c r="XCZ2674">
        <v>300</v>
      </c>
      <c r="XDA2674" t="s">
        <v>511</v>
      </c>
      <c r="XDB2674" t="s">
        <v>511</v>
      </c>
      <c r="XDC2674" t="s">
        <v>511</v>
      </c>
      <c r="XDD2674" t="s">
        <v>511</v>
      </c>
      <c r="XDE2674" t="s">
        <v>511</v>
      </c>
    </row>
    <row r="2675" spans="16324:16333" x14ac:dyDescent="0.3">
      <c r="XCV2675" t="s">
        <v>22</v>
      </c>
      <c r="XCW2675">
        <v>1</v>
      </c>
      <c r="XCX2675">
        <v>50</v>
      </c>
      <c r="XCY2675">
        <v>0.2</v>
      </c>
      <c r="XCZ2675">
        <v>300</v>
      </c>
      <c r="XDA2675" t="s">
        <v>511</v>
      </c>
      <c r="XDB2675" t="s">
        <v>511</v>
      </c>
      <c r="XDC2675" t="s">
        <v>511</v>
      </c>
      <c r="XDD2675" t="s">
        <v>511</v>
      </c>
      <c r="XDE2675" t="s">
        <v>511</v>
      </c>
    </row>
    <row r="2676" spans="16324:16333" x14ac:dyDescent="0.3">
      <c r="XCV2676" t="s">
        <v>22</v>
      </c>
      <c r="XCW2676">
        <v>1</v>
      </c>
      <c r="XCX2676">
        <v>25</v>
      </c>
      <c r="XCY2676">
        <v>0.2</v>
      </c>
      <c r="XCZ2676">
        <v>300</v>
      </c>
      <c r="XDA2676" t="s">
        <v>511</v>
      </c>
      <c r="XDB2676" t="s">
        <v>511</v>
      </c>
      <c r="XDC2676" t="s">
        <v>511</v>
      </c>
      <c r="XDD2676" t="s">
        <v>511</v>
      </c>
      <c r="XDE2676" t="s">
        <v>511</v>
      </c>
    </row>
    <row r="2677" spans="16324:16333" x14ac:dyDescent="0.3">
      <c r="XCV2677" t="s">
        <v>22</v>
      </c>
      <c r="XCW2677">
        <v>1</v>
      </c>
      <c r="XCX2677">
        <v>25</v>
      </c>
      <c r="XCY2677">
        <v>0.15</v>
      </c>
      <c r="XCZ2677">
        <v>300</v>
      </c>
      <c r="XDA2677" t="s">
        <v>511</v>
      </c>
      <c r="XDB2677" t="s">
        <v>511</v>
      </c>
      <c r="XDC2677" t="s">
        <v>511</v>
      </c>
      <c r="XDD2677" t="s">
        <v>511</v>
      </c>
      <c r="XDE2677" t="s">
        <v>511</v>
      </c>
    </row>
    <row r="2678" spans="16324:16333" x14ac:dyDescent="0.3">
      <c r="XCV2678" t="s">
        <v>22</v>
      </c>
      <c r="XCW2678">
        <v>2</v>
      </c>
      <c r="XCX2678">
        <v>25</v>
      </c>
      <c r="XCY2678">
        <v>0.2</v>
      </c>
      <c r="XCZ2678">
        <v>300</v>
      </c>
      <c r="XDA2678" t="s">
        <v>511</v>
      </c>
      <c r="XDB2678" t="s">
        <v>511</v>
      </c>
      <c r="XDC2678" t="s">
        <v>511</v>
      </c>
      <c r="XDD2678" t="s">
        <v>511</v>
      </c>
      <c r="XDE2678" t="s">
        <v>511</v>
      </c>
    </row>
    <row r="2679" spans="16324:16333" x14ac:dyDescent="0.3">
      <c r="XCV2679" t="s">
        <v>22</v>
      </c>
      <c r="XCW2679">
        <v>2</v>
      </c>
      <c r="XCX2679">
        <v>25</v>
      </c>
      <c r="XCY2679">
        <v>0.15</v>
      </c>
      <c r="XCZ2679">
        <v>300</v>
      </c>
      <c r="XDA2679" t="s">
        <v>511</v>
      </c>
      <c r="XDB2679" t="s">
        <v>511</v>
      </c>
      <c r="XDC2679" t="s">
        <v>511</v>
      </c>
      <c r="XDD2679" t="s">
        <v>511</v>
      </c>
      <c r="XDE2679" t="s">
        <v>511</v>
      </c>
    </row>
    <row r="2680" spans="16324:16333" x14ac:dyDescent="0.3">
      <c r="XCV2680" t="s">
        <v>22</v>
      </c>
      <c r="XCW2680">
        <v>3</v>
      </c>
      <c r="XCX2680">
        <v>10</v>
      </c>
      <c r="XCY2680">
        <v>0.1</v>
      </c>
      <c r="XCZ2680">
        <v>300</v>
      </c>
      <c r="XDA2680" t="s">
        <v>511</v>
      </c>
      <c r="XDB2680" t="s">
        <v>511</v>
      </c>
      <c r="XDC2680" t="s">
        <v>511</v>
      </c>
      <c r="XDD2680" t="s">
        <v>511</v>
      </c>
      <c r="XDE2680" t="s">
        <v>511</v>
      </c>
    </row>
    <row r="2681" spans="16324:16333" x14ac:dyDescent="0.3">
      <c r="XCV2681" t="s">
        <v>22</v>
      </c>
      <c r="XCW2681">
        <v>3</v>
      </c>
      <c r="XCX2681">
        <v>0</v>
      </c>
      <c r="XCY2681">
        <v>0.2</v>
      </c>
      <c r="XCZ2681">
        <v>300</v>
      </c>
      <c r="XDA2681" t="s">
        <v>511</v>
      </c>
      <c r="XDB2681" t="s">
        <v>511</v>
      </c>
      <c r="XDC2681" t="s">
        <v>511</v>
      </c>
      <c r="XDD2681" t="s">
        <v>511</v>
      </c>
      <c r="XDE2681" t="s">
        <v>511</v>
      </c>
    </row>
    <row r="2682" spans="16324:16333" x14ac:dyDescent="0.3">
      <c r="XCV2682" t="s">
        <v>22</v>
      </c>
      <c r="XCW2682">
        <v>3</v>
      </c>
      <c r="XCX2682">
        <v>0</v>
      </c>
      <c r="XCY2682">
        <v>0.1</v>
      </c>
      <c r="XCZ2682">
        <v>300</v>
      </c>
      <c r="XDA2682" t="s">
        <v>511</v>
      </c>
      <c r="XDB2682" t="s">
        <v>511</v>
      </c>
      <c r="XDC2682" t="s">
        <v>511</v>
      </c>
      <c r="XDD2682" t="s">
        <v>511</v>
      </c>
      <c r="XDE2682" t="s">
        <v>511</v>
      </c>
    </row>
    <row r="2683" spans="16324:16333" x14ac:dyDescent="0.3">
      <c r="XCV2683" t="s">
        <v>22</v>
      </c>
      <c r="XCW2683">
        <v>3</v>
      </c>
      <c r="XCX2683">
        <v>0</v>
      </c>
      <c r="XCY2683">
        <v>0.15</v>
      </c>
      <c r="XCZ2683">
        <v>300</v>
      </c>
      <c r="XDA2683" t="s">
        <v>511</v>
      </c>
      <c r="XDB2683" t="s">
        <v>511</v>
      </c>
      <c r="XDC2683" t="s">
        <v>511</v>
      </c>
      <c r="XDD2683" t="s">
        <v>511</v>
      </c>
      <c r="XDE2683" t="s">
        <v>511</v>
      </c>
    </row>
    <row r="2684" spans="16324:16333" x14ac:dyDescent="0.3">
      <c r="XCV2684" t="s">
        <v>22</v>
      </c>
      <c r="XCW2684">
        <v>2</v>
      </c>
      <c r="XCX2684">
        <v>50</v>
      </c>
      <c r="XCY2684">
        <v>0.2</v>
      </c>
      <c r="XCZ2684">
        <v>300</v>
      </c>
      <c r="XDA2684" t="s">
        <v>511</v>
      </c>
      <c r="XDB2684" t="s">
        <v>511</v>
      </c>
      <c r="XDC2684" t="s">
        <v>511</v>
      </c>
      <c r="XDD2684" t="s">
        <v>511</v>
      </c>
      <c r="XDE2684" t="s">
        <v>511</v>
      </c>
    </row>
    <row r="2685" spans="16324:16333" x14ac:dyDescent="0.3">
      <c r="XCV2685" t="s">
        <v>22</v>
      </c>
      <c r="XCW2685">
        <v>2</v>
      </c>
      <c r="XCX2685">
        <v>50</v>
      </c>
      <c r="XCY2685">
        <v>0.15</v>
      </c>
      <c r="XCZ2685">
        <v>300</v>
      </c>
      <c r="XDA2685" t="s">
        <v>511</v>
      </c>
      <c r="XDB2685" t="s">
        <v>511</v>
      </c>
      <c r="XDC2685" t="s">
        <v>511</v>
      </c>
      <c r="XDD2685" t="s">
        <v>511</v>
      </c>
      <c r="XDE2685" t="s">
        <v>511</v>
      </c>
    </row>
    <row r="2686" spans="16324:16333" x14ac:dyDescent="0.3">
      <c r="XCV2686" t="s">
        <v>22</v>
      </c>
      <c r="XCW2686">
        <v>3</v>
      </c>
      <c r="XCX2686">
        <v>50</v>
      </c>
      <c r="XCY2686">
        <v>0.15</v>
      </c>
      <c r="XCZ2686">
        <v>300</v>
      </c>
      <c r="XDA2686" t="s">
        <v>511</v>
      </c>
      <c r="XDB2686" t="s">
        <v>511</v>
      </c>
      <c r="XDC2686" t="s">
        <v>511</v>
      </c>
      <c r="XDD2686" t="s">
        <v>511</v>
      </c>
      <c r="XDE2686" t="s">
        <v>511</v>
      </c>
    </row>
    <row r="2687" spans="16324:16333" x14ac:dyDescent="0.3">
      <c r="XCV2687" t="s">
        <v>22</v>
      </c>
      <c r="XCW2687">
        <v>3</v>
      </c>
      <c r="XCX2687">
        <v>10</v>
      </c>
      <c r="XCY2687">
        <v>0.15</v>
      </c>
      <c r="XCZ2687">
        <v>300</v>
      </c>
      <c r="XDA2687" t="s">
        <v>511</v>
      </c>
      <c r="XDB2687" t="s">
        <v>511</v>
      </c>
      <c r="XDC2687" t="s">
        <v>511</v>
      </c>
      <c r="XDD2687" t="s">
        <v>511</v>
      </c>
      <c r="XDE2687" t="s">
        <v>511</v>
      </c>
    </row>
    <row r="2688" spans="16324:16333" x14ac:dyDescent="0.3">
      <c r="XCV2688" t="s">
        <v>22</v>
      </c>
      <c r="XCW2688">
        <v>3</v>
      </c>
      <c r="XCX2688">
        <v>10</v>
      </c>
      <c r="XCY2688">
        <v>0.2</v>
      </c>
      <c r="XCZ2688">
        <v>300</v>
      </c>
      <c r="XDA2688" t="s">
        <v>511</v>
      </c>
      <c r="XDB2688" t="s">
        <v>511</v>
      </c>
      <c r="XDC2688" t="s">
        <v>511</v>
      </c>
      <c r="XDD2688" t="s">
        <v>511</v>
      </c>
      <c r="XDE2688" t="s">
        <v>511</v>
      </c>
    </row>
    <row r="2689" spans="16324:16333" x14ac:dyDescent="0.3">
      <c r="XCV2689" t="s">
        <v>22</v>
      </c>
      <c r="XCW2689">
        <v>3</v>
      </c>
      <c r="XCX2689">
        <v>25</v>
      </c>
      <c r="XCY2689">
        <v>0.2</v>
      </c>
      <c r="XCZ2689">
        <v>300</v>
      </c>
      <c r="XDA2689" t="s">
        <v>511</v>
      </c>
      <c r="XDB2689" t="s">
        <v>511</v>
      </c>
      <c r="XDC2689" t="s">
        <v>511</v>
      </c>
      <c r="XDD2689" t="s">
        <v>511</v>
      </c>
      <c r="XDE2689" t="s">
        <v>511</v>
      </c>
    </row>
    <row r="2690" spans="16324:16333" x14ac:dyDescent="0.3">
      <c r="XCV2690" t="s">
        <v>22</v>
      </c>
      <c r="XCW2690">
        <v>3</v>
      </c>
      <c r="XCX2690">
        <v>50</v>
      </c>
      <c r="XCY2690">
        <v>0.2</v>
      </c>
      <c r="XCZ2690">
        <v>300</v>
      </c>
      <c r="XDA2690" t="s">
        <v>511</v>
      </c>
      <c r="XDB2690" t="s">
        <v>511</v>
      </c>
      <c r="XDC2690" t="s">
        <v>511</v>
      </c>
      <c r="XDD2690" t="s">
        <v>511</v>
      </c>
      <c r="XDE2690" t="s">
        <v>511</v>
      </c>
    </row>
    <row r="2691" spans="16324:16333" x14ac:dyDescent="0.3">
      <c r="XCV2691" t="s">
        <v>22</v>
      </c>
      <c r="XCW2691">
        <v>3</v>
      </c>
      <c r="XCX2691">
        <v>25</v>
      </c>
      <c r="XCY2691">
        <v>0.1</v>
      </c>
      <c r="XCZ2691">
        <v>300</v>
      </c>
      <c r="XDA2691" t="s">
        <v>511</v>
      </c>
      <c r="XDB2691" t="s">
        <v>511</v>
      </c>
      <c r="XDC2691" t="s">
        <v>511</v>
      </c>
      <c r="XDD2691" t="s">
        <v>511</v>
      </c>
      <c r="XDE2691" t="s">
        <v>511</v>
      </c>
    </row>
    <row r="2692" spans="16324:16333" x14ac:dyDescent="0.3">
      <c r="XCV2692" t="s">
        <v>22</v>
      </c>
      <c r="XCW2692">
        <v>3</v>
      </c>
      <c r="XCX2692">
        <v>50</v>
      </c>
      <c r="XCY2692">
        <v>0.1</v>
      </c>
      <c r="XCZ2692">
        <v>300</v>
      </c>
      <c r="XDA2692" t="s">
        <v>511</v>
      </c>
      <c r="XDB2692" t="s">
        <v>511</v>
      </c>
      <c r="XDC2692" t="s">
        <v>511</v>
      </c>
      <c r="XDD2692" t="s">
        <v>511</v>
      </c>
      <c r="XDE2692" t="s">
        <v>511</v>
      </c>
    </row>
    <row r="2693" spans="16324:16333" x14ac:dyDescent="0.3">
      <c r="XCV2693" t="s">
        <v>22</v>
      </c>
      <c r="XCW2693">
        <v>3</v>
      </c>
      <c r="XCX2693">
        <v>25</v>
      </c>
      <c r="XCY2693">
        <v>0.15</v>
      </c>
      <c r="XCZ2693">
        <v>300</v>
      </c>
      <c r="XDA2693" t="s">
        <v>511</v>
      </c>
      <c r="XDB2693" t="s">
        <v>511</v>
      </c>
      <c r="XDC2693" t="s">
        <v>511</v>
      </c>
      <c r="XDD2693" t="s">
        <v>511</v>
      </c>
      <c r="XDE2693" t="s">
        <v>511</v>
      </c>
    </row>
    <row r="2694" spans="16324:16333" x14ac:dyDescent="0.3">
      <c r="XCV2694" t="s">
        <v>23</v>
      </c>
      <c r="XCW2694">
        <v>3</v>
      </c>
      <c r="XCX2694">
        <v>0</v>
      </c>
      <c r="XCY2694">
        <v>0.15</v>
      </c>
      <c r="XCZ2694">
        <v>402</v>
      </c>
      <c r="XDA2694" t="s">
        <v>511</v>
      </c>
      <c r="XDB2694" t="s">
        <v>511</v>
      </c>
      <c r="XDC2694" t="s">
        <v>511</v>
      </c>
      <c r="XDD2694" t="s">
        <v>511</v>
      </c>
      <c r="XDE2694" t="s">
        <v>511</v>
      </c>
    </row>
    <row r="2695" spans="16324:16333" x14ac:dyDescent="0.3">
      <c r="XCV2695" t="s">
        <v>23</v>
      </c>
      <c r="XCW2695">
        <v>3</v>
      </c>
      <c r="XCX2695">
        <v>0</v>
      </c>
      <c r="XCY2695">
        <v>0.2</v>
      </c>
      <c r="XCZ2695">
        <v>402</v>
      </c>
      <c r="XDA2695" t="s">
        <v>511</v>
      </c>
      <c r="XDB2695" t="s">
        <v>511</v>
      </c>
      <c r="XDC2695" t="s">
        <v>511</v>
      </c>
      <c r="XDD2695" t="s">
        <v>511</v>
      </c>
      <c r="XDE2695" t="s">
        <v>511</v>
      </c>
    </row>
    <row r="2696" spans="16324:16333" x14ac:dyDescent="0.3">
      <c r="XCV2696" t="s">
        <v>23</v>
      </c>
      <c r="XCW2696">
        <v>3</v>
      </c>
      <c r="XCX2696">
        <v>10</v>
      </c>
      <c r="XCY2696">
        <v>0.2</v>
      </c>
      <c r="XCZ2696">
        <v>402</v>
      </c>
      <c r="XDA2696" t="s">
        <v>511</v>
      </c>
      <c r="XDB2696" t="s">
        <v>511</v>
      </c>
      <c r="XDC2696" t="s">
        <v>511</v>
      </c>
      <c r="XDD2696" t="s">
        <v>511</v>
      </c>
      <c r="XDE2696" t="s">
        <v>511</v>
      </c>
    </row>
    <row r="2697" spans="16324:16333" x14ac:dyDescent="0.3">
      <c r="XCV2697" t="s">
        <v>23</v>
      </c>
      <c r="XCW2697">
        <v>3</v>
      </c>
      <c r="XCX2697">
        <v>10</v>
      </c>
      <c r="XCY2697">
        <v>0.15</v>
      </c>
      <c r="XCZ2697">
        <v>402</v>
      </c>
      <c r="XDA2697" t="s">
        <v>511</v>
      </c>
      <c r="XDB2697" t="s">
        <v>511</v>
      </c>
      <c r="XDC2697" t="s">
        <v>511</v>
      </c>
      <c r="XDD2697" t="s">
        <v>511</v>
      </c>
      <c r="XDE2697" t="s">
        <v>511</v>
      </c>
    </row>
    <row r="2698" spans="16324:16333" x14ac:dyDescent="0.3">
      <c r="XCV2698" t="s">
        <v>23</v>
      </c>
      <c r="XCW2698">
        <v>3</v>
      </c>
      <c r="XCX2698">
        <v>25</v>
      </c>
      <c r="XCY2698">
        <v>0.15</v>
      </c>
      <c r="XCZ2698">
        <v>402</v>
      </c>
      <c r="XDA2698" t="s">
        <v>511</v>
      </c>
      <c r="XDB2698" t="s">
        <v>511</v>
      </c>
      <c r="XDC2698" t="s">
        <v>511</v>
      </c>
      <c r="XDD2698" t="s">
        <v>511</v>
      </c>
      <c r="XDE2698" t="s">
        <v>511</v>
      </c>
    </row>
    <row r="2699" spans="16324:16333" x14ac:dyDescent="0.3">
      <c r="XCV2699" t="s">
        <v>23</v>
      </c>
      <c r="XCW2699">
        <v>3</v>
      </c>
      <c r="XCX2699">
        <v>25</v>
      </c>
      <c r="XCY2699">
        <v>0.2</v>
      </c>
      <c r="XCZ2699">
        <v>402</v>
      </c>
      <c r="XDA2699" t="s">
        <v>511</v>
      </c>
      <c r="XDB2699" t="s">
        <v>511</v>
      </c>
      <c r="XDC2699" t="s">
        <v>511</v>
      </c>
      <c r="XDD2699" t="s">
        <v>511</v>
      </c>
      <c r="XDE2699" t="s">
        <v>511</v>
      </c>
    </row>
    <row r="2700" spans="16324:16333" x14ac:dyDescent="0.3">
      <c r="XCV2700" t="s">
        <v>23</v>
      </c>
      <c r="XCW2700">
        <v>3</v>
      </c>
      <c r="XCX2700">
        <v>50</v>
      </c>
      <c r="XCY2700">
        <v>0.2</v>
      </c>
      <c r="XCZ2700">
        <v>402</v>
      </c>
      <c r="XDA2700" t="s">
        <v>511</v>
      </c>
      <c r="XDB2700" t="s">
        <v>511</v>
      </c>
      <c r="XDC2700" t="s">
        <v>511</v>
      </c>
      <c r="XDD2700" t="s">
        <v>511</v>
      </c>
      <c r="XDE2700" t="s">
        <v>511</v>
      </c>
    </row>
    <row r="2701" spans="16324:16333" x14ac:dyDescent="0.3">
      <c r="XCV2701" t="s">
        <v>23</v>
      </c>
      <c r="XCW2701">
        <v>3</v>
      </c>
      <c r="XCX2701">
        <v>50</v>
      </c>
      <c r="XCY2701">
        <v>0.15</v>
      </c>
      <c r="XCZ2701">
        <v>402</v>
      </c>
      <c r="XDA2701" t="s">
        <v>511</v>
      </c>
      <c r="XDB2701" t="s">
        <v>511</v>
      </c>
      <c r="XDC2701" t="s">
        <v>511</v>
      </c>
      <c r="XDD2701" t="s">
        <v>511</v>
      </c>
      <c r="XDE2701" t="s">
        <v>511</v>
      </c>
    </row>
    <row r="2702" spans="16324:16333" x14ac:dyDescent="0.3">
      <c r="XCV2702" t="s">
        <v>24</v>
      </c>
      <c r="XCW2702">
        <v>3</v>
      </c>
      <c r="XCX2702">
        <v>0</v>
      </c>
      <c r="XCY2702">
        <v>0.2</v>
      </c>
      <c r="XCZ2702">
        <v>200</v>
      </c>
      <c r="XDA2702" t="s">
        <v>511</v>
      </c>
      <c r="XDB2702" t="s">
        <v>511</v>
      </c>
      <c r="XDC2702" t="s">
        <v>511</v>
      </c>
      <c r="XDD2702" t="s">
        <v>511</v>
      </c>
      <c r="XDE2702" t="s">
        <v>511</v>
      </c>
    </row>
    <row r="2703" spans="16324:16333" x14ac:dyDescent="0.3">
      <c r="XCV2703" t="s">
        <v>24</v>
      </c>
      <c r="XCW2703">
        <v>3</v>
      </c>
      <c r="XCX2703">
        <v>0</v>
      </c>
      <c r="XCY2703">
        <v>0.15</v>
      </c>
      <c r="XCZ2703">
        <v>200</v>
      </c>
      <c r="XDA2703" t="s">
        <v>511</v>
      </c>
      <c r="XDB2703" t="s">
        <v>511</v>
      </c>
      <c r="XDC2703" t="s">
        <v>511</v>
      </c>
      <c r="XDD2703" t="s">
        <v>511</v>
      </c>
      <c r="XDE2703" t="s">
        <v>511</v>
      </c>
    </row>
    <row r="2704" spans="16324:16333" x14ac:dyDescent="0.3">
      <c r="XCV2704" t="s">
        <v>24</v>
      </c>
      <c r="XCW2704">
        <v>3</v>
      </c>
      <c r="XCX2704">
        <v>10</v>
      </c>
      <c r="XCY2704">
        <v>0.15</v>
      </c>
      <c r="XCZ2704">
        <v>200</v>
      </c>
      <c r="XDA2704" t="s">
        <v>511</v>
      </c>
      <c r="XDB2704" t="s">
        <v>511</v>
      </c>
      <c r="XDC2704" t="s">
        <v>511</v>
      </c>
      <c r="XDD2704" t="s">
        <v>511</v>
      </c>
      <c r="XDE2704" t="s">
        <v>511</v>
      </c>
    </row>
    <row r="2705" spans="16324:16333" x14ac:dyDescent="0.3">
      <c r="XCV2705" t="s">
        <v>24</v>
      </c>
      <c r="XCW2705">
        <v>3</v>
      </c>
      <c r="XCX2705">
        <v>10</v>
      </c>
      <c r="XCY2705">
        <v>0.2</v>
      </c>
      <c r="XCZ2705">
        <v>200</v>
      </c>
      <c r="XDA2705" t="s">
        <v>511</v>
      </c>
      <c r="XDB2705" t="s">
        <v>511</v>
      </c>
      <c r="XDC2705" t="s">
        <v>511</v>
      </c>
      <c r="XDD2705" t="s">
        <v>511</v>
      </c>
      <c r="XDE2705" t="s">
        <v>511</v>
      </c>
    </row>
    <row r="2706" spans="16324:16333" x14ac:dyDescent="0.3">
      <c r="XCV2706" t="s">
        <v>24</v>
      </c>
      <c r="XCW2706">
        <v>3</v>
      </c>
      <c r="XCX2706">
        <v>25</v>
      </c>
      <c r="XCY2706">
        <v>0.2</v>
      </c>
      <c r="XCZ2706">
        <v>200</v>
      </c>
      <c r="XDA2706" t="s">
        <v>511</v>
      </c>
      <c r="XDB2706" t="s">
        <v>511</v>
      </c>
      <c r="XDC2706" t="s">
        <v>511</v>
      </c>
      <c r="XDD2706" t="s">
        <v>511</v>
      </c>
      <c r="XDE2706" t="s">
        <v>511</v>
      </c>
    </row>
    <row r="2707" spans="16324:16333" x14ac:dyDescent="0.3">
      <c r="XCV2707" t="s">
        <v>24</v>
      </c>
      <c r="XCW2707">
        <v>3</v>
      </c>
      <c r="XCX2707">
        <v>50</v>
      </c>
      <c r="XCY2707">
        <v>0.15</v>
      </c>
      <c r="XCZ2707">
        <v>200</v>
      </c>
      <c r="XDA2707" t="s">
        <v>511</v>
      </c>
      <c r="XDB2707" t="s">
        <v>511</v>
      </c>
      <c r="XDC2707" t="s">
        <v>511</v>
      </c>
      <c r="XDD2707" t="s">
        <v>511</v>
      </c>
      <c r="XDE2707" t="s">
        <v>511</v>
      </c>
    </row>
    <row r="2708" spans="16324:16333" x14ac:dyDescent="0.3">
      <c r="XCV2708" t="s">
        <v>24</v>
      </c>
      <c r="XCW2708">
        <v>3</v>
      </c>
      <c r="XCX2708">
        <v>50</v>
      </c>
      <c r="XCY2708">
        <v>0.2</v>
      </c>
      <c r="XCZ2708">
        <v>200</v>
      </c>
      <c r="XDA2708" t="s">
        <v>511</v>
      </c>
      <c r="XDB2708" t="s">
        <v>511</v>
      </c>
      <c r="XDC2708" t="s">
        <v>511</v>
      </c>
      <c r="XDD2708" t="s">
        <v>511</v>
      </c>
      <c r="XDE2708" t="s">
        <v>511</v>
      </c>
    </row>
    <row r="2709" spans="16324:16333" x14ac:dyDescent="0.3">
      <c r="XCV2709" t="s">
        <v>24</v>
      </c>
      <c r="XCW2709">
        <v>3</v>
      </c>
      <c r="XCX2709">
        <v>25</v>
      </c>
      <c r="XCY2709">
        <v>0.15</v>
      </c>
      <c r="XCZ2709">
        <v>200</v>
      </c>
      <c r="XDA2709" t="s">
        <v>511</v>
      </c>
      <c r="XDB2709" t="s">
        <v>511</v>
      </c>
      <c r="XDC2709" t="s">
        <v>511</v>
      </c>
      <c r="XDD2709" t="s">
        <v>511</v>
      </c>
      <c r="XDE2709" t="s">
        <v>511</v>
      </c>
    </row>
    <row r="2710" spans="16324:16333" x14ac:dyDescent="0.3">
      <c r="XCV2710" t="s">
        <v>532</v>
      </c>
      <c r="XCW2710">
        <v>3</v>
      </c>
      <c r="XCX2710">
        <v>0</v>
      </c>
      <c r="XCY2710">
        <v>0.2</v>
      </c>
      <c r="XCZ2710">
        <v>100</v>
      </c>
      <c r="XDA2710" t="s">
        <v>511</v>
      </c>
      <c r="XDB2710" t="s">
        <v>511</v>
      </c>
      <c r="XDC2710" t="s">
        <v>511</v>
      </c>
      <c r="XDD2710" t="s">
        <v>511</v>
      </c>
      <c r="XDE2710" t="s">
        <v>511</v>
      </c>
    </row>
    <row r="2711" spans="16324:16333" x14ac:dyDescent="0.3">
      <c r="XCV2711" t="s">
        <v>532</v>
      </c>
      <c r="XCW2711">
        <v>3</v>
      </c>
      <c r="XCX2711">
        <v>10</v>
      </c>
      <c r="XCY2711">
        <v>0.15</v>
      </c>
      <c r="XCZ2711">
        <v>100</v>
      </c>
      <c r="XDA2711" t="s">
        <v>511</v>
      </c>
      <c r="XDB2711" t="s">
        <v>511</v>
      </c>
      <c r="XDC2711" t="s">
        <v>511</v>
      </c>
      <c r="XDD2711" t="s">
        <v>511</v>
      </c>
      <c r="XDE2711" t="s">
        <v>511</v>
      </c>
    </row>
    <row r="2712" spans="16324:16333" x14ac:dyDescent="0.3">
      <c r="XCV2712" t="s">
        <v>532</v>
      </c>
      <c r="XCW2712">
        <v>3</v>
      </c>
      <c r="XCX2712">
        <v>10</v>
      </c>
      <c r="XCY2712">
        <v>0.2</v>
      </c>
      <c r="XCZ2712">
        <v>100</v>
      </c>
      <c r="XDA2712" t="s">
        <v>511</v>
      </c>
      <c r="XDB2712" t="s">
        <v>511</v>
      </c>
      <c r="XDC2712" t="s">
        <v>511</v>
      </c>
      <c r="XDD2712" t="s">
        <v>511</v>
      </c>
      <c r="XDE2712" t="s">
        <v>511</v>
      </c>
    </row>
    <row r="2713" spans="16324:16333" x14ac:dyDescent="0.3">
      <c r="XCV2713" t="s">
        <v>532</v>
      </c>
      <c r="XCW2713">
        <v>3</v>
      </c>
      <c r="XCX2713">
        <v>0</v>
      </c>
      <c r="XCY2713">
        <v>0.15</v>
      </c>
      <c r="XCZ2713">
        <v>100</v>
      </c>
      <c r="XDA2713" t="s">
        <v>511</v>
      </c>
      <c r="XDB2713" t="s">
        <v>511</v>
      </c>
      <c r="XDC2713" t="s">
        <v>511</v>
      </c>
      <c r="XDD2713" t="s">
        <v>511</v>
      </c>
      <c r="XDE2713" t="s">
        <v>511</v>
      </c>
    </row>
    <row r="2714" spans="16324:16333" x14ac:dyDescent="0.3">
      <c r="XCV2714" t="s">
        <v>532</v>
      </c>
      <c r="XCW2714">
        <v>3</v>
      </c>
      <c r="XCX2714">
        <v>10</v>
      </c>
      <c r="XCY2714">
        <v>0.1</v>
      </c>
      <c r="XCZ2714">
        <v>100</v>
      </c>
      <c r="XDA2714" t="s">
        <v>511</v>
      </c>
      <c r="XDB2714" t="s">
        <v>511</v>
      </c>
      <c r="XDC2714" t="s">
        <v>511</v>
      </c>
      <c r="XDD2714" t="s">
        <v>511</v>
      </c>
      <c r="XDE2714" t="s">
        <v>511</v>
      </c>
    </row>
    <row r="2715" spans="16324:16333" x14ac:dyDescent="0.3">
      <c r="XCV2715" t="s">
        <v>532</v>
      </c>
      <c r="XCW2715">
        <v>3</v>
      </c>
      <c r="XCX2715">
        <v>0</v>
      </c>
      <c r="XCY2715">
        <v>0.1</v>
      </c>
      <c r="XCZ2715">
        <v>100</v>
      </c>
      <c r="XDA2715" t="s">
        <v>511</v>
      </c>
      <c r="XDB2715" t="s">
        <v>511</v>
      </c>
      <c r="XDC2715" t="s">
        <v>511</v>
      </c>
      <c r="XDD2715" t="s">
        <v>511</v>
      </c>
      <c r="XDE2715" t="s">
        <v>511</v>
      </c>
    </row>
    <row r="2716" spans="16324:16333" x14ac:dyDescent="0.3">
      <c r="XCV2716" t="s">
        <v>532</v>
      </c>
      <c r="XCW2716">
        <v>3</v>
      </c>
      <c r="XCX2716">
        <v>50</v>
      </c>
      <c r="XCY2716">
        <v>0.2</v>
      </c>
      <c r="XCZ2716">
        <v>100</v>
      </c>
      <c r="XDA2716" t="s">
        <v>511</v>
      </c>
      <c r="XDB2716" t="s">
        <v>511</v>
      </c>
      <c r="XDC2716" t="s">
        <v>511</v>
      </c>
      <c r="XDD2716" t="s">
        <v>511</v>
      </c>
      <c r="XDE2716" t="s">
        <v>511</v>
      </c>
    </row>
    <row r="2717" spans="16324:16333" x14ac:dyDescent="0.3">
      <c r="XCV2717" t="s">
        <v>532</v>
      </c>
      <c r="XCW2717">
        <v>3</v>
      </c>
      <c r="XCX2717">
        <v>25</v>
      </c>
      <c r="XCY2717">
        <v>0.2</v>
      </c>
      <c r="XCZ2717">
        <v>100</v>
      </c>
      <c r="XDA2717" t="s">
        <v>511</v>
      </c>
      <c r="XDB2717" t="s">
        <v>511</v>
      </c>
      <c r="XDC2717" t="s">
        <v>511</v>
      </c>
      <c r="XDD2717" t="s">
        <v>511</v>
      </c>
      <c r="XDE2717" t="s">
        <v>511</v>
      </c>
    </row>
    <row r="2718" spans="16324:16333" x14ac:dyDescent="0.3">
      <c r="XCV2718" t="s">
        <v>532</v>
      </c>
      <c r="XCW2718">
        <v>3</v>
      </c>
      <c r="XCX2718">
        <v>25</v>
      </c>
      <c r="XCY2718">
        <v>0.15</v>
      </c>
      <c r="XCZ2718">
        <v>100</v>
      </c>
      <c r="XDA2718" t="s">
        <v>511</v>
      </c>
      <c r="XDB2718" t="s">
        <v>511</v>
      </c>
      <c r="XDC2718" t="s">
        <v>511</v>
      </c>
      <c r="XDD2718" t="s">
        <v>511</v>
      </c>
      <c r="XDE2718" t="s">
        <v>511</v>
      </c>
    </row>
    <row r="2719" spans="16324:16333" x14ac:dyDescent="0.3">
      <c r="XCV2719" t="s">
        <v>532</v>
      </c>
      <c r="XCW2719">
        <v>3</v>
      </c>
      <c r="XCX2719">
        <v>50</v>
      </c>
      <c r="XCY2719">
        <v>0.15</v>
      </c>
      <c r="XCZ2719">
        <v>100</v>
      </c>
      <c r="XDA2719" t="s">
        <v>511</v>
      </c>
      <c r="XDB2719" t="s">
        <v>511</v>
      </c>
      <c r="XDC2719" t="s">
        <v>511</v>
      </c>
      <c r="XDD2719" t="s">
        <v>511</v>
      </c>
      <c r="XDE2719" t="s">
        <v>511</v>
      </c>
    </row>
    <row r="2720" spans="16324:16333" x14ac:dyDescent="0.3">
      <c r="XCV2720" t="s">
        <v>532</v>
      </c>
      <c r="XCW2720">
        <v>3</v>
      </c>
      <c r="XCX2720">
        <v>50</v>
      </c>
      <c r="XCY2720">
        <v>0.1</v>
      </c>
      <c r="XCZ2720">
        <v>100</v>
      </c>
      <c r="XDA2720" t="s">
        <v>511</v>
      </c>
      <c r="XDB2720" t="s">
        <v>511</v>
      </c>
      <c r="XDC2720" t="s">
        <v>511</v>
      </c>
      <c r="XDD2720" t="s">
        <v>511</v>
      </c>
      <c r="XDE2720" t="s">
        <v>511</v>
      </c>
    </row>
    <row r="2721" spans="16324:16333" x14ac:dyDescent="0.3">
      <c r="XCV2721" t="s">
        <v>532</v>
      </c>
      <c r="XCW2721">
        <v>3</v>
      </c>
      <c r="XCX2721">
        <v>25</v>
      </c>
      <c r="XCY2721">
        <v>0.1</v>
      </c>
      <c r="XCZ2721">
        <v>100</v>
      </c>
      <c r="XDA2721" t="s">
        <v>511</v>
      </c>
      <c r="XDB2721" t="s">
        <v>511</v>
      </c>
      <c r="XDC2721" t="s">
        <v>511</v>
      </c>
      <c r="XDD2721" t="s">
        <v>511</v>
      </c>
      <c r="XDE2721" t="s">
        <v>511</v>
      </c>
    </row>
    <row r="2722" spans="16324:16333" x14ac:dyDescent="0.3">
      <c r="XCV2722" t="s">
        <v>532</v>
      </c>
      <c r="XCW2722">
        <v>2</v>
      </c>
      <c r="XCX2722">
        <v>50</v>
      </c>
      <c r="XCY2722">
        <v>0.2</v>
      </c>
      <c r="XCZ2722">
        <v>100</v>
      </c>
      <c r="XDA2722" t="s">
        <v>511</v>
      </c>
      <c r="XDB2722" t="s">
        <v>511</v>
      </c>
      <c r="XDC2722" t="s">
        <v>511</v>
      </c>
      <c r="XDD2722" t="s">
        <v>511</v>
      </c>
      <c r="XDE2722" t="s">
        <v>511</v>
      </c>
    </row>
    <row r="2723" spans="16324:16333" x14ac:dyDescent="0.3">
      <c r="XCV2723" t="s">
        <v>512</v>
      </c>
      <c r="XCW2723">
        <v>3</v>
      </c>
      <c r="XCX2723">
        <v>10</v>
      </c>
      <c r="XCY2723">
        <v>0.05</v>
      </c>
      <c r="XCZ2723">
        <v>100</v>
      </c>
      <c r="XDA2723" t="s">
        <v>511</v>
      </c>
      <c r="XDB2723" t="s">
        <v>511</v>
      </c>
      <c r="XDC2723" t="s">
        <v>511</v>
      </c>
      <c r="XDD2723" t="s">
        <v>511</v>
      </c>
      <c r="XDE2723" t="s">
        <v>511</v>
      </c>
    </row>
    <row r="2724" spans="16324:16333" x14ac:dyDescent="0.3">
      <c r="XCV2724" t="s">
        <v>512</v>
      </c>
      <c r="XCW2724">
        <v>3</v>
      </c>
      <c r="XCX2724">
        <v>0</v>
      </c>
      <c r="XCY2724">
        <v>0.2</v>
      </c>
      <c r="XCZ2724">
        <v>100</v>
      </c>
      <c r="XDA2724" t="s">
        <v>511</v>
      </c>
      <c r="XDB2724" t="s">
        <v>511</v>
      </c>
      <c r="XDC2724" t="s">
        <v>511</v>
      </c>
      <c r="XDD2724" t="s">
        <v>511</v>
      </c>
      <c r="XDE2724" t="s">
        <v>511</v>
      </c>
    </row>
    <row r="2725" spans="16324:16333" x14ac:dyDescent="0.3">
      <c r="XCV2725" t="s">
        <v>512</v>
      </c>
      <c r="XCW2725">
        <v>3</v>
      </c>
      <c r="XCX2725">
        <v>0</v>
      </c>
      <c r="XCY2725">
        <v>0.15</v>
      </c>
      <c r="XCZ2725">
        <v>100</v>
      </c>
      <c r="XDA2725" t="s">
        <v>511</v>
      </c>
      <c r="XDB2725" t="s">
        <v>511</v>
      </c>
      <c r="XDC2725" t="s">
        <v>511</v>
      </c>
      <c r="XDD2725" t="s">
        <v>511</v>
      </c>
      <c r="XDE2725" t="s">
        <v>511</v>
      </c>
    </row>
    <row r="2726" spans="16324:16333" x14ac:dyDescent="0.3">
      <c r="XCV2726" t="s">
        <v>512</v>
      </c>
      <c r="XCW2726">
        <v>3</v>
      </c>
      <c r="XCX2726">
        <v>0</v>
      </c>
      <c r="XCY2726">
        <v>0.1</v>
      </c>
      <c r="XCZ2726">
        <v>100</v>
      </c>
      <c r="XDA2726" t="s">
        <v>511</v>
      </c>
      <c r="XDB2726" t="s">
        <v>511</v>
      </c>
      <c r="XDC2726" t="s">
        <v>511</v>
      </c>
      <c r="XDD2726" t="s">
        <v>511</v>
      </c>
      <c r="XDE2726" t="s">
        <v>511</v>
      </c>
    </row>
    <row r="2727" spans="16324:16333" x14ac:dyDescent="0.3">
      <c r="XCV2727" t="s">
        <v>512</v>
      </c>
      <c r="XCW2727">
        <v>2</v>
      </c>
      <c r="XCX2727">
        <v>50</v>
      </c>
      <c r="XCY2727">
        <v>0.2</v>
      </c>
      <c r="XCZ2727">
        <v>100</v>
      </c>
      <c r="XDA2727" t="s">
        <v>511</v>
      </c>
      <c r="XDB2727" t="s">
        <v>511</v>
      </c>
      <c r="XDC2727" t="s">
        <v>511</v>
      </c>
      <c r="XDD2727" t="s">
        <v>511</v>
      </c>
      <c r="XDE2727" t="s">
        <v>511</v>
      </c>
    </row>
    <row r="2728" spans="16324:16333" x14ac:dyDescent="0.3">
      <c r="XCV2728" t="s">
        <v>512</v>
      </c>
      <c r="XCW2728">
        <v>2</v>
      </c>
      <c r="XCX2728">
        <v>50</v>
      </c>
      <c r="XCY2728">
        <v>0.15</v>
      </c>
      <c r="XCZ2728">
        <v>100</v>
      </c>
      <c r="XDA2728" t="s">
        <v>511</v>
      </c>
      <c r="XDB2728" t="s">
        <v>511</v>
      </c>
      <c r="XDC2728" t="s">
        <v>511</v>
      </c>
      <c r="XDD2728" t="s">
        <v>511</v>
      </c>
      <c r="XDE2728" t="s">
        <v>511</v>
      </c>
    </row>
    <row r="2729" spans="16324:16333" x14ac:dyDescent="0.3">
      <c r="XCV2729" t="s">
        <v>512</v>
      </c>
      <c r="XCW2729">
        <v>3</v>
      </c>
      <c r="XCX2729">
        <v>0</v>
      </c>
      <c r="XCY2729">
        <v>0.05</v>
      </c>
      <c r="XCZ2729">
        <v>100</v>
      </c>
      <c r="XDA2729" t="s">
        <v>511</v>
      </c>
      <c r="XDB2729" t="s">
        <v>511</v>
      </c>
      <c r="XDC2729" t="s">
        <v>511</v>
      </c>
      <c r="XDD2729" t="s">
        <v>511</v>
      </c>
      <c r="XDE2729" t="s">
        <v>511</v>
      </c>
    </row>
    <row r="2730" spans="16324:16333" x14ac:dyDescent="0.3">
      <c r="XCV2730" t="s">
        <v>512</v>
      </c>
      <c r="XCW2730">
        <v>3</v>
      </c>
      <c r="XCX2730">
        <v>25</v>
      </c>
      <c r="XCY2730">
        <v>0.05</v>
      </c>
      <c r="XCZ2730">
        <v>100</v>
      </c>
      <c r="XDA2730" t="s">
        <v>511</v>
      </c>
      <c r="XDB2730" t="s">
        <v>511</v>
      </c>
      <c r="XDC2730" t="s">
        <v>511</v>
      </c>
      <c r="XDD2730" t="s">
        <v>511</v>
      </c>
      <c r="XDE2730" t="s">
        <v>511</v>
      </c>
    </row>
    <row r="2731" spans="16324:16333" x14ac:dyDescent="0.3">
      <c r="XCV2731" t="s">
        <v>512</v>
      </c>
      <c r="XCW2731">
        <v>3</v>
      </c>
      <c r="XCX2731">
        <v>10</v>
      </c>
      <c r="XCY2731">
        <v>0.1</v>
      </c>
      <c r="XCZ2731">
        <v>100</v>
      </c>
      <c r="XDA2731" t="s">
        <v>511</v>
      </c>
      <c r="XDB2731" t="s">
        <v>511</v>
      </c>
      <c r="XDC2731" t="s">
        <v>511</v>
      </c>
      <c r="XDD2731" t="s">
        <v>511</v>
      </c>
      <c r="XDE2731" t="s">
        <v>511</v>
      </c>
    </row>
    <row r="2732" spans="16324:16333" x14ac:dyDescent="0.3">
      <c r="XCV2732" t="s">
        <v>512</v>
      </c>
      <c r="XCW2732">
        <v>3</v>
      </c>
      <c r="XCX2732">
        <v>50</v>
      </c>
      <c r="XCY2732">
        <v>0.1</v>
      </c>
      <c r="XCZ2732">
        <v>100</v>
      </c>
      <c r="XDA2732" t="s">
        <v>511</v>
      </c>
      <c r="XDB2732" t="s">
        <v>511</v>
      </c>
      <c r="XDC2732" t="s">
        <v>511</v>
      </c>
      <c r="XDD2732" t="s">
        <v>511</v>
      </c>
      <c r="XDE2732" t="s">
        <v>511</v>
      </c>
    </row>
    <row r="2733" spans="16324:16333" x14ac:dyDescent="0.3">
      <c r="XCV2733" t="s">
        <v>512</v>
      </c>
      <c r="XCW2733">
        <v>3</v>
      </c>
      <c r="XCX2733">
        <v>25</v>
      </c>
      <c r="XCY2733">
        <v>0.15</v>
      </c>
      <c r="XCZ2733">
        <v>100</v>
      </c>
      <c r="XDA2733" t="s">
        <v>511</v>
      </c>
      <c r="XDB2733" t="s">
        <v>511</v>
      </c>
      <c r="XDC2733" t="s">
        <v>511</v>
      </c>
      <c r="XDD2733" t="s">
        <v>511</v>
      </c>
      <c r="XDE2733" t="s">
        <v>511</v>
      </c>
    </row>
    <row r="2734" spans="16324:16333" x14ac:dyDescent="0.3">
      <c r="XCV2734" t="s">
        <v>512</v>
      </c>
      <c r="XCW2734">
        <v>3</v>
      </c>
      <c r="XCX2734">
        <v>10</v>
      </c>
      <c r="XCY2734">
        <v>0.2</v>
      </c>
      <c r="XCZ2734">
        <v>100</v>
      </c>
      <c r="XDA2734" t="s">
        <v>511</v>
      </c>
      <c r="XDB2734" t="s">
        <v>511</v>
      </c>
      <c r="XDC2734" t="s">
        <v>511</v>
      </c>
      <c r="XDD2734" t="s">
        <v>511</v>
      </c>
      <c r="XDE2734" t="s">
        <v>511</v>
      </c>
    </row>
    <row r="2735" spans="16324:16333" x14ac:dyDescent="0.3">
      <c r="XCV2735" t="s">
        <v>512</v>
      </c>
      <c r="XCW2735">
        <v>3</v>
      </c>
      <c r="XCX2735">
        <v>25</v>
      </c>
      <c r="XCY2735">
        <v>0.2</v>
      </c>
      <c r="XCZ2735">
        <v>100</v>
      </c>
      <c r="XDA2735" t="s">
        <v>511</v>
      </c>
      <c r="XDB2735" t="s">
        <v>511</v>
      </c>
      <c r="XDC2735" t="s">
        <v>511</v>
      </c>
      <c r="XDD2735" t="s">
        <v>511</v>
      </c>
      <c r="XDE2735" t="s">
        <v>511</v>
      </c>
    </row>
    <row r="2736" spans="16324:16333" x14ac:dyDescent="0.3">
      <c r="XCV2736" t="s">
        <v>512</v>
      </c>
      <c r="XCW2736">
        <v>3</v>
      </c>
      <c r="XCX2736">
        <v>50</v>
      </c>
      <c r="XCY2736">
        <v>0.15</v>
      </c>
      <c r="XCZ2736">
        <v>100</v>
      </c>
      <c r="XDA2736" t="s">
        <v>511</v>
      </c>
      <c r="XDB2736" t="s">
        <v>511</v>
      </c>
      <c r="XDC2736" t="s">
        <v>511</v>
      </c>
      <c r="XDD2736" t="s">
        <v>511</v>
      </c>
      <c r="XDE2736" t="s">
        <v>511</v>
      </c>
    </row>
    <row r="2737" spans="16319:16333" x14ac:dyDescent="0.3">
      <c r="XCV2737" t="s">
        <v>512</v>
      </c>
      <c r="XCW2737">
        <v>3</v>
      </c>
      <c r="XCX2737">
        <v>10</v>
      </c>
      <c r="XCY2737">
        <v>0.15</v>
      </c>
      <c r="XCZ2737">
        <v>100</v>
      </c>
      <c r="XDA2737" t="s">
        <v>511</v>
      </c>
      <c r="XDB2737" t="s">
        <v>511</v>
      </c>
      <c r="XDC2737" t="s">
        <v>511</v>
      </c>
      <c r="XDD2737" t="s">
        <v>511</v>
      </c>
      <c r="XDE2737" t="s">
        <v>511</v>
      </c>
    </row>
    <row r="2738" spans="16319:16333" x14ac:dyDescent="0.3">
      <c r="XCV2738" t="s">
        <v>512</v>
      </c>
      <c r="XCW2738">
        <v>3</v>
      </c>
      <c r="XCX2738">
        <v>50</v>
      </c>
      <c r="XCY2738">
        <v>0.05</v>
      </c>
      <c r="XCZ2738">
        <v>100</v>
      </c>
      <c r="XDA2738" t="s">
        <v>511</v>
      </c>
      <c r="XDB2738" t="s">
        <v>511</v>
      </c>
      <c r="XDC2738" t="s">
        <v>511</v>
      </c>
      <c r="XDD2738" t="s">
        <v>511</v>
      </c>
      <c r="XDE2738" t="s">
        <v>511</v>
      </c>
    </row>
    <row r="2739" spans="16319:16333" x14ac:dyDescent="0.3">
      <c r="XCV2739" t="s">
        <v>512</v>
      </c>
      <c r="XCW2739">
        <v>3</v>
      </c>
      <c r="XCX2739">
        <v>25</v>
      </c>
      <c r="XCY2739">
        <v>0.1</v>
      </c>
      <c r="XCZ2739">
        <v>100</v>
      </c>
      <c r="XDA2739" t="s">
        <v>511</v>
      </c>
      <c r="XDB2739" t="s">
        <v>511</v>
      </c>
      <c r="XDC2739" t="s">
        <v>511</v>
      </c>
      <c r="XDD2739" t="s">
        <v>511</v>
      </c>
      <c r="XDE2739" t="s">
        <v>511</v>
      </c>
    </row>
    <row r="2740" spans="16319:16333" x14ac:dyDescent="0.3">
      <c r="XCV2740" t="s">
        <v>512</v>
      </c>
      <c r="XCW2740">
        <v>3</v>
      </c>
      <c r="XCX2740">
        <v>50</v>
      </c>
      <c r="XCY2740">
        <v>0.2</v>
      </c>
      <c r="XCZ2740">
        <v>100</v>
      </c>
      <c r="XDA2740" t="s">
        <v>511</v>
      </c>
      <c r="XDB2740" t="s">
        <v>511</v>
      </c>
      <c r="XDC2740" t="s">
        <v>511</v>
      </c>
      <c r="XDD2740" t="s">
        <v>511</v>
      </c>
      <c r="XDE2740" t="s">
        <v>511</v>
      </c>
    </row>
    <row r="2741" spans="16319:16333" x14ac:dyDescent="0.3">
      <c r="XCV2741" t="s">
        <v>527</v>
      </c>
      <c r="XCW2741">
        <v>3</v>
      </c>
      <c r="XCX2741">
        <v>10</v>
      </c>
      <c r="XCY2741">
        <v>0.1</v>
      </c>
      <c r="XCZ2741">
        <v>100</v>
      </c>
      <c r="XDA2741" t="s">
        <v>511</v>
      </c>
      <c r="XDB2741" t="s">
        <v>511</v>
      </c>
      <c r="XDC2741" t="s">
        <v>511</v>
      </c>
      <c r="XDD2741" t="s">
        <v>511</v>
      </c>
      <c r="XDE2741" t="s">
        <v>511</v>
      </c>
    </row>
    <row r="2742" spans="16319:16333" x14ac:dyDescent="0.3">
      <c r="XCV2742" t="s">
        <v>527</v>
      </c>
      <c r="XCW2742">
        <v>3</v>
      </c>
      <c r="XCX2742">
        <v>25</v>
      </c>
      <c r="XCY2742">
        <v>0.1</v>
      </c>
      <c r="XCZ2742">
        <v>100</v>
      </c>
      <c r="XDA2742" t="s">
        <v>511</v>
      </c>
      <c r="XDB2742" t="s">
        <v>511</v>
      </c>
      <c r="XDC2742" t="s">
        <v>511</v>
      </c>
      <c r="XDD2742" t="s">
        <v>511</v>
      </c>
      <c r="XDE2742" t="s">
        <v>511</v>
      </c>
    </row>
    <row r="2743" spans="16319:16333" x14ac:dyDescent="0.3">
      <c r="XCV2743" t="s">
        <v>527</v>
      </c>
      <c r="XCW2743">
        <v>3</v>
      </c>
      <c r="XCX2743">
        <v>25</v>
      </c>
      <c r="XCY2743">
        <v>0.15</v>
      </c>
      <c r="XCZ2743">
        <v>100</v>
      </c>
      <c r="XDA2743" t="s">
        <v>511</v>
      </c>
      <c r="XDB2743" t="s">
        <v>511</v>
      </c>
      <c r="XDC2743" t="s">
        <v>511</v>
      </c>
      <c r="XDD2743" t="s">
        <v>511</v>
      </c>
      <c r="XDE2743" t="s">
        <v>511</v>
      </c>
    </row>
    <row r="2744" spans="16319:16333" x14ac:dyDescent="0.3">
      <c r="XCV2744" t="s">
        <v>527</v>
      </c>
      <c r="XCW2744">
        <v>3</v>
      </c>
      <c r="XCX2744">
        <v>10</v>
      </c>
      <c r="XCY2744">
        <v>0.15</v>
      </c>
      <c r="XCZ2744">
        <v>100</v>
      </c>
      <c r="XDA2744" t="s">
        <v>511</v>
      </c>
      <c r="XDB2744" t="s">
        <v>511</v>
      </c>
      <c r="XDC2744" t="s">
        <v>511</v>
      </c>
      <c r="XDD2744" t="s">
        <v>511</v>
      </c>
      <c r="XDE2744" t="s">
        <v>511</v>
      </c>
    </row>
    <row r="2745" spans="16319:16333" x14ac:dyDescent="0.3">
      <c r="XCV2745" t="s">
        <v>527</v>
      </c>
      <c r="XCW2745">
        <v>3</v>
      </c>
      <c r="XCX2745">
        <v>0</v>
      </c>
      <c r="XCY2745">
        <v>0.15</v>
      </c>
      <c r="XCZ2745">
        <v>100</v>
      </c>
      <c r="XDA2745" t="s">
        <v>511</v>
      </c>
      <c r="XDB2745" t="s">
        <v>511</v>
      </c>
      <c r="XDC2745" t="s">
        <v>511</v>
      </c>
      <c r="XDD2745" t="s">
        <v>511</v>
      </c>
      <c r="XDE2745" t="s">
        <v>511</v>
      </c>
    </row>
    <row r="2746" spans="16319:16333" x14ac:dyDescent="0.3">
      <c r="XCV2746" t="s">
        <v>527</v>
      </c>
      <c r="XCW2746">
        <v>3</v>
      </c>
      <c r="XCX2746">
        <v>10</v>
      </c>
      <c r="XCY2746">
        <v>0.2</v>
      </c>
      <c r="XCZ2746">
        <v>100</v>
      </c>
      <c r="XDA2746" t="s">
        <v>511</v>
      </c>
      <c r="XDB2746" t="s">
        <v>511</v>
      </c>
      <c r="XDC2746" t="s">
        <v>511</v>
      </c>
      <c r="XDD2746" t="s">
        <v>511</v>
      </c>
      <c r="XDE2746" t="s">
        <v>511</v>
      </c>
    </row>
    <row r="2747" spans="16319:16333" x14ac:dyDescent="0.3">
      <c r="XCQ2747" t="s">
        <v>551</v>
      </c>
      <c r="XCV2747" t="s">
        <v>527</v>
      </c>
      <c r="XCW2747">
        <v>3</v>
      </c>
      <c r="XCX2747">
        <v>0</v>
      </c>
      <c r="XCY2747">
        <v>0.2</v>
      </c>
      <c r="XCZ2747">
        <v>100</v>
      </c>
      <c r="XDA2747" t="s">
        <v>511</v>
      </c>
      <c r="XDB2747" t="s">
        <v>511</v>
      </c>
      <c r="XDC2747" t="s">
        <v>511</v>
      </c>
      <c r="XDD2747" t="s">
        <v>511</v>
      </c>
      <c r="XDE2747" t="s">
        <v>511</v>
      </c>
    </row>
    <row r="2748" spans="16319:16333" x14ac:dyDescent="0.3">
      <c r="XCQ2748" t="s">
        <v>552</v>
      </c>
      <c r="XCV2748" t="s">
        <v>527</v>
      </c>
      <c r="XCW2748">
        <v>3</v>
      </c>
      <c r="XCX2748">
        <v>0</v>
      </c>
      <c r="XCY2748">
        <v>0.1</v>
      </c>
      <c r="XCZ2748">
        <v>100</v>
      </c>
      <c r="XDA2748" t="s">
        <v>511</v>
      </c>
      <c r="XDB2748" t="s">
        <v>511</v>
      </c>
      <c r="XDC2748" t="s">
        <v>511</v>
      </c>
      <c r="XDD2748" t="s">
        <v>511</v>
      </c>
      <c r="XDE2748" t="s">
        <v>511</v>
      </c>
    </row>
    <row r="2749" spans="16319:16333" x14ac:dyDescent="0.3">
      <c r="XCQ2749" t="s">
        <v>553</v>
      </c>
      <c r="XCV2749" t="s">
        <v>527</v>
      </c>
      <c r="XCW2749">
        <v>3</v>
      </c>
      <c r="XCX2749">
        <v>50</v>
      </c>
      <c r="XCY2749">
        <v>0.1</v>
      </c>
      <c r="XCZ2749">
        <v>100</v>
      </c>
      <c r="XDA2749" t="s">
        <v>511</v>
      </c>
      <c r="XDB2749" t="s">
        <v>511</v>
      </c>
      <c r="XDC2749" t="s">
        <v>511</v>
      </c>
      <c r="XDD2749" t="s">
        <v>511</v>
      </c>
      <c r="XDE2749" t="s">
        <v>511</v>
      </c>
    </row>
    <row r="2750" spans="16319:16333" x14ac:dyDescent="0.3">
      <c r="XCQ2750" t="s">
        <v>554</v>
      </c>
      <c r="XCV2750" t="s">
        <v>527</v>
      </c>
      <c r="XCW2750">
        <v>3</v>
      </c>
      <c r="XCX2750">
        <v>50</v>
      </c>
      <c r="XCY2750">
        <v>0.2</v>
      </c>
      <c r="XCZ2750">
        <v>100</v>
      </c>
      <c r="XDA2750" t="s">
        <v>511</v>
      </c>
      <c r="XDB2750" t="s">
        <v>511</v>
      </c>
      <c r="XDC2750" t="s">
        <v>511</v>
      </c>
      <c r="XDD2750" t="s">
        <v>511</v>
      </c>
      <c r="XDE2750" t="s">
        <v>511</v>
      </c>
    </row>
    <row r="2751" spans="16319:16333" x14ac:dyDescent="0.3">
      <c r="XCQ2751" t="s">
        <v>555</v>
      </c>
      <c r="XCV2751" t="s">
        <v>527</v>
      </c>
      <c r="XCW2751">
        <v>3</v>
      </c>
      <c r="XCX2751">
        <v>50</v>
      </c>
      <c r="XCY2751">
        <v>0.15</v>
      </c>
      <c r="XCZ2751">
        <v>100</v>
      </c>
      <c r="XDA2751" t="s">
        <v>511</v>
      </c>
      <c r="XDB2751" t="s">
        <v>511</v>
      </c>
      <c r="XDC2751" t="s">
        <v>511</v>
      </c>
      <c r="XDD2751" t="s">
        <v>511</v>
      </c>
      <c r="XDE2751" t="s">
        <v>511</v>
      </c>
    </row>
    <row r="2752" spans="16319:16333" x14ac:dyDescent="0.3">
      <c r="XCQ2752" t="s">
        <v>556</v>
      </c>
      <c r="XCV2752" t="s">
        <v>527</v>
      </c>
      <c r="XCW2752">
        <v>3</v>
      </c>
      <c r="XCX2752">
        <v>25</v>
      </c>
      <c r="XCY2752">
        <v>0.2</v>
      </c>
      <c r="XCZ2752">
        <v>100</v>
      </c>
      <c r="XDA2752" t="s">
        <v>511</v>
      </c>
      <c r="XDB2752" t="s">
        <v>511</v>
      </c>
      <c r="XDC2752" t="s">
        <v>511</v>
      </c>
      <c r="XDD2752" t="s">
        <v>511</v>
      </c>
      <c r="XDE2752" t="s">
        <v>511</v>
      </c>
    </row>
    <row r="2753" spans="16319:16333" x14ac:dyDescent="0.3">
      <c r="XCQ2753" t="s">
        <v>557</v>
      </c>
      <c r="XCV2753" t="s">
        <v>518</v>
      </c>
      <c r="XCW2753">
        <v>3</v>
      </c>
      <c r="XCX2753">
        <v>10</v>
      </c>
      <c r="XCY2753">
        <v>0.15</v>
      </c>
      <c r="XCZ2753">
        <v>100</v>
      </c>
      <c r="XDA2753" t="s">
        <v>511</v>
      </c>
      <c r="XDB2753" t="s">
        <v>511</v>
      </c>
      <c r="XDC2753" t="s">
        <v>511</v>
      </c>
      <c r="XDD2753" t="s">
        <v>511</v>
      </c>
      <c r="XDE2753" t="s">
        <v>511</v>
      </c>
    </row>
    <row r="2754" spans="16319:16333" x14ac:dyDescent="0.3">
      <c r="XCQ2754" t="s">
        <v>558</v>
      </c>
      <c r="XCV2754" t="s">
        <v>518</v>
      </c>
      <c r="XCW2754">
        <v>3</v>
      </c>
      <c r="XCX2754">
        <v>10</v>
      </c>
      <c r="XCY2754">
        <v>0.2</v>
      </c>
      <c r="XCZ2754">
        <v>100</v>
      </c>
      <c r="XDA2754" t="s">
        <v>511</v>
      </c>
      <c r="XDB2754" t="s">
        <v>511</v>
      </c>
      <c r="XDC2754" t="s">
        <v>511</v>
      </c>
      <c r="XDD2754" t="s">
        <v>511</v>
      </c>
      <c r="XDE2754" t="s">
        <v>511</v>
      </c>
    </row>
    <row r="2755" spans="16319:16333" x14ac:dyDescent="0.3">
      <c r="XCQ2755" t="s">
        <v>559</v>
      </c>
      <c r="XCV2755" t="s">
        <v>518</v>
      </c>
      <c r="XCW2755">
        <v>3</v>
      </c>
      <c r="XCX2755">
        <v>0</v>
      </c>
      <c r="XCY2755">
        <v>0.1</v>
      </c>
      <c r="XCZ2755">
        <v>100</v>
      </c>
      <c r="XDA2755" t="s">
        <v>511</v>
      </c>
      <c r="XDB2755" t="s">
        <v>511</v>
      </c>
      <c r="XDC2755" t="s">
        <v>511</v>
      </c>
      <c r="XDD2755" t="s">
        <v>511</v>
      </c>
      <c r="XDE2755" t="s">
        <v>511</v>
      </c>
    </row>
    <row r="2756" spans="16319:16333" x14ac:dyDescent="0.3">
      <c r="XCQ2756" t="s">
        <v>560</v>
      </c>
      <c r="XCV2756" t="s">
        <v>518</v>
      </c>
      <c r="XCW2756">
        <v>3</v>
      </c>
      <c r="XCX2756">
        <v>10</v>
      </c>
      <c r="XCY2756">
        <v>0.1</v>
      </c>
      <c r="XCZ2756">
        <v>100</v>
      </c>
      <c r="XDA2756" t="s">
        <v>511</v>
      </c>
      <c r="XDB2756" t="s">
        <v>511</v>
      </c>
      <c r="XDC2756" t="s">
        <v>511</v>
      </c>
      <c r="XDD2756" t="s">
        <v>511</v>
      </c>
      <c r="XDE2756" t="s">
        <v>511</v>
      </c>
    </row>
    <row r="2757" spans="16319:16333" x14ac:dyDescent="0.3">
      <c r="XCQ2757" t="s">
        <v>561</v>
      </c>
      <c r="XCV2757" t="s">
        <v>518</v>
      </c>
      <c r="XCW2757">
        <v>3</v>
      </c>
      <c r="XCX2757">
        <v>0</v>
      </c>
      <c r="XCY2757">
        <v>0.2</v>
      </c>
      <c r="XCZ2757">
        <v>100</v>
      </c>
      <c r="XDA2757" t="s">
        <v>511</v>
      </c>
      <c r="XDB2757" t="s">
        <v>511</v>
      </c>
      <c r="XDC2757" t="s">
        <v>511</v>
      </c>
      <c r="XDD2757" t="s">
        <v>511</v>
      </c>
      <c r="XDE2757" t="s">
        <v>511</v>
      </c>
    </row>
    <row r="2758" spans="16319:16333" x14ac:dyDescent="0.3">
      <c r="XCQ2758" t="s">
        <v>562</v>
      </c>
      <c r="XCV2758" t="s">
        <v>518</v>
      </c>
      <c r="XCW2758">
        <v>3</v>
      </c>
      <c r="XCX2758">
        <v>0</v>
      </c>
      <c r="XCY2758">
        <v>0.15</v>
      </c>
      <c r="XCZ2758">
        <v>100</v>
      </c>
      <c r="XDA2758" t="s">
        <v>511</v>
      </c>
      <c r="XDB2758" t="s">
        <v>511</v>
      </c>
      <c r="XDC2758" t="s">
        <v>511</v>
      </c>
      <c r="XDD2758" t="s">
        <v>511</v>
      </c>
      <c r="XDE2758" t="s">
        <v>511</v>
      </c>
    </row>
    <row r="2759" spans="16319:16333" x14ac:dyDescent="0.3">
      <c r="XCQ2759" t="s">
        <v>563</v>
      </c>
      <c r="XCV2759" t="s">
        <v>518</v>
      </c>
      <c r="XCW2759">
        <v>3</v>
      </c>
      <c r="XCX2759">
        <v>25</v>
      </c>
      <c r="XCY2759">
        <v>0.1</v>
      </c>
      <c r="XCZ2759">
        <v>100</v>
      </c>
      <c r="XDA2759" t="s">
        <v>511</v>
      </c>
      <c r="XDB2759" t="s">
        <v>511</v>
      </c>
      <c r="XDC2759" t="s">
        <v>511</v>
      </c>
      <c r="XDD2759" t="s">
        <v>511</v>
      </c>
      <c r="XDE2759" t="s">
        <v>511</v>
      </c>
    </row>
    <row r="2760" spans="16319:16333" x14ac:dyDescent="0.3">
      <c r="XCQ2760" t="s">
        <v>564</v>
      </c>
      <c r="XCV2760" t="s">
        <v>518</v>
      </c>
      <c r="XCW2760">
        <v>3</v>
      </c>
      <c r="XCX2760">
        <v>25</v>
      </c>
      <c r="XCY2760">
        <v>0.2</v>
      </c>
      <c r="XCZ2760">
        <v>100</v>
      </c>
      <c r="XDA2760" t="s">
        <v>511</v>
      </c>
      <c r="XDB2760" t="s">
        <v>511</v>
      </c>
      <c r="XDC2760" t="s">
        <v>511</v>
      </c>
      <c r="XDD2760" t="s">
        <v>511</v>
      </c>
      <c r="XDE2760" t="s">
        <v>511</v>
      </c>
    </row>
    <row r="2761" spans="16319:16333" x14ac:dyDescent="0.3">
      <c r="XCQ2761" t="s">
        <v>565</v>
      </c>
      <c r="XCV2761" t="s">
        <v>518</v>
      </c>
      <c r="XCW2761">
        <v>3</v>
      </c>
      <c r="XCX2761">
        <v>25</v>
      </c>
      <c r="XCY2761">
        <v>0.15</v>
      </c>
      <c r="XCZ2761">
        <v>100</v>
      </c>
      <c r="XDA2761" t="s">
        <v>511</v>
      </c>
      <c r="XDB2761" t="s">
        <v>511</v>
      </c>
      <c r="XDC2761" t="s">
        <v>511</v>
      </c>
      <c r="XDD2761" t="s">
        <v>511</v>
      </c>
      <c r="XDE2761" t="s">
        <v>511</v>
      </c>
    </row>
    <row r="2762" spans="16319:16333" x14ac:dyDescent="0.3">
      <c r="XCQ2762" t="s">
        <v>566</v>
      </c>
      <c r="XCV2762" t="s">
        <v>518</v>
      </c>
      <c r="XCW2762">
        <v>3</v>
      </c>
      <c r="XCX2762">
        <v>50</v>
      </c>
      <c r="XCY2762">
        <v>0.2</v>
      </c>
      <c r="XCZ2762">
        <v>100</v>
      </c>
      <c r="XDA2762" t="s">
        <v>511</v>
      </c>
      <c r="XDB2762" t="s">
        <v>511</v>
      </c>
      <c r="XDC2762" t="s">
        <v>511</v>
      </c>
      <c r="XDD2762" t="s">
        <v>511</v>
      </c>
      <c r="XDE2762" t="s">
        <v>511</v>
      </c>
    </row>
    <row r="2763" spans="16319:16333" x14ac:dyDescent="0.3">
      <c r="XCQ2763" t="s">
        <v>567</v>
      </c>
      <c r="XCV2763" t="s">
        <v>518</v>
      </c>
      <c r="XCW2763">
        <v>3</v>
      </c>
      <c r="XCX2763">
        <v>50</v>
      </c>
      <c r="XCY2763">
        <v>0.1</v>
      </c>
      <c r="XCZ2763">
        <v>100</v>
      </c>
      <c r="XDA2763" t="s">
        <v>511</v>
      </c>
      <c r="XDB2763" t="s">
        <v>511</v>
      </c>
      <c r="XDC2763" t="s">
        <v>511</v>
      </c>
      <c r="XDD2763" t="s">
        <v>511</v>
      </c>
      <c r="XDE2763" t="s">
        <v>511</v>
      </c>
    </row>
    <row r="2764" spans="16319:16333" x14ac:dyDescent="0.3">
      <c r="XCQ2764" t="s">
        <v>568</v>
      </c>
      <c r="XCV2764" t="s">
        <v>518</v>
      </c>
      <c r="XCW2764">
        <v>3</v>
      </c>
      <c r="XCX2764">
        <v>50</v>
      </c>
      <c r="XCY2764">
        <v>0.15</v>
      </c>
      <c r="XCZ2764">
        <v>100</v>
      </c>
      <c r="XDA2764" t="s">
        <v>511</v>
      </c>
      <c r="XDB2764" t="s">
        <v>511</v>
      </c>
      <c r="XDC2764" t="s">
        <v>511</v>
      </c>
      <c r="XDD2764" t="s">
        <v>511</v>
      </c>
      <c r="XDE2764" t="s">
        <v>511</v>
      </c>
    </row>
    <row r="2765" spans="16319:16333" x14ac:dyDescent="0.3">
      <c r="XCQ2765" t="s">
        <v>569</v>
      </c>
    </row>
    <row r="2766" spans="16319:16333" x14ac:dyDescent="0.3">
      <c r="XCQ2766" t="s">
        <v>570</v>
      </c>
    </row>
    <row r="2767" spans="16319:16333" x14ac:dyDescent="0.3">
      <c r="XCQ2767" t="s">
        <v>571</v>
      </c>
    </row>
    <row r="2768" spans="16319:16333" x14ac:dyDescent="0.3">
      <c r="XCQ2768" t="s">
        <v>572</v>
      </c>
    </row>
    <row r="2769" spans="16319:16319" x14ac:dyDescent="0.3">
      <c r="XCQ2769" t="s">
        <v>573</v>
      </c>
    </row>
    <row r="2770" spans="16319:16319" x14ac:dyDescent="0.3">
      <c r="XCQ2770" t="s">
        <v>574</v>
      </c>
    </row>
    <row r="2771" spans="16319:16319" x14ac:dyDescent="0.3">
      <c r="XCQ2771" t="s">
        <v>575</v>
      </c>
    </row>
    <row r="2772" spans="16319:16319" x14ac:dyDescent="0.3">
      <c r="XCQ2772" t="s">
        <v>576</v>
      </c>
    </row>
    <row r="2773" spans="16319:16319" x14ac:dyDescent="0.3">
      <c r="XCQ2773" t="s">
        <v>577</v>
      </c>
    </row>
    <row r="2774" spans="16319:16319" x14ac:dyDescent="0.3">
      <c r="XCQ2774" t="s">
        <v>578</v>
      </c>
    </row>
    <row r="2775" spans="16319:16319" x14ac:dyDescent="0.3">
      <c r="XCQ2775" t="s">
        <v>579</v>
      </c>
    </row>
    <row r="2776" spans="16319:16319" x14ac:dyDescent="0.3">
      <c r="XCQ2776" t="s">
        <v>580</v>
      </c>
    </row>
    <row r="2777" spans="16319:16319" x14ac:dyDescent="0.3">
      <c r="XCQ2777" t="s">
        <v>581</v>
      </c>
    </row>
    <row r="2778" spans="16319:16319" x14ac:dyDescent="0.3">
      <c r="XCQ2778" t="s">
        <v>582</v>
      </c>
    </row>
    <row r="2779" spans="16319:16319" x14ac:dyDescent="0.3">
      <c r="XCQ2779" t="s">
        <v>583</v>
      </c>
    </row>
    <row r="2780" spans="16319:16319" x14ac:dyDescent="0.3">
      <c r="XCQ2780" t="s">
        <v>584</v>
      </c>
    </row>
    <row r="2781" spans="16319:16319" x14ac:dyDescent="0.3">
      <c r="XCQ2781" t="s">
        <v>585</v>
      </c>
    </row>
    <row r="2782" spans="16319:16319" x14ac:dyDescent="0.3">
      <c r="XCQ2782" t="s">
        <v>586</v>
      </c>
    </row>
    <row r="2783" spans="16319:16319" x14ac:dyDescent="0.3">
      <c r="XCQ2783" t="s">
        <v>587</v>
      </c>
    </row>
    <row r="2784" spans="16319:16319" x14ac:dyDescent="0.3">
      <c r="XCQ2784" t="s">
        <v>588</v>
      </c>
    </row>
    <row r="2785" spans="16319:16319" x14ac:dyDescent="0.3">
      <c r="XCQ2785" t="s">
        <v>589</v>
      </c>
    </row>
    <row r="2786" spans="16319:16319" x14ac:dyDescent="0.3">
      <c r="XCQ2786" t="s">
        <v>590</v>
      </c>
    </row>
    <row r="2787" spans="16319:16319" x14ac:dyDescent="0.3">
      <c r="XCQ2787" t="s">
        <v>591</v>
      </c>
    </row>
    <row r="2788" spans="16319:16319" x14ac:dyDescent="0.3">
      <c r="XCQ2788" t="s">
        <v>592</v>
      </c>
    </row>
    <row r="2789" spans="16319:16319" x14ac:dyDescent="0.3">
      <c r="XCQ2789" t="s">
        <v>593</v>
      </c>
    </row>
    <row r="2790" spans="16319:16319" x14ac:dyDescent="0.3">
      <c r="XCQ2790" t="s">
        <v>594</v>
      </c>
    </row>
    <row r="2791" spans="16319:16319" x14ac:dyDescent="0.3">
      <c r="XCQ2791" t="s">
        <v>595</v>
      </c>
    </row>
    <row r="2792" spans="16319:16319" x14ac:dyDescent="0.3">
      <c r="XCQ2792" t="s">
        <v>596</v>
      </c>
    </row>
    <row r="2793" spans="16319:16319" x14ac:dyDescent="0.3">
      <c r="XCQ2793" t="s">
        <v>597</v>
      </c>
    </row>
    <row r="2794" spans="16319:16319" x14ac:dyDescent="0.3">
      <c r="XCQ2794" t="s">
        <v>598</v>
      </c>
    </row>
    <row r="2795" spans="16319:16319" x14ac:dyDescent="0.3">
      <c r="XCQ2795" t="s">
        <v>599</v>
      </c>
    </row>
    <row r="2796" spans="16319:16319" x14ac:dyDescent="0.3">
      <c r="XCQ2796" t="s">
        <v>600</v>
      </c>
    </row>
    <row r="2797" spans="16319:16319" x14ac:dyDescent="0.3">
      <c r="XCQ2797" t="s">
        <v>601</v>
      </c>
    </row>
    <row r="2798" spans="16319:16319" x14ac:dyDescent="0.3">
      <c r="XCQ2798" t="s">
        <v>602</v>
      </c>
    </row>
    <row r="2799" spans="16319:16319" x14ac:dyDescent="0.3">
      <c r="XCQ2799" t="s">
        <v>603</v>
      </c>
    </row>
    <row r="2800" spans="16319:16319" x14ac:dyDescent="0.3">
      <c r="XCQ2800" t="s">
        <v>604</v>
      </c>
    </row>
    <row r="2801" spans="16319:16319" x14ac:dyDescent="0.3">
      <c r="XCQ2801" t="s">
        <v>605</v>
      </c>
    </row>
    <row r="2802" spans="16319:16319" x14ac:dyDescent="0.3">
      <c r="XCQ2802" t="s">
        <v>606</v>
      </c>
    </row>
    <row r="2803" spans="16319:16319" x14ac:dyDescent="0.3">
      <c r="XCQ2803" t="s">
        <v>607</v>
      </c>
    </row>
    <row r="2804" spans="16319:16319" x14ac:dyDescent="0.3">
      <c r="XCQ2804" t="s">
        <v>608</v>
      </c>
    </row>
    <row r="2805" spans="16319:16319" x14ac:dyDescent="0.3">
      <c r="XCQ2805" t="s">
        <v>609</v>
      </c>
    </row>
    <row r="2806" spans="16319:16319" x14ac:dyDescent="0.3">
      <c r="XCQ2806" t="s">
        <v>610</v>
      </c>
    </row>
    <row r="2807" spans="16319:16319" x14ac:dyDescent="0.3">
      <c r="XCQ2807" t="s">
        <v>611</v>
      </c>
    </row>
    <row r="2808" spans="16319:16319" x14ac:dyDescent="0.3">
      <c r="XCQ2808" t="s">
        <v>612</v>
      </c>
    </row>
    <row r="2809" spans="16319:16319" x14ac:dyDescent="0.3">
      <c r="XCQ2809" t="s">
        <v>613</v>
      </c>
    </row>
    <row r="2810" spans="16319:16319" x14ac:dyDescent="0.3">
      <c r="XCQ2810" t="s">
        <v>614</v>
      </c>
    </row>
    <row r="2811" spans="16319:16319" x14ac:dyDescent="0.3">
      <c r="XCQ2811" t="s">
        <v>615</v>
      </c>
    </row>
    <row r="2812" spans="16319:16319" x14ac:dyDescent="0.3">
      <c r="XCQ2812" t="s">
        <v>616</v>
      </c>
    </row>
    <row r="2813" spans="16319:16319" x14ac:dyDescent="0.3">
      <c r="XCQ2813" t="s">
        <v>617</v>
      </c>
    </row>
    <row r="2814" spans="16319:16319" x14ac:dyDescent="0.3">
      <c r="XCQ2814" t="s">
        <v>618</v>
      </c>
    </row>
    <row r="2815" spans="16319:16319" x14ac:dyDescent="0.3">
      <c r="XCQ2815" t="s">
        <v>619</v>
      </c>
    </row>
    <row r="2816" spans="16319:16319" x14ac:dyDescent="0.3">
      <c r="XCQ2816" t="s">
        <v>620</v>
      </c>
    </row>
    <row r="2817" spans="16319:16319" x14ac:dyDescent="0.3">
      <c r="XCQ2817" t="s">
        <v>621</v>
      </c>
    </row>
    <row r="2818" spans="16319:16319" x14ac:dyDescent="0.3">
      <c r="XCQ2818" t="s">
        <v>622</v>
      </c>
    </row>
    <row r="2819" spans="16319:16319" x14ac:dyDescent="0.3">
      <c r="XCQ2819" t="s">
        <v>623</v>
      </c>
    </row>
    <row r="2820" spans="16319:16319" x14ac:dyDescent="0.3">
      <c r="XCQ2820" t="s">
        <v>624</v>
      </c>
    </row>
    <row r="2821" spans="16319:16319" x14ac:dyDescent="0.3">
      <c r="XCQ2821" t="s">
        <v>625</v>
      </c>
    </row>
    <row r="2822" spans="16319:16319" x14ac:dyDescent="0.3">
      <c r="XCQ2822" t="s">
        <v>626</v>
      </c>
    </row>
    <row r="2823" spans="16319:16319" x14ac:dyDescent="0.3">
      <c r="XCQ2823" t="s">
        <v>627</v>
      </c>
    </row>
    <row r="2824" spans="16319:16319" x14ac:dyDescent="0.3">
      <c r="XCQ2824" t="s">
        <v>628</v>
      </c>
    </row>
    <row r="2825" spans="16319:16319" x14ac:dyDescent="0.3">
      <c r="XCQ2825" t="s">
        <v>629</v>
      </c>
    </row>
    <row r="2826" spans="16319:16319" x14ac:dyDescent="0.3">
      <c r="XCQ2826" t="s">
        <v>630</v>
      </c>
    </row>
    <row r="2827" spans="16319:16319" x14ac:dyDescent="0.3">
      <c r="XCQ2827" t="s">
        <v>631</v>
      </c>
    </row>
    <row r="2828" spans="16319:16319" x14ac:dyDescent="0.3">
      <c r="XCQ2828" t="s">
        <v>632</v>
      </c>
    </row>
    <row r="2829" spans="16319:16319" x14ac:dyDescent="0.3">
      <c r="XCQ2829" t="s">
        <v>633</v>
      </c>
    </row>
    <row r="2830" spans="16319:16319" x14ac:dyDescent="0.3">
      <c r="XCQ2830" t="s">
        <v>634</v>
      </c>
    </row>
    <row r="2831" spans="16319:16319" x14ac:dyDescent="0.3">
      <c r="XCQ2831" t="s">
        <v>635</v>
      </c>
    </row>
    <row r="2832" spans="16319:16319" x14ac:dyDescent="0.3">
      <c r="XCQ2832" t="s">
        <v>636</v>
      </c>
    </row>
    <row r="2833" spans="16319:16319" x14ac:dyDescent="0.3">
      <c r="XCQ2833" t="s">
        <v>637</v>
      </c>
    </row>
    <row r="2834" spans="16319:16319" x14ac:dyDescent="0.3">
      <c r="XCQ2834" t="s">
        <v>638</v>
      </c>
    </row>
    <row r="2835" spans="16319:16319" x14ac:dyDescent="0.3">
      <c r="XCQ2835" t="s">
        <v>639</v>
      </c>
    </row>
    <row r="2836" spans="16319:16319" x14ac:dyDescent="0.3">
      <c r="XCQ2836" t="s">
        <v>640</v>
      </c>
    </row>
    <row r="2837" spans="16319:16319" x14ac:dyDescent="0.3">
      <c r="XCQ2837" t="s">
        <v>641</v>
      </c>
    </row>
    <row r="2838" spans="16319:16319" x14ac:dyDescent="0.3">
      <c r="XCQ2838" t="s">
        <v>642</v>
      </c>
    </row>
    <row r="2839" spans="16319:16319" x14ac:dyDescent="0.3">
      <c r="XCQ2839" t="s">
        <v>643</v>
      </c>
    </row>
    <row r="2840" spans="16319:16319" x14ac:dyDescent="0.3">
      <c r="XCQ2840" t="s">
        <v>644</v>
      </c>
    </row>
    <row r="2841" spans="16319:16319" x14ac:dyDescent="0.3">
      <c r="XCQ2841" t="s">
        <v>645</v>
      </c>
    </row>
    <row r="2842" spans="16319:16319" x14ac:dyDescent="0.3">
      <c r="XCQ2842" t="s">
        <v>646</v>
      </c>
    </row>
    <row r="2843" spans="16319:16319" x14ac:dyDescent="0.3">
      <c r="XCQ2843" t="s">
        <v>647</v>
      </c>
    </row>
    <row r="2844" spans="16319:16319" x14ac:dyDescent="0.3">
      <c r="XCQ2844" t="s">
        <v>648</v>
      </c>
    </row>
    <row r="2845" spans="16319:16319" x14ac:dyDescent="0.3">
      <c r="XCQ2845" t="s">
        <v>649</v>
      </c>
    </row>
    <row r="2846" spans="16319:16319" x14ac:dyDescent="0.3">
      <c r="XCQ2846" t="s">
        <v>650</v>
      </c>
    </row>
    <row r="2847" spans="16319:16319" x14ac:dyDescent="0.3">
      <c r="XCQ2847" t="s">
        <v>651</v>
      </c>
    </row>
    <row r="2848" spans="16319:16319" x14ac:dyDescent="0.3">
      <c r="XCQ2848" t="s">
        <v>652</v>
      </c>
    </row>
    <row r="2849" spans="16319:16319" x14ac:dyDescent="0.3">
      <c r="XCQ2849" t="s">
        <v>653</v>
      </c>
    </row>
    <row r="2850" spans="16319:16319" x14ac:dyDescent="0.3">
      <c r="XCQ2850" t="s">
        <v>654</v>
      </c>
    </row>
    <row r="2851" spans="16319:16319" x14ac:dyDescent="0.3">
      <c r="XCQ2851" t="s">
        <v>655</v>
      </c>
    </row>
    <row r="2852" spans="16319:16319" x14ac:dyDescent="0.3">
      <c r="XCQ2852" t="s">
        <v>656</v>
      </c>
    </row>
    <row r="2853" spans="16319:16319" x14ac:dyDescent="0.3">
      <c r="XCQ2853" t="s">
        <v>657</v>
      </c>
    </row>
    <row r="2854" spans="16319:16319" x14ac:dyDescent="0.3">
      <c r="XCQ2854" t="s">
        <v>658</v>
      </c>
    </row>
    <row r="2855" spans="16319:16319" x14ac:dyDescent="0.3">
      <c r="XCQ2855" t="s">
        <v>659</v>
      </c>
    </row>
    <row r="2856" spans="16319:16319" x14ac:dyDescent="0.3">
      <c r="XCQ2856" t="s">
        <v>660</v>
      </c>
    </row>
    <row r="2857" spans="16319:16319" x14ac:dyDescent="0.3">
      <c r="XCQ2857" t="s">
        <v>661</v>
      </c>
    </row>
    <row r="2858" spans="16319:16319" x14ac:dyDescent="0.3">
      <c r="XCQ2858" t="s">
        <v>662</v>
      </c>
    </row>
    <row r="2859" spans="16319:16319" x14ac:dyDescent="0.3">
      <c r="XCQ2859" t="s">
        <v>663</v>
      </c>
    </row>
    <row r="2860" spans="16319:16319" x14ac:dyDescent="0.3">
      <c r="XCQ2860" t="s">
        <v>664</v>
      </c>
    </row>
    <row r="2861" spans="16319:16319" x14ac:dyDescent="0.3">
      <c r="XCQ2861" t="s">
        <v>665</v>
      </c>
    </row>
    <row r="2862" spans="16319:16319" x14ac:dyDescent="0.3">
      <c r="XCQ2862" t="s">
        <v>666</v>
      </c>
    </row>
    <row r="2863" spans="16319:16319" x14ac:dyDescent="0.3">
      <c r="XCQ2863" t="s">
        <v>667</v>
      </c>
    </row>
    <row r="2864" spans="16319:16319" x14ac:dyDescent="0.3">
      <c r="XCQ2864" t="s">
        <v>668</v>
      </c>
    </row>
    <row r="2865" spans="16319:16319" x14ac:dyDescent="0.3">
      <c r="XCQ2865" t="s">
        <v>669</v>
      </c>
    </row>
    <row r="2866" spans="16319:16319" x14ac:dyDescent="0.3">
      <c r="XCQ2866" t="s">
        <v>670</v>
      </c>
    </row>
    <row r="2867" spans="16319:16319" x14ac:dyDescent="0.3">
      <c r="XCQ2867" t="s">
        <v>671</v>
      </c>
    </row>
    <row r="2868" spans="16319:16319" x14ac:dyDescent="0.3">
      <c r="XCQ2868" t="s">
        <v>672</v>
      </c>
    </row>
    <row r="2869" spans="16319:16319" x14ac:dyDescent="0.3">
      <c r="XCQ2869" t="s">
        <v>673</v>
      </c>
    </row>
    <row r="2870" spans="16319:16319" x14ac:dyDescent="0.3">
      <c r="XCQ2870" t="s">
        <v>674</v>
      </c>
    </row>
    <row r="2871" spans="16319:16319" x14ac:dyDescent="0.3">
      <c r="XCQ2871" t="s">
        <v>675</v>
      </c>
    </row>
    <row r="2872" spans="16319:16319" x14ac:dyDescent="0.3">
      <c r="XCQ2872" t="s">
        <v>676</v>
      </c>
    </row>
    <row r="2873" spans="16319:16319" x14ac:dyDescent="0.3">
      <c r="XCQ2873" t="s">
        <v>677</v>
      </c>
    </row>
    <row r="2874" spans="16319:16319" x14ac:dyDescent="0.3">
      <c r="XCQ2874" t="s">
        <v>678</v>
      </c>
    </row>
    <row r="2875" spans="16319:16319" x14ac:dyDescent="0.3">
      <c r="XCQ2875" t="s">
        <v>679</v>
      </c>
    </row>
    <row r="2876" spans="16319:16319" x14ac:dyDescent="0.3">
      <c r="XCQ2876" t="s">
        <v>680</v>
      </c>
    </row>
    <row r="2877" spans="16319:16319" x14ac:dyDescent="0.3">
      <c r="XCQ2877" t="s">
        <v>681</v>
      </c>
    </row>
    <row r="2878" spans="16319:16319" x14ac:dyDescent="0.3">
      <c r="XCQ2878" t="s">
        <v>682</v>
      </c>
    </row>
    <row r="2879" spans="16319:16319" x14ac:dyDescent="0.3">
      <c r="XCQ2879" t="s">
        <v>683</v>
      </c>
    </row>
    <row r="2880" spans="16319:16319" x14ac:dyDescent="0.3">
      <c r="XCQ2880" t="s">
        <v>684</v>
      </c>
    </row>
    <row r="2881" spans="16319:16319" x14ac:dyDescent="0.3">
      <c r="XCQ2881" t="s">
        <v>685</v>
      </c>
    </row>
    <row r="2882" spans="16319:16319" x14ac:dyDescent="0.3">
      <c r="XCQ2882" t="s">
        <v>686</v>
      </c>
    </row>
    <row r="2883" spans="16319:16319" x14ac:dyDescent="0.3">
      <c r="XCQ2883" t="s">
        <v>687</v>
      </c>
    </row>
    <row r="2884" spans="16319:16319" x14ac:dyDescent="0.3">
      <c r="XCQ2884" t="s">
        <v>688</v>
      </c>
    </row>
    <row r="2885" spans="16319:16319" x14ac:dyDescent="0.3">
      <c r="XCQ2885" t="s">
        <v>689</v>
      </c>
    </row>
    <row r="2886" spans="16319:16319" x14ac:dyDescent="0.3">
      <c r="XCQ2886" t="s">
        <v>690</v>
      </c>
    </row>
    <row r="2887" spans="16319:16319" x14ac:dyDescent="0.3">
      <c r="XCQ2887" t="s">
        <v>691</v>
      </c>
    </row>
    <row r="2888" spans="16319:16319" x14ac:dyDescent="0.3">
      <c r="XCQ2888" t="s">
        <v>692</v>
      </c>
    </row>
    <row r="2889" spans="16319:16319" x14ac:dyDescent="0.3">
      <c r="XCQ2889" t="s">
        <v>693</v>
      </c>
    </row>
    <row r="2890" spans="16319:16319" x14ac:dyDescent="0.3">
      <c r="XCQ2890" t="s">
        <v>694</v>
      </c>
    </row>
    <row r="2891" spans="16319:16319" x14ac:dyDescent="0.3">
      <c r="XCQ2891" t="s">
        <v>695</v>
      </c>
    </row>
    <row r="2892" spans="16319:16319" x14ac:dyDescent="0.3">
      <c r="XCQ2892" t="s">
        <v>696</v>
      </c>
    </row>
    <row r="2893" spans="16319:16319" x14ac:dyDescent="0.3">
      <c r="XCQ2893" t="s">
        <v>697</v>
      </c>
    </row>
    <row r="2894" spans="16319:16319" x14ac:dyDescent="0.3">
      <c r="XCQ2894" t="s">
        <v>698</v>
      </c>
    </row>
    <row r="2895" spans="16319:16319" x14ac:dyDescent="0.3">
      <c r="XCQ2895" t="s">
        <v>699</v>
      </c>
    </row>
    <row r="2896" spans="16319:16319" x14ac:dyDescent="0.3">
      <c r="XCQ2896" t="s">
        <v>700</v>
      </c>
    </row>
    <row r="2897" spans="16319:16319" x14ac:dyDescent="0.3">
      <c r="XCQ2897" t="s">
        <v>701</v>
      </c>
    </row>
    <row r="2898" spans="16319:16319" x14ac:dyDescent="0.3">
      <c r="XCQ2898" t="s">
        <v>702</v>
      </c>
    </row>
    <row r="2899" spans="16319:16319" x14ac:dyDescent="0.3">
      <c r="XCQ2899" t="s">
        <v>703</v>
      </c>
    </row>
    <row r="2900" spans="16319:16319" x14ac:dyDescent="0.3">
      <c r="XCQ2900" t="s">
        <v>704</v>
      </c>
    </row>
    <row r="2901" spans="16319:16319" x14ac:dyDescent="0.3">
      <c r="XCQ2901" t="s">
        <v>705</v>
      </c>
    </row>
    <row r="2902" spans="16319:16319" x14ac:dyDescent="0.3">
      <c r="XCQ2902" t="s">
        <v>706</v>
      </c>
    </row>
    <row r="2903" spans="16319:16319" x14ac:dyDescent="0.3">
      <c r="XCQ2903" t="s">
        <v>707</v>
      </c>
    </row>
    <row r="2904" spans="16319:16319" x14ac:dyDescent="0.3">
      <c r="XCQ2904" t="s">
        <v>708</v>
      </c>
    </row>
    <row r="2905" spans="16319:16319" x14ac:dyDescent="0.3">
      <c r="XCQ2905" t="s">
        <v>709</v>
      </c>
    </row>
    <row r="2906" spans="16319:16319" x14ac:dyDescent="0.3">
      <c r="XCQ2906" t="s">
        <v>710</v>
      </c>
    </row>
    <row r="2907" spans="16319:16319" x14ac:dyDescent="0.3">
      <c r="XCQ2907" t="s">
        <v>711</v>
      </c>
    </row>
    <row r="2908" spans="16319:16319" x14ac:dyDescent="0.3">
      <c r="XCQ2908" t="s">
        <v>712</v>
      </c>
    </row>
    <row r="2909" spans="16319:16319" x14ac:dyDescent="0.3">
      <c r="XCQ2909" t="s">
        <v>713</v>
      </c>
    </row>
    <row r="2910" spans="16319:16319" x14ac:dyDescent="0.3">
      <c r="XCQ2910" t="s">
        <v>714</v>
      </c>
    </row>
    <row r="2911" spans="16319:16319" x14ac:dyDescent="0.3">
      <c r="XCQ2911" t="s">
        <v>715</v>
      </c>
    </row>
    <row r="2912" spans="16319:16319" x14ac:dyDescent="0.3">
      <c r="XCQ2912" t="s">
        <v>716</v>
      </c>
    </row>
    <row r="2913" spans="16319:16319" x14ac:dyDescent="0.3">
      <c r="XCQ2913" t="s">
        <v>717</v>
      </c>
    </row>
    <row r="2914" spans="16319:16319" x14ac:dyDescent="0.3">
      <c r="XCQ2914" t="s">
        <v>718</v>
      </c>
    </row>
    <row r="2915" spans="16319:16319" x14ac:dyDescent="0.3">
      <c r="XCQ2915" t="s">
        <v>719</v>
      </c>
    </row>
    <row r="2916" spans="16319:16319" x14ac:dyDescent="0.3">
      <c r="XCQ2916" t="s">
        <v>720</v>
      </c>
    </row>
    <row r="2917" spans="16319:16319" x14ac:dyDescent="0.3">
      <c r="XCQ2917" t="s">
        <v>721</v>
      </c>
    </row>
    <row r="2918" spans="16319:16319" x14ac:dyDescent="0.3">
      <c r="XCQ2918" t="s">
        <v>722</v>
      </c>
    </row>
    <row r="2919" spans="16319:16319" x14ac:dyDescent="0.3">
      <c r="XCQ2919" t="s">
        <v>723</v>
      </c>
    </row>
    <row r="2920" spans="16319:16319" x14ac:dyDescent="0.3">
      <c r="XCQ2920" t="s">
        <v>724</v>
      </c>
    </row>
    <row r="2921" spans="16319:16319" x14ac:dyDescent="0.3">
      <c r="XCQ2921" t="s">
        <v>725</v>
      </c>
    </row>
    <row r="2922" spans="16319:16319" x14ac:dyDescent="0.3">
      <c r="XCQ2922" t="s">
        <v>726</v>
      </c>
    </row>
    <row r="2923" spans="16319:16319" x14ac:dyDescent="0.3">
      <c r="XCQ2923" t="s">
        <v>727</v>
      </c>
    </row>
    <row r="2924" spans="16319:16319" x14ac:dyDescent="0.3">
      <c r="XCQ2924" t="s">
        <v>728</v>
      </c>
    </row>
    <row r="2925" spans="16319:16319" x14ac:dyDescent="0.3">
      <c r="XCQ2925" t="s">
        <v>729</v>
      </c>
    </row>
    <row r="2926" spans="16319:16319" x14ac:dyDescent="0.3">
      <c r="XCQ2926" t="s">
        <v>730</v>
      </c>
    </row>
    <row r="2927" spans="16319:16319" x14ac:dyDescent="0.3">
      <c r="XCQ2927" t="s">
        <v>731</v>
      </c>
    </row>
    <row r="2928" spans="16319:16319" x14ac:dyDescent="0.3">
      <c r="XCQ2928" t="s">
        <v>732</v>
      </c>
    </row>
    <row r="2929" spans="16319:16319" x14ac:dyDescent="0.3">
      <c r="XCQ2929" t="s">
        <v>733</v>
      </c>
    </row>
    <row r="2930" spans="16319:16319" x14ac:dyDescent="0.3">
      <c r="XCQ2930" t="s">
        <v>734</v>
      </c>
    </row>
    <row r="2931" spans="16319:16319" x14ac:dyDescent="0.3">
      <c r="XCQ2931" t="s">
        <v>735</v>
      </c>
    </row>
    <row r="2932" spans="16319:16319" x14ac:dyDescent="0.3">
      <c r="XCQ2932" t="s">
        <v>736</v>
      </c>
    </row>
    <row r="2933" spans="16319:16319" x14ac:dyDescent="0.3">
      <c r="XCQ2933" t="s">
        <v>737</v>
      </c>
    </row>
    <row r="2934" spans="16319:16319" x14ac:dyDescent="0.3">
      <c r="XCQ2934" t="s">
        <v>738</v>
      </c>
    </row>
    <row r="2935" spans="16319:16319" x14ac:dyDescent="0.3">
      <c r="XCQ2935" t="s">
        <v>739</v>
      </c>
    </row>
    <row r="2936" spans="16319:16319" x14ac:dyDescent="0.3">
      <c r="XCQ2936" t="s">
        <v>740</v>
      </c>
    </row>
    <row r="2937" spans="16319:16319" x14ac:dyDescent="0.3">
      <c r="XCQ2937" t="s">
        <v>741</v>
      </c>
    </row>
    <row r="2938" spans="16319:16319" x14ac:dyDescent="0.3">
      <c r="XCQ2938" t="s">
        <v>742</v>
      </c>
    </row>
    <row r="2939" spans="16319:16319" x14ac:dyDescent="0.3">
      <c r="XCQ2939" t="s">
        <v>743</v>
      </c>
    </row>
    <row r="2940" spans="16319:16319" x14ac:dyDescent="0.3">
      <c r="XCQ2940" t="s">
        <v>744</v>
      </c>
    </row>
    <row r="2941" spans="16319:16319" x14ac:dyDescent="0.3">
      <c r="XCQ2941" t="s">
        <v>745</v>
      </c>
    </row>
    <row r="2942" spans="16319:16319" x14ac:dyDescent="0.3">
      <c r="XCQ2942" t="s">
        <v>746</v>
      </c>
    </row>
    <row r="2943" spans="16319:16319" x14ac:dyDescent="0.3">
      <c r="XCQ2943" t="s">
        <v>747</v>
      </c>
    </row>
    <row r="2944" spans="16319:16319" x14ac:dyDescent="0.3">
      <c r="XCQ2944" t="s">
        <v>748</v>
      </c>
    </row>
    <row r="2945" spans="16319:16319" x14ac:dyDescent="0.3">
      <c r="XCQ2945" t="s">
        <v>749</v>
      </c>
    </row>
    <row r="2946" spans="16319:16319" x14ac:dyDescent="0.3">
      <c r="XCQ2946" t="s">
        <v>750</v>
      </c>
    </row>
    <row r="2947" spans="16319:16319" x14ac:dyDescent="0.3">
      <c r="XCQ2947" t="s">
        <v>751</v>
      </c>
    </row>
    <row r="2948" spans="16319:16319" x14ac:dyDescent="0.3">
      <c r="XCQ2948" t="s">
        <v>752</v>
      </c>
    </row>
    <row r="2949" spans="16319:16319" x14ac:dyDescent="0.3">
      <c r="XCQ2949" t="s">
        <v>753</v>
      </c>
    </row>
    <row r="2950" spans="16319:16319" x14ac:dyDescent="0.3">
      <c r="XCQ2950" t="s">
        <v>754</v>
      </c>
    </row>
    <row r="2951" spans="16319:16319" x14ac:dyDescent="0.3">
      <c r="XCQ2951" t="s">
        <v>755</v>
      </c>
    </row>
    <row r="2952" spans="16319:16319" x14ac:dyDescent="0.3">
      <c r="XCQ2952" t="s">
        <v>756</v>
      </c>
    </row>
    <row r="2953" spans="16319:16319" x14ac:dyDescent="0.3">
      <c r="XCQ2953" t="s">
        <v>757</v>
      </c>
    </row>
    <row r="2954" spans="16319:16319" x14ac:dyDescent="0.3">
      <c r="XCQ2954" t="s">
        <v>758</v>
      </c>
    </row>
    <row r="2955" spans="16319:16319" x14ac:dyDescent="0.3">
      <c r="XCQ2955" t="s">
        <v>759</v>
      </c>
    </row>
    <row r="2956" spans="16319:16319" x14ac:dyDescent="0.3">
      <c r="XCQ2956" t="s">
        <v>760</v>
      </c>
    </row>
    <row r="2957" spans="16319:16319" x14ac:dyDescent="0.3">
      <c r="XCQ2957" t="s">
        <v>761</v>
      </c>
    </row>
    <row r="2958" spans="16319:16319" x14ac:dyDescent="0.3">
      <c r="XCQ2958" t="s">
        <v>762</v>
      </c>
    </row>
    <row r="2959" spans="16319:16319" x14ac:dyDescent="0.3">
      <c r="XCQ2959" t="s">
        <v>763</v>
      </c>
    </row>
    <row r="2960" spans="16319:16319" x14ac:dyDescent="0.3">
      <c r="XCQ2960" t="s">
        <v>764</v>
      </c>
    </row>
    <row r="2961" spans="16319:16319" x14ac:dyDescent="0.3">
      <c r="XCQ2961" t="s">
        <v>765</v>
      </c>
    </row>
    <row r="2962" spans="16319:16319" x14ac:dyDescent="0.3">
      <c r="XCQ2962" t="s">
        <v>766</v>
      </c>
    </row>
    <row r="2963" spans="16319:16319" x14ac:dyDescent="0.3">
      <c r="XCQ2963" t="s">
        <v>767</v>
      </c>
    </row>
    <row r="2964" spans="16319:16319" x14ac:dyDescent="0.3">
      <c r="XCQ2964" t="s">
        <v>768</v>
      </c>
    </row>
    <row r="2965" spans="16319:16319" x14ac:dyDescent="0.3">
      <c r="XCQ2965" t="s">
        <v>769</v>
      </c>
    </row>
    <row r="2966" spans="16319:16319" x14ac:dyDescent="0.3">
      <c r="XCQ2966" t="s">
        <v>770</v>
      </c>
    </row>
    <row r="2967" spans="16319:16319" x14ac:dyDescent="0.3">
      <c r="XCQ2967" t="s">
        <v>771</v>
      </c>
    </row>
    <row r="2968" spans="16319:16319" x14ac:dyDescent="0.3">
      <c r="XCQ2968" t="s">
        <v>772</v>
      </c>
    </row>
    <row r="2969" spans="16319:16319" x14ac:dyDescent="0.3">
      <c r="XCQ2969" t="s">
        <v>773</v>
      </c>
    </row>
    <row r="2970" spans="16319:16319" x14ac:dyDescent="0.3">
      <c r="XCQ2970" t="s">
        <v>774</v>
      </c>
    </row>
    <row r="2971" spans="16319:16319" x14ac:dyDescent="0.3">
      <c r="XCQ2971" t="s">
        <v>775</v>
      </c>
    </row>
    <row r="2972" spans="16319:16319" x14ac:dyDescent="0.3">
      <c r="XCQ2972" t="s">
        <v>776</v>
      </c>
    </row>
    <row r="2973" spans="16319:16319" x14ac:dyDescent="0.3">
      <c r="XCQ2973" t="s">
        <v>777</v>
      </c>
    </row>
    <row r="2974" spans="16319:16319" x14ac:dyDescent="0.3">
      <c r="XCQ2974" t="s">
        <v>778</v>
      </c>
    </row>
    <row r="2975" spans="16319:16319" x14ac:dyDescent="0.3">
      <c r="XCQ2975" t="s">
        <v>779</v>
      </c>
    </row>
    <row r="2976" spans="16319:16319" x14ac:dyDescent="0.3">
      <c r="XCQ2976" t="s">
        <v>780</v>
      </c>
    </row>
    <row r="2977" spans="16319:16319" x14ac:dyDescent="0.3">
      <c r="XCQ2977" t="s">
        <v>781</v>
      </c>
    </row>
    <row r="2978" spans="16319:16319" x14ac:dyDescent="0.3">
      <c r="XCQ2978" t="s">
        <v>782</v>
      </c>
    </row>
    <row r="2979" spans="16319:16319" x14ac:dyDescent="0.3">
      <c r="XCQ2979" t="s">
        <v>783</v>
      </c>
    </row>
    <row r="2980" spans="16319:16319" x14ac:dyDescent="0.3">
      <c r="XCQ2980" t="s">
        <v>784</v>
      </c>
    </row>
    <row r="2981" spans="16319:16319" x14ac:dyDescent="0.3">
      <c r="XCQ2981" t="s">
        <v>785</v>
      </c>
    </row>
    <row r="2982" spans="16319:16319" x14ac:dyDescent="0.3">
      <c r="XCQ2982" t="s">
        <v>786</v>
      </c>
    </row>
    <row r="2983" spans="16319:16319" x14ac:dyDescent="0.3">
      <c r="XCQ2983" t="s">
        <v>787</v>
      </c>
    </row>
    <row r="2984" spans="16319:16319" x14ac:dyDescent="0.3">
      <c r="XCQ2984" t="s">
        <v>788</v>
      </c>
    </row>
    <row r="2985" spans="16319:16319" x14ac:dyDescent="0.3">
      <c r="XCQ2985" t="s">
        <v>789</v>
      </c>
    </row>
    <row r="2986" spans="16319:16319" x14ac:dyDescent="0.3">
      <c r="XCQ2986" t="s">
        <v>790</v>
      </c>
    </row>
    <row r="2987" spans="16319:16319" x14ac:dyDescent="0.3">
      <c r="XCQ2987" t="s">
        <v>791</v>
      </c>
    </row>
    <row r="2988" spans="16319:16319" x14ac:dyDescent="0.3">
      <c r="XCQ2988" t="s">
        <v>792</v>
      </c>
    </row>
    <row r="2989" spans="16319:16319" x14ac:dyDescent="0.3">
      <c r="XCQ2989" t="s">
        <v>793</v>
      </c>
    </row>
    <row r="2990" spans="16319:16319" x14ac:dyDescent="0.3">
      <c r="XCQ2990" t="s">
        <v>794</v>
      </c>
    </row>
    <row r="2991" spans="16319:16319" x14ac:dyDescent="0.3">
      <c r="XCQ2991" t="s">
        <v>795</v>
      </c>
    </row>
    <row r="2992" spans="16319:16319" x14ac:dyDescent="0.3">
      <c r="XCQ2992" t="s">
        <v>796</v>
      </c>
    </row>
    <row r="2993" spans="16319:16319" x14ac:dyDescent="0.3">
      <c r="XCQ2993" t="s">
        <v>797</v>
      </c>
    </row>
    <row r="2994" spans="16319:16319" x14ac:dyDescent="0.3">
      <c r="XCQ2994" t="s">
        <v>798</v>
      </c>
    </row>
    <row r="2995" spans="16319:16319" x14ac:dyDescent="0.3">
      <c r="XCQ2995" t="s">
        <v>799</v>
      </c>
    </row>
    <row r="2996" spans="16319:16319" x14ac:dyDescent="0.3">
      <c r="XCQ2996" t="s">
        <v>800</v>
      </c>
    </row>
    <row r="2997" spans="16319:16319" x14ac:dyDescent="0.3">
      <c r="XCQ2997" t="s">
        <v>801</v>
      </c>
    </row>
    <row r="2998" spans="16319:16319" x14ac:dyDescent="0.3">
      <c r="XCQ2998" t="s">
        <v>802</v>
      </c>
    </row>
    <row r="2999" spans="16319:16319" x14ac:dyDescent="0.3">
      <c r="XCQ2999" t="s">
        <v>803</v>
      </c>
    </row>
    <row r="3000" spans="16319:16319" x14ac:dyDescent="0.3">
      <c r="XCQ3000" t="s">
        <v>804</v>
      </c>
    </row>
    <row r="3001" spans="16319:16319" x14ac:dyDescent="0.3">
      <c r="XCQ3001" t="s">
        <v>805</v>
      </c>
    </row>
    <row r="3002" spans="16319:16319" x14ac:dyDescent="0.3">
      <c r="XCQ3002" t="s">
        <v>806</v>
      </c>
    </row>
    <row r="3003" spans="16319:16319" x14ac:dyDescent="0.3">
      <c r="XCQ3003" t="s">
        <v>807</v>
      </c>
    </row>
    <row r="3004" spans="16319:16319" x14ac:dyDescent="0.3">
      <c r="XCQ3004" t="s">
        <v>808</v>
      </c>
    </row>
    <row r="3005" spans="16319:16319" x14ac:dyDescent="0.3">
      <c r="XCQ3005" t="s">
        <v>809</v>
      </c>
    </row>
    <row r="3006" spans="16319:16319" x14ac:dyDescent="0.3">
      <c r="XCQ3006" t="s">
        <v>810</v>
      </c>
    </row>
    <row r="3007" spans="16319:16319" x14ac:dyDescent="0.3">
      <c r="XCQ3007" t="s">
        <v>811</v>
      </c>
    </row>
    <row r="3008" spans="16319:16319" x14ac:dyDescent="0.3">
      <c r="XCQ3008" t="s">
        <v>812</v>
      </c>
    </row>
    <row r="3009" spans="16319:16319" x14ac:dyDescent="0.3">
      <c r="XCQ3009" t="s">
        <v>813</v>
      </c>
    </row>
    <row r="3010" spans="16319:16319" x14ac:dyDescent="0.3">
      <c r="XCQ3010" t="s">
        <v>814</v>
      </c>
    </row>
    <row r="3011" spans="16319:16319" x14ac:dyDescent="0.3">
      <c r="XCQ3011" t="s">
        <v>815</v>
      </c>
    </row>
    <row r="3012" spans="16319:16319" x14ac:dyDescent="0.3">
      <c r="XCQ3012" t="s">
        <v>816</v>
      </c>
    </row>
    <row r="3013" spans="16319:16319" x14ac:dyDescent="0.3">
      <c r="XCQ3013" t="s">
        <v>817</v>
      </c>
    </row>
    <row r="3014" spans="16319:16319" x14ac:dyDescent="0.3">
      <c r="XCQ3014" t="s">
        <v>818</v>
      </c>
    </row>
    <row r="3015" spans="16319:16319" x14ac:dyDescent="0.3">
      <c r="XCQ3015" t="s">
        <v>819</v>
      </c>
    </row>
    <row r="3016" spans="16319:16319" x14ac:dyDescent="0.3">
      <c r="XCQ3016" t="s">
        <v>820</v>
      </c>
    </row>
    <row r="3017" spans="16319:16319" x14ac:dyDescent="0.3">
      <c r="XCQ3017" t="s">
        <v>821</v>
      </c>
    </row>
    <row r="3018" spans="16319:16319" x14ac:dyDescent="0.3">
      <c r="XCQ3018" t="s">
        <v>822</v>
      </c>
    </row>
    <row r="3019" spans="16319:16319" x14ac:dyDescent="0.3">
      <c r="XCQ3019" t="s">
        <v>823</v>
      </c>
    </row>
    <row r="3020" spans="16319:16319" x14ac:dyDescent="0.3">
      <c r="XCQ3020" t="s">
        <v>824</v>
      </c>
    </row>
    <row r="3021" spans="16319:16319" x14ac:dyDescent="0.3">
      <c r="XCQ3021" t="s">
        <v>825</v>
      </c>
    </row>
    <row r="3022" spans="16319:16319" x14ac:dyDescent="0.3">
      <c r="XCQ3022" t="s">
        <v>826</v>
      </c>
    </row>
    <row r="3023" spans="16319:16319" x14ac:dyDescent="0.3">
      <c r="XCQ3023" t="s">
        <v>827</v>
      </c>
    </row>
    <row r="3024" spans="16319:16319" x14ac:dyDescent="0.3">
      <c r="XCQ3024" t="s">
        <v>828</v>
      </c>
    </row>
    <row r="3025" spans="16319:16319" x14ac:dyDescent="0.3">
      <c r="XCQ3025" t="s">
        <v>829</v>
      </c>
    </row>
    <row r="3026" spans="16319:16319" x14ac:dyDescent="0.3">
      <c r="XCQ3026" t="s">
        <v>830</v>
      </c>
    </row>
    <row r="3027" spans="16319:16319" x14ac:dyDescent="0.3">
      <c r="XCQ3027" t="s">
        <v>831</v>
      </c>
    </row>
    <row r="3028" spans="16319:16319" x14ac:dyDescent="0.3">
      <c r="XCQ3028" t="s">
        <v>832</v>
      </c>
    </row>
    <row r="3029" spans="16319:16319" x14ac:dyDescent="0.3">
      <c r="XCQ3029" t="s">
        <v>833</v>
      </c>
    </row>
    <row r="3030" spans="16319:16319" x14ac:dyDescent="0.3">
      <c r="XCQ3030" t="s">
        <v>834</v>
      </c>
    </row>
    <row r="3031" spans="16319:16319" x14ac:dyDescent="0.3">
      <c r="XCQ3031" t="s">
        <v>835</v>
      </c>
    </row>
    <row r="3032" spans="16319:16319" x14ac:dyDescent="0.3">
      <c r="XCQ3032" t="s">
        <v>836</v>
      </c>
    </row>
    <row r="3033" spans="16319:16319" x14ac:dyDescent="0.3">
      <c r="XCQ3033" t="s">
        <v>837</v>
      </c>
    </row>
    <row r="3034" spans="16319:16319" x14ac:dyDescent="0.3">
      <c r="XCQ3034" t="s">
        <v>838</v>
      </c>
    </row>
    <row r="3035" spans="16319:16319" x14ac:dyDescent="0.3">
      <c r="XCQ3035" t="s">
        <v>839</v>
      </c>
    </row>
    <row r="3036" spans="16319:16319" x14ac:dyDescent="0.3">
      <c r="XCQ3036" t="s">
        <v>840</v>
      </c>
    </row>
    <row r="3037" spans="16319:16319" x14ac:dyDescent="0.3">
      <c r="XCQ3037" t="s">
        <v>841</v>
      </c>
    </row>
    <row r="3038" spans="16319:16319" x14ac:dyDescent="0.3">
      <c r="XCQ3038" t="s">
        <v>842</v>
      </c>
    </row>
    <row r="3039" spans="16319:16319" x14ac:dyDescent="0.3">
      <c r="XCQ3039" t="s">
        <v>843</v>
      </c>
    </row>
    <row r="3040" spans="16319:16319" x14ac:dyDescent="0.3">
      <c r="XCQ3040" t="s">
        <v>844</v>
      </c>
    </row>
    <row r="3041" spans="16319:16319" x14ac:dyDescent="0.3">
      <c r="XCQ3041" t="s">
        <v>845</v>
      </c>
    </row>
    <row r="3042" spans="16319:16319" x14ac:dyDescent="0.3">
      <c r="XCQ3042" t="s">
        <v>846</v>
      </c>
    </row>
    <row r="3043" spans="16319:16319" x14ac:dyDescent="0.3">
      <c r="XCQ3043" t="s">
        <v>847</v>
      </c>
    </row>
    <row r="3044" spans="16319:16319" x14ac:dyDescent="0.3">
      <c r="XCQ3044" t="s">
        <v>848</v>
      </c>
    </row>
    <row r="3045" spans="16319:16319" x14ac:dyDescent="0.3">
      <c r="XCQ3045" t="s">
        <v>849</v>
      </c>
    </row>
    <row r="3046" spans="16319:16319" x14ac:dyDescent="0.3">
      <c r="XCQ3046" t="s">
        <v>850</v>
      </c>
    </row>
    <row r="3047" spans="16319:16319" x14ac:dyDescent="0.3">
      <c r="XCQ3047" t="s">
        <v>851</v>
      </c>
    </row>
    <row r="3048" spans="16319:16319" x14ac:dyDescent="0.3">
      <c r="XCQ3048" t="s">
        <v>852</v>
      </c>
    </row>
    <row r="3049" spans="16319:16319" x14ac:dyDescent="0.3">
      <c r="XCQ3049" t="s">
        <v>853</v>
      </c>
    </row>
    <row r="3050" spans="16319:16319" x14ac:dyDescent="0.3">
      <c r="XCQ3050" t="s">
        <v>854</v>
      </c>
    </row>
    <row r="3051" spans="16319:16319" x14ac:dyDescent="0.3">
      <c r="XCQ3051" t="s">
        <v>855</v>
      </c>
    </row>
    <row r="3052" spans="16319:16319" x14ac:dyDescent="0.3">
      <c r="XCQ3052" t="s">
        <v>856</v>
      </c>
    </row>
    <row r="3053" spans="16319:16319" x14ac:dyDescent="0.3">
      <c r="XCQ3053" t="s">
        <v>857</v>
      </c>
    </row>
    <row r="3054" spans="16319:16319" x14ac:dyDescent="0.3">
      <c r="XCQ3054" t="s">
        <v>858</v>
      </c>
    </row>
    <row r="3055" spans="16319:16319" x14ac:dyDescent="0.3">
      <c r="XCQ3055" t="s">
        <v>859</v>
      </c>
    </row>
    <row r="3056" spans="16319:16319" x14ac:dyDescent="0.3">
      <c r="XCQ3056" t="s">
        <v>860</v>
      </c>
    </row>
    <row r="3057" spans="16319:16319" x14ac:dyDescent="0.3">
      <c r="XCQ3057" t="s">
        <v>861</v>
      </c>
    </row>
    <row r="3058" spans="16319:16319" x14ac:dyDescent="0.3">
      <c r="XCQ3058" t="s">
        <v>862</v>
      </c>
    </row>
    <row r="3059" spans="16319:16319" x14ac:dyDescent="0.3">
      <c r="XCQ3059" t="s">
        <v>863</v>
      </c>
    </row>
    <row r="3060" spans="16319:16319" x14ac:dyDescent="0.3">
      <c r="XCQ3060" t="s">
        <v>864</v>
      </c>
    </row>
    <row r="3061" spans="16319:16319" x14ac:dyDescent="0.3">
      <c r="XCQ3061" t="s">
        <v>865</v>
      </c>
    </row>
    <row r="3062" spans="16319:16319" x14ac:dyDescent="0.3">
      <c r="XCQ3062" t="s">
        <v>866</v>
      </c>
    </row>
    <row r="3063" spans="16319:16319" x14ac:dyDescent="0.3">
      <c r="XCQ3063" t="s">
        <v>867</v>
      </c>
    </row>
    <row r="3064" spans="16319:16319" x14ac:dyDescent="0.3">
      <c r="XCQ3064" t="s">
        <v>868</v>
      </c>
    </row>
    <row r="3065" spans="16319:16319" x14ac:dyDescent="0.3">
      <c r="XCQ3065" t="s">
        <v>869</v>
      </c>
    </row>
    <row r="3066" spans="16319:16319" x14ac:dyDescent="0.3">
      <c r="XCQ3066" t="s">
        <v>870</v>
      </c>
    </row>
    <row r="3067" spans="16319:16319" x14ac:dyDescent="0.3">
      <c r="XCQ3067" t="s">
        <v>871</v>
      </c>
    </row>
    <row r="3068" spans="16319:16319" x14ac:dyDescent="0.3">
      <c r="XCQ3068" t="s">
        <v>872</v>
      </c>
    </row>
    <row r="3069" spans="16319:16319" x14ac:dyDescent="0.3">
      <c r="XCQ3069" t="s">
        <v>873</v>
      </c>
    </row>
    <row r="3070" spans="16319:16319" x14ac:dyDescent="0.3">
      <c r="XCQ3070" t="s">
        <v>874</v>
      </c>
    </row>
    <row r="3071" spans="16319:16319" x14ac:dyDescent="0.3">
      <c r="XCQ3071" t="s">
        <v>875</v>
      </c>
    </row>
    <row r="3072" spans="16319:16319" x14ac:dyDescent="0.3">
      <c r="XCQ3072" t="s">
        <v>876</v>
      </c>
    </row>
    <row r="3073" spans="16319:16319" x14ac:dyDescent="0.3">
      <c r="XCQ3073" t="s">
        <v>877</v>
      </c>
    </row>
    <row r="3074" spans="16319:16319" x14ac:dyDescent="0.3">
      <c r="XCQ3074" t="s">
        <v>878</v>
      </c>
    </row>
    <row r="3075" spans="16319:16319" x14ac:dyDescent="0.3">
      <c r="XCQ3075" t="s">
        <v>879</v>
      </c>
    </row>
    <row r="3076" spans="16319:16319" x14ac:dyDescent="0.3">
      <c r="XCQ3076" t="s">
        <v>880</v>
      </c>
    </row>
    <row r="3077" spans="16319:16319" x14ac:dyDescent="0.3">
      <c r="XCQ3077" t="s">
        <v>881</v>
      </c>
    </row>
    <row r="3078" spans="16319:16319" x14ac:dyDescent="0.3">
      <c r="XCQ3078" t="s">
        <v>882</v>
      </c>
    </row>
    <row r="3079" spans="16319:16319" x14ac:dyDescent="0.3">
      <c r="XCQ3079" t="s">
        <v>883</v>
      </c>
    </row>
    <row r="3080" spans="16319:16319" x14ac:dyDescent="0.3">
      <c r="XCQ3080" t="s">
        <v>884</v>
      </c>
    </row>
    <row r="3081" spans="16319:16319" x14ac:dyDescent="0.3">
      <c r="XCQ3081" t="s">
        <v>885</v>
      </c>
    </row>
    <row r="3082" spans="16319:16319" x14ac:dyDescent="0.3">
      <c r="XCQ3082" t="s">
        <v>886</v>
      </c>
    </row>
    <row r="3083" spans="16319:16319" x14ac:dyDescent="0.3">
      <c r="XCQ3083" t="s">
        <v>887</v>
      </c>
    </row>
    <row r="3084" spans="16319:16319" x14ac:dyDescent="0.3">
      <c r="XCQ3084" t="s">
        <v>888</v>
      </c>
    </row>
    <row r="3085" spans="16319:16319" x14ac:dyDescent="0.3">
      <c r="XCQ3085" t="s">
        <v>889</v>
      </c>
    </row>
    <row r="3086" spans="16319:16319" x14ac:dyDescent="0.3">
      <c r="XCQ3086" t="s">
        <v>890</v>
      </c>
    </row>
    <row r="3087" spans="16319:16319" x14ac:dyDescent="0.3">
      <c r="XCQ3087" t="s">
        <v>891</v>
      </c>
    </row>
    <row r="3088" spans="16319:16319" x14ac:dyDescent="0.3">
      <c r="XCQ3088" t="s">
        <v>892</v>
      </c>
    </row>
    <row r="3089" spans="16319:16319" x14ac:dyDescent="0.3">
      <c r="XCQ3089" t="s">
        <v>893</v>
      </c>
    </row>
    <row r="3090" spans="16319:16319" x14ac:dyDescent="0.3">
      <c r="XCQ3090" t="s">
        <v>894</v>
      </c>
    </row>
    <row r="3091" spans="16319:16319" x14ac:dyDescent="0.3">
      <c r="XCQ3091" t="s">
        <v>895</v>
      </c>
    </row>
    <row r="3092" spans="16319:16319" x14ac:dyDescent="0.3">
      <c r="XCQ3092" t="s">
        <v>896</v>
      </c>
    </row>
    <row r="3093" spans="16319:16319" x14ac:dyDescent="0.3">
      <c r="XCQ3093" t="s">
        <v>897</v>
      </c>
    </row>
    <row r="3094" spans="16319:16319" x14ac:dyDescent="0.3">
      <c r="XCQ3094" t="s">
        <v>898</v>
      </c>
    </row>
    <row r="3095" spans="16319:16319" x14ac:dyDescent="0.3">
      <c r="XCQ3095" t="s">
        <v>899</v>
      </c>
    </row>
    <row r="3096" spans="16319:16319" x14ac:dyDescent="0.3">
      <c r="XCQ3096" t="s">
        <v>900</v>
      </c>
    </row>
    <row r="3097" spans="16319:16319" x14ac:dyDescent="0.3">
      <c r="XCQ3097" t="s">
        <v>901</v>
      </c>
    </row>
    <row r="3098" spans="16319:16319" x14ac:dyDescent="0.3">
      <c r="XCQ3098" t="s">
        <v>902</v>
      </c>
    </row>
    <row r="3099" spans="16319:16319" x14ac:dyDescent="0.3">
      <c r="XCQ3099" t="s">
        <v>903</v>
      </c>
    </row>
    <row r="3100" spans="16319:16319" x14ac:dyDescent="0.3">
      <c r="XCQ3100" t="s">
        <v>904</v>
      </c>
    </row>
    <row r="3101" spans="16319:16319" x14ac:dyDescent="0.3">
      <c r="XCQ3101" t="s">
        <v>905</v>
      </c>
    </row>
    <row r="3102" spans="16319:16319" x14ac:dyDescent="0.3">
      <c r="XCQ3102" t="s">
        <v>906</v>
      </c>
    </row>
    <row r="3103" spans="16319:16319" x14ac:dyDescent="0.3">
      <c r="XCQ3103" t="s">
        <v>907</v>
      </c>
    </row>
    <row r="3104" spans="16319:16319" x14ac:dyDescent="0.3">
      <c r="XCQ3104" t="s">
        <v>908</v>
      </c>
    </row>
    <row r="3105" spans="16319:16319" x14ac:dyDescent="0.3">
      <c r="XCQ3105" t="s">
        <v>909</v>
      </c>
    </row>
    <row r="3106" spans="16319:16319" x14ac:dyDescent="0.3">
      <c r="XCQ3106" t="s">
        <v>910</v>
      </c>
    </row>
    <row r="3107" spans="16319:16319" x14ac:dyDescent="0.3">
      <c r="XCQ3107" t="s">
        <v>911</v>
      </c>
    </row>
    <row r="3108" spans="16319:16319" x14ac:dyDescent="0.3">
      <c r="XCQ3108" t="s">
        <v>912</v>
      </c>
    </row>
    <row r="3109" spans="16319:16319" x14ac:dyDescent="0.3">
      <c r="XCQ3109" t="s">
        <v>913</v>
      </c>
    </row>
    <row r="3110" spans="16319:16319" x14ac:dyDescent="0.3">
      <c r="XCQ3110" t="s">
        <v>914</v>
      </c>
    </row>
    <row r="3111" spans="16319:16319" x14ac:dyDescent="0.3">
      <c r="XCQ3111" t="s">
        <v>915</v>
      </c>
    </row>
    <row r="3112" spans="16319:16319" x14ac:dyDescent="0.3">
      <c r="XCQ3112" t="s">
        <v>916</v>
      </c>
    </row>
    <row r="3113" spans="16319:16319" x14ac:dyDescent="0.3">
      <c r="XCQ3113" t="s">
        <v>917</v>
      </c>
    </row>
    <row r="3114" spans="16319:16319" x14ac:dyDescent="0.3">
      <c r="XCQ3114" t="s">
        <v>918</v>
      </c>
    </row>
    <row r="3115" spans="16319:16319" x14ac:dyDescent="0.3">
      <c r="XCQ3115" t="s">
        <v>919</v>
      </c>
    </row>
    <row r="3116" spans="16319:16319" x14ac:dyDescent="0.3">
      <c r="XCQ3116" t="s">
        <v>920</v>
      </c>
    </row>
    <row r="3117" spans="16319:16319" x14ac:dyDescent="0.3">
      <c r="XCQ3117" t="s">
        <v>921</v>
      </c>
    </row>
    <row r="3118" spans="16319:16319" x14ac:dyDescent="0.3">
      <c r="XCQ3118" t="s">
        <v>922</v>
      </c>
    </row>
    <row r="3119" spans="16319:16319" x14ac:dyDescent="0.3">
      <c r="XCQ3119" t="s">
        <v>923</v>
      </c>
    </row>
    <row r="3120" spans="16319:16319" x14ac:dyDescent="0.3">
      <c r="XCQ3120" t="s">
        <v>924</v>
      </c>
    </row>
    <row r="3121" spans="16319:16319" x14ac:dyDescent="0.3">
      <c r="XCQ3121" t="s">
        <v>925</v>
      </c>
    </row>
    <row r="3122" spans="16319:16319" x14ac:dyDescent="0.3">
      <c r="XCQ3122" t="s">
        <v>926</v>
      </c>
    </row>
    <row r="3123" spans="16319:16319" x14ac:dyDescent="0.3">
      <c r="XCQ3123" t="s">
        <v>927</v>
      </c>
    </row>
    <row r="3124" spans="16319:16319" x14ac:dyDescent="0.3">
      <c r="XCQ3124" t="s">
        <v>928</v>
      </c>
    </row>
    <row r="3125" spans="16319:16319" x14ac:dyDescent="0.3">
      <c r="XCQ3125" t="s">
        <v>929</v>
      </c>
    </row>
    <row r="3126" spans="16319:16319" x14ac:dyDescent="0.3">
      <c r="XCQ3126" t="s">
        <v>930</v>
      </c>
    </row>
    <row r="3127" spans="16319:16319" x14ac:dyDescent="0.3">
      <c r="XCQ3127" t="s">
        <v>931</v>
      </c>
    </row>
    <row r="3128" spans="16319:16319" x14ac:dyDescent="0.3">
      <c r="XCQ3128" t="s">
        <v>932</v>
      </c>
    </row>
    <row r="3129" spans="16319:16319" x14ac:dyDescent="0.3">
      <c r="XCQ3129" t="s">
        <v>933</v>
      </c>
    </row>
    <row r="3130" spans="16319:16319" x14ac:dyDescent="0.3">
      <c r="XCQ3130" t="s">
        <v>934</v>
      </c>
    </row>
    <row r="3131" spans="16319:16319" x14ac:dyDescent="0.3">
      <c r="XCQ3131" t="s">
        <v>935</v>
      </c>
    </row>
    <row r="3132" spans="16319:16319" x14ac:dyDescent="0.3">
      <c r="XCQ3132" t="s">
        <v>936</v>
      </c>
    </row>
    <row r="3133" spans="16319:16319" x14ac:dyDescent="0.3">
      <c r="XCQ3133" t="s">
        <v>937</v>
      </c>
    </row>
    <row r="3134" spans="16319:16319" x14ac:dyDescent="0.3">
      <c r="XCQ3134" t="s">
        <v>938</v>
      </c>
    </row>
    <row r="3135" spans="16319:16319" x14ac:dyDescent="0.3">
      <c r="XCQ3135" t="s">
        <v>939</v>
      </c>
    </row>
    <row r="3136" spans="16319:16319" x14ac:dyDescent="0.3">
      <c r="XCQ3136" t="s">
        <v>940</v>
      </c>
    </row>
    <row r="3137" spans="16319:16319" x14ac:dyDescent="0.3">
      <c r="XCQ3137" t="s">
        <v>941</v>
      </c>
    </row>
    <row r="3138" spans="16319:16319" x14ac:dyDescent="0.3">
      <c r="XCQ3138" t="s">
        <v>942</v>
      </c>
    </row>
    <row r="3139" spans="16319:16319" x14ac:dyDescent="0.3">
      <c r="XCQ3139" t="s">
        <v>943</v>
      </c>
    </row>
    <row r="3140" spans="16319:16319" x14ac:dyDescent="0.3">
      <c r="XCQ3140" t="s">
        <v>944</v>
      </c>
    </row>
    <row r="3141" spans="16319:16319" x14ac:dyDescent="0.3">
      <c r="XCQ3141" t="s">
        <v>945</v>
      </c>
    </row>
    <row r="3142" spans="16319:16319" x14ac:dyDescent="0.3">
      <c r="XCQ3142" t="s">
        <v>946</v>
      </c>
    </row>
    <row r="3143" spans="16319:16319" x14ac:dyDescent="0.3">
      <c r="XCQ3143" t="s">
        <v>947</v>
      </c>
    </row>
    <row r="3144" spans="16319:16319" x14ac:dyDescent="0.3">
      <c r="XCQ3144" t="s">
        <v>948</v>
      </c>
    </row>
    <row r="3145" spans="16319:16319" x14ac:dyDescent="0.3">
      <c r="XCQ3145" t="s">
        <v>949</v>
      </c>
    </row>
    <row r="3146" spans="16319:16319" x14ac:dyDescent="0.3">
      <c r="XCQ3146" t="s">
        <v>950</v>
      </c>
    </row>
    <row r="3147" spans="16319:16319" x14ac:dyDescent="0.3">
      <c r="XCQ3147" t="s">
        <v>951</v>
      </c>
    </row>
    <row r="3148" spans="16319:16319" x14ac:dyDescent="0.3">
      <c r="XCQ3148" t="s">
        <v>952</v>
      </c>
    </row>
    <row r="3149" spans="16319:16319" x14ac:dyDescent="0.3">
      <c r="XCQ3149" t="s">
        <v>953</v>
      </c>
    </row>
    <row r="3150" spans="16319:16319" x14ac:dyDescent="0.3">
      <c r="XCQ3150" t="s">
        <v>954</v>
      </c>
    </row>
    <row r="3151" spans="16319:16319" x14ac:dyDescent="0.3">
      <c r="XCQ3151" t="s">
        <v>955</v>
      </c>
    </row>
    <row r="3152" spans="16319:16319" x14ac:dyDescent="0.3">
      <c r="XCQ3152" t="s">
        <v>956</v>
      </c>
    </row>
    <row r="3153" spans="16319:16319" x14ac:dyDescent="0.3">
      <c r="XCQ3153" t="s">
        <v>957</v>
      </c>
    </row>
    <row r="3154" spans="16319:16319" x14ac:dyDescent="0.3">
      <c r="XCQ3154" t="s">
        <v>958</v>
      </c>
    </row>
    <row r="3155" spans="16319:16319" x14ac:dyDescent="0.3">
      <c r="XCQ3155" t="s">
        <v>959</v>
      </c>
    </row>
    <row r="3156" spans="16319:16319" x14ac:dyDescent="0.3">
      <c r="XCQ3156" t="s">
        <v>960</v>
      </c>
    </row>
    <row r="3157" spans="16319:16319" x14ac:dyDescent="0.3">
      <c r="XCQ3157" t="s">
        <v>961</v>
      </c>
    </row>
    <row r="3158" spans="16319:16319" x14ac:dyDescent="0.3">
      <c r="XCQ3158" t="s">
        <v>962</v>
      </c>
    </row>
    <row r="3159" spans="16319:16319" x14ac:dyDescent="0.3">
      <c r="XCQ3159" t="s">
        <v>963</v>
      </c>
    </row>
    <row r="3160" spans="16319:16319" x14ac:dyDescent="0.3">
      <c r="XCQ3160" t="s">
        <v>964</v>
      </c>
    </row>
    <row r="3161" spans="16319:16319" x14ac:dyDescent="0.3">
      <c r="XCQ3161" t="s">
        <v>965</v>
      </c>
    </row>
    <row r="3162" spans="16319:16319" x14ac:dyDescent="0.3">
      <c r="XCQ3162" t="s">
        <v>966</v>
      </c>
    </row>
    <row r="3163" spans="16319:16319" x14ac:dyDescent="0.3">
      <c r="XCQ3163" t="s">
        <v>967</v>
      </c>
    </row>
    <row r="3164" spans="16319:16319" x14ac:dyDescent="0.3">
      <c r="XCQ3164" t="s">
        <v>968</v>
      </c>
    </row>
    <row r="3165" spans="16319:16319" x14ac:dyDescent="0.3">
      <c r="XCQ3165" t="s">
        <v>969</v>
      </c>
    </row>
    <row r="3166" spans="16319:16319" x14ac:dyDescent="0.3">
      <c r="XCQ3166" t="s">
        <v>970</v>
      </c>
    </row>
    <row r="3167" spans="16319:16319" x14ac:dyDescent="0.3">
      <c r="XCQ3167" t="s">
        <v>971</v>
      </c>
    </row>
    <row r="3168" spans="16319:16319" x14ac:dyDescent="0.3">
      <c r="XCQ3168" t="s">
        <v>972</v>
      </c>
    </row>
    <row r="3169" spans="16319:16319" x14ac:dyDescent="0.3">
      <c r="XCQ3169" t="s">
        <v>973</v>
      </c>
    </row>
    <row r="3170" spans="16319:16319" x14ac:dyDescent="0.3">
      <c r="XCQ3170" t="s">
        <v>974</v>
      </c>
    </row>
    <row r="3171" spans="16319:16319" x14ac:dyDescent="0.3">
      <c r="XCQ3171" t="s">
        <v>975</v>
      </c>
    </row>
    <row r="3172" spans="16319:16319" x14ac:dyDescent="0.3">
      <c r="XCQ3172" t="s">
        <v>976</v>
      </c>
    </row>
    <row r="3173" spans="16319:16319" x14ac:dyDescent="0.3">
      <c r="XCQ3173" t="s">
        <v>977</v>
      </c>
    </row>
    <row r="3174" spans="16319:16319" x14ac:dyDescent="0.3">
      <c r="XCQ3174" t="s">
        <v>978</v>
      </c>
    </row>
    <row r="3175" spans="16319:16319" x14ac:dyDescent="0.3">
      <c r="XCQ3175" t="s">
        <v>979</v>
      </c>
    </row>
    <row r="3176" spans="16319:16319" x14ac:dyDescent="0.3">
      <c r="XCQ3176" t="s">
        <v>980</v>
      </c>
    </row>
    <row r="3177" spans="16319:16319" x14ac:dyDescent="0.3">
      <c r="XCQ3177" t="s">
        <v>981</v>
      </c>
    </row>
    <row r="3178" spans="16319:16319" x14ac:dyDescent="0.3">
      <c r="XCQ3178" t="s">
        <v>982</v>
      </c>
    </row>
    <row r="3179" spans="16319:16319" x14ac:dyDescent="0.3">
      <c r="XCQ3179" t="s">
        <v>983</v>
      </c>
    </row>
    <row r="3180" spans="16319:16319" x14ac:dyDescent="0.3">
      <c r="XCQ3180" t="s">
        <v>984</v>
      </c>
    </row>
    <row r="3181" spans="16319:16319" x14ac:dyDescent="0.3">
      <c r="XCQ3181" t="s">
        <v>985</v>
      </c>
    </row>
    <row r="3182" spans="16319:16319" x14ac:dyDescent="0.3">
      <c r="XCQ3182" t="s">
        <v>986</v>
      </c>
    </row>
    <row r="3183" spans="16319:16319" x14ac:dyDescent="0.3">
      <c r="XCQ3183" t="s">
        <v>987</v>
      </c>
    </row>
    <row r="3184" spans="16319:16319" x14ac:dyDescent="0.3">
      <c r="XCQ3184" t="s">
        <v>988</v>
      </c>
    </row>
    <row r="3185" spans="16319:16319" x14ac:dyDescent="0.3">
      <c r="XCQ3185" t="s">
        <v>989</v>
      </c>
    </row>
    <row r="3186" spans="16319:16319" x14ac:dyDescent="0.3">
      <c r="XCQ3186" t="s">
        <v>990</v>
      </c>
    </row>
    <row r="3187" spans="16319:16319" x14ac:dyDescent="0.3">
      <c r="XCQ3187" t="s">
        <v>991</v>
      </c>
    </row>
    <row r="3188" spans="16319:16319" x14ac:dyDescent="0.3">
      <c r="XCQ3188" t="s">
        <v>992</v>
      </c>
    </row>
    <row r="3189" spans="16319:16319" x14ac:dyDescent="0.3">
      <c r="XCQ3189" t="s">
        <v>993</v>
      </c>
    </row>
    <row r="3190" spans="16319:16319" x14ac:dyDescent="0.3">
      <c r="XCQ3190" t="s">
        <v>994</v>
      </c>
    </row>
    <row r="3191" spans="16319:16319" x14ac:dyDescent="0.3">
      <c r="XCQ3191" t="s">
        <v>995</v>
      </c>
    </row>
    <row r="3192" spans="16319:16319" x14ac:dyDescent="0.3">
      <c r="XCQ3192" t="s">
        <v>996</v>
      </c>
    </row>
    <row r="3193" spans="16319:16319" x14ac:dyDescent="0.3">
      <c r="XCQ3193" t="s">
        <v>997</v>
      </c>
    </row>
    <row r="3194" spans="16319:16319" x14ac:dyDescent="0.3">
      <c r="XCQ3194" t="s">
        <v>998</v>
      </c>
    </row>
    <row r="3195" spans="16319:16319" x14ac:dyDescent="0.3">
      <c r="XCQ3195" t="s">
        <v>999</v>
      </c>
    </row>
    <row r="3196" spans="16319:16319" x14ac:dyDescent="0.3">
      <c r="XCQ3196" t="s">
        <v>1000</v>
      </c>
    </row>
    <row r="3197" spans="16319:16319" x14ac:dyDescent="0.3">
      <c r="XCQ3197" t="s">
        <v>1001</v>
      </c>
    </row>
    <row r="3198" spans="16319:16319" x14ac:dyDescent="0.3">
      <c r="XCQ3198" t="s">
        <v>1002</v>
      </c>
    </row>
    <row r="3199" spans="16319:16319" x14ac:dyDescent="0.3">
      <c r="XCQ3199" t="s">
        <v>1003</v>
      </c>
    </row>
    <row r="3200" spans="16319:16319" x14ac:dyDescent="0.3">
      <c r="XCQ3200" t="s">
        <v>1004</v>
      </c>
    </row>
    <row r="3201" spans="16319:16319" x14ac:dyDescent="0.3">
      <c r="XCQ3201" t="s">
        <v>1005</v>
      </c>
    </row>
    <row r="3202" spans="16319:16319" x14ac:dyDescent="0.3">
      <c r="XCQ3202" t="s">
        <v>1006</v>
      </c>
    </row>
    <row r="3203" spans="16319:16319" x14ac:dyDescent="0.3">
      <c r="XCQ3203" t="s">
        <v>1007</v>
      </c>
    </row>
    <row r="3204" spans="16319:16319" x14ac:dyDescent="0.3">
      <c r="XCQ3204" t="s">
        <v>1008</v>
      </c>
    </row>
    <row r="3205" spans="16319:16319" x14ac:dyDescent="0.3">
      <c r="XCQ3205" t="s">
        <v>1009</v>
      </c>
    </row>
    <row r="3206" spans="16319:16319" x14ac:dyDescent="0.3">
      <c r="XCQ3206" t="s">
        <v>1010</v>
      </c>
    </row>
    <row r="3207" spans="16319:16319" x14ac:dyDescent="0.3">
      <c r="XCQ3207" t="s">
        <v>1011</v>
      </c>
    </row>
    <row r="3208" spans="16319:16319" x14ac:dyDescent="0.3">
      <c r="XCQ3208" t="s">
        <v>1012</v>
      </c>
    </row>
    <row r="3209" spans="16319:16319" x14ac:dyDescent="0.3">
      <c r="XCQ3209" t="s">
        <v>1013</v>
      </c>
    </row>
    <row r="3210" spans="16319:16319" x14ac:dyDescent="0.3">
      <c r="XCQ3210" t="s">
        <v>1014</v>
      </c>
    </row>
    <row r="3211" spans="16319:16319" x14ac:dyDescent="0.3">
      <c r="XCQ3211" t="s">
        <v>1015</v>
      </c>
    </row>
    <row r="3212" spans="16319:16319" x14ac:dyDescent="0.3">
      <c r="XCQ3212" t="s">
        <v>1016</v>
      </c>
    </row>
    <row r="3213" spans="16319:16319" x14ac:dyDescent="0.3">
      <c r="XCQ3213" t="s">
        <v>1017</v>
      </c>
    </row>
    <row r="3214" spans="16319:16319" x14ac:dyDescent="0.3">
      <c r="XCQ3214" t="s">
        <v>1018</v>
      </c>
    </row>
    <row r="3215" spans="16319:16319" x14ac:dyDescent="0.3">
      <c r="XCQ3215" t="s">
        <v>1019</v>
      </c>
    </row>
    <row r="3216" spans="16319:16319" x14ac:dyDescent="0.3">
      <c r="XCQ3216" t="s">
        <v>1020</v>
      </c>
    </row>
    <row r="3217" spans="16319:16319" x14ac:dyDescent="0.3">
      <c r="XCQ3217" t="s">
        <v>1021</v>
      </c>
    </row>
    <row r="3218" spans="16319:16319" x14ac:dyDescent="0.3">
      <c r="XCQ3218" t="s">
        <v>1022</v>
      </c>
    </row>
    <row r="3219" spans="16319:16319" x14ac:dyDescent="0.3">
      <c r="XCQ3219" t="s">
        <v>1023</v>
      </c>
    </row>
    <row r="3220" spans="16319:16319" x14ac:dyDescent="0.3">
      <c r="XCQ3220" t="s">
        <v>1024</v>
      </c>
    </row>
    <row r="3221" spans="16319:16319" x14ac:dyDescent="0.3">
      <c r="XCQ3221" t="s">
        <v>1025</v>
      </c>
    </row>
    <row r="3222" spans="16319:16319" x14ac:dyDescent="0.3">
      <c r="XCQ3222" t="s">
        <v>1026</v>
      </c>
    </row>
    <row r="3223" spans="16319:16319" x14ac:dyDescent="0.3">
      <c r="XCQ3223" t="s">
        <v>1027</v>
      </c>
    </row>
    <row r="3224" spans="16319:16319" x14ac:dyDescent="0.3">
      <c r="XCQ3224" t="s">
        <v>1028</v>
      </c>
    </row>
    <row r="3225" spans="16319:16319" x14ac:dyDescent="0.3">
      <c r="XCQ3225" t="s">
        <v>1029</v>
      </c>
    </row>
    <row r="3226" spans="16319:16319" x14ac:dyDescent="0.3">
      <c r="XCQ3226" t="s">
        <v>1030</v>
      </c>
    </row>
    <row r="3227" spans="16319:16319" x14ac:dyDescent="0.3">
      <c r="XCQ3227" t="s">
        <v>1031</v>
      </c>
    </row>
    <row r="3228" spans="16319:16319" x14ac:dyDescent="0.3">
      <c r="XCQ3228" t="s">
        <v>1032</v>
      </c>
    </row>
    <row r="3229" spans="16319:16319" x14ac:dyDescent="0.3">
      <c r="XCQ3229" t="s">
        <v>1033</v>
      </c>
    </row>
    <row r="3230" spans="16319:16319" x14ac:dyDescent="0.3">
      <c r="XCQ3230" t="s">
        <v>1034</v>
      </c>
    </row>
    <row r="3231" spans="16319:16319" x14ac:dyDescent="0.3">
      <c r="XCQ3231" t="s">
        <v>1035</v>
      </c>
    </row>
    <row r="3232" spans="16319:16319" x14ac:dyDescent="0.3">
      <c r="XCQ3232" t="s">
        <v>1036</v>
      </c>
    </row>
    <row r="3233" spans="16319:16319" x14ac:dyDescent="0.3">
      <c r="XCQ3233" t="s">
        <v>1037</v>
      </c>
    </row>
    <row r="3234" spans="16319:16319" x14ac:dyDescent="0.3">
      <c r="XCQ3234" t="s">
        <v>1038</v>
      </c>
    </row>
    <row r="3235" spans="16319:16319" x14ac:dyDescent="0.3">
      <c r="XCQ3235" t="s">
        <v>1039</v>
      </c>
    </row>
    <row r="3236" spans="16319:16319" x14ac:dyDescent="0.3">
      <c r="XCQ3236" t="s">
        <v>1040</v>
      </c>
    </row>
    <row r="3237" spans="16319:16319" x14ac:dyDescent="0.3">
      <c r="XCQ3237" t="s">
        <v>1041</v>
      </c>
    </row>
    <row r="3238" spans="16319:16319" x14ac:dyDescent="0.3">
      <c r="XCQ3238" t="s">
        <v>1042</v>
      </c>
    </row>
    <row r="3239" spans="16319:16319" x14ac:dyDescent="0.3">
      <c r="XCQ3239" t="s">
        <v>1043</v>
      </c>
    </row>
    <row r="3240" spans="16319:16319" x14ac:dyDescent="0.3">
      <c r="XCQ3240" t="s">
        <v>1044</v>
      </c>
    </row>
    <row r="3241" spans="16319:16319" x14ac:dyDescent="0.3">
      <c r="XCQ3241" t="s">
        <v>1045</v>
      </c>
    </row>
    <row r="3242" spans="16319:16319" x14ac:dyDescent="0.3">
      <c r="XCQ3242" t="s">
        <v>1046</v>
      </c>
    </row>
    <row r="3243" spans="16319:16319" x14ac:dyDescent="0.3">
      <c r="XCQ3243" t="s">
        <v>1047</v>
      </c>
    </row>
    <row r="3244" spans="16319:16319" x14ac:dyDescent="0.3">
      <c r="XCQ3244" t="s">
        <v>1048</v>
      </c>
    </row>
    <row r="3245" spans="16319:16319" x14ac:dyDescent="0.3">
      <c r="XCQ3245" t="s">
        <v>1049</v>
      </c>
    </row>
    <row r="3246" spans="16319:16319" x14ac:dyDescent="0.3">
      <c r="XCQ3246" t="s">
        <v>1050</v>
      </c>
    </row>
    <row r="3247" spans="16319:16319" x14ac:dyDescent="0.3">
      <c r="XCQ3247" t="s">
        <v>1051</v>
      </c>
    </row>
    <row r="3248" spans="16319:16319" x14ac:dyDescent="0.3">
      <c r="XCQ3248" t="s">
        <v>1052</v>
      </c>
    </row>
    <row r="3249" spans="16319:16319" x14ac:dyDescent="0.3">
      <c r="XCQ3249" t="s">
        <v>1053</v>
      </c>
    </row>
    <row r="3250" spans="16319:16319" x14ac:dyDescent="0.3">
      <c r="XCQ3250" t="s">
        <v>1054</v>
      </c>
    </row>
    <row r="3251" spans="16319:16319" x14ac:dyDescent="0.3">
      <c r="XCQ3251" t="s">
        <v>1055</v>
      </c>
    </row>
    <row r="3252" spans="16319:16319" x14ac:dyDescent="0.3">
      <c r="XCQ3252" t="s">
        <v>1056</v>
      </c>
    </row>
    <row r="3253" spans="16319:16319" x14ac:dyDescent="0.3">
      <c r="XCQ3253" t="s">
        <v>1057</v>
      </c>
    </row>
    <row r="3254" spans="16319:16319" x14ac:dyDescent="0.3">
      <c r="XCQ3254" t="s">
        <v>1058</v>
      </c>
    </row>
    <row r="3255" spans="16319:16319" x14ac:dyDescent="0.3">
      <c r="XCQ3255" t="s">
        <v>1059</v>
      </c>
    </row>
    <row r="3256" spans="16319:16319" x14ac:dyDescent="0.3">
      <c r="XCQ3256" t="s">
        <v>1060</v>
      </c>
    </row>
    <row r="3257" spans="16319:16319" x14ac:dyDescent="0.3">
      <c r="XCQ3257" t="s">
        <v>1061</v>
      </c>
    </row>
    <row r="3258" spans="16319:16319" x14ac:dyDescent="0.3">
      <c r="XCQ3258" t="s">
        <v>1062</v>
      </c>
    </row>
    <row r="3259" spans="16319:16319" x14ac:dyDescent="0.3">
      <c r="XCQ3259" t="s">
        <v>1063</v>
      </c>
    </row>
    <row r="3260" spans="16319:16319" x14ac:dyDescent="0.3">
      <c r="XCQ3260" t="s">
        <v>1064</v>
      </c>
    </row>
    <row r="3261" spans="16319:16319" x14ac:dyDescent="0.3">
      <c r="XCQ3261" t="s">
        <v>1065</v>
      </c>
    </row>
    <row r="3262" spans="16319:16319" x14ac:dyDescent="0.3">
      <c r="XCQ3262" t="s">
        <v>1066</v>
      </c>
    </row>
    <row r="3263" spans="16319:16319" x14ac:dyDescent="0.3">
      <c r="XCQ3263" t="s">
        <v>1067</v>
      </c>
    </row>
    <row r="3264" spans="16319:16319" x14ac:dyDescent="0.3">
      <c r="XCQ3264" t="s">
        <v>1068</v>
      </c>
    </row>
    <row r="3265" spans="16319:16319" x14ac:dyDescent="0.3">
      <c r="XCQ3265" t="s">
        <v>1069</v>
      </c>
    </row>
    <row r="3266" spans="16319:16319" x14ac:dyDescent="0.3">
      <c r="XCQ3266" t="s">
        <v>1070</v>
      </c>
    </row>
    <row r="3267" spans="16319:16319" x14ac:dyDescent="0.3">
      <c r="XCQ3267" t="s">
        <v>1071</v>
      </c>
    </row>
    <row r="3268" spans="16319:16319" x14ac:dyDescent="0.3">
      <c r="XCQ3268" t="s">
        <v>1072</v>
      </c>
    </row>
    <row r="3269" spans="16319:16319" x14ac:dyDescent="0.3">
      <c r="XCQ3269" t="s">
        <v>1073</v>
      </c>
    </row>
    <row r="3270" spans="16319:16319" x14ac:dyDescent="0.3">
      <c r="XCQ3270" t="s">
        <v>1074</v>
      </c>
    </row>
    <row r="3271" spans="16319:16319" x14ac:dyDescent="0.3">
      <c r="XCQ3271" t="s">
        <v>1075</v>
      </c>
    </row>
    <row r="3272" spans="16319:16319" x14ac:dyDescent="0.3">
      <c r="XCQ3272" t="s">
        <v>1076</v>
      </c>
    </row>
    <row r="3273" spans="16319:16319" x14ac:dyDescent="0.3">
      <c r="XCQ3273" t="s">
        <v>1077</v>
      </c>
    </row>
    <row r="3274" spans="16319:16319" x14ac:dyDescent="0.3">
      <c r="XCQ3274" t="s">
        <v>1078</v>
      </c>
    </row>
    <row r="3275" spans="16319:16319" x14ac:dyDescent="0.3">
      <c r="XCQ3275" t="s">
        <v>1079</v>
      </c>
    </row>
    <row r="3276" spans="16319:16319" x14ac:dyDescent="0.3">
      <c r="XCQ3276" t="s">
        <v>1080</v>
      </c>
    </row>
    <row r="3277" spans="16319:16319" x14ac:dyDescent="0.3">
      <c r="XCQ3277" t="s">
        <v>1081</v>
      </c>
    </row>
    <row r="3278" spans="16319:16319" x14ac:dyDescent="0.3">
      <c r="XCQ3278" t="s">
        <v>1082</v>
      </c>
    </row>
    <row r="3279" spans="16319:16319" x14ac:dyDescent="0.3">
      <c r="XCQ3279" t="s">
        <v>1083</v>
      </c>
    </row>
    <row r="3280" spans="16319:16319" x14ac:dyDescent="0.3">
      <c r="XCQ3280" t="s">
        <v>1084</v>
      </c>
    </row>
    <row r="3281" spans="16319:16319" x14ac:dyDescent="0.3">
      <c r="XCQ3281" t="s">
        <v>1085</v>
      </c>
    </row>
    <row r="3282" spans="16319:16319" x14ac:dyDescent="0.3">
      <c r="XCQ3282" t="s">
        <v>1086</v>
      </c>
    </row>
    <row r="3283" spans="16319:16319" x14ac:dyDescent="0.3">
      <c r="XCQ3283" t="s">
        <v>1087</v>
      </c>
    </row>
    <row r="3284" spans="16319:16319" x14ac:dyDescent="0.3">
      <c r="XCQ3284" t="s">
        <v>1088</v>
      </c>
    </row>
    <row r="3285" spans="16319:16319" x14ac:dyDescent="0.3">
      <c r="XCQ3285" t="s">
        <v>1089</v>
      </c>
    </row>
    <row r="3286" spans="16319:16319" x14ac:dyDescent="0.3">
      <c r="XCQ3286" t="s">
        <v>1090</v>
      </c>
    </row>
    <row r="3287" spans="16319:16319" x14ac:dyDescent="0.3">
      <c r="XCQ3287" t="s">
        <v>1091</v>
      </c>
    </row>
    <row r="3288" spans="16319:16319" x14ac:dyDescent="0.3">
      <c r="XCQ3288" t="s">
        <v>1092</v>
      </c>
    </row>
    <row r="3289" spans="16319:16319" x14ac:dyDescent="0.3">
      <c r="XCQ3289" t="s">
        <v>1093</v>
      </c>
    </row>
    <row r="3290" spans="16319:16319" x14ac:dyDescent="0.3">
      <c r="XCQ3290" t="s">
        <v>1094</v>
      </c>
    </row>
    <row r="3291" spans="16319:16319" x14ac:dyDescent="0.3">
      <c r="XCQ3291" t="s">
        <v>1095</v>
      </c>
    </row>
    <row r="3292" spans="16319:16319" x14ac:dyDescent="0.3">
      <c r="XCQ3292" t="s">
        <v>1096</v>
      </c>
    </row>
    <row r="3293" spans="16319:16319" x14ac:dyDescent="0.3">
      <c r="XCQ3293" t="s">
        <v>1097</v>
      </c>
    </row>
    <row r="3294" spans="16319:16319" x14ac:dyDescent="0.3">
      <c r="XCQ3294" t="s">
        <v>1098</v>
      </c>
    </row>
    <row r="3295" spans="16319:16319" x14ac:dyDescent="0.3">
      <c r="XCQ3295" t="s">
        <v>1099</v>
      </c>
    </row>
    <row r="3296" spans="16319:16319" x14ac:dyDescent="0.3">
      <c r="XCQ3296" t="s">
        <v>1100</v>
      </c>
    </row>
    <row r="3297" spans="16319:16319" x14ac:dyDescent="0.3">
      <c r="XCQ3297" t="s">
        <v>1101</v>
      </c>
    </row>
    <row r="3298" spans="16319:16319" x14ac:dyDescent="0.3">
      <c r="XCQ3298" t="s">
        <v>1102</v>
      </c>
    </row>
    <row r="3299" spans="16319:16319" x14ac:dyDescent="0.3">
      <c r="XCQ3299" t="s">
        <v>1103</v>
      </c>
    </row>
    <row r="3300" spans="16319:16319" x14ac:dyDescent="0.3">
      <c r="XCQ3300" t="s">
        <v>1104</v>
      </c>
    </row>
    <row r="3301" spans="16319:16319" x14ac:dyDescent="0.3">
      <c r="XCQ3301" t="s">
        <v>1105</v>
      </c>
    </row>
    <row r="3302" spans="16319:16319" x14ac:dyDescent="0.3">
      <c r="XCQ3302" t="s">
        <v>1106</v>
      </c>
    </row>
    <row r="3303" spans="16319:16319" x14ac:dyDescent="0.3">
      <c r="XCQ3303" t="s">
        <v>1107</v>
      </c>
    </row>
    <row r="3304" spans="16319:16319" x14ac:dyDescent="0.3">
      <c r="XCQ3304" t="s">
        <v>1108</v>
      </c>
    </row>
    <row r="3305" spans="16319:16319" x14ac:dyDescent="0.3">
      <c r="XCQ3305" t="s">
        <v>1109</v>
      </c>
    </row>
    <row r="3306" spans="16319:16319" x14ac:dyDescent="0.3">
      <c r="XCQ3306" t="s">
        <v>1110</v>
      </c>
    </row>
    <row r="3307" spans="16319:16319" x14ac:dyDescent="0.3">
      <c r="XCQ3307" t="s">
        <v>1111</v>
      </c>
    </row>
    <row r="3308" spans="16319:16319" x14ac:dyDescent="0.3">
      <c r="XCQ3308" t="s">
        <v>1112</v>
      </c>
    </row>
    <row r="3309" spans="16319:16319" x14ac:dyDescent="0.3">
      <c r="XCQ3309" t="s">
        <v>1113</v>
      </c>
    </row>
    <row r="3310" spans="16319:16319" x14ac:dyDescent="0.3">
      <c r="XCQ3310" t="s">
        <v>1114</v>
      </c>
    </row>
    <row r="3311" spans="16319:16319" x14ac:dyDescent="0.3">
      <c r="XCQ3311" t="s">
        <v>1115</v>
      </c>
    </row>
    <row r="3312" spans="16319:16319" x14ac:dyDescent="0.3">
      <c r="XCQ3312" t="s">
        <v>1116</v>
      </c>
    </row>
    <row r="3313" spans="16319:16319" x14ac:dyDescent="0.3">
      <c r="XCQ3313" t="s">
        <v>1117</v>
      </c>
    </row>
    <row r="3314" spans="16319:16319" x14ac:dyDescent="0.3">
      <c r="XCQ3314" t="s">
        <v>1118</v>
      </c>
    </row>
    <row r="3315" spans="16319:16319" x14ac:dyDescent="0.3">
      <c r="XCQ3315" t="s">
        <v>1119</v>
      </c>
    </row>
    <row r="3316" spans="16319:16319" x14ac:dyDescent="0.3">
      <c r="XCQ3316" t="s">
        <v>1120</v>
      </c>
    </row>
    <row r="3317" spans="16319:16319" x14ac:dyDescent="0.3">
      <c r="XCQ3317" t="s">
        <v>1121</v>
      </c>
    </row>
    <row r="3318" spans="16319:16319" x14ac:dyDescent="0.3">
      <c r="XCQ3318" t="s">
        <v>1122</v>
      </c>
    </row>
    <row r="3319" spans="16319:16319" x14ac:dyDescent="0.3">
      <c r="XCQ3319" t="s">
        <v>1123</v>
      </c>
    </row>
    <row r="3320" spans="16319:16319" x14ac:dyDescent="0.3">
      <c r="XCQ3320" t="s">
        <v>1124</v>
      </c>
    </row>
    <row r="3321" spans="16319:16319" x14ac:dyDescent="0.3">
      <c r="XCQ3321" t="s">
        <v>1125</v>
      </c>
    </row>
    <row r="3322" spans="16319:16319" x14ac:dyDescent="0.3">
      <c r="XCQ3322" t="s">
        <v>1126</v>
      </c>
    </row>
    <row r="3323" spans="16319:16319" x14ac:dyDescent="0.3">
      <c r="XCQ3323" t="s">
        <v>1127</v>
      </c>
    </row>
    <row r="3324" spans="16319:16319" x14ac:dyDescent="0.3">
      <c r="XCQ3324" t="s">
        <v>1128</v>
      </c>
    </row>
    <row r="3325" spans="16319:16319" x14ac:dyDescent="0.3">
      <c r="XCQ3325" t="s">
        <v>1129</v>
      </c>
    </row>
    <row r="3326" spans="16319:16319" x14ac:dyDescent="0.3">
      <c r="XCQ3326" t="s">
        <v>1130</v>
      </c>
    </row>
    <row r="3327" spans="16319:16319" x14ac:dyDescent="0.3">
      <c r="XCQ3327" t="s">
        <v>1131</v>
      </c>
    </row>
    <row r="3328" spans="16319:16319" x14ac:dyDescent="0.3">
      <c r="XCQ3328" t="s">
        <v>1132</v>
      </c>
    </row>
    <row r="3329" spans="16319:16319" x14ac:dyDescent="0.3">
      <c r="XCQ3329" t="s">
        <v>1133</v>
      </c>
    </row>
    <row r="3330" spans="16319:16319" x14ac:dyDescent="0.3">
      <c r="XCQ3330" t="s">
        <v>1134</v>
      </c>
    </row>
    <row r="3331" spans="16319:16319" x14ac:dyDescent="0.3">
      <c r="XCQ3331" t="s">
        <v>1135</v>
      </c>
    </row>
    <row r="3332" spans="16319:16319" x14ac:dyDescent="0.3">
      <c r="XCQ3332" t="s">
        <v>1136</v>
      </c>
    </row>
    <row r="3333" spans="16319:16319" x14ac:dyDescent="0.3">
      <c r="XCQ3333" t="s">
        <v>1137</v>
      </c>
    </row>
    <row r="3334" spans="16319:16319" x14ac:dyDescent="0.3">
      <c r="XCQ3334" t="s">
        <v>1138</v>
      </c>
    </row>
    <row r="3335" spans="16319:16319" x14ac:dyDescent="0.3">
      <c r="XCQ3335" t="s">
        <v>1139</v>
      </c>
    </row>
    <row r="3336" spans="16319:16319" x14ac:dyDescent="0.3">
      <c r="XCQ3336" t="s">
        <v>1140</v>
      </c>
    </row>
    <row r="3337" spans="16319:16319" x14ac:dyDescent="0.3">
      <c r="XCQ3337" t="s">
        <v>1141</v>
      </c>
    </row>
    <row r="3338" spans="16319:16319" x14ac:dyDescent="0.3">
      <c r="XCQ3338" t="s">
        <v>1142</v>
      </c>
    </row>
    <row r="3339" spans="16319:16319" x14ac:dyDescent="0.3">
      <c r="XCQ3339" t="s">
        <v>1143</v>
      </c>
    </row>
    <row r="3340" spans="16319:16319" x14ac:dyDescent="0.3">
      <c r="XCQ3340" t="s">
        <v>1144</v>
      </c>
    </row>
    <row r="3341" spans="16319:16319" x14ac:dyDescent="0.3">
      <c r="XCQ3341" t="s">
        <v>1145</v>
      </c>
    </row>
    <row r="3342" spans="16319:16319" x14ac:dyDescent="0.3">
      <c r="XCQ3342" t="s">
        <v>1146</v>
      </c>
    </row>
    <row r="3343" spans="16319:16319" x14ac:dyDescent="0.3">
      <c r="XCQ3343" t="s">
        <v>1147</v>
      </c>
    </row>
    <row r="3344" spans="16319:16319" x14ac:dyDescent="0.3">
      <c r="XCQ3344" t="s">
        <v>1148</v>
      </c>
    </row>
    <row r="3345" spans="16319:16319" x14ac:dyDescent="0.3">
      <c r="XCQ3345" t="s">
        <v>1149</v>
      </c>
    </row>
    <row r="3346" spans="16319:16319" x14ac:dyDescent="0.3">
      <c r="XCQ3346" t="s">
        <v>1150</v>
      </c>
    </row>
    <row r="3347" spans="16319:16319" x14ac:dyDescent="0.3">
      <c r="XCQ3347" t="s">
        <v>1151</v>
      </c>
    </row>
    <row r="3348" spans="16319:16319" x14ac:dyDescent="0.3">
      <c r="XCQ3348" t="s">
        <v>1152</v>
      </c>
    </row>
    <row r="3349" spans="16319:16319" x14ac:dyDescent="0.3">
      <c r="XCQ3349" t="s">
        <v>1153</v>
      </c>
    </row>
    <row r="3350" spans="16319:16319" x14ac:dyDescent="0.3">
      <c r="XCQ3350" t="s">
        <v>1154</v>
      </c>
    </row>
    <row r="3351" spans="16319:16319" x14ac:dyDescent="0.3">
      <c r="XCQ3351" t="s">
        <v>1155</v>
      </c>
    </row>
    <row r="3352" spans="16319:16319" x14ac:dyDescent="0.3">
      <c r="XCQ3352" t="s">
        <v>1156</v>
      </c>
    </row>
    <row r="3353" spans="16319:16319" x14ac:dyDescent="0.3">
      <c r="XCQ3353" t="s">
        <v>1157</v>
      </c>
    </row>
    <row r="3354" spans="16319:16319" x14ac:dyDescent="0.3">
      <c r="XCQ3354" t="s">
        <v>1158</v>
      </c>
    </row>
    <row r="3355" spans="16319:16319" x14ac:dyDescent="0.3">
      <c r="XCQ3355" t="s">
        <v>1159</v>
      </c>
    </row>
    <row r="3356" spans="16319:16319" x14ac:dyDescent="0.3">
      <c r="XCQ3356" t="s">
        <v>1160</v>
      </c>
    </row>
    <row r="3357" spans="16319:16319" x14ac:dyDescent="0.3">
      <c r="XCQ3357" t="s">
        <v>1161</v>
      </c>
    </row>
    <row r="3358" spans="16319:16319" x14ac:dyDescent="0.3">
      <c r="XCQ3358" t="s">
        <v>1162</v>
      </c>
    </row>
    <row r="3359" spans="16319:16319" x14ac:dyDescent="0.3">
      <c r="XCQ3359" t="s">
        <v>1163</v>
      </c>
    </row>
    <row r="3360" spans="16319:16319" x14ac:dyDescent="0.3">
      <c r="XCQ3360" t="s">
        <v>1164</v>
      </c>
    </row>
    <row r="3361" spans="16319:16319" x14ac:dyDescent="0.3">
      <c r="XCQ3361" t="s">
        <v>1165</v>
      </c>
    </row>
    <row r="3362" spans="16319:16319" x14ac:dyDescent="0.3">
      <c r="XCQ3362" t="s">
        <v>1166</v>
      </c>
    </row>
    <row r="3363" spans="16319:16319" x14ac:dyDescent="0.3">
      <c r="XCQ3363" t="s">
        <v>1167</v>
      </c>
    </row>
    <row r="3364" spans="16319:16319" x14ac:dyDescent="0.3">
      <c r="XCQ3364" t="s">
        <v>1168</v>
      </c>
    </row>
    <row r="3365" spans="16319:16319" x14ac:dyDescent="0.3">
      <c r="XCQ3365" t="s">
        <v>1169</v>
      </c>
    </row>
    <row r="3366" spans="16319:16319" x14ac:dyDescent="0.3">
      <c r="XCQ3366" t="s">
        <v>1170</v>
      </c>
    </row>
    <row r="3367" spans="16319:16319" x14ac:dyDescent="0.3">
      <c r="XCQ3367" t="s">
        <v>1171</v>
      </c>
    </row>
    <row r="3368" spans="16319:16319" x14ac:dyDescent="0.3">
      <c r="XCQ3368" t="s">
        <v>1172</v>
      </c>
    </row>
    <row r="3369" spans="16319:16319" x14ac:dyDescent="0.3">
      <c r="XCQ3369" t="s">
        <v>1173</v>
      </c>
    </row>
    <row r="3370" spans="16319:16319" x14ac:dyDescent="0.3">
      <c r="XCQ3370" t="s">
        <v>1174</v>
      </c>
    </row>
    <row r="3371" spans="16319:16319" x14ac:dyDescent="0.3">
      <c r="XCQ3371" t="s">
        <v>1175</v>
      </c>
    </row>
    <row r="3372" spans="16319:16319" x14ac:dyDescent="0.3">
      <c r="XCQ3372" t="s">
        <v>1176</v>
      </c>
    </row>
    <row r="3373" spans="16319:16319" x14ac:dyDescent="0.3">
      <c r="XCQ3373" t="s">
        <v>1177</v>
      </c>
    </row>
    <row r="3374" spans="16319:16319" x14ac:dyDescent="0.3">
      <c r="XCQ3374" t="s">
        <v>1178</v>
      </c>
    </row>
    <row r="3375" spans="16319:16319" x14ac:dyDescent="0.3">
      <c r="XCQ3375" t="s">
        <v>1179</v>
      </c>
    </row>
    <row r="3376" spans="16319:16319" x14ac:dyDescent="0.3">
      <c r="XCQ3376" t="s">
        <v>1180</v>
      </c>
    </row>
    <row r="3377" spans="16319:16319" x14ac:dyDescent="0.3">
      <c r="XCQ3377" t="s">
        <v>1181</v>
      </c>
    </row>
    <row r="3378" spans="16319:16319" x14ac:dyDescent="0.3">
      <c r="XCQ3378" t="s">
        <v>1182</v>
      </c>
    </row>
    <row r="3379" spans="16319:16319" x14ac:dyDescent="0.3">
      <c r="XCQ3379" t="s">
        <v>1183</v>
      </c>
    </row>
    <row r="3380" spans="16319:16319" x14ac:dyDescent="0.3">
      <c r="XCQ3380" t="s">
        <v>1184</v>
      </c>
    </row>
    <row r="3381" spans="16319:16319" x14ac:dyDescent="0.3">
      <c r="XCQ3381" t="s">
        <v>1185</v>
      </c>
    </row>
    <row r="3382" spans="16319:16319" x14ac:dyDescent="0.3">
      <c r="XCQ3382" t="s">
        <v>1186</v>
      </c>
    </row>
    <row r="3383" spans="16319:16319" x14ac:dyDescent="0.3">
      <c r="XCQ3383" t="s">
        <v>1187</v>
      </c>
    </row>
    <row r="3384" spans="16319:16319" x14ac:dyDescent="0.3">
      <c r="XCQ3384" t="s">
        <v>1188</v>
      </c>
    </row>
    <row r="3385" spans="16319:16319" x14ac:dyDescent="0.3">
      <c r="XCQ3385" t="s">
        <v>1189</v>
      </c>
    </row>
    <row r="3386" spans="16319:16319" x14ac:dyDescent="0.3">
      <c r="XCQ3386" t="s">
        <v>1190</v>
      </c>
    </row>
    <row r="3387" spans="16319:16319" x14ac:dyDescent="0.3">
      <c r="XCQ3387" t="s">
        <v>1191</v>
      </c>
    </row>
    <row r="3388" spans="16319:16319" x14ac:dyDescent="0.3">
      <c r="XCQ3388" t="s">
        <v>1192</v>
      </c>
    </row>
    <row r="3389" spans="16319:16319" x14ac:dyDescent="0.3">
      <c r="XCQ3389" t="s">
        <v>1193</v>
      </c>
    </row>
    <row r="3390" spans="16319:16319" x14ac:dyDescent="0.3">
      <c r="XCQ3390" t="s">
        <v>1194</v>
      </c>
    </row>
    <row r="3391" spans="16319:16319" x14ac:dyDescent="0.3">
      <c r="XCQ3391" t="s">
        <v>1195</v>
      </c>
    </row>
    <row r="3392" spans="16319:16319" x14ac:dyDescent="0.3">
      <c r="XCQ3392" t="s">
        <v>1196</v>
      </c>
    </row>
    <row r="3393" spans="16319:16319" x14ac:dyDescent="0.3">
      <c r="XCQ3393" t="s">
        <v>1197</v>
      </c>
    </row>
    <row r="3394" spans="16319:16319" x14ac:dyDescent="0.3">
      <c r="XCQ3394" t="s">
        <v>1198</v>
      </c>
    </row>
    <row r="3395" spans="16319:16319" x14ac:dyDescent="0.3">
      <c r="XCQ3395" t="s">
        <v>1199</v>
      </c>
    </row>
    <row r="3396" spans="16319:16319" x14ac:dyDescent="0.3">
      <c r="XCQ3396" t="s">
        <v>1200</v>
      </c>
    </row>
    <row r="3397" spans="16319:16319" x14ac:dyDescent="0.3">
      <c r="XCQ3397" t="s">
        <v>1201</v>
      </c>
    </row>
    <row r="3398" spans="16319:16319" x14ac:dyDescent="0.3">
      <c r="XCQ3398" t="s">
        <v>1202</v>
      </c>
    </row>
    <row r="3399" spans="16319:16319" x14ac:dyDescent="0.3">
      <c r="XCQ3399" t="s">
        <v>1203</v>
      </c>
    </row>
    <row r="3400" spans="16319:16319" x14ac:dyDescent="0.3">
      <c r="XCQ3400" t="s">
        <v>1204</v>
      </c>
    </row>
    <row r="3401" spans="16319:16319" x14ac:dyDescent="0.3">
      <c r="XCQ3401" t="s">
        <v>1205</v>
      </c>
    </row>
    <row r="3402" spans="16319:16319" x14ac:dyDescent="0.3">
      <c r="XCQ3402" t="s">
        <v>1206</v>
      </c>
    </row>
    <row r="3403" spans="16319:16319" x14ac:dyDescent="0.3">
      <c r="XCQ3403" t="s">
        <v>1207</v>
      </c>
    </row>
    <row r="3404" spans="16319:16319" x14ac:dyDescent="0.3">
      <c r="XCQ3404" t="s">
        <v>1208</v>
      </c>
    </row>
    <row r="3405" spans="16319:16319" x14ac:dyDescent="0.3">
      <c r="XCQ3405" t="s">
        <v>1209</v>
      </c>
    </row>
    <row r="3406" spans="16319:16319" x14ac:dyDescent="0.3">
      <c r="XCQ3406" t="s">
        <v>1210</v>
      </c>
    </row>
    <row r="3407" spans="16319:16319" x14ac:dyDescent="0.3">
      <c r="XCQ3407" t="s">
        <v>1211</v>
      </c>
    </row>
    <row r="3408" spans="16319:16319" x14ac:dyDescent="0.3">
      <c r="XCQ3408" t="s">
        <v>1212</v>
      </c>
    </row>
    <row r="3409" spans="16319:16319" x14ac:dyDescent="0.3">
      <c r="XCQ3409" t="s">
        <v>1213</v>
      </c>
    </row>
    <row r="3410" spans="16319:16319" x14ac:dyDescent="0.3">
      <c r="XCQ3410" t="s">
        <v>1214</v>
      </c>
    </row>
    <row r="3411" spans="16319:16319" x14ac:dyDescent="0.3">
      <c r="XCQ3411" t="s">
        <v>1215</v>
      </c>
    </row>
    <row r="3412" spans="16319:16319" x14ac:dyDescent="0.3">
      <c r="XCQ3412" t="s">
        <v>1216</v>
      </c>
    </row>
    <row r="3413" spans="16319:16319" x14ac:dyDescent="0.3">
      <c r="XCQ3413" t="s">
        <v>1217</v>
      </c>
    </row>
    <row r="3414" spans="16319:16319" x14ac:dyDescent="0.3">
      <c r="XCQ3414" t="s">
        <v>1218</v>
      </c>
    </row>
    <row r="3415" spans="16319:16319" x14ac:dyDescent="0.3">
      <c r="XCQ3415" t="s">
        <v>1219</v>
      </c>
    </row>
    <row r="3416" spans="16319:16319" x14ac:dyDescent="0.3">
      <c r="XCQ3416" t="s">
        <v>1220</v>
      </c>
    </row>
    <row r="3417" spans="16319:16319" x14ac:dyDescent="0.3">
      <c r="XCQ3417" t="s">
        <v>1221</v>
      </c>
    </row>
    <row r="3418" spans="16319:16319" x14ac:dyDescent="0.3">
      <c r="XCQ3418" t="s">
        <v>1222</v>
      </c>
    </row>
    <row r="3419" spans="16319:16319" x14ac:dyDescent="0.3">
      <c r="XCQ3419" t="s">
        <v>1223</v>
      </c>
    </row>
    <row r="3420" spans="16319:16319" x14ac:dyDescent="0.3">
      <c r="XCQ3420" t="s">
        <v>1224</v>
      </c>
    </row>
    <row r="3421" spans="16319:16319" x14ac:dyDescent="0.3">
      <c r="XCQ3421" t="s">
        <v>1225</v>
      </c>
    </row>
    <row r="3422" spans="16319:16319" x14ac:dyDescent="0.3">
      <c r="XCQ3422" t="s">
        <v>1226</v>
      </c>
    </row>
    <row r="3423" spans="16319:16319" x14ac:dyDescent="0.3">
      <c r="XCQ3423" t="s">
        <v>1227</v>
      </c>
    </row>
    <row r="3424" spans="16319:16319" x14ac:dyDescent="0.3">
      <c r="XCQ3424" t="s">
        <v>1228</v>
      </c>
    </row>
    <row r="3425" spans="16319:16319" x14ac:dyDescent="0.3">
      <c r="XCQ3425" t="s">
        <v>1229</v>
      </c>
    </row>
    <row r="3426" spans="16319:16319" x14ac:dyDescent="0.3">
      <c r="XCQ3426" t="s">
        <v>1230</v>
      </c>
    </row>
    <row r="3427" spans="16319:16319" x14ac:dyDescent="0.3">
      <c r="XCQ3427" t="s">
        <v>1231</v>
      </c>
    </row>
    <row r="3428" spans="16319:16319" x14ac:dyDescent="0.3">
      <c r="XCQ3428" t="s">
        <v>1232</v>
      </c>
    </row>
    <row r="3429" spans="16319:16319" x14ac:dyDescent="0.3">
      <c r="XCQ3429" t="s">
        <v>1233</v>
      </c>
    </row>
    <row r="3430" spans="16319:16319" x14ac:dyDescent="0.3">
      <c r="XCQ3430" t="s">
        <v>1234</v>
      </c>
    </row>
    <row r="3431" spans="16319:16319" x14ac:dyDescent="0.3">
      <c r="XCQ3431" t="s">
        <v>1235</v>
      </c>
    </row>
    <row r="3432" spans="16319:16319" x14ac:dyDescent="0.3">
      <c r="XCQ3432" t="s">
        <v>1236</v>
      </c>
    </row>
    <row r="3433" spans="16319:16319" x14ac:dyDescent="0.3">
      <c r="XCQ3433" t="s">
        <v>1237</v>
      </c>
    </row>
    <row r="3434" spans="16319:16319" x14ac:dyDescent="0.3">
      <c r="XCQ3434" t="s">
        <v>1238</v>
      </c>
    </row>
    <row r="3435" spans="16319:16319" x14ac:dyDescent="0.3">
      <c r="XCQ3435" t="s">
        <v>1239</v>
      </c>
    </row>
    <row r="3436" spans="16319:16319" x14ac:dyDescent="0.3">
      <c r="XCQ3436" t="s">
        <v>1240</v>
      </c>
    </row>
    <row r="3437" spans="16319:16319" x14ac:dyDescent="0.3">
      <c r="XCQ3437" t="s">
        <v>1241</v>
      </c>
    </row>
    <row r="3438" spans="16319:16319" x14ac:dyDescent="0.3">
      <c r="XCQ3438" t="s">
        <v>1242</v>
      </c>
    </row>
    <row r="3439" spans="16319:16319" x14ac:dyDescent="0.3">
      <c r="XCQ3439" t="s">
        <v>1243</v>
      </c>
    </row>
    <row r="3440" spans="16319:16319" x14ac:dyDescent="0.3">
      <c r="XCQ3440" t="s">
        <v>1244</v>
      </c>
    </row>
    <row r="3441" spans="16319:16319" x14ac:dyDescent="0.3">
      <c r="XCQ3441" t="s">
        <v>1245</v>
      </c>
    </row>
    <row r="3442" spans="16319:16319" x14ac:dyDescent="0.3">
      <c r="XCQ3442" t="s">
        <v>1246</v>
      </c>
    </row>
    <row r="3443" spans="16319:16319" x14ac:dyDescent="0.3">
      <c r="XCQ3443" t="s">
        <v>1247</v>
      </c>
    </row>
    <row r="3444" spans="16319:16319" x14ac:dyDescent="0.3">
      <c r="XCQ3444" t="s">
        <v>1248</v>
      </c>
    </row>
    <row r="3445" spans="16319:16319" x14ac:dyDescent="0.3">
      <c r="XCQ3445" t="s">
        <v>1249</v>
      </c>
    </row>
    <row r="3446" spans="16319:16319" x14ac:dyDescent="0.3">
      <c r="XCQ3446" t="s">
        <v>1250</v>
      </c>
    </row>
    <row r="3447" spans="16319:16319" x14ac:dyDescent="0.3">
      <c r="XCQ3447" t="s">
        <v>1251</v>
      </c>
    </row>
    <row r="3448" spans="16319:16319" x14ac:dyDescent="0.3">
      <c r="XCQ3448" t="s">
        <v>1252</v>
      </c>
    </row>
    <row r="3449" spans="16319:16319" x14ac:dyDescent="0.3">
      <c r="XCQ3449" t="s">
        <v>1253</v>
      </c>
    </row>
    <row r="3450" spans="16319:16319" x14ac:dyDescent="0.3">
      <c r="XCQ3450" t="s">
        <v>1254</v>
      </c>
    </row>
    <row r="3451" spans="16319:16319" x14ac:dyDescent="0.3">
      <c r="XCQ3451" t="s">
        <v>1255</v>
      </c>
    </row>
    <row r="3452" spans="16319:16319" x14ac:dyDescent="0.3">
      <c r="XCQ3452" t="s">
        <v>1256</v>
      </c>
    </row>
    <row r="3453" spans="16319:16319" x14ac:dyDescent="0.3">
      <c r="XCQ3453" t="s">
        <v>1257</v>
      </c>
    </row>
    <row r="3454" spans="16319:16319" x14ac:dyDescent="0.3">
      <c r="XCQ3454" t="s">
        <v>1258</v>
      </c>
    </row>
    <row r="3455" spans="16319:16319" x14ac:dyDescent="0.3">
      <c r="XCQ3455" t="s">
        <v>1259</v>
      </c>
    </row>
    <row r="3456" spans="16319:16319" x14ac:dyDescent="0.3">
      <c r="XCQ3456" t="s">
        <v>1260</v>
      </c>
    </row>
    <row r="3457" spans="16319:16319" x14ac:dyDescent="0.3">
      <c r="XCQ3457" t="s">
        <v>1261</v>
      </c>
    </row>
    <row r="3458" spans="16319:16319" x14ac:dyDescent="0.3">
      <c r="XCQ3458" t="s">
        <v>1262</v>
      </c>
    </row>
    <row r="3459" spans="16319:16319" x14ac:dyDescent="0.3">
      <c r="XCQ3459" t="s">
        <v>1263</v>
      </c>
    </row>
    <row r="3460" spans="16319:16319" x14ac:dyDescent="0.3">
      <c r="XCQ3460" t="s">
        <v>1264</v>
      </c>
    </row>
    <row r="3461" spans="16319:16319" x14ac:dyDescent="0.3">
      <c r="XCQ3461" t="s">
        <v>1265</v>
      </c>
    </row>
    <row r="3462" spans="16319:16319" x14ac:dyDescent="0.3">
      <c r="XCQ3462" t="s">
        <v>1266</v>
      </c>
    </row>
    <row r="3463" spans="16319:16319" x14ac:dyDescent="0.3">
      <c r="XCQ3463" t="s">
        <v>1267</v>
      </c>
    </row>
    <row r="3464" spans="16319:16319" x14ac:dyDescent="0.3">
      <c r="XCQ3464" t="s">
        <v>1268</v>
      </c>
    </row>
    <row r="3465" spans="16319:16319" x14ac:dyDescent="0.3">
      <c r="XCQ3465" t="s">
        <v>1269</v>
      </c>
    </row>
    <row r="3466" spans="16319:16319" x14ac:dyDescent="0.3">
      <c r="XCQ3466" t="s">
        <v>1270</v>
      </c>
    </row>
    <row r="3467" spans="16319:16319" x14ac:dyDescent="0.3">
      <c r="XCQ3467" t="s">
        <v>1271</v>
      </c>
    </row>
    <row r="3468" spans="16319:16319" x14ac:dyDescent="0.3">
      <c r="XCQ3468" t="s">
        <v>1272</v>
      </c>
    </row>
    <row r="3469" spans="16319:16319" x14ac:dyDescent="0.3">
      <c r="XCQ3469" t="s">
        <v>1273</v>
      </c>
    </row>
    <row r="3470" spans="16319:16319" x14ac:dyDescent="0.3">
      <c r="XCQ3470" t="s">
        <v>1274</v>
      </c>
    </row>
    <row r="3471" spans="16319:16319" x14ac:dyDescent="0.3">
      <c r="XCQ3471" t="s">
        <v>1275</v>
      </c>
    </row>
    <row r="3472" spans="16319:16319" x14ac:dyDescent="0.3">
      <c r="XCQ3472" t="s">
        <v>1276</v>
      </c>
    </row>
    <row r="3473" spans="16319:16319" x14ac:dyDescent="0.3">
      <c r="XCQ3473" t="s">
        <v>1277</v>
      </c>
    </row>
    <row r="3474" spans="16319:16319" x14ac:dyDescent="0.3">
      <c r="XCQ3474" t="s">
        <v>1278</v>
      </c>
    </row>
    <row r="3475" spans="16319:16319" x14ac:dyDescent="0.3">
      <c r="XCQ3475" t="s">
        <v>1279</v>
      </c>
    </row>
    <row r="3476" spans="16319:16319" x14ac:dyDescent="0.3">
      <c r="XCQ3476" t="s">
        <v>1280</v>
      </c>
    </row>
    <row r="3477" spans="16319:16319" x14ac:dyDescent="0.3">
      <c r="XCQ3477" t="s">
        <v>1281</v>
      </c>
    </row>
    <row r="3478" spans="16319:16319" x14ac:dyDescent="0.3">
      <c r="XCQ3478" t="s">
        <v>1282</v>
      </c>
    </row>
    <row r="3479" spans="16319:16319" x14ac:dyDescent="0.3">
      <c r="XCQ3479" t="s">
        <v>1283</v>
      </c>
    </row>
    <row r="3480" spans="16319:16319" x14ac:dyDescent="0.3">
      <c r="XCQ3480" t="s">
        <v>1284</v>
      </c>
    </row>
    <row r="3481" spans="16319:16319" x14ac:dyDescent="0.3">
      <c r="XCQ3481" t="s">
        <v>1285</v>
      </c>
    </row>
    <row r="3482" spans="16319:16319" x14ac:dyDescent="0.3">
      <c r="XCQ3482" t="s">
        <v>1286</v>
      </c>
    </row>
    <row r="3483" spans="16319:16319" x14ac:dyDescent="0.3">
      <c r="XCQ3483" t="s">
        <v>1287</v>
      </c>
    </row>
    <row r="3484" spans="16319:16319" x14ac:dyDescent="0.3">
      <c r="XCQ3484" t="s">
        <v>1288</v>
      </c>
    </row>
    <row r="3485" spans="16319:16319" x14ac:dyDescent="0.3">
      <c r="XCQ3485" t="s">
        <v>1289</v>
      </c>
    </row>
    <row r="3486" spans="16319:16319" x14ac:dyDescent="0.3">
      <c r="XCQ3486" t="s">
        <v>1290</v>
      </c>
    </row>
    <row r="3487" spans="16319:16319" x14ac:dyDescent="0.3">
      <c r="XCQ3487" t="s">
        <v>1291</v>
      </c>
    </row>
    <row r="3488" spans="16319:16319" x14ac:dyDescent="0.3">
      <c r="XCQ3488" t="s">
        <v>1292</v>
      </c>
    </row>
    <row r="3489" spans="16319:16319" x14ac:dyDescent="0.3">
      <c r="XCQ3489" t="s">
        <v>1293</v>
      </c>
    </row>
    <row r="3490" spans="16319:16319" x14ac:dyDescent="0.3">
      <c r="XCQ3490" t="s">
        <v>1294</v>
      </c>
    </row>
    <row r="3491" spans="16319:16319" x14ac:dyDescent="0.3">
      <c r="XCQ3491" t="s">
        <v>1295</v>
      </c>
    </row>
    <row r="3492" spans="16319:16319" x14ac:dyDescent="0.3">
      <c r="XCQ3492" t="s">
        <v>1296</v>
      </c>
    </row>
    <row r="3493" spans="16319:16319" x14ac:dyDescent="0.3">
      <c r="XCQ3493" t="s">
        <v>1297</v>
      </c>
    </row>
    <row r="3494" spans="16319:16319" x14ac:dyDescent="0.3">
      <c r="XCQ3494" t="s">
        <v>1298</v>
      </c>
    </row>
    <row r="3495" spans="16319:16319" x14ac:dyDescent="0.3">
      <c r="XCQ3495" t="s">
        <v>1299</v>
      </c>
    </row>
    <row r="3496" spans="16319:16319" x14ac:dyDescent="0.3">
      <c r="XCQ3496" t="s">
        <v>1300</v>
      </c>
    </row>
    <row r="3497" spans="16319:16319" x14ac:dyDescent="0.3">
      <c r="XCQ3497" t="s">
        <v>1301</v>
      </c>
    </row>
    <row r="3498" spans="16319:16319" x14ac:dyDescent="0.3">
      <c r="XCQ3498" t="s">
        <v>1302</v>
      </c>
    </row>
    <row r="3499" spans="16319:16319" x14ac:dyDescent="0.3">
      <c r="XCQ3499" t="s">
        <v>1303</v>
      </c>
    </row>
    <row r="3500" spans="16319:16319" x14ac:dyDescent="0.3">
      <c r="XCQ3500" t="s">
        <v>1304</v>
      </c>
    </row>
    <row r="3501" spans="16319:16319" x14ac:dyDescent="0.3">
      <c r="XCQ3501" t="s">
        <v>1305</v>
      </c>
    </row>
    <row r="3502" spans="16319:16319" x14ac:dyDescent="0.3">
      <c r="XCQ3502" t="s">
        <v>1306</v>
      </c>
    </row>
    <row r="3503" spans="16319:16319" x14ac:dyDescent="0.3">
      <c r="XCQ3503" t="s">
        <v>1307</v>
      </c>
    </row>
    <row r="3504" spans="16319:16319" x14ac:dyDescent="0.3">
      <c r="XCQ3504" t="s">
        <v>1308</v>
      </c>
    </row>
    <row r="3505" spans="16319:16319" x14ac:dyDescent="0.3">
      <c r="XCQ3505" t="s">
        <v>1309</v>
      </c>
    </row>
    <row r="3506" spans="16319:16319" x14ac:dyDescent="0.3">
      <c r="XCQ3506" t="s">
        <v>1310</v>
      </c>
    </row>
    <row r="3507" spans="16319:16319" x14ac:dyDescent="0.3">
      <c r="XCQ3507" t="s">
        <v>1311</v>
      </c>
    </row>
    <row r="3508" spans="16319:16319" x14ac:dyDescent="0.3">
      <c r="XCQ3508" t="s">
        <v>1312</v>
      </c>
    </row>
    <row r="3509" spans="16319:16319" x14ac:dyDescent="0.3">
      <c r="XCQ3509" t="s">
        <v>1313</v>
      </c>
    </row>
    <row r="3510" spans="16319:16319" x14ac:dyDescent="0.3">
      <c r="XCQ3510" t="s">
        <v>1314</v>
      </c>
    </row>
    <row r="3511" spans="16319:16319" x14ac:dyDescent="0.3">
      <c r="XCQ3511" t="s">
        <v>1315</v>
      </c>
    </row>
    <row r="3512" spans="16319:16319" x14ac:dyDescent="0.3">
      <c r="XCQ3512" t="s">
        <v>1316</v>
      </c>
    </row>
    <row r="3513" spans="16319:16319" x14ac:dyDescent="0.3">
      <c r="XCQ3513" t="s">
        <v>1317</v>
      </c>
    </row>
    <row r="3514" spans="16319:16319" x14ac:dyDescent="0.3">
      <c r="XCQ3514" t="s">
        <v>1318</v>
      </c>
    </row>
    <row r="3515" spans="16319:16319" x14ac:dyDescent="0.3">
      <c r="XCQ3515" t="s">
        <v>1319</v>
      </c>
    </row>
    <row r="3516" spans="16319:16319" x14ac:dyDescent="0.3">
      <c r="XCQ3516" t="s">
        <v>1320</v>
      </c>
    </row>
    <row r="3517" spans="16319:16319" x14ac:dyDescent="0.3">
      <c r="XCQ3517" t="s">
        <v>1321</v>
      </c>
    </row>
    <row r="3518" spans="16319:16319" x14ac:dyDescent="0.3">
      <c r="XCQ3518" t="s">
        <v>1322</v>
      </c>
    </row>
    <row r="3519" spans="16319:16319" x14ac:dyDescent="0.3">
      <c r="XCQ3519" t="s">
        <v>1323</v>
      </c>
    </row>
    <row r="3520" spans="16319:16319" x14ac:dyDescent="0.3">
      <c r="XCQ3520" t="s">
        <v>1324</v>
      </c>
    </row>
    <row r="3521" spans="16319:16319" x14ac:dyDescent="0.3">
      <c r="XCQ3521" t="s">
        <v>1325</v>
      </c>
    </row>
    <row r="3522" spans="16319:16319" x14ac:dyDescent="0.3">
      <c r="XCQ3522" t="s">
        <v>1326</v>
      </c>
    </row>
    <row r="3523" spans="16319:16319" x14ac:dyDescent="0.3">
      <c r="XCQ3523" t="s">
        <v>1327</v>
      </c>
    </row>
    <row r="3524" spans="16319:16319" x14ac:dyDescent="0.3">
      <c r="XCQ3524" t="s">
        <v>1328</v>
      </c>
    </row>
    <row r="3525" spans="16319:16319" x14ac:dyDescent="0.3">
      <c r="XCQ3525" t="s">
        <v>1329</v>
      </c>
    </row>
    <row r="3526" spans="16319:16319" x14ac:dyDescent="0.3">
      <c r="XCQ3526" t="s">
        <v>1330</v>
      </c>
    </row>
    <row r="3527" spans="16319:16319" x14ac:dyDescent="0.3">
      <c r="XCQ3527" t="s">
        <v>1331</v>
      </c>
    </row>
    <row r="3528" spans="16319:16319" x14ac:dyDescent="0.3">
      <c r="XCQ3528" t="s">
        <v>1332</v>
      </c>
    </row>
    <row r="3529" spans="16319:16319" x14ac:dyDescent="0.3">
      <c r="XCQ3529" t="s">
        <v>1333</v>
      </c>
    </row>
    <row r="3530" spans="16319:16319" x14ac:dyDescent="0.3">
      <c r="XCQ3530" t="s">
        <v>1334</v>
      </c>
    </row>
    <row r="3531" spans="16319:16319" x14ac:dyDescent="0.3">
      <c r="XCQ3531" t="s">
        <v>1335</v>
      </c>
    </row>
    <row r="3532" spans="16319:16319" x14ac:dyDescent="0.3">
      <c r="XCQ3532" t="s">
        <v>1336</v>
      </c>
    </row>
    <row r="3533" spans="16319:16319" x14ac:dyDescent="0.3">
      <c r="XCQ3533" t="s">
        <v>1337</v>
      </c>
    </row>
    <row r="3534" spans="16319:16319" x14ac:dyDescent="0.3">
      <c r="XCQ3534" t="s">
        <v>1338</v>
      </c>
    </row>
    <row r="3535" spans="16319:16319" x14ac:dyDescent="0.3">
      <c r="XCQ3535" t="s">
        <v>1339</v>
      </c>
    </row>
    <row r="3536" spans="16319:16319" x14ac:dyDescent="0.3">
      <c r="XCQ3536" t="s">
        <v>1340</v>
      </c>
    </row>
    <row r="3537" spans="16319:16319" x14ac:dyDescent="0.3">
      <c r="XCQ3537" t="s">
        <v>1341</v>
      </c>
    </row>
    <row r="3538" spans="16319:16319" x14ac:dyDescent="0.3">
      <c r="XCQ3538" t="s">
        <v>1342</v>
      </c>
    </row>
    <row r="3539" spans="16319:16319" x14ac:dyDescent="0.3">
      <c r="XCQ3539" t="s">
        <v>1343</v>
      </c>
    </row>
    <row r="3540" spans="16319:16319" x14ac:dyDescent="0.3">
      <c r="XCQ3540" t="s">
        <v>1344</v>
      </c>
    </row>
    <row r="3541" spans="16319:16319" x14ac:dyDescent="0.3">
      <c r="XCQ3541" t="s">
        <v>1345</v>
      </c>
    </row>
    <row r="3542" spans="16319:16319" x14ac:dyDescent="0.3">
      <c r="XCQ3542" t="s">
        <v>1346</v>
      </c>
    </row>
    <row r="3543" spans="16319:16319" x14ac:dyDescent="0.3">
      <c r="XCQ3543" t="s">
        <v>1347</v>
      </c>
    </row>
    <row r="3544" spans="16319:16319" x14ac:dyDescent="0.3">
      <c r="XCQ3544" t="s">
        <v>1348</v>
      </c>
    </row>
    <row r="3545" spans="16319:16319" x14ac:dyDescent="0.3">
      <c r="XCQ3545" t="s">
        <v>1349</v>
      </c>
    </row>
    <row r="3546" spans="16319:16319" x14ac:dyDescent="0.3">
      <c r="XCQ3546" t="s">
        <v>1350</v>
      </c>
    </row>
    <row r="3547" spans="16319:16319" x14ac:dyDescent="0.3">
      <c r="XCQ3547" t="s">
        <v>1351</v>
      </c>
    </row>
    <row r="3548" spans="16319:16319" x14ac:dyDescent="0.3">
      <c r="XCQ3548" t="s">
        <v>1352</v>
      </c>
    </row>
    <row r="3549" spans="16319:16319" x14ac:dyDescent="0.3">
      <c r="XCQ3549" t="s">
        <v>1353</v>
      </c>
    </row>
    <row r="3550" spans="16319:16319" x14ac:dyDescent="0.3">
      <c r="XCQ3550" t="s">
        <v>1354</v>
      </c>
    </row>
    <row r="3551" spans="16319:16319" x14ac:dyDescent="0.3">
      <c r="XCQ3551" t="s">
        <v>1355</v>
      </c>
    </row>
    <row r="3552" spans="16319:16319" x14ac:dyDescent="0.3">
      <c r="XCQ3552" t="s">
        <v>1356</v>
      </c>
    </row>
    <row r="3553" spans="16319:16319" x14ac:dyDescent="0.3">
      <c r="XCQ3553" t="s">
        <v>1357</v>
      </c>
    </row>
    <row r="3554" spans="16319:16319" x14ac:dyDescent="0.3">
      <c r="XCQ3554" t="s">
        <v>1358</v>
      </c>
    </row>
    <row r="3555" spans="16319:16319" x14ac:dyDescent="0.3">
      <c r="XCQ3555" t="s">
        <v>1359</v>
      </c>
    </row>
    <row r="3556" spans="16319:16319" x14ac:dyDescent="0.3">
      <c r="XCQ3556" t="s">
        <v>1360</v>
      </c>
    </row>
    <row r="3557" spans="16319:16319" x14ac:dyDescent="0.3">
      <c r="XCQ3557" t="s">
        <v>1361</v>
      </c>
    </row>
    <row r="3558" spans="16319:16319" x14ac:dyDescent="0.3">
      <c r="XCQ3558" t="s">
        <v>1362</v>
      </c>
    </row>
    <row r="3559" spans="16319:16319" x14ac:dyDescent="0.3">
      <c r="XCQ3559" t="s">
        <v>1363</v>
      </c>
    </row>
    <row r="3560" spans="16319:16319" x14ac:dyDescent="0.3">
      <c r="XCQ3560" t="s">
        <v>1364</v>
      </c>
    </row>
    <row r="3561" spans="16319:16319" x14ac:dyDescent="0.3">
      <c r="XCQ3561" t="s">
        <v>1365</v>
      </c>
    </row>
    <row r="3562" spans="16319:16319" x14ac:dyDescent="0.3">
      <c r="XCQ3562" t="s">
        <v>1366</v>
      </c>
    </row>
    <row r="3563" spans="16319:16319" x14ac:dyDescent="0.3">
      <c r="XCQ3563" t="s">
        <v>1367</v>
      </c>
    </row>
    <row r="3564" spans="16319:16319" x14ac:dyDescent="0.3">
      <c r="XCQ3564" t="s">
        <v>1368</v>
      </c>
    </row>
    <row r="3565" spans="16319:16319" x14ac:dyDescent="0.3">
      <c r="XCQ3565" t="s">
        <v>1369</v>
      </c>
    </row>
    <row r="3566" spans="16319:16319" x14ac:dyDescent="0.3">
      <c r="XCQ3566" t="s">
        <v>1370</v>
      </c>
    </row>
    <row r="3567" spans="16319:16319" x14ac:dyDescent="0.3">
      <c r="XCQ3567" t="s">
        <v>1371</v>
      </c>
    </row>
    <row r="3568" spans="16319:16319" x14ac:dyDescent="0.3">
      <c r="XCQ3568" t="s">
        <v>1372</v>
      </c>
    </row>
    <row r="3569" spans="16319:16319" x14ac:dyDescent="0.3">
      <c r="XCQ3569" t="s">
        <v>1373</v>
      </c>
    </row>
    <row r="3570" spans="16319:16319" x14ac:dyDescent="0.3">
      <c r="XCQ3570" t="s">
        <v>1374</v>
      </c>
    </row>
    <row r="3571" spans="16319:16319" x14ac:dyDescent="0.3">
      <c r="XCQ3571" t="s">
        <v>1375</v>
      </c>
    </row>
    <row r="3572" spans="16319:16319" x14ac:dyDescent="0.3">
      <c r="XCQ3572" t="s">
        <v>1376</v>
      </c>
    </row>
    <row r="3573" spans="16319:16319" x14ac:dyDescent="0.3">
      <c r="XCQ3573" t="s">
        <v>1377</v>
      </c>
    </row>
    <row r="3574" spans="16319:16319" x14ac:dyDescent="0.3">
      <c r="XCQ3574" t="s">
        <v>1378</v>
      </c>
    </row>
    <row r="3575" spans="16319:16319" x14ac:dyDescent="0.3">
      <c r="XCQ3575" t="s">
        <v>1379</v>
      </c>
    </row>
    <row r="3576" spans="16319:16319" x14ac:dyDescent="0.3">
      <c r="XCQ3576" t="s">
        <v>1380</v>
      </c>
    </row>
    <row r="3577" spans="16319:16319" x14ac:dyDescent="0.3">
      <c r="XCQ3577" t="s">
        <v>1381</v>
      </c>
    </row>
    <row r="3578" spans="16319:16319" x14ac:dyDescent="0.3">
      <c r="XCQ3578" t="s">
        <v>1382</v>
      </c>
    </row>
    <row r="3579" spans="16319:16319" x14ac:dyDescent="0.3">
      <c r="XCQ3579" t="s">
        <v>1383</v>
      </c>
    </row>
    <row r="3580" spans="16319:16319" x14ac:dyDescent="0.3">
      <c r="XCQ3580" t="s">
        <v>1384</v>
      </c>
    </row>
    <row r="3581" spans="16319:16319" x14ac:dyDescent="0.3">
      <c r="XCQ3581" t="s">
        <v>1385</v>
      </c>
    </row>
    <row r="3582" spans="16319:16319" x14ac:dyDescent="0.3">
      <c r="XCQ3582" t="s">
        <v>1386</v>
      </c>
    </row>
    <row r="3583" spans="16319:16319" x14ac:dyDescent="0.3">
      <c r="XCQ3583" t="s">
        <v>1387</v>
      </c>
    </row>
    <row r="3584" spans="16319:16319" x14ac:dyDescent="0.3">
      <c r="XCQ3584" t="s">
        <v>1388</v>
      </c>
    </row>
    <row r="3585" spans="16319:16319" x14ac:dyDescent="0.3">
      <c r="XCQ3585" t="s">
        <v>1389</v>
      </c>
    </row>
    <row r="3586" spans="16319:16319" x14ac:dyDescent="0.3">
      <c r="XCQ3586" t="s">
        <v>1390</v>
      </c>
    </row>
    <row r="3587" spans="16319:16319" x14ac:dyDescent="0.3">
      <c r="XCQ3587" t="s">
        <v>1391</v>
      </c>
    </row>
    <row r="3588" spans="16319:16319" x14ac:dyDescent="0.3">
      <c r="XCQ3588" t="s">
        <v>1392</v>
      </c>
    </row>
    <row r="3589" spans="16319:16319" x14ac:dyDescent="0.3">
      <c r="XCQ3589" t="s">
        <v>1393</v>
      </c>
    </row>
    <row r="3590" spans="16319:16319" x14ac:dyDescent="0.3">
      <c r="XCQ3590" t="s">
        <v>1394</v>
      </c>
    </row>
    <row r="3591" spans="16319:16319" x14ac:dyDescent="0.3">
      <c r="XCQ3591" t="s">
        <v>1395</v>
      </c>
    </row>
    <row r="3592" spans="16319:16319" x14ac:dyDescent="0.3">
      <c r="XCQ3592" t="s">
        <v>1396</v>
      </c>
    </row>
    <row r="3593" spans="16319:16319" x14ac:dyDescent="0.3">
      <c r="XCQ3593" t="s">
        <v>1397</v>
      </c>
    </row>
    <row r="3594" spans="16319:16319" x14ac:dyDescent="0.3">
      <c r="XCQ3594" t="s">
        <v>1398</v>
      </c>
    </row>
    <row r="3595" spans="16319:16319" x14ac:dyDescent="0.3">
      <c r="XCQ3595" t="s">
        <v>1399</v>
      </c>
    </row>
    <row r="3596" spans="16319:16319" x14ac:dyDescent="0.3">
      <c r="XCQ3596" t="s">
        <v>1400</v>
      </c>
    </row>
    <row r="3597" spans="16319:16319" x14ac:dyDescent="0.3">
      <c r="XCQ3597" t="s">
        <v>1401</v>
      </c>
    </row>
    <row r="3598" spans="16319:16319" x14ac:dyDescent="0.3">
      <c r="XCQ3598" t="s">
        <v>1402</v>
      </c>
    </row>
    <row r="3599" spans="16319:16319" x14ac:dyDescent="0.3">
      <c r="XCQ3599" t="s">
        <v>1403</v>
      </c>
    </row>
    <row r="3600" spans="16319:16319" x14ac:dyDescent="0.3">
      <c r="XCQ3600" t="s">
        <v>1404</v>
      </c>
    </row>
    <row r="3601" spans="16319:16319" x14ac:dyDescent="0.3">
      <c r="XCQ3601" t="s">
        <v>1405</v>
      </c>
    </row>
    <row r="3602" spans="16319:16319" x14ac:dyDescent="0.3">
      <c r="XCQ3602" t="s">
        <v>1406</v>
      </c>
    </row>
    <row r="3603" spans="16319:16319" x14ac:dyDescent="0.3">
      <c r="XCQ3603" t="s">
        <v>1407</v>
      </c>
    </row>
    <row r="3604" spans="16319:16319" x14ac:dyDescent="0.3">
      <c r="XCQ3604" t="s">
        <v>1408</v>
      </c>
    </row>
    <row r="3605" spans="16319:16319" x14ac:dyDescent="0.3">
      <c r="XCQ3605" t="s">
        <v>1409</v>
      </c>
    </row>
    <row r="3606" spans="16319:16319" x14ac:dyDescent="0.3">
      <c r="XCQ3606" t="s">
        <v>1410</v>
      </c>
    </row>
    <row r="3607" spans="16319:16319" x14ac:dyDescent="0.3">
      <c r="XCQ3607" t="s">
        <v>1411</v>
      </c>
    </row>
    <row r="3608" spans="16319:16319" x14ac:dyDescent="0.3">
      <c r="XCQ3608" t="s">
        <v>1412</v>
      </c>
    </row>
    <row r="3609" spans="16319:16319" x14ac:dyDescent="0.3">
      <c r="XCQ3609" t="s">
        <v>1413</v>
      </c>
    </row>
    <row r="3610" spans="16319:16319" x14ac:dyDescent="0.3">
      <c r="XCQ3610" t="s">
        <v>1414</v>
      </c>
    </row>
    <row r="3611" spans="16319:16319" x14ac:dyDescent="0.3">
      <c r="XCQ3611" t="s">
        <v>1415</v>
      </c>
    </row>
    <row r="3612" spans="16319:16319" x14ac:dyDescent="0.3">
      <c r="XCQ3612" t="s">
        <v>1416</v>
      </c>
    </row>
    <row r="3613" spans="16319:16319" x14ac:dyDescent="0.3">
      <c r="XCQ3613" t="s">
        <v>1417</v>
      </c>
    </row>
    <row r="3614" spans="16319:16319" x14ac:dyDescent="0.3">
      <c r="XCQ3614" t="s">
        <v>1418</v>
      </c>
    </row>
    <row r="3615" spans="16319:16319" x14ac:dyDescent="0.3">
      <c r="XCQ3615" t="s">
        <v>1419</v>
      </c>
    </row>
    <row r="3616" spans="16319:16319" x14ac:dyDescent="0.3">
      <c r="XCQ3616" t="s">
        <v>1420</v>
      </c>
    </row>
    <row r="3617" spans="16319:16319" x14ac:dyDescent="0.3">
      <c r="XCQ3617" t="s">
        <v>1421</v>
      </c>
    </row>
    <row r="3618" spans="16319:16319" x14ac:dyDescent="0.3">
      <c r="XCQ3618" t="s">
        <v>1422</v>
      </c>
    </row>
    <row r="3619" spans="16319:16319" x14ac:dyDescent="0.3">
      <c r="XCQ3619" t="s">
        <v>1423</v>
      </c>
    </row>
    <row r="3620" spans="16319:16319" x14ac:dyDescent="0.3">
      <c r="XCQ3620" t="s">
        <v>1424</v>
      </c>
    </row>
    <row r="3621" spans="16319:16319" x14ac:dyDescent="0.3">
      <c r="XCQ3621" t="s">
        <v>1425</v>
      </c>
    </row>
    <row r="3622" spans="16319:16319" x14ac:dyDescent="0.3">
      <c r="XCQ3622" t="s">
        <v>1426</v>
      </c>
    </row>
    <row r="3623" spans="16319:16319" x14ac:dyDescent="0.3">
      <c r="XCQ3623" t="s">
        <v>1427</v>
      </c>
    </row>
    <row r="3624" spans="16319:16319" x14ac:dyDescent="0.3">
      <c r="XCQ3624" t="s">
        <v>1428</v>
      </c>
    </row>
    <row r="3625" spans="16319:16319" x14ac:dyDescent="0.3">
      <c r="XCQ3625" t="s">
        <v>1429</v>
      </c>
    </row>
    <row r="3626" spans="16319:16319" x14ac:dyDescent="0.3">
      <c r="XCQ3626" t="s">
        <v>1430</v>
      </c>
    </row>
    <row r="3627" spans="16319:16319" x14ac:dyDescent="0.3">
      <c r="XCQ3627" t="s">
        <v>1431</v>
      </c>
    </row>
    <row r="3628" spans="16319:16319" x14ac:dyDescent="0.3">
      <c r="XCQ3628" t="s">
        <v>1432</v>
      </c>
    </row>
    <row r="3629" spans="16319:16319" x14ac:dyDescent="0.3">
      <c r="XCQ3629" t="s">
        <v>1433</v>
      </c>
    </row>
    <row r="3630" spans="16319:16319" x14ac:dyDescent="0.3">
      <c r="XCQ3630" t="s">
        <v>1434</v>
      </c>
    </row>
    <row r="3631" spans="16319:16319" x14ac:dyDescent="0.3">
      <c r="XCQ3631" t="s">
        <v>1435</v>
      </c>
    </row>
    <row r="3632" spans="16319:16319" x14ac:dyDescent="0.3">
      <c r="XCQ3632" t="s">
        <v>1436</v>
      </c>
    </row>
    <row r="3633" spans="16319:16319" x14ac:dyDescent="0.3">
      <c r="XCQ3633" t="s">
        <v>1437</v>
      </c>
    </row>
    <row r="3634" spans="16319:16319" x14ac:dyDescent="0.3">
      <c r="XCQ3634" t="s">
        <v>1438</v>
      </c>
    </row>
    <row r="3635" spans="16319:16319" x14ac:dyDescent="0.3">
      <c r="XCQ3635" t="s">
        <v>1439</v>
      </c>
    </row>
    <row r="3636" spans="16319:16319" x14ac:dyDescent="0.3">
      <c r="XCQ3636" t="s">
        <v>1440</v>
      </c>
    </row>
    <row r="3637" spans="16319:16319" x14ac:dyDescent="0.3">
      <c r="XCQ3637" t="s">
        <v>1441</v>
      </c>
    </row>
    <row r="3638" spans="16319:16319" x14ac:dyDescent="0.3">
      <c r="XCQ3638" t="s">
        <v>1442</v>
      </c>
    </row>
    <row r="3639" spans="16319:16319" x14ac:dyDescent="0.3">
      <c r="XCQ3639" t="s">
        <v>1443</v>
      </c>
    </row>
    <row r="3640" spans="16319:16319" x14ac:dyDescent="0.3">
      <c r="XCQ3640" t="s">
        <v>1444</v>
      </c>
    </row>
    <row r="3641" spans="16319:16319" x14ac:dyDescent="0.3">
      <c r="XCQ3641" t="s">
        <v>1445</v>
      </c>
    </row>
    <row r="3642" spans="16319:16319" x14ac:dyDescent="0.3">
      <c r="XCQ3642" t="s">
        <v>1446</v>
      </c>
    </row>
    <row r="3643" spans="16319:16319" x14ac:dyDescent="0.3">
      <c r="XCQ3643" t="s">
        <v>1447</v>
      </c>
    </row>
    <row r="3644" spans="16319:16319" x14ac:dyDescent="0.3">
      <c r="XCQ3644" t="s">
        <v>1448</v>
      </c>
    </row>
    <row r="3645" spans="16319:16319" x14ac:dyDescent="0.3">
      <c r="XCQ3645" t="s">
        <v>1449</v>
      </c>
    </row>
    <row r="3646" spans="16319:16319" x14ac:dyDescent="0.3">
      <c r="XCQ3646" t="s">
        <v>1450</v>
      </c>
    </row>
    <row r="3647" spans="16319:16319" x14ac:dyDescent="0.3">
      <c r="XCQ3647" t="s">
        <v>1451</v>
      </c>
    </row>
    <row r="3648" spans="16319:16319" x14ac:dyDescent="0.3">
      <c r="XCQ3648" t="s">
        <v>1452</v>
      </c>
    </row>
    <row r="3649" spans="16319:16319" x14ac:dyDescent="0.3">
      <c r="XCQ3649" t="s">
        <v>1453</v>
      </c>
    </row>
    <row r="3650" spans="16319:16319" x14ac:dyDescent="0.3">
      <c r="XCQ3650" t="s">
        <v>1454</v>
      </c>
    </row>
    <row r="3651" spans="16319:16319" x14ac:dyDescent="0.3">
      <c r="XCQ3651" t="s">
        <v>1455</v>
      </c>
    </row>
    <row r="3652" spans="16319:16319" x14ac:dyDescent="0.3">
      <c r="XCQ3652" t="s">
        <v>1456</v>
      </c>
    </row>
    <row r="3653" spans="16319:16319" x14ac:dyDescent="0.3">
      <c r="XCQ3653" t="s">
        <v>1457</v>
      </c>
    </row>
    <row r="3654" spans="16319:16319" x14ac:dyDescent="0.3">
      <c r="XCQ3654" t="s">
        <v>1458</v>
      </c>
    </row>
    <row r="3655" spans="16319:16319" x14ac:dyDescent="0.3">
      <c r="XCQ3655" t="s">
        <v>1459</v>
      </c>
    </row>
    <row r="3656" spans="16319:16319" x14ac:dyDescent="0.3">
      <c r="XCQ3656" t="s">
        <v>1460</v>
      </c>
    </row>
    <row r="3657" spans="16319:16319" x14ac:dyDescent="0.3">
      <c r="XCQ3657" t="s">
        <v>1461</v>
      </c>
    </row>
    <row r="3658" spans="16319:16319" x14ac:dyDescent="0.3">
      <c r="XCQ3658" t="s">
        <v>1462</v>
      </c>
    </row>
    <row r="3659" spans="16319:16319" x14ac:dyDescent="0.3">
      <c r="XCQ3659" t="s">
        <v>1463</v>
      </c>
    </row>
    <row r="3660" spans="16319:16319" x14ac:dyDescent="0.3">
      <c r="XCQ3660" t="s">
        <v>1464</v>
      </c>
    </row>
    <row r="3661" spans="16319:16319" x14ac:dyDescent="0.3">
      <c r="XCQ3661" t="s">
        <v>1465</v>
      </c>
    </row>
    <row r="3662" spans="16319:16319" x14ac:dyDescent="0.3">
      <c r="XCQ3662" t="s">
        <v>1466</v>
      </c>
    </row>
    <row r="3663" spans="16319:16319" x14ac:dyDescent="0.3">
      <c r="XCQ3663" t="s">
        <v>1467</v>
      </c>
    </row>
    <row r="3664" spans="16319:16319" x14ac:dyDescent="0.3">
      <c r="XCQ3664" t="s">
        <v>1468</v>
      </c>
    </row>
    <row r="3665" spans="16319:16319" x14ac:dyDescent="0.3">
      <c r="XCQ3665" t="s">
        <v>1469</v>
      </c>
    </row>
    <row r="3666" spans="16319:16319" x14ac:dyDescent="0.3">
      <c r="XCQ3666" t="s">
        <v>1470</v>
      </c>
    </row>
    <row r="3667" spans="16319:16319" x14ac:dyDescent="0.3">
      <c r="XCQ3667" t="s">
        <v>1471</v>
      </c>
    </row>
    <row r="3668" spans="16319:16319" x14ac:dyDescent="0.3">
      <c r="XCQ3668" t="s">
        <v>1472</v>
      </c>
    </row>
    <row r="3669" spans="16319:16319" x14ac:dyDescent="0.3">
      <c r="XCQ3669" t="s">
        <v>1473</v>
      </c>
    </row>
    <row r="3670" spans="16319:16319" x14ac:dyDescent="0.3">
      <c r="XCQ3670" t="s">
        <v>1474</v>
      </c>
    </row>
    <row r="3671" spans="16319:16319" x14ac:dyDescent="0.3">
      <c r="XCQ3671" t="s">
        <v>1475</v>
      </c>
    </row>
    <row r="3672" spans="16319:16319" x14ac:dyDescent="0.3">
      <c r="XCQ3672" t="s">
        <v>1476</v>
      </c>
    </row>
    <row r="3673" spans="16319:16319" x14ac:dyDescent="0.3">
      <c r="XCQ3673" t="s">
        <v>1477</v>
      </c>
    </row>
    <row r="3674" spans="16319:16319" x14ac:dyDescent="0.3">
      <c r="XCQ3674" t="s">
        <v>1478</v>
      </c>
    </row>
    <row r="3675" spans="16319:16319" x14ac:dyDescent="0.3">
      <c r="XCQ3675" t="s">
        <v>1479</v>
      </c>
    </row>
    <row r="3676" spans="16319:16319" x14ac:dyDescent="0.3">
      <c r="XCQ3676" t="s">
        <v>1480</v>
      </c>
    </row>
    <row r="3677" spans="16319:16319" x14ac:dyDescent="0.3">
      <c r="XCQ3677" t="s">
        <v>1481</v>
      </c>
    </row>
    <row r="3678" spans="16319:16319" x14ac:dyDescent="0.3">
      <c r="XCQ3678" t="s">
        <v>1482</v>
      </c>
    </row>
    <row r="3679" spans="16319:16319" x14ac:dyDescent="0.3">
      <c r="XCQ3679" t="s">
        <v>1483</v>
      </c>
    </row>
    <row r="3680" spans="16319:16319" x14ac:dyDescent="0.3">
      <c r="XCQ3680" t="s">
        <v>1484</v>
      </c>
    </row>
    <row r="3681" spans="16319:16319" x14ac:dyDescent="0.3">
      <c r="XCQ3681" t="s">
        <v>1485</v>
      </c>
    </row>
    <row r="3682" spans="16319:16319" x14ac:dyDescent="0.3">
      <c r="XCQ3682" t="s">
        <v>1486</v>
      </c>
    </row>
    <row r="3683" spans="16319:16319" x14ac:dyDescent="0.3">
      <c r="XCQ3683" t="s">
        <v>1487</v>
      </c>
    </row>
    <row r="3684" spans="16319:16319" x14ac:dyDescent="0.3">
      <c r="XCQ3684" t="s">
        <v>1488</v>
      </c>
    </row>
    <row r="3685" spans="16319:16319" x14ac:dyDescent="0.3">
      <c r="XCQ3685" t="s">
        <v>1489</v>
      </c>
    </row>
    <row r="3686" spans="16319:16319" x14ac:dyDescent="0.3">
      <c r="XCQ3686" t="s">
        <v>1490</v>
      </c>
    </row>
    <row r="3687" spans="16319:16319" x14ac:dyDescent="0.3">
      <c r="XCQ3687" t="s">
        <v>1491</v>
      </c>
    </row>
    <row r="3688" spans="16319:16319" x14ac:dyDescent="0.3">
      <c r="XCQ3688" t="s">
        <v>1492</v>
      </c>
    </row>
    <row r="3689" spans="16319:16319" x14ac:dyDescent="0.3">
      <c r="XCQ3689" t="s">
        <v>1493</v>
      </c>
    </row>
    <row r="3690" spans="16319:16319" x14ac:dyDescent="0.3">
      <c r="XCQ3690" t="s">
        <v>1494</v>
      </c>
    </row>
    <row r="3691" spans="16319:16319" x14ac:dyDescent="0.3">
      <c r="XCQ3691" t="s">
        <v>1495</v>
      </c>
    </row>
    <row r="3692" spans="16319:16319" x14ac:dyDescent="0.3">
      <c r="XCQ3692" t="s">
        <v>1496</v>
      </c>
    </row>
    <row r="3693" spans="16319:16319" x14ac:dyDescent="0.3">
      <c r="XCQ3693" t="s">
        <v>1497</v>
      </c>
    </row>
    <row r="3694" spans="16319:16319" x14ac:dyDescent="0.3">
      <c r="XCQ3694" t="s">
        <v>1498</v>
      </c>
    </row>
    <row r="3695" spans="16319:16319" x14ac:dyDescent="0.3">
      <c r="XCQ3695" t="s">
        <v>1499</v>
      </c>
    </row>
    <row r="3696" spans="16319:16319" x14ac:dyDescent="0.3">
      <c r="XCQ3696" t="s">
        <v>1500</v>
      </c>
    </row>
    <row r="3697" spans="16319:16319" x14ac:dyDescent="0.3">
      <c r="XCQ3697" t="s">
        <v>1501</v>
      </c>
    </row>
    <row r="3698" spans="16319:16319" x14ac:dyDescent="0.3">
      <c r="XCQ3698" t="s">
        <v>1502</v>
      </c>
    </row>
    <row r="3699" spans="16319:16319" x14ac:dyDescent="0.3">
      <c r="XCQ3699" t="s">
        <v>1503</v>
      </c>
    </row>
    <row r="3700" spans="16319:16319" x14ac:dyDescent="0.3">
      <c r="XCQ3700" t="s">
        <v>1504</v>
      </c>
    </row>
    <row r="3701" spans="16319:16319" x14ac:dyDescent="0.3">
      <c r="XCQ3701" t="s">
        <v>1505</v>
      </c>
    </row>
    <row r="3702" spans="16319:16319" x14ac:dyDescent="0.3">
      <c r="XCQ3702" t="s">
        <v>1506</v>
      </c>
    </row>
    <row r="3703" spans="16319:16319" x14ac:dyDescent="0.3">
      <c r="XCQ3703" t="s">
        <v>1507</v>
      </c>
    </row>
    <row r="3704" spans="16319:16319" x14ac:dyDescent="0.3">
      <c r="XCQ3704" t="s">
        <v>1508</v>
      </c>
    </row>
    <row r="3705" spans="16319:16319" x14ac:dyDescent="0.3">
      <c r="XCQ3705" t="s">
        <v>1509</v>
      </c>
    </row>
    <row r="3706" spans="16319:16319" x14ac:dyDescent="0.3">
      <c r="XCQ3706" t="s">
        <v>1510</v>
      </c>
    </row>
    <row r="3707" spans="16319:16319" x14ac:dyDescent="0.3">
      <c r="XCQ3707" t="s">
        <v>1511</v>
      </c>
    </row>
    <row r="3708" spans="16319:16319" x14ac:dyDescent="0.3">
      <c r="XCQ3708" t="s">
        <v>1512</v>
      </c>
    </row>
    <row r="3709" spans="16319:16319" x14ac:dyDescent="0.3">
      <c r="XCQ3709" t="s">
        <v>1513</v>
      </c>
    </row>
    <row r="3710" spans="16319:16319" x14ac:dyDescent="0.3">
      <c r="XCQ3710" t="s">
        <v>1514</v>
      </c>
    </row>
    <row r="3711" spans="16319:16319" x14ac:dyDescent="0.3">
      <c r="XCQ3711" t="s">
        <v>1515</v>
      </c>
    </row>
    <row r="3712" spans="16319:16319" x14ac:dyDescent="0.3">
      <c r="XCQ3712" t="s">
        <v>1516</v>
      </c>
    </row>
    <row r="3713" spans="16319:16319" x14ac:dyDescent="0.3">
      <c r="XCQ3713" t="s">
        <v>1517</v>
      </c>
    </row>
    <row r="3714" spans="16319:16319" x14ac:dyDescent="0.3">
      <c r="XCQ3714" t="s">
        <v>1518</v>
      </c>
    </row>
    <row r="3715" spans="16319:16319" x14ac:dyDescent="0.3">
      <c r="XCQ3715" t="s">
        <v>1519</v>
      </c>
    </row>
    <row r="3716" spans="16319:16319" x14ac:dyDescent="0.3">
      <c r="XCQ3716" t="s">
        <v>1520</v>
      </c>
    </row>
    <row r="3717" spans="16319:16319" x14ac:dyDescent="0.3">
      <c r="XCQ3717" t="s">
        <v>1521</v>
      </c>
    </row>
    <row r="3718" spans="16319:16319" x14ac:dyDescent="0.3">
      <c r="XCQ3718" t="s">
        <v>1522</v>
      </c>
    </row>
    <row r="3719" spans="16319:16319" x14ac:dyDescent="0.3">
      <c r="XCQ3719" t="s">
        <v>1523</v>
      </c>
    </row>
    <row r="3720" spans="16319:16319" x14ac:dyDescent="0.3">
      <c r="XCQ3720" t="s">
        <v>1524</v>
      </c>
    </row>
    <row r="3721" spans="16319:16319" x14ac:dyDescent="0.3">
      <c r="XCQ3721" t="s">
        <v>1525</v>
      </c>
    </row>
    <row r="3722" spans="16319:16319" x14ac:dyDescent="0.3">
      <c r="XCQ3722" t="s">
        <v>1526</v>
      </c>
    </row>
    <row r="3723" spans="16319:16319" x14ac:dyDescent="0.3">
      <c r="XCQ3723" t="s">
        <v>1527</v>
      </c>
    </row>
    <row r="3724" spans="16319:16319" x14ac:dyDescent="0.3">
      <c r="XCQ3724" t="s">
        <v>1528</v>
      </c>
    </row>
    <row r="3725" spans="16319:16319" x14ac:dyDescent="0.3">
      <c r="XCQ3725" t="s">
        <v>1529</v>
      </c>
    </row>
    <row r="3726" spans="16319:16319" x14ac:dyDescent="0.3">
      <c r="XCQ3726" t="s">
        <v>1530</v>
      </c>
    </row>
    <row r="3727" spans="16319:16319" x14ac:dyDescent="0.3">
      <c r="XCQ3727" t="s">
        <v>1531</v>
      </c>
    </row>
    <row r="3728" spans="16319:16319" x14ac:dyDescent="0.3">
      <c r="XCQ3728" t="s">
        <v>1532</v>
      </c>
    </row>
    <row r="3729" spans="16319:16319" x14ac:dyDescent="0.3">
      <c r="XCQ3729" t="s">
        <v>1533</v>
      </c>
    </row>
    <row r="3730" spans="16319:16319" x14ac:dyDescent="0.3">
      <c r="XCQ3730" t="s">
        <v>1534</v>
      </c>
    </row>
    <row r="3731" spans="16319:16319" x14ac:dyDescent="0.3">
      <c r="XCQ3731" t="s">
        <v>1535</v>
      </c>
    </row>
    <row r="3732" spans="16319:16319" x14ac:dyDescent="0.3">
      <c r="XCQ3732" t="s">
        <v>1536</v>
      </c>
    </row>
    <row r="3733" spans="16319:16319" x14ac:dyDescent="0.3">
      <c r="XCQ3733" t="s">
        <v>1537</v>
      </c>
    </row>
    <row r="3734" spans="16319:16319" x14ac:dyDescent="0.3">
      <c r="XCQ3734" t="s">
        <v>1538</v>
      </c>
    </row>
    <row r="3735" spans="16319:16319" x14ac:dyDescent="0.3">
      <c r="XCQ3735" t="s">
        <v>1539</v>
      </c>
    </row>
    <row r="3736" spans="16319:16319" x14ac:dyDescent="0.3">
      <c r="XCQ3736" t="s">
        <v>1540</v>
      </c>
    </row>
    <row r="3737" spans="16319:16319" x14ac:dyDescent="0.3">
      <c r="XCQ3737" t="s">
        <v>1541</v>
      </c>
    </row>
    <row r="3738" spans="16319:16319" x14ac:dyDescent="0.3">
      <c r="XCQ3738" t="s">
        <v>1542</v>
      </c>
    </row>
    <row r="3739" spans="16319:16319" x14ac:dyDescent="0.3">
      <c r="XCQ3739" t="s">
        <v>1543</v>
      </c>
    </row>
    <row r="3740" spans="16319:16319" x14ac:dyDescent="0.3">
      <c r="XCQ3740" t="s">
        <v>1544</v>
      </c>
    </row>
    <row r="3741" spans="16319:16319" x14ac:dyDescent="0.3">
      <c r="XCQ3741" t="s">
        <v>1545</v>
      </c>
    </row>
    <row r="3742" spans="16319:16319" x14ac:dyDescent="0.3">
      <c r="XCQ3742" t="s">
        <v>1546</v>
      </c>
    </row>
    <row r="3743" spans="16319:16319" x14ac:dyDescent="0.3">
      <c r="XCQ3743" t="s">
        <v>1547</v>
      </c>
    </row>
    <row r="3744" spans="16319:16319" x14ac:dyDescent="0.3">
      <c r="XCQ3744" t="s">
        <v>1548</v>
      </c>
    </row>
    <row r="3745" spans="16319:16319" x14ac:dyDescent="0.3">
      <c r="XCQ3745" t="s">
        <v>1549</v>
      </c>
    </row>
    <row r="3746" spans="16319:16319" x14ac:dyDescent="0.3">
      <c r="XCQ3746" t="s">
        <v>1550</v>
      </c>
    </row>
    <row r="3747" spans="16319:16319" x14ac:dyDescent="0.3">
      <c r="XCQ3747" t="s">
        <v>1551</v>
      </c>
    </row>
    <row r="3748" spans="16319:16319" x14ac:dyDescent="0.3">
      <c r="XCQ3748" t="s">
        <v>1552</v>
      </c>
    </row>
    <row r="3749" spans="16319:16319" x14ac:dyDescent="0.3">
      <c r="XCQ3749" t="s">
        <v>1553</v>
      </c>
    </row>
    <row r="3750" spans="16319:16319" x14ac:dyDescent="0.3">
      <c r="XCQ3750" t="s">
        <v>1554</v>
      </c>
    </row>
    <row r="3751" spans="16319:16319" x14ac:dyDescent="0.3">
      <c r="XCQ3751" t="s">
        <v>1555</v>
      </c>
    </row>
    <row r="3752" spans="16319:16319" x14ac:dyDescent="0.3">
      <c r="XCQ3752" t="s">
        <v>1556</v>
      </c>
    </row>
    <row r="3753" spans="16319:16319" x14ac:dyDescent="0.3">
      <c r="XCQ3753" t="s">
        <v>1557</v>
      </c>
    </row>
    <row r="3754" spans="16319:16319" x14ac:dyDescent="0.3">
      <c r="XCQ3754" t="s">
        <v>1558</v>
      </c>
    </row>
    <row r="3755" spans="16319:16319" x14ac:dyDescent="0.3">
      <c r="XCQ3755" t="s">
        <v>1559</v>
      </c>
    </row>
    <row r="3756" spans="16319:16319" x14ac:dyDescent="0.3">
      <c r="XCQ3756" t="s">
        <v>1560</v>
      </c>
    </row>
    <row r="3757" spans="16319:16319" x14ac:dyDescent="0.3">
      <c r="XCQ3757" t="s">
        <v>1561</v>
      </c>
    </row>
    <row r="3758" spans="16319:16319" x14ac:dyDescent="0.3">
      <c r="XCQ3758" t="s">
        <v>1562</v>
      </c>
    </row>
    <row r="3759" spans="16319:16319" x14ac:dyDescent="0.3">
      <c r="XCQ3759" t="s">
        <v>1563</v>
      </c>
    </row>
    <row r="3760" spans="16319:16319" x14ac:dyDescent="0.3">
      <c r="XCQ3760" t="s">
        <v>1564</v>
      </c>
    </row>
    <row r="3761" spans="16319:16319" x14ac:dyDescent="0.3">
      <c r="XCQ3761" t="s">
        <v>1565</v>
      </c>
    </row>
    <row r="3762" spans="16319:16319" x14ac:dyDescent="0.3">
      <c r="XCQ3762" t="s">
        <v>1566</v>
      </c>
    </row>
    <row r="3763" spans="16319:16319" x14ac:dyDescent="0.3">
      <c r="XCQ3763" t="s">
        <v>1567</v>
      </c>
    </row>
    <row r="3764" spans="16319:16319" x14ac:dyDescent="0.3">
      <c r="XCQ3764" t="s">
        <v>1568</v>
      </c>
    </row>
    <row r="3765" spans="16319:16319" x14ac:dyDescent="0.3">
      <c r="XCQ3765" t="s">
        <v>1569</v>
      </c>
    </row>
    <row r="3766" spans="16319:16319" x14ac:dyDescent="0.3">
      <c r="XCQ3766" t="s">
        <v>1570</v>
      </c>
    </row>
    <row r="3767" spans="16319:16319" x14ac:dyDescent="0.3">
      <c r="XCQ3767" t="s">
        <v>1571</v>
      </c>
    </row>
    <row r="3768" spans="16319:16319" x14ac:dyDescent="0.3">
      <c r="XCQ3768" t="s">
        <v>1572</v>
      </c>
    </row>
    <row r="3769" spans="16319:16319" x14ac:dyDescent="0.3">
      <c r="XCQ3769" t="s">
        <v>1573</v>
      </c>
    </row>
    <row r="3770" spans="16319:16319" x14ac:dyDescent="0.3">
      <c r="XCQ3770" t="s">
        <v>1574</v>
      </c>
    </row>
    <row r="3771" spans="16319:16319" x14ac:dyDescent="0.3">
      <c r="XCQ3771" t="s">
        <v>1575</v>
      </c>
    </row>
    <row r="3772" spans="16319:16319" x14ac:dyDescent="0.3">
      <c r="XCQ3772" t="s">
        <v>1576</v>
      </c>
    </row>
    <row r="3773" spans="16319:16319" x14ac:dyDescent="0.3">
      <c r="XCQ3773" t="s">
        <v>1577</v>
      </c>
    </row>
    <row r="3774" spans="16319:16319" x14ac:dyDescent="0.3">
      <c r="XCQ3774" t="s">
        <v>1578</v>
      </c>
    </row>
    <row r="3775" spans="16319:16319" x14ac:dyDescent="0.3">
      <c r="XCQ3775" t="s">
        <v>1579</v>
      </c>
    </row>
    <row r="3776" spans="16319:16319" x14ac:dyDescent="0.3">
      <c r="XCQ3776" t="s">
        <v>1580</v>
      </c>
    </row>
    <row r="3777" spans="16319:16319" x14ac:dyDescent="0.3">
      <c r="XCQ3777" t="s">
        <v>1581</v>
      </c>
    </row>
    <row r="3778" spans="16319:16319" x14ac:dyDescent="0.3">
      <c r="XCQ3778" t="s">
        <v>1582</v>
      </c>
    </row>
    <row r="3779" spans="16319:16319" x14ac:dyDescent="0.3">
      <c r="XCQ3779" t="s">
        <v>1583</v>
      </c>
    </row>
    <row r="3780" spans="16319:16319" x14ac:dyDescent="0.3">
      <c r="XCQ3780" t="s">
        <v>1584</v>
      </c>
    </row>
    <row r="3781" spans="16319:16319" x14ac:dyDescent="0.3">
      <c r="XCQ3781" t="s">
        <v>1585</v>
      </c>
    </row>
    <row r="3782" spans="16319:16319" x14ac:dyDescent="0.3">
      <c r="XCQ3782" t="s">
        <v>1586</v>
      </c>
    </row>
    <row r="3783" spans="16319:16319" x14ac:dyDescent="0.3">
      <c r="XCQ3783" t="s">
        <v>1587</v>
      </c>
    </row>
    <row r="3784" spans="16319:16319" x14ac:dyDescent="0.3">
      <c r="XCQ3784" t="s">
        <v>1588</v>
      </c>
    </row>
    <row r="3785" spans="16319:16319" x14ac:dyDescent="0.3">
      <c r="XCQ3785" t="s">
        <v>1589</v>
      </c>
    </row>
    <row r="3786" spans="16319:16319" x14ac:dyDescent="0.3">
      <c r="XCQ3786" t="s">
        <v>1590</v>
      </c>
    </row>
    <row r="3787" spans="16319:16319" x14ac:dyDescent="0.3">
      <c r="XCQ3787" t="s">
        <v>1591</v>
      </c>
    </row>
    <row r="3788" spans="16319:16319" x14ac:dyDescent="0.3">
      <c r="XCQ3788" t="s">
        <v>1592</v>
      </c>
    </row>
    <row r="3789" spans="16319:16319" x14ac:dyDescent="0.3">
      <c r="XCQ3789" t="s">
        <v>1593</v>
      </c>
    </row>
    <row r="3790" spans="16319:16319" x14ac:dyDescent="0.3">
      <c r="XCQ3790" t="s">
        <v>1594</v>
      </c>
    </row>
    <row r="3791" spans="16319:16319" x14ac:dyDescent="0.3">
      <c r="XCQ3791" t="s">
        <v>1595</v>
      </c>
    </row>
    <row r="3792" spans="16319:16319" x14ac:dyDescent="0.3">
      <c r="XCQ3792" t="s">
        <v>1596</v>
      </c>
    </row>
    <row r="3793" spans="16319:16319" x14ac:dyDescent="0.3">
      <c r="XCQ3793" t="s">
        <v>1597</v>
      </c>
    </row>
    <row r="3794" spans="16319:16319" x14ac:dyDescent="0.3">
      <c r="XCQ3794" t="s">
        <v>1598</v>
      </c>
    </row>
    <row r="3795" spans="16319:16319" x14ac:dyDescent="0.3">
      <c r="XCQ3795" t="s">
        <v>1599</v>
      </c>
    </row>
    <row r="3796" spans="16319:16319" x14ac:dyDescent="0.3">
      <c r="XCQ3796" t="s">
        <v>1600</v>
      </c>
    </row>
    <row r="3797" spans="16319:16319" x14ac:dyDescent="0.3">
      <c r="XCQ3797" t="s">
        <v>1601</v>
      </c>
    </row>
    <row r="3798" spans="16319:16319" x14ac:dyDescent="0.3">
      <c r="XCQ3798" t="s">
        <v>1602</v>
      </c>
    </row>
    <row r="3799" spans="16319:16319" x14ac:dyDescent="0.3">
      <c r="XCQ3799" t="s">
        <v>1603</v>
      </c>
    </row>
    <row r="3800" spans="16319:16319" x14ac:dyDescent="0.3">
      <c r="XCQ3800" t="s">
        <v>1604</v>
      </c>
    </row>
    <row r="3801" spans="16319:16319" x14ac:dyDescent="0.3">
      <c r="XCQ3801" t="s">
        <v>1605</v>
      </c>
    </row>
    <row r="3802" spans="16319:16319" x14ac:dyDescent="0.3">
      <c r="XCQ3802" t="s">
        <v>1606</v>
      </c>
    </row>
    <row r="3803" spans="16319:16319" x14ac:dyDescent="0.3">
      <c r="XCQ3803" t="s">
        <v>1607</v>
      </c>
    </row>
    <row r="3804" spans="16319:16319" x14ac:dyDescent="0.3">
      <c r="XCQ3804" t="s">
        <v>1608</v>
      </c>
    </row>
    <row r="3805" spans="16319:16319" x14ac:dyDescent="0.3">
      <c r="XCQ3805" t="s">
        <v>1609</v>
      </c>
    </row>
    <row r="3806" spans="16319:16319" x14ac:dyDescent="0.3">
      <c r="XCQ3806" t="s">
        <v>1610</v>
      </c>
    </row>
    <row r="3807" spans="16319:16319" x14ac:dyDescent="0.3">
      <c r="XCQ3807" t="s">
        <v>1611</v>
      </c>
    </row>
    <row r="3808" spans="16319:16319" x14ac:dyDescent="0.3">
      <c r="XCQ3808" t="s">
        <v>1612</v>
      </c>
    </row>
    <row r="3809" spans="16319:16319" x14ac:dyDescent="0.3">
      <c r="XCQ3809" t="s">
        <v>1613</v>
      </c>
    </row>
    <row r="3810" spans="16319:16319" x14ac:dyDescent="0.3">
      <c r="XCQ3810" t="s">
        <v>1614</v>
      </c>
    </row>
    <row r="3811" spans="16319:16319" x14ac:dyDescent="0.3">
      <c r="XCQ3811" t="s">
        <v>1615</v>
      </c>
    </row>
    <row r="3812" spans="16319:16319" x14ac:dyDescent="0.3">
      <c r="XCQ3812" t="s">
        <v>1616</v>
      </c>
    </row>
    <row r="3813" spans="16319:16319" x14ac:dyDescent="0.3">
      <c r="XCQ3813" t="s">
        <v>1617</v>
      </c>
    </row>
    <row r="3814" spans="16319:16319" x14ac:dyDescent="0.3">
      <c r="XCQ3814" t="s">
        <v>1618</v>
      </c>
    </row>
    <row r="3815" spans="16319:16319" x14ac:dyDescent="0.3">
      <c r="XCQ3815" t="s">
        <v>1619</v>
      </c>
    </row>
    <row r="3816" spans="16319:16319" x14ac:dyDescent="0.3">
      <c r="XCQ3816" t="s">
        <v>1620</v>
      </c>
    </row>
    <row r="3817" spans="16319:16319" x14ac:dyDescent="0.3">
      <c r="XCQ3817" t="s">
        <v>1621</v>
      </c>
    </row>
    <row r="3818" spans="16319:16319" x14ac:dyDescent="0.3">
      <c r="XCQ3818" t="s">
        <v>1622</v>
      </c>
    </row>
    <row r="3819" spans="16319:16319" x14ac:dyDescent="0.3">
      <c r="XCQ3819" t="s">
        <v>1623</v>
      </c>
    </row>
    <row r="3820" spans="16319:16319" x14ac:dyDescent="0.3">
      <c r="XCQ3820" t="s">
        <v>1624</v>
      </c>
    </row>
    <row r="3821" spans="16319:16319" x14ac:dyDescent="0.3">
      <c r="XCQ3821" t="s">
        <v>1625</v>
      </c>
    </row>
    <row r="3822" spans="16319:16319" x14ac:dyDescent="0.3">
      <c r="XCQ3822" t="s">
        <v>1626</v>
      </c>
    </row>
    <row r="3823" spans="16319:16319" x14ac:dyDescent="0.3">
      <c r="XCQ3823" t="s">
        <v>1627</v>
      </c>
    </row>
    <row r="3824" spans="16319:16319" x14ac:dyDescent="0.3">
      <c r="XCQ3824" t="s">
        <v>1628</v>
      </c>
    </row>
    <row r="3825" spans="16319:16319" x14ac:dyDescent="0.3">
      <c r="XCQ3825" t="s">
        <v>1629</v>
      </c>
    </row>
    <row r="3826" spans="16319:16319" x14ac:dyDescent="0.3">
      <c r="XCQ3826" t="s">
        <v>1630</v>
      </c>
    </row>
    <row r="3827" spans="16319:16319" x14ac:dyDescent="0.3">
      <c r="XCQ3827" t="s">
        <v>1631</v>
      </c>
    </row>
    <row r="3828" spans="16319:16319" x14ac:dyDescent="0.3">
      <c r="XCQ3828" t="s">
        <v>1632</v>
      </c>
    </row>
    <row r="3829" spans="16319:16319" x14ac:dyDescent="0.3">
      <c r="XCQ3829" t="s">
        <v>1633</v>
      </c>
    </row>
    <row r="3830" spans="16319:16319" x14ac:dyDescent="0.3">
      <c r="XCQ3830" t="s">
        <v>1634</v>
      </c>
    </row>
    <row r="3831" spans="16319:16319" x14ac:dyDescent="0.3">
      <c r="XCQ3831" t="s">
        <v>1635</v>
      </c>
    </row>
    <row r="3832" spans="16319:16319" x14ac:dyDescent="0.3">
      <c r="XCQ3832" t="s">
        <v>1636</v>
      </c>
    </row>
    <row r="3833" spans="16319:16319" x14ac:dyDescent="0.3">
      <c r="XCQ3833" t="s">
        <v>1637</v>
      </c>
    </row>
    <row r="3834" spans="16319:16319" x14ac:dyDescent="0.3">
      <c r="XCQ3834" t="s">
        <v>1638</v>
      </c>
    </row>
    <row r="3835" spans="16319:16319" x14ac:dyDescent="0.3">
      <c r="XCQ3835" t="s">
        <v>1639</v>
      </c>
    </row>
    <row r="3836" spans="16319:16319" x14ac:dyDescent="0.3">
      <c r="XCQ3836" t="s">
        <v>1640</v>
      </c>
    </row>
    <row r="3837" spans="16319:16319" x14ac:dyDescent="0.3">
      <c r="XCQ3837" t="s">
        <v>1641</v>
      </c>
    </row>
    <row r="3838" spans="16319:16319" x14ac:dyDescent="0.3">
      <c r="XCQ3838" t="s">
        <v>1642</v>
      </c>
    </row>
    <row r="3839" spans="16319:16319" x14ac:dyDescent="0.3">
      <c r="XCQ3839" t="s">
        <v>1643</v>
      </c>
    </row>
    <row r="3840" spans="16319:16319" x14ac:dyDescent="0.3">
      <c r="XCQ3840" t="s">
        <v>1644</v>
      </c>
    </row>
    <row r="3841" spans="16319:16319" x14ac:dyDescent="0.3">
      <c r="XCQ3841" t="s">
        <v>1645</v>
      </c>
    </row>
    <row r="3842" spans="16319:16319" x14ac:dyDescent="0.3">
      <c r="XCQ3842" t="s">
        <v>1646</v>
      </c>
    </row>
    <row r="3843" spans="16319:16319" x14ac:dyDescent="0.3">
      <c r="XCQ3843" t="s">
        <v>1647</v>
      </c>
    </row>
    <row r="3844" spans="16319:16319" x14ac:dyDescent="0.3">
      <c r="XCQ3844" t="s">
        <v>1648</v>
      </c>
    </row>
    <row r="3845" spans="16319:16319" x14ac:dyDescent="0.3">
      <c r="XCQ3845" t="s">
        <v>1649</v>
      </c>
    </row>
    <row r="3846" spans="16319:16319" x14ac:dyDescent="0.3">
      <c r="XCQ3846" t="s">
        <v>1650</v>
      </c>
    </row>
    <row r="3847" spans="16319:16319" x14ac:dyDescent="0.3">
      <c r="XCQ3847" t="s">
        <v>1651</v>
      </c>
    </row>
    <row r="3848" spans="16319:16319" x14ac:dyDescent="0.3">
      <c r="XCQ3848" t="s">
        <v>1652</v>
      </c>
    </row>
    <row r="3849" spans="16319:16319" x14ac:dyDescent="0.3">
      <c r="XCQ3849" t="s">
        <v>1653</v>
      </c>
    </row>
    <row r="3850" spans="16319:16319" x14ac:dyDescent="0.3">
      <c r="XCQ3850" t="s">
        <v>1654</v>
      </c>
    </row>
    <row r="3851" spans="16319:16319" x14ac:dyDescent="0.3">
      <c r="XCQ3851" t="s">
        <v>1655</v>
      </c>
    </row>
    <row r="3852" spans="16319:16319" x14ac:dyDescent="0.3">
      <c r="XCQ3852" t="s">
        <v>1656</v>
      </c>
    </row>
    <row r="3853" spans="16319:16319" x14ac:dyDescent="0.3">
      <c r="XCQ3853" t="s">
        <v>1657</v>
      </c>
    </row>
    <row r="3854" spans="16319:16319" x14ac:dyDescent="0.3">
      <c r="XCQ3854" t="s">
        <v>1658</v>
      </c>
    </row>
    <row r="3855" spans="16319:16319" x14ac:dyDescent="0.3">
      <c r="XCQ3855" t="s">
        <v>1659</v>
      </c>
    </row>
    <row r="3856" spans="16319:16319" x14ac:dyDescent="0.3">
      <c r="XCQ3856" t="s">
        <v>1660</v>
      </c>
    </row>
    <row r="3857" spans="16319:16319" x14ac:dyDescent="0.3">
      <c r="XCQ3857" t="s">
        <v>1661</v>
      </c>
    </row>
    <row r="3858" spans="16319:16319" x14ac:dyDescent="0.3">
      <c r="XCQ3858" t="s">
        <v>1662</v>
      </c>
    </row>
    <row r="3859" spans="16319:16319" x14ac:dyDescent="0.3">
      <c r="XCQ3859" t="s">
        <v>1663</v>
      </c>
    </row>
    <row r="3860" spans="16319:16319" x14ac:dyDescent="0.3">
      <c r="XCQ3860" t="s">
        <v>1664</v>
      </c>
    </row>
    <row r="3861" spans="16319:16319" x14ac:dyDescent="0.3">
      <c r="XCQ3861" t="s">
        <v>1665</v>
      </c>
    </row>
    <row r="3862" spans="16319:16319" x14ac:dyDescent="0.3">
      <c r="XCQ3862" t="s">
        <v>1666</v>
      </c>
    </row>
    <row r="3863" spans="16319:16319" x14ac:dyDescent="0.3">
      <c r="XCQ3863" t="s">
        <v>1667</v>
      </c>
    </row>
    <row r="3864" spans="16319:16319" x14ac:dyDescent="0.3">
      <c r="XCQ3864" t="s">
        <v>1668</v>
      </c>
    </row>
    <row r="3865" spans="16319:16319" x14ac:dyDescent="0.3">
      <c r="XCQ3865" t="s">
        <v>1669</v>
      </c>
    </row>
    <row r="3866" spans="16319:16319" x14ac:dyDescent="0.3">
      <c r="XCQ3866" t="s">
        <v>1670</v>
      </c>
    </row>
    <row r="3867" spans="16319:16319" x14ac:dyDescent="0.3">
      <c r="XCQ3867" t="s">
        <v>1671</v>
      </c>
    </row>
    <row r="3868" spans="16319:16319" x14ac:dyDescent="0.3">
      <c r="XCQ3868" t="s">
        <v>1672</v>
      </c>
    </row>
    <row r="3869" spans="16319:16319" x14ac:dyDescent="0.3">
      <c r="XCQ3869" t="s">
        <v>1673</v>
      </c>
    </row>
    <row r="3870" spans="16319:16319" x14ac:dyDescent="0.3">
      <c r="XCQ3870" t="s">
        <v>1674</v>
      </c>
    </row>
    <row r="3871" spans="16319:16319" x14ac:dyDescent="0.3">
      <c r="XCQ3871" t="s">
        <v>1675</v>
      </c>
    </row>
    <row r="3872" spans="16319:16319" x14ac:dyDescent="0.3">
      <c r="XCQ3872" t="s">
        <v>1676</v>
      </c>
    </row>
    <row r="3873" spans="16319:16319" x14ac:dyDescent="0.3">
      <c r="XCQ3873" t="s">
        <v>1677</v>
      </c>
    </row>
    <row r="3874" spans="16319:16319" x14ac:dyDescent="0.3">
      <c r="XCQ3874" t="s">
        <v>1678</v>
      </c>
    </row>
    <row r="3875" spans="16319:16319" x14ac:dyDescent="0.3">
      <c r="XCQ3875" t="s">
        <v>1679</v>
      </c>
    </row>
    <row r="3876" spans="16319:16319" x14ac:dyDescent="0.3">
      <c r="XCQ3876" t="s">
        <v>1680</v>
      </c>
    </row>
    <row r="3877" spans="16319:16319" x14ac:dyDescent="0.3">
      <c r="XCQ3877" t="s">
        <v>1681</v>
      </c>
    </row>
    <row r="3878" spans="16319:16319" x14ac:dyDescent="0.3">
      <c r="XCQ3878" t="s">
        <v>1682</v>
      </c>
    </row>
    <row r="3879" spans="16319:16319" x14ac:dyDescent="0.3">
      <c r="XCQ3879" t="s">
        <v>1683</v>
      </c>
    </row>
    <row r="3880" spans="16319:16319" x14ac:dyDescent="0.3">
      <c r="XCQ3880" t="s">
        <v>1684</v>
      </c>
    </row>
    <row r="3881" spans="16319:16319" x14ac:dyDescent="0.3">
      <c r="XCQ3881" t="s">
        <v>1685</v>
      </c>
    </row>
    <row r="3882" spans="16319:16319" x14ac:dyDescent="0.3">
      <c r="XCQ3882" t="s">
        <v>1686</v>
      </c>
    </row>
    <row r="3883" spans="16319:16319" x14ac:dyDescent="0.3">
      <c r="XCQ3883" t="s">
        <v>1687</v>
      </c>
    </row>
    <row r="3884" spans="16319:16319" x14ac:dyDescent="0.3">
      <c r="XCQ3884" t="s">
        <v>1688</v>
      </c>
    </row>
    <row r="3885" spans="16319:16319" x14ac:dyDescent="0.3">
      <c r="XCQ3885" t="s">
        <v>1689</v>
      </c>
    </row>
    <row r="3886" spans="16319:16319" x14ac:dyDescent="0.3">
      <c r="XCQ3886" t="s">
        <v>1690</v>
      </c>
    </row>
    <row r="3887" spans="16319:16319" x14ac:dyDescent="0.3">
      <c r="XCQ3887" t="s">
        <v>1691</v>
      </c>
    </row>
    <row r="3888" spans="16319:16319" x14ac:dyDescent="0.3">
      <c r="XCQ3888" t="s">
        <v>1692</v>
      </c>
    </row>
    <row r="3889" spans="16319:16319" x14ac:dyDescent="0.3">
      <c r="XCQ3889" t="s">
        <v>1693</v>
      </c>
    </row>
    <row r="3890" spans="16319:16319" x14ac:dyDescent="0.3">
      <c r="XCQ3890" t="s">
        <v>1694</v>
      </c>
    </row>
    <row r="3891" spans="16319:16319" x14ac:dyDescent="0.3">
      <c r="XCQ3891" t="s">
        <v>1695</v>
      </c>
    </row>
    <row r="3892" spans="16319:16319" x14ac:dyDescent="0.3">
      <c r="XCQ3892" t="s">
        <v>1696</v>
      </c>
    </row>
    <row r="3893" spans="16319:16319" x14ac:dyDescent="0.3">
      <c r="XCQ3893" t="s">
        <v>1697</v>
      </c>
    </row>
    <row r="3894" spans="16319:16319" x14ac:dyDescent="0.3">
      <c r="XCQ3894" t="s">
        <v>1698</v>
      </c>
    </row>
    <row r="3895" spans="16319:16319" x14ac:dyDescent="0.3">
      <c r="XCQ3895" t="s">
        <v>1699</v>
      </c>
    </row>
    <row r="3896" spans="16319:16319" x14ac:dyDescent="0.3">
      <c r="XCQ3896" t="s">
        <v>1700</v>
      </c>
    </row>
    <row r="3897" spans="16319:16319" x14ac:dyDescent="0.3">
      <c r="XCQ3897" t="s">
        <v>1701</v>
      </c>
    </row>
    <row r="3898" spans="16319:16319" x14ac:dyDescent="0.3">
      <c r="XCQ3898" t="s">
        <v>1702</v>
      </c>
    </row>
    <row r="3899" spans="16319:16319" x14ac:dyDescent="0.3">
      <c r="XCQ3899" t="s">
        <v>1703</v>
      </c>
    </row>
    <row r="3900" spans="16319:16319" x14ac:dyDescent="0.3">
      <c r="XCQ3900" t="s">
        <v>1704</v>
      </c>
    </row>
    <row r="3901" spans="16319:16319" x14ac:dyDescent="0.3">
      <c r="XCQ3901" t="s">
        <v>1705</v>
      </c>
    </row>
    <row r="3902" spans="16319:16319" x14ac:dyDescent="0.3">
      <c r="XCQ3902" t="s">
        <v>1706</v>
      </c>
    </row>
    <row r="3903" spans="16319:16319" x14ac:dyDescent="0.3">
      <c r="XCQ3903" t="s">
        <v>1707</v>
      </c>
    </row>
    <row r="3904" spans="16319:16319" x14ac:dyDescent="0.3">
      <c r="XCQ3904" t="s">
        <v>1708</v>
      </c>
    </row>
    <row r="3905" spans="16319:16319" x14ac:dyDescent="0.3">
      <c r="XCQ3905" t="s">
        <v>1709</v>
      </c>
    </row>
    <row r="3906" spans="16319:16319" x14ac:dyDescent="0.3">
      <c r="XCQ3906" t="s">
        <v>1710</v>
      </c>
    </row>
    <row r="3907" spans="16319:16319" x14ac:dyDescent="0.3">
      <c r="XCQ3907" t="s">
        <v>1711</v>
      </c>
    </row>
    <row r="3908" spans="16319:16319" x14ac:dyDescent="0.3">
      <c r="XCQ3908" t="s">
        <v>1712</v>
      </c>
    </row>
    <row r="3909" spans="16319:16319" x14ac:dyDescent="0.3">
      <c r="XCQ3909" t="s">
        <v>1713</v>
      </c>
    </row>
    <row r="3910" spans="16319:16319" x14ac:dyDescent="0.3">
      <c r="XCQ3910" t="s">
        <v>1714</v>
      </c>
    </row>
    <row r="3911" spans="16319:16319" x14ac:dyDescent="0.3">
      <c r="XCQ3911" t="s">
        <v>1715</v>
      </c>
    </row>
    <row r="3912" spans="16319:16319" x14ac:dyDescent="0.3">
      <c r="XCQ3912" t="s">
        <v>1716</v>
      </c>
    </row>
    <row r="3913" spans="16319:16319" x14ac:dyDescent="0.3">
      <c r="XCQ3913" t="s">
        <v>1717</v>
      </c>
    </row>
    <row r="3914" spans="16319:16319" x14ac:dyDescent="0.3">
      <c r="XCQ3914" t="s">
        <v>1718</v>
      </c>
    </row>
    <row r="3915" spans="16319:16319" x14ac:dyDescent="0.3">
      <c r="XCQ3915" t="s">
        <v>1719</v>
      </c>
    </row>
    <row r="3916" spans="16319:16319" x14ac:dyDescent="0.3">
      <c r="XCQ3916" t="s">
        <v>1720</v>
      </c>
    </row>
    <row r="3917" spans="16319:16319" x14ac:dyDescent="0.3">
      <c r="XCQ3917" t="s">
        <v>1721</v>
      </c>
    </row>
    <row r="3918" spans="16319:16319" x14ac:dyDescent="0.3">
      <c r="XCQ3918" t="s">
        <v>1722</v>
      </c>
    </row>
    <row r="3919" spans="16319:16319" x14ac:dyDescent="0.3">
      <c r="XCQ3919" t="s">
        <v>1723</v>
      </c>
    </row>
    <row r="3920" spans="16319:16319" x14ac:dyDescent="0.3">
      <c r="XCQ3920" t="s">
        <v>1724</v>
      </c>
    </row>
    <row r="3921" spans="16319:16319" x14ac:dyDescent="0.3">
      <c r="XCQ3921" t="s">
        <v>1725</v>
      </c>
    </row>
    <row r="3922" spans="16319:16319" x14ac:dyDescent="0.3">
      <c r="XCQ3922" t="s">
        <v>1726</v>
      </c>
    </row>
    <row r="3923" spans="16319:16319" x14ac:dyDescent="0.3">
      <c r="XCQ3923" t="s">
        <v>1727</v>
      </c>
    </row>
    <row r="3924" spans="16319:16319" x14ac:dyDescent="0.3">
      <c r="XCQ3924" t="s">
        <v>1728</v>
      </c>
    </row>
    <row r="3925" spans="16319:16319" x14ac:dyDescent="0.3">
      <c r="XCQ3925" t="s">
        <v>1729</v>
      </c>
    </row>
    <row r="3926" spans="16319:16319" x14ac:dyDescent="0.3">
      <c r="XCQ3926" t="s">
        <v>1730</v>
      </c>
    </row>
    <row r="3927" spans="16319:16319" x14ac:dyDescent="0.3">
      <c r="XCQ3927" t="s">
        <v>1731</v>
      </c>
    </row>
    <row r="3928" spans="16319:16319" x14ac:dyDescent="0.3">
      <c r="XCQ3928" t="s">
        <v>1732</v>
      </c>
    </row>
    <row r="3929" spans="16319:16319" x14ac:dyDescent="0.3">
      <c r="XCQ3929" t="s">
        <v>1733</v>
      </c>
    </row>
    <row r="3930" spans="16319:16319" x14ac:dyDescent="0.3">
      <c r="XCQ3930" t="s">
        <v>1734</v>
      </c>
    </row>
    <row r="3931" spans="16319:16319" x14ac:dyDescent="0.3">
      <c r="XCQ3931" t="s">
        <v>1735</v>
      </c>
    </row>
    <row r="3932" spans="16319:16319" x14ac:dyDescent="0.3">
      <c r="XCQ3932" t="s">
        <v>1736</v>
      </c>
    </row>
    <row r="3933" spans="16319:16319" x14ac:dyDescent="0.3">
      <c r="XCQ3933" t="s">
        <v>1737</v>
      </c>
    </row>
    <row r="3934" spans="16319:16319" x14ac:dyDescent="0.3">
      <c r="XCQ3934" t="s">
        <v>1738</v>
      </c>
    </row>
    <row r="3935" spans="16319:16319" x14ac:dyDescent="0.3">
      <c r="XCQ3935" t="s">
        <v>1739</v>
      </c>
    </row>
    <row r="3936" spans="16319:16319" x14ac:dyDescent="0.3">
      <c r="XCQ3936" t="s">
        <v>1740</v>
      </c>
    </row>
    <row r="3937" spans="16319:16319" x14ac:dyDescent="0.3">
      <c r="XCQ3937" t="s">
        <v>1741</v>
      </c>
    </row>
    <row r="3938" spans="16319:16319" x14ac:dyDescent="0.3">
      <c r="XCQ3938" t="s">
        <v>1742</v>
      </c>
    </row>
    <row r="3939" spans="16319:16319" x14ac:dyDescent="0.3">
      <c r="XCQ3939" t="s">
        <v>1743</v>
      </c>
    </row>
    <row r="3940" spans="16319:16319" x14ac:dyDescent="0.3">
      <c r="XCQ3940" t="s">
        <v>1744</v>
      </c>
    </row>
    <row r="3941" spans="16319:16319" x14ac:dyDescent="0.3">
      <c r="XCQ3941" t="s">
        <v>1745</v>
      </c>
    </row>
    <row r="3942" spans="16319:16319" x14ac:dyDescent="0.3">
      <c r="XCQ3942" t="s">
        <v>1746</v>
      </c>
    </row>
    <row r="3943" spans="16319:16319" x14ac:dyDescent="0.3">
      <c r="XCQ3943" t="s">
        <v>1747</v>
      </c>
    </row>
    <row r="3944" spans="16319:16319" x14ac:dyDescent="0.3">
      <c r="XCQ3944" t="s">
        <v>1748</v>
      </c>
    </row>
    <row r="3945" spans="16319:16319" x14ac:dyDescent="0.3">
      <c r="XCQ3945" t="s">
        <v>1749</v>
      </c>
    </row>
    <row r="3946" spans="16319:16319" x14ac:dyDescent="0.3">
      <c r="XCQ3946" t="s">
        <v>1750</v>
      </c>
    </row>
    <row r="3947" spans="16319:16319" x14ac:dyDescent="0.3">
      <c r="XCQ3947" t="s">
        <v>1751</v>
      </c>
    </row>
    <row r="3948" spans="16319:16319" x14ac:dyDescent="0.3">
      <c r="XCQ3948" t="s">
        <v>1752</v>
      </c>
    </row>
    <row r="3949" spans="16319:16319" x14ac:dyDescent="0.3">
      <c r="XCQ3949" t="s">
        <v>1753</v>
      </c>
    </row>
    <row r="3950" spans="16319:16319" x14ac:dyDescent="0.3">
      <c r="XCQ3950" t="s">
        <v>1754</v>
      </c>
    </row>
    <row r="3951" spans="16319:16319" x14ac:dyDescent="0.3">
      <c r="XCQ3951" t="s">
        <v>1755</v>
      </c>
    </row>
    <row r="3952" spans="16319:16319" x14ac:dyDescent="0.3">
      <c r="XCQ3952" t="s">
        <v>1756</v>
      </c>
    </row>
    <row r="3953" spans="16319:16319" x14ac:dyDescent="0.3">
      <c r="XCQ3953" t="s">
        <v>1757</v>
      </c>
    </row>
    <row r="3954" spans="16319:16319" x14ac:dyDescent="0.3">
      <c r="XCQ3954" t="s">
        <v>1758</v>
      </c>
    </row>
    <row r="3955" spans="16319:16319" x14ac:dyDescent="0.3">
      <c r="XCQ3955" t="s">
        <v>1759</v>
      </c>
    </row>
    <row r="3956" spans="16319:16319" x14ac:dyDescent="0.3">
      <c r="XCQ3956" t="s">
        <v>1760</v>
      </c>
    </row>
    <row r="3957" spans="16319:16319" x14ac:dyDescent="0.3">
      <c r="XCQ3957" t="s">
        <v>1761</v>
      </c>
    </row>
    <row r="3958" spans="16319:16319" x14ac:dyDescent="0.3">
      <c r="XCQ3958" t="s">
        <v>1762</v>
      </c>
    </row>
    <row r="3959" spans="16319:16319" x14ac:dyDescent="0.3">
      <c r="XCQ3959" t="s">
        <v>1763</v>
      </c>
    </row>
    <row r="3960" spans="16319:16319" x14ac:dyDescent="0.3">
      <c r="XCQ3960" t="s">
        <v>1764</v>
      </c>
    </row>
    <row r="3961" spans="16319:16319" x14ac:dyDescent="0.3">
      <c r="XCQ3961" t="s">
        <v>1765</v>
      </c>
    </row>
    <row r="3962" spans="16319:16319" x14ac:dyDescent="0.3">
      <c r="XCQ3962" t="s">
        <v>1766</v>
      </c>
    </row>
    <row r="3963" spans="16319:16319" x14ac:dyDescent="0.3">
      <c r="XCQ3963" t="s">
        <v>1767</v>
      </c>
    </row>
    <row r="3964" spans="16319:16319" x14ac:dyDescent="0.3">
      <c r="XCQ3964" t="s">
        <v>1768</v>
      </c>
    </row>
    <row r="3965" spans="16319:16319" x14ac:dyDescent="0.3">
      <c r="XCQ3965" t="s">
        <v>1769</v>
      </c>
    </row>
    <row r="3966" spans="16319:16319" x14ac:dyDescent="0.3">
      <c r="XCQ3966" t="s">
        <v>1770</v>
      </c>
    </row>
    <row r="3967" spans="16319:16319" x14ac:dyDescent="0.3">
      <c r="XCQ3967" t="s">
        <v>1771</v>
      </c>
    </row>
    <row r="3968" spans="16319:16319" x14ac:dyDescent="0.3">
      <c r="XCQ3968" t="s">
        <v>1772</v>
      </c>
    </row>
    <row r="3969" spans="16319:16319" x14ac:dyDescent="0.3">
      <c r="XCQ3969" t="s">
        <v>1773</v>
      </c>
    </row>
    <row r="3970" spans="16319:16319" x14ac:dyDescent="0.3">
      <c r="XCQ3970" t="s">
        <v>1774</v>
      </c>
    </row>
    <row r="3971" spans="16319:16319" x14ac:dyDescent="0.3">
      <c r="XCQ3971" t="s">
        <v>1775</v>
      </c>
    </row>
    <row r="3972" spans="16319:16319" x14ac:dyDescent="0.3">
      <c r="XCQ3972" t="s">
        <v>1776</v>
      </c>
    </row>
    <row r="3973" spans="16319:16319" x14ac:dyDescent="0.3">
      <c r="XCQ3973" t="s">
        <v>1777</v>
      </c>
    </row>
    <row r="3974" spans="16319:16319" x14ac:dyDescent="0.3">
      <c r="XCQ3974" t="s">
        <v>1778</v>
      </c>
    </row>
    <row r="3975" spans="16319:16319" x14ac:dyDescent="0.3">
      <c r="XCQ3975" t="s">
        <v>1779</v>
      </c>
    </row>
    <row r="3976" spans="16319:16319" x14ac:dyDescent="0.3">
      <c r="XCQ3976" t="s">
        <v>1780</v>
      </c>
    </row>
    <row r="3977" spans="16319:16319" x14ac:dyDescent="0.3">
      <c r="XCQ3977" t="s">
        <v>1781</v>
      </c>
    </row>
    <row r="3978" spans="16319:16319" x14ac:dyDescent="0.3">
      <c r="XCQ3978" t="s">
        <v>1782</v>
      </c>
    </row>
    <row r="3979" spans="16319:16319" x14ac:dyDescent="0.3">
      <c r="XCQ3979" t="s">
        <v>1783</v>
      </c>
    </row>
    <row r="3980" spans="16319:16319" x14ac:dyDescent="0.3">
      <c r="XCQ3980" t="s">
        <v>1784</v>
      </c>
    </row>
    <row r="3981" spans="16319:16319" x14ac:dyDescent="0.3">
      <c r="XCQ3981" t="s">
        <v>1785</v>
      </c>
    </row>
    <row r="3982" spans="16319:16319" x14ac:dyDescent="0.3">
      <c r="XCQ3982" t="s">
        <v>1786</v>
      </c>
    </row>
    <row r="3983" spans="16319:16319" x14ac:dyDescent="0.3">
      <c r="XCQ3983" t="s">
        <v>1787</v>
      </c>
    </row>
    <row r="3984" spans="16319:16319" x14ac:dyDescent="0.3">
      <c r="XCQ3984" t="s">
        <v>1788</v>
      </c>
    </row>
    <row r="3985" spans="16319:16319" x14ac:dyDescent="0.3">
      <c r="XCQ3985" t="s">
        <v>1789</v>
      </c>
    </row>
    <row r="3986" spans="16319:16319" x14ac:dyDescent="0.3">
      <c r="XCQ3986" t="s">
        <v>1790</v>
      </c>
    </row>
    <row r="3987" spans="16319:16319" x14ac:dyDescent="0.3">
      <c r="XCQ3987" t="s">
        <v>1791</v>
      </c>
    </row>
    <row r="3988" spans="16319:16319" x14ac:dyDescent="0.3">
      <c r="XCQ3988" t="s">
        <v>1792</v>
      </c>
    </row>
    <row r="3989" spans="16319:16319" x14ac:dyDescent="0.3">
      <c r="XCQ3989" t="s">
        <v>1793</v>
      </c>
    </row>
    <row r="3990" spans="16319:16319" x14ac:dyDescent="0.3">
      <c r="XCQ3990" t="s">
        <v>1794</v>
      </c>
    </row>
    <row r="3991" spans="16319:16319" x14ac:dyDescent="0.3">
      <c r="XCQ3991" t="s">
        <v>1795</v>
      </c>
    </row>
    <row r="3992" spans="16319:16319" x14ac:dyDescent="0.3">
      <c r="XCQ3992" t="s">
        <v>1796</v>
      </c>
    </row>
    <row r="3993" spans="16319:16319" x14ac:dyDescent="0.3">
      <c r="XCQ3993" t="s">
        <v>1797</v>
      </c>
    </row>
    <row r="3994" spans="16319:16319" x14ac:dyDescent="0.3">
      <c r="XCQ3994" t="s">
        <v>1798</v>
      </c>
    </row>
    <row r="3995" spans="16319:16319" x14ac:dyDescent="0.3">
      <c r="XCQ3995" t="s">
        <v>1799</v>
      </c>
    </row>
    <row r="3996" spans="16319:16319" x14ac:dyDescent="0.3">
      <c r="XCQ3996" t="s">
        <v>1800</v>
      </c>
    </row>
    <row r="3997" spans="16319:16319" x14ac:dyDescent="0.3">
      <c r="XCQ3997" t="s">
        <v>1801</v>
      </c>
    </row>
    <row r="3998" spans="16319:16319" x14ac:dyDescent="0.3">
      <c r="XCQ3998" t="s">
        <v>1802</v>
      </c>
    </row>
    <row r="3999" spans="16319:16319" x14ac:dyDescent="0.3">
      <c r="XCQ3999" t="s">
        <v>1803</v>
      </c>
    </row>
    <row r="4000" spans="16319:16319" x14ac:dyDescent="0.3">
      <c r="XCQ4000" t="s">
        <v>1804</v>
      </c>
    </row>
    <row r="4001" spans="16319:16319" x14ac:dyDescent="0.3">
      <c r="XCQ4001" t="s">
        <v>1805</v>
      </c>
    </row>
    <row r="4002" spans="16319:16319" x14ac:dyDescent="0.3">
      <c r="XCQ4002" t="s">
        <v>1806</v>
      </c>
    </row>
    <row r="4003" spans="16319:16319" x14ac:dyDescent="0.3">
      <c r="XCQ4003" t="s">
        <v>1807</v>
      </c>
    </row>
    <row r="4004" spans="16319:16319" x14ac:dyDescent="0.3">
      <c r="XCQ4004" t="s">
        <v>1808</v>
      </c>
    </row>
    <row r="4005" spans="16319:16319" x14ac:dyDescent="0.3">
      <c r="XCQ4005" t="s">
        <v>1809</v>
      </c>
    </row>
    <row r="4006" spans="16319:16319" x14ac:dyDescent="0.3">
      <c r="XCQ4006" t="s">
        <v>1810</v>
      </c>
    </row>
    <row r="4007" spans="16319:16319" x14ac:dyDescent="0.3">
      <c r="XCQ4007" t="s">
        <v>1811</v>
      </c>
    </row>
    <row r="4008" spans="16319:16319" x14ac:dyDescent="0.3">
      <c r="XCQ4008" t="s">
        <v>1812</v>
      </c>
    </row>
    <row r="4009" spans="16319:16319" x14ac:dyDescent="0.3">
      <c r="XCQ4009" t="s">
        <v>1813</v>
      </c>
    </row>
    <row r="4010" spans="16319:16319" x14ac:dyDescent="0.3">
      <c r="XCQ4010" t="s">
        <v>1814</v>
      </c>
    </row>
    <row r="4011" spans="16319:16319" x14ac:dyDescent="0.3">
      <c r="XCQ4011" t="s">
        <v>1815</v>
      </c>
    </row>
    <row r="4012" spans="16319:16319" x14ac:dyDescent="0.3">
      <c r="XCQ4012" t="s">
        <v>1816</v>
      </c>
    </row>
    <row r="4013" spans="16319:16319" x14ac:dyDescent="0.3">
      <c r="XCQ4013" t="s">
        <v>1817</v>
      </c>
    </row>
    <row r="4014" spans="16319:16319" x14ac:dyDescent="0.3">
      <c r="XCQ4014" t="s">
        <v>1818</v>
      </c>
    </row>
    <row r="4015" spans="16319:16319" x14ac:dyDescent="0.3">
      <c r="XCQ4015" t="s">
        <v>1819</v>
      </c>
    </row>
    <row r="4016" spans="16319:16319" x14ac:dyDescent="0.3">
      <c r="XCQ4016" t="s">
        <v>1820</v>
      </c>
    </row>
    <row r="4017" spans="16319:16319" x14ac:dyDescent="0.3">
      <c r="XCQ4017" t="s">
        <v>1821</v>
      </c>
    </row>
    <row r="4018" spans="16319:16319" x14ac:dyDescent="0.3">
      <c r="XCQ4018" t="s">
        <v>1822</v>
      </c>
    </row>
    <row r="4019" spans="16319:16319" x14ac:dyDescent="0.3">
      <c r="XCQ4019" t="s">
        <v>1823</v>
      </c>
    </row>
    <row r="4020" spans="16319:16319" x14ac:dyDescent="0.3">
      <c r="XCQ4020" t="s">
        <v>1824</v>
      </c>
    </row>
    <row r="4021" spans="16319:16319" x14ac:dyDescent="0.3">
      <c r="XCQ4021" t="s">
        <v>1825</v>
      </c>
    </row>
    <row r="4022" spans="16319:16319" x14ac:dyDescent="0.3">
      <c r="XCQ4022" t="s">
        <v>1826</v>
      </c>
    </row>
    <row r="4023" spans="16319:16319" x14ac:dyDescent="0.3">
      <c r="XCQ4023" t="s">
        <v>1827</v>
      </c>
    </row>
    <row r="4024" spans="16319:16319" x14ac:dyDescent="0.3">
      <c r="XCQ4024" t="s">
        <v>1828</v>
      </c>
    </row>
    <row r="4025" spans="16319:16319" x14ac:dyDescent="0.3">
      <c r="XCQ4025" t="s">
        <v>1829</v>
      </c>
    </row>
    <row r="4026" spans="16319:16319" x14ac:dyDescent="0.3">
      <c r="XCQ4026" t="s">
        <v>1830</v>
      </c>
    </row>
    <row r="4027" spans="16319:16319" x14ac:dyDescent="0.3">
      <c r="XCQ4027" t="s">
        <v>1831</v>
      </c>
    </row>
    <row r="4028" spans="16319:16319" x14ac:dyDescent="0.3">
      <c r="XCQ4028" t="s">
        <v>1832</v>
      </c>
    </row>
    <row r="4029" spans="16319:16319" x14ac:dyDescent="0.3">
      <c r="XCQ4029" t="s">
        <v>1833</v>
      </c>
    </row>
    <row r="4030" spans="16319:16319" x14ac:dyDescent="0.3">
      <c r="XCQ4030" t="s">
        <v>1834</v>
      </c>
    </row>
    <row r="4031" spans="16319:16319" x14ac:dyDescent="0.3">
      <c r="XCQ4031" t="s">
        <v>1835</v>
      </c>
    </row>
    <row r="4032" spans="16319:16319" x14ac:dyDescent="0.3">
      <c r="XCQ4032" t="s">
        <v>1836</v>
      </c>
    </row>
    <row r="4033" spans="16319:16319" x14ac:dyDescent="0.3">
      <c r="XCQ4033" t="s">
        <v>1837</v>
      </c>
    </row>
    <row r="4034" spans="16319:16319" x14ac:dyDescent="0.3">
      <c r="XCQ4034" t="s">
        <v>1838</v>
      </c>
    </row>
    <row r="4035" spans="16319:16319" x14ac:dyDescent="0.3">
      <c r="XCQ4035" t="s">
        <v>1839</v>
      </c>
    </row>
    <row r="4036" spans="16319:16319" x14ac:dyDescent="0.3">
      <c r="XCQ4036" t="s">
        <v>1840</v>
      </c>
    </row>
    <row r="4037" spans="16319:16319" x14ac:dyDescent="0.3">
      <c r="XCQ4037" t="s">
        <v>1841</v>
      </c>
    </row>
    <row r="4038" spans="16319:16319" x14ac:dyDescent="0.3">
      <c r="XCQ4038" t="s">
        <v>1842</v>
      </c>
    </row>
    <row r="4039" spans="16319:16319" x14ac:dyDescent="0.3">
      <c r="XCQ4039" t="s">
        <v>1843</v>
      </c>
    </row>
    <row r="4040" spans="16319:16319" x14ac:dyDescent="0.3">
      <c r="XCQ4040" t="s">
        <v>1844</v>
      </c>
    </row>
    <row r="4041" spans="16319:16319" x14ac:dyDescent="0.3">
      <c r="XCQ4041" t="s">
        <v>1845</v>
      </c>
    </row>
    <row r="4042" spans="16319:16319" x14ac:dyDescent="0.3">
      <c r="XCQ4042" t="s">
        <v>1846</v>
      </c>
    </row>
    <row r="4043" spans="16319:16319" x14ac:dyDescent="0.3">
      <c r="XCQ4043" t="s">
        <v>1847</v>
      </c>
    </row>
    <row r="4044" spans="16319:16319" x14ac:dyDescent="0.3">
      <c r="XCQ4044" t="s">
        <v>1848</v>
      </c>
    </row>
    <row r="4045" spans="16319:16319" x14ac:dyDescent="0.3">
      <c r="XCQ4045" t="s">
        <v>1849</v>
      </c>
    </row>
    <row r="4046" spans="16319:16319" x14ac:dyDescent="0.3">
      <c r="XCQ4046" t="s">
        <v>1850</v>
      </c>
    </row>
    <row r="4047" spans="16319:16319" x14ac:dyDescent="0.3">
      <c r="XCQ4047" t="s">
        <v>1851</v>
      </c>
    </row>
    <row r="4048" spans="16319:16319" x14ac:dyDescent="0.3">
      <c r="XCQ4048" t="s">
        <v>1852</v>
      </c>
    </row>
    <row r="4049" spans="16319:16319" x14ac:dyDescent="0.3">
      <c r="XCQ4049" t="s">
        <v>1853</v>
      </c>
    </row>
    <row r="4050" spans="16319:16319" x14ac:dyDescent="0.3">
      <c r="XCQ4050" t="s">
        <v>1854</v>
      </c>
    </row>
    <row r="4051" spans="16319:16319" x14ac:dyDescent="0.3">
      <c r="XCQ4051" t="s">
        <v>1855</v>
      </c>
    </row>
    <row r="4052" spans="16319:16319" x14ac:dyDescent="0.3">
      <c r="XCQ4052" t="s">
        <v>1856</v>
      </c>
    </row>
    <row r="4053" spans="16319:16319" x14ac:dyDescent="0.3">
      <c r="XCQ4053" t="s">
        <v>1857</v>
      </c>
    </row>
    <row r="4054" spans="16319:16319" x14ac:dyDescent="0.3">
      <c r="XCQ4054" t="s">
        <v>1858</v>
      </c>
    </row>
    <row r="4055" spans="16319:16319" x14ac:dyDescent="0.3">
      <c r="XCQ4055" t="s">
        <v>1859</v>
      </c>
    </row>
    <row r="4056" spans="16319:16319" x14ac:dyDescent="0.3">
      <c r="XCQ4056" t="s">
        <v>1860</v>
      </c>
    </row>
    <row r="4057" spans="16319:16319" x14ac:dyDescent="0.3">
      <c r="XCQ4057" t="s">
        <v>1861</v>
      </c>
    </row>
    <row r="4058" spans="16319:16319" x14ac:dyDescent="0.3">
      <c r="XCQ4058" t="s">
        <v>1862</v>
      </c>
    </row>
    <row r="4059" spans="16319:16319" x14ac:dyDescent="0.3">
      <c r="XCQ4059" t="s">
        <v>1863</v>
      </c>
    </row>
    <row r="4060" spans="16319:16319" x14ac:dyDescent="0.3">
      <c r="XCQ4060" t="s">
        <v>1864</v>
      </c>
    </row>
    <row r="4061" spans="16319:16319" x14ac:dyDescent="0.3">
      <c r="XCQ4061" t="s">
        <v>1865</v>
      </c>
    </row>
    <row r="4062" spans="16319:16319" x14ac:dyDescent="0.3">
      <c r="XCQ4062" t="s">
        <v>1866</v>
      </c>
    </row>
    <row r="4063" spans="16319:16319" x14ac:dyDescent="0.3">
      <c r="XCQ4063" t="s">
        <v>1867</v>
      </c>
    </row>
    <row r="4064" spans="16319:16319" x14ac:dyDescent="0.3">
      <c r="XCQ4064" t="s">
        <v>1868</v>
      </c>
    </row>
    <row r="4065" spans="16319:16319" x14ac:dyDescent="0.3">
      <c r="XCQ4065" t="s">
        <v>1869</v>
      </c>
    </row>
    <row r="4066" spans="16319:16319" x14ac:dyDescent="0.3">
      <c r="XCQ4066" t="s">
        <v>1870</v>
      </c>
    </row>
    <row r="4067" spans="16319:16319" x14ac:dyDescent="0.3">
      <c r="XCQ4067" t="s">
        <v>1871</v>
      </c>
    </row>
    <row r="4068" spans="16319:16319" x14ac:dyDescent="0.3">
      <c r="XCQ4068" t="s">
        <v>1872</v>
      </c>
    </row>
    <row r="4069" spans="16319:16319" x14ac:dyDescent="0.3">
      <c r="XCQ4069" t="s">
        <v>1873</v>
      </c>
    </row>
    <row r="4070" spans="16319:16319" x14ac:dyDescent="0.3">
      <c r="XCQ4070" t="s">
        <v>1874</v>
      </c>
    </row>
    <row r="4071" spans="16319:16319" x14ac:dyDescent="0.3">
      <c r="XCQ4071" t="s">
        <v>1875</v>
      </c>
    </row>
    <row r="4072" spans="16319:16319" x14ac:dyDescent="0.3">
      <c r="XCQ4072" t="s">
        <v>1876</v>
      </c>
    </row>
    <row r="4073" spans="16319:16319" x14ac:dyDescent="0.3">
      <c r="XCQ4073" t="s">
        <v>1877</v>
      </c>
    </row>
    <row r="4074" spans="16319:16319" x14ac:dyDescent="0.3">
      <c r="XCQ4074" t="s">
        <v>1878</v>
      </c>
    </row>
    <row r="4075" spans="16319:16319" x14ac:dyDescent="0.3">
      <c r="XCQ4075" t="s">
        <v>1879</v>
      </c>
    </row>
    <row r="4076" spans="16319:16319" x14ac:dyDescent="0.3">
      <c r="XCQ4076" t="s">
        <v>1880</v>
      </c>
    </row>
    <row r="4077" spans="16319:16319" x14ac:dyDescent="0.3">
      <c r="XCQ4077" t="s">
        <v>1881</v>
      </c>
    </row>
    <row r="4078" spans="16319:16319" x14ac:dyDescent="0.3">
      <c r="XCQ4078" t="s">
        <v>1882</v>
      </c>
    </row>
    <row r="4079" spans="16319:16319" x14ac:dyDescent="0.3">
      <c r="XCQ4079" t="s">
        <v>1883</v>
      </c>
    </row>
    <row r="4080" spans="16319:16319" x14ac:dyDescent="0.3">
      <c r="XCQ4080" t="s">
        <v>1884</v>
      </c>
    </row>
    <row r="4081" spans="16319:16319" x14ac:dyDescent="0.3">
      <c r="XCQ4081" t="s">
        <v>1885</v>
      </c>
    </row>
    <row r="4082" spans="16319:16319" x14ac:dyDescent="0.3">
      <c r="XCQ4082" t="s">
        <v>1886</v>
      </c>
    </row>
    <row r="4083" spans="16319:16319" x14ac:dyDescent="0.3">
      <c r="XCQ4083" t="s">
        <v>1887</v>
      </c>
    </row>
    <row r="4084" spans="16319:16319" x14ac:dyDescent="0.3">
      <c r="XCQ4084" t="s">
        <v>1888</v>
      </c>
    </row>
    <row r="4085" spans="16319:16319" x14ac:dyDescent="0.3">
      <c r="XCQ4085" t="s">
        <v>1889</v>
      </c>
    </row>
    <row r="4086" spans="16319:16319" x14ac:dyDescent="0.3">
      <c r="XCQ4086" t="s">
        <v>1890</v>
      </c>
    </row>
    <row r="4087" spans="16319:16319" x14ac:dyDescent="0.3">
      <c r="XCQ4087" t="s">
        <v>1891</v>
      </c>
    </row>
    <row r="4088" spans="16319:16319" x14ac:dyDescent="0.3">
      <c r="XCQ4088" t="s">
        <v>1892</v>
      </c>
    </row>
    <row r="4089" spans="16319:16319" x14ac:dyDescent="0.3">
      <c r="XCQ4089" t="s">
        <v>1893</v>
      </c>
    </row>
    <row r="4090" spans="16319:16319" x14ac:dyDescent="0.3">
      <c r="XCQ4090" t="s">
        <v>1894</v>
      </c>
    </row>
    <row r="4091" spans="16319:16319" x14ac:dyDescent="0.3">
      <c r="XCQ4091" t="s">
        <v>1895</v>
      </c>
    </row>
    <row r="4092" spans="16319:16319" x14ac:dyDescent="0.3">
      <c r="XCQ4092" t="s">
        <v>1896</v>
      </c>
    </row>
    <row r="4093" spans="16319:16319" x14ac:dyDescent="0.3">
      <c r="XCQ4093" t="s">
        <v>1897</v>
      </c>
    </row>
    <row r="4094" spans="16319:16319" x14ac:dyDescent="0.3">
      <c r="XCQ4094" t="s">
        <v>1898</v>
      </c>
    </row>
    <row r="4095" spans="16319:16319" x14ac:dyDescent="0.3">
      <c r="XCQ4095" t="s">
        <v>1899</v>
      </c>
    </row>
    <row r="4096" spans="16319:16319" x14ac:dyDescent="0.3">
      <c r="XCQ4096" t="s">
        <v>1900</v>
      </c>
    </row>
    <row r="4097" spans="16319:16319" x14ac:dyDescent="0.3">
      <c r="XCQ4097" t="s">
        <v>1901</v>
      </c>
    </row>
    <row r="4098" spans="16319:16319" x14ac:dyDescent="0.3">
      <c r="XCQ4098" t="s">
        <v>1902</v>
      </c>
    </row>
    <row r="4099" spans="16319:16319" x14ac:dyDescent="0.3">
      <c r="XCQ4099" t="s">
        <v>1903</v>
      </c>
    </row>
    <row r="4100" spans="16319:16319" x14ac:dyDescent="0.3">
      <c r="XCQ4100" t="s">
        <v>1904</v>
      </c>
    </row>
    <row r="4101" spans="16319:16319" x14ac:dyDescent="0.3">
      <c r="XCQ4101" t="s">
        <v>1905</v>
      </c>
    </row>
    <row r="4102" spans="16319:16319" x14ac:dyDescent="0.3">
      <c r="XCQ4102" t="s">
        <v>1906</v>
      </c>
    </row>
    <row r="4103" spans="16319:16319" x14ac:dyDescent="0.3">
      <c r="XCQ4103" t="s">
        <v>1907</v>
      </c>
    </row>
    <row r="4104" spans="16319:16319" x14ac:dyDescent="0.3">
      <c r="XCQ4104" t="s">
        <v>1908</v>
      </c>
    </row>
    <row r="4105" spans="16319:16319" x14ac:dyDescent="0.3">
      <c r="XCQ4105" t="s">
        <v>1909</v>
      </c>
    </row>
    <row r="4106" spans="16319:16319" x14ac:dyDescent="0.3">
      <c r="XCQ4106" t="s">
        <v>1910</v>
      </c>
    </row>
    <row r="4107" spans="16319:16319" x14ac:dyDescent="0.3">
      <c r="XCQ4107" t="s">
        <v>1911</v>
      </c>
    </row>
    <row r="4108" spans="16319:16319" x14ac:dyDescent="0.3">
      <c r="XCQ4108" t="s">
        <v>1912</v>
      </c>
    </row>
    <row r="4109" spans="16319:16319" x14ac:dyDescent="0.3">
      <c r="XCQ4109" t="s">
        <v>1913</v>
      </c>
    </row>
    <row r="4110" spans="16319:16319" x14ac:dyDescent="0.3">
      <c r="XCQ4110" t="s">
        <v>1914</v>
      </c>
    </row>
    <row r="4111" spans="16319:16319" x14ac:dyDescent="0.3">
      <c r="XCQ4111" t="s">
        <v>1915</v>
      </c>
    </row>
    <row r="4112" spans="16319:16319" x14ac:dyDescent="0.3">
      <c r="XCQ4112" t="s">
        <v>1916</v>
      </c>
    </row>
    <row r="4113" spans="16319:16319" x14ac:dyDescent="0.3">
      <c r="XCQ4113" t="s">
        <v>1917</v>
      </c>
    </row>
    <row r="4114" spans="16319:16319" x14ac:dyDescent="0.3">
      <c r="XCQ4114" t="s">
        <v>1918</v>
      </c>
    </row>
    <row r="4115" spans="16319:16319" x14ac:dyDescent="0.3">
      <c r="XCQ4115" t="s">
        <v>1919</v>
      </c>
    </row>
    <row r="4116" spans="16319:16319" x14ac:dyDescent="0.3">
      <c r="XCQ4116" t="s">
        <v>1920</v>
      </c>
    </row>
    <row r="4117" spans="16319:16319" x14ac:dyDescent="0.3">
      <c r="XCQ4117" t="s">
        <v>1921</v>
      </c>
    </row>
    <row r="4118" spans="16319:16319" x14ac:dyDescent="0.3">
      <c r="XCQ4118" t="s">
        <v>1922</v>
      </c>
    </row>
    <row r="4119" spans="16319:16319" x14ac:dyDescent="0.3">
      <c r="XCQ4119" t="s">
        <v>1923</v>
      </c>
    </row>
    <row r="4120" spans="16319:16319" x14ac:dyDescent="0.3">
      <c r="XCQ4120" t="s">
        <v>1924</v>
      </c>
    </row>
    <row r="4121" spans="16319:16319" x14ac:dyDescent="0.3">
      <c r="XCQ4121" t="s">
        <v>1925</v>
      </c>
    </row>
    <row r="4122" spans="16319:16319" x14ac:dyDescent="0.3">
      <c r="XCQ4122" t="s">
        <v>1926</v>
      </c>
    </row>
  </sheetData>
  <pageMargins left="0.511811024" right="0.511811024" top="0.78740157499999996" bottom="0.78740157499999996" header="0.31496062000000002" footer="0.31496062000000002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B30B1A-8A65-4EE4-B60A-3FCE8BC3CF35}">
  <dimension ref="A1:N1354"/>
  <sheetViews>
    <sheetView tabSelected="1" workbookViewId="0">
      <selection activeCell="A6" sqref="A6"/>
    </sheetView>
  </sheetViews>
  <sheetFormatPr defaultRowHeight="14.4" x14ac:dyDescent="0.3"/>
  <cols>
    <col min="1" max="1" width="11.44140625" bestFit="1" customWidth="1"/>
    <col min="2" max="2" width="12.88671875" hidden="1" customWidth="1"/>
    <col min="3" max="3" width="20.109375" bestFit="1" customWidth="1"/>
    <col min="4" max="6" width="9.77734375" customWidth="1"/>
    <col min="7" max="7" width="13.77734375" customWidth="1"/>
    <col min="8" max="9" width="9.77734375" customWidth="1"/>
    <col min="10" max="14" width="10.77734375" customWidth="1"/>
  </cols>
  <sheetData>
    <row r="1" spans="1:14" x14ac:dyDescent="0.3">
      <c r="A1" s="86" t="s">
        <v>25</v>
      </c>
      <c r="B1" s="87" t="s">
        <v>1931</v>
      </c>
      <c r="C1" s="87" t="s">
        <v>1934</v>
      </c>
      <c r="D1" s="87" t="s">
        <v>10</v>
      </c>
      <c r="E1" s="87" t="s">
        <v>9</v>
      </c>
      <c r="F1" s="87" t="s">
        <v>8</v>
      </c>
      <c r="G1" s="87" t="s">
        <v>7</v>
      </c>
      <c r="H1" s="87" t="s">
        <v>12</v>
      </c>
      <c r="I1" s="87" t="s">
        <v>6</v>
      </c>
      <c r="J1" s="87" t="s">
        <v>5</v>
      </c>
      <c r="K1" s="87" t="s">
        <v>32</v>
      </c>
      <c r="L1" s="21"/>
      <c r="M1" s="21"/>
    </row>
    <row r="2" spans="1:14" x14ac:dyDescent="0.3">
      <c r="A2" t="s">
        <v>534</v>
      </c>
      <c r="B2" s="1">
        <v>0</v>
      </c>
      <c r="C2" s="1" t="s">
        <v>27</v>
      </c>
      <c r="D2" s="1">
        <v>0</v>
      </c>
      <c r="E2" s="1">
        <v>0.05</v>
      </c>
      <c r="F2" s="1" t="s">
        <v>0</v>
      </c>
      <c r="G2" s="122">
        <v>829</v>
      </c>
      <c r="H2" s="123">
        <v>0</v>
      </c>
      <c r="I2" s="124">
        <v>293.87</v>
      </c>
      <c r="J2" s="125">
        <v>1</v>
      </c>
      <c r="K2" s="126">
        <f>IF(Model_dem!$G2="---","---",(Model_dem!$G2/L2)-1)</f>
        <v>0</v>
      </c>
      <c r="L2" s="77">
        <f>IF(AND(Model_dem!$B2=0,Model_dem!$D2=0),Model_dem!$G2,#REF!)</f>
        <v>829</v>
      </c>
      <c r="M2" s="78" t="str">
        <f>IF(B2=0,"Deterministic",IF(B2=1,"Cardinality-constrained",IF(B2=2,"Knapsack","Factor Model")))</f>
        <v>Deterministic</v>
      </c>
      <c r="N2" s="22"/>
    </row>
    <row r="3" spans="1:14" x14ac:dyDescent="0.3">
      <c r="A3" t="s">
        <v>534</v>
      </c>
      <c r="B3" s="1">
        <v>0</v>
      </c>
      <c r="C3" s="1" t="s">
        <v>27</v>
      </c>
      <c r="D3" s="1">
        <v>0</v>
      </c>
      <c r="E3" s="1">
        <v>0.1</v>
      </c>
      <c r="F3" s="1" t="s">
        <v>0</v>
      </c>
      <c r="G3" s="122">
        <v>829</v>
      </c>
      <c r="H3" s="123">
        <v>0</v>
      </c>
      <c r="I3" s="124">
        <v>305.36</v>
      </c>
      <c r="J3" s="125">
        <v>1</v>
      </c>
      <c r="K3" s="126">
        <f>IF(Model_dem!$G3="---","---",(Model_dem!$G3/L3)-1)</f>
        <v>0</v>
      </c>
      <c r="L3" s="77">
        <f>IF(AND(Model_dem!$B3=0,Model_dem!$D3=0),Model_dem!$G3,L2)</f>
        <v>829</v>
      </c>
      <c r="M3" s="78" t="str">
        <f t="shared" ref="M3:M66" si="0">IF(B3=0,"Deterministic",IF(B3=1,"Cardinality-constrained",IF(B3=2,"Knapsack","Factor Model")))</f>
        <v>Deterministic</v>
      </c>
      <c r="N3" s="22"/>
    </row>
    <row r="4" spans="1:14" x14ac:dyDescent="0.3">
      <c r="A4" t="s">
        <v>534</v>
      </c>
      <c r="B4" s="1">
        <v>0</v>
      </c>
      <c r="C4" s="1" t="s">
        <v>27</v>
      </c>
      <c r="D4" s="1">
        <v>0</v>
      </c>
      <c r="E4" s="1">
        <v>0.15</v>
      </c>
      <c r="F4" s="1" t="s">
        <v>0</v>
      </c>
      <c r="G4" s="122">
        <v>829</v>
      </c>
      <c r="H4" s="123">
        <v>0</v>
      </c>
      <c r="I4" s="124">
        <v>316.55</v>
      </c>
      <c r="J4" s="125">
        <v>1</v>
      </c>
      <c r="K4" s="126">
        <f>IF(Model_dem!$G4="---","---",(Model_dem!$G4/L4)-1)</f>
        <v>0</v>
      </c>
      <c r="L4" s="77">
        <f>IF(AND(Model_dem!$B4=0,Model_dem!$D4=0),Model_dem!$G4,L3)</f>
        <v>829</v>
      </c>
      <c r="M4" s="78" t="str">
        <f t="shared" si="0"/>
        <v>Deterministic</v>
      </c>
      <c r="N4" s="22"/>
    </row>
    <row r="5" spans="1:14" x14ac:dyDescent="0.3">
      <c r="A5" t="s">
        <v>534</v>
      </c>
      <c r="B5" s="1">
        <v>0</v>
      </c>
      <c r="C5" s="1" t="s">
        <v>27</v>
      </c>
      <c r="D5" s="1">
        <v>0</v>
      </c>
      <c r="E5" s="1">
        <v>0.2</v>
      </c>
      <c r="F5" s="1" t="s">
        <v>0</v>
      </c>
      <c r="G5" s="122">
        <v>829</v>
      </c>
      <c r="H5" s="123">
        <v>0</v>
      </c>
      <c r="I5" s="124">
        <v>310.17</v>
      </c>
      <c r="J5" s="125">
        <v>1</v>
      </c>
      <c r="K5" s="126">
        <f>IF(Model_dem!$G5="---","---",(Model_dem!$G5/L5)-1)</f>
        <v>0</v>
      </c>
      <c r="L5" s="77">
        <f>IF(AND(Model_dem!$B5=0,Model_dem!$D5=0),Model_dem!$G5,L4)</f>
        <v>829</v>
      </c>
      <c r="M5" s="78" t="str">
        <f t="shared" si="0"/>
        <v>Deterministic</v>
      </c>
      <c r="N5" s="22"/>
    </row>
    <row r="6" spans="1:14" x14ac:dyDescent="0.3">
      <c r="A6" t="s">
        <v>534</v>
      </c>
      <c r="B6" s="1">
        <v>1</v>
      </c>
      <c r="C6" s="1" t="s">
        <v>28</v>
      </c>
      <c r="D6" s="1">
        <v>5</v>
      </c>
      <c r="E6" s="1">
        <v>0.05</v>
      </c>
      <c r="F6" s="1" t="s">
        <v>0</v>
      </c>
      <c r="G6" s="122">
        <v>831</v>
      </c>
      <c r="H6" s="123">
        <v>0</v>
      </c>
      <c r="I6" s="124">
        <v>530.72</v>
      </c>
      <c r="J6" s="125">
        <v>0.999</v>
      </c>
      <c r="K6" s="126">
        <f>IF(Model_dem!$G6="---","---",(Model_dem!$G6/L6)-1)</f>
        <v>2.4125452352230514E-3</v>
      </c>
      <c r="L6" s="77">
        <f>IF(AND(Model_dem!$B6=0,Model_dem!$D6=0),Model_dem!$G6,L5)</f>
        <v>829</v>
      </c>
      <c r="M6" s="78" t="str">
        <f t="shared" si="0"/>
        <v>Cardinality-constrained</v>
      </c>
      <c r="N6" s="22"/>
    </row>
    <row r="7" spans="1:14" x14ac:dyDescent="0.3">
      <c r="A7" t="s">
        <v>534</v>
      </c>
      <c r="B7" s="1">
        <v>1</v>
      </c>
      <c r="C7" s="1" t="s">
        <v>28</v>
      </c>
      <c r="D7" s="1">
        <v>5</v>
      </c>
      <c r="E7" s="1">
        <v>0.1</v>
      </c>
      <c r="F7" s="1" t="s">
        <v>0</v>
      </c>
      <c r="G7" s="122">
        <v>831</v>
      </c>
      <c r="H7" s="123">
        <v>0</v>
      </c>
      <c r="I7" s="124">
        <v>541.6</v>
      </c>
      <c r="J7" s="125">
        <v>1</v>
      </c>
      <c r="K7" s="126">
        <f>IF(Model_dem!$G7="---","---",(Model_dem!$G7/L7)-1)</f>
        <v>2.4125452352230514E-3</v>
      </c>
      <c r="L7" s="77">
        <f>IF(AND(Model_dem!$B7=0,Model_dem!$D7=0),Model_dem!$G7,L6)</f>
        <v>829</v>
      </c>
      <c r="M7" s="78" t="str">
        <f t="shared" si="0"/>
        <v>Cardinality-constrained</v>
      </c>
      <c r="N7" s="22"/>
    </row>
    <row r="8" spans="1:14" x14ac:dyDescent="0.3">
      <c r="A8" t="s">
        <v>534</v>
      </c>
      <c r="B8" s="1">
        <v>1</v>
      </c>
      <c r="C8" s="1" t="s">
        <v>28</v>
      </c>
      <c r="D8" s="1">
        <v>5</v>
      </c>
      <c r="E8" s="1">
        <v>0.15</v>
      </c>
      <c r="F8" s="1" t="s">
        <v>0</v>
      </c>
      <c r="G8" s="122">
        <v>842</v>
      </c>
      <c r="H8" s="123">
        <v>0</v>
      </c>
      <c r="I8" s="124">
        <v>589.85</v>
      </c>
      <c r="J8" s="125">
        <v>1</v>
      </c>
      <c r="K8" s="126">
        <f>IF(Model_dem!$G8="---","---",(Model_dem!$G8/L8)-1)</f>
        <v>1.5681544028950611E-2</v>
      </c>
      <c r="L8" s="77">
        <f>IF(AND(Model_dem!$B8=0,Model_dem!$D8=0),Model_dem!$G8,L7)</f>
        <v>829</v>
      </c>
      <c r="M8" s="78" t="str">
        <f t="shared" si="0"/>
        <v>Cardinality-constrained</v>
      </c>
      <c r="N8" s="22"/>
    </row>
    <row r="9" spans="1:14" x14ac:dyDescent="0.3">
      <c r="A9" t="s">
        <v>534</v>
      </c>
      <c r="B9" s="1">
        <v>1</v>
      </c>
      <c r="C9" s="1" t="s">
        <v>28</v>
      </c>
      <c r="D9" s="1">
        <v>5</v>
      </c>
      <c r="E9" s="1">
        <v>0.2</v>
      </c>
      <c r="F9" s="1" t="s">
        <v>0</v>
      </c>
      <c r="G9" s="122">
        <v>849</v>
      </c>
      <c r="H9" s="123">
        <v>0</v>
      </c>
      <c r="I9" s="124">
        <v>1130.94</v>
      </c>
      <c r="J9" s="125">
        <v>1</v>
      </c>
      <c r="K9" s="126">
        <f>IF(Model_dem!$G9="---","---",(Model_dem!$G9/L9)-1)</f>
        <v>2.4125452352231624E-2</v>
      </c>
      <c r="L9" s="77">
        <f>IF(AND(Model_dem!$B9=0,Model_dem!$D9=0),Model_dem!$G9,L8)</f>
        <v>829</v>
      </c>
      <c r="M9" s="78" t="str">
        <f t="shared" si="0"/>
        <v>Cardinality-constrained</v>
      </c>
      <c r="N9" s="22"/>
    </row>
    <row r="10" spans="1:14" x14ac:dyDescent="0.3">
      <c r="A10" t="s">
        <v>534</v>
      </c>
      <c r="B10" s="1">
        <v>1</v>
      </c>
      <c r="C10" s="1" t="s">
        <v>28</v>
      </c>
      <c r="D10" s="1">
        <v>10</v>
      </c>
      <c r="E10" s="1">
        <v>0.05</v>
      </c>
      <c r="F10" s="1" t="s">
        <v>0</v>
      </c>
      <c r="G10" s="122">
        <v>831</v>
      </c>
      <c r="H10" s="123">
        <v>0</v>
      </c>
      <c r="I10" s="124">
        <v>516.52</v>
      </c>
      <c r="J10" s="125">
        <v>0.999</v>
      </c>
      <c r="K10" s="126">
        <f>IF(Model_dem!$G10="---","---",(Model_dem!$G10/L10)-1)</f>
        <v>2.4125452352230514E-3</v>
      </c>
      <c r="L10" s="77">
        <f>IF(AND(Model_dem!$B10=0,Model_dem!$D10=0),Model_dem!$G10,L9)</f>
        <v>829</v>
      </c>
      <c r="M10" s="78" t="str">
        <f t="shared" si="0"/>
        <v>Cardinality-constrained</v>
      </c>
      <c r="N10" s="22"/>
    </row>
    <row r="11" spans="1:14" x14ac:dyDescent="0.3">
      <c r="A11" t="s">
        <v>534</v>
      </c>
      <c r="B11" s="1">
        <v>1</v>
      </c>
      <c r="C11" s="1" t="s">
        <v>28</v>
      </c>
      <c r="D11" s="1">
        <v>10</v>
      </c>
      <c r="E11" s="1">
        <v>0.1</v>
      </c>
      <c r="F11" s="1" t="s">
        <v>0</v>
      </c>
      <c r="G11" s="122">
        <v>831</v>
      </c>
      <c r="H11" s="123">
        <v>0</v>
      </c>
      <c r="I11" s="124">
        <v>612.28</v>
      </c>
      <c r="J11" s="125">
        <v>1</v>
      </c>
      <c r="K11" s="126">
        <f>IF(Model_dem!$G11="---","---",(Model_dem!$G11/L11)-1)</f>
        <v>2.4125452352230514E-3</v>
      </c>
      <c r="L11" s="77">
        <f>IF(AND(Model_dem!$B11=0,Model_dem!$D11=0),Model_dem!$G11,L10)</f>
        <v>829</v>
      </c>
      <c r="M11" s="78" t="str">
        <f t="shared" si="0"/>
        <v>Cardinality-constrained</v>
      </c>
      <c r="N11" s="22"/>
    </row>
    <row r="12" spans="1:14" x14ac:dyDescent="0.3">
      <c r="A12" t="s">
        <v>534</v>
      </c>
      <c r="B12" s="1">
        <v>1</v>
      </c>
      <c r="C12" s="1" t="s">
        <v>28</v>
      </c>
      <c r="D12" s="1">
        <v>10</v>
      </c>
      <c r="E12" s="1">
        <v>0.15</v>
      </c>
      <c r="F12" s="1" t="s">
        <v>0</v>
      </c>
      <c r="G12" s="122">
        <v>842</v>
      </c>
      <c r="H12" s="123">
        <v>0</v>
      </c>
      <c r="I12" s="124">
        <v>641.39</v>
      </c>
      <c r="J12" s="125">
        <v>1</v>
      </c>
      <c r="K12" s="126">
        <f>IF(Model_dem!$G12="---","---",(Model_dem!$G12/L12)-1)</f>
        <v>1.5681544028950611E-2</v>
      </c>
      <c r="L12" s="77">
        <f>IF(AND(Model_dem!$B12=0,Model_dem!$D12=0),Model_dem!$G12,L11)</f>
        <v>829</v>
      </c>
      <c r="M12" s="78" t="str">
        <f t="shared" si="0"/>
        <v>Cardinality-constrained</v>
      </c>
      <c r="N12" s="22"/>
    </row>
    <row r="13" spans="1:14" x14ac:dyDescent="0.3">
      <c r="A13" t="s">
        <v>534</v>
      </c>
      <c r="B13" s="1">
        <v>1</v>
      </c>
      <c r="C13" s="1" t="s">
        <v>28</v>
      </c>
      <c r="D13" s="1">
        <v>10</v>
      </c>
      <c r="E13" s="1">
        <v>0.2</v>
      </c>
      <c r="F13" s="1" t="s">
        <v>0</v>
      </c>
      <c r="G13" s="122">
        <v>849</v>
      </c>
      <c r="H13" s="123">
        <v>0</v>
      </c>
      <c r="I13" s="124">
        <v>1114.25</v>
      </c>
      <c r="J13" s="125">
        <v>1</v>
      </c>
      <c r="K13" s="126">
        <f>IF(Model_dem!$G13="---","---",(Model_dem!$G13/L13)-1)</f>
        <v>2.4125452352231624E-2</v>
      </c>
      <c r="L13" s="77">
        <f>IF(AND(Model_dem!$B13=0,Model_dem!$D13=0),Model_dem!$G13,L12)</f>
        <v>829</v>
      </c>
      <c r="M13" s="78" t="str">
        <f t="shared" si="0"/>
        <v>Cardinality-constrained</v>
      </c>
      <c r="N13" s="22"/>
    </row>
    <row r="14" spans="1:14" x14ac:dyDescent="0.3">
      <c r="A14" t="s">
        <v>534</v>
      </c>
      <c r="B14" s="1">
        <v>1</v>
      </c>
      <c r="C14" s="1" t="s">
        <v>28</v>
      </c>
      <c r="D14" s="1">
        <v>25</v>
      </c>
      <c r="E14" s="1">
        <v>0.05</v>
      </c>
      <c r="F14" s="1" t="s">
        <v>0</v>
      </c>
      <c r="G14" s="122">
        <v>842</v>
      </c>
      <c r="H14" s="123">
        <v>0</v>
      </c>
      <c r="I14" s="124">
        <v>1160.6199999999999</v>
      </c>
      <c r="J14" s="125">
        <v>0.501</v>
      </c>
      <c r="K14" s="126">
        <f>IF(Model_dem!$G14="---","---",(Model_dem!$G14/L14)-1)</f>
        <v>1.5681544028950611E-2</v>
      </c>
      <c r="L14" s="77">
        <f>IF(AND(Model_dem!$B14=0,Model_dem!$D14=0),Model_dem!$G14,L13)</f>
        <v>829</v>
      </c>
      <c r="M14" s="78" t="str">
        <f t="shared" si="0"/>
        <v>Cardinality-constrained</v>
      </c>
      <c r="N14" s="22"/>
    </row>
    <row r="15" spans="1:14" x14ac:dyDescent="0.3">
      <c r="A15" t="s">
        <v>534</v>
      </c>
      <c r="B15" s="1">
        <v>1</v>
      </c>
      <c r="C15" s="1" t="s">
        <v>28</v>
      </c>
      <c r="D15" s="1">
        <v>25</v>
      </c>
      <c r="E15" s="1">
        <v>0.1</v>
      </c>
      <c r="F15" s="1" t="s">
        <v>1</v>
      </c>
      <c r="G15" s="122">
        <v>917</v>
      </c>
      <c r="H15" s="123">
        <v>4.5100000000000001E-2</v>
      </c>
      <c r="I15" s="124">
        <v>3600.25</v>
      </c>
      <c r="J15" s="125">
        <v>0.998</v>
      </c>
      <c r="K15" s="126">
        <f>IF(Model_dem!$G15="---","---",(Model_dem!$G15/L15)-1)</f>
        <v>0.10615199034981915</v>
      </c>
      <c r="L15" s="77">
        <f>IF(AND(Model_dem!$B15=0,Model_dem!$D15=0),Model_dem!$G15,L14)</f>
        <v>829</v>
      </c>
      <c r="M15" s="78" t="str">
        <f t="shared" si="0"/>
        <v>Cardinality-constrained</v>
      </c>
      <c r="N15" s="22"/>
    </row>
    <row r="16" spans="1:14" x14ac:dyDescent="0.3">
      <c r="A16" t="s">
        <v>534</v>
      </c>
      <c r="B16" s="1">
        <v>1</v>
      </c>
      <c r="C16" s="1" t="s">
        <v>28</v>
      </c>
      <c r="D16" s="1">
        <v>25</v>
      </c>
      <c r="E16" s="1">
        <v>0.15</v>
      </c>
      <c r="F16" s="1" t="s">
        <v>2</v>
      </c>
      <c r="G16" s="122" t="s">
        <v>3</v>
      </c>
      <c r="H16" s="123" t="s">
        <v>3</v>
      </c>
      <c r="I16" s="124">
        <v>3600.19</v>
      </c>
      <c r="J16" s="122"/>
      <c r="K16" s="126" t="str">
        <f>IF(Model_dem!$G16="---","---",(Model_dem!$G16/L16)-1)</f>
        <v>---</v>
      </c>
      <c r="L16" s="77">
        <f>IF(AND(Model_dem!$B16=0,Model_dem!$D16=0),Model_dem!$G16,L15)</f>
        <v>829</v>
      </c>
      <c r="M16" s="78" t="str">
        <f t="shared" si="0"/>
        <v>Cardinality-constrained</v>
      </c>
      <c r="N16" s="22"/>
    </row>
    <row r="17" spans="1:14" x14ac:dyDescent="0.3">
      <c r="A17" t="s">
        <v>534</v>
      </c>
      <c r="B17" s="1">
        <v>1</v>
      </c>
      <c r="C17" s="1" t="s">
        <v>28</v>
      </c>
      <c r="D17" s="1">
        <v>25</v>
      </c>
      <c r="E17" s="1">
        <v>0.2</v>
      </c>
      <c r="F17" s="1" t="s">
        <v>2</v>
      </c>
      <c r="G17" s="122" t="s">
        <v>3</v>
      </c>
      <c r="H17" s="123" t="s">
        <v>3</v>
      </c>
      <c r="I17" s="124">
        <v>3600.21</v>
      </c>
      <c r="J17" s="122"/>
      <c r="K17" s="126" t="str">
        <f>IF(Model_dem!$G17="---","---",(Model_dem!$G17/L17)-1)</f>
        <v>---</v>
      </c>
      <c r="L17" s="77">
        <f>IF(AND(Model_dem!$B17=0,Model_dem!$D17=0),Model_dem!$G17,L16)</f>
        <v>829</v>
      </c>
      <c r="M17" s="78" t="str">
        <f t="shared" si="0"/>
        <v>Cardinality-constrained</v>
      </c>
      <c r="N17" s="22"/>
    </row>
    <row r="18" spans="1:14" x14ac:dyDescent="0.3">
      <c r="A18" t="s">
        <v>534</v>
      </c>
      <c r="B18" s="1">
        <v>1</v>
      </c>
      <c r="C18" s="1" t="s">
        <v>28</v>
      </c>
      <c r="D18" s="1">
        <v>50</v>
      </c>
      <c r="E18" s="1">
        <v>0.05</v>
      </c>
      <c r="F18" s="1" t="s">
        <v>0</v>
      </c>
      <c r="G18" s="122">
        <v>856</v>
      </c>
      <c r="H18" s="123">
        <v>0</v>
      </c>
      <c r="I18" s="124">
        <v>994.54</v>
      </c>
      <c r="J18" s="125">
        <v>3.7999999999999999E-2</v>
      </c>
      <c r="K18" s="126">
        <f>IF(Model_dem!$G18="---","---",(Model_dem!$G18/L18)-1)</f>
        <v>3.2569360675512637E-2</v>
      </c>
      <c r="L18" s="77">
        <f>IF(AND(Model_dem!$B18=0,Model_dem!$D18=0),Model_dem!$G18,L17)</f>
        <v>829</v>
      </c>
      <c r="M18" s="78" t="str">
        <f t="shared" si="0"/>
        <v>Cardinality-constrained</v>
      </c>
      <c r="N18" s="22"/>
    </row>
    <row r="19" spans="1:14" x14ac:dyDescent="0.3">
      <c r="A19" t="s">
        <v>534</v>
      </c>
      <c r="B19" s="1">
        <v>1</v>
      </c>
      <c r="C19" s="1" t="s">
        <v>28</v>
      </c>
      <c r="D19" s="1">
        <v>50</v>
      </c>
      <c r="E19" s="1">
        <v>0.1</v>
      </c>
      <c r="F19" s="1" t="s">
        <v>2</v>
      </c>
      <c r="G19" s="122" t="s">
        <v>3</v>
      </c>
      <c r="H19" s="123" t="s">
        <v>3</v>
      </c>
      <c r="I19" s="124">
        <v>3600.06</v>
      </c>
      <c r="J19" s="122"/>
      <c r="K19" s="126" t="str">
        <f>IF(Model_dem!$G19="---","---",(Model_dem!$G19/L19)-1)</f>
        <v>---</v>
      </c>
      <c r="L19" s="77">
        <f>IF(AND(Model_dem!$B19=0,Model_dem!$D19=0),Model_dem!$G19,L18)</f>
        <v>829</v>
      </c>
      <c r="M19" s="78" t="str">
        <f t="shared" si="0"/>
        <v>Cardinality-constrained</v>
      </c>
      <c r="N19" s="22"/>
    </row>
    <row r="20" spans="1:14" x14ac:dyDescent="0.3">
      <c r="A20" t="s">
        <v>534</v>
      </c>
      <c r="B20" s="1">
        <v>1</v>
      </c>
      <c r="C20" s="1" t="s">
        <v>28</v>
      </c>
      <c r="D20" s="1">
        <v>50</v>
      </c>
      <c r="E20" s="1">
        <v>0.15</v>
      </c>
      <c r="F20" s="1" t="s">
        <v>2</v>
      </c>
      <c r="G20" s="122" t="s">
        <v>3</v>
      </c>
      <c r="H20" s="123" t="s">
        <v>3</v>
      </c>
      <c r="I20" s="124">
        <v>3600.04</v>
      </c>
      <c r="J20" s="122"/>
      <c r="K20" s="126" t="str">
        <f>IF(Model_dem!$G20="---","---",(Model_dem!$G20/L20)-1)</f>
        <v>---</v>
      </c>
      <c r="L20" s="77">
        <f>IF(AND(Model_dem!$B20=0,Model_dem!$D20=0),Model_dem!$G20,L19)</f>
        <v>829</v>
      </c>
      <c r="M20" s="78" t="str">
        <f t="shared" si="0"/>
        <v>Cardinality-constrained</v>
      </c>
      <c r="N20" s="22"/>
    </row>
    <row r="21" spans="1:14" x14ac:dyDescent="0.3">
      <c r="A21" t="s">
        <v>534</v>
      </c>
      <c r="B21" s="1">
        <v>1</v>
      </c>
      <c r="C21" s="1" t="s">
        <v>28</v>
      </c>
      <c r="D21" s="1">
        <v>50</v>
      </c>
      <c r="E21" s="1">
        <v>0.2</v>
      </c>
      <c r="F21" s="1" t="s">
        <v>2</v>
      </c>
      <c r="G21" s="122" t="s">
        <v>3</v>
      </c>
      <c r="H21" s="123" t="s">
        <v>3</v>
      </c>
      <c r="I21" s="124">
        <v>3600.07</v>
      </c>
      <c r="J21" s="122"/>
      <c r="K21" s="126" t="str">
        <f>IF(Model_dem!$G21="---","---",(Model_dem!$G21/L21)-1)</f>
        <v>---</v>
      </c>
      <c r="L21" s="77">
        <f>IF(AND(Model_dem!$B21=0,Model_dem!$D21=0),Model_dem!$G21,L20)</f>
        <v>829</v>
      </c>
      <c r="M21" s="78" t="str">
        <f t="shared" si="0"/>
        <v>Cardinality-constrained</v>
      </c>
      <c r="N21" s="22"/>
    </row>
    <row r="22" spans="1:14" x14ac:dyDescent="0.3">
      <c r="A22" t="s">
        <v>534</v>
      </c>
      <c r="B22" s="1">
        <v>2</v>
      </c>
      <c r="C22" s="1" t="s">
        <v>29</v>
      </c>
      <c r="D22" s="1">
        <v>5</v>
      </c>
      <c r="E22" s="1">
        <v>0.05</v>
      </c>
      <c r="F22" s="1" t="s">
        <v>0</v>
      </c>
      <c r="G22" s="122">
        <v>831</v>
      </c>
      <c r="H22" s="123">
        <v>0</v>
      </c>
      <c r="I22" s="124">
        <v>420.42</v>
      </c>
      <c r="J22" s="125">
        <v>0.999</v>
      </c>
      <c r="K22" s="126">
        <f>IF(Model_dem!$G22="---","---",(Model_dem!$G22/L22)-1)</f>
        <v>2.4125452352230514E-3</v>
      </c>
      <c r="L22" s="77">
        <f>IF(AND(Model_dem!$B22=0,Model_dem!$D22=0),Model_dem!$G22,L21)</f>
        <v>829</v>
      </c>
      <c r="M22" s="78" t="str">
        <f t="shared" si="0"/>
        <v>Knapsack</v>
      </c>
      <c r="N22" s="22"/>
    </row>
    <row r="23" spans="1:14" x14ac:dyDescent="0.3">
      <c r="A23" t="s">
        <v>534</v>
      </c>
      <c r="B23" s="1">
        <v>2</v>
      </c>
      <c r="C23" s="1" t="s">
        <v>29</v>
      </c>
      <c r="D23" s="1">
        <v>5</v>
      </c>
      <c r="E23" s="1">
        <v>0.1</v>
      </c>
      <c r="F23" s="1" t="s">
        <v>0</v>
      </c>
      <c r="G23" s="122">
        <v>834</v>
      </c>
      <c r="H23" s="123">
        <v>0</v>
      </c>
      <c r="I23" s="124">
        <v>359.64</v>
      </c>
      <c r="J23" s="125">
        <v>1</v>
      </c>
      <c r="K23" s="126">
        <f>IF(Model_dem!$G23="---","---",(Model_dem!$G23/L23)-1)</f>
        <v>6.0313630880579616E-3</v>
      </c>
      <c r="L23" s="77">
        <f>IF(AND(Model_dem!$B23=0,Model_dem!$D23=0),Model_dem!$G23,L22)</f>
        <v>829</v>
      </c>
      <c r="M23" s="78" t="str">
        <f t="shared" si="0"/>
        <v>Knapsack</v>
      </c>
      <c r="N23" s="22"/>
    </row>
    <row r="24" spans="1:14" x14ac:dyDescent="0.3">
      <c r="A24" t="s">
        <v>534</v>
      </c>
      <c r="B24" s="1">
        <v>2</v>
      </c>
      <c r="C24" s="1" t="s">
        <v>29</v>
      </c>
      <c r="D24" s="1">
        <v>5</v>
      </c>
      <c r="E24" s="1">
        <v>0.15</v>
      </c>
      <c r="F24" s="1" t="s">
        <v>0</v>
      </c>
      <c r="G24" s="122">
        <v>839</v>
      </c>
      <c r="H24" s="123">
        <v>0</v>
      </c>
      <c r="I24" s="124">
        <v>681.39</v>
      </c>
      <c r="J24" s="125">
        <v>1</v>
      </c>
      <c r="K24" s="126">
        <f>IF(Model_dem!$G24="---","---",(Model_dem!$G24/L24)-1)</f>
        <v>1.2062726176115701E-2</v>
      </c>
      <c r="L24" s="77">
        <f>IF(AND(Model_dem!$B24=0,Model_dem!$D24=0),Model_dem!$G24,L23)</f>
        <v>829</v>
      </c>
      <c r="M24" s="78" t="str">
        <f t="shared" si="0"/>
        <v>Knapsack</v>
      </c>
      <c r="N24" s="22"/>
    </row>
    <row r="25" spans="1:14" x14ac:dyDescent="0.3">
      <c r="A25" t="s">
        <v>534</v>
      </c>
      <c r="B25" s="1">
        <v>2</v>
      </c>
      <c r="C25" s="1" t="s">
        <v>29</v>
      </c>
      <c r="D25" s="1">
        <v>5</v>
      </c>
      <c r="E25" s="1">
        <v>0.2</v>
      </c>
      <c r="F25" s="1" t="s">
        <v>0</v>
      </c>
      <c r="G25" s="122">
        <v>841</v>
      </c>
      <c r="H25" s="123">
        <v>0</v>
      </c>
      <c r="I25" s="124">
        <v>318.45999999999998</v>
      </c>
      <c r="J25" s="125">
        <v>1</v>
      </c>
      <c r="K25" s="126">
        <f>IF(Model_dem!$G25="---","---",(Model_dem!$G25/L25)-1)</f>
        <v>1.4475271411338975E-2</v>
      </c>
      <c r="L25" s="77">
        <f>IF(AND(Model_dem!$B25=0,Model_dem!$D25=0),Model_dem!$G25,L24)</f>
        <v>829</v>
      </c>
      <c r="M25" s="78" t="str">
        <f t="shared" si="0"/>
        <v>Knapsack</v>
      </c>
      <c r="N25" s="22"/>
    </row>
    <row r="26" spans="1:14" x14ac:dyDescent="0.3">
      <c r="A26" t="s">
        <v>534</v>
      </c>
      <c r="B26" s="1">
        <v>2</v>
      </c>
      <c r="C26" s="1" t="s">
        <v>29</v>
      </c>
      <c r="D26" s="1">
        <v>10</v>
      </c>
      <c r="E26" s="1">
        <v>0.05</v>
      </c>
      <c r="F26" s="1" t="s">
        <v>0</v>
      </c>
      <c r="G26" s="122">
        <v>834</v>
      </c>
      <c r="H26" s="123">
        <v>0</v>
      </c>
      <c r="I26" s="124">
        <v>526.86</v>
      </c>
      <c r="J26" s="125">
        <v>1</v>
      </c>
      <c r="K26" s="126">
        <f>IF(Model_dem!$G26="---","---",(Model_dem!$G26/L26)-1)</f>
        <v>6.0313630880579616E-3</v>
      </c>
      <c r="L26" s="77">
        <f>IF(AND(Model_dem!$B26=0,Model_dem!$D26=0),Model_dem!$G26,L25)</f>
        <v>829</v>
      </c>
      <c r="M26" s="78" t="str">
        <f t="shared" si="0"/>
        <v>Knapsack</v>
      </c>
      <c r="N26" s="22"/>
    </row>
    <row r="27" spans="1:14" x14ac:dyDescent="0.3">
      <c r="A27" t="s">
        <v>534</v>
      </c>
      <c r="B27" s="1">
        <v>2</v>
      </c>
      <c r="C27" s="1" t="s">
        <v>29</v>
      </c>
      <c r="D27" s="1">
        <v>10</v>
      </c>
      <c r="E27" s="1">
        <v>0.1</v>
      </c>
      <c r="F27" s="1" t="s">
        <v>0</v>
      </c>
      <c r="G27" s="122">
        <v>841</v>
      </c>
      <c r="H27" s="123">
        <v>0</v>
      </c>
      <c r="I27" s="124">
        <v>644.84</v>
      </c>
      <c r="J27" s="125">
        <v>1</v>
      </c>
      <c r="K27" s="126">
        <f>IF(Model_dem!$G27="---","---",(Model_dem!$G27/L27)-1)</f>
        <v>1.4475271411338975E-2</v>
      </c>
      <c r="L27" s="77">
        <f>IF(AND(Model_dem!$B27=0,Model_dem!$D27=0),Model_dem!$G27,L26)</f>
        <v>829</v>
      </c>
      <c r="M27" s="78" t="str">
        <f t="shared" si="0"/>
        <v>Knapsack</v>
      </c>
      <c r="N27" s="22"/>
    </row>
    <row r="28" spans="1:14" x14ac:dyDescent="0.3">
      <c r="A28" t="s">
        <v>534</v>
      </c>
      <c r="B28" s="1">
        <v>2</v>
      </c>
      <c r="C28" s="1" t="s">
        <v>29</v>
      </c>
      <c r="D28" s="1">
        <v>10</v>
      </c>
      <c r="E28" s="1">
        <v>0.15</v>
      </c>
      <c r="F28" s="1" t="s">
        <v>0</v>
      </c>
      <c r="G28" s="122">
        <v>856</v>
      </c>
      <c r="H28" s="123">
        <v>0</v>
      </c>
      <c r="I28" s="124">
        <v>509.62</v>
      </c>
      <c r="J28" s="125">
        <v>1</v>
      </c>
      <c r="K28" s="126">
        <f>IF(Model_dem!$G28="---","---",(Model_dem!$G28/L28)-1)</f>
        <v>3.2569360675512637E-2</v>
      </c>
      <c r="L28" s="77">
        <f>IF(AND(Model_dem!$B28=0,Model_dem!$D28=0),Model_dem!$G28,L27)</f>
        <v>829</v>
      </c>
      <c r="M28" s="78" t="str">
        <f t="shared" si="0"/>
        <v>Knapsack</v>
      </c>
      <c r="N28" s="22"/>
    </row>
    <row r="29" spans="1:14" x14ac:dyDescent="0.3">
      <c r="A29" t="s">
        <v>534</v>
      </c>
      <c r="B29" s="1">
        <v>2</v>
      </c>
      <c r="C29" s="1" t="s">
        <v>29</v>
      </c>
      <c r="D29" s="1">
        <v>10</v>
      </c>
      <c r="E29" s="1">
        <v>0.2</v>
      </c>
      <c r="F29" s="1" t="s">
        <v>1</v>
      </c>
      <c r="G29" s="122">
        <v>926</v>
      </c>
      <c r="H29" s="123">
        <v>2.52E-2</v>
      </c>
      <c r="I29" s="124">
        <v>3600.1</v>
      </c>
      <c r="J29" s="125">
        <v>1</v>
      </c>
      <c r="K29" s="126">
        <f>IF(Model_dem!$G29="---","---",(Model_dem!$G29/L29)-1)</f>
        <v>0.11700844390832321</v>
      </c>
      <c r="L29" s="77">
        <f>IF(AND(Model_dem!$B29=0,Model_dem!$D29=0),Model_dem!$G29,L28)</f>
        <v>829</v>
      </c>
      <c r="M29" s="78" t="str">
        <f t="shared" si="0"/>
        <v>Knapsack</v>
      </c>
      <c r="N29" s="22"/>
    </row>
    <row r="30" spans="1:14" x14ac:dyDescent="0.3">
      <c r="A30" t="s">
        <v>534</v>
      </c>
      <c r="B30" s="1">
        <v>2</v>
      </c>
      <c r="C30" s="1" t="s">
        <v>29</v>
      </c>
      <c r="D30" s="1">
        <v>25</v>
      </c>
      <c r="E30" s="1">
        <v>0.05</v>
      </c>
      <c r="F30" s="1" t="s">
        <v>0</v>
      </c>
      <c r="G30" s="122">
        <v>845</v>
      </c>
      <c r="H30" s="123">
        <v>0</v>
      </c>
      <c r="I30" s="124">
        <v>844.81</v>
      </c>
      <c r="J30" s="125">
        <v>0.95299999999999996</v>
      </c>
      <c r="K30" s="126">
        <f>IF(Model_dem!$G30="---","---",(Model_dem!$G30/L30)-1)</f>
        <v>1.93003618817853E-2</v>
      </c>
      <c r="L30" s="77">
        <f>IF(AND(Model_dem!$B30=0,Model_dem!$D30=0),Model_dem!$G30,L29)</f>
        <v>829</v>
      </c>
      <c r="M30" s="78" t="str">
        <f t="shared" si="0"/>
        <v>Knapsack</v>
      </c>
      <c r="N30" s="22"/>
    </row>
    <row r="31" spans="1:14" x14ac:dyDescent="0.3">
      <c r="A31" t="s">
        <v>534</v>
      </c>
      <c r="B31" s="1">
        <v>2</v>
      </c>
      <c r="C31" s="1" t="s">
        <v>29</v>
      </c>
      <c r="D31" s="1">
        <v>25</v>
      </c>
      <c r="E31" s="1">
        <v>0.1</v>
      </c>
      <c r="F31" s="1" t="s">
        <v>1</v>
      </c>
      <c r="G31" s="122">
        <v>958</v>
      </c>
      <c r="H31" s="123">
        <v>7.1900000000000006E-2</v>
      </c>
      <c r="I31" s="124">
        <v>3600.09</v>
      </c>
      <c r="J31" s="125">
        <v>1</v>
      </c>
      <c r="K31" s="126">
        <f>IF(Model_dem!$G31="---","---",(Model_dem!$G31/L31)-1)</f>
        <v>0.15560916767189381</v>
      </c>
      <c r="L31" s="77">
        <f>IF(AND(Model_dem!$B31=0,Model_dem!$D31=0),Model_dem!$G31,L30)</f>
        <v>829</v>
      </c>
      <c r="M31" s="78" t="str">
        <f t="shared" si="0"/>
        <v>Knapsack</v>
      </c>
      <c r="N31" s="22"/>
    </row>
    <row r="32" spans="1:14" x14ac:dyDescent="0.3">
      <c r="A32" t="s">
        <v>534</v>
      </c>
      <c r="B32" s="1">
        <v>2</v>
      </c>
      <c r="C32" s="1" t="s">
        <v>29</v>
      </c>
      <c r="D32" s="1">
        <v>25</v>
      </c>
      <c r="E32" s="1">
        <v>0.15</v>
      </c>
      <c r="F32" s="1" t="s">
        <v>2</v>
      </c>
      <c r="G32" s="122" t="s">
        <v>3</v>
      </c>
      <c r="H32" s="123" t="s">
        <v>3</v>
      </c>
      <c r="I32" s="124">
        <v>3600.03</v>
      </c>
      <c r="J32" s="122"/>
      <c r="K32" s="126" t="str">
        <f>IF(Model_dem!$G32="---","---",(Model_dem!$G32/L32)-1)</f>
        <v>---</v>
      </c>
      <c r="L32" s="77">
        <f>IF(AND(Model_dem!$B32=0,Model_dem!$D32=0),Model_dem!$G32,L31)</f>
        <v>829</v>
      </c>
      <c r="M32" s="78" t="str">
        <f t="shared" si="0"/>
        <v>Knapsack</v>
      </c>
      <c r="N32" s="22"/>
    </row>
    <row r="33" spans="1:14" x14ac:dyDescent="0.3">
      <c r="A33" t="s">
        <v>534</v>
      </c>
      <c r="B33" s="1">
        <v>2</v>
      </c>
      <c r="C33" s="1" t="s">
        <v>29</v>
      </c>
      <c r="D33" s="1">
        <v>25</v>
      </c>
      <c r="E33" s="1">
        <v>0.2</v>
      </c>
      <c r="F33" s="1" t="s">
        <v>4</v>
      </c>
      <c r="G33" s="122" t="s">
        <v>3</v>
      </c>
      <c r="H33" s="123" t="s">
        <v>3</v>
      </c>
      <c r="I33" s="124">
        <v>0.54</v>
      </c>
      <c r="J33" s="122"/>
      <c r="K33" s="126" t="str">
        <f>IF(Model_dem!$G33="---","---",(Model_dem!$G33/L33)-1)</f>
        <v>---</v>
      </c>
      <c r="L33" s="77">
        <f>IF(AND(Model_dem!$B33=0,Model_dem!$D33=0),Model_dem!$G33,L32)</f>
        <v>829</v>
      </c>
      <c r="M33" s="78" t="str">
        <f t="shared" si="0"/>
        <v>Knapsack</v>
      </c>
      <c r="N33" s="22"/>
    </row>
    <row r="34" spans="1:14" x14ac:dyDescent="0.3">
      <c r="A34" t="s">
        <v>534</v>
      </c>
      <c r="B34" s="1">
        <v>2</v>
      </c>
      <c r="C34" s="1" t="s">
        <v>29</v>
      </c>
      <c r="D34" s="1">
        <v>50</v>
      </c>
      <c r="E34" s="1">
        <v>0.05</v>
      </c>
      <c r="F34" s="1" t="s">
        <v>0</v>
      </c>
      <c r="G34" s="122">
        <v>882</v>
      </c>
      <c r="H34" s="123">
        <v>0</v>
      </c>
      <c r="I34" s="124">
        <v>1488.55</v>
      </c>
      <c r="J34" s="125">
        <v>4.3999999999999997E-2</v>
      </c>
      <c r="K34" s="126">
        <f>IF(Model_dem!$G34="---","---",(Model_dem!$G34/L34)-1)</f>
        <v>6.393244873341386E-2</v>
      </c>
      <c r="L34" s="77">
        <f>IF(AND(Model_dem!$B34=0,Model_dem!$D34=0),Model_dem!$G34,L33)</f>
        <v>829</v>
      </c>
      <c r="M34" s="78" t="str">
        <f t="shared" si="0"/>
        <v>Knapsack</v>
      </c>
      <c r="N34" s="22"/>
    </row>
    <row r="35" spans="1:14" x14ac:dyDescent="0.3">
      <c r="A35" t="s">
        <v>534</v>
      </c>
      <c r="B35" s="1">
        <v>2</v>
      </c>
      <c r="C35" s="1" t="s">
        <v>29</v>
      </c>
      <c r="D35" s="1">
        <v>50</v>
      </c>
      <c r="E35" s="1">
        <v>0.1</v>
      </c>
      <c r="F35" s="1" t="s">
        <v>4</v>
      </c>
      <c r="G35" s="122" t="s">
        <v>3</v>
      </c>
      <c r="H35" s="123" t="s">
        <v>3</v>
      </c>
      <c r="I35" s="124">
        <v>0.59</v>
      </c>
      <c r="J35" s="122"/>
      <c r="K35" s="126" t="str">
        <f>IF(Model_dem!$G35="---","---",(Model_dem!$G35/L35)-1)</f>
        <v>---</v>
      </c>
      <c r="L35" s="77">
        <f>IF(AND(Model_dem!$B35=0,Model_dem!$D35=0),Model_dem!$G35,L34)</f>
        <v>829</v>
      </c>
      <c r="M35" s="78" t="str">
        <f t="shared" si="0"/>
        <v>Knapsack</v>
      </c>
      <c r="N35" s="22"/>
    </row>
    <row r="36" spans="1:14" x14ac:dyDescent="0.3">
      <c r="A36" t="s">
        <v>534</v>
      </c>
      <c r="B36" s="1">
        <v>2</v>
      </c>
      <c r="C36" s="1" t="s">
        <v>29</v>
      </c>
      <c r="D36" s="1">
        <v>50</v>
      </c>
      <c r="E36" s="1">
        <v>0.15</v>
      </c>
      <c r="F36" s="1" t="s">
        <v>4</v>
      </c>
      <c r="G36" s="122" t="s">
        <v>3</v>
      </c>
      <c r="H36" s="123" t="s">
        <v>3</v>
      </c>
      <c r="I36" s="124">
        <v>0.52</v>
      </c>
      <c r="J36" s="122"/>
      <c r="K36" s="126" t="str">
        <f>IF(Model_dem!$G36="---","---",(Model_dem!$G36/L36)-1)</f>
        <v>---</v>
      </c>
      <c r="L36" s="77">
        <f>IF(AND(Model_dem!$B36=0,Model_dem!$D36=0),Model_dem!$G36,L35)</f>
        <v>829</v>
      </c>
      <c r="M36" s="78" t="str">
        <f t="shared" si="0"/>
        <v>Knapsack</v>
      </c>
      <c r="N36" s="22"/>
    </row>
    <row r="37" spans="1:14" x14ac:dyDescent="0.3">
      <c r="A37" t="s">
        <v>534</v>
      </c>
      <c r="B37" s="1">
        <v>2</v>
      </c>
      <c r="C37" s="1" t="s">
        <v>29</v>
      </c>
      <c r="D37" s="1">
        <v>50</v>
      </c>
      <c r="E37" s="1">
        <v>0.2</v>
      </c>
      <c r="F37" s="1" t="s">
        <v>4</v>
      </c>
      <c r="G37" s="122" t="s">
        <v>3</v>
      </c>
      <c r="H37" s="123" t="s">
        <v>3</v>
      </c>
      <c r="I37" s="124">
        <v>0.48</v>
      </c>
      <c r="J37" s="122"/>
      <c r="K37" s="126" t="str">
        <f>IF(Model_dem!$G37="---","---",(Model_dem!$G37/L37)-1)</f>
        <v>---</v>
      </c>
      <c r="L37" s="77">
        <f>IF(AND(Model_dem!$B37=0,Model_dem!$D37=0),Model_dem!$G37,L36)</f>
        <v>829</v>
      </c>
      <c r="M37" s="78" t="str">
        <f t="shared" si="0"/>
        <v>Knapsack</v>
      </c>
      <c r="N37" s="22"/>
    </row>
    <row r="38" spans="1:14" hidden="1" x14ac:dyDescent="0.3">
      <c r="A38" t="s">
        <v>534</v>
      </c>
      <c r="B38" s="1">
        <v>3</v>
      </c>
      <c r="C38" s="1" t="s">
        <v>1930</v>
      </c>
      <c r="D38" s="1">
        <v>0</v>
      </c>
      <c r="E38" s="1">
        <v>0.05</v>
      </c>
      <c r="F38" s="1" t="s">
        <v>4</v>
      </c>
      <c r="G38" s="1" t="s">
        <v>3</v>
      </c>
      <c r="H38" s="75" t="s">
        <v>3</v>
      </c>
      <c r="I38" s="1">
        <v>0.24</v>
      </c>
      <c r="J38" s="1"/>
      <c r="K38" s="112" t="str">
        <f>IF(Model_dem!$G38="---","---",(Model_dem!$G38/L38)-1)</f>
        <v>---</v>
      </c>
      <c r="L38" s="77">
        <f>IF(AND(Model_dem!$B38=0,Model_dem!$D38=0),Model_dem!$G38,L37)</f>
        <v>829</v>
      </c>
      <c r="M38" s="78" t="str">
        <f t="shared" si="0"/>
        <v>Factor Model</v>
      </c>
      <c r="N38" s="22"/>
    </row>
    <row r="39" spans="1:14" hidden="1" x14ac:dyDescent="0.3">
      <c r="A39" t="s">
        <v>534</v>
      </c>
      <c r="B39" s="1">
        <v>3</v>
      </c>
      <c r="C39" s="1" t="s">
        <v>1930</v>
      </c>
      <c r="D39" s="1">
        <v>0</v>
      </c>
      <c r="E39" s="1">
        <v>0.1</v>
      </c>
      <c r="F39" s="1" t="s">
        <v>4</v>
      </c>
      <c r="G39" s="1" t="s">
        <v>3</v>
      </c>
      <c r="H39" s="75" t="s">
        <v>3</v>
      </c>
      <c r="I39" s="1">
        <v>0.26</v>
      </c>
      <c r="J39" s="1"/>
      <c r="K39" s="112" t="str">
        <f>IF(Model_dem!$G39="---","---",(Model_dem!$G39/L39)-1)</f>
        <v>---</v>
      </c>
      <c r="L39" s="77">
        <f>IF(AND(Model_dem!$B39=0,Model_dem!$D39=0),Model_dem!$G39,L38)</f>
        <v>829</v>
      </c>
      <c r="M39" s="78" t="str">
        <f t="shared" si="0"/>
        <v>Factor Model</v>
      </c>
      <c r="N39" s="22"/>
    </row>
    <row r="40" spans="1:14" hidden="1" x14ac:dyDescent="0.3">
      <c r="A40" t="s">
        <v>534</v>
      </c>
      <c r="B40" s="1">
        <v>3</v>
      </c>
      <c r="C40" s="1" t="s">
        <v>1930</v>
      </c>
      <c r="D40" s="1">
        <v>0</v>
      </c>
      <c r="E40" s="1">
        <v>0.15</v>
      </c>
      <c r="F40" s="1" t="s">
        <v>4</v>
      </c>
      <c r="G40" s="1" t="s">
        <v>3</v>
      </c>
      <c r="H40" s="75" t="s">
        <v>3</v>
      </c>
      <c r="I40" s="1">
        <v>0.3</v>
      </c>
      <c r="J40" s="1"/>
      <c r="K40" s="112" t="str">
        <f>IF(Model_dem!$G40="---","---",(Model_dem!$G40/L40)-1)</f>
        <v>---</v>
      </c>
      <c r="L40" s="77">
        <f>IF(AND(Model_dem!$B40=0,Model_dem!$D40=0),Model_dem!$G40,L39)</f>
        <v>829</v>
      </c>
      <c r="M40" s="78" t="str">
        <f t="shared" si="0"/>
        <v>Factor Model</v>
      </c>
      <c r="N40" s="22"/>
    </row>
    <row r="41" spans="1:14" hidden="1" x14ac:dyDescent="0.3">
      <c r="A41" t="s">
        <v>534</v>
      </c>
      <c r="B41" s="1">
        <v>3</v>
      </c>
      <c r="C41" s="1" t="s">
        <v>1930</v>
      </c>
      <c r="D41" s="1">
        <v>0</v>
      </c>
      <c r="E41" s="1">
        <v>0.2</v>
      </c>
      <c r="F41" s="1" t="s">
        <v>4</v>
      </c>
      <c r="G41" s="1" t="s">
        <v>3</v>
      </c>
      <c r="H41" s="75" t="s">
        <v>3</v>
      </c>
      <c r="I41" s="1">
        <v>0.36</v>
      </c>
      <c r="J41" s="1"/>
      <c r="K41" s="112" t="str">
        <f>IF(Model_dem!$G41="---","---",(Model_dem!$G41/L41)-1)</f>
        <v>---</v>
      </c>
      <c r="L41" s="77">
        <f>IF(AND(Model_dem!$B41=0,Model_dem!$D41=0),Model_dem!$G41,L40)</f>
        <v>829</v>
      </c>
      <c r="M41" s="78" t="str">
        <f t="shared" si="0"/>
        <v>Factor Model</v>
      </c>
      <c r="N41" s="22"/>
    </row>
    <row r="42" spans="1:14" hidden="1" x14ac:dyDescent="0.3">
      <c r="A42" t="s">
        <v>534</v>
      </c>
      <c r="B42" s="1">
        <v>3</v>
      </c>
      <c r="C42" s="1" t="s">
        <v>1930</v>
      </c>
      <c r="D42" s="1">
        <v>10</v>
      </c>
      <c r="E42" s="1">
        <v>0.05</v>
      </c>
      <c r="F42" s="1" t="s">
        <v>4</v>
      </c>
      <c r="G42" s="1" t="s">
        <v>3</v>
      </c>
      <c r="H42" s="75" t="s">
        <v>3</v>
      </c>
      <c r="I42" s="1">
        <v>0.24</v>
      </c>
      <c r="J42" s="1"/>
      <c r="K42" s="112" t="str">
        <f>IF(Model_dem!$G42="---","---",(Model_dem!$G42/L42)-1)</f>
        <v>---</v>
      </c>
      <c r="L42" s="77">
        <f>IF(AND(Model_dem!$B42=0,Model_dem!$D42=0),Model_dem!$G42,L41)</f>
        <v>829</v>
      </c>
      <c r="M42" s="78" t="str">
        <f t="shared" si="0"/>
        <v>Factor Model</v>
      </c>
      <c r="N42" s="22"/>
    </row>
    <row r="43" spans="1:14" hidden="1" x14ac:dyDescent="0.3">
      <c r="A43" t="s">
        <v>534</v>
      </c>
      <c r="B43" s="1">
        <v>3</v>
      </c>
      <c r="C43" s="1" t="s">
        <v>1930</v>
      </c>
      <c r="D43" s="1">
        <v>10</v>
      </c>
      <c r="E43" s="1">
        <v>0.1</v>
      </c>
      <c r="F43" s="1" t="s">
        <v>4</v>
      </c>
      <c r="G43" s="1" t="s">
        <v>3</v>
      </c>
      <c r="H43" s="75" t="s">
        <v>3</v>
      </c>
      <c r="I43" s="1">
        <v>0.28000000000000003</v>
      </c>
      <c r="J43" s="1"/>
      <c r="K43" s="112" t="str">
        <f>IF(Model_dem!$G43="---","---",(Model_dem!$G43/L43)-1)</f>
        <v>---</v>
      </c>
      <c r="L43" s="77">
        <f>IF(AND(Model_dem!$B43=0,Model_dem!$D43=0),Model_dem!$G43,L42)</f>
        <v>829</v>
      </c>
      <c r="M43" s="78" t="str">
        <f t="shared" si="0"/>
        <v>Factor Model</v>
      </c>
      <c r="N43" s="22"/>
    </row>
    <row r="44" spans="1:14" hidden="1" x14ac:dyDescent="0.3">
      <c r="A44" t="s">
        <v>534</v>
      </c>
      <c r="B44" s="1">
        <v>3</v>
      </c>
      <c r="C44" s="1" t="s">
        <v>1930</v>
      </c>
      <c r="D44" s="1">
        <v>10</v>
      </c>
      <c r="E44" s="1">
        <v>0.15</v>
      </c>
      <c r="F44" s="1" t="s">
        <v>4</v>
      </c>
      <c r="G44" s="1" t="s">
        <v>3</v>
      </c>
      <c r="H44" s="75" t="s">
        <v>3</v>
      </c>
      <c r="I44" s="1">
        <v>0.24</v>
      </c>
      <c r="J44" s="1"/>
      <c r="K44" s="112" t="str">
        <f>IF(Model_dem!$G44="---","---",(Model_dem!$G44/L44)-1)</f>
        <v>---</v>
      </c>
      <c r="L44" s="77">
        <f>IF(AND(Model_dem!$B44=0,Model_dem!$D44=0),Model_dem!$G44,L43)</f>
        <v>829</v>
      </c>
      <c r="M44" s="78" t="str">
        <f t="shared" si="0"/>
        <v>Factor Model</v>
      </c>
      <c r="N44" s="22"/>
    </row>
    <row r="45" spans="1:14" hidden="1" x14ac:dyDescent="0.3">
      <c r="A45" t="s">
        <v>534</v>
      </c>
      <c r="B45" s="1">
        <v>3</v>
      </c>
      <c r="C45" s="1" t="s">
        <v>1930</v>
      </c>
      <c r="D45" s="1">
        <v>10</v>
      </c>
      <c r="E45" s="1">
        <v>0.2</v>
      </c>
      <c r="F45" s="1" t="s">
        <v>4</v>
      </c>
      <c r="G45" s="1" t="s">
        <v>3</v>
      </c>
      <c r="H45" s="75" t="s">
        <v>3</v>
      </c>
      <c r="I45" s="1">
        <v>0.31</v>
      </c>
      <c r="J45" s="1"/>
      <c r="K45" s="112" t="str">
        <f>IF(Model_dem!$G45="---","---",(Model_dem!$G45/L45)-1)</f>
        <v>---</v>
      </c>
      <c r="L45" s="77">
        <f>IF(AND(Model_dem!$B45=0,Model_dem!$D45=0),Model_dem!$G45,L44)</f>
        <v>829</v>
      </c>
      <c r="M45" s="78" t="str">
        <f t="shared" si="0"/>
        <v>Factor Model</v>
      </c>
      <c r="N45" s="22"/>
    </row>
    <row r="46" spans="1:14" hidden="1" x14ac:dyDescent="0.3">
      <c r="A46" t="s">
        <v>534</v>
      </c>
      <c r="B46" s="1">
        <v>3</v>
      </c>
      <c r="C46" s="1" t="s">
        <v>1930</v>
      </c>
      <c r="D46" s="1">
        <v>25</v>
      </c>
      <c r="E46" s="1">
        <v>0.05</v>
      </c>
      <c r="F46" s="1" t="s">
        <v>4</v>
      </c>
      <c r="G46" s="1" t="s">
        <v>3</v>
      </c>
      <c r="H46" s="75" t="s">
        <v>3</v>
      </c>
      <c r="I46" s="1">
        <v>0.25</v>
      </c>
      <c r="J46" s="1"/>
      <c r="K46" s="112" t="str">
        <f>IF(Model_dem!$G46="---","---",(Model_dem!$G46/L46)-1)</f>
        <v>---</v>
      </c>
      <c r="L46" s="77">
        <f>IF(AND(Model_dem!$B46=0,Model_dem!$D46=0),Model_dem!$G46,L45)</f>
        <v>829</v>
      </c>
      <c r="M46" s="78" t="str">
        <f t="shared" si="0"/>
        <v>Factor Model</v>
      </c>
      <c r="N46" s="22"/>
    </row>
    <row r="47" spans="1:14" hidden="1" x14ac:dyDescent="0.3">
      <c r="A47" t="s">
        <v>534</v>
      </c>
      <c r="B47" s="1">
        <v>3</v>
      </c>
      <c r="C47" s="1" t="s">
        <v>1930</v>
      </c>
      <c r="D47" s="1">
        <v>25</v>
      </c>
      <c r="E47" s="1">
        <v>0.1</v>
      </c>
      <c r="F47" s="1" t="s">
        <v>4</v>
      </c>
      <c r="G47" s="1" t="s">
        <v>3</v>
      </c>
      <c r="H47" s="75" t="s">
        <v>3</v>
      </c>
      <c r="I47" s="1">
        <v>0.34</v>
      </c>
      <c r="J47" s="1"/>
      <c r="K47" s="112" t="str">
        <f>IF(Model_dem!$G47="---","---",(Model_dem!$G47/L47)-1)</f>
        <v>---</v>
      </c>
      <c r="L47" s="77">
        <f>IF(AND(Model_dem!$B47=0,Model_dem!$D47=0),Model_dem!$G47,L46)</f>
        <v>829</v>
      </c>
      <c r="M47" s="78" t="str">
        <f t="shared" si="0"/>
        <v>Factor Model</v>
      </c>
      <c r="N47" s="22"/>
    </row>
    <row r="48" spans="1:14" hidden="1" x14ac:dyDescent="0.3">
      <c r="A48" t="s">
        <v>534</v>
      </c>
      <c r="B48" s="1">
        <v>3</v>
      </c>
      <c r="C48" s="1" t="s">
        <v>1930</v>
      </c>
      <c r="D48" s="1">
        <v>25</v>
      </c>
      <c r="E48" s="1">
        <v>0.15</v>
      </c>
      <c r="F48" s="1" t="s">
        <v>4</v>
      </c>
      <c r="G48" s="1" t="s">
        <v>3</v>
      </c>
      <c r="H48" s="75" t="s">
        <v>3</v>
      </c>
      <c r="I48" s="1">
        <v>0.25</v>
      </c>
      <c r="J48" s="1"/>
      <c r="K48" s="112" t="str">
        <f>IF(Model_dem!$G48="---","---",(Model_dem!$G48/L48)-1)</f>
        <v>---</v>
      </c>
      <c r="L48" s="77">
        <f>IF(AND(Model_dem!$B48=0,Model_dem!$D48=0),Model_dem!$G48,L47)</f>
        <v>829</v>
      </c>
      <c r="M48" s="78" t="str">
        <f t="shared" si="0"/>
        <v>Factor Model</v>
      </c>
      <c r="N48" s="22"/>
    </row>
    <row r="49" spans="1:14" hidden="1" x14ac:dyDescent="0.3">
      <c r="A49" t="s">
        <v>534</v>
      </c>
      <c r="B49" s="1">
        <v>3</v>
      </c>
      <c r="C49" s="1" t="s">
        <v>1930</v>
      </c>
      <c r="D49" s="1">
        <v>25</v>
      </c>
      <c r="E49" s="1">
        <v>0.2</v>
      </c>
      <c r="F49" s="1" t="s">
        <v>4</v>
      </c>
      <c r="G49" s="1" t="s">
        <v>3</v>
      </c>
      <c r="H49" s="75" t="s">
        <v>3</v>
      </c>
      <c r="I49" s="1">
        <v>0.27</v>
      </c>
      <c r="J49" s="1"/>
      <c r="K49" s="112" t="str">
        <f>IF(Model_dem!$G49="---","---",(Model_dem!$G49/L49)-1)</f>
        <v>---</v>
      </c>
      <c r="L49" s="77">
        <f>IF(AND(Model_dem!$B49=0,Model_dem!$D49=0),Model_dem!$G49,L48)</f>
        <v>829</v>
      </c>
      <c r="M49" s="78" t="str">
        <f t="shared" si="0"/>
        <v>Factor Model</v>
      </c>
      <c r="N49" s="22"/>
    </row>
    <row r="50" spans="1:14" hidden="1" x14ac:dyDescent="0.3">
      <c r="A50" t="s">
        <v>534</v>
      </c>
      <c r="B50" s="1">
        <v>3</v>
      </c>
      <c r="C50" s="1" t="s">
        <v>1930</v>
      </c>
      <c r="D50" s="1">
        <v>50</v>
      </c>
      <c r="E50" s="1">
        <v>0.05</v>
      </c>
      <c r="F50" s="1" t="s">
        <v>4</v>
      </c>
      <c r="G50" s="1" t="s">
        <v>3</v>
      </c>
      <c r="H50" s="75" t="s">
        <v>3</v>
      </c>
      <c r="I50" s="1">
        <v>0.39</v>
      </c>
      <c r="J50" s="1"/>
      <c r="K50" s="112" t="str">
        <f>IF(Model_dem!$G50="---","---",(Model_dem!$G50/L50)-1)</f>
        <v>---</v>
      </c>
      <c r="L50" s="77">
        <f>IF(AND(Model_dem!$B50=0,Model_dem!$D50=0),Model_dem!$G50,L49)</f>
        <v>829</v>
      </c>
      <c r="M50" s="78" t="str">
        <f t="shared" si="0"/>
        <v>Factor Model</v>
      </c>
      <c r="N50" s="22"/>
    </row>
    <row r="51" spans="1:14" hidden="1" x14ac:dyDescent="0.3">
      <c r="A51" t="s">
        <v>534</v>
      </c>
      <c r="B51" s="1">
        <v>3</v>
      </c>
      <c r="C51" s="1" t="s">
        <v>1930</v>
      </c>
      <c r="D51" s="1">
        <v>50</v>
      </c>
      <c r="E51" s="1">
        <v>0.1</v>
      </c>
      <c r="F51" s="1" t="s">
        <v>4</v>
      </c>
      <c r="G51" s="1" t="s">
        <v>3</v>
      </c>
      <c r="H51" s="75" t="s">
        <v>3</v>
      </c>
      <c r="I51" s="1">
        <v>0.23</v>
      </c>
      <c r="J51" s="1"/>
      <c r="K51" s="112" t="str">
        <f>IF(Model_dem!$G51="---","---",(Model_dem!$G51/L51)-1)</f>
        <v>---</v>
      </c>
      <c r="L51" s="77">
        <f>IF(AND(Model_dem!$B51=0,Model_dem!$D51=0),Model_dem!$G51,L50)</f>
        <v>829</v>
      </c>
      <c r="M51" s="78" t="str">
        <f t="shared" si="0"/>
        <v>Factor Model</v>
      </c>
      <c r="N51" s="22"/>
    </row>
    <row r="52" spans="1:14" hidden="1" x14ac:dyDescent="0.3">
      <c r="A52" t="s">
        <v>534</v>
      </c>
      <c r="B52" s="1">
        <v>3</v>
      </c>
      <c r="C52" s="1" t="s">
        <v>1930</v>
      </c>
      <c r="D52" s="1">
        <v>50</v>
      </c>
      <c r="E52" s="1">
        <v>0.15</v>
      </c>
      <c r="F52" s="1" t="s">
        <v>4</v>
      </c>
      <c r="G52" s="1" t="s">
        <v>3</v>
      </c>
      <c r="H52" s="75" t="s">
        <v>3</v>
      </c>
      <c r="I52" s="1">
        <v>0.32</v>
      </c>
      <c r="J52" s="1"/>
      <c r="K52" s="112" t="str">
        <f>IF(Model_dem!$G52="---","---",(Model_dem!$G52/L52)-1)</f>
        <v>---</v>
      </c>
      <c r="L52" s="77">
        <f>IF(AND(Model_dem!$B52=0,Model_dem!$D52=0),Model_dem!$G52,L51)</f>
        <v>829</v>
      </c>
      <c r="M52" s="78" t="str">
        <f t="shared" si="0"/>
        <v>Factor Model</v>
      </c>
      <c r="N52" s="22"/>
    </row>
    <row r="53" spans="1:14" hidden="1" x14ac:dyDescent="0.3">
      <c r="A53" t="s">
        <v>534</v>
      </c>
      <c r="B53" s="1">
        <v>3</v>
      </c>
      <c r="C53" s="1" t="s">
        <v>1930</v>
      </c>
      <c r="D53" s="1">
        <v>50</v>
      </c>
      <c r="E53" s="1">
        <v>0.2</v>
      </c>
      <c r="F53" s="1" t="s">
        <v>4</v>
      </c>
      <c r="G53" s="1" t="s">
        <v>3</v>
      </c>
      <c r="H53" s="75" t="s">
        <v>3</v>
      </c>
      <c r="I53" s="1">
        <v>0.26</v>
      </c>
      <c r="J53" s="1"/>
      <c r="K53" s="112" t="str">
        <f>IF(Model_dem!$G53="---","---",(Model_dem!$G53/L53)-1)</f>
        <v>---</v>
      </c>
      <c r="L53" s="77">
        <f>IF(AND(Model_dem!$B53=0,Model_dem!$D53=0),Model_dem!$G53,L52)</f>
        <v>829</v>
      </c>
      <c r="M53" s="78" t="str">
        <f t="shared" si="0"/>
        <v>Factor Model</v>
      </c>
      <c r="N53" s="22"/>
    </row>
    <row r="54" spans="1:14" x14ac:dyDescent="0.3">
      <c r="A54" t="s">
        <v>512</v>
      </c>
      <c r="B54" s="1">
        <v>0</v>
      </c>
      <c r="C54" s="1" t="s">
        <v>27</v>
      </c>
      <c r="D54" s="1">
        <v>0</v>
      </c>
      <c r="E54" s="1">
        <v>0.05</v>
      </c>
      <c r="F54" s="1" t="s">
        <v>0</v>
      </c>
      <c r="G54" s="122">
        <v>1005</v>
      </c>
      <c r="H54" s="123">
        <v>0</v>
      </c>
      <c r="I54" s="124">
        <v>569.62</v>
      </c>
      <c r="J54" s="125">
        <v>1</v>
      </c>
      <c r="K54" s="126">
        <f>IF(Model_dem!$G54="---","---",(Model_dem!$G54/L54)-1)</f>
        <v>0</v>
      </c>
      <c r="L54" s="77">
        <f>IF(AND(Model_dem!$B54=0,Model_dem!$D54=0),Model_dem!$G54,L53)</f>
        <v>1005</v>
      </c>
      <c r="M54" s="78" t="str">
        <f t="shared" si="0"/>
        <v>Deterministic</v>
      </c>
      <c r="N54" s="22"/>
    </row>
    <row r="55" spans="1:14" x14ac:dyDescent="0.3">
      <c r="A55" t="s">
        <v>512</v>
      </c>
      <c r="B55" s="1">
        <v>0</v>
      </c>
      <c r="C55" s="1" t="s">
        <v>27</v>
      </c>
      <c r="D55" s="1">
        <v>0</v>
      </c>
      <c r="E55" s="1">
        <v>0.1</v>
      </c>
      <c r="F55" s="1" t="s">
        <v>0</v>
      </c>
      <c r="G55" s="122">
        <v>1005</v>
      </c>
      <c r="H55" s="123">
        <v>0</v>
      </c>
      <c r="I55" s="124">
        <v>541.74</v>
      </c>
      <c r="J55" s="125">
        <v>1</v>
      </c>
      <c r="K55" s="126">
        <f>IF(Model_dem!$G55="---","---",(Model_dem!$G55/L55)-1)</f>
        <v>0</v>
      </c>
      <c r="L55" s="77">
        <f>IF(AND(Model_dem!$B55=0,Model_dem!$D55=0),Model_dem!$G55,L54)</f>
        <v>1005</v>
      </c>
      <c r="M55" s="78" t="str">
        <f t="shared" si="0"/>
        <v>Deterministic</v>
      </c>
      <c r="N55" s="22"/>
    </row>
    <row r="56" spans="1:14" x14ac:dyDescent="0.3">
      <c r="A56" t="s">
        <v>512</v>
      </c>
      <c r="B56" s="1">
        <v>0</v>
      </c>
      <c r="C56" s="1" t="s">
        <v>27</v>
      </c>
      <c r="D56" s="1">
        <v>0</v>
      </c>
      <c r="E56" s="1">
        <v>0.15</v>
      </c>
      <c r="F56" s="1" t="s">
        <v>0</v>
      </c>
      <c r="G56" s="122">
        <v>1005</v>
      </c>
      <c r="H56" s="123">
        <v>0</v>
      </c>
      <c r="I56" s="124">
        <v>541.25</v>
      </c>
      <c r="J56" s="125">
        <v>1</v>
      </c>
      <c r="K56" s="126">
        <f>IF(Model_dem!$G56="---","---",(Model_dem!$G56/L56)-1)</f>
        <v>0</v>
      </c>
      <c r="L56" s="77">
        <f>IF(AND(Model_dem!$B56=0,Model_dem!$D56=0),Model_dem!$G56,L55)</f>
        <v>1005</v>
      </c>
      <c r="M56" s="78" t="str">
        <f t="shared" si="0"/>
        <v>Deterministic</v>
      </c>
      <c r="N56" s="22"/>
    </row>
    <row r="57" spans="1:14" x14ac:dyDescent="0.3">
      <c r="A57" t="s">
        <v>512</v>
      </c>
      <c r="B57" s="1">
        <v>0</v>
      </c>
      <c r="C57" s="1" t="s">
        <v>27</v>
      </c>
      <c r="D57" s="1">
        <v>0</v>
      </c>
      <c r="E57" s="1">
        <v>0.2</v>
      </c>
      <c r="F57" s="1" t="s">
        <v>0</v>
      </c>
      <c r="G57" s="122">
        <v>1005</v>
      </c>
      <c r="H57" s="123">
        <v>0</v>
      </c>
      <c r="I57" s="124">
        <v>535.94000000000005</v>
      </c>
      <c r="J57" s="125">
        <v>1</v>
      </c>
      <c r="K57" s="126">
        <f>IF(Model_dem!$G57="---","---",(Model_dem!$G57/L57)-1)</f>
        <v>0</v>
      </c>
      <c r="L57" s="77">
        <f>IF(AND(Model_dem!$B57=0,Model_dem!$D57=0),Model_dem!$G57,L56)</f>
        <v>1005</v>
      </c>
      <c r="M57" s="78" t="str">
        <f t="shared" si="0"/>
        <v>Deterministic</v>
      </c>
      <c r="N57" s="22"/>
    </row>
    <row r="58" spans="1:14" x14ac:dyDescent="0.3">
      <c r="A58" t="s">
        <v>512</v>
      </c>
      <c r="B58" s="1">
        <v>1</v>
      </c>
      <c r="C58" s="1" t="s">
        <v>28</v>
      </c>
      <c r="D58" s="1">
        <v>5</v>
      </c>
      <c r="E58" s="1">
        <v>0.05</v>
      </c>
      <c r="F58" s="1" t="s">
        <v>1</v>
      </c>
      <c r="G58" s="122">
        <v>1014</v>
      </c>
      <c r="H58" s="123">
        <v>2.6099999999999998E-2</v>
      </c>
      <c r="I58" s="124">
        <v>3631.96</v>
      </c>
      <c r="J58" s="125">
        <v>1</v>
      </c>
      <c r="K58" s="126">
        <f>IF(Model_dem!$G58="---","---",(Model_dem!$G58/L58)-1)</f>
        <v>8.9552238805969964E-3</v>
      </c>
      <c r="L58" s="77">
        <f>IF(AND(Model_dem!$B58=0,Model_dem!$D58=0),Model_dem!$G58,L57)</f>
        <v>1005</v>
      </c>
      <c r="M58" s="78" t="str">
        <f t="shared" si="0"/>
        <v>Cardinality-constrained</v>
      </c>
      <c r="N58" s="22"/>
    </row>
    <row r="59" spans="1:14" x14ac:dyDescent="0.3">
      <c r="A59" t="s">
        <v>512</v>
      </c>
      <c r="B59" s="1">
        <v>1</v>
      </c>
      <c r="C59" s="1" t="s">
        <v>28</v>
      </c>
      <c r="D59" s="1">
        <v>5</v>
      </c>
      <c r="E59" s="1">
        <v>0.1</v>
      </c>
      <c r="F59" s="1" t="s">
        <v>0</v>
      </c>
      <c r="G59" s="122">
        <v>1017</v>
      </c>
      <c r="H59" s="123">
        <v>0</v>
      </c>
      <c r="I59" s="124">
        <v>1297.0899999999999</v>
      </c>
      <c r="J59" s="125">
        <v>1</v>
      </c>
      <c r="K59" s="126">
        <f>IF(Model_dem!$G59="---","---",(Model_dem!$G59/L59)-1)</f>
        <v>1.1940298507462588E-2</v>
      </c>
      <c r="L59" s="77">
        <f>IF(AND(Model_dem!$B59=0,Model_dem!$D59=0),Model_dem!$G59,L58)</f>
        <v>1005</v>
      </c>
      <c r="M59" s="78" t="str">
        <f t="shared" si="0"/>
        <v>Cardinality-constrained</v>
      </c>
      <c r="N59" s="22"/>
    </row>
    <row r="60" spans="1:14" x14ac:dyDescent="0.3">
      <c r="A60" t="s">
        <v>512</v>
      </c>
      <c r="B60" s="1">
        <v>1</v>
      </c>
      <c r="C60" s="1" t="s">
        <v>28</v>
      </c>
      <c r="D60" s="1">
        <v>5</v>
      </c>
      <c r="E60" s="1">
        <v>0.15</v>
      </c>
      <c r="F60" s="1" t="s">
        <v>0</v>
      </c>
      <c r="G60" s="122">
        <v>1017</v>
      </c>
      <c r="H60" s="123">
        <v>0</v>
      </c>
      <c r="I60" s="124">
        <v>1272.9000000000001</v>
      </c>
      <c r="J60" s="125">
        <v>1</v>
      </c>
      <c r="K60" s="126">
        <f>IF(Model_dem!$G60="---","---",(Model_dem!$G60/L60)-1)</f>
        <v>1.1940298507462588E-2</v>
      </c>
      <c r="L60" s="77">
        <f>IF(AND(Model_dem!$B60=0,Model_dem!$D60=0),Model_dem!$G60,L59)</f>
        <v>1005</v>
      </c>
      <c r="M60" s="78" t="str">
        <f t="shared" si="0"/>
        <v>Cardinality-constrained</v>
      </c>
      <c r="N60" s="22"/>
    </row>
    <row r="61" spans="1:14" x14ac:dyDescent="0.3">
      <c r="A61" t="s">
        <v>512</v>
      </c>
      <c r="B61" s="1">
        <v>1</v>
      </c>
      <c r="C61" s="1" t="s">
        <v>28</v>
      </c>
      <c r="D61" s="1">
        <v>5</v>
      </c>
      <c r="E61" s="1">
        <v>0.2</v>
      </c>
      <c r="F61" s="1" t="s">
        <v>0</v>
      </c>
      <c r="G61" s="122">
        <v>1031</v>
      </c>
      <c r="H61" s="123">
        <v>0</v>
      </c>
      <c r="I61" s="124">
        <v>1803.41</v>
      </c>
      <c r="J61" s="125">
        <v>1</v>
      </c>
      <c r="K61" s="126">
        <f>IF(Model_dem!$G61="---","---",(Model_dem!$G61/L61)-1)</f>
        <v>2.5870646766169125E-2</v>
      </c>
      <c r="L61" s="77">
        <f>IF(AND(Model_dem!$B61=0,Model_dem!$D61=0),Model_dem!$G61,L60)</f>
        <v>1005</v>
      </c>
      <c r="M61" s="78" t="str">
        <f t="shared" si="0"/>
        <v>Cardinality-constrained</v>
      </c>
      <c r="N61" s="22"/>
    </row>
    <row r="62" spans="1:14" x14ac:dyDescent="0.3">
      <c r="A62" t="s">
        <v>512</v>
      </c>
      <c r="B62" s="1">
        <v>1</v>
      </c>
      <c r="C62" s="1" t="s">
        <v>28</v>
      </c>
      <c r="D62" s="1">
        <v>10</v>
      </c>
      <c r="E62" s="1">
        <v>0.05</v>
      </c>
      <c r="F62" s="1" t="s">
        <v>0</v>
      </c>
      <c r="G62" s="122">
        <v>1013</v>
      </c>
      <c r="H62" s="123">
        <v>0</v>
      </c>
      <c r="I62" s="124">
        <v>1280.08</v>
      </c>
      <c r="J62" s="125">
        <v>1</v>
      </c>
      <c r="K62" s="126">
        <f>IF(Model_dem!$G62="---","---",(Model_dem!$G62/L62)-1)</f>
        <v>7.9601990049751326E-3</v>
      </c>
      <c r="L62" s="77">
        <f>IF(AND(Model_dem!$B62=0,Model_dem!$D62=0),Model_dem!$G62,L61)</f>
        <v>1005</v>
      </c>
      <c r="M62" s="78" t="str">
        <f t="shared" si="0"/>
        <v>Cardinality-constrained</v>
      </c>
      <c r="N62" s="22"/>
    </row>
    <row r="63" spans="1:14" x14ac:dyDescent="0.3">
      <c r="A63" t="s">
        <v>512</v>
      </c>
      <c r="B63" s="1">
        <v>1</v>
      </c>
      <c r="C63" s="1" t="s">
        <v>28</v>
      </c>
      <c r="D63" s="1">
        <v>10</v>
      </c>
      <c r="E63" s="1">
        <v>0.1</v>
      </c>
      <c r="F63" s="1" t="s">
        <v>0</v>
      </c>
      <c r="G63" s="122">
        <v>1017</v>
      </c>
      <c r="H63" s="123">
        <v>0</v>
      </c>
      <c r="I63" s="124">
        <v>1815.88</v>
      </c>
      <c r="J63" s="125">
        <v>1</v>
      </c>
      <c r="K63" s="126">
        <f>IF(Model_dem!$G63="---","---",(Model_dem!$G63/L63)-1)</f>
        <v>1.1940298507462588E-2</v>
      </c>
      <c r="L63" s="77">
        <f>IF(AND(Model_dem!$B63=0,Model_dem!$D63=0),Model_dem!$G63,L62)</f>
        <v>1005</v>
      </c>
      <c r="M63" s="78" t="str">
        <f t="shared" si="0"/>
        <v>Cardinality-constrained</v>
      </c>
      <c r="N63" s="22"/>
    </row>
    <row r="64" spans="1:14" x14ac:dyDescent="0.3">
      <c r="A64" t="s">
        <v>512</v>
      </c>
      <c r="B64" s="1">
        <v>1</v>
      </c>
      <c r="C64" s="1" t="s">
        <v>28</v>
      </c>
      <c r="D64" s="1">
        <v>10</v>
      </c>
      <c r="E64" s="1">
        <v>0.15</v>
      </c>
      <c r="F64" s="1" t="s">
        <v>0</v>
      </c>
      <c r="G64" s="122">
        <v>1017</v>
      </c>
      <c r="H64" s="123">
        <v>0</v>
      </c>
      <c r="I64" s="124">
        <v>1301.8499999999999</v>
      </c>
      <c r="J64" s="125">
        <v>1</v>
      </c>
      <c r="K64" s="126">
        <f>IF(Model_dem!$G64="---","---",(Model_dem!$G64/L64)-1)</f>
        <v>1.1940298507462588E-2</v>
      </c>
      <c r="L64" s="77">
        <f>IF(AND(Model_dem!$B64=0,Model_dem!$D64=0),Model_dem!$G64,L63)</f>
        <v>1005</v>
      </c>
      <c r="M64" s="78" t="str">
        <f t="shared" si="0"/>
        <v>Cardinality-constrained</v>
      </c>
      <c r="N64" s="22"/>
    </row>
    <row r="65" spans="1:14" x14ac:dyDescent="0.3">
      <c r="A65" t="s">
        <v>512</v>
      </c>
      <c r="B65" s="1">
        <v>1</v>
      </c>
      <c r="C65" s="1" t="s">
        <v>28</v>
      </c>
      <c r="D65" s="1">
        <v>10</v>
      </c>
      <c r="E65" s="1">
        <v>0.2</v>
      </c>
      <c r="F65" s="1" t="s">
        <v>0</v>
      </c>
      <c r="G65" s="122">
        <v>1031</v>
      </c>
      <c r="H65" s="123">
        <v>0</v>
      </c>
      <c r="I65" s="124">
        <v>1725.99</v>
      </c>
      <c r="J65" s="125">
        <v>1</v>
      </c>
      <c r="K65" s="126">
        <f>IF(Model_dem!$G65="---","---",(Model_dem!$G65/L65)-1)</f>
        <v>2.5870646766169125E-2</v>
      </c>
      <c r="L65" s="77">
        <f>IF(AND(Model_dem!$B65=0,Model_dem!$D65=0),Model_dem!$G65,L64)</f>
        <v>1005</v>
      </c>
      <c r="M65" s="78" t="str">
        <f t="shared" si="0"/>
        <v>Cardinality-constrained</v>
      </c>
      <c r="N65" s="22"/>
    </row>
    <row r="66" spans="1:14" x14ac:dyDescent="0.3">
      <c r="A66" t="s">
        <v>512</v>
      </c>
      <c r="B66" s="1">
        <v>1</v>
      </c>
      <c r="C66" s="1" t="s">
        <v>28</v>
      </c>
      <c r="D66" s="1">
        <v>25</v>
      </c>
      <c r="E66" s="1">
        <v>0.05</v>
      </c>
      <c r="F66" s="1" t="s">
        <v>0</v>
      </c>
      <c r="G66" s="122">
        <v>1017</v>
      </c>
      <c r="H66" s="123">
        <v>0</v>
      </c>
      <c r="I66" s="124">
        <v>1504.46</v>
      </c>
      <c r="J66" s="125">
        <v>0.71699999999999997</v>
      </c>
      <c r="K66" s="126">
        <f>IF(Model_dem!$G66="---","---",(Model_dem!$G66/L66)-1)</f>
        <v>1.1940298507462588E-2</v>
      </c>
      <c r="L66" s="77">
        <f>IF(AND(Model_dem!$B66=0,Model_dem!$D66=0),Model_dem!$G66,L65)</f>
        <v>1005</v>
      </c>
      <c r="M66" s="78" t="str">
        <f t="shared" si="0"/>
        <v>Cardinality-constrained</v>
      </c>
      <c r="N66" s="22"/>
    </row>
    <row r="67" spans="1:14" x14ac:dyDescent="0.3">
      <c r="A67" t="s">
        <v>512</v>
      </c>
      <c r="B67" s="1">
        <v>1</v>
      </c>
      <c r="C67" s="1" t="s">
        <v>28</v>
      </c>
      <c r="D67" s="1">
        <v>25</v>
      </c>
      <c r="E67" s="1">
        <v>0.1</v>
      </c>
      <c r="F67" s="1" t="s">
        <v>1</v>
      </c>
      <c r="G67" s="122">
        <v>1073</v>
      </c>
      <c r="H67" s="123">
        <v>4.2300000000000004E-2</v>
      </c>
      <c r="I67" s="124">
        <v>3600.23</v>
      </c>
      <c r="J67" s="125">
        <v>0.78800000000000003</v>
      </c>
      <c r="K67" s="126">
        <f>IF(Model_dem!$G67="---","---",(Model_dem!$G67/L67)-1)</f>
        <v>6.7661691542288516E-2</v>
      </c>
      <c r="L67" s="77">
        <f>IF(AND(Model_dem!$B67=0,Model_dem!$D67=0),Model_dem!$G67,L66)</f>
        <v>1005</v>
      </c>
      <c r="M67" s="78" t="str">
        <f t="shared" ref="M67:M130" si="1">IF(B67=0,"Deterministic",IF(B67=1,"Cardinality-constrained",IF(B67=2,"Knapsack","Factor Model")))</f>
        <v>Cardinality-constrained</v>
      </c>
      <c r="N67" s="22"/>
    </row>
    <row r="68" spans="1:14" x14ac:dyDescent="0.3">
      <c r="A68" t="s">
        <v>512</v>
      </c>
      <c r="B68" s="1">
        <v>1</v>
      </c>
      <c r="C68" s="1" t="s">
        <v>28</v>
      </c>
      <c r="D68" s="1">
        <v>25</v>
      </c>
      <c r="E68" s="1">
        <v>0.15</v>
      </c>
      <c r="F68" s="1" t="s">
        <v>2</v>
      </c>
      <c r="G68" s="122" t="s">
        <v>3</v>
      </c>
      <c r="H68" s="123" t="s">
        <v>3</v>
      </c>
      <c r="I68" s="124">
        <v>3600.53</v>
      </c>
      <c r="J68" s="122"/>
      <c r="K68" s="126" t="str">
        <f>IF(Model_dem!$G68="---","---",(Model_dem!$G68/L68)-1)</f>
        <v>---</v>
      </c>
      <c r="L68" s="77">
        <f>IF(AND(Model_dem!$B68=0,Model_dem!$D68=0),Model_dem!$G68,L67)</f>
        <v>1005</v>
      </c>
      <c r="M68" s="78" t="str">
        <f t="shared" si="1"/>
        <v>Cardinality-constrained</v>
      </c>
      <c r="N68" s="22"/>
    </row>
    <row r="69" spans="1:14" x14ac:dyDescent="0.3">
      <c r="A69" t="s">
        <v>512</v>
      </c>
      <c r="B69" s="1">
        <v>1</v>
      </c>
      <c r="C69" s="1" t="s">
        <v>28</v>
      </c>
      <c r="D69" s="1">
        <v>25</v>
      </c>
      <c r="E69" s="1">
        <v>0.2</v>
      </c>
      <c r="F69" s="1" t="s">
        <v>2</v>
      </c>
      <c r="G69" s="122" t="s">
        <v>3</v>
      </c>
      <c r="H69" s="123" t="s">
        <v>3</v>
      </c>
      <c r="I69" s="124">
        <v>3600.09</v>
      </c>
      <c r="J69" s="122"/>
      <c r="K69" s="126" t="str">
        <f>IF(Model_dem!$G69="---","---",(Model_dem!$G69/L69)-1)</f>
        <v>---</v>
      </c>
      <c r="L69" s="77">
        <f>IF(AND(Model_dem!$B69=0,Model_dem!$D69=0),Model_dem!$G69,L68)</f>
        <v>1005</v>
      </c>
      <c r="M69" s="78" t="str">
        <f t="shared" si="1"/>
        <v>Cardinality-constrained</v>
      </c>
      <c r="N69" s="22"/>
    </row>
    <row r="70" spans="1:14" x14ac:dyDescent="0.3">
      <c r="A70" t="s">
        <v>512</v>
      </c>
      <c r="B70" s="1">
        <v>1</v>
      </c>
      <c r="C70" s="1" t="s">
        <v>28</v>
      </c>
      <c r="D70" s="1">
        <v>50</v>
      </c>
      <c r="E70" s="1">
        <v>0.05</v>
      </c>
      <c r="F70" s="1" t="s">
        <v>1</v>
      </c>
      <c r="G70" s="122">
        <v>1036</v>
      </c>
      <c r="H70" s="123">
        <v>4.7999999999999996E-3</v>
      </c>
      <c r="I70" s="124">
        <v>3600.16</v>
      </c>
      <c r="J70" s="125">
        <v>2.1000000000000001E-2</v>
      </c>
      <c r="K70" s="126">
        <f>IF(Model_dem!$G70="---","---",(Model_dem!$G70/L70)-1)</f>
        <v>3.0845771144278666E-2</v>
      </c>
      <c r="L70" s="77">
        <f>IF(AND(Model_dem!$B70=0,Model_dem!$D70=0),Model_dem!$G70,L69)</f>
        <v>1005</v>
      </c>
      <c r="M70" s="78" t="str">
        <f t="shared" si="1"/>
        <v>Cardinality-constrained</v>
      </c>
      <c r="N70" s="22"/>
    </row>
    <row r="71" spans="1:14" x14ac:dyDescent="0.3">
      <c r="A71" t="s">
        <v>512</v>
      </c>
      <c r="B71" s="1">
        <v>1</v>
      </c>
      <c r="C71" s="1" t="s">
        <v>28</v>
      </c>
      <c r="D71" s="1">
        <v>50</v>
      </c>
      <c r="E71" s="1">
        <v>0.1</v>
      </c>
      <c r="F71" s="1" t="s">
        <v>2</v>
      </c>
      <c r="G71" s="122" t="s">
        <v>3</v>
      </c>
      <c r="H71" s="123" t="s">
        <v>3</v>
      </c>
      <c r="I71" s="124">
        <v>3601.13</v>
      </c>
      <c r="J71" s="122"/>
      <c r="K71" s="126" t="str">
        <f>IF(Model_dem!$G71="---","---",(Model_dem!$G71/L71)-1)</f>
        <v>---</v>
      </c>
      <c r="L71" s="77">
        <f>IF(AND(Model_dem!$B71=0,Model_dem!$D71=0),Model_dem!$G71,L70)</f>
        <v>1005</v>
      </c>
      <c r="M71" s="78" t="str">
        <f t="shared" si="1"/>
        <v>Cardinality-constrained</v>
      </c>
      <c r="N71" s="22"/>
    </row>
    <row r="72" spans="1:14" x14ac:dyDescent="0.3">
      <c r="A72" t="s">
        <v>512</v>
      </c>
      <c r="B72" s="1">
        <v>1</v>
      </c>
      <c r="C72" s="1" t="s">
        <v>28</v>
      </c>
      <c r="D72" s="1">
        <v>50</v>
      </c>
      <c r="E72" s="1">
        <v>0.15</v>
      </c>
      <c r="F72" s="1" t="s">
        <v>2</v>
      </c>
      <c r="G72" s="122" t="s">
        <v>3</v>
      </c>
      <c r="H72" s="123" t="s">
        <v>3</v>
      </c>
      <c r="I72" s="124">
        <v>3600.1</v>
      </c>
      <c r="J72" s="122"/>
      <c r="K72" s="126" t="str">
        <f>IF(Model_dem!$G72="---","---",(Model_dem!$G72/L72)-1)</f>
        <v>---</v>
      </c>
      <c r="L72" s="77">
        <f>IF(AND(Model_dem!$B72=0,Model_dem!$D72=0),Model_dem!$G72,L71)</f>
        <v>1005</v>
      </c>
      <c r="M72" s="78" t="str">
        <f t="shared" si="1"/>
        <v>Cardinality-constrained</v>
      </c>
      <c r="N72" s="22"/>
    </row>
    <row r="73" spans="1:14" x14ac:dyDescent="0.3">
      <c r="A73" t="s">
        <v>512</v>
      </c>
      <c r="B73" s="1">
        <v>1</v>
      </c>
      <c r="C73" s="1" t="s">
        <v>28</v>
      </c>
      <c r="D73" s="1">
        <v>50</v>
      </c>
      <c r="E73" s="1">
        <v>0.2</v>
      </c>
      <c r="F73" s="1" t="s">
        <v>2</v>
      </c>
      <c r="G73" s="122" t="s">
        <v>3</v>
      </c>
      <c r="H73" s="123" t="s">
        <v>3</v>
      </c>
      <c r="I73" s="124">
        <v>3600.14</v>
      </c>
      <c r="J73" s="122"/>
      <c r="K73" s="126" t="str">
        <f>IF(Model_dem!$G73="---","---",(Model_dem!$G73/L73)-1)</f>
        <v>---</v>
      </c>
      <c r="L73" s="77">
        <f>IF(AND(Model_dem!$B73=0,Model_dem!$D73=0),Model_dem!$G73,L72)</f>
        <v>1005</v>
      </c>
      <c r="M73" s="78" t="str">
        <f t="shared" si="1"/>
        <v>Cardinality-constrained</v>
      </c>
      <c r="N73" s="22"/>
    </row>
    <row r="74" spans="1:14" x14ac:dyDescent="0.3">
      <c r="A74" t="s">
        <v>512</v>
      </c>
      <c r="B74" s="1">
        <v>2</v>
      </c>
      <c r="C74" s="1" t="s">
        <v>29</v>
      </c>
      <c r="D74" s="1">
        <v>5</v>
      </c>
      <c r="E74" s="1">
        <v>0.05</v>
      </c>
      <c r="F74" s="1" t="s">
        <v>0</v>
      </c>
      <c r="G74" s="122">
        <v>1016</v>
      </c>
      <c r="H74" s="123">
        <v>0</v>
      </c>
      <c r="I74" s="124">
        <v>1464.11</v>
      </c>
      <c r="J74" s="125">
        <v>1</v>
      </c>
      <c r="K74" s="126">
        <f>IF(Model_dem!$G74="---","---",(Model_dem!$G74/L74)-1)</f>
        <v>1.0945273631840724E-2</v>
      </c>
      <c r="L74" s="77">
        <f>IF(AND(Model_dem!$B74=0,Model_dem!$D74=0),Model_dem!$G74,L73)</f>
        <v>1005</v>
      </c>
      <c r="M74" s="78" t="str">
        <f t="shared" si="1"/>
        <v>Knapsack</v>
      </c>
      <c r="N74" s="22"/>
    </row>
    <row r="75" spans="1:14" x14ac:dyDescent="0.3">
      <c r="A75" t="s">
        <v>512</v>
      </c>
      <c r="B75" s="1">
        <v>2</v>
      </c>
      <c r="C75" s="1" t="s">
        <v>29</v>
      </c>
      <c r="D75" s="1">
        <v>5</v>
      </c>
      <c r="E75" s="1">
        <v>0.1</v>
      </c>
      <c r="F75" s="1" t="s">
        <v>0</v>
      </c>
      <c r="G75" s="122">
        <v>1017</v>
      </c>
      <c r="H75" s="123">
        <v>0</v>
      </c>
      <c r="I75" s="124">
        <v>1043.26</v>
      </c>
      <c r="J75" s="125">
        <v>1</v>
      </c>
      <c r="K75" s="126">
        <f>IF(Model_dem!$G75="---","---",(Model_dem!$G75/L75)-1)</f>
        <v>1.1940298507462588E-2</v>
      </c>
      <c r="L75" s="77">
        <f>IF(AND(Model_dem!$B75=0,Model_dem!$D75=0),Model_dem!$G75,L74)</f>
        <v>1005</v>
      </c>
      <c r="M75" s="78" t="str">
        <f t="shared" si="1"/>
        <v>Knapsack</v>
      </c>
      <c r="N75" s="22"/>
    </row>
    <row r="76" spans="1:14" x14ac:dyDescent="0.3">
      <c r="A76" t="s">
        <v>512</v>
      </c>
      <c r="B76" s="1">
        <v>2</v>
      </c>
      <c r="C76" s="1" t="s">
        <v>29</v>
      </c>
      <c r="D76" s="1">
        <v>5</v>
      </c>
      <c r="E76" s="1">
        <v>0.15</v>
      </c>
      <c r="F76" s="1" t="s">
        <v>0</v>
      </c>
      <c r="G76" s="122">
        <v>1027</v>
      </c>
      <c r="H76" s="123">
        <v>0</v>
      </c>
      <c r="I76" s="124">
        <v>1757.01</v>
      </c>
      <c r="J76" s="125">
        <v>1</v>
      </c>
      <c r="K76" s="126">
        <f>IF(Model_dem!$G76="---","---",(Model_dem!$G76/L76)-1)</f>
        <v>2.189054726368167E-2</v>
      </c>
      <c r="L76" s="77">
        <f>IF(AND(Model_dem!$B76=0,Model_dem!$D76=0),Model_dem!$G76,L75)</f>
        <v>1005</v>
      </c>
      <c r="M76" s="78" t="str">
        <f t="shared" si="1"/>
        <v>Knapsack</v>
      </c>
      <c r="N76" s="22"/>
    </row>
    <row r="77" spans="1:14" x14ac:dyDescent="0.3">
      <c r="A77" t="s">
        <v>512</v>
      </c>
      <c r="B77" s="1">
        <v>2</v>
      </c>
      <c r="C77" s="1" t="s">
        <v>29</v>
      </c>
      <c r="D77" s="1">
        <v>5</v>
      </c>
      <c r="E77" s="1">
        <v>0.2</v>
      </c>
      <c r="F77" s="1" t="s">
        <v>0</v>
      </c>
      <c r="G77" s="122">
        <v>1033</v>
      </c>
      <c r="H77" s="123">
        <v>0</v>
      </c>
      <c r="I77" s="124">
        <v>1721.31</v>
      </c>
      <c r="J77" s="125">
        <v>1</v>
      </c>
      <c r="K77" s="126">
        <f>IF(Model_dem!$G77="---","---",(Model_dem!$G77/L77)-1)</f>
        <v>2.7860696517412853E-2</v>
      </c>
      <c r="L77" s="77">
        <f>IF(AND(Model_dem!$B77=0,Model_dem!$D77=0),Model_dem!$G77,L76)</f>
        <v>1005</v>
      </c>
      <c r="M77" s="78" t="str">
        <f t="shared" si="1"/>
        <v>Knapsack</v>
      </c>
      <c r="N77" s="22"/>
    </row>
    <row r="78" spans="1:14" x14ac:dyDescent="0.3">
      <c r="A78" t="s">
        <v>512</v>
      </c>
      <c r="B78" s="1">
        <v>2</v>
      </c>
      <c r="C78" s="1" t="s">
        <v>29</v>
      </c>
      <c r="D78" s="1">
        <v>10</v>
      </c>
      <c r="E78" s="1">
        <v>0.05</v>
      </c>
      <c r="F78" s="1" t="s">
        <v>0</v>
      </c>
      <c r="G78" s="122">
        <v>1017</v>
      </c>
      <c r="H78" s="123">
        <v>0</v>
      </c>
      <c r="I78" s="124">
        <v>810.41</v>
      </c>
      <c r="J78" s="125">
        <v>0.71699999999999997</v>
      </c>
      <c r="K78" s="126">
        <f>IF(Model_dem!$G78="---","---",(Model_dem!$G78/L78)-1)</f>
        <v>1.1940298507462588E-2</v>
      </c>
      <c r="L78" s="77">
        <f>IF(AND(Model_dem!$B78=0,Model_dem!$D78=0),Model_dem!$G78,L77)</f>
        <v>1005</v>
      </c>
      <c r="M78" s="78" t="str">
        <f t="shared" si="1"/>
        <v>Knapsack</v>
      </c>
      <c r="N78" s="22"/>
    </row>
    <row r="79" spans="1:14" x14ac:dyDescent="0.3">
      <c r="A79" t="s">
        <v>512</v>
      </c>
      <c r="B79" s="1">
        <v>2</v>
      </c>
      <c r="C79" s="1" t="s">
        <v>29</v>
      </c>
      <c r="D79" s="1">
        <v>10</v>
      </c>
      <c r="E79" s="1">
        <v>0.1</v>
      </c>
      <c r="F79" s="1" t="s">
        <v>0</v>
      </c>
      <c r="G79" s="122">
        <v>1033</v>
      </c>
      <c r="H79" s="123">
        <v>0</v>
      </c>
      <c r="I79" s="124">
        <v>1826.6</v>
      </c>
      <c r="J79" s="125">
        <v>1</v>
      </c>
      <c r="K79" s="126">
        <f>IF(Model_dem!$G79="---","---",(Model_dem!$G79/L79)-1)</f>
        <v>2.7860696517412853E-2</v>
      </c>
      <c r="L79" s="77">
        <f>IF(AND(Model_dem!$B79=0,Model_dem!$D79=0),Model_dem!$G79,L78)</f>
        <v>1005</v>
      </c>
      <c r="M79" s="78" t="str">
        <f t="shared" si="1"/>
        <v>Knapsack</v>
      </c>
      <c r="N79" s="22"/>
    </row>
    <row r="80" spans="1:14" x14ac:dyDescent="0.3">
      <c r="A80" t="s">
        <v>512</v>
      </c>
      <c r="B80" s="1">
        <v>2</v>
      </c>
      <c r="C80" s="1" t="s">
        <v>29</v>
      </c>
      <c r="D80" s="1">
        <v>10</v>
      </c>
      <c r="E80" s="1">
        <v>0.15</v>
      </c>
      <c r="F80" s="1" t="s">
        <v>1</v>
      </c>
      <c r="G80" s="122">
        <v>1058</v>
      </c>
      <c r="H80" s="123">
        <v>2.0799999999999999E-2</v>
      </c>
      <c r="I80" s="124">
        <v>3600.12</v>
      </c>
      <c r="J80" s="125">
        <v>1</v>
      </c>
      <c r="K80" s="126">
        <f>IF(Model_dem!$G80="---","---",(Model_dem!$G80/L80)-1)</f>
        <v>5.2736318407960114E-2</v>
      </c>
      <c r="L80" s="77">
        <f>IF(AND(Model_dem!$B80=0,Model_dem!$D80=0),Model_dem!$G80,L79)</f>
        <v>1005</v>
      </c>
      <c r="M80" s="78" t="str">
        <f t="shared" si="1"/>
        <v>Knapsack</v>
      </c>
      <c r="N80" s="22"/>
    </row>
    <row r="81" spans="1:14" x14ac:dyDescent="0.3">
      <c r="A81" t="s">
        <v>512</v>
      </c>
      <c r="B81" s="1">
        <v>2</v>
      </c>
      <c r="C81" s="1" t="s">
        <v>29</v>
      </c>
      <c r="D81" s="1">
        <v>10</v>
      </c>
      <c r="E81" s="1">
        <v>0.2</v>
      </c>
      <c r="F81" s="1" t="s">
        <v>2</v>
      </c>
      <c r="G81" s="122" t="s">
        <v>3</v>
      </c>
      <c r="H81" s="123" t="s">
        <v>3</v>
      </c>
      <c r="I81" s="124">
        <v>3620.81</v>
      </c>
      <c r="J81" s="122"/>
      <c r="K81" s="126" t="str">
        <f>IF(Model_dem!$G81="---","---",(Model_dem!$G81/L81)-1)</f>
        <v>---</v>
      </c>
      <c r="L81" s="77">
        <f>IF(AND(Model_dem!$B81=0,Model_dem!$D81=0),Model_dem!$G81,L80)</f>
        <v>1005</v>
      </c>
      <c r="M81" s="78" t="str">
        <f t="shared" si="1"/>
        <v>Knapsack</v>
      </c>
      <c r="N81" s="22"/>
    </row>
    <row r="82" spans="1:14" x14ac:dyDescent="0.3">
      <c r="A82" t="s">
        <v>512</v>
      </c>
      <c r="B82" s="1">
        <v>2</v>
      </c>
      <c r="C82" s="1" t="s">
        <v>29</v>
      </c>
      <c r="D82" s="1">
        <v>25</v>
      </c>
      <c r="E82" s="1">
        <v>0.05</v>
      </c>
      <c r="F82" s="1" t="s">
        <v>0</v>
      </c>
      <c r="G82" s="122">
        <v>1040</v>
      </c>
      <c r="H82" s="123">
        <v>0</v>
      </c>
      <c r="I82" s="124">
        <v>2845.92</v>
      </c>
      <c r="J82" s="125">
        <v>0.127</v>
      </c>
      <c r="K82" s="126">
        <f>IF(Model_dem!$G82="---","---",(Model_dem!$G82/L82)-1)</f>
        <v>3.4825870646766122E-2</v>
      </c>
      <c r="L82" s="77">
        <f>IF(AND(Model_dem!$B82=0,Model_dem!$D82=0),Model_dem!$G82,L81)</f>
        <v>1005</v>
      </c>
      <c r="M82" s="78" t="str">
        <f t="shared" si="1"/>
        <v>Knapsack</v>
      </c>
      <c r="N82" s="22"/>
    </row>
    <row r="83" spans="1:14" x14ac:dyDescent="0.3">
      <c r="A83" t="s">
        <v>512</v>
      </c>
      <c r="B83" s="1">
        <v>2</v>
      </c>
      <c r="C83" s="1" t="s">
        <v>29</v>
      </c>
      <c r="D83" s="1">
        <v>25</v>
      </c>
      <c r="E83" s="1">
        <v>0.1</v>
      </c>
      <c r="F83" s="1" t="s">
        <v>2</v>
      </c>
      <c r="G83" s="122" t="s">
        <v>3</v>
      </c>
      <c r="H83" s="123" t="s">
        <v>3</v>
      </c>
      <c r="I83" s="124">
        <v>3600.58</v>
      </c>
      <c r="J83" s="122"/>
      <c r="K83" s="126" t="str">
        <f>IF(Model_dem!$G83="---","---",(Model_dem!$G83/L83)-1)</f>
        <v>---</v>
      </c>
      <c r="L83" s="77">
        <f>IF(AND(Model_dem!$B83=0,Model_dem!$D83=0),Model_dem!$G83,L82)</f>
        <v>1005</v>
      </c>
      <c r="M83" s="78" t="str">
        <f t="shared" si="1"/>
        <v>Knapsack</v>
      </c>
      <c r="N83" s="22"/>
    </row>
    <row r="84" spans="1:14" x14ac:dyDescent="0.3">
      <c r="A84" t="s">
        <v>512</v>
      </c>
      <c r="B84" s="1">
        <v>2</v>
      </c>
      <c r="C84" s="1" t="s">
        <v>29</v>
      </c>
      <c r="D84" s="1">
        <v>25</v>
      </c>
      <c r="E84" s="1">
        <v>0.15</v>
      </c>
      <c r="F84" s="1" t="s">
        <v>2</v>
      </c>
      <c r="G84" s="122" t="s">
        <v>3</v>
      </c>
      <c r="H84" s="123" t="s">
        <v>3</v>
      </c>
      <c r="I84" s="124">
        <v>3600.19</v>
      </c>
      <c r="J84" s="122"/>
      <c r="K84" s="126" t="str">
        <f>IF(Model_dem!$G84="---","---",(Model_dem!$G84/L84)-1)</f>
        <v>---</v>
      </c>
      <c r="L84" s="77">
        <f>IF(AND(Model_dem!$B84=0,Model_dem!$D84=0),Model_dem!$G84,L83)</f>
        <v>1005</v>
      </c>
      <c r="M84" s="78" t="str">
        <f t="shared" si="1"/>
        <v>Knapsack</v>
      </c>
      <c r="N84" s="22"/>
    </row>
    <row r="85" spans="1:14" x14ac:dyDescent="0.3">
      <c r="A85" t="s">
        <v>512</v>
      </c>
      <c r="B85" s="1">
        <v>2</v>
      </c>
      <c r="C85" s="1" t="s">
        <v>29</v>
      </c>
      <c r="D85" s="1">
        <v>25</v>
      </c>
      <c r="E85" s="1">
        <v>0.2</v>
      </c>
      <c r="F85" s="1" t="s">
        <v>2</v>
      </c>
      <c r="G85" s="122" t="s">
        <v>3</v>
      </c>
      <c r="H85" s="123" t="s">
        <v>3</v>
      </c>
      <c r="I85" s="124">
        <v>3600.15</v>
      </c>
      <c r="J85" s="122"/>
      <c r="K85" s="126" t="str">
        <f>IF(Model_dem!$G85="---","---",(Model_dem!$G85/L85)-1)</f>
        <v>---</v>
      </c>
      <c r="L85" s="77">
        <f>IF(AND(Model_dem!$B85=0,Model_dem!$D85=0),Model_dem!$G85,L84)</f>
        <v>1005</v>
      </c>
      <c r="M85" s="78" t="str">
        <f t="shared" si="1"/>
        <v>Knapsack</v>
      </c>
      <c r="N85" s="22"/>
    </row>
    <row r="86" spans="1:14" x14ac:dyDescent="0.3">
      <c r="A86" t="s">
        <v>512</v>
      </c>
      <c r="B86" s="1">
        <v>2</v>
      </c>
      <c r="C86" s="1" t="s">
        <v>29</v>
      </c>
      <c r="D86" s="1">
        <v>50</v>
      </c>
      <c r="E86" s="1">
        <v>0.05</v>
      </c>
      <c r="F86" s="1" t="s">
        <v>1</v>
      </c>
      <c r="G86" s="122">
        <v>1057</v>
      </c>
      <c r="H86" s="123">
        <v>2.1899999999999999E-2</v>
      </c>
      <c r="I86" s="124">
        <v>3600.15</v>
      </c>
      <c r="J86" s="125">
        <v>0</v>
      </c>
      <c r="K86" s="126">
        <f>IF(Model_dem!$G86="---","---",(Model_dem!$G86/L86)-1)</f>
        <v>5.1741293532338251E-2</v>
      </c>
      <c r="L86" s="77">
        <f>IF(AND(Model_dem!$B86=0,Model_dem!$D86=0),Model_dem!$G86,L85)</f>
        <v>1005</v>
      </c>
      <c r="M86" s="78" t="str">
        <f t="shared" si="1"/>
        <v>Knapsack</v>
      </c>
      <c r="N86" s="22"/>
    </row>
    <row r="87" spans="1:14" x14ac:dyDescent="0.3">
      <c r="A87" t="s">
        <v>512</v>
      </c>
      <c r="B87" s="1">
        <v>2</v>
      </c>
      <c r="C87" s="1" t="s">
        <v>29</v>
      </c>
      <c r="D87" s="1">
        <v>50</v>
      </c>
      <c r="E87" s="1">
        <v>0.1</v>
      </c>
      <c r="F87" s="1" t="s">
        <v>2</v>
      </c>
      <c r="G87" s="122" t="s">
        <v>3</v>
      </c>
      <c r="H87" s="123" t="s">
        <v>3</v>
      </c>
      <c r="I87" s="124">
        <v>3600.21</v>
      </c>
      <c r="J87" s="122"/>
      <c r="K87" s="126" t="str">
        <f>IF(Model_dem!$G87="---","---",(Model_dem!$G87/L87)-1)</f>
        <v>---</v>
      </c>
      <c r="L87" s="77">
        <f>IF(AND(Model_dem!$B87=0,Model_dem!$D87=0),Model_dem!$G87,L86)</f>
        <v>1005</v>
      </c>
      <c r="M87" s="78" t="str">
        <f t="shared" si="1"/>
        <v>Knapsack</v>
      </c>
      <c r="N87" s="22"/>
    </row>
    <row r="88" spans="1:14" x14ac:dyDescent="0.3">
      <c r="A88" t="s">
        <v>512</v>
      </c>
      <c r="B88" s="1">
        <v>2</v>
      </c>
      <c r="C88" s="1" t="s">
        <v>29</v>
      </c>
      <c r="D88" s="1">
        <v>50</v>
      </c>
      <c r="E88" s="1">
        <v>0.15</v>
      </c>
      <c r="F88" s="1" t="s">
        <v>4</v>
      </c>
      <c r="G88" s="122" t="s">
        <v>3</v>
      </c>
      <c r="H88" s="123" t="s">
        <v>3</v>
      </c>
      <c r="I88" s="124">
        <v>1.91</v>
      </c>
      <c r="J88" s="122"/>
      <c r="K88" s="126" t="str">
        <f>IF(Model_dem!$G88="---","---",(Model_dem!$G88/L88)-1)</f>
        <v>---</v>
      </c>
      <c r="L88" s="77">
        <f>IF(AND(Model_dem!$B88=0,Model_dem!$D88=0),Model_dem!$G88,L87)</f>
        <v>1005</v>
      </c>
      <c r="M88" s="78" t="str">
        <f t="shared" si="1"/>
        <v>Knapsack</v>
      </c>
      <c r="N88" s="22"/>
    </row>
    <row r="89" spans="1:14" x14ac:dyDescent="0.3">
      <c r="A89" t="s">
        <v>512</v>
      </c>
      <c r="B89" s="1">
        <v>2</v>
      </c>
      <c r="C89" s="1" t="s">
        <v>29</v>
      </c>
      <c r="D89" s="1">
        <v>50</v>
      </c>
      <c r="E89" s="1">
        <v>0.2</v>
      </c>
      <c r="F89" s="1" t="s">
        <v>4</v>
      </c>
      <c r="G89" s="122" t="s">
        <v>3</v>
      </c>
      <c r="H89" s="123" t="s">
        <v>3</v>
      </c>
      <c r="I89" s="124">
        <v>1.79</v>
      </c>
      <c r="J89" s="122"/>
      <c r="K89" s="126" t="str">
        <f>IF(Model_dem!$G89="---","---",(Model_dem!$G89/L89)-1)</f>
        <v>---</v>
      </c>
      <c r="L89" s="77">
        <f>IF(AND(Model_dem!$B89=0,Model_dem!$D89=0),Model_dem!$G89,L88)</f>
        <v>1005</v>
      </c>
      <c r="M89" s="78" t="str">
        <f t="shared" si="1"/>
        <v>Knapsack</v>
      </c>
      <c r="N89" s="22"/>
    </row>
    <row r="90" spans="1:14" hidden="1" x14ac:dyDescent="0.3">
      <c r="A90" t="s">
        <v>512</v>
      </c>
      <c r="B90" s="1">
        <v>3</v>
      </c>
      <c r="C90" s="1" t="s">
        <v>1930</v>
      </c>
      <c r="D90" s="1">
        <v>0</v>
      </c>
      <c r="E90" s="1">
        <v>0.05</v>
      </c>
      <c r="F90" s="1" t="s">
        <v>4</v>
      </c>
      <c r="G90" s="1" t="s">
        <v>3</v>
      </c>
      <c r="H90" s="75" t="s">
        <v>3</v>
      </c>
      <c r="I90" s="1">
        <v>0.65</v>
      </c>
      <c r="J90" s="1"/>
      <c r="K90" s="112" t="str">
        <f>IF(Model_dem!$G90="---","---",(Model_dem!$G90/L90)-1)</f>
        <v>---</v>
      </c>
      <c r="L90" s="77">
        <f>IF(AND(Model_dem!$B90=0,Model_dem!$D90=0),Model_dem!$G90,L89)</f>
        <v>1005</v>
      </c>
      <c r="M90" s="78" t="str">
        <f t="shared" si="1"/>
        <v>Factor Model</v>
      </c>
      <c r="N90" s="22"/>
    </row>
    <row r="91" spans="1:14" hidden="1" x14ac:dyDescent="0.3">
      <c r="A91" t="s">
        <v>512</v>
      </c>
      <c r="B91" s="1">
        <v>3</v>
      </c>
      <c r="C91" s="1" t="s">
        <v>1930</v>
      </c>
      <c r="D91" s="1">
        <v>0</v>
      </c>
      <c r="E91" s="1">
        <v>0.1</v>
      </c>
      <c r="F91" s="1" t="s">
        <v>4</v>
      </c>
      <c r="G91" s="1" t="s">
        <v>3</v>
      </c>
      <c r="H91" s="75" t="s">
        <v>3</v>
      </c>
      <c r="I91" s="1">
        <v>0.82</v>
      </c>
      <c r="J91" s="1"/>
      <c r="K91" s="112" t="str">
        <f>IF(Model_dem!$G91="---","---",(Model_dem!$G91/L91)-1)</f>
        <v>---</v>
      </c>
      <c r="L91" s="77">
        <f>IF(AND(Model_dem!$B91=0,Model_dem!$D91=0),Model_dem!$G91,L90)</f>
        <v>1005</v>
      </c>
      <c r="M91" s="78" t="str">
        <f t="shared" si="1"/>
        <v>Factor Model</v>
      </c>
      <c r="N91" s="22"/>
    </row>
    <row r="92" spans="1:14" hidden="1" x14ac:dyDescent="0.3">
      <c r="A92" t="s">
        <v>512</v>
      </c>
      <c r="B92" s="1">
        <v>3</v>
      </c>
      <c r="C92" s="1" t="s">
        <v>1930</v>
      </c>
      <c r="D92" s="1">
        <v>0</v>
      </c>
      <c r="E92" s="1">
        <v>0.15</v>
      </c>
      <c r="F92" s="1" t="s">
        <v>4</v>
      </c>
      <c r="G92" s="1" t="s">
        <v>3</v>
      </c>
      <c r="H92" s="75" t="s">
        <v>3</v>
      </c>
      <c r="I92" s="1">
        <v>0.74</v>
      </c>
      <c r="J92" s="1"/>
      <c r="K92" s="112" t="str">
        <f>IF(Model_dem!$G92="---","---",(Model_dem!$G92/L92)-1)</f>
        <v>---</v>
      </c>
      <c r="L92" s="77">
        <f>IF(AND(Model_dem!$B92=0,Model_dem!$D92=0),Model_dem!$G92,L91)</f>
        <v>1005</v>
      </c>
      <c r="M92" s="78" t="str">
        <f t="shared" si="1"/>
        <v>Factor Model</v>
      </c>
      <c r="N92" s="22"/>
    </row>
    <row r="93" spans="1:14" hidden="1" x14ac:dyDescent="0.3">
      <c r="A93" t="s">
        <v>512</v>
      </c>
      <c r="B93" s="1">
        <v>3</v>
      </c>
      <c r="C93" s="1" t="s">
        <v>1930</v>
      </c>
      <c r="D93" s="1">
        <v>0</v>
      </c>
      <c r="E93" s="1">
        <v>0.2</v>
      </c>
      <c r="F93" s="1" t="s">
        <v>4</v>
      </c>
      <c r="G93" s="1" t="s">
        <v>3</v>
      </c>
      <c r="H93" s="75" t="s">
        <v>3</v>
      </c>
      <c r="I93" s="1">
        <v>0.85</v>
      </c>
      <c r="J93" s="1"/>
      <c r="K93" s="112" t="str">
        <f>IF(Model_dem!$G93="---","---",(Model_dem!$G93/L93)-1)</f>
        <v>---</v>
      </c>
      <c r="L93" s="77">
        <f>IF(AND(Model_dem!$B93=0,Model_dem!$D93=0),Model_dem!$G93,L92)</f>
        <v>1005</v>
      </c>
      <c r="M93" s="78" t="str">
        <f t="shared" si="1"/>
        <v>Factor Model</v>
      </c>
      <c r="N93" s="22"/>
    </row>
    <row r="94" spans="1:14" hidden="1" x14ac:dyDescent="0.3">
      <c r="A94" t="s">
        <v>512</v>
      </c>
      <c r="B94" s="1">
        <v>3</v>
      </c>
      <c r="C94" s="1" t="s">
        <v>1930</v>
      </c>
      <c r="D94" s="1">
        <v>10</v>
      </c>
      <c r="E94" s="1">
        <v>0.05</v>
      </c>
      <c r="F94" s="1" t="s">
        <v>4</v>
      </c>
      <c r="G94" s="1" t="s">
        <v>3</v>
      </c>
      <c r="H94" s="75" t="s">
        <v>3</v>
      </c>
      <c r="I94" s="1">
        <v>0.7</v>
      </c>
      <c r="J94" s="1"/>
      <c r="K94" s="112" t="str">
        <f>IF(Model_dem!$G94="---","---",(Model_dem!$G94/L94)-1)</f>
        <v>---</v>
      </c>
      <c r="L94" s="77">
        <f>IF(AND(Model_dem!$B94=0,Model_dem!$D94=0),Model_dem!$G94,L93)</f>
        <v>1005</v>
      </c>
      <c r="M94" s="78" t="str">
        <f t="shared" si="1"/>
        <v>Factor Model</v>
      </c>
      <c r="N94" s="22"/>
    </row>
    <row r="95" spans="1:14" hidden="1" x14ac:dyDescent="0.3">
      <c r="A95" t="s">
        <v>512</v>
      </c>
      <c r="B95" s="1">
        <v>3</v>
      </c>
      <c r="C95" s="1" t="s">
        <v>1930</v>
      </c>
      <c r="D95" s="1">
        <v>10</v>
      </c>
      <c r="E95" s="1">
        <v>0.1</v>
      </c>
      <c r="F95" s="1" t="s">
        <v>4</v>
      </c>
      <c r="G95" s="1" t="s">
        <v>3</v>
      </c>
      <c r="H95" s="75" t="s">
        <v>3</v>
      </c>
      <c r="I95" s="1">
        <v>0.61</v>
      </c>
      <c r="J95" s="1"/>
      <c r="K95" s="112" t="str">
        <f>IF(Model_dem!$G95="---","---",(Model_dem!$G95/L95)-1)</f>
        <v>---</v>
      </c>
      <c r="L95" s="77">
        <f>IF(AND(Model_dem!$B95=0,Model_dem!$D95=0),Model_dem!$G95,L94)</f>
        <v>1005</v>
      </c>
      <c r="M95" s="78" t="str">
        <f t="shared" si="1"/>
        <v>Factor Model</v>
      </c>
      <c r="N95" s="22"/>
    </row>
    <row r="96" spans="1:14" hidden="1" x14ac:dyDescent="0.3">
      <c r="A96" t="s">
        <v>512</v>
      </c>
      <c r="B96" s="1">
        <v>3</v>
      </c>
      <c r="C96" s="1" t="s">
        <v>1930</v>
      </c>
      <c r="D96" s="1">
        <v>10</v>
      </c>
      <c r="E96" s="1">
        <v>0.15</v>
      </c>
      <c r="F96" s="1" t="s">
        <v>4</v>
      </c>
      <c r="G96" s="1" t="s">
        <v>3</v>
      </c>
      <c r="H96" s="75" t="s">
        <v>3</v>
      </c>
      <c r="I96" s="1">
        <v>0.88</v>
      </c>
      <c r="J96" s="1"/>
      <c r="K96" s="112" t="str">
        <f>IF(Model_dem!$G96="---","---",(Model_dem!$G96/L96)-1)</f>
        <v>---</v>
      </c>
      <c r="L96" s="77">
        <f>IF(AND(Model_dem!$B96=0,Model_dem!$D96=0),Model_dem!$G96,L95)</f>
        <v>1005</v>
      </c>
      <c r="M96" s="78" t="str">
        <f t="shared" si="1"/>
        <v>Factor Model</v>
      </c>
      <c r="N96" s="22"/>
    </row>
    <row r="97" spans="1:14" hidden="1" x14ac:dyDescent="0.3">
      <c r="A97" t="s">
        <v>512</v>
      </c>
      <c r="B97" s="1">
        <v>3</v>
      </c>
      <c r="C97" s="1" t="s">
        <v>1930</v>
      </c>
      <c r="D97" s="1">
        <v>10</v>
      </c>
      <c r="E97" s="1">
        <v>0.2</v>
      </c>
      <c r="F97" s="1" t="s">
        <v>4</v>
      </c>
      <c r="G97" s="1" t="s">
        <v>3</v>
      </c>
      <c r="H97" s="75" t="s">
        <v>3</v>
      </c>
      <c r="I97" s="1">
        <v>0.68</v>
      </c>
      <c r="J97" s="1"/>
      <c r="K97" s="112" t="str">
        <f>IF(Model_dem!$G97="---","---",(Model_dem!$G97/L97)-1)</f>
        <v>---</v>
      </c>
      <c r="L97" s="77">
        <f>IF(AND(Model_dem!$B97=0,Model_dem!$D97=0),Model_dem!$G97,L96)</f>
        <v>1005</v>
      </c>
      <c r="M97" s="78" t="str">
        <f t="shared" si="1"/>
        <v>Factor Model</v>
      </c>
      <c r="N97" s="22"/>
    </row>
    <row r="98" spans="1:14" hidden="1" x14ac:dyDescent="0.3">
      <c r="A98" t="s">
        <v>512</v>
      </c>
      <c r="B98" s="1">
        <v>3</v>
      </c>
      <c r="C98" s="1" t="s">
        <v>1930</v>
      </c>
      <c r="D98" s="1">
        <v>25</v>
      </c>
      <c r="E98" s="1">
        <v>0.05</v>
      </c>
      <c r="F98" s="1" t="s">
        <v>4</v>
      </c>
      <c r="G98" s="1" t="s">
        <v>3</v>
      </c>
      <c r="H98" s="75" t="s">
        <v>3</v>
      </c>
      <c r="I98" s="1">
        <v>0.85</v>
      </c>
      <c r="J98" s="1"/>
      <c r="K98" s="112" t="str">
        <f>IF(Model_dem!$G98="---","---",(Model_dem!$G98/L98)-1)</f>
        <v>---</v>
      </c>
      <c r="L98" s="77">
        <f>IF(AND(Model_dem!$B98=0,Model_dem!$D98=0),Model_dem!$G98,L97)</f>
        <v>1005</v>
      </c>
      <c r="M98" s="78" t="str">
        <f t="shared" si="1"/>
        <v>Factor Model</v>
      </c>
      <c r="N98" s="22"/>
    </row>
    <row r="99" spans="1:14" hidden="1" x14ac:dyDescent="0.3">
      <c r="A99" t="s">
        <v>512</v>
      </c>
      <c r="B99" s="1">
        <v>3</v>
      </c>
      <c r="C99" s="1" t="s">
        <v>1930</v>
      </c>
      <c r="D99" s="1">
        <v>25</v>
      </c>
      <c r="E99" s="1">
        <v>0.1</v>
      </c>
      <c r="F99" s="1" t="s">
        <v>4</v>
      </c>
      <c r="G99" s="1" t="s">
        <v>3</v>
      </c>
      <c r="H99" s="75" t="s">
        <v>3</v>
      </c>
      <c r="I99" s="1">
        <v>0.87</v>
      </c>
      <c r="J99" s="1"/>
      <c r="K99" s="112" t="str">
        <f>IF(Model_dem!$G99="---","---",(Model_dem!$G99/L99)-1)</f>
        <v>---</v>
      </c>
      <c r="L99" s="77">
        <f>IF(AND(Model_dem!$B99=0,Model_dem!$D99=0),Model_dem!$G99,L98)</f>
        <v>1005</v>
      </c>
      <c r="M99" s="78" t="str">
        <f t="shared" si="1"/>
        <v>Factor Model</v>
      </c>
      <c r="N99" s="22"/>
    </row>
    <row r="100" spans="1:14" hidden="1" x14ac:dyDescent="0.3">
      <c r="A100" t="s">
        <v>512</v>
      </c>
      <c r="B100" s="1">
        <v>3</v>
      </c>
      <c r="C100" s="1" t="s">
        <v>1930</v>
      </c>
      <c r="D100" s="1">
        <v>25</v>
      </c>
      <c r="E100" s="1">
        <v>0.15</v>
      </c>
      <c r="F100" s="1" t="s">
        <v>4</v>
      </c>
      <c r="G100" s="1" t="s">
        <v>3</v>
      </c>
      <c r="H100" s="75" t="s">
        <v>3</v>
      </c>
      <c r="I100" s="1">
        <v>0.65</v>
      </c>
      <c r="J100" s="1"/>
      <c r="K100" s="112" t="str">
        <f>IF(Model_dem!$G100="---","---",(Model_dem!$G100/L100)-1)</f>
        <v>---</v>
      </c>
      <c r="L100" s="77">
        <f>IF(AND(Model_dem!$B100=0,Model_dem!$D100=0),Model_dem!$G100,L99)</f>
        <v>1005</v>
      </c>
      <c r="M100" s="78" t="str">
        <f t="shared" si="1"/>
        <v>Factor Model</v>
      </c>
      <c r="N100" s="22"/>
    </row>
    <row r="101" spans="1:14" hidden="1" x14ac:dyDescent="0.3">
      <c r="A101" t="s">
        <v>512</v>
      </c>
      <c r="B101" s="1">
        <v>3</v>
      </c>
      <c r="C101" s="1" t="s">
        <v>1930</v>
      </c>
      <c r="D101" s="1">
        <v>25</v>
      </c>
      <c r="E101" s="1">
        <v>0.2</v>
      </c>
      <c r="F101" s="1" t="s">
        <v>4</v>
      </c>
      <c r="G101" s="1" t="s">
        <v>3</v>
      </c>
      <c r="H101" s="75" t="s">
        <v>3</v>
      </c>
      <c r="I101" s="1">
        <v>0.57999999999999996</v>
      </c>
      <c r="J101" s="1"/>
      <c r="K101" s="112" t="str">
        <f>IF(Model_dem!$G101="---","---",(Model_dem!$G101/L101)-1)</f>
        <v>---</v>
      </c>
      <c r="L101" s="77">
        <f>IF(AND(Model_dem!$B101=0,Model_dem!$D101=0),Model_dem!$G101,L100)</f>
        <v>1005</v>
      </c>
      <c r="M101" s="78" t="str">
        <f t="shared" si="1"/>
        <v>Factor Model</v>
      </c>
      <c r="N101" s="22"/>
    </row>
    <row r="102" spans="1:14" hidden="1" x14ac:dyDescent="0.3">
      <c r="A102" t="s">
        <v>512</v>
      </c>
      <c r="B102" s="1">
        <v>3</v>
      </c>
      <c r="C102" s="1" t="s">
        <v>1930</v>
      </c>
      <c r="D102" s="1">
        <v>50</v>
      </c>
      <c r="E102" s="1">
        <v>0.05</v>
      </c>
      <c r="F102" s="1" t="s">
        <v>4</v>
      </c>
      <c r="G102" s="1" t="s">
        <v>3</v>
      </c>
      <c r="H102" s="75" t="s">
        <v>3</v>
      </c>
      <c r="I102" s="1">
        <v>0.73</v>
      </c>
      <c r="J102" s="1"/>
      <c r="K102" s="112" t="str">
        <f>IF(Model_dem!$G102="---","---",(Model_dem!$G102/L102)-1)</f>
        <v>---</v>
      </c>
      <c r="L102" s="77">
        <f>IF(AND(Model_dem!$B102=0,Model_dem!$D102=0),Model_dem!$G102,L101)</f>
        <v>1005</v>
      </c>
      <c r="M102" s="78" t="str">
        <f t="shared" si="1"/>
        <v>Factor Model</v>
      </c>
      <c r="N102" s="22"/>
    </row>
    <row r="103" spans="1:14" hidden="1" x14ac:dyDescent="0.3">
      <c r="A103" t="s">
        <v>512</v>
      </c>
      <c r="B103" s="1">
        <v>3</v>
      </c>
      <c r="C103" s="1" t="s">
        <v>1930</v>
      </c>
      <c r="D103" s="1">
        <v>50</v>
      </c>
      <c r="E103" s="1">
        <v>0.1</v>
      </c>
      <c r="F103" s="1" t="s">
        <v>4</v>
      </c>
      <c r="G103" s="1" t="s">
        <v>3</v>
      </c>
      <c r="H103" s="75" t="s">
        <v>3</v>
      </c>
      <c r="I103" s="1">
        <v>0.69</v>
      </c>
      <c r="J103" s="1"/>
      <c r="K103" s="112" t="str">
        <f>IF(Model_dem!$G103="---","---",(Model_dem!$G103/L103)-1)</f>
        <v>---</v>
      </c>
      <c r="L103" s="77">
        <f>IF(AND(Model_dem!$B103=0,Model_dem!$D103=0),Model_dem!$G103,L102)</f>
        <v>1005</v>
      </c>
      <c r="M103" s="78" t="str">
        <f t="shared" si="1"/>
        <v>Factor Model</v>
      </c>
      <c r="N103" s="22"/>
    </row>
    <row r="104" spans="1:14" hidden="1" x14ac:dyDescent="0.3">
      <c r="A104" t="s">
        <v>512</v>
      </c>
      <c r="B104" s="1">
        <v>3</v>
      </c>
      <c r="C104" s="1" t="s">
        <v>1930</v>
      </c>
      <c r="D104" s="1">
        <v>50</v>
      </c>
      <c r="E104" s="1">
        <v>0.15</v>
      </c>
      <c r="F104" s="1" t="s">
        <v>4</v>
      </c>
      <c r="G104" s="1" t="s">
        <v>3</v>
      </c>
      <c r="H104" s="75" t="s">
        <v>3</v>
      </c>
      <c r="I104" s="1">
        <v>0.73</v>
      </c>
      <c r="J104" s="1"/>
      <c r="K104" s="112" t="str">
        <f>IF(Model_dem!$G104="---","---",(Model_dem!$G104/L104)-1)</f>
        <v>---</v>
      </c>
      <c r="L104" s="77">
        <f>IF(AND(Model_dem!$B104=0,Model_dem!$D104=0),Model_dem!$G104,L103)</f>
        <v>1005</v>
      </c>
      <c r="M104" s="78" t="str">
        <f t="shared" si="1"/>
        <v>Factor Model</v>
      </c>
      <c r="N104" s="22"/>
    </row>
    <row r="105" spans="1:14" hidden="1" x14ac:dyDescent="0.3">
      <c r="A105" t="s">
        <v>512</v>
      </c>
      <c r="B105" s="1">
        <v>3</v>
      </c>
      <c r="C105" s="1" t="s">
        <v>1930</v>
      </c>
      <c r="D105" s="1">
        <v>50</v>
      </c>
      <c r="E105" s="1">
        <v>0.2</v>
      </c>
      <c r="F105" s="1" t="s">
        <v>4</v>
      </c>
      <c r="G105" s="1" t="s">
        <v>3</v>
      </c>
      <c r="H105" s="75" t="s">
        <v>3</v>
      </c>
      <c r="I105" s="1">
        <v>0.68</v>
      </c>
      <c r="J105" s="1"/>
      <c r="K105" s="112" t="str">
        <f>IF(Model_dem!$G105="---","---",(Model_dem!$G105/L105)-1)</f>
        <v>---</v>
      </c>
      <c r="L105" s="77">
        <f>IF(AND(Model_dem!$B105=0,Model_dem!$D105=0),Model_dem!$G105,L104)</f>
        <v>1005</v>
      </c>
      <c r="M105" s="78" t="str">
        <f t="shared" si="1"/>
        <v>Factor Model</v>
      </c>
      <c r="N105" s="22"/>
    </row>
    <row r="106" spans="1:14" x14ac:dyDescent="0.3">
      <c r="A106" t="s">
        <v>536</v>
      </c>
      <c r="B106" s="1">
        <v>0</v>
      </c>
      <c r="C106" s="1" t="s">
        <v>27</v>
      </c>
      <c r="D106" s="1">
        <v>0</v>
      </c>
      <c r="E106" s="1">
        <v>0.05</v>
      </c>
      <c r="F106" s="1" t="s">
        <v>0</v>
      </c>
      <c r="G106" s="122">
        <v>713</v>
      </c>
      <c r="H106" s="123">
        <v>0</v>
      </c>
      <c r="I106" s="124">
        <v>355.61</v>
      </c>
      <c r="J106" s="125">
        <v>0</v>
      </c>
      <c r="K106" s="126">
        <f>IF(Model_dem!$G106="---","---",(Model_dem!$G106/L106)-1)</f>
        <v>0</v>
      </c>
      <c r="L106" s="77">
        <f>IF(AND(Model_dem!$B106=0,Model_dem!$D106=0),Model_dem!$G106,L105)</f>
        <v>713</v>
      </c>
      <c r="M106" s="78" t="str">
        <f t="shared" si="1"/>
        <v>Deterministic</v>
      </c>
      <c r="N106" s="22"/>
    </row>
    <row r="107" spans="1:14" x14ac:dyDescent="0.3">
      <c r="A107" t="s">
        <v>536</v>
      </c>
      <c r="B107" s="1">
        <v>0</v>
      </c>
      <c r="C107" s="1" t="s">
        <v>27</v>
      </c>
      <c r="D107" s="1">
        <v>0</v>
      </c>
      <c r="E107" s="1">
        <v>0.1</v>
      </c>
      <c r="F107" s="1" t="s">
        <v>0</v>
      </c>
      <c r="G107" s="122">
        <v>713</v>
      </c>
      <c r="H107" s="123">
        <v>0</v>
      </c>
      <c r="I107" s="124">
        <v>371.77</v>
      </c>
      <c r="J107" s="125">
        <v>0.39900000000000002</v>
      </c>
      <c r="K107" s="126">
        <f>IF(Model_dem!$G107="---","---",(Model_dem!$G107/L107)-1)</f>
        <v>0</v>
      </c>
      <c r="L107" s="77">
        <f>IF(AND(Model_dem!$B107=0,Model_dem!$D107=0),Model_dem!$G107,L106)</f>
        <v>713</v>
      </c>
      <c r="M107" s="78" t="str">
        <f t="shared" si="1"/>
        <v>Deterministic</v>
      </c>
      <c r="N107" s="22"/>
    </row>
    <row r="108" spans="1:14" x14ac:dyDescent="0.3">
      <c r="A108" t="s">
        <v>536</v>
      </c>
      <c r="B108" s="1">
        <v>0</v>
      </c>
      <c r="C108" s="1" t="s">
        <v>27</v>
      </c>
      <c r="D108" s="1">
        <v>0</v>
      </c>
      <c r="E108" s="1">
        <v>0.15</v>
      </c>
      <c r="F108" s="1" t="s">
        <v>0</v>
      </c>
      <c r="G108" s="122">
        <v>713</v>
      </c>
      <c r="H108" s="123">
        <v>0</v>
      </c>
      <c r="I108" s="124">
        <v>329.51</v>
      </c>
      <c r="J108" s="125">
        <v>0.95499999999999996</v>
      </c>
      <c r="K108" s="126">
        <f>IF(Model_dem!$G108="---","---",(Model_dem!$G108/L108)-1)</f>
        <v>0</v>
      </c>
      <c r="L108" s="77">
        <f>IF(AND(Model_dem!$B108=0,Model_dem!$D108=0),Model_dem!$G108,L107)</f>
        <v>713</v>
      </c>
      <c r="M108" s="78" t="str">
        <f t="shared" si="1"/>
        <v>Deterministic</v>
      </c>
      <c r="N108" s="22"/>
    </row>
    <row r="109" spans="1:14" x14ac:dyDescent="0.3">
      <c r="A109" t="s">
        <v>536</v>
      </c>
      <c r="B109" s="1">
        <v>0</v>
      </c>
      <c r="C109" s="1" t="s">
        <v>27</v>
      </c>
      <c r="D109" s="1">
        <v>0</v>
      </c>
      <c r="E109" s="1">
        <v>0.2</v>
      </c>
      <c r="F109" s="1" t="s">
        <v>0</v>
      </c>
      <c r="G109" s="122">
        <v>713</v>
      </c>
      <c r="H109" s="123">
        <v>0</v>
      </c>
      <c r="I109" s="124">
        <v>336.79</v>
      </c>
      <c r="J109" s="125">
        <v>1</v>
      </c>
      <c r="K109" s="126">
        <f>IF(Model_dem!$G109="---","---",(Model_dem!$G109/L109)-1)</f>
        <v>0</v>
      </c>
      <c r="L109" s="77">
        <f>IF(AND(Model_dem!$B109=0,Model_dem!$D109=0),Model_dem!$G109,L108)</f>
        <v>713</v>
      </c>
      <c r="M109" s="78" t="str">
        <f t="shared" si="1"/>
        <v>Deterministic</v>
      </c>
      <c r="N109" s="22"/>
    </row>
    <row r="110" spans="1:14" x14ac:dyDescent="0.3">
      <c r="A110" t="s">
        <v>536</v>
      </c>
      <c r="B110" s="1">
        <v>1</v>
      </c>
      <c r="C110" s="1" t="s">
        <v>28</v>
      </c>
      <c r="D110" s="1">
        <v>5</v>
      </c>
      <c r="E110" s="1">
        <v>0.05</v>
      </c>
      <c r="F110" s="1" t="s">
        <v>0</v>
      </c>
      <c r="G110" s="122">
        <v>713</v>
      </c>
      <c r="H110" s="123">
        <v>0</v>
      </c>
      <c r="I110" s="124">
        <v>755.26</v>
      </c>
      <c r="J110" s="125">
        <v>0</v>
      </c>
      <c r="K110" s="126">
        <f>IF(Model_dem!$G110="---","---",(Model_dem!$G110/L110)-1)</f>
        <v>0</v>
      </c>
      <c r="L110" s="77">
        <f>IF(AND(Model_dem!$B110=0,Model_dem!$D110=0),Model_dem!$G110,L109)</f>
        <v>713</v>
      </c>
      <c r="M110" s="78" t="str">
        <f t="shared" si="1"/>
        <v>Cardinality-constrained</v>
      </c>
      <c r="N110" s="22"/>
    </row>
    <row r="111" spans="1:14" x14ac:dyDescent="0.3">
      <c r="A111" t="s">
        <v>536</v>
      </c>
      <c r="B111" s="1">
        <v>1</v>
      </c>
      <c r="C111" s="1" t="s">
        <v>28</v>
      </c>
      <c r="D111" s="1">
        <v>5</v>
      </c>
      <c r="E111" s="1">
        <v>0.1</v>
      </c>
      <c r="F111" s="1" t="s">
        <v>0</v>
      </c>
      <c r="G111" s="122">
        <v>713</v>
      </c>
      <c r="H111" s="123">
        <v>0</v>
      </c>
      <c r="I111" s="124">
        <v>677.42</v>
      </c>
      <c r="J111" s="125">
        <v>0.39900000000000002</v>
      </c>
      <c r="K111" s="126">
        <f>IF(Model_dem!$G111="---","---",(Model_dem!$G111/L111)-1)</f>
        <v>0</v>
      </c>
      <c r="L111" s="77">
        <f>IF(AND(Model_dem!$B111=0,Model_dem!$D111=0),Model_dem!$G111,L110)</f>
        <v>713</v>
      </c>
      <c r="M111" s="78" t="str">
        <f t="shared" si="1"/>
        <v>Cardinality-constrained</v>
      </c>
      <c r="N111" s="22"/>
    </row>
    <row r="112" spans="1:14" x14ac:dyDescent="0.3">
      <c r="A112" t="s">
        <v>536</v>
      </c>
      <c r="B112" s="1">
        <v>1</v>
      </c>
      <c r="C112" s="1" t="s">
        <v>28</v>
      </c>
      <c r="D112" s="1">
        <v>5</v>
      </c>
      <c r="E112" s="1">
        <v>0.15</v>
      </c>
      <c r="F112" s="1" t="s">
        <v>0</v>
      </c>
      <c r="G112" s="122">
        <v>713</v>
      </c>
      <c r="H112" s="123">
        <v>0</v>
      </c>
      <c r="I112" s="124">
        <v>1220.0899999999999</v>
      </c>
      <c r="J112" s="125">
        <v>0.95499999999999996</v>
      </c>
      <c r="K112" s="126">
        <f>IF(Model_dem!$G112="---","---",(Model_dem!$G112/L112)-1)</f>
        <v>0</v>
      </c>
      <c r="L112" s="77">
        <f>IF(AND(Model_dem!$B112=0,Model_dem!$D112=0),Model_dem!$G112,L111)</f>
        <v>713</v>
      </c>
      <c r="M112" s="78" t="str">
        <f t="shared" si="1"/>
        <v>Cardinality-constrained</v>
      </c>
      <c r="N112" s="22"/>
    </row>
    <row r="113" spans="1:14" x14ac:dyDescent="0.3">
      <c r="A113" t="s">
        <v>536</v>
      </c>
      <c r="B113" s="1">
        <v>1</v>
      </c>
      <c r="C113" s="1" t="s">
        <v>28</v>
      </c>
      <c r="D113" s="1">
        <v>5</v>
      </c>
      <c r="E113" s="1">
        <v>0.2</v>
      </c>
      <c r="F113" s="1" t="s">
        <v>0</v>
      </c>
      <c r="G113" s="122">
        <v>713</v>
      </c>
      <c r="H113" s="123">
        <v>0</v>
      </c>
      <c r="I113" s="124">
        <v>532.24</v>
      </c>
      <c r="J113" s="125">
        <v>1</v>
      </c>
      <c r="K113" s="126">
        <f>IF(Model_dem!$G113="---","---",(Model_dem!$G113/L113)-1)</f>
        <v>0</v>
      </c>
      <c r="L113" s="77">
        <f>IF(AND(Model_dem!$B113=0,Model_dem!$D113=0),Model_dem!$G113,L112)</f>
        <v>713</v>
      </c>
      <c r="M113" s="78" t="str">
        <f t="shared" si="1"/>
        <v>Cardinality-constrained</v>
      </c>
      <c r="N113" s="22"/>
    </row>
    <row r="114" spans="1:14" x14ac:dyDescent="0.3">
      <c r="A114" t="s">
        <v>536</v>
      </c>
      <c r="B114" s="1">
        <v>1</v>
      </c>
      <c r="C114" s="1" t="s">
        <v>28</v>
      </c>
      <c r="D114" s="1">
        <v>10</v>
      </c>
      <c r="E114" s="1">
        <v>0.05</v>
      </c>
      <c r="F114" s="1" t="s">
        <v>0</v>
      </c>
      <c r="G114" s="122">
        <v>713</v>
      </c>
      <c r="H114" s="123">
        <v>0</v>
      </c>
      <c r="I114" s="124">
        <v>875.3</v>
      </c>
      <c r="J114" s="125">
        <v>0</v>
      </c>
      <c r="K114" s="126">
        <f>IF(Model_dem!$G114="---","---",(Model_dem!$G114/L114)-1)</f>
        <v>0</v>
      </c>
      <c r="L114" s="77">
        <f>IF(AND(Model_dem!$B114=0,Model_dem!$D114=0),Model_dem!$G114,L113)</f>
        <v>713</v>
      </c>
      <c r="M114" s="78" t="str">
        <f t="shared" si="1"/>
        <v>Cardinality-constrained</v>
      </c>
      <c r="N114" s="22"/>
    </row>
    <row r="115" spans="1:14" x14ac:dyDescent="0.3">
      <c r="A115" t="s">
        <v>536</v>
      </c>
      <c r="B115" s="1">
        <v>1</v>
      </c>
      <c r="C115" s="1" t="s">
        <v>28</v>
      </c>
      <c r="D115" s="1">
        <v>10</v>
      </c>
      <c r="E115" s="1">
        <v>0.1</v>
      </c>
      <c r="F115" s="1" t="s">
        <v>0</v>
      </c>
      <c r="G115" s="122">
        <v>713</v>
      </c>
      <c r="H115" s="123">
        <v>0</v>
      </c>
      <c r="I115" s="124">
        <v>792.67</v>
      </c>
      <c r="J115" s="125">
        <v>0.39900000000000002</v>
      </c>
      <c r="K115" s="126">
        <f>IF(Model_dem!$G115="---","---",(Model_dem!$G115/L115)-1)</f>
        <v>0</v>
      </c>
      <c r="L115" s="77">
        <f>IF(AND(Model_dem!$B115=0,Model_dem!$D115=0),Model_dem!$G115,L114)</f>
        <v>713</v>
      </c>
      <c r="M115" s="78" t="str">
        <f t="shared" si="1"/>
        <v>Cardinality-constrained</v>
      </c>
      <c r="N115" s="22"/>
    </row>
    <row r="116" spans="1:14" x14ac:dyDescent="0.3">
      <c r="A116" t="s">
        <v>536</v>
      </c>
      <c r="B116" s="1">
        <v>1</v>
      </c>
      <c r="C116" s="1" t="s">
        <v>28</v>
      </c>
      <c r="D116" s="1">
        <v>10</v>
      </c>
      <c r="E116" s="1">
        <v>0.15</v>
      </c>
      <c r="F116" s="1" t="s">
        <v>0</v>
      </c>
      <c r="G116" s="122">
        <v>713</v>
      </c>
      <c r="H116" s="123">
        <v>0</v>
      </c>
      <c r="I116" s="124">
        <v>1067.97</v>
      </c>
      <c r="J116" s="125">
        <v>0.95499999999999996</v>
      </c>
      <c r="K116" s="126">
        <f>IF(Model_dem!$G116="---","---",(Model_dem!$G116/L116)-1)</f>
        <v>0</v>
      </c>
      <c r="L116" s="77">
        <f>IF(AND(Model_dem!$B116=0,Model_dem!$D116=0),Model_dem!$G116,L115)</f>
        <v>713</v>
      </c>
      <c r="M116" s="78" t="str">
        <f t="shared" si="1"/>
        <v>Cardinality-constrained</v>
      </c>
      <c r="N116" s="22"/>
    </row>
    <row r="117" spans="1:14" x14ac:dyDescent="0.3">
      <c r="A117" t="s">
        <v>536</v>
      </c>
      <c r="B117" s="1">
        <v>1</v>
      </c>
      <c r="C117" s="1" t="s">
        <v>28</v>
      </c>
      <c r="D117" s="1">
        <v>10</v>
      </c>
      <c r="E117" s="1">
        <v>0.2</v>
      </c>
      <c r="F117" s="1" t="s">
        <v>0</v>
      </c>
      <c r="G117" s="122">
        <v>713</v>
      </c>
      <c r="H117" s="123">
        <v>0</v>
      </c>
      <c r="I117" s="124">
        <v>522.22</v>
      </c>
      <c r="J117" s="125">
        <v>1</v>
      </c>
      <c r="K117" s="126">
        <f>IF(Model_dem!$G117="---","---",(Model_dem!$G117/L117)-1)</f>
        <v>0</v>
      </c>
      <c r="L117" s="77">
        <f>IF(AND(Model_dem!$B117=0,Model_dem!$D117=0),Model_dem!$G117,L116)</f>
        <v>713</v>
      </c>
      <c r="M117" s="78" t="str">
        <f t="shared" si="1"/>
        <v>Cardinality-constrained</v>
      </c>
      <c r="N117" s="22"/>
    </row>
    <row r="118" spans="1:14" x14ac:dyDescent="0.3">
      <c r="A118" t="s">
        <v>536</v>
      </c>
      <c r="B118" s="1">
        <v>1</v>
      </c>
      <c r="C118" s="1" t="s">
        <v>28</v>
      </c>
      <c r="D118" s="1">
        <v>25</v>
      </c>
      <c r="E118" s="1">
        <v>0.05</v>
      </c>
      <c r="F118" s="1" t="s">
        <v>0</v>
      </c>
      <c r="G118" s="122">
        <v>713</v>
      </c>
      <c r="H118" s="123">
        <v>0</v>
      </c>
      <c r="I118" s="124">
        <v>974.43</v>
      </c>
      <c r="J118" s="125">
        <v>0</v>
      </c>
      <c r="K118" s="126">
        <f>IF(Model_dem!$G118="---","---",(Model_dem!$G118/L118)-1)</f>
        <v>0</v>
      </c>
      <c r="L118" s="77">
        <f>IF(AND(Model_dem!$B118=0,Model_dem!$D118=0),Model_dem!$G118,L117)</f>
        <v>713</v>
      </c>
      <c r="M118" s="78" t="str">
        <f t="shared" si="1"/>
        <v>Cardinality-constrained</v>
      </c>
      <c r="N118" s="22"/>
    </row>
    <row r="119" spans="1:14" x14ac:dyDescent="0.3">
      <c r="A119" t="s">
        <v>536</v>
      </c>
      <c r="B119" s="1">
        <v>1</v>
      </c>
      <c r="C119" s="1" t="s">
        <v>28</v>
      </c>
      <c r="D119" s="1">
        <v>25</v>
      </c>
      <c r="E119" s="1">
        <v>0.1</v>
      </c>
      <c r="F119" s="1" t="s">
        <v>0</v>
      </c>
      <c r="G119" s="122">
        <v>713</v>
      </c>
      <c r="H119" s="123">
        <v>0</v>
      </c>
      <c r="I119" s="124">
        <v>739.38</v>
      </c>
      <c r="J119" s="125">
        <v>0.39900000000000002</v>
      </c>
      <c r="K119" s="126">
        <f>IF(Model_dem!$G119="---","---",(Model_dem!$G119/L119)-1)</f>
        <v>0</v>
      </c>
      <c r="L119" s="77">
        <f>IF(AND(Model_dem!$B119=0,Model_dem!$D119=0),Model_dem!$G119,L118)</f>
        <v>713</v>
      </c>
      <c r="M119" s="78" t="str">
        <f t="shared" si="1"/>
        <v>Cardinality-constrained</v>
      </c>
      <c r="N119" s="22"/>
    </row>
    <row r="120" spans="1:14" x14ac:dyDescent="0.3">
      <c r="A120" t="s">
        <v>536</v>
      </c>
      <c r="B120" s="1">
        <v>1</v>
      </c>
      <c r="C120" s="1" t="s">
        <v>28</v>
      </c>
      <c r="D120" s="1">
        <v>25</v>
      </c>
      <c r="E120" s="1">
        <v>0.15</v>
      </c>
      <c r="F120" s="1" t="s">
        <v>0</v>
      </c>
      <c r="G120" s="122">
        <v>719</v>
      </c>
      <c r="H120" s="123">
        <v>0</v>
      </c>
      <c r="I120" s="124">
        <v>825.53</v>
      </c>
      <c r="J120" s="125">
        <v>0.84299999999999997</v>
      </c>
      <c r="K120" s="126">
        <f>IF(Model_dem!$G120="---","---",(Model_dem!$G120/L120)-1)</f>
        <v>8.4151472650770831E-3</v>
      </c>
      <c r="L120" s="77">
        <f>IF(AND(Model_dem!$B120=0,Model_dem!$D120=0),Model_dem!$G120,L119)</f>
        <v>713</v>
      </c>
      <c r="M120" s="78" t="str">
        <f t="shared" si="1"/>
        <v>Cardinality-constrained</v>
      </c>
      <c r="N120" s="22"/>
    </row>
    <row r="121" spans="1:14" x14ac:dyDescent="0.3">
      <c r="A121" t="s">
        <v>536</v>
      </c>
      <c r="B121" s="1">
        <v>1</v>
      </c>
      <c r="C121" s="1" t="s">
        <v>28</v>
      </c>
      <c r="D121" s="1">
        <v>25</v>
      </c>
      <c r="E121" s="1">
        <v>0.2</v>
      </c>
      <c r="F121" s="1" t="s">
        <v>0</v>
      </c>
      <c r="G121" s="122">
        <v>745</v>
      </c>
      <c r="H121" s="123">
        <v>0</v>
      </c>
      <c r="I121" s="124">
        <v>754.81</v>
      </c>
      <c r="J121" s="125">
        <v>0.873</v>
      </c>
      <c r="K121" s="126">
        <f>IF(Model_dem!$G121="---","---",(Model_dem!$G121/L121)-1)</f>
        <v>4.4880785413744739E-2</v>
      </c>
      <c r="L121" s="77">
        <f>IF(AND(Model_dem!$B121=0,Model_dem!$D121=0),Model_dem!$G121,L120)</f>
        <v>713</v>
      </c>
      <c r="M121" s="78" t="str">
        <f t="shared" si="1"/>
        <v>Cardinality-constrained</v>
      </c>
      <c r="N121" s="22"/>
    </row>
    <row r="122" spans="1:14" x14ac:dyDescent="0.3">
      <c r="A122" t="s">
        <v>536</v>
      </c>
      <c r="B122" s="1">
        <v>1</v>
      </c>
      <c r="C122" s="1" t="s">
        <v>28</v>
      </c>
      <c r="D122" s="1">
        <v>50</v>
      </c>
      <c r="E122" s="1">
        <v>0.05</v>
      </c>
      <c r="F122" s="1" t="s">
        <v>0</v>
      </c>
      <c r="G122" s="122">
        <v>713</v>
      </c>
      <c r="H122" s="123">
        <v>0</v>
      </c>
      <c r="I122" s="124">
        <v>588.83000000000004</v>
      </c>
      <c r="J122" s="125">
        <v>0</v>
      </c>
      <c r="K122" s="126">
        <f>IF(Model_dem!$G122="---","---",(Model_dem!$G122/L122)-1)</f>
        <v>0</v>
      </c>
      <c r="L122" s="77">
        <f>IF(AND(Model_dem!$B122=0,Model_dem!$D122=0),Model_dem!$G122,L121)</f>
        <v>713</v>
      </c>
      <c r="M122" s="78" t="str">
        <f t="shared" si="1"/>
        <v>Cardinality-constrained</v>
      </c>
      <c r="N122" s="22"/>
    </row>
    <row r="123" spans="1:14" x14ac:dyDescent="0.3">
      <c r="A123" t="s">
        <v>536</v>
      </c>
      <c r="B123" s="1">
        <v>1</v>
      </c>
      <c r="C123" s="1" t="s">
        <v>28</v>
      </c>
      <c r="D123" s="1">
        <v>50</v>
      </c>
      <c r="E123" s="1">
        <v>0.1</v>
      </c>
      <c r="F123" s="1" t="s">
        <v>0</v>
      </c>
      <c r="G123" s="122">
        <v>719</v>
      </c>
      <c r="H123" s="123">
        <v>0</v>
      </c>
      <c r="I123" s="124">
        <v>965.06</v>
      </c>
      <c r="J123" s="125">
        <v>9.2999999999999999E-2</v>
      </c>
      <c r="K123" s="126">
        <f>IF(Model_dem!$G123="---","---",(Model_dem!$G123/L123)-1)</f>
        <v>8.4151472650770831E-3</v>
      </c>
      <c r="L123" s="77">
        <f>IF(AND(Model_dem!$B123=0,Model_dem!$D123=0),Model_dem!$G123,L122)</f>
        <v>713</v>
      </c>
      <c r="M123" s="78" t="str">
        <f t="shared" si="1"/>
        <v>Cardinality-constrained</v>
      </c>
      <c r="N123" s="22"/>
    </row>
    <row r="124" spans="1:14" x14ac:dyDescent="0.3">
      <c r="A124" t="s">
        <v>536</v>
      </c>
      <c r="B124" s="1">
        <v>1</v>
      </c>
      <c r="C124" s="1" t="s">
        <v>28</v>
      </c>
      <c r="D124" s="1">
        <v>50</v>
      </c>
      <c r="E124" s="1">
        <v>0.15</v>
      </c>
      <c r="F124" s="1" t="s">
        <v>0</v>
      </c>
      <c r="G124" s="122">
        <v>749</v>
      </c>
      <c r="H124" s="123">
        <v>0</v>
      </c>
      <c r="I124" s="124">
        <v>644.85</v>
      </c>
      <c r="J124" s="125">
        <v>3.0000000000000001E-3</v>
      </c>
      <c r="K124" s="126">
        <f>IF(Model_dem!$G124="---","---",(Model_dem!$G124/L124)-1)</f>
        <v>5.0490883590462943E-2</v>
      </c>
      <c r="L124" s="77">
        <f>IF(AND(Model_dem!$B124=0,Model_dem!$D124=0),Model_dem!$G124,L123)</f>
        <v>713</v>
      </c>
      <c r="M124" s="78" t="str">
        <f t="shared" si="1"/>
        <v>Cardinality-constrained</v>
      </c>
      <c r="N124" s="22"/>
    </row>
    <row r="125" spans="1:14" x14ac:dyDescent="0.3">
      <c r="A125" t="s">
        <v>536</v>
      </c>
      <c r="B125" s="1">
        <v>1</v>
      </c>
      <c r="C125" s="1" t="s">
        <v>28</v>
      </c>
      <c r="D125" s="1">
        <v>50</v>
      </c>
      <c r="E125" s="1">
        <v>0.2</v>
      </c>
      <c r="F125" s="1" t="s">
        <v>0</v>
      </c>
      <c r="G125" s="122">
        <v>771</v>
      </c>
      <c r="H125" s="123">
        <v>0</v>
      </c>
      <c r="I125" s="124">
        <v>562.66</v>
      </c>
      <c r="J125" s="125">
        <v>1E-3</v>
      </c>
      <c r="K125" s="126">
        <f>IF(Model_dem!$G125="---","---",(Model_dem!$G125/L125)-1)</f>
        <v>8.1346423562412395E-2</v>
      </c>
      <c r="L125" s="77">
        <f>IF(AND(Model_dem!$B125=0,Model_dem!$D125=0),Model_dem!$G125,L124)</f>
        <v>713</v>
      </c>
      <c r="M125" s="78" t="str">
        <f t="shared" si="1"/>
        <v>Cardinality-constrained</v>
      </c>
      <c r="N125" s="22"/>
    </row>
    <row r="126" spans="1:14" x14ac:dyDescent="0.3">
      <c r="A126" t="s">
        <v>536</v>
      </c>
      <c r="B126" s="1">
        <v>2</v>
      </c>
      <c r="C126" s="1" t="s">
        <v>29</v>
      </c>
      <c r="D126" s="1">
        <v>5</v>
      </c>
      <c r="E126" s="1">
        <v>0.05</v>
      </c>
      <c r="F126" s="1" t="s">
        <v>0</v>
      </c>
      <c r="G126" s="122">
        <v>713</v>
      </c>
      <c r="H126" s="123">
        <v>0</v>
      </c>
      <c r="I126" s="124">
        <v>481.52</v>
      </c>
      <c r="J126" s="125">
        <v>0</v>
      </c>
      <c r="K126" s="126">
        <f>IF(Model_dem!$G126="---","---",(Model_dem!$G126/L126)-1)</f>
        <v>0</v>
      </c>
      <c r="L126" s="77">
        <f>IF(AND(Model_dem!$B126=0,Model_dem!$D126=0),Model_dem!$G126,L125)</f>
        <v>713</v>
      </c>
      <c r="M126" s="78" t="str">
        <f t="shared" si="1"/>
        <v>Knapsack</v>
      </c>
      <c r="N126" s="22"/>
    </row>
    <row r="127" spans="1:14" x14ac:dyDescent="0.3">
      <c r="A127" t="s">
        <v>536</v>
      </c>
      <c r="B127" s="1">
        <v>2</v>
      </c>
      <c r="C127" s="1" t="s">
        <v>29</v>
      </c>
      <c r="D127" s="1">
        <v>5</v>
      </c>
      <c r="E127" s="1">
        <v>0.1</v>
      </c>
      <c r="F127" s="1" t="s">
        <v>0</v>
      </c>
      <c r="G127" s="122">
        <v>713</v>
      </c>
      <c r="H127" s="123">
        <v>0</v>
      </c>
      <c r="I127" s="124">
        <v>218.84</v>
      </c>
      <c r="J127" s="125">
        <v>0.39900000000000002</v>
      </c>
      <c r="K127" s="126">
        <f>IF(Model_dem!$G127="---","---",(Model_dem!$G127/L127)-1)</f>
        <v>0</v>
      </c>
      <c r="L127" s="77">
        <f>IF(AND(Model_dem!$B127=0,Model_dem!$D127=0),Model_dem!$G127,L126)</f>
        <v>713</v>
      </c>
      <c r="M127" s="78" t="str">
        <f t="shared" si="1"/>
        <v>Knapsack</v>
      </c>
      <c r="N127" s="22"/>
    </row>
    <row r="128" spans="1:14" x14ac:dyDescent="0.3">
      <c r="A128" t="s">
        <v>536</v>
      </c>
      <c r="B128" s="1">
        <v>2</v>
      </c>
      <c r="C128" s="1" t="s">
        <v>29</v>
      </c>
      <c r="D128" s="1">
        <v>5</v>
      </c>
      <c r="E128" s="1">
        <v>0.15</v>
      </c>
      <c r="F128" s="1" t="s">
        <v>0</v>
      </c>
      <c r="G128" s="122">
        <v>713</v>
      </c>
      <c r="H128" s="123">
        <v>0</v>
      </c>
      <c r="I128" s="124">
        <v>678.44</v>
      </c>
      <c r="J128" s="125">
        <v>0.95499999999999996</v>
      </c>
      <c r="K128" s="126">
        <f>IF(Model_dem!$G128="---","---",(Model_dem!$G128/L128)-1)</f>
        <v>0</v>
      </c>
      <c r="L128" s="77">
        <f>IF(AND(Model_dem!$B128=0,Model_dem!$D128=0),Model_dem!$G128,L127)</f>
        <v>713</v>
      </c>
      <c r="M128" s="78" t="str">
        <f t="shared" si="1"/>
        <v>Knapsack</v>
      </c>
      <c r="N128" s="22"/>
    </row>
    <row r="129" spans="1:14" x14ac:dyDescent="0.3">
      <c r="A129" t="s">
        <v>536</v>
      </c>
      <c r="B129" s="1">
        <v>2</v>
      </c>
      <c r="C129" s="1" t="s">
        <v>29</v>
      </c>
      <c r="D129" s="1">
        <v>5</v>
      </c>
      <c r="E129" s="1">
        <v>0.2</v>
      </c>
      <c r="F129" s="1" t="s">
        <v>0</v>
      </c>
      <c r="G129" s="122">
        <v>713</v>
      </c>
      <c r="H129" s="123">
        <v>0</v>
      </c>
      <c r="I129" s="124">
        <v>737.01</v>
      </c>
      <c r="J129" s="125">
        <v>1</v>
      </c>
      <c r="K129" s="126">
        <f>IF(Model_dem!$G129="---","---",(Model_dem!$G129/L129)-1)</f>
        <v>0</v>
      </c>
      <c r="L129" s="77">
        <f>IF(AND(Model_dem!$B129=0,Model_dem!$D129=0),Model_dem!$G129,L128)</f>
        <v>713</v>
      </c>
      <c r="M129" s="78" t="str">
        <f t="shared" si="1"/>
        <v>Knapsack</v>
      </c>
      <c r="N129" s="22"/>
    </row>
    <row r="130" spans="1:14" x14ac:dyDescent="0.3">
      <c r="A130" t="s">
        <v>536</v>
      </c>
      <c r="B130" s="1">
        <v>2</v>
      </c>
      <c r="C130" s="1" t="s">
        <v>29</v>
      </c>
      <c r="D130" s="1">
        <v>10</v>
      </c>
      <c r="E130" s="1">
        <v>0.05</v>
      </c>
      <c r="F130" s="1" t="s">
        <v>0</v>
      </c>
      <c r="G130" s="122">
        <v>713</v>
      </c>
      <c r="H130" s="123">
        <v>0</v>
      </c>
      <c r="I130" s="124">
        <v>758.34</v>
      </c>
      <c r="J130" s="125">
        <v>0</v>
      </c>
      <c r="K130" s="126">
        <f>IF(Model_dem!$G130="---","---",(Model_dem!$G130/L130)-1)</f>
        <v>0</v>
      </c>
      <c r="L130" s="77">
        <f>IF(AND(Model_dem!$B130=0,Model_dem!$D130=0),Model_dem!$G130,L129)</f>
        <v>713</v>
      </c>
      <c r="M130" s="78" t="str">
        <f t="shared" si="1"/>
        <v>Knapsack</v>
      </c>
      <c r="N130" s="22"/>
    </row>
    <row r="131" spans="1:14" x14ac:dyDescent="0.3">
      <c r="A131" t="s">
        <v>536</v>
      </c>
      <c r="B131" s="1">
        <v>2</v>
      </c>
      <c r="C131" s="1" t="s">
        <v>29</v>
      </c>
      <c r="D131" s="1">
        <v>10</v>
      </c>
      <c r="E131" s="1">
        <v>0.1</v>
      </c>
      <c r="F131" s="1" t="s">
        <v>0</v>
      </c>
      <c r="G131" s="122">
        <v>713</v>
      </c>
      <c r="H131" s="123">
        <v>0</v>
      </c>
      <c r="I131" s="124">
        <v>721.4</v>
      </c>
      <c r="J131" s="125">
        <v>0.39900000000000002</v>
      </c>
      <c r="K131" s="126">
        <f>IF(Model_dem!$G131="---","---",(Model_dem!$G131/L131)-1)</f>
        <v>0</v>
      </c>
      <c r="L131" s="77">
        <f>IF(AND(Model_dem!$B131=0,Model_dem!$D131=0),Model_dem!$G131,L130)</f>
        <v>713</v>
      </c>
      <c r="M131" s="78" t="str">
        <f t="shared" ref="M131:M194" si="2">IF(B131=0,"Deterministic",IF(B131=1,"Cardinality-constrained",IF(B131=2,"Knapsack","Factor Model")))</f>
        <v>Knapsack</v>
      </c>
      <c r="N131" s="22"/>
    </row>
    <row r="132" spans="1:14" x14ac:dyDescent="0.3">
      <c r="A132" t="s">
        <v>536</v>
      </c>
      <c r="B132" s="1">
        <v>2</v>
      </c>
      <c r="C132" s="1" t="s">
        <v>29</v>
      </c>
      <c r="D132" s="1">
        <v>10</v>
      </c>
      <c r="E132" s="1">
        <v>0.15</v>
      </c>
      <c r="F132" s="1" t="s">
        <v>0</v>
      </c>
      <c r="G132" s="122">
        <v>713</v>
      </c>
      <c r="H132" s="123">
        <v>0</v>
      </c>
      <c r="I132" s="124">
        <v>268.95999999999998</v>
      </c>
      <c r="J132" s="125">
        <v>0.95499999999999996</v>
      </c>
      <c r="K132" s="126">
        <f>IF(Model_dem!$G132="---","---",(Model_dem!$G132/L132)-1)</f>
        <v>0</v>
      </c>
      <c r="L132" s="77">
        <f>IF(AND(Model_dem!$B132=0,Model_dem!$D132=0),Model_dem!$G132,L131)</f>
        <v>713</v>
      </c>
      <c r="M132" s="78" t="str">
        <f t="shared" si="2"/>
        <v>Knapsack</v>
      </c>
      <c r="N132" s="22"/>
    </row>
    <row r="133" spans="1:14" x14ac:dyDescent="0.3">
      <c r="A133" t="s">
        <v>536</v>
      </c>
      <c r="B133" s="1">
        <v>2</v>
      </c>
      <c r="C133" s="1" t="s">
        <v>29</v>
      </c>
      <c r="D133" s="1">
        <v>10</v>
      </c>
      <c r="E133" s="1">
        <v>0.2</v>
      </c>
      <c r="F133" s="1" t="s">
        <v>0</v>
      </c>
      <c r="G133" s="122">
        <v>713</v>
      </c>
      <c r="H133" s="123">
        <v>0</v>
      </c>
      <c r="I133" s="124">
        <v>728.98</v>
      </c>
      <c r="J133" s="125">
        <v>1</v>
      </c>
      <c r="K133" s="126">
        <f>IF(Model_dem!$G133="---","---",(Model_dem!$G133/L133)-1)</f>
        <v>0</v>
      </c>
      <c r="L133" s="77">
        <f>IF(AND(Model_dem!$B133=0,Model_dem!$D133=0),Model_dem!$G133,L132)</f>
        <v>713</v>
      </c>
      <c r="M133" s="78" t="str">
        <f t="shared" si="2"/>
        <v>Knapsack</v>
      </c>
      <c r="N133" s="22"/>
    </row>
    <row r="134" spans="1:14" x14ac:dyDescent="0.3">
      <c r="A134" t="s">
        <v>536</v>
      </c>
      <c r="B134" s="1">
        <v>2</v>
      </c>
      <c r="C134" s="1" t="s">
        <v>29</v>
      </c>
      <c r="D134" s="1">
        <v>25</v>
      </c>
      <c r="E134" s="1">
        <v>0.05</v>
      </c>
      <c r="F134" s="1" t="s">
        <v>0</v>
      </c>
      <c r="G134" s="122">
        <v>713</v>
      </c>
      <c r="H134" s="123">
        <v>0</v>
      </c>
      <c r="I134" s="124">
        <v>587.02</v>
      </c>
      <c r="J134" s="125">
        <v>0</v>
      </c>
      <c r="K134" s="126">
        <f>IF(Model_dem!$G134="---","---",(Model_dem!$G134/L134)-1)</f>
        <v>0</v>
      </c>
      <c r="L134" s="77">
        <f>IF(AND(Model_dem!$B134=0,Model_dem!$D134=0),Model_dem!$G134,L133)</f>
        <v>713</v>
      </c>
      <c r="M134" s="78" t="str">
        <f t="shared" si="2"/>
        <v>Knapsack</v>
      </c>
      <c r="N134" s="22"/>
    </row>
    <row r="135" spans="1:14" x14ac:dyDescent="0.3">
      <c r="A135" t="s">
        <v>536</v>
      </c>
      <c r="B135" s="1">
        <v>2</v>
      </c>
      <c r="C135" s="1" t="s">
        <v>29</v>
      </c>
      <c r="D135" s="1">
        <v>25</v>
      </c>
      <c r="E135" s="1">
        <v>0.1</v>
      </c>
      <c r="F135" s="1" t="s">
        <v>0</v>
      </c>
      <c r="G135" s="122">
        <v>713</v>
      </c>
      <c r="H135" s="123">
        <v>0</v>
      </c>
      <c r="I135" s="124">
        <v>586.47</v>
      </c>
      <c r="J135" s="125">
        <v>0.39900000000000002</v>
      </c>
      <c r="K135" s="126">
        <f>IF(Model_dem!$G135="---","---",(Model_dem!$G135/L135)-1)</f>
        <v>0</v>
      </c>
      <c r="L135" s="77">
        <f>IF(AND(Model_dem!$B135=0,Model_dem!$D135=0),Model_dem!$G135,L134)</f>
        <v>713</v>
      </c>
      <c r="M135" s="78" t="str">
        <f t="shared" si="2"/>
        <v>Knapsack</v>
      </c>
      <c r="N135" s="22"/>
    </row>
    <row r="136" spans="1:14" x14ac:dyDescent="0.3">
      <c r="A136" t="s">
        <v>536</v>
      </c>
      <c r="B136" s="1">
        <v>2</v>
      </c>
      <c r="C136" s="1" t="s">
        <v>29</v>
      </c>
      <c r="D136" s="1">
        <v>25</v>
      </c>
      <c r="E136" s="1">
        <v>0.15</v>
      </c>
      <c r="F136" s="1" t="s">
        <v>0</v>
      </c>
      <c r="G136" s="122">
        <v>719</v>
      </c>
      <c r="H136" s="123">
        <v>0</v>
      </c>
      <c r="I136" s="124">
        <v>429</v>
      </c>
      <c r="J136" s="125">
        <v>0.84299999999999997</v>
      </c>
      <c r="K136" s="126">
        <f>IF(Model_dem!$G136="---","---",(Model_dem!$G136/L136)-1)</f>
        <v>8.4151472650770831E-3</v>
      </c>
      <c r="L136" s="77">
        <f>IF(AND(Model_dem!$B136=0,Model_dem!$D136=0),Model_dem!$G136,L135)</f>
        <v>713</v>
      </c>
      <c r="M136" s="78" t="str">
        <f t="shared" si="2"/>
        <v>Knapsack</v>
      </c>
      <c r="N136" s="22"/>
    </row>
    <row r="137" spans="1:14" x14ac:dyDescent="0.3">
      <c r="A137" t="s">
        <v>536</v>
      </c>
      <c r="B137" s="1">
        <v>2</v>
      </c>
      <c r="C137" s="1" t="s">
        <v>29</v>
      </c>
      <c r="D137" s="1">
        <v>25</v>
      </c>
      <c r="E137" s="1">
        <v>0.2</v>
      </c>
      <c r="F137" s="1" t="s">
        <v>0</v>
      </c>
      <c r="G137" s="122">
        <v>743</v>
      </c>
      <c r="H137" s="123">
        <v>0</v>
      </c>
      <c r="I137" s="124">
        <v>402.61</v>
      </c>
      <c r="J137" s="125">
        <v>0.72599999999999998</v>
      </c>
      <c r="K137" s="126">
        <f>IF(Model_dem!$G137="---","---",(Model_dem!$G137/L137)-1)</f>
        <v>4.2075736325385638E-2</v>
      </c>
      <c r="L137" s="77">
        <f>IF(AND(Model_dem!$B137=0,Model_dem!$D137=0),Model_dem!$G137,L136)</f>
        <v>713</v>
      </c>
      <c r="M137" s="78" t="str">
        <f t="shared" si="2"/>
        <v>Knapsack</v>
      </c>
      <c r="N137" s="22"/>
    </row>
    <row r="138" spans="1:14" x14ac:dyDescent="0.3">
      <c r="A138" t="s">
        <v>536</v>
      </c>
      <c r="B138" s="1">
        <v>2</v>
      </c>
      <c r="C138" s="1" t="s">
        <v>29</v>
      </c>
      <c r="D138" s="1">
        <v>50</v>
      </c>
      <c r="E138" s="1">
        <v>0.05</v>
      </c>
      <c r="F138" s="1" t="s">
        <v>0</v>
      </c>
      <c r="G138" s="122">
        <v>713</v>
      </c>
      <c r="H138" s="123">
        <v>0</v>
      </c>
      <c r="I138" s="124">
        <v>456.52</v>
      </c>
      <c r="J138" s="125">
        <v>0</v>
      </c>
      <c r="K138" s="126">
        <f>IF(Model_dem!$G138="---","---",(Model_dem!$G138/L138)-1)</f>
        <v>0</v>
      </c>
      <c r="L138" s="77">
        <f>IF(AND(Model_dem!$B138=0,Model_dem!$D138=0),Model_dem!$G138,L137)</f>
        <v>713</v>
      </c>
      <c r="M138" s="78" t="str">
        <f t="shared" si="2"/>
        <v>Knapsack</v>
      </c>
      <c r="N138" s="22"/>
    </row>
    <row r="139" spans="1:14" x14ac:dyDescent="0.3">
      <c r="A139" t="s">
        <v>536</v>
      </c>
      <c r="B139" s="1">
        <v>2</v>
      </c>
      <c r="C139" s="1" t="s">
        <v>29</v>
      </c>
      <c r="D139" s="1">
        <v>50</v>
      </c>
      <c r="E139" s="1">
        <v>0.1</v>
      </c>
      <c r="F139" s="1" t="s">
        <v>0</v>
      </c>
      <c r="G139" s="122">
        <v>719</v>
      </c>
      <c r="H139" s="123">
        <v>0</v>
      </c>
      <c r="I139" s="124">
        <v>507.55</v>
      </c>
      <c r="J139" s="125">
        <v>9.2999999999999999E-2</v>
      </c>
      <c r="K139" s="126">
        <f>IF(Model_dem!$G139="---","---",(Model_dem!$G139/L139)-1)</f>
        <v>8.4151472650770831E-3</v>
      </c>
      <c r="L139" s="77">
        <f>IF(AND(Model_dem!$B139=0,Model_dem!$D139=0),Model_dem!$G139,L138)</f>
        <v>713</v>
      </c>
      <c r="M139" s="78" t="str">
        <f t="shared" si="2"/>
        <v>Knapsack</v>
      </c>
      <c r="N139" s="22"/>
    </row>
    <row r="140" spans="1:14" x14ac:dyDescent="0.3">
      <c r="A140" t="s">
        <v>536</v>
      </c>
      <c r="B140" s="1">
        <v>2</v>
      </c>
      <c r="C140" s="1" t="s">
        <v>29</v>
      </c>
      <c r="D140" s="1">
        <v>50</v>
      </c>
      <c r="E140" s="1">
        <v>0.15</v>
      </c>
      <c r="F140" s="1" t="s">
        <v>0</v>
      </c>
      <c r="G140" s="122">
        <v>751</v>
      </c>
      <c r="H140" s="123">
        <v>0</v>
      </c>
      <c r="I140" s="124">
        <v>410.04</v>
      </c>
      <c r="J140" s="125">
        <v>2.8000000000000001E-2</v>
      </c>
      <c r="K140" s="126">
        <f>IF(Model_dem!$G140="---","---",(Model_dem!$G140/L140)-1)</f>
        <v>5.3295932678821822E-2</v>
      </c>
      <c r="L140" s="77">
        <f>IF(AND(Model_dem!$B140=0,Model_dem!$D140=0),Model_dem!$G140,L139)</f>
        <v>713</v>
      </c>
      <c r="M140" s="78" t="str">
        <f t="shared" si="2"/>
        <v>Knapsack</v>
      </c>
      <c r="N140" s="22"/>
    </row>
    <row r="141" spans="1:14" x14ac:dyDescent="0.3">
      <c r="A141" t="s">
        <v>536</v>
      </c>
      <c r="B141" s="1">
        <v>2</v>
      </c>
      <c r="C141" s="1" t="s">
        <v>29</v>
      </c>
      <c r="D141" s="1">
        <v>50</v>
      </c>
      <c r="E141" s="1">
        <v>0.2</v>
      </c>
      <c r="F141" s="1" t="s">
        <v>0</v>
      </c>
      <c r="G141" s="122">
        <v>771</v>
      </c>
      <c r="H141" s="123">
        <v>0</v>
      </c>
      <c r="I141" s="124">
        <v>490.49</v>
      </c>
      <c r="J141" s="125">
        <v>7.9000000000000001E-2</v>
      </c>
      <c r="K141" s="126">
        <f>IF(Model_dem!$G141="---","---",(Model_dem!$G141/L141)-1)</f>
        <v>8.1346423562412395E-2</v>
      </c>
      <c r="L141" s="77">
        <f>IF(AND(Model_dem!$B141=0,Model_dem!$D141=0),Model_dem!$G141,L140)</f>
        <v>713</v>
      </c>
      <c r="M141" s="78" t="str">
        <f t="shared" si="2"/>
        <v>Knapsack</v>
      </c>
      <c r="N141" s="22"/>
    </row>
    <row r="142" spans="1:14" hidden="1" x14ac:dyDescent="0.3">
      <c r="A142" t="s">
        <v>536</v>
      </c>
      <c r="B142" s="1">
        <v>3</v>
      </c>
      <c r="C142" s="1" t="s">
        <v>1930</v>
      </c>
      <c r="D142" s="1">
        <v>0</v>
      </c>
      <c r="E142" s="1">
        <v>0.05</v>
      </c>
      <c r="F142" s="1" t="s">
        <v>0</v>
      </c>
      <c r="G142" s="1">
        <v>733</v>
      </c>
      <c r="H142" s="75">
        <v>0</v>
      </c>
      <c r="I142" s="1">
        <v>577.75</v>
      </c>
      <c r="J142" s="76">
        <v>0</v>
      </c>
      <c r="K142" s="112">
        <f>IF(Model_dem!$G142="---","---",(Model_dem!$G142/L142)-1)</f>
        <v>2.8050490883590573E-2</v>
      </c>
      <c r="L142" s="77">
        <f>IF(AND(Model_dem!$B142=0,Model_dem!$D142=0),Model_dem!$G142,L141)</f>
        <v>713</v>
      </c>
      <c r="M142" s="78" t="str">
        <f t="shared" si="2"/>
        <v>Factor Model</v>
      </c>
      <c r="N142" s="22"/>
    </row>
    <row r="143" spans="1:14" hidden="1" x14ac:dyDescent="0.3">
      <c r="A143" t="s">
        <v>536</v>
      </c>
      <c r="B143" s="1">
        <v>3</v>
      </c>
      <c r="C143" s="1" t="s">
        <v>1930</v>
      </c>
      <c r="D143" s="1">
        <v>0</v>
      </c>
      <c r="E143" s="1">
        <v>0.1</v>
      </c>
      <c r="F143" s="1" t="s">
        <v>0</v>
      </c>
      <c r="G143" s="1">
        <v>781</v>
      </c>
      <c r="H143" s="75">
        <v>0</v>
      </c>
      <c r="I143" s="1">
        <v>424.74</v>
      </c>
      <c r="J143" s="76">
        <v>0</v>
      </c>
      <c r="K143" s="112">
        <f>IF(Model_dem!$G143="---","---",(Model_dem!$G143/L143)-1)</f>
        <v>9.5371669004207682E-2</v>
      </c>
      <c r="L143" s="77">
        <f>IF(AND(Model_dem!$B143=0,Model_dem!$D143=0),Model_dem!$G143,L142)</f>
        <v>713</v>
      </c>
      <c r="M143" s="78" t="str">
        <f t="shared" si="2"/>
        <v>Factor Model</v>
      </c>
      <c r="N143" s="22"/>
    </row>
    <row r="144" spans="1:14" hidden="1" x14ac:dyDescent="0.3">
      <c r="A144" t="s">
        <v>536</v>
      </c>
      <c r="B144" s="1">
        <v>3</v>
      </c>
      <c r="C144" s="1" t="s">
        <v>1930</v>
      </c>
      <c r="D144" s="1">
        <v>0</v>
      </c>
      <c r="E144" s="1">
        <v>0.15</v>
      </c>
      <c r="F144" s="1" t="s">
        <v>4</v>
      </c>
      <c r="G144" s="1" t="s">
        <v>3</v>
      </c>
      <c r="H144" s="75" t="s">
        <v>3</v>
      </c>
      <c r="I144" s="1">
        <v>0.28999999999999998</v>
      </c>
      <c r="J144" s="1"/>
      <c r="K144" s="112" t="str">
        <f>IF(Model_dem!$G144="---","---",(Model_dem!$G144/L144)-1)</f>
        <v>---</v>
      </c>
      <c r="L144" s="77">
        <f>IF(AND(Model_dem!$B144=0,Model_dem!$D144=0),Model_dem!$G144,L143)</f>
        <v>713</v>
      </c>
      <c r="M144" s="78" t="str">
        <f t="shared" si="2"/>
        <v>Factor Model</v>
      </c>
      <c r="N144" s="22"/>
    </row>
    <row r="145" spans="1:14" hidden="1" x14ac:dyDescent="0.3">
      <c r="A145" t="s">
        <v>536</v>
      </c>
      <c r="B145" s="1">
        <v>3</v>
      </c>
      <c r="C145" s="1" t="s">
        <v>1930</v>
      </c>
      <c r="D145" s="1">
        <v>0</v>
      </c>
      <c r="E145" s="1">
        <v>0.2</v>
      </c>
      <c r="F145" s="1" t="s">
        <v>4</v>
      </c>
      <c r="G145" s="1" t="s">
        <v>3</v>
      </c>
      <c r="H145" s="75" t="s">
        <v>3</v>
      </c>
      <c r="I145" s="1">
        <v>0.34</v>
      </c>
      <c r="J145" s="1"/>
      <c r="K145" s="112" t="str">
        <f>IF(Model_dem!$G145="---","---",(Model_dem!$G145/L145)-1)</f>
        <v>---</v>
      </c>
      <c r="L145" s="77">
        <f>IF(AND(Model_dem!$B145=0,Model_dem!$D145=0),Model_dem!$G145,L144)</f>
        <v>713</v>
      </c>
      <c r="M145" s="78" t="str">
        <f t="shared" si="2"/>
        <v>Factor Model</v>
      </c>
      <c r="N145" s="22"/>
    </row>
    <row r="146" spans="1:14" hidden="1" x14ac:dyDescent="0.3">
      <c r="A146" t="s">
        <v>536</v>
      </c>
      <c r="B146" s="1">
        <v>3</v>
      </c>
      <c r="C146" s="1" t="s">
        <v>1930</v>
      </c>
      <c r="D146" s="1">
        <v>10</v>
      </c>
      <c r="E146" s="1">
        <v>0.05</v>
      </c>
      <c r="F146" s="1" t="s">
        <v>0</v>
      </c>
      <c r="G146" s="1">
        <v>733</v>
      </c>
      <c r="H146" s="75">
        <v>0</v>
      </c>
      <c r="I146" s="1">
        <v>909.12</v>
      </c>
      <c r="J146" s="76">
        <v>0</v>
      </c>
      <c r="K146" s="112">
        <f>IF(Model_dem!$G146="---","---",(Model_dem!$G146/L146)-1)</f>
        <v>2.8050490883590573E-2</v>
      </c>
      <c r="L146" s="77">
        <f>IF(AND(Model_dem!$B146=0,Model_dem!$D146=0),Model_dem!$G146,L145)</f>
        <v>713</v>
      </c>
      <c r="M146" s="78" t="str">
        <f t="shared" si="2"/>
        <v>Factor Model</v>
      </c>
      <c r="N146" s="22"/>
    </row>
    <row r="147" spans="1:14" hidden="1" x14ac:dyDescent="0.3">
      <c r="A147" t="s">
        <v>536</v>
      </c>
      <c r="B147" s="1">
        <v>3</v>
      </c>
      <c r="C147" s="1" t="s">
        <v>1930</v>
      </c>
      <c r="D147" s="1">
        <v>10</v>
      </c>
      <c r="E147" s="1">
        <v>0.1</v>
      </c>
      <c r="F147" s="1" t="s">
        <v>0</v>
      </c>
      <c r="G147" s="1">
        <v>781</v>
      </c>
      <c r="H147" s="75">
        <v>0</v>
      </c>
      <c r="I147" s="1">
        <v>416.36</v>
      </c>
      <c r="J147" s="76">
        <v>0</v>
      </c>
      <c r="K147" s="112">
        <f>IF(Model_dem!$G147="---","---",(Model_dem!$G147/L147)-1)</f>
        <v>9.5371669004207682E-2</v>
      </c>
      <c r="L147" s="77">
        <f>IF(AND(Model_dem!$B147=0,Model_dem!$D147=0),Model_dem!$G147,L146)</f>
        <v>713</v>
      </c>
      <c r="M147" s="78" t="str">
        <f t="shared" si="2"/>
        <v>Factor Model</v>
      </c>
      <c r="N147" s="22"/>
    </row>
    <row r="148" spans="1:14" hidden="1" x14ac:dyDescent="0.3">
      <c r="A148" t="s">
        <v>536</v>
      </c>
      <c r="B148" s="1">
        <v>3</v>
      </c>
      <c r="C148" s="1" t="s">
        <v>1930</v>
      </c>
      <c r="D148" s="1">
        <v>10</v>
      </c>
      <c r="E148" s="1">
        <v>0.15</v>
      </c>
      <c r="F148" s="1" t="s">
        <v>4</v>
      </c>
      <c r="G148" s="1" t="s">
        <v>3</v>
      </c>
      <c r="H148" s="75" t="s">
        <v>3</v>
      </c>
      <c r="I148" s="1">
        <v>0.33</v>
      </c>
      <c r="J148" s="1"/>
      <c r="K148" s="112" t="str">
        <f>IF(Model_dem!$G148="---","---",(Model_dem!$G148/L148)-1)</f>
        <v>---</v>
      </c>
      <c r="L148" s="77">
        <f>IF(AND(Model_dem!$B148=0,Model_dem!$D148=0),Model_dem!$G148,L147)</f>
        <v>713</v>
      </c>
      <c r="M148" s="78" t="str">
        <f t="shared" si="2"/>
        <v>Factor Model</v>
      </c>
      <c r="N148" s="22"/>
    </row>
    <row r="149" spans="1:14" hidden="1" x14ac:dyDescent="0.3">
      <c r="A149" t="s">
        <v>536</v>
      </c>
      <c r="B149" s="1">
        <v>3</v>
      </c>
      <c r="C149" s="1" t="s">
        <v>1930</v>
      </c>
      <c r="D149" s="1">
        <v>10</v>
      </c>
      <c r="E149" s="1">
        <v>0.2</v>
      </c>
      <c r="F149" s="1" t="s">
        <v>4</v>
      </c>
      <c r="G149" s="1" t="s">
        <v>3</v>
      </c>
      <c r="H149" s="75" t="s">
        <v>3</v>
      </c>
      <c r="I149" s="1">
        <v>0.33</v>
      </c>
      <c r="J149" s="1"/>
      <c r="K149" s="112" t="str">
        <f>IF(Model_dem!$G149="---","---",(Model_dem!$G149/L149)-1)</f>
        <v>---</v>
      </c>
      <c r="L149" s="77">
        <f>IF(AND(Model_dem!$B149=0,Model_dem!$D149=0),Model_dem!$G149,L148)</f>
        <v>713</v>
      </c>
      <c r="M149" s="78" t="str">
        <f t="shared" si="2"/>
        <v>Factor Model</v>
      </c>
      <c r="N149" s="22"/>
    </row>
    <row r="150" spans="1:14" hidden="1" x14ac:dyDescent="0.3">
      <c r="A150" t="s">
        <v>536</v>
      </c>
      <c r="B150" s="1">
        <v>3</v>
      </c>
      <c r="C150" s="1" t="s">
        <v>1930</v>
      </c>
      <c r="D150" s="1">
        <v>25</v>
      </c>
      <c r="E150" s="1">
        <v>0.05</v>
      </c>
      <c r="F150" s="1" t="s">
        <v>0</v>
      </c>
      <c r="G150" s="1">
        <v>733</v>
      </c>
      <c r="H150" s="75">
        <v>0</v>
      </c>
      <c r="I150" s="1">
        <v>893.97</v>
      </c>
      <c r="J150" s="76">
        <v>0</v>
      </c>
      <c r="K150" s="112">
        <f>IF(Model_dem!$G150="---","---",(Model_dem!$G150/L150)-1)</f>
        <v>2.8050490883590573E-2</v>
      </c>
      <c r="L150" s="77">
        <f>IF(AND(Model_dem!$B150=0,Model_dem!$D150=0),Model_dem!$G150,L149)</f>
        <v>713</v>
      </c>
      <c r="M150" s="78" t="str">
        <f t="shared" si="2"/>
        <v>Factor Model</v>
      </c>
      <c r="N150" s="22"/>
    </row>
    <row r="151" spans="1:14" hidden="1" x14ac:dyDescent="0.3">
      <c r="A151" t="s">
        <v>536</v>
      </c>
      <c r="B151" s="1">
        <v>3</v>
      </c>
      <c r="C151" s="1" t="s">
        <v>1930</v>
      </c>
      <c r="D151" s="1">
        <v>25</v>
      </c>
      <c r="E151" s="1">
        <v>0.1</v>
      </c>
      <c r="F151" s="1" t="s">
        <v>0</v>
      </c>
      <c r="G151" s="1">
        <v>781</v>
      </c>
      <c r="H151" s="75">
        <v>0</v>
      </c>
      <c r="I151" s="1">
        <v>246.56</v>
      </c>
      <c r="J151" s="76">
        <v>0</v>
      </c>
      <c r="K151" s="112">
        <f>IF(Model_dem!$G151="---","---",(Model_dem!$G151/L151)-1)</f>
        <v>9.5371669004207682E-2</v>
      </c>
      <c r="L151" s="77">
        <f>IF(AND(Model_dem!$B151=0,Model_dem!$D151=0),Model_dem!$G151,L150)</f>
        <v>713</v>
      </c>
      <c r="M151" s="78" t="str">
        <f t="shared" si="2"/>
        <v>Factor Model</v>
      </c>
      <c r="N151" s="22"/>
    </row>
    <row r="152" spans="1:14" hidden="1" x14ac:dyDescent="0.3">
      <c r="A152" t="s">
        <v>536</v>
      </c>
      <c r="B152" s="1">
        <v>3</v>
      </c>
      <c r="C152" s="1" t="s">
        <v>1930</v>
      </c>
      <c r="D152" s="1">
        <v>25</v>
      </c>
      <c r="E152" s="1">
        <v>0.15</v>
      </c>
      <c r="F152" s="1" t="s">
        <v>4</v>
      </c>
      <c r="G152" s="1" t="s">
        <v>3</v>
      </c>
      <c r="H152" s="75" t="s">
        <v>3</v>
      </c>
      <c r="I152" s="1">
        <v>0.37</v>
      </c>
      <c r="J152" s="1"/>
      <c r="K152" s="112" t="str">
        <f>IF(Model_dem!$G152="---","---",(Model_dem!$G152/L152)-1)</f>
        <v>---</v>
      </c>
      <c r="L152" s="77">
        <f>IF(AND(Model_dem!$B152=0,Model_dem!$D152=0),Model_dem!$G152,L151)</f>
        <v>713</v>
      </c>
      <c r="M152" s="78" t="str">
        <f t="shared" si="2"/>
        <v>Factor Model</v>
      </c>
      <c r="N152" s="22"/>
    </row>
    <row r="153" spans="1:14" hidden="1" x14ac:dyDescent="0.3">
      <c r="A153" t="s">
        <v>536</v>
      </c>
      <c r="B153" s="1">
        <v>3</v>
      </c>
      <c r="C153" s="1" t="s">
        <v>1930</v>
      </c>
      <c r="D153" s="1">
        <v>25</v>
      </c>
      <c r="E153" s="1">
        <v>0.2</v>
      </c>
      <c r="F153" s="1" t="s">
        <v>4</v>
      </c>
      <c r="G153" s="1" t="s">
        <v>3</v>
      </c>
      <c r="H153" s="75" t="s">
        <v>3</v>
      </c>
      <c r="I153" s="1">
        <v>0.25</v>
      </c>
      <c r="J153" s="1"/>
      <c r="K153" s="112" t="str">
        <f>IF(Model_dem!$G153="---","---",(Model_dem!$G153/L153)-1)</f>
        <v>---</v>
      </c>
      <c r="L153" s="77">
        <f>IF(AND(Model_dem!$B153=0,Model_dem!$D153=0),Model_dem!$G153,L152)</f>
        <v>713</v>
      </c>
      <c r="M153" s="78" t="str">
        <f t="shared" si="2"/>
        <v>Factor Model</v>
      </c>
      <c r="N153" s="22"/>
    </row>
    <row r="154" spans="1:14" hidden="1" x14ac:dyDescent="0.3">
      <c r="A154" t="s">
        <v>536</v>
      </c>
      <c r="B154" s="1">
        <v>3</v>
      </c>
      <c r="C154" s="1" t="s">
        <v>1930</v>
      </c>
      <c r="D154" s="1">
        <v>50</v>
      </c>
      <c r="E154" s="1">
        <v>0.05</v>
      </c>
      <c r="F154" s="1" t="s">
        <v>0</v>
      </c>
      <c r="G154" s="1">
        <v>733</v>
      </c>
      <c r="H154" s="75">
        <v>0</v>
      </c>
      <c r="I154" s="1">
        <v>531.62</v>
      </c>
      <c r="J154" s="76">
        <v>0</v>
      </c>
      <c r="K154" s="112">
        <f>IF(Model_dem!$G154="---","---",(Model_dem!$G154/L154)-1)</f>
        <v>2.8050490883590573E-2</v>
      </c>
      <c r="L154" s="77">
        <f>IF(AND(Model_dem!$B154=0,Model_dem!$D154=0),Model_dem!$G154,L153)</f>
        <v>713</v>
      </c>
      <c r="M154" s="78" t="str">
        <f t="shared" si="2"/>
        <v>Factor Model</v>
      </c>
      <c r="N154" s="22"/>
    </row>
    <row r="155" spans="1:14" hidden="1" x14ac:dyDescent="0.3">
      <c r="A155" t="s">
        <v>536</v>
      </c>
      <c r="B155" s="1">
        <v>3</v>
      </c>
      <c r="C155" s="1" t="s">
        <v>1930</v>
      </c>
      <c r="D155" s="1">
        <v>50</v>
      </c>
      <c r="E155" s="1">
        <v>0.1</v>
      </c>
      <c r="F155" s="1" t="s">
        <v>0</v>
      </c>
      <c r="G155" s="1">
        <v>781</v>
      </c>
      <c r="H155" s="75">
        <v>0</v>
      </c>
      <c r="I155" s="1">
        <v>980.55</v>
      </c>
      <c r="J155" s="76">
        <v>0</v>
      </c>
      <c r="K155" s="112">
        <f>IF(Model_dem!$G155="---","---",(Model_dem!$G155/L155)-1)</f>
        <v>9.5371669004207682E-2</v>
      </c>
      <c r="L155" s="77">
        <f>IF(AND(Model_dem!$B155=0,Model_dem!$D155=0),Model_dem!$G155,L154)</f>
        <v>713</v>
      </c>
      <c r="M155" s="78" t="str">
        <f t="shared" si="2"/>
        <v>Factor Model</v>
      </c>
      <c r="N155" s="22"/>
    </row>
    <row r="156" spans="1:14" hidden="1" x14ac:dyDescent="0.3">
      <c r="A156" t="s">
        <v>536</v>
      </c>
      <c r="B156" s="1">
        <v>3</v>
      </c>
      <c r="C156" s="1" t="s">
        <v>1930</v>
      </c>
      <c r="D156" s="1">
        <v>50</v>
      </c>
      <c r="E156" s="1">
        <v>0.15</v>
      </c>
      <c r="F156" s="1" t="s">
        <v>4</v>
      </c>
      <c r="G156" s="1" t="s">
        <v>3</v>
      </c>
      <c r="H156" s="75" t="s">
        <v>3</v>
      </c>
      <c r="I156" s="1">
        <v>0.32</v>
      </c>
      <c r="J156" s="1"/>
      <c r="K156" s="112" t="str">
        <f>IF(Model_dem!$G156="---","---",(Model_dem!$G156/L156)-1)</f>
        <v>---</v>
      </c>
      <c r="L156" s="77">
        <f>IF(AND(Model_dem!$B156=0,Model_dem!$D156=0),Model_dem!$G156,L155)</f>
        <v>713</v>
      </c>
      <c r="M156" s="78" t="str">
        <f t="shared" si="2"/>
        <v>Factor Model</v>
      </c>
      <c r="N156" s="22"/>
    </row>
    <row r="157" spans="1:14" hidden="1" x14ac:dyDescent="0.3">
      <c r="A157" t="s">
        <v>536</v>
      </c>
      <c r="B157" s="1">
        <v>3</v>
      </c>
      <c r="C157" s="1" t="s">
        <v>1930</v>
      </c>
      <c r="D157" s="1">
        <v>50</v>
      </c>
      <c r="E157" s="1">
        <v>0.2</v>
      </c>
      <c r="F157" s="1" t="s">
        <v>4</v>
      </c>
      <c r="G157" s="1" t="s">
        <v>3</v>
      </c>
      <c r="H157" s="75" t="s">
        <v>3</v>
      </c>
      <c r="I157" s="1">
        <v>0.42</v>
      </c>
      <c r="J157" s="1"/>
      <c r="K157" s="112" t="str">
        <f>IF(Model_dem!$G157="---","---",(Model_dem!$G157/L157)-1)</f>
        <v>---</v>
      </c>
      <c r="L157" s="77">
        <f>IF(AND(Model_dem!$B157=0,Model_dem!$D157=0),Model_dem!$G157,L156)</f>
        <v>713</v>
      </c>
      <c r="M157" s="78" t="str">
        <f t="shared" si="2"/>
        <v>Factor Model</v>
      </c>
      <c r="N157" s="22"/>
    </row>
    <row r="158" spans="1:14" x14ac:dyDescent="0.3">
      <c r="A158" t="s">
        <v>524</v>
      </c>
      <c r="B158" s="1">
        <v>0</v>
      </c>
      <c r="C158" s="1" t="s">
        <v>27</v>
      </c>
      <c r="D158" s="1">
        <v>0</v>
      </c>
      <c r="E158" s="1">
        <v>0.05</v>
      </c>
      <c r="F158" s="1" t="s">
        <v>0</v>
      </c>
      <c r="G158" s="122">
        <v>1006</v>
      </c>
      <c r="H158" s="123">
        <v>0</v>
      </c>
      <c r="I158" s="124">
        <v>476.22</v>
      </c>
      <c r="J158" s="125">
        <v>1</v>
      </c>
      <c r="K158" s="126">
        <f>IF(Model_dem!$G158="---","---",(Model_dem!$G158/L158)-1)</f>
        <v>0</v>
      </c>
      <c r="L158" s="77">
        <f>IF(AND(Model_dem!$B158=0,Model_dem!$D158=0),Model_dem!$G158,L157)</f>
        <v>1006</v>
      </c>
      <c r="M158" s="78" t="str">
        <f t="shared" si="2"/>
        <v>Deterministic</v>
      </c>
      <c r="N158" s="22"/>
    </row>
    <row r="159" spans="1:14" x14ac:dyDescent="0.3">
      <c r="A159" t="s">
        <v>524</v>
      </c>
      <c r="B159" s="1">
        <v>0</v>
      </c>
      <c r="C159" s="1" t="s">
        <v>27</v>
      </c>
      <c r="D159" s="1">
        <v>0</v>
      </c>
      <c r="E159" s="1">
        <v>0.1</v>
      </c>
      <c r="F159" s="1" t="s">
        <v>0</v>
      </c>
      <c r="G159" s="122">
        <v>1006</v>
      </c>
      <c r="H159" s="123">
        <v>0</v>
      </c>
      <c r="I159" s="124">
        <v>474.96</v>
      </c>
      <c r="J159" s="125">
        <v>1</v>
      </c>
      <c r="K159" s="126">
        <f>IF(Model_dem!$G159="---","---",(Model_dem!$G159/L159)-1)</f>
        <v>0</v>
      </c>
      <c r="L159" s="77">
        <f>IF(AND(Model_dem!$B159=0,Model_dem!$D159=0),Model_dem!$G159,L158)</f>
        <v>1006</v>
      </c>
      <c r="M159" s="78" t="str">
        <f t="shared" si="2"/>
        <v>Deterministic</v>
      </c>
      <c r="N159" s="22"/>
    </row>
    <row r="160" spans="1:14" x14ac:dyDescent="0.3">
      <c r="A160" t="s">
        <v>524</v>
      </c>
      <c r="B160" s="1">
        <v>0</v>
      </c>
      <c r="C160" s="1" t="s">
        <v>27</v>
      </c>
      <c r="D160" s="1">
        <v>0</v>
      </c>
      <c r="E160" s="1">
        <v>0.15</v>
      </c>
      <c r="F160" s="1" t="s">
        <v>0</v>
      </c>
      <c r="G160" s="122">
        <v>1006</v>
      </c>
      <c r="H160" s="123">
        <v>0</v>
      </c>
      <c r="I160" s="124">
        <v>447.05</v>
      </c>
      <c r="J160" s="125">
        <v>1</v>
      </c>
      <c r="K160" s="126">
        <f>IF(Model_dem!$G160="---","---",(Model_dem!$G160/L160)-1)</f>
        <v>0</v>
      </c>
      <c r="L160" s="77">
        <f>IF(AND(Model_dem!$B160=0,Model_dem!$D160=0),Model_dem!$G160,L159)</f>
        <v>1006</v>
      </c>
      <c r="M160" s="78" t="str">
        <f t="shared" si="2"/>
        <v>Deterministic</v>
      </c>
      <c r="N160" s="22"/>
    </row>
    <row r="161" spans="1:14" x14ac:dyDescent="0.3">
      <c r="A161" t="s">
        <v>524</v>
      </c>
      <c r="B161" s="1">
        <v>0</v>
      </c>
      <c r="C161" s="1" t="s">
        <v>27</v>
      </c>
      <c r="D161" s="1">
        <v>0</v>
      </c>
      <c r="E161" s="1">
        <v>0.2</v>
      </c>
      <c r="F161" s="1" t="s">
        <v>0</v>
      </c>
      <c r="G161" s="122">
        <v>1006</v>
      </c>
      <c r="H161" s="123">
        <v>0</v>
      </c>
      <c r="I161" s="124">
        <v>454.78</v>
      </c>
      <c r="J161" s="125">
        <v>1</v>
      </c>
      <c r="K161" s="126">
        <f>IF(Model_dem!$G161="---","---",(Model_dem!$G161/L161)-1)</f>
        <v>0</v>
      </c>
      <c r="L161" s="77">
        <f>IF(AND(Model_dem!$B161=0,Model_dem!$D161=0),Model_dem!$G161,L160)</f>
        <v>1006</v>
      </c>
      <c r="M161" s="78" t="str">
        <f t="shared" si="2"/>
        <v>Deterministic</v>
      </c>
      <c r="N161" s="22"/>
    </row>
    <row r="162" spans="1:14" x14ac:dyDescent="0.3">
      <c r="A162" t="s">
        <v>524</v>
      </c>
      <c r="B162" s="1">
        <v>1</v>
      </c>
      <c r="C162" s="1" t="s">
        <v>28</v>
      </c>
      <c r="D162" s="1">
        <v>5</v>
      </c>
      <c r="E162" s="1">
        <v>0.05</v>
      </c>
      <c r="F162" s="1" t="s">
        <v>0</v>
      </c>
      <c r="G162" s="122">
        <v>1007</v>
      </c>
      <c r="H162" s="123">
        <v>0</v>
      </c>
      <c r="I162" s="124">
        <v>1490.61</v>
      </c>
      <c r="J162" s="125">
        <v>1</v>
      </c>
      <c r="K162" s="126">
        <f>IF(Model_dem!$G162="---","---",(Model_dem!$G162/L162)-1)</f>
        <v>9.9403578528822756E-4</v>
      </c>
      <c r="L162" s="77">
        <f>IF(AND(Model_dem!$B162=0,Model_dem!$D162=0),Model_dem!$G162,L161)</f>
        <v>1006</v>
      </c>
      <c r="M162" s="78" t="str">
        <f t="shared" si="2"/>
        <v>Cardinality-constrained</v>
      </c>
      <c r="N162" s="22"/>
    </row>
    <row r="163" spans="1:14" x14ac:dyDescent="0.3">
      <c r="A163" t="s">
        <v>524</v>
      </c>
      <c r="B163" s="1">
        <v>1</v>
      </c>
      <c r="C163" s="1" t="s">
        <v>28</v>
      </c>
      <c r="D163" s="1">
        <v>5</v>
      </c>
      <c r="E163" s="1">
        <v>0.1</v>
      </c>
      <c r="F163" s="1" t="s">
        <v>0</v>
      </c>
      <c r="G163" s="122">
        <v>1009</v>
      </c>
      <c r="H163" s="123">
        <v>0</v>
      </c>
      <c r="I163" s="124">
        <v>804.74</v>
      </c>
      <c r="J163" s="125">
        <v>1</v>
      </c>
      <c r="K163" s="126">
        <f>IF(Model_dem!$G163="---","---",(Model_dem!$G163/L163)-1)</f>
        <v>2.9821073558649047E-3</v>
      </c>
      <c r="L163" s="77">
        <f>IF(AND(Model_dem!$B163=0,Model_dem!$D163=0),Model_dem!$G163,L162)</f>
        <v>1006</v>
      </c>
      <c r="M163" s="78" t="str">
        <f t="shared" si="2"/>
        <v>Cardinality-constrained</v>
      </c>
      <c r="N163" s="22"/>
    </row>
    <row r="164" spans="1:14" x14ac:dyDescent="0.3">
      <c r="A164" t="s">
        <v>524</v>
      </c>
      <c r="B164" s="1">
        <v>1</v>
      </c>
      <c r="C164" s="1" t="s">
        <v>28</v>
      </c>
      <c r="D164" s="1">
        <v>5</v>
      </c>
      <c r="E164" s="1">
        <v>0.15</v>
      </c>
      <c r="F164" s="1" t="s">
        <v>0</v>
      </c>
      <c r="G164" s="122">
        <v>1015</v>
      </c>
      <c r="H164" s="123">
        <v>0</v>
      </c>
      <c r="I164" s="124">
        <v>440.04</v>
      </c>
      <c r="J164" s="125">
        <v>1</v>
      </c>
      <c r="K164" s="126">
        <f>IF(Model_dem!$G164="---","---",(Model_dem!$G164/L164)-1)</f>
        <v>8.9463220675944921E-3</v>
      </c>
      <c r="L164" s="77">
        <f>IF(AND(Model_dem!$B164=0,Model_dem!$D164=0),Model_dem!$G164,L163)</f>
        <v>1006</v>
      </c>
      <c r="M164" s="78" t="str">
        <f t="shared" si="2"/>
        <v>Cardinality-constrained</v>
      </c>
      <c r="N164" s="22"/>
    </row>
    <row r="165" spans="1:14" x14ac:dyDescent="0.3">
      <c r="A165" t="s">
        <v>524</v>
      </c>
      <c r="B165" s="1">
        <v>1</v>
      </c>
      <c r="C165" s="1" t="s">
        <v>28</v>
      </c>
      <c r="D165" s="1">
        <v>5</v>
      </c>
      <c r="E165" s="1">
        <v>0.2</v>
      </c>
      <c r="F165" s="1" t="s">
        <v>0</v>
      </c>
      <c r="G165" s="122">
        <v>1015</v>
      </c>
      <c r="H165" s="123">
        <v>0</v>
      </c>
      <c r="I165" s="124">
        <v>944.38</v>
      </c>
      <c r="J165" s="125">
        <v>1</v>
      </c>
      <c r="K165" s="126">
        <f>IF(Model_dem!$G165="---","---",(Model_dem!$G165/L165)-1)</f>
        <v>8.9463220675944921E-3</v>
      </c>
      <c r="L165" s="77">
        <f>IF(AND(Model_dem!$B165=0,Model_dem!$D165=0),Model_dem!$G165,L164)</f>
        <v>1006</v>
      </c>
      <c r="M165" s="78" t="str">
        <f t="shared" si="2"/>
        <v>Cardinality-constrained</v>
      </c>
      <c r="N165" s="22"/>
    </row>
    <row r="166" spans="1:14" x14ac:dyDescent="0.3">
      <c r="A166" t="s">
        <v>524</v>
      </c>
      <c r="B166" s="1">
        <v>1</v>
      </c>
      <c r="C166" s="1" t="s">
        <v>28</v>
      </c>
      <c r="D166" s="1">
        <v>10</v>
      </c>
      <c r="E166" s="1">
        <v>0.05</v>
      </c>
      <c r="F166" s="1" t="s">
        <v>0</v>
      </c>
      <c r="G166" s="122">
        <v>1007</v>
      </c>
      <c r="H166" s="123">
        <v>0</v>
      </c>
      <c r="I166" s="124">
        <v>1472.82</v>
      </c>
      <c r="J166" s="125">
        <v>1</v>
      </c>
      <c r="K166" s="126">
        <f>IF(Model_dem!$G166="---","---",(Model_dem!$G166/L166)-1)</f>
        <v>9.9403578528822756E-4</v>
      </c>
      <c r="L166" s="77">
        <f>IF(AND(Model_dem!$B166=0,Model_dem!$D166=0),Model_dem!$G166,L165)</f>
        <v>1006</v>
      </c>
      <c r="M166" s="78" t="str">
        <f t="shared" si="2"/>
        <v>Cardinality-constrained</v>
      </c>
      <c r="N166" s="22"/>
    </row>
    <row r="167" spans="1:14" x14ac:dyDescent="0.3">
      <c r="A167" t="s">
        <v>524</v>
      </c>
      <c r="B167" s="1">
        <v>1</v>
      </c>
      <c r="C167" s="1" t="s">
        <v>28</v>
      </c>
      <c r="D167" s="1">
        <v>10</v>
      </c>
      <c r="E167" s="1">
        <v>0.1</v>
      </c>
      <c r="F167" s="1" t="s">
        <v>0</v>
      </c>
      <c r="G167" s="122">
        <v>1009</v>
      </c>
      <c r="H167" s="123">
        <v>0</v>
      </c>
      <c r="I167" s="124">
        <v>799.73</v>
      </c>
      <c r="J167" s="125">
        <v>1</v>
      </c>
      <c r="K167" s="126">
        <f>IF(Model_dem!$G167="---","---",(Model_dem!$G167/L167)-1)</f>
        <v>2.9821073558649047E-3</v>
      </c>
      <c r="L167" s="77">
        <f>IF(AND(Model_dem!$B167=0,Model_dem!$D167=0),Model_dem!$G167,L166)</f>
        <v>1006</v>
      </c>
      <c r="M167" s="78" t="str">
        <f t="shared" si="2"/>
        <v>Cardinality-constrained</v>
      </c>
      <c r="N167" s="22"/>
    </row>
    <row r="168" spans="1:14" x14ac:dyDescent="0.3">
      <c r="A168" t="s">
        <v>524</v>
      </c>
      <c r="B168" s="1">
        <v>1</v>
      </c>
      <c r="C168" s="1" t="s">
        <v>28</v>
      </c>
      <c r="D168" s="1">
        <v>10</v>
      </c>
      <c r="E168" s="1">
        <v>0.15</v>
      </c>
      <c r="F168" s="1" t="s">
        <v>0</v>
      </c>
      <c r="G168" s="122">
        <v>1015</v>
      </c>
      <c r="H168" s="123">
        <v>0</v>
      </c>
      <c r="I168" s="124">
        <v>437.22</v>
      </c>
      <c r="J168" s="125">
        <v>1</v>
      </c>
      <c r="K168" s="126">
        <f>IF(Model_dem!$G168="---","---",(Model_dem!$G168/L168)-1)</f>
        <v>8.9463220675944921E-3</v>
      </c>
      <c r="L168" s="77">
        <f>IF(AND(Model_dem!$B168=0,Model_dem!$D168=0),Model_dem!$G168,L167)</f>
        <v>1006</v>
      </c>
      <c r="M168" s="78" t="str">
        <f t="shared" si="2"/>
        <v>Cardinality-constrained</v>
      </c>
      <c r="N168" s="22"/>
    </row>
    <row r="169" spans="1:14" x14ac:dyDescent="0.3">
      <c r="A169" t="s">
        <v>524</v>
      </c>
      <c r="B169" s="1">
        <v>1</v>
      </c>
      <c r="C169" s="1" t="s">
        <v>28</v>
      </c>
      <c r="D169" s="1">
        <v>10</v>
      </c>
      <c r="E169" s="1">
        <v>0.2</v>
      </c>
      <c r="F169" s="1" t="s">
        <v>0</v>
      </c>
      <c r="G169" s="122">
        <v>1015</v>
      </c>
      <c r="H169" s="123">
        <v>0</v>
      </c>
      <c r="I169" s="124">
        <v>942.55</v>
      </c>
      <c r="J169" s="125">
        <v>1</v>
      </c>
      <c r="K169" s="126">
        <f>IF(Model_dem!$G169="---","---",(Model_dem!$G169/L169)-1)</f>
        <v>8.9463220675944921E-3</v>
      </c>
      <c r="L169" s="77">
        <f>IF(AND(Model_dem!$B169=0,Model_dem!$D169=0),Model_dem!$G169,L168)</f>
        <v>1006</v>
      </c>
      <c r="M169" s="78" t="str">
        <f t="shared" si="2"/>
        <v>Cardinality-constrained</v>
      </c>
      <c r="N169" s="22"/>
    </row>
    <row r="170" spans="1:14" x14ac:dyDescent="0.3">
      <c r="A170" t="s">
        <v>524</v>
      </c>
      <c r="B170" s="1">
        <v>1</v>
      </c>
      <c r="C170" s="1" t="s">
        <v>28</v>
      </c>
      <c r="D170" s="1">
        <v>25</v>
      </c>
      <c r="E170" s="1">
        <v>0.05</v>
      </c>
      <c r="F170" s="1" t="s">
        <v>0</v>
      </c>
      <c r="G170" s="122">
        <v>1015</v>
      </c>
      <c r="H170" s="123">
        <v>0</v>
      </c>
      <c r="I170" s="124">
        <v>577.49</v>
      </c>
      <c r="J170" s="125">
        <v>9.4E-2</v>
      </c>
      <c r="K170" s="126">
        <f>IF(Model_dem!$G170="---","---",(Model_dem!$G170/L170)-1)</f>
        <v>8.9463220675944921E-3</v>
      </c>
      <c r="L170" s="77">
        <f>IF(AND(Model_dem!$B170=0,Model_dem!$D170=0),Model_dem!$G170,L169)</f>
        <v>1006</v>
      </c>
      <c r="M170" s="78" t="str">
        <f t="shared" si="2"/>
        <v>Cardinality-constrained</v>
      </c>
      <c r="N170" s="22"/>
    </row>
    <row r="171" spans="1:14" x14ac:dyDescent="0.3">
      <c r="A171" t="s">
        <v>524</v>
      </c>
      <c r="B171" s="1">
        <v>1</v>
      </c>
      <c r="C171" s="1" t="s">
        <v>28</v>
      </c>
      <c r="D171" s="1">
        <v>25</v>
      </c>
      <c r="E171" s="1">
        <v>0.1</v>
      </c>
      <c r="F171" s="1" t="s">
        <v>0</v>
      </c>
      <c r="G171" s="122">
        <v>1027</v>
      </c>
      <c r="H171" s="123">
        <v>0</v>
      </c>
      <c r="I171" s="124">
        <v>959.02</v>
      </c>
      <c r="J171" s="125">
        <v>0.24299999999999999</v>
      </c>
      <c r="K171" s="126">
        <f>IF(Model_dem!$G171="---","---",(Model_dem!$G171/L171)-1)</f>
        <v>2.0874751491053667E-2</v>
      </c>
      <c r="L171" s="77">
        <f>IF(AND(Model_dem!$B171=0,Model_dem!$D171=0),Model_dem!$G171,L170)</f>
        <v>1006</v>
      </c>
      <c r="M171" s="78" t="str">
        <f t="shared" si="2"/>
        <v>Cardinality-constrained</v>
      </c>
      <c r="N171" s="22"/>
    </row>
    <row r="172" spans="1:14" x14ac:dyDescent="0.3">
      <c r="A172" t="s">
        <v>524</v>
      </c>
      <c r="B172" s="1">
        <v>1</v>
      </c>
      <c r="C172" s="1" t="s">
        <v>28</v>
      </c>
      <c r="D172" s="1">
        <v>25</v>
      </c>
      <c r="E172" s="1">
        <v>0.15</v>
      </c>
      <c r="F172" s="1" t="s">
        <v>0</v>
      </c>
      <c r="G172" s="122">
        <v>1036</v>
      </c>
      <c r="H172" s="123">
        <v>0</v>
      </c>
      <c r="I172" s="124">
        <v>902.3</v>
      </c>
      <c r="J172" s="125">
        <v>0.39600000000000002</v>
      </c>
      <c r="K172" s="126">
        <f>IF(Model_dem!$G172="---","---",(Model_dem!$G172/L172)-1)</f>
        <v>2.9821073558648159E-2</v>
      </c>
      <c r="L172" s="77">
        <f>IF(AND(Model_dem!$B172=0,Model_dem!$D172=0),Model_dem!$G172,L171)</f>
        <v>1006</v>
      </c>
      <c r="M172" s="78" t="str">
        <f t="shared" si="2"/>
        <v>Cardinality-constrained</v>
      </c>
      <c r="N172" s="22"/>
    </row>
    <row r="173" spans="1:14" x14ac:dyDescent="0.3">
      <c r="A173" t="s">
        <v>524</v>
      </c>
      <c r="B173" s="1">
        <v>1</v>
      </c>
      <c r="C173" s="1" t="s">
        <v>28</v>
      </c>
      <c r="D173" s="1">
        <v>25</v>
      </c>
      <c r="E173" s="1">
        <v>0.2</v>
      </c>
      <c r="F173" s="1" t="s">
        <v>0</v>
      </c>
      <c r="G173" s="122">
        <v>1038</v>
      </c>
      <c r="H173" s="123">
        <v>0</v>
      </c>
      <c r="I173" s="124">
        <v>895.42</v>
      </c>
      <c r="J173" s="125">
        <v>0.97199999999999998</v>
      </c>
      <c r="K173" s="126">
        <f>IF(Model_dem!$G173="---","---",(Model_dem!$G173/L173)-1)</f>
        <v>3.1809145129224614E-2</v>
      </c>
      <c r="L173" s="77">
        <f>IF(AND(Model_dem!$B173=0,Model_dem!$D173=0),Model_dem!$G173,L172)</f>
        <v>1006</v>
      </c>
      <c r="M173" s="78" t="str">
        <f t="shared" si="2"/>
        <v>Cardinality-constrained</v>
      </c>
      <c r="N173" s="22"/>
    </row>
    <row r="174" spans="1:14" x14ac:dyDescent="0.3">
      <c r="A174" t="s">
        <v>524</v>
      </c>
      <c r="B174" s="1">
        <v>1</v>
      </c>
      <c r="C174" s="1" t="s">
        <v>28</v>
      </c>
      <c r="D174" s="1">
        <v>50</v>
      </c>
      <c r="E174" s="1">
        <v>0.05</v>
      </c>
      <c r="F174" s="1" t="s">
        <v>0</v>
      </c>
      <c r="G174" s="122">
        <v>1026</v>
      </c>
      <c r="H174" s="123">
        <v>0</v>
      </c>
      <c r="I174" s="124">
        <v>939.81</v>
      </c>
      <c r="J174" s="125">
        <v>0</v>
      </c>
      <c r="K174" s="126">
        <f>IF(Model_dem!$G174="---","---",(Model_dem!$G174/L174)-1)</f>
        <v>1.9880715705765439E-2</v>
      </c>
      <c r="L174" s="77">
        <f>IF(AND(Model_dem!$B174=0,Model_dem!$D174=0),Model_dem!$G174,L173)</f>
        <v>1006</v>
      </c>
      <c r="M174" s="78" t="str">
        <f t="shared" si="2"/>
        <v>Cardinality-constrained</v>
      </c>
      <c r="N174" s="22"/>
    </row>
    <row r="175" spans="1:14" x14ac:dyDescent="0.3">
      <c r="A175" t="s">
        <v>524</v>
      </c>
      <c r="B175" s="1">
        <v>1</v>
      </c>
      <c r="C175" s="1" t="s">
        <v>28</v>
      </c>
      <c r="D175" s="1">
        <v>50</v>
      </c>
      <c r="E175" s="1">
        <v>0.1</v>
      </c>
      <c r="F175" s="1" t="s">
        <v>0</v>
      </c>
      <c r="G175" s="122">
        <v>1036</v>
      </c>
      <c r="H175" s="123">
        <v>0</v>
      </c>
      <c r="I175" s="124">
        <v>896.37</v>
      </c>
      <c r="J175" s="125">
        <v>0</v>
      </c>
      <c r="K175" s="126">
        <f>IF(Model_dem!$G175="---","---",(Model_dem!$G175/L175)-1)</f>
        <v>2.9821073558648159E-2</v>
      </c>
      <c r="L175" s="77">
        <f>IF(AND(Model_dem!$B175=0,Model_dem!$D175=0),Model_dem!$G175,L174)</f>
        <v>1006</v>
      </c>
      <c r="M175" s="78" t="str">
        <f t="shared" si="2"/>
        <v>Cardinality-constrained</v>
      </c>
      <c r="N175" s="22"/>
    </row>
    <row r="176" spans="1:14" x14ac:dyDescent="0.3">
      <c r="A176" t="s">
        <v>524</v>
      </c>
      <c r="B176" s="1">
        <v>1</v>
      </c>
      <c r="C176" s="1" t="s">
        <v>28</v>
      </c>
      <c r="D176" s="1">
        <v>50</v>
      </c>
      <c r="E176" s="1">
        <v>0.15</v>
      </c>
      <c r="F176" s="1" t="s">
        <v>0</v>
      </c>
      <c r="G176" s="122">
        <v>1048</v>
      </c>
      <c r="H176" s="123">
        <v>0</v>
      </c>
      <c r="I176" s="124">
        <v>1507.15</v>
      </c>
      <c r="J176" s="125">
        <v>8.0000000000000002E-3</v>
      </c>
      <c r="K176" s="126">
        <f>IF(Model_dem!$G176="---","---",(Model_dem!$G176/L176)-1)</f>
        <v>4.1749502982107334E-2</v>
      </c>
      <c r="L176" s="77">
        <f>IF(AND(Model_dem!$B176=0,Model_dem!$D176=0),Model_dem!$G176,L175)</f>
        <v>1006</v>
      </c>
      <c r="M176" s="78" t="str">
        <f t="shared" si="2"/>
        <v>Cardinality-constrained</v>
      </c>
      <c r="N176" s="22"/>
    </row>
    <row r="177" spans="1:14" x14ac:dyDescent="0.3">
      <c r="A177" t="s">
        <v>524</v>
      </c>
      <c r="B177" s="1">
        <v>1</v>
      </c>
      <c r="C177" s="1" t="s">
        <v>28</v>
      </c>
      <c r="D177" s="1">
        <v>50</v>
      </c>
      <c r="E177" s="1">
        <v>0.2</v>
      </c>
      <c r="F177" s="1" t="s">
        <v>1</v>
      </c>
      <c r="G177" s="122">
        <v>1080</v>
      </c>
      <c r="H177" s="123">
        <v>1.3899999999999999E-2</v>
      </c>
      <c r="I177" s="124">
        <v>3600.13</v>
      </c>
      <c r="J177" s="125">
        <v>3.3000000000000002E-2</v>
      </c>
      <c r="K177" s="126">
        <f>IF(Model_dem!$G177="---","---",(Model_dem!$G177/L177)-1)</f>
        <v>7.3558648111331948E-2</v>
      </c>
      <c r="L177" s="77">
        <f>IF(AND(Model_dem!$B177=0,Model_dem!$D177=0),Model_dem!$G177,L176)</f>
        <v>1006</v>
      </c>
      <c r="M177" s="78" t="str">
        <f t="shared" si="2"/>
        <v>Cardinality-constrained</v>
      </c>
      <c r="N177" s="22"/>
    </row>
    <row r="178" spans="1:14" x14ac:dyDescent="0.3">
      <c r="A178" t="s">
        <v>524</v>
      </c>
      <c r="B178" s="1">
        <v>2</v>
      </c>
      <c r="C178" s="1" t="s">
        <v>29</v>
      </c>
      <c r="D178" s="1">
        <v>5</v>
      </c>
      <c r="E178" s="1">
        <v>0.05</v>
      </c>
      <c r="F178" s="1" t="s">
        <v>0</v>
      </c>
      <c r="G178" s="122">
        <v>1009</v>
      </c>
      <c r="H178" s="123">
        <v>0</v>
      </c>
      <c r="I178" s="124">
        <v>642.79</v>
      </c>
      <c r="J178" s="125">
        <v>0.96599999999999997</v>
      </c>
      <c r="K178" s="126">
        <f>IF(Model_dem!$G178="---","---",(Model_dem!$G178/L178)-1)</f>
        <v>2.9821073558649047E-3</v>
      </c>
      <c r="L178" s="77">
        <f>IF(AND(Model_dem!$B178=0,Model_dem!$D178=0),Model_dem!$G178,L177)</f>
        <v>1006</v>
      </c>
      <c r="M178" s="78" t="str">
        <f t="shared" si="2"/>
        <v>Knapsack</v>
      </c>
      <c r="N178" s="22"/>
    </row>
    <row r="179" spans="1:14" x14ac:dyDescent="0.3">
      <c r="A179" t="s">
        <v>524</v>
      </c>
      <c r="B179" s="1">
        <v>2</v>
      </c>
      <c r="C179" s="1" t="s">
        <v>29</v>
      </c>
      <c r="D179" s="1">
        <v>5</v>
      </c>
      <c r="E179" s="1">
        <v>0.1</v>
      </c>
      <c r="F179" s="1" t="s">
        <v>0</v>
      </c>
      <c r="G179" s="122">
        <v>1020</v>
      </c>
      <c r="H179" s="123">
        <v>0</v>
      </c>
      <c r="I179" s="124">
        <v>891.27</v>
      </c>
      <c r="J179" s="125">
        <v>0.99399999999999999</v>
      </c>
      <c r="K179" s="126">
        <f>IF(Model_dem!$G179="---","---",(Model_dem!$G179/L179)-1)</f>
        <v>1.3916500994035852E-2</v>
      </c>
      <c r="L179" s="77">
        <f>IF(AND(Model_dem!$B179=0,Model_dem!$D179=0),Model_dem!$G179,L178)</f>
        <v>1006</v>
      </c>
      <c r="M179" s="78" t="str">
        <f t="shared" si="2"/>
        <v>Knapsack</v>
      </c>
      <c r="N179" s="22"/>
    </row>
    <row r="180" spans="1:14" x14ac:dyDescent="0.3">
      <c r="A180" t="s">
        <v>524</v>
      </c>
      <c r="B180" s="1">
        <v>2</v>
      </c>
      <c r="C180" s="1" t="s">
        <v>29</v>
      </c>
      <c r="D180" s="1">
        <v>5</v>
      </c>
      <c r="E180" s="1">
        <v>0.15</v>
      </c>
      <c r="F180" s="1" t="s">
        <v>0</v>
      </c>
      <c r="G180" s="122">
        <v>1020</v>
      </c>
      <c r="H180" s="123">
        <v>0</v>
      </c>
      <c r="I180" s="124">
        <v>395.75</v>
      </c>
      <c r="J180" s="125">
        <v>1</v>
      </c>
      <c r="K180" s="126">
        <f>IF(Model_dem!$G180="---","---",(Model_dem!$G180/L180)-1)</f>
        <v>1.3916500994035852E-2</v>
      </c>
      <c r="L180" s="77">
        <f>IF(AND(Model_dem!$B180=0,Model_dem!$D180=0),Model_dem!$G180,L179)</f>
        <v>1006</v>
      </c>
      <c r="M180" s="78" t="str">
        <f t="shared" si="2"/>
        <v>Knapsack</v>
      </c>
      <c r="N180" s="22"/>
    </row>
    <row r="181" spans="1:14" x14ac:dyDescent="0.3">
      <c r="A181" t="s">
        <v>524</v>
      </c>
      <c r="B181" s="1">
        <v>2</v>
      </c>
      <c r="C181" s="1" t="s">
        <v>29</v>
      </c>
      <c r="D181" s="1">
        <v>5</v>
      </c>
      <c r="E181" s="1">
        <v>0.2</v>
      </c>
      <c r="F181" s="1" t="s">
        <v>0</v>
      </c>
      <c r="G181" s="122">
        <v>1030</v>
      </c>
      <c r="H181" s="123">
        <v>0</v>
      </c>
      <c r="I181" s="124">
        <v>397.76</v>
      </c>
      <c r="J181" s="125">
        <v>1</v>
      </c>
      <c r="K181" s="126">
        <f>IF(Model_dem!$G181="---","---",(Model_dem!$G181/L181)-1)</f>
        <v>2.3856858846918572E-2</v>
      </c>
      <c r="L181" s="77">
        <f>IF(AND(Model_dem!$B181=0,Model_dem!$D181=0),Model_dem!$G181,L180)</f>
        <v>1006</v>
      </c>
      <c r="M181" s="78" t="str">
        <f t="shared" si="2"/>
        <v>Knapsack</v>
      </c>
      <c r="N181" s="22"/>
    </row>
    <row r="182" spans="1:14" x14ac:dyDescent="0.3">
      <c r="A182" t="s">
        <v>524</v>
      </c>
      <c r="B182" s="1">
        <v>2</v>
      </c>
      <c r="C182" s="1" t="s">
        <v>29</v>
      </c>
      <c r="D182" s="1">
        <v>10</v>
      </c>
      <c r="E182" s="1">
        <v>0.05</v>
      </c>
      <c r="F182" s="1" t="s">
        <v>0</v>
      </c>
      <c r="G182" s="122">
        <v>1020</v>
      </c>
      <c r="H182" s="123">
        <v>0</v>
      </c>
      <c r="I182" s="124">
        <v>626.14</v>
      </c>
      <c r="J182" s="125">
        <v>6.7000000000000004E-2</v>
      </c>
      <c r="K182" s="126">
        <f>IF(Model_dem!$G182="---","---",(Model_dem!$G182/L182)-1)</f>
        <v>1.3916500994035852E-2</v>
      </c>
      <c r="L182" s="77">
        <f>IF(AND(Model_dem!$B182=0,Model_dem!$D182=0),Model_dem!$G182,L181)</f>
        <v>1006</v>
      </c>
      <c r="M182" s="78" t="str">
        <f t="shared" si="2"/>
        <v>Knapsack</v>
      </c>
      <c r="N182" s="22"/>
    </row>
    <row r="183" spans="1:14" x14ac:dyDescent="0.3">
      <c r="A183" t="s">
        <v>524</v>
      </c>
      <c r="B183" s="1">
        <v>2</v>
      </c>
      <c r="C183" s="1" t="s">
        <v>29</v>
      </c>
      <c r="D183" s="1">
        <v>10</v>
      </c>
      <c r="E183" s="1">
        <v>0.1</v>
      </c>
      <c r="F183" s="1" t="s">
        <v>0</v>
      </c>
      <c r="G183" s="122">
        <v>1030</v>
      </c>
      <c r="H183" s="123">
        <v>0</v>
      </c>
      <c r="I183" s="124">
        <v>1070.3800000000001</v>
      </c>
      <c r="J183" s="125">
        <v>0.998</v>
      </c>
      <c r="K183" s="126">
        <f>IF(Model_dem!$G183="---","---",(Model_dem!$G183/L183)-1)</f>
        <v>2.3856858846918572E-2</v>
      </c>
      <c r="L183" s="77">
        <f>IF(AND(Model_dem!$B183=0,Model_dem!$D183=0),Model_dem!$G183,L182)</f>
        <v>1006</v>
      </c>
      <c r="M183" s="78" t="str">
        <f t="shared" si="2"/>
        <v>Knapsack</v>
      </c>
      <c r="N183" s="22"/>
    </row>
    <row r="184" spans="1:14" x14ac:dyDescent="0.3">
      <c r="A184" t="s">
        <v>524</v>
      </c>
      <c r="B184" s="1">
        <v>2</v>
      </c>
      <c r="C184" s="1" t="s">
        <v>29</v>
      </c>
      <c r="D184" s="1">
        <v>10</v>
      </c>
      <c r="E184" s="1">
        <v>0.15</v>
      </c>
      <c r="F184" s="1" t="s">
        <v>0</v>
      </c>
      <c r="G184" s="122">
        <v>1033</v>
      </c>
      <c r="H184" s="123">
        <v>0</v>
      </c>
      <c r="I184" s="124">
        <v>672.66</v>
      </c>
      <c r="J184" s="125">
        <v>0.92500000000000004</v>
      </c>
      <c r="K184" s="126">
        <f>IF(Model_dem!$G184="---","---",(Model_dem!$G184/L184)-1)</f>
        <v>2.6838966202783254E-2</v>
      </c>
      <c r="L184" s="77">
        <f>IF(AND(Model_dem!$B184=0,Model_dem!$D184=0),Model_dem!$G184,L183)</f>
        <v>1006</v>
      </c>
      <c r="M184" s="78" t="str">
        <f t="shared" si="2"/>
        <v>Knapsack</v>
      </c>
      <c r="N184" s="22"/>
    </row>
    <row r="185" spans="1:14" x14ac:dyDescent="0.3">
      <c r="A185" t="s">
        <v>524</v>
      </c>
      <c r="B185" s="1">
        <v>2</v>
      </c>
      <c r="C185" s="1" t="s">
        <v>29</v>
      </c>
      <c r="D185" s="1">
        <v>10</v>
      </c>
      <c r="E185" s="1">
        <v>0.2</v>
      </c>
      <c r="F185" s="1" t="s">
        <v>0</v>
      </c>
      <c r="G185" s="122">
        <v>1037</v>
      </c>
      <c r="H185" s="123">
        <v>0</v>
      </c>
      <c r="I185" s="124">
        <v>502.63</v>
      </c>
      <c r="J185" s="125">
        <v>0.97899999999999998</v>
      </c>
      <c r="K185" s="126">
        <f>IF(Model_dem!$G185="---","---",(Model_dem!$G185/L185)-1)</f>
        <v>3.0815109343936387E-2</v>
      </c>
      <c r="L185" s="77">
        <f>IF(AND(Model_dem!$B185=0,Model_dem!$D185=0),Model_dem!$G185,L184)</f>
        <v>1006</v>
      </c>
      <c r="M185" s="78" t="str">
        <f t="shared" si="2"/>
        <v>Knapsack</v>
      </c>
      <c r="N185" s="22"/>
    </row>
    <row r="186" spans="1:14" x14ac:dyDescent="0.3">
      <c r="A186" t="s">
        <v>524</v>
      </c>
      <c r="B186" s="1">
        <v>2</v>
      </c>
      <c r="C186" s="1" t="s">
        <v>29</v>
      </c>
      <c r="D186" s="1">
        <v>25</v>
      </c>
      <c r="E186" s="1">
        <v>0.05</v>
      </c>
      <c r="F186" s="1" t="s">
        <v>0</v>
      </c>
      <c r="G186" s="122">
        <v>1027</v>
      </c>
      <c r="H186" s="123">
        <v>0</v>
      </c>
      <c r="I186" s="124">
        <v>556.07000000000005</v>
      </c>
      <c r="J186" s="125">
        <v>0</v>
      </c>
      <c r="K186" s="126">
        <f>IF(Model_dem!$G186="---","---",(Model_dem!$G186/L186)-1)</f>
        <v>2.0874751491053667E-2</v>
      </c>
      <c r="L186" s="77">
        <f>IF(AND(Model_dem!$B186=0,Model_dem!$D186=0),Model_dem!$G186,L185)</f>
        <v>1006</v>
      </c>
      <c r="M186" s="78" t="str">
        <f t="shared" si="2"/>
        <v>Knapsack</v>
      </c>
      <c r="N186" s="22"/>
    </row>
    <row r="187" spans="1:14" x14ac:dyDescent="0.3">
      <c r="A187" t="s">
        <v>524</v>
      </c>
      <c r="B187" s="1">
        <v>2</v>
      </c>
      <c r="C187" s="1" t="s">
        <v>29</v>
      </c>
      <c r="D187" s="1">
        <v>25</v>
      </c>
      <c r="E187" s="1">
        <v>0.1</v>
      </c>
      <c r="F187" s="1" t="s">
        <v>0</v>
      </c>
      <c r="G187" s="122">
        <v>1035</v>
      </c>
      <c r="H187" s="123">
        <v>0</v>
      </c>
      <c r="I187" s="124">
        <v>626.51</v>
      </c>
      <c r="J187" s="125">
        <v>0.41199999999999998</v>
      </c>
      <c r="K187" s="126">
        <f>IF(Model_dem!$G187="---","---",(Model_dem!$G187/L187)-1)</f>
        <v>2.8827037773359931E-2</v>
      </c>
      <c r="L187" s="77">
        <f>IF(AND(Model_dem!$B187=0,Model_dem!$D187=0),Model_dem!$G187,L186)</f>
        <v>1006</v>
      </c>
      <c r="M187" s="78" t="str">
        <f t="shared" si="2"/>
        <v>Knapsack</v>
      </c>
      <c r="N187" s="22"/>
    </row>
    <row r="188" spans="1:14" x14ac:dyDescent="0.3">
      <c r="A188" t="s">
        <v>524</v>
      </c>
      <c r="B188" s="1">
        <v>2</v>
      </c>
      <c r="C188" s="1" t="s">
        <v>29</v>
      </c>
      <c r="D188" s="1">
        <v>25</v>
      </c>
      <c r="E188" s="1">
        <v>0.15</v>
      </c>
      <c r="F188" s="1" t="s">
        <v>0</v>
      </c>
      <c r="G188" s="122">
        <v>1053</v>
      </c>
      <c r="H188" s="123">
        <v>0</v>
      </c>
      <c r="I188" s="124">
        <v>1070.51</v>
      </c>
      <c r="J188" s="125">
        <v>0.04</v>
      </c>
      <c r="K188" s="126">
        <f>IF(Model_dem!$G188="---","---",(Model_dem!$G188/L188)-1)</f>
        <v>4.6719681908548694E-2</v>
      </c>
      <c r="L188" s="77">
        <f>IF(AND(Model_dem!$B188=0,Model_dem!$D188=0),Model_dem!$G188,L187)</f>
        <v>1006</v>
      </c>
      <c r="M188" s="78" t="str">
        <f t="shared" si="2"/>
        <v>Knapsack</v>
      </c>
      <c r="N188" s="22"/>
    </row>
    <row r="189" spans="1:14" x14ac:dyDescent="0.3">
      <c r="A189" t="s">
        <v>524</v>
      </c>
      <c r="B189" s="1">
        <v>2</v>
      </c>
      <c r="C189" s="1" t="s">
        <v>29</v>
      </c>
      <c r="D189" s="1">
        <v>25</v>
      </c>
      <c r="E189" s="1">
        <v>0.2</v>
      </c>
      <c r="F189" s="1" t="s">
        <v>0</v>
      </c>
      <c r="G189" s="122">
        <v>1078</v>
      </c>
      <c r="H189" s="123">
        <v>0</v>
      </c>
      <c r="I189" s="124">
        <v>2183.2399999999998</v>
      </c>
      <c r="J189" s="125">
        <v>0.31900000000000001</v>
      </c>
      <c r="K189" s="126">
        <f>IF(Model_dem!$G189="---","---",(Model_dem!$G189/L189)-1)</f>
        <v>7.1570576540755493E-2</v>
      </c>
      <c r="L189" s="77">
        <f>IF(AND(Model_dem!$B189=0,Model_dem!$D189=0),Model_dem!$G189,L188)</f>
        <v>1006</v>
      </c>
      <c r="M189" s="78" t="str">
        <f t="shared" si="2"/>
        <v>Knapsack</v>
      </c>
      <c r="N189" s="22"/>
    </row>
    <row r="190" spans="1:14" x14ac:dyDescent="0.3">
      <c r="A190" t="s">
        <v>524</v>
      </c>
      <c r="B190" s="1">
        <v>2</v>
      </c>
      <c r="C190" s="1" t="s">
        <v>29</v>
      </c>
      <c r="D190" s="1">
        <v>50</v>
      </c>
      <c r="E190" s="1">
        <v>0.05</v>
      </c>
      <c r="F190" s="1" t="s">
        <v>0</v>
      </c>
      <c r="G190" s="122">
        <v>1027</v>
      </c>
      <c r="H190" s="123">
        <v>0</v>
      </c>
      <c r="I190" s="124">
        <v>645.04</v>
      </c>
      <c r="J190" s="125">
        <v>0</v>
      </c>
      <c r="K190" s="126">
        <f>IF(Model_dem!$G190="---","---",(Model_dem!$G190/L190)-1)</f>
        <v>2.0874751491053667E-2</v>
      </c>
      <c r="L190" s="77">
        <f>IF(AND(Model_dem!$B190=0,Model_dem!$D190=0),Model_dem!$G190,L189)</f>
        <v>1006</v>
      </c>
      <c r="M190" s="78" t="str">
        <f t="shared" si="2"/>
        <v>Knapsack</v>
      </c>
      <c r="N190" s="22"/>
    </row>
    <row r="191" spans="1:14" x14ac:dyDescent="0.3">
      <c r="A191" t="s">
        <v>524</v>
      </c>
      <c r="B191" s="1">
        <v>2</v>
      </c>
      <c r="C191" s="1" t="s">
        <v>29</v>
      </c>
      <c r="D191" s="1">
        <v>50</v>
      </c>
      <c r="E191" s="1">
        <v>0.1</v>
      </c>
      <c r="F191" s="1" t="s">
        <v>0</v>
      </c>
      <c r="G191" s="122">
        <v>1039</v>
      </c>
      <c r="H191" s="123">
        <v>0</v>
      </c>
      <c r="I191" s="124">
        <v>845.56</v>
      </c>
      <c r="J191" s="125">
        <v>0</v>
      </c>
      <c r="K191" s="126">
        <f>IF(Model_dem!$G191="---","---",(Model_dem!$G191/L191)-1)</f>
        <v>3.2803180914512842E-2</v>
      </c>
      <c r="L191" s="77">
        <f>IF(AND(Model_dem!$B191=0,Model_dem!$D191=0),Model_dem!$G191,L190)</f>
        <v>1006</v>
      </c>
      <c r="M191" s="78" t="str">
        <f t="shared" si="2"/>
        <v>Knapsack</v>
      </c>
      <c r="N191" s="22"/>
    </row>
    <row r="192" spans="1:14" x14ac:dyDescent="0.3">
      <c r="A192" t="s">
        <v>524</v>
      </c>
      <c r="B192" s="1">
        <v>2</v>
      </c>
      <c r="C192" s="1" t="s">
        <v>29</v>
      </c>
      <c r="D192" s="1">
        <v>50</v>
      </c>
      <c r="E192" s="1">
        <v>0.15</v>
      </c>
      <c r="F192" s="1" t="s">
        <v>0</v>
      </c>
      <c r="G192" s="122">
        <v>1075</v>
      </c>
      <c r="H192" s="123">
        <v>0</v>
      </c>
      <c r="I192" s="124">
        <v>3348.62</v>
      </c>
      <c r="J192" s="125">
        <v>0</v>
      </c>
      <c r="K192" s="126">
        <f>IF(Model_dem!$G192="---","---",(Model_dem!$G192/L192)-1)</f>
        <v>6.8588469184890588E-2</v>
      </c>
      <c r="L192" s="77">
        <f>IF(AND(Model_dem!$B192=0,Model_dem!$D192=0),Model_dem!$G192,L191)</f>
        <v>1006</v>
      </c>
      <c r="M192" s="78" t="str">
        <f t="shared" si="2"/>
        <v>Knapsack</v>
      </c>
      <c r="N192" s="22"/>
    </row>
    <row r="193" spans="1:14" x14ac:dyDescent="0.3">
      <c r="A193" t="s">
        <v>524</v>
      </c>
      <c r="B193" s="1">
        <v>2</v>
      </c>
      <c r="C193" s="1" t="s">
        <v>29</v>
      </c>
      <c r="D193" s="1">
        <v>50</v>
      </c>
      <c r="E193" s="1">
        <v>0.2</v>
      </c>
      <c r="F193" s="1" t="s">
        <v>2</v>
      </c>
      <c r="G193" s="122" t="s">
        <v>3</v>
      </c>
      <c r="H193" s="123" t="s">
        <v>3</v>
      </c>
      <c r="I193" s="124">
        <v>3600.88</v>
      </c>
      <c r="J193" s="122"/>
      <c r="K193" s="126" t="str">
        <f>IF(Model_dem!$G193="---","---",(Model_dem!$G193/L193)-1)</f>
        <v>---</v>
      </c>
      <c r="L193" s="77">
        <f>IF(AND(Model_dem!$B193=0,Model_dem!$D193=0),Model_dem!$G193,L192)</f>
        <v>1006</v>
      </c>
      <c r="M193" s="78" t="str">
        <f t="shared" si="2"/>
        <v>Knapsack</v>
      </c>
      <c r="N193" s="22"/>
    </row>
    <row r="194" spans="1:14" hidden="1" x14ac:dyDescent="0.3">
      <c r="A194" t="s">
        <v>524</v>
      </c>
      <c r="B194" s="1">
        <v>3</v>
      </c>
      <c r="C194" s="1" t="s">
        <v>1930</v>
      </c>
      <c r="D194" s="1">
        <v>0</v>
      </c>
      <c r="E194" s="1">
        <v>0.05</v>
      </c>
      <c r="F194" s="1" t="s">
        <v>0</v>
      </c>
      <c r="G194" s="1">
        <v>1039</v>
      </c>
      <c r="H194" s="75">
        <v>0</v>
      </c>
      <c r="I194" s="1">
        <v>1145.55</v>
      </c>
      <c r="J194" s="76">
        <v>0</v>
      </c>
      <c r="K194" s="112">
        <f>IF(Model_dem!$G194="---","---",(Model_dem!$G194/L194)-1)</f>
        <v>3.2803180914512842E-2</v>
      </c>
      <c r="L194" s="77">
        <f>IF(AND(Model_dem!$B194=0,Model_dem!$D194=0),Model_dem!$G194,L193)</f>
        <v>1006</v>
      </c>
      <c r="M194" s="78" t="str">
        <f t="shared" si="2"/>
        <v>Factor Model</v>
      </c>
      <c r="N194" s="22"/>
    </row>
    <row r="195" spans="1:14" hidden="1" x14ac:dyDescent="0.3">
      <c r="A195" t="s">
        <v>524</v>
      </c>
      <c r="B195" s="1">
        <v>3</v>
      </c>
      <c r="C195" s="1" t="s">
        <v>1930</v>
      </c>
      <c r="D195" s="1">
        <v>0</v>
      </c>
      <c r="E195" s="1">
        <v>0.1</v>
      </c>
      <c r="F195" s="1" t="s">
        <v>4</v>
      </c>
      <c r="G195" s="1" t="s">
        <v>3</v>
      </c>
      <c r="H195" s="75" t="s">
        <v>3</v>
      </c>
      <c r="I195" s="1">
        <v>1</v>
      </c>
      <c r="J195" s="1"/>
      <c r="K195" s="112" t="str">
        <f>IF(Model_dem!$G195="---","---",(Model_dem!$G195/L195)-1)</f>
        <v>---</v>
      </c>
      <c r="L195" s="77">
        <f>IF(AND(Model_dem!$B195=0,Model_dem!$D195=0),Model_dem!$G195,L194)</f>
        <v>1006</v>
      </c>
      <c r="M195" s="78" t="str">
        <f t="shared" ref="M195:M258" si="3">IF(B195=0,"Deterministic",IF(B195=1,"Cardinality-constrained",IF(B195=2,"Knapsack","Factor Model")))</f>
        <v>Factor Model</v>
      </c>
      <c r="N195" s="22"/>
    </row>
    <row r="196" spans="1:14" hidden="1" x14ac:dyDescent="0.3">
      <c r="A196" t="s">
        <v>524</v>
      </c>
      <c r="B196" s="1">
        <v>3</v>
      </c>
      <c r="C196" s="1" t="s">
        <v>1930</v>
      </c>
      <c r="D196" s="1">
        <v>0</v>
      </c>
      <c r="E196" s="1">
        <v>0.15</v>
      </c>
      <c r="F196" s="1" t="s">
        <v>4</v>
      </c>
      <c r="G196" s="1" t="s">
        <v>3</v>
      </c>
      <c r="H196" s="75" t="s">
        <v>3</v>
      </c>
      <c r="I196" s="1">
        <v>0.63</v>
      </c>
      <c r="J196" s="1"/>
      <c r="K196" s="112" t="str">
        <f>IF(Model_dem!$G196="---","---",(Model_dem!$G196/L196)-1)</f>
        <v>---</v>
      </c>
      <c r="L196" s="77">
        <f>IF(AND(Model_dem!$B196=0,Model_dem!$D196=0),Model_dem!$G196,L195)</f>
        <v>1006</v>
      </c>
      <c r="M196" s="78" t="str">
        <f t="shared" si="3"/>
        <v>Factor Model</v>
      </c>
      <c r="N196" s="22"/>
    </row>
    <row r="197" spans="1:14" hidden="1" x14ac:dyDescent="0.3">
      <c r="A197" t="s">
        <v>524</v>
      </c>
      <c r="B197" s="1">
        <v>3</v>
      </c>
      <c r="C197" s="1" t="s">
        <v>1930</v>
      </c>
      <c r="D197" s="1">
        <v>0</v>
      </c>
      <c r="E197" s="1">
        <v>0.2</v>
      </c>
      <c r="F197" s="1" t="s">
        <v>4</v>
      </c>
      <c r="G197" s="1" t="s">
        <v>3</v>
      </c>
      <c r="H197" s="75" t="s">
        <v>3</v>
      </c>
      <c r="I197" s="1">
        <v>0.71</v>
      </c>
      <c r="J197" s="1"/>
      <c r="K197" s="112" t="str">
        <f>IF(Model_dem!$G197="---","---",(Model_dem!$G197/L197)-1)</f>
        <v>---</v>
      </c>
      <c r="L197" s="77">
        <f>IF(AND(Model_dem!$B197=0,Model_dem!$D197=0),Model_dem!$G197,L196)</f>
        <v>1006</v>
      </c>
      <c r="M197" s="78" t="str">
        <f t="shared" si="3"/>
        <v>Factor Model</v>
      </c>
      <c r="N197" s="22"/>
    </row>
    <row r="198" spans="1:14" hidden="1" x14ac:dyDescent="0.3">
      <c r="A198" t="s">
        <v>524</v>
      </c>
      <c r="B198" s="1">
        <v>3</v>
      </c>
      <c r="C198" s="1" t="s">
        <v>1930</v>
      </c>
      <c r="D198" s="1">
        <v>10</v>
      </c>
      <c r="E198" s="1">
        <v>0.05</v>
      </c>
      <c r="F198" s="1" t="s">
        <v>0</v>
      </c>
      <c r="G198" s="1">
        <v>1039</v>
      </c>
      <c r="H198" s="75">
        <v>0</v>
      </c>
      <c r="I198" s="1">
        <v>377.29</v>
      </c>
      <c r="J198" s="76">
        <v>0</v>
      </c>
      <c r="K198" s="112">
        <f>IF(Model_dem!$G198="---","---",(Model_dem!$G198/L198)-1)</f>
        <v>3.2803180914512842E-2</v>
      </c>
      <c r="L198" s="77">
        <f>IF(AND(Model_dem!$B198=0,Model_dem!$D198=0),Model_dem!$G198,L197)</f>
        <v>1006</v>
      </c>
      <c r="M198" s="78" t="str">
        <f t="shared" si="3"/>
        <v>Factor Model</v>
      </c>
      <c r="N198" s="22"/>
    </row>
    <row r="199" spans="1:14" hidden="1" x14ac:dyDescent="0.3">
      <c r="A199" t="s">
        <v>524</v>
      </c>
      <c r="B199" s="1">
        <v>3</v>
      </c>
      <c r="C199" s="1" t="s">
        <v>1930</v>
      </c>
      <c r="D199" s="1">
        <v>10</v>
      </c>
      <c r="E199" s="1">
        <v>0.1</v>
      </c>
      <c r="F199" s="1" t="s">
        <v>4</v>
      </c>
      <c r="G199" s="1" t="s">
        <v>3</v>
      </c>
      <c r="H199" s="75" t="s">
        <v>3</v>
      </c>
      <c r="I199" s="1">
        <v>0.85</v>
      </c>
      <c r="J199" s="1"/>
      <c r="K199" s="112" t="str">
        <f>IF(Model_dem!$G199="---","---",(Model_dem!$G199/L199)-1)</f>
        <v>---</v>
      </c>
      <c r="L199" s="77">
        <f>IF(AND(Model_dem!$B199=0,Model_dem!$D199=0),Model_dem!$G199,L198)</f>
        <v>1006</v>
      </c>
      <c r="M199" s="78" t="str">
        <f t="shared" si="3"/>
        <v>Factor Model</v>
      </c>
      <c r="N199" s="22"/>
    </row>
    <row r="200" spans="1:14" hidden="1" x14ac:dyDescent="0.3">
      <c r="A200" t="s">
        <v>524</v>
      </c>
      <c r="B200" s="1">
        <v>3</v>
      </c>
      <c r="C200" s="1" t="s">
        <v>1930</v>
      </c>
      <c r="D200" s="1">
        <v>10</v>
      </c>
      <c r="E200" s="1">
        <v>0.15</v>
      </c>
      <c r="F200" s="1" t="s">
        <v>4</v>
      </c>
      <c r="G200" s="1" t="s">
        <v>3</v>
      </c>
      <c r="H200" s="75" t="s">
        <v>3</v>
      </c>
      <c r="I200" s="1">
        <v>0.65</v>
      </c>
      <c r="J200" s="1"/>
      <c r="K200" s="112" t="str">
        <f>IF(Model_dem!$G200="---","---",(Model_dem!$G200/L200)-1)</f>
        <v>---</v>
      </c>
      <c r="L200" s="77">
        <f>IF(AND(Model_dem!$B200=0,Model_dem!$D200=0),Model_dem!$G200,L199)</f>
        <v>1006</v>
      </c>
      <c r="M200" s="78" t="str">
        <f t="shared" si="3"/>
        <v>Factor Model</v>
      </c>
      <c r="N200" s="22"/>
    </row>
    <row r="201" spans="1:14" hidden="1" x14ac:dyDescent="0.3">
      <c r="A201" t="s">
        <v>524</v>
      </c>
      <c r="B201" s="1">
        <v>3</v>
      </c>
      <c r="C201" s="1" t="s">
        <v>1930</v>
      </c>
      <c r="D201" s="1">
        <v>10</v>
      </c>
      <c r="E201" s="1">
        <v>0.2</v>
      </c>
      <c r="F201" s="1" t="s">
        <v>4</v>
      </c>
      <c r="G201" s="1" t="s">
        <v>3</v>
      </c>
      <c r="H201" s="75" t="s">
        <v>3</v>
      </c>
      <c r="I201" s="1">
        <v>0.66</v>
      </c>
      <c r="J201" s="1"/>
      <c r="K201" s="112" t="str">
        <f>IF(Model_dem!$G201="---","---",(Model_dem!$G201/L201)-1)</f>
        <v>---</v>
      </c>
      <c r="L201" s="77">
        <f>IF(AND(Model_dem!$B201=0,Model_dem!$D201=0),Model_dem!$G201,L200)</f>
        <v>1006</v>
      </c>
      <c r="M201" s="78" t="str">
        <f t="shared" si="3"/>
        <v>Factor Model</v>
      </c>
      <c r="N201" s="22"/>
    </row>
    <row r="202" spans="1:14" hidden="1" x14ac:dyDescent="0.3">
      <c r="A202" t="s">
        <v>524</v>
      </c>
      <c r="B202" s="1">
        <v>3</v>
      </c>
      <c r="C202" s="1" t="s">
        <v>1930</v>
      </c>
      <c r="D202" s="1">
        <v>25</v>
      </c>
      <c r="E202" s="1">
        <v>0.05</v>
      </c>
      <c r="F202" s="1" t="s">
        <v>0</v>
      </c>
      <c r="G202" s="1">
        <v>1039</v>
      </c>
      <c r="H202" s="75">
        <v>0</v>
      </c>
      <c r="I202" s="1">
        <v>240.5</v>
      </c>
      <c r="J202" s="76">
        <v>0</v>
      </c>
      <c r="K202" s="112">
        <f>IF(Model_dem!$G202="---","---",(Model_dem!$G202/L202)-1)</f>
        <v>3.2803180914512842E-2</v>
      </c>
      <c r="L202" s="77">
        <f>IF(AND(Model_dem!$B202=0,Model_dem!$D202=0),Model_dem!$G202,L201)</f>
        <v>1006</v>
      </c>
      <c r="M202" s="78" t="str">
        <f t="shared" si="3"/>
        <v>Factor Model</v>
      </c>
      <c r="N202" s="22"/>
    </row>
    <row r="203" spans="1:14" hidden="1" x14ac:dyDescent="0.3">
      <c r="A203" t="s">
        <v>524</v>
      </c>
      <c r="B203" s="1">
        <v>3</v>
      </c>
      <c r="C203" s="1" t="s">
        <v>1930</v>
      </c>
      <c r="D203" s="1">
        <v>25</v>
      </c>
      <c r="E203" s="1">
        <v>0.1</v>
      </c>
      <c r="F203" s="1" t="s">
        <v>4</v>
      </c>
      <c r="G203" s="1" t="s">
        <v>3</v>
      </c>
      <c r="H203" s="75" t="s">
        <v>3</v>
      </c>
      <c r="I203" s="1">
        <v>0.94</v>
      </c>
      <c r="J203" s="1"/>
      <c r="K203" s="112" t="str">
        <f>IF(Model_dem!$G203="---","---",(Model_dem!$G203/L203)-1)</f>
        <v>---</v>
      </c>
      <c r="L203" s="77">
        <f>IF(AND(Model_dem!$B203=0,Model_dem!$D203=0),Model_dem!$G203,L202)</f>
        <v>1006</v>
      </c>
      <c r="M203" s="78" t="str">
        <f t="shared" si="3"/>
        <v>Factor Model</v>
      </c>
      <c r="N203" s="22"/>
    </row>
    <row r="204" spans="1:14" hidden="1" x14ac:dyDescent="0.3">
      <c r="A204" t="s">
        <v>524</v>
      </c>
      <c r="B204" s="1">
        <v>3</v>
      </c>
      <c r="C204" s="1" t="s">
        <v>1930</v>
      </c>
      <c r="D204" s="1">
        <v>25</v>
      </c>
      <c r="E204" s="1">
        <v>0.15</v>
      </c>
      <c r="F204" s="1" t="s">
        <v>4</v>
      </c>
      <c r="G204" s="1" t="s">
        <v>3</v>
      </c>
      <c r="H204" s="75" t="s">
        <v>3</v>
      </c>
      <c r="I204" s="1">
        <v>0.82</v>
      </c>
      <c r="J204" s="1"/>
      <c r="K204" s="112" t="str">
        <f>IF(Model_dem!$G204="---","---",(Model_dem!$G204/L204)-1)</f>
        <v>---</v>
      </c>
      <c r="L204" s="77">
        <f>IF(AND(Model_dem!$B204=0,Model_dem!$D204=0),Model_dem!$G204,L203)</f>
        <v>1006</v>
      </c>
      <c r="M204" s="78" t="str">
        <f t="shared" si="3"/>
        <v>Factor Model</v>
      </c>
      <c r="N204" s="22"/>
    </row>
    <row r="205" spans="1:14" hidden="1" x14ac:dyDescent="0.3">
      <c r="A205" t="s">
        <v>524</v>
      </c>
      <c r="B205" s="1">
        <v>3</v>
      </c>
      <c r="C205" s="1" t="s">
        <v>1930</v>
      </c>
      <c r="D205" s="1">
        <v>25</v>
      </c>
      <c r="E205" s="1">
        <v>0.2</v>
      </c>
      <c r="F205" s="1" t="s">
        <v>4</v>
      </c>
      <c r="G205" s="1" t="s">
        <v>3</v>
      </c>
      <c r="H205" s="75" t="s">
        <v>3</v>
      </c>
      <c r="I205" s="1">
        <v>0.85</v>
      </c>
      <c r="J205" s="1"/>
      <c r="K205" s="112" t="str">
        <f>IF(Model_dem!$G205="---","---",(Model_dem!$G205/L205)-1)</f>
        <v>---</v>
      </c>
      <c r="L205" s="77">
        <f>IF(AND(Model_dem!$B205=0,Model_dem!$D205=0),Model_dem!$G205,L204)</f>
        <v>1006</v>
      </c>
      <c r="M205" s="78" t="str">
        <f t="shared" si="3"/>
        <v>Factor Model</v>
      </c>
      <c r="N205" s="22"/>
    </row>
    <row r="206" spans="1:14" hidden="1" x14ac:dyDescent="0.3">
      <c r="A206" t="s">
        <v>524</v>
      </c>
      <c r="B206" s="1">
        <v>3</v>
      </c>
      <c r="C206" s="1" t="s">
        <v>1930</v>
      </c>
      <c r="D206" s="1">
        <v>50</v>
      </c>
      <c r="E206" s="1">
        <v>0.05</v>
      </c>
      <c r="F206" s="1" t="s">
        <v>0</v>
      </c>
      <c r="G206" s="1">
        <v>1039</v>
      </c>
      <c r="H206" s="75">
        <v>0</v>
      </c>
      <c r="I206" s="1">
        <v>572.13</v>
      </c>
      <c r="J206" s="76">
        <v>0</v>
      </c>
      <c r="K206" s="112">
        <f>IF(Model_dem!$G206="---","---",(Model_dem!$G206/L206)-1)</f>
        <v>3.2803180914512842E-2</v>
      </c>
      <c r="L206" s="77">
        <f>IF(AND(Model_dem!$B206=0,Model_dem!$D206=0),Model_dem!$G206,L205)</f>
        <v>1006</v>
      </c>
      <c r="M206" s="78" t="str">
        <f t="shared" si="3"/>
        <v>Factor Model</v>
      </c>
      <c r="N206" s="22"/>
    </row>
    <row r="207" spans="1:14" hidden="1" x14ac:dyDescent="0.3">
      <c r="A207" t="s">
        <v>524</v>
      </c>
      <c r="B207" s="1">
        <v>3</v>
      </c>
      <c r="C207" s="1" t="s">
        <v>1930</v>
      </c>
      <c r="D207" s="1">
        <v>50</v>
      </c>
      <c r="E207" s="1">
        <v>0.1</v>
      </c>
      <c r="F207" s="1" t="s">
        <v>4</v>
      </c>
      <c r="G207" s="1" t="s">
        <v>3</v>
      </c>
      <c r="H207" s="75" t="s">
        <v>3</v>
      </c>
      <c r="I207" s="1">
        <v>0.85</v>
      </c>
      <c r="J207" s="1"/>
      <c r="K207" s="112" t="str">
        <f>IF(Model_dem!$G207="---","---",(Model_dem!$G207/L207)-1)</f>
        <v>---</v>
      </c>
      <c r="L207" s="77">
        <f>IF(AND(Model_dem!$B207=0,Model_dem!$D207=0),Model_dem!$G207,L206)</f>
        <v>1006</v>
      </c>
      <c r="M207" s="78" t="str">
        <f t="shared" si="3"/>
        <v>Factor Model</v>
      </c>
      <c r="N207" s="22"/>
    </row>
    <row r="208" spans="1:14" hidden="1" x14ac:dyDescent="0.3">
      <c r="A208" t="s">
        <v>524</v>
      </c>
      <c r="B208" s="1">
        <v>3</v>
      </c>
      <c r="C208" s="1" t="s">
        <v>1930</v>
      </c>
      <c r="D208" s="1">
        <v>50</v>
      </c>
      <c r="E208" s="1">
        <v>0.15</v>
      </c>
      <c r="F208" s="1" t="s">
        <v>4</v>
      </c>
      <c r="G208" s="1" t="s">
        <v>3</v>
      </c>
      <c r="H208" s="75" t="s">
        <v>3</v>
      </c>
      <c r="I208" s="1">
        <v>0.67</v>
      </c>
      <c r="J208" s="1"/>
      <c r="K208" s="112" t="str">
        <f>IF(Model_dem!$G208="---","---",(Model_dem!$G208/L208)-1)</f>
        <v>---</v>
      </c>
      <c r="L208" s="77">
        <f>IF(AND(Model_dem!$B208=0,Model_dem!$D208=0),Model_dem!$G208,L207)</f>
        <v>1006</v>
      </c>
      <c r="M208" s="78" t="str">
        <f t="shared" si="3"/>
        <v>Factor Model</v>
      </c>
      <c r="N208" s="22"/>
    </row>
    <row r="209" spans="1:14" hidden="1" x14ac:dyDescent="0.3">
      <c r="A209" t="s">
        <v>524</v>
      </c>
      <c r="B209" s="1">
        <v>3</v>
      </c>
      <c r="C209" s="1" t="s">
        <v>1930</v>
      </c>
      <c r="D209" s="1">
        <v>50</v>
      </c>
      <c r="E209" s="1">
        <v>0.2</v>
      </c>
      <c r="F209" s="1" t="s">
        <v>4</v>
      </c>
      <c r="G209" s="1" t="s">
        <v>3</v>
      </c>
      <c r="H209" s="75" t="s">
        <v>3</v>
      </c>
      <c r="I209" s="1">
        <v>0.65</v>
      </c>
      <c r="J209" s="1"/>
      <c r="K209" s="112" t="str">
        <f>IF(Model_dem!$G209="---","---",(Model_dem!$G209/L209)-1)</f>
        <v>---</v>
      </c>
      <c r="L209" s="77">
        <f>IF(AND(Model_dem!$B209=0,Model_dem!$D209=0),Model_dem!$G209,L208)</f>
        <v>1006</v>
      </c>
      <c r="M209" s="78" t="str">
        <f t="shared" si="3"/>
        <v>Factor Model</v>
      </c>
      <c r="N209" s="22"/>
    </row>
    <row r="210" spans="1:14" x14ac:dyDescent="0.3">
      <c r="A210" t="s">
        <v>521</v>
      </c>
      <c r="B210" s="1">
        <v>0</v>
      </c>
      <c r="C210" s="1" t="s">
        <v>27</v>
      </c>
      <c r="D210" s="1">
        <v>0</v>
      </c>
      <c r="E210" s="1">
        <v>0.05</v>
      </c>
      <c r="F210" s="1" t="s">
        <v>0</v>
      </c>
      <c r="G210" s="122">
        <v>740</v>
      </c>
      <c r="H210" s="123">
        <v>0</v>
      </c>
      <c r="I210" s="124">
        <v>87.26</v>
      </c>
      <c r="J210" s="125">
        <v>0.48399999999999999</v>
      </c>
      <c r="K210" s="126">
        <f>IF(Model_dem!$G210="---","---",(Model_dem!$G210/L210)-1)</f>
        <v>0</v>
      </c>
      <c r="L210" s="77">
        <f>IF(AND(Model_dem!$B210=0,Model_dem!$D210=0),Model_dem!$G210,L209)</f>
        <v>740</v>
      </c>
      <c r="M210" s="78" t="str">
        <f t="shared" si="3"/>
        <v>Deterministic</v>
      </c>
      <c r="N210" s="22"/>
    </row>
    <row r="211" spans="1:14" x14ac:dyDescent="0.3">
      <c r="A211" t="s">
        <v>521</v>
      </c>
      <c r="B211" s="1">
        <v>0</v>
      </c>
      <c r="C211" s="1" t="s">
        <v>27</v>
      </c>
      <c r="D211" s="1">
        <v>0</v>
      </c>
      <c r="E211" s="1">
        <v>0.1</v>
      </c>
      <c r="F211" s="1" t="s">
        <v>0</v>
      </c>
      <c r="G211" s="122">
        <v>740</v>
      </c>
      <c r="H211" s="123">
        <v>0</v>
      </c>
      <c r="I211" s="124">
        <v>84.35</v>
      </c>
      <c r="J211" s="125">
        <v>0.999</v>
      </c>
      <c r="K211" s="126">
        <f>IF(Model_dem!$G211="---","---",(Model_dem!$G211/L211)-1)</f>
        <v>0</v>
      </c>
      <c r="L211" s="77">
        <f>IF(AND(Model_dem!$B211=0,Model_dem!$D211=0),Model_dem!$G211,L210)</f>
        <v>740</v>
      </c>
      <c r="M211" s="78" t="str">
        <f t="shared" si="3"/>
        <v>Deterministic</v>
      </c>
      <c r="N211" s="22"/>
    </row>
    <row r="212" spans="1:14" x14ac:dyDescent="0.3">
      <c r="A212" t="s">
        <v>521</v>
      </c>
      <c r="B212" s="1">
        <v>0</v>
      </c>
      <c r="C212" s="1" t="s">
        <v>27</v>
      </c>
      <c r="D212" s="1">
        <v>0</v>
      </c>
      <c r="E212" s="1">
        <v>0.15</v>
      </c>
      <c r="F212" s="1" t="s">
        <v>0</v>
      </c>
      <c r="G212" s="122">
        <v>740</v>
      </c>
      <c r="H212" s="123">
        <v>0</v>
      </c>
      <c r="I212" s="124">
        <v>87.5</v>
      </c>
      <c r="J212" s="125">
        <v>1</v>
      </c>
      <c r="K212" s="126">
        <f>IF(Model_dem!$G212="---","---",(Model_dem!$G212/L212)-1)</f>
        <v>0</v>
      </c>
      <c r="L212" s="77">
        <f>IF(AND(Model_dem!$B212=0,Model_dem!$D212=0),Model_dem!$G212,L211)</f>
        <v>740</v>
      </c>
      <c r="M212" s="78" t="str">
        <f t="shared" si="3"/>
        <v>Deterministic</v>
      </c>
      <c r="N212" s="22"/>
    </row>
    <row r="213" spans="1:14" x14ac:dyDescent="0.3">
      <c r="A213" t="s">
        <v>521</v>
      </c>
      <c r="B213" s="1">
        <v>0</v>
      </c>
      <c r="C213" s="1" t="s">
        <v>27</v>
      </c>
      <c r="D213" s="1">
        <v>0</v>
      </c>
      <c r="E213" s="1">
        <v>0.2</v>
      </c>
      <c r="F213" s="1" t="s">
        <v>0</v>
      </c>
      <c r="G213" s="122">
        <v>740</v>
      </c>
      <c r="H213" s="123">
        <v>0</v>
      </c>
      <c r="I213" s="124">
        <v>87.12</v>
      </c>
      <c r="J213" s="125">
        <v>1</v>
      </c>
      <c r="K213" s="126">
        <f>IF(Model_dem!$G213="---","---",(Model_dem!$G213/L213)-1)</f>
        <v>0</v>
      </c>
      <c r="L213" s="77">
        <f>IF(AND(Model_dem!$B213=0,Model_dem!$D213=0),Model_dem!$G213,L212)</f>
        <v>740</v>
      </c>
      <c r="M213" s="78" t="str">
        <f t="shared" si="3"/>
        <v>Deterministic</v>
      </c>
      <c r="N213" s="22"/>
    </row>
    <row r="214" spans="1:14" x14ac:dyDescent="0.3">
      <c r="A214" t="s">
        <v>521</v>
      </c>
      <c r="B214" s="1">
        <v>1</v>
      </c>
      <c r="C214" s="1" t="s">
        <v>28</v>
      </c>
      <c r="D214" s="1">
        <v>5</v>
      </c>
      <c r="E214" s="1">
        <v>0.05</v>
      </c>
      <c r="F214" s="1" t="s">
        <v>0</v>
      </c>
      <c r="G214" s="122">
        <v>740</v>
      </c>
      <c r="H214" s="123">
        <v>0</v>
      </c>
      <c r="I214" s="124">
        <v>357.52</v>
      </c>
      <c r="J214" s="125">
        <v>0.48399999999999999</v>
      </c>
      <c r="K214" s="126">
        <f>IF(Model_dem!$G214="---","---",(Model_dem!$G214/L214)-1)</f>
        <v>0</v>
      </c>
      <c r="L214" s="77">
        <f>IF(AND(Model_dem!$B214=0,Model_dem!$D214=0),Model_dem!$G214,L213)</f>
        <v>740</v>
      </c>
      <c r="M214" s="78" t="str">
        <f t="shared" si="3"/>
        <v>Cardinality-constrained</v>
      </c>
      <c r="N214" s="22"/>
    </row>
    <row r="215" spans="1:14" x14ac:dyDescent="0.3">
      <c r="A215" t="s">
        <v>521</v>
      </c>
      <c r="B215" s="1">
        <v>1</v>
      </c>
      <c r="C215" s="1" t="s">
        <v>28</v>
      </c>
      <c r="D215" s="1">
        <v>5</v>
      </c>
      <c r="E215" s="1">
        <v>0.1</v>
      </c>
      <c r="F215" s="1" t="s">
        <v>0</v>
      </c>
      <c r="G215" s="122">
        <v>740</v>
      </c>
      <c r="H215" s="123">
        <v>0</v>
      </c>
      <c r="I215" s="124">
        <v>630.62</v>
      </c>
      <c r="J215" s="125">
        <v>0.999</v>
      </c>
      <c r="K215" s="126">
        <f>IF(Model_dem!$G215="---","---",(Model_dem!$G215/L215)-1)</f>
        <v>0</v>
      </c>
      <c r="L215" s="77">
        <f>IF(AND(Model_dem!$B215=0,Model_dem!$D215=0),Model_dem!$G215,L214)</f>
        <v>740</v>
      </c>
      <c r="M215" s="78" t="str">
        <f t="shared" si="3"/>
        <v>Cardinality-constrained</v>
      </c>
      <c r="N215" s="22"/>
    </row>
    <row r="216" spans="1:14" x14ac:dyDescent="0.3">
      <c r="A216" t="s">
        <v>521</v>
      </c>
      <c r="B216" s="1">
        <v>1</v>
      </c>
      <c r="C216" s="1" t="s">
        <v>28</v>
      </c>
      <c r="D216" s="1">
        <v>5</v>
      </c>
      <c r="E216" s="1">
        <v>0.15</v>
      </c>
      <c r="F216" s="1" t="s">
        <v>0</v>
      </c>
      <c r="G216" s="122">
        <v>740</v>
      </c>
      <c r="H216" s="123">
        <v>0</v>
      </c>
      <c r="I216" s="124">
        <v>101.51</v>
      </c>
      <c r="J216" s="125">
        <v>0.98299999999999998</v>
      </c>
      <c r="K216" s="126">
        <f>IF(Model_dem!$G216="---","---",(Model_dem!$G216/L216)-1)</f>
        <v>0</v>
      </c>
      <c r="L216" s="77">
        <f>IF(AND(Model_dem!$B216=0,Model_dem!$D216=0),Model_dem!$G216,L215)</f>
        <v>740</v>
      </c>
      <c r="M216" s="78" t="str">
        <f t="shared" si="3"/>
        <v>Cardinality-constrained</v>
      </c>
      <c r="N216" s="22"/>
    </row>
    <row r="217" spans="1:14" x14ac:dyDescent="0.3">
      <c r="A217" t="s">
        <v>521</v>
      </c>
      <c r="B217" s="1">
        <v>1</v>
      </c>
      <c r="C217" s="1" t="s">
        <v>28</v>
      </c>
      <c r="D217" s="1">
        <v>5</v>
      </c>
      <c r="E217" s="1">
        <v>0.2</v>
      </c>
      <c r="F217" s="1" t="s">
        <v>0</v>
      </c>
      <c r="G217" s="122">
        <v>740</v>
      </c>
      <c r="H217" s="123">
        <v>0</v>
      </c>
      <c r="I217" s="124">
        <v>168.93</v>
      </c>
      <c r="J217" s="125">
        <v>0.999</v>
      </c>
      <c r="K217" s="126">
        <f>IF(Model_dem!$G217="---","---",(Model_dem!$G217/L217)-1)</f>
        <v>0</v>
      </c>
      <c r="L217" s="77">
        <f>IF(AND(Model_dem!$B217=0,Model_dem!$D217=0),Model_dem!$G217,L216)</f>
        <v>740</v>
      </c>
      <c r="M217" s="78" t="str">
        <f t="shared" si="3"/>
        <v>Cardinality-constrained</v>
      </c>
      <c r="N217" s="22"/>
    </row>
    <row r="218" spans="1:14" x14ac:dyDescent="0.3">
      <c r="A218" t="s">
        <v>521</v>
      </c>
      <c r="B218" s="1">
        <v>1</v>
      </c>
      <c r="C218" s="1" t="s">
        <v>28</v>
      </c>
      <c r="D218" s="1">
        <v>10</v>
      </c>
      <c r="E218" s="1">
        <v>0.05</v>
      </c>
      <c r="F218" s="1" t="s">
        <v>0</v>
      </c>
      <c r="G218" s="122">
        <v>740</v>
      </c>
      <c r="H218" s="123">
        <v>0</v>
      </c>
      <c r="I218" s="124">
        <v>304.85000000000002</v>
      </c>
      <c r="J218" s="125">
        <v>0.48399999999999999</v>
      </c>
      <c r="K218" s="126">
        <f>IF(Model_dem!$G218="---","---",(Model_dem!$G218/L218)-1)</f>
        <v>0</v>
      </c>
      <c r="L218" s="77">
        <f>IF(AND(Model_dem!$B218=0,Model_dem!$D218=0),Model_dem!$G218,L217)</f>
        <v>740</v>
      </c>
      <c r="M218" s="78" t="str">
        <f t="shared" si="3"/>
        <v>Cardinality-constrained</v>
      </c>
      <c r="N218" s="22"/>
    </row>
    <row r="219" spans="1:14" x14ac:dyDescent="0.3">
      <c r="A219" t="s">
        <v>521</v>
      </c>
      <c r="B219" s="1">
        <v>1</v>
      </c>
      <c r="C219" s="1" t="s">
        <v>28</v>
      </c>
      <c r="D219" s="1">
        <v>10</v>
      </c>
      <c r="E219" s="1">
        <v>0.1</v>
      </c>
      <c r="F219" s="1" t="s">
        <v>0</v>
      </c>
      <c r="G219" s="122">
        <v>740</v>
      </c>
      <c r="H219" s="123">
        <v>0</v>
      </c>
      <c r="I219" s="124">
        <v>635.44000000000005</v>
      </c>
      <c r="J219" s="125">
        <v>0.999</v>
      </c>
      <c r="K219" s="126">
        <f>IF(Model_dem!$G219="---","---",(Model_dem!$G219/L219)-1)</f>
        <v>0</v>
      </c>
      <c r="L219" s="77">
        <f>IF(AND(Model_dem!$B219=0,Model_dem!$D219=0),Model_dem!$G219,L218)</f>
        <v>740</v>
      </c>
      <c r="M219" s="78" t="str">
        <f t="shared" si="3"/>
        <v>Cardinality-constrained</v>
      </c>
      <c r="N219" s="22"/>
    </row>
    <row r="220" spans="1:14" x14ac:dyDescent="0.3">
      <c r="A220" t="s">
        <v>521</v>
      </c>
      <c r="B220" s="1">
        <v>1</v>
      </c>
      <c r="C220" s="1" t="s">
        <v>28</v>
      </c>
      <c r="D220" s="1">
        <v>10</v>
      </c>
      <c r="E220" s="1">
        <v>0.15</v>
      </c>
      <c r="F220" s="1" t="s">
        <v>0</v>
      </c>
      <c r="G220" s="122">
        <v>740</v>
      </c>
      <c r="H220" s="123">
        <v>0</v>
      </c>
      <c r="I220" s="124">
        <v>101.29</v>
      </c>
      <c r="J220" s="125">
        <v>0.98299999999999998</v>
      </c>
      <c r="K220" s="126">
        <f>IF(Model_dem!$G220="---","---",(Model_dem!$G220/L220)-1)</f>
        <v>0</v>
      </c>
      <c r="L220" s="77">
        <f>IF(AND(Model_dem!$B220=0,Model_dem!$D220=0),Model_dem!$G220,L219)</f>
        <v>740</v>
      </c>
      <c r="M220" s="78" t="str">
        <f t="shared" si="3"/>
        <v>Cardinality-constrained</v>
      </c>
      <c r="N220" s="22"/>
    </row>
    <row r="221" spans="1:14" x14ac:dyDescent="0.3">
      <c r="A221" t="s">
        <v>521</v>
      </c>
      <c r="B221" s="1">
        <v>1</v>
      </c>
      <c r="C221" s="1" t="s">
        <v>28</v>
      </c>
      <c r="D221" s="1">
        <v>10</v>
      </c>
      <c r="E221" s="1">
        <v>0.2</v>
      </c>
      <c r="F221" s="1" t="s">
        <v>0</v>
      </c>
      <c r="G221" s="122">
        <v>740</v>
      </c>
      <c r="H221" s="123">
        <v>0</v>
      </c>
      <c r="I221" s="124">
        <v>171.22</v>
      </c>
      <c r="J221" s="125">
        <v>0.999</v>
      </c>
      <c r="K221" s="126">
        <f>IF(Model_dem!$G221="---","---",(Model_dem!$G221/L221)-1)</f>
        <v>0</v>
      </c>
      <c r="L221" s="77">
        <f>IF(AND(Model_dem!$B221=0,Model_dem!$D221=0),Model_dem!$G221,L220)</f>
        <v>740</v>
      </c>
      <c r="M221" s="78" t="str">
        <f t="shared" si="3"/>
        <v>Cardinality-constrained</v>
      </c>
      <c r="N221" s="22"/>
    </row>
    <row r="222" spans="1:14" x14ac:dyDescent="0.3">
      <c r="A222" t="s">
        <v>521</v>
      </c>
      <c r="B222" s="1">
        <v>1</v>
      </c>
      <c r="C222" s="1" t="s">
        <v>28</v>
      </c>
      <c r="D222" s="1">
        <v>25</v>
      </c>
      <c r="E222" s="1">
        <v>0.05</v>
      </c>
      <c r="F222" s="1" t="s">
        <v>0</v>
      </c>
      <c r="G222" s="122">
        <v>740</v>
      </c>
      <c r="H222" s="123">
        <v>0</v>
      </c>
      <c r="I222" s="124">
        <v>377.03</v>
      </c>
      <c r="J222" s="125">
        <v>0</v>
      </c>
      <c r="K222" s="126">
        <f>IF(Model_dem!$G222="---","---",(Model_dem!$G222/L222)-1)</f>
        <v>0</v>
      </c>
      <c r="L222" s="77">
        <f>IF(AND(Model_dem!$B222=0,Model_dem!$D222=0),Model_dem!$G222,L221)</f>
        <v>740</v>
      </c>
      <c r="M222" s="78" t="str">
        <f t="shared" si="3"/>
        <v>Cardinality-constrained</v>
      </c>
      <c r="N222" s="22"/>
    </row>
    <row r="223" spans="1:14" x14ac:dyDescent="0.3">
      <c r="A223" t="s">
        <v>521</v>
      </c>
      <c r="B223" s="1">
        <v>1</v>
      </c>
      <c r="C223" s="1" t="s">
        <v>28</v>
      </c>
      <c r="D223" s="1">
        <v>25</v>
      </c>
      <c r="E223" s="1">
        <v>0.1</v>
      </c>
      <c r="F223" s="1" t="s">
        <v>0</v>
      </c>
      <c r="G223" s="122">
        <v>748</v>
      </c>
      <c r="H223" s="123">
        <v>0</v>
      </c>
      <c r="I223" s="124">
        <v>383.27</v>
      </c>
      <c r="J223" s="125">
        <v>0</v>
      </c>
      <c r="K223" s="126">
        <f>IF(Model_dem!$G223="---","---",(Model_dem!$G223/L223)-1)</f>
        <v>1.08108108108107E-2</v>
      </c>
      <c r="L223" s="77">
        <f>IF(AND(Model_dem!$B223=0,Model_dem!$D223=0),Model_dem!$G223,L222)</f>
        <v>740</v>
      </c>
      <c r="M223" s="78" t="str">
        <f t="shared" si="3"/>
        <v>Cardinality-constrained</v>
      </c>
      <c r="N223" s="22"/>
    </row>
    <row r="224" spans="1:14" x14ac:dyDescent="0.3">
      <c r="A224" t="s">
        <v>521</v>
      </c>
      <c r="B224" s="1">
        <v>1</v>
      </c>
      <c r="C224" s="1" t="s">
        <v>28</v>
      </c>
      <c r="D224" s="1">
        <v>25</v>
      </c>
      <c r="E224" s="1">
        <v>0.15</v>
      </c>
      <c r="F224" s="1" t="s">
        <v>0</v>
      </c>
      <c r="G224" s="122">
        <v>748</v>
      </c>
      <c r="H224" s="123">
        <v>0</v>
      </c>
      <c r="I224" s="124">
        <v>969.31</v>
      </c>
      <c r="J224" s="125">
        <v>5.8000000000000003E-2</v>
      </c>
      <c r="K224" s="126">
        <f>IF(Model_dem!$G224="---","---",(Model_dem!$G224/L224)-1)</f>
        <v>1.08108108108107E-2</v>
      </c>
      <c r="L224" s="77">
        <f>IF(AND(Model_dem!$B224=0,Model_dem!$D224=0),Model_dem!$G224,L223)</f>
        <v>740</v>
      </c>
      <c r="M224" s="78" t="str">
        <f t="shared" si="3"/>
        <v>Cardinality-constrained</v>
      </c>
      <c r="N224" s="22"/>
    </row>
    <row r="225" spans="1:14" x14ac:dyDescent="0.3">
      <c r="A225" t="s">
        <v>521</v>
      </c>
      <c r="B225" s="1">
        <v>1</v>
      </c>
      <c r="C225" s="1" t="s">
        <v>28</v>
      </c>
      <c r="D225" s="1">
        <v>25</v>
      </c>
      <c r="E225" s="1">
        <v>0.2</v>
      </c>
      <c r="F225" s="1" t="s">
        <v>0</v>
      </c>
      <c r="G225" s="122">
        <v>748</v>
      </c>
      <c r="H225" s="123">
        <v>0</v>
      </c>
      <c r="I225" s="124">
        <v>650.30999999999995</v>
      </c>
      <c r="J225" s="125">
        <v>0.63500000000000001</v>
      </c>
      <c r="K225" s="126">
        <f>IF(Model_dem!$G225="---","---",(Model_dem!$G225/L225)-1)</f>
        <v>1.08108108108107E-2</v>
      </c>
      <c r="L225" s="77">
        <f>IF(AND(Model_dem!$B225=0,Model_dem!$D225=0),Model_dem!$G225,L224)</f>
        <v>740</v>
      </c>
      <c r="M225" s="78" t="str">
        <f t="shared" si="3"/>
        <v>Cardinality-constrained</v>
      </c>
      <c r="N225" s="22"/>
    </row>
    <row r="226" spans="1:14" x14ac:dyDescent="0.3">
      <c r="A226" t="s">
        <v>521</v>
      </c>
      <c r="B226" s="1">
        <v>1</v>
      </c>
      <c r="C226" s="1" t="s">
        <v>28</v>
      </c>
      <c r="D226" s="1">
        <v>50</v>
      </c>
      <c r="E226" s="1">
        <v>0.05</v>
      </c>
      <c r="F226" s="1" t="s">
        <v>0</v>
      </c>
      <c r="G226" s="122">
        <v>740</v>
      </c>
      <c r="H226" s="123">
        <v>0</v>
      </c>
      <c r="I226" s="124">
        <v>354.91</v>
      </c>
      <c r="J226" s="125">
        <v>0</v>
      </c>
      <c r="K226" s="126">
        <f>IF(Model_dem!$G226="---","---",(Model_dem!$G226/L226)-1)</f>
        <v>0</v>
      </c>
      <c r="L226" s="77">
        <f>IF(AND(Model_dem!$B226=0,Model_dem!$D226=0),Model_dem!$G226,L225)</f>
        <v>740</v>
      </c>
      <c r="M226" s="78" t="str">
        <f t="shared" si="3"/>
        <v>Cardinality-constrained</v>
      </c>
      <c r="N226" s="22"/>
    </row>
    <row r="227" spans="1:14" x14ac:dyDescent="0.3">
      <c r="A227" t="s">
        <v>521</v>
      </c>
      <c r="B227" s="1">
        <v>1</v>
      </c>
      <c r="C227" s="1" t="s">
        <v>28</v>
      </c>
      <c r="D227" s="1">
        <v>50</v>
      </c>
      <c r="E227" s="1">
        <v>0.1</v>
      </c>
      <c r="F227" s="1" t="s">
        <v>0</v>
      </c>
      <c r="G227" s="122">
        <v>748</v>
      </c>
      <c r="H227" s="123">
        <v>0</v>
      </c>
      <c r="I227" s="124">
        <v>543.13</v>
      </c>
      <c r="J227" s="125">
        <v>0</v>
      </c>
      <c r="K227" s="126">
        <f>IF(Model_dem!$G227="---","---",(Model_dem!$G227/L227)-1)</f>
        <v>1.08108108108107E-2</v>
      </c>
      <c r="L227" s="77">
        <f>IF(AND(Model_dem!$B227=0,Model_dem!$D227=0),Model_dem!$G227,L226)</f>
        <v>740</v>
      </c>
      <c r="M227" s="78" t="str">
        <f t="shared" si="3"/>
        <v>Cardinality-constrained</v>
      </c>
      <c r="N227" s="22"/>
    </row>
    <row r="228" spans="1:14" x14ac:dyDescent="0.3">
      <c r="A228" t="s">
        <v>521</v>
      </c>
      <c r="B228" s="1">
        <v>1</v>
      </c>
      <c r="C228" s="1" t="s">
        <v>28</v>
      </c>
      <c r="D228" s="1">
        <v>50</v>
      </c>
      <c r="E228" s="1">
        <v>0.15</v>
      </c>
      <c r="F228" s="1" t="s">
        <v>0</v>
      </c>
      <c r="G228" s="122">
        <v>751</v>
      </c>
      <c r="H228" s="123">
        <v>0</v>
      </c>
      <c r="I228" s="124">
        <v>416.36</v>
      </c>
      <c r="J228" s="125">
        <v>1.9E-2</v>
      </c>
      <c r="K228" s="126">
        <f>IF(Model_dem!$G228="---","---",(Model_dem!$G228/L228)-1)</f>
        <v>1.4864864864864824E-2</v>
      </c>
      <c r="L228" s="77">
        <f>IF(AND(Model_dem!$B228=0,Model_dem!$D228=0),Model_dem!$G228,L227)</f>
        <v>740</v>
      </c>
      <c r="M228" s="78" t="str">
        <f t="shared" si="3"/>
        <v>Cardinality-constrained</v>
      </c>
      <c r="N228" s="22"/>
    </row>
    <row r="229" spans="1:14" x14ac:dyDescent="0.3">
      <c r="A229" t="s">
        <v>521</v>
      </c>
      <c r="B229" s="1">
        <v>1</v>
      </c>
      <c r="C229" s="1" t="s">
        <v>28</v>
      </c>
      <c r="D229" s="1">
        <v>50</v>
      </c>
      <c r="E229" s="1">
        <v>0.2</v>
      </c>
      <c r="F229" s="1" t="s">
        <v>0</v>
      </c>
      <c r="G229" s="122">
        <v>772</v>
      </c>
      <c r="H229" s="123">
        <v>0</v>
      </c>
      <c r="I229" s="124">
        <v>429.42</v>
      </c>
      <c r="J229" s="125">
        <v>8.9999999999999993E-3</v>
      </c>
      <c r="K229" s="126">
        <f>IF(Model_dem!$G229="---","---",(Model_dem!$G229/L229)-1)</f>
        <v>4.3243243243243246E-2</v>
      </c>
      <c r="L229" s="77">
        <f>IF(AND(Model_dem!$B229=0,Model_dem!$D229=0),Model_dem!$G229,L228)</f>
        <v>740</v>
      </c>
      <c r="M229" s="78" t="str">
        <f t="shared" si="3"/>
        <v>Cardinality-constrained</v>
      </c>
      <c r="N229" s="22"/>
    </row>
    <row r="230" spans="1:14" x14ac:dyDescent="0.3">
      <c r="A230" t="s">
        <v>521</v>
      </c>
      <c r="B230" s="1">
        <v>2</v>
      </c>
      <c r="C230" s="1" t="s">
        <v>29</v>
      </c>
      <c r="D230" s="1">
        <v>5</v>
      </c>
      <c r="E230" s="1">
        <v>0.05</v>
      </c>
      <c r="F230" s="1" t="s">
        <v>0</v>
      </c>
      <c r="G230" s="122">
        <v>740</v>
      </c>
      <c r="H230" s="123">
        <v>0</v>
      </c>
      <c r="I230" s="124">
        <v>299.04000000000002</v>
      </c>
      <c r="J230" s="125">
        <v>0.48399999999999999</v>
      </c>
      <c r="K230" s="126">
        <f>IF(Model_dem!$G230="---","---",(Model_dem!$G230/L230)-1)</f>
        <v>0</v>
      </c>
      <c r="L230" s="77">
        <f>IF(AND(Model_dem!$B230=0,Model_dem!$D230=0),Model_dem!$G230,L229)</f>
        <v>740</v>
      </c>
      <c r="M230" s="78" t="str">
        <f t="shared" si="3"/>
        <v>Knapsack</v>
      </c>
      <c r="N230" s="22"/>
    </row>
    <row r="231" spans="1:14" x14ac:dyDescent="0.3">
      <c r="A231" t="s">
        <v>521</v>
      </c>
      <c r="B231" s="1">
        <v>2</v>
      </c>
      <c r="C231" s="1" t="s">
        <v>29</v>
      </c>
      <c r="D231" s="1">
        <v>5</v>
      </c>
      <c r="E231" s="1">
        <v>0.1</v>
      </c>
      <c r="F231" s="1" t="s">
        <v>0</v>
      </c>
      <c r="G231" s="122">
        <v>740</v>
      </c>
      <c r="H231" s="123">
        <v>0</v>
      </c>
      <c r="I231" s="124">
        <v>125.29</v>
      </c>
      <c r="J231" s="125">
        <v>0.999</v>
      </c>
      <c r="K231" s="126">
        <f>IF(Model_dem!$G231="---","---",(Model_dem!$G231/L231)-1)</f>
        <v>0</v>
      </c>
      <c r="L231" s="77">
        <f>IF(AND(Model_dem!$B231=0,Model_dem!$D231=0),Model_dem!$G231,L230)</f>
        <v>740</v>
      </c>
      <c r="M231" s="78" t="str">
        <f t="shared" si="3"/>
        <v>Knapsack</v>
      </c>
      <c r="N231" s="22"/>
    </row>
    <row r="232" spans="1:14" x14ac:dyDescent="0.3">
      <c r="A232" t="s">
        <v>521</v>
      </c>
      <c r="B232" s="1">
        <v>2</v>
      </c>
      <c r="C232" s="1" t="s">
        <v>29</v>
      </c>
      <c r="D232" s="1">
        <v>5</v>
      </c>
      <c r="E232" s="1">
        <v>0.15</v>
      </c>
      <c r="F232" s="1" t="s">
        <v>0</v>
      </c>
      <c r="G232" s="122">
        <v>740</v>
      </c>
      <c r="H232" s="123">
        <v>0</v>
      </c>
      <c r="I232" s="124">
        <v>270.63</v>
      </c>
      <c r="J232" s="125">
        <v>0.98299999999999998</v>
      </c>
      <c r="K232" s="126">
        <f>IF(Model_dem!$G232="---","---",(Model_dem!$G232/L232)-1)</f>
        <v>0</v>
      </c>
      <c r="L232" s="77">
        <f>IF(AND(Model_dem!$B232=0,Model_dem!$D232=0),Model_dem!$G232,L231)</f>
        <v>740</v>
      </c>
      <c r="M232" s="78" t="str">
        <f t="shared" si="3"/>
        <v>Knapsack</v>
      </c>
      <c r="N232" s="22"/>
    </row>
    <row r="233" spans="1:14" x14ac:dyDescent="0.3">
      <c r="A233" t="s">
        <v>521</v>
      </c>
      <c r="B233" s="1">
        <v>2</v>
      </c>
      <c r="C233" s="1" t="s">
        <v>29</v>
      </c>
      <c r="D233" s="1">
        <v>5</v>
      </c>
      <c r="E233" s="1">
        <v>0.2</v>
      </c>
      <c r="F233" s="1" t="s">
        <v>0</v>
      </c>
      <c r="G233" s="122">
        <v>740</v>
      </c>
      <c r="H233" s="123">
        <v>0</v>
      </c>
      <c r="I233" s="124">
        <v>123.11</v>
      </c>
      <c r="J233" s="125">
        <v>0.999</v>
      </c>
      <c r="K233" s="126">
        <f>IF(Model_dem!$G233="---","---",(Model_dem!$G233/L233)-1)</f>
        <v>0</v>
      </c>
      <c r="L233" s="77">
        <f>IF(AND(Model_dem!$B233=0,Model_dem!$D233=0),Model_dem!$G233,L232)</f>
        <v>740</v>
      </c>
      <c r="M233" s="78" t="str">
        <f t="shared" si="3"/>
        <v>Knapsack</v>
      </c>
      <c r="N233" s="22"/>
    </row>
    <row r="234" spans="1:14" x14ac:dyDescent="0.3">
      <c r="A234" t="s">
        <v>521</v>
      </c>
      <c r="B234" s="1">
        <v>2</v>
      </c>
      <c r="C234" s="1" t="s">
        <v>29</v>
      </c>
      <c r="D234" s="1">
        <v>10</v>
      </c>
      <c r="E234" s="1">
        <v>0.05</v>
      </c>
      <c r="F234" s="1" t="s">
        <v>0</v>
      </c>
      <c r="G234" s="122">
        <v>740</v>
      </c>
      <c r="H234" s="123">
        <v>0</v>
      </c>
      <c r="I234" s="124">
        <v>82.62</v>
      </c>
      <c r="J234" s="125">
        <v>0</v>
      </c>
      <c r="K234" s="126">
        <f>IF(Model_dem!$G234="---","---",(Model_dem!$G234/L234)-1)</f>
        <v>0</v>
      </c>
      <c r="L234" s="77">
        <f>IF(AND(Model_dem!$B234=0,Model_dem!$D234=0),Model_dem!$G234,L233)</f>
        <v>740</v>
      </c>
      <c r="M234" s="78" t="str">
        <f t="shared" si="3"/>
        <v>Knapsack</v>
      </c>
      <c r="N234" s="22"/>
    </row>
    <row r="235" spans="1:14" x14ac:dyDescent="0.3">
      <c r="A235" t="s">
        <v>521</v>
      </c>
      <c r="B235" s="1">
        <v>2</v>
      </c>
      <c r="C235" s="1" t="s">
        <v>29</v>
      </c>
      <c r="D235" s="1">
        <v>10</v>
      </c>
      <c r="E235" s="1">
        <v>0.1</v>
      </c>
      <c r="F235" s="1" t="s">
        <v>0</v>
      </c>
      <c r="G235" s="122">
        <v>740</v>
      </c>
      <c r="H235" s="123">
        <v>0</v>
      </c>
      <c r="I235" s="124">
        <v>415.87</v>
      </c>
      <c r="J235" s="125">
        <v>0.73499999999999999</v>
      </c>
      <c r="K235" s="126">
        <f>IF(Model_dem!$G235="---","---",(Model_dem!$G235/L235)-1)</f>
        <v>0</v>
      </c>
      <c r="L235" s="77">
        <f>IF(AND(Model_dem!$B235=0,Model_dem!$D235=0),Model_dem!$G235,L234)</f>
        <v>740</v>
      </c>
      <c r="M235" s="78" t="str">
        <f t="shared" si="3"/>
        <v>Knapsack</v>
      </c>
      <c r="N235" s="22"/>
    </row>
    <row r="236" spans="1:14" x14ac:dyDescent="0.3">
      <c r="A236" t="s">
        <v>521</v>
      </c>
      <c r="B236" s="1">
        <v>2</v>
      </c>
      <c r="C236" s="1" t="s">
        <v>29</v>
      </c>
      <c r="D236" s="1">
        <v>10</v>
      </c>
      <c r="E236" s="1">
        <v>0.15</v>
      </c>
      <c r="F236" s="1" t="s">
        <v>0</v>
      </c>
      <c r="G236" s="122">
        <v>740</v>
      </c>
      <c r="H236" s="123">
        <v>0</v>
      </c>
      <c r="I236" s="124">
        <v>115.7</v>
      </c>
      <c r="J236" s="125">
        <v>0.98299999999999998</v>
      </c>
      <c r="K236" s="126">
        <f>IF(Model_dem!$G236="---","---",(Model_dem!$G236/L236)-1)</f>
        <v>0</v>
      </c>
      <c r="L236" s="77">
        <f>IF(AND(Model_dem!$B236=0,Model_dem!$D236=0),Model_dem!$G236,L235)</f>
        <v>740</v>
      </c>
      <c r="M236" s="78" t="str">
        <f t="shared" si="3"/>
        <v>Knapsack</v>
      </c>
      <c r="N236" s="22"/>
    </row>
    <row r="237" spans="1:14" x14ac:dyDescent="0.3">
      <c r="A237" t="s">
        <v>521</v>
      </c>
      <c r="B237" s="1">
        <v>2</v>
      </c>
      <c r="C237" s="1" t="s">
        <v>29</v>
      </c>
      <c r="D237" s="1">
        <v>10</v>
      </c>
      <c r="E237" s="1">
        <v>0.2</v>
      </c>
      <c r="F237" s="1" t="s">
        <v>0</v>
      </c>
      <c r="G237" s="122">
        <v>748</v>
      </c>
      <c r="H237" s="123">
        <v>0</v>
      </c>
      <c r="I237" s="124">
        <v>307.99</v>
      </c>
      <c r="J237" s="125">
        <v>0.63500000000000001</v>
      </c>
      <c r="K237" s="126">
        <f>IF(Model_dem!$G237="---","---",(Model_dem!$G237/L237)-1)</f>
        <v>1.08108108108107E-2</v>
      </c>
      <c r="L237" s="77">
        <f>IF(AND(Model_dem!$B237=0,Model_dem!$D237=0),Model_dem!$G237,L236)</f>
        <v>740</v>
      </c>
      <c r="M237" s="78" t="str">
        <f t="shared" si="3"/>
        <v>Knapsack</v>
      </c>
      <c r="N237" s="22"/>
    </row>
    <row r="238" spans="1:14" x14ac:dyDescent="0.3">
      <c r="A238" t="s">
        <v>521</v>
      </c>
      <c r="B238" s="1">
        <v>2</v>
      </c>
      <c r="C238" s="1" t="s">
        <v>29</v>
      </c>
      <c r="D238" s="1">
        <v>25</v>
      </c>
      <c r="E238" s="1">
        <v>0.05</v>
      </c>
      <c r="F238" s="1" t="s">
        <v>0</v>
      </c>
      <c r="G238" s="122">
        <v>740</v>
      </c>
      <c r="H238" s="123">
        <v>0</v>
      </c>
      <c r="I238" s="124">
        <v>174.61</v>
      </c>
      <c r="J238" s="125">
        <v>0.48399999999999999</v>
      </c>
      <c r="K238" s="126">
        <f>IF(Model_dem!$G238="---","---",(Model_dem!$G238/L238)-1)</f>
        <v>0</v>
      </c>
      <c r="L238" s="77">
        <f>IF(AND(Model_dem!$B238=0,Model_dem!$D238=0),Model_dem!$G238,L237)</f>
        <v>740</v>
      </c>
      <c r="M238" s="78" t="str">
        <f t="shared" si="3"/>
        <v>Knapsack</v>
      </c>
      <c r="N238" s="22"/>
    </row>
    <row r="239" spans="1:14" x14ac:dyDescent="0.3">
      <c r="A239" t="s">
        <v>521</v>
      </c>
      <c r="B239" s="1">
        <v>2</v>
      </c>
      <c r="C239" s="1" t="s">
        <v>29</v>
      </c>
      <c r="D239" s="1">
        <v>25</v>
      </c>
      <c r="E239" s="1">
        <v>0.1</v>
      </c>
      <c r="F239" s="1" t="s">
        <v>0</v>
      </c>
      <c r="G239" s="122">
        <v>748</v>
      </c>
      <c r="H239" s="123">
        <v>0</v>
      </c>
      <c r="I239" s="124">
        <v>249.26</v>
      </c>
      <c r="J239" s="125">
        <v>0</v>
      </c>
      <c r="K239" s="126">
        <f>IF(Model_dem!$G239="---","---",(Model_dem!$G239/L239)-1)</f>
        <v>1.08108108108107E-2</v>
      </c>
      <c r="L239" s="77">
        <f>IF(AND(Model_dem!$B239=0,Model_dem!$D239=0),Model_dem!$G239,L238)</f>
        <v>740</v>
      </c>
      <c r="M239" s="78" t="str">
        <f t="shared" si="3"/>
        <v>Knapsack</v>
      </c>
      <c r="N239" s="22"/>
    </row>
    <row r="240" spans="1:14" x14ac:dyDescent="0.3">
      <c r="A240" t="s">
        <v>521</v>
      </c>
      <c r="B240" s="1">
        <v>2</v>
      </c>
      <c r="C240" s="1" t="s">
        <v>29</v>
      </c>
      <c r="D240" s="1">
        <v>25</v>
      </c>
      <c r="E240" s="1">
        <v>0.15</v>
      </c>
      <c r="F240" s="1" t="s">
        <v>0</v>
      </c>
      <c r="G240" s="122">
        <v>748</v>
      </c>
      <c r="H240" s="123">
        <v>0</v>
      </c>
      <c r="I240" s="124">
        <v>427.28</v>
      </c>
      <c r="J240" s="125">
        <v>5.8000000000000003E-2</v>
      </c>
      <c r="K240" s="126">
        <f>IF(Model_dem!$G240="---","---",(Model_dem!$G240/L240)-1)</f>
        <v>1.08108108108107E-2</v>
      </c>
      <c r="L240" s="77">
        <f>IF(AND(Model_dem!$B240=0,Model_dem!$D240=0),Model_dem!$G240,L239)</f>
        <v>740</v>
      </c>
      <c r="M240" s="78" t="str">
        <f t="shared" si="3"/>
        <v>Knapsack</v>
      </c>
      <c r="N240" s="22"/>
    </row>
    <row r="241" spans="1:14" x14ac:dyDescent="0.3">
      <c r="A241" t="s">
        <v>521</v>
      </c>
      <c r="B241" s="1">
        <v>2</v>
      </c>
      <c r="C241" s="1" t="s">
        <v>29</v>
      </c>
      <c r="D241" s="1">
        <v>25</v>
      </c>
      <c r="E241" s="1">
        <v>0.2</v>
      </c>
      <c r="F241" s="1" t="s">
        <v>0</v>
      </c>
      <c r="G241" s="122">
        <v>748</v>
      </c>
      <c r="H241" s="123">
        <v>0</v>
      </c>
      <c r="I241" s="124">
        <v>358.39</v>
      </c>
      <c r="J241" s="125">
        <v>0.63500000000000001</v>
      </c>
      <c r="K241" s="126">
        <f>IF(Model_dem!$G241="---","---",(Model_dem!$G241/L241)-1)</f>
        <v>1.08108108108107E-2</v>
      </c>
      <c r="L241" s="77">
        <f>IF(AND(Model_dem!$B241=0,Model_dem!$D241=0),Model_dem!$G241,L240)</f>
        <v>740</v>
      </c>
      <c r="M241" s="78" t="str">
        <f t="shared" si="3"/>
        <v>Knapsack</v>
      </c>
      <c r="N241" s="22"/>
    </row>
    <row r="242" spans="1:14" x14ac:dyDescent="0.3">
      <c r="A242" t="s">
        <v>521</v>
      </c>
      <c r="B242" s="1">
        <v>2</v>
      </c>
      <c r="C242" s="1" t="s">
        <v>29</v>
      </c>
      <c r="D242" s="1">
        <v>50</v>
      </c>
      <c r="E242" s="1">
        <v>0.05</v>
      </c>
      <c r="F242" s="1" t="s">
        <v>0</v>
      </c>
      <c r="G242" s="122">
        <v>748</v>
      </c>
      <c r="H242" s="123">
        <v>0</v>
      </c>
      <c r="I242" s="124">
        <v>407.16</v>
      </c>
      <c r="J242" s="125">
        <v>0</v>
      </c>
      <c r="K242" s="126">
        <f>IF(Model_dem!$G242="---","---",(Model_dem!$G242/L242)-1)</f>
        <v>1.08108108108107E-2</v>
      </c>
      <c r="L242" s="77">
        <f>IF(AND(Model_dem!$B242=0,Model_dem!$D242=0),Model_dem!$G242,L241)</f>
        <v>740</v>
      </c>
      <c r="M242" s="78" t="str">
        <f t="shared" si="3"/>
        <v>Knapsack</v>
      </c>
      <c r="N242" s="22"/>
    </row>
    <row r="243" spans="1:14" x14ac:dyDescent="0.3">
      <c r="A243" t="s">
        <v>521</v>
      </c>
      <c r="B243" s="1">
        <v>2</v>
      </c>
      <c r="C243" s="1" t="s">
        <v>29</v>
      </c>
      <c r="D243" s="1">
        <v>50</v>
      </c>
      <c r="E243" s="1">
        <v>0.1</v>
      </c>
      <c r="F243" s="1" t="s">
        <v>0</v>
      </c>
      <c r="G243" s="122">
        <v>748</v>
      </c>
      <c r="H243" s="123">
        <v>0</v>
      </c>
      <c r="I243" s="124">
        <v>392.02</v>
      </c>
      <c r="J243" s="125">
        <v>0</v>
      </c>
      <c r="K243" s="126">
        <f>IF(Model_dem!$G243="---","---",(Model_dem!$G243/L243)-1)</f>
        <v>1.08108108108107E-2</v>
      </c>
      <c r="L243" s="77">
        <f>IF(AND(Model_dem!$B243=0,Model_dem!$D243=0),Model_dem!$G243,L242)</f>
        <v>740</v>
      </c>
      <c r="M243" s="78" t="str">
        <f t="shared" si="3"/>
        <v>Knapsack</v>
      </c>
      <c r="N243" s="22"/>
    </row>
    <row r="244" spans="1:14" x14ac:dyDescent="0.3">
      <c r="A244" t="s">
        <v>521</v>
      </c>
      <c r="B244" s="1">
        <v>2</v>
      </c>
      <c r="C244" s="1" t="s">
        <v>29</v>
      </c>
      <c r="D244" s="1">
        <v>50</v>
      </c>
      <c r="E244" s="1">
        <v>0.15</v>
      </c>
      <c r="F244" s="1" t="s">
        <v>0</v>
      </c>
      <c r="G244" s="122">
        <v>756</v>
      </c>
      <c r="H244" s="123">
        <v>0</v>
      </c>
      <c r="I244" s="124">
        <v>900.8</v>
      </c>
      <c r="J244" s="125">
        <v>8.9999999999999993E-3</v>
      </c>
      <c r="K244" s="126">
        <f>IF(Model_dem!$G244="---","---",(Model_dem!$G244/L244)-1)</f>
        <v>2.1621621621621623E-2</v>
      </c>
      <c r="L244" s="77">
        <f>IF(AND(Model_dem!$B244=0,Model_dem!$D244=0),Model_dem!$G244,L243)</f>
        <v>740</v>
      </c>
      <c r="M244" s="78" t="str">
        <f t="shared" si="3"/>
        <v>Knapsack</v>
      </c>
      <c r="N244" s="22"/>
    </row>
    <row r="245" spans="1:14" x14ac:dyDescent="0.3">
      <c r="A245" t="s">
        <v>521</v>
      </c>
      <c r="B245" s="1">
        <v>2</v>
      </c>
      <c r="C245" s="1" t="s">
        <v>29</v>
      </c>
      <c r="D245" s="1">
        <v>50</v>
      </c>
      <c r="E245" s="1">
        <v>0.2</v>
      </c>
      <c r="F245" s="1" t="s">
        <v>0</v>
      </c>
      <c r="G245" s="122">
        <v>773</v>
      </c>
      <c r="H245" s="123">
        <v>0</v>
      </c>
      <c r="I245" s="124">
        <v>458.85</v>
      </c>
      <c r="J245" s="125">
        <v>0.16300000000000001</v>
      </c>
      <c r="K245" s="126">
        <f>IF(Model_dem!$G245="---","---",(Model_dem!$G245/L245)-1)</f>
        <v>4.4594594594594694E-2</v>
      </c>
      <c r="L245" s="77">
        <f>IF(AND(Model_dem!$B245=0,Model_dem!$D245=0),Model_dem!$G245,L244)</f>
        <v>740</v>
      </c>
      <c r="M245" s="78" t="str">
        <f t="shared" si="3"/>
        <v>Knapsack</v>
      </c>
      <c r="N245" s="22"/>
    </row>
    <row r="246" spans="1:14" hidden="1" x14ac:dyDescent="0.3">
      <c r="A246" t="s">
        <v>521</v>
      </c>
      <c r="B246" s="1">
        <v>3</v>
      </c>
      <c r="C246" s="1" t="s">
        <v>1930</v>
      </c>
      <c r="D246" s="1">
        <v>0</v>
      </c>
      <c r="E246" s="1">
        <v>0.05</v>
      </c>
      <c r="F246" s="1" t="s">
        <v>0</v>
      </c>
      <c r="G246" s="1">
        <v>748</v>
      </c>
      <c r="H246" s="75">
        <v>0</v>
      </c>
      <c r="I246" s="1">
        <v>193.69</v>
      </c>
      <c r="J246" s="76">
        <v>0</v>
      </c>
      <c r="K246" s="112">
        <f>IF(Model_dem!$G246="---","---",(Model_dem!$G246/L246)-1)</f>
        <v>1.08108108108107E-2</v>
      </c>
      <c r="L246" s="77">
        <f>IF(AND(Model_dem!$B246=0,Model_dem!$D246=0),Model_dem!$G246,L245)</f>
        <v>740</v>
      </c>
      <c r="M246" s="78" t="str">
        <f t="shared" si="3"/>
        <v>Factor Model</v>
      </c>
      <c r="N246" s="22"/>
    </row>
    <row r="247" spans="1:14" hidden="1" x14ac:dyDescent="0.3">
      <c r="A247" t="s">
        <v>521</v>
      </c>
      <c r="B247" s="1">
        <v>3</v>
      </c>
      <c r="C247" s="1" t="s">
        <v>1930</v>
      </c>
      <c r="D247" s="1">
        <v>0</v>
      </c>
      <c r="E247" s="1">
        <v>0.1</v>
      </c>
      <c r="F247" s="1" t="s">
        <v>4</v>
      </c>
      <c r="G247" s="1" t="s">
        <v>3</v>
      </c>
      <c r="H247" s="75" t="s">
        <v>3</v>
      </c>
      <c r="I247" s="1">
        <v>0.25</v>
      </c>
      <c r="J247" s="1"/>
      <c r="K247" s="112" t="str">
        <f>IF(Model_dem!$G247="---","---",(Model_dem!$G247/L247)-1)</f>
        <v>---</v>
      </c>
      <c r="L247" s="77">
        <f>IF(AND(Model_dem!$B247=0,Model_dem!$D247=0),Model_dem!$G247,L246)</f>
        <v>740</v>
      </c>
      <c r="M247" s="78" t="str">
        <f t="shared" si="3"/>
        <v>Factor Model</v>
      </c>
      <c r="N247" s="22"/>
    </row>
    <row r="248" spans="1:14" hidden="1" x14ac:dyDescent="0.3">
      <c r="A248" t="s">
        <v>521</v>
      </c>
      <c r="B248" s="1">
        <v>3</v>
      </c>
      <c r="C248" s="1" t="s">
        <v>1930</v>
      </c>
      <c r="D248" s="1">
        <v>0</v>
      </c>
      <c r="E248" s="1">
        <v>0.15</v>
      </c>
      <c r="F248" s="1" t="s">
        <v>4</v>
      </c>
      <c r="G248" s="1" t="s">
        <v>3</v>
      </c>
      <c r="H248" s="75" t="s">
        <v>3</v>
      </c>
      <c r="I248" s="1">
        <v>0.27</v>
      </c>
      <c r="J248" s="1"/>
      <c r="K248" s="112" t="str">
        <f>IF(Model_dem!$G248="---","---",(Model_dem!$G248/L248)-1)</f>
        <v>---</v>
      </c>
      <c r="L248" s="77">
        <f>IF(AND(Model_dem!$B248=0,Model_dem!$D248=0),Model_dem!$G248,L247)</f>
        <v>740</v>
      </c>
      <c r="M248" s="78" t="str">
        <f t="shared" si="3"/>
        <v>Factor Model</v>
      </c>
      <c r="N248" s="22"/>
    </row>
    <row r="249" spans="1:14" hidden="1" x14ac:dyDescent="0.3">
      <c r="A249" t="s">
        <v>521</v>
      </c>
      <c r="B249" s="1">
        <v>3</v>
      </c>
      <c r="C249" s="1" t="s">
        <v>1930</v>
      </c>
      <c r="D249" s="1">
        <v>0</v>
      </c>
      <c r="E249" s="1">
        <v>0.2</v>
      </c>
      <c r="F249" s="1" t="s">
        <v>4</v>
      </c>
      <c r="G249" s="1" t="s">
        <v>3</v>
      </c>
      <c r="H249" s="75" t="s">
        <v>3</v>
      </c>
      <c r="I249" s="1">
        <v>0.33</v>
      </c>
      <c r="J249" s="1"/>
      <c r="K249" s="112" t="str">
        <f>IF(Model_dem!$G249="---","---",(Model_dem!$G249/L249)-1)</f>
        <v>---</v>
      </c>
      <c r="L249" s="77">
        <f>IF(AND(Model_dem!$B249=0,Model_dem!$D249=0),Model_dem!$G249,L248)</f>
        <v>740</v>
      </c>
      <c r="M249" s="78" t="str">
        <f t="shared" si="3"/>
        <v>Factor Model</v>
      </c>
      <c r="N249" s="22"/>
    </row>
    <row r="250" spans="1:14" hidden="1" x14ac:dyDescent="0.3">
      <c r="A250" t="s">
        <v>521</v>
      </c>
      <c r="B250" s="1">
        <v>3</v>
      </c>
      <c r="C250" s="1" t="s">
        <v>1930</v>
      </c>
      <c r="D250" s="1">
        <v>10</v>
      </c>
      <c r="E250" s="1">
        <v>0.05</v>
      </c>
      <c r="F250" s="1" t="s">
        <v>0</v>
      </c>
      <c r="G250" s="1">
        <v>748</v>
      </c>
      <c r="H250" s="75">
        <v>0</v>
      </c>
      <c r="I250" s="1">
        <v>257.7</v>
      </c>
      <c r="J250" s="76">
        <v>0</v>
      </c>
      <c r="K250" s="112">
        <f>IF(Model_dem!$G250="---","---",(Model_dem!$G250/L250)-1)</f>
        <v>1.08108108108107E-2</v>
      </c>
      <c r="L250" s="77">
        <f>IF(AND(Model_dem!$B250=0,Model_dem!$D250=0),Model_dem!$G250,L249)</f>
        <v>740</v>
      </c>
      <c r="M250" s="78" t="str">
        <f t="shared" si="3"/>
        <v>Factor Model</v>
      </c>
      <c r="N250" s="22"/>
    </row>
    <row r="251" spans="1:14" hidden="1" x14ac:dyDescent="0.3">
      <c r="A251" t="s">
        <v>521</v>
      </c>
      <c r="B251" s="1">
        <v>3</v>
      </c>
      <c r="C251" s="1" t="s">
        <v>1930</v>
      </c>
      <c r="D251" s="1">
        <v>10</v>
      </c>
      <c r="E251" s="1">
        <v>0.1</v>
      </c>
      <c r="F251" s="1" t="s">
        <v>4</v>
      </c>
      <c r="G251" s="1" t="s">
        <v>3</v>
      </c>
      <c r="H251" s="75" t="s">
        <v>3</v>
      </c>
      <c r="I251" s="1">
        <v>0.28999999999999998</v>
      </c>
      <c r="J251" s="1"/>
      <c r="K251" s="112" t="str">
        <f>IF(Model_dem!$G251="---","---",(Model_dem!$G251/L251)-1)</f>
        <v>---</v>
      </c>
      <c r="L251" s="77">
        <f>IF(AND(Model_dem!$B251=0,Model_dem!$D251=0),Model_dem!$G251,L250)</f>
        <v>740</v>
      </c>
      <c r="M251" s="78" t="str">
        <f t="shared" si="3"/>
        <v>Factor Model</v>
      </c>
      <c r="N251" s="22"/>
    </row>
    <row r="252" spans="1:14" hidden="1" x14ac:dyDescent="0.3">
      <c r="A252" t="s">
        <v>521</v>
      </c>
      <c r="B252" s="1">
        <v>3</v>
      </c>
      <c r="C252" s="1" t="s">
        <v>1930</v>
      </c>
      <c r="D252" s="1">
        <v>10</v>
      </c>
      <c r="E252" s="1">
        <v>0.15</v>
      </c>
      <c r="F252" s="1" t="s">
        <v>4</v>
      </c>
      <c r="G252" s="1" t="s">
        <v>3</v>
      </c>
      <c r="H252" s="75" t="s">
        <v>3</v>
      </c>
      <c r="I252" s="1">
        <v>0.3</v>
      </c>
      <c r="J252" s="1"/>
      <c r="K252" s="112" t="str">
        <f>IF(Model_dem!$G252="---","---",(Model_dem!$G252/L252)-1)</f>
        <v>---</v>
      </c>
      <c r="L252" s="77">
        <f>IF(AND(Model_dem!$B252=0,Model_dem!$D252=0),Model_dem!$G252,L251)</f>
        <v>740</v>
      </c>
      <c r="M252" s="78" t="str">
        <f t="shared" si="3"/>
        <v>Factor Model</v>
      </c>
      <c r="N252" s="22"/>
    </row>
    <row r="253" spans="1:14" hidden="1" x14ac:dyDescent="0.3">
      <c r="A253" t="s">
        <v>521</v>
      </c>
      <c r="B253" s="1">
        <v>3</v>
      </c>
      <c r="C253" s="1" t="s">
        <v>1930</v>
      </c>
      <c r="D253" s="1">
        <v>10</v>
      </c>
      <c r="E253" s="1">
        <v>0.2</v>
      </c>
      <c r="F253" s="1" t="s">
        <v>4</v>
      </c>
      <c r="G253" s="1" t="s">
        <v>3</v>
      </c>
      <c r="H253" s="75" t="s">
        <v>3</v>
      </c>
      <c r="I253" s="1">
        <v>0.25</v>
      </c>
      <c r="J253" s="1"/>
      <c r="K253" s="112" t="str">
        <f>IF(Model_dem!$G253="---","---",(Model_dem!$G253/L253)-1)</f>
        <v>---</v>
      </c>
      <c r="L253" s="77">
        <f>IF(AND(Model_dem!$B253=0,Model_dem!$D253=0),Model_dem!$G253,L252)</f>
        <v>740</v>
      </c>
      <c r="M253" s="78" t="str">
        <f t="shared" si="3"/>
        <v>Factor Model</v>
      </c>
      <c r="N253" s="22"/>
    </row>
    <row r="254" spans="1:14" hidden="1" x14ac:dyDescent="0.3">
      <c r="A254" t="s">
        <v>521</v>
      </c>
      <c r="B254" s="1">
        <v>3</v>
      </c>
      <c r="C254" s="1" t="s">
        <v>1930</v>
      </c>
      <c r="D254" s="1">
        <v>25</v>
      </c>
      <c r="E254" s="1">
        <v>0.05</v>
      </c>
      <c r="F254" s="1" t="s">
        <v>0</v>
      </c>
      <c r="G254" s="1">
        <v>748</v>
      </c>
      <c r="H254" s="75">
        <v>0</v>
      </c>
      <c r="I254" s="1">
        <v>33.93</v>
      </c>
      <c r="J254" s="76">
        <v>0</v>
      </c>
      <c r="K254" s="112">
        <f>IF(Model_dem!$G254="---","---",(Model_dem!$G254/L254)-1)</f>
        <v>1.08108108108107E-2</v>
      </c>
      <c r="L254" s="77">
        <f>IF(AND(Model_dem!$B254=0,Model_dem!$D254=0),Model_dem!$G254,L253)</f>
        <v>740</v>
      </c>
      <c r="M254" s="78" t="str">
        <f t="shared" si="3"/>
        <v>Factor Model</v>
      </c>
      <c r="N254" s="22"/>
    </row>
    <row r="255" spans="1:14" hidden="1" x14ac:dyDescent="0.3">
      <c r="A255" t="s">
        <v>521</v>
      </c>
      <c r="B255" s="1">
        <v>3</v>
      </c>
      <c r="C255" s="1" t="s">
        <v>1930</v>
      </c>
      <c r="D255" s="1">
        <v>25</v>
      </c>
      <c r="E255" s="1">
        <v>0.1</v>
      </c>
      <c r="F255" s="1" t="s">
        <v>4</v>
      </c>
      <c r="G255" s="1" t="s">
        <v>3</v>
      </c>
      <c r="H255" s="75" t="s">
        <v>3</v>
      </c>
      <c r="I255" s="1">
        <v>0.25</v>
      </c>
      <c r="J255" s="1"/>
      <c r="K255" s="112" t="str">
        <f>IF(Model_dem!$G255="---","---",(Model_dem!$G255/L255)-1)</f>
        <v>---</v>
      </c>
      <c r="L255" s="77">
        <f>IF(AND(Model_dem!$B255=0,Model_dem!$D255=0),Model_dem!$G255,L254)</f>
        <v>740</v>
      </c>
      <c r="M255" s="78" t="str">
        <f t="shared" si="3"/>
        <v>Factor Model</v>
      </c>
      <c r="N255" s="22"/>
    </row>
    <row r="256" spans="1:14" hidden="1" x14ac:dyDescent="0.3">
      <c r="A256" t="s">
        <v>521</v>
      </c>
      <c r="B256" s="1">
        <v>3</v>
      </c>
      <c r="C256" s="1" t="s">
        <v>1930</v>
      </c>
      <c r="D256" s="1">
        <v>25</v>
      </c>
      <c r="E256" s="1">
        <v>0.15</v>
      </c>
      <c r="F256" s="1" t="s">
        <v>4</v>
      </c>
      <c r="G256" s="1" t="s">
        <v>3</v>
      </c>
      <c r="H256" s="75" t="s">
        <v>3</v>
      </c>
      <c r="I256" s="1">
        <v>0.21</v>
      </c>
      <c r="J256" s="1"/>
      <c r="K256" s="112" t="str">
        <f>IF(Model_dem!$G256="---","---",(Model_dem!$G256/L256)-1)</f>
        <v>---</v>
      </c>
      <c r="L256" s="77">
        <f>IF(AND(Model_dem!$B256=0,Model_dem!$D256=0),Model_dem!$G256,L255)</f>
        <v>740</v>
      </c>
      <c r="M256" s="78" t="str">
        <f t="shared" si="3"/>
        <v>Factor Model</v>
      </c>
      <c r="N256" s="22"/>
    </row>
    <row r="257" spans="1:14" hidden="1" x14ac:dyDescent="0.3">
      <c r="A257" t="s">
        <v>521</v>
      </c>
      <c r="B257" s="1">
        <v>3</v>
      </c>
      <c r="C257" s="1" t="s">
        <v>1930</v>
      </c>
      <c r="D257" s="1">
        <v>25</v>
      </c>
      <c r="E257" s="1">
        <v>0.2</v>
      </c>
      <c r="F257" s="1" t="s">
        <v>4</v>
      </c>
      <c r="G257" s="1" t="s">
        <v>3</v>
      </c>
      <c r="H257" s="75" t="s">
        <v>3</v>
      </c>
      <c r="I257" s="1">
        <v>0.26</v>
      </c>
      <c r="J257" s="1"/>
      <c r="K257" s="112" t="str">
        <f>IF(Model_dem!$G257="---","---",(Model_dem!$G257/L257)-1)</f>
        <v>---</v>
      </c>
      <c r="L257" s="77">
        <f>IF(AND(Model_dem!$B257=0,Model_dem!$D257=0),Model_dem!$G257,L256)</f>
        <v>740</v>
      </c>
      <c r="M257" s="78" t="str">
        <f t="shared" si="3"/>
        <v>Factor Model</v>
      </c>
      <c r="N257" s="22"/>
    </row>
    <row r="258" spans="1:14" hidden="1" x14ac:dyDescent="0.3">
      <c r="A258" t="s">
        <v>521</v>
      </c>
      <c r="B258" s="1">
        <v>3</v>
      </c>
      <c r="C258" s="1" t="s">
        <v>1930</v>
      </c>
      <c r="D258" s="1">
        <v>50</v>
      </c>
      <c r="E258" s="1">
        <v>0.05</v>
      </c>
      <c r="F258" s="1" t="s">
        <v>0</v>
      </c>
      <c r="G258" s="1">
        <v>748</v>
      </c>
      <c r="H258" s="75">
        <v>0</v>
      </c>
      <c r="I258" s="1">
        <v>101.99</v>
      </c>
      <c r="J258" s="76">
        <v>0</v>
      </c>
      <c r="K258" s="112">
        <f>IF(Model_dem!$G258="---","---",(Model_dem!$G258/L258)-1)</f>
        <v>1.08108108108107E-2</v>
      </c>
      <c r="L258" s="77">
        <f>IF(AND(Model_dem!$B258=0,Model_dem!$D258=0),Model_dem!$G258,L257)</f>
        <v>740</v>
      </c>
      <c r="M258" s="78" t="str">
        <f t="shared" si="3"/>
        <v>Factor Model</v>
      </c>
      <c r="N258" s="22"/>
    </row>
    <row r="259" spans="1:14" hidden="1" x14ac:dyDescent="0.3">
      <c r="A259" t="s">
        <v>521</v>
      </c>
      <c r="B259" s="1">
        <v>3</v>
      </c>
      <c r="C259" s="1" t="s">
        <v>1930</v>
      </c>
      <c r="D259" s="1">
        <v>50</v>
      </c>
      <c r="E259" s="1">
        <v>0.1</v>
      </c>
      <c r="F259" s="1" t="s">
        <v>4</v>
      </c>
      <c r="G259" s="1" t="s">
        <v>3</v>
      </c>
      <c r="H259" s="75" t="s">
        <v>3</v>
      </c>
      <c r="I259" s="1">
        <v>0.28000000000000003</v>
      </c>
      <c r="J259" s="1"/>
      <c r="K259" s="112" t="str">
        <f>IF(Model_dem!$G259="---","---",(Model_dem!$G259/L259)-1)</f>
        <v>---</v>
      </c>
      <c r="L259" s="77">
        <f>IF(AND(Model_dem!$B259=0,Model_dem!$D259=0),Model_dem!$G259,L258)</f>
        <v>740</v>
      </c>
      <c r="M259" s="78" t="str">
        <f t="shared" ref="M259:M322" si="4">IF(B259=0,"Deterministic",IF(B259=1,"Cardinality-constrained",IF(B259=2,"Knapsack","Factor Model")))</f>
        <v>Factor Model</v>
      </c>
      <c r="N259" s="22"/>
    </row>
    <row r="260" spans="1:14" hidden="1" x14ac:dyDescent="0.3">
      <c r="A260" t="s">
        <v>521</v>
      </c>
      <c r="B260" s="1">
        <v>3</v>
      </c>
      <c r="C260" s="1" t="s">
        <v>1930</v>
      </c>
      <c r="D260" s="1">
        <v>50</v>
      </c>
      <c r="E260" s="1">
        <v>0.15</v>
      </c>
      <c r="F260" s="1" t="s">
        <v>4</v>
      </c>
      <c r="G260" s="1" t="s">
        <v>3</v>
      </c>
      <c r="H260" s="75" t="s">
        <v>3</v>
      </c>
      <c r="I260" s="1">
        <v>0.28000000000000003</v>
      </c>
      <c r="J260" s="1"/>
      <c r="K260" s="112" t="str">
        <f>IF(Model_dem!$G260="---","---",(Model_dem!$G260/L260)-1)</f>
        <v>---</v>
      </c>
      <c r="L260" s="77">
        <f>IF(AND(Model_dem!$B260=0,Model_dem!$D260=0),Model_dem!$G260,L259)</f>
        <v>740</v>
      </c>
      <c r="M260" s="78" t="str">
        <f t="shared" si="4"/>
        <v>Factor Model</v>
      </c>
      <c r="N260" s="22"/>
    </row>
    <row r="261" spans="1:14" hidden="1" x14ac:dyDescent="0.3">
      <c r="A261" t="s">
        <v>521</v>
      </c>
      <c r="B261" s="1">
        <v>3</v>
      </c>
      <c r="C261" s="1" t="s">
        <v>1930</v>
      </c>
      <c r="D261" s="1">
        <v>50</v>
      </c>
      <c r="E261" s="1">
        <v>0.2</v>
      </c>
      <c r="F261" s="1" t="s">
        <v>4</v>
      </c>
      <c r="G261" s="1" t="s">
        <v>3</v>
      </c>
      <c r="H261" s="75" t="s">
        <v>3</v>
      </c>
      <c r="I261" s="1">
        <v>0.31</v>
      </c>
      <c r="J261" s="1"/>
      <c r="K261" s="112" t="str">
        <f>IF(Model_dem!$G261="---","---",(Model_dem!$G261/L261)-1)</f>
        <v>---</v>
      </c>
      <c r="L261" s="77">
        <f>IF(AND(Model_dem!$B261=0,Model_dem!$D261=0),Model_dem!$G261,L260)</f>
        <v>740</v>
      </c>
      <c r="M261" s="78" t="str">
        <f t="shared" si="4"/>
        <v>Factor Model</v>
      </c>
      <c r="N261" s="22"/>
    </row>
    <row r="262" spans="1:14" x14ac:dyDescent="0.3">
      <c r="A262" t="s">
        <v>516</v>
      </c>
      <c r="B262" s="1">
        <v>0</v>
      </c>
      <c r="C262" s="1" t="s">
        <v>27</v>
      </c>
      <c r="D262" s="1">
        <v>0</v>
      </c>
      <c r="E262" s="1">
        <v>0.05</v>
      </c>
      <c r="F262" s="1" t="s">
        <v>0</v>
      </c>
      <c r="G262" s="122">
        <v>966</v>
      </c>
      <c r="H262" s="123">
        <v>0</v>
      </c>
      <c r="I262" s="124">
        <v>826.09</v>
      </c>
      <c r="J262" s="125">
        <v>6.5000000000000002E-2</v>
      </c>
      <c r="K262" s="126">
        <f>IF(Model_dem!$G262="---","---",(Model_dem!$G262/L262)-1)</f>
        <v>0</v>
      </c>
      <c r="L262" s="77">
        <f>IF(AND(Model_dem!$B262=0,Model_dem!$D262=0),Model_dem!$G262,L261)</f>
        <v>966</v>
      </c>
      <c r="M262" s="78" t="str">
        <f t="shared" si="4"/>
        <v>Deterministic</v>
      </c>
      <c r="N262" s="22"/>
    </row>
    <row r="263" spans="1:14" x14ac:dyDescent="0.3">
      <c r="A263" t="s">
        <v>516</v>
      </c>
      <c r="B263" s="1">
        <v>0</v>
      </c>
      <c r="C263" s="1" t="s">
        <v>27</v>
      </c>
      <c r="D263" s="1">
        <v>0</v>
      </c>
      <c r="E263" s="1">
        <v>0.1</v>
      </c>
      <c r="F263" s="1" t="s">
        <v>0</v>
      </c>
      <c r="G263" s="122">
        <v>966</v>
      </c>
      <c r="H263" s="123">
        <v>0</v>
      </c>
      <c r="I263" s="124">
        <v>822.02</v>
      </c>
      <c r="J263" s="125">
        <v>1</v>
      </c>
      <c r="K263" s="126">
        <f>IF(Model_dem!$G263="---","---",(Model_dem!$G263/L263)-1)</f>
        <v>0</v>
      </c>
      <c r="L263" s="77">
        <f>IF(AND(Model_dem!$B263=0,Model_dem!$D263=0),Model_dem!$G263,L262)</f>
        <v>966</v>
      </c>
      <c r="M263" s="78" t="str">
        <f t="shared" si="4"/>
        <v>Deterministic</v>
      </c>
      <c r="N263" s="22"/>
    </row>
    <row r="264" spans="1:14" x14ac:dyDescent="0.3">
      <c r="A264" t="s">
        <v>516</v>
      </c>
      <c r="B264" s="1">
        <v>0</v>
      </c>
      <c r="C264" s="1" t="s">
        <v>27</v>
      </c>
      <c r="D264" s="1">
        <v>0</v>
      </c>
      <c r="E264" s="1">
        <v>0.15</v>
      </c>
      <c r="F264" s="1" t="s">
        <v>0</v>
      </c>
      <c r="G264" s="122">
        <v>966</v>
      </c>
      <c r="H264" s="123">
        <v>0</v>
      </c>
      <c r="I264" s="124">
        <v>827.94</v>
      </c>
      <c r="J264" s="125">
        <v>1</v>
      </c>
      <c r="K264" s="126">
        <f>IF(Model_dem!$G264="---","---",(Model_dem!$G264/L264)-1)</f>
        <v>0</v>
      </c>
      <c r="L264" s="77">
        <f>IF(AND(Model_dem!$B264=0,Model_dem!$D264=0),Model_dem!$G264,L263)</f>
        <v>966</v>
      </c>
      <c r="M264" s="78" t="str">
        <f t="shared" si="4"/>
        <v>Deterministic</v>
      </c>
      <c r="N264" s="22"/>
    </row>
    <row r="265" spans="1:14" x14ac:dyDescent="0.3">
      <c r="A265" t="s">
        <v>516</v>
      </c>
      <c r="B265" s="1">
        <v>0</v>
      </c>
      <c r="C265" s="1" t="s">
        <v>27</v>
      </c>
      <c r="D265" s="1">
        <v>0</v>
      </c>
      <c r="E265" s="1">
        <v>0.2</v>
      </c>
      <c r="F265" s="1" t="s">
        <v>0</v>
      </c>
      <c r="G265" s="122">
        <v>966</v>
      </c>
      <c r="H265" s="123">
        <v>0</v>
      </c>
      <c r="I265" s="124">
        <v>818.96</v>
      </c>
      <c r="J265" s="125">
        <v>1</v>
      </c>
      <c r="K265" s="126">
        <f>IF(Model_dem!$G265="---","---",(Model_dem!$G265/L265)-1)</f>
        <v>0</v>
      </c>
      <c r="L265" s="77">
        <f>IF(AND(Model_dem!$B265=0,Model_dem!$D265=0),Model_dem!$G265,L264)</f>
        <v>966</v>
      </c>
      <c r="M265" s="78" t="str">
        <f t="shared" si="4"/>
        <v>Deterministic</v>
      </c>
      <c r="N265" s="22"/>
    </row>
    <row r="266" spans="1:14" x14ac:dyDescent="0.3">
      <c r="A266" t="s">
        <v>516</v>
      </c>
      <c r="B266" s="1">
        <v>1</v>
      </c>
      <c r="C266" s="1" t="s">
        <v>28</v>
      </c>
      <c r="D266" s="1">
        <v>5</v>
      </c>
      <c r="E266" s="1">
        <v>0.05</v>
      </c>
      <c r="F266" s="1" t="s">
        <v>0</v>
      </c>
      <c r="G266" s="122">
        <v>966</v>
      </c>
      <c r="H266" s="123">
        <v>0</v>
      </c>
      <c r="I266" s="124">
        <v>1097.57</v>
      </c>
      <c r="J266" s="125">
        <v>6.5000000000000002E-2</v>
      </c>
      <c r="K266" s="126">
        <f>IF(Model_dem!$G266="---","---",(Model_dem!$G266/L266)-1)</f>
        <v>0</v>
      </c>
      <c r="L266" s="77">
        <f>IF(AND(Model_dem!$B266=0,Model_dem!$D266=0),Model_dem!$G266,L265)</f>
        <v>966</v>
      </c>
      <c r="M266" s="78" t="str">
        <f t="shared" si="4"/>
        <v>Cardinality-constrained</v>
      </c>
      <c r="N266" s="22"/>
    </row>
    <row r="267" spans="1:14" x14ac:dyDescent="0.3">
      <c r="A267" t="s">
        <v>516</v>
      </c>
      <c r="B267" s="1">
        <v>1</v>
      </c>
      <c r="C267" s="1" t="s">
        <v>28</v>
      </c>
      <c r="D267" s="1">
        <v>5</v>
      </c>
      <c r="E267" s="1">
        <v>0.1</v>
      </c>
      <c r="F267" s="1" t="s">
        <v>0</v>
      </c>
      <c r="G267" s="122">
        <v>966</v>
      </c>
      <c r="H267" s="123">
        <v>0</v>
      </c>
      <c r="I267" s="124">
        <v>938.72</v>
      </c>
      <c r="J267" s="125">
        <v>1</v>
      </c>
      <c r="K267" s="126">
        <f>IF(Model_dem!$G267="---","---",(Model_dem!$G267/L267)-1)</f>
        <v>0</v>
      </c>
      <c r="L267" s="77">
        <f>IF(AND(Model_dem!$B267=0,Model_dem!$D267=0),Model_dem!$G267,L266)</f>
        <v>966</v>
      </c>
      <c r="M267" s="78" t="str">
        <f t="shared" si="4"/>
        <v>Cardinality-constrained</v>
      </c>
      <c r="N267" s="22"/>
    </row>
    <row r="268" spans="1:14" x14ac:dyDescent="0.3">
      <c r="A268" t="s">
        <v>516</v>
      </c>
      <c r="B268" s="1">
        <v>1</v>
      </c>
      <c r="C268" s="1" t="s">
        <v>28</v>
      </c>
      <c r="D268" s="1">
        <v>5</v>
      </c>
      <c r="E268" s="1">
        <v>0.15</v>
      </c>
      <c r="F268" s="1" t="s">
        <v>0</v>
      </c>
      <c r="G268" s="122">
        <v>966</v>
      </c>
      <c r="H268" s="123">
        <v>0</v>
      </c>
      <c r="I268" s="124">
        <v>754.04</v>
      </c>
      <c r="J268" s="125">
        <v>1</v>
      </c>
      <c r="K268" s="126">
        <f>IF(Model_dem!$G268="---","---",(Model_dem!$G268/L268)-1)</f>
        <v>0</v>
      </c>
      <c r="L268" s="77">
        <f>IF(AND(Model_dem!$B268=0,Model_dem!$D268=0),Model_dem!$G268,L267)</f>
        <v>966</v>
      </c>
      <c r="M268" s="78" t="str">
        <f t="shared" si="4"/>
        <v>Cardinality-constrained</v>
      </c>
      <c r="N268" s="22"/>
    </row>
    <row r="269" spans="1:14" x14ac:dyDescent="0.3">
      <c r="A269" t="s">
        <v>516</v>
      </c>
      <c r="B269" s="1">
        <v>1</v>
      </c>
      <c r="C269" s="1" t="s">
        <v>28</v>
      </c>
      <c r="D269" s="1">
        <v>5</v>
      </c>
      <c r="E269" s="1">
        <v>0.2</v>
      </c>
      <c r="F269" s="1" t="s">
        <v>0</v>
      </c>
      <c r="G269" s="122">
        <v>966</v>
      </c>
      <c r="H269" s="123">
        <v>0</v>
      </c>
      <c r="I269" s="124">
        <v>1002.58</v>
      </c>
      <c r="J269" s="125">
        <v>1</v>
      </c>
      <c r="K269" s="126">
        <f>IF(Model_dem!$G269="---","---",(Model_dem!$G269/L269)-1)</f>
        <v>0</v>
      </c>
      <c r="L269" s="77">
        <f>IF(AND(Model_dem!$B269=0,Model_dem!$D269=0),Model_dem!$G269,L268)</f>
        <v>966</v>
      </c>
      <c r="M269" s="78" t="str">
        <f t="shared" si="4"/>
        <v>Cardinality-constrained</v>
      </c>
      <c r="N269" s="22"/>
    </row>
    <row r="270" spans="1:14" x14ac:dyDescent="0.3">
      <c r="A270" t="s">
        <v>516</v>
      </c>
      <c r="B270" s="1">
        <v>1</v>
      </c>
      <c r="C270" s="1" t="s">
        <v>28</v>
      </c>
      <c r="D270" s="1">
        <v>10</v>
      </c>
      <c r="E270" s="1">
        <v>0.05</v>
      </c>
      <c r="F270" s="1" t="s">
        <v>0</v>
      </c>
      <c r="G270" s="122">
        <v>966</v>
      </c>
      <c r="H270" s="123">
        <v>0</v>
      </c>
      <c r="I270" s="124">
        <v>1130.82</v>
      </c>
      <c r="J270" s="125">
        <v>6.5000000000000002E-2</v>
      </c>
      <c r="K270" s="126">
        <f>IF(Model_dem!$G270="---","---",(Model_dem!$G270/L270)-1)</f>
        <v>0</v>
      </c>
      <c r="L270" s="77">
        <f>IF(AND(Model_dem!$B270=0,Model_dem!$D270=0),Model_dem!$G270,L269)</f>
        <v>966</v>
      </c>
      <c r="M270" s="78" t="str">
        <f t="shared" si="4"/>
        <v>Cardinality-constrained</v>
      </c>
      <c r="N270" s="22"/>
    </row>
    <row r="271" spans="1:14" x14ac:dyDescent="0.3">
      <c r="A271" t="s">
        <v>516</v>
      </c>
      <c r="B271" s="1">
        <v>1</v>
      </c>
      <c r="C271" s="1" t="s">
        <v>28</v>
      </c>
      <c r="D271" s="1">
        <v>10</v>
      </c>
      <c r="E271" s="1">
        <v>0.1</v>
      </c>
      <c r="F271" s="1" t="s">
        <v>0</v>
      </c>
      <c r="G271" s="122">
        <v>966</v>
      </c>
      <c r="H271" s="123">
        <v>0</v>
      </c>
      <c r="I271" s="124">
        <v>921.52</v>
      </c>
      <c r="J271" s="125">
        <v>1</v>
      </c>
      <c r="K271" s="126">
        <f>IF(Model_dem!$G271="---","---",(Model_dem!$G271/L271)-1)</f>
        <v>0</v>
      </c>
      <c r="L271" s="77">
        <f>IF(AND(Model_dem!$B271=0,Model_dem!$D271=0),Model_dem!$G271,L270)</f>
        <v>966</v>
      </c>
      <c r="M271" s="78" t="str">
        <f t="shared" si="4"/>
        <v>Cardinality-constrained</v>
      </c>
      <c r="N271" s="22"/>
    </row>
    <row r="272" spans="1:14" x14ac:dyDescent="0.3">
      <c r="A272" t="s">
        <v>516</v>
      </c>
      <c r="B272" s="1">
        <v>1</v>
      </c>
      <c r="C272" s="1" t="s">
        <v>28</v>
      </c>
      <c r="D272" s="1">
        <v>10</v>
      </c>
      <c r="E272" s="1">
        <v>0.15</v>
      </c>
      <c r="F272" s="1" t="s">
        <v>0</v>
      </c>
      <c r="G272" s="122">
        <v>966</v>
      </c>
      <c r="H272" s="123">
        <v>0</v>
      </c>
      <c r="I272" s="124">
        <v>796.2</v>
      </c>
      <c r="J272" s="125">
        <v>1</v>
      </c>
      <c r="K272" s="126">
        <f>IF(Model_dem!$G272="---","---",(Model_dem!$G272/L272)-1)</f>
        <v>0</v>
      </c>
      <c r="L272" s="77">
        <f>IF(AND(Model_dem!$B272=0,Model_dem!$D272=0),Model_dem!$G272,L271)</f>
        <v>966</v>
      </c>
      <c r="M272" s="78" t="str">
        <f t="shared" si="4"/>
        <v>Cardinality-constrained</v>
      </c>
      <c r="N272" s="22"/>
    </row>
    <row r="273" spans="1:14" x14ac:dyDescent="0.3">
      <c r="A273" t="s">
        <v>516</v>
      </c>
      <c r="B273" s="1">
        <v>1</v>
      </c>
      <c r="C273" s="1" t="s">
        <v>28</v>
      </c>
      <c r="D273" s="1">
        <v>10</v>
      </c>
      <c r="E273" s="1">
        <v>0.2</v>
      </c>
      <c r="F273" s="1" t="s">
        <v>0</v>
      </c>
      <c r="G273" s="122">
        <v>966</v>
      </c>
      <c r="H273" s="123">
        <v>0</v>
      </c>
      <c r="I273" s="124">
        <v>1082.24</v>
      </c>
      <c r="J273" s="125">
        <v>1</v>
      </c>
      <c r="K273" s="126">
        <f>IF(Model_dem!$G273="---","---",(Model_dem!$G273/L273)-1)</f>
        <v>0</v>
      </c>
      <c r="L273" s="77">
        <f>IF(AND(Model_dem!$B273=0,Model_dem!$D273=0),Model_dem!$G273,L272)</f>
        <v>966</v>
      </c>
      <c r="M273" s="78" t="str">
        <f t="shared" si="4"/>
        <v>Cardinality-constrained</v>
      </c>
      <c r="N273" s="22"/>
    </row>
    <row r="274" spans="1:14" x14ac:dyDescent="0.3">
      <c r="A274" t="s">
        <v>516</v>
      </c>
      <c r="B274" s="1">
        <v>1</v>
      </c>
      <c r="C274" s="1" t="s">
        <v>28</v>
      </c>
      <c r="D274" s="1">
        <v>25</v>
      </c>
      <c r="E274" s="1">
        <v>0.05</v>
      </c>
      <c r="F274" s="1" t="s">
        <v>0</v>
      </c>
      <c r="G274" s="122">
        <v>966</v>
      </c>
      <c r="H274" s="123">
        <v>0</v>
      </c>
      <c r="I274" s="124">
        <v>1090.58</v>
      </c>
      <c r="J274" s="125">
        <v>6.3E-2</v>
      </c>
      <c r="K274" s="126">
        <f>IF(Model_dem!$G274="---","---",(Model_dem!$G274/L274)-1)</f>
        <v>0</v>
      </c>
      <c r="L274" s="77">
        <f>IF(AND(Model_dem!$B274=0,Model_dem!$D274=0),Model_dem!$G274,L273)</f>
        <v>966</v>
      </c>
      <c r="M274" s="78" t="str">
        <f t="shared" si="4"/>
        <v>Cardinality-constrained</v>
      </c>
      <c r="N274" s="22"/>
    </row>
    <row r="275" spans="1:14" x14ac:dyDescent="0.3">
      <c r="A275" t="s">
        <v>516</v>
      </c>
      <c r="B275" s="1">
        <v>1</v>
      </c>
      <c r="C275" s="1" t="s">
        <v>28</v>
      </c>
      <c r="D275" s="1">
        <v>25</v>
      </c>
      <c r="E275" s="1">
        <v>0.1</v>
      </c>
      <c r="F275" s="1" t="s">
        <v>0</v>
      </c>
      <c r="G275" s="122">
        <v>978</v>
      </c>
      <c r="H275" s="123">
        <v>0</v>
      </c>
      <c r="I275" s="124">
        <v>926.57</v>
      </c>
      <c r="J275" s="125">
        <v>0.13600000000000001</v>
      </c>
      <c r="K275" s="126">
        <f>IF(Model_dem!$G275="---","---",(Model_dem!$G275/L275)-1)</f>
        <v>1.2422360248447228E-2</v>
      </c>
      <c r="L275" s="77">
        <f>IF(AND(Model_dem!$B275=0,Model_dem!$D275=0),Model_dem!$G275,L274)</f>
        <v>966</v>
      </c>
      <c r="M275" s="78" t="str">
        <f t="shared" si="4"/>
        <v>Cardinality-constrained</v>
      </c>
      <c r="N275" s="22"/>
    </row>
    <row r="276" spans="1:14" x14ac:dyDescent="0.3">
      <c r="A276" t="s">
        <v>516</v>
      </c>
      <c r="B276" s="1">
        <v>1</v>
      </c>
      <c r="C276" s="1" t="s">
        <v>28</v>
      </c>
      <c r="D276" s="1">
        <v>25</v>
      </c>
      <c r="E276" s="1">
        <v>0.15</v>
      </c>
      <c r="F276" s="1" t="s">
        <v>0</v>
      </c>
      <c r="G276" s="122">
        <v>979</v>
      </c>
      <c r="H276" s="123">
        <v>0</v>
      </c>
      <c r="I276" s="124">
        <v>554.19000000000005</v>
      </c>
      <c r="J276" s="125">
        <v>0.85799999999999998</v>
      </c>
      <c r="K276" s="126">
        <f>IF(Model_dem!$G276="---","---",(Model_dem!$G276/L276)-1)</f>
        <v>1.3457556935817738E-2</v>
      </c>
      <c r="L276" s="77">
        <f>IF(AND(Model_dem!$B276=0,Model_dem!$D276=0),Model_dem!$G276,L275)</f>
        <v>966</v>
      </c>
      <c r="M276" s="78" t="str">
        <f t="shared" si="4"/>
        <v>Cardinality-constrained</v>
      </c>
      <c r="N276" s="22"/>
    </row>
    <row r="277" spans="1:14" x14ac:dyDescent="0.3">
      <c r="A277" t="s">
        <v>516</v>
      </c>
      <c r="B277" s="1">
        <v>1</v>
      </c>
      <c r="C277" s="1" t="s">
        <v>28</v>
      </c>
      <c r="D277" s="1">
        <v>25</v>
      </c>
      <c r="E277" s="1">
        <v>0.2</v>
      </c>
      <c r="F277" s="1" t="s">
        <v>0</v>
      </c>
      <c r="G277" s="122">
        <v>988</v>
      </c>
      <c r="H277" s="123">
        <v>0</v>
      </c>
      <c r="I277" s="124">
        <v>823.03</v>
      </c>
      <c r="J277" s="125">
        <v>0.75900000000000001</v>
      </c>
      <c r="K277" s="126">
        <f>IF(Model_dem!$G277="---","---",(Model_dem!$G277/L277)-1)</f>
        <v>2.2774327122153215E-2</v>
      </c>
      <c r="L277" s="77">
        <f>IF(AND(Model_dem!$B277=0,Model_dem!$D277=0),Model_dem!$G277,L276)</f>
        <v>966</v>
      </c>
      <c r="M277" s="78" t="str">
        <f t="shared" si="4"/>
        <v>Cardinality-constrained</v>
      </c>
      <c r="N277" s="22"/>
    </row>
    <row r="278" spans="1:14" x14ac:dyDescent="0.3">
      <c r="A278" t="s">
        <v>516</v>
      </c>
      <c r="B278" s="1">
        <v>1</v>
      </c>
      <c r="C278" s="1" t="s">
        <v>28</v>
      </c>
      <c r="D278" s="1">
        <v>50</v>
      </c>
      <c r="E278" s="1">
        <v>0.05</v>
      </c>
      <c r="F278" s="1" t="s">
        <v>0</v>
      </c>
      <c r="G278" s="122">
        <v>971</v>
      </c>
      <c r="H278" s="123">
        <v>0</v>
      </c>
      <c r="I278" s="124">
        <v>1348.37</v>
      </c>
      <c r="J278" s="125">
        <v>1.9E-2</v>
      </c>
      <c r="K278" s="126">
        <f>IF(Model_dem!$G278="---","---",(Model_dem!$G278/L278)-1)</f>
        <v>5.1759834368529933E-3</v>
      </c>
      <c r="L278" s="77">
        <f>IF(AND(Model_dem!$B278=0,Model_dem!$D278=0),Model_dem!$G278,L277)</f>
        <v>966</v>
      </c>
      <c r="M278" s="78" t="str">
        <f t="shared" si="4"/>
        <v>Cardinality-constrained</v>
      </c>
      <c r="N278" s="22"/>
    </row>
    <row r="279" spans="1:14" x14ac:dyDescent="0.3">
      <c r="A279" t="s">
        <v>516</v>
      </c>
      <c r="B279" s="1">
        <v>1</v>
      </c>
      <c r="C279" s="1" t="s">
        <v>28</v>
      </c>
      <c r="D279" s="1">
        <v>50</v>
      </c>
      <c r="E279" s="1">
        <v>0.1</v>
      </c>
      <c r="F279" s="1" t="s">
        <v>0</v>
      </c>
      <c r="G279" s="122">
        <v>986</v>
      </c>
      <c r="H279" s="123">
        <v>0</v>
      </c>
      <c r="I279" s="124">
        <v>1159.6500000000001</v>
      </c>
      <c r="J279" s="125">
        <v>0</v>
      </c>
      <c r="K279" s="126">
        <f>IF(Model_dem!$G279="---","---",(Model_dem!$G279/L279)-1)</f>
        <v>2.0703933747411973E-2</v>
      </c>
      <c r="L279" s="77">
        <f>IF(AND(Model_dem!$B279=0,Model_dem!$D279=0),Model_dem!$G279,L278)</f>
        <v>966</v>
      </c>
      <c r="M279" s="78" t="str">
        <f t="shared" si="4"/>
        <v>Cardinality-constrained</v>
      </c>
      <c r="N279" s="22"/>
    </row>
    <row r="280" spans="1:14" x14ac:dyDescent="0.3">
      <c r="A280" t="s">
        <v>516</v>
      </c>
      <c r="B280" s="1">
        <v>1</v>
      </c>
      <c r="C280" s="1" t="s">
        <v>28</v>
      </c>
      <c r="D280" s="1">
        <v>50</v>
      </c>
      <c r="E280" s="1">
        <v>0.15</v>
      </c>
      <c r="F280" s="1" t="s">
        <v>0</v>
      </c>
      <c r="G280" s="122">
        <v>992</v>
      </c>
      <c r="H280" s="123">
        <v>0</v>
      </c>
      <c r="I280" s="124">
        <v>1405.42</v>
      </c>
      <c r="J280" s="125">
        <v>1.9E-2</v>
      </c>
      <c r="K280" s="126">
        <f>IF(Model_dem!$G280="---","---",(Model_dem!$G280/L280)-1)</f>
        <v>2.6915113871635699E-2</v>
      </c>
      <c r="L280" s="77">
        <f>IF(AND(Model_dem!$B280=0,Model_dem!$D280=0),Model_dem!$G280,L279)</f>
        <v>966</v>
      </c>
      <c r="M280" s="78" t="str">
        <f t="shared" si="4"/>
        <v>Cardinality-constrained</v>
      </c>
      <c r="N280" s="22"/>
    </row>
    <row r="281" spans="1:14" x14ac:dyDescent="0.3">
      <c r="A281" t="s">
        <v>516</v>
      </c>
      <c r="B281" s="1">
        <v>1</v>
      </c>
      <c r="C281" s="1" t="s">
        <v>28</v>
      </c>
      <c r="D281" s="1">
        <v>50</v>
      </c>
      <c r="E281" s="1">
        <v>0.2</v>
      </c>
      <c r="F281" s="1" t="s">
        <v>0</v>
      </c>
      <c r="G281" s="122">
        <v>1019</v>
      </c>
      <c r="H281" s="123">
        <v>0</v>
      </c>
      <c r="I281" s="124">
        <v>3283.12</v>
      </c>
      <c r="J281" s="125">
        <v>2.8000000000000001E-2</v>
      </c>
      <c r="K281" s="126">
        <f>IF(Model_dem!$G281="---","---",(Model_dem!$G281/L281)-1)</f>
        <v>5.4865424430641907E-2</v>
      </c>
      <c r="L281" s="77">
        <f>IF(AND(Model_dem!$B281=0,Model_dem!$D281=0),Model_dem!$G281,L280)</f>
        <v>966</v>
      </c>
      <c r="M281" s="78" t="str">
        <f t="shared" si="4"/>
        <v>Cardinality-constrained</v>
      </c>
      <c r="N281" s="22"/>
    </row>
    <row r="282" spans="1:14" x14ac:dyDescent="0.3">
      <c r="A282" t="s">
        <v>516</v>
      </c>
      <c r="B282" s="1">
        <v>2</v>
      </c>
      <c r="C282" s="1" t="s">
        <v>29</v>
      </c>
      <c r="D282" s="1">
        <v>5</v>
      </c>
      <c r="E282" s="1">
        <v>0.05</v>
      </c>
      <c r="F282" s="1" t="s">
        <v>0</v>
      </c>
      <c r="G282" s="122">
        <v>966</v>
      </c>
      <c r="H282" s="123">
        <v>0</v>
      </c>
      <c r="I282" s="124">
        <v>506.28</v>
      </c>
      <c r="J282" s="125">
        <v>6.5000000000000002E-2</v>
      </c>
      <c r="K282" s="126">
        <f>IF(Model_dem!$G282="---","---",(Model_dem!$G282/L282)-1)</f>
        <v>0</v>
      </c>
      <c r="L282" s="77">
        <f>IF(AND(Model_dem!$B282=0,Model_dem!$D282=0),Model_dem!$G282,L281)</f>
        <v>966</v>
      </c>
      <c r="M282" s="78" t="str">
        <f t="shared" si="4"/>
        <v>Knapsack</v>
      </c>
      <c r="N282" s="22"/>
    </row>
    <row r="283" spans="1:14" x14ac:dyDescent="0.3">
      <c r="A283" t="s">
        <v>516</v>
      </c>
      <c r="B283" s="1">
        <v>2</v>
      </c>
      <c r="C283" s="1" t="s">
        <v>29</v>
      </c>
      <c r="D283" s="1">
        <v>5</v>
      </c>
      <c r="E283" s="1">
        <v>0.1</v>
      </c>
      <c r="F283" s="1" t="s">
        <v>0</v>
      </c>
      <c r="G283" s="122">
        <v>966</v>
      </c>
      <c r="H283" s="123">
        <v>0</v>
      </c>
      <c r="I283" s="124">
        <v>746.1</v>
      </c>
      <c r="J283" s="125">
        <v>1</v>
      </c>
      <c r="K283" s="126">
        <f>IF(Model_dem!$G283="---","---",(Model_dem!$G283/L283)-1)</f>
        <v>0</v>
      </c>
      <c r="L283" s="77">
        <f>IF(AND(Model_dem!$B283=0,Model_dem!$D283=0),Model_dem!$G283,L282)</f>
        <v>966</v>
      </c>
      <c r="M283" s="78" t="str">
        <f t="shared" si="4"/>
        <v>Knapsack</v>
      </c>
      <c r="N283" s="22"/>
    </row>
    <row r="284" spans="1:14" x14ac:dyDescent="0.3">
      <c r="A284" t="s">
        <v>516</v>
      </c>
      <c r="B284" s="1">
        <v>2</v>
      </c>
      <c r="C284" s="1" t="s">
        <v>29</v>
      </c>
      <c r="D284" s="1">
        <v>5</v>
      </c>
      <c r="E284" s="1">
        <v>0.15</v>
      </c>
      <c r="F284" s="1" t="s">
        <v>0</v>
      </c>
      <c r="G284" s="122">
        <v>969</v>
      </c>
      <c r="H284" s="123">
        <v>0</v>
      </c>
      <c r="I284" s="124">
        <v>803.29</v>
      </c>
      <c r="J284" s="125">
        <v>1</v>
      </c>
      <c r="K284" s="126">
        <f>IF(Model_dem!$G284="---","---",(Model_dem!$G284/L284)-1)</f>
        <v>3.1055900621117516E-3</v>
      </c>
      <c r="L284" s="77">
        <f>IF(AND(Model_dem!$B284=0,Model_dem!$D284=0),Model_dem!$G284,L283)</f>
        <v>966</v>
      </c>
      <c r="M284" s="78" t="str">
        <f t="shared" si="4"/>
        <v>Knapsack</v>
      </c>
      <c r="N284" s="22"/>
    </row>
    <row r="285" spans="1:14" x14ac:dyDescent="0.3">
      <c r="A285" t="s">
        <v>516</v>
      </c>
      <c r="B285" s="1">
        <v>2</v>
      </c>
      <c r="C285" s="1" t="s">
        <v>29</v>
      </c>
      <c r="D285" s="1">
        <v>5</v>
      </c>
      <c r="E285" s="1">
        <v>0.2</v>
      </c>
      <c r="F285" s="1" t="s">
        <v>0</v>
      </c>
      <c r="G285" s="122">
        <v>977</v>
      </c>
      <c r="H285" s="123">
        <v>0</v>
      </c>
      <c r="I285" s="124">
        <v>423.66</v>
      </c>
      <c r="J285" s="125">
        <v>1</v>
      </c>
      <c r="K285" s="126">
        <f>IF(Model_dem!$G285="---","---",(Model_dem!$G285/L285)-1)</f>
        <v>1.1387163561076497E-2</v>
      </c>
      <c r="L285" s="77">
        <f>IF(AND(Model_dem!$B285=0,Model_dem!$D285=0),Model_dem!$G285,L284)</f>
        <v>966</v>
      </c>
      <c r="M285" s="78" t="str">
        <f t="shared" si="4"/>
        <v>Knapsack</v>
      </c>
      <c r="N285" s="22"/>
    </row>
    <row r="286" spans="1:14" x14ac:dyDescent="0.3">
      <c r="A286" t="s">
        <v>516</v>
      </c>
      <c r="B286" s="1">
        <v>2</v>
      </c>
      <c r="C286" s="1" t="s">
        <v>29</v>
      </c>
      <c r="D286" s="1">
        <v>10</v>
      </c>
      <c r="E286" s="1">
        <v>0.05</v>
      </c>
      <c r="F286" s="1" t="s">
        <v>0</v>
      </c>
      <c r="G286" s="122">
        <v>966</v>
      </c>
      <c r="H286" s="123">
        <v>0</v>
      </c>
      <c r="I286" s="124">
        <v>847.9</v>
      </c>
      <c r="J286" s="125">
        <v>6.3E-2</v>
      </c>
      <c r="K286" s="126">
        <f>IF(Model_dem!$G286="---","---",(Model_dem!$G286/L286)-1)</f>
        <v>0</v>
      </c>
      <c r="L286" s="77">
        <f>IF(AND(Model_dem!$B286=0,Model_dem!$D286=0),Model_dem!$G286,L285)</f>
        <v>966</v>
      </c>
      <c r="M286" s="78" t="str">
        <f t="shared" si="4"/>
        <v>Knapsack</v>
      </c>
      <c r="N286" s="22"/>
    </row>
    <row r="287" spans="1:14" x14ac:dyDescent="0.3">
      <c r="A287" t="s">
        <v>516</v>
      </c>
      <c r="B287" s="1">
        <v>2</v>
      </c>
      <c r="C287" s="1" t="s">
        <v>29</v>
      </c>
      <c r="D287" s="1">
        <v>10</v>
      </c>
      <c r="E287" s="1">
        <v>0.1</v>
      </c>
      <c r="F287" s="1" t="s">
        <v>0</v>
      </c>
      <c r="G287" s="122">
        <v>971</v>
      </c>
      <c r="H287" s="123">
        <v>0</v>
      </c>
      <c r="I287" s="124">
        <v>421.92</v>
      </c>
      <c r="J287" s="125">
        <v>0.998</v>
      </c>
      <c r="K287" s="126">
        <f>IF(Model_dem!$G287="---","---",(Model_dem!$G287/L287)-1)</f>
        <v>5.1759834368529933E-3</v>
      </c>
      <c r="L287" s="77">
        <f>IF(AND(Model_dem!$B287=0,Model_dem!$D287=0),Model_dem!$G287,L286)</f>
        <v>966</v>
      </c>
      <c r="M287" s="78" t="str">
        <f t="shared" si="4"/>
        <v>Knapsack</v>
      </c>
      <c r="N287" s="22"/>
    </row>
    <row r="288" spans="1:14" x14ac:dyDescent="0.3">
      <c r="A288" t="s">
        <v>516</v>
      </c>
      <c r="B288" s="1">
        <v>2</v>
      </c>
      <c r="C288" s="1" t="s">
        <v>29</v>
      </c>
      <c r="D288" s="1">
        <v>10</v>
      </c>
      <c r="E288" s="1">
        <v>0.15</v>
      </c>
      <c r="F288" s="1" t="s">
        <v>0</v>
      </c>
      <c r="G288" s="122">
        <v>979</v>
      </c>
      <c r="H288" s="123">
        <v>0</v>
      </c>
      <c r="I288" s="124">
        <v>490.59</v>
      </c>
      <c r="J288" s="125">
        <v>0.998</v>
      </c>
      <c r="K288" s="126">
        <f>IF(Model_dem!$G288="---","---",(Model_dem!$G288/L288)-1)</f>
        <v>1.3457556935817738E-2</v>
      </c>
      <c r="L288" s="77">
        <f>IF(AND(Model_dem!$B288=0,Model_dem!$D288=0),Model_dem!$G288,L287)</f>
        <v>966</v>
      </c>
      <c r="M288" s="78" t="str">
        <f t="shared" si="4"/>
        <v>Knapsack</v>
      </c>
      <c r="N288" s="22"/>
    </row>
    <row r="289" spans="1:14" x14ac:dyDescent="0.3">
      <c r="A289" t="s">
        <v>516</v>
      </c>
      <c r="B289" s="1">
        <v>2</v>
      </c>
      <c r="C289" s="1" t="s">
        <v>29</v>
      </c>
      <c r="D289" s="1">
        <v>10</v>
      </c>
      <c r="E289" s="1">
        <v>0.2</v>
      </c>
      <c r="F289" s="1" t="s">
        <v>0</v>
      </c>
      <c r="G289" s="122">
        <v>986</v>
      </c>
      <c r="H289" s="123">
        <v>0</v>
      </c>
      <c r="I289" s="124">
        <v>301.77</v>
      </c>
      <c r="J289" s="125">
        <v>0.997</v>
      </c>
      <c r="K289" s="126">
        <f>IF(Model_dem!$G289="---","---",(Model_dem!$G289/L289)-1)</f>
        <v>2.0703933747411973E-2</v>
      </c>
      <c r="L289" s="77">
        <f>IF(AND(Model_dem!$B289=0,Model_dem!$D289=0),Model_dem!$G289,L288)</f>
        <v>966</v>
      </c>
      <c r="M289" s="78" t="str">
        <f t="shared" si="4"/>
        <v>Knapsack</v>
      </c>
      <c r="N289" s="22"/>
    </row>
    <row r="290" spans="1:14" x14ac:dyDescent="0.3">
      <c r="A290" t="s">
        <v>516</v>
      </c>
      <c r="B290" s="1">
        <v>2</v>
      </c>
      <c r="C290" s="1" t="s">
        <v>29</v>
      </c>
      <c r="D290" s="1">
        <v>25</v>
      </c>
      <c r="E290" s="1">
        <v>0.05</v>
      </c>
      <c r="F290" s="1" t="s">
        <v>0</v>
      </c>
      <c r="G290" s="122">
        <v>971</v>
      </c>
      <c r="H290" s="123">
        <v>0</v>
      </c>
      <c r="I290" s="124">
        <v>319.52999999999997</v>
      </c>
      <c r="J290" s="125">
        <v>6.0999999999999999E-2</v>
      </c>
      <c r="K290" s="126">
        <f>IF(Model_dem!$G290="---","---",(Model_dem!$G290/L290)-1)</f>
        <v>5.1759834368529933E-3</v>
      </c>
      <c r="L290" s="77">
        <f>IF(AND(Model_dem!$B290=0,Model_dem!$D290=0),Model_dem!$G290,L289)</f>
        <v>966</v>
      </c>
      <c r="M290" s="78" t="str">
        <f t="shared" si="4"/>
        <v>Knapsack</v>
      </c>
      <c r="N290" s="22"/>
    </row>
    <row r="291" spans="1:14" x14ac:dyDescent="0.3">
      <c r="A291" t="s">
        <v>516</v>
      </c>
      <c r="B291" s="1">
        <v>2</v>
      </c>
      <c r="C291" s="1" t="s">
        <v>29</v>
      </c>
      <c r="D291" s="1">
        <v>25</v>
      </c>
      <c r="E291" s="1">
        <v>0.1</v>
      </c>
      <c r="F291" s="1" t="s">
        <v>0</v>
      </c>
      <c r="G291" s="122">
        <v>988</v>
      </c>
      <c r="H291" s="123">
        <v>0</v>
      </c>
      <c r="I291" s="124">
        <v>484.77</v>
      </c>
      <c r="J291" s="125">
        <v>0</v>
      </c>
      <c r="K291" s="126">
        <f>IF(Model_dem!$G291="---","---",(Model_dem!$G291/L291)-1)</f>
        <v>2.2774327122153215E-2</v>
      </c>
      <c r="L291" s="77">
        <f>IF(AND(Model_dem!$B291=0,Model_dem!$D291=0),Model_dem!$G291,L290)</f>
        <v>966</v>
      </c>
      <c r="M291" s="78" t="str">
        <f t="shared" si="4"/>
        <v>Knapsack</v>
      </c>
      <c r="N291" s="22"/>
    </row>
    <row r="292" spans="1:14" x14ac:dyDescent="0.3">
      <c r="A292" t="s">
        <v>516</v>
      </c>
      <c r="B292" s="1">
        <v>2</v>
      </c>
      <c r="C292" s="1" t="s">
        <v>29</v>
      </c>
      <c r="D292" s="1">
        <v>25</v>
      </c>
      <c r="E292" s="1">
        <v>0.15</v>
      </c>
      <c r="F292" s="1" t="s">
        <v>0</v>
      </c>
      <c r="G292" s="122">
        <v>992</v>
      </c>
      <c r="H292" s="123">
        <v>0</v>
      </c>
      <c r="I292" s="124">
        <v>495.69</v>
      </c>
      <c r="J292" s="125">
        <v>0.14099999999999999</v>
      </c>
      <c r="K292" s="126">
        <f>IF(Model_dem!$G292="---","---",(Model_dem!$G292/L292)-1)</f>
        <v>2.6915113871635699E-2</v>
      </c>
      <c r="L292" s="77">
        <f>IF(AND(Model_dem!$B292=0,Model_dem!$D292=0),Model_dem!$G292,L291)</f>
        <v>966</v>
      </c>
      <c r="M292" s="78" t="str">
        <f t="shared" si="4"/>
        <v>Knapsack</v>
      </c>
      <c r="N292" s="22"/>
    </row>
    <row r="293" spans="1:14" x14ac:dyDescent="0.3">
      <c r="A293" t="s">
        <v>516</v>
      </c>
      <c r="B293" s="1">
        <v>2</v>
      </c>
      <c r="C293" s="1" t="s">
        <v>29</v>
      </c>
      <c r="D293" s="1">
        <v>25</v>
      </c>
      <c r="E293" s="1">
        <v>0.2</v>
      </c>
      <c r="F293" s="1" t="s">
        <v>0</v>
      </c>
      <c r="G293" s="122">
        <v>1016</v>
      </c>
      <c r="H293" s="123">
        <v>0</v>
      </c>
      <c r="I293" s="124">
        <v>1653.62</v>
      </c>
      <c r="J293" s="125">
        <v>9.8000000000000004E-2</v>
      </c>
      <c r="K293" s="126">
        <f>IF(Model_dem!$G293="---","---",(Model_dem!$G293/L293)-1)</f>
        <v>5.1759834368529933E-2</v>
      </c>
      <c r="L293" s="77">
        <f>IF(AND(Model_dem!$B293=0,Model_dem!$D293=0),Model_dem!$G293,L292)</f>
        <v>966</v>
      </c>
      <c r="M293" s="78" t="str">
        <f t="shared" si="4"/>
        <v>Knapsack</v>
      </c>
      <c r="N293" s="22"/>
    </row>
    <row r="294" spans="1:14" x14ac:dyDescent="0.3">
      <c r="A294" t="s">
        <v>516</v>
      </c>
      <c r="B294" s="1">
        <v>2</v>
      </c>
      <c r="C294" s="1" t="s">
        <v>29</v>
      </c>
      <c r="D294" s="1">
        <v>50</v>
      </c>
      <c r="E294" s="1">
        <v>0.05</v>
      </c>
      <c r="F294" s="1" t="s">
        <v>0</v>
      </c>
      <c r="G294" s="122">
        <v>978</v>
      </c>
      <c r="H294" s="123">
        <v>0</v>
      </c>
      <c r="I294" s="124">
        <v>662.11</v>
      </c>
      <c r="J294" s="125">
        <v>0</v>
      </c>
      <c r="K294" s="126">
        <f>IF(Model_dem!$G294="---","---",(Model_dem!$G294/L294)-1)</f>
        <v>1.2422360248447228E-2</v>
      </c>
      <c r="L294" s="77">
        <f>IF(AND(Model_dem!$B294=0,Model_dem!$D294=0),Model_dem!$G294,L293)</f>
        <v>966</v>
      </c>
      <c r="M294" s="78" t="str">
        <f t="shared" si="4"/>
        <v>Knapsack</v>
      </c>
      <c r="N294" s="22"/>
    </row>
    <row r="295" spans="1:14" x14ac:dyDescent="0.3">
      <c r="A295" t="s">
        <v>516</v>
      </c>
      <c r="B295" s="1">
        <v>2</v>
      </c>
      <c r="C295" s="1" t="s">
        <v>29</v>
      </c>
      <c r="D295" s="1">
        <v>50</v>
      </c>
      <c r="E295" s="1">
        <v>0.1</v>
      </c>
      <c r="F295" s="1" t="s">
        <v>0</v>
      </c>
      <c r="G295" s="122">
        <v>988</v>
      </c>
      <c r="H295" s="123">
        <v>0</v>
      </c>
      <c r="I295" s="124">
        <v>806.06</v>
      </c>
      <c r="J295" s="125">
        <v>0</v>
      </c>
      <c r="K295" s="126">
        <f>IF(Model_dem!$G295="---","---",(Model_dem!$G295/L295)-1)</f>
        <v>2.2774327122153215E-2</v>
      </c>
      <c r="L295" s="77">
        <f>IF(AND(Model_dem!$B295=0,Model_dem!$D295=0),Model_dem!$G295,L294)</f>
        <v>966</v>
      </c>
      <c r="M295" s="78" t="str">
        <f t="shared" si="4"/>
        <v>Knapsack</v>
      </c>
      <c r="N295" s="22"/>
    </row>
    <row r="296" spans="1:14" x14ac:dyDescent="0.3">
      <c r="A296" t="s">
        <v>516</v>
      </c>
      <c r="B296" s="1">
        <v>2</v>
      </c>
      <c r="C296" s="1" t="s">
        <v>29</v>
      </c>
      <c r="D296" s="1">
        <v>50</v>
      </c>
      <c r="E296" s="1">
        <v>0.15</v>
      </c>
      <c r="F296" s="1" t="s">
        <v>0</v>
      </c>
      <c r="G296" s="122">
        <v>1020</v>
      </c>
      <c r="H296" s="123">
        <v>0</v>
      </c>
      <c r="I296" s="124">
        <v>2520.25</v>
      </c>
      <c r="J296" s="125">
        <v>0</v>
      </c>
      <c r="K296" s="126">
        <f>IF(Model_dem!$G296="---","---",(Model_dem!$G296/L296)-1)</f>
        <v>5.5900621118012417E-2</v>
      </c>
      <c r="L296" s="77">
        <f>IF(AND(Model_dem!$B296=0,Model_dem!$D296=0),Model_dem!$G296,L295)</f>
        <v>966</v>
      </c>
      <c r="M296" s="78" t="str">
        <f t="shared" si="4"/>
        <v>Knapsack</v>
      </c>
      <c r="N296" s="22"/>
    </row>
    <row r="297" spans="1:14" x14ac:dyDescent="0.3">
      <c r="A297" t="s">
        <v>516</v>
      </c>
      <c r="B297" s="1">
        <v>2</v>
      </c>
      <c r="C297" s="1" t="s">
        <v>29</v>
      </c>
      <c r="D297" s="1">
        <v>50</v>
      </c>
      <c r="E297" s="1">
        <v>0.2</v>
      </c>
      <c r="F297" s="1" t="s">
        <v>2</v>
      </c>
      <c r="G297" s="122" t="s">
        <v>3</v>
      </c>
      <c r="H297" s="123" t="s">
        <v>3</v>
      </c>
      <c r="I297" s="124">
        <v>3600.4</v>
      </c>
      <c r="J297" s="122"/>
      <c r="K297" s="126" t="str">
        <f>IF(Model_dem!$G297="---","---",(Model_dem!$G297/L297)-1)</f>
        <v>---</v>
      </c>
      <c r="L297" s="77">
        <f>IF(AND(Model_dem!$B297=0,Model_dem!$D297=0),Model_dem!$G297,L296)</f>
        <v>966</v>
      </c>
      <c r="M297" s="78" t="str">
        <f t="shared" si="4"/>
        <v>Knapsack</v>
      </c>
      <c r="N297" s="22"/>
    </row>
    <row r="298" spans="1:14" hidden="1" x14ac:dyDescent="0.3">
      <c r="A298" t="s">
        <v>516</v>
      </c>
      <c r="B298" s="1">
        <v>3</v>
      </c>
      <c r="C298" s="1" t="s">
        <v>1930</v>
      </c>
      <c r="D298" s="1">
        <v>0</v>
      </c>
      <c r="E298" s="1">
        <v>0.05</v>
      </c>
      <c r="F298" s="1" t="s">
        <v>0</v>
      </c>
      <c r="G298" s="1">
        <v>988</v>
      </c>
      <c r="H298" s="75">
        <v>0</v>
      </c>
      <c r="I298" s="1">
        <v>1047.18</v>
      </c>
      <c r="J298" s="76">
        <v>0</v>
      </c>
      <c r="K298" s="112">
        <f>IF(Model_dem!$G298="---","---",(Model_dem!$G298/L298)-1)</f>
        <v>2.2774327122153215E-2</v>
      </c>
      <c r="L298" s="77">
        <f>IF(AND(Model_dem!$B298=0,Model_dem!$D298=0),Model_dem!$G298,L297)</f>
        <v>966</v>
      </c>
      <c r="M298" s="78" t="str">
        <f t="shared" si="4"/>
        <v>Factor Model</v>
      </c>
      <c r="N298" s="22"/>
    </row>
    <row r="299" spans="1:14" hidden="1" x14ac:dyDescent="0.3">
      <c r="A299" t="s">
        <v>516</v>
      </c>
      <c r="B299" s="1">
        <v>3</v>
      </c>
      <c r="C299" s="1" t="s">
        <v>1930</v>
      </c>
      <c r="D299" s="1">
        <v>0</v>
      </c>
      <c r="E299" s="1">
        <v>0.1</v>
      </c>
      <c r="F299" s="1" t="s">
        <v>4</v>
      </c>
      <c r="G299" s="1" t="s">
        <v>3</v>
      </c>
      <c r="H299" s="75" t="s">
        <v>3</v>
      </c>
      <c r="I299" s="1">
        <v>0.57999999999999996</v>
      </c>
      <c r="J299" s="1"/>
      <c r="K299" s="112" t="str">
        <f>IF(Model_dem!$G299="---","---",(Model_dem!$G299/L299)-1)</f>
        <v>---</v>
      </c>
      <c r="L299" s="77">
        <f>IF(AND(Model_dem!$B299=0,Model_dem!$D299=0),Model_dem!$G299,L298)</f>
        <v>966</v>
      </c>
      <c r="M299" s="78" t="str">
        <f t="shared" si="4"/>
        <v>Factor Model</v>
      </c>
      <c r="N299" s="22"/>
    </row>
    <row r="300" spans="1:14" hidden="1" x14ac:dyDescent="0.3">
      <c r="A300" t="s">
        <v>516</v>
      </c>
      <c r="B300" s="1">
        <v>3</v>
      </c>
      <c r="C300" s="1" t="s">
        <v>1930</v>
      </c>
      <c r="D300" s="1">
        <v>0</v>
      </c>
      <c r="E300" s="1">
        <v>0.15</v>
      </c>
      <c r="F300" s="1" t="s">
        <v>4</v>
      </c>
      <c r="G300" s="1" t="s">
        <v>3</v>
      </c>
      <c r="H300" s="75" t="s">
        <v>3</v>
      </c>
      <c r="I300" s="1">
        <v>0.67</v>
      </c>
      <c r="J300" s="1"/>
      <c r="K300" s="112" t="str">
        <f>IF(Model_dem!$G300="---","---",(Model_dem!$G300/L300)-1)</f>
        <v>---</v>
      </c>
      <c r="L300" s="77">
        <f>IF(AND(Model_dem!$B300=0,Model_dem!$D300=0),Model_dem!$G300,L299)</f>
        <v>966</v>
      </c>
      <c r="M300" s="78" t="str">
        <f t="shared" si="4"/>
        <v>Factor Model</v>
      </c>
      <c r="N300" s="22"/>
    </row>
    <row r="301" spans="1:14" hidden="1" x14ac:dyDescent="0.3">
      <c r="A301" t="s">
        <v>516</v>
      </c>
      <c r="B301" s="1">
        <v>3</v>
      </c>
      <c r="C301" s="1" t="s">
        <v>1930</v>
      </c>
      <c r="D301" s="1">
        <v>0</v>
      </c>
      <c r="E301" s="1">
        <v>0.2</v>
      </c>
      <c r="F301" s="1" t="s">
        <v>4</v>
      </c>
      <c r="G301" s="1" t="s">
        <v>3</v>
      </c>
      <c r="H301" s="75" t="s">
        <v>3</v>
      </c>
      <c r="I301" s="1">
        <v>0.7</v>
      </c>
      <c r="J301" s="1"/>
      <c r="K301" s="112" t="str">
        <f>IF(Model_dem!$G301="---","---",(Model_dem!$G301/L301)-1)</f>
        <v>---</v>
      </c>
      <c r="L301" s="77">
        <f>IF(AND(Model_dem!$B301=0,Model_dem!$D301=0),Model_dem!$G301,L300)</f>
        <v>966</v>
      </c>
      <c r="M301" s="78" t="str">
        <f t="shared" si="4"/>
        <v>Factor Model</v>
      </c>
      <c r="N301" s="22"/>
    </row>
    <row r="302" spans="1:14" hidden="1" x14ac:dyDescent="0.3">
      <c r="A302" t="s">
        <v>516</v>
      </c>
      <c r="B302" s="1">
        <v>3</v>
      </c>
      <c r="C302" s="1" t="s">
        <v>1930</v>
      </c>
      <c r="D302" s="1">
        <v>10</v>
      </c>
      <c r="E302" s="1">
        <v>0.05</v>
      </c>
      <c r="F302" s="1" t="s">
        <v>0</v>
      </c>
      <c r="G302" s="1">
        <v>988</v>
      </c>
      <c r="H302" s="75">
        <v>0</v>
      </c>
      <c r="I302" s="1">
        <v>449.99</v>
      </c>
      <c r="J302" s="76">
        <v>0</v>
      </c>
      <c r="K302" s="112">
        <f>IF(Model_dem!$G302="---","---",(Model_dem!$G302/L302)-1)</f>
        <v>2.2774327122153215E-2</v>
      </c>
      <c r="L302" s="77">
        <f>IF(AND(Model_dem!$B302=0,Model_dem!$D302=0),Model_dem!$G302,L301)</f>
        <v>966</v>
      </c>
      <c r="M302" s="78" t="str">
        <f t="shared" si="4"/>
        <v>Factor Model</v>
      </c>
      <c r="N302" s="22"/>
    </row>
    <row r="303" spans="1:14" hidden="1" x14ac:dyDescent="0.3">
      <c r="A303" t="s">
        <v>516</v>
      </c>
      <c r="B303" s="1">
        <v>3</v>
      </c>
      <c r="C303" s="1" t="s">
        <v>1930</v>
      </c>
      <c r="D303" s="1">
        <v>10</v>
      </c>
      <c r="E303" s="1">
        <v>0.1</v>
      </c>
      <c r="F303" s="1" t="s">
        <v>4</v>
      </c>
      <c r="G303" s="1" t="s">
        <v>3</v>
      </c>
      <c r="H303" s="75" t="s">
        <v>3</v>
      </c>
      <c r="I303" s="1">
        <v>0.69</v>
      </c>
      <c r="J303" s="1"/>
      <c r="K303" s="112" t="str">
        <f>IF(Model_dem!$G303="---","---",(Model_dem!$G303/L303)-1)</f>
        <v>---</v>
      </c>
      <c r="L303" s="77">
        <f>IF(AND(Model_dem!$B303=0,Model_dem!$D303=0),Model_dem!$G303,L302)</f>
        <v>966</v>
      </c>
      <c r="M303" s="78" t="str">
        <f t="shared" si="4"/>
        <v>Factor Model</v>
      </c>
      <c r="N303" s="22"/>
    </row>
    <row r="304" spans="1:14" hidden="1" x14ac:dyDescent="0.3">
      <c r="A304" t="s">
        <v>516</v>
      </c>
      <c r="B304" s="1">
        <v>3</v>
      </c>
      <c r="C304" s="1" t="s">
        <v>1930</v>
      </c>
      <c r="D304" s="1">
        <v>10</v>
      </c>
      <c r="E304" s="1">
        <v>0.15</v>
      </c>
      <c r="F304" s="1" t="s">
        <v>4</v>
      </c>
      <c r="G304" s="1" t="s">
        <v>3</v>
      </c>
      <c r="H304" s="75" t="s">
        <v>3</v>
      </c>
      <c r="I304" s="1">
        <v>0.6</v>
      </c>
      <c r="J304" s="1"/>
      <c r="K304" s="112" t="str">
        <f>IF(Model_dem!$G304="---","---",(Model_dem!$G304/L304)-1)</f>
        <v>---</v>
      </c>
      <c r="L304" s="77">
        <f>IF(AND(Model_dem!$B304=0,Model_dem!$D304=0),Model_dem!$G304,L303)</f>
        <v>966</v>
      </c>
      <c r="M304" s="78" t="str">
        <f t="shared" si="4"/>
        <v>Factor Model</v>
      </c>
      <c r="N304" s="22"/>
    </row>
    <row r="305" spans="1:14" hidden="1" x14ac:dyDescent="0.3">
      <c r="A305" t="s">
        <v>516</v>
      </c>
      <c r="B305" s="1">
        <v>3</v>
      </c>
      <c r="C305" s="1" t="s">
        <v>1930</v>
      </c>
      <c r="D305" s="1">
        <v>10</v>
      </c>
      <c r="E305" s="1">
        <v>0.2</v>
      </c>
      <c r="F305" s="1" t="s">
        <v>4</v>
      </c>
      <c r="G305" s="1" t="s">
        <v>3</v>
      </c>
      <c r="H305" s="75" t="s">
        <v>3</v>
      </c>
      <c r="I305" s="1">
        <v>0.62</v>
      </c>
      <c r="J305" s="1"/>
      <c r="K305" s="112" t="str">
        <f>IF(Model_dem!$G305="---","---",(Model_dem!$G305/L305)-1)</f>
        <v>---</v>
      </c>
      <c r="L305" s="77">
        <f>IF(AND(Model_dem!$B305=0,Model_dem!$D305=0),Model_dem!$G305,L304)</f>
        <v>966</v>
      </c>
      <c r="M305" s="78" t="str">
        <f t="shared" si="4"/>
        <v>Factor Model</v>
      </c>
      <c r="N305" s="22"/>
    </row>
    <row r="306" spans="1:14" hidden="1" x14ac:dyDescent="0.3">
      <c r="A306" t="s">
        <v>516</v>
      </c>
      <c r="B306" s="1">
        <v>3</v>
      </c>
      <c r="C306" s="1" t="s">
        <v>1930</v>
      </c>
      <c r="D306" s="1">
        <v>25</v>
      </c>
      <c r="E306" s="1">
        <v>0.05</v>
      </c>
      <c r="F306" s="1" t="s">
        <v>0</v>
      </c>
      <c r="G306" s="1">
        <v>988</v>
      </c>
      <c r="H306" s="75">
        <v>0</v>
      </c>
      <c r="I306" s="1">
        <v>937.31</v>
      </c>
      <c r="J306" s="76">
        <v>0</v>
      </c>
      <c r="K306" s="112">
        <f>IF(Model_dem!$G306="---","---",(Model_dem!$G306/L306)-1)</f>
        <v>2.2774327122153215E-2</v>
      </c>
      <c r="L306" s="77">
        <f>IF(AND(Model_dem!$B306=0,Model_dem!$D306=0),Model_dem!$G306,L305)</f>
        <v>966</v>
      </c>
      <c r="M306" s="78" t="str">
        <f t="shared" si="4"/>
        <v>Factor Model</v>
      </c>
      <c r="N306" s="22"/>
    </row>
    <row r="307" spans="1:14" hidden="1" x14ac:dyDescent="0.3">
      <c r="A307" t="s">
        <v>516</v>
      </c>
      <c r="B307" s="1">
        <v>3</v>
      </c>
      <c r="C307" s="1" t="s">
        <v>1930</v>
      </c>
      <c r="D307" s="1">
        <v>25</v>
      </c>
      <c r="E307" s="1">
        <v>0.1</v>
      </c>
      <c r="F307" s="1" t="s">
        <v>4</v>
      </c>
      <c r="G307" s="1" t="s">
        <v>3</v>
      </c>
      <c r="H307" s="75" t="s">
        <v>3</v>
      </c>
      <c r="I307" s="1">
        <v>0.69</v>
      </c>
      <c r="J307" s="1"/>
      <c r="K307" s="112" t="str">
        <f>IF(Model_dem!$G307="---","---",(Model_dem!$G307/L307)-1)</f>
        <v>---</v>
      </c>
      <c r="L307" s="77">
        <f>IF(AND(Model_dem!$B307=0,Model_dem!$D307=0),Model_dem!$G307,L306)</f>
        <v>966</v>
      </c>
      <c r="M307" s="78" t="str">
        <f t="shared" si="4"/>
        <v>Factor Model</v>
      </c>
      <c r="N307" s="22"/>
    </row>
    <row r="308" spans="1:14" hidden="1" x14ac:dyDescent="0.3">
      <c r="A308" t="s">
        <v>516</v>
      </c>
      <c r="B308" s="1">
        <v>3</v>
      </c>
      <c r="C308" s="1" t="s">
        <v>1930</v>
      </c>
      <c r="D308" s="1">
        <v>25</v>
      </c>
      <c r="E308" s="1">
        <v>0.15</v>
      </c>
      <c r="F308" s="1" t="s">
        <v>4</v>
      </c>
      <c r="G308" s="1" t="s">
        <v>3</v>
      </c>
      <c r="H308" s="75" t="s">
        <v>3</v>
      </c>
      <c r="I308" s="1">
        <v>0.57999999999999996</v>
      </c>
      <c r="J308" s="1"/>
      <c r="K308" s="112" t="str">
        <f>IF(Model_dem!$G308="---","---",(Model_dem!$G308/L308)-1)</f>
        <v>---</v>
      </c>
      <c r="L308" s="77">
        <f>IF(AND(Model_dem!$B308=0,Model_dem!$D308=0),Model_dem!$G308,L307)</f>
        <v>966</v>
      </c>
      <c r="M308" s="78" t="str">
        <f t="shared" si="4"/>
        <v>Factor Model</v>
      </c>
      <c r="N308" s="22"/>
    </row>
    <row r="309" spans="1:14" hidden="1" x14ac:dyDescent="0.3">
      <c r="A309" t="s">
        <v>516</v>
      </c>
      <c r="B309" s="1">
        <v>3</v>
      </c>
      <c r="C309" s="1" t="s">
        <v>1930</v>
      </c>
      <c r="D309" s="1">
        <v>25</v>
      </c>
      <c r="E309" s="1">
        <v>0.2</v>
      </c>
      <c r="F309" s="1" t="s">
        <v>4</v>
      </c>
      <c r="G309" s="1" t="s">
        <v>3</v>
      </c>
      <c r="H309" s="75" t="s">
        <v>3</v>
      </c>
      <c r="I309" s="1">
        <v>0.7</v>
      </c>
      <c r="J309" s="1"/>
      <c r="K309" s="112" t="str">
        <f>IF(Model_dem!$G309="---","---",(Model_dem!$G309/L309)-1)</f>
        <v>---</v>
      </c>
      <c r="L309" s="77">
        <f>IF(AND(Model_dem!$B309=0,Model_dem!$D309=0),Model_dem!$G309,L308)</f>
        <v>966</v>
      </c>
      <c r="M309" s="78" t="str">
        <f t="shared" si="4"/>
        <v>Factor Model</v>
      </c>
      <c r="N309" s="22"/>
    </row>
    <row r="310" spans="1:14" hidden="1" x14ac:dyDescent="0.3">
      <c r="A310" t="s">
        <v>516</v>
      </c>
      <c r="B310" s="1">
        <v>3</v>
      </c>
      <c r="C310" s="1" t="s">
        <v>1930</v>
      </c>
      <c r="D310" s="1">
        <v>50</v>
      </c>
      <c r="E310" s="1">
        <v>0.05</v>
      </c>
      <c r="F310" s="1" t="s">
        <v>0</v>
      </c>
      <c r="G310" s="1">
        <v>988</v>
      </c>
      <c r="H310" s="75">
        <v>0</v>
      </c>
      <c r="I310" s="1">
        <v>340.91</v>
      </c>
      <c r="J310" s="76">
        <v>0</v>
      </c>
      <c r="K310" s="112">
        <f>IF(Model_dem!$G310="---","---",(Model_dem!$G310/L310)-1)</f>
        <v>2.2774327122153215E-2</v>
      </c>
      <c r="L310" s="77">
        <f>IF(AND(Model_dem!$B310=0,Model_dem!$D310=0),Model_dem!$G310,L309)</f>
        <v>966</v>
      </c>
      <c r="M310" s="78" t="str">
        <f t="shared" si="4"/>
        <v>Factor Model</v>
      </c>
      <c r="N310" s="22"/>
    </row>
    <row r="311" spans="1:14" hidden="1" x14ac:dyDescent="0.3">
      <c r="A311" t="s">
        <v>516</v>
      </c>
      <c r="B311" s="1">
        <v>3</v>
      </c>
      <c r="C311" s="1" t="s">
        <v>1930</v>
      </c>
      <c r="D311" s="1">
        <v>50</v>
      </c>
      <c r="E311" s="1">
        <v>0.1</v>
      </c>
      <c r="F311" s="1" t="s">
        <v>4</v>
      </c>
      <c r="G311" s="1" t="s">
        <v>3</v>
      </c>
      <c r="H311" s="75" t="s">
        <v>3</v>
      </c>
      <c r="I311" s="1">
        <v>0.68</v>
      </c>
      <c r="J311" s="1"/>
      <c r="K311" s="112" t="str">
        <f>IF(Model_dem!$G311="---","---",(Model_dem!$G311/L311)-1)</f>
        <v>---</v>
      </c>
      <c r="L311" s="77">
        <f>IF(AND(Model_dem!$B311=0,Model_dem!$D311=0),Model_dem!$G311,L310)</f>
        <v>966</v>
      </c>
      <c r="M311" s="78" t="str">
        <f t="shared" si="4"/>
        <v>Factor Model</v>
      </c>
      <c r="N311" s="22"/>
    </row>
    <row r="312" spans="1:14" hidden="1" x14ac:dyDescent="0.3">
      <c r="A312" t="s">
        <v>516</v>
      </c>
      <c r="B312" s="1">
        <v>3</v>
      </c>
      <c r="C312" s="1" t="s">
        <v>1930</v>
      </c>
      <c r="D312" s="1">
        <v>50</v>
      </c>
      <c r="E312" s="1">
        <v>0.15</v>
      </c>
      <c r="F312" s="1" t="s">
        <v>4</v>
      </c>
      <c r="G312" s="1" t="s">
        <v>3</v>
      </c>
      <c r="H312" s="75" t="s">
        <v>3</v>
      </c>
      <c r="I312" s="1">
        <v>0.65</v>
      </c>
      <c r="J312" s="1"/>
      <c r="K312" s="112" t="str">
        <f>IF(Model_dem!$G312="---","---",(Model_dem!$G312/L312)-1)</f>
        <v>---</v>
      </c>
      <c r="L312" s="77">
        <f>IF(AND(Model_dem!$B312=0,Model_dem!$D312=0),Model_dem!$G312,L311)</f>
        <v>966</v>
      </c>
      <c r="M312" s="78" t="str">
        <f t="shared" si="4"/>
        <v>Factor Model</v>
      </c>
      <c r="N312" s="22"/>
    </row>
    <row r="313" spans="1:14" hidden="1" x14ac:dyDescent="0.3">
      <c r="A313" t="s">
        <v>516</v>
      </c>
      <c r="B313" s="1">
        <v>3</v>
      </c>
      <c r="C313" s="1" t="s">
        <v>1930</v>
      </c>
      <c r="D313" s="1">
        <v>50</v>
      </c>
      <c r="E313" s="1">
        <v>0.2</v>
      </c>
      <c r="F313" s="1" t="s">
        <v>4</v>
      </c>
      <c r="G313" s="1" t="s">
        <v>3</v>
      </c>
      <c r="H313" s="75" t="s">
        <v>3</v>
      </c>
      <c r="I313" s="1">
        <v>0.61</v>
      </c>
      <c r="J313" s="1"/>
      <c r="K313" s="112" t="str">
        <f>IF(Model_dem!$G313="---","---",(Model_dem!$G313/L313)-1)</f>
        <v>---</v>
      </c>
      <c r="L313" s="77">
        <f>IF(AND(Model_dem!$B313=0,Model_dem!$D313=0),Model_dem!$G313,L312)</f>
        <v>966</v>
      </c>
      <c r="M313" s="78" t="str">
        <f t="shared" si="4"/>
        <v>Factor Model</v>
      </c>
      <c r="N313" s="22"/>
    </row>
    <row r="314" spans="1:14" x14ac:dyDescent="0.3">
      <c r="A314" t="s">
        <v>535</v>
      </c>
      <c r="B314" s="1">
        <v>0</v>
      </c>
      <c r="C314" s="1" t="s">
        <v>27</v>
      </c>
      <c r="D314" s="1">
        <v>0</v>
      </c>
      <c r="E314" s="1">
        <v>0.05</v>
      </c>
      <c r="F314" s="1" t="s">
        <v>0</v>
      </c>
      <c r="G314" s="122">
        <v>751</v>
      </c>
      <c r="H314" s="123">
        <v>0</v>
      </c>
      <c r="I314" s="124">
        <v>141.88</v>
      </c>
      <c r="J314" s="125">
        <v>1</v>
      </c>
      <c r="K314" s="126">
        <f>IF(Model_dem!$G314="---","---",(Model_dem!$G314/L314)-1)</f>
        <v>0</v>
      </c>
      <c r="L314" s="77">
        <f>IF(AND(Model_dem!$B314=0,Model_dem!$D314=0),Model_dem!$G314,L313)</f>
        <v>751</v>
      </c>
      <c r="M314" s="78" t="str">
        <f t="shared" si="4"/>
        <v>Deterministic</v>
      </c>
      <c r="N314" s="22"/>
    </row>
    <row r="315" spans="1:14" x14ac:dyDescent="0.3">
      <c r="A315" t="s">
        <v>535</v>
      </c>
      <c r="B315" s="1">
        <v>0</v>
      </c>
      <c r="C315" s="1" t="s">
        <v>27</v>
      </c>
      <c r="D315" s="1">
        <v>0</v>
      </c>
      <c r="E315" s="1">
        <v>0.1</v>
      </c>
      <c r="F315" s="1" t="s">
        <v>0</v>
      </c>
      <c r="G315" s="122">
        <v>751</v>
      </c>
      <c r="H315" s="123">
        <v>0</v>
      </c>
      <c r="I315" s="124">
        <v>141.15</v>
      </c>
      <c r="J315" s="125">
        <v>1</v>
      </c>
      <c r="K315" s="126">
        <f>IF(Model_dem!$G315="---","---",(Model_dem!$G315/L315)-1)</f>
        <v>0</v>
      </c>
      <c r="L315" s="77">
        <f>IF(AND(Model_dem!$B315=0,Model_dem!$D315=0),Model_dem!$G315,L314)</f>
        <v>751</v>
      </c>
      <c r="M315" s="78" t="str">
        <f t="shared" si="4"/>
        <v>Deterministic</v>
      </c>
      <c r="N315" s="22"/>
    </row>
    <row r="316" spans="1:14" x14ac:dyDescent="0.3">
      <c r="A316" t="s">
        <v>535</v>
      </c>
      <c r="B316" s="1">
        <v>0</v>
      </c>
      <c r="C316" s="1" t="s">
        <v>27</v>
      </c>
      <c r="D316" s="1">
        <v>0</v>
      </c>
      <c r="E316" s="1">
        <v>0.15</v>
      </c>
      <c r="F316" s="1" t="s">
        <v>0</v>
      </c>
      <c r="G316" s="122">
        <v>751</v>
      </c>
      <c r="H316" s="123">
        <v>0</v>
      </c>
      <c r="I316" s="124">
        <v>149.02000000000001</v>
      </c>
      <c r="J316" s="125">
        <v>1</v>
      </c>
      <c r="K316" s="126">
        <f>IF(Model_dem!$G316="---","---",(Model_dem!$G316/L316)-1)</f>
        <v>0</v>
      </c>
      <c r="L316" s="77">
        <f>IF(AND(Model_dem!$B316=0,Model_dem!$D316=0),Model_dem!$G316,L315)</f>
        <v>751</v>
      </c>
      <c r="M316" s="78" t="str">
        <f t="shared" si="4"/>
        <v>Deterministic</v>
      </c>
      <c r="N316" s="22"/>
    </row>
    <row r="317" spans="1:14" x14ac:dyDescent="0.3">
      <c r="A317" t="s">
        <v>535</v>
      </c>
      <c r="B317" s="1">
        <v>0</v>
      </c>
      <c r="C317" s="1" t="s">
        <v>27</v>
      </c>
      <c r="D317" s="1">
        <v>0</v>
      </c>
      <c r="E317" s="1">
        <v>0.2</v>
      </c>
      <c r="F317" s="1" t="s">
        <v>0</v>
      </c>
      <c r="G317" s="122">
        <v>751</v>
      </c>
      <c r="H317" s="123">
        <v>0</v>
      </c>
      <c r="I317" s="124">
        <v>145.28</v>
      </c>
      <c r="J317" s="125">
        <v>1</v>
      </c>
      <c r="K317" s="126">
        <f>IF(Model_dem!$G317="---","---",(Model_dem!$G317/L317)-1)</f>
        <v>0</v>
      </c>
      <c r="L317" s="77">
        <f>IF(AND(Model_dem!$B317=0,Model_dem!$D317=0),Model_dem!$G317,L316)</f>
        <v>751</v>
      </c>
      <c r="M317" s="78" t="str">
        <f t="shared" si="4"/>
        <v>Deterministic</v>
      </c>
      <c r="N317" s="22"/>
    </row>
    <row r="318" spans="1:14" x14ac:dyDescent="0.3">
      <c r="A318" t="s">
        <v>535</v>
      </c>
      <c r="B318" s="1">
        <v>1</v>
      </c>
      <c r="C318" s="1" t="s">
        <v>28</v>
      </c>
      <c r="D318" s="1">
        <v>5</v>
      </c>
      <c r="E318" s="1">
        <v>0.05</v>
      </c>
      <c r="F318" s="1" t="s">
        <v>0</v>
      </c>
      <c r="G318" s="122">
        <v>753</v>
      </c>
      <c r="H318" s="123">
        <v>0</v>
      </c>
      <c r="I318" s="124">
        <v>849.32</v>
      </c>
      <c r="J318" s="125">
        <v>0.96</v>
      </c>
      <c r="K318" s="126">
        <f>IF(Model_dem!$G318="---","---",(Model_dem!$G318/L318)-1)</f>
        <v>2.6631158455392434E-3</v>
      </c>
      <c r="L318" s="77">
        <f>IF(AND(Model_dem!$B318=0,Model_dem!$D318=0),Model_dem!$G318,L317)</f>
        <v>751</v>
      </c>
      <c r="M318" s="78" t="str">
        <f t="shared" si="4"/>
        <v>Cardinality-constrained</v>
      </c>
      <c r="N318" s="22"/>
    </row>
    <row r="319" spans="1:14" x14ac:dyDescent="0.3">
      <c r="A319" t="s">
        <v>535</v>
      </c>
      <c r="B319" s="1">
        <v>1</v>
      </c>
      <c r="C319" s="1" t="s">
        <v>28</v>
      </c>
      <c r="D319" s="1">
        <v>5</v>
      </c>
      <c r="E319" s="1">
        <v>0.1</v>
      </c>
      <c r="F319" s="1" t="s">
        <v>0</v>
      </c>
      <c r="G319" s="122">
        <v>753</v>
      </c>
      <c r="H319" s="123">
        <v>0</v>
      </c>
      <c r="I319" s="124">
        <v>547.85</v>
      </c>
      <c r="J319" s="125">
        <v>1</v>
      </c>
      <c r="K319" s="126">
        <f>IF(Model_dem!$G319="---","---",(Model_dem!$G319/L319)-1)</f>
        <v>2.6631158455392434E-3</v>
      </c>
      <c r="L319" s="77">
        <f>IF(AND(Model_dem!$B319=0,Model_dem!$D319=0),Model_dem!$G319,L318)</f>
        <v>751</v>
      </c>
      <c r="M319" s="78" t="str">
        <f t="shared" si="4"/>
        <v>Cardinality-constrained</v>
      </c>
      <c r="N319" s="22"/>
    </row>
    <row r="320" spans="1:14" x14ac:dyDescent="0.3">
      <c r="A320" t="s">
        <v>535</v>
      </c>
      <c r="B320" s="1">
        <v>1</v>
      </c>
      <c r="C320" s="1" t="s">
        <v>28</v>
      </c>
      <c r="D320" s="1">
        <v>5</v>
      </c>
      <c r="E320" s="1">
        <v>0.15</v>
      </c>
      <c r="F320" s="1" t="s">
        <v>0</v>
      </c>
      <c r="G320" s="122">
        <v>761</v>
      </c>
      <c r="H320" s="123">
        <v>0</v>
      </c>
      <c r="I320" s="124">
        <v>632.23</v>
      </c>
      <c r="J320" s="125">
        <v>1</v>
      </c>
      <c r="K320" s="126">
        <f>IF(Model_dem!$G320="---","---",(Model_dem!$G320/L320)-1)</f>
        <v>1.3315579227696439E-2</v>
      </c>
      <c r="L320" s="77">
        <f>IF(AND(Model_dem!$B320=0,Model_dem!$D320=0),Model_dem!$G320,L319)</f>
        <v>751</v>
      </c>
      <c r="M320" s="78" t="str">
        <f t="shared" si="4"/>
        <v>Cardinality-constrained</v>
      </c>
      <c r="N320" s="22"/>
    </row>
    <row r="321" spans="1:14" x14ac:dyDescent="0.3">
      <c r="A321" t="s">
        <v>535</v>
      </c>
      <c r="B321" s="1">
        <v>1</v>
      </c>
      <c r="C321" s="1" t="s">
        <v>28</v>
      </c>
      <c r="D321" s="1">
        <v>5</v>
      </c>
      <c r="E321" s="1">
        <v>0.2</v>
      </c>
      <c r="F321" s="1" t="s">
        <v>0</v>
      </c>
      <c r="G321" s="122">
        <v>761</v>
      </c>
      <c r="H321" s="123">
        <v>0</v>
      </c>
      <c r="I321" s="124">
        <v>725.13</v>
      </c>
      <c r="J321" s="125">
        <v>1</v>
      </c>
      <c r="K321" s="126">
        <f>IF(Model_dem!$G321="---","---",(Model_dem!$G321/L321)-1)</f>
        <v>1.3315579227696439E-2</v>
      </c>
      <c r="L321" s="77">
        <f>IF(AND(Model_dem!$B321=0,Model_dem!$D321=0),Model_dem!$G321,L320)</f>
        <v>751</v>
      </c>
      <c r="M321" s="78" t="str">
        <f t="shared" si="4"/>
        <v>Cardinality-constrained</v>
      </c>
      <c r="N321" s="22"/>
    </row>
    <row r="322" spans="1:14" x14ac:dyDescent="0.3">
      <c r="A322" t="s">
        <v>535</v>
      </c>
      <c r="B322" s="1">
        <v>1</v>
      </c>
      <c r="C322" s="1" t="s">
        <v>28</v>
      </c>
      <c r="D322" s="1">
        <v>10</v>
      </c>
      <c r="E322" s="1">
        <v>0.05</v>
      </c>
      <c r="F322" s="1" t="s">
        <v>0</v>
      </c>
      <c r="G322" s="122">
        <v>753</v>
      </c>
      <c r="H322" s="123">
        <v>0</v>
      </c>
      <c r="I322" s="124">
        <v>892.55</v>
      </c>
      <c r="J322" s="125">
        <v>0.96</v>
      </c>
      <c r="K322" s="126">
        <f>IF(Model_dem!$G322="---","---",(Model_dem!$G322/L322)-1)</f>
        <v>2.6631158455392434E-3</v>
      </c>
      <c r="L322" s="77">
        <f>IF(AND(Model_dem!$B322=0,Model_dem!$D322=0),Model_dem!$G322,L321)</f>
        <v>751</v>
      </c>
      <c r="M322" s="78" t="str">
        <f t="shared" si="4"/>
        <v>Cardinality-constrained</v>
      </c>
      <c r="N322" s="22"/>
    </row>
    <row r="323" spans="1:14" x14ac:dyDescent="0.3">
      <c r="A323" t="s">
        <v>535</v>
      </c>
      <c r="B323" s="1">
        <v>1</v>
      </c>
      <c r="C323" s="1" t="s">
        <v>28</v>
      </c>
      <c r="D323" s="1">
        <v>10</v>
      </c>
      <c r="E323" s="1">
        <v>0.1</v>
      </c>
      <c r="F323" s="1" t="s">
        <v>0</v>
      </c>
      <c r="G323" s="122">
        <v>753</v>
      </c>
      <c r="H323" s="123">
        <v>0</v>
      </c>
      <c r="I323" s="124">
        <v>529.66999999999996</v>
      </c>
      <c r="J323" s="125">
        <v>1</v>
      </c>
      <c r="K323" s="126">
        <f>IF(Model_dem!$G323="---","---",(Model_dem!$G323/L323)-1)</f>
        <v>2.6631158455392434E-3</v>
      </c>
      <c r="L323" s="77">
        <f>IF(AND(Model_dem!$B323=0,Model_dem!$D323=0),Model_dem!$G323,L322)</f>
        <v>751</v>
      </c>
      <c r="M323" s="78" t="str">
        <f t="shared" ref="M323:M386" si="5">IF(B323=0,"Deterministic",IF(B323=1,"Cardinality-constrained",IF(B323=2,"Knapsack","Factor Model")))</f>
        <v>Cardinality-constrained</v>
      </c>
      <c r="N323" s="22"/>
    </row>
    <row r="324" spans="1:14" x14ac:dyDescent="0.3">
      <c r="A324" t="s">
        <v>535</v>
      </c>
      <c r="B324" s="1">
        <v>1</v>
      </c>
      <c r="C324" s="1" t="s">
        <v>28</v>
      </c>
      <c r="D324" s="1">
        <v>10</v>
      </c>
      <c r="E324" s="1">
        <v>0.15</v>
      </c>
      <c r="F324" s="1" t="s">
        <v>0</v>
      </c>
      <c r="G324" s="122">
        <v>761</v>
      </c>
      <c r="H324" s="123">
        <v>0</v>
      </c>
      <c r="I324" s="124">
        <v>665.78</v>
      </c>
      <c r="J324" s="125">
        <v>1</v>
      </c>
      <c r="K324" s="126">
        <f>IF(Model_dem!$G324="---","---",(Model_dem!$G324/L324)-1)</f>
        <v>1.3315579227696439E-2</v>
      </c>
      <c r="L324" s="77">
        <f>IF(AND(Model_dem!$B324=0,Model_dem!$D324=0),Model_dem!$G324,L323)</f>
        <v>751</v>
      </c>
      <c r="M324" s="78" t="str">
        <f t="shared" si="5"/>
        <v>Cardinality-constrained</v>
      </c>
      <c r="N324" s="22"/>
    </row>
    <row r="325" spans="1:14" x14ac:dyDescent="0.3">
      <c r="A325" t="s">
        <v>535</v>
      </c>
      <c r="B325" s="1">
        <v>1</v>
      </c>
      <c r="C325" s="1" t="s">
        <v>28</v>
      </c>
      <c r="D325" s="1">
        <v>10</v>
      </c>
      <c r="E325" s="1">
        <v>0.2</v>
      </c>
      <c r="F325" s="1" t="s">
        <v>0</v>
      </c>
      <c r="G325" s="122">
        <v>761</v>
      </c>
      <c r="H325" s="123">
        <v>0</v>
      </c>
      <c r="I325" s="124">
        <v>781.3</v>
      </c>
      <c r="J325" s="125">
        <v>1</v>
      </c>
      <c r="K325" s="126">
        <f>IF(Model_dem!$G325="---","---",(Model_dem!$G325/L325)-1)</f>
        <v>1.3315579227696439E-2</v>
      </c>
      <c r="L325" s="77">
        <f>IF(AND(Model_dem!$B325=0,Model_dem!$D325=0),Model_dem!$G325,L324)</f>
        <v>751</v>
      </c>
      <c r="M325" s="78" t="str">
        <f t="shared" si="5"/>
        <v>Cardinality-constrained</v>
      </c>
      <c r="N325" s="22"/>
    </row>
    <row r="326" spans="1:14" x14ac:dyDescent="0.3">
      <c r="A326" t="s">
        <v>535</v>
      </c>
      <c r="B326" s="1">
        <v>1</v>
      </c>
      <c r="C326" s="1" t="s">
        <v>28</v>
      </c>
      <c r="D326" s="1">
        <v>25</v>
      </c>
      <c r="E326" s="1">
        <v>0.05</v>
      </c>
      <c r="F326" s="1" t="s">
        <v>0</v>
      </c>
      <c r="G326" s="122">
        <v>761</v>
      </c>
      <c r="H326" s="123">
        <v>0</v>
      </c>
      <c r="I326" s="124">
        <v>996.83</v>
      </c>
      <c r="J326" s="125">
        <v>6.6000000000000003E-2</v>
      </c>
      <c r="K326" s="126">
        <f>IF(Model_dem!$G326="---","---",(Model_dem!$G326/L326)-1)</f>
        <v>1.3315579227696439E-2</v>
      </c>
      <c r="L326" s="77">
        <f>IF(AND(Model_dem!$B326=0,Model_dem!$D326=0),Model_dem!$G326,L325)</f>
        <v>751</v>
      </c>
      <c r="M326" s="78" t="str">
        <f t="shared" si="5"/>
        <v>Cardinality-constrained</v>
      </c>
      <c r="N326" s="22"/>
    </row>
    <row r="327" spans="1:14" x14ac:dyDescent="0.3">
      <c r="A327" t="s">
        <v>535</v>
      </c>
      <c r="B327" s="1">
        <v>1</v>
      </c>
      <c r="C327" s="1" t="s">
        <v>28</v>
      </c>
      <c r="D327" s="1">
        <v>25</v>
      </c>
      <c r="E327" s="1">
        <v>0.1</v>
      </c>
      <c r="F327" s="1" t="s">
        <v>0</v>
      </c>
      <c r="G327" s="122">
        <v>775</v>
      </c>
      <c r="H327" s="123">
        <v>0</v>
      </c>
      <c r="I327" s="124">
        <v>976.69</v>
      </c>
      <c r="J327" s="125">
        <v>0.39400000000000002</v>
      </c>
      <c r="K327" s="126">
        <f>IF(Model_dem!$G327="---","---",(Model_dem!$G327/L327)-1)</f>
        <v>3.1957390146471365E-2</v>
      </c>
      <c r="L327" s="77">
        <f>IF(AND(Model_dem!$B327=0,Model_dem!$D327=0),Model_dem!$G327,L326)</f>
        <v>751</v>
      </c>
      <c r="M327" s="78" t="str">
        <f t="shared" si="5"/>
        <v>Cardinality-constrained</v>
      </c>
      <c r="N327" s="22"/>
    </row>
    <row r="328" spans="1:14" x14ac:dyDescent="0.3">
      <c r="A328" t="s">
        <v>535</v>
      </c>
      <c r="B328" s="1">
        <v>1</v>
      </c>
      <c r="C328" s="1" t="s">
        <v>28</v>
      </c>
      <c r="D328" s="1">
        <v>25</v>
      </c>
      <c r="E328" s="1">
        <v>0.15</v>
      </c>
      <c r="F328" s="1" t="s">
        <v>0</v>
      </c>
      <c r="G328" s="122">
        <v>777</v>
      </c>
      <c r="H328" s="123">
        <v>0</v>
      </c>
      <c r="I328" s="124">
        <v>1597.97</v>
      </c>
      <c r="J328" s="125">
        <v>0.68899999999999995</v>
      </c>
      <c r="K328" s="126">
        <f>IF(Model_dem!$G328="---","---",(Model_dem!$G328/L328)-1)</f>
        <v>3.4620505992010608E-2</v>
      </c>
      <c r="L328" s="77">
        <f>IF(AND(Model_dem!$B328=0,Model_dem!$D328=0),Model_dem!$G328,L327)</f>
        <v>751</v>
      </c>
      <c r="M328" s="78" t="str">
        <f t="shared" si="5"/>
        <v>Cardinality-constrained</v>
      </c>
      <c r="N328" s="22"/>
    </row>
    <row r="329" spans="1:14" x14ac:dyDescent="0.3">
      <c r="A329" t="s">
        <v>535</v>
      </c>
      <c r="B329" s="1">
        <v>1</v>
      </c>
      <c r="C329" s="1" t="s">
        <v>28</v>
      </c>
      <c r="D329" s="1">
        <v>25</v>
      </c>
      <c r="E329" s="1">
        <v>0.2</v>
      </c>
      <c r="F329" s="1" t="s">
        <v>0</v>
      </c>
      <c r="G329" s="122">
        <v>785</v>
      </c>
      <c r="H329" s="123">
        <v>0</v>
      </c>
      <c r="I329" s="124">
        <v>896.22</v>
      </c>
      <c r="J329" s="125">
        <v>0.621</v>
      </c>
      <c r="K329" s="126">
        <f>IF(Model_dem!$G329="---","---",(Model_dem!$G329/L329)-1)</f>
        <v>4.5272969374167804E-2</v>
      </c>
      <c r="L329" s="77">
        <f>IF(AND(Model_dem!$B329=0,Model_dem!$D329=0),Model_dem!$G329,L328)</f>
        <v>751</v>
      </c>
      <c r="M329" s="78" t="str">
        <f t="shared" si="5"/>
        <v>Cardinality-constrained</v>
      </c>
      <c r="N329" s="22"/>
    </row>
    <row r="330" spans="1:14" x14ac:dyDescent="0.3">
      <c r="A330" t="s">
        <v>535</v>
      </c>
      <c r="B330" s="1">
        <v>1</v>
      </c>
      <c r="C330" s="1" t="s">
        <v>28</v>
      </c>
      <c r="D330" s="1">
        <v>50</v>
      </c>
      <c r="E330" s="1">
        <v>0.05</v>
      </c>
      <c r="F330" s="1" t="s">
        <v>0</v>
      </c>
      <c r="G330" s="122">
        <v>769</v>
      </c>
      <c r="H330" s="123">
        <v>0</v>
      </c>
      <c r="I330" s="124">
        <v>1267.81</v>
      </c>
      <c r="J330" s="125">
        <v>2.1999999999999999E-2</v>
      </c>
      <c r="K330" s="126">
        <f>IF(Model_dem!$G330="---","---",(Model_dem!$G330/L330)-1)</f>
        <v>2.3968042609853635E-2</v>
      </c>
      <c r="L330" s="77">
        <f>IF(AND(Model_dem!$B330=0,Model_dem!$D330=0),Model_dem!$G330,L329)</f>
        <v>751</v>
      </c>
      <c r="M330" s="78" t="str">
        <f t="shared" si="5"/>
        <v>Cardinality-constrained</v>
      </c>
      <c r="N330" s="22"/>
    </row>
    <row r="331" spans="1:14" x14ac:dyDescent="0.3">
      <c r="A331" t="s">
        <v>535</v>
      </c>
      <c r="B331" s="1">
        <v>1</v>
      </c>
      <c r="C331" s="1" t="s">
        <v>28</v>
      </c>
      <c r="D331" s="1">
        <v>50</v>
      </c>
      <c r="E331" s="1">
        <v>0.1</v>
      </c>
      <c r="F331" s="1" t="s">
        <v>0</v>
      </c>
      <c r="G331" s="122">
        <v>777</v>
      </c>
      <c r="H331" s="123">
        <v>0</v>
      </c>
      <c r="I331" s="124">
        <v>1214.83</v>
      </c>
      <c r="J331" s="125">
        <v>1.9E-2</v>
      </c>
      <c r="K331" s="126">
        <f>IF(Model_dem!$G331="---","---",(Model_dem!$G331/L331)-1)</f>
        <v>3.4620505992010608E-2</v>
      </c>
      <c r="L331" s="77">
        <f>IF(AND(Model_dem!$B331=0,Model_dem!$D331=0),Model_dem!$G331,L330)</f>
        <v>751</v>
      </c>
      <c r="M331" s="78" t="str">
        <f t="shared" si="5"/>
        <v>Cardinality-constrained</v>
      </c>
      <c r="N331" s="22"/>
    </row>
    <row r="332" spans="1:14" x14ac:dyDescent="0.3">
      <c r="A332" t="s">
        <v>535</v>
      </c>
      <c r="B332" s="1">
        <v>1</v>
      </c>
      <c r="C332" s="1" t="s">
        <v>28</v>
      </c>
      <c r="D332" s="1">
        <v>50</v>
      </c>
      <c r="E332" s="1">
        <v>0.15</v>
      </c>
      <c r="F332" s="1" t="s">
        <v>0</v>
      </c>
      <c r="G332" s="122">
        <v>785</v>
      </c>
      <c r="H332" s="123">
        <v>0</v>
      </c>
      <c r="I332" s="124">
        <v>1696.11</v>
      </c>
      <c r="J332" s="125">
        <v>3.5000000000000003E-2</v>
      </c>
      <c r="K332" s="126">
        <f>IF(Model_dem!$G332="---","---",(Model_dem!$G332/L332)-1)</f>
        <v>4.5272969374167804E-2</v>
      </c>
      <c r="L332" s="77">
        <f>IF(AND(Model_dem!$B332=0,Model_dem!$D332=0),Model_dem!$G332,L331)</f>
        <v>751</v>
      </c>
      <c r="M332" s="78" t="str">
        <f t="shared" si="5"/>
        <v>Cardinality-constrained</v>
      </c>
      <c r="N332" s="22"/>
    </row>
    <row r="333" spans="1:14" x14ac:dyDescent="0.3">
      <c r="A333" t="s">
        <v>535</v>
      </c>
      <c r="B333" s="1">
        <v>1</v>
      </c>
      <c r="C333" s="1" t="s">
        <v>28</v>
      </c>
      <c r="D333" s="1">
        <v>50</v>
      </c>
      <c r="E333" s="1">
        <v>0.2</v>
      </c>
      <c r="F333" s="1" t="s">
        <v>0</v>
      </c>
      <c r="G333" s="122">
        <v>816</v>
      </c>
      <c r="H333" s="123">
        <v>0</v>
      </c>
      <c r="I333" s="124">
        <v>1001.25</v>
      </c>
      <c r="J333" s="125">
        <v>5.3999999999999999E-2</v>
      </c>
      <c r="K333" s="126">
        <f>IF(Model_dem!$G333="---","---",(Model_dem!$G333/L333)-1)</f>
        <v>8.6551264980026632E-2</v>
      </c>
      <c r="L333" s="77">
        <f>IF(AND(Model_dem!$B333=0,Model_dem!$D333=0),Model_dem!$G333,L332)</f>
        <v>751</v>
      </c>
      <c r="M333" s="78" t="str">
        <f t="shared" si="5"/>
        <v>Cardinality-constrained</v>
      </c>
      <c r="N333" s="22"/>
    </row>
    <row r="334" spans="1:14" x14ac:dyDescent="0.3">
      <c r="A334" t="s">
        <v>535</v>
      </c>
      <c r="B334" s="1">
        <v>2</v>
      </c>
      <c r="C334" s="1" t="s">
        <v>29</v>
      </c>
      <c r="D334" s="1">
        <v>5</v>
      </c>
      <c r="E334" s="1">
        <v>0.05</v>
      </c>
      <c r="F334" s="1" t="s">
        <v>0</v>
      </c>
      <c r="G334" s="122">
        <v>753</v>
      </c>
      <c r="H334" s="123">
        <v>0</v>
      </c>
      <c r="I334" s="124">
        <v>689.3</v>
      </c>
      <c r="J334" s="125">
        <v>0.96</v>
      </c>
      <c r="K334" s="126">
        <f>IF(Model_dem!$G334="---","---",(Model_dem!$G334/L334)-1)</f>
        <v>2.6631158455392434E-3</v>
      </c>
      <c r="L334" s="77">
        <f>IF(AND(Model_dem!$B334=0,Model_dem!$D334=0),Model_dem!$G334,L333)</f>
        <v>751</v>
      </c>
      <c r="M334" s="78" t="str">
        <f t="shared" si="5"/>
        <v>Knapsack</v>
      </c>
      <c r="N334" s="22"/>
    </row>
    <row r="335" spans="1:14" x14ac:dyDescent="0.3">
      <c r="A335" t="s">
        <v>535</v>
      </c>
      <c r="B335" s="1">
        <v>2</v>
      </c>
      <c r="C335" s="1" t="s">
        <v>29</v>
      </c>
      <c r="D335" s="1">
        <v>5</v>
      </c>
      <c r="E335" s="1">
        <v>0.1</v>
      </c>
      <c r="F335" s="1" t="s">
        <v>0</v>
      </c>
      <c r="G335" s="122">
        <v>753</v>
      </c>
      <c r="H335" s="123">
        <v>0</v>
      </c>
      <c r="I335" s="124">
        <v>560.52</v>
      </c>
      <c r="J335" s="125">
        <v>1</v>
      </c>
      <c r="K335" s="126">
        <f>IF(Model_dem!$G335="---","---",(Model_dem!$G335/L335)-1)</f>
        <v>2.6631158455392434E-3</v>
      </c>
      <c r="L335" s="77">
        <f>IF(AND(Model_dem!$B335=0,Model_dem!$D335=0),Model_dem!$G335,L334)</f>
        <v>751</v>
      </c>
      <c r="M335" s="78" t="str">
        <f t="shared" si="5"/>
        <v>Knapsack</v>
      </c>
      <c r="N335" s="22"/>
    </row>
    <row r="336" spans="1:14" x14ac:dyDescent="0.3">
      <c r="A336" t="s">
        <v>535</v>
      </c>
      <c r="B336" s="1">
        <v>2</v>
      </c>
      <c r="C336" s="1" t="s">
        <v>29</v>
      </c>
      <c r="D336" s="1">
        <v>5</v>
      </c>
      <c r="E336" s="1">
        <v>0.15</v>
      </c>
      <c r="F336" s="1" t="s">
        <v>0</v>
      </c>
      <c r="G336" s="122">
        <v>761</v>
      </c>
      <c r="H336" s="123">
        <v>0</v>
      </c>
      <c r="I336" s="124">
        <v>740.42</v>
      </c>
      <c r="J336" s="125">
        <v>1</v>
      </c>
      <c r="K336" s="126">
        <f>IF(Model_dem!$G336="---","---",(Model_dem!$G336/L336)-1)</f>
        <v>1.3315579227696439E-2</v>
      </c>
      <c r="L336" s="77">
        <f>IF(AND(Model_dem!$B336=0,Model_dem!$D336=0),Model_dem!$G336,L335)</f>
        <v>751</v>
      </c>
      <c r="M336" s="78" t="str">
        <f t="shared" si="5"/>
        <v>Knapsack</v>
      </c>
      <c r="N336" s="22"/>
    </row>
    <row r="337" spans="1:14" x14ac:dyDescent="0.3">
      <c r="A337" t="s">
        <v>535</v>
      </c>
      <c r="B337" s="1">
        <v>2</v>
      </c>
      <c r="C337" s="1" t="s">
        <v>29</v>
      </c>
      <c r="D337" s="1">
        <v>5</v>
      </c>
      <c r="E337" s="1">
        <v>0.2</v>
      </c>
      <c r="F337" s="1" t="s">
        <v>0</v>
      </c>
      <c r="G337" s="122">
        <v>761</v>
      </c>
      <c r="H337" s="123">
        <v>0</v>
      </c>
      <c r="I337" s="124">
        <v>1108.8499999999999</v>
      </c>
      <c r="J337" s="125">
        <v>1</v>
      </c>
      <c r="K337" s="126">
        <f>IF(Model_dem!$G337="---","---",(Model_dem!$G337/L337)-1)</f>
        <v>1.3315579227696439E-2</v>
      </c>
      <c r="L337" s="77">
        <f>IF(AND(Model_dem!$B337=0,Model_dem!$D337=0),Model_dem!$G337,L336)</f>
        <v>751</v>
      </c>
      <c r="M337" s="78" t="str">
        <f t="shared" si="5"/>
        <v>Knapsack</v>
      </c>
      <c r="N337" s="22"/>
    </row>
    <row r="338" spans="1:14" x14ac:dyDescent="0.3">
      <c r="A338" t="s">
        <v>535</v>
      </c>
      <c r="B338" s="1">
        <v>2</v>
      </c>
      <c r="C338" s="1" t="s">
        <v>29</v>
      </c>
      <c r="D338" s="1">
        <v>10</v>
      </c>
      <c r="E338" s="1">
        <v>0.05</v>
      </c>
      <c r="F338" s="1" t="s">
        <v>0</v>
      </c>
      <c r="G338" s="122">
        <v>753</v>
      </c>
      <c r="H338" s="123">
        <v>0</v>
      </c>
      <c r="I338" s="124">
        <v>558.47</v>
      </c>
      <c r="J338" s="125">
        <v>0.96</v>
      </c>
      <c r="K338" s="126">
        <f>IF(Model_dem!$G338="---","---",(Model_dem!$G338/L338)-1)</f>
        <v>2.6631158455392434E-3</v>
      </c>
      <c r="L338" s="77">
        <f>IF(AND(Model_dem!$B338=0,Model_dem!$D338=0),Model_dem!$G338,L337)</f>
        <v>751</v>
      </c>
      <c r="M338" s="78" t="str">
        <f t="shared" si="5"/>
        <v>Knapsack</v>
      </c>
      <c r="N338" s="22"/>
    </row>
    <row r="339" spans="1:14" x14ac:dyDescent="0.3">
      <c r="A339" t="s">
        <v>535</v>
      </c>
      <c r="B339" s="1">
        <v>2</v>
      </c>
      <c r="C339" s="1" t="s">
        <v>29</v>
      </c>
      <c r="D339" s="1">
        <v>10</v>
      </c>
      <c r="E339" s="1">
        <v>0.1</v>
      </c>
      <c r="F339" s="1" t="s">
        <v>0</v>
      </c>
      <c r="G339" s="122">
        <v>761</v>
      </c>
      <c r="H339" s="123">
        <v>0</v>
      </c>
      <c r="I339" s="124">
        <v>986.38</v>
      </c>
      <c r="J339" s="125">
        <v>0.999</v>
      </c>
      <c r="K339" s="126">
        <f>IF(Model_dem!$G339="---","---",(Model_dem!$G339/L339)-1)</f>
        <v>1.3315579227696439E-2</v>
      </c>
      <c r="L339" s="77">
        <f>IF(AND(Model_dem!$B339=0,Model_dem!$D339=0),Model_dem!$G339,L338)</f>
        <v>751</v>
      </c>
      <c r="M339" s="78" t="str">
        <f t="shared" si="5"/>
        <v>Knapsack</v>
      </c>
      <c r="N339" s="22"/>
    </row>
    <row r="340" spans="1:14" x14ac:dyDescent="0.3">
      <c r="A340" t="s">
        <v>535</v>
      </c>
      <c r="B340" s="1">
        <v>2</v>
      </c>
      <c r="C340" s="1" t="s">
        <v>29</v>
      </c>
      <c r="D340" s="1">
        <v>10</v>
      </c>
      <c r="E340" s="1">
        <v>0.15</v>
      </c>
      <c r="F340" s="1" t="s">
        <v>0</v>
      </c>
      <c r="G340" s="122">
        <v>765</v>
      </c>
      <c r="H340" s="123">
        <v>0</v>
      </c>
      <c r="I340" s="124">
        <v>827.87</v>
      </c>
      <c r="J340" s="125">
        <v>1</v>
      </c>
      <c r="K340" s="126">
        <f>IF(Model_dem!$G340="---","---",(Model_dem!$G340/L340)-1)</f>
        <v>1.8641810918774926E-2</v>
      </c>
      <c r="L340" s="77">
        <f>IF(AND(Model_dem!$B340=0,Model_dem!$D340=0),Model_dem!$G340,L339)</f>
        <v>751</v>
      </c>
      <c r="M340" s="78" t="str">
        <f t="shared" si="5"/>
        <v>Knapsack</v>
      </c>
      <c r="N340" s="22"/>
    </row>
    <row r="341" spans="1:14" x14ac:dyDescent="0.3">
      <c r="A341" t="s">
        <v>535</v>
      </c>
      <c r="B341" s="1">
        <v>2</v>
      </c>
      <c r="C341" s="1" t="s">
        <v>29</v>
      </c>
      <c r="D341" s="1">
        <v>10</v>
      </c>
      <c r="E341" s="1">
        <v>0.2</v>
      </c>
      <c r="F341" s="1" t="s">
        <v>0</v>
      </c>
      <c r="G341" s="122">
        <v>766</v>
      </c>
      <c r="H341" s="123">
        <v>0</v>
      </c>
      <c r="I341" s="124">
        <v>716.07</v>
      </c>
      <c r="J341" s="125">
        <v>1</v>
      </c>
      <c r="K341" s="126">
        <f>IF(Model_dem!$G341="---","---",(Model_dem!$G341/L341)-1)</f>
        <v>1.9973368841544659E-2</v>
      </c>
      <c r="L341" s="77">
        <f>IF(AND(Model_dem!$B341=0,Model_dem!$D341=0),Model_dem!$G341,L340)</f>
        <v>751</v>
      </c>
      <c r="M341" s="78" t="str">
        <f t="shared" si="5"/>
        <v>Knapsack</v>
      </c>
      <c r="N341" s="22"/>
    </row>
    <row r="342" spans="1:14" x14ac:dyDescent="0.3">
      <c r="A342" t="s">
        <v>535</v>
      </c>
      <c r="B342" s="1">
        <v>2</v>
      </c>
      <c r="C342" s="1" t="s">
        <v>29</v>
      </c>
      <c r="D342" s="1">
        <v>25</v>
      </c>
      <c r="E342" s="1">
        <v>0.05</v>
      </c>
      <c r="F342" s="1" t="s">
        <v>0</v>
      </c>
      <c r="G342" s="122">
        <v>761</v>
      </c>
      <c r="H342" s="123">
        <v>0</v>
      </c>
      <c r="I342" s="124">
        <v>911.09</v>
      </c>
      <c r="J342" s="125">
        <v>6.6000000000000003E-2</v>
      </c>
      <c r="K342" s="126">
        <f>IF(Model_dem!$G342="---","---",(Model_dem!$G342/L342)-1)</f>
        <v>1.3315579227696439E-2</v>
      </c>
      <c r="L342" s="77">
        <f>IF(AND(Model_dem!$B342=0,Model_dem!$D342=0),Model_dem!$G342,L341)</f>
        <v>751</v>
      </c>
      <c r="M342" s="78" t="str">
        <f t="shared" si="5"/>
        <v>Knapsack</v>
      </c>
      <c r="N342" s="22"/>
    </row>
    <row r="343" spans="1:14" x14ac:dyDescent="0.3">
      <c r="A343" t="s">
        <v>535</v>
      </c>
      <c r="B343" s="1">
        <v>2</v>
      </c>
      <c r="C343" s="1" t="s">
        <v>29</v>
      </c>
      <c r="D343" s="1">
        <v>25</v>
      </c>
      <c r="E343" s="1">
        <v>0.1</v>
      </c>
      <c r="F343" s="1" t="s">
        <v>0</v>
      </c>
      <c r="G343" s="122">
        <v>775</v>
      </c>
      <c r="H343" s="123">
        <v>0</v>
      </c>
      <c r="I343" s="124">
        <v>802.33</v>
      </c>
      <c r="J343" s="125">
        <v>0.5</v>
      </c>
      <c r="K343" s="126">
        <f>IF(Model_dem!$G343="---","---",(Model_dem!$G343/L343)-1)</f>
        <v>3.1957390146471365E-2</v>
      </c>
      <c r="L343" s="77">
        <f>IF(AND(Model_dem!$B343=0,Model_dem!$D343=0),Model_dem!$G343,L342)</f>
        <v>751</v>
      </c>
      <c r="M343" s="78" t="str">
        <f t="shared" si="5"/>
        <v>Knapsack</v>
      </c>
      <c r="N343" s="22"/>
    </row>
    <row r="344" spans="1:14" x14ac:dyDescent="0.3">
      <c r="A344" t="s">
        <v>535</v>
      </c>
      <c r="B344" s="1">
        <v>2</v>
      </c>
      <c r="C344" s="1" t="s">
        <v>29</v>
      </c>
      <c r="D344" s="1">
        <v>25</v>
      </c>
      <c r="E344" s="1">
        <v>0.15</v>
      </c>
      <c r="F344" s="1" t="s">
        <v>0</v>
      </c>
      <c r="G344" s="122">
        <v>776</v>
      </c>
      <c r="H344" s="123">
        <v>0</v>
      </c>
      <c r="I344" s="124">
        <v>449.23</v>
      </c>
      <c r="J344" s="125">
        <v>0.96599999999999997</v>
      </c>
      <c r="K344" s="126">
        <f>IF(Model_dem!$G344="---","---",(Model_dem!$G344/L344)-1)</f>
        <v>3.3288948069241098E-2</v>
      </c>
      <c r="L344" s="77">
        <f>IF(AND(Model_dem!$B344=0,Model_dem!$D344=0),Model_dem!$G344,L343)</f>
        <v>751</v>
      </c>
      <c r="M344" s="78" t="str">
        <f t="shared" si="5"/>
        <v>Knapsack</v>
      </c>
      <c r="N344" s="22"/>
    </row>
    <row r="345" spans="1:14" x14ac:dyDescent="0.3">
      <c r="A345" t="s">
        <v>535</v>
      </c>
      <c r="B345" s="1">
        <v>2</v>
      </c>
      <c r="C345" s="1" t="s">
        <v>29</v>
      </c>
      <c r="D345" s="1">
        <v>25</v>
      </c>
      <c r="E345" s="1">
        <v>0.2</v>
      </c>
      <c r="F345" s="1" t="s">
        <v>0</v>
      </c>
      <c r="G345" s="122">
        <v>797</v>
      </c>
      <c r="H345" s="123">
        <v>0</v>
      </c>
      <c r="I345" s="124">
        <v>222.25</v>
      </c>
      <c r="J345" s="125">
        <v>0.86099999999999999</v>
      </c>
      <c r="K345" s="126">
        <f>IF(Model_dem!$G345="---","---",(Model_dem!$G345/L345)-1)</f>
        <v>6.1251664447403487E-2</v>
      </c>
      <c r="L345" s="77">
        <f>IF(AND(Model_dem!$B345=0,Model_dem!$D345=0),Model_dem!$G345,L344)</f>
        <v>751</v>
      </c>
      <c r="M345" s="78" t="str">
        <f t="shared" si="5"/>
        <v>Knapsack</v>
      </c>
      <c r="N345" s="22"/>
    </row>
    <row r="346" spans="1:14" x14ac:dyDescent="0.3">
      <c r="A346" t="s">
        <v>535</v>
      </c>
      <c r="B346" s="1">
        <v>2</v>
      </c>
      <c r="C346" s="1" t="s">
        <v>29</v>
      </c>
      <c r="D346" s="1">
        <v>50</v>
      </c>
      <c r="E346" s="1">
        <v>0.05</v>
      </c>
      <c r="F346" s="1" t="s">
        <v>0</v>
      </c>
      <c r="G346" s="122">
        <v>765</v>
      </c>
      <c r="H346" s="123">
        <v>0</v>
      </c>
      <c r="I346" s="124">
        <v>712.33</v>
      </c>
      <c r="J346" s="125">
        <v>4.3999999999999997E-2</v>
      </c>
      <c r="K346" s="126">
        <f>IF(Model_dem!$G346="---","---",(Model_dem!$G346/L346)-1)</f>
        <v>1.8641810918774926E-2</v>
      </c>
      <c r="L346" s="77">
        <f>IF(AND(Model_dem!$B346=0,Model_dem!$D346=0),Model_dem!$G346,L345)</f>
        <v>751</v>
      </c>
      <c r="M346" s="78" t="str">
        <f t="shared" si="5"/>
        <v>Knapsack</v>
      </c>
      <c r="N346" s="22"/>
    </row>
    <row r="347" spans="1:14" x14ac:dyDescent="0.3">
      <c r="A347" t="s">
        <v>535</v>
      </c>
      <c r="B347" s="1">
        <v>2</v>
      </c>
      <c r="C347" s="1" t="s">
        <v>29</v>
      </c>
      <c r="D347" s="1">
        <v>50</v>
      </c>
      <c r="E347" s="1">
        <v>0.1</v>
      </c>
      <c r="F347" s="1" t="s">
        <v>0</v>
      </c>
      <c r="G347" s="122">
        <v>779</v>
      </c>
      <c r="H347" s="123">
        <v>0</v>
      </c>
      <c r="I347" s="124">
        <v>704.05</v>
      </c>
      <c r="J347" s="125">
        <v>0.01</v>
      </c>
      <c r="K347" s="126">
        <f>IF(Model_dem!$G347="---","---",(Model_dem!$G347/L347)-1)</f>
        <v>3.7283621837549852E-2</v>
      </c>
      <c r="L347" s="77">
        <f>IF(AND(Model_dem!$B347=0,Model_dem!$D347=0),Model_dem!$G347,L346)</f>
        <v>751</v>
      </c>
      <c r="M347" s="78" t="str">
        <f t="shared" si="5"/>
        <v>Knapsack</v>
      </c>
      <c r="N347" s="22"/>
    </row>
    <row r="348" spans="1:14" x14ac:dyDescent="0.3">
      <c r="A348" t="s">
        <v>535</v>
      </c>
      <c r="B348" s="1">
        <v>2</v>
      </c>
      <c r="C348" s="1" t="s">
        <v>29</v>
      </c>
      <c r="D348" s="1">
        <v>50</v>
      </c>
      <c r="E348" s="1">
        <v>0.15</v>
      </c>
      <c r="F348" s="1" t="s">
        <v>0</v>
      </c>
      <c r="G348" s="122">
        <v>810</v>
      </c>
      <c r="H348" s="123">
        <v>0</v>
      </c>
      <c r="I348" s="124">
        <v>307.35000000000002</v>
      </c>
      <c r="J348" s="125">
        <v>4.0000000000000001E-3</v>
      </c>
      <c r="K348" s="126">
        <f>IF(Model_dem!$G348="---","---",(Model_dem!$G348/L348)-1)</f>
        <v>7.856191744340868E-2</v>
      </c>
      <c r="L348" s="77">
        <f>IF(AND(Model_dem!$B348=0,Model_dem!$D348=0),Model_dem!$G348,L347)</f>
        <v>751</v>
      </c>
      <c r="M348" s="78" t="str">
        <f t="shared" si="5"/>
        <v>Knapsack</v>
      </c>
      <c r="N348" s="22"/>
    </row>
    <row r="349" spans="1:14" x14ac:dyDescent="0.3">
      <c r="A349" t="s">
        <v>535</v>
      </c>
      <c r="B349" s="1">
        <v>2</v>
      </c>
      <c r="C349" s="1" t="s">
        <v>29</v>
      </c>
      <c r="D349" s="1">
        <v>50</v>
      </c>
      <c r="E349" s="1">
        <v>0.2</v>
      </c>
      <c r="F349" s="1" t="s">
        <v>0</v>
      </c>
      <c r="G349" s="122">
        <v>812</v>
      </c>
      <c r="H349" s="123">
        <v>0</v>
      </c>
      <c r="I349" s="124">
        <v>1094.23</v>
      </c>
      <c r="J349" s="125">
        <v>0.34599999999999997</v>
      </c>
      <c r="K349" s="126">
        <f>IF(Model_dem!$G349="---","---",(Model_dem!$G349/L349)-1)</f>
        <v>8.1225033288948145E-2</v>
      </c>
      <c r="L349" s="77">
        <f>IF(AND(Model_dem!$B349=0,Model_dem!$D349=0),Model_dem!$G349,L348)</f>
        <v>751</v>
      </c>
      <c r="M349" s="78" t="str">
        <f t="shared" si="5"/>
        <v>Knapsack</v>
      </c>
      <c r="N349" s="22"/>
    </row>
    <row r="350" spans="1:14" hidden="1" x14ac:dyDescent="0.3">
      <c r="A350" t="s">
        <v>535</v>
      </c>
      <c r="B350" s="1">
        <v>3</v>
      </c>
      <c r="C350" s="1" t="s">
        <v>1930</v>
      </c>
      <c r="D350" s="1">
        <v>0</v>
      </c>
      <c r="E350" s="1">
        <v>0.05</v>
      </c>
      <c r="F350" s="1" t="s">
        <v>0</v>
      </c>
      <c r="G350" s="1">
        <v>785</v>
      </c>
      <c r="H350" s="75">
        <v>0</v>
      </c>
      <c r="I350" s="1">
        <v>386.79</v>
      </c>
      <c r="J350" s="76">
        <v>0</v>
      </c>
      <c r="K350" s="112">
        <f>IF(Model_dem!$G350="---","---",(Model_dem!$G350/L350)-1)</f>
        <v>4.5272969374167804E-2</v>
      </c>
      <c r="L350" s="77">
        <f>IF(AND(Model_dem!$B350=0,Model_dem!$D350=0),Model_dem!$G350,L349)</f>
        <v>751</v>
      </c>
      <c r="M350" s="78" t="str">
        <f t="shared" si="5"/>
        <v>Factor Model</v>
      </c>
      <c r="N350" s="22"/>
    </row>
    <row r="351" spans="1:14" hidden="1" x14ac:dyDescent="0.3">
      <c r="A351" t="s">
        <v>535</v>
      </c>
      <c r="B351" s="1">
        <v>3</v>
      </c>
      <c r="C351" s="1" t="s">
        <v>1930</v>
      </c>
      <c r="D351" s="1">
        <v>0</v>
      </c>
      <c r="E351" s="1">
        <v>0.1</v>
      </c>
      <c r="F351" s="1" t="s">
        <v>4</v>
      </c>
      <c r="G351" s="1" t="s">
        <v>3</v>
      </c>
      <c r="H351" s="75" t="s">
        <v>3</v>
      </c>
      <c r="I351" s="1">
        <v>0.33</v>
      </c>
      <c r="J351" s="1"/>
      <c r="K351" s="112" t="str">
        <f>IF(Model_dem!$G351="---","---",(Model_dem!$G351/L351)-1)</f>
        <v>---</v>
      </c>
      <c r="L351" s="77">
        <f>IF(AND(Model_dem!$B351=0,Model_dem!$D351=0),Model_dem!$G351,L350)</f>
        <v>751</v>
      </c>
      <c r="M351" s="78" t="str">
        <f t="shared" si="5"/>
        <v>Factor Model</v>
      </c>
      <c r="N351" s="22"/>
    </row>
    <row r="352" spans="1:14" hidden="1" x14ac:dyDescent="0.3">
      <c r="A352" t="s">
        <v>535</v>
      </c>
      <c r="B352" s="1">
        <v>3</v>
      </c>
      <c r="C352" s="1" t="s">
        <v>1930</v>
      </c>
      <c r="D352" s="1">
        <v>0</v>
      </c>
      <c r="E352" s="1">
        <v>0.15</v>
      </c>
      <c r="F352" s="1" t="s">
        <v>4</v>
      </c>
      <c r="G352" s="1" t="s">
        <v>3</v>
      </c>
      <c r="H352" s="75" t="s">
        <v>3</v>
      </c>
      <c r="I352" s="1">
        <v>0.31</v>
      </c>
      <c r="J352" s="1"/>
      <c r="K352" s="112" t="str">
        <f>IF(Model_dem!$G352="---","---",(Model_dem!$G352/L352)-1)</f>
        <v>---</v>
      </c>
      <c r="L352" s="77">
        <f>IF(AND(Model_dem!$B352=0,Model_dem!$D352=0),Model_dem!$G352,L351)</f>
        <v>751</v>
      </c>
      <c r="M352" s="78" t="str">
        <f t="shared" si="5"/>
        <v>Factor Model</v>
      </c>
      <c r="N352" s="22"/>
    </row>
    <row r="353" spans="1:14" hidden="1" x14ac:dyDescent="0.3">
      <c r="A353" t="s">
        <v>535</v>
      </c>
      <c r="B353" s="1">
        <v>3</v>
      </c>
      <c r="C353" s="1" t="s">
        <v>1930</v>
      </c>
      <c r="D353" s="1">
        <v>0</v>
      </c>
      <c r="E353" s="1">
        <v>0.2</v>
      </c>
      <c r="F353" s="1" t="s">
        <v>4</v>
      </c>
      <c r="G353" s="1" t="s">
        <v>3</v>
      </c>
      <c r="H353" s="75" t="s">
        <v>3</v>
      </c>
      <c r="I353" s="1">
        <v>0.24</v>
      </c>
      <c r="J353" s="1"/>
      <c r="K353" s="112" t="str">
        <f>IF(Model_dem!$G353="---","---",(Model_dem!$G353/L353)-1)</f>
        <v>---</v>
      </c>
      <c r="L353" s="77">
        <f>IF(AND(Model_dem!$B353=0,Model_dem!$D353=0),Model_dem!$G353,L352)</f>
        <v>751</v>
      </c>
      <c r="M353" s="78" t="str">
        <f t="shared" si="5"/>
        <v>Factor Model</v>
      </c>
      <c r="N353" s="22"/>
    </row>
    <row r="354" spans="1:14" hidden="1" x14ac:dyDescent="0.3">
      <c r="A354" t="s">
        <v>535</v>
      </c>
      <c r="B354" s="1">
        <v>3</v>
      </c>
      <c r="C354" s="1" t="s">
        <v>1930</v>
      </c>
      <c r="D354" s="1">
        <v>10</v>
      </c>
      <c r="E354" s="1">
        <v>0.05</v>
      </c>
      <c r="F354" s="1" t="s">
        <v>0</v>
      </c>
      <c r="G354" s="1">
        <v>785</v>
      </c>
      <c r="H354" s="75">
        <v>0</v>
      </c>
      <c r="I354" s="1">
        <v>328.46</v>
      </c>
      <c r="J354" s="76">
        <v>0</v>
      </c>
      <c r="K354" s="112">
        <f>IF(Model_dem!$G354="---","---",(Model_dem!$G354/L354)-1)</f>
        <v>4.5272969374167804E-2</v>
      </c>
      <c r="L354" s="77">
        <f>IF(AND(Model_dem!$B354=0,Model_dem!$D354=0),Model_dem!$G354,L353)</f>
        <v>751</v>
      </c>
      <c r="M354" s="78" t="str">
        <f t="shared" si="5"/>
        <v>Factor Model</v>
      </c>
      <c r="N354" s="22"/>
    </row>
    <row r="355" spans="1:14" hidden="1" x14ac:dyDescent="0.3">
      <c r="A355" t="s">
        <v>535</v>
      </c>
      <c r="B355" s="1">
        <v>3</v>
      </c>
      <c r="C355" s="1" t="s">
        <v>1930</v>
      </c>
      <c r="D355" s="1">
        <v>10</v>
      </c>
      <c r="E355" s="1">
        <v>0.1</v>
      </c>
      <c r="F355" s="1" t="s">
        <v>4</v>
      </c>
      <c r="G355" s="1" t="s">
        <v>3</v>
      </c>
      <c r="H355" s="75" t="s">
        <v>3</v>
      </c>
      <c r="I355" s="1">
        <v>0.25</v>
      </c>
      <c r="J355" s="1"/>
      <c r="K355" s="112" t="str">
        <f>IF(Model_dem!$G355="---","---",(Model_dem!$G355/L355)-1)</f>
        <v>---</v>
      </c>
      <c r="L355" s="77">
        <f>IF(AND(Model_dem!$B355=0,Model_dem!$D355=0),Model_dem!$G355,L354)</f>
        <v>751</v>
      </c>
      <c r="M355" s="78" t="str">
        <f t="shared" si="5"/>
        <v>Factor Model</v>
      </c>
      <c r="N355" s="22"/>
    </row>
    <row r="356" spans="1:14" hidden="1" x14ac:dyDescent="0.3">
      <c r="A356" t="s">
        <v>535</v>
      </c>
      <c r="B356" s="1">
        <v>3</v>
      </c>
      <c r="C356" s="1" t="s">
        <v>1930</v>
      </c>
      <c r="D356" s="1">
        <v>10</v>
      </c>
      <c r="E356" s="1">
        <v>0.15</v>
      </c>
      <c r="F356" s="1" t="s">
        <v>4</v>
      </c>
      <c r="G356" s="1" t="s">
        <v>3</v>
      </c>
      <c r="H356" s="75" t="s">
        <v>3</v>
      </c>
      <c r="I356" s="1">
        <v>0.28999999999999998</v>
      </c>
      <c r="J356" s="1"/>
      <c r="K356" s="112" t="str">
        <f>IF(Model_dem!$G356="---","---",(Model_dem!$G356/L356)-1)</f>
        <v>---</v>
      </c>
      <c r="L356" s="77">
        <f>IF(AND(Model_dem!$B356=0,Model_dem!$D356=0),Model_dem!$G356,L355)</f>
        <v>751</v>
      </c>
      <c r="M356" s="78" t="str">
        <f t="shared" si="5"/>
        <v>Factor Model</v>
      </c>
      <c r="N356" s="22"/>
    </row>
    <row r="357" spans="1:14" hidden="1" x14ac:dyDescent="0.3">
      <c r="A357" t="s">
        <v>535</v>
      </c>
      <c r="B357" s="1">
        <v>3</v>
      </c>
      <c r="C357" s="1" t="s">
        <v>1930</v>
      </c>
      <c r="D357" s="1">
        <v>10</v>
      </c>
      <c r="E357" s="1">
        <v>0.2</v>
      </c>
      <c r="F357" s="1" t="s">
        <v>4</v>
      </c>
      <c r="G357" s="1" t="s">
        <v>3</v>
      </c>
      <c r="H357" s="75" t="s">
        <v>3</v>
      </c>
      <c r="I357" s="1">
        <v>0.28000000000000003</v>
      </c>
      <c r="J357" s="1"/>
      <c r="K357" s="112" t="str">
        <f>IF(Model_dem!$G357="---","---",(Model_dem!$G357/L357)-1)</f>
        <v>---</v>
      </c>
      <c r="L357" s="77">
        <f>IF(AND(Model_dem!$B357=0,Model_dem!$D357=0),Model_dem!$G357,L356)</f>
        <v>751</v>
      </c>
      <c r="M357" s="78" t="str">
        <f t="shared" si="5"/>
        <v>Factor Model</v>
      </c>
      <c r="N357" s="22"/>
    </row>
    <row r="358" spans="1:14" hidden="1" x14ac:dyDescent="0.3">
      <c r="A358" t="s">
        <v>535</v>
      </c>
      <c r="B358" s="1">
        <v>3</v>
      </c>
      <c r="C358" s="1" t="s">
        <v>1930</v>
      </c>
      <c r="D358" s="1">
        <v>25</v>
      </c>
      <c r="E358" s="1">
        <v>0.05</v>
      </c>
      <c r="F358" s="1" t="s">
        <v>0</v>
      </c>
      <c r="G358" s="1">
        <v>785</v>
      </c>
      <c r="H358" s="75">
        <v>0</v>
      </c>
      <c r="I358" s="1">
        <v>570.46</v>
      </c>
      <c r="J358" s="76">
        <v>0</v>
      </c>
      <c r="K358" s="112">
        <f>IF(Model_dem!$G358="---","---",(Model_dem!$G358/L358)-1)</f>
        <v>4.5272969374167804E-2</v>
      </c>
      <c r="L358" s="77">
        <f>IF(AND(Model_dem!$B358=0,Model_dem!$D358=0),Model_dem!$G358,L357)</f>
        <v>751</v>
      </c>
      <c r="M358" s="78" t="str">
        <f t="shared" si="5"/>
        <v>Factor Model</v>
      </c>
      <c r="N358" s="22"/>
    </row>
    <row r="359" spans="1:14" hidden="1" x14ac:dyDescent="0.3">
      <c r="A359" t="s">
        <v>535</v>
      </c>
      <c r="B359" s="1">
        <v>3</v>
      </c>
      <c r="C359" s="1" t="s">
        <v>1930</v>
      </c>
      <c r="D359" s="1">
        <v>25</v>
      </c>
      <c r="E359" s="1">
        <v>0.1</v>
      </c>
      <c r="F359" s="1" t="s">
        <v>4</v>
      </c>
      <c r="G359" s="1" t="s">
        <v>3</v>
      </c>
      <c r="H359" s="75" t="s">
        <v>3</v>
      </c>
      <c r="I359" s="1">
        <v>0.33</v>
      </c>
      <c r="J359" s="1"/>
      <c r="K359" s="112" t="str">
        <f>IF(Model_dem!$G359="---","---",(Model_dem!$G359/L359)-1)</f>
        <v>---</v>
      </c>
      <c r="L359" s="77">
        <f>IF(AND(Model_dem!$B359=0,Model_dem!$D359=0),Model_dem!$G359,L358)</f>
        <v>751</v>
      </c>
      <c r="M359" s="78" t="str">
        <f t="shared" si="5"/>
        <v>Factor Model</v>
      </c>
      <c r="N359" s="22"/>
    </row>
    <row r="360" spans="1:14" hidden="1" x14ac:dyDescent="0.3">
      <c r="A360" t="s">
        <v>535</v>
      </c>
      <c r="B360" s="1">
        <v>3</v>
      </c>
      <c r="C360" s="1" t="s">
        <v>1930</v>
      </c>
      <c r="D360" s="1">
        <v>25</v>
      </c>
      <c r="E360" s="1">
        <v>0.15</v>
      </c>
      <c r="F360" s="1" t="s">
        <v>4</v>
      </c>
      <c r="G360" s="1" t="s">
        <v>3</v>
      </c>
      <c r="H360" s="75" t="s">
        <v>3</v>
      </c>
      <c r="I360" s="1">
        <v>0.33</v>
      </c>
      <c r="J360" s="1"/>
      <c r="K360" s="112" t="str">
        <f>IF(Model_dem!$G360="---","---",(Model_dem!$G360/L360)-1)</f>
        <v>---</v>
      </c>
      <c r="L360" s="77">
        <f>IF(AND(Model_dem!$B360=0,Model_dem!$D360=0),Model_dem!$G360,L359)</f>
        <v>751</v>
      </c>
      <c r="M360" s="78" t="str">
        <f t="shared" si="5"/>
        <v>Factor Model</v>
      </c>
      <c r="N360" s="22"/>
    </row>
    <row r="361" spans="1:14" hidden="1" x14ac:dyDescent="0.3">
      <c r="A361" t="s">
        <v>535</v>
      </c>
      <c r="B361" s="1">
        <v>3</v>
      </c>
      <c r="C361" s="1" t="s">
        <v>1930</v>
      </c>
      <c r="D361" s="1">
        <v>25</v>
      </c>
      <c r="E361" s="1">
        <v>0.2</v>
      </c>
      <c r="F361" s="1" t="s">
        <v>4</v>
      </c>
      <c r="G361" s="1" t="s">
        <v>3</v>
      </c>
      <c r="H361" s="75" t="s">
        <v>3</v>
      </c>
      <c r="I361" s="1">
        <v>0.37</v>
      </c>
      <c r="J361" s="1"/>
      <c r="K361" s="112" t="str">
        <f>IF(Model_dem!$G361="---","---",(Model_dem!$G361/L361)-1)</f>
        <v>---</v>
      </c>
      <c r="L361" s="77">
        <f>IF(AND(Model_dem!$B361=0,Model_dem!$D361=0),Model_dem!$G361,L360)</f>
        <v>751</v>
      </c>
      <c r="M361" s="78" t="str">
        <f t="shared" si="5"/>
        <v>Factor Model</v>
      </c>
      <c r="N361" s="22"/>
    </row>
    <row r="362" spans="1:14" hidden="1" x14ac:dyDescent="0.3">
      <c r="A362" t="s">
        <v>535</v>
      </c>
      <c r="B362" s="1">
        <v>3</v>
      </c>
      <c r="C362" s="1" t="s">
        <v>1930</v>
      </c>
      <c r="D362" s="1">
        <v>50</v>
      </c>
      <c r="E362" s="1">
        <v>0.05</v>
      </c>
      <c r="F362" s="1" t="s">
        <v>0</v>
      </c>
      <c r="G362" s="1">
        <v>785</v>
      </c>
      <c r="H362" s="75">
        <v>0</v>
      </c>
      <c r="I362" s="1">
        <v>528.12</v>
      </c>
      <c r="J362" s="76">
        <v>0</v>
      </c>
      <c r="K362" s="112">
        <f>IF(Model_dem!$G362="---","---",(Model_dem!$G362/L362)-1)</f>
        <v>4.5272969374167804E-2</v>
      </c>
      <c r="L362" s="77">
        <f>IF(AND(Model_dem!$B362=0,Model_dem!$D362=0),Model_dem!$G362,L361)</f>
        <v>751</v>
      </c>
      <c r="M362" s="78" t="str">
        <f t="shared" si="5"/>
        <v>Factor Model</v>
      </c>
      <c r="N362" s="22"/>
    </row>
    <row r="363" spans="1:14" hidden="1" x14ac:dyDescent="0.3">
      <c r="A363" t="s">
        <v>535</v>
      </c>
      <c r="B363" s="1">
        <v>3</v>
      </c>
      <c r="C363" s="1" t="s">
        <v>1930</v>
      </c>
      <c r="D363" s="1">
        <v>50</v>
      </c>
      <c r="E363" s="1">
        <v>0.1</v>
      </c>
      <c r="F363" s="1" t="s">
        <v>4</v>
      </c>
      <c r="G363" s="1" t="s">
        <v>3</v>
      </c>
      <c r="H363" s="75" t="s">
        <v>3</v>
      </c>
      <c r="I363" s="1">
        <v>0.27</v>
      </c>
      <c r="J363" s="1"/>
      <c r="K363" s="112" t="str">
        <f>IF(Model_dem!$G363="---","---",(Model_dem!$G363/L363)-1)</f>
        <v>---</v>
      </c>
      <c r="L363" s="77">
        <f>IF(AND(Model_dem!$B363=0,Model_dem!$D363=0),Model_dem!$G363,L362)</f>
        <v>751</v>
      </c>
      <c r="M363" s="78" t="str">
        <f t="shared" si="5"/>
        <v>Factor Model</v>
      </c>
      <c r="N363" s="22"/>
    </row>
    <row r="364" spans="1:14" hidden="1" x14ac:dyDescent="0.3">
      <c r="A364" t="s">
        <v>535</v>
      </c>
      <c r="B364" s="1">
        <v>3</v>
      </c>
      <c r="C364" s="1" t="s">
        <v>1930</v>
      </c>
      <c r="D364" s="1">
        <v>50</v>
      </c>
      <c r="E364" s="1">
        <v>0.15</v>
      </c>
      <c r="F364" s="1" t="s">
        <v>4</v>
      </c>
      <c r="G364" s="1" t="s">
        <v>3</v>
      </c>
      <c r="H364" s="75" t="s">
        <v>3</v>
      </c>
      <c r="I364" s="1">
        <v>0.28999999999999998</v>
      </c>
      <c r="J364" s="1"/>
      <c r="K364" s="112" t="str">
        <f>IF(Model_dem!$G364="---","---",(Model_dem!$G364/L364)-1)</f>
        <v>---</v>
      </c>
      <c r="L364" s="77">
        <f>IF(AND(Model_dem!$B364=0,Model_dem!$D364=0),Model_dem!$G364,L363)</f>
        <v>751</v>
      </c>
      <c r="M364" s="78" t="str">
        <f t="shared" si="5"/>
        <v>Factor Model</v>
      </c>
      <c r="N364" s="22"/>
    </row>
    <row r="365" spans="1:14" hidden="1" x14ac:dyDescent="0.3">
      <c r="A365" t="s">
        <v>535</v>
      </c>
      <c r="B365" s="1">
        <v>3</v>
      </c>
      <c r="C365" s="1" t="s">
        <v>1930</v>
      </c>
      <c r="D365" s="1">
        <v>50</v>
      </c>
      <c r="E365" s="1">
        <v>0.2</v>
      </c>
      <c r="F365" s="1" t="s">
        <v>4</v>
      </c>
      <c r="G365" s="1" t="s">
        <v>3</v>
      </c>
      <c r="H365" s="75" t="s">
        <v>3</v>
      </c>
      <c r="I365" s="1">
        <v>0.31</v>
      </c>
      <c r="J365" s="1"/>
      <c r="K365" s="113" t="str">
        <f>IF(Model_dem!$G365="---","---",(Model_dem!$G365/L365)-1)</f>
        <v>---</v>
      </c>
      <c r="L365" s="77">
        <f>IF(AND(Model_dem!$B365=0,Model_dem!$D365=0),Model_dem!$G365,L364)</f>
        <v>751</v>
      </c>
      <c r="M365" s="78" t="str">
        <f t="shared" si="5"/>
        <v>Factor Model</v>
      </c>
      <c r="N365" s="22"/>
    </row>
    <row r="366" spans="1:14" x14ac:dyDescent="0.3">
      <c r="A366" t="s">
        <v>533</v>
      </c>
      <c r="B366" s="1">
        <v>0</v>
      </c>
      <c r="C366" s="1" t="s">
        <v>27</v>
      </c>
      <c r="D366" s="1">
        <v>0</v>
      </c>
      <c r="E366" s="1">
        <v>0.05</v>
      </c>
      <c r="F366" s="1" t="s">
        <v>0</v>
      </c>
      <c r="G366" s="122">
        <v>1026</v>
      </c>
      <c r="H366" s="123">
        <v>0</v>
      </c>
      <c r="I366" s="124">
        <v>886.66</v>
      </c>
      <c r="J366" s="125">
        <v>1</v>
      </c>
      <c r="K366" s="127">
        <f>IF(Model_dem!$G366="---","---",(Model_dem!$G366/L366)-1)</f>
        <v>0</v>
      </c>
      <c r="L366" s="77">
        <f>IF(AND(Model_dem!$B366=0,Model_dem!$D366=0),Model_dem!$G366,L365)</f>
        <v>1026</v>
      </c>
      <c r="M366" s="78" t="str">
        <f t="shared" si="5"/>
        <v>Deterministic</v>
      </c>
      <c r="N366" s="22"/>
    </row>
    <row r="367" spans="1:14" x14ac:dyDescent="0.3">
      <c r="A367" t="s">
        <v>533</v>
      </c>
      <c r="B367" s="1">
        <v>0</v>
      </c>
      <c r="C367" s="1" t="s">
        <v>27</v>
      </c>
      <c r="D367" s="1">
        <v>0</v>
      </c>
      <c r="E367" s="1">
        <v>0.1</v>
      </c>
      <c r="F367" s="1" t="s">
        <v>0</v>
      </c>
      <c r="G367" s="122">
        <v>1026</v>
      </c>
      <c r="H367" s="123">
        <v>0</v>
      </c>
      <c r="I367" s="124">
        <v>871.62</v>
      </c>
      <c r="J367" s="125">
        <v>1</v>
      </c>
      <c r="K367" s="127">
        <f>IF(Model_dem!$G367="---","---",(Model_dem!$G367/L367)-1)</f>
        <v>0</v>
      </c>
      <c r="L367" s="77">
        <f>IF(AND(Model_dem!$B367=0,Model_dem!$D367=0),Model_dem!$G367,L366)</f>
        <v>1026</v>
      </c>
      <c r="M367" s="78" t="str">
        <f t="shared" si="5"/>
        <v>Deterministic</v>
      </c>
      <c r="N367" s="22"/>
    </row>
    <row r="368" spans="1:14" x14ac:dyDescent="0.3">
      <c r="A368" t="s">
        <v>533</v>
      </c>
      <c r="B368" s="1">
        <v>0</v>
      </c>
      <c r="C368" s="1" t="s">
        <v>27</v>
      </c>
      <c r="D368" s="1">
        <v>0</v>
      </c>
      <c r="E368" s="1">
        <v>0.15</v>
      </c>
      <c r="F368" s="1" t="s">
        <v>0</v>
      </c>
      <c r="G368" s="122">
        <v>1026</v>
      </c>
      <c r="H368" s="123">
        <v>0</v>
      </c>
      <c r="I368" s="124">
        <v>874.52</v>
      </c>
      <c r="J368" s="125">
        <v>1</v>
      </c>
      <c r="K368" s="127">
        <f>IF(Model_dem!$G368="---","---",(Model_dem!$G368/L368)-1)</f>
        <v>0</v>
      </c>
      <c r="L368" s="77">
        <f>IF(AND(Model_dem!$B368=0,Model_dem!$D368=0),Model_dem!$G368,L367)</f>
        <v>1026</v>
      </c>
      <c r="M368" s="78" t="str">
        <f t="shared" si="5"/>
        <v>Deterministic</v>
      </c>
      <c r="N368" s="22"/>
    </row>
    <row r="369" spans="1:14" x14ac:dyDescent="0.3">
      <c r="A369" t="s">
        <v>533</v>
      </c>
      <c r="B369" s="1">
        <v>0</v>
      </c>
      <c r="C369" s="1" t="s">
        <v>27</v>
      </c>
      <c r="D369" s="1">
        <v>0</v>
      </c>
      <c r="E369" s="1">
        <v>0.2</v>
      </c>
      <c r="F369" s="1" t="s">
        <v>0</v>
      </c>
      <c r="G369" s="122">
        <v>1026</v>
      </c>
      <c r="H369" s="123">
        <v>0</v>
      </c>
      <c r="I369" s="124">
        <v>871.13</v>
      </c>
      <c r="J369" s="125">
        <v>1</v>
      </c>
      <c r="K369" s="127">
        <f>IF(Model_dem!$G369="---","---",(Model_dem!$G369/L369)-1)</f>
        <v>0</v>
      </c>
      <c r="L369" s="77">
        <f>IF(AND(Model_dem!$B369=0,Model_dem!$D369=0),Model_dem!$G369,L368)</f>
        <v>1026</v>
      </c>
      <c r="M369" s="78" t="str">
        <f t="shared" si="5"/>
        <v>Deterministic</v>
      </c>
      <c r="N369" s="22"/>
    </row>
    <row r="370" spans="1:14" x14ac:dyDescent="0.3">
      <c r="A370" t="s">
        <v>533</v>
      </c>
      <c r="B370" s="1">
        <v>1</v>
      </c>
      <c r="C370" s="1" t="s">
        <v>28</v>
      </c>
      <c r="D370" s="1">
        <v>5</v>
      </c>
      <c r="E370" s="1">
        <v>0.05</v>
      </c>
      <c r="F370" s="1" t="s">
        <v>0</v>
      </c>
      <c r="G370" s="122">
        <v>1026</v>
      </c>
      <c r="H370" s="123">
        <v>0</v>
      </c>
      <c r="I370" s="124">
        <v>1324.32</v>
      </c>
      <c r="J370" s="125">
        <v>1</v>
      </c>
      <c r="K370" s="127">
        <f>IF(Model_dem!$G370="---","---",(Model_dem!$G370/L370)-1)</f>
        <v>0</v>
      </c>
      <c r="L370" s="77">
        <f>IF(AND(Model_dem!$B370=0,Model_dem!$D370=0),Model_dem!$G370,L369)</f>
        <v>1026</v>
      </c>
      <c r="M370" s="78" t="str">
        <f t="shared" si="5"/>
        <v>Cardinality-constrained</v>
      </c>
      <c r="N370" s="22"/>
    </row>
    <row r="371" spans="1:14" x14ac:dyDescent="0.3">
      <c r="A371" t="s">
        <v>533</v>
      </c>
      <c r="B371" s="1">
        <v>1</v>
      </c>
      <c r="C371" s="1" t="s">
        <v>28</v>
      </c>
      <c r="D371" s="1">
        <v>5</v>
      </c>
      <c r="E371" s="1">
        <v>0.1</v>
      </c>
      <c r="F371" s="1" t="s">
        <v>0</v>
      </c>
      <c r="G371" s="122">
        <v>1027</v>
      </c>
      <c r="H371" s="123">
        <v>0</v>
      </c>
      <c r="I371" s="124">
        <v>1011.36</v>
      </c>
      <c r="J371" s="125">
        <v>1</v>
      </c>
      <c r="K371" s="127">
        <f>IF(Model_dem!$G371="---","---",(Model_dem!$G371/L371)-1)</f>
        <v>9.746588693957392E-4</v>
      </c>
      <c r="L371" s="77">
        <f>IF(AND(Model_dem!$B371=0,Model_dem!$D371=0),Model_dem!$G371,L370)</f>
        <v>1026</v>
      </c>
      <c r="M371" s="78" t="str">
        <f t="shared" si="5"/>
        <v>Cardinality-constrained</v>
      </c>
      <c r="N371" s="22"/>
    </row>
    <row r="372" spans="1:14" x14ac:dyDescent="0.3">
      <c r="A372" t="s">
        <v>533</v>
      </c>
      <c r="B372" s="1">
        <v>1</v>
      </c>
      <c r="C372" s="1" t="s">
        <v>28</v>
      </c>
      <c r="D372" s="1">
        <v>5</v>
      </c>
      <c r="E372" s="1">
        <v>0.15</v>
      </c>
      <c r="F372" s="1" t="s">
        <v>0</v>
      </c>
      <c r="G372" s="122">
        <v>1027</v>
      </c>
      <c r="H372" s="123">
        <v>0</v>
      </c>
      <c r="I372" s="124">
        <v>836.61</v>
      </c>
      <c r="J372" s="125">
        <v>1</v>
      </c>
      <c r="K372" s="127">
        <f>IF(Model_dem!$G372="---","---",(Model_dem!$G372/L372)-1)</f>
        <v>9.746588693957392E-4</v>
      </c>
      <c r="L372" s="77">
        <f>IF(AND(Model_dem!$B372=0,Model_dem!$D372=0),Model_dem!$G372,L371)</f>
        <v>1026</v>
      </c>
      <c r="M372" s="78" t="str">
        <f t="shared" si="5"/>
        <v>Cardinality-constrained</v>
      </c>
      <c r="N372" s="22"/>
    </row>
    <row r="373" spans="1:14" x14ac:dyDescent="0.3">
      <c r="A373" t="s">
        <v>533</v>
      </c>
      <c r="B373" s="1">
        <v>1</v>
      </c>
      <c r="C373" s="1" t="s">
        <v>28</v>
      </c>
      <c r="D373" s="1">
        <v>5</v>
      </c>
      <c r="E373" s="1">
        <v>0.2</v>
      </c>
      <c r="F373" s="1" t="s">
        <v>0</v>
      </c>
      <c r="G373" s="122">
        <v>1035</v>
      </c>
      <c r="H373" s="123">
        <v>0</v>
      </c>
      <c r="I373" s="124">
        <v>1141.1500000000001</v>
      </c>
      <c r="J373" s="125">
        <v>1</v>
      </c>
      <c r="K373" s="127">
        <f>IF(Model_dem!$G373="---","---",(Model_dem!$G373/L373)-1)</f>
        <v>8.7719298245614308E-3</v>
      </c>
      <c r="L373" s="77">
        <f>IF(AND(Model_dem!$B373=0,Model_dem!$D373=0),Model_dem!$G373,L372)</f>
        <v>1026</v>
      </c>
      <c r="M373" s="78" t="str">
        <f t="shared" si="5"/>
        <v>Cardinality-constrained</v>
      </c>
      <c r="N373" s="22"/>
    </row>
    <row r="374" spans="1:14" x14ac:dyDescent="0.3">
      <c r="A374" t="s">
        <v>533</v>
      </c>
      <c r="B374" s="1">
        <v>1</v>
      </c>
      <c r="C374" s="1" t="s">
        <v>28</v>
      </c>
      <c r="D374" s="1">
        <v>10</v>
      </c>
      <c r="E374" s="1">
        <v>0.05</v>
      </c>
      <c r="F374" s="1" t="s">
        <v>0</v>
      </c>
      <c r="G374" s="122">
        <v>1026</v>
      </c>
      <c r="H374" s="123">
        <v>0</v>
      </c>
      <c r="I374" s="124">
        <v>1313.57</v>
      </c>
      <c r="J374" s="125">
        <v>1</v>
      </c>
      <c r="K374" s="127">
        <f>IF(Model_dem!$G374="---","---",(Model_dem!$G374/L374)-1)</f>
        <v>0</v>
      </c>
      <c r="L374" s="77">
        <f>IF(AND(Model_dem!$B374=0,Model_dem!$D374=0),Model_dem!$G374,L373)</f>
        <v>1026</v>
      </c>
      <c r="M374" s="78" t="str">
        <f t="shared" si="5"/>
        <v>Cardinality-constrained</v>
      </c>
      <c r="N374" s="22"/>
    </row>
    <row r="375" spans="1:14" x14ac:dyDescent="0.3">
      <c r="A375" t="s">
        <v>533</v>
      </c>
      <c r="B375" s="1">
        <v>1</v>
      </c>
      <c r="C375" s="1" t="s">
        <v>28</v>
      </c>
      <c r="D375" s="1">
        <v>10</v>
      </c>
      <c r="E375" s="1">
        <v>0.1</v>
      </c>
      <c r="F375" s="1" t="s">
        <v>0</v>
      </c>
      <c r="G375" s="122">
        <v>1027</v>
      </c>
      <c r="H375" s="123">
        <v>0</v>
      </c>
      <c r="I375" s="124">
        <v>1009.34</v>
      </c>
      <c r="J375" s="125">
        <v>1</v>
      </c>
      <c r="K375" s="127">
        <f>IF(Model_dem!$G375="---","---",(Model_dem!$G375/L375)-1)</f>
        <v>9.746588693957392E-4</v>
      </c>
      <c r="L375" s="77">
        <f>IF(AND(Model_dem!$B375=0,Model_dem!$D375=0),Model_dem!$G375,L374)</f>
        <v>1026</v>
      </c>
      <c r="M375" s="78" t="str">
        <f t="shared" si="5"/>
        <v>Cardinality-constrained</v>
      </c>
      <c r="N375" s="22"/>
    </row>
    <row r="376" spans="1:14" x14ac:dyDescent="0.3">
      <c r="A376" t="s">
        <v>533</v>
      </c>
      <c r="B376" s="1">
        <v>1</v>
      </c>
      <c r="C376" s="1" t="s">
        <v>28</v>
      </c>
      <c r="D376" s="1">
        <v>10</v>
      </c>
      <c r="E376" s="1">
        <v>0.15</v>
      </c>
      <c r="F376" s="1" t="s">
        <v>0</v>
      </c>
      <c r="G376" s="122">
        <v>1027</v>
      </c>
      <c r="H376" s="123">
        <v>0</v>
      </c>
      <c r="I376" s="124">
        <v>1156.8</v>
      </c>
      <c r="J376" s="125">
        <v>1</v>
      </c>
      <c r="K376" s="127">
        <f>IF(Model_dem!$G376="---","---",(Model_dem!$G376/L376)-1)</f>
        <v>9.746588693957392E-4</v>
      </c>
      <c r="L376" s="77">
        <f>IF(AND(Model_dem!$B376=0,Model_dem!$D376=0),Model_dem!$G376,L375)</f>
        <v>1026</v>
      </c>
      <c r="M376" s="78" t="str">
        <f t="shared" si="5"/>
        <v>Cardinality-constrained</v>
      </c>
      <c r="N376" s="22"/>
    </row>
    <row r="377" spans="1:14" x14ac:dyDescent="0.3">
      <c r="A377" t="s">
        <v>533</v>
      </c>
      <c r="B377" s="1">
        <v>1</v>
      </c>
      <c r="C377" s="1" t="s">
        <v>28</v>
      </c>
      <c r="D377" s="1">
        <v>10</v>
      </c>
      <c r="E377" s="1">
        <v>0.2</v>
      </c>
      <c r="F377" s="1" t="s">
        <v>0</v>
      </c>
      <c r="G377" s="122">
        <v>1035</v>
      </c>
      <c r="H377" s="123">
        <v>0</v>
      </c>
      <c r="I377" s="124">
        <v>1047.53</v>
      </c>
      <c r="J377" s="125">
        <v>1</v>
      </c>
      <c r="K377" s="127">
        <f>IF(Model_dem!$G377="---","---",(Model_dem!$G377/L377)-1)</f>
        <v>8.7719298245614308E-3</v>
      </c>
      <c r="L377" s="77">
        <f>IF(AND(Model_dem!$B377=0,Model_dem!$D377=0),Model_dem!$G377,L376)</f>
        <v>1026</v>
      </c>
      <c r="M377" s="78" t="str">
        <f t="shared" si="5"/>
        <v>Cardinality-constrained</v>
      </c>
      <c r="N377" s="22"/>
    </row>
    <row r="378" spans="1:14" x14ac:dyDescent="0.3">
      <c r="A378" t="s">
        <v>533</v>
      </c>
      <c r="B378" s="1">
        <v>1</v>
      </c>
      <c r="C378" s="1" t="s">
        <v>28</v>
      </c>
      <c r="D378" s="1">
        <v>25</v>
      </c>
      <c r="E378" s="1">
        <v>0.05</v>
      </c>
      <c r="F378" s="1" t="s">
        <v>0</v>
      </c>
      <c r="G378" s="122">
        <v>1027</v>
      </c>
      <c r="H378" s="123">
        <v>0</v>
      </c>
      <c r="I378" s="124">
        <v>972.02</v>
      </c>
      <c r="J378" s="125">
        <v>0.69499999999999995</v>
      </c>
      <c r="K378" s="127">
        <f>IF(Model_dem!$G378="---","---",(Model_dem!$G378/L378)-1)</f>
        <v>9.746588693957392E-4</v>
      </c>
      <c r="L378" s="77">
        <f>IF(AND(Model_dem!$B378=0,Model_dem!$D378=0),Model_dem!$G378,L377)</f>
        <v>1026</v>
      </c>
      <c r="M378" s="78" t="str">
        <f t="shared" si="5"/>
        <v>Cardinality-constrained</v>
      </c>
      <c r="N378" s="22"/>
    </row>
    <row r="379" spans="1:14" x14ac:dyDescent="0.3">
      <c r="A379" t="s">
        <v>533</v>
      </c>
      <c r="B379" s="1">
        <v>1</v>
      </c>
      <c r="C379" s="1" t="s">
        <v>28</v>
      </c>
      <c r="D379" s="1">
        <v>25</v>
      </c>
      <c r="E379" s="1">
        <v>0.1</v>
      </c>
      <c r="F379" s="1" t="s">
        <v>0</v>
      </c>
      <c r="G379" s="122">
        <v>1035</v>
      </c>
      <c r="H379" s="123">
        <v>0</v>
      </c>
      <c r="I379" s="124">
        <v>812.07</v>
      </c>
      <c r="J379" s="125">
        <v>0.69099999999999995</v>
      </c>
      <c r="K379" s="127">
        <f>IF(Model_dem!$G379="---","---",(Model_dem!$G379/L379)-1)</f>
        <v>8.7719298245614308E-3</v>
      </c>
      <c r="L379" s="77">
        <f>IF(AND(Model_dem!$B379=0,Model_dem!$D379=0),Model_dem!$G379,L378)</f>
        <v>1026</v>
      </c>
      <c r="M379" s="78" t="str">
        <f t="shared" si="5"/>
        <v>Cardinality-constrained</v>
      </c>
      <c r="N379" s="22"/>
    </row>
    <row r="380" spans="1:14" x14ac:dyDescent="0.3">
      <c r="A380" t="s">
        <v>533</v>
      </c>
      <c r="B380" s="1">
        <v>1</v>
      </c>
      <c r="C380" s="1" t="s">
        <v>28</v>
      </c>
      <c r="D380" s="1">
        <v>25</v>
      </c>
      <c r="E380" s="1">
        <v>0.15</v>
      </c>
      <c r="F380" s="1" t="s">
        <v>0</v>
      </c>
      <c r="G380" s="122">
        <v>1058</v>
      </c>
      <c r="H380" s="123">
        <v>0</v>
      </c>
      <c r="I380" s="124">
        <v>960.72</v>
      </c>
      <c r="J380" s="125">
        <v>0.32600000000000001</v>
      </c>
      <c r="K380" s="127">
        <f>IF(Model_dem!$G380="---","---",(Model_dem!$G380/L380)-1)</f>
        <v>3.1189083820662766E-2</v>
      </c>
      <c r="L380" s="77">
        <f>IF(AND(Model_dem!$B380=0,Model_dem!$D380=0),Model_dem!$G380,L379)</f>
        <v>1026</v>
      </c>
      <c r="M380" s="78" t="str">
        <f t="shared" si="5"/>
        <v>Cardinality-constrained</v>
      </c>
      <c r="N380" s="22"/>
    </row>
    <row r="381" spans="1:14" x14ac:dyDescent="0.3">
      <c r="A381" t="s">
        <v>533</v>
      </c>
      <c r="B381" s="1">
        <v>1</v>
      </c>
      <c r="C381" s="1" t="s">
        <v>28</v>
      </c>
      <c r="D381" s="1">
        <v>25</v>
      </c>
      <c r="E381" s="1">
        <v>0.2</v>
      </c>
      <c r="F381" s="1" t="s">
        <v>0</v>
      </c>
      <c r="G381" s="122">
        <v>1058</v>
      </c>
      <c r="H381" s="123">
        <v>0</v>
      </c>
      <c r="I381" s="124">
        <v>553.04</v>
      </c>
      <c r="J381" s="125">
        <v>0.998</v>
      </c>
      <c r="K381" s="127">
        <f>IF(Model_dem!$G381="---","---",(Model_dem!$G381/L381)-1)</f>
        <v>3.1189083820662766E-2</v>
      </c>
      <c r="L381" s="77">
        <f>IF(AND(Model_dem!$B381=0,Model_dem!$D381=0),Model_dem!$G381,L380)</f>
        <v>1026</v>
      </c>
      <c r="M381" s="78" t="str">
        <f t="shared" si="5"/>
        <v>Cardinality-constrained</v>
      </c>
      <c r="N381" s="22"/>
    </row>
    <row r="382" spans="1:14" x14ac:dyDescent="0.3">
      <c r="A382" t="s">
        <v>533</v>
      </c>
      <c r="B382" s="1">
        <v>1</v>
      </c>
      <c r="C382" s="1" t="s">
        <v>28</v>
      </c>
      <c r="D382" s="1">
        <v>50</v>
      </c>
      <c r="E382" s="1">
        <v>0.05</v>
      </c>
      <c r="F382" s="1" t="s">
        <v>0</v>
      </c>
      <c r="G382" s="122">
        <v>1035</v>
      </c>
      <c r="H382" s="123">
        <v>0</v>
      </c>
      <c r="I382" s="124">
        <v>1238.8800000000001</v>
      </c>
      <c r="J382" s="125">
        <v>2.4E-2</v>
      </c>
      <c r="K382" s="127">
        <f>IF(Model_dem!$G382="---","---",(Model_dem!$G382/L382)-1)</f>
        <v>8.7719298245614308E-3</v>
      </c>
      <c r="L382" s="77">
        <f>IF(AND(Model_dem!$B382=0,Model_dem!$D382=0),Model_dem!$G382,L381)</f>
        <v>1026</v>
      </c>
      <c r="M382" s="78" t="str">
        <f t="shared" si="5"/>
        <v>Cardinality-constrained</v>
      </c>
      <c r="N382" s="22"/>
    </row>
    <row r="383" spans="1:14" x14ac:dyDescent="0.3">
      <c r="A383" t="s">
        <v>533</v>
      </c>
      <c r="B383" s="1">
        <v>1</v>
      </c>
      <c r="C383" s="1" t="s">
        <v>28</v>
      </c>
      <c r="D383" s="1">
        <v>50</v>
      </c>
      <c r="E383" s="1">
        <v>0.1</v>
      </c>
      <c r="F383" s="1" t="s">
        <v>0</v>
      </c>
      <c r="G383" s="122">
        <v>1047</v>
      </c>
      <c r="H383" s="123">
        <v>0</v>
      </c>
      <c r="I383" s="124">
        <v>690.87</v>
      </c>
      <c r="J383" s="125">
        <v>2.9000000000000001E-2</v>
      </c>
      <c r="K383" s="127">
        <f>IF(Model_dem!$G383="---","---",(Model_dem!$G383/L383)-1)</f>
        <v>2.0467836257309857E-2</v>
      </c>
      <c r="L383" s="77">
        <f>IF(AND(Model_dem!$B383=0,Model_dem!$D383=0),Model_dem!$G383,L382)</f>
        <v>1026</v>
      </c>
      <c r="M383" s="78" t="str">
        <f t="shared" si="5"/>
        <v>Cardinality-constrained</v>
      </c>
      <c r="N383" s="22"/>
    </row>
    <row r="384" spans="1:14" x14ac:dyDescent="0.3">
      <c r="A384" t="s">
        <v>533</v>
      </c>
      <c r="B384" s="1">
        <v>1</v>
      </c>
      <c r="C384" s="1" t="s">
        <v>28</v>
      </c>
      <c r="D384" s="1">
        <v>50</v>
      </c>
      <c r="E384" s="1">
        <v>0.15</v>
      </c>
      <c r="F384" s="1" t="s">
        <v>0</v>
      </c>
      <c r="G384" s="122">
        <v>1074</v>
      </c>
      <c r="H384" s="123">
        <v>0</v>
      </c>
      <c r="I384" s="124">
        <v>2542.73</v>
      </c>
      <c r="J384" s="125">
        <v>7.0999999999999994E-2</v>
      </c>
      <c r="K384" s="127">
        <f>IF(Model_dem!$G384="---","---",(Model_dem!$G384/L384)-1)</f>
        <v>4.6783625730994149E-2</v>
      </c>
      <c r="L384" s="77">
        <f>IF(AND(Model_dem!$B384=0,Model_dem!$D384=0),Model_dem!$G384,L383)</f>
        <v>1026</v>
      </c>
      <c r="M384" s="78" t="str">
        <f t="shared" si="5"/>
        <v>Cardinality-constrained</v>
      </c>
      <c r="N384" s="22"/>
    </row>
    <row r="385" spans="1:14" x14ac:dyDescent="0.3">
      <c r="A385" t="s">
        <v>533</v>
      </c>
      <c r="B385" s="1">
        <v>1</v>
      </c>
      <c r="C385" s="1" t="s">
        <v>28</v>
      </c>
      <c r="D385" s="1">
        <v>50</v>
      </c>
      <c r="E385" s="1">
        <v>0.2</v>
      </c>
      <c r="F385" s="1" t="s">
        <v>1</v>
      </c>
      <c r="G385" s="122">
        <v>1104</v>
      </c>
      <c r="H385" s="123">
        <v>6.3E-3</v>
      </c>
      <c r="I385" s="124">
        <v>3600.19</v>
      </c>
      <c r="J385" s="125">
        <v>0.14299999999999999</v>
      </c>
      <c r="K385" s="127">
        <f>IF(Model_dem!$G385="---","---",(Model_dem!$G385/L385)-1)</f>
        <v>7.6023391812865437E-2</v>
      </c>
      <c r="L385" s="77">
        <f>IF(AND(Model_dem!$B385=0,Model_dem!$D385=0),Model_dem!$G385,L384)</f>
        <v>1026</v>
      </c>
      <c r="M385" s="78" t="str">
        <f t="shared" si="5"/>
        <v>Cardinality-constrained</v>
      </c>
      <c r="N385" s="22"/>
    </row>
    <row r="386" spans="1:14" x14ac:dyDescent="0.3">
      <c r="A386" t="s">
        <v>533</v>
      </c>
      <c r="B386" s="1">
        <v>2</v>
      </c>
      <c r="C386" s="1" t="s">
        <v>29</v>
      </c>
      <c r="D386" s="1">
        <v>5</v>
      </c>
      <c r="E386" s="1">
        <v>0.05</v>
      </c>
      <c r="F386" s="1" t="s">
        <v>0</v>
      </c>
      <c r="G386" s="122">
        <v>1027</v>
      </c>
      <c r="H386" s="123">
        <v>0</v>
      </c>
      <c r="I386" s="124">
        <v>1183.4000000000001</v>
      </c>
      <c r="J386" s="125">
        <v>1</v>
      </c>
      <c r="K386" s="127">
        <f>IF(Model_dem!$G386="---","---",(Model_dem!$G386/L386)-1)</f>
        <v>9.746588693957392E-4</v>
      </c>
      <c r="L386" s="77">
        <f>IF(AND(Model_dem!$B386=0,Model_dem!$D386=0),Model_dem!$G386,L385)</f>
        <v>1026</v>
      </c>
      <c r="M386" s="78" t="str">
        <f t="shared" si="5"/>
        <v>Knapsack</v>
      </c>
      <c r="N386" s="22"/>
    </row>
    <row r="387" spans="1:14" x14ac:dyDescent="0.3">
      <c r="A387" t="s">
        <v>533</v>
      </c>
      <c r="B387" s="1">
        <v>2</v>
      </c>
      <c r="C387" s="1" t="s">
        <v>29</v>
      </c>
      <c r="D387" s="1">
        <v>5</v>
      </c>
      <c r="E387" s="1">
        <v>0.1</v>
      </c>
      <c r="F387" s="1" t="s">
        <v>0</v>
      </c>
      <c r="G387" s="122">
        <v>1027</v>
      </c>
      <c r="H387" s="123">
        <v>0</v>
      </c>
      <c r="I387" s="124">
        <v>950.48</v>
      </c>
      <c r="J387" s="125">
        <v>1</v>
      </c>
      <c r="K387" s="127">
        <f>IF(Model_dem!$G387="---","---",(Model_dem!$G387/L387)-1)</f>
        <v>9.746588693957392E-4</v>
      </c>
      <c r="L387" s="77">
        <f>IF(AND(Model_dem!$B387=0,Model_dem!$D387=0),Model_dem!$G387,L386)</f>
        <v>1026</v>
      </c>
      <c r="M387" s="78" t="str">
        <f t="shared" ref="M387:M450" si="6">IF(B387=0,"Deterministic",IF(B387=1,"Cardinality-constrained",IF(B387=2,"Knapsack","Factor Model")))</f>
        <v>Knapsack</v>
      </c>
      <c r="N387" s="22"/>
    </row>
    <row r="388" spans="1:14" x14ac:dyDescent="0.3">
      <c r="A388" t="s">
        <v>533</v>
      </c>
      <c r="B388" s="1">
        <v>2</v>
      </c>
      <c r="C388" s="1" t="s">
        <v>29</v>
      </c>
      <c r="D388" s="1">
        <v>5</v>
      </c>
      <c r="E388" s="1">
        <v>0.15</v>
      </c>
      <c r="F388" s="1" t="s">
        <v>0</v>
      </c>
      <c r="G388" s="122">
        <v>1027</v>
      </c>
      <c r="H388" s="123">
        <v>0</v>
      </c>
      <c r="I388" s="124">
        <v>1333.26</v>
      </c>
      <c r="J388" s="125">
        <v>1</v>
      </c>
      <c r="K388" s="127">
        <f>IF(Model_dem!$G388="---","---",(Model_dem!$G388/L388)-1)</f>
        <v>9.746588693957392E-4</v>
      </c>
      <c r="L388" s="77">
        <f>IF(AND(Model_dem!$B388=0,Model_dem!$D388=0),Model_dem!$G388,L387)</f>
        <v>1026</v>
      </c>
      <c r="M388" s="78" t="str">
        <f t="shared" si="6"/>
        <v>Knapsack</v>
      </c>
      <c r="N388" s="22"/>
    </row>
    <row r="389" spans="1:14" x14ac:dyDescent="0.3">
      <c r="A389" t="s">
        <v>533</v>
      </c>
      <c r="B389" s="1">
        <v>2</v>
      </c>
      <c r="C389" s="1" t="s">
        <v>29</v>
      </c>
      <c r="D389" s="1">
        <v>5</v>
      </c>
      <c r="E389" s="1">
        <v>0.2</v>
      </c>
      <c r="F389" s="1" t="s">
        <v>0</v>
      </c>
      <c r="G389" s="122">
        <v>1027</v>
      </c>
      <c r="H389" s="123">
        <v>0</v>
      </c>
      <c r="I389" s="124">
        <v>974.56</v>
      </c>
      <c r="J389" s="125">
        <v>1</v>
      </c>
      <c r="K389" s="127">
        <f>IF(Model_dem!$G389="---","---",(Model_dem!$G389/L389)-1)</f>
        <v>9.746588693957392E-4</v>
      </c>
      <c r="L389" s="77">
        <f>IF(AND(Model_dem!$B389=0,Model_dem!$D389=0),Model_dem!$G389,L388)</f>
        <v>1026</v>
      </c>
      <c r="M389" s="78" t="str">
        <f t="shared" si="6"/>
        <v>Knapsack</v>
      </c>
      <c r="N389" s="22"/>
    </row>
    <row r="390" spans="1:14" x14ac:dyDescent="0.3">
      <c r="A390" t="s">
        <v>533</v>
      </c>
      <c r="B390" s="1">
        <v>2</v>
      </c>
      <c r="C390" s="1" t="s">
        <v>29</v>
      </c>
      <c r="D390" s="1">
        <v>10</v>
      </c>
      <c r="E390" s="1">
        <v>0.05</v>
      </c>
      <c r="F390" s="1" t="s">
        <v>0</v>
      </c>
      <c r="G390" s="122">
        <v>1027</v>
      </c>
      <c r="H390" s="123">
        <v>0</v>
      </c>
      <c r="I390" s="124">
        <v>1108.69</v>
      </c>
      <c r="J390" s="125">
        <v>0.69499999999999995</v>
      </c>
      <c r="K390" s="127">
        <f>IF(Model_dem!$G390="---","---",(Model_dem!$G390/L390)-1)</f>
        <v>9.746588693957392E-4</v>
      </c>
      <c r="L390" s="77">
        <f>IF(AND(Model_dem!$B390=0,Model_dem!$D390=0),Model_dem!$G390,L389)</f>
        <v>1026</v>
      </c>
      <c r="M390" s="78" t="str">
        <f t="shared" si="6"/>
        <v>Knapsack</v>
      </c>
      <c r="N390" s="22"/>
    </row>
    <row r="391" spans="1:14" x14ac:dyDescent="0.3">
      <c r="A391" t="s">
        <v>533</v>
      </c>
      <c r="B391" s="1">
        <v>2</v>
      </c>
      <c r="C391" s="1" t="s">
        <v>29</v>
      </c>
      <c r="D391" s="1">
        <v>10</v>
      </c>
      <c r="E391" s="1">
        <v>0.1</v>
      </c>
      <c r="F391" s="1" t="s">
        <v>0</v>
      </c>
      <c r="G391" s="122">
        <v>1027</v>
      </c>
      <c r="H391" s="123">
        <v>0</v>
      </c>
      <c r="I391" s="124">
        <v>886.35</v>
      </c>
      <c r="J391" s="125">
        <v>1</v>
      </c>
      <c r="K391" s="127">
        <f>IF(Model_dem!$G391="---","---",(Model_dem!$G391/L391)-1)</f>
        <v>9.746588693957392E-4</v>
      </c>
      <c r="L391" s="77">
        <f>IF(AND(Model_dem!$B391=0,Model_dem!$D391=0),Model_dem!$G391,L390)</f>
        <v>1026</v>
      </c>
      <c r="M391" s="78" t="str">
        <f t="shared" si="6"/>
        <v>Knapsack</v>
      </c>
      <c r="N391" s="22"/>
    </row>
    <row r="392" spans="1:14" x14ac:dyDescent="0.3">
      <c r="A392" t="s">
        <v>533</v>
      </c>
      <c r="B392" s="1">
        <v>2</v>
      </c>
      <c r="C392" s="1" t="s">
        <v>29</v>
      </c>
      <c r="D392" s="1">
        <v>10</v>
      </c>
      <c r="E392" s="1">
        <v>0.15</v>
      </c>
      <c r="F392" s="1" t="s">
        <v>0</v>
      </c>
      <c r="G392" s="122">
        <v>1041</v>
      </c>
      <c r="H392" s="123">
        <v>0</v>
      </c>
      <c r="I392" s="124">
        <v>558.91999999999996</v>
      </c>
      <c r="J392" s="125">
        <v>1</v>
      </c>
      <c r="K392" s="127">
        <f>IF(Model_dem!$G392="---","---",(Model_dem!$G392/L392)-1)</f>
        <v>1.4619883040935644E-2</v>
      </c>
      <c r="L392" s="77">
        <f>IF(AND(Model_dem!$B392=0,Model_dem!$D392=0),Model_dem!$G392,L391)</f>
        <v>1026</v>
      </c>
      <c r="M392" s="78" t="str">
        <f t="shared" si="6"/>
        <v>Knapsack</v>
      </c>
      <c r="N392" s="22"/>
    </row>
    <row r="393" spans="1:14" x14ac:dyDescent="0.3">
      <c r="A393" t="s">
        <v>533</v>
      </c>
      <c r="B393" s="1">
        <v>2</v>
      </c>
      <c r="C393" s="1" t="s">
        <v>29</v>
      </c>
      <c r="D393" s="1">
        <v>10</v>
      </c>
      <c r="E393" s="1">
        <v>0.2</v>
      </c>
      <c r="F393" s="1" t="s">
        <v>0</v>
      </c>
      <c r="G393" s="122">
        <v>1045</v>
      </c>
      <c r="H393" s="123">
        <v>0</v>
      </c>
      <c r="I393" s="124">
        <v>420.92</v>
      </c>
      <c r="J393" s="125">
        <v>1</v>
      </c>
      <c r="K393" s="127">
        <f>IF(Model_dem!$G393="---","---",(Model_dem!$G393/L393)-1)</f>
        <v>1.8518518518518601E-2</v>
      </c>
      <c r="L393" s="77">
        <f>IF(AND(Model_dem!$B393=0,Model_dem!$D393=0),Model_dem!$G393,L392)</f>
        <v>1026</v>
      </c>
      <c r="M393" s="78" t="str">
        <f t="shared" si="6"/>
        <v>Knapsack</v>
      </c>
      <c r="N393" s="22"/>
    </row>
    <row r="394" spans="1:14" x14ac:dyDescent="0.3">
      <c r="A394" t="s">
        <v>533</v>
      </c>
      <c r="B394" s="1">
        <v>2</v>
      </c>
      <c r="C394" s="1" t="s">
        <v>29</v>
      </c>
      <c r="D394" s="1">
        <v>25</v>
      </c>
      <c r="E394" s="1">
        <v>0.05</v>
      </c>
      <c r="F394" s="1" t="s">
        <v>0</v>
      </c>
      <c r="G394" s="122">
        <v>1031</v>
      </c>
      <c r="H394" s="123">
        <v>0</v>
      </c>
      <c r="I394" s="124">
        <v>1648.24</v>
      </c>
      <c r="J394" s="125">
        <v>0.432</v>
      </c>
      <c r="K394" s="127">
        <f>IF(Model_dem!$G394="---","---",(Model_dem!$G394/L394)-1)</f>
        <v>4.873294346978474E-3</v>
      </c>
      <c r="L394" s="77">
        <f>IF(AND(Model_dem!$B394=0,Model_dem!$D394=0),Model_dem!$G394,L393)</f>
        <v>1026</v>
      </c>
      <c r="M394" s="78" t="str">
        <f t="shared" si="6"/>
        <v>Knapsack</v>
      </c>
      <c r="N394" s="22"/>
    </row>
    <row r="395" spans="1:14" x14ac:dyDescent="0.3">
      <c r="A395" t="s">
        <v>533</v>
      </c>
      <c r="B395" s="1">
        <v>2</v>
      </c>
      <c r="C395" s="1" t="s">
        <v>29</v>
      </c>
      <c r="D395" s="1">
        <v>25</v>
      </c>
      <c r="E395" s="1">
        <v>0.1</v>
      </c>
      <c r="F395" s="1" t="s">
        <v>0</v>
      </c>
      <c r="G395" s="122">
        <v>1048</v>
      </c>
      <c r="H395" s="123">
        <v>0</v>
      </c>
      <c r="I395" s="124">
        <v>766.65</v>
      </c>
      <c r="J395" s="125">
        <v>0.38300000000000001</v>
      </c>
      <c r="K395" s="127">
        <f>IF(Model_dem!$G395="---","---",(Model_dem!$G395/L395)-1)</f>
        <v>2.1442495126705596E-2</v>
      </c>
      <c r="L395" s="77">
        <f>IF(AND(Model_dem!$B395=0,Model_dem!$D395=0),Model_dem!$G395,L394)</f>
        <v>1026</v>
      </c>
      <c r="M395" s="78" t="str">
        <f t="shared" si="6"/>
        <v>Knapsack</v>
      </c>
      <c r="N395" s="22"/>
    </row>
    <row r="396" spans="1:14" x14ac:dyDescent="0.3">
      <c r="A396" t="s">
        <v>533</v>
      </c>
      <c r="B396" s="1">
        <v>2</v>
      </c>
      <c r="C396" s="1" t="s">
        <v>29</v>
      </c>
      <c r="D396" s="1">
        <v>25</v>
      </c>
      <c r="E396" s="1">
        <v>0.15</v>
      </c>
      <c r="F396" s="1" t="s">
        <v>0</v>
      </c>
      <c r="G396" s="122">
        <v>1073</v>
      </c>
      <c r="H396" s="123">
        <v>0</v>
      </c>
      <c r="I396" s="124">
        <v>954.21</v>
      </c>
      <c r="J396" s="125">
        <v>0.123</v>
      </c>
      <c r="K396" s="127">
        <f>IF(Model_dem!$G396="---","---",(Model_dem!$G396/L396)-1)</f>
        <v>4.580896686159841E-2</v>
      </c>
      <c r="L396" s="77">
        <f>IF(AND(Model_dem!$B396=0,Model_dem!$D396=0),Model_dem!$G396,L395)</f>
        <v>1026</v>
      </c>
      <c r="M396" s="78" t="str">
        <f t="shared" si="6"/>
        <v>Knapsack</v>
      </c>
      <c r="N396" s="22"/>
    </row>
    <row r="397" spans="1:14" x14ac:dyDescent="0.3">
      <c r="A397" t="s">
        <v>533</v>
      </c>
      <c r="B397" s="1">
        <v>2</v>
      </c>
      <c r="C397" s="1" t="s">
        <v>29</v>
      </c>
      <c r="D397" s="1">
        <v>25</v>
      </c>
      <c r="E397" s="1">
        <v>0.2</v>
      </c>
      <c r="F397" s="1" t="s">
        <v>1</v>
      </c>
      <c r="G397" s="122">
        <v>1107</v>
      </c>
      <c r="H397" s="123">
        <v>3.9000000000000003E-3</v>
      </c>
      <c r="I397" s="124">
        <v>3600.11</v>
      </c>
      <c r="J397" s="125">
        <v>0.47399999999999998</v>
      </c>
      <c r="K397" s="127">
        <f>IF(Model_dem!$G397="---","---",(Model_dem!$G397/L397)-1)</f>
        <v>7.8947368421052655E-2</v>
      </c>
      <c r="L397" s="77">
        <f>IF(AND(Model_dem!$B397=0,Model_dem!$D397=0),Model_dem!$G397,L396)</f>
        <v>1026</v>
      </c>
      <c r="M397" s="78" t="str">
        <f t="shared" si="6"/>
        <v>Knapsack</v>
      </c>
      <c r="N397" s="22"/>
    </row>
    <row r="398" spans="1:14" x14ac:dyDescent="0.3">
      <c r="A398" t="s">
        <v>533</v>
      </c>
      <c r="B398" s="1">
        <v>2</v>
      </c>
      <c r="C398" s="1" t="s">
        <v>29</v>
      </c>
      <c r="D398" s="1">
        <v>50</v>
      </c>
      <c r="E398" s="1">
        <v>0.05</v>
      </c>
      <c r="F398" s="1" t="s">
        <v>0</v>
      </c>
      <c r="G398" s="122">
        <v>1035</v>
      </c>
      <c r="H398" s="123">
        <v>0</v>
      </c>
      <c r="I398" s="124">
        <v>933.44</v>
      </c>
      <c r="J398" s="125">
        <v>0</v>
      </c>
      <c r="K398" s="127">
        <f>IF(Model_dem!$G398="---","---",(Model_dem!$G398/L398)-1)</f>
        <v>8.7719298245614308E-3</v>
      </c>
      <c r="L398" s="77">
        <f>IF(AND(Model_dem!$B398=0,Model_dem!$D398=0),Model_dem!$G398,L397)</f>
        <v>1026</v>
      </c>
      <c r="M398" s="78" t="str">
        <f t="shared" si="6"/>
        <v>Knapsack</v>
      </c>
      <c r="N398" s="22"/>
    </row>
    <row r="399" spans="1:14" x14ac:dyDescent="0.3">
      <c r="A399" t="s">
        <v>533</v>
      </c>
      <c r="B399" s="1">
        <v>2</v>
      </c>
      <c r="C399" s="1" t="s">
        <v>29</v>
      </c>
      <c r="D399" s="1">
        <v>50</v>
      </c>
      <c r="E399" s="1">
        <v>0.1</v>
      </c>
      <c r="F399" s="1" t="s">
        <v>0</v>
      </c>
      <c r="G399" s="122">
        <v>1061</v>
      </c>
      <c r="H399" s="123">
        <v>0</v>
      </c>
      <c r="I399" s="124">
        <v>530.75</v>
      </c>
      <c r="J399" s="125">
        <v>0</v>
      </c>
      <c r="K399" s="127">
        <f>IF(Model_dem!$G399="---","---",(Model_dem!$G399/L399)-1)</f>
        <v>3.4113060428849984E-2</v>
      </c>
      <c r="L399" s="77">
        <f>IF(AND(Model_dem!$B399=0,Model_dem!$D399=0),Model_dem!$G399,L398)</f>
        <v>1026</v>
      </c>
      <c r="M399" s="78" t="str">
        <f t="shared" si="6"/>
        <v>Knapsack</v>
      </c>
      <c r="N399" s="22"/>
    </row>
    <row r="400" spans="1:14" x14ac:dyDescent="0.3">
      <c r="A400" t="s">
        <v>533</v>
      </c>
      <c r="B400" s="1">
        <v>2</v>
      </c>
      <c r="C400" s="1" t="s">
        <v>29</v>
      </c>
      <c r="D400" s="1">
        <v>50</v>
      </c>
      <c r="E400" s="1">
        <v>0.15</v>
      </c>
      <c r="F400" s="1" t="s">
        <v>1</v>
      </c>
      <c r="G400" s="122">
        <v>1123</v>
      </c>
      <c r="H400" s="123">
        <v>1.78E-2</v>
      </c>
      <c r="I400" s="124">
        <v>3600.11</v>
      </c>
      <c r="J400" s="125">
        <v>0</v>
      </c>
      <c r="K400" s="127">
        <f>IF(Model_dem!$G400="---","---",(Model_dem!$G400/L400)-1)</f>
        <v>9.4541910331384038E-2</v>
      </c>
      <c r="L400" s="77">
        <f>IF(AND(Model_dem!$B400=0,Model_dem!$D400=0),Model_dem!$G400,L399)</f>
        <v>1026</v>
      </c>
      <c r="M400" s="78" t="str">
        <f t="shared" si="6"/>
        <v>Knapsack</v>
      </c>
      <c r="N400" s="22"/>
    </row>
    <row r="401" spans="1:14" x14ac:dyDescent="0.3">
      <c r="A401" t="s">
        <v>533</v>
      </c>
      <c r="B401" s="1">
        <v>2</v>
      </c>
      <c r="C401" s="1" t="s">
        <v>29</v>
      </c>
      <c r="D401" s="1">
        <v>50</v>
      </c>
      <c r="E401" s="1">
        <v>0.2</v>
      </c>
      <c r="F401" s="1" t="s">
        <v>2</v>
      </c>
      <c r="G401" s="122" t="s">
        <v>3</v>
      </c>
      <c r="H401" s="123" t="s">
        <v>3</v>
      </c>
      <c r="I401" s="124">
        <v>3600.2</v>
      </c>
      <c r="J401" s="122"/>
      <c r="K401" s="127" t="str">
        <f>IF(Model_dem!$G401="---","---",(Model_dem!$G401/L401)-1)</f>
        <v>---</v>
      </c>
      <c r="L401" s="77">
        <f>IF(AND(Model_dem!$B401=0,Model_dem!$D401=0),Model_dem!$G401,L400)</f>
        <v>1026</v>
      </c>
      <c r="M401" s="78" t="str">
        <f t="shared" si="6"/>
        <v>Knapsack</v>
      </c>
      <c r="N401" s="22"/>
    </row>
    <row r="402" spans="1:14" hidden="1" x14ac:dyDescent="0.3">
      <c r="A402" t="s">
        <v>533</v>
      </c>
      <c r="B402" s="1">
        <v>3</v>
      </c>
      <c r="C402" s="1" t="s">
        <v>1930</v>
      </c>
      <c r="D402" s="1">
        <v>0</v>
      </c>
      <c r="E402" s="1">
        <v>0.05</v>
      </c>
      <c r="F402" s="1" t="s">
        <v>0</v>
      </c>
      <c r="G402" s="1">
        <v>1061</v>
      </c>
      <c r="H402" s="75">
        <v>0</v>
      </c>
      <c r="I402" s="1">
        <v>257.14999999999998</v>
      </c>
      <c r="J402" s="76">
        <v>0</v>
      </c>
      <c r="K402" s="113">
        <f>IF(Model_dem!$G402="---","---",(Model_dem!$G402/L402)-1)</f>
        <v>3.4113060428849984E-2</v>
      </c>
      <c r="L402" s="77">
        <f>IF(AND(Model_dem!$B402=0,Model_dem!$D402=0),Model_dem!$G402,L401)</f>
        <v>1026</v>
      </c>
      <c r="M402" s="78" t="str">
        <f t="shared" si="6"/>
        <v>Factor Model</v>
      </c>
      <c r="N402" s="22"/>
    </row>
    <row r="403" spans="1:14" hidden="1" x14ac:dyDescent="0.3">
      <c r="A403" t="s">
        <v>533</v>
      </c>
      <c r="B403" s="1">
        <v>3</v>
      </c>
      <c r="C403" s="1" t="s">
        <v>1930</v>
      </c>
      <c r="D403" s="1">
        <v>0</v>
      </c>
      <c r="E403" s="1">
        <v>0.1</v>
      </c>
      <c r="F403" s="1" t="s">
        <v>4</v>
      </c>
      <c r="G403" s="1" t="s">
        <v>3</v>
      </c>
      <c r="H403" s="75" t="s">
        <v>3</v>
      </c>
      <c r="I403" s="1">
        <v>0.72</v>
      </c>
      <c r="J403" s="1"/>
      <c r="K403" s="113" t="str">
        <f>IF(Model_dem!$G403="---","---",(Model_dem!$G403/L403)-1)</f>
        <v>---</v>
      </c>
      <c r="L403" s="77">
        <f>IF(AND(Model_dem!$B403=0,Model_dem!$D403=0),Model_dem!$G403,L402)</f>
        <v>1026</v>
      </c>
      <c r="M403" s="78" t="str">
        <f t="shared" si="6"/>
        <v>Factor Model</v>
      </c>
      <c r="N403" s="22"/>
    </row>
    <row r="404" spans="1:14" hidden="1" x14ac:dyDescent="0.3">
      <c r="A404" t="s">
        <v>533</v>
      </c>
      <c r="B404" s="1">
        <v>3</v>
      </c>
      <c r="C404" s="1" t="s">
        <v>1930</v>
      </c>
      <c r="D404" s="1">
        <v>0</v>
      </c>
      <c r="E404" s="1">
        <v>0.15</v>
      </c>
      <c r="F404" s="1" t="s">
        <v>4</v>
      </c>
      <c r="G404" s="1" t="s">
        <v>3</v>
      </c>
      <c r="H404" s="75" t="s">
        <v>3</v>
      </c>
      <c r="I404" s="1">
        <v>0.69</v>
      </c>
      <c r="J404" s="1"/>
      <c r="K404" s="113" t="str">
        <f>IF(Model_dem!$G404="---","---",(Model_dem!$G404/L404)-1)</f>
        <v>---</v>
      </c>
      <c r="L404" s="77">
        <f>IF(AND(Model_dem!$B404=0,Model_dem!$D404=0),Model_dem!$G404,L403)</f>
        <v>1026</v>
      </c>
      <c r="M404" s="78" t="str">
        <f t="shared" si="6"/>
        <v>Factor Model</v>
      </c>
      <c r="N404" s="22"/>
    </row>
    <row r="405" spans="1:14" hidden="1" x14ac:dyDescent="0.3">
      <c r="A405" t="s">
        <v>533</v>
      </c>
      <c r="B405" s="1">
        <v>3</v>
      </c>
      <c r="C405" s="1" t="s">
        <v>1930</v>
      </c>
      <c r="D405" s="1">
        <v>0</v>
      </c>
      <c r="E405" s="1">
        <v>0.2</v>
      </c>
      <c r="F405" s="1" t="s">
        <v>4</v>
      </c>
      <c r="G405" s="1" t="s">
        <v>3</v>
      </c>
      <c r="H405" s="75" t="s">
        <v>3</v>
      </c>
      <c r="I405" s="1">
        <v>0.69</v>
      </c>
      <c r="J405" s="1"/>
      <c r="K405" s="113" t="str">
        <f>IF(Model_dem!$G405="---","---",(Model_dem!$G405/L405)-1)</f>
        <v>---</v>
      </c>
      <c r="L405" s="77">
        <f>IF(AND(Model_dem!$B405=0,Model_dem!$D405=0),Model_dem!$G405,L404)</f>
        <v>1026</v>
      </c>
      <c r="M405" s="78" t="str">
        <f t="shared" si="6"/>
        <v>Factor Model</v>
      </c>
      <c r="N405" s="22"/>
    </row>
    <row r="406" spans="1:14" hidden="1" x14ac:dyDescent="0.3">
      <c r="A406" t="s">
        <v>533</v>
      </c>
      <c r="B406" s="1">
        <v>3</v>
      </c>
      <c r="C406" s="1" t="s">
        <v>1930</v>
      </c>
      <c r="D406" s="1">
        <v>10</v>
      </c>
      <c r="E406" s="1">
        <v>0.05</v>
      </c>
      <c r="F406" s="1" t="s">
        <v>0</v>
      </c>
      <c r="G406" s="1">
        <v>1061</v>
      </c>
      <c r="H406" s="75">
        <v>0</v>
      </c>
      <c r="I406" s="1">
        <v>321.81</v>
      </c>
      <c r="J406" s="76">
        <v>0</v>
      </c>
      <c r="K406" s="113">
        <f>IF(Model_dem!$G406="---","---",(Model_dem!$G406/L406)-1)</f>
        <v>3.4113060428849984E-2</v>
      </c>
      <c r="L406" s="77">
        <f>IF(AND(Model_dem!$B406=0,Model_dem!$D406=0),Model_dem!$G406,L405)</f>
        <v>1026</v>
      </c>
      <c r="M406" s="78" t="str">
        <f t="shared" si="6"/>
        <v>Factor Model</v>
      </c>
      <c r="N406" s="22"/>
    </row>
    <row r="407" spans="1:14" hidden="1" x14ac:dyDescent="0.3">
      <c r="A407" t="s">
        <v>533</v>
      </c>
      <c r="B407" s="1">
        <v>3</v>
      </c>
      <c r="C407" s="1" t="s">
        <v>1930</v>
      </c>
      <c r="D407" s="1">
        <v>10</v>
      </c>
      <c r="E407" s="1">
        <v>0.1</v>
      </c>
      <c r="F407" s="1" t="s">
        <v>4</v>
      </c>
      <c r="G407" s="1" t="s">
        <v>3</v>
      </c>
      <c r="H407" s="75" t="s">
        <v>3</v>
      </c>
      <c r="I407" s="1">
        <v>0.68</v>
      </c>
      <c r="J407" s="1"/>
      <c r="K407" s="113" t="str">
        <f>IF(Model_dem!$G407="---","---",(Model_dem!$G407/L407)-1)</f>
        <v>---</v>
      </c>
      <c r="L407" s="77">
        <f>IF(AND(Model_dem!$B407=0,Model_dem!$D407=0),Model_dem!$G407,L406)</f>
        <v>1026</v>
      </c>
      <c r="M407" s="78" t="str">
        <f t="shared" si="6"/>
        <v>Factor Model</v>
      </c>
      <c r="N407" s="22"/>
    </row>
    <row r="408" spans="1:14" hidden="1" x14ac:dyDescent="0.3">
      <c r="A408" t="s">
        <v>533</v>
      </c>
      <c r="B408" s="1">
        <v>3</v>
      </c>
      <c r="C408" s="1" t="s">
        <v>1930</v>
      </c>
      <c r="D408" s="1">
        <v>10</v>
      </c>
      <c r="E408" s="1">
        <v>0.15</v>
      </c>
      <c r="F408" s="1" t="s">
        <v>4</v>
      </c>
      <c r="G408" s="1" t="s">
        <v>3</v>
      </c>
      <c r="H408" s="75" t="s">
        <v>3</v>
      </c>
      <c r="I408" s="1">
        <v>0.79</v>
      </c>
      <c r="J408" s="1"/>
      <c r="K408" s="113" t="str">
        <f>IF(Model_dem!$G408="---","---",(Model_dem!$G408/L408)-1)</f>
        <v>---</v>
      </c>
      <c r="L408" s="77">
        <f>IF(AND(Model_dem!$B408=0,Model_dem!$D408=0),Model_dem!$G408,L407)</f>
        <v>1026</v>
      </c>
      <c r="M408" s="78" t="str">
        <f t="shared" si="6"/>
        <v>Factor Model</v>
      </c>
      <c r="N408" s="22"/>
    </row>
    <row r="409" spans="1:14" hidden="1" x14ac:dyDescent="0.3">
      <c r="A409" t="s">
        <v>533</v>
      </c>
      <c r="B409" s="1">
        <v>3</v>
      </c>
      <c r="C409" s="1" t="s">
        <v>1930</v>
      </c>
      <c r="D409" s="1">
        <v>10</v>
      </c>
      <c r="E409" s="1">
        <v>0.2</v>
      </c>
      <c r="F409" s="1" t="s">
        <v>4</v>
      </c>
      <c r="G409" s="1" t="s">
        <v>3</v>
      </c>
      <c r="H409" s="75" t="s">
        <v>3</v>
      </c>
      <c r="I409" s="1">
        <v>0.71</v>
      </c>
      <c r="J409" s="1"/>
      <c r="K409" s="113" t="str">
        <f>IF(Model_dem!$G409="---","---",(Model_dem!$G409/L409)-1)</f>
        <v>---</v>
      </c>
      <c r="L409" s="77">
        <f>IF(AND(Model_dem!$B409=0,Model_dem!$D409=0),Model_dem!$G409,L408)</f>
        <v>1026</v>
      </c>
      <c r="M409" s="78" t="str">
        <f t="shared" si="6"/>
        <v>Factor Model</v>
      </c>
      <c r="N409" s="22"/>
    </row>
    <row r="410" spans="1:14" hidden="1" x14ac:dyDescent="0.3">
      <c r="A410" t="s">
        <v>533</v>
      </c>
      <c r="B410" s="1">
        <v>3</v>
      </c>
      <c r="C410" s="1" t="s">
        <v>1930</v>
      </c>
      <c r="D410" s="1">
        <v>25</v>
      </c>
      <c r="E410" s="1">
        <v>0.05</v>
      </c>
      <c r="F410" s="1" t="s">
        <v>0</v>
      </c>
      <c r="G410" s="1">
        <v>1061</v>
      </c>
      <c r="H410" s="75">
        <v>0</v>
      </c>
      <c r="I410" s="1">
        <v>900.01</v>
      </c>
      <c r="J410" s="76">
        <v>0</v>
      </c>
      <c r="K410" s="113">
        <f>IF(Model_dem!$G410="---","---",(Model_dem!$G410/L410)-1)</f>
        <v>3.4113060428849984E-2</v>
      </c>
      <c r="L410" s="77">
        <f>IF(AND(Model_dem!$B410=0,Model_dem!$D410=0),Model_dem!$G410,L409)</f>
        <v>1026</v>
      </c>
      <c r="M410" s="78" t="str">
        <f t="shared" si="6"/>
        <v>Factor Model</v>
      </c>
      <c r="N410" s="22"/>
    </row>
    <row r="411" spans="1:14" hidden="1" x14ac:dyDescent="0.3">
      <c r="A411" t="s">
        <v>533</v>
      </c>
      <c r="B411" s="1">
        <v>3</v>
      </c>
      <c r="C411" s="1" t="s">
        <v>1930</v>
      </c>
      <c r="D411" s="1">
        <v>25</v>
      </c>
      <c r="E411" s="1">
        <v>0.1</v>
      </c>
      <c r="F411" s="1" t="s">
        <v>4</v>
      </c>
      <c r="G411" s="1" t="s">
        <v>3</v>
      </c>
      <c r="H411" s="75" t="s">
        <v>3</v>
      </c>
      <c r="I411" s="1">
        <v>0.74</v>
      </c>
      <c r="J411" s="1"/>
      <c r="K411" s="113" t="str">
        <f>IF(Model_dem!$G411="---","---",(Model_dem!$G411/L411)-1)</f>
        <v>---</v>
      </c>
      <c r="L411" s="77">
        <f>IF(AND(Model_dem!$B411=0,Model_dem!$D411=0),Model_dem!$G411,L410)</f>
        <v>1026</v>
      </c>
      <c r="M411" s="78" t="str">
        <f t="shared" si="6"/>
        <v>Factor Model</v>
      </c>
      <c r="N411" s="22"/>
    </row>
    <row r="412" spans="1:14" hidden="1" x14ac:dyDescent="0.3">
      <c r="A412" t="s">
        <v>533</v>
      </c>
      <c r="B412" s="1">
        <v>3</v>
      </c>
      <c r="C412" s="1" t="s">
        <v>1930</v>
      </c>
      <c r="D412" s="1">
        <v>25</v>
      </c>
      <c r="E412" s="1">
        <v>0.15</v>
      </c>
      <c r="F412" s="1" t="s">
        <v>4</v>
      </c>
      <c r="G412" s="1" t="s">
        <v>3</v>
      </c>
      <c r="H412" s="75" t="s">
        <v>3</v>
      </c>
      <c r="I412" s="1">
        <v>0.7</v>
      </c>
      <c r="J412" s="1"/>
      <c r="K412" s="113" t="str">
        <f>IF(Model_dem!$G412="---","---",(Model_dem!$G412/L412)-1)</f>
        <v>---</v>
      </c>
      <c r="L412" s="77">
        <f>IF(AND(Model_dem!$B412=0,Model_dem!$D412=0),Model_dem!$G412,L411)</f>
        <v>1026</v>
      </c>
      <c r="M412" s="78" t="str">
        <f t="shared" si="6"/>
        <v>Factor Model</v>
      </c>
      <c r="N412" s="22"/>
    </row>
    <row r="413" spans="1:14" hidden="1" x14ac:dyDescent="0.3">
      <c r="A413" t="s">
        <v>533</v>
      </c>
      <c r="B413" s="1">
        <v>3</v>
      </c>
      <c r="C413" s="1" t="s">
        <v>1930</v>
      </c>
      <c r="D413" s="1">
        <v>25</v>
      </c>
      <c r="E413" s="1">
        <v>0.2</v>
      </c>
      <c r="F413" s="1" t="s">
        <v>4</v>
      </c>
      <c r="G413" s="1" t="s">
        <v>3</v>
      </c>
      <c r="H413" s="75" t="s">
        <v>3</v>
      </c>
      <c r="I413" s="1">
        <v>0.78</v>
      </c>
      <c r="J413" s="1"/>
      <c r="K413" s="113" t="str">
        <f>IF(Model_dem!$G413="---","---",(Model_dem!$G413/L413)-1)</f>
        <v>---</v>
      </c>
      <c r="L413" s="77">
        <f>IF(AND(Model_dem!$B413=0,Model_dem!$D413=0),Model_dem!$G413,L412)</f>
        <v>1026</v>
      </c>
      <c r="M413" s="78" t="str">
        <f t="shared" si="6"/>
        <v>Factor Model</v>
      </c>
      <c r="N413" s="22"/>
    </row>
    <row r="414" spans="1:14" hidden="1" x14ac:dyDescent="0.3">
      <c r="A414" t="s">
        <v>533</v>
      </c>
      <c r="B414" s="1">
        <v>3</v>
      </c>
      <c r="C414" s="1" t="s">
        <v>1930</v>
      </c>
      <c r="D414" s="1">
        <v>50</v>
      </c>
      <c r="E414" s="1">
        <v>0.05</v>
      </c>
      <c r="F414" s="1" t="s">
        <v>0</v>
      </c>
      <c r="G414" s="1">
        <v>1061</v>
      </c>
      <c r="H414" s="75">
        <v>0</v>
      </c>
      <c r="I414" s="1">
        <v>889.44</v>
      </c>
      <c r="J414" s="76">
        <v>0</v>
      </c>
      <c r="K414" s="113">
        <f>IF(Model_dem!$G414="---","---",(Model_dem!$G414/L414)-1)</f>
        <v>3.4113060428849984E-2</v>
      </c>
      <c r="L414" s="77">
        <f>IF(AND(Model_dem!$B414=0,Model_dem!$D414=0),Model_dem!$G414,L413)</f>
        <v>1026</v>
      </c>
      <c r="M414" s="78" t="str">
        <f t="shared" si="6"/>
        <v>Factor Model</v>
      </c>
      <c r="N414" s="22"/>
    </row>
    <row r="415" spans="1:14" hidden="1" x14ac:dyDescent="0.3">
      <c r="A415" t="s">
        <v>533</v>
      </c>
      <c r="B415" s="1">
        <v>3</v>
      </c>
      <c r="C415" s="1" t="s">
        <v>1930</v>
      </c>
      <c r="D415" s="1">
        <v>50</v>
      </c>
      <c r="E415" s="1">
        <v>0.1</v>
      </c>
      <c r="F415" s="1" t="s">
        <v>4</v>
      </c>
      <c r="G415" s="1" t="s">
        <v>3</v>
      </c>
      <c r="H415" s="75" t="s">
        <v>3</v>
      </c>
      <c r="I415" s="1">
        <v>0.72</v>
      </c>
      <c r="J415" s="1"/>
      <c r="K415" s="113" t="str">
        <f>IF(Model_dem!$G415="---","---",(Model_dem!$G415/L415)-1)</f>
        <v>---</v>
      </c>
      <c r="L415" s="77">
        <f>IF(AND(Model_dem!$B415=0,Model_dem!$D415=0),Model_dem!$G415,L414)</f>
        <v>1026</v>
      </c>
      <c r="M415" s="78" t="str">
        <f t="shared" si="6"/>
        <v>Factor Model</v>
      </c>
      <c r="N415" s="22"/>
    </row>
    <row r="416" spans="1:14" hidden="1" x14ac:dyDescent="0.3">
      <c r="A416" t="s">
        <v>533</v>
      </c>
      <c r="B416" s="1">
        <v>3</v>
      </c>
      <c r="C416" s="1" t="s">
        <v>1930</v>
      </c>
      <c r="D416" s="1">
        <v>50</v>
      </c>
      <c r="E416" s="1">
        <v>0.15</v>
      </c>
      <c r="F416" s="1" t="s">
        <v>4</v>
      </c>
      <c r="G416" s="1" t="s">
        <v>3</v>
      </c>
      <c r="H416" s="75" t="s">
        <v>3</v>
      </c>
      <c r="I416" s="1">
        <v>0.72</v>
      </c>
      <c r="J416" s="1"/>
      <c r="K416" s="113" t="str">
        <f>IF(Model_dem!$G416="---","---",(Model_dem!$G416/L416)-1)</f>
        <v>---</v>
      </c>
      <c r="L416" s="77">
        <f>IF(AND(Model_dem!$B416=0,Model_dem!$D416=0),Model_dem!$G416,L415)</f>
        <v>1026</v>
      </c>
      <c r="M416" s="78" t="str">
        <f t="shared" si="6"/>
        <v>Factor Model</v>
      </c>
      <c r="N416" s="22"/>
    </row>
    <row r="417" spans="1:14" hidden="1" x14ac:dyDescent="0.3">
      <c r="A417" t="s">
        <v>533</v>
      </c>
      <c r="B417" s="1">
        <v>3</v>
      </c>
      <c r="C417" s="1" t="s">
        <v>1930</v>
      </c>
      <c r="D417" s="1">
        <v>50</v>
      </c>
      <c r="E417" s="1">
        <v>0.2</v>
      </c>
      <c r="F417" s="1" t="s">
        <v>4</v>
      </c>
      <c r="G417" s="1" t="s">
        <v>3</v>
      </c>
      <c r="H417" s="75" t="s">
        <v>3</v>
      </c>
      <c r="I417" s="1">
        <v>0.75</v>
      </c>
      <c r="J417" s="1"/>
      <c r="K417" s="113" t="str">
        <f>IF(Model_dem!$G417="---","---",(Model_dem!$G417/L417)-1)</f>
        <v>---</v>
      </c>
      <c r="L417" s="77">
        <f>IF(AND(Model_dem!$B417=0,Model_dem!$D417=0),Model_dem!$G417,L416)</f>
        <v>1026</v>
      </c>
      <c r="M417" s="78" t="str">
        <f t="shared" si="6"/>
        <v>Factor Model</v>
      </c>
      <c r="N417" s="22"/>
    </row>
    <row r="418" spans="1:14" x14ac:dyDescent="0.3">
      <c r="A418" t="s">
        <v>520</v>
      </c>
      <c r="B418" s="1">
        <v>0</v>
      </c>
      <c r="C418" s="1" t="s">
        <v>27</v>
      </c>
      <c r="D418" s="1">
        <v>0</v>
      </c>
      <c r="E418" s="1">
        <v>0.05</v>
      </c>
      <c r="F418" s="1" t="s">
        <v>0</v>
      </c>
      <c r="G418" s="122">
        <v>651</v>
      </c>
      <c r="H418" s="123">
        <v>0</v>
      </c>
      <c r="I418" s="124">
        <v>205.77</v>
      </c>
      <c r="J418" s="125">
        <v>0.93799999999999994</v>
      </c>
      <c r="K418" s="127">
        <f>IF(Model_dem!$G418="---","---",(Model_dem!$G418/L418)-1)</f>
        <v>0</v>
      </c>
      <c r="L418" s="77">
        <f>IF(AND(Model_dem!$B418=0,Model_dem!$D418=0),Model_dem!$G418,L417)</f>
        <v>651</v>
      </c>
      <c r="M418" s="78" t="str">
        <f t="shared" si="6"/>
        <v>Deterministic</v>
      </c>
      <c r="N418" s="22"/>
    </row>
    <row r="419" spans="1:14" x14ac:dyDescent="0.3">
      <c r="A419" t="s">
        <v>520</v>
      </c>
      <c r="B419" s="1">
        <v>0</v>
      </c>
      <c r="C419" s="1" t="s">
        <v>27</v>
      </c>
      <c r="D419" s="1">
        <v>0</v>
      </c>
      <c r="E419" s="1">
        <v>0.1</v>
      </c>
      <c r="F419" s="1" t="s">
        <v>0</v>
      </c>
      <c r="G419" s="122">
        <v>651</v>
      </c>
      <c r="H419" s="123">
        <v>0</v>
      </c>
      <c r="I419" s="124">
        <v>195.63</v>
      </c>
      <c r="J419" s="125">
        <v>0.999</v>
      </c>
      <c r="K419" s="127">
        <f>IF(Model_dem!$G419="---","---",(Model_dem!$G419/L419)-1)</f>
        <v>0</v>
      </c>
      <c r="L419" s="77">
        <f>IF(AND(Model_dem!$B419=0,Model_dem!$D419=0),Model_dem!$G419,L418)</f>
        <v>651</v>
      </c>
      <c r="M419" s="78" t="str">
        <f t="shared" si="6"/>
        <v>Deterministic</v>
      </c>
      <c r="N419" s="22"/>
    </row>
    <row r="420" spans="1:14" x14ac:dyDescent="0.3">
      <c r="A420" t="s">
        <v>520</v>
      </c>
      <c r="B420" s="1">
        <v>0</v>
      </c>
      <c r="C420" s="1" t="s">
        <v>27</v>
      </c>
      <c r="D420" s="1">
        <v>0</v>
      </c>
      <c r="E420" s="1">
        <v>0.15</v>
      </c>
      <c r="F420" s="1" t="s">
        <v>0</v>
      </c>
      <c r="G420" s="122">
        <v>651</v>
      </c>
      <c r="H420" s="123">
        <v>0</v>
      </c>
      <c r="I420" s="124">
        <v>194.89</v>
      </c>
      <c r="J420" s="125">
        <v>1</v>
      </c>
      <c r="K420" s="127">
        <f>IF(Model_dem!$G420="---","---",(Model_dem!$G420/L420)-1)</f>
        <v>0</v>
      </c>
      <c r="L420" s="77">
        <f>IF(AND(Model_dem!$B420=0,Model_dem!$D420=0),Model_dem!$G420,L419)</f>
        <v>651</v>
      </c>
      <c r="M420" s="78" t="str">
        <f t="shared" si="6"/>
        <v>Deterministic</v>
      </c>
      <c r="N420" s="22"/>
    </row>
    <row r="421" spans="1:14" x14ac:dyDescent="0.3">
      <c r="A421" t="s">
        <v>520</v>
      </c>
      <c r="B421" s="1">
        <v>0</v>
      </c>
      <c r="C421" s="1" t="s">
        <v>27</v>
      </c>
      <c r="D421" s="1">
        <v>0</v>
      </c>
      <c r="E421" s="1">
        <v>0.2</v>
      </c>
      <c r="F421" s="1" t="s">
        <v>0</v>
      </c>
      <c r="G421" s="122">
        <v>651</v>
      </c>
      <c r="H421" s="123">
        <v>0</v>
      </c>
      <c r="I421" s="124">
        <v>193.44</v>
      </c>
      <c r="J421" s="125">
        <v>1</v>
      </c>
      <c r="K421" s="127">
        <f>IF(Model_dem!$G421="---","---",(Model_dem!$G421/L421)-1)</f>
        <v>0</v>
      </c>
      <c r="L421" s="77">
        <f>IF(AND(Model_dem!$B421=0,Model_dem!$D421=0),Model_dem!$G421,L420)</f>
        <v>651</v>
      </c>
      <c r="M421" s="78" t="str">
        <f t="shared" si="6"/>
        <v>Deterministic</v>
      </c>
      <c r="N421" s="22"/>
    </row>
    <row r="422" spans="1:14" x14ac:dyDescent="0.3">
      <c r="A422" t="s">
        <v>520</v>
      </c>
      <c r="B422" s="1">
        <v>1</v>
      </c>
      <c r="C422" s="1" t="s">
        <v>28</v>
      </c>
      <c r="D422" s="1">
        <v>5</v>
      </c>
      <c r="E422" s="1">
        <v>0.05</v>
      </c>
      <c r="F422" s="1" t="s">
        <v>0</v>
      </c>
      <c r="G422" s="122">
        <v>651</v>
      </c>
      <c r="H422" s="123">
        <v>0</v>
      </c>
      <c r="I422" s="124">
        <v>307.92</v>
      </c>
      <c r="J422" s="125">
        <v>1</v>
      </c>
      <c r="K422" s="127">
        <f>IF(Model_dem!$G422="---","---",(Model_dem!$G422/L422)-1)</f>
        <v>0</v>
      </c>
      <c r="L422" s="77">
        <f>IF(AND(Model_dem!$B422=0,Model_dem!$D422=0),Model_dem!$G422,L421)</f>
        <v>651</v>
      </c>
      <c r="M422" s="78" t="str">
        <f t="shared" si="6"/>
        <v>Cardinality-constrained</v>
      </c>
      <c r="N422" s="22"/>
    </row>
    <row r="423" spans="1:14" x14ac:dyDescent="0.3">
      <c r="A423" t="s">
        <v>520</v>
      </c>
      <c r="B423" s="1">
        <v>1</v>
      </c>
      <c r="C423" s="1" t="s">
        <v>28</v>
      </c>
      <c r="D423" s="1">
        <v>5</v>
      </c>
      <c r="E423" s="1">
        <v>0.1</v>
      </c>
      <c r="F423" s="1" t="s">
        <v>0</v>
      </c>
      <c r="G423" s="122">
        <v>651</v>
      </c>
      <c r="H423" s="123">
        <v>0</v>
      </c>
      <c r="I423" s="124">
        <v>241.77</v>
      </c>
      <c r="J423" s="125">
        <v>0.999</v>
      </c>
      <c r="K423" s="127">
        <f>IF(Model_dem!$G423="---","---",(Model_dem!$G423/L423)-1)</f>
        <v>0</v>
      </c>
      <c r="L423" s="77">
        <f>IF(AND(Model_dem!$B423=0,Model_dem!$D423=0),Model_dem!$G423,L422)</f>
        <v>651</v>
      </c>
      <c r="M423" s="78" t="str">
        <f t="shared" si="6"/>
        <v>Cardinality-constrained</v>
      </c>
      <c r="N423" s="22"/>
    </row>
    <row r="424" spans="1:14" x14ac:dyDescent="0.3">
      <c r="A424" t="s">
        <v>520</v>
      </c>
      <c r="B424" s="1">
        <v>1</v>
      </c>
      <c r="C424" s="1" t="s">
        <v>28</v>
      </c>
      <c r="D424" s="1">
        <v>5</v>
      </c>
      <c r="E424" s="1">
        <v>0.15</v>
      </c>
      <c r="F424" s="1" t="s">
        <v>0</v>
      </c>
      <c r="G424" s="122">
        <v>653</v>
      </c>
      <c r="H424" s="123">
        <v>0</v>
      </c>
      <c r="I424" s="124">
        <v>326.06</v>
      </c>
      <c r="J424" s="125">
        <v>0.80600000000000005</v>
      </c>
      <c r="K424" s="127">
        <f>IF(Model_dem!$G424="---","---",(Model_dem!$G424/L424)-1)</f>
        <v>3.0721966205837781E-3</v>
      </c>
      <c r="L424" s="77">
        <f>IF(AND(Model_dem!$B424=0,Model_dem!$D424=0),Model_dem!$G424,L423)</f>
        <v>651</v>
      </c>
      <c r="M424" s="78" t="str">
        <f t="shared" si="6"/>
        <v>Cardinality-constrained</v>
      </c>
      <c r="N424" s="22"/>
    </row>
    <row r="425" spans="1:14" x14ac:dyDescent="0.3">
      <c r="A425" t="s">
        <v>520</v>
      </c>
      <c r="B425" s="1">
        <v>1</v>
      </c>
      <c r="C425" s="1" t="s">
        <v>28</v>
      </c>
      <c r="D425" s="1">
        <v>5</v>
      </c>
      <c r="E425" s="1">
        <v>0.2</v>
      </c>
      <c r="F425" s="1" t="s">
        <v>0</v>
      </c>
      <c r="G425" s="122">
        <v>653</v>
      </c>
      <c r="H425" s="123">
        <v>0</v>
      </c>
      <c r="I425" s="124">
        <v>194.04</v>
      </c>
      <c r="J425" s="125">
        <v>0.98699999999999999</v>
      </c>
      <c r="K425" s="127">
        <f>IF(Model_dem!$G425="---","---",(Model_dem!$G425/L425)-1)</f>
        <v>3.0721966205837781E-3</v>
      </c>
      <c r="L425" s="77">
        <f>IF(AND(Model_dem!$B425=0,Model_dem!$D425=0),Model_dem!$G425,L424)</f>
        <v>651</v>
      </c>
      <c r="M425" s="78" t="str">
        <f t="shared" si="6"/>
        <v>Cardinality-constrained</v>
      </c>
      <c r="N425" s="22"/>
    </row>
    <row r="426" spans="1:14" x14ac:dyDescent="0.3">
      <c r="A426" t="s">
        <v>520</v>
      </c>
      <c r="B426" s="1">
        <v>1</v>
      </c>
      <c r="C426" s="1" t="s">
        <v>28</v>
      </c>
      <c r="D426" s="1">
        <v>10</v>
      </c>
      <c r="E426" s="1">
        <v>0.05</v>
      </c>
      <c r="F426" s="1" t="s">
        <v>0</v>
      </c>
      <c r="G426" s="122">
        <v>651</v>
      </c>
      <c r="H426" s="123">
        <v>0</v>
      </c>
      <c r="I426" s="124">
        <v>263.33999999999997</v>
      </c>
      <c r="J426" s="125">
        <v>1</v>
      </c>
      <c r="K426" s="127">
        <f>IF(Model_dem!$G426="---","---",(Model_dem!$G426/L426)-1)</f>
        <v>0</v>
      </c>
      <c r="L426" s="77">
        <f>IF(AND(Model_dem!$B426=0,Model_dem!$D426=0),Model_dem!$G426,L425)</f>
        <v>651</v>
      </c>
      <c r="M426" s="78" t="str">
        <f t="shared" si="6"/>
        <v>Cardinality-constrained</v>
      </c>
      <c r="N426" s="22"/>
    </row>
    <row r="427" spans="1:14" x14ac:dyDescent="0.3">
      <c r="A427" t="s">
        <v>520</v>
      </c>
      <c r="B427" s="1">
        <v>1</v>
      </c>
      <c r="C427" s="1" t="s">
        <v>28</v>
      </c>
      <c r="D427" s="1">
        <v>10</v>
      </c>
      <c r="E427" s="1">
        <v>0.1</v>
      </c>
      <c r="F427" s="1" t="s">
        <v>0</v>
      </c>
      <c r="G427" s="122">
        <v>651</v>
      </c>
      <c r="H427" s="123">
        <v>0</v>
      </c>
      <c r="I427" s="124">
        <v>241.62</v>
      </c>
      <c r="J427" s="125">
        <v>0.999</v>
      </c>
      <c r="K427" s="127">
        <f>IF(Model_dem!$G427="---","---",(Model_dem!$G427/L427)-1)</f>
        <v>0</v>
      </c>
      <c r="L427" s="77">
        <f>IF(AND(Model_dem!$B427=0,Model_dem!$D427=0),Model_dem!$G427,L426)</f>
        <v>651</v>
      </c>
      <c r="M427" s="78" t="str">
        <f t="shared" si="6"/>
        <v>Cardinality-constrained</v>
      </c>
      <c r="N427" s="22"/>
    </row>
    <row r="428" spans="1:14" x14ac:dyDescent="0.3">
      <c r="A428" t="s">
        <v>520</v>
      </c>
      <c r="B428" s="1">
        <v>1</v>
      </c>
      <c r="C428" s="1" t="s">
        <v>28</v>
      </c>
      <c r="D428" s="1">
        <v>10</v>
      </c>
      <c r="E428" s="1">
        <v>0.15</v>
      </c>
      <c r="F428" s="1" t="s">
        <v>0</v>
      </c>
      <c r="G428" s="122">
        <v>653</v>
      </c>
      <c r="H428" s="123">
        <v>0</v>
      </c>
      <c r="I428" s="124">
        <v>329.78</v>
      </c>
      <c r="J428" s="125">
        <v>0.80600000000000005</v>
      </c>
      <c r="K428" s="127">
        <f>IF(Model_dem!$G428="---","---",(Model_dem!$G428/L428)-1)</f>
        <v>3.0721966205837781E-3</v>
      </c>
      <c r="L428" s="77">
        <f>IF(AND(Model_dem!$B428=0,Model_dem!$D428=0),Model_dem!$G428,L427)</f>
        <v>651</v>
      </c>
      <c r="M428" s="78" t="str">
        <f t="shared" si="6"/>
        <v>Cardinality-constrained</v>
      </c>
      <c r="N428" s="22"/>
    </row>
    <row r="429" spans="1:14" x14ac:dyDescent="0.3">
      <c r="A429" t="s">
        <v>520</v>
      </c>
      <c r="B429" s="1">
        <v>1</v>
      </c>
      <c r="C429" s="1" t="s">
        <v>28</v>
      </c>
      <c r="D429" s="1">
        <v>10</v>
      </c>
      <c r="E429" s="1">
        <v>0.2</v>
      </c>
      <c r="F429" s="1" t="s">
        <v>0</v>
      </c>
      <c r="G429" s="122">
        <v>653</v>
      </c>
      <c r="H429" s="123">
        <v>0</v>
      </c>
      <c r="I429" s="124">
        <v>188.64</v>
      </c>
      <c r="J429" s="125">
        <v>0.98699999999999999</v>
      </c>
      <c r="K429" s="127">
        <f>IF(Model_dem!$G429="---","---",(Model_dem!$G429/L429)-1)</f>
        <v>3.0721966205837781E-3</v>
      </c>
      <c r="L429" s="77">
        <f>IF(AND(Model_dem!$B429=0,Model_dem!$D429=0),Model_dem!$G429,L428)</f>
        <v>651</v>
      </c>
      <c r="M429" s="78" t="str">
        <f t="shared" si="6"/>
        <v>Cardinality-constrained</v>
      </c>
      <c r="N429" s="22"/>
    </row>
    <row r="430" spans="1:14" x14ac:dyDescent="0.3">
      <c r="A430" t="s">
        <v>520</v>
      </c>
      <c r="B430" s="1">
        <v>1</v>
      </c>
      <c r="C430" s="1" t="s">
        <v>28</v>
      </c>
      <c r="D430" s="1">
        <v>25</v>
      </c>
      <c r="E430" s="1">
        <v>0.05</v>
      </c>
      <c r="F430" s="1" t="s">
        <v>0</v>
      </c>
      <c r="G430" s="122">
        <v>653</v>
      </c>
      <c r="H430" s="123">
        <v>0</v>
      </c>
      <c r="I430" s="124">
        <v>398.09</v>
      </c>
      <c r="J430" s="125">
        <v>3.6999999999999998E-2</v>
      </c>
      <c r="K430" s="127">
        <f>IF(Model_dem!$G430="---","---",(Model_dem!$G430/L430)-1)</f>
        <v>3.0721966205837781E-3</v>
      </c>
      <c r="L430" s="77">
        <f>IF(AND(Model_dem!$B430=0,Model_dem!$D430=0),Model_dem!$G430,L429)</f>
        <v>651</v>
      </c>
      <c r="M430" s="78" t="str">
        <f t="shared" si="6"/>
        <v>Cardinality-constrained</v>
      </c>
      <c r="N430" s="22"/>
    </row>
    <row r="431" spans="1:14" x14ac:dyDescent="0.3">
      <c r="A431" t="s">
        <v>520</v>
      </c>
      <c r="B431" s="1">
        <v>1</v>
      </c>
      <c r="C431" s="1" t="s">
        <v>28</v>
      </c>
      <c r="D431" s="1">
        <v>25</v>
      </c>
      <c r="E431" s="1">
        <v>0.1</v>
      </c>
      <c r="F431" s="1" t="s">
        <v>0</v>
      </c>
      <c r="G431" s="122">
        <v>653</v>
      </c>
      <c r="H431" s="123">
        <v>0</v>
      </c>
      <c r="I431" s="124">
        <v>549.38</v>
      </c>
      <c r="J431" s="125">
        <v>0.122</v>
      </c>
      <c r="K431" s="127">
        <f>IF(Model_dem!$G431="---","---",(Model_dem!$G431/L431)-1)</f>
        <v>3.0721966205837781E-3</v>
      </c>
      <c r="L431" s="77">
        <f>IF(AND(Model_dem!$B431=0,Model_dem!$D431=0),Model_dem!$G431,L430)</f>
        <v>651</v>
      </c>
      <c r="M431" s="78" t="str">
        <f t="shared" si="6"/>
        <v>Cardinality-constrained</v>
      </c>
      <c r="N431" s="22"/>
    </row>
    <row r="432" spans="1:14" x14ac:dyDescent="0.3">
      <c r="A432" t="s">
        <v>520</v>
      </c>
      <c r="B432" s="1">
        <v>1</v>
      </c>
      <c r="C432" s="1" t="s">
        <v>28</v>
      </c>
      <c r="D432" s="1">
        <v>25</v>
      </c>
      <c r="E432" s="1">
        <v>0.15</v>
      </c>
      <c r="F432" s="1" t="s">
        <v>0</v>
      </c>
      <c r="G432" s="122">
        <v>657</v>
      </c>
      <c r="H432" s="123">
        <v>0</v>
      </c>
      <c r="I432" s="124">
        <v>638.42999999999995</v>
      </c>
      <c r="J432" s="125">
        <v>0</v>
      </c>
      <c r="K432" s="127">
        <f>IF(Model_dem!$G432="---","---",(Model_dem!$G432/L432)-1)</f>
        <v>9.2165898617511122E-3</v>
      </c>
      <c r="L432" s="77">
        <f>IF(AND(Model_dem!$B432=0,Model_dem!$D432=0),Model_dem!$G432,L431)</f>
        <v>651</v>
      </c>
      <c r="M432" s="78" t="str">
        <f t="shared" si="6"/>
        <v>Cardinality-constrained</v>
      </c>
      <c r="N432" s="22"/>
    </row>
    <row r="433" spans="1:14" x14ac:dyDescent="0.3">
      <c r="A433" t="s">
        <v>520</v>
      </c>
      <c r="B433" s="1">
        <v>1</v>
      </c>
      <c r="C433" s="1" t="s">
        <v>28</v>
      </c>
      <c r="D433" s="1">
        <v>25</v>
      </c>
      <c r="E433" s="1">
        <v>0.2</v>
      </c>
      <c r="F433" s="1" t="s">
        <v>0</v>
      </c>
      <c r="G433" s="122">
        <v>657</v>
      </c>
      <c r="H433" s="123">
        <v>0</v>
      </c>
      <c r="I433" s="124">
        <v>658.23</v>
      </c>
      <c r="J433" s="125">
        <v>0.14799999999999999</v>
      </c>
      <c r="K433" s="127">
        <f>IF(Model_dem!$G433="---","---",(Model_dem!$G433/L433)-1)</f>
        <v>9.2165898617511122E-3</v>
      </c>
      <c r="L433" s="77">
        <f>IF(AND(Model_dem!$B433=0,Model_dem!$D433=0),Model_dem!$G433,L432)</f>
        <v>651</v>
      </c>
      <c r="M433" s="78" t="str">
        <f t="shared" si="6"/>
        <v>Cardinality-constrained</v>
      </c>
      <c r="N433" s="22"/>
    </row>
    <row r="434" spans="1:14" x14ac:dyDescent="0.3">
      <c r="A434" t="s">
        <v>520</v>
      </c>
      <c r="B434" s="1">
        <v>1</v>
      </c>
      <c r="C434" s="1" t="s">
        <v>28</v>
      </c>
      <c r="D434" s="1">
        <v>50</v>
      </c>
      <c r="E434" s="1">
        <v>0.05</v>
      </c>
      <c r="F434" s="1" t="s">
        <v>0</v>
      </c>
      <c r="G434" s="122">
        <v>653</v>
      </c>
      <c r="H434" s="123">
        <v>0</v>
      </c>
      <c r="I434" s="124">
        <v>548.03</v>
      </c>
      <c r="J434" s="125">
        <v>0</v>
      </c>
      <c r="K434" s="127">
        <f>IF(Model_dem!$G434="---","---",(Model_dem!$G434/L434)-1)</f>
        <v>3.0721966205837781E-3</v>
      </c>
      <c r="L434" s="77">
        <f>IF(AND(Model_dem!$B434=0,Model_dem!$D434=0),Model_dem!$G434,L433)</f>
        <v>651</v>
      </c>
      <c r="M434" s="78" t="str">
        <f t="shared" si="6"/>
        <v>Cardinality-constrained</v>
      </c>
      <c r="N434" s="22"/>
    </row>
    <row r="435" spans="1:14" x14ac:dyDescent="0.3">
      <c r="A435" t="s">
        <v>520</v>
      </c>
      <c r="B435" s="1">
        <v>1</v>
      </c>
      <c r="C435" s="1" t="s">
        <v>28</v>
      </c>
      <c r="D435" s="1">
        <v>50</v>
      </c>
      <c r="E435" s="1">
        <v>0.1</v>
      </c>
      <c r="F435" s="1" t="s">
        <v>0</v>
      </c>
      <c r="G435" s="122">
        <v>655</v>
      </c>
      <c r="H435" s="123">
        <v>0</v>
      </c>
      <c r="I435" s="124">
        <v>249.08</v>
      </c>
      <c r="J435" s="125">
        <v>1.4999999999999999E-2</v>
      </c>
      <c r="K435" s="127">
        <f>IF(Model_dem!$G435="---","---",(Model_dem!$G435/L435)-1)</f>
        <v>6.1443932411673341E-3</v>
      </c>
      <c r="L435" s="77">
        <f>IF(AND(Model_dem!$B435=0,Model_dem!$D435=0),Model_dem!$G435,L434)</f>
        <v>651</v>
      </c>
      <c r="M435" s="78" t="str">
        <f t="shared" si="6"/>
        <v>Cardinality-constrained</v>
      </c>
      <c r="N435" s="22"/>
    </row>
    <row r="436" spans="1:14" x14ac:dyDescent="0.3">
      <c r="A436" t="s">
        <v>520</v>
      </c>
      <c r="B436" s="1">
        <v>1</v>
      </c>
      <c r="C436" s="1" t="s">
        <v>28</v>
      </c>
      <c r="D436" s="1">
        <v>50</v>
      </c>
      <c r="E436" s="1">
        <v>0.15</v>
      </c>
      <c r="F436" s="1" t="s">
        <v>0</v>
      </c>
      <c r="G436" s="122">
        <v>657</v>
      </c>
      <c r="H436" s="123">
        <v>0</v>
      </c>
      <c r="I436" s="124">
        <v>446.18</v>
      </c>
      <c r="J436" s="125">
        <v>0</v>
      </c>
      <c r="K436" s="127">
        <f>IF(Model_dem!$G436="---","---",(Model_dem!$G436/L436)-1)</f>
        <v>9.2165898617511122E-3</v>
      </c>
      <c r="L436" s="77">
        <f>IF(AND(Model_dem!$B436=0,Model_dem!$D436=0),Model_dem!$G436,L435)</f>
        <v>651</v>
      </c>
      <c r="M436" s="78" t="str">
        <f t="shared" si="6"/>
        <v>Cardinality-constrained</v>
      </c>
      <c r="N436" s="22"/>
    </row>
    <row r="437" spans="1:14" x14ac:dyDescent="0.3">
      <c r="A437" t="s">
        <v>520</v>
      </c>
      <c r="B437" s="1">
        <v>1</v>
      </c>
      <c r="C437" s="1" t="s">
        <v>28</v>
      </c>
      <c r="D437" s="1">
        <v>50</v>
      </c>
      <c r="E437" s="1">
        <v>0.2</v>
      </c>
      <c r="F437" s="1" t="s">
        <v>0</v>
      </c>
      <c r="G437" s="122">
        <v>693</v>
      </c>
      <c r="H437" s="123">
        <v>0</v>
      </c>
      <c r="I437" s="124">
        <v>1615.04</v>
      </c>
      <c r="J437" s="125">
        <v>1.7999999999999999E-2</v>
      </c>
      <c r="K437" s="127">
        <f>IF(Model_dem!$G437="---","---",(Model_dem!$G437/L437)-1)</f>
        <v>6.4516129032258007E-2</v>
      </c>
      <c r="L437" s="77">
        <f>IF(AND(Model_dem!$B437=0,Model_dem!$D437=0),Model_dem!$G437,L436)</f>
        <v>651</v>
      </c>
      <c r="M437" s="78" t="str">
        <f t="shared" si="6"/>
        <v>Cardinality-constrained</v>
      </c>
      <c r="N437" s="22"/>
    </row>
    <row r="438" spans="1:14" x14ac:dyDescent="0.3">
      <c r="A438" t="s">
        <v>520</v>
      </c>
      <c r="B438" s="1">
        <v>2</v>
      </c>
      <c r="C438" s="1" t="s">
        <v>29</v>
      </c>
      <c r="D438" s="1">
        <v>5</v>
      </c>
      <c r="E438" s="1">
        <v>0.05</v>
      </c>
      <c r="F438" s="1" t="s">
        <v>0</v>
      </c>
      <c r="G438" s="122">
        <v>651</v>
      </c>
      <c r="H438" s="123">
        <v>0</v>
      </c>
      <c r="I438" s="124">
        <v>452.15</v>
      </c>
      <c r="J438" s="125">
        <v>1</v>
      </c>
      <c r="K438" s="127">
        <f>IF(Model_dem!$G438="---","---",(Model_dem!$G438/L438)-1)</f>
        <v>0</v>
      </c>
      <c r="L438" s="77">
        <f>IF(AND(Model_dem!$B438=0,Model_dem!$D438=0),Model_dem!$G438,L437)</f>
        <v>651</v>
      </c>
      <c r="M438" s="78" t="str">
        <f t="shared" si="6"/>
        <v>Knapsack</v>
      </c>
      <c r="N438" s="22"/>
    </row>
    <row r="439" spans="1:14" x14ac:dyDescent="0.3">
      <c r="A439" t="s">
        <v>520</v>
      </c>
      <c r="B439" s="1">
        <v>2</v>
      </c>
      <c r="C439" s="1" t="s">
        <v>29</v>
      </c>
      <c r="D439" s="1">
        <v>5</v>
      </c>
      <c r="E439" s="1">
        <v>0.1</v>
      </c>
      <c r="F439" s="1" t="s">
        <v>0</v>
      </c>
      <c r="G439" s="122">
        <v>651</v>
      </c>
      <c r="H439" s="123">
        <v>0</v>
      </c>
      <c r="I439" s="124">
        <v>312.7</v>
      </c>
      <c r="J439" s="125">
        <v>1</v>
      </c>
      <c r="K439" s="127">
        <f>IF(Model_dem!$G439="---","---",(Model_dem!$G439/L439)-1)</f>
        <v>0</v>
      </c>
      <c r="L439" s="77">
        <f>IF(AND(Model_dem!$B439=0,Model_dem!$D439=0),Model_dem!$G439,L438)</f>
        <v>651</v>
      </c>
      <c r="M439" s="78" t="str">
        <f t="shared" si="6"/>
        <v>Knapsack</v>
      </c>
      <c r="N439" s="22"/>
    </row>
    <row r="440" spans="1:14" x14ac:dyDescent="0.3">
      <c r="A440" t="s">
        <v>520</v>
      </c>
      <c r="B440" s="1">
        <v>2</v>
      </c>
      <c r="C440" s="1" t="s">
        <v>29</v>
      </c>
      <c r="D440" s="1">
        <v>5</v>
      </c>
      <c r="E440" s="1">
        <v>0.15</v>
      </c>
      <c r="F440" s="1" t="s">
        <v>0</v>
      </c>
      <c r="G440" s="122">
        <v>651</v>
      </c>
      <c r="H440" s="123">
        <v>0</v>
      </c>
      <c r="I440" s="124">
        <v>342.97</v>
      </c>
      <c r="J440" s="125">
        <v>1</v>
      </c>
      <c r="K440" s="127">
        <f>IF(Model_dem!$G440="---","---",(Model_dem!$G440/L440)-1)</f>
        <v>0</v>
      </c>
      <c r="L440" s="77">
        <f>IF(AND(Model_dem!$B440=0,Model_dem!$D440=0),Model_dem!$G440,L439)</f>
        <v>651</v>
      </c>
      <c r="M440" s="78" t="str">
        <f t="shared" si="6"/>
        <v>Knapsack</v>
      </c>
      <c r="N440" s="22"/>
    </row>
    <row r="441" spans="1:14" x14ac:dyDescent="0.3">
      <c r="A441" t="s">
        <v>520</v>
      </c>
      <c r="B441" s="1">
        <v>2</v>
      </c>
      <c r="C441" s="1" t="s">
        <v>29</v>
      </c>
      <c r="D441" s="1">
        <v>5</v>
      </c>
      <c r="E441" s="1">
        <v>0.2</v>
      </c>
      <c r="F441" s="1" t="s">
        <v>0</v>
      </c>
      <c r="G441" s="122">
        <v>653</v>
      </c>
      <c r="H441" s="123">
        <v>0</v>
      </c>
      <c r="I441" s="124">
        <v>201.43</v>
      </c>
      <c r="J441" s="125">
        <v>0.98699999999999999</v>
      </c>
      <c r="K441" s="127">
        <f>IF(Model_dem!$G441="---","---",(Model_dem!$G441/L441)-1)</f>
        <v>3.0721966205837781E-3</v>
      </c>
      <c r="L441" s="77">
        <f>IF(AND(Model_dem!$B441=0,Model_dem!$D441=0),Model_dem!$G441,L440)</f>
        <v>651</v>
      </c>
      <c r="M441" s="78" t="str">
        <f t="shared" si="6"/>
        <v>Knapsack</v>
      </c>
      <c r="N441" s="22"/>
    </row>
    <row r="442" spans="1:14" x14ac:dyDescent="0.3">
      <c r="A442" t="s">
        <v>520</v>
      </c>
      <c r="B442" s="1">
        <v>2</v>
      </c>
      <c r="C442" s="1" t="s">
        <v>29</v>
      </c>
      <c r="D442" s="1">
        <v>10</v>
      </c>
      <c r="E442" s="1">
        <v>0.05</v>
      </c>
      <c r="F442" s="1" t="s">
        <v>0</v>
      </c>
      <c r="G442" s="122">
        <v>651</v>
      </c>
      <c r="H442" s="123">
        <v>0</v>
      </c>
      <c r="I442" s="124">
        <v>93.81</v>
      </c>
      <c r="J442" s="125">
        <v>1</v>
      </c>
      <c r="K442" s="127">
        <f>IF(Model_dem!$G442="---","---",(Model_dem!$G442/L442)-1)</f>
        <v>0</v>
      </c>
      <c r="L442" s="77">
        <f>IF(AND(Model_dem!$B442=0,Model_dem!$D442=0),Model_dem!$G442,L441)</f>
        <v>651</v>
      </c>
      <c r="M442" s="78" t="str">
        <f t="shared" si="6"/>
        <v>Knapsack</v>
      </c>
      <c r="N442" s="22"/>
    </row>
    <row r="443" spans="1:14" x14ac:dyDescent="0.3">
      <c r="A443" t="s">
        <v>520</v>
      </c>
      <c r="B443" s="1">
        <v>2</v>
      </c>
      <c r="C443" s="1" t="s">
        <v>29</v>
      </c>
      <c r="D443" s="1">
        <v>10</v>
      </c>
      <c r="E443" s="1">
        <v>0.1</v>
      </c>
      <c r="F443" s="1" t="s">
        <v>0</v>
      </c>
      <c r="G443" s="122">
        <v>653</v>
      </c>
      <c r="H443" s="123">
        <v>0</v>
      </c>
      <c r="I443" s="124">
        <v>405.75</v>
      </c>
      <c r="J443" s="125">
        <v>0.122</v>
      </c>
      <c r="K443" s="127">
        <f>IF(Model_dem!$G443="---","---",(Model_dem!$G443/L443)-1)</f>
        <v>3.0721966205837781E-3</v>
      </c>
      <c r="L443" s="77">
        <f>IF(AND(Model_dem!$B443=0,Model_dem!$D443=0),Model_dem!$G443,L442)</f>
        <v>651</v>
      </c>
      <c r="M443" s="78" t="str">
        <f t="shared" si="6"/>
        <v>Knapsack</v>
      </c>
      <c r="N443" s="22"/>
    </row>
    <row r="444" spans="1:14" x14ac:dyDescent="0.3">
      <c r="A444" t="s">
        <v>520</v>
      </c>
      <c r="B444" s="1">
        <v>2</v>
      </c>
      <c r="C444" s="1" t="s">
        <v>29</v>
      </c>
      <c r="D444" s="1">
        <v>10</v>
      </c>
      <c r="E444" s="1">
        <v>0.15</v>
      </c>
      <c r="F444" s="1" t="s">
        <v>0</v>
      </c>
      <c r="G444" s="122">
        <v>655</v>
      </c>
      <c r="H444" s="123">
        <v>0</v>
      </c>
      <c r="I444" s="124">
        <v>173.58</v>
      </c>
      <c r="J444" s="125">
        <v>0.94399999999999995</v>
      </c>
      <c r="K444" s="127">
        <f>IF(Model_dem!$G444="---","---",(Model_dem!$G444/L444)-1)</f>
        <v>6.1443932411673341E-3</v>
      </c>
      <c r="L444" s="77">
        <f>IF(AND(Model_dem!$B444=0,Model_dem!$D444=0),Model_dem!$G444,L443)</f>
        <v>651</v>
      </c>
      <c r="M444" s="78" t="str">
        <f t="shared" si="6"/>
        <v>Knapsack</v>
      </c>
      <c r="N444" s="22"/>
    </row>
    <row r="445" spans="1:14" x14ac:dyDescent="0.3">
      <c r="A445" t="s">
        <v>520</v>
      </c>
      <c r="B445" s="1">
        <v>2</v>
      </c>
      <c r="C445" s="1" t="s">
        <v>29</v>
      </c>
      <c r="D445" s="1">
        <v>10</v>
      </c>
      <c r="E445" s="1">
        <v>0.2</v>
      </c>
      <c r="F445" s="1" t="s">
        <v>0</v>
      </c>
      <c r="G445" s="122">
        <v>655</v>
      </c>
      <c r="H445" s="123">
        <v>0</v>
      </c>
      <c r="I445" s="124">
        <v>117.13</v>
      </c>
      <c r="J445" s="125">
        <v>0.997</v>
      </c>
      <c r="K445" s="127">
        <f>IF(Model_dem!$G445="---","---",(Model_dem!$G445/L445)-1)</f>
        <v>6.1443932411673341E-3</v>
      </c>
      <c r="L445" s="77">
        <f>IF(AND(Model_dem!$B445=0,Model_dem!$D445=0),Model_dem!$G445,L444)</f>
        <v>651</v>
      </c>
      <c r="M445" s="78" t="str">
        <f t="shared" si="6"/>
        <v>Knapsack</v>
      </c>
      <c r="N445" s="22"/>
    </row>
    <row r="446" spans="1:14" x14ac:dyDescent="0.3">
      <c r="A446" t="s">
        <v>520</v>
      </c>
      <c r="B446" s="1">
        <v>2</v>
      </c>
      <c r="C446" s="1" t="s">
        <v>29</v>
      </c>
      <c r="D446" s="1">
        <v>25</v>
      </c>
      <c r="E446" s="1">
        <v>0.05</v>
      </c>
      <c r="F446" s="1" t="s">
        <v>0</v>
      </c>
      <c r="G446" s="122">
        <v>653</v>
      </c>
      <c r="H446" s="123">
        <v>0</v>
      </c>
      <c r="I446" s="124">
        <v>201.53</v>
      </c>
      <c r="J446" s="125">
        <v>0</v>
      </c>
      <c r="K446" s="127">
        <f>IF(Model_dem!$G446="---","---",(Model_dem!$G446/L446)-1)</f>
        <v>3.0721966205837781E-3</v>
      </c>
      <c r="L446" s="77">
        <f>IF(AND(Model_dem!$B446=0,Model_dem!$D446=0),Model_dem!$G446,L445)</f>
        <v>651</v>
      </c>
      <c r="M446" s="78" t="str">
        <f t="shared" si="6"/>
        <v>Knapsack</v>
      </c>
      <c r="N446" s="22"/>
    </row>
    <row r="447" spans="1:14" x14ac:dyDescent="0.3">
      <c r="A447" t="s">
        <v>520</v>
      </c>
      <c r="B447" s="1">
        <v>2</v>
      </c>
      <c r="C447" s="1" t="s">
        <v>29</v>
      </c>
      <c r="D447" s="1">
        <v>25</v>
      </c>
      <c r="E447" s="1">
        <v>0.1</v>
      </c>
      <c r="F447" s="1" t="s">
        <v>0</v>
      </c>
      <c r="G447" s="122">
        <v>655</v>
      </c>
      <c r="H447" s="123">
        <v>0</v>
      </c>
      <c r="I447" s="124">
        <v>146.30000000000001</v>
      </c>
      <c r="J447" s="125">
        <v>0.39600000000000002</v>
      </c>
      <c r="K447" s="127">
        <f>IF(Model_dem!$G447="---","---",(Model_dem!$G447/L447)-1)</f>
        <v>6.1443932411673341E-3</v>
      </c>
      <c r="L447" s="77">
        <f>IF(AND(Model_dem!$B447=0,Model_dem!$D447=0),Model_dem!$G447,L446)</f>
        <v>651</v>
      </c>
      <c r="M447" s="78" t="str">
        <f t="shared" si="6"/>
        <v>Knapsack</v>
      </c>
      <c r="N447" s="22"/>
    </row>
    <row r="448" spans="1:14" x14ac:dyDescent="0.3">
      <c r="A448" t="s">
        <v>520</v>
      </c>
      <c r="B448" s="1">
        <v>2</v>
      </c>
      <c r="C448" s="1" t="s">
        <v>29</v>
      </c>
      <c r="D448" s="1">
        <v>25</v>
      </c>
      <c r="E448" s="1">
        <v>0.15</v>
      </c>
      <c r="F448" s="1" t="s">
        <v>0</v>
      </c>
      <c r="G448" s="122">
        <v>655</v>
      </c>
      <c r="H448" s="123">
        <v>0</v>
      </c>
      <c r="I448" s="124">
        <v>126.35</v>
      </c>
      <c r="J448" s="125">
        <v>0.94399999999999995</v>
      </c>
      <c r="K448" s="127">
        <f>IF(Model_dem!$G448="---","---",(Model_dem!$G448/L448)-1)</f>
        <v>6.1443932411673341E-3</v>
      </c>
      <c r="L448" s="77">
        <f>IF(AND(Model_dem!$B448=0,Model_dem!$D448=0),Model_dem!$G448,L447)</f>
        <v>651</v>
      </c>
      <c r="M448" s="78" t="str">
        <f t="shared" si="6"/>
        <v>Knapsack</v>
      </c>
      <c r="N448" s="22"/>
    </row>
    <row r="449" spans="1:14" x14ac:dyDescent="0.3">
      <c r="A449" t="s">
        <v>520</v>
      </c>
      <c r="B449" s="1">
        <v>2</v>
      </c>
      <c r="C449" s="1" t="s">
        <v>29</v>
      </c>
      <c r="D449" s="1">
        <v>25</v>
      </c>
      <c r="E449" s="1">
        <v>0.2</v>
      </c>
      <c r="F449" s="1" t="s">
        <v>0</v>
      </c>
      <c r="G449" s="122">
        <v>657</v>
      </c>
      <c r="H449" s="123">
        <v>0</v>
      </c>
      <c r="I449" s="124">
        <v>96.74</v>
      </c>
      <c r="J449" s="125">
        <v>0.14799999999999999</v>
      </c>
      <c r="K449" s="127">
        <f>IF(Model_dem!$G449="---","---",(Model_dem!$G449/L449)-1)</f>
        <v>9.2165898617511122E-3</v>
      </c>
      <c r="L449" s="77">
        <f>IF(AND(Model_dem!$B449=0,Model_dem!$D449=0),Model_dem!$G449,L448)</f>
        <v>651</v>
      </c>
      <c r="M449" s="78" t="str">
        <f t="shared" si="6"/>
        <v>Knapsack</v>
      </c>
      <c r="N449" s="22"/>
    </row>
    <row r="450" spans="1:14" x14ac:dyDescent="0.3">
      <c r="A450" t="s">
        <v>520</v>
      </c>
      <c r="B450" s="1">
        <v>2</v>
      </c>
      <c r="C450" s="1" t="s">
        <v>29</v>
      </c>
      <c r="D450" s="1">
        <v>50</v>
      </c>
      <c r="E450" s="1">
        <v>0.05</v>
      </c>
      <c r="F450" s="1" t="s">
        <v>0</v>
      </c>
      <c r="G450" s="122">
        <v>653</v>
      </c>
      <c r="H450" s="123">
        <v>0</v>
      </c>
      <c r="I450" s="124">
        <v>103.39</v>
      </c>
      <c r="J450" s="125">
        <v>0</v>
      </c>
      <c r="K450" s="127">
        <f>IF(Model_dem!$G450="---","---",(Model_dem!$G450/L450)-1)</f>
        <v>3.0721966205837781E-3</v>
      </c>
      <c r="L450" s="77">
        <f>IF(AND(Model_dem!$B450=0,Model_dem!$D450=0),Model_dem!$G450,L449)</f>
        <v>651</v>
      </c>
      <c r="M450" s="78" t="str">
        <f t="shared" si="6"/>
        <v>Knapsack</v>
      </c>
      <c r="N450" s="22"/>
    </row>
    <row r="451" spans="1:14" x14ac:dyDescent="0.3">
      <c r="A451" t="s">
        <v>520</v>
      </c>
      <c r="B451" s="1">
        <v>2</v>
      </c>
      <c r="C451" s="1" t="s">
        <v>29</v>
      </c>
      <c r="D451" s="1">
        <v>50</v>
      </c>
      <c r="E451" s="1">
        <v>0.1</v>
      </c>
      <c r="F451" s="1" t="s">
        <v>0</v>
      </c>
      <c r="G451" s="122">
        <v>657</v>
      </c>
      <c r="H451" s="123">
        <v>0</v>
      </c>
      <c r="I451" s="124">
        <v>198.39</v>
      </c>
      <c r="J451" s="125">
        <v>0.39600000000000002</v>
      </c>
      <c r="K451" s="127">
        <f>IF(Model_dem!$G451="---","---",(Model_dem!$G451/L451)-1)</f>
        <v>9.2165898617511122E-3</v>
      </c>
      <c r="L451" s="77">
        <f>IF(AND(Model_dem!$B451=0,Model_dem!$D451=0),Model_dem!$G451,L450)</f>
        <v>651</v>
      </c>
      <c r="M451" s="78" t="str">
        <f t="shared" ref="M451:M514" si="7">IF(B451=0,"Deterministic",IF(B451=1,"Cardinality-constrained",IF(B451=2,"Knapsack","Factor Model")))</f>
        <v>Knapsack</v>
      </c>
      <c r="N451" s="22"/>
    </row>
    <row r="452" spans="1:14" x14ac:dyDescent="0.3">
      <c r="A452" t="s">
        <v>520</v>
      </c>
      <c r="B452" s="1">
        <v>2</v>
      </c>
      <c r="C452" s="1" t="s">
        <v>29</v>
      </c>
      <c r="D452" s="1">
        <v>50</v>
      </c>
      <c r="E452" s="1">
        <v>0.15</v>
      </c>
      <c r="F452" s="1" t="s">
        <v>0</v>
      </c>
      <c r="G452" s="122">
        <v>657</v>
      </c>
      <c r="H452" s="123">
        <v>0</v>
      </c>
      <c r="I452" s="124">
        <v>58.67</v>
      </c>
      <c r="J452" s="125">
        <v>0</v>
      </c>
      <c r="K452" s="127">
        <f>IF(Model_dem!$G452="---","---",(Model_dem!$G452/L452)-1)</f>
        <v>9.2165898617511122E-3</v>
      </c>
      <c r="L452" s="77">
        <f>IF(AND(Model_dem!$B452=0,Model_dem!$D452=0),Model_dem!$G452,L451)</f>
        <v>651</v>
      </c>
      <c r="M452" s="78" t="str">
        <f t="shared" si="7"/>
        <v>Knapsack</v>
      </c>
      <c r="N452" s="22"/>
    </row>
    <row r="453" spans="1:14" x14ac:dyDescent="0.3">
      <c r="A453" t="s">
        <v>520</v>
      </c>
      <c r="B453" s="1">
        <v>2</v>
      </c>
      <c r="C453" s="1" t="s">
        <v>29</v>
      </c>
      <c r="D453" s="1">
        <v>50</v>
      </c>
      <c r="E453" s="1">
        <v>0.2</v>
      </c>
      <c r="F453" s="1" t="s">
        <v>0</v>
      </c>
      <c r="G453" s="122">
        <v>742</v>
      </c>
      <c r="H453" s="123">
        <v>0</v>
      </c>
      <c r="I453" s="124">
        <v>1688.85</v>
      </c>
      <c r="J453" s="125">
        <v>7.5999999999999998E-2</v>
      </c>
      <c r="K453" s="127">
        <f>IF(Model_dem!$G453="---","---",(Model_dem!$G453/L453)-1)</f>
        <v>0.13978494623655924</v>
      </c>
      <c r="L453" s="77">
        <f>IF(AND(Model_dem!$B453=0,Model_dem!$D453=0),Model_dem!$G453,L452)</f>
        <v>651</v>
      </c>
      <c r="M453" s="78" t="str">
        <f t="shared" si="7"/>
        <v>Knapsack</v>
      </c>
      <c r="N453" s="22"/>
    </row>
    <row r="454" spans="1:14" hidden="1" x14ac:dyDescent="0.3">
      <c r="A454" t="s">
        <v>520</v>
      </c>
      <c r="B454" s="1">
        <v>3</v>
      </c>
      <c r="C454" s="1" t="s">
        <v>1930</v>
      </c>
      <c r="D454" s="1">
        <v>0</v>
      </c>
      <c r="E454" s="1">
        <v>0.05</v>
      </c>
      <c r="F454" s="1" t="s">
        <v>0</v>
      </c>
      <c r="G454" s="1">
        <v>657</v>
      </c>
      <c r="H454" s="75">
        <v>0</v>
      </c>
      <c r="I454" s="1">
        <v>38.99</v>
      </c>
      <c r="J454" s="76">
        <v>0</v>
      </c>
      <c r="K454" s="113">
        <f>IF(Model_dem!$G454="---","---",(Model_dem!$G454/L454)-1)</f>
        <v>9.2165898617511122E-3</v>
      </c>
      <c r="L454" s="77">
        <f>IF(AND(Model_dem!$B454=0,Model_dem!$D454=0),Model_dem!$G454,L453)</f>
        <v>651</v>
      </c>
      <c r="M454" s="78" t="str">
        <f t="shared" si="7"/>
        <v>Factor Model</v>
      </c>
      <c r="N454" s="22"/>
    </row>
    <row r="455" spans="1:14" hidden="1" x14ac:dyDescent="0.3">
      <c r="A455" t="s">
        <v>520</v>
      </c>
      <c r="B455" s="1">
        <v>3</v>
      </c>
      <c r="C455" s="1" t="s">
        <v>1930</v>
      </c>
      <c r="D455" s="1">
        <v>0</v>
      </c>
      <c r="E455" s="1">
        <v>0.1</v>
      </c>
      <c r="F455" s="1" t="s">
        <v>4</v>
      </c>
      <c r="G455" s="1" t="s">
        <v>3</v>
      </c>
      <c r="H455" s="75" t="s">
        <v>3</v>
      </c>
      <c r="I455" s="1">
        <v>0.27</v>
      </c>
      <c r="J455" s="1"/>
      <c r="K455" s="113" t="str">
        <f>IF(Model_dem!$G455="---","---",(Model_dem!$G455/L455)-1)</f>
        <v>---</v>
      </c>
      <c r="L455" s="77">
        <f>IF(AND(Model_dem!$B455=0,Model_dem!$D455=0),Model_dem!$G455,L454)</f>
        <v>651</v>
      </c>
      <c r="M455" s="78" t="str">
        <f t="shared" si="7"/>
        <v>Factor Model</v>
      </c>
      <c r="N455" s="22"/>
    </row>
    <row r="456" spans="1:14" hidden="1" x14ac:dyDescent="0.3">
      <c r="A456" t="s">
        <v>520</v>
      </c>
      <c r="B456" s="1">
        <v>3</v>
      </c>
      <c r="C456" s="1" t="s">
        <v>1930</v>
      </c>
      <c r="D456" s="1">
        <v>0</v>
      </c>
      <c r="E456" s="1">
        <v>0.15</v>
      </c>
      <c r="F456" s="1" t="s">
        <v>4</v>
      </c>
      <c r="G456" s="1" t="s">
        <v>3</v>
      </c>
      <c r="H456" s="75" t="s">
        <v>3</v>
      </c>
      <c r="I456" s="1">
        <v>0.32</v>
      </c>
      <c r="J456" s="1"/>
      <c r="K456" s="113" t="str">
        <f>IF(Model_dem!$G456="---","---",(Model_dem!$G456/L456)-1)</f>
        <v>---</v>
      </c>
      <c r="L456" s="77">
        <f>IF(AND(Model_dem!$B456=0,Model_dem!$D456=0),Model_dem!$G456,L455)</f>
        <v>651</v>
      </c>
      <c r="M456" s="78" t="str">
        <f t="shared" si="7"/>
        <v>Factor Model</v>
      </c>
      <c r="N456" s="22"/>
    </row>
    <row r="457" spans="1:14" hidden="1" x14ac:dyDescent="0.3">
      <c r="A457" t="s">
        <v>520</v>
      </c>
      <c r="B457" s="1">
        <v>3</v>
      </c>
      <c r="C457" s="1" t="s">
        <v>1930</v>
      </c>
      <c r="D457" s="1">
        <v>0</v>
      </c>
      <c r="E457" s="1">
        <v>0.2</v>
      </c>
      <c r="F457" s="1" t="s">
        <v>4</v>
      </c>
      <c r="G457" s="1" t="s">
        <v>3</v>
      </c>
      <c r="H457" s="75" t="s">
        <v>3</v>
      </c>
      <c r="I457" s="1">
        <v>0.23</v>
      </c>
      <c r="J457" s="1"/>
      <c r="K457" s="113" t="str">
        <f>IF(Model_dem!$G457="---","---",(Model_dem!$G457/L457)-1)</f>
        <v>---</v>
      </c>
      <c r="L457" s="77">
        <f>IF(AND(Model_dem!$B457=0,Model_dem!$D457=0),Model_dem!$G457,L456)</f>
        <v>651</v>
      </c>
      <c r="M457" s="78" t="str">
        <f t="shared" si="7"/>
        <v>Factor Model</v>
      </c>
      <c r="N457" s="22"/>
    </row>
    <row r="458" spans="1:14" hidden="1" x14ac:dyDescent="0.3">
      <c r="A458" t="s">
        <v>520</v>
      </c>
      <c r="B458" s="1">
        <v>3</v>
      </c>
      <c r="C458" s="1" t="s">
        <v>1930</v>
      </c>
      <c r="D458" s="1">
        <v>10</v>
      </c>
      <c r="E458" s="1">
        <v>0.05</v>
      </c>
      <c r="F458" s="1" t="s">
        <v>0</v>
      </c>
      <c r="G458" s="1">
        <v>657</v>
      </c>
      <c r="H458" s="75">
        <v>0</v>
      </c>
      <c r="I458" s="1">
        <v>1.1100000000000001</v>
      </c>
      <c r="J458" s="76">
        <v>0</v>
      </c>
      <c r="K458" s="113">
        <f>IF(Model_dem!$G458="---","---",(Model_dem!$G458/L458)-1)</f>
        <v>9.2165898617511122E-3</v>
      </c>
      <c r="L458" s="77">
        <f>IF(AND(Model_dem!$B458=0,Model_dem!$D458=0),Model_dem!$G458,L457)</f>
        <v>651</v>
      </c>
      <c r="M458" s="78" t="str">
        <f t="shared" si="7"/>
        <v>Factor Model</v>
      </c>
      <c r="N458" s="22"/>
    </row>
    <row r="459" spans="1:14" hidden="1" x14ac:dyDescent="0.3">
      <c r="A459" t="s">
        <v>520</v>
      </c>
      <c r="B459" s="1">
        <v>3</v>
      </c>
      <c r="C459" s="1" t="s">
        <v>1930</v>
      </c>
      <c r="D459" s="1">
        <v>10</v>
      </c>
      <c r="E459" s="1">
        <v>0.1</v>
      </c>
      <c r="F459" s="1" t="s">
        <v>4</v>
      </c>
      <c r="G459" s="1" t="s">
        <v>3</v>
      </c>
      <c r="H459" s="75" t="s">
        <v>3</v>
      </c>
      <c r="I459" s="1">
        <v>0.24</v>
      </c>
      <c r="J459" s="1"/>
      <c r="K459" s="113" t="str">
        <f>IF(Model_dem!$G459="---","---",(Model_dem!$G459/L459)-1)</f>
        <v>---</v>
      </c>
      <c r="L459" s="77">
        <f>IF(AND(Model_dem!$B459=0,Model_dem!$D459=0),Model_dem!$G459,L458)</f>
        <v>651</v>
      </c>
      <c r="M459" s="78" t="str">
        <f t="shared" si="7"/>
        <v>Factor Model</v>
      </c>
      <c r="N459" s="22"/>
    </row>
    <row r="460" spans="1:14" hidden="1" x14ac:dyDescent="0.3">
      <c r="A460" t="s">
        <v>520</v>
      </c>
      <c r="B460" s="1">
        <v>3</v>
      </c>
      <c r="C460" s="1" t="s">
        <v>1930</v>
      </c>
      <c r="D460" s="1">
        <v>10</v>
      </c>
      <c r="E460" s="1">
        <v>0.15</v>
      </c>
      <c r="F460" s="1" t="s">
        <v>4</v>
      </c>
      <c r="G460" s="1" t="s">
        <v>3</v>
      </c>
      <c r="H460" s="75" t="s">
        <v>3</v>
      </c>
      <c r="I460" s="1">
        <v>0.63</v>
      </c>
      <c r="J460" s="1"/>
      <c r="K460" s="113" t="str">
        <f>IF(Model_dem!$G460="---","---",(Model_dem!$G460/L460)-1)</f>
        <v>---</v>
      </c>
      <c r="L460" s="77">
        <f>IF(AND(Model_dem!$B460=0,Model_dem!$D460=0),Model_dem!$G460,L459)</f>
        <v>651</v>
      </c>
      <c r="M460" s="78" t="str">
        <f t="shared" si="7"/>
        <v>Factor Model</v>
      </c>
      <c r="N460" s="22"/>
    </row>
    <row r="461" spans="1:14" hidden="1" x14ac:dyDescent="0.3">
      <c r="A461" t="s">
        <v>520</v>
      </c>
      <c r="B461" s="1">
        <v>3</v>
      </c>
      <c r="C461" s="1" t="s">
        <v>1930</v>
      </c>
      <c r="D461" s="1">
        <v>10</v>
      </c>
      <c r="E461" s="1">
        <v>0.2</v>
      </c>
      <c r="F461" s="1" t="s">
        <v>4</v>
      </c>
      <c r="G461" s="1" t="s">
        <v>3</v>
      </c>
      <c r="H461" s="75" t="s">
        <v>3</v>
      </c>
      <c r="I461" s="1">
        <v>1.06</v>
      </c>
      <c r="J461" s="1"/>
      <c r="K461" s="113" t="str">
        <f>IF(Model_dem!$G461="---","---",(Model_dem!$G461/L461)-1)</f>
        <v>---</v>
      </c>
      <c r="L461" s="77">
        <f>IF(AND(Model_dem!$B461=0,Model_dem!$D461=0),Model_dem!$G461,L460)</f>
        <v>651</v>
      </c>
      <c r="M461" s="78" t="str">
        <f t="shared" si="7"/>
        <v>Factor Model</v>
      </c>
      <c r="N461" s="22"/>
    </row>
    <row r="462" spans="1:14" hidden="1" x14ac:dyDescent="0.3">
      <c r="A462" t="s">
        <v>520</v>
      </c>
      <c r="B462" s="1">
        <v>3</v>
      </c>
      <c r="C462" s="1" t="s">
        <v>1930</v>
      </c>
      <c r="D462" s="1">
        <v>25</v>
      </c>
      <c r="E462" s="1">
        <v>0.05</v>
      </c>
      <c r="F462" s="1" t="s">
        <v>0</v>
      </c>
      <c r="G462" s="1">
        <v>657</v>
      </c>
      <c r="H462" s="75">
        <v>0</v>
      </c>
      <c r="I462" s="1">
        <v>16.46</v>
      </c>
      <c r="J462" s="76">
        <v>0</v>
      </c>
      <c r="K462" s="113">
        <f>IF(Model_dem!$G462="---","---",(Model_dem!$G462/L462)-1)</f>
        <v>9.2165898617511122E-3</v>
      </c>
      <c r="L462" s="77">
        <f>IF(AND(Model_dem!$B462=0,Model_dem!$D462=0),Model_dem!$G462,L461)</f>
        <v>651</v>
      </c>
      <c r="M462" s="78" t="str">
        <f t="shared" si="7"/>
        <v>Factor Model</v>
      </c>
      <c r="N462" s="22"/>
    </row>
    <row r="463" spans="1:14" hidden="1" x14ac:dyDescent="0.3">
      <c r="A463" t="s">
        <v>520</v>
      </c>
      <c r="B463" s="1">
        <v>3</v>
      </c>
      <c r="C463" s="1" t="s">
        <v>1930</v>
      </c>
      <c r="D463" s="1">
        <v>25</v>
      </c>
      <c r="E463" s="1">
        <v>0.1</v>
      </c>
      <c r="F463" s="1" t="s">
        <v>4</v>
      </c>
      <c r="G463" s="1" t="s">
        <v>3</v>
      </c>
      <c r="H463" s="75" t="s">
        <v>3</v>
      </c>
      <c r="I463" s="1">
        <v>0.22</v>
      </c>
      <c r="J463" s="1"/>
      <c r="K463" s="113" t="str">
        <f>IF(Model_dem!$G463="---","---",(Model_dem!$G463/L463)-1)</f>
        <v>---</v>
      </c>
      <c r="L463" s="77">
        <f>IF(AND(Model_dem!$B463=0,Model_dem!$D463=0),Model_dem!$G463,L462)</f>
        <v>651</v>
      </c>
      <c r="M463" s="78" t="str">
        <f t="shared" si="7"/>
        <v>Factor Model</v>
      </c>
      <c r="N463" s="22"/>
    </row>
    <row r="464" spans="1:14" hidden="1" x14ac:dyDescent="0.3">
      <c r="A464" t="s">
        <v>520</v>
      </c>
      <c r="B464" s="1">
        <v>3</v>
      </c>
      <c r="C464" s="1" t="s">
        <v>1930</v>
      </c>
      <c r="D464" s="1">
        <v>25</v>
      </c>
      <c r="E464" s="1">
        <v>0.15</v>
      </c>
      <c r="F464" s="1" t="s">
        <v>4</v>
      </c>
      <c r="G464" s="1" t="s">
        <v>3</v>
      </c>
      <c r="H464" s="75" t="s">
        <v>3</v>
      </c>
      <c r="I464" s="1">
        <v>0.28000000000000003</v>
      </c>
      <c r="J464" s="1"/>
      <c r="K464" s="113" t="str">
        <f>IF(Model_dem!$G464="---","---",(Model_dem!$G464/L464)-1)</f>
        <v>---</v>
      </c>
      <c r="L464" s="77">
        <f>IF(AND(Model_dem!$B464=0,Model_dem!$D464=0),Model_dem!$G464,L463)</f>
        <v>651</v>
      </c>
      <c r="M464" s="78" t="str">
        <f t="shared" si="7"/>
        <v>Factor Model</v>
      </c>
      <c r="N464" s="22"/>
    </row>
    <row r="465" spans="1:14" hidden="1" x14ac:dyDescent="0.3">
      <c r="A465" t="s">
        <v>520</v>
      </c>
      <c r="B465" s="1">
        <v>3</v>
      </c>
      <c r="C465" s="1" t="s">
        <v>1930</v>
      </c>
      <c r="D465" s="1">
        <v>25</v>
      </c>
      <c r="E465" s="1">
        <v>0.2</v>
      </c>
      <c r="F465" s="1" t="s">
        <v>4</v>
      </c>
      <c r="G465" s="1" t="s">
        <v>3</v>
      </c>
      <c r="H465" s="75" t="s">
        <v>3</v>
      </c>
      <c r="I465" s="1">
        <v>0.3</v>
      </c>
      <c r="J465" s="1"/>
      <c r="K465" s="113" t="str">
        <f>IF(Model_dem!$G465="---","---",(Model_dem!$G465/L465)-1)</f>
        <v>---</v>
      </c>
      <c r="L465" s="77">
        <f>IF(AND(Model_dem!$B465=0,Model_dem!$D465=0),Model_dem!$G465,L464)</f>
        <v>651</v>
      </c>
      <c r="M465" s="78" t="str">
        <f t="shared" si="7"/>
        <v>Factor Model</v>
      </c>
      <c r="N465" s="22"/>
    </row>
    <row r="466" spans="1:14" hidden="1" x14ac:dyDescent="0.3">
      <c r="A466" t="s">
        <v>520</v>
      </c>
      <c r="B466" s="1">
        <v>3</v>
      </c>
      <c r="C466" s="1" t="s">
        <v>1930</v>
      </c>
      <c r="D466" s="1">
        <v>50</v>
      </c>
      <c r="E466" s="1">
        <v>0.05</v>
      </c>
      <c r="F466" s="1" t="s">
        <v>0</v>
      </c>
      <c r="G466" s="1">
        <v>657</v>
      </c>
      <c r="H466" s="75">
        <v>0</v>
      </c>
      <c r="I466" s="1">
        <v>0.91</v>
      </c>
      <c r="J466" s="76">
        <v>0</v>
      </c>
      <c r="K466" s="113">
        <f>IF(Model_dem!$G466="---","---",(Model_dem!$G466/L466)-1)</f>
        <v>9.2165898617511122E-3</v>
      </c>
      <c r="L466" s="77">
        <f>IF(AND(Model_dem!$B466=0,Model_dem!$D466=0),Model_dem!$G466,L465)</f>
        <v>651</v>
      </c>
      <c r="M466" s="78" t="str">
        <f t="shared" si="7"/>
        <v>Factor Model</v>
      </c>
      <c r="N466" s="22"/>
    </row>
    <row r="467" spans="1:14" hidden="1" x14ac:dyDescent="0.3">
      <c r="A467" t="s">
        <v>520</v>
      </c>
      <c r="B467" s="1">
        <v>3</v>
      </c>
      <c r="C467" s="1" t="s">
        <v>1930</v>
      </c>
      <c r="D467" s="1">
        <v>50</v>
      </c>
      <c r="E467" s="1">
        <v>0.1</v>
      </c>
      <c r="F467" s="1" t="s">
        <v>4</v>
      </c>
      <c r="G467" s="1" t="s">
        <v>3</v>
      </c>
      <c r="H467" s="75" t="s">
        <v>3</v>
      </c>
      <c r="I467" s="1">
        <v>0.3</v>
      </c>
      <c r="J467" s="1"/>
      <c r="K467" s="113" t="str">
        <f>IF(Model_dem!$G467="---","---",(Model_dem!$G467/L467)-1)</f>
        <v>---</v>
      </c>
      <c r="L467" s="77">
        <f>IF(AND(Model_dem!$B467=0,Model_dem!$D467=0),Model_dem!$G467,L466)</f>
        <v>651</v>
      </c>
      <c r="M467" s="78" t="str">
        <f t="shared" si="7"/>
        <v>Factor Model</v>
      </c>
      <c r="N467" s="22"/>
    </row>
    <row r="468" spans="1:14" hidden="1" x14ac:dyDescent="0.3">
      <c r="A468" t="s">
        <v>520</v>
      </c>
      <c r="B468" s="1">
        <v>3</v>
      </c>
      <c r="C468" s="1" t="s">
        <v>1930</v>
      </c>
      <c r="D468" s="1">
        <v>50</v>
      </c>
      <c r="E468" s="1">
        <v>0.15</v>
      </c>
      <c r="F468" s="1" t="s">
        <v>4</v>
      </c>
      <c r="G468" s="1" t="s">
        <v>3</v>
      </c>
      <c r="H468" s="75" t="s">
        <v>3</v>
      </c>
      <c r="I468" s="1">
        <v>0.26</v>
      </c>
      <c r="J468" s="1"/>
      <c r="K468" s="113" t="str">
        <f>IF(Model_dem!$G468="---","---",(Model_dem!$G468/L468)-1)</f>
        <v>---</v>
      </c>
      <c r="L468" s="77">
        <f>IF(AND(Model_dem!$B468=0,Model_dem!$D468=0),Model_dem!$G468,L467)</f>
        <v>651</v>
      </c>
      <c r="M468" s="78" t="str">
        <f t="shared" si="7"/>
        <v>Factor Model</v>
      </c>
      <c r="N468" s="22"/>
    </row>
    <row r="469" spans="1:14" hidden="1" x14ac:dyDescent="0.3">
      <c r="A469" t="s">
        <v>520</v>
      </c>
      <c r="B469" s="1">
        <v>3</v>
      </c>
      <c r="C469" s="1" t="s">
        <v>1930</v>
      </c>
      <c r="D469" s="1">
        <v>50</v>
      </c>
      <c r="E469" s="1">
        <v>0.2</v>
      </c>
      <c r="F469" s="1" t="s">
        <v>4</v>
      </c>
      <c r="G469" s="1" t="s">
        <v>3</v>
      </c>
      <c r="H469" s="75" t="s">
        <v>3</v>
      </c>
      <c r="I469" s="1">
        <v>0.32</v>
      </c>
      <c r="J469" s="1"/>
      <c r="K469" s="113" t="str">
        <f>IF(Model_dem!$G469="---","---",(Model_dem!$G469/L469)-1)</f>
        <v>---</v>
      </c>
      <c r="L469" s="77">
        <f>IF(AND(Model_dem!$B469=0,Model_dem!$D469=0),Model_dem!$G469,L468)</f>
        <v>651</v>
      </c>
      <c r="M469" s="78" t="str">
        <f t="shared" si="7"/>
        <v>Factor Model</v>
      </c>
      <c r="N469" s="22"/>
    </row>
    <row r="470" spans="1:14" x14ac:dyDescent="0.3">
      <c r="A470" t="s">
        <v>515</v>
      </c>
      <c r="B470" s="1">
        <v>0</v>
      </c>
      <c r="C470" s="1" t="s">
        <v>27</v>
      </c>
      <c r="D470" s="1">
        <v>0</v>
      </c>
      <c r="E470" s="1">
        <v>0.05</v>
      </c>
      <c r="F470" s="1" t="s">
        <v>0</v>
      </c>
      <c r="G470" s="122">
        <v>982</v>
      </c>
      <c r="H470" s="123">
        <v>0</v>
      </c>
      <c r="I470" s="124">
        <v>1699.24</v>
      </c>
      <c r="J470" s="125">
        <v>1</v>
      </c>
      <c r="K470" s="127">
        <f>IF(Model_dem!$G470="---","---",(Model_dem!$G470/L470)-1)</f>
        <v>0</v>
      </c>
      <c r="L470" s="77">
        <f>IF(AND(Model_dem!$B470=0,Model_dem!$D470=0),Model_dem!$G470,L469)</f>
        <v>982</v>
      </c>
      <c r="M470" s="78" t="str">
        <f t="shared" si="7"/>
        <v>Deterministic</v>
      </c>
      <c r="N470" s="22"/>
    </row>
    <row r="471" spans="1:14" x14ac:dyDescent="0.3">
      <c r="A471" t="s">
        <v>515</v>
      </c>
      <c r="B471" s="1">
        <v>0</v>
      </c>
      <c r="C471" s="1" t="s">
        <v>27</v>
      </c>
      <c r="D471" s="1">
        <v>0</v>
      </c>
      <c r="E471" s="1">
        <v>0.1</v>
      </c>
      <c r="F471" s="1" t="s">
        <v>0</v>
      </c>
      <c r="G471" s="122">
        <v>982</v>
      </c>
      <c r="H471" s="123">
        <v>0</v>
      </c>
      <c r="I471" s="124">
        <v>1666.9</v>
      </c>
      <c r="J471" s="125">
        <v>1</v>
      </c>
      <c r="K471" s="127">
        <f>IF(Model_dem!$G471="---","---",(Model_dem!$G471/L471)-1)</f>
        <v>0</v>
      </c>
      <c r="L471" s="77">
        <f>IF(AND(Model_dem!$B471=0,Model_dem!$D471=0),Model_dem!$G471,L470)</f>
        <v>982</v>
      </c>
      <c r="M471" s="78" t="str">
        <f t="shared" si="7"/>
        <v>Deterministic</v>
      </c>
      <c r="N471" s="22"/>
    </row>
    <row r="472" spans="1:14" x14ac:dyDescent="0.3">
      <c r="A472" t="s">
        <v>515</v>
      </c>
      <c r="B472" s="1">
        <v>0</v>
      </c>
      <c r="C472" s="1" t="s">
        <v>27</v>
      </c>
      <c r="D472" s="1">
        <v>0</v>
      </c>
      <c r="E472" s="1">
        <v>0.15</v>
      </c>
      <c r="F472" s="1" t="s">
        <v>0</v>
      </c>
      <c r="G472" s="122">
        <v>982</v>
      </c>
      <c r="H472" s="123">
        <v>0</v>
      </c>
      <c r="I472" s="124">
        <v>1682.81</v>
      </c>
      <c r="J472" s="125">
        <v>1</v>
      </c>
      <c r="K472" s="127">
        <f>IF(Model_dem!$G472="---","---",(Model_dem!$G472/L472)-1)</f>
        <v>0</v>
      </c>
      <c r="L472" s="77">
        <f>IF(AND(Model_dem!$B472=0,Model_dem!$D472=0),Model_dem!$G472,L471)</f>
        <v>982</v>
      </c>
      <c r="M472" s="78" t="str">
        <f t="shared" si="7"/>
        <v>Deterministic</v>
      </c>
      <c r="N472" s="22"/>
    </row>
    <row r="473" spans="1:14" x14ac:dyDescent="0.3">
      <c r="A473" t="s">
        <v>515</v>
      </c>
      <c r="B473" s="1">
        <v>0</v>
      </c>
      <c r="C473" s="1" t="s">
        <v>27</v>
      </c>
      <c r="D473" s="1">
        <v>0</v>
      </c>
      <c r="E473" s="1">
        <v>0.2</v>
      </c>
      <c r="F473" s="1" t="s">
        <v>0</v>
      </c>
      <c r="G473" s="122">
        <v>982</v>
      </c>
      <c r="H473" s="123">
        <v>0</v>
      </c>
      <c r="I473" s="124">
        <v>1678.98</v>
      </c>
      <c r="J473" s="125">
        <v>1</v>
      </c>
      <c r="K473" s="127">
        <f>IF(Model_dem!$G473="---","---",(Model_dem!$G473/L473)-1)</f>
        <v>0</v>
      </c>
      <c r="L473" s="77">
        <f>IF(AND(Model_dem!$B473=0,Model_dem!$D473=0),Model_dem!$G473,L472)</f>
        <v>982</v>
      </c>
      <c r="M473" s="78" t="str">
        <f t="shared" si="7"/>
        <v>Deterministic</v>
      </c>
      <c r="N473" s="22"/>
    </row>
    <row r="474" spans="1:14" x14ac:dyDescent="0.3">
      <c r="A474" t="s">
        <v>515</v>
      </c>
      <c r="B474" s="1">
        <v>1</v>
      </c>
      <c r="C474" s="1" t="s">
        <v>28</v>
      </c>
      <c r="D474" s="1">
        <v>5</v>
      </c>
      <c r="E474" s="1">
        <v>0.05</v>
      </c>
      <c r="F474" s="1" t="s">
        <v>0</v>
      </c>
      <c r="G474" s="122">
        <v>983</v>
      </c>
      <c r="H474" s="123">
        <v>0</v>
      </c>
      <c r="I474" s="124">
        <v>718.31</v>
      </c>
      <c r="J474" s="125">
        <v>1</v>
      </c>
      <c r="K474" s="127">
        <f>IF(Model_dem!$G474="---","---",(Model_dem!$G474/L474)-1)</f>
        <v>1.0183299389001643E-3</v>
      </c>
      <c r="L474" s="77">
        <f>IF(AND(Model_dem!$B474=0,Model_dem!$D474=0),Model_dem!$G474,L473)</f>
        <v>982</v>
      </c>
      <c r="M474" s="78" t="str">
        <f t="shared" si="7"/>
        <v>Cardinality-constrained</v>
      </c>
      <c r="N474" s="22"/>
    </row>
    <row r="475" spans="1:14" x14ac:dyDescent="0.3">
      <c r="A475" t="s">
        <v>515</v>
      </c>
      <c r="B475" s="1">
        <v>1</v>
      </c>
      <c r="C475" s="1" t="s">
        <v>28</v>
      </c>
      <c r="D475" s="1">
        <v>5</v>
      </c>
      <c r="E475" s="1">
        <v>0.1</v>
      </c>
      <c r="F475" s="1" t="s">
        <v>0</v>
      </c>
      <c r="G475" s="122">
        <v>985</v>
      </c>
      <c r="H475" s="123">
        <v>0</v>
      </c>
      <c r="I475" s="124">
        <v>709.08</v>
      </c>
      <c r="J475" s="125">
        <v>1</v>
      </c>
      <c r="K475" s="127">
        <f>IF(Model_dem!$G475="---","---",(Model_dem!$G475/L475)-1)</f>
        <v>3.054989816700715E-3</v>
      </c>
      <c r="L475" s="77">
        <f>IF(AND(Model_dem!$B475=0,Model_dem!$D475=0),Model_dem!$G475,L474)</f>
        <v>982</v>
      </c>
      <c r="M475" s="78" t="str">
        <f t="shared" si="7"/>
        <v>Cardinality-constrained</v>
      </c>
      <c r="N475" s="22"/>
    </row>
    <row r="476" spans="1:14" x14ac:dyDescent="0.3">
      <c r="A476" t="s">
        <v>515</v>
      </c>
      <c r="B476" s="1">
        <v>1</v>
      </c>
      <c r="C476" s="1" t="s">
        <v>28</v>
      </c>
      <c r="D476" s="1">
        <v>5</v>
      </c>
      <c r="E476" s="1">
        <v>0.15</v>
      </c>
      <c r="F476" s="1" t="s">
        <v>0</v>
      </c>
      <c r="G476" s="122">
        <v>987</v>
      </c>
      <c r="H476" s="123">
        <v>0</v>
      </c>
      <c r="I476" s="124">
        <v>740.61</v>
      </c>
      <c r="J476" s="125">
        <v>1</v>
      </c>
      <c r="K476" s="127">
        <f>IF(Model_dem!$G476="---","---",(Model_dem!$G476/L476)-1)</f>
        <v>5.0916496945010437E-3</v>
      </c>
      <c r="L476" s="77">
        <f>IF(AND(Model_dem!$B476=0,Model_dem!$D476=0),Model_dem!$G476,L475)</f>
        <v>982</v>
      </c>
      <c r="M476" s="78" t="str">
        <f t="shared" si="7"/>
        <v>Cardinality-constrained</v>
      </c>
      <c r="N476" s="22"/>
    </row>
    <row r="477" spans="1:14" x14ac:dyDescent="0.3">
      <c r="A477" t="s">
        <v>515</v>
      </c>
      <c r="B477" s="1">
        <v>1</v>
      </c>
      <c r="C477" s="1" t="s">
        <v>28</v>
      </c>
      <c r="D477" s="1">
        <v>5</v>
      </c>
      <c r="E477" s="1">
        <v>0.2</v>
      </c>
      <c r="F477" s="1" t="s">
        <v>0</v>
      </c>
      <c r="G477" s="122">
        <v>987</v>
      </c>
      <c r="H477" s="123">
        <v>0</v>
      </c>
      <c r="I477" s="124">
        <v>410.5</v>
      </c>
      <c r="J477" s="125">
        <v>1</v>
      </c>
      <c r="K477" s="127">
        <f>IF(Model_dem!$G477="---","---",(Model_dem!$G477/L477)-1)</f>
        <v>5.0916496945010437E-3</v>
      </c>
      <c r="L477" s="77">
        <f>IF(AND(Model_dem!$B477=0,Model_dem!$D477=0),Model_dem!$G477,L476)</f>
        <v>982</v>
      </c>
      <c r="M477" s="78" t="str">
        <f t="shared" si="7"/>
        <v>Cardinality-constrained</v>
      </c>
      <c r="N477" s="22"/>
    </row>
    <row r="478" spans="1:14" x14ac:dyDescent="0.3">
      <c r="A478" t="s">
        <v>515</v>
      </c>
      <c r="B478" s="1">
        <v>1</v>
      </c>
      <c r="C478" s="1" t="s">
        <v>28</v>
      </c>
      <c r="D478" s="1">
        <v>10</v>
      </c>
      <c r="E478" s="1">
        <v>0.05</v>
      </c>
      <c r="F478" s="1" t="s">
        <v>0</v>
      </c>
      <c r="G478" s="122">
        <v>983</v>
      </c>
      <c r="H478" s="123">
        <v>0</v>
      </c>
      <c r="I478" s="124">
        <v>727.51</v>
      </c>
      <c r="J478" s="125">
        <v>1</v>
      </c>
      <c r="K478" s="127">
        <f>IF(Model_dem!$G478="---","---",(Model_dem!$G478/L478)-1)</f>
        <v>1.0183299389001643E-3</v>
      </c>
      <c r="L478" s="77">
        <f>IF(AND(Model_dem!$B478=0,Model_dem!$D478=0),Model_dem!$G478,L477)</f>
        <v>982</v>
      </c>
      <c r="M478" s="78" t="str">
        <f t="shared" si="7"/>
        <v>Cardinality-constrained</v>
      </c>
      <c r="N478" s="22"/>
    </row>
    <row r="479" spans="1:14" x14ac:dyDescent="0.3">
      <c r="A479" t="s">
        <v>515</v>
      </c>
      <c r="B479" s="1">
        <v>1</v>
      </c>
      <c r="C479" s="1" t="s">
        <v>28</v>
      </c>
      <c r="D479" s="1">
        <v>10</v>
      </c>
      <c r="E479" s="1">
        <v>0.1</v>
      </c>
      <c r="F479" s="1" t="s">
        <v>0</v>
      </c>
      <c r="G479" s="122">
        <v>985</v>
      </c>
      <c r="H479" s="123">
        <v>0</v>
      </c>
      <c r="I479" s="124">
        <v>709.3</v>
      </c>
      <c r="J479" s="125">
        <v>1</v>
      </c>
      <c r="K479" s="127">
        <f>IF(Model_dem!$G479="---","---",(Model_dem!$G479/L479)-1)</f>
        <v>3.054989816700715E-3</v>
      </c>
      <c r="L479" s="77">
        <f>IF(AND(Model_dem!$B479=0,Model_dem!$D479=0),Model_dem!$G479,L478)</f>
        <v>982</v>
      </c>
      <c r="M479" s="78" t="str">
        <f t="shared" si="7"/>
        <v>Cardinality-constrained</v>
      </c>
      <c r="N479" s="22"/>
    </row>
    <row r="480" spans="1:14" x14ac:dyDescent="0.3">
      <c r="A480" t="s">
        <v>515</v>
      </c>
      <c r="B480" s="1">
        <v>1</v>
      </c>
      <c r="C480" s="1" t="s">
        <v>28</v>
      </c>
      <c r="D480" s="1">
        <v>10</v>
      </c>
      <c r="E480" s="1">
        <v>0.15</v>
      </c>
      <c r="F480" s="1" t="s">
        <v>0</v>
      </c>
      <c r="G480" s="122">
        <v>987</v>
      </c>
      <c r="H480" s="123">
        <v>0</v>
      </c>
      <c r="I480" s="124">
        <v>738.46</v>
      </c>
      <c r="J480" s="125">
        <v>1</v>
      </c>
      <c r="K480" s="127">
        <f>IF(Model_dem!$G480="---","---",(Model_dem!$G480/L480)-1)</f>
        <v>5.0916496945010437E-3</v>
      </c>
      <c r="L480" s="77">
        <f>IF(AND(Model_dem!$B480=0,Model_dem!$D480=0),Model_dem!$G480,L479)</f>
        <v>982</v>
      </c>
      <c r="M480" s="78" t="str">
        <f t="shared" si="7"/>
        <v>Cardinality-constrained</v>
      </c>
      <c r="N480" s="22"/>
    </row>
    <row r="481" spans="1:14" x14ac:dyDescent="0.3">
      <c r="A481" t="s">
        <v>515</v>
      </c>
      <c r="B481" s="1">
        <v>1</v>
      </c>
      <c r="C481" s="1" t="s">
        <v>28</v>
      </c>
      <c r="D481" s="1">
        <v>10</v>
      </c>
      <c r="E481" s="1">
        <v>0.2</v>
      </c>
      <c r="F481" s="1" t="s">
        <v>0</v>
      </c>
      <c r="G481" s="122">
        <v>987</v>
      </c>
      <c r="H481" s="123">
        <v>0</v>
      </c>
      <c r="I481" s="124">
        <v>404.35</v>
      </c>
      <c r="J481" s="125">
        <v>1</v>
      </c>
      <c r="K481" s="127">
        <f>IF(Model_dem!$G481="---","---",(Model_dem!$G481/L481)-1)</f>
        <v>5.0916496945010437E-3</v>
      </c>
      <c r="L481" s="77">
        <f>IF(AND(Model_dem!$B481=0,Model_dem!$D481=0),Model_dem!$G481,L480)</f>
        <v>982</v>
      </c>
      <c r="M481" s="78" t="str">
        <f t="shared" si="7"/>
        <v>Cardinality-constrained</v>
      </c>
      <c r="N481" s="22"/>
    </row>
    <row r="482" spans="1:14" x14ac:dyDescent="0.3">
      <c r="A482" t="s">
        <v>515</v>
      </c>
      <c r="B482" s="1">
        <v>1</v>
      </c>
      <c r="C482" s="1" t="s">
        <v>28</v>
      </c>
      <c r="D482" s="1">
        <v>25</v>
      </c>
      <c r="E482" s="1">
        <v>0.05</v>
      </c>
      <c r="F482" s="1" t="s">
        <v>0</v>
      </c>
      <c r="G482" s="122">
        <v>987</v>
      </c>
      <c r="H482" s="123">
        <v>0</v>
      </c>
      <c r="I482" s="124">
        <v>624.63</v>
      </c>
      <c r="J482" s="125">
        <v>1.6E-2</v>
      </c>
      <c r="K482" s="127">
        <f>IF(Model_dem!$G482="---","---",(Model_dem!$G482/L482)-1)</f>
        <v>5.0916496945010437E-3</v>
      </c>
      <c r="L482" s="77">
        <f>IF(AND(Model_dem!$B482=0,Model_dem!$D482=0),Model_dem!$G482,L481)</f>
        <v>982</v>
      </c>
      <c r="M482" s="78" t="str">
        <f t="shared" si="7"/>
        <v>Cardinality-constrained</v>
      </c>
      <c r="N482" s="22"/>
    </row>
    <row r="483" spans="1:14" x14ac:dyDescent="0.3">
      <c r="A483" t="s">
        <v>515</v>
      </c>
      <c r="B483" s="1">
        <v>1</v>
      </c>
      <c r="C483" s="1" t="s">
        <v>28</v>
      </c>
      <c r="D483" s="1">
        <v>25</v>
      </c>
      <c r="E483" s="1">
        <v>0.1</v>
      </c>
      <c r="F483" s="1" t="s">
        <v>0</v>
      </c>
      <c r="G483" s="122">
        <v>994</v>
      </c>
      <c r="H483" s="123">
        <v>0</v>
      </c>
      <c r="I483" s="124">
        <v>1095.1500000000001</v>
      </c>
      <c r="J483" s="125">
        <v>0.79500000000000004</v>
      </c>
      <c r="K483" s="127">
        <f>IF(Model_dem!$G483="---","---",(Model_dem!$G483/L483)-1)</f>
        <v>1.2219959266802416E-2</v>
      </c>
      <c r="L483" s="77">
        <f>IF(AND(Model_dem!$B483=0,Model_dem!$D483=0),Model_dem!$G483,L482)</f>
        <v>982</v>
      </c>
      <c r="M483" s="78" t="str">
        <f t="shared" si="7"/>
        <v>Cardinality-constrained</v>
      </c>
      <c r="N483" s="22"/>
    </row>
    <row r="484" spans="1:14" x14ac:dyDescent="0.3">
      <c r="A484" t="s">
        <v>515</v>
      </c>
      <c r="B484" s="1">
        <v>1</v>
      </c>
      <c r="C484" s="1" t="s">
        <v>28</v>
      </c>
      <c r="D484" s="1">
        <v>25</v>
      </c>
      <c r="E484" s="1">
        <v>0.15</v>
      </c>
      <c r="F484" s="1" t="s">
        <v>0</v>
      </c>
      <c r="G484" s="122">
        <v>1012</v>
      </c>
      <c r="H484" s="123">
        <v>0</v>
      </c>
      <c r="I484" s="124">
        <v>2259.9699999999998</v>
      </c>
      <c r="J484" s="125">
        <v>0.89</v>
      </c>
      <c r="K484" s="127">
        <f>IF(Model_dem!$G484="---","---",(Model_dem!$G484/L484)-1)</f>
        <v>3.054989816700604E-2</v>
      </c>
      <c r="L484" s="77">
        <f>IF(AND(Model_dem!$B484=0,Model_dem!$D484=0),Model_dem!$G484,L483)</f>
        <v>982</v>
      </c>
      <c r="M484" s="78" t="str">
        <f t="shared" si="7"/>
        <v>Cardinality-constrained</v>
      </c>
      <c r="N484" s="22"/>
    </row>
    <row r="485" spans="1:14" x14ac:dyDescent="0.3">
      <c r="A485" t="s">
        <v>515</v>
      </c>
      <c r="B485" s="1">
        <v>1</v>
      </c>
      <c r="C485" s="1" t="s">
        <v>28</v>
      </c>
      <c r="D485" s="1">
        <v>25</v>
      </c>
      <c r="E485" s="1">
        <v>0.2</v>
      </c>
      <c r="F485" s="1" t="s">
        <v>0</v>
      </c>
      <c r="G485" s="122">
        <v>1022</v>
      </c>
      <c r="H485" s="123">
        <v>0</v>
      </c>
      <c r="I485" s="124">
        <v>2809.25</v>
      </c>
      <c r="J485" s="125">
        <v>0.83899999999999997</v>
      </c>
      <c r="K485" s="127">
        <f>IF(Model_dem!$G485="---","---",(Model_dem!$G485/L485)-1)</f>
        <v>4.0733197556008127E-2</v>
      </c>
      <c r="L485" s="77">
        <f>IF(AND(Model_dem!$B485=0,Model_dem!$D485=0),Model_dem!$G485,L484)</f>
        <v>982</v>
      </c>
      <c r="M485" s="78" t="str">
        <f t="shared" si="7"/>
        <v>Cardinality-constrained</v>
      </c>
      <c r="N485" s="22"/>
    </row>
    <row r="486" spans="1:14" x14ac:dyDescent="0.3">
      <c r="A486" t="s">
        <v>515</v>
      </c>
      <c r="B486" s="1">
        <v>1</v>
      </c>
      <c r="C486" s="1" t="s">
        <v>28</v>
      </c>
      <c r="D486" s="1">
        <v>50</v>
      </c>
      <c r="E486" s="1">
        <v>0.05</v>
      </c>
      <c r="F486" s="1" t="s">
        <v>0</v>
      </c>
      <c r="G486" s="122">
        <v>987</v>
      </c>
      <c r="H486" s="123">
        <v>0</v>
      </c>
      <c r="I486" s="124">
        <v>691.7</v>
      </c>
      <c r="J486" s="125">
        <v>1.6E-2</v>
      </c>
      <c r="K486" s="127">
        <f>IF(Model_dem!$G486="---","---",(Model_dem!$G486/L486)-1)</f>
        <v>5.0916496945010437E-3</v>
      </c>
      <c r="L486" s="77">
        <f>IF(AND(Model_dem!$B486=0,Model_dem!$D486=0),Model_dem!$G486,L485)</f>
        <v>982</v>
      </c>
      <c r="M486" s="78" t="str">
        <f t="shared" si="7"/>
        <v>Cardinality-constrained</v>
      </c>
      <c r="N486" s="22"/>
    </row>
    <row r="487" spans="1:14" x14ac:dyDescent="0.3">
      <c r="A487" t="s">
        <v>515</v>
      </c>
      <c r="B487" s="1">
        <v>1</v>
      </c>
      <c r="C487" s="1" t="s">
        <v>28</v>
      </c>
      <c r="D487" s="1">
        <v>50</v>
      </c>
      <c r="E487" s="1">
        <v>0.1</v>
      </c>
      <c r="F487" s="1" t="s">
        <v>0</v>
      </c>
      <c r="G487" s="122">
        <v>1012</v>
      </c>
      <c r="H487" s="123">
        <v>0</v>
      </c>
      <c r="I487" s="124">
        <v>2306.16</v>
      </c>
      <c r="J487" s="125">
        <v>2.9000000000000001E-2</v>
      </c>
      <c r="K487" s="127">
        <f>IF(Model_dem!$G487="---","---",(Model_dem!$G487/L487)-1)</f>
        <v>3.054989816700604E-2</v>
      </c>
      <c r="L487" s="77">
        <f>IF(AND(Model_dem!$B487=0,Model_dem!$D487=0),Model_dem!$G487,L486)</f>
        <v>982</v>
      </c>
      <c r="M487" s="78" t="str">
        <f t="shared" si="7"/>
        <v>Cardinality-constrained</v>
      </c>
      <c r="N487" s="22"/>
    </row>
    <row r="488" spans="1:14" x14ac:dyDescent="0.3">
      <c r="A488" t="s">
        <v>515</v>
      </c>
      <c r="B488" s="1">
        <v>1</v>
      </c>
      <c r="C488" s="1" t="s">
        <v>28</v>
      </c>
      <c r="D488" s="1">
        <v>50</v>
      </c>
      <c r="E488" s="1">
        <v>0.15</v>
      </c>
      <c r="F488" s="1" t="s">
        <v>0</v>
      </c>
      <c r="G488" s="122">
        <v>1028</v>
      </c>
      <c r="H488" s="123">
        <v>0</v>
      </c>
      <c r="I488" s="124">
        <v>3569.29</v>
      </c>
      <c r="J488" s="125">
        <v>0.04</v>
      </c>
      <c r="K488" s="127">
        <f>IF(Model_dem!$G488="---","---",(Model_dem!$G488/L488)-1)</f>
        <v>4.6843177189409335E-2</v>
      </c>
      <c r="L488" s="77">
        <f>IF(AND(Model_dem!$B488=0,Model_dem!$D488=0),Model_dem!$G488,L487)</f>
        <v>982</v>
      </c>
      <c r="M488" s="78" t="str">
        <f t="shared" si="7"/>
        <v>Cardinality-constrained</v>
      </c>
      <c r="N488" s="22"/>
    </row>
    <row r="489" spans="1:14" x14ac:dyDescent="0.3">
      <c r="A489" t="s">
        <v>515</v>
      </c>
      <c r="B489" s="1">
        <v>1</v>
      </c>
      <c r="C489" s="1" t="s">
        <v>28</v>
      </c>
      <c r="D489" s="1">
        <v>50</v>
      </c>
      <c r="E489" s="1">
        <v>0.2</v>
      </c>
      <c r="F489" s="1" t="s">
        <v>2</v>
      </c>
      <c r="G489" s="122" t="s">
        <v>3</v>
      </c>
      <c r="H489" s="123" t="s">
        <v>3</v>
      </c>
      <c r="I489" s="124">
        <v>3600.57</v>
      </c>
      <c r="J489" s="122"/>
      <c r="K489" s="127" t="str">
        <f>IF(Model_dem!$G489="---","---",(Model_dem!$G489/L489)-1)</f>
        <v>---</v>
      </c>
      <c r="L489" s="77">
        <f>IF(AND(Model_dem!$B489=0,Model_dem!$D489=0),Model_dem!$G489,L488)</f>
        <v>982</v>
      </c>
      <c r="M489" s="78" t="str">
        <f t="shared" si="7"/>
        <v>Cardinality-constrained</v>
      </c>
      <c r="N489" s="22"/>
    </row>
    <row r="490" spans="1:14" x14ac:dyDescent="0.3">
      <c r="A490" t="s">
        <v>515</v>
      </c>
      <c r="B490" s="1">
        <v>2</v>
      </c>
      <c r="C490" s="1" t="s">
        <v>29</v>
      </c>
      <c r="D490" s="1">
        <v>5</v>
      </c>
      <c r="E490" s="1">
        <v>0.05</v>
      </c>
      <c r="F490" s="1" t="s">
        <v>0</v>
      </c>
      <c r="G490" s="122">
        <v>983</v>
      </c>
      <c r="H490" s="123">
        <v>0</v>
      </c>
      <c r="I490" s="124">
        <v>458</v>
      </c>
      <c r="J490" s="125">
        <v>1</v>
      </c>
      <c r="K490" s="127">
        <f>IF(Model_dem!$G490="---","---",(Model_dem!$G490/L490)-1)</f>
        <v>1.0183299389001643E-3</v>
      </c>
      <c r="L490" s="77">
        <f>IF(AND(Model_dem!$B490=0,Model_dem!$D490=0),Model_dem!$G490,L489)</f>
        <v>982</v>
      </c>
      <c r="M490" s="78" t="str">
        <f t="shared" si="7"/>
        <v>Knapsack</v>
      </c>
      <c r="N490" s="22"/>
    </row>
    <row r="491" spans="1:14" x14ac:dyDescent="0.3">
      <c r="A491" t="s">
        <v>515</v>
      </c>
      <c r="B491" s="1">
        <v>2</v>
      </c>
      <c r="C491" s="1" t="s">
        <v>29</v>
      </c>
      <c r="D491" s="1">
        <v>5</v>
      </c>
      <c r="E491" s="1">
        <v>0.1</v>
      </c>
      <c r="F491" s="1" t="s">
        <v>0</v>
      </c>
      <c r="G491" s="122">
        <v>985</v>
      </c>
      <c r="H491" s="123">
        <v>0</v>
      </c>
      <c r="I491" s="124">
        <v>517.52</v>
      </c>
      <c r="J491" s="125">
        <v>1</v>
      </c>
      <c r="K491" s="127">
        <f>IF(Model_dem!$G491="---","---",(Model_dem!$G491/L491)-1)</f>
        <v>3.054989816700715E-3</v>
      </c>
      <c r="L491" s="77">
        <f>IF(AND(Model_dem!$B491=0,Model_dem!$D491=0),Model_dem!$G491,L490)</f>
        <v>982</v>
      </c>
      <c r="M491" s="78" t="str">
        <f t="shared" si="7"/>
        <v>Knapsack</v>
      </c>
      <c r="N491" s="22"/>
    </row>
    <row r="492" spans="1:14" x14ac:dyDescent="0.3">
      <c r="A492" t="s">
        <v>515</v>
      </c>
      <c r="B492" s="1">
        <v>2</v>
      </c>
      <c r="C492" s="1" t="s">
        <v>29</v>
      </c>
      <c r="D492" s="1">
        <v>5</v>
      </c>
      <c r="E492" s="1">
        <v>0.15</v>
      </c>
      <c r="F492" s="1" t="s">
        <v>0</v>
      </c>
      <c r="G492" s="122">
        <v>987</v>
      </c>
      <c r="H492" s="123">
        <v>0</v>
      </c>
      <c r="I492" s="124">
        <v>591.74</v>
      </c>
      <c r="J492" s="125">
        <v>1</v>
      </c>
      <c r="K492" s="127">
        <f>IF(Model_dem!$G492="---","---",(Model_dem!$G492/L492)-1)</f>
        <v>5.0916496945010437E-3</v>
      </c>
      <c r="L492" s="77">
        <f>IF(AND(Model_dem!$B492=0,Model_dem!$D492=0),Model_dem!$G492,L491)</f>
        <v>982</v>
      </c>
      <c r="M492" s="78" t="str">
        <f t="shared" si="7"/>
        <v>Knapsack</v>
      </c>
      <c r="N492" s="22"/>
    </row>
    <row r="493" spans="1:14" x14ac:dyDescent="0.3">
      <c r="A493" t="s">
        <v>515</v>
      </c>
      <c r="B493" s="1">
        <v>2</v>
      </c>
      <c r="C493" s="1" t="s">
        <v>29</v>
      </c>
      <c r="D493" s="1">
        <v>5</v>
      </c>
      <c r="E493" s="1">
        <v>0.2</v>
      </c>
      <c r="F493" s="1" t="s">
        <v>0</v>
      </c>
      <c r="G493" s="122">
        <v>987</v>
      </c>
      <c r="H493" s="123">
        <v>0</v>
      </c>
      <c r="I493" s="124">
        <v>627.64</v>
      </c>
      <c r="J493" s="125">
        <v>1</v>
      </c>
      <c r="K493" s="127">
        <f>IF(Model_dem!$G493="---","---",(Model_dem!$G493/L493)-1)</f>
        <v>5.0916496945010437E-3</v>
      </c>
      <c r="L493" s="77">
        <f>IF(AND(Model_dem!$B493=0,Model_dem!$D493=0),Model_dem!$G493,L492)</f>
        <v>982</v>
      </c>
      <c r="M493" s="78" t="str">
        <f t="shared" si="7"/>
        <v>Knapsack</v>
      </c>
      <c r="N493" s="22"/>
    </row>
    <row r="494" spans="1:14" x14ac:dyDescent="0.3">
      <c r="A494" t="s">
        <v>515</v>
      </c>
      <c r="B494" s="1">
        <v>2</v>
      </c>
      <c r="C494" s="1" t="s">
        <v>29</v>
      </c>
      <c r="D494" s="1">
        <v>10</v>
      </c>
      <c r="E494" s="1">
        <v>0.05</v>
      </c>
      <c r="F494" s="1" t="s">
        <v>0</v>
      </c>
      <c r="G494" s="122">
        <v>985</v>
      </c>
      <c r="H494" s="123">
        <v>0</v>
      </c>
      <c r="I494" s="124">
        <v>495.23</v>
      </c>
      <c r="J494" s="125">
        <v>0.93799999999999994</v>
      </c>
      <c r="K494" s="127">
        <f>IF(Model_dem!$G494="---","---",(Model_dem!$G494/L494)-1)</f>
        <v>3.054989816700715E-3</v>
      </c>
      <c r="L494" s="77">
        <f>IF(AND(Model_dem!$B494=0,Model_dem!$D494=0),Model_dem!$G494,L493)</f>
        <v>982</v>
      </c>
      <c r="M494" s="78" t="str">
        <f t="shared" si="7"/>
        <v>Knapsack</v>
      </c>
      <c r="N494" s="22"/>
    </row>
    <row r="495" spans="1:14" x14ac:dyDescent="0.3">
      <c r="A495" t="s">
        <v>515</v>
      </c>
      <c r="B495" s="1">
        <v>2</v>
      </c>
      <c r="C495" s="1" t="s">
        <v>29</v>
      </c>
      <c r="D495" s="1">
        <v>10</v>
      </c>
      <c r="E495" s="1">
        <v>0.1</v>
      </c>
      <c r="F495" s="1" t="s">
        <v>0</v>
      </c>
      <c r="G495" s="122">
        <v>987</v>
      </c>
      <c r="H495" s="123">
        <v>0</v>
      </c>
      <c r="I495" s="124">
        <v>521.26</v>
      </c>
      <c r="J495" s="125">
        <v>0.997</v>
      </c>
      <c r="K495" s="127">
        <f>IF(Model_dem!$G495="---","---",(Model_dem!$G495/L495)-1)</f>
        <v>5.0916496945010437E-3</v>
      </c>
      <c r="L495" s="77">
        <f>IF(AND(Model_dem!$B495=0,Model_dem!$D495=0),Model_dem!$G495,L494)</f>
        <v>982</v>
      </c>
      <c r="M495" s="78" t="str">
        <f t="shared" si="7"/>
        <v>Knapsack</v>
      </c>
      <c r="N495" s="22"/>
    </row>
    <row r="496" spans="1:14" x14ac:dyDescent="0.3">
      <c r="A496" t="s">
        <v>515</v>
      </c>
      <c r="B496" s="1">
        <v>2</v>
      </c>
      <c r="C496" s="1" t="s">
        <v>29</v>
      </c>
      <c r="D496" s="1">
        <v>10</v>
      </c>
      <c r="E496" s="1">
        <v>0.15</v>
      </c>
      <c r="F496" s="1" t="s">
        <v>0</v>
      </c>
      <c r="G496" s="122">
        <v>1003</v>
      </c>
      <c r="H496" s="123">
        <v>0</v>
      </c>
      <c r="I496" s="124">
        <v>1340.86</v>
      </c>
      <c r="J496" s="125">
        <v>1</v>
      </c>
      <c r="K496" s="127">
        <f>IF(Model_dem!$G496="---","---",(Model_dem!$G496/L496)-1)</f>
        <v>2.1384928716904339E-2</v>
      </c>
      <c r="L496" s="77">
        <f>IF(AND(Model_dem!$B496=0,Model_dem!$D496=0),Model_dem!$G496,L495)</f>
        <v>982</v>
      </c>
      <c r="M496" s="78" t="str">
        <f t="shared" si="7"/>
        <v>Knapsack</v>
      </c>
      <c r="N496" s="22"/>
    </row>
    <row r="497" spans="1:14" x14ac:dyDescent="0.3">
      <c r="A497" t="s">
        <v>515</v>
      </c>
      <c r="B497" s="1">
        <v>2</v>
      </c>
      <c r="C497" s="1" t="s">
        <v>29</v>
      </c>
      <c r="D497" s="1">
        <v>10</v>
      </c>
      <c r="E497" s="1">
        <v>0.2</v>
      </c>
      <c r="F497" s="1" t="s">
        <v>0</v>
      </c>
      <c r="G497" s="122">
        <v>1006</v>
      </c>
      <c r="H497" s="123">
        <v>0</v>
      </c>
      <c r="I497" s="124">
        <v>1044.3900000000001</v>
      </c>
      <c r="J497" s="125">
        <v>1</v>
      </c>
      <c r="K497" s="127">
        <f>IF(Model_dem!$G497="---","---",(Model_dem!$G497/L497)-1)</f>
        <v>2.4439918533604832E-2</v>
      </c>
      <c r="L497" s="77">
        <f>IF(AND(Model_dem!$B497=0,Model_dem!$D497=0),Model_dem!$G497,L496)</f>
        <v>982</v>
      </c>
      <c r="M497" s="78" t="str">
        <f t="shared" si="7"/>
        <v>Knapsack</v>
      </c>
      <c r="N497" s="22"/>
    </row>
    <row r="498" spans="1:14" x14ac:dyDescent="0.3">
      <c r="A498" t="s">
        <v>515</v>
      </c>
      <c r="B498" s="1">
        <v>2</v>
      </c>
      <c r="C498" s="1" t="s">
        <v>29</v>
      </c>
      <c r="D498" s="1">
        <v>25</v>
      </c>
      <c r="E498" s="1">
        <v>0.05</v>
      </c>
      <c r="F498" s="1" t="s">
        <v>0</v>
      </c>
      <c r="G498" s="122">
        <v>987</v>
      </c>
      <c r="H498" s="123">
        <v>0</v>
      </c>
      <c r="I498" s="124">
        <v>544.42999999999995</v>
      </c>
      <c r="J498" s="125">
        <v>1.2E-2</v>
      </c>
      <c r="K498" s="127">
        <f>IF(Model_dem!$G498="---","---",(Model_dem!$G498/L498)-1)</f>
        <v>5.0916496945010437E-3</v>
      </c>
      <c r="L498" s="77">
        <f>IF(AND(Model_dem!$B498=0,Model_dem!$D498=0),Model_dem!$G498,L497)</f>
        <v>982</v>
      </c>
      <c r="M498" s="78" t="str">
        <f t="shared" si="7"/>
        <v>Knapsack</v>
      </c>
      <c r="N498" s="22"/>
    </row>
    <row r="499" spans="1:14" x14ac:dyDescent="0.3">
      <c r="A499" t="s">
        <v>515</v>
      </c>
      <c r="B499" s="1">
        <v>2</v>
      </c>
      <c r="C499" s="1" t="s">
        <v>29</v>
      </c>
      <c r="D499" s="1">
        <v>25</v>
      </c>
      <c r="E499" s="1">
        <v>0.1</v>
      </c>
      <c r="F499" s="1" t="s">
        <v>0</v>
      </c>
      <c r="G499" s="122">
        <v>1012</v>
      </c>
      <c r="H499" s="123">
        <v>0</v>
      </c>
      <c r="I499" s="124">
        <v>1130</v>
      </c>
      <c r="J499" s="125">
        <v>2.3E-2</v>
      </c>
      <c r="K499" s="127">
        <f>IF(Model_dem!$G499="---","---",(Model_dem!$G499/L499)-1)</f>
        <v>3.054989816700604E-2</v>
      </c>
      <c r="L499" s="77">
        <f>IF(AND(Model_dem!$B499=0,Model_dem!$D499=0),Model_dem!$G499,L498)</f>
        <v>982</v>
      </c>
      <c r="M499" s="78" t="str">
        <f t="shared" si="7"/>
        <v>Knapsack</v>
      </c>
      <c r="N499" s="22"/>
    </row>
    <row r="500" spans="1:14" x14ac:dyDescent="0.3">
      <c r="A500" t="s">
        <v>515</v>
      </c>
      <c r="B500" s="1">
        <v>2</v>
      </c>
      <c r="C500" s="1" t="s">
        <v>29</v>
      </c>
      <c r="D500" s="1">
        <v>25</v>
      </c>
      <c r="E500" s="1">
        <v>0.15</v>
      </c>
      <c r="F500" s="1" t="s">
        <v>1</v>
      </c>
      <c r="G500" s="122">
        <v>1046</v>
      </c>
      <c r="H500" s="123">
        <v>2.0099999999999996E-2</v>
      </c>
      <c r="I500" s="124">
        <v>3600.14</v>
      </c>
      <c r="J500" s="125">
        <v>0.48499999999999999</v>
      </c>
      <c r="K500" s="127">
        <f>IF(Model_dem!$G500="---","---",(Model_dem!$G500/L500)-1)</f>
        <v>6.5173116089612959E-2</v>
      </c>
      <c r="L500" s="77">
        <f>IF(AND(Model_dem!$B500=0,Model_dem!$D500=0),Model_dem!$G500,L499)</f>
        <v>982</v>
      </c>
      <c r="M500" s="78" t="str">
        <f t="shared" si="7"/>
        <v>Knapsack</v>
      </c>
      <c r="N500" s="22"/>
    </row>
    <row r="501" spans="1:14" x14ac:dyDescent="0.3">
      <c r="A501" t="s">
        <v>515</v>
      </c>
      <c r="B501" s="1">
        <v>2</v>
      </c>
      <c r="C501" s="1" t="s">
        <v>29</v>
      </c>
      <c r="D501" s="1">
        <v>25</v>
      </c>
      <c r="E501" s="1">
        <v>0.2</v>
      </c>
      <c r="F501" s="1" t="s">
        <v>2</v>
      </c>
      <c r="G501" s="122" t="s">
        <v>3</v>
      </c>
      <c r="H501" s="123" t="s">
        <v>3</v>
      </c>
      <c r="I501" s="124">
        <v>3600.65</v>
      </c>
      <c r="J501" s="122"/>
      <c r="K501" s="127" t="str">
        <f>IF(Model_dem!$G501="---","---",(Model_dem!$G501/L501)-1)</f>
        <v>---</v>
      </c>
      <c r="L501" s="77">
        <f>IF(AND(Model_dem!$B501=0,Model_dem!$D501=0),Model_dem!$G501,L500)</f>
        <v>982</v>
      </c>
      <c r="M501" s="78" t="str">
        <f t="shared" si="7"/>
        <v>Knapsack</v>
      </c>
      <c r="N501" s="22"/>
    </row>
    <row r="502" spans="1:14" x14ac:dyDescent="0.3">
      <c r="A502" t="s">
        <v>515</v>
      </c>
      <c r="B502" s="1">
        <v>2</v>
      </c>
      <c r="C502" s="1" t="s">
        <v>29</v>
      </c>
      <c r="D502" s="1">
        <v>50</v>
      </c>
      <c r="E502" s="1">
        <v>0.05</v>
      </c>
      <c r="F502" s="1" t="s">
        <v>0</v>
      </c>
      <c r="G502" s="122">
        <v>994</v>
      </c>
      <c r="H502" s="123">
        <v>0</v>
      </c>
      <c r="I502" s="124">
        <v>1198.8</v>
      </c>
      <c r="J502" s="125">
        <v>0</v>
      </c>
      <c r="K502" s="127">
        <f>IF(Model_dem!$G502="---","---",(Model_dem!$G502/L502)-1)</f>
        <v>1.2219959266802416E-2</v>
      </c>
      <c r="L502" s="77">
        <f>IF(AND(Model_dem!$B502=0,Model_dem!$D502=0),Model_dem!$G502,L501)</f>
        <v>982</v>
      </c>
      <c r="M502" s="78" t="str">
        <f t="shared" si="7"/>
        <v>Knapsack</v>
      </c>
      <c r="N502" s="22"/>
    </row>
    <row r="503" spans="1:14" x14ac:dyDescent="0.3">
      <c r="A503" t="s">
        <v>515</v>
      </c>
      <c r="B503" s="1">
        <v>2</v>
      </c>
      <c r="C503" s="1" t="s">
        <v>29</v>
      </c>
      <c r="D503" s="1">
        <v>50</v>
      </c>
      <c r="E503" s="1">
        <v>0.1</v>
      </c>
      <c r="F503" s="1" t="s">
        <v>0</v>
      </c>
      <c r="G503" s="122">
        <v>1022</v>
      </c>
      <c r="H503" s="123">
        <v>0</v>
      </c>
      <c r="I503" s="124">
        <v>1411.79</v>
      </c>
      <c r="J503" s="125">
        <v>0</v>
      </c>
      <c r="K503" s="127">
        <f>IF(Model_dem!$G503="---","---",(Model_dem!$G503/L503)-1)</f>
        <v>4.0733197556008127E-2</v>
      </c>
      <c r="L503" s="77">
        <f>IF(AND(Model_dem!$B503=0,Model_dem!$D503=0),Model_dem!$G503,L502)</f>
        <v>982</v>
      </c>
      <c r="M503" s="78" t="str">
        <f t="shared" si="7"/>
        <v>Knapsack</v>
      </c>
      <c r="N503" s="22"/>
    </row>
    <row r="504" spans="1:14" x14ac:dyDescent="0.3">
      <c r="A504" t="s">
        <v>515</v>
      </c>
      <c r="B504" s="1">
        <v>2</v>
      </c>
      <c r="C504" s="1" t="s">
        <v>29</v>
      </c>
      <c r="D504" s="1">
        <v>50</v>
      </c>
      <c r="E504" s="1">
        <v>0.15</v>
      </c>
      <c r="F504" s="1" t="s">
        <v>2</v>
      </c>
      <c r="G504" s="122" t="s">
        <v>3</v>
      </c>
      <c r="H504" s="123" t="s">
        <v>3</v>
      </c>
      <c r="I504" s="124">
        <v>3600.13</v>
      </c>
      <c r="J504" s="122"/>
      <c r="K504" s="127" t="str">
        <f>IF(Model_dem!$G504="---","---",(Model_dem!$G504/L504)-1)</f>
        <v>---</v>
      </c>
      <c r="L504" s="77">
        <f>IF(AND(Model_dem!$B504=0,Model_dem!$D504=0),Model_dem!$G504,L503)</f>
        <v>982</v>
      </c>
      <c r="M504" s="78" t="str">
        <f t="shared" si="7"/>
        <v>Knapsack</v>
      </c>
      <c r="N504" s="22"/>
    </row>
    <row r="505" spans="1:14" x14ac:dyDescent="0.3">
      <c r="A505" t="s">
        <v>515</v>
      </c>
      <c r="B505" s="1">
        <v>2</v>
      </c>
      <c r="C505" s="1" t="s">
        <v>29</v>
      </c>
      <c r="D505" s="1">
        <v>50</v>
      </c>
      <c r="E505" s="1">
        <v>0.2</v>
      </c>
      <c r="F505" s="1" t="s">
        <v>2</v>
      </c>
      <c r="G505" s="122" t="s">
        <v>3</v>
      </c>
      <c r="H505" s="123" t="s">
        <v>3</v>
      </c>
      <c r="I505" s="124">
        <v>3600.38</v>
      </c>
      <c r="J505" s="122"/>
      <c r="K505" s="127" t="str">
        <f>IF(Model_dem!$G505="---","---",(Model_dem!$G505/L505)-1)</f>
        <v>---</v>
      </c>
      <c r="L505" s="77">
        <f>IF(AND(Model_dem!$B505=0,Model_dem!$D505=0),Model_dem!$G505,L504)</f>
        <v>982</v>
      </c>
      <c r="M505" s="78" t="str">
        <f t="shared" si="7"/>
        <v>Knapsack</v>
      </c>
      <c r="N505" s="22"/>
    </row>
    <row r="506" spans="1:14" hidden="1" x14ac:dyDescent="0.3">
      <c r="A506" t="s">
        <v>515</v>
      </c>
      <c r="B506" s="1">
        <v>3</v>
      </c>
      <c r="C506" s="1" t="s">
        <v>1930</v>
      </c>
      <c r="D506" s="1">
        <v>0</v>
      </c>
      <c r="E506" s="1">
        <v>0.05</v>
      </c>
      <c r="F506" s="1" t="s">
        <v>0</v>
      </c>
      <c r="G506" s="1">
        <v>1022</v>
      </c>
      <c r="H506" s="75">
        <v>0</v>
      </c>
      <c r="I506" s="1">
        <v>773.44</v>
      </c>
      <c r="J506" s="76">
        <v>0</v>
      </c>
      <c r="K506" s="113">
        <f>IF(Model_dem!$G506="---","---",(Model_dem!$G506/L506)-1)</f>
        <v>4.0733197556008127E-2</v>
      </c>
      <c r="L506" s="77">
        <f>IF(AND(Model_dem!$B506=0,Model_dem!$D506=0),Model_dem!$G506,L505)</f>
        <v>982</v>
      </c>
      <c r="M506" s="78" t="str">
        <f t="shared" si="7"/>
        <v>Factor Model</v>
      </c>
      <c r="N506" s="22"/>
    </row>
    <row r="507" spans="1:14" hidden="1" x14ac:dyDescent="0.3">
      <c r="A507" t="s">
        <v>515</v>
      </c>
      <c r="B507" s="1">
        <v>3</v>
      </c>
      <c r="C507" s="1" t="s">
        <v>1930</v>
      </c>
      <c r="D507" s="1">
        <v>0</v>
      </c>
      <c r="E507" s="1">
        <v>0.1</v>
      </c>
      <c r="F507" s="1" t="s">
        <v>4</v>
      </c>
      <c r="G507" s="1" t="s">
        <v>3</v>
      </c>
      <c r="H507" s="75" t="s">
        <v>3</v>
      </c>
      <c r="I507" s="1">
        <v>0.63</v>
      </c>
      <c r="J507" s="1"/>
      <c r="K507" s="113" t="str">
        <f>IF(Model_dem!$G507="---","---",(Model_dem!$G507/L507)-1)</f>
        <v>---</v>
      </c>
      <c r="L507" s="77">
        <f>IF(AND(Model_dem!$B507=0,Model_dem!$D507=0),Model_dem!$G507,L506)</f>
        <v>982</v>
      </c>
      <c r="M507" s="78" t="str">
        <f t="shared" si="7"/>
        <v>Factor Model</v>
      </c>
      <c r="N507" s="22"/>
    </row>
    <row r="508" spans="1:14" hidden="1" x14ac:dyDescent="0.3">
      <c r="A508" t="s">
        <v>515</v>
      </c>
      <c r="B508" s="1">
        <v>3</v>
      </c>
      <c r="C508" s="1" t="s">
        <v>1930</v>
      </c>
      <c r="D508" s="1">
        <v>0</v>
      </c>
      <c r="E508" s="1">
        <v>0.15</v>
      </c>
      <c r="F508" s="1" t="s">
        <v>4</v>
      </c>
      <c r="G508" s="1" t="s">
        <v>3</v>
      </c>
      <c r="H508" s="75" t="s">
        <v>3</v>
      </c>
      <c r="I508" s="1">
        <v>0.63</v>
      </c>
      <c r="J508" s="1"/>
      <c r="K508" s="113" t="str">
        <f>IF(Model_dem!$G508="---","---",(Model_dem!$G508/L508)-1)</f>
        <v>---</v>
      </c>
      <c r="L508" s="77">
        <f>IF(AND(Model_dem!$B508=0,Model_dem!$D508=0),Model_dem!$G508,L507)</f>
        <v>982</v>
      </c>
      <c r="M508" s="78" t="str">
        <f t="shared" si="7"/>
        <v>Factor Model</v>
      </c>
      <c r="N508" s="22"/>
    </row>
    <row r="509" spans="1:14" hidden="1" x14ac:dyDescent="0.3">
      <c r="A509" t="s">
        <v>515</v>
      </c>
      <c r="B509" s="1">
        <v>3</v>
      </c>
      <c r="C509" s="1" t="s">
        <v>1930</v>
      </c>
      <c r="D509" s="1">
        <v>0</v>
      </c>
      <c r="E509" s="1">
        <v>0.2</v>
      </c>
      <c r="F509" s="1" t="s">
        <v>4</v>
      </c>
      <c r="G509" s="1" t="s">
        <v>3</v>
      </c>
      <c r="H509" s="75" t="s">
        <v>3</v>
      </c>
      <c r="I509" s="1">
        <v>0.59</v>
      </c>
      <c r="J509" s="1"/>
      <c r="K509" s="113" t="str">
        <f>IF(Model_dem!$G509="---","---",(Model_dem!$G509/L509)-1)</f>
        <v>---</v>
      </c>
      <c r="L509" s="77">
        <f>IF(AND(Model_dem!$B509=0,Model_dem!$D509=0),Model_dem!$G509,L508)</f>
        <v>982</v>
      </c>
      <c r="M509" s="78" t="str">
        <f t="shared" si="7"/>
        <v>Factor Model</v>
      </c>
      <c r="N509" s="22"/>
    </row>
    <row r="510" spans="1:14" hidden="1" x14ac:dyDescent="0.3">
      <c r="A510" t="s">
        <v>515</v>
      </c>
      <c r="B510" s="1">
        <v>3</v>
      </c>
      <c r="C510" s="1" t="s">
        <v>1930</v>
      </c>
      <c r="D510" s="1">
        <v>10</v>
      </c>
      <c r="E510" s="1">
        <v>0.05</v>
      </c>
      <c r="F510" s="1" t="s">
        <v>0</v>
      </c>
      <c r="G510" s="1">
        <v>1022</v>
      </c>
      <c r="H510" s="75">
        <v>0</v>
      </c>
      <c r="I510" s="1">
        <v>588.32000000000005</v>
      </c>
      <c r="J510" s="76">
        <v>0</v>
      </c>
      <c r="K510" s="113">
        <f>IF(Model_dem!$G510="---","---",(Model_dem!$G510/L510)-1)</f>
        <v>4.0733197556008127E-2</v>
      </c>
      <c r="L510" s="77">
        <f>IF(AND(Model_dem!$B510=0,Model_dem!$D510=0),Model_dem!$G510,L509)</f>
        <v>982</v>
      </c>
      <c r="M510" s="78" t="str">
        <f t="shared" si="7"/>
        <v>Factor Model</v>
      </c>
      <c r="N510" s="22"/>
    </row>
    <row r="511" spans="1:14" hidden="1" x14ac:dyDescent="0.3">
      <c r="A511" t="s">
        <v>515</v>
      </c>
      <c r="B511" s="1">
        <v>3</v>
      </c>
      <c r="C511" s="1" t="s">
        <v>1930</v>
      </c>
      <c r="D511" s="1">
        <v>10</v>
      </c>
      <c r="E511" s="1">
        <v>0.1</v>
      </c>
      <c r="F511" s="1" t="s">
        <v>4</v>
      </c>
      <c r="G511" s="1" t="s">
        <v>3</v>
      </c>
      <c r="H511" s="75" t="s">
        <v>3</v>
      </c>
      <c r="I511" s="1">
        <v>0.69</v>
      </c>
      <c r="J511" s="1"/>
      <c r="K511" s="113" t="str">
        <f>IF(Model_dem!$G511="---","---",(Model_dem!$G511/L511)-1)</f>
        <v>---</v>
      </c>
      <c r="L511" s="77">
        <f>IF(AND(Model_dem!$B511=0,Model_dem!$D511=0),Model_dem!$G511,L510)</f>
        <v>982</v>
      </c>
      <c r="M511" s="78" t="str">
        <f t="shared" si="7"/>
        <v>Factor Model</v>
      </c>
      <c r="N511" s="22"/>
    </row>
    <row r="512" spans="1:14" hidden="1" x14ac:dyDescent="0.3">
      <c r="A512" t="s">
        <v>515</v>
      </c>
      <c r="B512" s="1">
        <v>3</v>
      </c>
      <c r="C512" s="1" t="s">
        <v>1930</v>
      </c>
      <c r="D512" s="1">
        <v>10</v>
      </c>
      <c r="E512" s="1">
        <v>0.15</v>
      </c>
      <c r="F512" s="1" t="s">
        <v>4</v>
      </c>
      <c r="G512" s="1" t="s">
        <v>3</v>
      </c>
      <c r="H512" s="75" t="s">
        <v>3</v>
      </c>
      <c r="I512" s="1">
        <v>0.65</v>
      </c>
      <c r="J512" s="1"/>
      <c r="K512" s="113" t="str">
        <f>IF(Model_dem!$G512="---","---",(Model_dem!$G512/L512)-1)</f>
        <v>---</v>
      </c>
      <c r="L512" s="77">
        <f>IF(AND(Model_dem!$B512=0,Model_dem!$D512=0),Model_dem!$G512,L511)</f>
        <v>982</v>
      </c>
      <c r="M512" s="78" t="str">
        <f t="shared" si="7"/>
        <v>Factor Model</v>
      </c>
      <c r="N512" s="22"/>
    </row>
    <row r="513" spans="1:14" hidden="1" x14ac:dyDescent="0.3">
      <c r="A513" t="s">
        <v>515</v>
      </c>
      <c r="B513" s="1">
        <v>3</v>
      </c>
      <c r="C513" s="1" t="s">
        <v>1930</v>
      </c>
      <c r="D513" s="1">
        <v>10</v>
      </c>
      <c r="E513" s="1">
        <v>0.2</v>
      </c>
      <c r="F513" s="1" t="s">
        <v>4</v>
      </c>
      <c r="G513" s="1" t="s">
        <v>3</v>
      </c>
      <c r="H513" s="75" t="s">
        <v>3</v>
      </c>
      <c r="I513" s="1">
        <v>0.75</v>
      </c>
      <c r="J513" s="1"/>
      <c r="K513" s="113" t="str">
        <f>IF(Model_dem!$G513="---","---",(Model_dem!$G513/L513)-1)</f>
        <v>---</v>
      </c>
      <c r="L513" s="77">
        <f>IF(AND(Model_dem!$B513=0,Model_dem!$D513=0),Model_dem!$G513,L512)</f>
        <v>982</v>
      </c>
      <c r="M513" s="78" t="str">
        <f t="shared" si="7"/>
        <v>Factor Model</v>
      </c>
      <c r="N513" s="22"/>
    </row>
    <row r="514" spans="1:14" hidden="1" x14ac:dyDescent="0.3">
      <c r="A514" t="s">
        <v>515</v>
      </c>
      <c r="B514" s="1">
        <v>3</v>
      </c>
      <c r="C514" s="1" t="s">
        <v>1930</v>
      </c>
      <c r="D514" s="1">
        <v>25</v>
      </c>
      <c r="E514" s="1">
        <v>0.05</v>
      </c>
      <c r="F514" s="1" t="s">
        <v>0</v>
      </c>
      <c r="G514" s="1">
        <v>1022</v>
      </c>
      <c r="H514" s="75">
        <v>0</v>
      </c>
      <c r="I514" s="1">
        <v>664.43</v>
      </c>
      <c r="J514" s="76">
        <v>0</v>
      </c>
      <c r="K514" s="113">
        <f>IF(Model_dem!$G514="---","---",(Model_dem!$G514/L514)-1)</f>
        <v>4.0733197556008127E-2</v>
      </c>
      <c r="L514" s="77">
        <f>IF(AND(Model_dem!$B514=0,Model_dem!$D514=0),Model_dem!$G514,L513)</f>
        <v>982</v>
      </c>
      <c r="M514" s="78" t="str">
        <f t="shared" si="7"/>
        <v>Factor Model</v>
      </c>
      <c r="N514" s="22"/>
    </row>
    <row r="515" spans="1:14" hidden="1" x14ac:dyDescent="0.3">
      <c r="A515" t="s">
        <v>515</v>
      </c>
      <c r="B515" s="1">
        <v>3</v>
      </c>
      <c r="C515" s="1" t="s">
        <v>1930</v>
      </c>
      <c r="D515" s="1">
        <v>25</v>
      </c>
      <c r="E515" s="1">
        <v>0.1</v>
      </c>
      <c r="F515" s="1" t="s">
        <v>4</v>
      </c>
      <c r="G515" s="1" t="s">
        <v>3</v>
      </c>
      <c r="H515" s="75" t="s">
        <v>3</v>
      </c>
      <c r="I515" s="1">
        <v>0.71</v>
      </c>
      <c r="J515" s="1"/>
      <c r="K515" s="113" t="str">
        <f>IF(Model_dem!$G515="---","---",(Model_dem!$G515/L515)-1)</f>
        <v>---</v>
      </c>
      <c r="L515" s="77">
        <f>IF(AND(Model_dem!$B515=0,Model_dem!$D515=0),Model_dem!$G515,L514)</f>
        <v>982</v>
      </c>
      <c r="M515" s="78" t="str">
        <f t="shared" ref="M515:M578" si="8">IF(B515=0,"Deterministic",IF(B515=1,"Cardinality-constrained",IF(B515=2,"Knapsack","Factor Model")))</f>
        <v>Factor Model</v>
      </c>
      <c r="N515" s="22"/>
    </row>
    <row r="516" spans="1:14" hidden="1" x14ac:dyDescent="0.3">
      <c r="A516" t="s">
        <v>515</v>
      </c>
      <c r="B516" s="1">
        <v>3</v>
      </c>
      <c r="C516" s="1" t="s">
        <v>1930</v>
      </c>
      <c r="D516" s="1">
        <v>25</v>
      </c>
      <c r="E516" s="1">
        <v>0.15</v>
      </c>
      <c r="F516" s="1" t="s">
        <v>4</v>
      </c>
      <c r="G516" s="1" t="s">
        <v>3</v>
      </c>
      <c r="H516" s="75" t="s">
        <v>3</v>
      </c>
      <c r="I516" s="1">
        <v>0.63</v>
      </c>
      <c r="J516" s="1"/>
      <c r="K516" s="113" t="str">
        <f>IF(Model_dem!$G516="---","---",(Model_dem!$G516/L516)-1)</f>
        <v>---</v>
      </c>
      <c r="L516" s="77">
        <f>IF(AND(Model_dem!$B516=0,Model_dem!$D516=0),Model_dem!$G516,L515)</f>
        <v>982</v>
      </c>
      <c r="M516" s="78" t="str">
        <f t="shared" si="8"/>
        <v>Factor Model</v>
      </c>
      <c r="N516" s="22"/>
    </row>
    <row r="517" spans="1:14" hidden="1" x14ac:dyDescent="0.3">
      <c r="A517" t="s">
        <v>515</v>
      </c>
      <c r="B517" s="1">
        <v>3</v>
      </c>
      <c r="C517" s="1" t="s">
        <v>1930</v>
      </c>
      <c r="D517" s="1">
        <v>25</v>
      </c>
      <c r="E517" s="1">
        <v>0.2</v>
      </c>
      <c r="F517" s="1" t="s">
        <v>4</v>
      </c>
      <c r="G517" s="1" t="s">
        <v>3</v>
      </c>
      <c r="H517" s="75" t="s">
        <v>3</v>
      </c>
      <c r="I517" s="1">
        <v>0.63</v>
      </c>
      <c r="J517" s="1"/>
      <c r="K517" s="113" t="str">
        <f>IF(Model_dem!$G517="---","---",(Model_dem!$G517/L517)-1)</f>
        <v>---</v>
      </c>
      <c r="L517" s="77">
        <f>IF(AND(Model_dem!$B517=0,Model_dem!$D517=0),Model_dem!$G517,L516)</f>
        <v>982</v>
      </c>
      <c r="M517" s="78" t="str">
        <f t="shared" si="8"/>
        <v>Factor Model</v>
      </c>
      <c r="N517" s="22"/>
    </row>
    <row r="518" spans="1:14" hidden="1" x14ac:dyDescent="0.3">
      <c r="A518" t="s">
        <v>515</v>
      </c>
      <c r="B518" s="1">
        <v>3</v>
      </c>
      <c r="C518" s="1" t="s">
        <v>1930</v>
      </c>
      <c r="D518" s="1">
        <v>50</v>
      </c>
      <c r="E518" s="1">
        <v>0.05</v>
      </c>
      <c r="F518" s="1" t="s">
        <v>0</v>
      </c>
      <c r="G518" s="1">
        <v>1022</v>
      </c>
      <c r="H518" s="75">
        <v>0</v>
      </c>
      <c r="I518" s="1">
        <v>594.53</v>
      </c>
      <c r="J518" s="76">
        <v>0</v>
      </c>
      <c r="K518" s="113">
        <f>IF(Model_dem!$G518="---","---",(Model_dem!$G518/L518)-1)</f>
        <v>4.0733197556008127E-2</v>
      </c>
      <c r="L518" s="77">
        <f>IF(AND(Model_dem!$B518=0,Model_dem!$D518=0),Model_dem!$G518,L517)</f>
        <v>982</v>
      </c>
      <c r="M518" s="78" t="str">
        <f t="shared" si="8"/>
        <v>Factor Model</v>
      </c>
      <c r="N518" s="22"/>
    </row>
    <row r="519" spans="1:14" hidden="1" x14ac:dyDescent="0.3">
      <c r="A519" t="s">
        <v>515</v>
      </c>
      <c r="B519" s="1">
        <v>3</v>
      </c>
      <c r="C519" s="1" t="s">
        <v>1930</v>
      </c>
      <c r="D519" s="1">
        <v>50</v>
      </c>
      <c r="E519" s="1">
        <v>0.1</v>
      </c>
      <c r="F519" s="1" t="s">
        <v>4</v>
      </c>
      <c r="G519" s="1" t="s">
        <v>3</v>
      </c>
      <c r="H519" s="75" t="s">
        <v>3</v>
      </c>
      <c r="I519" s="1">
        <v>0.77</v>
      </c>
      <c r="J519" s="1"/>
      <c r="K519" s="113" t="str">
        <f>IF(Model_dem!$G519="---","---",(Model_dem!$G519/L519)-1)</f>
        <v>---</v>
      </c>
      <c r="L519" s="77">
        <f>IF(AND(Model_dem!$B519=0,Model_dem!$D519=0),Model_dem!$G519,L518)</f>
        <v>982</v>
      </c>
      <c r="M519" s="78" t="str">
        <f t="shared" si="8"/>
        <v>Factor Model</v>
      </c>
      <c r="N519" s="22"/>
    </row>
    <row r="520" spans="1:14" hidden="1" x14ac:dyDescent="0.3">
      <c r="A520" t="s">
        <v>515</v>
      </c>
      <c r="B520" s="1">
        <v>3</v>
      </c>
      <c r="C520" s="1" t="s">
        <v>1930</v>
      </c>
      <c r="D520" s="1">
        <v>50</v>
      </c>
      <c r="E520" s="1">
        <v>0.15</v>
      </c>
      <c r="F520" s="1" t="s">
        <v>4</v>
      </c>
      <c r="G520" s="1" t="s">
        <v>3</v>
      </c>
      <c r="H520" s="75" t="s">
        <v>3</v>
      </c>
      <c r="I520" s="1">
        <v>0.66</v>
      </c>
      <c r="J520" s="1"/>
      <c r="K520" s="113" t="str">
        <f>IF(Model_dem!$G520="---","---",(Model_dem!$G520/L520)-1)</f>
        <v>---</v>
      </c>
      <c r="L520" s="77">
        <f>IF(AND(Model_dem!$B520=0,Model_dem!$D520=0),Model_dem!$G520,L519)</f>
        <v>982</v>
      </c>
      <c r="M520" s="78" t="str">
        <f t="shared" si="8"/>
        <v>Factor Model</v>
      </c>
      <c r="N520" s="22"/>
    </row>
    <row r="521" spans="1:14" hidden="1" x14ac:dyDescent="0.3">
      <c r="A521" t="s">
        <v>515</v>
      </c>
      <c r="B521" s="1">
        <v>3</v>
      </c>
      <c r="C521" s="1" t="s">
        <v>1930</v>
      </c>
      <c r="D521" s="1">
        <v>50</v>
      </c>
      <c r="E521" s="1">
        <v>0.2</v>
      </c>
      <c r="F521" s="1" t="s">
        <v>4</v>
      </c>
      <c r="G521" s="1" t="s">
        <v>3</v>
      </c>
      <c r="H521" s="75" t="s">
        <v>3</v>
      </c>
      <c r="I521" s="1">
        <v>0.67</v>
      </c>
      <c r="J521" s="1"/>
      <c r="K521" s="113" t="str">
        <f>IF(Model_dem!$G521="---","---",(Model_dem!$G521/L521)-1)</f>
        <v>---</v>
      </c>
      <c r="L521" s="77">
        <f>IF(AND(Model_dem!$B521=0,Model_dem!$D521=0),Model_dem!$G521,L520)</f>
        <v>982</v>
      </c>
      <c r="M521" s="78" t="str">
        <f t="shared" si="8"/>
        <v>Factor Model</v>
      </c>
      <c r="N521" s="22"/>
    </row>
    <row r="522" spans="1:14" x14ac:dyDescent="0.3">
      <c r="A522" t="s">
        <v>519</v>
      </c>
      <c r="B522" s="1">
        <v>0</v>
      </c>
      <c r="C522" s="1" t="s">
        <v>27</v>
      </c>
      <c r="D522" s="1">
        <v>0</v>
      </c>
      <c r="E522" s="1">
        <v>0.05</v>
      </c>
      <c r="F522" s="1" t="s">
        <v>0</v>
      </c>
      <c r="G522" s="122">
        <v>664</v>
      </c>
      <c r="H522" s="123">
        <v>0</v>
      </c>
      <c r="I522" s="124">
        <v>368.77</v>
      </c>
      <c r="J522" s="125">
        <v>1</v>
      </c>
      <c r="K522" s="127">
        <f>IF(Model_dem!$G522="---","---",(Model_dem!$G522/L522)-1)</f>
        <v>0</v>
      </c>
      <c r="L522" s="77">
        <f>IF(AND(Model_dem!$B522=0,Model_dem!$D522=0),Model_dem!$G522,L521)</f>
        <v>664</v>
      </c>
      <c r="M522" s="78" t="str">
        <f t="shared" si="8"/>
        <v>Deterministic</v>
      </c>
      <c r="N522" s="22"/>
    </row>
    <row r="523" spans="1:14" x14ac:dyDescent="0.3">
      <c r="A523" t="s">
        <v>519</v>
      </c>
      <c r="B523" s="1">
        <v>0</v>
      </c>
      <c r="C523" s="1" t="s">
        <v>27</v>
      </c>
      <c r="D523" s="1">
        <v>0</v>
      </c>
      <c r="E523" s="1">
        <v>0.1</v>
      </c>
      <c r="F523" s="1" t="s">
        <v>0</v>
      </c>
      <c r="G523" s="122">
        <v>664</v>
      </c>
      <c r="H523" s="123">
        <v>0</v>
      </c>
      <c r="I523" s="124">
        <v>377.33</v>
      </c>
      <c r="J523" s="125">
        <v>1</v>
      </c>
      <c r="K523" s="127">
        <f>IF(Model_dem!$G523="---","---",(Model_dem!$G523/L523)-1)</f>
        <v>0</v>
      </c>
      <c r="L523" s="77">
        <f>IF(AND(Model_dem!$B523=0,Model_dem!$D523=0),Model_dem!$G523,L522)</f>
        <v>664</v>
      </c>
      <c r="M523" s="78" t="str">
        <f t="shared" si="8"/>
        <v>Deterministic</v>
      </c>
      <c r="N523" s="22"/>
    </row>
    <row r="524" spans="1:14" x14ac:dyDescent="0.3">
      <c r="A524" t="s">
        <v>519</v>
      </c>
      <c r="B524" s="1">
        <v>0</v>
      </c>
      <c r="C524" s="1" t="s">
        <v>27</v>
      </c>
      <c r="D524" s="1">
        <v>0</v>
      </c>
      <c r="E524" s="1">
        <v>0.15</v>
      </c>
      <c r="F524" s="1" t="s">
        <v>0</v>
      </c>
      <c r="G524" s="122">
        <v>664</v>
      </c>
      <c r="H524" s="123">
        <v>0</v>
      </c>
      <c r="I524" s="124">
        <v>362.38</v>
      </c>
      <c r="J524" s="125">
        <v>1</v>
      </c>
      <c r="K524" s="127">
        <f>IF(Model_dem!$G524="---","---",(Model_dem!$G524/L524)-1)</f>
        <v>0</v>
      </c>
      <c r="L524" s="77">
        <f>IF(AND(Model_dem!$B524=0,Model_dem!$D524=0),Model_dem!$G524,L523)</f>
        <v>664</v>
      </c>
      <c r="M524" s="78" t="str">
        <f t="shared" si="8"/>
        <v>Deterministic</v>
      </c>
      <c r="N524" s="22"/>
    </row>
    <row r="525" spans="1:14" x14ac:dyDescent="0.3">
      <c r="A525" t="s">
        <v>519</v>
      </c>
      <c r="B525" s="1">
        <v>0</v>
      </c>
      <c r="C525" s="1" t="s">
        <v>27</v>
      </c>
      <c r="D525" s="1">
        <v>0</v>
      </c>
      <c r="E525" s="1">
        <v>0.2</v>
      </c>
      <c r="F525" s="1" t="s">
        <v>0</v>
      </c>
      <c r="G525" s="122">
        <v>664</v>
      </c>
      <c r="H525" s="123">
        <v>0</v>
      </c>
      <c r="I525" s="124">
        <v>394.34</v>
      </c>
      <c r="J525" s="125">
        <v>1</v>
      </c>
      <c r="K525" s="127">
        <f>IF(Model_dem!$G525="---","---",(Model_dem!$G525/L525)-1)</f>
        <v>0</v>
      </c>
      <c r="L525" s="77">
        <f>IF(AND(Model_dem!$B525=0,Model_dem!$D525=0),Model_dem!$G525,L524)</f>
        <v>664</v>
      </c>
      <c r="M525" s="78" t="str">
        <f t="shared" si="8"/>
        <v>Deterministic</v>
      </c>
      <c r="N525" s="22"/>
    </row>
    <row r="526" spans="1:14" x14ac:dyDescent="0.3">
      <c r="A526" t="s">
        <v>519</v>
      </c>
      <c r="B526" s="1">
        <v>1</v>
      </c>
      <c r="C526" s="1" t="s">
        <v>28</v>
      </c>
      <c r="D526" s="1">
        <v>5</v>
      </c>
      <c r="E526" s="1">
        <v>0.05</v>
      </c>
      <c r="F526" s="1" t="s">
        <v>0</v>
      </c>
      <c r="G526" s="122">
        <v>672</v>
      </c>
      <c r="H526" s="123">
        <v>0</v>
      </c>
      <c r="I526" s="124">
        <v>1195.44</v>
      </c>
      <c r="J526" s="125">
        <v>0.47699999999999998</v>
      </c>
      <c r="K526" s="127">
        <f>IF(Model_dem!$G526="---","---",(Model_dem!$G526/L526)-1)</f>
        <v>1.2048192771084265E-2</v>
      </c>
      <c r="L526" s="77">
        <f>IF(AND(Model_dem!$B526=0,Model_dem!$D526=0),Model_dem!$G526,L525)</f>
        <v>664</v>
      </c>
      <c r="M526" s="78" t="str">
        <f t="shared" si="8"/>
        <v>Cardinality-constrained</v>
      </c>
      <c r="N526" s="22"/>
    </row>
    <row r="527" spans="1:14" x14ac:dyDescent="0.3">
      <c r="A527" t="s">
        <v>519</v>
      </c>
      <c r="B527" s="1">
        <v>1</v>
      </c>
      <c r="C527" s="1" t="s">
        <v>28</v>
      </c>
      <c r="D527" s="1">
        <v>5</v>
      </c>
      <c r="E527" s="1">
        <v>0.1</v>
      </c>
      <c r="F527" s="1" t="s">
        <v>0</v>
      </c>
      <c r="G527" s="122">
        <v>672</v>
      </c>
      <c r="H527" s="123">
        <v>0</v>
      </c>
      <c r="I527" s="124">
        <v>1028.52</v>
      </c>
      <c r="J527" s="125">
        <v>1</v>
      </c>
      <c r="K527" s="127">
        <f>IF(Model_dem!$G527="---","---",(Model_dem!$G527/L527)-1)</f>
        <v>1.2048192771084265E-2</v>
      </c>
      <c r="L527" s="77">
        <f>IF(AND(Model_dem!$B527=0,Model_dem!$D527=0),Model_dem!$G527,L526)</f>
        <v>664</v>
      </c>
      <c r="M527" s="78" t="str">
        <f t="shared" si="8"/>
        <v>Cardinality-constrained</v>
      </c>
      <c r="N527" s="22"/>
    </row>
    <row r="528" spans="1:14" x14ac:dyDescent="0.3">
      <c r="A528" t="s">
        <v>519</v>
      </c>
      <c r="B528" s="1">
        <v>1</v>
      </c>
      <c r="C528" s="1" t="s">
        <v>28</v>
      </c>
      <c r="D528" s="1">
        <v>5</v>
      </c>
      <c r="E528" s="1">
        <v>0.15</v>
      </c>
      <c r="F528" s="1" t="s">
        <v>0</v>
      </c>
      <c r="G528" s="122">
        <v>672</v>
      </c>
      <c r="H528" s="123">
        <v>0</v>
      </c>
      <c r="I528" s="124">
        <v>934.89</v>
      </c>
      <c r="J528" s="125">
        <v>1</v>
      </c>
      <c r="K528" s="127">
        <f>IF(Model_dem!$G528="---","---",(Model_dem!$G528/L528)-1)</f>
        <v>1.2048192771084265E-2</v>
      </c>
      <c r="L528" s="77">
        <f>IF(AND(Model_dem!$B528=0,Model_dem!$D528=0),Model_dem!$G528,L527)</f>
        <v>664</v>
      </c>
      <c r="M528" s="78" t="str">
        <f t="shared" si="8"/>
        <v>Cardinality-constrained</v>
      </c>
      <c r="N528" s="22"/>
    </row>
    <row r="529" spans="1:14" x14ac:dyDescent="0.3">
      <c r="A529" t="s">
        <v>519</v>
      </c>
      <c r="B529" s="1">
        <v>1</v>
      </c>
      <c r="C529" s="1" t="s">
        <v>28</v>
      </c>
      <c r="D529" s="1">
        <v>5</v>
      </c>
      <c r="E529" s="1">
        <v>0.2</v>
      </c>
      <c r="F529" s="1" t="s">
        <v>0</v>
      </c>
      <c r="G529" s="122">
        <v>675</v>
      </c>
      <c r="H529" s="123">
        <v>0</v>
      </c>
      <c r="I529" s="124">
        <v>763.64</v>
      </c>
      <c r="J529" s="125">
        <v>0.99299999999999999</v>
      </c>
      <c r="K529" s="127">
        <f>IF(Model_dem!$G529="---","---",(Model_dem!$G529/L529)-1)</f>
        <v>1.6566265060240948E-2</v>
      </c>
      <c r="L529" s="77">
        <f>IF(AND(Model_dem!$B529=0,Model_dem!$D529=0),Model_dem!$G529,L528)</f>
        <v>664</v>
      </c>
      <c r="M529" s="78" t="str">
        <f t="shared" si="8"/>
        <v>Cardinality-constrained</v>
      </c>
      <c r="N529" s="22"/>
    </row>
    <row r="530" spans="1:14" x14ac:dyDescent="0.3">
      <c r="A530" t="s">
        <v>519</v>
      </c>
      <c r="B530" s="1">
        <v>1</v>
      </c>
      <c r="C530" s="1" t="s">
        <v>28</v>
      </c>
      <c r="D530" s="1">
        <v>10</v>
      </c>
      <c r="E530" s="1">
        <v>0.05</v>
      </c>
      <c r="F530" s="1" t="s">
        <v>0</v>
      </c>
      <c r="G530" s="122">
        <v>672</v>
      </c>
      <c r="H530" s="123">
        <v>0</v>
      </c>
      <c r="I530" s="124">
        <v>921.13</v>
      </c>
      <c r="J530" s="125">
        <v>0.47699999999999998</v>
      </c>
      <c r="K530" s="127">
        <f>IF(Model_dem!$G530="---","---",(Model_dem!$G530/L530)-1)</f>
        <v>1.2048192771084265E-2</v>
      </c>
      <c r="L530" s="77">
        <f>IF(AND(Model_dem!$B530=0,Model_dem!$D530=0),Model_dem!$G530,L529)</f>
        <v>664</v>
      </c>
      <c r="M530" s="78" t="str">
        <f t="shared" si="8"/>
        <v>Cardinality-constrained</v>
      </c>
      <c r="N530" s="22"/>
    </row>
    <row r="531" spans="1:14" x14ac:dyDescent="0.3">
      <c r="A531" t="s">
        <v>519</v>
      </c>
      <c r="B531" s="1">
        <v>1</v>
      </c>
      <c r="C531" s="1" t="s">
        <v>28</v>
      </c>
      <c r="D531" s="1">
        <v>10</v>
      </c>
      <c r="E531" s="1">
        <v>0.1</v>
      </c>
      <c r="F531" s="1" t="s">
        <v>0</v>
      </c>
      <c r="G531" s="122">
        <v>672</v>
      </c>
      <c r="H531" s="123">
        <v>0</v>
      </c>
      <c r="I531" s="124">
        <v>1025.3699999999999</v>
      </c>
      <c r="J531" s="125">
        <v>1</v>
      </c>
      <c r="K531" s="127">
        <f>IF(Model_dem!$G531="---","---",(Model_dem!$G531/L531)-1)</f>
        <v>1.2048192771084265E-2</v>
      </c>
      <c r="L531" s="77">
        <f>IF(AND(Model_dem!$B531=0,Model_dem!$D531=0),Model_dem!$G531,L530)</f>
        <v>664</v>
      </c>
      <c r="M531" s="78" t="str">
        <f t="shared" si="8"/>
        <v>Cardinality-constrained</v>
      </c>
      <c r="N531" s="22"/>
    </row>
    <row r="532" spans="1:14" x14ac:dyDescent="0.3">
      <c r="A532" t="s">
        <v>519</v>
      </c>
      <c r="B532" s="1">
        <v>1</v>
      </c>
      <c r="C532" s="1" t="s">
        <v>28</v>
      </c>
      <c r="D532" s="1">
        <v>10</v>
      </c>
      <c r="E532" s="1">
        <v>0.15</v>
      </c>
      <c r="F532" s="1" t="s">
        <v>0</v>
      </c>
      <c r="G532" s="122">
        <v>672</v>
      </c>
      <c r="H532" s="123">
        <v>0</v>
      </c>
      <c r="I532" s="124">
        <v>939.83</v>
      </c>
      <c r="J532" s="125">
        <v>1</v>
      </c>
      <c r="K532" s="127">
        <f>IF(Model_dem!$G532="---","---",(Model_dem!$G532/L532)-1)</f>
        <v>1.2048192771084265E-2</v>
      </c>
      <c r="L532" s="77">
        <f>IF(AND(Model_dem!$B532=0,Model_dem!$D532=0),Model_dem!$G532,L531)</f>
        <v>664</v>
      </c>
      <c r="M532" s="78" t="str">
        <f t="shared" si="8"/>
        <v>Cardinality-constrained</v>
      </c>
      <c r="N532" s="22"/>
    </row>
    <row r="533" spans="1:14" x14ac:dyDescent="0.3">
      <c r="A533" t="s">
        <v>519</v>
      </c>
      <c r="B533" s="1">
        <v>1</v>
      </c>
      <c r="C533" s="1" t="s">
        <v>28</v>
      </c>
      <c r="D533" s="1">
        <v>10</v>
      </c>
      <c r="E533" s="1">
        <v>0.2</v>
      </c>
      <c r="F533" s="1" t="s">
        <v>0</v>
      </c>
      <c r="G533" s="122">
        <v>675</v>
      </c>
      <c r="H533" s="123">
        <v>0</v>
      </c>
      <c r="I533" s="124">
        <v>769.42</v>
      </c>
      <c r="J533" s="125">
        <v>0.99299999999999999</v>
      </c>
      <c r="K533" s="127">
        <f>IF(Model_dem!$G533="---","---",(Model_dem!$G533/L533)-1)</f>
        <v>1.6566265060240948E-2</v>
      </c>
      <c r="L533" s="77">
        <f>IF(AND(Model_dem!$B533=0,Model_dem!$D533=0),Model_dem!$G533,L532)</f>
        <v>664</v>
      </c>
      <c r="M533" s="78" t="str">
        <f t="shared" si="8"/>
        <v>Cardinality-constrained</v>
      </c>
      <c r="N533" s="22"/>
    </row>
    <row r="534" spans="1:14" x14ac:dyDescent="0.3">
      <c r="A534" t="s">
        <v>519</v>
      </c>
      <c r="B534" s="1">
        <v>1</v>
      </c>
      <c r="C534" s="1" t="s">
        <v>28</v>
      </c>
      <c r="D534" s="1">
        <v>25</v>
      </c>
      <c r="E534" s="1">
        <v>0.05</v>
      </c>
      <c r="F534" s="1" t="s">
        <v>0</v>
      </c>
      <c r="G534" s="122">
        <v>672</v>
      </c>
      <c r="H534" s="123">
        <v>0</v>
      </c>
      <c r="I534" s="124">
        <v>794.12</v>
      </c>
      <c r="J534" s="125">
        <v>0.47699999999999998</v>
      </c>
      <c r="K534" s="127">
        <f>IF(Model_dem!$G534="---","---",(Model_dem!$G534/L534)-1)</f>
        <v>1.2048192771084265E-2</v>
      </c>
      <c r="L534" s="77">
        <f>IF(AND(Model_dem!$B534=0,Model_dem!$D534=0),Model_dem!$G534,L533)</f>
        <v>664</v>
      </c>
      <c r="M534" s="78" t="str">
        <f t="shared" si="8"/>
        <v>Cardinality-constrained</v>
      </c>
      <c r="N534" s="22"/>
    </row>
    <row r="535" spans="1:14" x14ac:dyDescent="0.3">
      <c r="A535" t="s">
        <v>519</v>
      </c>
      <c r="B535" s="1">
        <v>1</v>
      </c>
      <c r="C535" s="1" t="s">
        <v>28</v>
      </c>
      <c r="D535" s="1">
        <v>25</v>
      </c>
      <c r="E535" s="1">
        <v>0.1</v>
      </c>
      <c r="F535" s="1" t="s">
        <v>0</v>
      </c>
      <c r="G535" s="122">
        <v>675</v>
      </c>
      <c r="H535" s="123">
        <v>0</v>
      </c>
      <c r="I535" s="124">
        <v>925.37</v>
      </c>
      <c r="J535" s="125">
        <v>2.1999999999999999E-2</v>
      </c>
      <c r="K535" s="127">
        <f>IF(Model_dem!$G535="---","---",(Model_dem!$G535/L535)-1)</f>
        <v>1.6566265060240948E-2</v>
      </c>
      <c r="L535" s="77">
        <f>IF(AND(Model_dem!$B535=0,Model_dem!$D535=0),Model_dem!$G535,L534)</f>
        <v>664</v>
      </c>
      <c r="M535" s="78" t="str">
        <f t="shared" si="8"/>
        <v>Cardinality-constrained</v>
      </c>
      <c r="N535" s="22"/>
    </row>
    <row r="536" spans="1:14" x14ac:dyDescent="0.3">
      <c r="A536" t="s">
        <v>519</v>
      </c>
      <c r="B536" s="1">
        <v>1</v>
      </c>
      <c r="C536" s="1" t="s">
        <v>28</v>
      </c>
      <c r="D536" s="1">
        <v>25</v>
      </c>
      <c r="E536" s="1">
        <v>0.15</v>
      </c>
      <c r="F536" s="1" t="s">
        <v>0</v>
      </c>
      <c r="G536" s="122">
        <v>675</v>
      </c>
      <c r="H536" s="123">
        <v>0</v>
      </c>
      <c r="I536" s="124">
        <v>111.8</v>
      </c>
      <c r="J536" s="125">
        <v>0.74</v>
      </c>
      <c r="K536" s="127">
        <f>IF(Model_dem!$G536="---","---",(Model_dem!$G536/L536)-1)</f>
        <v>1.6566265060240948E-2</v>
      </c>
      <c r="L536" s="77">
        <f>IF(AND(Model_dem!$B536=0,Model_dem!$D536=0),Model_dem!$G536,L535)</f>
        <v>664</v>
      </c>
      <c r="M536" s="78" t="str">
        <f t="shared" si="8"/>
        <v>Cardinality-constrained</v>
      </c>
      <c r="N536" s="22"/>
    </row>
    <row r="537" spans="1:14" x14ac:dyDescent="0.3">
      <c r="A537" t="s">
        <v>519</v>
      </c>
      <c r="B537" s="1">
        <v>1</v>
      </c>
      <c r="C537" s="1" t="s">
        <v>28</v>
      </c>
      <c r="D537" s="1">
        <v>25</v>
      </c>
      <c r="E537" s="1">
        <v>0.2</v>
      </c>
      <c r="F537" s="1" t="s">
        <v>0</v>
      </c>
      <c r="G537" s="122">
        <v>703</v>
      </c>
      <c r="H537" s="123">
        <v>0</v>
      </c>
      <c r="I537" s="124">
        <v>687</v>
      </c>
      <c r="J537" s="125">
        <v>0.96099999999999997</v>
      </c>
      <c r="K537" s="127">
        <f>IF(Model_dem!$G537="---","---",(Model_dem!$G537/L537)-1)</f>
        <v>5.8734939759036209E-2</v>
      </c>
      <c r="L537" s="77">
        <f>IF(AND(Model_dem!$B537=0,Model_dem!$D537=0),Model_dem!$G537,L536)</f>
        <v>664</v>
      </c>
      <c r="M537" s="78" t="str">
        <f t="shared" si="8"/>
        <v>Cardinality-constrained</v>
      </c>
      <c r="N537" s="22"/>
    </row>
    <row r="538" spans="1:14" x14ac:dyDescent="0.3">
      <c r="A538" t="s">
        <v>519</v>
      </c>
      <c r="B538" s="1">
        <v>1</v>
      </c>
      <c r="C538" s="1" t="s">
        <v>28</v>
      </c>
      <c r="D538" s="1">
        <v>50</v>
      </c>
      <c r="E538" s="1">
        <v>0.05</v>
      </c>
      <c r="F538" s="1" t="s">
        <v>0</v>
      </c>
      <c r="G538" s="122">
        <v>675</v>
      </c>
      <c r="H538" s="123">
        <v>0</v>
      </c>
      <c r="I538" s="124">
        <v>638.80999999999995</v>
      </c>
      <c r="J538" s="125">
        <v>0</v>
      </c>
      <c r="K538" s="127">
        <f>IF(Model_dem!$G538="---","---",(Model_dem!$G538/L538)-1)</f>
        <v>1.6566265060240948E-2</v>
      </c>
      <c r="L538" s="77">
        <f>IF(AND(Model_dem!$B538=0,Model_dem!$D538=0),Model_dem!$G538,L537)</f>
        <v>664</v>
      </c>
      <c r="M538" s="78" t="str">
        <f t="shared" si="8"/>
        <v>Cardinality-constrained</v>
      </c>
      <c r="N538" s="22"/>
    </row>
    <row r="539" spans="1:14" x14ac:dyDescent="0.3">
      <c r="A539" t="s">
        <v>519</v>
      </c>
      <c r="B539" s="1">
        <v>1</v>
      </c>
      <c r="C539" s="1" t="s">
        <v>28</v>
      </c>
      <c r="D539" s="1">
        <v>50</v>
      </c>
      <c r="E539" s="1">
        <v>0.1</v>
      </c>
      <c r="F539" s="1" t="s">
        <v>0</v>
      </c>
      <c r="G539" s="122">
        <v>675</v>
      </c>
      <c r="H539" s="123">
        <v>0</v>
      </c>
      <c r="I539" s="124">
        <v>465.81</v>
      </c>
      <c r="J539" s="125">
        <v>2.1999999999999999E-2</v>
      </c>
      <c r="K539" s="127">
        <f>IF(Model_dem!$G539="---","---",(Model_dem!$G539/L539)-1)</f>
        <v>1.6566265060240948E-2</v>
      </c>
      <c r="L539" s="77">
        <f>IF(AND(Model_dem!$B539=0,Model_dem!$D539=0),Model_dem!$G539,L538)</f>
        <v>664</v>
      </c>
      <c r="M539" s="78" t="str">
        <f t="shared" si="8"/>
        <v>Cardinality-constrained</v>
      </c>
      <c r="N539" s="22"/>
    </row>
    <row r="540" spans="1:14" x14ac:dyDescent="0.3">
      <c r="A540" t="s">
        <v>519</v>
      </c>
      <c r="B540" s="1">
        <v>1</v>
      </c>
      <c r="C540" s="1" t="s">
        <v>28</v>
      </c>
      <c r="D540" s="1">
        <v>50</v>
      </c>
      <c r="E540" s="1">
        <v>0.15</v>
      </c>
      <c r="F540" s="1" t="s">
        <v>1</v>
      </c>
      <c r="G540" s="122">
        <v>1026</v>
      </c>
      <c r="H540" s="123">
        <v>0.28610000000000002</v>
      </c>
      <c r="I540" s="124">
        <v>3600.06</v>
      </c>
      <c r="J540" s="125">
        <v>7.9000000000000001E-2</v>
      </c>
      <c r="K540" s="127">
        <f>IF(Model_dem!$G540="---","---",(Model_dem!$G540/L540)-1)</f>
        <v>0.54518072289156616</v>
      </c>
      <c r="L540" s="77">
        <f>IF(AND(Model_dem!$B540=0,Model_dem!$D540=0),Model_dem!$G540,L539)</f>
        <v>664</v>
      </c>
      <c r="M540" s="78" t="str">
        <f t="shared" si="8"/>
        <v>Cardinality-constrained</v>
      </c>
      <c r="N540" s="22"/>
    </row>
    <row r="541" spans="1:14" x14ac:dyDescent="0.3">
      <c r="A541" t="s">
        <v>519</v>
      </c>
      <c r="B541" s="1">
        <v>1</v>
      </c>
      <c r="C541" s="1" t="s">
        <v>28</v>
      </c>
      <c r="D541" s="1">
        <v>50</v>
      </c>
      <c r="E541" s="1">
        <v>0.2</v>
      </c>
      <c r="F541" s="1" t="s">
        <v>2</v>
      </c>
      <c r="G541" s="122" t="s">
        <v>3</v>
      </c>
      <c r="H541" s="123" t="s">
        <v>3</v>
      </c>
      <c r="I541" s="124">
        <v>3600.08</v>
      </c>
      <c r="J541" s="122"/>
      <c r="K541" s="127" t="str">
        <f>IF(Model_dem!$G541="---","---",(Model_dem!$G541/L541)-1)</f>
        <v>---</v>
      </c>
      <c r="L541" s="77">
        <f>IF(AND(Model_dem!$B541=0,Model_dem!$D541=0),Model_dem!$G541,L540)</f>
        <v>664</v>
      </c>
      <c r="M541" s="78" t="str">
        <f t="shared" si="8"/>
        <v>Cardinality-constrained</v>
      </c>
      <c r="N541" s="22"/>
    </row>
    <row r="542" spans="1:14" x14ac:dyDescent="0.3">
      <c r="A542" t="s">
        <v>519</v>
      </c>
      <c r="B542" s="1">
        <v>2</v>
      </c>
      <c r="C542" s="1" t="s">
        <v>29</v>
      </c>
      <c r="D542" s="1">
        <v>5</v>
      </c>
      <c r="E542" s="1">
        <v>0.05</v>
      </c>
      <c r="F542" s="1" t="s">
        <v>0</v>
      </c>
      <c r="G542" s="122">
        <v>672</v>
      </c>
      <c r="H542" s="123">
        <v>0</v>
      </c>
      <c r="I542" s="124">
        <v>444.71</v>
      </c>
      <c r="J542" s="125">
        <v>0.47699999999999998</v>
      </c>
      <c r="K542" s="127">
        <f>IF(Model_dem!$G542="---","---",(Model_dem!$G542/L542)-1)</f>
        <v>1.2048192771084265E-2</v>
      </c>
      <c r="L542" s="77">
        <f>IF(AND(Model_dem!$B542=0,Model_dem!$D542=0),Model_dem!$G542,L541)</f>
        <v>664</v>
      </c>
      <c r="M542" s="78" t="str">
        <f t="shared" si="8"/>
        <v>Knapsack</v>
      </c>
      <c r="N542" s="22"/>
    </row>
    <row r="543" spans="1:14" x14ac:dyDescent="0.3">
      <c r="A543" t="s">
        <v>519</v>
      </c>
      <c r="B543" s="1">
        <v>2</v>
      </c>
      <c r="C543" s="1" t="s">
        <v>29</v>
      </c>
      <c r="D543" s="1">
        <v>5</v>
      </c>
      <c r="E543" s="1">
        <v>0.1</v>
      </c>
      <c r="F543" s="1" t="s">
        <v>0</v>
      </c>
      <c r="G543" s="122">
        <v>672</v>
      </c>
      <c r="H543" s="123">
        <v>0</v>
      </c>
      <c r="I543" s="124">
        <v>639.66</v>
      </c>
      <c r="J543" s="125">
        <v>1</v>
      </c>
      <c r="K543" s="127">
        <f>IF(Model_dem!$G543="---","---",(Model_dem!$G543/L543)-1)</f>
        <v>1.2048192771084265E-2</v>
      </c>
      <c r="L543" s="77">
        <f>IF(AND(Model_dem!$B543=0,Model_dem!$D543=0),Model_dem!$G543,L542)</f>
        <v>664</v>
      </c>
      <c r="M543" s="78" t="str">
        <f t="shared" si="8"/>
        <v>Knapsack</v>
      </c>
      <c r="N543" s="22"/>
    </row>
    <row r="544" spans="1:14" x14ac:dyDescent="0.3">
      <c r="A544" t="s">
        <v>519</v>
      </c>
      <c r="B544" s="1">
        <v>2</v>
      </c>
      <c r="C544" s="1" t="s">
        <v>29</v>
      </c>
      <c r="D544" s="1">
        <v>5</v>
      </c>
      <c r="E544" s="1">
        <v>0.15</v>
      </c>
      <c r="F544" s="1" t="s">
        <v>0</v>
      </c>
      <c r="G544" s="122">
        <v>672</v>
      </c>
      <c r="H544" s="123">
        <v>0</v>
      </c>
      <c r="I544" s="124">
        <v>896.85</v>
      </c>
      <c r="J544" s="125">
        <v>1</v>
      </c>
      <c r="K544" s="127">
        <f>IF(Model_dem!$G544="---","---",(Model_dem!$G544/L544)-1)</f>
        <v>1.2048192771084265E-2</v>
      </c>
      <c r="L544" s="77">
        <f>IF(AND(Model_dem!$B544=0,Model_dem!$D544=0),Model_dem!$G544,L543)</f>
        <v>664</v>
      </c>
      <c r="M544" s="78" t="str">
        <f t="shared" si="8"/>
        <v>Knapsack</v>
      </c>
      <c r="N544" s="22"/>
    </row>
    <row r="545" spans="1:14" x14ac:dyDescent="0.3">
      <c r="A545" t="s">
        <v>519</v>
      </c>
      <c r="B545" s="1">
        <v>2</v>
      </c>
      <c r="C545" s="1" t="s">
        <v>29</v>
      </c>
      <c r="D545" s="1">
        <v>5</v>
      </c>
      <c r="E545" s="1">
        <v>0.2</v>
      </c>
      <c r="F545" s="1" t="s">
        <v>0</v>
      </c>
      <c r="G545" s="122">
        <v>672</v>
      </c>
      <c r="H545" s="123">
        <v>0</v>
      </c>
      <c r="I545" s="124">
        <v>507.09</v>
      </c>
      <c r="J545" s="125">
        <v>1</v>
      </c>
      <c r="K545" s="127">
        <f>IF(Model_dem!$G545="---","---",(Model_dem!$G545/L545)-1)</f>
        <v>1.2048192771084265E-2</v>
      </c>
      <c r="L545" s="77">
        <f>IF(AND(Model_dem!$B545=0,Model_dem!$D545=0),Model_dem!$G545,L544)</f>
        <v>664</v>
      </c>
      <c r="M545" s="78" t="str">
        <f t="shared" si="8"/>
        <v>Knapsack</v>
      </c>
      <c r="N545" s="22"/>
    </row>
    <row r="546" spans="1:14" x14ac:dyDescent="0.3">
      <c r="A546" t="s">
        <v>519</v>
      </c>
      <c r="B546" s="1">
        <v>2</v>
      </c>
      <c r="C546" s="1" t="s">
        <v>29</v>
      </c>
      <c r="D546" s="1">
        <v>10</v>
      </c>
      <c r="E546" s="1">
        <v>0.05</v>
      </c>
      <c r="F546" s="1" t="s">
        <v>0</v>
      </c>
      <c r="G546" s="122">
        <v>672</v>
      </c>
      <c r="H546" s="123">
        <v>0</v>
      </c>
      <c r="I546" s="124">
        <v>633.16</v>
      </c>
      <c r="J546" s="125">
        <v>0.47699999999999998</v>
      </c>
      <c r="K546" s="127">
        <f>IF(Model_dem!$G546="---","---",(Model_dem!$G546/L546)-1)</f>
        <v>1.2048192771084265E-2</v>
      </c>
      <c r="L546" s="77">
        <f>IF(AND(Model_dem!$B546=0,Model_dem!$D546=0),Model_dem!$G546,L545)</f>
        <v>664</v>
      </c>
      <c r="M546" s="78" t="str">
        <f t="shared" si="8"/>
        <v>Knapsack</v>
      </c>
      <c r="N546" s="22"/>
    </row>
    <row r="547" spans="1:14" x14ac:dyDescent="0.3">
      <c r="A547" t="s">
        <v>519</v>
      </c>
      <c r="B547" s="1">
        <v>2</v>
      </c>
      <c r="C547" s="1" t="s">
        <v>29</v>
      </c>
      <c r="D547" s="1">
        <v>10</v>
      </c>
      <c r="E547" s="1">
        <v>0.1</v>
      </c>
      <c r="F547" s="1" t="s">
        <v>0</v>
      </c>
      <c r="G547" s="122">
        <v>672</v>
      </c>
      <c r="H547" s="123">
        <v>0</v>
      </c>
      <c r="I547" s="124">
        <v>597.08000000000004</v>
      </c>
      <c r="J547" s="125">
        <v>1</v>
      </c>
      <c r="K547" s="127">
        <f>IF(Model_dem!$G547="---","---",(Model_dem!$G547/L547)-1)</f>
        <v>1.2048192771084265E-2</v>
      </c>
      <c r="L547" s="77">
        <f>IF(AND(Model_dem!$B547=0,Model_dem!$D547=0),Model_dem!$G547,L546)</f>
        <v>664</v>
      </c>
      <c r="M547" s="78" t="str">
        <f t="shared" si="8"/>
        <v>Knapsack</v>
      </c>
      <c r="N547" s="22"/>
    </row>
    <row r="548" spans="1:14" x14ac:dyDescent="0.3">
      <c r="A548" t="s">
        <v>519</v>
      </c>
      <c r="B548" s="1">
        <v>2</v>
      </c>
      <c r="C548" s="1" t="s">
        <v>29</v>
      </c>
      <c r="D548" s="1">
        <v>10</v>
      </c>
      <c r="E548" s="1">
        <v>0.15</v>
      </c>
      <c r="F548" s="1" t="s">
        <v>0</v>
      </c>
      <c r="G548" s="122">
        <v>674</v>
      </c>
      <c r="H548" s="123">
        <v>0</v>
      </c>
      <c r="I548" s="124">
        <v>483.63</v>
      </c>
      <c r="J548" s="125">
        <v>1</v>
      </c>
      <c r="K548" s="127">
        <f>IF(Model_dem!$G548="---","---",(Model_dem!$G548/L548)-1)</f>
        <v>1.5060240963855387E-2</v>
      </c>
      <c r="L548" s="77">
        <f>IF(AND(Model_dem!$B548=0,Model_dem!$D548=0),Model_dem!$G548,L547)</f>
        <v>664</v>
      </c>
      <c r="M548" s="78" t="str">
        <f t="shared" si="8"/>
        <v>Knapsack</v>
      </c>
      <c r="N548" s="22"/>
    </row>
    <row r="549" spans="1:14" x14ac:dyDescent="0.3">
      <c r="A549" t="s">
        <v>519</v>
      </c>
      <c r="B549" s="1">
        <v>2</v>
      </c>
      <c r="C549" s="1" t="s">
        <v>29</v>
      </c>
      <c r="D549" s="1">
        <v>10</v>
      </c>
      <c r="E549" s="1">
        <v>0.2</v>
      </c>
      <c r="F549" s="1" t="s">
        <v>0</v>
      </c>
      <c r="G549" s="122">
        <v>675</v>
      </c>
      <c r="H549" s="123">
        <v>0</v>
      </c>
      <c r="I549" s="124">
        <v>296.32</v>
      </c>
      <c r="J549" s="125">
        <v>0.99299999999999999</v>
      </c>
      <c r="K549" s="127">
        <f>IF(Model_dem!$G549="---","---",(Model_dem!$G549/L549)-1)</f>
        <v>1.6566265060240948E-2</v>
      </c>
      <c r="L549" s="77">
        <f>IF(AND(Model_dem!$B549=0,Model_dem!$D549=0),Model_dem!$G549,L548)</f>
        <v>664</v>
      </c>
      <c r="M549" s="78" t="str">
        <f t="shared" si="8"/>
        <v>Knapsack</v>
      </c>
      <c r="N549" s="22"/>
    </row>
    <row r="550" spans="1:14" x14ac:dyDescent="0.3">
      <c r="A550" t="s">
        <v>519</v>
      </c>
      <c r="B550" s="1">
        <v>2</v>
      </c>
      <c r="C550" s="1" t="s">
        <v>29</v>
      </c>
      <c r="D550" s="1">
        <v>25</v>
      </c>
      <c r="E550" s="1">
        <v>0.05</v>
      </c>
      <c r="F550" s="1" t="s">
        <v>0</v>
      </c>
      <c r="G550" s="122">
        <v>672</v>
      </c>
      <c r="H550" s="123">
        <v>0</v>
      </c>
      <c r="I550" s="124">
        <v>545.66999999999996</v>
      </c>
      <c r="J550" s="125">
        <v>0.47699999999999998</v>
      </c>
      <c r="K550" s="127">
        <f>IF(Model_dem!$G550="---","---",(Model_dem!$G550/L550)-1)</f>
        <v>1.2048192771084265E-2</v>
      </c>
      <c r="L550" s="77">
        <f>IF(AND(Model_dem!$B550=0,Model_dem!$D550=0),Model_dem!$G550,L549)</f>
        <v>664</v>
      </c>
      <c r="M550" s="78" t="str">
        <f t="shared" si="8"/>
        <v>Knapsack</v>
      </c>
      <c r="N550" s="22"/>
    </row>
    <row r="551" spans="1:14" x14ac:dyDescent="0.3">
      <c r="A551" t="s">
        <v>519</v>
      </c>
      <c r="B551" s="1">
        <v>2</v>
      </c>
      <c r="C551" s="1" t="s">
        <v>29</v>
      </c>
      <c r="D551" s="1">
        <v>25</v>
      </c>
      <c r="E551" s="1">
        <v>0.1</v>
      </c>
      <c r="F551" s="1" t="s">
        <v>0</v>
      </c>
      <c r="G551" s="122">
        <v>675</v>
      </c>
      <c r="H551" s="123">
        <v>0</v>
      </c>
      <c r="I551" s="124">
        <v>666.12</v>
      </c>
      <c r="J551" s="125">
        <v>2.1999999999999999E-2</v>
      </c>
      <c r="K551" s="127">
        <f>IF(Model_dem!$G551="---","---",(Model_dem!$G551/L551)-1)</f>
        <v>1.6566265060240948E-2</v>
      </c>
      <c r="L551" s="77">
        <f>IF(AND(Model_dem!$B551=0,Model_dem!$D551=0),Model_dem!$G551,L550)</f>
        <v>664</v>
      </c>
      <c r="M551" s="78" t="str">
        <f t="shared" si="8"/>
        <v>Knapsack</v>
      </c>
      <c r="N551" s="22"/>
    </row>
    <row r="552" spans="1:14" x14ac:dyDescent="0.3">
      <c r="A552" t="s">
        <v>519</v>
      </c>
      <c r="B552" s="1">
        <v>2</v>
      </c>
      <c r="C552" s="1" t="s">
        <v>29</v>
      </c>
      <c r="D552" s="1">
        <v>25</v>
      </c>
      <c r="E552" s="1">
        <v>0.15</v>
      </c>
      <c r="F552" s="1" t="s">
        <v>0</v>
      </c>
      <c r="G552" s="122">
        <v>708</v>
      </c>
      <c r="H552" s="123">
        <v>0</v>
      </c>
      <c r="I552" s="124">
        <v>510.46</v>
      </c>
      <c r="J552" s="125">
        <v>0.90900000000000003</v>
      </c>
      <c r="K552" s="127">
        <f>IF(Model_dem!$G552="---","---",(Model_dem!$G552/L552)-1)</f>
        <v>6.6265060240963791E-2</v>
      </c>
      <c r="L552" s="77">
        <f>IF(AND(Model_dem!$B552=0,Model_dem!$D552=0),Model_dem!$G552,L551)</f>
        <v>664</v>
      </c>
      <c r="M552" s="78" t="str">
        <f t="shared" si="8"/>
        <v>Knapsack</v>
      </c>
      <c r="N552" s="22"/>
    </row>
    <row r="553" spans="1:14" x14ac:dyDescent="0.3">
      <c r="A553" t="s">
        <v>519</v>
      </c>
      <c r="B553" s="1">
        <v>2</v>
      </c>
      <c r="C553" s="1" t="s">
        <v>29</v>
      </c>
      <c r="D553" s="1">
        <v>25</v>
      </c>
      <c r="E553" s="1">
        <v>0.2</v>
      </c>
      <c r="F553" s="1" t="s">
        <v>0</v>
      </c>
      <c r="G553" s="122">
        <v>766</v>
      </c>
      <c r="H553" s="123">
        <v>0</v>
      </c>
      <c r="I553" s="124">
        <v>2479.67</v>
      </c>
      <c r="J553" s="125">
        <v>0.995</v>
      </c>
      <c r="K553" s="127">
        <f>IF(Model_dem!$G553="---","---",(Model_dem!$G553/L553)-1)</f>
        <v>0.15361445783132521</v>
      </c>
      <c r="L553" s="77">
        <f>IF(AND(Model_dem!$B553=0,Model_dem!$D553=0),Model_dem!$G553,L552)</f>
        <v>664</v>
      </c>
      <c r="M553" s="78" t="str">
        <f t="shared" si="8"/>
        <v>Knapsack</v>
      </c>
      <c r="N553" s="22"/>
    </row>
    <row r="554" spans="1:14" x14ac:dyDescent="0.3">
      <c r="A554" t="s">
        <v>519</v>
      </c>
      <c r="B554" s="1">
        <v>2</v>
      </c>
      <c r="C554" s="1" t="s">
        <v>29</v>
      </c>
      <c r="D554" s="1">
        <v>50</v>
      </c>
      <c r="E554" s="1">
        <v>0.05</v>
      </c>
      <c r="F554" s="1" t="s">
        <v>0</v>
      </c>
      <c r="G554" s="122">
        <v>675</v>
      </c>
      <c r="H554" s="123">
        <v>0</v>
      </c>
      <c r="I554" s="124">
        <v>669.77</v>
      </c>
      <c r="J554" s="125">
        <v>0</v>
      </c>
      <c r="K554" s="127">
        <f>IF(Model_dem!$G554="---","---",(Model_dem!$G554/L554)-1)</f>
        <v>1.6566265060240948E-2</v>
      </c>
      <c r="L554" s="77">
        <f>IF(AND(Model_dem!$B554=0,Model_dem!$D554=0),Model_dem!$G554,L553)</f>
        <v>664</v>
      </c>
      <c r="M554" s="78" t="str">
        <f t="shared" si="8"/>
        <v>Knapsack</v>
      </c>
      <c r="N554" s="22"/>
    </row>
    <row r="555" spans="1:14" x14ac:dyDescent="0.3">
      <c r="A555" t="s">
        <v>519</v>
      </c>
      <c r="B555" s="1">
        <v>2</v>
      </c>
      <c r="C555" s="1" t="s">
        <v>29</v>
      </c>
      <c r="D555" s="1">
        <v>50</v>
      </c>
      <c r="E555" s="1">
        <v>0.1</v>
      </c>
      <c r="F555" s="1" t="s">
        <v>0</v>
      </c>
      <c r="G555" s="122">
        <v>701</v>
      </c>
      <c r="H555" s="123">
        <v>0</v>
      </c>
      <c r="I555" s="124">
        <v>409.01</v>
      </c>
      <c r="J555" s="125">
        <v>1.0999999999999999E-2</v>
      </c>
      <c r="K555" s="127">
        <f>IF(Model_dem!$G555="---","---",(Model_dem!$G555/L555)-1)</f>
        <v>5.5722891566265087E-2</v>
      </c>
      <c r="L555" s="77">
        <f>IF(AND(Model_dem!$B555=0,Model_dem!$D555=0),Model_dem!$G555,L554)</f>
        <v>664</v>
      </c>
      <c r="M555" s="78" t="str">
        <f t="shared" si="8"/>
        <v>Knapsack</v>
      </c>
      <c r="N555" s="22"/>
    </row>
    <row r="556" spans="1:14" x14ac:dyDescent="0.3">
      <c r="A556" t="s">
        <v>519</v>
      </c>
      <c r="B556" s="1">
        <v>2</v>
      </c>
      <c r="C556" s="1" t="s">
        <v>29</v>
      </c>
      <c r="D556" s="1">
        <v>50</v>
      </c>
      <c r="E556" s="1">
        <v>0.15</v>
      </c>
      <c r="F556" s="1" t="s">
        <v>2</v>
      </c>
      <c r="G556" s="122" t="s">
        <v>3</v>
      </c>
      <c r="H556" s="123" t="s">
        <v>3</v>
      </c>
      <c r="I556" s="124">
        <v>3600.08</v>
      </c>
      <c r="J556" s="122"/>
      <c r="K556" s="127" t="str">
        <f>IF(Model_dem!$G556="---","---",(Model_dem!$G556/L556)-1)</f>
        <v>---</v>
      </c>
      <c r="L556" s="77">
        <f>IF(AND(Model_dem!$B556=0,Model_dem!$D556=0),Model_dem!$G556,L555)</f>
        <v>664</v>
      </c>
      <c r="M556" s="78" t="str">
        <f t="shared" si="8"/>
        <v>Knapsack</v>
      </c>
      <c r="N556" s="22"/>
    </row>
    <row r="557" spans="1:14" x14ac:dyDescent="0.3">
      <c r="A557" t="s">
        <v>519</v>
      </c>
      <c r="B557" s="1">
        <v>2</v>
      </c>
      <c r="C557" s="1" t="s">
        <v>29</v>
      </c>
      <c r="D557" s="1">
        <v>50</v>
      </c>
      <c r="E557" s="1">
        <v>0.2</v>
      </c>
      <c r="F557" s="1" t="s">
        <v>2</v>
      </c>
      <c r="G557" s="122" t="s">
        <v>3</v>
      </c>
      <c r="H557" s="123" t="s">
        <v>3</v>
      </c>
      <c r="I557" s="124">
        <v>3600.05</v>
      </c>
      <c r="J557" s="122"/>
      <c r="K557" s="127" t="str">
        <f>IF(Model_dem!$G557="---","---",(Model_dem!$G557/L557)-1)</f>
        <v>---</v>
      </c>
      <c r="L557" s="77">
        <f>IF(AND(Model_dem!$B557=0,Model_dem!$D557=0),Model_dem!$G557,L556)</f>
        <v>664</v>
      </c>
      <c r="M557" s="78" t="str">
        <f t="shared" si="8"/>
        <v>Knapsack</v>
      </c>
      <c r="N557" s="22"/>
    </row>
    <row r="558" spans="1:14" hidden="1" x14ac:dyDescent="0.3">
      <c r="A558" t="s">
        <v>519</v>
      </c>
      <c r="B558" s="1">
        <v>3</v>
      </c>
      <c r="C558" s="1" t="s">
        <v>1930</v>
      </c>
      <c r="D558" s="1">
        <v>0</v>
      </c>
      <c r="E558" s="1">
        <v>0.05</v>
      </c>
      <c r="F558" s="1" t="s">
        <v>0</v>
      </c>
      <c r="G558" s="1">
        <v>725</v>
      </c>
      <c r="H558" s="75">
        <v>0</v>
      </c>
      <c r="I558" s="1">
        <v>432.06</v>
      </c>
      <c r="J558" s="76">
        <v>0</v>
      </c>
      <c r="K558" s="113">
        <f>IF(Model_dem!$G558="---","---",(Model_dem!$G558/L558)-1)</f>
        <v>9.1867469879518104E-2</v>
      </c>
      <c r="L558" s="77">
        <f>IF(AND(Model_dem!$B558=0,Model_dem!$D558=0),Model_dem!$G558,L557)</f>
        <v>664</v>
      </c>
      <c r="M558" s="78" t="str">
        <f t="shared" si="8"/>
        <v>Factor Model</v>
      </c>
      <c r="N558" s="22"/>
    </row>
    <row r="559" spans="1:14" hidden="1" x14ac:dyDescent="0.3">
      <c r="A559" t="s">
        <v>519</v>
      </c>
      <c r="B559" s="1">
        <v>3</v>
      </c>
      <c r="C559" s="1" t="s">
        <v>1930</v>
      </c>
      <c r="D559" s="1">
        <v>0</v>
      </c>
      <c r="E559" s="1">
        <v>0.1</v>
      </c>
      <c r="F559" s="1" t="s">
        <v>4</v>
      </c>
      <c r="G559" s="1" t="s">
        <v>3</v>
      </c>
      <c r="H559" s="75" t="s">
        <v>3</v>
      </c>
      <c r="I559" s="1">
        <v>0.28999999999999998</v>
      </c>
      <c r="J559" s="1"/>
      <c r="K559" s="113" t="str">
        <f>IF(Model_dem!$G559="---","---",(Model_dem!$G559/L559)-1)</f>
        <v>---</v>
      </c>
      <c r="L559" s="77">
        <f>IF(AND(Model_dem!$B559=0,Model_dem!$D559=0),Model_dem!$G559,L558)</f>
        <v>664</v>
      </c>
      <c r="M559" s="78" t="str">
        <f t="shared" si="8"/>
        <v>Factor Model</v>
      </c>
      <c r="N559" s="22"/>
    </row>
    <row r="560" spans="1:14" hidden="1" x14ac:dyDescent="0.3">
      <c r="A560" t="s">
        <v>519</v>
      </c>
      <c r="B560" s="1">
        <v>3</v>
      </c>
      <c r="C560" s="1" t="s">
        <v>1930</v>
      </c>
      <c r="D560" s="1">
        <v>0</v>
      </c>
      <c r="E560" s="1">
        <v>0.15</v>
      </c>
      <c r="F560" s="1" t="s">
        <v>4</v>
      </c>
      <c r="G560" s="1" t="s">
        <v>3</v>
      </c>
      <c r="H560" s="75" t="s">
        <v>3</v>
      </c>
      <c r="I560" s="1">
        <v>0.32</v>
      </c>
      <c r="J560" s="1"/>
      <c r="K560" s="113" t="str">
        <f>IF(Model_dem!$G560="---","---",(Model_dem!$G560/L560)-1)</f>
        <v>---</v>
      </c>
      <c r="L560" s="77">
        <f>IF(AND(Model_dem!$B560=0,Model_dem!$D560=0),Model_dem!$G560,L559)</f>
        <v>664</v>
      </c>
      <c r="M560" s="78" t="str">
        <f t="shared" si="8"/>
        <v>Factor Model</v>
      </c>
      <c r="N560" s="22"/>
    </row>
    <row r="561" spans="1:14" hidden="1" x14ac:dyDescent="0.3">
      <c r="A561" t="s">
        <v>519</v>
      </c>
      <c r="B561" s="1">
        <v>3</v>
      </c>
      <c r="C561" s="1" t="s">
        <v>1930</v>
      </c>
      <c r="D561" s="1">
        <v>0</v>
      </c>
      <c r="E561" s="1">
        <v>0.2</v>
      </c>
      <c r="F561" s="1" t="s">
        <v>4</v>
      </c>
      <c r="G561" s="1" t="s">
        <v>3</v>
      </c>
      <c r="H561" s="75" t="s">
        <v>3</v>
      </c>
      <c r="I561" s="1">
        <v>0.31</v>
      </c>
      <c r="J561" s="1"/>
      <c r="K561" s="113" t="str">
        <f>IF(Model_dem!$G561="---","---",(Model_dem!$G561/L561)-1)</f>
        <v>---</v>
      </c>
      <c r="L561" s="77">
        <f>IF(AND(Model_dem!$B561=0,Model_dem!$D561=0),Model_dem!$G561,L560)</f>
        <v>664</v>
      </c>
      <c r="M561" s="78" t="str">
        <f t="shared" si="8"/>
        <v>Factor Model</v>
      </c>
      <c r="N561" s="22"/>
    </row>
    <row r="562" spans="1:14" hidden="1" x14ac:dyDescent="0.3">
      <c r="A562" t="s">
        <v>519</v>
      </c>
      <c r="B562" s="1">
        <v>3</v>
      </c>
      <c r="C562" s="1" t="s">
        <v>1930</v>
      </c>
      <c r="D562" s="1">
        <v>10</v>
      </c>
      <c r="E562" s="1">
        <v>0.05</v>
      </c>
      <c r="F562" s="1" t="s">
        <v>0</v>
      </c>
      <c r="G562" s="1">
        <v>725</v>
      </c>
      <c r="H562" s="75">
        <v>0</v>
      </c>
      <c r="I562" s="1">
        <v>484.6</v>
      </c>
      <c r="J562" s="76">
        <v>0</v>
      </c>
      <c r="K562" s="113">
        <f>IF(Model_dem!$G562="---","---",(Model_dem!$G562/L562)-1)</f>
        <v>9.1867469879518104E-2</v>
      </c>
      <c r="L562" s="77">
        <f>IF(AND(Model_dem!$B562=0,Model_dem!$D562=0),Model_dem!$G562,L561)</f>
        <v>664</v>
      </c>
      <c r="M562" s="78" t="str">
        <f t="shared" si="8"/>
        <v>Factor Model</v>
      </c>
      <c r="N562" s="22"/>
    </row>
    <row r="563" spans="1:14" hidden="1" x14ac:dyDescent="0.3">
      <c r="A563" t="s">
        <v>519</v>
      </c>
      <c r="B563" s="1">
        <v>3</v>
      </c>
      <c r="C563" s="1" t="s">
        <v>1930</v>
      </c>
      <c r="D563" s="1">
        <v>10</v>
      </c>
      <c r="E563" s="1">
        <v>0.1</v>
      </c>
      <c r="F563" s="1" t="s">
        <v>4</v>
      </c>
      <c r="G563" s="1" t="s">
        <v>3</v>
      </c>
      <c r="H563" s="75" t="s">
        <v>3</v>
      </c>
      <c r="I563" s="1">
        <v>0.39</v>
      </c>
      <c r="J563" s="1"/>
      <c r="K563" s="113" t="str">
        <f>IF(Model_dem!$G563="---","---",(Model_dem!$G563/L563)-1)</f>
        <v>---</v>
      </c>
      <c r="L563" s="77">
        <f>IF(AND(Model_dem!$B563=0,Model_dem!$D563=0),Model_dem!$G563,L562)</f>
        <v>664</v>
      </c>
      <c r="M563" s="78" t="str">
        <f t="shared" si="8"/>
        <v>Factor Model</v>
      </c>
      <c r="N563" s="22"/>
    </row>
    <row r="564" spans="1:14" hidden="1" x14ac:dyDescent="0.3">
      <c r="A564" t="s">
        <v>519</v>
      </c>
      <c r="B564" s="1">
        <v>3</v>
      </c>
      <c r="C564" s="1" t="s">
        <v>1930</v>
      </c>
      <c r="D564" s="1">
        <v>10</v>
      </c>
      <c r="E564" s="1">
        <v>0.15</v>
      </c>
      <c r="F564" s="1" t="s">
        <v>4</v>
      </c>
      <c r="G564" s="1" t="s">
        <v>3</v>
      </c>
      <c r="H564" s="75" t="s">
        <v>3</v>
      </c>
      <c r="I564" s="1">
        <v>0.27</v>
      </c>
      <c r="J564" s="1"/>
      <c r="K564" s="113" t="str">
        <f>IF(Model_dem!$G564="---","---",(Model_dem!$G564/L564)-1)</f>
        <v>---</v>
      </c>
      <c r="L564" s="77">
        <f>IF(AND(Model_dem!$B564=0,Model_dem!$D564=0),Model_dem!$G564,L563)</f>
        <v>664</v>
      </c>
      <c r="M564" s="78" t="str">
        <f t="shared" si="8"/>
        <v>Factor Model</v>
      </c>
      <c r="N564" s="22"/>
    </row>
    <row r="565" spans="1:14" hidden="1" x14ac:dyDescent="0.3">
      <c r="A565" t="s">
        <v>519</v>
      </c>
      <c r="B565" s="1">
        <v>3</v>
      </c>
      <c r="C565" s="1" t="s">
        <v>1930</v>
      </c>
      <c r="D565" s="1">
        <v>10</v>
      </c>
      <c r="E565" s="1">
        <v>0.2</v>
      </c>
      <c r="F565" s="1" t="s">
        <v>4</v>
      </c>
      <c r="G565" s="1" t="s">
        <v>3</v>
      </c>
      <c r="H565" s="75" t="s">
        <v>3</v>
      </c>
      <c r="I565" s="1">
        <v>0.36</v>
      </c>
      <c r="J565" s="1"/>
      <c r="K565" s="113" t="str">
        <f>IF(Model_dem!$G565="---","---",(Model_dem!$G565/L565)-1)</f>
        <v>---</v>
      </c>
      <c r="L565" s="77">
        <f>IF(AND(Model_dem!$B565=0,Model_dem!$D565=0),Model_dem!$G565,L564)</f>
        <v>664</v>
      </c>
      <c r="M565" s="78" t="str">
        <f t="shared" si="8"/>
        <v>Factor Model</v>
      </c>
      <c r="N565" s="22"/>
    </row>
    <row r="566" spans="1:14" hidden="1" x14ac:dyDescent="0.3">
      <c r="A566" t="s">
        <v>519</v>
      </c>
      <c r="B566" s="1">
        <v>3</v>
      </c>
      <c r="C566" s="1" t="s">
        <v>1930</v>
      </c>
      <c r="D566" s="1">
        <v>25</v>
      </c>
      <c r="E566" s="1">
        <v>0.05</v>
      </c>
      <c r="F566" s="1" t="s">
        <v>0</v>
      </c>
      <c r="G566" s="1">
        <v>725</v>
      </c>
      <c r="H566" s="75">
        <v>0</v>
      </c>
      <c r="I566" s="1">
        <v>480.76</v>
      </c>
      <c r="J566" s="76">
        <v>0</v>
      </c>
      <c r="K566" s="113">
        <f>IF(Model_dem!$G566="---","---",(Model_dem!$G566/L566)-1)</f>
        <v>9.1867469879518104E-2</v>
      </c>
      <c r="L566" s="77">
        <f>IF(AND(Model_dem!$B566=0,Model_dem!$D566=0),Model_dem!$G566,L565)</f>
        <v>664</v>
      </c>
      <c r="M566" s="78" t="str">
        <f t="shared" si="8"/>
        <v>Factor Model</v>
      </c>
      <c r="N566" s="22"/>
    </row>
    <row r="567" spans="1:14" hidden="1" x14ac:dyDescent="0.3">
      <c r="A567" t="s">
        <v>519</v>
      </c>
      <c r="B567" s="1">
        <v>3</v>
      </c>
      <c r="C567" s="1" t="s">
        <v>1930</v>
      </c>
      <c r="D567" s="1">
        <v>25</v>
      </c>
      <c r="E567" s="1">
        <v>0.1</v>
      </c>
      <c r="F567" s="1" t="s">
        <v>4</v>
      </c>
      <c r="G567" s="1" t="s">
        <v>3</v>
      </c>
      <c r="H567" s="75" t="s">
        <v>3</v>
      </c>
      <c r="I567" s="1">
        <v>0.26</v>
      </c>
      <c r="J567" s="1"/>
      <c r="K567" s="113" t="str">
        <f>IF(Model_dem!$G567="---","---",(Model_dem!$G567/L567)-1)</f>
        <v>---</v>
      </c>
      <c r="L567" s="77">
        <f>IF(AND(Model_dem!$B567=0,Model_dem!$D567=0),Model_dem!$G567,L566)</f>
        <v>664</v>
      </c>
      <c r="M567" s="78" t="str">
        <f t="shared" si="8"/>
        <v>Factor Model</v>
      </c>
      <c r="N567" s="22"/>
    </row>
    <row r="568" spans="1:14" hidden="1" x14ac:dyDescent="0.3">
      <c r="A568" t="s">
        <v>519</v>
      </c>
      <c r="B568" s="1">
        <v>3</v>
      </c>
      <c r="C568" s="1" t="s">
        <v>1930</v>
      </c>
      <c r="D568" s="1">
        <v>25</v>
      </c>
      <c r="E568" s="1">
        <v>0.15</v>
      </c>
      <c r="F568" s="1" t="s">
        <v>4</v>
      </c>
      <c r="G568" s="1" t="s">
        <v>3</v>
      </c>
      <c r="H568" s="75" t="s">
        <v>3</v>
      </c>
      <c r="I568" s="1">
        <v>0.33</v>
      </c>
      <c r="J568" s="1"/>
      <c r="K568" s="113" t="str">
        <f>IF(Model_dem!$G568="---","---",(Model_dem!$G568/L568)-1)</f>
        <v>---</v>
      </c>
      <c r="L568" s="77">
        <f>IF(AND(Model_dem!$B568=0,Model_dem!$D568=0),Model_dem!$G568,L567)</f>
        <v>664</v>
      </c>
      <c r="M568" s="78" t="str">
        <f t="shared" si="8"/>
        <v>Factor Model</v>
      </c>
      <c r="N568" s="22"/>
    </row>
    <row r="569" spans="1:14" hidden="1" x14ac:dyDescent="0.3">
      <c r="A569" t="s">
        <v>519</v>
      </c>
      <c r="B569" s="1">
        <v>3</v>
      </c>
      <c r="C569" s="1" t="s">
        <v>1930</v>
      </c>
      <c r="D569" s="1">
        <v>25</v>
      </c>
      <c r="E569" s="1">
        <v>0.2</v>
      </c>
      <c r="F569" s="1" t="s">
        <v>4</v>
      </c>
      <c r="G569" s="1" t="s">
        <v>3</v>
      </c>
      <c r="H569" s="75" t="s">
        <v>3</v>
      </c>
      <c r="I569" s="1">
        <v>0.31</v>
      </c>
      <c r="J569" s="1"/>
      <c r="K569" s="113" t="str">
        <f>IF(Model_dem!$G569="---","---",(Model_dem!$G569/L569)-1)</f>
        <v>---</v>
      </c>
      <c r="L569" s="77">
        <f>IF(AND(Model_dem!$B569=0,Model_dem!$D569=0),Model_dem!$G569,L568)</f>
        <v>664</v>
      </c>
      <c r="M569" s="78" t="str">
        <f t="shared" si="8"/>
        <v>Factor Model</v>
      </c>
      <c r="N569" s="22"/>
    </row>
    <row r="570" spans="1:14" hidden="1" x14ac:dyDescent="0.3">
      <c r="A570" t="s">
        <v>519</v>
      </c>
      <c r="B570" s="1">
        <v>3</v>
      </c>
      <c r="C570" s="1" t="s">
        <v>1930</v>
      </c>
      <c r="D570" s="1">
        <v>50</v>
      </c>
      <c r="E570" s="1">
        <v>0.05</v>
      </c>
      <c r="F570" s="1" t="s">
        <v>0</v>
      </c>
      <c r="G570" s="1">
        <v>725</v>
      </c>
      <c r="H570" s="75">
        <v>0</v>
      </c>
      <c r="I570" s="1">
        <v>430.88</v>
      </c>
      <c r="J570" s="76">
        <v>0</v>
      </c>
      <c r="K570" s="113">
        <f>IF(Model_dem!$G570="---","---",(Model_dem!$G570/L570)-1)</f>
        <v>9.1867469879518104E-2</v>
      </c>
      <c r="L570" s="77">
        <f>IF(AND(Model_dem!$B570=0,Model_dem!$D570=0),Model_dem!$G570,L569)</f>
        <v>664</v>
      </c>
      <c r="M570" s="78" t="str">
        <f t="shared" si="8"/>
        <v>Factor Model</v>
      </c>
      <c r="N570" s="22"/>
    </row>
    <row r="571" spans="1:14" hidden="1" x14ac:dyDescent="0.3">
      <c r="A571" t="s">
        <v>519</v>
      </c>
      <c r="B571" s="1">
        <v>3</v>
      </c>
      <c r="C571" s="1" t="s">
        <v>1930</v>
      </c>
      <c r="D571" s="1">
        <v>50</v>
      </c>
      <c r="E571" s="1">
        <v>0.1</v>
      </c>
      <c r="F571" s="1" t="s">
        <v>4</v>
      </c>
      <c r="G571" s="1" t="s">
        <v>3</v>
      </c>
      <c r="H571" s="75" t="s">
        <v>3</v>
      </c>
      <c r="I571" s="1">
        <v>0.31</v>
      </c>
      <c r="J571" s="1"/>
      <c r="K571" s="113" t="str">
        <f>IF(Model_dem!$G571="---","---",(Model_dem!$G571/L571)-1)</f>
        <v>---</v>
      </c>
      <c r="L571" s="77">
        <f>IF(AND(Model_dem!$B571=0,Model_dem!$D571=0),Model_dem!$G571,L570)</f>
        <v>664</v>
      </c>
      <c r="M571" s="78" t="str">
        <f t="shared" si="8"/>
        <v>Factor Model</v>
      </c>
      <c r="N571" s="22"/>
    </row>
    <row r="572" spans="1:14" hidden="1" x14ac:dyDescent="0.3">
      <c r="A572" t="s">
        <v>519</v>
      </c>
      <c r="B572" s="1">
        <v>3</v>
      </c>
      <c r="C572" s="1" t="s">
        <v>1930</v>
      </c>
      <c r="D572" s="1">
        <v>50</v>
      </c>
      <c r="E572" s="1">
        <v>0.15</v>
      </c>
      <c r="F572" s="1" t="s">
        <v>4</v>
      </c>
      <c r="G572" s="1" t="s">
        <v>3</v>
      </c>
      <c r="H572" s="75" t="s">
        <v>3</v>
      </c>
      <c r="I572" s="1">
        <v>0.39</v>
      </c>
      <c r="J572" s="1"/>
      <c r="K572" s="113" t="str">
        <f>IF(Model_dem!$G572="---","---",(Model_dem!$G572/L572)-1)</f>
        <v>---</v>
      </c>
      <c r="L572" s="77">
        <f>IF(AND(Model_dem!$B572=0,Model_dem!$D572=0),Model_dem!$G572,L571)</f>
        <v>664</v>
      </c>
      <c r="M572" s="78" t="str">
        <f t="shared" si="8"/>
        <v>Factor Model</v>
      </c>
      <c r="N572" s="22"/>
    </row>
    <row r="573" spans="1:14" hidden="1" x14ac:dyDescent="0.3">
      <c r="A573" t="s">
        <v>519</v>
      </c>
      <c r="B573" s="1">
        <v>3</v>
      </c>
      <c r="C573" s="1" t="s">
        <v>1930</v>
      </c>
      <c r="D573" s="1">
        <v>50</v>
      </c>
      <c r="E573" s="1">
        <v>0.2</v>
      </c>
      <c r="F573" s="1" t="s">
        <v>4</v>
      </c>
      <c r="G573" s="1" t="s">
        <v>3</v>
      </c>
      <c r="H573" s="75" t="s">
        <v>3</v>
      </c>
      <c r="I573" s="1">
        <v>0.26</v>
      </c>
      <c r="J573" s="1"/>
      <c r="K573" s="113" t="str">
        <f>IF(Model_dem!$G573="---","---",(Model_dem!$G573/L573)-1)</f>
        <v>---</v>
      </c>
      <c r="L573" s="77">
        <f>IF(AND(Model_dem!$B573=0,Model_dem!$D573=0),Model_dem!$G573,L572)</f>
        <v>664</v>
      </c>
      <c r="M573" s="78" t="str">
        <f t="shared" si="8"/>
        <v>Factor Model</v>
      </c>
      <c r="N573" s="22"/>
    </row>
    <row r="574" spans="1:14" x14ac:dyDescent="0.3">
      <c r="A574" t="s">
        <v>522</v>
      </c>
      <c r="B574" s="1">
        <v>0</v>
      </c>
      <c r="C574" s="1" t="s">
        <v>27</v>
      </c>
      <c r="D574" s="1">
        <v>0</v>
      </c>
      <c r="E574" s="1">
        <v>0.05</v>
      </c>
      <c r="F574" s="1" t="s">
        <v>0</v>
      </c>
      <c r="G574" s="122">
        <v>1091</v>
      </c>
      <c r="H574" s="123">
        <v>0</v>
      </c>
      <c r="I574" s="124">
        <v>802.09</v>
      </c>
      <c r="J574" s="125">
        <v>1</v>
      </c>
      <c r="K574" s="127">
        <f>IF(Model_dem!$G574="---","---",(Model_dem!$G574/L574)-1)</f>
        <v>0</v>
      </c>
      <c r="L574" s="77">
        <f>IF(AND(Model_dem!$B574=0,Model_dem!$D574=0),Model_dem!$G574,L573)</f>
        <v>1091</v>
      </c>
      <c r="M574" s="78" t="str">
        <f t="shared" si="8"/>
        <v>Deterministic</v>
      </c>
      <c r="N574" s="22"/>
    </row>
    <row r="575" spans="1:14" x14ac:dyDescent="0.3">
      <c r="A575" t="s">
        <v>522</v>
      </c>
      <c r="B575" s="1">
        <v>0</v>
      </c>
      <c r="C575" s="1" t="s">
        <v>27</v>
      </c>
      <c r="D575" s="1">
        <v>0</v>
      </c>
      <c r="E575" s="1">
        <v>0.1</v>
      </c>
      <c r="F575" s="1" t="s">
        <v>0</v>
      </c>
      <c r="G575" s="122">
        <v>1091</v>
      </c>
      <c r="H575" s="123">
        <v>0</v>
      </c>
      <c r="I575" s="124">
        <v>783.84</v>
      </c>
      <c r="J575" s="125">
        <v>1</v>
      </c>
      <c r="K575" s="127">
        <f>IF(Model_dem!$G575="---","---",(Model_dem!$G575/L575)-1)</f>
        <v>0</v>
      </c>
      <c r="L575" s="77">
        <f>IF(AND(Model_dem!$B575=0,Model_dem!$D575=0),Model_dem!$G575,L574)</f>
        <v>1091</v>
      </c>
      <c r="M575" s="78" t="str">
        <f t="shared" si="8"/>
        <v>Deterministic</v>
      </c>
      <c r="N575" s="22"/>
    </row>
    <row r="576" spans="1:14" x14ac:dyDescent="0.3">
      <c r="A576" t="s">
        <v>522</v>
      </c>
      <c r="B576" s="1">
        <v>0</v>
      </c>
      <c r="C576" s="1" t="s">
        <v>27</v>
      </c>
      <c r="D576" s="1">
        <v>0</v>
      </c>
      <c r="E576" s="1">
        <v>0.15</v>
      </c>
      <c r="F576" s="1" t="s">
        <v>0</v>
      </c>
      <c r="G576" s="122">
        <v>1091</v>
      </c>
      <c r="H576" s="123">
        <v>0</v>
      </c>
      <c r="I576" s="124">
        <v>778.58</v>
      </c>
      <c r="J576" s="125">
        <v>1</v>
      </c>
      <c r="K576" s="127">
        <f>IF(Model_dem!$G576="---","---",(Model_dem!$G576/L576)-1)</f>
        <v>0</v>
      </c>
      <c r="L576" s="77">
        <f>IF(AND(Model_dem!$B576=0,Model_dem!$D576=0),Model_dem!$G576,L575)</f>
        <v>1091</v>
      </c>
      <c r="M576" s="78" t="str">
        <f t="shared" si="8"/>
        <v>Deterministic</v>
      </c>
      <c r="N576" s="22"/>
    </row>
    <row r="577" spans="1:14" x14ac:dyDescent="0.3">
      <c r="A577" t="s">
        <v>522</v>
      </c>
      <c r="B577" s="1">
        <v>0</v>
      </c>
      <c r="C577" s="1" t="s">
        <v>27</v>
      </c>
      <c r="D577" s="1">
        <v>0</v>
      </c>
      <c r="E577" s="1">
        <v>0.2</v>
      </c>
      <c r="F577" s="1" t="s">
        <v>0</v>
      </c>
      <c r="G577" s="122">
        <v>1091</v>
      </c>
      <c r="H577" s="123">
        <v>0</v>
      </c>
      <c r="I577" s="124">
        <v>780.12</v>
      </c>
      <c r="J577" s="125">
        <v>1</v>
      </c>
      <c r="K577" s="127">
        <f>IF(Model_dem!$G577="---","---",(Model_dem!$G577/L577)-1)</f>
        <v>0</v>
      </c>
      <c r="L577" s="77">
        <f>IF(AND(Model_dem!$B577=0,Model_dem!$D577=0),Model_dem!$G577,L576)</f>
        <v>1091</v>
      </c>
      <c r="M577" s="78" t="str">
        <f t="shared" si="8"/>
        <v>Deterministic</v>
      </c>
      <c r="N577" s="22"/>
    </row>
    <row r="578" spans="1:14" x14ac:dyDescent="0.3">
      <c r="A578" t="s">
        <v>522</v>
      </c>
      <c r="B578" s="1">
        <v>1</v>
      </c>
      <c r="C578" s="1" t="s">
        <v>28</v>
      </c>
      <c r="D578" s="1">
        <v>5</v>
      </c>
      <c r="E578" s="1">
        <v>0.05</v>
      </c>
      <c r="F578" s="1" t="s">
        <v>0</v>
      </c>
      <c r="G578" s="122">
        <v>1094</v>
      </c>
      <c r="H578" s="123">
        <v>0</v>
      </c>
      <c r="I578" s="124">
        <v>670.84</v>
      </c>
      <c r="J578" s="125">
        <v>0.95199999999999996</v>
      </c>
      <c r="K578" s="127">
        <f>IF(Model_dem!$G578="---","---",(Model_dem!$G578/L578)-1)</f>
        <v>2.74977085242889E-3</v>
      </c>
      <c r="L578" s="77">
        <f>IF(AND(Model_dem!$B578=0,Model_dem!$D578=0),Model_dem!$G578,L577)</f>
        <v>1091</v>
      </c>
      <c r="M578" s="78" t="str">
        <f t="shared" si="8"/>
        <v>Cardinality-constrained</v>
      </c>
      <c r="N578" s="22"/>
    </row>
    <row r="579" spans="1:14" x14ac:dyDescent="0.3">
      <c r="A579" t="s">
        <v>522</v>
      </c>
      <c r="B579" s="1">
        <v>1</v>
      </c>
      <c r="C579" s="1" t="s">
        <v>28</v>
      </c>
      <c r="D579" s="1">
        <v>5</v>
      </c>
      <c r="E579" s="1">
        <v>0.1</v>
      </c>
      <c r="F579" s="1" t="s">
        <v>0</v>
      </c>
      <c r="G579" s="122">
        <v>1094</v>
      </c>
      <c r="H579" s="123">
        <v>0</v>
      </c>
      <c r="I579" s="124">
        <v>584.25</v>
      </c>
      <c r="J579" s="125">
        <v>1</v>
      </c>
      <c r="K579" s="127">
        <f>IF(Model_dem!$G579="---","---",(Model_dem!$G579/L579)-1)</f>
        <v>2.74977085242889E-3</v>
      </c>
      <c r="L579" s="77">
        <f>IF(AND(Model_dem!$B579=0,Model_dem!$D579=0),Model_dem!$G579,L578)</f>
        <v>1091</v>
      </c>
      <c r="M579" s="78" t="str">
        <f t="shared" ref="M579:M642" si="9">IF(B579=0,"Deterministic",IF(B579=1,"Cardinality-constrained",IF(B579=2,"Knapsack","Factor Model")))</f>
        <v>Cardinality-constrained</v>
      </c>
      <c r="N579" s="22"/>
    </row>
    <row r="580" spans="1:14" x14ac:dyDescent="0.3">
      <c r="A580" t="s">
        <v>522</v>
      </c>
      <c r="B580" s="1">
        <v>1</v>
      </c>
      <c r="C580" s="1" t="s">
        <v>28</v>
      </c>
      <c r="D580" s="1">
        <v>5</v>
      </c>
      <c r="E580" s="1">
        <v>0.15</v>
      </c>
      <c r="F580" s="1" t="s">
        <v>0</v>
      </c>
      <c r="G580" s="122">
        <v>1095</v>
      </c>
      <c r="H580" s="123">
        <v>0</v>
      </c>
      <c r="I580" s="124">
        <v>645.55999999999995</v>
      </c>
      <c r="J580" s="125">
        <v>1</v>
      </c>
      <c r="K580" s="127">
        <f>IF(Model_dem!$G580="---","---",(Model_dem!$G580/L580)-1)</f>
        <v>3.6663611365719273E-3</v>
      </c>
      <c r="L580" s="77">
        <f>IF(AND(Model_dem!$B580=0,Model_dem!$D580=0),Model_dem!$G580,L579)</f>
        <v>1091</v>
      </c>
      <c r="M580" s="78" t="str">
        <f t="shared" si="9"/>
        <v>Cardinality-constrained</v>
      </c>
      <c r="N580" s="22"/>
    </row>
    <row r="581" spans="1:14" x14ac:dyDescent="0.3">
      <c r="A581" t="s">
        <v>522</v>
      </c>
      <c r="B581" s="1">
        <v>1</v>
      </c>
      <c r="C581" s="1" t="s">
        <v>28</v>
      </c>
      <c r="D581" s="1">
        <v>5</v>
      </c>
      <c r="E581" s="1">
        <v>0.2</v>
      </c>
      <c r="F581" s="1" t="s">
        <v>0</v>
      </c>
      <c r="G581" s="122">
        <v>1095</v>
      </c>
      <c r="H581" s="123">
        <v>0</v>
      </c>
      <c r="I581" s="124">
        <v>619.57000000000005</v>
      </c>
      <c r="J581" s="125">
        <v>1</v>
      </c>
      <c r="K581" s="127">
        <f>IF(Model_dem!$G581="---","---",(Model_dem!$G581/L581)-1)</f>
        <v>3.6663611365719273E-3</v>
      </c>
      <c r="L581" s="77">
        <f>IF(AND(Model_dem!$B581=0,Model_dem!$D581=0),Model_dem!$G581,L580)</f>
        <v>1091</v>
      </c>
      <c r="M581" s="78" t="str">
        <f t="shared" si="9"/>
        <v>Cardinality-constrained</v>
      </c>
      <c r="N581" s="22"/>
    </row>
    <row r="582" spans="1:14" x14ac:dyDescent="0.3">
      <c r="A582" t="s">
        <v>522</v>
      </c>
      <c r="B582" s="1">
        <v>1</v>
      </c>
      <c r="C582" s="1" t="s">
        <v>28</v>
      </c>
      <c r="D582" s="1">
        <v>10</v>
      </c>
      <c r="E582" s="1">
        <v>0.05</v>
      </c>
      <c r="F582" s="1" t="s">
        <v>0</v>
      </c>
      <c r="G582" s="122">
        <v>1094</v>
      </c>
      <c r="H582" s="123">
        <v>0</v>
      </c>
      <c r="I582" s="124">
        <v>668.75</v>
      </c>
      <c r="J582" s="125">
        <v>0.95199999999999996</v>
      </c>
      <c r="K582" s="127">
        <f>IF(Model_dem!$G582="---","---",(Model_dem!$G582/L582)-1)</f>
        <v>2.74977085242889E-3</v>
      </c>
      <c r="L582" s="77">
        <f>IF(AND(Model_dem!$B582=0,Model_dem!$D582=0),Model_dem!$G582,L581)</f>
        <v>1091</v>
      </c>
      <c r="M582" s="78" t="str">
        <f t="shared" si="9"/>
        <v>Cardinality-constrained</v>
      </c>
      <c r="N582" s="22"/>
    </row>
    <row r="583" spans="1:14" x14ac:dyDescent="0.3">
      <c r="A583" t="s">
        <v>522</v>
      </c>
      <c r="B583" s="1">
        <v>1</v>
      </c>
      <c r="C583" s="1" t="s">
        <v>28</v>
      </c>
      <c r="D583" s="1">
        <v>10</v>
      </c>
      <c r="E583" s="1">
        <v>0.1</v>
      </c>
      <c r="F583" s="1" t="s">
        <v>0</v>
      </c>
      <c r="G583" s="122">
        <v>1094</v>
      </c>
      <c r="H583" s="123">
        <v>0</v>
      </c>
      <c r="I583" s="124">
        <v>572.39</v>
      </c>
      <c r="J583" s="125">
        <v>1</v>
      </c>
      <c r="K583" s="127">
        <f>IF(Model_dem!$G583="---","---",(Model_dem!$G583/L583)-1)</f>
        <v>2.74977085242889E-3</v>
      </c>
      <c r="L583" s="77">
        <f>IF(AND(Model_dem!$B583=0,Model_dem!$D583=0),Model_dem!$G583,L582)</f>
        <v>1091</v>
      </c>
      <c r="M583" s="78" t="str">
        <f t="shared" si="9"/>
        <v>Cardinality-constrained</v>
      </c>
      <c r="N583" s="22"/>
    </row>
    <row r="584" spans="1:14" x14ac:dyDescent="0.3">
      <c r="A584" t="s">
        <v>522</v>
      </c>
      <c r="B584" s="1">
        <v>1</v>
      </c>
      <c r="C584" s="1" t="s">
        <v>28</v>
      </c>
      <c r="D584" s="1">
        <v>10</v>
      </c>
      <c r="E584" s="1">
        <v>0.15</v>
      </c>
      <c r="F584" s="1" t="s">
        <v>0</v>
      </c>
      <c r="G584" s="122">
        <v>1095</v>
      </c>
      <c r="H584" s="123">
        <v>0</v>
      </c>
      <c r="I584" s="124">
        <v>654.19000000000005</v>
      </c>
      <c r="J584" s="125">
        <v>1</v>
      </c>
      <c r="K584" s="127">
        <f>IF(Model_dem!$G584="---","---",(Model_dem!$G584/L584)-1)</f>
        <v>3.6663611365719273E-3</v>
      </c>
      <c r="L584" s="77">
        <f>IF(AND(Model_dem!$B584=0,Model_dem!$D584=0),Model_dem!$G584,L583)</f>
        <v>1091</v>
      </c>
      <c r="M584" s="78" t="str">
        <f t="shared" si="9"/>
        <v>Cardinality-constrained</v>
      </c>
      <c r="N584" s="22"/>
    </row>
    <row r="585" spans="1:14" x14ac:dyDescent="0.3">
      <c r="A585" t="s">
        <v>522</v>
      </c>
      <c r="B585" s="1">
        <v>1</v>
      </c>
      <c r="C585" s="1" t="s">
        <v>28</v>
      </c>
      <c r="D585" s="1">
        <v>10</v>
      </c>
      <c r="E585" s="1">
        <v>0.2</v>
      </c>
      <c r="F585" s="1" t="s">
        <v>0</v>
      </c>
      <c r="G585" s="122">
        <v>1095</v>
      </c>
      <c r="H585" s="123">
        <v>0</v>
      </c>
      <c r="I585" s="124">
        <v>611.27</v>
      </c>
      <c r="J585" s="125">
        <v>1</v>
      </c>
      <c r="K585" s="127">
        <f>IF(Model_dem!$G585="---","---",(Model_dem!$G585/L585)-1)</f>
        <v>3.6663611365719273E-3</v>
      </c>
      <c r="L585" s="77">
        <f>IF(AND(Model_dem!$B585=0,Model_dem!$D585=0),Model_dem!$G585,L584)</f>
        <v>1091</v>
      </c>
      <c r="M585" s="78" t="str">
        <f t="shared" si="9"/>
        <v>Cardinality-constrained</v>
      </c>
      <c r="N585" s="22"/>
    </row>
    <row r="586" spans="1:14" x14ac:dyDescent="0.3">
      <c r="A586" t="s">
        <v>522</v>
      </c>
      <c r="B586" s="1">
        <v>1</v>
      </c>
      <c r="C586" s="1" t="s">
        <v>28</v>
      </c>
      <c r="D586" s="1">
        <v>25</v>
      </c>
      <c r="E586" s="1">
        <v>0.05</v>
      </c>
      <c r="F586" s="1" t="s">
        <v>0</v>
      </c>
      <c r="G586" s="122">
        <v>1095</v>
      </c>
      <c r="H586" s="123">
        <v>0</v>
      </c>
      <c r="I586" s="124">
        <v>612.9</v>
      </c>
      <c r="J586" s="125">
        <v>0.50800000000000001</v>
      </c>
      <c r="K586" s="127">
        <f>IF(Model_dem!$G586="---","---",(Model_dem!$G586/L586)-1)</f>
        <v>3.6663611365719273E-3</v>
      </c>
      <c r="L586" s="77">
        <f>IF(AND(Model_dem!$B586=0,Model_dem!$D586=0),Model_dem!$G586,L585)</f>
        <v>1091</v>
      </c>
      <c r="M586" s="78" t="str">
        <f t="shared" si="9"/>
        <v>Cardinality-constrained</v>
      </c>
      <c r="N586" s="22"/>
    </row>
    <row r="587" spans="1:14" x14ac:dyDescent="0.3">
      <c r="A587" t="s">
        <v>522</v>
      </c>
      <c r="B587" s="1">
        <v>1</v>
      </c>
      <c r="C587" s="1" t="s">
        <v>28</v>
      </c>
      <c r="D587" s="1">
        <v>25</v>
      </c>
      <c r="E587" s="1">
        <v>0.1</v>
      </c>
      <c r="F587" s="1" t="s">
        <v>0</v>
      </c>
      <c r="G587" s="122">
        <v>1109</v>
      </c>
      <c r="H587" s="123">
        <v>0</v>
      </c>
      <c r="I587" s="124">
        <v>1288.81</v>
      </c>
      <c r="J587" s="125">
        <v>0.96699999999999997</v>
      </c>
      <c r="K587" s="127">
        <f>IF(Model_dem!$G587="---","---",(Model_dem!$G587/L587)-1)</f>
        <v>1.6498625114573784E-2</v>
      </c>
      <c r="L587" s="77">
        <f>IF(AND(Model_dem!$B587=0,Model_dem!$D587=0),Model_dem!$G587,L586)</f>
        <v>1091</v>
      </c>
      <c r="M587" s="78" t="str">
        <f t="shared" si="9"/>
        <v>Cardinality-constrained</v>
      </c>
      <c r="N587" s="22"/>
    </row>
    <row r="588" spans="1:14" x14ac:dyDescent="0.3">
      <c r="A588" t="s">
        <v>522</v>
      </c>
      <c r="B588" s="1">
        <v>1</v>
      </c>
      <c r="C588" s="1" t="s">
        <v>28</v>
      </c>
      <c r="D588" s="1">
        <v>25</v>
      </c>
      <c r="E588" s="1">
        <v>0.15</v>
      </c>
      <c r="F588" s="1" t="s">
        <v>0</v>
      </c>
      <c r="G588" s="122">
        <v>1132</v>
      </c>
      <c r="H588" s="123">
        <v>0</v>
      </c>
      <c r="I588" s="124">
        <v>2165.7199999999998</v>
      </c>
      <c r="J588" s="125">
        <v>0.93899999999999995</v>
      </c>
      <c r="K588" s="127">
        <f>IF(Model_dem!$G588="---","---",(Model_dem!$G588/L588)-1)</f>
        <v>3.7580201649862532E-2</v>
      </c>
      <c r="L588" s="77">
        <f>IF(AND(Model_dem!$B588=0,Model_dem!$D588=0),Model_dem!$G588,L587)</f>
        <v>1091</v>
      </c>
      <c r="M588" s="78" t="str">
        <f t="shared" si="9"/>
        <v>Cardinality-constrained</v>
      </c>
      <c r="N588" s="22"/>
    </row>
    <row r="589" spans="1:14" x14ac:dyDescent="0.3">
      <c r="A589" t="s">
        <v>522</v>
      </c>
      <c r="B589" s="1">
        <v>1</v>
      </c>
      <c r="C589" s="1" t="s">
        <v>28</v>
      </c>
      <c r="D589" s="1">
        <v>25</v>
      </c>
      <c r="E589" s="1">
        <v>0.2</v>
      </c>
      <c r="F589" s="1" t="s">
        <v>0</v>
      </c>
      <c r="G589" s="122">
        <v>1132</v>
      </c>
      <c r="H589" s="123">
        <v>0</v>
      </c>
      <c r="I589" s="124">
        <v>1137.46</v>
      </c>
      <c r="J589" s="125">
        <v>0.88700000000000001</v>
      </c>
      <c r="K589" s="127">
        <f>IF(Model_dem!$G589="---","---",(Model_dem!$G589/L589)-1)</f>
        <v>3.7580201649862532E-2</v>
      </c>
      <c r="L589" s="77">
        <f>IF(AND(Model_dem!$B589=0,Model_dem!$D589=0),Model_dem!$G589,L588)</f>
        <v>1091</v>
      </c>
      <c r="M589" s="78" t="str">
        <f t="shared" si="9"/>
        <v>Cardinality-constrained</v>
      </c>
      <c r="N589" s="22"/>
    </row>
    <row r="590" spans="1:14" x14ac:dyDescent="0.3">
      <c r="A590" t="s">
        <v>522</v>
      </c>
      <c r="B590" s="1">
        <v>1</v>
      </c>
      <c r="C590" s="1" t="s">
        <v>28</v>
      </c>
      <c r="D590" s="1">
        <v>50</v>
      </c>
      <c r="E590" s="1">
        <v>0.05</v>
      </c>
      <c r="F590" s="1" t="s">
        <v>0</v>
      </c>
      <c r="G590" s="122">
        <v>1097</v>
      </c>
      <c r="H590" s="123">
        <v>0</v>
      </c>
      <c r="I590" s="124">
        <v>728.72</v>
      </c>
      <c r="J590" s="125">
        <v>0</v>
      </c>
      <c r="K590" s="127">
        <f>IF(Model_dem!$G590="---","---",(Model_dem!$G590/L590)-1)</f>
        <v>5.499541704858002E-3</v>
      </c>
      <c r="L590" s="77">
        <f>IF(AND(Model_dem!$B590=0,Model_dem!$D590=0),Model_dem!$G590,L589)</f>
        <v>1091</v>
      </c>
      <c r="M590" s="78" t="str">
        <f t="shared" si="9"/>
        <v>Cardinality-constrained</v>
      </c>
      <c r="N590" s="22"/>
    </row>
    <row r="591" spans="1:14" x14ac:dyDescent="0.3">
      <c r="A591" t="s">
        <v>522</v>
      </c>
      <c r="B591" s="1">
        <v>1</v>
      </c>
      <c r="C591" s="1" t="s">
        <v>28</v>
      </c>
      <c r="D591" s="1">
        <v>50</v>
      </c>
      <c r="E591" s="1">
        <v>0.1</v>
      </c>
      <c r="F591" s="1" t="s">
        <v>0</v>
      </c>
      <c r="G591" s="122">
        <v>1132</v>
      </c>
      <c r="H591" s="123">
        <v>0</v>
      </c>
      <c r="I591" s="124">
        <v>2950.06</v>
      </c>
      <c r="J591" s="125">
        <v>1.9E-2</v>
      </c>
      <c r="K591" s="127">
        <f>IF(Model_dem!$G591="---","---",(Model_dem!$G591/L591)-1)</f>
        <v>3.7580201649862532E-2</v>
      </c>
      <c r="L591" s="77">
        <f>IF(AND(Model_dem!$B591=0,Model_dem!$D591=0),Model_dem!$G591,L590)</f>
        <v>1091</v>
      </c>
      <c r="M591" s="78" t="str">
        <f t="shared" si="9"/>
        <v>Cardinality-constrained</v>
      </c>
      <c r="N591" s="22"/>
    </row>
    <row r="592" spans="1:14" x14ac:dyDescent="0.3">
      <c r="A592" t="s">
        <v>522</v>
      </c>
      <c r="B592" s="1">
        <v>1</v>
      </c>
      <c r="C592" s="1" t="s">
        <v>28</v>
      </c>
      <c r="D592" s="1">
        <v>50</v>
      </c>
      <c r="E592" s="1">
        <v>0.15</v>
      </c>
      <c r="F592" s="1" t="s">
        <v>1</v>
      </c>
      <c r="G592" s="122">
        <v>1157</v>
      </c>
      <c r="H592" s="123">
        <v>9.1999999999999998E-3</v>
      </c>
      <c r="I592" s="124">
        <v>3600.15</v>
      </c>
      <c r="J592" s="125">
        <v>1.4E-2</v>
      </c>
      <c r="K592" s="127">
        <f>IF(Model_dem!$G592="---","---",(Model_dem!$G592/L592)-1)</f>
        <v>6.0494958753437134E-2</v>
      </c>
      <c r="L592" s="77">
        <f>IF(AND(Model_dem!$B592=0,Model_dem!$D592=0),Model_dem!$G592,L591)</f>
        <v>1091</v>
      </c>
      <c r="M592" s="78" t="str">
        <f t="shared" si="9"/>
        <v>Cardinality-constrained</v>
      </c>
      <c r="N592" s="22"/>
    </row>
    <row r="593" spans="1:14" x14ac:dyDescent="0.3">
      <c r="A593" t="s">
        <v>522</v>
      </c>
      <c r="B593" s="1">
        <v>1</v>
      </c>
      <c r="C593" s="1" t="s">
        <v>28</v>
      </c>
      <c r="D593" s="1">
        <v>50</v>
      </c>
      <c r="E593" s="1">
        <v>0.2</v>
      </c>
      <c r="F593" s="1" t="s">
        <v>2</v>
      </c>
      <c r="G593" s="122" t="s">
        <v>3</v>
      </c>
      <c r="H593" s="123" t="s">
        <v>3</v>
      </c>
      <c r="I593" s="124">
        <v>3600.46</v>
      </c>
      <c r="J593" s="122"/>
      <c r="K593" s="127" t="str">
        <f>IF(Model_dem!$G593="---","---",(Model_dem!$G593/L593)-1)</f>
        <v>---</v>
      </c>
      <c r="L593" s="77">
        <f>IF(AND(Model_dem!$B593=0,Model_dem!$D593=0),Model_dem!$G593,L592)</f>
        <v>1091</v>
      </c>
      <c r="M593" s="78" t="str">
        <f t="shared" si="9"/>
        <v>Cardinality-constrained</v>
      </c>
      <c r="N593" s="22"/>
    </row>
    <row r="594" spans="1:14" x14ac:dyDescent="0.3">
      <c r="A594" t="s">
        <v>522</v>
      </c>
      <c r="B594" s="1">
        <v>2</v>
      </c>
      <c r="C594" s="1" t="s">
        <v>29</v>
      </c>
      <c r="D594" s="1">
        <v>5</v>
      </c>
      <c r="E594" s="1">
        <v>0.05</v>
      </c>
      <c r="F594" s="1" t="s">
        <v>0</v>
      </c>
      <c r="G594" s="122">
        <v>1094</v>
      </c>
      <c r="H594" s="123">
        <v>0</v>
      </c>
      <c r="I594" s="124">
        <v>1680.71</v>
      </c>
      <c r="J594" s="125">
        <v>0.92600000000000005</v>
      </c>
      <c r="K594" s="127">
        <f>IF(Model_dem!$G594="---","---",(Model_dem!$G594/L594)-1)</f>
        <v>2.74977085242889E-3</v>
      </c>
      <c r="L594" s="77">
        <f>IF(AND(Model_dem!$B594=0,Model_dem!$D594=0),Model_dem!$G594,L593)</f>
        <v>1091</v>
      </c>
      <c r="M594" s="78" t="str">
        <f t="shared" si="9"/>
        <v>Knapsack</v>
      </c>
      <c r="N594" s="22"/>
    </row>
    <row r="595" spans="1:14" x14ac:dyDescent="0.3">
      <c r="A595" t="s">
        <v>522</v>
      </c>
      <c r="B595" s="1">
        <v>2</v>
      </c>
      <c r="C595" s="1" t="s">
        <v>29</v>
      </c>
      <c r="D595" s="1">
        <v>5</v>
      </c>
      <c r="E595" s="1">
        <v>0.1</v>
      </c>
      <c r="F595" s="1" t="s">
        <v>0</v>
      </c>
      <c r="G595" s="122">
        <v>1094</v>
      </c>
      <c r="H595" s="123">
        <v>0</v>
      </c>
      <c r="I595" s="124">
        <v>684.35</v>
      </c>
      <c r="J595" s="125">
        <v>1</v>
      </c>
      <c r="K595" s="127">
        <f>IF(Model_dem!$G595="---","---",(Model_dem!$G595/L595)-1)</f>
        <v>2.74977085242889E-3</v>
      </c>
      <c r="L595" s="77">
        <f>IF(AND(Model_dem!$B595=0,Model_dem!$D595=0),Model_dem!$G595,L594)</f>
        <v>1091</v>
      </c>
      <c r="M595" s="78" t="str">
        <f t="shared" si="9"/>
        <v>Knapsack</v>
      </c>
      <c r="N595" s="22"/>
    </row>
    <row r="596" spans="1:14" x14ac:dyDescent="0.3">
      <c r="A596" t="s">
        <v>522</v>
      </c>
      <c r="B596" s="1">
        <v>2</v>
      </c>
      <c r="C596" s="1" t="s">
        <v>29</v>
      </c>
      <c r="D596" s="1">
        <v>5</v>
      </c>
      <c r="E596" s="1">
        <v>0.15</v>
      </c>
      <c r="F596" s="1" t="s">
        <v>0</v>
      </c>
      <c r="G596" s="122">
        <v>1095</v>
      </c>
      <c r="H596" s="123">
        <v>0</v>
      </c>
      <c r="I596" s="124">
        <v>480.02</v>
      </c>
      <c r="J596" s="125">
        <v>1</v>
      </c>
      <c r="K596" s="127">
        <f>IF(Model_dem!$G596="---","---",(Model_dem!$G596/L596)-1)</f>
        <v>3.6663611365719273E-3</v>
      </c>
      <c r="L596" s="77">
        <f>IF(AND(Model_dem!$B596=0,Model_dem!$D596=0),Model_dem!$G596,L595)</f>
        <v>1091</v>
      </c>
      <c r="M596" s="78" t="str">
        <f t="shared" si="9"/>
        <v>Knapsack</v>
      </c>
      <c r="N596" s="22"/>
    </row>
    <row r="597" spans="1:14" x14ac:dyDescent="0.3">
      <c r="A597" t="s">
        <v>522</v>
      </c>
      <c r="B597" s="1">
        <v>2</v>
      </c>
      <c r="C597" s="1" t="s">
        <v>29</v>
      </c>
      <c r="D597" s="1">
        <v>5</v>
      </c>
      <c r="E597" s="1">
        <v>0.2</v>
      </c>
      <c r="F597" s="1" t="s">
        <v>0</v>
      </c>
      <c r="G597" s="122">
        <v>1109</v>
      </c>
      <c r="H597" s="123">
        <v>0</v>
      </c>
      <c r="I597" s="124">
        <v>1049.43</v>
      </c>
      <c r="J597" s="125">
        <v>1</v>
      </c>
      <c r="K597" s="127">
        <f>IF(Model_dem!$G597="---","---",(Model_dem!$G597/L597)-1)</f>
        <v>1.6498625114573784E-2</v>
      </c>
      <c r="L597" s="77">
        <f>IF(AND(Model_dem!$B597=0,Model_dem!$D597=0),Model_dem!$G597,L596)</f>
        <v>1091</v>
      </c>
      <c r="M597" s="78" t="str">
        <f t="shared" si="9"/>
        <v>Knapsack</v>
      </c>
      <c r="N597" s="22"/>
    </row>
    <row r="598" spans="1:14" x14ac:dyDescent="0.3">
      <c r="A598" t="s">
        <v>522</v>
      </c>
      <c r="B598" s="1">
        <v>2</v>
      </c>
      <c r="C598" s="1" t="s">
        <v>29</v>
      </c>
      <c r="D598" s="1">
        <v>10</v>
      </c>
      <c r="E598" s="1">
        <v>0.05</v>
      </c>
      <c r="F598" s="1" t="s">
        <v>0</v>
      </c>
      <c r="G598" s="122">
        <v>1094</v>
      </c>
      <c r="H598" s="123">
        <v>0</v>
      </c>
      <c r="I598" s="124">
        <v>835.72</v>
      </c>
      <c r="J598" s="125">
        <v>0.92600000000000005</v>
      </c>
      <c r="K598" s="127">
        <f>IF(Model_dem!$G598="---","---",(Model_dem!$G598/L598)-1)</f>
        <v>2.74977085242889E-3</v>
      </c>
      <c r="L598" s="77">
        <f>IF(AND(Model_dem!$B598=0,Model_dem!$D598=0),Model_dem!$G598,L597)</f>
        <v>1091</v>
      </c>
      <c r="M598" s="78" t="str">
        <f t="shared" si="9"/>
        <v>Knapsack</v>
      </c>
      <c r="N598" s="22"/>
    </row>
    <row r="599" spans="1:14" x14ac:dyDescent="0.3">
      <c r="A599" t="s">
        <v>522</v>
      </c>
      <c r="B599" s="1">
        <v>2</v>
      </c>
      <c r="C599" s="1" t="s">
        <v>29</v>
      </c>
      <c r="D599" s="1">
        <v>10</v>
      </c>
      <c r="E599" s="1">
        <v>0.1</v>
      </c>
      <c r="F599" s="1" t="s">
        <v>0</v>
      </c>
      <c r="G599" s="122">
        <v>1109</v>
      </c>
      <c r="H599" s="123">
        <v>0</v>
      </c>
      <c r="I599" s="124">
        <v>1205.72</v>
      </c>
      <c r="J599" s="125">
        <v>0.96699999999999997</v>
      </c>
      <c r="K599" s="127">
        <f>IF(Model_dem!$G599="---","---",(Model_dem!$G599/L599)-1)</f>
        <v>1.6498625114573784E-2</v>
      </c>
      <c r="L599" s="77">
        <f>IF(AND(Model_dem!$B599=0,Model_dem!$D599=0),Model_dem!$G599,L598)</f>
        <v>1091</v>
      </c>
      <c r="M599" s="78" t="str">
        <f t="shared" si="9"/>
        <v>Knapsack</v>
      </c>
      <c r="N599" s="22"/>
    </row>
    <row r="600" spans="1:14" x14ac:dyDescent="0.3">
      <c r="A600" t="s">
        <v>522</v>
      </c>
      <c r="B600" s="1">
        <v>2</v>
      </c>
      <c r="C600" s="1" t="s">
        <v>29</v>
      </c>
      <c r="D600" s="1">
        <v>10</v>
      </c>
      <c r="E600" s="1">
        <v>0.15</v>
      </c>
      <c r="F600" s="1" t="s">
        <v>0</v>
      </c>
      <c r="G600" s="122">
        <v>1109</v>
      </c>
      <c r="H600" s="123">
        <v>0</v>
      </c>
      <c r="I600" s="124">
        <v>742.25</v>
      </c>
      <c r="J600" s="125">
        <v>1</v>
      </c>
      <c r="K600" s="127">
        <f>IF(Model_dem!$G600="---","---",(Model_dem!$G600/L600)-1)</f>
        <v>1.6498625114573784E-2</v>
      </c>
      <c r="L600" s="77">
        <f>IF(AND(Model_dem!$B600=0,Model_dem!$D600=0),Model_dem!$G600,L599)</f>
        <v>1091</v>
      </c>
      <c r="M600" s="78" t="str">
        <f t="shared" si="9"/>
        <v>Knapsack</v>
      </c>
      <c r="N600" s="22"/>
    </row>
    <row r="601" spans="1:14" x14ac:dyDescent="0.3">
      <c r="A601" t="s">
        <v>522</v>
      </c>
      <c r="B601" s="1">
        <v>2</v>
      </c>
      <c r="C601" s="1" t="s">
        <v>29</v>
      </c>
      <c r="D601" s="1">
        <v>10</v>
      </c>
      <c r="E601" s="1">
        <v>0.2</v>
      </c>
      <c r="F601" s="1" t="s">
        <v>0</v>
      </c>
      <c r="G601" s="122">
        <v>1120</v>
      </c>
      <c r="H601" s="123">
        <v>0</v>
      </c>
      <c r="I601" s="124">
        <v>1093.19</v>
      </c>
      <c r="J601" s="125">
        <v>1</v>
      </c>
      <c r="K601" s="127">
        <f>IF(Model_dem!$G601="---","---",(Model_dem!$G601/L601)-1)</f>
        <v>2.6581118240146751E-2</v>
      </c>
      <c r="L601" s="77">
        <f>IF(AND(Model_dem!$B601=0,Model_dem!$D601=0),Model_dem!$G601,L600)</f>
        <v>1091</v>
      </c>
      <c r="M601" s="78" t="str">
        <f t="shared" si="9"/>
        <v>Knapsack</v>
      </c>
      <c r="N601" s="22"/>
    </row>
    <row r="602" spans="1:14" x14ac:dyDescent="0.3">
      <c r="A602" t="s">
        <v>522</v>
      </c>
      <c r="B602" s="1">
        <v>2</v>
      </c>
      <c r="C602" s="1" t="s">
        <v>29</v>
      </c>
      <c r="D602" s="1">
        <v>25</v>
      </c>
      <c r="E602" s="1">
        <v>0.05</v>
      </c>
      <c r="F602" s="1" t="s">
        <v>0</v>
      </c>
      <c r="G602" s="122">
        <v>1106</v>
      </c>
      <c r="H602" s="123">
        <v>0</v>
      </c>
      <c r="I602" s="124">
        <v>1684.68</v>
      </c>
      <c r="J602" s="125">
        <v>1E-3</v>
      </c>
      <c r="K602" s="127">
        <f>IF(Model_dem!$G602="---","---",(Model_dem!$G602/L602)-1)</f>
        <v>1.3748854262144894E-2</v>
      </c>
      <c r="L602" s="77">
        <f>IF(AND(Model_dem!$B602=0,Model_dem!$D602=0),Model_dem!$G602,L601)</f>
        <v>1091</v>
      </c>
      <c r="M602" s="78" t="str">
        <f t="shared" si="9"/>
        <v>Knapsack</v>
      </c>
      <c r="N602" s="22"/>
    </row>
    <row r="603" spans="1:14" x14ac:dyDescent="0.3">
      <c r="A603" t="s">
        <v>522</v>
      </c>
      <c r="B603" s="1">
        <v>2</v>
      </c>
      <c r="C603" s="1" t="s">
        <v>29</v>
      </c>
      <c r="D603" s="1">
        <v>25</v>
      </c>
      <c r="E603" s="1">
        <v>0.1</v>
      </c>
      <c r="F603" s="1" t="s">
        <v>0</v>
      </c>
      <c r="G603" s="122">
        <v>1125</v>
      </c>
      <c r="H603" s="123">
        <v>0</v>
      </c>
      <c r="I603" s="124">
        <v>1094.1500000000001</v>
      </c>
      <c r="J603" s="125">
        <v>1.6E-2</v>
      </c>
      <c r="K603" s="127">
        <f>IF(Model_dem!$G603="---","---",(Model_dem!$G603/L603)-1)</f>
        <v>3.1164069660861493E-2</v>
      </c>
      <c r="L603" s="77">
        <f>IF(AND(Model_dem!$B603=0,Model_dem!$D603=0),Model_dem!$G603,L602)</f>
        <v>1091</v>
      </c>
      <c r="M603" s="78" t="str">
        <f t="shared" si="9"/>
        <v>Knapsack</v>
      </c>
      <c r="N603" s="22"/>
    </row>
    <row r="604" spans="1:14" x14ac:dyDescent="0.3">
      <c r="A604" t="s">
        <v>522</v>
      </c>
      <c r="B604" s="1">
        <v>2</v>
      </c>
      <c r="C604" s="1" t="s">
        <v>29</v>
      </c>
      <c r="D604" s="1">
        <v>25</v>
      </c>
      <c r="E604" s="1">
        <v>0.15</v>
      </c>
      <c r="F604" s="1" t="s">
        <v>0</v>
      </c>
      <c r="G604" s="122">
        <v>1151</v>
      </c>
      <c r="H604" s="123">
        <v>0</v>
      </c>
      <c r="I604" s="124">
        <v>2340.0700000000002</v>
      </c>
      <c r="J604" s="125">
        <v>1.4E-2</v>
      </c>
      <c r="K604" s="127">
        <f>IF(Model_dem!$G604="---","---",(Model_dem!$G604/L604)-1)</f>
        <v>5.4995417048579354E-2</v>
      </c>
      <c r="L604" s="77">
        <f>IF(AND(Model_dem!$B604=0,Model_dem!$D604=0),Model_dem!$G604,L603)</f>
        <v>1091</v>
      </c>
      <c r="M604" s="78" t="str">
        <f t="shared" si="9"/>
        <v>Knapsack</v>
      </c>
      <c r="N604" s="22"/>
    </row>
    <row r="605" spans="1:14" x14ac:dyDescent="0.3">
      <c r="A605" t="s">
        <v>522</v>
      </c>
      <c r="B605" s="1">
        <v>2</v>
      </c>
      <c r="C605" s="1" t="s">
        <v>29</v>
      </c>
      <c r="D605" s="1">
        <v>25</v>
      </c>
      <c r="E605" s="1">
        <v>0.2</v>
      </c>
      <c r="F605" s="1" t="s">
        <v>2</v>
      </c>
      <c r="G605" s="122" t="s">
        <v>3</v>
      </c>
      <c r="H605" s="123" t="s">
        <v>3</v>
      </c>
      <c r="I605" s="124">
        <v>3600.66</v>
      </c>
      <c r="J605" s="122"/>
      <c r="K605" s="127" t="str">
        <f>IF(Model_dem!$G605="---","---",(Model_dem!$G605/L605)-1)</f>
        <v>---</v>
      </c>
      <c r="L605" s="77">
        <f>IF(AND(Model_dem!$B605=0,Model_dem!$D605=0),Model_dem!$G605,L604)</f>
        <v>1091</v>
      </c>
      <c r="M605" s="78" t="str">
        <f t="shared" si="9"/>
        <v>Knapsack</v>
      </c>
      <c r="N605" s="22"/>
    </row>
    <row r="606" spans="1:14" x14ac:dyDescent="0.3">
      <c r="A606" t="s">
        <v>522</v>
      </c>
      <c r="B606" s="1">
        <v>2</v>
      </c>
      <c r="C606" s="1" t="s">
        <v>29</v>
      </c>
      <c r="D606" s="1">
        <v>50</v>
      </c>
      <c r="E606" s="1">
        <v>0.05</v>
      </c>
      <c r="F606" s="1" t="s">
        <v>0</v>
      </c>
      <c r="G606" s="122">
        <v>1115</v>
      </c>
      <c r="H606" s="123">
        <v>0</v>
      </c>
      <c r="I606" s="124">
        <v>971.99</v>
      </c>
      <c r="J606" s="125">
        <v>0</v>
      </c>
      <c r="K606" s="127">
        <f>IF(Model_dem!$G606="---","---",(Model_dem!$G606/L606)-1)</f>
        <v>2.1998166819431786E-2</v>
      </c>
      <c r="L606" s="77">
        <f>IF(AND(Model_dem!$B606=0,Model_dem!$D606=0),Model_dem!$G606,L605)</f>
        <v>1091</v>
      </c>
      <c r="M606" s="78" t="str">
        <f t="shared" si="9"/>
        <v>Knapsack</v>
      </c>
      <c r="N606" s="22"/>
    </row>
    <row r="607" spans="1:14" x14ac:dyDescent="0.3">
      <c r="A607" t="s">
        <v>522</v>
      </c>
      <c r="B607" s="1">
        <v>2</v>
      </c>
      <c r="C607" s="1" t="s">
        <v>29</v>
      </c>
      <c r="D607" s="1">
        <v>50</v>
      </c>
      <c r="E607" s="1">
        <v>0.1</v>
      </c>
      <c r="F607" s="1" t="s">
        <v>0</v>
      </c>
      <c r="G607" s="122">
        <v>1132</v>
      </c>
      <c r="H607" s="123">
        <v>0</v>
      </c>
      <c r="I607" s="124">
        <v>1026.1199999999999</v>
      </c>
      <c r="J607" s="125">
        <v>0</v>
      </c>
      <c r="K607" s="127">
        <f>IF(Model_dem!$G607="---","---",(Model_dem!$G607/L607)-1)</f>
        <v>3.7580201649862532E-2</v>
      </c>
      <c r="L607" s="77">
        <f>IF(AND(Model_dem!$B607=0,Model_dem!$D607=0),Model_dem!$G607,L606)</f>
        <v>1091</v>
      </c>
      <c r="M607" s="78" t="str">
        <f t="shared" si="9"/>
        <v>Knapsack</v>
      </c>
      <c r="N607" s="22"/>
    </row>
    <row r="608" spans="1:14" x14ac:dyDescent="0.3">
      <c r="A608" t="s">
        <v>522</v>
      </c>
      <c r="B608" s="1">
        <v>2</v>
      </c>
      <c r="C608" s="1" t="s">
        <v>29</v>
      </c>
      <c r="D608" s="1">
        <v>50</v>
      </c>
      <c r="E608" s="1">
        <v>0.15</v>
      </c>
      <c r="F608" s="1" t="s">
        <v>2</v>
      </c>
      <c r="G608" s="122" t="s">
        <v>3</v>
      </c>
      <c r="H608" s="123" t="s">
        <v>3</v>
      </c>
      <c r="I608" s="124">
        <v>3600.12</v>
      </c>
      <c r="J608" s="122"/>
      <c r="K608" s="127" t="str">
        <f>IF(Model_dem!$G608="---","---",(Model_dem!$G608/L608)-1)</f>
        <v>---</v>
      </c>
      <c r="L608" s="77">
        <f>IF(AND(Model_dem!$B608=0,Model_dem!$D608=0),Model_dem!$G608,L607)</f>
        <v>1091</v>
      </c>
      <c r="M608" s="78" t="str">
        <f t="shared" si="9"/>
        <v>Knapsack</v>
      </c>
      <c r="N608" s="22"/>
    </row>
    <row r="609" spans="1:14" x14ac:dyDescent="0.3">
      <c r="A609" t="s">
        <v>522</v>
      </c>
      <c r="B609" s="1">
        <v>2</v>
      </c>
      <c r="C609" s="1" t="s">
        <v>29</v>
      </c>
      <c r="D609" s="1">
        <v>50</v>
      </c>
      <c r="E609" s="1">
        <v>0.2</v>
      </c>
      <c r="F609" s="1" t="s">
        <v>2</v>
      </c>
      <c r="G609" s="122" t="s">
        <v>3</v>
      </c>
      <c r="H609" s="123" t="s">
        <v>3</v>
      </c>
      <c r="I609" s="124">
        <v>3600.42</v>
      </c>
      <c r="J609" s="122"/>
      <c r="K609" s="127" t="str">
        <f>IF(Model_dem!$G609="---","---",(Model_dem!$G609/L609)-1)</f>
        <v>---</v>
      </c>
      <c r="L609" s="77">
        <f>IF(AND(Model_dem!$B609=0,Model_dem!$D609=0),Model_dem!$G609,L608)</f>
        <v>1091</v>
      </c>
      <c r="M609" s="78" t="str">
        <f t="shared" si="9"/>
        <v>Knapsack</v>
      </c>
      <c r="N609" s="22"/>
    </row>
    <row r="610" spans="1:14" hidden="1" x14ac:dyDescent="0.3">
      <c r="A610" t="s">
        <v>522</v>
      </c>
      <c r="B610" s="1">
        <v>3</v>
      </c>
      <c r="C610" s="1" t="s">
        <v>1930</v>
      </c>
      <c r="D610" s="1">
        <v>0</v>
      </c>
      <c r="E610" s="1">
        <v>0.05</v>
      </c>
      <c r="F610" s="1" t="s">
        <v>0</v>
      </c>
      <c r="G610" s="1">
        <v>1132</v>
      </c>
      <c r="H610" s="75">
        <v>0</v>
      </c>
      <c r="I610" s="1">
        <v>394.51</v>
      </c>
      <c r="J610" s="76">
        <v>0</v>
      </c>
      <c r="K610" s="113">
        <f>IF(Model_dem!$G610="---","---",(Model_dem!$G610/L610)-1)</f>
        <v>3.7580201649862532E-2</v>
      </c>
      <c r="L610" s="77">
        <f>IF(AND(Model_dem!$B610=0,Model_dem!$D610=0),Model_dem!$G610,L609)</f>
        <v>1091</v>
      </c>
      <c r="M610" s="78" t="str">
        <f t="shared" si="9"/>
        <v>Factor Model</v>
      </c>
      <c r="N610" s="22"/>
    </row>
    <row r="611" spans="1:14" hidden="1" x14ac:dyDescent="0.3">
      <c r="A611" t="s">
        <v>522</v>
      </c>
      <c r="B611" s="1">
        <v>3</v>
      </c>
      <c r="C611" s="1" t="s">
        <v>1930</v>
      </c>
      <c r="D611" s="1">
        <v>0</v>
      </c>
      <c r="E611" s="1">
        <v>0.1</v>
      </c>
      <c r="F611" s="1" t="s">
        <v>4</v>
      </c>
      <c r="G611" s="1" t="s">
        <v>3</v>
      </c>
      <c r="H611" s="75" t="s">
        <v>3</v>
      </c>
      <c r="I611" s="1">
        <v>0.67</v>
      </c>
      <c r="J611" s="1"/>
      <c r="K611" s="113" t="str">
        <f>IF(Model_dem!$G611="---","---",(Model_dem!$G611/L611)-1)</f>
        <v>---</v>
      </c>
      <c r="L611" s="77">
        <f>IF(AND(Model_dem!$B611=0,Model_dem!$D611=0),Model_dem!$G611,L610)</f>
        <v>1091</v>
      </c>
      <c r="M611" s="78" t="str">
        <f t="shared" si="9"/>
        <v>Factor Model</v>
      </c>
      <c r="N611" s="22"/>
    </row>
    <row r="612" spans="1:14" hidden="1" x14ac:dyDescent="0.3">
      <c r="A612" t="s">
        <v>522</v>
      </c>
      <c r="B612" s="1">
        <v>3</v>
      </c>
      <c r="C612" s="1" t="s">
        <v>1930</v>
      </c>
      <c r="D612" s="1">
        <v>0</v>
      </c>
      <c r="E612" s="1">
        <v>0.15</v>
      </c>
      <c r="F612" s="1" t="s">
        <v>4</v>
      </c>
      <c r="G612" s="1" t="s">
        <v>3</v>
      </c>
      <c r="H612" s="75" t="s">
        <v>3</v>
      </c>
      <c r="I612" s="1">
        <v>0.65</v>
      </c>
      <c r="J612" s="1"/>
      <c r="K612" s="113" t="str">
        <f>IF(Model_dem!$G612="---","---",(Model_dem!$G612/L612)-1)</f>
        <v>---</v>
      </c>
      <c r="L612" s="77">
        <f>IF(AND(Model_dem!$B612=0,Model_dem!$D612=0),Model_dem!$G612,L611)</f>
        <v>1091</v>
      </c>
      <c r="M612" s="78" t="str">
        <f t="shared" si="9"/>
        <v>Factor Model</v>
      </c>
      <c r="N612" s="22"/>
    </row>
    <row r="613" spans="1:14" hidden="1" x14ac:dyDescent="0.3">
      <c r="A613" t="s">
        <v>522</v>
      </c>
      <c r="B613" s="1">
        <v>3</v>
      </c>
      <c r="C613" s="1" t="s">
        <v>1930</v>
      </c>
      <c r="D613" s="1">
        <v>0</v>
      </c>
      <c r="E613" s="1">
        <v>0.2</v>
      </c>
      <c r="F613" s="1" t="s">
        <v>4</v>
      </c>
      <c r="G613" s="1" t="s">
        <v>3</v>
      </c>
      <c r="H613" s="75" t="s">
        <v>3</v>
      </c>
      <c r="I613" s="1">
        <v>0.57999999999999996</v>
      </c>
      <c r="J613" s="1"/>
      <c r="K613" s="113" t="str">
        <f>IF(Model_dem!$G613="---","---",(Model_dem!$G613/L613)-1)</f>
        <v>---</v>
      </c>
      <c r="L613" s="77">
        <f>IF(AND(Model_dem!$B613=0,Model_dem!$D613=0),Model_dem!$G613,L612)</f>
        <v>1091</v>
      </c>
      <c r="M613" s="78" t="str">
        <f t="shared" si="9"/>
        <v>Factor Model</v>
      </c>
      <c r="N613" s="22"/>
    </row>
    <row r="614" spans="1:14" hidden="1" x14ac:dyDescent="0.3">
      <c r="A614" t="s">
        <v>522</v>
      </c>
      <c r="B614" s="1">
        <v>3</v>
      </c>
      <c r="C614" s="1" t="s">
        <v>1930</v>
      </c>
      <c r="D614" s="1">
        <v>10</v>
      </c>
      <c r="E614" s="1">
        <v>0.05</v>
      </c>
      <c r="F614" s="1" t="s">
        <v>0</v>
      </c>
      <c r="G614" s="1">
        <v>1132</v>
      </c>
      <c r="H614" s="75">
        <v>0</v>
      </c>
      <c r="I614" s="1">
        <v>477.29</v>
      </c>
      <c r="J614" s="76">
        <v>0</v>
      </c>
      <c r="K614" s="113">
        <f>IF(Model_dem!$G614="---","---",(Model_dem!$G614/L614)-1)</f>
        <v>3.7580201649862532E-2</v>
      </c>
      <c r="L614" s="77">
        <f>IF(AND(Model_dem!$B614=0,Model_dem!$D614=0),Model_dem!$G614,L613)</f>
        <v>1091</v>
      </c>
      <c r="M614" s="78" t="str">
        <f t="shared" si="9"/>
        <v>Factor Model</v>
      </c>
      <c r="N614" s="22"/>
    </row>
    <row r="615" spans="1:14" hidden="1" x14ac:dyDescent="0.3">
      <c r="A615" t="s">
        <v>522</v>
      </c>
      <c r="B615" s="1">
        <v>3</v>
      </c>
      <c r="C615" s="1" t="s">
        <v>1930</v>
      </c>
      <c r="D615" s="1">
        <v>10</v>
      </c>
      <c r="E615" s="1">
        <v>0.1</v>
      </c>
      <c r="F615" s="1" t="s">
        <v>4</v>
      </c>
      <c r="G615" s="1" t="s">
        <v>3</v>
      </c>
      <c r="H615" s="75" t="s">
        <v>3</v>
      </c>
      <c r="I615" s="1">
        <v>0.75</v>
      </c>
      <c r="J615" s="1"/>
      <c r="K615" s="113" t="str">
        <f>IF(Model_dem!$G615="---","---",(Model_dem!$G615/L615)-1)</f>
        <v>---</v>
      </c>
      <c r="L615" s="77">
        <f>IF(AND(Model_dem!$B615=0,Model_dem!$D615=0),Model_dem!$G615,L614)</f>
        <v>1091</v>
      </c>
      <c r="M615" s="78" t="str">
        <f t="shared" si="9"/>
        <v>Factor Model</v>
      </c>
      <c r="N615" s="22"/>
    </row>
    <row r="616" spans="1:14" hidden="1" x14ac:dyDescent="0.3">
      <c r="A616" t="s">
        <v>522</v>
      </c>
      <c r="B616" s="1">
        <v>3</v>
      </c>
      <c r="C616" s="1" t="s">
        <v>1930</v>
      </c>
      <c r="D616" s="1">
        <v>10</v>
      </c>
      <c r="E616" s="1">
        <v>0.15</v>
      </c>
      <c r="F616" s="1" t="s">
        <v>4</v>
      </c>
      <c r="G616" s="1" t="s">
        <v>3</v>
      </c>
      <c r="H616" s="75" t="s">
        <v>3</v>
      </c>
      <c r="I616" s="1">
        <v>0.72</v>
      </c>
      <c r="J616" s="1"/>
      <c r="K616" s="113" t="str">
        <f>IF(Model_dem!$G616="---","---",(Model_dem!$G616/L616)-1)</f>
        <v>---</v>
      </c>
      <c r="L616" s="77">
        <f>IF(AND(Model_dem!$B616=0,Model_dem!$D616=0),Model_dem!$G616,L615)</f>
        <v>1091</v>
      </c>
      <c r="M616" s="78" t="str">
        <f t="shared" si="9"/>
        <v>Factor Model</v>
      </c>
      <c r="N616" s="22"/>
    </row>
    <row r="617" spans="1:14" hidden="1" x14ac:dyDescent="0.3">
      <c r="A617" t="s">
        <v>522</v>
      </c>
      <c r="B617" s="1">
        <v>3</v>
      </c>
      <c r="C617" s="1" t="s">
        <v>1930</v>
      </c>
      <c r="D617" s="1">
        <v>10</v>
      </c>
      <c r="E617" s="1">
        <v>0.2</v>
      </c>
      <c r="F617" s="1" t="s">
        <v>4</v>
      </c>
      <c r="G617" s="1" t="s">
        <v>3</v>
      </c>
      <c r="H617" s="75" t="s">
        <v>3</v>
      </c>
      <c r="I617" s="1">
        <v>0.61</v>
      </c>
      <c r="J617" s="1"/>
      <c r="K617" s="113" t="str">
        <f>IF(Model_dem!$G617="---","---",(Model_dem!$G617/L617)-1)</f>
        <v>---</v>
      </c>
      <c r="L617" s="77">
        <f>IF(AND(Model_dem!$B617=0,Model_dem!$D617=0),Model_dem!$G617,L616)</f>
        <v>1091</v>
      </c>
      <c r="M617" s="78" t="str">
        <f t="shared" si="9"/>
        <v>Factor Model</v>
      </c>
      <c r="N617" s="22"/>
    </row>
    <row r="618" spans="1:14" hidden="1" x14ac:dyDescent="0.3">
      <c r="A618" t="s">
        <v>522</v>
      </c>
      <c r="B618" s="1">
        <v>3</v>
      </c>
      <c r="C618" s="1" t="s">
        <v>1930</v>
      </c>
      <c r="D618" s="1">
        <v>25</v>
      </c>
      <c r="E618" s="1">
        <v>0.05</v>
      </c>
      <c r="F618" s="1" t="s">
        <v>0</v>
      </c>
      <c r="G618" s="1">
        <v>1132</v>
      </c>
      <c r="H618" s="75">
        <v>0</v>
      </c>
      <c r="I618" s="1">
        <v>576.75</v>
      </c>
      <c r="J618" s="76">
        <v>0</v>
      </c>
      <c r="K618" s="113">
        <f>IF(Model_dem!$G618="---","---",(Model_dem!$G618/L618)-1)</f>
        <v>3.7580201649862532E-2</v>
      </c>
      <c r="L618" s="77">
        <f>IF(AND(Model_dem!$B618=0,Model_dem!$D618=0),Model_dem!$G618,L617)</f>
        <v>1091</v>
      </c>
      <c r="M618" s="78" t="str">
        <f t="shared" si="9"/>
        <v>Factor Model</v>
      </c>
      <c r="N618" s="22"/>
    </row>
    <row r="619" spans="1:14" hidden="1" x14ac:dyDescent="0.3">
      <c r="A619" t="s">
        <v>522</v>
      </c>
      <c r="B619" s="1">
        <v>3</v>
      </c>
      <c r="C619" s="1" t="s">
        <v>1930</v>
      </c>
      <c r="D619" s="1">
        <v>25</v>
      </c>
      <c r="E619" s="1">
        <v>0.1</v>
      </c>
      <c r="F619" s="1" t="s">
        <v>4</v>
      </c>
      <c r="G619" s="1" t="s">
        <v>3</v>
      </c>
      <c r="H619" s="75" t="s">
        <v>3</v>
      </c>
      <c r="I619" s="1">
        <v>0.62</v>
      </c>
      <c r="J619" s="1"/>
      <c r="K619" s="113" t="str">
        <f>IF(Model_dem!$G619="---","---",(Model_dem!$G619/L619)-1)</f>
        <v>---</v>
      </c>
      <c r="L619" s="77">
        <f>IF(AND(Model_dem!$B619=0,Model_dem!$D619=0),Model_dem!$G619,L618)</f>
        <v>1091</v>
      </c>
      <c r="M619" s="78" t="str">
        <f t="shared" si="9"/>
        <v>Factor Model</v>
      </c>
      <c r="N619" s="22"/>
    </row>
    <row r="620" spans="1:14" hidden="1" x14ac:dyDescent="0.3">
      <c r="A620" t="s">
        <v>522</v>
      </c>
      <c r="B620" s="1">
        <v>3</v>
      </c>
      <c r="C620" s="1" t="s">
        <v>1930</v>
      </c>
      <c r="D620" s="1">
        <v>25</v>
      </c>
      <c r="E620" s="1">
        <v>0.15</v>
      </c>
      <c r="F620" s="1" t="s">
        <v>4</v>
      </c>
      <c r="G620" s="1" t="s">
        <v>3</v>
      </c>
      <c r="H620" s="75" t="s">
        <v>3</v>
      </c>
      <c r="I620" s="1">
        <v>0.65</v>
      </c>
      <c r="J620" s="1"/>
      <c r="K620" s="113" t="str">
        <f>IF(Model_dem!$G620="---","---",(Model_dem!$G620/L620)-1)</f>
        <v>---</v>
      </c>
      <c r="L620" s="77">
        <f>IF(AND(Model_dem!$B620=0,Model_dem!$D620=0),Model_dem!$G620,L619)</f>
        <v>1091</v>
      </c>
      <c r="M620" s="78" t="str">
        <f t="shared" si="9"/>
        <v>Factor Model</v>
      </c>
      <c r="N620" s="22"/>
    </row>
    <row r="621" spans="1:14" hidden="1" x14ac:dyDescent="0.3">
      <c r="A621" t="s">
        <v>522</v>
      </c>
      <c r="B621" s="1">
        <v>3</v>
      </c>
      <c r="C621" s="1" t="s">
        <v>1930</v>
      </c>
      <c r="D621" s="1">
        <v>25</v>
      </c>
      <c r="E621" s="1">
        <v>0.2</v>
      </c>
      <c r="F621" s="1" t="s">
        <v>4</v>
      </c>
      <c r="G621" s="1" t="s">
        <v>3</v>
      </c>
      <c r="H621" s="75" t="s">
        <v>3</v>
      </c>
      <c r="I621" s="1">
        <v>0.64</v>
      </c>
      <c r="J621" s="1"/>
      <c r="K621" s="113" t="str">
        <f>IF(Model_dem!$G621="---","---",(Model_dem!$G621/L621)-1)</f>
        <v>---</v>
      </c>
      <c r="L621" s="77">
        <f>IF(AND(Model_dem!$B621=0,Model_dem!$D621=0),Model_dem!$G621,L620)</f>
        <v>1091</v>
      </c>
      <c r="M621" s="78" t="str">
        <f t="shared" si="9"/>
        <v>Factor Model</v>
      </c>
      <c r="N621" s="22"/>
    </row>
    <row r="622" spans="1:14" hidden="1" x14ac:dyDescent="0.3">
      <c r="A622" t="s">
        <v>522</v>
      </c>
      <c r="B622" s="1">
        <v>3</v>
      </c>
      <c r="C622" s="1" t="s">
        <v>1930</v>
      </c>
      <c r="D622" s="1">
        <v>50</v>
      </c>
      <c r="E622" s="1">
        <v>0.05</v>
      </c>
      <c r="F622" s="1" t="s">
        <v>0</v>
      </c>
      <c r="G622" s="1">
        <v>1132</v>
      </c>
      <c r="H622" s="75">
        <v>0</v>
      </c>
      <c r="I622" s="1">
        <v>589.32000000000005</v>
      </c>
      <c r="J622" s="76">
        <v>0</v>
      </c>
      <c r="K622" s="113">
        <f>IF(Model_dem!$G622="---","---",(Model_dem!$G622/L622)-1)</f>
        <v>3.7580201649862532E-2</v>
      </c>
      <c r="L622" s="77">
        <f>IF(AND(Model_dem!$B622=0,Model_dem!$D622=0),Model_dem!$G622,L621)</f>
        <v>1091</v>
      </c>
      <c r="M622" s="78" t="str">
        <f t="shared" si="9"/>
        <v>Factor Model</v>
      </c>
      <c r="N622" s="22"/>
    </row>
    <row r="623" spans="1:14" hidden="1" x14ac:dyDescent="0.3">
      <c r="A623" t="s">
        <v>522</v>
      </c>
      <c r="B623" s="1">
        <v>3</v>
      </c>
      <c r="C623" s="1" t="s">
        <v>1930</v>
      </c>
      <c r="D623" s="1">
        <v>50</v>
      </c>
      <c r="E623" s="1">
        <v>0.1</v>
      </c>
      <c r="F623" s="1" t="s">
        <v>4</v>
      </c>
      <c r="G623" s="1" t="s">
        <v>3</v>
      </c>
      <c r="H623" s="75" t="s">
        <v>3</v>
      </c>
      <c r="I623" s="1">
        <v>0.69</v>
      </c>
      <c r="J623" s="1"/>
      <c r="K623" s="113" t="str">
        <f>IF(Model_dem!$G623="---","---",(Model_dem!$G623/L623)-1)</f>
        <v>---</v>
      </c>
      <c r="L623" s="77">
        <f>IF(AND(Model_dem!$B623=0,Model_dem!$D623=0),Model_dem!$G623,L622)</f>
        <v>1091</v>
      </c>
      <c r="M623" s="78" t="str">
        <f t="shared" si="9"/>
        <v>Factor Model</v>
      </c>
      <c r="N623" s="22"/>
    </row>
    <row r="624" spans="1:14" hidden="1" x14ac:dyDescent="0.3">
      <c r="A624" t="s">
        <v>522</v>
      </c>
      <c r="B624" s="1">
        <v>3</v>
      </c>
      <c r="C624" s="1" t="s">
        <v>1930</v>
      </c>
      <c r="D624" s="1">
        <v>50</v>
      </c>
      <c r="E624" s="1">
        <v>0.15</v>
      </c>
      <c r="F624" s="1" t="s">
        <v>4</v>
      </c>
      <c r="G624" s="1" t="s">
        <v>3</v>
      </c>
      <c r="H624" s="75" t="s">
        <v>3</v>
      </c>
      <c r="I624" s="1">
        <v>0.73</v>
      </c>
      <c r="J624" s="1"/>
      <c r="K624" s="113" t="str">
        <f>IF(Model_dem!$G624="---","---",(Model_dem!$G624/L624)-1)</f>
        <v>---</v>
      </c>
      <c r="L624" s="77">
        <f>IF(AND(Model_dem!$B624=0,Model_dem!$D624=0),Model_dem!$G624,L623)</f>
        <v>1091</v>
      </c>
      <c r="M624" s="78" t="str">
        <f t="shared" si="9"/>
        <v>Factor Model</v>
      </c>
      <c r="N624" s="22"/>
    </row>
    <row r="625" spans="1:14" hidden="1" x14ac:dyDescent="0.3">
      <c r="A625" t="s">
        <v>522</v>
      </c>
      <c r="B625" s="1">
        <v>3</v>
      </c>
      <c r="C625" s="1" t="s">
        <v>1930</v>
      </c>
      <c r="D625" s="1">
        <v>50</v>
      </c>
      <c r="E625" s="1">
        <v>0.2</v>
      </c>
      <c r="F625" s="1" t="s">
        <v>4</v>
      </c>
      <c r="G625" s="1" t="s">
        <v>3</v>
      </c>
      <c r="H625" s="75" t="s">
        <v>3</v>
      </c>
      <c r="I625" s="1">
        <v>0.8</v>
      </c>
      <c r="J625" s="1"/>
      <c r="K625" s="113" t="str">
        <f>IF(Model_dem!$G625="---","---",(Model_dem!$G625/L625)-1)</f>
        <v>---</v>
      </c>
      <c r="L625" s="77">
        <f>IF(AND(Model_dem!$B625=0,Model_dem!$D625=0),Model_dem!$G625,L624)</f>
        <v>1091</v>
      </c>
      <c r="M625" s="78" t="str">
        <f t="shared" si="9"/>
        <v>Factor Model</v>
      </c>
      <c r="N625" s="22"/>
    </row>
    <row r="626" spans="1:14" x14ac:dyDescent="0.3">
      <c r="A626" t="s">
        <v>513</v>
      </c>
      <c r="B626" s="1">
        <v>0</v>
      </c>
      <c r="C626" s="1" t="s">
        <v>27</v>
      </c>
      <c r="D626" s="1">
        <v>0</v>
      </c>
      <c r="E626" s="1">
        <v>0.05</v>
      </c>
      <c r="F626" s="1" t="s">
        <v>0</v>
      </c>
      <c r="G626" s="122">
        <v>778</v>
      </c>
      <c r="H626" s="123">
        <v>0</v>
      </c>
      <c r="I626" s="124">
        <v>53.25</v>
      </c>
      <c r="J626" s="125">
        <v>1</v>
      </c>
      <c r="K626" s="127">
        <f>IF(Model_dem!$G626="---","---",(Model_dem!$G626/L626)-1)</f>
        <v>0</v>
      </c>
      <c r="L626" s="77">
        <f>IF(AND(Model_dem!$B626=0,Model_dem!$D626=0),Model_dem!$G626,L625)</f>
        <v>778</v>
      </c>
      <c r="M626" s="78" t="str">
        <f t="shared" si="9"/>
        <v>Deterministic</v>
      </c>
      <c r="N626" s="22"/>
    </row>
    <row r="627" spans="1:14" x14ac:dyDescent="0.3">
      <c r="A627" t="s">
        <v>513</v>
      </c>
      <c r="B627" s="1">
        <v>0</v>
      </c>
      <c r="C627" s="1" t="s">
        <v>27</v>
      </c>
      <c r="D627" s="1">
        <v>0</v>
      </c>
      <c r="E627" s="1">
        <v>0.1</v>
      </c>
      <c r="F627" s="1" t="s">
        <v>0</v>
      </c>
      <c r="G627" s="122">
        <v>778</v>
      </c>
      <c r="H627" s="123">
        <v>0</v>
      </c>
      <c r="I627" s="124">
        <v>55.22</v>
      </c>
      <c r="J627" s="125">
        <v>1</v>
      </c>
      <c r="K627" s="127">
        <f>IF(Model_dem!$G627="---","---",(Model_dem!$G627/L627)-1)</f>
        <v>0</v>
      </c>
      <c r="L627" s="77">
        <f>IF(AND(Model_dem!$B627=0,Model_dem!$D627=0),Model_dem!$G627,L626)</f>
        <v>778</v>
      </c>
      <c r="M627" s="78" t="str">
        <f t="shared" si="9"/>
        <v>Deterministic</v>
      </c>
      <c r="N627" s="22"/>
    </row>
    <row r="628" spans="1:14" x14ac:dyDescent="0.3">
      <c r="A628" t="s">
        <v>513</v>
      </c>
      <c r="B628" s="1">
        <v>0</v>
      </c>
      <c r="C628" s="1" t="s">
        <v>27</v>
      </c>
      <c r="D628" s="1">
        <v>0</v>
      </c>
      <c r="E628" s="1">
        <v>0.15</v>
      </c>
      <c r="F628" s="1" t="s">
        <v>0</v>
      </c>
      <c r="G628" s="122">
        <v>778</v>
      </c>
      <c r="H628" s="123">
        <v>0</v>
      </c>
      <c r="I628" s="124">
        <v>54.01</v>
      </c>
      <c r="J628" s="125">
        <v>1</v>
      </c>
      <c r="K628" s="127">
        <f>IF(Model_dem!$G628="---","---",(Model_dem!$G628/L628)-1)</f>
        <v>0</v>
      </c>
      <c r="L628" s="77">
        <f>IF(AND(Model_dem!$B628=0,Model_dem!$D628=0),Model_dem!$G628,L627)</f>
        <v>778</v>
      </c>
      <c r="M628" s="78" t="str">
        <f t="shared" si="9"/>
        <v>Deterministic</v>
      </c>
      <c r="N628" s="22"/>
    </row>
    <row r="629" spans="1:14" x14ac:dyDescent="0.3">
      <c r="A629" t="s">
        <v>513</v>
      </c>
      <c r="B629" s="1">
        <v>0</v>
      </c>
      <c r="C629" s="1" t="s">
        <v>27</v>
      </c>
      <c r="D629" s="1">
        <v>0</v>
      </c>
      <c r="E629" s="1">
        <v>0.2</v>
      </c>
      <c r="F629" s="1" t="s">
        <v>0</v>
      </c>
      <c r="G629" s="122">
        <v>778</v>
      </c>
      <c r="H629" s="123">
        <v>0</v>
      </c>
      <c r="I629" s="124">
        <v>55.44</v>
      </c>
      <c r="J629" s="125">
        <v>1</v>
      </c>
      <c r="K629" s="127">
        <f>IF(Model_dem!$G629="---","---",(Model_dem!$G629/L629)-1)</f>
        <v>0</v>
      </c>
      <c r="L629" s="77">
        <f>IF(AND(Model_dem!$B629=0,Model_dem!$D629=0),Model_dem!$G629,L628)</f>
        <v>778</v>
      </c>
      <c r="M629" s="78" t="str">
        <f t="shared" si="9"/>
        <v>Deterministic</v>
      </c>
      <c r="N629" s="22"/>
    </row>
    <row r="630" spans="1:14" x14ac:dyDescent="0.3">
      <c r="A630" t="s">
        <v>513</v>
      </c>
      <c r="B630" s="1">
        <v>1</v>
      </c>
      <c r="C630" s="1" t="s">
        <v>28</v>
      </c>
      <c r="D630" s="1">
        <v>5</v>
      </c>
      <c r="E630" s="1">
        <v>0.05</v>
      </c>
      <c r="F630" s="1" t="s">
        <v>0</v>
      </c>
      <c r="G630" s="122">
        <v>778</v>
      </c>
      <c r="H630" s="123">
        <v>0</v>
      </c>
      <c r="I630" s="124">
        <v>935.38</v>
      </c>
      <c r="J630" s="125">
        <v>0</v>
      </c>
      <c r="K630" s="127">
        <f>IF(Model_dem!$G630="---","---",(Model_dem!$G630/L630)-1)</f>
        <v>0</v>
      </c>
      <c r="L630" s="77">
        <f>IF(AND(Model_dem!$B630=0,Model_dem!$D630=0),Model_dem!$G630,L629)</f>
        <v>778</v>
      </c>
      <c r="M630" s="78" t="str">
        <f t="shared" si="9"/>
        <v>Cardinality-constrained</v>
      </c>
      <c r="N630" s="22"/>
    </row>
    <row r="631" spans="1:14" x14ac:dyDescent="0.3">
      <c r="A631" t="s">
        <v>513</v>
      </c>
      <c r="B631" s="1">
        <v>1</v>
      </c>
      <c r="C631" s="1" t="s">
        <v>28</v>
      </c>
      <c r="D631" s="1">
        <v>5</v>
      </c>
      <c r="E631" s="1">
        <v>0.1</v>
      </c>
      <c r="F631" s="1" t="s">
        <v>0</v>
      </c>
      <c r="G631" s="122">
        <v>778</v>
      </c>
      <c r="H631" s="123">
        <v>0</v>
      </c>
      <c r="I631" s="124">
        <v>586.09</v>
      </c>
      <c r="J631" s="125">
        <v>0.999</v>
      </c>
      <c r="K631" s="127">
        <f>IF(Model_dem!$G631="---","---",(Model_dem!$G631/L631)-1)</f>
        <v>0</v>
      </c>
      <c r="L631" s="77">
        <f>IF(AND(Model_dem!$B631=0,Model_dem!$D631=0),Model_dem!$G631,L630)</f>
        <v>778</v>
      </c>
      <c r="M631" s="78" t="str">
        <f t="shared" si="9"/>
        <v>Cardinality-constrained</v>
      </c>
      <c r="N631" s="22"/>
    </row>
    <row r="632" spans="1:14" x14ac:dyDescent="0.3">
      <c r="A632" t="s">
        <v>513</v>
      </c>
      <c r="B632" s="1">
        <v>1</v>
      </c>
      <c r="C632" s="1" t="s">
        <v>28</v>
      </c>
      <c r="D632" s="1">
        <v>5</v>
      </c>
      <c r="E632" s="1">
        <v>0.15</v>
      </c>
      <c r="F632" s="1" t="s">
        <v>0</v>
      </c>
      <c r="G632" s="122">
        <v>778</v>
      </c>
      <c r="H632" s="123">
        <v>0</v>
      </c>
      <c r="I632" s="124">
        <v>640.29999999999995</v>
      </c>
      <c r="J632" s="125">
        <v>1</v>
      </c>
      <c r="K632" s="127">
        <f>IF(Model_dem!$G632="---","---",(Model_dem!$G632/L632)-1)</f>
        <v>0</v>
      </c>
      <c r="L632" s="77">
        <f>IF(AND(Model_dem!$B632=0,Model_dem!$D632=0),Model_dem!$G632,L631)</f>
        <v>778</v>
      </c>
      <c r="M632" s="78" t="str">
        <f t="shared" si="9"/>
        <v>Cardinality-constrained</v>
      </c>
      <c r="N632" s="22"/>
    </row>
    <row r="633" spans="1:14" x14ac:dyDescent="0.3">
      <c r="A633" t="s">
        <v>513</v>
      </c>
      <c r="B633" s="1">
        <v>1</v>
      </c>
      <c r="C633" s="1" t="s">
        <v>28</v>
      </c>
      <c r="D633" s="1">
        <v>5</v>
      </c>
      <c r="E633" s="1">
        <v>0.2</v>
      </c>
      <c r="F633" s="1" t="s">
        <v>0</v>
      </c>
      <c r="G633" s="122">
        <v>778</v>
      </c>
      <c r="H633" s="123">
        <v>0</v>
      </c>
      <c r="I633" s="124">
        <v>983.08</v>
      </c>
      <c r="J633" s="125">
        <v>1</v>
      </c>
      <c r="K633" s="127">
        <f>IF(Model_dem!$G633="---","---",(Model_dem!$G633/L633)-1)</f>
        <v>0</v>
      </c>
      <c r="L633" s="77">
        <f>IF(AND(Model_dem!$B633=0,Model_dem!$D633=0),Model_dem!$G633,L632)</f>
        <v>778</v>
      </c>
      <c r="M633" s="78" t="str">
        <f t="shared" si="9"/>
        <v>Cardinality-constrained</v>
      </c>
      <c r="N633" s="22"/>
    </row>
    <row r="634" spans="1:14" x14ac:dyDescent="0.3">
      <c r="A634" t="s">
        <v>513</v>
      </c>
      <c r="B634" s="1">
        <v>1</v>
      </c>
      <c r="C634" s="1" t="s">
        <v>28</v>
      </c>
      <c r="D634" s="1">
        <v>10</v>
      </c>
      <c r="E634" s="1">
        <v>0.05</v>
      </c>
      <c r="F634" s="1" t="s">
        <v>0</v>
      </c>
      <c r="G634" s="122">
        <v>778</v>
      </c>
      <c r="H634" s="123">
        <v>0</v>
      </c>
      <c r="I634" s="124">
        <v>766.3</v>
      </c>
      <c r="J634" s="125">
        <v>0</v>
      </c>
      <c r="K634" s="127">
        <f>IF(Model_dem!$G634="---","---",(Model_dem!$G634/L634)-1)</f>
        <v>0</v>
      </c>
      <c r="L634" s="77">
        <f>IF(AND(Model_dem!$B634=0,Model_dem!$D634=0),Model_dem!$G634,L633)</f>
        <v>778</v>
      </c>
      <c r="M634" s="78" t="str">
        <f t="shared" si="9"/>
        <v>Cardinality-constrained</v>
      </c>
      <c r="N634" s="22"/>
    </row>
    <row r="635" spans="1:14" x14ac:dyDescent="0.3">
      <c r="A635" t="s">
        <v>513</v>
      </c>
      <c r="B635" s="1">
        <v>1</v>
      </c>
      <c r="C635" s="1" t="s">
        <v>28</v>
      </c>
      <c r="D635" s="1">
        <v>10</v>
      </c>
      <c r="E635" s="1">
        <v>0.1</v>
      </c>
      <c r="F635" s="1" t="s">
        <v>0</v>
      </c>
      <c r="G635" s="122">
        <v>778</v>
      </c>
      <c r="H635" s="123">
        <v>0</v>
      </c>
      <c r="I635" s="124">
        <v>609.84</v>
      </c>
      <c r="J635" s="125">
        <v>0.999</v>
      </c>
      <c r="K635" s="127">
        <f>IF(Model_dem!$G635="---","---",(Model_dem!$G635/L635)-1)</f>
        <v>0</v>
      </c>
      <c r="L635" s="77">
        <f>IF(AND(Model_dem!$B635=0,Model_dem!$D635=0),Model_dem!$G635,L634)</f>
        <v>778</v>
      </c>
      <c r="M635" s="78" t="str">
        <f t="shared" si="9"/>
        <v>Cardinality-constrained</v>
      </c>
      <c r="N635" s="22"/>
    </row>
    <row r="636" spans="1:14" x14ac:dyDescent="0.3">
      <c r="A636" t="s">
        <v>513</v>
      </c>
      <c r="B636" s="1">
        <v>1</v>
      </c>
      <c r="C636" s="1" t="s">
        <v>28</v>
      </c>
      <c r="D636" s="1">
        <v>10</v>
      </c>
      <c r="E636" s="1">
        <v>0.15</v>
      </c>
      <c r="F636" s="1" t="s">
        <v>0</v>
      </c>
      <c r="G636" s="122">
        <v>778</v>
      </c>
      <c r="H636" s="123">
        <v>0</v>
      </c>
      <c r="I636" s="124">
        <v>696.92</v>
      </c>
      <c r="J636" s="125">
        <v>1</v>
      </c>
      <c r="K636" s="127">
        <f>IF(Model_dem!$G636="---","---",(Model_dem!$G636/L636)-1)</f>
        <v>0</v>
      </c>
      <c r="L636" s="77">
        <f>IF(AND(Model_dem!$B636=0,Model_dem!$D636=0),Model_dem!$G636,L635)</f>
        <v>778</v>
      </c>
      <c r="M636" s="78" t="str">
        <f t="shared" si="9"/>
        <v>Cardinality-constrained</v>
      </c>
      <c r="N636" s="22"/>
    </row>
    <row r="637" spans="1:14" x14ac:dyDescent="0.3">
      <c r="A637" t="s">
        <v>513</v>
      </c>
      <c r="B637" s="1">
        <v>1</v>
      </c>
      <c r="C637" s="1" t="s">
        <v>28</v>
      </c>
      <c r="D637" s="1">
        <v>10</v>
      </c>
      <c r="E637" s="1">
        <v>0.2</v>
      </c>
      <c r="F637" s="1" t="s">
        <v>0</v>
      </c>
      <c r="G637" s="122">
        <v>778</v>
      </c>
      <c r="H637" s="123">
        <v>0</v>
      </c>
      <c r="I637" s="124">
        <v>904.91</v>
      </c>
      <c r="J637" s="125">
        <v>1</v>
      </c>
      <c r="K637" s="127">
        <f>IF(Model_dem!$G637="---","---",(Model_dem!$G637/L637)-1)</f>
        <v>0</v>
      </c>
      <c r="L637" s="77">
        <f>IF(AND(Model_dem!$B637=0,Model_dem!$D637=0),Model_dem!$G637,L636)</f>
        <v>778</v>
      </c>
      <c r="M637" s="78" t="str">
        <f t="shared" si="9"/>
        <v>Cardinality-constrained</v>
      </c>
      <c r="N637" s="22"/>
    </row>
    <row r="638" spans="1:14" x14ac:dyDescent="0.3">
      <c r="A638" t="s">
        <v>513</v>
      </c>
      <c r="B638" s="1">
        <v>1</v>
      </c>
      <c r="C638" s="1" t="s">
        <v>28</v>
      </c>
      <c r="D638" s="1">
        <v>25</v>
      </c>
      <c r="E638" s="1">
        <v>0.05</v>
      </c>
      <c r="F638" s="1" t="s">
        <v>0</v>
      </c>
      <c r="G638" s="122">
        <v>778</v>
      </c>
      <c r="H638" s="123">
        <v>0</v>
      </c>
      <c r="I638" s="124">
        <v>751.52</v>
      </c>
      <c r="J638" s="125">
        <v>0</v>
      </c>
      <c r="K638" s="127">
        <f>IF(Model_dem!$G638="---","---",(Model_dem!$G638/L638)-1)</f>
        <v>0</v>
      </c>
      <c r="L638" s="77">
        <f>IF(AND(Model_dem!$B638=0,Model_dem!$D638=0),Model_dem!$G638,L637)</f>
        <v>778</v>
      </c>
      <c r="M638" s="78" t="str">
        <f t="shared" si="9"/>
        <v>Cardinality-constrained</v>
      </c>
      <c r="N638" s="22"/>
    </row>
    <row r="639" spans="1:14" x14ac:dyDescent="0.3">
      <c r="A639" t="s">
        <v>513</v>
      </c>
      <c r="B639" s="1">
        <v>1</v>
      </c>
      <c r="C639" s="1" t="s">
        <v>28</v>
      </c>
      <c r="D639" s="1">
        <v>25</v>
      </c>
      <c r="E639" s="1">
        <v>0.1</v>
      </c>
      <c r="F639" s="1" t="s">
        <v>0</v>
      </c>
      <c r="G639" s="122">
        <v>790</v>
      </c>
      <c r="H639" s="123">
        <v>0</v>
      </c>
      <c r="I639" s="124">
        <v>1772.18</v>
      </c>
      <c r="J639" s="125">
        <v>0.218</v>
      </c>
      <c r="K639" s="127">
        <f>IF(Model_dem!$G639="---","---",(Model_dem!$G639/L639)-1)</f>
        <v>1.5424164524421524E-2</v>
      </c>
      <c r="L639" s="77">
        <f>IF(AND(Model_dem!$B639=0,Model_dem!$D639=0),Model_dem!$G639,L638)</f>
        <v>778</v>
      </c>
      <c r="M639" s="78" t="str">
        <f t="shared" si="9"/>
        <v>Cardinality-constrained</v>
      </c>
      <c r="N639" s="22"/>
    </row>
    <row r="640" spans="1:14" x14ac:dyDescent="0.3">
      <c r="A640" t="s">
        <v>513</v>
      </c>
      <c r="B640" s="1">
        <v>1</v>
      </c>
      <c r="C640" s="1" t="s">
        <v>28</v>
      </c>
      <c r="D640" s="1">
        <v>25</v>
      </c>
      <c r="E640" s="1">
        <v>0.15</v>
      </c>
      <c r="F640" s="1" t="s">
        <v>0</v>
      </c>
      <c r="G640" s="122">
        <v>792</v>
      </c>
      <c r="H640" s="123">
        <v>0</v>
      </c>
      <c r="I640" s="124">
        <v>1208.18</v>
      </c>
      <c r="J640" s="125">
        <v>0.76900000000000002</v>
      </c>
      <c r="K640" s="127">
        <f>IF(Model_dem!$G640="---","---",(Model_dem!$G640/L640)-1)</f>
        <v>1.799485861182526E-2</v>
      </c>
      <c r="L640" s="77">
        <f>IF(AND(Model_dem!$B640=0,Model_dem!$D640=0),Model_dem!$G640,L639)</f>
        <v>778</v>
      </c>
      <c r="M640" s="78" t="str">
        <f t="shared" si="9"/>
        <v>Cardinality-constrained</v>
      </c>
      <c r="N640" s="22"/>
    </row>
    <row r="641" spans="1:14" x14ac:dyDescent="0.3">
      <c r="A641" t="s">
        <v>513</v>
      </c>
      <c r="B641" s="1">
        <v>1</v>
      </c>
      <c r="C641" s="1" t="s">
        <v>28</v>
      </c>
      <c r="D641" s="1">
        <v>25</v>
      </c>
      <c r="E641" s="1">
        <v>0.2</v>
      </c>
      <c r="F641" s="1" t="s">
        <v>1</v>
      </c>
      <c r="G641" s="122">
        <v>1481</v>
      </c>
      <c r="H641" s="123">
        <v>0.42499999999999999</v>
      </c>
      <c r="I641" s="124">
        <v>3600.08</v>
      </c>
      <c r="J641" s="125">
        <v>1</v>
      </c>
      <c r="K641" s="127">
        <f>IF(Model_dem!$G641="---","---",(Model_dem!$G641/L641)-1)</f>
        <v>0.90359897172236514</v>
      </c>
      <c r="L641" s="77">
        <f>IF(AND(Model_dem!$B641=0,Model_dem!$D641=0),Model_dem!$G641,L640)</f>
        <v>778</v>
      </c>
      <c r="M641" s="78" t="str">
        <f t="shared" si="9"/>
        <v>Cardinality-constrained</v>
      </c>
      <c r="N641" s="22"/>
    </row>
    <row r="642" spans="1:14" x14ac:dyDescent="0.3">
      <c r="A642" t="s">
        <v>513</v>
      </c>
      <c r="B642" s="1">
        <v>1</v>
      </c>
      <c r="C642" s="1" t="s">
        <v>28</v>
      </c>
      <c r="D642" s="1">
        <v>50</v>
      </c>
      <c r="E642" s="1">
        <v>0.05</v>
      </c>
      <c r="F642" s="1" t="s">
        <v>0</v>
      </c>
      <c r="G642" s="122">
        <v>778</v>
      </c>
      <c r="H642" s="123">
        <v>0</v>
      </c>
      <c r="I642" s="124">
        <v>490.5</v>
      </c>
      <c r="J642" s="125">
        <v>0</v>
      </c>
      <c r="K642" s="127">
        <f>IF(Model_dem!$G642="---","---",(Model_dem!$G642/L642)-1)</f>
        <v>0</v>
      </c>
      <c r="L642" s="77">
        <f>IF(AND(Model_dem!$B642=0,Model_dem!$D642=0),Model_dem!$G642,L641)</f>
        <v>778</v>
      </c>
      <c r="M642" s="78" t="str">
        <f t="shared" si="9"/>
        <v>Cardinality-constrained</v>
      </c>
      <c r="N642" s="22"/>
    </row>
    <row r="643" spans="1:14" x14ac:dyDescent="0.3">
      <c r="A643" t="s">
        <v>513</v>
      </c>
      <c r="B643" s="1">
        <v>1</v>
      </c>
      <c r="C643" s="1" t="s">
        <v>28</v>
      </c>
      <c r="D643" s="1">
        <v>50</v>
      </c>
      <c r="E643" s="1">
        <v>0.1</v>
      </c>
      <c r="F643" s="1" t="s">
        <v>0</v>
      </c>
      <c r="G643" s="122">
        <v>792</v>
      </c>
      <c r="H643" s="123">
        <v>0</v>
      </c>
      <c r="I643" s="124">
        <v>986.53</v>
      </c>
      <c r="J643" s="125">
        <v>0.13300000000000001</v>
      </c>
      <c r="K643" s="127">
        <f>IF(Model_dem!$G643="---","---",(Model_dem!$G643/L643)-1)</f>
        <v>1.799485861182526E-2</v>
      </c>
      <c r="L643" s="77">
        <f>IF(AND(Model_dem!$B643=0,Model_dem!$D643=0),Model_dem!$G643,L642)</f>
        <v>778</v>
      </c>
      <c r="M643" s="78" t="str">
        <f t="shared" ref="M643:M706" si="10">IF(B643=0,"Deterministic",IF(B643=1,"Cardinality-constrained",IF(B643=2,"Knapsack","Factor Model")))</f>
        <v>Cardinality-constrained</v>
      </c>
      <c r="N643" s="22"/>
    </row>
    <row r="644" spans="1:14" x14ac:dyDescent="0.3">
      <c r="A644" t="s">
        <v>513</v>
      </c>
      <c r="B644" s="1">
        <v>1</v>
      </c>
      <c r="C644" s="1" t="s">
        <v>28</v>
      </c>
      <c r="D644" s="1">
        <v>50</v>
      </c>
      <c r="E644" s="1">
        <v>0.15</v>
      </c>
      <c r="F644" s="1" t="s">
        <v>2</v>
      </c>
      <c r="G644" s="122" t="s">
        <v>3</v>
      </c>
      <c r="H644" s="123" t="s">
        <v>3</v>
      </c>
      <c r="I644" s="124">
        <v>3600.06</v>
      </c>
      <c r="J644" s="122"/>
      <c r="K644" s="127" t="str">
        <f>IF(Model_dem!$G644="---","---",(Model_dem!$G644/L644)-1)</f>
        <v>---</v>
      </c>
      <c r="L644" s="77">
        <f>IF(AND(Model_dem!$B644=0,Model_dem!$D644=0),Model_dem!$G644,L643)</f>
        <v>778</v>
      </c>
      <c r="M644" s="78" t="str">
        <f t="shared" si="10"/>
        <v>Cardinality-constrained</v>
      </c>
      <c r="N644" s="22"/>
    </row>
    <row r="645" spans="1:14" x14ac:dyDescent="0.3">
      <c r="A645" t="s">
        <v>513</v>
      </c>
      <c r="B645" s="1">
        <v>1</v>
      </c>
      <c r="C645" s="1" t="s">
        <v>28</v>
      </c>
      <c r="D645" s="1">
        <v>50</v>
      </c>
      <c r="E645" s="1">
        <v>0.2</v>
      </c>
      <c r="F645" s="1" t="s">
        <v>2</v>
      </c>
      <c r="G645" s="122" t="s">
        <v>3</v>
      </c>
      <c r="H645" s="123" t="s">
        <v>3</v>
      </c>
      <c r="I645" s="124">
        <v>3600.05</v>
      </c>
      <c r="J645" s="122"/>
      <c r="K645" s="127" t="str">
        <f>IF(Model_dem!$G645="---","---",(Model_dem!$G645/L645)-1)</f>
        <v>---</v>
      </c>
      <c r="L645" s="77">
        <f>IF(AND(Model_dem!$B645=0,Model_dem!$D645=0),Model_dem!$G645,L644)</f>
        <v>778</v>
      </c>
      <c r="M645" s="78" t="str">
        <f t="shared" si="10"/>
        <v>Cardinality-constrained</v>
      </c>
      <c r="N645" s="22"/>
    </row>
    <row r="646" spans="1:14" x14ac:dyDescent="0.3">
      <c r="A646" t="s">
        <v>513</v>
      </c>
      <c r="B646" s="1">
        <v>2</v>
      </c>
      <c r="C646" s="1" t="s">
        <v>29</v>
      </c>
      <c r="D646" s="1">
        <v>5</v>
      </c>
      <c r="E646" s="1">
        <v>0.05</v>
      </c>
      <c r="F646" s="1" t="s">
        <v>0</v>
      </c>
      <c r="G646" s="122">
        <v>778</v>
      </c>
      <c r="H646" s="123">
        <v>0</v>
      </c>
      <c r="I646" s="124">
        <v>586.66</v>
      </c>
      <c r="J646" s="125">
        <v>1</v>
      </c>
      <c r="K646" s="127">
        <f>IF(Model_dem!$G646="---","---",(Model_dem!$G646/L646)-1)</f>
        <v>0</v>
      </c>
      <c r="L646" s="77">
        <f>IF(AND(Model_dem!$B646=0,Model_dem!$D646=0),Model_dem!$G646,L645)</f>
        <v>778</v>
      </c>
      <c r="M646" s="78" t="str">
        <f t="shared" si="10"/>
        <v>Knapsack</v>
      </c>
      <c r="N646" s="22"/>
    </row>
    <row r="647" spans="1:14" x14ac:dyDescent="0.3">
      <c r="A647" t="s">
        <v>513</v>
      </c>
      <c r="B647" s="1">
        <v>2</v>
      </c>
      <c r="C647" s="1" t="s">
        <v>29</v>
      </c>
      <c r="D647" s="1">
        <v>5</v>
      </c>
      <c r="E647" s="1">
        <v>0.1</v>
      </c>
      <c r="F647" s="1" t="s">
        <v>0</v>
      </c>
      <c r="G647" s="122">
        <v>778</v>
      </c>
      <c r="H647" s="123">
        <v>0</v>
      </c>
      <c r="I647" s="124">
        <v>408.82</v>
      </c>
      <c r="J647" s="125">
        <v>0.93100000000000005</v>
      </c>
      <c r="K647" s="127">
        <f>IF(Model_dem!$G647="---","---",(Model_dem!$G647/L647)-1)</f>
        <v>0</v>
      </c>
      <c r="L647" s="77">
        <f>IF(AND(Model_dem!$B647=0,Model_dem!$D647=0),Model_dem!$G647,L646)</f>
        <v>778</v>
      </c>
      <c r="M647" s="78" t="str">
        <f t="shared" si="10"/>
        <v>Knapsack</v>
      </c>
      <c r="N647" s="22"/>
    </row>
    <row r="648" spans="1:14" x14ac:dyDescent="0.3">
      <c r="A648" t="s">
        <v>513</v>
      </c>
      <c r="B648" s="1">
        <v>2</v>
      </c>
      <c r="C648" s="1" t="s">
        <v>29</v>
      </c>
      <c r="D648" s="1">
        <v>5</v>
      </c>
      <c r="E648" s="1">
        <v>0.15</v>
      </c>
      <c r="F648" s="1" t="s">
        <v>0</v>
      </c>
      <c r="G648" s="122">
        <v>778</v>
      </c>
      <c r="H648" s="123">
        <v>0</v>
      </c>
      <c r="I648" s="124">
        <v>193.07</v>
      </c>
      <c r="J648" s="125">
        <v>1</v>
      </c>
      <c r="K648" s="127">
        <f>IF(Model_dem!$G648="---","---",(Model_dem!$G648/L648)-1)</f>
        <v>0</v>
      </c>
      <c r="L648" s="77">
        <f>IF(AND(Model_dem!$B648=0,Model_dem!$D648=0),Model_dem!$G648,L647)</f>
        <v>778</v>
      </c>
      <c r="M648" s="78" t="str">
        <f t="shared" si="10"/>
        <v>Knapsack</v>
      </c>
      <c r="N648" s="22"/>
    </row>
    <row r="649" spans="1:14" x14ac:dyDescent="0.3">
      <c r="A649" t="s">
        <v>513</v>
      </c>
      <c r="B649" s="1">
        <v>2</v>
      </c>
      <c r="C649" s="1" t="s">
        <v>29</v>
      </c>
      <c r="D649" s="1">
        <v>5</v>
      </c>
      <c r="E649" s="1">
        <v>0.2</v>
      </c>
      <c r="F649" s="1" t="s">
        <v>0</v>
      </c>
      <c r="G649" s="122">
        <v>778</v>
      </c>
      <c r="H649" s="123">
        <v>0</v>
      </c>
      <c r="I649" s="124">
        <v>91.53</v>
      </c>
      <c r="J649" s="125">
        <v>1</v>
      </c>
      <c r="K649" s="127">
        <f>IF(Model_dem!$G649="---","---",(Model_dem!$G649/L649)-1)</f>
        <v>0</v>
      </c>
      <c r="L649" s="77">
        <f>IF(AND(Model_dem!$B649=0,Model_dem!$D649=0),Model_dem!$G649,L648)</f>
        <v>778</v>
      </c>
      <c r="M649" s="78" t="str">
        <f t="shared" si="10"/>
        <v>Knapsack</v>
      </c>
      <c r="N649" s="22"/>
    </row>
    <row r="650" spans="1:14" x14ac:dyDescent="0.3">
      <c r="A650" t="s">
        <v>513</v>
      </c>
      <c r="B650" s="1">
        <v>2</v>
      </c>
      <c r="C650" s="1" t="s">
        <v>29</v>
      </c>
      <c r="D650" s="1">
        <v>10</v>
      </c>
      <c r="E650" s="1">
        <v>0.05</v>
      </c>
      <c r="F650" s="1" t="s">
        <v>0</v>
      </c>
      <c r="G650" s="122">
        <v>778</v>
      </c>
      <c r="H650" s="123">
        <v>0</v>
      </c>
      <c r="I650" s="124">
        <v>474.68</v>
      </c>
      <c r="J650" s="125">
        <v>0.93</v>
      </c>
      <c r="K650" s="127">
        <f>IF(Model_dem!$G650="---","---",(Model_dem!$G650/L650)-1)</f>
        <v>0</v>
      </c>
      <c r="L650" s="77">
        <f>IF(AND(Model_dem!$B650=0,Model_dem!$D650=0),Model_dem!$G650,L649)</f>
        <v>778</v>
      </c>
      <c r="M650" s="78" t="str">
        <f t="shared" si="10"/>
        <v>Knapsack</v>
      </c>
      <c r="N650" s="22"/>
    </row>
    <row r="651" spans="1:14" x14ac:dyDescent="0.3">
      <c r="A651" t="s">
        <v>513</v>
      </c>
      <c r="B651" s="1">
        <v>2</v>
      </c>
      <c r="C651" s="1" t="s">
        <v>29</v>
      </c>
      <c r="D651" s="1">
        <v>10</v>
      </c>
      <c r="E651" s="1">
        <v>0.1</v>
      </c>
      <c r="F651" s="1" t="s">
        <v>0</v>
      </c>
      <c r="G651" s="122">
        <v>778</v>
      </c>
      <c r="H651" s="123">
        <v>0</v>
      </c>
      <c r="I651" s="124">
        <v>192.44</v>
      </c>
      <c r="J651" s="125">
        <v>0.93100000000000005</v>
      </c>
      <c r="K651" s="127">
        <f>IF(Model_dem!$G651="---","---",(Model_dem!$G651/L651)-1)</f>
        <v>0</v>
      </c>
      <c r="L651" s="77">
        <f>IF(AND(Model_dem!$B651=0,Model_dem!$D651=0),Model_dem!$G651,L650)</f>
        <v>778</v>
      </c>
      <c r="M651" s="78" t="str">
        <f t="shared" si="10"/>
        <v>Knapsack</v>
      </c>
      <c r="N651" s="22"/>
    </row>
    <row r="652" spans="1:14" x14ac:dyDescent="0.3">
      <c r="A652" t="s">
        <v>513</v>
      </c>
      <c r="B652" s="1">
        <v>2</v>
      </c>
      <c r="C652" s="1" t="s">
        <v>29</v>
      </c>
      <c r="D652" s="1">
        <v>10</v>
      </c>
      <c r="E652" s="1">
        <v>0.15</v>
      </c>
      <c r="F652" s="1" t="s">
        <v>0</v>
      </c>
      <c r="G652" s="122">
        <v>778</v>
      </c>
      <c r="H652" s="123">
        <v>0</v>
      </c>
      <c r="I652" s="124">
        <v>259.62</v>
      </c>
      <c r="J652" s="125">
        <v>1</v>
      </c>
      <c r="K652" s="127">
        <f>IF(Model_dem!$G652="---","---",(Model_dem!$G652/L652)-1)</f>
        <v>0</v>
      </c>
      <c r="L652" s="77">
        <f>IF(AND(Model_dem!$B652=0,Model_dem!$D652=0),Model_dem!$G652,L651)</f>
        <v>778</v>
      </c>
      <c r="M652" s="78" t="str">
        <f t="shared" si="10"/>
        <v>Knapsack</v>
      </c>
      <c r="N652" s="22"/>
    </row>
    <row r="653" spans="1:14" x14ac:dyDescent="0.3">
      <c r="A653" t="s">
        <v>513</v>
      </c>
      <c r="B653" s="1">
        <v>2</v>
      </c>
      <c r="C653" s="1" t="s">
        <v>29</v>
      </c>
      <c r="D653" s="1">
        <v>10</v>
      </c>
      <c r="E653" s="1">
        <v>0.2</v>
      </c>
      <c r="F653" s="1" t="s">
        <v>0</v>
      </c>
      <c r="G653" s="122">
        <v>790</v>
      </c>
      <c r="H653" s="123">
        <v>0</v>
      </c>
      <c r="I653" s="124">
        <v>935.85</v>
      </c>
      <c r="J653" s="125">
        <v>1</v>
      </c>
      <c r="K653" s="127">
        <f>IF(Model_dem!$G653="---","---",(Model_dem!$G653/L653)-1)</f>
        <v>1.5424164524421524E-2</v>
      </c>
      <c r="L653" s="77">
        <f>IF(AND(Model_dem!$B653=0,Model_dem!$D653=0),Model_dem!$G653,L652)</f>
        <v>778</v>
      </c>
      <c r="M653" s="78" t="str">
        <f t="shared" si="10"/>
        <v>Knapsack</v>
      </c>
      <c r="N653" s="22"/>
    </row>
    <row r="654" spans="1:14" x14ac:dyDescent="0.3">
      <c r="A654" t="s">
        <v>513</v>
      </c>
      <c r="B654" s="1">
        <v>2</v>
      </c>
      <c r="C654" s="1" t="s">
        <v>29</v>
      </c>
      <c r="D654" s="1">
        <v>25</v>
      </c>
      <c r="E654" s="1">
        <v>0.05</v>
      </c>
      <c r="F654" s="1" t="s">
        <v>0</v>
      </c>
      <c r="G654" s="122">
        <v>778</v>
      </c>
      <c r="H654" s="123">
        <v>0</v>
      </c>
      <c r="I654" s="124">
        <v>286.51</v>
      </c>
      <c r="J654" s="125">
        <v>0</v>
      </c>
      <c r="K654" s="127">
        <f>IF(Model_dem!$G654="---","---",(Model_dem!$G654/L654)-1)</f>
        <v>0</v>
      </c>
      <c r="L654" s="77">
        <f>IF(AND(Model_dem!$B654=0,Model_dem!$D654=0),Model_dem!$G654,L653)</f>
        <v>778</v>
      </c>
      <c r="M654" s="78" t="str">
        <f t="shared" si="10"/>
        <v>Knapsack</v>
      </c>
      <c r="N654" s="22"/>
    </row>
    <row r="655" spans="1:14" x14ac:dyDescent="0.3">
      <c r="A655" t="s">
        <v>513</v>
      </c>
      <c r="B655" s="1">
        <v>2</v>
      </c>
      <c r="C655" s="1" t="s">
        <v>29</v>
      </c>
      <c r="D655" s="1">
        <v>25</v>
      </c>
      <c r="E655" s="1">
        <v>0.1</v>
      </c>
      <c r="F655" s="1" t="s">
        <v>0</v>
      </c>
      <c r="G655" s="122">
        <v>790</v>
      </c>
      <c r="H655" s="123">
        <v>0</v>
      </c>
      <c r="I655" s="124">
        <v>1256.75</v>
      </c>
      <c r="J655" s="125">
        <v>0.218</v>
      </c>
      <c r="K655" s="127">
        <f>IF(Model_dem!$G655="---","---",(Model_dem!$G655/L655)-1)</f>
        <v>1.5424164524421524E-2</v>
      </c>
      <c r="L655" s="77">
        <f>IF(AND(Model_dem!$B655=0,Model_dem!$D655=0),Model_dem!$G655,L654)</f>
        <v>778</v>
      </c>
      <c r="M655" s="78" t="str">
        <f t="shared" si="10"/>
        <v>Knapsack</v>
      </c>
      <c r="N655" s="22"/>
    </row>
    <row r="656" spans="1:14" x14ac:dyDescent="0.3">
      <c r="A656" t="s">
        <v>513</v>
      </c>
      <c r="B656" s="1">
        <v>2</v>
      </c>
      <c r="C656" s="1" t="s">
        <v>29</v>
      </c>
      <c r="D656" s="1">
        <v>25</v>
      </c>
      <c r="E656" s="1">
        <v>0.15</v>
      </c>
      <c r="F656" s="1" t="s">
        <v>0</v>
      </c>
      <c r="G656" s="122">
        <v>801</v>
      </c>
      <c r="H656" s="123">
        <v>0</v>
      </c>
      <c r="I656" s="124">
        <v>213.28</v>
      </c>
      <c r="J656" s="125">
        <v>0.80600000000000005</v>
      </c>
      <c r="K656" s="127">
        <f>IF(Model_dem!$G656="---","---",(Model_dem!$G656/L656)-1)</f>
        <v>2.9562982005141292E-2</v>
      </c>
      <c r="L656" s="77">
        <f>IF(AND(Model_dem!$B656=0,Model_dem!$D656=0),Model_dem!$G656,L655)</f>
        <v>778</v>
      </c>
      <c r="M656" s="78" t="str">
        <f t="shared" si="10"/>
        <v>Knapsack</v>
      </c>
      <c r="N656" s="22"/>
    </row>
    <row r="657" spans="1:14" x14ac:dyDescent="0.3">
      <c r="A657" t="s">
        <v>513</v>
      </c>
      <c r="B657" s="1">
        <v>2</v>
      </c>
      <c r="C657" s="1" t="s">
        <v>29</v>
      </c>
      <c r="D657" s="1">
        <v>25</v>
      </c>
      <c r="E657" s="1">
        <v>0.2</v>
      </c>
      <c r="F657" s="1" t="s">
        <v>1</v>
      </c>
      <c r="G657" s="122">
        <v>915</v>
      </c>
      <c r="H657" s="123">
        <v>7.7800000000000008E-2</v>
      </c>
      <c r="I657" s="124">
        <v>3600.07</v>
      </c>
      <c r="J657" s="125">
        <v>1</v>
      </c>
      <c r="K657" s="127">
        <f>IF(Model_dem!$G657="---","---",(Model_dem!$G657/L657)-1)</f>
        <v>0.17609254498714644</v>
      </c>
      <c r="L657" s="77">
        <f>IF(AND(Model_dem!$B657=0,Model_dem!$D657=0),Model_dem!$G657,L656)</f>
        <v>778</v>
      </c>
      <c r="M657" s="78" t="str">
        <f t="shared" si="10"/>
        <v>Knapsack</v>
      </c>
      <c r="N657" s="22"/>
    </row>
    <row r="658" spans="1:14" x14ac:dyDescent="0.3">
      <c r="A658" t="s">
        <v>513</v>
      </c>
      <c r="B658" s="1">
        <v>2</v>
      </c>
      <c r="C658" s="1" t="s">
        <v>29</v>
      </c>
      <c r="D658" s="1">
        <v>50</v>
      </c>
      <c r="E658" s="1">
        <v>0.05</v>
      </c>
      <c r="F658" s="1" t="s">
        <v>0</v>
      </c>
      <c r="G658" s="122">
        <v>790</v>
      </c>
      <c r="H658" s="123">
        <v>0</v>
      </c>
      <c r="I658" s="124">
        <v>1099.6500000000001</v>
      </c>
      <c r="J658" s="125">
        <v>0</v>
      </c>
      <c r="K658" s="127">
        <f>IF(Model_dem!$G658="---","---",(Model_dem!$G658/L658)-1)</f>
        <v>1.5424164524421524E-2</v>
      </c>
      <c r="L658" s="77">
        <f>IF(AND(Model_dem!$B658=0,Model_dem!$D658=0),Model_dem!$G658,L657)</f>
        <v>778</v>
      </c>
      <c r="M658" s="78" t="str">
        <f t="shared" si="10"/>
        <v>Knapsack</v>
      </c>
      <c r="N658" s="22"/>
    </row>
    <row r="659" spans="1:14" x14ac:dyDescent="0.3">
      <c r="A659" t="s">
        <v>513</v>
      </c>
      <c r="B659" s="1">
        <v>2</v>
      </c>
      <c r="C659" s="1" t="s">
        <v>29</v>
      </c>
      <c r="D659" s="1">
        <v>50</v>
      </c>
      <c r="E659" s="1">
        <v>0.1</v>
      </c>
      <c r="F659" s="1" t="s">
        <v>0</v>
      </c>
      <c r="G659" s="122">
        <v>825</v>
      </c>
      <c r="H659" s="123">
        <v>0</v>
      </c>
      <c r="I659" s="124">
        <v>1207.5899999999999</v>
      </c>
      <c r="J659" s="125">
        <v>1E-3</v>
      </c>
      <c r="K659" s="127">
        <f>IF(Model_dem!$G659="---","---",(Model_dem!$G659/L659)-1)</f>
        <v>6.0411311053984562E-2</v>
      </c>
      <c r="L659" s="77">
        <f>IF(AND(Model_dem!$B659=0,Model_dem!$D659=0),Model_dem!$G659,L658)</f>
        <v>778</v>
      </c>
      <c r="M659" s="78" t="str">
        <f t="shared" si="10"/>
        <v>Knapsack</v>
      </c>
      <c r="N659" s="22"/>
    </row>
    <row r="660" spans="1:14" x14ac:dyDescent="0.3">
      <c r="A660" t="s">
        <v>513</v>
      </c>
      <c r="B660" s="1">
        <v>2</v>
      </c>
      <c r="C660" s="1" t="s">
        <v>29</v>
      </c>
      <c r="D660" s="1">
        <v>50</v>
      </c>
      <c r="E660" s="1">
        <v>0.15</v>
      </c>
      <c r="F660" s="1" t="s">
        <v>2</v>
      </c>
      <c r="G660" s="122" t="s">
        <v>3</v>
      </c>
      <c r="H660" s="123" t="s">
        <v>3</v>
      </c>
      <c r="I660" s="124">
        <v>3600.31</v>
      </c>
      <c r="J660" s="122"/>
      <c r="K660" s="127" t="str">
        <f>IF(Model_dem!$G660="---","---",(Model_dem!$G660/L660)-1)</f>
        <v>---</v>
      </c>
      <c r="L660" s="77">
        <f>IF(AND(Model_dem!$B660=0,Model_dem!$D660=0),Model_dem!$G660,L659)</f>
        <v>778</v>
      </c>
      <c r="M660" s="78" t="str">
        <f t="shared" si="10"/>
        <v>Knapsack</v>
      </c>
      <c r="N660" s="22"/>
    </row>
    <row r="661" spans="1:14" x14ac:dyDescent="0.3">
      <c r="A661" t="s">
        <v>513</v>
      </c>
      <c r="B661" s="1">
        <v>2</v>
      </c>
      <c r="C661" s="1" t="s">
        <v>29</v>
      </c>
      <c r="D661" s="1">
        <v>50</v>
      </c>
      <c r="E661" s="1">
        <v>0.2</v>
      </c>
      <c r="F661" s="1" t="s">
        <v>4</v>
      </c>
      <c r="G661" s="122" t="s">
        <v>3</v>
      </c>
      <c r="H661" s="123" t="s">
        <v>3</v>
      </c>
      <c r="I661" s="124">
        <v>0.47</v>
      </c>
      <c r="J661" s="122"/>
      <c r="K661" s="127" t="str">
        <f>IF(Model_dem!$G661="---","---",(Model_dem!$G661/L661)-1)</f>
        <v>---</v>
      </c>
      <c r="L661" s="77">
        <f>IF(AND(Model_dem!$B661=0,Model_dem!$D661=0),Model_dem!$G661,L660)</f>
        <v>778</v>
      </c>
      <c r="M661" s="78" t="str">
        <f t="shared" si="10"/>
        <v>Knapsack</v>
      </c>
      <c r="N661" s="22"/>
    </row>
    <row r="662" spans="1:14" hidden="1" x14ac:dyDescent="0.3">
      <c r="A662" t="s">
        <v>513</v>
      </c>
      <c r="B662" s="1">
        <v>3</v>
      </c>
      <c r="C662" s="1" t="s">
        <v>1930</v>
      </c>
      <c r="D662" s="1">
        <v>0</v>
      </c>
      <c r="E662" s="1">
        <v>0.05</v>
      </c>
      <c r="F662" s="1" t="s">
        <v>4</v>
      </c>
      <c r="G662" s="1" t="s">
        <v>3</v>
      </c>
      <c r="H662" s="75" t="s">
        <v>3</v>
      </c>
      <c r="I662" s="1">
        <v>0.27</v>
      </c>
      <c r="J662" s="1"/>
      <c r="K662" s="113" t="str">
        <f>IF(Model_dem!$G662="---","---",(Model_dem!$G662/L662)-1)</f>
        <v>---</v>
      </c>
      <c r="L662" s="77">
        <f>IF(AND(Model_dem!$B662=0,Model_dem!$D662=0),Model_dem!$G662,L661)</f>
        <v>778</v>
      </c>
      <c r="M662" s="78" t="str">
        <f t="shared" si="10"/>
        <v>Factor Model</v>
      </c>
      <c r="N662" s="22"/>
    </row>
    <row r="663" spans="1:14" hidden="1" x14ac:dyDescent="0.3">
      <c r="A663" t="s">
        <v>513</v>
      </c>
      <c r="B663" s="1">
        <v>3</v>
      </c>
      <c r="C663" s="1" t="s">
        <v>1930</v>
      </c>
      <c r="D663" s="1">
        <v>0</v>
      </c>
      <c r="E663" s="1">
        <v>0.1</v>
      </c>
      <c r="F663" s="1" t="s">
        <v>4</v>
      </c>
      <c r="G663" s="1" t="s">
        <v>3</v>
      </c>
      <c r="H663" s="75" t="s">
        <v>3</v>
      </c>
      <c r="I663" s="1">
        <v>0.34</v>
      </c>
      <c r="J663" s="1"/>
      <c r="K663" s="113" t="str">
        <f>IF(Model_dem!$G663="---","---",(Model_dem!$G663/L663)-1)</f>
        <v>---</v>
      </c>
      <c r="L663" s="77">
        <f>IF(AND(Model_dem!$B663=0,Model_dem!$D663=0),Model_dem!$G663,L662)</f>
        <v>778</v>
      </c>
      <c r="M663" s="78" t="str">
        <f t="shared" si="10"/>
        <v>Factor Model</v>
      </c>
      <c r="N663" s="22"/>
    </row>
    <row r="664" spans="1:14" hidden="1" x14ac:dyDescent="0.3">
      <c r="A664" t="s">
        <v>513</v>
      </c>
      <c r="B664" s="1">
        <v>3</v>
      </c>
      <c r="C664" s="1" t="s">
        <v>1930</v>
      </c>
      <c r="D664" s="1">
        <v>0</v>
      </c>
      <c r="E664" s="1">
        <v>0.15</v>
      </c>
      <c r="F664" s="1" t="s">
        <v>4</v>
      </c>
      <c r="G664" s="1" t="s">
        <v>3</v>
      </c>
      <c r="H664" s="75" t="s">
        <v>3</v>
      </c>
      <c r="I664" s="1">
        <v>0.23</v>
      </c>
      <c r="J664" s="1"/>
      <c r="K664" s="113" t="str">
        <f>IF(Model_dem!$G664="---","---",(Model_dem!$G664/L664)-1)</f>
        <v>---</v>
      </c>
      <c r="L664" s="77">
        <f>IF(AND(Model_dem!$B664=0,Model_dem!$D664=0),Model_dem!$G664,L663)</f>
        <v>778</v>
      </c>
      <c r="M664" s="78" t="str">
        <f t="shared" si="10"/>
        <v>Factor Model</v>
      </c>
      <c r="N664" s="22"/>
    </row>
    <row r="665" spans="1:14" hidden="1" x14ac:dyDescent="0.3">
      <c r="A665" t="s">
        <v>513</v>
      </c>
      <c r="B665" s="1">
        <v>3</v>
      </c>
      <c r="C665" s="1" t="s">
        <v>1930</v>
      </c>
      <c r="D665" s="1">
        <v>0</v>
      </c>
      <c r="E665" s="1">
        <v>0.2</v>
      </c>
      <c r="F665" s="1" t="s">
        <v>4</v>
      </c>
      <c r="G665" s="1" t="s">
        <v>3</v>
      </c>
      <c r="H665" s="75" t="s">
        <v>3</v>
      </c>
      <c r="I665" s="1">
        <v>0.3</v>
      </c>
      <c r="J665" s="1"/>
      <c r="K665" s="113" t="str">
        <f>IF(Model_dem!$G665="---","---",(Model_dem!$G665/L665)-1)</f>
        <v>---</v>
      </c>
      <c r="L665" s="77">
        <f>IF(AND(Model_dem!$B665=0,Model_dem!$D665=0),Model_dem!$G665,L664)</f>
        <v>778</v>
      </c>
      <c r="M665" s="78" t="str">
        <f t="shared" si="10"/>
        <v>Factor Model</v>
      </c>
      <c r="N665" s="22"/>
    </row>
    <row r="666" spans="1:14" hidden="1" x14ac:dyDescent="0.3">
      <c r="A666" t="s">
        <v>513</v>
      </c>
      <c r="B666" s="1">
        <v>3</v>
      </c>
      <c r="C666" s="1" t="s">
        <v>1930</v>
      </c>
      <c r="D666" s="1">
        <v>10</v>
      </c>
      <c r="E666" s="1">
        <v>0.05</v>
      </c>
      <c r="F666" s="1" t="s">
        <v>4</v>
      </c>
      <c r="G666" s="1" t="s">
        <v>3</v>
      </c>
      <c r="H666" s="75" t="s">
        <v>3</v>
      </c>
      <c r="I666" s="1">
        <v>0.33</v>
      </c>
      <c r="J666" s="1"/>
      <c r="K666" s="113" t="str">
        <f>IF(Model_dem!$G666="---","---",(Model_dem!$G666/L666)-1)</f>
        <v>---</v>
      </c>
      <c r="L666" s="77">
        <f>IF(AND(Model_dem!$B666=0,Model_dem!$D666=0),Model_dem!$G666,L665)</f>
        <v>778</v>
      </c>
      <c r="M666" s="78" t="str">
        <f t="shared" si="10"/>
        <v>Factor Model</v>
      </c>
      <c r="N666" s="22"/>
    </row>
    <row r="667" spans="1:14" hidden="1" x14ac:dyDescent="0.3">
      <c r="A667" t="s">
        <v>513</v>
      </c>
      <c r="B667" s="1">
        <v>3</v>
      </c>
      <c r="C667" s="1" t="s">
        <v>1930</v>
      </c>
      <c r="D667" s="1">
        <v>10</v>
      </c>
      <c r="E667" s="1">
        <v>0.1</v>
      </c>
      <c r="F667" s="1" t="s">
        <v>4</v>
      </c>
      <c r="G667" s="1" t="s">
        <v>3</v>
      </c>
      <c r="H667" s="75" t="s">
        <v>3</v>
      </c>
      <c r="I667" s="1">
        <v>0.26</v>
      </c>
      <c r="J667" s="1"/>
      <c r="K667" s="113" t="str">
        <f>IF(Model_dem!$G667="---","---",(Model_dem!$G667/L667)-1)</f>
        <v>---</v>
      </c>
      <c r="L667" s="77">
        <f>IF(AND(Model_dem!$B667=0,Model_dem!$D667=0),Model_dem!$G667,L666)</f>
        <v>778</v>
      </c>
      <c r="M667" s="78" t="str">
        <f t="shared" si="10"/>
        <v>Factor Model</v>
      </c>
      <c r="N667" s="22"/>
    </row>
    <row r="668" spans="1:14" hidden="1" x14ac:dyDescent="0.3">
      <c r="A668" t="s">
        <v>513</v>
      </c>
      <c r="B668" s="1">
        <v>3</v>
      </c>
      <c r="C668" s="1" t="s">
        <v>1930</v>
      </c>
      <c r="D668" s="1">
        <v>10</v>
      </c>
      <c r="E668" s="1">
        <v>0.15</v>
      </c>
      <c r="F668" s="1" t="s">
        <v>4</v>
      </c>
      <c r="G668" s="1" t="s">
        <v>3</v>
      </c>
      <c r="H668" s="75" t="s">
        <v>3</v>
      </c>
      <c r="I668" s="1">
        <v>0.24</v>
      </c>
      <c r="J668" s="1"/>
      <c r="K668" s="113" t="str">
        <f>IF(Model_dem!$G668="---","---",(Model_dem!$G668/L668)-1)</f>
        <v>---</v>
      </c>
      <c r="L668" s="77">
        <f>IF(AND(Model_dem!$B668=0,Model_dem!$D668=0),Model_dem!$G668,L667)</f>
        <v>778</v>
      </c>
      <c r="M668" s="78" t="str">
        <f t="shared" si="10"/>
        <v>Factor Model</v>
      </c>
      <c r="N668" s="22"/>
    </row>
    <row r="669" spans="1:14" hidden="1" x14ac:dyDescent="0.3">
      <c r="A669" t="s">
        <v>513</v>
      </c>
      <c r="B669" s="1">
        <v>3</v>
      </c>
      <c r="C669" s="1" t="s">
        <v>1930</v>
      </c>
      <c r="D669" s="1">
        <v>10</v>
      </c>
      <c r="E669" s="1">
        <v>0.2</v>
      </c>
      <c r="F669" s="1" t="s">
        <v>4</v>
      </c>
      <c r="G669" s="1" t="s">
        <v>3</v>
      </c>
      <c r="H669" s="75" t="s">
        <v>3</v>
      </c>
      <c r="I669" s="1">
        <v>0.28999999999999998</v>
      </c>
      <c r="J669" s="1"/>
      <c r="K669" s="113" t="str">
        <f>IF(Model_dem!$G669="---","---",(Model_dem!$G669/L669)-1)</f>
        <v>---</v>
      </c>
      <c r="L669" s="77">
        <f>IF(AND(Model_dem!$B669=0,Model_dem!$D669=0),Model_dem!$G669,L668)</f>
        <v>778</v>
      </c>
      <c r="M669" s="78" t="str">
        <f t="shared" si="10"/>
        <v>Factor Model</v>
      </c>
      <c r="N669" s="22"/>
    </row>
    <row r="670" spans="1:14" hidden="1" x14ac:dyDescent="0.3">
      <c r="A670" t="s">
        <v>513</v>
      </c>
      <c r="B670" s="1">
        <v>3</v>
      </c>
      <c r="C670" s="1" t="s">
        <v>1930</v>
      </c>
      <c r="D670" s="1">
        <v>25</v>
      </c>
      <c r="E670" s="1">
        <v>0.05</v>
      </c>
      <c r="F670" s="1" t="s">
        <v>4</v>
      </c>
      <c r="G670" s="1" t="s">
        <v>3</v>
      </c>
      <c r="H670" s="75" t="s">
        <v>3</v>
      </c>
      <c r="I670" s="1">
        <v>0.27</v>
      </c>
      <c r="J670" s="1"/>
      <c r="K670" s="113" t="str">
        <f>IF(Model_dem!$G670="---","---",(Model_dem!$G670/L670)-1)</f>
        <v>---</v>
      </c>
      <c r="L670" s="77">
        <f>IF(AND(Model_dem!$B670=0,Model_dem!$D670=0),Model_dem!$G670,L669)</f>
        <v>778</v>
      </c>
      <c r="M670" s="78" t="str">
        <f t="shared" si="10"/>
        <v>Factor Model</v>
      </c>
      <c r="N670" s="22"/>
    </row>
    <row r="671" spans="1:14" hidden="1" x14ac:dyDescent="0.3">
      <c r="A671" t="s">
        <v>513</v>
      </c>
      <c r="B671" s="1">
        <v>3</v>
      </c>
      <c r="C671" s="1" t="s">
        <v>1930</v>
      </c>
      <c r="D671" s="1">
        <v>25</v>
      </c>
      <c r="E671" s="1">
        <v>0.1</v>
      </c>
      <c r="F671" s="1" t="s">
        <v>4</v>
      </c>
      <c r="G671" s="1" t="s">
        <v>3</v>
      </c>
      <c r="H671" s="75" t="s">
        <v>3</v>
      </c>
      <c r="I671" s="1">
        <v>0.24</v>
      </c>
      <c r="J671" s="1"/>
      <c r="K671" s="113" t="str">
        <f>IF(Model_dem!$G671="---","---",(Model_dem!$G671/L671)-1)</f>
        <v>---</v>
      </c>
      <c r="L671" s="77">
        <f>IF(AND(Model_dem!$B671=0,Model_dem!$D671=0),Model_dem!$G671,L670)</f>
        <v>778</v>
      </c>
      <c r="M671" s="78" t="str">
        <f t="shared" si="10"/>
        <v>Factor Model</v>
      </c>
      <c r="N671" s="22"/>
    </row>
    <row r="672" spans="1:14" hidden="1" x14ac:dyDescent="0.3">
      <c r="A672" t="s">
        <v>513</v>
      </c>
      <c r="B672" s="1">
        <v>3</v>
      </c>
      <c r="C672" s="1" t="s">
        <v>1930</v>
      </c>
      <c r="D672" s="1">
        <v>25</v>
      </c>
      <c r="E672" s="1">
        <v>0.15</v>
      </c>
      <c r="F672" s="1" t="s">
        <v>4</v>
      </c>
      <c r="G672" s="1" t="s">
        <v>3</v>
      </c>
      <c r="H672" s="75" t="s">
        <v>3</v>
      </c>
      <c r="I672" s="1">
        <v>0.3</v>
      </c>
      <c r="J672" s="1"/>
      <c r="K672" s="113" t="str">
        <f>IF(Model_dem!$G672="---","---",(Model_dem!$G672/L672)-1)</f>
        <v>---</v>
      </c>
      <c r="L672" s="77">
        <f>IF(AND(Model_dem!$B672=0,Model_dem!$D672=0),Model_dem!$G672,L671)</f>
        <v>778</v>
      </c>
      <c r="M672" s="78" t="str">
        <f t="shared" si="10"/>
        <v>Factor Model</v>
      </c>
      <c r="N672" s="22"/>
    </row>
    <row r="673" spans="1:14" hidden="1" x14ac:dyDescent="0.3">
      <c r="A673" t="s">
        <v>513</v>
      </c>
      <c r="B673" s="1">
        <v>3</v>
      </c>
      <c r="C673" s="1" t="s">
        <v>1930</v>
      </c>
      <c r="D673" s="1">
        <v>25</v>
      </c>
      <c r="E673" s="1">
        <v>0.2</v>
      </c>
      <c r="F673" s="1" t="s">
        <v>4</v>
      </c>
      <c r="G673" s="1" t="s">
        <v>3</v>
      </c>
      <c r="H673" s="75" t="s">
        <v>3</v>
      </c>
      <c r="I673" s="1">
        <v>0.23</v>
      </c>
      <c r="J673" s="1"/>
      <c r="K673" s="113" t="str">
        <f>IF(Model_dem!$G673="---","---",(Model_dem!$G673/L673)-1)</f>
        <v>---</v>
      </c>
      <c r="L673" s="77">
        <f>IF(AND(Model_dem!$B673=0,Model_dem!$D673=0),Model_dem!$G673,L672)</f>
        <v>778</v>
      </c>
      <c r="M673" s="78" t="str">
        <f t="shared" si="10"/>
        <v>Factor Model</v>
      </c>
      <c r="N673" s="22"/>
    </row>
    <row r="674" spans="1:14" hidden="1" x14ac:dyDescent="0.3">
      <c r="A674" t="s">
        <v>513</v>
      </c>
      <c r="B674" s="1">
        <v>3</v>
      </c>
      <c r="C674" s="1" t="s">
        <v>1930</v>
      </c>
      <c r="D674" s="1">
        <v>50</v>
      </c>
      <c r="E674" s="1">
        <v>0.05</v>
      </c>
      <c r="F674" s="1" t="s">
        <v>4</v>
      </c>
      <c r="G674" s="1" t="s">
        <v>3</v>
      </c>
      <c r="H674" s="75" t="s">
        <v>3</v>
      </c>
      <c r="I674" s="1">
        <v>0.32</v>
      </c>
      <c r="J674" s="1"/>
      <c r="K674" s="113" t="str">
        <f>IF(Model_dem!$G674="---","---",(Model_dem!$G674/L674)-1)</f>
        <v>---</v>
      </c>
      <c r="L674" s="77">
        <f>IF(AND(Model_dem!$B674=0,Model_dem!$D674=0),Model_dem!$G674,L673)</f>
        <v>778</v>
      </c>
      <c r="M674" s="78" t="str">
        <f t="shared" si="10"/>
        <v>Factor Model</v>
      </c>
      <c r="N674" s="22"/>
    </row>
    <row r="675" spans="1:14" hidden="1" x14ac:dyDescent="0.3">
      <c r="A675" t="s">
        <v>513</v>
      </c>
      <c r="B675" s="1">
        <v>3</v>
      </c>
      <c r="C675" s="1" t="s">
        <v>1930</v>
      </c>
      <c r="D675" s="1">
        <v>50</v>
      </c>
      <c r="E675" s="1">
        <v>0.1</v>
      </c>
      <c r="F675" s="1" t="s">
        <v>4</v>
      </c>
      <c r="G675" s="1" t="s">
        <v>3</v>
      </c>
      <c r="H675" s="75" t="s">
        <v>3</v>
      </c>
      <c r="I675" s="1">
        <v>0.31</v>
      </c>
      <c r="J675" s="1"/>
      <c r="K675" s="113" t="str">
        <f>IF(Model_dem!$G675="---","---",(Model_dem!$G675/L675)-1)</f>
        <v>---</v>
      </c>
      <c r="L675" s="77">
        <f>IF(AND(Model_dem!$B675=0,Model_dem!$D675=0),Model_dem!$G675,L674)</f>
        <v>778</v>
      </c>
      <c r="M675" s="78" t="str">
        <f t="shared" si="10"/>
        <v>Factor Model</v>
      </c>
      <c r="N675" s="22"/>
    </row>
    <row r="676" spans="1:14" hidden="1" x14ac:dyDescent="0.3">
      <c r="A676" t="s">
        <v>513</v>
      </c>
      <c r="B676" s="1">
        <v>3</v>
      </c>
      <c r="C676" s="1" t="s">
        <v>1930</v>
      </c>
      <c r="D676" s="1">
        <v>50</v>
      </c>
      <c r="E676" s="1">
        <v>0.15</v>
      </c>
      <c r="F676" s="1" t="s">
        <v>4</v>
      </c>
      <c r="G676" s="1" t="s">
        <v>3</v>
      </c>
      <c r="H676" s="75" t="s">
        <v>3</v>
      </c>
      <c r="I676" s="1">
        <v>0.3</v>
      </c>
      <c r="J676" s="1"/>
      <c r="K676" s="113" t="str">
        <f>IF(Model_dem!$G676="---","---",(Model_dem!$G676/L676)-1)</f>
        <v>---</v>
      </c>
      <c r="L676" s="77">
        <f>IF(AND(Model_dem!$B676=0,Model_dem!$D676=0),Model_dem!$G676,L675)</f>
        <v>778</v>
      </c>
      <c r="M676" s="78" t="str">
        <f t="shared" si="10"/>
        <v>Factor Model</v>
      </c>
      <c r="N676" s="22"/>
    </row>
    <row r="677" spans="1:14" hidden="1" x14ac:dyDescent="0.3">
      <c r="A677" t="s">
        <v>513</v>
      </c>
      <c r="B677" s="1">
        <v>3</v>
      </c>
      <c r="C677" s="1" t="s">
        <v>1930</v>
      </c>
      <c r="D677" s="1">
        <v>50</v>
      </c>
      <c r="E677" s="1">
        <v>0.2</v>
      </c>
      <c r="F677" s="1" t="s">
        <v>4</v>
      </c>
      <c r="G677" s="1" t="s">
        <v>3</v>
      </c>
      <c r="H677" s="75" t="s">
        <v>3</v>
      </c>
      <c r="I677" s="1">
        <v>0.28000000000000003</v>
      </c>
      <c r="J677" s="1"/>
      <c r="K677" s="113" t="str">
        <f>IF(Model_dem!$G677="---","---",(Model_dem!$G677/L677)-1)</f>
        <v>---</v>
      </c>
      <c r="L677" s="77">
        <f>IF(AND(Model_dem!$B677=0,Model_dem!$D677=0),Model_dem!$G677,L676)</f>
        <v>778</v>
      </c>
      <c r="M677" s="78" t="str">
        <f t="shared" si="10"/>
        <v>Factor Model</v>
      </c>
      <c r="N677" s="22"/>
    </row>
    <row r="678" spans="1:14" x14ac:dyDescent="0.3">
      <c r="A678" t="s">
        <v>527</v>
      </c>
      <c r="B678" s="1">
        <v>0</v>
      </c>
      <c r="C678" s="1" t="s">
        <v>27</v>
      </c>
      <c r="D678" s="1">
        <v>0</v>
      </c>
      <c r="E678" s="1">
        <v>0.05</v>
      </c>
      <c r="F678" s="1" t="s">
        <v>0</v>
      </c>
      <c r="G678" s="122">
        <v>954</v>
      </c>
      <c r="H678" s="123">
        <v>0</v>
      </c>
      <c r="I678" s="124">
        <v>730.8</v>
      </c>
      <c r="J678" s="125">
        <v>0.97299999999999998</v>
      </c>
      <c r="K678" s="127">
        <f>IF(Model_dem!$G678="---","---",(Model_dem!$G678/L678)-1)</f>
        <v>0</v>
      </c>
      <c r="L678" s="77">
        <f>IF(AND(Model_dem!$B678=0,Model_dem!$D678=0),Model_dem!$G678,L677)</f>
        <v>954</v>
      </c>
      <c r="M678" s="78" t="str">
        <f t="shared" si="10"/>
        <v>Deterministic</v>
      </c>
      <c r="N678" s="22"/>
    </row>
    <row r="679" spans="1:14" x14ac:dyDescent="0.3">
      <c r="A679" t="s">
        <v>527</v>
      </c>
      <c r="B679" s="1">
        <v>0</v>
      </c>
      <c r="C679" s="1" t="s">
        <v>27</v>
      </c>
      <c r="D679" s="1">
        <v>0</v>
      </c>
      <c r="E679" s="1">
        <v>0.1</v>
      </c>
      <c r="F679" s="1" t="s">
        <v>0</v>
      </c>
      <c r="G679" s="122">
        <v>954</v>
      </c>
      <c r="H679" s="123">
        <v>0</v>
      </c>
      <c r="I679" s="124">
        <v>725.65</v>
      </c>
      <c r="J679" s="125">
        <v>1</v>
      </c>
      <c r="K679" s="127">
        <f>IF(Model_dem!$G679="---","---",(Model_dem!$G679/L679)-1)</f>
        <v>0</v>
      </c>
      <c r="L679" s="77">
        <f>IF(AND(Model_dem!$B679=0,Model_dem!$D679=0),Model_dem!$G679,L678)</f>
        <v>954</v>
      </c>
      <c r="M679" s="78" t="str">
        <f t="shared" si="10"/>
        <v>Deterministic</v>
      </c>
      <c r="N679" s="22"/>
    </row>
    <row r="680" spans="1:14" x14ac:dyDescent="0.3">
      <c r="A680" t="s">
        <v>527</v>
      </c>
      <c r="B680" s="1">
        <v>0</v>
      </c>
      <c r="C680" s="1" t="s">
        <v>27</v>
      </c>
      <c r="D680" s="1">
        <v>0</v>
      </c>
      <c r="E680" s="1">
        <v>0.15</v>
      </c>
      <c r="F680" s="1" t="s">
        <v>0</v>
      </c>
      <c r="G680" s="122">
        <v>954</v>
      </c>
      <c r="H680" s="123">
        <v>0</v>
      </c>
      <c r="I680" s="124">
        <v>746.35</v>
      </c>
      <c r="J680" s="125">
        <v>1</v>
      </c>
      <c r="K680" s="127">
        <f>IF(Model_dem!$G680="---","---",(Model_dem!$G680/L680)-1)</f>
        <v>0</v>
      </c>
      <c r="L680" s="77">
        <f>IF(AND(Model_dem!$B680=0,Model_dem!$D680=0),Model_dem!$G680,L679)</f>
        <v>954</v>
      </c>
      <c r="M680" s="78" t="str">
        <f t="shared" si="10"/>
        <v>Deterministic</v>
      </c>
      <c r="N680" s="22"/>
    </row>
    <row r="681" spans="1:14" x14ac:dyDescent="0.3">
      <c r="A681" t="s">
        <v>527</v>
      </c>
      <c r="B681" s="1">
        <v>0</v>
      </c>
      <c r="C681" s="1" t="s">
        <v>27</v>
      </c>
      <c r="D681" s="1">
        <v>0</v>
      </c>
      <c r="E681" s="1">
        <v>0.2</v>
      </c>
      <c r="F681" s="1" t="s">
        <v>0</v>
      </c>
      <c r="G681" s="122">
        <v>954</v>
      </c>
      <c r="H681" s="123">
        <v>0</v>
      </c>
      <c r="I681" s="124">
        <v>748.81</v>
      </c>
      <c r="J681" s="125">
        <v>1</v>
      </c>
      <c r="K681" s="127">
        <f>IF(Model_dem!$G681="---","---",(Model_dem!$G681/L681)-1)</f>
        <v>0</v>
      </c>
      <c r="L681" s="77">
        <f>IF(AND(Model_dem!$B681=0,Model_dem!$D681=0),Model_dem!$G681,L680)</f>
        <v>954</v>
      </c>
      <c r="M681" s="78" t="str">
        <f t="shared" si="10"/>
        <v>Deterministic</v>
      </c>
      <c r="N681" s="22"/>
    </row>
    <row r="682" spans="1:14" x14ac:dyDescent="0.3">
      <c r="A682" t="s">
        <v>527</v>
      </c>
      <c r="B682" s="1">
        <v>1</v>
      </c>
      <c r="C682" s="1" t="s">
        <v>28</v>
      </c>
      <c r="D682" s="1">
        <v>5</v>
      </c>
      <c r="E682" s="1">
        <v>0.05</v>
      </c>
      <c r="F682" s="1" t="s">
        <v>0</v>
      </c>
      <c r="G682" s="122">
        <v>954</v>
      </c>
      <c r="H682" s="123">
        <v>0</v>
      </c>
      <c r="I682" s="124">
        <v>1069.22</v>
      </c>
      <c r="J682" s="125">
        <v>0.97299999999999998</v>
      </c>
      <c r="K682" s="127">
        <f>IF(Model_dem!$G682="---","---",(Model_dem!$G682/L682)-1)</f>
        <v>0</v>
      </c>
      <c r="L682" s="77">
        <f>IF(AND(Model_dem!$B682=0,Model_dem!$D682=0),Model_dem!$G682,L681)</f>
        <v>954</v>
      </c>
      <c r="M682" s="78" t="str">
        <f t="shared" si="10"/>
        <v>Cardinality-constrained</v>
      </c>
      <c r="N682" s="22"/>
    </row>
    <row r="683" spans="1:14" x14ac:dyDescent="0.3">
      <c r="A683" t="s">
        <v>527</v>
      </c>
      <c r="B683" s="1">
        <v>1</v>
      </c>
      <c r="C683" s="1" t="s">
        <v>28</v>
      </c>
      <c r="D683" s="1">
        <v>5</v>
      </c>
      <c r="E683" s="1">
        <v>0.1</v>
      </c>
      <c r="F683" s="1" t="s">
        <v>0</v>
      </c>
      <c r="G683" s="122">
        <v>954</v>
      </c>
      <c r="H683" s="123">
        <v>0</v>
      </c>
      <c r="I683" s="124">
        <v>869.37</v>
      </c>
      <c r="J683" s="125">
        <v>1</v>
      </c>
      <c r="K683" s="127">
        <f>IF(Model_dem!$G683="---","---",(Model_dem!$G683/L683)-1)</f>
        <v>0</v>
      </c>
      <c r="L683" s="77">
        <f>IF(AND(Model_dem!$B683=0,Model_dem!$D683=0),Model_dem!$G683,L682)</f>
        <v>954</v>
      </c>
      <c r="M683" s="78" t="str">
        <f t="shared" si="10"/>
        <v>Cardinality-constrained</v>
      </c>
      <c r="N683" s="22"/>
    </row>
    <row r="684" spans="1:14" x14ac:dyDescent="0.3">
      <c r="A684" t="s">
        <v>527</v>
      </c>
      <c r="B684" s="1">
        <v>1</v>
      </c>
      <c r="C684" s="1" t="s">
        <v>28</v>
      </c>
      <c r="D684" s="1">
        <v>5</v>
      </c>
      <c r="E684" s="1">
        <v>0.15</v>
      </c>
      <c r="F684" s="1" t="s">
        <v>0</v>
      </c>
      <c r="G684" s="122">
        <v>956</v>
      </c>
      <c r="H684" s="123">
        <v>0</v>
      </c>
      <c r="I684" s="124">
        <v>503.92</v>
      </c>
      <c r="J684" s="125">
        <v>1</v>
      </c>
      <c r="K684" s="127">
        <f>IF(Model_dem!$G684="---","---",(Model_dem!$G684/L684)-1)</f>
        <v>2.0964360587001352E-3</v>
      </c>
      <c r="L684" s="77">
        <f>IF(AND(Model_dem!$B684=0,Model_dem!$D684=0),Model_dem!$G684,L683)</f>
        <v>954</v>
      </c>
      <c r="M684" s="78" t="str">
        <f t="shared" si="10"/>
        <v>Cardinality-constrained</v>
      </c>
      <c r="N684" s="22"/>
    </row>
    <row r="685" spans="1:14" x14ac:dyDescent="0.3">
      <c r="A685" t="s">
        <v>527</v>
      </c>
      <c r="B685" s="1">
        <v>1</v>
      </c>
      <c r="C685" s="1" t="s">
        <v>28</v>
      </c>
      <c r="D685" s="1">
        <v>5</v>
      </c>
      <c r="E685" s="1">
        <v>0.2</v>
      </c>
      <c r="F685" s="1" t="s">
        <v>0</v>
      </c>
      <c r="G685" s="122">
        <v>960</v>
      </c>
      <c r="H685" s="123">
        <v>0</v>
      </c>
      <c r="I685" s="124">
        <v>665.41</v>
      </c>
      <c r="J685" s="125">
        <v>1</v>
      </c>
      <c r="K685" s="127">
        <f>IF(Model_dem!$G685="---","---",(Model_dem!$G685/L685)-1)</f>
        <v>6.2893081761006275E-3</v>
      </c>
      <c r="L685" s="77">
        <f>IF(AND(Model_dem!$B685=0,Model_dem!$D685=0),Model_dem!$G685,L684)</f>
        <v>954</v>
      </c>
      <c r="M685" s="78" t="str">
        <f t="shared" si="10"/>
        <v>Cardinality-constrained</v>
      </c>
      <c r="N685" s="22"/>
    </row>
    <row r="686" spans="1:14" x14ac:dyDescent="0.3">
      <c r="A686" t="s">
        <v>527</v>
      </c>
      <c r="B686" s="1">
        <v>1</v>
      </c>
      <c r="C686" s="1" t="s">
        <v>28</v>
      </c>
      <c r="D686" s="1">
        <v>10</v>
      </c>
      <c r="E686" s="1">
        <v>0.05</v>
      </c>
      <c r="F686" s="1" t="s">
        <v>0</v>
      </c>
      <c r="G686" s="122">
        <v>954</v>
      </c>
      <c r="H686" s="123">
        <v>0</v>
      </c>
      <c r="I686" s="124">
        <v>1074.22</v>
      </c>
      <c r="J686" s="125">
        <v>0.97299999999999998</v>
      </c>
      <c r="K686" s="127">
        <f>IF(Model_dem!$G686="---","---",(Model_dem!$G686/L686)-1)</f>
        <v>0</v>
      </c>
      <c r="L686" s="77">
        <f>IF(AND(Model_dem!$B686=0,Model_dem!$D686=0),Model_dem!$G686,L685)</f>
        <v>954</v>
      </c>
      <c r="M686" s="78" t="str">
        <f t="shared" si="10"/>
        <v>Cardinality-constrained</v>
      </c>
      <c r="N686" s="22"/>
    </row>
    <row r="687" spans="1:14" x14ac:dyDescent="0.3">
      <c r="A687" t="s">
        <v>527</v>
      </c>
      <c r="B687" s="1">
        <v>1</v>
      </c>
      <c r="C687" s="1" t="s">
        <v>28</v>
      </c>
      <c r="D687" s="1">
        <v>10</v>
      </c>
      <c r="E687" s="1">
        <v>0.1</v>
      </c>
      <c r="F687" s="1" t="s">
        <v>0</v>
      </c>
      <c r="G687" s="122">
        <v>954</v>
      </c>
      <c r="H687" s="123">
        <v>0</v>
      </c>
      <c r="I687" s="124">
        <v>877.62</v>
      </c>
      <c r="J687" s="125">
        <v>1</v>
      </c>
      <c r="K687" s="127">
        <f>IF(Model_dem!$G687="---","---",(Model_dem!$G687/L687)-1)</f>
        <v>0</v>
      </c>
      <c r="L687" s="77">
        <f>IF(AND(Model_dem!$B687=0,Model_dem!$D687=0),Model_dem!$G687,L686)</f>
        <v>954</v>
      </c>
      <c r="M687" s="78" t="str">
        <f t="shared" si="10"/>
        <v>Cardinality-constrained</v>
      </c>
      <c r="N687" s="22"/>
    </row>
    <row r="688" spans="1:14" x14ac:dyDescent="0.3">
      <c r="A688" t="s">
        <v>527</v>
      </c>
      <c r="B688" s="1">
        <v>1</v>
      </c>
      <c r="C688" s="1" t="s">
        <v>28</v>
      </c>
      <c r="D688" s="1">
        <v>10</v>
      </c>
      <c r="E688" s="1">
        <v>0.15</v>
      </c>
      <c r="F688" s="1" t="s">
        <v>0</v>
      </c>
      <c r="G688" s="122">
        <v>956</v>
      </c>
      <c r="H688" s="123">
        <v>0</v>
      </c>
      <c r="I688" s="124">
        <v>505.55</v>
      </c>
      <c r="J688" s="125">
        <v>1</v>
      </c>
      <c r="K688" s="127">
        <f>IF(Model_dem!$G688="---","---",(Model_dem!$G688/L688)-1)</f>
        <v>2.0964360587001352E-3</v>
      </c>
      <c r="L688" s="77">
        <f>IF(AND(Model_dem!$B688=0,Model_dem!$D688=0),Model_dem!$G688,L687)</f>
        <v>954</v>
      </c>
      <c r="M688" s="78" t="str">
        <f t="shared" si="10"/>
        <v>Cardinality-constrained</v>
      </c>
      <c r="N688" s="22"/>
    </row>
    <row r="689" spans="1:14" x14ac:dyDescent="0.3">
      <c r="A689" t="s">
        <v>527</v>
      </c>
      <c r="B689" s="1">
        <v>1</v>
      </c>
      <c r="C689" s="1" t="s">
        <v>28</v>
      </c>
      <c r="D689" s="1">
        <v>10</v>
      </c>
      <c r="E689" s="1">
        <v>0.2</v>
      </c>
      <c r="F689" s="1" t="s">
        <v>0</v>
      </c>
      <c r="G689" s="122">
        <v>960</v>
      </c>
      <c r="H689" s="123">
        <v>0</v>
      </c>
      <c r="I689" s="124">
        <v>661.26</v>
      </c>
      <c r="J689" s="125">
        <v>1</v>
      </c>
      <c r="K689" s="127">
        <f>IF(Model_dem!$G689="---","---",(Model_dem!$G689/L689)-1)</f>
        <v>6.2893081761006275E-3</v>
      </c>
      <c r="L689" s="77">
        <f>IF(AND(Model_dem!$B689=0,Model_dem!$D689=0),Model_dem!$G689,L688)</f>
        <v>954</v>
      </c>
      <c r="M689" s="78" t="str">
        <f t="shared" si="10"/>
        <v>Cardinality-constrained</v>
      </c>
      <c r="N689" s="22"/>
    </row>
    <row r="690" spans="1:14" x14ac:dyDescent="0.3">
      <c r="A690" t="s">
        <v>527</v>
      </c>
      <c r="B690" s="1">
        <v>1</v>
      </c>
      <c r="C690" s="1" t="s">
        <v>28</v>
      </c>
      <c r="D690" s="1">
        <v>25</v>
      </c>
      <c r="E690" s="1">
        <v>0.05</v>
      </c>
      <c r="F690" s="1" t="s">
        <v>0</v>
      </c>
      <c r="G690" s="122">
        <v>956</v>
      </c>
      <c r="H690" s="123">
        <v>0</v>
      </c>
      <c r="I690" s="124">
        <v>1070.72</v>
      </c>
      <c r="J690" s="125">
        <v>0.46400000000000002</v>
      </c>
      <c r="K690" s="127">
        <f>IF(Model_dem!$G690="---","---",(Model_dem!$G690/L690)-1)</f>
        <v>2.0964360587001352E-3</v>
      </c>
      <c r="L690" s="77">
        <f>IF(AND(Model_dem!$B690=0,Model_dem!$D690=0),Model_dem!$G690,L689)</f>
        <v>954</v>
      </c>
      <c r="M690" s="78" t="str">
        <f t="shared" si="10"/>
        <v>Cardinality-constrained</v>
      </c>
      <c r="N690" s="22"/>
    </row>
    <row r="691" spans="1:14" x14ac:dyDescent="0.3">
      <c r="A691" t="s">
        <v>527</v>
      </c>
      <c r="B691" s="1">
        <v>1</v>
      </c>
      <c r="C691" s="1" t="s">
        <v>28</v>
      </c>
      <c r="D691" s="1">
        <v>25</v>
      </c>
      <c r="E691" s="1">
        <v>0.1</v>
      </c>
      <c r="F691" s="1" t="s">
        <v>0</v>
      </c>
      <c r="G691" s="122">
        <v>960</v>
      </c>
      <c r="H691" s="123">
        <v>0</v>
      </c>
      <c r="I691" s="124">
        <v>634.16</v>
      </c>
      <c r="J691" s="125">
        <v>0.47599999999999998</v>
      </c>
      <c r="K691" s="127">
        <f>IF(Model_dem!$G691="---","---",(Model_dem!$G691/L691)-1)</f>
        <v>6.2893081761006275E-3</v>
      </c>
      <c r="L691" s="77">
        <f>IF(AND(Model_dem!$B691=0,Model_dem!$D691=0),Model_dem!$G691,L690)</f>
        <v>954</v>
      </c>
      <c r="M691" s="78" t="str">
        <f t="shared" si="10"/>
        <v>Cardinality-constrained</v>
      </c>
      <c r="N691" s="22"/>
    </row>
    <row r="692" spans="1:14" x14ac:dyDescent="0.3">
      <c r="A692" t="s">
        <v>527</v>
      </c>
      <c r="B692" s="1">
        <v>1</v>
      </c>
      <c r="C692" s="1" t="s">
        <v>28</v>
      </c>
      <c r="D692" s="1">
        <v>25</v>
      </c>
      <c r="E692" s="1">
        <v>0.15</v>
      </c>
      <c r="F692" s="1" t="s">
        <v>0</v>
      </c>
      <c r="G692" s="122">
        <v>965</v>
      </c>
      <c r="H692" s="123">
        <v>0</v>
      </c>
      <c r="I692" s="124">
        <v>831.75</v>
      </c>
      <c r="J692" s="125">
        <v>0.72399999999999998</v>
      </c>
      <c r="K692" s="127">
        <f>IF(Model_dem!$G692="---","---",(Model_dem!$G692/L692)-1)</f>
        <v>1.1530398322851187E-2</v>
      </c>
      <c r="L692" s="77">
        <f>IF(AND(Model_dem!$B692=0,Model_dem!$D692=0),Model_dem!$G692,L691)</f>
        <v>954</v>
      </c>
      <c r="M692" s="78" t="str">
        <f t="shared" si="10"/>
        <v>Cardinality-constrained</v>
      </c>
      <c r="N692" s="22"/>
    </row>
    <row r="693" spans="1:14" x14ac:dyDescent="0.3">
      <c r="A693" t="s">
        <v>527</v>
      </c>
      <c r="B693" s="1">
        <v>1</v>
      </c>
      <c r="C693" s="1" t="s">
        <v>28</v>
      </c>
      <c r="D693" s="1">
        <v>25</v>
      </c>
      <c r="E693" s="1">
        <v>0.2</v>
      </c>
      <c r="F693" s="1" t="s">
        <v>0</v>
      </c>
      <c r="G693" s="122">
        <v>980</v>
      </c>
      <c r="H693" s="123">
        <v>0</v>
      </c>
      <c r="I693" s="124">
        <v>977.57</v>
      </c>
      <c r="J693" s="125">
        <v>0.99399999999999999</v>
      </c>
      <c r="K693" s="127">
        <f>IF(Model_dem!$G693="---","---",(Model_dem!$G693/L693)-1)</f>
        <v>2.7253668763102645E-2</v>
      </c>
      <c r="L693" s="77">
        <f>IF(AND(Model_dem!$B693=0,Model_dem!$D693=0),Model_dem!$G693,L692)</f>
        <v>954</v>
      </c>
      <c r="M693" s="78" t="str">
        <f t="shared" si="10"/>
        <v>Cardinality-constrained</v>
      </c>
      <c r="N693" s="22"/>
    </row>
    <row r="694" spans="1:14" x14ac:dyDescent="0.3">
      <c r="A694" t="s">
        <v>527</v>
      </c>
      <c r="B694" s="1">
        <v>1</v>
      </c>
      <c r="C694" s="1" t="s">
        <v>28</v>
      </c>
      <c r="D694" s="1">
        <v>50</v>
      </c>
      <c r="E694" s="1">
        <v>0.05</v>
      </c>
      <c r="F694" s="1" t="s">
        <v>0</v>
      </c>
      <c r="G694" s="122">
        <v>960</v>
      </c>
      <c r="H694" s="123">
        <v>0</v>
      </c>
      <c r="I694" s="124">
        <v>732.86</v>
      </c>
      <c r="J694" s="125">
        <v>0</v>
      </c>
      <c r="K694" s="127">
        <f>IF(Model_dem!$G694="---","---",(Model_dem!$G694/L694)-1)</f>
        <v>6.2893081761006275E-3</v>
      </c>
      <c r="L694" s="77">
        <f>IF(AND(Model_dem!$B694=0,Model_dem!$D694=0),Model_dem!$G694,L693)</f>
        <v>954</v>
      </c>
      <c r="M694" s="78" t="str">
        <f t="shared" si="10"/>
        <v>Cardinality-constrained</v>
      </c>
      <c r="N694" s="22"/>
    </row>
    <row r="695" spans="1:14" x14ac:dyDescent="0.3">
      <c r="A695" t="s">
        <v>527</v>
      </c>
      <c r="B695" s="1">
        <v>1</v>
      </c>
      <c r="C695" s="1" t="s">
        <v>28</v>
      </c>
      <c r="D695" s="1">
        <v>50</v>
      </c>
      <c r="E695" s="1">
        <v>0.1</v>
      </c>
      <c r="F695" s="1" t="s">
        <v>0</v>
      </c>
      <c r="G695" s="122">
        <v>965</v>
      </c>
      <c r="H695" s="123">
        <v>0</v>
      </c>
      <c r="I695" s="124">
        <v>643.09</v>
      </c>
      <c r="J695" s="125">
        <v>0</v>
      </c>
      <c r="K695" s="127">
        <f>IF(Model_dem!$G695="---","---",(Model_dem!$G695/L695)-1)</f>
        <v>1.1530398322851187E-2</v>
      </c>
      <c r="L695" s="77">
        <f>IF(AND(Model_dem!$B695=0,Model_dem!$D695=0),Model_dem!$G695,L694)</f>
        <v>954</v>
      </c>
      <c r="M695" s="78" t="str">
        <f t="shared" si="10"/>
        <v>Cardinality-constrained</v>
      </c>
      <c r="N695" s="22"/>
    </row>
    <row r="696" spans="1:14" x14ac:dyDescent="0.3">
      <c r="A696" t="s">
        <v>527</v>
      </c>
      <c r="B696" s="1">
        <v>1</v>
      </c>
      <c r="C696" s="1" t="s">
        <v>28</v>
      </c>
      <c r="D696" s="1">
        <v>50</v>
      </c>
      <c r="E696" s="1">
        <v>0.15</v>
      </c>
      <c r="F696" s="1" t="s">
        <v>0</v>
      </c>
      <c r="G696" s="122">
        <v>998</v>
      </c>
      <c r="H696" s="123">
        <v>0</v>
      </c>
      <c r="I696" s="124">
        <v>1355.64</v>
      </c>
      <c r="J696" s="125">
        <v>2.9000000000000001E-2</v>
      </c>
      <c r="K696" s="127">
        <f>IF(Model_dem!$G696="---","---",(Model_dem!$G696/L696)-1)</f>
        <v>4.6121593291404528E-2</v>
      </c>
      <c r="L696" s="77">
        <f>IF(AND(Model_dem!$B696=0,Model_dem!$D696=0),Model_dem!$G696,L695)</f>
        <v>954</v>
      </c>
      <c r="M696" s="78" t="str">
        <f t="shared" si="10"/>
        <v>Cardinality-constrained</v>
      </c>
      <c r="N696" s="22"/>
    </row>
    <row r="697" spans="1:14" x14ac:dyDescent="0.3">
      <c r="A697" t="s">
        <v>527</v>
      </c>
      <c r="B697" s="1">
        <v>1</v>
      </c>
      <c r="C697" s="1" t="s">
        <v>28</v>
      </c>
      <c r="D697" s="1">
        <v>50</v>
      </c>
      <c r="E697" s="1">
        <v>0.2</v>
      </c>
      <c r="F697" s="1" t="s">
        <v>2</v>
      </c>
      <c r="G697" s="122" t="s">
        <v>3</v>
      </c>
      <c r="H697" s="123" t="s">
        <v>3</v>
      </c>
      <c r="I697" s="124">
        <v>3600.34</v>
      </c>
      <c r="J697" s="122"/>
      <c r="K697" s="127" t="str">
        <f>IF(Model_dem!$G697="---","---",(Model_dem!$G697/L697)-1)</f>
        <v>---</v>
      </c>
      <c r="L697" s="77">
        <f>IF(AND(Model_dem!$B697=0,Model_dem!$D697=0),Model_dem!$G697,L696)</f>
        <v>954</v>
      </c>
      <c r="M697" s="78" t="str">
        <f t="shared" si="10"/>
        <v>Cardinality-constrained</v>
      </c>
      <c r="N697" s="22"/>
    </row>
    <row r="698" spans="1:14" x14ac:dyDescent="0.3">
      <c r="A698" t="s">
        <v>527</v>
      </c>
      <c r="B698" s="1">
        <v>2</v>
      </c>
      <c r="C698" s="1" t="s">
        <v>29</v>
      </c>
      <c r="D698" s="1">
        <v>5</v>
      </c>
      <c r="E698" s="1">
        <v>0.05</v>
      </c>
      <c r="F698" s="1" t="s">
        <v>0</v>
      </c>
      <c r="G698" s="122">
        <v>954</v>
      </c>
      <c r="H698" s="123">
        <v>0</v>
      </c>
      <c r="I698" s="124">
        <v>589.09</v>
      </c>
      <c r="J698" s="125">
        <v>0.97299999999999998</v>
      </c>
      <c r="K698" s="127">
        <f>IF(Model_dem!$G698="---","---",(Model_dem!$G698/L698)-1)</f>
        <v>0</v>
      </c>
      <c r="L698" s="77">
        <f>IF(AND(Model_dem!$B698=0,Model_dem!$D698=0),Model_dem!$G698,L697)</f>
        <v>954</v>
      </c>
      <c r="M698" s="78" t="str">
        <f t="shared" si="10"/>
        <v>Knapsack</v>
      </c>
      <c r="N698" s="22"/>
    </row>
    <row r="699" spans="1:14" x14ac:dyDescent="0.3">
      <c r="A699" t="s">
        <v>527</v>
      </c>
      <c r="B699" s="1">
        <v>2</v>
      </c>
      <c r="C699" s="1" t="s">
        <v>29</v>
      </c>
      <c r="D699" s="1">
        <v>5</v>
      </c>
      <c r="E699" s="1">
        <v>0.1</v>
      </c>
      <c r="F699" s="1" t="s">
        <v>0</v>
      </c>
      <c r="G699" s="122">
        <v>954</v>
      </c>
      <c r="H699" s="123">
        <v>0</v>
      </c>
      <c r="I699" s="124">
        <v>719.49</v>
      </c>
      <c r="J699" s="125">
        <v>1</v>
      </c>
      <c r="K699" s="127">
        <f>IF(Model_dem!$G699="---","---",(Model_dem!$G699/L699)-1)</f>
        <v>0</v>
      </c>
      <c r="L699" s="77">
        <f>IF(AND(Model_dem!$B699=0,Model_dem!$D699=0),Model_dem!$G699,L698)</f>
        <v>954</v>
      </c>
      <c r="M699" s="78" t="str">
        <f t="shared" si="10"/>
        <v>Knapsack</v>
      </c>
      <c r="N699" s="22"/>
    </row>
    <row r="700" spans="1:14" x14ac:dyDescent="0.3">
      <c r="A700" t="s">
        <v>527</v>
      </c>
      <c r="B700" s="1">
        <v>2</v>
      </c>
      <c r="C700" s="1" t="s">
        <v>29</v>
      </c>
      <c r="D700" s="1">
        <v>5</v>
      </c>
      <c r="E700" s="1">
        <v>0.15</v>
      </c>
      <c r="F700" s="1" t="s">
        <v>0</v>
      </c>
      <c r="G700" s="122">
        <v>960</v>
      </c>
      <c r="H700" s="123">
        <v>0</v>
      </c>
      <c r="I700" s="124">
        <v>750.07</v>
      </c>
      <c r="J700" s="125">
        <v>0.99</v>
      </c>
      <c r="K700" s="127">
        <f>IF(Model_dem!$G700="---","---",(Model_dem!$G700/L700)-1)</f>
        <v>6.2893081761006275E-3</v>
      </c>
      <c r="L700" s="77">
        <f>IF(AND(Model_dem!$B700=0,Model_dem!$D700=0),Model_dem!$G700,L699)</f>
        <v>954</v>
      </c>
      <c r="M700" s="78" t="str">
        <f t="shared" si="10"/>
        <v>Knapsack</v>
      </c>
      <c r="N700" s="22"/>
    </row>
    <row r="701" spans="1:14" x14ac:dyDescent="0.3">
      <c r="A701" t="s">
        <v>527</v>
      </c>
      <c r="B701" s="1">
        <v>2</v>
      </c>
      <c r="C701" s="1" t="s">
        <v>29</v>
      </c>
      <c r="D701" s="1">
        <v>5</v>
      </c>
      <c r="E701" s="1">
        <v>0.2</v>
      </c>
      <c r="F701" s="1" t="s">
        <v>0</v>
      </c>
      <c r="G701" s="122">
        <v>960</v>
      </c>
      <c r="H701" s="123">
        <v>0</v>
      </c>
      <c r="I701" s="124">
        <v>461.67</v>
      </c>
      <c r="J701" s="125">
        <v>1</v>
      </c>
      <c r="K701" s="127">
        <f>IF(Model_dem!$G701="---","---",(Model_dem!$G701/L701)-1)</f>
        <v>6.2893081761006275E-3</v>
      </c>
      <c r="L701" s="77">
        <f>IF(AND(Model_dem!$B701=0,Model_dem!$D701=0),Model_dem!$G701,L700)</f>
        <v>954</v>
      </c>
      <c r="M701" s="78" t="str">
        <f t="shared" si="10"/>
        <v>Knapsack</v>
      </c>
      <c r="N701" s="22"/>
    </row>
    <row r="702" spans="1:14" x14ac:dyDescent="0.3">
      <c r="A702" t="s">
        <v>527</v>
      </c>
      <c r="B702" s="1">
        <v>2</v>
      </c>
      <c r="C702" s="1" t="s">
        <v>29</v>
      </c>
      <c r="D702" s="1">
        <v>10</v>
      </c>
      <c r="E702" s="1">
        <v>0.05</v>
      </c>
      <c r="F702" s="1" t="s">
        <v>0</v>
      </c>
      <c r="G702" s="122">
        <v>954</v>
      </c>
      <c r="H702" s="123">
        <v>0</v>
      </c>
      <c r="I702" s="124">
        <v>792.19</v>
      </c>
      <c r="J702" s="125">
        <v>0.97299999999999998</v>
      </c>
      <c r="K702" s="127">
        <f>IF(Model_dem!$G702="---","---",(Model_dem!$G702/L702)-1)</f>
        <v>0</v>
      </c>
      <c r="L702" s="77">
        <f>IF(AND(Model_dem!$B702=0,Model_dem!$D702=0),Model_dem!$G702,L701)</f>
        <v>954</v>
      </c>
      <c r="M702" s="78" t="str">
        <f t="shared" si="10"/>
        <v>Knapsack</v>
      </c>
      <c r="N702" s="22"/>
    </row>
    <row r="703" spans="1:14" x14ac:dyDescent="0.3">
      <c r="A703" t="s">
        <v>527</v>
      </c>
      <c r="B703" s="1">
        <v>2</v>
      </c>
      <c r="C703" s="1" t="s">
        <v>29</v>
      </c>
      <c r="D703" s="1">
        <v>10</v>
      </c>
      <c r="E703" s="1">
        <v>0.1</v>
      </c>
      <c r="F703" s="1" t="s">
        <v>0</v>
      </c>
      <c r="G703" s="122">
        <v>960</v>
      </c>
      <c r="H703" s="123">
        <v>0</v>
      </c>
      <c r="I703" s="124">
        <v>534.26</v>
      </c>
      <c r="J703" s="125">
        <v>0.47599999999999998</v>
      </c>
      <c r="K703" s="127">
        <f>IF(Model_dem!$G703="---","---",(Model_dem!$G703/L703)-1)</f>
        <v>6.2893081761006275E-3</v>
      </c>
      <c r="L703" s="77">
        <f>IF(AND(Model_dem!$B703=0,Model_dem!$D703=0),Model_dem!$G703,L702)</f>
        <v>954</v>
      </c>
      <c r="M703" s="78" t="str">
        <f t="shared" si="10"/>
        <v>Knapsack</v>
      </c>
      <c r="N703" s="22"/>
    </row>
    <row r="704" spans="1:14" x14ac:dyDescent="0.3">
      <c r="A704" t="s">
        <v>527</v>
      </c>
      <c r="B704" s="1">
        <v>2</v>
      </c>
      <c r="C704" s="1" t="s">
        <v>29</v>
      </c>
      <c r="D704" s="1">
        <v>10</v>
      </c>
      <c r="E704" s="1">
        <v>0.15</v>
      </c>
      <c r="F704" s="1" t="s">
        <v>0</v>
      </c>
      <c r="G704" s="122">
        <v>962</v>
      </c>
      <c r="H704" s="123">
        <v>0</v>
      </c>
      <c r="I704" s="124">
        <v>847.73</v>
      </c>
      <c r="J704" s="125">
        <v>0.98399999999999999</v>
      </c>
      <c r="K704" s="127">
        <f>IF(Model_dem!$G704="---","---",(Model_dem!$G704/L704)-1)</f>
        <v>8.3857442348007627E-3</v>
      </c>
      <c r="L704" s="77">
        <f>IF(AND(Model_dem!$B704=0,Model_dem!$D704=0),Model_dem!$G704,L703)</f>
        <v>954</v>
      </c>
      <c r="M704" s="78" t="str">
        <f t="shared" si="10"/>
        <v>Knapsack</v>
      </c>
      <c r="N704" s="22"/>
    </row>
    <row r="705" spans="1:14" x14ac:dyDescent="0.3">
      <c r="A705" t="s">
        <v>527</v>
      </c>
      <c r="B705" s="1">
        <v>2</v>
      </c>
      <c r="C705" s="1" t="s">
        <v>29</v>
      </c>
      <c r="D705" s="1">
        <v>10</v>
      </c>
      <c r="E705" s="1">
        <v>0.2</v>
      </c>
      <c r="F705" s="1" t="s">
        <v>0</v>
      </c>
      <c r="G705" s="122">
        <v>975</v>
      </c>
      <c r="H705" s="123">
        <v>0</v>
      </c>
      <c r="I705" s="124">
        <v>780.53</v>
      </c>
      <c r="J705" s="125">
        <v>1</v>
      </c>
      <c r="K705" s="127">
        <f>IF(Model_dem!$G705="---","---",(Model_dem!$G705/L705)-1)</f>
        <v>2.2012578616352307E-2</v>
      </c>
      <c r="L705" s="77">
        <f>IF(AND(Model_dem!$B705=0,Model_dem!$D705=0),Model_dem!$G705,L704)</f>
        <v>954</v>
      </c>
      <c r="M705" s="78" t="str">
        <f t="shared" si="10"/>
        <v>Knapsack</v>
      </c>
      <c r="N705" s="22"/>
    </row>
    <row r="706" spans="1:14" x14ac:dyDescent="0.3">
      <c r="A706" t="s">
        <v>527</v>
      </c>
      <c r="B706" s="1">
        <v>2</v>
      </c>
      <c r="C706" s="1" t="s">
        <v>29</v>
      </c>
      <c r="D706" s="1">
        <v>25</v>
      </c>
      <c r="E706" s="1">
        <v>0.05</v>
      </c>
      <c r="F706" s="1" t="s">
        <v>0</v>
      </c>
      <c r="G706" s="122">
        <v>960</v>
      </c>
      <c r="H706" s="123">
        <v>0</v>
      </c>
      <c r="I706" s="124">
        <v>223.21</v>
      </c>
      <c r="J706" s="125">
        <v>0</v>
      </c>
      <c r="K706" s="127">
        <f>IF(Model_dem!$G706="---","---",(Model_dem!$G706/L706)-1)</f>
        <v>6.2893081761006275E-3</v>
      </c>
      <c r="L706" s="77">
        <f>IF(AND(Model_dem!$B706=0,Model_dem!$D706=0),Model_dem!$G706,L705)</f>
        <v>954</v>
      </c>
      <c r="M706" s="78" t="str">
        <f t="shared" si="10"/>
        <v>Knapsack</v>
      </c>
      <c r="N706" s="22"/>
    </row>
    <row r="707" spans="1:14" x14ac:dyDescent="0.3">
      <c r="A707" t="s">
        <v>527</v>
      </c>
      <c r="B707" s="1">
        <v>2</v>
      </c>
      <c r="C707" s="1" t="s">
        <v>29</v>
      </c>
      <c r="D707" s="1">
        <v>25</v>
      </c>
      <c r="E707" s="1">
        <v>0.1</v>
      </c>
      <c r="F707" s="1" t="s">
        <v>0</v>
      </c>
      <c r="G707" s="122">
        <v>977</v>
      </c>
      <c r="H707" s="123">
        <v>0</v>
      </c>
      <c r="I707" s="124">
        <v>808.33</v>
      </c>
      <c r="J707" s="125">
        <v>2.5000000000000001E-2</v>
      </c>
      <c r="K707" s="127">
        <f>IF(Model_dem!$G707="---","---",(Model_dem!$G707/L707)-1)</f>
        <v>2.4109014675052443E-2</v>
      </c>
      <c r="L707" s="77">
        <f>IF(AND(Model_dem!$B707=0,Model_dem!$D707=0),Model_dem!$G707,L706)</f>
        <v>954</v>
      </c>
      <c r="M707" s="78" t="str">
        <f t="shared" ref="M707:M770" si="11">IF(B707=0,"Deterministic",IF(B707=1,"Cardinality-constrained",IF(B707=2,"Knapsack","Factor Model")))</f>
        <v>Knapsack</v>
      </c>
      <c r="N707" s="22"/>
    </row>
    <row r="708" spans="1:14" x14ac:dyDescent="0.3">
      <c r="A708" t="s">
        <v>527</v>
      </c>
      <c r="B708" s="1">
        <v>2</v>
      </c>
      <c r="C708" s="1" t="s">
        <v>29</v>
      </c>
      <c r="D708" s="1">
        <v>25</v>
      </c>
      <c r="E708" s="1">
        <v>0.15</v>
      </c>
      <c r="F708" s="1" t="s">
        <v>0</v>
      </c>
      <c r="G708" s="122">
        <v>1001</v>
      </c>
      <c r="H708" s="123">
        <v>0</v>
      </c>
      <c r="I708" s="124">
        <v>2245.1799999999998</v>
      </c>
      <c r="J708" s="125">
        <v>7.6999999999999999E-2</v>
      </c>
      <c r="K708" s="127">
        <f>IF(Model_dem!$G708="---","---",(Model_dem!$G708/L708)-1)</f>
        <v>4.9266247379454953E-2</v>
      </c>
      <c r="L708" s="77">
        <f>IF(AND(Model_dem!$B708=0,Model_dem!$D708=0),Model_dem!$G708,L707)</f>
        <v>954</v>
      </c>
      <c r="M708" s="78" t="str">
        <f t="shared" si="11"/>
        <v>Knapsack</v>
      </c>
      <c r="N708" s="22"/>
    </row>
    <row r="709" spans="1:14" x14ac:dyDescent="0.3">
      <c r="A709" t="s">
        <v>527</v>
      </c>
      <c r="B709" s="1">
        <v>2</v>
      </c>
      <c r="C709" s="1" t="s">
        <v>29</v>
      </c>
      <c r="D709" s="1">
        <v>25</v>
      </c>
      <c r="E709" s="1">
        <v>0.2</v>
      </c>
      <c r="F709" s="1" t="s">
        <v>2</v>
      </c>
      <c r="G709" s="122" t="s">
        <v>3</v>
      </c>
      <c r="H709" s="123" t="s">
        <v>3</v>
      </c>
      <c r="I709" s="124">
        <v>3600.24</v>
      </c>
      <c r="J709" s="122"/>
      <c r="K709" s="127" t="str">
        <f>IF(Model_dem!$G709="---","---",(Model_dem!$G709/L709)-1)</f>
        <v>---</v>
      </c>
      <c r="L709" s="77">
        <f>IF(AND(Model_dem!$B709=0,Model_dem!$D709=0),Model_dem!$G709,L708)</f>
        <v>954</v>
      </c>
      <c r="M709" s="78" t="str">
        <f t="shared" si="11"/>
        <v>Knapsack</v>
      </c>
      <c r="N709" s="22"/>
    </row>
    <row r="710" spans="1:14" x14ac:dyDescent="0.3">
      <c r="A710" t="s">
        <v>527</v>
      </c>
      <c r="B710" s="1">
        <v>2</v>
      </c>
      <c r="C710" s="1" t="s">
        <v>29</v>
      </c>
      <c r="D710" s="1">
        <v>50</v>
      </c>
      <c r="E710" s="1">
        <v>0.05</v>
      </c>
      <c r="F710" s="1" t="s">
        <v>0</v>
      </c>
      <c r="G710" s="122">
        <v>960</v>
      </c>
      <c r="H710" s="123">
        <v>0</v>
      </c>
      <c r="I710" s="124">
        <v>598.04999999999995</v>
      </c>
      <c r="J710" s="125">
        <v>0</v>
      </c>
      <c r="K710" s="127">
        <f>IF(Model_dem!$G710="---","---",(Model_dem!$G710/L710)-1)</f>
        <v>6.2893081761006275E-3</v>
      </c>
      <c r="L710" s="77">
        <f>IF(AND(Model_dem!$B710=0,Model_dem!$D710=0),Model_dem!$G710,L709)</f>
        <v>954</v>
      </c>
      <c r="M710" s="78" t="str">
        <f t="shared" si="11"/>
        <v>Knapsack</v>
      </c>
      <c r="N710" s="22"/>
    </row>
    <row r="711" spans="1:14" x14ac:dyDescent="0.3">
      <c r="A711" t="s">
        <v>527</v>
      </c>
      <c r="B711" s="1">
        <v>2</v>
      </c>
      <c r="C711" s="1" t="s">
        <v>29</v>
      </c>
      <c r="D711" s="1">
        <v>50</v>
      </c>
      <c r="E711" s="1">
        <v>0.1</v>
      </c>
      <c r="F711" s="1" t="s">
        <v>0</v>
      </c>
      <c r="G711" s="122">
        <v>986</v>
      </c>
      <c r="H711" s="123">
        <v>0</v>
      </c>
      <c r="I711" s="124">
        <v>1143.8399999999999</v>
      </c>
      <c r="J711" s="125">
        <v>0</v>
      </c>
      <c r="K711" s="127">
        <f>IF(Model_dem!$G711="---","---",(Model_dem!$G711/L711)-1)</f>
        <v>3.3542976939203273E-2</v>
      </c>
      <c r="L711" s="77">
        <f>IF(AND(Model_dem!$B711=0,Model_dem!$D711=0),Model_dem!$G711,L710)</f>
        <v>954</v>
      </c>
      <c r="M711" s="78" t="str">
        <f t="shared" si="11"/>
        <v>Knapsack</v>
      </c>
      <c r="N711" s="22"/>
    </row>
    <row r="712" spans="1:14" x14ac:dyDescent="0.3">
      <c r="A712" t="s">
        <v>527</v>
      </c>
      <c r="B712" s="1">
        <v>2</v>
      </c>
      <c r="C712" s="1" t="s">
        <v>29</v>
      </c>
      <c r="D712" s="1">
        <v>50</v>
      </c>
      <c r="E712" s="1">
        <v>0.15</v>
      </c>
      <c r="F712" s="1" t="s">
        <v>2</v>
      </c>
      <c r="G712" s="122" t="s">
        <v>3</v>
      </c>
      <c r="H712" s="123" t="s">
        <v>3</v>
      </c>
      <c r="I712" s="124">
        <v>3600.32</v>
      </c>
      <c r="J712" s="122"/>
      <c r="K712" s="127" t="str">
        <f>IF(Model_dem!$G712="---","---",(Model_dem!$G712/L712)-1)</f>
        <v>---</v>
      </c>
      <c r="L712" s="77">
        <f>IF(AND(Model_dem!$B712=0,Model_dem!$D712=0),Model_dem!$G712,L711)</f>
        <v>954</v>
      </c>
      <c r="M712" s="78" t="str">
        <f t="shared" si="11"/>
        <v>Knapsack</v>
      </c>
      <c r="N712" s="22"/>
    </row>
    <row r="713" spans="1:14" x14ac:dyDescent="0.3">
      <c r="A713" t="s">
        <v>527</v>
      </c>
      <c r="B713" s="1">
        <v>2</v>
      </c>
      <c r="C713" s="1" t="s">
        <v>29</v>
      </c>
      <c r="D713" s="1">
        <v>50</v>
      </c>
      <c r="E713" s="1">
        <v>0.2</v>
      </c>
      <c r="F713" s="1" t="s">
        <v>2</v>
      </c>
      <c r="G713" s="122" t="s">
        <v>3</v>
      </c>
      <c r="H713" s="123" t="s">
        <v>3</v>
      </c>
      <c r="I713" s="124">
        <v>3600.1</v>
      </c>
      <c r="J713" s="122"/>
      <c r="K713" s="127" t="str">
        <f>IF(Model_dem!$G713="---","---",(Model_dem!$G713/L713)-1)</f>
        <v>---</v>
      </c>
      <c r="L713" s="77">
        <f>IF(AND(Model_dem!$B713=0,Model_dem!$D713=0),Model_dem!$G713,L712)</f>
        <v>954</v>
      </c>
      <c r="M713" s="78" t="str">
        <f t="shared" si="11"/>
        <v>Knapsack</v>
      </c>
      <c r="N713" s="22"/>
    </row>
    <row r="714" spans="1:14" hidden="1" x14ac:dyDescent="0.3">
      <c r="A714" t="s">
        <v>527</v>
      </c>
      <c r="B714" s="1">
        <v>3</v>
      </c>
      <c r="C714" s="1" t="s">
        <v>1930</v>
      </c>
      <c r="D714" s="1">
        <v>0</v>
      </c>
      <c r="E714" s="1">
        <v>0.05</v>
      </c>
      <c r="F714" s="1" t="s">
        <v>0</v>
      </c>
      <c r="G714" s="1">
        <v>986</v>
      </c>
      <c r="H714" s="75">
        <v>0</v>
      </c>
      <c r="I714" s="1">
        <v>754.54</v>
      </c>
      <c r="J714" s="76">
        <v>0</v>
      </c>
      <c r="K714" s="113">
        <f>IF(Model_dem!$G714="---","---",(Model_dem!$G714/L714)-1)</f>
        <v>3.3542976939203273E-2</v>
      </c>
      <c r="L714" s="77">
        <f>IF(AND(Model_dem!$B714=0,Model_dem!$D714=0),Model_dem!$G714,L713)</f>
        <v>954</v>
      </c>
      <c r="M714" s="78" t="str">
        <f t="shared" si="11"/>
        <v>Factor Model</v>
      </c>
      <c r="N714" s="22"/>
    </row>
    <row r="715" spans="1:14" hidden="1" x14ac:dyDescent="0.3">
      <c r="A715" t="s">
        <v>527</v>
      </c>
      <c r="B715" s="1">
        <v>3</v>
      </c>
      <c r="C715" s="1" t="s">
        <v>1930</v>
      </c>
      <c r="D715" s="1">
        <v>0</v>
      </c>
      <c r="E715" s="1">
        <v>0.1</v>
      </c>
      <c r="F715" s="1" t="s">
        <v>4</v>
      </c>
      <c r="G715" s="1" t="s">
        <v>3</v>
      </c>
      <c r="H715" s="75" t="s">
        <v>3</v>
      </c>
      <c r="I715" s="1">
        <v>0.89</v>
      </c>
      <c r="J715" s="1"/>
      <c r="K715" s="113" t="str">
        <f>IF(Model_dem!$G715="---","---",(Model_dem!$G715/L715)-1)</f>
        <v>---</v>
      </c>
      <c r="L715" s="77">
        <f>IF(AND(Model_dem!$B715=0,Model_dem!$D715=0),Model_dem!$G715,L714)</f>
        <v>954</v>
      </c>
      <c r="M715" s="78" t="str">
        <f t="shared" si="11"/>
        <v>Factor Model</v>
      </c>
      <c r="N715" s="22"/>
    </row>
    <row r="716" spans="1:14" hidden="1" x14ac:dyDescent="0.3">
      <c r="A716" t="s">
        <v>527</v>
      </c>
      <c r="B716" s="1">
        <v>3</v>
      </c>
      <c r="C716" s="1" t="s">
        <v>1930</v>
      </c>
      <c r="D716" s="1">
        <v>0</v>
      </c>
      <c r="E716" s="1">
        <v>0.15</v>
      </c>
      <c r="F716" s="1" t="s">
        <v>4</v>
      </c>
      <c r="G716" s="1" t="s">
        <v>3</v>
      </c>
      <c r="H716" s="75" t="s">
        <v>3</v>
      </c>
      <c r="I716" s="1">
        <v>1.98</v>
      </c>
      <c r="J716" s="1"/>
      <c r="K716" s="113" t="str">
        <f>IF(Model_dem!$G716="---","---",(Model_dem!$G716/L716)-1)</f>
        <v>---</v>
      </c>
      <c r="L716" s="77">
        <f>IF(AND(Model_dem!$B716=0,Model_dem!$D716=0),Model_dem!$G716,L715)</f>
        <v>954</v>
      </c>
      <c r="M716" s="78" t="str">
        <f t="shared" si="11"/>
        <v>Factor Model</v>
      </c>
      <c r="N716" s="22"/>
    </row>
    <row r="717" spans="1:14" hidden="1" x14ac:dyDescent="0.3">
      <c r="A717" t="s">
        <v>527</v>
      </c>
      <c r="B717" s="1">
        <v>3</v>
      </c>
      <c r="C717" s="1" t="s">
        <v>1930</v>
      </c>
      <c r="D717" s="1">
        <v>0</v>
      </c>
      <c r="E717" s="1">
        <v>0.2</v>
      </c>
      <c r="F717" s="1" t="s">
        <v>4</v>
      </c>
      <c r="G717" s="1" t="s">
        <v>3</v>
      </c>
      <c r="H717" s="75" t="s">
        <v>3</v>
      </c>
      <c r="I717" s="1">
        <v>0.61</v>
      </c>
      <c r="J717" s="1"/>
      <c r="K717" s="113" t="str">
        <f>IF(Model_dem!$G717="---","---",(Model_dem!$G717/L717)-1)</f>
        <v>---</v>
      </c>
      <c r="L717" s="77">
        <f>IF(AND(Model_dem!$B717=0,Model_dem!$D717=0),Model_dem!$G717,L716)</f>
        <v>954</v>
      </c>
      <c r="M717" s="78" t="str">
        <f t="shared" si="11"/>
        <v>Factor Model</v>
      </c>
      <c r="N717" s="22"/>
    </row>
    <row r="718" spans="1:14" hidden="1" x14ac:dyDescent="0.3">
      <c r="A718" t="s">
        <v>527</v>
      </c>
      <c r="B718" s="1">
        <v>3</v>
      </c>
      <c r="C718" s="1" t="s">
        <v>1930</v>
      </c>
      <c r="D718" s="1">
        <v>10</v>
      </c>
      <c r="E718" s="1">
        <v>0.05</v>
      </c>
      <c r="F718" s="1" t="s">
        <v>0</v>
      </c>
      <c r="G718" s="1">
        <v>986</v>
      </c>
      <c r="H718" s="75">
        <v>0</v>
      </c>
      <c r="I718" s="1">
        <v>800.9</v>
      </c>
      <c r="J718" s="76">
        <v>0</v>
      </c>
      <c r="K718" s="113">
        <f>IF(Model_dem!$G718="---","---",(Model_dem!$G718/L718)-1)</f>
        <v>3.3542976939203273E-2</v>
      </c>
      <c r="L718" s="77">
        <f>IF(AND(Model_dem!$B718=0,Model_dem!$D718=0),Model_dem!$G718,L717)</f>
        <v>954</v>
      </c>
      <c r="M718" s="78" t="str">
        <f t="shared" si="11"/>
        <v>Factor Model</v>
      </c>
      <c r="N718" s="22"/>
    </row>
    <row r="719" spans="1:14" hidden="1" x14ac:dyDescent="0.3">
      <c r="A719" t="s">
        <v>527</v>
      </c>
      <c r="B719" s="1">
        <v>3</v>
      </c>
      <c r="C719" s="1" t="s">
        <v>1930</v>
      </c>
      <c r="D719" s="1">
        <v>10</v>
      </c>
      <c r="E719" s="1">
        <v>0.1</v>
      </c>
      <c r="F719" s="1" t="s">
        <v>4</v>
      </c>
      <c r="G719" s="1" t="s">
        <v>3</v>
      </c>
      <c r="H719" s="75" t="s">
        <v>3</v>
      </c>
      <c r="I719" s="1">
        <v>0.65</v>
      </c>
      <c r="J719" s="1"/>
      <c r="K719" s="113" t="str">
        <f>IF(Model_dem!$G719="---","---",(Model_dem!$G719/L719)-1)</f>
        <v>---</v>
      </c>
      <c r="L719" s="77">
        <f>IF(AND(Model_dem!$B719=0,Model_dem!$D719=0),Model_dem!$G719,L718)</f>
        <v>954</v>
      </c>
      <c r="M719" s="78" t="str">
        <f t="shared" si="11"/>
        <v>Factor Model</v>
      </c>
      <c r="N719" s="22"/>
    </row>
    <row r="720" spans="1:14" hidden="1" x14ac:dyDescent="0.3">
      <c r="A720" t="s">
        <v>527</v>
      </c>
      <c r="B720" s="1">
        <v>3</v>
      </c>
      <c r="C720" s="1" t="s">
        <v>1930</v>
      </c>
      <c r="D720" s="1">
        <v>10</v>
      </c>
      <c r="E720" s="1">
        <v>0.15</v>
      </c>
      <c r="F720" s="1" t="s">
        <v>4</v>
      </c>
      <c r="G720" s="1" t="s">
        <v>3</v>
      </c>
      <c r="H720" s="75" t="s">
        <v>3</v>
      </c>
      <c r="I720" s="1">
        <v>0.62</v>
      </c>
      <c r="J720" s="1"/>
      <c r="K720" s="113" t="str">
        <f>IF(Model_dem!$G720="---","---",(Model_dem!$G720/L720)-1)</f>
        <v>---</v>
      </c>
      <c r="L720" s="77">
        <f>IF(AND(Model_dem!$B720=0,Model_dem!$D720=0),Model_dem!$G720,L719)</f>
        <v>954</v>
      </c>
      <c r="M720" s="78" t="str">
        <f t="shared" si="11"/>
        <v>Factor Model</v>
      </c>
      <c r="N720" s="22"/>
    </row>
    <row r="721" spans="1:14" hidden="1" x14ac:dyDescent="0.3">
      <c r="A721" t="s">
        <v>527</v>
      </c>
      <c r="B721" s="1">
        <v>3</v>
      </c>
      <c r="C721" s="1" t="s">
        <v>1930</v>
      </c>
      <c r="D721" s="1">
        <v>10</v>
      </c>
      <c r="E721" s="1">
        <v>0.2</v>
      </c>
      <c r="F721" s="1" t="s">
        <v>4</v>
      </c>
      <c r="G721" s="1" t="s">
        <v>3</v>
      </c>
      <c r="H721" s="75" t="s">
        <v>3</v>
      </c>
      <c r="I721" s="1">
        <v>28.13</v>
      </c>
      <c r="J721" s="1"/>
      <c r="K721" s="113" t="str">
        <f>IF(Model_dem!$G721="---","---",(Model_dem!$G721/L721)-1)</f>
        <v>---</v>
      </c>
      <c r="L721" s="77">
        <f>IF(AND(Model_dem!$B721=0,Model_dem!$D721=0),Model_dem!$G721,L720)</f>
        <v>954</v>
      </c>
      <c r="M721" s="78" t="str">
        <f t="shared" si="11"/>
        <v>Factor Model</v>
      </c>
      <c r="N721" s="22"/>
    </row>
    <row r="722" spans="1:14" hidden="1" x14ac:dyDescent="0.3">
      <c r="A722" t="s">
        <v>527</v>
      </c>
      <c r="B722" s="1">
        <v>3</v>
      </c>
      <c r="C722" s="1" t="s">
        <v>1930</v>
      </c>
      <c r="D722" s="1">
        <v>25</v>
      </c>
      <c r="E722" s="1">
        <v>0.05</v>
      </c>
      <c r="F722" s="1" t="s">
        <v>0</v>
      </c>
      <c r="G722" s="1">
        <v>986</v>
      </c>
      <c r="H722" s="75">
        <v>0</v>
      </c>
      <c r="I722" s="1">
        <v>882.23</v>
      </c>
      <c r="J722" s="76">
        <v>0</v>
      </c>
      <c r="K722" s="113">
        <f>IF(Model_dem!$G722="---","---",(Model_dem!$G722/L722)-1)</f>
        <v>3.3542976939203273E-2</v>
      </c>
      <c r="L722" s="77">
        <f>IF(AND(Model_dem!$B722=0,Model_dem!$D722=0),Model_dem!$G722,L721)</f>
        <v>954</v>
      </c>
      <c r="M722" s="78" t="str">
        <f t="shared" si="11"/>
        <v>Factor Model</v>
      </c>
      <c r="N722" s="22"/>
    </row>
    <row r="723" spans="1:14" hidden="1" x14ac:dyDescent="0.3">
      <c r="A723" t="s">
        <v>527</v>
      </c>
      <c r="B723" s="1">
        <v>3</v>
      </c>
      <c r="C723" s="1" t="s">
        <v>1930</v>
      </c>
      <c r="D723" s="1">
        <v>25</v>
      </c>
      <c r="E723" s="1">
        <v>0.1</v>
      </c>
      <c r="F723" s="1" t="s">
        <v>4</v>
      </c>
      <c r="G723" s="1" t="s">
        <v>3</v>
      </c>
      <c r="H723" s="75" t="s">
        <v>3</v>
      </c>
      <c r="I723" s="1">
        <v>0.62</v>
      </c>
      <c r="J723" s="1"/>
      <c r="K723" s="113" t="str">
        <f>IF(Model_dem!$G723="---","---",(Model_dem!$G723/L723)-1)</f>
        <v>---</v>
      </c>
      <c r="L723" s="77">
        <f>IF(AND(Model_dem!$B723=0,Model_dem!$D723=0),Model_dem!$G723,L722)</f>
        <v>954</v>
      </c>
      <c r="M723" s="78" t="str">
        <f t="shared" si="11"/>
        <v>Factor Model</v>
      </c>
      <c r="N723" s="22"/>
    </row>
    <row r="724" spans="1:14" hidden="1" x14ac:dyDescent="0.3">
      <c r="A724" t="s">
        <v>527</v>
      </c>
      <c r="B724" s="1">
        <v>3</v>
      </c>
      <c r="C724" s="1" t="s">
        <v>1930</v>
      </c>
      <c r="D724" s="1">
        <v>25</v>
      </c>
      <c r="E724" s="1">
        <v>0.15</v>
      </c>
      <c r="F724" s="1" t="s">
        <v>4</v>
      </c>
      <c r="G724" s="1" t="s">
        <v>3</v>
      </c>
      <c r="H724" s="75" t="s">
        <v>3</v>
      </c>
      <c r="I724" s="1">
        <v>0.59</v>
      </c>
      <c r="J724" s="1"/>
      <c r="K724" s="113" t="str">
        <f>IF(Model_dem!$G724="---","---",(Model_dem!$G724/L724)-1)</f>
        <v>---</v>
      </c>
      <c r="L724" s="77">
        <f>IF(AND(Model_dem!$B724=0,Model_dem!$D724=0),Model_dem!$G724,L723)</f>
        <v>954</v>
      </c>
      <c r="M724" s="78" t="str">
        <f t="shared" si="11"/>
        <v>Factor Model</v>
      </c>
      <c r="N724" s="22"/>
    </row>
    <row r="725" spans="1:14" hidden="1" x14ac:dyDescent="0.3">
      <c r="A725" t="s">
        <v>527</v>
      </c>
      <c r="B725" s="1">
        <v>3</v>
      </c>
      <c r="C725" s="1" t="s">
        <v>1930</v>
      </c>
      <c r="D725" s="1">
        <v>25</v>
      </c>
      <c r="E725" s="1">
        <v>0.2</v>
      </c>
      <c r="F725" s="1" t="s">
        <v>4</v>
      </c>
      <c r="G725" s="1" t="s">
        <v>3</v>
      </c>
      <c r="H725" s="75" t="s">
        <v>3</v>
      </c>
      <c r="I725" s="1">
        <v>0.68</v>
      </c>
      <c r="J725" s="1"/>
      <c r="K725" s="113" t="str">
        <f>IF(Model_dem!$G725="---","---",(Model_dem!$G725/L725)-1)</f>
        <v>---</v>
      </c>
      <c r="L725" s="77">
        <f>IF(AND(Model_dem!$B725=0,Model_dem!$D725=0),Model_dem!$G725,L724)</f>
        <v>954</v>
      </c>
      <c r="M725" s="78" t="str">
        <f t="shared" si="11"/>
        <v>Factor Model</v>
      </c>
      <c r="N725" s="22"/>
    </row>
    <row r="726" spans="1:14" hidden="1" x14ac:dyDescent="0.3">
      <c r="A726" t="s">
        <v>527</v>
      </c>
      <c r="B726" s="1">
        <v>3</v>
      </c>
      <c r="C726" s="1" t="s">
        <v>1930</v>
      </c>
      <c r="D726" s="1">
        <v>50</v>
      </c>
      <c r="E726" s="1">
        <v>0.05</v>
      </c>
      <c r="F726" s="1" t="s">
        <v>0</v>
      </c>
      <c r="G726" s="1">
        <v>986</v>
      </c>
      <c r="H726" s="75">
        <v>0</v>
      </c>
      <c r="I726" s="1">
        <v>806.39</v>
      </c>
      <c r="J726" s="76">
        <v>0</v>
      </c>
      <c r="K726" s="113">
        <f>IF(Model_dem!$G726="---","---",(Model_dem!$G726/L726)-1)</f>
        <v>3.3542976939203273E-2</v>
      </c>
      <c r="L726" s="77">
        <f>IF(AND(Model_dem!$B726=0,Model_dem!$D726=0),Model_dem!$G726,L725)</f>
        <v>954</v>
      </c>
      <c r="M726" s="78" t="str">
        <f t="shared" si="11"/>
        <v>Factor Model</v>
      </c>
      <c r="N726" s="22"/>
    </row>
    <row r="727" spans="1:14" hidden="1" x14ac:dyDescent="0.3">
      <c r="A727" t="s">
        <v>527</v>
      </c>
      <c r="B727" s="1">
        <v>3</v>
      </c>
      <c r="C727" s="1" t="s">
        <v>1930</v>
      </c>
      <c r="D727" s="1">
        <v>50</v>
      </c>
      <c r="E727" s="1">
        <v>0.1</v>
      </c>
      <c r="F727" s="1" t="s">
        <v>4</v>
      </c>
      <c r="G727" s="1" t="s">
        <v>3</v>
      </c>
      <c r="H727" s="75" t="s">
        <v>3</v>
      </c>
      <c r="I727" s="1">
        <v>0.63</v>
      </c>
      <c r="J727" s="1"/>
      <c r="K727" s="113" t="str">
        <f>IF(Model_dem!$G727="---","---",(Model_dem!$G727/L727)-1)</f>
        <v>---</v>
      </c>
      <c r="L727" s="77">
        <f>IF(AND(Model_dem!$B727=0,Model_dem!$D727=0),Model_dem!$G727,L726)</f>
        <v>954</v>
      </c>
      <c r="M727" s="78" t="str">
        <f t="shared" si="11"/>
        <v>Factor Model</v>
      </c>
      <c r="N727" s="22"/>
    </row>
    <row r="728" spans="1:14" hidden="1" x14ac:dyDescent="0.3">
      <c r="A728" t="s">
        <v>527</v>
      </c>
      <c r="B728" s="1">
        <v>3</v>
      </c>
      <c r="C728" s="1" t="s">
        <v>1930</v>
      </c>
      <c r="D728" s="1">
        <v>50</v>
      </c>
      <c r="E728" s="1">
        <v>0.15</v>
      </c>
      <c r="F728" s="1" t="s">
        <v>4</v>
      </c>
      <c r="G728" s="1" t="s">
        <v>3</v>
      </c>
      <c r="H728" s="75" t="s">
        <v>3</v>
      </c>
      <c r="I728" s="1">
        <v>0.73</v>
      </c>
      <c r="J728" s="1"/>
      <c r="K728" s="113" t="str">
        <f>IF(Model_dem!$G728="---","---",(Model_dem!$G728/L728)-1)</f>
        <v>---</v>
      </c>
      <c r="L728" s="77">
        <f>IF(AND(Model_dem!$B728=0,Model_dem!$D728=0),Model_dem!$G728,L727)</f>
        <v>954</v>
      </c>
      <c r="M728" s="78" t="str">
        <f t="shared" si="11"/>
        <v>Factor Model</v>
      </c>
      <c r="N728" s="22"/>
    </row>
    <row r="729" spans="1:14" hidden="1" x14ac:dyDescent="0.3">
      <c r="A729" t="s">
        <v>527</v>
      </c>
      <c r="B729" s="1">
        <v>3</v>
      </c>
      <c r="C729" s="1" t="s">
        <v>1930</v>
      </c>
      <c r="D729" s="1">
        <v>50</v>
      </c>
      <c r="E729" s="1">
        <v>0.2</v>
      </c>
      <c r="F729" s="1" t="s">
        <v>4</v>
      </c>
      <c r="G729" s="1" t="s">
        <v>3</v>
      </c>
      <c r="H729" s="75" t="s">
        <v>3</v>
      </c>
      <c r="I729" s="1">
        <v>0.67</v>
      </c>
      <c r="J729" s="1"/>
      <c r="K729" s="113" t="str">
        <f>IF(Model_dem!$G729="---","---",(Model_dem!$G729/L729)-1)</f>
        <v>---</v>
      </c>
      <c r="L729" s="77">
        <f>IF(AND(Model_dem!$B729=0,Model_dem!$D729=0),Model_dem!$G729,L728)</f>
        <v>954</v>
      </c>
      <c r="M729" s="78" t="str">
        <f t="shared" si="11"/>
        <v>Factor Model</v>
      </c>
      <c r="N729" s="22"/>
    </row>
    <row r="730" spans="1:14" x14ac:dyDescent="0.3">
      <c r="A730" t="s">
        <v>530</v>
      </c>
      <c r="B730" s="1">
        <v>0</v>
      </c>
      <c r="C730" s="1" t="s">
        <v>27</v>
      </c>
      <c r="D730" s="1">
        <v>0</v>
      </c>
      <c r="E730" s="1">
        <v>0.05</v>
      </c>
      <c r="F730" s="1" t="s">
        <v>0</v>
      </c>
      <c r="G730" s="122">
        <v>787</v>
      </c>
      <c r="H730" s="123">
        <v>0</v>
      </c>
      <c r="I730" s="124">
        <v>361.4</v>
      </c>
      <c r="J730" s="125">
        <v>0.95299999999999996</v>
      </c>
      <c r="K730" s="127">
        <f>IF(Model_dem!$G730="---","---",(Model_dem!$G730/L730)-1)</f>
        <v>0</v>
      </c>
      <c r="L730" s="77">
        <f>IF(AND(Model_dem!$B730=0,Model_dem!$D730=0),Model_dem!$G730,L729)</f>
        <v>787</v>
      </c>
      <c r="M730" s="78" t="str">
        <f t="shared" si="11"/>
        <v>Deterministic</v>
      </c>
      <c r="N730" s="22"/>
    </row>
    <row r="731" spans="1:14" x14ac:dyDescent="0.3">
      <c r="A731" t="s">
        <v>530</v>
      </c>
      <c r="B731" s="1">
        <v>0</v>
      </c>
      <c r="C731" s="1" t="s">
        <v>27</v>
      </c>
      <c r="D731" s="1">
        <v>0</v>
      </c>
      <c r="E731" s="1">
        <v>0.1</v>
      </c>
      <c r="F731" s="1" t="s">
        <v>0</v>
      </c>
      <c r="G731" s="122">
        <v>787</v>
      </c>
      <c r="H731" s="123">
        <v>0</v>
      </c>
      <c r="I731" s="124">
        <v>346.49</v>
      </c>
      <c r="J731" s="125">
        <v>1</v>
      </c>
      <c r="K731" s="127">
        <f>IF(Model_dem!$G731="---","---",(Model_dem!$G731/L731)-1)</f>
        <v>0</v>
      </c>
      <c r="L731" s="77">
        <f>IF(AND(Model_dem!$B731=0,Model_dem!$D731=0),Model_dem!$G731,L730)</f>
        <v>787</v>
      </c>
      <c r="M731" s="78" t="str">
        <f t="shared" si="11"/>
        <v>Deterministic</v>
      </c>
      <c r="N731" s="22"/>
    </row>
    <row r="732" spans="1:14" x14ac:dyDescent="0.3">
      <c r="A732" t="s">
        <v>530</v>
      </c>
      <c r="B732" s="1">
        <v>0</v>
      </c>
      <c r="C732" s="1" t="s">
        <v>27</v>
      </c>
      <c r="D732" s="1">
        <v>0</v>
      </c>
      <c r="E732" s="1">
        <v>0.15</v>
      </c>
      <c r="F732" s="1" t="s">
        <v>0</v>
      </c>
      <c r="G732" s="122">
        <v>787</v>
      </c>
      <c r="H732" s="123">
        <v>0</v>
      </c>
      <c r="I732" s="124">
        <v>352.72</v>
      </c>
      <c r="J732" s="125">
        <v>1</v>
      </c>
      <c r="K732" s="127">
        <f>IF(Model_dem!$G732="---","---",(Model_dem!$G732/L732)-1)</f>
        <v>0</v>
      </c>
      <c r="L732" s="77">
        <f>IF(AND(Model_dem!$B732=0,Model_dem!$D732=0),Model_dem!$G732,L731)</f>
        <v>787</v>
      </c>
      <c r="M732" s="78" t="str">
        <f t="shared" si="11"/>
        <v>Deterministic</v>
      </c>
      <c r="N732" s="22"/>
    </row>
    <row r="733" spans="1:14" x14ac:dyDescent="0.3">
      <c r="A733" t="s">
        <v>530</v>
      </c>
      <c r="B733" s="1">
        <v>0</v>
      </c>
      <c r="C733" s="1" t="s">
        <v>27</v>
      </c>
      <c r="D733" s="1">
        <v>0</v>
      </c>
      <c r="E733" s="1">
        <v>0.2</v>
      </c>
      <c r="F733" s="1" t="s">
        <v>0</v>
      </c>
      <c r="G733" s="122">
        <v>787</v>
      </c>
      <c r="H733" s="123">
        <v>0</v>
      </c>
      <c r="I733" s="124">
        <v>351.11</v>
      </c>
      <c r="J733" s="125">
        <v>1</v>
      </c>
      <c r="K733" s="127">
        <f>IF(Model_dem!$G733="---","---",(Model_dem!$G733/L733)-1)</f>
        <v>0</v>
      </c>
      <c r="L733" s="77">
        <f>IF(AND(Model_dem!$B733=0,Model_dem!$D733=0),Model_dem!$G733,L732)</f>
        <v>787</v>
      </c>
      <c r="M733" s="78" t="str">
        <f t="shared" si="11"/>
        <v>Deterministic</v>
      </c>
      <c r="N733" s="22"/>
    </row>
    <row r="734" spans="1:14" x14ac:dyDescent="0.3">
      <c r="A734" t="s">
        <v>530</v>
      </c>
      <c r="B734" s="1">
        <v>1</v>
      </c>
      <c r="C734" s="1" t="s">
        <v>28</v>
      </c>
      <c r="D734" s="1">
        <v>5</v>
      </c>
      <c r="E734" s="1">
        <v>0.05</v>
      </c>
      <c r="F734" s="1" t="s">
        <v>0</v>
      </c>
      <c r="G734" s="122">
        <v>787</v>
      </c>
      <c r="H734" s="123">
        <v>0</v>
      </c>
      <c r="I734" s="124">
        <v>1670.16</v>
      </c>
      <c r="J734" s="125">
        <v>0.95299999999999996</v>
      </c>
      <c r="K734" s="127">
        <f>IF(Model_dem!$G734="---","---",(Model_dem!$G734/L734)-1)</f>
        <v>0</v>
      </c>
      <c r="L734" s="77">
        <f>IF(AND(Model_dem!$B734=0,Model_dem!$D734=0),Model_dem!$G734,L733)</f>
        <v>787</v>
      </c>
      <c r="M734" s="78" t="str">
        <f t="shared" si="11"/>
        <v>Cardinality-constrained</v>
      </c>
      <c r="N734" s="22"/>
    </row>
    <row r="735" spans="1:14" x14ac:dyDescent="0.3">
      <c r="A735" t="s">
        <v>530</v>
      </c>
      <c r="B735" s="1">
        <v>1</v>
      </c>
      <c r="C735" s="1" t="s">
        <v>28</v>
      </c>
      <c r="D735" s="1">
        <v>5</v>
      </c>
      <c r="E735" s="1">
        <v>0.1</v>
      </c>
      <c r="F735" s="1" t="s">
        <v>0</v>
      </c>
      <c r="G735" s="122">
        <v>787</v>
      </c>
      <c r="H735" s="123">
        <v>0</v>
      </c>
      <c r="I735" s="124">
        <v>1140.55</v>
      </c>
      <c r="J735" s="125">
        <v>1</v>
      </c>
      <c r="K735" s="127">
        <f>IF(Model_dem!$G735="---","---",(Model_dem!$G735/L735)-1)</f>
        <v>0</v>
      </c>
      <c r="L735" s="77">
        <f>IF(AND(Model_dem!$B735=0,Model_dem!$D735=0),Model_dem!$G735,L734)</f>
        <v>787</v>
      </c>
      <c r="M735" s="78" t="str">
        <f t="shared" si="11"/>
        <v>Cardinality-constrained</v>
      </c>
      <c r="N735" s="22"/>
    </row>
    <row r="736" spans="1:14" x14ac:dyDescent="0.3">
      <c r="A736" t="s">
        <v>530</v>
      </c>
      <c r="B736" s="1">
        <v>1</v>
      </c>
      <c r="C736" s="1" t="s">
        <v>28</v>
      </c>
      <c r="D736" s="1">
        <v>5</v>
      </c>
      <c r="E736" s="1">
        <v>0.15</v>
      </c>
      <c r="F736" s="1" t="s">
        <v>0</v>
      </c>
      <c r="G736" s="122">
        <v>790</v>
      </c>
      <c r="H736" s="123">
        <v>0</v>
      </c>
      <c r="I736" s="124">
        <v>1376.3</v>
      </c>
      <c r="J736" s="125">
        <v>1</v>
      </c>
      <c r="K736" s="127">
        <f>IF(Model_dem!$G736="---","---",(Model_dem!$G736/L736)-1)</f>
        <v>3.8119440914865521E-3</v>
      </c>
      <c r="L736" s="77">
        <f>IF(AND(Model_dem!$B736=0,Model_dem!$D736=0),Model_dem!$G736,L735)</f>
        <v>787</v>
      </c>
      <c r="M736" s="78" t="str">
        <f t="shared" si="11"/>
        <v>Cardinality-constrained</v>
      </c>
      <c r="N736" s="22"/>
    </row>
    <row r="737" spans="1:14" x14ac:dyDescent="0.3">
      <c r="A737" t="s">
        <v>530</v>
      </c>
      <c r="B737" s="1">
        <v>1</v>
      </c>
      <c r="C737" s="1" t="s">
        <v>28</v>
      </c>
      <c r="D737" s="1">
        <v>5</v>
      </c>
      <c r="E737" s="1">
        <v>0.2</v>
      </c>
      <c r="F737" s="1" t="s">
        <v>0</v>
      </c>
      <c r="G737" s="122">
        <v>790</v>
      </c>
      <c r="H737" s="123">
        <v>0</v>
      </c>
      <c r="I737" s="124">
        <v>1312.14</v>
      </c>
      <c r="J737" s="125">
        <v>1</v>
      </c>
      <c r="K737" s="127">
        <f>IF(Model_dem!$G737="---","---",(Model_dem!$G737/L737)-1)</f>
        <v>3.8119440914865521E-3</v>
      </c>
      <c r="L737" s="77">
        <f>IF(AND(Model_dem!$B737=0,Model_dem!$D737=0),Model_dem!$G737,L736)</f>
        <v>787</v>
      </c>
      <c r="M737" s="78" t="str">
        <f t="shared" si="11"/>
        <v>Cardinality-constrained</v>
      </c>
      <c r="N737" s="22"/>
    </row>
    <row r="738" spans="1:14" x14ac:dyDescent="0.3">
      <c r="A738" t="s">
        <v>530</v>
      </c>
      <c r="B738" s="1">
        <v>1</v>
      </c>
      <c r="C738" s="1" t="s">
        <v>28</v>
      </c>
      <c r="D738" s="1">
        <v>10</v>
      </c>
      <c r="E738" s="1">
        <v>0.05</v>
      </c>
      <c r="F738" s="1" t="s">
        <v>0</v>
      </c>
      <c r="G738" s="122">
        <v>787</v>
      </c>
      <c r="H738" s="123">
        <v>0</v>
      </c>
      <c r="I738" s="124">
        <v>1739.77</v>
      </c>
      <c r="J738" s="125">
        <v>0.95299999999999996</v>
      </c>
      <c r="K738" s="127">
        <f>IF(Model_dem!$G738="---","---",(Model_dem!$G738/L738)-1)</f>
        <v>0</v>
      </c>
      <c r="L738" s="77">
        <f>IF(AND(Model_dem!$B738=0,Model_dem!$D738=0),Model_dem!$G738,L737)</f>
        <v>787</v>
      </c>
      <c r="M738" s="78" t="str">
        <f t="shared" si="11"/>
        <v>Cardinality-constrained</v>
      </c>
      <c r="N738" s="22"/>
    </row>
    <row r="739" spans="1:14" x14ac:dyDescent="0.3">
      <c r="A739" t="s">
        <v>530</v>
      </c>
      <c r="B739" s="1">
        <v>1</v>
      </c>
      <c r="C739" s="1" t="s">
        <v>28</v>
      </c>
      <c r="D739" s="1">
        <v>10</v>
      </c>
      <c r="E739" s="1">
        <v>0.1</v>
      </c>
      <c r="F739" s="1" t="s">
        <v>0</v>
      </c>
      <c r="G739" s="122">
        <v>787</v>
      </c>
      <c r="H739" s="123">
        <v>0</v>
      </c>
      <c r="I739" s="124">
        <v>1168.57</v>
      </c>
      <c r="J739" s="125">
        <v>1</v>
      </c>
      <c r="K739" s="127">
        <f>IF(Model_dem!$G739="---","---",(Model_dem!$G739/L739)-1)</f>
        <v>0</v>
      </c>
      <c r="L739" s="77">
        <f>IF(AND(Model_dem!$B739=0,Model_dem!$D739=0),Model_dem!$G739,L738)</f>
        <v>787</v>
      </c>
      <c r="M739" s="78" t="str">
        <f t="shared" si="11"/>
        <v>Cardinality-constrained</v>
      </c>
      <c r="N739" s="22"/>
    </row>
    <row r="740" spans="1:14" x14ac:dyDescent="0.3">
      <c r="A740" t="s">
        <v>530</v>
      </c>
      <c r="B740" s="1">
        <v>1</v>
      </c>
      <c r="C740" s="1" t="s">
        <v>28</v>
      </c>
      <c r="D740" s="1">
        <v>10</v>
      </c>
      <c r="E740" s="1">
        <v>0.15</v>
      </c>
      <c r="F740" s="1" t="s">
        <v>0</v>
      </c>
      <c r="G740" s="122">
        <v>790</v>
      </c>
      <c r="H740" s="123">
        <v>0</v>
      </c>
      <c r="I740" s="124">
        <v>1343.4</v>
      </c>
      <c r="J740" s="125">
        <v>1</v>
      </c>
      <c r="K740" s="127">
        <f>IF(Model_dem!$G740="---","---",(Model_dem!$G740/L740)-1)</f>
        <v>3.8119440914865521E-3</v>
      </c>
      <c r="L740" s="77">
        <f>IF(AND(Model_dem!$B740=0,Model_dem!$D740=0),Model_dem!$G740,L739)</f>
        <v>787</v>
      </c>
      <c r="M740" s="78" t="str">
        <f t="shared" si="11"/>
        <v>Cardinality-constrained</v>
      </c>
      <c r="N740" s="22"/>
    </row>
    <row r="741" spans="1:14" x14ac:dyDescent="0.3">
      <c r="A741" t="s">
        <v>530</v>
      </c>
      <c r="B741" s="1">
        <v>1</v>
      </c>
      <c r="C741" s="1" t="s">
        <v>28</v>
      </c>
      <c r="D741" s="1">
        <v>10</v>
      </c>
      <c r="E741" s="1">
        <v>0.2</v>
      </c>
      <c r="F741" s="1" t="s">
        <v>0</v>
      </c>
      <c r="G741" s="122">
        <v>790</v>
      </c>
      <c r="H741" s="123">
        <v>0</v>
      </c>
      <c r="I741" s="124">
        <v>1259.08</v>
      </c>
      <c r="J741" s="125">
        <v>1</v>
      </c>
      <c r="K741" s="127">
        <f>IF(Model_dem!$G741="---","---",(Model_dem!$G741/L741)-1)</f>
        <v>3.8119440914865521E-3</v>
      </c>
      <c r="L741" s="77">
        <f>IF(AND(Model_dem!$B741=0,Model_dem!$D741=0),Model_dem!$G741,L740)</f>
        <v>787</v>
      </c>
      <c r="M741" s="78" t="str">
        <f t="shared" si="11"/>
        <v>Cardinality-constrained</v>
      </c>
      <c r="N741" s="22"/>
    </row>
    <row r="742" spans="1:14" x14ac:dyDescent="0.3">
      <c r="A742" t="s">
        <v>530</v>
      </c>
      <c r="B742" s="1">
        <v>1</v>
      </c>
      <c r="C742" s="1" t="s">
        <v>28</v>
      </c>
      <c r="D742" s="1">
        <v>25</v>
      </c>
      <c r="E742" s="1">
        <v>0.05</v>
      </c>
      <c r="F742" s="1" t="s">
        <v>0</v>
      </c>
      <c r="G742" s="122">
        <v>790</v>
      </c>
      <c r="H742" s="123">
        <v>0</v>
      </c>
      <c r="I742" s="124">
        <v>1070.98</v>
      </c>
      <c r="J742" s="125">
        <v>0</v>
      </c>
      <c r="K742" s="127">
        <f>IF(Model_dem!$G742="---","---",(Model_dem!$G742/L742)-1)</f>
        <v>3.8119440914865521E-3</v>
      </c>
      <c r="L742" s="77">
        <f>IF(AND(Model_dem!$B742=0,Model_dem!$D742=0),Model_dem!$G742,L741)</f>
        <v>787</v>
      </c>
      <c r="M742" s="78" t="str">
        <f t="shared" si="11"/>
        <v>Cardinality-constrained</v>
      </c>
      <c r="N742" s="22"/>
    </row>
    <row r="743" spans="1:14" x14ac:dyDescent="0.3">
      <c r="A743" t="s">
        <v>530</v>
      </c>
      <c r="B743" s="1">
        <v>1</v>
      </c>
      <c r="C743" s="1" t="s">
        <v>28</v>
      </c>
      <c r="D743" s="1">
        <v>25</v>
      </c>
      <c r="E743" s="1">
        <v>0.1</v>
      </c>
      <c r="F743" s="1" t="s">
        <v>0</v>
      </c>
      <c r="G743" s="122">
        <v>790</v>
      </c>
      <c r="H743" s="123">
        <v>0</v>
      </c>
      <c r="I743" s="124">
        <v>1751.33</v>
      </c>
      <c r="J743" s="125">
        <v>0.94899999999999995</v>
      </c>
      <c r="K743" s="127">
        <f>IF(Model_dem!$G743="---","---",(Model_dem!$G743/L743)-1)</f>
        <v>3.8119440914865521E-3</v>
      </c>
      <c r="L743" s="77">
        <f>IF(AND(Model_dem!$B743=0,Model_dem!$D743=0),Model_dem!$G743,L742)</f>
        <v>787</v>
      </c>
      <c r="M743" s="78" t="str">
        <f t="shared" si="11"/>
        <v>Cardinality-constrained</v>
      </c>
      <c r="N743" s="22"/>
    </row>
    <row r="744" spans="1:14" x14ac:dyDescent="0.3">
      <c r="A744" t="s">
        <v>530</v>
      </c>
      <c r="B744" s="1">
        <v>1</v>
      </c>
      <c r="C744" s="1" t="s">
        <v>28</v>
      </c>
      <c r="D744" s="1">
        <v>25</v>
      </c>
      <c r="E744" s="1">
        <v>0.15</v>
      </c>
      <c r="F744" s="1" t="s">
        <v>0</v>
      </c>
      <c r="G744" s="122">
        <v>809</v>
      </c>
      <c r="H744" s="123">
        <v>0</v>
      </c>
      <c r="I744" s="124">
        <v>1518.81</v>
      </c>
      <c r="J744" s="125">
        <v>0.89900000000000002</v>
      </c>
      <c r="K744" s="127">
        <f>IF(Model_dem!$G744="---","---",(Model_dem!$G744/L744)-1)</f>
        <v>2.7954256670902122E-2</v>
      </c>
      <c r="L744" s="77">
        <f>IF(AND(Model_dem!$B744=0,Model_dem!$D744=0),Model_dem!$G744,L743)</f>
        <v>787</v>
      </c>
      <c r="M744" s="78" t="str">
        <f t="shared" si="11"/>
        <v>Cardinality-constrained</v>
      </c>
      <c r="N744" s="22"/>
    </row>
    <row r="745" spans="1:14" x14ac:dyDescent="0.3">
      <c r="A745" t="s">
        <v>530</v>
      </c>
      <c r="B745" s="1">
        <v>1</v>
      </c>
      <c r="C745" s="1" t="s">
        <v>28</v>
      </c>
      <c r="D745" s="1">
        <v>25</v>
      </c>
      <c r="E745" s="1">
        <v>0.2</v>
      </c>
      <c r="F745" s="1" t="s">
        <v>1</v>
      </c>
      <c r="G745" s="122">
        <v>1152</v>
      </c>
      <c r="H745" s="123">
        <v>0.2757</v>
      </c>
      <c r="I745" s="124">
        <v>3600.06</v>
      </c>
      <c r="J745" s="125">
        <v>0.998</v>
      </c>
      <c r="K745" s="127">
        <f>IF(Model_dem!$G745="---","---",(Model_dem!$G745/L745)-1)</f>
        <v>0.46378653113087664</v>
      </c>
      <c r="L745" s="77">
        <f>IF(AND(Model_dem!$B745=0,Model_dem!$D745=0),Model_dem!$G745,L744)</f>
        <v>787</v>
      </c>
      <c r="M745" s="78" t="str">
        <f t="shared" si="11"/>
        <v>Cardinality-constrained</v>
      </c>
      <c r="N745" s="22"/>
    </row>
    <row r="746" spans="1:14" x14ac:dyDescent="0.3">
      <c r="A746" t="s">
        <v>530</v>
      </c>
      <c r="B746" s="1">
        <v>1</v>
      </c>
      <c r="C746" s="1" t="s">
        <v>28</v>
      </c>
      <c r="D746" s="1">
        <v>50</v>
      </c>
      <c r="E746" s="1">
        <v>0.05</v>
      </c>
      <c r="F746" s="1" t="s">
        <v>0</v>
      </c>
      <c r="G746" s="122">
        <v>790</v>
      </c>
      <c r="H746" s="123">
        <v>0</v>
      </c>
      <c r="I746" s="124">
        <v>1108.5</v>
      </c>
      <c r="J746" s="125">
        <v>0</v>
      </c>
      <c r="K746" s="127">
        <f>IF(Model_dem!$G746="---","---",(Model_dem!$G746/L746)-1)</f>
        <v>3.8119440914865521E-3</v>
      </c>
      <c r="L746" s="77">
        <f>IF(AND(Model_dem!$B746=0,Model_dem!$D746=0),Model_dem!$G746,L745)</f>
        <v>787</v>
      </c>
      <c r="M746" s="78" t="str">
        <f t="shared" si="11"/>
        <v>Cardinality-constrained</v>
      </c>
      <c r="N746" s="22"/>
    </row>
    <row r="747" spans="1:14" x14ac:dyDescent="0.3">
      <c r="A747" t="s">
        <v>530</v>
      </c>
      <c r="B747" s="1">
        <v>1</v>
      </c>
      <c r="C747" s="1" t="s">
        <v>28</v>
      </c>
      <c r="D747" s="1">
        <v>50</v>
      </c>
      <c r="E747" s="1">
        <v>0.1</v>
      </c>
      <c r="F747" s="1" t="s">
        <v>0</v>
      </c>
      <c r="G747" s="122">
        <v>809</v>
      </c>
      <c r="H747" s="123">
        <v>0</v>
      </c>
      <c r="I747" s="124">
        <v>904.1</v>
      </c>
      <c r="J747" s="125">
        <v>2.9000000000000001E-2</v>
      </c>
      <c r="K747" s="127">
        <f>IF(Model_dem!$G747="---","---",(Model_dem!$G747/L747)-1)</f>
        <v>2.7954256670902122E-2</v>
      </c>
      <c r="L747" s="77">
        <f>IF(AND(Model_dem!$B747=0,Model_dem!$D747=0),Model_dem!$G747,L746)</f>
        <v>787</v>
      </c>
      <c r="M747" s="78" t="str">
        <f t="shared" si="11"/>
        <v>Cardinality-constrained</v>
      </c>
      <c r="N747" s="22"/>
    </row>
    <row r="748" spans="1:14" x14ac:dyDescent="0.3">
      <c r="A748" t="s">
        <v>530</v>
      </c>
      <c r="B748" s="1">
        <v>1</v>
      </c>
      <c r="C748" s="1" t="s">
        <v>28</v>
      </c>
      <c r="D748" s="1">
        <v>50</v>
      </c>
      <c r="E748" s="1">
        <v>0.15</v>
      </c>
      <c r="F748" s="1" t="s">
        <v>2</v>
      </c>
      <c r="G748" s="122" t="s">
        <v>3</v>
      </c>
      <c r="H748" s="123" t="s">
        <v>3</v>
      </c>
      <c r="I748" s="124">
        <v>3600.08</v>
      </c>
      <c r="J748" s="122"/>
      <c r="K748" s="127" t="str">
        <f>IF(Model_dem!$G748="---","---",(Model_dem!$G748/L748)-1)</f>
        <v>---</v>
      </c>
      <c r="L748" s="77">
        <f>IF(AND(Model_dem!$B748=0,Model_dem!$D748=0),Model_dem!$G748,L747)</f>
        <v>787</v>
      </c>
      <c r="M748" s="78" t="str">
        <f t="shared" si="11"/>
        <v>Cardinality-constrained</v>
      </c>
      <c r="N748" s="22"/>
    </row>
    <row r="749" spans="1:14" x14ac:dyDescent="0.3">
      <c r="A749" t="s">
        <v>530</v>
      </c>
      <c r="B749" s="1">
        <v>1</v>
      </c>
      <c r="C749" s="1" t="s">
        <v>28</v>
      </c>
      <c r="D749" s="1">
        <v>50</v>
      </c>
      <c r="E749" s="1">
        <v>0.2</v>
      </c>
      <c r="F749" s="1" t="s">
        <v>2</v>
      </c>
      <c r="G749" s="122" t="s">
        <v>3</v>
      </c>
      <c r="H749" s="123" t="s">
        <v>3</v>
      </c>
      <c r="I749" s="124">
        <v>3600.39</v>
      </c>
      <c r="J749" s="122"/>
      <c r="K749" s="127" t="str">
        <f>IF(Model_dem!$G749="---","---",(Model_dem!$G749/L749)-1)</f>
        <v>---</v>
      </c>
      <c r="L749" s="77">
        <f>IF(AND(Model_dem!$B749=0,Model_dem!$D749=0),Model_dem!$G749,L748)</f>
        <v>787</v>
      </c>
      <c r="M749" s="78" t="str">
        <f t="shared" si="11"/>
        <v>Cardinality-constrained</v>
      </c>
      <c r="N749" s="22"/>
    </row>
    <row r="750" spans="1:14" x14ac:dyDescent="0.3">
      <c r="A750" t="s">
        <v>530</v>
      </c>
      <c r="B750" s="1">
        <v>2</v>
      </c>
      <c r="C750" s="1" t="s">
        <v>29</v>
      </c>
      <c r="D750" s="1">
        <v>5</v>
      </c>
      <c r="E750" s="1">
        <v>0.05</v>
      </c>
      <c r="F750" s="1" t="s">
        <v>0</v>
      </c>
      <c r="G750" s="122">
        <v>787</v>
      </c>
      <c r="H750" s="123">
        <v>0</v>
      </c>
      <c r="I750" s="124">
        <v>482.24</v>
      </c>
      <c r="J750" s="125">
        <v>0.95299999999999996</v>
      </c>
      <c r="K750" s="127">
        <f>IF(Model_dem!$G750="---","---",(Model_dem!$G750/L750)-1)</f>
        <v>0</v>
      </c>
      <c r="L750" s="77">
        <f>IF(AND(Model_dem!$B750=0,Model_dem!$D750=0),Model_dem!$G750,L749)</f>
        <v>787</v>
      </c>
      <c r="M750" s="78" t="str">
        <f t="shared" si="11"/>
        <v>Knapsack</v>
      </c>
      <c r="N750" s="22"/>
    </row>
    <row r="751" spans="1:14" x14ac:dyDescent="0.3">
      <c r="A751" t="s">
        <v>530</v>
      </c>
      <c r="B751" s="1">
        <v>2</v>
      </c>
      <c r="C751" s="1" t="s">
        <v>29</v>
      </c>
      <c r="D751" s="1">
        <v>5</v>
      </c>
      <c r="E751" s="1">
        <v>0.1</v>
      </c>
      <c r="F751" s="1" t="s">
        <v>0</v>
      </c>
      <c r="G751" s="122">
        <v>787</v>
      </c>
      <c r="H751" s="123">
        <v>0</v>
      </c>
      <c r="I751" s="124">
        <v>707.68</v>
      </c>
      <c r="J751" s="125">
        <v>1</v>
      </c>
      <c r="K751" s="127">
        <f>IF(Model_dem!$G751="---","---",(Model_dem!$G751/L751)-1)</f>
        <v>0</v>
      </c>
      <c r="L751" s="77">
        <f>IF(AND(Model_dem!$B751=0,Model_dem!$D751=0),Model_dem!$G751,L750)</f>
        <v>787</v>
      </c>
      <c r="M751" s="78" t="str">
        <f t="shared" si="11"/>
        <v>Knapsack</v>
      </c>
      <c r="N751" s="22"/>
    </row>
    <row r="752" spans="1:14" x14ac:dyDescent="0.3">
      <c r="A752" t="s">
        <v>530</v>
      </c>
      <c r="B752" s="1">
        <v>2</v>
      </c>
      <c r="C752" s="1" t="s">
        <v>29</v>
      </c>
      <c r="D752" s="1">
        <v>5</v>
      </c>
      <c r="E752" s="1">
        <v>0.15</v>
      </c>
      <c r="F752" s="1" t="s">
        <v>0</v>
      </c>
      <c r="G752" s="122">
        <v>787</v>
      </c>
      <c r="H752" s="123">
        <v>0</v>
      </c>
      <c r="I752" s="124">
        <v>906.23</v>
      </c>
      <c r="J752" s="125">
        <v>1</v>
      </c>
      <c r="K752" s="127">
        <f>IF(Model_dem!$G752="---","---",(Model_dem!$G752/L752)-1)</f>
        <v>0</v>
      </c>
      <c r="L752" s="77">
        <f>IF(AND(Model_dem!$B752=0,Model_dem!$D752=0),Model_dem!$G752,L751)</f>
        <v>787</v>
      </c>
      <c r="M752" s="78" t="str">
        <f t="shared" si="11"/>
        <v>Knapsack</v>
      </c>
      <c r="N752" s="22"/>
    </row>
    <row r="753" spans="1:14" x14ac:dyDescent="0.3">
      <c r="A753" t="s">
        <v>530</v>
      </c>
      <c r="B753" s="1">
        <v>2</v>
      </c>
      <c r="C753" s="1" t="s">
        <v>29</v>
      </c>
      <c r="D753" s="1">
        <v>5</v>
      </c>
      <c r="E753" s="1">
        <v>0.2</v>
      </c>
      <c r="F753" s="1" t="s">
        <v>0</v>
      </c>
      <c r="G753" s="122">
        <v>787</v>
      </c>
      <c r="H753" s="123">
        <v>0</v>
      </c>
      <c r="I753" s="124">
        <v>572.85</v>
      </c>
      <c r="J753" s="125">
        <v>1</v>
      </c>
      <c r="K753" s="127">
        <f>IF(Model_dem!$G753="---","---",(Model_dem!$G753/L753)-1)</f>
        <v>0</v>
      </c>
      <c r="L753" s="77">
        <f>IF(AND(Model_dem!$B753=0,Model_dem!$D753=0),Model_dem!$G753,L752)</f>
        <v>787</v>
      </c>
      <c r="M753" s="78" t="str">
        <f t="shared" si="11"/>
        <v>Knapsack</v>
      </c>
      <c r="N753" s="22"/>
    </row>
    <row r="754" spans="1:14" x14ac:dyDescent="0.3">
      <c r="A754" t="s">
        <v>530</v>
      </c>
      <c r="B754" s="1">
        <v>2</v>
      </c>
      <c r="C754" s="1" t="s">
        <v>29</v>
      </c>
      <c r="D754" s="1">
        <v>10</v>
      </c>
      <c r="E754" s="1">
        <v>0.05</v>
      </c>
      <c r="F754" s="1" t="s">
        <v>0</v>
      </c>
      <c r="G754" s="122">
        <v>787</v>
      </c>
      <c r="H754" s="123">
        <v>0</v>
      </c>
      <c r="I754" s="124">
        <v>900.52</v>
      </c>
      <c r="J754" s="125">
        <v>0.95299999999999996</v>
      </c>
      <c r="K754" s="127">
        <f>IF(Model_dem!$G754="---","---",(Model_dem!$G754/L754)-1)</f>
        <v>0</v>
      </c>
      <c r="L754" s="77">
        <f>IF(AND(Model_dem!$B754=0,Model_dem!$D754=0),Model_dem!$G754,L753)</f>
        <v>787</v>
      </c>
      <c r="M754" s="78" t="str">
        <f t="shared" si="11"/>
        <v>Knapsack</v>
      </c>
      <c r="N754" s="22"/>
    </row>
    <row r="755" spans="1:14" x14ac:dyDescent="0.3">
      <c r="A755" t="s">
        <v>530</v>
      </c>
      <c r="B755" s="1">
        <v>2</v>
      </c>
      <c r="C755" s="1" t="s">
        <v>29</v>
      </c>
      <c r="D755" s="1">
        <v>10</v>
      </c>
      <c r="E755" s="1">
        <v>0.1</v>
      </c>
      <c r="F755" s="1" t="s">
        <v>0</v>
      </c>
      <c r="G755" s="122">
        <v>787</v>
      </c>
      <c r="H755" s="123">
        <v>0</v>
      </c>
      <c r="I755" s="124">
        <v>495.39</v>
      </c>
      <c r="J755" s="125">
        <v>1</v>
      </c>
      <c r="K755" s="127">
        <f>IF(Model_dem!$G755="---","---",(Model_dem!$G755/L755)-1)</f>
        <v>0</v>
      </c>
      <c r="L755" s="77">
        <f>IF(AND(Model_dem!$B755=0,Model_dem!$D755=0),Model_dem!$G755,L754)</f>
        <v>787</v>
      </c>
      <c r="M755" s="78" t="str">
        <f t="shared" si="11"/>
        <v>Knapsack</v>
      </c>
      <c r="N755" s="22"/>
    </row>
    <row r="756" spans="1:14" x14ac:dyDescent="0.3">
      <c r="A756" t="s">
        <v>530</v>
      </c>
      <c r="B756" s="1">
        <v>2</v>
      </c>
      <c r="C756" s="1" t="s">
        <v>29</v>
      </c>
      <c r="D756" s="1">
        <v>10</v>
      </c>
      <c r="E756" s="1">
        <v>0.15</v>
      </c>
      <c r="F756" s="1" t="s">
        <v>0</v>
      </c>
      <c r="G756" s="122">
        <v>790</v>
      </c>
      <c r="H756" s="123">
        <v>0</v>
      </c>
      <c r="I756" s="124">
        <v>712.4</v>
      </c>
      <c r="J756" s="125">
        <v>1</v>
      </c>
      <c r="K756" s="127">
        <f>IF(Model_dem!$G756="---","---",(Model_dem!$G756/L756)-1)</f>
        <v>3.8119440914865521E-3</v>
      </c>
      <c r="L756" s="77">
        <f>IF(AND(Model_dem!$B756=0,Model_dem!$D756=0),Model_dem!$G756,L755)</f>
        <v>787</v>
      </c>
      <c r="M756" s="78" t="str">
        <f t="shared" si="11"/>
        <v>Knapsack</v>
      </c>
      <c r="N756" s="22"/>
    </row>
    <row r="757" spans="1:14" x14ac:dyDescent="0.3">
      <c r="A757" t="s">
        <v>530</v>
      </c>
      <c r="B757" s="1">
        <v>2</v>
      </c>
      <c r="C757" s="1" t="s">
        <v>29</v>
      </c>
      <c r="D757" s="1">
        <v>10</v>
      </c>
      <c r="E757" s="1">
        <v>0.2</v>
      </c>
      <c r="F757" s="1" t="s">
        <v>0</v>
      </c>
      <c r="G757" s="122">
        <v>795</v>
      </c>
      <c r="H757" s="123">
        <v>0</v>
      </c>
      <c r="I757" s="124">
        <v>960.6</v>
      </c>
      <c r="J757" s="125">
        <v>1</v>
      </c>
      <c r="K757" s="127">
        <f>IF(Model_dem!$G757="---","---",(Model_dem!$G757/L757)-1)</f>
        <v>1.0165184243964509E-2</v>
      </c>
      <c r="L757" s="77">
        <f>IF(AND(Model_dem!$B757=0,Model_dem!$D757=0),Model_dem!$G757,L756)</f>
        <v>787</v>
      </c>
      <c r="M757" s="78" t="str">
        <f t="shared" si="11"/>
        <v>Knapsack</v>
      </c>
      <c r="N757" s="22"/>
    </row>
    <row r="758" spans="1:14" x14ac:dyDescent="0.3">
      <c r="A758" t="s">
        <v>530</v>
      </c>
      <c r="B758" s="1">
        <v>2</v>
      </c>
      <c r="C758" s="1" t="s">
        <v>29</v>
      </c>
      <c r="D758" s="1">
        <v>25</v>
      </c>
      <c r="E758" s="1">
        <v>0.05</v>
      </c>
      <c r="F758" s="1" t="s">
        <v>0</v>
      </c>
      <c r="G758" s="122">
        <v>790</v>
      </c>
      <c r="H758" s="123">
        <v>0</v>
      </c>
      <c r="I758" s="124">
        <v>1283.7</v>
      </c>
      <c r="J758" s="125">
        <v>0</v>
      </c>
      <c r="K758" s="127">
        <f>IF(Model_dem!$G758="---","---",(Model_dem!$G758/L758)-1)</f>
        <v>3.8119440914865521E-3</v>
      </c>
      <c r="L758" s="77">
        <f>IF(AND(Model_dem!$B758=0,Model_dem!$D758=0),Model_dem!$G758,L757)</f>
        <v>787</v>
      </c>
      <c r="M758" s="78" t="str">
        <f t="shared" si="11"/>
        <v>Knapsack</v>
      </c>
      <c r="N758" s="22"/>
    </row>
    <row r="759" spans="1:14" x14ac:dyDescent="0.3">
      <c r="A759" t="s">
        <v>530</v>
      </c>
      <c r="B759" s="1">
        <v>2</v>
      </c>
      <c r="C759" s="1" t="s">
        <v>29</v>
      </c>
      <c r="D759" s="1">
        <v>25</v>
      </c>
      <c r="E759" s="1">
        <v>0.1</v>
      </c>
      <c r="F759" s="1" t="s">
        <v>0</v>
      </c>
      <c r="G759" s="122">
        <v>795</v>
      </c>
      <c r="H759" s="123">
        <v>0</v>
      </c>
      <c r="I759" s="124">
        <v>819.39</v>
      </c>
      <c r="J759" s="125">
        <v>0.84699999999999998</v>
      </c>
      <c r="K759" s="127">
        <f>IF(Model_dem!$G759="---","---",(Model_dem!$G759/L759)-1)</f>
        <v>1.0165184243964509E-2</v>
      </c>
      <c r="L759" s="77">
        <f>IF(AND(Model_dem!$B759=0,Model_dem!$D759=0),Model_dem!$G759,L758)</f>
        <v>787</v>
      </c>
      <c r="M759" s="78" t="str">
        <f t="shared" si="11"/>
        <v>Knapsack</v>
      </c>
      <c r="N759" s="22"/>
    </row>
    <row r="760" spans="1:14" x14ac:dyDescent="0.3">
      <c r="A760" t="s">
        <v>530</v>
      </c>
      <c r="B760" s="1">
        <v>2</v>
      </c>
      <c r="C760" s="1" t="s">
        <v>29</v>
      </c>
      <c r="D760" s="1">
        <v>25</v>
      </c>
      <c r="E760" s="1">
        <v>0.15</v>
      </c>
      <c r="F760" s="1" t="s">
        <v>0</v>
      </c>
      <c r="G760" s="122">
        <v>809</v>
      </c>
      <c r="H760" s="123">
        <v>0</v>
      </c>
      <c r="I760" s="124">
        <v>220.29</v>
      </c>
      <c r="J760" s="125">
        <v>0.96899999999999997</v>
      </c>
      <c r="K760" s="127">
        <f>IF(Model_dem!$G760="---","---",(Model_dem!$G760/L760)-1)</f>
        <v>2.7954256670902122E-2</v>
      </c>
      <c r="L760" s="77">
        <f>IF(AND(Model_dem!$B760=0,Model_dem!$D760=0),Model_dem!$G760,L759)</f>
        <v>787</v>
      </c>
      <c r="M760" s="78" t="str">
        <f t="shared" si="11"/>
        <v>Knapsack</v>
      </c>
      <c r="N760" s="22"/>
    </row>
    <row r="761" spans="1:14" x14ac:dyDescent="0.3">
      <c r="A761" t="s">
        <v>530</v>
      </c>
      <c r="B761" s="1">
        <v>2</v>
      </c>
      <c r="C761" s="1" t="s">
        <v>29</v>
      </c>
      <c r="D761" s="1">
        <v>25</v>
      </c>
      <c r="E761" s="1">
        <v>0.2</v>
      </c>
      <c r="F761" s="1" t="s">
        <v>2</v>
      </c>
      <c r="G761" s="122" t="s">
        <v>3</v>
      </c>
      <c r="H761" s="123" t="s">
        <v>3</v>
      </c>
      <c r="I761" s="124">
        <v>3600.24</v>
      </c>
      <c r="J761" s="122"/>
      <c r="K761" s="127" t="str">
        <f>IF(Model_dem!$G761="---","---",(Model_dem!$G761/L761)-1)</f>
        <v>---</v>
      </c>
      <c r="L761" s="77">
        <f>IF(AND(Model_dem!$B761=0,Model_dem!$D761=0),Model_dem!$G761,L760)</f>
        <v>787</v>
      </c>
      <c r="M761" s="78" t="str">
        <f t="shared" si="11"/>
        <v>Knapsack</v>
      </c>
      <c r="N761" s="22"/>
    </row>
    <row r="762" spans="1:14" x14ac:dyDescent="0.3">
      <c r="A762" t="s">
        <v>530</v>
      </c>
      <c r="B762" s="1">
        <v>2</v>
      </c>
      <c r="C762" s="1" t="s">
        <v>29</v>
      </c>
      <c r="D762" s="1">
        <v>50</v>
      </c>
      <c r="E762" s="1">
        <v>0.05</v>
      </c>
      <c r="F762" s="1" t="s">
        <v>0</v>
      </c>
      <c r="G762" s="122">
        <v>795</v>
      </c>
      <c r="H762" s="123">
        <v>0</v>
      </c>
      <c r="I762" s="124">
        <v>541.71</v>
      </c>
      <c r="J762" s="125">
        <v>0</v>
      </c>
      <c r="K762" s="127">
        <f>IF(Model_dem!$G762="---","---",(Model_dem!$G762/L762)-1)</f>
        <v>1.0165184243964509E-2</v>
      </c>
      <c r="L762" s="77">
        <f>IF(AND(Model_dem!$B762=0,Model_dem!$D762=0),Model_dem!$G762,L761)</f>
        <v>787</v>
      </c>
      <c r="M762" s="78" t="str">
        <f t="shared" si="11"/>
        <v>Knapsack</v>
      </c>
      <c r="N762" s="22"/>
    </row>
    <row r="763" spans="1:14" x14ac:dyDescent="0.3">
      <c r="A763" t="s">
        <v>530</v>
      </c>
      <c r="B763" s="1">
        <v>2</v>
      </c>
      <c r="C763" s="1" t="s">
        <v>29</v>
      </c>
      <c r="D763" s="1">
        <v>50</v>
      </c>
      <c r="E763" s="1">
        <v>0.1</v>
      </c>
      <c r="F763" s="1" t="s">
        <v>0</v>
      </c>
      <c r="G763" s="122">
        <v>844</v>
      </c>
      <c r="H763" s="123">
        <v>0</v>
      </c>
      <c r="I763" s="124">
        <v>1422.69</v>
      </c>
      <c r="J763" s="125">
        <v>1.2E-2</v>
      </c>
      <c r="K763" s="127">
        <f>IF(Model_dem!$G763="---","---",(Model_dem!$G763/L763)-1)</f>
        <v>7.2426937738246489E-2</v>
      </c>
      <c r="L763" s="77">
        <f>IF(AND(Model_dem!$B763=0,Model_dem!$D763=0),Model_dem!$G763,L762)</f>
        <v>787</v>
      </c>
      <c r="M763" s="78" t="str">
        <f t="shared" si="11"/>
        <v>Knapsack</v>
      </c>
      <c r="N763" s="22"/>
    </row>
    <row r="764" spans="1:14" x14ac:dyDescent="0.3">
      <c r="A764" t="s">
        <v>530</v>
      </c>
      <c r="B764" s="1">
        <v>2</v>
      </c>
      <c r="C764" s="1" t="s">
        <v>29</v>
      </c>
      <c r="D764" s="1">
        <v>50</v>
      </c>
      <c r="E764" s="1">
        <v>0.15</v>
      </c>
      <c r="F764" s="1" t="s">
        <v>2</v>
      </c>
      <c r="G764" s="122" t="s">
        <v>3</v>
      </c>
      <c r="H764" s="123" t="s">
        <v>3</v>
      </c>
      <c r="I764" s="124">
        <v>3600.05</v>
      </c>
      <c r="J764" s="122"/>
      <c r="K764" s="127" t="str">
        <f>IF(Model_dem!$G764="---","---",(Model_dem!$G764/L764)-1)</f>
        <v>---</v>
      </c>
      <c r="L764" s="77">
        <f>IF(AND(Model_dem!$B764=0,Model_dem!$D764=0),Model_dem!$G764,L763)</f>
        <v>787</v>
      </c>
      <c r="M764" s="78" t="str">
        <f t="shared" si="11"/>
        <v>Knapsack</v>
      </c>
      <c r="N764" s="22"/>
    </row>
    <row r="765" spans="1:14" x14ac:dyDescent="0.3">
      <c r="A765" t="s">
        <v>530</v>
      </c>
      <c r="B765" s="1">
        <v>2</v>
      </c>
      <c r="C765" s="1" t="s">
        <v>29</v>
      </c>
      <c r="D765" s="1">
        <v>50</v>
      </c>
      <c r="E765" s="1">
        <v>0.2</v>
      </c>
      <c r="F765" s="1" t="s">
        <v>4</v>
      </c>
      <c r="G765" s="122" t="s">
        <v>3</v>
      </c>
      <c r="H765" s="123" t="s">
        <v>3</v>
      </c>
      <c r="I765" s="124">
        <v>0.56999999999999995</v>
      </c>
      <c r="J765" s="122"/>
      <c r="K765" s="127" t="str">
        <f>IF(Model_dem!$G765="---","---",(Model_dem!$G765/L765)-1)</f>
        <v>---</v>
      </c>
      <c r="L765" s="77">
        <f>IF(AND(Model_dem!$B765=0,Model_dem!$D765=0),Model_dem!$G765,L764)</f>
        <v>787</v>
      </c>
      <c r="M765" s="78" t="str">
        <f t="shared" si="11"/>
        <v>Knapsack</v>
      </c>
      <c r="N765" s="22"/>
    </row>
    <row r="766" spans="1:14" hidden="1" x14ac:dyDescent="0.3">
      <c r="A766" t="s">
        <v>530</v>
      </c>
      <c r="B766" s="1">
        <v>3</v>
      </c>
      <c r="C766" s="1" t="s">
        <v>1930</v>
      </c>
      <c r="D766" s="1">
        <v>0</v>
      </c>
      <c r="E766" s="1">
        <v>0.05</v>
      </c>
      <c r="F766" s="1" t="s">
        <v>4</v>
      </c>
      <c r="G766" s="1" t="s">
        <v>3</v>
      </c>
      <c r="H766" s="75" t="s">
        <v>3</v>
      </c>
      <c r="I766" s="1">
        <v>0.31</v>
      </c>
      <c r="J766" s="1"/>
      <c r="K766" s="113" t="str">
        <f>IF(Model_dem!$G766="---","---",(Model_dem!$G766/L766)-1)</f>
        <v>---</v>
      </c>
      <c r="L766" s="77">
        <f>IF(AND(Model_dem!$B766=0,Model_dem!$D766=0),Model_dem!$G766,L765)</f>
        <v>787</v>
      </c>
      <c r="M766" s="78" t="str">
        <f t="shared" si="11"/>
        <v>Factor Model</v>
      </c>
      <c r="N766" s="22"/>
    </row>
    <row r="767" spans="1:14" hidden="1" x14ac:dyDescent="0.3">
      <c r="A767" t="s">
        <v>530</v>
      </c>
      <c r="B767" s="1">
        <v>3</v>
      </c>
      <c r="C767" s="1" t="s">
        <v>1930</v>
      </c>
      <c r="D767" s="1">
        <v>0</v>
      </c>
      <c r="E767" s="1">
        <v>0.1</v>
      </c>
      <c r="F767" s="1" t="s">
        <v>4</v>
      </c>
      <c r="G767" s="1" t="s">
        <v>3</v>
      </c>
      <c r="H767" s="75" t="s">
        <v>3</v>
      </c>
      <c r="I767" s="1">
        <v>0.28999999999999998</v>
      </c>
      <c r="J767" s="1"/>
      <c r="K767" s="113" t="str">
        <f>IF(Model_dem!$G767="---","---",(Model_dem!$G767/L767)-1)</f>
        <v>---</v>
      </c>
      <c r="L767" s="77">
        <f>IF(AND(Model_dem!$B767=0,Model_dem!$D767=0),Model_dem!$G767,L766)</f>
        <v>787</v>
      </c>
      <c r="M767" s="78" t="str">
        <f t="shared" si="11"/>
        <v>Factor Model</v>
      </c>
      <c r="N767" s="22"/>
    </row>
    <row r="768" spans="1:14" hidden="1" x14ac:dyDescent="0.3">
      <c r="A768" t="s">
        <v>530</v>
      </c>
      <c r="B768" s="1">
        <v>3</v>
      </c>
      <c r="C768" s="1" t="s">
        <v>1930</v>
      </c>
      <c r="D768" s="1">
        <v>0</v>
      </c>
      <c r="E768" s="1">
        <v>0.15</v>
      </c>
      <c r="F768" s="1" t="s">
        <v>4</v>
      </c>
      <c r="G768" s="1" t="s">
        <v>3</v>
      </c>
      <c r="H768" s="75" t="s">
        <v>3</v>
      </c>
      <c r="I768" s="1">
        <v>0.45</v>
      </c>
      <c r="J768" s="1"/>
      <c r="K768" s="113" t="str">
        <f>IF(Model_dem!$G768="---","---",(Model_dem!$G768/L768)-1)</f>
        <v>---</v>
      </c>
      <c r="L768" s="77">
        <f>IF(AND(Model_dem!$B768=0,Model_dem!$D768=0),Model_dem!$G768,L767)</f>
        <v>787</v>
      </c>
      <c r="M768" s="78" t="str">
        <f t="shared" si="11"/>
        <v>Factor Model</v>
      </c>
      <c r="N768" s="22"/>
    </row>
    <row r="769" spans="1:14" hidden="1" x14ac:dyDescent="0.3">
      <c r="A769" t="s">
        <v>530</v>
      </c>
      <c r="B769" s="1">
        <v>3</v>
      </c>
      <c r="C769" s="1" t="s">
        <v>1930</v>
      </c>
      <c r="D769" s="1">
        <v>0</v>
      </c>
      <c r="E769" s="1">
        <v>0.2</v>
      </c>
      <c r="F769" s="1" t="s">
        <v>4</v>
      </c>
      <c r="G769" s="1" t="s">
        <v>3</v>
      </c>
      <c r="H769" s="75" t="s">
        <v>3</v>
      </c>
      <c r="I769" s="1">
        <v>0.33</v>
      </c>
      <c r="J769" s="1"/>
      <c r="K769" s="113" t="str">
        <f>IF(Model_dem!$G769="---","---",(Model_dem!$G769/L769)-1)</f>
        <v>---</v>
      </c>
      <c r="L769" s="77">
        <f>IF(AND(Model_dem!$B769=0,Model_dem!$D769=0),Model_dem!$G769,L768)</f>
        <v>787</v>
      </c>
      <c r="M769" s="78" t="str">
        <f t="shared" si="11"/>
        <v>Factor Model</v>
      </c>
      <c r="N769" s="22"/>
    </row>
    <row r="770" spans="1:14" hidden="1" x14ac:dyDescent="0.3">
      <c r="A770" t="s">
        <v>530</v>
      </c>
      <c r="B770" s="1">
        <v>3</v>
      </c>
      <c r="C770" s="1" t="s">
        <v>1930</v>
      </c>
      <c r="D770" s="1">
        <v>10</v>
      </c>
      <c r="E770" s="1">
        <v>0.05</v>
      </c>
      <c r="F770" s="1" t="s">
        <v>4</v>
      </c>
      <c r="G770" s="1" t="s">
        <v>3</v>
      </c>
      <c r="H770" s="75" t="s">
        <v>3</v>
      </c>
      <c r="I770" s="1">
        <v>0.24</v>
      </c>
      <c r="J770" s="1"/>
      <c r="K770" s="113" t="str">
        <f>IF(Model_dem!$G770="---","---",(Model_dem!$G770/L770)-1)</f>
        <v>---</v>
      </c>
      <c r="L770" s="77">
        <f>IF(AND(Model_dem!$B770=0,Model_dem!$D770=0),Model_dem!$G770,L769)</f>
        <v>787</v>
      </c>
      <c r="M770" s="78" t="str">
        <f t="shared" si="11"/>
        <v>Factor Model</v>
      </c>
      <c r="N770" s="22"/>
    </row>
    <row r="771" spans="1:14" hidden="1" x14ac:dyDescent="0.3">
      <c r="A771" t="s">
        <v>530</v>
      </c>
      <c r="B771" s="1">
        <v>3</v>
      </c>
      <c r="C771" s="1" t="s">
        <v>1930</v>
      </c>
      <c r="D771" s="1">
        <v>10</v>
      </c>
      <c r="E771" s="1">
        <v>0.1</v>
      </c>
      <c r="F771" s="1" t="s">
        <v>4</v>
      </c>
      <c r="G771" s="1" t="s">
        <v>3</v>
      </c>
      <c r="H771" s="75" t="s">
        <v>3</v>
      </c>
      <c r="I771" s="1">
        <v>0.24</v>
      </c>
      <c r="J771" s="1"/>
      <c r="K771" s="113" t="str">
        <f>IF(Model_dem!$G771="---","---",(Model_dem!$G771/L771)-1)</f>
        <v>---</v>
      </c>
      <c r="L771" s="77">
        <f>IF(AND(Model_dem!$B771=0,Model_dem!$D771=0),Model_dem!$G771,L770)</f>
        <v>787</v>
      </c>
      <c r="M771" s="78" t="str">
        <f t="shared" ref="M771:M834" si="12">IF(B771=0,"Deterministic",IF(B771=1,"Cardinality-constrained",IF(B771=2,"Knapsack","Factor Model")))</f>
        <v>Factor Model</v>
      </c>
      <c r="N771" s="22"/>
    </row>
    <row r="772" spans="1:14" hidden="1" x14ac:dyDescent="0.3">
      <c r="A772" t="s">
        <v>530</v>
      </c>
      <c r="B772" s="1">
        <v>3</v>
      </c>
      <c r="C772" s="1" t="s">
        <v>1930</v>
      </c>
      <c r="D772" s="1">
        <v>10</v>
      </c>
      <c r="E772" s="1">
        <v>0.15</v>
      </c>
      <c r="F772" s="1" t="s">
        <v>4</v>
      </c>
      <c r="G772" s="1" t="s">
        <v>3</v>
      </c>
      <c r="H772" s="75" t="s">
        <v>3</v>
      </c>
      <c r="I772" s="1">
        <v>0.37</v>
      </c>
      <c r="J772" s="1"/>
      <c r="K772" s="113" t="str">
        <f>IF(Model_dem!$G772="---","---",(Model_dem!$G772/L772)-1)</f>
        <v>---</v>
      </c>
      <c r="L772" s="77">
        <f>IF(AND(Model_dem!$B772=0,Model_dem!$D772=0),Model_dem!$G772,L771)</f>
        <v>787</v>
      </c>
      <c r="M772" s="78" t="str">
        <f t="shared" si="12"/>
        <v>Factor Model</v>
      </c>
      <c r="N772" s="22"/>
    </row>
    <row r="773" spans="1:14" hidden="1" x14ac:dyDescent="0.3">
      <c r="A773" t="s">
        <v>530</v>
      </c>
      <c r="B773" s="1">
        <v>3</v>
      </c>
      <c r="C773" s="1" t="s">
        <v>1930</v>
      </c>
      <c r="D773" s="1">
        <v>10</v>
      </c>
      <c r="E773" s="1">
        <v>0.2</v>
      </c>
      <c r="F773" s="1" t="s">
        <v>4</v>
      </c>
      <c r="G773" s="1" t="s">
        <v>3</v>
      </c>
      <c r="H773" s="75" t="s">
        <v>3</v>
      </c>
      <c r="I773" s="1">
        <v>0.25</v>
      </c>
      <c r="J773" s="1"/>
      <c r="K773" s="113" t="str">
        <f>IF(Model_dem!$G773="---","---",(Model_dem!$G773/L773)-1)</f>
        <v>---</v>
      </c>
      <c r="L773" s="77">
        <f>IF(AND(Model_dem!$B773=0,Model_dem!$D773=0),Model_dem!$G773,L772)</f>
        <v>787</v>
      </c>
      <c r="M773" s="78" t="str">
        <f t="shared" si="12"/>
        <v>Factor Model</v>
      </c>
      <c r="N773" s="22"/>
    </row>
    <row r="774" spans="1:14" hidden="1" x14ac:dyDescent="0.3">
      <c r="A774" t="s">
        <v>530</v>
      </c>
      <c r="B774" s="1">
        <v>3</v>
      </c>
      <c r="C774" s="1" t="s">
        <v>1930</v>
      </c>
      <c r="D774" s="1">
        <v>25</v>
      </c>
      <c r="E774" s="1">
        <v>0.05</v>
      </c>
      <c r="F774" s="1" t="s">
        <v>4</v>
      </c>
      <c r="G774" s="1" t="s">
        <v>3</v>
      </c>
      <c r="H774" s="75" t="s">
        <v>3</v>
      </c>
      <c r="I774" s="1">
        <v>0.2</v>
      </c>
      <c r="J774" s="1"/>
      <c r="K774" s="113" t="str">
        <f>IF(Model_dem!$G774="---","---",(Model_dem!$G774/L774)-1)</f>
        <v>---</v>
      </c>
      <c r="L774" s="77">
        <f>IF(AND(Model_dem!$B774=0,Model_dem!$D774=0),Model_dem!$G774,L773)</f>
        <v>787</v>
      </c>
      <c r="M774" s="78" t="str">
        <f t="shared" si="12"/>
        <v>Factor Model</v>
      </c>
      <c r="N774" s="22"/>
    </row>
    <row r="775" spans="1:14" hidden="1" x14ac:dyDescent="0.3">
      <c r="A775" t="s">
        <v>530</v>
      </c>
      <c r="B775" s="1">
        <v>3</v>
      </c>
      <c r="C775" s="1" t="s">
        <v>1930</v>
      </c>
      <c r="D775" s="1">
        <v>25</v>
      </c>
      <c r="E775" s="1">
        <v>0.1</v>
      </c>
      <c r="F775" s="1" t="s">
        <v>4</v>
      </c>
      <c r="G775" s="1" t="s">
        <v>3</v>
      </c>
      <c r="H775" s="75" t="s">
        <v>3</v>
      </c>
      <c r="I775" s="1">
        <v>0.22</v>
      </c>
      <c r="J775" s="1"/>
      <c r="K775" s="113" t="str">
        <f>IF(Model_dem!$G775="---","---",(Model_dem!$G775/L775)-1)</f>
        <v>---</v>
      </c>
      <c r="L775" s="77">
        <f>IF(AND(Model_dem!$B775=0,Model_dem!$D775=0),Model_dem!$G775,L774)</f>
        <v>787</v>
      </c>
      <c r="M775" s="78" t="str">
        <f t="shared" si="12"/>
        <v>Factor Model</v>
      </c>
      <c r="N775" s="22"/>
    </row>
    <row r="776" spans="1:14" hidden="1" x14ac:dyDescent="0.3">
      <c r="A776" t="s">
        <v>530</v>
      </c>
      <c r="B776" s="1">
        <v>3</v>
      </c>
      <c r="C776" s="1" t="s">
        <v>1930</v>
      </c>
      <c r="D776" s="1">
        <v>25</v>
      </c>
      <c r="E776" s="1">
        <v>0.15</v>
      </c>
      <c r="F776" s="1" t="s">
        <v>4</v>
      </c>
      <c r="G776" s="1" t="s">
        <v>3</v>
      </c>
      <c r="H776" s="75" t="s">
        <v>3</v>
      </c>
      <c r="I776" s="1">
        <v>0.27</v>
      </c>
      <c r="J776" s="1"/>
      <c r="K776" s="113" t="str">
        <f>IF(Model_dem!$G776="---","---",(Model_dem!$G776/L776)-1)</f>
        <v>---</v>
      </c>
      <c r="L776" s="77">
        <f>IF(AND(Model_dem!$B776=0,Model_dem!$D776=0),Model_dem!$G776,L775)</f>
        <v>787</v>
      </c>
      <c r="M776" s="78" t="str">
        <f t="shared" si="12"/>
        <v>Factor Model</v>
      </c>
      <c r="N776" s="22"/>
    </row>
    <row r="777" spans="1:14" hidden="1" x14ac:dyDescent="0.3">
      <c r="A777" t="s">
        <v>530</v>
      </c>
      <c r="B777" s="1">
        <v>3</v>
      </c>
      <c r="C777" s="1" t="s">
        <v>1930</v>
      </c>
      <c r="D777" s="1">
        <v>25</v>
      </c>
      <c r="E777" s="1">
        <v>0.2</v>
      </c>
      <c r="F777" s="1" t="s">
        <v>4</v>
      </c>
      <c r="G777" s="1" t="s">
        <v>3</v>
      </c>
      <c r="H777" s="75" t="s">
        <v>3</v>
      </c>
      <c r="I777" s="1">
        <v>0.25</v>
      </c>
      <c r="J777" s="1"/>
      <c r="K777" s="113" t="str">
        <f>IF(Model_dem!$G777="---","---",(Model_dem!$G777/L777)-1)</f>
        <v>---</v>
      </c>
      <c r="L777" s="77">
        <f>IF(AND(Model_dem!$B777=0,Model_dem!$D777=0),Model_dem!$G777,L776)</f>
        <v>787</v>
      </c>
      <c r="M777" s="78" t="str">
        <f t="shared" si="12"/>
        <v>Factor Model</v>
      </c>
      <c r="N777" s="22"/>
    </row>
    <row r="778" spans="1:14" hidden="1" x14ac:dyDescent="0.3">
      <c r="A778" t="s">
        <v>530</v>
      </c>
      <c r="B778" s="1">
        <v>3</v>
      </c>
      <c r="C778" s="1" t="s">
        <v>1930</v>
      </c>
      <c r="D778" s="1">
        <v>50</v>
      </c>
      <c r="E778" s="1">
        <v>0.05</v>
      </c>
      <c r="F778" s="1" t="s">
        <v>4</v>
      </c>
      <c r="G778" s="1" t="s">
        <v>3</v>
      </c>
      <c r="H778" s="75" t="s">
        <v>3</v>
      </c>
      <c r="I778" s="1">
        <v>0.3</v>
      </c>
      <c r="J778" s="1"/>
      <c r="K778" s="113" t="str">
        <f>IF(Model_dem!$G778="---","---",(Model_dem!$G778/L778)-1)</f>
        <v>---</v>
      </c>
      <c r="L778" s="77">
        <f>IF(AND(Model_dem!$B778=0,Model_dem!$D778=0),Model_dem!$G778,L777)</f>
        <v>787</v>
      </c>
      <c r="M778" s="78" t="str">
        <f t="shared" si="12"/>
        <v>Factor Model</v>
      </c>
      <c r="N778" s="22"/>
    </row>
    <row r="779" spans="1:14" hidden="1" x14ac:dyDescent="0.3">
      <c r="A779" t="s">
        <v>530</v>
      </c>
      <c r="B779" s="1">
        <v>3</v>
      </c>
      <c r="C779" s="1" t="s">
        <v>1930</v>
      </c>
      <c r="D779" s="1">
        <v>50</v>
      </c>
      <c r="E779" s="1">
        <v>0.1</v>
      </c>
      <c r="F779" s="1" t="s">
        <v>4</v>
      </c>
      <c r="G779" s="1" t="s">
        <v>3</v>
      </c>
      <c r="H779" s="75" t="s">
        <v>3</v>
      </c>
      <c r="I779" s="1">
        <v>0.28999999999999998</v>
      </c>
      <c r="J779" s="1"/>
      <c r="K779" s="113" t="str">
        <f>IF(Model_dem!$G779="---","---",(Model_dem!$G779/L779)-1)</f>
        <v>---</v>
      </c>
      <c r="L779" s="77">
        <f>IF(AND(Model_dem!$B779=0,Model_dem!$D779=0),Model_dem!$G779,L778)</f>
        <v>787</v>
      </c>
      <c r="M779" s="78" t="str">
        <f t="shared" si="12"/>
        <v>Factor Model</v>
      </c>
      <c r="N779" s="22"/>
    </row>
    <row r="780" spans="1:14" hidden="1" x14ac:dyDescent="0.3">
      <c r="A780" t="s">
        <v>530</v>
      </c>
      <c r="B780" s="1">
        <v>3</v>
      </c>
      <c r="C780" s="1" t="s">
        <v>1930</v>
      </c>
      <c r="D780" s="1">
        <v>50</v>
      </c>
      <c r="E780" s="1">
        <v>0.15</v>
      </c>
      <c r="F780" s="1" t="s">
        <v>4</v>
      </c>
      <c r="G780" s="1" t="s">
        <v>3</v>
      </c>
      <c r="H780" s="75" t="s">
        <v>3</v>
      </c>
      <c r="I780" s="1">
        <v>0.33</v>
      </c>
      <c r="J780" s="1"/>
      <c r="K780" s="113" t="str">
        <f>IF(Model_dem!$G780="---","---",(Model_dem!$G780/L780)-1)</f>
        <v>---</v>
      </c>
      <c r="L780" s="77">
        <f>IF(AND(Model_dem!$B780=0,Model_dem!$D780=0),Model_dem!$G780,L779)</f>
        <v>787</v>
      </c>
      <c r="M780" s="78" t="str">
        <f t="shared" si="12"/>
        <v>Factor Model</v>
      </c>
      <c r="N780" s="22"/>
    </row>
    <row r="781" spans="1:14" hidden="1" x14ac:dyDescent="0.3">
      <c r="A781" t="s">
        <v>530</v>
      </c>
      <c r="B781" s="1">
        <v>3</v>
      </c>
      <c r="C781" s="1" t="s">
        <v>1930</v>
      </c>
      <c r="D781" s="1">
        <v>50</v>
      </c>
      <c r="E781" s="1">
        <v>0.2</v>
      </c>
      <c r="F781" s="1" t="s">
        <v>4</v>
      </c>
      <c r="G781" s="1" t="s">
        <v>3</v>
      </c>
      <c r="H781" s="75" t="s">
        <v>3</v>
      </c>
      <c r="I781" s="1">
        <v>0.38</v>
      </c>
      <c r="J781" s="1"/>
      <c r="K781" s="113" t="str">
        <f>IF(Model_dem!$G781="---","---",(Model_dem!$G781/L781)-1)</f>
        <v>---</v>
      </c>
      <c r="L781" s="77">
        <f>IF(AND(Model_dem!$B781=0,Model_dem!$D781=0),Model_dem!$G781,L780)</f>
        <v>787</v>
      </c>
      <c r="M781" s="78" t="str">
        <f t="shared" si="12"/>
        <v>Factor Model</v>
      </c>
      <c r="N781" s="22"/>
    </row>
    <row r="782" spans="1:14" x14ac:dyDescent="0.3">
      <c r="A782" t="s">
        <v>528</v>
      </c>
      <c r="B782" s="1">
        <v>0</v>
      </c>
      <c r="C782" s="1" t="s">
        <v>27</v>
      </c>
      <c r="D782" s="1">
        <v>0</v>
      </c>
      <c r="E782" s="1">
        <v>0.05</v>
      </c>
      <c r="F782" s="1" t="s">
        <v>0</v>
      </c>
      <c r="G782" s="122">
        <v>1034</v>
      </c>
      <c r="H782" s="123">
        <v>0</v>
      </c>
      <c r="I782" s="124">
        <v>253.62</v>
      </c>
      <c r="J782" s="125">
        <v>1</v>
      </c>
      <c r="K782" s="127">
        <f>IF(Model_dem!$G782="---","---",(Model_dem!$G782/L782)-1)</f>
        <v>0</v>
      </c>
      <c r="L782" s="77">
        <f>IF(AND(Model_dem!$B782=0,Model_dem!$D782=0),Model_dem!$G782,L781)</f>
        <v>1034</v>
      </c>
      <c r="M782" s="78" t="str">
        <f t="shared" si="12"/>
        <v>Deterministic</v>
      </c>
      <c r="N782" s="22"/>
    </row>
    <row r="783" spans="1:14" x14ac:dyDescent="0.3">
      <c r="A783" t="s">
        <v>528</v>
      </c>
      <c r="B783" s="1">
        <v>0</v>
      </c>
      <c r="C783" s="1" t="s">
        <v>27</v>
      </c>
      <c r="D783" s="1">
        <v>0</v>
      </c>
      <c r="E783" s="1">
        <v>0.1</v>
      </c>
      <c r="F783" s="1" t="s">
        <v>0</v>
      </c>
      <c r="G783" s="122">
        <v>1034</v>
      </c>
      <c r="H783" s="123">
        <v>0</v>
      </c>
      <c r="I783" s="124">
        <v>251.45</v>
      </c>
      <c r="J783" s="125">
        <v>1</v>
      </c>
      <c r="K783" s="127">
        <f>IF(Model_dem!$G783="---","---",(Model_dem!$G783/L783)-1)</f>
        <v>0</v>
      </c>
      <c r="L783" s="77">
        <f>IF(AND(Model_dem!$B783=0,Model_dem!$D783=0),Model_dem!$G783,L782)</f>
        <v>1034</v>
      </c>
      <c r="M783" s="78" t="str">
        <f t="shared" si="12"/>
        <v>Deterministic</v>
      </c>
      <c r="N783" s="22"/>
    </row>
    <row r="784" spans="1:14" x14ac:dyDescent="0.3">
      <c r="A784" t="s">
        <v>528</v>
      </c>
      <c r="B784" s="1">
        <v>0</v>
      </c>
      <c r="C784" s="1" t="s">
        <v>27</v>
      </c>
      <c r="D784" s="1">
        <v>0</v>
      </c>
      <c r="E784" s="1">
        <v>0.15</v>
      </c>
      <c r="F784" s="1" t="s">
        <v>0</v>
      </c>
      <c r="G784" s="122">
        <v>1034</v>
      </c>
      <c r="H784" s="123">
        <v>0</v>
      </c>
      <c r="I784" s="124">
        <v>278.86</v>
      </c>
      <c r="J784" s="125">
        <v>1</v>
      </c>
      <c r="K784" s="127">
        <f>IF(Model_dem!$G784="---","---",(Model_dem!$G784/L784)-1)</f>
        <v>0</v>
      </c>
      <c r="L784" s="77">
        <f>IF(AND(Model_dem!$B784=0,Model_dem!$D784=0),Model_dem!$G784,L783)</f>
        <v>1034</v>
      </c>
      <c r="M784" s="78" t="str">
        <f t="shared" si="12"/>
        <v>Deterministic</v>
      </c>
      <c r="N784" s="22"/>
    </row>
    <row r="785" spans="1:14" x14ac:dyDescent="0.3">
      <c r="A785" t="s">
        <v>528</v>
      </c>
      <c r="B785" s="1">
        <v>0</v>
      </c>
      <c r="C785" s="1" t="s">
        <v>27</v>
      </c>
      <c r="D785" s="1">
        <v>0</v>
      </c>
      <c r="E785" s="1">
        <v>0.2</v>
      </c>
      <c r="F785" s="1" t="s">
        <v>0</v>
      </c>
      <c r="G785" s="122">
        <v>1034</v>
      </c>
      <c r="H785" s="123">
        <v>0</v>
      </c>
      <c r="I785" s="124">
        <v>274.12</v>
      </c>
      <c r="J785" s="125">
        <v>1</v>
      </c>
      <c r="K785" s="127">
        <f>IF(Model_dem!$G785="---","---",(Model_dem!$G785/L785)-1)</f>
        <v>0</v>
      </c>
      <c r="L785" s="77">
        <f>IF(AND(Model_dem!$B785=0,Model_dem!$D785=0),Model_dem!$G785,L784)</f>
        <v>1034</v>
      </c>
      <c r="M785" s="78" t="str">
        <f t="shared" si="12"/>
        <v>Deterministic</v>
      </c>
      <c r="N785" s="22"/>
    </row>
    <row r="786" spans="1:14" x14ac:dyDescent="0.3">
      <c r="A786" t="s">
        <v>528</v>
      </c>
      <c r="B786" s="1">
        <v>1</v>
      </c>
      <c r="C786" s="1" t="s">
        <v>28</v>
      </c>
      <c r="D786" s="1">
        <v>5</v>
      </c>
      <c r="E786" s="1">
        <v>0.05</v>
      </c>
      <c r="F786" s="1" t="s">
        <v>0</v>
      </c>
      <c r="G786" s="122">
        <v>1034</v>
      </c>
      <c r="H786" s="123">
        <v>0</v>
      </c>
      <c r="I786" s="124">
        <v>779.24</v>
      </c>
      <c r="J786" s="125">
        <v>1</v>
      </c>
      <c r="K786" s="127">
        <f>IF(Model_dem!$G786="---","---",(Model_dem!$G786/L786)-1)</f>
        <v>0</v>
      </c>
      <c r="L786" s="77">
        <f>IF(AND(Model_dem!$B786=0,Model_dem!$D786=0),Model_dem!$G786,L785)</f>
        <v>1034</v>
      </c>
      <c r="M786" s="78" t="str">
        <f t="shared" si="12"/>
        <v>Cardinality-constrained</v>
      </c>
      <c r="N786" s="22"/>
    </row>
    <row r="787" spans="1:14" x14ac:dyDescent="0.3">
      <c r="A787" t="s">
        <v>528</v>
      </c>
      <c r="B787" s="1">
        <v>1</v>
      </c>
      <c r="C787" s="1" t="s">
        <v>28</v>
      </c>
      <c r="D787" s="1">
        <v>5</v>
      </c>
      <c r="E787" s="1">
        <v>0.1</v>
      </c>
      <c r="F787" s="1" t="s">
        <v>0</v>
      </c>
      <c r="G787" s="122">
        <v>1042</v>
      </c>
      <c r="H787" s="123">
        <v>0</v>
      </c>
      <c r="I787" s="124">
        <v>713.98</v>
      </c>
      <c r="J787" s="125">
        <v>1</v>
      </c>
      <c r="K787" s="127">
        <f>IF(Model_dem!$G787="---","---",(Model_dem!$G787/L787)-1)</f>
        <v>7.7369439071566237E-3</v>
      </c>
      <c r="L787" s="77">
        <f>IF(AND(Model_dem!$B787=0,Model_dem!$D787=0),Model_dem!$G787,L786)</f>
        <v>1034</v>
      </c>
      <c r="M787" s="78" t="str">
        <f t="shared" si="12"/>
        <v>Cardinality-constrained</v>
      </c>
      <c r="N787" s="22"/>
    </row>
    <row r="788" spans="1:14" x14ac:dyDescent="0.3">
      <c r="A788" t="s">
        <v>528</v>
      </c>
      <c r="B788" s="1">
        <v>1</v>
      </c>
      <c r="C788" s="1" t="s">
        <v>28</v>
      </c>
      <c r="D788" s="1">
        <v>5</v>
      </c>
      <c r="E788" s="1">
        <v>0.15</v>
      </c>
      <c r="F788" s="1" t="s">
        <v>0</v>
      </c>
      <c r="G788" s="122">
        <v>1044</v>
      </c>
      <c r="H788" s="123">
        <v>0</v>
      </c>
      <c r="I788" s="124">
        <v>613.4</v>
      </c>
      <c r="J788" s="125">
        <v>1</v>
      </c>
      <c r="K788" s="127">
        <f>IF(Model_dem!$G788="---","---",(Model_dem!$G788/L788)-1)</f>
        <v>9.6711798839459462E-3</v>
      </c>
      <c r="L788" s="77">
        <f>IF(AND(Model_dem!$B788=0,Model_dem!$D788=0),Model_dem!$G788,L787)</f>
        <v>1034</v>
      </c>
      <c r="M788" s="78" t="str">
        <f t="shared" si="12"/>
        <v>Cardinality-constrained</v>
      </c>
      <c r="N788" s="22"/>
    </row>
    <row r="789" spans="1:14" x14ac:dyDescent="0.3">
      <c r="A789" t="s">
        <v>528</v>
      </c>
      <c r="B789" s="1">
        <v>1</v>
      </c>
      <c r="C789" s="1" t="s">
        <v>28</v>
      </c>
      <c r="D789" s="1">
        <v>5</v>
      </c>
      <c r="E789" s="1">
        <v>0.2</v>
      </c>
      <c r="F789" s="1" t="s">
        <v>0</v>
      </c>
      <c r="G789" s="122">
        <v>1044</v>
      </c>
      <c r="H789" s="123">
        <v>0</v>
      </c>
      <c r="I789" s="124">
        <v>596.04</v>
      </c>
      <c r="J789" s="125">
        <v>1</v>
      </c>
      <c r="K789" s="127">
        <f>IF(Model_dem!$G789="---","---",(Model_dem!$G789/L789)-1)</f>
        <v>9.6711798839459462E-3</v>
      </c>
      <c r="L789" s="77">
        <f>IF(AND(Model_dem!$B789=0,Model_dem!$D789=0),Model_dem!$G789,L788)</f>
        <v>1034</v>
      </c>
      <c r="M789" s="78" t="str">
        <f t="shared" si="12"/>
        <v>Cardinality-constrained</v>
      </c>
      <c r="N789" s="22"/>
    </row>
    <row r="790" spans="1:14" x14ac:dyDescent="0.3">
      <c r="A790" t="s">
        <v>528</v>
      </c>
      <c r="B790" s="1">
        <v>1</v>
      </c>
      <c r="C790" s="1" t="s">
        <v>28</v>
      </c>
      <c r="D790" s="1">
        <v>10</v>
      </c>
      <c r="E790" s="1">
        <v>0.05</v>
      </c>
      <c r="F790" s="1" t="s">
        <v>0</v>
      </c>
      <c r="G790" s="122">
        <v>1034</v>
      </c>
      <c r="H790" s="123">
        <v>0</v>
      </c>
      <c r="I790" s="124">
        <v>735.42</v>
      </c>
      <c r="J790" s="125">
        <v>1</v>
      </c>
      <c r="K790" s="127">
        <f>IF(Model_dem!$G790="---","---",(Model_dem!$G790/L790)-1)</f>
        <v>0</v>
      </c>
      <c r="L790" s="77">
        <f>IF(AND(Model_dem!$B790=0,Model_dem!$D790=0),Model_dem!$G790,L789)</f>
        <v>1034</v>
      </c>
      <c r="M790" s="78" t="str">
        <f t="shared" si="12"/>
        <v>Cardinality-constrained</v>
      </c>
      <c r="N790" s="22"/>
    </row>
    <row r="791" spans="1:14" x14ac:dyDescent="0.3">
      <c r="A791" t="s">
        <v>528</v>
      </c>
      <c r="B791" s="1">
        <v>1</v>
      </c>
      <c r="C791" s="1" t="s">
        <v>28</v>
      </c>
      <c r="D791" s="1">
        <v>10</v>
      </c>
      <c r="E791" s="1">
        <v>0.1</v>
      </c>
      <c r="F791" s="1" t="s">
        <v>0</v>
      </c>
      <c r="G791" s="122">
        <v>1042</v>
      </c>
      <c r="H791" s="123">
        <v>0</v>
      </c>
      <c r="I791" s="124">
        <v>711.1</v>
      </c>
      <c r="J791" s="125">
        <v>1</v>
      </c>
      <c r="K791" s="127">
        <f>IF(Model_dem!$G791="---","---",(Model_dem!$G791/L791)-1)</f>
        <v>7.7369439071566237E-3</v>
      </c>
      <c r="L791" s="77">
        <f>IF(AND(Model_dem!$B791=0,Model_dem!$D791=0),Model_dem!$G791,L790)</f>
        <v>1034</v>
      </c>
      <c r="M791" s="78" t="str">
        <f t="shared" si="12"/>
        <v>Cardinality-constrained</v>
      </c>
      <c r="N791" s="22"/>
    </row>
    <row r="792" spans="1:14" x14ac:dyDescent="0.3">
      <c r="A792" t="s">
        <v>528</v>
      </c>
      <c r="B792" s="1">
        <v>1</v>
      </c>
      <c r="C792" s="1" t="s">
        <v>28</v>
      </c>
      <c r="D792" s="1">
        <v>10</v>
      </c>
      <c r="E792" s="1">
        <v>0.15</v>
      </c>
      <c r="F792" s="1" t="s">
        <v>0</v>
      </c>
      <c r="G792" s="122">
        <v>1044</v>
      </c>
      <c r="H792" s="123">
        <v>0</v>
      </c>
      <c r="I792" s="124">
        <v>610.28</v>
      </c>
      <c r="J792" s="125">
        <v>1</v>
      </c>
      <c r="K792" s="127">
        <f>IF(Model_dem!$G792="---","---",(Model_dem!$G792/L792)-1)</f>
        <v>9.6711798839459462E-3</v>
      </c>
      <c r="L792" s="77">
        <f>IF(AND(Model_dem!$B792=0,Model_dem!$D792=0),Model_dem!$G792,L791)</f>
        <v>1034</v>
      </c>
      <c r="M792" s="78" t="str">
        <f t="shared" si="12"/>
        <v>Cardinality-constrained</v>
      </c>
      <c r="N792" s="22"/>
    </row>
    <row r="793" spans="1:14" x14ac:dyDescent="0.3">
      <c r="A793" t="s">
        <v>528</v>
      </c>
      <c r="B793" s="1">
        <v>1</v>
      </c>
      <c r="C793" s="1" t="s">
        <v>28</v>
      </c>
      <c r="D793" s="1">
        <v>10</v>
      </c>
      <c r="E793" s="1">
        <v>0.2</v>
      </c>
      <c r="F793" s="1" t="s">
        <v>0</v>
      </c>
      <c r="G793" s="122">
        <v>1044</v>
      </c>
      <c r="H793" s="123">
        <v>0</v>
      </c>
      <c r="I793" s="124">
        <v>603.34</v>
      </c>
      <c r="J793" s="125">
        <v>1</v>
      </c>
      <c r="K793" s="127">
        <f>IF(Model_dem!$G793="---","---",(Model_dem!$G793/L793)-1)</f>
        <v>9.6711798839459462E-3</v>
      </c>
      <c r="L793" s="77">
        <f>IF(AND(Model_dem!$B793=0,Model_dem!$D793=0),Model_dem!$G793,L792)</f>
        <v>1034</v>
      </c>
      <c r="M793" s="78" t="str">
        <f t="shared" si="12"/>
        <v>Cardinality-constrained</v>
      </c>
      <c r="N793" s="22"/>
    </row>
    <row r="794" spans="1:14" x14ac:dyDescent="0.3">
      <c r="A794" t="s">
        <v>528</v>
      </c>
      <c r="B794" s="1">
        <v>1</v>
      </c>
      <c r="C794" s="1" t="s">
        <v>28</v>
      </c>
      <c r="D794" s="1">
        <v>25</v>
      </c>
      <c r="E794" s="1">
        <v>0.05</v>
      </c>
      <c r="F794" s="1" t="s">
        <v>0</v>
      </c>
      <c r="G794" s="122">
        <v>1044</v>
      </c>
      <c r="H794" s="123">
        <v>0</v>
      </c>
      <c r="I794" s="124">
        <v>569.75</v>
      </c>
      <c r="J794" s="125">
        <v>0.03</v>
      </c>
      <c r="K794" s="127">
        <f>IF(Model_dem!$G794="---","---",(Model_dem!$G794/L794)-1)</f>
        <v>9.6711798839459462E-3</v>
      </c>
      <c r="L794" s="77">
        <f>IF(AND(Model_dem!$B794=0,Model_dem!$D794=0),Model_dem!$G794,L793)</f>
        <v>1034</v>
      </c>
      <c r="M794" s="78" t="str">
        <f t="shared" si="12"/>
        <v>Cardinality-constrained</v>
      </c>
      <c r="N794" s="22"/>
    </row>
    <row r="795" spans="1:14" x14ac:dyDescent="0.3">
      <c r="A795" t="s">
        <v>528</v>
      </c>
      <c r="B795" s="1">
        <v>1</v>
      </c>
      <c r="C795" s="1" t="s">
        <v>28</v>
      </c>
      <c r="D795" s="1">
        <v>25</v>
      </c>
      <c r="E795" s="1">
        <v>0.1</v>
      </c>
      <c r="F795" s="1" t="s">
        <v>0</v>
      </c>
      <c r="G795" s="122">
        <v>1052</v>
      </c>
      <c r="H795" s="123">
        <v>0</v>
      </c>
      <c r="I795" s="124">
        <v>918.03</v>
      </c>
      <c r="J795" s="125">
        <v>6.5000000000000002E-2</v>
      </c>
      <c r="K795" s="127">
        <f>IF(Model_dem!$G795="---","---",(Model_dem!$G795/L795)-1)</f>
        <v>1.740812379110257E-2</v>
      </c>
      <c r="L795" s="77">
        <f>IF(AND(Model_dem!$B795=0,Model_dem!$D795=0),Model_dem!$G795,L794)</f>
        <v>1034</v>
      </c>
      <c r="M795" s="78" t="str">
        <f t="shared" si="12"/>
        <v>Cardinality-constrained</v>
      </c>
      <c r="N795" s="22"/>
    </row>
    <row r="796" spans="1:14" x14ac:dyDescent="0.3">
      <c r="A796" t="s">
        <v>528</v>
      </c>
      <c r="B796" s="1">
        <v>1</v>
      </c>
      <c r="C796" s="1" t="s">
        <v>28</v>
      </c>
      <c r="D796" s="1">
        <v>25</v>
      </c>
      <c r="E796" s="1">
        <v>0.15</v>
      </c>
      <c r="F796" s="1" t="s">
        <v>0</v>
      </c>
      <c r="G796" s="122">
        <v>1055</v>
      </c>
      <c r="H796" s="123">
        <v>0</v>
      </c>
      <c r="I796" s="124">
        <v>413.12</v>
      </c>
      <c r="J796" s="125">
        <v>0.92900000000000005</v>
      </c>
      <c r="K796" s="127">
        <f>IF(Model_dem!$G796="---","---",(Model_dem!$G796/L796)-1)</f>
        <v>2.0309477756286221E-2</v>
      </c>
      <c r="L796" s="77">
        <f>IF(AND(Model_dem!$B796=0,Model_dem!$D796=0),Model_dem!$G796,L795)</f>
        <v>1034</v>
      </c>
      <c r="M796" s="78" t="str">
        <f t="shared" si="12"/>
        <v>Cardinality-constrained</v>
      </c>
      <c r="N796" s="22"/>
    </row>
    <row r="797" spans="1:14" x14ac:dyDescent="0.3">
      <c r="A797" t="s">
        <v>528</v>
      </c>
      <c r="B797" s="1">
        <v>1</v>
      </c>
      <c r="C797" s="1" t="s">
        <v>28</v>
      </c>
      <c r="D797" s="1">
        <v>25</v>
      </c>
      <c r="E797" s="1">
        <v>0.2</v>
      </c>
      <c r="F797" s="1" t="s">
        <v>1</v>
      </c>
      <c r="G797" s="122">
        <v>1083</v>
      </c>
      <c r="H797" s="123">
        <v>1.3999999999999999E-2</v>
      </c>
      <c r="I797" s="124">
        <v>3600.26</v>
      </c>
      <c r="J797" s="125">
        <v>0.99199999999999999</v>
      </c>
      <c r="K797" s="127">
        <f>IF(Model_dem!$G797="---","---",(Model_dem!$G797/L797)-1)</f>
        <v>4.7388781431334515E-2</v>
      </c>
      <c r="L797" s="77">
        <f>IF(AND(Model_dem!$B797=0,Model_dem!$D797=0),Model_dem!$G797,L796)</f>
        <v>1034</v>
      </c>
      <c r="M797" s="78" t="str">
        <f t="shared" si="12"/>
        <v>Cardinality-constrained</v>
      </c>
      <c r="N797" s="22"/>
    </row>
    <row r="798" spans="1:14" x14ac:dyDescent="0.3">
      <c r="A798" t="s">
        <v>528</v>
      </c>
      <c r="B798" s="1">
        <v>1</v>
      </c>
      <c r="C798" s="1" t="s">
        <v>28</v>
      </c>
      <c r="D798" s="1">
        <v>50</v>
      </c>
      <c r="E798" s="1">
        <v>0.05</v>
      </c>
      <c r="F798" s="1" t="s">
        <v>0</v>
      </c>
      <c r="G798" s="122">
        <v>1045</v>
      </c>
      <c r="H798" s="123">
        <v>0</v>
      </c>
      <c r="I798" s="124">
        <v>567.41</v>
      </c>
      <c r="J798" s="125">
        <v>0</v>
      </c>
      <c r="K798" s="127">
        <f>IF(Model_dem!$G798="---","---",(Model_dem!$G798/L798)-1)</f>
        <v>1.0638297872340496E-2</v>
      </c>
      <c r="L798" s="77">
        <f>IF(AND(Model_dem!$B798=0,Model_dem!$D798=0),Model_dem!$G798,L797)</f>
        <v>1034</v>
      </c>
      <c r="M798" s="78" t="str">
        <f t="shared" si="12"/>
        <v>Cardinality-constrained</v>
      </c>
      <c r="N798" s="22"/>
    </row>
    <row r="799" spans="1:14" x14ac:dyDescent="0.3">
      <c r="A799" t="s">
        <v>528</v>
      </c>
      <c r="B799" s="1">
        <v>1</v>
      </c>
      <c r="C799" s="1" t="s">
        <v>28</v>
      </c>
      <c r="D799" s="1">
        <v>50</v>
      </c>
      <c r="E799" s="1">
        <v>0.1</v>
      </c>
      <c r="F799" s="1" t="s">
        <v>0</v>
      </c>
      <c r="G799" s="122">
        <v>1055</v>
      </c>
      <c r="H799" s="123">
        <v>0</v>
      </c>
      <c r="I799" s="124">
        <v>545.28</v>
      </c>
      <c r="J799" s="125">
        <v>2.5999999999999999E-2</v>
      </c>
      <c r="K799" s="127">
        <f>IF(Model_dem!$G799="---","---",(Model_dem!$G799/L799)-1)</f>
        <v>2.0309477756286221E-2</v>
      </c>
      <c r="L799" s="77">
        <f>IF(AND(Model_dem!$B799=0,Model_dem!$D799=0),Model_dem!$G799,L798)</f>
        <v>1034</v>
      </c>
      <c r="M799" s="78" t="str">
        <f t="shared" si="12"/>
        <v>Cardinality-constrained</v>
      </c>
      <c r="N799" s="22"/>
    </row>
    <row r="800" spans="1:14" x14ac:dyDescent="0.3">
      <c r="A800" t="s">
        <v>528</v>
      </c>
      <c r="B800" s="1">
        <v>1</v>
      </c>
      <c r="C800" s="1" t="s">
        <v>28</v>
      </c>
      <c r="D800" s="1">
        <v>50</v>
      </c>
      <c r="E800" s="1">
        <v>0.15</v>
      </c>
      <c r="F800" s="1" t="s">
        <v>1</v>
      </c>
      <c r="G800" s="122">
        <v>1138</v>
      </c>
      <c r="H800" s="123">
        <v>6.2600000000000003E-2</v>
      </c>
      <c r="I800" s="124">
        <v>3600.52</v>
      </c>
      <c r="J800" s="125">
        <v>7.8E-2</v>
      </c>
      <c r="K800" s="127">
        <f>IF(Model_dem!$G800="---","---",(Model_dem!$G800/L800)-1)</f>
        <v>0.10058027079303677</v>
      </c>
      <c r="L800" s="77">
        <f>IF(AND(Model_dem!$B800=0,Model_dem!$D800=0),Model_dem!$G800,L799)</f>
        <v>1034</v>
      </c>
      <c r="M800" s="78" t="str">
        <f t="shared" si="12"/>
        <v>Cardinality-constrained</v>
      </c>
      <c r="N800" s="22"/>
    </row>
    <row r="801" spans="1:14" x14ac:dyDescent="0.3">
      <c r="A801" t="s">
        <v>528</v>
      </c>
      <c r="B801" s="1">
        <v>1</v>
      </c>
      <c r="C801" s="1" t="s">
        <v>28</v>
      </c>
      <c r="D801" s="1">
        <v>50</v>
      </c>
      <c r="E801" s="1">
        <v>0.2</v>
      </c>
      <c r="F801" s="1" t="s">
        <v>2</v>
      </c>
      <c r="G801" s="122" t="s">
        <v>3</v>
      </c>
      <c r="H801" s="123" t="s">
        <v>3</v>
      </c>
      <c r="I801" s="124">
        <v>3600.11</v>
      </c>
      <c r="J801" s="122"/>
      <c r="K801" s="127" t="str">
        <f>IF(Model_dem!$G801="---","---",(Model_dem!$G801/L801)-1)</f>
        <v>---</v>
      </c>
      <c r="L801" s="77">
        <f>IF(AND(Model_dem!$B801=0,Model_dem!$D801=0),Model_dem!$G801,L800)</f>
        <v>1034</v>
      </c>
      <c r="M801" s="78" t="str">
        <f t="shared" si="12"/>
        <v>Cardinality-constrained</v>
      </c>
      <c r="N801" s="22"/>
    </row>
    <row r="802" spans="1:14" x14ac:dyDescent="0.3">
      <c r="A802" t="s">
        <v>528</v>
      </c>
      <c r="B802" s="1">
        <v>2</v>
      </c>
      <c r="C802" s="1" t="s">
        <v>29</v>
      </c>
      <c r="D802" s="1">
        <v>5</v>
      </c>
      <c r="E802" s="1">
        <v>0.05</v>
      </c>
      <c r="F802" s="1" t="s">
        <v>0</v>
      </c>
      <c r="G802" s="122">
        <v>1034</v>
      </c>
      <c r="H802" s="123">
        <v>0</v>
      </c>
      <c r="I802" s="124">
        <v>560.37</v>
      </c>
      <c r="J802" s="125">
        <v>1</v>
      </c>
      <c r="K802" s="127">
        <f>IF(Model_dem!$G802="---","---",(Model_dem!$G802/L802)-1)</f>
        <v>0</v>
      </c>
      <c r="L802" s="77">
        <f>IF(AND(Model_dem!$B802=0,Model_dem!$D802=0),Model_dem!$G802,L801)</f>
        <v>1034</v>
      </c>
      <c r="M802" s="78" t="str">
        <f t="shared" si="12"/>
        <v>Knapsack</v>
      </c>
      <c r="N802" s="22"/>
    </row>
    <row r="803" spans="1:14" x14ac:dyDescent="0.3">
      <c r="A803" t="s">
        <v>528</v>
      </c>
      <c r="B803" s="1">
        <v>2</v>
      </c>
      <c r="C803" s="1" t="s">
        <v>29</v>
      </c>
      <c r="D803" s="1">
        <v>5</v>
      </c>
      <c r="E803" s="1">
        <v>0.1</v>
      </c>
      <c r="F803" s="1" t="s">
        <v>0</v>
      </c>
      <c r="G803" s="122">
        <v>1042</v>
      </c>
      <c r="H803" s="123">
        <v>0</v>
      </c>
      <c r="I803" s="124">
        <v>640.87</v>
      </c>
      <c r="J803" s="125">
        <v>1</v>
      </c>
      <c r="K803" s="127">
        <f>IF(Model_dem!$G803="---","---",(Model_dem!$G803/L803)-1)</f>
        <v>7.7369439071566237E-3</v>
      </c>
      <c r="L803" s="77">
        <f>IF(AND(Model_dem!$B803=0,Model_dem!$D803=0),Model_dem!$G803,L802)</f>
        <v>1034</v>
      </c>
      <c r="M803" s="78" t="str">
        <f t="shared" si="12"/>
        <v>Knapsack</v>
      </c>
      <c r="N803" s="22"/>
    </row>
    <row r="804" spans="1:14" x14ac:dyDescent="0.3">
      <c r="A804" t="s">
        <v>528</v>
      </c>
      <c r="B804" s="1">
        <v>2</v>
      </c>
      <c r="C804" s="1" t="s">
        <v>29</v>
      </c>
      <c r="D804" s="1">
        <v>5</v>
      </c>
      <c r="E804" s="1">
        <v>0.15</v>
      </c>
      <c r="F804" s="1" t="s">
        <v>0</v>
      </c>
      <c r="G804" s="122">
        <v>1042</v>
      </c>
      <c r="H804" s="123">
        <v>0</v>
      </c>
      <c r="I804" s="124">
        <v>714.89</v>
      </c>
      <c r="J804" s="125">
        <v>1</v>
      </c>
      <c r="K804" s="127">
        <f>IF(Model_dem!$G804="---","---",(Model_dem!$G804/L804)-1)</f>
        <v>7.7369439071566237E-3</v>
      </c>
      <c r="L804" s="77">
        <f>IF(AND(Model_dem!$B804=0,Model_dem!$D804=0),Model_dem!$G804,L803)</f>
        <v>1034</v>
      </c>
      <c r="M804" s="78" t="str">
        <f t="shared" si="12"/>
        <v>Knapsack</v>
      </c>
      <c r="N804" s="22"/>
    </row>
    <row r="805" spans="1:14" x14ac:dyDescent="0.3">
      <c r="A805" t="s">
        <v>528</v>
      </c>
      <c r="B805" s="1">
        <v>2</v>
      </c>
      <c r="C805" s="1" t="s">
        <v>29</v>
      </c>
      <c r="D805" s="1">
        <v>5</v>
      </c>
      <c r="E805" s="1">
        <v>0.2</v>
      </c>
      <c r="F805" s="1" t="s">
        <v>0</v>
      </c>
      <c r="G805" s="122">
        <v>1052</v>
      </c>
      <c r="H805" s="123">
        <v>0</v>
      </c>
      <c r="I805" s="124">
        <v>1185.58</v>
      </c>
      <c r="J805" s="125">
        <v>1</v>
      </c>
      <c r="K805" s="127">
        <f>IF(Model_dem!$G805="---","---",(Model_dem!$G805/L805)-1)</f>
        <v>1.740812379110257E-2</v>
      </c>
      <c r="L805" s="77">
        <f>IF(AND(Model_dem!$B805=0,Model_dem!$D805=0),Model_dem!$G805,L804)</f>
        <v>1034</v>
      </c>
      <c r="M805" s="78" t="str">
        <f t="shared" si="12"/>
        <v>Knapsack</v>
      </c>
      <c r="N805" s="22"/>
    </row>
    <row r="806" spans="1:14" x14ac:dyDescent="0.3">
      <c r="A806" t="s">
        <v>528</v>
      </c>
      <c r="B806" s="1">
        <v>2</v>
      </c>
      <c r="C806" s="1" t="s">
        <v>29</v>
      </c>
      <c r="D806" s="1">
        <v>10</v>
      </c>
      <c r="E806" s="1">
        <v>0.05</v>
      </c>
      <c r="F806" s="1" t="s">
        <v>0</v>
      </c>
      <c r="G806" s="122">
        <v>1042</v>
      </c>
      <c r="H806" s="123">
        <v>0</v>
      </c>
      <c r="I806" s="124">
        <v>447.52</v>
      </c>
      <c r="J806" s="125">
        <v>0.94699999999999995</v>
      </c>
      <c r="K806" s="127">
        <f>IF(Model_dem!$G806="---","---",(Model_dem!$G806/L806)-1)</f>
        <v>7.7369439071566237E-3</v>
      </c>
      <c r="L806" s="77">
        <f>IF(AND(Model_dem!$B806=0,Model_dem!$D806=0),Model_dem!$G806,L805)</f>
        <v>1034</v>
      </c>
      <c r="M806" s="78" t="str">
        <f t="shared" si="12"/>
        <v>Knapsack</v>
      </c>
      <c r="N806" s="22"/>
    </row>
    <row r="807" spans="1:14" x14ac:dyDescent="0.3">
      <c r="A807" t="s">
        <v>528</v>
      </c>
      <c r="B807" s="1">
        <v>2</v>
      </c>
      <c r="C807" s="1" t="s">
        <v>29</v>
      </c>
      <c r="D807" s="1">
        <v>10</v>
      </c>
      <c r="E807" s="1">
        <v>0.1</v>
      </c>
      <c r="F807" s="1" t="s">
        <v>0</v>
      </c>
      <c r="G807" s="122">
        <v>1049</v>
      </c>
      <c r="H807" s="123">
        <v>0</v>
      </c>
      <c r="I807" s="124">
        <v>449.57</v>
      </c>
      <c r="J807" s="125">
        <v>0.77800000000000002</v>
      </c>
      <c r="K807" s="127">
        <f>IF(Model_dem!$G807="---","---",(Model_dem!$G807/L807)-1)</f>
        <v>1.4506769825918697E-2</v>
      </c>
      <c r="L807" s="77">
        <f>IF(AND(Model_dem!$B807=0,Model_dem!$D807=0),Model_dem!$G807,L806)</f>
        <v>1034</v>
      </c>
      <c r="M807" s="78" t="str">
        <f t="shared" si="12"/>
        <v>Knapsack</v>
      </c>
      <c r="N807" s="22"/>
    </row>
    <row r="808" spans="1:14" x14ac:dyDescent="0.3">
      <c r="A808" t="s">
        <v>528</v>
      </c>
      <c r="B808" s="1">
        <v>2</v>
      </c>
      <c r="C808" s="1" t="s">
        <v>29</v>
      </c>
      <c r="D808" s="1">
        <v>10</v>
      </c>
      <c r="E808" s="1">
        <v>0.15</v>
      </c>
      <c r="F808" s="1" t="s">
        <v>0</v>
      </c>
      <c r="G808" s="122">
        <v>1064</v>
      </c>
      <c r="H808" s="123">
        <v>0</v>
      </c>
      <c r="I808" s="124">
        <v>935.26</v>
      </c>
      <c r="J808" s="125">
        <v>0.999</v>
      </c>
      <c r="K808" s="127">
        <f>IF(Model_dem!$G808="---","---",(Model_dem!$G808/L808)-1)</f>
        <v>2.9013539651837617E-2</v>
      </c>
      <c r="L808" s="77">
        <f>IF(AND(Model_dem!$B808=0,Model_dem!$D808=0),Model_dem!$G808,L807)</f>
        <v>1034</v>
      </c>
      <c r="M808" s="78" t="str">
        <f t="shared" si="12"/>
        <v>Knapsack</v>
      </c>
      <c r="N808" s="22"/>
    </row>
    <row r="809" spans="1:14" x14ac:dyDescent="0.3">
      <c r="A809" t="s">
        <v>528</v>
      </c>
      <c r="B809" s="1">
        <v>2</v>
      </c>
      <c r="C809" s="1" t="s">
        <v>29</v>
      </c>
      <c r="D809" s="1">
        <v>10</v>
      </c>
      <c r="E809" s="1">
        <v>0.2</v>
      </c>
      <c r="F809" s="1" t="s">
        <v>0</v>
      </c>
      <c r="G809" s="122">
        <v>1075</v>
      </c>
      <c r="H809" s="123">
        <v>0</v>
      </c>
      <c r="I809" s="124">
        <v>1501.83</v>
      </c>
      <c r="J809" s="125">
        <v>0.999</v>
      </c>
      <c r="K809" s="127">
        <f>IF(Model_dem!$G809="---","---",(Model_dem!$G809/L809)-1)</f>
        <v>3.9651837524177891E-2</v>
      </c>
      <c r="L809" s="77">
        <f>IF(AND(Model_dem!$B809=0,Model_dem!$D809=0),Model_dem!$G809,L808)</f>
        <v>1034</v>
      </c>
      <c r="M809" s="78" t="str">
        <f t="shared" si="12"/>
        <v>Knapsack</v>
      </c>
      <c r="N809" s="22"/>
    </row>
    <row r="810" spans="1:14" x14ac:dyDescent="0.3">
      <c r="A810" t="s">
        <v>528</v>
      </c>
      <c r="B810" s="1">
        <v>2</v>
      </c>
      <c r="C810" s="1" t="s">
        <v>29</v>
      </c>
      <c r="D810" s="1">
        <v>25</v>
      </c>
      <c r="E810" s="1">
        <v>0.05</v>
      </c>
      <c r="F810" s="1" t="s">
        <v>0</v>
      </c>
      <c r="G810" s="122">
        <v>1049</v>
      </c>
      <c r="H810" s="123">
        <v>0</v>
      </c>
      <c r="I810" s="124">
        <v>490.1</v>
      </c>
      <c r="J810" s="125">
        <v>0</v>
      </c>
      <c r="K810" s="127">
        <f>IF(Model_dem!$G810="---","---",(Model_dem!$G810/L810)-1)</f>
        <v>1.4506769825918697E-2</v>
      </c>
      <c r="L810" s="77">
        <f>IF(AND(Model_dem!$B810=0,Model_dem!$D810=0),Model_dem!$G810,L809)</f>
        <v>1034</v>
      </c>
      <c r="M810" s="78" t="str">
        <f t="shared" si="12"/>
        <v>Knapsack</v>
      </c>
      <c r="N810" s="22"/>
    </row>
    <row r="811" spans="1:14" x14ac:dyDescent="0.3">
      <c r="A811" t="s">
        <v>528</v>
      </c>
      <c r="B811" s="1">
        <v>2</v>
      </c>
      <c r="C811" s="1" t="s">
        <v>29</v>
      </c>
      <c r="D811" s="1">
        <v>25</v>
      </c>
      <c r="E811" s="1">
        <v>0.1</v>
      </c>
      <c r="F811" s="1" t="s">
        <v>0</v>
      </c>
      <c r="G811" s="122">
        <v>1076</v>
      </c>
      <c r="H811" s="123">
        <v>0</v>
      </c>
      <c r="I811" s="124">
        <v>1348.37</v>
      </c>
      <c r="J811" s="125">
        <v>1.2999999999999999E-2</v>
      </c>
      <c r="K811" s="127">
        <f>IF(Model_dem!$G811="---","---",(Model_dem!$G811/L811)-1)</f>
        <v>4.0618955512572441E-2</v>
      </c>
      <c r="L811" s="77">
        <f>IF(AND(Model_dem!$B811=0,Model_dem!$D811=0),Model_dem!$G811,L810)</f>
        <v>1034</v>
      </c>
      <c r="M811" s="78" t="str">
        <f t="shared" si="12"/>
        <v>Knapsack</v>
      </c>
      <c r="N811" s="22"/>
    </row>
    <row r="812" spans="1:14" x14ac:dyDescent="0.3">
      <c r="A812" t="s">
        <v>528</v>
      </c>
      <c r="B812" s="1">
        <v>2</v>
      </c>
      <c r="C812" s="1" t="s">
        <v>29</v>
      </c>
      <c r="D812" s="1">
        <v>25</v>
      </c>
      <c r="E812" s="1">
        <v>0.15</v>
      </c>
      <c r="F812" s="1" t="s">
        <v>2</v>
      </c>
      <c r="G812" s="122" t="s">
        <v>3</v>
      </c>
      <c r="H812" s="123" t="s">
        <v>3</v>
      </c>
      <c r="I812" s="124">
        <v>3600.27</v>
      </c>
      <c r="J812" s="122"/>
      <c r="K812" s="127" t="str">
        <f>IF(Model_dem!$G812="---","---",(Model_dem!$G812/L812)-1)</f>
        <v>---</v>
      </c>
      <c r="L812" s="77">
        <f>IF(AND(Model_dem!$B812=0,Model_dem!$D812=0),Model_dem!$G812,L811)</f>
        <v>1034</v>
      </c>
      <c r="M812" s="78" t="str">
        <f t="shared" si="12"/>
        <v>Knapsack</v>
      </c>
      <c r="N812" s="22"/>
    </row>
    <row r="813" spans="1:14" x14ac:dyDescent="0.3">
      <c r="A813" t="s">
        <v>528</v>
      </c>
      <c r="B813" s="1">
        <v>2</v>
      </c>
      <c r="C813" s="1" t="s">
        <v>29</v>
      </c>
      <c r="D813" s="1">
        <v>25</v>
      </c>
      <c r="E813" s="1">
        <v>0.2</v>
      </c>
      <c r="F813" s="1" t="s">
        <v>2</v>
      </c>
      <c r="G813" s="122" t="s">
        <v>3</v>
      </c>
      <c r="H813" s="123" t="s">
        <v>3</v>
      </c>
      <c r="I813" s="124">
        <v>3600.16</v>
      </c>
      <c r="J813" s="122"/>
      <c r="K813" s="127" t="str">
        <f>IF(Model_dem!$G813="---","---",(Model_dem!$G813/L813)-1)</f>
        <v>---</v>
      </c>
      <c r="L813" s="77">
        <f>IF(AND(Model_dem!$B813=0,Model_dem!$D813=0),Model_dem!$G813,L812)</f>
        <v>1034</v>
      </c>
      <c r="M813" s="78" t="str">
        <f t="shared" si="12"/>
        <v>Knapsack</v>
      </c>
      <c r="N813" s="22"/>
    </row>
    <row r="814" spans="1:14" x14ac:dyDescent="0.3">
      <c r="A814" t="s">
        <v>528</v>
      </c>
      <c r="B814" s="1">
        <v>2</v>
      </c>
      <c r="C814" s="1" t="s">
        <v>29</v>
      </c>
      <c r="D814" s="1">
        <v>50</v>
      </c>
      <c r="E814" s="1">
        <v>0.05</v>
      </c>
      <c r="F814" s="1" t="s">
        <v>0</v>
      </c>
      <c r="G814" s="122">
        <v>1052</v>
      </c>
      <c r="H814" s="123">
        <v>0</v>
      </c>
      <c r="I814" s="124">
        <v>699.04</v>
      </c>
      <c r="J814" s="125">
        <v>0</v>
      </c>
      <c r="K814" s="127">
        <f>IF(Model_dem!$G814="---","---",(Model_dem!$G814/L814)-1)</f>
        <v>1.740812379110257E-2</v>
      </c>
      <c r="L814" s="77">
        <f>IF(AND(Model_dem!$B814=0,Model_dem!$D814=0),Model_dem!$G814,L813)</f>
        <v>1034</v>
      </c>
      <c r="M814" s="78" t="str">
        <f t="shared" si="12"/>
        <v>Knapsack</v>
      </c>
      <c r="N814" s="22"/>
    </row>
    <row r="815" spans="1:14" x14ac:dyDescent="0.3">
      <c r="A815" t="s">
        <v>528</v>
      </c>
      <c r="B815" s="1">
        <v>2</v>
      </c>
      <c r="C815" s="1" t="s">
        <v>29</v>
      </c>
      <c r="D815" s="1">
        <v>50</v>
      </c>
      <c r="E815" s="1">
        <v>0.1</v>
      </c>
      <c r="F815" s="1" t="s">
        <v>0</v>
      </c>
      <c r="G815" s="122">
        <v>1085</v>
      </c>
      <c r="H815" s="123">
        <v>0</v>
      </c>
      <c r="I815" s="124">
        <v>3097.77</v>
      </c>
      <c r="J815" s="125">
        <v>0</v>
      </c>
      <c r="K815" s="127">
        <f>IF(Model_dem!$G815="---","---",(Model_dem!$G815/L815)-1)</f>
        <v>4.9323017408123837E-2</v>
      </c>
      <c r="L815" s="77">
        <f>IF(AND(Model_dem!$B815=0,Model_dem!$D815=0),Model_dem!$G815,L814)</f>
        <v>1034</v>
      </c>
      <c r="M815" s="78" t="str">
        <f t="shared" si="12"/>
        <v>Knapsack</v>
      </c>
      <c r="N815" s="22"/>
    </row>
    <row r="816" spans="1:14" x14ac:dyDescent="0.3">
      <c r="A816" t="s">
        <v>528</v>
      </c>
      <c r="B816" s="1">
        <v>2</v>
      </c>
      <c r="C816" s="1" t="s">
        <v>29</v>
      </c>
      <c r="D816" s="1">
        <v>50</v>
      </c>
      <c r="E816" s="1">
        <v>0.15</v>
      </c>
      <c r="F816" s="1" t="s">
        <v>2</v>
      </c>
      <c r="G816" s="122" t="s">
        <v>3</v>
      </c>
      <c r="H816" s="123" t="s">
        <v>3</v>
      </c>
      <c r="I816" s="124">
        <v>3600.13</v>
      </c>
      <c r="J816" s="122"/>
      <c r="K816" s="127" t="str">
        <f>IF(Model_dem!$G816="---","---",(Model_dem!$G816/L816)-1)</f>
        <v>---</v>
      </c>
      <c r="L816" s="77">
        <f>IF(AND(Model_dem!$B816=0,Model_dem!$D816=0),Model_dem!$G816,L815)</f>
        <v>1034</v>
      </c>
      <c r="M816" s="78" t="str">
        <f t="shared" si="12"/>
        <v>Knapsack</v>
      </c>
      <c r="N816" s="22"/>
    </row>
    <row r="817" spans="1:14" x14ac:dyDescent="0.3">
      <c r="A817" t="s">
        <v>528</v>
      </c>
      <c r="B817" s="1">
        <v>2</v>
      </c>
      <c r="C817" s="1" t="s">
        <v>29</v>
      </c>
      <c r="D817" s="1">
        <v>50</v>
      </c>
      <c r="E817" s="1">
        <v>0.2</v>
      </c>
      <c r="F817" s="1" t="s">
        <v>2</v>
      </c>
      <c r="G817" s="122" t="s">
        <v>3</v>
      </c>
      <c r="H817" s="123" t="s">
        <v>3</v>
      </c>
      <c r="I817" s="124">
        <v>3600.12</v>
      </c>
      <c r="J817" s="122"/>
      <c r="K817" s="127" t="str">
        <f>IF(Model_dem!$G817="---","---",(Model_dem!$G817/L817)-1)</f>
        <v>---</v>
      </c>
      <c r="L817" s="77">
        <f>IF(AND(Model_dem!$B817=0,Model_dem!$D817=0),Model_dem!$G817,L816)</f>
        <v>1034</v>
      </c>
      <c r="M817" s="78" t="str">
        <f t="shared" si="12"/>
        <v>Knapsack</v>
      </c>
      <c r="N817" s="22"/>
    </row>
    <row r="818" spans="1:14" hidden="1" x14ac:dyDescent="0.3">
      <c r="A818" t="s">
        <v>528</v>
      </c>
      <c r="B818" s="1">
        <v>3</v>
      </c>
      <c r="C818" s="1" t="s">
        <v>1930</v>
      </c>
      <c r="D818" s="1">
        <v>0</v>
      </c>
      <c r="E818" s="1">
        <v>0.05</v>
      </c>
      <c r="F818" s="1" t="s">
        <v>0</v>
      </c>
      <c r="G818" s="1">
        <v>1093</v>
      </c>
      <c r="H818" s="75">
        <v>0</v>
      </c>
      <c r="I818" s="1">
        <v>2162.83</v>
      </c>
      <c r="J818" s="76">
        <v>0</v>
      </c>
      <c r="K818" s="113">
        <f>IF(Model_dem!$G818="---","---",(Model_dem!$G818/L818)-1)</f>
        <v>5.7059961315280461E-2</v>
      </c>
      <c r="L818" s="77">
        <f>IF(AND(Model_dem!$B818=0,Model_dem!$D818=0),Model_dem!$G818,L817)</f>
        <v>1034</v>
      </c>
      <c r="M818" s="78" t="str">
        <f t="shared" si="12"/>
        <v>Factor Model</v>
      </c>
      <c r="N818" s="22"/>
    </row>
    <row r="819" spans="1:14" hidden="1" x14ac:dyDescent="0.3">
      <c r="A819" t="s">
        <v>528</v>
      </c>
      <c r="B819" s="1">
        <v>3</v>
      </c>
      <c r="C819" s="1" t="s">
        <v>1930</v>
      </c>
      <c r="D819" s="1">
        <v>0</v>
      </c>
      <c r="E819" s="1">
        <v>0.1</v>
      </c>
      <c r="F819" s="1" t="s">
        <v>4</v>
      </c>
      <c r="G819" s="1" t="s">
        <v>3</v>
      </c>
      <c r="H819" s="75" t="s">
        <v>3</v>
      </c>
      <c r="I819" s="1">
        <v>0.63</v>
      </c>
      <c r="J819" s="1"/>
      <c r="K819" s="113" t="str">
        <f>IF(Model_dem!$G819="---","---",(Model_dem!$G819/L819)-1)</f>
        <v>---</v>
      </c>
      <c r="L819" s="77">
        <f>IF(AND(Model_dem!$B819=0,Model_dem!$D819=0),Model_dem!$G819,L818)</f>
        <v>1034</v>
      </c>
      <c r="M819" s="78" t="str">
        <f t="shared" si="12"/>
        <v>Factor Model</v>
      </c>
      <c r="N819" s="22"/>
    </row>
    <row r="820" spans="1:14" hidden="1" x14ac:dyDescent="0.3">
      <c r="A820" t="s">
        <v>528</v>
      </c>
      <c r="B820" s="1">
        <v>3</v>
      </c>
      <c r="C820" s="1" t="s">
        <v>1930</v>
      </c>
      <c r="D820" s="1">
        <v>0</v>
      </c>
      <c r="E820" s="1">
        <v>0.15</v>
      </c>
      <c r="F820" s="1" t="s">
        <v>4</v>
      </c>
      <c r="G820" s="1" t="s">
        <v>3</v>
      </c>
      <c r="H820" s="75" t="s">
        <v>3</v>
      </c>
      <c r="I820" s="1">
        <v>0.7</v>
      </c>
      <c r="J820" s="1"/>
      <c r="K820" s="113" t="str">
        <f>IF(Model_dem!$G820="---","---",(Model_dem!$G820/L820)-1)</f>
        <v>---</v>
      </c>
      <c r="L820" s="77">
        <f>IF(AND(Model_dem!$B820=0,Model_dem!$D820=0),Model_dem!$G820,L819)</f>
        <v>1034</v>
      </c>
      <c r="M820" s="78" t="str">
        <f t="shared" si="12"/>
        <v>Factor Model</v>
      </c>
      <c r="N820" s="22"/>
    </row>
    <row r="821" spans="1:14" hidden="1" x14ac:dyDescent="0.3">
      <c r="A821" t="s">
        <v>528</v>
      </c>
      <c r="B821" s="1">
        <v>3</v>
      </c>
      <c r="C821" s="1" t="s">
        <v>1930</v>
      </c>
      <c r="D821" s="1">
        <v>0</v>
      </c>
      <c r="E821" s="1">
        <v>0.2</v>
      </c>
      <c r="F821" s="1" t="s">
        <v>4</v>
      </c>
      <c r="G821" s="1" t="s">
        <v>3</v>
      </c>
      <c r="H821" s="75" t="s">
        <v>3</v>
      </c>
      <c r="I821" s="1">
        <v>0.72</v>
      </c>
      <c r="J821" s="1"/>
      <c r="K821" s="113" t="str">
        <f>IF(Model_dem!$G821="---","---",(Model_dem!$G821/L821)-1)</f>
        <v>---</v>
      </c>
      <c r="L821" s="77">
        <f>IF(AND(Model_dem!$B821=0,Model_dem!$D821=0),Model_dem!$G821,L820)</f>
        <v>1034</v>
      </c>
      <c r="M821" s="78" t="str">
        <f t="shared" si="12"/>
        <v>Factor Model</v>
      </c>
      <c r="N821" s="22"/>
    </row>
    <row r="822" spans="1:14" hidden="1" x14ac:dyDescent="0.3">
      <c r="A822" t="s">
        <v>528</v>
      </c>
      <c r="B822" s="1">
        <v>3</v>
      </c>
      <c r="C822" s="1" t="s">
        <v>1930</v>
      </c>
      <c r="D822" s="1">
        <v>10</v>
      </c>
      <c r="E822" s="1">
        <v>0.05</v>
      </c>
      <c r="F822" s="1" t="s">
        <v>0</v>
      </c>
      <c r="G822" s="1">
        <v>1093</v>
      </c>
      <c r="H822" s="75">
        <v>0</v>
      </c>
      <c r="I822" s="1">
        <v>2312</v>
      </c>
      <c r="J822" s="76">
        <v>0</v>
      </c>
      <c r="K822" s="113">
        <f>IF(Model_dem!$G822="---","---",(Model_dem!$G822/L822)-1)</f>
        <v>5.7059961315280461E-2</v>
      </c>
      <c r="L822" s="77">
        <f>IF(AND(Model_dem!$B822=0,Model_dem!$D822=0),Model_dem!$G822,L821)</f>
        <v>1034</v>
      </c>
      <c r="M822" s="78" t="str">
        <f t="shared" si="12"/>
        <v>Factor Model</v>
      </c>
      <c r="N822" s="22"/>
    </row>
    <row r="823" spans="1:14" hidden="1" x14ac:dyDescent="0.3">
      <c r="A823" t="s">
        <v>528</v>
      </c>
      <c r="B823" s="1">
        <v>3</v>
      </c>
      <c r="C823" s="1" t="s">
        <v>1930</v>
      </c>
      <c r="D823" s="1">
        <v>10</v>
      </c>
      <c r="E823" s="1">
        <v>0.1</v>
      </c>
      <c r="F823" s="1" t="s">
        <v>4</v>
      </c>
      <c r="G823" s="1" t="s">
        <v>3</v>
      </c>
      <c r="H823" s="75" t="s">
        <v>3</v>
      </c>
      <c r="I823" s="1">
        <v>0.66</v>
      </c>
      <c r="J823" s="1"/>
      <c r="K823" s="113" t="str">
        <f>IF(Model_dem!$G823="---","---",(Model_dem!$G823/L823)-1)</f>
        <v>---</v>
      </c>
      <c r="L823" s="77">
        <f>IF(AND(Model_dem!$B823=0,Model_dem!$D823=0),Model_dem!$G823,L822)</f>
        <v>1034</v>
      </c>
      <c r="M823" s="78" t="str">
        <f t="shared" si="12"/>
        <v>Factor Model</v>
      </c>
      <c r="N823" s="22"/>
    </row>
    <row r="824" spans="1:14" hidden="1" x14ac:dyDescent="0.3">
      <c r="A824" t="s">
        <v>528</v>
      </c>
      <c r="B824" s="1">
        <v>3</v>
      </c>
      <c r="C824" s="1" t="s">
        <v>1930</v>
      </c>
      <c r="D824" s="1">
        <v>10</v>
      </c>
      <c r="E824" s="1">
        <v>0.15</v>
      </c>
      <c r="F824" s="1" t="s">
        <v>4</v>
      </c>
      <c r="G824" s="1" t="s">
        <v>3</v>
      </c>
      <c r="H824" s="75" t="s">
        <v>3</v>
      </c>
      <c r="I824" s="1">
        <v>0.71</v>
      </c>
      <c r="J824" s="1"/>
      <c r="K824" s="113" t="str">
        <f>IF(Model_dem!$G824="---","---",(Model_dem!$G824/L824)-1)</f>
        <v>---</v>
      </c>
      <c r="L824" s="77">
        <f>IF(AND(Model_dem!$B824=0,Model_dem!$D824=0),Model_dem!$G824,L823)</f>
        <v>1034</v>
      </c>
      <c r="M824" s="78" t="str">
        <f t="shared" si="12"/>
        <v>Factor Model</v>
      </c>
      <c r="N824" s="22"/>
    </row>
    <row r="825" spans="1:14" hidden="1" x14ac:dyDescent="0.3">
      <c r="A825" t="s">
        <v>528</v>
      </c>
      <c r="B825" s="1">
        <v>3</v>
      </c>
      <c r="C825" s="1" t="s">
        <v>1930</v>
      </c>
      <c r="D825" s="1">
        <v>10</v>
      </c>
      <c r="E825" s="1">
        <v>0.2</v>
      </c>
      <c r="F825" s="1" t="s">
        <v>4</v>
      </c>
      <c r="G825" s="1" t="s">
        <v>3</v>
      </c>
      <c r="H825" s="75" t="s">
        <v>3</v>
      </c>
      <c r="I825" s="1">
        <v>0.69</v>
      </c>
      <c r="J825" s="1"/>
      <c r="K825" s="113" t="str">
        <f>IF(Model_dem!$G825="---","---",(Model_dem!$G825/L825)-1)</f>
        <v>---</v>
      </c>
      <c r="L825" s="77">
        <f>IF(AND(Model_dem!$B825=0,Model_dem!$D825=0),Model_dem!$G825,L824)</f>
        <v>1034</v>
      </c>
      <c r="M825" s="78" t="str">
        <f t="shared" si="12"/>
        <v>Factor Model</v>
      </c>
      <c r="N825" s="22"/>
    </row>
    <row r="826" spans="1:14" hidden="1" x14ac:dyDescent="0.3">
      <c r="A826" t="s">
        <v>528</v>
      </c>
      <c r="B826" s="1">
        <v>3</v>
      </c>
      <c r="C826" s="1" t="s">
        <v>1930</v>
      </c>
      <c r="D826" s="1">
        <v>25</v>
      </c>
      <c r="E826" s="1">
        <v>0.05</v>
      </c>
      <c r="F826" s="1" t="s">
        <v>0</v>
      </c>
      <c r="G826" s="1">
        <v>1093</v>
      </c>
      <c r="H826" s="75">
        <v>0</v>
      </c>
      <c r="I826" s="1">
        <v>2018.67</v>
      </c>
      <c r="J826" s="76">
        <v>0</v>
      </c>
      <c r="K826" s="113">
        <f>IF(Model_dem!$G826="---","---",(Model_dem!$G826/L826)-1)</f>
        <v>5.7059961315280461E-2</v>
      </c>
      <c r="L826" s="77">
        <f>IF(AND(Model_dem!$B826=0,Model_dem!$D826=0),Model_dem!$G826,L825)</f>
        <v>1034</v>
      </c>
      <c r="M826" s="78" t="str">
        <f t="shared" si="12"/>
        <v>Factor Model</v>
      </c>
      <c r="N826" s="22"/>
    </row>
    <row r="827" spans="1:14" hidden="1" x14ac:dyDescent="0.3">
      <c r="A827" t="s">
        <v>528</v>
      </c>
      <c r="B827" s="1">
        <v>3</v>
      </c>
      <c r="C827" s="1" t="s">
        <v>1930</v>
      </c>
      <c r="D827" s="1">
        <v>25</v>
      </c>
      <c r="E827" s="1">
        <v>0.1</v>
      </c>
      <c r="F827" s="1" t="s">
        <v>4</v>
      </c>
      <c r="G827" s="1" t="s">
        <v>3</v>
      </c>
      <c r="H827" s="75" t="s">
        <v>3</v>
      </c>
      <c r="I827" s="1">
        <v>0.76</v>
      </c>
      <c r="J827" s="1"/>
      <c r="K827" s="113" t="str">
        <f>IF(Model_dem!$G827="---","---",(Model_dem!$G827/L827)-1)</f>
        <v>---</v>
      </c>
      <c r="L827" s="77">
        <f>IF(AND(Model_dem!$B827=0,Model_dem!$D827=0),Model_dem!$G827,L826)</f>
        <v>1034</v>
      </c>
      <c r="M827" s="78" t="str">
        <f t="shared" si="12"/>
        <v>Factor Model</v>
      </c>
      <c r="N827" s="22"/>
    </row>
    <row r="828" spans="1:14" hidden="1" x14ac:dyDescent="0.3">
      <c r="A828" t="s">
        <v>528</v>
      </c>
      <c r="B828" s="1">
        <v>3</v>
      </c>
      <c r="C828" s="1" t="s">
        <v>1930</v>
      </c>
      <c r="D828" s="1">
        <v>25</v>
      </c>
      <c r="E828" s="1">
        <v>0.15</v>
      </c>
      <c r="F828" s="1" t="s">
        <v>4</v>
      </c>
      <c r="G828" s="1" t="s">
        <v>3</v>
      </c>
      <c r="H828" s="75" t="s">
        <v>3</v>
      </c>
      <c r="I828" s="1">
        <v>0.78</v>
      </c>
      <c r="J828" s="1"/>
      <c r="K828" s="113" t="str">
        <f>IF(Model_dem!$G828="---","---",(Model_dem!$G828/L828)-1)</f>
        <v>---</v>
      </c>
      <c r="L828" s="77">
        <f>IF(AND(Model_dem!$B828=0,Model_dem!$D828=0),Model_dem!$G828,L827)</f>
        <v>1034</v>
      </c>
      <c r="M828" s="78" t="str">
        <f t="shared" si="12"/>
        <v>Factor Model</v>
      </c>
      <c r="N828" s="22"/>
    </row>
    <row r="829" spans="1:14" hidden="1" x14ac:dyDescent="0.3">
      <c r="A829" t="s">
        <v>528</v>
      </c>
      <c r="B829" s="1">
        <v>3</v>
      </c>
      <c r="C829" s="1" t="s">
        <v>1930</v>
      </c>
      <c r="D829" s="1">
        <v>25</v>
      </c>
      <c r="E829" s="1">
        <v>0.2</v>
      </c>
      <c r="F829" s="1" t="s">
        <v>4</v>
      </c>
      <c r="G829" s="1" t="s">
        <v>3</v>
      </c>
      <c r="H829" s="75" t="s">
        <v>3</v>
      </c>
      <c r="I829" s="1">
        <v>0.64</v>
      </c>
      <c r="J829" s="1"/>
      <c r="K829" s="113" t="str">
        <f>IF(Model_dem!$G829="---","---",(Model_dem!$G829/L829)-1)</f>
        <v>---</v>
      </c>
      <c r="L829" s="77">
        <f>IF(AND(Model_dem!$B829=0,Model_dem!$D829=0),Model_dem!$G829,L828)</f>
        <v>1034</v>
      </c>
      <c r="M829" s="78" t="str">
        <f t="shared" si="12"/>
        <v>Factor Model</v>
      </c>
      <c r="N829" s="22"/>
    </row>
    <row r="830" spans="1:14" hidden="1" x14ac:dyDescent="0.3">
      <c r="A830" t="s">
        <v>528</v>
      </c>
      <c r="B830" s="1">
        <v>3</v>
      </c>
      <c r="C830" s="1" t="s">
        <v>1930</v>
      </c>
      <c r="D830" s="1">
        <v>50</v>
      </c>
      <c r="E830" s="1">
        <v>0.05</v>
      </c>
      <c r="F830" s="1" t="s">
        <v>0</v>
      </c>
      <c r="G830" s="1">
        <v>1093</v>
      </c>
      <c r="H830" s="75">
        <v>0</v>
      </c>
      <c r="I830" s="1">
        <v>2471.77</v>
      </c>
      <c r="J830" s="76">
        <v>0</v>
      </c>
      <c r="K830" s="113">
        <f>IF(Model_dem!$G830="---","---",(Model_dem!$G830/L830)-1)</f>
        <v>5.7059961315280461E-2</v>
      </c>
      <c r="L830" s="77">
        <f>IF(AND(Model_dem!$B830=0,Model_dem!$D830=0),Model_dem!$G830,L829)</f>
        <v>1034</v>
      </c>
      <c r="M830" s="78" t="str">
        <f t="shared" si="12"/>
        <v>Factor Model</v>
      </c>
      <c r="N830" s="22"/>
    </row>
    <row r="831" spans="1:14" hidden="1" x14ac:dyDescent="0.3">
      <c r="A831" t="s">
        <v>528</v>
      </c>
      <c r="B831" s="1">
        <v>3</v>
      </c>
      <c r="C831" s="1" t="s">
        <v>1930</v>
      </c>
      <c r="D831" s="1">
        <v>50</v>
      </c>
      <c r="E831" s="1">
        <v>0.1</v>
      </c>
      <c r="F831" s="1" t="s">
        <v>4</v>
      </c>
      <c r="G831" s="1" t="s">
        <v>3</v>
      </c>
      <c r="H831" s="75" t="s">
        <v>3</v>
      </c>
      <c r="I831" s="1">
        <v>0.7</v>
      </c>
      <c r="J831" s="1"/>
      <c r="K831" s="113" t="str">
        <f>IF(Model_dem!$G831="---","---",(Model_dem!$G831/L831)-1)</f>
        <v>---</v>
      </c>
      <c r="L831" s="77">
        <f>IF(AND(Model_dem!$B831=0,Model_dem!$D831=0),Model_dem!$G831,L830)</f>
        <v>1034</v>
      </c>
      <c r="M831" s="78" t="str">
        <f t="shared" si="12"/>
        <v>Factor Model</v>
      </c>
      <c r="N831" s="22"/>
    </row>
    <row r="832" spans="1:14" hidden="1" x14ac:dyDescent="0.3">
      <c r="A832" t="s">
        <v>528</v>
      </c>
      <c r="B832" s="1">
        <v>3</v>
      </c>
      <c r="C832" s="1" t="s">
        <v>1930</v>
      </c>
      <c r="D832" s="1">
        <v>50</v>
      </c>
      <c r="E832" s="1">
        <v>0.15</v>
      </c>
      <c r="F832" s="1" t="s">
        <v>4</v>
      </c>
      <c r="G832" s="1" t="s">
        <v>3</v>
      </c>
      <c r="H832" s="75" t="s">
        <v>3</v>
      </c>
      <c r="I832" s="1">
        <v>0.72</v>
      </c>
      <c r="J832" s="1"/>
      <c r="K832" s="113" t="str">
        <f>IF(Model_dem!$G832="---","---",(Model_dem!$G832/L832)-1)</f>
        <v>---</v>
      </c>
      <c r="L832" s="77">
        <f>IF(AND(Model_dem!$B832=0,Model_dem!$D832=0),Model_dem!$G832,L831)</f>
        <v>1034</v>
      </c>
      <c r="M832" s="78" t="str">
        <f t="shared" si="12"/>
        <v>Factor Model</v>
      </c>
      <c r="N832" s="22"/>
    </row>
    <row r="833" spans="1:14" hidden="1" x14ac:dyDescent="0.3">
      <c r="A833" t="s">
        <v>528</v>
      </c>
      <c r="B833" s="1">
        <v>3</v>
      </c>
      <c r="C833" s="1" t="s">
        <v>1930</v>
      </c>
      <c r="D833" s="1">
        <v>50</v>
      </c>
      <c r="E833" s="1">
        <v>0.2</v>
      </c>
      <c r="F833" s="1" t="s">
        <v>4</v>
      </c>
      <c r="G833" s="1" t="s">
        <v>3</v>
      </c>
      <c r="H833" s="75" t="s">
        <v>3</v>
      </c>
      <c r="I833" s="1">
        <v>0.81</v>
      </c>
      <c r="J833" s="1"/>
      <c r="K833" s="113" t="str">
        <f>IF(Model_dem!$G833="---","---",(Model_dem!$G833/L833)-1)</f>
        <v>---</v>
      </c>
      <c r="L833" s="77">
        <f>IF(AND(Model_dem!$B833=0,Model_dem!$D833=0),Model_dem!$G833,L832)</f>
        <v>1034</v>
      </c>
      <c r="M833" s="78" t="str">
        <f t="shared" si="12"/>
        <v>Factor Model</v>
      </c>
      <c r="N833" s="22"/>
    </row>
    <row r="834" spans="1:14" x14ac:dyDescent="0.3">
      <c r="A834" t="s">
        <v>526</v>
      </c>
      <c r="B834" s="1">
        <v>0</v>
      </c>
      <c r="C834" s="1" t="s">
        <v>27</v>
      </c>
      <c r="D834" s="1">
        <v>0</v>
      </c>
      <c r="E834" s="1">
        <v>0.05</v>
      </c>
      <c r="F834" s="1" t="s">
        <v>0</v>
      </c>
      <c r="G834" s="122">
        <v>820</v>
      </c>
      <c r="H834" s="123">
        <v>0</v>
      </c>
      <c r="I834" s="124">
        <v>298.08999999999997</v>
      </c>
      <c r="J834" s="125">
        <v>1</v>
      </c>
      <c r="K834" s="127">
        <f>IF(Model_dem!$G834="---","---",(Model_dem!$G834/L834)-1)</f>
        <v>0</v>
      </c>
      <c r="L834" s="77">
        <f>IF(AND(Model_dem!$B834=0,Model_dem!$D834=0),Model_dem!$G834,L833)</f>
        <v>820</v>
      </c>
      <c r="M834" s="78" t="str">
        <f t="shared" si="12"/>
        <v>Deterministic</v>
      </c>
      <c r="N834" s="22"/>
    </row>
    <row r="835" spans="1:14" x14ac:dyDescent="0.3">
      <c r="A835" t="s">
        <v>526</v>
      </c>
      <c r="B835" s="1">
        <v>0</v>
      </c>
      <c r="C835" s="1" t="s">
        <v>27</v>
      </c>
      <c r="D835" s="1">
        <v>0</v>
      </c>
      <c r="E835" s="1">
        <v>0.1</v>
      </c>
      <c r="F835" s="1" t="s">
        <v>0</v>
      </c>
      <c r="G835" s="122">
        <v>820</v>
      </c>
      <c r="H835" s="123">
        <v>0</v>
      </c>
      <c r="I835" s="124">
        <v>301.39999999999998</v>
      </c>
      <c r="J835" s="125">
        <v>1</v>
      </c>
      <c r="K835" s="127">
        <f>IF(Model_dem!$G835="---","---",(Model_dem!$G835/L835)-1)</f>
        <v>0</v>
      </c>
      <c r="L835" s="77">
        <f>IF(AND(Model_dem!$B835=0,Model_dem!$D835=0),Model_dem!$G835,L834)</f>
        <v>820</v>
      </c>
      <c r="M835" s="78" t="str">
        <f t="shared" ref="M835:M898" si="13">IF(B835=0,"Deterministic",IF(B835=1,"Cardinality-constrained",IF(B835=2,"Knapsack","Factor Model")))</f>
        <v>Deterministic</v>
      </c>
      <c r="N835" s="22"/>
    </row>
    <row r="836" spans="1:14" x14ac:dyDescent="0.3">
      <c r="A836" t="s">
        <v>526</v>
      </c>
      <c r="B836" s="1">
        <v>0</v>
      </c>
      <c r="C836" s="1" t="s">
        <v>27</v>
      </c>
      <c r="D836" s="1">
        <v>0</v>
      </c>
      <c r="E836" s="1">
        <v>0.15</v>
      </c>
      <c r="F836" s="1" t="s">
        <v>0</v>
      </c>
      <c r="G836" s="122">
        <v>820</v>
      </c>
      <c r="H836" s="123">
        <v>0</v>
      </c>
      <c r="I836" s="124">
        <v>307.11</v>
      </c>
      <c r="J836" s="125">
        <v>1</v>
      </c>
      <c r="K836" s="127">
        <f>IF(Model_dem!$G836="---","---",(Model_dem!$G836/L836)-1)</f>
        <v>0</v>
      </c>
      <c r="L836" s="77">
        <f>IF(AND(Model_dem!$B836=0,Model_dem!$D836=0),Model_dem!$G836,L835)</f>
        <v>820</v>
      </c>
      <c r="M836" s="78" t="str">
        <f t="shared" si="13"/>
        <v>Deterministic</v>
      </c>
      <c r="N836" s="22"/>
    </row>
    <row r="837" spans="1:14" x14ac:dyDescent="0.3">
      <c r="A837" t="s">
        <v>526</v>
      </c>
      <c r="B837" s="1">
        <v>0</v>
      </c>
      <c r="C837" s="1" t="s">
        <v>27</v>
      </c>
      <c r="D837" s="1">
        <v>0</v>
      </c>
      <c r="E837" s="1">
        <v>0.2</v>
      </c>
      <c r="F837" s="1" t="s">
        <v>0</v>
      </c>
      <c r="G837" s="122">
        <v>820</v>
      </c>
      <c r="H837" s="123">
        <v>0</v>
      </c>
      <c r="I837" s="124">
        <v>309.63</v>
      </c>
      <c r="J837" s="125">
        <v>1</v>
      </c>
      <c r="K837" s="127">
        <f>IF(Model_dem!$G837="---","---",(Model_dem!$G837/L837)-1)</f>
        <v>0</v>
      </c>
      <c r="L837" s="77">
        <f>IF(AND(Model_dem!$B837=0,Model_dem!$D837=0),Model_dem!$G837,L836)</f>
        <v>820</v>
      </c>
      <c r="M837" s="78" t="str">
        <f t="shared" si="13"/>
        <v>Deterministic</v>
      </c>
      <c r="N837" s="22"/>
    </row>
    <row r="838" spans="1:14" x14ac:dyDescent="0.3">
      <c r="A838" t="s">
        <v>526</v>
      </c>
      <c r="B838" s="1">
        <v>1</v>
      </c>
      <c r="C838" s="1" t="s">
        <v>28</v>
      </c>
      <c r="D838" s="1">
        <v>5</v>
      </c>
      <c r="E838" s="1">
        <v>0.05</v>
      </c>
      <c r="F838" s="1" t="s">
        <v>0</v>
      </c>
      <c r="G838" s="122">
        <v>820</v>
      </c>
      <c r="H838" s="123">
        <v>0</v>
      </c>
      <c r="I838" s="124">
        <v>405.26</v>
      </c>
      <c r="J838" s="125">
        <v>1</v>
      </c>
      <c r="K838" s="127">
        <f>IF(Model_dem!$G838="---","---",(Model_dem!$G838/L838)-1)</f>
        <v>0</v>
      </c>
      <c r="L838" s="77">
        <f>IF(AND(Model_dem!$B838=0,Model_dem!$D838=0),Model_dem!$G838,L837)</f>
        <v>820</v>
      </c>
      <c r="M838" s="78" t="str">
        <f t="shared" si="13"/>
        <v>Cardinality-constrained</v>
      </c>
      <c r="N838" s="22"/>
    </row>
    <row r="839" spans="1:14" x14ac:dyDescent="0.3">
      <c r="A839" t="s">
        <v>526</v>
      </c>
      <c r="B839" s="1">
        <v>1</v>
      </c>
      <c r="C839" s="1" t="s">
        <v>28</v>
      </c>
      <c r="D839" s="1">
        <v>5</v>
      </c>
      <c r="E839" s="1">
        <v>0.1</v>
      </c>
      <c r="F839" s="1" t="s">
        <v>0</v>
      </c>
      <c r="G839" s="122">
        <v>822</v>
      </c>
      <c r="H839" s="123">
        <v>0</v>
      </c>
      <c r="I839" s="124">
        <v>468.53</v>
      </c>
      <c r="J839" s="125">
        <v>0.998</v>
      </c>
      <c r="K839" s="127">
        <f>IF(Model_dem!$G839="---","---",(Model_dem!$G839/L839)-1)</f>
        <v>2.4390243902439046E-3</v>
      </c>
      <c r="L839" s="77">
        <f>IF(AND(Model_dem!$B839=0,Model_dem!$D839=0),Model_dem!$G839,L838)</f>
        <v>820</v>
      </c>
      <c r="M839" s="78" t="str">
        <f t="shared" si="13"/>
        <v>Cardinality-constrained</v>
      </c>
      <c r="N839" s="22"/>
    </row>
    <row r="840" spans="1:14" x14ac:dyDescent="0.3">
      <c r="A840" t="s">
        <v>526</v>
      </c>
      <c r="B840" s="1">
        <v>1</v>
      </c>
      <c r="C840" s="1" t="s">
        <v>28</v>
      </c>
      <c r="D840" s="1">
        <v>5</v>
      </c>
      <c r="E840" s="1">
        <v>0.15</v>
      </c>
      <c r="F840" s="1" t="s">
        <v>0</v>
      </c>
      <c r="G840" s="122">
        <v>822</v>
      </c>
      <c r="H840" s="123">
        <v>0</v>
      </c>
      <c r="I840" s="124">
        <v>513.5</v>
      </c>
      <c r="J840" s="125">
        <v>1</v>
      </c>
      <c r="K840" s="127">
        <f>IF(Model_dem!$G840="---","---",(Model_dem!$G840/L840)-1)</f>
        <v>2.4390243902439046E-3</v>
      </c>
      <c r="L840" s="77">
        <f>IF(AND(Model_dem!$B840=0,Model_dem!$D840=0),Model_dem!$G840,L839)</f>
        <v>820</v>
      </c>
      <c r="M840" s="78" t="str">
        <f t="shared" si="13"/>
        <v>Cardinality-constrained</v>
      </c>
      <c r="N840" s="22"/>
    </row>
    <row r="841" spans="1:14" x14ac:dyDescent="0.3">
      <c r="A841" t="s">
        <v>526</v>
      </c>
      <c r="B841" s="1">
        <v>1</v>
      </c>
      <c r="C841" s="1" t="s">
        <v>28</v>
      </c>
      <c r="D841" s="1">
        <v>5</v>
      </c>
      <c r="E841" s="1">
        <v>0.2</v>
      </c>
      <c r="F841" s="1" t="s">
        <v>0</v>
      </c>
      <c r="G841" s="122">
        <v>827</v>
      </c>
      <c r="H841" s="123">
        <v>0</v>
      </c>
      <c r="I841" s="124">
        <v>820.16</v>
      </c>
      <c r="J841" s="125">
        <v>1</v>
      </c>
      <c r="K841" s="127">
        <f>IF(Model_dem!$G841="---","---",(Model_dem!$G841/L841)-1)</f>
        <v>8.5365853658536661E-3</v>
      </c>
      <c r="L841" s="77">
        <f>IF(AND(Model_dem!$B841=0,Model_dem!$D841=0),Model_dem!$G841,L840)</f>
        <v>820</v>
      </c>
      <c r="M841" s="78" t="str">
        <f t="shared" si="13"/>
        <v>Cardinality-constrained</v>
      </c>
      <c r="N841" s="22"/>
    </row>
    <row r="842" spans="1:14" x14ac:dyDescent="0.3">
      <c r="A842" t="s">
        <v>526</v>
      </c>
      <c r="B842" s="1">
        <v>1</v>
      </c>
      <c r="C842" s="1" t="s">
        <v>28</v>
      </c>
      <c r="D842" s="1">
        <v>10</v>
      </c>
      <c r="E842" s="1">
        <v>0.05</v>
      </c>
      <c r="F842" s="1" t="s">
        <v>0</v>
      </c>
      <c r="G842" s="122">
        <v>820</v>
      </c>
      <c r="H842" s="123">
        <v>0</v>
      </c>
      <c r="I842" s="124">
        <v>400.27</v>
      </c>
      <c r="J842" s="125">
        <v>1</v>
      </c>
      <c r="K842" s="127">
        <f>IF(Model_dem!$G842="---","---",(Model_dem!$G842/L842)-1)</f>
        <v>0</v>
      </c>
      <c r="L842" s="77">
        <f>IF(AND(Model_dem!$B842=0,Model_dem!$D842=0),Model_dem!$G842,L841)</f>
        <v>820</v>
      </c>
      <c r="M842" s="78" t="str">
        <f t="shared" si="13"/>
        <v>Cardinality-constrained</v>
      </c>
      <c r="N842" s="22"/>
    </row>
    <row r="843" spans="1:14" x14ac:dyDescent="0.3">
      <c r="A843" t="s">
        <v>526</v>
      </c>
      <c r="B843" s="1">
        <v>1</v>
      </c>
      <c r="C843" s="1" t="s">
        <v>28</v>
      </c>
      <c r="D843" s="1">
        <v>10</v>
      </c>
      <c r="E843" s="1">
        <v>0.1</v>
      </c>
      <c r="F843" s="1" t="s">
        <v>0</v>
      </c>
      <c r="G843" s="122">
        <v>822</v>
      </c>
      <c r="H843" s="123">
        <v>0</v>
      </c>
      <c r="I843" s="124">
        <v>474.93</v>
      </c>
      <c r="J843" s="125">
        <v>0.998</v>
      </c>
      <c r="K843" s="127">
        <f>IF(Model_dem!$G843="---","---",(Model_dem!$G843/L843)-1)</f>
        <v>2.4390243902439046E-3</v>
      </c>
      <c r="L843" s="77">
        <f>IF(AND(Model_dem!$B843=0,Model_dem!$D843=0),Model_dem!$G843,L842)</f>
        <v>820</v>
      </c>
      <c r="M843" s="78" t="str">
        <f t="shared" si="13"/>
        <v>Cardinality-constrained</v>
      </c>
      <c r="N843" s="22"/>
    </row>
    <row r="844" spans="1:14" x14ac:dyDescent="0.3">
      <c r="A844" t="s">
        <v>526</v>
      </c>
      <c r="B844" s="1">
        <v>1</v>
      </c>
      <c r="C844" s="1" t="s">
        <v>28</v>
      </c>
      <c r="D844" s="1">
        <v>10</v>
      </c>
      <c r="E844" s="1">
        <v>0.15</v>
      </c>
      <c r="F844" s="1" t="s">
        <v>0</v>
      </c>
      <c r="G844" s="122">
        <v>822</v>
      </c>
      <c r="H844" s="123">
        <v>0</v>
      </c>
      <c r="I844" s="124">
        <v>544.79</v>
      </c>
      <c r="J844" s="125">
        <v>1</v>
      </c>
      <c r="K844" s="127">
        <f>IF(Model_dem!$G844="---","---",(Model_dem!$G844/L844)-1)</f>
        <v>2.4390243902439046E-3</v>
      </c>
      <c r="L844" s="77">
        <f>IF(AND(Model_dem!$B844=0,Model_dem!$D844=0),Model_dem!$G844,L843)</f>
        <v>820</v>
      </c>
      <c r="M844" s="78" t="str">
        <f t="shared" si="13"/>
        <v>Cardinality-constrained</v>
      </c>
      <c r="N844" s="22"/>
    </row>
    <row r="845" spans="1:14" x14ac:dyDescent="0.3">
      <c r="A845" t="s">
        <v>526</v>
      </c>
      <c r="B845" s="1">
        <v>1</v>
      </c>
      <c r="C845" s="1" t="s">
        <v>28</v>
      </c>
      <c r="D845" s="1">
        <v>10</v>
      </c>
      <c r="E845" s="1">
        <v>0.2</v>
      </c>
      <c r="F845" s="1" t="s">
        <v>0</v>
      </c>
      <c r="G845" s="122">
        <v>827</v>
      </c>
      <c r="H845" s="123">
        <v>0</v>
      </c>
      <c r="I845" s="124">
        <v>838.02</v>
      </c>
      <c r="J845" s="125">
        <v>1</v>
      </c>
      <c r="K845" s="127">
        <f>IF(Model_dem!$G845="---","---",(Model_dem!$G845/L845)-1)</f>
        <v>8.5365853658536661E-3</v>
      </c>
      <c r="L845" s="77">
        <f>IF(AND(Model_dem!$B845=0,Model_dem!$D845=0),Model_dem!$G845,L844)</f>
        <v>820</v>
      </c>
      <c r="M845" s="78" t="str">
        <f t="shared" si="13"/>
        <v>Cardinality-constrained</v>
      </c>
      <c r="N845" s="22"/>
    </row>
    <row r="846" spans="1:14" x14ac:dyDescent="0.3">
      <c r="A846" t="s">
        <v>526</v>
      </c>
      <c r="B846" s="1">
        <v>1</v>
      </c>
      <c r="C846" s="1" t="s">
        <v>28</v>
      </c>
      <c r="D846" s="1">
        <v>25</v>
      </c>
      <c r="E846" s="1">
        <v>0.05</v>
      </c>
      <c r="F846" s="1" t="s">
        <v>0</v>
      </c>
      <c r="G846" s="122">
        <v>822</v>
      </c>
      <c r="H846" s="123">
        <v>0</v>
      </c>
      <c r="I846" s="124">
        <v>509.43</v>
      </c>
      <c r="J846" s="125">
        <v>0.45700000000000002</v>
      </c>
      <c r="K846" s="127">
        <f>IF(Model_dem!$G846="---","---",(Model_dem!$G846/L846)-1)</f>
        <v>2.4390243902439046E-3</v>
      </c>
      <c r="L846" s="77">
        <f>IF(AND(Model_dem!$B846=0,Model_dem!$D846=0),Model_dem!$G846,L845)</f>
        <v>820</v>
      </c>
      <c r="M846" s="78" t="str">
        <f t="shared" si="13"/>
        <v>Cardinality-constrained</v>
      </c>
      <c r="N846" s="22"/>
    </row>
    <row r="847" spans="1:14" x14ac:dyDescent="0.3">
      <c r="A847" t="s">
        <v>526</v>
      </c>
      <c r="B847" s="1">
        <v>1</v>
      </c>
      <c r="C847" s="1" t="s">
        <v>28</v>
      </c>
      <c r="D847" s="1">
        <v>25</v>
      </c>
      <c r="E847" s="1">
        <v>0.1</v>
      </c>
      <c r="F847" s="1" t="s">
        <v>0</v>
      </c>
      <c r="G847" s="122">
        <v>832</v>
      </c>
      <c r="H847" s="123">
        <v>0</v>
      </c>
      <c r="I847" s="124">
        <v>566.09</v>
      </c>
      <c r="J847" s="125">
        <v>0.753</v>
      </c>
      <c r="K847" s="127">
        <f>IF(Model_dem!$G847="---","---",(Model_dem!$G847/L847)-1)</f>
        <v>1.4634146341463428E-2</v>
      </c>
      <c r="L847" s="77">
        <f>IF(AND(Model_dem!$B847=0,Model_dem!$D847=0),Model_dem!$G847,L846)</f>
        <v>820</v>
      </c>
      <c r="M847" s="78" t="str">
        <f t="shared" si="13"/>
        <v>Cardinality-constrained</v>
      </c>
      <c r="N847" s="22"/>
    </row>
    <row r="848" spans="1:14" x14ac:dyDescent="0.3">
      <c r="A848" t="s">
        <v>526</v>
      </c>
      <c r="B848" s="1">
        <v>1</v>
      </c>
      <c r="C848" s="1" t="s">
        <v>28</v>
      </c>
      <c r="D848" s="1">
        <v>25</v>
      </c>
      <c r="E848" s="1">
        <v>0.15</v>
      </c>
      <c r="F848" s="1" t="s">
        <v>0</v>
      </c>
      <c r="G848" s="122">
        <v>835</v>
      </c>
      <c r="H848" s="123">
        <v>0</v>
      </c>
      <c r="I848" s="124">
        <v>1056.3399999999999</v>
      </c>
      <c r="J848" s="125">
        <v>0.86499999999999999</v>
      </c>
      <c r="K848" s="127">
        <f>IF(Model_dem!$G848="---","---",(Model_dem!$G848/L848)-1)</f>
        <v>1.8292682926829285E-2</v>
      </c>
      <c r="L848" s="77">
        <f>IF(AND(Model_dem!$B848=0,Model_dem!$D848=0),Model_dem!$G848,L847)</f>
        <v>820</v>
      </c>
      <c r="M848" s="78" t="str">
        <f t="shared" si="13"/>
        <v>Cardinality-constrained</v>
      </c>
      <c r="N848" s="22"/>
    </row>
    <row r="849" spans="1:14" x14ac:dyDescent="0.3">
      <c r="A849" t="s">
        <v>526</v>
      </c>
      <c r="B849" s="1">
        <v>1</v>
      </c>
      <c r="C849" s="1" t="s">
        <v>28</v>
      </c>
      <c r="D849" s="1">
        <v>25</v>
      </c>
      <c r="E849" s="1">
        <v>0.2</v>
      </c>
      <c r="F849" s="1" t="s">
        <v>2</v>
      </c>
      <c r="G849" s="122" t="s">
        <v>3</v>
      </c>
      <c r="H849" s="123" t="s">
        <v>3</v>
      </c>
      <c r="I849" s="124">
        <v>3600.09</v>
      </c>
      <c r="J849" s="122"/>
      <c r="K849" s="127" t="str">
        <f>IF(Model_dem!$G849="---","---",(Model_dem!$G849/L849)-1)</f>
        <v>---</v>
      </c>
      <c r="L849" s="77">
        <f>IF(AND(Model_dem!$B849=0,Model_dem!$D849=0),Model_dem!$G849,L848)</f>
        <v>820</v>
      </c>
      <c r="M849" s="78" t="str">
        <f t="shared" si="13"/>
        <v>Cardinality-constrained</v>
      </c>
      <c r="N849" s="22"/>
    </row>
    <row r="850" spans="1:14" x14ac:dyDescent="0.3">
      <c r="A850" t="s">
        <v>526</v>
      </c>
      <c r="B850" s="1">
        <v>1</v>
      </c>
      <c r="C850" s="1" t="s">
        <v>28</v>
      </c>
      <c r="D850" s="1">
        <v>50</v>
      </c>
      <c r="E850" s="1">
        <v>0.05</v>
      </c>
      <c r="F850" s="1" t="s">
        <v>0</v>
      </c>
      <c r="G850" s="122">
        <v>827</v>
      </c>
      <c r="H850" s="123">
        <v>0</v>
      </c>
      <c r="I850" s="124">
        <v>902.97</v>
      </c>
      <c r="J850" s="125">
        <v>1.7000000000000001E-2</v>
      </c>
      <c r="K850" s="127">
        <f>IF(Model_dem!$G850="---","---",(Model_dem!$G850/L850)-1)</f>
        <v>8.5365853658536661E-3</v>
      </c>
      <c r="L850" s="77">
        <f>IF(AND(Model_dem!$B850=0,Model_dem!$D850=0),Model_dem!$G850,L849)</f>
        <v>820</v>
      </c>
      <c r="M850" s="78" t="str">
        <f t="shared" si="13"/>
        <v>Cardinality-constrained</v>
      </c>
      <c r="N850" s="22"/>
    </row>
    <row r="851" spans="1:14" x14ac:dyDescent="0.3">
      <c r="A851" t="s">
        <v>526</v>
      </c>
      <c r="B851" s="1">
        <v>1</v>
      </c>
      <c r="C851" s="1" t="s">
        <v>28</v>
      </c>
      <c r="D851" s="1">
        <v>50</v>
      </c>
      <c r="E851" s="1">
        <v>0.1</v>
      </c>
      <c r="F851" s="1" t="s">
        <v>0</v>
      </c>
      <c r="G851" s="122">
        <v>835</v>
      </c>
      <c r="H851" s="123">
        <v>0</v>
      </c>
      <c r="I851" s="124">
        <v>843.81</v>
      </c>
      <c r="J851" s="125">
        <v>0.02</v>
      </c>
      <c r="K851" s="127">
        <f>IF(Model_dem!$G851="---","---",(Model_dem!$G851/L851)-1)</f>
        <v>1.8292682926829285E-2</v>
      </c>
      <c r="L851" s="77">
        <f>IF(AND(Model_dem!$B851=0,Model_dem!$D851=0),Model_dem!$G851,L850)</f>
        <v>820</v>
      </c>
      <c r="M851" s="78" t="str">
        <f t="shared" si="13"/>
        <v>Cardinality-constrained</v>
      </c>
      <c r="N851" s="22"/>
    </row>
    <row r="852" spans="1:14" x14ac:dyDescent="0.3">
      <c r="A852" t="s">
        <v>526</v>
      </c>
      <c r="B852" s="1">
        <v>1</v>
      </c>
      <c r="C852" s="1" t="s">
        <v>28</v>
      </c>
      <c r="D852" s="1">
        <v>50</v>
      </c>
      <c r="E852" s="1">
        <v>0.15</v>
      </c>
      <c r="F852" s="1" t="s">
        <v>2</v>
      </c>
      <c r="G852" s="122" t="s">
        <v>3</v>
      </c>
      <c r="H852" s="123" t="s">
        <v>3</v>
      </c>
      <c r="I852" s="124">
        <v>3600.18</v>
      </c>
      <c r="J852" s="122"/>
      <c r="K852" s="127" t="str">
        <f>IF(Model_dem!$G852="---","---",(Model_dem!$G852/L852)-1)</f>
        <v>---</v>
      </c>
      <c r="L852" s="77">
        <f>IF(AND(Model_dem!$B852=0,Model_dem!$D852=0),Model_dem!$G852,L851)</f>
        <v>820</v>
      </c>
      <c r="M852" s="78" t="str">
        <f t="shared" si="13"/>
        <v>Cardinality-constrained</v>
      </c>
      <c r="N852" s="22"/>
    </row>
    <row r="853" spans="1:14" x14ac:dyDescent="0.3">
      <c r="A853" t="s">
        <v>526</v>
      </c>
      <c r="B853" s="1">
        <v>1</v>
      </c>
      <c r="C853" s="1" t="s">
        <v>28</v>
      </c>
      <c r="D853" s="1">
        <v>50</v>
      </c>
      <c r="E853" s="1">
        <v>0.2</v>
      </c>
      <c r="F853" s="1" t="s">
        <v>2</v>
      </c>
      <c r="G853" s="122" t="s">
        <v>3</v>
      </c>
      <c r="H853" s="123" t="s">
        <v>3</v>
      </c>
      <c r="I853" s="124">
        <v>3600.07</v>
      </c>
      <c r="J853" s="122"/>
      <c r="K853" s="127" t="str">
        <f>IF(Model_dem!$G853="---","---",(Model_dem!$G853/L853)-1)</f>
        <v>---</v>
      </c>
      <c r="L853" s="77">
        <f>IF(AND(Model_dem!$B853=0,Model_dem!$D853=0),Model_dem!$G853,L852)</f>
        <v>820</v>
      </c>
      <c r="M853" s="78" t="str">
        <f t="shared" si="13"/>
        <v>Cardinality-constrained</v>
      </c>
      <c r="N853" s="22"/>
    </row>
    <row r="854" spans="1:14" x14ac:dyDescent="0.3">
      <c r="A854" t="s">
        <v>526</v>
      </c>
      <c r="B854" s="1">
        <v>2</v>
      </c>
      <c r="C854" s="1" t="s">
        <v>29</v>
      </c>
      <c r="D854" s="1">
        <v>5</v>
      </c>
      <c r="E854" s="1">
        <v>0.05</v>
      </c>
      <c r="F854" s="1" t="s">
        <v>0</v>
      </c>
      <c r="G854" s="122">
        <v>822</v>
      </c>
      <c r="H854" s="123">
        <v>0</v>
      </c>
      <c r="I854" s="124">
        <v>972.47</v>
      </c>
      <c r="J854" s="125">
        <v>0.97099999999999997</v>
      </c>
      <c r="K854" s="127">
        <f>IF(Model_dem!$G854="---","---",(Model_dem!$G854/L854)-1)</f>
        <v>2.4390243902439046E-3</v>
      </c>
      <c r="L854" s="77">
        <f>IF(AND(Model_dem!$B854=0,Model_dem!$D854=0),Model_dem!$G854,L853)</f>
        <v>820</v>
      </c>
      <c r="M854" s="78" t="str">
        <f t="shared" si="13"/>
        <v>Knapsack</v>
      </c>
      <c r="N854" s="22"/>
    </row>
    <row r="855" spans="1:14" x14ac:dyDescent="0.3">
      <c r="A855" t="s">
        <v>526</v>
      </c>
      <c r="B855" s="1">
        <v>2</v>
      </c>
      <c r="C855" s="1" t="s">
        <v>29</v>
      </c>
      <c r="D855" s="1">
        <v>5</v>
      </c>
      <c r="E855" s="1">
        <v>0.1</v>
      </c>
      <c r="F855" s="1" t="s">
        <v>0</v>
      </c>
      <c r="G855" s="122">
        <v>822</v>
      </c>
      <c r="H855" s="123">
        <v>0</v>
      </c>
      <c r="I855" s="124">
        <v>351.83</v>
      </c>
      <c r="J855" s="125">
        <v>0.998</v>
      </c>
      <c r="K855" s="127">
        <f>IF(Model_dem!$G855="---","---",(Model_dem!$G855/L855)-1)</f>
        <v>2.4390243902439046E-3</v>
      </c>
      <c r="L855" s="77">
        <f>IF(AND(Model_dem!$B855=0,Model_dem!$D855=0),Model_dem!$G855,L854)</f>
        <v>820</v>
      </c>
      <c r="M855" s="78" t="str">
        <f t="shared" si="13"/>
        <v>Knapsack</v>
      </c>
      <c r="N855" s="22"/>
    </row>
    <row r="856" spans="1:14" x14ac:dyDescent="0.3">
      <c r="A856" t="s">
        <v>526</v>
      </c>
      <c r="B856" s="1">
        <v>2</v>
      </c>
      <c r="C856" s="1" t="s">
        <v>29</v>
      </c>
      <c r="D856" s="1">
        <v>5</v>
      </c>
      <c r="E856" s="1">
        <v>0.15</v>
      </c>
      <c r="F856" s="1" t="s">
        <v>0</v>
      </c>
      <c r="G856" s="122">
        <v>822</v>
      </c>
      <c r="H856" s="123">
        <v>0</v>
      </c>
      <c r="I856" s="124">
        <v>295.16000000000003</v>
      </c>
      <c r="J856" s="125">
        <v>1</v>
      </c>
      <c r="K856" s="127">
        <f>IF(Model_dem!$G856="---","---",(Model_dem!$G856/L856)-1)</f>
        <v>2.4390243902439046E-3</v>
      </c>
      <c r="L856" s="77">
        <f>IF(AND(Model_dem!$B856=0,Model_dem!$D856=0),Model_dem!$G856,L855)</f>
        <v>820</v>
      </c>
      <c r="M856" s="78" t="str">
        <f t="shared" si="13"/>
        <v>Knapsack</v>
      </c>
      <c r="N856" s="22"/>
    </row>
    <row r="857" spans="1:14" x14ac:dyDescent="0.3">
      <c r="A857" t="s">
        <v>526</v>
      </c>
      <c r="B857" s="1">
        <v>2</v>
      </c>
      <c r="C857" s="1" t="s">
        <v>29</v>
      </c>
      <c r="D857" s="1">
        <v>5</v>
      </c>
      <c r="E857" s="1">
        <v>0.2</v>
      </c>
      <c r="F857" s="1" t="s">
        <v>0</v>
      </c>
      <c r="G857" s="122">
        <v>822</v>
      </c>
      <c r="H857" s="123">
        <v>0</v>
      </c>
      <c r="I857" s="124">
        <v>166.17</v>
      </c>
      <c r="J857" s="125">
        <v>1</v>
      </c>
      <c r="K857" s="127">
        <f>IF(Model_dem!$G857="---","---",(Model_dem!$G857/L857)-1)</f>
        <v>2.4390243902439046E-3</v>
      </c>
      <c r="L857" s="77">
        <f>IF(AND(Model_dem!$B857=0,Model_dem!$D857=0),Model_dem!$G857,L856)</f>
        <v>820</v>
      </c>
      <c r="M857" s="78" t="str">
        <f t="shared" si="13"/>
        <v>Knapsack</v>
      </c>
      <c r="N857" s="22"/>
    </row>
    <row r="858" spans="1:14" x14ac:dyDescent="0.3">
      <c r="A858" t="s">
        <v>526</v>
      </c>
      <c r="B858" s="1">
        <v>2</v>
      </c>
      <c r="C858" s="1" t="s">
        <v>29</v>
      </c>
      <c r="D858" s="1">
        <v>10</v>
      </c>
      <c r="E858" s="1">
        <v>0.05</v>
      </c>
      <c r="F858" s="1" t="s">
        <v>0</v>
      </c>
      <c r="G858" s="122">
        <v>822</v>
      </c>
      <c r="H858" s="123">
        <v>0</v>
      </c>
      <c r="I858" s="124">
        <v>311.68</v>
      </c>
      <c r="J858" s="125">
        <v>0.97099999999999997</v>
      </c>
      <c r="K858" s="127">
        <f>IF(Model_dem!$G858="---","---",(Model_dem!$G858/L858)-1)</f>
        <v>2.4390243902439046E-3</v>
      </c>
      <c r="L858" s="77">
        <f>IF(AND(Model_dem!$B858=0,Model_dem!$D858=0),Model_dem!$G858,L857)</f>
        <v>820</v>
      </c>
      <c r="M858" s="78" t="str">
        <f t="shared" si="13"/>
        <v>Knapsack</v>
      </c>
      <c r="N858" s="22"/>
    </row>
    <row r="859" spans="1:14" x14ac:dyDescent="0.3">
      <c r="A859" t="s">
        <v>526</v>
      </c>
      <c r="B859" s="1">
        <v>2</v>
      </c>
      <c r="C859" s="1" t="s">
        <v>29</v>
      </c>
      <c r="D859" s="1">
        <v>10</v>
      </c>
      <c r="E859" s="1">
        <v>0.1</v>
      </c>
      <c r="F859" s="1" t="s">
        <v>0</v>
      </c>
      <c r="G859" s="122">
        <v>822</v>
      </c>
      <c r="H859" s="123">
        <v>0</v>
      </c>
      <c r="I859" s="124">
        <v>283.57</v>
      </c>
      <c r="J859" s="125">
        <v>0.998</v>
      </c>
      <c r="K859" s="127">
        <f>IF(Model_dem!$G859="---","---",(Model_dem!$G859/L859)-1)</f>
        <v>2.4390243902439046E-3</v>
      </c>
      <c r="L859" s="77">
        <f>IF(AND(Model_dem!$B859=0,Model_dem!$D859=0),Model_dem!$G859,L858)</f>
        <v>820</v>
      </c>
      <c r="M859" s="78" t="str">
        <f t="shared" si="13"/>
        <v>Knapsack</v>
      </c>
      <c r="N859" s="22"/>
    </row>
    <row r="860" spans="1:14" x14ac:dyDescent="0.3">
      <c r="A860" t="s">
        <v>526</v>
      </c>
      <c r="B860" s="1">
        <v>2</v>
      </c>
      <c r="C860" s="1" t="s">
        <v>29</v>
      </c>
      <c r="D860" s="1">
        <v>10</v>
      </c>
      <c r="E860" s="1">
        <v>0.15</v>
      </c>
      <c r="F860" s="1" t="s">
        <v>0</v>
      </c>
      <c r="G860" s="122">
        <v>827</v>
      </c>
      <c r="H860" s="123">
        <v>0</v>
      </c>
      <c r="I860" s="124">
        <v>364.21</v>
      </c>
      <c r="J860" s="125">
        <v>0.998</v>
      </c>
      <c r="K860" s="127">
        <f>IF(Model_dem!$G860="---","---",(Model_dem!$G860/L860)-1)</f>
        <v>8.5365853658536661E-3</v>
      </c>
      <c r="L860" s="77">
        <f>IF(AND(Model_dem!$B860=0,Model_dem!$D860=0),Model_dem!$G860,L859)</f>
        <v>820</v>
      </c>
      <c r="M860" s="78" t="str">
        <f t="shared" si="13"/>
        <v>Knapsack</v>
      </c>
      <c r="N860" s="22"/>
    </row>
    <row r="861" spans="1:14" x14ac:dyDescent="0.3">
      <c r="A861" t="s">
        <v>526</v>
      </c>
      <c r="B861" s="1">
        <v>2</v>
      </c>
      <c r="C861" s="1" t="s">
        <v>29</v>
      </c>
      <c r="D861" s="1">
        <v>10</v>
      </c>
      <c r="E861" s="1">
        <v>0.2</v>
      </c>
      <c r="F861" s="1" t="s">
        <v>0</v>
      </c>
      <c r="G861" s="122">
        <v>835</v>
      </c>
      <c r="H861" s="123">
        <v>0</v>
      </c>
      <c r="I861" s="124">
        <v>376.85</v>
      </c>
      <c r="J861" s="125">
        <v>1</v>
      </c>
      <c r="K861" s="127">
        <f>IF(Model_dem!$G861="---","---",(Model_dem!$G861/L861)-1)</f>
        <v>1.8292682926829285E-2</v>
      </c>
      <c r="L861" s="77">
        <f>IF(AND(Model_dem!$B861=0,Model_dem!$D861=0),Model_dem!$G861,L860)</f>
        <v>820</v>
      </c>
      <c r="M861" s="78" t="str">
        <f t="shared" si="13"/>
        <v>Knapsack</v>
      </c>
      <c r="N861" s="22"/>
    </row>
    <row r="862" spans="1:14" x14ac:dyDescent="0.3">
      <c r="A862" t="s">
        <v>526</v>
      </c>
      <c r="B862" s="1">
        <v>2</v>
      </c>
      <c r="C862" s="1" t="s">
        <v>29</v>
      </c>
      <c r="D862" s="1">
        <v>25</v>
      </c>
      <c r="E862" s="1">
        <v>0.05</v>
      </c>
      <c r="F862" s="1" t="s">
        <v>0</v>
      </c>
      <c r="G862" s="122">
        <v>822</v>
      </c>
      <c r="H862" s="123">
        <v>0</v>
      </c>
      <c r="I862" s="124">
        <v>327.8</v>
      </c>
      <c r="J862" s="125">
        <v>0.45700000000000002</v>
      </c>
      <c r="K862" s="127">
        <f>IF(Model_dem!$G862="---","---",(Model_dem!$G862/L862)-1)</f>
        <v>2.4390243902439046E-3</v>
      </c>
      <c r="L862" s="77">
        <f>IF(AND(Model_dem!$B862=0,Model_dem!$D862=0),Model_dem!$G862,L861)</f>
        <v>820</v>
      </c>
      <c r="M862" s="78" t="str">
        <f t="shared" si="13"/>
        <v>Knapsack</v>
      </c>
      <c r="N862" s="22"/>
    </row>
    <row r="863" spans="1:14" x14ac:dyDescent="0.3">
      <c r="A863" t="s">
        <v>526</v>
      </c>
      <c r="B863" s="1">
        <v>2</v>
      </c>
      <c r="C863" s="1" t="s">
        <v>29</v>
      </c>
      <c r="D863" s="1">
        <v>25</v>
      </c>
      <c r="E863" s="1">
        <v>0.1</v>
      </c>
      <c r="F863" s="1" t="s">
        <v>0</v>
      </c>
      <c r="G863" s="122">
        <v>835</v>
      </c>
      <c r="H863" s="123">
        <v>0</v>
      </c>
      <c r="I863" s="124">
        <v>641.83000000000004</v>
      </c>
      <c r="J863" s="125">
        <v>0.02</v>
      </c>
      <c r="K863" s="127">
        <f>IF(Model_dem!$G863="---","---",(Model_dem!$G863/L863)-1)</f>
        <v>1.8292682926829285E-2</v>
      </c>
      <c r="L863" s="77">
        <f>IF(AND(Model_dem!$B863=0,Model_dem!$D863=0),Model_dem!$G863,L862)</f>
        <v>820</v>
      </c>
      <c r="M863" s="78" t="str">
        <f t="shared" si="13"/>
        <v>Knapsack</v>
      </c>
      <c r="N863" s="22"/>
    </row>
    <row r="864" spans="1:14" x14ac:dyDescent="0.3">
      <c r="A864" t="s">
        <v>526</v>
      </c>
      <c r="B864" s="1">
        <v>2</v>
      </c>
      <c r="C864" s="1" t="s">
        <v>29</v>
      </c>
      <c r="D864" s="1">
        <v>25</v>
      </c>
      <c r="E864" s="1">
        <v>0.15</v>
      </c>
      <c r="F864" s="1" t="s">
        <v>0</v>
      </c>
      <c r="G864" s="122">
        <v>843</v>
      </c>
      <c r="H864" s="123">
        <v>0</v>
      </c>
      <c r="I864" s="124">
        <v>951.81</v>
      </c>
      <c r="J864" s="125">
        <v>0.90700000000000003</v>
      </c>
      <c r="K864" s="127">
        <f>IF(Model_dem!$G864="---","---",(Model_dem!$G864/L864)-1)</f>
        <v>2.8048780487804903E-2</v>
      </c>
      <c r="L864" s="77">
        <f>IF(AND(Model_dem!$B864=0,Model_dem!$D864=0),Model_dem!$G864,L863)</f>
        <v>820</v>
      </c>
      <c r="M864" s="78" t="str">
        <f t="shared" si="13"/>
        <v>Knapsack</v>
      </c>
      <c r="N864" s="22"/>
    </row>
    <row r="865" spans="1:14" x14ac:dyDescent="0.3">
      <c r="A865" t="s">
        <v>526</v>
      </c>
      <c r="B865" s="1">
        <v>2</v>
      </c>
      <c r="C865" s="1" t="s">
        <v>29</v>
      </c>
      <c r="D865" s="1">
        <v>25</v>
      </c>
      <c r="E865" s="1">
        <v>0.2</v>
      </c>
      <c r="F865" s="1" t="s">
        <v>1</v>
      </c>
      <c r="G865" s="122">
        <v>890</v>
      </c>
      <c r="H865" s="123">
        <v>7.4999999999999997E-3</v>
      </c>
      <c r="I865" s="124">
        <v>3600.24</v>
      </c>
      <c r="J865" s="125">
        <v>1</v>
      </c>
      <c r="K865" s="127">
        <f>IF(Model_dem!$G865="---","---",(Model_dem!$G865/L865)-1)</f>
        <v>8.5365853658536661E-2</v>
      </c>
      <c r="L865" s="77">
        <f>IF(AND(Model_dem!$B865=0,Model_dem!$D865=0),Model_dem!$G865,L864)</f>
        <v>820</v>
      </c>
      <c r="M865" s="78" t="str">
        <f t="shared" si="13"/>
        <v>Knapsack</v>
      </c>
      <c r="N865" s="22"/>
    </row>
    <row r="866" spans="1:14" x14ac:dyDescent="0.3">
      <c r="A866" t="s">
        <v>526</v>
      </c>
      <c r="B866" s="1">
        <v>2</v>
      </c>
      <c r="C866" s="1" t="s">
        <v>29</v>
      </c>
      <c r="D866" s="1">
        <v>50</v>
      </c>
      <c r="E866" s="1">
        <v>0.05</v>
      </c>
      <c r="F866" s="1" t="s">
        <v>0</v>
      </c>
      <c r="G866" s="122">
        <v>833</v>
      </c>
      <c r="H866" s="123">
        <v>0</v>
      </c>
      <c r="I866" s="124">
        <v>318.33999999999997</v>
      </c>
      <c r="J866" s="125">
        <v>0</v>
      </c>
      <c r="K866" s="127">
        <f>IF(Model_dem!$G866="---","---",(Model_dem!$G866/L866)-1)</f>
        <v>1.585365853658538E-2</v>
      </c>
      <c r="L866" s="77">
        <f>IF(AND(Model_dem!$B866=0,Model_dem!$D866=0),Model_dem!$G866,L865)</f>
        <v>820</v>
      </c>
      <c r="M866" s="78" t="str">
        <f t="shared" si="13"/>
        <v>Knapsack</v>
      </c>
      <c r="N866" s="22"/>
    </row>
    <row r="867" spans="1:14" x14ac:dyDescent="0.3">
      <c r="A867" t="s">
        <v>526</v>
      </c>
      <c r="B867" s="1">
        <v>2</v>
      </c>
      <c r="C867" s="1" t="s">
        <v>29</v>
      </c>
      <c r="D867" s="1">
        <v>50</v>
      </c>
      <c r="E867" s="1">
        <v>0.1</v>
      </c>
      <c r="F867" s="1" t="s">
        <v>0</v>
      </c>
      <c r="G867" s="122">
        <v>850</v>
      </c>
      <c r="H867" s="123">
        <v>0</v>
      </c>
      <c r="I867" s="124">
        <v>692.34</v>
      </c>
      <c r="J867" s="125">
        <v>2.3E-2</v>
      </c>
      <c r="K867" s="127">
        <f>IF(Model_dem!$G867="---","---",(Model_dem!$G867/L867)-1)</f>
        <v>3.6585365853658569E-2</v>
      </c>
      <c r="L867" s="77">
        <f>IF(AND(Model_dem!$B867=0,Model_dem!$D867=0),Model_dem!$G867,L866)</f>
        <v>820</v>
      </c>
      <c r="M867" s="78" t="str">
        <f t="shared" si="13"/>
        <v>Knapsack</v>
      </c>
      <c r="N867" s="22"/>
    </row>
    <row r="868" spans="1:14" x14ac:dyDescent="0.3">
      <c r="A868" t="s">
        <v>526</v>
      </c>
      <c r="B868" s="1">
        <v>2</v>
      </c>
      <c r="C868" s="1" t="s">
        <v>29</v>
      </c>
      <c r="D868" s="1">
        <v>50</v>
      </c>
      <c r="E868" s="1">
        <v>0.15</v>
      </c>
      <c r="F868" s="1" t="s">
        <v>2</v>
      </c>
      <c r="G868" s="122" t="s">
        <v>3</v>
      </c>
      <c r="H868" s="123" t="s">
        <v>3</v>
      </c>
      <c r="I868" s="124">
        <v>3600.09</v>
      </c>
      <c r="J868" s="122"/>
      <c r="K868" s="127" t="str">
        <f>IF(Model_dem!$G868="---","---",(Model_dem!$G868/L868)-1)</f>
        <v>---</v>
      </c>
      <c r="L868" s="77">
        <f>IF(AND(Model_dem!$B868=0,Model_dem!$D868=0),Model_dem!$G868,L867)</f>
        <v>820</v>
      </c>
      <c r="M868" s="78" t="str">
        <f t="shared" si="13"/>
        <v>Knapsack</v>
      </c>
      <c r="N868" s="22"/>
    </row>
    <row r="869" spans="1:14" x14ac:dyDescent="0.3">
      <c r="A869" t="s">
        <v>526</v>
      </c>
      <c r="B869" s="1">
        <v>2</v>
      </c>
      <c r="C869" s="1" t="s">
        <v>29</v>
      </c>
      <c r="D869" s="1">
        <v>50</v>
      </c>
      <c r="E869" s="1">
        <v>0.2</v>
      </c>
      <c r="F869" s="1" t="s">
        <v>4</v>
      </c>
      <c r="G869" s="122" t="s">
        <v>3</v>
      </c>
      <c r="H869" s="123" t="s">
        <v>3</v>
      </c>
      <c r="I869" s="124">
        <v>0.54</v>
      </c>
      <c r="J869" s="122"/>
      <c r="K869" s="127" t="str">
        <f>IF(Model_dem!$G869="---","---",(Model_dem!$G869/L869)-1)</f>
        <v>---</v>
      </c>
      <c r="L869" s="77">
        <f>IF(AND(Model_dem!$B869=0,Model_dem!$D869=0),Model_dem!$G869,L868)</f>
        <v>820</v>
      </c>
      <c r="M869" s="78" t="str">
        <f t="shared" si="13"/>
        <v>Knapsack</v>
      </c>
      <c r="N869" s="22"/>
    </row>
    <row r="870" spans="1:14" hidden="1" x14ac:dyDescent="0.3">
      <c r="A870" t="s">
        <v>526</v>
      </c>
      <c r="B870" s="1">
        <v>3</v>
      </c>
      <c r="C870" s="1" t="s">
        <v>1930</v>
      </c>
      <c r="D870" s="1">
        <v>0</v>
      </c>
      <c r="E870" s="1">
        <v>0.05</v>
      </c>
      <c r="F870" s="1" t="s">
        <v>4</v>
      </c>
      <c r="G870" s="1" t="s">
        <v>3</v>
      </c>
      <c r="H870" s="75" t="s">
        <v>3</v>
      </c>
      <c r="I870" s="1">
        <v>0.28999999999999998</v>
      </c>
      <c r="J870" s="1"/>
      <c r="K870" s="113" t="str">
        <f>IF(Model_dem!$G870="---","---",(Model_dem!$G870/L870)-1)</f>
        <v>---</v>
      </c>
      <c r="L870" s="77">
        <f>IF(AND(Model_dem!$B870=0,Model_dem!$D870=0),Model_dem!$G870,L869)</f>
        <v>820</v>
      </c>
      <c r="M870" s="78" t="str">
        <f t="shared" si="13"/>
        <v>Factor Model</v>
      </c>
      <c r="N870" s="22"/>
    </row>
    <row r="871" spans="1:14" hidden="1" x14ac:dyDescent="0.3">
      <c r="A871" t="s">
        <v>526</v>
      </c>
      <c r="B871" s="1">
        <v>3</v>
      </c>
      <c r="C871" s="1" t="s">
        <v>1930</v>
      </c>
      <c r="D871" s="1">
        <v>0</v>
      </c>
      <c r="E871" s="1">
        <v>0.1</v>
      </c>
      <c r="F871" s="1" t="s">
        <v>4</v>
      </c>
      <c r="G871" s="1" t="s">
        <v>3</v>
      </c>
      <c r="H871" s="75" t="s">
        <v>3</v>
      </c>
      <c r="I871" s="1">
        <v>0.26</v>
      </c>
      <c r="J871" s="1"/>
      <c r="K871" s="113" t="str">
        <f>IF(Model_dem!$G871="---","---",(Model_dem!$G871/L871)-1)</f>
        <v>---</v>
      </c>
      <c r="L871" s="77">
        <f>IF(AND(Model_dem!$B871=0,Model_dem!$D871=0),Model_dem!$G871,L870)</f>
        <v>820</v>
      </c>
      <c r="M871" s="78" t="str">
        <f t="shared" si="13"/>
        <v>Factor Model</v>
      </c>
      <c r="N871" s="22"/>
    </row>
    <row r="872" spans="1:14" hidden="1" x14ac:dyDescent="0.3">
      <c r="A872" t="s">
        <v>526</v>
      </c>
      <c r="B872" s="1">
        <v>3</v>
      </c>
      <c r="C872" s="1" t="s">
        <v>1930</v>
      </c>
      <c r="D872" s="1">
        <v>0</v>
      </c>
      <c r="E872" s="1">
        <v>0.15</v>
      </c>
      <c r="F872" s="1" t="s">
        <v>4</v>
      </c>
      <c r="G872" s="1" t="s">
        <v>3</v>
      </c>
      <c r="H872" s="75" t="s">
        <v>3</v>
      </c>
      <c r="I872" s="1">
        <v>0.31</v>
      </c>
      <c r="J872" s="1"/>
      <c r="K872" s="113" t="str">
        <f>IF(Model_dem!$G872="---","---",(Model_dem!$G872/L872)-1)</f>
        <v>---</v>
      </c>
      <c r="L872" s="77">
        <f>IF(AND(Model_dem!$B872=0,Model_dem!$D872=0),Model_dem!$G872,L871)</f>
        <v>820</v>
      </c>
      <c r="M872" s="78" t="str">
        <f t="shared" si="13"/>
        <v>Factor Model</v>
      </c>
      <c r="N872" s="22"/>
    </row>
    <row r="873" spans="1:14" hidden="1" x14ac:dyDescent="0.3">
      <c r="A873" t="s">
        <v>526</v>
      </c>
      <c r="B873" s="1">
        <v>3</v>
      </c>
      <c r="C873" s="1" t="s">
        <v>1930</v>
      </c>
      <c r="D873" s="1">
        <v>0</v>
      </c>
      <c r="E873" s="1">
        <v>0.2</v>
      </c>
      <c r="F873" s="1" t="s">
        <v>4</v>
      </c>
      <c r="G873" s="1" t="s">
        <v>3</v>
      </c>
      <c r="H873" s="75" t="s">
        <v>3</v>
      </c>
      <c r="I873" s="1">
        <v>0.21</v>
      </c>
      <c r="J873" s="1"/>
      <c r="K873" s="113" t="str">
        <f>IF(Model_dem!$G873="---","---",(Model_dem!$G873/L873)-1)</f>
        <v>---</v>
      </c>
      <c r="L873" s="77">
        <f>IF(AND(Model_dem!$B873=0,Model_dem!$D873=0),Model_dem!$G873,L872)</f>
        <v>820</v>
      </c>
      <c r="M873" s="78" t="str">
        <f t="shared" si="13"/>
        <v>Factor Model</v>
      </c>
      <c r="N873" s="22"/>
    </row>
    <row r="874" spans="1:14" hidden="1" x14ac:dyDescent="0.3">
      <c r="A874" t="s">
        <v>526</v>
      </c>
      <c r="B874" s="1">
        <v>3</v>
      </c>
      <c r="C874" s="1" t="s">
        <v>1930</v>
      </c>
      <c r="D874" s="1">
        <v>10</v>
      </c>
      <c r="E874" s="1">
        <v>0.05</v>
      </c>
      <c r="F874" s="1" t="s">
        <v>4</v>
      </c>
      <c r="G874" s="1" t="s">
        <v>3</v>
      </c>
      <c r="H874" s="75" t="s">
        <v>3</v>
      </c>
      <c r="I874" s="1">
        <v>0.24</v>
      </c>
      <c r="J874" s="1"/>
      <c r="K874" s="113" t="str">
        <f>IF(Model_dem!$G874="---","---",(Model_dem!$G874/L874)-1)</f>
        <v>---</v>
      </c>
      <c r="L874" s="77">
        <f>IF(AND(Model_dem!$B874=0,Model_dem!$D874=0),Model_dem!$G874,L873)</f>
        <v>820</v>
      </c>
      <c r="M874" s="78" t="str">
        <f t="shared" si="13"/>
        <v>Factor Model</v>
      </c>
      <c r="N874" s="22"/>
    </row>
    <row r="875" spans="1:14" hidden="1" x14ac:dyDescent="0.3">
      <c r="A875" t="s">
        <v>526</v>
      </c>
      <c r="B875" s="1">
        <v>3</v>
      </c>
      <c r="C875" s="1" t="s">
        <v>1930</v>
      </c>
      <c r="D875" s="1">
        <v>10</v>
      </c>
      <c r="E875" s="1">
        <v>0.1</v>
      </c>
      <c r="F875" s="1" t="s">
        <v>4</v>
      </c>
      <c r="G875" s="1" t="s">
        <v>3</v>
      </c>
      <c r="H875" s="75" t="s">
        <v>3</v>
      </c>
      <c r="I875" s="1">
        <v>0.19</v>
      </c>
      <c r="J875" s="1"/>
      <c r="K875" s="113" t="str">
        <f>IF(Model_dem!$G875="---","---",(Model_dem!$G875/L875)-1)</f>
        <v>---</v>
      </c>
      <c r="L875" s="77">
        <f>IF(AND(Model_dem!$B875=0,Model_dem!$D875=0),Model_dem!$G875,L874)</f>
        <v>820</v>
      </c>
      <c r="M875" s="78" t="str">
        <f t="shared" si="13"/>
        <v>Factor Model</v>
      </c>
      <c r="N875" s="22"/>
    </row>
    <row r="876" spans="1:14" hidden="1" x14ac:dyDescent="0.3">
      <c r="A876" t="s">
        <v>526</v>
      </c>
      <c r="B876" s="1">
        <v>3</v>
      </c>
      <c r="C876" s="1" t="s">
        <v>1930</v>
      </c>
      <c r="D876" s="1">
        <v>10</v>
      </c>
      <c r="E876" s="1">
        <v>0.15</v>
      </c>
      <c r="F876" s="1" t="s">
        <v>4</v>
      </c>
      <c r="G876" s="1" t="s">
        <v>3</v>
      </c>
      <c r="H876" s="75" t="s">
        <v>3</v>
      </c>
      <c r="I876" s="1">
        <v>0.25</v>
      </c>
      <c r="J876" s="1"/>
      <c r="K876" s="113" t="str">
        <f>IF(Model_dem!$G876="---","---",(Model_dem!$G876/L876)-1)</f>
        <v>---</v>
      </c>
      <c r="L876" s="77">
        <f>IF(AND(Model_dem!$B876=0,Model_dem!$D876=0),Model_dem!$G876,L875)</f>
        <v>820</v>
      </c>
      <c r="M876" s="78" t="str">
        <f t="shared" si="13"/>
        <v>Factor Model</v>
      </c>
      <c r="N876" s="22"/>
    </row>
    <row r="877" spans="1:14" hidden="1" x14ac:dyDescent="0.3">
      <c r="A877" t="s">
        <v>526</v>
      </c>
      <c r="B877" s="1">
        <v>3</v>
      </c>
      <c r="C877" s="1" t="s">
        <v>1930</v>
      </c>
      <c r="D877" s="1">
        <v>10</v>
      </c>
      <c r="E877" s="1">
        <v>0.2</v>
      </c>
      <c r="F877" s="1" t="s">
        <v>4</v>
      </c>
      <c r="G877" s="1" t="s">
        <v>3</v>
      </c>
      <c r="H877" s="75" t="s">
        <v>3</v>
      </c>
      <c r="I877" s="1">
        <v>0.28000000000000003</v>
      </c>
      <c r="J877" s="1"/>
      <c r="K877" s="113" t="str">
        <f>IF(Model_dem!$G877="---","---",(Model_dem!$G877/L877)-1)</f>
        <v>---</v>
      </c>
      <c r="L877" s="77">
        <f>IF(AND(Model_dem!$B877=0,Model_dem!$D877=0),Model_dem!$G877,L876)</f>
        <v>820</v>
      </c>
      <c r="M877" s="78" t="str">
        <f t="shared" si="13"/>
        <v>Factor Model</v>
      </c>
      <c r="N877" s="22"/>
    </row>
    <row r="878" spans="1:14" hidden="1" x14ac:dyDescent="0.3">
      <c r="A878" t="s">
        <v>526</v>
      </c>
      <c r="B878" s="1">
        <v>3</v>
      </c>
      <c r="C878" s="1" t="s">
        <v>1930</v>
      </c>
      <c r="D878" s="1">
        <v>25</v>
      </c>
      <c r="E878" s="1">
        <v>0.05</v>
      </c>
      <c r="F878" s="1" t="s">
        <v>4</v>
      </c>
      <c r="G878" s="1" t="s">
        <v>3</v>
      </c>
      <c r="H878" s="75" t="s">
        <v>3</v>
      </c>
      <c r="I878" s="1">
        <v>0.35</v>
      </c>
      <c r="J878" s="1"/>
      <c r="K878" s="113" t="str">
        <f>IF(Model_dem!$G878="---","---",(Model_dem!$G878/L878)-1)</f>
        <v>---</v>
      </c>
      <c r="L878" s="77">
        <f>IF(AND(Model_dem!$B878=0,Model_dem!$D878=0),Model_dem!$G878,L877)</f>
        <v>820</v>
      </c>
      <c r="M878" s="78" t="str">
        <f t="shared" si="13"/>
        <v>Factor Model</v>
      </c>
      <c r="N878" s="22"/>
    </row>
    <row r="879" spans="1:14" hidden="1" x14ac:dyDescent="0.3">
      <c r="A879" t="s">
        <v>526</v>
      </c>
      <c r="B879" s="1">
        <v>3</v>
      </c>
      <c r="C879" s="1" t="s">
        <v>1930</v>
      </c>
      <c r="D879" s="1">
        <v>25</v>
      </c>
      <c r="E879" s="1">
        <v>0.1</v>
      </c>
      <c r="F879" s="1" t="s">
        <v>4</v>
      </c>
      <c r="G879" s="1" t="s">
        <v>3</v>
      </c>
      <c r="H879" s="75" t="s">
        <v>3</v>
      </c>
      <c r="I879" s="1">
        <v>0.27</v>
      </c>
      <c r="J879" s="1"/>
      <c r="K879" s="113" t="str">
        <f>IF(Model_dem!$G879="---","---",(Model_dem!$G879/L879)-1)</f>
        <v>---</v>
      </c>
      <c r="L879" s="77">
        <f>IF(AND(Model_dem!$B879=0,Model_dem!$D879=0),Model_dem!$G879,L878)</f>
        <v>820</v>
      </c>
      <c r="M879" s="78" t="str">
        <f t="shared" si="13"/>
        <v>Factor Model</v>
      </c>
      <c r="N879" s="22"/>
    </row>
    <row r="880" spans="1:14" hidden="1" x14ac:dyDescent="0.3">
      <c r="A880" t="s">
        <v>526</v>
      </c>
      <c r="B880" s="1">
        <v>3</v>
      </c>
      <c r="C880" s="1" t="s">
        <v>1930</v>
      </c>
      <c r="D880" s="1">
        <v>25</v>
      </c>
      <c r="E880" s="1">
        <v>0.15</v>
      </c>
      <c r="F880" s="1" t="s">
        <v>4</v>
      </c>
      <c r="G880" s="1" t="s">
        <v>3</v>
      </c>
      <c r="H880" s="75" t="s">
        <v>3</v>
      </c>
      <c r="I880" s="1">
        <v>0.38</v>
      </c>
      <c r="J880" s="1"/>
      <c r="K880" s="113" t="str">
        <f>IF(Model_dem!$G880="---","---",(Model_dem!$G880/L880)-1)</f>
        <v>---</v>
      </c>
      <c r="L880" s="77">
        <f>IF(AND(Model_dem!$B880=0,Model_dem!$D880=0),Model_dem!$G880,L879)</f>
        <v>820</v>
      </c>
      <c r="M880" s="78" t="str">
        <f t="shared" si="13"/>
        <v>Factor Model</v>
      </c>
      <c r="N880" s="22"/>
    </row>
    <row r="881" spans="1:14" hidden="1" x14ac:dyDescent="0.3">
      <c r="A881" t="s">
        <v>526</v>
      </c>
      <c r="B881" s="1">
        <v>3</v>
      </c>
      <c r="C881" s="1" t="s">
        <v>1930</v>
      </c>
      <c r="D881" s="1">
        <v>25</v>
      </c>
      <c r="E881" s="1">
        <v>0.2</v>
      </c>
      <c r="F881" s="1" t="s">
        <v>4</v>
      </c>
      <c r="G881" s="1" t="s">
        <v>3</v>
      </c>
      <c r="H881" s="75" t="s">
        <v>3</v>
      </c>
      <c r="I881" s="1">
        <v>0.27</v>
      </c>
      <c r="J881" s="1"/>
      <c r="K881" s="113" t="str">
        <f>IF(Model_dem!$G881="---","---",(Model_dem!$G881/L881)-1)</f>
        <v>---</v>
      </c>
      <c r="L881" s="77">
        <f>IF(AND(Model_dem!$B881=0,Model_dem!$D881=0),Model_dem!$G881,L880)</f>
        <v>820</v>
      </c>
      <c r="M881" s="78" t="str">
        <f t="shared" si="13"/>
        <v>Factor Model</v>
      </c>
      <c r="N881" s="22"/>
    </row>
    <row r="882" spans="1:14" hidden="1" x14ac:dyDescent="0.3">
      <c r="A882" t="s">
        <v>526</v>
      </c>
      <c r="B882" s="1">
        <v>3</v>
      </c>
      <c r="C882" s="1" t="s">
        <v>1930</v>
      </c>
      <c r="D882" s="1">
        <v>50</v>
      </c>
      <c r="E882" s="1">
        <v>0.05</v>
      </c>
      <c r="F882" s="1" t="s">
        <v>4</v>
      </c>
      <c r="G882" s="1" t="s">
        <v>3</v>
      </c>
      <c r="H882" s="75" t="s">
        <v>3</v>
      </c>
      <c r="I882" s="1">
        <v>0.22</v>
      </c>
      <c r="J882" s="1"/>
      <c r="K882" s="113" t="str">
        <f>IF(Model_dem!$G882="---","---",(Model_dem!$G882/L882)-1)</f>
        <v>---</v>
      </c>
      <c r="L882" s="77">
        <f>IF(AND(Model_dem!$B882=0,Model_dem!$D882=0),Model_dem!$G882,L881)</f>
        <v>820</v>
      </c>
      <c r="M882" s="78" t="str">
        <f t="shared" si="13"/>
        <v>Factor Model</v>
      </c>
      <c r="N882" s="22"/>
    </row>
    <row r="883" spans="1:14" hidden="1" x14ac:dyDescent="0.3">
      <c r="A883" t="s">
        <v>526</v>
      </c>
      <c r="B883" s="1">
        <v>3</v>
      </c>
      <c r="C883" s="1" t="s">
        <v>1930</v>
      </c>
      <c r="D883" s="1">
        <v>50</v>
      </c>
      <c r="E883" s="1">
        <v>0.1</v>
      </c>
      <c r="F883" s="1" t="s">
        <v>4</v>
      </c>
      <c r="G883" s="1" t="s">
        <v>3</v>
      </c>
      <c r="H883" s="75" t="s">
        <v>3</v>
      </c>
      <c r="I883" s="1">
        <v>0.21</v>
      </c>
      <c r="J883" s="1"/>
      <c r="K883" s="113" t="str">
        <f>IF(Model_dem!$G883="---","---",(Model_dem!$G883/L883)-1)</f>
        <v>---</v>
      </c>
      <c r="L883" s="77">
        <f>IF(AND(Model_dem!$B883=0,Model_dem!$D883=0),Model_dem!$G883,L882)</f>
        <v>820</v>
      </c>
      <c r="M883" s="78" t="str">
        <f t="shared" si="13"/>
        <v>Factor Model</v>
      </c>
      <c r="N883" s="22"/>
    </row>
    <row r="884" spans="1:14" hidden="1" x14ac:dyDescent="0.3">
      <c r="A884" t="s">
        <v>526</v>
      </c>
      <c r="B884" s="1">
        <v>3</v>
      </c>
      <c r="C884" s="1" t="s">
        <v>1930</v>
      </c>
      <c r="D884" s="1">
        <v>50</v>
      </c>
      <c r="E884" s="1">
        <v>0.15</v>
      </c>
      <c r="F884" s="1" t="s">
        <v>4</v>
      </c>
      <c r="G884" s="1" t="s">
        <v>3</v>
      </c>
      <c r="H884" s="75" t="s">
        <v>3</v>
      </c>
      <c r="I884" s="1">
        <v>0.26</v>
      </c>
      <c r="J884" s="1"/>
      <c r="K884" s="113" t="str">
        <f>IF(Model_dem!$G884="---","---",(Model_dem!$G884/L884)-1)</f>
        <v>---</v>
      </c>
      <c r="L884" s="77">
        <f>IF(AND(Model_dem!$B884=0,Model_dem!$D884=0),Model_dem!$G884,L883)</f>
        <v>820</v>
      </c>
      <c r="M884" s="78" t="str">
        <f t="shared" si="13"/>
        <v>Factor Model</v>
      </c>
      <c r="N884" s="22"/>
    </row>
    <row r="885" spans="1:14" hidden="1" x14ac:dyDescent="0.3">
      <c r="A885" t="s">
        <v>526</v>
      </c>
      <c r="B885" s="1">
        <v>3</v>
      </c>
      <c r="C885" s="1" t="s">
        <v>1930</v>
      </c>
      <c r="D885" s="1">
        <v>50</v>
      </c>
      <c r="E885" s="1">
        <v>0.2</v>
      </c>
      <c r="F885" s="1" t="s">
        <v>4</v>
      </c>
      <c r="G885" s="1" t="s">
        <v>3</v>
      </c>
      <c r="H885" s="75" t="s">
        <v>3</v>
      </c>
      <c r="I885" s="1">
        <v>0.27</v>
      </c>
      <c r="J885" s="1"/>
      <c r="K885" s="113" t="str">
        <f>IF(Model_dem!$G885="---","---",(Model_dem!$G885/L885)-1)</f>
        <v>---</v>
      </c>
      <c r="L885" s="77">
        <f>IF(AND(Model_dem!$B885=0,Model_dem!$D885=0),Model_dem!$G885,L884)</f>
        <v>820</v>
      </c>
      <c r="M885" s="78" t="str">
        <f t="shared" si="13"/>
        <v>Factor Model</v>
      </c>
      <c r="N885" s="22"/>
    </row>
    <row r="886" spans="1:14" x14ac:dyDescent="0.3">
      <c r="A886" t="s">
        <v>518</v>
      </c>
      <c r="B886" s="1">
        <v>0</v>
      </c>
      <c r="C886" s="1" t="s">
        <v>27</v>
      </c>
      <c r="D886" s="1">
        <v>0</v>
      </c>
      <c r="E886" s="1">
        <v>0.05</v>
      </c>
      <c r="F886" s="1" t="s">
        <v>0</v>
      </c>
      <c r="G886" s="122">
        <v>1043</v>
      </c>
      <c r="H886" s="123">
        <v>0</v>
      </c>
      <c r="I886" s="124">
        <v>1262.17</v>
      </c>
      <c r="J886" s="125">
        <v>1</v>
      </c>
      <c r="K886" s="127">
        <f>IF(Model_dem!$G886="---","---",(Model_dem!$G886/L886)-1)</f>
        <v>0</v>
      </c>
      <c r="L886" s="77">
        <f>IF(AND(Model_dem!$B886=0,Model_dem!$D886=0),Model_dem!$G886,L885)</f>
        <v>1043</v>
      </c>
      <c r="M886" s="78" t="str">
        <f t="shared" si="13"/>
        <v>Deterministic</v>
      </c>
      <c r="N886" s="22"/>
    </row>
    <row r="887" spans="1:14" x14ac:dyDescent="0.3">
      <c r="A887" t="s">
        <v>518</v>
      </c>
      <c r="B887" s="1">
        <v>0</v>
      </c>
      <c r="C887" s="1" t="s">
        <v>27</v>
      </c>
      <c r="D887" s="1">
        <v>0</v>
      </c>
      <c r="E887" s="1">
        <v>0.1</v>
      </c>
      <c r="F887" s="1" t="s">
        <v>0</v>
      </c>
      <c r="G887" s="122">
        <v>1043</v>
      </c>
      <c r="H887" s="123">
        <v>0</v>
      </c>
      <c r="I887" s="124">
        <v>1258.47</v>
      </c>
      <c r="J887" s="125">
        <v>1</v>
      </c>
      <c r="K887" s="127">
        <f>IF(Model_dem!$G887="---","---",(Model_dem!$G887/L887)-1)</f>
        <v>0</v>
      </c>
      <c r="L887" s="77">
        <f>IF(AND(Model_dem!$B887=0,Model_dem!$D887=0),Model_dem!$G887,L886)</f>
        <v>1043</v>
      </c>
      <c r="M887" s="78" t="str">
        <f t="shared" si="13"/>
        <v>Deterministic</v>
      </c>
      <c r="N887" s="22"/>
    </row>
    <row r="888" spans="1:14" x14ac:dyDescent="0.3">
      <c r="A888" t="s">
        <v>518</v>
      </c>
      <c r="B888" s="1">
        <v>0</v>
      </c>
      <c r="C888" s="1" t="s">
        <v>27</v>
      </c>
      <c r="D888" s="1">
        <v>0</v>
      </c>
      <c r="E888" s="1">
        <v>0.15</v>
      </c>
      <c r="F888" s="1" t="s">
        <v>0</v>
      </c>
      <c r="G888" s="122">
        <v>1043</v>
      </c>
      <c r="H888" s="123">
        <v>0</v>
      </c>
      <c r="I888" s="124">
        <v>1252.54</v>
      </c>
      <c r="J888" s="125">
        <v>1</v>
      </c>
      <c r="K888" s="127">
        <f>IF(Model_dem!$G888="---","---",(Model_dem!$G888/L888)-1)</f>
        <v>0</v>
      </c>
      <c r="L888" s="77">
        <f>IF(AND(Model_dem!$B888=0,Model_dem!$D888=0),Model_dem!$G888,L887)</f>
        <v>1043</v>
      </c>
      <c r="M888" s="78" t="str">
        <f t="shared" si="13"/>
        <v>Deterministic</v>
      </c>
      <c r="N888" s="22"/>
    </row>
    <row r="889" spans="1:14" x14ac:dyDescent="0.3">
      <c r="A889" t="s">
        <v>518</v>
      </c>
      <c r="B889" s="1">
        <v>0</v>
      </c>
      <c r="C889" s="1" t="s">
        <v>27</v>
      </c>
      <c r="D889" s="1">
        <v>0</v>
      </c>
      <c r="E889" s="1">
        <v>0.2</v>
      </c>
      <c r="F889" s="1" t="s">
        <v>0</v>
      </c>
      <c r="G889" s="122">
        <v>1043</v>
      </c>
      <c r="H889" s="123">
        <v>0</v>
      </c>
      <c r="I889" s="124">
        <v>1343.62</v>
      </c>
      <c r="J889" s="125">
        <v>1</v>
      </c>
      <c r="K889" s="127">
        <f>IF(Model_dem!$G889="---","---",(Model_dem!$G889/L889)-1)</f>
        <v>0</v>
      </c>
      <c r="L889" s="77">
        <f>IF(AND(Model_dem!$B889=0,Model_dem!$D889=0),Model_dem!$G889,L888)</f>
        <v>1043</v>
      </c>
      <c r="M889" s="78" t="str">
        <f t="shared" si="13"/>
        <v>Deterministic</v>
      </c>
      <c r="N889" s="22"/>
    </row>
    <row r="890" spans="1:14" x14ac:dyDescent="0.3">
      <c r="A890" t="s">
        <v>518</v>
      </c>
      <c r="B890" s="1">
        <v>1</v>
      </c>
      <c r="C890" s="1" t="s">
        <v>28</v>
      </c>
      <c r="D890" s="1">
        <v>5</v>
      </c>
      <c r="E890" s="1">
        <v>0.05</v>
      </c>
      <c r="F890" s="1" t="s">
        <v>0</v>
      </c>
      <c r="G890" s="122">
        <v>1045</v>
      </c>
      <c r="H890" s="123">
        <v>0</v>
      </c>
      <c r="I890" s="124">
        <v>733.3</v>
      </c>
      <c r="J890" s="125">
        <v>1</v>
      </c>
      <c r="K890" s="127">
        <f>IF(Model_dem!$G890="---","---",(Model_dem!$G890/L890)-1)</f>
        <v>1.9175455417066445E-3</v>
      </c>
      <c r="L890" s="77">
        <f>IF(AND(Model_dem!$B890=0,Model_dem!$D890=0),Model_dem!$G890,L889)</f>
        <v>1043</v>
      </c>
      <c r="M890" s="78" t="str">
        <f t="shared" si="13"/>
        <v>Cardinality-constrained</v>
      </c>
      <c r="N890" s="22"/>
    </row>
    <row r="891" spans="1:14" x14ac:dyDescent="0.3">
      <c r="A891" t="s">
        <v>518</v>
      </c>
      <c r="B891" s="1">
        <v>1</v>
      </c>
      <c r="C891" s="1" t="s">
        <v>28</v>
      </c>
      <c r="D891" s="1">
        <v>5</v>
      </c>
      <c r="E891" s="1">
        <v>0.1</v>
      </c>
      <c r="F891" s="1" t="s">
        <v>0</v>
      </c>
      <c r="G891" s="122">
        <v>1047</v>
      </c>
      <c r="H891" s="123">
        <v>0</v>
      </c>
      <c r="I891" s="124">
        <v>797.28</v>
      </c>
      <c r="J891" s="125">
        <v>0.998</v>
      </c>
      <c r="K891" s="127">
        <f>IF(Model_dem!$G891="---","---",(Model_dem!$G891/L891)-1)</f>
        <v>3.835091083413289E-3</v>
      </c>
      <c r="L891" s="77">
        <f>IF(AND(Model_dem!$B891=0,Model_dem!$D891=0),Model_dem!$G891,L890)</f>
        <v>1043</v>
      </c>
      <c r="M891" s="78" t="str">
        <f t="shared" si="13"/>
        <v>Cardinality-constrained</v>
      </c>
      <c r="N891" s="22"/>
    </row>
    <row r="892" spans="1:14" x14ac:dyDescent="0.3">
      <c r="A892" t="s">
        <v>518</v>
      </c>
      <c r="B892" s="1">
        <v>1</v>
      </c>
      <c r="C892" s="1" t="s">
        <v>28</v>
      </c>
      <c r="D892" s="1">
        <v>5</v>
      </c>
      <c r="E892" s="1">
        <v>0.15</v>
      </c>
      <c r="F892" s="1" t="s">
        <v>0</v>
      </c>
      <c r="G892" s="122">
        <v>1047</v>
      </c>
      <c r="H892" s="123">
        <v>0</v>
      </c>
      <c r="I892" s="124">
        <v>559.82000000000005</v>
      </c>
      <c r="J892" s="125">
        <v>1</v>
      </c>
      <c r="K892" s="127">
        <f>IF(Model_dem!$G892="---","---",(Model_dem!$G892/L892)-1)</f>
        <v>3.835091083413289E-3</v>
      </c>
      <c r="L892" s="77">
        <f>IF(AND(Model_dem!$B892=0,Model_dem!$D892=0),Model_dem!$G892,L891)</f>
        <v>1043</v>
      </c>
      <c r="M892" s="78" t="str">
        <f t="shared" si="13"/>
        <v>Cardinality-constrained</v>
      </c>
      <c r="N892" s="22"/>
    </row>
    <row r="893" spans="1:14" x14ac:dyDescent="0.3">
      <c r="A893" t="s">
        <v>518</v>
      </c>
      <c r="B893" s="1">
        <v>1</v>
      </c>
      <c r="C893" s="1" t="s">
        <v>28</v>
      </c>
      <c r="D893" s="1">
        <v>5</v>
      </c>
      <c r="E893" s="1">
        <v>0.2</v>
      </c>
      <c r="F893" s="1" t="s">
        <v>0</v>
      </c>
      <c r="G893" s="122">
        <v>1055</v>
      </c>
      <c r="H893" s="123">
        <v>0</v>
      </c>
      <c r="I893" s="124">
        <v>613.5</v>
      </c>
      <c r="J893" s="125">
        <v>1</v>
      </c>
      <c r="K893" s="127">
        <f>IF(Model_dem!$G893="---","---",(Model_dem!$G893/L893)-1)</f>
        <v>1.1505273250239645E-2</v>
      </c>
      <c r="L893" s="77">
        <f>IF(AND(Model_dem!$B893=0,Model_dem!$D893=0),Model_dem!$G893,L892)</f>
        <v>1043</v>
      </c>
      <c r="M893" s="78" t="str">
        <f t="shared" si="13"/>
        <v>Cardinality-constrained</v>
      </c>
      <c r="N893" s="22"/>
    </row>
    <row r="894" spans="1:14" x14ac:dyDescent="0.3">
      <c r="A894" t="s">
        <v>518</v>
      </c>
      <c r="B894" s="1">
        <v>1</v>
      </c>
      <c r="C894" s="1" t="s">
        <v>28</v>
      </c>
      <c r="D894" s="1">
        <v>10</v>
      </c>
      <c r="E894" s="1">
        <v>0.05</v>
      </c>
      <c r="F894" s="1" t="s">
        <v>0</v>
      </c>
      <c r="G894" s="122">
        <v>1045</v>
      </c>
      <c r="H894" s="123">
        <v>0</v>
      </c>
      <c r="I894" s="124">
        <v>738.36</v>
      </c>
      <c r="J894" s="125">
        <v>1</v>
      </c>
      <c r="K894" s="127">
        <f>IF(Model_dem!$G894="---","---",(Model_dem!$G894/L894)-1)</f>
        <v>1.9175455417066445E-3</v>
      </c>
      <c r="L894" s="77">
        <f>IF(AND(Model_dem!$B894=0,Model_dem!$D894=0),Model_dem!$G894,L893)</f>
        <v>1043</v>
      </c>
      <c r="M894" s="78" t="str">
        <f t="shared" si="13"/>
        <v>Cardinality-constrained</v>
      </c>
      <c r="N894" s="22"/>
    </row>
    <row r="895" spans="1:14" x14ac:dyDescent="0.3">
      <c r="A895" t="s">
        <v>518</v>
      </c>
      <c r="B895" s="1">
        <v>1</v>
      </c>
      <c r="C895" s="1" t="s">
        <v>28</v>
      </c>
      <c r="D895" s="1">
        <v>10</v>
      </c>
      <c r="E895" s="1">
        <v>0.1</v>
      </c>
      <c r="F895" s="1" t="s">
        <v>0</v>
      </c>
      <c r="G895" s="122">
        <v>1047</v>
      </c>
      <c r="H895" s="123">
        <v>0</v>
      </c>
      <c r="I895" s="124">
        <v>741.1</v>
      </c>
      <c r="J895" s="125">
        <v>0.998</v>
      </c>
      <c r="K895" s="127">
        <f>IF(Model_dem!$G895="---","---",(Model_dem!$G895/L895)-1)</f>
        <v>3.835091083413289E-3</v>
      </c>
      <c r="L895" s="77">
        <f>IF(AND(Model_dem!$B895=0,Model_dem!$D895=0),Model_dem!$G895,L894)</f>
        <v>1043</v>
      </c>
      <c r="M895" s="78" t="str">
        <f t="shared" si="13"/>
        <v>Cardinality-constrained</v>
      </c>
      <c r="N895" s="22"/>
    </row>
    <row r="896" spans="1:14" x14ac:dyDescent="0.3">
      <c r="A896" t="s">
        <v>518</v>
      </c>
      <c r="B896" s="1">
        <v>1</v>
      </c>
      <c r="C896" s="1" t="s">
        <v>28</v>
      </c>
      <c r="D896" s="1">
        <v>10</v>
      </c>
      <c r="E896" s="1">
        <v>0.15</v>
      </c>
      <c r="F896" s="1" t="s">
        <v>0</v>
      </c>
      <c r="G896" s="122">
        <v>1047</v>
      </c>
      <c r="H896" s="123">
        <v>0</v>
      </c>
      <c r="I896" s="124">
        <v>526.15</v>
      </c>
      <c r="J896" s="125">
        <v>1</v>
      </c>
      <c r="K896" s="127">
        <f>IF(Model_dem!$G896="---","---",(Model_dem!$G896/L896)-1)</f>
        <v>3.835091083413289E-3</v>
      </c>
      <c r="L896" s="77">
        <f>IF(AND(Model_dem!$B896=0,Model_dem!$D896=0),Model_dem!$G896,L895)</f>
        <v>1043</v>
      </c>
      <c r="M896" s="78" t="str">
        <f t="shared" si="13"/>
        <v>Cardinality-constrained</v>
      </c>
      <c r="N896" s="22"/>
    </row>
    <row r="897" spans="1:14" x14ac:dyDescent="0.3">
      <c r="A897" t="s">
        <v>518</v>
      </c>
      <c r="B897" s="1">
        <v>1</v>
      </c>
      <c r="C897" s="1" t="s">
        <v>28</v>
      </c>
      <c r="D897" s="1">
        <v>10</v>
      </c>
      <c r="E897" s="1">
        <v>0.2</v>
      </c>
      <c r="F897" s="1" t="s">
        <v>0</v>
      </c>
      <c r="G897" s="122">
        <v>1055</v>
      </c>
      <c r="H897" s="123">
        <v>0</v>
      </c>
      <c r="I897" s="124">
        <v>580.89</v>
      </c>
      <c r="J897" s="125">
        <v>1</v>
      </c>
      <c r="K897" s="127">
        <f>IF(Model_dem!$G897="---","---",(Model_dem!$G897/L897)-1)</f>
        <v>1.1505273250239645E-2</v>
      </c>
      <c r="L897" s="77">
        <f>IF(AND(Model_dem!$B897=0,Model_dem!$D897=0),Model_dem!$G897,L896)</f>
        <v>1043</v>
      </c>
      <c r="M897" s="78" t="str">
        <f t="shared" si="13"/>
        <v>Cardinality-constrained</v>
      </c>
      <c r="N897" s="22"/>
    </row>
    <row r="898" spans="1:14" x14ac:dyDescent="0.3">
      <c r="A898" t="s">
        <v>518</v>
      </c>
      <c r="B898" s="1">
        <v>1</v>
      </c>
      <c r="C898" s="1" t="s">
        <v>28</v>
      </c>
      <c r="D898" s="1">
        <v>25</v>
      </c>
      <c r="E898" s="1">
        <v>0.05</v>
      </c>
      <c r="F898" s="1" t="s">
        <v>0</v>
      </c>
      <c r="G898" s="122">
        <v>1047</v>
      </c>
      <c r="H898" s="123">
        <v>0</v>
      </c>
      <c r="I898" s="124">
        <v>629.79999999999995</v>
      </c>
      <c r="J898" s="125">
        <v>0.47599999999999998</v>
      </c>
      <c r="K898" s="127">
        <f>IF(Model_dem!$G898="---","---",(Model_dem!$G898/L898)-1)</f>
        <v>3.835091083413289E-3</v>
      </c>
      <c r="L898" s="77">
        <f>IF(AND(Model_dem!$B898=0,Model_dem!$D898=0),Model_dem!$G898,L897)</f>
        <v>1043</v>
      </c>
      <c r="M898" s="78" t="str">
        <f t="shared" si="13"/>
        <v>Cardinality-constrained</v>
      </c>
      <c r="N898" s="22"/>
    </row>
    <row r="899" spans="1:14" x14ac:dyDescent="0.3">
      <c r="A899" t="s">
        <v>518</v>
      </c>
      <c r="B899" s="1">
        <v>1</v>
      </c>
      <c r="C899" s="1" t="s">
        <v>28</v>
      </c>
      <c r="D899" s="1">
        <v>25</v>
      </c>
      <c r="E899" s="1">
        <v>0.1</v>
      </c>
      <c r="F899" s="1" t="s">
        <v>0</v>
      </c>
      <c r="G899" s="122">
        <v>1059</v>
      </c>
      <c r="H899" s="123">
        <v>0</v>
      </c>
      <c r="I899" s="124">
        <v>1110.3599999999999</v>
      </c>
      <c r="J899" s="125">
        <v>0.51600000000000001</v>
      </c>
      <c r="K899" s="127">
        <f>IF(Model_dem!$G899="---","---",(Model_dem!$G899/L899)-1)</f>
        <v>1.5340364333652934E-2</v>
      </c>
      <c r="L899" s="77">
        <f>IF(AND(Model_dem!$B899=0,Model_dem!$D899=0),Model_dem!$G899,L898)</f>
        <v>1043</v>
      </c>
      <c r="M899" s="78" t="str">
        <f t="shared" ref="M899:M962" si="14">IF(B899=0,"Deterministic",IF(B899=1,"Cardinality-constrained",IF(B899=2,"Knapsack","Factor Model")))</f>
        <v>Cardinality-constrained</v>
      </c>
      <c r="N899" s="22"/>
    </row>
    <row r="900" spans="1:14" x14ac:dyDescent="0.3">
      <c r="A900" t="s">
        <v>518</v>
      </c>
      <c r="B900" s="1">
        <v>1</v>
      </c>
      <c r="C900" s="1" t="s">
        <v>28</v>
      </c>
      <c r="D900" s="1">
        <v>25</v>
      </c>
      <c r="E900" s="1">
        <v>0.15</v>
      </c>
      <c r="F900" s="1" t="s">
        <v>0</v>
      </c>
      <c r="G900" s="122">
        <v>1076</v>
      </c>
      <c r="H900" s="123">
        <v>0</v>
      </c>
      <c r="I900" s="124">
        <v>2158.14</v>
      </c>
      <c r="J900" s="125">
        <v>0.71699999999999997</v>
      </c>
      <c r="K900" s="127">
        <f>IF(Model_dem!$G900="---","---",(Model_dem!$G900/L900)-1)</f>
        <v>3.163950143815919E-2</v>
      </c>
      <c r="L900" s="77">
        <f>IF(AND(Model_dem!$B900=0,Model_dem!$D900=0),Model_dem!$G900,L899)</f>
        <v>1043</v>
      </c>
      <c r="M900" s="78" t="str">
        <f t="shared" si="14"/>
        <v>Cardinality-constrained</v>
      </c>
      <c r="N900" s="22"/>
    </row>
    <row r="901" spans="1:14" x14ac:dyDescent="0.3">
      <c r="A901" t="s">
        <v>518</v>
      </c>
      <c r="B901" s="1">
        <v>1</v>
      </c>
      <c r="C901" s="1" t="s">
        <v>28</v>
      </c>
      <c r="D901" s="1">
        <v>25</v>
      </c>
      <c r="E901" s="1">
        <v>0.2</v>
      </c>
      <c r="F901" s="1" t="s">
        <v>0</v>
      </c>
      <c r="G901" s="122">
        <v>1095</v>
      </c>
      <c r="H901" s="123">
        <v>0</v>
      </c>
      <c r="I901" s="124">
        <v>3117.51</v>
      </c>
      <c r="J901" s="125">
        <v>0.92400000000000004</v>
      </c>
      <c r="K901" s="127">
        <f>IF(Model_dem!$G901="---","---",(Model_dem!$G901/L901)-1)</f>
        <v>4.985618408437209E-2</v>
      </c>
      <c r="L901" s="77">
        <f>IF(AND(Model_dem!$B901=0,Model_dem!$D901=0),Model_dem!$G901,L900)</f>
        <v>1043</v>
      </c>
      <c r="M901" s="78" t="str">
        <f t="shared" si="14"/>
        <v>Cardinality-constrained</v>
      </c>
      <c r="N901" s="22"/>
    </row>
    <row r="902" spans="1:14" x14ac:dyDescent="0.3">
      <c r="A902" t="s">
        <v>518</v>
      </c>
      <c r="B902" s="1">
        <v>1</v>
      </c>
      <c r="C902" s="1" t="s">
        <v>28</v>
      </c>
      <c r="D902" s="1">
        <v>50</v>
      </c>
      <c r="E902" s="1">
        <v>0.05</v>
      </c>
      <c r="F902" s="1" t="s">
        <v>0</v>
      </c>
      <c r="G902" s="122">
        <v>1058</v>
      </c>
      <c r="H902" s="123">
        <v>0</v>
      </c>
      <c r="I902" s="124">
        <v>1002.64</v>
      </c>
      <c r="J902" s="125">
        <v>0</v>
      </c>
      <c r="K902" s="127">
        <f>IF(Model_dem!$G902="---","---",(Model_dem!$G902/L902)-1)</f>
        <v>1.4381591562799612E-2</v>
      </c>
      <c r="L902" s="77">
        <f>IF(AND(Model_dem!$B902=0,Model_dem!$D902=0),Model_dem!$G902,L901)</f>
        <v>1043</v>
      </c>
      <c r="M902" s="78" t="str">
        <f t="shared" si="14"/>
        <v>Cardinality-constrained</v>
      </c>
      <c r="N902" s="22"/>
    </row>
    <row r="903" spans="1:14" x14ac:dyDescent="0.3">
      <c r="A903" t="s">
        <v>518</v>
      </c>
      <c r="B903" s="1">
        <v>1</v>
      </c>
      <c r="C903" s="1" t="s">
        <v>28</v>
      </c>
      <c r="D903" s="1">
        <v>50</v>
      </c>
      <c r="E903" s="1">
        <v>0.1</v>
      </c>
      <c r="F903" s="1" t="s">
        <v>0</v>
      </c>
      <c r="G903" s="122">
        <v>1076</v>
      </c>
      <c r="H903" s="123">
        <v>0</v>
      </c>
      <c r="I903" s="124">
        <v>2158.77</v>
      </c>
      <c r="J903" s="125">
        <v>0.01</v>
      </c>
      <c r="K903" s="127">
        <f>IF(Model_dem!$G903="---","---",(Model_dem!$G903/L903)-1)</f>
        <v>3.163950143815919E-2</v>
      </c>
      <c r="L903" s="77">
        <f>IF(AND(Model_dem!$B903=0,Model_dem!$D903=0),Model_dem!$G903,L902)</f>
        <v>1043</v>
      </c>
      <c r="M903" s="78" t="str">
        <f t="shared" si="14"/>
        <v>Cardinality-constrained</v>
      </c>
      <c r="N903" s="22"/>
    </row>
    <row r="904" spans="1:14" x14ac:dyDescent="0.3">
      <c r="A904" t="s">
        <v>518</v>
      </c>
      <c r="B904" s="1">
        <v>1</v>
      </c>
      <c r="C904" s="1" t="s">
        <v>28</v>
      </c>
      <c r="D904" s="1">
        <v>50</v>
      </c>
      <c r="E904" s="1">
        <v>0.15</v>
      </c>
      <c r="F904" s="1" t="s">
        <v>1</v>
      </c>
      <c r="G904" s="122">
        <v>1106</v>
      </c>
      <c r="H904" s="123">
        <v>2.4E-2</v>
      </c>
      <c r="I904" s="124">
        <v>3600.09</v>
      </c>
      <c r="J904" s="125">
        <v>5.2999999999999999E-2</v>
      </c>
      <c r="K904" s="127">
        <f>IF(Model_dem!$G904="---","---",(Model_dem!$G904/L904)-1)</f>
        <v>6.0402684563758413E-2</v>
      </c>
      <c r="L904" s="77">
        <f>IF(AND(Model_dem!$B904=0,Model_dem!$D904=0),Model_dem!$G904,L903)</f>
        <v>1043</v>
      </c>
      <c r="M904" s="78" t="str">
        <f t="shared" si="14"/>
        <v>Cardinality-constrained</v>
      </c>
      <c r="N904" s="22"/>
    </row>
    <row r="905" spans="1:14" x14ac:dyDescent="0.3">
      <c r="A905" t="s">
        <v>518</v>
      </c>
      <c r="B905" s="1">
        <v>1</v>
      </c>
      <c r="C905" s="1" t="s">
        <v>28</v>
      </c>
      <c r="D905" s="1">
        <v>50</v>
      </c>
      <c r="E905" s="1">
        <v>0.2</v>
      </c>
      <c r="F905" s="1" t="s">
        <v>2</v>
      </c>
      <c r="G905" s="122" t="s">
        <v>3</v>
      </c>
      <c r="H905" s="123" t="s">
        <v>3</v>
      </c>
      <c r="I905" s="124">
        <v>3600.1</v>
      </c>
      <c r="J905" s="122"/>
      <c r="K905" s="127" t="str">
        <f>IF(Model_dem!$G905="---","---",(Model_dem!$G905/L905)-1)</f>
        <v>---</v>
      </c>
      <c r="L905" s="77">
        <f>IF(AND(Model_dem!$B905=0,Model_dem!$D905=0),Model_dem!$G905,L904)</f>
        <v>1043</v>
      </c>
      <c r="M905" s="78" t="str">
        <f t="shared" si="14"/>
        <v>Cardinality-constrained</v>
      </c>
      <c r="N905" s="22"/>
    </row>
    <row r="906" spans="1:14" x14ac:dyDescent="0.3">
      <c r="A906" t="s">
        <v>518</v>
      </c>
      <c r="B906" s="1">
        <v>2</v>
      </c>
      <c r="C906" s="1" t="s">
        <v>29</v>
      </c>
      <c r="D906" s="1">
        <v>5</v>
      </c>
      <c r="E906" s="1">
        <v>0.05</v>
      </c>
      <c r="F906" s="1" t="s">
        <v>0</v>
      </c>
      <c r="G906" s="122">
        <v>1047</v>
      </c>
      <c r="H906" s="123">
        <v>0</v>
      </c>
      <c r="I906" s="124">
        <v>895.36</v>
      </c>
      <c r="J906" s="125">
        <v>0.47599999999999998</v>
      </c>
      <c r="K906" s="127">
        <f>IF(Model_dem!$G906="---","---",(Model_dem!$G906/L906)-1)</f>
        <v>3.835091083413289E-3</v>
      </c>
      <c r="L906" s="77">
        <f>IF(AND(Model_dem!$B906=0,Model_dem!$D906=0),Model_dem!$G906,L905)</f>
        <v>1043</v>
      </c>
      <c r="M906" s="78" t="str">
        <f t="shared" si="14"/>
        <v>Knapsack</v>
      </c>
      <c r="N906" s="22"/>
    </row>
    <row r="907" spans="1:14" x14ac:dyDescent="0.3">
      <c r="A907" t="s">
        <v>518</v>
      </c>
      <c r="B907" s="1">
        <v>2</v>
      </c>
      <c r="C907" s="1" t="s">
        <v>29</v>
      </c>
      <c r="D907" s="1">
        <v>5</v>
      </c>
      <c r="E907" s="1">
        <v>0.1</v>
      </c>
      <c r="F907" s="1" t="s">
        <v>0</v>
      </c>
      <c r="G907" s="122">
        <v>1047</v>
      </c>
      <c r="H907" s="123">
        <v>0</v>
      </c>
      <c r="I907" s="124">
        <v>727.98</v>
      </c>
      <c r="J907" s="125">
        <v>0.998</v>
      </c>
      <c r="K907" s="127">
        <f>IF(Model_dem!$G907="---","---",(Model_dem!$G907/L907)-1)</f>
        <v>3.835091083413289E-3</v>
      </c>
      <c r="L907" s="77">
        <f>IF(AND(Model_dem!$B907=0,Model_dem!$D907=0),Model_dem!$G907,L906)</f>
        <v>1043</v>
      </c>
      <c r="M907" s="78" t="str">
        <f t="shared" si="14"/>
        <v>Knapsack</v>
      </c>
      <c r="N907" s="22"/>
    </row>
    <row r="908" spans="1:14" x14ac:dyDescent="0.3">
      <c r="A908" t="s">
        <v>518</v>
      </c>
      <c r="B908" s="1">
        <v>2</v>
      </c>
      <c r="C908" s="1" t="s">
        <v>29</v>
      </c>
      <c r="D908" s="1">
        <v>5</v>
      </c>
      <c r="E908" s="1">
        <v>0.15</v>
      </c>
      <c r="F908" s="1" t="s">
        <v>0</v>
      </c>
      <c r="G908" s="122">
        <v>1047</v>
      </c>
      <c r="H908" s="123">
        <v>0</v>
      </c>
      <c r="I908" s="124">
        <v>459.43</v>
      </c>
      <c r="J908" s="125">
        <v>1</v>
      </c>
      <c r="K908" s="127">
        <f>IF(Model_dem!$G908="---","---",(Model_dem!$G908/L908)-1)</f>
        <v>3.835091083413289E-3</v>
      </c>
      <c r="L908" s="77">
        <f>IF(AND(Model_dem!$B908=0,Model_dem!$D908=0),Model_dem!$G908,L907)</f>
        <v>1043</v>
      </c>
      <c r="M908" s="78" t="str">
        <f t="shared" si="14"/>
        <v>Knapsack</v>
      </c>
      <c r="N908" s="22"/>
    </row>
    <row r="909" spans="1:14" x14ac:dyDescent="0.3">
      <c r="A909" t="s">
        <v>518</v>
      </c>
      <c r="B909" s="1">
        <v>2</v>
      </c>
      <c r="C909" s="1" t="s">
        <v>29</v>
      </c>
      <c r="D909" s="1">
        <v>5</v>
      </c>
      <c r="E909" s="1">
        <v>0.2</v>
      </c>
      <c r="F909" s="1" t="s">
        <v>0</v>
      </c>
      <c r="G909" s="122">
        <v>1048</v>
      </c>
      <c r="H909" s="123">
        <v>0</v>
      </c>
      <c r="I909" s="124">
        <v>311.13</v>
      </c>
      <c r="J909" s="125">
        <v>1</v>
      </c>
      <c r="K909" s="127">
        <f>IF(Model_dem!$G909="---","---",(Model_dem!$G909/L909)-1)</f>
        <v>4.7938638542666112E-3</v>
      </c>
      <c r="L909" s="77">
        <f>IF(AND(Model_dem!$B909=0,Model_dem!$D909=0),Model_dem!$G909,L908)</f>
        <v>1043</v>
      </c>
      <c r="M909" s="78" t="str">
        <f t="shared" si="14"/>
        <v>Knapsack</v>
      </c>
      <c r="N909" s="22"/>
    </row>
    <row r="910" spans="1:14" x14ac:dyDescent="0.3">
      <c r="A910" t="s">
        <v>518</v>
      </c>
      <c r="B910" s="1">
        <v>2</v>
      </c>
      <c r="C910" s="1" t="s">
        <v>29</v>
      </c>
      <c r="D910" s="1">
        <v>10</v>
      </c>
      <c r="E910" s="1">
        <v>0.05</v>
      </c>
      <c r="F910" s="1" t="s">
        <v>0</v>
      </c>
      <c r="G910" s="122">
        <v>1047</v>
      </c>
      <c r="H910" s="123">
        <v>0</v>
      </c>
      <c r="I910" s="124">
        <v>663.03</v>
      </c>
      <c r="J910" s="125">
        <v>0.47599999999999998</v>
      </c>
      <c r="K910" s="127">
        <f>IF(Model_dem!$G910="---","---",(Model_dem!$G910/L910)-1)</f>
        <v>3.835091083413289E-3</v>
      </c>
      <c r="L910" s="77">
        <f>IF(AND(Model_dem!$B910=0,Model_dem!$D910=0),Model_dem!$G910,L909)</f>
        <v>1043</v>
      </c>
      <c r="M910" s="78" t="str">
        <f t="shared" si="14"/>
        <v>Knapsack</v>
      </c>
      <c r="N910" s="22"/>
    </row>
    <row r="911" spans="1:14" x14ac:dyDescent="0.3">
      <c r="A911" t="s">
        <v>518</v>
      </c>
      <c r="B911" s="1">
        <v>2</v>
      </c>
      <c r="C911" s="1" t="s">
        <v>29</v>
      </c>
      <c r="D911" s="1">
        <v>10</v>
      </c>
      <c r="E911" s="1">
        <v>0.1</v>
      </c>
      <c r="F911" s="1" t="s">
        <v>0</v>
      </c>
      <c r="G911" s="122">
        <v>1048</v>
      </c>
      <c r="H911" s="123">
        <v>0</v>
      </c>
      <c r="I911" s="124">
        <v>682.38</v>
      </c>
      <c r="J911" s="125">
        <v>0.99399999999999999</v>
      </c>
      <c r="K911" s="127">
        <f>IF(Model_dem!$G911="---","---",(Model_dem!$G911/L911)-1)</f>
        <v>4.7938638542666112E-3</v>
      </c>
      <c r="L911" s="77">
        <f>IF(AND(Model_dem!$B911=0,Model_dem!$D911=0),Model_dem!$G911,L910)</f>
        <v>1043</v>
      </c>
      <c r="M911" s="78" t="str">
        <f t="shared" si="14"/>
        <v>Knapsack</v>
      </c>
      <c r="N911" s="22"/>
    </row>
    <row r="912" spans="1:14" x14ac:dyDescent="0.3">
      <c r="A912" t="s">
        <v>518</v>
      </c>
      <c r="B912" s="1">
        <v>2</v>
      </c>
      <c r="C912" s="1" t="s">
        <v>29</v>
      </c>
      <c r="D912" s="1">
        <v>10</v>
      </c>
      <c r="E912" s="1">
        <v>0.15</v>
      </c>
      <c r="F912" s="1" t="s">
        <v>0</v>
      </c>
      <c r="G912" s="122">
        <v>1057</v>
      </c>
      <c r="H912" s="123">
        <v>0</v>
      </c>
      <c r="I912" s="124">
        <v>460.35</v>
      </c>
      <c r="J912" s="125">
        <v>1</v>
      </c>
      <c r="K912" s="127">
        <f>IF(Model_dem!$G912="---","---",(Model_dem!$G912/L912)-1)</f>
        <v>1.3422818791946289E-2</v>
      </c>
      <c r="L912" s="77">
        <f>IF(AND(Model_dem!$B912=0,Model_dem!$D912=0),Model_dem!$G912,L911)</f>
        <v>1043</v>
      </c>
      <c r="M912" s="78" t="str">
        <f t="shared" si="14"/>
        <v>Knapsack</v>
      </c>
      <c r="N912" s="22"/>
    </row>
    <row r="913" spans="1:14" x14ac:dyDescent="0.3">
      <c r="A913" t="s">
        <v>518</v>
      </c>
      <c r="B913" s="1">
        <v>2</v>
      </c>
      <c r="C913" s="1" t="s">
        <v>29</v>
      </c>
      <c r="D913" s="1">
        <v>10</v>
      </c>
      <c r="E913" s="1">
        <v>0.2</v>
      </c>
      <c r="F913" s="1" t="s">
        <v>0</v>
      </c>
      <c r="G913" s="122">
        <v>1068</v>
      </c>
      <c r="H913" s="123">
        <v>0</v>
      </c>
      <c r="I913" s="124">
        <v>1031.52</v>
      </c>
      <c r="J913" s="125">
        <v>1</v>
      </c>
      <c r="K913" s="127">
        <f>IF(Model_dem!$G913="---","---",(Model_dem!$G913/L913)-1)</f>
        <v>2.3969319271332612E-2</v>
      </c>
      <c r="L913" s="77">
        <f>IF(AND(Model_dem!$B913=0,Model_dem!$D913=0),Model_dem!$G913,L912)</f>
        <v>1043</v>
      </c>
      <c r="M913" s="78" t="str">
        <f t="shared" si="14"/>
        <v>Knapsack</v>
      </c>
      <c r="N913" s="22"/>
    </row>
    <row r="914" spans="1:14" x14ac:dyDescent="0.3">
      <c r="A914" t="s">
        <v>518</v>
      </c>
      <c r="B914" s="1">
        <v>2</v>
      </c>
      <c r="C914" s="1" t="s">
        <v>29</v>
      </c>
      <c r="D914" s="1">
        <v>25</v>
      </c>
      <c r="E914" s="1">
        <v>0.05</v>
      </c>
      <c r="F914" s="1" t="s">
        <v>0</v>
      </c>
      <c r="G914" s="122">
        <v>1055</v>
      </c>
      <c r="H914" s="123">
        <v>0</v>
      </c>
      <c r="I914" s="124">
        <v>728.99</v>
      </c>
      <c r="J914" s="125">
        <v>3.3000000000000002E-2</v>
      </c>
      <c r="K914" s="127">
        <f>IF(Model_dem!$G914="---","---",(Model_dem!$G914/L914)-1)</f>
        <v>1.1505273250239645E-2</v>
      </c>
      <c r="L914" s="77">
        <f>IF(AND(Model_dem!$B914=0,Model_dem!$D914=0),Model_dem!$G914,L913)</f>
        <v>1043</v>
      </c>
      <c r="M914" s="78" t="str">
        <f t="shared" si="14"/>
        <v>Knapsack</v>
      </c>
      <c r="N914" s="22"/>
    </row>
    <row r="915" spans="1:14" x14ac:dyDescent="0.3">
      <c r="A915" t="s">
        <v>518</v>
      </c>
      <c r="B915" s="1">
        <v>2</v>
      </c>
      <c r="C915" s="1" t="s">
        <v>29</v>
      </c>
      <c r="D915" s="1">
        <v>25</v>
      </c>
      <c r="E915" s="1">
        <v>0.1</v>
      </c>
      <c r="F915" s="1" t="s">
        <v>0</v>
      </c>
      <c r="G915" s="122">
        <v>1073</v>
      </c>
      <c r="H915" s="123">
        <v>0</v>
      </c>
      <c r="I915" s="124">
        <v>1207.22</v>
      </c>
      <c r="J915" s="125">
        <v>0.02</v>
      </c>
      <c r="K915" s="127">
        <f>IF(Model_dem!$G915="---","---",(Model_dem!$G915/L915)-1)</f>
        <v>2.8763183125599223E-2</v>
      </c>
      <c r="L915" s="77">
        <f>IF(AND(Model_dem!$B915=0,Model_dem!$D915=0),Model_dem!$G915,L914)</f>
        <v>1043</v>
      </c>
      <c r="M915" s="78" t="str">
        <f t="shared" si="14"/>
        <v>Knapsack</v>
      </c>
      <c r="N915" s="22"/>
    </row>
    <row r="916" spans="1:14" x14ac:dyDescent="0.3">
      <c r="A916" t="s">
        <v>518</v>
      </c>
      <c r="B916" s="1">
        <v>2</v>
      </c>
      <c r="C916" s="1" t="s">
        <v>29</v>
      </c>
      <c r="D916" s="1">
        <v>25</v>
      </c>
      <c r="E916" s="1">
        <v>0.15</v>
      </c>
      <c r="F916" s="1" t="s">
        <v>1</v>
      </c>
      <c r="G916" s="122">
        <v>1149</v>
      </c>
      <c r="H916" s="123">
        <v>5.1100000000000007E-2</v>
      </c>
      <c r="I916" s="124">
        <v>3600.17</v>
      </c>
      <c r="J916" s="125">
        <v>0.37</v>
      </c>
      <c r="K916" s="127">
        <f>IF(Model_dem!$G916="---","---",(Model_dem!$G916/L916)-1)</f>
        <v>0.1016299137104506</v>
      </c>
      <c r="L916" s="77">
        <f>IF(AND(Model_dem!$B916=0,Model_dem!$D916=0),Model_dem!$G916,L915)</f>
        <v>1043</v>
      </c>
      <c r="M916" s="78" t="str">
        <f t="shared" si="14"/>
        <v>Knapsack</v>
      </c>
      <c r="N916" s="22"/>
    </row>
    <row r="917" spans="1:14" x14ac:dyDescent="0.3">
      <c r="A917" t="s">
        <v>518</v>
      </c>
      <c r="B917" s="1">
        <v>2</v>
      </c>
      <c r="C917" s="1" t="s">
        <v>29</v>
      </c>
      <c r="D917" s="1">
        <v>25</v>
      </c>
      <c r="E917" s="1">
        <v>0.2</v>
      </c>
      <c r="F917" s="1" t="s">
        <v>2</v>
      </c>
      <c r="G917" s="122" t="s">
        <v>3</v>
      </c>
      <c r="H917" s="123" t="s">
        <v>3</v>
      </c>
      <c r="I917" s="124">
        <v>3600.12</v>
      </c>
      <c r="J917" s="122"/>
      <c r="K917" s="127" t="str">
        <f>IF(Model_dem!$G917="---","---",(Model_dem!$G917/L917)-1)</f>
        <v>---</v>
      </c>
      <c r="L917" s="77">
        <f>IF(AND(Model_dem!$B917=0,Model_dem!$D917=0),Model_dem!$G917,L916)</f>
        <v>1043</v>
      </c>
      <c r="M917" s="78" t="str">
        <f t="shared" si="14"/>
        <v>Knapsack</v>
      </c>
      <c r="N917" s="22"/>
    </row>
    <row r="918" spans="1:14" x14ac:dyDescent="0.3">
      <c r="A918" t="s">
        <v>518</v>
      </c>
      <c r="B918" s="1">
        <v>2</v>
      </c>
      <c r="C918" s="1" t="s">
        <v>29</v>
      </c>
      <c r="D918" s="1">
        <v>50</v>
      </c>
      <c r="E918" s="1">
        <v>0.05</v>
      </c>
      <c r="F918" s="1" t="s">
        <v>0</v>
      </c>
      <c r="G918" s="122">
        <v>1059</v>
      </c>
      <c r="H918" s="123">
        <v>0</v>
      </c>
      <c r="I918" s="124">
        <v>1080.75</v>
      </c>
      <c r="J918" s="125">
        <v>0</v>
      </c>
      <c r="K918" s="127">
        <f>IF(Model_dem!$G918="---","---",(Model_dem!$G918/L918)-1)</f>
        <v>1.5340364333652934E-2</v>
      </c>
      <c r="L918" s="77">
        <f>IF(AND(Model_dem!$B918=0,Model_dem!$D918=0),Model_dem!$G918,L917)</f>
        <v>1043</v>
      </c>
      <c r="M918" s="78" t="str">
        <f t="shared" si="14"/>
        <v>Knapsack</v>
      </c>
      <c r="N918" s="22"/>
    </row>
    <row r="919" spans="1:14" x14ac:dyDescent="0.3">
      <c r="A919" t="s">
        <v>518</v>
      </c>
      <c r="B919" s="1">
        <v>2</v>
      </c>
      <c r="C919" s="1" t="s">
        <v>29</v>
      </c>
      <c r="D919" s="1">
        <v>50</v>
      </c>
      <c r="E919" s="1">
        <v>0.1</v>
      </c>
      <c r="F919" s="1" t="s">
        <v>0</v>
      </c>
      <c r="G919" s="122">
        <v>1096</v>
      </c>
      <c r="H919" s="123">
        <v>0</v>
      </c>
      <c r="I919" s="124">
        <v>2327.2199999999998</v>
      </c>
      <c r="J919" s="125">
        <v>0</v>
      </c>
      <c r="K919" s="127">
        <f>IF(Model_dem!$G919="---","---",(Model_dem!$G919/L919)-1)</f>
        <v>5.0814956855225413E-2</v>
      </c>
      <c r="L919" s="77">
        <f>IF(AND(Model_dem!$B919=0,Model_dem!$D919=0),Model_dem!$G919,L918)</f>
        <v>1043</v>
      </c>
      <c r="M919" s="78" t="str">
        <f t="shared" si="14"/>
        <v>Knapsack</v>
      </c>
      <c r="N919" s="22"/>
    </row>
    <row r="920" spans="1:14" x14ac:dyDescent="0.3">
      <c r="A920" t="s">
        <v>518</v>
      </c>
      <c r="B920" s="1">
        <v>2</v>
      </c>
      <c r="C920" s="1" t="s">
        <v>29</v>
      </c>
      <c r="D920" s="1">
        <v>50</v>
      </c>
      <c r="E920" s="1">
        <v>0.15</v>
      </c>
      <c r="F920" s="1" t="s">
        <v>2</v>
      </c>
      <c r="G920" s="122" t="s">
        <v>3</v>
      </c>
      <c r="H920" s="123" t="s">
        <v>3</v>
      </c>
      <c r="I920" s="124">
        <v>3600.12</v>
      </c>
      <c r="J920" s="122"/>
      <c r="K920" s="127" t="str">
        <f>IF(Model_dem!$G920="---","---",(Model_dem!$G920/L920)-1)</f>
        <v>---</v>
      </c>
      <c r="L920" s="77">
        <f>IF(AND(Model_dem!$B920=0,Model_dem!$D920=0),Model_dem!$G920,L919)</f>
        <v>1043</v>
      </c>
      <c r="M920" s="78" t="str">
        <f t="shared" si="14"/>
        <v>Knapsack</v>
      </c>
      <c r="N920" s="22"/>
    </row>
    <row r="921" spans="1:14" x14ac:dyDescent="0.3">
      <c r="A921" t="s">
        <v>518</v>
      </c>
      <c r="B921" s="1">
        <v>2</v>
      </c>
      <c r="C921" s="1" t="s">
        <v>29</v>
      </c>
      <c r="D921" s="1">
        <v>50</v>
      </c>
      <c r="E921" s="1">
        <v>0.2</v>
      </c>
      <c r="F921" s="1" t="s">
        <v>2</v>
      </c>
      <c r="G921" s="122" t="s">
        <v>3</v>
      </c>
      <c r="H921" s="123" t="s">
        <v>3</v>
      </c>
      <c r="I921" s="124">
        <v>3600.23</v>
      </c>
      <c r="J921" s="122"/>
      <c r="K921" s="127" t="str">
        <f>IF(Model_dem!$G921="---","---",(Model_dem!$G921/L921)-1)</f>
        <v>---</v>
      </c>
      <c r="L921" s="77">
        <f>IF(AND(Model_dem!$B921=0,Model_dem!$D921=0),Model_dem!$G921,L920)</f>
        <v>1043</v>
      </c>
      <c r="M921" s="78" t="str">
        <f t="shared" si="14"/>
        <v>Knapsack</v>
      </c>
      <c r="N921" s="22"/>
    </row>
    <row r="922" spans="1:14" hidden="1" x14ac:dyDescent="0.3">
      <c r="A922" t="s">
        <v>518</v>
      </c>
      <c r="B922" s="1">
        <v>3</v>
      </c>
      <c r="C922" s="1" t="s">
        <v>1930</v>
      </c>
      <c r="D922" s="1">
        <v>0</v>
      </c>
      <c r="E922" s="1">
        <v>0.05</v>
      </c>
      <c r="F922" s="1" t="s">
        <v>0</v>
      </c>
      <c r="G922" s="1">
        <v>1096</v>
      </c>
      <c r="H922" s="75">
        <v>0</v>
      </c>
      <c r="I922" s="1">
        <v>1554.44</v>
      </c>
      <c r="J922" s="76">
        <v>0</v>
      </c>
      <c r="K922" s="113">
        <f>IF(Model_dem!$G922="---","---",(Model_dem!$G922/L922)-1)</f>
        <v>5.0814956855225413E-2</v>
      </c>
      <c r="L922" s="77">
        <f>IF(AND(Model_dem!$B922=0,Model_dem!$D922=0),Model_dem!$G922,L921)</f>
        <v>1043</v>
      </c>
      <c r="M922" s="78" t="str">
        <f t="shared" si="14"/>
        <v>Factor Model</v>
      </c>
      <c r="N922" s="22"/>
    </row>
    <row r="923" spans="1:14" hidden="1" x14ac:dyDescent="0.3">
      <c r="A923" t="s">
        <v>518</v>
      </c>
      <c r="B923" s="1">
        <v>3</v>
      </c>
      <c r="C923" s="1" t="s">
        <v>1930</v>
      </c>
      <c r="D923" s="1">
        <v>0</v>
      </c>
      <c r="E923" s="1">
        <v>0.1</v>
      </c>
      <c r="F923" s="1" t="s">
        <v>4</v>
      </c>
      <c r="G923" s="1" t="s">
        <v>3</v>
      </c>
      <c r="H923" s="75" t="s">
        <v>3</v>
      </c>
      <c r="I923" s="1">
        <v>0.59</v>
      </c>
      <c r="J923" s="1"/>
      <c r="K923" s="113" t="str">
        <f>IF(Model_dem!$G923="---","---",(Model_dem!$G923/L923)-1)</f>
        <v>---</v>
      </c>
      <c r="L923" s="77">
        <f>IF(AND(Model_dem!$B923=0,Model_dem!$D923=0),Model_dem!$G923,L922)</f>
        <v>1043</v>
      </c>
      <c r="M923" s="78" t="str">
        <f t="shared" si="14"/>
        <v>Factor Model</v>
      </c>
      <c r="N923" s="22"/>
    </row>
    <row r="924" spans="1:14" hidden="1" x14ac:dyDescent="0.3">
      <c r="A924" t="s">
        <v>518</v>
      </c>
      <c r="B924" s="1">
        <v>3</v>
      </c>
      <c r="C924" s="1" t="s">
        <v>1930</v>
      </c>
      <c r="D924" s="1">
        <v>0</v>
      </c>
      <c r="E924" s="1">
        <v>0.15</v>
      </c>
      <c r="F924" s="1" t="s">
        <v>4</v>
      </c>
      <c r="G924" s="1" t="s">
        <v>3</v>
      </c>
      <c r="H924" s="75" t="s">
        <v>3</v>
      </c>
      <c r="I924" s="1">
        <v>0.67</v>
      </c>
      <c r="J924" s="1"/>
      <c r="K924" s="113" t="str">
        <f>IF(Model_dem!$G924="---","---",(Model_dem!$G924/L924)-1)</f>
        <v>---</v>
      </c>
      <c r="L924" s="77">
        <f>IF(AND(Model_dem!$B924=0,Model_dem!$D924=0),Model_dem!$G924,L923)</f>
        <v>1043</v>
      </c>
      <c r="M924" s="78" t="str">
        <f t="shared" si="14"/>
        <v>Factor Model</v>
      </c>
      <c r="N924" s="22"/>
    </row>
    <row r="925" spans="1:14" hidden="1" x14ac:dyDescent="0.3">
      <c r="A925" t="s">
        <v>518</v>
      </c>
      <c r="B925" s="1">
        <v>3</v>
      </c>
      <c r="C925" s="1" t="s">
        <v>1930</v>
      </c>
      <c r="D925" s="1">
        <v>0</v>
      </c>
      <c r="E925" s="1">
        <v>0.2</v>
      </c>
      <c r="F925" s="1" t="s">
        <v>4</v>
      </c>
      <c r="G925" s="1" t="s">
        <v>3</v>
      </c>
      <c r="H925" s="75" t="s">
        <v>3</v>
      </c>
      <c r="I925" s="1">
        <v>0.59</v>
      </c>
      <c r="J925" s="1"/>
      <c r="K925" s="113" t="str">
        <f>IF(Model_dem!$G925="---","---",(Model_dem!$G925/L925)-1)</f>
        <v>---</v>
      </c>
      <c r="L925" s="77">
        <f>IF(AND(Model_dem!$B925=0,Model_dem!$D925=0),Model_dem!$G925,L924)</f>
        <v>1043</v>
      </c>
      <c r="M925" s="78" t="str">
        <f t="shared" si="14"/>
        <v>Factor Model</v>
      </c>
      <c r="N925" s="22"/>
    </row>
    <row r="926" spans="1:14" hidden="1" x14ac:dyDescent="0.3">
      <c r="A926" t="s">
        <v>518</v>
      </c>
      <c r="B926" s="1">
        <v>3</v>
      </c>
      <c r="C926" s="1" t="s">
        <v>1930</v>
      </c>
      <c r="D926" s="1">
        <v>10</v>
      </c>
      <c r="E926" s="1">
        <v>0.05</v>
      </c>
      <c r="F926" s="1" t="s">
        <v>0</v>
      </c>
      <c r="G926" s="1">
        <v>1096</v>
      </c>
      <c r="H926" s="75">
        <v>0</v>
      </c>
      <c r="I926" s="1">
        <v>1757.62</v>
      </c>
      <c r="J926" s="76">
        <v>0</v>
      </c>
      <c r="K926" s="113">
        <f>IF(Model_dem!$G926="---","---",(Model_dem!$G926/L926)-1)</f>
        <v>5.0814956855225413E-2</v>
      </c>
      <c r="L926" s="77">
        <f>IF(AND(Model_dem!$B926=0,Model_dem!$D926=0),Model_dem!$G926,L925)</f>
        <v>1043</v>
      </c>
      <c r="M926" s="78" t="str">
        <f t="shared" si="14"/>
        <v>Factor Model</v>
      </c>
      <c r="N926" s="22"/>
    </row>
    <row r="927" spans="1:14" hidden="1" x14ac:dyDescent="0.3">
      <c r="A927" t="s">
        <v>518</v>
      </c>
      <c r="B927" s="1">
        <v>3</v>
      </c>
      <c r="C927" s="1" t="s">
        <v>1930</v>
      </c>
      <c r="D927" s="1">
        <v>10</v>
      </c>
      <c r="E927" s="1">
        <v>0.1</v>
      </c>
      <c r="F927" s="1" t="s">
        <v>4</v>
      </c>
      <c r="G927" s="1" t="s">
        <v>3</v>
      </c>
      <c r="H927" s="75" t="s">
        <v>3</v>
      </c>
      <c r="I927" s="1">
        <v>0.67</v>
      </c>
      <c r="J927" s="1"/>
      <c r="K927" s="113" t="str">
        <f>IF(Model_dem!$G927="---","---",(Model_dem!$G927/L927)-1)</f>
        <v>---</v>
      </c>
      <c r="L927" s="77">
        <f>IF(AND(Model_dem!$B927=0,Model_dem!$D927=0),Model_dem!$G927,L926)</f>
        <v>1043</v>
      </c>
      <c r="M927" s="78" t="str">
        <f t="shared" si="14"/>
        <v>Factor Model</v>
      </c>
      <c r="N927" s="22"/>
    </row>
    <row r="928" spans="1:14" hidden="1" x14ac:dyDescent="0.3">
      <c r="A928" t="s">
        <v>518</v>
      </c>
      <c r="B928" s="1">
        <v>3</v>
      </c>
      <c r="C928" s="1" t="s">
        <v>1930</v>
      </c>
      <c r="D928" s="1">
        <v>10</v>
      </c>
      <c r="E928" s="1">
        <v>0.15</v>
      </c>
      <c r="F928" s="1" t="s">
        <v>4</v>
      </c>
      <c r="G928" s="1" t="s">
        <v>3</v>
      </c>
      <c r="H928" s="75" t="s">
        <v>3</v>
      </c>
      <c r="I928" s="1">
        <v>0.62</v>
      </c>
      <c r="J928" s="1"/>
      <c r="K928" s="113" t="str">
        <f>IF(Model_dem!$G928="---","---",(Model_dem!$G928/L928)-1)</f>
        <v>---</v>
      </c>
      <c r="L928" s="77">
        <f>IF(AND(Model_dem!$B928=0,Model_dem!$D928=0),Model_dem!$G928,L927)</f>
        <v>1043</v>
      </c>
      <c r="M928" s="78" t="str">
        <f t="shared" si="14"/>
        <v>Factor Model</v>
      </c>
      <c r="N928" s="22"/>
    </row>
    <row r="929" spans="1:14" hidden="1" x14ac:dyDescent="0.3">
      <c r="A929" t="s">
        <v>518</v>
      </c>
      <c r="B929" s="1">
        <v>3</v>
      </c>
      <c r="C929" s="1" t="s">
        <v>1930</v>
      </c>
      <c r="D929" s="1">
        <v>10</v>
      </c>
      <c r="E929" s="1">
        <v>0.2</v>
      </c>
      <c r="F929" s="1" t="s">
        <v>4</v>
      </c>
      <c r="G929" s="1" t="s">
        <v>3</v>
      </c>
      <c r="H929" s="75" t="s">
        <v>3</v>
      </c>
      <c r="I929" s="1">
        <v>0.71</v>
      </c>
      <c r="J929" s="1"/>
      <c r="K929" s="113" t="str">
        <f>IF(Model_dem!$G929="---","---",(Model_dem!$G929/L929)-1)</f>
        <v>---</v>
      </c>
      <c r="L929" s="77">
        <f>IF(AND(Model_dem!$B929=0,Model_dem!$D929=0),Model_dem!$G929,L928)</f>
        <v>1043</v>
      </c>
      <c r="M929" s="78" t="str">
        <f t="shared" si="14"/>
        <v>Factor Model</v>
      </c>
      <c r="N929" s="22"/>
    </row>
    <row r="930" spans="1:14" hidden="1" x14ac:dyDescent="0.3">
      <c r="A930" t="s">
        <v>518</v>
      </c>
      <c r="B930" s="1">
        <v>3</v>
      </c>
      <c r="C930" s="1" t="s">
        <v>1930</v>
      </c>
      <c r="D930" s="1">
        <v>25</v>
      </c>
      <c r="E930" s="1">
        <v>0.05</v>
      </c>
      <c r="F930" s="1" t="s">
        <v>0</v>
      </c>
      <c r="G930" s="1">
        <v>1096</v>
      </c>
      <c r="H930" s="75">
        <v>0</v>
      </c>
      <c r="I930" s="1">
        <v>1688.89</v>
      </c>
      <c r="J930" s="76">
        <v>0</v>
      </c>
      <c r="K930" s="113">
        <f>IF(Model_dem!$G930="---","---",(Model_dem!$G930/L930)-1)</f>
        <v>5.0814956855225413E-2</v>
      </c>
      <c r="L930" s="77">
        <f>IF(AND(Model_dem!$B930=0,Model_dem!$D930=0),Model_dem!$G930,L929)</f>
        <v>1043</v>
      </c>
      <c r="M930" s="78" t="str">
        <f t="shared" si="14"/>
        <v>Factor Model</v>
      </c>
      <c r="N930" s="22"/>
    </row>
    <row r="931" spans="1:14" hidden="1" x14ac:dyDescent="0.3">
      <c r="A931" t="s">
        <v>518</v>
      </c>
      <c r="B931" s="1">
        <v>3</v>
      </c>
      <c r="C931" s="1" t="s">
        <v>1930</v>
      </c>
      <c r="D931" s="1">
        <v>25</v>
      </c>
      <c r="E931" s="1">
        <v>0.1</v>
      </c>
      <c r="F931" s="1" t="s">
        <v>4</v>
      </c>
      <c r="G931" s="1" t="s">
        <v>3</v>
      </c>
      <c r="H931" s="75" t="s">
        <v>3</v>
      </c>
      <c r="I931" s="1">
        <v>0.65</v>
      </c>
      <c r="J931" s="1"/>
      <c r="K931" s="113" t="str">
        <f>IF(Model_dem!$G931="---","---",(Model_dem!$G931/L931)-1)</f>
        <v>---</v>
      </c>
      <c r="L931" s="77">
        <f>IF(AND(Model_dem!$B931=0,Model_dem!$D931=0),Model_dem!$G931,L930)</f>
        <v>1043</v>
      </c>
      <c r="M931" s="78" t="str">
        <f t="shared" si="14"/>
        <v>Factor Model</v>
      </c>
      <c r="N931" s="22"/>
    </row>
    <row r="932" spans="1:14" hidden="1" x14ac:dyDescent="0.3">
      <c r="A932" t="s">
        <v>518</v>
      </c>
      <c r="B932" s="1">
        <v>3</v>
      </c>
      <c r="C932" s="1" t="s">
        <v>1930</v>
      </c>
      <c r="D932" s="1">
        <v>25</v>
      </c>
      <c r="E932" s="1">
        <v>0.15</v>
      </c>
      <c r="F932" s="1" t="s">
        <v>4</v>
      </c>
      <c r="G932" s="1" t="s">
        <v>3</v>
      </c>
      <c r="H932" s="75" t="s">
        <v>3</v>
      </c>
      <c r="I932" s="1">
        <v>0.76</v>
      </c>
      <c r="J932" s="1"/>
      <c r="K932" s="113" t="str">
        <f>IF(Model_dem!$G932="---","---",(Model_dem!$G932/L932)-1)</f>
        <v>---</v>
      </c>
      <c r="L932" s="77">
        <f>IF(AND(Model_dem!$B932=0,Model_dem!$D932=0),Model_dem!$G932,L931)</f>
        <v>1043</v>
      </c>
      <c r="M932" s="78" t="str">
        <f t="shared" si="14"/>
        <v>Factor Model</v>
      </c>
      <c r="N932" s="22"/>
    </row>
    <row r="933" spans="1:14" hidden="1" x14ac:dyDescent="0.3">
      <c r="A933" t="s">
        <v>518</v>
      </c>
      <c r="B933" s="1">
        <v>3</v>
      </c>
      <c r="C933" s="1" t="s">
        <v>1930</v>
      </c>
      <c r="D933" s="1">
        <v>25</v>
      </c>
      <c r="E933" s="1">
        <v>0.2</v>
      </c>
      <c r="F933" s="1" t="s">
        <v>4</v>
      </c>
      <c r="G933" s="1" t="s">
        <v>3</v>
      </c>
      <c r="H933" s="75" t="s">
        <v>3</v>
      </c>
      <c r="I933" s="1">
        <v>0.64</v>
      </c>
      <c r="J933" s="1"/>
      <c r="K933" s="113" t="str">
        <f>IF(Model_dem!$G933="---","---",(Model_dem!$G933/L933)-1)</f>
        <v>---</v>
      </c>
      <c r="L933" s="77">
        <f>IF(AND(Model_dem!$B933=0,Model_dem!$D933=0),Model_dem!$G933,L932)</f>
        <v>1043</v>
      </c>
      <c r="M933" s="78" t="str">
        <f t="shared" si="14"/>
        <v>Factor Model</v>
      </c>
      <c r="N933" s="22"/>
    </row>
    <row r="934" spans="1:14" hidden="1" x14ac:dyDescent="0.3">
      <c r="A934" t="s">
        <v>518</v>
      </c>
      <c r="B934" s="1">
        <v>3</v>
      </c>
      <c r="C934" s="1" t="s">
        <v>1930</v>
      </c>
      <c r="D934" s="1">
        <v>50</v>
      </c>
      <c r="E934" s="1">
        <v>0.05</v>
      </c>
      <c r="F934" s="1" t="s">
        <v>0</v>
      </c>
      <c r="G934" s="1">
        <v>1096</v>
      </c>
      <c r="H934" s="75">
        <v>0</v>
      </c>
      <c r="I934" s="1">
        <v>1505.7</v>
      </c>
      <c r="J934" s="76">
        <v>0</v>
      </c>
      <c r="K934" s="113">
        <f>IF(Model_dem!$G934="---","---",(Model_dem!$G934/L934)-1)</f>
        <v>5.0814956855225413E-2</v>
      </c>
      <c r="L934" s="77">
        <f>IF(AND(Model_dem!$B934=0,Model_dem!$D934=0),Model_dem!$G934,L933)</f>
        <v>1043</v>
      </c>
      <c r="M934" s="78" t="str">
        <f t="shared" si="14"/>
        <v>Factor Model</v>
      </c>
      <c r="N934" s="22"/>
    </row>
    <row r="935" spans="1:14" hidden="1" x14ac:dyDescent="0.3">
      <c r="A935" t="s">
        <v>518</v>
      </c>
      <c r="B935" s="1">
        <v>3</v>
      </c>
      <c r="C935" s="1" t="s">
        <v>1930</v>
      </c>
      <c r="D935" s="1">
        <v>50</v>
      </c>
      <c r="E935" s="1">
        <v>0.1</v>
      </c>
      <c r="F935" s="1" t="s">
        <v>4</v>
      </c>
      <c r="G935" s="1" t="s">
        <v>3</v>
      </c>
      <c r="H935" s="75" t="s">
        <v>3</v>
      </c>
      <c r="I935" s="1">
        <v>0.59</v>
      </c>
      <c r="J935" s="1"/>
      <c r="K935" s="113" t="str">
        <f>IF(Model_dem!$G935="---","---",(Model_dem!$G935/L935)-1)</f>
        <v>---</v>
      </c>
      <c r="L935" s="77">
        <f>IF(AND(Model_dem!$B935=0,Model_dem!$D935=0),Model_dem!$G935,L934)</f>
        <v>1043</v>
      </c>
      <c r="M935" s="78" t="str">
        <f t="shared" si="14"/>
        <v>Factor Model</v>
      </c>
      <c r="N935" s="22"/>
    </row>
    <row r="936" spans="1:14" hidden="1" x14ac:dyDescent="0.3">
      <c r="A936" t="s">
        <v>518</v>
      </c>
      <c r="B936" s="1">
        <v>3</v>
      </c>
      <c r="C936" s="1" t="s">
        <v>1930</v>
      </c>
      <c r="D936" s="1">
        <v>50</v>
      </c>
      <c r="E936" s="1">
        <v>0.15</v>
      </c>
      <c r="F936" s="1" t="s">
        <v>4</v>
      </c>
      <c r="G936" s="1" t="s">
        <v>3</v>
      </c>
      <c r="H936" s="75" t="s">
        <v>3</v>
      </c>
      <c r="I936" s="1">
        <v>0.61</v>
      </c>
      <c r="J936" s="1"/>
      <c r="K936" s="113" t="str">
        <f>IF(Model_dem!$G936="---","---",(Model_dem!$G936/L936)-1)</f>
        <v>---</v>
      </c>
      <c r="L936" s="77">
        <f>IF(AND(Model_dem!$B936=0,Model_dem!$D936=0),Model_dem!$G936,L935)</f>
        <v>1043</v>
      </c>
      <c r="M936" s="78" t="str">
        <f t="shared" si="14"/>
        <v>Factor Model</v>
      </c>
      <c r="N936" s="22"/>
    </row>
    <row r="937" spans="1:14" hidden="1" x14ac:dyDescent="0.3">
      <c r="A937" t="s">
        <v>518</v>
      </c>
      <c r="B937" s="1">
        <v>3</v>
      </c>
      <c r="C937" s="1" t="s">
        <v>1930</v>
      </c>
      <c r="D937" s="1">
        <v>50</v>
      </c>
      <c r="E937" s="1">
        <v>0.2</v>
      </c>
      <c r="F937" s="1" t="s">
        <v>4</v>
      </c>
      <c r="G937" s="1" t="s">
        <v>3</v>
      </c>
      <c r="H937" s="75" t="s">
        <v>3</v>
      </c>
      <c r="I937" s="1">
        <v>0.57999999999999996</v>
      </c>
      <c r="J937" s="1"/>
      <c r="K937" s="113" t="str">
        <f>IF(Model_dem!$G937="---","---",(Model_dem!$G937/L937)-1)</f>
        <v>---</v>
      </c>
      <c r="L937" s="77">
        <f>IF(AND(Model_dem!$B937=0,Model_dem!$D937=0),Model_dem!$G937,L936)</f>
        <v>1043</v>
      </c>
      <c r="M937" s="78" t="str">
        <f t="shared" si="14"/>
        <v>Factor Model</v>
      </c>
      <c r="N937" s="22"/>
    </row>
    <row r="938" spans="1:14" x14ac:dyDescent="0.3">
      <c r="A938" t="s">
        <v>523</v>
      </c>
      <c r="B938" s="1">
        <v>0</v>
      </c>
      <c r="C938" s="1" t="s">
        <v>27</v>
      </c>
      <c r="D938" s="1">
        <v>0</v>
      </c>
      <c r="E938" s="1">
        <v>0.05</v>
      </c>
      <c r="F938" s="1" t="s">
        <v>0</v>
      </c>
      <c r="G938" s="122">
        <v>715</v>
      </c>
      <c r="H938" s="123">
        <v>0</v>
      </c>
      <c r="I938" s="124">
        <v>255.43</v>
      </c>
      <c r="J938" s="125">
        <v>0.93600000000000005</v>
      </c>
      <c r="K938" s="127">
        <f>IF(Model_dem!$G938="---","---",(Model_dem!$G938/L938)-1)</f>
        <v>0</v>
      </c>
      <c r="L938" s="77">
        <f>IF(AND(Model_dem!$B938=0,Model_dem!$D938=0),Model_dem!$G938,L937)</f>
        <v>715</v>
      </c>
      <c r="M938" s="78" t="str">
        <f t="shared" si="14"/>
        <v>Deterministic</v>
      </c>
      <c r="N938" s="22"/>
    </row>
    <row r="939" spans="1:14" x14ac:dyDescent="0.3">
      <c r="A939" t="s">
        <v>523</v>
      </c>
      <c r="B939" s="1">
        <v>0</v>
      </c>
      <c r="C939" s="1" t="s">
        <v>27</v>
      </c>
      <c r="D939" s="1">
        <v>0</v>
      </c>
      <c r="E939" s="1">
        <v>0.1</v>
      </c>
      <c r="F939" s="1" t="s">
        <v>0</v>
      </c>
      <c r="G939" s="122">
        <v>715</v>
      </c>
      <c r="H939" s="123">
        <v>0</v>
      </c>
      <c r="I939" s="124">
        <v>238.82</v>
      </c>
      <c r="J939" s="125">
        <v>1</v>
      </c>
      <c r="K939" s="127">
        <f>IF(Model_dem!$G939="---","---",(Model_dem!$G939/L939)-1)</f>
        <v>0</v>
      </c>
      <c r="L939" s="77">
        <f>IF(AND(Model_dem!$B939=0,Model_dem!$D939=0),Model_dem!$G939,L938)</f>
        <v>715</v>
      </c>
      <c r="M939" s="78" t="str">
        <f t="shared" si="14"/>
        <v>Deterministic</v>
      </c>
      <c r="N939" s="22"/>
    </row>
    <row r="940" spans="1:14" x14ac:dyDescent="0.3">
      <c r="A940" t="s">
        <v>523</v>
      </c>
      <c r="B940" s="1">
        <v>0</v>
      </c>
      <c r="C940" s="1" t="s">
        <v>27</v>
      </c>
      <c r="D940" s="1">
        <v>0</v>
      </c>
      <c r="E940" s="1">
        <v>0.15</v>
      </c>
      <c r="F940" s="1" t="s">
        <v>0</v>
      </c>
      <c r="G940" s="122">
        <v>715</v>
      </c>
      <c r="H940" s="123">
        <v>0</v>
      </c>
      <c r="I940" s="124">
        <v>245.91</v>
      </c>
      <c r="J940" s="125">
        <v>1</v>
      </c>
      <c r="K940" s="127">
        <f>IF(Model_dem!$G940="---","---",(Model_dem!$G940/L940)-1)</f>
        <v>0</v>
      </c>
      <c r="L940" s="77">
        <f>IF(AND(Model_dem!$B940=0,Model_dem!$D940=0),Model_dem!$G940,L939)</f>
        <v>715</v>
      </c>
      <c r="M940" s="78" t="str">
        <f t="shared" si="14"/>
        <v>Deterministic</v>
      </c>
      <c r="N940" s="22"/>
    </row>
    <row r="941" spans="1:14" x14ac:dyDescent="0.3">
      <c r="A941" t="s">
        <v>523</v>
      </c>
      <c r="B941" s="1">
        <v>0</v>
      </c>
      <c r="C941" s="1" t="s">
        <v>27</v>
      </c>
      <c r="D941" s="1">
        <v>0</v>
      </c>
      <c r="E941" s="1">
        <v>0.2</v>
      </c>
      <c r="F941" s="1" t="s">
        <v>0</v>
      </c>
      <c r="G941" s="122">
        <v>715</v>
      </c>
      <c r="H941" s="123">
        <v>0</v>
      </c>
      <c r="I941" s="124">
        <v>243.36</v>
      </c>
      <c r="J941" s="125">
        <v>1</v>
      </c>
      <c r="K941" s="127">
        <f>IF(Model_dem!$G941="---","---",(Model_dem!$G941/L941)-1)</f>
        <v>0</v>
      </c>
      <c r="L941" s="77">
        <f>IF(AND(Model_dem!$B941=0,Model_dem!$D941=0),Model_dem!$G941,L940)</f>
        <v>715</v>
      </c>
      <c r="M941" s="78" t="str">
        <f t="shared" si="14"/>
        <v>Deterministic</v>
      </c>
      <c r="N941" s="22"/>
    </row>
    <row r="942" spans="1:14" x14ac:dyDescent="0.3">
      <c r="A942" t="s">
        <v>523</v>
      </c>
      <c r="B942" s="1">
        <v>1</v>
      </c>
      <c r="C942" s="1" t="s">
        <v>28</v>
      </c>
      <c r="D942" s="1">
        <v>5</v>
      </c>
      <c r="E942" s="1">
        <v>0.05</v>
      </c>
      <c r="F942" s="1" t="s">
        <v>0</v>
      </c>
      <c r="G942" s="122">
        <v>715</v>
      </c>
      <c r="H942" s="123">
        <v>0</v>
      </c>
      <c r="I942" s="124">
        <v>515.54</v>
      </c>
      <c r="J942" s="125">
        <v>0.94299999999999995</v>
      </c>
      <c r="K942" s="127">
        <f>IF(Model_dem!$G942="---","---",(Model_dem!$G942/L942)-1)</f>
        <v>0</v>
      </c>
      <c r="L942" s="77">
        <f>IF(AND(Model_dem!$B942=0,Model_dem!$D942=0),Model_dem!$G942,L941)</f>
        <v>715</v>
      </c>
      <c r="M942" s="78" t="str">
        <f t="shared" si="14"/>
        <v>Cardinality-constrained</v>
      </c>
      <c r="N942" s="22"/>
    </row>
    <row r="943" spans="1:14" x14ac:dyDescent="0.3">
      <c r="A943" t="s">
        <v>523</v>
      </c>
      <c r="B943" s="1">
        <v>1</v>
      </c>
      <c r="C943" s="1" t="s">
        <v>28</v>
      </c>
      <c r="D943" s="1">
        <v>5</v>
      </c>
      <c r="E943" s="1">
        <v>0.1</v>
      </c>
      <c r="F943" s="1" t="s">
        <v>0</v>
      </c>
      <c r="G943" s="122">
        <v>715</v>
      </c>
      <c r="H943" s="123">
        <v>0</v>
      </c>
      <c r="I943" s="124">
        <v>823.46</v>
      </c>
      <c r="J943" s="125">
        <v>1</v>
      </c>
      <c r="K943" s="127">
        <f>IF(Model_dem!$G943="---","---",(Model_dem!$G943/L943)-1)</f>
        <v>0</v>
      </c>
      <c r="L943" s="77">
        <f>IF(AND(Model_dem!$B943=0,Model_dem!$D943=0),Model_dem!$G943,L942)</f>
        <v>715</v>
      </c>
      <c r="M943" s="78" t="str">
        <f t="shared" si="14"/>
        <v>Cardinality-constrained</v>
      </c>
      <c r="N943" s="22"/>
    </row>
    <row r="944" spans="1:14" x14ac:dyDescent="0.3">
      <c r="A944" t="s">
        <v>523</v>
      </c>
      <c r="B944" s="1">
        <v>1</v>
      </c>
      <c r="C944" s="1" t="s">
        <v>28</v>
      </c>
      <c r="D944" s="1">
        <v>5</v>
      </c>
      <c r="E944" s="1">
        <v>0.15</v>
      </c>
      <c r="F944" s="1" t="s">
        <v>0</v>
      </c>
      <c r="G944" s="122">
        <v>715</v>
      </c>
      <c r="H944" s="123">
        <v>0</v>
      </c>
      <c r="I944" s="124">
        <v>644.29999999999995</v>
      </c>
      <c r="J944" s="125">
        <v>1</v>
      </c>
      <c r="K944" s="127">
        <f>IF(Model_dem!$G944="---","---",(Model_dem!$G944/L944)-1)</f>
        <v>0</v>
      </c>
      <c r="L944" s="77">
        <f>IF(AND(Model_dem!$B944=0,Model_dem!$D944=0),Model_dem!$G944,L943)</f>
        <v>715</v>
      </c>
      <c r="M944" s="78" t="str">
        <f t="shared" si="14"/>
        <v>Cardinality-constrained</v>
      </c>
      <c r="N944" s="22"/>
    </row>
    <row r="945" spans="1:14" x14ac:dyDescent="0.3">
      <c r="A945" t="s">
        <v>523</v>
      </c>
      <c r="B945" s="1">
        <v>1</v>
      </c>
      <c r="C945" s="1" t="s">
        <v>28</v>
      </c>
      <c r="D945" s="1">
        <v>5</v>
      </c>
      <c r="E945" s="1">
        <v>0.2</v>
      </c>
      <c r="F945" s="1" t="s">
        <v>0</v>
      </c>
      <c r="G945" s="122">
        <v>715</v>
      </c>
      <c r="H945" s="123">
        <v>0</v>
      </c>
      <c r="I945" s="124">
        <v>1203.1500000000001</v>
      </c>
      <c r="J945" s="125">
        <v>1</v>
      </c>
      <c r="K945" s="127">
        <f>IF(Model_dem!$G945="---","---",(Model_dem!$G945/L945)-1)</f>
        <v>0</v>
      </c>
      <c r="L945" s="77">
        <f>IF(AND(Model_dem!$B945=0,Model_dem!$D945=0),Model_dem!$G945,L944)</f>
        <v>715</v>
      </c>
      <c r="M945" s="78" t="str">
        <f t="shared" si="14"/>
        <v>Cardinality-constrained</v>
      </c>
      <c r="N945" s="22"/>
    </row>
    <row r="946" spans="1:14" x14ac:dyDescent="0.3">
      <c r="A946" t="s">
        <v>523</v>
      </c>
      <c r="B946" s="1">
        <v>1</v>
      </c>
      <c r="C946" s="1" t="s">
        <v>28</v>
      </c>
      <c r="D946" s="1">
        <v>10</v>
      </c>
      <c r="E946" s="1">
        <v>0.05</v>
      </c>
      <c r="F946" s="1" t="s">
        <v>0</v>
      </c>
      <c r="G946" s="122">
        <v>715</v>
      </c>
      <c r="H946" s="123">
        <v>0</v>
      </c>
      <c r="I946" s="124">
        <v>519.48</v>
      </c>
      <c r="J946" s="125">
        <v>0.94299999999999995</v>
      </c>
      <c r="K946" s="127">
        <f>IF(Model_dem!$G946="---","---",(Model_dem!$G946/L946)-1)</f>
        <v>0</v>
      </c>
      <c r="L946" s="77">
        <f>IF(AND(Model_dem!$B946=0,Model_dem!$D946=0),Model_dem!$G946,L945)</f>
        <v>715</v>
      </c>
      <c r="M946" s="78" t="str">
        <f t="shared" si="14"/>
        <v>Cardinality-constrained</v>
      </c>
      <c r="N946" s="22"/>
    </row>
    <row r="947" spans="1:14" x14ac:dyDescent="0.3">
      <c r="A947" t="s">
        <v>523</v>
      </c>
      <c r="B947" s="1">
        <v>1</v>
      </c>
      <c r="C947" s="1" t="s">
        <v>28</v>
      </c>
      <c r="D947" s="1">
        <v>10</v>
      </c>
      <c r="E947" s="1">
        <v>0.1</v>
      </c>
      <c r="F947" s="1" t="s">
        <v>0</v>
      </c>
      <c r="G947" s="122">
        <v>715</v>
      </c>
      <c r="H947" s="123">
        <v>0</v>
      </c>
      <c r="I947" s="124">
        <v>834.93</v>
      </c>
      <c r="J947" s="125">
        <v>1</v>
      </c>
      <c r="K947" s="127">
        <f>IF(Model_dem!$G947="---","---",(Model_dem!$G947/L947)-1)</f>
        <v>0</v>
      </c>
      <c r="L947" s="77">
        <f>IF(AND(Model_dem!$B947=0,Model_dem!$D947=0),Model_dem!$G947,L946)</f>
        <v>715</v>
      </c>
      <c r="M947" s="78" t="str">
        <f t="shared" si="14"/>
        <v>Cardinality-constrained</v>
      </c>
      <c r="N947" s="22"/>
    </row>
    <row r="948" spans="1:14" x14ac:dyDescent="0.3">
      <c r="A948" t="s">
        <v>523</v>
      </c>
      <c r="B948" s="1">
        <v>1</v>
      </c>
      <c r="C948" s="1" t="s">
        <v>28</v>
      </c>
      <c r="D948" s="1">
        <v>10</v>
      </c>
      <c r="E948" s="1">
        <v>0.15</v>
      </c>
      <c r="F948" s="1" t="s">
        <v>0</v>
      </c>
      <c r="G948" s="122">
        <v>715</v>
      </c>
      <c r="H948" s="123">
        <v>0</v>
      </c>
      <c r="I948" s="124">
        <v>647.16999999999996</v>
      </c>
      <c r="J948" s="125">
        <v>1</v>
      </c>
      <c r="K948" s="127">
        <f>IF(Model_dem!$G948="---","---",(Model_dem!$G948/L948)-1)</f>
        <v>0</v>
      </c>
      <c r="L948" s="77">
        <f>IF(AND(Model_dem!$B948=0,Model_dem!$D948=0),Model_dem!$G948,L947)</f>
        <v>715</v>
      </c>
      <c r="M948" s="78" t="str">
        <f t="shared" si="14"/>
        <v>Cardinality-constrained</v>
      </c>
      <c r="N948" s="22"/>
    </row>
    <row r="949" spans="1:14" x14ac:dyDescent="0.3">
      <c r="A949" t="s">
        <v>523</v>
      </c>
      <c r="B949" s="1">
        <v>1</v>
      </c>
      <c r="C949" s="1" t="s">
        <v>28</v>
      </c>
      <c r="D949" s="1">
        <v>10</v>
      </c>
      <c r="E949" s="1">
        <v>0.2</v>
      </c>
      <c r="F949" s="1" t="s">
        <v>0</v>
      </c>
      <c r="G949" s="122">
        <v>715</v>
      </c>
      <c r="H949" s="123">
        <v>0</v>
      </c>
      <c r="I949" s="124">
        <v>1180.23</v>
      </c>
      <c r="J949" s="125">
        <v>1</v>
      </c>
      <c r="K949" s="127">
        <f>IF(Model_dem!$G949="---","---",(Model_dem!$G949/L949)-1)</f>
        <v>0</v>
      </c>
      <c r="L949" s="77">
        <f>IF(AND(Model_dem!$B949=0,Model_dem!$D949=0),Model_dem!$G949,L948)</f>
        <v>715</v>
      </c>
      <c r="M949" s="78" t="str">
        <f t="shared" si="14"/>
        <v>Cardinality-constrained</v>
      </c>
      <c r="N949" s="22"/>
    </row>
    <row r="950" spans="1:14" x14ac:dyDescent="0.3">
      <c r="A950" t="s">
        <v>523</v>
      </c>
      <c r="B950" s="1">
        <v>1</v>
      </c>
      <c r="C950" s="1" t="s">
        <v>28</v>
      </c>
      <c r="D950" s="1">
        <v>25</v>
      </c>
      <c r="E950" s="1">
        <v>0.05</v>
      </c>
      <c r="F950" s="1" t="s">
        <v>0</v>
      </c>
      <c r="G950" s="122">
        <v>715</v>
      </c>
      <c r="H950" s="123">
        <v>0</v>
      </c>
      <c r="I950" s="124">
        <v>533.74</v>
      </c>
      <c r="J950" s="125">
        <v>3.2000000000000001E-2</v>
      </c>
      <c r="K950" s="127">
        <f>IF(Model_dem!$G950="---","---",(Model_dem!$G950/L950)-1)</f>
        <v>0</v>
      </c>
      <c r="L950" s="77">
        <f>IF(AND(Model_dem!$B950=0,Model_dem!$D950=0),Model_dem!$G950,L949)</f>
        <v>715</v>
      </c>
      <c r="M950" s="78" t="str">
        <f t="shared" si="14"/>
        <v>Cardinality-constrained</v>
      </c>
      <c r="N950" s="22"/>
    </row>
    <row r="951" spans="1:14" x14ac:dyDescent="0.3">
      <c r="A951" t="s">
        <v>523</v>
      </c>
      <c r="B951" s="1">
        <v>1</v>
      </c>
      <c r="C951" s="1" t="s">
        <v>28</v>
      </c>
      <c r="D951" s="1">
        <v>25</v>
      </c>
      <c r="E951" s="1">
        <v>0.1</v>
      </c>
      <c r="F951" s="1" t="s">
        <v>0</v>
      </c>
      <c r="G951" s="122">
        <v>729</v>
      </c>
      <c r="H951" s="123">
        <v>0</v>
      </c>
      <c r="I951" s="124">
        <v>1060.74</v>
      </c>
      <c r="J951" s="125">
        <v>0.46600000000000003</v>
      </c>
      <c r="K951" s="127">
        <f>IF(Model_dem!$G951="---","---",(Model_dem!$G951/L951)-1)</f>
        <v>1.9580419580419672E-2</v>
      </c>
      <c r="L951" s="77">
        <f>IF(AND(Model_dem!$B951=0,Model_dem!$D951=0),Model_dem!$G951,L950)</f>
        <v>715</v>
      </c>
      <c r="M951" s="78" t="str">
        <f t="shared" si="14"/>
        <v>Cardinality-constrained</v>
      </c>
      <c r="N951" s="22"/>
    </row>
    <row r="952" spans="1:14" x14ac:dyDescent="0.3">
      <c r="A952" t="s">
        <v>523</v>
      </c>
      <c r="B952" s="1">
        <v>1</v>
      </c>
      <c r="C952" s="1" t="s">
        <v>28</v>
      </c>
      <c r="D952" s="1">
        <v>25</v>
      </c>
      <c r="E952" s="1">
        <v>0.15</v>
      </c>
      <c r="F952" s="1" t="s">
        <v>1</v>
      </c>
      <c r="G952" s="122">
        <v>926</v>
      </c>
      <c r="H952" s="123">
        <v>0.19120000000000001</v>
      </c>
      <c r="I952" s="124">
        <v>3600.06</v>
      </c>
      <c r="J952" s="125">
        <v>0.99399999999999999</v>
      </c>
      <c r="K952" s="127">
        <f>IF(Model_dem!$G952="---","---",(Model_dem!$G952/L952)-1)</f>
        <v>0.29510489510489513</v>
      </c>
      <c r="L952" s="77">
        <f>IF(AND(Model_dem!$B952=0,Model_dem!$D952=0),Model_dem!$G952,L951)</f>
        <v>715</v>
      </c>
      <c r="M952" s="78" t="str">
        <f t="shared" si="14"/>
        <v>Cardinality-constrained</v>
      </c>
      <c r="N952" s="22"/>
    </row>
    <row r="953" spans="1:14" x14ac:dyDescent="0.3">
      <c r="A953" t="s">
        <v>523</v>
      </c>
      <c r="B953" s="1">
        <v>1</v>
      </c>
      <c r="C953" s="1" t="s">
        <v>28</v>
      </c>
      <c r="D953" s="1">
        <v>25</v>
      </c>
      <c r="E953" s="1">
        <v>0.2</v>
      </c>
      <c r="F953" s="1" t="s">
        <v>2</v>
      </c>
      <c r="G953" s="122" t="s">
        <v>3</v>
      </c>
      <c r="H953" s="123" t="s">
        <v>3</v>
      </c>
      <c r="I953" s="124">
        <v>3600.17</v>
      </c>
      <c r="J953" s="122"/>
      <c r="K953" s="127" t="str">
        <f>IF(Model_dem!$G953="---","---",(Model_dem!$G953/L953)-1)</f>
        <v>---</v>
      </c>
      <c r="L953" s="77">
        <f>IF(AND(Model_dem!$B953=0,Model_dem!$D953=0),Model_dem!$G953,L952)</f>
        <v>715</v>
      </c>
      <c r="M953" s="78" t="str">
        <f t="shared" si="14"/>
        <v>Cardinality-constrained</v>
      </c>
      <c r="N953" s="22"/>
    </row>
    <row r="954" spans="1:14" x14ac:dyDescent="0.3">
      <c r="A954" t="s">
        <v>523</v>
      </c>
      <c r="B954" s="1">
        <v>1</v>
      </c>
      <c r="C954" s="1" t="s">
        <v>28</v>
      </c>
      <c r="D954" s="1">
        <v>50</v>
      </c>
      <c r="E954" s="1">
        <v>0.05</v>
      </c>
      <c r="F954" s="1" t="s">
        <v>0</v>
      </c>
      <c r="G954" s="122">
        <v>722</v>
      </c>
      <c r="H954" s="123">
        <v>0</v>
      </c>
      <c r="I954" s="124">
        <v>667.88</v>
      </c>
      <c r="J954" s="125">
        <v>0</v>
      </c>
      <c r="K954" s="127">
        <f>IF(Model_dem!$G954="---","---",(Model_dem!$G954/L954)-1)</f>
        <v>9.7902097902098362E-3</v>
      </c>
      <c r="L954" s="77">
        <f>IF(AND(Model_dem!$B954=0,Model_dem!$D954=0),Model_dem!$G954,L953)</f>
        <v>715</v>
      </c>
      <c r="M954" s="78" t="str">
        <f t="shared" si="14"/>
        <v>Cardinality-constrained</v>
      </c>
      <c r="N954" s="22"/>
    </row>
    <row r="955" spans="1:14" x14ac:dyDescent="0.3">
      <c r="A955" t="s">
        <v>523</v>
      </c>
      <c r="B955" s="1">
        <v>1</v>
      </c>
      <c r="C955" s="1" t="s">
        <v>28</v>
      </c>
      <c r="D955" s="1">
        <v>50</v>
      </c>
      <c r="E955" s="1">
        <v>0.1</v>
      </c>
      <c r="F955" s="1" t="s">
        <v>2</v>
      </c>
      <c r="G955" s="122" t="s">
        <v>3</v>
      </c>
      <c r="H955" s="123" t="s">
        <v>3</v>
      </c>
      <c r="I955" s="124">
        <v>3600.1</v>
      </c>
      <c r="J955" s="122"/>
      <c r="K955" s="127" t="str">
        <f>IF(Model_dem!$G955="---","---",(Model_dem!$G955/L955)-1)</f>
        <v>---</v>
      </c>
      <c r="L955" s="77">
        <f>IF(AND(Model_dem!$B955=0,Model_dem!$D955=0),Model_dem!$G955,L954)</f>
        <v>715</v>
      </c>
      <c r="M955" s="78" t="str">
        <f t="shared" si="14"/>
        <v>Cardinality-constrained</v>
      </c>
      <c r="N955" s="22"/>
    </row>
    <row r="956" spans="1:14" x14ac:dyDescent="0.3">
      <c r="A956" t="s">
        <v>523</v>
      </c>
      <c r="B956" s="1">
        <v>1</v>
      </c>
      <c r="C956" s="1" t="s">
        <v>28</v>
      </c>
      <c r="D956" s="1">
        <v>50</v>
      </c>
      <c r="E956" s="1">
        <v>0.15</v>
      </c>
      <c r="F956" s="1" t="s">
        <v>2</v>
      </c>
      <c r="G956" s="122" t="s">
        <v>3</v>
      </c>
      <c r="H956" s="123" t="s">
        <v>3</v>
      </c>
      <c r="I956" s="124">
        <v>3600.17</v>
      </c>
      <c r="J956" s="122"/>
      <c r="K956" s="127" t="str">
        <f>IF(Model_dem!$G956="---","---",(Model_dem!$G956/L956)-1)</f>
        <v>---</v>
      </c>
      <c r="L956" s="77">
        <f>IF(AND(Model_dem!$B956=0,Model_dem!$D956=0),Model_dem!$G956,L955)</f>
        <v>715</v>
      </c>
      <c r="M956" s="78" t="str">
        <f t="shared" si="14"/>
        <v>Cardinality-constrained</v>
      </c>
      <c r="N956" s="22"/>
    </row>
    <row r="957" spans="1:14" x14ac:dyDescent="0.3">
      <c r="A957" t="s">
        <v>523</v>
      </c>
      <c r="B957" s="1">
        <v>1</v>
      </c>
      <c r="C957" s="1" t="s">
        <v>28</v>
      </c>
      <c r="D957" s="1">
        <v>50</v>
      </c>
      <c r="E957" s="1">
        <v>0.2</v>
      </c>
      <c r="F957" s="1" t="s">
        <v>2</v>
      </c>
      <c r="G957" s="122" t="s">
        <v>3</v>
      </c>
      <c r="H957" s="123" t="s">
        <v>3</v>
      </c>
      <c r="I957" s="124">
        <v>3600.34</v>
      </c>
      <c r="J957" s="122"/>
      <c r="K957" s="127" t="str">
        <f>IF(Model_dem!$G957="---","---",(Model_dem!$G957/L957)-1)</f>
        <v>---</v>
      </c>
      <c r="L957" s="77">
        <f>IF(AND(Model_dem!$B957=0,Model_dem!$D957=0),Model_dem!$G957,L956)</f>
        <v>715</v>
      </c>
      <c r="M957" s="78" t="str">
        <f t="shared" si="14"/>
        <v>Cardinality-constrained</v>
      </c>
      <c r="N957" s="22"/>
    </row>
    <row r="958" spans="1:14" x14ac:dyDescent="0.3">
      <c r="A958" t="s">
        <v>523</v>
      </c>
      <c r="B958" s="1">
        <v>2</v>
      </c>
      <c r="C958" s="1" t="s">
        <v>29</v>
      </c>
      <c r="D958" s="1">
        <v>5</v>
      </c>
      <c r="E958" s="1">
        <v>0.05</v>
      </c>
      <c r="F958" s="1" t="s">
        <v>0</v>
      </c>
      <c r="G958" s="122">
        <v>715</v>
      </c>
      <c r="H958" s="123">
        <v>0</v>
      </c>
      <c r="I958" s="124">
        <v>432.71</v>
      </c>
      <c r="J958" s="125">
        <v>0.93600000000000005</v>
      </c>
      <c r="K958" s="127">
        <f>IF(Model_dem!$G958="---","---",(Model_dem!$G958/L958)-1)</f>
        <v>0</v>
      </c>
      <c r="L958" s="77">
        <f>IF(AND(Model_dem!$B958=0,Model_dem!$D958=0),Model_dem!$G958,L957)</f>
        <v>715</v>
      </c>
      <c r="M958" s="78" t="str">
        <f t="shared" si="14"/>
        <v>Knapsack</v>
      </c>
      <c r="N958" s="22"/>
    </row>
    <row r="959" spans="1:14" x14ac:dyDescent="0.3">
      <c r="A959" t="s">
        <v>523</v>
      </c>
      <c r="B959" s="1">
        <v>2</v>
      </c>
      <c r="C959" s="1" t="s">
        <v>29</v>
      </c>
      <c r="D959" s="1">
        <v>5</v>
      </c>
      <c r="E959" s="1">
        <v>0.1</v>
      </c>
      <c r="F959" s="1" t="s">
        <v>0</v>
      </c>
      <c r="G959" s="122">
        <v>715</v>
      </c>
      <c r="H959" s="123">
        <v>0</v>
      </c>
      <c r="I959" s="124">
        <v>721.07</v>
      </c>
      <c r="J959" s="125">
        <v>1</v>
      </c>
      <c r="K959" s="127">
        <f>IF(Model_dem!$G959="---","---",(Model_dem!$G959/L959)-1)</f>
        <v>0</v>
      </c>
      <c r="L959" s="77">
        <f>IF(AND(Model_dem!$B959=0,Model_dem!$D959=0),Model_dem!$G959,L958)</f>
        <v>715</v>
      </c>
      <c r="M959" s="78" t="str">
        <f t="shared" si="14"/>
        <v>Knapsack</v>
      </c>
      <c r="N959" s="22"/>
    </row>
    <row r="960" spans="1:14" x14ac:dyDescent="0.3">
      <c r="A960" t="s">
        <v>523</v>
      </c>
      <c r="B960" s="1">
        <v>2</v>
      </c>
      <c r="C960" s="1" t="s">
        <v>29</v>
      </c>
      <c r="D960" s="1">
        <v>5</v>
      </c>
      <c r="E960" s="1">
        <v>0.15</v>
      </c>
      <c r="F960" s="1" t="s">
        <v>0</v>
      </c>
      <c r="G960" s="122">
        <v>715</v>
      </c>
      <c r="H960" s="123">
        <v>0</v>
      </c>
      <c r="I960" s="124">
        <v>486.05</v>
      </c>
      <c r="J960" s="125">
        <v>1</v>
      </c>
      <c r="K960" s="127">
        <f>IF(Model_dem!$G960="---","---",(Model_dem!$G960/L960)-1)</f>
        <v>0</v>
      </c>
      <c r="L960" s="77">
        <f>IF(AND(Model_dem!$B960=0,Model_dem!$D960=0),Model_dem!$G960,L959)</f>
        <v>715</v>
      </c>
      <c r="M960" s="78" t="str">
        <f t="shared" si="14"/>
        <v>Knapsack</v>
      </c>
      <c r="N960" s="22"/>
    </row>
    <row r="961" spans="1:14" x14ac:dyDescent="0.3">
      <c r="A961" t="s">
        <v>523</v>
      </c>
      <c r="B961" s="1">
        <v>2</v>
      </c>
      <c r="C961" s="1" t="s">
        <v>29</v>
      </c>
      <c r="D961" s="1">
        <v>5</v>
      </c>
      <c r="E961" s="1">
        <v>0.2</v>
      </c>
      <c r="F961" s="1" t="s">
        <v>0</v>
      </c>
      <c r="G961" s="122">
        <v>715</v>
      </c>
      <c r="H961" s="123">
        <v>0</v>
      </c>
      <c r="I961" s="124">
        <v>541.37</v>
      </c>
      <c r="J961" s="125">
        <v>1</v>
      </c>
      <c r="K961" s="127">
        <f>IF(Model_dem!$G961="---","---",(Model_dem!$G961/L961)-1)</f>
        <v>0</v>
      </c>
      <c r="L961" s="77">
        <f>IF(AND(Model_dem!$B961=0,Model_dem!$D961=0),Model_dem!$G961,L960)</f>
        <v>715</v>
      </c>
      <c r="M961" s="78" t="str">
        <f t="shared" si="14"/>
        <v>Knapsack</v>
      </c>
      <c r="N961" s="22"/>
    </row>
    <row r="962" spans="1:14" x14ac:dyDescent="0.3">
      <c r="A962" t="s">
        <v>523</v>
      </c>
      <c r="B962" s="1">
        <v>2</v>
      </c>
      <c r="C962" s="1" t="s">
        <v>29</v>
      </c>
      <c r="D962" s="1">
        <v>10</v>
      </c>
      <c r="E962" s="1">
        <v>0.05</v>
      </c>
      <c r="F962" s="1" t="s">
        <v>0</v>
      </c>
      <c r="G962" s="122">
        <v>715</v>
      </c>
      <c r="H962" s="123">
        <v>0</v>
      </c>
      <c r="I962" s="124">
        <v>277.87</v>
      </c>
      <c r="J962" s="125">
        <v>0.94299999999999995</v>
      </c>
      <c r="K962" s="127">
        <f>IF(Model_dem!$G962="---","---",(Model_dem!$G962/L962)-1)</f>
        <v>0</v>
      </c>
      <c r="L962" s="77">
        <f>IF(AND(Model_dem!$B962=0,Model_dem!$D962=0),Model_dem!$G962,L961)</f>
        <v>715</v>
      </c>
      <c r="M962" s="78" t="str">
        <f t="shared" si="14"/>
        <v>Knapsack</v>
      </c>
      <c r="N962" s="22"/>
    </row>
    <row r="963" spans="1:14" x14ac:dyDescent="0.3">
      <c r="A963" t="s">
        <v>523</v>
      </c>
      <c r="B963" s="1">
        <v>2</v>
      </c>
      <c r="C963" s="1" t="s">
        <v>29</v>
      </c>
      <c r="D963" s="1">
        <v>10</v>
      </c>
      <c r="E963" s="1">
        <v>0.1</v>
      </c>
      <c r="F963" s="1" t="s">
        <v>0</v>
      </c>
      <c r="G963" s="122">
        <v>715</v>
      </c>
      <c r="H963" s="123">
        <v>0</v>
      </c>
      <c r="I963" s="124">
        <v>517.41</v>
      </c>
      <c r="J963" s="125">
        <v>1</v>
      </c>
      <c r="K963" s="127">
        <f>IF(Model_dem!$G963="---","---",(Model_dem!$G963/L963)-1)</f>
        <v>0</v>
      </c>
      <c r="L963" s="77">
        <f>IF(AND(Model_dem!$B963=0,Model_dem!$D963=0),Model_dem!$G963,L962)</f>
        <v>715</v>
      </c>
      <c r="M963" s="78" t="str">
        <f t="shared" ref="M963:M1026" si="15">IF(B963=0,"Deterministic",IF(B963=1,"Cardinality-constrained",IF(B963=2,"Knapsack","Factor Model")))</f>
        <v>Knapsack</v>
      </c>
      <c r="N963" s="22"/>
    </row>
    <row r="964" spans="1:14" x14ac:dyDescent="0.3">
      <c r="A964" t="s">
        <v>523</v>
      </c>
      <c r="B964" s="1">
        <v>2</v>
      </c>
      <c r="C964" s="1" t="s">
        <v>29</v>
      </c>
      <c r="D964" s="1">
        <v>10</v>
      </c>
      <c r="E964" s="1">
        <v>0.15</v>
      </c>
      <c r="F964" s="1" t="s">
        <v>0</v>
      </c>
      <c r="G964" s="122">
        <v>717</v>
      </c>
      <c r="H964" s="123">
        <v>0</v>
      </c>
      <c r="I964" s="124">
        <v>706.53</v>
      </c>
      <c r="J964" s="125">
        <v>1</v>
      </c>
      <c r="K964" s="127">
        <f>IF(Model_dem!$G964="---","---",(Model_dem!$G964/L964)-1)</f>
        <v>2.7972027972027469E-3</v>
      </c>
      <c r="L964" s="77">
        <f>IF(AND(Model_dem!$B964=0,Model_dem!$D964=0),Model_dem!$G964,L963)</f>
        <v>715</v>
      </c>
      <c r="M964" s="78" t="str">
        <f t="shared" si="15"/>
        <v>Knapsack</v>
      </c>
      <c r="N964" s="22"/>
    </row>
    <row r="965" spans="1:14" x14ac:dyDescent="0.3">
      <c r="A965" t="s">
        <v>523</v>
      </c>
      <c r="B965" s="1">
        <v>2</v>
      </c>
      <c r="C965" s="1" t="s">
        <v>29</v>
      </c>
      <c r="D965" s="1">
        <v>10</v>
      </c>
      <c r="E965" s="1">
        <v>0.2</v>
      </c>
      <c r="F965" s="1" t="s">
        <v>0</v>
      </c>
      <c r="G965" s="122">
        <v>723</v>
      </c>
      <c r="H965" s="123">
        <v>0</v>
      </c>
      <c r="I965" s="124">
        <v>266.54000000000002</v>
      </c>
      <c r="J965" s="125">
        <v>1</v>
      </c>
      <c r="K965" s="127">
        <f>IF(Model_dem!$G965="---","---",(Model_dem!$G965/L965)-1)</f>
        <v>1.118881118881121E-2</v>
      </c>
      <c r="L965" s="77">
        <f>IF(AND(Model_dem!$B965=0,Model_dem!$D965=0),Model_dem!$G965,L964)</f>
        <v>715</v>
      </c>
      <c r="M965" s="78" t="str">
        <f t="shared" si="15"/>
        <v>Knapsack</v>
      </c>
      <c r="N965" s="22"/>
    </row>
    <row r="966" spans="1:14" x14ac:dyDescent="0.3">
      <c r="A966" t="s">
        <v>523</v>
      </c>
      <c r="B966" s="1">
        <v>2</v>
      </c>
      <c r="C966" s="1" t="s">
        <v>29</v>
      </c>
      <c r="D966" s="1">
        <v>25</v>
      </c>
      <c r="E966" s="1">
        <v>0.05</v>
      </c>
      <c r="F966" s="1" t="s">
        <v>0</v>
      </c>
      <c r="G966" s="122">
        <v>717</v>
      </c>
      <c r="H966" s="123">
        <v>0</v>
      </c>
      <c r="I966" s="124">
        <v>749.02</v>
      </c>
      <c r="J966" s="125">
        <v>3.2000000000000001E-2</v>
      </c>
      <c r="K966" s="127">
        <f>IF(Model_dem!$G966="---","---",(Model_dem!$G966/L966)-1)</f>
        <v>2.7972027972027469E-3</v>
      </c>
      <c r="L966" s="77">
        <f>IF(AND(Model_dem!$B966=0,Model_dem!$D966=0),Model_dem!$G966,L965)</f>
        <v>715</v>
      </c>
      <c r="M966" s="78" t="str">
        <f t="shared" si="15"/>
        <v>Knapsack</v>
      </c>
      <c r="N966" s="22"/>
    </row>
    <row r="967" spans="1:14" x14ac:dyDescent="0.3">
      <c r="A967" t="s">
        <v>523</v>
      </c>
      <c r="B967" s="1">
        <v>2</v>
      </c>
      <c r="C967" s="1" t="s">
        <v>29</v>
      </c>
      <c r="D967" s="1">
        <v>25</v>
      </c>
      <c r="E967" s="1">
        <v>0.1</v>
      </c>
      <c r="F967" s="1" t="s">
        <v>0</v>
      </c>
      <c r="G967" s="122">
        <v>733</v>
      </c>
      <c r="H967" s="123">
        <v>0</v>
      </c>
      <c r="I967" s="124">
        <v>341.27</v>
      </c>
      <c r="J967" s="125">
        <v>0.93400000000000005</v>
      </c>
      <c r="K967" s="127">
        <f>IF(Model_dem!$G967="---","---",(Model_dem!$G967/L967)-1)</f>
        <v>2.5174825174825166E-2</v>
      </c>
      <c r="L967" s="77">
        <f>IF(AND(Model_dem!$B967=0,Model_dem!$D967=0),Model_dem!$G967,L966)</f>
        <v>715</v>
      </c>
      <c r="M967" s="78" t="str">
        <f t="shared" si="15"/>
        <v>Knapsack</v>
      </c>
      <c r="N967" s="22"/>
    </row>
    <row r="968" spans="1:14" x14ac:dyDescent="0.3">
      <c r="A968" t="s">
        <v>523</v>
      </c>
      <c r="B968" s="1">
        <v>2</v>
      </c>
      <c r="C968" s="1" t="s">
        <v>29</v>
      </c>
      <c r="D968" s="1">
        <v>25</v>
      </c>
      <c r="E968" s="1">
        <v>0.15</v>
      </c>
      <c r="F968" s="1" t="s">
        <v>0</v>
      </c>
      <c r="G968" s="122">
        <v>786</v>
      </c>
      <c r="H968" s="123">
        <v>0</v>
      </c>
      <c r="I968" s="124">
        <v>3020.26</v>
      </c>
      <c r="J968" s="125">
        <v>1</v>
      </c>
      <c r="K968" s="127">
        <f>IF(Model_dem!$G968="---","---",(Model_dem!$G968/L968)-1)</f>
        <v>9.9300699300699291E-2</v>
      </c>
      <c r="L968" s="77">
        <f>IF(AND(Model_dem!$B968=0,Model_dem!$D968=0),Model_dem!$G968,L967)</f>
        <v>715</v>
      </c>
      <c r="M968" s="78" t="str">
        <f t="shared" si="15"/>
        <v>Knapsack</v>
      </c>
      <c r="N968" s="22"/>
    </row>
    <row r="969" spans="1:14" x14ac:dyDescent="0.3">
      <c r="A969" t="s">
        <v>523</v>
      </c>
      <c r="B969" s="1">
        <v>2</v>
      </c>
      <c r="C969" s="1" t="s">
        <v>29</v>
      </c>
      <c r="D969" s="1">
        <v>25</v>
      </c>
      <c r="E969" s="1">
        <v>0.2</v>
      </c>
      <c r="F969" s="1" t="s">
        <v>2</v>
      </c>
      <c r="G969" s="122" t="s">
        <v>3</v>
      </c>
      <c r="H969" s="123" t="s">
        <v>3</v>
      </c>
      <c r="I969" s="124">
        <v>3600.05</v>
      </c>
      <c r="J969" s="122"/>
      <c r="K969" s="127" t="str">
        <f>IF(Model_dem!$G969="---","---",(Model_dem!$G969/L969)-1)</f>
        <v>---</v>
      </c>
      <c r="L969" s="77">
        <f>IF(AND(Model_dem!$B969=0,Model_dem!$D969=0),Model_dem!$G969,L968)</f>
        <v>715</v>
      </c>
      <c r="M969" s="78" t="str">
        <f t="shared" si="15"/>
        <v>Knapsack</v>
      </c>
      <c r="N969" s="22"/>
    </row>
    <row r="970" spans="1:14" x14ac:dyDescent="0.3">
      <c r="A970" t="s">
        <v>523</v>
      </c>
      <c r="B970" s="1">
        <v>2</v>
      </c>
      <c r="C970" s="1" t="s">
        <v>29</v>
      </c>
      <c r="D970" s="1">
        <v>50</v>
      </c>
      <c r="E970" s="1">
        <v>0.05</v>
      </c>
      <c r="F970" s="1" t="s">
        <v>0</v>
      </c>
      <c r="G970" s="122">
        <v>729</v>
      </c>
      <c r="H970" s="123">
        <v>0</v>
      </c>
      <c r="I970" s="124">
        <v>425.65</v>
      </c>
      <c r="J970" s="125">
        <v>0</v>
      </c>
      <c r="K970" s="127">
        <f>IF(Model_dem!$G970="---","---",(Model_dem!$G970/L970)-1)</f>
        <v>1.9580419580419672E-2</v>
      </c>
      <c r="L970" s="77">
        <f>IF(AND(Model_dem!$B970=0,Model_dem!$D970=0),Model_dem!$G970,L969)</f>
        <v>715</v>
      </c>
      <c r="M970" s="78" t="str">
        <f t="shared" si="15"/>
        <v>Knapsack</v>
      </c>
      <c r="N970" s="22"/>
    </row>
    <row r="971" spans="1:14" x14ac:dyDescent="0.3">
      <c r="A971" t="s">
        <v>523</v>
      </c>
      <c r="B971" s="1">
        <v>2</v>
      </c>
      <c r="C971" s="1" t="s">
        <v>29</v>
      </c>
      <c r="D971" s="1">
        <v>50</v>
      </c>
      <c r="E971" s="1">
        <v>0.1</v>
      </c>
      <c r="F971" s="1" t="s">
        <v>2</v>
      </c>
      <c r="G971" s="122" t="s">
        <v>3</v>
      </c>
      <c r="H971" s="123" t="s">
        <v>3</v>
      </c>
      <c r="I971" s="124">
        <v>3600.07</v>
      </c>
      <c r="J971" s="122"/>
      <c r="K971" s="127" t="str">
        <f>IF(Model_dem!$G971="---","---",(Model_dem!$G971/L971)-1)</f>
        <v>---</v>
      </c>
      <c r="L971" s="77">
        <f>IF(AND(Model_dem!$B971=0,Model_dem!$D971=0),Model_dem!$G971,L970)</f>
        <v>715</v>
      </c>
      <c r="M971" s="78" t="str">
        <f t="shared" si="15"/>
        <v>Knapsack</v>
      </c>
      <c r="N971" s="22"/>
    </row>
    <row r="972" spans="1:14" x14ac:dyDescent="0.3">
      <c r="A972" t="s">
        <v>523</v>
      </c>
      <c r="B972" s="1">
        <v>2</v>
      </c>
      <c r="C972" s="1" t="s">
        <v>29</v>
      </c>
      <c r="D972" s="1">
        <v>50</v>
      </c>
      <c r="E972" s="1">
        <v>0.15</v>
      </c>
      <c r="F972" s="1" t="s">
        <v>4</v>
      </c>
      <c r="G972" s="122" t="s">
        <v>3</v>
      </c>
      <c r="H972" s="123" t="s">
        <v>3</v>
      </c>
      <c r="I972" s="124">
        <v>0.56999999999999995</v>
      </c>
      <c r="J972" s="122"/>
      <c r="K972" s="127" t="str">
        <f>IF(Model_dem!$G972="---","---",(Model_dem!$G972/L972)-1)</f>
        <v>---</v>
      </c>
      <c r="L972" s="77">
        <f>IF(AND(Model_dem!$B972=0,Model_dem!$D972=0),Model_dem!$G972,L971)</f>
        <v>715</v>
      </c>
      <c r="M972" s="78" t="str">
        <f t="shared" si="15"/>
        <v>Knapsack</v>
      </c>
      <c r="N972" s="22"/>
    </row>
    <row r="973" spans="1:14" x14ac:dyDescent="0.3">
      <c r="A973" t="s">
        <v>523</v>
      </c>
      <c r="B973" s="1">
        <v>2</v>
      </c>
      <c r="C973" s="1" t="s">
        <v>29</v>
      </c>
      <c r="D973" s="1">
        <v>50</v>
      </c>
      <c r="E973" s="1">
        <v>0.2</v>
      </c>
      <c r="F973" s="1" t="s">
        <v>4</v>
      </c>
      <c r="G973" s="122" t="s">
        <v>3</v>
      </c>
      <c r="H973" s="123" t="s">
        <v>3</v>
      </c>
      <c r="I973" s="124">
        <v>0.45</v>
      </c>
      <c r="J973" s="122"/>
      <c r="K973" s="127" t="str">
        <f>IF(Model_dem!$G973="---","---",(Model_dem!$G973/L973)-1)</f>
        <v>---</v>
      </c>
      <c r="L973" s="77">
        <f>IF(AND(Model_dem!$B973=0,Model_dem!$D973=0),Model_dem!$G973,L972)</f>
        <v>715</v>
      </c>
      <c r="M973" s="78" t="str">
        <f t="shared" si="15"/>
        <v>Knapsack</v>
      </c>
      <c r="N973" s="22"/>
    </row>
    <row r="974" spans="1:14" hidden="1" x14ac:dyDescent="0.3">
      <c r="A974" t="s">
        <v>523</v>
      </c>
      <c r="B974" s="1">
        <v>3</v>
      </c>
      <c r="C974" s="1" t="s">
        <v>1930</v>
      </c>
      <c r="D974" s="1">
        <v>0</v>
      </c>
      <c r="E974" s="1">
        <v>0.05</v>
      </c>
      <c r="F974" s="1" t="s">
        <v>4</v>
      </c>
      <c r="G974" s="1" t="s">
        <v>3</v>
      </c>
      <c r="H974" s="75" t="s">
        <v>3</v>
      </c>
      <c r="I974" s="1">
        <v>0.23</v>
      </c>
      <c r="J974" s="1"/>
      <c r="K974" s="113" t="str">
        <f>IF(Model_dem!$G974="---","---",(Model_dem!$G974/L974)-1)</f>
        <v>---</v>
      </c>
      <c r="L974" s="77">
        <f>IF(AND(Model_dem!$B974=0,Model_dem!$D974=0),Model_dem!$G974,L973)</f>
        <v>715</v>
      </c>
      <c r="M974" s="78" t="str">
        <f t="shared" si="15"/>
        <v>Factor Model</v>
      </c>
      <c r="N974" s="22"/>
    </row>
    <row r="975" spans="1:14" hidden="1" x14ac:dyDescent="0.3">
      <c r="A975" t="s">
        <v>523</v>
      </c>
      <c r="B975" s="1">
        <v>3</v>
      </c>
      <c r="C975" s="1" t="s">
        <v>1930</v>
      </c>
      <c r="D975" s="1">
        <v>0</v>
      </c>
      <c r="E975" s="1">
        <v>0.1</v>
      </c>
      <c r="F975" s="1" t="s">
        <v>4</v>
      </c>
      <c r="G975" s="1" t="s">
        <v>3</v>
      </c>
      <c r="H975" s="75" t="s">
        <v>3</v>
      </c>
      <c r="I975" s="1">
        <v>0.24</v>
      </c>
      <c r="J975" s="1"/>
      <c r="K975" s="113" t="str">
        <f>IF(Model_dem!$G975="---","---",(Model_dem!$G975/L975)-1)</f>
        <v>---</v>
      </c>
      <c r="L975" s="77">
        <f>IF(AND(Model_dem!$B975=0,Model_dem!$D975=0),Model_dem!$G975,L974)</f>
        <v>715</v>
      </c>
      <c r="M975" s="78" t="str">
        <f t="shared" si="15"/>
        <v>Factor Model</v>
      </c>
      <c r="N975" s="22"/>
    </row>
    <row r="976" spans="1:14" hidden="1" x14ac:dyDescent="0.3">
      <c r="A976" t="s">
        <v>523</v>
      </c>
      <c r="B976" s="1">
        <v>3</v>
      </c>
      <c r="C976" s="1" t="s">
        <v>1930</v>
      </c>
      <c r="D976" s="1">
        <v>0</v>
      </c>
      <c r="E976" s="1">
        <v>0.15</v>
      </c>
      <c r="F976" s="1" t="s">
        <v>4</v>
      </c>
      <c r="G976" s="1" t="s">
        <v>3</v>
      </c>
      <c r="H976" s="75" t="s">
        <v>3</v>
      </c>
      <c r="I976" s="1">
        <v>0.26</v>
      </c>
      <c r="J976" s="1"/>
      <c r="K976" s="113" t="str">
        <f>IF(Model_dem!$G976="---","---",(Model_dem!$G976/L976)-1)</f>
        <v>---</v>
      </c>
      <c r="L976" s="77">
        <f>IF(AND(Model_dem!$B976=0,Model_dem!$D976=0),Model_dem!$G976,L975)</f>
        <v>715</v>
      </c>
      <c r="M976" s="78" t="str">
        <f t="shared" si="15"/>
        <v>Factor Model</v>
      </c>
      <c r="N976" s="22"/>
    </row>
    <row r="977" spans="1:14" hidden="1" x14ac:dyDescent="0.3">
      <c r="A977" t="s">
        <v>523</v>
      </c>
      <c r="B977" s="1">
        <v>3</v>
      </c>
      <c r="C977" s="1" t="s">
        <v>1930</v>
      </c>
      <c r="D977" s="1">
        <v>0</v>
      </c>
      <c r="E977" s="1">
        <v>0.2</v>
      </c>
      <c r="F977" s="1" t="s">
        <v>4</v>
      </c>
      <c r="G977" s="1" t="s">
        <v>3</v>
      </c>
      <c r="H977" s="75" t="s">
        <v>3</v>
      </c>
      <c r="I977" s="1">
        <v>0.22</v>
      </c>
      <c r="J977" s="1"/>
      <c r="K977" s="113" t="str">
        <f>IF(Model_dem!$G977="---","---",(Model_dem!$G977/L977)-1)</f>
        <v>---</v>
      </c>
      <c r="L977" s="77">
        <f>IF(AND(Model_dem!$B977=0,Model_dem!$D977=0),Model_dem!$G977,L976)</f>
        <v>715</v>
      </c>
      <c r="M977" s="78" t="str">
        <f t="shared" si="15"/>
        <v>Factor Model</v>
      </c>
      <c r="N977" s="22"/>
    </row>
    <row r="978" spans="1:14" hidden="1" x14ac:dyDescent="0.3">
      <c r="A978" t="s">
        <v>523</v>
      </c>
      <c r="B978" s="1">
        <v>3</v>
      </c>
      <c r="C978" s="1" t="s">
        <v>1930</v>
      </c>
      <c r="D978" s="1">
        <v>10</v>
      </c>
      <c r="E978" s="1">
        <v>0.05</v>
      </c>
      <c r="F978" s="1" t="s">
        <v>4</v>
      </c>
      <c r="G978" s="1" t="s">
        <v>3</v>
      </c>
      <c r="H978" s="75" t="s">
        <v>3</v>
      </c>
      <c r="I978" s="1">
        <v>0.28999999999999998</v>
      </c>
      <c r="J978" s="1"/>
      <c r="K978" s="113" t="str">
        <f>IF(Model_dem!$G978="---","---",(Model_dem!$G978/L978)-1)</f>
        <v>---</v>
      </c>
      <c r="L978" s="77">
        <f>IF(AND(Model_dem!$B978=0,Model_dem!$D978=0),Model_dem!$G978,L977)</f>
        <v>715</v>
      </c>
      <c r="M978" s="78" t="str">
        <f t="shared" si="15"/>
        <v>Factor Model</v>
      </c>
      <c r="N978" s="22"/>
    </row>
    <row r="979" spans="1:14" hidden="1" x14ac:dyDescent="0.3">
      <c r="A979" t="s">
        <v>523</v>
      </c>
      <c r="B979" s="1">
        <v>3</v>
      </c>
      <c r="C979" s="1" t="s">
        <v>1930</v>
      </c>
      <c r="D979" s="1">
        <v>10</v>
      </c>
      <c r="E979" s="1">
        <v>0.1</v>
      </c>
      <c r="F979" s="1" t="s">
        <v>4</v>
      </c>
      <c r="G979" s="1" t="s">
        <v>3</v>
      </c>
      <c r="H979" s="75" t="s">
        <v>3</v>
      </c>
      <c r="I979" s="1">
        <v>0.27</v>
      </c>
      <c r="J979" s="1"/>
      <c r="K979" s="113" t="str">
        <f>IF(Model_dem!$G979="---","---",(Model_dem!$G979/L979)-1)</f>
        <v>---</v>
      </c>
      <c r="L979" s="77">
        <f>IF(AND(Model_dem!$B979=0,Model_dem!$D979=0),Model_dem!$G979,L978)</f>
        <v>715</v>
      </c>
      <c r="M979" s="78" t="str">
        <f t="shared" si="15"/>
        <v>Factor Model</v>
      </c>
      <c r="N979" s="22"/>
    </row>
    <row r="980" spans="1:14" hidden="1" x14ac:dyDescent="0.3">
      <c r="A980" t="s">
        <v>523</v>
      </c>
      <c r="B980" s="1">
        <v>3</v>
      </c>
      <c r="C980" s="1" t="s">
        <v>1930</v>
      </c>
      <c r="D980" s="1">
        <v>10</v>
      </c>
      <c r="E980" s="1">
        <v>0.15</v>
      </c>
      <c r="F980" s="1" t="s">
        <v>4</v>
      </c>
      <c r="G980" s="1" t="s">
        <v>3</v>
      </c>
      <c r="H980" s="75" t="s">
        <v>3</v>
      </c>
      <c r="I980" s="1">
        <v>0.23</v>
      </c>
      <c r="J980" s="1"/>
      <c r="K980" s="113" t="str">
        <f>IF(Model_dem!$G980="---","---",(Model_dem!$G980/L980)-1)</f>
        <v>---</v>
      </c>
      <c r="L980" s="77">
        <f>IF(AND(Model_dem!$B980=0,Model_dem!$D980=0),Model_dem!$G980,L979)</f>
        <v>715</v>
      </c>
      <c r="M980" s="78" t="str">
        <f t="shared" si="15"/>
        <v>Factor Model</v>
      </c>
      <c r="N980" s="22"/>
    </row>
    <row r="981" spans="1:14" hidden="1" x14ac:dyDescent="0.3">
      <c r="A981" t="s">
        <v>523</v>
      </c>
      <c r="B981" s="1">
        <v>3</v>
      </c>
      <c r="C981" s="1" t="s">
        <v>1930</v>
      </c>
      <c r="D981" s="1">
        <v>10</v>
      </c>
      <c r="E981" s="1">
        <v>0.2</v>
      </c>
      <c r="F981" s="1" t="s">
        <v>4</v>
      </c>
      <c r="G981" s="1" t="s">
        <v>3</v>
      </c>
      <c r="H981" s="75" t="s">
        <v>3</v>
      </c>
      <c r="I981" s="1">
        <v>0.26</v>
      </c>
      <c r="J981" s="1"/>
      <c r="K981" s="113" t="str">
        <f>IF(Model_dem!$G981="---","---",(Model_dem!$G981/L981)-1)</f>
        <v>---</v>
      </c>
      <c r="L981" s="77">
        <f>IF(AND(Model_dem!$B981=0,Model_dem!$D981=0),Model_dem!$G981,L980)</f>
        <v>715</v>
      </c>
      <c r="M981" s="78" t="str">
        <f t="shared" si="15"/>
        <v>Factor Model</v>
      </c>
      <c r="N981" s="22"/>
    </row>
    <row r="982" spans="1:14" hidden="1" x14ac:dyDescent="0.3">
      <c r="A982" t="s">
        <v>523</v>
      </c>
      <c r="B982" s="1">
        <v>3</v>
      </c>
      <c r="C982" s="1" t="s">
        <v>1930</v>
      </c>
      <c r="D982" s="1">
        <v>25</v>
      </c>
      <c r="E982" s="1">
        <v>0.05</v>
      </c>
      <c r="F982" s="1" t="s">
        <v>4</v>
      </c>
      <c r="G982" s="1" t="s">
        <v>3</v>
      </c>
      <c r="H982" s="75" t="s">
        <v>3</v>
      </c>
      <c r="I982" s="1">
        <v>0.28000000000000003</v>
      </c>
      <c r="J982" s="1"/>
      <c r="K982" s="113" t="str">
        <f>IF(Model_dem!$G982="---","---",(Model_dem!$G982/L982)-1)</f>
        <v>---</v>
      </c>
      <c r="L982" s="77">
        <f>IF(AND(Model_dem!$B982=0,Model_dem!$D982=0),Model_dem!$G982,L981)</f>
        <v>715</v>
      </c>
      <c r="M982" s="78" t="str">
        <f t="shared" si="15"/>
        <v>Factor Model</v>
      </c>
      <c r="N982" s="22"/>
    </row>
    <row r="983" spans="1:14" hidden="1" x14ac:dyDescent="0.3">
      <c r="A983" t="s">
        <v>523</v>
      </c>
      <c r="B983" s="1">
        <v>3</v>
      </c>
      <c r="C983" s="1" t="s">
        <v>1930</v>
      </c>
      <c r="D983" s="1">
        <v>25</v>
      </c>
      <c r="E983" s="1">
        <v>0.1</v>
      </c>
      <c r="F983" s="1" t="s">
        <v>4</v>
      </c>
      <c r="G983" s="1" t="s">
        <v>3</v>
      </c>
      <c r="H983" s="75" t="s">
        <v>3</v>
      </c>
      <c r="I983" s="1">
        <v>0.28000000000000003</v>
      </c>
      <c r="J983" s="1"/>
      <c r="K983" s="113" t="str">
        <f>IF(Model_dem!$G983="---","---",(Model_dem!$G983/L983)-1)</f>
        <v>---</v>
      </c>
      <c r="L983" s="77">
        <f>IF(AND(Model_dem!$B983=0,Model_dem!$D983=0),Model_dem!$G983,L982)</f>
        <v>715</v>
      </c>
      <c r="M983" s="78" t="str">
        <f t="shared" si="15"/>
        <v>Factor Model</v>
      </c>
      <c r="N983" s="22"/>
    </row>
    <row r="984" spans="1:14" hidden="1" x14ac:dyDescent="0.3">
      <c r="A984" t="s">
        <v>523</v>
      </c>
      <c r="B984" s="1">
        <v>3</v>
      </c>
      <c r="C984" s="1" t="s">
        <v>1930</v>
      </c>
      <c r="D984" s="1">
        <v>25</v>
      </c>
      <c r="E984" s="1">
        <v>0.15</v>
      </c>
      <c r="F984" s="1" t="s">
        <v>4</v>
      </c>
      <c r="G984" s="1" t="s">
        <v>3</v>
      </c>
      <c r="H984" s="75" t="s">
        <v>3</v>
      </c>
      <c r="I984" s="1">
        <v>0.28000000000000003</v>
      </c>
      <c r="J984" s="1"/>
      <c r="K984" s="113" t="str">
        <f>IF(Model_dem!$G984="---","---",(Model_dem!$G984/L984)-1)</f>
        <v>---</v>
      </c>
      <c r="L984" s="77">
        <f>IF(AND(Model_dem!$B984=0,Model_dem!$D984=0),Model_dem!$G984,L983)</f>
        <v>715</v>
      </c>
      <c r="M984" s="78" t="str">
        <f t="shared" si="15"/>
        <v>Factor Model</v>
      </c>
      <c r="N984" s="22"/>
    </row>
    <row r="985" spans="1:14" hidden="1" x14ac:dyDescent="0.3">
      <c r="A985" t="s">
        <v>523</v>
      </c>
      <c r="B985" s="1">
        <v>3</v>
      </c>
      <c r="C985" s="1" t="s">
        <v>1930</v>
      </c>
      <c r="D985" s="1">
        <v>25</v>
      </c>
      <c r="E985" s="1">
        <v>0.2</v>
      </c>
      <c r="F985" s="1" t="s">
        <v>4</v>
      </c>
      <c r="G985" s="1" t="s">
        <v>3</v>
      </c>
      <c r="H985" s="75" t="s">
        <v>3</v>
      </c>
      <c r="I985" s="1">
        <v>0.33</v>
      </c>
      <c r="J985" s="1"/>
      <c r="K985" s="113" t="str">
        <f>IF(Model_dem!$G985="---","---",(Model_dem!$G985/L985)-1)</f>
        <v>---</v>
      </c>
      <c r="L985" s="77">
        <f>IF(AND(Model_dem!$B985=0,Model_dem!$D985=0),Model_dem!$G985,L984)</f>
        <v>715</v>
      </c>
      <c r="M985" s="78" t="str">
        <f t="shared" si="15"/>
        <v>Factor Model</v>
      </c>
      <c r="N985" s="22"/>
    </row>
    <row r="986" spans="1:14" hidden="1" x14ac:dyDescent="0.3">
      <c r="A986" t="s">
        <v>523</v>
      </c>
      <c r="B986" s="1">
        <v>3</v>
      </c>
      <c r="C986" s="1" t="s">
        <v>1930</v>
      </c>
      <c r="D986" s="1">
        <v>50</v>
      </c>
      <c r="E986" s="1">
        <v>0.05</v>
      </c>
      <c r="F986" s="1" t="s">
        <v>4</v>
      </c>
      <c r="G986" s="1" t="s">
        <v>3</v>
      </c>
      <c r="H986" s="75" t="s">
        <v>3</v>
      </c>
      <c r="I986" s="1">
        <v>0.31</v>
      </c>
      <c r="J986" s="1"/>
      <c r="K986" s="113" t="str">
        <f>IF(Model_dem!$G986="---","---",(Model_dem!$G986/L986)-1)</f>
        <v>---</v>
      </c>
      <c r="L986" s="77">
        <f>IF(AND(Model_dem!$B986=0,Model_dem!$D986=0),Model_dem!$G986,L985)</f>
        <v>715</v>
      </c>
      <c r="M986" s="78" t="str">
        <f t="shared" si="15"/>
        <v>Factor Model</v>
      </c>
      <c r="N986" s="22"/>
    </row>
    <row r="987" spans="1:14" hidden="1" x14ac:dyDescent="0.3">
      <c r="A987" t="s">
        <v>523</v>
      </c>
      <c r="B987" s="1">
        <v>3</v>
      </c>
      <c r="C987" s="1" t="s">
        <v>1930</v>
      </c>
      <c r="D987" s="1">
        <v>50</v>
      </c>
      <c r="E987" s="1">
        <v>0.1</v>
      </c>
      <c r="F987" s="1" t="s">
        <v>4</v>
      </c>
      <c r="G987" s="1" t="s">
        <v>3</v>
      </c>
      <c r="H987" s="75" t="s">
        <v>3</v>
      </c>
      <c r="I987" s="1">
        <v>0.28000000000000003</v>
      </c>
      <c r="J987" s="1"/>
      <c r="K987" s="113" t="str">
        <f>IF(Model_dem!$G987="---","---",(Model_dem!$G987/L987)-1)</f>
        <v>---</v>
      </c>
      <c r="L987" s="77">
        <f>IF(AND(Model_dem!$B987=0,Model_dem!$D987=0),Model_dem!$G987,L986)</f>
        <v>715</v>
      </c>
      <c r="M987" s="78" t="str">
        <f t="shared" si="15"/>
        <v>Factor Model</v>
      </c>
      <c r="N987" s="22"/>
    </row>
    <row r="988" spans="1:14" hidden="1" x14ac:dyDescent="0.3">
      <c r="A988" t="s">
        <v>523</v>
      </c>
      <c r="B988" s="1">
        <v>3</v>
      </c>
      <c r="C988" s="1" t="s">
        <v>1930</v>
      </c>
      <c r="D988" s="1">
        <v>50</v>
      </c>
      <c r="E988" s="1">
        <v>0.15</v>
      </c>
      <c r="F988" s="1" t="s">
        <v>4</v>
      </c>
      <c r="G988" s="1" t="s">
        <v>3</v>
      </c>
      <c r="H988" s="75" t="s">
        <v>3</v>
      </c>
      <c r="I988" s="1">
        <v>0.3</v>
      </c>
      <c r="J988" s="1"/>
      <c r="K988" s="113" t="str">
        <f>IF(Model_dem!$G988="---","---",(Model_dem!$G988/L988)-1)</f>
        <v>---</v>
      </c>
      <c r="L988" s="77">
        <f>IF(AND(Model_dem!$B988=0,Model_dem!$D988=0),Model_dem!$G988,L987)</f>
        <v>715</v>
      </c>
      <c r="M988" s="78" t="str">
        <f t="shared" si="15"/>
        <v>Factor Model</v>
      </c>
      <c r="N988" s="22"/>
    </row>
    <row r="989" spans="1:14" hidden="1" x14ac:dyDescent="0.3">
      <c r="A989" t="s">
        <v>523</v>
      </c>
      <c r="B989" s="1">
        <v>3</v>
      </c>
      <c r="C989" s="1" t="s">
        <v>1930</v>
      </c>
      <c r="D989" s="1">
        <v>50</v>
      </c>
      <c r="E989" s="1">
        <v>0.2</v>
      </c>
      <c r="F989" s="1" t="s">
        <v>4</v>
      </c>
      <c r="G989" s="1" t="s">
        <v>3</v>
      </c>
      <c r="H989" s="75" t="s">
        <v>3</v>
      </c>
      <c r="I989" s="1">
        <v>0.28999999999999998</v>
      </c>
      <c r="J989" s="1"/>
      <c r="K989" s="113" t="str">
        <f>IF(Model_dem!$G989="---","---",(Model_dem!$G989/L989)-1)</f>
        <v>---</v>
      </c>
      <c r="L989" s="77">
        <f>IF(AND(Model_dem!$B989=0,Model_dem!$D989=0),Model_dem!$G989,L988)</f>
        <v>715</v>
      </c>
      <c r="M989" s="78" t="str">
        <f t="shared" si="15"/>
        <v>Factor Model</v>
      </c>
      <c r="N989" s="22"/>
    </row>
    <row r="990" spans="1:14" x14ac:dyDescent="0.3">
      <c r="A990" t="s">
        <v>532</v>
      </c>
      <c r="B990" s="1">
        <v>0</v>
      </c>
      <c r="C990" s="1" t="s">
        <v>27</v>
      </c>
      <c r="D990" s="1">
        <v>0</v>
      </c>
      <c r="E990" s="1">
        <v>0.05</v>
      </c>
      <c r="F990" s="1" t="s">
        <v>0</v>
      </c>
      <c r="G990" s="122">
        <v>1031</v>
      </c>
      <c r="H990" s="123">
        <v>0</v>
      </c>
      <c r="I990" s="124">
        <v>707.11</v>
      </c>
      <c r="J990" s="125">
        <v>1</v>
      </c>
      <c r="K990" s="127">
        <f>IF(Model_dem!$G990="---","---",(Model_dem!$G990/L990)-1)</f>
        <v>0</v>
      </c>
      <c r="L990" s="77">
        <f>IF(AND(Model_dem!$B990=0,Model_dem!$D990=0),Model_dem!$G990,L989)</f>
        <v>1031</v>
      </c>
      <c r="M990" s="78" t="str">
        <f t="shared" si="15"/>
        <v>Deterministic</v>
      </c>
      <c r="N990" s="22"/>
    </row>
    <row r="991" spans="1:14" x14ac:dyDescent="0.3">
      <c r="A991" t="s">
        <v>532</v>
      </c>
      <c r="B991" s="1">
        <v>0</v>
      </c>
      <c r="C991" s="1" t="s">
        <v>27</v>
      </c>
      <c r="D991" s="1">
        <v>0</v>
      </c>
      <c r="E991" s="1">
        <v>0.1</v>
      </c>
      <c r="F991" s="1" t="s">
        <v>0</v>
      </c>
      <c r="G991" s="122">
        <v>1031</v>
      </c>
      <c r="H991" s="123">
        <v>0</v>
      </c>
      <c r="I991" s="124">
        <v>678.23</v>
      </c>
      <c r="J991" s="125">
        <v>1</v>
      </c>
      <c r="K991" s="127">
        <f>IF(Model_dem!$G991="---","---",(Model_dem!$G991/L991)-1)</f>
        <v>0</v>
      </c>
      <c r="L991" s="77">
        <f>IF(AND(Model_dem!$B991=0,Model_dem!$D991=0),Model_dem!$G991,L990)</f>
        <v>1031</v>
      </c>
      <c r="M991" s="78" t="str">
        <f t="shared" si="15"/>
        <v>Deterministic</v>
      </c>
      <c r="N991" s="22"/>
    </row>
    <row r="992" spans="1:14" x14ac:dyDescent="0.3">
      <c r="A992" t="s">
        <v>532</v>
      </c>
      <c r="B992" s="1">
        <v>0</v>
      </c>
      <c r="C992" s="1" t="s">
        <v>27</v>
      </c>
      <c r="D992" s="1">
        <v>0</v>
      </c>
      <c r="E992" s="1">
        <v>0.15</v>
      </c>
      <c r="F992" s="1" t="s">
        <v>0</v>
      </c>
      <c r="G992" s="122">
        <v>1031</v>
      </c>
      <c r="H992" s="123">
        <v>0</v>
      </c>
      <c r="I992" s="124">
        <v>660.1</v>
      </c>
      <c r="J992" s="125">
        <v>1</v>
      </c>
      <c r="K992" s="127">
        <f>IF(Model_dem!$G992="---","---",(Model_dem!$G992/L992)-1)</f>
        <v>0</v>
      </c>
      <c r="L992" s="77">
        <f>IF(AND(Model_dem!$B992=0,Model_dem!$D992=0),Model_dem!$G992,L991)</f>
        <v>1031</v>
      </c>
      <c r="M992" s="78" t="str">
        <f t="shared" si="15"/>
        <v>Deterministic</v>
      </c>
      <c r="N992" s="22"/>
    </row>
    <row r="993" spans="1:14" x14ac:dyDescent="0.3">
      <c r="A993" t="s">
        <v>532</v>
      </c>
      <c r="B993" s="1">
        <v>0</v>
      </c>
      <c r="C993" s="1" t="s">
        <v>27</v>
      </c>
      <c r="D993" s="1">
        <v>0</v>
      </c>
      <c r="E993" s="1">
        <v>0.2</v>
      </c>
      <c r="F993" s="1" t="s">
        <v>0</v>
      </c>
      <c r="G993" s="122">
        <v>1031</v>
      </c>
      <c r="H993" s="123">
        <v>0</v>
      </c>
      <c r="I993" s="124">
        <v>661.51</v>
      </c>
      <c r="J993" s="125">
        <v>1</v>
      </c>
      <c r="K993" s="127">
        <f>IF(Model_dem!$G993="---","---",(Model_dem!$G993/L993)-1)</f>
        <v>0</v>
      </c>
      <c r="L993" s="77">
        <f>IF(AND(Model_dem!$B993=0,Model_dem!$D993=0),Model_dem!$G993,L992)</f>
        <v>1031</v>
      </c>
      <c r="M993" s="78" t="str">
        <f t="shared" si="15"/>
        <v>Deterministic</v>
      </c>
      <c r="N993" s="22"/>
    </row>
    <row r="994" spans="1:14" x14ac:dyDescent="0.3">
      <c r="A994" t="s">
        <v>532</v>
      </c>
      <c r="B994" s="1">
        <v>1</v>
      </c>
      <c r="C994" s="1" t="s">
        <v>28</v>
      </c>
      <c r="D994" s="1">
        <v>5</v>
      </c>
      <c r="E994" s="1">
        <v>0.05</v>
      </c>
      <c r="F994" s="1" t="s">
        <v>0</v>
      </c>
      <c r="G994" s="122">
        <v>1033</v>
      </c>
      <c r="H994" s="123">
        <v>0</v>
      </c>
      <c r="I994" s="124">
        <v>747.98</v>
      </c>
      <c r="J994" s="125">
        <v>1</v>
      </c>
      <c r="K994" s="127">
        <f>IF(Model_dem!$G994="---","---",(Model_dem!$G994/L994)-1)</f>
        <v>1.9398642095054264E-3</v>
      </c>
      <c r="L994" s="77">
        <f>IF(AND(Model_dem!$B994=0,Model_dem!$D994=0),Model_dem!$G994,L993)</f>
        <v>1031</v>
      </c>
      <c r="M994" s="78" t="str">
        <f t="shared" si="15"/>
        <v>Cardinality-constrained</v>
      </c>
      <c r="N994" s="22"/>
    </row>
    <row r="995" spans="1:14" x14ac:dyDescent="0.3">
      <c r="A995" t="s">
        <v>532</v>
      </c>
      <c r="B995" s="1">
        <v>1</v>
      </c>
      <c r="C995" s="1" t="s">
        <v>28</v>
      </c>
      <c r="D995" s="1">
        <v>5</v>
      </c>
      <c r="E995" s="1">
        <v>0.1</v>
      </c>
      <c r="F995" s="1" t="s">
        <v>0</v>
      </c>
      <c r="G995" s="122">
        <v>1037</v>
      </c>
      <c r="H995" s="123">
        <v>0</v>
      </c>
      <c r="I995" s="124">
        <v>1099.07</v>
      </c>
      <c r="J995" s="125">
        <v>1</v>
      </c>
      <c r="K995" s="127">
        <f>IF(Model_dem!$G995="---","---",(Model_dem!$G995/L995)-1)</f>
        <v>5.8195926285160571E-3</v>
      </c>
      <c r="L995" s="77">
        <f>IF(AND(Model_dem!$B995=0,Model_dem!$D995=0),Model_dem!$G995,L994)</f>
        <v>1031</v>
      </c>
      <c r="M995" s="78" t="str">
        <f t="shared" si="15"/>
        <v>Cardinality-constrained</v>
      </c>
      <c r="N995" s="22"/>
    </row>
    <row r="996" spans="1:14" x14ac:dyDescent="0.3">
      <c r="A996" t="s">
        <v>532</v>
      </c>
      <c r="B996" s="1">
        <v>1</v>
      </c>
      <c r="C996" s="1" t="s">
        <v>28</v>
      </c>
      <c r="D996" s="1">
        <v>5</v>
      </c>
      <c r="E996" s="1">
        <v>0.15</v>
      </c>
      <c r="F996" s="1" t="s">
        <v>0</v>
      </c>
      <c r="G996" s="122">
        <v>1037</v>
      </c>
      <c r="H996" s="123">
        <v>0</v>
      </c>
      <c r="I996" s="124">
        <v>867.1</v>
      </c>
      <c r="J996" s="125">
        <v>1</v>
      </c>
      <c r="K996" s="127">
        <f>IF(Model_dem!$G996="---","---",(Model_dem!$G996/L996)-1)</f>
        <v>5.8195926285160571E-3</v>
      </c>
      <c r="L996" s="77">
        <f>IF(AND(Model_dem!$B996=0,Model_dem!$D996=0),Model_dem!$G996,L995)</f>
        <v>1031</v>
      </c>
      <c r="M996" s="78" t="str">
        <f t="shared" si="15"/>
        <v>Cardinality-constrained</v>
      </c>
      <c r="N996" s="22"/>
    </row>
    <row r="997" spans="1:14" x14ac:dyDescent="0.3">
      <c r="A997" t="s">
        <v>532</v>
      </c>
      <c r="B997" s="1">
        <v>1</v>
      </c>
      <c r="C997" s="1" t="s">
        <v>28</v>
      </c>
      <c r="D997" s="1">
        <v>5</v>
      </c>
      <c r="E997" s="1">
        <v>0.2</v>
      </c>
      <c r="F997" s="1" t="s">
        <v>0</v>
      </c>
      <c r="G997" s="122">
        <v>1040</v>
      </c>
      <c r="H997" s="123">
        <v>0</v>
      </c>
      <c r="I997" s="124">
        <v>1134.6500000000001</v>
      </c>
      <c r="J997" s="125">
        <v>1</v>
      </c>
      <c r="K997" s="127">
        <f>IF(Model_dem!$G997="---","---",(Model_dem!$G997/L997)-1)</f>
        <v>8.7293889427739746E-3</v>
      </c>
      <c r="L997" s="77">
        <f>IF(AND(Model_dem!$B997=0,Model_dem!$D997=0),Model_dem!$G997,L996)</f>
        <v>1031</v>
      </c>
      <c r="M997" s="78" t="str">
        <f t="shared" si="15"/>
        <v>Cardinality-constrained</v>
      </c>
      <c r="N997" s="22"/>
    </row>
    <row r="998" spans="1:14" x14ac:dyDescent="0.3">
      <c r="A998" t="s">
        <v>532</v>
      </c>
      <c r="B998" s="1">
        <v>1</v>
      </c>
      <c r="C998" s="1" t="s">
        <v>28</v>
      </c>
      <c r="D998" s="1">
        <v>10</v>
      </c>
      <c r="E998" s="1">
        <v>0.05</v>
      </c>
      <c r="F998" s="1" t="s">
        <v>0</v>
      </c>
      <c r="G998" s="122">
        <v>1033</v>
      </c>
      <c r="H998" s="123">
        <v>0</v>
      </c>
      <c r="I998" s="124">
        <v>752.97</v>
      </c>
      <c r="J998" s="125">
        <v>1</v>
      </c>
      <c r="K998" s="127">
        <f>IF(Model_dem!$G998="---","---",(Model_dem!$G998/L998)-1)</f>
        <v>1.9398642095054264E-3</v>
      </c>
      <c r="L998" s="77">
        <f>IF(AND(Model_dem!$B998=0,Model_dem!$D998=0),Model_dem!$G998,L997)</f>
        <v>1031</v>
      </c>
      <c r="M998" s="78" t="str">
        <f t="shared" si="15"/>
        <v>Cardinality-constrained</v>
      </c>
      <c r="N998" s="22"/>
    </row>
    <row r="999" spans="1:14" x14ac:dyDescent="0.3">
      <c r="A999" t="s">
        <v>532</v>
      </c>
      <c r="B999" s="1">
        <v>1</v>
      </c>
      <c r="C999" s="1" t="s">
        <v>28</v>
      </c>
      <c r="D999" s="1">
        <v>10</v>
      </c>
      <c r="E999" s="1">
        <v>0.1</v>
      </c>
      <c r="F999" s="1" t="s">
        <v>0</v>
      </c>
      <c r="G999" s="122">
        <v>1037</v>
      </c>
      <c r="H999" s="123">
        <v>0</v>
      </c>
      <c r="I999" s="124">
        <v>1058.1099999999999</v>
      </c>
      <c r="J999" s="125">
        <v>1</v>
      </c>
      <c r="K999" s="127">
        <f>IF(Model_dem!$G999="---","---",(Model_dem!$G999/L999)-1)</f>
        <v>5.8195926285160571E-3</v>
      </c>
      <c r="L999" s="77">
        <f>IF(AND(Model_dem!$B999=0,Model_dem!$D999=0),Model_dem!$G999,L998)</f>
        <v>1031</v>
      </c>
      <c r="M999" s="78" t="str">
        <f t="shared" si="15"/>
        <v>Cardinality-constrained</v>
      </c>
      <c r="N999" s="22"/>
    </row>
    <row r="1000" spans="1:14" x14ac:dyDescent="0.3">
      <c r="A1000" t="s">
        <v>532</v>
      </c>
      <c r="B1000" s="1">
        <v>1</v>
      </c>
      <c r="C1000" s="1" t="s">
        <v>28</v>
      </c>
      <c r="D1000" s="1">
        <v>10</v>
      </c>
      <c r="E1000" s="1">
        <v>0.15</v>
      </c>
      <c r="F1000" s="1" t="s">
        <v>0</v>
      </c>
      <c r="G1000" s="122">
        <v>1037</v>
      </c>
      <c r="H1000" s="123">
        <v>0</v>
      </c>
      <c r="I1000" s="124">
        <v>879.8</v>
      </c>
      <c r="J1000" s="125">
        <v>1</v>
      </c>
      <c r="K1000" s="127">
        <f>IF(Model_dem!$G1000="---","---",(Model_dem!$G1000/L1000)-1)</f>
        <v>5.8195926285160571E-3</v>
      </c>
      <c r="L1000" s="77">
        <f>IF(AND(Model_dem!$B1000=0,Model_dem!$D1000=0),Model_dem!$G1000,L999)</f>
        <v>1031</v>
      </c>
      <c r="M1000" s="78" t="str">
        <f t="shared" si="15"/>
        <v>Cardinality-constrained</v>
      </c>
      <c r="N1000" s="22"/>
    </row>
    <row r="1001" spans="1:14" x14ac:dyDescent="0.3">
      <c r="A1001" t="s">
        <v>532</v>
      </c>
      <c r="B1001" s="1">
        <v>1</v>
      </c>
      <c r="C1001" s="1" t="s">
        <v>28</v>
      </c>
      <c r="D1001" s="1">
        <v>10</v>
      </c>
      <c r="E1001" s="1">
        <v>0.2</v>
      </c>
      <c r="F1001" s="1" t="s">
        <v>0</v>
      </c>
      <c r="G1001" s="122">
        <v>1040</v>
      </c>
      <c r="H1001" s="123">
        <v>0</v>
      </c>
      <c r="I1001" s="124">
        <v>1196.04</v>
      </c>
      <c r="J1001" s="125">
        <v>1</v>
      </c>
      <c r="K1001" s="127">
        <f>IF(Model_dem!$G1001="---","---",(Model_dem!$G1001/L1001)-1)</f>
        <v>8.7293889427739746E-3</v>
      </c>
      <c r="L1001" s="77">
        <f>IF(AND(Model_dem!$B1001=0,Model_dem!$D1001=0),Model_dem!$G1001,L1000)</f>
        <v>1031</v>
      </c>
      <c r="M1001" s="78" t="str">
        <f t="shared" si="15"/>
        <v>Cardinality-constrained</v>
      </c>
      <c r="N1001" s="22"/>
    </row>
    <row r="1002" spans="1:14" x14ac:dyDescent="0.3">
      <c r="A1002" t="s">
        <v>532</v>
      </c>
      <c r="B1002" s="1">
        <v>1</v>
      </c>
      <c r="C1002" s="1" t="s">
        <v>28</v>
      </c>
      <c r="D1002" s="1">
        <v>25</v>
      </c>
      <c r="E1002" s="1">
        <v>0.05</v>
      </c>
      <c r="F1002" s="1" t="s">
        <v>0</v>
      </c>
      <c r="G1002" s="122">
        <v>1037</v>
      </c>
      <c r="H1002" s="123">
        <v>0</v>
      </c>
      <c r="I1002" s="124">
        <v>705.74</v>
      </c>
      <c r="J1002" s="125">
        <v>0.49</v>
      </c>
      <c r="K1002" s="127">
        <f>IF(Model_dem!$G1002="---","---",(Model_dem!$G1002/L1002)-1)</f>
        <v>5.8195926285160571E-3</v>
      </c>
      <c r="L1002" s="77">
        <f>IF(AND(Model_dem!$B1002=0,Model_dem!$D1002=0),Model_dem!$G1002,L1001)</f>
        <v>1031</v>
      </c>
      <c r="M1002" s="78" t="str">
        <f t="shared" si="15"/>
        <v>Cardinality-constrained</v>
      </c>
      <c r="N1002" s="22"/>
    </row>
    <row r="1003" spans="1:14" x14ac:dyDescent="0.3">
      <c r="A1003" t="s">
        <v>532</v>
      </c>
      <c r="B1003" s="1">
        <v>1</v>
      </c>
      <c r="C1003" s="1" t="s">
        <v>28</v>
      </c>
      <c r="D1003" s="1">
        <v>25</v>
      </c>
      <c r="E1003" s="1">
        <v>0.1</v>
      </c>
      <c r="F1003" s="1" t="s">
        <v>0</v>
      </c>
      <c r="G1003" s="122">
        <v>1045</v>
      </c>
      <c r="H1003" s="123">
        <v>0</v>
      </c>
      <c r="I1003" s="124">
        <v>738.56</v>
      </c>
      <c r="J1003" s="125">
        <v>0.78400000000000003</v>
      </c>
      <c r="K1003" s="127">
        <f>IF(Model_dem!$G1003="---","---",(Model_dem!$G1003/L1003)-1)</f>
        <v>1.3579049466537318E-2</v>
      </c>
      <c r="L1003" s="77">
        <f>IF(AND(Model_dem!$B1003=0,Model_dem!$D1003=0),Model_dem!$G1003,L1002)</f>
        <v>1031</v>
      </c>
      <c r="M1003" s="78" t="str">
        <f t="shared" si="15"/>
        <v>Cardinality-constrained</v>
      </c>
      <c r="N1003" s="22"/>
    </row>
    <row r="1004" spans="1:14" x14ac:dyDescent="0.3">
      <c r="A1004" t="s">
        <v>532</v>
      </c>
      <c r="B1004" s="1">
        <v>1</v>
      </c>
      <c r="C1004" s="1" t="s">
        <v>28</v>
      </c>
      <c r="D1004" s="1">
        <v>25</v>
      </c>
      <c r="E1004" s="1">
        <v>0.15</v>
      </c>
      <c r="F1004" s="1" t="s">
        <v>0</v>
      </c>
      <c r="G1004" s="122">
        <v>1055</v>
      </c>
      <c r="H1004" s="123">
        <v>0</v>
      </c>
      <c r="I1004" s="124">
        <v>1150.21</v>
      </c>
      <c r="J1004" s="125">
        <v>0.754</v>
      </c>
      <c r="K1004" s="127">
        <f>IF(Model_dem!$G1004="---","---",(Model_dem!$G1004/L1004)-1)</f>
        <v>2.3278370514064006E-2</v>
      </c>
      <c r="L1004" s="77">
        <f>IF(AND(Model_dem!$B1004=0,Model_dem!$D1004=0),Model_dem!$G1004,L1003)</f>
        <v>1031</v>
      </c>
      <c r="M1004" s="78" t="str">
        <f t="shared" si="15"/>
        <v>Cardinality-constrained</v>
      </c>
      <c r="N1004" s="22"/>
    </row>
    <row r="1005" spans="1:14" x14ac:dyDescent="0.3">
      <c r="A1005" t="s">
        <v>532</v>
      </c>
      <c r="B1005" s="1">
        <v>1</v>
      </c>
      <c r="C1005" s="1" t="s">
        <v>28</v>
      </c>
      <c r="D1005" s="1">
        <v>25</v>
      </c>
      <c r="E1005" s="1">
        <v>0.2</v>
      </c>
      <c r="F1005" s="1" t="s">
        <v>1</v>
      </c>
      <c r="G1005" s="122">
        <v>1084</v>
      </c>
      <c r="H1005" s="123">
        <v>1.29E-2</v>
      </c>
      <c r="I1005" s="124">
        <v>3600.18</v>
      </c>
      <c r="J1005" s="125">
        <v>0.997</v>
      </c>
      <c r="K1005" s="127">
        <f>IF(Model_dem!$G1005="---","---",(Model_dem!$G1005/L1005)-1)</f>
        <v>5.1406401551891356E-2</v>
      </c>
      <c r="L1005" s="77">
        <f>IF(AND(Model_dem!$B1005=0,Model_dem!$D1005=0),Model_dem!$G1005,L1004)</f>
        <v>1031</v>
      </c>
      <c r="M1005" s="78" t="str">
        <f t="shared" si="15"/>
        <v>Cardinality-constrained</v>
      </c>
      <c r="N1005" s="22"/>
    </row>
    <row r="1006" spans="1:14" x14ac:dyDescent="0.3">
      <c r="A1006" t="s">
        <v>532</v>
      </c>
      <c r="B1006" s="1">
        <v>1</v>
      </c>
      <c r="C1006" s="1" t="s">
        <v>28</v>
      </c>
      <c r="D1006" s="1">
        <v>50</v>
      </c>
      <c r="E1006" s="1">
        <v>0.05</v>
      </c>
      <c r="F1006" s="1" t="s">
        <v>0</v>
      </c>
      <c r="G1006" s="122">
        <v>1045</v>
      </c>
      <c r="H1006" s="123">
        <v>0</v>
      </c>
      <c r="I1006" s="124">
        <v>1364.2</v>
      </c>
      <c r="J1006" s="125">
        <v>0</v>
      </c>
      <c r="K1006" s="127">
        <f>IF(Model_dem!$G1006="---","---",(Model_dem!$G1006/L1006)-1)</f>
        <v>1.3579049466537318E-2</v>
      </c>
      <c r="L1006" s="77">
        <f>IF(AND(Model_dem!$B1006=0,Model_dem!$D1006=0),Model_dem!$G1006,L1005)</f>
        <v>1031</v>
      </c>
      <c r="M1006" s="78" t="str">
        <f t="shared" si="15"/>
        <v>Cardinality-constrained</v>
      </c>
      <c r="N1006" s="22"/>
    </row>
    <row r="1007" spans="1:14" x14ac:dyDescent="0.3">
      <c r="A1007" t="s">
        <v>532</v>
      </c>
      <c r="B1007" s="1">
        <v>1</v>
      </c>
      <c r="C1007" s="1" t="s">
        <v>28</v>
      </c>
      <c r="D1007" s="1">
        <v>50</v>
      </c>
      <c r="E1007" s="1">
        <v>0.1</v>
      </c>
      <c r="F1007" s="1" t="s">
        <v>0</v>
      </c>
      <c r="G1007" s="122">
        <v>1052</v>
      </c>
      <c r="H1007" s="123">
        <v>0</v>
      </c>
      <c r="I1007" s="124">
        <v>936.15</v>
      </c>
      <c r="J1007" s="125">
        <v>1.7999999999999999E-2</v>
      </c>
      <c r="K1007" s="127">
        <f>IF(Model_dem!$G1007="---","---",(Model_dem!$G1007/L1007)-1)</f>
        <v>2.0368574199806089E-2</v>
      </c>
      <c r="L1007" s="77">
        <f>IF(AND(Model_dem!$B1007=0,Model_dem!$D1007=0),Model_dem!$G1007,L1006)</f>
        <v>1031</v>
      </c>
      <c r="M1007" s="78" t="str">
        <f t="shared" si="15"/>
        <v>Cardinality-constrained</v>
      </c>
      <c r="N1007" s="22"/>
    </row>
    <row r="1008" spans="1:14" x14ac:dyDescent="0.3">
      <c r="A1008" t="s">
        <v>532</v>
      </c>
      <c r="B1008" s="1">
        <v>1</v>
      </c>
      <c r="C1008" s="1" t="s">
        <v>28</v>
      </c>
      <c r="D1008" s="1">
        <v>50</v>
      </c>
      <c r="E1008" s="1">
        <v>0.15</v>
      </c>
      <c r="F1008" s="1" t="s">
        <v>2</v>
      </c>
      <c r="G1008" s="122" t="s">
        <v>3</v>
      </c>
      <c r="H1008" s="123" t="s">
        <v>3</v>
      </c>
      <c r="I1008" s="124">
        <v>3600.12</v>
      </c>
      <c r="J1008" s="122"/>
      <c r="K1008" s="127" t="str">
        <f>IF(Model_dem!$G1008="---","---",(Model_dem!$G1008/L1008)-1)</f>
        <v>---</v>
      </c>
      <c r="L1008" s="77">
        <f>IF(AND(Model_dem!$B1008=0,Model_dem!$D1008=0),Model_dem!$G1008,L1007)</f>
        <v>1031</v>
      </c>
      <c r="M1008" s="78" t="str">
        <f t="shared" si="15"/>
        <v>Cardinality-constrained</v>
      </c>
      <c r="N1008" s="22"/>
    </row>
    <row r="1009" spans="1:14" x14ac:dyDescent="0.3">
      <c r="A1009" t="s">
        <v>532</v>
      </c>
      <c r="B1009" s="1">
        <v>1</v>
      </c>
      <c r="C1009" s="1" t="s">
        <v>28</v>
      </c>
      <c r="D1009" s="1">
        <v>50</v>
      </c>
      <c r="E1009" s="1">
        <v>0.2</v>
      </c>
      <c r="F1009" s="1" t="s">
        <v>2</v>
      </c>
      <c r="G1009" s="122" t="s">
        <v>3</v>
      </c>
      <c r="H1009" s="123" t="s">
        <v>3</v>
      </c>
      <c r="I1009" s="124">
        <v>3600.18</v>
      </c>
      <c r="J1009" s="122"/>
      <c r="K1009" s="127" t="str">
        <f>IF(Model_dem!$G1009="---","---",(Model_dem!$G1009/L1009)-1)</f>
        <v>---</v>
      </c>
      <c r="L1009" s="77">
        <f>IF(AND(Model_dem!$B1009=0,Model_dem!$D1009=0),Model_dem!$G1009,L1008)</f>
        <v>1031</v>
      </c>
      <c r="M1009" s="78" t="str">
        <f t="shared" si="15"/>
        <v>Cardinality-constrained</v>
      </c>
      <c r="N1009" s="22"/>
    </row>
    <row r="1010" spans="1:14" x14ac:dyDescent="0.3">
      <c r="A1010" t="s">
        <v>532</v>
      </c>
      <c r="B1010" s="1">
        <v>2</v>
      </c>
      <c r="C1010" s="1" t="s">
        <v>29</v>
      </c>
      <c r="D1010" s="1">
        <v>5</v>
      </c>
      <c r="E1010" s="1">
        <v>0.05</v>
      </c>
      <c r="F1010" s="1" t="s">
        <v>0</v>
      </c>
      <c r="G1010" s="122">
        <v>1034</v>
      </c>
      <c r="H1010" s="123">
        <v>0</v>
      </c>
      <c r="I1010" s="124">
        <v>961.67</v>
      </c>
      <c r="J1010" s="125">
        <v>1</v>
      </c>
      <c r="K1010" s="127">
        <f>IF(Model_dem!$G1010="---","---",(Model_dem!$G1010/L1010)-1)</f>
        <v>2.9097963142579175E-3</v>
      </c>
      <c r="L1010" s="77">
        <f>IF(AND(Model_dem!$B1010=0,Model_dem!$D1010=0),Model_dem!$G1010,L1009)</f>
        <v>1031</v>
      </c>
      <c r="M1010" s="78" t="str">
        <f t="shared" si="15"/>
        <v>Knapsack</v>
      </c>
      <c r="N1010" s="22"/>
    </row>
    <row r="1011" spans="1:14" x14ac:dyDescent="0.3">
      <c r="A1011" t="s">
        <v>532</v>
      </c>
      <c r="B1011" s="1">
        <v>2</v>
      </c>
      <c r="C1011" s="1" t="s">
        <v>29</v>
      </c>
      <c r="D1011" s="1">
        <v>5</v>
      </c>
      <c r="E1011" s="1">
        <v>0.1</v>
      </c>
      <c r="F1011" s="1" t="s">
        <v>0</v>
      </c>
      <c r="G1011" s="122">
        <v>1040</v>
      </c>
      <c r="H1011" s="123">
        <v>0</v>
      </c>
      <c r="I1011" s="124">
        <v>627.36</v>
      </c>
      <c r="J1011" s="125">
        <v>1</v>
      </c>
      <c r="K1011" s="127">
        <f>IF(Model_dem!$G1011="---","---",(Model_dem!$G1011/L1011)-1)</f>
        <v>8.7293889427739746E-3</v>
      </c>
      <c r="L1011" s="77">
        <f>IF(AND(Model_dem!$B1011=0,Model_dem!$D1011=0),Model_dem!$G1011,L1010)</f>
        <v>1031</v>
      </c>
      <c r="M1011" s="78" t="str">
        <f t="shared" si="15"/>
        <v>Knapsack</v>
      </c>
      <c r="N1011" s="22"/>
    </row>
    <row r="1012" spans="1:14" x14ac:dyDescent="0.3">
      <c r="A1012" t="s">
        <v>532</v>
      </c>
      <c r="B1012" s="1">
        <v>2</v>
      </c>
      <c r="C1012" s="1" t="s">
        <v>29</v>
      </c>
      <c r="D1012" s="1">
        <v>5</v>
      </c>
      <c r="E1012" s="1">
        <v>0.15</v>
      </c>
      <c r="F1012" s="1" t="s">
        <v>0</v>
      </c>
      <c r="G1012" s="122">
        <v>1041</v>
      </c>
      <c r="H1012" s="123">
        <v>0</v>
      </c>
      <c r="I1012" s="124">
        <v>910.84</v>
      </c>
      <c r="J1012" s="125">
        <v>1</v>
      </c>
      <c r="K1012" s="127">
        <f>IF(Model_dem!$G1012="---","---",(Model_dem!$G1012/L1012)-1)</f>
        <v>9.6993210475266878E-3</v>
      </c>
      <c r="L1012" s="77">
        <f>IF(AND(Model_dem!$B1012=0,Model_dem!$D1012=0),Model_dem!$G1012,L1011)</f>
        <v>1031</v>
      </c>
      <c r="M1012" s="78" t="str">
        <f t="shared" si="15"/>
        <v>Knapsack</v>
      </c>
      <c r="N1012" s="22"/>
    </row>
    <row r="1013" spans="1:14" x14ac:dyDescent="0.3">
      <c r="A1013" t="s">
        <v>532</v>
      </c>
      <c r="B1013" s="1">
        <v>2</v>
      </c>
      <c r="C1013" s="1" t="s">
        <v>29</v>
      </c>
      <c r="D1013" s="1">
        <v>5</v>
      </c>
      <c r="E1013" s="1">
        <v>0.2</v>
      </c>
      <c r="F1013" s="1" t="s">
        <v>0</v>
      </c>
      <c r="G1013" s="122">
        <v>1041</v>
      </c>
      <c r="H1013" s="123">
        <v>0</v>
      </c>
      <c r="I1013" s="124">
        <v>555.69000000000005</v>
      </c>
      <c r="J1013" s="125">
        <v>1</v>
      </c>
      <c r="K1013" s="127">
        <f>IF(Model_dem!$G1013="---","---",(Model_dem!$G1013/L1013)-1)</f>
        <v>9.6993210475266878E-3</v>
      </c>
      <c r="L1013" s="77">
        <f>IF(AND(Model_dem!$B1013=0,Model_dem!$D1013=0),Model_dem!$G1013,L1012)</f>
        <v>1031</v>
      </c>
      <c r="M1013" s="78" t="str">
        <f t="shared" si="15"/>
        <v>Knapsack</v>
      </c>
      <c r="N1013" s="22"/>
    </row>
    <row r="1014" spans="1:14" x14ac:dyDescent="0.3">
      <c r="A1014" t="s">
        <v>532</v>
      </c>
      <c r="B1014" s="1">
        <v>2</v>
      </c>
      <c r="C1014" s="1" t="s">
        <v>29</v>
      </c>
      <c r="D1014" s="1">
        <v>10</v>
      </c>
      <c r="E1014" s="1">
        <v>0.05</v>
      </c>
      <c r="F1014" s="1" t="s">
        <v>0</v>
      </c>
      <c r="G1014" s="122">
        <v>1040</v>
      </c>
      <c r="H1014" s="123">
        <v>0</v>
      </c>
      <c r="I1014" s="124">
        <v>754.03</v>
      </c>
      <c r="J1014" s="125">
        <v>6.8000000000000005E-2</v>
      </c>
      <c r="K1014" s="127">
        <f>IF(Model_dem!$G1014="---","---",(Model_dem!$G1014/L1014)-1)</f>
        <v>8.7293889427739746E-3</v>
      </c>
      <c r="L1014" s="77">
        <f>IF(AND(Model_dem!$B1014=0,Model_dem!$D1014=0),Model_dem!$G1014,L1013)</f>
        <v>1031</v>
      </c>
      <c r="M1014" s="78" t="str">
        <f t="shared" si="15"/>
        <v>Knapsack</v>
      </c>
      <c r="N1014" s="22"/>
    </row>
    <row r="1015" spans="1:14" x14ac:dyDescent="0.3">
      <c r="A1015" t="s">
        <v>532</v>
      </c>
      <c r="B1015" s="1">
        <v>2</v>
      </c>
      <c r="C1015" s="1" t="s">
        <v>29</v>
      </c>
      <c r="D1015" s="1">
        <v>10</v>
      </c>
      <c r="E1015" s="1">
        <v>0.1</v>
      </c>
      <c r="F1015" s="1" t="s">
        <v>0</v>
      </c>
      <c r="G1015" s="122">
        <v>1041</v>
      </c>
      <c r="H1015" s="123">
        <v>0</v>
      </c>
      <c r="I1015" s="124">
        <v>831.25</v>
      </c>
      <c r="J1015" s="125">
        <v>0.997</v>
      </c>
      <c r="K1015" s="127">
        <f>IF(Model_dem!$G1015="---","---",(Model_dem!$G1015/L1015)-1)</f>
        <v>9.6993210475266878E-3</v>
      </c>
      <c r="L1015" s="77">
        <f>IF(AND(Model_dem!$B1015=0,Model_dem!$D1015=0),Model_dem!$G1015,L1014)</f>
        <v>1031</v>
      </c>
      <c r="M1015" s="78" t="str">
        <f t="shared" si="15"/>
        <v>Knapsack</v>
      </c>
      <c r="N1015" s="22"/>
    </row>
    <row r="1016" spans="1:14" x14ac:dyDescent="0.3">
      <c r="A1016" t="s">
        <v>532</v>
      </c>
      <c r="B1016" s="1">
        <v>2</v>
      </c>
      <c r="C1016" s="1" t="s">
        <v>29</v>
      </c>
      <c r="D1016" s="1">
        <v>10</v>
      </c>
      <c r="E1016" s="1">
        <v>0.15</v>
      </c>
      <c r="F1016" s="1" t="s">
        <v>0</v>
      </c>
      <c r="G1016" s="122">
        <v>1050</v>
      </c>
      <c r="H1016" s="123">
        <v>0</v>
      </c>
      <c r="I1016" s="124">
        <v>1605.47</v>
      </c>
      <c r="J1016" s="125">
        <v>0.998</v>
      </c>
      <c r="K1016" s="127">
        <f>IF(Model_dem!$G1016="---","---",(Model_dem!$G1016/L1016)-1)</f>
        <v>1.8428709990300662E-2</v>
      </c>
      <c r="L1016" s="77">
        <f>IF(AND(Model_dem!$B1016=0,Model_dem!$D1016=0),Model_dem!$G1016,L1015)</f>
        <v>1031</v>
      </c>
      <c r="M1016" s="78" t="str">
        <f t="shared" si="15"/>
        <v>Knapsack</v>
      </c>
      <c r="N1016" s="22"/>
    </row>
    <row r="1017" spans="1:14" x14ac:dyDescent="0.3">
      <c r="A1017" t="s">
        <v>532</v>
      </c>
      <c r="B1017" s="1">
        <v>2</v>
      </c>
      <c r="C1017" s="1" t="s">
        <v>29</v>
      </c>
      <c r="D1017" s="1">
        <v>10</v>
      </c>
      <c r="E1017" s="1">
        <v>0.2</v>
      </c>
      <c r="F1017" s="1" t="s">
        <v>0</v>
      </c>
      <c r="G1017" s="122">
        <v>1055</v>
      </c>
      <c r="H1017" s="123">
        <v>0</v>
      </c>
      <c r="I1017" s="124">
        <v>1118.44</v>
      </c>
      <c r="J1017" s="125">
        <v>1</v>
      </c>
      <c r="K1017" s="127">
        <f>IF(Model_dem!$G1017="---","---",(Model_dem!$G1017/L1017)-1)</f>
        <v>2.3278370514064006E-2</v>
      </c>
      <c r="L1017" s="77">
        <f>IF(AND(Model_dem!$B1017=0,Model_dem!$D1017=0),Model_dem!$G1017,L1016)</f>
        <v>1031</v>
      </c>
      <c r="M1017" s="78" t="str">
        <f t="shared" si="15"/>
        <v>Knapsack</v>
      </c>
      <c r="N1017" s="22"/>
    </row>
    <row r="1018" spans="1:14" x14ac:dyDescent="0.3">
      <c r="A1018" t="s">
        <v>532</v>
      </c>
      <c r="B1018" s="1">
        <v>2</v>
      </c>
      <c r="C1018" s="1" t="s">
        <v>29</v>
      </c>
      <c r="D1018" s="1">
        <v>25</v>
      </c>
      <c r="E1018" s="1">
        <v>0.05</v>
      </c>
      <c r="F1018" s="1" t="s">
        <v>0</v>
      </c>
      <c r="G1018" s="122">
        <v>1040</v>
      </c>
      <c r="H1018" s="123">
        <v>0</v>
      </c>
      <c r="I1018" s="124">
        <v>578.83000000000004</v>
      </c>
      <c r="J1018" s="125">
        <v>6.8000000000000005E-2</v>
      </c>
      <c r="K1018" s="127">
        <f>IF(Model_dem!$G1018="---","---",(Model_dem!$G1018/L1018)-1)</f>
        <v>8.7293889427739746E-3</v>
      </c>
      <c r="L1018" s="77">
        <f>IF(AND(Model_dem!$B1018=0,Model_dem!$D1018=0),Model_dem!$G1018,L1017)</f>
        <v>1031</v>
      </c>
      <c r="M1018" s="78" t="str">
        <f t="shared" si="15"/>
        <v>Knapsack</v>
      </c>
      <c r="N1018" s="22"/>
    </row>
    <row r="1019" spans="1:14" x14ac:dyDescent="0.3">
      <c r="A1019" t="s">
        <v>532</v>
      </c>
      <c r="B1019" s="1">
        <v>2</v>
      </c>
      <c r="C1019" s="1" t="s">
        <v>29</v>
      </c>
      <c r="D1019" s="1">
        <v>25</v>
      </c>
      <c r="E1019" s="1">
        <v>0.1</v>
      </c>
      <c r="F1019" s="1" t="s">
        <v>0</v>
      </c>
      <c r="G1019" s="122">
        <v>1055</v>
      </c>
      <c r="H1019" s="123">
        <v>0</v>
      </c>
      <c r="I1019" s="124">
        <v>719.27</v>
      </c>
      <c r="J1019" s="125">
        <v>0</v>
      </c>
      <c r="K1019" s="127">
        <f>IF(Model_dem!$G1019="---","---",(Model_dem!$G1019/L1019)-1)</f>
        <v>2.3278370514064006E-2</v>
      </c>
      <c r="L1019" s="77">
        <f>IF(AND(Model_dem!$B1019=0,Model_dem!$D1019=0),Model_dem!$G1019,L1018)</f>
        <v>1031</v>
      </c>
      <c r="M1019" s="78" t="str">
        <f t="shared" si="15"/>
        <v>Knapsack</v>
      </c>
      <c r="N1019" s="22"/>
    </row>
    <row r="1020" spans="1:14" x14ac:dyDescent="0.3">
      <c r="A1020" t="s">
        <v>532</v>
      </c>
      <c r="B1020" s="1">
        <v>2</v>
      </c>
      <c r="C1020" s="1" t="s">
        <v>29</v>
      </c>
      <c r="D1020" s="1">
        <v>25</v>
      </c>
      <c r="E1020" s="1">
        <v>0.15</v>
      </c>
      <c r="F1020" s="1" t="s">
        <v>2</v>
      </c>
      <c r="G1020" s="122" t="s">
        <v>3</v>
      </c>
      <c r="H1020" s="123" t="s">
        <v>3</v>
      </c>
      <c r="I1020" s="124">
        <v>3600.09</v>
      </c>
      <c r="J1020" s="122"/>
      <c r="K1020" s="127" t="str">
        <f>IF(Model_dem!$G1020="---","---",(Model_dem!$G1020/L1020)-1)</f>
        <v>---</v>
      </c>
      <c r="L1020" s="77">
        <f>IF(AND(Model_dem!$B1020=0,Model_dem!$D1020=0),Model_dem!$G1020,L1019)</f>
        <v>1031</v>
      </c>
      <c r="M1020" s="78" t="str">
        <f t="shared" si="15"/>
        <v>Knapsack</v>
      </c>
      <c r="N1020" s="22"/>
    </row>
    <row r="1021" spans="1:14" x14ac:dyDescent="0.3">
      <c r="A1021" t="s">
        <v>532</v>
      </c>
      <c r="B1021" s="1">
        <v>2</v>
      </c>
      <c r="C1021" s="1" t="s">
        <v>29</v>
      </c>
      <c r="D1021" s="1">
        <v>25</v>
      </c>
      <c r="E1021" s="1">
        <v>0.2</v>
      </c>
      <c r="F1021" s="1" t="s">
        <v>2</v>
      </c>
      <c r="G1021" s="122" t="s">
        <v>3</v>
      </c>
      <c r="H1021" s="123" t="s">
        <v>3</v>
      </c>
      <c r="I1021" s="124">
        <v>3600.45</v>
      </c>
      <c r="J1021" s="122"/>
      <c r="K1021" s="127" t="str">
        <f>IF(Model_dem!$G1021="---","---",(Model_dem!$G1021/L1021)-1)</f>
        <v>---</v>
      </c>
      <c r="L1021" s="77">
        <f>IF(AND(Model_dem!$B1021=0,Model_dem!$D1021=0),Model_dem!$G1021,L1020)</f>
        <v>1031</v>
      </c>
      <c r="M1021" s="78" t="str">
        <f t="shared" si="15"/>
        <v>Knapsack</v>
      </c>
      <c r="N1021" s="22"/>
    </row>
    <row r="1022" spans="1:14" x14ac:dyDescent="0.3">
      <c r="A1022" t="s">
        <v>532</v>
      </c>
      <c r="B1022" s="1">
        <v>2</v>
      </c>
      <c r="C1022" s="1" t="s">
        <v>29</v>
      </c>
      <c r="D1022" s="1">
        <v>50</v>
      </c>
      <c r="E1022" s="1">
        <v>0.05</v>
      </c>
      <c r="F1022" s="1" t="s">
        <v>0</v>
      </c>
      <c r="G1022" s="122">
        <v>1045</v>
      </c>
      <c r="H1022" s="123">
        <v>0</v>
      </c>
      <c r="I1022" s="124">
        <v>672.61</v>
      </c>
      <c r="J1022" s="125">
        <v>0</v>
      </c>
      <c r="K1022" s="127">
        <f>IF(Model_dem!$G1022="---","---",(Model_dem!$G1022/L1022)-1)</f>
        <v>1.3579049466537318E-2</v>
      </c>
      <c r="L1022" s="77">
        <f>IF(AND(Model_dem!$B1022=0,Model_dem!$D1022=0),Model_dem!$G1022,L1021)</f>
        <v>1031</v>
      </c>
      <c r="M1022" s="78" t="str">
        <f t="shared" si="15"/>
        <v>Knapsack</v>
      </c>
      <c r="N1022" s="22"/>
    </row>
    <row r="1023" spans="1:14" x14ac:dyDescent="0.3">
      <c r="A1023" t="s">
        <v>532</v>
      </c>
      <c r="B1023" s="1">
        <v>2</v>
      </c>
      <c r="C1023" s="1" t="s">
        <v>29</v>
      </c>
      <c r="D1023" s="1">
        <v>50</v>
      </c>
      <c r="E1023" s="1">
        <v>0.1</v>
      </c>
      <c r="F1023" s="1" t="s">
        <v>0</v>
      </c>
      <c r="G1023" s="122">
        <v>1081</v>
      </c>
      <c r="H1023" s="123">
        <v>0</v>
      </c>
      <c r="I1023" s="124">
        <v>1411.02</v>
      </c>
      <c r="J1023" s="125">
        <v>0</v>
      </c>
      <c r="K1023" s="127">
        <f>IF(Model_dem!$G1023="---","---",(Model_dem!$G1023/L1023)-1)</f>
        <v>4.8496605237633439E-2</v>
      </c>
      <c r="L1023" s="77">
        <f>IF(AND(Model_dem!$B1023=0,Model_dem!$D1023=0),Model_dem!$G1023,L1022)</f>
        <v>1031</v>
      </c>
      <c r="M1023" s="78" t="str">
        <f t="shared" si="15"/>
        <v>Knapsack</v>
      </c>
      <c r="N1023" s="22"/>
    </row>
    <row r="1024" spans="1:14" x14ac:dyDescent="0.3">
      <c r="A1024" t="s">
        <v>532</v>
      </c>
      <c r="B1024" s="1">
        <v>2</v>
      </c>
      <c r="C1024" s="1" t="s">
        <v>29</v>
      </c>
      <c r="D1024" s="1">
        <v>50</v>
      </c>
      <c r="E1024" s="1">
        <v>0.15</v>
      </c>
      <c r="F1024" s="1" t="s">
        <v>2</v>
      </c>
      <c r="G1024" s="122" t="s">
        <v>3</v>
      </c>
      <c r="H1024" s="123" t="s">
        <v>3</v>
      </c>
      <c r="I1024" s="124">
        <v>3600.12</v>
      </c>
      <c r="J1024" s="122"/>
      <c r="K1024" s="127" t="str">
        <f>IF(Model_dem!$G1024="---","---",(Model_dem!$G1024/L1024)-1)</f>
        <v>---</v>
      </c>
      <c r="L1024" s="77">
        <f>IF(AND(Model_dem!$B1024=0,Model_dem!$D1024=0),Model_dem!$G1024,L1023)</f>
        <v>1031</v>
      </c>
      <c r="M1024" s="78" t="str">
        <f t="shared" si="15"/>
        <v>Knapsack</v>
      </c>
      <c r="N1024" s="22"/>
    </row>
    <row r="1025" spans="1:14" x14ac:dyDescent="0.3">
      <c r="A1025" t="s">
        <v>532</v>
      </c>
      <c r="B1025" s="1">
        <v>2</v>
      </c>
      <c r="C1025" s="1" t="s">
        <v>29</v>
      </c>
      <c r="D1025" s="1">
        <v>50</v>
      </c>
      <c r="E1025" s="1">
        <v>0.2</v>
      </c>
      <c r="F1025" s="1" t="s">
        <v>2</v>
      </c>
      <c r="G1025" s="122" t="s">
        <v>3</v>
      </c>
      <c r="H1025" s="123" t="s">
        <v>3</v>
      </c>
      <c r="I1025" s="124">
        <v>3600.1</v>
      </c>
      <c r="J1025" s="122"/>
      <c r="K1025" s="127" t="str">
        <f>IF(Model_dem!$G1025="---","---",(Model_dem!$G1025/L1025)-1)</f>
        <v>---</v>
      </c>
      <c r="L1025" s="77">
        <f>IF(AND(Model_dem!$B1025=0,Model_dem!$D1025=0),Model_dem!$G1025,L1024)</f>
        <v>1031</v>
      </c>
      <c r="M1025" s="78" t="str">
        <f t="shared" si="15"/>
        <v>Knapsack</v>
      </c>
      <c r="N1025" s="22"/>
    </row>
    <row r="1026" spans="1:14" hidden="1" x14ac:dyDescent="0.3">
      <c r="A1026" t="s">
        <v>532</v>
      </c>
      <c r="B1026" s="1">
        <v>3</v>
      </c>
      <c r="C1026" s="1" t="s">
        <v>1930</v>
      </c>
      <c r="D1026" s="1">
        <v>0</v>
      </c>
      <c r="E1026" s="1">
        <v>0.05</v>
      </c>
      <c r="F1026" s="1" t="s">
        <v>0</v>
      </c>
      <c r="G1026" s="1">
        <v>1081</v>
      </c>
      <c r="H1026" s="75">
        <v>0</v>
      </c>
      <c r="I1026" s="1">
        <v>709.96</v>
      </c>
      <c r="J1026" s="76">
        <v>0</v>
      </c>
      <c r="K1026" s="113">
        <f>IF(Model_dem!$G1026="---","---",(Model_dem!$G1026/L1026)-1)</f>
        <v>4.8496605237633439E-2</v>
      </c>
      <c r="L1026" s="77">
        <f>IF(AND(Model_dem!$B1026=0,Model_dem!$D1026=0),Model_dem!$G1026,L1025)</f>
        <v>1031</v>
      </c>
      <c r="M1026" s="78" t="str">
        <f t="shared" si="15"/>
        <v>Factor Model</v>
      </c>
      <c r="N1026" s="22"/>
    </row>
    <row r="1027" spans="1:14" hidden="1" x14ac:dyDescent="0.3">
      <c r="A1027" t="s">
        <v>532</v>
      </c>
      <c r="B1027" s="1">
        <v>3</v>
      </c>
      <c r="C1027" s="1" t="s">
        <v>1930</v>
      </c>
      <c r="D1027" s="1">
        <v>0</v>
      </c>
      <c r="E1027" s="1">
        <v>0.1</v>
      </c>
      <c r="F1027" s="1" t="s">
        <v>4</v>
      </c>
      <c r="G1027" s="1" t="s">
        <v>3</v>
      </c>
      <c r="H1027" s="75" t="s">
        <v>3</v>
      </c>
      <c r="I1027" s="1">
        <v>0.8</v>
      </c>
      <c r="J1027" s="1"/>
      <c r="K1027" s="113" t="str">
        <f>IF(Model_dem!$G1027="---","---",(Model_dem!$G1027/L1027)-1)</f>
        <v>---</v>
      </c>
      <c r="L1027" s="77">
        <f>IF(AND(Model_dem!$B1027=0,Model_dem!$D1027=0),Model_dem!$G1027,L1026)</f>
        <v>1031</v>
      </c>
      <c r="M1027" s="78" t="str">
        <f t="shared" ref="M1027:M1090" si="16">IF(B1027=0,"Deterministic",IF(B1027=1,"Cardinality-constrained",IF(B1027=2,"Knapsack","Factor Model")))</f>
        <v>Factor Model</v>
      </c>
      <c r="N1027" s="22"/>
    </row>
    <row r="1028" spans="1:14" hidden="1" x14ac:dyDescent="0.3">
      <c r="A1028" t="s">
        <v>532</v>
      </c>
      <c r="B1028" s="1">
        <v>3</v>
      </c>
      <c r="C1028" s="1" t="s">
        <v>1930</v>
      </c>
      <c r="D1028" s="1">
        <v>0</v>
      </c>
      <c r="E1028" s="1">
        <v>0.15</v>
      </c>
      <c r="F1028" s="1" t="s">
        <v>4</v>
      </c>
      <c r="G1028" s="1" t="s">
        <v>3</v>
      </c>
      <c r="H1028" s="75" t="s">
        <v>3</v>
      </c>
      <c r="I1028" s="1">
        <v>0.75</v>
      </c>
      <c r="J1028" s="1"/>
      <c r="K1028" s="113" t="str">
        <f>IF(Model_dem!$G1028="---","---",(Model_dem!$G1028/L1028)-1)</f>
        <v>---</v>
      </c>
      <c r="L1028" s="77">
        <f>IF(AND(Model_dem!$B1028=0,Model_dem!$D1028=0),Model_dem!$G1028,L1027)</f>
        <v>1031</v>
      </c>
      <c r="M1028" s="78" t="str">
        <f t="shared" si="16"/>
        <v>Factor Model</v>
      </c>
      <c r="N1028" s="22"/>
    </row>
    <row r="1029" spans="1:14" hidden="1" x14ac:dyDescent="0.3">
      <c r="A1029" t="s">
        <v>532</v>
      </c>
      <c r="B1029" s="1">
        <v>3</v>
      </c>
      <c r="C1029" s="1" t="s">
        <v>1930</v>
      </c>
      <c r="D1029" s="1">
        <v>0</v>
      </c>
      <c r="E1029" s="1">
        <v>0.2</v>
      </c>
      <c r="F1029" s="1" t="s">
        <v>4</v>
      </c>
      <c r="G1029" s="1" t="s">
        <v>3</v>
      </c>
      <c r="H1029" s="75" t="s">
        <v>3</v>
      </c>
      <c r="I1029" s="1">
        <v>0.69</v>
      </c>
      <c r="J1029" s="1"/>
      <c r="K1029" s="113" t="str">
        <f>IF(Model_dem!$G1029="---","---",(Model_dem!$G1029/L1029)-1)</f>
        <v>---</v>
      </c>
      <c r="L1029" s="77">
        <f>IF(AND(Model_dem!$B1029=0,Model_dem!$D1029=0),Model_dem!$G1029,L1028)</f>
        <v>1031</v>
      </c>
      <c r="M1029" s="78" t="str">
        <f t="shared" si="16"/>
        <v>Factor Model</v>
      </c>
      <c r="N1029" s="22"/>
    </row>
    <row r="1030" spans="1:14" hidden="1" x14ac:dyDescent="0.3">
      <c r="A1030" t="s">
        <v>532</v>
      </c>
      <c r="B1030" s="1">
        <v>3</v>
      </c>
      <c r="C1030" s="1" t="s">
        <v>1930</v>
      </c>
      <c r="D1030" s="1">
        <v>10</v>
      </c>
      <c r="E1030" s="1">
        <v>0.05</v>
      </c>
      <c r="F1030" s="1" t="s">
        <v>0</v>
      </c>
      <c r="G1030" s="1">
        <v>1081</v>
      </c>
      <c r="H1030" s="75">
        <v>0</v>
      </c>
      <c r="I1030" s="1">
        <v>842.65</v>
      </c>
      <c r="J1030" s="76">
        <v>0</v>
      </c>
      <c r="K1030" s="113">
        <f>IF(Model_dem!$G1030="---","---",(Model_dem!$G1030/L1030)-1)</f>
        <v>4.8496605237633439E-2</v>
      </c>
      <c r="L1030" s="77">
        <f>IF(AND(Model_dem!$B1030=0,Model_dem!$D1030=0),Model_dem!$G1030,L1029)</f>
        <v>1031</v>
      </c>
      <c r="M1030" s="78" t="str">
        <f t="shared" si="16"/>
        <v>Factor Model</v>
      </c>
      <c r="N1030" s="22"/>
    </row>
    <row r="1031" spans="1:14" hidden="1" x14ac:dyDescent="0.3">
      <c r="A1031" t="s">
        <v>532</v>
      </c>
      <c r="B1031" s="1">
        <v>3</v>
      </c>
      <c r="C1031" s="1" t="s">
        <v>1930</v>
      </c>
      <c r="D1031" s="1">
        <v>10</v>
      </c>
      <c r="E1031" s="1">
        <v>0.1</v>
      </c>
      <c r="F1031" s="1" t="s">
        <v>4</v>
      </c>
      <c r="G1031" s="1" t="s">
        <v>3</v>
      </c>
      <c r="H1031" s="75" t="s">
        <v>3</v>
      </c>
      <c r="I1031" s="1">
        <v>0.7</v>
      </c>
      <c r="J1031" s="1"/>
      <c r="K1031" s="113" t="str">
        <f>IF(Model_dem!$G1031="---","---",(Model_dem!$G1031/L1031)-1)</f>
        <v>---</v>
      </c>
      <c r="L1031" s="77">
        <f>IF(AND(Model_dem!$B1031=0,Model_dem!$D1031=0),Model_dem!$G1031,L1030)</f>
        <v>1031</v>
      </c>
      <c r="M1031" s="78" t="str">
        <f t="shared" si="16"/>
        <v>Factor Model</v>
      </c>
      <c r="N1031" s="22"/>
    </row>
    <row r="1032" spans="1:14" hidden="1" x14ac:dyDescent="0.3">
      <c r="A1032" t="s">
        <v>532</v>
      </c>
      <c r="B1032" s="1">
        <v>3</v>
      </c>
      <c r="C1032" s="1" t="s">
        <v>1930</v>
      </c>
      <c r="D1032" s="1">
        <v>10</v>
      </c>
      <c r="E1032" s="1">
        <v>0.15</v>
      </c>
      <c r="F1032" s="1" t="s">
        <v>4</v>
      </c>
      <c r="G1032" s="1" t="s">
        <v>3</v>
      </c>
      <c r="H1032" s="75" t="s">
        <v>3</v>
      </c>
      <c r="I1032" s="1">
        <v>0.64</v>
      </c>
      <c r="J1032" s="1"/>
      <c r="K1032" s="113" t="str">
        <f>IF(Model_dem!$G1032="---","---",(Model_dem!$G1032/L1032)-1)</f>
        <v>---</v>
      </c>
      <c r="L1032" s="77">
        <f>IF(AND(Model_dem!$B1032=0,Model_dem!$D1032=0),Model_dem!$G1032,L1031)</f>
        <v>1031</v>
      </c>
      <c r="M1032" s="78" t="str">
        <f t="shared" si="16"/>
        <v>Factor Model</v>
      </c>
      <c r="N1032" s="22"/>
    </row>
    <row r="1033" spans="1:14" hidden="1" x14ac:dyDescent="0.3">
      <c r="A1033" t="s">
        <v>532</v>
      </c>
      <c r="B1033" s="1">
        <v>3</v>
      </c>
      <c r="C1033" s="1" t="s">
        <v>1930</v>
      </c>
      <c r="D1033" s="1">
        <v>10</v>
      </c>
      <c r="E1033" s="1">
        <v>0.2</v>
      </c>
      <c r="F1033" s="1" t="s">
        <v>4</v>
      </c>
      <c r="G1033" s="1" t="s">
        <v>3</v>
      </c>
      <c r="H1033" s="75" t="s">
        <v>3</v>
      </c>
      <c r="I1033" s="1">
        <v>0.83</v>
      </c>
      <c r="J1033" s="1"/>
      <c r="K1033" s="113" t="str">
        <f>IF(Model_dem!$G1033="---","---",(Model_dem!$G1033/L1033)-1)</f>
        <v>---</v>
      </c>
      <c r="L1033" s="77">
        <f>IF(AND(Model_dem!$B1033=0,Model_dem!$D1033=0),Model_dem!$G1033,L1032)</f>
        <v>1031</v>
      </c>
      <c r="M1033" s="78" t="str">
        <f t="shared" si="16"/>
        <v>Factor Model</v>
      </c>
      <c r="N1033" s="22"/>
    </row>
    <row r="1034" spans="1:14" hidden="1" x14ac:dyDescent="0.3">
      <c r="A1034" t="s">
        <v>532</v>
      </c>
      <c r="B1034" s="1">
        <v>3</v>
      </c>
      <c r="C1034" s="1" t="s">
        <v>1930</v>
      </c>
      <c r="D1034" s="1">
        <v>25</v>
      </c>
      <c r="E1034" s="1">
        <v>0.05</v>
      </c>
      <c r="F1034" s="1" t="s">
        <v>0</v>
      </c>
      <c r="G1034" s="1">
        <v>1081</v>
      </c>
      <c r="H1034" s="75">
        <v>0</v>
      </c>
      <c r="I1034" s="1">
        <v>627.58000000000004</v>
      </c>
      <c r="J1034" s="76">
        <v>0</v>
      </c>
      <c r="K1034" s="113">
        <f>IF(Model_dem!$G1034="---","---",(Model_dem!$G1034/L1034)-1)</f>
        <v>4.8496605237633439E-2</v>
      </c>
      <c r="L1034" s="77">
        <f>IF(AND(Model_dem!$B1034=0,Model_dem!$D1034=0),Model_dem!$G1034,L1033)</f>
        <v>1031</v>
      </c>
      <c r="M1034" s="78" t="str">
        <f t="shared" si="16"/>
        <v>Factor Model</v>
      </c>
      <c r="N1034" s="22"/>
    </row>
    <row r="1035" spans="1:14" hidden="1" x14ac:dyDescent="0.3">
      <c r="A1035" t="s">
        <v>532</v>
      </c>
      <c r="B1035" s="1">
        <v>3</v>
      </c>
      <c r="C1035" s="1" t="s">
        <v>1930</v>
      </c>
      <c r="D1035" s="1">
        <v>25</v>
      </c>
      <c r="E1035" s="1">
        <v>0.1</v>
      </c>
      <c r="F1035" s="1" t="s">
        <v>4</v>
      </c>
      <c r="G1035" s="1" t="s">
        <v>3</v>
      </c>
      <c r="H1035" s="75" t="s">
        <v>3</v>
      </c>
      <c r="I1035" s="1">
        <v>0.68</v>
      </c>
      <c r="J1035" s="1"/>
      <c r="K1035" s="113" t="str">
        <f>IF(Model_dem!$G1035="---","---",(Model_dem!$G1035/L1035)-1)</f>
        <v>---</v>
      </c>
      <c r="L1035" s="77">
        <f>IF(AND(Model_dem!$B1035=0,Model_dem!$D1035=0),Model_dem!$G1035,L1034)</f>
        <v>1031</v>
      </c>
      <c r="M1035" s="78" t="str">
        <f t="shared" si="16"/>
        <v>Factor Model</v>
      </c>
      <c r="N1035" s="22"/>
    </row>
    <row r="1036" spans="1:14" hidden="1" x14ac:dyDescent="0.3">
      <c r="A1036" t="s">
        <v>532</v>
      </c>
      <c r="B1036" s="1">
        <v>3</v>
      </c>
      <c r="C1036" s="1" t="s">
        <v>1930</v>
      </c>
      <c r="D1036" s="1">
        <v>25</v>
      </c>
      <c r="E1036" s="1">
        <v>0.15</v>
      </c>
      <c r="F1036" s="1" t="s">
        <v>4</v>
      </c>
      <c r="G1036" s="1" t="s">
        <v>3</v>
      </c>
      <c r="H1036" s="75" t="s">
        <v>3</v>
      </c>
      <c r="I1036" s="1">
        <v>0.79</v>
      </c>
      <c r="J1036" s="1"/>
      <c r="K1036" s="113" t="str">
        <f>IF(Model_dem!$G1036="---","---",(Model_dem!$G1036/L1036)-1)</f>
        <v>---</v>
      </c>
      <c r="L1036" s="77">
        <f>IF(AND(Model_dem!$B1036=0,Model_dem!$D1036=0),Model_dem!$G1036,L1035)</f>
        <v>1031</v>
      </c>
      <c r="M1036" s="78" t="str">
        <f t="shared" si="16"/>
        <v>Factor Model</v>
      </c>
      <c r="N1036" s="22"/>
    </row>
    <row r="1037" spans="1:14" hidden="1" x14ac:dyDescent="0.3">
      <c r="A1037" t="s">
        <v>532</v>
      </c>
      <c r="B1037" s="1">
        <v>3</v>
      </c>
      <c r="C1037" s="1" t="s">
        <v>1930</v>
      </c>
      <c r="D1037" s="1">
        <v>25</v>
      </c>
      <c r="E1037" s="1">
        <v>0.2</v>
      </c>
      <c r="F1037" s="1" t="s">
        <v>4</v>
      </c>
      <c r="G1037" s="1" t="s">
        <v>3</v>
      </c>
      <c r="H1037" s="75" t="s">
        <v>3</v>
      </c>
      <c r="I1037" s="1">
        <v>0.74</v>
      </c>
      <c r="J1037" s="1"/>
      <c r="K1037" s="113" t="str">
        <f>IF(Model_dem!$G1037="---","---",(Model_dem!$G1037/L1037)-1)</f>
        <v>---</v>
      </c>
      <c r="L1037" s="77">
        <f>IF(AND(Model_dem!$B1037=0,Model_dem!$D1037=0),Model_dem!$G1037,L1036)</f>
        <v>1031</v>
      </c>
      <c r="M1037" s="78" t="str">
        <f t="shared" si="16"/>
        <v>Factor Model</v>
      </c>
      <c r="N1037" s="22"/>
    </row>
    <row r="1038" spans="1:14" hidden="1" x14ac:dyDescent="0.3">
      <c r="A1038" t="s">
        <v>532</v>
      </c>
      <c r="B1038" s="1">
        <v>3</v>
      </c>
      <c r="C1038" s="1" t="s">
        <v>1930</v>
      </c>
      <c r="D1038" s="1">
        <v>50</v>
      </c>
      <c r="E1038" s="1">
        <v>0.05</v>
      </c>
      <c r="F1038" s="1" t="s">
        <v>0</v>
      </c>
      <c r="G1038" s="1">
        <v>1081</v>
      </c>
      <c r="H1038" s="75">
        <v>0</v>
      </c>
      <c r="I1038" s="1">
        <v>786.22</v>
      </c>
      <c r="J1038" s="76">
        <v>0</v>
      </c>
      <c r="K1038" s="113">
        <f>IF(Model_dem!$G1038="---","---",(Model_dem!$G1038/L1038)-1)</f>
        <v>4.8496605237633439E-2</v>
      </c>
      <c r="L1038" s="77">
        <f>IF(AND(Model_dem!$B1038=0,Model_dem!$D1038=0),Model_dem!$G1038,L1037)</f>
        <v>1031</v>
      </c>
      <c r="M1038" s="78" t="str">
        <f t="shared" si="16"/>
        <v>Factor Model</v>
      </c>
      <c r="N1038" s="22"/>
    </row>
    <row r="1039" spans="1:14" hidden="1" x14ac:dyDescent="0.3">
      <c r="A1039" t="s">
        <v>532</v>
      </c>
      <c r="B1039" s="1">
        <v>3</v>
      </c>
      <c r="C1039" s="1" t="s">
        <v>1930</v>
      </c>
      <c r="D1039" s="1">
        <v>50</v>
      </c>
      <c r="E1039" s="1">
        <v>0.1</v>
      </c>
      <c r="F1039" s="1" t="s">
        <v>4</v>
      </c>
      <c r="G1039" s="1" t="s">
        <v>3</v>
      </c>
      <c r="H1039" s="75" t="s">
        <v>3</v>
      </c>
      <c r="I1039" s="1">
        <v>0.83</v>
      </c>
      <c r="J1039" s="1"/>
      <c r="K1039" s="113" t="str">
        <f>IF(Model_dem!$G1039="---","---",(Model_dem!$G1039/L1039)-1)</f>
        <v>---</v>
      </c>
      <c r="L1039" s="77">
        <f>IF(AND(Model_dem!$B1039=0,Model_dem!$D1039=0),Model_dem!$G1039,L1038)</f>
        <v>1031</v>
      </c>
      <c r="M1039" s="78" t="str">
        <f t="shared" si="16"/>
        <v>Factor Model</v>
      </c>
      <c r="N1039" s="22"/>
    </row>
    <row r="1040" spans="1:14" hidden="1" x14ac:dyDescent="0.3">
      <c r="A1040" t="s">
        <v>532</v>
      </c>
      <c r="B1040" s="1">
        <v>3</v>
      </c>
      <c r="C1040" s="1" t="s">
        <v>1930</v>
      </c>
      <c r="D1040" s="1">
        <v>50</v>
      </c>
      <c r="E1040" s="1">
        <v>0.15</v>
      </c>
      <c r="F1040" s="1" t="s">
        <v>4</v>
      </c>
      <c r="G1040" s="1" t="s">
        <v>3</v>
      </c>
      <c r="H1040" s="75" t="s">
        <v>3</v>
      </c>
      <c r="I1040" s="1">
        <v>0.69</v>
      </c>
      <c r="J1040" s="1"/>
      <c r="K1040" s="113" t="str">
        <f>IF(Model_dem!$G1040="---","---",(Model_dem!$G1040/L1040)-1)</f>
        <v>---</v>
      </c>
      <c r="L1040" s="77">
        <f>IF(AND(Model_dem!$B1040=0,Model_dem!$D1040=0),Model_dem!$G1040,L1039)</f>
        <v>1031</v>
      </c>
      <c r="M1040" s="78" t="str">
        <f t="shared" si="16"/>
        <v>Factor Model</v>
      </c>
      <c r="N1040" s="22"/>
    </row>
    <row r="1041" spans="1:14" hidden="1" x14ac:dyDescent="0.3">
      <c r="A1041" t="s">
        <v>532</v>
      </c>
      <c r="B1041" s="1">
        <v>3</v>
      </c>
      <c r="C1041" s="1" t="s">
        <v>1930</v>
      </c>
      <c r="D1041" s="1">
        <v>50</v>
      </c>
      <c r="E1041" s="1">
        <v>0.2</v>
      </c>
      <c r="F1041" s="1" t="s">
        <v>4</v>
      </c>
      <c r="G1041" s="1" t="s">
        <v>3</v>
      </c>
      <c r="H1041" s="75" t="s">
        <v>3</v>
      </c>
      <c r="I1041" s="1">
        <v>0.71</v>
      </c>
      <c r="J1041" s="1"/>
      <c r="K1041" s="113" t="str">
        <f>IF(Model_dem!$G1041="---","---",(Model_dem!$G1041/L1041)-1)</f>
        <v>---</v>
      </c>
      <c r="L1041" s="77">
        <f>IF(AND(Model_dem!$B1041=0,Model_dem!$D1041=0),Model_dem!$G1041,L1040)</f>
        <v>1031</v>
      </c>
      <c r="M1041" s="78" t="str">
        <f t="shared" si="16"/>
        <v>Factor Model</v>
      </c>
      <c r="N1041" s="22"/>
    </row>
    <row r="1042" spans="1:14" x14ac:dyDescent="0.3">
      <c r="A1042" t="s">
        <v>19</v>
      </c>
      <c r="B1042" s="1">
        <v>0</v>
      </c>
      <c r="C1042" s="1" t="s">
        <v>27</v>
      </c>
      <c r="D1042" s="1">
        <v>0</v>
      </c>
      <c r="E1042" s="1">
        <v>0.05</v>
      </c>
      <c r="F1042" s="1" t="s">
        <v>0</v>
      </c>
      <c r="G1042" s="122">
        <v>17288.990000000002</v>
      </c>
      <c r="H1042" s="123">
        <v>0</v>
      </c>
      <c r="I1042" s="124">
        <v>1468.86</v>
      </c>
      <c r="J1042" s="125">
        <v>1</v>
      </c>
      <c r="K1042" s="127">
        <f>IF(Model_dem!$G1042="---","---",(Model_dem!$G1042/L1042)-1)</f>
        <v>0</v>
      </c>
      <c r="L1042" s="77">
        <f>IF(AND(Model_dem!$B1042=0,Model_dem!$D1042=0),Model_dem!$G1042,L1041)</f>
        <v>17288.990000000002</v>
      </c>
      <c r="M1042" s="78" t="str">
        <f t="shared" si="16"/>
        <v>Deterministic</v>
      </c>
      <c r="N1042" s="22"/>
    </row>
    <row r="1043" spans="1:14" x14ac:dyDescent="0.3">
      <c r="A1043" t="s">
        <v>19</v>
      </c>
      <c r="B1043" s="1">
        <v>0</v>
      </c>
      <c r="C1043" s="1" t="s">
        <v>27</v>
      </c>
      <c r="D1043" s="1">
        <v>0</v>
      </c>
      <c r="E1043" s="1">
        <v>0.1</v>
      </c>
      <c r="F1043" s="1" t="s">
        <v>0</v>
      </c>
      <c r="G1043" s="122">
        <v>17288.990000000002</v>
      </c>
      <c r="H1043" s="123">
        <v>0</v>
      </c>
      <c r="I1043" s="124">
        <v>1273.5999999999999</v>
      </c>
      <c r="J1043" s="125">
        <v>1</v>
      </c>
      <c r="K1043" s="127">
        <f>IF(Model_dem!$G1043="---","---",(Model_dem!$G1043/L1043)-1)</f>
        <v>0</v>
      </c>
      <c r="L1043" s="77">
        <f>IF(AND(Model_dem!$B1043=0,Model_dem!$D1043=0),Model_dem!$G1043,L1042)</f>
        <v>17288.990000000002</v>
      </c>
      <c r="M1043" s="78" t="str">
        <f t="shared" si="16"/>
        <v>Deterministic</v>
      </c>
      <c r="N1043" s="22"/>
    </row>
    <row r="1044" spans="1:14" x14ac:dyDescent="0.3">
      <c r="A1044" t="s">
        <v>19</v>
      </c>
      <c r="B1044" s="1">
        <v>0</v>
      </c>
      <c r="C1044" s="1" t="s">
        <v>27</v>
      </c>
      <c r="D1044" s="1">
        <v>0</v>
      </c>
      <c r="E1044" s="1">
        <v>0.15</v>
      </c>
      <c r="F1044" s="1" t="s">
        <v>0</v>
      </c>
      <c r="G1044" s="122">
        <v>17288.990000000002</v>
      </c>
      <c r="H1044" s="123">
        <v>0</v>
      </c>
      <c r="I1044" s="124">
        <v>1043.74</v>
      </c>
      <c r="J1044" s="125">
        <v>1</v>
      </c>
      <c r="K1044" s="127">
        <f>IF(Model_dem!$G1044="---","---",(Model_dem!$G1044/L1044)-1)</f>
        <v>0</v>
      </c>
      <c r="L1044" s="77">
        <f>IF(AND(Model_dem!$B1044=0,Model_dem!$D1044=0),Model_dem!$G1044,L1043)</f>
        <v>17288.990000000002</v>
      </c>
      <c r="M1044" s="78" t="str">
        <f t="shared" si="16"/>
        <v>Deterministic</v>
      </c>
      <c r="N1044" s="22"/>
    </row>
    <row r="1045" spans="1:14" x14ac:dyDescent="0.3">
      <c r="A1045" t="s">
        <v>19</v>
      </c>
      <c r="B1045" s="1">
        <v>0</v>
      </c>
      <c r="C1045" s="1" t="s">
        <v>27</v>
      </c>
      <c r="D1045" s="1">
        <v>0</v>
      </c>
      <c r="E1045" s="1">
        <v>0.2</v>
      </c>
      <c r="F1045" s="1" t="s">
        <v>0</v>
      </c>
      <c r="G1045" s="122">
        <v>17288.990000000002</v>
      </c>
      <c r="H1045" s="123">
        <v>0</v>
      </c>
      <c r="I1045" s="124">
        <v>1811.66</v>
      </c>
      <c r="J1045" s="125">
        <v>1</v>
      </c>
      <c r="K1045" s="127">
        <f>IF(Model_dem!$G1045="---","---",(Model_dem!$G1045/L1045)-1)</f>
        <v>0</v>
      </c>
      <c r="L1045" s="77">
        <f>IF(AND(Model_dem!$B1045=0,Model_dem!$D1045=0),Model_dem!$G1045,L1044)</f>
        <v>17288.990000000002</v>
      </c>
      <c r="M1045" s="78" t="str">
        <f t="shared" si="16"/>
        <v>Deterministic</v>
      </c>
      <c r="N1045" s="22"/>
    </row>
    <row r="1046" spans="1:14" x14ac:dyDescent="0.3">
      <c r="A1046" t="s">
        <v>19</v>
      </c>
      <c r="B1046" s="1">
        <v>1</v>
      </c>
      <c r="C1046" s="1" t="s">
        <v>28</v>
      </c>
      <c r="D1046" s="1">
        <v>5</v>
      </c>
      <c r="E1046" s="1">
        <v>0.05</v>
      </c>
      <c r="F1046" s="1" t="s">
        <v>0</v>
      </c>
      <c r="G1046" s="122">
        <v>17629.560000000001</v>
      </c>
      <c r="H1046" s="123">
        <v>0</v>
      </c>
      <c r="I1046" s="124">
        <v>2118.63</v>
      </c>
      <c r="J1046" s="125">
        <v>0.80700000000000005</v>
      </c>
      <c r="K1046" s="127">
        <f>IF(Model_dem!$G1046="---","---",(Model_dem!$G1046/L1046)-1)</f>
        <v>1.9698663716041231E-2</v>
      </c>
      <c r="L1046" s="77">
        <f>IF(AND(Model_dem!$B1046=0,Model_dem!$D1046=0),Model_dem!$G1046,L1045)</f>
        <v>17288.990000000002</v>
      </c>
      <c r="M1046" s="78" t="str">
        <f t="shared" si="16"/>
        <v>Cardinality-constrained</v>
      </c>
      <c r="N1046" s="22"/>
    </row>
    <row r="1047" spans="1:14" x14ac:dyDescent="0.3">
      <c r="A1047" t="s">
        <v>19</v>
      </c>
      <c r="B1047" s="1">
        <v>1</v>
      </c>
      <c r="C1047" s="1" t="s">
        <v>28</v>
      </c>
      <c r="D1047" s="1">
        <v>5</v>
      </c>
      <c r="E1047" s="1">
        <v>0.1</v>
      </c>
      <c r="F1047" s="1" t="s">
        <v>0</v>
      </c>
      <c r="G1047" s="122">
        <v>17941.810000000001</v>
      </c>
      <c r="H1047" s="123">
        <v>0</v>
      </c>
      <c r="I1047" s="124">
        <v>2199.2199999999998</v>
      </c>
      <c r="J1047" s="125">
        <v>0.55600000000000005</v>
      </c>
      <c r="K1047" s="127">
        <f>IF(Model_dem!$G1047="---","---",(Model_dem!$G1047/L1047)-1)</f>
        <v>3.7759290739366458E-2</v>
      </c>
      <c r="L1047" s="77">
        <f>IF(AND(Model_dem!$B1047=0,Model_dem!$D1047=0),Model_dem!$G1047,L1046)</f>
        <v>17288.990000000002</v>
      </c>
      <c r="M1047" s="78" t="str">
        <f t="shared" si="16"/>
        <v>Cardinality-constrained</v>
      </c>
      <c r="N1047" s="22"/>
    </row>
    <row r="1048" spans="1:14" x14ac:dyDescent="0.3">
      <c r="A1048" t="s">
        <v>19</v>
      </c>
      <c r="B1048" s="1">
        <v>1</v>
      </c>
      <c r="C1048" s="1" t="s">
        <v>28</v>
      </c>
      <c r="D1048" s="1">
        <v>5</v>
      </c>
      <c r="E1048" s="1">
        <v>0.15</v>
      </c>
      <c r="F1048" s="1" t="s">
        <v>4</v>
      </c>
      <c r="G1048" s="122" t="s">
        <v>3</v>
      </c>
      <c r="H1048" s="123" t="s">
        <v>3</v>
      </c>
      <c r="I1048" s="124">
        <v>0.37</v>
      </c>
      <c r="J1048" s="122"/>
      <c r="K1048" s="127" t="str">
        <f>IF(Model_dem!$G1048="---","---",(Model_dem!$G1048/L1048)-1)</f>
        <v>---</v>
      </c>
      <c r="L1048" s="77">
        <f>IF(AND(Model_dem!$B1048=0,Model_dem!$D1048=0),Model_dem!$G1048,L1047)</f>
        <v>17288.990000000002</v>
      </c>
      <c r="M1048" s="78" t="str">
        <f t="shared" si="16"/>
        <v>Cardinality-constrained</v>
      </c>
      <c r="N1048" s="22"/>
    </row>
    <row r="1049" spans="1:14" x14ac:dyDescent="0.3">
      <c r="A1049" t="s">
        <v>19</v>
      </c>
      <c r="B1049" s="1">
        <v>1</v>
      </c>
      <c r="C1049" s="1" t="s">
        <v>28</v>
      </c>
      <c r="D1049" s="1">
        <v>5</v>
      </c>
      <c r="E1049" s="1">
        <v>0.2</v>
      </c>
      <c r="F1049" s="1" t="s">
        <v>4</v>
      </c>
      <c r="G1049" s="122" t="s">
        <v>3</v>
      </c>
      <c r="H1049" s="123" t="s">
        <v>3</v>
      </c>
      <c r="I1049" s="124">
        <v>0.4</v>
      </c>
      <c r="J1049" s="122"/>
      <c r="K1049" s="127" t="str">
        <f>IF(Model_dem!$G1049="---","---",(Model_dem!$G1049/L1049)-1)</f>
        <v>---</v>
      </c>
      <c r="L1049" s="77">
        <f>IF(AND(Model_dem!$B1049=0,Model_dem!$D1049=0),Model_dem!$G1049,L1048)</f>
        <v>17288.990000000002</v>
      </c>
      <c r="M1049" s="78" t="str">
        <f t="shared" si="16"/>
        <v>Cardinality-constrained</v>
      </c>
      <c r="N1049" s="22"/>
    </row>
    <row r="1050" spans="1:14" x14ac:dyDescent="0.3">
      <c r="A1050" t="s">
        <v>19</v>
      </c>
      <c r="B1050" s="1">
        <v>1</v>
      </c>
      <c r="C1050" s="1" t="s">
        <v>28</v>
      </c>
      <c r="D1050" s="1">
        <v>10</v>
      </c>
      <c r="E1050" s="1">
        <v>0.05</v>
      </c>
      <c r="F1050" s="1" t="s">
        <v>0</v>
      </c>
      <c r="G1050" s="122">
        <v>17629.560000000001</v>
      </c>
      <c r="H1050" s="123">
        <v>0</v>
      </c>
      <c r="I1050" s="124">
        <v>1181.0899999999999</v>
      </c>
      <c r="J1050" s="125">
        <v>0.80700000000000005</v>
      </c>
      <c r="K1050" s="127">
        <f>IF(Model_dem!$G1050="---","---",(Model_dem!$G1050/L1050)-1)</f>
        <v>1.9698663716041231E-2</v>
      </c>
      <c r="L1050" s="77">
        <f>IF(AND(Model_dem!$B1050=0,Model_dem!$D1050=0),Model_dem!$G1050,L1049)</f>
        <v>17288.990000000002</v>
      </c>
      <c r="M1050" s="78" t="str">
        <f t="shared" si="16"/>
        <v>Cardinality-constrained</v>
      </c>
      <c r="N1050" s="22"/>
    </row>
    <row r="1051" spans="1:14" x14ac:dyDescent="0.3">
      <c r="A1051" t="s">
        <v>19</v>
      </c>
      <c r="B1051" s="1">
        <v>1</v>
      </c>
      <c r="C1051" s="1" t="s">
        <v>28</v>
      </c>
      <c r="D1051" s="1">
        <v>10</v>
      </c>
      <c r="E1051" s="1">
        <v>0.1</v>
      </c>
      <c r="F1051" s="1" t="s">
        <v>0</v>
      </c>
      <c r="G1051" s="122">
        <v>17941.810000000001</v>
      </c>
      <c r="H1051" s="123">
        <v>0</v>
      </c>
      <c r="I1051" s="124">
        <v>1321.18</v>
      </c>
      <c r="J1051" s="125">
        <v>0.55600000000000005</v>
      </c>
      <c r="K1051" s="127">
        <f>IF(Model_dem!$G1051="---","---",(Model_dem!$G1051/L1051)-1)</f>
        <v>3.7759290739366458E-2</v>
      </c>
      <c r="L1051" s="77">
        <f>IF(AND(Model_dem!$B1051=0,Model_dem!$D1051=0),Model_dem!$G1051,L1050)</f>
        <v>17288.990000000002</v>
      </c>
      <c r="M1051" s="78" t="str">
        <f t="shared" si="16"/>
        <v>Cardinality-constrained</v>
      </c>
      <c r="N1051" s="22"/>
    </row>
    <row r="1052" spans="1:14" x14ac:dyDescent="0.3">
      <c r="A1052" t="s">
        <v>19</v>
      </c>
      <c r="B1052" s="1">
        <v>1</v>
      </c>
      <c r="C1052" s="1" t="s">
        <v>28</v>
      </c>
      <c r="D1052" s="1">
        <v>10</v>
      </c>
      <c r="E1052" s="1">
        <v>0.15</v>
      </c>
      <c r="F1052" s="1" t="s">
        <v>4</v>
      </c>
      <c r="G1052" s="122" t="s">
        <v>3</v>
      </c>
      <c r="H1052" s="123" t="s">
        <v>3</v>
      </c>
      <c r="I1052" s="124">
        <v>0.28999999999999998</v>
      </c>
      <c r="J1052" s="122"/>
      <c r="K1052" s="127" t="str">
        <f>IF(Model_dem!$G1052="---","---",(Model_dem!$G1052/L1052)-1)</f>
        <v>---</v>
      </c>
      <c r="L1052" s="77">
        <f>IF(AND(Model_dem!$B1052=0,Model_dem!$D1052=0),Model_dem!$G1052,L1051)</f>
        <v>17288.990000000002</v>
      </c>
      <c r="M1052" s="78" t="str">
        <f t="shared" si="16"/>
        <v>Cardinality-constrained</v>
      </c>
      <c r="N1052" s="22"/>
    </row>
    <row r="1053" spans="1:14" x14ac:dyDescent="0.3">
      <c r="A1053" t="s">
        <v>19</v>
      </c>
      <c r="B1053" s="1">
        <v>1</v>
      </c>
      <c r="C1053" s="1" t="s">
        <v>28</v>
      </c>
      <c r="D1053" s="1">
        <v>10</v>
      </c>
      <c r="E1053" s="1">
        <v>0.2</v>
      </c>
      <c r="F1053" s="1" t="s">
        <v>4</v>
      </c>
      <c r="G1053" s="122" t="s">
        <v>3</v>
      </c>
      <c r="H1053" s="123" t="s">
        <v>3</v>
      </c>
      <c r="I1053" s="124">
        <v>0.28000000000000003</v>
      </c>
      <c r="J1053" s="122"/>
      <c r="K1053" s="127" t="str">
        <f>IF(Model_dem!$G1053="---","---",(Model_dem!$G1053/L1053)-1)</f>
        <v>---</v>
      </c>
      <c r="L1053" s="77">
        <f>IF(AND(Model_dem!$B1053=0,Model_dem!$D1053=0),Model_dem!$G1053,L1052)</f>
        <v>17288.990000000002</v>
      </c>
      <c r="M1053" s="78" t="str">
        <f t="shared" si="16"/>
        <v>Cardinality-constrained</v>
      </c>
      <c r="N1053" s="22"/>
    </row>
    <row r="1054" spans="1:14" x14ac:dyDescent="0.3">
      <c r="A1054" t="s">
        <v>19</v>
      </c>
      <c r="B1054" s="1">
        <v>1</v>
      </c>
      <c r="C1054" s="1" t="s">
        <v>28</v>
      </c>
      <c r="D1054" s="1">
        <v>25</v>
      </c>
      <c r="E1054" s="1">
        <v>0.05</v>
      </c>
      <c r="F1054" s="1" t="s">
        <v>0</v>
      </c>
      <c r="G1054" s="122">
        <v>17729.25</v>
      </c>
      <c r="H1054" s="123">
        <v>0</v>
      </c>
      <c r="I1054" s="124">
        <v>1438.31</v>
      </c>
      <c r="J1054" s="125">
        <v>0</v>
      </c>
      <c r="K1054" s="127">
        <f>IF(Model_dem!$G1054="---","---",(Model_dem!$G1054/L1054)-1)</f>
        <v>2.5464761099404765E-2</v>
      </c>
      <c r="L1054" s="77">
        <f>IF(AND(Model_dem!$B1054=0,Model_dem!$D1054=0),Model_dem!$G1054,L1053)</f>
        <v>17288.990000000002</v>
      </c>
      <c r="M1054" s="78" t="str">
        <f t="shared" si="16"/>
        <v>Cardinality-constrained</v>
      </c>
      <c r="N1054" s="22"/>
    </row>
    <row r="1055" spans="1:14" x14ac:dyDescent="0.3">
      <c r="A1055" t="s">
        <v>19</v>
      </c>
      <c r="B1055" s="1">
        <v>1</v>
      </c>
      <c r="C1055" s="1" t="s">
        <v>28</v>
      </c>
      <c r="D1055" s="1">
        <v>25</v>
      </c>
      <c r="E1055" s="1">
        <v>0.1</v>
      </c>
      <c r="F1055" s="1" t="s">
        <v>0</v>
      </c>
      <c r="G1055" s="122">
        <v>17969.810000000001</v>
      </c>
      <c r="H1055" s="123">
        <v>0</v>
      </c>
      <c r="I1055" s="124">
        <v>1741.17</v>
      </c>
      <c r="J1055" s="125">
        <v>0.502</v>
      </c>
      <c r="K1055" s="127">
        <f>IF(Model_dem!$G1055="---","---",(Model_dem!$G1055/L1055)-1)</f>
        <v>3.9378818542899152E-2</v>
      </c>
      <c r="L1055" s="77">
        <f>IF(AND(Model_dem!$B1055=0,Model_dem!$D1055=0),Model_dem!$G1055,L1054)</f>
        <v>17288.990000000002</v>
      </c>
      <c r="M1055" s="78" t="str">
        <f t="shared" si="16"/>
        <v>Cardinality-constrained</v>
      </c>
      <c r="N1055" s="22"/>
    </row>
    <row r="1056" spans="1:14" x14ac:dyDescent="0.3">
      <c r="A1056" t="s">
        <v>19</v>
      </c>
      <c r="B1056" s="1">
        <v>1</v>
      </c>
      <c r="C1056" s="1" t="s">
        <v>28</v>
      </c>
      <c r="D1056" s="1">
        <v>25</v>
      </c>
      <c r="E1056" s="1">
        <v>0.15</v>
      </c>
      <c r="F1056" s="1" t="s">
        <v>4</v>
      </c>
      <c r="G1056" s="122" t="s">
        <v>3</v>
      </c>
      <c r="H1056" s="123" t="s">
        <v>3</v>
      </c>
      <c r="I1056" s="124">
        <v>0.33</v>
      </c>
      <c r="J1056" s="122"/>
      <c r="K1056" s="127" t="str">
        <f>IF(Model_dem!$G1056="---","---",(Model_dem!$G1056/L1056)-1)</f>
        <v>---</v>
      </c>
      <c r="L1056" s="77">
        <f>IF(AND(Model_dem!$B1056=0,Model_dem!$D1056=0),Model_dem!$G1056,L1055)</f>
        <v>17288.990000000002</v>
      </c>
      <c r="M1056" s="78" t="str">
        <f t="shared" si="16"/>
        <v>Cardinality-constrained</v>
      </c>
      <c r="N1056" s="22"/>
    </row>
    <row r="1057" spans="1:14" x14ac:dyDescent="0.3">
      <c r="A1057" t="s">
        <v>19</v>
      </c>
      <c r="B1057" s="1">
        <v>1</v>
      </c>
      <c r="C1057" s="1" t="s">
        <v>28</v>
      </c>
      <c r="D1057" s="1">
        <v>25</v>
      </c>
      <c r="E1057" s="1">
        <v>0.2</v>
      </c>
      <c r="F1057" s="1" t="s">
        <v>4</v>
      </c>
      <c r="G1057" s="122" t="s">
        <v>3</v>
      </c>
      <c r="H1057" s="123" t="s">
        <v>3</v>
      </c>
      <c r="I1057" s="124">
        <v>0.42</v>
      </c>
      <c r="J1057" s="122"/>
      <c r="K1057" s="127" t="str">
        <f>IF(Model_dem!$G1057="---","---",(Model_dem!$G1057/L1057)-1)</f>
        <v>---</v>
      </c>
      <c r="L1057" s="77">
        <f>IF(AND(Model_dem!$B1057=0,Model_dem!$D1057=0),Model_dem!$G1057,L1056)</f>
        <v>17288.990000000002</v>
      </c>
      <c r="M1057" s="78" t="str">
        <f t="shared" si="16"/>
        <v>Cardinality-constrained</v>
      </c>
      <c r="N1057" s="22"/>
    </row>
    <row r="1058" spans="1:14" x14ac:dyDescent="0.3">
      <c r="A1058" t="s">
        <v>19</v>
      </c>
      <c r="B1058" s="1">
        <v>1</v>
      </c>
      <c r="C1058" s="1" t="s">
        <v>28</v>
      </c>
      <c r="D1058" s="1">
        <v>50</v>
      </c>
      <c r="E1058" s="1">
        <v>0.05</v>
      </c>
      <c r="F1058" s="1" t="s">
        <v>0</v>
      </c>
      <c r="G1058" s="122">
        <v>17729.25</v>
      </c>
      <c r="H1058" s="123">
        <v>0</v>
      </c>
      <c r="I1058" s="124">
        <v>1067.48</v>
      </c>
      <c r="J1058" s="125">
        <v>0</v>
      </c>
      <c r="K1058" s="127">
        <f>IF(Model_dem!$G1058="---","---",(Model_dem!$G1058/L1058)-1)</f>
        <v>2.5464761099404765E-2</v>
      </c>
      <c r="L1058" s="77">
        <f>IF(AND(Model_dem!$B1058=0,Model_dem!$D1058=0),Model_dem!$G1058,L1057)</f>
        <v>17288.990000000002</v>
      </c>
      <c r="M1058" s="78" t="str">
        <f t="shared" si="16"/>
        <v>Cardinality-constrained</v>
      </c>
      <c r="N1058" s="22"/>
    </row>
    <row r="1059" spans="1:14" x14ac:dyDescent="0.3">
      <c r="A1059" t="s">
        <v>19</v>
      </c>
      <c r="B1059" s="1">
        <v>1</v>
      </c>
      <c r="C1059" s="1" t="s">
        <v>28</v>
      </c>
      <c r="D1059" s="1">
        <v>50</v>
      </c>
      <c r="E1059" s="1">
        <v>0.1</v>
      </c>
      <c r="F1059" s="1" t="s">
        <v>1</v>
      </c>
      <c r="G1059" s="122">
        <v>19047.830000000002</v>
      </c>
      <c r="H1059" s="123">
        <v>5.79E-2</v>
      </c>
      <c r="I1059" s="124">
        <v>3601.06</v>
      </c>
      <c r="J1059" s="125">
        <v>0</v>
      </c>
      <c r="K1059" s="127">
        <f>IF(Model_dem!$G1059="---","---",(Model_dem!$G1059/L1059)-1)</f>
        <v>0.10173179578448477</v>
      </c>
      <c r="L1059" s="77">
        <f>IF(AND(Model_dem!$B1059=0,Model_dem!$D1059=0),Model_dem!$G1059,L1058)</f>
        <v>17288.990000000002</v>
      </c>
      <c r="M1059" s="78" t="str">
        <f t="shared" si="16"/>
        <v>Cardinality-constrained</v>
      </c>
      <c r="N1059" s="22"/>
    </row>
    <row r="1060" spans="1:14" x14ac:dyDescent="0.3">
      <c r="A1060" t="s">
        <v>19</v>
      </c>
      <c r="B1060" s="1">
        <v>1</v>
      </c>
      <c r="C1060" s="1" t="s">
        <v>28</v>
      </c>
      <c r="D1060" s="1">
        <v>50</v>
      </c>
      <c r="E1060" s="1">
        <v>0.15</v>
      </c>
      <c r="F1060" s="1" t="s">
        <v>4</v>
      </c>
      <c r="G1060" s="122" t="s">
        <v>3</v>
      </c>
      <c r="H1060" s="123" t="s">
        <v>3</v>
      </c>
      <c r="I1060" s="124">
        <v>0.35</v>
      </c>
      <c r="J1060" s="122"/>
      <c r="K1060" s="127" t="str">
        <f>IF(Model_dem!$G1060="---","---",(Model_dem!$G1060/L1060)-1)</f>
        <v>---</v>
      </c>
      <c r="L1060" s="77">
        <f>IF(AND(Model_dem!$B1060=0,Model_dem!$D1060=0),Model_dem!$G1060,L1059)</f>
        <v>17288.990000000002</v>
      </c>
      <c r="M1060" s="78" t="str">
        <f t="shared" si="16"/>
        <v>Cardinality-constrained</v>
      </c>
      <c r="N1060" s="22"/>
    </row>
    <row r="1061" spans="1:14" x14ac:dyDescent="0.3">
      <c r="A1061" t="s">
        <v>19</v>
      </c>
      <c r="B1061" s="1">
        <v>1</v>
      </c>
      <c r="C1061" s="1" t="s">
        <v>28</v>
      </c>
      <c r="D1061" s="1">
        <v>50</v>
      </c>
      <c r="E1061" s="1">
        <v>0.2</v>
      </c>
      <c r="F1061" s="1" t="s">
        <v>4</v>
      </c>
      <c r="G1061" s="122" t="s">
        <v>3</v>
      </c>
      <c r="H1061" s="123" t="s">
        <v>3</v>
      </c>
      <c r="I1061" s="124">
        <v>0.38</v>
      </c>
      <c r="J1061" s="122"/>
      <c r="K1061" s="127" t="str">
        <f>IF(Model_dem!$G1061="---","---",(Model_dem!$G1061/L1061)-1)</f>
        <v>---</v>
      </c>
      <c r="L1061" s="77">
        <f>IF(AND(Model_dem!$B1061=0,Model_dem!$D1061=0),Model_dem!$G1061,L1060)</f>
        <v>17288.990000000002</v>
      </c>
      <c r="M1061" s="78" t="str">
        <f t="shared" si="16"/>
        <v>Cardinality-constrained</v>
      </c>
      <c r="N1061" s="22"/>
    </row>
    <row r="1062" spans="1:14" x14ac:dyDescent="0.3">
      <c r="A1062" t="s">
        <v>19</v>
      </c>
      <c r="B1062" s="1">
        <v>2</v>
      </c>
      <c r="C1062" s="1" t="s">
        <v>29</v>
      </c>
      <c r="D1062" s="1">
        <v>5</v>
      </c>
      <c r="E1062" s="1">
        <v>0.05</v>
      </c>
      <c r="F1062" s="1" t="s">
        <v>0</v>
      </c>
      <c r="G1062" s="122">
        <v>17454.330000000002</v>
      </c>
      <c r="H1062" s="123">
        <v>0</v>
      </c>
      <c r="I1062" s="124">
        <v>1935.89</v>
      </c>
      <c r="J1062" s="125">
        <v>1</v>
      </c>
      <c r="K1062" s="127">
        <f>IF(Model_dem!$G1062="---","---",(Model_dem!$G1062/L1062)-1)</f>
        <v>9.5633116798610196E-3</v>
      </c>
      <c r="L1062" s="77">
        <f>IF(AND(Model_dem!$B1062=0,Model_dem!$D1062=0),Model_dem!$G1062,L1061)</f>
        <v>17288.990000000002</v>
      </c>
      <c r="M1062" s="78" t="str">
        <f t="shared" si="16"/>
        <v>Knapsack</v>
      </c>
      <c r="N1062" s="22"/>
    </row>
    <row r="1063" spans="1:14" x14ac:dyDescent="0.3">
      <c r="A1063" t="s">
        <v>19</v>
      </c>
      <c r="B1063" s="1">
        <v>2</v>
      </c>
      <c r="C1063" s="1" t="s">
        <v>29</v>
      </c>
      <c r="D1063" s="1">
        <v>5</v>
      </c>
      <c r="E1063" s="1">
        <v>0.1</v>
      </c>
      <c r="F1063" s="1" t="s">
        <v>1</v>
      </c>
      <c r="G1063" s="122">
        <v>17511.900000000001</v>
      </c>
      <c r="H1063" s="123">
        <v>8.3000000000000001E-3</v>
      </c>
      <c r="I1063" s="124">
        <v>3622.97</v>
      </c>
      <c r="J1063" s="125">
        <v>1</v>
      </c>
      <c r="K1063" s="127">
        <f>IF(Model_dem!$G1063="---","---",(Model_dem!$G1063/L1063)-1)</f>
        <v>1.2893176524481742E-2</v>
      </c>
      <c r="L1063" s="77">
        <f>IF(AND(Model_dem!$B1063=0,Model_dem!$D1063=0),Model_dem!$G1063,L1062)</f>
        <v>17288.990000000002</v>
      </c>
      <c r="M1063" s="78" t="str">
        <f t="shared" si="16"/>
        <v>Knapsack</v>
      </c>
      <c r="N1063" s="22"/>
    </row>
    <row r="1064" spans="1:14" x14ac:dyDescent="0.3">
      <c r="A1064" t="s">
        <v>19</v>
      </c>
      <c r="B1064" s="1">
        <v>2</v>
      </c>
      <c r="C1064" s="1" t="s">
        <v>29</v>
      </c>
      <c r="D1064" s="1">
        <v>5</v>
      </c>
      <c r="E1064" s="1">
        <v>0.15</v>
      </c>
      <c r="F1064" s="1" t="s">
        <v>0</v>
      </c>
      <c r="G1064" s="122">
        <v>17512.87</v>
      </c>
      <c r="H1064" s="123">
        <v>0</v>
      </c>
      <c r="I1064" s="124">
        <v>1611.24</v>
      </c>
      <c r="J1064" s="125">
        <v>1</v>
      </c>
      <c r="K1064" s="127">
        <f>IF(Model_dem!$G1064="---","---",(Model_dem!$G1064/L1064)-1)</f>
        <v>1.2949281594818229E-2</v>
      </c>
      <c r="L1064" s="77">
        <f>IF(AND(Model_dem!$B1064=0,Model_dem!$D1064=0),Model_dem!$G1064,L1063)</f>
        <v>17288.990000000002</v>
      </c>
      <c r="M1064" s="78" t="str">
        <f t="shared" si="16"/>
        <v>Knapsack</v>
      </c>
      <c r="N1064" s="22"/>
    </row>
    <row r="1065" spans="1:14" x14ac:dyDescent="0.3">
      <c r="A1065" t="s">
        <v>19</v>
      </c>
      <c r="B1065" s="1">
        <v>2</v>
      </c>
      <c r="C1065" s="1" t="s">
        <v>29</v>
      </c>
      <c r="D1065" s="1">
        <v>5</v>
      </c>
      <c r="E1065" s="1">
        <v>0.2</v>
      </c>
      <c r="F1065" s="1" t="s">
        <v>0</v>
      </c>
      <c r="G1065" s="122">
        <v>17722.54</v>
      </c>
      <c r="H1065" s="123">
        <v>0</v>
      </c>
      <c r="I1065" s="124">
        <v>2691.25</v>
      </c>
      <c r="J1065" s="125">
        <v>1</v>
      </c>
      <c r="K1065" s="127">
        <f>IF(Model_dem!$G1065="---","---",(Model_dem!$G1065/L1065)-1)</f>
        <v>2.5076652829344015E-2</v>
      </c>
      <c r="L1065" s="77">
        <f>IF(AND(Model_dem!$B1065=0,Model_dem!$D1065=0),Model_dem!$G1065,L1064)</f>
        <v>17288.990000000002</v>
      </c>
      <c r="M1065" s="78" t="str">
        <f t="shared" si="16"/>
        <v>Knapsack</v>
      </c>
      <c r="N1065" s="22"/>
    </row>
    <row r="1066" spans="1:14" x14ac:dyDescent="0.3">
      <c r="A1066" t="s">
        <v>19</v>
      </c>
      <c r="B1066" s="1">
        <v>2</v>
      </c>
      <c r="C1066" s="1" t="s">
        <v>29</v>
      </c>
      <c r="D1066" s="1">
        <v>10</v>
      </c>
      <c r="E1066" s="1">
        <v>0.05</v>
      </c>
      <c r="F1066" s="1" t="s">
        <v>0</v>
      </c>
      <c r="G1066" s="122">
        <v>17505.189999999999</v>
      </c>
      <c r="H1066" s="123">
        <v>0</v>
      </c>
      <c r="I1066" s="124">
        <v>1161.51</v>
      </c>
      <c r="J1066" s="125">
        <v>0.80200000000000005</v>
      </c>
      <c r="K1066" s="127">
        <f>IF(Model_dem!$G1066="---","---",(Model_dem!$G1066/L1066)-1)</f>
        <v>1.250506825442077E-2</v>
      </c>
      <c r="L1066" s="77">
        <f>IF(AND(Model_dem!$B1066=0,Model_dem!$D1066=0),Model_dem!$G1066,L1065)</f>
        <v>17288.990000000002</v>
      </c>
      <c r="M1066" s="78" t="str">
        <f t="shared" si="16"/>
        <v>Knapsack</v>
      </c>
      <c r="N1066" s="22"/>
    </row>
    <row r="1067" spans="1:14" x14ac:dyDescent="0.3">
      <c r="A1067" t="s">
        <v>19</v>
      </c>
      <c r="B1067" s="1">
        <v>2</v>
      </c>
      <c r="C1067" s="1" t="s">
        <v>29</v>
      </c>
      <c r="D1067" s="1">
        <v>10</v>
      </c>
      <c r="E1067" s="1">
        <v>0.1</v>
      </c>
      <c r="F1067" s="1" t="s">
        <v>0</v>
      </c>
      <c r="G1067" s="122">
        <v>17598.18</v>
      </c>
      <c r="H1067" s="123">
        <v>0</v>
      </c>
      <c r="I1067" s="124">
        <v>2173.44</v>
      </c>
      <c r="J1067" s="125">
        <v>0.90300000000000002</v>
      </c>
      <c r="K1067" s="127">
        <f>IF(Model_dem!$G1067="---","---",(Model_dem!$G1067/L1067)-1)</f>
        <v>1.7883635770510553E-2</v>
      </c>
      <c r="L1067" s="77">
        <f>IF(AND(Model_dem!$B1067=0,Model_dem!$D1067=0),Model_dem!$G1067,L1066)</f>
        <v>17288.990000000002</v>
      </c>
      <c r="M1067" s="78" t="str">
        <f t="shared" si="16"/>
        <v>Knapsack</v>
      </c>
      <c r="N1067" s="22"/>
    </row>
    <row r="1068" spans="1:14" x14ac:dyDescent="0.3">
      <c r="A1068" t="s">
        <v>19</v>
      </c>
      <c r="B1068" s="1">
        <v>2</v>
      </c>
      <c r="C1068" s="1" t="s">
        <v>29</v>
      </c>
      <c r="D1068" s="1">
        <v>10</v>
      </c>
      <c r="E1068" s="1">
        <v>0.15</v>
      </c>
      <c r="F1068" s="1" t="s">
        <v>0</v>
      </c>
      <c r="G1068" s="122">
        <v>17930.009999999998</v>
      </c>
      <c r="H1068" s="123">
        <v>0</v>
      </c>
      <c r="I1068" s="124">
        <v>1221.7</v>
      </c>
      <c r="J1068" s="125">
        <v>0.999</v>
      </c>
      <c r="K1068" s="127">
        <f>IF(Model_dem!$G1068="---","---",(Model_dem!$G1068/L1068)-1)</f>
        <v>3.7076775450734623E-2</v>
      </c>
      <c r="L1068" s="77">
        <f>IF(AND(Model_dem!$B1068=0,Model_dem!$D1068=0),Model_dem!$G1068,L1067)</f>
        <v>17288.990000000002</v>
      </c>
      <c r="M1068" s="78" t="str">
        <f t="shared" si="16"/>
        <v>Knapsack</v>
      </c>
      <c r="N1068" s="22"/>
    </row>
    <row r="1069" spans="1:14" x14ac:dyDescent="0.3">
      <c r="A1069" t="s">
        <v>19</v>
      </c>
      <c r="B1069" s="1">
        <v>2</v>
      </c>
      <c r="C1069" s="1" t="s">
        <v>29</v>
      </c>
      <c r="D1069" s="1">
        <v>10</v>
      </c>
      <c r="E1069" s="1">
        <v>0.2</v>
      </c>
      <c r="F1069" s="1" t="s">
        <v>0</v>
      </c>
      <c r="G1069" s="122">
        <v>18249.080000000002</v>
      </c>
      <c r="H1069" s="123">
        <v>0</v>
      </c>
      <c r="I1069" s="124">
        <v>2323.63</v>
      </c>
      <c r="J1069" s="125">
        <v>0.999</v>
      </c>
      <c r="K1069" s="127">
        <f>IF(Model_dem!$G1069="---","---",(Model_dem!$G1069/L1069)-1)</f>
        <v>5.5531873174777813E-2</v>
      </c>
      <c r="L1069" s="77">
        <f>IF(AND(Model_dem!$B1069=0,Model_dem!$D1069=0),Model_dem!$G1069,L1068)</f>
        <v>17288.990000000002</v>
      </c>
      <c r="M1069" s="78" t="str">
        <f t="shared" si="16"/>
        <v>Knapsack</v>
      </c>
      <c r="N1069" s="22"/>
    </row>
    <row r="1070" spans="1:14" x14ac:dyDescent="0.3">
      <c r="A1070" t="s">
        <v>19</v>
      </c>
      <c r="B1070" s="1">
        <v>2</v>
      </c>
      <c r="C1070" s="1" t="s">
        <v>29</v>
      </c>
      <c r="D1070" s="1">
        <v>25</v>
      </c>
      <c r="E1070" s="1">
        <v>0.05</v>
      </c>
      <c r="F1070" s="1" t="s">
        <v>0</v>
      </c>
      <c r="G1070" s="122">
        <v>17722.54</v>
      </c>
      <c r="H1070" s="123">
        <v>0</v>
      </c>
      <c r="I1070" s="124">
        <v>1114.53</v>
      </c>
      <c r="J1070" s="125">
        <v>2.5999999999999999E-2</v>
      </c>
      <c r="K1070" s="127">
        <f>IF(Model_dem!$G1070="---","---",(Model_dem!$G1070/L1070)-1)</f>
        <v>2.5076652829344015E-2</v>
      </c>
      <c r="L1070" s="77">
        <f>IF(AND(Model_dem!$B1070=0,Model_dem!$D1070=0),Model_dem!$G1070,L1069)</f>
        <v>17288.990000000002</v>
      </c>
      <c r="M1070" s="78" t="str">
        <f t="shared" si="16"/>
        <v>Knapsack</v>
      </c>
      <c r="N1070" s="22"/>
    </row>
    <row r="1071" spans="1:14" x14ac:dyDescent="0.3">
      <c r="A1071" t="s">
        <v>19</v>
      </c>
      <c r="B1071" s="1">
        <v>2</v>
      </c>
      <c r="C1071" s="1" t="s">
        <v>29</v>
      </c>
      <c r="D1071" s="1">
        <v>25</v>
      </c>
      <c r="E1071" s="1">
        <v>0.1</v>
      </c>
      <c r="F1071" s="1" t="s">
        <v>0</v>
      </c>
      <c r="G1071" s="122">
        <v>18313.439999999999</v>
      </c>
      <c r="H1071" s="123">
        <v>0</v>
      </c>
      <c r="I1071" s="124">
        <v>2895.23</v>
      </c>
      <c r="J1071" s="125">
        <v>0.16700000000000001</v>
      </c>
      <c r="K1071" s="127">
        <f>IF(Model_dem!$G1071="---","---",(Model_dem!$G1071/L1071)-1)</f>
        <v>5.9254473511755057E-2</v>
      </c>
      <c r="L1071" s="77">
        <f>IF(AND(Model_dem!$B1071=0,Model_dem!$D1071=0),Model_dem!$G1071,L1070)</f>
        <v>17288.990000000002</v>
      </c>
      <c r="M1071" s="78" t="str">
        <f t="shared" si="16"/>
        <v>Knapsack</v>
      </c>
      <c r="N1071" s="22"/>
    </row>
    <row r="1072" spans="1:14" x14ac:dyDescent="0.3">
      <c r="A1072" t="s">
        <v>19</v>
      </c>
      <c r="B1072" s="1">
        <v>2</v>
      </c>
      <c r="C1072" s="1" t="s">
        <v>29</v>
      </c>
      <c r="D1072" s="1">
        <v>25</v>
      </c>
      <c r="E1072" s="1">
        <v>0.15</v>
      </c>
      <c r="F1072" s="1" t="s">
        <v>4</v>
      </c>
      <c r="G1072" s="122" t="s">
        <v>3</v>
      </c>
      <c r="H1072" s="123" t="s">
        <v>3</v>
      </c>
      <c r="I1072" s="124">
        <v>0.27</v>
      </c>
      <c r="J1072" s="122"/>
      <c r="K1072" s="127" t="str">
        <f>IF(Model_dem!$G1072="---","---",(Model_dem!$G1072/L1072)-1)</f>
        <v>---</v>
      </c>
      <c r="L1072" s="77">
        <f>IF(AND(Model_dem!$B1072=0,Model_dem!$D1072=0),Model_dem!$G1072,L1071)</f>
        <v>17288.990000000002</v>
      </c>
      <c r="M1072" s="78" t="str">
        <f t="shared" si="16"/>
        <v>Knapsack</v>
      </c>
      <c r="N1072" s="22"/>
    </row>
    <row r="1073" spans="1:14" x14ac:dyDescent="0.3">
      <c r="A1073" t="s">
        <v>19</v>
      </c>
      <c r="B1073" s="1">
        <v>2</v>
      </c>
      <c r="C1073" s="1" t="s">
        <v>29</v>
      </c>
      <c r="D1073" s="1">
        <v>25</v>
      </c>
      <c r="E1073" s="1">
        <v>0.2</v>
      </c>
      <c r="F1073" s="1" t="s">
        <v>4</v>
      </c>
      <c r="G1073" s="122" t="s">
        <v>3</v>
      </c>
      <c r="H1073" s="123" t="s">
        <v>3</v>
      </c>
      <c r="I1073" s="124">
        <v>0.37</v>
      </c>
      <c r="J1073" s="122"/>
      <c r="K1073" s="127" t="str">
        <f>IF(Model_dem!$G1073="---","---",(Model_dem!$G1073/L1073)-1)</f>
        <v>---</v>
      </c>
      <c r="L1073" s="77">
        <f>IF(AND(Model_dem!$B1073=0,Model_dem!$D1073=0),Model_dem!$G1073,L1072)</f>
        <v>17288.990000000002</v>
      </c>
      <c r="M1073" s="78" t="str">
        <f t="shared" si="16"/>
        <v>Knapsack</v>
      </c>
      <c r="N1073" s="22"/>
    </row>
    <row r="1074" spans="1:14" x14ac:dyDescent="0.3">
      <c r="A1074" t="s">
        <v>19</v>
      </c>
      <c r="B1074" s="1">
        <v>2</v>
      </c>
      <c r="C1074" s="1" t="s">
        <v>29</v>
      </c>
      <c r="D1074" s="1">
        <v>50</v>
      </c>
      <c r="E1074" s="1">
        <v>0.05</v>
      </c>
      <c r="F1074" s="1" t="s">
        <v>0</v>
      </c>
      <c r="G1074" s="122">
        <v>17729.25</v>
      </c>
      <c r="H1074" s="123">
        <v>0</v>
      </c>
      <c r="I1074" s="124">
        <v>2105.2199999999998</v>
      </c>
      <c r="J1074" s="125">
        <v>0</v>
      </c>
      <c r="K1074" s="127">
        <f>IF(Model_dem!$G1074="---","---",(Model_dem!$G1074/L1074)-1)</f>
        <v>2.5464761099404765E-2</v>
      </c>
      <c r="L1074" s="77">
        <f>IF(AND(Model_dem!$B1074=0,Model_dem!$D1074=0),Model_dem!$G1074,L1073)</f>
        <v>17288.990000000002</v>
      </c>
      <c r="M1074" s="78" t="str">
        <f t="shared" si="16"/>
        <v>Knapsack</v>
      </c>
      <c r="N1074" s="22"/>
    </row>
    <row r="1075" spans="1:14" x14ac:dyDescent="0.3">
      <c r="A1075" t="s">
        <v>19</v>
      </c>
      <c r="B1075" s="1">
        <v>2</v>
      </c>
      <c r="C1075" s="1" t="s">
        <v>29</v>
      </c>
      <c r="D1075" s="1">
        <v>50</v>
      </c>
      <c r="E1075" s="1">
        <v>0.1</v>
      </c>
      <c r="F1075" s="1" t="s">
        <v>0</v>
      </c>
      <c r="G1075" s="122">
        <v>18343.72</v>
      </c>
      <c r="H1075" s="123">
        <v>0</v>
      </c>
      <c r="I1075" s="124">
        <v>1779.5</v>
      </c>
      <c r="J1075" s="125">
        <v>0</v>
      </c>
      <c r="K1075" s="127">
        <f>IF(Model_dem!$G1075="---","---",(Model_dem!$G1075/L1075)-1)</f>
        <v>6.1005877150718479E-2</v>
      </c>
      <c r="L1075" s="77">
        <f>IF(AND(Model_dem!$B1075=0,Model_dem!$D1075=0),Model_dem!$G1075,L1074)</f>
        <v>17288.990000000002</v>
      </c>
      <c r="M1075" s="78" t="str">
        <f t="shared" si="16"/>
        <v>Knapsack</v>
      </c>
      <c r="N1075" s="22"/>
    </row>
    <row r="1076" spans="1:14" x14ac:dyDescent="0.3">
      <c r="A1076" t="s">
        <v>19</v>
      </c>
      <c r="B1076" s="1">
        <v>2</v>
      </c>
      <c r="C1076" s="1" t="s">
        <v>29</v>
      </c>
      <c r="D1076" s="1">
        <v>50</v>
      </c>
      <c r="E1076" s="1">
        <v>0.15</v>
      </c>
      <c r="F1076" s="1" t="s">
        <v>4</v>
      </c>
      <c r="G1076" s="122" t="s">
        <v>3</v>
      </c>
      <c r="H1076" s="123" t="s">
        <v>3</v>
      </c>
      <c r="I1076" s="124">
        <v>0.36</v>
      </c>
      <c r="J1076" s="122"/>
      <c r="K1076" s="127" t="str">
        <f>IF(Model_dem!$G1076="---","---",(Model_dem!$G1076/L1076)-1)</f>
        <v>---</v>
      </c>
      <c r="L1076" s="77">
        <f>IF(AND(Model_dem!$B1076=0,Model_dem!$D1076=0),Model_dem!$G1076,L1075)</f>
        <v>17288.990000000002</v>
      </c>
      <c r="M1076" s="78" t="str">
        <f t="shared" si="16"/>
        <v>Knapsack</v>
      </c>
      <c r="N1076" s="22"/>
    </row>
    <row r="1077" spans="1:14" x14ac:dyDescent="0.3">
      <c r="A1077" t="s">
        <v>19</v>
      </c>
      <c r="B1077" s="1">
        <v>2</v>
      </c>
      <c r="C1077" s="1" t="s">
        <v>29</v>
      </c>
      <c r="D1077" s="1">
        <v>50</v>
      </c>
      <c r="E1077" s="1">
        <v>0.2</v>
      </c>
      <c r="F1077" s="1" t="s">
        <v>4</v>
      </c>
      <c r="G1077" s="122" t="s">
        <v>3</v>
      </c>
      <c r="H1077" s="123" t="s">
        <v>3</v>
      </c>
      <c r="I1077" s="124">
        <v>0.26</v>
      </c>
      <c r="J1077" s="122"/>
      <c r="K1077" s="127" t="str">
        <f>IF(Model_dem!$G1077="---","---",(Model_dem!$G1077/L1077)-1)</f>
        <v>---</v>
      </c>
      <c r="L1077" s="77">
        <f>IF(AND(Model_dem!$B1077=0,Model_dem!$D1077=0),Model_dem!$G1077,L1076)</f>
        <v>17288.990000000002</v>
      </c>
      <c r="M1077" s="78" t="str">
        <f t="shared" si="16"/>
        <v>Knapsack</v>
      </c>
      <c r="N1077" s="22"/>
    </row>
    <row r="1078" spans="1:14" hidden="1" x14ac:dyDescent="0.3">
      <c r="A1078" t="s">
        <v>19</v>
      </c>
      <c r="B1078" s="1">
        <v>3</v>
      </c>
      <c r="C1078" s="1" t="s">
        <v>1930</v>
      </c>
      <c r="D1078" s="1">
        <v>0</v>
      </c>
      <c r="E1078" s="1">
        <v>0.05</v>
      </c>
      <c r="F1078" s="1" t="s">
        <v>0</v>
      </c>
      <c r="G1078" s="1">
        <v>18400.95</v>
      </c>
      <c r="H1078" s="75">
        <v>0</v>
      </c>
      <c r="I1078" s="1">
        <v>2083.23</v>
      </c>
      <c r="J1078" s="76">
        <v>0</v>
      </c>
      <c r="K1078" s="113">
        <f>IF(Model_dem!$G1078="---","---",(Model_dem!$G1078/L1078)-1)</f>
        <v>6.4316076300581893E-2</v>
      </c>
      <c r="L1078" s="77">
        <f>IF(AND(Model_dem!$B1078=0,Model_dem!$D1078=0),Model_dem!$G1078,L1077)</f>
        <v>17288.990000000002</v>
      </c>
      <c r="M1078" s="78" t="str">
        <f t="shared" si="16"/>
        <v>Factor Model</v>
      </c>
      <c r="N1078" s="22"/>
    </row>
    <row r="1079" spans="1:14" hidden="1" x14ac:dyDescent="0.3">
      <c r="A1079" t="s">
        <v>19</v>
      </c>
      <c r="B1079" s="1">
        <v>3</v>
      </c>
      <c r="C1079" s="1" t="s">
        <v>1930</v>
      </c>
      <c r="D1079" s="1">
        <v>0</v>
      </c>
      <c r="E1079" s="1">
        <v>0.1</v>
      </c>
      <c r="F1079" s="1" t="s">
        <v>4</v>
      </c>
      <c r="G1079" s="1" t="s">
        <v>3</v>
      </c>
      <c r="H1079" s="75" t="s">
        <v>3</v>
      </c>
      <c r="I1079" s="1">
        <v>0.83</v>
      </c>
      <c r="J1079" s="1"/>
      <c r="K1079" s="113" t="str">
        <f>IF(Model_dem!$G1079="---","---",(Model_dem!$G1079/L1079)-1)</f>
        <v>---</v>
      </c>
      <c r="L1079" s="77">
        <f>IF(AND(Model_dem!$B1079=0,Model_dem!$D1079=0),Model_dem!$G1079,L1078)</f>
        <v>17288.990000000002</v>
      </c>
      <c r="M1079" s="78" t="str">
        <f t="shared" si="16"/>
        <v>Factor Model</v>
      </c>
      <c r="N1079" s="22"/>
    </row>
    <row r="1080" spans="1:14" hidden="1" x14ac:dyDescent="0.3">
      <c r="A1080" t="s">
        <v>19</v>
      </c>
      <c r="B1080" s="1">
        <v>3</v>
      </c>
      <c r="C1080" s="1" t="s">
        <v>1930</v>
      </c>
      <c r="D1080" s="1">
        <v>0</v>
      </c>
      <c r="E1080" s="1">
        <v>0.15</v>
      </c>
      <c r="F1080" s="1" t="s">
        <v>4</v>
      </c>
      <c r="G1080" s="1" t="s">
        <v>3</v>
      </c>
      <c r="H1080" s="75" t="s">
        <v>3</v>
      </c>
      <c r="I1080" s="1">
        <v>0.05</v>
      </c>
      <c r="J1080" s="1"/>
      <c r="K1080" s="113" t="str">
        <f>IF(Model_dem!$G1080="---","---",(Model_dem!$G1080/L1080)-1)</f>
        <v>---</v>
      </c>
      <c r="L1080" s="77">
        <f>IF(AND(Model_dem!$B1080=0,Model_dem!$D1080=0),Model_dem!$G1080,L1079)</f>
        <v>17288.990000000002</v>
      </c>
      <c r="M1080" s="78" t="str">
        <f t="shared" si="16"/>
        <v>Factor Model</v>
      </c>
      <c r="N1080" s="22"/>
    </row>
    <row r="1081" spans="1:14" hidden="1" x14ac:dyDescent="0.3">
      <c r="A1081" t="s">
        <v>19</v>
      </c>
      <c r="B1081" s="1">
        <v>3</v>
      </c>
      <c r="C1081" s="1" t="s">
        <v>1930</v>
      </c>
      <c r="D1081" s="1">
        <v>0</v>
      </c>
      <c r="E1081" s="1">
        <v>0.2</v>
      </c>
      <c r="F1081" s="1" t="s">
        <v>4</v>
      </c>
      <c r="G1081" s="1" t="s">
        <v>3</v>
      </c>
      <c r="H1081" s="75" t="s">
        <v>3</v>
      </c>
      <c r="I1081" s="1">
        <v>0.04</v>
      </c>
      <c r="J1081" s="1"/>
      <c r="K1081" s="113" t="str">
        <f>IF(Model_dem!$G1081="---","---",(Model_dem!$G1081/L1081)-1)</f>
        <v>---</v>
      </c>
      <c r="L1081" s="77">
        <f>IF(AND(Model_dem!$B1081=0,Model_dem!$D1081=0),Model_dem!$G1081,L1080)</f>
        <v>17288.990000000002</v>
      </c>
      <c r="M1081" s="78" t="str">
        <f t="shared" si="16"/>
        <v>Factor Model</v>
      </c>
      <c r="N1081" s="22"/>
    </row>
    <row r="1082" spans="1:14" hidden="1" x14ac:dyDescent="0.3">
      <c r="A1082" t="s">
        <v>19</v>
      </c>
      <c r="B1082" s="1">
        <v>3</v>
      </c>
      <c r="C1082" s="1" t="s">
        <v>1930</v>
      </c>
      <c r="D1082" s="1">
        <v>10</v>
      </c>
      <c r="E1082" s="1">
        <v>0.05</v>
      </c>
      <c r="F1082" s="1" t="s">
        <v>0</v>
      </c>
      <c r="G1082" s="1">
        <v>18400.95</v>
      </c>
      <c r="H1082" s="75">
        <v>0</v>
      </c>
      <c r="I1082" s="1">
        <v>2031.53</v>
      </c>
      <c r="J1082" s="76">
        <v>0</v>
      </c>
      <c r="K1082" s="113">
        <f>IF(Model_dem!$G1082="---","---",(Model_dem!$G1082/L1082)-1)</f>
        <v>6.4316076300581893E-2</v>
      </c>
      <c r="L1082" s="77">
        <f>IF(AND(Model_dem!$B1082=0,Model_dem!$D1082=0),Model_dem!$G1082,L1081)</f>
        <v>17288.990000000002</v>
      </c>
      <c r="M1082" s="78" t="str">
        <f t="shared" si="16"/>
        <v>Factor Model</v>
      </c>
      <c r="N1082" s="22"/>
    </row>
    <row r="1083" spans="1:14" hidden="1" x14ac:dyDescent="0.3">
      <c r="A1083" t="s">
        <v>19</v>
      </c>
      <c r="B1083" s="1">
        <v>3</v>
      </c>
      <c r="C1083" s="1" t="s">
        <v>1930</v>
      </c>
      <c r="D1083" s="1">
        <v>10</v>
      </c>
      <c r="E1083" s="1">
        <v>0.1</v>
      </c>
      <c r="F1083" s="1" t="s">
        <v>4</v>
      </c>
      <c r="G1083" s="1" t="s">
        <v>3</v>
      </c>
      <c r="H1083" s="75" t="s">
        <v>3</v>
      </c>
      <c r="I1083" s="1">
        <v>0.59</v>
      </c>
      <c r="J1083" s="1"/>
      <c r="K1083" s="113" t="str">
        <f>IF(Model_dem!$G1083="---","---",(Model_dem!$G1083/L1083)-1)</f>
        <v>---</v>
      </c>
      <c r="L1083" s="77">
        <f>IF(AND(Model_dem!$B1083=0,Model_dem!$D1083=0),Model_dem!$G1083,L1082)</f>
        <v>17288.990000000002</v>
      </c>
      <c r="M1083" s="78" t="str">
        <f t="shared" si="16"/>
        <v>Factor Model</v>
      </c>
      <c r="N1083" s="22"/>
    </row>
    <row r="1084" spans="1:14" hidden="1" x14ac:dyDescent="0.3">
      <c r="A1084" t="s">
        <v>19</v>
      </c>
      <c r="B1084" s="1">
        <v>3</v>
      </c>
      <c r="C1084" s="1" t="s">
        <v>1930</v>
      </c>
      <c r="D1084" s="1">
        <v>10</v>
      </c>
      <c r="E1084" s="1">
        <v>0.15</v>
      </c>
      <c r="F1084" s="1" t="s">
        <v>4</v>
      </c>
      <c r="G1084" s="1" t="s">
        <v>3</v>
      </c>
      <c r="H1084" s="75" t="s">
        <v>3</v>
      </c>
      <c r="I1084" s="1">
        <v>0.05</v>
      </c>
      <c r="J1084" s="1"/>
      <c r="K1084" s="113" t="str">
        <f>IF(Model_dem!$G1084="---","---",(Model_dem!$G1084/L1084)-1)</f>
        <v>---</v>
      </c>
      <c r="L1084" s="77">
        <f>IF(AND(Model_dem!$B1084=0,Model_dem!$D1084=0),Model_dem!$G1084,L1083)</f>
        <v>17288.990000000002</v>
      </c>
      <c r="M1084" s="78" t="str">
        <f t="shared" si="16"/>
        <v>Factor Model</v>
      </c>
      <c r="N1084" s="22"/>
    </row>
    <row r="1085" spans="1:14" hidden="1" x14ac:dyDescent="0.3">
      <c r="A1085" t="s">
        <v>19</v>
      </c>
      <c r="B1085" s="1">
        <v>3</v>
      </c>
      <c r="C1085" s="1" t="s">
        <v>1930</v>
      </c>
      <c r="D1085" s="1">
        <v>10</v>
      </c>
      <c r="E1085" s="1">
        <v>0.2</v>
      </c>
      <c r="F1085" s="1" t="s">
        <v>4</v>
      </c>
      <c r="G1085" s="1" t="s">
        <v>3</v>
      </c>
      <c r="H1085" s="75" t="s">
        <v>3</v>
      </c>
      <c r="I1085" s="1">
        <v>0.04</v>
      </c>
      <c r="J1085" s="1"/>
      <c r="K1085" s="113" t="str">
        <f>IF(Model_dem!$G1085="---","---",(Model_dem!$G1085/L1085)-1)</f>
        <v>---</v>
      </c>
      <c r="L1085" s="77">
        <f>IF(AND(Model_dem!$B1085=0,Model_dem!$D1085=0),Model_dem!$G1085,L1084)</f>
        <v>17288.990000000002</v>
      </c>
      <c r="M1085" s="78" t="str">
        <f t="shared" si="16"/>
        <v>Factor Model</v>
      </c>
      <c r="N1085" s="22"/>
    </row>
    <row r="1086" spans="1:14" hidden="1" x14ac:dyDescent="0.3">
      <c r="A1086" t="s">
        <v>19</v>
      </c>
      <c r="B1086" s="1">
        <v>3</v>
      </c>
      <c r="C1086" s="1" t="s">
        <v>1930</v>
      </c>
      <c r="D1086" s="1">
        <v>25</v>
      </c>
      <c r="E1086" s="1">
        <v>0.05</v>
      </c>
      <c r="F1086" s="1" t="s">
        <v>0</v>
      </c>
      <c r="G1086" s="1">
        <v>18400.95</v>
      </c>
      <c r="H1086" s="75">
        <v>0</v>
      </c>
      <c r="I1086" s="1">
        <v>971.07</v>
      </c>
      <c r="J1086" s="76">
        <v>0</v>
      </c>
      <c r="K1086" s="113">
        <f>IF(Model_dem!$G1086="---","---",(Model_dem!$G1086/L1086)-1)</f>
        <v>6.4316076300581893E-2</v>
      </c>
      <c r="L1086" s="77">
        <f>IF(AND(Model_dem!$B1086=0,Model_dem!$D1086=0),Model_dem!$G1086,L1085)</f>
        <v>17288.990000000002</v>
      </c>
      <c r="M1086" s="78" t="str">
        <f t="shared" si="16"/>
        <v>Factor Model</v>
      </c>
      <c r="N1086" s="22"/>
    </row>
    <row r="1087" spans="1:14" hidden="1" x14ac:dyDescent="0.3">
      <c r="A1087" t="s">
        <v>19</v>
      </c>
      <c r="B1087" s="1">
        <v>3</v>
      </c>
      <c r="C1087" s="1" t="s">
        <v>1930</v>
      </c>
      <c r="D1087" s="1">
        <v>25</v>
      </c>
      <c r="E1087" s="1">
        <v>0.1</v>
      </c>
      <c r="F1087" s="1" t="s">
        <v>4</v>
      </c>
      <c r="G1087" s="1" t="s">
        <v>3</v>
      </c>
      <c r="H1087" s="75" t="s">
        <v>3</v>
      </c>
      <c r="I1087" s="1">
        <v>0.61</v>
      </c>
      <c r="J1087" s="1"/>
      <c r="K1087" s="113" t="str">
        <f>IF(Model_dem!$G1087="---","---",(Model_dem!$G1087/L1087)-1)</f>
        <v>---</v>
      </c>
      <c r="L1087" s="77">
        <f>IF(AND(Model_dem!$B1087=0,Model_dem!$D1087=0),Model_dem!$G1087,L1086)</f>
        <v>17288.990000000002</v>
      </c>
      <c r="M1087" s="78" t="str">
        <f t="shared" si="16"/>
        <v>Factor Model</v>
      </c>
      <c r="N1087" s="22"/>
    </row>
    <row r="1088" spans="1:14" hidden="1" x14ac:dyDescent="0.3">
      <c r="A1088" t="s">
        <v>19</v>
      </c>
      <c r="B1088" s="1">
        <v>3</v>
      </c>
      <c r="C1088" s="1" t="s">
        <v>1930</v>
      </c>
      <c r="D1088" s="1">
        <v>25</v>
      </c>
      <c r="E1088" s="1">
        <v>0.15</v>
      </c>
      <c r="F1088" s="1" t="s">
        <v>4</v>
      </c>
      <c r="G1088" s="1" t="s">
        <v>3</v>
      </c>
      <c r="H1088" s="75" t="s">
        <v>3</v>
      </c>
      <c r="I1088" s="1">
        <v>0.05</v>
      </c>
      <c r="J1088" s="1"/>
      <c r="K1088" s="113" t="str">
        <f>IF(Model_dem!$G1088="---","---",(Model_dem!$G1088/L1088)-1)</f>
        <v>---</v>
      </c>
      <c r="L1088" s="77">
        <f>IF(AND(Model_dem!$B1088=0,Model_dem!$D1088=0),Model_dem!$G1088,L1087)</f>
        <v>17288.990000000002</v>
      </c>
      <c r="M1088" s="78" t="str">
        <f t="shared" si="16"/>
        <v>Factor Model</v>
      </c>
      <c r="N1088" s="22"/>
    </row>
    <row r="1089" spans="1:14" hidden="1" x14ac:dyDescent="0.3">
      <c r="A1089" t="s">
        <v>19</v>
      </c>
      <c r="B1089" s="1">
        <v>3</v>
      </c>
      <c r="C1089" s="1" t="s">
        <v>1930</v>
      </c>
      <c r="D1089" s="1">
        <v>25</v>
      </c>
      <c r="E1089" s="1">
        <v>0.2</v>
      </c>
      <c r="F1089" s="1" t="s">
        <v>4</v>
      </c>
      <c r="G1089" s="1" t="s">
        <v>3</v>
      </c>
      <c r="H1089" s="75" t="s">
        <v>3</v>
      </c>
      <c r="I1089" s="1">
        <v>0.04</v>
      </c>
      <c r="J1089" s="1"/>
      <c r="K1089" s="113" t="str">
        <f>IF(Model_dem!$G1089="---","---",(Model_dem!$G1089/L1089)-1)</f>
        <v>---</v>
      </c>
      <c r="L1089" s="77">
        <f>IF(AND(Model_dem!$B1089=0,Model_dem!$D1089=0),Model_dem!$G1089,L1088)</f>
        <v>17288.990000000002</v>
      </c>
      <c r="M1089" s="78" t="str">
        <f t="shared" si="16"/>
        <v>Factor Model</v>
      </c>
      <c r="N1089" s="22"/>
    </row>
    <row r="1090" spans="1:14" hidden="1" x14ac:dyDescent="0.3">
      <c r="A1090" t="s">
        <v>19</v>
      </c>
      <c r="B1090" s="1">
        <v>3</v>
      </c>
      <c r="C1090" s="1" t="s">
        <v>1930</v>
      </c>
      <c r="D1090" s="1">
        <v>50</v>
      </c>
      <c r="E1090" s="1">
        <v>0.05</v>
      </c>
      <c r="F1090" s="1" t="s">
        <v>0</v>
      </c>
      <c r="G1090" s="1">
        <v>18400.95</v>
      </c>
      <c r="H1090" s="75">
        <v>0</v>
      </c>
      <c r="I1090" s="1">
        <v>1756.32</v>
      </c>
      <c r="J1090" s="76">
        <v>0</v>
      </c>
      <c r="K1090" s="113">
        <f>IF(Model_dem!$G1090="---","---",(Model_dem!$G1090/L1090)-1)</f>
        <v>6.4316076300581893E-2</v>
      </c>
      <c r="L1090" s="77">
        <f>IF(AND(Model_dem!$B1090=0,Model_dem!$D1090=0),Model_dem!$G1090,L1089)</f>
        <v>17288.990000000002</v>
      </c>
      <c r="M1090" s="78" t="str">
        <f t="shared" si="16"/>
        <v>Factor Model</v>
      </c>
      <c r="N1090" s="22"/>
    </row>
    <row r="1091" spans="1:14" hidden="1" x14ac:dyDescent="0.3">
      <c r="A1091" t="s">
        <v>19</v>
      </c>
      <c r="B1091" s="1">
        <v>3</v>
      </c>
      <c r="C1091" s="1" t="s">
        <v>1930</v>
      </c>
      <c r="D1091" s="1">
        <v>50</v>
      </c>
      <c r="E1091" s="1">
        <v>0.1</v>
      </c>
      <c r="F1091" s="1" t="s">
        <v>4</v>
      </c>
      <c r="G1091" s="1" t="s">
        <v>3</v>
      </c>
      <c r="H1091" s="75" t="s">
        <v>3</v>
      </c>
      <c r="I1091" s="1">
        <v>0.69</v>
      </c>
      <c r="J1091" s="1"/>
      <c r="K1091" s="113" t="str">
        <f>IF(Model_dem!$G1091="---","---",(Model_dem!$G1091/L1091)-1)</f>
        <v>---</v>
      </c>
      <c r="L1091" s="77">
        <f>IF(AND(Model_dem!$B1091=0,Model_dem!$D1091=0),Model_dem!$G1091,L1090)</f>
        <v>17288.990000000002</v>
      </c>
      <c r="M1091" s="78" t="str">
        <f t="shared" ref="M1091:M1154" si="17">IF(B1091=0,"Deterministic",IF(B1091=1,"Cardinality-constrained",IF(B1091=2,"Knapsack","Factor Model")))</f>
        <v>Factor Model</v>
      </c>
      <c r="N1091" s="22"/>
    </row>
    <row r="1092" spans="1:14" hidden="1" x14ac:dyDescent="0.3">
      <c r="A1092" t="s">
        <v>19</v>
      </c>
      <c r="B1092" s="1">
        <v>3</v>
      </c>
      <c r="C1092" s="1" t="s">
        <v>1930</v>
      </c>
      <c r="D1092" s="1">
        <v>50</v>
      </c>
      <c r="E1092" s="1">
        <v>0.15</v>
      </c>
      <c r="F1092" s="1" t="s">
        <v>4</v>
      </c>
      <c r="G1092" s="1" t="s">
        <v>3</v>
      </c>
      <c r="H1092" s="75" t="s">
        <v>3</v>
      </c>
      <c r="I1092" s="1">
        <v>0.05</v>
      </c>
      <c r="J1092" s="1"/>
      <c r="K1092" s="113" t="str">
        <f>IF(Model_dem!$G1092="---","---",(Model_dem!$G1092/L1092)-1)</f>
        <v>---</v>
      </c>
      <c r="L1092" s="77">
        <f>IF(AND(Model_dem!$B1092=0,Model_dem!$D1092=0),Model_dem!$G1092,L1091)</f>
        <v>17288.990000000002</v>
      </c>
      <c r="M1092" s="78" t="str">
        <f t="shared" si="17"/>
        <v>Factor Model</v>
      </c>
      <c r="N1092" s="22"/>
    </row>
    <row r="1093" spans="1:14" hidden="1" x14ac:dyDescent="0.3">
      <c r="A1093" t="s">
        <v>19</v>
      </c>
      <c r="B1093" s="1">
        <v>3</v>
      </c>
      <c r="C1093" s="1" t="s">
        <v>1930</v>
      </c>
      <c r="D1093" s="1">
        <v>50</v>
      </c>
      <c r="E1093" s="1">
        <v>0.2</v>
      </c>
      <c r="F1093" s="1" t="s">
        <v>4</v>
      </c>
      <c r="G1093" s="1" t="s">
        <v>3</v>
      </c>
      <c r="H1093" s="75" t="s">
        <v>3</v>
      </c>
      <c r="I1093" s="1">
        <v>0.04</v>
      </c>
      <c r="J1093" s="1"/>
      <c r="K1093" s="113" t="str">
        <f>IF(Model_dem!$G1093="---","---",(Model_dem!$G1093/L1093)-1)</f>
        <v>---</v>
      </c>
      <c r="L1093" s="77">
        <f>IF(AND(Model_dem!$B1093=0,Model_dem!$D1093=0),Model_dem!$G1093,L1092)</f>
        <v>17288.990000000002</v>
      </c>
      <c r="M1093" s="78" t="str">
        <f t="shared" si="17"/>
        <v>Factor Model</v>
      </c>
      <c r="N1093" s="22"/>
    </row>
    <row r="1094" spans="1:14" x14ac:dyDescent="0.3">
      <c r="A1094" t="s">
        <v>24</v>
      </c>
      <c r="B1094" s="1">
        <v>0</v>
      </c>
      <c r="C1094" s="1" t="s">
        <v>27</v>
      </c>
      <c r="D1094" s="1">
        <v>0</v>
      </c>
      <c r="E1094" s="1">
        <v>0.05</v>
      </c>
      <c r="F1094" s="1" t="s">
        <v>0</v>
      </c>
      <c r="G1094" s="122">
        <v>33270.94</v>
      </c>
      <c r="H1094" s="123">
        <v>0</v>
      </c>
      <c r="I1094" s="124">
        <v>2456.63</v>
      </c>
      <c r="J1094" s="125">
        <v>1</v>
      </c>
      <c r="K1094" s="127">
        <f>IF(Model_dem!$G1094="---","---",(Model_dem!$G1094/L1094)-1)</f>
        <v>0</v>
      </c>
      <c r="L1094" s="77">
        <f>IF(AND(Model_dem!$B1094=0,Model_dem!$D1094=0),Model_dem!$G1094,L1093)</f>
        <v>33270.94</v>
      </c>
      <c r="M1094" s="78" t="str">
        <f t="shared" si="17"/>
        <v>Deterministic</v>
      </c>
      <c r="N1094" s="22"/>
    </row>
    <row r="1095" spans="1:14" x14ac:dyDescent="0.3">
      <c r="A1095" t="s">
        <v>24</v>
      </c>
      <c r="B1095" s="1">
        <v>0</v>
      </c>
      <c r="C1095" s="1" t="s">
        <v>27</v>
      </c>
      <c r="D1095" s="1">
        <v>0</v>
      </c>
      <c r="E1095" s="1">
        <v>0.1</v>
      </c>
      <c r="F1095" s="1" t="s">
        <v>0</v>
      </c>
      <c r="G1095" s="122">
        <v>33270.94</v>
      </c>
      <c r="H1095" s="123">
        <v>0</v>
      </c>
      <c r="I1095" s="124">
        <v>1841.27</v>
      </c>
      <c r="J1095" s="125">
        <v>1</v>
      </c>
      <c r="K1095" s="127">
        <f>IF(Model_dem!$G1095="---","---",(Model_dem!$G1095/L1095)-1)</f>
        <v>0</v>
      </c>
      <c r="L1095" s="77">
        <f>IF(AND(Model_dem!$B1095=0,Model_dem!$D1095=0),Model_dem!$G1095,L1094)</f>
        <v>33270.94</v>
      </c>
      <c r="M1095" s="78" t="str">
        <f t="shared" si="17"/>
        <v>Deterministic</v>
      </c>
      <c r="N1095" s="22"/>
    </row>
    <row r="1096" spans="1:14" x14ac:dyDescent="0.3">
      <c r="A1096" t="s">
        <v>24</v>
      </c>
      <c r="B1096" s="1">
        <v>0</v>
      </c>
      <c r="C1096" s="1" t="s">
        <v>27</v>
      </c>
      <c r="D1096" s="1">
        <v>0</v>
      </c>
      <c r="E1096" s="1">
        <v>0.15</v>
      </c>
      <c r="F1096" s="1" t="s">
        <v>0</v>
      </c>
      <c r="G1096" s="122">
        <v>33270.94</v>
      </c>
      <c r="H1096" s="123">
        <v>0</v>
      </c>
      <c r="I1096" s="124">
        <v>1814.71</v>
      </c>
      <c r="J1096" s="125">
        <v>1</v>
      </c>
      <c r="K1096" s="127">
        <f>IF(Model_dem!$G1096="---","---",(Model_dem!$G1096/L1096)-1)</f>
        <v>0</v>
      </c>
      <c r="L1096" s="77">
        <f>IF(AND(Model_dem!$B1096=0,Model_dem!$D1096=0),Model_dem!$G1096,L1095)</f>
        <v>33270.94</v>
      </c>
      <c r="M1096" s="78" t="str">
        <f t="shared" si="17"/>
        <v>Deterministic</v>
      </c>
      <c r="N1096" s="22"/>
    </row>
    <row r="1097" spans="1:14" x14ac:dyDescent="0.3">
      <c r="A1097" t="s">
        <v>24</v>
      </c>
      <c r="B1097" s="1">
        <v>0</v>
      </c>
      <c r="C1097" s="1" t="s">
        <v>27</v>
      </c>
      <c r="D1097" s="1">
        <v>0</v>
      </c>
      <c r="E1097" s="1">
        <v>0.2</v>
      </c>
      <c r="F1097" s="1" t="s">
        <v>0</v>
      </c>
      <c r="G1097" s="122">
        <v>33270.94</v>
      </c>
      <c r="H1097" s="123">
        <v>0</v>
      </c>
      <c r="I1097" s="124">
        <v>2306.12</v>
      </c>
      <c r="J1097" s="125">
        <v>1</v>
      </c>
      <c r="K1097" s="127">
        <f>IF(Model_dem!$G1097="---","---",(Model_dem!$G1097/L1097)-1)</f>
        <v>0</v>
      </c>
      <c r="L1097" s="77">
        <f>IF(AND(Model_dem!$B1097=0,Model_dem!$D1097=0),Model_dem!$G1097,L1096)</f>
        <v>33270.94</v>
      </c>
      <c r="M1097" s="78" t="str">
        <f t="shared" si="17"/>
        <v>Deterministic</v>
      </c>
      <c r="N1097" s="22"/>
    </row>
    <row r="1098" spans="1:14" x14ac:dyDescent="0.3">
      <c r="A1098" t="s">
        <v>24</v>
      </c>
      <c r="B1098" s="1">
        <v>1</v>
      </c>
      <c r="C1098" s="1" t="s">
        <v>28</v>
      </c>
      <c r="D1098" s="1">
        <v>5</v>
      </c>
      <c r="E1098" s="1">
        <v>0.05</v>
      </c>
      <c r="F1098" s="1" t="s">
        <v>1</v>
      </c>
      <c r="G1098" s="122">
        <v>33856.29</v>
      </c>
      <c r="H1098" s="123">
        <v>1.72E-2</v>
      </c>
      <c r="I1098" s="124">
        <v>3690.77</v>
      </c>
      <c r="J1098" s="125">
        <v>7.0000000000000001E-3</v>
      </c>
      <c r="K1098" s="127">
        <f>IF(Model_dem!$G1098="---","---",(Model_dem!$G1098/L1098)-1)</f>
        <v>1.7593431384866243E-2</v>
      </c>
      <c r="L1098" s="77">
        <f>IF(AND(Model_dem!$B1098=0,Model_dem!$D1098=0),Model_dem!$G1098,L1097)</f>
        <v>33270.94</v>
      </c>
      <c r="M1098" s="78" t="str">
        <f t="shared" si="17"/>
        <v>Cardinality-constrained</v>
      </c>
      <c r="N1098" s="22"/>
    </row>
    <row r="1099" spans="1:14" x14ac:dyDescent="0.3">
      <c r="A1099" t="s">
        <v>24</v>
      </c>
      <c r="B1099" s="1">
        <v>1</v>
      </c>
      <c r="C1099" s="1" t="s">
        <v>28</v>
      </c>
      <c r="D1099" s="1">
        <v>5</v>
      </c>
      <c r="E1099" s="1">
        <v>0.1</v>
      </c>
      <c r="F1099" s="1" t="s">
        <v>1</v>
      </c>
      <c r="G1099" s="122">
        <v>33528.58</v>
      </c>
      <c r="H1099" s="123">
        <v>5.1999999999999998E-3</v>
      </c>
      <c r="I1099" s="124">
        <v>3615.79</v>
      </c>
      <c r="J1099" s="125">
        <v>0.753</v>
      </c>
      <c r="K1099" s="127">
        <f>IF(Model_dem!$G1099="---","---",(Model_dem!$G1099/L1099)-1)</f>
        <v>7.7436946476414636E-3</v>
      </c>
      <c r="L1099" s="77">
        <f>IF(AND(Model_dem!$B1099=0,Model_dem!$D1099=0),Model_dem!$G1099,L1098)</f>
        <v>33270.94</v>
      </c>
      <c r="M1099" s="78" t="str">
        <f t="shared" si="17"/>
        <v>Cardinality-constrained</v>
      </c>
      <c r="N1099" s="22"/>
    </row>
    <row r="1100" spans="1:14" x14ac:dyDescent="0.3">
      <c r="A1100" t="s">
        <v>24</v>
      </c>
      <c r="B1100" s="1">
        <v>1</v>
      </c>
      <c r="C1100" s="1" t="s">
        <v>28</v>
      </c>
      <c r="D1100" s="1">
        <v>5</v>
      </c>
      <c r="E1100" s="1">
        <v>0.15</v>
      </c>
      <c r="F1100" s="1" t="s">
        <v>1</v>
      </c>
      <c r="G1100" s="122">
        <v>34142.86</v>
      </c>
      <c r="H1100" s="123">
        <v>2.07E-2</v>
      </c>
      <c r="I1100" s="124">
        <v>3657.99</v>
      </c>
      <c r="J1100" s="125">
        <v>0.72499999999999998</v>
      </c>
      <c r="K1100" s="127">
        <f>IF(Model_dem!$G1100="---","---",(Model_dem!$G1100/L1100)-1)</f>
        <v>2.6206653614235131E-2</v>
      </c>
      <c r="L1100" s="77">
        <f>IF(AND(Model_dem!$B1100=0,Model_dem!$D1100=0),Model_dem!$G1100,L1099)</f>
        <v>33270.94</v>
      </c>
      <c r="M1100" s="78" t="str">
        <f t="shared" si="17"/>
        <v>Cardinality-constrained</v>
      </c>
      <c r="N1100" s="22"/>
    </row>
    <row r="1101" spans="1:14" x14ac:dyDescent="0.3">
      <c r="A1101" t="s">
        <v>24</v>
      </c>
      <c r="B1101" s="1">
        <v>1</v>
      </c>
      <c r="C1101" s="1" t="s">
        <v>28</v>
      </c>
      <c r="D1101" s="1">
        <v>5</v>
      </c>
      <c r="E1101" s="1">
        <v>0.2</v>
      </c>
      <c r="F1101" s="1" t="s">
        <v>0</v>
      </c>
      <c r="G1101" s="122">
        <v>33774.32</v>
      </c>
      <c r="H1101" s="123">
        <v>0</v>
      </c>
      <c r="I1101" s="124">
        <v>3042.75</v>
      </c>
      <c r="J1101" s="125">
        <v>1</v>
      </c>
      <c r="K1101" s="127">
        <f>IF(Model_dem!$G1101="---","---",(Model_dem!$G1101/L1101)-1)</f>
        <v>1.5129719809539477E-2</v>
      </c>
      <c r="L1101" s="77">
        <f>IF(AND(Model_dem!$B1101=0,Model_dem!$D1101=0),Model_dem!$G1101,L1100)</f>
        <v>33270.94</v>
      </c>
      <c r="M1101" s="78" t="str">
        <f t="shared" si="17"/>
        <v>Cardinality-constrained</v>
      </c>
      <c r="N1101" s="22"/>
    </row>
    <row r="1102" spans="1:14" x14ac:dyDescent="0.3">
      <c r="A1102" t="s">
        <v>24</v>
      </c>
      <c r="B1102" s="1">
        <v>1</v>
      </c>
      <c r="C1102" s="1" t="s">
        <v>28</v>
      </c>
      <c r="D1102" s="1">
        <v>10</v>
      </c>
      <c r="E1102" s="1">
        <v>0.05</v>
      </c>
      <c r="F1102" s="1" t="s">
        <v>0</v>
      </c>
      <c r="G1102" s="122">
        <v>33365.980000000003</v>
      </c>
      <c r="H1102" s="123">
        <v>0</v>
      </c>
      <c r="I1102" s="124">
        <v>2138.54</v>
      </c>
      <c r="J1102" s="125">
        <v>1E-3</v>
      </c>
      <c r="K1102" s="127">
        <f>IF(Model_dem!$G1102="---","---",(Model_dem!$G1102/L1102)-1)</f>
        <v>2.8565468844583553E-3</v>
      </c>
      <c r="L1102" s="77">
        <f>IF(AND(Model_dem!$B1102=0,Model_dem!$D1102=0),Model_dem!$G1102,L1101)</f>
        <v>33270.94</v>
      </c>
      <c r="M1102" s="78" t="str">
        <f t="shared" si="17"/>
        <v>Cardinality-constrained</v>
      </c>
      <c r="N1102" s="22"/>
    </row>
    <row r="1103" spans="1:14" x14ac:dyDescent="0.3">
      <c r="A1103" t="s">
        <v>24</v>
      </c>
      <c r="B1103" s="1">
        <v>1</v>
      </c>
      <c r="C1103" s="1" t="s">
        <v>28</v>
      </c>
      <c r="D1103" s="1">
        <v>10</v>
      </c>
      <c r="E1103" s="1">
        <v>0.1</v>
      </c>
      <c r="F1103" s="1" t="s">
        <v>0</v>
      </c>
      <c r="G1103" s="122">
        <v>33551.980000000003</v>
      </c>
      <c r="H1103" s="123">
        <v>0</v>
      </c>
      <c r="I1103" s="124">
        <v>1917.78</v>
      </c>
      <c r="J1103" s="125">
        <v>0.218</v>
      </c>
      <c r="K1103" s="127">
        <f>IF(Model_dem!$G1103="---","---",(Model_dem!$G1103/L1103)-1)</f>
        <v>8.4470111154058003E-3</v>
      </c>
      <c r="L1103" s="77">
        <f>IF(AND(Model_dem!$B1103=0,Model_dem!$D1103=0),Model_dem!$G1103,L1102)</f>
        <v>33270.94</v>
      </c>
      <c r="M1103" s="78" t="str">
        <f t="shared" si="17"/>
        <v>Cardinality-constrained</v>
      </c>
      <c r="N1103" s="22"/>
    </row>
    <row r="1104" spans="1:14" x14ac:dyDescent="0.3">
      <c r="A1104" t="s">
        <v>24</v>
      </c>
      <c r="B1104" s="1">
        <v>1</v>
      </c>
      <c r="C1104" s="1" t="s">
        <v>28</v>
      </c>
      <c r="D1104" s="1">
        <v>10</v>
      </c>
      <c r="E1104" s="1">
        <v>0.15</v>
      </c>
      <c r="F1104" s="1" t="s">
        <v>0</v>
      </c>
      <c r="G1104" s="122">
        <v>33670.639999999999</v>
      </c>
      <c r="H1104" s="123">
        <v>0</v>
      </c>
      <c r="I1104" s="124">
        <v>2436.23</v>
      </c>
      <c r="J1104" s="125">
        <v>0.60799999999999998</v>
      </c>
      <c r="K1104" s="127">
        <f>IF(Model_dem!$G1104="---","---",(Model_dem!$G1104/L1104)-1)</f>
        <v>1.2013486844675736E-2</v>
      </c>
      <c r="L1104" s="77">
        <f>IF(AND(Model_dem!$B1104=0,Model_dem!$D1104=0),Model_dem!$G1104,L1103)</f>
        <v>33270.94</v>
      </c>
      <c r="M1104" s="78" t="str">
        <f t="shared" si="17"/>
        <v>Cardinality-constrained</v>
      </c>
      <c r="N1104" s="22"/>
    </row>
    <row r="1105" spans="1:14" x14ac:dyDescent="0.3">
      <c r="A1105" t="s">
        <v>24</v>
      </c>
      <c r="B1105" s="1">
        <v>1</v>
      </c>
      <c r="C1105" s="1" t="s">
        <v>28</v>
      </c>
      <c r="D1105" s="1">
        <v>10</v>
      </c>
      <c r="E1105" s="1">
        <v>0.2</v>
      </c>
      <c r="F1105" s="1" t="s">
        <v>0</v>
      </c>
      <c r="G1105" s="122">
        <v>33934.51</v>
      </c>
      <c r="H1105" s="123">
        <v>0</v>
      </c>
      <c r="I1105" s="124">
        <v>3571.96</v>
      </c>
      <c r="J1105" s="125">
        <v>0.91700000000000004</v>
      </c>
      <c r="K1105" s="127">
        <f>IF(Model_dem!$G1105="---","---",(Model_dem!$G1105/L1105)-1)</f>
        <v>1.9944431987794831E-2</v>
      </c>
      <c r="L1105" s="77">
        <f>IF(AND(Model_dem!$B1105=0,Model_dem!$D1105=0),Model_dem!$G1105,L1104)</f>
        <v>33270.94</v>
      </c>
      <c r="M1105" s="78" t="str">
        <f t="shared" si="17"/>
        <v>Cardinality-constrained</v>
      </c>
      <c r="N1105" s="22"/>
    </row>
    <row r="1106" spans="1:14" x14ac:dyDescent="0.3">
      <c r="A1106" t="s">
        <v>24</v>
      </c>
      <c r="B1106" s="1">
        <v>1</v>
      </c>
      <c r="C1106" s="1" t="s">
        <v>28</v>
      </c>
      <c r="D1106" s="1">
        <v>25</v>
      </c>
      <c r="E1106" s="1">
        <v>0.05</v>
      </c>
      <c r="F1106" s="1" t="s">
        <v>0</v>
      </c>
      <c r="G1106" s="122">
        <v>33423.81</v>
      </c>
      <c r="H1106" s="123">
        <v>0</v>
      </c>
      <c r="I1106" s="124">
        <v>2053</v>
      </c>
      <c r="J1106" s="125">
        <v>0</v>
      </c>
      <c r="K1106" s="127">
        <f>IF(Model_dem!$G1106="---","---",(Model_dem!$G1106/L1106)-1)</f>
        <v>4.5947003601338743E-3</v>
      </c>
      <c r="L1106" s="77">
        <f>IF(AND(Model_dem!$B1106=0,Model_dem!$D1106=0),Model_dem!$G1106,L1105)</f>
        <v>33270.94</v>
      </c>
      <c r="M1106" s="78" t="str">
        <f t="shared" si="17"/>
        <v>Cardinality-constrained</v>
      </c>
      <c r="N1106" s="22"/>
    </row>
    <row r="1107" spans="1:14" x14ac:dyDescent="0.3">
      <c r="A1107" t="s">
        <v>24</v>
      </c>
      <c r="B1107" s="1">
        <v>1</v>
      </c>
      <c r="C1107" s="1" t="s">
        <v>28</v>
      </c>
      <c r="D1107" s="1">
        <v>25</v>
      </c>
      <c r="E1107" s="1">
        <v>0.1</v>
      </c>
      <c r="F1107" s="1" t="s">
        <v>0</v>
      </c>
      <c r="G1107" s="122">
        <v>33583.32</v>
      </c>
      <c r="H1107" s="123">
        <v>0</v>
      </c>
      <c r="I1107" s="124">
        <v>2990.69</v>
      </c>
      <c r="J1107" s="125">
        <v>1E-3</v>
      </c>
      <c r="K1107" s="127">
        <f>IF(Model_dem!$G1107="---","---",(Model_dem!$G1107/L1107)-1)</f>
        <v>9.3889742820609801E-3</v>
      </c>
      <c r="L1107" s="77">
        <f>IF(AND(Model_dem!$B1107=0,Model_dem!$D1107=0),Model_dem!$G1107,L1106)</f>
        <v>33270.94</v>
      </c>
      <c r="M1107" s="78" t="str">
        <f t="shared" si="17"/>
        <v>Cardinality-constrained</v>
      </c>
      <c r="N1107" s="22"/>
    </row>
    <row r="1108" spans="1:14" x14ac:dyDescent="0.3">
      <c r="A1108" t="s">
        <v>24</v>
      </c>
      <c r="B1108" s="1">
        <v>1</v>
      </c>
      <c r="C1108" s="1" t="s">
        <v>28</v>
      </c>
      <c r="D1108" s="1">
        <v>25</v>
      </c>
      <c r="E1108" s="1">
        <v>0.15</v>
      </c>
      <c r="F1108" s="1" t="s">
        <v>0</v>
      </c>
      <c r="G1108" s="122">
        <v>33710.559999999998</v>
      </c>
      <c r="H1108" s="123">
        <v>0</v>
      </c>
      <c r="I1108" s="124">
        <v>3626.84</v>
      </c>
      <c r="J1108" s="125">
        <v>0</v>
      </c>
      <c r="K1108" s="127">
        <f>IF(Model_dem!$G1108="---","---",(Model_dem!$G1108/L1108)-1)</f>
        <v>1.3213332716178083E-2</v>
      </c>
      <c r="L1108" s="77">
        <f>IF(AND(Model_dem!$B1108=0,Model_dem!$D1108=0),Model_dem!$G1108,L1107)</f>
        <v>33270.94</v>
      </c>
      <c r="M1108" s="78" t="str">
        <f t="shared" si="17"/>
        <v>Cardinality-constrained</v>
      </c>
      <c r="N1108" s="22"/>
    </row>
    <row r="1109" spans="1:14" x14ac:dyDescent="0.3">
      <c r="A1109" t="s">
        <v>24</v>
      </c>
      <c r="B1109" s="1">
        <v>1</v>
      </c>
      <c r="C1109" s="1" t="s">
        <v>28</v>
      </c>
      <c r="D1109" s="1">
        <v>25</v>
      </c>
      <c r="E1109" s="1">
        <v>0.2</v>
      </c>
      <c r="F1109" s="1" t="s">
        <v>1</v>
      </c>
      <c r="G1109" s="122">
        <v>33974.6</v>
      </c>
      <c r="H1109" s="123">
        <v>3.2000000000000002E-3</v>
      </c>
      <c r="I1109" s="124">
        <v>3682.38</v>
      </c>
      <c r="J1109" s="125">
        <v>0.19800000000000001</v>
      </c>
      <c r="K1109" s="127">
        <f>IF(Model_dem!$G1109="---","---",(Model_dem!$G1109/L1109)-1)</f>
        <v>2.1149387423379018E-2</v>
      </c>
      <c r="L1109" s="77">
        <f>IF(AND(Model_dem!$B1109=0,Model_dem!$D1109=0),Model_dem!$G1109,L1108)</f>
        <v>33270.94</v>
      </c>
      <c r="M1109" s="78" t="str">
        <f t="shared" si="17"/>
        <v>Cardinality-constrained</v>
      </c>
      <c r="N1109" s="22"/>
    </row>
    <row r="1110" spans="1:14" x14ac:dyDescent="0.3">
      <c r="A1110" t="s">
        <v>24</v>
      </c>
      <c r="B1110" s="1">
        <v>1</v>
      </c>
      <c r="C1110" s="1" t="s">
        <v>28</v>
      </c>
      <c r="D1110" s="1">
        <v>50</v>
      </c>
      <c r="E1110" s="1">
        <v>0.05</v>
      </c>
      <c r="F1110" s="1" t="s">
        <v>1</v>
      </c>
      <c r="G1110" s="122">
        <v>34098.19</v>
      </c>
      <c r="H1110" s="123">
        <v>2.5099999999999997E-2</v>
      </c>
      <c r="I1110" s="124">
        <v>3635.63</v>
      </c>
      <c r="J1110" s="125">
        <v>0</v>
      </c>
      <c r="K1110" s="127">
        <f>IF(Model_dem!$G1110="---","---",(Model_dem!$G1110/L1110)-1)</f>
        <v>2.4864040511028529E-2</v>
      </c>
      <c r="L1110" s="77">
        <f>IF(AND(Model_dem!$B1110=0,Model_dem!$D1110=0),Model_dem!$G1110,L1109)</f>
        <v>33270.94</v>
      </c>
      <c r="M1110" s="78" t="str">
        <f t="shared" si="17"/>
        <v>Cardinality-constrained</v>
      </c>
      <c r="N1110" s="22"/>
    </row>
    <row r="1111" spans="1:14" x14ac:dyDescent="0.3">
      <c r="A1111" t="s">
        <v>24</v>
      </c>
      <c r="B1111" s="1">
        <v>1</v>
      </c>
      <c r="C1111" s="1" t="s">
        <v>28</v>
      </c>
      <c r="D1111" s="1">
        <v>50</v>
      </c>
      <c r="E1111" s="1">
        <v>0.1</v>
      </c>
      <c r="F1111" s="1" t="s">
        <v>1</v>
      </c>
      <c r="G1111" s="122">
        <v>33821.47</v>
      </c>
      <c r="H1111" s="123">
        <v>1.2500000000000001E-2</v>
      </c>
      <c r="I1111" s="124">
        <v>3602.25</v>
      </c>
      <c r="J1111" s="125">
        <v>2E-3</v>
      </c>
      <c r="K1111" s="127">
        <f>IF(Model_dem!$G1111="---","---",(Model_dem!$G1111/L1111)-1)</f>
        <v>1.6546872435825311E-2</v>
      </c>
      <c r="L1111" s="77">
        <f>IF(AND(Model_dem!$B1111=0,Model_dem!$D1111=0),Model_dem!$G1111,L1110)</f>
        <v>33270.94</v>
      </c>
      <c r="M1111" s="78" t="str">
        <f t="shared" si="17"/>
        <v>Cardinality-constrained</v>
      </c>
      <c r="N1111" s="22"/>
    </row>
    <row r="1112" spans="1:14" x14ac:dyDescent="0.3">
      <c r="A1112" t="s">
        <v>24</v>
      </c>
      <c r="B1112" s="1">
        <v>1</v>
      </c>
      <c r="C1112" s="1" t="s">
        <v>28</v>
      </c>
      <c r="D1112" s="1">
        <v>50</v>
      </c>
      <c r="E1112" s="1">
        <v>0.15</v>
      </c>
      <c r="F1112" s="1" t="s">
        <v>1</v>
      </c>
      <c r="G1112" s="122">
        <v>34285.07</v>
      </c>
      <c r="H1112" s="123">
        <v>2.3900000000000001E-2</v>
      </c>
      <c r="I1112" s="124">
        <v>3600.64</v>
      </c>
      <c r="J1112" s="125">
        <v>0</v>
      </c>
      <c r="K1112" s="127">
        <f>IF(Model_dem!$G1112="---","---",(Model_dem!$G1112/L1112)-1)</f>
        <v>3.0480954250165393E-2</v>
      </c>
      <c r="L1112" s="77">
        <f>IF(AND(Model_dem!$B1112=0,Model_dem!$D1112=0),Model_dem!$G1112,L1111)</f>
        <v>33270.94</v>
      </c>
      <c r="M1112" s="78" t="str">
        <f t="shared" si="17"/>
        <v>Cardinality-constrained</v>
      </c>
      <c r="N1112" s="22"/>
    </row>
    <row r="1113" spans="1:14" x14ac:dyDescent="0.3">
      <c r="A1113" t="s">
        <v>24</v>
      </c>
      <c r="B1113" s="1">
        <v>1</v>
      </c>
      <c r="C1113" s="1" t="s">
        <v>28</v>
      </c>
      <c r="D1113" s="1">
        <v>50</v>
      </c>
      <c r="E1113" s="1">
        <v>0.2</v>
      </c>
      <c r="F1113" s="1" t="s">
        <v>1</v>
      </c>
      <c r="G1113" s="122">
        <v>38771.53</v>
      </c>
      <c r="H1113" s="123">
        <v>0.1353</v>
      </c>
      <c r="I1113" s="124">
        <v>3811.22</v>
      </c>
      <c r="J1113" s="125">
        <v>0</v>
      </c>
      <c r="K1113" s="127">
        <f>IF(Model_dem!$G1113="---","---",(Model_dem!$G1113/L1113)-1)</f>
        <v>0.16532715937692166</v>
      </c>
      <c r="L1113" s="77">
        <f>IF(AND(Model_dem!$B1113=0,Model_dem!$D1113=0),Model_dem!$G1113,L1112)</f>
        <v>33270.94</v>
      </c>
      <c r="M1113" s="78" t="str">
        <f t="shared" si="17"/>
        <v>Cardinality-constrained</v>
      </c>
      <c r="N1113" s="22"/>
    </row>
    <row r="1114" spans="1:14" x14ac:dyDescent="0.3">
      <c r="A1114" t="s">
        <v>24</v>
      </c>
      <c r="B1114" s="1">
        <v>2</v>
      </c>
      <c r="C1114" s="1" t="s">
        <v>29</v>
      </c>
      <c r="D1114" s="1">
        <v>5</v>
      </c>
      <c r="E1114" s="1">
        <v>0.05</v>
      </c>
      <c r="F1114" s="1" t="s">
        <v>0</v>
      </c>
      <c r="G1114" s="122">
        <v>33302.86</v>
      </c>
      <c r="H1114" s="123">
        <v>0</v>
      </c>
      <c r="I1114" s="124">
        <v>1233.21</v>
      </c>
      <c r="J1114" s="125">
        <v>0.83599999999999997</v>
      </c>
      <c r="K1114" s="127">
        <f>IF(Model_dem!$G1114="---","---",(Model_dem!$G1114/L1114)-1)</f>
        <v>9.5939579705284217E-4</v>
      </c>
      <c r="L1114" s="77">
        <f>IF(AND(Model_dem!$B1114=0,Model_dem!$D1114=0),Model_dem!$G1114,L1113)</f>
        <v>33270.94</v>
      </c>
      <c r="M1114" s="78" t="str">
        <f t="shared" si="17"/>
        <v>Knapsack</v>
      </c>
      <c r="N1114" s="22"/>
    </row>
    <row r="1115" spans="1:14" x14ac:dyDescent="0.3">
      <c r="A1115" t="s">
        <v>24</v>
      </c>
      <c r="B1115" s="1">
        <v>2</v>
      </c>
      <c r="C1115" s="1" t="s">
        <v>29</v>
      </c>
      <c r="D1115" s="1">
        <v>5</v>
      </c>
      <c r="E1115" s="1">
        <v>0.1</v>
      </c>
      <c r="F1115" s="1" t="s">
        <v>0</v>
      </c>
      <c r="G1115" s="122">
        <v>33365.980000000003</v>
      </c>
      <c r="H1115" s="123">
        <v>0</v>
      </c>
      <c r="I1115" s="124">
        <v>2656.62</v>
      </c>
      <c r="J1115" s="125">
        <v>0.98</v>
      </c>
      <c r="K1115" s="127">
        <f>IF(Model_dem!$G1115="---","---",(Model_dem!$G1115/L1115)-1)</f>
        <v>2.8565468844583553E-3</v>
      </c>
      <c r="L1115" s="77">
        <f>IF(AND(Model_dem!$B1115=0,Model_dem!$D1115=0),Model_dem!$G1115,L1114)</f>
        <v>33270.94</v>
      </c>
      <c r="M1115" s="78" t="str">
        <f t="shared" si="17"/>
        <v>Knapsack</v>
      </c>
      <c r="N1115" s="22"/>
    </row>
    <row r="1116" spans="1:14" x14ac:dyDescent="0.3">
      <c r="A1116" t="s">
        <v>24</v>
      </c>
      <c r="B1116" s="1">
        <v>2</v>
      </c>
      <c r="C1116" s="1" t="s">
        <v>29</v>
      </c>
      <c r="D1116" s="1">
        <v>5</v>
      </c>
      <c r="E1116" s="1">
        <v>0.15</v>
      </c>
      <c r="F1116" s="1" t="s">
        <v>0</v>
      </c>
      <c r="G1116" s="122">
        <v>33365.980000000003</v>
      </c>
      <c r="H1116" s="123">
        <v>0</v>
      </c>
      <c r="I1116" s="124">
        <v>1621.8</v>
      </c>
      <c r="J1116" s="125">
        <v>1</v>
      </c>
      <c r="K1116" s="127">
        <f>IF(Model_dem!$G1116="---","---",(Model_dem!$G1116/L1116)-1)</f>
        <v>2.8565468844583553E-3</v>
      </c>
      <c r="L1116" s="77">
        <f>IF(AND(Model_dem!$B1116=0,Model_dem!$D1116=0),Model_dem!$G1116,L1115)</f>
        <v>33270.94</v>
      </c>
      <c r="M1116" s="78" t="str">
        <f t="shared" si="17"/>
        <v>Knapsack</v>
      </c>
      <c r="N1116" s="22"/>
    </row>
    <row r="1117" spans="1:14" x14ac:dyDescent="0.3">
      <c r="A1117" t="s">
        <v>24</v>
      </c>
      <c r="B1117" s="1">
        <v>2</v>
      </c>
      <c r="C1117" s="1" t="s">
        <v>29</v>
      </c>
      <c r="D1117" s="1">
        <v>5</v>
      </c>
      <c r="E1117" s="1">
        <v>0.2</v>
      </c>
      <c r="F1117" s="1" t="s">
        <v>0</v>
      </c>
      <c r="G1117" s="122">
        <v>33433.57</v>
      </c>
      <c r="H1117" s="123">
        <v>0</v>
      </c>
      <c r="I1117" s="124">
        <v>1810.59</v>
      </c>
      <c r="J1117" s="125">
        <v>0.99299999999999999</v>
      </c>
      <c r="K1117" s="127">
        <f>IF(Model_dem!$G1117="---","---",(Model_dem!$G1117/L1117)-1)</f>
        <v>4.8880494509622174E-3</v>
      </c>
      <c r="L1117" s="77">
        <f>IF(AND(Model_dem!$B1117=0,Model_dem!$D1117=0),Model_dem!$G1117,L1116)</f>
        <v>33270.94</v>
      </c>
      <c r="M1117" s="78" t="str">
        <f t="shared" si="17"/>
        <v>Knapsack</v>
      </c>
      <c r="N1117" s="22"/>
    </row>
    <row r="1118" spans="1:14" x14ac:dyDescent="0.3">
      <c r="A1118" t="s">
        <v>24</v>
      </c>
      <c r="B1118" s="1">
        <v>2</v>
      </c>
      <c r="C1118" s="1" t="s">
        <v>29</v>
      </c>
      <c r="D1118" s="1">
        <v>10</v>
      </c>
      <c r="E1118" s="1">
        <v>0.05</v>
      </c>
      <c r="F1118" s="1" t="s">
        <v>0</v>
      </c>
      <c r="G1118" s="122">
        <v>33361.51</v>
      </c>
      <c r="H1118" s="123">
        <v>0</v>
      </c>
      <c r="I1118" s="124">
        <v>1272.43</v>
      </c>
      <c r="J1118" s="125">
        <v>0.374</v>
      </c>
      <c r="K1118" s="127">
        <f>IF(Model_dem!$G1118="---","---",(Model_dem!$G1118/L1118)-1)</f>
        <v>2.7221954053597841E-3</v>
      </c>
      <c r="L1118" s="77">
        <f>IF(AND(Model_dem!$B1118=0,Model_dem!$D1118=0),Model_dem!$G1118,L1117)</f>
        <v>33270.94</v>
      </c>
      <c r="M1118" s="78" t="str">
        <f t="shared" si="17"/>
        <v>Knapsack</v>
      </c>
      <c r="N1118" s="22"/>
    </row>
    <row r="1119" spans="1:14" x14ac:dyDescent="0.3">
      <c r="A1119" t="s">
        <v>24</v>
      </c>
      <c r="B1119" s="1">
        <v>2</v>
      </c>
      <c r="C1119" s="1" t="s">
        <v>29</v>
      </c>
      <c r="D1119" s="1">
        <v>10</v>
      </c>
      <c r="E1119" s="1">
        <v>0.1</v>
      </c>
      <c r="F1119" s="1" t="s">
        <v>0</v>
      </c>
      <c r="G1119" s="122">
        <v>33433.57</v>
      </c>
      <c r="H1119" s="123">
        <v>0</v>
      </c>
      <c r="I1119" s="124">
        <v>3171.18</v>
      </c>
      <c r="J1119" s="125">
        <v>0.72699999999999998</v>
      </c>
      <c r="K1119" s="127">
        <f>IF(Model_dem!$G1119="---","---",(Model_dem!$G1119/L1119)-1)</f>
        <v>4.8880494509622174E-3</v>
      </c>
      <c r="L1119" s="77">
        <f>IF(AND(Model_dem!$B1119=0,Model_dem!$D1119=0),Model_dem!$G1119,L1118)</f>
        <v>33270.94</v>
      </c>
      <c r="M1119" s="78" t="str">
        <f t="shared" si="17"/>
        <v>Knapsack</v>
      </c>
      <c r="N1119" s="22"/>
    </row>
    <row r="1120" spans="1:14" x14ac:dyDescent="0.3">
      <c r="A1120" t="s">
        <v>24</v>
      </c>
      <c r="B1120" s="1">
        <v>2</v>
      </c>
      <c r="C1120" s="1" t="s">
        <v>29</v>
      </c>
      <c r="D1120" s="1">
        <v>10</v>
      </c>
      <c r="E1120" s="1">
        <v>0.15</v>
      </c>
      <c r="F1120" s="1" t="s">
        <v>0</v>
      </c>
      <c r="G1120" s="122">
        <v>33531.410000000003</v>
      </c>
      <c r="H1120" s="123">
        <v>0</v>
      </c>
      <c r="I1120" s="124">
        <v>2276.62</v>
      </c>
      <c r="J1120" s="125">
        <v>0.75</v>
      </c>
      <c r="K1120" s="127">
        <f>IF(Model_dem!$G1120="---","---",(Model_dem!$G1120/L1120)-1)</f>
        <v>7.8287538614778551E-3</v>
      </c>
      <c r="L1120" s="77">
        <f>IF(AND(Model_dem!$B1120=0,Model_dem!$D1120=0),Model_dem!$G1120,L1119)</f>
        <v>33270.94</v>
      </c>
      <c r="M1120" s="78" t="str">
        <f t="shared" si="17"/>
        <v>Knapsack</v>
      </c>
      <c r="N1120" s="22"/>
    </row>
    <row r="1121" spans="1:14" x14ac:dyDescent="0.3">
      <c r="A1121" t="s">
        <v>24</v>
      </c>
      <c r="B1121" s="1">
        <v>2</v>
      </c>
      <c r="C1121" s="1" t="s">
        <v>29</v>
      </c>
      <c r="D1121" s="1">
        <v>10</v>
      </c>
      <c r="E1121" s="1">
        <v>0.2</v>
      </c>
      <c r="F1121" s="1" t="s">
        <v>0</v>
      </c>
      <c r="G1121" s="122">
        <v>33671.449999999997</v>
      </c>
      <c r="H1121" s="123">
        <v>0</v>
      </c>
      <c r="I1121" s="124">
        <v>2166.62</v>
      </c>
      <c r="J1121" s="125">
        <v>0.96799999999999997</v>
      </c>
      <c r="K1121" s="127">
        <f>IF(Model_dem!$G1121="---","---",(Model_dem!$G1121/L1121)-1)</f>
        <v>1.2037832414713678E-2</v>
      </c>
      <c r="L1121" s="77">
        <f>IF(AND(Model_dem!$B1121=0,Model_dem!$D1121=0),Model_dem!$G1121,L1120)</f>
        <v>33270.94</v>
      </c>
      <c r="M1121" s="78" t="str">
        <f t="shared" si="17"/>
        <v>Knapsack</v>
      </c>
      <c r="N1121" s="22"/>
    </row>
    <row r="1122" spans="1:14" x14ac:dyDescent="0.3">
      <c r="A1122" t="s">
        <v>24</v>
      </c>
      <c r="B1122" s="1">
        <v>2</v>
      </c>
      <c r="C1122" s="1" t="s">
        <v>29</v>
      </c>
      <c r="D1122" s="1">
        <v>25</v>
      </c>
      <c r="E1122" s="1">
        <v>0.05</v>
      </c>
      <c r="F1122" s="1" t="s">
        <v>0</v>
      </c>
      <c r="G1122" s="122">
        <v>33470.71</v>
      </c>
      <c r="H1122" s="123">
        <v>0</v>
      </c>
      <c r="I1122" s="124">
        <v>2263.9699999999998</v>
      </c>
      <c r="J1122" s="125">
        <v>0</v>
      </c>
      <c r="K1122" s="127">
        <f>IF(Model_dem!$G1122="---","---",(Model_dem!$G1122/L1122)-1)</f>
        <v>6.0043389215933551E-3</v>
      </c>
      <c r="L1122" s="77">
        <f>IF(AND(Model_dem!$B1122=0,Model_dem!$D1122=0),Model_dem!$G1122,L1121)</f>
        <v>33270.94</v>
      </c>
      <c r="M1122" s="78" t="str">
        <f t="shared" si="17"/>
        <v>Knapsack</v>
      </c>
      <c r="N1122" s="22"/>
    </row>
    <row r="1123" spans="1:14" x14ac:dyDescent="0.3">
      <c r="A1123" t="s">
        <v>24</v>
      </c>
      <c r="B1123" s="1">
        <v>2</v>
      </c>
      <c r="C1123" s="1" t="s">
        <v>29</v>
      </c>
      <c r="D1123" s="1">
        <v>25</v>
      </c>
      <c r="E1123" s="1">
        <v>0.1</v>
      </c>
      <c r="F1123" s="1" t="s">
        <v>0</v>
      </c>
      <c r="G1123" s="122">
        <v>33638.980000000003</v>
      </c>
      <c r="H1123" s="123">
        <v>0</v>
      </c>
      <c r="I1123" s="124">
        <v>3593.37</v>
      </c>
      <c r="J1123" s="125">
        <v>0</v>
      </c>
      <c r="K1123" s="127">
        <f>IF(Model_dem!$G1123="---","---",(Model_dem!$G1123/L1123)-1)</f>
        <v>1.1061905675042505E-2</v>
      </c>
      <c r="L1123" s="77">
        <f>IF(AND(Model_dem!$B1123=0,Model_dem!$D1123=0),Model_dem!$G1123,L1122)</f>
        <v>33270.94</v>
      </c>
      <c r="M1123" s="78" t="str">
        <f t="shared" si="17"/>
        <v>Knapsack</v>
      </c>
      <c r="N1123" s="22"/>
    </row>
    <row r="1124" spans="1:14" x14ac:dyDescent="0.3">
      <c r="A1124" t="s">
        <v>24</v>
      </c>
      <c r="B1124" s="1">
        <v>2</v>
      </c>
      <c r="C1124" s="1" t="s">
        <v>29</v>
      </c>
      <c r="D1124" s="1">
        <v>25</v>
      </c>
      <c r="E1124" s="1">
        <v>0.15</v>
      </c>
      <c r="F1124" s="1" t="s">
        <v>0</v>
      </c>
      <c r="G1124" s="122">
        <v>33843.53</v>
      </c>
      <c r="H1124" s="123">
        <v>0</v>
      </c>
      <c r="I1124" s="124">
        <v>2342.48</v>
      </c>
      <c r="J1124" s="125">
        <v>0</v>
      </c>
      <c r="K1124" s="127">
        <f>IF(Model_dem!$G1124="---","---",(Model_dem!$G1124/L1124)-1)</f>
        <v>1.7209913516119446E-2</v>
      </c>
      <c r="L1124" s="77">
        <f>IF(AND(Model_dem!$B1124=0,Model_dem!$D1124=0),Model_dem!$G1124,L1123)</f>
        <v>33270.94</v>
      </c>
      <c r="M1124" s="78" t="str">
        <f t="shared" si="17"/>
        <v>Knapsack</v>
      </c>
      <c r="N1124" s="22"/>
    </row>
    <row r="1125" spans="1:14" x14ac:dyDescent="0.3">
      <c r="A1125" t="s">
        <v>24</v>
      </c>
      <c r="B1125" s="1">
        <v>2</v>
      </c>
      <c r="C1125" s="1" t="s">
        <v>29</v>
      </c>
      <c r="D1125" s="1">
        <v>25</v>
      </c>
      <c r="E1125" s="1">
        <v>0.2</v>
      </c>
      <c r="F1125" s="1" t="s">
        <v>1</v>
      </c>
      <c r="G1125" s="122">
        <v>34183.33</v>
      </c>
      <c r="H1125" s="123">
        <v>4.7999999999999996E-3</v>
      </c>
      <c r="I1125" s="124">
        <v>3680.87</v>
      </c>
      <c r="J1125" s="125">
        <v>0</v>
      </c>
      <c r="K1125" s="127">
        <f>IF(Model_dem!$G1125="---","---",(Model_dem!$G1125/L1125)-1)</f>
        <v>2.742303042835581E-2</v>
      </c>
      <c r="L1125" s="77">
        <f>IF(AND(Model_dem!$B1125=0,Model_dem!$D1125=0),Model_dem!$G1125,L1124)</f>
        <v>33270.94</v>
      </c>
      <c r="M1125" s="78" t="str">
        <f t="shared" si="17"/>
        <v>Knapsack</v>
      </c>
      <c r="N1125" s="22"/>
    </row>
    <row r="1126" spans="1:14" x14ac:dyDescent="0.3">
      <c r="A1126" t="s">
        <v>24</v>
      </c>
      <c r="B1126" s="1">
        <v>2</v>
      </c>
      <c r="C1126" s="1" t="s">
        <v>29</v>
      </c>
      <c r="D1126" s="1">
        <v>50</v>
      </c>
      <c r="E1126" s="1">
        <v>0.05</v>
      </c>
      <c r="F1126" s="1" t="s">
        <v>0</v>
      </c>
      <c r="G1126" s="122">
        <v>33480.6</v>
      </c>
      <c r="H1126" s="123">
        <v>0</v>
      </c>
      <c r="I1126" s="124">
        <v>2982.12</v>
      </c>
      <c r="J1126" s="125">
        <v>0</v>
      </c>
      <c r="K1126" s="127">
        <f>IF(Model_dem!$G1126="---","---",(Model_dem!$G1126/L1126)-1)</f>
        <v>6.3015953261313928E-3</v>
      </c>
      <c r="L1126" s="77">
        <f>IF(AND(Model_dem!$B1126=0,Model_dem!$D1126=0),Model_dem!$G1126,L1125)</f>
        <v>33270.94</v>
      </c>
      <c r="M1126" s="78" t="str">
        <f t="shared" si="17"/>
        <v>Knapsack</v>
      </c>
      <c r="N1126" s="22"/>
    </row>
    <row r="1127" spans="1:14" x14ac:dyDescent="0.3">
      <c r="A1127" t="s">
        <v>24</v>
      </c>
      <c r="B1127" s="1">
        <v>2</v>
      </c>
      <c r="C1127" s="1" t="s">
        <v>29</v>
      </c>
      <c r="D1127" s="1">
        <v>50</v>
      </c>
      <c r="E1127" s="1">
        <v>0.1</v>
      </c>
      <c r="F1127" s="1" t="s">
        <v>1</v>
      </c>
      <c r="G1127" s="122">
        <v>33673.5</v>
      </c>
      <c r="H1127" s="123">
        <v>4.1999999999999997E-3</v>
      </c>
      <c r="I1127" s="124">
        <v>3600.3</v>
      </c>
      <c r="J1127" s="125">
        <v>0</v>
      </c>
      <c r="K1127" s="127">
        <f>IF(Model_dem!$G1127="---","---",(Model_dem!$G1127/L1127)-1)</f>
        <v>1.2099447746291458E-2</v>
      </c>
      <c r="L1127" s="77">
        <f>IF(AND(Model_dem!$B1127=0,Model_dem!$D1127=0),Model_dem!$G1127,L1126)</f>
        <v>33270.94</v>
      </c>
      <c r="M1127" s="78" t="str">
        <f t="shared" si="17"/>
        <v>Knapsack</v>
      </c>
      <c r="N1127" s="22"/>
    </row>
    <row r="1128" spans="1:14" x14ac:dyDescent="0.3">
      <c r="A1128" t="s">
        <v>24</v>
      </c>
      <c r="B1128" s="1">
        <v>2</v>
      </c>
      <c r="C1128" s="1" t="s">
        <v>29</v>
      </c>
      <c r="D1128" s="1">
        <v>50</v>
      </c>
      <c r="E1128" s="1">
        <v>0.15</v>
      </c>
      <c r="F1128" s="1" t="s">
        <v>1</v>
      </c>
      <c r="G1128" s="122">
        <v>40735.120000000003</v>
      </c>
      <c r="H1128" s="123">
        <v>0.17489999999999997</v>
      </c>
      <c r="I1128" s="124">
        <v>3804.72</v>
      </c>
      <c r="J1128" s="125">
        <v>0</v>
      </c>
      <c r="K1128" s="127">
        <f>IF(Model_dem!$G1128="---","---",(Model_dem!$G1128/L1128)-1)</f>
        <v>0.22434532958792275</v>
      </c>
      <c r="L1128" s="77">
        <f>IF(AND(Model_dem!$B1128=0,Model_dem!$D1128=0),Model_dem!$G1128,L1127)</f>
        <v>33270.94</v>
      </c>
      <c r="M1128" s="78" t="str">
        <f t="shared" si="17"/>
        <v>Knapsack</v>
      </c>
      <c r="N1128" s="22"/>
    </row>
    <row r="1129" spans="1:14" x14ac:dyDescent="0.3">
      <c r="A1129" t="s">
        <v>24</v>
      </c>
      <c r="B1129" s="1">
        <v>2</v>
      </c>
      <c r="C1129" s="1" t="s">
        <v>29</v>
      </c>
      <c r="D1129" s="1">
        <v>50</v>
      </c>
      <c r="E1129" s="1">
        <v>0.2</v>
      </c>
      <c r="F1129" s="1" t="s">
        <v>0</v>
      </c>
      <c r="G1129" s="122">
        <v>34122.67</v>
      </c>
      <c r="H1129" s="123">
        <v>0</v>
      </c>
      <c r="I1129" s="124">
        <v>2970</v>
      </c>
      <c r="J1129" s="125">
        <v>0</v>
      </c>
      <c r="K1129" s="127">
        <f>IF(Model_dem!$G1129="---","---",(Model_dem!$G1129/L1129)-1)</f>
        <v>2.5599817738843456E-2</v>
      </c>
      <c r="L1129" s="77">
        <f>IF(AND(Model_dem!$B1129=0,Model_dem!$D1129=0),Model_dem!$G1129,L1128)</f>
        <v>33270.94</v>
      </c>
      <c r="M1129" s="78" t="str">
        <f t="shared" si="17"/>
        <v>Knapsack</v>
      </c>
      <c r="N1129" s="22"/>
    </row>
    <row r="1130" spans="1:14" hidden="1" x14ac:dyDescent="0.3">
      <c r="A1130" t="s">
        <v>24</v>
      </c>
      <c r="B1130" s="1">
        <v>3</v>
      </c>
      <c r="C1130" s="1" t="s">
        <v>1930</v>
      </c>
      <c r="D1130" s="1">
        <v>0</v>
      </c>
      <c r="E1130" s="1">
        <v>0.05</v>
      </c>
      <c r="F1130" s="1" t="s">
        <v>0</v>
      </c>
      <c r="G1130" s="1">
        <v>33638.980000000003</v>
      </c>
      <c r="H1130" s="75">
        <v>0</v>
      </c>
      <c r="I1130" s="1">
        <v>922.5</v>
      </c>
      <c r="J1130" s="76">
        <v>0</v>
      </c>
      <c r="K1130" s="113">
        <f>IF(Model_dem!$G1130="---","---",(Model_dem!$G1130/L1130)-1)</f>
        <v>1.1061905675042505E-2</v>
      </c>
      <c r="L1130" s="77">
        <f>IF(AND(Model_dem!$B1130=0,Model_dem!$D1130=0),Model_dem!$G1130,L1129)</f>
        <v>33270.94</v>
      </c>
      <c r="M1130" s="78" t="str">
        <f t="shared" si="17"/>
        <v>Factor Model</v>
      </c>
      <c r="N1130" s="22"/>
    </row>
    <row r="1131" spans="1:14" hidden="1" x14ac:dyDescent="0.3">
      <c r="A1131" t="s">
        <v>24</v>
      </c>
      <c r="B1131" s="1">
        <v>3</v>
      </c>
      <c r="C1131" s="1" t="s">
        <v>1930</v>
      </c>
      <c r="D1131" s="1">
        <v>0</v>
      </c>
      <c r="E1131" s="1">
        <v>0.1</v>
      </c>
      <c r="F1131" s="1" t="s">
        <v>1</v>
      </c>
      <c r="G1131" s="1">
        <v>34122.67</v>
      </c>
      <c r="H1131" s="75">
        <v>8.0000000000000004E-4</v>
      </c>
      <c r="I1131" s="1">
        <v>3625.69</v>
      </c>
      <c r="J1131" s="76">
        <v>0</v>
      </c>
      <c r="K1131" s="113">
        <f>IF(Model_dem!$G1131="---","---",(Model_dem!$G1131/L1131)-1)</f>
        <v>2.5599817738843456E-2</v>
      </c>
      <c r="L1131" s="77">
        <f>IF(AND(Model_dem!$B1131=0,Model_dem!$D1131=0),Model_dem!$G1131,L1130)</f>
        <v>33270.94</v>
      </c>
      <c r="M1131" s="78" t="str">
        <f t="shared" si="17"/>
        <v>Factor Model</v>
      </c>
      <c r="N1131" s="22"/>
    </row>
    <row r="1132" spans="1:14" hidden="1" x14ac:dyDescent="0.3">
      <c r="A1132" t="s">
        <v>24</v>
      </c>
      <c r="B1132" s="1">
        <v>3</v>
      </c>
      <c r="C1132" s="1" t="s">
        <v>1930</v>
      </c>
      <c r="D1132" s="1">
        <v>0</v>
      </c>
      <c r="E1132" s="1">
        <v>0.15</v>
      </c>
      <c r="F1132" s="1" t="s">
        <v>4</v>
      </c>
      <c r="G1132" s="1" t="s">
        <v>3</v>
      </c>
      <c r="H1132" s="75" t="s">
        <v>3</v>
      </c>
      <c r="I1132" s="1">
        <v>33.909999999999997</v>
      </c>
      <c r="J1132" s="1"/>
      <c r="K1132" s="113" t="str">
        <f>IF(Model_dem!$G1132="---","---",(Model_dem!$G1132/L1132)-1)</f>
        <v>---</v>
      </c>
      <c r="L1132" s="77">
        <f>IF(AND(Model_dem!$B1132=0,Model_dem!$D1132=0),Model_dem!$G1132,L1131)</f>
        <v>33270.94</v>
      </c>
      <c r="M1132" s="78" t="str">
        <f t="shared" si="17"/>
        <v>Factor Model</v>
      </c>
      <c r="N1132" s="22"/>
    </row>
    <row r="1133" spans="1:14" hidden="1" x14ac:dyDescent="0.3">
      <c r="A1133" t="s">
        <v>24</v>
      </c>
      <c r="B1133" s="1">
        <v>3</v>
      </c>
      <c r="C1133" s="1" t="s">
        <v>1930</v>
      </c>
      <c r="D1133" s="1">
        <v>0</v>
      </c>
      <c r="E1133" s="1">
        <v>0.2</v>
      </c>
      <c r="F1133" s="1" t="s">
        <v>4</v>
      </c>
      <c r="G1133" s="1" t="s">
        <v>3</v>
      </c>
      <c r="H1133" s="75" t="s">
        <v>3</v>
      </c>
      <c r="I1133" s="1">
        <v>19.760000000000002</v>
      </c>
      <c r="J1133" s="1"/>
      <c r="K1133" s="113" t="str">
        <f>IF(Model_dem!$G1133="---","---",(Model_dem!$G1133/L1133)-1)</f>
        <v>---</v>
      </c>
      <c r="L1133" s="77">
        <f>IF(AND(Model_dem!$B1133=0,Model_dem!$D1133=0),Model_dem!$G1133,L1132)</f>
        <v>33270.94</v>
      </c>
      <c r="M1133" s="78" t="str">
        <f t="shared" si="17"/>
        <v>Factor Model</v>
      </c>
      <c r="N1133" s="22"/>
    </row>
    <row r="1134" spans="1:14" hidden="1" x14ac:dyDescent="0.3">
      <c r="A1134" t="s">
        <v>24</v>
      </c>
      <c r="B1134" s="1">
        <v>3</v>
      </c>
      <c r="C1134" s="1" t="s">
        <v>1930</v>
      </c>
      <c r="D1134" s="1">
        <v>10</v>
      </c>
      <c r="E1134" s="1">
        <v>0.05</v>
      </c>
      <c r="F1134" s="1" t="s">
        <v>0</v>
      </c>
      <c r="G1134" s="1">
        <v>33638.980000000003</v>
      </c>
      <c r="H1134" s="75">
        <v>0</v>
      </c>
      <c r="I1134" s="1">
        <v>1163.75</v>
      </c>
      <c r="J1134" s="76">
        <v>0</v>
      </c>
      <c r="K1134" s="113">
        <f>IF(Model_dem!$G1134="---","---",(Model_dem!$G1134/L1134)-1)</f>
        <v>1.1061905675042505E-2</v>
      </c>
      <c r="L1134" s="77">
        <f>IF(AND(Model_dem!$B1134=0,Model_dem!$D1134=0),Model_dem!$G1134,L1133)</f>
        <v>33270.94</v>
      </c>
      <c r="M1134" s="78" t="str">
        <f t="shared" si="17"/>
        <v>Factor Model</v>
      </c>
      <c r="N1134" s="22"/>
    </row>
    <row r="1135" spans="1:14" hidden="1" x14ac:dyDescent="0.3">
      <c r="A1135" t="s">
        <v>24</v>
      </c>
      <c r="B1135" s="1">
        <v>3</v>
      </c>
      <c r="C1135" s="1" t="s">
        <v>1930</v>
      </c>
      <c r="D1135" s="1">
        <v>10</v>
      </c>
      <c r="E1135" s="1">
        <v>0.1</v>
      </c>
      <c r="F1135" s="1" t="s">
        <v>0</v>
      </c>
      <c r="G1135" s="1">
        <v>34122.67</v>
      </c>
      <c r="H1135" s="75">
        <v>0</v>
      </c>
      <c r="I1135" s="1">
        <v>2555.84</v>
      </c>
      <c r="J1135" s="76">
        <v>0</v>
      </c>
      <c r="K1135" s="113">
        <f>IF(Model_dem!$G1135="---","---",(Model_dem!$G1135/L1135)-1)</f>
        <v>2.5599817738843456E-2</v>
      </c>
      <c r="L1135" s="77">
        <f>IF(AND(Model_dem!$B1135=0,Model_dem!$D1135=0),Model_dem!$G1135,L1134)</f>
        <v>33270.94</v>
      </c>
      <c r="M1135" s="78" t="str">
        <f t="shared" si="17"/>
        <v>Factor Model</v>
      </c>
      <c r="N1135" s="22"/>
    </row>
    <row r="1136" spans="1:14" hidden="1" x14ac:dyDescent="0.3">
      <c r="A1136" t="s">
        <v>24</v>
      </c>
      <c r="B1136" s="1">
        <v>3</v>
      </c>
      <c r="C1136" s="1" t="s">
        <v>1930</v>
      </c>
      <c r="D1136" s="1">
        <v>10</v>
      </c>
      <c r="E1136" s="1">
        <v>0.15</v>
      </c>
      <c r="F1136" s="1" t="s">
        <v>4</v>
      </c>
      <c r="G1136" s="1" t="s">
        <v>3</v>
      </c>
      <c r="H1136" s="75" t="s">
        <v>3</v>
      </c>
      <c r="I1136" s="1">
        <v>20.97</v>
      </c>
      <c r="J1136" s="1"/>
      <c r="K1136" s="113" t="str">
        <f>IF(Model_dem!$G1136="---","---",(Model_dem!$G1136/L1136)-1)</f>
        <v>---</v>
      </c>
      <c r="L1136" s="77">
        <f>IF(AND(Model_dem!$B1136=0,Model_dem!$D1136=0),Model_dem!$G1136,L1135)</f>
        <v>33270.94</v>
      </c>
      <c r="M1136" s="78" t="str">
        <f t="shared" si="17"/>
        <v>Factor Model</v>
      </c>
      <c r="N1136" s="22"/>
    </row>
    <row r="1137" spans="1:14" hidden="1" x14ac:dyDescent="0.3">
      <c r="A1137" t="s">
        <v>24</v>
      </c>
      <c r="B1137" s="1">
        <v>3</v>
      </c>
      <c r="C1137" s="1" t="s">
        <v>1930</v>
      </c>
      <c r="D1137" s="1">
        <v>10</v>
      </c>
      <c r="E1137" s="1">
        <v>0.2</v>
      </c>
      <c r="F1137" s="1" t="s">
        <v>4</v>
      </c>
      <c r="G1137" s="1" t="s">
        <v>3</v>
      </c>
      <c r="H1137" s="75" t="s">
        <v>3</v>
      </c>
      <c r="I1137" s="1">
        <v>23.63</v>
      </c>
      <c r="J1137" s="1"/>
      <c r="K1137" s="113" t="str">
        <f>IF(Model_dem!$G1137="---","---",(Model_dem!$G1137/L1137)-1)</f>
        <v>---</v>
      </c>
      <c r="L1137" s="77">
        <f>IF(AND(Model_dem!$B1137=0,Model_dem!$D1137=0),Model_dem!$G1137,L1136)</f>
        <v>33270.94</v>
      </c>
      <c r="M1137" s="78" t="str">
        <f t="shared" si="17"/>
        <v>Factor Model</v>
      </c>
      <c r="N1137" s="22"/>
    </row>
    <row r="1138" spans="1:14" hidden="1" x14ac:dyDescent="0.3">
      <c r="A1138" t="s">
        <v>24</v>
      </c>
      <c r="B1138" s="1">
        <v>3</v>
      </c>
      <c r="C1138" s="1" t="s">
        <v>1930</v>
      </c>
      <c r="D1138" s="1">
        <v>25</v>
      </c>
      <c r="E1138" s="1">
        <v>0.05</v>
      </c>
      <c r="F1138" s="1" t="s">
        <v>0</v>
      </c>
      <c r="G1138" s="1">
        <v>33638.980000000003</v>
      </c>
      <c r="H1138" s="75">
        <v>0</v>
      </c>
      <c r="I1138" s="1">
        <v>1645.72</v>
      </c>
      <c r="J1138" s="76">
        <v>0</v>
      </c>
      <c r="K1138" s="113">
        <f>IF(Model_dem!$G1138="---","---",(Model_dem!$G1138/L1138)-1)</f>
        <v>1.1061905675042505E-2</v>
      </c>
      <c r="L1138" s="77">
        <f>IF(AND(Model_dem!$B1138=0,Model_dem!$D1138=0),Model_dem!$G1138,L1137)</f>
        <v>33270.94</v>
      </c>
      <c r="M1138" s="78" t="str">
        <f t="shared" si="17"/>
        <v>Factor Model</v>
      </c>
      <c r="N1138" s="22"/>
    </row>
    <row r="1139" spans="1:14" hidden="1" x14ac:dyDescent="0.3">
      <c r="A1139" t="s">
        <v>24</v>
      </c>
      <c r="B1139" s="1">
        <v>3</v>
      </c>
      <c r="C1139" s="1" t="s">
        <v>1930</v>
      </c>
      <c r="D1139" s="1">
        <v>25</v>
      </c>
      <c r="E1139" s="1">
        <v>0.1</v>
      </c>
      <c r="F1139" s="1" t="s">
        <v>0</v>
      </c>
      <c r="G1139" s="1">
        <v>34122.67</v>
      </c>
      <c r="H1139" s="75">
        <v>0</v>
      </c>
      <c r="I1139" s="1">
        <v>594.52</v>
      </c>
      <c r="J1139" s="76">
        <v>0</v>
      </c>
      <c r="K1139" s="113">
        <f>IF(Model_dem!$G1139="---","---",(Model_dem!$G1139/L1139)-1)</f>
        <v>2.5599817738843456E-2</v>
      </c>
      <c r="L1139" s="77">
        <f>IF(AND(Model_dem!$B1139=0,Model_dem!$D1139=0),Model_dem!$G1139,L1138)</f>
        <v>33270.94</v>
      </c>
      <c r="M1139" s="78" t="str">
        <f t="shared" si="17"/>
        <v>Factor Model</v>
      </c>
      <c r="N1139" s="22"/>
    </row>
    <row r="1140" spans="1:14" hidden="1" x14ac:dyDescent="0.3">
      <c r="A1140" t="s">
        <v>24</v>
      </c>
      <c r="B1140" s="1">
        <v>3</v>
      </c>
      <c r="C1140" s="1" t="s">
        <v>1930</v>
      </c>
      <c r="D1140" s="1">
        <v>25</v>
      </c>
      <c r="E1140" s="1">
        <v>0.15</v>
      </c>
      <c r="F1140" s="1" t="s">
        <v>4</v>
      </c>
      <c r="G1140" s="1" t="s">
        <v>3</v>
      </c>
      <c r="H1140" s="75" t="s">
        <v>3</v>
      </c>
      <c r="I1140" s="1">
        <v>20.420000000000002</v>
      </c>
      <c r="J1140" s="1"/>
      <c r="K1140" s="113" t="str">
        <f>IF(Model_dem!$G1140="---","---",(Model_dem!$G1140/L1140)-1)</f>
        <v>---</v>
      </c>
      <c r="L1140" s="77">
        <f>IF(AND(Model_dem!$B1140=0,Model_dem!$D1140=0),Model_dem!$G1140,L1139)</f>
        <v>33270.94</v>
      </c>
      <c r="M1140" s="78" t="str">
        <f t="shared" si="17"/>
        <v>Factor Model</v>
      </c>
      <c r="N1140" s="22"/>
    </row>
    <row r="1141" spans="1:14" hidden="1" x14ac:dyDescent="0.3">
      <c r="A1141" t="s">
        <v>24</v>
      </c>
      <c r="B1141" s="1">
        <v>3</v>
      </c>
      <c r="C1141" s="1" t="s">
        <v>1930</v>
      </c>
      <c r="D1141" s="1">
        <v>25</v>
      </c>
      <c r="E1141" s="1">
        <v>0.2</v>
      </c>
      <c r="F1141" s="1" t="s">
        <v>4</v>
      </c>
      <c r="G1141" s="1" t="s">
        <v>3</v>
      </c>
      <c r="H1141" s="75" t="s">
        <v>3</v>
      </c>
      <c r="I1141" s="1">
        <v>19.36</v>
      </c>
      <c r="J1141" s="1"/>
      <c r="K1141" s="113" t="str">
        <f>IF(Model_dem!$G1141="---","---",(Model_dem!$G1141/L1141)-1)</f>
        <v>---</v>
      </c>
      <c r="L1141" s="77">
        <f>IF(AND(Model_dem!$B1141=0,Model_dem!$D1141=0),Model_dem!$G1141,L1140)</f>
        <v>33270.94</v>
      </c>
      <c r="M1141" s="78" t="str">
        <f t="shared" si="17"/>
        <v>Factor Model</v>
      </c>
      <c r="N1141" s="22"/>
    </row>
    <row r="1142" spans="1:14" hidden="1" x14ac:dyDescent="0.3">
      <c r="A1142" t="s">
        <v>24</v>
      </c>
      <c r="B1142" s="1">
        <v>3</v>
      </c>
      <c r="C1142" s="1" t="s">
        <v>1930</v>
      </c>
      <c r="D1142" s="1">
        <v>50</v>
      </c>
      <c r="E1142" s="1">
        <v>0.05</v>
      </c>
      <c r="F1142" s="1" t="s">
        <v>0</v>
      </c>
      <c r="G1142" s="1">
        <v>33638.980000000003</v>
      </c>
      <c r="H1142" s="75">
        <v>0</v>
      </c>
      <c r="I1142" s="1">
        <v>253.42</v>
      </c>
      <c r="J1142" s="76">
        <v>0</v>
      </c>
      <c r="K1142" s="113">
        <f>IF(Model_dem!$G1142="---","---",(Model_dem!$G1142/L1142)-1)</f>
        <v>1.1061905675042505E-2</v>
      </c>
      <c r="L1142" s="77">
        <f>IF(AND(Model_dem!$B1142=0,Model_dem!$D1142=0),Model_dem!$G1142,L1141)</f>
        <v>33270.94</v>
      </c>
      <c r="M1142" s="78" t="str">
        <f t="shared" si="17"/>
        <v>Factor Model</v>
      </c>
      <c r="N1142" s="22"/>
    </row>
    <row r="1143" spans="1:14" hidden="1" x14ac:dyDescent="0.3">
      <c r="A1143" t="s">
        <v>24</v>
      </c>
      <c r="B1143" s="1">
        <v>3</v>
      </c>
      <c r="C1143" s="1" t="s">
        <v>1930</v>
      </c>
      <c r="D1143" s="1">
        <v>50</v>
      </c>
      <c r="E1143" s="1">
        <v>0.1</v>
      </c>
      <c r="F1143" s="1" t="s">
        <v>0</v>
      </c>
      <c r="G1143" s="1">
        <v>34122.67</v>
      </c>
      <c r="H1143" s="75">
        <v>0</v>
      </c>
      <c r="I1143" s="1">
        <v>1296.76</v>
      </c>
      <c r="J1143" s="76">
        <v>0</v>
      </c>
      <c r="K1143" s="113">
        <f>IF(Model_dem!$G1143="---","---",(Model_dem!$G1143/L1143)-1)</f>
        <v>2.5599817738843456E-2</v>
      </c>
      <c r="L1143" s="77">
        <f>IF(AND(Model_dem!$B1143=0,Model_dem!$D1143=0),Model_dem!$G1143,L1142)</f>
        <v>33270.94</v>
      </c>
      <c r="M1143" s="78" t="str">
        <f t="shared" si="17"/>
        <v>Factor Model</v>
      </c>
      <c r="N1143" s="22"/>
    </row>
    <row r="1144" spans="1:14" hidden="1" x14ac:dyDescent="0.3">
      <c r="A1144" t="s">
        <v>24</v>
      </c>
      <c r="B1144" s="1">
        <v>3</v>
      </c>
      <c r="C1144" s="1" t="s">
        <v>1930</v>
      </c>
      <c r="D1144" s="1">
        <v>50</v>
      </c>
      <c r="E1144" s="1">
        <v>0.15</v>
      </c>
      <c r="F1144" s="1" t="s">
        <v>4</v>
      </c>
      <c r="G1144" s="1" t="s">
        <v>3</v>
      </c>
      <c r="H1144" s="75" t="s">
        <v>3</v>
      </c>
      <c r="I1144" s="1">
        <v>22.45</v>
      </c>
      <c r="J1144" s="1"/>
      <c r="K1144" s="113" t="str">
        <f>IF(Model_dem!$G1144="---","---",(Model_dem!$G1144/L1144)-1)</f>
        <v>---</v>
      </c>
      <c r="L1144" s="77">
        <f>IF(AND(Model_dem!$B1144=0,Model_dem!$D1144=0),Model_dem!$G1144,L1143)</f>
        <v>33270.94</v>
      </c>
      <c r="M1144" s="78" t="str">
        <f t="shared" si="17"/>
        <v>Factor Model</v>
      </c>
      <c r="N1144" s="22"/>
    </row>
    <row r="1145" spans="1:14" hidden="1" x14ac:dyDescent="0.3">
      <c r="A1145" t="s">
        <v>24</v>
      </c>
      <c r="B1145" s="1">
        <v>3</v>
      </c>
      <c r="C1145" s="1" t="s">
        <v>1930</v>
      </c>
      <c r="D1145" s="1">
        <v>50</v>
      </c>
      <c r="E1145" s="1">
        <v>0.2</v>
      </c>
      <c r="F1145" s="1" t="s">
        <v>4</v>
      </c>
      <c r="G1145" s="1" t="s">
        <v>3</v>
      </c>
      <c r="H1145" s="75" t="s">
        <v>3</v>
      </c>
      <c r="I1145" s="1">
        <v>20.49</v>
      </c>
      <c r="J1145" s="1"/>
      <c r="K1145" s="113" t="str">
        <f>IF(Model_dem!$G1145="---","---",(Model_dem!$G1145/L1145)-1)</f>
        <v>---</v>
      </c>
      <c r="L1145" s="77">
        <f>IF(AND(Model_dem!$B1145=0,Model_dem!$D1145=0),Model_dem!$G1145,L1144)</f>
        <v>33270.94</v>
      </c>
      <c r="M1145" s="78" t="str">
        <f t="shared" si="17"/>
        <v>Factor Model</v>
      </c>
      <c r="N1145" s="22"/>
    </row>
    <row r="1146" spans="1:14" x14ac:dyDescent="0.3">
      <c r="A1146" t="s">
        <v>22</v>
      </c>
      <c r="B1146" s="1">
        <v>0</v>
      </c>
      <c r="C1146" s="1" t="s">
        <v>27</v>
      </c>
      <c r="D1146" s="1">
        <v>0</v>
      </c>
      <c r="E1146" s="1">
        <v>0.05</v>
      </c>
      <c r="F1146" s="1" t="s">
        <v>0</v>
      </c>
      <c r="G1146" s="122">
        <v>45335.16</v>
      </c>
      <c r="H1146" s="123">
        <v>0</v>
      </c>
      <c r="I1146" s="124">
        <v>1917.96</v>
      </c>
      <c r="J1146" s="125">
        <v>1</v>
      </c>
      <c r="K1146" s="127">
        <f>IF(Model_dem!$G1146="---","---",(Model_dem!$G1146/L1146)-1)</f>
        <v>0</v>
      </c>
      <c r="L1146" s="77">
        <f>IF(AND(Model_dem!$B1146=0,Model_dem!$D1146=0),Model_dem!$G1146,L1145)</f>
        <v>45335.16</v>
      </c>
      <c r="M1146" s="78" t="str">
        <f t="shared" si="17"/>
        <v>Deterministic</v>
      </c>
      <c r="N1146" s="22"/>
    </row>
    <row r="1147" spans="1:14" x14ac:dyDescent="0.3">
      <c r="A1147" t="s">
        <v>22</v>
      </c>
      <c r="B1147" s="1">
        <v>0</v>
      </c>
      <c r="C1147" s="1" t="s">
        <v>27</v>
      </c>
      <c r="D1147" s="1">
        <v>0</v>
      </c>
      <c r="E1147" s="1">
        <v>0.1</v>
      </c>
      <c r="F1147" s="1" t="s">
        <v>0</v>
      </c>
      <c r="G1147" s="122">
        <v>45335.16</v>
      </c>
      <c r="H1147" s="123">
        <v>0</v>
      </c>
      <c r="I1147" s="124">
        <v>2346.2399999999998</v>
      </c>
      <c r="J1147" s="125">
        <v>1</v>
      </c>
      <c r="K1147" s="127">
        <f>IF(Model_dem!$G1147="---","---",(Model_dem!$G1147/L1147)-1)</f>
        <v>0</v>
      </c>
      <c r="L1147" s="77">
        <f>IF(AND(Model_dem!$B1147=0,Model_dem!$D1147=0),Model_dem!$G1147,L1146)</f>
        <v>45335.16</v>
      </c>
      <c r="M1147" s="78" t="str">
        <f t="shared" si="17"/>
        <v>Deterministic</v>
      </c>
      <c r="N1147" s="22"/>
    </row>
    <row r="1148" spans="1:14" x14ac:dyDescent="0.3">
      <c r="A1148" t="s">
        <v>22</v>
      </c>
      <c r="B1148" s="1">
        <v>0</v>
      </c>
      <c r="C1148" s="1" t="s">
        <v>27</v>
      </c>
      <c r="D1148" s="1">
        <v>0</v>
      </c>
      <c r="E1148" s="1">
        <v>0.15</v>
      </c>
      <c r="F1148" s="1" t="s">
        <v>0</v>
      </c>
      <c r="G1148" s="122">
        <v>45335.16</v>
      </c>
      <c r="H1148" s="123">
        <v>0</v>
      </c>
      <c r="I1148" s="124">
        <v>1900.21</v>
      </c>
      <c r="J1148" s="125">
        <v>1</v>
      </c>
      <c r="K1148" s="127">
        <f>IF(Model_dem!$G1148="---","---",(Model_dem!$G1148/L1148)-1)</f>
        <v>0</v>
      </c>
      <c r="L1148" s="77">
        <f>IF(AND(Model_dem!$B1148=0,Model_dem!$D1148=0),Model_dem!$G1148,L1147)</f>
        <v>45335.16</v>
      </c>
      <c r="M1148" s="78" t="str">
        <f t="shared" si="17"/>
        <v>Deterministic</v>
      </c>
      <c r="N1148" s="22"/>
    </row>
    <row r="1149" spans="1:14" x14ac:dyDescent="0.3">
      <c r="A1149" t="s">
        <v>22</v>
      </c>
      <c r="B1149" s="1">
        <v>0</v>
      </c>
      <c r="C1149" s="1" t="s">
        <v>27</v>
      </c>
      <c r="D1149" s="1">
        <v>0</v>
      </c>
      <c r="E1149" s="1">
        <v>0.2</v>
      </c>
      <c r="F1149" s="1" t="s">
        <v>0</v>
      </c>
      <c r="G1149" s="122">
        <v>45335.16</v>
      </c>
      <c r="H1149" s="123">
        <v>0</v>
      </c>
      <c r="I1149" s="124">
        <v>2172.35</v>
      </c>
      <c r="J1149" s="125">
        <v>1</v>
      </c>
      <c r="K1149" s="127">
        <f>IF(Model_dem!$G1149="---","---",(Model_dem!$G1149/L1149)-1)</f>
        <v>0</v>
      </c>
      <c r="L1149" s="77">
        <f>IF(AND(Model_dem!$B1149=0,Model_dem!$D1149=0),Model_dem!$G1149,L1148)</f>
        <v>45335.16</v>
      </c>
      <c r="M1149" s="78" t="str">
        <f t="shared" si="17"/>
        <v>Deterministic</v>
      </c>
      <c r="N1149" s="22"/>
    </row>
    <row r="1150" spans="1:14" x14ac:dyDescent="0.3">
      <c r="A1150" t="s">
        <v>22</v>
      </c>
      <c r="B1150" s="1">
        <v>1</v>
      </c>
      <c r="C1150" s="1" t="s">
        <v>28</v>
      </c>
      <c r="D1150" s="1">
        <v>5</v>
      </c>
      <c r="E1150" s="1">
        <v>0.05</v>
      </c>
      <c r="F1150" s="1" t="s">
        <v>0</v>
      </c>
      <c r="G1150" s="122">
        <v>45477.71</v>
      </c>
      <c r="H1150" s="123">
        <v>0</v>
      </c>
      <c r="I1150" s="124">
        <v>3125.25</v>
      </c>
      <c r="J1150" s="125">
        <v>0.68</v>
      </c>
      <c r="K1150" s="127">
        <f>IF(Model_dem!$G1150="---","---",(Model_dem!$G1150/L1150)-1)</f>
        <v>3.1443585949624264E-3</v>
      </c>
      <c r="L1150" s="77">
        <f>IF(AND(Model_dem!$B1150=0,Model_dem!$D1150=0),Model_dem!$G1150,L1149)</f>
        <v>45335.16</v>
      </c>
      <c r="M1150" s="78" t="str">
        <f t="shared" si="17"/>
        <v>Cardinality-constrained</v>
      </c>
      <c r="N1150" s="22"/>
    </row>
    <row r="1151" spans="1:14" x14ac:dyDescent="0.3">
      <c r="A1151" t="s">
        <v>22</v>
      </c>
      <c r="B1151" s="1">
        <v>1</v>
      </c>
      <c r="C1151" s="1" t="s">
        <v>28</v>
      </c>
      <c r="D1151" s="1">
        <v>5</v>
      </c>
      <c r="E1151" s="1">
        <v>0.1</v>
      </c>
      <c r="F1151" s="1" t="s">
        <v>1</v>
      </c>
      <c r="G1151" s="122">
        <v>45744.84</v>
      </c>
      <c r="H1151" s="123">
        <v>4.7999999999999996E-3</v>
      </c>
      <c r="I1151" s="124">
        <v>3621.63</v>
      </c>
      <c r="J1151" s="125">
        <v>1</v>
      </c>
      <c r="K1151" s="127">
        <f>IF(Model_dem!$G1151="---","---",(Model_dem!$G1151/L1151)-1)</f>
        <v>9.0366946978899243E-3</v>
      </c>
      <c r="L1151" s="77">
        <f>IF(AND(Model_dem!$B1151=0,Model_dem!$D1151=0),Model_dem!$G1151,L1150)</f>
        <v>45335.16</v>
      </c>
      <c r="M1151" s="78" t="str">
        <f t="shared" si="17"/>
        <v>Cardinality-constrained</v>
      </c>
      <c r="N1151" s="22"/>
    </row>
    <row r="1152" spans="1:14" x14ac:dyDescent="0.3">
      <c r="A1152" t="s">
        <v>22</v>
      </c>
      <c r="B1152" s="1">
        <v>1</v>
      </c>
      <c r="C1152" s="1" t="s">
        <v>28</v>
      </c>
      <c r="D1152" s="1">
        <v>5</v>
      </c>
      <c r="E1152" s="1">
        <v>0.15</v>
      </c>
      <c r="F1152" s="1" t="s">
        <v>4</v>
      </c>
      <c r="G1152" s="122" t="s">
        <v>3</v>
      </c>
      <c r="H1152" s="123" t="s">
        <v>3</v>
      </c>
      <c r="I1152" s="124">
        <v>30.89</v>
      </c>
      <c r="J1152" s="122"/>
      <c r="K1152" s="127" t="str">
        <f>IF(Model_dem!$G1152="---","---",(Model_dem!$G1152/L1152)-1)</f>
        <v>---</v>
      </c>
      <c r="L1152" s="77">
        <f>IF(AND(Model_dem!$B1152=0,Model_dem!$D1152=0),Model_dem!$G1152,L1151)</f>
        <v>45335.16</v>
      </c>
      <c r="M1152" s="78" t="str">
        <f t="shared" si="17"/>
        <v>Cardinality-constrained</v>
      </c>
      <c r="N1152" s="22"/>
    </row>
    <row r="1153" spans="1:14" x14ac:dyDescent="0.3">
      <c r="A1153" t="s">
        <v>22</v>
      </c>
      <c r="B1153" s="1">
        <v>1</v>
      </c>
      <c r="C1153" s="1" t="s">
        <v>28</v>
      </c>
      <c r="D1153" s="1">
        <v>5</v>
      </c>
      <c r="E1153" s="1">
        <v>0.2</v>
      </c>
      <c r="F1153" s="1" t="s">
        <v>4</v>
      </c>
      <c r="G1153" s="122" t="s">
        <v>3</v>
      </c>
      <c r="H1153" s="123" t="s">
        <v>3</v>
      </c>
      <c r="I1153" s="124">
        <v>30.55</v>
      </c>
      <c r="J1153" s="122"/>
      <c r="K1153" s="127" t="str">
        <f>IF(Model_dem!$G1153="---","---",(Model_dem!$G1153/L1153)-1)</f>
        <v>---</v>
      </c>
      <c r="L1153" s="77">
        <f>IF(AND(Model_dem!$B1153=0,Model_dem!$D1153=0),Model_dem!$G1153,L1152)</f>
        <v>45335.16</v>
      </c>
      <c r="M1153" s="78" t="str">
        <f t="shared" si="17"/>
        <v>Cardinality-constrained</v>
      </c>
      <c r="N1153" s="22"/>
    </row>
    <row r="1154" spans="1:14" x14ac:dyDescent="0.3">
      <c r="A1154" t="s">
        <v>22</v>
      </c>
      <c r="B1154" s="1">
        <v>1</v>
      </c>
      <c r="C1154" s="1" t="s">
        <v>28</v>
      </c>
      <c r="D1154" s="1">
        <v>10</v>
      </c>
      <c r="E1154" s="1">
        <v>0.05</v>
      </c>
      <c r="F1154" s="1" t="s">
        <v>1</v>
      </c>
      <c r="G1154" s="122">
        <v>45560.7</v>
      </c>
      <c r="H1154" s="123">
        <v>3.0000000000000001E-3</v>
      </c>
      <c r="I1154" s="124">
        <v>3640.95</v>
      </c>
      <c r="J1154" s="125">
        <v>0.65300000000000002</v>
      </c>
      <c r="K1154" s="127">
        <f>IF(Model_dem!$G1154="---","---",(Model_dem!$G1154/L1154)-1)</f>
        <v>4.9749465977397822E-3</v>
      </c>
      <c r="L1154" s="77">
        <f>IF(AND(Model_dem!$B1154=0,Model_dem!$D1154=0),Model_dem!$G1154,L1153)</f>
        <v>45335.16</v>
      </c>
      <c r="M1154" s="78" t="str">
        <f t="shared" si="17"/>
        <v>Cardinality-constrained</v>
      </c>
      <c r="N1154" s="22"/>
    </row>
    <row r="1155" spans="1:14" x14ac:dyDescent="0.3">
      <c r="A1155" t="s">
        <v>22</v>
      </c>
      <c r="B1155" s="1">
        <v>1</v>
      </c>
      <c r="C1155" s="1" t="s">
        <v>28</v>
      </c>
      <c r="D1155" s="1">
        <v>10</v>
      </c>
      <c r="E1155" s="1">
        <v>0.1</v>
      </c>
      <c r="F1155" s="1" t="s">
        <v>1</v>
      </c>
      <c r="G1155" s="122">
        <v>52323.519999999997</v>
      </c>
      <c r="H1155" s="123">
        <v>0.1376</v>
      </c>
      <c r="I1155" s="124">
        <v>3600.05</v>
      </c>
      <c r="J1155" s="125">
        <v>1.4999999999999999E-2</v>
      </c>
      <c r="K1155" s="127">
        <f>IF(Model_dem!$G1155="---","---",(Model_dem!$G1155/L1155)-1)</f>
        <v>0.15414878871057236</v>
      </c>
      <c r="L1155" s="77">
        <f>IF(AND(Model_dem!$B1155=0,Model_dem!$D1155=0),Model_dem!$G1155,L1154)</f>
        <v>45335.16</v>
      </c>
      <c r="M1155" s="78" t="str">
        <f t="shared" ref="M1155:M1218" si="18">IF(B1155=0,"Deterministic",IF(B1155=1,"Cardinality-constrained",IF(B1155=2,"Knapsack","Factor Model")))</f>
        <v>Cardinality-constrained</v>
      </c>
      <c r="N1155" s="22"/>
    </row>
    <row r="1156" spans="1:14" x14ac:dyDescent="0.3">
      <c r="A1156" t="s">
        <v>22</v>
      </c>
      <c r="B1156" s="1">
        <v>1</v>
      </c>
      <c r="C1156" s="1" t="s">
        <v>28</v>
      </c>
      <c r="D1156" s="1">
        <v>10</v>
      </c>
      <c r="E1156" s="1">
        <v>0.15</v>
      </c>
      <c r="F1156" s="1" t="s">
        <v>4</v>
      </c>
      <c r="G1156" s="122" t="s">
        <v>3</v>
      </c>
      <c r="H1156" s="123" t="s">
        <v>3</v>
      </c>
      <c r="I1156" s="124">
        <v>40.54</v>
      </c>
      <c r="J1156" s="122"/>
      <c r="K1156" s="127" t="str">
        <f>IF(Model_dem!$G1156="---","---",(Model_dem!$G1156/L1156)-1)</f>
        <v>---</v>
      </c>
      <c r="L1156" s="77">
        <f>IF(AND(Model_dem!$B1156=0,Model_dem!$D1156=0),Model_dem!$G1156,L1155)</f>
        <v>45335.16</v>
      </c>
      <c r="M1156" s="78" t="str">
        <f t="shared" si="18"/>
        <v>Cardinality-constrained</v>
      </c>
      <c r="N1156" s="22"/>
    </row>
    <row r="1157" spans="1:14" x14ac:dyDescent="0.3">
      <c r="A1157" t="s">
        <v>22</v>
      </c>
      <c r="B1157" s="1">
        <v>1</v>
      </c>
      <c r="C1157" s="1" t="s">
        <v>28</v>
      </c>
      <c r="D1157" s="1">
        <v>10</v>
      </c>
      <c r="E1157" s="1">
        <v>0.2</v>
      </c>
      <c r="F1157" s="1" t="s">
        <v>4</v>
      </c>
      <c r="G1157" s="122" t="s">
        <v>3</v>
      </c>
      <c r="H1157" s="123" t="s">
        <v>3</v>
      </c>
      <c r="I1157" s="124">
        <v>43.5</v>
      </c>
      <c r="J1157" s="122"/>
      <c r="K1157" s="127" t="str">
        <f>IF(Model_dem!$G1157="---","---",(Model_dem!$G1157/L1157)-1)</f>
        <v>---</v>
      </c>
      <c r="L1157" s="77">
        <f>IF(AND(Model_dem!$B1157=0,Model_dem!$D1157=0),Model_dem!$G1157,L1156)</f>
        <v>45335.16</v>
      </c>
      <c r="M1157" s="78" t="str">
        <f t="shared" si="18"/>
        <v>Cardinality-constrained</v>
      </c>
      <c r="N1157" s="22"/>
    </row>
    <row r="1158" spans="1:14" x14ac:dyDescent="0.3">
      <c r="A1158" t="s">
        <v>22</v>
      </c>
      <c r="B1158" s="1">
        <v>1</v>
      </c>
      <c r="C1158" s="1" t="s">
        <v>28</v>
      </c>
      <c r="D1158" s="1">
        <v>25</v>
      </c>
      <c r="E1158" s="1">
        <v>0.05</v>
      </c>
      <c r="F1158" s="1" t="s">
        <v>0</v>
      </c>
      <c r="G1158" s="122">
        <v>45536.67</v>
      </c>
      <c r="H1158" s="123">
        <v>0</v>
      </c>
      <c r="I1158" s="124">
        <v>3126.73</v>
      </c>
      <c r="J1158" s="125">
        <v>0.67200000000000004</v>
      </c>
      <c r="K1158" s="127">
        <f>IF(Model_dem!$G1158="---","---",(Model_dem!$G1158/L1158)-1)</f>
        <v>4.4448944263126844E-3</v>
      </c>
      <c r="L1158" s="77">
        <f>IF(AND(Model_dem!$B1158=0,Model_dem!$D1158=0),Model_dem!$G1158,L1157)</f>
        <v>45335.16</v>
      </c>
      <c r="M1158" s="78" t="str">
        <f t="shared" si="18"/>
        <v>Cardinality-constrained</v>
      </c>
      <c r="N1158" s="22"/>
    </row>
    <row r="1159" spans="1:14" x14ac:dyDescent="0.3">
      <c r="A1159" t="s">
        <v>22</v>
      </c>
      <c r="B1159" s="1">
        <v>1</v>
      </c>
      <c r="C1159" s="1" t="s">
        <v>28</v>
      </c>
      <c r="D1159" s="1">
        <v>25</v>
      </c>
      <c r="E1159" s="1">
        <v>0.1</v>
      </c>
      <c r="F1159" s="1" t="s">
        <v>1</v>
      </c>
      <c r="G1159" s="122">
        <v>45952.02</v>
      </c>
      <c r="H1159" s="123">
        <v>8.5000000000000006E-3</v>
      </c>
      <c r="I1159" s="124">
        <v>3624.53</v>
      </c>
      <c r="J1159" s="125">
        <v>0.66300000000000003</v>
      </c>
      <c r="K1159" s="127">
        <f>IF(Model_dem!$G1159="---","---",(Model_dem!$G1159/L1159)-1)</f>
        <v>1.3606657614090079E-2</v>
      </c>
      <c r="L1159" s="77">
        <f>IF(AND(Model_dem!$B1159=0,Model_dem!$D1159=0),Model_dem!$G1159,L1158)</f>
        <v>45335.16</v>
      </c>
      <c r="M1159" s="78" t="str">
        <f t="shared" si="18"/>
        <v>Cardinality-constrained</v>
      </c>
      <c r="N1159" s="22"/>
    </row>
    <row r="1160" spans="1:14" x14ac:dyDescent="0.3">
      <c r="A1160" t="s">
        <v>22</v>
      </c>
      <c r="B1160" s="1">
        <v>1</v>
      </c>
      <c r="C1160" s="1" t="s">
        <v>28</v>
      </c>
      <c r="D1160" s="1">
        <v>25</v>
      </c>
      <c r="E1160" s="1">
        <v>0.15</v>
      </c>
      <c r="F1160" s="1" t="s">
        <v>4</v>
      </c>
      <c r="G1160" s="122" t="s">
        <v>3</v>
      </c>
      <c r="H1160" s="123" t="s">
        <v>3</v>
      </c>
      <c r="I1160" s="124">
        <v>40.340000000000003</v>
      </c>
      <c r="J1160" s="122"/>
      <c r="K1160" s="127" t="str">
        <f>IF(Model_dem!$G1160="---","---",(Model_dem!$G1160/L1160)-1)</f>
        <v>---</v>
      </c>
      <c r="L1160" s="77">
        <f>IF(AND(Model_dem!$B1160=0,Model_dem!$D1160=0),Model_dem!$G1160,L1159)</f>
        <v>45335.16</v>
      </c>
      <c r="M1160" s="78" t="str">
        <f t="shared" si="18"/>
        <v>Cardinality-constrained</v>
      </c>
      <c r="N1160" s="22"/>
    </row>
    <row r="1161" spans="1:14" x14ac:dyDescent="0.3">
      <c r="A1161" t="s">
        <v>22</v>
      </c>
      <c r="B1161" s="1">
        <v>1</v>
      </c>
      <c r="C1161" s="1" t="s">
        <v>28</v>
      </c>
      <c r="D1161" s="1">
        <v>25</v>
      </c>
      <c r="E1161" s="1">
        <v>0.2</v>
      </c>
      <c r="F1161" s="1" t="s">
        <v>4</v>
      </c>
      <c r="G1161" s="122" t="s">
        <v>3</v>
      </c>
      <c r="H1161" s="123" t="s">
        <v>3</v>
      </c>
      <c r="I1161" s="124">
        <v>31.88</v>
      </c>
      <c r="J1161" s="122"/>
      <c r="K1161" s="127" t="str">
        <f>IF(Model_dem!$G1161="---","---",(Model_dem!$G1161/L1161)-1)</f>
        <v>---</v>
      </c>
      <c r="L1161" s="77">
        <f>IF(AND(Model_dem!$B1161=0,Model_dem!$D1161=0),Model_dem!$G1161,L1160)</f>
        <v>45335.16</v>
      </c>
      <c r="M1161" s="78" t="str">
        <f t="shared" si="18"/>
        <v>Cardinality-constrained</v>
      </c>
      <c r="N1161" s="22"/>
    </row>
    <row r="1162" spans="1:14" x14ac:dyDescent="0.3">
      <c r="A1162" t="s">
        <v>22</v>
      </c>
      <c r="B1162" s="1">
        <v>1</v>
      </c>
      <c r="C1162" s="1" t="s">
        <v>28</v>
      </c>
      <c r="D1162" s="1">
        <v>50</v>
      </c>
      <c r="E1162" s="1">
        <v>0.05</v>
      </c>
      <c r="F1162" s="1" t="s">
        <v>1</v>
      </c>
      <c r="G1162" s="122">
        <v>53435.21</v>
      </c>
      <c r="H1162" s="123">
        <v>0.15240000000000001</v>
      </c>
      <c r="I1162" s="124">
        <v>3619.63</v>
      </c>
      <c r="J1162" s="125">
        <v>7.0000000000000001E-3</v>
      </c>
      <c r="K1162" s="127">
        <f>IF(Model_dem!$G1162="---","---",(Model_dem!$G1162/L1162)-1)</f>
        <v>0.17867037416433496</v>
      </c>
      <c r="L1162" s="77">
        <f>IF(AND(Model_dem!$B1162=0,Model_dem!$D1162=0),Model_dem!$G1162,L1161)</f>
        <v>45335.16</v>
      </c>
      <c r="M1162" s="78" t="str">
        <f t="shared" si="18"/>
        <v>Cardinality-constrained</v>
      </c>
      <c r="N1162" s="22"/>
    </row>
    <row r="1163" spans="1:14" x14ac:dyDescent="0.3">
      <c r="A1163" t="s">
        <v>22</v>
      </c>
      <c r="B1163" s="1">
        <v>1</v>
      </c>
      <c r="C1163" s="1" t="s">
        <v>28</v>
      </c>
      <c r="D1163" s="1">
        <v>50</v>
      </c>
      <c r="E1163" s="1">
        <v>0.1</v>
      </c>
      <c r="F1163" s="1" t="s">
        <v>1</v>
      </c>
      <c r="G1163" s="122">
        <v>45854.71</v>
      </c>
      <c r="H1163" s="123">
        <v>1.7000000000000001E-3</v>
      </c>
      <c r="I1163" s="124">
        <v>3633</v>
      </c>
      <c r="J1163" s="125">
        <v>0</v>
      </c>
      <c r="K1163" s="127">
        <f>IF(Model_dem!$G1163="---","---",(Model_dem!$G1163/L1163)-1)</f>
        <v>1.1460199986059294E-2</v>
      </c>
      <c r="L1163" s="77">
        <f>IF(AND(Model_dem!$B1163=0,Model_dem!$D1163=0),Model_dem!$G1163,L1162)</f>
        <v>45335.16</v>
      </c>
      <c r="M1163" s="78" t="str">
        <f t="shared" si="18"/>
        <v>Cardinality-constrained</v>
      </c>
      <c r="N1163" s="22"/>
    </row>
    <row r="1164" spans="1:14" x14ac:dyDescent="0.3">
      <c r="A1164" t="s">
        <v>22</v>
      </c>
      <c r="B1164" s="1">
        <v>1</v>
      </c>
      <c r="C1164" s="1" t="s">
        <v>28</v>
      </c>
      <c r="D1164" s="1">
        <v>50</v>
      </c>
      <c r="E1164" s="1">
        <v>0.15</v>
      </c>
      <c r="F1164" s="1" t="s">
        <v>4</v>
      </c>
      <c r="G1164" s="122" t="s">
        <v>3</v>
      </c>
      <c r="H1164" s="123" t="s">
        <v>3</v>
      </c>
      <c r="I1164" s="124">
        <v>32.32</v>
      </c>
      <c r="J1164" s="122"/>
      <c r="K1164" s="127" t="str">
        <f>IF(Model_dem!$G1164="---","---",(Model_dem!$G1164/L1164)-1)</f>
        <v>---</v>
      </c>
      <c r="L1164" s="77">
        <f>IF(AND(Model_dem!$B1164=0,Model_dem!$D1164=0),Model_dem!$G1164,L1163)</f>
        <v>45335.16</v>
      </c>
      <c r="M1164" s="78" t="str">
        <f t="shared" si="18"/>
        <v>Cardinality-constrained</v>
      </c>
      <c r="N1164" s="22"/>
    </row>
    <row r="1165" spans="1:14" x14ac:dyDescent="0.3">
      <c r="A1165" t="s">
        <v>22</v>
      </c>
      <c r="B1165" s="1">
        <v>1</v>
      </c>
      <c r="C1165" s="1" t="s">
        <v>28</v>
      </c>
      <c r="D1165" s="1">
        <v>50</v>
      </c>
      <c r="E1165" s="1">
        <v>0.2</v>
      </c>
      <c r="F1165" s="1" t="s">
        <v>4</v>
      </c>
      <c r="G1165" s="122" t="s">
        <v>3</v>
      </c>
      <c r="H1165" s="123" t="s">
        <v>3</v>
      </c>
      <c r="I1165" s="124">
        <v>33.520000000000003</v>
      </c>
      <c r="J1165" s="122"/>
      <c r="K1165" s="127" t="str">
        <f>IF(Model_dem!$G1165="---","---",(Model_dem!$G1165/L1165)-1)</f>
        <v>---</v>
      </c>
      <c r="L1165" s="77">
        <f>IF(AND(Model_dem!$B1165=0,Model_dem!$D1165=0),Model_dem!$G1165,L1164)</f>
        <v>45335.16</v>
      </c>
      <c r="M1165" s="78" t="str">
        <f t="shared" si="18"/>
        <v>Cardinality-constrained</v>
      </c>
      <c r="N1165" s="22"/>
    </row>
    <row r="1166" spans="1:14" x14ac:dyDescent="0.3">
      <c r="A1166" t="s">
        <v>22</v>
      </c>
      <c r="B1166" s="1">
        <v>2</v>
      </c>
      <c r="C1166" s="1" t="s">
        <v>29</v>
      </c>
      <c r="D1166" s="1">
        <v>5</v>
      </c>
      <c r="E1166" s="1">
        <v>0.05</v>
      </c>
      <c r="F1166" s="1" t="s">
        <v>1</v>
      </c>
      <c r="G1166" s="122">
        <v>50537.08</v>
      </c>
      <c r="H1166" s="123">
        <v>0.12570000000000001</v>
      </c>
      <c r="I1166" s="124">
        <v>3646.01</v>
      </c>
      <c r="J1166" s="125">
        <v>0.99199999999999999</v>
      </c>
      <c r="K1166" s="127">
        <f>IF(Model_dem!$G1166="---","---",(Model_dem!$G1166/L1166)-1)</f>
        <v>0.11474361180152437</v>
      </c>
      <c r="L1166" s="77">
        <f>IF(AND(Model_dem!$B1166=0,Model_dem!$D1166=0),Model_dem!$G1166,L1165)</f>
        <v>45335.16</v>
      </c>
      <c r="M1166" s="78" t="str">
        <f t="shared" si="18"/>
        <v>Knapsack</v>
      </c>
      <c r="N1166" s="22"/>
    </row>
    <row r="1167" spans="1:14" x14ac:dyDescent="0.3">
      <c r="A1167" t="s">
        <v>22</v>
      </c>
      <c r="B1167" s="1">
        <v>2</v>
      </c>
      <c r="C1167" s="1" t="s">
        <v>29</v>
      </c>
      <c r="D1167" s="1">
        <v>5</v>
      </c>
      <c r="E1167" s="1">
        <v>0.1</v>
      </c>
      <c r="F1167" s="1" t="s">
        <v>0</v>
      </c>
      <c r="G1167" s="122">
        <v>45488.43</v>
      </c>
      <c r="H1167" s="123">
        <v>0</v>
      </c>
      <c r="I1167" s="124">
        <v>3173.86</v>
      </c>
      <c r="J1167" s="125">
        <v>0.91800000000000004</v>
      </c>
      <c r="K1167" s="127">
        <f>IF(Model_dem!$G1167="---","---",(Model_dem!$G1167/L1167)-1)</f>
        <v>3.3808196552078673E-3</v>
      </c>
      <c r="L1167" s="77">
        <f>IF(AND(Model_dem!$B1167=0,Model_dem!$D1167=0),Model_dem!$G1167,L1166)</f>
        <v>45335.16</v>
      </c>
      <c r="M1167" s="78" t="str">
        <f t="shared" si="18"/>
        <v>Knapsack</v>
      </c>
      <c r="N1167" s="22"/>
    </row>
    <row r="1168" spans="1:14" x14ac:dyDescent="0.3">
      <c r="A1168" t="s">
        <v>22</v>
      </c>
      <c r="B1168" s="1">
        <v>2</v>
      </c>
      <c r="C1168" s="1" t="s">
        <v>29</v>
      </c>
      <c r="D1168" s="1">
        <v>5</v>
      </c>
      <c r="E1168" s="1">
        <v>0.15</v>
      </c>
      <c r="F1168" s="1" t="s">
        <v>1</v>
      </c>
      <c r="G1168" s="122">
        <v>46067.74</v>
      </c>
      <c r="H1168" s="123">
        <v>1.5100000000000001E-2</v>
      </c>
      <c r="I1168" s="124">
        <v>3641.34</v>
      </c>
      <c r="J1168" s="125">
        <v>0.999</v>
      </c>
      <c r="K1168" s="127">
        <f>IF(Model_dem!$G1168="---","---",(Model_dem!$G1168/L1168)-1)</f>
        <v>1.6159201820397096E-2</v>
      </c>
      <c r="L1168" s="77">
        <f>IF(AND(Model_dem!$B1168=0,Model_dem!$D1168=0),Model_dem!$G1168,L1167)</f>
        <v>45335.16</v>
      </c>
      <c r="M1168" s="78" t="str">
        <f t="shared" si="18"/>
        <v>Knapsack</v>
      </c>
      <c r="N1168" s="22"/>
    </row>
    <row r="1169" spans="1:14" x14ac:dyDescent="0.3">
      <c r="A1169" t="s">
        <v>22</v>
      </c>
      <c r="B1169" s="1">
        <v>2</v>
      </c>
      <c r="C1169" s="1" t="s">
        <v>29</v>
      </c>
      <c r="D1169" s="1">
        <v>5</v>
      </c>
      <c r="E1169" s="1">
        <v>0.2</v>
      </c>
      <c r="F1169" s="1" t="s">
        <v>1</v>
      </c>
      <c r="G1169" s="122">
        <v>45950.93</v>
      </c>
      <c r="H1169" s="123">
        <v>1.06E-2</v>
      </c>
      <c r="I1169" s="124">
        <v>3831.25</v>
      </c>
      <c r="J1169" s="125">
        <v>0.96899999999999997</v>
      </c>
      <c r="K1169" s="127">
        <f>IF(Model_dem!$G1169="---","---",(Model_dem!$G1169/L1169)-1)</f>
        <v>1.3582614465240672E-2</v>
      </c>
      <c r="L1169" s="77">
        <f>IF(AND(Model_dem!$B1169=0,Model_dem!$D1169=0),Model_dem!$G1169,L1168)</f>
        <v>45335.16</v>
      </c>
      <c r="M1169" s="78" t="str">
        <f t="shared" si="18"/>
        <v>Knapsack</v>
      </c>
      <c r="N1169" s="22"/>
    </row>
    <row r="1170" spans="1:14" x14ac:dyDescent="0.3">
      <c r="A1170" t="s">
        <v>22</v>
      </c>
      <c r="B1170" s="1">
        <v>2</v>
      </c>
      <c r="C1170" s="1" t="s">
        <v>29</v>
      </c>
      <c r="D1170" s="1">
        <v>10</v>
      </c>
      <c r="E1170" s="1">
        <v>0.05</v>
      </c>
      <c r="F1170" s="1" t="s">
        <v>0</v>
      </c>
      <c r="G1170" s="122">
        <v>45488.43</v>
      </c>
      <c r="H1170" s="123">
        <v>0</v>
      </c>
      <c r="I1170" s="124">
        <v>2709.54</v>
      </c>
      <c r="J1170" s="125">
        <v>0.11799999999999999</v>
      </c>
      <c r="K1170" s="127">
        <f>IF(Model_dem!$G1170="---","---",(Model_dem!$G1170/L1170)-1)</f>
        <v>3.3808196552078673E-3</v>
      </c>
      <c r="L1170" s="77">
        <f>IF(AND(Model_dem!$B1170=0,Model_dem!$D1170=0),Model_dem!$G1170,L1169)</f>
        <v>45335.16</v>
      </c>
      <c r="M1170" s="78" t="str">
        <f t="shared" si="18"/>
        <v>Knapsack</v>
      </c>
      <c r="N1170" s="22"/>
    </row>
    <row r="1171" spans="1:14" x14ac:dyDescent="0.3">
      <c r="A1171" t="s">
        <v>22</v>
      </c>
      <c r="B1171" s="1">
        <v>2</v>
      </c>
      <c r="C1171" s="1" t="s">
        <v>29</v>
      </c>
      <c r="D1171" s="1">
        <v>10</v>
      </c>
      <c r="E1171" s="1">
        <v>0.1</v>
      </c>
      <c r="F1171" s="1" t="s">
        <v>1</v>
      </c>
      <c r="G1171" s="122">
        <v>45797.73</v>
      </c>
      <c r="H1171" s="123">
        <v>7.8000000000000005E-3</v>
      </c>
      <c r="I1171" s="124">
        <v>3784.71</v>
      </c>
      <c r="J1171" s="125">
        <v>0.36699999999999999</v>
      </c>
      <c r="K1171" s="127">
        <f>IF(Model_dem!$G1171="---","---",(Model_dem!$G1171/L1171)-1)</f>
        <v>1.0203338865463429E-2</v>
      </c>
      <c r="L1171" s="77">
        <f>IF(AND(Model_dem!$B1171=0,Model_dem!$D1171=0),Model_dem!$G1171,L1170)</f>
        <v>45335.16</v>
      </c>
      <c r="M1171" s="78" t="str">
        <f t="shared" si="18"/>
        <v>Knapsack</v>
      </c>
      <c r="N1171" s="22"/>
    </row>
    <row r="1172" spans="1:14" x14ac:dyDescent="0.3">
      <c r="A1172" t="s">
        <v>22</v>
      </c>
      <c r="B1172" s="1">
        <v>2</v>
      </c>
      <c r="C1172" s="1" t="s">
        <v>29</v>
      </c>
      <c r="D1172" s="1">
        <v>10</v>
      </c>
      <c r="E1172" s="1">
        <v>0.15</v>
      </c>
      <c r="F1172" s="1" t="s">
        <v>2</v>
      </c>
      <c r="G1172" s="122" t="s">
        <v>3</v>
      </c>
      <c r="H1172" s="123" t="s">
        <v>3</v>
      </c>
      <c r="I1172" s="124" t="s">
        <v>3</v>
      </c>
      <c r="J1172" s="122" t="s">
        <v>3</v>
      </c>
      <c r="K1172" s="127" t="str">
        <f>IF(Model_dem!$G1172="---","---",(Model_dem!$G1172/L1172)-1)</f>
        <v>---</v>
      </c>
      <c r="L1172" s="77">
        <f>IF(AND(Model_dem!$B1172=0,Model_dem!$D1172=0),Model_dem!$G1172,L1171)</f>
        <v>45335.16</v>
      </c>
      <c r="M1172" s="78" t="str">
        <f t="shared" si="18"/>
        <v>Knapsack</v>
      </c>
      <c r="N1172" s="22"/>
    </row>
    <row r="1173" spans="1:14" x14ac:dyDescent="0.3">
      <c r="A1173" t="s">
        <v>22</v>
      </c>
      <c r="B1173" s="1">
        <v>2</v>
      </c>
      <c r="C1173" s="1" t="s">
        <v>29</v>
      </c>
      <c r="D1173" s="1">
        <v>10</v>
      </c>
      <c r="E1173" s="1">
        <v>0.2</v>
      </c>
      <c r="F1173" s="1" t="s">
        <v>1</v>
      </c>
      <c r="G1173" s="122">
        <v>48927.73</v>
      </c>
      <c r="H1173" s="123">
        <v>6.6199999999999995E-2</v>
      </c>
      <c r="I1173" s="124">
        <v>3642.5</v>
      </c>
      <c r="J1173" s="125">
        <v>0.65700000000000003</v>
      </c>
      <c r="K1173" s="127">
        <f>IF(Model_dem!$G1173="---","---",(Model_dem!$G1173/L1173)-1)</f>
        <v>7.9244674552819472E-2</v>
      </c>
      <c r="L1173" s="77">
        <f>IF(AND(Model_dem!$B1173=0,Model_dem!$D1173=0),Model_dem!$G1173,L1172)</f>
        <v>45335.16</v>
      </c>
      <c r="M1173" s="78" t="str">
        <f t="shared" si="18"/>
        <v>Knapsack</v>
      </c>
      <c r="N1173" s="22"/>
    </row>
    <row r="1174" spans="1:14" x14ac:dyDescent="0.3">
      <c r="A1174" t="s">
        <v>22</v>
      </c>
      <c r="B1174" s="1">
        <v>2</v>
      </c>
      <c r="C1174" s="1" t="s">
        <v>29</v>
      </c>
      <c r="D1174" s="1">
        <v>25</v>
      </c>
      <c r="E1174" s="1">
        <v>0.05</v>
      </c>
      <c r="F1174" s="1" t="s">
        <v>1</v>
      </c>
      <c r="G1174" s="122">
        <v>46025.64</v>
      </c>
      <c r="H1174" s="123">
        <v>1.72E-2</v>
      </c>
      <c r="I1174" s="124">
        <v>3634.18</v>
      </c>
      <c r="J1174" s="125">
        <v>0</v>
      </c>
      <c r="K1174" s="127">
        <f>IF(Model_dem!$G1174="---","---",(Model_dem!$G1174/L1174)-1)</f>
        <v>1.52305627685001E-2</v>
      </c>
      <c r="L1174" s="77">
        <f>IF(AND(Model_dem!$B1174=0,Model_dem!$D1174=0),Model_dem!$G1174,L1173)</f>
        <v>45335.16</v>
      </c>
      <c r="M1174" s="78" t="str">
        <f t="shared" si="18"/>
        <v>Knapsack</v>
      </c>
      <c r="N1174" s="22"/>
    </row>
    <row r="1175" spans="1:14" x14ac:dyDescent="0.3">
      <c r="A1175" t="s">
        <v>22</v>
      </c>
      <c r="B1175" s="1">
        <v>2</v>
      </c>
      <c r="C1175" s="1" t="s">
        <v>29</v>
      </c>
      <c r="D1175" s="1">
        <v>25</v>
      </c>
      <c r="E1175" s="1">
        <v>0.1</v>
      </c>
      <c r="F1175" s="1" t="s">
        <v>0</v>
      </c>
      <c r="G1175" s="122">
        <v>45870.35</v>
      </c>
      <c r="H1175" s="123">
        <v>0</v>
      </c>
      <c r="I1175" s="124">
        <v>2164.41</v>
      </c>
      <c r="J1175" s="125">
        <v>0</v>
      </c>
      <c r="K1175" s="127">
        <f>IF(Model_dem!$G1175="---","---",(Model_dem!$G1175/L1175)-1)</f>
        <v>1.1805186085148911E-2</v>
      </c>
      <c r="L1175" s="77">
        <f>IF(AND(Model_dem!$B1175=0,Model_dem!$D1175=0),Model_dem!$G1175,L1174)</f>
        <v>45335.16</v>
      </c>
      <c r="M1175" s="78" t="str">
        <f t="shared" si="18"/>
        <v>Knapsack</v>
      </c>
      <c r="N1175" s="22"/>
    </row>
    <row r="1176" spans="1:14" x14ac:dyDescent="0.3">
      <c r="A1176" t="s">
        <v>22</v>
      </c>
      <c r="B1176" s="1">
        <v>2</v>
      </c>
      <c r="C1176" s="1" t="s">
        <v>29</v>
      </c>
      <c r="D1176" s="1">
        <v>25</v>
      </c>
      <c r="E1176" s="1">
        <v>0.15</v>
      </c>
      <c r="F1176" s="1" t="s">
        <v>4</v>
      </c>
      <c r="G1176" s="122" t="s">
        <v>3</v>
      </c>
      <c r="H1176" s="123" t="s">
        <v>3</v>
      </c>
      <c r="I1176" s="124">
        <v>33.56</v>
      </c>
      <c r="J1176" s="122"/>
      <c r="K1176" s="127" t="str">
        <f>IF(Model_dem!$G1176="---","---",(Model_dem!$G1176/L1176)-1)</f>
        <v>---</v>
      </c>
      <c r="L1176" s="77">
        <f>IF(AND(Model_dem!$B1176=0,Model_dem!$D1176=0),Model_dem!$G1176,L1175)</f>
        <v>45335.16</v>
      </c>
      <c r="M1176" s="78" t="str">
        <f t="shared" si="18"/>
        <v>Knapsack</v>
      </c>
      <c r="N1176" s="22"/>
    </row>
    <row r="1177" spans="1:14" x14ac:dyDescent="0.3">
      <c r="A1177" t="s">
        <v>22</v>
      </c>
      <c r="B1177" s="1">
        <v>2</v>
      </c>
      <c r="C1177" s="1" t="s">
        <v>29</v>
      </c>
      <c r="D1177" s="1">
        <v>25</v>
      </c>
      <c r="E1177" s="1">
        <v>0.2</v>
      </c>
      <c r="F1177" s="1" t="s">
        <v>4</v>
      </c>
      <c r="G1177" s="122" t="s">
        <v>3</v>
      </c>
      <c r="H1177" s="123" t="s">
        <v>3</v>
      </c>
      <c r="I1177" s="124">
        <v>40.18</v>
      </c>
      <c r="J1177" s="122"/>
      <c r="K1177" s="127" t="str">
        <f>IF(Model_dem!$G1177="---","---",(Model_dem!$G1177/L1177)-1)</f>
        <v>---</v>
      </c>
      <c r="L1177" s="77">
        <f>IF(AND(Model_dem!$B1177=0,Model_dem!$D1177=0),Model_dem!$G1177,L1176)</f>
        <v>45335.16</v>
      </c>
      <c r="M1177" s="78" t="str">
        <f t="shared" si="18"/>
        <v>Knapsack</v>
      </c>
      <c r="N1177" s="22"/>
    </row>
    <row r="1178" spans="1:14" x14ac:dyDescent="0.3">
      <c r="A1178" t="s">
        <v>22</v>
      </c>
      <c r="B1178" s="1">
        <v>2</v>
      </c>
      <c r="C1178" s="1" t="s">
        <v>29</v>
      </c>
      <c r="D1178" s="1">
        <v>50</v>
      </c>
      <c r="E1178" s="1">
        <v>0.05</v>
      </c>
      <c r="F1178" s="1" t="s">
        <v>1</v>
      </c>
      <c r="G1178" s="122">
        <v>45655.39</v>
      </c>
      <c r="H1178" s="123">
        <v>3.8E-3</v>
      </c>
      <c r="I1178" s="124">
        <v>3642.83</v>
      </c>
      <c r="J1178" s="125">
        <v>0</v>
      </c>
      <c r="K1178" s="127">
        <f>IF(Model_dem!$G1178="---","---",(Model_dem!$G1178/L1178)-1)</f>
        <v>7.0636124367928765E-3</v>
      </c>
      <c r="L1178" s="77">
        <f>IF(AND(Model_dem!$B1178=0,Model_dem!$D1178=0),Model_dem!$G1178,L1177)</f>
        <v>45335.16</v>
      </c>
      <c r="M1178" s="78" t="str">
        <f t="shared" si="18"/>
        <v>Knapsack</v>
      </c>
      <c r="N1178" s="22"/>
    </row>
    <row r="1179" spans="1:14" x14ac:dyDescent="0.3">
      <c r="A1179" t="s">
        <v>22</v>
      </c>
      <c r="B1179" s="1">
        <v>2</v>
      </c>
      <c r="C1179" s="1" t="s">
        <v>29</v>
      </c>
      <c r="D1179" s="1">
        <v>50</v>
      </c>
      <c r="E1179" s="1">
        <v>0.1</v>
      </c>
      <c r="F1179" s="1" t="s">
        <v>1</v>
      </c>
      <c r="G1179" s="122">
        <v>47556.43</v>
      </c>
      <c r="H1179" s="123">
        <v>3.9399999999999998E-2</v>
      </c>
      <c r="I1179" s="124">
        <v>3610.9</v>
      </c>
      <c r="J1179" s="125">
        <v>0</v>
      </c>
      <c r="K1179" s="127">
        <f>IF(Model_dem!$G1179="---","---",(Model_dem!$G1179/L1179)-1)</f>
        <v>4.8996628665256559E-2</v>
      </c>
      <c r="L1179" s="77">
        <f>IF(AND(Model_dem!$B1179=0,Model_dem!$D1179=0),Model_dem!$G1179,L1178)</f>
        <v>45335.16</v>
      </c>
      <c r="M1179" s="78" t="str">
        <f t="shared" si="18"/>
        <v>Knapsack</v>
      </c>
      <c r="N1179" s="22"/>
    </row>
    <row r="1180" spans="1:14" x14ac:dyDescent="0.3">
      <c r="A1180" t="s">
        <v>22</v>
      </c>
      <c r="B1180" s="1">
        <v>2</v>
      </c>
      <c r="C1180" s="1" t="s">
        <v>29</v>
      </c>
      <c r="D1180" s="1">
        <v>50</v>
      </c>
      <c r="E1180" s="1">
        <v>0.15</v>
      </c>
      <c r="F1180" s="1" t="s">
        <v>4</v>
      </c>
      <c r="G1180" s="122" t="s">
        <v>3</v>
      </c>
      <c r="H1180" s="123" t="s">
        <v>3</v>
      </c>
      <c r="I1180" s="124">
        <v>40.36</v>
      </c>
      <c r="J1180" s="122"/>
      <c r="K1180" s="127" t="str">
        <f>IF(Model_dem!$G1180="---","---",(Model_dem!$G1180/L1180)-1)</f>
        <v>---</v>
      </c>
      <c r="L1180" s="77">
        <f>IF(AND(Model_dem!$B1180=0,Model_dem!$D1180=0),Model_dem!$G1180,L1179)</f>
        <v>45335.16</v>
      </c>
      <c r="M1180" s="78" t="str">
        <f t="shared" si="18"/>
        <v>Knapsack</v>
      </c>
      <c r="N1180" s="22"/>
    </row>
    <row r="1181" spans="1:14" x14ac:dyDescent="0.3">
      <c r="A1181" t="s">
        <v>22</v>
      </c>
      <c r="B1181" s="1">
        <v>2</v>
      </c>
      <c r="C1181" s="1" t="s">
        <v>29</v>
      </c>
      <c r="D1181" s="1">
        <v>50</v>
      </c>
      <c r="E1181" s="1">
        <v>0.2</v>
      </c>
      <c r="F1181" s="1" t="s">
        <v>4</v>
      </c>
      <c r="G1181" s="122" t="s">
        <v>3</v>
      </c>
      <c r="H1181" s="123" t="s">
        <v>3</v>
      </c>
      <c r="I1181" s="124">
        <v>47.12</v>
      </c>
      <c r="J1181" s="122"/>
      <c r="K1181" s="127" t="str">
        <f>IF(Model_dem!$G1181="---","---",(Model_dem!$G1181/L1181)-1)</f>
        <v>---</v>
      </c>
      <c r="L1181" s="77">
        <f>IF(AND(Model_dem!$B1181=0,Model_dem!$D1181=0),Model_dem!$G1181,L1180)</f>
        <v>45335.16</v>
      </c>
      <c r="M1181" s="78" t="str">
        <f t="shared" si="18"/>
        <v>Knapsack</v>
      </c>
      <c r="N1181" s="22"/>
    </row>
    <row r="1182" spans="1:14" hidden="1" x14ac:dyDescent="0.3">
      <c r="A1182" t="s">
        <v>22</v>
      </c>
      <c r="B1182" s="1">
        <v>3</v>
      </c>
      <c r="C1182" s="1" t="s">
        <v>1930</v>
      </c>
      <c r="D1182" s="1">
        <v>0</v>
      </c>
      <c r="E1182" s="1">
        <v>0.05</v>
      </c>
      <c r="F1182" s="1" t="s">
        <v>0</v>
      </c>
      <c r="G1182" s="1">
        <v>45870.35</v>
      </c>
      <c r="H1182" s="75">
        <v>0</v>
      </c>
      <c r="I1182" s="1">
        <v>1328.18</v>
      </c>
      <c r="J1182" s="76">
        <v>0</v>
      </c>
      <c r="K1182" s="113">
        <f>IF(Model_dem!$G1182="---","---",(Model_dem!$G1182/L1182)-1)</f>
        <v>1.1805186085148911E-2</v>
      </c>
      <c r="L1182" s="77">
        <f>IF(AND(Model_dem!$B1182=0,Model_dem!$D1182=0),Model_dem!$G1182,L1181)</f>
        <v>45335.16</v>
      </c>
      <c r="M1182" s="78" t="str">
        <f t="shared" si="18"/>
        <v>Factor Model</v>
      </c>
      <c r="N1182" s="22"/>
    </row>
    <row r="1183" spans="1:14" hidden="1" x14ac:dyDescent="0.3">
      <c r="A1183" t="s">
        <v>22</v>
      </c>
      <c r="B1183" s="1">
        <v>3</v>
      </c>
      <c r="C1183" s="1" t="s">
        <v>1930</v>
      </c>
      <c r="D1183" s="1">
        <v>0</v>
      </c>
      <c r="E1183" s="1">
        <v>0.1</v>
      </c>
      <c r="F1183" s="1" t="s">
        <v>4</v>
      </c>
      <c r="G1183" s="1" t="s">
        <v>3</v>
      </c>
      <c r="H1183" s="75" t="s">
        <v>3</v>
      </c>
      <c r="I1183" s="1">
        <v>23.62</v>
      </c>
      <c r="J1183" s="1"/>
      <c r="K1183" s="113" t="str">
        <f>IF(Model_dem!$G1183="---","---",(Model_dem!$G1183/L1183)-1)</f>
        <v>---</v>
      </c>
      <c r="L1183" s="77">
        <f>IF(AND(Model_dem!$B1183=0,Model_dem!$D1183=0),Model_dem!$G1183,L1182)</f>
        <v>45335.16</v>
      </c>
      <c r="M1183" s="78" t="str">
        <f t="shared" si="18"/>
        <v>Factor Model</v>
      </c>
      <c r="N1183" s="22"/>
    </row>
    <row r="1184" spans="1:14" hidden="1" x14ac:dyDescent="0.3">
      <c r="A1184" t="s">
        <v>22</v>
      </c>
      <c r="B1184" s="1">
        <v>3</v>
      </c>
      <c r="C1184" s="1" t="s">
        <v>1930</v>
      </c>
      <c r="D1184" s="1">
        <v>0</v>
      </c>
      <c r="E1184" s="1">
        <v>0.15</v>
      </c>
      <c r="F1184" s="1" t="s">
        <v>4</v>
      </c>
      <c r="G1184" s="1" t="s">
        <v>3</v>
      </c>
      <c r="H1184" s="75" t="s">
        <v>3</v>
      </c>
      <c r="I1184" s="1">
        <v>0.61</v>
      </c>
      <c r="J1184" s="1"/>
      <c r="K1184" s="113" t="str">
        <f>IF(Model_dem!$G1184="---","---",(Model_dem!$G1184/L1184)-1)</f>
        <v>---</v>
      </c>
      <c r="L1184" s="77">
        <f>IF(AND(Model_dem!$B1184=0,Model_dem!$D1184=0),Model_dem!$G1184,L1183)</f>
        <v>45335.16</v>
      </c>
      <c r="M1184" s="78" t="str">
        <f t="shared" si="18"/>
        <v>Factor Model</v>
      </c>
      <c r="N1184" s="22"/>
    </row>
    <row r="1185" spans="1:14" hidden="1" x14ac:dyDescent="0.3">
      <c r="A1185" t="s">
        <v>22</v>
      </c>
      <c r="B1185" s="1">
        <v>3</v>
      </c>
      <c r="C1185" s="1" t="s">
        <v>1930</v>
      </c>
      <c r="D1185" s="1">
        <v>0</v>
      </c>
      <c r="E1185" s="1">
        <v>0.2</v>
      </c>
      <c r="F1185" s="1" t="s">
        <v>4</v>
      </c>
      <c r="G1185" s="1" t="s">
        <v>3</v>
      </c>
      <c r="H1185" s="75" t="s">
        <v>3</v>
      </c>
      <c r="I1185" s="1">
        <v>0.31</v>
      </c>
      <c r="J1185" s="1"/>
      <c r="K1185" s="113" t="str">
        <f>IF(Model_dem!$G1185="---","---",(Model_dem!$G1185/L1185)-1)</f>
        <v>---</v>
      </c>
      <c r="L1185" s="77">
        <f>IF(AND(Model_dem!$B1185=0,Model_dem!$D1185=0),Model_dem!$G1185,L1184)</f>
        <v>45335.16</v>
      </c>
      <c r="M1185" s="78" t="str">
        <f t="shared" si="18"/>
        <v>Factor Model</v>
      </c>
      <c r="N1185" s="22"/>
    </row>
    <row r="1186" spans="1:14" hidden="1" x14ac:dyDescent="0.3">
      <c r="A1186" t="s">
        <v>22</v>
      </c>
      <c r="B1186" s="1">
        <v>3</v>
      </c>
      <c r="C1186" s="1" t="s">
        <v>1930</v>
      </c>
      <c r="D1186" s="1">
        <v>10</v>
      </c>
      <c r="E1186" s="1">
        <v>0.05</v>
      </c>
      <c r="F1186" s="1" t="s">
        <v>0</v>
      </c>
      <c r="G1186" s="1">
        <v>45870.35</v>
      </c>
      <c r="H1186" s="75">
        <v>0</v>
      </c>
      <c r="I1186" s="1">
        <v>897.71</v>
      </c>
      <c r="J1186" s="76">
        <v>0</v>
      </c>
      <c r="K1186" s="113">
        <f>IF(Model_dem!$G1186="---","---",(Model_dem!$G1186/L1186)-1)</f>
        <v>1.1805186085148911E-2</v>
      </c>
      <c r="L1186" s="77">
        <f>IF(AND(Model_dem!$B1186=0,Model_dem!$D1186=0),Model_dem!$G1186,L1185)</f>
        <v>45335.16</v>
      </c>
      <c r="M1186" s="78" t="str">
        <f t="shared" si="18"/>
        <v>Factor Model</v>
      </c>
      <c r="N1186" s="22"/>
    </row>
    <row r="1187" spans="1:14" hidden="1" x14ac:dyDescent="0.3">
      <c r="A1187" t="s">
        <v>22</v>
      </c>
      <c r="B1187" s="1">
        <v>3</v>
      </c>
      <c r="C1187" s="1" t="s">
        <v>1930</v>
      </c>
      <c r="D1187" s="1">
        <v>10</v>
      </c>
      <c r="E1187" s="1">
        <v>0.1</v>
      </c>
      <c r="F1187" s="1" t="s">
        <v>4</v>
      </c>
      <c r="G1187" s="1" t="s">
        <v>3</v>
      </c>
      <c r="H1187" s="75" t="s">
        <v>3</v>
      </c>
      <c r="I1187" s="1">
        <v>24.2</v>
      </c>
      <c r="J1187" s="1"/>
      <c r="K1187" s="113" t="str">
        <f>IF(Model_dem!$G1187="---","---",(Model_dem!$G1187/L1187)-1)</f>
        <v>---</v>
      </c>
      <c r="L1187" s="77">
        <f>IF(AND(Model_dem!$B1187=0,Model_dem!$D1187=0),Model_dem!$G1187,L1186)</f>
        <v>45335.16</v>
      </c>
      <c r="M1187" s="78" t="str">
        <f t="shared" si="18"/>
        <v>Factor Model</v>
      </c>
      <c r="N1187" s="22"/>
    </row>
    <row r="1188" spans="1:14" hidden="1" x14ac:dyDescent="0.3">
      <c r="A1188" t="s">
        <v>22</v>
      </c>
      <c r="B1188" s="1">
        <v>3</v>
      </c>
      <c r="C1188" s="1" t="s">
        <v>1930</v>
      </c>
      <c r="D1188" s="1">
        <v>10</v>
      </c>
      <c r="E1188" s="1">
        <v>0.15</v>
      </c>
      <c r="F1188" s="1" t="s">
        <v>4</v>
      </c>
      <c r="G1188" s="1" t="s">
        <v>3</v>
      </c>
      <c r="H1188" s="75" t="s">
        <v>3</v>
      </c>
      <c r="I1188" s="1">
        <v>0.63</v>
      </c>
      <c r="J1188" s="1"/>
      <c r="K1188" s="113" t="str">
        <f>IF(Model_dem!$G1188="---","---",(Model_dem!$G1188/L1188)-1)</f>
        <v>---</v>
      </c>
      <c r="L1188" s="77">
        <f>IF(AND(Model_dem!$B1188=0,Model_dem!$D1188=0),Model_dem!$G1188,L1187)</f>
        <v>45335.16</v>
      </c>
      <c r="M1188" s="78" t="str">
        <f t="shared" si="18"/>
        <v>Factor Model</v>
      </c>
      <c r="N1188" s="22"/>
    </row>
    <row r="1189" spans="1:14" hidden="1" x14ac:dyDescent="0.3">
      <c r="A1189" t="s">
        <v>22</v>
      </c>
      <c r="B1189" s="1">
        <v>3</v>
      </c>
      <c r="C1189" s="1" t="s">
        <v>1930</v>
      </c>
      <c r="D1189" s="1">
        <v>10</v>
      </c>
      <c r="E1189" s="1">
        <v>0.2</v>
      </c>
      <c r="F1189" s="1" t="s">
        <v>4</v>
      </c>
      <c r="G1189" s="1" t="s">
        <v>3</v>
      </c>
      <c r="H1189" s="75" t="s">
        <v>3</v>
      </c>
      <c r="I1189" s="1">
        <v>0.31</v>
      </c>
      <c r="J1189" s="1"/>
      <c r="K1189" s="113" t="str">
        <f>IF(Model_dem!$G1189="---","---",(Model_dem!$G1189/L1189)-1)</f>
        <v>---</v>
      </c>
      <c r="L1189" s="77">
        <f>IF(AND(Model_dem!$B1189=0,Model_dem!$D1189=0),Model_dem!$G1189,L1188)</f>
        <v>45335.16</v>
      </c>
      <c r="M1189" s="78" t="str">
        <f t="shared" si="18"/>
        <v>Factor Model</v>
      </c>
      <c r="N1189" s="22"/>
    </row>
    <row r="1190" spans="1:14" hidden="1" x14ac:dyDescent="0.3">
      <c r="A1190" t="s">
        <v>22</v>
      </c>
      <c r="B1190" s="1">
        <v>3</v>
      </c>
      <c r="C1190" s="1" t="s">
        <v>1930</v>
      </c>
      <c r="D1190" s="1">
        <v>25</v>
      </c>
      <c r="E1190" s="1">
        <v>0.05</v>
      </c>
      <c r="F1190" s="1" t="s">
        <v>0</v>
      </c>
      <c r="G1190" s="1">
        <v>45870.35</v>
      </c>
      <c r="H1190" s="75">
        <v>0</v>
      </c>
      <c r="I1190" s="1">
        <v>1109.28</v>
      </c>
      <c r="J1190" s="76">
        <v>0</v>
      </c>
      <c r="K1190" s="113">
        <f>IF(Model_dem!$G1190="---","---",(Model_dem!$G1190/L1190)-1)</f>
        <v>1.1805186085148911E-2</v>
      </c>
      <c r="L1190" s="77">
        <f>IF(AND(Model_dem!$B1190=0,Model_dem!$D1190=0),Model_dem!$G1190,L1189)</f>
        <v>45335.16</v>
      </c>
      <c r="M1190" s="78" t="str">
        <f t="shared" si="18"/>
        <v>Factor Model</v>
      </c>
      <c r="N1190" s="22"/>
    </row>
    <row r="1191" spans="1:14" hidden="1" x14ac:dyDescent="0.3">
      <c r="A1191" t="s">
        <v>22</v>
      </c>
      <c r="B1191" s="1">
        <v>3</v>
      </c>
      <c r="C1191" s="1" t="s">
        <v>1930</v>
      </c>
      <c r="D1191" s="1">
        <v>25</v>
      </c>
      <c r="E1191" s="1">
        <v>0.1</v>
      </c>
      <c r="F1191" s="1" t="s">
        <v>4</v>
      </c>
      <c r="G1191" s="1" t="s">
        <v>3</v>
      </c>
      <c r="H1191" s="75" t="s">
        <v>3</v>
      </c>
      <c r="I1191" s="1">
        <v>26.86</v>
      </c>
      <c r="J1191" s="1"/>
      <c r="K1191" s="113" t="str">
        <f>IF(Model_dem!$G1191="---","---",(Model_dem!$G1191/L1191)-1)</f>
        <v>---</v>
      </c>
      <c r="L1191" s="77">
        <f>IF(AND(Model_dem!$B1191=0,Model_dem!$D1191=0),Model_dem!$G1191,L1190)</f>
        <v>45335.16</v>
      </c>
      <c r="M1191" s="78" t="str">
        <f t="shared" si="18"/>
        <v>Factor Model</v>
      </c>
      <c r="N1191" s="22"/>
    </row>
    <row r="1192" spans="1:14" hidden="1" x14ac:dyDescent="0.3">
      <c r="A1192" t="s">
        <v>22</v>
      </c>
      <c r="B1192" s="1">
        <v>3</v>
      </c>
      <c r="C1192" s="1" t="s">
        <v>1930</v>
      </c>
      <c r="D1192" s="1">
        <v>25</v>
      </c>
      <c r="E1192" s="1">
        <v>0.15</v>
      </c>
      <c r="F1192" s="1" t="s">
        <v>4</v>
      </c>
      <c r="G1192" s="1" t="s">
        <v>3</v>
      </c>
      <c r="H1192" s="75" t="s">
        <v>3</v>
      </c>
      <c r="I1192" s="1">
        <v>0.65</v>
      </c>
      <c r="J1192" s="1"/>
      <c r="K1192" s="113" t="str">
        <f>IF(Model_dem!$G1192="---","---",(Model_dem!$G1192/L1192)-1)</f>
        <v>---</v>
      </c>
      <c r="L1192" s="77">
        <f>IF(AND(Model_dem!$B1192=0,Model_dem!$D1192=0),Model_dem!$G1192,L1191)</f>
        <v>45335.16</v>
      </c>
      <c r="M1192" s="78" t="str">
        <f t="shared" si="18"/>
        <v>Factor Model</v>
      </c>
      <c r="N1192" s="22"/>
    </row>
    <row r="1193" spans="1:14" hidden="1" x14ac:dyDescent="0.3">
      <c r="A1193" t="s">
        <v>22</v>
      </c>
      <c r="B1193" s="1">
        <v>3</v>
      </c>
      <c r="C1193" s="1" t="s">
        <v>1930</v>
      </c>
      <c r="D1193" s="1">
        <v>25</v>
      </c>
      <c r="E1193" s="1">
        <v>0.2</v>
      </c>
      <c r="F1193" s="1" t="s">
        <v>4</v>
      </c>
      <c r="G1193" s="1" t="s">
        <v>3</v>
      </c>
      <c r="H1193" s="75" t="s">
        <v>3</v>
      </c>
      <c r="I1193" s="1">
        <v>0.32</v>
      </c>
      <c r="J1193" s="1"/>
      <c r="K1193" s="113" t="str">
        <f>IF(Model_dem!$G1193="---","---",(Model_dem!$G1193/L1193)-1)</f>
        <v>---</v>
      </c>
      <c r="L1193" s="77">
        <f>IF(AND(Model_dem!$B1193=0,Model_dem!$D1193=0),Model_dem!$G1193,L1192)</f>
        <v>45335.16</v>
      </c>
      <c r="M1193" s="78" t="str">
        <f t="shared" si="18"/>
        <v>Factor Model</v>
      </c>
      <c r="N1193" s="22"/>
    </row>
    <row r="1194" spans="1:14" hidden="1" x14ac:dyDescent="0.3">
      <c r="A1194" t="s">
        <v>22</v>
      </c>
      <c r="B1194" s="1">
        <v>3</v>
      </c>
      <c r="C1194" s="1" t="s">
        <v>1930</v>
      </c>
      <c r="D1194" s="1">
        <v>50</v>
      </c>
      <c r="E1194" s="1">
        <v>0.05</v>
      </c>
      <c r="F1194" s="1" t="s">
        <v>0</v>
      </c>
      <c r="G1194" s="1">
        <v>45870.35</v>
      </c>
      <c r="H1194" s="75">
        <v>0</v>
      </c>
      <c r="I1194" s="1">
        <v>947.74</v>
      </c>
      <c r="J1194" s="76">
        <v>0</v>
      </c>
      <c r="K1194" s="113">
        <f>IF(Model_dem!$G1194="---","---",(Model_dem!$G1194/L1194)-1)</f>
        <v>1.1805186085148911E-2</v>
      </c>
      <c r="L1194" s="77">
        <f>IF(AND(Model_dem!$B1194=0,Model_dem!$D1194=0),Model_dem!$G1194,L1193)</f>
        <v>45335.16</v>
      </c>
      <c r="M1194" s="78" t="str">
        <f t="shared" si="18"/>
        <v>Factor Model</v>
      </c>
      <c r="N1194" s="22"/>
    </row>
    <row r="1195" spans="1:14" hidden="1" x14ac:dyDescent="0.3">
      <c r="A1195" t="s">
        <v>22</v>
      </c>
      <c r="B1195" s="1">
        <v>3</v>
      </c>
      <c r="C1195" s="1" t="s">
        <v>1930</v>
      </c>
      <c r="D1195" s="1">
        <v>50</v>
      </c>
      <c r="E1195" s="1">
        <v>0.1</v>
      </c>
      <c r="F1195" s="1" t="s">
        <v>4</v>
      </c>
      <c r="G1195" s="1" t="s">
        <v>3</v>
      </c>
      <c r="H1195" s="75" t="s">
        <v>3</v>
      </c>
      <c r="I1195" s="1">
        <v>33.6</v>
      </c>
      <c r="J1195" s="1"/>
      <c r="K1195" s="113" t="str">
        <f>IF(Model_dem!$G1195="---","---",(Model_dem!$G1195/L1195)-1)</f>
        <v>---</v>
      </c>
      <c r="L1195" s="77">
        <f>IF(AND(Model_dem!$B1195=0,Model_dem!$D1195=0),Model_dem!$G1195,L1194)</f>
        <v>45335.16</v>
      </c>
      <c r="M1195" s="78" t="str">
        <f t="shared" si="18"/>
        <v>Factor Model</v>
      </c>
      <c r="N1195" s="22"/>
    </row>
    <row r="1196" spans="1:14" hidden="1" x14ac:dyDescent="0.3">
      <c r="A1196" t="s">
        <v>22</v>
      </c>
      <c r="B1196" s="1">
        <v>3</v>
      </c>
      <c r="C1196" s="1" t="s">
        <v>1930</v>
      </c>
      <c r="D1196" s="1">
        <v>50</v>
      </c>
      <c r="E1196" s="1">
        <v>0.15</v>
      </c>
      <c r="F1196" s="1" t="s">
        <v>4</v>
      </c>
      <c r="G1196" s="1" t="s">
        <v>3</v>
      </c>
      <c r="H1196" s="75" t="s">
        <v>3</v>
      </c>
      <c r="I1196" s="1">
        <v>0.63</v>
      </c>
      <c r="J1196" s="1"/>
      <c r="K1196" s="113" t="str">
        <f>IF(Model_dem!$G1196="---","---",(Model_dem!$G1196/L1196)-1)</f>
        <v>---</v>
      </c>
      <c r="L1196" s="77">
        <f>IF(AND(Model_dem!$B1196=0,Model_dem!$D1196=0),Model_dem!$G1196,L1195)</f>
        <v>45335.16</v>
      </c>
      <c r="M1196" s="78" t="str">
        <f t="shared" si="18"/>
        <v>Factor Model</v>
      </c>
      <c r="N1196" s="22"/>
    </row>
    <row r="1197" spans="1:14" hidden="1" x14ac:dyDescent="0.3">
      <c r="A1197" t="s">
        <v>22</v>
      </c>
      <c r="B1197" s="1">
        <v>3</v>
      </c>
      <c r="C1197" s="1" t="s">
        <v>1930</v>
      </c>
      <c r="D1197" s="1">
        <v>50</v>
      </c>
      <c r="E1197" s="1">
        <v>0.2</v>
      </c>
      <c r="F1197" s="1" t="s">
        <v>4</v>
      </c>
      <c r="G1197" s="1" t="s">
        <v>3</v>
      </c>
      <c r="H1197" s="75" t="s">
        <v>3</v>
      </c>
      <c r="I1197" s="1">
        <v>0.36</v>
      </c>
      <c r="J1197" s="1"/>
      <c r="K1197" s="113" t="str">
        <f>IF(Model_dem!$G1197="---","---",(Model_dem!$G1197/L1197)-1)</f>
        <v>---</v>
      </c>
      <c r="L1197" s="77">
        <f>IF(AND(Model_dem!$B1197=0,Model_dem!$D1197=0),Model_dem!$G1197,L1196)</f>
        <v>45335.16</v>
      </c>
      <c r="M1197" s="78" t="str">
        <f t="shared" si="18"/>
        <v>Factor Model</v>
      </c>
      <c r="N1197" s="22"/>
    </row>
    <row r="1198" spans="1:14" x14ac:dyDescent="0.3">
      <c r="A1198" t="s">
        <v>21</v>
      </c>
      <c r="B1198" s="1">
        <v>0</v>
      </c>
      <c r="C1198" s="1" t="s">
        <v>27</v>
      </c>
      <c r="D1198" s="1">
        <v>0</v>
      </c>
      <c r="E1198" s="1">
        <v>0.05</v>
      </c>
      <c r="F1198" s="1" t="s">
        <v>0</v>
      </c>
      <c r="G1198" s="122">
        <v>40635.9</v>
      </c>
      <c r="H1198" s="123">
        <v>0</v>
      </c>
      <c r="I1198" s="124">
        <v>1519.91</v>
      </c>
      <c r="J1198" s="125">
        <v>1</v>
      </c>
      <c r="K1198" s="127">
        <f>IF(Model_dem!$G1198="---","---",(Model_dem!$G1198/L1198)-1)</f>
        <v>0</v>
      </c>
      <c r="L1198" s="77">
        <f>IF(AND(Model_dem!$B1198=0,Model_dem!$D1198=0),Model_dem!$G1198,L1197)</f>
        <v>40635.9</v>
      </c>
      <c r="M1198" s="78" t="str">
        <f t="shared" si="18"/>
        <v>Deterministic</v>
      </c>
      <c r="N1198" s="22"/>
    </row>
    <row r="1199" spans="1:14" x14ac:dyDescent="0.3">
      <c r="A1199" t="s">
        <v>21</v>
      </c>
      <c r="B1199" s="1">
        <v>0</v>
      </c>
      <c r="C1199" s="1" t="s">
        <v>27</v>
      </c>
      <c r="D1199" s="1">
        <v>0</v>
      </c>
      <c r="E1199" s="1">
        <v>0.1</v>
      </c>
      <c r="F1199" s="1" t="s">
        <v>0</v>
      </c>
      <c r="G1199" s="122">
        <v>40635.9</v>
      </c>
      <c r="H1199" s="123">
        <v>0</v>
      </c>
      <c r="I1199" s="124">
        <v>1659.19</v>
      </c>
      <c r="J1199" s="125">
        <v>1</v>
      </c>
      <c r="K1199" s="127">
        <f>IF(Model_dem!$G1199="---","---",(Model_dem!$G1199/L1199)-1)</f>
        <v>0</v>
      </c>
      <c r="L1199" s="77">
        <f>IF(AND(Model_dem!$B1199=0,Model_dem!$D1199=0),Model_dem!$G1199,L1198)</f>
        <v>40635.9</v>
      </c>
      <c r="M1199" s="78" t="str">
        <f t="shared" si="18"/>
        <v>Deterministic</v>
      </c>
      <c r="N1199" s="22"/>
    </row>
    <row r="1200" spans="1:14" x14ac:dyDescent="0.3">
      <c r="A1200" t="s">
        <v>21</v>
      </c>
      <c r="B1200" s="1">
        <v>0</v>
      </c>
      <c r="C1200" s="1" t="s">
        <v>27</v>
      </c>
      <c r="D1200" s="1">
        <v>0</v>
      </c>
      <c r="E1200" s="1">
        <v>0.15</v>
      </c>
      <c r="F1200" s="1" t="s">
        <v>0</v>
      </c>
      <c r="G1200" s="122">
        <v>40635.9</v>
      </c>
      <c r="H1200" s="123">
        <v>0</v>
      </c>
      <c r="I1200" s="124">
        <v>1622.18</v>
      </c>
      <c r="J1200" s="125">
        <v>1</v>
      </c>
      <c r="K1200" s="127">
        <f>IF(Model_dem!$G1200="---","---",(Model_dem!$G1200/L1200)-1)</f>
        <v>0</v>
      </c>
      <c r="L1200" s="77">
        <f>IF(AND(Model_dem!$B1200=0,Model_dem!$D1200=0),Model_dem!$G1200,L1199)</f>
        <v>40635.9</v>
      </c>
      <c r="M1200" s="78" t="str">
        <f t="shared" si="18"/>
        <v>Deterministic</v>
      </c>
      <c r="N1200" s="22"/>
    </row>
    <row r="1201" spans="1:14" x14ac:dyDescent="0.3">
      <c r="A1201" t="s">
        <v>21</v>
      </c>
      <c r="B1201" s="1">
        <v>0</v>
      </c>
      <c r="C1201" s="1" t="s">
        <v>27</v>
      </c>
      <c r="D1201" s="1">
        <v>0</v>
      </c>
      <c r="E1201" s="1">
        <v>0.2</v>
      </c>
      <c r="F1201" s="1" t="s">
        <v>0</v>
      </c>
      <c r="G1201" s="122">
        <v>40635.9</v>
      </c>
      <c r="H1201" s="123">
        <v>0</v>
      </c>
      <c r="I1201" s="124">
        <v>1564.56</v>
      </c>
      <c r="J1201" s="125">
        <v>1</v>
      </c>
      <c r="K1201" s="127">
        <f>IF(Model_dem!$G1201="---","---",(Model_dem!$G1201/L1201)-1)</f>
        <v>0</v>
      </c>
      <c r="L1201" s="77">
        <f>IF(AND(Model_dem!$B1201=0,Model_dem!$D1201=0),Model_dem!$G1201,L1200)</f>
        <v>40635.9</v>
      </c>
      <c r="M1201" s="78" t="str">
        <f t="shared" si="18"/>
        <v>Deterministic</v>
      </c>
      <c r="N1201" s="22"/>
    </row>
    <row r="1202" spans="1:14" x14ac:dyDescent="0.3">
      <c r="A1202" t="s">
        <v>21</v>
      </c>
      <c r="B1202" s="1">
        <v>1</v>
      </c>
      <c r="C1202" s="1" t="s">
        <v>28</v>
      </c>
      <c r="D1202" s="1">
        <v>5</v>
      </c>
      <c r="E1202" s="1">
        <v>0.05</v>
      </c>
      <c r="F1202" s="1" t="s">
        <v>1</v>
      </c>
      <c r="G1202" s="122">
        <v>47536.639999999999</v>
      </c>
      <c r="H1202" s="123">
        <v>0.16850000000000001</v>
      </c>
      <c r="I1202" s="124">
        <v>3611.83</v>
      </c>
      <c r="J1202" s="125">
        <v>1</v>
      </c>
      <c r="K1202" s="127">
        <f>IF(Model_dem!$G1202="---","---",(Model_dem!$G1202/L1202)-1)</f>
        <v>0.16981880553894446</v>
      </c>
      <c r="L1202" s="77">
        <f>IF(AND(Model_dem!$B1202=0,Model_dem!$D1202=0),Model_dem!$G1202,L1201)</f>
        <v>40635.9</v>
      </c>
      <c r="M1202" s="78" t="str">
        <f t="shared" si="18"/>
        <v>Cardinality-constrained</v>
      </c>
      <c r="N1202" s="22"/>
    </row>
    <row r="1203" spans="1:14" x14ac:dyDescent="0.3">
      <c r="A1203" t="s">
        <v>21</v>
      </c>
      <c r="B1203" s="1">
        <v>1</v>
      </c>
      <c r="C1203" s="1" t="s">
        <v>28</v>
      </c>
      <c r="D1203" s="1">
        <v>5</v>
      </c>
      <c r="E1203" s="1">
        <v>0.1</v>
      </c>
      <c r="F1203" s="1" t="s">
        <v>0</v>
      </c>
      <c r="G1203" s="122">
        <v>40968.25</v>
      </c>
      <c r="H1203" s="123">
        <v>0</v>
      </c>
      <c r="I1203" s="124">
        <v>2514</v>
      </c>
      <c r="J1203" s="125">
        <v>0.35899999999999999</v>
      </c>
      <c r="K1203" s="127">
        <f>IF(Model_dem!$G1203="---","---",(Model_dem!$G1203/L1203)-1)</f>
        <v>8.178728661109913E-3</v>
      </c>
      <c r="L1203" s="77">
        <f>IF(AND(Model_dem!$B1203=0,Model_dem!$D1203=0),Model_dem!$G1203,L1202)</f>
        <v>40635.9</v>
      </c>
      <c r="M1203" s="78" t="str">
        <f t="shared" si="18"/>
        <v>Cardinality-constrained</v>
      </c>
      <c r="N1203" s="22"/>
    </row>
    <row r="1204" spans="1:14" x14ac:dyDescent="0.3">
      <c r="A1204" t="s">
        <v>21</v>
      </c>
      <c r="B1204" s="1">
        <v>1</v>
      </c>
      <c r="C1204" s="1" t="s">
        <v>28</v>
      </c>
      <c r="D1204" s="1">
        <v>5</v>
      </c>
      <c r="E1204" s="1">
        <v>0.15</v>
      </c>
      <c r="F1204" s="1" t="s">
        <v>4</v>
      </c>
      <c r="G1204" s="122" t="s">
        <v>3</v>
      </c>
      <c r="H1204" s="123" t="s">
        <v>3</v>
      </c>
      <c r="I1204" s="124">
        <v>30.42</v>
      </c>
      <c r="J1204" s="122"/>
      <c r="K1204" s="127" t="str">
        <f>IF(Model_dem!$G1204="---","---",(Model_dem!$G1204/L1204)-1)</f>
        <v>---</v>
      </c>
      <c r="L1204" s="77">
        <f>IF(AND(Model_dem!$B1204=0,Model_dem!$D1204=0),Model_dem!$G1204,L1203)</f>
        <v>40635.9</v>
      </c>
      <c r="M1204" s="78" t="str">
        <f t="shared" si="18"/>
        <v>Cardinality-constrained</v>
      </c>
      <c r="N1204" s="22"/>
    </row>
    <row r="1205" spans="1:14" x14ac:dyDescent="0.3">
      <c r="A1205" t="s">
        <v>21</v>
      </c>
      <c r="B1205" s="1">
        <v>1</v>
      </c>
      <c r="C1205" s="1" t="s">
        <v>28</v>
      </c>
      <c r="D1205" s="1">
        <v>5</v>
      </c>
      <c r="E1205" s="1">
        <v>0.2</v>
      </c>
      <c r="F1205" s="1" t="s">
        <v>4</v>
      </c>
      <c r="G1205" s="122" t="s">
        <v>3</v>
      </c>
      <c r="H1205" s="123" t="s">
        <v>3</v>
      </c>
      <c r="I1205" s="124">
        <v>31.15</v>
      </c>
      <c r="J1205" s="122"/>
      <c r="K1205" s="127" t="str">
        <f>IF(Model_dem!$G1205="---","---",(Model_dem!$G1205/L1205)-1)</f>
        <v>---</v>
      </c>
      <c r="L1205" s="77">
        <f>IF(AND(Model_dem!$B1205=0,Model_dem!$D1205=0),Model_dem!$G1205,L1204)</f>
        <v>40635.9</v>
      </c>
      <c r="M1205" s="78" t="str">
        <f t="shared" si="18"/>
        <v>Cardinality-constrained</v>
      </c>
      <c r="N1205" s="22"/>
    </row>
    <row r="1206" spans="1:14" x14ac:dyDescent="0.3">
      <c r="A1206" t="s">
        <v>21</v>
      </c>
      <c r="B1206" s="1">
        <v>1</v>
      </c>
      <c r="C1206" s="1" t="s">
        <v>28</v>
      </c>
      <c r="D1206" s="1">
        <v>10</v>
      </c>
      <c r="E1206" s="1">
        <v>0.05</v>
      </c>
      <c r="F1206" s="1" t="s">
        <v>1</v>
      </c>
      <c r="G1206" s="122">
        <v>73206.320000000007</v>
      </c>
      <c r="H1206" s="123">
        <v>0.48770000000000002</v>
      </c>
      <c r="I1206" s="124">
        <v>3655.97</v>
      </c>
      <c r="J1206" s="125">
        <v>1</v>
      </c>
      <c r="K1206" s="127">
        <f>IF(Model_dem!$G1206="---","---",(Model_dem!$G1206/L1206)-1)</f>
        <v>0.80151836184260716</v>
      </c>
      <c r="L1206" s="77">
        <f>IF(AND(Model_dem!$B1206=0,Model_dem!$D1206=0),Model_dem!$G1206,L1205)</f>
        <v>40635.9</v>
      </c>
      <c r="M1206" s="78" t="str">
        <f t="shared" si="18"/>
        <v>Cardinality-constrained</v>
      </c>
      <c r="N1206" s="22"/>
    </row>
    <row r="1207" spans="1:14" x14ac:dyDescent="0.3">
      <c r="A1207" t="s">
        <v>21</v>
      </c>
      <c r="B1207" s="1">
        <v>1</v>
      </c>
      <c r="C1207" s="1" t="s">
        <v>28</v>
      </c>
      <c r="D1207" s="1">
        <v>10</v>
      </c>
      <c r="E1207" s="1">
        <v>0.1</v>
      </c>
      <c r="F1207" s="1" t="s">
        <v>1</v>
      </c>
      <c r="G1207" s="122">
        <v>41086.660000000003</v>
      </c>
      <c r="H1207" s="123">
        <v>7.3000000000000001E-3</v>
      </c>
      <c r="I1207" s="124">
        <v>3688.31</v>
      </c>
      <c r="J1207" s="125">
        <v>0</v>
      </c>
      <c r="K1207" s="127">
        <f>IF(Model_dem!$G1207="---","---",(Model_dem!$G1207/L1207)-1)</f>
        <v>1.1092654524693657E-2</v>
      </c>
      <c r="L1207" s="77">
        <f>IF(AND(Model_dem!$B1207=0,Model_dem!$D1207=0),Model_dem!$G1207,L1206)</f>
        <v>40635.9</v>
      </c>
      <c r="M1207" s="78" t="str">
        <f t="shared" si="18"/>
        <v>Cardinality-constrained</v>
      </c>
      <c r="N1207" s="22"/>
    </row>
    <row r="1208" spans="1:14" x14ac:dyDescent="0.3">
      <c r="A1208" t="s">
        <v>21</v>
      </c>
      <c r="B1208" s="1">
        <v>1</v>
      </c>
      <c r="C1208" s="1" t="s">
        <v>28</v>
      </c>
      <c r="D1208" s="1">
        <v>10</v>
      </c>
      <c r="E1208" s="1">
        <v>0.15</v>
      </c>
      <c r="F1208" s="1" t="s">
        <v>4</v>
      </c>
      <c r="G1208" s="122" t="s">
        <v>3</v>
      </c>
      <c r="H1208" s="123" t="s">
        <v>3</v>
      </c>
      <c r="I1208" s="124">
        <v>38.409999999999997</v>
      </c>
      <c r="J1208" s="122"/>
      <c r="K1208" s="127" t="str">
        <f>IF(Model_dem!$G1208="---","---",(Model_dem!$G1208/L1208)-1)</f>
        <v>---</v>
      </c>
      <c r="L1208" s="77">
        <f>IF(AND(Model_dem!$B1208=0,Model_dem!$D1208=0),Model_dem!$G1208,L1207)</f>
        <v>40635.9</v>
      </c>
      <c r="M1208" s="78" t="str">
        <f t="shared" si="18"/>
        <v>Cardinality-constrained</v>
      </c>
      <c r="N1208" s="22"/>
    </row>
    <row r="1209" spans="1:14" x14ac:dyDescent="0.3">
      <c r="A1209" t="s">
        <v>21</v>
      </c>
      <c r="B1209" s="1">
        <v>1</v>
      </c>
      <c r="C1209" s="1" t="s">
        <v>28</v>
      </c>
      <c r="D1209" s="1">
        <v>10</v>
      </c>
      <c r="E1209" s="1">
        <v>0.2</v>
      </c>
      <c r="F1209" s="1" t="s">
        <v>4</v>
      </c>
      <c r="G1209" s="122" t="s">
        <v>3</v>
      </c>
      <c r="H1209" s="123" t="s">
        <v>3</v>
      </c>
      <c r="I1209" s="124">
        <v>41.58</v>
      </c>
      <c r="J1209" s="122"/>
      <c r="K1209" s="127" t="str">
        <f>IF(Model_dem!$G1209="---","---",(Model_dem!$G1209/L1209)-1)</f>
        <v>---</v>
      </c>
      <c r="L1209" s="77">
        <f>IF(AND(Model_dem!$B1209=0,Model_dem!$D1209=0),Model_dem!$G1209,L1208)</f>
        <v>40635.9</v>
      </c>
      <c r="M1209" s="78" t="str">
        <f t="shared" si="18"/>
        <v>Cardinality-constrained</v>
      </c>
      <c r="N1209" s="22"/>
    </row>
    <row r="1210" spans="1:14" x14ac:dyDescent="0.3">
      <c r="A1210" t="s">
        <v>21</v>
      </c>
      <c r="B1210" s="1">
        <v>1</v>
      </c>
      <c r="C1210" s="1" t="s">
        <v>28</v>
      </c>
      <c r="D1210" s="1">
        <v>25</v>
      </c>
      <c r="E1210" s="1">
        <v>0.05</v>
      </c>
      <c r="F1210" s="1" t="s">
        <v>0</v>
      </c>
      <c r="G1210" s="122">
        <v>40793.65</v>
      </c>
      <c r="H1210" s="123">
        <v>0</v>
      </c>
      <c r="I1210" s="124">
        <v>2641.82</v>
      </c>
      <c r="J1210" s="125">
        <v>0</v>
      </c>
      <c r="K1210" s="127">
        <f>IF(Model_dem!$G1210="---","---",(Model_dem!$G1210/L1210)-1)</f>
        <v>3.8820353431325838E-3</v>
      </c>
      <c r="L1210" s="77">
        <f>IF(AND(Model_dem!$B1210=0,Model_dem!$D1210=0),Model_dem!$G1210,L1209)</f>
        <v>40635.9</v>
      </c>
      <c r="M1210" s="78" t="str">
        <f t="shared" si="18"/>
        <v>Cardinality-constrained</v>
      </c>
      <c r="N1210" s="22"/>
    </row>
    <row r="1211" spans="1:14" x14ac:dyDescent="0.3">
      <c r="A1211" t="s">
        <v>21</v>
      </c>
      <c r="B1211" s="1">
        <v>1</v>
      </c>
      <c r="C1211" s="1" t="s">
        <v>28</v>
      </c>
      <c r="D1211" s="1">
        <v>25</v>
      </c>
      <c r="E1211" s="1">
        <v>0.1</v>
      </c>
      <c r="F1211" s="1" t="s">
        <v>1</v>
      </c>
      <c r="G1211" s="122">
        <v>41001.82</v>
      </c>
      <c r="H1211" s="123">
        <v>4.8999999999999998E-3</v>
      </c>
      <c r="I1211" s="124">
        <v>3630.29</v>
      </c>
      <c r="J1211" s="125">
        <v>0</v>
      </c>
      <c r="K1211" s="127">
        <f>IF(Model_dem!$G1211="---","---",(Model_dem!$G1211/L1211)-1)</f>
        <v>9.0048454691540325E-3</v>
      </c>
      <c r="L1211" s="77">
        <f>IF(AND(Model_dem!$B1211=0,Model_dem!$D1211=0),Model_dem!$G1211,L1210)</f>
        <v>40635.9</v>
      </c>
      <c r="M1211" s="78" t="str">
        <f t="shared" si="18"/>
        <v>Cardinality-constrained</v>
      </c>
      <c r="N1211" s="22"/>
    </row>
    <row r="1212" spans="1:14" x14ac:dyDescent="0.3">
      <c r="A1212" t="s">
        <v>21</v>
      </c>
      <c r="B1212" s="1">
        <v>1</v>
      </c>
      <c r="C1212" s="1" t="s">
        <v>28</v>
      </c>
      <c r="D1212" s="1">
        <v>25</v>
      </c>
      <c r="E1212" s="1">
        <v>0.15</v>
      </c>
      <c r="F1212" s="1" t="s">
        <v>4</v>
      </c>
      <c r="G1212" s="122" t="s">
        <v>3</v>
      </c>
      <c r="H1212" s="123" t="s">
        <v>3</v>
      </c>
      <c r="I1212" s="124">
        <v>51.2</v>
      </c>
      <c r="J1212" s="122"/>
      <c r="K1212" s="127" t="str">
        <f>IF(Model_dem!$G1212="---","---",(Model_dem!$G1212/L1212)-1)</f>
        <v>---</v>
      </c>
      <c r="L1212" s="77">
        <f>IF(AND(Model_dem!$B1212=0,Model_dem!$D1212=0),Model_dem!$G1212,L1211)</f>
        <v>40635.9</v>
      </c>
      <c r="M1212" s="78" t="str">
        <f t="shared" si="18"/>
        <v>Cardinality-constrained</v>
      </c>
      <c r="N1212" s="22"/>
    </row>
    <row r="1213" spans="1:14" x14ac:dyDescent="0.3">
      <c r="A1213" t="s">
        <v>21</v>
      </c>
      <c r="B1213" s="1">
        <v>1</v>
      </c>
      <c r="C1213" s="1" t="s">
        <v>28</v>
      </c>
      <c r="D1213" s="1">
        <v>25</v>
      </c>
      <c r="E1213" s="1">
        <v>0.2</v>
      </c>
      <c r="F1213" s="1" t="s">
        <v>4</v>
      </c>
      <c r="G1213" s="122" t="s">
        <v>3</v>
      </c>
      <c r="H1213" s="123" t="s">
        <v>3</v>
      </c>
      <c r="I1213" s="124">
        <v>29.82</v>
      </c>
      <c r="J1213" s="122"/>
      <c r="K1213" s="127" t="str">
        <f>IF(Model_dem!$G1213="---","---",(Model_dem!$G1213/L1213)-1)</f>
        <v>---</v>
      </c>
      <c r="L1213" s="77">
        <f>IF(AND(Model_dem!$B1213=0,Model_dem!$D1213=0),Model_dem!$G1213,L1212)</f>
        <v>40635.9</v>
      </c>
      <c r="M1213" s="78" t="str">
        <f t="shared" si="18"/>
        <v>Cardinality-constrained</v>
      </c>
      <c r="N1213" s="22"/>
    </row>
    <row r="1214" spans="1:14" x14ac:dyDescent="0.3">
      <c r="A1214" t="s">
        <v>21</v>
      </c>
      <c r="B1214" s="1">
        <v>1</v>
      </c>
      <c r="C1214" s="1" t="s">
        <v>28</v>
      </c>
      <c r="D1214" s="1">
        <v>50</v>
      </c>
      <c r="E1214" s="1">
        <v>0.05</v>
      </c>
      <c r="F1214" s="1" t="s">
        <v>0</v>
      </c>
      <c r="G1214" s="122">
        <v>40793.65</v>
      </c>
      <c r="H1214" s="123">
        <v>0</v>
      </c>
      <c r="I1214" s="124">
        <v>3142.42</v>
      </c>
      <c r="J1214" s="125">
        <v>0</v>
      </c>
      <c r="K1214" s="127">
        <f>IF(Model_dem!$G1214="---","---",(Model_dem!$G1214/L1214)-1)</f>
        <v>3.8820353431325838E-3</v>
      </c>
      <c r="L1214" s="77">
        <f>IF(AND(Model_dem!$B1214=0,Model_dem!$D1214=0),Model_dem!$G1214,L1213)</f>
        <v>40635.9</v>
      </c>
      <c r="M1214" s="78" t="str">
        <f t="shared" si="18"/>
        <v>Cardinality-constrained</v>
      </c>
      <c r="N1214" s="22"/>
    </row>
    <row r="1215" spans="1:14" x14ac:dyDescent="0.3">
      <c r="A1215" t="s">
        <v>21</v>
      </c>
      <c r="B1215" s="1">
        <v>1</v>
      </c>
      <c r="C1215" s="1" t="s">
        <v>28</v>
      </c>
      <c r="D1215" s="1">
        <v>50</v>
      </c>
      <c r="E1215" s="1">
        <v>0.1</v>
      </c>
      <c r="F1215" s="1" t="s">
        <v>0</v>
      </c>
      <c r="G1215" s="122">
        <v>40975.54</v>
      </c>
      <c r="H1215" s="123">
        <v>0</v>
      </c>
      <c r="I1215" s="124">
        <v>3421.46</v>
      </c>
      <c r="J1215" s="125">
        <v>0</v>
      </c>
      <c r="K1215" s="127">
        <f>IF(Model_dem!$G1215="---","---",(Model_dem!$G1215/L1215)-1)</f>
        <v>8.3581266810874855E-3</v>
      </c>
      <c r="L1215" s="77">
        <f>IF(AND(Model_dem!$B1215=0,Model_dem!$D1215=0),Model_dem!$G1215,L1214)</f>
        <v>40635.9</v>
      </c>
      <c r="M1215" s="78" t="str">
        <f t="shared" si="18"/>
        <v>Cardinality-constrained</v>
      </c>
      <c r="N1215" s="22"/>
    </row>
    <row r="1216" spans="1:14" x14ac:dyDescent="0.3">
      <c r="A1216" t="s">
        <v>21</v>
      </c>
      <c r="B1216" s="1">
        <v>1</v>
      </c>
      <c r="C1216" s="1" t="s">
        <v>28</v>
      </c>
      <c r="D1216" s="1">
        <v>50</v>
      </c>
      <c r="E1216" s="1">
        <v>0.15</v>
      </c>
      <c r="F1216" s="1" t="s">
        <v>4</v>
      </c>
      <c r="G1216" s="122" t="s">
        <v>3</v>
      </c>
      <c r="H1216" s="123" t="s">
        <v>3</v>
      </c>
      <c r="I1216" s="124">
        <v>31.53</v>
      </c>
      <c r="J1216" s="122"/>
      <c r="K1216" s="127" t="str">
        <f>IF(Model_dem!$G1216="---","---",(Model_dem!$G1216/L1216)-1)</f>
        <v>---</v>
      </c>
      <c r="L1216" s="77">
        <f>IF(AND(Model_dem!$B1216=0,Model_dem!$D1216=0),Model_dem!$G1216,L1215)</f>
        <v>40635.9</v>
      </c>
      <c r="M1216" s="78" t="str">
        <f t="shared" si="18"/>
        <v>Cardinality-constrained</v>
      </c>
      <c r="N1216" s="22"/>
    </row>
    <row r="1217" spans="1:14" x14ac:dyDescent="0.3">
      <c r="A1217" t="s">
        <v>21</v>
      </c>
      <c r="B1217" s="1">
        <v>1</v>
      </c>
      <c r="C1217" s="1" t="s">
        <v>28</v>
      </c>
      <c r="D1217" s="1">
        <v>50</v>
      </c>
      <c r="E1217" s="1">
        <v>0.2</v>
      </c>
      <c r="F1217" s="1" t="s">
        <v>4</v>
      </c>
      <c r="G1217" s="122" t="s">
        <v>3</v>
      </c>
      <c r="H1217" s="123" t="s">
        <v>3</v>
      </c>
      <c r="I1217" s="124">
        <v>31.63</v>
      </c>
      <c r="J1217" s="122"/>
      <c r="K1217" s="127" t="str">
        <f>IF(Model_dem!$G1217="---","---",(Model_dem!$G1217/L1217)-1)</f>
        <v>---</v>
      </c>
      <c r="L1217" s="77">
        <f>IF(AND(Model_dem!$B1217=0,Model_dem!$D1217=0),Model_dem!$G1217,L1216)</f>
        <v>40635.9</v>
      </c>
      <c r="M1217" s="78" t="str">
        <f t="shared" si="18"/>
        <v>Cardinality-constrained</v>
      </c>
      <c r="N1217" s="22"/>
    </row>
    <row r="1218" spans="1:14" x14ac:dyDescent="0.3">
      <c r="A1218" t="s">
        <v>21</v>
      </c>
      <c r="B1218" s="1">
        <v>2</v>
      </c>
      <c r="C1218" s="1" t="s">
        <v>29</v>
      </c>
      <c r="D1218" s="1">
        <v>5</v>
      </c>
      <c r="E1218" s="1">
        <v>0.05</v>
      </c>
      <c r="F1218" s="1" t="s">
        <v>1</v>
      </c>
      <c r="G1218" s="122">
        <v>42326.02</v>
      </c>
      <c r="H1218" s="123">
        <v>4.0999999999999995E-2</v>
      </c>
      <c r="I1218" s="124">
        <v>3625.36</v>
      </c>
      <c r="J1218" s="125">
        <v>4.7E-2</v>
      </c>
      <c r="K1218" s="127">
        <f>IF(Model_dem!$G1218="---","---",(Model_dem!$G1218/L1218)-1)</f>
        <v>4.1591794447766617E-2</v>
      </c>
      <c r="L1218" s="77">
        <f>IF(AND(Model_dem!$B1218=0,Model_dem!$D1218=0),Model_dem!$G1218,L1217)</f>
        <v>40635.9</v>
      </c>
      <c r="M1218" s="78" t="str">
        <f t="shared" si="18"/>
        <v>Knapsack</v>
      </c>
      <c r="N1218" s="22"/>
    </row>
    <row r="1219" spans="1:14" x14ac:dyDescent="0.3">
      <c r="A1219" t="s">
        <v>21</v>
      </c>
      <c r="B1219" s="1">
        <v>2</v>
      </c>
      <c r="C1219" s="1" t="s">
        <v>29</v>
      </c>
      <c r="D1219" s="1">
        <v>5</v>
      </c>
      <c r="E1219" s="1">
        <v>0.1</v>
      </c>
      <c r="F1219" s="1" t="s">
        <v>1</v>
      </c>
      <c r="G1219" s="122">
        <v>41528.17</v>
      </c>
      <c r="H1219" s="123">
        <v>2.3300000000000001E-2</v>
      </c>
      <c r="I1219" s="124">
        <v>3606.52</v>
      </c>
      <c r="J1219" s="125">
        <v>0.57899999999999996</v>
      </c>
      <c r="K1219" s="127">
        <f>IF(Model_dem!$G1219="---","---",(Model_dem!$G1219/L1219)-1)</f>
        <v>2.1957677816905719E-2</v>
      </c>
      <c r="L1219" s="77">
        <f>IF(AND(Model_dem!$B1219=0,Model_dem!$D1219=0),Model_dem!$G1219,L1218)</f>
        <v>40635.9</v>
      </c>
      <c r="M1219" s="78" t="str">
        <f t="shared" ref="M1219:M1282" si="19">IF(B1219=0,"Deterministic",IF(B1219=1,"Cardinality-constrained",IF(B1219=2,"Knapsack","Factor Model")))</f>
        <v>Knapsack</v>
      </c>
      <c r="N1219" s="22"/>
    </row>
    <row r="1220" spans="1:14" x14ac:dyDescent="0.3">
      <c r="A1220" t="s">
        <v>21</v>
      </c>
      <c r="B1220" s="1">
        <v>2</v>
      </c>
      <c r="C1220" s="1" t="s">
        <v>29</v>
      </c>
      <c r="D1220" s="1">
        <v>5</v>
      </c>
      <c r="E1220" s="1">
        <v>0.15</v>
      </c>
      <c r="F1220" s="1" t="s">
        <v>1</v>
      </c>
      <c r="G1220" s="122">
        <v>40937.86</v>
      </c>
      <c r="H1220" s="123">
        <v>4.8999999999999998E-3</v>
      </c>
      <c r="I1220" s="124">
        <v>3620.14</v>
      </c>
      <c r="J1220" s="125">
        <v>0.84599999999999997</v>
      </c>
      <c r="K1220" s="127">
        <f>IF(Model_dem!$G1220="---","---",(Model_dem!$G1220/L1220)-1)</f>
        <v>7.4308677794756584E-3</v>
      </c>
      <c r="L1220" s="77">
        <f>IF(AND(Model_dem!$B1220=0,Model_dem!$D1220=0),Model_dem!$G1220,L1219)</f>
        <v>40635.9</v>
      </c>
      <c r="M1220" s="78" t="str">
        <f t="shared" si="19"/>
        <v>Knapsack</v>
      </c>
      <c r="N1220" s="22"/>
    </row>
    <row r="1221" spans="1:14" x14ac:dyDescent="0.3">
      <c r="A1221" t="s">
        <v>21</v>
      </c>
      <c r="B1221" s="1">
        <v>2</v>
      </c>
      <c r="C1221" s="1" t="s">
        <v>29</v>
      </c>
      <c r="D1221" s="1">
        <v>5</v>
      </c>
      <c r="E1221" s="1">
        <v>0.2</v>
      </c>
      <c r="F1221" s="1" t="s">
        <v>0</v>
      </c>
      <c r="G1221" s="122">
        <v>40793.65</v>
      </c>
      <c r="H1221" s="123">
        <v>0</v>
      </c>
      <c r="I1221" s="124">
        <v>2695.86</v>
      </c>
      <c r="J1221" s="125">
        <v>0.77400000000000002</v>
      </c>
      <c r="K1221" s="127">
        <f>IF(Model_dem!$G1221="---","---",(Model_dem!$G1221/L1221)-1)</f>
        <v>3.8820353431325838E-3</v>
      </c>
      <c r="L1221" s="77">
        <f>IF(AND(Model_dem!$B1221=0,Model_dem!$D1221=0),Model_dem!$G1221,L1220)</f>
        <v>40635.9</v>
      </c>
      <c r="M1221" s="78" t="str">
        <f t="shared" si="19"/>
        <v>Knapsack</v>
      </c>
      <c r="N1221" s="22"/>
    </row>
    <row r="1222" spans="1:14" x14ac:dyDescent="0.3">
      <c r="A1222" t="s">
        <v>21</v>
      </c>
      <c r="B1222" s="1">
        <v>2</v>
      </c>
      <c r="C1222" s="1" t="s">
        <v>29</v>
      </c>
      <c r="D1222" s="1">
        <v>10</v>
      </c>
      <c r="E1222" s="1">
        <v>0.05</v>
      </c>
      <c r="F1222" s="1" t="s">
        <v>0</v>
      </c>
      <c r="G1222" s="122">
        <v>40749.31</v>
      </c>
      <c r="H1222" s="123">
        <v>0</v>
      </c>
      <c r="I1222" s="124">
        <v>2525.9899999999998</v>
      </c>
      <c r="J1222" s="125">
        <v>0.122</v>
      </c>
      <c r="K1222" s="127">
        <f>IF(Model_dem!$G1222="---","---",(Model_dem!$G1222/L1222)-1)</f>
        <v>2.7908819541340169E-3</v>
      </c>
      <c r="L1222" s="77">
        <f>IF(AND(Model_dem!$B1222=0,Model_dem!$D1222=0),Model_dem!$G1222,L1221)</f>
        <v>40635.9</v>
      </c>
      <c r="M1222" s="78" t="str">
        <f t="shared" si="19"/>
        <v>Knapsack</v>
      </c>
      <c r="N1222" s="22"/>
    </row>
    <row r="1223" spans="1:14" x14ac:dyDescent="0.3">
      <c r="A1223" t="s">
        <v>21</v>
      </c>
      <c r="B1223" s="1">
        <v>2</v>
      </c>
      <c r="C1223" s="1" t="s">
        <v>29</v>
      </c>
      <c r="D1223" s="1">
        <v>10</v>
      </c>
      <c r="E1223" s="1">
        <v>0.1</v>
      </c>
      <c r="F1223" s="1" t="s">
        <v>1</v>
      </c>
      <c r="G1223" s="122">
        <v>47171.29</v>
      </c>
      <c r="H1223" s="123">
        <v>0.14080000000000001</v>
      </c>
      <c r="I1223" s="124">
        <v>3616.1</v>
      </c>
      <c r="J1223" s="125">
        <v>0</v>
      </c>
      <c r="K1223" s="127">
        <f>IF(Model_dem!$G1223="---","---",(Model_dem!$G1223/L1223)-1)</f>
        <v>0.16082798707546764</v>
      </c>
      <c r="L1223" s="77">
        <f>IF(AND(Model_dem!$B1223=0,Model_dem!$D1223=0),Model_dem!$G1223,L1222)</f>
        <v>40635.9</v>
      </c>
      <c r="M1223" s="78" t="str">
        <f t="shared" si="19"/>
        <v>Knapsack</v>
      </c>
      <c r="N1223" s="22"/>
    </row>
    <row r="1224" spans="1:14" x14ac:dyDescent="0.3">
      <c r="A1224" t="s">
        <v>21</v>
      </c>
      <c r="B1224" s="1">
        <v>2</v>
      </c>
      <c r="C1224" s="1" t="s">
        <v>29</v>
      </c>
      <c r="D1224" s="1">
        <v>10</v>
      </c>
      <c r="E1224" s="1">
        <v>0.15</v>
      </c>
      <c r="F1224" s="1" t="s">
        <v>0</v>
      </c>
      <c r="G1224" s="122">
        <v>40793.65</v>
      </c>
      <c r="H1224" s="123">
        <v>0</v>
      </c>
      <c r="I1224" s="124">
        <v>2594.12</v>
      </c>
      <c r="J1224" s="125">
        <v>0.41299999999999998</v>
      </c>
      <c r="K1224" s="127">
        <f>IF(Model_dem!$G1224="---","---",(Model_dem!$G1224/L1224)-1)</f>
        <v>3.8820353431325838E-3</v>
      </c>
      <c r="L1224" s="77">
        <f>IF(AND(Model_dem!$B1224=0,Model_dem!$D1224=0),Model_dem!$G1224,L1223)</f>
        <v>40635.9</v>
      </c>
      <c r="M1224" s="78" t="str">
        <f t="shared" si="19"/>
        <v>Knapsack</v>
      </c>
      <c r="N1224" s="22"/>
    </row>
    <row r="1225" spans="1:14" x14ac:dyDescent="0.3">
      <c r="A1225" t="s">
        <v>21</v>
      </c>
      <c r="B1225" s="1">
        <v>2</v>
      </c>
      <c r="C1225" s="1" t="s">
        <v>29</v>
      </c>
      <c r="D1225" s="1">
        <v>10</v>
      </c>
      <c r="E1225" s="1">
        <v>0.2</v>
      </c>
      <c r="F1225" s="1" t="s">
        <v>1</v>
      </c>
      <c r="G1225" s="122">
        <v>41602.83</v>
      </c>
      <c r="H1225" s="123">
        <v>1.5900000000000001E-2</v>
      </c>
      <c r="I1225" s="124">
        <v>3618.28</v>
      </c>
      <c r="J1225" s="125">
        <v>0.32</v>
      </c>
      <c r="K1225" s="127">
        <f>IF(Model_dem!$G1225="---","---",(Model_dem!$G1225/L1225)-1)</f>
        <v>2.3794969472806127E-2</v>
      </c>
      <c r="L1225" s="77">
        <f>IF(AND(Model_dem!$B1225=0,Model_dem!$D1225=0),Model_dem!$G1225,L1224)</f>
        <v>40635.9</v>
      </c>
      <c r="M1225" s="78" t="str">
        <f t="shared" si="19"/>
        <v>Knapsack</v>
      </c>
      <c r="N1225" s="22"/>
    </row>
    <row r="1226" spans="1:14" x14ac:dyDescent="0.3">
      <c r="A1226" t="s">
        <v>21</v>
      </c>
      <c r="B1226" s="1">
        <v>2</v>
      </c>
      <c r="C1226" s="1" t="s">
        <v>29</v>
      </c>
      <c r="D1226" s="1">
        <v>25</v>
      </c>
      <c r="E1226" s="1">
        <v>0.05</v>
      </c>
      <c r="F1226" s="1" t="s">
        <v>0</v>
      </c>
      <c r="G1226" s="122">
        <v>40793.65</v>
      </c>
      <c r="H1226" s="123">
        <v>0</v>
      </c>
      <c r="I1226" s="124">
        <v>3116.72</v>
      </c>
      <c r="J1226" s="125">
        <v>0</v>
      </c>
      <c r="K1226" s="127">
        <f>IF(Model_dem!$G1226="---","---",(Model_dem!$G1226/L1226)-1)</f>
        <v>3.8820353431325838E-3</v>
      </c>
      <c r="L1226" s="77">
        <f>IF(AND(Model_dem!$B1226=0,Model_dem!$D1226=0),Model_dem!$G1226,L1225)</f>
        <v>40635.9</v>
      </c>
      <c r="M1226" s="78" t="str">
        <f t="shared" si="19"/>
        <v>Knapsack</v>
      </c>
      <c r="N1226" s="22"/>
    </row>
    <row r="1227" spans="1:14" x14ac:dyDescent="0.3">
      <c r="A1227" t="s">
        <v>21</v>
      </c>
      <c r="B1227" s="1">
        <v>2</v>
      </c>
      <c r="C1227" s="1" t="s">
        <v>29</v>
      </c>
      <c r="D1227" s="1">
        <v>25</v>
      </c>
      <c r="E1227" s="1">
        <v>0.1</v>
      </c>
      <c r="F1227" s="1" t="s">
        <v>0</v>
      </c>
      <c r="G1227" s="122">
        <v>40975.54</v>
      </c>
      <c r="H1227" s="123">
        <v>0</v>
      </c>
      <c r="I1227" s="124">
        <v>1530</v>
      </c>
      <c r="J1227" s="125">
        <v>0</v>
      </c>
      <c r="K1227" s="127">
        <f>IF(Model_dem!$G1227="---","---",(Model_dem!$G1227/L1227)-1)</f>
        <v>8.3581266810874855E-3</v>
      </c>
      <c r="L1227" s="77">
        <f>IF(AND(Model_dem!$B1227=0,Model_dem!$D1227=0),Model_dem!$G1227,L1226)</f>
        <v>40635.9</v>
      </c>
      <c r="M1227" s="78" t="str">
        <f t="shared" si="19"/>
        <v>Knapsack</v>
      </c>
      <c r="N1227" s="22"/>
    </row>
    <row r="1228" spans="1:14" x14ac:dyDescent="0.3">
      <c r="A1228" t="s">
        <v>21</v>
      </c>
      <c r="B1228" s="1">
        <v>2</v>
      </c>
      <c r="C1228" s="1" t="s">
        <v>29</v>
      </c>
      <c r="D1228" s="1">
        <v>25</v>
      </c>
      <c r="E1228" s="1">
        <v>0.15</v>
      </c>
      <c r="F1228" s="1" t="s">
        <v>4</v>
      </c>
      <c r="G1228" s="122" t="s">
        <v>3</v>
      </c>
      <c r="H1228" s="123" t="s">
        <v>3</v>
      </c>
      <c r="I1228" s="124">
        <v>30.32</v>
      </c>
      <c r="J1228" s="122"/>
      <c r="K1228" s="127" t="str">
        <f>IF(Model_dem!$G1228="---","---",(Model_dem!$G1228/L1228)-1)</f>
        <v>---</v>
      </c>
      <c r="L1228" s="77">
        <f>IF(AND(Model_dem!$B1228=0,Model_dem!$D1228=0),Model_dem!$G1228,L1227)</f>
        <v>40635.9</v>
      </c>
      <c r="M1228" s="78" t="str">
        <f t="shared" si="19"/>
        <v>Knapsack</v>
      </c>
      <c r="N1228" s="22"/>
    </row>
    <row r="1229" spans="1:14" x14ac:dyDescent="0.3">
      <c r="A1229" t="s">
        <v>21</v>
      </c>
      <c r="B1229" s="1">
        <v>2</v>
      </c>
      <c r="C1229" s="1" t="s">
        <v>29</v>
      </c>
      <c r="D1229" s="1">
        <v>25</v>
      </c>
      <c r="E1229" s="1">
        <v>0.2</v>
      </c>
      <c r="F1229" s="1" t="s">
        <v>4</v>
      </c>
      <c r="G1229" s="122" t="s">
        <v>3</v>
      </c>
      <c r="H1229" s="123" t="s">
        <v>3</v>
      </c>
      <c r="I1229" s="124">
        <v>32.06</v>
      </c>
      <c r="J1229" s="122"/>
      <c r="K1229" s="127" t="str">
        <f>IF(Model_dem!$G1229="---","---",(Model_dem!$G1229/L1229)-1)</f>
        <v>---</v>
      </c>
      <c r="L1229" s="77">
        <f>IF(AND(Model_dem!$B1229=0,Model_dem!$D1229=0),Model_dem!$G1229,L1228)</f>
        <v>40635.9</v>
      </c>
      <c r="M1229" s="78" t="str">
        <f t="shared" si="19"/>
        <v>Knapsack</v>
      </c>
      <c r="N1229" s="22"/>
    </row>
    <row r="1230" spans="1:14" x14ac:dyDescent="0.3">
      <c r="A1230" t="s">
        <v>21</v>
      </c>
      <c r="B1230" s="1">
        <v>2</v>
      </c>
      <c r="C1230" s="1" t="s">
        <v>29</v>
      </c>
      <c r="D1230" s="1">
        <v>50</v>
      </c>
      <c r="E1230" s="1">
        <v>0.05</v>
      </c>
      <c r="F1230" s="1" t="s">
        <v>1</v>
      </c>
      <c r="G1230" s="122">
        <v>46778.879999999997</v>
      </c>
      <c r="H1230" s="123">
        <v>0.13769999999999999</v>
      </c>
      <c r="I1230" s="124">
        <v>3650.69</v>
      </c>
      <c r="J1230" s="125">
        <v>0</v>
      </c>
      <c r="K1230" s="127">
        <f>IF(Model_dem!$G1230="---","---",(Model_dem!$G1230/L1230)-1)</f>
        <v>0.15117125497405004</v>
      </c>
      <c r="L1230" s="77">
        <f>IF(AND(Model_dem!$B1230=0,Model_dem!$D1230=0),Model_dem!$G1230,L1229)</f>
        <v>40635.9</v>
      </c>
      <c r="M1230" s="78" t="str">
        <f t="shared" si="19"/>
        <v>Knapsack</v>
      </c>
      <c r="N1230" s="22"/>
    </row>
    <row r="1231" spans="1:14" x14ac:dyDescent="0.3">
      <c r="A1231" t="s">
        <v>21</v>
      </c>
      <c r="B1231" s="1">
        <v>2</v>
      </c>
      <c r="C1231" s="1" t="s">
        <v>29</v>
      </c>
      <c r="D1231" s="1">
        <v>50</v>
      </c>
      <c r="E1231" s="1">
        <v>0.1</v>
      </c>
      <c r="F1231" s="1" t="s">
        <v>1</v>
      </c>
      <c r="G1231" s="122">
        <v>40975.54</v>
      </c>
      <c r="H1231" s="123">
        <v>8.9999999999999998E-4</v>
      </c>
      <c r="I1231" s="124">
        <v>3689.02</v>
      </c>
      <c r="J1231" s="125">
        <v>0</v>
      </c>
      <c r="K1231" s="127">
        <f>IF(Model_dem!$G1231="---","---",(Model_dem!$G1231/L1231)-1)</f>
        <v>8.3581266810874855E-3</v>
      </c>
      <c r="L1231" s="77">
        <f>IF(AND(Model_dem!$B1231=0,Model_dem!$D1231=0),Model_dem!$G1231,L1230)</f>
        <v>40635.9</v>
      </c>
      <c r="M1231" s="78" t="str">
        <f t="shared" si="19"/>
        <v>Knapsack</v>
      </c>
      <c r="N1231" s="22"/>
    </row>
    <row r="1232" spans="1:14" x14ac:dyDescent="0.3">
      <c r="A1232" t="s">
        <v>21</v>
      </c>
      <c r="B1232" s="1">
        <v>2</v>
      </c>
      <c r="C1232" s="1" t="s">
        <v>29</v>
      </c>
      <c r="D1232" s="1">
        <v>50</v>
      </c>
      <c r="E1232" s="1">
        <v>0.15</v>
      </c>
      <c r="F1232" s="1" t="s">
        <v>4</v>
      </c>
      <c r="G1232" s="122" t="s">
        <v>3</v>
      </c>
      <c r="H1232" s="123" t="s">
        <v>3</v>
      </c>
      <c r="I1232" s="124">
        <v>40.229999999999997</v>
      </c>
      <c r="J1232" s="122"/>
      <c r="K1232" s="127" t="str">
        <f>IF(Model_dem!$G1232="---","---",(Model_dem!$G1232/L1232)-1)</f>
        <v>---</v>
      </c>
      <c r="L1232" s="77">
        <f>IF(AND(Model_dem!$B1232=0,Model_dem!$D1232=0),Model_dem!$G1232,L1231)</f>
        <v>40635.9</v>
      </c>
      <c r="M1232" s="78" t="str">
        <f t="shared" si="19"/>
        <v>Knapsack</v>
      </c>
      <c r="N1232" s="22"/>
    </row>
    <row r="1233" spans="1:14" x14ac:dyDescent="0.3">
      <c r="A1233" t="s">
        <v>21</v>
      </c>
      <c r="B1233" s="1">
        <v>2</v>
      </c>
      <c r="C1233" s="1" t="s">
        <v>29</v>
      </c>
      <c r="D1233" s="1">
        <v>50</v>
      </c>
      <c r="E1233" s="1">
        <v>0.2</v>
      </c>
      <c r="F1233" s="1" t="s">
        <v>4</v>
      </c>
      <c r="G1233" s="122" t="s">
        <v>3</v>
      </c>
      <c r="H1233" s="123" t="s">
        <v>3</v>
      </c>
      <c r="I1233" s="124">
        <v>39.46</v>
      </c>
      <c r="J1233" s="122"/>
      <c r="K1233" s="127" t="str">
        <f>IF(Model_dem!$G1233="---","---",(Model_dem!$G1233/L1233)-1)</f>
        <v>---</v>
      </c>
      <c r="L1233" s="77">
        <f>IF(AND(Model_dem!$B1233=0,Model_dem!$D1233=0),Model_dem!$G1233,L1232)</f>
        <v>40635.9</v>
      </c>
      <c r="M1233" s="78" t="str">
        <f t="shared" si="19"/>
        <v>Knapsack</v>
      </c>
      <c r="N1233" s="22"/>
    </row>
    <row r="1234" spans="1:14" hidden="1" x14ac:dyDescent="0.3">
      <c r="A1234" t="s">
        <v>21</v>
      </c>
      <c r="B1234" s="1">
        <v>3</v>
      </c>
      <c r="C1234" s="1" t="s">
        <v>1930</v>
      </c>
      <c r="D1234" s="1">
        <v>0</v>
      </c>
      <c r="E1234" s="1">
        <v>0.05</v>
      </c>
      <c r="F1234" s="1" t="s">
        <v>0</v>
      </c>
      <c r="G1234" s="1">
        <v>40975.54</v>
      </c>
      <c r="H1234" s="75">
        <v>0</v>
      </c>
      <c r="I1234" s="1">
        <v>701.8</v>
      </c>
      <c r="J1234" s="76">
        <v>0</v>
      </c>
      <c r="K1234" s="113">
        <f>IF(Model_dem!$G1234="---","---",(Model_dem!$G1234/L1234)-1)</f>
        <v>8.3581266810874855E-3</v>
      </c>
      <c r="L1234" s="77">
        <f>IF(AND(Model_dem!$B1234=0,Model_dem!$D1234=0),Model_dem!$G1234,L1233)</f>
        <v>40635.9</v>
      </c>
      <c r="M1234" s="78" t="str">
        <f t="shared" si="19"/>
        <v>Factor Model</v>
      </c>
      <c r="N1234" s="22"/>
    </row>
    <row r="1235" spans="1:14" hidden="1" x14ac:dyDescent="0.3">
      <c r="A1235" t="s">
        <v>21</v>
      </c>
      <c r="B1235" s="1">
        <v>3</v>
      </c>
      <c r="C1235" s="1" t="s">
        <v>1930</v>
      </c>
      <c r="D1235" s="1">
        <v>0</v>
      </c>
      <c r="E1235" s="1">
        <v>0.1</v>
      </c>
      <c r="F1235" s="1" t="s">
        <v>4</v>
      </c>
      <c r="G1235" s="1" t="s">
        <v>3</v>
      </c>
      <c r="H1235" s="75" t="s">
        <v>3</v>
      </c>
      <c r="I1235" s="1">
        <v>51.36</v>
      </c>
      <c r="J1235" s="1"/>
      <c r="K1235" s="113" t="str">
        <f>IF(Model_dem!$G1235="---","---",(Model_dem!$G1235/L1235)-1)</f>
        <v>---</v>
      </c>
      <c r="L1235" s="77">
        <f>IF(AND(Model_dem!$B1235=0,Model_dem!$D1235=0),Model_dem!$G1235,L1234)</f>
        <v>40635.9</v>
      </c>
      <c r="M1235" s="78" t="str">
        <f t="shared" si="19"/>
        <v>Factor Model</v>
      </c>
      <c r="N1235" s="22"/>
    </row>
    <row r="1236" spans="1:14" hidden="1" x14ac:dyDescent="0.3">
      <c r="A1236" t="s">
        <v>21</v>
      </c>
      <c r="B1236" s="1">
        <v>3</v>
      </c>
      <c r="C1236" s="1" t="s">
        <v>1930</v>
      </c>
      <c r="D1236" s="1">
        <v>0</v>
      </c>
      <c r="E1236" s="1">
        <v>0.15</v>
      </c>
      <c r="F1236" s="1" t="s">
        <v>4</v>
      </c>
      <c r="G1236" s="1" t="s">
        <v>3</v>
      </c>
      <c r="H1236" s="75" t="s">
        <v>3</v>
      </c>
      <c r="I1236" s="1">
        <v>0.61</v>
      </c>
      <c r="J1236" s="1"/>
      <c r="K1236" s="113" t="str">
        <f>IF(Model_dem!$G1236="---","---",(Model_dem!$G1236/L1236)-1)</f>
        <v>---</v>
      </c>
      <c r="L1236" s="77">
        <f>IF(AND(Model_dem!$B1236=0,Model_dem!$D1236=0),Model_dem!$G1236,L1235)</f>
        <v>40635.9</v>
      </c>
      <c r="M1236" s="78" t="str">
        <f t="shared" si="19"/>
        <v>Factor Model</v>
      </c>
      <c r="N1236" s="22"/>
    </row>
    <row r="1237" spans="1:14" hidden="1" x14ac:dyDescent="0.3">
      <c r="A1237" t="s">
        <v>21</v>
      </c>
      <c r="B1237" s="1">
        <v>3</v>
      </c>
      <c r="C1237" s="1" t="s">
        <v>1930</v>
      </c>
      <c r="D1237" s="1">
        <v>0</v>
      </c>
      <c r="E1237" s="1">
        <v>0.2</v>
      </c>
      <c r="F1237" s="1" t="s">
        <v>4</v>
      </c>
      <c r="G1237" s="1" t="s">
        <v>3</v>
      </c>
      <c r="H1237" s="75" t="s">
        <v>3</v>
      </c>
      <c r="I1237" s="1">
        <v>0.32</v>
      </c>
      <c r="J1237" s="1"/>
      <c r="K1237" s="113" t="str">
        <f>IF(Model_dem!$G1237="---","---",(Model_dem!$G1237/L1237)-1)</f>
        <v>---</v>
      </c>
      <c r="L1237" s="77">
        <f>IF(AND(Model_dem!$B1237=0,Model_dem!$D1237=0),Model_dem!$G1237,L1236)</f>
        <v>40635.9</v>
      </c>
      <c r="M1237" s="78" t="str">
        <f t="shared" si="19"/>
        <v>Factor Model</v>
      </c>
      <c r="N1237" s="22"/>
    </row>
    <row r="1238" spans="1:14" hidden="1" x14ac:dyDescent="0.3">
      <c r="A1238" t="s">
        <v>21</v>
      </c>
      <c r="B1238" s="1">
        <v>3</v>
      </c>
      <c r="C1238" s="1" t="s">
        <v>1930</v>
      </c>
      <c r="D1238" s="1">
        <v>10</v>
      </c>
      <c r="E1238" s="1">
        <v>0.05</v>
      </c>
      <c r="F1238" s="1" t="s">
        <v>0</v>
      </c>
      <c r="G1238" s="1">
        <v>40975.54</v>
      </c>
      <c r="H1238" s="75">
        <v>0</v>
      </c>
      <c r="I1238" s="1">
        <v>1154.8800000000001</v>
      </c>
      <c r="J1238" s="76">
        <v>0</v>
      </c>
      <c r="K1238" s="113">
        <f>IF(Model_dem!$G1238="---","---",(Model_dem!$G1238/L1238)-1)</f>
        <v>8.3581266810874855E-3</v>
      </c>
      <c r="L1238" s="77">
        <f>IF(AND(Model_dem!$B1238=0,Model_dem!$D1238=0),Model_dem!$G1238,L1237)</f>
        <v>40635.9</v>
      </c>
      <c r="M1238" s="78" t="str">
        <f t="shared" si="19"/>
        <v>Factor Model</v>
      </c>
      <c r="N1238" s="22"/>
    </row>
    <row r="1239" spans="1:14" hidden="1" x14ac:dyDescent="0.3">
      <c r="A1239" t="s">
        <v>21</v>
      </c>
      <c r="B1239" s="1">
        <v>3</v>
      </c>
      <c r="C1239" s="1" t="s">
        <v>1930</v>
      </c>
      <c r="D1239" s="1">
        <v>10</v>
      </c>
      <c r="E1239" s="1">
        <v>0.1</v>
      </c>
      <c r="F1239" s="1" t="s">
        <v>4</v>
      </c>
      <c r="G1239" s="1" t="s">
        <v>3</v>
      </c>
      <c r="H1239" s="75" t="s">
        <v>3</v>
      </c>
      <c r="I1239" s="1">
        <v>38</v>
      </c>
      <c r="J1239" s="1"/>
      <c r="K1239" s="113" t="str">
        <f>IF(Model_dem!$G1239="---","---",(Model_dem!$G1239/L1239)-1)</f>
        <v>---</v>
      </c>
      <c r="L1239" s="77">
        <f>IF(AND(Model_dem!$B1239=0,Model_dem!$D1239=0),Model_dem!$G1239,L1238)</f>
        <v>40635.9</v>
      </c>
      <c r="M1239" s="78" t="str">
        <f t="shared" si="19"/>
        <v>Factor Model</v>
      </c>
      <c r="N1239" s="22"/>
    </row>
    <row r="1240" spans="1:14" hidden="1" x14ac:dyDescent="0.3">
      <c r="A1240" t="s">
        <v>21</v>
      </c>
      <c r="B1240" s="1">
        <v>3</v>
      </c>
      <c r="C1240" s="1" t="s">
        <v>1930</v>
      </c>
      <c r="D1240" s="1">
        <v>10</v>
      </c>
      <c r="E1240" s="1">
        <v>0.15</v>
      </c>
      <c r="F1240" s="1" t="s">
        <v>4</v>
      </c>
      <c r="G1240" s="1" t="s">
        <v>3</v>
      </c>
      <c r="H1240" s="75" t="s">
        <v>3</v>
      </c>
      <c r="I1240" s="1">
        <v>0.71</v>
      </c>
      <c r="J1240" s="1"/>
      <c r="K1240" s="113" t="str">
        <f>IF(Model_dem!$G1240="---","---",(Model_dem!$G1240/L1240)-1)</f>
        <v>---</v>
      </c>
      <c r="L1240" s="77">
        <f>IF(AND(Model_dem!$B1240=0,Model_dem!$D1240=0),Model_dem!$G1240,L1239)</f>
        <v>40635.9</v>
      </c>
      <c r="M1240" s="78" t="str">
        <f t="shared" si="19"/>
        <v>Factor Model</v>
      </c>
      <c r="N1240" s="22"/>
    </row>
    <row r="1241" spans="1:14" hidden="1" x14ac:dyDescent="0.3">
      <c r="A1241" t="s">
        <v>21</v>
      </c>
      <c r="B1241" s="1">
        <v>3</v>
      </c>
      <c r="C1241" s="1" t="s">
        <v>1930</v>
      </c>
      <c r="D1241" s="1">
        <v>10</v>
      </c>
      <c r="E1241" s="1">
        <v>0.2</v>
      </c>
      <c r="F1241" s="1" t="s">
        <v>4</v>
      </c>
      <c r="G1241" s="1" t="s">
        <v>3</v>
      </c>
      <c r="H1241" s="75" t="s">
        <v>3</v>
      </c>
      <c r="I1241" s="1">
        <v>0.32</v>
      </c>
      <c r="J1241" s="1"/>
      <c r="K1241" s="113" t="str">
        <f>IF(Model_dem!$G1241="---","---",(Model_dem!$G1241/L1241)-1)</f>
        <v>---</v>
      </c>
      <c r="L1241" s="77">
        <f>IF(AND(Model_dem!$B1241=0,Model_dem!$D1241=0),Model_dem!$G1241,L1240)</f>
        <v>40635.9</v>
      </c>
      <c r="M1241" s="78" t="str">
        <f t="shared" si="19"/>
        <v>Factor Model</v>
      </c>
      <c r="N1241" s="22"/>
    </row>
    <row r="1242" spans="1:14" hidden="1" x14ac:dyDescent="0.3">
      <c r="A1242" t="s">
        <v>21</v>
      </c>
      <c r="B1242" s="1">
        <v>3</v>
      </c>
      <c r="C1242" s="1" t="s">
        <v>1930</v>
      </c>
      <c r="D1242" s="1">
        <v>25</v>
      </c>
      <c r="E1242" s="1">
        <v>0.05</v>
      </c>
      <c r="F1242" s="1" t="s">
        <v>0</v>
      </c>
      <c r="G1242" s="1">
        <v>40975.54</v>
      </c>
      <c r="H1242" s="75">
        <v>0</v>
      </c>
      <c r="I1242" s="1">
        <v>2682.3</v>
      </c>
      <c r="J1242" s="76">
        <v>0</v>
      </c>
      <c r="K1242" s="113">
        <f>IF(Model_dem!$G1242="---","---",(Model_dem!$G1242/L1242)-1)</f>
        <v>8.3581266810874855E-3</v>
      </c>
      <c r="L1242" s="77">
        <f>IF(AND(Model_dem!$B1242=0,Model_dem!$D1242=0),Model_dem!$G1242,L1241)</f>
        <v>40635.9</v>
      </c>
      <c r="M1242" s="78" t="str">
        <f t="shared" si="19"/>
        <v>Factor Model</v>
      </c>
      <c r="N1242" s="22"/>
    </row>
    <row r="1243" spans="1:14" hidden="1" x14ac:dyDescent="0.3">
      <c r="A1243" t="s">
        <v>21</v>
      </c>
      <c r="B1243" s="1">
        <v>3</v>
      </c>
      <c r="C1243" s="1" t="s">
        <v>1930</v>
      </c>
      <c r="D1243" s="1">
        <v>25</v>
      </c>
      <c r="E1243" s="1">
        <v>0.1</v>
      </c>
      <c r="F1243" s="1" t="s">
        <v>4</v>
      </c>
      <c r="G1243" s="1" t="s">
        <v>3</v>
      </c>
      <c r="H1243" s="75" t="s">
        <v>3</v>
      </c>
      <c r="I1243" s="1">
        <v>28.13</v>
      </c>
      <c r="J1243" s="1"/>
      <c r="K1243" s="113" t="str">
        <f>IF(Model_dem!$G1243="---","---",(Model_dem!$G1243/L1243)-1)</f>
        <v>---</v>
      </c>
      <c r="L1243" s="77">
        <f>IF(AND(Model_dem!$B1243=0,Model_dem!$D1243=0),Model_dem!$G1243,L1242)</f>
        <v>40635.9</v>
      </c>
      <c r="M1243" s="78" t="str">
        <f t="shared" si="19"/>
        <v>Factor Model</v>
      </c>
      <c r="N1243" s="22"/>
    </row>
    <row r="1244" spans="1:14" hidden="1" x14ac:dyDescent="0.3">
      <c r="A1244" t="s">
        <v>21</v>
      </c>
      <c r="B1244" s="1">
        <v>3</v>
      </c>
      <c r="C1244" s="1" t="s">
        <v>1930</v>
      </c>
      <c r="D1244" s="1">
        <v>25</v>
      </c>
      <c r="E1244" s="1">
        <v>0.15</v>
      </c>
      <c r="F1244" s="1" t="s">
        <v>4</v>
      </c>
      <c r="G1244" s="1" t="s">
        <v>3</v>
      </c>
      <c r="H1244" s="75" t="s">
        <v>3</v>
      </c>
      <c r="I1244" s="1">
        <v>0.63</v>
      </c>
      <c r="J1244" s="1"/>
      <c r="K1244" s="113" t="str">
        <f>IF(Model_dem!$G1244="---","---",(Model_dem!$G1244/L1244)-1)</f>
        <v>---</v>
      </c>
      <c r="L1244" s="77">
        <f>IF(AND(Model_dem!$B1244=0,Model_dem!$D1244=0),Model_dem!$G1244,L1243)</f>
        <v>40635.9</v>
      </c>
      <c r="M1244" s="78" t="str">
        <f t="shared" si="19"/>
        <v>Factor Model</v>
      </c>
      <c r="N1244" s="22"/>
    </row>
    <row r="1245" spans="1:14" hidden="1" x14ac:dyDescent="0.3">
      <c r="A1245" t="s">
        <v>21</v>
      </c>
      <c r="B1245" s="1">
        <v>3</v>
      </c>
      <c r="C1245" s="1" t="s">
        <v>1930</v>
      </c>
      <c r="D1245" s="1">
        <v>25</v>
      </c>
      <c r="E1245" s="1">
        <v>0.2</v>
      </c>
      <c r="F1245" s="1" t="s">
        <v>4</v>
      </c>
      <c r="G1245" s="1" t="s">
        <v>3</v>
      </c>
      <c r="H1245" s="75" t="s">
        <v>3</v>
      </c>
      <c r="I1245" s="1">
        <v>0.31</v>
      </c>
      <c r="J1245" s="1"/>
      <c r="K1245" s="113" t="str">
        <f>IF(Model_dem!$G1245="---","---",(Model_dem!$G1245/L1245)-1)</f>
        <v>---</v>
      </c>
      <c r="L1245" s="77">
        <f>IF(AND(Model_dem!$B1245=0,Model_dem!$D1245=0),Model_dem!$G1245,L1244)</f>
        <v>40635.9</v>
      </c>
      <c r="M1245" s="78" t="str">
        <f t="shared" si="19"/>
        <v>Factor Model</v>
      </c>
      <c r="N1245" s="22"/>
    </row>
    <row r="1246" spans="1:14" hidden="1" x14ac:dyDescent="0.3">
      <c r="A1246" t="s">
        <v>21</v>
      </c>
      <c r="B1246" s="1">
        <v>3</v>
      </c>
      <c r="C1246" s="1" t="s">
        <v>1930</v>
      </c>
      <c r="D1246" s="1">
        <v>50</v>
      </c>
      <c r="E1246" s="1">
        <v>0.05</v>
      </c>
      <c r="F1246" s="1" t="s">
        <v>0</v>
      </c>
      <c r="G1246" s="1">
        <v>40975.54</v>
      </c>
      <c r="H1246" s="75">
        <v>0</v>
      </c>
      <c r="I1246" s="1">
        <v>1408.76</v>
      </c>
      <c r="J1246" s="76">
        <v>0</v>
      </c>
      <c r="K1246" s="113">
        <f>IF(Model_dem!$G1246="---","---",(Model_dem!$G1246/L1246)-1)</f>
        <v>8.3581266810874855E-3</v>
      </c>
      <c r="L1246" s="77">
        <f>IF(AND(Model_dem!$B1246=0,Model_dem!$D1246=0),Model_dem!$G1246,L1245)</f>
        <v>40635.9</v>
      </c>
      <c r="M1246" s="78" t="str">
        <f t="shared" si="19"/>
        <v>Factor Model</v>
      </c>
      <c r="N1246" s="22"/>
    </row>
    <row r="1247" spans="1:14" hidden="1" x14ac:dyDescent="0.3">
      <c r="A1247" t="s">
        <v>21</v>
      </c>
      <c r="B1247" s="1">
        <v>3</v>
      </c>
      <c r="C1247" s="1" t="s">
        <v>1930</v>
      </c>
      <c r="D1247" s="1">
        <v>50</v>
      </c>
      <c r="E1247" s="1">
        <v>0.1</v>
      </c>
      <c r="F1247" s="1" t="s">
        <v>4</v>
      </c>
      <c r="G1247" s="1" t="s">
        <v>3</v>
      </c>
      <c r="H1247" s="75" t="s">
        <v>3</v>
      </c>
      <c r="I1247" s="1">
        <v>23.98</v>
      </c>
      <c r="J1247" s="1"/>
      <c r="K1247" s="113" t="str">
        <f>IF(Model_dem!$G1247="---","---",(Model_dem!$G1247/L1247)-1)</f>
        <v>---</v>
      </c>
      <c r="L1247" s="77">
        <f>IF(AND(Model_dem!$B1247=0,Model_dem!$D1247=0),Model_dem!$G1247,L1246)</f>
        <v>40635.9</v>
      </c>
      <c r="M1247" s="78" t="str">
        <f t="shared" si="19"/>
        <v>Factor Model</v>
      </c>
      <c r="N1247" s="22"/>
    </row>
    <row r="1248" spans="1:14" hidden="1" x14ac:dyDescent="0.3">
      <c r="A1248" t="s">
        <v>21</v>
      </c>
      <c r="B1248" s="1">
        <v>3</v>
      </c>
      <c r="C1248" s="1" t="s">
        <v>1930</v>
      </c>
      <c r="D1248" s="1">
        <v>50</v>
      </c>
      <c r="E1248" s="1">
        <v>0.15</v>
      </c>
      <c r="F1248" s="1" t="s">
        <v>4</v>
      </c>
      <c r="G1248" s="1" t="s">
        <v>3</v>
      </c>
      <c r="H1248" s="75" t="s">
        <v>3</v>
      </c>
      <c r="I1248" s="1">
        <v>0.63</v>
      </c>
      <c r="J1248" s="1"/>
      <c r="K1248" s="113" t="str">
        <f>IF(Model_dem!$G1248="---","---",(Model_dem!$G1248/L1248)-1)</f>
        <v>---</v>
      </c>
      <c r="L1248" s="77">
        <f>IF(AND(Model_dem!$B1248=0,Model_dem!$D1248=0),Model_dem!$G1248,L1247)</f>
        <v>40635.9</v>
      </c>
      <c r="M1248" s="78" t="str">
        <f t="shared" si="19"/>
        <v>Factor Model</v>
      </c>
      <c r="N1248" s="22"/>
    </row>
    <row r="1249" spans="1:14" hidden="1" x14ac:dyDescent="0.3">
      <c r="A1249" t="s">
        <v>21</v>
      </c>
      <c r="B1249" s="1">
        <v>3</v>
      </c>
      <c r="C1249" s="1" t="s">
        <v>1930</v>
      </c>
      <c r="D1249" s="1">
        <v>50</v>
      </c>
      <c r="E1249" s="1">
        <v>0.2</v>
      </c>
      <c r="F1249" s="1" t="s">
        <v>4</v>
      </c>
      <c r="G1249" s="1" t="s">
        <v>3</v>
      </c>
      <c r="H1249" s="75" t="s">
        <v>3</v>
      </c>
      <c r="I1249" s="1">
        <v>0.31</v>
      </c>
      <c r="J1249" s="1"/>
      <c r="K1249" s="113" t="str">
        <f>IF(Model_dem!$G1249="---","---",(Model_dem!$G1249/L1249)-1)</f>
        <v>---</v>
      </c>
      <c r="L1249" s="77">
        <f>IF(AND(Model_dem!$B1249=0,Model_dem!$D1249=0),Model_dem!$G1249,L1248)</f>
        <v>40635.9</v>
      </c>
      <c r="M1249" s="78" t="str">
        <f t="shared" si="19"/>
        <v>Factor Model</v>
      </c>
      <c r="N1249" s="22"/>
    </row>
    <row r="1250" spans="1:14" x14ac:dyDescent="0.3">
      <c r="A1250" t="s">
        <v>23</v>
      </c>
      <c r="B1250" s="1">
        <v>0</v>
      </c>
      <c r="C1250" s="1" t="s">
        <v>27</v>
      </c>
      <c r="D1250" s="1">
        <v>0</v>
      </c>
      <c r="E1250" s="1">
        <v>0.05</v>
      </c>
      <c r="F1250" s="1" t="s">
        <v>0</v>
      </c>
      <c r="G1250" s="122">
        <v>61925.51</v>
      </c>
      <c r="H1250" s="123">
        <v>0</v>
      </c>
      <c r="I1250" s="124">
        <v>2664.03</v>
      </c>
      <c r="J1250" s="125">
        <v>1</v>
      </c>
      <c r="K1250" s="127">
        <f>IF(Model_dem!$G1250="---","---",(Model_dem!$G1250/L1250)-1)</f>
        <v>0</v>
      </c>
      <c r="L1250" s="77">
        <f>IF(AND(Model_dem!$B1250=0,Model_dem!$D1250=0),Model_dem!$G1250,L1249)</f>
        <v>61925.51</v>
      </c>
      <c r="M1250" s="78" t="str">
        <f t="shared" si="19"/>
        <v>Deterministic</v>
      </c>
      <c r="N1250" s="22"/>
    </row>
    <row r="1251" spans="1:14" x14ac:dyDescent="0.3">
      <c r="A1251" t="s">
        <v>23</v>
      </c>
      <c r="B1251" s="1">
        <v>0</v>
      </c>
      <c r="C1251" s="1" t="s">
        <v>27</v>
      </c>
      <c r="D1251" s="1">
        <v>0</v>
      </c>
      <c r="E1251" s="1">
        <v>0.1</v>
      </c>
      <c r="F1251" s="1" t="s">
        <v>0</v>
      </c>
      <c r="G1251" s="122">
        <v>61925.51</v>
      </c>
      <c r="H1251" s="123">
        <v>0</v>
      </c>
      <c r="I1251" s="124">
        <v>2999.57</v>
      </c>
      <c r="J1251" s="125">
        <v>1</v>
      </c>
      <c r="K1251" s="127">
        <f>IF(Model_dem!$G1251="---","---",(Model_dem!$G1251/L1251)-1)</f>
        <v>0</v>
      </c>
      <c r="L1251" s="77">
        <f>IF(AND(Model_dem!$B1251=0,Model_dem!$D1251=0),Model_dem!$G1251,L1250)</f>
        <v>61925.51</v>
      </c>
      <c r="M1251" s="78" t="str">
        <f t="shared" si="19"/>
        <v>Deterministic</v>
      </c>
      <c r="N1251" s="22"/>
    </row>
    <row r="1252" spans="1:14" x14ac:dyDescent="0.3">
      <c r="A1252" t="s">
        <v>23</v>
      </c>
      <c r="B1252" s="1">
        <v>0</v>
      </c>
      <c r="C1252" s="1" t="s">
        <v>27</v>
      </c>
      <c r="D1252" s="1">
        <v>0</v>
      </c>
      <c r="E1252" s="1">
        <v>0.15</v>
      </c>
      <c r="F1252" s="1" t="s">
        <v>1</v>
      </c>
      <c r="G1252" s="122">
        <v>61925.51</v>
      </c>
      <c r="H1252" s="123">
        <v>1.1999999999999999E-3</v>
      </c>
      <c r="I1252" s="124">
        <v>3602.79</v>
      </c>
      <c r="J1252" s="125">
        <v>1</v>
      </c>
      <c r="K1252" s="127">
        <f>IF(Model_dem!$G1252="---","---",(Model_dem!$G1252/L1252)-1)</f>
        <v>0</v>
      </c>
      <c r="L1252" s="77">
        <f>IF(AND(Model_dem!$B1252=0,Model_dem!$D1252=0),Model_dem!$G1252,L1251)</f>
        <v>61925.51</v>
      </c>
      <c r="M1252" s="78" t="str">
        <f t="shared" si="19"/>
        <v>Deterministic</v>
      </c>
      <c r="N1252" s="22"/>
    </row>
    <row r="1253" spans="1:14" x14ac:dyDescent="0.3">
      <c r="A1253" t="s">
        <v>23</v>
      </c>
      <c r="B1253" s="1">
        <v>0</v>
      </c>
      <c r="C1253" s="1" t="s">
        <v>27</v>
      </c>
      <c r="D1253" s="1">
        <v>0</v>
      </c>
      <c r="E1253" s="1">
        <v>0.2</v>
      </c>
      <c r="F1253" s="1" t="s">
        <v>0</v>
      </c>
      <c r="G1253" s="122">
        <v>61925.51</v>
      </c>
      <c r="H1253" s="123">
        <v>0</v>
      </c>
      <c r="I1253" s="124">
        <v>3019.42</v>
      </c>
      <c r="J1253" s="125">
        <v>1</v>
      </c>
      <c r="K1253" s="127">
        <f>IF(Model_dem!$G1253="---","---",(Model_dem!$G1253/L1253)-1)</f>
        <v>0</v>
      </c>
      <c r="L1253" s="77">
        <f>IF(AND(Model_dem!$B1253=0,Model_dem!$D1253=0),Model_dem!$G1253,L1252)</f>
        <v>61925.51</v>
      </c>
      <c r="M1253" s="78" t="str">
        <f t="shared" si="19"/>
        <v>Deterministic</v>
      </c>
      <c r="N1253" s="22"/>
    </row>
    <row r="1254" spans="1:14" x14ac:dyDescent="0.3">
      <c r="A1254" t="s">
        <v>23</v>
      </c>
      <c r="B1254" s="1">
        <v>1</v>
      </c>
      <c r="C1254" s="1" t="s">
        <v>28</v>
      </c>
      <c r="D1254" s="1">
        <v>5</v>
      </c>
      <c r="E1254" s="1">
        <v>0.05</v>
      </c>
      <c r="F1254" s="1" t="s">
        <v>1</v>
      </c>
      <c r="G1254" s="122">
        <v>63245.9</v>
      </c>
      <c r="H1254" s="123">
        <v>2.1899999999999999E-2</v>
      </c>
      <c r="I1254" s="124">
        <v>3610.35</v>
      </c>
      <c r="J1254" s="125">
        <v>0.97199999999999998</v>
      </c>
      <c r="K1254" s="127">
        <f>IF(Model_dem!$G1254="---","---",(Model_dem!$G1254/L1254)-1)</f>
        <v>2.1322230531488628E-2</v>
      </c>
      <c r="L1254" s="77">
        <f>IF(AND(Model_dem!$B1254=0,Model_dem!$D1254=0),Model_dem!$G1254,L1253)</f>
        <v>61925.51</v>
      </c>
      <c r="M1254" s="78" t="str">
        <f t="shared" si="19"/>
        <v>Cardinality-constrained</v>
      </c>
      <c r="N1254" s="22"/>
    </row>
    <row r="1255" spans="1:14" x14ac:dyDescent="0.3">
      <c r="A1255" t="s">
        <v>23</v>
      </c>
      <c r="B1255" s="1">
        <v>1</v>
      </c>
      <c r="C1255" s="1" t="s">
        <v>28</v>
      </c>
      <c r="D1255" s="1">
        <v>5</v>
      </c>
      <c r="E1255" s="1">
        <v>0.1</v>
      </c>
      <c r="F1255" s="1" t="s">
        <v>1</v>
      </c>
      <c r="G1255" s="122">
        <v>64641.72</v>
      </c>
      <c r="H1255" s="123">
        <v>3.9699999999999999E-2</v>
      </c>
      <c r="I1255" s="124">
        <v>3601.55</v>
      </c>
      <c r="J1255" s="125">
        <v>0.96799999999999997</v>
      </c>
      <c r="K1255" s="127">
        <f>IF(Model_dem!$G1255="---","---",(Model_dem!$G1255/L1255)-1)</f>
        <v>4.3862537426013981E-2</v>
      </c>
      <c r="L1255" s="77">
        <f>IF(AND(Model_dem!$B1255=0,Model_dem!$D1255=0),Model_dem!$G1255,L1254)</f>
        <v>61925.51</v>
      </c>
      <c r="M1255" s="78" t="str">
        <f t="shared" si="19"/>
        <v>Cardinality-constrained</v>
      </c>
      <c r="N1255" s="22"/>
    </row>
    <row r="1256" spans="1:14" x14ac:dyDescent="0.3">
      <c r="A1256" t="s">
        <v>23</v>
      </c>
      <c r="B1256" s="1">
        <v>1</v>
      </c>
      <c r="C1256" s="1" t="s">
        <v>28</v>
      </c>
      <c r="D1256" s="1">
        <v>5</v>
      </c>
      <c r="E1256" s="1">
        <v>0.15</v>
      </c>
      <c r="F1256" s="1" t="s">
        <v>1</v>
      </c>
      <c r="G1256" s="122">
        <v>63604.5</v>
      </c>
      <c r="H1256" s="123">
        <v>2.1400000000000002E-2</v>
      </c>
      <c r="I1256" s="124">
        <v>3602.2</v>
      </c>
      <c r="J1256" s="125">
        <v>0.96099999999999997</v>
      </c>
      <c r="K1256" s="127">
        <f>IF(Model_dem!$G1256="---","---",(Model_dem!$G1256/L1256)-1)</f>
        <v>2.7113058899312925E-2</v>
      </c>
      <c r="L1256" s="77">
        <f>IF(AND(Model_dem!$B1256=0,Model_dem!$D1256=0),Model_dem!$G1256,L1255)</f>
        <v>61925.51</v>
      </c>
      <c r="M1256" s="78" t="str">
        <f t="shared" si="19"/>
        <v>Cardinality-constrained</v>
      </c>
      <c r="N1256" s="22"/>
    </row>
    <row r="1257" spans="1:14" x14ac:dyDescent="0.3">
      <c r="A1257" t="s">
        <v>23</v>
      </c>
      <c r="B1257" s="1">
        <v>1</v>
      </c>
      <c r="C1257" s="1" t="s">
        <v>28</v>
      </c>
      <c r="D1257" s="1">
        <v>5</v>
      </c>
      <c r="E1257" s="1">
        <v>0.2</v>
      </c>
      <c r="F1257" s="1" t="s">
        <v>1</v>
      </c>
      <c r="G1257" s="122">
        <v>64561.9</v>
      </c>
      <c r="H1257" s="123">
        <v>3.4200000000000001E-2</v>
      </c>
      <c r="I1257" s="124">
        <v>3601.65</v>
      </c>
      <c r="J1257" s="125">
        <v>1</v>
      </c>
      <c r="K1257" s="127">
        <f>IF(Model_dem!$G1257="---","---",(Model_dem!$G1257/L1257)-1)</f>
        <v>4.2573569438507652E-2</v>
      </c>
      <c r="L1257" s="77">
        <f>IF(AND(Model_dem!$B1257=0,Model_dem!$D1257=0),Model_dem!$G1257,L1256)</f>
        <v>61925.51</v>
      </c>
      <c r="M1257" s="78" t="str">
        <f t="shared" si="19"/>
        <v>Cardinality-constrained</v>
      </c>
      <c r="N1257" s="22"/>
    </row>
    <row r="1258" spans="1:14" x14ac:dyDescent="0.3">
      <c r="A1258" t="s">
        <v>23</v>
      </c>
      <c r="B1258" s="1">
        <v>1</v>
      </c>
      <c r="C1258" s="1" t="s">
        <v>28</v>
      </c>
      <c r="D1258" s="1">
        <v>10</v>
      </c>
      <c r="E1258" s="1">
        <v>0.05</v>
      </c>
      <c r="F1258" s="1" t="s">
        <v>1</v>
      </c>
      <c r="G1258" s="122">
        <v>62808.52</v>
      </c>
      <c r="H1258" s="123">
        <v>1.3999999999999999E-2</v>
      </c>
      <c r="I1258" s="124">
        <v>3602.99</v>
      </c>
      <c r="J1258" s="125">
        <v>0.154</v>
      </c>
      <c r="K1258" s="127">
        <f>IF(Model_dem!$G1258="---","---",(Model_dem!$G1258/L1258)-1)</f>
        <v>1.4259228547330416E-2</v>
      </c>
      <c r="L1258" s="77">
        <f>IF(AND(Model_dem!$B1258=0,Model_dem!$D1258=0),Model_dem!$G1258,L1257)</f>
        <v>61925.51</v>
      </c>
      <c r="M1258" s="78" t="str">
        <f t="shared" si="19"/>
        <v>Cardinality-constrained</v>
      </c>
      <c r="N1258" s="22"/>
    </row>
    <row r="1259" spans="1:14" x14ac:dyDescent="0.3">
      <c r="A1259" t="s">
        <v>23</v>
      </c>
      <c r="B1259" s="1">
        <v>1</v>
      </c>
      <c r="C1259" s="1" t="s">
        <v>28</v>
      </c>
      <c r="D1259" s="1">
        <v>10</v>
      </c>
      <c r="E1259" s="1">
        <v>0.1</v>
      </c>
      <c r="F1259" s="1" t="s">
        <v>1</v>
      </c>
      <c r="G1259" s="122">
        <v>64439.19</v>
      </c>
      <c r="H1259" s="123">
        <v>3.5900000000000001E-2</v>
      </c>
      <c r="I1259" s="124">
        <v>3602.56</v>
      </c>
      <c r="J1259" s="125">
        <v>0.126</v>
      </c>
      <c r="K1259" s="127">
        <f>IF(Model_dem!$G1259="---","---",(Model_dem!$G1259/L1259)-1)</f>
        <v>4.0591995124464875E-2</v>
      </c>
      <c r="L1259" s="77">
        <f>IF(AND(Model_dem!$B1259=0,Model_dem!$D1259=0),Model_dem!$G1259,L1258)</f>
        <v>61925.51</v>
      </c>
      <c r="M1259" s="78" t="str">
        <f t="shared" si="19"/>
        <v>Cardinality-constrained</v>
      </c>
      <c r="N1259" s="22"/>
    </row>
    <row r="1260" spans="1:14" x14ac:dyDescent="0.3">
      <c r="A1260" t="s">
        <v>23</v>
      </c>
      <c r="B1260" s="1">
        <v>1</v>
      </c>
      <c r="C1260" s="1" t="s">
        <v>28</v>
      </c>
      <c r="D1260" s="1">
        <v>10</v>
      </c>
      <c r="E1260" s="1">
        <v>0.15</v>
      </c>
      <c r="F1260" s="1" t="s">
        <v>1</v>
      </c>
      <c r="G1260" s="122">
        <v>64602.15</v>
      </c>
      <c r="H1260" s="123">
        <v>3.5099999999999999E-2</v>
      </c>
      <c r="I1260" s="124">
        <v>3602.97</v>
      </c>
      <c r="J1260" s="125">
        <v>0.96199999999999997</v>
      </c>
      <c r="K1260" s="127">
        <f>IF(Model_dem!$G1260="---","---",(Model_dem!$G1260/L1260)-1)</f>
        <v>4.3223543899759465E-2</v>
      </c>
      <c r="L1260" s="77">
        <f>IF(AND(Model_dem!$B1260=0,Model_dem!$D1260=0),Model_dem!$G1260,L1259)</f>
        <v>61925.51</v>
      </c>
      <c r="M1260" s="78" t="str">
        <f t="shared" si="19"/>
        <v>Cardinality-constrained</v>
      </c>
      <c r="N1260" s="22"/>
    </row>
    <row r="1261" spans="1:14" x14ac:dyDescent="0.3">
      <c r="A1261" t="s">
        <v>23</v>
      </c>
      <c r="B1261" s="1">
        <v>1</v>
      </c>
      <c r="C1261" s="1" t="s">
        <v>28</v>
      </c>
      <c r="D1261" s="1">
        <v>10</v>
      </c>
      <c r="E1261" s="1">
        <v>0.2</v>
      </c>
      <c r="F1261" s="1" t="s">
        <v>1</v>
      </c>
      <c r="G1261" s="122">
        <v>64023.55</v>
      </c>
      <c r="H1261" s="123">
        <v>2.23E-2</v>
      </c>
      <c r="I1261" s="124">
        <v>3602.57</v>
      </c>
      <c r="J1261" s="125">
        <v>1</v>
      </c>
      <c r="K1261" s="127">
        <f>IF(Model_dem!$G1261="---","---",(Model_dem!$G1261/L1261)-1)</f>
        <v>3.3880060091551867E-2</v>
      </c>
      <c r="L1261" s="77">
        <f>IF(AND(Model_dem!$B1261=0,Model_dem!$D1261=0),Model_dem!$G1261,L1260)</f>
        <v>61925.51</v>
      </c>
      <c r="M1261" s="78" t="str">
        <f t="shared" si="19"/>
        <v>Cardinality-constrained</v>
      </c>
      <c r="N1261" s="22"/>
    </row>
    <row r="1262" spans="1:14" x14ac:dyDescent="0.3">
      <c r="A1262" t="s">
        <v>23</v>
      </c>
      <c r="B1262" s="1">
        <v>1</v>
      </c>
      <c r="C1262" s="1" t="s">
        <v>28</v>
      </c>
      <c r="D1262" s="1">
        <v>25</v>
      </c>
      <c r="E1262" s="1">
        <v>0.05</v>
      </c>
      <c r="F1262" s="1" t="s">
        <v>1</v>
      </c>
      <c r="G1262" s="122">
        <v>64685.82</v>
      </c>
      <c r="H1262" s="123">
        <v>4.2599999999999999E-2</v>
      </c>
      <c r="I1262" s="124">
        <v>3601.54</v>
      </c>
      <c r="J1262" s="125">
        <v>0</v>
      </c>
      <c r="K1262" s="127">
        <f>IF(Model_dem!$G1262="---","---",(Model_dem!$G1262/L1262)-1)</f>
        <v>4.45746833574725E-2</v>
      </c>
      <c r="L1262" s="77">
        <f>IF(AND(Model_dem!$B1262=0,Model_dem!$D1262=0),Model_dem!$G1262,L1261)</f>
        <v>61925.51</v>
      </c>
      <c r="M1262" s="78" t="str">
        <f t="shared" si="19"/>
        <v>Cardinality-constrained</v>
      </c>
      <c r="N1262" s="22"/>
    </row>
    <row r="1263" spans="1:14" x14ac:dyDescent="0.3">
      <c r="A1263" t="s">
        <v>23</v>
      </c>
      <c r="B1263" s="1">
        <v>1</v>
      </c>
      <c r="C1263" s="1" t="s">
        <v>28</v>
      </c>
      <c r="D1263" s="1">
        <v>25</v>
      </c>
      <c r="E1263" s="1">
        <v>0.1</v>
      </c>
      <c r="F1263" s="1" t="s">
        <v>1</v>
      </c>
      <c r="G1263" s="122">
        <v>68960.09</v>
      </c>
      <c r="H1263" s="123">
        <v>9.9199999999999997E-2</v>
      </c>
      <c r="I1263" s="124">
        <v>3602.21</v>
      </c>
      <c r="J1263" s="125">
        <v>0</v>
      </c>
      <c r="K1263" s="127">
        <f>IF(Model_dem!$G1263="---","---",(Model_dem!$G1263/L1263)-1)</f>
        <v>0.11359744958095619</v>
      </c>
      <c r="L1263" s="77">
        <f>IF(AND(Model_dem!$B1263=0,Model_dem!$D1263=0),Model_dem!$G1263,L1262)</f>
        <v>61925.51</v>
      </c>
      <c r="M1263" s="78" t="str">
        <f t="shared" si="19"/>
        <v>Cardinality-constrained</v>
      </c>
      <c r="N1263" s="22"/>
    </row>
    <row r="1264" spans="1:14" x14ac:dyDescent="0.3">
      <c r="A1264" t="s">
        <v>23</v>
      </c>
      <c r="B1264" s="1">
        <v>1</v>
      </c>
      <c r="C1264" s="1" t="s">
        <v>28</v>
      </c>
      <c r="D1264" s="1">
        <v>25</v>
      </c>
      <c r="E1264" s="1">
        <v>0.15</v>
      </c>
      <c r="F1264" s="1" t="s">
        <v>1</v>
      </c>
      <c r="G1264" s="122">
        <v>80174.7</v>
      </c>
      <c r="H1264" s="123">
        <v>0.2225</v>
      </c>
      <c r="I1264" s="124">
        <v>3607.32</v>
      </c>
      <c r="J1264" s="125">
        <v>0.70799999999999996</v>
      </c>
      <c r="K1264" s="127">
        <f>IF(Model_dem!$G1264="---","---",(Model_dem!$G1264/L1264)-1)</f>
        <v>0.29469583698220636</v>
      </c>
      <c r="L1264" s="77">
        <f>IF(AND(Model_dem!$B1264=0,Model_dem!$D1264=0),Model_dem!$G1264,L1263)</f>
        <v>61925.51</v>
      </c>
      <c r="M1264" s="78" t="str">
        <f t="shared" si="19"/>
        <v>Cardinality-constrained</v>
      </c>
      <c r="N1264" s="22"/>
    </row>
    <row r="1265" spans="1:14" x14ac:dyDescent="0.3">
      <c r="A1265" t="s">
        <v>23</v>
      </c>
      <c r="B1265" s="1">
        <v>1</v>
      </c>
      <c r="C1265" s="1" t="s">
        <v>28</v>
      </c>
      <c r="D1265" s="1">
        <v>25</v>
      </c>
      <c r="E1265" s="1">
        <v>0.2</v>
      </c>
      <c r="F1265" s="1" t="s">
        <v>1</v>
      </c>
      <c r="G1265" s="122">
        <v>76386.759999999995</v>
      </c>
      <c r="H1265" s="123">
        <v>0.18100000000000002</v>
      </c>
      <c r="I1265" s="124">
        <v>3602.93</v>
      </c>
      <c r="J1265" s="125">
        <v>0.95099999999999996</v>
      </c>
      <c r="K1265" s="127">
        <f>IF(Model_dem!$G1265="---","---",(Model_dem!$G1265/L1265)-1)</f>
        <v>0.23352653857836603</v>
      </c>
      <c r="L1265" s="77">
        <f>IF(AND(Model_dem!$B1265=0,Model_dem!$D1265=0),Model_dem!$G1265,L1264)</f>
        <v>61925.51</v>
      </c>
      <c r="M1265" s="78" t="str">
        <f t="shared" si="19"/>
        <v>Cardinality-constrained</v>
      </c>
      <c r="N1265" s="22"/>
    </row>
    <row r="1266" spans="1:14" x14ac:dyDescent="0.3">
      <c r="A1266" t="s">
        <v>23</v>
      </c>
      <c r="B1266" s="1">
        <v>1</v>
      </c>
      <c r="C1266" s="1" t="s">
        <v>28</v>
      </c>
      <c r="D1266" s="1">
        <v>50</v>
      </c>
      <c r="E1266" s="1">
        <v>0.05</v>
      </c>
      <c r="F1266" s="1" t="s">
        <v>1</v>
      </c>
      <c r="G1266" s="122">
        <v>65283.61</v>
      </c>
      <c r="H1266" s="123">
        <v>5.0999999999999997E-2</v>
      </c>
      <c r="I1266" s="124">
        <v>3608.96</v>
      </c>
      <c r="J1266" s="125">
        <v>0</v>
      </c>
      <c r="K1266" s="127">
        <f>IF(Model_dem!$G1266="---","---",(Model_dem!$G1266/L1266)-1)</f>
        <v>5.4228055610684445E-2</v>
      </c>
      <c r="L1266" s="77">
        <f>IF(AND(Model_dem!$B1266=0,Model_dem!$D1266=0),Model_dem!$G1266,L1265)</f>
        <v>61925.51</v>
      </c>
      <c r="M1266" s="78" t="str">
        <f t="shared" si="19"/>
        <v>Cardinality-constrained</v>
      </c>
      <c r="N1266" s="22"/>
    </row>
    <row r="1267" spans="1:14" x14ac:dyDescent="0.3">
      <c r="A1267" t="s">
        <v>23</v>
      </c>
      <c r="B1267" s="1">
        <v>1</v>
      </c>
      <c r="C1267" s="1" t="s">
        <v>28</v>
      </c>
      <c r="D1267" s="1">
        <v>50</v>
      </c>
      <c r="E1267" s="1">
        <v>0.1</v>
      </c>
      <c r="F1267" s="1" t="s">
        <v>1</v>
      </c>
      <c r="G1267" s="122">
        <v>69328.66</v>
      </c>
      <c r="H1267" s="123">
        <v>0.1038</v>
      </c>
      <c r="I1267" s="124">
        <v>3603.24</v>
      </c>
      <c r="J1267" s="125">
        <v>0</v>
      </c>
      <c r="K1267" s="127">
        <f>IF(Model_dem!$G1267="---","---",(Model_dem!$G1267/L1267)-1)</f>
        <v>0.1195492778339653</v>
      </c>
      <c r="L1267" s="77">
        <f>IF(AND(Model_dem!$B1267=0,Model_dem!$D1267=0),Model_dem!$G1267,L1266)</f>
        <v>61925.51</v>
      </c>
      <c r="M1267" s="78" t="str">
        <f t="shared" si="19"/>
        <v>Cardinality-constrained</v>
      </c>
      <c r="N1267" s="22"/>
    </row>
    <row r="1268" spans="1:14" x14ac:dyDescent="0.3">
      <c r="A1268" t="s">
        <v>23</v>
      </c>
      <c r="B1268" s="1">
        <v>1</v>
      </c>
      <c r="C1268" s="1" t="s">
        <v>28</v>
      </c>
      <c r="D1268" s="1">
        <v>50</v>
      </c>
      <c r="E1268" s="1">
        <v>0.15</v>
      </c>
      <c r="F1268" s="1" t="s">
        <v>1</v>
      </c>
      <c r="G1268" s="122">
        <v>67753.070000000007</v>
      </c>
      <c r="H1268" s="123">
        <v>7.8799999999999995E-2</v>
      </c>
      <c r="I1268" s="124">
        <v>3603.42</v>
      </c>
      <c r="J1268" s="125">
        <v>0</v>
      </c>
      <c r="K1268" s="127">
        <f>IF(Model_dem!$G1268="---","---",(Model_dem!$G1268/L1268)-1)</f>
        <v>9.4105966991632428E-2</v>
      </c>
      <c r="L1268" s="77">
        <f>IF(AND(Model_dem!$B1268=0,Model_dem!$D1268=0),Model_dem!$G1268,L1267)</f>
        <v>61925.51</v>
      </c>
      <c r="M1268" s="78" t="str">
        <f t="shared" si="19"/>
        <v>Cardinality-constrained</v>
      </c>
      <c r="N1268" s="22"/>
    </row>
    <row r="1269" spans="1:14" x14ac:dyDescent="0.3">
      <c r="A1269" t="s">
        <v>23</v>
      </c>
      <c r="B1269" s="1">
        <v>1</v>
      </c>
      <c r="C1269" s="1" t="s">
        <v>28</v>
      </c>
      <c r="D1269" s="1">
        <v>50</v>
      </c>
      <c r="E1269" s="1">
        <v>0.2</v>
      </c>
      <c r="F1269" s="1" t="s">
        <v>1</v>
      </c>
      <c r="G1269" s="122">
        <v>75553.070000000007</v>
      </c>
      <c r="H1269" s="123">
        <v>0.17010000000000003</v>
      </c>
      <c r="I1269" s="124">
        <v>3604.53</v>
      </c>
      <c r="J1269" s="125">
        <v>0</v>
      </c>
      <c r="K1269" s="127">
        <f>IF(Model_dem!$G1269="---","---",(Model_dem!$G1269/L1269)-1)</f>
        <v>0.22006375078703444</v>
      </c>
      <c r="L1269" s="77">
        <f>IF(AND(Model_dem!$B1269=0,Model_dem!$D1269=0),Model_dem!$G1269,L1268)</f>
        <v>61925.51</v>
      </c>
      <c r="M1269" s="78" t="str">
        <f t="shared" si="19"/>
        <v>Cardinality-constrained</v>
      </c>
      <c r="N1269" s="22"/>
    </row>
    <row r="1270" spans="1:14" x14ac:dyDescent="0.3">
      <c r="A1270" t="s">
        <v>23</v>
      </c>
      <c r="B1270" s="1">
        <v>2</v>
      </c>
      <c r="C1270" s="1" t="s">
        <v>29</v>
      </c>
      <c r="D1270" s="1">
        <v>5</v>
      </c>
      <c r="E1270" s="1">
        <v>0.05</v>
      </c>
      <c r="F1270" s="1" t="s">
        <v>1</v>
      </c>
      <c r="G1270" s="122">
        <v>62237.66</v>
      </c>
      <c r="H1270" s="123">
        <v>4.4000000000000003E-3</v>
      </c>
      <c r="I1270" s="124">
        <v>3600.62</v>
      </c>
      <c r="J1270" s="125">
        <v>0.88</v>
      </c>
      <c r="K1270" s="127">
        <f>IF(Model_dem!$G1270="---","---",(Model_dem!$G1270/L1270)-1)</f>
        <v>5.0407336168891703E-3</v>
      </c>
      <c r="L1270" s="77">
        <f>IF(AND(Model_dem!$B1270=0,Model_dem!$D1270=0),Model_dem!$G1270,L1269)</f>
        <v>61925.51</v>
      </c>
      <c r="M1270" s="78" t="str">
        <f t="shared" si="19"/>
        <v>Knapsack</v>
      </c>
      <c r="N1270" s="22"/>
    </row>
    <row r="1271" spans="1:14" x14ac:dyDescent="0.3">
      <c r="A1271" t="s">
        <v>23</v>
      </c>
      <c r="B1271" s="1">
        <v>2</v>
      </c>
      <c r="C1271" s="1" t="s">
        <v>29</v>
      </c>
      <c r="D1271" s="1">
        <v>5</v>
      </c>
      <c r="E1271" s="1">
        <v>0.1</v>
      </c>
      <c r="F1271" s="1" t="s">
        <v>1</v>
      </c>
      <c r="G1271" s="122">
        <v>66416.41</v>
      </c>
      <c r="H1271" s="123">
        <v>6.6500000000000004E-2</v>
      </c>
      <c r="I1271" s="124">
        <v>3603.1</v>
      </c>
      <c r="J1271" s="125">
        <v>0.99299999999999999</v>
      </c>
      <c r="K1271" s="127">
        <f>IF(Model_dem!$G1271="---","---",(Model_dem!$G1271/L1271)-1)</f>
        <v>7.2521001441893773E-2</v>
      </c>
      <c r="L1271" s="77">
        <f>IF(AND(Model_dem!$B1271=0,Model_dem!$D1271=0),Model_dem!$G1271,L1270)</f>
        <v>61925.51</v>
      </c>
      <c r="M1271" s="78" t="str">
        <f t="shared" si="19"/>
        <v>Knapsack</v>
      </c>
      <c r="N1271" s="22"/>
    </row>
    <row r="1272" spans="1:14" x14ac:dyDescent="0.3">
      <c r="A1272" t="s">
        <v>23</v>
      </c>
      <c r="B1272" s="1">
        <v>2</v>
      </c>
      <c r="C1272" s="1" t="s">
        <v>29</v>
      </c>
      <c r="D1272" s="1">
        <v>5</v>
      </c>
      <c r="E1272" s="1">
        <v>0.15</v>
      </c>
      <c r="F1272" s="1" t="s">
        <v>1</v>
      </c>
      <c r="G1272" s="122">
        <v>67554.23</v>
      </c>
      <c r="H1272" s="123">
        <v>7.9299999999999995E-2</v>
      </c>
      <c r="I1272" s="124">
        <v>3602.68</v>
      </c>
      <c r="J1272" s="125">
        <v>0.94499999999999995</v>
      </c>
      <c r="K1272" s="127">
        <f>IF(Model_dem!$G1272="---","---",(Model_dem!$G1272/L1272)-1)</f>
        <v>9.0895012410878717E-2</v>
      </c>
      <c r="L1272" s="77">
        <f>IF(AND(Model_dem!$B1272=0,Model_dem!$D1272=0),Model_dem!$G1272,L1271)</f>
        <v>61925.51</v>
      </c>
      <c r="M1272" s="78" t="str">
        <f t="shared" si="19"/>
        <v>Knapsack</v>
      </c>
      <c r="N1272" s="22"/>
    </row>
    <row r="1273" spans="1:14" x14ac:dyDescent="0.3">
      <c r="A1273" t="s">
        <v>23</v>
      </c>
      <c r="B1273" s="1">
        <v>2</v>
      </c>
      <c r="C1273" s="1" t="s">
        <v>29</v>
      </c>
      <c r="D1273" s="1">
        <v>5</v>
      </c>
      <c r="E1273" s="1">
        <v>0.2</v>
      </c>
      <c r="F1273" s="1" t="s">
        <v>1</v>
      </c>
      <c r="G1273" s="122">
        <v>64471.28</v>
      </c>
      <c r="H1273" s="123">
        <v>3.4300000000000004E-2</v>
      </c>
      <c r="I1273" s="124">
        <v>3601.7</v>
      </c>
      <c r="J1273" s="125">
        <v>0.998</v>
      </c>
      <c r="K1273" s="127">
        <f>IF(Model_dem!$G1273="---","---",(Model_dem!$G1273/L1273)-1)</f>
        <v>4.1110198365746253E-2</v>
      </c>
      <c r="L1273" s="77">
        <f>IF(AND(Model_dem!$B1273=0,Model_dem!$D1273=0),Model_dem!$G1273,L1272)</f>
        <v>61925.51</v>
      </c>
      <c r="M1273" s="78" t="str">
        <f t="shared" si="19"/>
        <v>Knapsack</v>
      </c>
      <c r="N1273" s="22"/>
    </row>
    <row r="1274" spans="1:14" x14ac:dyDescent="0.3">
      <c r="A1274" t="s">
        <v>23</v>
      </c>
      <c r="B1274" s="1">
        <v>2</v>
      </c>
      <c r="C1274" s="1" t="s">
        <v>29</v>
      </c>
      <c r="D1274" s="1">
        <v>10</v>
      </c>
      <c r="E1274" s="1">
        <v>0.05</v>
      </c>
      <c r="F1274" s="1" t="s">
        <v>1</v>
      </c>
      <c r="G1274" s="122">
        <v>72686.149999999994</v>
      </c>
      <c r="H1274" s="123">
        <v>0.14730000000000001</v>
      </c>
      <c r="I1274" s="124">
        <v>3601.2</v>
      </c>
      <c r="J1274" s="125">
        <v>0</v>
      </c>
      <c r="K1274" s="127">
        <f>IF(Model_dem!$G1274="---","---",(Model_dem!$G1274/L1274)-1)</f>
        <v>0.17376748290001953</v>
      </c>
      <c r="L1274" s="77">
        <f>IF(AND(Model_dem!$B1274=0,Model_dem!$D1274=0),Model_dem!$G1274,L1273)</f>
        <v>61925.51</v>
      </c>
      <c r="M1274" s="78" t="str">
        <f t="shared" si="19"/>
        <v>Knapsack</v>
      </c>
      <c r="N1274" s="22"/>
    </row>
    <row r="1275" spans="1:14" x14ac:dyDescent="0.3">
      <c r="A1275" t="s">
        <v>23</v>
      </c>
      <c r="B1275" s="1">
        <v>2</v>
      </c>
      <c r="C1275" s="1" t="s">
        <v>29</v>
      </c>
      <c r="D1275" s="1">
        <v>10</v>
      </c>
      <c r="E1275" s="1">
        <v>0.1</v>
      </c>
      <c r="F1275" s="1" t="s">
        <v>1</v>
      </c>
      <c r="G1275" s="122">
        <v>67209.919999999998</v>
      </c>
      <c r="H1275" s="123">
        <v>7.4499999999999997E-2</v>
      </c>
      <c r="I1275" s="124">
        <v>3601.57</v>
      </c>
      <c r="J1275" s="125">
        <v>5.7000000000000002E-2</v>
      </c>
      <c r="K1275" s="127">
        <f>IF(Model_dem!$G1275="---","---",(Model_dem!$G1275/L1275)-1)</f>
        <v>8.5334945162340858E-2</v>
      </c>
      <c r="L1275" s="77">
        <f>IF(AND(Model_dem!$B1275=0,Model_dem!$D1275=0),Model_dem!$G1275,L1274)</f>
        <v>61925.51</v>
      </c>
      <c r="M1275" s="78" t="str">
        <f t="shared" si="19"/>
        <v>Knapsack</v>
      </c>
      <c r="N1275" s="22"/>
    </row>
    <row r="1276" spans="1:14" x14ac:dyDescent="0.3">
      <c r="A1276" t="s">
        <v>23</v>
      </c>
      <c r="B1276" s="1">
        <v>2</v>
      </c>
      <c r="C1276" s="1" t="s">
        <v>29</v>
      </c>
      <c r="D1276" s="1">
        <v>10</v>
      </c>
      <c r="E1276" s="1">
        <v>0.15</v>
      </c>
      <c r="F1276" s="1" t="s">
        <v>1</v>
      </c>
      <c r="G1276" s="122">
        <v>65790.53</v>
      </c>
      <c r="H1276" s="123">
        <v>5.04E-2</v>
      </c>
      <c r="I1276" s="124">
        <v>3602.64</v>
      </c>
      <c r="J1276" s="125">
        <v>0.217</v>
      </c>
      <c r="K1276" s="127">
        <f>IF(Model_dem!$G1276="---","---",(Model_dem!$G1276/L1276)-1)</f>
        <v>6.24140196826799E-2</v>
      </c>
      <c r="L1276" s="77">
        <f>IF(AND(Model_dem!$B1276=0,Model_dem!$D1276=0),Model_dem!$G1276,L1275)</f>
        <v>61925.51</v>
      </c>
      <c r="M1276" s="78" t="str">
        <f t="shared" si="19"/>
        <v>Knapsack</v>
      </c>
      <c r="N1276" s="22"/>
    </row>
    <row r="1277" spans="1:14" x14ac:dyDescent="0.3">
      <c r="A1277" t="s">
        <v>23</v>
      </c>
      <c r="B1277" s="1">
        <v>2</v>
      </c>
      <c r="C1277" s="1" t="s">
        <v>29</v>
      </c>
      <c r="D1277" s="1">
        <v>10</v>
      </c>
      <c r="E1277" s="1">
        <v>0.2</v>
      </c>
      <c r="F1277" s="1" t="s">
        <v>1</v>
      </c>
      <c r="G1277" s="122">
        <v>67873.850000000006</v>
      </c>
      <c r="H1277" s="123">
        <v>7.4900000000000008E-2</v>
      </c>
      <c r="I1277" s="124">
        <v>3601.97</v>
      </c>
      <c r="J1277" s="125">
        <v>0.11</v>
      </c>
      <c r="K1277" s="127">
        <f>IF(Model_dem!$G1277="---","---",(Model_dem!$G1277/L1277)-1)</f>
        <v>9.605637482840268E-2</v>
      </c>
      <c r="L1277" s="77">
        <f>IF(AND(Model_dem!$B1277=0,Model_dem!$D1277=0),Model_dem!$G1277,L1276)</f>
        <v>61925.51</v>
      </c>
      <c r="M1277" s="78" t="str">
        <f t="shared" si="19"/>
        <v>Knapsack</v>
      </c>
      <c r="N1277" s="22"/>
    </row>
    <row r="1278" spans="1:14" x14ac:dyDescent="0.3">
      <c r="A1278" t="s">
        <v>23</v>
      </c>
      <c r="B1278" s="1">
        <v>2</v>
      </c>
      <c r="C1278" s="1" t="s">
        <v>29</v>
      </c>
      <c r="D1278" s="1">
        <v>25</v>
      </c>
      <c r="E1278" s="1">
        <v>0.05</v>
      </c>
      <c r="F1278" s="1" t="s">
        <v>1</v>
      </c>
      <c r="G1278" s="122">
        <v>62706.53</v>
      </c>
      <c r="H1278" s="123">
        <v>1.03E-2</v>
      </c>
      <c r="I1278" s="124">
        <v>3601.27</v>
      </c>
      <c r="J1278" s="125">
        <v>0</v>
      </c>
      <c r="K1278" s="127">
        <f>IF(Model_dem!$G1278="---","---",(Model_dem!$G1278/L1278)-1)</f>
        <v>1.2612249782036455E-2</v>
      </c>
      <c r="L1278" s="77">
        <f>IF(AND(Model_dem!$B1278=0,Model_dem!$D1278=0),Model_dem!$G1278,L1277)</f>
        <v>61925.51</v>
      </c>
      <c r="M1278" s="78" t="str">
        <f t="shared" si="19"/>
        <v>Knapsack</v>
      </c>
      <c r="N1278" s="22"/>
    </row>
    <row r="1279" spans="1:14" x14ac:dyDescent="0.3">
      <c r="A1279" t="s">
        <v>23</v>
      </c>
      <c r="B1279" s="1">
        <v>2</v>
      </c>
      <c r="C1279" s="1" t="s">
        <v>29</v>
      </c>
      <c r="D1279" s="1">
        <v>25</v>
      </c>
      <c r="E1279" s="1">
        <v>0.1</v>
      </c>
      <c r="F1279" s="1" t="s">
        <v>1</v>
      </c>
      <c r="G1279" s="122">
        <v>64427.11</v>
      </c>
      <c r="H1279" s="123">
        <v>3.2899999999999999E-2</v>
      </c>
      <c r="I1279" s="124">
        <v>3607.07</v>
      </c>
      <c r="J1279" s="125">
        <v>0</v>
      </c>
      <c r="K1279" s="127">
        <f>IF(Model_dem!$G1279="---","---",(Model_dem!$G1279/L1279)-1)</f>
        <v>4.0396922043920203E-2</v>
      </c>
      <c r="L1279" s="77">
        <f>IF(AND(Model_dem!$B1279=0,Model_dem!$D1279=0),Model_dem!$G1279,L1278)</f>
        <v>61925.51</v>
      </c>
      <c r="M1279" s="78" t="str">
        <f t="shared" si="19"/>
        <v>Knapsack</v>
      </c>
      <c r="N1279" s="22"/>
    </row>
    <row r="1280" spans="1:14" x14ac:dyDescent="0.3">
      <c r="A1280" t="s">
        <v>23</v>
      </c>
      <c r="B1280" s="1">
        <v>2</v>
      </c>
      <c r="C1280" s="1" t="s">
        <v>29</v>
      </c>
      <c r="D1280" s="1">
        <v>25</v>
      </c>
      <c r="E1280" s="1">
        <v>0.15</v>
      </c>
      <c r="F1280" s="1" t="s">
        <v>1</v>
      </c>
      <c r="G1280" s="122">
        <v>68704.87</v>
      </c>
      <c r="H1280" s="123">
        <v>8.8200000000000001E-2</v>
      </c>
      <c r="I1280" s="124">
        <v>3615.81</v>
      </c>
      <c r="J1280" s="125">
        <v>0</v>
      </c>
      <c r="K1280" s="127">
        <f>IF(Model_dem!$G1280="---","---",(Model_dem!$G1280/L1280)-1)</f>
        <v>0.10947604630143526</v>
      </c>
      <c r="L1280" s="77">
        <f>IF(AND(Model_dem!$B1280=0,Model_dem!$D1280=0),Model_dem!$G1280,L1279)</f>
        <v>61925.51</v>
      </c>
      <c r="M1280" s="78" t="str">
        <f t="shared" si="19"/>
        <v>Knapsack</v>
      </c>
      <c r="N1280" s="22"/>
    </row>
    <row r="1281" spans="1:14" x14ac:dyDescent="0.3">
      <c r="A1281" t="s">
        <v>23</v>
      </c>
      <c r="B1281" s="1">
        <v>2</v>
      </c>
      <c r="C1281" s="1" t="s">
        <v>29</v>
      </c>
      <c r="D1281" s="1">
        <v>25</v>
      </c>
      <c r="E1281" s="1">
        <v>0.2</v>
      </c>
      <c r="F1281" s="1" t="s">
        <v>1</v>
      </c>
      <c r="G1281" s="122">
        <v>63972.25</v>
      </c>
      <c r="H1281" s="123">
        <v>1.38E-2</v>
      </c>
      <c r="I1281" s="124">
        <v>3602.73</v>
      </c>
      <c r="J1281" s="125">
        <v>0</v>
      </c>
      <c r="K1281" s="127">
        <f>IF(Model_dem!$G1281="---","---",(Model_dem!$G1281/L1281)-1)</f>
        <v>3.3051645436589894E-2</v>
      </c>
      <c r="L1281" s="77">
        <f>IF(AND(Model_dem!$B1281=0,Model_dem!$D1281=0),Model_dem!$G1281,L1280)</f>
        <v>61925.51</v>
      </c>
      <c r="M1281" s="78" t="str">
        <f t="shared" si="19"/>
        <v>Knapsack</v>
      </c>
      <c r="N1281" s="22"/>
    </row>
    <row r="1282" spans="1:14" x14ac:dyDescent="0.3">
      <c r="A1282" t="s">
        <v>23</v>
      </c>
      <c r="B1282" s="1">
        <v>2</v>
      </c>
      <c r="C1282" s="1" t="s">
        <v>29</v>
      </c>
      <c r="D1282" s="1">
        <v>50</v>
      </c>
      <c r="E1282" s="1">
        <v>0.05</v>
      </c>
      <c r="F1282" s="1" t="s">
        <v>1</v>
      </c>
      <c r="G1282" s="122">
        <v>63324.36</v>
      </c>
      <c r="H1282" s="123">
        <v>2.0400000000000001E-2</v>
      </c>
      <c r="I1282" s="124">
        <v>3601.87</v>
      </c>
      <c r="J1282" s="125">
        <v>0</v>
      </c>
      <c r="K1282" s="127">
        <f>IF(Model_dem!$G1282="---","---",(Model_dem!$G1282/L1282)-1)</f>
        <v>2.25892366489997E-2</v>
      </c>
      <c r="L1282" s="77">
        <f>IF(AND(Model_dem!$B1282=0,Model_dem!$D1282=0),Model_dem!$G1282,L1281)</f>
        <v>61925.51</v>
      </c>
      <c r="M1282" s="78" t="str">
        <f t="shared" si="19"/>
        <v>Knapsack</v>
      </c>
      <c r="N1282" s="22"/>
    </row>
    <row r="1283" spans="1:14" x14ac:dyDescent="0.3">
      <c r="A1283" t="s">
        <v>23</v>
      </c>
      <c r="B1283" s="1">
        <v>2</v>
      </c>
      <c r="C1283" s="1" t="s">
        <v>29</v>
      </c>
      <c r="D1283" s="1">
        <v>50</v>
      </c>
      <c r="E1283" s="1">
        <v>0.1</v>
      </c>
      <c r="F1283" s="1" t="s">
        <v>1</v>
      </c>
      <c r="G1283" s="122">
        <v>63136.44</v>
      </c>
      <c r="H1283" s="123">
        <v>1.2E-2</v>
      </c>
      <c r="I1283" s="124">
        <v>3601.87</v>
      </c>
      <c r="J1283" s="125">
        <v>0</v>
      </c>
      <c r="K1283" s="127">
        <f>IF(Model_dem!$G1283="---","---",(Model_dem!$G1283/L1283)-1)</f>
        <v>1.9554622965559654E-2</v>
      </c>
      <c r="L1283" s="77">
        <f>IF(AND(Model_dem!$B1283=0,Model_dem!$D1283=0),Model_dem!$G1283,L1282)</f>
        <v>61925.51</v>
      </c>
      <c r="M1283" s="78" t="str">
        <f t="shared" ref="M1283:M1346" si="20">IF(B1283=0,"Deterministic",IF(B1283=1,"Cardinality-constrained",IF(B1283=2,"Knapsack","Factor Model")))</f>
        <v>Knapsack</v>
      </c>
      <c r="N1283" s="22"/>
    </row>
    <row r="1284" spans="1:14" x14ac:dyDescent="0.3">
      <c r="A1284" t="s">
        <v>23</v>
      </c>
      <c r="B1284" s="1">
        <v>2</v>
      </c>
      <c r="C1284" s="1" t="s">
        <v>29</v>
      </c>
      <c r="D1284" s="1">
        <v>50</v>
      </c>
      <c r="E1284" s="1">
        <v>0.15</v>
      </c>
      <c r="F1284" s="1" t="s">
        <v>1</v>
      </c>
      <c r="G1284" s="122">
        <v>66296.59</v>
      </c>
      <c r="H1284" s="123">
        <v>5.5399999999999998E-2</v>
      </c>
      <c r="I1284" s="124">
        <v>3602.33</v>
      </c>
      <c r="J1284" s="125">
        <v>0</v>
      </c>
      <c r="K1284" s="127">
        <f>IF(Model_dem!$G1284="---","---",(Model_dem!$G1284/L1284)-1)</f>
        <v>7.0586096101590279E-2</v>
      </c>
      <c r="L1284" s="77">
        <f>IF(AND(Model_dem!$B1284=0,Model_dem!$D1284=0),Model_dem!$G1284,L1283)</f>
        <v>61925.51</v>
      </c>
      <c r="M1284" s="78" t="str">
        <f t="shared" si="20"/>
        <v>Knapsack</v>
      </c>
      <c r="N1284" s="22"/>
    </row>
    <row r="1285" spans="1:14" x14ac:dyDescent="0.3">
      <c r="A1285" t="s">
        <v>23</v>
      </c>
      <c r="B1285" s="1">
        <v>2</v>
      </c>
      <c r="C1285" s="1" t="s">
        <v>29</v>
      </c>
      <c r="D1285" s="1">
        <v>50</v>
      </c>
      <c r="E1285" s="1">
        <v>0.2</v>
      </c>
      <c r="F1285" s="1" t="s">
        <v>1</v>
      </c>
      <c r="G1285" s="122">
        <v>77147.37</v>
      </c>
      <c r="H1285" s="123">
        <v>0.25879999999999997</v>
      </c>
      <c r="I1285" s="124">
        <v>3649.28</v>
      </c>
      <c r="J1285" s="125">
        <v>0</v>
      </c>
      <c r="K1285" s="127">
        <f>IF(Model_dem!$G1285="---","---",(Model_dem!$G1285/L1285)-1)</f>
        <v>0.24580919882613794</v>
      </c>
      <c r="L1285" s="77">
        <f>IF(AND(Model_dem!$B1285=0,Model_dem!$D1285=0),Model_dem!$G1285,L1284)</f>
        <v>61925.51</v>
      </c>
      <c r="M1285" s="78" t="str">
        <f t="shared" si="20"/>
        <v>Knapsack</v>
      </c>
      <c r="N1285" s="22"/>
    </row>
    <row r="1286" spans="1:14" hidden="1" x14ac:dyDescent="0.3">
      <c r="A1286" t="s">
        <v>23</v>
      </c>
      <c r="B1286" s="1">
        <v>3</v>
      </c>
      <c r="C1286" s="1" t="s">
        <v>1930</v>
      </c>
      <c r="D1286" s="1">
        <v>0</v>
      </c>
      <c r="E1286" s="1">
        <v>0.05</v>
      </c>
      <c r="F1286" s="1" t="s">
        <v>1</v>
      </c>
      <c r="G1286" s="1">
        <v>62987.29</v>
      </c>
      <c r="H1286" s="75">
        <v>7.4000000000000003E-3</v>
      </c>
      <c r="I1286" s="1">
        <v>3600.51</v>
      </c>
      <c r="J1286" s="76">
        <v>0</v>
      </c>
      <c r="K1286" s="113">
        <f>IF(Model_dem!$G1286="---","---",(Model_dem!$G1286/L1286)-1)</f>
        <v>1.7146084061318234E-2</v>
      </c>
      <c r="L1286" s="77">
        <f>IF(AND(Model_dem!$B1286=0,Model_dem!$D1286=0),Model_dem!$G1286,L1285)</f>
        <v>61925.51</v>
      </c>
      <c r="M1286" s="78" t="str">
        <f t="shared" si="20"/>
        <v>Factor Model</v>
      </c>
      <c r="N1286" s="22"/>
    </row>
    <row r="1287" spans="1:14" hidden="1" x14ac:dyDescent="0.3">
      <c r="A1287" t="s">
        <v>23</v>
      </c>
      <c r="B1287" s="1">
        <v>3</v>
      </c>
      <c r="C1287" s="1" t="s">
        <v>1930</v>
      </c>
      <c r="D1287" s="1">
        <v>0</v>
      </c>
      <c r="E1287" s="1">
        <v>0.1</v>
      </c>
      <c r="F1287" s="1" t="s">
        <v>1</v>
      </c>
      <c r="G1287" s="1">
        <v>63790.32</v>
      </c>
      <c r="H1287" s="75">
        <v>6.6E-3</v>
      </c>
      <c r="I1287" s="1">
        <v>3600.65</v>
      </c>
      <c r="J1287" s="76">
        <v>0</v>
      </c>
      <c r="K1287" s="113">
        <f>IF(Model_dem!$G1287="---","---",(Model_dem!$G1287/L1287)-1)</f>
        <v>3.0113760871731232E-2</v>
      </c>
      <c r="L1287" s="77">
        <f>IF(AND(Model_dem!$B1287=0,Model_dem!$D1287=0),Model_dem!$G1287,L1286)</f>
        <v>61925.51</v>
      </c>
      <c r="M1287" s="78" t="str">
        <f t="shared" si="20"/>
        <v>Factor Model</v>
      </c>
      <c r="N1287" s="22"/>
    </row>
    <row r="1288" spans="1:14" hidden="1" x14ac:dyDescent="0.3">
      <c r="A1288" t="s">
        <v>23</v>
      </c>
      <c r="B1288" s="1">
        <v>3</v>
      </c>
      <c r="C1288" s="1" t="s">
        <v>1930</v>
      </c>
      <c r="D1288" s="1">
        <v>0</v>
      </c>
      <c r="E1288" s="1">
        <v>0.15</v>
      </c>
      <c r="F1288" s="1" t="s">
        <v>4</v>
      </c>
      <c r="G1288" s="1" t="s">
        <v>3</v>
      </c>
      <c r="H1288" s="75" t="s">
        <v>3</v>
      </c>
      <c r="I1288" s="1">
        <v>36.46</v>
      </c>
      <c r="J1288" s="1"/>
      <c r="K1288" s="113" t="str">
        <f>IF(Model_dem!$G1288="---","---",(Model_dem!$G1288/L1288)-1)</f>
        <v>---</v>
      </c>
      <c r="L1288" s="77">
        <f>IF(AND(Model_dem!$B1288=0,Model_dem!$D1288=0),Model_dem!$G1288,L1287)</f>
        <v>61925.51</v>
      </c>
      <c r="M1288" s="78" t="str">
        <f t="shared" si="20"/>
        <v>Factor Model</v>
      </c>
      <c r="N1288" s="22"/>
    </row>
    <row r="1289" spans="1:14" hidden="1" x14ac:dyDescent="0.3">
      <c r="A1289" t="s">
        <v>23</v>
      </c>
      <c r="B1289" s="1">
        <v>3</v>
      </c>
      <c r="C1289" s="1" t="s">
        <v>1930</v>
      </c>
      <c r="D1289" s="1">
        <v>0</v>
      </c>
      <c r="E1289" s="1">
        <v>0.2</v>
      </c>
      <c r="F1289" s="1" t="s">
        <v>4</v>
      </c>
      <c r="G1289" s="1" t="s">
        <v>3</v>
      </c>
      <c r="H1289" s="75" t="s">
        <v>3</v>
      </c>
      <c r="I1289" s="1">
        <v>35.33</v>
      </c>
      <c r="J1289" s="1"/>
      <c r="K1289" s="113" t="str">
        <f>IF(Model_dem!$G1289="---","---",(Model_dem!$G1289/L1289)-1)</f>
        <v>---</v>
      </c>
      <c r="L1289" s="77">
        <f>IF(AND(Model_dem!$B1289=0,Model_dem!$D1289=0),Model_dem!$G1289,L1288)</f>
        <v>61925.51</v>
      </c>
      <c r="M1289" s="78" t="str">
        <f t="shared" si="20"/>
        <v>Factor Model</v>
      </c>
      <c r="N1289" s="22"/>
    </row>
    <row r="1290" spans="1:14" hidden="1" x14ac:dyDescent="0.3">
      <c r="A1290" t="s">
        <v>23</v>
      </c>
      <c r="B1290" s="1">
        <v>3</v>
      </c>
      <c r="C1290" s="1" t="s">
        <v>1930</v>
      </c>
      <c r="D1290" s="1">
        <v>10</v>
      </c>
      <c r="E1290" s="1">
        <v>0.05</v>
      </c>
      <c r="F1290" s="1" t="s">
        <v>1</v>
      </c>
      <c r="G1290" s="1">
        <v>62874.91</v>
      </c>
      <c r="H1290" s="75">
        <v>5.3E-3</v>
      </c>
      <c r="I1290" s="1">
        <v>3600.41</v>
      </c>
      <c r="J1290" s="76">
        <v>0</v>
      </c>
      <c r="K1290" s="113">
        <f>IF(Model_dem!$G1290="---","---",(Model_dem!$G1290/L1290)-1)</f>
        <v>1.5331323068635161E-2</v>
      </c>
      <c r="L1290" s="77">
        <f>IF(AND(Model_dem!$B1290=0,Model_dem!$D1290=0),Model_dem!$G1290,L1289)</f>
        <v>61925.51</v>
      </c>
      <c r="M1290" s="78" t="str">
        <f t="shared" si="20"/>
        <v>Factor Model</v>
      </c>
      <c r="N1290" s="22"/>
    </row>
    <row r="1291" spans="1:14" hidden="1" x14ac:dyDescent="0.3">
      <c r="A1291" t="s">
        <v>23</v>
      </c>
      <c r="B1291" s="1">
        <v>3</v>
      </c>
      <c r="C1291" s="1" t="s">
        <v>1930</v>
      </c>
      <c r="D1291" s="1">
        <v>10</v>
      </c>
      <c r="E1291" s="1">
        <v>0.1</v>
      </c>
      <c r="F1291" s="1" t="s">
        <v>1</v>
      </c>
      <c r="G1291" s="1">
        <v>63879.87</v>
      </c>
      <c r="H1291" s="75">
        <v>7.9000000000000008E-3</v>
      </c>
      <c r="I1291" s="1">
        <v>3600.99</v>
      </c>
      <c r="J1291" s="76">
        <v>0</v>
      </c>
      <c r="K1291" s="113">
        <f>IF(Model_dem!$G1291="---","---",(Model_dem!$G1291/L1291)-1)</f>
        <v>3.1559853120305403E-2</v>
      </c>
      <c r="L1291" s="77">
        <f>IF(AND(Model_dem!$B1291=0,Model_dem!$D1291=0),Model_dem!$G1291,L1290)</f>
        <v>61925.51</v>
      </c>
      <c r="M1291" s="78" t="str">
        <f t="shared" si="20"/>
        <v>Factor Model</v>
      </c>
      <c r="N1291" s="22"/>
    </row>
    <row r="1292" spans="1:14" hidden="1" x14ac:dyDescent="0.3">
      <c r="A1292" t="s">
        <v>23</v>
      </c>
      <c r="B1292" s="1">
        <v>3</v>
      </c>
      <c r="C1292" s="1" t="s">
        <v>1930</v>
      </c>
      <c r="D1292" s="1">
        <v>10</v>
      </c>
      <c r="E1292" s="1">
        <v>0.15</v>
      </c>
      <c r="F1292" s="1" t="s">
        <v>4</v>
      </c>
      <c r="G1292" s="1" t="s">
        <v>3</v>
      </c>
      <c r="H1292" s="75" t="s">
        <v>3</v>
      </c>
      <c r="I1292" s="1">
        <v>28.97</v>
      </c>
      <c r="J1292" s="1"/>
      <c r="K1292" s="113" t="str">
        <f>IF(Model_dem!$G1292="---","---",(Model_dem!$G1292/L1292)-1)</f>
        <v>---</v>
      </c>
      <c r="L1292" s="77">
        <f>IF(AND(Model_dem!$B1292=0,Model_dem!$D1292=0),Model_dem!$G1292,L1291)</f>
        <v>61925.51</v>
      </c>
      <c r="M1292" s="78" t="str">
        <f t="shared" si="20"/>
        <v>Factor Model</v>
      </c>
      <c r="N1292" s="22"/>
    </row>
    <row r="1293" spans="1:14" hidden="1" x14ac:dyDescent="0.3">
      <c r="A1293" t="s">
        <v>23</v>
      </c>
      <c r="B1293" s="1">
        <v>3</v>
      </c>
      <c r="C1293" s="1" t="s">
        <v>1930</v>
      </c>
      <c r="D1293" s="1">
        <v>10</v>
      </c>
      <c r="E1293" s="1">
        <v>0.2</v>
      </c>
      <c r="F1293" s="1" t="s">
        <v>4</v>
      </c>
      <c r="G1293" s="1" t="s">
        <v>3</v>
      </c>
      <c r="H1293" s="75" t="s">
        <v>3</v>
      </c>
      <c r="I1293" s="1">
        <v>34.93</v>
      </c>
      <c r="J1293" s="1"/>
      <c r="K1293" s="113" t="str">
        <f>IF(Model_dem!$G1293="---","---",(Model_dem!$G1293/L1293)-1)</f>
        <v>---</v>
      </c>
      <c r="L1293" s="77">
        <f>IF(AND(Model_dem!$B1293=0,Model_dem!$D1293=0),Model_dem!$G1293,L1292)</f>
        <v>61925.51</v>
      </c>
      <c r="M1293" s="78" t="str">
        <f t="shared" si="20"/>
        <v>Factor Model</v>
      </c>
      <c r="N1293" s="22"/>
    </row>
    <row r="1294" spans="1:14" hidden="1" x14ac:dyDescent="0.3">
      <c r="A1294" t="s">
        <v>23</v>
      </c>
      <c r="B1294" s="1">
        <v>3</v>
      </c>
      <c r="C1294" s="1" t="s">
        <v>1930</v>
      </c>
      <c r="D1294" s="1">
        <v>25</v>
      </c>
      <c r="E1294" s="1">
        <v>0.05</v>
      </c>
      <c r="F1294" s="1" t="s">
        <v>1</v>
      </c>
      <c r="G1294" s="1">
        <v>63001.04</v>
      </c>
      <c r="H1294" s="75">
        <v>8.0000000000000002E-3</v>
      </c>
      <c r="I1294" s="1">
        <v>3600.58</v>
      </c>
      <c r="J1294" s="76">
        <v>0</v>
      </c>
      <c r="K1294" s="113">
        <f>IF(Model_dem!$G1294="---","---",(Model_dem!$G1294/L1294)-1)</f>
        <v>1.7368125026342218E-2</v>
      </c>
      <c r="L1294" s="77">
        <f>IF(AND(Model_dem!$B1294=0,Model_dem!$D1294=0),Model_dem!$G1294,L1293)</f>
        <v>61925.51</v>
      </c>
      <c r="M1294" s="78" t="str">
        <f t="shared" si="20"/>
        <v>Factor Model</v>
      </c>
      <c r="N1294" s="22"/>
    </row>
    <row r="1295" spans="1:14" hidden="1" x14ac:dyDescent="0.3">
      <c r="A1295" t="s">
        <v>23</v>
      </c>
      <c r="B1295" s="1">
        <v>3</v>
      </c>
      <c r="C1295" s="1" t="s">
        <v>1930</v>
      </c>
      <c r="D1295" s="1">
        <v>25</v>
      </c>
      <c r="E1295" s="1">
        <v>0.1</v>
      </c>
      <c r="F1295" s="1" t="s">
        <v>1</v>
      </c>
      <c r="G1295" s="1">
        <v>63709.69</v>
      </c>
      <c r="H1295" s="75">
        <v>4.3E-3</v>
      </c>
      <c r="I1295" s="1">
        <v>3600.35</v>
      </c>
      <c r="J1295" s="76">
        <v>0</v>
      </c>
      <c r="K1295" s="113">
        <f>IF(Model_dem!$G1295="---","---",(Model_dem!$G1295/L1295)-1)</f>
        <v>2.881171265283089E-2</v>
      </c>
      <c r="L1295" s="77">
        <f>IF(AND(Model_dem!$B1295=0,Model_dem!$D1295=0),Model_dem!$G1295,L1294)</f>
        <v>61925.51</v>
      </c>
      <c r="M1295" s="78" t="str">
        <f t="shared" si="20"/>
        <v>Factor Model</v>
      </c>
      <c r="N1295" s="22"/>
    </row>
    <row r="1296" spans="1:14" hidden="1" x14ac:dyDescent="0.3">
      <c r="A1296" t="s">
        <v>23</v>
      </c>
      <c r="B1296" s="1">
        <v>3</v>
      </c>
      <c r="C1296" s="1" t="s">
        <v>1930</v>
      </c>
      <c r="D1296" s="1">
        <v>25</v>
      </c>
      <c r="E1296" s="1">
        <v>0.15</v>
      </c>
      <c r="F1296" s="1" t="s">
        <v>4</v>
      </c>
      <c r="G1296" s="1" t="s">
        <v>3</v>
      </c>
      <c r="H1296" s="75" t="s">
        <v>3</v>
      </c>
      <c r="I1296" s="1">
        <v>28.85</v>
      </c>
      <c r="J1296" s="1"/>
      <c r="K1296" s="113" t="str">
        <f>IF(Model_dem!$G1296="---","---",(Model_dem!$G1296/L1296)-1)</f>
        <v>---</v>
      </c>
      <c r="L1296" s="77">
        <f>IF(AND(Model_dem!$B1296=0,Model_dem!$D1296=0),Model_dem!$G1296,L1295)</f>
        <v>61925.51</v>
      </c>
      <c r="M1296" s="78" t="str">
        <f t="shared" si="20"/>
        <v>Factor Model</v>
      </c>
      <c r="N1296" s="22"/>
    </row>
    <row r="1297" spans="1:14" hidden="1" x14ac:dyDescent="0.3">
      <c r="A1297" t="s">
        <v>23</v>
      </c>
      <c r="B1297" s="1">
        <v>3</v>
      </c>
      <c r="C1297" s="1" t="s">
        <v>1930</v>
      </c>
      <c r="D1297" s="1">
        <v>25</v>
      </c>
      <c r="E1297" s="1">
        <v>0.2</v>
      </c>
      <c r="F1297" s="1" t="s">
        <v>4</v>
      </c>
      <c r="G1297" s="1" t="s">
        <v>3</v>
      </c>
      <c r="H1297" s="75" t="s">
        <v>3</v>
      </c>
      <c r="I1297" s="1">
        <v>29.6</v>
      </c>
      <c r="J1297" s="1"/>
      <c r="K1297" s="113" t="str">
        <f>IF(Model_dem!$G1297="---","---",(Model_dem!$G1297/L1297)-1)</f>
        <v>---</v>
      </c>
      <c r="L1297" s="77">
        <f>IF(AND(Model_dem!$B1297=0,Model_dem!$D1297=0),Model_dem!$G1297,L1296)</f>
        <v>61925.51</v>
      </c>
      <c r="M1297" s="78" t="str">
        <f t="shared" si="20"/>
        <v>Factor Model</v>
      </c>
      <c r="N1297" s="22"/>
    </row>
    <row r="1298" spans="1:14" hidden="1" x14ac:dyDescent="0.3">
      <c r="A1298" t="s">
        <v>23</v>
      </c>
      <c r="B1298" s="1">
        <v>3</v>
      </c>
      <c r="C1298" s="1" t="s">
        <v>1930</v>
      </c>
      <c r="D1298" s="1">
        <v>50</v>
      </c>
      <c r="E1298" s="1">
        <v>0.05</v>
      </c>
      <c r="F1298" s="1" t="s">
        <v>1</v>
      </c>
      <c r="G1298" s="1">
        <v>63018.14</v>
      </c>
      <c r="H1298" s="75">
        <v>7.4000000000000003E-3</v>
      </c>
      <c r="I1298" s="1">
        <v>3600.33</v>
      </c>
      <c r="J1298" s="76">
        <v>0</v>
      </c>
      <c r="K1298" s="113">
        <f>IF(Model_dem!$G1298="---","---",(Model_dem!$G1298/L1298)-1)</f>
        <v>1.7644263244662728E-2</v>
      </c>
      <c r="L1298" s="77">
        <f>IF(AND(Model_dem!$B1298=0,Model_dem!$D1298=0),Model_dem!$G1298,L1297)</f>
        <v>61925.51</v>
      </c>
      <c r="M1298" s="78" t="str">
        <f t="shared" si="20"/>
        <v>Factor Model</v>
      </c>
      <c r="N1298" s="22"/>
    </row>
    <row r="1299" spans="1:14" hidden="1" x14ac:dyDescent="0.3">
      <c r="A1299" t="s">
        <v>23</v>
      </c>
      <c r="B1299" s="1">
        <v>3</v>
      </c>
      <c r="C1299" s="1" t="s">
        <v>1930</v>
      </c>
      <c r="D1299" s="1">
        <v>50</v>
      </c>
      <c r="E1299" s="1">
        <v>0.1</v>
      </c>
      <c r="F1299" s="1" t="s">
        <v>1</v>
      </c>
      <c r="G1299" s="1">
        <v>63709.69</v>
      </c>
      <c r="H1299" s="75">
        <v>3.0999999999999999E-3</v>
      </c>
      <c r="I1299" s="1">
        <v>3677.6</v>
      </c>
      <c r="J1299" s="76">
        <v>0</v>
      </c>
      <c r="K1299" s="113">
        <f>IF(Model_dem!$G1299="---","---",(Model_dem!$G1299/L1299)-1)</f>
        <v>2.881171265283089E-2</v>
      </c>
      <c r="L1299" s="77">
        <f>IF(AND(Model_dem!$B1299=0,Model_dem!$D1299=0),Model_dem!$G1299,L1298)</f>
        <v>61925.51</v>
      </c>
      <c r="M1299" s="78" t="str">
        <f t="shared" si="20"/>
        <v>Factor Model</v>
      </c>
      <c r="N1299" s="22"/>
    </row>
    <row r="1300" spans="1:14" hidden="1" x14ac:dyDescent="0.3">
      <c r="A1300" t="s">
        <v>23</v>
      </c>
      <c r="B1300" s="1">
        <v>3</v>
      </c>
      <c r="C1300" s="1" t="s">
        <v>1930</v>
      </c>
      <c r="D1300" s="1">
        <v>50</v>
      </c>
      <c r="E1300" s="1">
        <v>0.15</v>
      </c>
      <c r="F1300" s="1" t="s">
        <v>4</v>
      </c>
      <c r="G1300" s="1" t="s">
        <v>3</v>
      </c>
      <c r="H1300" s="75" t="s">
        <v>3</v>
      </c>
      <c r="I1300" s="1">
        <v>33.119999999999997</v>
      </c>
      <c r="J1300" s="1"/>
      <c r="K1300" s="113" t="str">
        <f>IF(Model_dem!$G1300="---","---",(Model_dem!$G1300/L1300)-1)</f>
        <v>---</v>
      </c>
      <c r="L1300" s="77">
        <f>IF(AND(Model_dem!$B1300=0,Model_dem!$D1300=0),Model_dem!$G1300,L1299)</f>
        <v>61925.51</v>
      </c>
      <c r="M1300" s="78" t="str">
        <f t="shared" si="20"/>
        <v>Factor Model</v>
      </c>
      <c r="N1300" s="22"/>
    </row>
    <row r="1301" spans="1:14" hidden="1" x14ac:dyDescent="0.3">
      <c r="A1301" t="s">
        <v>23</v>
      </c>
      <c r="B1301" s="1">
        <v>3</v>
      </c>
      <c r="C1301" s="1" t="s">
        <v>1930</v>
      </c>
      <c r="D1301" s="1">
        <v>50</v>
      </c>
      <c r="E1301" s="1">
        <v>0.2</v>
      </c>
      <c r="F1301" s="1" t="s">
        <v>4</v>
      </c>
      <c r="G1301" s="1" t="s">
        <v>3</v>
      </c>
      <c r="H1301" s="75" t="s">
        <v>3</v>
      </c>
      <c r="I1301" s="1">
        <v>35.42</v>
      </c>
      <c r="J1301" s="1"/>
      <c r="K1301" s="113" t="str">
        <f>IF(Model_dem!$G1301="---","---",(Model_dem!$G1301/L1301)-1)</f>
        <v>---</v>
      </c>
      <c r="L1301" s="77">
        <f>IF(AND(Model_dem!$B1301=0,Model_dem!$D1301=0),Model_dem!$G1301,L1300)</f>
        <v>61925.51</v>
      </c>
      <c r="M1301" s="78" t="str">
        <f t="shared" si="20"/>
        <v>Factor Model</v>
      </c>
      <c r="N1301" s="22"/>
    </row>
    <row r="1302" spans="1:14" x14ac:dyDescent="0.3">
      <c r="A1302" t="s">
        <v>20</v>
      </c>
      <c r="B1302" s="1">
        <v>0</v>
      </c>
      <c r="C1302" s="1" t="s">
        <v>27</v>
      </c>
      <c r="D1302" s="1">
        <v>0</v>
      </c>
      <c r="E1302" s="1">
        <v>0.05</v>
      </c>
      <c r="F1302" s="1" t="s">
        <v>0</v>
      </c>
      <c r="G1302" s="122">
        <v>52458.02</v>
      </c>
      <c r="H1302" s="123">
        <v>0</v>
      </c>
      <c r="I1302" s="124">
        <v>1817.47</v>
      </c>
      <c r="J1302" s="125">
        <v>5.5E-2</v>
      </c>
      <c r="K1302" s="127">
        <f>IF(Model_dem!$G1302="---","---",(Model_dem!$G1302/L1302)-1)</f>
        <v>0</v>
      </c>
      <c r="L1302" s="77">
        <f>IF(AND(Model_dem!$B1302=0,Model_dem!$D1302=0),Model_dem!$G1302,L1301)</f>
        <v>52458.02</v>
      </c>
      <c r="M1302" s="78" t="str">
        <f t="shared" si="20"/>
        <v>Deterministic</v>
      </c>
      <c r="N1302" s="22"/>
    </row>
    <row r="1303" spans="1:14" x14ac:dyDescent="0.3">
      <c r="A1303" t="s">
        <v>20</v>
      </c>
      <c r="B1303" s="1">
        <v>0</v>
      </c>
      <c r="C1303" s="1" t="s">
        <v>27</v>
      </c>
      <c r="D1303" s="1">
        <v>0</v>
      </c>
      <c r="E1303" s="1">
        <v>0.1</v>
      </c>
      <c r="F1303" s="1" t="s">
        <v>0</v>
      </c>
      <c r="G1303" s="122">
        <v>52458.02</v>
      </c>
      <c r="H1303" s="123">
        <v>0</v>
      </c>
      <c r="I1303" s="124">
        <v>2619.4499999999998</v>
      </c>
      <c r="J1303" s="125">
        <v>0.96199999999999997</v>
      </c>
      <c r="K1303" s="127">
        <f>IF(Model_dem!$G1303="---","---",(Model_dem!$G1303/L1303)-1)</f>
        <v>0</v>
      </c>
      <c r="L1303" s="77">
        <f>IF(AND(Model_dem!$B1303=0,Model_dem!$D1303=0),Model_dem!$G1303,L1302)</f>
        <v>52458.02</v>
      </c>
      <c r="M1303" s="78" t="str">
        <f t="shared" si="20"/>
        <v>Deterministic</v>
      </c>
      <c r="N1303" s="22"/>
    </row>
    <row r="1304" spans="1:14" x14ac:dyDescent="0.3">
      <c r="A1304" t="s">
        <v>20</v>
      </c>
      <c r="B1304" s="1">
        <v>0</v>
      </c>
      <c r="C1304" s="1" t="s">
        <v>27</v>
      </c>
      <c r="D1304" s="1">
        <v>0</v>
      </c>
      <c r="E1304" s="1">
        <v>0.15</v>
      </c>
      <c r="F1304" s="1" t="s">
        <v>0</v>
      </c>
      <c r="G1304" s="122">
        <v>52458.02</v>
      </c>
      <c r="H1304" s="123">
        <v>0</v>
      </c>
      <c r="I1304" s="124">
        <v>1481.3</v>
      </c>
      <c r="J1304" s="125">
        <v>0.999</v>
      </c>
      <c r="K1304" s="127">
        <f>IF(Model_dem!$G1304="---","---",(Model_dem!$G1304/L1304)-1)</f>
        <v>0</v>
      </c>
      <c r="L1304" s="77">
        <f>IF(AND(Model_dem!$B1304=0,Model_dem!$D1304=0),Model_dem!$G1304,L1303)</f>
        <v>52458.02</v>
      </c>
      <c r="M1304" s="78" t="str">
        <f t="shared" si="20"/>
        <v>Deterministic</v>
      </c>
      <c r="N1304" s="22"/>
    </row>
    <row r="1305" spans="1:14" x14ac:dyDescent="0.3">
      <c r="A1305" t="s">
        <v>20</v>
      </c>
      <c r="B1305" s="1">
        <v>0</v>
      </c>
      <c r="C1305" s="1" t="s">
        <v>27</v>
      </c>
      <c r="D1305" s="1">
        <v>0</v>
      </c>
      <c r="E1305" s="1">
        <v>0.2</v>
      </c>
      <c r="F1305" s="1" t="s">
        <v>0</v>
      </c>
      <c r="G1305" s="122">
        <v>52458.02</v>
      </c>
      <c r="H1305" s="123">
        <v>0</v>
      </c>
      <c r="I1305" s="124">
        <v>1593.18</v>
      </c>
      <c r="J1305" s="125">
        <v>1</v>
      </c>
      <c r="K1305" s="127">
        <f>IF(Model_dem!$G1305="---","---",(Model_dem!$G1305/L1305)-1)</f>
        <v>0</v>
      </c>
      <c r="L1305" s="77">
        <f>IF(AND(Model_dem!$B1305=0,Model_dem!$D1305=0),Model_dem!$G1305,L1304)</f>
        <v>52458.02</v>
      </c>
      <c r="M1305" s="78" t="str">
        <f t="shared" si="20"/>
        <v>Deterministic</v>
      </c>
      <c r="N1305" s="22"/>
    </row>
    <row r="1306" spans="1:14" x14ac:dyDescent="0.3">
      <c r="A1306" t="s">
        <v>20</v>
      </c>
      <c r="B1306" s="1">
        <v>1</v>
      </c>
      <c r="C1306" s="1" t="s">
        <v>28</v>
      </c>
      <c r="D1306" s="1">
        <v>5</v>
      </c>
      <c r="E1306" s="1">
        <v>0.05</v>
      </c>
      <c r="F1306" s="1" t="s">
        <v>0</v>
      </c>
      <c r="G1306" s="122">
        <v>52458.02</v>
      </c>
      <c r="H1306" s="123">
        <v>0</v>
      </c>
      <c r="I1306" s="124">
        <v>2186.5500000000002</v>
      </c>
      <c r="J1306" s="125">
        <v>5.5E-2</v>
      </c>
      <c r="K1306" s="127">
        <f>IF(Model_dem!$G1306="---","---",(Model_dem!$G1306/L1306)-1)</f>
        <v>0</v>
      </c>
      <c r="L1306" s="77">
        <f>IF(AND(Model_dem!$B1306=0,Model_dem!$D1306=0),Model_dem!$G1306,L1305)</f>
        <v>52458.02</v>
      </c>
      <c r="M1306" s="78" t="str">
        <f t="shared" si="20"/>
        <v>Cardinality-constrained</v>
      </c>
      <c r="N1306" s="22"/>
    </row>
    <row r="1307" spans="1:14" x14ac:dyDescent="0.3">
      <c r="A1307" t="s">
        <v>20</v>
      </c>
      <c r="B1307" s="1">
        <v>1</v>
      </c>
      <c r="C1307" s="1" t="s">
        <v>28</v>
      </c>
      <c r="D1307" s="1">
        <v>5</v>
      </c>
      <c r="E1307" s="1">
        <v>0.1</v>
      </c>
      <c r="F1307" s="1" t="s">
        <v>0</v>
      </c>
      <c r="G1307" s="122">
        <v>52537.62</v>
      </c>
      <c r="H1307" s="123">
        <v>0</v>
      </c>
      <c r="I1307" s="124">
        <v>2378.41</v>
      </c>
      <c r="J1307" s="125">
        <v>0.65</v>
      </c>
      <c r="K1307" s="127">
        <f>IF(Model_dem!$G1307="---","---",(Model_dem!$G1307/L1307)-1)</f>
        <v>1.5174038211889229E-3</v>
      </c>
      <c r="L1307" s="77">
        <f>IF(AND(Model_dem!$B1307=0,Model_dem!$D1307=0),Model_dem!$G1307,L1306)</f>
        <v>52458.02</v>
      </c>
      <c r="M1307" s="78" t="str">
        <f t="shared" si="20"/>
        <v>Cardinality-constrained</v>
      </c>
      <c r="N1307" s="22"/>
    </row>
    <row r="1308" spans="1:14" x14ac:dyDescent="0.3">
      <c r="A1308" t="s">
        <v>20</v>
      </c>
      <c r="B1308" s="1">
        <v>1</v>
      </c>
      <c r="C1308" s="1" t="s">
        <v>28</v>
      </c>
      <c r="D1308" s="1">
        <v>5</v>
      </c>
      <c r="E1308" s="1">
        <v>0.15</v>
      </c>
      <c r="F1308" s="1" t="s">
        <v>1</v>
      </c>
      <c r="G1308" s="122">
        <v>72181.16</v>
      </c>
      <c r="H1308" s="123">
        <v>0.2944</v>
      </c>
      <c r="I1308" s="124">
        <v>3616</v>
      </c>
      <c r="J1308" s="125">
        <v>1</v>
      </c>
      <c r="K1308" s="127">
        <f>IF(Model_dem!$G1308="---","---",(Model_dem!$G1308/L1308)-1)</f>
        <v>0.37597949751058102</v>
      </c>
      <c r="L1308" s="77">
        <f>IF(AND(Model_dem!$B1308=0,Model_dem!$D1308=0),Model_dem!$G1308,L1307)</f>
        <v>52458.02</v>
      </c>
      <c r="M1308" s="78" t="str">
        <f t="shared" si="20"/>
        <v>Cardinality-constrained</v>
      </c>
      <c r="N1308" s="22"/>
    </row>
    <row r="1309" spans="1:14" x14ac:dyDescent="0.3">
      <c r="A1309" t="s">
        <v>20</v>
      </c>
      <c r="B1309" s="1">
        <v>1</v>
      </c>
      <c r="C1309" s="1" t="s">
        <v>28</v>
      </c>
      <c r="D1309" s="1">
        <v>5</v>
      </c>
      <c r="E1309" s="1">
        <v>0.2</v>
      </c>
      <c r="F1309" s="1" t="s">
        <v>1</v>
      </c>
      <c r="G1309" s="122">
        <v>56008.2</v>
      </c>
      <c r="H1309" s="123">
        <v>6.1399999999999996E-2</v>
      </c>
      <c r="I1309" s="124">
        <v>3625.99</v>
      </c>
      <c r="J1309" s="125">
        <v>0.10299999999999999</v>
      </c>
      <c r="K1309" s="127">
        <f>IF(Model_dem!$G1309="---","---",(Model_dem!$G1309/L1309)-1)</f>
        <v>6.7676591682263254E-2</v>
      </c>
      <c r="L1309" s="77">
        <f>IF(AND(Model_dem!$B1309=0,Model_dem!$D1309=0),Model_dem!$G1309,L1308)</f>
        <v>52458.02</v>
      </c>
      <c r="M1309" s="78" t="str">
        <f t="shared" si="20"/>
        <v>Cardinality-constrained</v>
      </c>
      <c r="N1309" s="22"/>
    </row>
    <row r="1310" spans="1:14" x14ac:dyDescent="0.3">
      <c r="A1310" t="s">
        <v>20</v>
      </c>
      <c r="B1310" s="1">
        <v>1</v>
      </c>
      <c r="C1310" s="1" t="s">
        <v>28</v>
      </c>
      <c r="D1310" s="1">
        <v>10</v>
      </c>
      <c r="E1310" s="1">
        <v>0.05</v>
      </c>
      <c r="F1310" s="1" t="s">
        <v>1</v>
      </c>
      <c r="G1310" s="122">
        <v>55811.43</v>
      </c>
      <c r="H1310" s="123">
        <v>6.4199999999999993E-2</v>
      </c>
      <c r="I1310" s="124">
        <v>3628.21</v>
      </c>
      <c r="J1310" s="125">
        <v>0.32400000000000001</v>
      </c>
      <c r="K1310" s="127">
        <f>IF(Model_dem!$G1310="---","---",(Model_dem!$G1310/L1310)-1)</f>
        <v>6.3925592311719015E-2</v>
      </c>
      <c r="L1310" s="77">
        <f>IF(AND(Model_dem!$B1310=0,Model_dem!$D1310=0),Model_dem!$G1310,L1309)</f>
        <v>52458.02</v>
      </c>
      <c r="M1310" s="78" t="str">
        <f t="shared" si="20"/>
        <v>Cardinality-constrained</v>
      </c>
      <c r="N1310" s="22"/>
    </row>
    <row r="1311" spans="1:14" x14ac:dyDescent="0.3">
      <c r="A1311" t="s">
        <v>20</v>
      </c>
      <c r="B1311" s="1">
        <v>1</v>
      </c>
      <c r="C1311" s="1" t="s">
        <v>28</v>
      </c>
      <c r="D1311" s="1">
        <v>10</v>
      </c>
      <c r="E1311" s="1">
        <v>0.1</v>
      </c>
      <c r="F1311" s="1" t="s">
        <v>0</v>
      </c>
      <c r="G1311" s="122">
        <v>52624.84</v>
      </c>
      <c r="H1311" s="123">
        <v>0</v>
      </c>
      <c r="I1311" s="124">
        <v>3139.29</v>
      </c>
      <c r="J1311" s="125">
        <v>0.2</v>
      </c>
      <c r="K1311" s="127">
        <f>IF(Model_dem!$G1311="---","---",(Model_dem!$G1311/L1311)-1)</f>
        <v>3.1800666513910336E-3</v>
      </c>
      <c r="L1311" s="77">
        <f>IF(AND(Model_dem!$B1311=0,Model_dem!$D1311=0),Model_dem!$G1311,L1310)</f>
        <v>52458.02</v>
      </c>
      <c r="M1311" s="78" t="str">
        <f t="shared" si="20"/>
        <v>Cardinality-constrained</v>
      </c>
      <c r="N1311" s="22"/>
    </row>
    <row r="1312" spans="1:14" x14ac:dyDescent="0.3">
      <c r="A1312" t="s">
        <v>20</v>
      </c>
      <c r="B1312" s="1">
        <v>1</v>
      </c>
      <c r="C1312" s="1" t="s">
        <v>28</v>
      </c>
      <c r="D1312" s="1">
        <v>10</v>
      </c>
      <c r="E1312" s="1">
        <v>0.15</v>
      </c>
      <c r="F1312" s="1" t="s">
        <v>1</v>
      </c>
      <c r="G1312" s="122">
        <v>52656.35</v>
      </c>
      <c r="H1312" s="123">
        <v>1.9E-3</v>
      </c>
      <c r="I1312" s="124">
        <v>3651.73</v>
      </c>
      <c r="J1312" s="125">
        <v>7.0000000000000007E-2</v>
      </c>
      <c r="K1312" s="127">
        <f>IF(Model_dem!$G1312="---","---",(Model_dem!$G1312/L1312)-1)</f>
        <v>3.7807374353817647E-3</v>
      </c>
      <c r="L1312" s="77">
        <f>IF(AND(Model_dem!$B1312=0,Model_dem!$D1312=0),Model_dem!$G1312,L1311)</f>
        <v>52458.02</v>
      </c>
      <c r="M1312" s="78" t="str">
        <f t="shared" si="20"/>
        <v>Cardinality-constrained</v>
      </c>
      <c r="N1312" s="22"/>
    </row>
    <row r="1313" spans="1:14" x14ac:dyDescent="0.3">
      <c r="A1313" t="s">
        <v>20</v>
      </c>
      <c r="B1313" s="1">
        <v>1</v>
      </c>
      <c r="C1313" s="1" t="s">
        <v>28</v>
      </c>
      <c r="D1313" s="1">
        <v>10</v>
      </c>
      <c r="E1313" s="1">
        <v>0.2</v>
      </c>
      <c r="F1313" s="1" t="s">
        <v>1</v>
      </c>
      <c r="G1313" s="122">
        <v>53515.03</v>
      </c>
      <c r="H1313" s="123">
        <v>1.5900000000000001E-2</v>
      </c>
      <c r="I1313" s="124">
        <v>3708.14</v>
      </c>
      <c r="J1313" s="125">
        <v>2.3E-2</v>
      </c>
      <c r="K1313" s="127">
        <f>IF(Model_dem!$G1313="---","---",(Model_dem!$G1313/L1313)-1)</f>
        <v>2.0149635842145797E-2</v>
      </c>
      <c r="L1313" s="77">
        <f>IF(AND(Model_dem!$B1313=0,Model_dem!$D1313=0),Model_dem!$G1313,L1312)</f>
        <v>52458.02</v>
      </c>
      <c r="M1313" s="78" t="str">
        <f t="shared" si="20"/>
        <v>Cardinality-constrained</v>
      </c>
      <c r="N1313" s="22"/>
    </row>
    <row r="1314" spans="1:14" x14ac:dyDescent="0.3">
      <c r="A1314" t="s">
        <v>20</v>
      </c>
      <c r="B1314" s="1">
        <v>1</v>
      </c>
      <c r="C1314" s="1" t="s">
        <v>28</v>
      </c>
      <c r="D1314" s="1">
        <v>25</v>
      </c>
      <c r="E1314" s="1">
        <v>0.05</v>
      </c>
      <c r="F1314" s="1" t="s">
        <v>1</v>
      </c>
      <c r="G1314" s="122">
        <v>52789.599999999999</v>
      </c>
      <c r="H1314" s="123">
        <v>6.9999999999999993E-3</v>
      </c>
      <c r="I1314" s="124">
        <v>3679.23</v>
      </c>
      <c r="J1314" s="125">
        <v>2E-3</v>
      </c>
      <c r="K1314" s="127">
        <f>IF(Model_dem!$G1314="---","---",(Model_dem!$G1314/L1314)-1)</f>
        <v>6.3208638069069956E-3</v>
      </c>
      <c r="L1314" s="77">
        <f>IF(AND(Model_dem!$B1314=0,Model_dem!$D1314=0),Model_dem!$G1314,L1313)</f>
        <v>52458.02</v>
      </c>
      <c r="M1314" s="78" t="str">
        <f t="shared" si="20"/>
        <v>Cardinality-constrained</v>
      </c>
      <c r="N1314" s="22"/>
    </row>
    <row r="1315" spans="1:14" x14ac:dyDescent="0.3">
      <c r="A1315" t="s">
        <v>20</v>
      </c>
      <c r="B1315" s="1">
        <v>1</v>
      </c>
      <c r="C1315" s="1" t="s">
        <v>28</v>
      </c>
      <c r="D1315" s="1">
        <v>25</v>
      </c>
      <c r="E1315" s="1">
        <v>0.1</v>
      </c>
      <c r="F1315" s="1" t="s">
        <v>1</v>
      </c>
      <c r="G1315" s="122">
        <v>57909.69</v>
      </c>
      <c r="H1315" s="123">
        <v>9.74E-2</v>
      </c>
      <c r="I1315" s="124">
        <v>3605.17</v>
      </c>
      <c r="J1315" s="125">
        <v>0</v>
      </c>
      <c r="K1315" s="127">
        <f>IF(Model_dem!$G1315="---","---",(Model_dem!$G1315/L1315)-1)</f>
        <v>0.10392443328970491</v>
      </c>
      <c r="L1315" s="77">
        <f>IF(AND(Model_dem!$B1315=0,Model_dem!$D1315=0),Model_dem!$G1315,L1314)</f>
        <v>52458.02</v>
      </c>
      <c r="M1315" s="78" t="str">
        <f t="shared" si="20"/>
        <v>Cardinality-constrained</v>
      </c>
      <c r="N1315" s="22"/>
    </row>
    <row r="1316" spans="1:14" x14ac:dyDescent="0.3">
      <c r="A1316" t="s">
        <v>20</v>
      </c>
      <c r="B1316" s="1">
        <v>1</v>
      </c>
      <c r="C1316" s="1" t="s">
        <v>28</v>
      </c>
      <c r="D1316" s="1">
        <v>25</v>
      </c>
      <c r="E1316" s="1">
        <v>0.15</v>
      </c>
      <c r="F1316" s="1" t="s">
        <v>1</v>
      </c>
      <c r="G1316" s="122">
        <v>52705.21</v>
      </c>
      <c r="H1316" s="123">
        <v>2.2000000000000001E-3</v>
      </c>
      <c r="I1316" s="124">
        <v>3601.64</v>
      </c>
      <c r="J1316" s="125">
        <v>0</v>
      </c>
      <c r="K1316" s="127">
        <f>IF(Model_dem!$G1316="---","---",(Model_dem!$G1316/L1316)-1)</f>
        <v>4.7121488763777197E-3</v>
      </c>
      <c r="L1316" s="77">
        <f>IF(AND(Model_dem!$B1316=0,Model_dem!$D1316=0),Model_dem!$G1316,L1315)</f>
        <v>52458.02</v>
      </c>
      <c r="M1316" s="78" t="str">
        <f t="shared" si="20"/>
        <v>Cardinality-constrained</v>
      </c>
      <c r="N1316" s="22"/>
    </row>
    <row r="1317" spans="1:14" x14ac:dyDescent="0.3">
      <c r="A1317" t="s">
        <v>20</v>
      </c>
      <c r="B1317" s="1">
        <v>1</v>
      </c>
      <c r="C1317" s="1" t="s">
        <v>28</v>
      </c>
      <c r="D1317" s="1">
        <v>25</v>
      </c>
      <c r="E1317" s="1">
        <v>0.2</v>
      </c>
      <c r="F1317" s="1" t="s">
        <v>1</v>
      </c>
      <c r="G1317" s="122">
        <v>56674.42</v>
      </c>
      <c r="H1317" s="123">
        <v>7.5600000000000001E-2</v>
      </c>
      <c r="I1317" s="124">
        <v>3700.45</v>
      </c>
      <c r="J1317" s="125">
        <v>1.2999999999999999E-2</v>
      </c>
      <c r="K1317" s="127">
        <f>IF(Model_dem!$G1317="---","---",(Model_dem!$G1317/L1317)-1)</f>
        <v>8.0376651654027409E-2</v>
      </c>
      <c r="L1317" s="77">
        <f>IF(AND(Model_dem!$B1317=0,Model_dem!$D1317=0),Model_dem!$G1317,L1316)</f>
        <v>52458.02</v>
      </c>
      <c r="M1317" s="78" t="str">
        <f t="shared" si="20"/>
        <v>Cardinality-constrained</v>
      </c>
      <c r="N1317" s="22"/>
    </row>
    <row r="1318" spans="1:14" x14ac:dyDescent="0.3">
      <c r="A1318" t="s">
        <v>20</v>
      </c>
      <c r="B1318" s="1">
        <v>1</v>
      </c>
      <c r="C1318" s="1" t="s">
        <v>28</v>
      </c>
      <c r="D1318" s="1">
        <v>50</v>
      </c>
      <c r="E1318" s="1">
        <v>0.05</v>
      </c>
      <c r="F1318" s="1" t="s">
        <v>1</v>
      </c>
      <c r="G1318" s="122">
        <v>52928.01</v>
      </c>
      <c r="H1318" s="123">
        <v>9.8999999999999991E-3</v>
      </c>
      <c r="I1318" s="124">
        <v>3695.99</v>
      </c>
      <c r="J1318" s="125">
        <v>0</v>
      </c>
      <c r="K1318" s="127">
        <f>IF(Model_dem!$G1318="---","---",(Model_dem!$G1318/L1318)-1)</f>
        <v>8.9593545467405722E-3</v>
      </c>
      <c r="L1318" s="77">
        <f>IF(AND(Model_dem!$B1318=0,Model_dem!$D1318=0),Model_dem!$G1318,L1317)</f>
        <v>52458.02</v>
      </c>
      <c r="M1318" s="78" t="str">
        <f t="shared" si="20"/>
        <v>Cardinality-constrained</v>
      </c>
      <c r="N1318" s="22"/>
    </row>
    <row r="1319" spans="1:14" x14ac:dyDescent="0.3">
      <c r="A1319" t="s">
        <v>20</v>
      </c>
      <c r="B1319" s="1">
        <v>1</v>
      </c>
      <c r="C1319" s="1" t="s">
        <v>28</v>
      </c>
      <c r="D1319" s="1">
        <v>50</v>
      </c>
      <c r="E1319" s="1">
        <v>0.1</v>
      </c>
      <c r="F1319" s="1" t="s">
        <v>1</v>
      </c>
      <c r="G1319" s="122">
        <v>53386.12</v>
      </c>
      <c r="H1319" s="123">
        <v>1.7000000000000001E-2</v>
      </c>
      <c r="I1319" s="124">
        <v>3600.56</v>
      </c>
      <c r="J1319" s="125">
        <v>0</v>
      </c>
      <c r="K1319" s="127">
        <f>IF(Model_dem!$G1319="---","---",(Model_dem!$G1319/L1319)-1)</f>
        <v>1.7692242292027149E-2</v>
      </c>
      <c r="L1319" s="77">
        <f>IF(AND(Model_dem!$B1319=0,Model_dem!$D1319=0),Model_dem!$G1319,L1318)</f>
        <v>52458.02</v>
      </c>
      <c r="M1319" s="78" t="str">
        <f t="shared" si="20"/>
        <v>Cardinality-constrained</v>
      </c>
      <c r="N1319" s="22"/>
    </row>
    <row r="1320" spans="1:14" x14ac:dyDescent="0.3">
      <c r="A1320" t="s">
        <v>20</v>
      </c>
      <c r="B1320" s="1">
        <v>1</v>
      </c>
      <c r="C1320" s="1" t="s">
        <v>28</v>
      </c>
      <c r="D1320" s="1">
        <v>50</v>
      </c>
      <c r="E1320" s="1">
        <v>0.15</v>
      </c>
      <c r="F1320" s="1" t="s">
        <v>1</v>
      </c>
      <c r="G1320" s="122">
        <v>54658.03</v>
      </c>
      <c r="H1320" s="123">
        <v>3.8800000000000001E-2</v>
      </c>
      <c r="I1320" s="124">
        <v>3616.16</v>
      </c>
      <c r="J1320" s="125">
        <v>0</v>
      </c>
      <c r="K1320" s="127">
        <f>IF(Model_dem!$G1320="---","---",(Model_dem!$G1320/L1320)-1)</f>
        <v>4.1938487194141283E-2</v>
      </c>
      <c r="L1320" s="77">
        <f>IF(AND(Model_dem!$B1320=0,Model_dem!$D1320=0),Model_dem!$G1320,L1319)</f>
        <v>52458.02</v>
      </c>
      <c r="M1320" s="78" t="str">
        <f t="shared" si="20"/>
        <v>Cardinality-constrained</v>
      </c>
      <c r="N1320" s="22"/>
    </row>
    <row r="1321" spans="1:14" x14ac:dyDescent="0.3">
      <c r="A1321" t="s">
        <v>20</v>
      </c>
      <c r="B1321" s="1">
        <v>1</v>
      </c>
      <c r="C1321" s="1" t="s">
        <v>28</v>
      </c>
      <c r="D1321" s="1">
        <v>50</v>
      </c>
      <c r="E1321" s="1">
        <v>0.2</v>
      </c>
      <c r="F1321" s="1" t="s">
        <v>1</v>
      </c>
      <c r="G1321" s="122">
        <v>53095.41</v>
      </c>
      <c r="H1321" s="123">
        <v>9.5999999999999992E-3</v>
      </c>
      <c r="I1321" s="124">
        <v>3622.32</v>
      </c>
      <c r="J1321" s="125">
        <v>0</v>
      </c>
      <c r="K1321" s="127">
        <f>IF(Model_dem!$G1321="---","---",(Model_dem!$G1321/L1321)-1)</f>
        <v>1.215047765813515E-2</v>
      </c>
      <c r="L1321" s="77">
        <f>IF(AND(Model_dem!$B1321=0,Model_dem!$D1321=0),Model_dem!$G1321,L1320)</f>
        <v>52458.02</v>
      </c>
      <c r="M1321" s="78" t="str">
        <f t="shared" si="20"/>
        <v>Cardinality-constrained</v>
      </c>
      <c r="N1321" s="22"/>
    </row>
    <row r="1322" spans="1:14" x14ac:dyDescent="0.3">
      <c r="A1322" t="s">
        <v>20</v>
      </c>
      <c r="B1322" s="1">
        <v>2</v>
      </c>
      <c r="C1322" s="1" t="s">
        <v>29</v>
      </c>
      <c r="D1322" s="1">
        <v>5</v>
      </c>
      <c r="E1322" s="1">
        <v>0.05</v>
      </c>
      <c r="F1322" s="1" t="s">
        <v>0</v>
      </c>
      <c r="G1322" s="122">
        <v>52458.02</v>
      </c>
      <c r="H1322" s="123">
        <v>0</v>
      </c>
      <c r="I1322" s="124">
        <v>2911.49</v>
      </c>
      <c r="J1322" s="125">
        <v>5.5E-2</v>
      </c>
      <c r="K1322" s="127">
        <f>IF(Model_dem!$G1322="---","---",(Model_dem!$G1322/L1322)-1)</f>
        <v>0</v>
      </c>
      <c r="L1322" s="77">
        <f>IF(AND(Model_dem!$B1322=0,Model_dem!$D1322=0),Model_dem!$G1322,L1321)</f>
        <v>52458.02</v>
      </c>
      <c r="M1322" s="78" t="str">
        <f t="shared" si="20"/>
        <v>Knapsack</v>
      </c>
      <c r="N1322" s="22"/>
    </row>
    <row r="1323" spans="1:14" x14ac:dyDescent="0.3">
      <c r="A1323" t="s">
        <v>20</v>
      </c>
      <c r="B1323" s="1">
        <v>2</v>
      </c>
      <c r="C1323" s="1" t="s">
        <v>29</v>
      </c>
      <c r="D1323" s="1">
        <v>5</v>
      </c>
      <c r="E1323" s="1">
        <v>0.1</v>
      </c>
      <c r="F1323" s="1" t="s">
        <v>0</v>
      </c>
      <c r="G1323" s="122">
        <v>52510.42</v>
      </c>
      <c r="H1323" s="123">
        <v>0</v>
      </c>
      <c r="I1323" s="124">
        <v>2858.33</v>
      </c>
      <c r="J1323" s="125">
        <v>0.83899999999999997</v>
      </c>
      <c r="K1323" s="127">
        <f>IF(Model_dem!$G1323="---","---",(Model_dem!$G1323/L1323)-1)</f>
        <v>9.9889397274233183E-4</v>
      </c>
      <c r="L1323" s="77">
        <f>IF(AND(Model_dem!$B1323=0,Model_dem!$D1323=0),Model_dem!$G1323,L1322)</f>
        <v>52458.02</v>
      </c>
      <c r="M1323" s="78" t="str">
        <f t="shared" si="20"/>
        <v>Knapsack</v>
      </c>
      <c r="N1323" s="22"/>
    </row>
    <row r="1324" spans="1:14" x14ac:dyDescent="0.3">
      <c r="A1324" t="s">
        <v>20</v>
      </c>
      <c r="B1324" s="1">
        <v>2</v>
      </c>
      <c r="C1324" s="1" t="s">
        <v>29</v>
      </c>
      <c r="D1324" s="1">
        <v>5</v>
      </c>
      <c r="E1324" s="1">
        <v>0.15</v>
      </c>
      <c r="F1324" s="1" t="s">
        <v>1</v>
      </c>
      <c r="G1324" s="122">
        <v>52625.23</v>
      </c>
      <c r="H1324" s="123">
        <v>2.8000000000000004E-3</v>
      </c>
      <c r="I1324" s="124">
        <v>3602.45</v>
      </c>
      <c r="J1324" s="125">
        <v>0.78300000000000003</v>
      </c>
      <c r="K1324" s="127">
        <f>IF(Model_dem!$G1324="---","---",(Model_dem!$G1324/L1324)-1)</f>
        <v>3.1875011676003595E-3</v>
      </c>
      <c r="L1324" s="77">
        <f>IF(AND(Model_dem!$B1324=0,Model_dem!$D1324=0),Model_dem!$G1324,L1323)</f>
        <v>52458.02</v>
      </c>
      <c r="M1324" s="78" t="str">
        <f t="shared" si="20"/>
        <v>Knapsack</v>
      </c>
      <c r="N1324" s="22"/>
    </row>
    <row r="1325" spans="1:14" x14ac:dyDescent="0.3">
      <c r="A1325" t="s">
        <v>20</v>
      </c>
      <c r="B1325" s="1">
        <v>2</v>
      </c>
      <c r="C1325" s="1" t="s">
        <v>29</v>
      </c>
      <c r="D1325" s="1">
        <v>5</v>
      </c>
      <c r="E1325" s="1">
        <v>0.2</v>
      </c>
      <c r="F1325" s="1" t="s">
        <v>1</v>
      </c>
      <c r="G1325" s="122">
        <v>64201.86</v>
      </c>
      <c r="H1325" s="123">
        <v>0.22289999999999999</v>
      </c>
      <c r="I1325" s="124">
        <v>3654.65</v>
      </c>
      <c r="J1325" s="125">
        <v>0.80100000000000005</v>
      </c>
      <c r="K1325" s="127">
        <f>IF(Model_dem!$G1325="---","---",(Model_dem!$G1325/L1325)-1)</f>
        <v>0.22387120215364598</v>
      </c>
      <c r="L1325" s="77">
        <f>IF(AND(Model_dem!$B1325=0,Model_dem!$D1325=0),Model_dem!$G1325,L1324)</f>
        <v>52458.02</v>
      </c>
      <c r="M1325" s="78" t="str">
        <f t="shared" si="20"/>
        <v>Knapsack</v>
      </c>
      <c r="N1325" s="22"/>
    </row>
    <row r="1326" spans="1:14" x14ac:dyDescent="0.3">
      <c r="A1326" t="s">
        <v>20</v>
      </c>
      <c r="B1326" s="1">
        <v>2</v>
      </c>
      <c r="C1326" s="1" t="s">
        <v>29</v>
      </c>
      <c r="D1326" s="1">
        <v>10</v>
      </c>
      <c r="E1326" s="1">
        <v>0.05</v>
      </c>
      <c r="F1326" s="1" t="s">
        <v>0</v>
      </c>
      <c r="G1326" s="122">
        <v>52510.42</v>
      </c>
      <c r="H1326" s="123">
        <v>0</v>
      </c>
      <c r="I1326" s="124">
        <v>2320.29</v>
      </c>
      <c r="J1326" s="125">
        <v>2.5999999999999999E-2</v>
      </c>
      <c r="K1326" s="127">
        <f>IF(Model_dem!$G1326="---","---",(Model_dem!$G1326/L1326)-1)</f>
        <v>9.9889397274233183E-4</v>
      </c>
      <c r="L1326" s="77">
        <f>IF(AND(Model_dem!$B1326=0,Model_dem!$D1326=0),Model_dem!$G1326,L1325)</f>
        <v>52458.02</v>
      </c>
      <c r="M1326" s="78" t="str">
        <f t="shared" si="20"/>
        <v>Knapsack</v>
      </c>
      <c r="N1326" s="22"/>
    </row>
    <row r="1327" spans="1:14" x14ac:dyDescent="0.3">
      <c r="A1327" t="s">
        <v>20</v>
      </c>
      <c r="B1327" s="1">
        <v>2</v>
      </c>
      <c r="C1327" s="1" t="s">
        <v>29</v>
      </c>
      <c r="D1327" s="1">
        <v>10</v>
      </c>
      <c r="E1327" s="1">
        <v>0.1</v>
      </c>
      <c r="F1327" s="1" t="s">
        <v>1</v>
      </c>
      <c r="G1327" s="122">
        <v>52688.17</v>
      </c>
      <c r="H1327" s="123">
        <v>3.8E-3</v>
      </c>
      <c r="I1327" s="124">
        <v>3625.2</v>
      </c>
      <c r="J1327" s="125">
        <v>2.8000000000000001E-2</v>
      </c>
      <c r="K1327" s="127">
        <f>IF(Model_dem!$G1327="---","---",(Model_dem!$G1327/L1327)-1)</f>
        <v>4.3873177066158231E-3</v>
      </c>
      <c r="L1327" s="77">
        <f>IF(AND(Model_dem!$B1327=0,Model_dem!$D1327=0),Model_dem!$G1327,L1326)</f>
        <v>52458.02</v>
      </c>
      <c r="M1327" s="78" t="str">
        <f t="shared" si="20"/>
        <v>Knapsack</v>
      </c>
      <c r="N1327" s="22"/>
    </row>
    <row r="1328" spans="1:14" x14ac:dyDescent="0.3">
      <c r="A1328" t="s">
        <v>20</v>
      </c>
      <c r="B1328" s="1">
        <v>2</v>
      </c>
      <c r="C1328" s="1" t="s">
        <v>29</v>
      </c>
      <c r="D1328" s="1">
        <v>10</v>
      </c>
      <c r="E1328" s="1">
        <v>0.15</v>
      </c>
      <c r="F1328" s="1" t="s">
        <v>1</v>
      </c>
      <c r="G1328" s="122">
        <v>53535.26</v>
      </c>
      <c r="H1328" s="123">
        <v>1.77E-2</v>
      </c>
      <c r="I1328" s="124">
        <v>3639.13</v>
      </c>
      <c r="J1328" s="125">
        <v>0</v>
      </c>
      <c r="K1328" s="127">
        <f>IF(Model_dem!$G1328="---","---",(Model_dem!$G1328/L1328)-1)</f>
        <v>2.0535277541927854E-2</v>
      </c>
      <c r="L1328" s="77">
        <f>IF(AND(Model_dem!$B1328=0,Model_dem!$D1328=0),Model_dem!$G1328,L1327)</f>
        <v>52458.02</v>
      </c>
      <c r="M1328" s="78" t="str">
        <f t="shared" si="20"/>
        <v>Knapsack</v>
      </c>
      <c r="N1328" s="22"/>
    </row>
    <row r="1329" spans="1:14" x14ac:dyDescent="0.3">
      <c r="A1329" t="s">
        <v>20</v>
      </c>
      <c r="B1329" s="1">
        <v>2</v>
      </c>
      <c r="C1329" s="1" t="s">
        <v>29</v>
      </c>
      <c r="D1329" s="1">
        <v>10</v>
      </c>
      <c r="E1329" s="1">
        <v>0.2</v>
      </c>
      <c r="F1329" s="1" t="s">
        <v>1</v>
      </c>
      <c r="G1329" s="122">
        <v>77084.23</v>
      </c>
      <c r="H1329" s="123">
        <v>0.34820000000000001</v>
      </c>
      <c r="I1329" s="124">
        <v>3688.95</v>
      </c>
      <c r="J1329" s="125">
        <v>1</v>
      </c>
      <c r="K1329" s="127">
        <f>IF(Model_dem!$G1329="---","---",(Model_dem!$G1329/L1329)-1)</f>
        <v>0.46944604466581086</v>
      </c>
      <c r="L1329" s="77">
        <f>IF(AND(Model_dem!$B1329=0,Model_dem!$D1329=0),Model_dem!$G1329,L1328)</f>
        <v>52458.02</v>
      </c>
      <c r="M1329" s="78" t="str">
        <f t="shared" si="20"/>
        <v>Knapsack</v>
      </c>
      <c r="N1329" s="22"/>
    </row>
    <row r="1330" spans="1:14" x14ac:dyDescent="0.3">
      <c r="A1330" t="s">
        <v>20</v>
      </c>
      <c r="B1330" s="1">
        <v>2</v>
      </c>
      <c r="C1330" s="1" t="s">
        <v>29</v>
      </c>
      <c r="D1330" s="1">
        <v>25</v>
      </c>
      <c r="E1330" s="1">
        <v>0.05</v>
      </c>
      <c r="F1330" s="1" t="s">
        <v>1</v>
      </c>
      <c r="G1330" s="122">
        <v>52775.79</v>
      </c>
      <c r="H1330" s="123">
        <v>6.5000000000000006E-3</v>
      </c>
      <c r="I1330" s="124">
        <v>3663.46</v>
      </c>
      <c r="J1330" s="125">
        <v>0</v>
      </c>
      <c r="K1330" s="127">
        <f>IF(Model_dem!$G1330="---","---",(Model_dem!$G1330/L1330)-1)</f>
        <v>6.0576056816479262E-3</v>
      </c>
      <c r="L1330" s="77">
        <f>IF(AND(Model_dem!$B1330=0,Model_dem!$D1330=0),Model_dem!$G1330,L1329)</f>
        <v>52458.02</v>
      </c>
      <c r="M1330" s="78" t="str">
        <f t="shared" si="20"/>
        <v>Knapsack</v>
      </c>
      <c r="N1330" s="22"/>
    </row>
    <row r="1331" spans="1:14" x14ac:dyDescent="0.3">
      <c r="A1331" t="s">
        <v>20</v>
      </c>
      <c r="B1331" s="1">
        <v>2</v>
      </c>
      <c r="C1331" s="1" t="s">
        <v>29</v>
      </c>
      <c r="D1331" s="1">
        <v>25</v>
      </c>
      <c r="E1331" s="1">
        <v>0.1</v>
      </c>
      <c r="F1331" s="1" t="s">
        <v>1</v>
      </c>
      <c r="G1331" s="122">
        <v>52864.57</v>
      </c>
      <c r="H1331" s="123">
        <v>6.3E-3</v>
      </c>
      <c r="I1331" s="124">
        <v>3602.2</v>
      </c>
      <c r="J1331" s="125">
        <v>0</v>
      </c>
      <c r="K1331" s="127">
        <f>IF(Model_dem!$G1331="---","---",(Model_dem!$G1331/L1331)-1)</f>
        <v>7.7500065766875625E-3</v>
      </c>
      <c r="L1331" s="77">
        <f>IF(AND(Model_dem!$B1331=0,Model_dem!$D1331=0),Model_dem!$G1331,L1330)</f>
        <v>52458.02</v>
      </c>
      <c r="M1331" s="78" t="str">
        <f t="shared" si="20"/>
        <v>Knapsack</v>
      </c>
      <c r="N1331" s="22"/>
    </row>
    <row r="1332" spans="1:14" x14ac:dyDescent="0.3">
      <c r="A1332" t="s">
        <v>20</v>
      </c>
      <c r="B1332" s="1">
        <v>2</v>
      </c>
      <c r="C1332" s="1" t="s">
        <v>29</v>
      </c>
      <c r="D1332" s="1">
        <v>25</v>
      </c>
      <c r="E1332" s="1">
        <v>0.15</v>
      </c>
      <c r="F1332" s="1" t="s">
        <v>1</v>
      </c>
      <c r="G1332" s="122">
        <v>62377.31</v>
      </c>
      <c r="H1332" s="123">
        <v>0.17850000000000002</v>
      </c>
      <c r="I1332" s="124">
        <v>3795.41</v>
      </c>
      <c r="J1332" s="125">
        <v>0</v>
      </c>
      <c r="K1332" s="127">
        <f>IF(Model_dem!$G1332="---","---",(Model_dem!$G1332/L1332)-1)</f>
        <v>0.18909005715427307</v>
      </c>
      <c r="L1332" s="77">
        <f>IF(AND(Model_dem!$B1332=0,Model_dem!$D1332=0),Model_dem!$G1332,L1331)</f>
        <v>52458.02</v>
      </c>
      <c r="M1332" s="78" t="str">
        <f t="shared" si="20"/>
        <v>Knapsack</v>
      </c>
      <c r="N1332" s="22"/>
    </row>
    <row r="1333" spans="1:14" x14ac:dyDescent="0.3">
      <c r="A1333" t="s">
        <v>20</v>
      </c>
      <c r="B1333" s="1">
        <v>2</v>
      </c>
      <c r="C1333" s="1" t="s">
        <v>29</v>
      </c>
      <c r="D1333" s="1">
        <v>25</v>
      </c>
      <c r="E1333" s="1">
        <v>0.2</v>
      </c>
      <c r="F1333" s="1" t="s">
        <v>1</v>
      </c>
      <c r="G1333" s="122">
        <v>55432.53</v>
      </c>
      <c r="H1333" s="123">
        <v>5.9699999999999996E-2</v>
      </c>
      <c r="I1333" s="124">
        <v>3639.5</v>
      </c>
      <c r="J1333" s="125">
        <v>0</v>
      </c>
      <c r="K1333" s="127">
        <f>IF(Model_dem!$G1333="---","---",(Model_dem!$G1333/L1333)-1)</f>
        <v>5.6702673871411813E-2</v>
      </c>
      <c r="L1333" s="77">
        <f>IF(AND(Model_dem!$B1333=0,Model_dem!$D1333=0),Model_dem!$G1333,L1332)</f>
        <v>52458.02</v>
      </c>
      <c r="M1333" s="78" t="str">
        <f t="shared" si="20"/>
        <v>Knapsack</v>
      </c>
      <c r="N1333" s="22"/>
    </row>
    <row r="1334" spans="1:14" x14ac:dyDescent="0.3">
      <c r="A1334" t="s">
        <v>20</v>
      </c>
      <c r="B1334" s="1">
        <v>2</v>
      </c>
      <c r="C1334" s="1" t="s">
        <v>29</v>
      </c>
      <c r="D1334" s="1">
        <v>50</v>
      </c>
      <c r="E1334" s="1">
        <v>0.05</v>
      </c>
      <c r="F1334" s="1" t="s">
        <v>1</v>
      </c>
      <c r="G1334" s="122">
        <v>52796.77</v>
      </c>
      <c r="H1334" s="123">
        <v>6.7000000000000002E-3</v>
      </c>
      <c r="I1334" s="124">
        <v>3632.18</v>
      </c>
      <c r="J1334" s="125">
        <v>0</v>
      </c>
      <c r="K1334" s="127">
        <f>IF(Model_dem!$G1334="---","---",(Model_dem!$G1334/L1334)-1)</f>
        <v>6.4575445279864141E-3</v>
      </c>
      <c r="L1334" s="77">
        <f>IF(AND(Model_dem!$B1334=0,Model_dem!$D1334=0),Model_dem!$G1334,L1333)</f>
        <v>52458.02</v>
      </c>
      <c r="M1334" s="78" t="str">
        <f t="shared" si="20"/>
        <v>Knapsack</v>
      </c>
      <c r="N1334" s="22"/>
    </row>
    <row r="1335" spans="1:14" x14ac:dyDescent="0.3">
      <c r="A1335" t="s">
        <v>20</v>
      </c>
      <c r="B1335" s="1">
        <v>2</v>
      </c>
      <c r="C1335" s="1" t="s">
        <v>29</v>
      </c>
      <c r="D1335" s="1">
        <v>50</v>
      </c>
      <c r="E1335" s="1">
        <v>0.1</v>
      </c>
      <c r="F1335" s="1" t="s">
        <v>0</v>
      </c>
      <c r="G1335" s="122">
        <v>52648.3</v>
      </c>
      <c r="H1335" s="123">
        <v>0</v>
      </c>
      <c r="I1335" s="124">
        <v>3415.63</v>
      </c>
      <c r="J1335" s="125">
        <v>0</v>
      </c>
      <c r="K1335" s="127">
        <f>IF(Model_dem!$G1335="---","---",(Model_dem!$G1335/L1335)-1)</f>
        <v>3.6272813956761407E-3</v>
      </c>
      <c r="L1335" s="77">
        <f>IF(AND(Model_dem!$B1335=0,Model_dem!$D1335=0),Model_dem!$G1335,L1334)</f>
        <v>52458.02</v>
      </c>
      <c r="M1335" s="78" t="str">
        <f t="shared" si="20"/>
        <v>Knapsack</v>
      </c>
      <c r="N1335" s="22"/>
    </row>
    <row r="1336" spans="1:14" x14ac:dyDescent="0.3">
      <c r="A1336" t="s">
        <v>20</v>
      </c>
      <c r="B1336" s="1">
        <v>2</v>
      </c>
      <c r="C1336" s="1" t="s">
        <v>29</v>
      </c>
      <c r="D1336" s="1">
        <v>50</v>
      </c>
      <c r="E1336" s="1">
        <v>0.15</v>
      </c>
      <c r="F1336" s="1" t="s">
        <v>1</v>
      </c>
      <c r="G1336" s="122">
        <v>65828.570000000007</v>
      </c>
      <c r="H1336" s="123">
        <v>0.22070000000000001</v>
      </c>
      <c r="I1336" s="124">
        <v>3673.53</v>
      </c>
      <c r="J1336" s="125">
        <v>0</v>
      </c>
      <c r="K1336" s="127">
        <f>IF(Model_dem!$G1336="---","---",(Model_dem!$G1336/L1336)-1)</f>
        <v>0.25488095052005422</v>
      </c>
      <c r="L1336" s="77">
        <f>IF(AND(Model_dem!$B1336=0,Model_dem!$D1336=0),Model_dem!$G1336,L1335)</f>
        <v>52458.02</v>
      </c>
      <c r="M1336" s="78" t="str">
        <f t="shared" si="20"/>
        <v>Knapsack</v>
      </c>
      <c r="N1336" s="22"/>
    </row>
    <row r="1337" spans="1:14" x14ac:dyDescent="0.3">
      <c r="A1337" t="s">
        <v>20</v>
      </c>
      <c r="B1337" s="1">
        <v>2</v>
      </c>
      <c r="C1337" s="1" t="s">
        <v>29</v>
      </c>
      <c r="D1337" s="1">
        <v>50</v>
      </c>
      <c r="E1337" s="1">
        <v>0.2</v>
      </c>
      <c r="F1337" s="1" t="s">
        <v>1</v>
      </c>
      <c r="G1337" s="122">
        <v>53067.76</v>
      </c>
      <c r="H1337" s="123">
        <v>5.6999999999999993E-3</v>
      </c>
      <c r="I1337" s="124">
        <v>3658.22</v>
      </c>
      <c r="J1337" s="125">
        <v>0</v>
      </c>
      <c r="K1337" s="127">
        <f>IF(Model_dem!$G1337="---","---",(Model_dem!$G1337/L1337)-1)</f>
        <v>1.162338952175479E-2</v>
      </c>
      <c r="L1337" s="77">
        <f>IF(AND(Model_dem!$B1337=0,Model_dem!$D1337=0),Model_dem!$G1337,L1336)</f>
        <v>52458.02</v>
      </c>
      <c r="M1337" s="78" t="str">
        <f t="shared" si="20"/>
        <v>Knapsack</v>
      </c>
      <c r="N1337" s="22"/>
    </row>
    <row r="1338" spans="1:14" hidden="1" x14ac:dyDescent="0.3">
      <c r="A1338" t="s">
        <v>20</v>
      </c>
      <c r="B1338" s="1">
        <v>3</v>
      </c>
      <c r="C1338" s="1" t="s">
        <v>1930</v>
      </c>
      <c r="D1338" s="1">
        <v>0</v>
      </c>
      <c r="E1338" s="1">
        <v>0.05</v>
      </c>
      <c r="F1338" s="1" t="s">
        <v>0</v>
      </c>
      <c r="G1338" s="1">
        <v>52648.3</v>
      </c>
      <c r="H1338" s="75">
        <v>0</v>
      </c>
      <c r="I1338" s="1">
        <v>657.79</v>
      </c>
      <c r="J1338" s="76">
        <v>0</v>
      </c>
      <c r="K1338" s="113">
        <f>IF(Model_dem!$G1338="---","---",(Model_dem!$G1338/L1338)-1)</f>
        <v>3.6272813956761407E-3</v>
      </c>
      <c r="L1338" s="77">
        <f>IF(AND(Model_dem!$B1338=0,Model_dem!$D1338=0),Model_dem!$G1338,L1337)</f>
        <v>52458.02</v>
      </c>
      <c r="M1338" s="78" t="str">
        <f t="shared" si="20"/>
        <v>Factor Model</v>
      </c>
      <c r="N1338" s="22"/>
    </row>
    <row r="1339" spans="1:14" hidden="1" x14ac:dyDescent="0.3">
      <c r="A1339" t="s">
        <v>20</v>
      </c>
      <c r="B1339" s="1">
        <v>3</v>
      </c>
      <c r="C1339" s="1" t="s">
        <v>1930</v>
      </c>
      <c r="D1339" s="1">
        <v>0</v>
      </c>
      <c r="E1339" s="1">
        <v>0.1</v>
      </c>
      <c r="F1339" s="1" t="s">
        <v>0</v>
      </c>
      <c r="G1339" s="1">
        <v>52868.66</v>
      </c>
      <c r="H1339" s="75">
        <v>0</v>
      </c>
      <c r="I1339" s="1">
        <v>1559.05</v>
      </c>
      <c r="J1339" s="76">
        <v>0</v>
      </c>
      <c r="K1339" s="113">
        <f>IF(Model_dem!$G1339="---","---",(Model_dem!$G1339/L1339)-1)</f>
        <v>7.8279736825752622E-3</v>
      </c>
      <c r="L1339" s="77">
        <f>IF(AND(Model_dem!$B1339=0,Model_dem!$D1339=0),Model_dem!$G1339,L1338)</f>
        <v>52458.02</v>
      </c>
      <c r="M1339" s="78" t="str">
        <f t="shared" si="20"/>
        <v>Factor Model</v>
      </c>
      <c r="N1339" s="22"/>
    </row>
    <row r="1340" spans="1:14" hidden="1" x14ac:dyDescent="0.3">
      <c r="A1340" t="s">
        <v>20</v>
      </c>
      <c r="B1340" s="1">
        <v>3</v>
      </c>
      <c r="C1340" s="1" t="s">
        <v>1930</v>
      </c>
      <c r="D1340" s="1">
        <v>0</v>
      </c>
      <c r="E1340" s="1">
        <v>0.15</v>
      </c>
      <c r="F1340" s="1" t="s">
        <v>4</v>
      </c>
      <c r="G1340" s="1" t="s">
        <v>3</v>
      </c>
      <c r="H1340" s="75" t="s">
        <v>3</v>
      </c>
      <c r="I1340" s="1">
        <v>36.99</v>
      </c>
      <c r="J1340" s="1"/>
      <c r="K1340" s="113" t="str">
        <f>IF(Model_dem!$G1340="---","---",(Model_dem!$G1340/L1340)-1)</f>
        <v>---</v>
      </c>
      <c r="L1340" s="77">
        <f>IF(AND(Model_dem!$B1340=0,Model_dem!$D1340=0),Model_dem!$G1340,L1339)</f>
        <v>52458.02</v>
      </c>
      <c r="M1340" s="78" t="str">
        <f t="shared" si="20"/>
        <v>Factor Model</v>
      </c>
      <c r="N1340" s="22"/>
    </row>
    <row r="1341" spans="1:14" hidden="1" x14ac:dyDescent="0.3">
      <c r="A1341" t="s">
        <v>20</v>
      </c>
      <c r="B1341" s="1">
        <v>3</v>
      </c>
      <c r="C1341" s="1" t="s">
        <v>1930</v>
      </c>
      <c r="D1341" s="1">
        <v>0</v>
      </c>
      <c r="E1341" s="1">
        <v>0.2</v>
      </c>
      <c r="F1341" s="1" t="s">
        <v>4</v>
      </c>
      <c r="G1341" s="1" t="s">
        <v>3</v>
      </c>
      <c r="H1341" s="75" t="s">
        <v>3</v>
      </c>
      <c r="I1341" s="1">
        <v>30.17</v>
      </c>
      <c r="J1341" s="1"/>
      <c r="K1341" s="113" t="str">
        <f>IF(Model_dem!$G1341="---","---",(Model_dem!$G1341/L1341)-1)</f>
        <v>---</v>
      </c>
      <c r="L1341" s="77">
        <f>IF(AND(Model_dem!$B1341=0,Model_dem!$D1341=0),Model_dem!$G1341,L1340)</f>
        <v>52458.02</v>
      </c>
      <c r="M1341" s="78" t="str">
        <f t="shared" si="20"/>
        <v>Factor Model</v>
      </c>
      <c r="N1341" s="22"/>
    </row>
    <row r="1342" spans="1:14" hidden="1" x14ac:dyDescent="0.3">
      <c r="A1342" t="s">
        <v>20</v>
      </c>
      <c r="B1342" s="1">
        <v>3</v>
      </c>
      <c r="C1342" s="1" t="s">
        <v>1930</v>
      </c>
      <c r="D1342" s="1">
        <v>10</v>
      </c>
      <c r="E1342" s="1">
        <v>0.05</v>
      </c>
      <c r="F1342" s="1" t="s">
        <v>0</v>
      </c>
      <c r="G1342" s="1">
        <v>52648.3</v>
      </c>
      <c r="H1342" s="75">
        <v>0</v>
      </c>
      <c r="I1342" s="1">
        <v>2652.86</v>
      </c>
      <c r="J1342" s="76">
        <v>0</v>
      </c>
      <c r="K1342" s="113">
        <f>IF(Model_dem!$G1342="---","---",(Model_dem!$G1342/L1342)-1)</f>
        <v>3.6272813956761407E-3</v>
      </c>
      <c r="L1342" s="77">
        <f>IF(AND(Model_dem!$B1342=0,Model_dem!$D1342=0),Model_dem!$G1342,L1341)</f>
        <v>52458.02</v>
      </c>
      <c r="M1342" s="78" t="str">
        <f t="shared" si="20"/>
        <v>Factor Model</v>
      </c>
      <c r="N1342" s="22"/>
    </row>
    <row r="1343" spans="1:14" hidden="1" x14ac:dyDescent="0.3">
      <c r="A1343" t="s">
        <v>20</v>
      </c>
      <c r="B1343" s="1">
        <v>3</v>
      </c>
      <c r="C1343" s="1" t="s">
        <v>1930</v>
      </c>
      <c r="D1343" s="1">
        <v>10</v>
      </c>
      <c r="E1343" s="1">
        <v>0.1</v>
      </c>
      <c r="F1343" s="1" t="s">
        <v>0</v>
      </c>
      <c r="G1343" s="1">
        <v>52868.66</v>
      </c>
      <c r="H1343" s="75">
        <v>0</v>
      </c>
      <c r="I1343" s="1">
        <v>727.68</v>
      </c>
      <c r="J1343" s="76">
        <v>0</v>
      </c>
      <c r="K1343" s="113">
        <f>IF(Model_dem!$G1343="---","---",(Model_dem!$G1343/L1343)-1)</f>
        <v>7.8279736825752622E-3</v>
      </c>
      <c r="L1343" s="77">
        <f>IF(AND(Model_dem!$B1343=0,Model_dem!$D1343=0),Model_dem!$G1343,L1342)</f>
        <v>52458.02</v>
      </c>
      <c r="M1343" s="78" t="str">
        <f t="shared" si="20"/>
        <v>Factor Model</v>
      </c>
      <c r="N1343" s="22"/>
    </row>
    <row r="1344" spans="1:14" hidden="1" x14ac:dyDescent="0.3">
      <c r="A1344" t="s">
        <v>20</v>
      </c>
      <c r="B1344" s="1">
        <v>3</v>
      </c>
      <c r="C1344" s="1" t="s">
        <v>1930</v>
      </c>
      <c r="D1344" s="1">
        <v>10</v>
      </c>
      <c r="E1344" s="1">
        <v>0.15</v>
      </c>
      <c r="F1344" s="1" t="s">
        <v>4</v>
      </c>
      <c r="G1344" s="1" t="s">
        <v>3</v>
      </c>
      <c r="H1344" s="75" t="s">
        <v>3</v>
      </c>
      <c r="I1344" s="1">
        <v>38.06</v>
      </c>
      <c r="J1344" s="1"/>
      <c r="K1344" s="113" t="str">
        <f>IF(Model_dem!$G1344="---","---",(Model_dem!$G1344/L1344)-1)</f>
        <v>---</v>
      </c>
      <c r="L1344" s="77">
        <f>IF(AND(Model_dem!$B1344=0,Model_dem!$D1344=0),Model_dem!$G1344,L1343)</f>
        <v>52458.02</v>
      </c>
      <c r="M1344" s="78" t="str">
        <f t="shared" si="20"/>
        <v>Factor Model</v>
      </c>
      <c r="N1344" s="22"/>
    </row>
    <row r="1345" spans="1:14" hidden="1" x14ac:dyDescent="0.3">
      <c r="A1345" t="s">
        <v>20</v>
      </c>
      <c r="B1345" s="1">
        <v>3</v>
      </c>
      <c r="C1345" s="1" t="s">
        <v>1930</v>
      </c>
      <c r="D1345" s="1">
        <v>10</v>
      </c>
      <c r="E1345" s="1">
        <v>0.2</v>
      </c>
      <c r="F1345" s="1" t="s">
        <v>4</v>
      </c>
      <c r="G1345" s="1" t="s">
        <v>3</v>
      </c>
      <c r="H1345" s="75" t="s">
        <v>3</v>
      </c>
      <c r="I1345" s="1">
        <v>34.81</v>
      </c>
      <c r="J1345" s="1"/>
      <c r="K1345" s="113" t="str">
        <f>IF(Model_dem!$G1345="---","---",(Model_dem!$G1345/L1345)-1)</f>
        <v>---</v>
      </c>
      <c r="L1345" s="77">
        <f>IF(AND(Model_dem!$B1345=0,Model_dem!$D1345=0),Model_dem!$G1345,L1344)</f>
        <v>52458.02</v>
      </c>
      <c r="M1345" s="78" t="str">
        <f t="shared" si="20"/>
        <v>Factor Model</v>
      </c>
      <c r="N1345" s="22"/>
    </row>
    <row r="1346" spans="1:14" hidden="1" x14ac:dyDescent="0.3">
      <c r="A1346" t="s">
        <v>20</v>
      </c>
      <c r="B1346" s="1">
        <v>3</v>
      </c>
      <c r="C1346" s="1" t="s">
        <v>1930</v>
      </c>
      <c r="D1346" s="1">
        <v>25</v>
      </c>
      <c r="E1346" s="1">
        <v>0.05</v>
      </c>
      <c r="F1346" s="1" t="s">
        <v>0</v>
      </c>
      <c r="G1346" s="1">
        <v>52648.3</v>
      </c>
      <c r="H1346" s="75">
        <v>0</v>
      </c>
      <c r="I1346" s="1">
        <v>636.96</v>
      </c>
      <c r="J1346" s="76">
        <v>0</v>
      </c>
      <c r="K1346" s="113">
        <f>IF(Model_dem!$G1346="---","---",(Model_dem!$G1346/L1346)-1)</f>
        <v>3.6272813956761407E-3</v>
      </c>
      <c r="L1346" s="77">
        <f>IF(AND(Model_dem!$B1346=0,Model_dem!$D1346=0),Model_dem!$G1346,L1345)</f>
        <v>52458.02</v>
      </c>
      <c r="M1346" s="78" t="str">
        <f t="shared" si="20"/>
        <v>Factor Model</v>
      </c>
      <c r="N1346" s="22"/>
    </row>
    <row r="1347" spans="1:14" hidden="1" x14ac:dyDescent="0.3">
      <c r="A1347" t="s">
        <v>20</v>
      </c>
      <c r="B1347" s="1">
        <v>3</v>
      </c>
      <c r="C1347" s="1" t="s">
        <v>1930</v>
      </c>
      <c r="D1347" s="1">
        <v>25</v>
      </c>
      <c r="E1347" s="1">
        <v>0.1</v>
      </c>
      <c r="F1347" s="1" t="s">
        <v>0</v>
      </c>
      <c r="G1347" s="1">
        <v>52868.66</v>
      </c>
      <c r="H1347" s="75">
        <v>0</v>
      </c>
      <c r="I1347" s="1">
        <v>2212.0500000000002</v>
      </c>
      <c r="J1347" s="76">
        <v>0</v>
      </c>
      <c r="K1347" s="113">
        <f>IF(Model_dem!$G1347="---","---",(Model_dem!$G1347/L1347)-1)</f>
        <v>7.8279736825752622E-3</v>
      </c>
      <c r="L1347" s="77">
        <f>IF(AND(Model_dem!$B1347=0,Model_dem!$D1347=0),Model_dem!$G1347,L1346)</f>
        <v>52458.02</v>
      </c>
      <c r="M1347" s="78" t="str">
        <f t="shared" ref="M1347:M1353" si="21">IF(B1347=0,"Deterministic",IF(B1347=1,"Cardinality-constrained",IF(B1347=2,"Knapsack","Factor Model")))</f>
        <v>Factor Model</v>
      </c>
      <c r="N1347" s="22"/>
    </row>
    <row r="1348" spans="1:14" hidden="1" x14ac:dyDescent="0.3">
      <c r="A1348" t="s">
        <v>20</v>
      </c>
      <c r="B1348" s="1">
        <v>3</v>
      </c>
      <c r="C1348" s="1" t="s">
        <v>1930</v>
      </c>
      <c r="D1348" s="1">
        <v>25</v>
      </c>
      <c r="E1348" s="1">
        <v>0.15</v>
      </c>
      <c r="F1348" s="1" t="s">
        <v>4</v>
      </c>
      <c r="G1348" s="1" t="s">
        <v>3</v>
      </c>
      <c r="H1348" s="75" t="s">
        <v>3</v>
      </c>
      <c r="I1348" s="1">
        <v>34.840000000000003</v>
      </c>
      <c r="J1348" s="1"/>
      <c r="K1348" s="113" t="str">
        <f>IF(Model_dem!$G1348="---","---",(Model_dem!$G1348/L1348)-1)</f>
        <v>---</v>
      </c>
      <c r="L1348" s="77">
        <f>IF(AND(Model_dem!$B1348=0,Model_dem!$D1348=0),Model_dem!$G1348,L1347)</f>
        <v>52458.02</v>
      </c>
      <c r="M1348" s="78" t="str">
        <f t="shared" si="21"/>
        <v>Factor Model</v>
      </c>
      <c r="N1348" s="22"/>
    </row>
    <row r="1349" spans="1:14" hidden="1" x14ac:dyDescent="0.3">
      <c r="A1349" t="s">
        <v>20</v>
      </c>
      <c r="B1349" s="1">
        <v>3</v>
      </c>
      <c r="C1349" s="1" t="s">
        <v>1930</v>
      </c>
      <c r="D1349" s="1">
        <v>25</v>
      </c>
      <c r="E1349" s="1">
        <v>0.2</v>
      </c>
      <c r="F1349" s="1" t="s">
        <v>4</v>
      </c>
      <c r="G1349" s="1" t="s">
        <v>3</v>
      </c>
      <c r="H1349" s="75" t="s">
        <v>3</v>
      </c>
      <c r="I1349" s="1">
        <v>31.34</v>
      </c>
      <c r="J1349" s="1"/>
      <c r="K1349" s="113" t="str">
        <f>IF(Model_dem!$G1349="---","---",(Model_dem!$G1349/L1349)-1)</f>
        <v>---</v>
      </c>
      <c r="L1349" s="77">
        <f>IF(AND(Model_dem!$B1349=0,Model_dem!$D1349=0),Model_dem!$G1349,L1348)</f>
        <v>52458.02</v>
      </c>
      <c r="M1349" s="78" t="str">
        <f t="shared" si="21"/>
        <v>Factor Model</v>
      </c>
      <c r="N1349" s="22"/>
    </row>
    <row r="1350" spans="1:14" hidden="1" x14ac:dyDescent="0.3">
      <c r="A1350" t="s">
        <v>20</v>
      </c>
      <c r="B1350" s="1">
        <v>3</v>
      </c>
      <c r="C1350" s="1" t="s">
        <v>1930</v>
      </c>
      <c r="D1350" s="1">
        <v>50</v>
      </c>
      <c r="E1350" s="1">
        <v>0.05</v>
      </c>
      <c r="F1350" s="1" t="s">
        <v>0</v>
      </c>
      <c r="G1350" s="1">
        <v>52648.3</v>
      </c>
      <c r="H1350" s="75">
        <v>0</v>
      </c>
      <c r="I1350" s="1">
        <v>632.41999999999996</v>
      </c>
      <c r="J1350" s="76">
        <v>0</v>
      </c>
      <c r="K1350" s="113">
        <f>IF(Model_dem!$G1350="---","---",(Model_dem!$G1350/L1350)-1)</f>
        <v>3.6272813956761407E-3</v>
      </c>
      <c r="L1350" s="77">
        <f>IF(AND(Model_dem!$B1350=0,Model_dem!$D1350=0),Model_dem!$G1350,L1349)</f>
        <v>52458.02</v>
      </c>
      <c r="M1350" s="78" t="str">
        <f t="shared" si="21"/>
        <v>Factor Model</v>
      </c>
      <c r="N1350" s="22"/>
    </row>
    <row r="1351" spans="1:14" hidden="1" x14ac:dyDescent="0.3">
      <c r="A1351" t="s">
        <v>20</v>
      </c>
      <c r="B1351" s="1">
        <v>3</v>
      </c>
      <c r="C1351" s="1" t="s">
        <v>1930</v>
      </c>
      <c r="D1351" s="1">
        <v>50</v>
      </c>
      <c r="E1351" s="1">
        <v>0.1</v>
      </c>
      <c r="F1351" s="1" t="s">
        <v>0</v>
      </c>
      <c r="G1351" s="1">
        <v>52868.66</v>
      </c>
      <c r="H1351" s="75">
        <v>0</v>
      </c>
      <c r="I1351" s="1">
        <v>751.01</v>
      </c>
      <c r="J1351" s="76">
        <v>0</v>
      </c>
      <c r="K1351" s="113">
        <f>IF(Model_dem!$G1351="---","---",(Model_dem!$G1351/L1351)-1)</f>
        <v>7.8279736825752622E-3</v>
      </c>
      <c r="L1351" s="77">
        <f>IF(AND(Model_dem!$B1351=0,Model_dem!$D1351=0),Model_dem!$G1351,L1350)</f>
        <v>52458.02</v>
      </c>
      <c r="M1351" s="78" t="str">
        <f t="shared" si="21"/>
        <v>Factor Model</v>
      </c>
      <c r="N1351" s="22"/>
    </row>
    <row r="1352" spans="1:14" hidden="1" x14ac:dyDescent="0.3">
      <c r="A1352" t="s">
        <v>20</v>
      </c>
      <c r="B1352" s="1">
        <v>3</v>
      </c>
      <c r="C1352" s="1" t="s">
        <v>1930</v>
      </c>
      <c r="D1352" s="1">
        <v>50</v>
      </c>
      <c r="E1352" s="1">
        <v>0.15</v>
      </c>
      <c r="F1352" s="1" t="s">
        <v>4</v>
      </c>
      <c r="G1352" s="1" t="s">
        <v>3</v>
      </c>
      <c r="H1352" s="75" t="s">
        <v>3</v>
      </c>
      <c r="I1352" s="1">
        <v>34.130000000000003</v>
      </c>
      <c r="J1352" s="1"/>
      <c r="K1352" s="113" t="str">
        <f>IF(Model_dem!$G1352="---","---",(Model_dem!$G1352/L1352)-1)</f>
        <v>---</v>
      </c>
      <c r="L1352" s="77">
        <f>IF(AND(Model_dem!$B1352=0,Model_dem!$D1352=0),Model_dem!$G1352,L1351)</f>
        <v>52458.02</v>
      </c>
      <c r="M1352" s="78" t="str">
        <f t="shared" si="21"/>
        <v>Factor Model</v>
      </c>
      <c r="N1352" s="22"/>
    </row>
    <row r="1353" spans="1:14" hidden="1" x14ac:dyDescent="0.3">
      <c r="A1353" t="s">
        <v>20</v>
      </c>
      <c r="B1353" s="1">
        <v>3</v>
      </c>
      <c r="C1353" s="1" t="s">
        <v>1930</v>
      </c>
      <c r="D1353" s="1">
        <v>50</v>
      </c>
      <c r="E1353" s="1">
        <v>0.2</v>
      </c>
      <c r="F1353" s="1" t="s">
        <v>4</v>
      </c>
      <c r="G1353" s="1" t="s">
        <v>3</v>
      </c>
      <c r="H1353" s="75" t="s">
        <v>3</v>
      </c>
      <c r="I1353" s="1">
        <v>39.450000000000003</v>
      </c>
      <c r="J1353" s="1"/>
      <c r="K1353" s="113" t="str">
        <f>IF(Model_dem!$G1353="---","---",(Model_dem!$G1353/L1353)-1)</f>
        <v>---</v>
      </c>
      <c r="L1353" s="77">
        <f>IF(AND(Model_dem!$B1353=0,Model_dem!$D1353=0),Model_dem!$G1353,L1352)</f>
        <v>52458.02</v>
      </c>
      <c r="M1353" s="78" t="str">
        <f t="shared" si="21"/>
        <v>Factor Model</v>
      </c>
      <c r="N1353" s="22"/>
    </row>
    <row r="1354" spans="1:14" x14ac:dyDescent="0.3">
      <c r="H1354" s="74"/>
      <c r="N1354" s="22"/>
    </row>
  </sheetData>
  <pageMargins left="0.511811024" right="0.511811024" top="0.78740157499999996" bottom="0.78740157499999996" header="0.31496062000000002" footer="0.31496062000000002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42ED3D-4FBF-4D26-B960-AF385905670D}">
  <dimension ref="A1:XEY4123"/>
  <sheetViews>
    <sheetView topLeftCell="AE10" workbookViewId="0">
      <selection activeCell="AX20" sqref="AX20:AY36"/>
    </sheetView>
  </sheetViews>
  <sheetFormatPr defaultRowHeight="14.4" x14ac:dyDescent="0.3"/>
  <cols>
    <col min="1" max="1" width="11.44140625" bestFit="1" customWidth="1"/>
    <col min="2" max="4" width="9.77734375" customWidth="1"/>
    <col min="5" max="5" width="9.77734375" hidden="1" customWidth="1"/>
    <col min="6" max="10" width="9.77734375" customWidth="1"/>
    <col min="11" max="15" width="10.77734375" customWidth="1"/>
    <col min="17" max="17" width="15.6640625" customWidth="1"/>
    <col min="18" max="18" width="16" customWidth="1"/>
    <col min="20" max="20" width="10.77734375" customWidth="1"/>
    <col min="22" max="22" width="10.21875" customWidth="1"/>
    <col min="23" max="24" width="15.6640625" customWidth="1"/>
    <col min="25" max="26" width="10.5546875" customWidth="1"/>
    <col min="27" max="27" width="16.109375" customWidth="1"/>
    <col min="30" max="30" width="20.109375" bestFit="1" customWidth="1"/>
    <col min="43" max="43" width="20.109375" bestFit="1" customWidth="1"/>
    <col min="53" max="53" width="20.109375" bestFit="1" customWidth="1"/>
  </cols>
  <sheetData>
    <row r="1" spans="1:62" x14ac:dyDescent="0.3">
      <c r="A1" s="53" t="s">
        <v>25</v>
      </c>
      <c r="B1" s="54" t="s">
        <v>11</v>
      </c>
      <c r="C1" s="54" t="s">
        <v>10</v>
      </c>
      <c r="D1" s="54" t="s">
        <v>9</v>
      </c>
      <c r="E1" s="54" t="s">
        <v>8</v>
      </c>
      <c r="F1" s="54" t="s">
        <v>7</v>
      </c>
      <c r="G1" s="54" t="s">
        <v>12</v>
      </c>
      <c r="H1" s="54" t="s">
        <v>6</v>
      </c>
      <c r="I1" s="54" t="s">
        <v>544</v>
      </c>
      <c r="J1" s="54" t="s">
        <v>543</v>
      </c>
      <c r="K1" s="54" t="s">
        <v>5</v>
      </c>
      <c r="L1" s="55" t="s">
        <v>32</v>
      </c>
      <c r="M1" s="70" t="s">
        <v>545</v>
      </c>
      <c r="N1" s="70" t="s">
        <v>546</v>
      </c>
      <c r="Q1" s="131" t="s">
        <v>537</v>
      </c>
      <c r="R1" s="131"/>
      <c r="S1" s="131"/>
      <c r="T1" s="131"/>
      <c r="U1" s="131"/>
      <c r="V1" s="131"/>
      <c r="W1" s="131"/>
      <c r="X1" s="131"/>
      <c r="Y1" s="131"/>
      <c r="Z1" s="131"/>
      <c r="AB1" t="s">
        <v>539</v>
      </c>
      <c r="AD1" s="131" t="s">
        <v>538</v>
      </c>
      <c r="AE1" s="131"/>
      <c r="AF1" s="131"/>
      <c r="AG1" s="131"/>
      <c r="AH1" s="131"/>
      <c r="AI1" s="131"/>
      <c r="AJ1" s="131"/>
      <c r="AK1" s="131"/>
      <c r="AL1" s="131"/>
      <c r="AM1" s="131"/>
      <c r="AN1" t="s">
        <v>541</v>
      </c>
      <c r="AP1" s="131" t="s">
        <v>540</v>
      </c>
      <c r="AQ1" s="131"/>
      <c r="AR1" s="131"/>
      <c r="AS1" s="131"/>
      <c r="AT1" s="131"/>
      <c r="AU1" s="131"/>
      <c r="AV1" s="131"/>
      <c r="AW1" s="131"/>
      <c r="AX1" s="131"/>
      <c r="AY1" s="131"/>
      <c r="BA1" s="131"/>
      <c r="BB1" s="131"/>
      <c r="BC1" s="131"/>
      <c r="BD1" s="131"/>
      <c r="BE1" s="131"/>
      <c r="BF1" s="131"/>
      <c r="BG1" s="131"/>
      <c r="BH1" s="131"/>
      <c r="BI1" s="131"/>
      <c r="BJ1" s="131"/>
    </row>
    <row r="2" spans="1:62" x14ac:dyDescent="0.3">
      <c r="A2" t="s">
        <v>525</v>
      </c>
      <c r="B2">
        <v>0</v>
      </c>
      <c r="C2">
        <v>0</v>
      </c>
      <c r="D2">
        <v>0.05</v>
      </c>
      <c r="E2" t="s">
        <v>2</v>
      </c>
      <c r="F2" t="s">
        <v>3</v>
      </c>
      <c r="G2" s="39" t="e">
        <f t="shared" ref="G2:G65" si="0">IF(N2="---","---",(F2-N2)/N2)</f>
        <v>#REF!</v>
      </c>
      <c r="H2" t="s">
        <v>3</v>
      </c>
      <c r="K2" t="s">
        <v>3</v>
      </c>
      <c r="L2" s="56" t="str">
        <f>IF(OR(H_no_hash!$F2="---",H_no_hash!$F2="infeas",H_no_hash!$F2="inf"),"---",(H_no_hash!$F2/M2)-1)</f>
        <v>---</v>
      </c>
      <c r="M2" s="20" t="e">
        <f>Model_dem!#REF!</f>
        <v>#REF!</v>
      </c>
      <c r="N2" t="e">
        <f>Model_dem!#REF!</f>
        <v>#REF!</v>
      </c>
      <c r="O2" s="22"/>
      <c r="Q2" s="3" t="s">
        <v>26</v>
      </c>
      <c r="R2" s="4" t="s">
        <v>10</v>
      </c>
      <c r="S2" s="4" t="s">
        <v>33</v>
      </c>
      <c r="T2" s="4" t="s">
        <v>0</v>
      </c>
      <c r="U2" s="4" t="s">
        <v>4</v>
      </c>
      <c r="V2" s="4" t="s">
        <v>2</v>
      </c>
      <c r="W2" s="4" t="s">
        <v>31</v>
      </c>
      <c r="X2" s="4" t="s">
        <v>12</v>
      </c>
      <c r="Y2" s="4" t="s">
        <v>32</v>
      </c>
      <c r="Z2" s="4" t="s">
        <v>5</v>
      </c>
      <c r="AD2" s="3" t="s">
        <v>26</v>
      </c>
      <c r="AE2" s="4" t="s">
        <v>10</v>
      </c>
      <c r="AF2" s="4" t="s">
        <v>33</v>
      </c>
      <c r="AG2" s="4" t="s">
        <v>0</v>
      </c>
      <c r="AH2" s="4" t="s">
        <v>4</v>
      </c>
      <c r="AI2" s="4" t="s">
        <v>2</v>
      </c>
      <c r="AJ2" s="4" t="s">
        <v>31</v>
      </c>
      <c r="AK2" s="4" t="s">
        <v>12</v>
      </c>
      <c r="AL2" s="4" t="s">
        <v>32</v>
      </c>
      <c r="AM2" s="4" t="s">
        <v>5</v>
      </c>
      <c r="AP2" s="3" t="s">
        <v>26</v>
      </c>
      <c r="AQ2" s="4" t="s">
        <v>10</v>
      </c>
      <c r="AR2" s="4" t="s">
        <v>33</v>
      </c>
      <c r="AS2" s="4" t="s">
        <v>0</v>
      </c>
      <c r="AT2" s="4" t="s">
        <v>4</v>
      </c>
      <c r="AU2" s="4" t="s">
        <v>2</v>
      </c>
      <c r="AV2" s="4" t="s">
        <v>31</v>
      </c>
      <c r="AW2" s="4" t="s">
        <v>12</v>
      </c>
      <c r="AX2" s="4" t="s">
        <v>1927</v>
      </c>
      <c r="AY2" s="4" t="s">
        <v>5</v>
      </c>
      <c r="BA2" s="132" t="s">
        <v>26</v>
      </c>
      <c r="BB2" s="60" t="s">
        <v>9</v>
      </c>
      <c r="BC2" s="62">
        <v>0.05</v>
      </c>
      <c r="BD2" s="62">
        <v>0.05</v>
      </c>
      <c r="BE2" s="62">
        <v>0.1</v>
      </c>
      <c r="BF2" s="62">
        <v>0.1</v>
      </c>
      <c r="BG2" s="62">
        <v>0.15</v>
      </c>
      <c r="BH2" s="62">
        <v>0.15</v>
      </c>
      <c r="BI2" s="62">
        <v>0.2</v>
      </c>
      <c r="BJ2" s="62">
        <v>0.2</v>
      </c>
    </row>
    <row r="3" spans="1:62" x14ac:dyDescent="0.3">
      <c r="A3" t="s">
        <v>525</v>
      </c>
      <c r="B3">
        <v>0</v>
      </c>
      <c r="C3">
        <v>0</v>
      </c>
      <c r="D3">
        <v>0.1</v>
      </c>
      <c r="E3" t="s">
        <v>2</v>
      </c>
      <c r="F3" t="s">
        <v>3</v>
      </c>
      <c r="G3" s="39" t="e">
        <f t="shared" si="0"/>
        <v>#REF!</v>
      </c>
      <c r="H3" t="s">
        <v>3</v>
      </c>
      <c r="K3" t="s">
        <v>3</v>
      </c>
      <c r="L3" s="57" t="str">
        <f>IF(OR(H_no_hash!$F3="---",H_no_hash!$F3="infeas",H_no_hash!$F3="inf"),"---",(H_no_hash!$F3/M3)-1)</f>
        <v>---</v>
      </c>
      <c r="M3" s="20" t="e">
        <f>Model_dem!#REF!</f>
        <v>#REF!</v>
      </c>
      <c r="N3" t="e">
        <f>Model_dem!#REF!</f>
        <v>#REF!</v>
      </c>
      <c r="O3" s="23"/>
      <c r="P3">
        <v>0</v>
      </c>
      <c r="Q3" s="1" t="s">
        <v>27</v>
      </c>
      <c r="R3" s="1">
        <v>0</v>
      </c>
      <c r="S3" s="1">
        <f>COUNTIFS($B$2:$B$261,P3,$C$2:$C$261,R3)/4</f>
        <v>5</v>
      </c>
      <c r="T3" s="1">
        <f>COUNTIFS($B$2:$B$261,P3,$C$2:$C$261,R3,$G$2:$G$261,0)/4</f>
        <v>0</v>
      </c>
      <c r="U3" s="1">
        <f>COUNTIFS($B$2:$B$261,P3,$C$2:$C$261,R3,$F$2:$F$261,"infeas")</f>
        <v>0</v>
      </c>
      <c r="V3" s="1">
        <f>COUNTIFS($B$2:$B$261,P3,$C$2:$C$261,R3,$F$2:$F$261,"inf")/4</f>
        <v>0</v>
      </c>
      <c r="W3" s="8" t="e">
        <f>AVERAGEIFS($H$2:$H$261,$B$2:$B$261,P3,$C$2:$C$261,R3)</f>
        <v>#DIV/0!</v>
      </c>
      <c r="X3" s="13" t="e">
        <f>AVERAGEIFS($G$2:$G$261,$B$2:$B$261,P3,$C$2:$C$261,R3)</f>
        <v>#REF!</v>
      </c>
      <c r="Y3" s="16" t="e">
        <f>AVERAGEIFS($L$2:$L$261,$B$2:$B$261,P3,$C$2:$C$261,R3,$L$2:$L$261,"&lt;1")</f>
        <v>#DIV/0!</v>
      </c>
      <c r="Z3" s="6" t="e">
        <f>AVERAGEIFS($K$2:$K$261,$B$2:$B$261,P3,$C$2:$C$261,R3)</f>
        <v>#DIV/0!</v>
      </c>
      <c r="AC3">
        <v>0</v>
      </c>
      <c r="AD3" s="1" t="s">
        <v>27</v>
      </c>
      <c r="AE3" s="1">
        <v>0</v>
      </c>
      <c r="AF3" s="1">
        <f>COUNTIFS($B$262:$B$1301,AC3,$C$262:$C$1301,AE3)/4</f>
        <v>20</v>
      </c>
      <c r="AG3" s="1">
        <f>COUNTIFS($B$262:$B$1301,AC3,$C$262:$C$1301,AE3,$E$262:$E$1301,"Optimal")/4</f>
        <v>17.5</v>
      </c>
      <c r="AH3" s="1">
        <f>COUNTIFS($B$262:$B$1301,AC3,$C$262:$C$1301,AE3,$F$262:$F$1301,"infeas")</f>
        <v>0</v>
      </c>
      <c r="AI3" s="1">
        <f>COUNTIFS($B$262:$B$1301,AC3,$C$262:$C$1301,AE3,$F$262:$F$1301,"inf")</f>
        <v>0</v>
      </c>
      <c r="AJ3" s="8">
        <f>AVERAGEIFS($H$262:$H$1301,$B$262:$B$1301,AC3,$C$262:$C$1301,AE3)</f>
        <v>31.387734725000008</v>
      </c>
      <c r="AK3" s="13">
        <f>AVERAGEIFS($G$262:$G$1301,$B$262:$B$1301,AC3,$C$262:$C$1301,AE3)</f>
        <v>0</v>
      </c>
      <c r="AL3" s="16">
        <f>AVERAGEIFS($L$262:$L$1301,$B$262:$B$1301,AC3,$C$262:$C$1301,AE3,$L$262:$L$1301,"&lt;1")</f>
        <v>0</v>
      </c>
      <c r="AM3" s="6">
        <f>AVERAGEIFS($K$262:$K$1301,$B$262:$B$1301,AC3,$C$262:$C$1301,AE3)</f>
        <v>0.98141249999999991</v>
      </c>
      <c r="AO3">
        <v>0</v>
      </c>
      <c r="AP3" s="1" t="s">
        <v>27</v>
      </c>
      <c r="AQ3" s="1">
        <v>0</v>
      </c>
      <c r="AR3" s="1">
        <f>COUNTIFS($B$1302:$B$1613,AO3,$C$1302:$C$1613,AQ3)/4</f>
        <v>6</v>
      </c>
      <c r="AS3" s="1">
        <f>COUNTIFS($B$1302:$B$1613,AO3,$C$1302:$C$1613,AQ3,$E$1302:$E$1613,"Optimal")/4</f>
        <v>5.75</v>
      </c>
      <c r="AT3" s="1">
        <f>COUNTIFS($B$1302:$B$1613,AO3,$C$1302:$C$1613,AQ3,$F$1302:$F$1613,"infeas")</f>
        <v>0</v>
      </c>
      <c r="AU3" s="1">
        <f>COUNTIFS($B$1302:$B$1613,AO3,$C$1302:$C$1613,AQ3,$F$1302:$F$1613,"inf")</f>
        <v>0</v>
      </c>
      <c r="AV3" s="8">
        <f>AVERAGEIFS($H$1302:$H$1613,$B$1302:$B$1613,AO3,$C$1302:$C$1613,AQ3)</f>
        <v>848.62387500000011</v>
      </c>
      <c r="AW3" s="13">
        <f>AVERAGEIFS($G$1302:$G$1613,$B$1302:$B$1613,AO3,$C$1302:$C$1613,AQ3)</f>
        <v>3.2757645207707031E-3</v>
      </c>
      <c r="AX3" s="16">
        <f>AVERAGEIFS($L$1302:$L$1613,$B$1302:$B$1613,AO3,$C$1302:$C$1613,AQ3,$L$1302:$L$1613,"&lt;1")</f>
        <v>3.2757645207706861E-3</v>
      </c>
      <c r="AY3" s="6">
        <f>AVERAGEIFS($K$1302:$K$1613,$B$1302:$B$1613,AO3,$C$1302:$C$1613,AQ3)</f>
        <v>0.95899999999999996</v>
      </c>
      <c r="BA3" s="128"/>
      <c r="BB3" s="61" t="s">
        <v>10</v>
      </c>
      <c r="BC3" s="4" t="s">
        <v>32</v>
      </c>
      <c r="BD3" s="4" t="s">
        <v>5</v>
      </c>
      <c r="BE3" s="4" t="s">
        <v>32</v>
      </c>
      <c r="BF3" s="4" t="s">
        <v>5</v>
      </c>
      <c r="BG3" s="4" t="s">
        <v>32</v>
      </c>
      <c r="BH3" s="4" t="s">
        <v>5</v>
      </c>
      <c r="BI3" s="4" t="s">
        <v>32</v>
      </c>
      <c r="BJ3" s="4" t="s">
        <v>5</v>
      </c>
    </row>
    <row r="4" spans="1:62" x14ac:dyDescent="0.3">
      <c r="A4" t="s">
        <v>525</v>
      </c>
      <c r="B4">
        <v>0</v>
      </c>
      <c r="C4">
        <v>0</v>
      </c>
      <c r="D4">
        <v>0.15</v>
      </c>
      <c r="E4" t="s">
        <v>2</v>
      </c>
      <c r="F4" t="s">
        <v>3</v>
      </c>
      <c r="G4" s="39" t="e">
        <f t="shared" si="0"/>
        <v>#REF!</v>
      </c>
      <c r="H4" t="s">
        <v>3</v>
      </c>
      <c r="K4" t="s">
        <v>3</v>
      </c>
      <c r="L4" s="58" t="str">
        <f>IF(OR(H_no_hash!$F4="---",H_no_hash!$F4="infeas",H_no_hash!$F4="inf"),"---",(H_no_hash!$F4/M4)-1)</f>
        <v>---</v>
      </c>
      <c r="M4" s="20" t="e">
        <f>Model_dem!#REF!</f>
        <v>#REF!</v>
      </c>
      <c r="N4" t="e">
        <f>Model_dem!#REF!</f>
        <v>#REF!</v>
      </c>
      <c r="O4" s="23"/>
      <c r="P4">
        <v>1</v>
      </c>
      <c r="Q4" s="130" t="s">
        <v>28</v>
      </c>
      <c r="R4" s="1">
        <v>5</v>
      </c>
      <c r="S4" s="1">
        <f t="shared" ref="S4:S15" si="1">COUNTIFS($B$2:$B$261,P4,$C$2:$C$261,R4)</f>
        <v>20</v>
      </c>
      <c r="T4" s="1">
        <f t="shared" ref="T4:T15" si="2">COUNTIFS($B$2:$B$261,P4,$C$2:$C$261,R4,$G$2:$G$261,0)/4</f>
        <v>0</v>
      </c>
      <c r="U4" s="1">
        <f t="shared" ref="U4:U15" si="3">COUNTIFS($B$2:$B$261,P4,$C$2:$C$261,R4,$F$2:$F$261,"infeas")</f>
        <v>0</v>
      </c>
      <c r="V4" s="1">
        <f t="shared" ref="V4:V15" si="4">COUNTIFS($B$2:$B$261,P4,$C$2:$C$261,R4,$F$2:$F$261,"inf")/4</f>
        <v>0</v>
      </c>
      <c r="W4" s="8" t="e">
        <f t="shared" ref="W4:W15" si="5">AVERAGEIFS($H$2:$H$261,$B$2:$B$261,P4,$C$2:$C$261,R4)</f>
        <v>#DIV/0!</v>
      </c>
      <c r="X4" s="13" t="e">
        <f t="shared" ref="X4:X15" si="6">AVERAGEIFS($G$2:$G$261,$B$2:$B$261,P4,$C$2:$C$261,R4)</f>
        <v>#REF!</v>
      </c>
      <c r="Y4" s="17" t="e">
        <f t="shared" ref="Y4:Y15" si="7">AVERAGEIFS($L$2:$L$261,$B$2:$B$261,P4,$C$2:$C$261,R4,$L$2:$L$261,"&lt;1")</f>
        <v>#DIV/0!</v>
      </c>
      <c r="Z4" s="6" t="e">
        <f t="shared" ref="Z4:Z15" si="8">AVERAGEIFS($K$2:$K$261,$B$2:$B$261,P4,$C$2:$C$261,R4)</f>
        <v>#DIV/0!</v>
      </c>
      <c r="AC4">
        <v>1</v>
      </c>
      <c r="AD4" s="130" t="s">
        <v>28</v>
      </c>
      <c r="AE4" s="1">
        <v>5</v>
      </c>
      <c r="AF4" s="1">
        <f t="shared" ref="AF4:AF15" si="9">COUNTIFS($B$262:$B$1301,AC4,$C$262:$C$1301,AE4)</f>
        <v>80</v>
      </c>
      <c r="AG4" s="1">
        <f t="shared" ref="AG4:AG15" si="10">COUNTIFS($B$262:$B$1301,AC4,$C$262:$C$1301,AE4,$G$262:$G$1301,0)</f>
        <v>79</v>
      </c>
      <c r="AH4" s="1">
        <f t="shared" ref="AH4:AH15" si="11">COUNTIFS($B$262:$B$1301,AC4,$C$262:$C$1301,AE4,$F$262:$F$1301,"infeas")</f>
        <v>0</v>
      </c>
      <c r="AI4" s="1">
        <f t="shared" ref="AI4:AI15" si="12">COUNTIFS($B$262:$B$1301,AC4,$C$262:$C$1301,AE4,$F$262:$F$1301,"inf")</f>
        <v>0</v>
      </c>
      <c r="AJ4" s="8">
        <f t="shared" ref="AJ4:AJ15" si="13">AVERAGEIFS($H$262:$H$1301,$B$262:$B$1301,AC4,$C$262:$C$1301,AE4)</f>
        <v>92.383991875000007</v>
      </c>
      <c r="AK4" s="13">
        <f t="shared" ref="AK4:AK15" si="14">AVERAGEIFS($G$262:$G$1301,$B$262:$B$1301,AC4,$C$262:$C$1301,AE4)</f>
        <v>-1.2327416173570021E-5</v>
      </c>
      <c r="AL4" s="17">
        <f t="shared" ref="AL4:AL15" si="15">AVERAGEIFS($L$262:$L$1301,$B$262:$B$1301,AC4,$C$262:$C$1301,AE4,$L$262:$L$1301,"&lt;1")</f>
        <v>4.4092510496047286E-3</v>
      </c>
      <c r="AM4" s="6">
        <f t="shared" ref="AM4:AM15" si="16">AVERAGEIFS($K$262:$K$1301,$B$262:$B$1301,AC4,$C$262:$C$1301,AE4)</f>
        <v>0.94571250000000018</v>
      </c>
      <c r="AO4">
        <v>1</v>
      </c>
      <c r="AP4" s="130" t="s">
        <v>28</v>
      </c>
      <c r="AQ4" s="1">
        <v>5</v>
      </c>
      <c r="AR4" s="1">
        <f t="shared" ref="AR4:AR15" si="17">COUNTIFS($B$1302:$B$1613,AO4,$C$1302:$C$1613,AQ4)</f>
        <v>24</v>
      </c>
      <c r="AS4" s="1">
        <f t="shared" ref="AS4:AS15" si="18">COUNTIFS($B$1302:$B$1613,AO4,$C$1302:$C$1613,AQ4,$E$1302:$E$1613,"Optimal")</f>
        <v>7</v>
      </c>
      <c r="AT4" s="1">
        <f t="shared" ref="AT4:AT15" si="19">COUNTIFS($B$1302:$B$1613,AO4,$C$1302:$C$1613,AQ4,$F$1302:$F$1613,"infeas")</f>
        <v>6</v>
      </c>
      <c r="AU4" s="1">
        <f t="shared" ref="AU4:AU15" si="20">COUNTIFS($B$1302:$B$1613,AO4,$C$1302:$C$1613,AQ4,$F$1302:$F$1613,"inf")</f>
        <v>0</v>
      </c>
      <c r="AV4" s="8">
        <f t="shared" ref="AV4:AV15" si="21">AVERAGEIFS($H$1302:$H$1613,$B$1302:$B$1613,AO4,$C$1302:$C$1613,AQ4)</f>
        <v>1574.642288888889</v>
      </c>
      <c r="AW4" s="13">
        <f t="shared" ref="AW4:AW15" si="22">AVERAGEIFS($G$1302:$G$1613,$B$1302:$B$1613,AO4,$C$1302:$C$1613,AQ4)</f>
        <v>3.5004741003979295E-3</v>
      </c>
      <c r="AX4" s="17">
        <f t="shared" ref="AX4:AX15" si="23">AVERAGEIFS($L$1302:$L$1613,$B$1302:$B$1613,AO4,$C$1302:$C$1613,AQ4,$L$1302:$L$1613,"&lt;1")</f>
        <v>4.8455001482693091E-2</v>
      </c>
      <c r="AY4" s="6">
        <f t="shared" ref="AY4:AY15" si="24">AVERAGEIFS($K$1302:$K$1613,$B$1302:$B$1613,AO4,$C$1302:$C$1613,AQ4)</f>
        <v>0.69977777777777783</v>
      </c>
      <c r="AZ4">
        <v>0</v>
      </c>
      <c r="BA4" s="1" t="s">
        <v>27</v>
      </c>
      <c r="BB4" s="1">
        <v>0</v>
      </c>
      <c r="BC4" s="6">
        <f t="shared" ref="BC4:BC16" si="25">AVERAGEIFS($L$2:$L$1613,$B$2:$B$1613,$AZ4,$C$2:$C$1613,$BB4,$D$2:$D$1613,BC$2)</f>
        <v>2.6315832061323517E-4</v>
      </c>
      <c r="BD4" s="63">
        <f t="shared" ref="BD4:BD16" si="26">AVERAGEIFS($K$2:$K$1613,$B$2:$B$1613,$AZ4,$C$2:$C$1613,$BB4,$D$2:$D$1613,BD$2)</f>
        <v>0.91738461538461535</v>
      </c>
      <c r="BE4" s="6">
        <f t="shared" ref="BE4:BE16" si="27">AVERAGEIFS($L$2:$L$1613,$B$2:$B$1613,$AZ4,$C$2:$C$1613,$BB4,$D$2:$D$1613,BE$2)</f>
        <v>5.1089122955318036E-4</v>
      </c>
      <c r="BF4" s="63">
        <f t="shared" ref="BF4:BF16" si="28">AVERAGEIFS($K$2:$K$1613,$B$2:$B$1613,$AZ4,$C$2:$C$1613,$BB4,$D$2:$D$1613,BF$2)</f>
        <v>0.98830769230769233</v>
      </c>
      <c r="BG4" s="6">
        <f t="shared" ref="BG4:BG12" si="29">AVERAGEIFS($L$2:$L$1613,$B$2:$B$1613,$AZ4,$C$2:$C$1613,$BB4,$D$2:$D$1613,BG$2)</f>
        <v>1.6800123559071755E-3</v>
      </c>
      <c r="BH4" s="63">
        <f t="shared" ref="BH4:BH12" si="30">AVERAGEIFS($K$2:$K$1613,$B$2:$B$1613,$AZ4,$C$2:$C$1613,$BB4,$D$2:$D$1613,BH$2)</f>
        <v>0.99930769230769223</v>
      </c>
      <c r="BI4" s="6">
        <f t="shared" ref="BI4:BI12" si="31">AVERAGEIFS($L$2:$L$1613,$B$2:$B$1613,$AZ4,$C$2:$C$1613,$BB4,$D$2:$D$1613,BI$2)</f>
        <v>5.6972072848396555E-4</v>
      </c>
      <c r="BJ4" s="63">
        <f t="shared" ref="BJ4:BJ12" si="32">AVERAGEIFS($K$2:$K$1613,$B$2:$B$1613,$AZ4,$C$2:$C$1613,$BB4,$D$2:$D$1613,BJ$2)</f>
        <v>0.99996153846153846</v>
      </c>
    </row>
    <row r="5" spans="1:62" x14ac:dyDescent="0.3">
      <c r="A5" t="s">
        <v>525</v>
      </c>
      <c r="B5">
        <v>0</v>
      </c>
      <c r="C5">
        <v>0</v>
      </c>
      <c r="D5">
        <v>0.2</v>
      </c>
      <c r="E5" t="s">
        <v>2</v>
      </c>
      <c r="F5" t="s">
        <v>3</v>
      </c>
      <c r="G5" s="39" t="e">
        <f t="shared" si="0"/>
        <v>#REF!</v>
      </c>
      <c r="H5" t="s">
        <v>3</v>
      </c>
      <c r="K5" t="s">
        <v>3</v>
      </c>
      <c r="L5" s="57" t="str">
        <f>IF(OR(H_no_hash!$F5="---",H_no_hash!$F5="infeas",H_no_hash!$F5="inf"),"---",(H_no_hash!$F5/M5)-1)</f>
        <v>---</v>
      </c>
      <c r="M5" s="20" t="e">
        <f>Model_dem!#REF!</f>
        <v>#REF!</v>
      </c>
      <c r="N5" t="e">
        <f>Model_dem!#REF!</f>
        <v>#REF!</v>
      </c>
      <c r="O5" s="23"/>
      <c r="P5">
        <v>1</v>
      </c>
      <c r="Q5" s="130"/>
      <c r="R5" s="1">
        <v>10</v>
      </c>
      <c r="S5" s="1">
        <f t="shared" si="1"/>
        <v>20</v>
      </c>
      <c r="T5" s="1">
        <f t="shared" si="2"/>
        <v>0</v>
      </c>
      <c r="U5" s="1">
        <f t="shared" si="3"/>
        <v>0</v>
      </c>
      <c r="V5" s="1">
        <f t="shared" si="4"/>
        <v>0</v>
      </c>
      <c r="W5" s="8" t="e">
        <f t="shared" si="5"/>
        <v>#DIV/0!</v>
      </c>
      <c r="X5" s="13" t="e">
        <f t="shared" si="6"/>
        <v>#REF!</v>
      </c>
      <c r="Y5" s="17" t="e">
        <f t="shared" si="7"/>
        <v>#DIV/0!</v>
      </c>
      <c r="Z5" s="6" t="e">
        <f t="shared" si="8"/>
        <v>#DIV/0!</v>
      </c>
      <c r="AC5">
        <v>1</v>
      </c>
      <c r="AD5" s="130"/>
      <c r="AE5" s="1">
        <v>10</v>
      </c>
      <c r="AF5" s="1">
        <f t="shared" si="9"/>
        <v>80</v>
      </c>
      <c r="AG5" s="1">
        <f t="shared" si="10"/>
        <v>80</v>
      </c>
      <c r="AH5" s="1">
        <f t="shared" si="11"/>
        <v>0</v>
      </c>
      <c r="AI5" s="1">
        <f t="shared" si="12"/>
        <v>0</v>
      </c>
      <c r="AJ5" s="8">
        <f t="shared" si="13"/>
        <v>97.848097612500041</v>
      </c>
      <c r="AK5" s="13">
        <f t="shared" si="14"/>
        <v>0</v>
      </c>
      <c r="AL5" s="17">
        <f t="shared" si="15"/>
        <v>4.4092510496047286E-3</v>
      </c>
      <c r="AM5" s="6">
        <f t="shared" si="16"/>
        <v>0.95436250000000022</v>
      </c>
      <c r="AO5">
        <v>1</v>
      </c>
      <c r="AP5" s="130"/>
      <c r="AQ5" s="1">
        <v>10</v>
      </c>
      <c r="AR5" s="1">
        <f t="shared" si="17"/>
        <v>24</v>
      </c>
      <c r="AS5" s="1">
        <f t="shared" si="18"/>
        <v>7</v>
      </c>
      <c r="AT5" s="1">
        <f t="shared" si="19"/>
        <v>6</v>
      </c>
      <c r="AU5" s="1">
        <f t="shared" si="20"/>
        <v>0</v>
      </c>
      <c r="AV5" s="8">
        <f t="shared" si="21"/>
        <v>1643.3908333333334</v>
      </c>
      <c r="AW5" s="13">
        <f t="shared" si="22"/>
        <v>4.0777158941676411E-2</v>
      </c>
      <c r="AX5" s="17">
        <f t="shared" si="23"/>
        <v>9.4664101968168157E-2</v>
      </c>
      <c r="AY5" s="6">
        <f t="shared" si="24"/>
        <v>0.42411111111111111</v>
      </c>
      <c r="AZ5">
        <v>1</v>
      </c>
      <c r="BA5" s="130" t="s">
        <v>28</v>
      </c>
      <c r="BB5" s="1">
        <v>5</v>
      </c>
      <c r="BC5" s="6">
        <f t="shared" si="25"/>
        <v>8.7394525355577631E-3</v>
      </c>
      <c r="BD5" s="63">
        <f t="shared" si="26"/>
        <v>0.7743461538461538</v>
      </c>
      <c r="BE5" s="6">
        <f t="shared" si="27"/>
        <v>1.2389078374538945E-2</v>
      </c>
      <c r="BF5" s="63">
        <f t="shared" si="28"/>
        <v>0.90034615384615391</v>
      </c>
      <c r="BG5" s="6">
        <f t="shared" si="29"/>
        <v>1.2629773826414146E-2</v>
      </c>
      <c r="BH5" s="63">
        <f t="shared" si="30"/>
        <v>0.98343478260869566</v>
      </c>
      <c r="BI5" s="6">
        <f t="shared" si="31"/>
        <v>1.6743630825513663E-2</v>
      </c>
      <c r="BJ5" s="63">
        <f t="shared" si="32"/>
        <v>0.96052173913043493</v>
      </c>
    </row>
    <row r="6" spans="1:62" x14ac:dyDescent="0.3">
      <c r="A6" t="s">
        <v>525</v>
      </c>
      <c r="B6">
        <v>1</v>
      </c>
      <c r="C6">
        <v>5</v>
      </c>
      <c r="D6">
        <v>0.05</v>
      </c>
      <c r="E6" t="s">
        <v>2</v>
      </c>
      <c r="F6" t="s">
        <v>3</v>
      </c>
      <c r="G6" s="39" t="e">
        <f t="shared" si="0"/>
        <v>#REF!</v>
      </c>
      <c r="H6" t="s">
        <v>3</v>
      </c>
      <c r="K6" t="s">
        <v>3</v>
      </c>
      <c r="L6" s="58" t="str">
        <f>IF(OR(H_no_hash!$F6="---",H_no_hash!$F6="infeas",H_no_hash!$F6="inf"),"---",(H_no_hash!$F6/M6)-1)</f>
        <v>---</v>
      </c>
      <c r="M6" s="20" t="e">
        <f>Model_dem!#REF!</f>
        <v>#REF!</v>
      </c>
      <c r="N6" t="e">
        <f>Model_dem!#REF!</f>
        <v>#REF!</v>
      </c>
      <c r="O6" s="23"/>
      <c r="P6">
        <v>1</v>
      </c>
      <c r="Q6" s="130"/>
      <c r="R6" s="1">
        <v>25</v>
      </c>
      <c r="S6" s="1">
        <f t="shared" si="1"/>
        <v>20</v>
      </c>
      <c r="T6" s="1">
        <f t="shared" si="2"/>
        <v>0</v>
      </c>
      <c r="U6" s="1">
        <f t="shared" si="3"/>
        <v>0</v>
      </c>
      <c r="V6" s="1">
        <f t="shared" si="4"/>
        <v>0</v>
      </c>
      <c r="W6" s="8" t="e">
        <f t="shared" si="5"/>
        <v>#DIV/0!</v>
      </c>
      <c r="X6" s="13" t="e">
        <f t="shared" si="6"/>
        <v>#REF!</v>
      </c>
      <c r="Y6" s="17" t="e">
        <f t="shared" si="7"/>
        <v>#DIV/0!</v>
      </c>
      <c r="Z6" s="6" t="e">
        <f t="shared" si="8"/>
        <v>#DIV/0!</v>
      </c>
      <c r="AC6">
        <v>1</v>
      </c>
      <c r="AD6" s="130"/>
      <c r="AE6" s="1">
        <v>25</v>
      </c>
      <c r="AF6" s="1">
        <f t="shared" si="9"/>
        <v>80</v>
      </c>
      <c r="AG6" s="1">
        <f t="shared" si="10"/>
        <v>63</v>
      </c>
      <c r="AH6" s="1">
        <f t="shared" si="11"/>
        <v>2</v>
      </c>
      <c r="AI6" s="1">
        <f t="shared" si="12"/>
        <v>6</v>
      </c>
      <c r="AJ6" s="8">
        <f t="shared" si="13"/>
        <v>323.80334935897446</v>
      </c>
      <c r="AK6" s="13">
        <f t="shared" si="14"/>
        <v>8.9604627373048931E-3</v>
      </c>
      <c r="AL6" s="17">
        <f t="shared" si="15"/>
        <v>3.2539498091645414E-2</v>
      </c>
      <c r="AM6" s="6">
        <f t="shared" si="16"/>
        <v>0.55371621621621614</v>
      </c>
      <c r="AO6">
        <v>1</v>
      </c>
      <c r="AP6" s="130"/>
      <c r="AQ6" s="1">
        <v>25</v>
      </c>
      <c r="AR6" s="1">
        <f t="shared" si="17"/>
        <v>24</v>
      </c>
      <c r="AS6" s="1">
        <f t="shared" si="18"/>
        <v>7</v>
      </c>
      <c r="AT6" s="1">
        <f t="shared" si="19"/>
        <v>6</v>
      </c>
      <c r="AU6" s="1">
        <f t="shared" si="20"/>
        <v>2</v>
      </c>
      <c r="AV6" s="8">
        <f t="shared" si="21"/>
        <v>1351.6814000000002</v>
      </c>
      <c r="AW6" s="13">
        <f t="shared" si="22"/>
        <v>6.3076337420074249E-2</v>
      </c>
      <c r="AX6" s="17">
        <f t="shared" si="23"/>
        <v>9.6883563628708758E-2</v>
      </c>
      <c r="AY6" s="6">
        <f t="shared" si="24"/>
        <v>0.20611111111111113</v>
      </c>
      <c r="AZ6">
        <v>1</v>
      </c>
      <c r="BA6" s="130"/>
      <c r="BB6" s="1">
        <v>10</v>
      </c>
      <c r="BC6" s="6">
        <f t="shared" si="25"/>
        <v>1.2354593243979309E-2</v>
      </c>
      <c r="BD6" s="63">
        <f t="shared" si="26"/>
        <v>0.77857692307692306</v>
      </c>
      <c r="BE6" s="6">
        <f t="shared" si="27"/>
        <v>1.7800392182851957E-2</v>
      </c>
      <c r="BF6" s="63">
        <f t="shared" si="28"/>
        <v>0.77838461538461545</v>
      </c>
      <c r="BG6" s="6">
        <f t="shared" si="29"/>
        <v>1.954944773663787E-2</v>
      </c>
      <c r="BH6" s="63">
        <f t="shared" si="30"/>
        <v>0.93795652173913047</v>
      </c>
      <c r="BI6" s="6">
        <f t="shared" si="31"/>
        <v>3.5783782624135695E-2</v>
      </c>
      <c r="BJ6" s="63">
        <f t="shared" si="32"/>
        <v>0.95343478260869574</v>
      </c>
    </row>
    <row r="7" spans="1:62" x14ac:dyDescent="0.3">
      <c r="A7" t="s">
        <v>525</v>
      </c>
      <c r="B7">
        <v>1</v>
      </c>
      <c r="C7">
        <v>5</v>
      </c>
      <c r="D7">
        <v>0.1</v>
      </c>
      <c r="E7" t="s">
        <v>2</v>
      </c>
      <c r="F7" t="s">
        <v>3</v>
      </c>
      <c r="G7" s="39" t="e">
        <f t="shared" si="0"/>
        <v>#REF!</v>
      </c>
      <c r="H7" t="s">
        <v>3</v>
      </c>
      <c r="K7" t="s">
        <v>3</v>
      </c>
      <c r="L7" s="57" t="str">
        <f>IF(OR(H_no_hash!$F7="---",H_no_hash!$F7="infeas",H_no_hash!$F7="inf"),"---",(H_no_hash!$F7/M7)-1)</f>
        <v>---</v>
      </c>
      <c r="M7" s="20" t="e">
        <f>Model_dem!#REF!</f>
        <v>#REF!</v>
      </c>
      <c r="N7" t="e">
        <f>Model_dem!#REF!</f>
        <v>#REF!</v>
      </c>
      <c r="O7" s="23"/>
      <c r="P7">
        <v>1</v>
      </c>
      <c r="Q7" s="130"/>
      <c r="R7" s="1">
        <v>50</v>
      </c>
      <c r="S7" s="1">
        <f t="shared" si="1"/>
        <v>20</v>
      </c>
      <c r="T7" s="1">
        <f t="shared" si="2"/>
        <v>0</v>
      </c>
      <c r="U7" s="1">
        <f t="shared" si="3"/>
        <v>0</v>
      </c>
      <c r="V7" s="1">
        <f t="shared" si="4"/>
        <v>0</v>
      </c>
      <c r="W7" s="8" t="e">
        <f t="shared" si="5"/>
        <v>#DIV/0!</v>
      </c>
      <c r="X7" s="13" t="e">
        <f t="shared" si="6"/>
        <v>#REF!</v>
      </c>
      <c r="Y7" s="17" t="e">
        <f t="shared" si="7"/>
        <v>#DIV/0!</v>
      </c>
      <c r="Z7" s="6" t="e">
        <f t="shared" si="8"/>
        <v>#DIV/0!</v>
      </c>
      <c r="AC7">
        <v>1</v>
      </c>
      <c r="AD7" s="130"/>
      <c r="AE7" s="1">
        <v>50</v>
      </c>
      <c r="AF7" s="1">
        <f t="shared" si="9"/>
        <v>80</v>
      </c>
      <c r="AG7" s="1">
        <f t="shared" si="10"/>
        <v>46</v>
      </c>
      <c r="AH7" s="1">
        <f t="shared" si="11"/>
        <v>2</v>
      </c>
      <c r="AI7" s="1">
        <f t="shared" si="12"/>
        <v>24</v>
      </c>
      <c r="AJ7" s="8">
        <f t="shared" si="13"/>
        <v>320.44279419230759</v>
      </c>
      <c r="AK7" s="13">
        <f t="shared" si="14"/>
        <v>6.3753403994529266E-3</v>
      </c>
      <c r="AL7" s="17">
        <f t="shared" si="15"/>
        <v>3.3615074161742399E-2</v>
      </c>
      <c r="AM7" s="6">
        <f t="shared" si="16"/>
        <v>2.7596491228070168E-2</v>
      </c>
      <c r="AO7">
        <v>1</v>
      </c>
      <c r="AP7" s="130"/>
      <c r="AQ7" s="1">
        <v>50</v>
      </c>
      <c r="AR7" s="1">
        <f t="shared" si="17"/>
        <v>24</v>
      </c>
      <c r="AS7" s="1">
        <f t="shared" si="18"/>
        <v>3</v>
      </c>
      <c r="AT7" s="1">
        <f t="shared" si="19"/>
        <v>6</v>
      </c>
      <c r="AU7" s="1">
        <f t="shared" si="20"/>
        <v>1</v>
      </c>
      <c r="AV7" s="8">
        <f t="shared" si="21"/>
        <v>1553.2660444444446</v>
      </c>
      <c r="AW7" s="13">
        <f t="shared" si="22"/>
        <v>5.4255900591583105E-2</v>
      </c>
      <c r="AX7" s="17">
        <f t="shared" si="23"/>
        <v>0.10961876867046701</v>
      </c>
      <c r="AY7" s="6">
        <f t="shared" si="24"/>
        <v>5.0000000000000001E-4</v>
      </c>
      <c r="AZ7">
        <v>1</v>
      </c>
      <c r="BA7" s="130"/>
      <c r="BB7" s="1">
        <v>25</v>
      </c>
      <c r="BC7" s="6">
        <f t="shared" si="25"/>
        <v>2.7447543501383922E-2</v>
      </c>
      <c r="BD7" s="63">
        <f t="shared" si="26"/>
        <v>0.2304230769230769</v>
      </c>
      <c r="BE7" s="6">
        <f t="shared" si="27"/>
        <v>4.2155640262448175E-2</v>
      </c>
      <c r="BF7" s="63">
        <f t="shared" si="28"/>
        <v>0.42753846153846159</v>
      </c>
      <c r="BG7" s="6">
        <f t="shared" si="29"/>
        <v>3.7053643319415033E-2</v>
      </c>
      <c r="BH7" s="63">
        <f t="shared" si="30"/>
        <v>0.59080952380952378</v>
      </c>
      <c r="BI7" s="6">
        <f t="shared" si="31"/>
        <v>8.3889077275617147E-2</v>
      </c>
      <c r="BJ7" s="63">
        <f t="shared" si="32"/>
        <v>0.79847368421052634</v>
      </c>
    </row>
    <row r="8" spans="1:62" x14ac:dyDescent="0.3">
      <c r="A8" t="s">
        <v>525</v>
      </c>
      <c r="B8">
        <v>1</v>
      </c>
      <c r="C8">
        <v>5</v>
      </c>
      <c r="D8">
        <v>0.15</v>
      </c>
      <c r="E8" t="s">
        <v>2</v>
      </c>
      <c r="F8" t="s">
        <v>3</v>
      </c>
      <c r="G8" s="39" t="e">
        <f t="shared" si="0"/>
        <v>#REF!</v>
      </c>
      <c r="H8" t="s">
        <v>3</v>
      </c>
      <c r="K8" t="s">
        <v>3</v>
      </c>
      <c r="L8" s="58" t="str">
        <f>IF(OR(H_no_hash!$F8="---",H_no_hash!$F8="infeas",H_no_hash!$F8="inf"),"---",(H_no_hash!$F8/M8)-1)</f>
        <v>---</v>
      </c>
      <c r="M8" s="20" t="e">
        <f>Model_dem!#REF!</f>
        <v>#REF!</v>
      </c>
      <c r="N8" t="e">
        <f>Model_dem!#REF!</f>
        <v>#REF!</v>
      </c>
      <c r="O8" s="23"/>
      <c r="P8">
        <v>2</v>
      </c>
      <c r="Q8" s="130" t="s">
        <v>29</v>
      </c>
      <c r="R8" s="1">
        <v>5</v>
      </c>
      <c r="S8" s="1">
        <f t="shared" si="1"/>
        <v>20</v>
      </c>
      <c r="T8" s="1">
        <f t="shared" si="2"/>
        <v>0</v>
      </c>
      <c r="U8" s="1">
        <f t="shared" si="3"/>
        <v>0</v>
      </c>
      <c r="V8" s="1">
        <f t="shared" si="4"/>
        <v>0</v>
      </c>
      <c r="W8" s="8" t="e">
        <f t="shared" si="5"/>
        <v>#DIV/0!</v>
      </c>
      <c r="X8" s="13" t="e">
        <f t="shared" si="6"/>
        <v>#REF!</v>
      </c>
      <c r="Y8" s="17" t="e">
        <f t="shared" si="7"/>
        <v>#DIV/0!</v>
      </c>
      <c r="Z8" s="6" t="e">
        <f t="shared" si="8"/>
        <v>#DIV/0!</v>
      </c>
      <c r="AC8">
        <v>2</v>
      </c>
      <c r="AD8" s="130" t="s">
        <v>29</v>
      </c>
      <c r="AE8" s="1">
        <v>5</v>
      </c>
      <c r="AF8" s="1">
        <f t="shared" si="9"/>
        <v>80</v>
      </c>
      <c r="AG8" s="1">
        <f t="shared" si="10"/>
        <v>78</v>
      </c>
      <c r="AH8" s="1">
        <f t="shared" si="11"/>
        <v>0</v>
      </c>
      <c r="AI8" s="1">
        <f t="shared" si="12"/>
        <v>0</v>
      </c>
      <c r="AJ8" s="8">
        <f t="shared" si="13"/>
        <v>129.31397576249998</v>
      </c>
      <c r="AK8" s="13">
        <f t="shared" si="14"/>
        <v>6.0491821749826294E-5</v>
      </c>
      <c r="AL8" s="17">
        <f t="shared" si="15"/>
        <v>5.1406629781780263E-3</v>
      </c>
      <c r="AM8" s="6">
        <f t="shared" si="16"/>
        <v>0.94518750000000007</v>
      </c>
      <c r="AO8">
        <v>2</v>
      </c>
      <c r="AP8" s="130" t="s">
        <v>29</v>
      </c>
      <c r="AQ8" s="1">
        <v>5</v>
      </c>
      <c r="AR8" s="1">
        <f t="shared" si="17"/>
        <v>24</v>
      </c>
      <c r="AS8" s="1">
        <f t="shared" si="18"/>
        <v>11</v>
      </c>
      <c r="AT8" s="1">
        <f t="shared" si="19"/>
        <v>0</v>
      </c>
      <c r="AU8" s="1">
        <f t="shared" si="20"/>
        <v>1</v>
      </c>
      <c r="AV8" s="8">
        <f t="shared" si="21"/>
        <v>1287.8327333333332</v>
      </c>
      <c r="AW8" s="13">
        <f t="shared" si="22"/>
        <v>2.5940870958640096E-2</v>
      </c>
      <c r="AX8" s="17">
        <f t="shared" si="23"/>
        <v>5.3148758180055149E-2</v>
      </c>
      <c r="AY8" s="6">
        <f t="shared" si="24"/>
        <v>0.84279166666666683</v>
      </c>
      <c r="AZ8">
        <v>1</v>
      </c>
      <c r="BA8" s="130"/>
      <c r="BB8" s="1">
        <v>50</v>
      </c>
      <c r="BC8" s="6">
        <f t="shared" si="25"/>
        <v>2.2808496057697643E-2</v>
      </c>
      <c r="BD8" s="63">
        <f t="shared" si="26"/>
        <v>8.6538461538461543E-3</v>
      </c>
      <c r="BE8" s="6">
        <f t="shared" si="27"/>
        <v>5.3390982409566405E-2</v>
      </c>
      <c r="BF8" s="63">
        <f t="shared" si="28"/>
        <v>1.9608695652173914E-2</v>
      </c>
      <c r="BG8" s="6">
        <f t="shared" si="29"/>
        <v>8.4362899188938772E-2</v>
      </c>
      <c r="BH8" s="63">
        <f t="shared" si="30"/>
        <v>3.8374999999999999E-2</v>
      </c>
      <c r="BI8" s="6">
        <f t="shared" si="31"/>
        <v>8.4555765528406504E-2</v>
      </c>
      <c r="BJ8" s="63">
        <f t="shared" si="32"/>
        <v>2.9200000000000004E-2</v>
      </c>
    </row>
    <row r="9" spans="1:62" x14ac:dyDescent="0.3">
      <c r="A9" t="s">
        <v>525</v>
      </c>
      <c r="B9">
        <v>1</v>
      </c>
      <c r="C9">
        <v>5</v>
      </c>
      <c r="D9">
        <v>0.2</v>
      </c>
      <c r="E9" t="s">
        <v>2</v>
      </c>
      <c r="F9" t="s">
        <v>3</v>
      </c>
      <c r="G9" s="39" t="e">
        <f t="shared" si="0"/>
        <v>#REF!</v>
      </c>
      <c r="H9" t="s">
        <v>3</v>
      </c>
      <c r="K9" t="s">
        <v>3</v>
      </c>
      <c r="L9" s="57" t="str">
        <f>IF(OR(H_no_hash!$F9="---",H_no_hash!$F9="infeas",H_no_hash!$F9="inf"),"---",(H_no_hash!$F9/M9)-1)</f>
        <v>---</v>
      </c>
      <c r="M9" s="20" t="e">
        <f>Model_dem!#REF!</f>
        <v>#REF!</v>
      </c>
      <c r="N9" t="e">
        <f>Model_dem!#REF!</f>
        <v>#REF!</v>
      </c>
      <c r="O9" s="23"/>
      <c r="P9">
        <v>2</v>
      </c>
      <c r="Q9" s="130"/>
      <c r="R9" s="1">
        <v>10</v>
      </c>
      <c r="S9" s="1">
        <f t="shared" si="1"/>
        <v>20</v>
      </c>
      <c r="T9" s="1">
        <f t="shared" si="2"/>
        <v>0</v>
      </c>
      <c r="U9" s="1">
        <f t="shared" si="3"/>
        <v>0</v>
      </c>
      <c r="V9" s="1">
        <f t="shared" si="4"/>
        <v>0</v>
      </c>
      <c r="W9" s="8" t="e">
        <f t="shared" si="5"/>
        <v>#DIV/0!</v>
      </c>
      <c r="X9" s="13" t="e">
        <f t="shared" si="6"/>
        <v>#REF!</v>
      </c>
      <c r="Y9" s="17" t="e">
        <f t="shared" si="7"/>
        <v>#DIV/0!</v>
      </c>
      <c r="Z9" s="6" t="e">
        <f t="shared" si="8"/>
        <v>#DIV/0!</v>
      </c>
      <c r="AC9">
        <v>2</v>
      </c>
      <c r="AD9" s="130"/>
      <c r="AE9" s="1">
        <v>10</v>
      </c>
      <c r="AF9" s="1">
        <f t="shared" si="9"/>
        <v>80</v>
      </c>
      <c r="AG9" s="1">
        <f t="shared" si="10"/>
        <v>70</v>
      </c>
      <c r="AH9" s="1">
        <f t="shared" si="11"/>
        <v>0</v>
      </c>
      <c r="AI9" s="1">
        <f t="shared" si="12"/>
        <v>1</v>
      </c>
      <c r="AJ9" s="8">
        <f t="shared" si="13"/>
        <v>261.66926223749999</v>
      </c>
      <c r="AK9" s="13">
        <f t="shared" si="14"/>
        <v>1.2623871762126659E-2</v>
      </c>
      <c r="AL9" s="17">
        <f t="shared" si="15"/>
        <v>2.5569861659468174E-2</v>
      </c>
      <c r="AM9" s="6">
        <f t="shared" si="16"/>
        <v>0.87701265822784802</v>
      </c>
      <c r="AO9">
        <v>2</v>
      </c>
      <c r="AP9" s="130"/>
      <c r="AQ9" s="1">
        <v>10</v>
      </c>
      <c r="AR9" s="1">
        <f t="shared" si="17"/>
        <v>24</v>
      </c>
      <c r="AS9" s="1">
        <f t="shared" si="18"/>
        <v>12</v>
      </c>
      <c r="AT9" s="1">
        <f t="shared" si="19"/>
        <v>0</v>
      </c>
      <c r="AU9" s="1">
        <f t="shared" si="20"/>
        <v>2</v>
      </c>
      <c r="AV9" s="8">
        <f t="shared" si="21"/>
        <v>1423.4035916666664</v>
      </c>
      <c r="AW9" s="13">
        <f t="shared" si="22"/>
        <v>1.0172400773383241E-2</v>
      </c>
      <c r="AX9" s="17">
        <f t="shared" si="23"/>
        <v>6.0544275962224427E-2</v>
      </c>
      <c r="AY9" s="6">
        <f t="shared" si="24"/>
        <v>0.43291304347826093</v>
      </c>
      <c r="AZ9">
        <v>2</v>
      </c>
      <c r="BA9" s="130" t="s">
        <v>29</v>
      </c>
      <c r="BB9" s="1">
        <v>5</v>
      </c>
      <c r="BC9" s="6">
        <f t="shared" si="25"/>
        <v>1.5082291024150382E-2</v>
      </c>
      <c r="BD9" s="63">
        <f t="shared" si="26"/>
        <v>0.78634615384615369</v>
      </c>
      <c r="BE9" s="6">
        <f t="shared" si="27"/>
        <v>1.4788703123401747E-2</v>
      </c>
      <c r="BF9" s="63">
        <f t="shared" si="28"/>
        <v>0.93973076923076926</v>
      </c>
      <c r="BG9" s="6">
        <f t="shared" si="29"/>
        <v>1.1615650856881467E-2</v>
      </c>
      <c r="BH9" s="63">
        <f t="shared" si="30"/>
        <v>0.98107692307692307</v>
      </c>
      <c r="BI9" s="6">
        <f t="shared" si="31"/>
        <v>2.1793744505273785E-2</v>
      </c>
      <c r="BJ9" s="63">
        <f t="shared" si="32"/>
        <v>0.97907692307692307</v>
      </c>
    </row>
    <row r="10" spans="1:62" x14ac:dyDescent="0.3">
      <c r="A10" t="s">
        <v>525</v>
      </c>
      <c r="B10">
        <v>1</v>
      </c>
      <c r="C10">
        <v>10</v>
      </c>
      <c r="D10">
        <v>0.05</v>
      </c>
      <c r="E10" t="s">
        <v>2</v>
      </c>
      <c r="F10" t="s">
        <v>3</v>
      </c>
      <c r="G10" s="39" t="e">
        <f t="shared" si="0"/>
        <v>#REF!</v>
      </c>
      <c r="H10" t="s">
        <v>3</v>
      </c>
      <c r="K10" t="s">
        <v>3</v>
      </c>
      <c r="L10" s="58" t="str">
        <f>IF(OR(H_no_hash!$F10="---",H_no_hash!$F10="infeas",H_no_hash!$F10="inf"),"---",(H_no_hash!$F10/M10)-1)</f>
        <v>---</v>
      </c>
      <c r="M10" s="20" t="e">
        <f>Model_dem!#REF!</f>
        <v>#REF!</v>
      </c>
      <c r="N10" t="e">
        <f>Model_dem!#REF!</f>
        <v>#REF!</v>
      </c>
      <c r="O10" s="23"/>
      <c r="P10">
        <v>2</v>
      </c>
      <c r="Q10" s="130"/>
      <c r="R10" s="1">
        <v>25</v>
      </c>
      <c r="S10" s="1">
        <f t="shared" si="1"/>
        <v>20</v>
      </c>
      <c r="T10" s="1">
        <f t="shared" si="2"/>
        <v>0</v>
      </c>
      <c r="U10" s="1">
        <f t="shared" si="3"/>
        <v>0</v>
      </c>
      <c r="V10" s="1">
        <f t="shared" si="4"/>
        <v>0</v>
      </c>
      <c r="W10" s="8" t="e">
        <f t="shared" si="5"/>
        <v>#DIV/0!</v>
      </c>
      <c r="X10" s="13" t="e">
        <f t="shared" si="6"/>
        <v>#REF!</v>
      </c>
      <c r="Y10" s="17" t="e">
        <f t="shared" si="7"/>
        <v>#DIV/0!</v>
      </c>
      <c r="Z10" s="6" t="e">
        <f t="shared" si="8"/>
        <v>#DIV/0!</v>
      </c>
      <c r="AC10">
        <v>2</v>
      </c>
      <c r="AD10" s="130"/>
      <c r="AE10" s="1">
        <v>25</v>
      </c>
      <c r="AF10" s="1">
        <f t="shared" si="9"/>
        <v>80</v>
      </c>
      <c r="AG10" s="1">
        <f t="shared" si="10"/>
        <v>50</v>
      </c>
      <c r="AH10" s="1">
        <f t="shared" si="11"/>
        <v>2</v>
      </c>
      <c r="AI10" s="1">
        <f t="shared" si="12"/>
        <v>18</v>
      </c>
      <c r="AJ10" s="8">
        <f t="shared" si="13"/>
        <v>339.08711069230765</v>
      </c>
      <c r="AK10" s="13">
        <f t="shared" si="14"/>
        <v>5.8387711061691789E-3</v>
      </c>
      <c r="AL10" s="17">
        <f t="shared" si="15"/>
        <v>3.3653313535161003E-2</v>
      </c>
      <c r="AM10" s="6">
        <f t="shared" si="16"/>
        <v>0.34458730158730172</v>
      </c>
      <c r="AO10">
        <v>2</v>
      </c>
      <c r="AP10" s="130"/>
      <c r="AQ10" s="1">
        <v>25</v>
      </c>
      <c r="AR10" s="1">
        <f t="shared" si="17"/>
        <v>24</v>
      </c>
      <c r="AS10" s="1">
        <f t="shared" si="18"/>
        <v>8</v>
      </c>
      <c r="AT10" s="1">
        <f t="shared" si="19"/>
        <v>6</v>
      </c>
      <c r="AU10" s="1">
        <f t="shared" si="20"/>
        <v>0</v>
      </c>
      <c r="AV10" s="8">
        <f t="shared" si="21"/>
        <v>1540.3358333333335</v>
      </c>
      <c r="AW10" s="13">
        <f t="shared" si="22"/>
        <v>7.9007785260097607E-2</v>
      </c>
      <c r="AX10" s="17">
        <f t="shared" si="23"/>
        <v>0.11795067716631852</v>
      </c>
      <c r="AY10" s="6">
        <f t="shared" si="24"/>
        <v>1.0722222222222223E-2</v>
      </c>
      <c r="AZ10">
        <v>2</v>
      </c>
      <c r="BA10" s="130"/>
      <c r="BB10" s="1">
        <v>10</v>
      </c>
      <c r="BC10" s="6">
        <f t="shared" si="25"/>
        <v>1.5229351785007336E-2</v>
      </c>
      <c r="BD10" s="63">
        <f t="shared" si="26"/>
        <v>0.58388461538461534</v>
      </c>
      <c r="BE10" s="6">
        <f t="shared" si="27"/>
        <v>1.9832973199419603E-2</v>
      </c>
      <c r="BF10" s="63">
        <f t="shared" si="28"/>
        <v>0.7642692307692307</v>
      </c>
      <c r="BG10" s="6">
        <f t="shared" si="29"/>
        <v>2.8699108860440293E-2</v>
      </c>
      <c r="BH10" s="63">
        <f t="shared" si="30"/>
        <v>0.86171999999999982</v>
      </c>
      <c r="BI10" s="6">
        <f t="shared" si="31"/>
        <v>7.1787290465033973E-2</v>
      </c>
      <c r="BJ10" s="63">
        <f t="shared" si="32"/>
        <v>0.90583999999999987</v>
      </c>
    </row>
    <row r="11" spans="1:62" x14ac:dyDescent="0.3">
      <c r="A11" t="s">
        <v>525</v>
      </c>
      <c r="B11">
        <v>1</v>
      </c>
      <c r="C11">
        <v>10</v>
      </c>
      <c r="D11">
        <v>0.1</v>
      </c>
      <c r="E11" t="s">
        <v>2</v>
      </c>
      <c r="F11" t="s">
        <v>3</v>
      </c>
      <c r="G11" s="39" t="e">
        <f t="shared" si="0"/>
        <v>#REF!</v>
      </c>
      <c r="H11" t="s">
        <v>3</v>
      </c>
      <c r="K11" t="s">
        <v>3</v>
      </c>
      <c r="L11" s="57" t="str">
        <f>IF(OR(H_no_hash!$F11="---",H_no_hash!$F11="infeas",H_no_hash!$F11="inf"),"---",(H_no_hash!$F11/M11)-1)</f>
        <v>---</v>
      </c>
      <c r="M11" s="20" t="e">
        <f>Model_dem!#REF!</f>
        <v>#REF!</v>
      </c>
      <c r="N11" t="e">
        <f>Model_dem!#REF!</f>
        <v>#REF!</v>
      </c>
      <c r="O11" s="23"/>
      <c r="P11">
        <v>2</v>
      </c>
      <c r="Q11" s="130"/>
      <c r="R11" s="1">
        <v>50</v>
      </c>
      <c r="S11" s="1">
        <f t="shared" si="1"/>
        <v>20</v>
      </c>
      <c r="T11" s="1">
        <f t="shared" si="2"/>
        <v>0</v>
      </c>
      <c r="U11" s="1">
        <f t="shared" si="3"/>
        <v>0</v>
      </c>
      <c r="V11" s="1">
        <f t="shared" si="4"/>
        <v>0</v>
      </c>
      <c r="W11" s="8" t="e">
        <f t="shared" si="5"/>
        <v>#DIV/0!</v>
      </c>
      <c r="X11" s="13" t="e">
        <f t="shared" si="6"/>
        <v>#REF!</v>
      </c>
      <c r="Y11" s="17" t="e">
        <f t="shared" si="7"/>
        <v>#DIV/0!</v>
      </c>
      <c r="Z11" s="6" t="e">
        <f t="shared" si="8"/>
        <v>#DIV/0!</v>
      </c>
      <c r="AC11">
        <v>2</v>
      </c>
      <c r="AD11" s="130"/>
      <c r="AE11" s="1">
        <v>50</v>
      </c>
      <c r="AF11" s="1">
        <f t="shared" si="9"/>
        <v>80</v>
      </c>
      <c r="AG11" s="1">
        <f t="shared" si="10"/>
        <v>46</v>
      </c>
      <c r="AH11" s="1">
        <f t="shared" si="11"/>
        <v>14</v>
      </c>
      <c r="AI11" s="1">
        <f t="shared" si="12"/>
        <v>18</v>
      </c>
      <c r="AJ11" s="8">
        <f t="shared" si="13"/>
        <v>270.28428272727268</v>
      </c>
      <c r="AK11" s="13">
        <f t="shared" si="14"/>
        <v>4.7783924770908722E-3</v>
      </c>
      <c r="AL11" s="17">
        <f t="shared" si="15"/>
        <v>4.10740211766649E-2</v>
      </c>
      <c r="AM11" s="6">
        <f t="shared" si="16"/>
        <v>2.9520833333333329E-2</v>
      </c>
      <c r="AO11">
        <v>2</v>
      </c>
      <c r="AP11" s="130"/>
      <c r="AQ11" s="1">
        <v>50</v>
      </c>
      <c r="AR11" s="1">
        <f t="shared" si="17"/>
        <v>24</v>
      </c>
      <c r="AS11" s="1">
        <f t="shared" si="18"/>
        <v>5</v>
      </c>
      <c r="AT11" s="1">
        <f t="shared" si="19"/>
        <v>6</v>
      </c>
      <c r="AU11" s="1">
        <f t="shared" si="20"/>
        <v>1</v>
      </c>
      <c r="AV11" s="8">
        <f t="shared" si="21"/>
        <v>1482.795211111111</v>
      </c>
      <c r="AW11" s="13">
        <f t="shared" si="22"/>
        <v>2.9776813286731645E-2</v>
      </c>
      <c r="AX11" s="17">
        <f t="shared" si="23"/>
        <v>8.220928010078149E-2</v>
      </c>
      <c r="AY11" s="6">
        <f t="shared" si="24"/>
        <v>0</v>
      </c>
      <c r="AZ11">
        <v>2</v>
      </c>
      <c r="BA11" s="130"/>
      <c r="BB11" s="1">
        <v>25</v>
      </c>
      <c r="BC11" s="6">
        <f t="shared" si="25"/>
        <v>2.441824492267964E-2</v>
      </c>
      <c r="BD11" s="63">
        <f t="shared" si="26"/>
        <v>0.12076923076923074</v>
      </c>
      <c r="BE11" s="6">
        <f t="shared" si="27"/>
        <v>4.0127384044435055E-2</v>
      </c>
      <c r="BF11" s="63">
        <f t="shared" si="28"/>
        <v>0.21567999999999998</v>
      </c>
      <c r="BG11" s="6">
        <f t="shared" si="29"/>
        <v>8.3252029371876132E-2</v>
      </c>
      <c r="BH11" s="63">
        <f t="shared" si="30"/>
        <v>0.47088888888888886</v>
      </c>
      <c r="BI11" s="6">
        <f t="shared" si="31"/>
        <v>0.10264499242958069</v>
      </c>
      <c r="BJ11" s="63">
        <f t="shared" si="32"/>
        <v>0.40783333333333333</v>
      </c>
    </row>
    <row r="12" spans="1:62" x14ac:dyDescent="0.3">
      <c r="A12" t="s">
        <v>525</v>
      </c>
      <c r="B12">
        <v>1</v>
      </c>
      <c r="C12">
        <v>10</v>
      </c>
      <c r="D12">
        <v>0.15</v>
      </c>
      <c r="E12" t="s">
        <v>2</v>
      </c>
      <c r="F12" t="s">
        <v>3</v>
      </c>
      <c r="G12" s="39" t="e">
        <f t="shared" si="0"/>
        <v>#REF!</v>
      </c>
      <c r="H12" t="s">
        <v>3</v>
      </c>
      <c r="K12" t="s">
        <v>3</v>
      </c>
      <c r="L12" s="58" t="str">
        <f>IF(OR(H_no_hash!$F12="---",H_no_hash!$F12="infeas",H_no_hash!$F12="inf"),"---",(H_no_hash!$F12/M12)-1)</f>
        <v>---</v>
      </c>
      <c r="M12" s="20" t="e">
        <f>Model_dem!#REF!</f>
        <v>#REF!</v>
      </c>
      <c r="N12" t="e">
        <f>Model_dem!#REF!</f>
        <v>#REF!</v>
      </c>
      <c r="O12" s="23"/>
      <c r="P12">
        <v>3</v>
      </c>
      <c r="Q12" s="129" t="s">
        <v>30</v>
      </c>
      <c r="R12" s="1">
        <v>0</v>
      </c>
      <c r="S12" s="1">
        <f t="shared" si="1"/>
        <v>20</v>
      </c>
      <c r="T12" s="1">
        <f t="shared" si="2"/>
        <v>0</v>
      </c>
      <c r="U12" s="1">
        <f t="shared" si="3"/>
        <v>0</v>
      </c>
      <c r="V12" s="1">
        <f t="shared" si="4"/>
        <v>0</v>
      </c>
      <c r="W12" s="8" t="e">
        <f t="shared" si="5"/>
        <v>#DIV/0!</v>
      </c>
      <c r="X12" s="13" t="e">
        <f t="shared" si="6"/>
        <v>#REF!</v>
      </c>
      <c r="Y12" s="17" t="e">
        <f t="shared" si="7"/>
        <v>#DIV/0!</v>
      </c>
      <c r="Z12" s="6" t="e">
        <f t="shared" si="8"/>
        <v>#DIV/0!</v>
      </c>
      <c r="AC12">
        <v>3</v>
      </c>
      <c r="AD12" s="129" t="s">
        <v>30</v>
      </c>
      <c r="AE12" s="1">
        <v>0</v>
      </c>
      <c r="AF12" s="1">
        <f t="shared" si="9"/>
        <v>80</v>
      </c>
      <c r="AG12" s="1">
        <f t="shared" si="10"/>
        <v>15</v>
      </c>
      <c r="AH12" s="1">
        <f t="shared" si="11"/>
        <v>65</v>
      </c>
      <c r="AI12" s="1">
        <f t="shared" si="12"/>
        <v>0</v>
      </c>
      <c r="AJ12" s="8">
        <f t="shared" si="13"/>
        <v>180.064772</v>
      </c>
      <c r="AK12" s="13">
        <f t="shared" si="14"/>
        <v>0</v>
      </c>
      <c r="AL12" s="17">
        <f t="shared" si="15"/>
        <v>4.2567231188851681E-2</v>
      </c>
      <c r="AM12" s="6">
        <f t="shared" si="16"/>
        <v>0</v>
      </c>
      <c r="AO12">
        <v>3</v>
      </c>
      <c r="AP12" s="129" t="s">
        <v>30</v>
      </c>
      <c r="AQ12" s="1">
        <v>0</v>
      </c>
      <c r="AR12" s="1">
        <f t="shared" si="17"/>
        <v>24</v>
      </c>
      <c r="AS12" s="1">
        <f t="shared" si="18"/>
        <v>6</v>
      </c>
      <c r="AT12" s="1">
        <f t="shared" si="19"/>
        <v>15</v>
      </c>
      <c r="AU12" s="1">
        <f t="shared" si="20"/>
        <v>0</v>
      </c>
      <c r="AV12" s="8">
        <f t="shared" si="21"/>
        <v>1524.5778888888888</v>
      </c>
      <c r="AW12" s="13">
        <f t="shared" si="22"/>
        <v>6.5179002462631752E-2</v>
      </c>
      <c r="AX12" s="17">
        <f t="shared" si="23"/>
        <v>8.6362266011377933E-2</v>
      </c>
      <c r="AY12" s="6">
        <f t="shared" si="24"/>
        <v>0</v>
      </c>
      <c r="AZ12">
        <v>2</v>
      </c>
      <c r="BA12" s="130"/>
      <c r="BB12" s="1">
        <v>50</v>
      </c>
      <c r="BC12" s="6">
        <f t="shared" si="25"/>
        <v>2.8303729668311177E-2</v>
      </c>
      <c r="BD12" s="63">
        <f t="shared" si="26"/>
        <v>4.1538461538461538E-3</v>
      </c>
      <c r="BE12" s="6">
        <f t="shared" si="27"/>
        <v>5.2130065835936143E-2</v>
      </c>
      <c r="BF12" s="63">
        <f t="shared" si="28"/>
        <v>2.5521739130434786E-2</v>
      </c>
      <c r="BG12" s="6">
        <f t="shared" si="29"/>
        <v>8.1319558806285747E-2</v>
      </c>
      <c r="BH12" s="63">
        <f t="shared" si="30"/>
        <v>4.3E-3</v>
      </c>
      <c r="BI12" s="6">
        <f t="shared" si="31"/>
        <v>0.10350445075462018</v>
      </c>
      <c r="BJ12" s="63">
        <f t="shared" si="32"/>
        <v>9.6999999999999989E-2</v>
      </c>
    </row>
    <row r="13" spans="1:62" x14ac:dyDescent="0.3">
      <c r="A13" t="s">
        <v>525</v>
      </c>
      <c r="B13">
        <v>1</v>
      </c>
      <c r="C13">
        <v>10</v>
      </c>
      <c r="D13">
        <v>0.2</v>
      </c>
      <c r="E13" t="s">
        <v>2</v>
      </c>
      <c r="F13" t="s">
        <v>3</v>
      </c>
      <c r="G13" s="39" t="e">
        <f t="shared" si="0"/>
        <v>#REF!</v>
      </c>
      <c r="H13" t="s">
        <v>3</v>
      </c>
      <c r="K13" t="s">
        <v>3</v>
      </c>
      <c r="L13" s="57" t="str">
        <f>IF(OR(H_no_hash!$F13="---",H_no_hash!$F13="infeas",H_no_hash!$F13="inf"),"---",(H_no_hash!$F13/M13)-1)</f>
        <v>---</v>
      </c>
      <c r="M13" s="20" t="e">
        <f>Model_dem!#REF!</f>
        <v>#REF!</v>
      </c>
      <c r="N13" t="e">
        <f>Model_dem!#REF!</f>
        <v>#REF!</v>
      </c>
      <c r="O13" s="23"/>
      <c r="P13">
        <v>3</v>
      </c>
      <c r="Q13" s="129"/>
      <c r="R13" s="1">
        <v>10</v>
      </c>
      <c r="S13" s="1">
        <f t="shared" si="1"/>
        <v>20</v>
      </c>
      <c r="T13" s="1">
        <f t="shared" si="2"/>
        <v>0</v>
      </c>
      <c r="U13" s="1">
        <f t="shared" si="3"/>
        <v>0</v>
      </c>
      <c r="V13" s="1">
        <f t="shared" si="4"/>
        <v>0</v>
      </c>
      <c r="W13" s="8" t="e">
        <f t="shared" si="5"/>
        <v>#DIV/0!</v>
      </c>
      <c r="X13" s="13" t="e">
        <f t="shared" si="6"/>
        <v>#REF!</v>
      </c>
      <c r="Y13" s="17" t="e">
        <f t="shared" si="7"/>
        <v>#DIV/0!</v>
      </c>
      <c r="Z13" s="6" t="e">
        <f t="shared" si="8"/>
        <v>#DIV/0!</v>
      </c>
      <c r="AC13">
        <v>3</v>
      </c>
      <c r="AD13" s="129"/>
      <c r="AE13" s="1">
        <v>10</v>
      </c>
      <c r="AF13" s="1">
        <f t="shared" si="9"/>
        <v>80</v>
      </c>
      <c r="AG13" s="1">
        <f t="shared" si="10"/>
        <v>15</v>
      </c>
      <c r="AH13" s="1">
        <f t="shared" si="11"/>
        <v>65</v>
      </c>
      <c r="AI13" s="1">
        <f t="shared" si="12"/>
        <v>0</v>
      </c>
      <c r="AJ13" s="8">
        <f t="shared" si="13"/>
        <v>213.53076733333333</v>
      </c>
      <c r="AK13" s="13">
        <f t="shared" si="14"/>
        <v>0</v>
      </c>
      <c r="AL13" s="17">
        <f t="shared" si="15"/>
        <v>4.2567231188851681E-2</v>
      </c>
      <c r="AM13" s="6">
        <f t="shared" si="16"/>
        <v>0</v>
      </c>
      <c r="AO13">
        <v>3</v>
      </c>
      <c r="AP13" s="129"/>
      <c r="AQ13" s="1">
        <v>10</v>
      </c>
      <c r="AR13" s="1">
        <f t="shared" si="17"/>
        <v>24</v>
      </c>
      <c r="AS13" s="1">
        <f t="shared" si="18"/>
        <v>7</v>
      </c>
      <c r="AT13" s="1">
        <f t="shared" si="19"/>
        <v>15</v>
      </c>
      <c r="AU13" s="1">
        <f t="shared" si="20"/>
        <v>0</v>
      </c>
      <c r="AV13" s="8">
        <f t="shared" si="21"/>
        <v>1622.8228888888889</v>
      </c>
      <c r="AW13" s="13">
        <f t="shared" si="22"/>
        <v>4.9156693957548445E-2</v>
      </c>
      <c r="AX13" s="17">
        <f t="shared" si="23"/>
        <v>6.9985507192321023E-2</v>
      </c>
      <c r="AY13" s="6">
        <f t="shared" si="24"/>
        <v>0</v>
      </c>
      <c r="AZ13">
        <v>3</v>
      </c>
      <c r="BA13" s="130" t="s">
        <v>30</v>
      </c>
      <c r="BB13" s="1">
        <v>0</v>
      </c>
      <c r="BC13" s="6">
        <f t="shared" si="25"/>
        <v>4.5530047469442593E-2</v>
      </c>
      <c r="BD13" s="63">
        <f t="shared" si="26"/>
        <v>0</v>
      </c>
      <c r="BE13" s="6">
        <f t="shared" si="27"/>
        <v>0.12629197813658122</v>
      </c>
      <c r="BF13" s="63">
        <f t="shared" si="28"/>
        <v>0</v>
      </c>
      <c r="BG13" s="7" t="s">
        <v>3</v>
      </c>
      <c r="BH13" s="7" t="s">
        <v>3</v>
      </c>
      <c r="BI13" s="7" t="s">
        <v>3</v>
      </c>
      <c r="BJ13" s="7" t="s">
        <v>3</v>
      </c>
    </row>
    <row r="14" spans="1:62" x14ac:dyDescent="0.3">
      <c r="A14" t="s">
        <v>525</v>
      </c>
      <c r="B14">
        <v>1</v>
      </c>
      <c r="C14">
        <v>25</v>
      </c>
      <c r="D14">
        <v>0.05</v>
      </c>
      <c r="E14" t="s">
        <v>2</v>
      </c>
      <c r="F14" t="s">
        <v>3</v>
      </c>
      <c r="G14" s="39" t="e">
        <f t="shared" si="0"/>
        <v>#REF!</v>
      </c>
      <c r="H14" t="s">
        <v>3</v>
      </c>
      <c r="K14" t="s">
        <v>3</v>
      </c>
      <c r="L14" s="58" t="str">
        <f>IF(OR(H_no_hash!$F14="---",H_no_hash!$F14="infeas",H_no_hash!$F14="inf"),"---",(H_no_hash!$F14/M14)-1)</f>
        <v>---</v>
      </c>
      <c r="M14" s="20" t="e">
        <f>Model_dem!#REF!</f>
        <v>#REF!</v>
      </c>
      <c r="N14" t="e">
        <f>Model_dem!#REF!</f>
        <v>#REF!</v>
      </c>
      <c r="O14" s="23"/>
      <c r="P14">
        <v>3</v>
      </c>
      <c r="Q14" s="129"/>
      <c r="R14" s="1">
        <v>25</v>
      </c>
      <c r="S14" s="1">
        <f t="shared" si="1"/>
        <v>20</v>
      </c>
      <c r="T14" s="1">
        <f t="shared" si="2"/>
        <v>0</v>
      </c>
      <c r="U14" s="1">
        <f t="shared" si="3"/>
        <v>0</v>
      </c>
      <c r="V14" s="1">
        <f t="shared" si="4"/>
        <v>0</v>
      </c>
      <c r="W14" s="8" t="e">
        <f t="shared" si="5"/>
        <v>#DIV/0!</v>
      </c>
      <c r="X14" s="13" t="e">
        <f t="shared" si="6"/>
        <v>#REF!</v>
      </c>
      <c r="Y14" s="17" t="e">
        <f t="shared" si="7"/>
        <v>#DIV/0!</v>
      </c>
      <c r="Z14" s="6" t="e">
        <f t="shared" si="8"/>
        <v>#DIV/0!</v>
      </c>
      <c r="AC14">
        <v>3</v>
      </c>
      <c r="AD14" s="129"/>
      <c r="AE14" s="1">
        <v>25</v>
      </c>
      <c r="AF14" s="1">
        <f t="shared" si="9"/>
        <v>80</v>
      </c>
      <c r="AG14" s="1">
        <f t="shared" si="10"/>
        <v>15</v>
      </c>
      <c r="AH14" s="1">
        <f t="shared" si="11"/>
        <v>65</v>
      </c>
      <c r="AI14" s="1">
        <f t="shared" si="12"/>
        <v>0</v>
      </c>
      <c r="AJ14" s="8">
        <f t="shared" si="13"/>
        <v>136.25453000000002</v>
      </c>
      <c r="AK14" s="13">
        <f t="shared" si="14"/>
        <v>0</v>
      </c>
      <c r="AL14" s="17">
        <f t="shared" si="15"/>
        <v>4.2567231188851681E-2</v>
      </c>
      <c r="AM14" s="6">
        <f t="shared" si="16"/>
        <v>0</v>
      </c>
      <c r="AO14">
        <v>3</v>
      </c>
      <c r="AP14" s="129"/>
      <c r="AQ14" s="1">
        <v>25</v>
      </c>
      <c r="AR14" s="1">
        <f t="shared" si="17"/>
        <v>24</v>
      </c>
      <c r="AS14" s="1">
        <f t="shared" si="18"/>
        <v>7</v>
      </c>
      <c r="AT14" s="1">
        <f t="shared" si="19"/>
        <v>15</v>
      </c>
      <c r="AU14" s="1">
        <f t="shared" si="20"/>
        <v>0</v>
      </c>
      <c r="AV14" s="8">
        <f t="shared" si="21"/>
        <v>1428.3091111111112</v>
      </c>
      <c r="AW14" s="13">
        <f t="shared" si="22"/>
        <v>5.0351763250112355E-2</v>
      </c>
      <c r="AX14" s="17">
        <f t="shared" si="23"/>
        <v>7.1070680700014516E-2</v>
      </c>
      <c r="AY14" s="6">
        <f t="shared" si="24"/>
        <v>0</v>
      </c>
      <c r="AZ14">
        <v>3</v>
      </c>
      <c r="BA14" s="130"/>
      <c r="BB14" s="1">
        <v>10</v>
      </c>
      <c r="BC14" s="6">
        <f t="shared" si="25"/>
        <v>4.3222786056920613E-2</v>
      </c>
      <c r="BD14" s="63">
        <f t="shared" si="26"/>
        <v>0</v>
      </c>
      <c r="BE14" s="6">
        <f t="shared" si="27"/>
        <v>0.10098057785631304</v>
      </c>
      <c r="BF14" s="63">
        <f t="shared" si="28"/>
        <v>0</v>
      </c>
      <c r="BG14" s="7" t="s">
        <v>3</v>
      </c>
      <c r="BH14" s="7" t="s">
        <v>3</v>
      </c>
      <c r="BI14" s="7" t="s">
        <v>3</v>
      </c>
      <c r="BJ14" s="7" t="s">
        <v>3</v>
      </c>
    </row>
    <row r="15" spans="1:62" x14ac:dyDescent="0.3">
      <c r="A15" t="s">
        <v>525</v>
      </c>
      <c r="B15">
        <v>1</v>
      </c>
      <c r="C15">
        <v>25</v>
      </c>
      <c r="D15">
        <v>0.1</v>
      </c>
      <c r="E15" t="s">
        <v>2</v>
      </c>
      <c r="F15" t="s">
        <v>3</v>
      </c>
      <c r="G15" s="39" t="e">
        <f t="shared" si="0"/>
        <v>#REF!</v>
      </c>
      <c r="H15" t="s">
        <v>3</v>
      </c>
      <c r="K15" t="s">
        <v>3</v>
      </c>
      <c r="L15" s="57" t="str">
        <f>IF(OR(H_no_hash!$F15="---",H_no_hash!$F15="infeas",H_no_hash!$F15="inf"),"---",(H_no_hash!$F15/M15)-1)</f>
        <v>---</v>
      </c>
      <c r="M15" s="20" t="e">
        <f>Model_dem!#REF!</f>
        <v>#REF!</v>
      </c>
      <c r="N15" t="e">
        <f>Model_dem!#REF!</f>
        <v>#REF!</v>
      </c>
      <c r="O15" s="23"/>
      <c r="P15">
        <v>3</v>
      </c>
      <c r="Q15" s="129"/>
      <c r="R15" s="5">
        <v>50</v>
      </c>
      <c r="S15" s="5">
        <f t="shared" si="1"/>
        <v>20</v>
      </c>
      <c r="T15" s="5">
        <f t="shared" si="2"/>
        <v>0</v>
      </c>
      <c r="U15" s="1">
        <f t="shared" si="3"/>
        <v>0</v>
      </c>
      <c r="V15" s="1">
        <f t="shared" si="4"/>
        <v>0</v>
      </c>
      <c r="W15" s="9" t="e">
        <f t="shared" si="5"/>
        <v>#DIV/0!</v>
      </c>
      <c r="X15" s="14" t="e">
        <f t="shared" si="6"/>
        <v>#REF!</v>
      </c>
      <c r="Y15" s="10" t="e">
        <f t="shared" si="7"/>
        <v>#DIV/0!</v>
      </c>
      <c r="Z15" s="10" t="e">
        <f t="shared" si="8"/>
        <v>#DIV/0!</v>
      </c>
      <c r="AC15">
        <v>3</v>
      </c>
      <c r="AD15" s="129"/>
      <c r="AE15" s="5">
        <v>50</v>
      </c>
      <c r="AF15" s="5">
        <f t="shared" si="9"/>
        <v>80</v>
      </c>
      <c r="AG15" s="5">
        <f t="shared" si="10"/>
        <v>14</v>
      </c>
      <c r="AH15" s="5">
        <f t="shared" si="11"/>
        <v>65</v>
      </c>
      <c r="AI15" s="5">
        <f t="shared" si="12"/>
        <v>0</v>
      </c>
      <c r="AJ15" s="9">
        <f t="shared" si="13"/>
        <v>97.617866933333318</v>
      </c>
      <c r="AK15" s="14">
        <f t="shared" si="14"/>
        <v>2.7045300878972278E-4</v>
      </c>
      <c r="AL15" s="10">
        <f t="shared" si="15"/>
        <v>4.2846755996678386E-2</v>
      </c>
      <c r="AM15" s="10">
        <f t="shared" si="16"/>
        <v>0</v>
      </c>
      <c r="AO15">
        <v>3</v>
      </c>
      <c r="AP15" s="129"/>
      <c r="AQ15" s="5">
        <v>50</v>
      </c>
      <c r="AR15" s="5">
        <f t="shared" si="17"/>
        <v>24</v>
      </c>
      <c r="AS15" s="5">
        <f t="shared" si="18"/>
        <v>7</v>
      </c>
      <c r="AT15" s="1">
        <f t="shared" si="19"/>
        <v>15</v>
      </c>
      <c r="AU15" s="1">
        <f t="shared" si="20"/>
        <v>0</v>
      </c>
      <c r="AV15" s="9">
        <f t="shared" si="21"/>
        <v>1475.6499999999999</v>
      </c>
      <c r="AW15" s="14">
        <f t="shared" si="22"/>
        <v>4.2223203736033603E-2</v>
      </c>
      <c r="AX15" s="10">
        <f t="shared" si="23"/>
        <v>6.2921075326518361E-2</v>
      </c>
      <c r="AY15" s="10">
        <f t="shared" si="24"/>
        <v>0</v>
      </c>
      <c r="AZ15">
        <v>3</v>
      </c>
      <c r="BA15" s="130"/>
      <c r="BB15" s="1">
        <v>25</v>
      </c>
      <c r="BC15" s="6">
        <f t="shared" si="25"/>
        <v>4.8044571935310289E-2</v>
      </c>
      <c r="BD15" s="63">
        <f t="shared" si="26"/>
        <v>0</v>
      </c>
      <c r="BE15" s="6">
        <f t="shared" si="27"/>
        <v>7.9313288856675046E-2</v>
      </c>
      <c r="BF15" s="63">
        <f t="shared" si="28"/>
        <v>0</v>
      </c>
      <c r="BG15" s="6" t="str">
        <f>BG14</f>
        <v>---</v>
      </c>
      <c r="BH15" s="6" t="str">
        <f t="shared" ref="BH15:BJ16" si="33">BH14</f>
        <v>---</v>
      </c>
      <c r="BI15" s="6" t="str">
        <f t="shared" si="33"/>
        <v>---</v>
      </c>
      <c r="BJ15" s="6" t="str">
        <f t="shared" si="33"/>
        <v>---</v>
      </c>
    </row>
    <row r="16" spans="1:62" x14ac:dyDescent="0.3">
      <c r="A16" t="s">
        <v>525</v>
      </c>
      <c r="B16">
        <v>1</v>
      </c>
      <c r="C16">
        <v>25</v>
      </c>
      <c r="D16">
        <v>0.15</v>
      </c>
      <c r="E16" t="s">
        <v>2</v>
      </c>
      <c r="F16" t="s">
        <v>3</v>
      </c>
      <c r="G16" s="39" t="e">
        <f t="shared" si="0"/>
        <v>#REF!</v>
      </c>
      <c r="H16" t="s">
        <v>3</v>
      </c>
      <c r="K16" t="s">
        <v>3</v>
      </c>
      <c r="L16" s="58" t="str">
        <f>IF(OR(H_no_hash!$F16="---",H_no_hash!$F16="infeas",H_no_hash!$F16="inf"),"---",(H_no_hash!$F16/M16)-1)</f>
        <v>---</v>
      </c>
      <c r="M16" s="20" t="e">
        <f>Model_dem!#REF!</f>
        <v>#REF!</v>
      </c>
      <c r="N16" t="e">
        <f>Model_dem!#REF!</f>
        <v>#REF!</v>
      </c>
      <c r="O16" s="23"/>
      <c r="AZ16">
        <v>3</v>
      </c>
      <c r="BA16" s="129"/>
      <c r="BB16" s="5">
        <v>50</v>
      </c>
      <c r="BC16" s="10">
        <f t="shared" si="25"/>
        <v>4.1251992718243549E-2</v>
      </c>
      <c r="BD16" s="64">
        <f t="shared" si="26"/>
        <v>0</v>
      </c>
      <c r="BE16" s="10">
        <f t="shared" si="27"/>
        <v>9.5987790880992518E-2</v>
      </c>
      <c r="BF16" s="64">
        <f t="shared" si="28"/>
        <v>0</v>
      </c>
      <c r="BG16" s="10" t="str">
        <f>BG15</f>
        <v>---</v>
      </c>
      <c r="BH16" s="10" t="str">
        <f t="shared" si="33"/>
        <v>---</v>
      </c>
      <c r="BI16" s="10" t="str">
        <f t="shared" si="33"/>
        <v>---</v>
      </c>
      <c r="BJ16" s="10" t="str">
        <f t="shared" si="33"/>
        <v>---</v>
      </c>
    </row>
    <row r="17" spans="1:62" x14ac:dyDescent="0.3">
      <c r="A17" t="s">
        <v>525</v>
      </c>
      <c r="B17">
        <v>1</v>
      </c>
      <c r="C17">
        <v>25</v>
      </c>
      <c r="D17">
        <v>0.2</v>
      </c>
      <c r="E17" t="s">
        <v>2</v>
      </c>
      <c r="F17" t="s">
        <v>3</v>
      </c>
      <c r="G17" s="39" t="e">
        <f t="shared" si="0"/>
        <v>#REF!</v>
      </c>
      <c r="H17" t="s">
        <v>3</v>
      </c>
      <c r="K17" t="s">
        <v>3</v>
      </c>
      <c r="L17" s="57" t="str">
        <f>IF(OR(H_no_hash!$F17="---",H_no_hash!$F17="infeas",H_no_hash!$F17="inf"),"---",(H_no_hash!$F17/M17)-1)</f>
        <v>---</v>
      </c>
      <c r="M17" s="20" t="e">
        <f>Model_dem!#REF!</f>
        <v>#REF!</v>
      </c>
      <c r="N17" t="e">
        <f>Model_dem!#REF!</f>
        <v>#REF!</v>
      </c>
      <c r="O17" s="23"/>
      <c r="BC17" s="6"/>
      <c r="BD17" s="63"/>
      <c r="BE17" s="6"/>
      <c r="BF17" s="63"/>
      <c r="BG17" s="6"/>
      <c r="BH17" s="63"/>
      <c r="BI17" s="6"/>
      <c r="BJ17" s="63"/>
    </row>
    <row r="18" spans="1:62" x14ac:dyDescent="0.3">
      <c r="A18" t="s">
        <v>525</v>
      </c>
      <c r="B18">
        <v>1</v>
      </c>
      <c r="C18">
        <v>50</v>
      </c>
      <c r="D18">
        <v>0.05</v>
      </c>
      <c r="E18" t="s">
        <v>2</v>
      </c>
      <c r="F18" t="s">
        <v>3</v>
      </c>
      <c r="G18" s="39" t="e">
        <f t="shared" si="0"/>
        <v>#REF!</v>
      </c>
      <c r="H18" t="s">
        <v>3</v>
      </c>
      <c r="K18" t="s">
        <v>3</v>
      </c>
      <c r="L18" s="58" t="str">
        <f>IF(OR(H_no_hash!$F18="---",H_no_hash!$F18="infeas",H_no_hash!$F18="inf"),"---",(H_no_hash!$F18/M18)-1)</f>
        <v>---</v>
      </c>
      <c r="M18" s="20" t="e">
        <f>Model_dem!#REF!</f>
        <v>#REF!</v>
      </c>
      <c r="N18" t="e">
        <f>Model_dem!#REF!</f>
        <v>#REF!</v>
      </c>
      <c r="O18" s="23"/>
    </row>
    <row r="19" spans="1:62" x14ac:dyDescent="0.3">
      <c r="A19" t="s">
        <v>525</v>
      </c>
      <c r="B19">
        <v>1</v>
      </c>
      <c r="C19">
        <v>50</v>
      </c>
      <c r="D19">
        <v>0.1</v>
      </c>
      <c r="E19" t="s">
        <v>2</v>
      </c>
      <c r="F19" t="s">
        <v>3</v>
      </c>
      <c r="G19" s="39" t="e">
        <f t="shared" si="0"/>
        <v>#REF!</v>
      </c>
      <c r="H19" t="s">
        <v>3</v>
      </c>
      <c r="K19" t="s">
        <v>3</v>
      </c>
      <c r="L19" s="57" t="str">
        <f>IF(OR(H_no_hash!$F19="---",H_no_hash!$F19="infeas",H_no_hash!$F19="inf"),"---",(H_no_hash!$F19/M19)-1)</f>
        <v>---</v>
      </c>
      <c r="M19" s="20" t="e">
        <f>Model_dem!#REF!</f>
        <v>#REF!</v>
      </c>
      <c r="N19" t="e">
        <f>Model_dem!#REF!</f>
        <v>#REF!</v>
      </c>
      <c r="O19" s="23"/>
      <c r="Q19" s="131" t="s">
        <v>537</v>
      </c>
      <c r="R19" s="131"/>
      <c r="S19" s="131"/>
      <c r="T19" s="131"/>
      <c r="U19" s="131"/>
      <c r="V19" s="131"/>
      <c r="W19" s="131"/>
      <c r="X19" s="131"/>
      <c r="Y19" s="131"/>
      <c r="Z19" s="131"/>
      <c r="AD19" s="131" t="s">
        <v>538</v>
      </c>
      <c r="AE19" s="131"/>
      <c r="AF19" s="131"/>
      <c r="AG19" s="131"/>
      <c r="AH19" s="131"/>
      <c r="AI19" s="131"/>
      <c r="AJ19" s="131"/>
      <c r="AK19" s="131"/>
      <c r="AL19" s="131"/>
      <c r="AM19" s="131"/>
      <c r="AP19" s="131" t="s">
        <v>540</v>
      </c>
      <c r="AQ19" s="131"/>
      <c r="AR19" s="131"/>
      <c r="AS19" s="131"/>
      <c r="AT19" s="131"/>
      <c r="AU19" s="131"/>
      <c r="AV19" s="131"/>
      <c r="AW19" s="131"/>
      <c r="AX19" s="131"/>
      <c r="AY19" s="131"/>
    </row>
    <row r="20" spans="1:62" x14ac:dyDescent="0.3">
      <c r="A20" t="s">
        <v>525</v>
      </c>
      <c r="B20">
        <v>1</v>
      </c>
      <c r="C20">
        <v>50</v>
      </c>
      <c r="D20">
        <v>0.15</v>
      </c>
      <c r="E20" t="s">
        <v>2</v>
      </c>
      <c r="F20" t="s">
        <v>3</v>
      </c>
      <c r="G20" s="39" t="e">
        <f t="shared" si="0"/>
        <v>#REF!</v>
      </c>
      <c r="H20" t="s">
        <v>3</v>
      </c>
      <c r="K20" t="s">
        <v>3</v>
      </c>
      <c r="L20" s="58" t="str">
        <f>IF(OR(H_no_hash!$F20="---",H_no_hash!$F20="infeas",H_no_hash!$F20="inf"),"---",(H_no_hash!$F20/M20)-1)</f>
        <v>---</v>
      </c>
      <c r="M20" s="20" t="e">
        <f>Model_dem!#REF!</f>
        <v>#REF!</v>
      </c>
      <c r="N20" t="e">
        <f>Model_dem!#REF!</f>
        <v>#REF!</v>
      </c>
      <c r="O20" s="23"/>
      <c r="Q20" s="3" t="s">
        <v>26</v>
      </c>
      <c r="R20" s="4" t="s">
        <v>9</v>
      </c>
      <c r="S20" s="4" t="s">
        <v>33</v>
      </c>
      <c r="T20" s="4" t="s">
        <v>0</v>
      </c>
      <c r="U20" s="4" t="s">
        <v>4</v>
      </c>
      <c r="V20" s="4" t="s">
        <v>2</v>
      </c>
      <c r="W20" s="4" t="s">
        <v>31</v>
      </c>
      <c r="X20" s="4" t="s">
        <v>12</v>
      </c>
      <c r="Y20" s="4" t="s">
        <v>32</v>
      </c>
      <c r="Z20" s="4" t="s">
        <v>5</v>
      </c>
      <c r="AD20" s="3" t="s">
        <v>26</v>
      </c>
      <c r="AE20" s="4" t="s">
        <v>9</v>
      </c>
      <c r="AF20" s="4" t="s">
        <v>33</v>
      </c>
      <c r="AG20" s="4" t="s">
        <v>0</v>
      </c>
      <c r="AH20" s="4" t="s">
        <v>4</v>
      </c>
      <c r="AI20" s="4" t="s">
        <v>2</v>
      </c>
      <c r="AJ20" s="4" t="s">
        <v>31</v>
      </c>
      <c r="AK20" s="4" t="s">
        <v>12</v>
      </c>
      <c r="AL20" s="4" t="s">
        <v>32</v>
      </c>
      <c r="AM20" s="4" t="s">
        <v>5</v>
      </c>
      <c r="AP20" s="3" t="s">
        <v>26</v>
      </c>
      <c r="AQ20" s="4" t="s">
        <v>9</v>
      </c>
      <c r="AR20" s="4" t="s">
        <v>33</v>
      </c>
      <c r="AS20" s="4" t="s">
        <v>0</v>
      </c>
      <c r="AT20" s="4" t="s">
        <v>4</v>
      </c>
      <c r="AU20" s="4" t="s">
        <v>2</v>
      </c>
      <c r="AV20" s="4" t="s">
        <v>31</v>
      </c>
      <c r="AW20" s="4" t="s">
        <v>12</v>
      </c>
      <c r="AX20" s="4" t="s">
        <v>1927</v>
      </c>
      <c r="AY20" s="4" t="s">
        <v>1928</v>
      </c>
    </row>
    <row r="21" spans="1:62" x14ac:dyDescent="0.3">
      <c r="A21" t="s">
        <v>525</v>
      </c>
      <c r="B21">
        <v>1</v>
      </c>
      <c r="C21">
        <v>50</v>
      </c>
      <c r="D21">
        <v>0.2</v>
      </c>
      <c r="E21" t="s">
        <v>2</v>
      </c>
      <c r="F21" t="s">
        <v>3</v>
      </c>
      <c r="G21" s="39" t="e">
        <f t="shared" si="0"/>
        <v>#REF!</v>
      </c>
      <c r="H21" t="s">
        <v>3</v>
      </c>
      <c r="K21" t="s">
        <v>3</v>
      </c>
      <c r="L21" s="57" t="str">
        <f>IF(OR(H_no_hash!$F21="---",H_no_hash!$F21="infeas",H_no_hash!$F21="inf"),"---",(H_no_hash!$F21/M21)-1)</f>
        <v>---</v>
      </c>
      <c r="M21" s="20" t="e">
        <f>Model_dem!#REF!</f>
        <v>#REF!</v>
      </c>
      <c r="N21" t="e">
        <f>Model_dem!#REF!</f>
        <v>#REF!</v>
      </c>
      <c r="O21" s="23"/>
      <c r="P21">
        <v>0</v>
      </c>
      <c r="Q21" s="130" t="s">
        <v>28</v>
      </c>
      <c r="R21" s="11">
        <v>0.05</v>
      </c>
      <c r="S21" s="1">
        <f>COUNTIFS($B$2:$B$261,P21,$D$2:$D$261,R21)</f>
        <v>5</v>
      </c>
      <c r="T21" s="1">
        <f>COUNTIFS($B$2:$B$261,P21,$D$2:$D$261,R21,$G$2:$G$261,0)</f>
        <v>0</v>
      </c>
      <c r="U21" s="1">
        <f>COUNTIFS($B$2:$B$261,P21,$D$2:$D$261,R21,F$2:$F$261,"infeas")</f>
        <v>0</v>
      </c>
      <c r="V21" s="1">
        <f>COUNTIFS($B$2:$B$261,P21,$D$2:$D$261,R21,$F$2:$F$261,"inf")</f>
        <v>0</v>
      </c>
      <c r="W21" s="8" t="e">
        <f>AVERAGEIFS($H$2:$H$261,$B$2:$B$261,P21,$D$2:$D$261,R21)</f>
        <v>#DIV/0!</v>
      </c>
      <c r="X21" s="13" t="e">
        <f>AVERAGEIFS($G$2:$G$261,$B$2:$B$261,P21,$D$2:$D$261,R21)</f>
        <v>#REF!</v>
      </c>
      <c r="Y21" s="6" t="e">
        <f>AVERAGEIFS($L$2:$L$261,$B$2:$B$261,P21,$D$2:$D$261,R21,$L$2:$L$261,"&lt;1.0")</f>
        <v>#DIV/0!</v>
      </c>
      <c r="Z21" s="6" t="e">
        <f>AVERAGEIFS($K$2:$K$261,$B$2:$B$261,P21,$D$2:$D$261,R21)</f>
        <v>#DIV/0!</v>
      </c>
      <c r="AC21">
        <v>0</v>
      </c>
      <c r="AD21" s="130" t="s">
        <v>28</v>
      </c>
      <c r="AE21" s="11">
        <v>0.05</v>
      </c>
      <c r="AF21" s="1">
        <f>COUNTIFS($B$262:$B$1301,AC21,$D$262:$D$1301,AE21)</f>
        <v>20</v>
      </c>
      <c r="AG21" s="1">
        <f>COUNTIFS($B$262:$B$1301,AC21,$D$262:$D$1301,AE21,$G$262:$G$1301,0)</f>
        <v>20</v>
      </c>
      <c r="AH21" s="1">
        <f>COUNTIFS($B$262:$B$1301,AC21,$D$262:$D$1301,AE21,$F$262:$F$1301,"infeas")</f>
        <v>0</v>
      </c>
      <c r="AI21" s="1">
        <f>COUNTIFS($B$262:$B$1301,AC21,$D$262:$D$1301,AE21,$F$262:$F$1301,"inf")</f>
        <v>0</v>
      </c>
      <c r="AJ21" s="8">
        <f>AVERAGEIFS($H$262:$H$1301,$B$262:$B$1301,AC21,$D$262:$D$1301,AE21)</f>
        <v>21.803335049999994</v>
      </c>
      <c r="AK21" s="13">
        <f>AVERAGEIFS($G$262:$G$1301,$B$262:$B$1301,AC21,$D$262:$D$1301,AE21)</f>
        <v>0</v>
      </c>
      <c r="AL21" s="6">
        <f>AVERAGEIFS($L$262:$L$1301,$B$262:$B$1301,AC21,$D$262:$D$1301,AE21,$L$262:$L$1301,"&lt;1.0")</f>
        <v>0</v>
      </c>
      <c r="AM21" s="6">
        <f>AVERAGEIFS($K$262:$K$1301,$B$262:$B$1301,AC21,$D$262:$D$1301,AE21)</f>
        <v>0.93985000000000007</v>
      </c>
      <c r="AO21">
        <v>0</v>
      </c>
      <c r="AP21" s="130" t="s">
        <v>542</v>
      </c>
      <c r="AQ21" s="11">
        <v>0.05</v>
      </c>
      <c r="AR21" s="1">
        <f>COUNTIFS($B$1302:$B$1613,AO21,$D$1302:$D$1613,AQ21)</f>
        <v>6</v>
      </c>
      <c r="AS21" s="1">
        <f>COUNTIFS($B$1302:$B$1613,AO21,$D$1302:$D$1613,AQ21,$G$1302:$G$1613,0)</f>
        <v>0</v>
      </c>
      <c r="AT21" s="1">
        <f>COUNTIFS($B$1302:$B$1613,AO21,$D$1302:$D$1613,AQ21,$F$1302:$F$1613,"infeas")</f>
        <v>0</v>
      </c>
      <c r="AU21" s="1">
        <f>COUNTIFS($B$1302:$B$1613,AO21,$D$1302:$D$1613,AQ21,$F$1302:$F$1613,"inf")</f>
        <v>0</v>
      </c>
      <c r="AV21" s="8">
        <f>AVERAGEIFS($H$1302:$H$1613,$B$1302:$B$1613,AO21,$D$1302:$D$1613,AQ21)</f>
        <v>910.41861666666671</v>
      </c>
      <c r="AW21" s="6">
        <f>AVERAGEIFS($G$1302:$G$1613,$B$1302:$B$1613,AO21,$D$1302:$D$1613,AQ21)</f>
        <v>1.140352722657352E-3</v>
      </c>
      <c r="AX21" s="13">
        <f>AVERAGEIFS($I$1302:$I$1613,$B$1302:$B$1613,AO21,$D$1302:$D$1613,AQ21)</f>
        <v>99.333333333333329</v>
      </c>
      <c r="AY21" s="13">
        <f>AVERAGEIFS($J$1302:$J$1613,$B$1302:$B$1613,AO21,$D$1302:$D$1613,AQ21)</f>
        <v>0</v>
      </c>
    </row>
    <row r="22" spans="1:62" x14ac:dyDescent="0.3">
      <c r="A22" t="s">
        <v>525</v>
      </c>
      <c r="B22">
        <v>2</v>
      </c>
      <c r="C22">
        <v>5</v>
      </c>
      <c r="D22">
        <v>0.05</v>
      </c>
      <c r="E22" t="s">
        <v>2</v>
      </c>
      <c r="F22" t="s">
        <v>3</v>
      </c>
      <c r="G22" s="39" t="e">
        <f t="shared" si="0"/>
        <v>#REF!</v>
      </c>
      <c r="H22" t="s">
        <v>3</v>
      </c>
      <c r="K22" t="s">
        <v>3</v>
      </c>
      <c r="L22" s="58" t="str">
        <f>IF(OR(H_no_hash!$F22="---",H_no_hash!$F22="infeas",H_no_hash!$F22="inf"),"---",(H_no_hash!$F22/M22)-1)</f>
        <v>---</v>
      </c>
      <c r="M22" s="20" t="e">
        <f>Model_dem!#REF!</f>
        <v>#REF!</v>
      </c>
      <c r="N22" t="e">
        <f>Model_dem!#REF!</f>
        <v>#REF!</v>
      </c>
      <c r="O22" s="23"/>
      <c r="P22">
        <v>0</v>
      </c>
      <c r="Q22" s="130"/>
      <c r="R22" s="11">
        <v>0.1</v>
      </c>
      <c r="S22" s="1">
        <f t="shared" ref="S22:S36" si="34">COUNTIFS($B$2:$B$261,P22,$D$2:$D$261,R22)</f>
        <v>5</v>
      </c>
      <c r="T22" s="1">
        <f t="shared" ref="T22:T36" si="35">COUNTIFS($B$2:$B$261,P22,$D$2:$D$261,R22,$G$2:$G$261,0)</f>
        <v>0</v>
      </c>
      <c r="U22" s="1">
        <f>COUNTIFS($B$2:$B$261,P22,$D$2:$D$261,R22,F$2:$F$261,"infeas")</f>
        <v>0</v>
      </c>
      <c r="V22" s="1">
        <f t="shared" ref="V22:V36" si="36">COUNTIFS($B$2:$B$261,P22,$D$2:$D$261,R22,$F$2:$F$261,"inf")</f>
        <v>0</v>
      </c>
      <c r="W22" s="8" t="e">
        <f t="shared" ref="W22:W36" si="37">AVERAGEIFS($H$2:$H$261,$B$2:$B$261,P22,$D$2:$D$261,R22)</f>
        <v>#DIV/0!</v>
      </c>
      <c r="X22" s="13" t="e">
        <f t="shared" ref="X22:X36" si="38">AVERAGEIFS($G$2:$G$261,$B$2:$B$261,P22,$D$2:$D$261,R22)</f>
        <v>#REF!</v>
      </c>
      <c r="Y22" s="6" t="e">
        <f t="shared" ref="Y22:Y36" si="39">AVERAGEIFS($L$2:$L$261,$B$2:$B$261,P22,$D$2:$D$261,R22,$L$2:$L$261,"&lt;1.0")</f>
        <v>#DIV/0!</v>
      </c>
      <c r="Z22" s="6" t="e">
        <f t="shared" ref="Z22:Z36" si="40">AVERAGEIFS($K$2:$K$261,$B$2:$B$261,P22,$D$2:$D$261,R22)</f>
        <v>#DIV/0!</v>
      </c>
      <c r="AC22">
        <v>0</v>
      </c>
      <c r="AD22" s="130"/>
      <c r="AE22" s="11">
        <v>0.1</v>
      </c>
      <c r="AF22" s="1">
        <f t="shared" ref="AF22:AF36" si="41">COUNTIFS($B$262:$B$1301,AC22,$D$262:$D$1301,AE22)</f>
        <v>20</v>
      </c>
      <c r="AG22" s="1">
        <f t="shared" ref="AG22:AG36" si="42">COUNTIFS($B$262:$B$1301,AC22,$D$262:$D$1301,AE22,$G$262:$G$1301,0)</f>
        <v>20</v>
      </c>
      <c r="AH22" s="1">
        <f t="shared" ref="AH22:AH36" si="43">COUNTIFS($B$262:$B$1301,AC22,$D$262:$D$1301,AE22,$F$262:$F$1301,"infeas")</f>
        <v>0</v>
      </c>
      <c r="AI22" s="1">
        <f t="shared" ref="AI22:AI36" si="44">COUNTIFS($B$262:$B$1301,AC22,$D$262:$D$1301,AE22,$F$262:$F$1301,"inf")</f>
        <v>0</v>
      </c>
      <c r="AJ22" s="8">
        <f t="shared" ref="AJ22:AJ36" si="45">AVERAGEIFS($H$262:$H$1301,$B$262:$B$1301,AC22,$D$262:$D$1301,AE22)</f>
        <v>44.146668750000003</v>
      </c>
      <c r="AK22" s="13">
        <f t="shared" ref="AK22:AK36" si="46">AVERAGEIFS($G$262:$G$1301,$B$262:$B$1301,AC22,$D$262:$D$1301,AE22)</f>
        <v>0</v>
      </c>
      <c r="AL22" s="6">
        <f t="shared" ref="AL22:AL36" si="47">AVERAGEIFS($L$262:$L$1301,$B$262:$B$1301,AC22,$D$262:$D$1301,AE22,$L$262:$L$1301,"&lt;1.0")</f>
        <v>0</v>
      </c>
      <c r="AM22" s="6">
        <f t="shared" ref="AM22:AM36" si="48">AVERAGEIFS($K$262:$K$1301,$B$262:$B$1301,AC22,$D$262:$D$1301,AE22)</f>
        <v>0.98670000000000013</v>
      </c>
      <c r="AO22">
        <v>0</v>
      </c>
      <c r="AP22" s="130"/>
      <c r="AQ22" s="11">
        <v>0.1</v>
      </c>
      <c r="AR22" s="1">
        <f t="shared" ref="AR22:AR36" si="49">COUNTIFS($B$1302:$B$1613,AO22,$D$1302:$D$1613,AQ22)</f>
        <v>6</v>
      </c>
      <c r="AS22" s="1">
        <f t="shared" ref="AS22:AS36" si="50">COUNTIFS($B$1302:$B$1613,AO22,$D$1302:$D$1613,AQ22,$G$1302:$G$1613,0)</f>
        <v>0</v>
      </c>
      <c r="AT22" s="1">
        <f t="shared" ref="AT22:AT36" si="51">COUNTIFS($B$1302:$B$1613,AO22,$D$1302:$D$1613,AQ22,$F$1302:$F$1613,"infeas")</f>
        <v>0</v>
      </c>
      <c r="AU22" s="1">
        <f t="shared" ref="AU22:AU36" si="52">COUNTIFS($B$1302:$B$1613,AO22,$D$1302:$D$1613,AQ22,$F$1302:$F$1613,"inf")</f>
        <v>0</v>
      </c>
      <c r="AV22" s="8">
        <f t="shared" ref="AV22:AV36" si="53">AVERAGEIFS($H$1302:$H$1613,$B$1302:$B$1613,AO22,$D$1302:$D$1613,AQ22)</f>
        <v>890.5868333333334</v>
      </c>
      <c r="AW22" s="6">
        <f t="shared" ref="AW22:AW36" si="54">AVERAGEIFS($G$1302:$G$1613,$B$1302:$B$1613,AO22,$D$1302:$D$1613,AQ22)</f>
        <v>2.2138619947304522E-3</v>
      </c>
      <c r="AX22" s="13">
        <f t="shared" ref="AX22:AX36" si="55">AVERAGEIFS($I$1302:$I$1613,$B$1302:$B$1613,AO22,$D$1302:$D$1613,AQ22)</f>
        <v>83.833333333333329</v>
      </c>
      <c r="AY22" s="13">
        <f t="shared" ref="AY22:AY36" si="56">AVERAGEIFS($J$1302:$J$1613,$B$1302:$B$1613,AO22,$D$1302:$D$1613,AQ22)</f>
        <v>0</v>
      </c>
    </row>
    <row r="23" spans="1:62" x14ac:dyDescent="0.3">
      <c r="A23" t="s">
        <v>525</v>
      </c>
      <c r="B23">
        <v>2</v>
      </c>
      <c r="C23">
        <v>5</v>
      </c>
      <c r="D23">
        <v>0.1</v>
      </c>
      <c r="E23" t="s">
        <v>2</v>
      </c>
      <c r="F23" t="s">
        <v>3</v>
      </c>
      <c r="G23" s="39" t="e">
        <f t="shared" si="0"/>
        <v>#REF!</v>
      </c>
      <c r="H23" t="s">
        <v>3</v>
      </c>
      <c r="K23" t="s">
        <v>3</v>
      </c>
      <c r="L23" s="57" t="str">
        <f>IF(OR(H_no_hash!$F23="---",H_no_hash!$F23="infeas",H_no_hash!$F23="inf"),"---",(H_no_hash!$F23/M23)-1)</f>
        <v>---</v>
      </c>
      <c r="M23" s="20" t="e">
        <f>Model_dem!#REF!</f>
        <v>#REF!</v>
      </c>
      <c r="N23" t="e">
        <f>Model_dem!#REF!</f>
        <v>#REF!</v>
      </c>
      <c r="O23" s="23"/>
      <c r="P23">
        <v>0</v>
      </c>
      <c r="Q23" s="130"/>
      <c r="R23" s="11">
        <v>0.15</v>
      </c>
      <c r="S23" s="1">
        <f t="shared" si="34"/>
        <v>5</v>
      </c>
      <c r="T23" s="1">
        <f t="shared" si="35"/>
        <v>0</v>
      </c>
      <c r="U23" s="1">
        <f>COUNTIFS($B$2:$B$261,P23,$D$2:$D$261,R23,F$2:$F$261,"infeas")</f>
        <v>0</v>
      </c>
      <c r="V23" s="1">
        <f t="shared" si="36"/>
        <v>0</v>
      </c>
      <c r="W23" s="8" t="e">
        <f t="shared" si="37"/>
        <v>#DIV/0!</v>
      </c>
      <c r="X23" s="13" t="e">
        <f t="shared" si="38"/>
        <v>#REF!</v>
      </c>
      <c r="Y23" s="6" t="e">
        <f t="shared" si="39"/>
        <v>#DIV/0!</v>
      </c>
      <c r="Z23" s="6" t="e">
        <f t="shared" si="40"/>
        <v>#DIV/0!</v>
      </c>
      <c r="AC23">
        <v>0</v>
      </c>
      <c r="AD23" s="130"/>
      <c r="AE23" s="11">
        <v>0.15</v>
      </c>
      <c r="AF23" s="1">
        <f t="shared" si="41"/>
        <v>20</v>
      </c>
      <c r="AG23" s="1">
        <f t="shared" si="42"/>
        <v>20</v>
      </c>
      <c r="AH23" s="1">
        <f t="shared" si="43"/>
        <v>0</v>
      </c>
      <c r="AI23" s="1">
        <f t="shared" si="44"/>
        <v>0</v>
      </c>
      <c r="AJ23" s="8">
        <f t="shared" si="45"/>
        <v>8.7789472499999999</v>
      </c>
      <c r="AK23" s="13">
        <f t="shared" si="46"/>
        <v>0</v>
      </c>
      <c r="AL23" s="6">
        <f t="shared" si="47"/>
        <v>0</v>
      </c>
      <c r="AM23" s="6">
        <f t="shared" si="48"/>
        <v>0.99914999999999998</v>
      </c>
      <c r="AO23">
        <v>0</v>
      </c>
      <c r="AP23" s="130"/>
      <c r="AQ23" s="11">
        <v>0.15</v>
      </c>
      <c r="AR23" s="1">
        <f t="shared" si="49"/>
        <v>6</v>
      </c>
      <c r="AS23" s="1">
        <f t="shared" si="50"/>
        <v>0</v>
      </c>
      <c r="AT23" s="1">
        <f t="shared" si="51"/>
        <v>0</v>
      </c>
      <c r="AU23" s="1">
        <f t="shared" si="52"/>
        <v>0</v>
      </c>
      <c r="AV23" s="8">
        <f t="shared" si="53"/>
        <v>758.91289999999992</v>
      </c>
      <c r="AW23" s="6">
        <f t="shared" si="54"/>
        <v>7.2800535422644511E-3</v>
      </c>
      <c r="AX23" s="13">
        <f t="shared" si="55"/>
        <v>90.833333333333329</v>
      </c>
      <c r="AY23" s="13">
        <f t="shared" si="56"/>
        <v>0</v>
      </c>
    </row>
    <row r="24" spans="1:62" x14ac:dyDescent="0.3">
      <c r="A24" t="s">
        <v>525</v>
      </c>
      <c r="B24">
        <v>2</v>
      </c>
      <c r="C24">
        <v>5</v>
      </c>
      <c r="D24">
        <v>0.15</v>
      </c>
      <c r="E24" t="s">
        <v>2</v>
      </c>
      <c r="F24" t="s">
        <v>3</v>
      </c>
      <c r="G24" s="39" t="e">
        <f t="shared" si="0"/>
        <v>#REF!</v>
      </c>
      <c r="H24" t="s">
        <v>3</v>
      </c>
      <c r="K24" t="s">
        <v>3</v>
      </c>
      <c r="L24" s="58" t="str">
        <f>IF(OR(H_no_hash!$F24="---",H_no_hash!$F24="infeas",H_no_hash!$F24="inf"),"---",(H_no_hash!$F24/M24)-1)</f>
        <v>---</v>
      </c>
      <c r="M24" s="20" t="e">
        <f>Model_dem!#REF!</f>
        <v>#REF!</v>
      </c>
      <c r="N24" t="e">
        <f>Model_dem!#REF!</f>
        <v>#REF!</v>
      </c>
      <c r="O24" s="23"/>
      <c r="P24">
        <v>0</v>
      </c>
      <c r="Q24" s="130"/>
      <c r="R24" s="11">
        <v>0.2</v>
      </c>
      <c r="S24" s="1">
        <f t="shared" si="34"/>
        <v>5</v>
      </c>
      <c r="T24" s="1">
        <f t="shared" si="35"/>
        <v>0</v>
      </c>
      <c r="U24" s="1">
        <f>COUNTIFS($B$2:$B$261,P24,$D$2:$D$261,R24,F$2:$F$261,"infeas")</f>
        <v>0</v>
      </c>
      <c r="V24" s="1">
        <f t="shared" si="36"/>
        <v>0</v>
      </c>
      <c r="W24" s="8" t="e">
        <f t="shared" si="37"/>
        <v>#DIV/0!</v>
      </c>
      <c r="X24" s="13" t="e">
        <f t="shared" si="38"/>
        <v>#REF!</v>
      </c>
      <c r="Y24" s="6" t="e">
        <f t="shared" si="39"/>
        <v>#DIV/0!</v>
      </c>
      <c r="Z24" s="6" t="e">
        <f t="shared" si="40"/>
        <v>#DIV/0!</v>
      </c>
      <c r="AC24">
        <v>0</v>
      </c>
      <c r="AD24" s="130"/>
      <c r="AE24" s="11">
        <v>0.2</v>
      </c>
      <c r="AF24" s="1">
        <f t="shared" si="41"/>
        <v>20</v>
      </c>
      <c r="AG24" s="1">
        <f t="shared" si="42"/>
        <v>20</v>
      </c>
      <c r="AH24" s="1">
        <f t="shared" si="43"/>
        <v>0</v>
      </c>
      <c r="AI24" s="1">
        <f t="shared" si="44"/>
        <v>0</v>
      </c>
      <c r="AJ24" s="8">
        <f t="shared" si="45"/>
        <v>50.821987849999999</v>
      </c>
      <c r="AK24" s="13">
        <f t="shared" si="46"/>
        <v>0</v>
      </c>
      <c r="AL24" s="6">
        <f t="shared" si="47"/>
        <v>0</v>
      </c>
      <c r="AM24" s="6">
        <f t="shared" si="48"/>
        <v>0.99994999999999989</v>
      </c>
      <c r="AO24">
        <v>0</v>
      </c>
      <c r="AP24" s="130"/>
      <c r="AQ24" s="11">
        <v>0.2</v>
      </c>
      <c r="AR24" s="1">
        <f t="shared" si="49"/>
        <v>6</v>
      </c>
      <c r="AS24" s="1">
        <f t="shared" si="50"/>
        <v>0</v>
      </c>
      <c r="AT24" s="1">
        <f t="shared" si="51"/>
        <v>0</v>
      </c>
      <c r="AU24" s="1">
        <f t="shared" si="52"/>
        <v>0</v>
      </c>
      <c r="AV24" s="8">
        <f t="shared" si="53"/>
        <v>834.57714999999996</v>
      </c>
      <c r="AW24" s="6">
        <f t="shared" si="54"/>
        <v>2.4687898234305602E-3</v>
      </c>
      <c r="AX24" s="13">
        <f t="shared" si="55"/>
        <v>86.833333333333329</v>
      </c>
      <c r="AY24" s="13">
        <f t="shared" si="56"/>
        <v>0</v>
      </c>
    </row>
    <row r="25" spans="1:62" x14ac:dyDescent="0.3">
      <c r="A25" t="s">
        <v>525</v>
      </c>
      <c r="B25">
        <v>2</v>
      </c>
      <c r="C25">
        <v>5</v>
      </c>
      <c r="D25">
        <v>0.2</v>
      </c>
      <c r="E25" t="s">
        <v>2</v>
      </c>
      <c r="F25" t="s">
        <v>3</v>
      </c>
      <c r="G25" s="39" t="e">
        <f t="shared" si="0"/>
        <v>#REF!</v>
      </c>
      <c r="H25" t="s">
        <v>3</v>
      </c>
      <c r="K25" t="s">
        <v>3</v>
      </c>
      <c r="L25" s="57" t="str">
        <f>IF(OR(H_no_hash!$F25="---",H_no_hash!$F25="infeas",H_no_hash!$F25="inf"),"---",(H_no_hash!$F25/M25)-1)</f>
        <v>---</v>
      </c>
      <c r="M25" s="20" t="e">
        <f>Model_dem!#REF!</f>
        <v>#REF!</v>
      </c>
      <c r="N25" t="e">
        <f>Model_dem!#REF!</f>
        <v>#REF!</v>
      </c>
      <c r="O25" s="23"/>
      <c r="P25">
        <v>1</v>
      </c>
      <c r="Q25" s="130" t="s">
        <v>28</v>
      </c>
      <c r="R25" s="11">
        <f>R21</f>
        <v>0.05</v>
      </c>
      <c r="S25" s="1">
        <f t="shared" si="34"/>
        <v>20</v>
      </c>
      <c r="T25" s="1">
        <f t="shared" si="35"/>
        <v>0</v>
      </c>
      <c r="U25" s="1">
        <f>COUNTIFS($B$2:$B$261,P25,$D$2:$D$261,R25,F$2:$F$261,"infeas")</f>
        <v>0</v>
      </c>
      <c r="V25" s="1">
        <f t="shared" si="36"/>
        <v>0</v>
      </c>
      <c r="W25" s="8" t="e">
        <f t="shared" si="37"/>
        <v>#DIV/0!</v>
      </c>
      <c r="X25" s="13" t="e">
        <f t="shared" si="38"/>
        <v>#REF!</v>
      </c>
      <c r="Y25" s="6" t="e">
        <f t="shared" si="39"/>
        <v>#DIV/0!</v>
      </c>
      <c r="Z25" s="6" t="e">
        <f t="shared" si="40"/>
        <v>#DIV/0!</v>
      </c>
      <c r="AC25">
        <v>1</v>
      </c>
      <c r="AD25" s="130" t="s">
        <v>28</v>
      </c>
      <c r="AE25" s="11">
        <f>AE21</f>
        <v>0.05</v>
      </c>
      <c r="AF25" s="1">
        <f t="shared" si="41"/>
        <v>80</v>
      </c>
      <c r="AG25" s="1">
        <f t="shared" si="42"/>
        <v>79</v>
      </c>
      <c r="AH25" s="1">
        <f t="shared" si="43"/>
        <v>0</v>
      </c>
      <c r="AI25" s="1">
        <f t="shared" si="44"/>
        <v>0</v>
      </c>
      <c r="AJ25" s="8">
        <f t="shared" si="45"/>
        <v>94.772983400000015</v>
      </c>
      <c r="AK25" s="13">
        <f t="shared" si="46"/>
        <v>-1.2327416173570021E-5</v>
      </c>
      <c r="AL25" s="6">
        <f t="shared" si="47"/>
        <v>4.8535714028973189E-3</v>
      </c>
      <c r="AM25" s="6">
        <f t="shared" si="48"/>
        <v>0.49313749999999984</v>
      </c>
      <c r="AO25">
        <v>1</v>
      </c>
      <c r="AP25" s="130" t="s">
        <v>28</v>
      </c>
      <c r="AQ25" s="11">
        <f>AQ21</f>
        <v>0.05</v>
      </c>
      <c r="AR25" s="1">
        <f t="shared" si="49"/>
        <v>24</v>
      </c>
      <c r="AS25" s="1">
        <f t="shared" si="50"/>
        <v>0</v>
      </c>
      <c r="AT25" s="1">
        <f t="shared" si="51"/>
        <v>0</v>
      </c>
      <c r="AU25" s="1">
        <f t="shared" si="52"/>
        <v>0</v>
      </c>
      <c r="AV25" s="8">
        <f t="shared" si="53"/>
        <v>1521.0744666666667</v>
      </c>
      <c r="AW25" s="6">
        <f t="shared" si="54"/>
        <v>1.2348472644860616E-2</v>
      </c>
      <c r="AX25" s="13">
        <f t="shared" si="55"/>
        <v>11.916666666666666</v>
      </c>
      <c r="AY25" s="13">
        <f t="shared" si="56"/>
        <v>0</v>
      </c>
    </row>
    <row r="26" spans="1:62" x14ac:dyDescent="0.3">
      <c r="A26" t="s">
        <v>525</v>
      </c>
      <c r="B26">
        <v>2</v>
      </c>
      <c r="C26">
        <v>10</v>
      </c>
      <c r="D26">
        <v>0.05</v>
      </c>
      <c r="E26" t="s">
        <v>2</v>
      </c>
      <c r="F26" t="s">
        <v>3</v>
      </c>
      <c r="G26" s="39" t="e">
        <f t="shared" si="0"/>
        <v>#REF!</v>
      </c>
      <c r="H26" t="s">
        <v>3</v>
      </c>
      <c r="K26" t="s">
        <v>3</v>
      </c>
      <c r="L26" s="58" t="str">
        <f>IF(OR(H_no_hash!$F26="---",H_no_hash!$F26="infeas",H_no_hash!$F26="inf"),"---",(H_no_hash!$F26/M26)-1)</f>
        <v>---</v>
      </c>
      <c r="M26" s="20" t="e">
        <f>Model_dem!#REF!</f>
        <v>#REF!</v>
      </c>
      <c r="N26" t="e">
        <f>Model_dem!#REF!</f>
        <v>#REF!</v>
      </c>
      <c r="O26" s="23"/>
      <c r="P26">
        <v>1</v>
      </c>
      <c r="Q26" s="130"/>
      <c r="R26" s="11">
        <f t="shared" ref="R26:R36" si="57">R22</f>
        <v>0.1</v>
      </c>
      <c r="S26" s="1">
        <f t="shared" si="34"/>
        <v>20</v>
      </c>
      <c r="T26" s="1">
        <f t="shared" si="35"/>
        <v>0</v>
      </c>
      <c r="U26" s="1">
        <f>COUNTIFS($B$2:$B$261,P26,$D$2:$D$261,R26,F$2:$F$261,"infeas")</f>
        <v>0</v>
      </c>
      <c r="V26" s="1">
        <f t="shared" si="36"/>
        <v>0</v>
      </c>
      <c r="W26" s="8" t="e">
        <f t="shared" si="37"/>
        <v>#DIV/0!</v>
      </c>
      <c r="X26" s="13" t="e">
        <f t="shared" si="38"/>
        <v>#REF!</v>
      </c>
      <c r="Y26" s="6" t="e">
        <f t="shared" si="39"/>
        <v>#DIV/0!</v>
      </c>
      <c r="Z26" s="6" t="e">
        <f t="shared" si="40"/>
        <v>#DIV/0!</v>
      </c>
      <c r="AC26">
        <v>1</v>
      </c>
      <c r="AD26" s="130"/>
      <c r="AE26" s="11">
        <f t="shared" ref="AE26:AE36" si="58">AE22</f>
        <v>0.1</v>
      </c>
      <c r="AF26" s="1">
        <f t="shared" si="41"/>
        <v>80</v>
      </c>
      <c r="AG26" s="1">
        <f t="shared" si="42"/>
        <v>71</v>
      </c>
      <c r="AH26" s="1">
        <f t="shared" si="43"/>
        <v>0</v>
      </c>
      <c r="AI26" s="1">
        <f t="shared" si="44"/>
        <v>3</v>
      </c>
      <c r="AJ26" s="8">
        <f t="shared" si="45"/>
        <v>251.37157575000001</v>
      </c>
      <c r="AK26" s="13">
        <f t="shared" si="46"/>
        <v>1.9533055371009651E-3</v>
      </c>
      <c r="AL26" s="6">
        <f t="shared" si="47"/>
        <v>1.3719886954368049E-2</v>
      </c>
      <c r="AM26" s="6">
        <f t="shared" si="48"/>
        <v>0.63175324675324651</v>
      </c>
      <c r="AO26">
        <v>1</v>
      </c>
      <c r="AP26" s="130"/>
      <c r="AQ26" s="11">
        <f t="shared" ref="AQ26:AQ36" si="59">AQ22</f>
        <v>0.1</v>
      </c>
      <c r="AR26" s="1">
        <f t="shared" si="49"/>
        <v>24</v>
      </c>
      <c r="AS26" s="1">
        <f t="shared" si="50"/>
        <v>0</v>
      </c>
      <c r="AT26" s="1">
        <f t="shared" si="51"/>
        <v>0</v>
      </c>
      <c r="AU26" s="1">
        <f t="shared" si="52"/>
        <v>0</v>
      </c>
      <c r="AV26" s="8">
        <f t="shared" si="53"/>
        <v>1573.1526666666666</v>
      </c>
      <c r="AW26" s="6">
        <f t="shared" si="54"/>
        <v>4.5038220815299561E-2</v>
      </c>
      <c r="AX26" s="13">
        <f t="shared" si="55"/>
        <v>10</v>
      </c>
      <c r="AY26" s="13">
        <f t="shared" si="56"/>
        <v>0</v>
      </c>
    </row>
    <row r="27" spans="1:62" x14ac:dyDescent="0.3">
      <c r="A27" t="s">
        <v>525</v>
      </c>
      <c r="B27">
        <v>2</v>
      </c>
      <c r="C27">
        <v>10</v>
      </c>
      <c r="D27">
        <v>0.1</v>
      </c>
      <c r="E27" t="s">
        <v>2</v>
      </c>
      <c r="F27" t="s">
        <v>3</v>
      </c>
      <c r="G27" s="39" t="e">
        <f t="shared" si="0"/>
        <v>#REF!</v>
      </c>
      <c r="H27" t="s">
        <v>3</v>
      </c>
      <c r="K27" t="s">
        <v>3</v>
      </c>
      <c r="L27" s="57" t="str">
        <f>IF(OR(H_no_hash!$F27="---",H_no_hash!$F27="infeas",H_no_hash!$F27="inf"),"---",(H_no_hash!$F27/M27)-1)</f>
        <v>---</v>
      </c>
      <c r="M27" s="20" t="e">
        <f>Model_dem!#REF!</f>
        <v>#REF!</v>
      </c>
      <c r="N27" t="e">
        <f>Model_dem!#REF!</f>
        <v>#REF!</v>
      </c>
      <c r="O27" s="23"/>
      <c r="P27">
        <v>1</v>
      </c>
      <c r="Q27" s="130"/>
      <c r="R27" s="11">
        <f t="shared" si="57"/>
        <v>0.15</v>
      </c>
      <c r="S27" s="1">
        <f t="shared" si="34"/>
        <v>20</v>
      </c>
      <c r="T27" s="1">
        <f t="shared" si="35"/>
        <v>0</v>
      </c>
      <c r="U27" s="1">
        <f>COUNTIFS($B$2:$B$261,P27,$D$2:$D$261,R27,F$2:$F$261,"infeas")</f>
        <v>0</v>
      </c>
      <c r="V27" s="1">
        <f t="shared" si="36"/>
        <v>0</v>
      </c>
      <c r="W27" s="8" t="e">
        <f t="shared" si="37"/>
        <v>#DIV/0!</v>
      </c>
      <c r="X27" s="13" t="e">
        <f t="shared" si="38"/>
        <v>#REF!</v>
      </c>
      <c r="Y27" s="6" t="e">
        <f t="shared" si="39"/>
        <v>#DIV/0!</v>
      </c>
      <c r="Z27" s="6" t="e">
        <f t="shared" si="40"/>
        <v>#DIV/0!</v>
      </c>
      <c r="AC27">
        <v>1</v>
      </c>
      <c r="AD27" s="130"/>
      <c r="AE27" s="11">
        <f t="shared" si="58"/>
        <v>0.15</v>
      </c>
      <c r="AF27" s="1">
        <f t="shared" si="41"/>
        <v>80</v>
      </c>
      <c r="AG27" s="1">
        <f t="shared" si="42"/>
        <v>65</v>
      </c>
      <c r="AH27" s="1">
        <f t="shared" si="43"/>
        <v>2</v>
      </c>
      <c r="AI27" s="1">
        <f t="shared" si="44"/>
        <v>10</v>
      </c>
      <c r="AJ27" s="8">
        <f t="shared" si="45"/>
        <v>240.45605160256412</v>
      </c>
      <c r="AK27" s="13">
        <f t="shared" si="46"/>
        <v>2.2313575664955577E-3</v>
      </c>
      <c r="AL27" s="6">
        <f t="shared" si="47"/>
        <v>2.0640759707090388E-2</v>
      </c>
      <c r="AM27" s="6">
        <f t="shared" si="48"/>
        <v>0.73491549295774661</v>
      </c>
      <c r="AO27">
        <v>1</v>
      </c>
      <c r="AP27" s="130"/>
      <c r="AQ27" s="11">
        <f t="shared" si="59"/>
        <v>0.15</v>
      </c>
      <c r="AR27" s="1">
        <f t="shared" si="49"/>
        <v>24</v>
      </c>
      <c r="AS27" s="1">
        <f t="shared" si="50"/>
        <v>0</v>
      </c>
      <c r="AT27" s="1">
        <f t="shared" si="51"/>
        <v>12</v>
      </c>
      <c r="AU27" s="1">
        <f t="shared" si="52"/>
        <v>1</v>
      </c>
      <c r="AV27" s="8">
        <f t="shared" si="53"/>
        <v>1501.5110750000001</v>
      </c>
      <c r="AW27" s="6">
        <f t="shared" si="54"/>
        <v>4.975177277090858E-2</v>
      </c>
      <c r="AX27" s="13">
        <f t="shared" si="55"/>
        <v>3.1666666666666665</v>
      </c>
      <c r="AY27" s="13">
        <f t="shared" si="56"/>
        <v>0</v>
      </c>
    </row>
    <row r="28" spans="1:62" x14ac:dyDescent="0.3">
      <c r="A28" t="s">
        <v>525</v>
      </c>
      <c r="B28">
        <v>2</v>
      </c>
      <c r="C28">
        <v>10</v>
      </c>
      <c r="D28">
        <v>0.15</v>
      </c>
      <c r="E28" t="s">
        <v>2</v>
      </c>
      <c r="F28" t="s">
        <v>3</v>
      </c>
      <c r="G28" s="39" t="e">
        <f t="shared" si="0"/>
        <v>#REF!</v>
      </c>
      <c r="H28" t="s">
        <v>3</v>
      </c>
      <c r="K28" t="s">
        <v>3</v>
      </c>
      <c r="L28" s="58" t="str">
        <f>IF(OR(H_no_hash!$F28="---",H_no_hash!$F28="infeas",H_no_hash!$F28="inf"),"---",(H_no_hash!$F28/M28)-1)</f>
        <v>---</v>
      </c>
      <c r="M28" s="20" t="e">
        <f>Model_dem!#REF!</f>
        <v>#REF!</v>
      </c>
      <c r="N28" t="e">
        <f>Model_dem!#REF!</f>
        <v>#REF!</v>
      </c>
      <c r="O28" s="23"/>
      <c r="P28">
        <v>1</v>
      </c>
      <c r="Q28" s="130"/>
      <c r="R28" s="11">
        <f t="shared" si="57"/>
        <v>0.2</v>
      </c>
      <c r="S28" s="1">
        <f t="shared" si="34"/>
        <v>20</v>
      </c>
      <c r="T28" s="1">
        <f t="shared" si="35"/>
        <v>0</v>
      </c>
      <c r="U28" s="1">
        <f>COUNTIFS($B$2:$B$261,P28,$D$2:$D$261,R28,F$2:$F$261,"infeas")</f>
        <v>0</v>
      </c>
      <c r="V28" s="1">
        <f t="shared" si="36"/>
        <v>0</v>
      </c>
      <c r="W28" s="8" t="e">
        <f t="shared" si="37"/>
        <v>#DIV/0!</v>
      </c>
      <c r="X28" s="13" t="e">
        <f t="shared" si="38"/>
        <v>#REF!</v>
      </c>
      <c r="Y28" s="6" t="e">
        <f t="shared" si="39"/>
        <v>#DIV/0!</v>
      </c>
      <c r="Z28" s="6" t="e">
        <f t="shared" si="40"/>
        <v>#DIV/0!</v>
      </c>
      <c r="AC28">
        <v>1</v>
      </c>
      <c r="AD28" s="130"/>
      <c r="AE28" s="11">
        <f t="shared" si="58"/>
        <v>0.2</v>
      </c>
      <c r="AF28" s="1">
        <f t="shared" si="41"/>
        <v>80</v>
      </c>
      <c r="AG28" s="1">
        <f t="shared" si="42"/>
        <v>53</v>
      </c>
      <c r="AH28" s="1">
        <f t="shared" si="43"/>
        <v>2</v>
      </c>
      <c r="AI28" s="1">
        <f t="shared" si="44"/>
        <v>17</v>
      </c>
      <c r="AJ28" s="8">
        <f t="shared" si="45"/>
        <v>243.87986665384605</v>
      </c>
      <c r="AK28" s="13">
        <f t="shared" si="46"/>
        <v>1.1266964881605545E-2</v>
      </c>
      <c r="AL28" s="6">
        <f t="shared" si="47"/>
        <v>3.3036874876541694E-2</v>
      </c>
      <c r="AM28" s="6">
        <f t="shared" si="48"/>
        <v>0.86157142857142854</v>
      </c>
      <c r="AO28">
        <v>1</v>
      </c>
      <c r="AP28" s="130"/>
      <c r="AQ28" s="11">
        <f t="shared" si="59"/>
        <v>0.2</v>
      </c>
      <c r="AR28" s="1">
        <f t="shared" si="49"/>
        <v>24</v>
      </c>
      <c r="AS28" s="1">
        <f t="shared" si="50"/>
        <v>0</v>
      </c>
      <c r="AT28" s="1">
        <f t="shared" si="51"/>
        <v>12</v>
      </c>
      <c r="AU28" s="1">
        <f t="shared" si="52"/>
        <v>2</v>
      </c>
      <c r="AV28" s="8">
        <f t="shared" si="53"/>
        <v>1494.5055083333334</v>
      </c>
      <c r="AW28" s="6">
        <f t="shared" si="54"/>
        <v>8.0401896001160059E-2</v>
      </c>
      <c r="AX28" s="13">
        <f t="shared" si="55"/>
        <v>1.75</v>
      </c>
      <c r="AY28" s="13">
        <f t="shared" si="56"/>
        <v>0</v>
      </c>
    </row>
    <row r="29" spans="1:62" x14ac:dyDescent="0.3">
      <c r="A29" t="s">
        <v>525</v>
      </c>
      <c r="B29">
        <v>2</v>
      </c>
      <c r="C29">
        <v>10</v>
      </c>
      <c r="D29">
        <v>0.2</v>
      </c>
      <c r="E29" t="s">
        <v>2</v>
      </c>
      <c r="F29" t="s">
        <v>3</v>
      </c>
      <c r="G29" s="39" t="e">
        <f t="shared" si="0"/>
        <v>#REF!</v>
      </c>
      <c r="H29" t="s">
        <v>3</v>
      </c>
      <c r="K29" t="s">
        <v>3</v>
      </c>
      <c r="L29" s="57" t="str">
        <f>IF(OR(H_no_hash!$F29="---",H_no_hash!$F29="infeas",H_no_hash!$F29="inf"),"---",(H_no_hash!$F29/M29)-1)</f>
        <v>---</v>
      </c>
      <c r="M29" s="20" t="e">
        <f>Model_dem!#REF!</f>
        <v>#REF!</v>
      </c>
      <c r="N29" t="e">
        <f>Model_dem!#REF!</f>
        <v>#REF!</v>
      </c>
      <c r="O29" s="23"/>
      <c r="P29">
        <v>2</v>
      </c>
      <c r="Q29" s="130" t="s">
        <v>29</v>
      </c>
      <c r="R29" s="11">
        <f t="shared" si="57"/>
        <v>0.05</v>
      </c>
      <c r="S29" s="1">
        <f t="shared" si="34"/>
        <v>20</v>
      </c>
      <c r="T29" s="1">
        <f t="shared" si="35"/>
        <v>0</v>
      </c>
      <c r="U29" s="1">
        <f>COUNTIFS($B$2:$B$261,P29,$D$2:$D$261,R29,F$2:$F$261,"infeas")</f>
        <v>0</v>
      </c>
      <c r="V29" s="1">
        <f t="shared" si="36"/>
        <v>0</v>
      </c>
      <c r="W29" s="8" t="e">
        <f t="shared" si="37"/>
        <v>#DIV/0!</v>
      </c>
      <c r="X29" s="13" t="e">
        <f t="shared" si="38"/>
        <v>#REF!</v>
      </c>
      <c r="Y29" s="6" t="e">
        <f t="shared" si="39"/>
        <v>#DIV/0!</v>
      </c>
      <c r="Z29" s="6" t="e">
        <f t="shared" si="40"/>
        <v>#DIV/0!</v>
      </c>
      <c r="AC29">
        <v>2</v>
      </c>
      <c r="AD29" s="130" t="s">
        <v>29</v>
      </c>
      <c r="AE29" s="11">
        <f t="shared" si="58"/>
        <v>0.05</v>
      </c>
      <c r="AF29" s="1">
        <f t="shared" si="41"/>
        <v>80</v>
      </c>
      <c r="AG29" s="1">
        <f t="shared" si="42"/>
        <v>76</v>
      </c>
      <c r="AH29" s="1">
        <f t="shared" si="43"/>
        <v>0</v>
      </c>
      <c r="AI29" s="1">
        <f t="shared" si="44"/>
        <v>0</v>
      </c>
      <c r="AJ29" s="8">
        <f t="shared" si="45"/>
        <v>181.06201541249999</v>
      </c>
      <c r="AK29" s="13">
        <f t="shared" si="46"/>
        <v>2.1519064695067926E-4</v>
      </c>
      <c r="AL29" s="6">
        <f t="shared" si="47"/>
        <v>8.4477908989129026E-3</v>
      </c>
      <c r="AM29" s="6">
        <f t="shared" si="48"/>
        <v>0.41994999999999993</v>
      </c>
      <c r="AO29">
        <v>2</v>
      </c>
      <c r="AP29" s="130" t="s">
        <v>29</v>
      </c>
      <c r="AQ29" s="11">
        <f t="shared" si="59"/>
        <v>0.05</v>
      </c>
      <c r="AR29" s="1">
        <f t="shared" si="49"/>
        <v>24</v>
      </c>
      <c r="AS29" s="1">
        <f t="shared" si="50"/>
        <v>1</v>
      </c>
      <c r="AT29" s="1">
        <f t="shared" si="51"/>
        <v>0</v>
      </c>
      <c r="AU29" s="1">
        <f t="shared" si="52"/>
        <v>0</v>
      </c>
      <c r="AV29" s="8">
        <f t="shared" si="53"/>
        <v>1324.2773833333333</v>
      </c>
      <c r="AW29" s="6">
        <f t="shared" si="54"/>
        <v>3.5116902406503572E-2</v>
      </c>
      <c r="AX29" s="13">
        <f t="shared" si="55"/>
        <v>10.791666666666666</v>
      </c>
      <c r="AY29" s="13">
        <f t="shared" si="56"/>
        <v>0</v>
      </c>
    </row>
    <row r="30" spans="1:62" x14ac:dyDescent="0.3">
      <c r="A30" t="s">
        <v>525</v>
      </c>
      <c r="B30">
        <v>2</v>
      </c>
      <c r="C30">
        <v>25</v>
      </c>
      <c r="D30">
        <v>0.05</v>
      </c>
      <c r="E30" t="s">
        <v>2</v>
      </c>
      <c r="F30" t="s">
        <v>3</v>
      </c>
      <c r="G30" s="39" t="e">
        <f t="shared" si="0"/>
        <v>#REF!</v>
      </c>
      <c r="H30" t="s">
        <v>3</v>
      </c>
      <c r="K30" t="s">
        <v>3</v>
      </c>
      <c r="L30" s="58" t="str">
        <f>IF(OR(H_no_hash!$F30="---",H_no_hash!$F30="infeas",H_no_hash!$F30="inf"),"---",(H_no_hash!$F30/M30)-1)</f>
        <v>---</v>
      </c>
      <c r="M30" s="20" t="e">
        <f>Model_dem!#REF!</f>
        <v>#REF!</v>
      </c>
      <c r="N30" t="e">
        <f>Model_dem!#REF!</f>
        <v>#REF!</v>
      </c>
      <c r="O30" s="23"/>
      <c r="P30">
        <v>2</v>
      </c>
      <c r="Q30" s="130"/>
      <c r="R30" s="11">
        <f t="shared" si="57"/>
        <v>0.1</v>
      </c>
      <c r="S30" s="1">
        <f t="shared" si="34"/>
        <v>20</v>
      </c>
      <c r="T30" s="1">
        <f t="shared" si="35"/>
        <v>0</v>
      </c>
      <c r="U30" s="1">
        <f>COUNTIFS($B$2:$B$261,P30,$D$2:$D$261,R30,F$2:$F$261,"infeas")</f>
        <v>0</v>
      </c>
      <c r="V30" s="1">
        <f t="shared" si="36"/>
        <v>0</v>
      </c>
      <c r="W30" s="8" t="e">
        <f t="shared" si="37"/>
        <v>#DIV/0!</v>
      </c>
      <c r="X30" s="13" t="e">
        <f t="shared" si="38"/>
        <v>#REF!</v>
      </c>
      <c r="Y30" s="6" t="e">
        <f t="shared" si="39"/>
        <v>#DIV/0!</v>
      </c>
      <c r="Z30" s="6" t="e">
        <f t="shared" si="40"/>
        <v>#DIV/0!</v>
      </c>
      <c r="AC30">
        <v>2</v>
      </c>
      <c r="AD30" s="130"/>
      <c r="AE30" s="11">
        <f t="shared" si="58"/>
        <v>0.1</v>
      </c>
      <c r="AF30" s="1">
        <f t="shared" si="41"/>
        <v>80</v>
      </c>
      <c r="AG30" s="1">
        <f t="shared" si="42"/>
        <v>70</v>
      </c>
      <c r="AH30" s="1">
        <f t="shared" si="43"/>
        <v>1</v>
      </c>
      <c r="AI30" s="1">
        <f t="shared" si="44"/>
        <v>4</v>
      </c>
      <c r="AJ30" s="8">
        <f t="shared" si="45"/>
        <v>263.3329404430379</v>
      </c>
      <c r="AK30" s="13">
        <f t="shared" si="46"/>
        <v>1.3798704854377478E-3</v>
      </c>
      <c r="AL30" s="6">
        <f t="shared" si="47"/>
        <v>1.8286882428355758E-2</v>
      </c>
      <c r="AM30" s="6">
        <f t="shared" si="48"/>
        <v>0.56217105263157885</v>
      </c>
      <c r="AO30">
        <v>2</v>
      </c>
      <c r="AP30" s="130"/>
      <c r="AQ30" s="11">
        <f t="shared" si="59"/>
        <v>0.1</v>
      </c>
      <c r="AR30" s="1">
        <f t="shared" si="49"/>
        <v>24</v>
      </c>
      <c r="AS30" s="1">
        <f t="shared" si="50"/>
        <v>0</v>
      </c>
      <c r="AT30" s="1">
        <f t="shared" si="51"/>
        <v>0</v>
      </c>
      <c r="AU30" s="1">
        <f t="shared" si="52"/>
        <v>0</v>
      </c>
      <c r="AV30" s="8">
        <f t="shared" si="53"/>
        <v>1504.8476666666666</v>
      </c>
      <c r="AW30" s="6">
        <f t="shared" si="54"/>
        <v>4.1430631770897459E-2</v>
      </c>
      <c r="AX30" s="13">
        <f t="shared" si="55"/>
        <v>7.708333333333333</v>
      </c>
      <c r="AY30" s="13">
        <f t="shared" si="56"/>
        <v>0</v>
      </c>
    </row>
    <row r="31" spans="1:62" x14ac:dyDescent="0.3">
      <c r="A31" t="s">
        <v>525</v>
      </c>
      <c r="B31">
        <v>2</v>
      </c>
      <c r="C31">
        <v>25</v>
      </c>
      <c r="D31">
        <v>0.1</v>
      </c>
      <c r="E31" t="s">
        <v>2</v>
      </c>
      <c r="F31" t="s">
        <v>3</v>
      </c>
      <c r="G31" s="39" t="e">
        <f t="shared" si="0"/>
        <v>#REF!</v>
      </c>
      <c r="H31" t="s">
        <v>3</v>
      </c>
      <c r="K31" t="s">
        <v>3</v>
      </c>
      <c r="L31" s="57" t="str">
        <f>IF(OR(H_no_hash!$F31="---",H_no_hash!$F31="infeas",H_no_hash!$F31="inf"),"---",(H_no_hash!$F31/M31)-1)</f>
        <v>---</v>
      </c>
      <c r="M31" s="20" t="e">
        <f>Model_dem!#REF!</f>
        <v>#REF!</v>
      </c>
      <c r="N31" t="e">
        <f>Model_dem!#REF!</f>
        <v>#REF!</v>
      </c>
      <c r="O31" s="23"/>
      <c r="P31">
        <v>2</v>
      </c>
      <c r="Q31" s="130"/>
      <c r="R31" s="11">
        <f t="shared" si="57"/>
        <v>0.15</v>
      </c>
      <c r="S31" s="1">
        <f t="shared" si="34"/>
        <v>20</v>
      </c>
      <c r="T31" s="1">
        <f t="shared" si="35"/>
        <v>0</v>
      </c>
      <c r="U31" s="1">
        <f>COUNTIFS($B$2:$B$261,P31,$D$2:$D$261,R31,F$2:$F$261,"infeas")</f>
        <v>0</v>
      </c>
      <c r="V31" s="1">
        <f t="shared" si="36"/>
        <v>0</v>
      </c>
      <c r="W31" s="8" t="e">
        <f t="shared" si="37"/>
        <v>#DIV/0!</v>
      </c>
      <c r="X31" s="13" t="e">
        <f t="shared" si="38"/>
        <v>#REF!</v>
      </c>
      <c r="Y31" s="6" t="e">
        <f t="shared" si="39"/>
        <v>#DIV/0!</v>
      </c>
      <c r="Z31" s="6" t="e">
        <f t="shared" si="40"/>
        <v>#DIV/0!</v>
      </c>
      <c r="AC31">
        <v>2</v>
      </c>
      <c r="AD31" s="130"/>
      <c r="AE31" s="11">
        <f t="shared" si="58"/>
        <v>0.15</v>
      </c>
      <c r="AF31" s="1">
        <f t="shared" si="41"/>
        <v>80</v>
      </c>
      <c r="AG31" s="1">
        <f t="shared" si="42"/>
        <v>54</v>
      </c>
      <c r="AH31" s="1">
        <f t="shared" si="43"/>
        <v>6</v>
      </c>
      <c r="AI31" s="1">
        <f t="shared" si="44"/>
        <v>13</v>
      </c>
      <c r="AJ31" s="8">
        <f t="shared" si="45"/>
        <v>284.20739551351357</v>
      </c>
      <c r="AK31" s="13">
        <f t="shared" si="46"/>
        <v>8.3572964970435645E-3</v>
      </c>
      <c r="AL31" s="6">
        <f t="shared" si="47"/>
        <v>3.0185628836852645E-2</v>
      </c>
      <c r="AM31" s="6">
        <f t="shared" si="48"/>
        <v>0.76803225806451614</v>
      </c>
      <c r="AO31">
        <v>2</v>
      </c>
      <c r="AP31" s="130"/>
      <c r="AQ31" s="11">
        <f t="shared" si="59"/>
        <v>0.15</v>
      </c>
      <c r="AR31" s="1">
        <f t="shared" si="49"/>
        <v>24</v>
      </c>
      <c r="AS31" s="1">
        <f t="shared" si="50"/>
        <v>0</v>
      </c>
      <c r="AT31" s="1">
        <f t="shared" si="51"/>
        <v>6</v>
      </c>
      <c r="AU31" s="1">
        <f t="shared" si="52"/>
        <v>2</v>
      </c>
      <c r="AV31" s="8">
        <f t="shared" si="53"/>
        <v>1447.1486111111112</v>
      </c>
      <c r="AW31" s="6">
        <f t="shared" si="54"/>
        <v>2.6933732783960312E-2</v>
      </c>
      <c r="AX31" s="13">
        <f t="shared" si="55"/>
        <v>6.7222222222222223</v>
      </c>
      <c r="AY31" s="13">
        <f t="shared" si="56"/>
        <v>0</v>
      </c>
    </row>
    <row r="32" spans="1:62" x14ac:dyDescent="0.3">
      <c r="A32" t="s">
        <v>525</v>
      </c>
      <c r="B32">
        <v>2</v>
      </c>
      <c r="C32">
        <v>25</v>
      </c>
      <c r="D32">
        <v>0.15</v>
      </c>
      <c r="E32" t="s">
        <v>2</v>
      </c>
      <c r="F32" t="s">
        <v>3</v>
      </c>
      <c r="G32" s="39" t="e">
        <f t="shared" si="0"/>
        <v>#REF!</v>
      </c>
      <c r="H32" t="s">
        <v>3</v>
      </c>
      <c r="K32" t="s">
        <v>3</v>
      </c>
      <c r="L32" s="58" t="str">
        <f>IF(OR(H_no_hash!$F32="---",H_no_hash!$F32="infeas",H_no_hash!$F32="inf"),"---",(H_no_hash!$F32/M32)-1)</f>
        <v>---</v>
      </c>
      <c r="M32" s="20" t="e">
        <f>Model_dem!#REF!</f>
        <v>#REF!</v>
      </c>
      <c r="N32" t="e">
        <f>Model_dem!#REF!</f>
        <v>#REF!</v>
      </c>
      <c r="O32" s="23"/>
      <c r="P32">
        <v>2</v>
      </c>
      <c r="Q32" s="130"/>
      <c r="R32" s="11">
        <f t="shared" si="57"/>
        <v>0.2</v>
      </c>
      <c r="S32" s="1">
        <f t="shared" si="34"/>
        <v>20</v>
      </c>
      <c r="T32" s="1">
        <f t="shared" si="35"/>
        <v>0</v>
      </c>
      <c r="U32" s="1">
        <f>COUNTIFS($B$2:$B$261,P32,$D$2:$D$261,R32,F$2:$F$261,"infeas")</f>
        <v>0</v>
      </c>
      <c r="V32" s="1">
        <f t="shared" si="36"/>
        <v>0</v>
      </c>
      <c r="W32" s="8" t="e">
        <f t="shared" si="37"/>
        <v>#DIV/0!</v>
      </c>
      <c r="X32" s="13" t="e">
        <f t="shared" si="38"/>
        <v>#REF!</v>
      </c>
      <c r="Y32" s="6" t="e">
        <f t="shared" si="39"/>
        <v>#DIV/0!</v>
      </c>
      <c r="Z32" s="6" t="e">
        <f t="shared" si="40"/>
        <v>#DIV/0!</v>
      </c>
      <c r="AC32">
        <v>2</v>
      </c>
      <c r="AD32" s="130"/>
      <c r="AE32" s="11">
        <f t="shared" si="58"/>
        <v>0.2</v>
      </c>
      <c r="AF32" s="1">
        <f t="shared" si="41"/>
        <v>80</v>
      </c>
      <c r="AG32" s="1">
        <f t="shared" si="42"/>
        <v>44</v>
      </c>
      <c r="AH32" s="1">
        <f t="shared" si="43"/>
        <v>9</v>
      </c>
      <c r="AI32" s="1">
        <f t="shared" si="44"/>
        <v>20</v>
      </c>
      <c r="AJ32" s="8">
        <f t="shared" si="45"/>
        <v>271.07895123943655</v>
      </c>
      <c r="AK32" s="13">
        <f t="shared" si="46"/>
        <v>1.8653209720293374E-2</v>
      </c>
      <c r="AL32" s="6">
        <f t="shared" si="47"/>
        <v>4.967374754615838E-2</v>
      </c>
      <c r="AM32" s="6">
        <f t="shared" si="48"/>
        <v>0.84780769230769237</v>
      </c>
      <c r="AO32">
        <v>2</v>
      </c>
      <c r="AP32" s="130"/>
      <c r="AQ32" s="11">
        <f t="shared" si="59"/>
        <v>0.2</v>
      </c>
      <c r="AR32" s="1">
        <f t="shared" si="49"/>
        <v>24</v>
      </c>
      <c r="AS32" s="1">
        <f t="shared" si="50"/>
        <v>0</v>
      </c>
      <c r="AT32" s="1">
        <f t="shared" si="51"/>
        <v>6</v>
      </c>
      <c r="AU32" s="1">
        <f t="shared" si="52"/>
        <v>2</v>
      </c>
      <c r="AV32" s="8">
        <f t="shared" si="53"/>
        <v>1418.7974666666669</v>
      </c>
      <c r="AW32" s="6">
        <f t="shared" si="54"/>
        <v>3.1091224801808457E-2</v>
      </c>
      <c r="AX32" s="13">
        <f t="shared" si="55"/>
        <v>5.1111111111111107</v>
      </c>
      <c r="AY32" s="13">
        <f t="shared" si="56"/>
        <v>0</v>
      </c>
    </row>
    <row r="33" spans="1:51" x14ac:dyDescent="0.3">
      <c r="A33" t="s">
        <v>525</v>
      </c>
      <c r="B33">
        <v>2</v>
      </c>
      <c r="C33">
        <v>25</v>
      </c>
      <c r="D33">
        <v>0.2</v>
      </c>
      <c r="E33" t="s">
        <v>2</v>
      </c>
      <c r="F33" t="s">
        <v>3</v>
      </c>
      <c r="G33" s="39" t="e">
        <f t="shared" si="0"/>
        <v>#REF!</v>
      </c>
      <c r="H33" t="s">
        <v>3</v>
      </c>
      <c r="K33" t="s">
        <v>3</v>
      </c>
      <c r="L33" s="57" t="str">
        <f>IF(OR(H_no_hash!$F33="---",H_no_hash!$F33="infeas",H_no_hash!$F33="inf"),"---",(H_no_hash!$F33/M33)-1)</f>
        <v>---</v>
      </c>
      <c r="M33" s="20" t="e">
        <f>Model_dem!#REF!</f>
        <v>#REF!</v>
      </c>
      <c r="N33" t="e">
        <f>Model_dem!#REF!</f>
        <v>#REF!</v>
      </c>
      <c r="O33" s="23"/>
      <c r="P33">
        <v>3</v>
      </c>
      <c r="Q33" s="129" t="s">
        <v>30</v>
      </c>
      <c r="R33" s="11">
        <f t="shared" si="57"/>
        <v>0.05</v>
      </c>
      <c r="S33" s="1">
        <f t="shared" si="34"/>
        <v>20</v>
      </c>
      <c r="T33" s="1">
        <f t="shared" si="35"/>
        <v>0</v>
      </c>
      <c r="U33" s="1">
        <f>COUNTIFS($B$2:$B$261,P33,$D$2:$D$261,R33,F$2:$F$261,"infeas")</f>
        <v>0</v>
      </c>
      <c r="V33" s="1">
        <f t="shared" si="36"/>
        <v>0</v>
      </c>
      <c r="W33" s="8" t="e">
        <f t="shared" si="37"/>
        <v>#DIV/0!</v>
      </c>
      <c r="X33" s="13" t="e">
        <f t="shared" si="38"/>
        <v>#REF!</v>
      </c>
      <c r="Y33" s="6" t="e">
        <f t="shared" si="39"/>
        <v>#DIV/0!</v>
      </c>
      <c r="Z33" s="6" t="e">
        <f t="shared" si="40"/>
        <v>#DIV/0!</v>
      </c>
      <c r="AC33">
        <v>3</v>
      </c>
      <c r="AD33" s="129" t="s">
        <v>30</v>
      </c>
      <c r="AE33" s="11">
        <f t="shared" si="58"/>
        <v>0.05</v>
      </c>
      <c r="AF33" s="1">
        <f t="shared" si="41"/>
        <v>80</v>
      </c>
      <c r="AG33" s="1">
        <f t="shared" si="42"/>
        <v>55</v>
      </c>
      <c r="AH33" s="1">
        <f t="shared" si="43"/>
        <v>24</v>
      </c>
      <c r="AI33" s="1">
        <f t="shared" si="44"/>
        <v>0</v>
      </c>
      <c r="AJ33" s="8">
        <f t="shared" si="45"/>
        <v>167.46671417857144</v>
      </c>
      <c r="AK33" s="13">
        <f t="shared" si="46"/>
        <v>7.2442770211532894E-5</v>
      </c>
      <c r="AL33" s="6">
        <f t="shared" si="47"/>
        <v>3.8870358346994115E-2</v>
      </c>
      <c r="AM33" s="6">
        <f t="shared" si="48"/>
        <v>0</v>
      </c>
      <c r="AO33">
        <v>3</v>
      </c>
      <c r="AP33" s="129" t="s">
        <v>30</v>
      </c>
      <c r="AQ33" s="11">
        <f t="shared" si="59"/>
        <v>0.05</v>
      </c>
      <c r="AR33" s="1">
        <f t="shared" si="49"/>
        <v>24</v>
      </c>
      <c r="AS33" s="1">
        <f t="shared" si="50"/>
        <v>0</v>
      </c>
      <c r="AT33" s="1">
        <f t="shared" si="51"/>
        <v>0</v>
      </c>
      <c r="AU33" s="1">
        <f t="shared" si="52"/>
        <v>0</v>
      </c>
      <c r="AV33" s="8">
        <f t="shared" si="53"/>
        <v>1488.1877500000001</v>
      </c>
      <c r="AW33" s="6">
        <f t="shared" si="54"/>
        <v>3.7864074402428172E-2</v>
      </c>
      <c r="AX33" s="13">
        <f t="shared" si="55"/>
        <v>13.75</v>
      </c>
      <c r="AY33" s="13" t="e">
        <f>AVERAGEIFS($J$1302:$J$1613,$B$1302:$B$1613,AO33,$D$1302:$D$1613,AQ33)</f>
        <v>#DIV/0!</v>
      </c>
    </row>
    <row r="34" spans="1:51" x14ac:dyDescent="0.3">
      <c r="A34" t="s">
        <v>525</v>
      </c>
      <c r="B34">
        <v>2</v>
      </c>
      <c r="C34">
        <v>50</v>
      </c>
      <c r="D34">
        <v>0.05</v>
      </c>
      <c r="E34" t="s">
        <v>2</v>
      </c>
      <c r="F34" t="s">
        <v>3</v>
      </c>
      <c r="G34" s="39" t="e">
        <f t="shared" si="0"/>
        <v>#REF!</v>
      </c>
      <c r="H34" t="s">
        <v>3</v>
      </c>
      <c r="K34" t="s">
        <v>3</v>
      </c>
      <c r="L34" s="58" t="str">
        <f>IF(OR(H_no_hash!$F34="---",H_no_hash!$F34="infeas",H_no_hash!$F34="inf"),"---",(H_no_hash!$F34/M34)-1)</f>
        <v>---</v>
      </c>
      <c r="M34" s="20" t="e">
        <f>Model_dem!#REF!</f>
        <v>#REF!</v>
      </c>
      <c r="N34" t="e">
        <f>Model_dem!#REF!</f>
        <v>#REF!</v>
      </c>
      <c r="O34" s="23"/>
      <c r="P34">
        <v>3</v>
      </c>
      <c r="Q34" s="129"/>
      <c r="R34" s="11">
        <f t="shared" si="57"/>
        <v>0.1</v>
      </c>
      <c r="S34" s="1">
        <f t="shared" si="34"/>
        <v>20</v>
      </c>
      <c r="T34" s="1">
        <f t="shared" si="35"/>
        <v>0</v>
      </c>
      <c r="U34" s="1">
        <f>COUNTIFS($B$2:$B$261,P34,$D$2:$D$261,R34,F$2:$F$261,"infeas")</f>
        <v>0</v>
      </c>
      <c r="V34" s="1">
        <f t="shared" si="36"/>
        <v>0</v>
      </c>
      <c r="W34" s="8" t="e">
        <f t="shared" si="37"/>
        <v>#DIV/0!</v>
      </c>
      <c r="X34" s="13" t="e">
        <f t="shared" si="38"/>
        <v>#REF!</v>
      </c>
      <c r="Y34" s="6" t="e">
        <f t="shared" si="39"/>
        <v>#DIV/0!</v>
      </c>
      <c r="Z34" s="6" t="e">
        <f t="shared" si="40"/>
        <v>#DIV/0!</v>
      </c>
      <c r="AC34">
        <v>3</v>
      </c>
      <c r="AD34" s="129"/>
      <c r="AE34" s="11">
        <f t="shared" si="58"/>
        <v>0.1</v>
      </c>
      <c r="AF34" s="1">
        <f t="shared" si="41"/>
        <v>80</v>
      </c>
      <c r="AG34" s="1">
        <f t="shared" si="42"/>
        <v>4</v>
      </c>
      <c r="AH34" s="1">
        <f t="shared" si="43"/>
        <v>76</v>
      </c>
      <c r="AI34" s="1">
        <f t="shared" si="44"/>
        <v>0</v>
      </c>
      <c r="AJ34" s="8">
        <f t="shared" si="45"/>
        <v>8.4707624999999993</v>
      </c>
      <c r="AK34" s="13">
        <f t="shared" si="46"/>
        <v>0</v>
      </c>
      <c r="AL34" s="6">
        <f t="shared" si="47"/>
        <v>9.5371669004207682E-2</v>
      </c>
      <c r="AM34" s="6">
        <f t="shared" si="48"/>
        <v>0</v>
      </c>
      <c r="AO34">
        <v>3</v>
      </c>
      <c r="AP34" s="129"/>
      <c r="AQ34" s="11">
        <f t="shared" si="59"/>
        <v>0.1</v>
      </c>
      <c r="AR34" s="1">
        <f t="shared" si="49"/>
        <v>24</v>
      </c>
      <c r="AS34" s="1">
        <f t="shared" si="50"/>
        <v>0</v>
      </c>
      <c r="AT34" s="1">
        <f t="shared" si="51"/>
        <v>12</v>
      </c>
      <c r="AU34" s="1">
        <f t="shared" si="52"/>
        <v>0</v>
      </c>
      <c r="AV34" s="8">
        <f t="shared" si="53"/>
        <v>1562.1444166666668</v>
      </c>
      <c r="AW34" s="6">
        <f t="shared" si="54"/>
        <v>7.9454848749888285E-2</v>
      </c>
      <c r="AX34" s="13">
        <f t="shared" si="55"/>
        <v>3.5</v>
      </c>
      <c r="AY34" s="13" t="e">
        <f t="shared" si="56"/>
        <v>#DIV/0!</v>
      </c>
    </row>
    <row r="35" spans="1:51" x14ac:dyDescent="0.3">
      <c r="A35" t="s">
        <v>525</v>
      </c>
      <c r="B35">
        <v>2</v>
      </c>
      <c r="C35">
        <v>50</v>
      </c>
      <c r="D35">
        <v>0.1</v>
      </c>
      <c r="E35" t="s">
        <v>2</v>
      </c>
      <c r="F35" t="s">
        <v>3</v>
      </c>
      <c r="G35" s="39" t="e">
        <f t="shared" si="0"/>
        <v>#REF!</v>
      </c>
      <c r="H35" t="s">
        <v>3</v>
      </c>
      <c r="K35" t="s">
        <v>3</v>
      </c>
      <c r="L35" s="57" t="str">
        <f>IF(OR(H_no_hash!$F35="---",H_no_hash!$F35="infeas",H_no_hash!$F35="inf"),"---",(H_no_hash!$F35/M35)-1)</f>
        <v>---</v>
      </c>
      <c r="M35" s="20" t="e">
        <f>Model_dem!#REF!</f>
        <v>#REF!</v>
      </c>
      <c r="N35" t="e">
        <f>Model_dem!#REF!</f>
        <v>#REF!</v>
      </c>
      <c r="O35" s="23"/>
      <c r="P35">
        <v>3</v>
      </c>
      <c r="Q35" s="129"/>
      <c r="R35" s="11">
        <f t="shared" si="57"/>
        <v>0.15</v>
      </c>
      <c r="S35" s="1">
        <f t="shared" si="34"/>
        <v>20</v>
      </c>
      <c r="T35" s="1">
        <f t="shared" si="35"/>
        <v>0</v>
      </c>
      <c r="U35" s="1">
        <f>COUNTIFS($B$2:$B$261,P35,$D$2:$D$261,R35,F$2:$F$261,"infeas")</f>
        <v>0</v>
      </c>
      <c r="V35" s="1">
        <f t="shared" si="36"/>
        <v>0</v>
      </c>
      <c r="W35" s="8" t="e">
        <f t="shared" si="37"/>
        <v>#DIV/0!</v>
      </c>
      <c r="X35" s="15" t="e">
        <f t="shared" si="38"/>
        <v>#REF!</v>
      </c>
      <c r="Y35" s="7" t="e">
        <f t="shared" si="39"/>
        <v>#DIV/0!</v>
      </c>
      <c r="Z35" s="7" t="e">
        <f t="shared" si="40"/>
        <v>#DIV/0!</v>
      </c>
      <c r="AC35">
        <v>3</v>
      </c>
      <c r="AD35" s="129"/>
      <c r="AE35" s="11">
        <f t="shared" si="58"/>
        <v>0.15</v>
      </c>
      <c r="AF35" s="1">
        <f t="shared" si="41"/>
        <v>80</v>
      </c>
      <c r="AG35" s="1">
        <f t="shared" si="42"/>
        <v>0</v>
      </c>
      <c r="AH35" s="1">
        <f t="shared" si="43"/>
        <v>80</v>
      </c>
      <c r="AI35" s="1">
        <f t="shared" si="44"/>
        <v>0</v>
      </c>
      <c r="AJ35" s="8" t="e">
        <f t="shared" si="45"/>
        <v>#DIV/0!</v>
      </c>
      <c r="AK35" s="13" t="e">
        <f t="shared" si="46"/>
        <v>#DIV/0!</v>
      </c>
      <c r="AL35" s="6" t="e">
        <f t="shared" si="47"/>
        <v>#DIV/0!</v>
      </c>
      <c r="AM35" s="6" t="e">
        <f t="shared" si="48"/>
        <v>#DIV/0!</v>
      </c>
      <c r="AO35">
        <v>3</v>
      </c>
      <c r="AP35" s="129"/>
      <c r="AQ35" s="11">
        <f t="shared" si="59"/>
        <v>0.15</v>
      </c>
      <c r="AR35" s="1">
        <f t="shared" si="49"/>
        <v>24</v>
      </c>
      <c r="AS35" s="1">
        <f t="shared" si="50"/>
        <v>0</v>
      </c>
      <c r="AT35" s="1">
        <f t="shared" si="51"/>
        <v>24</v>
      </c>
      <c r="AU35" s="1">
        <f t="shared" si="52"/>
        <v>0</v>
      </c>
      <c r="AV35" s="8" t="e">
        <f t="shared" si="53"/>
        <v>#DIV/0!</v>
      </c>
      <c r="AW35" s="13" t="e">
        <f t="shared" si="54"/>
        <v>#DIV/0!</v>
      </c>
      <c r="AX35" s="13" t="e">
        <f t="shared" si="55"/>
        <v>#DIV/0!</v>
      </c>
      <c r="AY35" s="13">
        <f t="shared" si="56"/>
        <v>0</v>
      </c>
    </row>
    <row r="36" spans="1:51" x14ac:dyDescent="0.3">
      <c r="A36" t="s">
        <v>525</v>
      </c>
      <c r="B36">
        <v>2</v>
      </c>
      <c r="C36">
        <v>50</v>
      </c>
      <c r="D36">
        <v>0.15</v>
      </c>
      <c r="E36" t="s">
        <v>2</v>
      </c>
      <c r="F36" t="s">
        <v>3</v>
      </c>
      <c r="G36" s="39" t="e">
        <f t="shared" si="0"/>
        <v>#REF!</v>
      </c>
      <c r="H36" t="s">
        <v>3</v>
      </c>
      <c r="K36" t="s">
        <v>3</v>
      </c>
      <c r="L36" s="58" t="str">
        <f>IF(OR(H_no_hash!$F36="---",H_no_hash!$F36="infeas",H_no_hash!$F36="inf"),"---",(H_no_hash!$F36/M36)-1)</f>
        <v>---</v>
      </c>
      <c r="M36" s="20" t="e">
        <f>Model_dem!#REF!</f>
        <v>#REF!</v>
      </c>
      <c r="N36" t="e">
        <f>Model_dem!#REF!</f>
        <v>#REF!</v>
      </c>
      <c r="O36" s="23"/>
      <c r="P36">
        <v>3</v>
      </c>
      <c r="Q36" s="129"/>
      <c r="R36" s="12">
        <f t="shared" si="57"/>
        <v>0.2</v>
      </c>
      <c r="S36" s="5">
        <f t="shared" si="34"/>
        <v>20</v>
      </c>
      <c r="T36" s="5">
        <f t="shared" si="35"/>
        <v>0</v>
      </c>
      <c r="U36" s="1">
        <f>COUNTIFS($B$2:$B$261,P36,$D$2:$D$261,R36,F$2:$F$261,"infeas")</f>
        <v>0</v>
      </c>
      <c r="V36" s="1">
        <f t="shared" si="36"/>
        <v>0</v>
      </c>
      <c r="W36" s="9" t="e">
        <f t="shared" si="37"/>
        <v>#DIV/0!</v>
      </c>
      <c r="X36" s="19" t="e">
        <f t="shared" si="38"/>
        <v>#REF!</v>
      </c>
      <c r="Y36" s="18" t="e">
        <f t="shared" si="39"/>
        <v>#DIV/0!</v>
      </c>
      <c r="Z36" s="18" t="e">
        <f t="shared" si="40"/>
        <v>#DIV/0!</v>
      </c>
      <c r="AC36">
        <v>3</v>
      </c>
      <c r="AD36" s="129"/>
      <c r="AE36" s="12">
        <f t="shared" si="58"/>
        <v>0.2</v>
      </c>
      <c r="AF36" s="5">
        <f t="shared" si="41"/>
        <v>80</v>
      </c>
      <c r="AG36" s="5">
        <f t="shared" si="42"/>
        <v>0</v>
      </c>
      <c r="AH36" s="1">
        <f t="shared" si="43"/>
        <v>80</v>
      </c>
      <c r="AI36" s="1">
        <f t="shared" si="44"/>
        <v>0</v>
      </c>
      <c r="AJ36" s="9" t="e">
        <f t="shared" si="45"/>
        <v>#DIV/0!</v>
      </c>
      <c r="AK36" s="14" t="e">
        <f t="shared" si="46"/>
        <v>#DIV/0!</v>
      </c>
      <c r="AL36" s="10" t="e">
        <f t="shared" si="47"/>
        <v>#DIV/0!</v>
      </c>
      <c r="AM36" s="10" t="e">
        <f t="shared" si="48"/>
        <v>#DIV/0!</v>
      </c>
      <c r="AO36">
        <v>3</v>
      </c>
      <c r="AP36" s="129"/>
      <c r="AQ36" s="12">
        <f t="shared" si="59"/>
        <v>0.2</v>
      </c>
      <c r="AR36" s="5">
        <f t="shared" si="49"/>
        <v>24</v>
      </c>
      <c r="AS36" s="5">
        <f t="shared" si="50"/>
        <v>0</v>
      </c>
      <c r="AT36" s="1">
        <f t="shared" si="51"/>
        <v>24</v>
      </c>
      <c r="AU36" s="1">
        <f t="shared" si="52"/>
        <v>0</v>
      </c>
      <c r="AV36" s="9" t="e">
        <f t="shared" si="53"/>
        <v>#DIV/0!</v>
      </c>
      <c r="AW36" s="14" t="e">
        <f t="shared" si="54"/>
        <v>#DIV/0!</v>
      </c>
      <c r="AX36" s="13" t="e">
        <f t="shared" si="55"/>
        <v>#DIV/0!</v>
      </c>
      <c r="AY36" s="13">
        <f t="shared" si="56"/>
        <v>0</v>
      </c>
    </row>
    <row r="37" spans="1:51" x14ac:dyDescent="0.3">
      <c r="A37" t="s">
        <v>525</v>
      </c>
      <c r="B37">
        <v>2</v>
      </c>
      <c r="C37">
        <v>50</v>
      </c>
      <c r="D37">
        <v>0.2</v>
      </c>
      <c r="E37" t="s">
        <v>2</v>
      </c>
      <c r="F37" t="s">
        <v>3</v>
      </c>
      <c r="G37" s="39" t="e">
        <f t="shared" si="0"/>
        <v>#REF!</v>
      </c>
      <c r="H37" t="s">
        <v>3</v>
      </c>
      <c r="K37" t="s">
        <v>3</v>
      </c>
      <c r="L37" s="57" t="str">
        <f>IF(OR(H_no_hash!$F37="---",H_no_hash!$F37="infeas",H_no_hash!$F37="inf"),"---",(H_no_hash!$F37/M37)-1)</f>
        <v>---</v>
      </c>
      <c r="M37" s="20" t="e">
        <f>Model_dem!#REF!</f>
        <v>#REF!</v>
      </c>
      <c r="N37" t="e">
        <f>Model_dem!#REF!</f>
        <v>#REF!</v>
      </c>
      <c r="O37" s="23"/>
    </row>
    <row r="38" spans="1:51" x14ac:dyDescent="0.3">
      <c r="A38" t="s">
        <v>525</v>
      </c>
      <c r="B38">
        <v>3</v>
      </c>
      <c r="C38">
        <v>0</v>
      </c>
      <c r="D38">
        <v>0.05</v>
      </c>
      <c r="E38" t="s">
        <v>2</v>
      </c>
      <c r="F38" t="s">
        <v>3</v>
      </c>
      <c r="G38" s="39" t="e">
        <f t="shared" si="0"/>
        <v>#REF!</v>
      </c>
      <c r="H38" t="s">
        <v>3</v>
      </c>
      <c r="K38" t="s">
        <v>3</v>
      </c>
      <c r="L38" s="58" t="str">
        <f>IF(OR(H_no_hash!$F38="---",H_no_hash!$F38="infeas",H_no_hash!$F38="inf"),"---",(H_no_hash!$F38/M38)-1)</f>
        <v>---</v>
      </c>
      <c r="M38" s="20" t="e">
        <f>Model_dem!#REF!</f>
        <v>#REF!</v>
      </c>
      <c r="N38" t="e">
        <f>Model_dem!#REF!</f>
        <v>#REF!</v>
      </c>
      <c r="O38" s="23"/>
      <c r="Q38" s="36" t="s">
        <v>35</v>
      </c>
      <c r="R38" s="37" t="s">
        <v>36</v>
      </c>
      <c r="S38" s="37" t="s">
        <v>37</v>
      </c>
      <c r="T38" s="37" t="s">
        <v>38</v>
      </c>
      <c r="U38" s="37" t="s">
        <v>39</v>
      </c>
      <c r="V38" s="37" t="s">
        <v>40</v>
      </c>
      <c r="W38" s="37" t="s">
        <v>41</v>
      </c>
      <c r="X38" s="37" t="s">
        <v>42</v>
      </c>
      <c r="Y38" s="37" t="s">
        <v>43</v>
      </c>
      <c r="Z38" s="37" t="s">
        <v>44</v>
      </c>
      <c r="AA38" s="38" t="s">
        <v>45</v>
      </c>
      <c r="AE38" s="36" t="s">
        <v>35</v>
      </c>
      <c r="AF38" s="37" t="s">
        <v>36</v>
      </c>
      <c r="AG38" s="37" t="s">
        <v>37</v>
      </c>
      <c r="AH38" s="37" t="s">
        <v>38</v>
      </c>
      <c r="AI38" s="37" t="s">
        <v>39</v>
      </c>
      <c r="AJ38" s="37" t="s">
        <v>40</v>
      </c>
      <c r="AK38" s="37" t="s">
        <v>41</v>
      </c>
      <c r="AL38" s="37" t="s">
        <v>42</v>
      </c>
      <c r="AM38" s="37" t="s">
        <v>43</v>
      </c>
      <c r="AN38" s="37" t="s">
        <v>44</v>
      </c>
      <c r="AO38" s="38" t="s">
        <v>45</v>
      </c>
    </row>
    <row r="39" spans="1:51" x14ac:dyDescent="0.3">
      <c r="A39" t="s">
        <v>525</v>
      </c>
      <c r="B39">
        <v>3</v>
      </c>
      <c r="C39">
        <v>0</v>
      </c>
      <c r="D39">
        <v>0.1</v>
      </c>
      <c r="E39" t="s">
        <v>2</v>
      </c>
      <c r="F39" t="s">
        <v>3</v>
      </c>
      <c r="G39" s="39" t="e">
        <f t="shared" si="0"/>
        <v>#REF!</v>
      </c>
      <c r="H39" t="s">
        <v>3</v>
      </c>
      <c r="K39" t="s">
        <v>3</v>
      </c>
      <c r="L39" s="57" t="str">
        <f>IF(OR(H_no_hash!$F39="---",H_no_hash!$F39="infeas",H_no_hash!$F39="inf"),"---",(H_no_hash!$F39/M39)-1)</f>
        <v>---</v>
      </c>
      <c r="M39" s="20" t="e">
        <f>Model_dem!#REF!</f>
        <v>#REF!</v>
      </c>
      <c r="N39" t="e">
        <f>Model_dem!#REF!</f>
        <v>#REF!</v>
      </c>
      <c r="O39" s="23"/>
      <c r="Q39" s="65" t="s">
        <v>525</v>
      </c>
      <c r="R39" s="66">
        <v>0</v>
      </c>
      <c r="S39" s="66">
        <v>0</v>
      </c>
      <c r="T39" s="66">
        <v>0.05</v>
      </c>
      <c r="U39" s="66">
        <v>3038</v>
      </c>
      <c r="V39" s="66" t="s">
        <v>46</v>
      </c>
      <c r="W39" s="66">
        <v>79.703599999999994</v>
      </c>
      <c r="X39" s="66">
        <v>0</v>
      </c>
      <c r="Y39" s="66">
        <v>1</v>
      </c>
      <c r="Z39" s="66">
        <v>1830.76</v>
      </c>
      <c r="AA39" s="67">
        <v>0</v>
      </c>
      <c r="AE39" t="s">
        <v>519</v>
      </c>
      <c r="AF39">
        <v>1</v>
      </c>
      <c r="AG39">
        <v>5</v>
      </c>
      <c r="AH39">
        <v>0.05</v>
      </c>
      <c r="AI39">
        <v>50</v>
      </c>
      <c r="AJ39">
        <v>672</v>
      </c>
      <c r="AK39">
        <v>1.6129899999999999</v>
      </c>
      <c r="AL39">
        <v>0</v>
      </c>
      <c r="AM39">
        <v>364416</v>
      </c>
      <c r="AN39">
        <v>1800</v>
      </c>
      <c r="AO39">
        <v>69742</v>
      </c>
    </row>
    <row r="40" spans="1:51" x14ac:dyDescent="0.3">
      <c r="A40" t="s">
        <v>525</v>
      </c>
      <c r="B40">
        <v>3</v>
      </c>
      <c r="C40">
        <v>0</v>
      </c>
      <c r="D40">
        <v>0.15</v>
      </c>
      <c r="E40" t="s">
        <v>2</v>
      </c>
      <c r="F40" t="s">
        <v>3</v>
      </c>
      <c r="G40" s="39" t="e">
        <f t="shared" si="0"/>
        <v>#REF!</v>
      </c>
      <c r="H40" t="s">
        <v>3</v>
      </c>
      <c r="K40" t="s">
        <v>3</v>
      </c>
      <c r="L40" s="58" t="str">
        <f>IF(OR(H_no_hash!$F40="---",H_no_hash!$F40="infeas",H_no_hash!$F40="inf"),"---",(H_no_hash!$F40/M40)-1)</f>
        <v>---</v>
      </c>
      <c r="M40" s="20" t="e">
        <f>Model_dem!#REF!</f>
        <v>#REF!</v>
      </c>
      <c r="N40" t="e">
        <f>Model_dem!#REF!</f>
        <v>#REF!</v>
      </c>
      <c r="O40" s="23"/>
      <c r="Q40" s="68" t="s">
        <v>525</v>
      </c>
      <c r="R40" s="20">
        <v>0</v>
      </c>
      <c r="S40" s="20">
        <v>0</v>
      </c>
      <c r="T40" s="20">
        <v>0.1</v>
      </c>
      <c r="U40" s="20">
        <v>3038</v>
      </c>
      <c r="V40" s="20" t="s">
        <v>46</v>
      </c>
      <c r="W40" s="20">
        <v>73.706900000000005</v>
      </c>
      <c r="X40" s="20">
        <v>0</v>
      </c>
      <c r="Y40" s="20">
        <v>1</v>
      </c>
      <c r="Z40" s="20">
        <v>1824.37</v>
      </c>
      <c r="AA40" s="23">
        <v>0</v>
      </c>
      <c r="AE40" t="s">
        <v>519</v>
      </c>
      <c r="AF40">
        <v>1</v>
      </c>
      <c r="AG40">
        <v>5</v>
      </c>
      <c r="AH40">
        <v>0.1</v>
      </c>
      <c r="AI40">
        <v>50</v>
      </c>
      <c r="AJ40">
        <v>672</v>
      </c>
      <c r="AK40">
        <v>1.53996</v>
      </c>
      <c r="AL40">
        <v>1</v>
      </c>
      <c r="AM40">
        <v>639363</v>
      </c>
      <c r="AN40">
        <v>1800</v>
      </c>
      <c r="AO40">
        <v>76600</v>
      </c>
    </row>
    <row r="41" spans="1:51" x14ac:dyDescent="0.3">
      <c r="A41" t="s">
        <v>525</v>
      </c>
      <c r="B41">
        <v>3</v>
      </c>
      <c r="C41">
        <v>0</v>
      </c>
      <c r="D41">
        <v>0.2</v>
      </c>
      <c r="E41" t="s">
        <v>2</v>
      </c>
      <c r="F41" t="s">
        <v>3</v>
      </c>
      <c r="G41" s="39" t="e">
        <f t="shared" si="0"/>
        <v>#REF!</v>
      </c>
      <c r="H41" t="s">
        <v>3</v>
      </c>
      <c r="K41" t="s">
        <v>3</v>
      </c>
      <c r="L41" s="57" t="str">
        <f>IF(OR(H_no_hash!$F41="---",H_no_hash!$F41="infeas",H_no_hash!$F41="inf"),"---",(H_no_hash!$F41/M41)-1)</f>
        <v>---</v>
      </c>
      <c r="M41" s="20" t="e">
        <f>Model_dem!#REF!</f>
        <v>#REF!</v>
      </c>
      <c r="N41" t="e">
        <f>Model_dem!#REF!</f>
        <v>#REF!</v>
      </c>
      <c r="O41" s="23"/>
      <c r="Q41" s="65" t="s">
        <v>525</v>
      </c>
      <c r="R41" s="66">
        <v>0</v>
      </c>
      <c r="S41" s="66">
        <v>0</v>
      </c>
      <c r="T41" s="66">
        <v>0.15</v>
      </c>
      <c r="U41" s="66">
        <v>3038</v>
      </c>
      <c r="V41" s="66" t="s">
        <v>46</v>
      </c>
      <c r="W41" s="66">
        <v>72.623699999999999</v>
      </c>
      <c r="X41" s="66">
        <v>0</v>
      </c>
      <c r="Y41" s="66">
        <v>1</v>
      </c>
      <c r="Z41" s="66">
        <v>1824.66</v>
      </c>
      <c r="AA41" s="67">
        <v>0</v>
      </c>
      <c r="AE41" t="s">
        <v>519</v>
      </c>
      <c r="AF41">
        <v>1</v>
      </c>
      <c r="AG41">
        <v>5</v>
      </c>
      <c r="AH41">
        <v>0.15</v>
      </c>
      <c r="AI41">
        <v>50</v>
      </c>
      <c r="AJ41">
        <v>672</v>
      </c>
      <c r="AK41">
        <v>4.2611100000000004</v>
      </c>
      <c r="AL41">
        <v>9</v>
      </c>
      <c r="AM41">
        <v>615620</v>
      </c>
      <c r="AN41">
        <v>1800.01</v>
      </c>
      <c r="AO41">
        <v>77451</v>
      </c>
    </row>
    <row r="42" spans="1:51" x14ac:dyDescent="0.3">
      <c r="A42" t="s">
        <v>525</v>
      </c>
      <c r="B42">
        <v>3</v>
      </c>
      <c r="C42">
        <v>10</v>
      </c>
      <c r="D42">
        <v>0.05</v>
      </c>
      <c r="E42" t="s">
        <v>2</v>
      </c>
      <c r="F42" t="s">
        <v>3</v>
      </c>
      <c r="G42" s="39" t="e">
        <f t="shared" si="0"/>
        <v>#REF!</v>
      </c>
      <c r="H42" t="s">
        <v>3</v>
      </c>
      <c r="K42" t="s">
        <v>3</v>
      </c>
      <c r="L42" s="58" t="str">
        <f>IF(OR(H_no_hash!$F42="---",H_no_hash!$F42="infeas",H_no_hash!$F42="inf"),"---",(H_no_hash!$F42/M42)-1)</f>
        <v>---</v>
      </c>
      <c r="M42" s="20" t="e">
        <f>Model_dem!#REF!</f>
        <v>#REF!</v>
      </c>
      <c r="N42" t="e">
        <f>Model_dem!#REF!</f>
        <v>#REF!</v>
      </c>
      <c r="O42" s="23"/>
      <c r="Q42" s="68" t="s">
        <v>525</v>
      </c>
      <c r="R42" s="20">
        <v>0</v>
      </c>
      <c r="S42" s="20">
        <v>0</v>
      </c>
      <c r="T42" s="20">
        <v>0.2</v>
      </c>
      <c r="U42" s="20">
        <v>3038</v>
      </c>
      <c r="V42" s="20" t="s">
        <v>46</v>
      </c>
      <c r="W42" s="20">
        <v>73.584000000000003</v>
      </c>
      <c r="X42" s="20">
        <v>0</v>
      </c>
      <c r="Y42" s="20">
        <v>1</v>
      </c>
      <c r="Z42" s="20">
        <v>1824.83</v>
      </c>
      <c r="AA42" s="23">
        <v>0</v>
      </c>
      <c r="AE42" t="s">
        <v>519</v>
      </c>
      <c r="AF42">
        <v>1</v>
      </c>
      <c r="AG42">
        <v>5</v>
      </c>
      <c r="AH42">
        <v>0.2</v>
      </c>
      <c r="AI42">
        <v>50</v>
      </c>
      <c r="AJ42">
        <v>675</v>
      </c>
      <c r="AK42">
        <v>1.3233600000000001</v>
      </c>
      <c r="AL42">
        <v>0</v>
      </c>
      <c r="AM42">
        <v>567121</v>
      </c>
      <c r="AN42">
        <v>1800</v>
      </c>
      <c r="AO42">
        <v>78332</v>
      </c>
    </row>
    <row r="43" spans="1:51" x14ac:dyDescent="0.3">
      <c r="A43" t="s">
        <v>525</v>
      </c>
      <c r="B43">
        <v>3</v>
      </c>
      <c r="C43">
        <v>10</v>
      </c>
      <c r="D43">
        <v>0.1</v>
      </c>
      <c r="E43" t="s">
        <v>2</v>
      </c>
      <c r="F43" t="s">
        <v>3</v>
      </c>
      <c r="G43" s="39" t="e">
        <f t="shared" si="0"/>
        <v>#REF!</v>
      </c>
      <c r="H43" t="s">
        <v>3</v>
      </c>
      <c r="K43" t="s">
        <v>3</v>
      </c>
      <c r="L43" s="57" t="str">
        <f>IF(OR(H_no_hash!$F43="---",H_no_hash!$F43="infeas",H_no_hash!$F43="inf"),"---",(H_no_hash!$F43/M43)-1)</f>
        <v>---</v>
      </c>
      <c r="M43" s="20" t="e">
        <f>Model_dem!#REF!</f>
        <v>#REF!</v>
      </c>
      <c r="N43" t="e">
        <f>Model_dem!#REF!</f>
        <v>#REF!</v>
      </c>
      <c r="O43" s="23"/>
      <c r="Q43" s="65" t="s">
        <v>525</v>
      </c>
      <c r="R43" s="66">
        <v>3</v>
      </c>
      <c r="S43" s="66">
        <v>0</v>
      </c>
      <c r="T43" s="66">
        <v>0.05</v>
      </c>
      <c r="U43" s="66">
        <v>3038</v>
      </c>
      <c r="V43" s="66" t="s">
        <v>46</v>
      </c>
      <c r="W43" s="66">
        <v>86.183499999999995</v>
      </c>
      <c r="X43" s="66">
        <v>0</v>
      </c>
      <c r="Y43" s="66">
        <v>1</v>
      </c>
      <c r="Z43" s="66">
        <v>1832.76</v>
      </c>
      <c r="AA43" s="67">
        <v>0</v>
      </c>
      <c r="AE43" t="s">
        <v>519</v>
      </c>
      <c r="AF43">
        <v>1</v>
      </c>
      <c r="AG43">
        <v>10</v>
      </c>
      <c r="AH43">
        <v>0.05</v>
      </c>
      <c r="AI43">
        <v>50</v>
      </c>
      <c r="AJ43">
        <v>672</v>
      </c>
      <c r="AK43">
        <v>2.2048899999999998</v>
      </c>
      <c r="AL43">
        <v>4</v>
      </c>
      <c r="AM43">
        <v>407000</v>
      </c>
      <c r="AN43">
        <v>1800</v>
      </c>
      <c r="AO43">
        <v>74574</v>
      </c>
    </row>
    <row r="44" spans="1:51" x14ac:dyDescent="0.3">
      <c r="A44" t="s">
        <v>525</v>
      </c>
      <c r="B44">
        <v>3</v>
      </c>
      <c r="C44">
        <v>10</v>
      </c>
      <c r="D44">
        <v>0.15</v>
      </c>
      <c r="E44" t="s">
        <v>2</v>
      </c>
      <c r="F44" t="s">
        <v>3</v>
      </c>
      <c r="G44" s="39" t="e">
        <f t="shared" si="0"/>
        <v>#REF!</v>
      </c>
      <c r="H44" t="s">
        <v>3</v>
      </c>
      <c r="K44" t="s">
        <v>3</v>
      </c>
      <c r="L44" s="58" t="str">
        <f>IF(OR(H_no_hash!$F44="---",H_no_hash!$F44="infeas",H_no_hash!$F44="inf"),"---",(H_no_hash!$F44/M44)-1)</f>
        <v>---</v>
      </c>
      <c r="M44" s="20" t="e">
        <f>Model_dem!#REF!</f>
        <v>#REF!</v>
      </c>
      <c r="N44" t="e">
        <f>Model_dem!#REF!</f>
        <v>#REF!</v>
      </c>
      <c r="O44" s="23"/>
      <c r="Q44" s="68" t="s">
        <v>525</v>
      </c>
      <c r="R44" s="20">
        <v>3</v>
      </c>
      <c r="S44" s="20">
        <v>0</v>
      </c>
      <c r="T44" s="20">
        <v>0.1</v>
      </c>
      <c r="U44" s="20">
        <v>3038</v>
      </c>
      <c r="V44" s="20" t="s">
        <v>46</v>
      </c>
      <c r="W44" s="20">
        <v>86.501099999999994</v>
      </c>
      <c r="X44" s="20">
        <v>0</v>
      </c>
      <c r="Y44" s="20">
        <v>1</v>
      </c>
      <c r="Z44" s="20">
        <v>1834.42</v>
      </c>
      <c r="AA44" s="23">
        <v>0</v>
      </c>
      <c r="AE44" t="s">
        <v>519</v>
      </c>
      <c r="AF44">
        <v>1</v>
      </c>
      <c r="AG44">
        <v>10</v>
      </c>
      <c r="AH44">
        <v>0.1</v>
      </c>
      <c r="AI44">
        <v>50</v>
      </c>
      <c r="AJ44">
        <v>672</v>
      </c>
      <c r="AK44">
        <v>1.77965</v>
      </c>
      <c r="AL44">
        <v>2</v>
      </c>
      <c r="AM44">
        <v>475658</v>
      </c>
      <c r="AN44">
        <v>1800</v>
      </c>
      <c r="AO44">
        <v>75611</v>
      </c>
    </row>
    <row r="45" spans="1:51" x14ac:dyDescent="0.3">
      <c r="A45" t="s">
        <v>525</v>
      </c>
      <c r="B45">
        <v>3</v>
      </c>
      <c r="C45">
        <v>10</v>
      </c>
      <c r="D45">
        <v>0.2</v>
      </c>
      <c r="E45" t="s">
        <v>2</v>
      </c>
      <c r="F45" t="s">
        <v>3</v>
      </c>
      <c r="G45" s="39" t="e">
        <f t="shared" si="0"/>
        <v>#REF!</v>
      </c>
      <c r="H45" t="s">
        <v>3</v>
      </c>
      <c r="K45" t="s">
        <v>3</v>
      </c>
      <c r="L45" s="57" t="str">
        <f>IF(OR(H_no_hash!$F45="---",H_no_hash!$F45="infeas",H_no_hash!$F45="inf"),"---",(H_no_hash!$F45/M45)-1)</f>
        <v>---</v>
      </c>
      <c r="M45" s="20" t="e">
        <f>Model_dem!#REF!</f>
        <v>#REF!</v>
      </c>
      <c r="N45" t="e">
        <f>Model_dem!#REF!</f>
        <v>#REF!</v>
      </c>
      <c r="O45" s="23"/>
      <c r="Q45" s="65" t="s">
        <v>525</v>
      </c>
      <c r="R45" s="66">
        <v>3</v>
      </c>
      <c r="S45" s="66">
        <v>0</v>
      </c>
      <c r="T45" s="66">
        <v>0.15</v>
      </c>
      <c r="U45" s="66">
        <v>3038</v>
      </c>
      <c r="V45" s="66" t="s">
        <v>46</v>
      </c>
      <c r="W45" s="66">
        <v>86.188999999999993</v>
      </c>
      <c r="X45" s="66">
        <v>0</v>
      </c>
      <c r="Y45" s="66">
        <v>1</v>
      </c>
      <c r="Z45" s="66">
        <v>1833.19</v>
      </c>
      <c r="AA45" s="67">
        <v>0</v>
      </c>
      <c r="AE45" t="s">
        <v>519</v>
      </c>
      <c r="AF45">
        <v>1</v>
      </c>
      <c r="AG45">
        <v>10</v>
      </c>
      <c r="AH45">
        <v>0.15</v>
      </c>
      <c r="AI45">
        <v>50</v>
      </c>
      <c r="AJ45">
        <v>672</v>
      </c>
      <c r="AK45">
        <v>1.42581</v>
      </c>
      <c r="AL45">
        <v>0</v>
      </c>
      <c r="AM45">
        <v>472691</v>
      </c>
      <c r="AN45">
        <v>1800</v>
      </c>
      <c r="AO45">
        <v>69899</v>
      </c>
    </row>
    <row r="46" spans="1:51" x14ac:dyDescent="0.3">
      <c r="A46" t="s">
        <v>525</v>
      </c>
      <c r="B46">
        <v>3</v>
      </c>
      <c r="C46">
        <v>25</v>
      </c>
      <c r="D46">
        <v>0.05</v>
      </c>
      <c r="E46" t="s">
        <v>2</v>
      </c>
      <c r="F46" t="s">
        <v>3</v>
      </c>
      <c r="G46" s="39" t="e">
        <f t="shared" si="0"/>
        <v>#REF!</v>
      </c>
      <c r="H46" t="s">
        <v>3</v>
      </c>
      <c r="K46" t="s">
        <v>3</v>
      </c>
      <c r="L46" s="58" t="str">
        <f>IF(OR(H_no_hash!$F46="---",H_no_hash!$F46="infeas",H_no_hash!$F46="inf"),"---",(H_no_hash!$F46/M46)-1)</f>
        <v>---</v>
      </c>
      <c r="M46" s="20" t="e">
        <f>Model_dem!#REF!</f>
        <v>#REF!</v>
      </c>
      <c r="N46" t="e">
        <f>Model_dem!#REF!</f>
        <v>#REF!</v>
      </c>
      <c r="O46" s="23"/>
      <c r="Q46" s="68" t="s">
        <v>525</v>
      </c>
      <c r="R46" s="20">
        <v>3</v>
      </c>
      <c r="S46" s="20">
        <v>0</v>
      </c>
      <c r="T46" s="20">
        <v>0.2</v>
      </c>
      <c r="U46" s="20">
        <v>3038</v>
      </c>
      <c r="V46" s="20" t="s">
        <v>46</v>
      </c>
      <c r="W46" s="20">
        <v>89.048400000000001</v>
      </c>
      <c r="X46" s="20">
        <v>0</v>
      </c>
      <c r="Y46" s="20">
        <v>1</v>
      </c>
      <c r="Z46" s="20">
        <v>1850.62</v>
      </c>
      <c r="AA46" s="23">
        <v>0</v>
      </c>
      <c r="AE46" t="s">
        <v>519</v>
      </c>
      <c r="AF46">
        <v>1</v>
      </c>
      <c r="AG46">
        <v>10</v>
      </c>
      <c r="AH46">
        <v>0.2</v>
      </c>
      <c r="AI46">
        <v>50</v>
      </c>
      <c r="AJ46">
        <v>675</v>
      </c>
      <c r="AK46">
        <v>1.52311</v>
      </c>
      <c r="AL46">
        <v>0</v>
      </c>
      <c r="AM46">
        <v>473745</v>
      </c>
      <c r="AN46">
        <v>1800</v>
      </c>
      <c r="AO46">
        <v>66184</v>
      </c>
    </row>
    <row r="47" spans="1:51" x14ac:dyDescent="0.3">
      <c r="A47" t="s">
        <v>525</v>
      </c>
      <c r="B47">
        <v>3</v>
      </c>
      <c r="C47">
        <v>25</v>
      </c>
      <c r="D47">
        <v>0.1</v>
      </c>
      <c r="E47" t="s">
        <v>2</v>
      </c>
      <c r="F47" t="s">
        <v>3</v>
      </c>
      <c r="G47" s="39" t="e">
        <f t="shared" si="0"/>
        <v>#REF!</v>
      </c>
      <c r="H47" t="s">
        <v>3</v>
      </c>
      <c r="K47" t="s">
        <v>3</v>
      </c>
      <c r="L47" s="57" t="str">
        <f>IF(OR(H_no_hash!$F47="---",H_no_hash!$F47="infeas",H_no_hash!$F47="inf"),"---",(H_no_hash!$F47/M47)-1)</f>
        <v>---</v>
      </c>
      <c r="M47" s="20" t="e">
        <f>Model_dem!#REF!</f>
        <v>#REF!</v>
      </c>
      <c r="N47" t="e">
        <f>Model_dem!#REF!</f>
        <v>#REF!</v>
      </c>
      <c r="O47" s="23"/>
      <c r="Q47" s="65" t="s">
        <v>525</v>
      </c>
      <c r="R47" s="66">
        <v>3</v>
      </c>
      <c r="S47" s="66">
        <v>10</v>
      </c>
      <c r="T47" s="66">
        <v>0.05</v>
      </c>
      <c r="U47" s="66">
        <v>3038</v>
      </c>
      <c r="V47" s="66" t="s">
        <v>46</v>
      </c>
      <c r="W47" s="66">
        <v>88.228800000000007</v>
      </c>
      <c r="X47" s="66">
        <v>0</v>
      </c>
      <c r="Y47" s="66">
        <v>1</v>
      </c>
      <c r="Z47" s="66">
        <v>1856.85</v>
      </c>
      <c r="AA47" s="67">
        <v>0</v>
      </c>
      <c r="AE47" t="s">
        <v>519</v>
      </c>
      <c r="AF47">
        <v>1</v>
      </c>
      <c r="AG47">
        <v>25</v>
      </c>
      <c r="AH47">
        <v>0.05</v>
      </c>
      <c r="AI47">
        <v>50</v>
      </c>
      <c r="AJ47">
        <v>672</v>
      </c>
      <c r="AK47">
        <v>1.1954499999999999</v>
      </c>
      <c r="AL47">
        <v>0</v>
      </c>
      <c r="AM47">
        <v>344211</v>
      </c>
      <c r="AN47">
        <v>1800.01</v>
      </c>
      <c r="AO47">
        <v>60966</v>
      </c>
    </row>
    <row r="48" spans="1:51" x14ac:dyDescent="0.3">
      <c r="A48" t="s">
        <v>525</v>
      </c>
      <c r="B48">
        <v>3</v>
      </c>
      <c r="C48">
        <v>25</v>
      </c>
      <c r="D48">
        <v>0.15</v>
      </c>
      <c r="E48" t="s">
        <v>2</v>
      </c>
      <c r="F48" t="s">
        <v>3</v>
      </c>
      <c r="G48" s="39" t="e">
        <f t="shared" si="0"/>
        <v>#REF!</v>
      </c>
      <c r="H48" t="s">
        <v>3</v>
      </c>
      <c r="K48" t="s">
        <v>3</v>
      </c>
      <c r="L48" s="58" t="str">
        <f>IF(OR(H_no_hash!$F48="---",H_no_hash!$F48="infeas",H_no_hash!$F48="inf"),"---",(H_no_hash!$F48/M48)-1)</f>
        <v>---</v>
      </c>
      <c r="M48" s="20" t="e">
        <f>Model_dem!#REF!</f>
        <v>#REF!</v>
      </c>
      <c r="N48" t="e">
        <f>Model_dem!#REF!</f>
        <v>#REF!</v>
      </c>
      <c r="O48" s="23"/>
      <c r="Q48" s="68" t="s">
        <v>525</v>
      </c>
      <c r="R48" s="20">
        <v>3</v>
      </c>
      <c r="S48" s="20">
        <v>10</v>
      </c>
      <c r="T48" s="20">
        <v>0.1</v>
      </c>
      <c r="U48" s="20">
        <v>3038</v>
      </c>
      <c r="V48" s="20" t="s">
        <v>46</v>
      </c>
      <c r="W48" s="20">
        <v>88.473500000000001</v>
      </c>
      <c r="X48" s="20">
        <v>0</v>
      </c>
      <c r="Y48" s="20">
        <v>1</v>
      </c>
      <c r="Z48" s="20">
        <v>1841.64</v>
      </c>
      <c r="AA48" s="23">
        <v>0</v>
      </c>
      <c r="AE48" t="s">
        <v>519</v>
      </c>
      <c r="AF48">
        <v>1</v>
      </c>
      <c r="AG48">
        <v>25</v>
      </c>
      <c r="AH48">
        <v>0.1</v>
      </c>
      <c r="AI48">
        <v>50</v>
      </c>
      <c r="AJ48">
        <v>675</v>
      </c>
      <c r="AK48">
        <v>2.3898199999999998</v>
      </c>
      <c r="AL48">
        <v>0</v>
      </c>
      <c r="AM48">
        <v>290273</v>
      </c>
      <c r="AN48">
        <v>1800</v>
      </c>
      <c r="AO48">
        <v>58390</v>
      </c>
    </row>
    <row r="49" spans="1:41" x14ac:dyDescent="0.3">
      <c r="A49" t="s">
        <v>525</v>
      </c>
      <c r="B49">
        <v>3</v>
      </c>
      <c r="C49">
        <v>25</v>
      </c>
      <c r="D49">
        <v>0.2</v>
      </c>
      <c r="E49" t="s">
        <v>2</v>
      </c>
      <c r="F49" t="s">
        <v>3</v>
      </c>
      <c r="G49" s="39" t="e">
        <f t="shared" si="0"/>
        <v>#REF!</v>
      </c>
      <c r="H49" t="s">
        <v>3</v>
      </c>
      <c r="K49" t="s">
        <v>3</v>
      </c>
      <c r="L49" s="57" t="str">
        <f>IF(OR(H_no_hash!$F49="---",H_no_hash!$F49="infeas",H_no_hash!$F49="inf"),"---",(H_no_hash!$F49/M49)-1)</f>
        <v>---</v>
      </c>
      <c r="M49" s="20" t="e">
        <f>Model_dem!#REF!</f>
        <v>#REF!</v>
      </c>
      <c r="N49" t="e">
        <f>Model_dem!#REF!</f>
        <v>#REF!</v>
      </c>
      <c r="O49" s="23"/>
      <c r="Q49" s="65" t="s">
        <v>525</v>
      </c>
      <c r="R49" s="66">
        <v>3</v>
      </c>
      <c r="S49" s="66">
        <v>10</v>
      </c>
      <c r="T49" s="66">
        <v>0.15</v>
      </c>
      <c r="U49" s="66">
        <v>3038</v>
      </c>
      <c r="V49" s="66" t="s">
        <v>46</v>
      </c>
      <c r="W49" s="66">
        <v>89.185900000000004</v>
      </c>
      <c r="X49" s="66">
        <v>0</v>
      </c>
      <c r="Y49" s="66">
        <v>1</v>
      </c>
      <c r="Z49" s="66">
        <v>1850.67</v>
      </c>
      <c r="AA49" s="67">
        <v>0</v>
      </c>
      <c r="AE49" t="s">
        <v>519</v>
      </c>
      <c r="AF49">
        <v>1</v>
      </c>
      <c r="AG49">
        <v>25</v>
      </c>
      <c r="AH49">
        <v>0.15</v>
      </c>
      <c r="AI49">
        <v>50</v>
      </c>
      <c r="AJ49">
        <v>675</v>
      </c>
      <c r="AK49">
        <v>5.0296000000000003</v>
      </c>
      <c r="AL49">
        <v>0</v>
      </c>
      <c r="AM49">
        <v>75396</v>
      </c>
      <c r="AN49">
        <v>1800.1</v>
      </c>
      <c r="AO49">
        <v>40645</v>
      </c>
    </row>
    <row r="50" spans="1:41" x14ac:dyDescent="0.3">
      <c r="A50" t="s">
        <v>525</v>
      </c>
      <c r="B50">
        <v>3</v>
      </c>
      <c r="C50">
        <v>50</v>
      </c>
      <c r="D50">
        <v>0.05</v>
      </c>
      <c r="E50" t="s">
        <v>2</v>
      </c>
      <c r="F50" t="s">
        <v>3</v>
      </c>
      <c r="G50" s="39" t="e">
        <f t="shared" si="0"/>
        <v>#REF!</v>
      </c>
      <c r="H50" t="s">
        <v>3</v>
      </c>
      <c r="K50" t="s">
        <v>3</v>
      </c>
      <c r="L50" s="58" t="str">
        <f>IF(OR(H_no_hash!$F50="---",H_no_hash!$F50="infeas",H_no_hash!$F50="inf"),"---",(H_no_hash!$F50/M50)-1)</f>
        <v>---</v>
      </c>
      <c r="M50" s="20" t="e">
        <f>Model_dem!#REF!</f>
        <v>#REF!</v>
      </c>
      <c r="N50" t="e">
        <f>Model_dem!#REF!</f>
        <v>#REF!</v>
      </c>
      <c r="O50" s="23"/>
      <c r="Q50" s="68" t="s">
        <v>525</v>
      </c>
      <c r="R50" s="20">
        <v>3</v>
      </c>
      <c r="S50" s="20">
        <v>10</v>
      </c>
      <c r="T50" s="20">
        <v>0.2</v>
      </c>
      <c r="U50" s="20">
        <v>3038</v>
      </c>
      <c r="V50" s="20" t="s">
        <v>46</v>
      </c>
      <c r="W50" s="20">
        <v>85.455600000000004</v>
      </c>
      <c r="X50" s="20">
        <v>0</v>
      </c>
      <c r="Y50" s="20">
        <v>1</v>
      </c>
      <c r="Z50" s="20">
        <v>1830.1</v>
      </c>
      <c r="AA50" s="23">
        <v>0</v>
      </c>
      <c r="AE50" t="s">
        <v>519</v>
      </c>
      <c r="AF50">
        <v>1</v>
      </c>
      <c r="AG50">
        <v>25</v>
      </c>
      <c r="AH50">
        <v>0.2</v>
      </c>
      <c r="AI50">
        <v>50</v>
      </c>
      <c r="AJ50">
        <v>703</v>
      </c>
      <c r="AK50">
        <v>2.2114799999999999</v>
      </c>
      <c r="AL50">
        <v>0</v>
      </c>
      <c r="AM50">
        <v>3986</v>
      </c>
      <c r="AN50">
        <v>1800.01</v>
      </c>
      <c r="AO50">
        <v>10954</v>
      </c>
    </row>
    <row r="51" spans="1:41" x14ac:dyDescent="0.3">
      <c r="A51" t="s">
        <v>525</v>
      </c>
      <c r="B51">
        <v>3</v>
      </c>
      <c r="C51">
        <v>50</v>
      </c>
      <c r="D51">
        <v>0.1</v>
      </c>
      <c r="E51" t="s">
        <v>2</v>
      </c>
      <c r="F51" t="s">
        <v>3</v>
      </c>
      <c r="G51" s="39" t="e">
        <f t="shared" si="0"/>
        <v>#REF!</v>
      </c>
      <c r="H51" t="s">
        <v>3</v>
      </c>
      <c r="K51" t="s">
        <v>3</v>
      </c>
      <c r="L51" s="57" t="str">
        <f>IF(OR(H_no_hash!$F51="---",H_no_hash!$F51="infeas",H_no_hash!$F51="inf"),"---",(H_no_hash!$F51/M51)-1)</f>
        <v>---</v>
      </c>
      <c r="M51" s="20" t="e">
        <f>Model_dem!#REF!</f>
        <v>#REF!</v>
      </c>
      <c r="N51" t="e">
        <f>Model_dem!#REF!</f>
        <v>#REF!</v>
      </c>
      <c r="O51" s="23"/>
      <c r="Q51" s="65" t="s">
        <v>525</v>
      </c>
      <c r="R51" s="66">
        <v>3</v>
      </c>
      <c r="S51" s="66">
        <v>25</v>
      </c>
      <c r="T51" s="66">
        <v>0.05</v>
      </c>
      <c r="U51" s="66">
        <v>3038</v>
      </c>
      <c r="V51" s="66" t="s">
        <v>46</v>
      </c>
      <c r="W51" s="66">
        <v>86.7209</v>
      </c>
      <c r="X51" s="66">
        <v>0</v>
      </c>
      <c r="Y51" s="66">
        <v>1</v>
      </c>
      <c r="Z51" s="66">
        <v>1834.36</v>
      </c>
      <c r="AA51" s="67">
        <v>0</v>
      </c>
      <c r="AE51" t="s">
        <v>519</v>
      </c>
      <c r="AF51">
        <v>1</v>
      </c>
      <c r="AG51">
        <v>50</v>
      </c>
      <c r="AH51">
        <v>0.05</v>
      </c>
      <c r="AI51">
        <v>50</v>
      </c>
      <c r="AJ51">
        <v>675</v>
      </c>
      <c r="AK51">
        <v>2.28234</v>
      </c>
      <c r="AL51">
        <v>0</v>
      </c>
      <c r="AM51">
        <v>263239</v>
      </c>
      <c r="AN51">
        <v>1800</v>
      </c>
      <c r="AO51">
        <v>51625</v>
      </c>
    </row>
    <row r="52" spans="1:41" x14ac:dyDescent="0.3">
      <c r="A52" t="s">
        <v>525</v>
      </c>
      <c r="B52">
        <v>3</v>
      </c>
      <c r="C52">
        <v>50</v>
      </c>
      <c r="D52">
        <v>0.15</v>
      </c>
      <c r="E52" t="s">
        <v>2</v>
      </c>
      <c r="F52" t="s">
        <v>3</v>
      </c>
      <c r="G52" s="39" t="e">
        <f t="shared" si="0"/>
        <v>#REF!</v>
      </c>
      <c r="H52" t="s">
        <v>3</v>
      </c>
      <c r="K52" t="s">
        <v>3</v>
      </c>
      <c r="L52" s="58" t="str">
        <f>IF(OR(H_no_hash!$F52="---",H_no_hash!$F52="infeas",H_no_hash!$F52="inf"),"---",(H_no_hash!$F52/M52)-1)</f>
        <v>---</v>
      </c>
      <c r="M52" s="20" t="e">
        <f>Model_dem!#REF!</f>
        <v>#REF!</v>
      </c>
      <c r="N52" t="e">
        <f>Model_dem!#REF!</f>
        <v>#REF!</v>
      </c>
      <c r="O52" s="23"/>
      <c r="Q52" s="68" t="s">
        <v>525</v>
      </c>
      <c r="R52" s="20">
        <v>3</v>
      </c>
      <c r="S52" s="20">
        <v>25</v>
      </c>
      <c r="T52" s="20">
        <v>0.1</v>
      </c>
      <c r="U52" s="20">
        <v>3038</v>
      </c>
      <c r="V52" s="20" t="s">
        <v>46</v>
      </c>
      <c r="W52" s="20">
        <v>84.582999999999998</v>
      </c>
      <c r="X52" s="20">
        <v>0</v>
      </c>
      <c r="Y52" s="20">
        <v>1</v>
      </c>
      <c r="Z52" s="20">
        <v>1817.24</v>
      </c>
      <c r="AA52" s="23">
        <v>0</v>
      </c>
      <c r="AE52" t="s">
        <v>519</v>
      </c>
      <c r="AF52">
        <v>1</v>
      </c>
      <c r="AG52">
        <v>50</v>
      </c>
      <c r="AH52">
        <v>0.1</v>
      </c>
      <c r="AI52">
        <v>50</v>
      </c>
      <c r="AJ52">
        <v>675</v>
      </c>
      <c r="AK52">
        <v>4.2749800000000002</v>
      </c>
      <c r="AL52">
        <v>0</v>
      </c>
      <c r="AM52">
        <v>153281</v>
      </c>
      <c r="AN52">
        <v>1800</v>
      </c>
      <c r="AO52">
        <v>45434</v>
      </c>
    </row>
    <row r="53" spans="1:41" x14ac:dyDescent="0.3">
      <c r="A53" t="s">
        <v>525</v>
      </c>
      <c r="B53">
        <v>3</v>
      </c>
      <c r="C53">
        <v>50</v>
      </c>
      <c r="D53">
        <v>0.2</v>
      </c>
      <c r="E53" t="s">
        <v>2</v>
      </c>
      <c r="F53" t="s">
        <v>3</v>
      </c>
      <c r="G53" s="39" t="e">
        <f t="shared" si="0"/>
        <v>#REF!</v>
      </c>
      <c r="H53" t="s">
        <v>3</v>
      </c>
      <c r="K53" t="s">
        <v>3</v>
      </c>
      <c r="L53" s="57" t="str">
        <f>IF(OR(H_no_hash!$F53="---",H_no_hash!$F53="infeas",H_no_hash!$F53="inf"),"---",(H_no_hash!$F53/M53)-1)</f>
        <v>---</v>
      </c>
      <c r="M53" s="20" t="e">
        <f>Model_dem!#REF!</f>
        <v>#REF!</v>
      </c>
      <c r="N53" t="e">
        <f>Model_dem!#REF!</f>
        <v>#REF!</v>
      </c>
      <c r="O53" s="23"/>
      <c r="Q53" s="65" t="s">
        <v>525</v>
      </c>
      <c r="R53" s="66">
        <v>3</v>
      </c>
      <c r="S53" s="66">
        <v>25</v>
      </c>
      <c r="T53" s="66">
        <v>0.15</v>
      </c>
      <c r="U53" s="66">
        <v>3038</v>
      </c>
      <c r="V53" s="66" t="s">
        <v>46</v>
      </c>
      <c r="W53" s="66">
        <v>83.787000000000006</v>
      </c>
      <c r="X53" s="66">
        <v>0</v>
      </c>
      <c r="Y53" s="66">
        <v>1</v>
      </c>
      <c r="Z53" s="66">
        <v>1819.52</v>
      </c>
      <c r="AA53" s="67">
        <v>0</v>
      </c>
      <c r="AE53" t="s">
        <v>519</v>
      </c>
      <c r="AF53">
        <v>1</v>
      </c>
      <c r="AG53">
        <v>50</v>
      </c>
      <c r="AH53">
        <v>0.15</v>
      </c>
      <c r="AI53">
        <v>50</v>
      </c>
      <c r="AJ53" t="s">
        <v>46</v>
      </c>
      <c r="AK53">
        <v>60.009</v>
      </c>
      <c r="AL53">
        <v>0</v>
      </c>
      <c r="AM53">
        <v>1</v>
      </c>
      <c r="AN53">
        <v>1802.08</v>
      </c>
      <c r="AO53">
        <v>29</v>
      </c>
    </row>
    <row r="54" spans="1:41" x14ac:dyDescent="0.3">
      <c r="A54" t="s">
        <v>531</v>
      </c>
      <c r="B54">
        <v>0</v>
      </c>
      <c r="C54">
        <v>0</v>
      </c>
      <c r="D54">
        <v>0.05</v>
      </c>
      <c r="E54" t="s">
        <v>2</v>
      </c>
      <c r="F54" t="s">
        <v>3</v>
      </c>
      <c r="G54" s="39" t="e">
        <f t="shared" si="0"/>
        <v>#REF!</v>
      </c>
      <c r="H54" t="s">
        <v>3</v>
      </c>
      <c r="K54" t="s">
        <v>3</v>
      </c>
      <c r="L54" s="58" t="str">
        <f>IF(OR(H_no_hash!$F54="---",H_no_hash!$F54="infeas",H_no_hash!$F54="inf"),"---",(H_no_hash!$F54/M54)-1)</f>
        <v>---</v>
      </c>
      <c r="M54" s="20" t="e">
        <f>Model_dem!#REF!</f>
        <v>#REF!</v>
      </c>
      <c r="N54" t="e">
        <f>Model_dem!#REF!</f>
        <v>#REF!</v>
      </c>
      <c r="O54" s="23"/>
      <c r="Q54" s="68" t="s">
        <v>525</v>
      </c>
      <c r="R54" s="20">
        <v>3</v>
      </c>
      <c r="S54" s="20">
        <v>25</v>
      </c>
      <c r="T54" s="20">
        <v>0.2</v>
      </c>
      <c r="U54" s="20">
        <v>3038</v>
      </c>
      <c r="V54" s="20" t="s">
        <v>46</v>
      </c>
      <c r="W54" s="20">
        <v>83.936599999999999</v>
      </c>
      <c r="X54" s="20">
        <v>0</v>
      </c>
      <c r="Y54" s="20">
        <v>1</v>
      </c>
      <c r="Z54" s="20">
        <v>1818.95</v>
      </c>
      <c r="AA54" s="23">
        <v>0</v>
      </c>
      <c r="AE54" t="s">
        <v>519</v>
      </c>
      <c r="AF54">
        <v>1</v>
      </c>
      <c r="AG54">
        <v>50</v>
      </c>
      <c r="AH54">
        <v>0.2</v>
      </c>
      <c r="AI54">
        <v>50</v>
      </c>
      <c r="AJ54" t="s">
        <v>46</v>
      </c>
      <c r="AK54">
        <v>60.021900000000002</v>
      </c>
      <c r="AL54">
        <v>0</v>
      </c>
      <c r="AM54">
        <v>1</v>
      </c>
      <c r="AN54">
        <v>1801.89</v>
      </c>
      <c r="AO54">
        <v>29</v>
      </c>
    </row>
    <row r="55" spans="1:41" x14ac:dyDescent="0.3">
      <c r="A55" t="s">
        <v>531</v>
      </c>
      <c r="B55">
        <v>0</v>
      </c>
      <c r="C55">
        <v>0</v>
      </c>
      <c r="D55">
        <v>0.1</v>
      </c>
      <c r="E55" t="s">
        <v>2</v>
      </c>
      <c r="F55" t="s">
        <v>3</v>
      </c>
      <c r="G55" s="39" t="e">
        <f t="shared" si="0"/>
        <v>#REF!</v>
      </c>
      <c r="H55" t="s">
        <v>3</v>
      </c>
      <c r="K55" t="s">
        <v>3</v>
      </c>
      <c r="L55" s="57" t="str">
        <f>IF(OR(H_no_hash!$F55="---",H_no_hash!$F55="infeas",H_no_hash!$F55="inf"),"---",(H_no_hash!$F55/M55)-1)</f>
        <v>---</v>
      </c>
      <c r="M55" s="20" t="e">
        <f>Model_dem!#REF!</f>
        <v>#REF!</v>
      </c>
      <c r="N55" t="e">
        <f>Model_dem!#REF!</f>
        <v>#REF!</v>
      </c>
      <c r="O55" s="23"/>
      <c r="Q55" s="65" t="s">
        <v>525</v>
      </c>
      <c r="R55" s="66">
        <v>3</v>
      </c>
      <c r="S55" s="66">
        <v>50</v>
      </c>
      <c r="T55" s="66">
        <v>0.05</v>
      </c>
      <c r="U55" s="66">
        <v>3038</v>
      </c>
      <c r="V55" s="66" t="s">
        <v>46</v>
      </c>
      <c r="W55" s="66">
        <v>85.103499999999997</v>
      </c>
      <c r="X55" s="66">
        <v>0</v>
      </c>
      <c r="Y55" s="66">
        <v>1</v>
      </c>
      <c r="Z55" s="66">
        <v>1831.92</v>
      </c>
      <c r="AA55" s="67">
        <v>0</v>
      </c>
      <c r="AE55" t="s">
        <v>519</v>
      </c>
      <c r="AF55">
        <v>2</v>
      </c>
      <c r="AG55">
        <v>5</v>
      </c>
      <c r="AH55">
        <v>0.05</v>
      </c>
      <c r="AI55">
        <v>50</v>
      </c>
      <c r="AJ55">
        <v>672</v>
      </c>
      <c r="AK55">
        <v>3.3764099999999999</v>
      </c>
      <c r="AL55">
        <v>5</v>
      </c>
      <c r="AM55">
        <v>379705</v>
      </c>
      <c r="AN55">
        <v>1800</v>
      </c>
      <c r="AO55">
        <v>71801</v>
      </c>
    </row>
    <row r="56" spans="1:41" x14ac:dyDescent="0.3">
      <c r="A56" t="s">
        <v>531</v>
      </c>
      <c r="B56">
        <v>0</v>
      </c>
      <c r="C56">
        <v>0</v>
      </c>
      <c r="D56">
        <v>0.15</v>
      </c>
      <c r="E56" t="s">
        <v>2</v>
      </c>
      <c r="F56" t="s">
        <v>3</v>
      </c>
      <c r="G56" s="39" t="e">
        <f t="shared" si="0"/>
        <v>#REF!</v>
      </c>
      <c r="H56" t="s">
        <v>3</v>
      </c>
      <c r="K56" t="s">
        <v>3</v>
      </c>
      <c r="L56" s="58" t="str">
        <f>IF(OR(H_no_hash!$F56="---",H_no_hash!$F56="infeas",H_no_hash!$F56="inf"),"---",(H_no_hash!$F56/M56)-1)</f>
        <v>---</v>
      </c>
      <c r="M56" s="20" t="e">
        <f>Model_dem!#REF!</f>
        <v>#REF!</v>
      </c>
      <c r="N56" t="e">
        <f>Model_dem!#REF!</f>
        <v>#REF!</v>
      </c>
      <c r="O56" s="23"/>
      <c r="Q56" s="68" t="s">
        <v>525</v>
      </c>
      <c r="R56" s="20">
        <v>3</v>
      </c>
      <c r="S56" s="20">
        <v>50</v>
      </c>
      <c r="T56" s="20">
        <v>0.1</v>
      </c>
      <c r="U56" s="20">
        <v>3038</v>
      </c>
      <c r="V56" s="20" t="s">
        <v>46</v>
      </c>
      <c r="W56" s="20">
        <v>87.829599999999999</v>
      </c>
      <c r="X56" s="20">
        <v>0</v>
      </c>
      <c r="Y56" s="20">
        <v>1</v>
      </c>
      <c r="Z56" s="20">
        <v>1833.09</v>
      </c>
      <c r="AA56" s="23">
        <v>0</v>
      </c>
      <c r="AE56" t="s">
        <v>519</v>
      </c>
      <c r="AF56">
        <v>2</v>
      </c>
      <c r="AG56">
        <v>5</v>
      </c>
      <c r="AH56">
        <v>0.1</v>
      </c>
      <c r="AI56">
        <v>50</v>
      </c>
      <c r="AJ56">
        <v>672</v>
      </c>
      <c r="AK56">
        <v>2.0887699999999998</v>
      </c>
      <c r="AL56">
        <v>5</v>
      </c>
      <c r="AM56">
        <v>421940</v>
      </c>
      <c r="AN56">
        <v>1800</v>
      </c>
      <c r="AO56">
        <v>71331</v>
      </c>
    </row>
    <row r="57" spans="1:41" x14ac:dyDescent="0.3">
      <c r="A57" t="s">
        <v>531</v>
      </c>
      <c r="B57">
        <v>0</v>
      </c>
      <c r="C57">
        <v>0</v>
      </c>
      <c r="D57">
        <v>0.2</v>
      </c>
      <c r="E57" t="s">
        <v>2</v>
      </c>
      <c r="F57" t="s">
        <v>3</v>
      </c>
      <c r="G57" s="39" t="e">
        <f t="shared" si="0"/>
        <v>#REF!</v>
      </c>
      <c r="H57" t="s">
        <v>3</v>
      </c>
      <c r="K57" t="s">
        <v>3</v>
      </c>
      <c r="L57" s="57" t="str">
        <f>IF(OR(H_no_hash!$F57="---",H_no_hash!$F57="infeas",H_no_hash!$F57="inf"),"---",(H_no_hash!$F57/M57)-1)</f>
        <v>---</v>
      </c>
      <c r="M57" s="20" t="e">
        <f>Model_dem!#REF!</f>
        <v>#REF!</v>
      </c>
      <c r="N57" t="e">
        <f>Model_dem!#REF!</f>
        <v>#REF!</v>
      </c>
      <c r="O57" s="23"/>
      <c r="Q57" s="65" t="s">
        <v>525</v>
      </c>
      <c r="R57" s="66">
        <v>3</v>
      </c>
      <c r="S57" s="66">
        <v>50</v>
      </c>
      <c r="T57" s="66">
        <v>0.15</v>
      </c>
      <c r="U57" s="66">
        <v>3038</v>
      </c>
      <c r="V57" s="66" t="s">
        <v>46</v>
      </c>
      <c r="W57" s="66">
        <v>87.236000000000004</v>
      </c>
      <c r="X57" s="66">
        <v>0</v>
      </c>
      <c r="Y57" s="66">
        <v>1</v>
      </c>
      <c r="Z57" s="66">
        <v>1830.51</v>
      </c>
      <c r="AA57" s="67">
        <v>0</v>
      </c>
      <c r="AE57" t="s">
        <v>519</v>
      </c>
      <c r="AF57">
        <v>2</v>
      </c>
      <c r="AG57">
        <v>5</v>
      </c>
      <c r="AH57">
        <v>0.15</v>
      </c>
      <c r="AI57">
        <v>50</v>
      </c>
      <c r="AJ57">
        <v>672</v>
      </c>
      <c r="AK57">
        <v>2.3124199999999999</v>
      </c>
      <c r="AL57">
        <v>4</v>
      </c>
      <c r="AM57">
        <v>435398</v>
      </c>
      <c r="AN57">
        <v>1800</v>
      </c>
      <c r="AO57">
        <v>73432</v>
      </c>
    </row>
    <row r="58" spans="1:41" x14ac:dyDescent="0.3">
      <c r="A58" t="s">
        <v>531</v>
      </c>
      <c r="B58">
        <v>1</v>
      </c>
      <c r="C58">
        <v>5</v>
      </c>
      <c r="D58">
        <v>0.05</v>
      </c>
      <c r="E58" t="s">
        <v>2</v>
      </c>
      <c r="F58" t="s">
        <v>3</v>
      </c>
      <c r="G58" s="39" t="e">
        <f t="shared" si="0"/>
        <v>#REF!</v>
      </c>
      <c r="H58" t="s">
        <v>3</v>
      </c>
      <c r="K58" t="s">
        <v>3</v>
      </c>
      <c r="L58" s="58" t="str">
        <f>IF(OR(H_no_hash!$F58="---",H_no_hash!$F58="infeas",H_no_hash!$F58="inf"),"---",(H_no_hash!$F58/M58)-1)</f>
        <v>---</v>
      </c>
      <c r="M58" s="20" t="e">
        <f>Model_dem!#REF!</f>
        <v>#REF!</v>
      </c>
      <c r="N58" t="e">
        <f>Model_dem!#REF!</f>
        <v>#REF!</v>
      </c>
      <c r="O58" s="23"/>
      <c r="Q58" s="68" t="s">
        <v>525</v>
      </c>
      <c r="R58" s="20">
        <v>3</v>
      </c>
      <c r="S58" s="20">
        <v>50</v>
      </c>
      <c r="T58" s="20">
        <v>0.2</v>
      </c>
      <c r="U58" s="20">
        <v>3038</v>
      </c>
      <c r="V58" s="20" t="s">
        <v>46</v>
      </c>
      <c r="W58" s="20">
        <v>87.172200000000004</v>
      </c>
      <c r="X58" s="20">
        <v>0</v>
      </c>
      <c r="Y58" s="20">
        <v>1</v>
      </c>
      <c r="Z58" s="20">
        <v>1828.27</v>
      </c>
      <c r="AA58" s="23">
        <v>0</v>
      </c>
      <c r="AE58" t="s">
        <v>519</v>
      </c>
      <c r="AF58">
        <v>2</v>
      </c>
      <c r="AG58">
        <v>5</v>
      </c>
      <c r="AH58">
        <v>0.2</v>
      </c>
      <c r="AI58">
        <v>50</v>
      </c>
      <c r="AJ58">
        <v>672</v>
      </c>
      <c r="AK58">
        <v>2.4828100000000002</v>
      </c>
      <c r="AL58">
        <v>7</v>
      </c>
      <c r="AM58">
        <v>626938</v>
      </c>
      <c r="AN58">
        <v>1800.02</v>
      </c>
      <c r="AO58">
        <v>72268</v>
      </c>
    </row>
    <row r="59" spans="1:41" x14ac:dyDescent="0.3">
      <c r="A59" t="s">
        <v>531</v>
      </c>
      <c r="B59">
        <v>1</v>
      </c>
      <c r="C59">
        <v>5</v>
      </c>
      <c r="D59">
        <v>0.1</v>
      </c>
      <c r="E59" t="s">
        <v>2</v>
      </c>
      <c r="F59" t="s">
        <v>3</v>
      </c>
      <c r="G59" s="39" t="e">
        <f t="shared" si="0"/>
        <v>#REF!</v>
      </c>
      <c r="H59" t="s">
        <v>3</v>
      </c>
      <c r="K59" t="s">
        <v>3</v>
      </c>
      <c r="L59" s="57" t="str">
        <f>IF(OR(H_no_hash!$F59="---",H_no_hash!$F59="infeas",H_no_hash!$F59="inf"),"---",(H_no_hash!$F59/M59)-1)</f>
        <v>---</v>
      </c>
      <c r="M59" s="20" t="e">
        <f>Model_dem!#REF!</f>
        <v>#REF!</v>
      </c>
      <c r="N59" t="e">
        <f>Model_dem!#REF!</f>
        <v>#REF!</v>
      </c>
      <c r="O59" s="23"/>
      <c r="Q59" s="65" t="s">
        <v>531</v>
      </c>
      <c r="R59" s="66">
        <v>0</v>
      </c>
      <c r="S59" s="66">
        <v>0</v>
      </c>
      <c r="T59" s="66">
        <v>0.05</v>
      </c>
      <c r="U59" s="66">
        <v>3038</v>
      </c>
      <c r="V59" s="66" t="s">
        <v>46</v>
      </c>
      <c r="W59" s="66">
        <v>67.336100000000002</v>
      </c>
      <c r="X59" s="66">
        <v>0</v>
      </c>
      <c r="Y59" s="66">
        <v>1</v>
      </c>
      <c r="Z59" s="66">
        <v>1849.18</v>
      </c>
      <c r="AA59" s="67">
        <v>0</v>
      </c>
      <c r="AE59" t="s">
        <v>519</v>
      </c>
      <c r="AF59">
        <v>2</v>
      </c>
      <c r="AG59">
        <v>10</v>
      </c>
      <c r="AH59">
        <v>0.05</v>
      </c>
      <c r="AI59">
        <v>50</v>
      </c>
      <c r="AJ59">
        <v>672</v>
      </c>
      <c r="AK59">
        <v>1.2737099999999999</v>
      </c>
      <c r="AL59">
        <v>0</v>
      </c>
      <c r="AM59">
        <v>729451</v>
      </c>
      <c r="AN59">
        <v>1800</v>
      </c>
      <c r="AO59">
        <v>74924</v>
      </c>
    </row>
    <row r="60" spans="1:41" x14ac:dyDescent="0.3">
      <c r="A60" t="s">
        <v>531</v>
      </c>
      <c r="B60">
        <v>1</v>
      </c>
      <c r="C60">
        <v>5</v>
      </c>
      <c r="D60">
        <v>0.15</v>
      </c>
      <c r="E60" t="s">
        <v>2</v>
      </c>
      <c r="F60" t="s">
        <v>3</v>
      </c>
      <c r="G60" s="39" t="e">
        <f t="shared" si="0"/>
        <v>#REF!</v>
      </c>
      <c r="H60" t="s">
        <v>3</v>
      </c>
      <c r="K60" t="s">
        <v>3</v>
      </c>
      <c r="L60" s="58" t="str">
        <f>IF(OR(H_no_hash!$F60="---",H_no_hash!$F60="infeas",H_no_hash!$F60="inf"),"---",(H_no_hash!$F60/M60)-1)</f>
        <v>---</v>
      </c>
      <c r="M60" s="20" t="e">
        <f>Model_dem!#REF!</f>
        <v>#REF!</v>
      </c>
      <c r="N60" t="e">
        <f>Model_dem!#REF!</f>
        <v>#REF!</v>
      </c>
      <c r="O60" s="23"/>
      <c r="Q60" s="68" t="s">
        <v>531</v>
      </c>
      <c r="R60" s="20">
        <v>0</v>
      </c>
      <c r="S60" s="20">
        <v>0</v>
      </c>
      <c r="T60" s="20">
        <v>0.1</v>
      </c>
      <c r="U60" s="20">
        <v>3038</v>
      </c>
      <c r="V60" s="20" t="s">
        <v>46</v>
      </c>
      <c r="W60" s="20">
        <v>66.902799999999999</v>
      </c>
      <c r="X60" s="20">
        <v>0</v>
      </c>
      <c r="Y60" s="20">
        <v>1</v>
      </c>
      <c r="Z60" s="20">
        <v>1845.58</v>
      </c>
      <c r="AA60" s="23">
        <v>0</v>
      </c>
      <c r="AE60" t="s">
        <v>519</v>
      </c>
      <c r="AF60">
        <v>2</v>
      </c>
      <c r="AG60">
        <v>10</v>
      </c>
      <c r="AH60">
        <v>0.1</v>
      </c>
      <c r="AI60">
        <v>50</v>
      </c>
      <c r="AJ60">
        <v>672</v>
      </c>
      <c r="AK60">
        <v>3.5522999999999998</v>
      </c>
      <c r="AL60">
        <v>0</v>
      </c>
      <c r="AM60">
        <v>375851</v>
      </c>
      <c r="AN60">
        <v>1800.16</v>
      </c>
      <c r="AO60">
        <v>59936</v>
      </c>
    </row>
    <row r="61" spans="1:41" x14ac:dyDescent="0.3">
      <c r="A61" t="s">
        <v>531</v>
      </c>
      <c r="B61">
        <v>1</v>
      </c>
      <c r="C61">
        <v>5</v>
      </c>
      <c r="D61">
        <v>0.2</v>
      </c>
      <c r="E61" t="s">
        <v>2</v>
      </c>
      <c r="F61" t="s">
        <v>3</v>
      </c>
      <c r="G61" s="39" t="e">
        <f t="shared" si="0"/>
        <v>#REF!</v>
      </c>
      <c r="H61" t="s">
        <v>3</v>
      </c>
      <c r="K61" t="s">
        <v>3</v>
      </c>
      <c r="L61" s="57" t="str">
        <f>IF(OR(H_no_hash!$F61="---",H_no_hash!$F61="infeas",H_no_hash!$F61="inf"),"---",(H_no_hash!$F61/M61)-1)</f>
        <v>---</v>
      </c>
      <c r="M61" s="20" t="e">
        <f>Model_dem!#REF!</f>
        <v>#REF!</v>
      </c>
      <c r="N61" t="e">
        <f>Model_dem!#REF!</f>
        <v>#REF!</v>
      </c>
      <c r="O61" s="23"/>
      <c r="Q61" s="65" t="s">
        <v>531</v>
      </c>
      <c r="R61" s="66">
        <v>0</v>
      </c>
      <c r="S61" s="66">
        <v>0</v>
      </c>
      <c r="T61" s="66">
        <v>0.15</v>
      </c>
      <c r="U61" s="66">
        <v>3038</v>
      </c>
      <c r="V61" s="66" t="s">
        <v>46</v>
      </c>
      <c r="W61" s="66">
        <v>66.881900000000002</v>
      </c>
      <c r="X61" s="66">
        <v>0</v>
      </c>
      <c r="Y61" s="66">
        <v>1</v>
      </c>
      <c r="Z61" s="66">
        <v>1842.5</v>
      </c>
      <c r="AA61" s="67">
        <v>0</v>
      </c>
      <c r="AE61" t="s">
        <v>519</v>
      </c>
      <c r="AF61">
        <v>2</v>
      </c>
      <c r="AG61">
        <v>10</v>
      </c>
      <c r="AH61">
        <v>0.15</v>
      </c>
      <c r="AI61">
        <v>50</v>
      </c>
      <c r="AJ61">
        <v>674</v>
      </c>
      <c r="AK61">
        <v>1.1989000000000001</v>
      </c>
      <c r="AL61">
        <v>0</v>
      </c>
      <c r="AM61">
        <v>229790</v>
      </c>
      <c r="AN61">
        <v>1800.16</v>
      </c>
      <c r="AO61">
        <v>59155</v>
      </c>
    </row>
    <row r="62" spans="1:41" x14ac:dyDescent="0.3">
      <c r="A62" t="s">
        <v>531</v>
      </c>
      <c r="B62">
        <v>1</v>
      </c>
      <c r="C62">
        <v>10</v>
      </c>
      <c r="D62">
        <v>0.05</v>
      </c>
      <c r="E62" t="s">
        <v>2</v>
      </c>
      <c r="F62" t="s">
        <v>3</v>
      </c>
      <c r="G62" s="39" t="e">
        <f t="shared" si="0"/>
        <v>#REF!</v>
      </c>
      <c r="H62" t="s">
        <v>3</v>
      </c>
      <c r="K62" t="s">
        <v>3</v>
      </c>
      <c r="L62" s="58" t="str">
        <f>IF(OR(H_no_hash!$F62="---",H_no_hash!$F62="infeas",H_no_hash!$F62="inf"),"---",(H_no_hash!$F62/M62)-1)</f>
        <v>---</v>
      </c>
      <c r="M62" s="20" t="e">
        <f>Model_dem!#REF!</f>
        <v>#REF!</v>
      </c>
      <c r="N62" t="e">
        <f>Model_dem!#REF!</f>
        <v>#REF!</v>
      </c>
      <c r="O62" s="23"/>
      <c r="Q62" s="68" t="s">
        <v>531</v>
      </c>
      <c r="R62" s="20">
        <v>0</v>
      </c>
      <c r="S62" s="20">
        <v>0</v>
      </c>
      <c r="T62" s="20">
        <v>0.2</v>
      </c>
      <c r="U62" s="20">
        <v>3038</v>
      </c>
      <c r="V62" s="20" t="s">
        <v>46</v>
      </c>
      <c r="W62" s="20">
        <v>67.295699999999997</v>
      </c>
      <c r="X62" s="20">
        <v>0</v>
      </c>
      <c r="Y62" s="20">
        <v>1</v>
      </c>
      <c r="Z62" s="20">
        <v>1846.18</v>
      </c>
      <c r="AA62" s="23">
        <v>0</v>
      </c>
      <c r="AE62" t="s">
        <v>519</v>
      </c>
      <c r="AF62">
        <v>2</v>
      </c>
      <c r="AG62">
        <v>10</v>
      </c>
      <c r="AH62">
        <v>0.2</v>
      </c>
      <c r="AI62">
        <v>50</v>
      </c>
      <c r="AJ62">
        <v>675</v>
      </c>
      <c r="AK62">
        <v>1.7607600000000001</v>
      </c>
      <c r="AL62">
        <v>0</v>
      </c>
      <c r="AM62">
        <v>444079</v>
      </c>
      <c r="AN62">
        <v>1800</v>
      </c>
      <c r="AO62">
        <v>65171</v>
      </c>
    </row>
    <row r="63" spans="1:41" x14ac:dyDescent="0.3">
      <c r="A63" t="s">
        <v>531</v>
      </c>
      <c r="B63">
        <v>1</v>
      </c>
      <c r="C63">
        <v>10</v>
      </c>
      <c r="D63">
        <v>0.1</v>
      </c>
      <c r="E63" t="s">
        <v>2</v>
      </c>
      <c r="F63" t="s">
        <v>3</v>
      </c>
      <c r="G63" s="39" t="e">
        <f t="shared" si="0"/>
        <v>#REF!</v>
      </c>
      <c r="H63" t="s">
        <v>3</v>
      </c>
      <c r="K63" t="s">
        <v>3</v>
      </c>
      <c r="L63" s="57" t="str">
        <f>IF(OR(H_no_hash!$F63="---",H_no_hash!$F63="infeas",H_no_hash!$F63="inf"),"---",(H_no_hash!$F63/M63)-1)</f>
        <v>---</v>
      </c>
      <c r="M63" s="20" t="e">
        <f>Model_dem!#REF!</f>
        <v>#REF!</v>
      </c>
      <c r="N63" t="e">
        <f>Model_dem!#REF!</f>
        <v>#REF!</v>
      </c>
      <c r="O63" s="23"/>
      <c r="Q63" s="65" t="s">
        <v>531</v>
      </c>
      <c r="R63" s="66">
        <v>3</v>
      </c>
      <c r="S63" s="66">
        <v>0</v>
      </c>
      <c r="T63" s="66">
        <v>0.05</v>
      </c>
      <c r="U63" s="66">
        <v>3038</v>
      </c>
      <c r="V63" s="66" t="s">
        <v>46</v>
      </c>
      <c r="W63" s="66">
        <v>74.364000000000004</v>
      </c>
      <c r="X63" s="66">
        <v>0</v>
      </c>
      <c r="Y63" s="66">
        <v>1</v>
      </c>
      <c r="Z63" s="66">
        <v>1802.14</v>
      </c>
      <c r="AA63" s="67">
        <v>0</v>
      </c>
      <c r="AE63" t="s">
        <v>519</v>
      </c>
      <c r="AF63">
        <v>2</v>
      </c>
      <c r="AG63">
        <v>25</v>
      </c>
      <c r="AH63">
        <v>0.05</v>
      </c>
      <c r="AI63">
        <v>50</v>
      </c>
      <c r="AJ63">
        <v>672</v>
      </c>
      <c r="AK63">
        <v>1.07965</v>
      </c>
      <c r="AL63">
        <v>0</v>
      </c>
      <c r="AM63">
        <v>82176</v>
      </c>
      <c r="AN63">
        <v>1800.08</v>
      </c>
      <c r="AO63">
        <v>43055</v>
      </c>
    </row>
    <row r="64" spans="1:41" x14ac:dyDescent="0.3">
      <c r="A64" t="s">
        <v>531</v>
      </c>
      <c r="B64">
        <v>1</v>
      </c>
      <c r="C64">
        <v>10</v>
      </c>
      <c r="D64">
        <v>0.15</v>
      </c>
      <c r="E64" t="s">
        <v>2</v>
      </c>
      <c r="F64" t="s">
        <v>3</v>
      </c>
      <c r="G64" s="39" t="e">
        <f t="shared" si="0"/>
        <v>#REF!</v>
      </c>
      <c r="H64" t="s">
        <v>3</v>
      </c>
      <c r="K64" t="s">
        <v>3</v>
      </c>
      <c r="L64" s="58" t="str">
        <f>IF(OR(H_no_hash!$F64="---",H_no_hash!$F64="infeas",H_no_hash!$F64="inf"),"---",(H_no_hash!$F64/M64)-1)</f>
        <v>---</v>
      </c>
      <c r="M64" s="20" t="e">
        <f>Model_dem!#REF!</f>
        <v>#REF!</v>
      </c>
      <c r="N64" t="e">
        <f>Model_dem!#REF!</f>
        <v>#REF!</v>
      </c>
      <c r="O64" s="23"/>
      <c r="Q64" s="68" t="s">
        <v>531</v>
      </c>
      <c r="R64" s="20">
        <v>3</v>
      </c>
      <c r="S64" s="20">
        <v>0</v>
      </c>
      <c r="T64" s="20">
        <v>0.1</v>
      </c>
      <c r="U64" s="20">
        <v>3038</v>
      </c>
      <c r="V64" s="20" t="s">
        <v>46</v>
      </c>
      <c r="W64" s="20">
        <v>73.916300000000007</v>
      </c>
      <c r="X64" s="20">
        <v>0</v>
      </c>
      <c r="Y64" s="20">
        <v>1</v>
      </c>
      <c r="Z64" s="20">
        <v>1851.44</v>
      </c>
      <c r="AA64" s="23">
        <v>0</v>
      </c>
      <c r="AE64" t="s">
        <v>519</v>
      </c>
      <c r="AF64">
        <v>2</v>
      </c>
      <c r="AG64">
        <v>25</v>
      </c>
      <c r="AH64">
        <v>0.1</v>
      </c>
      <c r="AI64">
        <v>50</v>
      </c>
      <c r="AJ64">
        <v>675</v>
      </c>
      <c r="AK64">
        <v>2.4661400000000002</v>
      </c>
      <c r="AL64">
        <v>0</v>
      </c>
      <c r="AM64">
        <v>116001</v>
      </c>
      <c r="AN64">
        <v>1800.08</v>
      </c>
      <c r="AO64">
        <v>45513</v>
      </c>
    </row>
    <row r="65" spans="1:41" x14ac:dyDescent="0.3">
      <c r="A65" t="s">
        <v>531</v>
      </c>
      <c r="B65">
        <v>1</v>
      </c>
      <c r="C65">
        <v>10</v>
      </c>
      <c r="D65">
        <v>0.2</v>
      </c>
      <c r="E65" t="s">
        <v>2</v>
      </c>
      <c r="F65" t="s">
        <v>3</v>
      </c>
      <c r="G65" s="39" t="e">
        <f t="shared" si="0"/>
        <v>#REF!</v>
      </c>
      <c r="H65" t="s">
        <v>3</v>
      </c>
      <c r="K65" t="s">
        <v>3</v>
      </c>
      <c r="L65" s="57" t="str">
        <f>IF(OR(H_no_hash!$F65="---",H_no_hash!$F65="infeas",H_no_hash!$F65="inf"),"---",(H_no_hash!$F65/M65)-1)</f>
        <v>---</v>
      </c>
      <c r="M65" s="20" t="e">
        <f>Model_dem!#REF!</f>
        <v>#REF!</v>
      </c>
      <c r="N65" t="e">
        <f>Model_dem!#REF!</f>
        <v>#REF!</v>
      </c>
      <c r="O65" s="23"/>
      <c r="Q65" s="65" t="s">
        <v>531</v>
      </c>
      <c r="R65" s="66">
        <v>3</v>
      </c>
      <c r="S65" s="66">
        <v>0</v>
      </c>
      <c r="T65" s="66">
        <v>0.15</v>
      </c>
      <c r="U65" s="66">
        <v>3038</v>
      </c>
      <c r="V65" s="66" t="s">
        <v>46</v>
      </c>
      <c r="W65" s="66">
        <v>76.877600000000001</v>
      </c>
      <c r="X65" s="66">
        <v>0</v>
      </c>
      <c r="Y65" s="66">
        <v>1</v>
      </c>
      <c r="Z65" s="66">
        <v>1852.95</v>
      </c>
      <c r="AA65" s="67">
        <v>0</v>
      </c>
      <c r="AE65" t="s">
        <v>519</v>
      </c>
      <c r="AF65">
        <v>2</v>
      </c>
      <c r="AG65">
        <v>25</v>
      </c>
      <c r="AH65">
        <v>0.15</v>
      </c>
      <c r="AI65">
        <v>50</v>
      </c>
      <c r="AJ65">
        <v>708</v>
      </c>
      <c r="AK65">
        <v>11.3339</v>
      </c>
      <c r="AL65">
        <v>0</v>
      </c>
      <c r="AM65">
        <v>13601</v>
      </c>
      <c r="AN65">
        <v>1800.04</v>
      </c>
      <c r="AO65">
        <v>16812</v>
      </c>
    </row>
    <row r="66" spans="1:41" x14ac:dyDescent="0.3">
      <c r="A66" t="s">
        <v>531</v>
      </c>
      <c r="B66">
        <v>1</v>
      </c>
      <c r="C66">
        <v>25</v>
      </c>
      <c r="D66">
        <v>0.05</v>
      </c>
      <c r="E66" t="s">
        <v>2</v>
      </c>
      <c r="F66" t="s">
        <v>3</v>
      </c>
      <c r="G66" s="39" t="e">
        <f t="shared" ref="G66:G129" si="60">IF(N66="---","---",(F66-N66)/N66)</f>
        <v>#REF!</v>
      </c>
      <c r="H66" t="s">
        <v>3</v>
      </c>
      <c r="K66" t="s">
        <v>3</v>
      </c>
      <c r="L66" s="58" t="str">
        <f>IF(OR(H_no_hash!$F66="---",H_no_hash!$F66="infeas",H_no_hash!$F66="inf"),"---",(H_no_hash!$F66/M66)-1)</f>
        <v>---</v>
      </c>
      <c r="M66" s="20" t="e">
        <f>Model_dem!#REF!</f>
        <v>#REF!</v>
      </c>
      <c r="N66" t="e">
        <f>Model_dem!#REF!</f>
        <v>#REF!</v>
      </c>
      <c r="O66" s="23"/>
      <c r="Q66" s="68" t="s">
        <v>531</v>
      </c>
      <c r="R66" s="20">
        <v>3</v>
      </c>
      <c r="S66" s="20">
        <v>0</v>
      </c>
      <c r="T66" s="20">
        <v>0.2</v>
      </c>
      <c r="U66" s="20">
        <v>3038</v>
      </c>
      <c r="V66" s="20" t="s">
        <v>46</v>
      </c>
      <c r="W66" s="20">
        <v>74.126199999999997</v>
      </c>
      <c r="X66" s="20">
        <v>0</v>
      </c>
      <c r="Y66" s="20">
        <v>1</v>
      </c>
      <c r="Z66" s="20">
        <v>1846.93</v>
      </c>
      <c r="AA66" s="23">
        <v>0</v>
      </c>
      <c r="AE66" t="s">
        <v>519</v>
      </c>
      <c r="AF66">
        <v>2</v>
      </c>
      <c r="AG66">
        <v>25</v>
      </c>
      <c r="AH66">
        <v>0.2</v>
      </c>
      <c r="AI66">
        <v>50</v>
      </c>
      <c r="AJ66">
        <v>770</v>
      </c>
      <c r="AK66">
        <v>800.02200000000005</v>
      </c>
      <c r="AL66">
        <v>1</v>
      </c>
      <c r="AM66">
        <v>8</v>
      </c>
      <c r="AN66">
        <v>1803.81</v>
      </c>
      <c r="AO66">
        <v>446</v>
      </c>
    </row>
    <row r="67" spans="1:41" x14ac:dyDescent="0.3">
      <c r="A67" t="s">
        <v>531</v>
      </c>
      <c r="B67">
        <v>1</v>
      </c>
      <c r="C67">
        <v>25</v>
      </c>
      <c r="D67">
        <v>0.1</v>
      </c>
      <c r="E67" t="s">
        <v>2</v>
      </c>
      <c r="F67" t="s">
        <v>3</v>
      </c>
      <c r="G67" s="39" t="e">
        <f t="shared" si="60"/>
        <v>#REF!</v>
      </c>
      <c r="H67" t="s">
        <v>3</v>
      </c>
      <c r="K67" t="s">
        <v>3</v>
      </c>
      <c r="L67" s="57" t="str">
        <f>IF(OR(H_no_hash!$F67="---",H_no_hash!$F67="infeas",H_no_hash!$F67="inf"),"---",(H_no_hash!$F67/M67)-1)</f>
        <v>---</v>
      </c>
      <c r="M67" s="20" t="e">
        <f>Model_dem!#REF!</f>
        <v>#REF!</v>
      </c>
      <c r="N67" t="e">
        <f>Model_dem!#REF!</f>
        <v>#REF!</v>
      </c>
      <c r="O67" s="23"/>
      <c r="Q67" s="65" t="s">
        <v>531</v>
      </c>
      <c r="R67" s="66">
        <v>3</v>
      </c>
      <c r="S67" s="66">
        <v>10</v>
      </c>
      <c r="T67" s="66">
        <v>0.05</v>
      </c>
      <c r="U67" s="66">
        <v>3038</v>
      </c>
      <c r="V67" s="66" t="s">
        <v>46</v>
      </c>
      <c r="W67" s="66">
        <v>74.766499999999994</v>
      </c>
      <c r="X67" s="66">
        <v>0</v>
      </c>
      <c r="Y67" s="66">
        <v>1</v>
      </c>
      <c r="Z67" s="66">
        <v>1855.03</v>
      </c>
      <c r="AA67" s="67">
        <v>0</v>
      </c>
      <c r="AE67" t="s">
        <v>519</v>
      </c>
      <c r="AF67">
        <v>2</v>
      </c>
      <c r="AG67">
        <v>50</v>
      </c>
      <c r="AH67">
        <v>0.05</v>
      </c>
      <c r="AI67">
        <v>50</v>
      </c>
      <c r="AJ67">
        <v>675</v>
      </c>
      <c r="AK67">
        <v>3.3743400000000001</v>
      </c>
      <c r="AL67">
        <v>0</v>
      </c>
      <c r="AM67">
        <v>126086</v>
      </c>
      <c r="AN67">
        <v>1800.01</v>
      </c>
      <c r="AO67">
        <v>48989</v>
      </c>
    </row>
    <row r="68" spans="1:41" x14ac:dyDescent="0.3">
      <c r="A68" t="s">
        <v>531</v>
      </c>
      <c r="B68">
        <v>1</v>
      </c>
      <c r="C68">
        <v>25</v>
      </c>
      <c r="D68">
        <v>0.15</v>
      </c>
      <c r="E68" t="s">
        <v>2</v>
      </c>
      <c r="F68" t="s">
        <v>3</v>
      </c>
      <c r="G68" s="39" t="e">
        <f t="shared" si="60"/>
        <v>#REF!</v>
      </c>
      <c r="H68" t="s">
        <v>3</v>
      </c>
      <c r="K68" t="s">
        <v>3</v>
      </c>
      <c r="L68" s="58" t="str">
        <f>IF(OR(H_no_hash!$F68="---",H_no_hash!$F68="infeas",H_no_hash!$F68="inf"),"---",(H_no_hash!$F68/M68)-1)</f>
        <v>---</v>
      </c>
      <c r="M68" s="20" t="e">
        <f>Model_dem!#REF!</f>
        <v>#REF!</v>
      </c>
      <c r="N68" t="e">
        <f>Model_dem!#REF!</f>
        <v>#REF!</v>
      </c>
      <c r="O68" s="23"/>
      <c r="Q68" s="68" t="s">
        <v>531</v>
      </c>
      <c r="R68" s="20">
        <v>3</v>
      </c>
      <c r="S68" s="20">
        <v>10</v>
      </c>
      <c r="T68" s="20">
        <v>0.1</v>
      </c>
      <c r="U68" s="20">
        <v>3038</v>
      </c>
      <c r="V68" s="20" t="s">
        <v>46</v>
      </c>
      <c r="W68" s="20">
        <v>74.913799999999995</v>
      </c>
      <c r="X68" s="20">
        <v>0</v>
      </c>
      <c r="Y68" s="20">
        <v>1</v>
      </c>
      <c r="Z68" s="20">
        <v>1856.3</v>
      </c>
      <c r="AA68" s="23">
        <v>0</v>
      </c>
      <c r="AE68" t="s">
        <v>519</v>
      </c>
      <c r="AF68">
        <v>2</v>
      </c>
      <c r="AG68">
        <v>50</v>
      </c>
      <c r="AH68">
        <v>0.1</v>
      </c>
      <c r="AI68">
        <v>50</v>
      </c>
      <c r="AJ68">
        <v>701</v>
      </c>
      <c r="AK68">
        <v>164.60499999999999</v>
      </c>
      <c r="AL68">
        <v>152</v>
      </c>
      <c r="AM68">
        <v>26089</v>
      </c>
      <c r="AN68">
        <v>1800</v>
      </c>
      <c r="AO68">
        <v>23799</v>
      </c>
    </row>
    <row r="69" spans="1:41" x14ac:dyDescent="0.3">
      <c r="A69" t="s">
        <v>531</v>
      </c>
      <c r="B69">
        <v>1</v>
      </c>
      <c r="C69">
        <v>25</v>
      </c>
      <c r="D69">
        <v>0.2</v>
      </c>
      <c r="E69" t="s">
        <v>2</v>
      </c>
      <c r="F69" t="s">
        <v>3</v>
      </c>
      <c r="G69" s="39" t="e">
        <f t="shared" si="60"/>
        <v>#REF!</v>
      </c>
      <c r="H69" t="s">
        <v>3</v>
      </c>
      <c r="K69" t="s">
        <v>3</v>
      </c>
      <c r="L69" s="57" t="str">
        <f>IF(OR(H_no_hash!$F69="---",H_no_hash!$F69="infeas",H_no_hash!$F69="inf"),"---",(H_no_hash!$F69/M69)-1)</f>
        <v>---</v>
      </c>
      <c r="M69" s="20" t="e">
        <f>Model_dem!#REF!</f>
        <v>#REF!</v>
      </c>
      <c r="N69" t="e">
        <f>Model_dem!#REF!</f>
        <v>#REF!</v>
      </c>
      <c r="O69" s="23"/>
      <c r="Q69" s="65" t="s">
        <v>531</v>
      </c>
      <c r="R69" s="66">
        <v>3</v>
      </c>
      <c r="S69" s="66">
        <v>10</v>
      </c>
      <c r="T69" s="66">
        <v>0.15</v>
      </c>
      <c r="U69" s="66">
        <v>3038</v>
      </c>
      <c r="V69" s="66" t="s">
        <v>46</v>
      </c>
      <c r="W69" s="66">
        <v>74.447999999999993</v>
      </c>
      <c r="X69" s="66">
        <v>0</v>
      </c>
      <c r="Y69" s="66">
        <v>1</v>
      </c>
      <c r="Z69" s="66">
        <v>1847.02</v>
      </c>
      <c r="AA69" s="67">
        <v>0</v>
      </c>
      <c r="AE69" t="s">
        <v>519</v>
      </c>
      <c r="AF69">
        <v>2</v>
      </c>
      <c r="AG69">
        <v>50</v>
      </c>
      <c r="AH69">
        <v>0.15</v>
      </c>
      <c r="AI69">
        <v>50</v>
      </c>
      <c r="AJ69" t="s">
        <v>46</v>
      </c>
      <c r="AK69">
        <v>60.012300000000003</v>
      </c>
      <c r="AL69">
        <v>0</v>
      </c>
      <c r="AM69">
        <v>1</v>
      </c>
      <c r="AN69">
        <v>1801.53</v>
      </c>
      <c r="AO69">
        <v>29</v>
      </c>
    </row>
    <row r="70" spans="1:41" x14ac:dyDescent="0.3">
      <c r="A70" t="s">
        <v>531</v>
      </c>
      <c r="B70">
        <v>1</v>
      </c>
      <c r="C70">
        <v>50</v>
      </c>
      <c r="D70">
        <v>0.05</v>
      </c>
      <c r="E70" t="s">
        <v>2</v>
      </c>
      <c r="F70" t="s">
        <v>3</v>
      </c>
      <c r="G70" s="39" t="e">
        <f t="shared" si="60"/>
        <v>#REF!</v>
      </c>
      <c r="H70" t="s">
        <v>3</v>
      </c>
      <c r="K70" t="s">
        <v>3</v>
      </c>
      <c r="L70" s="58" t="str">
        <f>IF(OR(H_no_hash!$F70="---",H_no_hash!$F70="infeas",H_no_hash!$F70="inf"),"---",(H_no_hash!$F70/M70)-1)</f>
        <v>---</v>
      </c>
      <c r="M70" s="20" t="e">
        <f>Model_dem!#REF!</f>
        <v>#REF!</v>
      </c>
      <c r="N70" t="e">
        <f>Model_dem!#REF!</f>
        <v>#REF!</v>
      </c>
      <c r="O70" s="23"/>
      <c r="Q70" s="68" t="s">
        <v>531</v>
      </c>
      <c r="R70" s="20">
        <v>3</v>
      </c>
      <c r="S70" s="20">
        <v>10</v>
      </c>
      <c r="T70" s="20">
        <v>0.2</v>
      </c>
      <c r="U70" s="20">
        <v>3038</v>
      </c>
      <c r="V70" s="20" t="s">
        <v>46</v>
      </c>
      <c r="W70" s="20">
        <v>74.691500000000005</v>
      </c>
      <c r="X70" s="20">
        <v>0</v>
      </c>
      <c r="Y70" s="20">
        <v>1</v>
      </c>
      <c r="Z70" s="20">
        <v>1855.9</v>
      </c>
      <c r="AA70" s="23">
        <v>0</v>
      </c>
      <c r="AE70" t="s">
        <v>519</v>
      </c>
      <c r="AF70">
        <v>3</v>
      </c>
      <c r="AG70">
        <v>0</v>
      </c>
      <c r="AH70">
        <v>0.05</v>
      </c>
      <c r="AI70">
        <v>50</v>
      </c>
      <c r="AJ70">
        <v>725</v>
      </c>
      <c r="AK70">
        <v>11.3752</v>
      </c>
      <c r="AL70">
        <v>0</v>
      </c>
      <c r="AM70">
        <v>72296</v>
      </c>
      <c r="AN70">
        <v>1800</v>
      </c>
      <c r="AO70">
        <v>40385</v>
      </c>
    </row>
    <row r="71" spans="1:41" x14ac:dyDescent="0.3">
      <c r="A71" t="s">
        <v>531</v>
      </c>
      <c r="B71">
        <v>1</v>
      </c>
      <c r="C71">
        <v>50</v>
      </c>
      <c r="D71">
        <v>0.1</v>
      </c>
      <c r="E71" t="s">
        <v>2</v>
      </c>
      <c r="F71" t="s">
        <v>3</v>
      </c>
      <c r="G71" s="39" t="e">
        <f t="shared" si="60"/>
        <v>#REF!</v>
      </c>
      <c r="H71" t="s">
        <v>3</v>
      </c>
      <c r="K71" t="s">
        <v>3</v>
      </c>
      <c r="L71" s="57" t="str">
        <f>IF(OR(H_no_hash!$F71="---",H_no_hash!$F71="infeas",H_no_hash!$F71="inf"),"---",(H_no_hash!$F71/M71)-1)</f>
        <v>---</v>
      </c>
      <c r="M71" s="20" t="e">
        <f>Model_dem!#REF!</f>
        <v>#REF!</v>
      </c>
      <c r="N71" t="e">
        <f>Model_dem!#REF!</f>
        <v>#REF!</v>
      </c>
      <c r="O71" s="23"/>
      <c r="Q71" s="65" t="s">
        <v>531</v>
      </c>
      <c r="R71" s="66">
        <v>3</v>
      </c>
      <c r="S71" s="66">
        <v>25</v>
      </c>
      <c r="T71" s="66">
        <v>0.05</v>
      </c>
      <c r="U71" s="66">
        <v>3038</v>
      </c>
      <c r="V71" s="66" t="s">
        <v>46</v>
      </c>
      <c r="W71" s="66">
        <v>74.764300000000006</v>
      </c>
      <c r="X71" s="66">
        <v>0</v>
      </c>
      <c r="Y71" s="66">
        <v>1</v>
      </c>
      <c r="Z71" s="66">
        <v>1855.71</v>
      </c>
      <c r="AA71" s="67">
        <v>0</v>
      </c>
      <c r="AE71" t="s">
        <v>519</v>
      </c>
      <c r="AF71">
        <v>3</v>
      </c>
      <c r="AG71">
        <v>10</v>
      </c>
      <c r="AH71">
        <v>0.05</v>
      </c>
      <c r="AI71">
        <v>50</v>
      </c>
      <c r="AJ71">
        <v>725</v>
      </c>
      <c r="AK71">
        <v>18.2196</v>
      </c>
      <c r="AL71">
        <v>5</v>
      </c>
      <c r="AM71">
        <v>47543</v>
      </c>
      <c r="AN71">
        <v>1800</v>
      </c>
      <c r="AO71">
        <v>35585</v>
      </c>
    </row>
    <row r="72" spans="1:41" x14ac:dyDescent="0.3">
      <c r="A72" t="s">
        <v>531</v>
      </c>
      <c r="B72">
        <v>1</v>
      </c>
      <c r="C72">
        <v>50</v>
      </c>
      <c r="D72">
        <v>0.15</v>
      </c>
      <c r="E72" t="s">
        <v>2</v>
      </c>
      <c r="F72" t="s">
        <v>3</v>
      </c>
      <c r="G72" s="39" t="e">
        <f t="shared" si="60"/>
        <v>#REF!</v>
      </c>
      <c r="H72" t="s">
        <v>3</v>
      </c>
      <c r="K72" t="s">
        <v>3</v>
      </c>
      <c r="L72" s="58" t="str">
        <f>IF(OR(H_no_hash!$F72="---",H_no_hash!$F72="infeas",H_no_hash!$F72="inf"),"---",(H_no_hash!$F72/M72)-1)</f>
        <v>---</v>
      </c>
      <c r="M72" s="20" t="e">
        <f>Model_dem!#REF!</f>
        <v>#REF!</v>
      </c>
      <c r="N72" t="e">
        <f>Model_dem!#REF!</f>
        <v>#REF!</v>
      </c>
      <c r="O72" s="23"/>
      <c r="Q72" s="68" t="s">
        <v>531</v>
      </c>
      <c r="R72" s="20">
        <v>3</v>
      </c>
      <c r="S72" s="20">
        <v>25</v>
      </c>
      <c r="T72" s="20">
        <v>0.1</v>
      </c>
      <c r="U72" s="20">
        <v>3038</v>
      </c>
      <c r="V72" s="20" t="s">
        <v>46</v>
      </c>
      <c r="W72" s="20">
        <v>78.204300000000003</v>
      </c>
      <c r="X72" s="20">
        <v>0</v>
      </c>
      <c r="Y72" s="20">
        <v>1</v>
      </c>
      <c r="Z72" s="20">
        <v>1809.05</v>
      </c>
      <c r="AA72" s="23">
        <v>0</v>
      </c>
      <c r="AE72" t="s">
        <v>519</v>
      </c>
      <c r="AF72">
        <v>3</v>
      </c>
      <c r="AG72">
        <v>25</v>
      </c>
      <c r="AH72">
        <v>0.05</v>
      </c>
      <c r="AI72">
        <v>50</v>
      </c>
      <c r="AJ72">
        <v>725</v>
      </c>
      <c r="AK72">
        <v>9.2358200000000004</v>
      </c>
      <c r="AL72">
        <v>0</v>
      </c>
      <c r="AM72">
        <v>48531</v>
      </c>
      <c r="AN72">
        <v>1800.03</v>
      </c>
      <c r="AO72">
        <v>38058</v>
      </c>
    </row>
    <row r="73" spans="1:41" x14ac:dyDescent="0.3">
      <c r="A73" t="s">
        <v>531</v>
      </c>
      <c r="B73">
        <v>1</v>
      </c>
      <c r="C73">
        <v>50</v>
      </c>
      <c r="D73">
        <v>0.2</v>
      </c>
      <c r="E73" t="s">
        <v>2</v>
      </c>
      <c r="F73" t="s">
        <v>3</v>
      </c>
      <c r="G73" s="39" t="e">
        <f t="shared" si="60"/>
        <v>#REF!</v>
      </c>
      <c r="H73" t="s">
        <v>3</v>
      </c>
      <c r="K73" t="s">
        <v>3</v>
      </c>
      <c r="L73" s="57" t="str">
        <f>IF(OR(H_no_hash!$F73="---",H_no_hash!$F73="infeas",H_no_hash!$F73="inf"),"---",(H_no_hash!$F73/M73)-1)</f>
        <v>---</v>
      </c>
      <c r="M73" s="20" t="e">
        <f>Model_dem!#REF!</f>
        <v>#REF!</v>
      </c>
      <c r="N73" t="e">
        <f>Model_dem!#REF!</f>
        <v>#REF!</v>
      </c>
      <c r="O73" s="23"/>
      <c r="Q73" s="65" t="s">
        <v>531</v>
      </c>
      <c r="R73" s="66">
        <v>3</v>
      </c>
      <c r="S73" s="66">
        <v>25</v>
      </c>
      <c r="T73" s="66">
        <v>0.15</v>
      </c>
      <c r="U73" s="66">
        <v>3038</v>
      </c>
      <c r="V73" s="66" t="s">
        <v>46</v>
      </c>
      <c r="W73" s="66">
        <v>74.841300000000004</v>
      </c>
      <c r="X73" s="66">
        <v>0</v>
      </c>
      <c r="Y73" s="66">
        <v>1</v>
      </c>
      <c r="Z73" s="66">
        <v>1857.39</v>
      </c>
      <c r="AA73" s="67">
        <v>0</v>
      </c>
      <c r="AE73" t="s">
        <v>519</v>
      </c>
      <c r="AF73">
        <v>3</v>
      </c>
      <c r="AG73">
        <v>50</v>
      </c>
      <c r="AH73">
        <v>0.05</v>
      </c>
      <c r="AI73">
        <v>50</v>
      </c>
      <c r="AJ73">
        <v>725</v>
      </c>
      <c r="AK73">
        <v>11.8962</v>
      </c>
      <c r="AL73">
        <v>0</v>
      </c>
      <c r="AM73">
        <v>44571</v>
      </c>
      <c r="AN73">
        <v>1800.01</v>
      </c>
      <c r="AO73">
        <v>37089</v>
      </c>
    </row>
    <row r="74" spans="1:41" x14ac:dyDescent="0.3">
      <c r="A74" t="s">
        <v>531</v>
      </c>
      <c r="B74">
        <v>2</v>
      </c>
      <c r="C74">
        <v>5</v>
      </c>
      <c r="D74">
        <v>0.05</v>
      </c>
      <c r="E74" t="s">
        <v>2</v>
      </c>
      <c r="F74" t="s">
        <v>3</v>
      </c>
      <c r="G74" s="39" t="e">
        <f t="shared" si="60"/>
        <v>#REF!</v>
      </c>
      <c r="H74" t="s">
        <v>3</v>
      </c>
      <c r="K74" t="s">
        <v>3</v>
      </c>
      <c r="L74" s="58" t="str">
        <f>IF(OR(H_no_hash!$F74="---",H_no_hash!$F74="infeas",H_no_hash!$F74="inf"),"---",(H_no_hash!$F74/M74)-1)</f>
        <v>---</v>
      </c>
      <c r="M74" s="20" t="e">
        <f>Model_dem!#REF!</f>
        <v>#REF!</v>
      </c>
      <c r="N74" t="e">
        <f>Model_dem!#REF!</f>
        <v>#REF!</v>
      </c>
      <c r="O74" s="23"/>
      <c r="Q74" s="68" t="s">
        <v>531</v>
      </c>
      <c r="R74" s="20">
        <v>3</v>
      </c>
      <c r="S74" s="20">
        <v>25</v>
      </c>
      <c r="T74" s="20">
        <v>0.2</v>
      </c>
      <c r="U74" s="20">
        <v>3038</v>
      </c>
      <c r="V74" s="20" t="s">
        <v>46</v>
      </c>
      <c r="W74" s="20">
        <v>75.195800000000006</v>
      </c>
      <c r="X74" s="20">
        <v>0</v>
      </c>
      <c r="Y74" s="20">
        <v>1</v>
      </c>
      <c r="Z74" s="20">
        <v>1803.16</v>
      </c>
      <c r="AA74" s="23">
        <v>0</v>
      </c>
      <c r="AE74" t="s">
        <v>514</v>
      </c>
      <c r="AF74">
        <v>0</v>
      </c>
      <c r="AG74">
        <v>0</v>
      </c>
      <c r="AH74">
        <v>0.05</v>
      </c>
      <c r="AI74">
        <v>3038</v>
      </c>
      <c r="AJ74" t="s">
        <v>46</v>
      </c>
      <c r="AK74">
        <v>69.345699999999994</v>
      </c>
      <c r="AL74">
        <v>0</v>
      </c>
      <c r="AM74">
        <v>1</v>
      </c>
      <c r="AN74">
        <v>1853.31</v>
      </c>
      <c r="AO74">
        <v>29</v>
      </c>
    </row>
    <row r="75" spans="1:41" x14ac:dyDescent="0.3">
      <c r="A75" t="s">
        <v>531</v>
      </c>
      <c r="B75">
        <v>2</v>
      </c>
      <c r="C75">
        <v>5</v>
      </c>
      <c r="D75">
        <v>0.1</v>
      </c>
      <c r="E75" t="s">
        <v>2</v>
      </c>
      <c r="F75" t="s">
        <v>3</v>
      </c>
      <c r="G75" s="39" t="e">
        <f t="shared" si="60"/>
        <v>#REF!</v>
      </c>
      <c r="H75" t="s">
        <v>3</v>
      </c>
      <c r="K75" t="s">
        <v>3</v>
      </c>
      <c r="L75" s="57" t="str">
        <f>IF(OR(H_no_hash!$F75="---",H_no_hash!$F75="infeas",H_no_hash!$F75="inf"),"---",(H_no_hash!$F75/M75)-1)</f>
        <v>---</v>
      </c>
      <c r="M75" s="20" t="e">
        <f>Model_dem!#REF!</f>
        <v>#REF!</v>
      </c>
      <c r="N75" t="e">
        <f>Model_dem!#REF!</f>
        <v>#REF!</v>
      </c>
      <c r="O75" s="23"/>
      <c r="Q75" s="65" t="s">
        <v>531</v>
      </c>
      <c r="R75" s="66">
        <v>3</v>
      </c>
      <c r="S75" s="66">
        <v>50</v>
      </c>
      <c r="T75" s="66">
        <v>0.05</v>
      </c>
      <c r="U75" s="66">
        <v>3038</v>
      </c>
      <c r="V75" s="66" t="s">
        <v>46</v>
      </c>
      <c r="W75" s="66">
        <v>75.773799999999994</v>
      </c>
      <c r="X75" s="66">
        <v>0</v>
      </c>
      <c r="Y75" s="66">
        <v>1</v>
      </c>
      <c r="Z75" s="66">
        <v>1817.16</v>
      </c>
      <c r="AA75" s="67">
        <v>0</v>
      </c>
      <c r="AE75" t="s">
        <v>514</v>
      </c>
      <c r="AF75">
        <v>0</v>
      </c>
      <c r="AG75">
        <v>0</v>
      </c>
      <c r="AH75">
        <v>0.1</v>
      </c>
      <c r="AI75">
        <v>3038</v>
      </c>
      <c r="AJ75" t="s">
        <v>46</v>
      </c>
      <c r="AK75">
        <v>71.660200000000003</v>
      </c>
      <c r="AL75">
        <v>0</v>
      </c>
      <c r="AM75">
        <v>1</v>
      </c>
      <c r="AN75">
        <v>1803.26</v>
      </c>
      <c r="AO75">
        <v>28</v>
      </c>
    </row>
    <row r="76" spans="1:41" x14ac:dyDescent="0.3">
      <c r="A76" t="s">
        <v>531</v>
      </c>
      <c r="B76">
        <v>2</v>
      </c>
      <c r="C76">
        <v>5</v>
      </c>
      <c r="D76">
        <v>0.15</v>
      </c>
      <c r="E76" t="s">
        <v>2</v>
      </c>
      <c r="F76" t="s">
        <v>3</v>
      </c>
      <c r="G76" s="39" t="e">
        <f t="shared" si="60"/>
        <v>#REF!</v>
      </c>
      <c r="H76" t="s">
        <v>3</v>
      </c>
      <c r="K76" t="s">
        <v>3</v>
      </c>
      <c r="L76" s="58" t="str">
        <f>IF(OR(H_no_hash!$F76="---",H_no_hash!$F76="infeas",H_no_hash!$F76="inf"),"---",(H_no_hash!$F76/M76)-1)</f>
        <v>---</v>
      </c>
      <c r="M76" s="20" t="e">
        <f>Model_dem!#REF!</f>
        <v>#REF!</v>
      </c>
      <c r="N76" t="e">
        <f>Model_dem!#REF!</f>
        <v>#REF!</v>
      </c>
      <c r="O76" s="23"/>
      <c r="Q76" s="68" t="s">
        <v>531</v>
      </c>
      <c r="R76" s="20">
        <v>3</v>
      </c>
      <c r="S76" s="20">
        <v>50</v>
      </c>
      <c r="T76" s="20">
        <v>0.1</v>
      </c>
      <c r="U76" s="20">
        <v>3038</v>
      </c>
      <c r="V76" s="20" t="s">
        <v>46</v>
      </c>
      <c r="W76" s="20">
        <v>74.355199999999996</v>
      </c>
      <c r="X76" s="20">
        <v>0</v>
      </c>
      <c r="Y76" s="20">
        <v>1</v>
      </c>
      <c r="Z76" s="20">
        <v>1852.11</v>
      </c>
      <c r="AA76" s="23">
        <v>0</v>
      </c>
      <c r="AE76" t="s">
        <v>514</v>
      </c>
      <c r="AF76">
        <v>0</v>
      </c>
      <c r="AG76">
        <v>0</v>
      </c>
      <c r="AH76">
        <v>0.15</v>
      </c>
      <c r="AI76">
        <v>3038</v>
      </c>
      <c r="AJ76" t="s">
        <v>46</v>
      </c>
      <c r="AK76">
        <v>69.027199999999993</v>
      </c>
      <c r="AL76">
        <v>0</v>
      </c>
      <c r="AM76">
        <v>1</v>
      </c>
      <c r="AN76">
        <v>1850.23</v>
      </c>
      <c r="AO76">
        <v>29</v>
      </c>
    </row>
    <row r="77" spans="1:41" x14ac:dyDescent="0.3">
      <c r="A77" t="s">
        <v>531</v>
      </c>
      <c r="B77">
        <v>2</v>
      </c>
      <c r="C77">
        <v>5</v>
      </c>
      <c r="D77">
        <v>0.2</v>
      </c>
      <c r="E77" t="s">
        <v>2</v>
      </c>
      <c r="F77" t="s">
        <v>3</v>
      </c>
      <c r="G77" s="39" t="e">
        <f t="shared" si="60"/>
        <v>#REF!</v>
      </c>
      <c r="H77" t="s">
        <v>3</v>
      </c>
      <c r="K77" t="s">
        <v>3</v>
      </c>
      <c r="L77" s="57" t="str">
        <f>IF(OR(H_no_hash!$F77="---",H_no_hash!$F77="infeas",H_no_hash!$F77="inf"),"---",(H_no_hash!$F77/M77)-1)</f>
        <v>---</v>
      </c>
      <c r="M77" s="20" t="e">
        <f>Model_dem!#REF!</f>
        <v>#REF!</v>
      </c>
      <c r="N77" t="e">
        <f>Model_dem!#REF!</f>
        <v>#REF!</v>
      </c>
      <c r="O77" s="23"/>
      <c r="Q77" s="65" t="s">
        <v>531</v>
      </c>
      <c r="R77" s="66">
        <v>3</v>
      </c>
      <c r="S77" s="66">
        <v>50</v>
      </c>
      <c r="T77" s="66">
        <v>0.15</v>
      </c>
      <c r="U77" s="66">
        <v>3038</v>
      </c>
      <c r="V77" s="66" t="s">
        <v>46</v>
      </c>
      <c r="W77" s="66">
        <v>74.337100000000007</v>
      </c>
      <c r="X77" s="66">
        <v>0</v>
      </c>
      <c r="Y77" s="66">
        <v>1</v>
      </c>
      <c r="Z77" s="66">
        <v>1849.07</v>
      </c>
      <c r="AA77" s="67">
        <v>0</v>
      </c>
      <c r="AE77" t="s">
        <v>514</v>
      </c>
      <c r="AF77">
        <v>0</v>
      </c>
      <c r="AG77">
        <v>0</v>
      </c>
      <c r="AH77">
        <v>0.2</v>
      </c>
      <c r="AI77">
        <v>3038</v>
      </c>
      <c r="AJ77" t="s">
        <v>46</v>
      </c>
      <c r="AK77">
        <v>70.958799999999997</v>
      </c>
      <c r="AL77">
        <v>0</v>
      </c>
      <c r="AM77">
        <v>1</v>
      </c>
      <c r="AN77">
        <v>1806.06</v>
      </c>
      <c r="AO77">
        <v>28</v>
      </c>
    </row>
    <row r="78" spans="1:41" x14ac:dyDescent="0.3">
      <c r="A78" t="s">
        <v>531</v>
      </c>
      <c r="B78">
        <v>2</v>
      </c>
      <c r="C78">
        <v>10</v>
      </c>
      <c r="D78">
        <v>0.05</v>
      </c>
      <c r="E78" t="s">
        <v>2</v>
      </c>
      <c r="F78" t="s">
        <v>3</v>
      </c>
      <c r="G78" s="39" t="e">
        <f t="shared" si="60"/>
        <v>#REF!</v>
      </c>
      <c r="H78" t="s">
        <v>3</v>
      </c>
      <c r="K78" t="s">
        <v>3</v>
      </c>
      <c r="L78" s="58" t="str">
        <f>IF(OR(H_no_hash!$F78="---",H_no_hash!$F78="infeas",H_no_hash!$F78="inf"),"---",(H_no_hash!$F78/M78)-1)</f>
        <v>---</v>
      </c>
      <c r="M78" s="20" t="e">
        <f>Model_dem!#REF!</f>
        <v>#REF!</v>
      </c>
      <c r="N78" t="e">
        <f>Model_dem!#REF!</f>
        <v>#REF!</v>
      </c>
      <c r="O78" s="23"/>
      <c r="Q78" s="68" t="s">
        <v>531</v>
      </c>
      <c r="R78" s="20">
        <v>3</v>
      </c>
      <c r="S78" s="20">
        <v>50</v>
      </c>
      <c r="T78" s="20">
        <v>0.2</v>
      </c>
      <c r="U78" s="20">
        <v>3038</v>
      </c>
      <c r="V78" s="20" t="s">
        <v>46</v>
      </c>
      <c r="W78" s="20">
        <v>74.298299999999998</v>
      </c>
      <c r="X78" s="20">
        <v>0</v>
      </c>
      <c r="Y78" s="20">
        <v>1</v>
      </c>
      <c r="Z78" s="20">
        <v>1849.34</v>
      </c>
      <c r="AA78" s="23">
        <v>0</v>
      </c>
      <c r="AE78" t="s">
        <v>514</v>
      </c>
      <c r="AF78">
        <v>3</v>
      </c>
      <c r="AG78">
        <v>0</v>
      </c>
      <c r="AH78">
        <v>0.05</v>
      </c>
      <c r="AI78">
        <v>3038</v>
      </c>
      <c r="AJ78" t="s">
        <v>46</v>
      </c>
      <c r="AK78">
        <v>79.3489</v>
      </c>
      <c r="AL78">
        <v>0</v>
      </c>
      <c r="AM78">
        <v>1</v>
      </c>
      <c r="AN78">
        <v>1816.74</v>
      </c>
      <c r="AO78">
        <v>27</v>
      </c>
    </row>
    <row r="79" spans="1:41" x14ac:dyDescent="0.3">
      <c r="A79" t="s">
        <v>531</v>
      </c>
      <c r="B79">
        <v>2</v>
      </c>
      <c r="C79">
        <v>10</v>
      </c>
      <c r="D79">
        <v>0.1</v>
      </c>
      <c r="E79" t="s">
        <v>2</v>
      </c>
      <c r="F79" t="s">
        <v>3</v>
      </c>
      <c r="G79" s="39" t="e">
        <f t="shared" si="60"/>
        <v>#REF!</v>
      </c>
      <c r="H79" t="s">
        <v>3</v>
      </c>
      <c r="K79" t="s">
        <v>3</v>
      </c>
      <c r="L79" s="57" t="str">
        <f>IF(OR(H_no_hash!$F79="---",H_no_hash!$F79="infeas",H_no_hash!$F79="inf"),"---",(H_no_hash!$F79/M79)-1)</f>
        <v>---</v>
      </c>
      <c r="M79" s="20" t="e">
        <f>Model_dem!#REF!</f>
        <v>#REF!</v>
      </c>
      <c r="N79" t="e">
        <f>Model_dem!#REF!</f>
        <v>#REF!</v>
      </c>
      <c r="O79" s="23"/>
      <c r="Q79" s="65" t="s">
        <v>517</v>
      </c>
      <c r="R79" s="66">
        <v>0</v>
      </c>
      <c r="S79" s="66">
        <v>0</v>
      </c>
      <c r="T79" s="66">
        <v>0.05</v>
      </c>
      <c r="U79" s="66">
        <v>3038</v>
      </c>
      <c r="V79" s="66" t="s">
        <v>46</v>
      </c>
      <c r="W79" s="66">
        <v>68.119500000000002</v>
      </c>
      <c r="X79" s="66">
        <v>0</v>
      </c>
      <c r="Y79" s="66">
        <v>1</v>
      </c>
      <c r="Z79" s="66">
        <v>1845.3</v>
      </c>
      <c r="AA79" s="67">
        <v>0</v>
      </c>
      <c r="AE79" t="s">
        <v>514</v>
      </c>
      <c r="AF79">
        <v>3</v>
      </c>
      <c r="AG79">
        <v>0</v>
      </c>
      <c r="AH79">
        <v>0.1</v>
      </c>
      <c r="AI79">
        <v>3038</v>
      </c>
      <c r="AJ79" t="s">
        <v>46</v>
      </c>
      <c r="AK79">
        <v>81.825999999999993</v>
      </c>
      <c r="AL79">
        <v>0</v>
      </c>
      <c r="AM79">
        <v>1</v>
      </c>
      <c r="AN79">
        <v>1811.34</v>
      </c>
      <c r="AO79">
        <v>28</v>
      </c>
    </row>
    <row r="80" spans="1:41" x14ac:dyDescent="0.3">
      <c r="A80" t="s">
        <v>531</v>
      </c>
      <c r="B80">
        <v>2</v>
      </c>
      <c r="C80">
        <v>10</v>
      </c>
      <c r="D80">
        <v>0.15</v>
      </c>
      <c r="E80" t="s">
        <v>2</v>
      </c>
      <c r="F80" t="s">
        <v>3</v>
      </c>
      <c r="G80" s="39" t="e">
        <f t="shared" si="60"/>
        <v>#REF!</v>
      </c>
      <c r="H80" t="s">
        <v>3</v>
      </c>
      <c r="K80" t="s">
        <v>3</v>
      </c>
      <c r="L80" s="58" t="str">
        <f>IF(OR(H_no_hash!$F80="---",H_no_hash!$F80="infeas",H_no_hash!$F80="inf"),"---",(H_no_hash!$F80/M80)-1)</f>
        <v>---</v>
      </c>
      <c r="M80" s="20" t="e">
        <f>Model_dem!#REF!</f>
        <v>#REF!</v>
      </c>
      <c r="N80" t="e">
        <f>Model_dem!#REF!</f>
        <v>#REF!</v>
      </c>
      <c r="O80" s="23"/>
      <c r="Q80" s="68" t="s">
        <v>517</v>
      </c>
      <c r="R80" s="20">
        <v>0</v>
      </c>
      <c r="S80" s="20">
        <v>0</v>
      </c>
      <c r="T80" s="20">
        <v>0.1</v>
      </c>
      <c r="U80" s="20">
        <v>3038</v>
      </c>
      <c r="V80" s="20" t="s">
        <v>46</v>
      </c>
      <c r="W80" s="20">
        <v>68.052499999999995</v>
      </c>
      <c r="X80" s="20">
        <v>0</v>
      </c>
      <c r="Y80" s="20">
        <v>1</v>
      </c>
      <c r="Z80" s="20">
        <v>1845.4</v>
      </c>
      <c r="AA80" s="23">
        <v>0</v>
      </c>
      <c r="AE80" t="s">
        <v>514</v>
      </c>
      <c r="AF80">
        <v>3</v>
      </c>
      <c r="AG80">
        <v>0</v>
      </c>
      <c r="AH80">
        <v>0.15</v>
      </c>
      <c r="AI80">
        <v>3038</v>
      </c>
      <c r="AJ80" t="s">
        <v>46</v>
      </c>
      <c r="AK80">
        <v>81.631100000000004</v>
      </c>
      <c r="AL80">
        <v>0</v>
      </c>
      <c r="AM80">
        <v>1</v>
      </c>
      <c r="AN80">
        <v>1814.21</v>
      </c>
      <c r="AO80">
        <v>28</v>
      </c>
    </row>
    <row r="81" spans="1:41" x14ac:dyDescent="0.3">
      <c r="A81" t="s">
        <v>531</v>
      </c>
      <c r="B81">
        <v>2</v>
      </c>
      <c r="C81">
        <v>10</v>
      </c>
      <c r="D81">
        <v>0.2</v>
      </c>
      <c r="E81" t="s">
        <v>2</v>
      </c>
      <c r="F81" t="s">
        <v>3</v>
      </c>
      <c r="G81" s="39" t="e">
        <f t="shared" si="60"/>
        <v>#REF!</v>
      </c>
      <c r="H81" t="s">
        <v>3</v>
      </c>
      <c r="K81" t="s">
        <v>3</v>
      </c>
      <c r="L81" s="57" t="str">
        <f>IF(OR(H_no_hash!$F81="---",H_no_hash!$F81="infeas",H_no_hash!$F81="inf"),"---",(H_no_hash!$F81/M81)-1)</f>
        <v>---</v>
      </c>
      <c r="M81" s="20" t="e">
        <f>Model_dem!#REF!</f>
        <v>#REF!</v>
      </c>
      <c r="N81" t="e">
        <f>Model_dem!#REF!</f>
        <v>#REF!</v>
      </c>
      <c r="O81" s="23"/>
      <c r="Q81" s="65" t="s">
        <v>517</v>
      </c>
      <c r="R81" s="66">
        <v>0</v>
      </c>
      <c r="S81" s="66">
        <v>0</v>
      </c>
      <c r="T81" s="66">
        <v>0.15</v>
      </c>
      <c r="U81" s="66">
        <v>3038</v>
      </c>
      <c r="V81" s="66" t="s">
        <v>46</v>
      </c>
      <c r="W81" s="66">
        <v>68.687100000000001</v>
      </c>
      <c r="X81" s="66">
        <v>0</v>
      </c>
      <c r="Y81" s="66">
        <v>1</v>
      </c>
      <c r="Z81" s="66">
        <v>1852.39</v>
      </c>
      <c r="AA81" s="67">
        <v>0</v>
      </c>
      <c r="AE81" t="s">
        <v>514</v>
      </c>
      <c r="AF81">
        <v>3</v>
      </c>
      <c r="AG81">
        <v>0</v>
      </c>
      <c r="AH81">
        <v>0.2</v>
      </c>
      <c r="AI81">
        <v>3038</v>
      </c>
      <c r="AJ81" t="s">
        <v>46</v>
      </c>
      <c r="AK81">
        <v>80.351299999999995</v>
      </c>
      <c r="AL81">
        <v>0</v>
      </c>
      <c r="AM81">
        <v>1</v>
      </c>
      <c r="AN81">
        <v>1856.41</v>
      </c>
      <c r="AO81">
        <v>28</v>
      </c>
    </row>
    <row r="82" spans="1:41" x14ac:dyDescent="0.3">
      <c r="A82" t="s">
        <v>531</v>
      </c>
      <c r="B82">
        <v>2</v>
      </c>
      <c r="C82">
        <v>25</v>
      </c>
      <c r="D82">
        <v>0.05</v>
      </c>
      <c r="E82" t="s">
        <v>2</v>
      </c>
      <c r="F82" t="s">
        <v>3</v>
      </c>
      <c r="G82" s="39" t="e">
        <f t="shared" si="60"/>
        <v>#REF!</v>
      </c>
      <c r="H82" t="s">
        <v>3</v>
      </c>
      <c r="K82" t="s">
        <v>3</v>
      </c>
      <c r="L82" s="58" t="str">
        <f>IF(OR(H_no_hash!$F82="---",H_no_hash!$F82="infeas",H_no_hash!$F82="inf"),"---",(H_no_hash!$F82/M82)-1)</f>
        <v>---</v>
      </c>
      <c r="M82" s="20" t="e">
        <f>Model_dem!#REF!</f>
        <v>#REF!</v>
      </c>
      <c r="N82" t="e">
        <f>Model_dem!#REF!</f>
        <v>#REF!</v>
      </c>
      <c r="O82" s="23"/>
      <c r="Q82" s="68" t="s">
        <v>517</v>
      </c>
      <c r="R82" s="20">
        <v>0</v>
      </c>
      <c r="S82" s="20">
        <v>0</v>
      </c>
      <c r="T82" s="20">
        <v>0.2</v>
      </c>
      <c r="U82" s="20">
        <v>3038</v>
      </c>
      <c r="V82" s="20" t="s">
        <v>46</v>
      </c>
      <c r="W82" s="20">
        <v>68.149699999999996</v>
      </c>
      <c r="X82" s="20">
        <v>0</v>
      </c>
      <c r="Y82" s="20">
        <v>1</v>
      </c>
      <c r="Z82" s="20">
        <v>1848.67</v>
      </c>
      <c r="AA82" s="23">
        <v>0</v>
      </c>
      <c r="AE82" t="s">
        <v>514</v>
      </c>
      <c r="AF82">
        <v>3</v>
      </c>
      <c r="AG82">
        <v>10</v>
      </c>
      <c r="AH82">
        <v>0.05</v>
      </c>
      <c r="AI82">
        <v>3038</v>
      </c>
      <c r="AJ82" t="s">
        <v>46</v>
      </c>
      <c r="AK82">
        <v>84.494</v>
      </c>
      <c r="AL82">
        <v>0</v>
      </c>
      <c r="AM82">
        <v>1</v>
      </c>
      <c r="AN82">
        <v>1817.58</v>
      </c>
      <c r="AO82">
        <v>28</v>
      </c>
    </row>
    <row r="83" spans="1:41" x14ac:dyDescent="0.3">
      <c r="A83" t="s">
        <v>531</v>
      </c>
      <c r="B83">
        <v>2</v>
      </c>
      <c r="C83">
        <v>25</v>
      </c>
      <c r="D83">
        <v>0.1</v>
      </c>
      <c r="E83" t="s">
        <v>2</v>
      </c>
      <c r="F83" t="s">
        <v>3</v>
      </c>
      <c r="G83" s="39" t="e">
        <f t="shared" si="60"/>
        <v>#REF!</v>
      </c>
      <c r="H83" t="s">
        <v>3</v>
      </c>
      <c r="K83" t="s">
        <v>3</v>
      </c>
      <c r="L83" s="57" t="str">
        <f>IF(OR(H_no_hash!$F83="---",H_no_hash!$F83="infeas",H_no_hash!$F83="inf"),"---",(H_no_hash!$F83/M83)-1)</f>
        <v>---</v>
      </c>
      <c r="M83" s="20" t="e">
        <f>Model_dem!#REF!</f>
        <v>#REF!</v>
      </c>
      <c r="N83" t="e">
        <f>Model_dem!#REF!</f>
        <v>#REF!</v>
      </c>
      <c r="O83" s="23"/>
      <c r="Q83" s="65" t="s">
        <v>517</v>
      </c>
      <c r="R83" s="66">
        <v>3</v>
      </c>
      <c r="S83" s="66">
        <v>0</v>
      </c>
      <c r="T83" s="66">
        <v>0.05</v>
      </c>
      <c r="U83" s="66">
        <v>3038</v>
      </c>
      <c r="V83" s="66" t="s">
        <v>46</v>
      </c>
      <c r="W83" s="66">
        <v>80.269499999999994</v>
      </c>
      <c r="X83" s="66">
        <v>0</v>
      </c>
      <c r="Y83" s="66">
        <v>1</v>
      </c>
      <c r="Z83" s="66">
        <v>1814.93</v>
      </c>
      <c r="AA83" s="67">
        <v>0</v>
      </c>
      <c r="AE83" t="s">
        <v>514</v>
      </c>
      <c r="AF83">
        <v>3</v>
      </c>
      <c r="AG83">
        <v>10</v>
      </c>
      <c r="AH83">
        <v>0.1</v>
      </c>
      <c r="AI83">
        <v>3038</v>
      </c>
      <c r="AJ83" t="s">
        <v>46</v>
      </c>
      <c r="AK83">
        <v>80.019400000000005</v>
      </c>
      <c r="AL83">
        <v>0</v>
      </c>
      <c r="AM83">
        <v>1</v>
      </c>
      <c r="AN83">
        <v>1801.91</v>
      </c>
      <c r="AO83">
        <v>28</v>
      </c>
    </row>
    <row r="84" spans="1:41" x14ac:dyDescent="0.3">
      <c r="A84" t="s">
        <v>531</v>
      </c>
      <c r="B84">
        <v>2</v>
      </c>
      <c r="C84">
        <v>25</v>
      </c>
      <c r="D84">
        <v>0.15</v>
      </c>
      <c r="E84" t="s">
        <v>2</v>
      </c>
      <c r="F84" t="s">
        <v>3</v>
      </c>
      <c r="G84" s="39" t="e">
        <f t="shared" si="60"/>
        <v>#REF!</v>
      </c>
      <c r="H84" t="s">
        <v>3</v>
      </c>
      <c r="K84" t="s">
        <v>3</v>
      </c>
      <c r="L84" s="58" t="str">
        <f>IF(OR(H_no_hash!$F84="---",H_no_hash!$F84="infeas",H_no_hash!$F84="inf"),"---",(H_no_hash!$F84/M84)-1)</f>
        <v>---</v>
      </c>
      <c r="M84" s="20" t="e">
        <f>Model_dem!#REF!</f>
        <v>#REF!</v>
      </c>
      <c r="N84" t="e">
        <f>Model_dem!#REF!</f>
        <v>#REF!</v>
      </c>
      <c r="O84" s="23"/>
      <c r="Q84" s="68" t="s">
        <v>517</v>
      </c>
      <c r="R84" s="20">
        <v>3</v>
      </c>
      <c r="S84" s="20">
        <v>0</v>
      </c>
      <c r="T84" s="20">
        <v>0.1</v>
      </c>
      <c r="U84" s="20">
        <v>3038</v>
      </c>
      <c r="V84" s="20" t="s">
        <v>46</v>
      </c>
      <c r="W84" s="20">
        <v>78.178200000000004</v>
      </c>
      <c r="X84" s="20">
        <v>0</v>
      </c>
      <c r="Y84" s="20">
        <v>1</v>
      </c>
      <c r="Z84" s="20">
        <v>1805.17</v>
      </c>
      <c r="AA84" s="23">
        <v>0</v>
      </c>
      <c r="AE84" t="s">
        <v>514</v>
      </c>
      <c r="AF84">
        <v>3</v>
      </c>
      <c r="AG84">
        <v>10</v>
      </c>
      <c r="AH84">
        <v>0.15</v>
      </c>
      <c r="AI84">
        <v>3038</v>
      </c>
      <c r="AJ84" t="s">
        <v>46</v>
      </c>
      <c r="AK84">
        <v>80.149600000000007</v>
      </c>
      <c r="AL84">
        <v>0</v>
      </c>
      <c r="AM84">
        <v>1</v>
      </c>
      <c r="AN84">
        <v>1804.29</v>
      </c>
      <c r="AO84">
        <v>28</v>
      </c>
    </row>
    <row r="85" spans="1:41" x14ac:dyDescent="0.3">
      <c r="A85" t="s">
        <v>531</v>
      </c>
      <c r="B85">
        <v>2</v>
      </c>
      <c r="C85">
        <v>25</v>
      </c>
      <c r="D85">
        <v>0.2</v>
      </c>
      <c r="E85" t="s">
        <v>2</v>
      </c>
      <c r="F85" t="s">
        <v>3</v>
      </c>
      <c r="G85" s="39" t="e">
        <f t="shared" si="60"/>
        <v>#REF!</v>
      </c>
      <c r="H85" t="s">
        <v>3</v>
      </c>
      <c r="K85" t="s">
        <v>3</v>
      </c>
      <c r="L85" s="57" t="str">
        <f>IF(OR(H_no_hash!$F85="---",H_no_hash!$F85="infeas",H_no_hash!$F85="inf"),"---",(H_no_hash!$F85/M85)-1)</f>
        <v>---</v>
      </c>
      <c r="M85" s="20" t="e">
        <f>Model_dem!#REF!</f>
        <v>#REF!</v>
      </c>
      <c r="N85" t="e">
        <f>Model_dem!#REF!</f>
        <v>#REF!</v>
      </c>
      <c r="O85" s="23"/>
      <c r="Q85" s="65" t="s">
        <v>517</v>
      </c>
      <c r="R85" s="66">
        <v>3</v>
      </c>
      <c r="S85" s="66">
        <v>0</v>
      </c>
      <c r="T85" s="66">
        <v>0.15</v>
      </c>
      <c r="U85" s="66">
        <v>3038</v>
      </c>
      <c r="V85" s="66" t="s">
        <v>46</v>
      </c>
      <c r="W85" s="66">
        <v>77.633399999999995</v>
      </c>
      <c r="X85" s="66">
        <v>0</v>
      </c>
      <c r="Y85" s="66">
        <v>1</v>
      </c>
      <c r="Z85" s="66">
        <v>1807.41</v>
      </c>
      <c r="AA85" s="67">
        <v>0</v>
      </c>
      <c r="AE85" t="s">
        <v>514</v>
      </c>
      <c r="AF85">
        <v>3</v>
      </c>
      <c r="AG85">
        <v>10</v>
      </c>
      <c r="AH85">
        <v>0.2</v>
      </c>
      <c r="AI85">
        <v>3038</v>
      </c>
      <c r="AJ85" t="s">
        <v>46</v>
      </c>
      <c r="AK85">
        <v>80.1721</v>
      </c>
      <c r="AL85">
        <v>0</v>
      </c>
      <c r="AM85">
        <v>1</v>
      </c>
      <c r="AN85">
        <v>1810.85</v>
      </c>
      <c r="AO85">
        <v>28</v>
      </c>
    </row>
    <row r="86" spans="1:41" x14ac:dyDescent="0.3">
      <c r="A86" t="s">
        <v>531</v>
      </c>
      <c r="B86">
        <v>2</v>
      </c>
      <c r="C86">
        <v>50</v>
      </c>
      <c r="D86">
        <v>0.05</v>
      </c>
      <c r="E86" t="s">
        <v>2</v>
      </c>
      <c r="F86" t="s">
        <v>3</v>
      </c>
      <c r="G86" s="39" t="e">
        <f t="shared" si="60"/>
        <v>#REF!</v>
      </c>
      <c r="H86" t="s">
        <v>3</v>
      </c>
      <c r="K86" t="s">
        <v>3</v>
      </c>
      <c r="L86" s="58" t="str">
        <f>IF(OR(H_no_hash!$F86="---",H_no_hash!$F86="infeas",H_no_hash!$F86="inf"),"---",(H_no_hash!$F86/M86)-1)</f>
        <v>---</v>
      </c>
      <c r="M86" s="20" t="e">
        <f>Model_dem!#REF!</f>
        <v>#REF!</v>
      </c>
      <c r="N86" t="e">
        <f>Model_dem!#REF!</f>
        <v>#REF!</v>
      </c>
      <c r="O86" s="23"/>
      <c r="Q86" s="68" t="s">
        <v>517</v>
      </c>
      <c r="R86" s="20">
        <v>3</v>
      </c>
      <c r="S86" s="20">
        <v>0</v>
      </c>
      <c r="T86" s="20">
        <v>0.2</v>
      </c>
      <c r="U86" s="20">
        <v>3038</v>
      </c>
      <c r="V86" s="20" t="s">
        <v>46</v>
      </c>
      <c r="W86" s="20">
        <v>77.011899999999997</v>
      </c>
      <c r="X86" s="20">
        <v>0</v>
      </c>
      <c r="Y86" s="20">
        <v>1</v>
      </c>
      <c r="Z86" s="20">
        <v>1806.91</v>
      </c>
      <c r="AA86" s="23">
        <v>0</v>
      </c>
      <c r="AE86" t="s">
        <v>514</v>
      </c>
      <c r="AF86">
        <v>3</v>
      </c>
      <c r="AG86">
        <v>25</v>
      </c>
      <c r="AH86">
        <v>0.05</v>
      </c>
      <c r="AI86">
        <v>3038</v>
      </c>
      <c r="AJ86" t="s">
        <v>46</v>
      </c>
      <c r="AK86">
        <v>83.925799999999995</v>
      </c>
      <c r="AL86">
        <v>0</v>
      </c>
      <c r="AM86">
        <v>1</v>
      </c>
      <c r="AN86">
        <v>1820.41</v>
      </c>
      <c r="AO86">
        <v>28</v>
      </c>
    </row>
    <row r="87" spans="1:41" x14ac:dyDescent="0.3">
      <c r="A87" t="s">
        <v>531</v>
      </c>
      <c r="B87">
        <v>2</v>
      </c>
      <c r="C87">
        <v>50</v>
      </c>
      <c r="D87">
        <v>0.1</v>
      </c>
      <c r="E87" t="s">
        <v>2</v>
      </c>
      <c r="F87" t="s">
        <v>3</v>
      </c>
      <c r="G87" s="39" t="e">
        <f t="shared" si="60"/>
        <v>#REF!</v>
      </c>
      <c r="H87" t="s">
        <v>3</v>
      </c>
      <c r="K87" t="s">
        <v>3</v>
      </c>
      <c r="L87" s="57" t="str">
        <f>IF(OR(H_no_hash!$F87="---",H_no_hash!$F87="infeas",H_no_hash!$F87="inf"),"---",(H_no_hash!$F87/M87)-1)</f>
        <v>---</v>
      </c>
      <c r="M87" s="20" t="e">
        <f>Model_dem!#REF!</f>
        <v>#REF!</v>
      </c>
      <c r="N87" t="e">
        <f>Model_dem!#REF!</f>
        <v>#REF!</v>
      </c>
      <c r="O87" s="23"/>
      <c r="Q87" s="65" t="s">
        <v>517</v>
      </c>
      <c r="R87" s="66">
        <v>3</v>
      </c>
      <c r="S87" s="66">
        <v>10</v>
      </c>
      <c r="T87" s="66">
        <v>0.05</v>
      </c>
      <c r="U87" s="66">
        <v>3038</v>
      </c>
      <c r="V87" s="66" t="s">
        <v>46</v>
      </c>
      <c r="W87" s="66">
        <v>77.097700000000003</v>
      </c>
      <c r="X87" s="66">
        <v>0</v>
      </c>
      <c r="Y87" s="66">
        <v>1</v>
      </c>
      <c r="Z87" s="66">
        <v>1811.65</v>
      </c>
      <c r="AA87" s="67">
        <v>0</v>
      </c>
      <c r="AE87" t="s">
        <v>514</v>
      </c>
      <c r="AF87">
        <v>3</v>
      </c>
      <c r="AG87">
        <v>25</v>
      </c>
      <c r="AH87">
        <v>0.1</v>
      </c>
      <c r="AI87">
        <v>3038</v>
      </c>
      <c r="AJ87" t="s">
        <v>46</v>
      </c>
      <c r="AK87">
        <v>80.714200000000005</v>
      </c>
      <c r="AL87">
        <v>0</v>
      </c>
      <c r="AM87">
        <v>1</v>
      </c>
      <c r="AN87">
        <v>1803.96</v>
      </c>
      <c r="AO87">
        <v>28</v>
      </c>
    </row>
    <row r="88" spans="1:41" x14ac:dyDescent="0.3">
      <c r="A88" t="s">
        <v>531</v>
      </c>
      <c r="B88">
        <v>2</v>
      </c>
      <c r="C88">
        <v>50</v>
      </c>
      <c r="D88">
        <v>0.15</v>
      </c>
      <c r="E88" t="s">
        <v>2</v>
      </c>
      <c r="F88" t="s">
        <v>3</v>
      </c>
      <c r="G88" s="39" t="e">
        <f t="shared" si="60"/>
        <v>#REF!</v>
      </c>
      <c r="H88" t="s">
        <v>3</v>
      </c>
      <c r="K88" t="s">
        <v>3</v>
      </c>
      <c r="L88" s="58" t="str">
        <f>IF(OR(H_no_hash!$F88="---",H_no_hash!$F88="infeas",H_no_hash!$F88="inf"),"---",(H_no_hash!$F88/M88)-1)</f>
        <v>---</v>
      </c>
      <c r="M88" s="20" t="e">
        <f>Model_dem!#REF!</f>
        <v>#REF!</v>
      </c>
      <c r="N88" t="e">
        <f>Model_dem!#REF!</f>
        <v>#REF!</v>
      </c>
      <c r="O88" s="23"/>
      <c r="Q88" s="68" t="s">
        <v>517</v>
      </c>
      <c r="R88" s="20">
        <v>3</v>
      </c>
      <c r="S88" s="20">
        <v>10</v>
      </c>
      <c r="T88" s="20">
        <v>0.1</v>
      </c>
      <c r="U88" s="20">
        <v>3038</v>
      </c>
      <c r="V88" s="20" t="s">
        <v>46</v>
      </c>
      <c r="W88" s="20">
        <v>76.259</v>
      </c>
      <c r="X88" s="20">
        <v>0</v>
      </c>
      <c r="Y88" s="20">
        <v>1</v>
      </c>
      <c r="Z88" s="20">
        <v>1860.65</v>
      </c>
      <c r="AA88" s="23">
        <v>0</v>
      </c>
      <c r="AE88" t="s">
        <v>514</v>
      </c>
      <c r="AF88">
        <v>3</v>
      </c>
      <c r="AG88">
        <v>25</v>
      </c>
      <c r="AH88">
        <v>0.15</v>
      </c>
      <c r="AI88">
        <v>3038</v>
      </c>
      <c r="AJ88" t="s">
        <v>46</v>
      </c>
      <c r="AK88">
        <v>78.837400000000002</v>
      </c>
      <c r="AL88">
        <v>0</v>
      </c>
      <c r="AM88">
        <v>1</v>
      </c>
      <c r="AN88">
        <v>1807.58</v>
      </c>
      <c r="AO88">
        <v>28</v>
      </c>
    </row>
    <row r="89" spans="1:41" x14ac:dyDescent="0.3">
      <c r="A89" t="s">
        <v>531</v>
      </c>
      <c r="B89">
        <v>2</v>
      </c>
      <c r="C89">
        <v>50</v>
      </c>
      <c r="D89">
        <v>0.2</v>
      </c>
      <c r="E89" t="s">
        <v>2</v>
      </c>
      <c r="F89" t="s">
        <v>3</v>
      </c>
      <c r="G89" s="39" t="e">
        <f t="shared" si="60"/>
        <v>#REF!</v>
      </c>
      <c r="H89" t="s">
        <v>3</v>
      </c>
      <c r="K89" t="s">
        <v>3</v>
      </c>
      <c r="L89" s="57" t="str">
        <f>IF(OR(H_no_hash!$F89="---",H_no_hash!$F89="infeas",H_no_hash!$F89="inf"),"---",(H_no_hash!$F89/M89)-1)</f>
        <v>---</v>
      </c>
      <c r="M89" s="20" t="e">
        <f>Model_dem!#REF!</f>
        <v>#REF!</v>
      </c>
      <c r="N89" t="e">
        <f>Model_dem!#REF!</f>
        <v>#REF!</v>
      </c>
      <c r="O89" s="23"/>
      <c r="Q89" s="65" t="s">
        <v>517</v>
      </c>
      <c r="R89" s="66">
        <v>3</v>
      </c>
      <c r="S89" s="66">
        <v>10</v>
      </c>
      <c r="T89" s="66">
        <v>0.15</v>
      </c>
      <c r="U89" s="66">
        <v>3038</v>
      </c>
      <c r="V89" s="66" t="s">
        <v>46</v>
      </c>
      <c r="W89" s="66">
        <v>77.776799999999994</v>
      </c>
      <c r="X89" s="66">
        <v>0</v>
      </c>
      <c r="Y89" s="66">
        <v>1</v>
      </c>
      <c r="Z89" s="66">
        <v>1807.67</v>
      </c>
      <c r="AA89" s="67">
        <v>0</v>
      </c>
      <c r="AE89" t="s">
        <v>514</v>
      </c>
      <c r="AF89">
        <v>3</v>
      </c>
      <c r="AG89">
        <v>25</v>
      </c>
      <c r="AH89">
        <v>0.2</v>
      </c>
      <c r="AI89">
        <v>3038</v>
      </c>
      <c r="AJ89" t="s">
        <v>46</v>
      </c>
      <c r="AK89">
        <v>81.437299999999993</v>
      </c>
      <c r="AL89">
        <v>0</v>
      </c>
      <c r="AM89">
        <v>1</v>
      </c>
      <c r="AN89">
        <v>1819.41</v>
      </c>
      <c r="AO89">
        <v>28</v>
      </c>
    </row>
    <row r="90" spans="1:41" x14ac:dyDescent="0.3">
      <c r="A90" t="s">
        <v>531</v>
      </c>
      <c r="B90">
        <v>3</v>
      </c>
      <c r="C90">
        <v>0</v>
      </c>
      <c r="D90">
        <v>0.05</v>
      </c>
      <c r="E90" t="s">
        <v>2</v>
      </c>
      <c r="F90" t="s">
        <v>3</v>
      </c>
      <c r="G90" s="39" t="e">
        <f t="shared" si="60"/>
        <v>#REF!</v>
      </c>
      <c r="H90" t="s">
        <v>3</v>
      </c>
      <c r="K90" t="s">
        <v>3</v>
      </c>
      <c r="L90" s="58" t="str">
        <f>IF(OR(H_no_hash!$F90="---",H_no_hash!$F90="infeas",H_no_hash!$F90="inf"),"---",(H_no_hash!$F90/M90)-1)</f>
        <v>---</v>
      </c>
      <c r="M90" s="20" t="e">
        <f>Model_dem!#REF!</f>
        <v>#REF!</v>
      </c>
      <c r="N90" t="e">
        <f>Model_dem!#REF!</f>
        <v>#REF!</v>
      </c>
      <c r="O90" s="23"/>
      <c r="Q90" s="68" t="s">
        <v>517</v>
      </c>
      <c r="R90" s="20">
        <v>3</v>
      </c>
      <c r="S90" s="20">
        <v>10</v>
      </c>
      <c r="T90" s="20">
        <v>0.2</v>
      </c>
      <c r="U90" s="20">
        <v>3038</v>
      </c>
      <c r="V90" s="20" t="s">
        <v>46</v>
      </c>
      <c r="W90" s="20">
        <v>78.0822</v>
      </c>
      <c r="X90" s="20">
        <v>0</v>
      </c>
      <c r="Y90" s="20">
        <v>1</v>
      </c>
      <c r="Z90" s="20">
        <v>1808.19</v>
      </c>
      <c r="AA90" s="23">
        <v>0</v>
      </c>
      <c r="AE90" t="s">
        <v>514</v>
      </c>
      <c r="AF90">
        <v>3</v>
      </c>
      <c r="AG90">
        <v>50</v>
      </c>
      <c r="AH90">
        <v>0.05</v>
      </c>
      <c r="AI90">
        <v>3038</v>
      </c>
      <c r="AJ90" t="s">
        <v>46</v>
      </c>
      <c r="AK90">
        <v>81.518900000000002</v>
      </c>
      <c r="AL90">
        <v>0</v>
      </c>
      <c r="AM90">
        <v>1</v>
      </c>
      <c r="AN90">
        <v>1821.36</v>
      </c>
      <c r="AO90">
        <v>28</v>
      </c>
    </row>
    <row r="91" spans="1:41" x14ac:dyDescent="0.3">
      <c r="A91" t="s">
        <v>531</v>
      </c>
      <c r="B91">
        <v>3</v>
      </c>
      <c r="C91">
        <v>0</v>
      </c>
      <c r="D91">
        <v>0.1</v>
      </c>
      <c r="E91" t="s">
        <v>2</v>
      </c>
      <c r="F91" t="s">
        <v>3</v>
      </c>
      <c r="G91" s="39" t="e">
        <f t="shared" si="60"/>
        <v>#REF!</v>
      </c>
      <c r="H91" t="s">
        <v>3</v>
      </c>
      <c r="K91" t="s">
        <v>3</v>
      </c>
      <c r="L91" s="57" t="str">
        <f>IF(OR(H_no_hash!$F91="---",H_no_hash!$F91="infeas",H_no_hash!$F91="inf"),"---",(H_no_hash!$F91/M91)-1)</f>
        <v>---</v>
      </c>
      <c r="M91" s="20" t="e">
        <f>Model_dem!#REF!</f>
        <v>#REF!</v>
      </c>
      <c r="N91" t="e">
        <f>Model_dem!#REF!</f>
        <v>#REF!</v>
      </c>
      <c r="O91" s="23"/>
      <c r="Q91" s="65" t="s">
        <v>517</v>
      </c>
      <c r="R91" s="66">
        <v>3</v>
      </c>
      <c r="S91" s="66">
        <v>25</v>
      </c>
      <c r="T91" s="66">
        <v>0.05</v>
      </c>
      <c r="U91" s="66">
        <v>3038</v>
      </c>
      <c r="V91" s="66" t="s">
        <v>46</v>
      </c>
      <c r="W91" s="66">
        <v>78.421599999999998</v>
      </c>
      <c r="X91" s="66">
        <v>0</v>
      </c>
      <c r="Y91" s="66">
        <v>1</v>
      </c>
      <c r="Z91" s="66">
        <v>1840.89</v>
      </c>
      <c r="AA91" s="67">
        <v>0</v>
      </c>
      <c r="AE91" t="s">
        <v>514</v>
      </c>
      <c r="AF91">
        <v>3</v>
      </c>
      <c r="AG91">
        <v>50</v>
      </c>
      <c r="AH91">
        <v>0.1</v>
      </c>
      <c r="AI91">
        <v>3038</v>
      </c>
      <c r="AJ91" t="s">
        <v>46</v>
      </c>
      <c r="AK91">
        <v>81.694000000000003</v>
      </c>
      <c r="AL91">
        <v>0</v>
      </c>
      <c r="AM91">
        <v>1</v>
      </c>
      <c r="AN91">
        <v>1818.33</v>
      </c>
      <c r="AO91">
        <v>28</v>
      </c>
    </row>
    <row r="92" spans="1:41" x14ac:dyDescent="0.3">
      <c r="A92" t="s">
        <v>531</v>
      </c>
      <c r="B92">
        <v>3</v>
      </c>
      <c r="C92">
        <v>0</v>
      </c>
      <c r="D92">
        <v>0.15</v>
      </c>
      <c r="E92" t="s">
        <v>2</v>
      </c>
      <c r="F92" t="s">
        <v>3</v>
      </c>
      <c r="G92" s="39" t="e">
        <f t="shared" si="60"/>
        <v>#REF!</v>
      </c>
      <c r="H92" t="s">
        <v>3</v>
      </c>
      <c r="K92" t="s">
        <v>3</v>
      </c>
      <c r="L92" s="58" t="str">
        <f>IF(OR(H_no_hash!$F92="---",H_no_hash!$F92="infeas",H_no_hash!$F92="inf"),"---",(H_no_hash!$F92/M92)-1)</f>
        <v>---</v>
      </c>
      <c r="M92" s="20" t="e">
        <f>Model_dem!#REF!</f>
        <v>#REF!</v>
      </c>
      <c r="N92" t="e">
        <f>Model_dem!#REF!</f>
        <v>#REF!</v>
      </c>
      <c r="O92" s="23"/>
      <c r="Q92" s="68" t="s">
        <v>517</v>
      </c>
      <c r="R92" s="20">
        <v>3</v>
      </c>
      <c r="S92" s="20">
        <v>25</v>
      </c>
      <c r="T92" s="20">
        <v>0.1</v>
      </c>
      <c r="U92" s="20">
        <v>3038</v>
      </c>
      <c r="V92" s="20" t="s">
        <v>46</v>
      </c>
      <c r="W92" s="20">
        <v>78.379900000000006</v>
      </c>
      <c r="X92" s="20">
        <v>0</v>
      </c>
      <c r="Y92" s="20">
        <v>1</v>
      </c>
      <c r="Z92" s="20">
        <v>1813.99</v>
      </c>
      <c r="AA92" s="23">
        <v>0</v>
      </c>
      <c r="AE92" t="s">
        <v>514</v>
      </c>
      <c r="AF92">
        <v>3</v>
      </c>
      <c r="AG92">
        <v>50</v>
      </c>
      <c r="AH92">
        <v>0.15</v>
      </c>
      <c r="AI92">
        <v>3038</v>
      </c>
      <c r="AJ92" t="s">
        <v>46</v>
      </c>
      <c r="AK92">
        <v>82.098200000000006</v>
      </c>
      <c r="AL92">
        <v>0</v>
      </c>
      <c r="AM92">
        <v>1</v>
      </c>
      <c r="AN92">
        <v>1812.17</v>
      </c>
      <c r="AO92">
        <v>28</v>
      </c>
    </row>
    <row r="93" spans="1:41" x14ac:dyDescent="0.3">
      <c r="A93" t="s">
        <v>531</v>
      </c>
      <c r="B93">
        <v>3</v>
      </c>
      <c r="C93">
        <v>0</v>
      </c>
      <c r="D93">
        <v>0.2</v>
      </c>
      <c r="E93" t="s">
        <v>2</v>
      </c>
      <c r="F93" t="s">
        <v>3</v>
      </c>
      <c r="G93" s="39" t="e">
        <f t="shared" si="60"/>
        <v>#REF!</v>
      </c>
      <c r="H93" t="s">
        <v>3</v>
      </c>
      <c r="K93" t="s">
        <v>3</v>
      </c>
      <c r="L93" s="57" t="str">
        <f>IF(OR(H_no_hash!$F93="---",H_no_hash!$F93="infeas",H_no_hash!$F93="inf"),"---",(H_no_hash!$F93/M93)-1)</f>
        <v>---</v>
      </c>
      <c r="M93" s="20" t="e">
        <f>Model_dem!#REF!</f>
        <v>#REF!</v>
      </c>
      <c r="N93" t="e">
        <f>Model_dem!#REF!</f>
        <v>#REF!</v>
      </c>
      <c r="O93" s="23"/>
      <c r="Q93" s="65" t="s">
        <v>517</v>
      </c>
      <c r="R93" s="66">
        <v>3</v>
      </c>
      <c r="S93" s="66">
        <v>25</v>
      </c>
      <c r="T93" s="66">
        <v>0.15</v>
      </c>
      <c r="U93" s="66">
        <v>3038</v>
      </c>
      <c r="V93" s="66" t="s">
        <v>46</v>
      </c>
      <c r="W93" s="66">
        <v>77.493799999999993</v>
      </c>
      <c r="X93" s="66">
        <v>0</v>
      </c>
      <c r="Y93" s="66">
        <v>1</v>
      </c>
      <c r="Z93" s="66">
        <v>1813.25</v>
      </c>
      <c r="AA93" s="67">
        <v>0</v>
      </c>
      <c r="AE93" t="s">
        <v>514</v>
      </c>
      <c r="AF93">
        <v>3</v>
      </c>
      <c r="AG93">
        <v>50</v>
      </c>
      <c r="AH93">
        <v>0.2</v>
      </c>
      <c r="AI93">
        <v>3038</v>
      </c>
      <c r="AJ93" t="s">
        <v>46</v>
      </c>
      <c r="AK93">
        <v>81.623999999999995</v>
      </c>
      <c r="AL93">
        <v>0</v>
      </c>
      <c r="AM93">
        <v>1</v>
      </c>
      <c r="AN93">
        <v>1812.13</v>
      </c>
      <c r="AO93">
        <v>28</v>
      </c>
    </row>
    <row r="94" spans="1:41" x14ac:dyDescent="0.3">
      <c r="A94" t="s">
        <v>531</v>
      </c>
      <c r="B94">
        <v>3</v>
      </c>
      <c r="C94">
        <v>10</v>
      </c>
      <c r="D94">
        <v>0.05</v>
      </c>
      <c r="E94" t="s">
        <v>2</v>
      </c>
      <c r="F94" t="s">
        <v>3</v>
      </c>
      <c r="G94" s="39" t="e">
        <f t="shared" si="60"/>
        <v>#REF!</v>
      </c>
      <c r="H94" t="s">
        <v>3</v>
      </c>
      <c r="K94" t="s">
        <v>3</v>
      </c>
      <c r="L94" s="58" t="str">
        <f>IF(OR(H_no_hash!$F94="---",H_no_hash!$F94="infeas",H_no_hash!$F94="inf"),"---",(H_no_hash!$F94/M94)-1)</f>
        <v>---</v>
      </c>
      <c r="M94" s="20" t="e">
        <f>Model_dem!#REF!</f>
        <v>#REF!</v>
      </c>
      <c r="N94" t="e">
        <f>Model_dem!#REF!</f>
        <v>#REF!</v>
      </c>
      <c r="O94" s="23"/>
      <c r="Q94" s="68" t="s">
        <v>517</v>
      </c>
      <c r="R94" s="20">
        <v>3</v>
      </c>
      <c r="S94" s="20">
        <v>25</v>
      </c>
      <c r="T94" s="20">
        <v>0.2</v>
      </c>
      <c r="U94" s="20">
        <v>3038</v>
      </c>
      <c r="V94" s="20" t="s">
        <v>46</v>
      </c>
      <c r="W94" s="20">
        <v>76.247699999999995</v>
      </c>
      <c r="X94" s="20">
        <v>0</v>
      </c>
      <c r="Y94" s="20">
        <v>1</v>
      </c>
      <c r="Z94" s="20">
        <v>1800.41</v>
      </c>
      <c r="AA94" s="23">
        <v>0</v>
      </c>
      <c r="AE94" t="s">
        <v>524</v>
      </c>
      <c r="AF94">
        <v>0</v>
      </c>
      <c r="AG94">
        <v>0</v>
      </c>
      <c r="AH94">
        <v>0.05</v>
      </c>
      <c r="AI94">
        <v>100</v>
      </c>
      <c r="AJ94">
        <v>1006</v>
      </c>
      <c r="AK94">
        <v>5.8815400000000002</v>
      </c>
      <c r="AL94">
        <v>0</v>
      </c>
      <c r="AM94">
        <v>1730</v>
      </c>
      <c r="AN94">
        <v>1800.01</v>
      </c>
      <c r="AO94">
        <v>70172</v>
      </c>
    </row>
    <row r="95" spans="1:41" x14ac:dyDescent="0.3">
      <c r="A95" t="s">
        <v>531</v>
      </c>
      <c r="B95">
        <v>3</v>
      </c>
      <c r="C95">
        <v>10</v>
      </c>
      <c r="D95">
        <v>0.1</v>
      </c>
      <c r="E95" t="s">
        <v>2</v>
      </c>
      <c r="F95" t="s">
        <v>3</v>
      </c>
      <c r="G95" s="39" t="e">
        <f t="shared" si="60"/>
        <v>#REF!</v>
      </c>
      <c r="H95" t="s">
        <v>3</v>
      </c>
      <c r="K95" t="s">
        <v>3</v>
      </c>
      <c r="L95" s="57" t="str">
        <f>IF(OR(H_no_hash!$F95="---",H_no_hash!$F95="infeas",H_no_hash!$F95="inf"),"---",(H_no_hash!$F95/M95)-1)</f>
        <v>---</v>
      </c>
      <c r="M95" s="20" t="e">
        <f>Model_dem!#REF!</f>
        <v>#REF!</v>
      </c>
      <c r="N95" t="e">
        <f>Model_dem!#REF!</f>
        <v>#REF!</v>
      </c>
      <c r="O95" s="23"/>
      <c r="Q95" s="65" t="s">
        <v>517</v>
      </c>
      <c r="R95" s="66">
        <v>3</v>
      </c>
      <c r="S95" s="66">
        <v>50</v>
      </c>
      <c r="T95" s="66">
        <v>0.05</v>
      </c>
      <c r="U95" s="66">
        <v>3038</v>
      </c>
      <c r="V95" s="66" t="s">
        <v>46</v>
      </c>
      <c r="W95" s="66">
        <v>78.187399999999997</v>
      </c>
      <c r="X95" s="66">
        <v>0</v>
      </c>
      <c r="Y95" s="66">
        <v>1</v>
      </c>
      <c r="Z95" s="66">
        <v>1814.53</v>
      </c>
      <c r="AA95" s="67">
        <v>0</v>
      </c>
      <c r="AE95" t="s">
        <v>524</v>
      </c>
      <c r="AF95">
        <v>0</v>
      </c>
      <c r="AG95">
        <v>0</v>
      </c>
      <c r="AH95">
        <v>0.1</v>
      </c>
      <c r="AI95">
        <v>100</v>
      </c>
      <c r="AJ95">
        <v>1006</v>
      </c>
      <c r="AK95">
        <v>10.162699999999999</v>
      </c>
      <c r="AL95">
        <v>2</v>
      </c>
      <c r="AM95">
        <v>2160</v>
      </c>
      <c r="AN95">
        <v>1800</v>
      </c>
      <c r="AO95">
        <v>80316</v>
      </c>
    </row>
    <row r="96" spans="1:41" x14ac:dyDescent="0.3">
      <c r="A96" t="s">
        <v>531</v>
      </c>
      <c r="B96">
        <v>3</v>
      </c>
      <c r="C96">
        <v>10</v>
      </c>
      <c r="D96">
        <v>0.15</v>
      </c>
      <c r="E96" t="s">
        <v>2</v>
      </c>
      <c r="F96" t="s">
        <v>3</v>
      </c>
      <c r="G96" s="39" t="e">
        <f t="shared" si="60"/>
        <v>#REF!</v>
      </c>
      <c r="H96" t="s">
        <v>3</v>
      </c>
      <c r="K96" t="s">
        <v>3</v>
      </c>
      <c r="L96" s="58" t="str">
        <f>IF(OR(H_no_hash!$F96="---",H_no_hash!$F96="infeas",H_no_hash!$F96="inf"),"---",(H_no_hash!$F96/M96)-1)</f>
        <v>---</v>
      </c>
      <c r="M96" s="20" t="e">
        <f>Model_dem!#REF!</f>
        <v>#REF!</v>
      </c>
      <c r="N96" t="e">
        <f>Model_dem!#REF!</f>
        <v>#REF!</v>
      </c>
      <c r="O96" s="23"/>
      <c r="Q96" s="68" t="s">
        <v>517</v>
      </c>
      <c r="R96" s="20">
        <v>3</v>
      </c>
      <c r="S96" s="20">
        <v>50</v>
      </c>
      <c r="T96" s="20">
        <v>0.1</v>
      </c>
      <c r="U96" s="20">
        <v>3038</v>
      </c>
      <c r="V96" s="20" t="s">
        <v>46</v>
      </c>
      <c r="W96" s="20">
        <v>78.009799999999998</v>
      </c>
      <c r="X96" s="20">
        <v>0</v>
      </c>
      <c r="Y96" s="20">
        <v>1</v>
      </c>
      <c r="Z96" s="20">
        <v>1857.62</v>
      </c>
      <c r="AA96" s="23">
        <v>0</v>
      </c>
      <c r="AE96" t="s">
        <v>524</v>
      </c>
      <c r="AF96">
        <v>0</v>
      </c>
      <c r="AG96">
        <v>0</v>
      </c>
      <c r="AH96">
        <v>0.15</v>
      </c>
      <c r="AI96">
        <v>100</v>
      </c>
      <c r="AJ96">
        <v>1006</v>
      </c>
      <c r="AK96">
        <v>8.5070899999999998</v>
      </c>
      <c r="AL96">
        <v>0</v>
      </c>
      <c r="AM96">
        <v>1759</v>
      </c>
      <c r="AN96">
        <v>1800.02</v>
      </c>
      <c r="AO96">
        <v>71338</v>
      </c>
    </row>
    <row r="97" spans="1:41" x14ac:dyDescent="0.3">
      <c r="A97" t="s">
        <v>531</v>
      </c>
      <c r="B97">
        <v>3</v>
      </c>
      <c r="C97">
        <v>10</v>
      </c>
      <c r="D97">
        <v>0.2</v>
      </c>
      <c r="E97" t="s">
        <v>2</v>
      </c>
      <c r="F97" t="s">
        <v>3</v>
      </c>
      <c r="G97" s="39" t="e">
        <f t="shared" si="60"/>
        <v>#REF!</v>
      </c>
      <c r="H97" t="s">
        <v>3</v>
      </c>
      <c r="K97" t="s">
        <v>3</v>
      </c>
      <c r="L97" s="57" t="str">
        <f>IF(OR(H_no_hash!$F97="---",H_no_hash!$F97="infeas",H_no_hash!$F97="inf"),"---",(H_no_hash!$F97/M97)-1)</f>
        <v>---</v>
      </c>
      <c r="M97" s="20" t="e">
        <f>Model_dem!#REF!</f>
        <v>#REF!</v>
      </c>
      <c r="N97" t="e">
        <f>Model_dem!#REF!</f>
        <v>#REF!</v>
      </c>
      <c r="O97" s="23"/>
      <c r="Q97" s="65" t="s">
        <v>517</v>
      </c>
      <c r="R97" s="66">
        <v>3</v>
      </c>
      <c r="S97" s="66">
        <v>50</v>
      </c>
      <c r="T97" s="66">
        <v>0.15</v>
      </c>
      <c r="U97" s="66">
        <v>3038</v>
      </c>
      <c r="V97" s="66" t="s">
        <v>46</v>
      </c>
      <c r="W97" s="66">
        <v>78.370599999999996</v>
      </c>
      <c r="X97" s="66">
        <v>0</v>
      </c>
      <c r="Y97" s="66">
        <v>1</v>
      </c>
      <c r="Z97" s="66">
        <v>1857.47</v>
      </c>
      <c r="AA97" s="67">
        <v>0</v>
      </c>
      <c r="AE97" t="s">
        <v>524</v>
      </c>
      <c r="AF97">
        <v>0</v>
      </c>
      <c r="AG97">
        <v>0</v>
      </c>
      <c r="AH97">
        <v>0.2</v>
      </c>
      <c r="AI97">
        <v>100</v>
      </c>
      <c r="AJ97">
        <v>1006</v>
      </c>
      <c r="AK97">
        <v>39.807899999999997</v>
      </c>
      <c r="AL97">
        <v>10</v>
      </c>
      <c r="AM97">
        <v>1799</v>
      </c>
      <c r="AN97">
        <v>1800.01</v>
      </c>
      <c r="AO97">
        <v>76555</v>
      </c>
    </row>
    <row r="98" spans="1:41" x14ac:dyDescent="0.3">
      <c r="A98" t="s">
        <v>531</v>
      </c>
      <c r="B98">
        <v>3</v>
      </c>
      <c r="C98">
        <v>25</v>
      </c>
      <c r="D98">
        <v>0.05</v>
      </c>
      <c r="E98" t="s">
        <v>2</v>
      </c>
      <c r="F98" t="s">
        <v>3</v>
      </c>
      <c r="G98" s="39" t="e">
        <f t="shared" si="60"/>
        <v>#REF!</v>
      </c>
      <c r="H98" t="s">
        <v>3</v>
      </c>
      <c r="K98" t="s">
        <v>3</v>
      </c>
      <c r="L98" s="58" t="str">
        <f>IF(OR(H_no_hash!$F98="---",H_no_hash!$F98="infeas",H_no_hash!$F98="inf"),"---",(H_no_hash!$F98/M98)-1)</f>
        <v>---</v>
      </c>
      <c r="M98" s="20" t="e">
        <f>Model_dem!#REF!</f>
        <v>#REF!</v>
      </c>
      <c r="N98" t="e">
        <f>Model_dem!#REF!</f>
        <v>#REF!</v>
      </c>
      <c r="O98" s="23"/>
      <c r="Q98" s="68" t="s">
        <v>517</v>
      </c>
      <c r="R98" s="20">
        <v>3</v>
      </c>
      <c r="S98" s="20">
        <v>50</v>
      </c>
      <c r="T98" s="20">
        <v>0.2</v>
      </c>
      <c r="U98" s="20">
        <v>3038</v>
      </c>
      <c r="V98" s="20" t="s">
        <v>46</v>
      </c>
      <c r="W98" s="20">
        <v>77.005099999999999</v>
      </c>
      <c r="X98" s="20">
        <v>0</v>
      </c>
      <c r="Y98" s="20">
        <v>1</v>
      </c>
      <c r="Z98" s="20">
        <v>1801.75</v>
      </c>
      <c r="AA98" s="23">
        <v>0</v>
      </c>
      <c r="AE98" t="s">
        <v>524</v>
      </c>
      <c r="AF98">
        <v>1</v>
      </c>
      <c r="AG98">
        <v>5</v>
      </c>
      <c r="AH98">
        <v>0.05</v>
      </c>
      <c r="AI98">
        <v>100</v>
      </c>
      <c r="AJ98">
        <v>1007</v>
      </c>
      <c r="AK98">
        <v>23.4054</v>
      </c>
      <c r="AL98">
        <v>0</v>
      </c>
      <c r="AM98">
        <v>558</v>
      </c>
      <c r="AN98">
        <v>1800.01</v>
      </c>
      <c r="AO98">
        <v>30539</v>
      </c>
    </row>
    <row r="99" spans="1:41" x14ac:dyDescent="0.3">
      <c r="A99" t="s">
        <v>531</v>
      </c>
      <c r="B99">
        <v>3</v>
      </c>
      <c r="C99">
        <v>25</v>
      </c>
      <c r="D99">
        <v>0.1</v>
      </c>
      <c r="E99" t="s">
        <v>2</v>
      </c>
      <c r="F99" t="s">
        <v>3</v>
      </c>
      <c r="G99" s="39" t="e">
        <f t="shared" si="60"/>
        <v>#REF!</v>
      </c>
      <c r="H99" t="s">
        <v>3</v>
      </c>
      <c r="K99" t="s">
        <v>3</v>
      </c>
      <c r="L99" s="57" t="str">
        <f>IF(OR(H_no_hash!$F99="---",H_no_hash!$F99="infeas",H_no_hash!$F99="inf"),"---",(H_no_hash!$F99/M99)-1)</f>
        <v>---</v>
      </c>
      <c r="M99" s="20" t="e">
        <f>Model_dem!#REF!</f>
        <v>#REF!</v>
      </c>
      <c r="N99" t="e">
        <f>Model_dem!#REF!</f>
        <v>#REF!</v>
      </c>
      <c r="O99" s="23"/>
      <c r="Q99" s="65" t="s">
        <v>514</v>
      </c>
      <c r="R99" s="66">
        <v>0</v>
      </c>
      <c r="S99" s="66">
        <v>0</v>
      </c>
      <c r="T99" s="66">
        <v>0.05</v>
      </c>
      <c r="U99" s="66">
        <v>3038</v>
      </c>
      <c r="V99" s="66" t="s">
        <v>46</v>
      </c>
      <c r="W99" s="66">
        <v>70.948499999999996</v>
      </c>
      <c r="X99" s="66">
        <v>0</v>
      </c>
      <c r="Y99" s="66">
        <v>1</v>
      </c>
      <c r="Z99" s="66">
        <v>1857.56</v>
      </c>
      <c r="AA99" s="67">
        <v>0</v>
      </c>
      <c r="AE99" t="s">
        <v>524</v>
      </c>
      <c r="AF99">
        <v>1</v>
      </c>
      <c r="AG99">
        <v>5</v>
      </c>
      <c r="AH99">
        <v>0.1</v>
      </c>
      <c r="AI99">
        <v>100</v>
      </c>
      <c r="AJ99">
        <v>1009</v>
      </c>
      <c r="AK99">
        <v>41.793100000000003</v>
      </c>
      <c r="AL99">
        <v>4</v>
      </c>
      <c r="AM99">
        <v>663</v>
      </c>
      <c r="AN99">
        <v>1800.04</v>
      </c>
      <c r="AO99">
        <v>31263</v>
      </c>
    </row>
    <row r="100" spans="1:41" x14ac:dyDescent="0.3">
      <c r="A100" t="s">
        <v>531</v>
      </c>
      <c r="B100">
        <v>3</v>
      </c>
      <c r="C100">
        <v>25</v>
      </c>
      <c r="D100">
        <v>0.15</v>
      </c>
      <c r="E100" t="s">
        <v>2</v>
      </c>
      <c r="F100" t="s">
        <v>3</v>
      </c>
      <c r="G100" s="39" t="e">
        <f t="shared" si="60"/>
        <v>#REF!</v>
      </c>
      <c r="H100" t="s">
        <v>3</v>
      </c>
      <c r="K100" t="s">
        <v>3</v>
      </c>
      <c r="L100" s="58" t="str">
        <f>IF(OR(H_no_hash!$F100="---",H_no_hash!$F100="infeas",H_no_hash!$F100="inf"),"---",(H_no_hash!$F100/M100)-1)</f>
        <v>---</v>
      </c>
      <c r="M100" s="20" t="e">
        <f>Model_dem!#REF!</f>
        <v>#REF!</v>
      </c>
      <c r="N100" t="e">
        <f>Model_dem!#REF!</f>
        <v>#REF!</v>
      </c>
      <c r="O100" s="23"/>
      <c r="Q100" s="68" t="s">
        <v>514</v>
      </c>
      <c r="R100" s="20">
        <v>0</v>
      </c>
      <c r="S100" s="20">
        <v>0</v>
      </c>
      <c r="T100" s="20">
        <v>0.1</v>
      </c>
      <c r="U100" s="20">
        <v>3038</v>
      </c>
      <c r="V100" s="20" t="s">
        <v>46</v>
      </c>
      <c r="W100" s="20">
        <v>73.122100000000003</v>
      </c>
      <c r="X100" s="20">
        <v>0</v>
      </c>
      <c r="Y100" s="20">
        <v>1</v>
      </c>
      <c r="Z100" s="20">
        <v>1855.87</v>
      </c>
      <c r="AA100" s="23">
        <v>0</v>
      </c>
      <c r="AE100" t="s">
        <v>524</v>
      </c>
      <c r="AF100">
        <v>1</v>
      </c>
      <c r="AG100">
        <v>5</v>
      </c>
      <c r="AH100">
        <v>0.15</v>
      </c>
      <c r="AI100">
        <v>100</v>
      </c>
      <c r="AJ100">
        <v>1015</v>
      </c>
      <c r="AK100">
        <v>248.369</v>
      </c>
      <c r="AL100">
        <v>32</v>
      </c>
      <c r="AM100">
        <v>348</v>
      </c>
      <c r="AN100">
        <v>1800.05</v>
      </c>
      <c r="AO100">
        <v>26465</v>
      </c>
    </row>
    <row r="101" spans="1:41" x14ac:dyDescent="0.3">
      <c r="A101" t="s">
        <v>531</v>
      </c>
      <c r="B101">
        <v>3</v>
      </c>
      <c r="C101">
        <v>25</v>
      </c>
      <c r="D101">
        <v>0.2</v>
      </c>
      <c r="E101" t="s">
        <v>2</v>
      </c>
      <c r="F101" t="s">
        <v>3</v>
      </c>
      <c r="G101" s="39" t="e">
        <f t="shared" si="60"/>
        <v>#REF!</v>
      </c>
      <c r="H101" t="s">
        <v>3</v>
      </c>
      <c r="K101" t="s">
        <v>3</v>
      </c>
      <c r="L101" s="57" t="str">
        <f>IF(OR(H_no_hash!$F101="---",H_no_hash!$F101="infeas",H_no_hash!$F101="inf"),"---",(H_no_hash!$F101/M101)-1)</f>
        <v>---</v>
      </c>
      <c r="M101" s="20" t="e">
        <f>Model_dem!#REF!</f>
        <v>#REF!</v>
      </c>
      <c r="N101" t="e">
        <f>Model_dem!#REF!</f>
        <v>#REF!</v>
      </c>
      <c r="O101" s="23"/>
      <c r="Q101" s="65" t="s">
        <v>514</v>
      </c>
      <c r="R101" s="66">
        <v>0</v>
      </c>
      <c r="S101" s="66">
        <v>0</v>
      </c>
      <c r="T101" s="66">
        <v>0.15</v>
      </c>
      <c r="U101" s="66">
        <v>3038</v>
      </c>
      <c r="V101" s="66" t="s">
        <v>46</v>
      </c>
      <c r="W101" s="66">
        <v>71.748599999999996</v>
      </c>
      <c r="X101" s="66">
        <v>0</v>
      </c>
      <c r="Y101" s="66">
        <v>1</v>
      </c>
      <c r="Z101" s="66">
        <v>1800.31</v>
      </c>
      <c r="AA101" s="67">
        <v>0</v>
      </c>
      <c r="AE101" t="s">
        <v>524</v>
      </c>
      <c r="AF101">
        <v>1</v>
      </c>
      <c r="AG101">
        <v>5</v>
      </c>
      <c r="AH101">
        <v>0.2</v>
      </c>
      <c r="AI101">
        <v>100</v>
      </c>
      <c r="AJ101">
        <v>1015</v>
      </c>
      <c r="AK101">
        <v>64.265600000000006</v>
      </c>
      <c r="AL101">
        <v>4</v>
      </c>
      <c r="AM101">
        <v>378</v>
      </c>
      <c r="AN101">
        <v>1800.02</v>
      </c>
      <c r="AO101">
        <v>27821</v>
      </c>
    </row>
    <row r="102" spans="1:41" x14ac:dyDescent="0.3">
      <c r="A102" t="s">
        <v>531</v>
      </c>
      <c r="B102">
        <v>3</v>
      </c>
      <c r="C102">
        <v>50</v>
      </c>
      <c r="D102">
        <v>0.05</v>
      </c>
      <c r="E102" t="s">
        <v>2</v>
      </c>
      <c r="F102" t="s">
        <v>3</v>
      </c>
      <c r="G102" s="39" t="e">
        <f t="shared" si="60"/>
        <v>#REF!</v>
      </c>
      <c r="H102" t="s">
        <v>3</v>
      </c>
      <c r="K102" t="s">
        <v>3</v>
      </c>
      <c r="L102" s="58" t="str">
        <f>IF(OR(H_no_hash!$F102="---",H_no_hash!$F102="infeas",H_no_hash!$F102="inf"),"---",(H_no_hash!$F102/M102)-1)</f>
        <v>---</v>
      </c>
      <c r="M102" s="20" t="e">
        <f>Model_dem!#REF!</f>
        <v>#REF!</v>
      </c>
      <c r="N102" t="e">
        <f>Model_dem!#REF!</f>
        <v>#REF!</v>
      </c>
      <c r="O102" s="23"/>
      <c r="Q102" s="68" t="s">
        <v>514</v>
      </c>
      <c r="R102" s="20">
        <v>0</v>
      </c>
      <c r="S102" s="20">
        <v>0</v>
      </c>
      <c r="T102" s="20">
        <v>0.2</v>
      </c>
      <c r="U102" s="20">
        <v>3038</v>
      </c>
      <c r="V102" s="20" t="s">
        <v>46</v>
      </c>
      <c r="W102" s="20">
        <v>72.291499999999999</v>
      </c>
      <c r="X102" s="20">
        <v>0</v>
      </c>
      <c r="Y102" s="20">
        <v>1</v>
      </c>
      <c r="Z102" s="20">
        <v>1803.96</v>
      </c>
      <c r="AA102" s="23">
        <v>0</v>
      </c>
      <c r="AE102" t="s">
        <v>524</v>
      </c>
      <c r="AF102">
        <v>1</v>
      </c>
      <c r="AG102">
        <v>10</v>
      </c>
      <c r="AH102">
        <v>0.05</v>
      </c>
      <c r="AI102">
        <v>100</v>
      </c>
      <c r="AJ102">
        <v>1007</v>
      </c>
      <c r="AK102">
        <v>21.529900000000001</v>
      </c>
      <c r="AL102">
        <v>0</v>
      </c>
      <c r="AM102">
        <v>538</v>
      </c>
      <c r="AN102">
        <v>1800.04</v>
      </c>
      <c r="AO102">
        <v>29916</v>
      </c>
    </row>
    <row r="103" spans="1:41" x14ac:dyDescent="0.3">
      <c r="A103" t="s">
        <v>531</v>
      </c>
      <c r="B103">
        <v>3</v>
      </c>
      <c r="C103">
        <v>50</v>
      </c>
      <c r="D103">
        <v>0.1</v>
      </c>
      <c r="E103" t="s">
        <v>2</v>
      </c>
      <c r="F103" t="s">
        <v>3</v>
      </c>
      <c r="G103" s="39" t="e">
        <f t="shared" si="60"/>
        <v>#REF!</v>
      </c>
      <c r="H103" t="s">
        <v>3</v>
      </c>
      <c r="K103" t="s">
        <v>3</v>
      </c>
      <c r="L103" s="57" t="str">
        <f>IF(OR(H_no_hash!$F103="---",H_no_hash!$F103="infeas",H_no_hash!$F103="inf"),"---",(H_no_hash!$F103/M103)-1)</f>
        <v>---</v>
      </c>
      <c r="M103" s="20" t="e">
        <f>Model_dem!#REF!</f>
        <v>#REF!</v>
      </c>
      <c r="N103" t="e">
        <f>Model_dem!#REF!</f>
        <v>#REF!</v>
      </c>
      <c r="O103" s="23"/>
      <c r="Q103" s="65" t="s">
        <v>514</v>
      </c>
      <c r="R103" s="66">
        <v>3</v>
      </c>
      <c r="S103" s="66">
        <v>0</v>
      </c>
      <c r="T103" s="66">
        <v>0.05</v>
      </c>
      <c r="U103" s="66">
        <v>3038</v>
      </c>
      <c r="V103" s="66" t="s">
        <v>46</v>
      </c>
      <c r="W103" s="66">
        <v>79.396100000000004</v>
      </c>
      <c r="X103" s="66">
        <v>0</v>
      </c>
      <c r="Y103" s="66">
        <v>1</v>
      </c>
      <c r="Z103" s="66">
        <v>1822.04</v>
      </c>
      <c r="AA103" s="67">
        <v>0</v>
      </c>
      <c r="AE103" t="s">
        <v>524</v>
      </c>
      <c r="AF103">
        <v>1</v>
      </c>
      <c r="AG103">
        <v>10</v>
      </c>
      <c r="AH103">
        <v>0.1</v>
      </c>
      <c r="AI103">
        <v>100</v>
      </c>
      <c r="AJ103">
        <v>1009</v>
      </c>
      <c r="AK103">
        <v>29.6144</v>
      </c>
      <c r="AL103">
        <v>0</v>
      </c>
      <c r="AM103">
        <v>546</v>
      </c>
      <c r="AN103">
        <v>1800.09</v>
      </c>
      <c r="AO103">
        <v>29706</v>
      </c>
    </row>
    <row r="104" spans="1:41" x14ac:dyDescent="0.3">
      <c r="A104" t="s">
        <v>531</v>
      </c>
      <c r="B104">
        <v>3</v>
      </c>
      <c r="C104">
        <v>50</v>
      </c>
      <c r="D104">
        <v>0.15</v>
      </c>
      <c r="E104" t="s">
        <v>2</v>
      </c>
      <c r="F104" t="s">
        <v>3</v>
      </c>
      <c r="G104" s="39" t="e">
        <f t="shared" si="60"/>
        <v>#REF!</v>
      </c>
      <c r="H104" t="s">
        <v>3</v>
      </c>
      <c r="K104" t="s">
        <v>3</v>
      </c>
      <c r="L104" s="58" t="str">
        <f>IF(OR(H_no_hash!$F104="---",H_no_hash!$F104="infeas",H_no_hash!$F104="inf"),"---",(H_no_hash!$F104/M104)-1)</f>
        <v>---</v>
      </c>
      <c r="M104" s="20" t="e">
        <f>Model_dem!#REF!</f>
        <v>#REF!</v>
      </c>
      <c r="N104" t="e">
        <f>Model_dem!#REF!</f>
        <v>#REF!</v>
      </c>
      <c r="O104" s="23"/>
      <c r="Q104" s="68" t="s">
        <v>514</v>
      </c>
      <c r="R104" s="20">
        <v>3</v>
      </c>
      <c r="S104" s="20">
        <v>0</v>
      </c>
      <c r="T104" s="20">
        <v>0.1</v>
      </c>
      <c r="U104" s="20">
        <v>3038</v>
      </c>
      <c r="V104" s="20" t="s">
        <v>46</v>
      </c>
      <c r="W104" s="20">
        <v>80.407300000000006</v>
      </c>
      <c r="X104" s="20">
        <v>0</v>
      </c>
      <c r="Y104" s="20">
        <v>1</v>
      </c>
      <c r="Z104" s="20">
        <v>1822.13</v>
      </c>
      <c r="AA104" s="23">
        <v>0</v>
      </c>
      <c r="AE104" t="s">
        <v>524</v>
      </c>
      <c r="AF104">
        <v>1</v>
      </c>
      <c r="AG104">
        <v>10</v>
      </c>
      <c r="AH104">
        <v>0.15</v>
      </c>
      <c r="AI104">
        <v>100</v>
      </c>
      <c r="AJ104">
        <v>1015</v>
      </c>
      <c r="AK104">
        <v>222.411</v>
      </c>
      <c r="AL104">
        <v>17</v>
      </c>
      <c r="AM104">
        <v>405</v>
      </c>
      <c r="AN104">
        <v>1800</v>
      </c>
      <c r="AO104">
        <v>27712</v>
      </c>
    </row>
    <row r="105" spans="1:41" x14ac:dyDescent="0.3">
      <c r="A105" t="s">
        <v>531</v>
      </c>
      <c r="B105">
        <v>3</v>
      </c>
      <c r="C105">
        <v>50</v>
      </c>
      <c r="D105">
        <v>0.2</v>
      </c>
      <c r="E105" t="s">
        <v>2</v>
      </c>
      <c r="F105" t="s">
        <v>3</v>
      </c>
      <c r="G105" s="39" t="e">
        <f t="shared" si="60"/>
        <v>#REF!</v>
      </c>
      <c r="H105" t="s">
        <v>3</v>
      </c>
      <c r="K105" t="s">
        <v>3</v>
      </c>
      <c r="L105" s="57" t="str">
        <f>IF(OR(H_no_hash!$F105="---",H_no_hash!$F105="infeas",H_no_hash!$F105="inf"),"---",(H_no_hash!$F105/M105)-1)</f>
        <v>---</v>
      </c>
      <c r="M105" s="20" t="e">
        <f>Model_dem!#REF!</f>
        <v>#REF!</v>
      </c>
      <c r="N105" t="e">
        <f>Model_dem!#REF!</f>
        <v>#REF!</v>
      </c>
      <c r="O105" s="23"/>
      <c r="Q105" s="65" t="s">
        <v>514</v>
      </c>
      <c r="R105" s="66">
        <v>3</v>
      </c>
      <c r="S105" s="66">
        <v>0</v>
      </c>
      <c r="T105" s="66">
        <v>0.15</v>
      </c>
      <c r="U105" s="66">
        <v>3038</v>
      </c>
      <c r="V105" s="66" t="s">
        <v>46</v>
      </c>
      <c r="W105" s="66">
        <v>79.725800000000007</v>
      </c>
      <c r="X105" s="66">
        <v>0</v>
      </c>
      <c r="Y105" s="66">
        <v>1</v>
      </c>
      <c r="Z105" s="66">
        <v>1801.25</v>
      </c>
      <c r="AA105" s="67">
        <v>0</v>
      </c>
      <c r="AE105" t="s">
        <v>524</v>
      </c>
      <c r="AF105">
        <v>1</v>
      </c>
      <c r="AG105">
        <v>10</v>
      </c>
      <c r="AH105">
        <v>0.2</v>
      </c>
      <c r="AI105">
        <v>100</v>
      </c>
      <c r="AJ105">
        <v>1015</v>
      </c>
      <c r="AK105">
        <v>73.909700000000001</v>
      </c>
      <c r="AL105">
        <v>5</v>
      </c>
      <c r="AM105">
        <v>364</v>
      </c>
      <c r="AN105">
        <v>1800.06</v>
      </c>
      <c r="AO105">
        <v>26272</v>
      </c>
    </row>
    <row r="106" spans="1:41" x14ac:dyDescent="0.3">
      <c r="A106" t="s">
        <v>517</v>
      </c>
      <c r="B106">
        <v>0</v>
      </c>
      <c r="C106">
        <v>0</v>
      </c>
      <c r="D106">
        <v>0.05</v>
      </c>
      <c r="E106" t="s">
        <v>2</v>
      </c>
      <c r="F106" t="s">
        <v>3</v>
      </c>
      <c r="G106" s="39" t="e">
        <f t="shared" si="60"/>
        <v>#REF!</v>
      </c>
      <c r="H106" t="s">
        <v>3</v>
      </c>
      <c r="K106" t="s">
        <v>3</v>
      </c>
      <c r="L106" s="58" t="str">
        <f>IF(OR(H_no_hash!$F106="---",H_no_hash!$F106="infeas",H_no_hash!$F106="inf"),"---",(H_no_hash!$F106/M106)-1)</f>
        <v>---</v>
      </c>
      <c r="M106" s="20" t="e">
        <f>Model_dem!#REF!</f>
        <v>#REF!</v>
      </c>
      <c r="N106" t="e">
        <f>Model_dem!#REF!</f>
        <v>#REF!</v>
      </c>
      <c r="O106" s="23"/>
      <c r="Q106" s="68" t="s">
        <v>514</v>
      </c>
      <c r="R106" s="20">
        <v>3</v>
      </c>
      <c r="S106" s="20">
        <v>0</v>
      </c>
      <c r="T106" s="20">
        <v>0.2</v>
      </c>
      <c r="U106" s="20">
        <v>3038</v>
      </c>
      <c r="V106" s="20" t="s">
        <v>46</v>
      </c>
      <c r="W106" s="20">
        <v>78.0488</v>
      </c>
      <c r="X106" s="20">
        <v>0</v>
      </c>
      <c r="Y106" s="20">
        <v>1</v>
      </c>
      <c r="Z106" s="20">
        <v>1857.91</v>
      </c>
      <c r="AA106" s="23">
        <v>0</v>
      </c>
      <c r="AE106" t="s">
        <v>524</v>
      </c>
      <c r="AF106">
        <v>1</v>
      </c>
      <c r="AG106">
        <v>25</v>
      </c>
      <c r="AH106">
        <v>0.05</v>
      </c>
      <c r="AI106">
        <v>100</v>
      </c>
      <c r="AJ106">
        <v>1015</v>
      </c>
      <c r="AK106">
        <v>83.928600000000003</v>
      </c>
      <c r="AL106">
        <v>0</v>
      </c>
      <c r="AM106">
        <v>246</v>
      </c>
      <c r="AN106">
        <v>1800.02</v>
      </c>
      <c r="AO106">
        <v>16965</v>
      </c>
    </row>
    <row r="107" spans="1:41" x14ac:dyDescent="0.3">
      <c r="A107" t="s">
        <v>517</v>
      </c>
      <c r="B107">
        <v>0</v>
      </c>
      <c r="C107">
        <v>0</v>
      </c>
      <c r="D107">
        <v>0.1</v>
      </c>
      <c r="E107" t="s">
        <v>2</v>
      </c>
      <c r="F107" t="s">
        <v>3</v>
      </c>
      <c r="G107" s="39" t="e">
        <f t="shared" si="60"/>
        <v>#REF!</v>
      </c>
      <c r="H107" t="s">
        <v>3</v>
      </c>
      <c r="K107" t="s">
        <v>3</v>
      </c>
      <c r="L107" s="57" t="str">
        <f>IF(OR(H_no_hash!$F107="---",H_no_hash!$F107="infeas",H_no_hash!$F107="inf"),"---",(H_no_hash!$F107/M107)-1)</f>
        <v>---</v>
      </c>
      <c r="M107" s="20" t="e">
        <f>Model_dem!#REF!</f>
        <v>#REF!</v>
      </c>
      <c r="N107" t="e">
        <f>Model_dem!#REF!</f>
        <v>#REF!</v>
      </c>
      <c r="O107" s="23"/>
      <c r="Q107" s="65" t="s">
        <v>514</v>
      </c>
      <c r="R107" s="66">
        <v>3</v>
      </c>
      <c r="S107" s="66">
        <v>10</v>
      </c>
      <c r="T107" s="66">
        <v>0.05</v>
      </c>
      <c r="U107" s="66">
        <v>3038</v>
      </c>
      <c r="V107" s="66" t="s">
        <v>46</v>
      </c>
      <c r="W107" s="66">
        <v>80.114800000000002</v>
      </c>
      <c r="X107" s="66">
        <v>0</v>
      </c>
      <c r="Y107" s="66">
        <v>1</v>
      </c>
      <c r="Z107" s="66">
        <v>1815.44</v>
      </c>
      <c r="AA107" s="67">
        <v>0</v>
      </c>
      <c r="AE107" t="s">
        <v>524</v>
      </c>
      <c r="AF107">
        <v>1</v>
      </c>
      <c r="AG107">
        <v>25</v>
      </c>
      <c r="AH107">
        <v>0.1</v>
      </c>
      <c r="AI107">
        <v>100</v>
      </c>
      <c r="AJ107">
        <v>1027</v>
      </c>
      <c r="AK107">
        <v>159.10900000000001</v>
      </c>
      <c r="AL107">
        <v>4</v>
      </c>
      <c r="AM107">
        <v>145</v>
      </c>
      <c r="AN107">
        <v>1800.1</v>
      </c>
      <c r="AO107">
        <v>12109</v>
      </c>
    </row>
    <row r="108" spans="1:41" x14ac:dyDescent="0.3">
      <c r="A108" t="s">
        <v>517</v>
      </c>
      <c r="B108">
        <v>0</v>
      </c>
      <c r="C108">
        <v>0</v>
      </c>
      <c r="D108">
        <v>0.15</v>
      </c>
      <c r="E108" t="s">
        <v>2</v>
      </c>
      <c r="F108" t="s">
        <v>3</v>
      </c>
      <c r="G108" s="39" t="e">
        <f t="shared" si="60"/>
        <v>#REF!</v>
      </c>
      <c r="H108" t="s">
        <v>3</v>
      </c>
      <c r="K108" t="s">
        <v>3</v>
      </c>
      <c r="L108" s="58" t="str">
        <f>IF(OR(H_no_hash!$F108="---",H_no_hash!$F108="infeas",H_no_hash!$F108="inf"),"---",(H_no_hash!$F108/M108)-1)</f>
        <v>---</v>
      </c>
      <c r="M108" s="20" t="e">
        <f>Model_dem!#REF!</f>
        <v>#REF!</v>
      </c>
      <c r="N108" t="e">
        <f>Model_dem!#REF!</f>
        <v>#REF!</v>
      </c>
      <c r="O108" s="23"/>
      <c r="Q108" s="68" t="s">
        <v>514</v>
      </c>
      <c r="R108" s="20">
        <v>3</v>
      </c>
      <c r="S108" s="20">
        <v>10</v>
      </c>
      <c r="T108" s="20">
        <v>0.1</v>
      </c>
      <c r="U108" s="20">
        <v>3038</v>
      </c>
      <c r="V108" s="20" t="s">
        <v>46</v>
      </c>
      <c r="W108" s="20">
        <v>80.813000000000002</v>
      </c>
      <c r="X108" s="20">
        <v>0</v>
      </c>
      <c r="Y108" s="20">
        <v>1</v>
      </c>
      <c r="Z108" s="20">
        <v>1811.25</v>
      </c>
      <c r="AA108" s="23">
        <v>0</v>
      </c>
      <c r="AE108" t="s">
        <v>524</v>
      </c>
      <c r="AF108">
        <v>1</v>
      </c>
      <c r="AG108">
        <v>25</v>
      </c>
      <c r="AH108">
        <v>0.15</v>
      </c>
      <c r="AI108">
        <v>100</v>
      </c>
      <c r="AJ108">
        <v>1036</v>
      </c>
      <c r="AK108">
        <v>190.31800000000001</v>
      </c>
      <c r="AL108">
        <v>0</v>
      </c>
      <c r="AM108">
        <v>47</v>
      </c>
      <c r="AN108">
        <v>1800.95</v>
      </c>
      <c r="AO108">
        <v>7025</v>
      </c>
    </row>
    <row r="109" spans="1:41" x14ac:dyDescent="0.3">
      <c r="A109" t="s">
        <v>517</v>
      </c>
      <c r="B109">
        <v>0</v>
      </c>
      <c r="C109">
        <v>0</v>
      </c>
      <c r="D109">
        <v>0.2</v>
      </c>
      <c r="E109" t="s">
        <v>2</v>
      </c>
      <c r="F109" t="s">
        <v>3</v>
      </c>
      <c r="G109" s="39" t="e">
        <f t="shared" si="60"/>
        <v>#REF!</v>
      </c>
      <c r="H109" t="s">
        <v>3</v>
      </c>
      <c r="K109" t="s">
        <v>3</v>
      </c>
      <c r="L109" s="57" t="str">
        <f>IF(OR(H_no_hash!$F109="---",H_no_hash!$F109="infeas",H_no_hash!$F109="inf"),"---",(H_no_hash!$F109/M109)-1)</f>
        <v>---</v>
      </c>
      <c r="M109" s="20" t="e">
        <f>Model_dem!#REF!</f>
        <v>#REF!</v>
      </c>
      <c r="N109" t="e">
        <f>Model_dem!#REF!</f>
        <v>#REF!</v>
      </c>
      <c r="O109" s="23"/>
      <c r="Q109" s="65" t="s">
        <v>514</v>
      </c>
      <c r="R109" s="66">
        <v>3</v>
      </c>
      <c r="S109" s="66">
        <v>10</v>
      </c>
      <c r="T109" s="66">
        <v>0.15</v>
      </c>
      <c r="U109" s="66">
        <v>3038</v>
      </c>
      <c r="V109" s="66" t="s">
        <v>46</v>
      </c>
      <c r="W109" s="66">
        <v>81.175299999999993</v>
      </c>
      <c r="X109" s="66">
        <v>0</v>
      </c>
      <c r="Y109" s="66">
        <v>1</v>
      </c>
      <c r="Z109" s="66">
        <v>1811.63</v>
      </c>
      <c r="AA109" s="67">
        <v>0</v>
      </c>
      <c r="AE109" t="s">
        <v>524</v>
      </c>
      <c r="AF109">
        <v>1</v>
      </c>
      <c r="AG109">
        <v>25</v>
      </c>
      <c r="AH109">
        <v>0.2</v>
      </c>
      <c r="AI109">
        <v>100</v>
      </c>
      <c r="AJ109">
        <v>1038</v>
      </c>
      <c r="AK109">
        <v>129.46600000000001</v>
      </c>
      <c r="AL109">
        <v>0</v>
      </c>
      <c r="AM109">
        <v>60</v>
      </c>
      <c r="AN109">
        <v>1800.88</v>
      </c>
      <c r="AO109">
        <v>5150</v>
      </c>
    </row>
    <row r="110" spans="1:41" x14ac:dyDescent="0.3">
      <c r="A110" t="s">
        <v>517</v>
      </c>
      <c r="B110">
        <v>1</v>
      </c>
      <c r="C110">
        <v>5</v>
      </c>
      <c r="D110">
        <v>0.05</v>
      </c>
      <c r="E110" t="s">
        <v>2</v>
      </c>
      <c r="F110" t="s">
        <v>3</v>
      </c>
      <c r="G110" s="39" t="e">
        <f t="shared" si="60"/>
        <v>#REF!</v>
      </c>
      <c r="H110" t="s">
        <v>3</v>
      </c>
      <c r="K110" t="s">
        <v>3</v>
      </c>
      <c r="L110" s="58" t="str">
        <f>IF(OR(H_no_hash!$F110="---",H_no_hash!$F110="infeas",H_no_hash!$F110="inf"),"---",(H_no_hash!$F110/M110)-1)</f>
        <v>---</v>
      </c>
      <c r="M110" s="20" t="e">
        <f>Model_dem!#REF!</f>
        <v>#REF!</v>
      </c>
      <c r="N110" t="e">
        <f>Model_dem!#REF!</f>
        <v>#REF!</v>
      </c>
      <c r="O110" s="23"/>
      <c r="Q110" s="68" t="s">
        <v>514</v>
      </c>
      <c r="R110" s="20">
        <v>3</v>
      </c>
      <c r="S110" s="20">
        <v>10</v>
      </c>
      <c r="T110" s="20">
        <v>0.2</v>
      </c>
      <c r="U110" s="20">
        <v>3038</v>
      </c>
      <c r="V110" s="20" t="s">
        <v>46</v>
      </c>
      <c r="W110" s="20">
        <v>79.874600000000001</v>
      </c>
      <c r="X110" s="20">
        <v>0</v>
      </c>
      <c r="Y110" s="20">
        <v>1</v>
      </c>
      <c r="Z110" s="20">
        <v>1811.75</v>
      </c>
      <c r="AA110" s="23">
        <v>0</v>
      </c>
      <c r="AE110" t="s">
        <v>524</v>
      </c>
      <c r="AF110">
        <v>1</v>
      </c>
      <c r="AG110">
        <v>50</v>
      </c>
      <c r="AH110">
        <v>0.05</v>
      </c>
      <c r="AI110">
        <v>100</v>
      </c>
      <c r="AJ110">
        <v>1026</v>
      </c>
      <c r="AK110">
        <v>204.66</v>
      </c>
      <c r="AL110">
        <v>8</v>
      </c>
      <c r="AM110">
        <v>87</v>
      </c>
      <c r="AN110">
        <v>1800.02</v>
      </c>
      <c r="AO110">
        <v>10833</v>
      </c>
    </row>
    <row r="111" spans="1:41" x14ac:dyDescent="0.3">
      <c r="A111" t="s">
        <v>517</v>
      </c>
      <c r="B111">
        <v>1</v>
      </c>
      <c r="C111">
        <v>5</v>
      </c>
      <c r="D111">
        <v>0.1</v>
      </c>
      <c r="E111" t="s">
        <v>2</v>
      </c>
      <c r="F111" t="s">
        <v>3</v>
      </c>
      <c r="G111" s="39" t="e">
        <f t="shared" si="60"/>
        <v>#REF!</v>
      </c>
      <c r="H111" t="s">
        <v>3</v>
      </c>
      <c r="K111" t="s">
        <v>3</v>
      </c>
      <c r="L111" s="57" t="str">
        <f>IF(OR(H_no_hash!$F111="---",H_no_hash!$F111="infeas",H_no_hash!$F111="inf"),"---",(H_no_hash!$F111/M111)-1)</f>
        <v>---</v>
      </c>
      <c r="M111" s="20" t="e">
        <f>Model_dem!#REF!</f>
        <v>#REF!</v>
      </c>
      <c r="N111" t="e">
        <f>Model_dem!#REF!</f>
        <v>#REF!</v>
      </c>
      <c r="O111" s="23"/>
      <c r="Q111" s="65" t="s">
        <v>514</v>
      </c>
      <c r="R111" s="66">
        <v>3</v>
      </c>
      <c r="S111" s="66">
        <v>25</v>
      </c>
      <c r="T111" s="66">
        <v>0.05</v>
      </c>
      <c r="U111" s="66">
        <v>3038</v>
      </c>
      <c r="V111" s="66" t="s">
        <v>46</v>
      </c>
      <c r="W111" s="66">
        <v>80.681399999999996</v>
      </c>
      <c r="X111" s="66">
        <v>0</v>
      </c>
      <c r="Y111" s="66">
        <v>1</v>
      </c>
      <c r="Z111" s="66">
        <v>1823.62</v>
      </c>
      <c r="AA111" s="67">
        <v>0</v>
      </c>
      <c r="AE111" t="s">
        <v>524</v>
      </c>
      <c r="AF111">
        <v>1</v>
      </c>
      <c r="AG111">
        <v>50</v>
      </c>
      <c r="AH111">
        <v>0.1</v>
      </c>
      <c r="AI111">
        <v>100</v>
      </c>
      <c r="AJ111">
        <v>1036</v>
      </c>
      <c r="AK111">
        <v>161.989</v>
      </c>
      <c r="AL111">
        <v>0</v>
      </c>
      <c r="AM111">
        <v>43</v>
      </c>
      <c r="AN111">
        <v>1800.2</v>
      </c>
      <c r="AO111">
        <v>6336</v>
      </c>
    </row>
    <row r="112" spans="1:41" x14ac:dyDescent="0.3">
      <c r="A112" t="s">
        <v>517</v>
      </c>
      <c r="B112">
        <v>1</v>
      </c>
      <c r="C112">
        <v>5</v>
      </c>
      <c r="D112">
        <v>0.15</v>
      </c>
      <c r="E112" t="s">
        <v>2</v>
      </c>
      <c r="F112" t="s">
        <v>3</v>
      </c>
      <c r="G112" s="39" t="e">
        <f t="shared" si="60"/>
        <v>#REF!</v>
      </c>
      <c r="H112" t="s">
        <v>3</v>
      </c>
      <c r="K112" t="s">
        <v>3</v>
      </c>
      <c r="L112" s="58" t="str">
        <f>IF(OR(H_no_hash!$F112="---",H_no_hash!$F112="infeas",H_no_hash!$F112="inf"),"---",(H_no_hash!$F112/M112)-1)</f>
        <v>---</v>
      </c>
      <c r="M112" s="20" t="e">
        <f>Model_dem!#REF!</f>
        <v>#REF!</v>
      </c>
      <c r="N112" t="e">
        <f>Model_dem!#REF!</f>
        <v>#REF!</v>
      </c>
      <c r="O112" s="23"/>
      <c r="Q112" s="68" t="s">
        <v>514</v>
      </c>
      <c r="R112" s="20">
        <v>3</v>
      </c>
      <c r="S112" s="20">
        <v>25</v>
      </c>
      <c r="T112" s="20">
        <v>0.1</v>
      </c>
      <c r="U112" s="20">
        <v>3038</v>
      </c>
      <c r="V112" s="20" t="s">
        <v>46</v>
      </c>
      <c r="W112" s="20">
        <v>80.5244</v>
      </c>
      <c r="X112" s="20">
        <v>0</v>
      </c>
      <c r="Y112" s="20">
        <v>1</v>
      </c>
      <c r="Z112" s="20">
        <v>1813.17</v>
      </c>
      <c r="AA112" s="23">
        <v>0</v>
      </c>
      <c r="AE112" t="s">
        <v>524</v>
      </c>
      <c r="AF112">
        <v>1</v>
      </c>
      <c r="AG112">
        <v>50</v>
      </c>
      <c r="AH112">
        <v>0.15</v>
      </c>
      <c r="AI112">
        <v>100</v>
      </c>
      <c r="AJ112">
        <v>1048</v>
      </c>
      <c r="AK112">
        <v>277.67899999999997</v>
      </c>
      <c r="AL112">
        <v>0</v>
      </c>
      <c r="AM112">
        <v>25</v>
      </c>
      <c r="AN112">
        <v>1800.11</v>
      </c>
      <c r="AO112">
        <v>3382</v>
      </c>
    </row>
    <row r="113" spans="1:41" x14ac:dyDescent="0.3">
      <c r="A113" t="s">
        <v>517</v>
      </c>
      <c r="B113">
        <v>1</v>
      </c>
      <c r="C113">
        <v>5</v>
      </c>
      <c r="D113">
        <v>0.2</v>
      </c>
      <c r="E113" t="s">
        <v>2</v>
      </c>
      <c r="F113" t="s">
        <v>3</v>
      </c>
      <c r="G113" s="39" t="e">
        <f t="shared" si="60"/>
        <v>#REF!</v>
      </c>
      <c r="H113" t="s">
        <v>3</v>
      </c>
      <c r="K113" t="s">
        <v>3</v>
      </c>
      <c r="L113" s="57" t="str">
        <f>IF(OR(H_no_hash!$F113="---",H_no_hash!$F113="infeas",H_no_hash!$F113="inf"),"---",(H_no_hash!$F113/M113)-1)</f>
        <v>---</v>
      </c>
      <c r="M113" s="20" t="e">
        <f>Model_dem!#REF!</f>
        <v>#REF!</v>
      </c>
      <c r="N113" t="e">
        <f>Model_dem!#REF!</f>
        <v>#REF!</v>
      </c>
      <c r="O113" s="23"/>
      <c r="Q113" s="65" t="s">
        <v>514</v>
      </c>
      <c r="R113" s="66">
        <v>3</v>
      </c>
      <c r="S113" s="66">
        <v>25</v>
      </c>
      <c r="T113" s="66">
        <v>0.15</v>
      </c>
      <c r="U113" s="66">
        <v>3038</v>
      </c>
      <c r="V113" s="66" t="s">
        <v>46</v>
      </c>
      <c r="W113" s="66">
        <v>79.997299999999996</v>
      </c>
      <c r="X113" s="66">
        <v>0</v>
      </c>
      <c r="Y113" s="66">
        <v>1</v>
      </c>
      <c r="Z113" s="66">
        <v>1811.38</v>
      </c>
      <c r="AA113" s="67">
        <v>0</v>
      </c>
      <c r="AE113" t="s">
        <v>524</v>
      </c>
      <c r="AF113">
        <v>1</v>
      </c>
      <c r="AG113">
        <v>50</v>
      </c>
      <c r="AH113">
        <v>0.2</v>
      </c>
      <c r="AI113">
        <v>100</v>
      </c>
      <c r="AJ113">
        <v>1100</v>
      </c>
      <c r="AK113">
        <v>1805.48</v>
      </c>
      <c r="AL113">
        <v>0</v>
      </c>
      <c r="AM113">
        <v>1</v>
      </c>
      <c r="AN113">
        <v>1805.48</v>
      </c>
      <c r="AO113">
        <v>418</v>
      </c>
    </row>
    <row r="114" spans="1:41" x14ac:dyDescent="0.3">
      <c r="A114" t="s">
        <v>517</v>
      </c>
      <c r="B114">
        <v>1</v>
      </c>
      <c r="C114">
        <v>10</v>
      </c>
      <c r="D114">
        <v>0.05</v>
      </c>
      <c r="E114" t="s">
        <v>2</v>
      </c>
      <c r="F114" t="s">
        <v>3</v>
      </c>
      <c r="G114" s="39" t="e">
        <f t="shared" si="60"/>
        <v>#REF!</v>
      </c>
      <c r="H114" t="s">
        <v>3</v>
      </c>
      <c r="K114" t="s">
        <v>3</v>
      </c>
      <c r="L114" s="58" t="str">
        <f>IF(OR(H_no_hash!$F114="---",H_no_hash!$F114="infeas",H_no_hash!$F114="inf"),"---",(H_no_hash!$F114/M114)-1)</f>
        <v>---</v>
      </c>
      <c r="M114" s="20" t="e">
        <f>Model_dem!#REF!</f>
        <v>#REF!</v>
      </c>
      <c r="N114" t="e">
        <f>Model_dem!#REF!</f>
        <v>#REF!</v>
      </c>
      <c r="O114" s="23"/>
      <c r="Q114" s="68" t="s">
        <v>514</v>
      </c>
      <c r="R114" s="20">
        <v>3</v>
      </c>
      <c r="S114" s="20">
        <v>25</v>
      </c>
      <c r="T114" s="20">
        <v>0.2</v>
      </c>
      <c r="U114" s="20">
        <v>3038</v>
      </c>
      <c r="V114" s="20" t="s">
        <v>46</v>
      </c>
      <c r="W114" s="20">
        <v>80.503299999999996</v>
      </c>
      <c r="X114" s="20">
        <v>0</v>
      </c>
      <c r="Y114" s="20">
        <v>1</v>
      </c>
      <c r="Z114" s="20">
        <v>1811.79</v>
      </c>
      <c r="AA114" s="23">
        <v>0</v>
      </c>
      <c r="AE114" t="s">
        <v>524</v>
      </c>
      <c r="AF114">
        <v>2</v>
      </c>
      <c r="AG114">
        <v>5</v>
      </c>
      <c r="AH114">
        <v>0.05</v>
      </c>
      <c r="AI114">
        <v>100</v>
      </c>
      <c r="AJ114">
        <v>1009</v>
      </c>
      <c r="AK114">
        <v>44.851500000000001</v>
      </c>
      <c r="AL114">
        <v>0</v>
      </c>
      <c r="AM114">
        <v>351</v>
      </c>
      <c r="AN114">
        <v>1800.02</v>
      </c>
      <c r="AO114">
        <v>21151</v>
      </c>
    </row>
    <row r="115" spans="1:41" x14ac:dyDescent="0.3">
      <c r="A115" t="s">
        <v>517</v>
      </c>
      <c r="B115">
        <v>1</v>
      </c>
      <c r="C115">
        <v>10</v>
      </c>
      <c r="D115">
        <v>0.1</v>
      </c>
      <c r="E115" t="s">
        <v>2</v>
      </c>
      <c r="F115" t="s">
        <v>3</v>
      </c>
      <c r="G115" s="39" t="e">
        <f t="shared" si="60"/>
        <v>#REF!</v>
      </c>
      <c r="H115" t="s">
        <v>3</v>
      </c>
      <c r="K115" t="s">
        <v>3</v>
      </c>
      <c r="L115" s="57" t="str">
        <f>IF(OR(H_no_hash!$F115="---",H_no_hash!$F115="infeas",H_no_hash!$F115="inf"),"---",(H_no_hash!$F115/M115)-1)</f>
        <v>---</v>
      </c>
      <c r="M115" s="20" t="e">
        <f>Model_dem!#REF!</f>
        <v>#REF!</v>
      </c>
      <c r="N115" t="e">
        <f>Model_dem!#REF!</f>
        <v>#REF!</v>
      </c>
      <c r="O115" s="23"/>
      <c r="Q115" s="65" t="s">
        <v>514</v>
      </c>
      <c r="R115" s="66">
        <v>3</v>
      </c>
      <c r="S115" s="66">
        <v>50</v>
      </c>
      <c r="T115" s="66">
        <v>0.05</v>
      </c>
      <c r="U115" s="66">
        <v>3038</v>
      </c>
      <c r="V115" s="66" t="s">
        <v>46</v>
      </c>
      <c r="W115" s="66">
        <v>79.764899999999997</v>
      </c>
      <c r="X115" s="66">
        <v>0</v>
      </c>
      <c r="Y115" s="66">
        <v>1</v>
      </c>
      <c r="Z115" s="66">
        <v>1812.81</v>
      </c>
      <c r="AA115" s="67">
        <v>0</v>
      </c>
      <c r="AE115" t="s">
        <v>524</v>
      </c>
      <c r="AF115">
        <v>2</v>
      </c>
      <c r="AG115">
        <v>5</v>
      </c>
      <c r="AH115">
        <v>0.1</v>
      </c>
      <c r="AI115">
        <v>100</v>
      </c>
      <c r="AJ115">
        <v>1020</v>
      </c>
      <c r="AK115">
        <v>191.92599999999999</v>
      </c>
      <c r="AL115">
        <v>8</v>
      </c>
      <c r="AM115">
        <v>258</v>
      </c>
      <c r="AN115">
        <v>1800.01</v>
      </c>
      <c r="AO115">
        <v>20997</v>
      </c>
    </row>
    <row r="116" spans="1:41" x14ac:dyDescent="0.3">
      <c r="A116" t="s">
        <v>517</v>
      </c>
      <c r="B116">
        <v>1</v>
      </c>
      <c r="C116">
        <v>10</v>
      </c>
      <c r="D116">
        <v>0.15</v>
      </c>
      <c r="E116" t="s">
        <v>2</v>
      </c>
      <c r="F116" t="s">
        <v>3</v>
      </c>
      <c r="G116" s="39" t="e">
        <f t="shared" si="60"/>
        <v>#REF!</v>
      </c>
      <c r="H116" t="s">
        <v>3</v>
      </c>
      <c r="K116" t="s">
        <v>3</v>
      </c>
      <c r="L116" s="58" t="str">
        <f>IF(OR(H_no_hash!$F116="---",H_no_hash!$F116="infeas",H_no_hash!$F116="inf"),"---",(H_no_hash!$F116/M116)-1)</f>
        <v>---</v>
      </c>
      <c r="M116" s="20" t="e">
        <f>Model_dem!#REF!</f>
        <v>#REF!</v>
      </c>
      <c r="N116" t="e">
        <f>Model_dem!#REF!</f>
        <v>#REF!</v>
      </c>
      <c r="O116" s="23"/>
      <c r="Q116" s="68" t="s">
        <v>514</v>
      </c>
      <c r="R116" s="20">
        <v>3</v>
      </c>
      <c r="S116" s="20">
        <v>50</v>
      </c>
      <c r="T116" s="20">
        <v>0.1</v>
      </c>
      <c r="U116" s="20">
        <v>3038</v>
      </c>
      <c r="V116" s="20" t="s">
        <v>46</v>
      </c>
      <c r="W116" s="20">
        <v>81.482900000000001</v>
      </c>
      <c r="X116" s="20">
        <v>0</v>
      </c>
      <c r="Y116" s="20">
        <v>1</v>
      </c>
      <c r="Z116" s="20">
        <v>1820.02</v>
      </c>
      <c r="AA116" s="23">
        <v>0</v>
      </c>
      <c r="AE116" t="s">
        <v>524</v>
      </c>
      <c r="AF116">
        <v>2</v>
      </c>
      <c r="AG116">
        <v>5</v>
      </c>
      <c r="AH116">
        <v>0.15</v>
      </c>
      <c r="AI116">
        <v>100</v>
      </c>
      <c r="AJ116">
        <v>1020</v>
      </c>
      <c r="AK116">
        <v>139.18100000000001</v>
      </c>
      <c r="AL116">
        <v>6</v>
      </c>
      <c r="AM116">
        <v>314</v>
      </c>
      <c r="AN116">
        <v>1800.03</v>
      </c>
      <c r="AO116">
        <v>19023</v>
      </c>
    </row>
    <row r="117" spans="1:41" x14ac:dyDescent="0.3">
      <c r="A117" t="s">
        <v>517</v>
      </c>
      <c r="B117">
        <v>1</v>
      </c>
      <c r="C117">
        <v>10</v>
      </c>
      <c r="D117">
        <v>0.2</v>
      </c>
      <c r="E117" t="s">
        <v>2</v>
      </c>
      <c r="F117" t="s">
        <v>3</v>
      </c>
      <c r="G117" s="39" t="e">
        <f t="shared" si="60"/>
        <v>#REF!</v>
      </c>
      <c r="H117" t="s">
        <v>3</v>
      </c>
      <c r="K117" t="s">
        <v>3</v>
      </c>
      <c r="L117" s="57" t="str">
        <f>IF(OR(H_no_hash!$F117="---",H_no_hash!$F117="infeas",H_no_hash!$F117="inf"),"---",(H_no_hash!$F117/M117)-1)</f>
        <v>---</v>
      </c>
      <c r="M117" s="20" t="e">
        <f>Model_dem!#REF!</f>
        <v>#REF!</v>
      </c>
      <c r="N117" t="e">
        <f>Model_dem!#REF!</f>
        <v>#REF!</v>
      </c>
      <c r="O117" s="23"/>
      <c r="Q117" s="65" t="s">
        <v>514</v>
      </c>
      <c r="R117" s="66">
        <v>3</v>
      </c>
      <c r="S117" s="66">
        <v>50</v>
      </c>
      <c r="T117" s="66">
        <v>0.15</v>
      </c>
      <c r="U117" s="66">
        <v>3038</v>
      </c>
      <c r="V117" s="66" t="s">
        <v>46</v>
      </c>
      <c r="W117" s="66">
        <v>80.742000000000004</v>
      </c>
      <c r="X117" s="66">
        <v>0</v>
      </c>
      <c r="Y117" s="66">
        <v>1</v>
      </c>
      <c r="Z117" s="66">
        <v>1803.58</v>
      </c>
      <c r="AA117" s="67">
        <v>0</v>
      </c>
      <c r="AE117" t="s">
        <v>524</v>
      </c>
      <c r="AF117">
        <v>2</v>
      </c>
      <c r="AG117">
        <v>5</v>
      </c>
      <c r="AH117">
        <v>0.2</v>
      </c>
      <c r="AI117">
        <v>100</v>
      </c>
      <c r="AJ117">
        <v>1030</v>
      </c>
      <c r="AK117">
        <v>67.270700000000005</v>
      </c>
      <c r="AL117">
        <v>0</v>
      </c>
      <c r="AM117">
        <v>114</v>
      </c>
      <c r="AN117">
        <v>1800</v>
      </c>
      <c r="AO117">
        <v>18596</v>
      </c>
    </row>
    <row r="118" spans="1:41" x14ac:dyDescent="0.3">
      <c r="A118" t="s">
        <v>517</v>
      </c>
      <c r="B118">
        <v>1</v>
      </c>
      <c r="C118">
        <v>25</v>
      </c>
      <c r="D118">
        <v>0.05</v>
      </c>
      <c r="E118" t="s">
        <v>2</v>
      </c>
      <c r="F118" t="s">
        <v>3</v>
      </c>
      <c r="G118" s="39" t="e">
        <f t="shared" si="60"/>
        <v>#REF!</v>
      </c>
      <c r="H118" t="s">
        <v>3</v>
      </c>
      <c r="K118" t="s">
        <v>3</v>
      </c>
      <c r="L118" s="58" t="str">
        <f>IF(OR(H_no_hash!$F118="---",H_no_hash!$F118="infeas",H_no_hash!$F118="inf"),"---",(H_no_hash!$F118/M118)-1)</f>
        <v>---</v>
      </c>
      <c r="M118" s="20" t="e">
        <f>Model_dem!#REF!</f>
        <v>#REF!</v>
      </c>
      <c r="N118" t="e">
        <f>Model_dem!#REF!</f>
        <v>#REF!</v>
      </c>
      <c r="O118" s="23"/>
      <c r="Q118" s="68" t="s">
        <v>514</v>
      </c>
      <c r="R118" s="20">
        <v>3</v>
      </c>
      <c r="S118" s="20">
        <v>50</v>
      </c>
      <c r="T118" s="20">
        <v>0.2</v>
      </c>
      <c r="U118" s="20">
        <v>3038</v>
      </c>
      <c r="V118" s="20" t="s">
        <v>46</v>
      </c>
      <c r="W118" s="20">
        <v>80.731499999999997</v>
      </c>
      <c r="X118" s="20">
        <v>0</v>
      </c>
      <c r="Y118" s="20">
        <v>1</v>
      </c>
      <c r="Z118" s="20">
        <v>1804.36</v>
      </c>
      <c r="AA118" s="23">
        <v>0</v>
      </c>
      <c r="AE118" t="s">
        <v>524</v>
      </c>
      <c r="AF118">
        <v>2</v>
      </c>
      <c r="AG118">
        <v>10</v>
      </c>
      <c r="AH118">
        <v>0.05</v>
      </c>
      <c r="AI118">
        <v>100</v>
      </c>
      <c r="AJ118">
        <v>1020</v>
      </c>
      <c r="AK118">
        <v>384.42099999999999</v>
      </c>
      <c r="AL118">
        <v>12</v>
      </c>
      <c r="AM118">
        <v>123</v>
      </c>
      <c r="AN118">
        <v>1800.03</v>
      </c>
      <c r="AO118">
        <v>12824</v>
      </c>
    </row>
    <row r="119" spans="1:41" x14ac:dyDescent="0.3">
      <c r="A119" t="s">
        <v>517</v>
      </c>
      <c r="B119">
        <v>1</v>
      </c>
      <c r="C119">
        <v>25</v>
      </c>
      <c r="D119">
        <v>0.1</v>
      </c>
      <c r="E119" t="s">
        <v>2</v>
      </c>
      <c r="F119" t="s">
        <v>3</v>
      </c>
      <c r="G119" s="39" t="e">
        <f t="shared" si="60"/>
        <v>#REF!</v>
      </c>
      <c r="H119" t="s">
        <v>3</v>
      </c>
      <c r="K119" t="s">
        <v>3</v>
      </c>
      <c r="L119" s="57" t="str">
        <f>IF(OR(H_no_hash!$F119="---",H_no_hash!$F119="infeas",H_no_hash!$F119="inf"),"---",(H_no_hash!$F119/M119)-1)</f>
        <v>---</v>
      </c>
      <c r="M119" s="20" t="e">
        <f>Model_dem!#REF!</f>
        <v>#REF!</v>
      </c>
      <c r="N119" t="e">
        <f>Model_dem!#REF!</f>
        <v>#REF!</v>
      </c>
      <c r="O119" s="23"/>
      <c r="Q119" s="65" t="s">
        <v>529</v>
      </c>
      <c r="R119" s="66">
        <v>0</v>
      </c>
      <c r="S119" s="66">
        <v>0</v>
      </c>
      <c r="T119" s="66">
        <v>0.05</v>
      </c>
      <c r="U119" s="66">
        <v>3038</v>
      </c>
      <c r="V119" s="66" t="s">
        <v>46</v>
      </c>
      <c r="W119" s="66">
        <v>70.427000000000007</v>
      </c>
      <c r="X119" s="66">
        <v>0</v>
      </c>
      <c r="Y119" s="66">
        <v>1</v>
      </c>
      <c r="Z119" s="66">
        <v>1859.42</v>
      </c>
      <c r="AA119" s="67">
        <v>0</v>
      </c>
      <c r="AE119" t="s">
        <v>524</v>
      </c>
      <c r="AF119">
        <v>2</v>
      </c>
      <c r="AG119">
        <v>10</v>
      </c>
      <c r="AH119">
        <v>0.1</v>
      </c>
      <c r="AI119">
        <v>100</v>
      </c>
      <c r="AJ119">
        <v>1031</v>
      </c>
      <c r="AK119">
        <v>151.46899999999999</v>
      </c>
      <c r="AL119">
        <v>0</v>
      </c>
      <c r="AM119">
        <v>60</v>
      </c>
      <c r="AN119">
        <v>1800.19</v>
      </c>
      <c r="AO119">
        <v>6994</v>
      </c>
    </row>
    <row r="120" spans="1:41" x14ac:dyDescent="0.3">
      <c r="A120" t="s">
        <v>517</v>
      </c>
      <c r="B120">
        <v>1</v>
      </c>
      <c r="C120">
        <v>25</v>
      </c>
      <c r="D120">
        <v>0.15</v>
      </c>
      <c r="E120" t="s">
        <v>2</v>
      </c>
      <c r="F120" t="s">
        <v>3</v>
      </c>
      <c r="G120" s="39" t="e">
        <f t="shared" si="60"/>
        <v>#REF!</v>
      </c>
      <c r="H120" t="s">
        <v>3</v>
      </c>
      <c r="K120" t="s">
        <v>3</v>
      </c>
      <c r="L120" s="58" t="str">
        <f>IF(OR(H_no_hash!$F120="---",H_no_hash!$F120="infeas",H_no_hash!$F120="inf"),"---",(H_no_hash!$F120/M120)-1)</f>
        <v>---</v>
      </c>
      <c r="M120" s="20" t="e">
        <f>Model_dem!#REF!</f>
        <v>#REF!</v>
      </c>
      <c r="N120" t="e">
        <f>Model_dem!#REF!</f>
        <v>#REF!</v>
      </c>
      <c r="O120" s="23"/>
      <c r="Q120" s="68" t="s">
        <v>529</v>
      </c>
      <c r="R120" s="20">
        <v>0</v>
      </c>
      <c r="S120" s="20">
        <v>0</v>
      </c>
      <c r="T120" s="20">
        <v>0.1</v>
      </c>
      <c r="U120" s="20">
        <v>3038</v>
      </c>
      <c r="V120" s="20" t="s">
        <v>46</v>
      </c>
      <c r="W120" s="20">
        <v>70.642600000000002</v>
      </c>
      <c r="X120" s="20">
        <v>0</v>
      </c>
      <c r="Y120" s="20">
        <v>1</v>
      </c>
      <c r="Z120" s="20">
        <v>1852.06</v>
      </c>
      <c r="AA120" s="23">
        <v>0</v>
      </c>
      <c r="AE120" t="s">
        <v>524</v>
      </c>
      <c r="AF120">
        <v>2</v>
      </c>
      <c r="AG120">
        <v>10</v>
      </c>
      <c r="AH120">
        <v>0.15</v>
      </c>
      <c r="AI120">
        <v>100</v>
      </c>
      <c r="AJ120">
        <v>1033</v>
      </c>
      <c r="AK120">
        <v>711.49199999999996</v>
      </c>
      <c r="AL120">
        <v>10</v>
      </c>
      <c r="AM120">
        <v>58</v>
      </c>
      <c r="AN120">
        <v>1800.12</v>
      </c>
      <c r="AO120">
        <v>6676</v>
      </c>
    </row>
    <row r="121" spans="1:41" x14ac:dyDescent="0.3">
      <c r="A121" t="s">
        <v>517</v>
      </c>
      <c r="B121">
        <v>1</v>
      </c>
      <c r="C121">
        <v>25</v>
      </c>
      <c r="D121">
        <v>0.2</v>
      </c>
      <c r="E121" t="s">
        <v>2</v>
      </c>
      <c r="F121" t="s">
        <v>3</v>
      </c>
      <c r="G121" s="39" t="e">
        <f t="shared" si="60"/>
        <v>#REF!</v>
      </c>
      <c r="H121" t="s">
        <v>3</v>
      </c>
      <c r="K121" t="s">
        <v>3</v>
      </c>
      <c r="L121" s="57" t="str">
        <f>IF(OR(H_no_hash!$F121="---",H_no_hash!$F121="infeas",H_no_hash!$F121="inf"),"---",(H_no_hash!$F121/M121)-1)</f>
        <v>---</v>
      </c>
      <c r="M121" s="20" t="e">
        <f>Model_dem!#REF!</f>
        <v>#REF!</v>
      </c>
      <c r="N121" t="e">
        <f>Model_dem!#REF!</f>
        <v>#REF!</v>
      </c>
      <c r="O121" s="23"/>
      <c r="Q121" s="65" t="s">
        <v>529</v>
      </c>
      <c r="R121" s="66">
        <v>0</v>
      </c>
      <c r="S121" s="66">
        <v>0</v>
      </c>
      <c r="T121" s="66">
        <v>0.15</v>
      </c>
      <c r="U121" s="66">
        <v>3038</v>
      </c>
      <c r="V121" s="66" t="s">
        <v>46</v>
      </c>
      <c r="W121" s="66">
        <v>71.0565</v>
      </c>
      <c r="X121" s="66">
        <v>0</v>
      </c>
      <c r="Y121" s="66">
        <v>1</v>
      </c>
      <c r="Z121" s="66">
        <v>1853.29</v>
      </c>
      <c r="AA121" s="67">
        <v>0</v>
      </c>
      <c r="AE121" t="s">
        <v>524</v>
      </c>
      <c r="AF121">
        <v>2</v>
      </c>
      <c r="AG121">
        <v>10</v>
      </c>
      <c r="AH121">
        <v>0.2</v>
      </c>
      <c r="AI121">
        <v>100</v>
      </c>
      <c r="AJ121">
        <v>1037</v>
      </c>
      <c r="AK121">
        <v>209.38</v>
      </c>
      <c r="AL121">
        <v>0</v>
      </c>
      <c r="AM121">
        <v>55</v>
      </c>
      <c r="AN121">
        <v>1800.17</v>
      </c>
      <c r="AO121">
        <v>5695</v>
      </c>
    </row>
    <row r="122" spans="1:41" x14ac:dyDescent="0.3">
      <c r="A122" t="s">
        <v>517</v>
      </c>
      <c r="B122">
        <v>1</v>
      </c>
      <c r="C122">
        <v>50</v>
      </c>
      <c r="D122">
        <v>0.05</v>
      </c>
      <c r="E122" t="s">
        <v>2</v>
      </c>
      <c r="F122" t="s">
        <v>3</v>
      </c>
      <c r="G122" s="39" t="e">
        <f t="shared" si="60"/>
        <v>#REF!</v>
      </c>
      <c r="H122" t="s">
        <v>3</v>
      </c>
      <c r="K122" t="s">
        <v>3</v>
      </c>
      <c r="L122" s="58" t="str">
        <f>IF(OR(H_no_hash!$F122="---",H_no_hash!$F122="infeas",H_no_hash!$F122="inf"),"---",(H_no_hash!$F122/M122)-1)</f>
        <v>---</v>
      </c>
      <c r="M122" s="20" t="e">
        <f>Model_dem!#REF!</f>
        <v>#REF!</v>
      </c>
      <c r="N122" t="e">
        <f>Model_dem!#REF!</f>
        <v>#REF!</v>
      </c>
      <c r="O122" s="23"/>
      <c r="Q122" s="68" t="s">
        <v>529</v>
      </c>
      <c r="R122" s="20">
        <v>0</v>
      </c>
      <c r="S122" s="20">
        <v>0</v>
      </c>
      <c r="T122" s="20">
        <v>0.2</v>
      </c>
      <c r="U122" s="20">
        <v>3038</v>
      </c>
      <c r="V122" s="20" t="s">
        <v>46</v>
      </c>
      <c r="W122" s="20">
        <v>70.767600000000002</v>
      </c>
      <c r="X122" s="20">
        <v>0</v>
      </c>
      <c r="Y122" s="20">
        <v>1</v>
      </c>
      <c r="Z122" s="20">
        <v>1858.05</v>
      </c>
      <c r="AA122" s="23">
        <v>0</v>
      </c>
      <c r="AE122" t="s">
        <v>524</v>
      </c>
      <c r="AF122">
        <v>2</v>
      </c>
      <c r="AG122">
        <v>25</v>
      </c>
      <c r="AH122">
        <v>0.05</v>
      </c>
      <c r="AI122">
        <v>100</v>
      </c>
      <c r="AJ122">
        <v>1027</v>
      </c>
      <c r="AK122">
        <v>108.548</v>
      </c>
      <c r="AL122">
        <v>1</v>
      </c>
      <c r="AM122">
        <v>147</v>
      </c>
      <c r="AN122">
        <v>1800.08</v>
      </c>
      <c r="AO122">
        <v>10217</v>
      </c>
    </row>
    <row r="123" spans="1:41" x14ac:dyDescent="0.3">
      <c r="A123" t="s">
        <v>517</v>
      </c>
      <c r="B123">
        <v>1</v>
      </c>
      <c r="C123">
        <v>50</v>
      </c>
      <c r="D123">
        <v>0.1</v>
      </c>
      <c r="E123" t="s">
        <v>2</v>
      </c>
      <c r="F123" t="s">
        <v>3</v>
      </c>
      <c r="G123" s="39" t="e">
        <f t="shared" si="60"/>
        <v>#REF!</v>
      </c>
      <c r="H123" t="s">
        <v>3</v>
      </c>
      <c r="K123" t="s">
        <v>3</v>
      </c>
      <c r="L123" s="57" t="str">
        <f>IF(OR(H_no_hash!$F123="---",H_no_hash!$F123="infeas",H_no_hash!$F123="inf"),"---",(H_no_hash!$F123/M123)-1)</f>
        <v>---</v>
      </c>
      <c r="M123" s="20" t="e">
        <f>Model_dem!#REF!</f>
        <v>#REF!</v>
      </c>
      <c r="N123" t="e">
        <f>Model_dem!#REF!</f>
        <v>#REF!</v>
      </c>
      <c r="O123" s="23"/>
      <c r="Q123" s="65" t="s">
        <v>529</v>
      </c>
      <c r="R123" s="66">
        <v>3</v>
      </c>
      <c r="S123" s="66">
        <v>0</v>
      </c>
      <c r="T123" s="66">
        <v>0.05</v>
      </c>
      <c r="U123" s="66">
        <v>3038</v>
      </c>
      <c r="V123" s="66" t="s">
        <v>46</v>
      </c>
      <c r="W123" s="66">
        <v>82.233500000000006</v>
      </c>
      <c r="X123" s="66">
        <v>0</v>
      </c>
      <c r="Y123" s="66">
        <v>1</v>
      </c>
      <c r="Z123" s="66">
        <v>1818.35</v>
      </c>
      <c r="AA123" s="67">
        <v>0</v>
      </c>
      <c r="AE123" t="s">
        <v>524</v>
      </c>
      <c r="AF123">
        <v>2</v>
      </c>
      <c r="AG123">
        <v>25</v>
      </c>
      <c r="AH123">
        <v>0.1</v>
      </c>
      <c r="AI123">
        <v>100</v>
      </c>
      <c r="AJ123">
        <v>1035</v>
      </c>
      <c r="AK123">
        <v>379.55099999999999</v>
      </c>
      <c r="AL123">
        <v>7</v>
      </c>
      <c r="AM123">
        <v>57</v>
      </c>
      <c r="AN123">
        <v>1800.07</v>
      </c>
      <c r="AO123">
        <v>6571</v>
      </c>
    </row>
    <row r="124" spans="1:41" x14ac:dyDescent="0.3">
      <c r="A124" t="s">
        <v>517</v>
      </c>
      <c r="B124">
        <v>1</v>
      </c>
      <c r="C124">
        <v>50</v>
      </c>
      <c r="D124">
        <v>0.15</v>
      </c>
      <c r="E124" t="s">
        <v>2</v>
      </c>
      <c r="F124" t="s">
        <v>3</v>
      </c>
      <c r="G124" s="39" t="e">
        <f t="shared" si="60"/>
        <v>#REF!</v>
      </c>
      <c r="H124" t="s">
        <v>3</v>
      </c>
      <c r="K124" t="s">
        <v>3</v>
      </c>
      <c r="L124" s="58" t="str">
        <f>IF(OR(H_no_hash!$F124="---",H_no_hash!$F124="infeas",H_no_hash!$F124="inf"),"---",(H_no_hash!$F124/M124)-1)</f>
        <v>---</v>
      </c>
      <c r="M124" s="20" t="e">
        <f>Model_dem!#REF!</f>
        <v>#REF!</v>
      </c>
      <c r="N124" t="e">
        <f>Model_dem!#REF!</f>
        <v>#REF!</v>
      </c>
      <c r="O124" s="23"/>
      <c r="Q124" s="68" t="s">
        <v>529</v>
      </c>
      <c r="R124" s="20">
        <v>3</v>
      </c>
      <c r="S124" s="20">
        <v>0</v>
      </c>
      <c r="T124" s="20">
        <v>0.1</v>
      </c>
      <c r="U124" s="20">
        <v>3038</v>
      </c>
      <c r="V124" s="20" t="s">
        <v>46</v>
      </c>
      <c r="W124" s="20">
        <v>81.226399999999998</v>
      </c>
      <c r="X124" s="20">
        <v>0</v>
      </c>
      <c r="Y124" s="20">
        <v>1</v>
      </c>
      <c r="Z124" s="20">
        <v>1806.41</v>
      </c>
      <c r="AA124" s="23">
        <v>0</v>
      </c>
      <c r="AE124" t="s">
        <v>524</v>
      </c>
      <c r="AF124">
        <v>2</v>
      </c>
      <c r="AG124">
        <v>25</v>
      </c>
      <c r="AH124">
        <v>0.15</v>
      </c>
      <c r="AI124">
        <v>100</v>
      </c>
      <c r="AJ124">
        <v>1053</v>
      </c>
      <c r="AK124">
        <v>442.65300000000002</v>
      </c>
      <c r="AL124">
        <v>0</v>
      </c>
      <c r="AM124">
        <v>20</v>
      </c>
      <c r="AN124">
        <v>1800.09</v>
      </c>
      <c r="AO124">
        <v>3454</v>
      </c>
    </row>
    <row r="125" spans="1:41" x14ac:dyDescent="0.3">
      <c r="A125" t="s">
        <v>517</v>
      </c>
      <c r="B125">
        <v>1</v>
      </c>
      <c r="C125">
        <v>50</v>
      </c>
      <c r="D125">
        <v>0.2</v>
      </c>
      <c r="E125" t="s">
        <v>2</v>
      </c>
      <c r="F125" t="s">
        <v>3</v>
      </c>
      <c r="G125" s="39" t="e">
        <f t="shared" si="60"/>
        <v>#REF!</v>
      </c>
      <c r="H125" t="s">
        <v>3</v>
      </c>
      <c r="K125" t="s">
        <v>3</v>
      </c>
      <c r="L125" s="57" t="str">
        <f>IF(OR(H_no_hash!$F125="---",H_no_hash!$F125="infeas",H_no_hash!$F125="inf"),"---",(H_no_hash!$F125/M125)-1)</f>
        <v>---</v>
      </c>
      <c r="M125" s="20" t="e">
        <f>Model_dem!#REF!</f>
        <v>#REF!</v>
      </c>
      <c r="N125" t="e">
        <f>Model_dem!#REF!</f>
        <v>#REF!</v>
      </c>
      <c r="O125" s="23"/>
      <c r="Q125" s="65" t="s">
        <v>529</v>
      </c>
      <c r="R125" s="66">
        <v>3</v>
      </c>
      <c r="S125" s="66">
        <v>0</v>
      </c>
      <c r="T125" s="66">
        <v>0.15</v>
      </c>
      <c r="U125" s="66">
        <v>3038</v>
      </c>
      <c r="V125" s="66" t="s">
        <v>46</v>
      </c>
      <c r="W125" s="66">
        <v>81.332099999999997</v>
      </c>
      <c r="X125" s="66">
        <v>0</v>
      </c>
      <c r="Y125" s="66">
        <v>1</v>
      </c>
      <c r="Z125" s="66">
        <v>1810.05</v>
      </c>
      <c r="AA125" s="67">
        <v>0</v>
      </c>
      <c r="AE125" t="s">
        <v>524</v>
      </c>
      <c r="AF125">
        <v>2</v>
      </c>
      <c r="AG125">
        <v>25</v>
      </c>
      <c r="AH125">
        <v>0.2</v>
      </c>
      <c r="AI125">
        <v>100</v>
      </c>
      <c r="AJ125">
        <v>1289</v>
      </c>
      <c r="AK125">
        <v>1839.28</v>
      </c>
      <c r="AL125">
        <v>0</v>
      </c>
      <c r="AM125">
        <v>1</v>
      </c>
      <c r="AN125">
        <v>1839.28</v>
      </c>
      <c r="AO125">
        <v>154</v>
      </c>
    </row>
    <row r="126" spans="1:41" x14ac:dyDescent="0.3">
      <c r="A126" t="s">
        <v>517</v>
      </c>
      <c r="B126">
        <v>2</v>
      </c>
      <c r="C126">
        <v>5</v>
      </c>
      <c r="D126">
        <v>0.05</v>
      </c>
      <c r="E126" t="s">
        <v>2</v>
      </c>
      <c r="F126" t="s">
        <v>3</v>
      </c>
      <c r="G126" s="39" t="e">
        <f t="shared" si="60"/>
        <v>#REF!</v>
      </c>
      <c r="H126" t="s">
        <v>3</v>
      </c>
      <c r="K126" t="s">
        <v>3</v>
      </c>
      <c r="L126" s="58" t="str">
        <f>IF(OR(H_no_hash!$F126="---",H_no_hash!$F126="infeas",H_no_hash!$F126="inf"),"---",(H_no_hash!$F126/M126)-1)</f>
        <v>---</v>
      </c>
      <c r="M126" s="20" t="e">
        <f>Model_dem!#REF!</f>
        <v>#REF!</v>
      </c>
      <c r="N126" t="e">
        <f>Model_dem!#REF!</f>
        <v>#REF!</v>
      </c>
      <c r="O126" s="23"/>
      <c r="Q126" s="68" t="s">
        <v>529</v>
      </c>
      <c r="R126" s="20">
        <v>3</v>
      </c>
      <c r="S126" s="20">
        <v>0</v>
      </c>
      <c r="T126" s="20">
        <v>0.2</v>
      </c>
      <c r="U126" s="20">
        <v>3038</v>
      </c>
      <c r="V126" s="20" t="s">
        <v>46</v>
      </c>
      <c r="W126" s="20">
        <v>85.015199999999993</v>
      </c>
      <c r="X126" s="20">
        <v>0</v>
      </c>
      <c r="Y126" s="20">
        <v>1</v>
      </c>
      <c r="Z126" s="20">
        <v>1826.17</v>
      </c>
      <c r="AA126" s="23">
        <v>0</v>
      </c>
      <c r="AE126" t="s">
        <v>524</v>
      </c>
      <c r="AF126">
        <v>2</v>
      </c>
      <c r="AG126">
        <v>50</v>
      </c>
      <c r="AH126">
        <v>0.05</v>
      </c>
      <c r="AI126">
        <v>100</v>
      </c>
      <c r="AJ126">
        <v>1027</v>
      </c>
      <c r="AK126">
        <v>40.311100000000003</v>
      </c>
      <c r="AL126">
        <v>0</v>
      </c>
      <c r="AM126">
        <v>250</v>
      </c>
      <c r="AN126">
        <v>1800.01</v>
      </c>
      <c r="AO126">
        <v>15145</v>
      </c>
    </row>
    <row r="127" spans="1:41" x14ac:dyDescent="0.3">
      <c r="A127" t="s">
        <v>517</v>
      </c>
      <c r="B127">
        <v>2</v>
      </c>
      <c r="C127">
        <v>5</v>
      </c>
      <c r="D127">
        <v>0.1</v>
      </c>
      <c r="E127" t="s">
        <v>2</v>
      </c>
      <c r="F127" t="s">
        <v>3</v>
      </c>
      <c r="G127" s="39" t="e">
        <f t="shared" si="60"/>
        <v>#REF!</v>
      </c>
      <c r="H127" t="s">
        <v>3</v>
      </c>
      <c r="K127" t="s">
        <v>3</v>
      </c>
      <c r="L127" s="57" t="str">
        <f>IF(OR(H_no_hash!$F127="---",H_no_hash!$F127="infeas",H_no_hash!$F127="inf"),"---",(H_no_hash!$F127/M127)-1)</f>
        <v>---</v>
      </c>
      <c r="M127" s="20" t="e">
        <f>Model_dem!#REF!</f>
        <v>#REF!</v>
      </c>
      <c r="N127" t="e">
        <f>Model_dem!#REF!</f>
        <v>#REF!</v>
      </c>
      <c r="O127" s="23"/>
      <c r="Q127" s="65" t="s">
        <v>529</v>
      </c>
      <c r="R127" s="66">
        <v>3</v>
      </c>
      <c r="S127" s="66">
        <v>10</v>
      </c>
      <c r="T127" s="66">
        <v>0.05</v>
      </c>
      <c r="U127" s="66">
        <v>3038</v>
      </c>
      <c r="V127" s="66" t="s">
        <v>46</v>
      </c>
      <c r="W127" s="66">
        <v>83.656800000000004</v>
      </c>
      <c r="X127" s="66">
        <v>0</v>
      </c>
      <c r="Y127" s="66">
        <v>1</v>
      </c>
      <c r="Z127" s="66">
        <v>1833.51</v>
      </c>
      <c r="AA127" s="67">
        <v>0</v>
      </c>
      <c r="AE127" t="s">
        <v>524</v>
      </c>
      <c r="AF127">
        <v>2</v>
      </c>
      <c r="AG127">
        <v>50</v>
      </c>
      <c r="AH127">
        <v>0.1</v>
      </c>
      <c r="AI127">
        <v>100</v>
      </c>
      <c r="AJ127">
        <v>1039</v>
      </c>
      <c r="AK127">
        <v>395.38499999999999</v>
      </c>
      <c r="AL127">
        <v>10</v>
      </c>
      <c r="AM127">
        <v>60</v>
      </c>
      <c r="AN127">
        <v>1800.19</v>
      </c>
      <c r="AO127">
        <v>9468</v>
      </c>
    </row>
    <row r="128" spans="1:41" x14ac:dyDescent="0.3">
      <c r="A128" t="s">
        <v>517</v>
      </c>
      <c r="B128">
        <v>2</v>
      </c>
      <c r="C128">
        <v>5</v>
      </c>
      <c r="D128">
        <v>0.15</v>
      </c>
      <c r="E128" t="s">
        <v>2</v>
      </c>
      <c r="F128" t="s">
        <v>3</v>
      </c>
      <c r="G128" s="39" t="e">
        <f t="shared" si="60"/>
        <v>#REF!</v>
      </c>
      <c r="H128" t="s">
        <v>3</v>
      </c>
      <c r="K128" t="s">
        <v>3</v>
      </c>
      <c r="L128" s="58" t="str">
        <f>IF(OR(H_no_hash!$F128="---",H_no_hash!$F128="infeas",H_no_hash!$F128="inf"),"---",(H_no_hash!$F128/M128)-1)</f>
        <v>---</v>
      </c>
      <c r="M128" s="20" t="e">
        <f>Model_dem!#REF!</f>
        <v>#REF!</v>
      </c>
      <c r="N128" t="e">
        <f>Model_dem!#REF!</f>
        <v>#REF!</v>
      </c>
      <c r="O128" s="23"/>
      <c r="Q128" s="68" t="s">
        <v>529</v>
      </c>
      <c r="R128" s="20">
        <v>3</v>
      </c>
      <c r="S128" s="20">
        <v>10</v>
      </c>
      <c r="T128" s="20">
        <v>0.1</v>
      </c>
      <c r="U128" s="20">
        <v>3038</v>
      </c>
      <c r="V128" s="20" t="s">
        <v>46</v>
      </c>
      <c r="W128" s="20">
        <v>84.285300000000007</v>
      </c>
      <c r="X128" s="20">
        <v>0</v>
      </c>
      <c r="Y128" s="20">
        <v>1</v>
      </c>
      <c r="Z128" s="20">
        <v>1822.26</v>
      </c>
      <c r="AA128" s="23">
        <v>0</v>
      </c>
      <c r="AE128" t="s">
        <v>524</v>
      </c>
      <c r="AF128">
        <v>2</v>
      </c>
      <c r="AG128">
        <v>50</v>
      </c>
      <c r="AH128">
        <v>0.15</v>
      </c>
      <c r="AI128">
        <v>100</v>
      </c>
      <c r="AJ128">
        <v>1075</v>
      </c>
      <c r="AK128">
        <v>1028</v>
      </c>
      <c r="AL128">
        <v>1</v>
      </c>
      <c r="AM128">
        <v>7</v>
      </c>
      <c r="AN128">
        <v>1800.94</v>
      </c>
      <c r="AO128">
        <v>1968</v>
      </c>
    </row>
    <row r="129" spans="1:41" x14ac:dyDescent="0.3">
      <c r="A129" t="s">
        <v>517</v>
      </c>
      <c r="B129">
        <v>2</v>
      </c>
      <c r="C129">
        <v>5</v>
      </c>
      <c r="D129">
        <v>0.2</v>
      </c>
      <c r="E129" t="s">
        <v>2</v>
      </c>
      <c r="F129" t="s">
        <v>3</v>
      </c>
      <c r="G129" s="39" t="e">
        <f t="shared" si="60"/>
        <v>#REF!</v>
      </c>
      <c r="H129" t="s">
        <v>3</v>
      </c>
      <c r="K129" t="s">
        <v>3</v>
      </c>
      <c r="L129" s="57" t="str">
        <f>IF(OR(H_no_hash!$F129="---",H_no_hash!$F129="infeas",H_no_hash!$F129="inf"),"---",(H_no_hash!$F129/M129)-1)</f>
        <v>---</v>
      </c>
      <c r="M129" s="20" t="e">
        <f>Model_dem!#REF!</f>
        <v>#REF!</v>
      </c>
      <c r="N129" t="e">
        <f>Model_dem!#REF!</f>
        <v>#REF!</v>
      </c>
      <c r="O129" s="23"/>
      <c r="Q129" s="65" t="s">
        <v>529</v>
      </c>
      <c r="R129" s="66">
        <v>3</v>
      </c>
      <c r="S129" s="66">
        <v>10</v>
      </c>
      <c r="T129" s="66">
        <v>0.15</v>
      </c>
      <c r="U129" s="66">
        <v>3038</v>
      </c>
      <c r="V129" s="66" t="s">
        <v>46</v>
      </c>
      <c r="W129" s="66">
        <v>82.075500000000005</v>
      </c>
      <c r="X129" s="66">
        <v>0</v>
      </c>
      <c r="Y129" s="66">
        <v>1</v>
      </c>
      <c r="Z129" s="66">
        <v>1816.32</v>
      </c>
      <c r="AA129" s="67">
        <v>0</v>
      </c>
      <c r="AE129" t="s">
        <v>524</v>
      </c>
      <c r="AF129">
        <v>2</v>
      </c>
      <c r="AG129">
        <v>50</v>
      </c>
      <c r="AH129">
        <v>0.2</v>
      </c>
      <c r="AI129">
        <v>100</v>
      </c>
      <c r="AJ129" t="s">
        <v>46</v>
      </c>
      <c r="AK129">
        <v>60.026400000000002</v>
      </c>
      <c r="AL129">
        <v>0</v>
      </c>
      <c r="AM129">
        <v>1</v>
      </c>
      <c r="AN129">
        <v>1800.64</v>
      </c>
      <c r="AO129">
        <v>29</v>
      </c>
    </row>
    <row r="130" spans="1:41" x14ac:dyDescent="0.3">
      <c r="A130" t="s">
        <v>517</v>
      </c>
      <c r="B130">
        <v>2</v>
      </c>
      <c r="C130">
        <v>10</v>
      </c>
      <c r="D130">
        <v>0.05</v>
      </c>
      <c r="E130" t="s">
        <v>2</v>
      </c>
      <c r="F130" t="s">
        <v>3</v>
      </c>
      <c r="G130" s="39" t="e">
        <f t="shared" ref="G130:G193" si="61">IF(N130="---","---",(F130-N130)/N130)</f>
        <v>#REF!</v>
      </c>
      <c r="H130" t="s">
        <v>3</v>
      </c>
      <c r="K130" t="s">
        <v>3</v>
      </c>
      <c r="L130" s="58" t="str">
        <f>IF(OR(H_no_hash!$F130="---",H_no_hash!$F130="infeas",H_no_hash!$F130="inf"),"---",(H_no_hash!$F130/M130)-1)</f>
        <v>---</v>
      </c>
      <c r="M130" s="20" t="e">
        <f>Model_dem!#REF!</f>
        <v>#REF!</v>
      </c>
      <c r="N130" t="e">
        <f>Model_dem!#REF!</f>
        <v>#REF!</v>
      </c>
      <c r="O130" s="23"/>
      <c r="Q130" s="68" t="s">
        <v>529</v>
      </c>
      <c r="R130" s="20">
        <v>3</v>
      </c>
      <c r="S130" s="20">
        <v>10</v>
      </c>
      <c r="T130" s="20">
        <v>0.2</v>
      </c>
      <c r="U130" s="20">
        <v>3038</v>
      </c>
      <c r="V130" s="20" t="s">
        <v>46</v>
      </c>
      <c r="W130" s="20">
        <v>82.996200000000002</v>
      </c>
      <c r="X130" s="20">
        <v>0</v>
      </c>
      <c r="Y130" s="20">
        <v>1</v>
      </c>
      <c r="Z130" s="20">
        <v>1828.26</v>
      </c>
      <c r="AA130" s="23">
        <v>0</v>
      </c>
      <c r="AE130" t="s">
        <v>524</v>
      </c>
      <c r="AF130">
        <v>3</v>
      </c>
      <c r="AG130">
        <v>0</v>
      </c>
      <c r="AH130">
        <v>0.05</v>
      </c>
      <c r="AI130">
        <v>100</v>
      </c>
      <c r="AJ130">
        <v>1039</v>
      </c>
      <c r="AK130">
        <v>33.487200000000001</v>
      </c>
      <c r="AL130">
        <v>0</v>
      </c>
      <c r="AM130">
        <v>298</v>
      </c>
      <c r="AN130">
        <v>1800.08</v>
      </c>
      <c r="AO130">
        <v>28744</v>
      </c>
    </row>
    <row r="131" spans="1:41" x14ac:dyDescent="0.3">
      <c r="A131" t="s">
        <v>517</v>
      </c>
      <c r="B131">
        <v>2</v>
      </c>
      <c r="C131">
        <v>10</v>
      </c>
      <c r="D131">
        <v>0.1</v>
      </c>
      <c r="E131" t="s">
        <v>2</v>
      </c>
      <c r="F131" t="s">
        <v>3</v>
      </c>
      <c r="G131" s="39" t="e">
        <f t="shared" si="61"/>
        <v>#REF!</v>
      </c>
      <c r="H131" t="s">
        <v>3</v>
      </c>
      <c r="K131" t="s">
        <v>3</v>
      </c>
      <c r="L131" s="57" t="str">
        <f>IF(OR(H_no_hash!$F131="---",H_no_hash!$F131="infeas",H_no_hash!$F131="inf"),"---",(H_no_hash!$F131/M131)-1)</f>
        <v>---</v>
      </c>
      <c r="M131" s="20" t="e">
        <f>Model_dem!#REF!</f>
        <v>#REF!</v>
      </c>
      <c r="N131" t="e">
        <f>Model_dem!#REF!</f>
        <v>#REF!</v>
      </c>
      <c r="O131" s="23"/>
      <c r="Q131" s="65" t="s">
        <v>529</v>
      </c>
      <c r="R131" s="66">
        <v>3</v>
      </c>
      <c r="S131" s="66">
        <v>25</v>
      </c>
      <c r="T131" s="66">
        <v>0.05</v>
      </c>
      <c r="U131" s="66">
        <v>3038</v>
      </c>
      <c r="V131" s="66" t="s">
        <v>46</v>
      </c>
      <c r="W131" s="66">
        <v>81.482200000000006</v>
      </c>
      <c r="X131" s="66">
        <v>0</v>
      </c>
      <c r="Y131" s="66">
        <v>1</v>
      </c>
      <c r="Z131" s="66">
        <v>1814.01</v>
      </c>
      <c r="AA131" s="67">
        <v>0</v>
      </c>
      <c r="AE131" t="s">
        <v>524</v>
      </c>
      <c r="AF131">
        <v>3</v>
      </c>
      <c r="AG131">
        <v>10</v>
      </c>
      <c r="AH131">
        <v>0.05</v>
      </c>
      <c r="AI131">
        <v>100</v>
      </c>
      <c r="AJ131">
        <v>1039</v>
      </c>
      <c r="AK131">
        <v>111.298</v>
      </c>
      <c r="AL131">
        <v>9</v>
      </c>
      <c r="AM131">
        <v>289</v>
      </c>
      <c r="AN131">
        <v>1800</v>
      </c>
      <c r="AO131">
        <v>28701</v>
      </c>
    </row>
    <row r="132" spans="1:41" x14ac:dyDescent="0.3">
      <c r="A132" t="s">
        <v>517</v>
      </c>
      <c r="B132">
        <v>2</v>
      </c>
      <c r="C132">
        <v>10</v>
      </c>
      <c r="D132">
        <v>0.15</v>
      </c>
      <c r="E132" t="s">
        <v>2</v>
      </c>
      <c r="F132" t="s">
        <v>3</v>
      </c>
      <c r="G132" s="39" t="e">
        <f t="shared" si="61"/>
        <v>#REF!</v>
      </c>
      <c r="H132" t="s">
        <v>3</v>
      </c>
      <c r="K132" t="s">
        <v>3</v>
      </c>
      <c r="L132" s="58" t="str">
        <f>IF(OR(H_no_hash!$F132="---",H_no_hash!$F132="infeas",H_no_hash!$F132="inf"),"---",(H_no_hash!$F132/M132)-1)</f>
        <v>---</v>
      </c>
      <c r="M132" s="20" t="e">
        <f>Model_dem!#REF!</f>
        <v>#REF!</v>
      </c>
      <c r="N132" t="e">
        <f>Model_dem!#REF!</f>
        <v>#REF!</v>
      </c>
      <c r="O132" s="23"/>
      <c r="Q132" s="68" t="s">
        <v>529</v>
      </c>
      <c r="R132" s="20">
        <v>3</v>
      </c>
      <c r="S132" s="20">
        <v>25</v>
      </c>
      <c r="T132" s="20">
        <v>0.1</v>
      </c>
      <c r="U132" s="20">
        <v>3038</v>
      </c>
      <c r="V132" s="20" t="s">
        <v>46</v>
      </c>
      <c r="W132" s="20">
        <v>81.581900000000005</v>
      </c>
      <c r="X132" s="20">
        <v>0</v>
      </c>
      <c r="Y132" s="20">
        <v>1</v>
      </c>
      <c r="Z132" s="20">
        <v>1807.2</v>
      </c>
      <c r="AA132" s="23">
        <v>0</v>
      </c>
      <c r="AE132" t="s">
        <v>524</v>
      </c>
      <c r="AF132">
        <v>3</v>
      </c>
      <c r="AG132">
        <v>25</v>
      </c>
      <c r="AH132">
        <v>0.05</v>
      </c>
      <c r="AI132">
        <v>100</v>
      </c>
      <c r="AJ132">
        <v>1039</v>
      </c>
      <c r="AK132">
        <v>55.060400000000001</v>
      </c>
      <c r="AL132">
        <v>0</v>
      </c>
      <c r="AM132">
        <v>264</v>
      </c>
      <c r="AN132">
        <v>1800</v>
      </c>
      <c r="AO132">
        <v>26089</v>
      </c>
    </row>
    <row r="133" spans="1:41" x14ac:dyDescent="0.3">
      <c r="A133" t="s">
        <v>517</v>
      </c>
      <c r="B133">
        <v>2</v>
      </c>
      <c r="C133">
        <v>10</v>
      </c>
      <c r="D133">
        <v>0.2</v>
      </c>
      <c r="E133" t="s">
        <v>2</v>
      </c>
      <c r="F133" t="s">
        <v>3</v>
      </c>
      <c r="G133" s="39" t="e">
        <f t="shared" si="61"/>
        <v>#REF!</v>
      </c>
      <c r="H133" t="s">
        <v>3</v>
      </c>
      <c r="K133" t="s">
        <v>3</v>
      </c>
      <c r="L133" s="57" t="str">
        <f>IF(OR(H_no_hash!$F133="---",H_no_hash!$F133="infeas",H_no_hash!$F133="inf"),"---",(H_no_hash!$F133/M133)-1)</f>
        <v>---</v>
      </c>
      <c r="M133" s="20" t="e">
        <f>Model_dem!#REF!</f>
        <v>#REF!</v>
      </c>
      <c r="N133" t="e">
        <f>Model_dem!#REF!</f>
        <v>#REF!</v>
      </c>
      <c r="O133" s="23"/>
      <c r="Q133" s="65" t="s">
        <v>529</v>
      </c>
      <c r="R133" s="66">
        <v>3</v>
      </c>
      <c r="S133" s="66">
        <v>25</v>
      </c>
      <c r="T133" s="66">
        <v>0.15</v>
      </c>
      <c r="U133" s="66">
        <v>3038</v>
      </c>
      <c r="V133" s="66" t="s">
        <v>46</v>
      </c>
      <c r="W133" s="66">
        <v>84.103099999999998</v>
      </c>
      <c r="X133" s="66">
        <v>0</v>
      </c>
      <c r="Y133" s="66">
        <v>1</v>
      </c>
      <c r="Z133" s="66">
        <v>1811.39</v>
      </c>
      <c r="AA133" s="67">
        <v>0</v>
      </c>
      <c r="AE133" t="s">
        <v>524</v>
      </c>
      <c r="AF133">
        <v>3</v>
      </c>
      <c r="AG133">
        <v>50</v>
      </c>
      <c r="AH133">
        <v>0.05</v>
      </c>
      <c r="AI133">
        <v>100</v>
      </c>
      <c r="AJ133">
        <v>1039</v>
      </c>
      <c r="AK133">
        <v>43.249299999999998</v>
      </c>
      <c r="AL133">
        <v>0</v>
      </c>
      <c r="AM133">
        <v>270</v>
      </c>
      <c r="AN133">
        <v>1800.23</v>
      </c>
      <c r="AO133">
        <v>24596</v>
      </c>
    </row>
    <row r="134" spans="1:41" x14ac:dyDescent="0.3">
      <c r="A134" t="s">
        <v>517</v>
      </c>
      <c r="B134">
        <v>2</v>
      </c>
      <c r="C134">
        <v>25</v>
      </c>
      <c r="D134">
        <v>0.05</v>
      </c>
      <c r="E134" t="s">
        <v>2</v>
      </c>
      <c r="F134" t="s">
        <v>3</v>
      </c>
      <c r="G134" s="39" t="e">
        <f t="shared" si="61"/>
        <v>#REF!</v>
      </c>
      <c r="H134" t="s">
        <v>3</v>
      </c>
      <c r="K134" t="s">
        <v>3</v>
      </c>
      <c r="L134" s="58" t="str">
        <f>IF(OR(H_no_hash!$F134="---",H_no_hash!$F134="infeas",H_no_hash!$F134="inf"),"---",(H_no_hash!$F134/M134)-1)</f>
        <v>---</v>
      </c>
      <c r="M134" s="20" t="e">
        <f>Model_dem!#REF!</f>
        <v>#REF!</v>
      </c>
      <c r="N134" t="e">
        <f>Model_dem!#REF!</f>
        <v>#REF!</v>
      </c>
      <c r="O134" s="23"/>
      <c r="Q134" s="68" t="s">
        <v>529</v>
      </c>
      <c r="R134" s="20">
        <v>3</v>
      </c>
      <c r="S134" s="20">
        <v>25</v>
      </c>
      <c r="T134" s="20">
        <v>0.2</v>
      </c>
      <c r="U134" s="20">
        <v>3038</v>
      </c>
      <c r="V134" s="20" t="s">
        <v>46</v>
      </c>
      <c r="W134" s="20">
        <v>82.068200000000004</v>
      </c>
      <c r="X134" s="20">
        <v>0</v>
      </c>
      <c r="Y134" s="20">
        <v>1</v>
      </c>
      <c r="Z134" s="20">
        <v>1821.21</v>
      </c>
      <c r="AA134" s="23">
        <v>0</v>
      </c>
      <c r="AE134" t="s">
        <v>526</v>
      </c>
      <c r="AF134">
        <v>1</v>
      </c>
      <c r="AG134">
        <v>5</v>
      </c>
      <c r="AH134">
        <v>0.05</v>
      </c>
      <c r="AI134">
        <v>50</v>
      </c>
      <c r="AJ134">
        <v>820</v>
      </c>
      <c r="AK134">
        <v>4.2801099999999996</v>
      </c>
      <c r="AL134">
        <v>0</v>
      </c>
      <c r="AM134">
        <v>848936</v>
      </c>
      <c r="AN134">
        <v>1800.01</v>
      </c>
      <c r="AO134">
        <v>58336</v>
      </c>
    </row>
    <row r="135" spans="1:41" x14ac:dyDescent="0.3">
      <c r="A135" t="s">
        <v>517</v>
      </c>
      <c r="B135">
        <v>2</v>
      </c>
      <c r="C135">
        <v>25</v>
      </c>
      <c r="D135">
        <v>0.1</v>
      </c>
      <c r="E135" t="s">
        <v>2</v>
      </c>
      <c r="F135" t="s">
        <v>3</v>
      </c>
      <c r="G135" s="39" t="e">
        <f t="shared" si="61"/>
        <v>#REF!</v>
      </c>
      <c r="H135" t="s">
        <v>3</v>
      </c>
      <c r="K135" t="s">
        <v>3</v>
      </c>
      <c r="L135" s="57" t="str">
        <f>IF(OR(H_no_hash!$F135="---",H_no_hash!$F135="infeas",H_no_hash!$F135="inf"),"---",(H_no_hash!$F135/M135)-1)</f>
        <v>---</v>
      </c>
      <c r="M135" s="20" t="e">
        <f>Model_dem!#REF!</f>
        <v>#REF!</v>
      </c>
      <c r="N135" t="e">
        <f>Model_dem!#REF!</f>
        <v>#REF!</v>
      </c>
      <c r="O135" s="23"/>
      <c r="Q135" s="65" t="s">
        <v>529</v>
      </c>
      <c r="R135" s="66">
        <v>3</v>
      </c>
      <c r="S135" s="66">
        <v>50</v>
      </c>
      <c r="T135" s="66">
        <v>0.05</v>
      </c>
      <c r="U135" s="66">
        <v>3038</v>
      </c>
      <c r="V135" s="66" t="s">
        <v>46</v>
      </c>
      <c r="W135" s="66">
        <v>83.124499999999998</v>
      </c>
      <c r="X135" s="66">
        <v>0</v>
      </c>
      <c r="Y135" s="66">
        <v>1</v>
      </c>
      <c r="Z135" s="66">
        <v>1825.33</v>
      </c>
      <c r="AA135" s="67">
        <v>0</v>
      </c>
      <c r="AE135" t="s">
        <v>526</v>
      </c>
      <c r="AF135">
        <v>1</v>
      </c>
      <c r="AG135">
        <v>5</v>
      </c>
      <c r="AH135">
        <v>0.1</v>
      </c>
      <c r="AI135">
        <v>50</v>
      </c>
      <c r="AJ135">
        <v>822</v>
      </c>
      <c r="AK135">
        <v>8.8365399999999994</v>
      </c>
      <c r="AL135">
        <v>2</v>
      </c>
      <c r="AM135">
        <v>1136853</v>
      </c>
      <c r="AN135">
        <v>1800</v>
      </c>
      <c r="AO135">
        <v>57987</v>
      </c>
    </row>
    <row r="136" spans="1:41" x14ac:dyDescent="0.3">
      <c r="A136" t="s">
        <v>517</v>
      </c>
      <c r="B136">
        <v>2</v>
      </c>
      <c r="C136">
        <v>25</v>
      </c>
      <c r="D136">
        <v>0.15</v>
      </c>
      <c r="E136" t="s">
        <v>2</v>
      </c>
      <c r="F136" t="s">
        <v>3</v>
      </c>
      <c r="G136" s="39" t="e">
        <f t="shared" si="61"/>
        <v>#REF!</v>
      </c>
      <c r="H136" t="s">
        <v>3</v>
      </c>
      <c r="K136" t="s">
        <v>3</v>
      </c>
      <c r="L136" s="58" t="str">
        <f>IF(OR(H_no_hash!$F136="---",H_no_hash!$F136="infeas",H_no_hash!$F136="inf"),"---",(H_no_hash!$F136/M136)-1)</f>
        <v>---</v>
      </c>
      <c r="M136" s="20" t="e">
        <f>Model_dem!#REF!</f>
        <v>#REF!</v>
      </c>
      <c r="N136" t="e">
        <f>Model_dem!#REF!</f>
        <v>#REF!</v>
      </c>
      <c r="O136" s="23"/>
      <c r="Q136" s="68" t="s">
        <v>529</v>
      </c>
      <c r="R136" s="20">
        <v>3</v>
      </c>
      <c r="S136" s="20">
        <v>50</v>
      </c>
      <c r="T136" s="20">
        <v>0.1</v>
      </c>
      <c r="U136" s="20">
        <v>3038</v>
      </c>
      <c r="V136" s="20" t="s">
        <v>46</v>
      </c>
      <c r="W136" s="20">
        <v>83.727199999999996</v>
      </c>
      <c r="X136" s="20">
        <v>0</v>
      </c>
      <c r="Y136" s="20">
        <v>1</v>
      </c>
      <c r="Z136" s="20">
        <v>1826.25</v>
      </c>
      <c r="AA136" s="23">
        <v>0</v>
      </c>
      <c r="AE136" t="s">
        <v>526</v>
      </c>
      <c r="AF136">
        <v>1</v>
      </c>
      <c r="AG136">
        <v>5</v>
      </c>
      <c r="AH136">
        <v>0.15</v>
      </c>
      <c r="AI136">
        <v>50</v>
      </c>
      <c r="AJ136">
        <v>822</v>
      </c>
      <c r="AK136">
        <v>6.1003699999999998</v>
      </c>
      <c r="AL136">
        <v>0</v>
      </c>
      <c r="AM136">
        <v>448951</v>
      </c>
      <c r="AN136">
        <v>1800.05</v>
      </c>
      <c r="AO136">
        <v>49688</v>
      </c>
    </row>
    <row r="137" spans="1:41" x14ac:dyDescent="0.3">
      <c r="A137" t="s">
        <v>517</v>
      </c>
      <c r="B137">
        <v>2</v>
      </c>
      <c r="C137">
        <v>25</v>
      </c>
      <c r="D137">
        <v>0.2</v>
      </c>
      <c r="E137" t="s">
        <v>2</v>
      </c>
      <c r="F137" t="s">
        <v>3</v>
      </c>
      <c r="G137" s="39" t="e">
        <f t="shared" si="61"/>
        <v>#REF!</v>
      </c>
      <c r="H137" t="s">
        <v>3</v>
      </c>
      <c r="K137" t="s">
        <v>3</v>
      </c>
      <c r="L137" s="57" t="str">
        <f>IF(OR(H_no_hash!$F137="---",H_no_hash!$F137="infeas",H_no_hash!$F137="inf"),"---",(H_no_hash!$F137/M137)-1)</f>
        <v>---</v>
      </c>
      <c r="M137" s="20" t="e">
        <f>Model_dem!#REF!</f>
        <v>#REF!</v>
      </c>
      <c r="N137" t="e">
        <f>Model_dem!#REF!</f>
        <v>#REF!</v>
      </c>
      <c r="O137" s="23"/>
      <c r="Q137" s="65" t="s">
        <v>529</v>
      </c>
      <c r="R137" s="66">
        <v>3</v>
      </c>
      <c r="S137" s="66">
        <v>50</v>
      </c>
      <c r="T137" s="66">
        <v>0.15</v>
      </c>
      <c r="U137" s="66">
        <v>3038</v>
      </c>
      <c r="V137" s="66" t="s">
        <v>46</v>
      </c>
      <c r="W137" s="66">
        <v>83.812700000000007</v>
      </c>
      <c r="X137" s="66">
        <v>0</v>
      </c>
      <c r="Y137" s="66">
        <v>1</v>
      </c>
      <c r="Z137" s="66">
        <v>1823.31</v>
      </c>
      <c r="AA137" s="67">
        <v>0</v>
      </c>
      <c r="AE137" t="s">
        <v>526</v>
      </c>
      <c r="AF137">
        <v>1</v>
      </c>
      <c r="AG137">
        <v>5</v>
      </c>
      <c r="AH137">
        <v>0.2</v>
      </c>
      <c r="AI137">
        <v>50</v>
      </c>
      <c r="AJ137">
        <v>827</v>
      </c>
      <c r="AK137">
        <v>5.4699499999999999</v>
      </c>
      <c r="AL137">
        <v>0</v>
      </c>
      <c r="AM137">
        <v>203455</v>
      </c>
      <c r="AN137">
        <v>1800.09</v>
      </c>
      <c r="AO137">
        <v>47922</v>
      </c>
    </row>
    <row r="138" spans="1:41" x14ac:dyDescent="0.3">
      <c r="A138" t="s">
        <v>517</v>
      </c>
      <c r="B138">
        <v>2</v>
      </c>
      <c r="C138">
        <v>50</v>
      </c>
      <c r="D138">
        <v>0.05</v>
      </c>
      <c r="E138" t="s">
        <v>2</v>
      </c>
      <c r="F138" t="s">
        <v>3</v>
      </c>
      <c r="G138" s="39" t="e">
        <f t="shared" si="61"/>
        <v>#REF!</v>
      </c>
      <c r="H138" t="s">
        <v>3</v>
      </c>
      <c r="K138" t="s">
        <v>3</v>
      </c>
      <c r="L138" s="58" t="str">
        <f>IF(OR(H_no_hash!$F138="---",H_no_hash!$F138="infeas",H_no_hash!$F138="inf"),"---",(H_no_hash!$F138/M138)-1)</f>
        <v>---</v>
      </c>
      <c r="M138" s="20" t="e">
        <f>Model_dem!#REF!</f>
        <v>#REF!</v>
      </c>
      <c r="N138" t="e">
        <f>Model_dem!#REF!</f>
        <v>#REF!</v>
      </c>
      <c r="O138" s="23"/>
      <c r="Q138" s="68" t="s">
        <v>529</v>
      </c>
      <c r="R138" s="20">
        <v>3</v>
      </c>
      <c r="S138" s="20">
        <v>50</v>
      </c>
      <c r="T138" s="20">
        <v>0.2</v>
      </c>
      <c r="U138" s="20">
        <v>3038</v>
      </c>
      <c r="V138" s="20" t="s">
        <v>46</v>
      </c>
      <c r="W138" s="20">
        <v>84.006299999999996</v>
      </c>
      <c r="X138" s="20">
        <v>0</v>
      </c>
      <c r="Y138" s="20">
        <v>1</v>
      </c>
      <c r="Z138" s="20">
        <v>1825.01</v>
      </c>
      <c r="AA138" s="23">
        <v>0</v>
      </c>
      <c r="AE138" t="s">
        <v>526</v>
      </c>
      <c r="AF138">
        <v>1</v>
      </c>
      <c r="AG138">
        <v>10</v>
      </c>
      <c r="AH138">
        <v>0.05</v>
      </c>
      <c r="AI138">
        <v>50</v>
      </c>
      <c r="AJ138">
        <v>820</v>
      </c>
      <c r="AK138">
        <v>18.097100000000001</v>
      </c>
      <c r="AL138">
        <v>17</v>
      </c>
      <c r="AM138">
        <v>717096</v>
      </c>
      <c r="AN138">
        <v>1800</v>
      </c>
      <c r="AO138">
        <v>60715</v>
      </c>
    </row>
    <row r="139" spans="1:41" x14ac:dyDescent="0.3">
      <c r="A139" t="s">
        <v>517</v>
      </c>
      <c r="B139">
        <v>2</v>
      </c>
      <c r="C139">
        <v>50</v>
      </c>
      <c r="D139">
        <v>0.1</v>
      </c>
      <c r="E139" t="s">
        <v>2</v>
      </c>
      <c r="F139" t="s">
        <v>3</v>
      </c>
      <c r="G139" s="39" t="e">
        <f t="shared" si="61"/>
        <v>#REF!</v>
      </c>
      <c r="H139" t="s">
        <v>3</v>
      </c>
      <c r="K139" t="s">
        <v>3</v>
      </c>
      <c r="L139" s="57" t="str">
        <f>IF(OR(H_no_hash!$F139="---",H_no_hash!$F139="infeas",H_no_hash!$F139="inf"),"---",(H_no_hash!$F139/M139)-1)</f>
        <v>---</v>
      </c>
      <c r="M139" s="20" t="e">
        <f>Model_dem!#REF!</f>
        <v>#REF!</v>
      </c>
      <c r="N139" t="e">
        <f>Model_dem!#REF!</f>
        <v>#REF!</v>
      </c>
      <c r="O139" s="23"/>
      <c r="P139" t="str">
        <f>IF(H_no_hash!$Q262&lt;&gt;A262,"Aqui", " ")</f>
        <v xml:space="preserve"> </v>
      </c>
      <c r="AE139" t="s">
        <v>526</v>
      </c>
      <c r="AF139">
        <v>1</v>
      </c>
      <c r="AG139">
        <v>10</v>
      </c>
      <c r="AH139">
        <v>0.1</v>
      </c>
      <c r="AI139">
        <v>50</v>
      </c>
      <c r="AJ139">
        <v>822</v>
      </c>
      <c r="AK139">
        <v>8.9076900000000006</v>
      </c>
      <c r="AL139">
        <v>3</v>
      </c>
      <c r="AM139">
        <v>797129</v>
      </c>
      <c r="AN139">
        <v>1800.05</v>
      </c>
      <c r="AO139">
        <v>53304</v>
      </c>
    </row>
    <row r="140" spans="1:41" x14ac:dyDescent="0.3">
      <c r="A140" t="s">
        <v>517</v>
      </c>
      <c r="B140">
        <v>2</v>
      </c>
      <c r="C140">
        <v>50</v>
      </c>
      <c r="D140">
        <v>0.15</v>
      </c>
      <c r="E140" t="s">
        <v>2</v>
      </c>
      <c r="F140" t="s">
        <v>3</v>
      </c>
      <c r="G140" s="39" t="e">
        <f t="shared" si="61"/>
        <v>#REF!</v>
      </c>
      <c r="H140" t="s">
        <v>3</v>
      </c>
      <c r="K140" t="s">
        <v>3</v>
      </c>
      <c r="L140" s="58" t="str">
        <f>IF(OR(H_no_hash!$F140="---",H_no_hash!$F140="infeas",H_no_hash!$F140="inf"),"---",(H_no_hash!$F140/M140)-1)</f>
        <v>---</v>
      </c>
      <c r="M140" s="20" t="e">
        <f>Model_dem!#REF!</f>
        <v>#REF!</v>
      </c>
      <c r="N140" t="e">
        <f>Model_dem!#REF!</f>
        <v>#REF!</v>
      </c>
      <c r="O140" s="23"/>
      <c r="P140" t="str">
        <f>IF(H_no_hash!$Q263&lt;&gt;A263,"Aqui", " ")</f>
        <v xml:space="preserve"> </v>
      </c>
      <c r="AE140" t="s">
        <v>526</v>
      </c>
      <c r="AF140">
        <v>1</v>
      </c>
      <c r="AG140">
        <v>10</v>
      </c>
      <c r="AH140">
        <v>0.15</v>
      </c>
      <c r="AI140">
        <v>50</v>
      </c>
      <c r="AJ140">
        <v>822</v>
      </c>
      <c r="AK140">
        <v>5.3317899999999998</v>
      </c>
      <c r="AL140">
        <v>0</v>
      </c>
      <c r="AM140">
        <v>500115</v>
      </c>
      <c r="AN140">
        <v>1800.11</v>
      </c>
      <c r="AO140">
        <v>52672</v>
      </c>
    </row>
    <row r="141" spans="1:41" x14ac:dyDescent="0.3">
      <c r="A141" t="s">
        <v>517</v>
      </c>
      <c r="B141">
        <v>2</v>
      </c>
      <c r="C141">
        <v>50</v>
      </c>
      <c r="D141">
        <v>0.2</v>
      </c>
      <c r="E141" t="s">
        <v>2</v>
      </c>
      <c r="F141" t="s">
        <v>3</v>
      </c>
      <c r="G141" s="39" t="e">
        <f t="shared" si="61"/>
        <v>#REF!</v>
      </c>
      <c r="H141" t="s">
        <v>3</v>
      </c>
      <c r="K141" t="s">
        <v>3</v>
      </c>
      <c r="L141" s="57" t="str">
        <f>IF(OR(H_no_hash!$F141="---",H_no_hash!$F141="infeas",H_no_hash!$F141="inf"),"---",(H_no_hash!$F141/M141)-1)</f>
        <v>---</v>
      </c>
      <c r="M141" s="20" t="e">
        <f>Model_dem!#REF!</f>
        <v>#REF!</v>
      </c>
      <c r="N141" t="e">
        <f>Model_dem!#REF!</f>
        <v>#REF!</v>
      </c>
      <c r="O141" s="23"/>
      <c r="P141" t="str">
        <f>IF(H_no_hash!$Q264&lt;&gt;A264,"Aqui", " ")</f>
        <v xml:space="preserve"> </v>
      </c>
      <c r="AE141" t="s">
        <v>526</v>
      </c>
      <c r="AF141">
        <v>1</v>
      </c>
      <c r="AG141">
        <v>10</v>
      </c>
      <c r="AH141">
        <v>0.2</v>
      </c>
      <c r="AI141">
        <v>50</v>
      </c>
      <c r="AJ141">
        <v>827</v>
      </c>
      <c r="AK141">
        <v>3.79366</v>
      </c>
      <c r="AL141">
        <v>0</v>
      </c>
      <c r="AM141">
        <v>437176</v>
      </c>
      <c r="AN141">
        <v>1800.01</v>
      </c>
      <c r="AO141">
        <v>51716</v>
      </c>
    </row>
    <row r="142" spans="1:41" x14ac:dyDescent="0.3">
      <c r="A142" t="s">
        <v>517</v>
      </c>
      <c r="B142">
        <v>3</v>
      </c>
      <c r="C142">
        <v>0</v>
      </c>
      <c r="D142">
        <v>0.05</v>
      </c>
      <c r="E142" t="s">
        <v>2</v>
      </c>
      <c r="F142" t="s">
        <v>3</v>
      </c>
      <c r="G142" s="39" t="e">
        <f t="shared" si="61"/>
        <v>#REF!</v>
      </c>
      <c r="H142" t="s">
        <v>3</v>
      </c>
      <c r="K142" t="s">
        <v>3</v>
      </c>
      <c r="L142" s="58" t="str">
        <f>IF(OR(H_no_hash!$F142="---",H_no_hash!$F142="infeas",H_no_hash!$F142="inf"),"---",(H_no_hash!$F142/M142)-1)</f>
        <v>---</v>
      </c>
      <c r="M142" s="20" t="e">
        <f>Model_dem!#REF!</f>
        <v>#REF!</v>
      </c>
      <c r="N142" t="e">
        <f>Model_dem!#REF!</f>
        <v>#REF!</v>
      </c>
      <c r="O142" s="23"/>
      <c r="P142" t="str">
        <f>IF(H_no_hash!$Q265&lt;&gt;A265,"Aqui", " ")</f>
        <v xml:space="preserve"> </v>
      </c>
      <c r="AE142" t="s">
        <v>526</v>
      </c>
      <c r="AF142">
        <v>1</v>
      </c>
      <c r="AG142">
        <v>25</v>
      </c>
      <c r="AH142">
        <v>0.05</v>
      </c>
      <c r="AI142">
        <v>50</v>
      </c>
      <c r="AJ142">
        <v>822</v>
      </c>
      <c r="AK142">
        <v>13.3574</v>
      </c>
      <c r="AL142">
        <v>2</v>
      </c>
      <c r="AM142">
        <v>144837</v>
      </c>
      <c r="AN142">
        <v>1800.19</v>
      </c>
      <c r="AO142">
        <v>33761</v>
      </c>
    </row>
    <row r="143" spans="1:41" x14ac:dyDescent="0.3">
      <c r="A143" t="s">
        <v>517</v>
      </c>
      <c r="B143">
        <v>3</v>
      </c>
      <c r="C143">
        <v>0</v>
      </c>
      <c r="D143">
        <v>0.1</v>
      </c>
      <c r="E143" t="s">
        <v>2</v>
      </c>
      <c r="F143" t="s">
        <v>3</v>
      </c>
      <c r="G143" s="39" t="e">
        <f t="shared" si="61"/>
        <v>#REF!</v>
      </c>
      <c r="H143" t="s">
        <v>3</v>
      </c>
      <c r="K143" t="s">
        <v>3</v>
      </c>
      <c r="L143" s="57" t="str">
        <f>IF(OR(H_no_hash!$F143="---",H_no_hash!$F143="infeas",H_no_hash!$F143="inf"),"---",(H_no_hash!$F143/M143)-1)</f>
        <v>---</v>
      </c>
      <c r="M143" s="20" t="e">
        <f>Model_dem!#REF!</f>
        <v>#REF!</v>
      </c>
      <c r="N143" t="e">
        <f>Model_dem!#REF!</f>
        <v>#REF!</v>
      </c>
      <c r="O143" s="23"/>
      <c r="P143" t="str">
        <f>IF(H_no_hash!$Q266&lt;&gt;A266,"Aqui", " ")</f>
        <v xml:space="preserve"> </v>
      </c>
      <c r="AE143" t="s">
        <v>526</v>
      </c>
      <c r="AF143">
        <v>1</v>
      </c>
      <c r="AG143">
        <v>25</v>
      </c>
      <c r="AH143">
        <v>0.1</v>
      </c>
      <c r="AI143">
        <v>50</v>
      </c>
      <c r="AJ143">
        <v>832</v>
      </c>
      <c r="AK143">
        <v>100.08199999999999</v>
      </c>
      <c r="AL143">
        <v>22</v>
      </c>
      <c r="AM143">
        <v>4376</v>
      </c>
      <c r="AN143">
        <v>1800.18</v>
      </c>
      <c r="AO143">
        <v>13836</v>
      </c>
    </row>
    <row r="144" spans="1:41" x14ac:dyDescent="0.3">
      <c r="A144" t="s">
        <v>517</v>
      </c>
      <c r="B144">
        <v>3</v>
      </c>
      <c r="C144">
        <v>0</v>
      </c>
      <c r="D144">
        <v>0.15</v>
      </c>
      <c r="E144" t="s">
        <v>2</v>
      </c>
      <c r="F144" t="s">
        <v>3</v>
      </c>
      <c r="G144" s="39" t="e">
        <f t="shared" si="61"/>
        <v>#REF!</v>
      </c>
      <c r="H144" t="s">
        <v>3</v>
      </c>
      <c r="K144" t="s">
        <v>3</v>
      </c>
      <c r="L144" s="58" t="str">
        <f>IF(OR(H_no_hash!$F144="---",H_no_hash!$F144="infeas",H_no_hash!$F144="inf"),"---",(H_no_hash!$F144/M144)-1)</f>
        <v>---</v>
      </c>
      <c r="M144" s="20" t="e">
        <f>Model_dem!#REF!</f>
        <v>#REF!</v>
      </c>
      <c r="N144" t="e">
        <f>Model_dem!#REF!</f>
        <v>#REF!</v>
      </c>
      <c r="O144" s="23"/>
      <c r="P144" t="str">
        <f>IF(H_no_hash!$Q267&lt;&gt;A267,"Aqui", " ")</f>
        <v xml:space="preserve"> </v>
      </c>
      <c r="AE144" t="s">
        <v>526</v>
      </c>
      <c r="AF144">
        <v>1</v>
      </c>
      <c r="AG144">
        <v>25</v>
      </c>
      <c r="AH144">
        <v>0.15</v>
      </c>
      <c r="AI144">
        <v>50</v>
      </c>
      <c r="AJ144">
        <v>835</v>
      </c>
      <c r="AK144">
        <v>34.235100000000003</v>
      </c>
      <c r="AL144">
        <v>0</v>
      </c>
      <c r="AM144">
        <v>2026</v>
      </c>
      <c r="AN144">
        <v>1800.13</v>
      </c>
      <c r="AO144">
        <v>9874</v>
      </c>
    </row>
    <row r="145" spans="1:41" x14ac:dyDescent="0.3">
      <c r="A145" t="s">
        <v>517</v>
      </c>
      <c r="B145">
        <v>3</v>
      </c>
      <c r="C145">
        <v>0</v>
      </c>
      <c r="D145">
        <v>0.2</v>
      </c>
      <c r="E145" t="s">
        <v>2</v>
      </c>
      <c r="F145" t="s">
        <v>3</v>
      </c>
      <c r="G145" s="39" t="e">
        <f t="shared" si="61"/>
        <v>#REF!</v>
      </c>
      <c r="H145" t="s">
        <v>3</v>
      </c>
      <c r="K145" t="s">
        <v>3</v>
      </c>
      <c r="L145" s="57" t="str">
        <f>IF(OR(H_no_hash!$F145="---",H_no_hash!$F145="infeas",H_no_hash!$F145="inf"),"---",(H_no_hash!$F145/M145)-1)</f>
        <v>---</v>
      </c>
      <c r="M145" s="20" t="e">
        <f>Model_dem!#REF!</f>
        <v>#REF!</v>
      </c>
      <c r="N145" t="e">
        <f>Model_dem!#REF!</f>
        <v>#REF!</v>
      </c>
      <c r="O145" s="23"/>
      <c r="P145" t="str">
        <f>IF(H_no_hash!$Q268&lt;&gt;A268,"Aqui", " ")</f>
        <v xml:space="preserve"> </v>
      </c>
      <c r="AE145" t="s">
        <v>526</v>
      </c>
      <c r="AF145">
        <v>1</v>
      </c>
      <c r="AG145">
        <v>25</v>
      </c>
      <c r="AH145">
        <v>0.2</v>
      </c>
      <c r="AI145">
        <v>50</v>
      </c>
      <c r="AJ145" t="s">
        <v>46</v>
      </c>
      <c r="AK145">
        <v>60.009099999999997</v>
      </c>
      <c r="AL145">
        <v>0</v>
      </c>
      <c r="AM145">
        <v>1</v>
      </c>
      <c r="AN145">
        <v>1802.61</v>
      </c>
      <c r="AO145">
        <v>29</v>
      </c>
    </row>
    <row r="146" spans="1:41" x14ac:dyDescent="0.3">
      <c r="A146" t="s">
        <v>517</v>
      </c>
      <c r="B146">
        <v>3</v>
      </c>
      <c r="C146">
        <v>10</v>
      </c>
      <c r="D146">
        <v>0.05</v>
      </c>
      <c r="E146" t="s">
        <v>2</v>
      </c>
      <c r="F146" t="s">
        <v>3</v>
      </c>
      <c r="G146" s="39" t="e">
        <f t="shared" si="61"/>
        <v>#REF!</v>
      </c>
      <c r="H146" t="s">
        <v>3</v>
      </c>
      <c r="K146" t="s">
        <v>3</v>
      </c>
      <c r="L146" s="58" t="str">
        <f>IF(OR(H_no_hash!$F146="---",H_no_hash!$F146="infeas",H_no_hash!$F146="inf"),"---",(H_no_hash!$F146/M146)-1)</f>
        <v>---</v>
      </c>
      <c r="M146" s="20" t="e">
        <f>Model_dem!#REF!</f>
        <v>#REF!</v>
      </c>
      <c r="N146" t="e">
        <f>Model_dem!#REF!</f>
        <v>#REF!</v>
      </c>
      <c r="O146" s="23"/>
      <c r="P146" t="str">
        <f>IF(H_no_hash!$Q269&lt;&gt;A269,"Aqui", " ")</f>
        <v xml:space="preserve"> </v>
      </c>
      <c r="AE146" t="s">
        <v>526</v>
      </c>
      <c r="AF146">
        <v>1</v>
      </c>
      <c r="AG146">
        <v>50</v>
      </c>
      <c r="AH146">
        <v>0.05</v>
      </c>
      <c r="AI146">
        <v>50</v>
      </c>
      <c r="AJ146">
        <v>827</v>
      </c>
      <c r="AK146">
        <v>8.8746899999999993</v>
      </c>
      <c r="AL146">
        <v>0</v>
      </c>
      <c r="AM146">
        <v>28295</v>
      </c>
      <c r="AN146">
        <v>1800.09</v>
      </c>
      <c r="AO146">
        <v>27422</v>
      </c>
    </row>
    <row r="147" spans="1:41" x14ac:dyDescent="0.3">
      <c r="A147" t="s">
        <v>517</v>
      </c>
      <c r="B147">
        <v>3</v>
      </c>
      <c r="C147">
        <v>10</v>
      </c>
      <c r="D147">
        <v>0.1</v>
      </c>
      <c r="E147" t="s">
        <v>2</v>
      </c>
      <c r="F147" t="s">
        <v>3</v>
      </c>
      <c r="G147" s="39" t="e">
        <f t="shared" si="61"/>
        <v>#REF!</v>
      </c>
      <c r="H147" t="s">
        <v>3</v>
      </c>
      <c r="K147" t="s">
        <v>3</v>
      </c>
      <c r="L147" s="57" t="str">
        <f>IF(OR(H_no_hash!$F147="---",H_no_hash!$F147="infeas",H_no_hash!$F147="inf"),"---",(H_no_hash!$F147/M147)-1)</f>
        <v>---</v>
      </c>
      <c r="M147" s="20" t="e">
        <f>Model_dem!#REF!</f>
        <v>#REF!</v>
      </c>
      <c r="N147" t="e">
        <f>Model_dem!#REF!</f>
        <v>#REF!</v>
      </c>
      <c r="O147" s="23"/>
      <c r="P147" t="str">
        <f>IF(H_no_hash!$Q270&lt;&gt;A270,"Aqui", " ")</f>
        <v xml:space="preserve"> </v>
      </c>
      <c r="AE147" t="s">
        <v>526</v>
      </c>
      <c r="AF147">
        <v>1</v>
      </c>
      <c r="AG147">
        <v>50</v>
      </c>
      <c r="AH147">
        <v>0.1</v>
      </c>
      <c r="AI147">
        <v>50</v>
      </c>
      <c r="AJ147">
        <v>835</v>
      </c>
      <c r="AK147">
        <v>38.069400000000002</v>
      </c>
      <c r="AL147">
        <v>3</v>
      </c>
      <c r="AM147">
        <v>3419</v>
      </c>
      <c r="AN147">
        <v>1800.11</v>
      </c>
      <c r="AO147">
        <v>12371</v>
      </c>
    </row>
    <row r="148" spans="1:41" x14ac:dyDescent="0.3">
      <c r="A148" t="s">
        <v>517</v>
      </c>
      <c r="B148">
        <v>3</v>
      </c>
      <c r="C148">
        <v>10</v>
      </c>
      <c r="D148">
        <v>0.15</v>
      </c>
      <c r="E148" t="s">
        <v>2</v>
      </c>
      <c r="F148" t="s">
        <v>3</v>
      </c>
      <c r="G148" s="39" t="e">
        <f t="shared" si="61"/>
        <v>#REF!</v>
      </c>
      <c r="H148" t="s">
        <v>3</v>
      </c>
      <c r="K148" t="s">
        <v>3</v>
      </c>
      <c r="L148" s="58" t="str">
        <f>IF(OR(H_no_hash!$F148="---",H_no_hash!$F148="infeas",H_no_hash!$F148="inf"),"---",(H_no_hash!$F148/M148)-1)</f>
        <v>---</v>
      </c>
      <c r="M148" s="20" t="e">
        <f>Model_dem!#REF!</f>
        <v>#REF!</v>
      </c>
      <c r="N148" t="e">
        <f>Model_dem!#REF!</f>
        <v>#REF!</v>
      </c>
      <c r="O148" s="23"/>
      <c r="P148" t="str">
        <f>IF(H_no_hash!$Q271&lt;&gt;A271,"Aqui", " ")</f>
        <v xml:space="preserve"> </v>
      </c>
      <c r="AE148" t="s">
        <v>526</v>
      </c>
      <c r="AF148">
        <v>1</v>
      </c>
      <c r="AG148">
        <v>50</v>
      </c>
      <c r="AH148">
        <v>0.15</v>
      </c>
      <c r="AI148">
        <v>50</v>
      </c>
      <c r="AJ148" t="s">
        <v>46</v>
      </c>
      <c r="AK148">
        <v>60.008400000000002</v>
      </c>
      <c r="AL148">
        <v>0</v>
      </c>
      <c r="AM148">
        <v>1</v>
      </c>
      <c r="AN148">
        <v>1803.05</v>
      </c>
      <c r="AO148">
        <v>29</v>
      </c>
    </row>
    <row r="149" spans="1:41" x14ac:dyDescent="0.3">
      <c r="A149" t="s">
        <v>517</v>
      </c>
      <c r="B149">
        <v>3</v>
      </c>
      <c r="C149">
        <v>10</v>
      </c>
      <c r="D149">
        <v>0.2</v>
      </c>
      <c r="E149" t="s">
        <v>2</v>
      </c>
      <c r="F149" t="s">
        <v>3</v>
      </c>
      <c r="G149" s="39" t="e">
        <f t="shared" si="61"/>
        <v>#REF!</v>
      </c>
      <c r="H149" t="s">
        <v>3</v>
      </c>
      <c r="K149" t="s">
        <v>3</v>
      </c>
      <c r="L149" s="57" t="str">
        <f>IF(OR(H_no_hash!$F149="---",H_no_hash!$F149="infeas",H_no_hash!$F149="inf"),"---",(H_no_hash!$F149/M149)-1)</f>
        <v>---</v>
      </c>
      <c r="M149" s="20" t="e">
        <f>Model_dem!#REF!</f>
        <v>#REF!</v>
      </c>
      <c r="N149" t="e">
        <f>Model_dem!#REF!</f>
        <v>#REF!</v>
      </c>
      <c r="O149" s="23"/>
      <c r="P149" t="str">
        <f>IF(H_no_hash!$Q272&lt;&gt;A272,"Aqui", " ")</f>
        <v xml:space="preserve"> </v>
      </c>
      <c r="AE149" t="s">
        <v>526</v>
      </c>
      <c r="AF149">
        <v>1</v>
      </c>
      <c r="AG149">
        <v>50</v>
      </c>
      <c r="AH149">
        <v>0.2</v>
      </c>
      <c r="AI149">
        <v>50</v>
      </c>
      <c r="AJ149" t="s">
        <v>46</v>
      </c>
      <c r="AK149">
        <v>60.008499999999998</v>
      </c>
      <c r="AL149">
        <v>0</v>
      </c>
      <c r="AM149">
        <v>1</v>
      </c>
      <c r="AN149">
        <v>1801.44</v>
      </c>
      <c r="AO149">
        <v>29</v>
      </c>
    </row>
    <row r="150" spans="1:41" x14ac:dyDescent="0.3">
      <c r="A150" t="s">
        <v>517</v>
      </c>
      <c r="B150">
        <v>3</v>
      </c>
      <c r="C150">
        <v>25</v>
      </c>
      <c r="D150">
        <v>0.05</v>
      </c>
      <c r="E150" t="s">
        <v>2</v>
      </c>
      <c r="F150" t="s">
        <v>3</v>
      </c>
      <c r="G150" s="39" t="e">
        <f t="shared" si="61"/>
        <v>#REF!</v>
      </c>
      <c r="H150" t="s">
        <v>3</v>
      </c>
      <c r="K150" t="s">
        <v>3</v>
      </c>
      <c r="L150" s="58" t="str">
        <f>IF(OR(H_no_hash!$F150="---",H_no_hash!$F150="infeas",H_no_hash!$F150="inf"),"---",(H_no_hash!$F150/M150)-1)</f>
        <v>---</v>
      </c>
      <c r="M150" s="20" t="e">
        <f>Model_dem!#REF!</f>
        <v>#REF!</v>
      </c>
      <c r="N150" t="e">
        <f>Model_dem!#REF!</f>
        <v>#REF!</v>
      </c>
      <c r="O150" s="23"/>
      <c r="P150" t="str">
        <f>IF(H_no_hash!$Q273&lt;&gt;A273,"Aqui", " ")</f>
        <v xml:space="preserve"> </v>
      </c>
      <c r="AE150" t="s">
        <v>526</v>
      </c>
      <c r="AF150">
        <v>2</v>
      </c>
      <c r="AG150">
        <v>5</v>
      </c>
      <c r="AH150">
        <v>0.05</v>
      </c>
      <c r="AI150">
        <v>50</v>
      </c>
      <c r="AJ150">
        <v>822</v>
      </c>
      <c r="AK150">
        <v>1.1365499999999999</v>
      </c>
      <c r="AL150">
        <v>0</v>
      </c>
      <c r="AM150">
        <v>791606</v>
      </c>
      <c r="AN150">
        <v>1800.01</v>
      </c>
      <c r="AO150">
        <v>56115</v>
      </c>
    </row>
    <row r="151" spans="1:41" x14ac:dyDescent="0.3">
      <c r="A151" t="s">
        <v>517</v>
      </c>
      <c r="B151">
        <v>3</v>
      </c>
      <c r="C151">
        <v>25</v>
      </c>
      <c r="D151">
        <v>0.1</v>
      </c>
      <c r="E151" t="s">
        <v>2</v>
      </c>
      <c r="F151" t="s">
        <v>3</v>
      </c>
      <c r="G151" s="39" t="e">
        <f t="shared" si="61"/>
        <v>#REF!</v>
      </c>
      <c r="H151" t="s">
        <v>3</v>
      </c>
      <c r="K151" t="s">
        <v>3</v>
      </c>
      <c r="L151" s="57" t="str">
        <f>IF(OR(H_no_hash!$F151="---",H_no_hash!$F151="infeas",H_no_hash!$F151="inf"),"---",(H_no_hash!$F151/M151)-1)</f>
        <v>---</v>
      </c>
      <c r="M151" s="20" t="e">
        <f>Model_dem!#REF!</f>
        <v>#REF!</v>
      </c>
      <c r="N151" t="e">
        <f>Model_dem!#REF!</f>
        <v>#REF!</v>
      </c>
      <c r="O151" s="23"/>
      <c r="P151" t="str">
        <f>IF(H_no_hash!$Q274&lt;&gt;A274,"Aqui", " ")</f>
        <v xml:space="preserve"> </v>
      </c>
      <c r="AE151" t="s">
        <v>526</v>
      </c>
      <c r="AF151">
        <v>2</v>
      </c>
      <c r="AG151">
        <v>5</v>
      </c>
      <c r="AH151">
        <v>0.1</v>
      </c>
      <c r="AI151">
        <v>50</v>
      </c>
      <c r="AJ151">
        <v>822</v>
      </c>
      <c r="AK151">
        <v>6.0597000000000003</v>
      </c>
      <c r="AL151">
        <v>0</v>
      </c>
      <c r="AM151">
        <v>827201</v>
      </c>
      <c r="AN151">
        <v>1800</v>
      </c>
      <c r="AO151">
        <v>55669</v>
      </c>
    </row>
    <row r="152" spans="1:41" x14ac:dyDescent="0.3">
      <c r="A152" t="s">
        <v>517</v>
      </c>
      <c r="B152">
        <v>3</v>
      </c>
      <c r="C152">
        <v>25</v>
      </c>
      <c r="D152">
        <v>0.15</v>
      </c>
      <c r="E152" t="s">
        <v>2</v>
      </c>
      <c r="F152" t="s">
        <v>3</v>
      </c>
      <c r="G152" s="39" t="e">
        <f t="shared" si="61"/>
        <v>#REF!</v>
      </c>
      <c r="H152" t="s">
        <v>3</v>
      </c>
      <c r="K152" t="s">
        <v>3</v>
      </c>
      <c r="L152" s="58" t="str">
        <f>IF(OR(H_no_hash!$F152="---",H_no_hash!$F152="infeas",H_no_hash!$F152="inf"),"---",(H_no_hash!$F152/M152)-1)</f>
        <v>---</v>
      </c>
      <c r="M152" s="20" t="e">
        <f>Model_dem!#REF!</f>
        <v>#REF!</v>
      </c>
      <c r="N152" t="e">
        <f>Model_dem!#REF!</f>
        <v>#REF!</v>
      </c>
      <c r="O152" s="23"/>
      <c r="P152" t="str">
        <f>IF(H_no_hash!$Q275&lt;&gt;A275,"Aqui", " ")</f>
        <v xml:space="preserve"> </v>
      </c>
      <c r="AE152" t="s">
        <v>526</v>
      </c>
      <c r="AF152">
        <v>2</v>
      </c>
      <c r="AG152">
        <v>5</v>
      </c>
      <c r="AH152">
        <v>0.15</v>
      </c>
      <c r="AI152">
        <v>50</v>
      </c>
      <c r="AJ152">
        <v>822</v>
      </c>
      <c r="AK152">
        <v>4.0372500000000002</v>
      </c>
      <c r="AL152">
        <v>0</v>
      </c>
      <c r="AM152">
        <v>280052</v>
      </c>
      <c r="AN152">
        <v>1800</v>
      </c>
      <c r="AO152">
        <v>49148</v>
      </c>
    </row>
    <row r="153" spans="1:41" x14ac:dyDescent="0.3">
      <c r="A153" t="s">
        <v>517</v>
      </c>
      <c r="B153">
        <v>3</v>
      </c>
      <c r="C153">
        <v>25</v>
      </c>
      <c r="D153">
        <v>0.2</v>
      </c>
      <c r="E153" t="s">
        <v>2</v>
      </c>
      <c r="F153" t="s">
        <v>3</v>
      </c>
      <c r="G153" s="39" t="e">
        <f t="shared" si="61"/>
        <v>#REF!</v>
      </c>
      <c r="H153" t="s">
        <v>3</v>
      </c>
      <c r="K153" t="s">
        <v>3</v>
      </c>
      <c r="L153" s="57" t="str">
        <f>IF(OR(H_no_hash!$F153="---",H_no_hash!$F153="infeas",H_no_hash!$F153="inf"),"---",(H_no_hash!$F153/M153)-1)</f>
        <v>---</v>
      </c>
      <c r="M153" s="20" t="e">
        <f>Model_dem!#REF!</f>
        <v>#REF!</v>
      </c>
      <c r="N153" t="e">
        <f>Model_dem!#REF!</f>
        <v>#REF!</v>
      </c>
      <c r="O153" s="23"/>
      <c r="P153" t="str">
        <f>IF(H_no_hash!$Q276&lt;&gt;A276,"Aqui", " ")</f>
        <v xml:space="preserve"> </v>
      </c>
      <c r="AE153" t="s">
        <v>526</v>
      </c>
      <c r="AF153">
        <v>2</v>
      </c>
      <c r="AG153">
        <v>5</v>
      </c>
      <c r="AH153">
        <v>0.2</v>
      </c>
      <c r="AI153">
        <v>50</v>
      </c>
      <c r="AJ153">
        <v>822</v>
      </c>
      <c r="AK153">
        <v>8.2216400000000007</v>
      </c>
      <c r="AL153">
        <v>2</v>
      </c>
      <c r="AM153">
        <v>363908</v>
      </c>
      <c r="AN153">
        <v>1800.04</v>
      </c>
      <c r="AO153">
        <v>47386</v>
      </c>
    </row>
    <row r="154" spans="1:41" x14ac:dyDescent="0.3">
      <c r="A154" t="s">
        <v>517</v>
      </c>
      <c r="B154">
        <v>3</v>
      </c>
      <c r="C154">
        <v>50</v>
      </c>
      <c r="D154">
        <v>0.05</v>
      </c>
      <c r="E154" t="s">
        <v>2</v>
      </c>
      <c r="F154" t="s">
        <v>3</v>
      </c>
      <c r="G154" s="39" t="e">
        <f t="shared" si="61"/>
        <v>#REF!</v>
      </c>
      <c r="H154" t="s">
        <v>3</v>
      </c>
      <c r="K154" t="s">
        <v>3</v>
      </c>
      <c r="L154" s="58" t="str">
        <f>IF(OR(H_no_hash!$F154="---",H_no_hash!$F154="infeas",H_no_hash!$F154="inf"),"---",(H_no_hash!$F154/M154)-1)</f>
        <v>---</v>
      </c>
      <c r="M154" s="20" t="e">
        <f>Model_dem!#REF!</f>
        <v>#REF!</v>
      </c>
      <c r="N154" t="e">
        <f>Model_dem!#REF!</f>
        <v>#REF!</v>
      </c>
      <c r="O154" s="23"/>
      <c r="P154" t="str">
        <f>IF(H_no_hash!$Q277&lt;&gt;A277,"Aqui", " ")</f>
        <v xml:space="preserve"> </v>
      </c>
      <c r="AE154" t="s">
        <v>526</v>
      </c>
      <c r="AF154">
        <v>2</v>
      </c>
      <c r="AG154">
        <v>10</v>
      </c>
      <c r="AH154">
        <v>0.05</v>
      </c>
      <c r="AI154">
        <v>50</v>
      </c>
      <c r="AJ154">
        <v>822</v>
      </c>
      <c r="AK154">
        <v>4.9195900000000004</v>
      </c>
      <c r="AL154">
        <v>0</v>
      </c>
      <c r="AM154">
        <v>233311</v>
      </c>
      <c r="AN154">
        <v>1800.02</v>
      </c>
      <c r="AO154">
        <v>46484</v>
      </c>
    </row>
    <row r="155" spans="1:41" x14ac:dyDescent="0.3">
      <c r="A155" t="s">
        <v>517</v>
      </c>
      <c r="B155">
        <v>3</v>
      </c>
      <c r="C155">
        <v>50</v>
      </c>
      <c r="D155">
        <v>0.1</v>
      </c>
      <c r="E155" t="s">
        <v>2</v>
      </c>
      <c r="F155" t="s">
        <v>3</v>
      </c>
      <c r="G155" s="39" t="e">
        <f t="shared" si="61"/>
        <v>#REF!</v>
      </c>
      <c r="H155" t="s">
        <v>3</v>
      </c>
      <c r="K155" t="s">
        <v>3</v>
      </c>
      <c r="L155" s="57" t="str">
        <f>IF(OR(H_no_hash!$F155="---",H_no_hash!$F155="infeas",H_no_hash!$F155="inf"),"---",(H_no_hash!$F155/M155)-1)</f>
        <v>---</v>
      </c>
      <c r="M155" s="20" t="e">
        <f>Model_dem!#REF!</f>
        <v>#REF!</v>
      </c>
      <c r="N155" t="e">
        <f>Model_dem!#REF!</f>
        <v>#REF!</v>
      </c>
      <c r="O155" s="23"/>
      <c r="P155" t="str">
        <f>IF(H_no_hash!$Q278&lt;&gt;A278,"Aqui", " ")</f>
        <v xml:space="preserve"> </v>
      </c>
      <c r="AE155" t="s">
        <v>526</v>
      </c>
      <c r="AF155">
        <v>2</v>
      </c>
      <c r="AG155">
        <v>10</v>
      </c>
      <c r="AH155">
        <v>0.1</v>
      </c>
      <c r="AI155">
        <v>50</v>
      </c>
      <c r="AJ155">
        <v>822</v>
      </c>
      <c r="AK155">
        <v>6.7028999999999996</v>
      </c>
      <c r="AL155">
        <v>0</v>
      </c>
      <c r="AM155">
        <v>121891</v>
      </c>
      <c r="AN155">
        <v>1800.05</v>
      </c>
      <c r="AO155">
        <v>39177</v>
      </c>
    </row>
    <row r="156" spans="1:41" x14ac:dyDescent="0.3">
      <c r="A156" t="s">
        <v>517</v>
      </c>
      <c r="B156">
        <v>3</v>
      </c>
      <c r="C156">
        <v>50</v>
      </c>
      <c r="D156">
        <v>0.15</v>
      </c>
      <c r="E156" t="s">
        <v>2</v>
      </c>
      <c r="F156" t="s">
        <v>3</v>
      </c>
      <c r="G156" s="39" t="e">
        <f t="shared" si="61"/>
        <v>#REF!</v>
      </c>
      <c r="H156" t="s">
        <v>3</v>
      </c>
      <c r="K156" t="s">
        <v>3</v>
      </c>
      <c r="L156" s="58" t="str">
        <f>IF(OR(H_no_hash!$F156="---",H_no_hash!$F156="infeas",H_no_hash!$F156="inf"),"---",(H_no_hash!$F156/M156)-1)</f>
        <v>---</v>
      </c>
      <c r="M156" s="20" t="e">
        <f>Model_dem!#REF!</f>
        <v>#REF!</v>
      </c>
      <c r="N156" t="e">
        <f>Model_dem!#REF!</f>
        <v>#REF!</v>
      </c>
      <c r="O156" s="23"/>
      <c r="P156" t="str">
        <f>IF(H_no_hash!$Q279&lt;&gt;A279,"Aqui", " ")</f>
        <v xml:space="preserve"> </v>
      </c>
      <c r="AE156" t="s">
        <v>526</v>
      </c>
      <c r="AF156">
        <v>2</v>
      </c>
      <c r="AG156">
        <v>10</v>
      </c>
      <c r="AH156">
        <v>0.15</v>
      </c>
      <c r="AI156">
        <v>50</v>
      </c>
      <c r="AJ156">
        <v>827</v>
      </c>
      <c r="AK156">
        <v>7.4226000000000001</v>
      </c>
      <c r="AL156">
        <v>0</v>
      </c>
      <c r="AM156">
        <v>51956</v>
      </c>
      <c r="AN156">
        <v>1800.09</v>
      </c>
      <c r="AO156">
        <v>35743</v>
      </c>
    </row>
    <row r="157" spans="1:41" x14ac:dyDescent="0.3">
      <c r="A157" t="s">
        <v>517</v>
      </c>
      <c r="B157">
        <v>3</v>
      </c>
      <c r="C157">
        <v>50</v>
      </c>
      <c r="D157">
        <v>0.2</v>
      </c>
      <c r="E157" t="s">
        <v>2</v>
      </c>
      <c r="F157" t="s">
        <v>3</v>
      </c>
      <c r="G157" s="39" t="e">
        <f t="shared" si="61"/>
        <v>#REF!</v>
      </c>
      <c r="H157" t="s">
        <v>3</v>
      </c>
      <c r="K157" t="s">
        <v>3</v>
      </c>
      <c r="L157" s="57" t="str">
        <f>IF(OR(H_no_hash!$F157="---",H_no_hash!$F157="infeas",H_no_hash!$F157="inf"),"---",(H_no_hash!$F157/M157)-1)</f>
        <v>---</v>
      </c>
      <c r="M157" s="20" t="e">
        <f>Model_dem!#REF!</f>
        <v>#REF!</v>
      </c>
      <c r="N157" t="e">
        <f>Model_dem!#REF!</f>
        <v>#REF!</v>
      </c>
      <c r="O157" s="23"/>
      <c r="P157" t="str">
        <f>IF(H_no_hash!$Q280&lt;&gt;A280,"Aqui", " ")</f>
        <v xml:space="preserve"> </v>
      </c>
      <c r="AE157" t="s">
        <v>526</v>
      </c>
      <c r="AF157">
        <v>2</v>
      </c>
      <c r="AG157">
        <v>10</v>
      </c>
      <c r="AH157">
        <v>0.2</v>
      </c>
      <c r="AI157">
        <v>50</v>
      </c>
      <c r="AJ157">
        <v>835</v>
      </c>
      <c r="AK157">
        <v>23.964700000000001</v>
      </c>
      <c r="AL157">
        <v>2</v>
      </c>
      <c r="AM157">
        <v>15422</v>
      </c>
      <c r="AN157">
        <v>1800.09</v>
      </c>
      <c r="AO157">
        <v>25117</v>
      </c>
    </row>
    <row r="158" spans="1:41" x14ac:dyDescent="0.3">
      <c r="A158" t="s">
        <v>514</v>
      </c>
      <c r="B158">
        <v>0</v>
      </c>
      <c r="C158">
        <v>0</v>
      </c>
      <c r="D158">
        <v>0.05</v>
      </c>
      <c r="E158" t="s">
        <v>2</v>
      </c>
      <c r="F158" t="s">
        <v>3</v>
      </c>
      <c r="G158" s="39" t="e">
        <f t="shared" si="61"/>
        <v>#REF!</v>
      </c>
      <c r="H158" t="s">
        <v>3</v>
      </c>
      <c r="K158" t="s">
        <v>3</v>
      </c>
      <c r="L158" s="58" t="str">
        <f>IF(OR(H_no_hash!$F158="---",H_no_hash!$F158="infeas",H_no_hash!$F158="inf"),"---",(H_no_hash!$F158/M158)-1)</f>
        <v>---</v>
      </c>
      <c r="M158" s="20" t="e">
        <f>Model_dem!#REF!</f>
        <v>#REF!</v>
      </c>
      <c r="N158" t="e">
        <f>Model_dem!#REF!</f>
        <v>#REF!</v>
      </c>
      <c r="O158" s="23"/>
      <c r="P158" t="str">
        <f>IF(H_no_hash!$Q281&lt;&gt;A281,"Aqui", " ")</f>
        <v xml:space="preserve"> </v>
      </c>
      <c r="AE158" t="s">
        <v>526</v>
      </c>
      <c r="AF158">
        <v>2</v>
      </c>
      <c r="AG158">
        <v>25</v>
      </c>
      <c r="AH158">
        <v>0.05</v>
      </c>
      <c r="AI158">
        <v>50</v>
      </c>
      <c r="AJ158">
        <v>822</v>
      </c>
      <c r="AK158">
        <v>12.922700000000001</v>
      </c>
      <c r="AL158">
        <v>2</v>
      </c>
      <c r="AM158">
        <v>23132</v>
      </c>
      <c r="AN158">
        <v>1800.06</v>
      </c>
      <c r="AO158">
        <v>22246</v>
      </c>
    </row>
    <row r="159" spans="1:41" x14ac:dyDescent="0.3">
      <c r="A159" t="s">
        <v>514</v>
      </c>
      <c r="B159">
        <v>0</v>
      </c>
      <c r="C159">
        <v>0</v>
      </c>
      <c r="D159">
        <v>0.1</v>
      </c>
      <c r="E159" t="s">
        <v>2</v>
      </c>
      <c r="F159" t="s">
        <v>3</v>
      </c>
      <c r="G159" s="39" t="e">
        <f t="shared" si="61"/>
        <v>#REF!</v>
      </c>
      <c r="H159" t="s">
        <v>3</v>
      </c>
      <c r="K159" t="s">
        <v>3</v>
      </c>
      <c r="L159" s="57" t="str">
        <f>IF(OR(H_no_hash!$F159="---",H_no_hash!$F159="infeas",H_no_hash!$F159="inf"),"---",(H_no_hash!$F159/M159)-1)</f>
        <v>---</v>
      </c>
      <c r="M159" s="20" t="e">
        <f>Model_dem!#REF!</f>
        <v>#REF!</v>
      </c>
      <c r="N159" t="e">
        <f>Model_dem!#REF!</f>
        <v>#REF!</v>
      </c>
      <c r="O159" s="23"/>
      <c r="P159" t="str">
        <f>IF(H_no_hash!$Q282&lt;&gt;A282,"Aqui", " ")</f>
        <v xml:space="preserve"> </v>
      </c>
      <c r="AE159" t="s">
        <v>526</v>
      </c>
      <c r="AF159">
        <v>2</v>
      </c>
      <c r="AG159">
        <v>25</v>
      </c>
      <c r="AH159">
        <v>0.1</v>
      </c>
      <c r="AI159">
        <v>50</v>
      </c>
      <c r="AJ159">
        <v>835</v>
      </c>
      <c r="AK159">
        <v>87.265199999999993</v>
      </c>
      <c r="AL159">
        <v>4</v>
      </c>
      <c r="AM159">
        <v>1778</v>
      </c>
      <c r="AN159">
        <v>1800.04</v>
      </c>
      <c r="AO159">
        <v>10022</v>
      </c>
    </row>
    <row r="160" spans="1:41" x14ac:dyDescent="0.3">
      <c r="A160" t="s">
        <v>514</v>
      </c>
      <c r="B160">
        <v>0</v>
      </c>
      <c r="C160">
        <v>0</v>
      </c>
      <c r="D160">
        <v>0.15</v>
      </c>
      <c r="E160" t="s">
        <v>2</v>
      </c>
      <c r="F160" t="s">
        <v>3</v>
      </c>
      <c r="G160" s="39" t="e">
        <f t="shared" si="61"/>
        <v>#REF!</v>
      </c>
      <c r="H160" t="s">
        <v>3</v>
      </c>
      <c r="K160" t="s">
        <v>3</v>
      </c>
      <c r="L160" s="58" t="str">
        <f>IF(OR(H_no_hash!$F160="---",H_no_hash!$F160="infeas",H_no_hash!$F160="inf"),"---",(H_no_hash!$F160/M160)-1)</f>
        <v>---</v>
      </c>
      <c r="M160" s="20" t="e">
        <f>Model_dem!#REF!</f>
        <v>#REF!</v>
      </c>
      <c r="N160" t="e">
        <f>Model_dem!#REF!</f>
        <v>#REF!</v>
      </c>
      <c r="O160" s="23"/>
      <c r="P160" t="str">
        <f>IF(H_no_hash!$Q283&lt;&gt;A283,"Aqui", " ")</f>
        <v xml:space="preserve"> </v>
      </c>
      <c r="AE160" t="s">
        <v>526</v>
      </c>
      <c r="AF160">
        <v>2</v>
      </c>
      <c r="AG160">
        <v>25</v>
      </c>
      <c r="AH160">
        <v>0.15</v>
      </c>
      <c r="AI160">
        <v>50</v>
      </c>
      <c r="AJ160">
        <v>843</v>
      </c>
      <c r="AK160">
        <v>32.544199999999996</v>
      </c>
      <c r="AL160">
        <v>0</v>
      </c>
      <c r="AM160">
        <v>135</v>
      </c>
      <c r="AN160">
        <v>1800.93</v>
      </c>
      <c r="AO160">
        <v>2736</v>
      </c>
    </row>
    <row r="161" spans="1:41" x14ac:dyDescent="0.3">
      <c r="A161" t="s">
        <v>514</v>
      </c>
      <c r="B161">
        <v>0</v>
      </c>
      <c r="C161">
        <v>0</v>
      </c>
      <c r="D161">
        <v>0.2</v>
      </c>
      <c r="E161" t="s">
        <v>2</v>
      </c>
      <c r="F161" t="s">
        <v>3</v>
      </c>
      <c r="G161" s="39" t="e">
        <f t="shared" si="61"/>
        <v>#REF!</v>
      </c>
      <c r="H161" t="s">
        <v>3</v>
      </c>
      <c r="K161" t="s">
        <v>3</v>
      </c>
      <c r="L161" s="57" t="str">
        <f>IF(OR(H_no_hash!$F161="---",H_no_hash!$F161="infeas",H_no_hash!$F161="inf"),"---",(H_no_hash!$F161/M161)-1)</f>
        <v>---</v>
      </c>
      <c r="M161" s="20" t="e">
        <f>Model_dem!#REF!</f>
        <v>#REF!</v>
      </c>
      <c r="N161" t="e">
        <f>Model_dem!#REF!</f>
        <v>#REF!</v>
      </c>
      <c r="O161" s="23"/>
      <c r="P161" t="str">
        <f>IF(H_no_hash!$Q284&lt;&gt;A284,"Aqui", " ")</f>
        <v xml:space="preserve"> </v>
      </c>
      <c r="AE161" t="s">
        <v>526</v>
      </c>
      <c r="AF161">
        <v>2</v>
      </c>
      <c r="AG161">
        <v>25</v>
      </c>
      <c r="AH161">
        <v>0.2</v>
      </c>
      <c r="AI161">
        <v>50</v>
      </c>
      <c r="AJ161">
        <v>892</v>
      </c>
      <c r="AK161">
        <v>1803.62</v>
      </c>
      <c r="AL161">
        <v>0</v>
      </c>
      <c r="AM161">
        <v>1</v>
      </c>
      <c r="AN161">
        <v>1803.62</v>
      </c>
      <c r="AO161">
        <v>85</v>
      </c>
    </row>
    <row r="162" spans="1:41" x14ac:dyDescent="0.3">
      <c r="A162" t="s">
        <v>514</v>
      </c>
      <c r="B162">
        <v>1</v>
      </c>
      <c r="C162">
        <v>5</v>
      </c>
      <c r="D162">
        <v>0.05</v>
      </c>
      <c r="E162" t="s">
        <v>2</v>
      </c>
      <c r="F162" t="s">
        <v>3</v>
      </c>
      <c r="G162" s="39" t="e">
        <f t="shared" si="61"/>
        <v>#REF!</v>
      </c>
      <c r="H162" t="s">
        <v>3</v>
      </c>
      <c r="K162" t="s">
        <v>3</v>
      </c>
      <c r="L162" s="58" t="str">
        <f>IF(OR(H_no_hash!$F162="---",H_no_hash!$F162="infeas",H_no_hash!$F162="inf"),"---",(H_no_hash!$F162/M162)-1)</f>
        <v>---</v>
      </c>
      <c r="M162" s="20" t="e">
        <f>Model_dem!#REF!</f>
        <v>#REF!</v>
      </c>
      <c r="N162" t="e">
        <f>Model_dem!#REF!</f>
        <v>#REF!</v>
      </c>
      <c r="O162" s="23"/>
      <c r="P162" t="str">
        <f>IF(H_no_hash!$Q285&lt;&gt;A285,"Aqui", " ")</f>
        <v xml:space="preserve"> </v>
      </c>
      <c r="AE162" t="s">
        <v>526</v>
      </c>
      <c r="AF162">
        <v>2</v>
      </c>
      <c r="AG162">
        <v>50</v>
      </c>
      <c r="AH162">
        <v>0.05</v>
      </c>
      <c r="AI162">
        <v>50</v>
      </c>
      <c r="AJ162">
        <v>833</v>
      </c>
      <c r="AK162">
        <v>25.262699999999999</v>
      </c>
      <c r="AL162">
        <v>0</v>
      </c>
      <c r="AM162">
        <v>4871</v>
      </c>
      <c r="AN162">
        <v>1800.16</v>
      </c>
      <c r="AO162">
        <v>14400</v>
      </c>
    </row>
    <row r="163" spans="1:41" x14ac:dyDescent="0.3">
      <c r="A163" t="s">
        <v>514</v>
      </c>
      <c r="B163">
        <v>1</v>
      </c>
      <c r="C163">
        <v>5</v>
      </c>
      <c r="D163">
        <v>0.1</v>
      </c>
      <c r="E163" t="s">
        <v>2</v>
      </c>
      <c r="F163" t="s">
        <v>3</v>
      </c>
      <c r="G163" s="39" t="e">
        <f t="shared" si="61"/>
        <v>#REF!</v>
      </c>
      <c r="H163" t="s">
        <v>3</v>
      </c>
      <c r="K163" t="s">
        <v>3</v>
      </c>
      <c r="L163" s="57" t="str">
        <f>IF(OR(H_no_hash!$F163="---",H_no_hash!$F163="infeas",H_no_hash!$F163="inf"),"---",(H_no_hash!$F163/M163)-1)</f>
        <v>---</v>
      </c>
      <c r="M163" s="20" t="e">
        <f>Model_dem!#REF!</f>
        <v>#REF!</v>
      </c>
      <c r="N163" t="e">
        <f>Model_dem!#REF!</f>
        <v>#REF!</v>
      </c>
      <c r="O163" s="23"/>
      <c r="P163" t="str">
        <f>IF(H_no_hash!$Q286&lt;&gt;A286,"Aqui", " ")</f>
        <v xml:space="preserve"> </v>
      </c>
      <c r="AE163" t="s">
        <v>526</v>
      </c>
      <c r="AF163">
        <v>2</v>
      </c>
      <c r="AG163">
        <v>50</v>
      </c>
      <c r="AH163">
        <v>0.1</v>
      </c>
      <c r="AI163">
        <v>50</v>
      </c>
      <c r="AJ163">
        <v>850</v>
      </c>
      <c r="AK163">
        <v>1030.0999999999999</v>
      </c>
      <c r="AL163">
        <v>0</v>
      </c>
      <c r="AM163">
        <v>9</v>
      </c>
      <c r="AN163">
        <v>1825.84</v>
      </c>
      <c r="AO163">
        <v>380</v>
      </c>
    </row>
    <row r="164" spans="1:41" x14ac:dyDescent="0.3">
      <c r="A164" t="s">
        <v>514</v>
      </c>
      <c r="B164">
        <v>1</v>
      </c>
      <c r="C164">
        <v>5</v>
      </c>
      <c r="D164">
        <v>0.15</v>
      </c>
      <c r="E164" t="s">
        <v>2</v>
      </c>
      <c r="F164" t="s">
        <v>3</v>
      </c>
      <c r="G164" s="39" t="e">
        <f t="shared" si="61"/>
        <v>#REF!</v>
      </c>
      <c r="H164" t="s">
        <v>3</v>
      </c>
      <c r="K164" t="s">
        <v>3</v>
      </c>
      <c r="L164" s="58" t="str">
        <f>IF(OR(H_no_hash!$F164="---",H_no_hash!$F164="infeas",H_no_hash!$F164="inf"),"---",(H_no_hash!$F164/M164)-1)</f>
        <v>---</v>
      </c>
      <c r="M164" s="20" t="e">
        <f>Model_dem!#REF!</f>
        <v>#REF!</v>
      </c>
      <c r="N164" t="e">
        <f>Model_dem!#REF!</f>
        <v>#REF!</v>
      </c>
      <c r="O164" s="23"/>
      <c r="P164" t="str">
        <f>IF(H_no_hash!$Q287&lt;&gt;A287,"Aqui", " ")</f>
        <v xml:space="preserve"> </v>
      </c>
      <c r="AE164" t="s">
        <v>513</v>
      </c>
      <c r="AF164">
        <v>1</v>
      </c>
      <c r="AG164">
        <v>5</v>
      </c>
      <c r="AH164">
        <v>0.05</v>
      </c>
      <c r="AI164">
        <v>50</v>
      </c>
      <c r="AJ164">
        <v>778</v>
      </c>
      <c r="AK164">
        <v>0.43070199999999997</v>
      </c>
      <c r="AL164">
        <v>0</v>
      </c>
      <c r="AM164">
        <v>674407</v>
      </c>
      <c r="AN164">
        <v>1800</v>
      </c>
      <c r="AO164">
        <v>80034</v>
      </c>
    </row>
    <row r="165" spans="1:41" x14ac:dyDescent="0.3">
      <c r="A165" t="s">
        <v>514</v>
      </c>
      <c r="B165">
        <v>1</v>
      </c>
      <c r="C165">
        <v>5</v>
      </c>
      <c r="D165">
        <v>0.2</v>
      </c>
      <c r="E165" t="s">
        <v>2</v>
      </c>
      <c r="F165" t="s">
        <v>3</v>
      </c>
      <c r="G165" s="39" t="e">
        <f t="shared" si="61"/>
        <v>#REF!</v>
      </c>
      <c r="H165" t="s">
        <v>3</v>
      </c>
      <c r="K165" t="s">
        <v>3</v>
      </c>
      <c r="L165" s="57" t="str">
        <f>IF(OR(H_no_hash!$F165="---",H_no_hash!$F165="infeas",H_no_hash!$F165="inf"),"---",(H_no_hash!$F165/M165)-1)</f>
        <v>---</v>
      </c>
      <c r="M165" s="20" t="e">
        <f>Model_dem!#REF!</f>
        <v>#REF!</v>
      </c>
      <c r="N165" t="e">
        <f>Model_dem!#REF!</f>
        <v>#REF!</v>
      </c>
      <c r="O165" s="23"/>
      <c r="P165" t="str">
        <f>IF(H_no_hash!$Q288&lt;&gt;A288,"Aqui", " ")</f>
        <v xml:space="preserve"> </v>
      </c>
      <c r="AE165" t="s">
        <v>513</v>
      </c>
      <c r="AF165">
        <v>1</v>
      </c>
      <c r="AG165">
        <v>5</v>
      </c>
      <c r="AH165">
        <v>0.1</v>
      </c>
      <c r="AI165">
        <v>50</v>
      </c>
      <c r="AJ165">
        <v>778</v>
      </c>
      <c r="AK165">
        <v>0.88602000000000003</v>
      </c>
      <c r="AL165">
        <v>0</v>
      </c>
      <c r="AM165">
        <v>443951</v>
      </c>
      <c r="AN165">
        <v>1800</v>
      </c>
      <c r="AO165">
        <v>77124</v>
      </c>
    </row>
    <row r="166" spans="1:41" x14ac:dyDescent="0.3">
      <c r="A166" t="s">
        <v>514</v>
      </c>
      <c r="B166">
        <v>1</v>
      </c>
      <c r="C166">
        <v>10</v>
      </c>
      <c r="D166">
        <v>0.05</v>
      </c>
      <c r="E166" t="s">
        <v>2</v>
      </c>
      <c r="F166" t="s">
        <v>3</v>
      </c>
      <c r="G166" s="39" t="e">
        <f t="shared" si="61"/>
        <v>#REF!</v>
      </c>
      <c r="H166" t="s">
        <v>3</v>
      </c>
      <c r="K166" t="s">
        <v>3</v>
      </c>
      <c r="L166" s="58" t="str">
        <f>IF(OR(H_no_hash!$F166="---",H_no_hash!$F166="infeas",H_no_hash!$F166="inf"),"---",(H_no_hash!$F166/M166)-1)</f>
        <v>---</v>
      </c>
      <c r="M166" s="20" t="e">
        <f>Model_dem!#REF!</f>
        <v>#REF!</v>
      </c>
      <c r="N166" t="e">
        <f>Model_dem!#REF!</f>
        <v>#REF!</v>
      </c>
      <c r="O166" s="23"/>
      <c r="P166" t="str">
        <f>IF(H_no_hash!$Q289&lt;&gt;A289,"Aqui", " ")</f>
        <v xml:space="preserve"> </v>
      </c>
      <c r="AE166" t="s">
        <v>513</v>
      </c>
      <c r="AF166">
        <v>1</v>
      </c>
      <c r="AG166">
        <v>5</v>
      </c>
      <c r="AH166">
        <v>0.15</v>
      </c>
      <c r="AI166">
        <v>50</v>
      </c>
      <c r="AJ166">
        <v>778</v>
      </c>
      <c r="AK166">
        <v>0.62921800000000006</v>
      </c>
      <c r="AL166">
        <v>0</v>
      </c>
      <c r="AM166">
        <v>516481</v>
      </c>
      <c r="AN166">
        <v>1800</v>
      </c>
      <c r="AO166">
        <v>73777</v>
      </c>
    </row>
    <row r="167" spans="1:41" x14ac:dyDescent="0.3">
      <c r="A167" t="s">
        <v>514</v>
      </c>
      <c r="B167">
        <v>1</v>
      </c>
      <c r="C167">
        <v>10</v>
      </c>
      <c r="D167">
        <v>0.1</v>
      </c>
      <c r="E167" t="s">
        <v>2</v>
      </c>
      <c r="F167" t="s">
        <v>3</v>
      </c>
      <c r="G167" s="39" t="e">
        <f t="shared" si="61"/>
        <v>#REF!</v>
      </c>
      <c r="H167" t="s">
        <v>3</v>
      </c>
      <c r="K167" t="s">
        <v>3</v>
      </c>
      <c r="L167" s="57" t="str">
        <f>IF(OR(H_no_hash!$F167="---",H_no_hash!$F167="infeas",H_no_hash!$F167="inf"),"---",(H_no_hash!$F167/M167)-1)</f>
        <v>---</v>
      </c>
      <c r="M167" s="20" t="e">
        <f>Model_dem!#REF!</f>
        <v>#REF!</v>
      </c>
      <c r="N167" t="e">
        <f>Model_dem!#REF!</f>
        <v>#REF!</v>
      </c>
      <c r="O167" s="23"/>
      <c r="P167" t="str">
        <f>IF(H_no_hash!$Q290&lt;&gt;A290,"Aqui", " ")</f>
        <v xml:space="preserve"> </v>
      </c>
      <c r="AE167" t="s">
        <v>513</v>
      </c>
      <c r="AF167">
        <v>1</v>
      </c>
      <c r="AG167">
        <v>5</v>
      </c>
      <c r="AH167">
        <v>0.2</v>
      </c>
      <c r="AI167">
        <v>50</v>
      </c>
      <c r="AJ167">
        <v>778</v>
      </c>
      <c r="AK167">
        <v>0.43380400000000002</v>
      </c>
      <c r="AL167">
        <v>0</v>
      </c>
      <c r="AM167">
        <v>423106</v>
      </c>
      <c r="AN167">
        <v>1800.01</v>
      </c>
      <c r="AO167">
        <v>70747</v>
      </c>
    </row>
    <row r="168" spans="1:41" x14ac:dyDescent="0.3">
      <c r="A168" t="s">
        <v>514</v>
      </c>
      <c r="B168">
        <v>1</v>
      </c>
      <c r="C168">
        <v>10</v>
      </c>
      <c r="D168">
        <v>0.15</v>
      </c>
      <c r="E168" t="s">
        <v>2</v>
      </c>
      <c r="F168" t="s">
        <v>3</v>
      </c>
      <c r="G168" s="39" t="e">
        <f t="shared" si="61"/>
        <v>#REF!</v>
      </c>
      <c r="H168" t="s">
        <v>3</v>
      </c>
      <c r="K168" t="s">
        <v>3</v>
      </c>
      <c r="L168" s="58" t="str">
        <f>IF(OR(H_no_hash!$F168="---",H_no_hash!$F168="infeas",H_no_hash!$F168="inf"),"---",(H_no_hash!$F168/M168)-1)</f>
        <v>---</v>
      </c>
      <c r="M168" s="20" t="e">
        <f>Model_dem!#REF!</f>
        <v>#REF!</v>
      </c>
      <c r="N168" t="e">
        <f>Model_dem!#REF!</f>
        <v>#REF!</v>
      </c>
      <c r="O168" s="23"/>
      <c r="P168" t="str">
        <f>IF(H_no_hash!$Q291&lt;&gt;A291,"Aqui", " ")</f>
        <v xml:space="preserve"> </v>
      </c>
      <c r="AE168" t="s">
        <v>513</v>
      </c>
      <c r="AF168">
        <v>1</v>
      </c>
      <c r="AG168">
        <v>10</v>
      </c>
      <c r="AH168">
        <v>0.05</v>
      </c>
      <c r="AI168">
        <v>50</v>
      </c>
      <c r="AJ168">
        <v>778</v>
      </c>
      <c r="AK168">
        <v>0.62635399999999997</v>
      </c>
      <c r="AL168">
        <v>0</v>
      </c>
      <c r="AM168">
        <v>527080</v>
      </c>
      <c r="AN168">
        <v>1800</v>
      </c>
      <c r="AO168">
        <v>79190</v>
      </c>
    </row>
    <row r="169" spans="1:41" x14ac:dyDescent="0.3">
      <c r="A169" t="s">
        <v>514</v>
      </c>
      <c r="B169">
        <v>1</v>
      </c>
      <c r="C169">
        <v>10</v>
      </c>
      <c r="D169">
        <v>0.2</v>
      </c>
      <c r="E169" t="s">
        <v>2</v>
      </c>
      <c r="F169" t="s">
        <v>3</v>
      </c>
      <c r="G169" s="39" t="e">
        <f t="shared" si="61"/>
        <v>#REF!</v>
      </c>
      <c r="H169" t="s">
        <v>3</v>
      </c>
      <c r="K169" t="s">
        <v>3</v>
      </c>
      <c r="L169" s="57" t="str">
        <f>IF(OR(H_no_hash!$F169="---",H_no_hash!$F169="infeas",H_no_hash!$F169="inf"),"---",(H_no_hash!$F169/M169)-1)</f>
        <v>---</v>
      </c>
      <c r="M169" s="20" t="e">
        <f>Model_dem!#REF!</f>
        <v>#REF!</v>
      </c>
      <c r="N169" t="e">
        <f>Model_dem!#REF!</f>
        <v>#REF!</v>
      </c>
      <c r="O169" s="23"/>
      <c r="P169" t="str">
        <f>IF(H_no_hash!$Q292&lt;&gt;A292,"Aqui", " ")</f>
        <v xml:space="preserve"> </v>
      </c>
      <c r="AE169" t="s">
        <v>513</v>
      </c>
      <c r="AF169">
        <v>1</v>
      </c>
      <c r="AG169">
        <v>10</v>
      </c>
      <c r="AH169">
        <v>0.1</v>
      </c>
      <c r="AI169">
        <v>50</v>
      </c>
      <c r="AJ169">
        <v>778</v>
      </c>
      <c r="AK169">
        <v>0.962009</v>
      </c>
      <c r="AL169">
        <v>0</v>
      </c>
      <c r="AM169">
        <v>519805</v>
      </c>
      <c r="AN169">
        <v>1800</v>
      </c>
      <c r="AO169">
        <v>77225</v>
      </c>
    </row>
    <row r="170" spans="1:41" x14ac:dyDescent="0.3">
      <c r="A170" t="s">
        <v>514</v>
      </c>
      <c r="B170">
        <v>1</v>
      </c>
      <c r="C170">
        <v>25</v>
      </c>
      <c r="D170">
        <v>0.05</v>
      </c>
      <c r="E170" t="s">
        <v>2</v>
      </c>
      <c r="F170" t="s">
        <v>3</v>
      </c>
      <c r="G170" s="39" t="e">
        <f t="shared" si="61"/>
        <v>#REF!</v>
      </c>
      <c r="H170" t="s">
        <v>3</v>
      </c>
      <c r="K170" t="s">
        <v>3</v>
      </c>
      <c r="L170" s="58" t="str">
        <f>IF(OR(H_no_hash!$F170="---",H_no_hash!$F170="infeas",H_no_hash!$F170="inf"),"---",(H_no_hash!$F170/M170)-1)</f>
        <v>---</v>
      </c>
      <c r="M170" s="20" t="e">
        <f>Model_dem!#REF!</f>
        <v>#REF!</v>
      </c>
      <c r="N170" t="e">
        <f>Model_dem!#REF!</f>
        <v>#REF!</v>
      </c>
      <c r="O170" s="23"/>
      <c r="P170" t="str">
        <f>IF(H_no_hash!$Q293&lt;&gt;A293,"Aqui", " ")</f>
        <v xml:space="preserve"> </v>
      </c>
      <c r="AE170" t="s">
        <v>513</v>
      </c>
      <c r="AF170">
        <v>1</v>
      </c>
      <c r="AG170">
        <v>10</v>
      </c>
      <c r="AH170">
        <v>0.15</v>
      </c>
      <c r="AI170">
        <v>50</v>
      </c>
      <c r="AJ170">
        <v>778</v>
      </c>
      <c r="AK170">
        <v>0.25462899999999999</v>
      </c>
      <c r="AL170">
        <v>0</v>
      </c>
      <c r="AM170">
        <v>324376</v>
      </c>
      <c r="AN170">
        <v>1800</v>
      </c>
      <c r="AO170">
        <v>77463</v>
      </c>
    </row>
    <row r="171" spans="1:41" x14ac:dyDescent="0.3">
      <c r="A171" t="s">
        <v>514</v>
      </c>
      <c r="B171">
        <v>1</v>
      </c>
      <c r="C171">
        <v>25</v>
      </c>
      <c r="D171">
        <v>0.1</v>
      </c>
      <c r="E171" t="s">
        <v>2</v>
      </c>
      <c r="F171" t="s">
        <v>3</v>
      </c>
      <c r="G171" s="39" t="e">
        <f t="shared" si="61"/>
        <v>#REF!</v>
      </c>
      <c r="H171" t="s">
        <v>3</v>
      </c>
      <c r="K171" t="s">
        <v>3</v>
      </c>
      <c r="L171" s="57" t="str">
        <f>IF(OR(H_no_hash!$F171="---",H_no_hash!$F171="infeas",H_no_hash!$F171="inf"),"---",(H_no_hash!$F171/M171)-1)</f>
        <v>---</v>
      </c>
      <c r="M171" s="20" t="e">
        <f>Model_dem!#REF!</f>
        <v>#REF!</v>
      </c>
      <c r="N171" t="e">
        <f>Model_dem!#REF!</f>
        <v>#REF!</v>
      </c>
      <c r="O171" s="23"/>
      <c r="P171" t="str">
        <f>IF(H_no_hash!$Q294&lt;&gt;A294,"Aqui", " ")</f>
        <v xml:space="preserve"> </v>
      </c>
      <c r="AE171" t="s">
        <v>513</v>
      </c>
      <c r="AF171">
        <v>1</v>
      </c>
      <c r="AG171">
        <v>10</v>
      </c>
      <c r="AH171">
        <v>0.2</v>
      </c>
      <c r="AI171">
        <v>50</v>
      </c>
      <c r="AJ171">
        <v>778</v>
      </c>
      <c r="AK171">
        <v>1.08405</v>
      </c>
      <c r="AL171">
        <v>0</v>
      </c>
      <c r="AM171">
        <v>198126</v>
      </c>
      <c r="AN171">
        <v>1800.01</v>
      </c>
      <c r="AO171">
        <v>65612</v>
      </c>
    </row>
    <row r="172" spans="1:41" x14ac:dyDescent="0.3">
      <c r="A172" t="s">
        <v>514</v>
      </c>
      <c r="B172">
        <v>1</v>
      </c>
      <c r="C172">
        <v>25</v>
      </c>
      <c r="D172">
        <v>0.15</v>
      </c>
      <c r="E172" t="s">
        <v>2</v>
      </c>
      <c r="F172" t="s">
        <v>3</v>
      </c>
      <c r="G172" s="39" t="e">
        <f t="shared" si="61"/>
        <v>#REF!</v>
      </c>
      <c r="H172" t="s">
        <v>3</v>
      </c>
      <c r="K172" t="s">
        <v>3</v>
      </c>
      <c r="L172" s="58" t="str">
        <f>IF(OR(H_no_hash!$F172="---",H_no_hash!$F172="infeas",H_no_hash!$F172="inf"),"---",(H_no_hash!$F172/M172)-1)</f>
        <v>---</v>
      </c>
      <c r="M172" s="20" t="e">
        <f>Model_dem!#REF!</f>
        <v>#REF!</v>
      </c>
      <c r="N172" t="e">
        <f>Model_dem!#REF!</f>
        <v>#REF!</v>
      </c>
      <c r="O172" s="23"/>
      <c r="P172" t="str">
        <f>IF(H_no_hash!$Q295&lt;&gt;A295,"Aqui", " ")</f>
        <v xml:space="preserve"> </v>
      </c>
      <c r="AE172" t="s">
        <v>513</v>
      </c>
      <c r="AF172">
        <v>1</v>
      </c>
      <c r="AG172">
        <v>25</v>
      </c>
      <c r="AH172">
        <v>0.05</v>
      </c>
      <c r="AI172">
        <v>50</v>
      </c>
      <c r="AJ172">
        <v>778</v>
      </c>
      <c r="AK172">
        <v>1.4023699999999999</v>
      </c>
      <c r="AL172">
        <v>0</v>
      </c>
      <c r="AM172">
        <v>141926</v>
      </c>
      <c r="AN172">
        <v>1800.04</v>
      </c>
      <c r="AO172">
        <v>52720</v>
      </c>
    </row>
    <row r="173" spans="1:41" x14ac:dyDescent="0.3">
      <c r="A173" t="s">
        <v>514</v>
      </c>
      <c r="B173">
        <v>1</v>
      </c>
      <c r="C173">
        <v>25</v>
      </c>
      <c r="D173">
        <v>0.2</v>
      </c>
      <c r="E173" t="s">
        <v>2</v>
      </c>
      <c r="F173" t="s">
        <v>3</v>
      </c>
      <c r="G173" s="39" t="e">
        <f t="shared" si="61"/>
        <v>#REF!</v>
      </c>
      <c r="H173" t="s">
        <v>3</v>
      </c>
      <c r="K173" t="s">
        <v>3</v>
      </c>
      <c r="L173" s="57" t="str">
        <f>IF(OR(H_no_hash!$F173="---",H_no_hash!$F173="infeas",H_no_hash!$F173="inf"),"---",(H_no_hash!$F173/M173)-1)</f>
        <v>---</v>
      </c>
      <c r="M173" s="20" t="e">
        <f>Model_dem!#REF!</f>
        <v>#REF!</v>
      </c>
      <c r="N173" t="e">
        <f>Model_dem!#REF!</f>
        <v>#REF!</v>
      </c>
      <c r="O173" s="23"/>
      <c r="P173" t="str">
        <f>IF(H_no_hash!$Q296&lt;&gt;A296,"Aqui", " ")</f>
        <v xml:space="preserve"> </v>
      </c>
      <c r="AE173" t="s">
        <v>513</v>
      </c>
      <c r="AF173">
        <v>1</v>
      </c>
      <c r="AG173">
        <v>25</v>
      </c>
      <c r="AH173">
        <v>0.1</v>
      </c>
      <c r="AI173">
        <v>50</v>
      </c>
      <c r="AJ173">
        <v>790</v>
      </c>
      <c r="AK173">
        <v>4.8391500000000001</v>
      </c>
      <c r="AL173">
        <v>0</v>
      </c>
      <c r="AM173">
        <v>68891</v>
      </c>
      <c r="AN173">
        <v>1800.27</v>
      </c>
      <c r="AO173">
        <v>39468</v>
      </c>
    </row>
    <row r="174" spans="1:41" x14ac:dyDescent="0.3">
      <c r="A174" t="s">
        <v>514</v>
      </c>
      <c r="B174">
        <v>1</v>
      </c>
      <c r="C174">
        <v>50</v>
      </c>
      <c r="D174">
        <v>0.05</v>
      </c>
      <c r="E174" t="s">
        <v>2</v>
      </c>
      <c r="F174" t="s">
        <v>3</v>
      </c>
      <c r="G174" s="39" t="e">
        <f t="shared" si="61"/>
        <v>#REF!</v>
      </c>
      <c r="H174" t="s">
        <v>3</v>
      </c>
      <c r="K174" t="s">
        <v>3</v>
      </c>
      <c r="L174" s="58" t="str">
        <f>IF(OR(H_no_hash!$F174="---",H_no_hash!$F174="infeas",H_no_hash!$F174="inf"),"---",(H_no_hash!$F174/M174)-1)</f>
        <v>---</v>
      </c>
      <c r="M174" s="20" t="e">
        <f>Model_dem!#REF!</f>
        <v>#REF!</v>
      </c>
      <c r="N174" t="e">
        <f>Model_dem!#REF!</f>
        <v>#REF!</v>
      </c>
      <c r="O174" s="23"/>
      <c r="P174" t="str">
        <f>IF(H_no_hash!$Q297&lt;&gt;A297,"Aqui", " ")</f>
        <v xml:space="preserve"> </v>
      </c>
      <c r="AE174" t="s">
        <v>513</v>
      </c>
      <c r="AF174">
        <v>1</v>
      </c>
      <c r="AG174">
        <v>25</v>
      </c>
      <c r="AH174">
        <v>0.15</v>
      </c>
      <c r="AI174">
        <v>50</v>
      </c>
      <c r="AJ174">
        <v>792</v>
      </c>
      <c r="AK174">
        <v>12.9025</v>
      </c>
      <c r="AL174">
        <v>0</v>
      </c>
      <c r="AM174">
        <v>10880</v>
      </c>
      <c r="AN174">
        <v>1800.04</v>
      </c>
      <c r="AO174">
        <v>16233</v>
      </c>
    </row>
    <row r="175" spans="1:41" x14ac:dyDescent="0.3">
      <c r="A175" t="s">
        <v>514</v>
      </c>
      <c r="B175">
        <v>1</v>
      </c>
      <c r="C175">
        <v>50</v>
      </c>
      <c r="D175">
        <v>0.1</v>
      </c>
      <c r="E175" t="s">
        <v>2</v>
      </c>
      <c r="F175" t="s">
        <v>3</v>
      </c>
      <c r="G175" s="39" t="e">
        <f t="shared" si="61"/>
        <v>#REF!</v>
      </c>
      <c r="H175" t="s">
        <v>3</v>
      </c>
      <c r="K175" t="s">
        <v>3</v>
      </c>
      <c r="L175" s="57" t="str">
        <f>IF(OR(H_no_hash!$F175="---",H_no_hash!$F175="infeas",H_no_hash!$F175="inf"),"---",(H_no_hash!$F175/M175)-1)</f>
        <v>---</v>
      </c>
      <c r="M175" s="20" t="e">
        <f>Model_dem!#REF!</f>
        <v>#REF!</v>
      </c>
      <c r="N175" t="e">
        <f>Model_dem!#REF!</f>
        <v>#REF!</v>
      </c>
      <c r="O175" s="23"/>
      <c r="P175" t="str">
        <f>IF(H_no_hash!$Q298&lt;&gt;A298,"Aqui", " ")</f>
        <v xml:space="preserve"> </v>
      </c>
      <c r="AE175" t="s">
        <v>513</v>
      </c>
      <c r="AF175">
        <v>1</v>
      </c>
      <c r="AG175">
        <v>25</v>
      </c>
      <c r="AH175">
        <v>0.2</v>
      </c>
      <c r="AI175">
        <v>50</v>
      </c>
      <c r="AJ175" t="s">
        <v>46</v>
      </c>
      <c r="AK175">
        <v>60.008899999999997</v>
      </c>
      <c r="AL175">
        <v>0</v>
      </c>
      <c r="AM175">
        <v>1</v>
      </c>
      <c r="AN175">
        <v>1801.8</v>
      </c>
      <c r="AO175">
        <v>29</v>
      </c>
    </row>
    <row r="176" spans="1:41" x14ac:dyDescent="0.3">
      <c r="A176" t="s">
        <v>514</v>
      </c>
      <c r="B176">
        <v>1</v>
      </c>
      <c r="C176">
        <v>50</v>
      </c>
      <c r="D176">
        <v>0.15</v>
      </c>
      <c r="E176" t="s">
        <v>2</v>
      </c>
      <c r="F176" t="s">
        <v>3</v>
      </c>
      <c r="G176" s="39" t="e">
        <f t="shared" si="61"/>
        <v>#REF!</v>
      </c>
      <c r="H176" t="s">
        <v>3</v>
      </c>
      <c r="K176" t="s">
        <v>3</v>
      </c>
      <c r="L176" s="58" t="str">
        <f>IF(OR(H_no_hash!$F176="---",H_no_hash!$F176="infeas",H_no_hash!$F176="inf"),"---",(H_no_hash!$F176/M176)-1)</f>
        <v>---</v>
      </c>
      <c r="M176" s="20" t="e">
        <f>Model_dem!#REF!</f>
        <v>#REF!</v>
      </c>
      <c r="N176" t="e">
        <f>Model_dem!#REF!</f>
        <v>#REF!</v>
      </c>
      <c r="O176" s="23"/>
      <c r="P176" t="str">
        <f>IF(H_no_hash!$Q299&lt;&gt;A299,"Aqui", " ")</f>
        <v xml:space="preserve"> </v>
      </c>
      <c r="AE176" t="s">
        <v>513</v>
      </c>
      <c r="AF176">
        <v>1</v>
      </c>
      <c r="AG176">
        <v>50</v>
      </c>
      <c r="AH176">
        <v>0.05</v>
      </c>
      <c r="AI176">
        <v>50</v>
      </c>
      <c r="AJ176">
        <v>778</v>
      </c>
      <c r="AK176">
        <v>2.1257000000000001</v>
      </c>
      <c r="AL176">
        <v>0</v>
      </c>
      <c r="AM176">
        <v>58691</v>
      </c>
      <c r="AN176">
        <v>1800.06</v>
      </c>
      <c r="AO176">
        <v>43273</v>
      </c>
    </row>
    <row r="177" spans="1:41" x14ac:dyDescent="0.3">
      <c r="A177" t="s">
        <v>514</v>
      </c>
      <c r="B177">
        <v>1</v>
      </c>
      <c r="C177">
        <v>50</v>
      </c>
      <c r="D177">
        <v>0.2</v>
      </c>
      <c r="E177" t="s">
        <v>2</v>
      </c>
      <c r="F177" t="s">
        <v>3</v>
      </c>
      <c r="G177" s="39" t="e">
        <f t="shared" si="61"/>
        <v>#REF!</v>
      </c>
      <c r="H177" t="s">
        <v>3</v>
      </c>
      <c r="K177" t="s">
        <v>3</v>
      </c>
      <c r="L177" s="57" t="str">
        <f>IF(OR(H_no_hash!$F177="---",H_no_hash!$F177="infeas",H_no_hash!$F177="inf"),"---",(H_no_hash!$F177/M177)-1)</f>
        <v>---</v>
      </c>
      <c r="M177" s="20" t="e">
        <f>Model_dem!#REF!</f>
        <v>#REF!</v>
      </c>
      <c r="N177" t="e">
        <f>Model_dem!#REF!</f>
        <v>#REF!</v>
      </c>
      <c r="O177" s="23"/>
      <c r="P177" t="str">
        <f>IF(H_no_hash!$Q300&lt;&gt;A300,"Aqui", " ")</f>
        <v xml:space="preserve"> </v>
      </c>
      <c r="AE177" t="s">
        <v>513</v>
      </c>
      <c r="AF177">
        <v>1</v>
      </c>
      <c r="AG177">
        <v>50</v>
      </c>
      <c r="AH177">
        <v>0.1</v>
      </c>
      <c r="AI177">
        <v>50</v>
      </c>
      <c r="AJ177">
        <v>792</v>
      </c>
      <c r="AK177">
        <v>4.2441899999999997</v>
      </c>
      <c r="AL177">
        <v>0</v>
      </c>
      <c r="AM177">
        <v>9611</v>
      </c>
      <c r="AN177">
        <v>1800</v>
      </c>
      <c r="AO177">
        <v>17820</v>
      </c>
    </row>
    <row r="178" spans="1:41" x14ac:dyDescent="0.3">
      <c r="A178" t="s">
        <v>514</v>
      </c>
      <c r="B178">
        <v>2</v>
      </c>
      <c r="C178">
        <v>5</v>
      </c>
      <c r="D178">
        <v>0.05</v>
      </c>
      <c r="E178" t="s">
        <v>2</v>
      </c>
      <c r="F178" t="s">
        <v>3</v>
      </c>
      <c r="G178" s="39" t="e">
        <f t="shared" si="61"/>
        <v>#REF!</v>
      </c>
      <c r="H178" t="s">
        <v>3</v>
      </c>
      <c r="K178" t="s">
        <v>3</v>
      </c>
      <c r="L178" s="58" t="str">
        <f>IF(OR(H_no_hash!$F178="---",H_no_hash!$F178="infeas",H_no_hash!$F178="inf"),"---",(H_no_hash!$F178/M178)-1)</f>
        <v>---</v>
      </c>
      <c r="M178" s="20" t="e">
        <f>Model_dem!#REF!</f>
        <v>#REF!</v>
      </c>
      <c r="N178" t="e">
        <f>Model_dem!#REF!</f>
        <v>#REF!</v>
      </c>
      <c r="O178" s="23"/>
      <c r="P178" t="str">
        <f>IF(H_no_hash!$Q301&lt;&gt;A301,"Aqui", " ")</f>
        <v xml:space="preserve"> </v>
      </c>
      <c r="AE178" t="s">
        <v>513</v>
      </c>
      <c r="AF178">
        <v>1</v>
      </c>
      <c r="AG178">
        <v>50</v>
      </c>
      <c r="AH178">
        <v>0.15</v>
      </c>
      <c r="AI178">
        <v>50</v>
      </c>
      <c r="AJ178" t="s">
        <v>46</v>
      </c>
      <c r="AK178">
        <v>60.0077</v>
      </c>
      <c r="AL178">
        <v>0</v>
      </c>
      <c r="AM178">
        <v>1</v>
      </c>
      <c r="AN178">
        <v>1802.44</v>
      </c>
      <c r="AO178">
        <v>29</v>
      </c>
    </row>
    <row r="179" spans="1:41" x14ac:dyDescent="0.3">
      <c r="A179" t="s">
        <v>514</v>
      </c>
      <c r="B179">
        <v>2</v>
      </c>
      <c r="C179">
        <v>5</v>
      </c>
      <c r="D179">
        <v>0.1</v>
      </c>
      <c r="E179" t="s">
        <v>2</v>
      </c>
      <c r="F179" t="s">
        <v>3</v>
      </c>
      <c r="G179" s="39" t="e">
        <f t="shared" si="61"/>
        <v>#REF!</v>
      </c>
      <c r="H179" t="s">
        <v>3</v>
      </c>
      <c r="K179" t="s">
        <v>3</v>
      </c>
      <c r="L179" s="57" t="str">
        <f>IF(OR(H_no_hash!$F179="---",H_no_hash!$F179="infeas",H_no_hash!$F179="inf"),"---",(H_no_hash!$F179/M179)-1)</f>
        <v>---</v>
      </c>
      <c r="M179" s="20" t="e">
        <f>Model_dem!#REF!</f>
        <v>#REF!</v>
      </c>
      <c r="N179" t="e">
        <f>Model_dem!#REF!</f>
        <v>#REF!</v>
      </c>
      <c r="O179" s="23"/>
      <c r="P179" t="str">
        <f>IF(H_no_hash!$Q302&lt;&gt;A302,"Aqui", " ")</f>
        <v xml:space="preserve"> </v>
      </c>
      <c r="AE179" t="s">
        <v>513</v>
      </c>
      <c r="AF179">
        <v>1</v>
      </c>
      <c r="AG179">
        <v>50</v>
      </c>
      <c r="AH179">
        <v>0.2</v>
      </c>
      <c r="AI179">
        <v>50</v>
      </c>
      <c r="AJ179" t="s">
        <v>46</v>
      </c>
      <c r="AK179">
        <v>60.008499999999998</v>
      </c>
      <c r="AL179">
        <v>0</v>
      </c>
      <c r="AM179">
        <v>1</v>
      </c>
      <c r="AN179">
        <v>1801.2</v>
      </c>
      <c r="AO179">
        <v>29</v>
      </c>
    </row>
    <row r="180" spans="1:41" x14ac:dyDescent="0.3">
      <c r="A180" t="s">
        <v>514</v>
      </c>
      <c r="B180">
        <v>2</v>
      </c>
      <c r="C180">
        <v>5</v>
      </c>
      <c r="D180">
        <v>0.15</v>
      </c>
      <c r="E180" t="s">
        <v>2</v>
      </c>
      <c r="F180" t="s">
        <v>3</v>
      </c>
      <c r="G180" s="39" t="e">
        <f t="shared" si="61"/>
        <v>#REF!</v>
      </c>
      <c r="H180" t="s">
        <v>3</v>
      </c>
      <c r="K180" t="s">
        <v>3</v>
      </c>
      <c r="L180" s="58" t="str">
        <f>IF(OR(H_no_hash!$F180="---",H_no_hash!$F180="infeas",H_no_hash!$F180="inf"),"---",(H_no_hash!$F180/M180)-1)</f>
        <v>---</v>
      </c>
      <c r="M180" s="20" t="e">
        <f>Model_dem!#REF!</f>
        <v>#REF!</v>
      </c>
      <c r="N180" t="e">
        <f>Model_dem!#REF!</f>
        <v>#REF!</v>
      </c>
      <c r="O180" s="23"/>
      <c r="P180" t="str">
        <f>IF(H_no_hash!$Q303&lt;&gt;A303,"Aqui", " ")</f>
        <v xml:space="preserve"> </v>
      </c>
      <c r="AE180" t="s">
        <v>513</v>
      </c>
      <c r="AF180">
        <v>2</v>
      </c>
      <c r="AG180">
        <v>5</v>
      </c>
      <c r="AH180">
        <v>0.05</v>
      </c>
      <c r="AI180">
        <v>50</v>
      </c>
      <c r="AJ180">
        <v>778</v>
      </c>
      <c r="AK180">
        <v>1.0230300000000001</v>
      </c>
      <c r="AL180">
        <v>0</v>
      </c>
      <c r="AM180">
        <v>436194</v>
      </c>
      <c r="AN180">
        <v>1800</v>
      </c>
      <c r="AO180">
        <v>77919</v>
      </c>
    </row>
    <row r="181" spans="1:41" x14ac:dyDescent="0.3">
      <c r="A181" t="s">
        <v>514</v>
      </c>
      <c r="B181">
        <v>2</v>
      </c>
      <c r="C181">
        <v>5</v>
      </c>
      <c r="D181">
        <v>0.2</v>
      </c>
      <c r="E181" t="s">
        <v>2</v>
      </c>
      <c r="F181" t="s">
        <v>3</v>
      </c>
      <c r="G181" s="39" t="e">
        <f t="shared" si="61"/>
        <v>#REF!</v>
      </c>
      <c r="H181" t="s">
        <v>3</v>
      </c>
      <c r="K181" t="s">
        <v>3</v>
      </c>
      <c r="L181" s="57" t="str">
        <f>IF(OR(H_no_hash!$F181="---",H_no_hash!$F181="infeas",H_no_hash!$F181="inf"),"---",(H_no_hash!$F181/M181)-1)</f>
        <v>---</v>
      </c>
      <c r="M181" s="20" t="e">
        <f>Model_dem!#REF!</f>
        <v>#REF!</v>
      </c>
      <c r="N181" t="e">
        <f>Model_dem!#REF!</f>
        <v>#REF!</v>
      </c>
      <c r="O181" s="23"/>
      <c r="P181" t="str">
        <f>IF(H_no_hash!$Q304&lt;&gt;A304,"Aqui", " ")</f>
        <v xml:space="preserve"> </v>
      </c>
      <c r="AE181" t="s">
        <v>513</v>
      </c>
      <c r="AF181">
        <v>2</v>
      </c>
      <c r="AG181">
        <v>5</v>
      </c>
      <c r="AH181">
        <v>0.1</v>
      </c>
      <c r="AI181">
        <v>50</v>
      </c>
      <c r="AJ181">
        <v>778</v>
      </c>
      <c r="AK181">
        <v>1.71827</v>
      </c>
      <c r="AL181">
        <v>0</v>
      </c>
      <c r="AM181">
        <v>581306</v>
      </c>
      <c r="AN181">
        <v>1800.01</v>
      </c>
      <c r="AO181">
        <v>76793</v>
      </c>
    </row>
    <row r="182" spans="1:41" x14ac:dyDescent="0.3">
      <c r="A182" t="s">
        <v>514</v>
      </c>
      <c r="B182">
        <v>2</v>
      </c>
      <c r="C182">
        <v>10</v>
      </c>
      <c r="D182">
        <v>0.05</v>
      </c>
      <c r="E182" t="s">
        <v>2</v>
      </c>
      <c r="F182" t="s">
        <v>3</v>
      </c>
      <c r="G182" s="39" t="e">
        <f t="shared" si="61"/>
        <v>#REF!</v>
      </c>
      <c r="H182" t="s">
        <v>3</v>
      </c>
      <c r="K182" t="s">
        <v>3</v>
      </c>
      <c r="L182" s="58" t="str">
        <f>IF(OR(H_no_hash!$F182="---",H_no_hash!$F182="infeas",H_no_hash!$F182="inf"),"---",(H_no_hash!$F182/M182)-1)</f>
        <v>---</v>
      </c>
      <c r="M182" s="20" t="e">
        <f>Model_dem!#REF!</f>
        <v>#REF!</v>
      </c>
      <c r="N182" t="e">
        <f>Model_dem!#REF!</f>
        <v>#REF!</v>
      </c>
      <c r="O182" s="23"/>
      <c r="P182" t="str">
        <f>IF(H_no_hash!$Q305&lt;&gt;A305,"Aqui", " ")</f>
        <v xml:space="preserve"> </v>
      </c>
      <c r="AE182" t="s">
        <v>513</v>
      </c>
      <c r="AF182">
        <v>2</v>
      </c>
      <c r="AG182">
        <v>5</v>
      </c>
      <c r="AH182">
        <v>0.15</v>
      </c>
      <c r="AI182">
        <v>50</v>
      </c>
      <c r="AJ182">
        <v>778</v>
      </c>
      <c r="AK182">
        <v>1.6890499999999999</v>
      </c>
      <c r="AL182">
        <v>0</v>
      </c>
      <c r="AM182">
        <v>559780</v>
      </c>
      <c r="AN182">
        <v>1800</v>
      </c>
      <c r="AO182">
        <v>72884</v>
      </c>
    </row>
    <row r="183" spans="1:41" x14ac:dyDescent="0.3">
      <c r="A183" t="s">
        <v>514</v>
      </c>
      <c r="B183">
        <v>2</v>
      </c>
      <c r="C183">
        <v>10</v>
      </c>
      <c r="D183">
        <v>0.1</v>
      </c>
      <c r="E183" t="s">
        <v>2</v>
      </c>
      <c r="F183" t="s">
        <v>3</v>
      </c>
      <c r="G183" s="39" t="e">
        <f t="shared" si="61"/>
        <v>#REF!</v>
      </c>
      <c r="H183" t="s">
        <v>3</v>
      </c>
      <c r="K183" t="s">
        <v>3</v>
      </c>
      <c r="L183" s="57" t="str">
        <f>IF(OR(H_no_hash!$F183="---",H_no_hash!$F183="infeas",H_no_hash!$F183="inf"),"---",(H_no_hash!$F183/M183)-1)</f>
        <v>---</v>
      </c>
      <c r="M183" s="20" t="e">
        <f>Model_dem!#REF!</f>
        <v>#REF!</v>
      </c>
      <c r="N183" t="e">
        <f>Model_dem!#REF!</f>
        <v>#REF!</v>
      </c>
      <c r="O183" s="23"/>
      <c r="P183" t="str">
        <f>IF(H_no_hash!$Q306&lt;&gt;A306,"Aqui", " ")</f>
        <v xml:space="preserve"> </v>
      </c>
      <c r="AE183" t="s">
        <v>513</v>
      </c>
      <c r="AF183">
        <v>2</v>
      </c>
      <c r="AG183">
        <v>5</v>
      </c>
      <c r="AH183">
        <v>0.2</v>
      </c>
      <c r="AI183">
        <v>50</v>
      </c>
      <c r="AJ183">
        <v>778</v>
      </c>
      <c r="AK183">
        <v>0.70555000000000001</v>
      </c>
      <c r="AL183">
        <v>0</v>
      </c>
      <c r="AM183">
        <v>266116</v>
      </c>
      <c r="AN183">
        <v>1800.01</v>
      </c>
      <c r="AO183">
        <v>69666</v>
      </c>
    </row>
    <row r="184" spans="1:41" x14ac:dyDescent="0.3">
      <c r="A184" t="s">
        <v>514</v>
      </c>
      <c r="B184">
        <v>2</v>
      </c>
      <c r="C184">
        <v>10</v>
      </c>
      <c r="D184">
        <v>0.15</v>
      </c>
      <c r="E184" t="s">
        <v>2</v>
      </c>
      <c r="F184" t="s">
        <v>3</v>
      </c>
      <c r="G184" s="39" t="e">
        <f t="shared" si="61"/>
        <v>#REF!</v>
      </c>
      <c r="H184" t="s">
        <v>3</v>
      </c>
      <c r="K184" t="s">
        <v>3</v>
      </c>
      <c r="L184" s="58" t="str">
        <f>IF(OR(H_no_hash!$F184="---",H_no_hash!$F184="infeas",H_no_hash!$F184="inf"),"---",(H_no_hash!$F184/M184)-1)</f>
        <v>---</v>
      </c>
      <c r="M184" s="20" t="e">
        <f>Model_dem!#REF!</f>
        <v>#REF!</v>
      </c>
      <c r="N184" t="e">
        <f>Model_dem!#REF!</f>
        <v>#REF!</v>
      </c>
      <c r="O184" s="23"/>
      <c r="P184" t="str">
        <f>IF(H_no_hash!$Q307&lt;&gt;A307,"Aqui", " ")</f>
        <v xml:space="preserve"> </v>
      </c>
      <c r="AE184" t="s">
        <v>513</v>
      </c>
      <c r="AF184">
        <v>2</v>
      </c>
      <c r="AG184">
        <v>10</v>
      </c>
      <c r="AH184">
        <v>0.05</v>
      </c>
      <c r="AI184">
        <v>50</v>
      </c>
      <c r="AJ184">
        <v>778</v>
      </c>
      <c r="AK184">
        <v>1.7638799999999999</v>
      </c>
      <c r="AL184">
        <v>0</v>
      </c>
      <c r="AM184">
        <v>256927</v>
      </c>
      <c r="AN184">
        <v>1800</v>
      </c>
      <c r="AO184">
        <v>65107</v>
      </c>
    </row>
    <row r="185" spans="1:41" x14ac:dyDescent="0.3">
      <c r="A185" t="s">
        <v>514</v>
      </c>
      <c r="B185">
        <v>2</v>
      </c>
      <c r="C185">
        <v>10</v>
      </c>
      <c r="D185">
        <v>0.2</v>
      </c>
      <c r="E185" t="s">
        <v>2</v>
      </c>
      <c r="F185" t="s">
        <v>3</v>
      </c>
      <c r="G185" s="39" t="e">
        <f t="shared" si="61"/>
        <v>#REF!</v>
      </c>
      <c r="H185" t="s">
        <v>3</v>
      </c>
      <c r="K185" t="s">
        <v>3</v>
      </c>
      <c r="L185" s="57" t="str">
        <f>IF(OR(H_no_hash!$F185="---",H_no_hash!$F185="infeas",H_no_hash!$F185="inf"),"---",(H_no_hash!$F185/M185)-1)</f>
        <v>---</v>
      </c>
      <c r="M185" s="20" t="e">
        <f>Model_dem!#REF!</f>
        <v>#REF!</v>
      </c>
      <c r="N185" t="e">
        <f>Model_dem!#REF!</f>
        <v>#REF!</v>
      </c>
      <c r="O185" s="23"/>
      <c r="P185" t="str">
        <f>IF(H_no_hash!$Q308&lt;&gt;A308,"Aqui", " ")</f>
        <v xml:space="preserve"> </v>
      </c>
      <c r="AE185" t="s">
        <v>513</v>
      </c>
      <c r="AF185">
        <v>2</v>
      </c>
      <c r="AG185">
        <v>10</v>
      </c>
      <c r="AH185">
        <v>0.1</v>
      </c>
      <c r="AI185">
        <v>50</v>
      </c>
      <c r="AJ185">
        <v>778</v>
      </c>
      <c r="AK185">
        <v>1.37466</v>
      </c>
      <c r="AL185">
        <v>0</v>
      </c>
      <c r="AM185">
        <v>236650</v>
      </c>
      <c r="AN185">
        <v>1800.01</v>
      </c>
      <c r="AO185">
        <v>65462</v>
      </c>
    </row>
    <row r="186" spans="1:41" x14ac:dyDescent="0.3">
      <c r="A186" t="s">
        <v>514</v>
      </c>
      <c r="B186">
        <v>2</v>
      </c>
      <c r="C186">
        <v>25</v>
      </c>
      <c r="D186">
        <v>0.05</v>
      </c>
      <c r="E186" t="s">
        <v>2</v>
      </c>
      <c r="F186" t="s">
        <v>3</v>
      </c>
      <c r="G186" s="39" t="e">
        <f t="shared" si="61"/>
        <v>#REF!</v>
      </c>
      <c r="H186" t="s">
        <v>3</v>
      </c>
      <c r="K186" t="s">
        <v>3</v>
      </c>
      <c r="L186" s="58" t="str">
        <f>IF(OR(H_no_hash!$F186="---",H_no_hash!$F186="infeas",H_no_hash!$F186="inf"),"---",(H_no_hash!$F186/M186)-1)</f>
        <v>---</v>
      </c>
      <c r="M186" s="20" t="e">
        <f>Model_dem!#REF!</f>
        <v>#REF!</v>
      </c>
      <c r="N186" t="e">
        <f>Model_dem!#REF!</f>
        <v>#REF!</v>
      </c>
      <c r="O186" s="23"/>
      <c r="P186" t="str">
        <f>IF(H_no_hash!$Q309&lt;&gt;A309,"Aqui", " ")</f>
        <v xml:space="preserve"> </v>
      </c>
      <c r="AE186" t="s">
        <v>513</v>
      </c>
      <c r="AF186">
        <v>2</v>
      </c>
      <c r="AG186">
        <v>10</v>
      </c>
      <c r="AH186">
        <v>0.15</v>
      </c>
      <c r="AI186">
        <v>50</v>
      </c>
      <c r="AJ186">
        <v>778</v>
      </c>
      <c r="AK186">
        <v>2.1627100000000001</v>
      </c>
      <c r="AL186">
        <v>0</v>
      </c>
      <c r="AM186">
        <v>231794</v>
      </c>
      <c r="AN186">
        <v>1800</v>
      </c>
      <c r="AO186">
        <v>60649</v>
      </c>
    </row>
    <row r="187" spans="1:41" x14ac:dyDescent="0.3">
      <c r="A187" t="s">
        <v>514</v>
      </c>
      <c r="B187">
        <v>2</v>
      </c>
      <c r="C187">
        <v>25</v>
      </c>
      <c r="D187">
        <v>0.1</v>
      </c>
      <c r="E187" t="s">
        <v>2</v>
      </c>
      <c r="F187" t="s">
        <v>3</v>
      </c>
      <c r="G187" s="39" t="e">
        <f t="shared" si="61"/>
        <v>#REF!</v>
      </c>
      <c r="H187" t="s">
        <v>3</v>
      </c>
      <c r="K187" t="s">
        <v>3</v>
      </c>
      <c r="L187" s="57" t="str">
        <f>IF(OR(H_no_hash!$F187="---",H_no_hash!$F187="infeas",H_no_hash!$F187="inf"),"---",(H_no_hash!$F187/M187)-1)</f>
        <v>---</v>
      </c>
      <c r="M187" s="20" t="e">
        <f>Model_dem!#REF!</f>
        <v>#REF!</v>
      </c>
      <c r="N187" t="e">
        <f>Model_dem!#REF!</f>
        <v>#REF!</v>
      </c>
      <c r="O187" s="23"/>
      <c r="P187" t="str">
        <f>IF(H_no_hash!$Q310&lt;&gt;A310,"Aqui", " ")</f>
        <v xml:space="preserve"> </v>
      </c>
      <c r="AE187" t="s">
        <v>513</v>
      </c>
      <c r="AF187">
        <v>2</v>
      </c>
      <c r="AG187">
        <v>10</v>
      </c>
      <c r="AH187">
        <v>0.2</v>
      </c>
      <c r="AI187">
        <v>50</v>
      </c>
      <c r="AJ187">
        <v>790</v>
      </c>
      <c r="AK187">
        <v>14.329000000000001</v>
      </c>
      <c r="AL187">
        <v>19</v>
      </c>
      <c r="AM187">
        <v>284755</v>
      </c>
      <c r="AN187">
        <v>1800.06</v>
      </c>
      <c r="AO187">
        <v>56071</v>
      </c>
    </row>
    <row r="188" spans="1:41" x14ac:dyDescent="0.3">
      <c r="A188" t="s">
        <v>514</v>
      </c>
      <c r="B188">
        <v>2</v>
      </c>
      <c r="C188">
        <v>25</v>
      </c>
      <c r="D188">
        <v>0.15</v>
      </c>
      <c r="E188" t="s">
        <v>2</v>
      </c>
      <c r="F188" t="s">
        <v>3</v>
      </c>
      <c r="G188" s="39" t="e">
        <f t="shared" si="61"/>
        <v>#REF!</v>
      </c>
      <c r="H188" t="s">
        <v>3</v>
      </c>
      <c r="K188" t="s">
        <v>3</v>
      </c>
      <c r="L188" s="58" t="str">
        <f>IF(OR(H_no_hash!$F188="---",H_no_hash!$F188="infeas",H_no_hash!$F188="inf"),"---",(H_no_hash!$F188/M188)-1)</f>
        <v>---</v>
      </c>
      <c r="M188" s="20" t="e">
        <f>Model_dem!#REF!</f>
        <v>#REF!</v>
      </c>
      <c r="N188" t="e">
        <f>Model_dem!#REF!</f>
        <v>#REF!</v>
      </c>
      <c r="O188" s="23"/>
      <c r="P188" t="str">
        <f>IF(H_no_hash!$Q311&lt;&gt;A311,"Aqui", " ")</f>
        <v xml:space="preserve"> </v>
      </c>
      <c r="AE188" t="s">
        <v>513</v>
      </c>
      <c r="AF188">
        <v>2</v>
      </c>
      <c r="AG188">
        <v>25</v>
      </c>
      <c r="AH188">
        <v>0.05</v>
      </c>
      <c r="AI188">
        <v>50</v>
      </c>
      <c r="AJ188">
        <v>778</v>
      </c>
      <c r="AK188">
        <v>1.73227</v>
      </c>
      <c r="AL188">
        <v>0</v>
      </c>
      <c r="AM188">
        <v>93911</v>
      </c>
      <c r="AN188">
        <v>1800.25</v>
      </c>
      <c r="AO188">
        <v>47101</v>
      </c>
    </row>
    <row r="189" spans="1:41" x14ac:dyDescent="0.3">
      <c r="A189" t="s">
        <v>514</v>
      </c>
      <c r="B189">
        <v>2</v>
      </c>
      <c r="C189">
        <v>25</v>
      </c>
      <c r="D189">
        <v>0.2</v>
      </c>
      <c r="E189" t="s">
        <v>2</v>
      </c>
      <c r="F189" t="s">
        <v>3</v>
      </c>
      <c r="G189" s="39" t="e">
        <f t="shared" si="61"/>
        <v>#REF!</v>
      </c>
      <c r="H189" t="s">
        <v>3</v>
      </c>
      <c r="K189" t="s">
        <v>3</v>
      </c>
      <c r="L189" s="57" t="str">
        <f>IF(OR(H_no_hash!$F189="---",H_no_hash!$F189="infeas",H_no_hash!$F189="inf"),"---",(H_no_hash!$F189/M189)-1)</f>
        <v>---</v>
      </c>
      <c r="M189" s="20" t="e">
        <f>Model_dem!#REF!</f>
        <v>#REF!</v>
      </c>
      <c r="N189" t="e">
        <f>Model_dem!#REF!</f>
        <v>#REF!</v>
      </c>
      <c r="O189" s="23"/>
      <c r="P189" t="str">
        <f>IF(H_no_hash!$Q312&lt;&gt;A312,"Aqui", " ")</f>
        <v xml:space="preserve"> </v>
      </c>
      <c r="AE189" t="s">
        <v>513</v>
      </c>
      <c r="AF189">
        <v>2</v>
      </c>
      <c r="AG189">
        <v>25</v>
      </c>
      <c r="AH189">
        <v>0.1</v>
      </c>
      <c r="AI189">
        <v>50</v>
      </c>
      <c r="AJ189">
        <v>790</v>
      </c>
      <c r="AK189">
        <v>4.4977999999999998</v>
      </c>
      <c r="AL189">
        <v>0</v>
      </c>
      <c r="AM189">
        <v>57390</v>
      </c>
      <c r="AN189">
        <v>1800.22</v>
      </c>
      <c r="AO189">
        <v>33329</v>
      </c>
    </row>
    <row r="190" spans="1:41" x14ac:dyDescent="0.3">
      <c r="A190" t="s">
        <v>514</v>
      </c>
      <c r="B190">
        <v>2</v>
      </c>
      <c r="C190">
        <v>50</v>
      </c>
      <c r="D190">
        <v>0.05</v>
      </c>
      <c r="E190" t="s">
        <v>2</v>
      </c>
      <c r="F190" t="s">
        <v>3</v>
      </c>
      <c r="G190" s="39" t="e">
        <f t="shared" si="61"/>
        <v>#REF!</v>
      </c>
      <c r="H190" t="s">
        <v>3</v>
      </c>
      <c r="K190" t="s">
        <v>3</v>
      </c>
      <c r="L190" s="58" t="str">
        <f>IF(OR(H_no_hash!$F190="---",H_no_hash!$F190="infeas",H_no_hash!$F190="inf"),"---",(H_no_hash!$F190/M190)-1)</f>
        <v>---</v>
      </c>
      <c r="M190" s="20" t="e">
        <f>Model_dem!#REF!</f>
        <v>#REF!</v>
      </c>
      <c r="N190" t="e">
        <f>Model_dem!#REF!</f>
        <v>#REF!</v>
      </c>
      <c r="O190" s="23"/>
      <c r="P190" t="str">
        <f>IF(H_no_hash!$Q313&lt;&gt;A313,"Aqui", " ")</f>
        <v xml:space="preserve"> </v>
      </c>
      <c r="AE190" t="s">
        <v>513</v>
      </c>
      <c r="AF190">
        <v>2</v>
      </c>
      <c r="AG190">
        <v>25</v>
      </c>
      <c r="AH190">
        <v>0.15</v>
      </c>
      <c r="AI190">
        <v>50</v>
      </c>
      <c r="AJ190">
        <v>801</v>
      </c>
      <c r="AK190">
        <v>22.616700000000002</v>
      </c>
      <c r="AL190">
        <v>0</v>
      </c>
      <c r="AM190">
        <v>2949</v>
      </c>
      <c r="AN190">
        <v>1800.07</v>
      </c>
      <c r="AO190">
        <v>7358</v>
      </c>
    </row>
    <row r="191" spans="1:41" x14ac:dyDescent="0.3">
      <c r="A191" t="s">
        <v>514</v>
      </c>
      <c r="B191">
        <v>2</v>
      </c>
      <c r="C191">
        <v>50</v>
      </c>
      <c r="D191">
        <v>0.1</v>
      </c>
      <c r="E191" t="s">
        <v>2</v>
      </c>
      <c r="F191" t="s">
        <v>3</v>
      </c>
      <c r="G191" s="39" t="e">
        <f t="shared" si="61"/>
        <v>#REF!</v>
      </c>
      <c r="H191" t="s">
        <v>3</v>
      </c>
      <c r="K191" t="s">
        <v>3</v>
      </c>
      <c r="L191" s="57" t="str">
        <f>IF(OR(H_no_hash!$F191="---",H_no_hash!$F191="infeas",H_no_hash!$F191="inf"),"---",(H_no_hash!$F191/M191)-1)</f>
        <v>---</v>
      </c>
      <c r="M191" s="20" t="e">
        <f>Model_dem!#REF!</f>
        <v>#REF!</v>
      </c>
      <c r="N191" t="e">
        <f>Model_dem!#REF!</f>
        <v>#REF!</v>
      </c>
      <c r="O191" s="23"/>
      <c r="P191" t="str">
        <f>IF(H_no_hash!$Q314&lt;&gt;A314,"Aqui", " ")</f>
        <v xml:space="preserve"> </v>
      </c>
      <c r="AE191" t="s">
        <v>513</v>
      </c>
      <c r="AF191">
        <v>2</v>
      </c>
      <c r="AG191">
        <v>25</v>
      </c>
      <c r="AH191">
        <v>0.2</v>
      </c>
      <c r="AI191">
        <v>50</v>
      </c>
      <c r="AJ191">
        <v>961</v>
      </c>
      <c r="AK191">
        <v>1853.06</v>
      </c>
      <c r="AL191">
        <v>0</v>
      </c>
      <c r="AM191">
        <v>1</v>
      </c>
      <c r="AN191">
        <v>1853.21</v>
      </c>
      <c r="AO191">
        <v>48</v>
      </c>
    </row>
    <row r="192" spans="1:41" x14ac:dyDescent="0.3">
      <c r="A192" t="s">
        <v>514</v>
      </c>
      <c r="B192">
        <v>2</v>
      </c>
      <c r="C192">
        <v>50</v>
      </c>
      <c r="D192">
        <v>0.15</v>
      </c>
      <c r="E192" t="s">
        <v>2</v>
      </c>
      <c r="F192" t="s">
        <v>3</v>
      </c>
      <c r="G192" s="39" t="e">
        <f t="shared" si="61"/>
        <v>#REF!</v>
      </c>
      <c r="H192" t="s">
        <v>3</v>
      </c>
      <c r="K192" t="s">
        <v>3</v>
      </c>
      <c r="L192" s="58" t="str">
        <f>IF(OR(H_no_hash!$F192="---",H_no_hash!$F192="infeas",H_no_hash!$F192="inf"),"---",(H_no_hash!$F192/M192)-1)</f>
        <v>---</v>
      </c>
      <c r="M192" s="20" t="e">
        <f>Model_dem!#REF!</f>
        <v>#REF!</v>
      </c>
      <c r="N192" t="e">
        <f>Model_dem!#REF!</f>
        <v>#REF!</v>
      </c>
      <c r="O192" s="23"/>
      <c r="P192" t="str">
        <f>IF(H_no_hash!$Q315&lt;&gt;A315,"Aqui", " ")</f>
        <v xml:space="preserve"> </v>
      </c>
      <c r="AE192" t="s">
        <v>513</v>
      </c>
      <c r="AF192">
        <v>2</v>
      </c>
      <c r="AG192">
        <v>50</v>
      </c>
      <c r="AH192">
        <v>0.05</v>
      </c>
      <c r="AI192">
        <v>50</v>
      </c>
      <c r="AJ192">
        <v>790</v>
      </c>
      <c r="AK192">
        <v>4.9407399999999999</v>
      </c>
      <c r="AL192">
        <v>1</v>
      </c>
      <c r="AM192">
        <v>123995</v>
      </c>
      <c r="AN192">
        <v>1800</v>
      </c>
      <c r="AO192">
        <v>44912</v>
      </c>
    </row>
    <row r="193" spans="1:41" x14ac:dyDescent="0.3">
      <c r="A193" t="s">
        <v>514</v>
      </c>
      <c r="B193">
        <v>2</v>
      </c>
      <c r="C193">
        <v>50</v>
      </c>
      <c r="D193">
        <v>0.2</v>
      </c>
      <c r="E193" t="s">
        <v>2</v>
      </c>
      <c r="F193" t="s">
        <v>3</v>
      </c>
      <c r="G193" s="39" t="e">
        <f t="shared" si="61"/>
        <v>#REF!</v>
      </c>
      <c r="H193" t="s">
        <v>3</v>
      </c>
      <c r="K193" t="s">
        <v>3</v>
      </c>
      <c r="L193" s="57" t="str">
        <f>IF(OR(H_no_hash!$F193="---",H_no_hash!$F193="infeas",H_no_hash!$F193="inf"),"---",(H_no_hash!$F193/M193)-1)</f>
        <v>---</v>
      </c>
      <c r="M193" s="20" t="e">
        <f>Model_dem!#REF!</f>
        <v>#REF!</v>
      </c>
      <c r="N193" t="e">
        <f>Model_dem!#REF!</f>
        <v>#REF!</v>
      </c>
      <c r="O193" s="23"/>
      <c r="P193" t="str">
        <f>IF(H_no_hash!$Q316&lt;&gt;A316,"Aqui", " ")</f>
        <v xml:space="preserve"> </v>
      </c>
      <c r="AE193" t="s">
        <v>513</v>
      </c>
      <c r="AF193">
        <v>2</v>
      </c>
      <c r="AG193">
        <v>50</v>
      </c>
      <c r="AH193">
        <v>0.1</v>
      </c>
      <c r="AI193">
        <v>50</v>
      </c>
      <c r="AJ193">
        <v>825</v>
      </c>
      <c r="AK193">
        <v>220.92400000000001</v>
      </c>
      <c r="AL193">
        <v>0</v>
      </c>
      <c r="AM193">
        <v>49</v>
      </c>
      <c r="AN193">
        <v>1801.95</v>
      </c>
      <c r="AO193">
        <v>1429</v>
      </c>
    </row>
    <row r="194" spans="1:41" x14ac:dyDescent="0.3">
      <c r="A194" t="s">
        <v>514</v>
      </c>
      <c r="B194">
        <v>3</v>
      </c>
      <c r="C194">
        <v>0</v>
      </c>
      <c r="D194">
        <v>0.05</v>
      </c>
      <c r="E194" t="s">
        <v>2</v>
      </c>
      <c r="F194" t="s">
        <v>3</v>
      </c>
      <c r="G194" s="39" t="e">
        <f t="shared" ref="G194:G257" si="62">IF(N194="---","---",(F194-N194)/N194)</f>
        <v>#REF!</v>
      </c>
      <c r="H194" t="s">
        <v>3</v>
      </c>
      <c r="K194" t="s">
        <v>3</v>
      </c>
      <c r="L194" s="58" t="str">
        <f>IF(OR(H_no_hash!$F194="---",H_no_hash!$F194="infeas",H_no_hash!$F194="inf"),"---",(H_no_hash!$F194/M194)-1)</f>
        <v>---</v>
      </c>
      <c r="M194" s="20" t="e">
        <f>Model_dem!#REF!</f>
        <v>#REF!</v>
      </c>
      <c r="N194" t="e">
        <f>Model_dem!#REF!</f>
        <v>#REF!</v>
      </c>
      <c r="O194" s="23"/>
      <c r="P194" t="str">
        <f>IF(H_no_hash!$Q317&lt;&gt;A317,"Aqui", " ")</f>
        <v xml:space="preserve"> </v>
      </c>
      <c r="AE194" t="s">
        <v>513</v>
      </c>
      <c r="AF194">
        <v>2</v>
      </c>
      <c r="AG194">
        <v>50</v>
      </c>
      <c r="AH194">
        <v>0.15</v>
      </c>
      <c r="AI194">
        <v>50</v>
      </c>
      <c r="AJ194" t="s">
        <v>46</v>
      </c>
      <c r="AK194">
        <v>60.007899999999999</v>
      </c>
      <c r="AL194">
        <v>0</v>
      </c>
      <c r="AM194">
        <v>1</v>
      </c>
      <c r="AN194">
        <v>1800.49</v>
      </c>
      <c r="AO194">
        <v>29</v>
      </c>
    </row>
    <row r="195" spans="1:41" x14ac:dyDescent="0.3">
      <c r="A195" t="s">
        <v>514</v>
      </c>
      <c r="B195">
        <v>3</v>
      </c>
      <c r="C195">
        <v>0</v>
      </c>
      <c r="D195">
        <v>0.1</v>
      </c>
      <c r="E195" t="s">
        <v>2</v>
      </c>
      <c r="F195" t="s">
        <v>3</v>
      </c>
      <c r="G195" s="39" t="e">
        <f t="shared" si="62"/>
        <v>#REF!</v>
      </c>
      <c r="H195" t="s">
        <v>3</v>
      </c>
      <c r="K195" t="s">
        <v>3</v>
      </c>
      <c r="L195" s="57" t="str">
        <f>IF(OR(H_no_hash!$F195="---",H_no_hash!$F195="infeas",H_no_hash!$F195="inf"),"---",(H_no_hash!$F195/M195)-1)</f>
        <v>---</v>
      </c>
      <c r="M195" s="20" t="e">
        <f>Model_dem!#REF!</f>
        <v>#REF!</v>
      </c>
      <c r="N195" t="e">
        <f>Model_dem!#REF!</f>
        <v>#REF!</v>
      </c>
      <c r="O195" s="23"/>
      <c r="P195" t="str">
        <f>IF(H_no_hash!$Q318&lt;&gt;A318,"Aqui", " ")</f>
        <v xml:space="preserve"> </v>
      </c>
      <c r="AE195" t="s">
        <v>19</v>
      </c>
      <c r="AF195">
        <v>0</v>
      </c>
      <c r="AG195">
        <v>0</v>
      </c>
      <c r="AH195">
        <v>0.05</v>
      </c>
      <c r="AI195">
        <v>100</v>
      </c>
      <c r="AJ195">
        <v>17289</v>
      </c>
      <c r="AK195">
        <v>196.14500000000001</v>
      </c>
      <c r="AL195">
        <v>34</v>
      </c>
      <c r="AM195">
        <v>564</v>
      </c>
      <c r="AN195">
        <v>1800.02</v>
      </c>
      <c r="AO195">
        <v>59654</v>
      </c>
    </row>
    <row r="196" spans="1:41" x14ac:dyDescent="0.3">
      <c r="A196" t="s">
        <v>514</v>
      </c>
      <c r="B196">
        <v>3</v>
      </c>
      <c r="C196">
        <v>0</v>
      </c>
      <c r="D196">
        <v>0.15</v>
      </c>
      <c r="E196" t="s">
        <v>2</v>
      </c>
      <c r="F196" t="s">
        <v>3</v>
      </c>
      <c r="G196" s="39" t="e">
        <f t="shared" si="62"/>
        <v>#REF!</v>
      </c>
      <c r="H196" t="s">
        <v>3</v>
      </c>
      <c r="K196" t="s">
        <v>3</v>
      </c>
      <c r="L196" s="58" t="str">
        <f>IF(OR(H_no_hash!$F196="---",H_no_hash!$F196="infeas",H_no_hash!$F196="inf"),"---",(H_no_hash!$F196/M196)-1)</f>
        <v>---</v>
      </c>
      <c r="M196" s="20" t="e">
        <f>Model_dem!#REF!</f>
        <v>#REF!</v>
      </c>
      <c r="N196" t="e">
        <f>Model_dem!#REF!</f>
        <v>#REF!</v>
      </c>
      <c r="O196" s="23"/>
      <c r="P196" t="str">
        <f>IF(H_no_hash!$Q319&lt;&gt;A319,"Aqui", " ")</f>
        <v xml:space="preserve"> </v>
      </c>
      <c r="AE196" t="s">
        <v>19</v>
      </c>
      <c r="AF196">
        <v>0</v>
      </c>
      <c r="AG196">
        <v>0</v>
      </c>
      <c r="AH196">
        <v>0.1</v>
      </c>
      <c r="AI196">
        <v>100</v>
      </c>
      <c r="AJ196">
        <v>17289</v>
      </c>
      <c r="AK196">
        <v>37.4666</v>
      </c>
      <c r="AL196">
        <v>2</v>
      </c>
      <c r="AM196">
        <v>749</v>
      </c>
      <c r="AN196">
        <v>1800</v>
      </c>
      <c r="AO196">
        <v>62700</v>
      </c>
    </row>
    <row r="197" spans="1:41" x14ac:dyDescent="0.3">
      <c r="A197" t="s">
        <v>514</v>
      </c>
      <c r="B197">
        <v>3</v>
      </c>
      <c r="C197">
        <v>0</v>
      </c>
      <c r="D197">
        <v>0.2</v>
      </c>
      <c r="E197" t="s">
        <v>2</v>
      </c>
      <c r="F197" t="s">
        <v>3</v>
      </c>
      <c r="G197" s="39" t="e">
        <f t="shared" si="62"/>
        <v>#REF!</v>
      </c>
      <c r="H197" t="s">
        <v>3</v>
      </c>
      <c r="K197" t="s">
        <v>3</v>
      </c>
      <c r="L197" s="57" t="str">
        <f>IF(OR(H_no_hash!$F197="---",H_no_hash!$F197="infeas",H_no_hash!$F197="inf"),"---",(H_no_hash!$F197/M197)-1)</f>
        <v>---</v>
      </c>
      <c r="M197" s="20" t="e">
        <f>Model_dem!#REF!</f>
        <v>#REF!</v>
      </c>
      <c r="N197" t="e">
        <f>Model_dem!#REF!</f>
        <v>#REF!</v>
      </c>
      <c r="O197" s="23"/>
      <c r="P197" t="str">
        <f>IF(H_no_hash!$Q320&lt;&gt;A320,"Aqui", " ")</f>
        <v xml:space="preserve"> </v>
      </c>
      <c r="AE197" t="s">
        <v>19</v>
      </c>
      <c r="AF197">
        <v>0</v>
      </c>
      <c r="AG197">
        <v>0</v>
      </c>
      <c r="AH197">
        <v>0.15</v>
      </c>
      <c r="AI197">
        <v>100</v>
      </c>
      <c r="AJ197">
        <v>17289</v>
      </c>
      <c r="AK197">
        <v>45.379100000000001</v>
      </c>
      <c r="AL197">
        <v>3</v>
      </c>
      <c r="AM197">
        <v>514</v>
      </c>
      <c r="AN197">
        <v>1800.05</v>
      </c>
      <c r="AO197">
        <v>48157</v>
      </c>
    </row>
    <row r="198" spans="1:41" x14ac:dyDescent="0.3">
      <c r="A198" t="s">
        <v>514</v>
      </c>
      <c r="B198">
        <v>3</v>
      </c>
      <c r="C198">
        <v>10</v>
      </c>
      <c r="D198">
        <v>0.05</v>
      </c>
      <c r="E198" t="s">
        <v>2</v>
      </c>
      <c r="F198" t="s">
        <v>3</v>
      </c>
      <c r="G198" s="39" t="e">
        <f t="shared" si="62"/>
        <v>#REF!</v>
      </c>
      <c r="H198" t="s">
        <v>3</v>
      </c>
      <c r="K198" t="s">
        <v>3</v>
      </c>
      <c r="L198" s="58" t="str">
        <f>IF(OR(H_no_hash!$F198="---",H_no_hash!$F198="infeas",H_no_hash!$F198="inf"),"---",(H_no_hash!$F198/M198)-1)</f>
        <v>---</v>
      </c>
      <c r="M198" s="20" t="e">
        <f>Model_dem!#REF!</f>
        <v>#REF!</v>
      </c>
      <c r="N198" t="e">
        <f>Model_dem!#REF!</f>
        <v>#REF!</v>
      </c>
      <c r="O198" s="23"/>
      <c r="P198" t="str">
        <f>IF(H_no_hash!$Q321&lt;&gt;A321,"Aqui", " ")</f>
        <v xml:space="preserve"> </v>
      </c>
      <c r="AE198" t="s">
        <v>19</v>
      </c>
      <c r="AF198">
        <v>0</v>
      </c>
      <c r="AG198">
        <v>0</v>
      </c>
      <c r="AH198">
        <v>0.2</v>
      </c>
      <c r="AI198">
        <v>100</v>
      </c>
      <c r="AJ198">
        <v>17289</v>
      </c>
      <c r="AK198">
        <v>42.486699999999999</v>
      </c>
      <c r="AL198">
        <v>8</v>
      </c>
      <c r="AM198">
        <v>416</v>
      </c>
      <c r="AN198">
        <v>1800.02</v>
      </c>
      <c r="AO198">
        <v>49019</v>
      </c>
    </row>
    <row r="199" spans="1:41" x14ac:dyDescent="0.3">
      <c r="A199" t="s">
        <v>514</v>
      </c>
      <c r="B199">
        <v>3</v>
      </c>
      <c r="C199">
        <v>10</v>
      </c>
      <c r="D199">
        <v>0.1</v>
      </c>
      <c r="E199" t="s">
        <v>2</v>
      </c>
      <c r="F199" t="s">
        <v>3</v>
      </c>
      <c r="G199" s="39" t="e">
        <f t="shared" si="62"/>
        <v>#REF!</v>
      </c>
      <c r="H199" t="s">
        <v>3</v>
      </c>
      <c r="K199" t="s">
        <v>3</v>
      </c>
      <c r="L199" s="57" t="str">
        <f>IF(OR(H_no_hash!$F199="---",H_no_hash!$F199="infeas",H_no_hash!$F199="inf"),"---",(H_no_hash!$F199/M199)-1)</f>
        <v>---</v>
      </c>
      <c r="M199" s="20" t="e">
        <f>Model_dem!#REF!</f>
        <v>#REF!</v>
      </c>
      <c r="N199" t="e">
        <f>Model_dem!#REF!</f>
        <v>#REF!</v>
      </c>
      <c r="O199" s="23"/>
      <c r="P199" t="str">
        <f>IF(H_no_hash!$Q322&lt;&gt;A322,"Aqui", " ")</f>
        <v xml:space="preserve"> </v>
      </c>
      <c r="AE199" t="s">
        <v>19</v>
      </c>
      <c r="AF199">
        <v>1</v>
      </c>
      <c r="AG199">
        <v>5</v>
      </c>
      <c r="AH199">
        <v>0.05</v>
      </c>
      <c r="AI199">
        <v>100</v>
      </c>
      <c r="AJ199">
        <v>17629.599999999999</v>
      </c>
      <c r="AK199">
        <v>135.69</v>
      </c>
      <c r="AL199">
        <v>3</v>
      </c>
      <c r="AM199">
        <v>80</v>
      </c>
      <c r="AN199">
        <v>1800.11</v>
      </c>
      <c r="AO199">
        <v>14458</v>
      </c>
    </row>
    <row r="200" spans="1:41" x14ac:dyDescent="0.3">
      <c r="A200" t="s">
        <v>514</v>
      </c>
      <c r="B200">
        <v>3</v>
      </c>
      <c r="C200">
        <v>10</v>
      </c>
      <c r="D200">
        <v>0.15</v>
      </c>
      <c r="E200" t="s">
        <v>2</v>
      </c>
      <c r="F200" t="s">
        <v>3</v>
      </c>
      <c r="G200" s="39" t="e">
        <f t="shared" si="62"/>
        <v>#REF!</v>
      </c>
      <c r="H200" t="s">
        <v>3</v>
      </c>
      <c r="K200" t="s">
        <v>3</v>
      </c>
      <c r="L200" s="58" t="str">
        <f>IF(OR(H_no_hash!$F200="---",H_no_hash!$F200="infeas",H_no_hash!$F200="inf"),"---",(H_no_hash!$F200/M200)-1)</f>
        <v>---</v>
      </c>
      <c r="M200" s="20" t="e">
        <f>Model_dem!#REF!</f>
        <v>#REF!</v>
      </c>
      <c r="N200" t="e">
        <f>Model_dem!#REF!</f>
        <v>#REF!</v>
      </c>
      <c r="O200" s="23"/>
      <c r="P200" t="str">
        <f>IF(H_no_hash!$Q323&lt;&gt;A323,"Aqui", " ")</f>
        <v xml:space="preserve"> </v>
      </c>
      <c r="AE200" t="s">
        <v>19</v>
      </c>
      <c r="AF200">
        <v>1</v>
      </c>
      <c r="AG200">
        <v>5</v>
      </c>
      <c r="AH200">
        <v>0.1</v>
      </c>
      <c r="AI200">
        <v>100</v>
      </c>
      <c r="AJ200">
        <v>17941.8</v>
      </c>
      <c r="AK200">
        <v>734.46900000000005</v>
      </c>
      <c r="AL200">
        <v>49</v>
      </c>
      <c r="AM200">
        <v>167</v>
      </c>
      <c r="AN200">
        <v>1800.02</v>
      </c>
      <c r="AO200">
        <v>14299</v>
      </c>
    </row>
    <row r="201" spans="1:41" x14ac:dyDescent="0.3">
      <c r="A201" t="s">
        <v>514</v>
      </c>
      <c r="B201">
        <v>3</v>
      </c>
      <c r="C201">
        <v>10</v>
      </c>
      <c r="D201">
        <v>0.2</v>
      </c>
      <c r="E201" t="s">
        <v>2</v>
      </c>
      <c r="F201" t="s">
        <v>3</v>
      </c>
      <c r="G201" s="39" t="e">
        <f t="shared" si="62"/>
        <v>#REF!</v>
      </c>
      <c r="H201" t="s">
        <v>3</v>
      </c>
      <c r="K201" t="s">
        <v>3</v>
      </c>
      <c r="L201" s="57" t="str">
        <f>IF(OR(H_no_hash!$F201="---",H_no_hash!$F201="infeas",H_no_hash!$F201="inf"),"---",(H_no_hash!$F201/M201)-1)</f>
        <v>---</v>
      </c>
      <c r="M201" s="20" t="e">
        <f>Model_dem!#REF!</f>
        <v>#REF!</v>
      </c>
      <c r="N201" t="e">
        <f>Model_dem!#REF!</f>
        <v>#REF!</v>
      </c>
      <c r="O201" s="23"/>
      <c r="P201" t="str">
        <f>IF(H_no_hash!$Q324&lt;&gt;A324,"Aqui", " ")</f>
        <v xml:space="preserve"> </v>
      </c>
      <c r="AE201" t="s">
        <v>19</v>
      </c>
      <c r="AF201">
        <v>1</v>
      </c>
      <c r="AG201">
        <v>10</v>
      </c>
      <c r="AH201">
        <v>0.05</v>
      </c>
      <c r="AI201">
        <v>100</v>
      </c>
      <c r="AJ201">
        <v>17629.599999999999</v>
      </c>
      <c r="AK201">
        <v>169.71899999999999</v>
      </c>
      <c r="AL201">
        <v>4</v>
      </c>
      <c r="AM201">
        <v>58</v>
      </c>
      <c r="AN201">
        <v>1800.16</v>
      </c>
      <c r="AO201">
        <v>11832</v>
      </c>
    </row>
    <row r="202" spans="1:41" x14ac:dyDescent="0.3">
      <c r="A202" t="s">
        <v>514</v>
      </c>
      <c r="B202">
        <v>3</v>
      </c>
      <c r="C202">
        <v>25</v>
      </c>
      <c r="D202">
        <v>0.05</v>
      </c>
      <c r="E202" t="s">
        <v>2</v>
      </c>
      <c r="F202" t="s">
        <v>3</v>
      </c>
      <c r="G202" s="39" t="e">
        <f t="shared" si="62"/>
        <v>#REF!</v>
      </c>
      <c r="H202" t="s">
        <v>3</v>
      </c>
      <c r="K202" t="s">
        <v>3</v>
      </c>
      <c r="L202" s="58" t="str">
        <f>IF(OR(H_no_hash!$F202="---",H_no_hash!$F202="infeas",H_no_hash!$F202="inf"),"---",(H_no_hash!$F202/M202)-1)</f>
        <v>---</v>
      </c>
      <c r="M202" s="20" t="e">
        <f>Model_dem!#REF!</f>
        <v>#REF!</v>
      </c>
      <c r="N202" t="e">
        <f>Model_dem!#REF!</f>
        <v>#REF!</v>
      </c>
      <c r="O202" s="23"/>
      <c r="P202" t="str">
        <f>IF(H_no_hash!$Q325&lt;&gt;A325,"Aqui", " ")</f>
        <v xml:space="preserve"> </v>
      </c>
      <c r="AE202" t="s">
        <v>19</v>
      </c>
      <c r="AF202">
        <v>1</v>
      </c>
      <c r="AG202">
        <v>10</v>
      </c>
      <c r="AH202">
        <v>0.1</v>
      </c>
      <c r="AI202">
        <v>100</v>
      </c>
      <c r="AJ202">
        <v>17941.8</v>
      </c>
      <c r="AK202">
        <v>564.51400000000001</v>
      </c>
      <c r="AL202">
        <v>38</v>
      </c>
      <c r="AM202">
        <v>149</v>
      </c>
      <c r="AN202">
        <v>1800.05</v>
      </c>
      <c r="AO202">
        <v>14938</v>
      </c>
    </row>
    <row r="203" spans="1:41" x14ac:dyDescent="0.3">
      <c r="A203" t="s">
        <v>514</v>
      </c>
      <c r="B203">
        <v>3</v>
      </c>
      <c r="C203">
        <v>25</v>
      </c>
      <c r="D203">
        <v>0.1</v>
      </c>
      <c r="E203" t="s">
        <v>2</v>
      </c>
      <c r="F203" t="s">
        <v>3</v>
      </c>
      <c r="G203" s="39" t="e">
        <f t="shared" si="62"/>
        <v>#REF!</v>
      </c>
      <c r="H203" t="s">
        <v>3</v>
      </c>
      <c r="K203" t="s">
        <v>3</v>
      </c>
      <c r="L203" s="57" t="str">
        <f>IF(OR(H_no_hash!$F203="---",H_no_hash!$F203="infeas",H_no_hash!$F203="inf"),"---",(H_no_hash!$F203/M203)-1)</f>
        <v>---</v>
      </c>
      <c r="M203" s="20" t="e">
        <f>Model_dem!#REF!</f>
        <v>#REF!</v>
      </c>
      <c r="N203" t="e">
        <f>Model_dem!#REF!</f>
        <v>#REF!</v>
      </c>
      <c r="O203" s="23"/>
      <c r="P203" t="str">
        <f>IF(H_no_hash!$Q326&lt;&gt;A326,"Aqui", " ")</f>
        <v xml:space="preserve"> </v>
      </c>
      <c r="AE203" t="s">
        <v>19</v>
      </c>
      <c r="AF203">
        <v>1</v>
      </c>
      <c r="AG203">
        <v>25</v>
      </c>
      <c r="AH203">
        <v>0.05</v>
      </c>
      <c r="AI203">
        <v>100</v>
      </c>
      <c r="AJ203">
        <v>17729.3</v>
      </c>
      <c r="AK203">
        <v>307.346</v>
      </c>
      <c r="AL203">
        <v>5</v>
      </c>
      <c r="AM203">
        <v>44</v>
      </c>
      <c r="AN203">
        <v>1800.57</v>
      </c>
      <c r="AO203">
        <v>8471</v>
      </c>
    </row>
    <row r="204" spans="1:41" x14ac:dyDescent="0.3">
      <c r="A204" t="s">
        <v>514</v>
      </c>
      <c r="B204">
        <v>3</v>
      </c>
      <c r="C204">
        <v>25</v>
      </c>
      <c r="D204">
        <v>0.15</v>
      </c>
      <c r="E204" t="s">
        <v>2</v>
      </c>
      <c r="F204" t="s">
        <v>3</v>
      </c>
      <c r="G204" s="39" t="e">
        <f t="shared" si="62"/>
        <v>#REF!</v>
      </c>
      <c r="H204" t="s">
        <v>3</v>
      </c>
      <c r="K204" t="s">
        <v>3</v>
      </c>
      <c r="L204" s="58" t="str">
        <f>IF(OR(H_no_hash!$F204="---",H_no_hash!$F204="infeas",H_no_hash!$F204="inf"),"---",(H_no_hash!$F204/M204)-1)</f>
        <v>---</v>
      </c>
      <c r="M204" s="20" t="e">
        <f>Model_dem!#REF!</f>
        <v>#REF!</v>
      </c>
      <c r="N204" t="e">
        <f>Model_dem!#REF!</f>
        <v>#REF!</v>
      </c>
      <c r="O204" s="23"/>
      <c r="P204" t="str">
        <f>IF(H_no_hash!$Q327&lt;&gt;A327,"Aqui", " ")</f>
        <v xml:space="preserve"> </v>
      </c>
      <c r="AE204" t="s">
        <v>19</v>
      </c>
      <c r="AF204">
        <v>1</v>
      </c>
      <c r="AG204">
        <v>25</v>
      </c>
      <c r="AH204">
        <v>0.1</v>
      </c>
      <c r="AI204">
        <v>100</v>
      </c>
      <c r="AJ204">
        <v>17969.8</v>
      </c>
      <c r="AK204">
        <v>1519.35</v>
      </c>
      <c r="AL204">
        <v>53</v>
      </c>
      <c r="AM204">
        <v>71</v>
      </c>
      <c r="AN204">
        <v>1800.14</v>
      </c>
      <c r="AO204">
        <v>8883</v>
      </c>
    </row>
    <row r="205" spans="1:41" x14ac:dyDescent="0.3">
      <c r="A205" t="s">
        <v>514</v>
      </c>
      <c r="B205">
        <v>3</v>
      </c>
      <c r="C205">
        <v>25</v>
      </c>
      <c r="D205">
        <v>0.2</v>
      </c>
      <c r="E205" t="s">
        <v>2</v>
      </c>
      <c r="F205" t="s">
        <v>3</v>
      </c>
      <c r="G205" s="39" t="e">
        <f t="shared" si="62"/>
        <v>#REF!</v>
      </c>
      <c r="H205" t="s">
        <v>3</v>
      </c>
      <c r="K205" t="s">
        <v>3</v>
      </c>
      <c r="L205" s="57" t="str">
        <f>IF(OR(H_no_hash!$F205="---",H_no_hash!$F205="infeas",H_no_hash!$F205="inf"),"---",(H_no_hash!$F205/M205)-1)</f>
        <v>---</v>
      </c>
      <c r="M205" s="20" t="e">
        <f>Model_dem!#REF!</f>
        <v>#REF!</v>
      </c>
      <c r="N205" t="e">
        <f>Model_dem!#REF!</f>
        <v>#REF!</v>
      </c>
      <c r="O205" s="23"/>
      <c r="P205" t="str">
        <f>IF(H_no_hash!$Q328&lt;&gt;A328,"Aqui", " ")</f>
        <v xml:space="preserve"> </v>
      </c>
      <c r="AE205" t="s">
        <v>19</v>
      </c>
      <c r="AF205">
        <v>1</v>
      </c>
      <c r="AG205">
        <v>50</v>
      </c>
      <c r="AH205">
        <v>0.05</v>
      </c>
      <c r="AI205">
        <v>100</v>
      </c>
      <c r="AJ205">
        <v>17729.3</v>
      </c>
      <c r="AK205">
        <v>256.416</v>
      </c>
      <c r="AL205">
        <v>6</v>
      </c>
      <c r="AM205">
        <v>39</v>
      </c>
      <c r="AN205">
        <v>1800.08</v>
      </c>
      <c r="AO205">
        <v>8254</v>
      </c>
    </row>
    <row r="206" spans="1:41" x14ac:dyDescent="0.3">
      <c r="A206" t="s">
        <v>514</v>
      </c>
      <c r="B206">
        <v>3</v>
      </c>
      <c r="C206">
        <v>50</v>
      </c>
      <c r="D206">
        <v>0.05</v>
      </c>
      <c r="E206" t="s">
        <v>2</v>
      </c>
      <c r="F206" t="s">
        <v>3</v>
      </c>
      <c r="G206" s="39" t="e">
        <f t="shared" si="62"/>
        <v>#REF!</v>
      </c>
      <c r="H206" t="s">
        <v>3</v>
      </c>
      <c r="K206" t="s">
        <v>3</v>
      </c>
      <c r="L206" s="58" t="str">
        <f>IF(OR(H_no_hash!$F206="---",H_no_hash!$F206="infeas",H_no_hash!$F206="inf"),"---",(H_no_hash!$F206/M206)-1)</f>
        <v>---</v>
      </c>
      <c r="M206" s="20" t="e">
        <f>Model_dem!#REF!</f>
        <v>#REF!</v>
      </c>
      <c r="N206" t="e">
        <f>Model_dem!#REF!</f>
        <v>#REF!</v>
      </c>
      <c r="O206" s="23"/>
      <c r="P206" t="str">
        <f>IF(H_no_hash!$Q329&lt;&gt;A329,"Aqui", " ")</f>
        <v xml:space="preserve"> </v>
      </c>
      <c r="AE206" t="s">
        <v>19</v>
      </c>
      <c r="AF206">
        <v>1</v>
      </c>
      <c r="AG206">
        <v>50</v>
      </c>
      <c r="AH206">
        <v>0.1</v>
      </c>
      <c r="AI206">
        <v>100</v>
      </c>
      <c r="AJ206">
        <v>18283</v>
      </c>
      <c r="AK206">
        <v>1282.54</v>
      </c>
      <c r="AL206">
        <v>25</v>
      </c>
      <c r="AM206">
        <v>46</v>
      </c>
      <c r="AN206">
        <v>1800.02</v>
      </c>
      <c r="AO206">
        <v>5529</v>
      </c>
    </row>
    <row r="207" spans="1:41" x14ac:dyDescent="0.3">
      <c r="A207" t="s">
        <v>514</v>
      </c>
      <c r="B207">
        <v>3</v>
      </c>
      <c r="C207">
        <v>50</v>
      </c>
      <c r="D207">
        <v>0.1</v>
      </c>
      <c r="E207" t="s">
        <v>2</v>
      </c>
      <c r="F207" t="s">
        <v>3</v>
      </c>
      <c r="G207" s="39" t="e">
        <f t="shared" si="62"/>
        <v>#REF!</v>
      </c>
      <c r="H207" t="s">
        <v>3</v>
      </c>
      <c r="K207" t="s">
        <v>3</v>
      </c>
      <c r="L207" s="57" t="str">
        <f>IF(OR(H_no_hash!$F207="---",H_no_hash!$F207="infeas",H_no_hash!$F207="inf"),"---",(H_no_hash!$F207/M207)-1)</f>
        <v>---</v>
      </c>
      <c r="M207" s="20" t="e">
        <f>Model_dem!#REF!</f>
        <v>#REF!</v>
      </c>
      <c r="N207" t="e">
        <f>Model_dem!#REF!</f>
        <v>#REF!</v>
      </c>
      <c r="O207" s="23"/>
      <c r="P207" t="str">
        <f>IF(H_no_hash!$Q330&lt;&gt;A330,"Aqui", " ")</f>
        <v xml:space="preserve"> </v>
      </c>
      <c r="AE207" t="s">
        <v>19</v>
      </c>
      <c r="AF207">
        <v>2</v>
      </c>
      <c r="AG207">
        <v>5</v>
      </c>
      <c r="AH207">
        <v>0.05</v>
      </c>
      <c r="AI207">
        <v>100</v>
      </c>
      <c r="AJ207">
        <v>17454.3</v>
      </c>
      <c r="AK207">
        <v>450.39400000000001</v>
      </c>
      <c r="AL207">
        <v>11</v>
      </c>
      <c r="AM207">
        <v>62</v>
      </c>
      <c r="AN207">
        <v>1800.03</v>
      </c>
      <c r="AO207">
        <v>12472</v>
      </c>
    </row>
    <row r="208" spans="1:41" x14ac:dyDescent="0.3">
      <c r="A208" t="s">
        <v>514</v>
      </c>
      <c r="B208">
        <v>3</v>
      </c>
      <c r="C208">
        <v>50</v>
      </c>
      <c r="D208">
        <v>0.15</v>
      </c>
      <c r="E208" t="s">
        <v>2</v>
      </c>
      <c r="F208" t="s">
        <v>3</v>
      </c>
      <c r="G208" s="39" t="e">
        <f t="shared" si="62"/>
        <v>#REF!</v>
      </c>
      <c r="H208" t="s">
        <v>3</v>
      </c>
      <c r="K208" t="s">
        <v>3</v>
      </c>
      <c r="L208" s="58" t="str">
        <f>IF(OR(H_no_hash!$F208="---",H_no_hash!$F208="infeas",H_no_hash!$F208="inf"),"---",(H_no_hash!$F208/M208)-1)</f>
        <v>---</v>
      </c>
      <c r="M208" s="20" t="e">
        <f>Model_dem!#REF!</f>
        <v>#REF!</v>
      </c>
      <c r="N208" t="e">
        <f>Model_dem!#REF!</f>
        <v>#REF!</v>
      </c>
      <c r="O208" s="23"/>
      <c r="P208" t="str">
        <f>IF(H_no_hash!$Q331&lt;&gt;A331,"Aqui", " ")</f>
        <v xml:space="preserve"> </v>
      </c>
      <c r="AE208" t="s">
        <v>19</v>
      </c>
      <c r="AF208">
        <v>2</v>
      </c>
      <c r="AG208">
        <v>5</v>
      </c>
      <c r="AH208">
        <v>0.1</v>
      </c>
      <c r="AI208">
        <v>100</v>
      </c>
      <c r="AJ208">
        <v>17505.2</v>
      </c>
      <c r="AK208">
        <v>209.92599999999999</v>
      </c>
      <c r="AL208">
        <v>8</v>
      </c>
      <c r="AM208">
        <v>119</v>
      </c>
      <c r="AN208">
        <v>1800.34</v>
      </c>
      <c r="AO208">
        <v>13843</v>
      </c>
    </row>
    <row r="209" spans="1:41" x14ac:dyDescent="0.3">
      <c r="A209" t="s">
        <v>514</v>
      </c>
      <c r="B209">
        <v>3</v>
      </c>
      <c r="C209">
        <v>50</v>
      </c>
      <c r="D209">
        <v>0.2</v>
      </c>
      <c r="E209" t="s">
        <v>2</v>
      </c>
      <c r="F209" t="s">
        <v>3</v>
      </c>
      <c r="G209" s="39" t="e">
        <f t="shared" si="62"/>
        <v>#REF!</v>
      </c>
      <c r="H209" t="s">
        <v>3</v>
      </c>
      <c r="K209" t="s">
        <v>3</v>
      </c>
      <c r="L209" s="57" t="str">
        <f>IF(OR(H_no_hash!$F209="---",H_no_hash!$F209="infeas",H_no_hash!$F209="inf"),"---",(H_no_hash!$F209/M209)-1)</f>
        <v>---</v>
      </c>
      <c r="M209" s="20" t="e">
        <f>Model_dem!#REF!</f>
        <v>#REF!</v>
      </c>
      <c r="N209" t="e">
        <f>Model_dem!#REF!</f>
        <v>#REF!</v>
      </c>
      <c r="O209" s="23"/>
      <c r="P209" t="str">
        <f>IF(H_no_hash!$Q332&lt;&gt;A332,"Aqui", " ")</f>
        <v xml:space="preserve"> </v>
      </c>
      <c r="AE209" t="s">
        <v>19</v>
      </c>
      <c r="AF209">
        <v>2</v>
      </c>
      <c r="AG209">
        <v>5</v>
      </c>
      <c r="AH209">
        <v>0.15</v>
      </c>
      <c r="AI209">
        <v>100</v>
      </c>
      <c r="AJ209">
        <v>17512.900000000001</v>
      </c>
      <c r="AK209">
        <v>90.761399999999995</v>
      </c>
      <c r="AL209">
        <v>0</v>
      </c>
      <c r="AM209">
        <v>83</v>
      </c>
      <c r="AN209">
        <v>1800.1</v>
      </c>
      <c r="AO209">
        <v>13350</v>
      </c>
    </row>
    <row r="210" spans="1:41" x14ac:dyDescent="0.3">
      <c r="A210" t="s">
        <v>529</v>
      </c>
      <c r="B210">
        <v>0</v>
      </c>
      <c r="C210">
        <v>0</v>
      </c>
      <c r="D210">
        <v>0.05</v>
      </c>
      <c r="E210" t="s">
        <v>2</v>
      </c>
      <c r="F210" t="s">
        <v>3</v>
      </c>
      <c r="G210" s="39" t="e">
        <f t="shared" si="62"/>
        <v>#REF!</v>
      </c>
      <c r="H210" t="s">
        <v>3</v>
      </c>
      <c r="K210" t="s">
        <v>3</v>
      </c>
      <c r="L210" s="58" t="str">
        <f>IF(OR(H_no_hash!$F210="---",H_no_hash!$F210="infeas",H_no_hash!$F210="inf"),"---",(H_no_hash!$F210/M210)-1)</f>
        <v>---</v>
      </c>
      <c r="M210" s="20" t="e">
        <f>Model_dem!#REF!</f>
        <v>#REF!</v>
      </c>
      <c r="N210" t="e">
        <f>Model_dem!#REF!</f>
        <v>#REF!</v>
      </c>
      <c r="O210" s="23"/>
      <c r="P210" t="str">
        <f>IF(H_no_hash!$Q333&lt;&gt;A333,"Aqui", " ")</f>
        <v xml:space="preserve"> </v>
      </c>
      <c r="AE210" t="s">
        <v>19</v>
      </c>
      <c r="AF210">
        <v>2</v>
      </c>
      <c r="AG210">
        <v>5</v>
      </c>
      <c r="AH210">
        <v>0.2</v>
      </c>
      <c r="AI210">
        <v>100</v>
      </c>
      <c r="AJ210">
        <v>17722.5</v>
      </c>
      <c r="AK210">
        <v>917.07799999999997</v>
      </c>
      <c r="AL210">
        <v>20</v>
      </c>
      <c r="AM210">
        <v>47</v>
      </c>
      <c r="AN210">
        <v>1800.23</v>
      </c>
      <c r="AO210">
        <v>8553</v>
      </c>
    </row>
    <row r="211" spans="1:41" x14ac:dyDescent="0.3">
      <c r="A211" t="s">
        <v>529</v>
      </c>
      <c r="B211">
        <v>0</v>
      </c>
      <c r="C211">
        <v>0</v>
      </c>
      <c r="D211">
        <v>0.1</v>
      </c>
      <c r="E211" t="s">
        <v>2</v>
      </c>
      <c r="F211" t="s">
        <v>3</v>
      </c>
      <c r="G211" s="39" t="e">
        <f t="shared" si="62"/>
        <v>#REF!</v>
      </c>
      <c r="H211" t="s">
        <v>3</v>
      </c>
      <c r="K211" t="s">
        <v>3</v>
      </c>
      <c r="L211" s="57" t="str">
        <f>IF(OR(H_no_hash!$F211="---",H_no_hash!$F211="infeas",H_no_hash!$F211="inf"),"---",(H_no_hash!$F211/M211)-1)</f>
        <v>---</v>
      </c>
      <c r="M211" s="20" t="e">
        <f>Model_dem!#REF!</f>
        <v>#REF!</v>
      </c>
      <c r="N211" t="e">
        <f>Model_dem!#REF!</f>
        <v>#REF!</v>
      </c>
      <c r="O211" s="23"/>
      <c r="P211" t="str">
        <f>IF(H_no_hash!$Q334&lt;&gt;A334,"Aqui", " ")</f>
        <v xml:space="preserve"> </v>
      </c>
      <c r="AE211" t="s">
        <v>19</v>
      </c>
      <c r="AF211">
        <v>2</v>
      </c>
      <c r="AG211">
        <v>10</v>
      </c>
      <c r="AH211">
        <v>0.05</v>
      </c>
      <c r="AI211">
        <v>100</v>
      </c>
      <c r="AJ211">
        <v>17505.2</v>
      </c>
      <c r="AK211">
        <v>127.545</v>
      </c>
      <c r="AL211">
        <v>0</v>
      </c>
      <c r="AM211">
        <v>71</v>
      </c>
      <c r="AN211">
        <v>1800.11</v>
      </c>
      <c r="AO211">
        <v>11539</v>
      </c>
    </row>
    <row r="212" spans="1:41" x14ac:dyDescent="0.3">
      <c r="A212" t="s">
        <v>529</v>
      </c>
      <c r="B212">
        <v>0</v>
      </c>
      <c r="C212">
        <v>0</v>
      </c>
      <c r="D212">
        <v>0.15</v>
      </c>
      <c r="E212" t="s">
        <v>2</v>
      </c>
      <c r="F212" t="s">
        <v>3</v>
      </c>
      <c r="G212" s="39" t="e">
        <f t="shared" si="62"/>
        <v>#REF!</v>
      </c>
      <c r="H212" t="s">
        <v>3</v>
      </c>
      <c r="K212" t="s">
        <v>3</v>
      </c>
      <c r="L212" s="58" t="str">
        <f>IF(OR(H_no_hash!$F212="---",H_no_hash!$F212="infeas",H_no_hash!$F212="inf"),"---",(H_no_hash!$F212/M212)-1)</f>
        <v>---</v>
      </c>
      <c r="M212" s="20" t="e">
        <f>Model_dem!#REF!</f>
        <v>#REF!</v>
      </c>
      <c r="N212" t="e">
        <f>Model_dem!#REF!</f>
        <v>#REF!</v>
      </c>
      <c r="O212" s="23"/>
      <c r="P212" t="str">
        <f>IF(H_no_hash!$Q335&lt;&gt;A335,"Aqui", " ")</f>
        <v xml:space="preserve"> </v>
      </c>
      <c r="AE212" t="s">
        <v>19</v>
      </c>
      <c r="AF212">
        <v>2</v>
      </c>
      <c r="AG212">
        <v>10</v>
      </c>
      <c r="AH212">
        <v>0.1</v>
      </c>
      <c r="AI212">
        <v>100</v>
      </c>
      <c r="AJ212">
        <v>17598.2</v>
      </c>
      <c r="AK212">
        <v>888.73199999999997</v>
      </c>
      <c r="AL212">
        <v>16</v>
      </c>
      <c r="AM212">
        <v>43</v>
      </c>
      <c r="AN212">
        <v>1800.01</v>
      </c>
      <c r="AO212">
        <v>8291</v>
      </c>
    </row>
    <row r="213" spans="1:41" x14ac:dyDescent="0.3">
      <c r="A213" t="s">
        <v>529</v>
      </c>
      <c r="B213">
        <v>0</v>
      </c>
      <c r="C213">
        <v>0</v>
      </c>
      <c r="D213">
        <v>0.2</v>
      </c>
      <c r="E213" t="s">
        <v>2</v>
      </c>
      <c r="F213" t="s">
        <v>3</v>
      </c>
      <c r="G213" s="39" t="e">
        <f t="shared" si="62"/>
        <v>#REF!</v>
      </c>
      <c r="H213" t="s">
        <v>3</v>
      </c>
      <c r="K213" t="s">
        <v>3</v>
      </c>
      <c r="L213" s="57" t="str">
        <f>IF(OR(H_no_hash!$F213="---",H_no_hash!$F213="infeas",H_no_hash!$F213="inf"),"---",(H_no_hash!$F213/M213)-1)</f>
        <v>---</v>
      </c>
      <c r="M213" s="20" t="e">
        <f>Model_dem!#REF!</f>
        <v>#REF!</v>
      </c>
      <c r="N213" t="e">
        <f>Model_dem!#REF!</f>
        <v>#REF!</v>
      </c>
      <c r="O213" s="23"/>
      <c r="P213" t="str">
        <f>IF(H_no_hash!$Q336&lt;&gt;A336,"Aqui", " ")</f>
        <v xml:space="preserve"> </v>
      </c>
      <c r="AE213" t="s">
        <v>19</v>
      </c>
      <c r="AF213">
        <v>2</v>
      </c>
      <c r="AG213">
        <v>10</v>
      </c>
      <c r="AH213">
        <v>0.15</v>
      </c>
      <c r="AI213">
        <v>100</v>
      </c>
      <c r="AJ213">
        <v>17930</v>
      </c>
      <c r="AK213">
        <v>592.40700000000004</v>
      </c>
      <c r="AL213">
        <v>6</v>
      </c>
      <c r="AM213">
        <v>44</v>
      </c>
      <c r="AN213">
        <v>1800</v>
      </c>
      <c r="AO213">
        <v>6466</v>
      </c>
    </row>
    <row r="214" spans="1:41" x14ac:dyDescent="0.3">
      <c r="A214" t="s">
        <v>529</v>
      </c>
      <c r="B214">
        <v>1</v>
      </c>
      <c r="C214">
        <v>5</v>
      </c>
      <c r="D214">
        <v>0.05</v>
      </c>
      <c r="E214" t="s">
        <v>2</v>
      </c>
      <c r="F214" t="s">
        <v>3</v>
      </c>
      <c r="G214" s="39" t="e">
        <f t="shared" si="62"/>
        <v>#REF!</v>
      </c>
      <c r="H214" t="s">
        <v>3</v>
      </c>
      <c r="K214" t="s">
        <v>3</v>
      </c>
      <c r="L214" s="58" t="str">
        <f>IF(OR(H_no_hash!$F214="---",H_no_hash!$F214="infeas",H_no_hash!$F214="inf"),"---",(H_no_hash!$F214/M214)-1)</f>
        <v>---</v>
      </c>
      <c r="M214" s="20" t="e">
        <f>Model_dem!#REF!</f>
        <v>#REF!</v>
      </c>
      <c r="N214" t="e">
        <f>Model_dem!#REF!</f>
        <v>#REF!</v>
      </c>
      <c r="O214" s="23"/>
      <c r="P214" t="str">
        <f>IF(H_no_hash!$Q337&lt;&gt;A337,"Aqui", " ")</f>
        <v xml:space="preserve"> </v>
      </c>
      <c r="AE214" t="s">
        <v>19</v>
      </c>
      <c r="AF214">
        <v>2</v>
      </c>
      <c r="AG214">
        <v>10</v>
      </c>
      <c r="AH214">
        <v>0.2</v>
      </c>
      <c r="AI214">
        <v>100</v>
      </c>
      <c r="AJ214">
        <v>18249.099999999999</v>
      </c>
      <c r="AK214">
        <v>818.28800000000001</v>
      </c>
      <c r="AL214">
        <v>6</v>
      </c>
      <c r="AM214">
        <v>37</v>
      </c>
      <c r="AN214">
        <v>1800.02</v>
      </c>
      <c r="AO214">
        <v>4819</v>
      </c>
    </row>
    <row r="215" spans="1:41" x14ac:dyDescent="0.3">
      <c r="A215" t="s">
        <v>529</v>
      </c>
      <c r="B215">
        <v>1</v>
      </c>
      <c r="C215">
        <v>5</v>
      </c>
      <c r="D215">
        <v>0.1</v>
      </c>
      <c r="E215" t="s">
        <v>2</v>
      </c>
      <c r="F215" t="s">
        <v>3</v>
      </c>
      <c r="G215" s="39" t="e">
        <f t="shared" si="62"/>
        <v>#REF!</v>
      </c>
      <c r="H215" t="s">
        <v>3</v>
      </c>
      <c r="K215" t="s">
        <v>3</v>
      </c>
      <c r="L215" s="57" t="str">
        <f>IF(OR(H_no_hash!$F215="---",H_no_hash!$F215="infeas",H_no_hash!$F215="inf"),"---",(H_no_hash!$F215/M215)-1)</f>
        <v>---</v>
      </c>
      <c r="M215" s="20" t="e">
        <f>Model_dem!#REF!</f>
        <v>#REF!</v>
      </c>
      <c r="N215" t="e">
        <f>Model_dem!#REF!</f>
        <v>#REF!</v>
      </c>
      <c r="O215" s="23"/>
      <c r="P215" t="str">
        <f>IF(H_no_hash!$Q338&lt;&gt;A338,"Aqui", " ")</f>
        <v xml:space="preserve"> </v>
      </c>
      <c r="AE215" t="s">
        <v>19</v>
      </c>
      <c r="AF215">
        <v>2</v>
      </c>
      <c r="AG215">
        <v>25</v>
      </c>
      <c r="AH215">
        <v>0.05</v>
      </c>
      <c r="AI215">
        <v>100</v>
      </c>
      <c r="AJ215">
        <v>17722.5</v>
      </c>
      <c r="AK215">
        <v>170.10599999999999</v>
      </c>
      <c r="AL215">
        <v>0</v>
      </c>
      <c r="AM215">
        <v>30</v>
      </c>
      <c r="AN215">
        <v>1800.24</v>
      </c>
      <c r="AO215">
        <v>7039</v>
      </c>
    </row>
    <row r="216" spans="1:41" x14ac:dyDescent="0.3">
      <c r="A216" t="s">
        <v>529</v>
      </c>
      <c r="B216">
        <v>1</v>
      </c>
      <c r="C216">
        <v>5</v>
      </c>
      <c r="D216">
        <v>0.15</v>
      </c>
      <c r="E216" t="s">
        <v>2</v>
      </c>
      <c r="F216" t="s">
        <v>3</v>
      </c>
      <c r="G216" s="39" t="e">
        <f t="shared" si="62"/>
        <v>#REF!</v>
      </c>
      <c r="H216" t="s">
        <v>3</v>
      </c>
      <c r="K216" t="s">
        <v>3</v>
      </c>
      <c r="L216" s="58" t="str">
        <f>IF(OR(H_no_hash!$F216="---",H_no_hash!$F216="infeas",H_no_hash!$F216="inf"),"---",(H_no_hash!$F216/M216)-1)</f>
        <v>---</v>
      </c>
      <c r="M216" s="20" t="e">
        <f>Model_dem!#REF!</f>
        <v>#REF!</v>
      </c>
      <c r="N216" t="e">
        <f>Model_dem!#REF!</f>
        <v>#REF!</v>
      </c>
      <c r="O216" s="23"/>
      <c r="P216" t="str">
        <f>IF(H_no_hash!$Q339&lt;&gt;A339,"Aqui", " ")</f>
        <v xml:space="preserve"> </v>
      </c>
      <c r="AE216" t="s">
        <v>19</v>
      </c>
      <c r="AF216">
        <v>2</v>
      </c>
      <c r="AG216">
        <v>25</v>
      </c>
      <c r="AH216">
        <v>0.1</v>
      </c>
      <c r="AI216">
        <v>100</v>
      </c>
      <c r="AJ216">
        <v>18716.5</v>
      </c>
      <c r="AK216">
        <v>535.71699999999998</v>
      </c>
      <c r="AL216">
        <v>1</v>
      </c>
      <c r="AM216">
        <v>28</v>
      </c>
      <c r="AN216">
        <v>1800.41</v>
      </c>
      <c r="AO216">
        <v>2617</v>
      </c>
    </row>
    <row r="217" spans="1:41" x14ac:dyDescent="0.3">
      <c r="A217" t="s">
        <v>529</v>
      </c>
      <c r="B217">
        <v>1</v>
      </c>
      <c r="C217">
        <v>5</v>
      </c>
      <c r="D217">
        <v>0.2</v>
      </c>
      <c r="E217" t="s">
        <v>2</v>
      </c>
      <c r="F217" t="s">
        <v>3</v>
      </c>
      <c r="G217" s="39" t="e">
        <f t="shared" si="62"/>
        <v>#REF!</v>
      </c>
      <c r="H217" t="s">
        <v>3</v>
      </c>
      <c r="K217" t="s">
        <v>3</v>
      </c>
      <c r="L217" s="57" t="str">
        <f>IF(OR(H_no_hash!$F217="---",H_no_hash!$F217="infeas",H_no_hash!$F217="inf"),"---",(H_no_hash!$F217/M217)-1)</f>
        <v>---</v>
      </c>
      <c r="M217" s="20" t="e">
        <f>Model_dem!#REF!</f>
        <v>#REF!</v>
      </c>
      <c r="N217" t="e">
        <f>Model_dem!#REF!</f>
        <v>#REF!</v>
      </c>
      <c r="O217" s="23"/>
      <c r="P217" t="str">
        <f>IF(H_no_hash!$Q340&lt;&gt;A340,"Aqui", " ")</f>
        <v xml:space="preserve"> </v>
      </c>
      <c r="AE217" t="s">
        <v>19</v>
      </c>
      <c r="AF217">
        <v>2</v>
      </c>
      <c r="AG217">
        <v>50</v>
      </c>
      <c r="AH217">
        <v>0.05</v>
      </c>
      <c r="AI217">
        <v>100</v>
      </c>
      <c r="AJ217">
        <v>17729.3</v>
      </c>
      <c r="AK217">
        <v>1255.75</v>
      </c>
      <c r="AL217">
        <v>25</v>
      </c>
      <c r="AM217">
        <v>44</v>
      </c>
      <c r="AN217">
        <v>1800.46</v>
      </c>
      <c r="AO217">
        <v>8366</v>
      </c>
    </row>
    <row r="218" spans="1:41" x14ac:dyDescent="0.3">
      <c r="A218" t="s">
        <v>529</v>
      </c>
      <c r="B218">
        <v>1</v>
      </c>
      <c r="C218">
        <v>10</v>
      </c>
      <c r="D218">
        <v>0.05</v>
      </c>
      <c r="E218" t="s">
        <v>2</v>
      </c>
      <c r="F218" t="s">
        <v>3</v>
      </c>
      <c r="G218" s="39" t="e">
        <f t="shared" si="62"/>
        <v>#REF!</v>
      </c>
      <c r="H218" t="s">
        <v>3</v>
      </c>
      <c r="K218" t="s">
        <v>3</v>
      </c>
      <c r="L218" s="58" t="str">
        <f>IF(OR(H_no_hash!$F218="---",H_no_hash!$F218="infeas",H_no_hash!$F218="inf"),"---",(H_no_hash!$F218/M218)-1)</f>
        <v>---</v>
      </c>
      <c r="M218" s="20" t="e">
        <f>Model_dem!#REF!</f>
        <v>#REF!</v>
      </c>
      <c r="N218" t="e">
        <f>Model_dem!#REF!</f>
        <v>#REF!</v>
      </c>
      <c r="O218" s="23"/>
      <c r="P218" t="str">
        <f>IF(H_no_hash!$Q341&lt;&gt;A341,"Aqui", " ")</f>
        <v xml:space="preserve"> </v>
      </c>
      <c r="AE218" t="s">
        <v>19</v>
      </c>
      <c r="AF218">
        <v>2</v>
      </c>
      <c r="AG218">
        <v>50</v>
      </c>
      <c r="AH218">
        <v>0.1</v>
      </c>
      <c r="AI218">
        <v>100</v>
      </c>
      <c r="AJ218">
        <v>18411.400000000001</v>
      </c>
      <c r="AK218">
        <v>579.154</v>
      </c>
      <c r="AL218">
        <v>10</v>
      </c>
      <c r="AM218">
        <v>49</v>
      </c>
      <c r="AN218">
        <v>1800.12</v>
      </c>
      <c r="AO218">
        <v>5260</v>
      </c>
    </row>
    <row r="219" spans="1:41" x14ac:dyDescent="0.3">
      <c r="A219" t="s">
        <v>529</v>
      </c>
      <c r="B219">
        <v>1</v>
      </c>
      <c r="C219">
        <v>10</v>
      </c>
      <c r="D219">
        <v>0.1</v>
      </c>
      <c r="E219" t="s">
        <v>2</v>
      </c>
      <c r="F219" t="s">
        <v>3</v>
      </c>
      <c r="G219" s="39" t="e">
        <f t="shared" si="62"/>
        <v>#REF!</v>
      </c>
      <c r="H219" t="s">
        <v>3</v>
      </c>
      <c r="K219" t="s">
        <v>3</v>
      </c>
      <c r="L219" s="57" t="str">
        <f>IF(OR(H_no_hash!$F219="---",H_no_hash!$F219="infeas",H_no_hash!$F219="inf"),"---",(H_no_hash!$F219/M219)-1)</f>
        <v>---</v>
      </c>
      <c r="M219" s="20" t="e">
        <f>Model_dem!#REF!</f>
        <v>#REF!</v>
      </c>
      <c r="N219" t="e">
        <f>Model_dem!#REF!</f>
        <v>#REF!</v>
      </c>
      <c r="O219" s="23"/>
      <c r="P219" t="str">
        <f>IF(H_no_hash!$Q342&lt;&gt;A342,"Aqui", " ")</f>
        <v xml:space="preserve"> </v>
      </c>
      <c r="AE219" t="s">
        <v>19</v>
      </c>
      <c r="AF219">
        <v>3</v>
      </c>
      <c r="AG219">
        <v>0</v>
      </c>
      <c r="AH219">
        <v>0.05</v>
      </c>
      <c r="AI219">
        <v>100</v>
      </c>
      <c r="AJ219">
        <v>18405.3</v>
      </c>
      <c r="AK219">
        <v>578.43499999999995</v>
      </c>
      <c r="AL219">
        <v>31</v>
      </c>
      <c r="AM219">
        <v>100</v>
      </c>
      <c r="AN219">
        <v>1800.01</v>
      </c>
      <c r="AO219">
        <v>13064</v>
      </c>
    </row>
    <row r="220" spans="1:41" x14ac:dyDescent="0.3">
      <c r="A220" t="s">
        <v>529</v>
      </c>
      <c r="B220">
        <v>1</v>
      </c>
      <c r="C220">
        <v>10</v>
      </c>
      <c r="D220">
        <v>0.15</v>
      </c>
      <c r="E220" t="s">
        <v>2</v>
      </c>
      <c r="F220" t="s">
        <v>3</v>
      </c>
      <c r="G220" s="39" t="e">
        <f t="shared" si="62"/>
        <v>#REF!</v>
      </c>
      <c r="H220" t="s">
        <v>3</v>
      </c>
      <c r="K220" t="s">
        <v>3</v>
      </c>
      <c r="L220" s="58" t="str">
        <f>IF(OR(H_no_hash!$F220="---",H_no_hash!$F220="infeas",H_no_hash!$F220="inf"),"---",(H_no_hash!$F220/M220)-1)</f>
        <v>---</v>
      </c>
      <c r="M220" s="20" t="e">
        <f>Model_dem!#REF!</f>
        <v>#REF!</v>
      </c>
      <c r="N220" t="e">
        <f>Model_dem!#REF!</f>
        <v>#REF!</v>
      </c>
      <c r="O220" s="23"/>
      <c r="P220" t="str">
        <f>IF(H_no_hash!$Q343&lt;&gt;A343,"Aqui", " ")</f>
        <v xml:space="preserve"> </v>
      </c>
      <c r="AE220" t="s">
        <v>19</v>
      </c>
      <c r="AF220">
        <v>3</v>
      </c>
      <c r="AG220">
        <v>10</v>
      </c>
      <c r="AH220">
        <v>0.05</v>
      </c>
      <c r="AI220">
        <v>100</v>
      </c>
      <c r="AJ220">
        <v>18416.900000000001</v>
      </c>
      <c r="AK220">
        <v>1180.2</v>
      </c>
      <c r="AL220">
        <v>81</v>
      </c>
      <c r="AM220">
        <v>137</v>
      </c>
      <c r="AN220">
        <v>1800.38</v>
      </c>
      <c r="AO220">
        <v>14313</v>
      </c>
    </row>
    <row r="221" spans="1:41" x14ac:dyDescent="0.3">
      <c r="A221" t="s">
        <v>529</v>
      </c>
      <c r="B221">
        <v>1</v>
      </c>
      <c r="C221">
        <v>10</v>
      </c>
      <c r="D221">
        <v>0.2</v>
      </c>
      <c r="E221" t="s">
        <v>2</v>
      </c>
      <c r="F221" t="s">
        <v>3</v>
      </c>
      <c r="G221" s="39" t="e">
        <f t="shared" si="62"/>
        <v>#REF!</v>
      </c>
      <c r="H221" t="s">
        <v>3</v>
      </c>
      <c r="K221" t="s">
        <v>3</v>
      </c>
      <c r="L221" s="57" t="str">
        <f>IF(OR(H_no_hash!$F221="---",H_no_hash!$F221="infeas",H_no_hash!$F221="inf"),"---",(H_no_hash!$F221/M221)-1)</f>
        <v>---</v>
      </c>
      <c r="M221" s="20" t="e">
        <f>Model_dem!#REF!</f>
        <v>#REF!</v>
      </c>
      <c r="N221" t="e">
        <f>Model_dem!#REF!</f>
        <v>#REF!</v>
      </c>
      <c r="O221" s="23"/>
      <c r="P221" t="str">
        <f>IF(H_no_hash!$Q344&lt;&gt;A344,"Aqui", " ")</f>
        <v xml:space="preserve"> </v>
      </c>
      <c r="AE221" t="s">
        <v>19</v>
      </c>
      <c r="AF221">
        <v>3</v>
      </c>
      <c r="AG221">
        <v>25</v>
      </c>
      <c r="AH221">
        <v>0.05</v>
      </c>
      <c r="AI221">
        <v>100</v>
      </c>
      <c r="AJ221">
        <v>18401</v>
      </c>
      <c r="AK221">
        <v>1492.72</v>
      </c>
      <c r="AL221">
        <v>72</v>
      </c>
      <c r="AM221">
        <v>96</v>
      </c>
      <c r="AN221">
        <v>1800.02</v>
      </c>
      <c r="AO221">
        <v>12603</v>
      </c>
    </row>
    <row r="222" spans="1:41" x14ac:dyDescent="0.3">
      <c r="A222" t="s">
        <v>529</v>
      </c>
      <c r="B222">
        <v>1</v>
      </c>
      <c r="C222">
        <v>25</v>
      </c>
      <c r="D222">
        <v>0.05</v>
      </c>
      <c r="E222" t="s">
        <v>2</v>
      </c>
      <c r="F222" t="s">
        <v>3</v>
      </c>
      <c r="G222" s="39" t="e">
        <f t="shared" si="62"/>
        <v>#REF!</v>
      </c>
      <c r="H222" t="s">
        <v>3</v>
      </c>
      <c r="K222" t="s">
        <v>3</v>
      </c>
      <c r="L222" s="58" t="str">
        <f>IF(OR(H_no_hash!$F222="---",H_no_hash!$F222="infeas",H_no_hash!$F222="inf"),"---",(H_no_hash!$F222/M222)-1)</f>
        <v>---</v>
      </c>
      <c r="M222" s="20" t="e">
        <f>Model_dem!#REF!</f>
        <v>#REF!</v>
      </c>
      <c r="N222" t="e">
        <f>Model_dem!#REF!</f>
        <v>#REF!</v>
      </c>
      <c r="O222" s="23"/>
      <c r="P222" t="str">
        <f>IF(H_no_hash!$Q345&lt;&gt;A345,"Aqui", " ")</f>
        <v xml:space="preserve"> </v>
      </c>
      <c r="AE222" t="s">
        <v>19</v>
      </c>
      <c r="AF222">
        <v>3</v>
      </c>
      <c r="AG222">
        <v>50</v>
      </c>
      <c r="AH222">
        <v>0.05</v>
      </c>
      <c r="AI222">
        <v>100</v>
      </c>
      <c r="AJ222">
        <v>18418.7</v>
      </c>
      <c r="AK222">
        <v>152.471</v>
      </c>
      <c r="AL222">
        <v>6</v>
      </c>
      <c r="AM222">
        <v>135</v>
      </c>
      <c r="AN222">
        <v>1800.11</v>
      </c>
      <c r="AO222">
        <v>13740</v>
      </c>
    </row>
    <row r="223" spans="1:41" x14ac:dyDescent="0.3">
      <c r="A223" t="s">
        <v>529</v>
      </c>
      <c r="B223">
        <v>1</v>
      </c>
      <c r="C223">
        <v>25</v>
      </c>
      <c r="D223">
        <v>0.1</v>
      </c>
      <c r="E223" t="s">
        <v>2</v>
      </c>
      <c r="F223" t="s">
        <v>3</v>
      </c>
      <c r="G223" s="39" t="e">
        <f t="shared" si="62"/>
        <v>#REF!</v>
      </c>
      <c r="H223" t="s">
        <v>3</v>
      </c>
      <c r="K223" t="s">
        <v>3</v>
      </c>
      <c r="L223" s="57" t="str">
        <f>IF(OR(H_no_hash!$F223="---",H_no_hash!$F223="infeas",H_no_hash!$F223="inf"),"---",(H_no_hash!$F223/M223)-1)</f>
        <v>---</v>
      </c>
      <c r="M223" s="20" t="e">
        <f>Model_dem!#REF!</f>
        <v>#REF!</v>
      </c>
      <c r="N223" t="e">
        <f>Model_dem!#REF!</f>
        <v>#REF!</v>
      </c>
      <c r="O223" s="23"/>
      <c r="P223" t="str">
        <f>IF(H_no_hash!$Q346&lt;&gt;A346,"Aqui", " ")</f>
        <v xml:space="preserve"> </v>
      </c>
      <c r="AE223" t="s">
        <v>517</v>
      </c>
      <c r="AF223">
        <v>0</v>
      </c>
      <c r="AG223">
        <v>0</v>
      </c>
      <c r="AH223">
        <v>0.05</v>
      </c>
      <c r="AI223">
        <v>3038</v>
      </c>
      <c r="AJ223" t="s">
        <v>46</v>
      </c>
      <c r="AK223">
        <v>68.0291</v>
      </c>
      <c r="AL223">
        <v>0</v>
      </c>
      <c r="AM223">
        <v>1</v>
      </c>
      <c r="AN223">
        <v>1851.92</v>
      </c>
      <c r="AO223">
        <v>29</v>
      </c>
    </row>
    <row r="224" spans="1:41" x14ac:dyDescent="0.3">
      <c r="A224" t="s">
        <v>529</v>
      </c>
      <c r="B224">
        <v>1</v>
      </c>
      <c r="C224">
        <v>25</v>
      </c>
      <c r="D224">
        <v>0.15</v>
      </c>
      <c r="E224" t="s">
        <v>2</v>
      </c>
      <c r="F224" t="s">
        <v>3</v>
      </c>
      <c r="G224" s="39" t="e">
        <f t="shared" si="62"/>
        <v>#REF!</v>
      </c>
      <c r="H224" t="s">
        <v>3</v>
      </c>
      <c r="K224" t="s">
        <v>3</v>
      </c>
      <c r="L224" s="58" t="str">
        <f>IF(OR(H_no_hash!$F224="---",H_no_hash!$F224="infeas",H_no_hash!$F224="inf"),"---",(H_no_hash!$F224/M224)-1)</f>
        <v>---</v>
      </c>
      <c r="M224" s="20" t="e">
        <f>Model_dem!#REF!</f>
        <v>#REF!</v>
      </c>
      <c r="N224" t="e">
        <f>Model_dem!#REF!</f>
        <v>#REF!</v>
      </c>
      <c r="O224" s="23"/>
      <c r="P224" t="str">
        <f>IF(H_no_hash!$Q347&lt;&gt;A347,"Aqui", " ")</f>
        <v xml:space="preserve"> </v>
      </c>
      <c r="AE224" t="s">
        <v>517</v>
      </c>
      <c r="AF224">
        <v>0</v>
      </c>
      <c r="AG224">
        <v>0</v>
      </c>
      <c r="AH224">
        <v>0.1</v>
      </c>
      <c r="AI224">
        <v>3038</v>
      </c>
      <c r="AJ224" t="s">
        <v>46</v>
      </c>
      <c r="AK224">
        <v>68.333699999999993</v>
      </c>
      <c r="AL224">
        <v>0</v>
      </c>
      <c r="AM224">
        <v>1</v>
      </c>
      <c r="AN224">
        <v>1852.3</v>
      </c>
      <c r="AO224">
        <v>29</v>
      </c>
    </row>
    <row r="225" spans="1:41" x14ac:dyDescent="0.3">
      <c r="A225" t="s">
        <v>529</v>
      </c>
      <c r="B225">
        <v>1</v>
      </c>
      <c r="C225">
        <v>25</v>
      </c>
      <c r="D225">
        <v>0.2</v>
      </c>
      <c r="E225" t="s">
        <v>2</v>
      </c>
      <c r="F225" t="s">
        <v>3</v>
      </c>
      <c r="G225" s="39" t="e">
        <f t="shared" si="62"/>
        <v>#REF!</v>
      </c>
      <c r="H225" t="s">
        <v>3</v>
      </c>
      <c r="K225" t="s">
        <v>3</v>
      </c>
      <c r="L225" s="57" t="str">
        <f>IF(OR(H_no_hash!$F225="---",H_no_hash!$F225="infeas",H_no_hash!$F225="inf"),"---",(H_no_hash!$F225/M225)-1)</f>
        <v>---</v>
      </c>
      <c r="M225" s="20" t="e">
        <f>Model_dem!#REF!</f>
        <v>#REF!</v>
      </c>
      <c r="N225" t="e">
        <f>Model_dem!#REF!</f>
        <v>#REF!</v>
      </c>
      <c r="O225" s="23"/>
      <c r="P225" t="str">
        <f>IF(H_no_hash!$Q348&lt;&gt;A348,"Aqui", " ")</f>
        <v xml:space="preserve"> </v>
      </c>
      <c r="AE225" t="s">
        <v>517</v>
      </c>
      <c r="AF225">
        <v>0</v>
      </c>
      <c r="AG225">
        <v>0</v>
      </c>
      <c r="AH225">
        <v>0.15</v>
      </c>
      <c r="AI225">
        <v>3038</v>
      </c>
      <c r="AJ225" t="s">
        <v>46</v>
      </c>
      <c r="AK225">
        <v>68.340800000000002</v>
      </c>
      <c r="AL225">
        <v>0</v>
      </c>
      <c r="AM225">
        <v>1</v>
      </c>
      <c r="AN225">
        <v>1845.39</v>
      </c>
      <c r="AO225">
        <v>29</v>
      </c>
    </row>
    <row r="226" spans="1:41" x14ac:dyDescent="0.3">
      <c r="A226" t="s">
        <v>529</v>
      </c>
      <c r="B226">
        <v>1</v>
      </c>
      <c r="C226">
        <v>50</v>
      </c>
      <c r="D226">
        <v>0.05</v>
      </c>
      <c r="E226" t="s">
        <v>2</v>
      </c>
      <c r="F226" t="s">
        <v>3</v>
      </c>
      <c r="G226" s="39" t="e">
        <f t="shared" si="62"/>
        <v>#REF!</v>
      </c>
      <c r="H226" t="s">
        <v>3</v>
      </c>
      <c r="K226" t="s">
        <v>3</v>
      </c>
      <c r="L226" s="58" t="str">
        <f>IF(OR(H_no_hash!$F226="---",H_no_hash!$F226="infeas",H_no_hash!$F226="inf"),"---",(H_no_hash!$F226/M226)-1)</f>
        <v>---</v>
      </c>
      <c r="M226" s="20" t="e">
        <f>Model_dem!#REF!</f>
        <v>#REF!</v>
      </c>
      <c r="N226" t="e">
        <f>Model_dem!#REF!</f>
        <v>#REF!</v>
      </c>
      <c r="O226" s="23"/>
      <c r="P226" t="str">
        <f>IF(H_no_hash!$Q349&lt;&gt;A349,"Aqui", " ")</f>
        <v xml:space="preserve"> </v>
      </c>
      <c r="AE226" t="s">
        <v>517</v>
      </c>
      <c r="AF226">
        <v>0</v>
      </c>
      <c r="AG226">
        <v>0</v>
      </c>
      <c r="AH226">
        <v>0.2</v>
      </c>
      <c r="AI226">
        <v>3038</v>
      </c>
      <c r="AJ226" t="s">
        <v>46</v>
      </c>
      <c r="AK226">
        <v>68.671999999999997</v>
      </c>
      <c r="AL226">
        <v>0</v>
      </c>
      <c r="AM226">
        <v>1</v>
      </c>
      <c r="AN226">
        <v>1850.6</v>
      </c>
      <c r="AO226">
        <v>29</v>
      </c>
    </row>
    <row r="227" spans="1:41" x14ac:dyDescent="0.3">
      <c r="A227" t="s">
        <v>529</v>
      </c>
      <c r="B227">
        <v>1</v>
      </c>
      <c r="C227">
        <v>50</v>
      </c>
      <c r="D227">
        <v>0.1</v>
      </c>
      <c r="E227" t="s">
        <v>2</v>
      </c>
      <c r="F227" t="s">
        <v>3</v>
      </c>
      <c r="G227" s="39" t="e">
        <f t="shared" si="62"/>
        <v>#REF!</v>
      </c>
      <c r="H227" t="s">
        <v>3</v>
      </c>
      <c r="K227" t="s">
        <v>3</v>
      </c>
      <c r="L227" s="57" t="str">
        <f>IF(OR(H_no_hash!$F227="---",H_no_hash!$F227="infeas",H_no_hash!$F227="inf"),"---",(H_no_hash!$F227/M227)-1)</f>
        <v>---</v>
      </c>
      <c r="M227" s="20" t="e">
        <f>Model_dem!#REF!</f>
        <v>#REF!</v>
      </c>
      <c r="N227" t="e">
        <f>Model_dem!#REF!</f>
        <v>#REF!</v>
      </c>
      <c r="O227" s="23"/>
      <c r="P227" t="str">
        <f>IF(H_no_hash!$Q350&lt;&gt;A350,"Aqui", " ")</f>
        <v xml:space="preserve"> </v>
      </c>
      <c r="AE227" t="s">
        <v>517</v>
      </c>
      <c r="AF227">
        <v>3</v>
      </c>
      <c r="AG227">
        <v>0</v>
      </c>
      <c r="AH227">
        <v>0.05</v>
      </c>
      <c r="AI227">
        <v>3038</v>
      </c>
      <c r="AJ227" t="s">
        <v>46</v>
      </c>
      <c r="AK227">
        <v>78.821700000000007</v>
      </c>
      <c r="AL227">
        <v>0</v>
      </c>
      <c r="AM227">
        <v>1</v>
      </c>
      <c r="AN227">
        <v>1812.61</v>
      </c>
      <c r="AO227">
        <v>28</v>
      </c>
    </row>
    <row r="228" spans="1:41" x14ac:dyDescent="0.3">
      <c r="A228" t="s">
        <v>529</v>
      </c>
      <c r="B228">
        <v>1</v>
      </c>
      <c r="C228">
        <v>50</v>
      </c>
      <c r="D228">
        <v>0.15</v>
      </c>
      <c r="E228" t="s">
        <v>2</v>
      </c>
      <c r="F228" t="s">
        <v>3</v>
      </c>
      <c r="G228" s="39" t="e">
        <f t="shared" si="62"/>
        <v>#REF!</v>
      </c>
      <c r="H228" t="s">
        <v>3</v>
      </c>
      <c r="K228" t="s">
        <v>3</v>
      </c>
      <c r="L228" s="58" t="str">
        <f>IF(OR(H_no_hash!$F228="---",H_no_hash!$F228="infeas",H_no_hash!$F228="inf"),"---",(H_no_hash!$F228/M228)-1)</f>
        <v>---</v>
      </c>
      <c r="M228" s="20" t="e">
        <f>Model_dem!#REF!</f>
        <v>#REF!</v>
      </c>
      <c r="N228" t="e">
        <f>Model_dem!#REF!</f>
        <v>#REF!</v>
      </c>
      <c r="O228" s="23"/>
      <c r="P228" t="str">
        <f>IF(H_no_hash!$Q351&lt;&gt;A351,"Aqui", " ")</f>
        <v xml:space="preserve"> </v>
      </c>
      <c r="AE228" t="s">
        <v>517</v>
      </c>
      <c r="AF228">
        <v>3</v>
      </c>
      <c r="AG228">
        <v>0</v>
      </c>
      <c r="AH228">
        <v>0.1</v>
      </c>
      <c r="AI228">
        <v>3038</v>
      </c>
      <c r="AJ228" t="s">
        <v>46</v>
      </c>
      <c r="AK228">
        <v>78.249499999999998</v>
      </c>
      <c r="AL228">
        <v>0</v>
      </c>
      <c r="AM228">
        <v>1</v>
      </c>
      <c r="AN228">
        <v>1802.26</v>
      </c>
      <c r="AO228">
        <v>28</v>
      </c>
    </row>
    <row r="229" spans="1:41" x14ac:dyDescent="0.3">
      <c r="A229" t="s">
        <v>529</v>
      </c>
      <c r="B229">
        <v>1</v>
      </c>
      <c r="C229">
        <v>50</v>
      </c>
      <c r="D229">
        <v>0.2</v>
      </c>
      <c r="E229" t="s">
        <v>2</v>
      </c>
      <c r="F229" t="s">
        <v>3</v>
      </c>
      <c r="G229" s="39" t="e">
        <f t="shared" si="62"/>
        <v>#REF!</v>
      </c>
      <c r="H229" t="s">
        <v>3</v>
      </c>
      <c r="K229" t="s">
        <v>3</v>
      </c>
      <c r="L229" s="57" t="str">
        <f>IF(OR(H_no_hash!$F229="---",H_no_hash!$F229="infeas",H_no_hash!$F229="inf"),"---",(H_no_hash!$F229/M229)-1)</f>
        <v>---</v>
      </c>
      <c r="M229" s="20" t="e">
        <f>Model_dem!#REF!</f>
        <v>#REF!</v>
      </c>
      <c r="N229" t="e">
        <f>Model_dem!#REF!</f>
        <v>#REF!</v>
      </c>
      <c r="O229" s="23"/>
      <c r="P229" t="str">
        <f>IF(H_no_hash!$Q352&lt;&gt;A352,"Aqui", " ")</f>
        <v xml:space="preserve"> </v>
      </c>
      <c r="AE229" t="s">
        <v>517</v>
      </c>
      <c r="AF229">
        <v>3</v>
      </c>
      <c r="AG229">
        <v>0</v>
      </c>
      <c r="AH229">
        <v>0.15</v>
      </c>
      <c r="AI229">
        <v>3038</v>
      </c>
      <c r="AJ229" t="s">
        <v>46</v>
      </c>
      <c r="AK229">
        <v>77.349500000000006</v>
      </c>
      <c r="AL229">
        <v>0</v>
      </c>
      <c r="AM229">
        <v>1</v>
      </c>
      <c r="AN229">
        <v>1859.74</v>
      </c>
      <c r="AO229">
        <v>29</v>
      </c>
    </row>
    <row r="230" spans="1:41" x14ac:dyDescent="0.3">
      <c r="A230" t="s">
        <v>529</v>
      </c>
      <c r="B230">
        <v>2</v>
      </c>
      <c r="C230">
        <v>5</v>
      </c>
      <c r="D230">
        <v>0.05</v>
      </c>
      <c r="E230" t="s">
        <v>2</v>
      </c>
      <c r="F230" t="s">
        <v>3</v>
      </c>
      <c r="G230" s="39" t="e">
        <f t="shared" si="62"/>
        <v>#REF!</v>
      </c>
      <c r="H230" t="s">
        <v>3</v>
      </c>
      <c r="K230" t="s">
        <v>3</v>
      </c>
      <c r="L230" s="58" t="str">
        <f>IF(OR(H_no_hash!$F230="---",H_no_hash!$F230="infeas",H_no_hash!$F230="inf"),"---",(H_no_hash!$F230/M230)-1)</f>
        <v>---</v>
      </c>
      <c r="M230" s="20" t="e">
        <f>Model_dem!#REF!</f>
        <v>#REF!</v>
      </c>
      <c r="N230" t="e">
        <f>Model_dem!#REF!</f>
        <v>#REF!</v>
      </c>
      <c r="O230" s="23"/>
      <c r="P230" t="str">
        <f>IF(H_no_hash!$Q353&lt;&gt;A353,"Aqui", " ")</f>
        <v xml:space="preserve"> </v>
      </c>
      <c r="AE230" t="s">
        <v>517</v>
      </c>
      <c r="AF230">
        <v>3</v>
      </c>
      <c r="AG230">
        <v>0</v>
      </c>
      <c r="AH230">
        <v>0.2</v>
      </c>
      <c r="AI230">
        <v>3038</v>
      </c>
      <c r="AJ230" t="s">
        <v>46</v>
      </c>
      <c r="AK230">
        <v>77.542599999999993</v>
      </c>
      <c r="AL230">
        <v>0</v>
      </c>
      <c r="AM230">
        <v>1</v>
      </c>
      <c r="AN230">
        <v>1857.3</v>
      </c>
      <c r="AO230">
        <v>29</v>
      </c>
    </row>
    <row r="231" spans="1:41" x14ac:dyDescent="0.3">
      <c r="A231" t="s">
        <v>529</v>
      </c>
      <c r="B231">
        <v>2</v>
      </c>
      <c r="C231">
        <v>5</v>
      </c>
      <c r="D231">
        <v>0.1</v>
      </c>
      <c r="E231" t="s">
        <v>2</v>
      </c>
      <c r="F231" t="s">
        <v>3</v>
      </c>
      <c r="G231" s="39" t="e">
        <f t="shared" si="62"/>
        <v>#REF!</v>
      </c>
      <c r="H231" t="s">
        <v>3</v>
      </c>
      <c r="K231" t="s">
        <v>3</v>
      </c>
      <c r="L231" s="57" t="str">
        <f>IF(OR(H_no_hash!$F231="---",H_no_hash!$F231="infeas",H_no_hash!$F231="inf"),"---",(H_no_hash!$F231/M231)-1)</f>
        <v>---</v>
      </c>
      <c r="M231" s="20" t="e">
        <f>Model_dem!#REF!</f>
        <v>#REF!</v>
      </c>
      <c r="N231" t="e">
        <f>Model_dem!#REF!</f>
        <v>#REF!</v>
      </c>
      <c r="O231" s="23"/>
      <c r="P231" t="str">
        <f>IF(H_no_hash!$Q354&lt;&gt;A354,"Aqui", " ")</f>
        <v xml:space="preserve"> </v>
      </c>
      <c r="AE231" t="s">
        <v>517</v>
      </c>
      <c r="AF231">
        <v>3</v>
      </c>
      <c r="AG231">
        <v>10</v>
      </c>
      <c r="AH231">
        <v>0.05</v>
      </c>
      <c r="AI231">
        <v>3038</v>
      </c>
      <c r="AJ231" t="s">
        <v>46</v>
      </c>
      <c r="AK231">
        <v>77.574600000000004</v>
      </c>
      <c r="AL231">
        <v>0</v>
      </c>
      <c r="AM231">
        <v>1</v>
      </c>
      <c r="AN231">
        <v>1810.42</v>
      </c>
      <c r="AO231">
        <v>28</v>
      </c>
    </row>
    <row r="232" spans="1:41" x14ac:dyDescent="0.3">
      <c r="A232" t="s">
        <v>529</v>
      </c>
      <c r="B232">
        <v>2</v>
      </c>
      <c r="C232">
        <v>5</v>
      </c>
      <c r="D232">
        <v>0.15</v>
      </c>
      <c r="E232" t="s">
        <v>2</v>
      </c>
      <c r="F232" t="s">
        <v>3</v>
      </c>
      <c r="G232" s="39" t="e">
        <f t="shared" si="62"/>
        <v>#REF!</v>
      </c>
      <c r="H232" t="s">
        <v>3</v>
      </c>
      <c r="K232" t="s">
        <v>3</v>
      </c>
      <c r="L232" s="58" t="str">
        <f>IF(OR(H_no_hash!$F232="---",H_no_hash!$F232="infeas",H_no_hash!$F232="inf"),"---",(H_no_hash!$F232/M232)-1)</f>
        <v>---</v>
      </c>
      <c r="M232" s="20" t="e">
        <f>Model_dem!#REF!</f>
        <v>#REF!</v>
      </c>
      <c r="N232" t="e">
        <f>Model_dem!#REF!</f>
        <v>#REF!</v>
      </c>
      <c r="O232" s="23"/>
      <c r="P232" t="str">
        <f>IF(H_no_hash!$Q355&lt;&gt;A355,"Aqui", " ")</f>
        <v xml:space="preserve"> </v>
      </c>
      <c r="AE232" t="s">
        <v>517</v>
      </c>
      <c r="AF232">
        <v>3</v>
      </c>
      <c r="AG232">
        <v>10</v>
      </c>
      <c r="AH232">
        <v>0.1</v>
      </c>
      <c r="AI232">
        <v>3038</v>
      </c>
      <c r="AJ232" t="s">
        <v>46</v>
      </c>
      <c r="AK232">
        <v>76.786900000000003</v>
      </c>
      <c r="AL232">
        <v>0</v>
      </c>
      <c r="AM232">
        <v>1</v>
      </c>
      <c r="AN232">
        <v>1801.73</v>
      </c>
      <c r="AO232">
        <v>28</v>
      </c>
    </row>
    <row r="233" spans="1:41" x14ac:dyDescent="0.3">
      <c r="A233" t="s">
        <v>529</v>
      </c>
      <c r="B233">
        <v>2</v>
      </c>
      <c r="C233">
        <v>5</v>
      </c>
      <c r="D233">
        <v>0.2</v>
      </c>
      <c r="E233" t="s">
        <v>2</v>
      </c>
      <c r="F233" t="s">
        <v>3</v>
      </c>
      <c r="G233" s="39" t="e">
        <f t="shared" si="62"/>
        <v>#REF!</v>
      </c>
      <c r="H233" t="s">
        <v>3</v>
      </c>
      <c r="K233" t="s">
        <v>3</v>
      </c>
      <c r="L233" s="57" t="str">
        <f>IF(OR(H_no_hash!$F233="---",H_no_hash!$F233="infeas",H_no_hash!$F233="inf"),"---",(H_no_hash!$F233/M233)-1)</f>
        <v>---</v>
      </c>
      <c r="M233" s="20" t="e">
        <f>Model_dem!#REF!</f>
        <v>#REF!</v>
      </c>
      <c r="N233" t="e">
        <f>Model_dem!#REF!</f>
        <v>#REF!</v>
      </c>
      <c r="O233" s="23"/>
      <c r="P233" t="str">
        <f>IF(H_no_hash!$Q356&lt;&gt;A356,"Aqui", " ")</f>
        <v xml:space="preserve"> </v>
      </c>
      <c r="AE233" t="s">
        <v>517</v>
      </c>
      <c r="AF233">
        <v>3</v>
      </c>
      <c r="AG233">
        <v>10</v>
      </c>
      <c r="AH233">
        <v>0.15</v>
      </c>
      <c r="AI233">
        <v>3038</v>
      </c>
      <c r="AJ233" t="s">
        <v>46</v>
      </c>
      <c r="AK233">
        <v>76.864099999999993</v>
      </c>
      <c r="AL233">
        <v>0</v>
      </c>
      <c r="AM233">
        <v>1</v>
      </c>
      <c r="AN233">
        <v>1801.86</v>
      </c>
      <c r="AO233">
        <v>28</v>
      </c>
    </row>
    <row r="234" spans="1:41" x14ac:dyDescent="0.3">
      <c r="A234" t="s">
        <v>529</v>
      </c>
      <c r="B234">
        <v>2</v>
      </c>
      <c r="C234">
        <v>10</v>
      </c>
      <c r="D234">
        <v>0.05</v>
      </c>
      <c r="E234" t="s">
        <v>2</v>
      </c>
      <c r="F234" t="s">
        <v>3</v>
      </c>
      <c r="G234" s="39" t="e">
        <f t="shared" si="62"/>
        <v>#REF!</v>
      </c>
      <c r="H234" t="s">
        <v>3</v>
      </c>
      <c r="K234" t="s">
        <v>3</v>
      </c>
      <c r="L234" s="58" t="str">
        <f>IF(OR(H_no_hash!$F234="---",H_no_hash!$F234="infeas",H_no_hash!$F234="inf"),"---",(H_no_hash!$F234/M234)-1)</f>
        <v>---</v>
      </c>
      <c r="M234" s="20" t="e">
        <f>Model_dem!#REF!</f>
        <v>#REF!</v>
      </c>
      <c r="N234" t="e">
        <f>Model_dem!#REF!</f>
        <v>#REF!</v>
      </c>
      <c r="O234" s="23"/>
      <c r="P234" t="str">
        <f>IF(H_no_hash!$Q357&lt;&gt;A357,"Aqui", " ")</f>
        <v xml:space="preserve"> </v>
      </c>
      <c r="AE234" t="s">
        <v>517</v>
      </c>
      <c r="AF234">
        <v>3</v>
      </c>
      <c r="AG234">
        <v>10</v>
      </c>
      <c r="AH234">
        <v>0.2</v>
      </c>
      <c r="AI234">
        <v>3038</v>
      </c>
      <c r="AJ234" t="s">
        <v>46</v>
      </c>
      <c r="AK234">
        <v>77.479299999999995</v>
      </c>
      <c r="AL234">
        <v>0</v>
      </c>
      <c r="AM234">
        <v>1</v>
      </c>
      <c r="AN234">
        <v>1814.44</v>
      </c>
      <c r="AO234">
        <v>28</v>
      </c>
    </row>
    <row r="235" spans="1:41" x14ac:dyDescent="0.3">
      <c r="A235" t="s">
        <v>529</v>
      </c>
      <c r="B235">
        <v>2</v>
      </c>
      <c r="C235">
        <v>10</v>
      </c>
      <c r="D235">
        <v>0.1</v>
      </c>
      <c r="E235" t="s">
        <v>2</v>
      </c>
      <c r="F235" t="s">
        <v>3</v>
      </c>
      <c r="G235" s="39" t="e">
        <f t="shared" si="62"/>
        <v>#REF!</v>
      </c>
      <c r="H235" t="s">
        <v>3</v>
      </c>
      <c r="K235" t="s">
        <v>3</v>
      </c>
      <c r="L235" s="57" t="str">
        <f>IF(OR(H_no_hash!$F235="---",H_no_hash!$F235="infeas",H_no_hash!$F235="inf"),"---",(H_no_hash!$F235/M235)-1)</f>
        <v>---</v>
      </c>
      <c r="M235" s="20" t="e">
        <f>Model_dem!#REF!</f>
        <v>#REF!</v>
      </c>
      <c r="N235" t="e">
        <f>Model_dem!#REF!</f>
        <v>#REF!</v>
      </c>
      <c r="O235" s="23"/>
      <c r="P235" t="str">
        <f>IF(H_no_hash!$Q358&lt;&gt;A358,"Aqui", " ")</f>
        <v xml:space="preserve"> </v>
      </c>
      <c r="AE235" t="s">
        <v>517</v>
      </c>
      <c r="AF235">
        <v>3</v>
      </c>
      <c r="AG235">
        <v>25</v>
      </c>
      <c r="AH235">
        <v>0.05</v>
      </c>
      <c r="AI235">
        <v>3038</v>
      </c>
      <c r="AJ235" t="s">
        <v>46</v>
      </c>
      <c r="AK235">
        <v>77.4435</v>
      </c>
      <c r="AL235">
        <v>0</v>
      </c>
      <c r="AM235">
        <v>1</v>
      </c>
      <c r="AN235">
        <v>1830.38</v>
      </c>
      <c r="AO235">
        <v>28</v>
      </c>
    </row>
    <row r="236" spans="1:41" x14ac:dyDescent="0.3">
      <c r="A236" t="s">
        <v>529</v>
      </c>
      <c r="B236">
        <v>2</v>
      </c>
      <c r="C236">
        <v>10</v>
      </c>
      <c r="D236">
        <v>0.15</v>
      </c>
      <c r="E236" t="s">
        <v>2</v>
      </c>
      <c r="F236" t="s">
        <v>3</v>
      </c>
      <c r="G236" s="39" t="e">
        <f t="shared" si="62"/>
        <v>#REF!</v>
      </c>
      <c r="H236" t="s">
        <v>3</v>
      </c>
      <c r="K236" t="s">
        <v>3</v>
      </c>
      <c r="L236" s="58" t="str">
        <f>IF(OR(H_no_hash!$F236="---",H_no_hash!$F236="infeas",H_no_hash!$F236="inf"),"---",(H_no_hash!$F236/M236)-1)</f>
        <v>---</v>
      </c>
      <c r="M236" s="20" t="e">
        <f>Model_dem!#REF!</f>
        <v>#REF!</v>
      </c>
      <c r="N236" t="e">
        <f>Model_dem!#REF!</f>
        <v>#REF!</v>
      </c>
      <c r="O236" s="23"/>
      <c r="P236" t="str">
        <f>IF(H_no_hash!$Q359&lt;&gt;A359,"Aqui", " ")</f>
        <v xml:space="preserve"> </v>
      </c>
      <c r="AE236" t="s">
        <v>517</v>
      </c>
      <c r="AF236">
        <v>3</v>
      </c>
      <c r="AG236">
        <v>25</v>
      </c>
      <c r="AH236">
        <v>0.1</v>
      </c>
      <c r="AI236">
        <v>3038</v>
      </c>
      <c r="AJ236" t="s">
        <v>46</v>
      </c>
      <c r="AK236">
        <v>77.937100000000001</v>
      </c>
      <c r="AL236">
        <v>0</v>
      </c>
      <c r="AM236">
        <v>1</v>
      </c>
      <c r="AN236">
        <v>1816.33</v>
      </c>
      <c r="AO236">
        <v>28</v>
      </c>
    </row>
    <row r="237" spans="1:41" x14ac:dyDescent="0.3">
      <c r="A237" t="s">
        <v>529</v>
      </c>
      <c r="B237">
        <v>2</v>
      </c>
      <c r="C237">
        <v>10</v>
      </c>
      <c r="D237">
        <v>0.2</v>
      </c>
      <c r="E237" t="s">
        <v>2</v>
      </c>
      <c r="F237" t="s">
        <v>3</v>
      </c>
      <c r="G237" s="39" t="e">
        <f t="shared" si="62"/>
        <v>#REF!</v>
      </c>
      <c r="H237" t="s">
        <v>3</v>
      </c>
      <c r="K237" t="s">
        <v>3</v>
      </c>
      <c r="L237" s="57" t="str">
        <f>IF(OR(H_no_hash!$F237="---",H_no_hash!$F237="infeas",H_no_hash!$F237="inf"),"---",(H_no_hash!$F237/M237)-1)</f>
        <v>---</v>
      </c>
      <c r="M237" s="20" t="e">
        <f>Model_dem!#REF!</f>
        <v>#REF!</v>
      </c>
      <c r="N237" t="e">
        <f>Model_dem!#REF!</f>
        <v>#REF!</v>
      </c>
      <c r="O237" s="23"/>
      <c r="P237" t="str">
        <f>IF(H_no_hash!$Q360&lt;&gt;A360,"Aqui", " ")</f>
        <v xml:space="preserve"> </v>
      </c>
      <c r="AE237" t="s">
        <v>517</v>
      </c>
      <c r="AF237">
        <v>3</v>
      </c>
      <c r="AG237">
        <v>25</v>
      </c>
      <c r="AH237">
        <v>0.15</v>
      </c>
      <c r="AI237">
        <v>3038</v>
      </c>
      <c r="AJ237" t="s">
        <v>46</v>
      </c>
      <c r="AK237">
        <v>78.920400000000001</v>
      </c>
      <c r="AL237">
        <v>0</v>
      </c>
      <c r="AM237">
        <v>1</v>
      </c>
      <c r="AN237">
        <v>1843.63</v>
      </c>
      <c r="AO237">
        <v>28</v>
      </c>
    </row>
    <row r="238" spans="1:41" x14ac:dyDescent="0.3">
      <c r="A238" t="s">
        <v>529</v>
      </c>
      <c r="B238">
        <v>2</v>
      </c>
      <c r="C238">
        <v>25</v>
      </c>
      <c r="D238">
        <v>0.05</v>
      </c>
      <c r="E238" t="s">
        <v>2</v>
      </c>
      <c r="F238" t="s">
        <v>3</v>
      </c>
      <c r="G238" s="39" t="e">
        <f t="shared" si="62"/>
        <v>#REF!</v>
      </c>
      <c r="H238" t="s">
        <v>3</v>
      </c>
      <c r="K238" t="s">
        <v>3</v>
      </c>
      <c r="L238" s="58" t="str">
        <f>IF(OR(H_no_hash!$F238="---",H_no_hash!$F238="infeas",H_no_hash!$F238="inf"),"---",(H_no_hash!$F238/M238)-1)</f>
        <v>---</v>
      </c>
      <c r="M238" s="20" t="e">
        <f>Model_dem!#REF!</f>
        <v>#REF!</v>
      </c>
      <c r="N238" t="e">
        <f>Model_dem!#REF!</f>
        <v>#REF!</v>
      </c>
      <c r="O238" s="23"/>
      <c r="P238" t="str">
        <f>IF(H_no_hash!$Q361&lt;&gt;A361,"Aqui", " ")</f>
        <v xml:space="preserve"> </v>
      </c>
      <c r="AE238" t="s">
        <v>517</v>
      </c>
      <c r="AF238">
        <v>3</v>
      </c>
      <c r="AG238">
        <v>25</v>
      </c>
      <c r="AH238">
        <v>0.2</v>
      </c>
      <c r="AI238">
        <v>3038</v>
      </c>
      <c r="AJ238" t="s">
        <v>46</v>
      </c>
      <c r="AK238">
        <v>79.837100000000007</v>
      </c>
      <c r="AL238">
        <v>0</v>
      </c>
      <c r="AM238">
        <v>1</v>
      </c>
      <c r="AN238">
        <v>1855.33</v>
      </c>
      <c r="AO238">
        <v>28</v>
      </c>
    </row>
    <row r="239" spans="1:41" x14ac:dyDescent="0.3">
      <c r="A239" t="s">
        <v>529</v>
      </c>
      <c r="B239">
        <v>2</v>
      </c>
      <c r="C239">
        <v>25</v>
      </c>
      <c r="D239">
        <v>0.1</v>
      </c>
      <c r="E239" t="s">
        <v>2</v>
      </c>
      <c r="F239" t="s">
        <v>3</v>
      </c>
      <c r="G239" s="39" t="e">
        <f t="shared" si="62"/>
        <v>#REF!</v>
      </c>
      <c r="H239" t="s">
        <v>3</v>
      </c>
      <c r="K239" t="s">
        <v>3</v>
      </c>
      <c r="L239" s="57" t="str">
        <f>IF(OR(H_no_hash!$F239="---",H_no_hash!$F239="infeas",H_no_hash!$F239="inf"),"---",(H_no_hash!$F239/M239)-1)</f>
        <v>---</v>
      </c>
      <c r="M239" s="20" t="e">
        <f>Model_dem!#REF!</f>
        <v>#REF!</v>
      </c>
      <c r="N239" t="e">
        <f>Model_dem!#REF!</f>
        <v>#REF!</v>
      </c>
      <c r="O239" s="23"/>
      <c r="P239" t="str">
        <f>IF(H_no_hash!$Q362&lt;&gt;A362,"Aqui", " ")</f>
        <v xml:space="preserve"> </v>
      </c>
      <c r="AE239" t="s">
        <v>517</v>
      </c>
      <c r="AF239">
        <v>3</v>
      </c>
      <c r="AG239">
        <v>50</v>
      </c>
      <c r="AH239">
        <v>0.05</v>
      </c>
      <c r="AI239">
        <v>3038</v>
      </c>
      <c r="AJ239" t="s">
        <v>46</v>
      </c>
      <c r="AK239">
        <v>78.873400000000004</v>
      </c>
      <c r="AL239">
        <v>0</v>
      </c>
      <c r="AM239">
        <v>1</v>
      </c>
      <c r="AN239">
        <v>1849.53</v>
      </c>
      <c r="AO239">
        <v>28</v>
      </c>
    </row>
    <row r="240" spans="1:41" x14ac:dyDescent="0.3">
      <c r="A240" t="s">
        <v>529</v>
      </c>
      <c r="B240">
        <v>2</v>
      </c>
      <c r="C240">
        <v>25</v>
      </c>
      <c r="D240">
        <v>0.15</v>
      </c>
      <c r="E240" t="s">
        <v>2</v>
      </c>
      <c r="F240" t="s">
        <v>3</v>
      </c>
      <c r="G240" s="39" t="e">
        <f t="shared" si="62"/>
        <v>#REF!</v>
      </c>
      <c r="H240" t="s">
        <v>3</v>
      </c>
      <c r="K240" t="s">
        <v>3</v>
      </c>
      <c r="L240" s="58" t="str">
        <f>IF(OR(H_no_hash!$F240="---",H_no_hash!$F240="infeas",H_no_hash!$F240="inf"),"---",(H_no_hash!$F240/M240)-1)</f>
        <v>---</v>
      </c>
      <c r="M240" s="20" t="e">
        <f>Model_dem!#REF!</f>
        <v>#REF!</v>
      </c>
      <c r="N240" t="e">
        <f>Model_dem!#REF!</f>
        <v>#REF!</v>
      </c>
      <c r="O240" s="23"/>
      <c r="P240" t="str">
        <f>IF(H_no_hash!$Q363&lt;&gt;A363,"Aqui", " ")</f>
        <v xml:space="preserve"> </v>
      </c>
      <c r="AE240" t="s">
        <v>517</v>
      </c>
      <c r="AF240">
        <v>3</v>
      </c>
      <c r="AG240">
        <v>50</v>
      </c>
      <c r="AH240">
        <v>0.1</v>
      </c>
      <c r="AI240">
        <v>3038</v>
      </c>
      <c r="AJ240" t="s">
        <v>46</v>
      </c>
      <c r="AK240">
        <v>76.771600000000007</v>
      </c>
      <c r="AL240">
        <v>0</v>
      </c>
      <c r="AM240">
        <v>1</v>
      </c>
      <c r="AN240">
        <v>1855.72</v>
      </c>
      <c r="AO240">
        <v>29</v>
      </c>
    </row>
    <row r="241" spans="1:41" x14ac:dyDescent="0.3">
      <c r="A241" t="s">
        <v>529</v>
      </c>
      <c r="B241">
        <v>2</v>
      </c>
      <c r="C241">
        <v>25</v>
      </c>
      <c r="D241">
        <v>0.2</v>
      </c>
      <c r="E241" t="s">
        <v>2</v>
      </c>
      <c r="F241" t="s">
        <v>3</v>
      </c>
      <c r="G241" s="39" t="e">
        <f t="shared" si="62"/>
        <v>#REF!</v>
      </c>
      <c r="H241" t="s">
        <v>3</v>
      </c>
      <c r="K241" t="s">
        <v>3</v>
      </c>
      <c r="L241" s="57" t="str">
        <f>IF(OR(H_no_hash!$F241="---",H_no_hash!$F241="infeas",H_no_hash!$F241="inf"),"---",(H_no_hash!$F241/M241)-1)</f>
        <v>---</v>
      </c>
      <c r="M241" s="20" t="e">
        <f>Model_dem!#REF!</f>
        <v>#REF!</v>
      </c>
      <c r="N241" t="e">
        <f>Model_dem!#REF!</f>
        <v>#REF!</v>
      </c>
      <c r="O241" s="23"/>
      <c r="P241" t="str">
        <f>IF(H_no_hash!$Q364&lt;&gt;A364,"Aqui", " ")</f>
        <v xml:space="preserve"> </v>
      </c>
      <c r="AE241" t="s">
        <v>517</v>
      </c>
      <c r="AF241">
        <v>3</v>
      </c>
      <c r="AG241">
        <v>50</v>
      </c>
      <c r="AH241">
        <v>0.15</v>
      </c>
      <c r="AI241">
        <v>3038</v>
      </c>
      <c r="AJ241" t="s">
        <v>46</v>
      </c>
      <c r="AK241">
        <v>77.723200000000006</v>
      </c>
      <c r="AL241">
        <v>0</v>
      </c>
      <c r="AM241">
        <v>1</v>
      </c>
      <c r="AN241">
        <v>1857.58</v>
      </c>
      <c r="AO241">
        <v>29</v>
      </c>
    </row>
    <row r="242" spans="1:41" x14ac:dyDescent="0.3">
      <c r="A242" t="s">
        <v>529</v>
      </c>
      <c r="B242">
        <v>2</v>
      </c>
      <c r="C242">
        <v>50</v>
      </c>
      <c r="D242">
        <v>0.05</v>
      </c>
      <c r="E242" t="s">
        <v>2</v>
      </c>
      <c r="F242" t="s">
        <v>3</v>
      </c>
      <c r="G242" s="39" t="e">
        <f t="shared" si="62"/>
        <v>#REF!</v>
      </c>
      <c r="H242" t="s">
        <v>3</v>
      </c>
      <c r="K242" t="s">
        <v>3</v>
      </c>
      <c r="L242" s="58" t="str">
        <f>IF(OR(H_no_hash!$F242="---",H_no_hash!$F242="infeas",H_no_hash!$F242="inf"),"---",(H_no_hash!$F242/M242)-1)</f>
        <v>---</v>
      </c>
      <c r="M242" s="20" t="e">
        <f>Model_dem!#REF!</f>
        <v>#REF!</v>
      </c>
      <c r="N242" t="e">
        <f>Model_dem!#REF!</f>
        <v>#REF!</v>
      </c>
      <c r="O242" s="23"/>
      <c r="P242" t="str">
        <f>IF(H_no_hash!$Q365&lt;&gt;A365,"Aqui", " ")</f>
        <v xml:space="preserve"> </v>
      </c>
      <c r="AE242" t="s">
        <v>517</v>
      </c>
      <c r="AF242">
        <v>3</v>
      </c>
      <c r="AG242">
        <v>50</v>
      </c>
      <c r="AH242">
        <v>0.2</v>
      </c>
      <c r="AI242">
        <v>3038</v>
      </c>
      <c r="AJ242" t="s">
        <v>46</v>
      </c>
      <c r="AK242">
        <v>77.657499999999999</v>
      </c>
      <c r="AL242">
        <v>0</v>
      </c>
      <c r="AM242">
        <v>1</v>
      </c>
      <c r="AN242">
        <v>1806.77</v>
      </c>
      <c r="AO242">
        <v>28</v>
      </c>
    </row>
    <row r="243" spans="1:41" x14ac:dyDescent="0.3">
      <c r="A243" t="s">
        <v>529</v>
      </c>
      <c r="B243">
        <v>2</v>
      </c>
      <c r="C243">
        <v>50</v>
      </c>
      <c r="D243">
        <v>0.1</v>
      </c>
      <c r="E243" t="s">
        <v>2</v>
      </c>
      <c r="F243" t="s">
        <v>3</v>
      </c>
      <c r="G243" s="39" t="e">
        <f t="shared" si="62"/>
        <v>#REF!</v>
      </c>
      <c r="H243" t="s">
        <v>3</v>
      </c>
      <c r="K243" t="s">
        <v>3</v>
      </c>
      <c r="L243" s="57" t="str">
        <f>IF(OR(H_no_hash!$F243="---",H_no_hash!$F243="infeas",H_no_hash!$F243="inf"),"---",(H_no_hash!$F243/M243)-1)</f>
        <v>---</v>
      </c>
      <c r="M243" s="20" t="e">
        <f>Model_dem!#REF!</f>
        <v>#REF!</v>
      </c>
      <c r="N243" t="e">
        <f>Model_dem!#REF!</f>
        <v>#REF!</v>
      </c>
      <c r="O243" s="23"/>
      <c r="P243" t="str">
        <f>IF(H_no_hash!$Q366&lt;&gt;A366,"Aqui", " ")</f>
        <v xml:space="preserve"> </v>
      </c>
      <c r="AE243" t="s">
        <v>536</v>
      </c>
      <c r="AF243">
        <v>1</v>
      </c>
      <c r="AG243">
        <v>5</v>
      </c>
      <c r="AH243">
        <v>0.05</v>
      </c>
      <c r="AI243">
        <v>50</v>
      </c>
      <c r="AJ243">
        <v>713</v>
      </c>
      <c r="AK243">
        <v>0.60564799999999996</v>
      </c>
      <c r="AL243">
        <v>0</v>
      </c>
      <c r="AM243">
        <v>826386</v>
      </c>
      <c r="AN243">
        <v>1800.02</v>
      </c>
      <c r="AO243">
        <v>80314</v>
      </c>
    </row>
    <row r="244" spans="1:41" x14ac:dyDescent="0.3">
      <c r="A244" t="s">
        <v>529</v>
      </c>
      <c r="B244">
        <v>2</v>
      </c>
      <c r="C244">
        <v>50</v>
      </c>
      <c r="D244">
        <v>0.15</v>
      </c>
      <c r="E244" t="s">
        <v>2</v>
      </c>
      <c r="F244" t="s">
        <v>3</v>
      </c>
      <c r="G244" s="39" t="e">
        <f t="shared" si="62"/>
        <v>#REF!</v>
      </c>
      <c r="H244" t="s">
        <v>3</v>
      </c>
      <c r="K244" t="s">
        <v>3</v>
      </c>
      <c r="L244" s="58" t="str">
        <f>IF(OR(H_no_hash!$F244="---",H_no_hash!$F244="infeas",H_no_hash!$F244="inf"),"---",(H_no_hash!$F244/M244)-1)</f>
        <v>---</v>
      </c>
      <c r="M244" s="20" t="e">
        <f>Model_dem!#REF!</f>
        <v>#REF!</v>
      </c>
      <c r="N244" t="e">
        <f>Model_dem!#REF!</f>
        <v>#REF!</v>
      </c>
      <c r="O244" s="23"/>
      <c r="P244" t="str">
        <f>IF(H_no_hash!$Q367&lt;&gt;A367,"Aqui", " ")</f>
        <v xml:space="preserve"> </v>
      </c>
      <c r="AE244" t="s">
        <v>536</v>
      </c>
      <c r="AF244">
        <v>1</v>
      </c>
      <c r="AG244">
        <v>10</v>
      </c>
      <c r="AH244">
        <v>0.2</v>
      </c>
      <c r="AI244">
        <v>50</v>
      </c>
      <c r="AJ244">
        <v>713</v>
      </c>
      <c r="AK244">
        <v>0.62122900000000003</v>
      </c>
      <c r="AL244">
        <v>0</v>
      </c>
      <c r="AM244">
        <v>759001</v>
      </c>
      <c r="AN244">
        <v>1800</v>
      </c>
      <c r="AO244">
        <v>74801</v>
      </c>
    </row>
    <row r="245" spans="1:41" x14ac:dyDescent="0.3">
      <c r="A245" t="s">
        <v>529</v>
      </c>
      <c r="B245">
        <v>2</v>
      </c>
      <c r="C245">
        <v>50</v>
      </c>
      <c r="D245">
        <v>0.2</v>
      </c>
      <c r="E245" t="s">
        <v>2</v>
      </c>
      <c r="F245" t="s">
        <v>3</v>
      </c>
      <c r="G245" s="39" t="e">
        <f t="shared" si="62"/>
        <v>#REF!</v>
      </c>
      <c r="H245" t="s">
        <v>3</v>
      </c>
      <c r="K245" t="s">
        <v>3</v>
      </c>
      <c r="L245" s="57" t="str">
        <f>IF(OR(H_no_hash!$F245="---",H_no_hash!$F245="infeas",H_no_hash!$F245="inf"),"---",(H_no_hash!$F245/M245)-1)</f>
        <v>---</v>
      </c>
      <c r="M245" s="20" t="e">
        <f>Model_dem!#REF!</f>
        <v>#REF!</v>
      </c>
      <c r="N245" t="e">
        <f>Model_dem!#REF!</f>
        <v>#REF!</v>
      </c>
      <c r="O245" s="23"/>
      <c r="P245" t="str">
        <f>IF(H_no_hash!$Q368&lt;&gt;A368,"Aqui", " ")</f>
        <v xml:space="preserve"> </v>
      </c>
      <c r="AE245" t="s">
        <v>536</v>
      </c>
      <c r="AF245">
        <v>1</v>
      </c>
      <c r="AG245">
        <v>25</v>
      </c>
      <c r="AH245">
        <v>0.05</v>
      </c>
      <c r="AI245">
        <v>50</v>
      </c>
      <c r="AJ245">
        <v>713</v>
      </c>
      <c r="AK245">
        <v>1.00905</v>
      </c>
      <c r="AL245">
        <v>0</v>
      </c>
      <c r="AM245">
        <v>618081</v>
      </c>
      <c r="AN245">
        <v>1800</v>
      </c>
      <c r="AO245">
        <v>68758</v>
      </c>
    </row>
    <row r="246" spans="1:41" x14ac:dyDescent="0.3">
      <c r="A246" t="s">
        <v>529</v>
      </c>
      <c r="B246">
        <v>3</v>
      </c>
      <c r="C246">
        <v>0</v>
      </c>
      <c r="D246">
        <v>0.05</v>
      </c>
      <c r="E246" t="s">
        <v>2</v>
      </c>
      <c r="F246" t="s">
        <v>3</v>
      </c>
      <c r="G246" s="39" t="e">
        <f t="shared" si="62"/>
        <v>#REF!</v>
      </c>
      <c r="H246" t="s">
        <v>3</v>
      </c>
      <c r="K246" t="s">
        <v>3</v>
      </c>
      <c r="L246" s="58" t="str">
        <f>IF(OR(H_no_hash!$F246="---",H_no_hash!$F246="infeas",H_no_hash!$F246="inf"),"---",(H_no_hash!$F246/M246)-1)</f>
        <v>---</v>
      </c>
      <c r="M246" s="20" t="e">
        <f>Model_dem!#REF!</f>
        <v>#REF!</v>
      </c>
      <c r="N246" t="e">
        <f>Model_dem!#REF!</f>
        <v>#REF!</v>
      </c>
      <c r="O246" s="23"/>
      <c r="P246" t="str">
        <f>IF(H_no_hash!$Q369&lt;&gt;A369,"Aqui", " ")</f>
        <v xml:space="preserve"> </v>
      </c>
      <c r="AE246" t="s">
        <v>536</v>
      </c>
      <c r="AF246">
        <v>1</v>
      </c>
      <c r="AG246">
        <v>25</v>
      </c>
      <c r="AH246">
        <v>0.1</v>
      </c>
      <c r="AI246">
        <v>50</v>
      </c>
      <c r="AJ246">
        <v>713</v>
      </c>
      <c r="AK246">
        <v>1.6813499999999999</v>
      </c>
      <c r="AL246">
        <v>0</v>
      </c>
      <c r="AM246">
        <v>528154</v>
      </c>
      <c r="AN246">
        <v>1800</v>
      </c>
      <c r="AO246">
        <v>63757</v>
      </c>
    </row>
    <row r="247" spans="1:41" x14ac:dyDescent="0.3">
      <c r="A247" t="s">
        <v>529</v>
      </c>
      <c r="B247">
        <v>3</v>
      </c>
      <c r="C247">
        <v>0</v>
      </c>
      <c r="D247">
        <v>0.1</v>
      </c>
      <c r="E247" t="s">
        <v>2</v>
      </c>
      <c r="F247" t="s">
        <v>3</v>
      </c>
      <c r="G247" s="39" t="e">
        <f t="shared" si="62"/>
        <v>#REF!</v>
      </c>
      <c r="H247" t="s">
        <v>3</v>
      </c>
      <c r="K247" t="s">
        <v>3</v>
      </c>
      <c r="L247" s="57" t="str">
        <f>IF(OR(H_no_hash!$F247="---",H_no_hash!$F247="infeas",H_no_hash!$F247="inf"),"---",(H_no_hash!$F247/M247)-1)</f>
        <v>---</v>
      </c>
      <c r="M247" s="20" t="e">
        <f>Model_dem!#REF!</f>
        <v>#REF!</v>
      </c>
      <c r="N247" t="e">
        <f>Model_dem!#REF!</f>
        <v>#REF!</v>
      </c>
      <c r="O247" s="23"/>
      <c r="P247" t="str">
        <f>IF(H_no_hash!$Q370&lt;&gt;A370,"Aqui", " ")</f>
        <v xml:space="preserve"> </v>
      </c>
      <c r="AE247" t="s">
        <v>536</v>
      </c>
      <c r="AF247">
        <v>1</v>
      </c>
      <c r="AG247">
        <v>25</v>
      </c>
      <c r="AH247">
        <v>0.15</v>
      </c>
      <c r="AI247">
        <v>50</v>
      </c>
      <c r="AJ247">
        <v>719</v>
      </c>
      <c r="AK247">
        <v>4.9235300000000004</v>
      </c>
      <c r="AL247">
        <v>0</v>
      </c>
      <c r="AM247">
        <v>140721</v>
      </c>
      <c r="AN247">
        <v>1800.01</v>
      </c>
      <c r="AO247">
        <v>48566</v>
      </c>
    </row>
    <row r="248" spans="1:41" x14ac:dyDescent="0.3">
      <c r="A248" t="s">
        <v>529</v>
      </c>
      <c r="B248">
        <v>3</v>
      </c>
      <c r="C248">
        <v>0</v>
      </c>
      <c r="D248">
        <v>0.15</v>
      </c>
      <c r="E248" t="s">
        <v>2</v>
      </c>
      <c r="F248" t="s">
        <v>3</v>
      </c>
      <c r="G248" s="39" t="e">
        <f t="shared" si="62"/>
        <v>#REF!</v>
      </c>
      <c r="H248" t="s">
        <v>3</v>
      </c>
      <c r="K248" t="s">
        <v>3</v>
      </c>
      <c r="L248" s="58" t="str">
        <f>IF(OR(H_no_hash!$F248="---",H_no_hash!$F248="infeas",H_no_hash!$F248="inf"),"---",(H_no_hash!$F248/M248)-1)</f>
        <v>---</v>
      </c>
      <c r="M248" s="20" t="e">
        <f>Model_dem!#REF!</f>
        <v>#REF!</v>
      </c>
      <c r="N248" t="e">
        <f>Model_dem!#REF!</f>
        <v>#REF!</v>
      </c>
      <c r="O248" s="23"/>
      <c r="P248" t="str">
        <f>IF(H_no_hash!$Q371&lt;&gt;A371,"Aqui", " ")</f>
        <v xml:space="preserve"> </v>
      </c>
      <c r="AE248" t="s">
        <v>536</v>
      </c>
      <c r="AF248">
        <v>1</v>
      </c>
      <c r="AG248">
        <v>25</v>
      </c>
      <c r="AH248">
        <v>0.2</v>
      </c>
      <c r="AI248">
        <v>50</v>
      </c>
      <c r="AJ248">
        <v>745</v>
      </c>
      <c r="AK248">
        <v>42.682499999999997</v>
      </c>
      <c r="AL248">
        <v>32</v>
      </c>
      <c r="AM248">
        <v>31398</v>
      </c>
      <c r="AN248">
        <v>1800</v>
      </c>
      <c r="AO248">
        <v>31123</v>
      </c>
    </row>
    <row r="249" spans="1:41" x14ac:dyDescent="0.3">
      <c r="A249" t="s">
        <v>529</v>
      </c>
      <c r="B249">
        <v>3</v>
      </c>
      <c r="C249">
        <v>0</v>
      </c>
      <c r="D249">
        <v>0.2</v>
      </c>
      <c r="E249" t="s">
        <v>2</v>
      </c>
      <c r="F249" t="s">
        <v>3</v>
      </c>
      <c r="G249" s="39" t="e">
        <f t="shared" si="62"/>
        <v>#REF!</v>
      </c>
      <c r="H249" t="s">
        <v>3</v>
      </c>
      <c r="K249" t="s">
        <v>3</v>
      </c>
      <c r="L249" s="57" t="str">
        <f>IF(OR(H_no_hash!$F249="---",H_no_hash!$F249="infeas",H_no_hash!$F249="inf"),"---",(H_no_hash!$F249/M249)-1)</f>
        <v>---</v>
      </c>
      <c r="M249" s="20" t="e">
        <f>Model_dem!#REF!</f>
        <v>#REF!</v>
      </c>
      <c r="N249" t="e">
        <f>Model_dem!#REF!</f>
        <v>#REF!</v>
      </c>
      <c r="O249" s="23"/>
      <c r="P249" t="str">
        <f>IF(H_no_hash!$Q372&lt;&gt;A372,"Aqui", " ")</f>
        <v xml:space="preserve"> </v>
      </c>
      <c r="AE249" t="s">
        <v>536</v>
      </c>
      <c r="AF249">
        <v>1</v>
      </c>
      <c r="AG249">
        <v>50</v>
      </c>
      <c r="AH249">
        <v>0.05</v>
      </c>
      <c r="AI249">
        <v>50</v>
      </c>
      <c r="AJ249">
        <v>713</v>
      </c>
      <c r="AK249">
        <v>1.2625200000000001</v>
      </c>
      <c r="AL249">
        <v>0</v>
      </c>
      <c r="AM249">
        <v>234916</v>
      </c>
      <c r="AN249">
        <v>1800</v>
      </c>
      <c r="AO249">
        <v>48625</v>
      </c>
    </row>
    <row r="250" spans="1:41" x14ac:dyDescent="0.3">
      <c r="A250" t="s">
        <v>529</v>
      </c>
      <c r="B250">
        <v>3</v>
      </c>
      <c r="C250">
        <v>10</v>
      </c>
      <c r="D250">
        <v>0.05</v>
      </c>
      <c r="E250" t="s">
        <v>2</v>
      </c>
      <c r="F250" t="s">
        <v>3</v>
      </c>
      <c r="G250" s="39" t="e">
        <f t="shared" si="62"/>
        <v>#REF!</v>
      </c>
      <c r="H250" t="s">
        <v>3</v>
      </c>
      <c r="K250" t="s">
        <v>3</v>
      </c>
      <c r="L250" s="58" t="str">
        <f>IF(OR(H_no_hash!$F250="---",H_no_hash!$F250="infeas",H_no_hash!$F250="inf"),"---",(H_no_hash!$F250/M250)-1)</f>
        <v>---</v>
      </c>
      <c r="M250" s="20" t="e">
        <f>Model_dem!#REF!</f>
        <v>#REF!</v>
      </c>
      <c r="N250" t="e">
        <f>Model_dem!#REF!</f>
        <v>#REF!</v>
      </c>
      <c r="O250" s="23"/>
      <c r="P250" t="str">
        <f>IF(H_no_hash!$Q373&lt;&gt;A373,"Aqui", " ")</f>
        <v xml:space="preserve"> </v>
      </c>
      <c r="AE250" t="s">
        <v>536</v>
      </c>
      <c r="AF250">
        <v>1</v>
      </c>
      <c r="AG250">
        <v>50</v>
      </c>
      <c r="AH250">
        <v>0.1</v>
      </c>
      <c r="AI250">
        <v>50</v>
      </c>
      <c r="AJ250">
        <v>719</v>
      </c>
      <c r="AK250">
        <v>3.1112700000000002</v>
      </c>
      <c r="AL250">
        <v>0</v>
      </c>
      <c r="AM250">
        <v>179416</v>
      </c>
      <c r="AN250">
        <v>1800</v>
      </c>
      <c r="AO250">
        <v>49852</v>
      </c>
    </row>
    <row r="251" spans="1:41" x14ac:dyDescent="0.3">
      <c r="A251" t="s">
        <v>529</v>
      </c>
      <c r="B251">
        <v>3</v>
      </c>
      <c r="C251">
        <v>10</v>
      </c>
      <c r="D251">
        <v>0.1</v>
      </c>
      <c r="E251" t="s">
        <v>2</v>
      </c>
      <c r="F251" t="s">
        <v>3</v>
      </c>
      <c r="G251" s="39" t="e">
        <f t="shared" si="62"/>
        <v>#REF!</v>
      </c>
      <c r="H251" t="s">
        <v>3</v>
      </c>
      <c r="K251" t="s">
        <v>3</v>
      </c>
      <c r="L251" s="57" t="str">
        <f>IF(OR(H_no_hash!$F251="---",H_no_hash!$F251="infeas",H_no_hash!$F251="inf"),"---",(H_no_hash!$F251/M251)-1)</f>
        <v>---</v>
      </c>
      <c r="M251" s="20" t="e">
        <f>Model_dem!#REF!</f>
        <v>#REF!</v>
      </c>
      <c r="N251" t="e">
        <f>Model_dem!#REF!</f>
        <v>#REF!</v>
      </c>
      <c r="O251" s="23"/>
      <c r="P251" t="str">
        <f>IF(H_no_hash!$Q374&lt;&gt;A374,"Aqui", " ")</f>
        <v xml:space="preserve"> </v>
      </c>
      <c r="AE251" t="s">
        <v>536</v>
      </c>
      <c r="AF251">
        <v>1</v>
      </c>
      <c r="AG251">
        <v>50</v>
      </c>
      <c r="AH251">
        <v>0.15</v>
      </c>
      <c r="AI251">
        <v>50</v>
      </c>
      <c r="AJ251">
        <v>749</v>
      </c>
      <c r="AK251">
        <v>148.595</v>
      </c>
      <c r="AL251">
        <v>275</v>
      </c>
      <c r="AM251">
        <v>39776</v>
      </c>
      <c r="AN251">
        <v>1800.24</v>
      </c>
      <c r="AO251">
        <v>30428</v>
      </c>
    </row>
    <row r="252" spans="1:41" x14ac:dyDescent="0.3">
      <c r="A252" t="s">
        <v>529</v>
      </c>
      <c r="B252">
        <v>3</v>
      </c>
      <c r="C252">
        <v>10</v>
      </c>
      <c r="D252">
        <v>0.15</v>
      </c>
      <c r="E252" t="s">
        <v>2</v>
      </c>
      <c r="F252" t="s">
        <v>3</v>
      </c>
      <c r="G252" s="39" t="e">
        <f t="shared" si="62"/>
        <v>#REF!</v>
      </c>
      <c r="H252" t="s">
        <v>3</v>
      </c>
      <c r="K252" t="s">
        <v>3</v>
      </c>
      <c r="L252" s="58" t="str">
        <f>IF(OR(H_no_hash!$F252="---",H_no_hash!$F252="infeas",H_no_hash!$F252="inf"),"---",(H_no_hash!$F252/M252)-1)</f>
        <v>---</v>
      </c>
      <c r="M252" s="20" t="e">
        <f>Model_dem!#REF!</f>
        <v>#REF!</v>
      </c>
      <c r="N252" t="e">
        <f>Model_dem!#REF!</f>
        <v>#REF!</v>
      </c>
      <c r="O252" s="23"/>
      <c r="P252" t="str">
        <f>IF(H_no_hash!$Q375&lt;&gt;A375,"Aqui", " ")</f>
        <v xml:space="preserve"> </v>
      </c>
      <c r="AE252" t="s">
        <v>536</v>
      </c>
      <c r="AF252">
        <v>1</v>
      </c>
      <c r="AG252">
        <v>50</v>
      </c>
      <c r="AH252">
        <v>0.2</v>
      </c>
      <c r="AI252">
        <v>50</v>
      </c>
      <c r="AJ252">
        <v>771</v>
      </c>
      <c r="AK252">
        <v>24.060400000000001</v>
      </c>
      <c r="AL252">
        <v>7</v>
      </c>
      <c r="AM252">
        <v>3116</v>
      </c>
      <c r="AN252">
        <v>1800.15</v>
      </c>
      <c r="AO252">
        <v>15652</v>
      </c>
    </row>
    <row r="253" spans="1:41" x14ac:dyDescent="0.3">
      <c r="A253" t="s">
        <v>529</v>
      </c>
      <c r="B253">
        <v>3</v>
      </c>
      <c r="C253">
        <v>10</v>
      </c>
      <c r="D253">
        <v>0.2</v>
      </c>
      <c r="E253" t="s">
        <v>2</v>
      </c>
      <c r="F253" t="s">
        <v>3</v>
      </c>
      <c r="G253" s="39" t="e">
        <f t="shared" si="62"/>
        <v>#REF!</v>
      </c>
      <c r="H253" t="s">
        <v>3</v>
      </c>
      <c r="K253" t="s">
        <v>3</v>
      </c>
      <c r="L253" s="57" t="str">
        <f>IF(OR(H_no_hash!$F253="---",H_no_hash!$F253="infeas",H_no_hash!$F253="inf"),"---",(H_no_hash!$F253/M253)-1)</f>
        <v>---</v>
      </c>
      <c r="M253" s="20" t="e">
        <f>Model_dem!#REF!</f>
        <v>#REF!</v>
      </c>
      <c r="N253" t="e">
        <f>Model_dem!#REF!</f>
        <v>#REF!</v>
      </c>
      <c r="O253" s="23"/>
      <c r="P253" t="str">
        <f>IF(H_no_hash!$Q376&lt;&gt;A376,"Aqui", " ")</f>
        <v xml:space="preserve"> </v>
      </c>
      <c r="AE253" t="s">
        <v>536</v>
      </c>
      <c r="AF253">
        <v>2</v>
      </c>
      <c r="AG253">
        <v>10</v>
      </c>
      <c r="AH253">
        <v>0.15</v>
      </c>
      <c r="AI253">
        <v>50</v>
      </c>
      <c r="AJ253">
        <v>713</v>
      </c>
      <c r="AK253">
        <v>1.14463</v>
      </c>
      <c r="AL253">
        <v>0</v>
      </c>
      <c r="AM253">
        <v>616780</v>
      </c>
      <c r="AN253">
        <v>1800</v>
      </c>
      <c r="AO253">
        <v>69413</v>
      </c>
    </row>
    <row r="254" spans="1:41" x14ac:dyDescent="0.3">
      <c r="A254" t="s">
        <v>529</v>
      </c>
      <c r="B254">
        <v>3</v>
      </c>
      <c r="C254">
        <v>25</v>
      </c>
      <c r="D254">
        <v>0.05</v>
      </c>
      <c r="E254" t="s">
        <v>2</v>
      </c>
      <c r="F254" t="s">
        <v>3</v>
      </c>
      <c r="G254" s="39" t="e">
        <f t="shared" si="62"/>
        <v>#REF!</v>
      </c>
      <c r="H254" t="s">
        <v>3</v>
      </c>
      <c r="K254" t="s">
        <v>3</v>
      </c>
      <c r="L254" s="58" t="str">
        <f>IF(OR(H_no_hash!$F254="---",H_no_hash!$F254="infeas",H_no_hash!$F254="inf"),"---",(H_no_hash!$F254/M254)-1)</f>
        <v>---</v>
      </c>
      <c r="M254" s="20" t="e">
        <f>Model_dem!#REF!</f>
        <v>#REF!</v>
      </c>
      <c r="N254" t="e">
        <f>Model_dem!#REF!</f>
        <v>#REF!</v>
      </c>
      <c r="O254" s="23"/>
      <c r="P254" t="str">
        <f>IF(H_no_hash!$Q377&lt;&gt;A377,"Aqui", " ")</f>
        <v xml:space="preserve"> </v>
      </c>
      <c r="AE254" t="s">
        <v>536</v>
      </c>
      <c r="AF254">
        <v>2</v>
      </c>
      <c r="AG254">
        <v>25</v>
      </c>
      <c r="AH254">
        <v>0.1</v>
      </c>
      <c r="AI254">
        <v>50</v>
      </c>
      <c r="AJ254">
        <v>713</v>
      </c>
      <c r="AK254">
        <v>1.0783400000000001</v>
      </c>
      <c r="AL254">
        <v>0</v>
      </c>
      <c r="AM254">
        <v>326296</v>
      </c>
      <c r="AN254">
        <v>1800</v>
      </c>
      <c r="AO254">
        <v>56771</v>
      </c>
    </row>
    <row r="255" spans="1:41" x14ac:dyDescent="0.3">
      <c r="A255" t="s">
        <v>529</v>
      </c>
      <c r="B255">
        <v>3</v>
      </c>
      <c r="C255">
        <v>25</v>
      </c>
      <c r="D255">
        <v>0.1</v>
      </c>
      <c r="E255" t="s">
        <v>2</v>
      </c>
      <c r="F255" t="s">
        <v>3</v>
      </c>
      <c r="G255" s="39" t="e">
        <f t="shared" si="62"/>
        <v>#REF!</v>
      </c>
      <c r="H255" t="s">
        <v>3</v>
      </c>
      <c r="K255" t="s">
        <v>3</v>
      </c>
      <c r="L255" s="57" t="str">
        <f>IF(OR(H_no_hash!$F255="---",H_no_hash!$F255="infeas",H_no_hash!$F255="inf"),"---",(H_no_hash!$F255/M255)-1)</f>
        <v>---</v>
      </c>
      <c r="M255" s="20" t="e">
        <f>Model_dem!#REF!</f>
        <v>#REF!</v>
      </c>
      <c r="N255" t="e">
        <f>Model_dem!#REF!</f>
        <v>#REF!</v>
      </c>
      <c r="O255" s="23"/>
      <c r="P255" t="str">
        <f>IF(H_no_hash!$Q378&lt;&gt;A378,"Aqui", " ")</f>
        <v xml:space="preserve"> </v>
      </c>
      <c r="AE255" t="s">
        <v>536</v>
      </c>
      <c r="AF255">
        <v>2</v>
      </c>
      <c r="AG255">
        <v>25</v>
      </c>
      <c r="AH255">
        <v>0.15</v>
      </c>
      <c r="AI255">
        <v>50</v>
      </c>
      <c r="AJ255">
        <v>719</v>
      </c>
      <c r="AK255">
        <v>2.6053600000000001</v>
      </c>
      <c r="AL255">
        <v>0</v>
      </c>
      <c r="AM255">
        <v>174996</v>
      </c>
      <c r="AN255">
        <v>1800</v>
      </c>
      <c r="AO255">
        <v>51420</v>
      </c>
    </row>
    <row r="256" spans="1:41" x14ac:dyDescent="0.3">
      <c r="A256" t="s">
        <v>529</v>
      </c>
      <c r="B256">
        <v>3</v>
      </c>
      <c r="C256">
        <v>25</v>
      </c>
      <c r="D256">
        <v>0.15</v>
      </c>
      <c r="E256" t="s">
        <v>2</v>
      </c>
      <c r="F256" t="s">
        <v>3</v>
      </c>
      <c r="G256" s="39" t="e">
        <f t="shared" si="62"/>
        <v>#REF!</v>
      </c>
      <c r="H256" t="s">
        <v>3</v>
      </c>
      <c r="K256" t="s">
        <v>3</v>
      </c>
      <c r="L256" s="58" t="str">
        <f>IF(OR(H_no_hash!$F256="---",H_no_hash!$F256="infeas",H_no_hash!$F256="inf"),"---",(H_no_hash!$F256/M256)-1)</f>
        <v>---</v>
      </c>
      <c r="M256" s="20" t="e">
        <f>Model_dem!#REF!</f>
        <v>#REF!</v>
      </c>
      <c r="N256" t="e">
        <f>Model_dem!#REF!</f>
        <v>#REF!</v>
      </c>
      <c r="O256" s="23"/>
      <c r="P256" t="str">
        <f>IF(H_no_hash!$Q379&lt;&gt;A379,"Aqui", " ")</f>
        <v xml:space="preserve"> </v>
      </c>
      <c r="AE256" t="s">
        <v>536</v>
      </c>
      <c r="AF256">
        <v>2</v>
      </c>
      <c r="AG256">
        <v>25</v>
      </c>
      <c r="AH256">
        <v>0.2</v>
      </c>
      <c r="AI256">
        <v>50</v>
      </c>
      <c r="AJ256">
        <v>743</v>
      </c>
      <c r="AK256">
        <v>4.2984999999999998</v>
      </c>
      <c r="AL256">
        <v>0</v>
      </c>
      <c r="AM256">
        <v>103400</v>
      </c>
      <c r="AN256">
        <v>1800.1</v>
      </c>
      <c r="AO256">
        <v>36144</v>
      </c>
    </row>
    <row r="257" spans="1:41" x14ac:dyDescent="0.3">
      <c r="A257" t="s">
        <v>529</v>
      </c>
      <c r="B257">
        <v>3</v>
      </c>
      <c r="C257">
        <v>25</v>
      </c>
      <c r="D257">
        <v>0.2</v>
      </c>
      <c r="E257" t="s">
        <v>2</v>
      </c>
      <c r="F257" t="s">
        <v>3</v>
      </c>
      <c r="G257" s="39" t="e">
        <f t="shared" si="62"/>
        <v>#REF!</v>
      </c>
      <c r="H257" t="s">
        <v>3</v>
      </c>
      <c r="K257" t="s">
        <v>3</v>
      </c>
      <c r="L257" s="57" t="str">
        <f>IF(OR(H_no_hash!$F257="---",H_no_hash!$F257="infeas",H_no_hash!$F257="inf"),"---",(H_no_hash!$F257/M257)-1)</f>
        <v>---</v>
      </c>
      <c r="M257" s="20" t="e">
        <f>Model_dem!#REF!</f>
        <v>#REF!</v>
      </c>
      <c r="N257" t="e">
        <f>Model_dem!#REF!</f>
        <v>#REF!</v>
      </c>
      <c r="O257" s="23"/>
      <c r="P257" t="str">
        <f>IF(H_no_hash!$Q380&lt;&gt;A380,"Aqui", " ")</f>
        <v xml:space="preserve"> </v>
      </c>
      <c r="AE257" t="s">
        <v>536</v>
      </c>
      <c r="AF257">
        <v>2</v>
      </c>
      <c r="AG257">
        <v>50</v>
      </c>
      <c r="AH257">
        <v>0.05</v>
      </c>
      <c r="AI257">
        <v>50</v>
      </c>
      <c r="AJ257">
        <v>713</v>
      </c>
      <c r="AK257">
        <v>3.20262</v>
      </c>
      <c r="AL257">
        <v>0</v>
      </c>
      <c r="AM257">
        <v>355211</v>
      </c>
      <c r="AN257">
        <v>1800</v>
      </c>
      <c r="AO257">
        <v>58434</v>
      </c>
    </row>
    <row r="258" spans="1:41" x14ac:dyDescent="0.3">
      <c r="A258" t="s">
        <v>529</v>
      </c>
      <c r="B258">
        <v>3</v>
      </c>
      <c r="C258">
        <v>50</v>
      </c>
      <c r="D258">
        <v>0.05</v>
      </c>
      <c r="E258" t="s">
        <v>2</v>
      </c>
      <c r="F258" t="s">
        <v>3</v>
      </c>
      <c r="G258" s="39" t="e">
        <f>IF(N258="---","---",(F258-N258)/N258)</f>
        <v>#REF!</v>
      </c>
      <c r="H258" t="s">
        <v>3</v>
      </c>
      <c r="K258" t="s">
        <v>3</v>
      </c>
      <c r="L258" s="58" t="str">
        <f>IF(OR(H_no_hash!$F258="---",H_no_hash!$F258="infeas",H_no_hash!$F258="inf"),"---",(H_no_hash!$F258/M258)-1)</f>
        <v>---</v>
      </c>
      <c r="M258" s="20" t="e">
        <f>Model_dem!#REF!</f>
        <v>#REF!</v>
      </c>
      <c r="N258" t="e">
        <f>Model_dem!#REF!</f>
        <v>#REF!</v>
      </c>
      <c r="O258" s="23"/>
      <c r="P258" t="str">
        <f>IF(H_no_hash!$Q381&lt;&gt;A381,"Aqui", " ")</f>
        <v xml:space="preserve"> </v>
      </c>
      <c r="AE258" t="s">
        <v>536</v>
      </c>
      <c r="AF258">
        <v>2</v>
      </c>
      <c r="AG258">
        <v>50</v>
      </c>
      <c r="AH258">
        <v>0.1</v>
      </c>
      <c r="AI258">
        <v>50</v>
      </c>
      <c r="AJ258">
        <v>719</v>
      </c>
      <c r="AK258">
        <v>3.1649500000000002</v>
      </c>
      <c r="AL258">
        <v>0</v>
      </c>
      <c r="AM258">
        <v>232668</v>
      </c>
      <c r="AN258">
        <v>1800</v>
      </c>
      <c r="AO258">
        <v>54440</v>
      </c>
    </row>
    <row r="259" spans="1:41" x14ac:dyDescent="0.3">
      <c r="A259" t="s">
        <v>529</v>
      </c>
      <c r="B259">
        <v>3</v>
      </c>
      <c r="C259">
        <v>50</v>
      </c>
      <c r="D259">
        <v>0.1</v>
      </c>
      <c r="E259" t="s">
        <v>2</v>
      </c>
      <c r="F259" t="s">
        <v>3</v>
      </c>
      <c r="G259" s="39" t="e">
        <f>IF(N259="---","---",(F259-N259)/N259)</f>
        <v>#REF!</v>
      </c>
      <c r="H259" t="s">
        <v>3</v>
      </c>
      <c r="K259" t="s">
        <v>3</v>
      </c>
      <c r="L259" s="57" t="str">
        <f>IF(OR(H_no_hash!$F259="---",H_no_hash!$F259="infeas",H_no_hash!$F259="inf"),"---",(H_no_hash!$F259/M259)-1)</f>
        <v>---</v>
      </c>
      <c r="M259" s="20" t="e">
        <f>Model_dem!#REF!</f>
        <v>#REF!</v>
      </c>
      <c r="N259" t="e">
        <f>Model_dem!#REF!</f>
        <v>#REF!</v>
      </c>
      <c r="O259" s="23"/>
      <c r="P259" t="str">
        <f>IF(H_no_hash!$Q382&lt;&gt;A382,"Aqui", " ")</f>
        <v xml:space="preserve"> </v>
      </c>
      <c r="AE259" t="s">
        <v>536</v>
      </c>
      <c r="AF259">
        <v>2</v>
      </c>
      <c r="AG259">
        <v>50</v>
      </c>
      <c r="AH259">
        <v>0.15</v>
      </c>
      <c r="AI259">
        <v>50</v>
      </c>
      <c r="AJ259">
        <v>751</v>
      </c>
      <c r="AK259">
        <v>6.8616400000000004</v>
      </c>
      <c r="AL259">
        <v>0</v>
      </c>
      <c r="AM259">
        <v>22296</v>
      </c>
      <c r="AN259">
        <v>1800.32</v>
      </c>
      <c r="AO259">
        <v>26648</v>
      </c>
    </row>
    <row r="260" spans="1:41" x14ac:dyDescent="0.3">
      <c r="A260" t="s">
        <v>529</v>
      </c>
      <c r="B260">
        <v>3</v>
      </c>
      <c r="C260">
        <v>50</v>
      </c>
      <c r="D260">
        <v>0.15</v>
      </c>
      <c r="E260" t="s">
        <v>2</v>
      </c>
      <c r="F260" t="s">
        <v>3</v>
      </c>
      <c r="G260" s="39" t="e">
        <f>IF(N260="---","---",(F260-N260)/N260)</f>
        <v>#REF!</v>
      </c>
      <c r="H260" t="s">
        <v>3</v>
      </c>
      <c r="K260" t="s">
        <v>3</v>
      </c>
      <c r="L260" s="58" t="str">
        <f>IF(OR(H_no_hash!$F260="---",H_no_hash!$F260="infeas",H_no_hash!$F260="inf"),"---",(H_no_hash!$F260/M260)-1)</f>
        <v>---</v>
      </c>
      <c r="M260" s="20" t="e">
        <f>Model_dem!#REF!</f>
        <v>#REF!</v>
      </c>
      <c r="N260" t="e">
        <f>Model_dem!#REF!</f>
        <v>#REF!</v>
      </c>
      <c r="O260" s="23"/>
      <c r="P260" t="str">
        <f>IF(H_no_hash!$Q383&lt;&gt;A383,"Aqui", " ")</f>
        <v xml:space="preserve"> </v>
      </c>
      <c r="AE260" t="s">
        <v>536</v>
      </c>
      <c r="AF260">
        <v>2</v>
      </c>
      <c r="AG260">
        <v>50</v>
      </c>
      <c r="AH260">
        <v>0.2</v>
      </c>
      <c r="AI260">
        <v>50</v>
      </c>
      <c r="AJ260">
        <v>771</v>
      </c>
      <c r="AK260">
        <v>3.3698800000000002</v>
      </c>
      <c r="AL260">
        <v>0</v>
      </c>
      <c r="AM260">
        <v>2125</v>
      </c>
      <c r="AN260">
        <v>1800.09</v>
      </c>
      <c r="AO260">
        <v>12830</v>
      </c>
    </row>
    <row r="261" spans="1:41" x14ac:dyDescent="0.3">
      <c r="A261" t="s">
        <v>529</v>
      </c>
      <c r="B261">
        <v>3</v>
      </c>
      <c r="C261">
        <v>50</v>
      </c>
      <c r="D261">
        <v>0.2</v>
      </c>
      <c r="E261" t="s">
        <v>2</v>
      </c>
      <c r="F261" t="s">
        <v>3</v>
      </c>
      <c r="G261" s="39" t="e">
        <f>IF(N261="---","---",(F261-N261)/N261)</f>
        <v>#REF!</v>
      </c>
      <c r="H261" t="s">
        <v>3</v>
      </c>
      <c r="K261" t="s">
        <v>3</v>
      </c>
      <c r="L261" s="57" t="str">
        <f>IF(OR(H_no_hash!$F261="---",H_no_hash!$F261="infeas",H_no_hash!$F261="inf"),"---",(H_no_hash!$F261/M261)-1)</f>
        <v>---</v>
      </c>
      <c r="M261" s="20" t="e">
        <f>Model_dem!#REF!</f>
        <v>#REF!</v>
      </c>
      <c r="N261" t="e">
        <f>Model_dem!#REF!</f>
        <v>#REF!</v>
      </c>
      <c r="O261" s="23"/>
      <c r="P261" t="str">
        <f>IF(H_no_hash!$Q384&lt;&gt;A384,"Aqui", " ")</f>
        <v xml:space="preserve"> </v>
      </c>
      <c r="AE261" t="s">
        <v>536</v>
      </c>
      <c r="AF261">
        <v>3</v>
      </c>
      <c r="AG261">
        <v>0</v>
      </c>
      <c r="AH261">
        <v>0.05</v>
      </c>
      <c r="AI261">
        <v>50</v>
      </c>
      <c r="AJ261">
        <v>733</v>
      </c>
      <c r="AK261">
        <v>1.6251800000000001</v>
      </c>
      <c r="AL261">
        <v>0</v>
      </c>
      <c r="AM261">
        <v>722546</v>
      </c>
      <c r="AN261">
        <v>1800</v>
      </c>
      <c r="AO261">
        <v>78106</v>
      </c>
    </row>
    <row r="262" spans="1:41" x14ac:dyDescent="0.3">
      <c r="A262" s="65" t="s">
        <v>534</v>
      </c>
      <c r="B262" s="66">
        <v>0</v>
      </c>
      <c r="C262" s="66">
        <v>0</v>
      </c>
      <c r="D262" s="66">
        <v>0.05</v>
      </c>
      <c r="E262" t="s">
        <v>0</v>
      </c>
      <c r="F262" s="66">
        <v>829</v>
      </c>
      <c r="G262" s="39">
        <f>IF(OR(N262="---",F262="infeas",F262="inf",F262=""),"---",(F262-N262)/N262)</f>
        <v>0</v>
      </c>
      <c r="H262" s="66">
        <v>2.1353599999999999</v>
      </c>
      <c r="I262" s="66">
        <v>823</v>
      </c>
      <c r="J262" s="67">
        <v>0</v>
      </c>
      <c r="K262" s="52">
        <v>1</v>
      </c>
      <c r="L262" s="58">
        <f>IF(OR(H_no_hash!$F262="---",H_no_hash!$F262="infeas",H_no_hash!$F262="inf"),"---",(H_no_hash!$F262/M262)-1)</f>
        <v>0</v>
      </c>
      <c r="M262" s="20">
        <f>Model_dem!L2</f>
        <v>829</v>
      </c>
      <c r="N262">
        <f>Model_dem!G2</f>
        <v>829</v>
      </c>
      <c r="O262" s="23"/>
      <c r="P262" t="str">
        <f>IF(H_no_hash!$Q262&lt;&gt;A262,"Aqui", " ")</f>
        <v xml:space="preserve"> </v>
      </c>
      <c r="Q262" s="65" t="s">
        <v>534</v>
      </c>
      <c r="R262" s="66">
        <v>0</v>
      </c>
      <c r="S262" s="66">
        <v>0</v>
      </c>
      <c r="T262" s="66">
        <v>0.05</v>
      </c>
      <c r="U262" s="66">
        <v>50</v>
      </c>
      <c r="V262" s="66">
        <v>829</v>
      </c>
      <c r="W262" s="66">
        <v>2.1353599999999999</v>
      </c>
      <c r="X262" s="66">
        <v>0</v>
      </c>
      <c r="Y262" s="66">
        <v>1536</v>
      </c>
      <c r="Z262" s="66">
        <v>1800</v>
      </c>
      <c r="AA262" s="67">
        <v>0</v>
      </c>
      <c r="AE262" t="s">
        <v>536</v>
      </c>
      <c r="AF262">
        <v>3</v>
      </c>
      <c r="AG262">
        <v>0</v>
      </c>
      <c r="AH262">
        <v>0.1</v>
      </c>
      <c r="AI262">
        <v>50</v>
      </c>
      <c r="AJ262">
        <v>781</v>
      </c>
      <c r="AK262">
        <v>7.75204</v>
      </c>
      <c r="AL262">
        <v>0</v>
      </c>
      <c r="AM262">
        <v>118886</v>
      </c>
      <c r="AN262">
        <v>1800</v>
      </c>
      <c r="AO262">
        <v>58369</v>
      </c>
    </row>
    <row r="263" spans="1:41" x14ac:dyDescent="0.3">
      <c r="A263" s="68" t="s">
        <v>534</v>
      </c>
      <c r="B263" s="20">
        <v>0</v>
      </c>
      <c r="C263" s="20">
        <v>0</v>
      </c>
      <c r="D263" s="20">
        <v>0.1</v>
      </c>
      <c r="E263" t="s">
        <v>0</v>
      </c>
      <c r="F263" s="20">
        <v>829</v>
      </c>
      <c r="G263" s="39">
        <f t="shared" ref="G263:G326" si="63">IF(OR(N263="---",F263="infeas",F263="inf",F263=""),"---",(F263-N263)/N263)</f>
        <v>0</v>
      </c>
      <c r="H263" s="20">
        <v>2.9830100000000002</v>
      </c>
      <c r="I263" s="20">
        <v>800</v>
      </c>
      <c r="J263" s="23">
        <v>0</v>
      </c>
      <c r="K263" s="52">
        <v>1</v>
      </c>
      <c r="L263" s="57">
        <f>IF(OR(H_no_hash!$F263="---",H_no_hash!$F263="infeas",H_no_hash!$F263="inf"),"---",(H_no_hash!$F263/M263)-1)</f>
        <v>0</v>
      </c>
      <c r="M263" s="20">
        <f>Model_dem!L3</f>
        <v>829</v>
      </c>
      <c r="N263">
        <f>Model_dem!G3</f>
        <v>829</v>
      </c>
      <c r="O263" s="23"/>
      <c r="P263" t="str">
        <f>IF(H_no_hash!$Q263&lt;&gt;A263,"Aqui", " ")</f>
        <v xml:space="preserve"> </v>
      </c>
      <c r="Q263" s="68" t="s">
        <v>534</v>
      </c>
      <c r="R263" s="20">
        <v>0</v>
      </c>
      <c r="S263" s="20">
        <v>0</v>
      </c>
      <c r="T263" s="20">
        <v>0.1</v>
      </c>
      <c r="U263" s="20">
        <v>50</v>
      </c>
      <c r="V263" s="20">
        <v>829</v>
      </c>
      <c r="W263" s="20">
        <v>2.9830100000000002</v>
      </c>
      <c r="X263" s="20">
        <v>2</v>
      </c>
      <c r="Y263" s="20">
        <v>1569</v>
      </c>
      <c r="Z263" s="20">
        <v>1800</v>
      </c>
      <c r="AA263" s="23">
        <v>0</v>
      </c>
      <c r="AE263" t="s">
        <v>536</v>
      </c>
      <c r="AF263">
        <v>3</v>
      </c>
      <c r="AG263">
        <v>10</v>
      </c>
      <c r="AH263">
        <v>0.05</v>
      </c>
      <c r="AI263">
        <v>50</v>
      </c>
      <c r="AJ263">
        <v>733</v>
      </c>
      <c r="AK263">
        <v>1.04358</v>
      </c>
      <c r="AL263">
        <v>0</v>
      </c>
      <c r="AM263">
        <v>921086</v>
      </c>
      <c r="AN263">
        <v>1800.01</v>
      </c>
      <c r="AO263">
        <v>82081</v>
      </c>
    </row>
    <row r="264" spans="1:41" x14ac:dyDescent="0.3">
      <c r="A264" s="65" t="s">
        <v>534</v>
      </c>
      <c r="B264" s="66">
        <v>0</v>
      </c>
      <c r="C264" s="66">
        <v>0</v>
      </c>
      <c r="D264" s="66">
        <v>0.15</v>
      </c>
      <c r="E264" t="s">
        <v>0</v>
      </c>
      <c r="F264" s="66">
        <v>829</v>
      </c>
      <c r="G264" s="39">
        <f t="shared" si="63"/>
        <v>0</v>
      </c>
      <c r="H264" s="66">
        <v>3.8639100000000002</v>
      </c>
      <c r="I264" s="66">
        <v>494</v>
      </c>
      <c r="J264" s="67">
        <v>0</v>
      </c>
      <c r="K264" s="52">
        <v>1</v>
      </c>
      <c r="L264" s="58">
        <f>IF(OR(H_no_hash!$F264="---",H_no_hash!$F264="infeas",H_no_hash!$F264="inf"),"---",(H_no_hash!$F264/M264)-1)</f>
        <v>0</v>
      </c>
      <c r="M264" s="20">
        <f>Model_dem!L4</f>
        <v>829</v>
      </c>
      <c r="N264">
        <f>Model_dem!G4</f>
        <v>829</v>
      </c>
      <c r="O264" s="23"/>
      <c r="P264" t="str">
        <f>IF(H_no_hash!$Q264&lt;&gt;A264,"Aqui", " ")</f>
        <v xml:space="preserve"> </v>
      </c>
      <c r="Q264" s="65" t="s">
        <v>534</v>
      </c>
      <c r="R264" s="66">
        <v>0</v>
      </c>
      <c r="S264" s="66">
        <v>0</v>
      </c>
      <c r="T264" s="66">
        <v>0.15</v>
      </c>
      <c r="U264" s="66">
        <v>50</v>
      </c>
      <c r="V264" s="66">
        <v>829</v>
      </c>
      <c r="W264" s="66">
        <v>3.8639100000000002</v>
      </c>
      <c r="X264" s="66">
        <v>0</v>
      </c>
      <c r="Y264" s="66">
        <v>1420</v>
      </c>
      <c r="Z264" s="66">
        <v>1800.02</v>
      </c>
      <c r="AA264" s="67">
        <v>0</v>
      </c>
      <c r="AE264" t="s">
        <v>536</v>
      </c>
      <c r="AF264">
        <v>3</v>
      </c>
      <c r="AG264">
        <v>10</v>
      </c>
      <c r="AH264">
        <v>0.1</v>
      </c>
      <c r="AI264">
        <v>50</v>
      </c>
      <c r="AJ264">
        <v>781</v>
      </c>
      <c r="AK264">
        <v>3.5305800000000001</v>
      </c>
      <c r="AL264">
        <v>0</v>
      </c>
      <c r="AM264">
        <v>203050</v>
      </c>
      <c r="AN264">
        <v>1800</v>
      </c>
      <c r="AO264">
        <v>62990</v>
      </c>
    </row>
    <row r="265" spans="1:41" x14ac:dyDescent="0.3">
      <c r="A265" s="68" t="s">
        <v>534</v>
      </c>
      <c r="B265" s="20">
        <v>0</v>
      </c>
      <c r="C265" s="20">
        <v>0</v>
      </c>
      <c r="D265" s="20">
        <v>0.2</v>
      </c>
      <c r="E265" t="s">
        <v>0</v>
      </c>
      <c r="F265" s="20">
        <v>829</v>
      </c>
      <c r="G265" s="39">
        <f t="shared" si="63"/>
        <v>0</v>
      </c>
      <c r="H265" s="20">
        <v>4.2376199999999997</v>
      </c>
      <c r="I265" s="20">
        <v>339</v>
      </c>
      <c r="J265" s="23">
        <v>0</v>
      </c>
      <c r="K265" s="52">
        <v>1</v>
      </c>
      <c r="L265" s="57">
        <f>IF(OR(H_no_hash!$F265="---",H_no_hash!$F265="infeas",H_no_hash!$F265="inf"),"---",(H_no_hash!$F265/M265)-1)</f>
        <v>0</v>
      </c>
      <c r="M265" s="20">
        <f>Model_dem!L5</f>
        <v>829</v>
      </c>
      <c r="N265">
        <f>Model_dem!G5</f>
        <v>829</v>
      </c>
      <c r="O265" s="23"/>
      <c r="P265" t="str">
        <f>IF(H_no_hash!$Q265&lt;&gt;A265,"Aqui", " ")</f>
        <v xml:space="preserve"> </v>
      </c>
      <c r="Q265" s="68" t="s">
        <v>534</v>
      </c>
      <c r="R265" s="20">
        <v>0</v>
      </c>
      <c r="S265" s="20">
        <v>0</v>
      </c>
      <c r="T265" s="20">
        <v>0.2</v>
      </c>
      <c r="U265" s="20">
        <v>50</v>
      </c>
      <c r="V265" s="20">
        <v>829</v>
      </c>
      <c r="W265" s="20">
        <v>4.2376199999999997</v>
      </c>
      <c r="X265" s="20">
        <v>3</v>
      </c>
      <c r="Y265" s="20">
        <v>1487</v>
      </c>
      <c r="Z265" s="20">
        <v>1800</v>
      </c>
      <c r="AA265" s="23">
        <v>0</v>
      </c>
      <c r="AE265" t="s">
        <v>536</v>
      </c>
      <c r="AF265">
        <v>3</v>
      </c>
      <c r="AG265">
        <v>25</v>
      </c>
      <c r="AH265">
        <v>0.05</v>
      </c>
      <c r="AI265">
        <v>50</v>
      </c>
      <c r="AJ265">
        <v>733</v>
      </c>
      <c r="AK265">
        <v>24.291499999999999</v>
      </c>
      <c r="AL265">
        <v>8</v>
      </c>
      <c r="AM265">
        <v>491124</v>
      </c>
      <c r="AN265">
        <v>1800.01</v>
      </c>
      <c r="AO265">
        <v>80466</v>
      </c>
    </row>
    <row r="266" spans="1:41" x14ac:dyDescent="0.3">
      <c r="A266" s="65" t="s">
        <v>534</v>
      </c>
      <c r="B266" s="66">
        <v>1</v>
      </c>
      <c r="C266" s="66">
        <v>5</v>
      </c>
      <c r="D266" s="66">
        <v>0.05</v>
      </c>
      <c r="E266" t="s">
        <v>0</v>
      </c>
      <c r="F266" s="66">
        <v>831</v>
      </c>
      <c r="G266" s="39">
        <f t="shared" si="63"/>
        <v>0</v>
      </c>
      <c r="H266" s="66">
        <v>4.6245599999999998</v>
      </c>
      <c r="I266" s="66">
        <v>719</v>
      </c>
      <c r="J266" s="67">
        <v>0</v>
      </c>
      <c r="K266" s="52">
        <v>0.999</v>
      </c>
      <c r="L266" s="58">
        <f>IF(OR(H_no_hash!$F266="---",H_no_hash!$F266="infeas",H_no_hash!$F266="inf"),"---",(H_no_hash!$F266/M266)-1)</f>
        <v>2.4125452352230514E-3</v>
      </c>
      <c r="M266" s="20">
        <f>Model_dem!L6</f>
        <v>829</v>
      </c>
      <c r="N266">
        <f>Model_dem!G6</f>
        <v>831</v>
      </c>
      <c r="O266" s="23"/>
      <c r="P266" t="str">
        <f>IF(H_no_hash!$Q266&lt;&gt;A266,"Aqui", " ")</f>
        <v xml:space="preserve"> </v>
      </c>
      <c r="Q266" s="65" t="s">
        <v>534</v>
      </c>
      <c r="R266" s="66">
        <v>1</v>
      </c>
      <c r="S266" s="66">
        <v>5</v>
      </c>
      <c r="T266" s="66">
        <v>0.05</v>
      </c>
      <c r="U266" s="66">
        <v>50</v>
      </c>
      <c r="V266" s="66">
        <v>831</v>
      </c>
      <c r="W266" s="66">
        <v>4.6245599999999998</v>
      </c>
      <c r="X266" s="66">
        <v>0</v>
      </c>
      <c r="Y266" s="66">
        <v>823</v>
      </c>
      <c r="Z266" s="66">
        <v>1800.02</v>
      </c>
      <c r="AA266" s="67">
        <v>0</v>
      </c>
      <c r="AE266" t="s">
        <v>536</v>
      </c>
      <c r="AF266">
        <v>3</v>
      </c>
      <c r="AG266">
        <v>25</v>
      </c>
      <c r="AH266">
        <v>0.1</v>
      </c>
      <c r="AI266">
        <v>50</v>
      </c>
      <c r="AJ266">
        <v>781</v>
      </c>
      <c r="AK266">
        <v>9.7558000000000007</v>
      </c>
      <c r="AL266">
        <v>4</v>
      </c>
      <c r="AM266">
        <v>96384</v>
      </c>
      <c r="AN266">
        <v>1800</v>
      </c>
      <c r="AO266">
        <v>53786</v>
      </c>
    </row>
    <row r="267" spans="1:41" x14ac:dyDescent="0.3">
      <c r="A267" s="68" t="s">
        <v>534</v>
      </c>
      <c r="B267" s="20">
        <v>1</v>
      </c>
      <c r="C267" s="20">
        <v>5</v>
      </c>
      <c r="D267" s="20">
        <v>0.1</v>
      </c>
      <c r="E267" t="s">
        <v>0</v>
      </c>
      <c r="F267" s="20">
        <v>831</v>
      </c>
      <c r="G267" s="39">
        <f t="shared" si="63"/>
        <v>0</v>
      </c>
      <c r="H267" s="20">
        <v>5.9400399999999998</v>
      </c>
      <c r="I267" s="20">
        <v>683</v>
      </c>
      <c r="J267" s="23">
        <v>0</v>
      </c>
      <c r="K267" s="52">
        <v>1</v>
      </c>
      <c r="L267" s="57">
        <f>IF(OR(H_no_hash!$F267="---",H_no_hash!$F267="infeas",H_no_hash!$F267="inf"),"---",(H_no_hash!$F267/M267)-1)</f>
        <v>2.4125452352230514E-3</v>
      </c>
      <c r="M267" s="20">
        <f>Model_dem!L7</f>
        <v>829</v>
      </c>
      <c r="N267">
        <f>Model_dem!G7</f>
        <v>831</v>
      </c>
      <c r="O267" s="23"/>
      <c r="P267" t="str">
        <f>IF(H_no_hash!$Q267&lt;&gt;A267,"Aqui", " ")</f>
        <v xml:space="preserve"> </v>
      </c>
      <c r="Q267" s="68" t="s">
        <v>534</v>
      </c>
      <c r="R267" s="20">
        <v>1</v>
      </c>
      <c r="S267" s="20">
        <v>5</v>
      </c>
      <c r="T267" s="20">
        <v>0.1</v>
      </c>
      <c r="U267" s="20">
        <v>50</v>
      </c>
      <c r="V267" s="20">
        <v>831</v>
      </c>
      <c r="W267" s="20">
        <v>5.9400399999999998</v>
      </c>
      <c r="X267" s="20">
        <v>0</v>
      </c>
      <c r="Y267" s="20">
        <v>800</v>
      </c>
      <c r="Z267" s="20">
        <v>1800.02</v>
      </c>
      <c r="AA267" s="23">
        <v>0</v>
      </c>
      <c r="AE267" t="s">
        <v>536</v>
      </c>
      <c r="AF267">
        <v>3</v>
      </c>
      <c r="AG267">
        <v>50</v>
      </c>
      <c r="AH267">
        <v>0.1</v>
      </c>
      <c r="AI267">
        <v>50</v>
      </c>
      <c r="AJ267">
        <v>781</v>
      </c>
      <c r="AK267">
        <v>2.8176899999999998</v>
      </c>
      <c r="AL267">
        <v>0</v>
      </c>
      <c r="AM267">
        <v>316521</v>
      </c>
      <c r="AN267">
        <v>1800.01</v>
      </c>
      <c r="AO267">
        <v>67343</v>
      </c>
    </row>
    <row r="268" spans="1:41" x14ac:dyDescent="0.3">
      <c r="A268" s="65" t="s">
        <v>534</v>
      </c>
      <c r="B268" s="66">
        <v>1</v>
      </c>
      <c r="C268" s="66">
        <v>5</v>
      </c>
      <c r="D268" s="66">
        <v>0.15</v>
      </c>
      <c r="E268" t="s">
        <v>0</v>
      </c>
      <c r="F268" s="66">
        <v>842</v>
      </c>
      <c r="G268" s="39">
        <f t="shared" si="63"/>
        <v>0</v>
      </c>
      <c r="H268" s="66">
        <v>4.7865599999999997</v>
      </c>
      <c r="I268" s="66">
        <v>480</v>
      </c>
      <c r="J268" s="67">
        <v>0</v>
      </c>
      <c r="K268" s="52">
        <v>1</v>
      </c>
      <c r="L268" s="58">
        <f>IF(OR(H_no_hash!$F268="---",H_no_hash!$F268="infeas",H_no_hash!$F268="inf"),"---",(H_no_hash!$F268/M268)-1)</f>
        <v>1.5681544028950611E-2</v>
      </c>
      <c r="M268" s="20">
        <f>Model_dem!L8</f>
        <v>829</v>
      </c>
      <c r="N268">
        <f>Model_dem!G8</f>
        <v>842</v>
      </c>
      <c r="O268" s="23"/>
      <c r="P268" t="str">
        <f>IF(H_no_hash!$Q268&lt;&gt;A268,"Aqui", " ")</f>
        <v xml:space="preserve"> </v>
      </c>
      <c r="Q268" s="65" t="s">
        <v>534</v>
      </c>
      <c r="R268" s="66">
        <v>1</v>
      </c>
      <c r="S268" s="66">
        <v>5</v>
      </c>
      <c r="T268" s="66">
        <v>0.15</v>
      </c>
      <c r="U268" s="66">
        <v>50</v>
      </c>
      <c r="V268" s="66">
        <v>842</v>
      </c>
      <c r="W268" s="66">
        <v>4.7865599999999997</v>
      </c>
      <c r="X268" s="66">
        <v>0</v>
      </c>
      <c r="Y268" s="66">
        <v>494</v>
      </c>
      <c r="Z268" s="66">
        <v>1800.03</v>
      </c>
      <c r="AA268" s="67">
        <v>0</v>
      </c>
      <c r="AE268" t="s">
        <v>533</v>
      </c>
      <c r="AF268">
        <v>0</v>
      </c>
      <c r="AG268">
        <v>0</v>
      </c>
      <c r="AH268">
        <v>0.05</v>
      </c>
      <c r="AI268">
        <v>100</v>
      </c>
      <c r="AJ268">
        <v>1026</v>
      </c>
      <c r="AK268">
        <v>2.5264899999999999</v>
      </c>
      <c r="AL268">
        <v>0</v>
      </c>
      <c r="AM268">
        <v>3331</v>
      </c>
      <c r="AN268">
        <v>1800</v>
      </c>
      <c r="AO268">
        <v>82005</v>
      </c>
    </row>
    <row r="269" spans="1:41" x14ac:dyDescent="0.3">
      <c r="A269" s="68" t="s">
        <v>534</v>
      </c>
      <c r="B269" s="20">
        <v>1</v>
      </c>
      <c r="C269" s="20">
        <v>5</v>
      </c>
      <c r="D269" s="20">
        <v>0.2</v>
      </c>
      <c r="E269" t="s">
        <v>0</v>
      </c>
      <c r="F269" s="20">
        <v>849</v>
      </c>
      <c r="G269" s="39">
        <f t="shared" si="63"/>
        <v>0</v>
      </c>
      <c r="H269" s="20">
        <v>7.2811000000000003</v>
      </c>
      <c r="I269" s="20">
        <v>323</v>
      </c>
      <c r="J269" s="23">
        <v>0</v>
      </c>
      <c r="K269" s="52">
        <v>1</v>
      </c>
      <c r="L269" s="57">
        <f>IF(OR(H_no_hash!$F269="---",H_no_hash!$F269="infeas",H_no_hash!$F269="inf"),"---",(H_no_hash!$F269/M269)-1)</f>
        <v>2.4125452352231624E-2</v>
      </c>
      <c r="M269" s="20">
        <f>Model_dem!L9</f>
        <v>829</v>
      </c>
      <c r="N269">
        <f>Model_dem!G9</f>
        <v>849</v>
      </c>
      <c r="O269" s="23"/>
      <c r="P269" t="str">
        <f>IF(H_no_hash!$Q269&lt;&gt;A269,"Aqui", " ")</f>
        <v xml:space="preserve"> </v>
      </c>
      <c r="Q269" s="68" t="s">
        <v>534</v>
      </c>
      <c r="R269" s="20">
        <v>1</v>
      </c>
      <c r="S269" s="20">
        <v>5</v>
      </c>
      <c r="T269" s="20">
        <v>0.2</v>
      </c>
      <c r="U269" s="20">
        <v>50</v>
      </c>
      <c r="V269" s="20">
        <v>849</v>
      </c>
      <c r="W269" s="20">
        <v>7.2811000000000003</v>
      </c>
      <c r="X269" s="20">
        <v>0</v>
      </c>
      <c r="Y269" s="20">
        <v>339</v>
      </c>
      <c r="Z269" s="20">
        <v>1800.04</v>
      </c>
      <c r="AA269" s="23">
        <v>0</v>
      </c>
      <c r="AE269" t="s">
        <v>533</v>
      </c>
      <c r="AF269">
        <v>0</v>
      </c>
      <c r="AG269">
        <v>0</v>
      </c>
      <c r="AH269">
        <v>0.1</v>
      </c>
      <c r="AI269">
        <v>100</v>
      </c>
      <c r="AJ269">
        <v>1026</v>
      </c>
      <c r="AK269">
        <v>3.8683900000000002</v>
      </c>
      <c r="AL269">
        <v>0</v>
      </c>
      <c r="AM269">
        <v>3014</v>
      </c>
      <c r="AN269">
        <v>1800.01</v>
      </c>
      <c r="AO269">
        <v>77776</v>
      </c>
    </row>
    <row r="270" spans="1:41" x14ac:dyDescent="0.3">
      <c r="A270" s="65" t="s">
        <v>534</v>
      </c>
      <c r="B270" s="66">
        <v>1</v>
      </c>
      <c r="C270" s="66">
        <v>10</v>
      </c>
      <c r="D270" s="66">
        <v>0.05</v>
      </c>
      <c r="E270" t="s">
        <v>0</v>
      </c>
      <c r="F270" s="66">
        <v>831</v>
      </c>
      <c r="G270" s="39">
        <f t="shared" si="63"/>
        <v>0</v>
      </c>
      <c r="H270" s="66">
        <v>5.4018199999999998</v>
      </c>
      <c r="I270" s="66">
        <v>235</v>
      </c>
      <c r="J270" s="67">
        <v>0</v>
      </c>
      <c r="K270" s="52">
        <v>0.999</v>
      </c>
      <c r="L270" s="58">
        <f>IF(OR(H_no_hash!$F270="---",H_no_hash!$F270="infeas",H_no_hash!$F270="inf"),"---",(H_no_hash!$F270/M270)-1)</f>
        <v>2.4125452352230514E-3</v>
      </c>
      <c r="M270" s="20">
        <f>Model_dem!L10</f>
        <v>829</v>
      </c>
      <c r="N270">
        <f>Model_dem!G10</f>
        <v>831</v>
      </c>
      <c r="O270" s="23"/>
      <c r="P270" t="str">
        <f>IF(H_no_hash!$Q270&lt;&gt;A270,"Aqui", " ")</f>
        <v xml:space="preserve"> </v>
      </c>
      <c r="Q270" s="65" t="s">
        <v>534</v>
      </c>
      <c r="R270" s="66">
        <v>1</v>
      </c>
      <c r="S270" s="66">
        <v>10</v>
      </c>
      <c r="T270" s="66">
        <v>0.05</v>
      </c>
      <c r="U270" s="66">
        <v>50</v>
      </c>
      <c r="V270" s="66">
        <v>831</v>
      </c>
      <c r="W270" s="66">
        <v>5.4018199999999998</v>
      </c>
      <c r="X270" s="66">
        <v>1</v>
      </c>
      <c r="Y270" s="66">
        <v>719</v>
      </c>
      <c r="Z270" s="66">
        <v>1800.03</v>
      </c>
      <c r="AA270" s="67">
        <v>0</v>
      </c>
      <c r="AE270" t="s">
        <v>533</v>
      </c>
      <c r="AF270">
        <v>0</v>
      </c>
      <c r="AG270">
        <v>0</v>
      </c>
      <c r="AH270">
        <v>0.15</v>
      </c>
      <c r="AI270">
        <v>100</v>
      </c>
      <c r="AJ270">
        <v>1026</v>
      </c>
      <c r="AK270">
        <v>7.2703899999999999</v>
      </c>
      <c r="AL270">
        <v>3</v>
      </c>
      <c r="AM270">
        <v>2959</v>
      </c>
      <c r="AN270">
        <v>1800.01</v>
      </c>
      <c r="AO270">
        <v>92511</v>
      </c>
    </row>
    <row r="271" spans="1:41" x14ac:dyDescent="0.3">
      <c r="A271" s="68" t="s">
        <v>534</v>
      </c>
      <c r="B271" s="20">
        <v>1</v>
      </c>
      <c r="C271" s="20">
        <v>10</v>
      </c>
      <c r="D271" s="20">
        <v>0.1</v>
      </c>
      <c r="E271" t="s">
        <v>0</v>
      </c>
      <c r="F271" s="20">
        <v>831</v>
      </c>
      <c r="G271" s="39">
        <f t="shared" si="63"/>
        <v>0</v>
      </c>
      <c r="H271" s="20">
        <v>8.89771</v>
      </c>
      <c r="I271" s="20">
        <v>1</v>
      </c>
      <c r="J271" s="23">
        <v>0</v>
      </c>
      <c r="K271" s="52">
        <v>1</v>
      </c>
      <c r="L271" s="57">
        <f>IF(OR(H_no_hash!$F271="---",H_no_hash!$F271="infeas",H_no_hash!$F271="inf"),"---",(H_no_hash!$F271/M271)-1)</f>
        <v>2.4125452352230514E-3</v>
      </c>
      <c r="M271" s="20">
        <f>Model_dem!L11</f>
        <v>829</v>
      </c>
      <c r="N271">
        <f>Model_dem!G11</f>
        <v>831</v>
      </c>
      <c r="O271" s="23"/>
      <c r="P271" t="str">
        <f>IF(H_no_hash!$Q271&lt;&gt;A271,"Aqui", " ")</f>
        <v xml:space="preserve"> </v>
      </c>
      <c r="Q271" s="68" t="s">
        <v>534</v>
      </c>
      <c r="R271" s="20">
        <v>1</v>
      </c>
      <c r="S271" s="20">
        <v>10</v>
      </c>
      <c r="T271" s="20">
        <v>0.1</v>
      </c>
      <c r="U271" s="20">
        <v>50</v>
      </c>
      <c r="V271" s="20">
        <v>831</v>
      </c>
      <c r="W271" s="20">
        <v>8.89771</v>
      </c>
      <c r="X271" s="20">
        <v>4</v>
      </c>
      <c r="Y271" s="20">
        <v>683</v>
      </c>
      <c r="Z271" s="20">
        <v>1800</v>
      </c>
      <c r="AA271" s="23">
        <v>0</v>
      </c>
      <c r="AE271" t="s">
        <v>533</v>
      </c>
      <c r="AF271">
        <v>0</v>
      </c>
      <c r="AG271">
        <v>0</v>
      </c>
      <c r="AH271">
        <v>0.2</v>
      </c>
      <c r="AI271">
        <v>100</v>
      </c>
      <c r="AJ271">
        <v>1026</v>
      </c>
      <c r="AK271">
        <v>4.0547800000000001</v>
      </c>
      <c r="AL271">
        <v>0</v>
      </c>
      <c r="AM271">
        <v>3246</v>
      </c>
      <c r="AN271">
        <v>1800.02</v>
      </c>
      <c r="AO271">
        <v>96728</v>
      </c>
    </row>
    <row r="272" spans="1:41" x14ac:dyDescent="0.3">
      <c r="A272" s="65" t="s">
        <v>534</v>
      </c>
      <c r="B272" s="66">
        <v>1</v>
      </c>
      <c r="C272" s="66">
        <v>10</v>
      </c>
      <c r="D272" s="66">
        <v>0.15</v>
      </c>
      <c r="E272" t="s">
        <v>0</v>
      </c>
      <c r="F272" s="66">
        <v>842</v>
      </c>
      <c r="G272" s="39">
        <f t="shared" si="63"/>
        <v>0</v>
      </c>
      <c r="H272" s="66">
        <v>4.5070699999999997</v>
      </c>
      <c r="I272" s="66" t="s">
        <v>511</v>
      </c>
      <c r="J272" s="67"/>
      <c r="K272" s="52">
        <v>1</v>
      </c>
      <c r="L272" s="58">
        <f>IF(OR(H_no_hash!$F272="---",H_no_hash!$F272="infeas",H_no_hash!$F272="inf"),"---",(H_no_hash!$F272/M272)-1)</f>
        <v>1.5681544028950611E-2</v>
      </c>
      <c r="M272" s="20">
        <f>Model_dem!L12</f>
        <v>829</v>
      </c>
      <c r="N272">
        <f>Model_dem!G12</f>
        <v>842</v>
      </c>
      <c r="O272" s="23"/>
      <c r="P272" t="str">
        <f>IF(H_no_hash!$Q272&lt;&gt;A272,"Aqui", " ")</f>
        <v xml:space="preserve"> </v>
      </c>
      <c r="Q272" s="65" t="s">
        <v>534</v>
      </c>
      <c r="R272" s="66">
        <v>1</v>
      </c>
      <c r="S272" s="66">
        <v>10</v>
      </c>
      <c r="T272" s="66">
        <v>0.15</v>
      </c>
      <c r="U272" s="66">
        <v>50</v>
      </c>
      <c r="V272" s="66">
        <v>842</v>
      </c>
      <c r="W272" s="66">
        <v>4.5070699999999997</v>
      </c>
      <c r="X272" s="66">
        <v>0</v>
      </c>
      <c r="Y272" s="66">
        <v>480</v>
      </c>
      <c r="Z272" s="66">
        <v>1800.01</v>
      </c>
      <c r="AA272" s="67">
        <v>0</v>
      </c>
      <c r="AE272" t="s">
        <v>533</v>
      </c>
      <c r="AF272">
        <v>1</v>
      </c>
      <c r="AG272">
        <v>5</v>
      </c>
      <c r="AH272">
        <v>0.05</v>
      </c>
      <c r="AI272">
        <v>100</v>
      </c>
      <c r="AJ272">
        <v>1026</v>
      </c>
      <c r="AK272">
        <v>14.306900000000001</v>
      </c>
      <c r="AL272">
        <v>0</v>
      </c>
      <c r="AM272">
        <v>811</v>
      </c>
      <c r="AN272">
        <v>1800.01</v>
      </c>
      <c r="AO272">
        <v>31914</v>
      </c>
    </row>
    <row r="273" spans="1:41" x14ac:dyDescent="0.3">
      <c r="A273" s="68" t="s">
        <v>534</v>
      </c>
      <c r="B273" s="20">
        <v>1</v>
      </c>
      <c r="C273" s="20">
        <v>10</v>
      </c>
      <c r="D273" s="20">
        <v>0.2</v>
      </c>
      <c r="E273" t="s">
        <v>0</v>
      </c>
      <c r="F273" s="20">
        <v>849</v>
      </c>
      <c r="G273" s="39">
        <f t="shared" si="63"/>
        <v>0</v>
      </c>
      <c r="H273" s="20">
        <v>59.844799999999999</v>
      </c>
      <c r="I273" s="20" t="s">
        <v>511</v>
      </c>
      <c r="J273" s="23"/>
      <c r="K273" s="52">
        <v>1</v>
      </c>
      <c r="L273" s="57">
        <f>IF(OR(H_no_hash!$F273="---",H_no_hash!$F273="infeas",H_no_hash!$F273="inf"),"---",(H_no_hash!$F273/M273)-1)</f>
        <v>2.4125452352231624E-2</v>
      </c>
      <c r="M273" s="20">
        <f>Model_dem!L13</f>
        <v>829</v>
      </c>
      <c r="N273">
        <f>Model_dem!G13</f>
        <v>849</v>
      </c>
      <c r="O273" s="23"/>
      <c r="P273" t="str">
        <f>IF(H_no_hash!$Q273&lt;&gt;A273,"Aqui", " ")</f>
        <v xml:space="preserve"> </v>
      </c>
      <c r="Q273" s="68" t="s">
        <v>534</v>
      </c>
      <c r="R273" s="20">
        <v>1</v>
      </c>
      <c r="S273" s="20">
        <v>10</v>
      </c>
      <c r="T273" s="20">
        <v>0.2</v>
      </c>
      <c r="U273" s="20">
        <v>50</v>
      </c>
      <c r="V273" s="20">
        <v>849</v>
      </c>
      <c r="W273" s="20">
        <v>59.844799999999999</v>
      </c>
      <c r="X273" s="20">
        <v>8</v>
      </c>
      <c r="Y273" s="20">
        <v>323</v>
      </c>
      <c r="Z273" s="20">
        <v>1800.02</v>
      </c>
      <c r="AA273" s="23">
        <v>0</v>
      </c>
      <c r="AE273" t="s">
        <v>533</v>
      </c>
      <c r="AF273">
        <v>1</v>
      </c>
      <c r="AG273">
        <v>5</v>
      </c>
      <c r="AH273">
        <v>0.1</v>
      </c>
      <c r="AI273">
        <v>100</v>
      </c>
      <c r="AJ273">
        <v>1027</v>
      </c>
      <c r="AK273">
        <v>30.539899999999999</v>
      </c>
      <c r="AL273">
        <v>0</v>
      </c>
      <c r="AM273">
        <v>631</v>
      </c>
      <c r="AN273">
        <v>1800.01</v>
      </c>
      <c r="AO273">
        <v>29650</v>
      </c>
    </row>
    <row r="274" spans="1:41" x14ac:dyDescent="0.3">
      <c r="A274" s="65" t="s">
        <v>534</v>
      </c>
      <c r="B274" s="66">
        <v>1</v>
      </c>
      <c r="C274" s="66">
        <v>25</v>
      </c>
      <c r="D274" s="66">
        <v>0.05</v>
      </c>
      <c r="E274" t="s">
        <v>0</v>
      </c>
      <c r="F274" s="66">
        <v>842</v>
      </c>
      <c r="G274" s="39">
        <f t="shared" si="63"/>
        <v>0</v>
      </c>
      <c r="H274" s="66">
        <v>10.177300000000001</v>
      </c>
      <c r="I274" s="66">
        <v>92</v>
      </c>
      <c r="J274" s="67">
        <v>0</v>
      </c>
      <c r="K274" s="52">
        <v>0.501</v>
      </c>
      <c r="L274" s="58">
        <f>IF(OR(H_no_hash!$F274="---",H_no_hash!$F274="infeas",H_no_hash!$F274="inf"),"---",(H_no_hash!$F274/M274)-1)</f>
        <v>1.5681544028950611E-2</v>
      </c>
      <c r="M274" s="20">
        <f>Model_dem!L14</f>
        <v>829</v>
      </c>
      <c r="N274">
        <f>Model_dem!G14</f>
        <v>842</v>
      </c>
      <c r="O274" s="23"/>
      <c r="P274" t="str">
        <f>IF(H_no_hash!$Q274&lt;&gt;A274,"Aqui", " ")</f>
        <v xml:space="preserve"> </v>
      </c>
      <c r="Q274" s="65" t="s">
        <v>534</v>
      </c>
      <c r="R274" s="66">
        <v>1</v>
      </c>
      <c r="S274" s="66">
        <v>25</v>
      </c>
      <c r="T274" s="66">
        <v>0.05</v>
      </c>
      <c r="U274" s="66">
        <v>50</v>
      </c>
      <c r="V274" s="66">
        <v>842</v>
      </c>
      <c r="W274" s="66">
        <v>10.177300000000001</v>
      </c>
      <c r="X274" s="66">
        <v>0</v>
      </c>
      <c r="Y274" s="66">
        <v>235</v>
      </c>
      <c r="Z274" s="66">
        <v>1800.06</v>
      </c>
      <c r="AA274" s="67">
        <v>0</v>
      </c>
      <c r="AE274" t="s">
        <v>533</v>
      </c>
      <c r="AF274">
        <v>1</v>
      </c>
      <c r="AG274">
        <v>5</v>
      </c>
      <c r="AH274">
        <v>0.15</v>
      </c>
      <c r="AI274">
        <v>100</v>
      </c>
      <c r="AJ274">
        <v>1027</v>
      </c>
      <c r="AK274">
        <v>17.143799999999999</v>
      </c>
      <c r="AL274">
        <v>0</v>
      </c>
      <c r="AM274">
        <v>677</v>
      </c>
      <c r="AN274">
        <v>1800.04</v>
      </c>
      <c r="AO274">
        <v>27399</v>
      </c>
    </row>
    <row r="275" spans="1:41" x14ac:dyDescent="0.3">
      <c r="A275" s="68" t="s">
        <v>534</v>
      </c>
      <c r="B275" s="20">
        <v>1</v>
      </c>
      <c r="C275" s="20">
        <v>25</v>
      </c>
      <c r="D275" s="20">
        <v>0.1</v>
      </c>
      <c r="E275" t="s">
        <v>1</v>
      </c>
      <c r="F275" s="20">
        <v>1014</v>
      </c>
      <c r="G275" s="39">
        <f t="shared" si="63"/>
        <v>0.10577971646673937</v>
      </c>
      <c r="H275" s="20">
        <v>1840.6</v>
      </c>
      <c r="I275" s="20">
        <v>1</v>
      </c>
      <c r="J275" s="23">
        <v>0</v>
      </c>
      <c r="K275" s="52">
        <v>0.998</v>
      </c>
      <c r="L275" s="57">
        <f>IF(OR(H_no_hash!$F275="---",H_no_hash!$F275="infeas",H_no_hash!$F275="inf"),"---",(H_no_hash!$F275/M275)-1)</f>
        <v>0.22316043425814236</v>
      </c>
      <c r="M275" s="20">
        <f>Model_dem!L15</f>
        <v>829</v>
      </c>
      <c r="N275">
        <f>Model_dem!G15</f>
        <v>917</v>
      </c>
      <c r="O275" s="23"/>
      <c r="P275" t="str">
        <f>IF(H_no_hash!$Q275&lt;&gt;A275,"Aqui", " ")</f>
        <v xml:space="preserve"> </v>
      </c>
      <c r="Q275" s="68" t="s">
        <v>534</v>
      </c>
      <c r="R275" s="20">
        <v>1</v>
      </c>
      <c r="S275" s="20">
        <v>25</v>
      </c>
      <c r="T275" s="20">
        <v>0.1</v>
      </c>
      <c r="U275" s="20">
        <v>50</v>
      </c>
      <c r="V275" s="20">
        <v>1014</v>
      </c>
      <c r="W275" s="20">
        <v>1840.6</v>
      </c>
      <c r="X275" s="20">
        <v>0</v>
      </c>
      <c r="Y275" s="20">
        <v>1</v>
      </c>
      <c r="Z275" s="20">
        <v>1840.6</v>
      </c>
      <c r="AA275" s="23">
        <v>0</v>
      </c>
      <c r="AE275" t="s">
        <v>533</v>
      </c>
      <c r="AF275">
        <v>1</v>
      </c>
      <c r="AG275">
        <v>5</v>
      </c>
      <c r="AH275">
        <v>0.2</v>
      </c>
      <c r="AI275">
        <v>100</v>
      </c>
      <c r="AJ275">
        <v>1035</v>
      </c>
      <c r="AK275">
        <v>47.411099999999998</v>
      </c>
      <c r="AL275">
        <v>2</v>
      </c>
      <c r="AM275">
        <v>363</v>
      </c>
      <c r="AN275">
        <v>1800.11</v>
      </c>
      <c r="AO275">
        <v>21819</v>
      </c>
    </row>
    <row r="276" spans="1:41" x14ac:dyDescent="0.3">
      <c r="A276" s="65" t="s">
        <v>534</v>
      </c>
      <c r="B276" s="66">
        <v>1</v>
      </c>
      <c r="C276" s="66">
        <v>25</v>
      </c>
      <c r="D276" s="66">
        <v>0.15</v>
      </c>
      <c r="E276" t="s">
        <v>2</v>
      </c>
      <c r="F276" s="66" t="s">
        <v>511</v>
      </c>
      <c r="G276" s="39" t="str">
        <f t="shared" si="63"/>
        <v>---</v>
      </c>
      <c r="H276" s="66" t="s">
        <v>511</v>
      </c>
      <c r="I276" s="66" t="s">
        <v>511</v>
      </c>
      <c r="J276" s="67"/>
      <c r="L276" s="58" t="str">
        <f>IF(OR(H_no_hash!$F276="---",H_no_hash!$F276="infeas",H_no_hash!$F276="inf"),"---",(H_no_hash!$F276/M276)-1)</f>
        <v>---</v>
      </c>
      <c r="M276" s="20">
        <f>Model_dem!L16</f>
        <v>829</v>
      </c>
      <c r="N276" t="str">
        <f>Model_dem!G16</f>
        <v>---</v>
      </c>
      <c r="O276" s="23"/>
      <c r="P276" t="str">
        <f>IF(H_no_hash!$Q276&lt;&gt;A276,"Aqui", " ")</f>
        <v xml:space="preserve"> </v>
      </c>
      <c r="Q276" s="65" t="s">
        <v>534</v>
      </c>
      <c r="R276" s="66">
        <v>1</v>
      </c>
      <c r="S276" s="66">
        <v>25</v>
      </c>
      <c r="T276" s="66">
        <v>0.15</v>
      </c>
      <c r="U276" s="66">
        <v>50</v>
      </c>
      <c r="V276" s="66" t="s">
        <v>511</v>
      </c>
      <c r="W276" s="66" t="s">
        <v>511</v>
      </c>
      <c r="X276" s="66" t="s">
        <v>511</v>
      </c>
      <c r="Y276" s="66" t="s">
        <v>511</v>
      </c>
      <c r="Z276" s="66" t="s">
        <v>511</v>
      </c>
      <c r="AA276" s="67"/>
      <c r="AE276" t="s">
        <v>533</v>
      </c>
      <c r="AF276">
        <v>1</v>
      </c>
      <c r="AG276">
        <v>10</v>
      </c>
      <c r="AH276">
        <v>0.05</v>
      </c>
      <c r="AI276">
        <v>100</v>
      </c>
      <c r="AJ276">
        <v>1026</v>
      </c>
      <c r="AK276">
        <v>7.0338399999999996</v>
      </c>
      <c r="AL276">
        <v>0</v>
      </c>
      <c r="AM276">
        <v>940</v>
      </c>
      <c r="AN276">
        <v>1800.01</v>
      </c>
      <c r="AO276">
        <v>33150</v>
      </c>
    </row>
    <row r="277" spans="1:41" x14ac:dyDescent="0.3">
      <c r="A277" s="68" t="s">
        <v>534</v>
      </c>
      <c r="B277" s="20">
        <v>1</v>
      </c>
      <c r="C277" s="20">
        <v>25</v>
      </c>
      <c r="D277" s="20">
        <v>0.2</v>
      </c>
      <c r="E277" t="s">
        <v>2</v>
      </c>
      <c r="F277" s="20" t="s">
        <v>511</v>
      </c>
      <c r="G277" s="39" t="str">
        <f t="shared" si="63"/>
        <v>---</v>
      </c>
      <c r="H277" s="20" t="s">
        <v>511</v>
      </c>
      <c r="I277" s="20" t="s">
        <v>511</v>
      </c>
      <c r="J277" s="23"/>
      <c r="L277" s="57" t="str">
        <f>IF(OR(H_no_hash!$F277="---",H_no_hash!$F277="infeas",H_no_hash!$F277="inf"),"---",(H_no_hash!$F277/M277)-1)</f>
        <v>---</v>
      </c>
      <c r="M277" s="20">
        <f>Model_dem!L17</f>
        <v>829</v>
      </c>
      <c r="N277" t="str">
        <f>Model_dem!G17</f>
        <v>---</v>
      </c>
      <c r="O277" s="23"/>
      <c r="P277" t="str">
        <f>IF(H_no_hash!$Q277&lt;&gt;A277,"Aqui", " ")</f>
        <v xml:space="preserve"> </v>
      </c>
      <c r="Q277" s="68" t="s">
        <v>534</v>
      </c>
      <c r="R277" s="20">
        <v>1</v>
      </c>
      <c r="S277" s="20">
        <v>25</v>
      </c>
      <c r="T277" s="20">
        <v>0.2</v>
      </c>
      <c r="U277" s="20">
        <v>50</v>
      </c>
      <c r="V277" s="20" t="s">
        <v>511</v>
      </c>
      <c r="W277" s="20" t="s">
        <v>511</v>
      </c>
      <c r="X277" s="20" t="s">
        <v>511</v>
      </c>
      <c r="Y277" s="20" t="s">
        <v>511</v>
      </c>
      <c r="Z277" s="20" t="s">
        <v>511</v>
      </c>
      <c r="AA277" s="23"/>
      <c r="AE277" t="s">
        <v>533</v>
      </c>
      <c r="AF277">
        <v>1</v>
      </c>
      <c r="AG277">
        <v>10</v>
      </c>
      <c r="AH277">
        <v>0.1</v>
      </c>
      <c r="AI277">
        <v>100</v>
      </c>
      <c r="AJ277">
        <v>1027</v>
      </c>
      <c r="AK277">
        <v>17.832799999999999</v>
      </c>
      <c r="AL277">
        <v>0</v>
      </c>
      <c r="AM277">
        <v>800</v>
      </c>
      <c r="AN277">
        <v>1800.04</v>
      </c>
      <c r="AO277">
        <v>30056</v>
      </c>
    </row>
    <row r="278" spans="1:41" x14ac:dyDescent="0.3">
      <c r="A278" s="65" t="s">
        <v>534</v>
      </c>
      <c r="B278" s="66">
        <v>1</v>
      </c>
      <c r="C278" s="66">
        <v>50</v>
      </c>
      <c r="D278" s="66">
        <v>0.05</v>
      </c>
      <c r="E278" t="s">
        <v>1</v>
      </c>
      <c r="F278" s="66">
        <v>856</v>
      </c>
      <c r="G278" s="39">
        <f t="shared" si="63"/>
        <v>0</v>
      </c>
      <c r="H278" s="66">
        <v>24.2163</v>
      </c>
      <c r="I278" s="66">
        <v>563</v>
      </c>
      <c r="J278" s="67">
        <v>0</v>
      </c>
      <c r="K278" s="52">
        <v>4.8000000000000001E-2</v>
      </c>
      <c r="L278" s="58">
        <f>IF(OR(H_no_hash!$F278="---",H_no_hash!$F278="infeas",H_no_hash!$F278="inf"),"---",(H_no_hash!$F278/M278)-1)</f>
        <v>3.2569360675512637E-2</v>
      </c>
      <c r="M278" s="20">
        <f>Model_dem!L18</f>
        <v>829</v>
      </c>
      <c r="N278">
        <f>Model_dem!G18</f>
        <v>856</v>
      </c>
      <c r="O278" s="23"/>
      <c r="P278" t="str">
        <f>IF(H_no_hash!$Q278&lt;&gt;A278,"Aqui", " ")</f>
        <v xml:space="preserve"> </v>
      </c>
      <c r="Q278" s="65" t="s">
        <v>534</v>
      </c>
      <c r="R278" s="66">
        <v>1</v>
      </c>
      <c r="S278" s="66">
        <v>50</v>
      </c>
      <c r="T278" s="66">
        <v>0.05</v>
      </c>
      <c r="U278" s="66">
        <v>50</v>
      </c>
      <c r="V278" s="66">
        <v>856</v>
      </c>
      <c r="W278" s="66">
        <v>24.2163</v>
      </c>
      <c r="X278" s="66">
        <v>0</v>
      </c>
      <c r="Y278" s="66">
        <v>92</v>
      </c>
      <c r="Z278" s="66">
        <v>1800.02</v>
      </c>
      <c r="AA278" s="67">
        <v>0</v>
      </c>
      <c r="AE278" t="s">
        <v>533</v>
      </c>
      <c r="AF278">
        <v>1</v>
      </c>
      <c r="AG278">
        <v>10</v>
      </c>
      <c r="AH278">
        <v>0.15</v>
      </c>
      <c r="AI278">
        <v>100</v>
      </c>
      <c r="AJ278">
        <v>1027</v>
      </c>
      <c r="AK278">
        <v>22.609300000000001</v>
      </c>
      <c r="AL278">
        <v>0</v>
      </c>
      <c r="AM278">
        <v>795</v>
      </c>
      <c r="AN278">
        <v>1800.01</v>
      </c>
      <c r="AO278">
        <v>29690</v>
      </c>
    </row>
    <row r="279" spans="1:41" x14ac:dyDescent="0.3">
      <c r="A279" s="68" t="s">
        <v>534</v>
      </c>
      <c r="B279" s="20">
        <v>1</v>
      </c>
      <c r="C279" s="20">
        <v>50</v>
      </c>
      <c r="D279" s="20">
        <v>0.1</v>
      </c>
      <c r="E279" t="s">
        <v>2</v>
      </c>
      <c r="F279" s="20" t="s">
        <v>46</v>
      </c>
      <c r="G279" s="39" t="str">
        <f t="shared" si="63"/>
        <v>---</v>
      </c>
      <c r="H279" s="20">
        <v>60.008200000000002</v>
      </c>
      <c r="I279" s="20">
        <v>532</v>
      </c>
      <c r="J279" s="23">
        <v>0</v>
      </c>
      <c r="L279" s="57" t="str">
        <f>IF(OR(H_no_hash!$F279="---",H_no_hash!$F279="infeas",H_no_hash!$F279="inf"),"---",(H_no_hash!$F279/M279)-1)</f>
        <v>---</v>
      </c>
      <c r="M279" s="20">
        <f>Model_dem!L19</f>
        <v>829</v>
      </c>
      <c r="N279" t="str">
        <f>Model_dem!G19</f>
        <v>---</v>
      </c>
      <c r="O279" s="23"/>
      <c r="P279" t="str">
        <f>IF(H_no_hash!$Q279&lt;&gt;A279,"Aqui", " ")</f>
        <v xml:space="preserve"> </v>
      </c>
      <c r="Q279" s="68" t="s">
        <v>534</v>
      </c>
      <c r="R279" s="20">
        <v>1</v>
      </c>
      <c r="S279" s="20">
        <v>50</v>
      </c>
      <c r="T279" s="20">
        <v>0.1</v>
      </c>
      <c r="U279" s="20">
        <v>50</v>
      </c>
      <c r="V279" s="20" t="s">
        <v>46</v>
      </c>
      <c r="W279" s="20">
        <v>60.008200000000002</v>
      </c>
      <c r="X279" s="20">
        <v>0</v>
      </c>
      <c r="Y279" s="20">
        <v>1</v>
      </c>
      <c r="Z279" s="20">
        <v>1801.73</v>
      </c>
      <c r="AA279" s="23">
        <v>0</v>
      </c>
      <c r="AE279" t="s">
        <v>533</v>
      </c>
      <c r="AF279">
        <v>1</v>
      </c>
      <c r="AG279">
        <v>10</v>
      </c>
      <c r="AH279">
        <v>0.2</v>
      </c>
      <c r="AI279">
        <v>100</v>
      </c>
      <c r="AJ279">
        <v>1035</v>
      </c>
      <c r="AK279">
        <v>37.810200000000002</v>
      </c>
      <c r="AL279">
        <v>0</v>
      </c>
      <c r="AM279">
        <v>509</v>
      </c>
      <c r="AN279">
        <v>1800.01</v>
      </c>
      <c r="AO279">
        <v>25004</v>
      </c>
    </row>
    <row r="280" spans="1:41" x14ac:dyDescent="0.3">
      <c r="A280" s="65" t="s">
        <v>534</v>
      </c>
      <c r="B280" s="66">
        <v>1</v>
      </c>
      <c r="C280" s="66">
        <v>50</v>
      </c>
      <c r="D280" s="66">
        <v>0.15</v>
      </c>
      <c r="E280" t="s">
        <v>2</v>
      </c>
      <c r="F280" s="66" t="s">
        <v>511</v>
      </c>
      <c r="G280" s="39" t="str">
        <f t="shared" si="63"/>
        <v>---</v>
      </c>
      <c r="H280" s="66" t="s">
        <v>511</v>
      </c>
      <c r="I280" s="66">
        <v>616</v>
      </c>
      <c r="J280" s="67">
        <v>0</v>
      </c>
      <c r="L280" s="58" t="str">
        <f>IF(OR(H_no_hash!$F280="---",H_no_hash!$F280="infeas",H_no_hash!$F280="inf"),"---",(H_no_hash!$F280/M280)-1)</f>
        <v>---</v>
      </c>
      <c r="M280" s="20">
        <f>Model_dem!L20</f>
        <v>829</v>
      </c>
      <c r="N280" t="str">
        <f>Model_dem!G20</f>
        <v>---</v>
      </c>
      <c r="O280" s="23"/>
      <c r="P280" t="str">
        <f>IF(H_no_hash!$Q280&lt;&gt;A280,"Aqui", " ")</f>
        <v xml:space="preserve"> </v>
      </c>
      <c r="Q280" s="65" t="s">
        <v>534</v>
      </c>
      <c r="R280" s="66">
        <v>1</v>
      </c>
      <c r="S280" s="66">
        <v>50</v>
      </c>
      <c r="T280" s="66">
        <v>0.15</v>
      </c>
      <c r="U280" s="66">
        <v>50</v>
      </c>
      <c r="V280" s="66" t="s">
        <v>511</v>
      </c>
      <c r="W280" s="66" t="s">
        <v>511</v>
      </c>
      <c r="X280" s="66" t="s">
        <v>511</v>
      </c>
      <c r="Y280" s="66" t="s">
        <v>511</v>
      </c>
      <c r="Z280" s="66" t="s">
        <v>511</v>
      </c>
      <c r="AA280" s="67"/>
      <c r="AE280" t="s">
        <v>533</v>
      </c>
      <c r="AF280">
        <v>1</v>
      </c>
      <c r="AG280">
        <v>25</v>
      </c>
      <c r="AH280">
        <v>0.05</v>
      </c>
      <c r="AI280">
        <v>100</v>
      </c>
      <c r="AJ280">
        <v>1027</v>
      </c>
      <c r="AK280">
        <v>21.226700000000001</v>
      </c>
      <c r="AL280">
        <v>0</v>
      </c>
      <c r="AM280">
        <v>325</v>
      </c>
      <c r="AN280">
        <v>1800.33</v>
      </c>
      <c r="AO280">
        <v>16288</v>
      </c>
    </row>
    <row r="281" spans="1:41" x14ac:dyDescent="0.3">
      <c r="A281" s="68" t="s">
        <v>534</v>
      </c>
      <c r="B281" s="20">
        <v>1</v>
      </c>
      <c r="C281" s="20">
        <v>50</v>
      </c>
      <c r="D281" s="20">
        <v>0.2</v>
      </c>
      <c r="E281" t="s">
        <v>2</v>
      </c>
      <c r="F281" s="20" t="s">
        <v>511</v>
      </c>
      <c r="G281" s="39" t="str">
        <f t="shared" si="63"/>
        <v>---</v>
      </c>
      <c r="H281" s="20" t="s">
        <v>511</v>
      </c>
      <c r="I281" s="20">
        <v>366</v>
      </c>
      <c r="J281" s="23">
        <v>0</v>
      </c>
      <c r="L281" s="57" t="str">
        <f>IF(OR(H_no_hash!$F281="---",H_no_hash!$F281="infeas",H_no_hash!$F281="inf"),"---",(H_no_hash!$F281/M281)-1)</f>
        <v>---</v>
      </c>
      <c r="M281" s="20">
        <f>Model_dem!L21</f>
        <v>829</v>
      </c>
      <c r="N281" t="str">
        <f>Model_dem!G21</f>
        <v>---</v>
      </c>
      <c r="O281" s="23"/>
      <c r="P281" t="str">
        <f>IF(H_no_hash!$Q281&lt;&gt;A281,"Aqui", " ")</f>
        <v xml:space="preserve"> </v>
      </c>
      <c r="Q281" s="68" t="s">
        <v>534</v>
      </c>
      <c r="R281" s="20">
        <v>1</v>
      </c>
      <c r="S281" s="20">
        <v>50</v>
      </c>
      <c r="T281" s="20">
        <v>0.2</v>
      </c>
      <c r="U281" s="20">
        <v>50</v>
      </c>
      <c r="V281" s="20" t="s">
        <v>511</v>
      </c>
      <c r="W281" s="20" t="s">
        <v>511</v>
      </c>
      <c r="X281" s="20" t="s">
        <v>511</v>
      </c>
      <c r="Y281" s="20" t="s">
        <v>511</v>
      </c>
      <c r="Z281" s="20" t="s">
        <v>511</v>
      </c>
      <c r="AA281" s="23"/>
      <c r="AE281" t="s">
        <v>533</v>
      </c>
      <c r="AF281">
        <v>1</v>
      </c>
      <c r="AG281">
        <v>25</v>
      </c>
      <c r="AH281">
        <v>0.1</v>
      </c>
      <c r="AI281">
        <v>100</v>
      </c>
      <c r="AJ281">
        <v>1035</v>
      </c>
      <c r="AK281">
        <v>109.657</v>
      </c>
      <c r="AL281">
        <v>0</v>
      </c>
      <c r="AM281">
        <v>170</v>
      </c>
      <c r="AN281">
        <v>1800.22</v>
      </c>
      <c r="AO281">
        <v>10571</v>
      </c>
    </row>
    <row r="282" spans="1:41" x14ac:dyDescent="0.3">
      <c r="A282" s="65" t="s">
        <v>534</v>
      </c>
      <c r="B282" s="66">
        <v>2</v>
      </c>
      <c r="C282" s="66">
        <v>5</v>
      </c>
      <c r="D282" s="66">
        <v>0.05</v>
      </c>
      <c r="E282" t="s">
        <v>0</v>
      </c>
      <c r="F282" s="66">
        <v>831</v>
      </c>
      <c r="G282" s="39">
        <f t="shared" si="63"/>
        <v>0</v>
      </c>
      <c r="H282" s="66">
        <v>83.757999999999996</v>
      </c>
      <c r="I282" s="66">
        <v>438</v>
      </c>
      <c r="J282" s="67">
        <v>0</v>
      </c>
      <c r="K282" s="52">
        <v>0.999</v>
      </c>
      <c r="L282" s="58">
        <f>IF(OR(H_no_hash!$F282="---",H_no_hash!$F282="infeas",H_no_hash!$F282="inf"),"---",(H_no_hash!$F282/M282)-1)</f>
        <v>2.4125452352230514E-3</v>
      </c>
      <c r="M282" s="20">
        <f>Model_dem!L22</f>
        <v>829</v>
      </c>
      <c r="N282">
        <f>Model_dem!G22</f>
        <v>831</v>
      </c>
      <c r="O282" s="23"/>
      <c r="P282" t="str">
        <f>IF(H_no_hash!$Q282&lt;&gt;A282,"Aqui", " ")</f>
        <v xml:space="preserve"> </v>
      </c>
      <c r="Q282" s="65" t="s">
        <v>534</v>
      </c>
      <c r="R282" s="66">
        <v>2</v>
      </c>
      <c r="S282" s="66">
        <v>5</v>
      </c>
      <c r="T282" s="66">
        <v>0.05</v>
      </c>
      <c r="U282" s="66">
        <v>50</v>
      </c>
      <c r="V282" s="66">
        <v>831</v>
      </c>
      <c r="W282" s="66">
        <v>83.757999999999996</v>
      </c>
      <c r="X282" s="66">
        <v>38</v>
      </c>
      <c r="Y282" s="66">
        <v>563</v>
      </c>
      <c r="Z282" s="66">
        <v>1800</v>
      </c>
      <c r="AA282" s="67">
        <v>0</v>
      </c>
      <c r="AE282" t="s">
        <v>533</v>
      </c>
      <c r="AF282">
        <v>1</v>
      </c>
      <c r="AG282">
        <v>25</v>
      </c>
      <c r="AH282">
        <v>0.15</v>
      </c>
      <c r="AI282">
        <v>100</v>
      </c>
      <c r="AJ282">
        <v>1058</v>
      </c>
      <c r="AK282">
        <v>621.96199999999999</v>
      </c>
      <c r="AL282">
        <v>6</v>
      </c>
      <c r="AM282">
        <v>23</v>
      </c>
      <c r="AN282">
        <v>1802.84</v>
      </c>
      <c r="AO282">
        <v>3558</v>
      </c>
    </row>
    <row r="283" spans="1:41" x14ac:dyDescent="0.3">
      <c r="A283" s="68" t="s">
        <v>534</v>
      </c>
      <c r="B283" s="20">
        <v>2</v>
      </c>
      <c r="C283" s="20">
        <v>5</v>
      </c>
      <c r="D283" s="20">
        <v>0.1</v>
      </c>
      <c r="E283" t="s">
        <v>0</v>
      </c>
      <c r="F283" s="20">
        <v>834</v>
      </c>
      <c r="G283" s="39">
        <f t="shared" si="63"/>
        <v>0</v>
      </c>
      <c r="H283" s="20">
        <v>15.1157</v>
      </c>
      <c r="I283" s="20">
        <v>290</v>
      </c>
      <c r="J283" s="23">
        <v>0</v>
      </c>
      <c r="K283" s="52">
        <v>1</v>
      </c>
      <c r="L283" s="57">
        <f>IF(OR(H_no_hash!$F283="---",H_no_hash!$F283="infeas",H_no_hash!$F283="inf"),"---",(H_no_hash!$F283/M283)-1)</f>
        <v>6.0313630880579616E-3</v>
      </c>
      <c r="M283" s="20">
        <f>Model_dem!L23</f>
        <v>829</v>
      </c>
      <c r="N283">
        <f>Model_dem!G23</f>
        <v>834</v>
      </c>
      <c r="O283" s="23"/>
      <c r="P283" t="str">
        <f>IF(H_no_hash!$Q283&lt;&gt;A283,"Aqui", " ")</f>
        <v xml:space="preserve"> </v>
      </c>
      <c r="Q283" s="68" t="s">
        <v>534</v>
      </c>
      <c r="R283" s="20">
        <v>2</v>
      </c>
      <c r="S283" s="20">
        <v>5</v>
      </c>
      <c r="T283" s="20">
        <v>0.1</v>
      </c>
      <c r="U283" s="20">
        <v>50</v>
      </c>
      <c r="V283" s="20">
        <v>834</v>
      </c>
      <c r="W283" s="20">
        <v>15.1157</v>
      </c>
      <c r="X283" s="20">
        <v>7</v>
      </c>
      <c r="Y283" s="20">
        <v>532</v>
      </c>
      <c r="Z283" s="20">
        <v>1800.02</v>
      </c>
      <c r="AA283" s="23">
        <v>0</v>
      </c>
      <c r="AE283" t="s">
        <v>533</v>
      </c>
      <c r="AF283">
        <v>1</v>
      </c>
      <c r="AG283">
        <v>25</v>
      </c>
      <c r="AH283">
        <v>0.2</v>
      </c>
      <c r="AI283">
        <v>100</v>
      </c>
      <c r="AJ283">
        <v>1058</v>
      </c>
      <c r="AK283">
        <v>332.25200000000001</v>
      </c>
      <c r="AL283">
        <v>0</v>
      </c>
      <c r="AM283">
        <v>28</v>
      </c>
      <c r="AN283">
        <v>1800.1</v>
      </c>
      <c r="AO283">
        <v>4884</v>
      </c>
    </row>
    <row r="284" spans="1:41" x14ac:dyDescent="0.3">
      <c r="A284" s="65" t="s">
        <v>534</v>
      </c>
      <c r="B284" s="66">
        <v>2</v>
      </c>
      <c r="C284" s="66">
        <v>5</v>
      </c>
      <c r="D284" s="66">
        <v>0.15</v>
      </c>
      <c r="E284" t="s">
        <v>0</v>
      </c>
      <c r="F284" s="66">
        <v>839</v>
      </c>
      <c r="G284" s="39">
        <f t="shared" si="63"/>
        <v>0</v>
      </c>
      <c r="H284" s="66">
        <v>14.0829</v>
      </c>
      <c r="I284" s="66">
        <v>134</v>
      </c>
      <c r="J284" s="67">
        <v>0</v>
      </c>
      <c r="K284" s="52">
        <v>1</v>
      </c>
      <c r="L284" s="58">
        <f>IF(OR(H_no_hash!$F284="---",H_no_hash!$F284="infeas",H_no_hash!$F284="inf"),"---",(H_no_hash!$F284/M284)-1)</f>
        <v>1.2062726176115701E-2</v>
      </c>
      <c r="M284" s="20">
        <f>Model_dem!L24</f>
        <v>829</v>
      </c>
      <c r="N284">
        <f>Model_dem!G24</f>
        <v>839</v>
      </c>
      <c r="O284" s="23"/>
      <c r="P284" t="str">
        <f>IF(H_no_hash!$Q284&lt;&gt;A284,"Aqui", " ")</f>
        <v xml:space="preserve"> </v>
      </c>
      <c r="Q284" s="65" t="s">
        <v>534</v>
      </c>
      <c r="R284" s="66">
        <v>2</v>
      </c>
      <c r="S284" s="66">
        <v>5</v>
      </c>
      <c r="T284" s="66">
        <v>0.15</v>
      </c>
      <c r="U284" s="66">
        <v>50</v>
      </c>
      <c r="V284" s="66">
        <v>839</v>
      </c>
      <c r="W284" s="66">
        <v>14.0829</v>
      </c>
      <c r="X284" s="66">
        <v>0</v>
      </c>
      <c r="Y284" s="66">
        <v>616</v>
      </c>
      <c r="Z284" s="66">
        <v>1800.07</v>
      </c>
      <c r="AA284" s="67">
        <v>0</v>
      </c>
      <c r="AE284" t="s">
        <v>533</v>
      </c>
      <c r="AF284">
        <v>1</v>
      </c>
      <c r="AG284">
        <v>50</v>
      </c>
      <c r="AH284">
        <v>0.05</v>
      </c>
      <c r="AI284">
        <v>100</v>
      </c>
      <c r="AJ284">
        <v>1035</v>
      </c>
      <c r="AK284">
        <v>22.358599999999999</v>
      </c>
      <c r="AL284">
        <v>0</v>
      </c>
      <c r="AM284">
        <v>210</v>
      </c>
      <c r="AN284">
        <v>1800.07</v>
      </c>
      <c r="AO284">
        <v>12179</v>
      </c>
    </row>
    <row r="285" spans="1:41" x14ac:dyDescent="0.3">
      <c r="A285" s="68" t="s">
        <v>534</v>
      </c>
      <c r="B285" s="20">
        <v>2</v>
      </c>
      <c r="C285" s="20">
        <v>5</v>
      </c>
      <c r="D285" s="20">
        <v>0.2</v>
      </c>
      <c r="E285" t="s">
        <v>0</v>
      </c>
      <c r="F285" s="20">
        <v>841</v>
      </c>
      <c r="G285" s="39">
        <f t="shared" si="63"/>
        <v>0</v>
      </c>
      <c r="H285" s="20">
        <v>9.8368699999999993</v>
      </c>
      <c r="I285" s="20">
        <v>1</v>
      </c>
      <c r="J285" s="23">
        <v>0</v>
      </c>
      <c r="K285" s="52">
        <v>1</v>
      </c>
      <c r="L285" s="57">
        <f>IF(OR(H_no_hash!$F285="---",H_no_hash!$F285="infeas",H_no_hash!$F285="inf"),"---",(H_no_hash!$F285/M285)-1)</f>
        <v>1.4475271411338975E-2</v>
      </c>
      <c r="M285" s="20">
        <f>Model_dem!L25</f>
        <v>829</v>
      </c>
      <c r="N285">
        <f>Model_dem!G25</f>
        <v>841</v>
      </c>
      <c r="O285" s="23"/>
      <c r="P285" t="str">
        <f>IF(H_no_hash!$Q285&lt;&gt;A285,"Aqui", " ")</f>
        <v xml:space="preserve"> </v>
      </c>
      <c r="Q285" s="68" t="s">
        <v>534</v>
      </c>
      <c r="R285" s="20">
        <v>2</v>
      </c>
      <c r="S285" s="20">
        <v>5</v>
      </c>
      <c r="T285" s="20">
        <v>0.2</v>
      </c>
      <c r="U285" s="20">
        <v>50</v>
      </c>
      <c r="V285" s="20">
        <v>841</v>
      </c>
      <c r="W285" s="20">
        <v>9.8368699999999993</v>
      </c>
      <c r="X285" s="20">
        <v>0</v>
      </c>
      <c r="Y285" s="20">
        <v>366</v>
      </c>
      <c r="Z285" s="20">
        <v>1800.03</v>
      </c>
      <c r="AA285" s="23">
        <v>0</v>
      </c>
      <c r="AE285" t="s">
        <v>533</v>
      </c>
      <c r="AF285">
        <v>1</v>
      </c>
      <c r="AG285">
        <v>50</v>
      </c>
      <c r="AH285">
        <v>0.1</v>
      </c>
      <c r="AI285">
        <v>100</v>
      </c>
      <c r="AJ285">
        <v>1047</v>
      </c>
      <c r="AK285">
        <v>181.197</v>
      </c>
      <c r="AL285">
        <v>2</v>
      </c>
      <c r="AM285">
        <v>40</v>
      </c>
      <c r="AN285">
        <v>1800.23</v>
      </c>
      <c r="AO285">
        <v>4416</v>
      </c>
    </row>
    <row r="286" spans="1:41" x14ac:dyDescent="0.3">
      <c r="A286" s="65" t="s">
        <v>534</v>
      </c>
      <c r="B286" s="66">
        <v>2</v>
      </c>
      <c r="C286" s="66">
        <v>10</v>
      </c>
      <c r="D286" s="66">
        <v>0.05</v>
      </c>
      <c r="E286" t="s">
        <v>0</v>
      </c>
      <c r="F286" s="66">
        <v>834</v>
      </c>
      <c r="G286" s="39">
        <f t="shared" si="63"/>
        <v>0</v>
      </c>
      <c r="H286" s="66">
        <v>11.3185</v>
      </c>
      <c r="I286" s="66">
        <v>173</v>
      </c>
      <c r="J286" s="67">
        <v>0</v>
      </c>
      <c r="K286" s="52">
        <v>1</v>
      </c>
      <c r="L286" s="58">
        <f>IF(OR(H_no_hash!$F286="---",H_no_hash!$F286="infeas",H_no_hash!$F286="inf"),"---",(H_no_hash!$F286/M286)-1)</f>
        <v>6.0313630880579616E-3</v>
      </c>
      <c r="M286" s="20">
        <f>Model_dem!L26</f>
        <v>829</v>
      </c>
      <c r="N286">
        <f>Model_dem!G26</f>
        <v>834</v>
      </c>
      <c r="O286" s="23"/>
      <c r="P286" t="str">
        <f>IF(H_no_hash!$Q286&lt;&gt;A286,"Aqui", " ")</f>
        <v xml:space="preserve"> </v>
      </c>
      <c r="Q286" s="65" t="s">
        <v>534</v>
      </c>
      <c r="R286" s="66">
        <v>2</v>
      </c>
      <c r="S286" s="66">
        <v>10</v>
      </c>
      <c r="T286" s="66">
        <v>0.05</v>
      </c>
      <c r="U286" s="66">
        <v>50</v>
      </c>
      <c r="V286" s="66">
        <v>834</v>
      </c>
      <c r="W286" s="66">
        <v>11.3185</v>
      </c>
      <c r="X286" s="66">
        <v>0</v>
      </c>
      <c r="Y286" s="66">
        <v>438</v>
      </c>
      <c r="Z286" s="66">
        <v>1800.11</v>
      </c>
      <c r="AA286" s="67">
        <v>0</v>
      </c>
      <c r="AE286" t="s">
        <v>533</v>
      </c>
      <c r="AF286">
        <v>1</v>
      </c>
      <c r="AG286">
        <v>50</v>
      </c>
      <c r="AH286">
        <v>0.15</v>
      </c>
      <c r="AI286">
        <v>100</v>
      </c>
      <c r="AJ286">
        <v>1074</v>
      </c>
      <c r="AK286">
        <v>1047.8699999999999</v>
      </c>
      <c r="AL286">
        <v>0</v>
      </c>
      <c r="AM286">
        <v>9</v>
      </c>
      <c r="AN286">
        <v>1802.44</v>
      </c>
      <c r="AO286">
        <v>1564</v>
      </c>
    </row>
    <row r="287" spans="1:41" x14ac:dyDescent="0.3">
      <c r="A287" s="68" t="s">
        <v>534</v>
      </c>
      <c r="B287" s="20">
        <v>2</v>
      </c>
      <c r="C287" s="20">
        <v>10</v>
      </c>
      <c r="D287" s="20">
        <v>0.1</v>
      </c>
      <c r="E287" t="s">
        <v>0</v>
      </c>
      <c r="F287" s="20">
        <v>841</v>
      </c>
      <c r="G287" s="39">
        <f t="shared" si="63"/>
        <v>0</v>
      </c>
      <c r="H287" s="20">
        <v>64.959800000000001</v>
      </c>
      <c r="I287" s="20">
        <v>1</v>
      </c>
      <c r="J287" s="23">
        <v>0</v>
      </c>
      <c r="K287" s="52">
        <v>1</v>
      </c>
      <c r="L287" s="57">
        <f>IF(OR(H_no_hash!$F287="---",H_no_hash!$F287="infeas",H_no_hash!$F287="inf"),"---",(H_no_hash!$F287/M287)-1)</f>
        <v>1.4475271411338975E-2</v>
      </c>
      <c r="M287" s="20">
        <f>Model_dem!L27</f>
        <v>829</v>
      </c>
      <c r="N287">
        <f>Model_dem!G27</f>
        <v>841</v>
      </c>
      <c r="O287" s="23"/>
      <c r="P287" t="str">
        <f>IF(H_no_hash!$Q287&lt;&gt;A287,"Aqui", " ")</f>
        <v xml:space="preserve"> </v>
      </c>
      <c r="Q287" s="68" t="s">
        <v>534</v>
      </c>
      <c r="R287" s="20">
        <v>2</v>
      </c>
      <c r="S287" s="20">
        <v>10</v>
      </c>
      <c r="T287" s="20">
        <v>0.1</v>
      </c>
      <c r="U287" s="20">
        <v>50</v>
      </c>
      <c r="V287" s="20">
        <v>841</v>
      </c>
      <c r="W287" s="20">
        <v>64.959800000000001</v>
      </c>
      <c r="X287" s="20">
        <v>8</v>
      </c>
      <c r="Y287" s="20">
        <v>290</v>
      </c>
      <c r="Z287" s="20">
        <v>1800.04</v>
      </c>
      <c r="AA287" s="23">
        <v>0</v>
      </c>
      <c r="AE287" t="s">
        <v>533</v>
      </c>
      <c r="AF287">
        <v>1</v>
      </c>
      <c r="AG287">
        <v>50</v>
      </c>
      <c r="AH287">
        <v>0.2</v>
      </c>
      <c r="AI287">
        <v>100</v>
      </c>
      <c r="AJ287">
        <v>1174</v>
      </c>
      <c r="AK287">
        <v>1812.54</v>
      </c>
      <c r="AL287">
        <v>0</v>
      </c>
      <c r="AM287">
        <v>1</v>
      </c>
      <c r="AN287">
        <v>1812.54</v>
      </c>
      <c r="AO287">
        <v>225</v>
      </c>
    </row>
    <row r="288" spans="1:41" x14ac:dyDescent="0.3">
      <c r="A288" s="65" t="s">
        <v>534</v>
      </c>
      <c r="B288" s="66">
        <v>2</v>
      </c>
      <c r="C288" s="66">
        <v>10</v>
      </c>
      <c r="D288" s="66">
        <v>0.15</v>
      </c>
      <c r="E288" t="s">
        <v>0</v>
      </c>
      <c r="F288" s="66">
        <v>856</v>
      </c>
      <c r="G288" s="39">
        <f t="shared" si="63"/>
        <v>0</v>
      </c>
      <c r="H288" s="66">
        <v>12.8317</v>
      </c>
      <c r="I288" s="66" t="s">
        <v>511</v>
      </c>
      <c r="J288" s="67"/>
      <c r="K288" s="52">
        <v>1</v>
      </c>
      <c r="L288" s="58">
        <f>IF(OR(H_no_hash!$F288="---",H_no_hash!$F288="infeas",H_no_hash!$F288="inf"),"---",(H_no_hash!$F288/M288)-1)</f>
        <v>3.2569360675512637E-2</v>
      </c>
      <c r="M288" s="20">
        <f>Model_dem!L28</f>
        <v>829</v>
      </c>
      <c r="N288">
        <f>Model_dem!G28</f>
        <v>856</v>
      </c>
      <c r="O288" s="23"/>
      <c r="P288" t="str">
        <f>IF(H_no_hash!$Q288&lt;&gt;A288,"Aqui", " ")</f>
        <v xml:space="preserve"> </v>
      </c>
      <c r="Q288" s="65" t="s">
        <v>534</v>
      </c>
      <c r="R288" s="66">
        <v>2</v>
      </c>
      <c r="S288" s="66">
        <v>10</v>
      </c>
      <c r="T288" s="66">
        <v>0.15</v>
      </c>
      <c r="U288" s="66">
        <v>50</v>
      </c>
      <c r="V288" s="66">
        <v>856</v>
      </c>
      <c r="W288" s="66">
        <v>12.8317</v>
      </c>
      <c r="X288" s="66">
        <v>0</v>
      </c>
      <c r="Y288" s="66">
        <v>134</v>
      </c>
      <c r="Z288" s="66">
        <v>1800.02</v>
      </c>
      <c r="AA288" s="67">
        <v>0</v>
      </c>
      <c r="AE288" t="s">
        <v>533</v>
      </c>
      <c r="AF288">
        <v>2</v>
      </c>
      <c r="AG288">
        <v>5</v>
      </c>
      <c r="AH288">
        <v>0.05</v>
      </c>
      <c r="AI288">
        <v>100</v>
      </c>
      <c r="AJ288">
        <v>1027</v>
      </c>
      <c r="AK288">
        <v>25.1187</v>
      </c>
      <c r="AL288">
        <v>0</v>
      </c>
      <c r="AM288">
        <v>579</v>
      </c>
      <c r="AN288">
        <v>1800.04</v>
      </c>
      <c r="AO288">
        <v>26664</v>
      </c>
    </row>
    <row r="289" spans="1:41" x14ac:dyDescent="0.3">
      <c r="A289" s="68" t="s">
        <v>534</v>
      </c>
      <c r="B289" s="20">
        <v>2</v>
      </c>
      <c r="C289" s="20">
        <v>10</v>
      </c>
      <c r="D289" s="20">
        <v>0.2</v>
      </c>
      <c r="E289" t="s">
        <v>1</v>
      </c>
      <c r="F289" s="20">
        <v>937</v>
      </c>
      <c r="G289" s="39">
        <f t="shared" si="63"/>
        <v>1.1879049676025918E-2</v>
      </c>
      <c r="H289" s="20">
        <v>1832.32</v>
      </c>
      <c r="I289" s="20" t="s">
        <v>511</v>
      </c>
      <c r="J289" s="23"/>
      <c r="K289" s="52">
        <v>1</v>
      </c>
      <c r="L289" s="57">
        <f>IF(OR(H_no_hash!$F289="---",H_no_hash!$F289="infeas",H_no_hash!$F289="inf"),"---",(H_no_hash!$F289/M289)-1)</f>
        <v>0.13027744270205077</v>
      </c>
      <c r="M289" s="20">
        <f>Model_dem!L29</f>
        <v>829</v>
      </c>
      <c r="N289">
        <f>Model_dem!G29</f>
        <v>926</v>
      </c>
      <c r="O289" s="23"/>
      <c r="P289" t="str">
        <f>IF(H_no_hash!$Q289&lt;&gt;A289,"Aqui", " ")</f>
        <v xml:space="preserve"> </v>
      </c>
      <c r="Q289" s="68" t="s">
        <v>534</v>
      </c>
      <c r="R289" s="20">
        <v>2</v>
      </c>
      <c r="S289" s="20">
        <v>10</v>
      </c>
      <c r="T289" s="20">
        <v>0.2</v>
      </c>
      <c r="U289" s="20">
        <v>50</v>
      </c>
      <c r="V289" s="20">
        <v>937</v>
      </c>
      <c r="W289" s="20">
        <v>1832.32</v>
      </c>
      <c r="X289" s="20">
        <v>0</v>
      </c>
      <c r="Y289" s="20">
        <v>1</v>
      </c>
      <c r="Z289" s="20">
        <v>1832.47</v>
      </c>
      <c r="AA289" s="23">
        <v>0</v>
      </c>
      <c r="AE289" t="s">
        <v>533</v>
      </c>
      <c r="AF289">
        <v>2</v>
      </c>
      <c r="AG289">
        <v>5</v>
      </c>
      <c r="AH289">
        <v>0.1</v>
      </c>
      <c r="AI289">
        <v>100</v>
      </c>
      <c r="AJ289">
        <v>1027</v>
      </c>
      <c r="AK289">
        <v>29.28</v>
      </c>
      <c r="AL289">
        <v>0</v>
      </c>
      <c r="AM289">
        <v>458</v>
      </c>
      <c r="AN289">
        <v>1800</v>
      </c>
      <c r="AO289">
        <v>23131</v>
      </c>
    </row>
    <row r="290" spans="1:41" x14ac:dyDescent="0.3">
      <c r="A290" s="65" t="s">
        <v>534</v>
      </c>
      <c r="B290" s="66">
        <v>2</v>
      </c>
      <c r="C290" s="66">
        <v>25</v>
      </c>
      <c r="D290" s="66">
        <v>0.05</v>
      </c>
      <c r="E290" t="s">
        <v>0</v>
      </c>
      <c r="F290" s="66">
        <v>845</v>
      </c>
      <c r="G290" s="39">
        <f t="shared" si="63"/>
        <v>0</v>
      </c>
      <c r="H290" s="66">
        <v>22.069900000000001</v>
      </c>
      <c r="I290" s="66">
        <v>4</v>
      </c>
      <c r="J290" s="67">
        <v>0</v>
      </c>
      <c r="K290" s="52">
        <v>0.95299999999999996</v>
      </c>
      <c r="L290" s="58">
        <f>IF(OR(H_no_hash!$F290="---",H_no_hash!$F290="infeas",H_no_hash!$F290="inf"),"---",(H_no_hash!$F290/M290)-1)</f>
        <v>1.93003618817853E-2</v>
      </c>
      <c r="M290" s="20">
        <f>Model_dem!L30</f>
        <v>829</v>
      </c>
      <c r="N290">
        <f>Model_dem!G30</f>
        <v>845</v>
      </c>
      <c r="O290" s="23"/>
      <c r="P290" t="str">
        <f>IF(H_no_hash!$Q290&lt;&gt;A290,"Aqui", " ")</f>
        <v xml:space="preserve"> </v>
      </c>
      <c r="Q290" s="65" t="s">
        <v>534</v>
      </c>
      <c r="R290" s="66">
        <v>2</v>
      </c>
      <c r="S290" s="66">
        <v>25</v>
      </c>
      <c r="T290" s="66">
        <v>0.05</v>
      </c>
      <c r="U290" s="66">
        <v>50</v>
      </c>
      <c r="V290" s="66">
        <v>845</v>
      </c>
      <c r="W290" s="66">
        <v>22.069900000000001</v>
      </c>
      <c r="X290" s="66">
        <v>0</v>
      </c>
      <c r="Y290" s="66">
        <v>173</v>
      </c>
      <c r="Z290" s="66">
        <v>1800.01</v>
      </c>
      <c r="AA290" s="67">
        <v>0</v>
      </c>
      <c r="AE290" t="s">
        <v>533</v>
      </c>
      <c r="AF290">
        <v>2</v>
      </c>
      <c r="AG290">
        <v>5</v>
      </c>
      <c r="AH290">
        <v>0.15</v>
      </c>
      <c r="AI290">
        <v>100</v>
      </c>
      <c r="AJ290">
        <v>1027</v>
      </c>
      <c r="AK290">
        <v>31.542000000000002</v>
      </c>
      <c r="AL290">
        <v>0</v>
      </c>
      <c r="AM290">
        <v>427</v>
      </c>
      <c r="AN290">
        <v>1800</v>
      </c>
      <c r="AO290">
        <v>20378</v>
      </c>
    </row>
    <row r="291" spans="1:41" x14ac:dyDescent="0.3">
      <c r="A291" s="68" t="s">
        <v>534</v>
      </c>
      <c r="B291" s="20">
        <v>2</v>
      </c>
      <c r="C291" s="20">
        <v>25</v>
      </c>
      <c r="D291" s="20">
        <v>0.1</v>
      </c>
      <c r="E291" t="s">
        <v>1</v>
      </c>
      <c r="F291" s="20" t="s">
        <v>46</v>
      </c>
      <c r="G291" s="39" t="str">
        <f t="shared" si="63"/>
        <v>---</v>
      </c>
      <c r="H291" s="20">
        <v>60.0092</v>
      </c>
      <c r="I291" s="20" t="s">
        <v>511</v>
      </c>
      <c r="J291" s="23"/>
      <c r="K291" s="52">
        <v>1</v>
      </c>
      <c r="L291" s="57" t="str">
        <f>IF(OR(H_no_hash!$F291="---",H_no_hash!$F291="infeas",H_no_hash!$F291="inf"),"---",(H_no_hash!$F291/M291)-1)</f>
        <v>---</v>
      </c>
      <c r="M291" s="20">
        <f>Model_dem!L31</f>
        <v>829</v>
      </c>
      <c r="N291">
        <f>Model_dem!G31</f>
        <v>958</v>
      </c>
      <c r="O291" s="23"/>
      <c r="P291" t="str">
        <f>IF(H_no_hash!$Q291&lt;&gt;A291,"Aqui", " ")</f>
        <v xml:space="preserve"> </v>
      </c>
      <c r="Q291" s="68" t="s">
        <v>534</v>
      </c>
      <c r="R291" s="20">
        <v>2</v>
      </c>
      <c r="S291" s="20">
        <v>25</v>
      </c>
      <c r="T291" s="20">
        <v>0.1</v>
      </c>
      <c r="U291" s="20">
        <v>50</v>
      </c>
      <c r="V291" s="20" t="s">
        <v>46</v>
      </c>
      <c r="W291" s="20">
        <v>60.0092</v>
      </c>
      <c r="X291" s="20">
        <v>0</v>
      </c>
      <c r="Y291" s="20">
        <v>1</v>
      </c>
      <c r="Z291" s="20">
        <v>1801.35</v>
      </c>
      <c r="AA291" s="23">
        <v>0</v>
      </c>
      <c r="AE291" t="s">
        <v>533</v>
      </c>
      <c r="AF291">
        <v>2</v>
      </c>
      <c r="AG291">
        <v>5</v>
      </c>
      <c r="AH291">
        <v>0.2</v>
      </c>
      <c r="AI291">
        <v>100</v>
      </c>
      <c r="AJ291">
        <v>1027</v>
      </c>
      <c r="AK291">
        <v>29.238</v>
      </c>
      <c r="AL291">
        <v>0</v>
      </c>
      <c r="AM291">
        <v>470</v>
      </c>
      <c r="AN291">
        <v>1800.06</v>
      </c>
      <c r="AO291">
        <v>24342</v>
      </c>
    </row>
    <row r="292" spans="1:41" x14ac:dyDescent="0.3">
      <c r="A292" s="65" t="s">
        <v>534</v>
      </c>
      <c r="B292" s="66">
        <v>2</v>
      </c>
      <c r="C292" s="66">
        <v>25</v>
      </c>
      <c r="D292" s="66">
        <v>0.15</v>
      </c>
      <c r="E292" t="s">
        <v>2</v>
      </c>
      <c r="F292" s="66" t="s">
        <v>511</v>
      </c>
      <c r="G292" s="39" t="str">
        <f t="shared" si="63"/>
        <v>---</v>
      </c>
      <c r="H292" s="66" t="s">
        <v>511</v>
      </c>
      <c r="I292" s="66" t="s">
        <v>511</v>
      </c>
      <c r="J292" s="67"/>
      <c r="L292" s="58" t="str">
        <f>IF(OR(H_no_hash!$F292="---",H_no_hash!$F292="infeas",H_no_hash!$F292="inf"),"---",(H_no_hash!$F292/M292)-1)</f>
        <v>---</v>
      </c>
      <c r="M292" s="20">
        <f>Model_dem!L32</f>
        <v>829</v>
      </c>
      <c r="N292" t="str">
        <f>Model_dem!G32</f>
        <v>---</v>
      </c>
      <c r="O292" s="23"/>
      <c r="P292" t="str">
        <f>IF(H_no_hash!$Q292&lt;&gt;A292,"Aqui", " ")</f>
        <v xml:space="preserve"> </v>
      </c>
      <c r="Q292" s="65" t="s">
        <v>534</v>
      </c>
      <c r="R292" s="66">
        <v>2</v>
      </c>
      <c r="S292" s="66">
        <v>25</v>
      </c>
      <c r="T292" s="66">
        <v>0.15</v>
      </c>
      <c r="U292" s="66">
        <v>50</v>
      </c>
      <c r="V292" s="66" t="s">
        <v>511</v>
      </c>
      <c r="W292" s="66" t="s">
        <v>511</v>
      </c>
      <c r="X292" s="66" t="s">
        <v>511</v>
      </c>
      <c r="Y292" s="66" t="s">
        <v>511</v>
      </c>
      <c r="Z292" s="66" t="s">
        <v>511</v>
      </c>
      <c r="AA292" s="67"/>
      <c r="AE292" t="s">
        <v>533</v>
      </c>
      <c r="AF292">
        <v>2</v>
      </c>
      <c r="AG292">
        <v>10</v>
      </c>
      <c r="AH292">
        <v>0.05</v>
      </c>
      <c r="AI292">
        <v>100</v>
      </c>
      <c r="AJ292">
        <v>1027</v>
      </c>
      <c r="AK292">
        <v>17.007899999999999</v>
      </c>
      <c r="AL292">
        <v>0</v>
      </c>
      <c r="AM292">
        <v>380</v>
      </c>
      <c r="AN292">
        <v>1800.11</v>
      </c>
      <c r="AO292">
        <v>15717</v>
      </c>
    </row>
    <row r="293" spans="1:41" x14ac:dyDescent="0.3">
      <c r="A293" s="68" t="s">
        <v>534</v>
      </c>
      <c r="B293" s="20">
        <v>2</v>
      </c>
      <c r="C293" s="20">
        <v>25</v>
      </c>
      <c r="D293" s="20">
        <v>0.2</v>
      </c>
      <c r="E293" t="s">
        <v>4</v>
      </c>
      <c r="F293" s="20" t="s">
        <v>511</v>
      </c>
      <c r="G293" s="39" t="str">
        <f t="shared" si="63"/>
        <v>---</v>
      </c>
      <c r="H293" s="20" t="s">
        <v>511</v>
      </c>
      <c r="I293" s="20" t="s">
        <v>511</v>
      </c>
      <c r="J293" s="23"/>
      <c r="L293" s="57" t="str">
        <f>IF(OR(H_no_hash!$F293="---",H_no_hash!$F293="infeas",H_no_hash!$F293="inf"),"---",(H_no_hash!$F293/M293)-1)</f>
        <v>---</v>
      </c>
      <c r="M293" s="20">
        <f>Model_dem!L33</f>
        <v>829</v>
      </c>
      <c r="N293" t="str">
        <f>Model_dem!G33</f>
        <v>---</v>
      </c>
      <c r="O293" s="23"/>
      <c r="P293" t="str">
        <f>IF(H_no_hash!$Q293&lt;&gt;A293,"Aqui", " ")</f>
        <v xml:space="preserve"> </v>
      </c>
      <c r="Q293" s="68" t="s">
        <v>534</v>
      </c>
      <c r="R293" s="20">
        <v>2</v>
      </c>
      <c r="S293" s="20">
        <v>25</v>
      </c>
      <c r="T293" s="20">
        <v>0.2</v>
      </c>
      <c r="U293" s="20">
        <v>50</v>
      </c>
      <c r="V293" s="20" t="s">
        <v>511</v>
      </c>
      <c r="W293" s="20" t="s">
        <v>511</v>
      </c>
      <c r="X293" s="20" t="s">
        <v>511</v>
      </c>
      <c r="Y293" s="20" t="s">
        <v>511</v>
      </c>
      <c r="Z293" s="20" t="s">
        <v>511</v>
      </c>
      <c r="AA293" s="23"/>
      <c r="AE293" t="s">
        <v>533</v>
      </c>
      <c r="AF293">
        <v>2</v>
      </c>
      <c r="AG293">
        <v>10</v>
      </c>
      <c r="AH293">
        <v>0.1</v>
      </c>
      <c r="AI293">
        <v>100</v>
      </c>
      <c r="AJ293">
        <v>1027</v>
      </c>
      <c r="AK293">
        <v>20.528400000000001</v>
      </c>
      <c r="AL293">
        <v>0</v>
      </c>
      <c r="AM293">
        <v>171</v>
      </c>
      <c r="AN293">
        <v>1800.27</v>
      </c>
      <c r="AO293">
        <v>9913</v>
      </c>
    </row>
    <row r="294" spans="1:41" x14ac:dyDescent="0.3">
      <c r="A294" s="65" t="s">
        <v>534</v>
      </c>
      <c r="B294" s="66">
        <v>2</v>
      </c>
      <c r="C294" s="66">
        <v>50</v>
      </c>
      <c r="D294" s="66">
        <v>0.05</v>
      </c>
      <c r="E294" t="s">
        <v>0</v>
      </c>
      <c r="F294" s="66">
        <v>882</v>
      </c>
      <c r="G294" s="39">
        <f t="shared" si="63"/>
        <v>0</v>
      </c>
      <c r="H294" s="66">
        <v>944.56399999999996</v>
      </c>
      <c r="I294" s="66" t="s">
        <v>511</v>
      </c>
      <c r="J294" s="67"/>
      <c r="K294" s="52">
        <v>4.3999999999999997E-2</v>
      </c>
      <c r="L294" s="58">
        <f>IF(OR(H_no_hash!$F294="---",H_no_hash!$F294="infeas",H_no_hash!$F294="inf"),"---",(H_no_hash!$F294/M294)-1)</f>
        <v>6.393244873341386E-2</v>
      </c>
      <c r="M294" s="20">
        <f>Model_dem!L34</f>
        <v>829</v>
      </c>
      <c r="N294">
        <f>Model_dem!G34</f>
        <v>882</v>
      </c>
      <c r="O294" s="23"/>
      <c r="P294" t="str">
        <f>IF(H_no_hash!$Q294&lt;&gt;A294,"Aqui", " ")</f>
        <v xml:space="preserve"> </v>
      </c>
      <c r="Q294" s="65" t="s">
        <v>534</v>
      </c>
      <c r="R294" s="66">
        <v>2</v>
      </c>
      <c r="S294" s="66">
        <v>50</v>
      </c>
      <c r="T294" s="66">
        <v>0.05</v>
      </c>
      <c r="U294" s="66">
        <v>50</v>
      </c>
      <c r="V294" s="66">
        <v>882</v>
      </c>
      <c r="W294" s="66">
        <v>944.56399999999996</v>
      </c>
      <c r="X294" s="66">
        <v>0</v>
      </c>
      <c r="Y294" s="66">
        <v>4</v>
      </c>
      <c r="Z294" s="66">
        <v>1842.77</v>
      </c>
      <c r="AA294" s="67">
        <v>0</v>
      </c>
      <c r="AE294" t="s">
        <v>533</v>
      </c>
      <c r="AF294">
        <v>2</v>
      </c>
      <c r="AG294">
        <v>10</v>
      </c>
      <c r="AH294">
        <v>0.15</v>
      </c>
      <c r="AI294">
        <v>100</v>
      </c>
      <c r="AJ294">
        <v>1041</v>
      </c>
      <c r="AK294">
        <v>141.85599999999999</v>
      </c>
      <c r="AL294">
        <v>0</v>
      </c>
      <c r="AM294">
        <v>69</v>
      </c>
      <c r="AN294">
        <v>1800.04</v>
      </c>
      <c r="AO294">
        <v>7293</v>
      </c>
    </row>
    <row r="295" spans="1:41" x14ac:dyDescent="0.3">
      <c r="A295" s="68" t="s">
        <v>534</v>
      </c>
      <c r="B295" s="20">
        <v>2</v>
      </c>
      <c r="C295" s="20">
        <v>50</v>
      </c>
      <c r="D295" s="20">
        <v>0.1</v>
      </c>
      <c r="E295" t="s">
        <v>4</v>
      </c>
      <c r="F295" s="20" t="s">
        <v>511</v>
      </c>
      <c r="G295" s="39" t="str">
        <f t="shared" si="63"/>
        <v>---</v>
      </c>
      <c r="H295" s="20" t="s">
        <v>511</v>
      </c>
      <c r="I295" s="20" t="s">
        <v>511</v>
      </c>
      <c r="J295" s="23"/>
      <c r="L295" s="57" t="str">
        <f>IF(OR(H_no_hash!$F295="---",H_no_hash!$F295="infeas",H_no_hash!$F295="inf"),"---",(H_no_hash!$F295/M295)-1)</f>
        <v>---</v>
      </c>
      <c r="M295" s="20">
        <f>Model_dem!L35</f>
        <v>829</v>
      </c>
      <c r="N295" t="str">
        <f>Model_dem!G35</f>
        <v>---</v>
      </c>
      <c r="O295" s="23"/>
      <c r="P295" t="str">
        <f>IF(H_no_hash!$Q295&lt;&gt;A295,"Aqui", " ")</f>
        <v xml:space="preserve"> </v>
      </c>
      <c r="Q295" s="68" t="s">
        <v>534</v>
      </c>
      <c r="R295" s="20">
        <v>2</v>
      </c>
      <c r="S295" s="20">
        <v>50</v>
      </c>
      <c r="T295" s="20">
        <v>0.1</v>
      </c>
      <c r="U295" s="20">
        <v>50</v>
      </c>
      <c r="V295" s="20" t="s">
        <v>511</v>
      </c>
      <c r="W295" s="20" t="s">
        <v>511</v>
      </c>
      <c r="X295" s="20" t="s">
        <v>511</v>
      </c>
      <c r="Y295" s="20" t="s">
        <v>511</v>
      </c>
      <c r="Z295" s="20" t="s">
        <v>511</v>
      </c>
      <c r="AA295" s="23"/>
      <c r="AE295" t="s">
        <v>533</v>
      </c>
      <c r="AF295">
        <v>2</v>
      </c>
      <c r="AG295">
        <v>10</v>
      </c>
      <c r="AH295">
        <v>0.2</v>
      </c>
      <c r="AI295">
        <v>100</v>
      </c>
      <c r="AJ295">
        <v>1045</v>
      </c>
      <c r="AK295">
        <v>108.71899999999999</v>
      </c>
      <c r="AL295">
        <v>0</v>
      </c>
      <c r="AM295">
        <v>91</v>
      </c>
      <c r="AN295">
        <v>1800.31</v>
      </c>
      <c r="AO295">
        <v>6410</v>
      </c>
    </row>
    <row r="296" spans="1:41" x14ac:dyDescent="0.3">
      <c r="A296" s="65" t="s">
        <v>534</v>
      </c>
      <c r="B296" s="66">
        <v>2</v>
      </c>
      <c r="C296" s="66">
        <v>50</v>
      </c>
      <c r="D296" s="66">
        <v>0.15</v>
      </c>
      <c r="E296" t="s">
        <v>4</v>
      </c>
      <c r="F296" s="66" t="s">
        <v>511</v>
      </c>
      <c r="G296" s="39" t="str">
        <f t="shared" si="63"/>
        <v>---</v>
      </c>
      <c r="H296" s="66" t="s">
        <v>511</v>
      </c>
      <c r="I296" s="66" t="s">
        <v>511</v>
      </c>
      <c r="J296" s="67"/>
      <c r="L296" s="58" t="str">
        <f>IF(OR(H_no_hash!$F296="---",H_no_hash!$F296="infeas",H_no_hash!$F296="inf"),"---",(H_no_hash!$F296/M296)-1)</f>
        <v>---</v>
      </c>
      <c r="M296" s="20">
        <f>Model_dem!L36</f>
        <v>829</v>
      </c>
      <c r="N296" t="str">
        <f>Model_dem!G36</f>
        <v>---</v>
      </c>
      <c r="O296" s="23"/>
      <c r="P296" t="str">
        <f>IF(H_no_hash!$Q296&lt;&gt;A296,"Aqui", " ")</f>
        <v xml:space="preserve"> </v>
      </c>
      <c r="Q296" s="65" t="s">
        <v>534</v>
      </c>
      <c r="R296" s="66">
        <v>2</v>
      </c>
      <c r="S296" s="66">
        <v>50</v>
      </c>
      <c r="T296" s="66">
        <v>0.15</v>
      </c>
      <c r="U296" s="66">
        <v>50</v>
      </c>
      <c r="V296" s="66" t="s">
        <v>511</v>
      </c>
      <c r="W296" s="66" t="s">
        <v>511</v>
      </c>
      <c r="X296" s="66" t="s">
        <v>511</v>
      </c>
      <c r="Y296" s="66" t="s">
        <v>511</v>
      </c>
      <c r="Z296" s="66" t="s">
        <v>511</v>
      </c>
      <c r="AA296" s="67"/>
      <c r="AE296" t="s">
        <v>533</v>
      </c>
      <c r="AF296">
        <v>2</v>
      </c>
      <c r="AG296">
        <v>25</v>
      </c>
      <c r="AH296">
        <v>0.05</v>
      </c>
      <c r="AI296">
        <v>100</v>
      </c>
      <c r="AJ296">
        <v>1031</v>
      </c>
      <c r="AK296">
        <v>52.102699999999999</v>
      </c>
      <c r="AL296">
        <v>0</v>
      </c>
      <c r="AM296">
        <v>166</v>
      </c>
      <c r="AN296">
        <v>1800.02</v>
      </c>
      <c r="AO296">
        <v>9852</v>
      </c>
    </row>
    <row r="297" spans="1:41" x14ac:dyDescent="0.3">
      <c r="A297" s="68" t="s">
        <v>534</v>
      </c>
      <c r="B297" s="20">
        <v>2</v>
      </c>
      <c r="C297" s="20">
        <v>50</v>
      </c>
      <c r="D297" s="20">
        <v>0.2</v>
      </c>
      <c r="E297" t="s">
        <v>4</v>
      </c>
      <c r="F297" s="20" t="s">
        <v>511</v>
      </c>
      <c r="G297" s="39" t="str">
        <f t="shared" si="63"/>
        <v>---</v>
      </c>
      <c r="H297" s="20" t="s">
        <v>511</v>
      </c>
      <c r="I297" s="20" t="s">
        <v>511</v>
      </c>
      <c r="J297" s="23"/>
      <c r="L297" s="57" t="str">
        <f>IF(OR(H_no_hash!$F297="---",H_no_hash!$F297="infeas",H_no_hash!$F297="inf"),"---",(H_no_hash!$F297/M297)-1)</f>
        <v>---</v>
      </c>
      <c r="M297" s="20">
        <f>Model_dem!L37</f>
        <v>829</v>
      </c>
      <c r="N297" t="str">
        <f>Model_dem!G37</f>
        <v>---</v>
      </c>
      <c r="O297" s="23"/>
      <c r="P297" t="str">
        <f>IF(H_no_hash!$Q297&lt;&gt;A297,"Aqui", " ")</f>
        <v xml:space="preserve"> </v>
      </c>
      <c r="Q297" s="68" t="s">
        <v>534</v>
      </c>
      <c r="R297" s="20">
        <v>2</v>
      </c>
      <c r="S297" s="20">
        <v>50</v>
      </c>
      <c r="T297" s="20">
        <v>0.2</v>
      </c>
      <c r="U297" s="20">
        <v>50</v>
      </c>
      <c r="V297" s="20" t="s">
        <v>511</v>
      </c>
      <c r="W297" s="20" t="s">
        <v>511</v>
      </c>
      <c r="X297" s="20" t="s">
        <v>511</v>
      </c>
      <c r="Y297" s="20" t="s">
        <v>511</v>
      </c>
      <c r="Z297" s="20" t="s">
        <v>511</v>
      </c>
      <c r="AA297" s="23"/>
      <c r="AE297" t="s">
        <v>533</v>
      </c>
      <c r="AF297">
        <v>2</v>
      </c>
      <c r="AG297">
        <v>25</v>
      </c>
      <c r="AH297">
        <v>0.1</v>
      </c>
      <c r="AI297">
        <v>100</v>
      </c>
      <c r="AJ297">
        <v>1048</v>
      </c>
      <c r="AK297">
        <v>333.01600000000002</v>
      </c>
      <c r="AL297">
        <v>6</v>
      </c>
      <c r="AM297">
        <v>27</v>
      </c>
      <c r="AN297">
        <v>1801.45</v>
      </c>
      <c r="AO297">
        <v>4131</v>
      </c>
    </row>
    <row r="298" spans="1:41" x14ac:dyDescent="0.3">
      <c r="A298" s="65" t="s">
        <v>534</v>
      </c>
      <c r="B298" s="66">
        <v>3</v>
      </c>
      <c r="C298" s="66">
        <v>0</v>
      </c>
      <c r="D298" s="66">
        <v>0.05</v>
      </c>
      <c r="E298" t="s">
        <v>4</v>
      </c>
      <c r="F298" s="66" t="s">
        <v>511</v>
      </c>
      <c r="G298" s="39" t="str">
        <f t="shared" si="63"/>
        <v>---</v>
      </c>
      <c r="H298" s="66" t="s">
        <v>511</v>
      </c>
      <c r="I298" s="66" t="s">
        <v>511</v>
      </c>
      <c r="J298" s="67"/>
      <c r="L298" s="58" t="str">
        <f>IF(OR(H_no_hash!$F298="---",H_no_hash!$F298="infeas",H_no_hash!$F298="inf"),"---",(H_no_hash!$F298/M298)-1)</f>
        <v>---</v>
      </c>
      <c r="M298" s="20">
        <f>Model_dem!L38</f>
        <v>829</v>
      </c>
      <c r="N298" t="str">
        <f>Model_dem!G38</f>
        <v>---</v>
      </c>
      <c r="O298" s="23"/>
      <c r="P298" t="str">
        <f>IF(H_no_hash!$Q298&lt;&gt;A298,"Aqui", " ")</f>
        <v xml:space="preserve"> </v>
      </c>
      <c r="Q298" s="65" t="s">
        <v>534</v>
      </c>
      <c r="R298" s="66">
        <v>3</v>
      </c>
      <c r="S298" s="66">
        <v>0</v>
      </c>
      <c r="T298" s="66">
        <v>0.05</v>
      </c>
      <c r="U298" s="66">
        <v>50</v>
      </c>
      <c r="V298" s="66" t="s">
        <v>511</v>
      </c>
      <c r="W298" s="66" t="s">
        <v>511</v>
      </c>
      <c r="X298" s="66" t="s">
        <v>511</v>
      </c>
      <c r="Y298" s="66" t="s">
        <v>511</v>
      </c>
      <c r="Z298" s="66" t="s">
        <v>511</v>
      </c>
      <c r="AA298" s="67"/>
      <c r="AE298" t="s">
        <v>533</v>
      </c>
      <c r="AF298">
        <v>2</v>
      </c>
      <c r="AG298">
        <v>25</v>
      </c>
      <c r="AH298">
        <v>0.15</v>
      </c>
      <c r="AI298">
        <v>100</v>
      </c>
      <c r="AJ298">
        <v>1073</v>
      </c>
      <c r="AK298">
        <v>874.33100000000002</v>
      </c>
      <c r="AL298">
        <v>0</v>
      </c>
      <c r="AM298">
        <v>9</v>
      </c>
      <c r="AN298">
        <v>1840.15</v>
      </c>
      <c r="AO298">
        <v>1699</v>
      </c>
    </row>
    <row r="299" spans="1:41" x14ac:dyDescent="0.3">
      <c r="A299" s="68" t="s">
        <v>534</v>
      </c>
      <c r="B299" s="20">
        <v>3</v>
      </c>
      <c r="C299" s="20">
        <v>0</v>
      </c>
      <c r="D299" s="20">
        <v>0.1</v>
      </c>
      <c r="E299" t="s">
        <v>4</v>
      </c>
      <c r="F299" s="20" t="s">
        <v>511</v>
      </c>
      <c r="G299" s="39" t="str">
        <f t="shared" si="63"/>
        <v>---</v>
      </c>
      <c r="H299" s="20" t="s">
        <v>511</v>
      </c>
      <c r="I299" s="20" t="s">
        <v>511</v>
      </c>
      <c r="J299" s="23"/>
      <c r="L299" s="57" t="str">
        <f>IF(OR(H_no_hash!$F299="---",H_no_hash!$F299="infeas",H_no_hash!$F299="inf"),"---",(H_no_hash!$F299/M299)-1)</f>
        <v>---</v>
      </c>
      <c r="M299" s="20">
        <f>Model_dem!L39</f>
        <v>829</v>
      </c>
      <c r="N299" t="str">
        <f>Model_dem!G39</f>
        <v>---</v>
      </c>
      <c r="O299" s="23"/>
      <c r="P299" t="str">
        <f>IF(H_no_hash!$Q299&lt;&gt;A299,"Aqui", " ")</f>
        <v xml:space="preserve"> </v>
      </c>
      <c r="Q299" s="68" t="s">
        <v>534</v>
      </c>
      <c r="R299" s="20">
        <v>3</v>
      </c>
      <c r="S299" s="20">
        <v>0</v>
      </c>
      <c r="T299" s="20">
        <v>0.1</v>
      </c>
      <c r="U299" s="20">
        <v>50</v>
      </c>
      <c r="V299" s="20" t="s">
        <v>511</v>
      </c>
      <c r="W299" s="20" t="s">
        <v>511</v>
      </c>
      <c r="X299" s="20" t="s">
        <v>511</v>
      </c>
      <c r="Y299" s="20" t="s">
        <v>511</v>
      </c>
      <c r="Z299" s="20" t="s">
        <v>511</v>
      </c>
      <c r="AA299" s="23"/>
      <c r="AE299" t="s">
        <v>533</v>
      </c>
      <c r="AF299">
        <v>2</v>
      </c>
      <c r="AG299">
        <v>25</v>
      </c>
      <c r="AH299">
        <v>0.2</v>
      </c>
      <c r="AI299">
        <v>100</v>
      </c>
      <c r="AJ299">
        <v>1344</v>
      </c>
      <c r="AK299">
        <v>1820.54</v>
      </c>
      <c r="AL299">
        <v>0</v>
      </c>
      <c r="AM299">
        <v>1</v>
      </c>
      <c r="AN299">
        <v>1820.78</v>
      </c>
      <c r="AO299">
        <v>51</v>
      </c>
    </row>
    <row r="300" spans="1:41" x14ac:dyDescent="0.3">
      <c r="A300" s="65" t="s">
        <v>534</v>
      </c>
      <c r="B300" s="66">
        <v>3</v>
      </c>
      <c r="C300" s="66">
        <v>0</v>
      </c>
      <c r="D300" s="66">
        <v>0.15</v>
      </c>
      <c r="E300" t="s">
        <v>4</v>
      </c>
      <c r="F300" s="66" t="s">
        <v>511</v>
      </c>
      <c r="G300" s="39" t="str">
        <f t="shared" si="63"/>
        <v>---</v>
      </c>
      <c r="H300" s="66" t="s">
        <v>511</v>
      </c>
      <c r="I300" s="66" t="s">
        <v>511</v>
      </c>
      <c r="J300" s="67"/>
      <c r="L300" s="58" t="str">
        <f>IF(OR(H_no_hash!$F300="---",H_no_hash!$F300="infeas",H_no_hash!$F300="inf"),"---",(H_no_hash!$F300/M300)-1)</f>
        <v>---</v>
      </c>
      <c r="M300" s="20">
        <f>Model_dem!L40</f>
        <v>829</v>
      </c>
      <c r="N300" t="str">
        <f>Model_dem!G40</f>
        <v>---</v>
      </c>
      <c r="O300" s="23"/>
      <c r="P300" t="str">
        <f>IF(H_no_hash!$Q300&lt;&gt;A300,"Aqui", " ")</f>
        <v xml:space="preserve"> </v>
      </c>
      <c r="Q300" s="65" t="s">
        <v>534</v>
      </c>
      <c r="R300" s="66">
        <v>3</v>
      </c>
      <c r="S300" s="66">
        <v>0</v>
      </c>
      <c r="T300" s="66">
        <v>0.15</v>
      </c>
      <c r="U300" s="66">
        <v>50</v>
      </c>
      <c r="V300" s="66" t="s">
        <v>511</v>
      </c>
      <c r="W300" s="66" t="s">
        <v>511</v>
      </c>
      <c r="X300" s="66" t="s">
        <v>511</v>
      </c>
      <c r="Y300" s="66" t="s">
        <v>511</v>
      </c>
      <c r="Z300" s="66" t="s">
        <v>511</v>
      </c>
      <c r="AA300" s="67"/>
      <c r="AE300" t="s">
        <v>533</v>
      </c>
      <c r="AF300">
        <v>2</v>
      </c>
      <c r="AG300">
        <v>50</v>
      </c>
      <c r="AH300">
        <v>0.05</v>
      </c>
      <c r="AI300">
        <v>100</v>
      </c>
      <c r="AJ300">
        <v>1035</v>
      </c>
      <c r="AK300">
        <v>172.971</v>
      </c>
      <c r="AL300">
        <v>0</v>
      </c>
      <c r="AM300">
        <v>119</v>
      </c>
      <c r="AN300">
        <v>1800.11</v>
      </c>
      <c r="AO300">
        <v>7533</v>
      </c>
    </row>
    <row r="301" spans="1:41" x14ac:dyDescent="0.3">
      <c r="A301" s="68" t="s">
        <v>534</v>
      </c>
      <c r="B301" s="20">
        <v>3</v>
      </c>
      <c r="C301" s="20">
        <v>0</v>
      </c>
      <c r="D301" s="20">
        <v>0.2</v>
      </c>
      <c r="E301" t="s">
        <v>4</v>
      </c>
      <c r="F301" s="20" t="s">
        <v>511</v>
      </c>
      <c r="G301" s="39" t="str">
        <f t="shared" si="63"/>
        <v>---</v>
      </c>
      <c r="H301" s="20" t="s">
        <v>511</v>
      </c>
      <c r="I301" s="20" t="s">
        <v>511</v>
      </c>
      <c r="J301" s="23"/>
      <c r="L301" s="57" t="str">
        <f>IF(OR(H_no_hash!$F301="---",H_no_hash!$F301="infeas",H_no_hash!$F301="inf"),"---",(H_no_hash!$F301/M301)-1)</f>
        <v>---</v>
      </c>
      <c r="M301" s="20">
        <f>Model_dem!L41</f>
        <v>829</v>
      </c>
      <c r="N301" t="str">
        <f>Model_dem!G41</f>
        <v>---</v>
      </c>
      <c r="O301" s="23"/>
      <c r="P301" t="str">
        <f>IF(H_no_hash!$Q301&lt;&gt;A301,"Aqui", " ")</f>
        <v xml:space="preserve"> </v>
      </c>
      <c r="Q301" s="68" t="s">
        <v>534</v>
      </c>
      <c r="R301" s="20">
        <v>3</v>
      </c>
      <c r="S301" s="20">
        <v>0</v>
      </c>
      <c r="T301" s="20">
        <v>0.2</v>
      </c>
      <c r="U301" s="20">
        <v>50</v>
      </c>
      <c r="V301" s="20" t="s">
        <v>511</v>
      </c>
      <c r="W301" s="20" t="s">
        <v>511</v>
      </c>
      <c r="X301" s="20" t="s">
        <v>511</v>
      </c>
      <c r="Y301" s="20" t="s">
        <v>511</v>
      </c>
      <c r="Z301" s="20" t="s">
        <v>511</v>
      </c>
      <c r="AA301" s="23"/>
      <c r="AE301" t="s">
        <v>533</v>
      </c>
      <c r="AF301">
        <v>2</v>
      </c>
      <c r="AG301">
        <v>50</v>
      </c>
      <c r="AH301">
        <v>0.1</v>
      </c>
      <c r="AI301">
        <v>100</v>
      </c>
      <c r="AJ301">
        <v>1061</v>
      </c>
      <c r="AK301">
        <v>607.53</v>
      </c>
      <c r="AL301">
        <v>12</v>
      </c>
      <c r="AM301">
        <v>37</v>
      </c>
      <c r="AN301">
        <v>1800.01</v>
      </c>
      <c r="AO301">
        <v>6138</v>
      </c>
    </row>
    <row r="302" spans="1:41" x14ac:dyDescent="0.3">
      <c r="A302" s="65" t="s">
        <v>534</v>
      </c>
      <c r="B302" s="66">
        <v>3</v>
      </c>
      <c r="C302" s="66">
        <v>10</v>
      </c>
      <c r="D302" s="66">
        <v>0.05</v>
      </c>
      <c r="E302" t="s">
        <v>4</v>
      </c>
      <c r="F302" s="66" t="s">
        <v>511</v>
      </c>
      <c r="G302" s="39" t="str">
        <f t="shared" si="63"/>
        <v>---</v>
      </c>
      <c r="H302" s="66" t="s">
        <v>511</v>
      </c>
      <c r="I302" s="66" t="s">
        <v>511</v>
      </c>
      <c r="J302" s="67"/>
      <c r="L302" s="58" t="str">
        <f>IF(OR(H_no_hash!$F302="---",H_no_hash!$F302="infeas",H_no_hash!$F302="inf"),"---",(H_no_hash!$F302/M302)-1)</f>
        <v>---</v>
      </c>
      <c r="M302" s="20">
        <f>Model_dem!L42</f>
        <v>829</v>
      </c>
      <c r="N302" t="str">
        <f>Model_dem!G42</f>
        <v>---</v>
      </c>
      <c r="O302" s="23"/>
      <c r="P302" t="str">
        <f>IF(H_no_hash!$Q302&lt;&gt;A302,"Aqui", " ")</f>
        <v xml:space="preserve"> </v>
      </c>
      <c r="Q302" s="65" t="s">
        <v>534</v>
      </c>
      <c r="R302" s="66">
        <v>3</v>
      </c>
      <c r="S302" s="66">
        <v>10</v>
      </c>
      <c r="T302" s="66">
        <v>0.05</v>
      </c>
      <c r="U302" s="66">
        <v>50</v>
      </c>
      <c r="V302" s="66" t="s">
        <v>511</v>
      </c>
      <c r="W302" s="66" t="s">
        <v>511</v>
      </c>
      <c r="X302" s="66" t="s">
        <v>511</v>
      </c>
      <c r="Y302" s="66" t="s">
        <v>511</v>
      </c>
      <c r="Z302" s="66" t="s">
        <v>511</v>
      </c>
      <c r="AA302" s="67"/>
      <c r="AE302" t="s">
        <v>533</v>
      </c>
      <c r="AF302">
        <v>2</v>
      </c>
      <c r="AG302">
        <v>50</v>
      </c>
      <c r="AH302">
        <v>0.15</v>
      </c>
      <c r="AI302">
        <v>100</v>
      </c>
      <c r="AJ302">
        <v>1162</v>
      </c>
      <c r="AK302">
        <v>1800.2</v>
      </c>
      <c r="AL302">
        <v>0</v>
      </c>
      <c r="AM302">
        <v>1</v>
      </c>
      <c r="AN302">
        <v>1800.34</v>
      </c>
      <c r="AO302">
        <v>267</v>
      </c>
    </row>
    <row r="303" spans="1:41" x14ac:dyDescent="0.3">
      <c r="A303" s="68" t="s">
        <v>534</v>
      </c>
      <c r="B303" s="20">
        <v>3</v>
      </c>
      <c r="C303" s="20">
        <v>10</v>
      </c>
      <c r="D303" s="20">
        <v>0.1</v>
      </c>
      <c r="E303" t="s">
        <v>4</v>
      </c>
      <c r="F303" s="20" t="s">
        <v>511</v>
      </c>
      <c r="G303" s="39" t="str">
        <f t="shared" si="63"/>
        <v>---</v>
      </c>
      <c r="H303" s="20" t="s">
        <v>511</v>
      </c>
      <c r="I303" s="20" t="s">
        <v>511</v>
      </c>
      <c r="J303" s="23"/>
      <c r="L303" s="57" t="str">
        <f>IF(OR(H_no_hash!$F303="---",H_no_hash!$F303="infeas",H_no_hash!$F303="inf"),"---",(H_no_hash!$F303/M303)-1)</f>
        <v>---</v>
      </c>
      <c r="M303" s="20">
        <f>Model_dem!L43</f>
        <v>829</v>
      </c>
      <c r="N303" t="str">
        <f>Model_dem!G43</f>
        <v>---</v>
      </c>
      <c r="O303" s="23"/>
      <c r="P303" t="str">
        <f>IF(H_no_hash!$Q303&lt;&gt;A303,"Aqui", " ")</f>
        <v xml:space="preserve"> </v>
      </c>
      <c r="Q303" s="68" t="s">
        <v>534</v>
      </c>
      <c r="R303" s="20">
        <v>3</v>
      </c>
      <c r="S303" s="20">
        <v>10</v>
      </c>
      <c r="T303" s="20">
        <v>0.1</v>
      </c>
      <c r="U303" s="20">
        <v>50</v>
      </c>
      <c r="V303" s="20" t="s">
        <v>511</v>
      </c>
      <c r="W303" s="20" t="s">
        <v>511</v>
      </c>
      <c r="X303" s="20" t="s">
        <v>511</v>
      </c>
      <c r="Y303" s="20" t="s">
        <v>511</v>
      </c>
      <c r="Z303" s="20" t="s">
        <v>511</v>
      </c>
      <c r="AA303" s="23"/>
      <c r="AE303" t="s">
        <v>533</v>
      </c>
      <c r="AF303">
        <v>2</v>
      </c>
      <c r="AG303">
        <v>50</v>
      </c>
      <c r="AH303">
        <v>0.2</v>
      </c>
      <c r="AI303">
        <v>100</v>
      </c>
      <c r="AJ303" t="s">
        <v>46</v>
      </c>
      <c r="AK303">
        <v>60.028399999999998</v>
      </c>
      <c r="AL303">
        <v>0</v>
      </c>
      <c r="AM303">
        <v>1</v>
      </c>
      <c r="AN303">
        <v>1800.83</v>
      </c>
      <c r="AO303">
        <v>29</v>
      </c>
    </row>
    <row r="304" spans="1:41" x14ac:dyDescent="0.3">
      <c r="A304" s="65" t="s">
        <v>534</v>
      </c>
      <c r="B304" s="66">
        <v>3</v>
      </c>
      <c r="C304" s="66">
        <v>10</v>
      </c>
      <c r="D304" s="66">
        <v>0.15</v>
      </c>
      <c r="E304" t="s">
        <v>4</v>
      </c>
      <c r="F304" s="66" t="s">
        <v>511</v>
      </c>
      <c r="G304" s="39" t="str">
        <f t="shared" si="63"/>
        <v>---</v>
      </c>
      <c r="H304" s="66" t="s">
        <v>511</v>
      </c>
      <c r="I304" s="66" t="s">
        <v>511</v>
      </c>
      <c r="J304" s="67"/>
      <c r="L304" s="58" t="str">
        <f>IF(OR(H_no_hash!$F304="---",H_no_hash!$F304="infeas",H_no_hash!$F304="inf"),"---",(H_no_hash!$F304/M304)-1)</f>
        <v>---</v>
      </c>
      <c r="M304" s="20">
        <f>Model_dem!L44</f>
        <v>829</v>
      </c>
      <c r="N304" t="str">
        <f>Model_dem!G44</f>
        <v>---</v>
      </c>
      <c r="O304" s="23"/>
      <c r="P304" t="str">
        <f>IF(H_no_hash!$Q304&lt;&gt;A304,"Aqui", " ")</f>
        <v xml:space="preserve"> </v>
      </c>
      <c r="Q304" s="65" t="s">
        <v>534</v>
      </c>
      <c r="R304" s="66">
        <v>3</v>
      </c>
      <c r="S304" s="66">
        <v>10</v>
      </c>
      <c r="T304" s="66">
        <v>0.15</v>
      </c>
      <c r="U304" s="66">
        <v>50</v>
      </c>
      <c r="V304" s="66" t="s">
        <v>511</v>
      </c>
      <c r="W304" s="66" t="s">
        <v>511</v>
      </c>
      <c r="X304" s="66" t="s">
        <v>511</v>
      </c>
      <c r="Y304" s="66" t="s">
        <v>511</v>
      </c>
      <c r="Z304" s="66" t="s">
        <v>511</v>
      </c>
      <c r="AA304" s="67"/>
      <c r="AE304" t="s">
        <v>533</v>
      </c>
      <c r="AF304">
        <v>3</v>
      </c>
      <c r="AG304">
        <v>0</v>
      </c>
      <c r="AH304">
        <v>0.05</v>
      </c>
      <c r="AI304">
        <v>100</v>
      </c>
      <c r="AJ304">
        <v>1061</v>
      </c>
      <c r="AK304">
        <v>56.791200000000003</v>
      </c>
      <c r="AL304">
        <v>1</v>
      </c>
      <c r="AM304">
        <v>186</v>
      </c>
      <c r="AN304">
        <v>1800.05</v>
      </c>
      <c r="AO304">
        <v>23679</v>
      </c>
    </row>
    <row r="305" spans="1:41" x14ac:dyDescent="0.3">
      <c r="A305" s="68" t="s">
        <v>534</v>
      </c>
      <c r="B305" s="20">
        <v>3</v>
      </c>
      <c r="C305" s="20">
        <v>10</v>
      </c>
      <c r="D305" s="20">
        <v>0.2</v>
      </c>
      <c r="E305" t="s">
        <v>4</v>
      </c>
      <c r="F305" s="20" t="s">
        <v>511</v>
      </c>
      <c r="G305" s="39" t="str">
        <f t="shared" si="63"/>
        <v>---</v>
      </c>
      <c r="H305" s="20" t="s">
        <v>511</v>
      </c>
      <c r="I305" s="20" t="s">
        <v>511</v>
      </c>
      <c r="J305" s="23"/>
      <c r="L305" s="57" t="str">
        <f>IF(OR(H_no_hash!$F305="---",H_no_hash!$F305="infeas",H_no_hash!$F305="inf"),"---",(H_no_hash!$F305/M305)-1)</f>
        <v>---</v>
      </c>
      <c r="M305" s="20">
        <f>Model_dem!L45</f>
        <v>829</v>
      </c>
      <c r="N305" t="str">
        <f>Model_dem!G45</f>
        <v>---</v>
      </c>
      <c r="O305" s="23"/>
      <c r="P305" t="str">
        <f>IF(H_no_hash!$Q305&lt;&gt;A305,"Aqui", " ")</f>
        <v xml:space="preserve"> </v>
      </c>
      <c r="Q305" s="68" t="s">
        <v>534</v>
      </c>
      <c r="R305" s="20">
        <v>3</v>
      </c>
      <c r="S305" s="20">
        <v>10</v>
      </c>
      <c r="T305" s="20">
        <v>0.2</v>
      </c>
      <c r="U305" s="20">
        <v>50</v>
      </c>
      <c r="V305" s="20" t="s">
        <v>511</v>
      </c>
      <c r="W305" s="20" t="s">
        <v>511</v>
      </c>
      <c r="X305" s="20" t="s">
        <v>511</v>
      </c>
      <c r="Y305" s="20" t="s">
        <v>511</v>
      </c>
      <c r="Z305" s="20" t="s">
        <v>511</v>
      </c>
      <c r="AA305" s="23"/>
      <c r="AE305" t="s">
        <v>533</v>
      </c>
      <c r="AF305">
        <v>3</v>
      </c>
      <c r="AG305">
        <v>10</v>
      </c>
      <c r="AH305">
        <v>0.05</v>
      </c>
      <c r="AI305">
        <v>100</v>
      </c>
      <c r="AJ305">
        <v>1061</v>
      </c>
      <c r="AK305">
        <v>77.0107</v>
      </c>
      <c r="AL305">
        <v>2</v>
      </c>
      <c r="AM305">
        <v>193</v>
      </c>
      <c r="AN305">
        <v>1800.04</v>
      </c>
      <c r="AO305">
        <v>21007</v>
      </c>
    </row>
    <row r="306" spans="1:41" x14ac:dyDescent="0.3">
      <c r="A306" s="65" t="s">
        <v>534</v>
      </c>
      <c r="B306" s="66">
        <v>3</v>
      </c>
      <c r="C306" s="66">
        <v>25</v>
      </c>
      <c r="D306" s="66">
        <v>0.05</v>
      </c>
      <c r="E306" t="s">
        <v>4</v>
      </c>
      <c r="F306" s="66" t="s">
        <v>511</v>
      </c>
      <c r="G306" s="39" t="str">
        <f t="shared" si="63"/>
        <v>---</v>
      </c>
      <c r="H306" s="66" t="s">
        <v>511</v>
      </c>
      <c r="I306" s="66" t="s">
        <v>511</v>
      </c>
      <c r="J306" s="67"/>
      <c r="L306" s="58" t="str">
        <f>IF(OR(H_no_hash!$F306="---",H_no_hash!$F306="infeas",H_no_hash!$F306="inf"),"---",(H_no_hash!$F306/M306)-1)</f>
        <v>---</v>
      </c>
      <c r="M306" s="20">
        <f>Model_dem!L46</f>
        <v>829</v>
      </c>
      <c r="N306" t="str">
        <f>Model_dem!G46</f>
        <v>---</v>
      </c>
      <c r="O306" s="23"/>
      <c r="P306" t="str">
        <f>IF(H_no_hash!$Q306&lt;&gt;A306,"Aqui", " ")</f>
        <v xml:space="preserve"> </v>
      </c>
      <c r="Q306" s="65" t="s">
        <v>534</v>
      </c>
      <c r="R306" s="66">
        <v>3</v>
      </c>
      <c r="S306" s="66">
        <v>25</v>
      </c>
      <c r="T306" s="66">
        <v>0.05</v>
      </c>
      <c r="U306" s="66">
        <v>50</v>
      </c>
      <c r="V306" s="66" t="s">
        <v>511</v>
      </c>
      <c r="W306" s="66" t="s">
        <v>511</v>
      </c>
      <c r="X306" s="66" t="s">
        <v>511</v>
      </c>
      <c r="Y306" s="66" t="s">
        <v>511</v>
      </c>
      <c r="Z306" s="66" t="s">
        <v>511</v>
      </c>
      <c r="AA306" s="67"/>
      <c r="AE306" t="s">
        <v>533</v>
      </c>
      <c r="AF306">
        <v>3</v>
      </c>
      <c r="AG306">
        <v>25</v>
      </c>
      <c r="AH306">
        <v>0.05</v>
      </c>
      <c r="AI306">
        <v>100</v>
      </c>
      <c r="AJ306">
        <v>1061</v>
      </c>
      <c r="AK306">
        <v>60.683</v>
      </c>
      <c r="AL306">
        <v>0</v>
      </c>
      <c r="AM306">
        <v>150</v>
      </c>
      <c r="AN306">
        <v>1800.11</v>
      </c>
      <c r="AO306">
        <v>19770</v>
      </c>
    </row>
    <row r="307" spans="1:41" x14ac:dyDescent="0.3">
      <c r="A307" s="68" t="s">
        <v>534</v>
      </c>
      <c r="B307" s="20">
        <v>3</v>
      </c>
      <c r="C307" s="20">
        <v>25</v>
      </c>
      <c r="D307" s="20">
        <v>0.1</v>
      </c>
      <c r="E307" t="s">
        <v>4</v>
      </c>
      <c r="F307" s="20" t="s">
        <v>511</v>
      </c>
      <c r="G307" s="39" t="str">
        <f t="shared" si="63"/>
        <v>---</v>
      </c>
      <c r="H307" s="20" t="s">
        <v>511</v>
      </c>
      <c r="I307" s="20" t="s">
        <v>511</v>
      </c>
      <c r="J307" s="23"/>
      <c r="L307" s="57" t="str">
        <f>IF(OR(H_no_hash!$F307="---",H_no_hash!$F307="infeas",H_no_hash!$F307="inf"),"---",(H_no_hash!$F307/M307)-1)</f>
        <v>---</v>
      </c>
      <c r="M307" s="20">
        <f>Model_dem!L47</f>
        <v>829</v>
      </c>
      <c r="N307" t="str">
        <f>Model_dem!G47</f>
        <v>---</v>
      </c>
      <c r="O307" s="23"/>
      <c r="P307" t="str">
        <f>IF(H_no_hash!$Q307&lt;&gt;A307,"Aqui", " ")</f>
        <v xml:space="preserve"> </v>
      </c>
      <c r="Q307" s="68" t="s">
        <v>534</v>
      </c>
      <c r="R307" s="20">
        <v>3</v>
      </c>
      <c r="S307" s="20">
        <v>25</v>
      </c>
      <c r="T307" s="20">
        <v>0.1</v>
      </c>
      <c r="U307" s="20">
        <v>50</v>
      </c>
      <c r="V307" s="20" t="s">
        <v>511</v>
      </c>
      <c r="W307" s="20" t="s">
        <v>511</v>
      </c>
      <c r="X307" s="20" t="s">
        <v>511</v>
      </c>
      <c r="Y307" s="20" t="s">
        <v>511</v>
      </c>
      <c r="Z307" s="20" t="s">
        <v>511</v>
      </c>
      <c r="AA307" s="23"/>
      <c r="AE307" t="s">
        <v>533</v>
      </c>
      <c r="AF307">
        <v>3</v>
      </c>
      <c r="AG307">
        <v>50</v>
      </c>
      <c r="AH307">
        <v>0.05</v>
      </c>
      <c r="AI307">
        <v>100</v>
      </c>
      <c r="AJ307">
        <v>1061</v>
      </c>
      <c r="AK307">
        <v>76.971299999999999</v>
      </c>
      <c r="AL307">
        <v>1</v>
      </c>
      <c r="AM307">
        <v>150</v>
      </c>
      <c r="AN307">
        <v>1800.03</v>
      </c>
      <c r="AO307">
        <v>21508</v>
      </c>
    </row>
    <row r="308" spans="1:41" x14ac:dyDescent="0.3">
      <c r="A308" s="65" t="s">
        <v>534</v>
      </c>
      <c r="B308" s="66">
        <v>3</v>
      </c>
      <c r="C308" s="66">
        <v>25</v>
      </c>
      <c r="D308" s="66">
        <v>0.15</v>
      </c>
      <c r="E308" t="s">
        <v>4</v>
      </c>
      <c r="F308" s="66" t="s">
        <v>511</v>
      </c>
      <c r="G308" s="39" t="str">
        <f t="shared" si="63"/>
        <v>---</v>
      </c>
      <c r="H308" s="66" t="s">
        <v>511</v>
      </c>
      <c r="I308" s="66" t="s">
        <v>511</v>
      </c>
      <c r="J308" s="67"/>
      <c r="L308" s="58" t="str">
        <f>IF(OR(H_no_hash!$F308="---",H_no_hash!$F308="infeas",H_no_hash!$F308="inf"),"---",(H_no_hash!$F308/M308)-1)</f>
        <v>---</v>
      </c>
      <c r="M308" s="20">
        <f>Model_dem!L48</f>
        <v>829</v>
      </c>
      <c r="N308" t="str">
        <f>Model_dem!G48</f>
        <v>---</v>
      </c>
      <c r="O308" s="23"/>
      <c r="P308" t="str">
        <f>IF(H_no_hash!$Q308&lt;&gt;A308,"Aqui", " ")</f>
        <v xml:space="preserve"> </v>
      </c>
      <c r="Q308" s="65" t="s">
        <v>534</v>
      </c>
      <c r="R308" s="66">
        <v>3</v>
      </c>
      <c r="S308" s="66">
        <v>25</v>
      </c>
      <c r="T308" s="66">
        <v>0.15</v>
      </c>
      <c r="U308" s="66">
        <v>50</v>
      </c>
      <c r="V308" s="66" t="s">
        <v>511</v>
      </c>
      <c r="W308" s="66" t="s">
        <v>511</v>
      </c>
      <c r="X308" s="66" t="s">
        <v>511</v>
      </c>
      <c r="Y308" s="66" t="s">
        <v>511</v>
      </c>
      <c r="Z308" s="66" t="s">
        <v>511</v>
      </c>
      <c r="AA308" s="67"/>
      <c r="AE308" t="s">
        <v>20</v>
      </c>
      <c r="AF308">
        <v>0</v>
      </c>
      <c r="AG308">
        <v>0</v>
      </c>
      <c r="AH308">
        <v>0.05</v>
      </c>
      <c r="AI308">
        <v>402</v>
      </c>
      <c r="AJ308">
        <v>52498.1</v>
      </c>
      <c r="AK308">
        <v>496.35399999999998</v>
      </c>
      <c r="AL308">
        <v>7</v>
      </c>
      <c r="AM308">
        <v>38</v>
      </c>
      <c r="AN308">
        <v>1800.07</v>
      </c>
      <c r="AO308">
        <v>16776</v>
      </c>
    </row>
    <row r="309" spans="1:41" x14ac:dyDescent="0.3">
      <c r="A309" s="68" t="s">
        <v>534</v>
      </c>
      <c r="B309" s="20">
        <v>3</v>
      </c>
      <c r="C309" s="20">
        <v>25</v>
      </c>
      <c r="D309" s="20">
        <v>0.2</v>
      </c>
      <c r="E309" t="s">
        <v>4</v>
      </c>
      <c r="F309" s="20" t="s">
        <v>511</v>
      </c>
      <c r="G309" s="39" t="str">
        <f t="shared" si="63"/>
        <v>---</v>
      </c>
      <c r="H309" s="20" t="s">
        <v>511</v>
      </c>
      <c r="I309" s="20" t="s">
        <v>511</v>
      </c>
      <c r="J309" s="23"/>
      <c r="L309" s="57" t="str">
        <f>IF(OR(H_no_hash!$F309="---",H_no_hash!$F309="infeas",H_no_hash!$F309="inf"),"---",(H_no_hash!$F309/M309)-1)</f>
        <v>---</v>
      </c>
      <c r="M309" s="20">
        <f>Model_dem!L49</f>
        <v>829</v>
      </c>
      <c r="N309" t="str">
        <f>Model_dem!G49</f>
        <v>---</v>
      </c>
      <c r="O309" s="23"/>
      <c r="P309" t="str">
        <f>IF(H_no_hash!$Q309&lt;&gt;A309,"Aqui", " ")</f>
        <v xml:space="preserve"> </v>
      </c>
      <c r="Q309" s="68" t="s">
        <v>534</v>
      </c>
      <c r="R309" s="20">
        <v>3</v>
      </c>
      <c r="S309" s="20">
        <v>25</v>
      </c>
      <c r="T309" s="20">
        <v>0.2</v>
      </c>
      <c r="U309" s="20">
        <v>50</v>
      </c>
      <c r="V309" s="20" t="s">
        <v>511</v>
      </c>
      <c r="W309" s="20" t="s">
        <v>511</v>
      </c>
      <c r="X309" s="20" t="s">
        <v>511</v>
      </c>
      <c r="Y309" s="20" t="s">
        <v>511</v>
      </c>
      <c r="Z309" s="20" t="s">
        <v>511</v>
      </c>
      <c r="AA309" s="23"/>
      <c r="AE309" t="s">
        <v>20</v>
      </c>
      <c r="AF309">
        <v>0</v>
      </c>
      <c r="AG309">
        <v>0</v>
      </c>
      <c r="AH309">
        <v>0.1</v>
      </c>
      <c r="AI309">
        <v>402</v>
      </c>
      <c r="AJ309">
        <v>52473</v>
      </c>
      <c r="AK309">
        <v>970.17399999999998</v>
      </c>
      <c r="AL309">
        <v>13</v>
      </c>
      <c r="AM309">
        <v>54</v>
      </c>
      <c r="AN309">
        <v>1800.04</v>
      </c>
      <c r="AO309">
        <v>17525</v>
      </c>
    </row>
    <row r="310" spans="1:41" x14ac:dyDescent="0.3">
      <c r="A310" s="65" t="s">
        <v>534</v>
      </c>
      <c r="B310" s="66">
        <v>3</v>
      </c>
      <c r="C310" s="66">
        <v>50</v>
      </c>
      <c r="D310" s="66">
        <v>0.05</v>
      </c>
      <c r="E310" t="s">
        <v>4</v>
      </c>
      <c r="F310" s="66" t="s">
        <v>511</v>
      </c>
      <c r="G310" s="39" t="str">
        <f t="shared" si="63"/>
        <v>---</v>
      </c>
      <c r="H310" s="66" t="s">
        <v>511</v>
      </c>
      <c r="I310" s="66">
        <v>154</v>
      </c>
      <c r="J310" s="67">
        <v>0</v>
      </c>
      <c r="L310" s="58" t="str">
        <f>IF(OR(H_no_hash!$F310="---",H_no_hash!$F310="infeas",H_no_hash!$F310="inf"),"---",(H_no_hash!$F310/M310)-1)</f>
        <v>---</v>
      </c>
      <c r="M310" s="20">
        <f>Model_dem!L50</f>
        <v>829</v>
      </c>
      <c r="N310" t="str">
        <f>Model_dem!G50</f>
        <v>---</v>
      </c>
      <c r="O310" s="23"/>
      <c r="P310" t="str">
        <f>IF(H_no_hash!$Q310&lt;&gt;A310,"Aqui", " ")</f>
        <v xml:space="preserve"> </v>
      </c>
      <c r="Q310" s="65" t="s">
        <v>534</v>
      </c>
      <c r="R310" s="66">
        <v>3</v>
      </c>
      <c r="S310" s="66">
        <v>50</v>
      </c>
      <c r="T310" s="66">
        <v>0.05</v>
      </c>
      <c r="U310" s="66">
        <v>50</v>
      </c>
      <c r="V310" s="66" t="s">
        <v>511</v>
      </c>
      <c r="W310" s="66" t="s">
        <v>511</v>
      </c>
      <c r="X310" s="66" t="s">
        <v>511</v>
      </c>
      <c r="Y310" s="66" t="s">
        <v>511</v>
      </c>
      <c r="Z310" s="66" t="s">
        <v>511</v>
      </c>
      <c r="AA310" s="67"/>
      <c r="AE310" t="s">
        <v>20</v>
      </c>
      <c r="AF310">
        <v>0</v>
      </c>
      <c r="AG310">
        <v>0</v>
      </c>
      <c r="AH310">
        <v>0.15</v>
      </c>
      <c r="AI310">
        <v>402</v>
      </c>
      <c r="AJ310">
        <v>52479.199999999997</v>
      </c>
      <c r="AK310">
        <v>1021.08</v>
      </c>
      <c r="AL310">
        <v>29</v>
      </c>
      <c r="AM310">
        <v>53</v>
      </c>
      <c r="AN310">
        <v>1800.02</v>
      </c>
      <c r="AO310">
        <v>17669</v>
      </c>
    </row>
    <row r="311" spans="1:41" x14ac:dyDescent="0.3">
      <c r="A311" s="68" t="s">
        <v>534</v>
      </c>
      <c r="B311" s="20">
        <v>3</v>
      </c>
      <c r="C311" s="20">
        <v>50</v>
      </c>
      <c r="D311" s="20">
        <v>0.1</v>
      </c>
      <c r="E311" t="s">
        <v>4</v>
      </c>
      <c r="F311" s="20" t="s">
        <v>511</v>
      </c>
      <c r="G311" s="39" t="str">
        <f t="shared" si="63"/>
        <v>---</v>
      </c>
      <c r="H311" s="20" t="s">
        <v>511</v>
      </c>
      <c r="I311" s="20">
        <v>176</v>
      </c>
      <c r="J311" s="23">
        <v>0</v>
      </c>
      <c r="L311" s="57" t="str">
        <f>IF(OR(H_no_hash!$F311="---",H_no_hash!$F311="infeas",H_no_hash!$F311="inf"),"---",(H_no_hash!$F311/M311)-1)</f>
        <v>---</v>
      </c>
      <c r="M311" s="20">
        <f>Model_dem!L51</f>
        <v>829</v>
      </c>
      <c r="N311" t="str">
        <f>Model_dem!G51</f>
        <v>---</v>
      </c>
      <c r="O311" s="23"/>
      <c r="P311" t="str">
        <f>IF(H_no_hash!$Q311&lt;&gt;A311,"Aqui", " ")</f>
        <v xml:space="preserve"> </v>
      </c>
      <c r="Q311" s="68" t="s">
        <v>534</v>
      </c>
      <c r="R311" s="20">
        <v>3</v>
      </c>
      <c r="S311" s="20">
        <v>50</v>
      </c>
      <c r="T311" s="20">
        <v>0.1</v>
      </c>
      <c r="U311" s="20">
        <v>50</v>
      </c>
      <c r="V311" s="20" t="s">
        <v>511</v>
      </c>
      <c r="W311" s="20" t="s">
        <v>511</v>
      </c>
      <c r="X311" s="20" t="s">
        <v>511</v>
      </c>
      <c r="Y311" s="20" t="s">
        <v>511</v>
      </c>
      <c r="Z311" s="20" t="s">
        <v>511</v>
      </c>
      <c r="AA311" s="23"/>
      <c r="AE311" t="s">
        <v>20</v>
      </c>
      <c r="AF311">
        <v>0</v>
      </c>
      <c r="AG311">
        <v>0</v>
      </c>
      <c r="AH311">
        <v>0.2</v>
      </c>
      <c r="AI311">
        <v>402</v>
      </c>
      <c r="AJ311">
        <v>52994.7</v>
      </c>
      <c r="AK311">
        <v>1715.53</v>
      </c>
      <c r="AL311">
        <v>25</v>
      </c>
      <c r="AM311">
        <v>27</v>
      </c>
      <c r="AN311">
        <v>1800.07</v>
      </c>
      <c r="AO311">
        <v>14485</v>
      </c>
    </row>
    <row r="312" spans="1:41" x14ac:dyDescent="0.3">
      <c r="A312" s="65" t="s">
        <v>534</v>
      </c>
      <c r="B312" s="66">
        <v>3</v>
      </c>
      <c r="C312" s="66">
        <v>50</v>
      </c>
      <c r="D312" s="66">
        <v>0.15</v>
      </c>
      <c r="E312" t="s">
        <v>4</v>
      </c>
      <c r="F312" s="66" t="s">
        <v>511</v>
      </c>
      <c r="G312" s="39" t="str">
        <f t="shared" si="63"/>
        <v>---</v>
      </c>
      <c r="H312" s="66" t="s">
        <v>511</v>
      </c>
      <c r="I312" s="66">
        <v>202</v>
      </c>
      <c r="J312" s="67">
        <v>0</v>
      </c>
      <c r="L312" s="58" t="str">
        <f>IF(OR(H_no_hash!$F312="---",H_no_hash!$F312="infeas",H_no_hash!$F312="inf"),"---",(H_no_hash!$F312/M312)-1)</f>
        <v>---</v>
      </c>
      <c r="M312" s="20">
        <f>Model_dem!L52</f>
        <v>829</v>
      </c>
      <c r="N312" t="str">
        <f>Model_dem!G52</f>
        <v>---</v>
      </c>
      <c r="O312" s="23"/>
      <c r="P312" t="str">
        <f>IF(H_no_hash!$Q312&lt;&gt;A312,"Aqui", " ")</f>
        <v xml:space="preserve"> </v>
      </c>
      <c r="Q312" s="65" t="s">
        <v>534</v>
      </c>
      <c r="R312" s="66">
        <v>3</v>
      </c>
      <c r="S312" s="66">
        <v>50</v>
      </c>
      <c r="T312" s="66">
        <v>0.15</v>
      </c>
      <c r="U312" s="66">
        <v>50</v>
      </c>
      <c r="V312" s="66" t="s">
        <v>511</v>
      </c>
      <c r="W312" s="66" t="s">
        <v>511</v>
      </c>
      <c r="X312" s="66" t="s">
        <v>511</v>
      </c>
      <c r="Y312" s="66" t="s">
        <v>511</v>
      </c>
      <c r="Z312" s="66" t="s">
        <v>511</v>
      </c>
      <c r="AA312" s="67"/>
      <c r="AE312" t="s">
        <v>20</v>
      </c>
      <c r="AF312">
        <v>1</v>
      </c>
      <c r="AG312">
        <v>5</v>
      </c>
      <c r="AH312">
        <v>0.05</v>
      </c>
      <c r="AI312">
        <v>402</v>
      </c>
      <c r="AJ312">
        <v>54869</v>
      </c>
      <c r="AK312">
        <v>1800.9</v>
      </c>
      <c r="AL312">
        <v>0</v>
      </c>
      <c r="AM312">
        <v>1</v>
      </c>
      <c r="AN312">
        <v>1800.9</v>
      </c>
      <c r="AO312">
        <v>2167</v>
      </c>
    </row>
    <row r="313" spans="1:41" x14ac:dyDescent="0.3">
      <c r="A313" s="68" t="s">
        <v>534</v>
      </c>
      <c r="B313" s="20">
        <v>3</v>
      </c>
      <c r="C313" s="20">
        <v>50</v>
      </c>
      <c r="D313" s="20">
        <v>0.2</v>
      </c>
      <c r="E313" t="s">
        <v>4</v>
      </c>
      <c r="F313" s="20" t="s">
        <v>511</v>
      </c>
      <c r="G313" s="39" t="str">
        <f t="shared" si="63"/>
        <v>---</v>
      </c>
      <c r="H313" s="20" t="s">
        <v>511</v>
      </c>
      <c r="I313" s="20">
        <v>152</v>
      </c>
      <c r="J313" s="23">
        <v>0</v>
      </c>
      <c r="L313" s="57" t="str">
        <f>IF(OR(H_no_hash!$F313="---",H_no_hash!$F313="infeas",H_no_hash!$F313="inf"),"---",(H_no_hash!$F313/M313)-1)</f>
        <v>---</v>
      </c>
      <c r="M313" s="20">
        <f>Model_dem!L53</f>
        <v>829</v>
      </c>
      <c r="N313" t="str">
        <f>Model_dem!G53</f>
        <v>---</v>
      </c>
      <c r="O313" s="23"/>
      <c r="P313" t="str">
        <f>IF(H_no_hash!$Q313&lt;&gt;A313,"Aqui", " ")</f>
        <v xml:space="preserve"> </v>
      </c>
      <c r="Q313" s="68" t="s">
        <v>534</v>
      </c>
      <c r="R313" s="20">
        <v>3</v>
      </c>
      <c r="S313" s="20">
        <v>50</v>
      </c>
      <c r="T313" s="20">
        <v>0.2</v>
      </c>
      <c r="U313" s="20">
        <v>50</v>
      </c>
      <c r="V313" s="20" t="s">
        <v>511</v>
      </c>
      <c r="W313" s="20" t="s">
        <v>511</v>
      </c>
      <c r="X313" s="20" t="s">
        <v>511</v>
      </c>
      <c r="Y313" s="20" t="s">
        <v>511</v>
      </c>
      <c r="Z313" s="20" t="s">
        <v>511</v>
      </c>
      <c r="AA313" s="23"/>
      <c r="AE313" t="s">
        <v>20</v>
      </c>
      <c r="AF313">
        <v>1</v>
      </c>
      <c r="AG313">
        <v>5</v>
      </c>
      <c r="AH313">
        <v>0.1</v>
      </c>
      <c r="AI313">
        <v>402</v>
      </c>
      <c r="AJ313">
        <v>54490.3</v>
      </c>
      <c r="AK313">
        <v>1800.55</v>
      </c>
      <c r="AL313">
        <v>0</v>
      </c>
      <c r="AM313">
        <v>1</v>
      </c>
      <c r="AN313">
        <v>1800.55</v>
      </c>
      <c r="AO313">
        <v>1755</v>
      </c>
    </row>
    <row r="314" spans="1:41" x14ac:dyDescent="0.3">
      <c r="A314" s="65" t="s">
        <v>512</v>
      </c>
      <c r="B314" s="66">
        <v>0</v>
      </c>
      <c r="C314" s="66">
        <v>0</v>
      </c>
      <c r="D314" s="66">
        <v>0.05</v>
      </c>
      <c r="E314" t="s">
        <v>0</v>
      </c>
      <c r="F314" s="66">
        <v>1005</v>
      </c>
      <c r="G314" s="39">
        <f t="shared" si="63"/>
        <v>0</v>
      </c>
      <c r="H314" s="66">
        <v>155.251</v>
      </c>
      <c r="I314" s="66">
        <v>81</v>
      </c>
      <c r="J314" s="67">
        <v>0</v>
      </c>
      <c r="K314" s="52">
        <v>1</v>
      </c>
      <c r="L314" s="58">
        <f>IF(OR(H_no_hash!$F314="---",H_no_hash!$F314="infeas",H_no_hash!$F314="inf"),"---",(H_no_hash!$F314/M314)-1)</f>
        <v>0</v>
      </c>
      <c r="M314" s="20">
        <f>Model_dem!L54</f>
        <v>1005</v>
      </c>
      <c r="N314">
        <f>Model_dem!G54</f>
        <v>1005</v>
      </c>
      <c r="O314" s="23"/>
      <c r="P314" t="str">
        <f>IF(H_no_hash!$Q314&lt;&gt;A314,"Aqui", " ")</f>
        <v xml:space="preserve"> </v>
      </c>
      <c r="Q314" s="65" t="s">
        <v>512</v>
      </c>
      <c r="R314" s="66">
        <v>0</v>
      </c>
      <c r="S314" s="66">
        <v>0</v>
      </c>
      <c r="T314" s="66">
        <v>0.05</v>
      </c>
      <c r="U314" s="66">
        <v>100</v>
      </c>
      <c r="V314" s="66">
        <v>1005</v>
      </c>
      <c r="W314" s="66">
        <v>155.251</v>
      </c>
      <c r="X314" s="66">
        <v>17</v>
      </c>
      <c r="Y314" s="66">
        <v>154</v>
      </c>
      <c r="Z314" s="66">
        <v>1800.07</v>
      </c>
      <c r="AA314" s="67">
        <v>0</v>
      </c>
      <c r="AE314" t="s">
        <v>20</v>
      </c>
      <c r="AF314">
        <v>1</v>
      </c>
      <c r="AG314">
        <v>5</v>
      </c>
      <c r="AH314">
        <v>0.15</v>
      </c>
      <c r="AI314">
        <v>402</v>
      </c>
      <c r="AJ314">
        <v>55219.6</v>
      </c>
      <c r="AK314">
        <v>1800.67</v>
      </c>
      <c r="AL314">
        <v>0</v>
      </c>
      <c r="AM314">
        <v>1</v>
      </c>
      <c r="AN314">
        <v>1801.15</v>
      </c>
      <c r="AO314">
        <v>1911</v>
      </c>
    </row>
    <row r="315" spans="1:41" x14ac:dyDescent="0.3">
      <c r="A315" s="68" t="s">
        <v>512</v>
      </c>
      <c r="B315" s="20">
        <v>0</v>
      </c>
      <c r="C315" s="20">
        <v>0</v>
      </c>
      <c r="D315" s="20">
        <v>0.1</v>
      </c>
      <c r="E315" t="s">
        <v>0</v>
      </c>
      <c r="F315" s="20">
        <v>1005</v>
      </c>
      <c r="G315" s="39">
        <f t="shared" si="63"/>
        <v>0</v>
      </c>
      <c r="H315" s="20">
        <v>149.553</v>
      </c>
      <c r="I315" s="20">
        <v>61</v>
      </c>
      <c r="J315" s="23">
        <v>0</v>
      </c>
      <c r="K315" s="52">
        <v>1</v>
      </c>
      <c r="L315" s="57">
        <f>IF(OR(H_no_hash!$F315="---",H_no_hash!$F315="infeas",H_no_hash!$F315="inf"),"---",(H_no_hash!$F315/M315)-1)</f>
        <v>0</v>
      </c>
      <c r="M315" s="20">
        <f>Model_dem!L55</f>
        <v>1005</v>
      </c>
      <c r="N315">
        <f>Model_dem!G55</f>
        <v>1005</v>
      </c>
      <c r="O315" s="23"/>
      <c r="P315" t="str">
        <f>IF(H_no_hash!$Q315&lt;&gt;A315,"Aqui", " ")</f>
        <v xml:space="preserve"> </v>
      </c>
      <c r="Q315" s="68" t="s">
        <v>512</v>
      </c>
      <c r="R315" s="20">
        <v>0</v>
      </c>
      <c r="S315" s="20">
        <v>0</v>
      </c>
      <c r="T315" s="20">
        <v>0.1</v>
      </c>
      <c r="U315" s="20">
        <v>100</v>
      </c>
      <c r="V315" s="20">
        <v>1005</v>
      </c>
      <c r="W315" s="20">
        <v>149.553</v>
      </c>
      <c r="X315" s="20">
        <v>12</v>
      </c>
      <c r="Y315" s="20">
        <v>176</v>
      </c>
      <c r="Z315" s="20">
        <v>1800</v>
      </c>
      <c r="AA315" s="23">
        <v>0</v>
      </c>
      <c r="AE315" t="s">
        <v>20</v>
      </c>
      <c r="AF315">
        <v>1</v>
      </c>
      <c r="AG315">
        <v>5</v>
      </c>
      <c r="AH315">
        <v>0.2</v>
      </c>
      <c r="AI315">
        <v>402</v>
      </c>
      <c r="AJ315">
        <v>56932.6</v>
      </c>
      <c r="AK315">
        <v>1800.76</v>
      </c>
      <c r="AL315">
        <v>0</v>
      </c>
      <c r="AM315">
        <v>1</v>
      </c>
      <c r="AN315">
        <v>1800.83</v>
      </c>
      <c r="AO315">
        <v>1613</v>
      </c>
    </row>
    <row r="316" spans="1:41" x14ac:dyDescent="0.3">
      <c r="A316" s="65" t="s">
        <v>512</v>
      </c>
      <c r="B316" s="66">
        <v>0</v>
      </c>
      <c r="C316" s="66">
        <v>0</v>
      </c>
      <c r="D316" s="66">
        <v>0.15</v>
      </c>
      <c r="E316" t="s">
        <v>0</v>
      </c>
      <c r="F316" s="66">
        <v>1005</v>
      </c>
      <c r="G316" s="39">
        <f t="shared" si="63"/>
        <v>0</v>
      </c>
      <c r="H316" s="66">
        <v>18.8187</v>
      </c>
      <c r="I316" s="66">
        <v>51</v>
      </c>
      <c r="J316" s="67">
        <v>0</v>
      </c>
      <c r="K316" s="52">
        <v>1</v>
      </c>
      <c r="L316" s="58">
        <f>IF(OR(H_no_hash!$F316="---",H_no_hash!$F316="infeas",H_no_hash!$F316="inf"),"---",(H_no_hash!$F316/M316)-1)</f>
        <v>0</v>
      </c>
      <c r="M316" s="20">
        <f>Model_dem!L56</f>
        <v>1005</v>
      </c>
      <c r="N316">
        <f>Model_dem!G56</f>
        <v>1005</v>
      </c>
      <c r="O316" s="23"/>
      <c r="P316" t="str">
        <f>IF(H_no_hash!$Q316&lt;&gt;A316,"Aqui", " ")</f>
        <v xml:space="preserve"> </v>
      </c>
      <c r="Q316" s="65" t="s">
        <v>512</v>
      </c>
      <c r="R316" s="66">
        <v>0</v>
      </c>
      <c r="S316" s="66">
        <v>0</v>
      </c>
      <c r="T316" s="66">
        <v>0.15</v>
      </c>
      <c r="U316" s="66">
        <v>100</v>
      </c>
      <c r="V316" s="66">
        <v>1005</v>
      </c>
      <c r="W316" s="66">
        <v>18.8187</v>
      </c>
      <c r="X316" s="66">
        <v>0</v>
      </c>
      <c r="Y316" s="66">
        <v>202</v>
      </c>
      <c r="Z316" s="66">
        <v>1800.03</v>
      </c>
      <c r="AA316" s="67">
        <v>0</v>
      </c>
      <c r="AE316" t="s">
        <v>20</v>
      </c>
      <c r="AF316">
        <v>1</v>
      </c>
      <c r="AG316">
        <v>10</v>
      </c>
      <c r="AH316">
        <v>0.05</v>
      </c>
      <c r="AI316">
        <v>402</v>
      </c>
      <c r="AJ316">
        <v>57810.2</v>
      </c>
      <c r="AK316">
        <v>1801.05</v>
      </c>
      <c r="AL316">
        <v>0</v>
      </c>
      <c r="AM316">
        <v>1</v>
      </c>
      <c r="AN316">
        <v>1801.05</v>
      </c>
      <c r="AO316">
        <v>1150</v>
      </c>
    </row>
    <row r="317" spans="1:41" x14ac:dyDescent="0.3">
      <c r="A317" s="68" t="s">
        <v>512</v>
      </c>
      <c r="B317" s="20">
        <v>0</v>
      </c>
      <c r="C317" s="20">
        <v>0</v>
      </c>
      <c r="D317" s="20">
        <v>0.2</v>
      </c>
      <c r="E317" t="s">
        <v>0</v>
      </c>
      <c r="F317" s="20">
        <v>1005</v>
      </c>
      <c r="G317" s="39">
        <f t="shared" si="63"/>
        <v>0</v>
      </c>
      <c r="H317" s="20">
        <v>175.88800000000001</v>
      </c>
      <c r="I317" s="20">
        <v>44</v>
      </c>
      <c r="J317" s="23">
        <v>0</v>
      </c>
      <c r="K317" s="52">
        <v>1</v>
      </c>
      <c r="L317" s="57">
        <f>IF(OR(H_no_hash!$F317="---",H_no_hash!$F317="infeas",H_no_hash!$F317="inf"),"---",(H_no_hash!$F317/M317)-1)</f>
        <v>0</v>
      </c>
      <c r="M317" s="20">
        <f>Model_dem!L57</f>
        <v>1005</v>
      </c>
      <c r="N317">
        <f>Model_dem!G57</f>
        <v>1005</v>
      </c>
      <c r="O317" s="23"/>
      <c r="P317" t="str">
        <f>IF(H_no_hash!$Q317&lt;&gt;A317,"Aqui", " ")</f>
        <v xml:space="preserve"> </v>
      </c>
      <c r="Q317" s="68" t="s">
        <v>512</v>
      </c>
      <c r="R317" s="20">
        <v>0</v>
      </c>
      <c r="S317" s="20">
        <v>0</v>
      </c>
      <c r="T317" s="20">
        <v>0.2</v>
      </c>
      <c r="U317" s="20">
        <v>100</v>
      </c>
      <c r="V317" s="20">
        <v>1005</v>
      </c>
      <c r="W317" s="20">
        <v>175.88800000000001</v>
      </c>
      <c r="X317" s="20">
        <v>14</v>
      </c>
      <c r="Y317" s="20">
        <v>152</v>
      </c>
      <c r="Z317" s="20">
        <v>1800.01</v>
      </c>
      <c r="AA317" s="23">
        <v>0</v>
      </c>
      <c r="AE317" t="s">
        <v>20</v>
      </c>
      <c r="AF317">
        <v>1</v>
      </c>
      <c r="AG317">
        <v>10</v>
      </c>
      <c r="AH317">
        <v>0.1</v>
      </c>
      <c r="AI317">
        <v>402</v>
      </c>
      <c r="AJ317">
        <v>59411.8</v>
      </c>
      <c r="AK317">
        <v>1802.83</v>
      </c>
      <c r="AL317">
        <v>0</v>
      </c>
      <c r="AM317">
        <v>1</v>
      </c>
      <c r="AN317">
        <v>1803.09</v>
      </c>
      <c r="AO317">
        <v>878</v>
      </c>
    </row>
    <row r="318" spans="1:41" x14ac:dyDescent="0.3">
      <c r="A318" s="65" t="s">
        <v>512</v>
      </c>
      <c r="B318" s="66">
        <v>1</v>
      </c>
      <c r="C318" s="66">
        <v>5</v>
      </c>
      <c r="D318" s="66">
        <v>0.05</v>
      </c>
      <c r="E318" t="s">
        <v>1</v>
      </c>
      <c r="F318" s="66">
        <v>1013</v>
      </c>
      <c r="G318" s="39">
        <f t="shared" si="63"/>
        <v>-9.8619329388560163E-4</v>
      </c>
      <c r="H318" s="66">
        <v>56.665999999999997</v>
      </c>
      <c r="I318" s="66">
        <v>85</v>
      </c>
      <c r="J318" s="67">
        <v>0</v>
      </c>
      <c r="K318" s="52">
        <v>1</v>
      </c>
      <c r="L318" s="58">
        <f>IF(OR(H_no_hash!$F318="---",H_no_hash!$F318="infeas",H_no_hash!$F318="inf"),"---",(H_no_hash!$F318/M318)-1)</f>
        <v>7.9601990049751326E-3</v>
      </c>
      <c r="M318" s="20">
        <f>Model_dem!L58</f>
        <v>1005</v>
      </c>
      <c r="N318">
        <f>Model_dem!G58</f>
        <v>1014</v>
      </c>
      <c r="O318" s="23"/>
      <c r="P318" t="str">
        <f>IF(H_no_hash!$Q318&lt;&gt;A318,"Aqui", " ")</f>
        <v xml:space="preserve"> </v>
      </c>
      <c r="Q318" s="65" t="s">
        <v>512</v>
      </c>
      <c r="R318" s="66">
        <v>1</v>
      </c>
      <c r="S318" s="66">
        <v>5</v>
      </c>
      <c r="T318" s="66">
        <v>0.05</v>
      </c>
      <c r="U318" s="66">
        <v>100</v>
      </c>
      <c r="V318" s="66">
        <v>1013</v>
      </c>
      <c r="W318" s="66">
        <v>56.665999999999997</v>
      </c>
      <c r="X318" s="66">
        <v>0</v>
      </c>
      <c r="Y318" s="66">
        <v>81</v>
      </c>
      <c r="Z318" s="66">
        <v>1800.05</v>
      </c>
      <c r="AA318" s="67">
        <v>0</v>
      </c>
      <c r="AE318" t="s">
        <v>20</v>
      </c>
      <c r="AF318">
        <v>1</v>
      </c>
      <c r="AG318">
        <v>10</v>
      </c>
      <c r="AH318">
        <v>0.15</v>
      </c>
      <c r="AI318">
        <v>402</v>
      </c>
      <c r="AJ318">
        <v>62862.400000000001</v>
      </c>
      <c r="AK318">
        <v>1801.16</v>
      </c>
      <c r="AL318">
        <v>0</v>
      </c>
      <c r="AM318">
        <v>1</v>
      </c>
      <c r="AN318">
        <v>1801.32</v>
      </c>
      <c r="AO318">
        <v>471</v>
      </c>
    </row>
    <row r="319" spans="1:41" x14ac:dyDescent="0.3">
      <c r="A319" s="68" t="s">
        <v>512</v>
      </c>
      <c r="B319" s="20">
        <v>1</v>
      </c>
      <c r="C319" s="20">
        <v>5</v>
      </c>
      <c r="D319" s="20">
        <v>0.1</v>
      </c>
      <c r="E319" t="s">
        <v>1</v>
      </c>
      <c r="F319" s="20">
        <v>1017</v>
      </c>
      <c r="G319" s="39">
        <f t="shared" si="63"/>
        <v>0</v>
      </c>
      <c r="H319" s="20">
        <v>29.549399999999999</v>
      </c>
      <c r="I319" s="20">
        <v>62</v>
      </c>
      <c r="J319" s="23">
        <v>0</v>
      </c>
      <c r="K319" s="52">
        <v>1</v>
      </c>
      <c r="L319" s="57">
        <f>IF(OR(H_no_hash!$F319="---",H_no_hash!$F319="infeas",H_no_hash!$F319="inf"),"---",(H_no_hash!$F319/M319)-1)</f>
        <v>1.1940298507462588E-2</v>
      </c>
      <c r="M319" s="20">
        <f>Model_dem!L59</f>
        <v>1005</v>
      </c>
      <c r="N319">
        <f>Model_dem!G59</f>
        <v>1017</v>
      </c>
      <c r="O319" s="23"/>
      <c r="P319" t="str">
        <f>IF(H_no_hash!$Q319&lt;&gt;A319,"Aqui", " ")</f>
        <v xml:space="preserve"> </v>
      </c>
      <c r="Q319" s="68" t="s">
        <v>512</v>
      </c>
      <c r="R319" s="20">
        <v>1</v>
      </c>
      <c r="S319" s="20">
        <v>5</v>
      </c>
      <c r="T319" s="20">
        <v>0.1</v>
      </c>
      <c r="U319" s="20">
        <v>100</v>
      </c>
      <c r="V319" s="20">
        <v>1017</v>
      </c>
      <c r="W319" s="20">
        <v>29.549399999999999</v>
      </c>
      <c r="X319" s="20">
        <v>0</v>
      </c>
      <c r="Y319" s="20">
        <v>61</v>
      </c>
      <c r="Z319" s="20">
        <v>1800.13</v>
      </c>
      <c r="AA319" s="23">
        <v>0</v>
      </c>
      <c r="AE319" t="s">
        <v>20</v>
      </c>
      <c r="AF319">
        <v>1</v>
      </c>
      <c r="AG319">
        <v>10</v>
      </c>
      <c r="AH319">
        <v>0.2</v>
      </c>
      <c r="AI319">
        <v>402</v>
      </c>
      <c r="AJ319">
        <v>67025.899999999994</v>
      </c>
      <c r="AK319">
        <v>1815.01</v>
      </c>
      <c r="AL319">
        <v>0</v>
      </c>
      <c r="AM319">
        <v>1</v>
      </c>
      <c r="AN319">
        <v>1815.19</v>
      </c>
      <c r="AO319">
        <v>133</v>
      </c>
    </row>
    <row r="320" spans="1:41" x14ac:dyDescent="0.3">
      <c r="A320" s="65" t="s">
        <v>512</v>
      </c>
      <c r="B320" s="66">
        <v>1</v>
      </c>
      <c r="C320" s="66">
        <v>5</v>
      </c>
      <c r="D320" s="66">
        <v>0.15</v>
      </c>
      <c r="E320" t="s">
        <v>1</v>
      </c>
      <c r="F320" s="66">
        <v>1017</v>
      </c>
      <c r="G320" s="39">
        <f t="shared" si="63"/>
        <v>0</v>
      </c>
      <c r="H320" s="66">
        <v>295.71699999999998</v>
      </c>
      <c r="I320" s="66">
        <v>50</v>
      </c>
      <c r="J320" s="67">
        <v>0</v>
      </c>
      <c r="K320" s="52">
        <v>1</v>
      </c>
      <c r="L320" s="58">
        <f>IF(OR(H_no_hash!$F320="---",H_no_hash!$F320="infeas",H_no_hash!$F320="inf"),"---",(H_no_hash!$F320/M320)-1)</f>
        <v>1.1940298507462588E-2</v>
      </c>
      <c r="M320" s="20">
        <f>Model_dem!L60</f>
        <v>1005</v>
      </c>
      <c r="N320">
        <f>Model_dem!G60</f>
        <v>1017</v>
      </c>
      <c r="O320" s="23"/>
      <c r="P320" t="str">
        <f>IF(H_no_hash!$Q320&lt;&gt;A320,"Aqui", " ")</f>
        <v xml:space="preserve"> </v>
      </c>
      <c r="Q320" s="65" t="s">
        <v>512</v>
      </c>
      <c r="R320" s="66">
        <v>1</v>
      </c>
      <c r="S320" s="66">
        <v>5</v>
      </c>
      <c r="T320" s="66">
        <v>0.15</v>
      </c>
      <c r="U320" s="66">
        <v>100</v>
      </c>
      <c r="V320" s="66">
        <v>1017</v>
      </c>
      <c r="W320" s="66">
        <v>295.71699999999998</v>
      </c>
      <c r="X320" s="66">
        <v>9</v>
      </c>
      <c r="Y320" s="66">
        <v>51</v>
      </c>
      <c r="Z320" s="66">
        <v>1800.01</v>
      </c>
      <c r="AA320" s="67">
        <v>0</v>
      </c>
      <c r="AE320" t="s">
        <v>20</v>
      </c>
      <c r="AF320">
        <v>1</v>
      </c>
      <c r="AG320">
        <v>25</v>
      </c>
      <c r="AH320">
        <v>0.05</v>
      </c>
      <c r="AI320">
        <v>402</v>
      </c>
      <c r="AJ320">
        <v>56559.6</v>
      </c>
      <c r="AK320">
        <v>1801</v>
      </c>
      <c r="AL320">
        <v>0</v>
      </c>
      <c r="AM320">
        <v>1</v>
      </c>
      <c r="AN320">
        <v>1801.32</v>
      </c>
      <c r="AO320">
        <v>1105</v>
      </c>
    </row>
    <row r="321" spans="1:41" x14ac:dyDescent="0.3">
      <c r="A321" s="68" t="s">
        <v>512</v>
      </c>
      <c r="B321" s="20">
        <v>1</v>
      </c>
      <c r="C321" s="20">
        <v>5</v>
      </c>
      <c r="D321" s="20">
        <v>0.2</v>
      </c>
      <c r="E321" t="s">
        <v>1</v>
      </c>
      <c r="F321" s="20">
        <v>1031</v>
      </c>
      <c r="G321" s="39">
        <f t="shared" si="63"/>
        <v>0</v>
      </c>
      <c r="H321" s="20">
        <v>50.074199999999998</v>
      </c>
      <c r="I321" s="20">
        <v>42</v>
      </c>
      <c r="J321" s="23">
        <v>0</v>
      </c>
      <c r="K321" s="52">
        <v>1</v>
      </c>
      <c r="L321" s="57">
        <f>IF(OR(H_no_hash!$F321="---",H_no_hash!$F321="infeas",H_no_hash!$F321="inf"),"---",(H_no_hash!$F321/M321)-1)</f>
        <v>2.5870646766169125E-2</v>
      </c>
      <c r="M321" s="20">
        <f>Model_dem!L61</f>
        <v>1005</v>
      </c>
      <c r="N321">
        <f>Model_dem!G61</f>
        <v>1031</v>
      </c>
      <c r="O321" s="23"/>
      <c r="P321" t="str">
        <f>IF(H_no_hash!$Q321&lt;&gt;A321,"Aqui", " ")</f>
        <v xml:space="preserve"> </v>
      </c>
      <c r="Q321" s="68" t="s">
        <v>512</v>
      </c>
      <c r="R321" s="20">
        <v>1</v>
      </c>
      <c r="S321" s="20">
        <v>5</v>
      </c>
      <c r="T321" s="20">
        <v>0.2</v>
      </c>
      <c r="U321" s="20">
        <v>100</v>
      </c>
      <c r="V321" s="20">
        <v>1031</v>
      </c>
      <c r="W321" s="20">
        <v>50.074199999999998</v>
      </c>
      <c r="X321" s="20">
        <v>0</v>
      </c>
      <c r="Y321" s="20">
        <v>44</v>
      </c>
      <c r="Z321" s="20">
        <v>1800.11</v>
      </c>
      <c r="AA321" s="23">
        <v>0</v>
      </c>
      <c r="AE321" t="s">
        <v>20</v>
      </c>
      <c r="AF321">
        <v>1</v>
      </c>
      <c r="AG321">
        <v>25</v>
      </c>
      <c r="AH321">
        <v>0.1</v>
      </c>
      <c r="AI321">
        <v>402</v>
      </c>
      <c r="AJ321">
        <v>57412</v>
      </c>
      <c r="AK321">
        <v>1800.12</v>
      </c>
      <c r="AL321">
        <v>0</v>
      </c>
      <c r="AM321">
        <v>1</v>
      </c>
      <c r="AN321">
        <v>1800.38</v>
      </c>
      <c r="AO321">
        <v>1503</v>
      </c>
    </row>
    <row r="322" spans="1:41" x14ac:dyDescent="0.3">
      <c r="A322" s="65" t="s">
        <v>512</v>
      </c>
      <c r="B322" s="66">
        <v>1</v>
      </c>
      <c r="C322" s="66">
        <v>10</v>
      </c>
      <c r="D322" s="66">
        <v>0.05</v>
      </c>
      <c r="E322" t="s">
        <v>1</v>
      </c>
      <c r="F322" s="66">
        <v>1013</v>
      </c>
      <c r="G322" s="39">
        <f t="shared" si="63"/>
        <v>0</v>
      </c>
      <c r="H322" s="66">
        <v>77.587199999999996</v>
      </c>
      <c r="I322" s="66">
        <v>31</v>
      </c>
      <c r="J322" s="67">
        <v>0</v>
      </c>
      <c r="K322" s="52">
        <v>1</v>
      </c>
      <c r="L322" s="58">
        <f>IF(OR(H_no_hash!$F322="---",H_no_hash!$F322="infeas",H_no_hash!$F322="inf"),"---",(H_no_hash!$F322/M322)-1)</f>
        <v>7.9601990049751326E-3</v>
      </c>
      <c r="M322" s="20">
        <f>Model_dem!L62</f>
        <v>1005</v>
      </c>
      <c r="N322">
        <f>Model_dem!G62</f>
        <v>1013</v>
      </c>
      <c r="O322" s="23"/>
      <c r="P322" t="str">
        <f>IF(H_no_hash!$Q322&lt;&gt;A322,"Aqui", " ")</f>
        <v xml:space="preserve"> </v>
      </c>
      <c r="Q322" s="65" t="s">
        <v>512</v>
      </c>
      <c r="R322" s="66">
        <v>1</v>
      </c>
      <c r="S322" s="66">
        <v>10</v>
      </c>
      <c r="T322" s="66">
        <v>0.05</v>
      </c>
      <c r="U322" s="66">
        <v>100</v>
      </c>
      <c r="V322" s="66">
        <v>1013</v>
      </c>
      <c r="W322" s="66">
        <v>77.587199999999996</v>
      </c>
      <c r="X322" s="66">
        <v>1</v>
      </c>
      <c r="Y322" s="66">
        <v>85</v>
      </c>
      <c r="Z322" s="66">
        <v>1800.04</v>
      </c>
      <c r="AA322" s="67">
        <v>0</v>
      </c>
      <c r="AE322" t="s">
        <v>20</v>
      </c>
      <c r="AF322">
        <v>1</v>
      </c>
      <c r="AG322">
        <v>25</v>
      </c>
      <c r="AH322">
        <v>0.15</v>
      </c>
      <c r="AI322">
        <v>402</v>
      </c>
      <c r="AJ322">
        <v>55702.2</v>
      </c>
      <c r="AK322">
        <v>1800.16</v>
      </c>
      <c r="AL322">
        <v>0</v>
      </c>
      <c r="AM322">
        <v>1</v>
      </c>
      <c r="AN322">
        <v>1800.51</v>
      </c>
      <c r="AO322">
        <v>1297</v>
      </c>
    </row>
    <row r="323" spans="1:41" x14ac:dyDescent="0.3">
      <c r="A323" s="68" t="s">
        <v>512</v>
      </c>
      <c r="B323" s="20">
        <v>1</v>
      </c>
      <c r="C323" s="20">
        <v>10</v>
      </c>
      <c r="D323" s="20">
        <v>0.1</v>
      </c>
      <c r="E323" t="s">
        <v>1</v>
      </c>
      <c r="F323" s="20">
        <v>1017</v>
      </c>
      <c r="G323" s="39">
        <f t="shared" si="63"/>
        <v>0</v>
      </c>
      <c r="H323" s="20">
        <v>677.46100000000001</v>
      </c>
      <c r="I323" s="20">
        <v>2</v>
      </c>
      <c r="J323" s="23">
        <v>0</v>
      </c>
      <c r="K323" s="52">
        <v>1</v>
      </c>
      <c r="L323" s="57">
        <f>IF(OR(H_no_hash!$F323="---",H_no_hash!$F323="infeas",H_no_hash!$F323="inf"),"---",(H_no_hash!$F323/M323)-1)</f>
        <v>1.1940298507462588E-2</v>
      </c>
      <c r="M323" s="20">
        <f>Model_dem!L63</f>
        <v>1005</v>
      </c>
      <c r="N323">
        <f>Model_dem!G63</f>
        <v>1017</v>
      </c>
      <c r="O323" s="23"/>
      <c r="P323" t="str">
        <f>IF(H_no_hash!$Q323&lt;&gt;A323,"Aqui", " ")</f>
        <v xml:space="preserve"> </v>
      </c>
      <c r="Q323" s="68" t="s">
        <v>512</v>
      </c>
      <c r="R323" s="20">
        <v>1</v>
      </c>
      <c r="S323" s="20">
        <v>10</v>
      </c>
      <c r="T323" s="20">
        <v>0.1</v>
      </c>
      <c r="U323" s="20">
        <v>100</v>
      </c>
      <c r="V323" s="20">
        <v>1017</v>
      </c>
      <c r="W323" s="20">
        <v>677.46100000000001</v>
      </c>
      <c r="X323" s="20">
        <v>18</v>
      </c>
      <c r="Y323" s="20">
        <v>62</v>
      </c>
      <c r="Z323" s="20">
        <v>1800.03</v>
      </c>
      <c r="AA323" s="23">
        <v>0</v>
      </c>
      <c r="AE323" t="s">
        <v>20</v>
      </c>
      <c r="AF323">
        <v>1</v>
      </c>
      <c r="AG323">
        <v>25</v>
      </c>
      <c r="AH323">
        <v>0.2</v>
      </c>
      <c r="AI323">
        <v>402</v>
      </c>
      <c r="AJ323">
        <v>60374.8</v>
      </c>
      <c r="AK323">
        <v>1802.36</v>
      </c>
      <c r="AL323">
        <v>0</v>
      </c>
      <c r="AM323">
        <v>1</v>
      </c>
      <c r="AN323">
        <v>1802.36</v>
      </c>
      <c r="AO323">
        <v>502</v>
      </c>
    </row>
    <row r="324" spans="1:41" x14ac:dyDescent="0.3">
      <c r="A324" s="65" t="s">
        <v>512</v>
      </c>
      <c r="B324" s="66">
        <v>1</v>
      </c>
      <c r="C324" s="66">
        <v>10</v>
      </c>
      <c r="D324" s="66">
        <v>0.15</v>
      </c>
      <c r="E324" t="s">
        <v>0</v>
      </c>
      <c r="F324" s="66">
        <v>1017</v>
      </c>
      <c r="G324" s="39">
        <f t="shared" si="63"/>
        <v>0</v>
      </c>
      <c r="H324" s="66">
        <v>509.30700000000002</v>
      </c>
      <c r="I324" s="66">
        <v>1</v>
      </c>
      <c r="J324" s="67">
        <v>0</v>
      </c>
      <c r="K324" s="52">
        <v>1</v>
      </c>
      <c r="L324" s="58">
        <f>IF(OR(H_no_hash!$F324="---",H_no_hash!$F324="infeas",H_no_hash!$F324="inf"),"---",(H_no_hash!$F324/M324)-1)</f>
        <v>1.1940298507462588E-2</v>
      </c>
      <c r="M324" s="20">
        <f>Model_dem!L64</f>
        <v>1005</v>
      </c>
      <c r="N324">
        <f>Model_dem!G64</f>
        <v>1017</v>
      </c>
      <c r="O324" s="23"/>
      <c r="P324" t="str">
        <f>IF(H_no_hash!$Q324&lt;&gt;A324,"Aqui", " ")</f>
        <v xml:space="preserve"> </v>
      </c>
      <c r="Q324" s="65" t="s">
        <v>512</v>
      </c>
      <c r="R324" s="66">
        <v>1</v>
      </c>
      <c r="S324" s="66">
        <v>10</v>
      </c>
      <c r="T324" s="66">
        <v>0.15</v>
      </c>
      <c r="U324" s="66">
        <v>100</v>
      </c>
      <c r="V324" s="66">
        <v>1017</v>
      </c>
      <c r="W324" s="66">
        <v>509.30700000000002</v>
      </c>
      <c r="X324" s="66">
        <v>10</v>
      </c>
      <c r="Y324" s="66">
        <v>50</v>
      </c>
      <c r="Z324" s="66">
        <v>1801.39</v>
      </c>
      <c r="AA324" s="67">
        <v>0</v>
      </c>
      <c r="AE324" t="s">
        <v>20</v>
      </c>
      <c r="AF324">
        <v>1</v>
      </c>
      <c r="AG324">
        <v>50</v>
      </c>
      <c r="AH324">
        <v>0.05</v>
      </c>
      <c r="AI324">
        <v>402</v>
      </c>
      <c r="AJ324">
        <v>60006</v>
      </c>
      <c r="AK324">
        <v>1800.7</v>
      </c>
      <c r="AL324">
        <v>0</v>
      </c>
      <c r="AM324">
        <v>1</v>
      </c>
      <c r="AN324">
        <v>1800.7</v>
      </c>
      <c r="AO324">
        <v>555</v>
      </c>
    </row>
    <row r="325" spans="1:41" x14ac:dyDescent="0.3">
      <c r="A325" s="68" t="s">
        <v>512</v>
      </c>
      <c r="B325" s="20">
        <v>1</v>
      </c>
      <c r="C325" s="20">
        <v>10</v>
      </c>
      <c r="D325" s="20">
        <v>0.2</v>
      </c>
      <c r="E325" t="s">
        <v>0</v>
      </c>
      <c r="F325" s="20">
        <v>1031</v>
      </c>
      <c r="G325" s="39">
        <f t="shared" si="63"/>
        <v>0</v>
      </c>
      <c r="H325" s="20">
        <v>1330.87</v>
      </c>
      <c r="I325" s="20">
        <v>1</v>
      </c>
      <c r="J325" s="23">
        <v>0</v>
      </c>
      <c r="K325" s="52">
        <v>1</v>
      </c>
      <c r="L325" s="57">
        <f>IF(OR(H_no_hash!$F325="---",H_no_hash!$F325="infeas",H_no_hash!$F325="inf"),"---",(H_no_hash!$F325/M325)-1)</f>
        <v>2.5870646766169125E-2</v>
      </c>
      <c r="M325" s="20">
        <f>Model_dem!L65</f>
        <v>1005</v>
      </c>
      <c r="N325">
        <f>Model_dem!G65</f>
        <v>1031</v>
      </c>
      <c r="O325" s="23"/>
      <c r="P325" t="str">
        <f>IF(H_no_hash!$Q325&lt;&gt;A325,"Aqui", " ")</f>
        <v xml:space="preserve"> </v>
      </c>
      <c r="Q325" s="68" t="s">
        <v>512</v>
      </c>
      <c r="R325" s="20">
        <v>1</v>
      </c>
      <c r="S325" s="20">
        <v>10</v>
      </c>
      <c r="T325" s="20">
        <v>0.2</v>
      </c>
      <c r="U325" s="20">
        <v>100</v>
      </c>
      <c r="V325" s="20">
        <v>1031</v>
      </c>
      <c r="W325" s="20">
        <v>1330.87</v>
      </c>
      <c r="X325" s="20">
        <v>31</v>
      </c>
      <c r="Y325" s="20">
        <v>42</v>
      </c>
      <c r="Z325" s="20">
        <v>1800.04</v>
      </c>
      <c r="AA325" s="23">
        <v>0</v>
      </c>
      <c r="AE325" t="s">
        <v>20</v>
      </c>
      <c r="AF325">
        <v>1</v>
      </c>
      <c r="AG325">
        <v>50</v>
      </c>
      <c r="AH325">
        <v>0.1</v>
      </c>
      <c r="AI325">
        <v>402</v>
      </c>
      <c r="AJ325">
        <v>60805.9</v>
      </c>
      <c r="AK325">
        <v>1814.46</v>
      </c>
      <c r="AL325">
        <v>0</v>
      </c>
      <c r="AM325">
        <v>1</v>
      </c>
      <c r="AN325">
        <v>1814.46</v>
      </c>
      <c r="AO325">
        <v>523</v>
      </c>
    </row>
    <row r="326" spans="1:41" x14ac:dyDescent="0.3">
      <c r="A326" s="65" t="s">
        <v>512</v>
      </c>
      <c r="B326" s="66">
        <v>1</v>
      </c>
      <c r="C326" s="66">
        <v>25</v>
      </c>
      <c r="D326" s="66">
        <v>0.05</v>
      </c>
      <c r="E326" t="s">
        <v>0</v>
      </c>
      <c r="F326" s="66">
        <v>1017</v>
      </c>
      <c r="G326" s="39">
        <f t="shared" si="63"/>
        <v>0</v>
      </c>
      <c r="H326" s="66">
        <v>187.74799999999999</v>
      </c>
      <c r="I326" s="66">
        <v>8</v>
      </c>
      <c r="J326" s="67">
        <v>0</v>
      </c>
      <c r="K326" s="52">
        <v>0.71699999999999997</v>
      </c>
      <c r="L326" s="58">
        <f>IF(OR(H_no_hash!$F326="---",H_no_hash!$F326="infeas",H_no_hash!$F326="inf"),"---",(H_no_hash!$F326/M326)-1)</f>
        <v>1.1940298507462588E-2</v>
      </c>
      <c r="M326" s="20">
        <f>Model_dem!L66</f>
        <v>1005</v>
      </c>
      <c r="N326">
        <f>Model_dem!G66</f>
        <v>1017</v>
      </c>
      <c r="O326" s="23"/>
      <c r="P326" t="str">
        <f>IF(H_no_hash!$Q326&lt;&gt;A326,"Aqui", " ")</f>
        <v xml:space="preserve"> </v>
      </c>
      <c r="Q326" s="65" t="s">
        <v>512</v>
      </c>
      <c r="R326" s="66">
        <v>1</v>
      </c>
      <c r="S326" s="66">
        <v>25</v>
      </c>
      <c r="T326" s="66">
        <v>0.05</v>
      </c>
      <c r="U326" s="66">
        <v>100</v>
      </c>
      <c r="V326" s="66">
        <v>1017</v>
      </c>
      <c r="W326" s="66">
        <v>187.74799999999999</v>
      </c>
      <c r="X326" s="66">
        <v>2</v>
      </c>
      <c r="Y326" s="66">
        <v>31</v>
      </c>
      <c r="Z326" s="66">
        <v>1800.02</v>
      </c>
      <c r="AA326" s="67">
        <v>0</v>
      </c>
      <c r="AE326" t="s">
        <v>20</v>
      </c>
      <c r="AF326">
        <v>1</v>
      </c>
      <c r="AG326">
        <v>50</v>
      </c>
      <c r="AH326">
        <v>0.15</v>
      </c>
      <c r="AI326">
        <v>402</v>
      </c>
      <c r="AJ326">
        <v>64467.7</v>
      </c>
      <c r="AK326">
        <v>1801.11</v>
      </c>
      <c r="AL326">
        <v>0</v>
      </c>
      <c r="AM326">
        <v>1</v>
      </c>
      <c r="AN326">
        <v>1801.11</v>
      </c>
      <c r="AO326">
        <v>245</v>
      </c>
    </row>
    <row r="327" spans="1:41" x14ac:dyDescent="0.3">
      <c r="A327" s="68" t="s">
        <v>512</v>
      </c>
      <c r="B327" s="20">
        <v>1</v>
      </c>
      <c r="C327" s="20">
        <v>25</v>
      </c>
      <c r="D327" s="20">
        <v>0.1</v>
      </c>
      <c r="E327" t="s">
        <v>1</v>
      </c>
      <c r="F327" s="20">
        <v>1067</v>
      </c>
      <c r="G327" s="39">
        <f t="shared" ref="G327:G390" si="64">IF(OR(N327="---",F327="infeas",F327="inf",F327=""),"---",(F327-N327)/N327)</f>
        <v>-5.5917986952469714E-3</v>
      </c>
      <c r="H327" s="20">
        <v>1796.43</v>
      </c>
      <c r="I327" s="20">
        <v>1</v>
      </c>
      <c r="J327" s="23">
        <v>0</v>
      </c>
      <c r="K327" s="52">
        <v>0.86899999999999999</v>
      </c>
      <c r="L327" s="57">
        <f>IF(OR(H_no_hash!$F327="---",H_no_hash!$F327="infeas",H_no_hash!$F327="inf"),"---",(H_no_hash!$F327/M327)-1)</f>
        <v>6.1691542288557111E-2</v>
      </c>
      <c r="M327" s="20">
        <f>Model_dem!L67</f>
        <v>1005</v>
      </c>
      <c r="N327">
        <f>Model_dem!G67</f>
        <v>1073</v>
      </c>
      <c r="O327" s="23"/>
      <c r="P327" t="str">
        <f>IF(H_no_hash!$Q327&lt;&gt;A327,"Aqui", " ")</f>
        <v xml:space="preserve"> </v>
      </c>
      <c r="Q327" s="68" t="s">
        <v>512</v>
      </c>
      <c r="R327" s="20">
        <v>1</v>
      </c>
      <c r="S327" s="20">
        <v>25</v>
      </c>
      <c r="T327" s="20">
        <v>0.1</v>
      </c>
      <c r="U327" s="20">
        <v>100</v>
      </c>
      <c r="V327" s="20">
        <v>1067</v>
      </c>
      <c r="W327" s="20">
        <v>1796.43</v>
      </c>
      <c r="X327" s="20">
        <v>0</v>
      </c>
      <c r="Y327" s="20">
        <v>2</v>
      </c>
      <c r="Z327" s="20">
        <v>1801.23</v>
      </c>
      <c r="AA327" s="23">
        <v>0</v>
      </c>
      <c r="AE327" t="s">
        <v>20</v>
      </c>
      <c r="AF327">
        <v>1</v>
      </c>
      <c r="AG327">
        <v>50</v>
      </c>
      <c r="AH327">
        <v>0.2</v>
      </c>
      <c r="AI327">
        <v>402</v>
      </c>
      <c r="AJ327">
        <v>62427.9</v>
      </c>
      <c r="AK327">
        <v>1814.9</v>
      </c>
      <c r="AL327">
        <v>0</v>
      </c>
      <c r="AM327">
        <v>1</v>
      </c>
      <c r="AN327">
        <v>1814.9</v>
      </c>
      <c r="AO327">
        <v>325</v>
      </c>
    </row>
    <row r="328" spans="1:41" x14ac:dyDescent="0.3">
      <c r="A328" s="65" t="s">
        <v>512</v>
      </c>
      <c r="B328" s="66">
        <v>1</v>
      </c>
      <c r="C328" s="66">
        <v>25</v>
      </c>
      <c r="D328" s="66">
        <v>0.15</v>
      </c>
      <c r="E328" t="s">
        <v>2</v>
      </c>
      <c r="F328" s="66" t="s">
        <v>46</v>
      </c>
      <c r="G328" s="39" t="str">
        <f t="shared" si="64"/>
        <v>---</v>
      </c>
      <c r="H328" s="66">
        <v>60.023499999999999</v>
      </c>
      <c r="I328" s="66">
        <v>1</v>
      </c>
      <c r="J328" s="67">
        <v>0</v>
      </c>
      <c r="L328" s="58" t="str">
        <f>IF(OR(H_no_hash!$F328="---",H_no_hash!$F328="infeas",H_no_hash!$F328="inf"),"---",(H_no_hash!$F328/M328)-1)</f>
        <v>---</v>
      </c>
      <c r="M328" s="20">
        <f>Model_dem!L68</f>
        <v>1005</v>
      </c>
      <c r="N328" t="str">
        <f>Model_dem!G68</f>
        <v>---</v>
      </c>
      <c r="O328" s="23"/>
      <c r="P328" t="str">
        <f>IF(H_no_hash!$Q328&lt;&gt;A328,"Aqui", " ")</f>
        <v xml:space="preserve"> </v>
      </c>
      <c r="Q328" s="65" t="s">
        <v>512</v>
      </c>
      <c r="R328" s="66">
        <v>1</v>
      </c>
      <c r="S328" s="66">
        <v>25</v>
      </c>
      <c r="T328" s="66">
        <v>0.15</v>
      </c>
      <c r="U328" s="66">
        <v>100</v>
      </c>
      <c r="V328" s="66" t="s">
        <v>46</v>
      </c>
      <c r="W328" s="66">
        <v>60.023499999999999</v>
      </c>
      <c r="X328" s="66">
        <v>0</v>
      </c>
      <c r="Y328" s="66">
        <v>1</v>
      </c>
      <c r="Z328" s="66">
        <v>1802.16</v>
      </c>
      <c r="AA328" s="67">
        <v>0</v>
      </c>
      <c r="AE328" t="s">
        <v>20</v>
      </c>
      <c r="AF328">
        <v>2</v>
      </c>
      <c r="AG328">
        <v>5</v>
      </c>
      <c r="AH328">
        <v>0.05</v>
      </c>
      <c r="AI328">
        <v>402</v>
      </c>
      <c r="AJ328">
        <v>56116.5</v>
      </c>
      <c r="AK328">
        <v>1800.01</v>
      </c>
      <c r="AL328">
        <v>0</v>
      </c>
      <c r="AM328">
        <v>1</v>
      </c>
      <c r="AN328">
        <v>1800.22</v>
      </c>
      <c r="AO328">
        <v>1624</v>
      </c>
    </row>
    <row r="329" spans="1:41" x14ac:dyDescent="0.3">
      <c r="A329" s="68" t="s">
        <v>512</v>
      </c>
      <c r="B329" s="20">
        <v>1</v>
      </c>
      <c r="C329" s="20">
        <v>25</v>
      </c>
      <c r="D329" s="20">
        <v>0.2</v>
      </c>
      <c r="E329" t="s">
        <v>2</v>
      </c>
      <c r="F329" s="20" t="s">
        <v>46</v>
      </c>
      <c r="G329" s="39" t="str">
        <f t="shared" si="64"/>
        <v>---</v>
      </c>
      <c r="H329" s="20">
        <v>60.035800000000002</v>
      </c>
      <c r="I329" s="20">
        <v>1</v>
      </c>
      <c r="J329" s="23">
        <v>0</v>
      </c>
      <c r="L329" s="57" t="str">
        <f>IF(OR(H_no_hash!$F329="---",H_no_hash!$F329="infeas",H_no_hash!$F329="inf"),"---",(H_no_hash!$F329/M329)-1)</f>
        <v>---</v>
      </c>
      <c r="M329" s="20">
        <f>Model_dem!L69</f>
        <v>1005</v>
      </c>
      <c r="N329" t="str">
        <f>Model_dem!G69</f>
        <v>---</v>
      </c>
      <c r="O329" s="23"/>
      <c r="P329" t="str">
        <f>IF(H_no_hash!$Q329&lt;&gt;A329,"Aqui", " ")</f>
        <v xml:space="preserve"> </v>
      </c>
      <c r="Q329" s="68" t="s">
        <v>512</v>
      </c>
      <c r="R329" s="20">
        <v>1</v>
      </c>
      <c r="S329" s="20">
        <v>25</v>
      </c>
      <c r="T329" s="20">
        <v>0.2</v>
      </c>
      <c r="U329" s="20">
        <v>100</v>
      </c>
      <c r="V329" s="20" t="s">
        <v>46</v>
      </c>
      <c r="W329" s="20">
        <v>60.035800000000002</v>
      </c>
      <c r="X329" s="20">
        <v>0</v>
      </c>
      <c r="Y329" s="20">
        <v>1</v>
      </c>
      <c r="Z329" s="20">
        <v>1801.37</v>
      </c>
      <c r="AA329" s="23">
        <v>0</v>
      </c>
      <c r="AE329" t="s">
        <v>20</v>
      </c>
      <c r="AF329">
        <v>2</v>
      </c>
      <c r="AG329">
        <v>5</v>
      </c>
      <c r="AH329">
        <v>0.1</v>
      </c>
      <c r="AI329">
        <v>402</v>
      </c>
      <c r="AJ329">
        <v>60817.5</v>
      </c>
      <c r="AK329">
        <v>1801.1</v>
      </c>
      <c r="AL329">
        <v>0</v>
      </c>
      <c r="AM329">
        <v>1</v>
      </c>
      <c r="AN329">
        <v>1801.2</v>
      </c>
      <c r="AO329">
        <v>802</v>
      </c>
    </row>
    <row r="330" spans="1:41" x14ac:dyDescent="0.3">
      <c r="A330" s="65" t="s">
        <v>512</v>
      </c>
      <c r="B330" s="66">
        <v>1</v>
      </c>
      <c r="C330" s="66">
        <v>50</v>
      </c>
      <c r="D330" s="66">
        <v>0.05</v>
      </c>
      <c r="E330" t="s">
        <v>1</v>
      </c>
      <c r="F330" s="66">
        <v>1036</v>
      </c>
      <c r="G330" s="39">
        <f t="shared" si="64"/>
        <v>0</v>
      </c>
      <c r="H330" s="66">
        <v>992.36599999999999</v>
      </c>
      <c r="I330" s="66">
        <v>69</v>
      </c>
      <c r="J330" s="67">
        <v>0</v>
      </c>
      <c r="K330" s="52">
        <v>1.6E-2</v>
      </c>
      <c r="L330" s="58">
        <f>IF(OR(H_no_hash!$F330="---",H_no_hash!$F330="infeas",H_no_hash!$F330="inf"),"---",(H_no_hash!$F330/M330)-1)</f>
        <v>3.0845771144278666E-2</v>
      </c>
      <c r="M330" s="20">
        <f>Model_dem!L70</f>
        <v>1005</v>
      </c>
      <c r="N330">
        <f>Model_dem!G70</f>
        <v>1036</v>
      </c>
      <c r="O330" s="23"/>
      <c r="P330" t="str">
        <f>IF(H_no_hash!$Q330&lt;&gt;A330,"Aqui", " ")</f>
        <v xml:space="preserve"> </v>
      </c>
      <c r="Q330" s="65" t="s">
        <v>512</v>
      </c>
      <c r="R330" s="66">
        <v>1</v>
      </c>
      <c r="S330" s="66">
        <v>50</v>
      </c>
      <c r="T330" s="66">
        <v>0.05</v>
      </c>
      <c r="U330" s="66">
        <v>100</v>
      </c>
      <c r="V330" s="66">
        <v>1036</v>
      </c>
      <c r="W330" s="66">
        <v>992.36599999999999</v>
      </c>
      <c r="X330" s="66">
        <v>0</v>
      </c>
      <c r="Y330" s="66">
        <v>8</v>
      </c>
      <c r="Z330" s="66">
        <v>1808.34</v>
      </c>
      <c r="AA330" s="67">
        <v>0</v>
      </c>
      <c r="AE330" t="s">
        <v>20</v>
      </c>
      <c r="AF330">
        <v>2</v>
      </c>
      <c r="AG330">
        <v>5</v>
      </c>
      <c r="AH330">
        <v>0.15</v>
      </c>
      <c r="AI330">
        <v>402</v>
      </c>
      <c r="AJ330">
        <v>60224.4</v>
      </c>
      <c r="AK330">
        <v>1800.91</v>
      </c>
      <c r="AL330">
        <v>0</v>
      </c>
      <c r="AM330">
        <v>1</v>
      </c>
      <c r="AN330">
        <v>1800.91</v>
      </c>
      <c r="AO330">
        <v>1088</v>
      </c>
    </row>
    <row r="331" spans="1:41" x14ac:dyDescent="0.3">
      <c r="A331" s="68" t="s">
        <v>512</v>
      </c>
      <c r="B331" s="20">
        <v>1</v>
      </c>
      <c r="C331" s="20">
        <v>50</v>
      </c>
      <c r="D331" s="20">
        <v>0.1</v>
      </c>
      <c r="E331" t="s">
        <v>2</v>
      </c>
      <c r="F331" s="20" t="s">
        <v>46</v>
      </c>
      <c r="G331" s="39" t="str">
        <f t="shared" si="64"/>
        <v>---</v>
      </c>
      <c r="H331" s="20">
        <v>60.024700000000003</v>
      </c>
      <c r="I331" s="20">
        <v>47</v>
      </c>
      <c r="J331" s="23">
        <v>0</v>
      </c>
      <c r="L331" s="57" t="str">
        <f>IF(OR(H_no_hash!$F331="---",H_no_hash!$F331="infeas",H_no_hash!$F331="inf"),"---",(H_no_hash!$F331/M331)-1)</f>
        <v>---</v>
      </c>
      <c r="M331" s="20">
        <f>Model_dem!L71</f>
        <v>1005</v>
      </c>
      <c r="N331" t="str">
        <f>Model_dem!G71</f>
        <v>---</v>
      </c>
      <c r="O331" s="23"/>
      <c r="P331" t="str">
        <f>IF(H_no_hash!$Q331&lt;&gt;A331,"Aqui", " ")</f>
        <v xml:space="preserve"> </v>
      </c>
      <c r="Q331" s="68" t="s">
        <v>512</v>
      </c>
      <c r="R331" s="20">
        <v>1</v>
      </c>
      <c r="S331" s="20">
        <v>50</v>
      </c>
      <c r="T331" s="20">
        <v>0.1</v>
      </c>
      <c r="U331" s="20">
        <v>100</v>
      </c>
      <c r="V331" s="20" t="s">
        <v>46</v>
      </c>
      <c r="W331" s="20">
        <v>60.024700000000003</v>
      </c>
      <c r="X331" s="20">
        <v>0</v>
      </c>
      <c r="Y331" s="20">
        <v>1</v>
      </c>
      <c r="Z331" s="20">
        <v>1801.38</v>
      </c>
      <c r="AA331" s="23">
        <v>0</v>
      </c>
      <c r="AE331" t="s">
        <v>20</v>
      </c>
      <c r="AF331">
        <v>2</v>
      </c>
      <c r="AG331">
        <v>5</v>
      </c>
      <c r="AH331">
        <v>0.2</v>
      </c>
      <c r="AI331">
        <v>402</v>
      </c>
      <c r="AJ331">
        <v>56108.6</v>
      </c>
      <c r="AK331">
        <v>1800.3</v>
      </c>
      <c r="AL331">
        <v>0</v>
      </c>
      <c r="AM331">
        <v>1</v>
      </c>
      <c r="AN331">
        <v>1800.3</v>
      </c>
      <c r="AO331">
        <v>1295</v>
      </c>
    </row>
    <row r="332" spans="1:41" x14ac:dyDescent="0.3">
      <c r="A332" s="65" t="s">
        <v>512</v>
      </c>
      <c r="B332" s="66">
        <v>1</v>
      </c>
      <c r="C332" s="66">
        <v>50</v>
      </c>
      <c r="D332" s="66">
        <v>0.15</v>
      </c>
      <c r="E332" t="s">
        <v>2</v>
      </c>
      <c r="F332" s="66" t="s">
        <v>46</v>
      </c>
      <c r="G332" s="39" t="str">
        <f t="shared" si="64"/>
        <v>---</v>
      </c>
      <c r="H332" s="66">
        <v>60.023400000000002</v>
      </c>
      <c r="I332" s="66">
        <v>20</v>
      </c>
      <c r="J332" s="67">
        <v>0</v>
      </c>
      <c r="L332" s="58" t="str">
        <f>IF(OR(H_no_hash!$F332="---",H_no_hash!$F332="infeas",H_no_hash!$F332="inf"),"---",(H_no_hash!$F332/M332)-1)</f>
        <v>---</v>
      </c>
      <c r="M332" s="20">
        <f>Model_dem!L72</f>
        <v>1005</v>
      </c>
      <c r="N332" t="str">
        <f>Model_dem!G72</f>
        <v>---</v>
      </c>
      <c r="O332" s="23"/>
      <c r="P332" t="str">
        <f>IF(H_no_hash!$Q332&lt;&gt;A332,"Aqui", " ")</f>
        <v xml:space="preserve"> </v>
      </c>
      <c r="Q332" s="65" t="s">
        <v>512</v>
      </c>
      <c r="R332" s="66">
        <v>1</v>
      </c>
      <c r="S332" s="66">
        <v>50</v>
      </c>
      <c r="T332" s="66">
        <v>0.15</v>
      </c>
      <c r="U332" s="66">
        <v>100</v>
      </c>
      <c r="V332" s="66" t="s">
        <v>46</v>
      </c>
      <c r="W332" s="66">
        <v>60.023400000000002</v>
      </c>
      <c r="X332" s="66">
        <v>0</v>
      </c>
      <c r="Y332" s="66">
        <v>1</v>
      </c>
      <c r="Z332" s="66">
        <v>1800.79</v>
      </c>
      <c r="AA332" s="67">
        <v>0</v>
      </c>
      <c r="AE332" t="s">
        <v>20</v>
      </c>
      <c r="AF332">
        <v>2</v>
      </c>
      <c r="AG332">
        <v>10</v>
      </c>
      <c r="AH332">
        <v>0.05</v>
      </c>
      <c r="AI332">
        <v>402</v>
      </c>
      <c r="AJ332">
        <v>58466.6</v>
      </c>
      <c r="AK332">
        <v>1800.92</v>
      </c>
      <c r="AL332">
        <v>0</v>
      </c>
      <c r="AM332">
        <v>1</v>
      </c>
      <c r="AN332">
        <v>1800.92</v>
      </c>
      <c r="AO332">
        <v>825</v>
      </c>
    </row>
    <row r="333" spans="1:41" x14ac:dyDescent="0.3">
      <c r="A333" s="68" t="s">
        <v>512</v>
      </c>
      <c r="B333" s="20">
        <v>1</v>
      </c>
      <c r="C333" s="20">
        <v>50</v>
      </c>
      <c r="D333" s="20">
        <v>0.2</v>
      </c>
      <c r="E333" t="s">
        <v>2</v>
      </c>
      <c r="F333" s="20" t="s">
        <v>46</v>
      </c>
      <c r="G333" s="39" t="str">
        <f t="shared" si="64"/>
        <v>---</v>
      </c>
      <c r="H333" s="20">
        <v>60.0246</v>
      </c>
      <c r="I333" s="20">
        <v>25</v>
      </c>
      <c r="J333" s="23">
        <v>0</v>
      </c>
      <c r="L333" s="57" t="str">
        <f>IF(OR(H_no_hash!$F333="---",H_no_hash!$F333="infeas",H_no_hash!$F333="inf"),"---",(H_no_hash!$F333/M333)-1)</f>
        <v>---</v>
      </c>
      <c r="M333" s="20">
        <f>Model_dem!L73</f>
        <v>1005</v>
      </c>
      <c r="N333" t="str">
        <f>Model_dem!G73</f>
        <v>---</v>
      </c>
      <c r="O333" s="23"/>
      <c r="P333" t="str">
        <f>IF(H_no_hash!$Q333&lt;&gt;A333,"Aqui", " ")</f>
        <v xml:space="preserve"> </v>
      </c>
      <c r="Q333" s="68" t="s">
        <v>512</v>
      </c>
      <c r="R333" s="20">
        <v>1</v>
      </c>
      <c r="S333" s="20">
        <v>50</v>
      </c>
      <c r="T333" s="20">
        <v>0.2</v>
      </c>
      <c r="U333" s="20">
        <v>100</v>
      </c>
      <c r="V333" s="20" t="s">
        <v>46</v>
      </c>
      <c r="W333" s="20">
        <v>60.0246</v>
      </c>
      <c r="X333" s="20">
        <v>0</v>
      </c>
      <c r="Y333" s="20">
        <v>1</v>
      </c>
      <c r="Z333" s="20">
        <v>1800.75</v>
      </c>
      <c r="AA333" s="23">
        <v>0</v>
      </c>
      <c r="AE333" t="s">
        <v>20</v>
      </c>
      <c r="AF333">
        <v>2</v>
      </c>
      <c r="AG333">
        <v>10</v>
      </c>
      <c r="AH333">
        <v>0.1</v>
      </c>
      <c r="AI333">
        <v>402</v>
      </c>
      <c r="AJ333">
        <v>57816.7</v>
      </c>
      <c r="AK333">
        <v>1801.64</v>
      </c>
      <c r="AL333">
        <v>0</v>
      </c>
      <c r="AM333">
        <v>1</v>
      </c>
      <c r="AN333">
        <v>1802.13</v>
      </c>
      <c r="AO333">
        <v>824</v>
      </c>
    </row>
    <row r="334" spans="1:41" x14ac:dyDescent="0.3">
      <c r="A334" s="65" t="s">
        <v>512</v>
      </c>
      <c r="B334" s="66">
        <v>2</v>
      </c>
      <c r="C334" s="66">
        <v>5</v>
      </c>
      <c r="D334" s="66">
        <v>0.05</v>
      </c>
      <c r="E334" t="s">
        <v>0</v>
      </c>
      <c r="F334" s="66">
        <v>1016</v>
      </c>
      <c r="G334" s="39">
        <f t="shared" si="64"/>
        <v>0</v>
      </c>
      <c r="H334" s="66">
        <v>64.510599999999997</v>
      </c>
      <c r="I334" s="66">
        <v>31</v>
      </c>
      <c r="J334" s="67">
        <v>0</v>
      </c>
      <c r="K334" s="52">
        <v>1</v>
      </c>
      <c r="L334" s="58">
        <f>IF(OR(H_no_hash!$F334="---",H_no_hash!$F334="infeas",H_no_hash!$F334="inf"),"---",(H_no_hash!$F334/M334)-1)</f>
        <v>1.0945273631840724E-2</v>
      </c>
      <c r="M334" s="20">
        <f>Model_dem!L74</f>
        <v>1005</v>
      </c>
      <c r="N334">
        <f>Model_dem!G74</f>
        <v>1016</v>
      </c>
      <c r="O334" s="23"/>
      <c r="P334" t="str">
        <f>IF(H_no_hash!$Q334&lt;&gt;A334,"Aqui", " ")</f>
        <v xml:space="preserve"> </v>
      </c>
      <c r="Q334" s="65" t="s">
        <v>512</v>
      </c>
      <c r="R334" s="66">
        <v>2</v>
      </c>
      <c r="S334" s="66">
        <v>5</v>
      </c>
      <c r="T334" s="66">
        <v>0.05</v>
      </c>
      <c r="U334" s="66">
        <v>100</v>
      </c>
      <c r="V334" s="66">
        <v>1016</v>
      </c>
      <c r="W334" s="66">
        <v>64.510599999999997</v>
      </c>
      <c r="X334" s="66">
        <v>0</v>
      </c>
      <c r="Y334" s="66">
        <v>69</v>
      </c>
      <c r="Z334" s="66">
        <v>1800.02</v>
      </c>
      <c r="AA334" s="67">
        <v>0</v>
      </c>
      <c r="AE334" t="s">
        <v>20</v>
      </c>
      <c r="AF334">
        <v>2</v>
      </c>
      <c r="AG334">
        <v>10</v>
      </c>
      <c r="AH334">
        <v>0.15</v>
      </c>
      <c r="AI334">
        <v>402</v>
      </c>
      <c r="AJ334">
        <v>62609.7</v>
      </c>
      <c r="AK334">
        <v>1806.79</v>
      </c>
      <c r="AL334">
        <v>0</v>
      </c>
      <c r="AM334">
        <v>1</v>
      </c>
      <c r="AN334">
        <v>1806.79</v>
      </c>
      <c r="AO334">
        <v>102</v>
      </c>
    </row>
    <row r="335" spans="1:41" x14ac:dyDescent="0.3">
      <c r="A335" s="68" t="s">
        <v>512</v>
      </c>
      <c r="B335" s="20">
        <v>2</v>
      </c>
      <c r="C335" s="20">
        <v>5</v>
      </c>
      <c r="D335" s="20">
        <v>0.1</v>
      </c>
      <c r="E335" t="s">
        <v>0</v>
      </c>
      <c r="F335" s="20">
        <v>1017</v>
      </c>
      <c r="G335" s="39">
        <f t="shared" si="64"/>
        <v>0</v>
      </c>
      <c r="H335" s="20">
        <v>461.35399999999998</v>
      </c>
      <c r="I335" s="20">
        <v>11</v>
      </c>
      <c r="J335" s="23">
        <v>0</v>
      </c>
      <c r="K335" s="52">
        <v>1</v>
      </c>
      <c r="L335" s="57">
        <f>IF(OR(H_no_hash!$F335="---",H_no_hash!$F335="infeas",H_no_hash!$F335="inf"),"---",(H_no_hash!$F335/M335)-1)</f>
        <v>1.1940298507462588E-2</v>
      </c>
      <c r="M335" s="20">
        <f>Model_dem!L75</f>
        <v>1005</v>
      </c>
      <c r="N335">
        <f>Model_dem!G75</f>
        <v>1017</v>
      </c>
      <c r="O335" s="23"/>
      <c r="P335" t="str">
        <f>IF(H_no_hash!$Q335&lt;&gt;A335,"Aqui", " ")</f>
        <v xml:space="preserve"> </v>
      </c>
      <c r="Q335" s="68" t="s">
        <v>512</v>
      </c>
      <c r="R335" s="20">
        <v>2</v>
      </c>
      <c r="S335" s="20">
        <v>5</v>
      </c>
      <c r="T335" s="20">
        <v>0.1</v>
      </c>
      <c r="U335" s="20">
        <v>100</v>
      </c>
      <c r="V335" s="20">
        <v>1017</v>
      </c>
      <c r="W335" s="20">
        <v>461.35399999999998</v>
      </c>
      <c r="X335" s="20">
        <v>5</v>
      </c>
      <c r="Y335" s="20">
        <v>47</v>
      </c>
      <c r="Z335" s="20">
        <v>1800.01</v>
      </c>
      <c r="AA335" s="23">
        <v>0</v>
      </c>
      <c r="AE335" t="s">
        <v>20</v>
      </c>
      <c r="AF335">
        <v>2</v>
      </c>
      <c r="AG335">
        <v>10</v>
      </c>
      <c r="AH335">
        <v>0.2</v>
      </c>
      <c r="AI335">
        <v>402</v>
      </c>
      <c r="AJ335">
        <v>68519.399999999994</v>
      </c>
      <c r="AK335">
        <v>1806.97</v>
      </c>
      <c r="AL335">
        <v>0</v>
      </c>
      <c r="AM335">
        <v>1</v>
      </c>
      <c r="AN335">
        <v>1807.05</v>
      </c>
      <c r="AO335">
        <v>62</v>
      </c>
    </row>
    <row r="336" spans="1:41" x14ac:dyDescent="0.3">
      <c r="A336" s="65" t="s">
        <v>512</v>
      </c>
      <c r="B336" s="66">
        <v>2</v>
      </c>
      <c r="C336" s="66">
        <v>5</v>
      </c>
      <c r="D336" s="66">
        <v>0.15</v>
      </c>
      <c r="E336" t="s">
        <v>1</v>
      </c>
      <c r="F336" s="66">
        <v>1027</v>
      </c>
      <c r="G336" s="39">
        <f t="shared" si="64"/>
        <v>0</v>
      </c>
      <c r="H336" s="66">
        <v>1680.78</v>
      </c>
      <c r="I336" s="66">
        <v>1</v>
      </c>
      <c r="J336" s="67">
        <v>0</v>
      </c>
      <c r="K336" s="52">
        <v>1</v>
      </c>
      <c r="L336" s="58">
        <f>IF(OR(H_no_hash!$F336="---",H_no_hash!$F336="infeas",H_no_hash!$F336="inf"),"---",(H_no_hash!$F336/M336)-1)</f>
        <v>2.189054726368167E-2</v>
      </c>
      <c r="M336" s="20">
        <f>Model_dem!L76</f>
        <v>1005</v>
      </c>
      <c r="N336">
        <f>Model_dem!G76</f>
        <v>1027</v>
      </c>
      <c r="O336" s="23"/>
      <c r="P336" t="str">
        <f>IF(H_no_hash!$Q336&lt;&gt;A336,"Aqui", " ")</f>
        <v xml:space="preserve"> </v>
      </c>
      <c r="Q336" s="65" t="s">
        <v>512</v>
      </c>
      <c r="R336" s="66">
        <v>2</v>
      </c>
      <c r="S336" s="66">
        <v>5</v>
      </c>
      <c r="T336" s="66">
        <v>0.15</v>
      </c>
      <c r="U336" s="66">
        <v>100</v>
      </c>
      <c r="V336" s="66">
        <v>1027</v>
      </c>
      <c r="W336" s="66">
        <v>1680.78</v>
      </c>
      <c r="X336" s="66">
        <v>18</v>
      </c>
      <c r="Y336" s="66">
        <v>20</v>
      </c>
      <c r="Z336" s="66">
        <v>1800.07</v>
      </c>
      <c r="AA336" s="67">
        <v>0</v>
      </c>
      <c r="AE336" t="s">
        <v>20</v>
      </c>
      <c r="AF336">
        <v>2</v>
      </c>
      <c r="AG336">
        <v>25</v>
      </c>
      <c r="AH336">
        <v>0.05</v>
      </c>
      <c r="AI336">
        <v>402</v>
      </c>
      <c r="AJ336">
        <v>59224.2</v>
      </c>
      <c r="AK336">
        <v>1800.48</v>
      </c>
      <c r="AL336">
        <v>0</v>
      </c>
      <c r="AM336">
        <v>1</v>
      </c>
      <c r="AN336">
        <v>1800.51</v>
      </c>
      <c r="AO336">
        <v>1461</v>
      </c>
    </row>
    <row r="337" spans="1:41" x14ac:dyDescent="0.3">
      <c r="A337" s="68" t="s">
        <v>512</v>
      </c>
      <c r="B337" s="20">
        <v>2</v>
      </c>
      <c r="C337" s="20">
        <v>5</v>
      </c>
      <c r="D337" s="20">
        <v>0.2</v>
      </c>
      <c r="E337" t="s">
        <v>0</v>
      </c>
      <c r="F337" s="20">
        <v>1033</v>
      </c>
      <c r="G337" s="39">
        <f t="shared" si="64"/>
        <v>0</v>
      </c>
      <c r="H337" s="20">
        <v>362.96499999999997</v>
      </c>
      <c r="I337" s="20">
        <v>1</v>
      </c>
      <c r="J337" s="23">
        <v>0</v>
      </c>
      <c r="K337" s="52">
        <v>1</v>
      </c>
      <c r="L337" s="57">
        <f>IF(OR(H_no_hash!$F337="---",H_no_hash!$F337="infeas",H_no_hash!$F337="inf"),"---",(H_no_hash!$F337/M337)-1)</f>
        <v>2.7860696517412853E-2</v>
      </c>
      <c r="M337" s="20">
        <f>Model_dem!L77</f>
        <v>1005</v>
      </c>
      <c r="N337">
        <f>Model_dem!G77</f>
        <v>1033</v>
      </c>
      <c r="O337" s="23"/>
      <c r="P337" t="str">
        <f>IF(H_no_hash!$Q337&lt;&gt;A337,"Aqui", " ")</f>
        <v xml:space="preserve"> </v>
      </c>
      <c r="Q337" s="68" t="s">
        <v>512</v>
      </c>
      <c r="R337" s="20">
        <v>2</v>
      </c>
      <c r="S337" s="20">
        <v>5</v>
      </c>
      <c r="T337" s="20">
        <v>0.2</v>
      </c>
      <c r="U337" s="20">
        <v>100</v>
      </c>
      <c r="V337" s="20">
        <v>1033</v>
      </c>
      <c r="W337" s="20">
        <v>362.96499999999997</v>
      </c>
      <c r="X337" s="20">
        <v>3</v>
      </c>
      <c r="Y337" s="20">
        <v>25</v>
      </c>
      <c r="Z337" s="20">
        <v>1800.02</v>
      </c>
      <c r="AA337" s="23">
        <v>0</v>
      </c>
      <c r="AE337" t="s">
        <v>20</v>
      </c>
      <c r="AF337">
        <v>2</v>
      </c>
      <c r="AG337">
        <v>25</v>
      </c>
      <c r="AH337">
        <v>0.1</v>
      </c>
      <c r="AI337">
        <v>402</v>
      </c>
      <c r="AJ337">
        <v>76720.800000000003</v>
      </c>
      <c r="AK337">
        <v>1800.52</v>
      </c>
      <c r="AL337">
        <v>0</v>
      </c>
      <c r="AM337">
        <v>1</v>
      </c>
      <c r="AN337">
        <v>1800.52</v>
      </c>
      <c r="AO337">
        <v>92</v>
      </c>
    </row>
    <row r="338" spans="1:41" x14ac:dyDescent="0.3">
      <c r="A338" s="65" t="s">
        <v>512</v>
      </c>
      <c r="B338" s="66">
        <v>2</v>
      </c>
      <c r="C338" s="66">
        <v>10</v>
      </c>
      <c r="D338" s="66">
        <v>0.05</v>
      </c>
      <c r="E338" t="s">
        <v>0</v>
      </c>
      <c r="F338" s="66">
        <v>1017</v>
      </c>
      <c r="G338" s="39">
        <f t="shared" si="64"/>
        <v>0</v>
      </c>
      <c r="H338" s="66">
        <v>385.69400000000002</v>
      </c>
      <c r="I338" s="66">
        <v>7</v>
      </c>
      <c r="J338" s="67">
        <v>0</v>
      </c>
      <c r="K338" s="52">
        <v>0.98599999999999999</v>
      </c>
      <c r="L338" s="58">
        <f>IF(OR(H_no_hash!$F338="---",H_no_hash!$F338="infeas",H_no_hash!$F338="inf"),"---",(H_no_hash!$F338/M338)-1)</f>
        <v>1.1940298507462588E-2</v>
      </c>
      <c r="M338" s="20">
        <f>Model_dem!L78</f>
        <v>1005</v>
      </c>
      <c r="N338">
        <f>Model_dem!G78</f>
        <v>1017</v>
      </c>
      <c r="O338" s="23"/>
      <c r="P338" t="str">
        <f>IF(H_no_hash!$Q338&lt;&gt;A338,"Aqui", " ")</f>
        <v xml:space="preserve"> </v>
      </c>
      <c r="Q338" s="65" t="s">
        <v>512</v>
      </c>
      <c r="R338" s="66">
        <v>2</v>
      </c>
      <c r="S338" s="66">
        <v>10</v>
      </c>
      <c r="T338" s="66">
        <v>0.05</v>
      </c>
      <c r="U338" s="66">
        <v>100</v>
      </c>
      <c r="V338" s="66">
        <v>1017</v>
      </c>
      <c r="W338" s="66">
        <v>385.69400000000002</v>
      </c>
      <c r="X338" s="66">
        <v>5</v>
      </c>
      <c r="Y338" s="66">
        <v>31</v>
      </c>
      <c r="Z338" s="66">
        <v>1802.02</v>
      </c>
      <c r="AA338" s="67">
        <v>0</v>
      </c>
      <c r="AE338" t="s">
        <v>20</v>
      </c>
      <c r="AF338">
        <v>2</v>
      </c>
      <c r="AG338">
        <v>25</v>
      </c>
      <c r="AH338">
        <v>0.15</v>
      </c>
      <c r="AI338">
        <v>402</v>
      </c>
      <c r="AJ338">
        <v>75752.2</v>
      </c>
      <c r="AK338">
        <v>1809.37</v>
      </c>
      <c r="AL338">
        <v>0</v>
      </c>
      <c r="AM338">
        <v>1</v>
      </c>
      <c r="AN338">
        <v>1809.37</v>
      </c>
      <c r="AO338">
        <v>84</v>
      </c>
    </row>
    <row r="339" spans="1:41" x14ac:dyDescent="0.3">
      <c r="A339" s="68" t="s">
        <v>512</v>
      </c>
      <c r="B339" s="20">
        <v>2</v>
      </c>
      <c r="C339" s="20">
        <v>10</v>
      </c>
      <c r="D339" s="20">
        <v>0.1</v>
      </c>
      <c r="E339" t="s">
        <v>1</v>
      </c>
      <c r="F339" s="20">
        <v>1033</v>
      </c>
      <c r="G339" s="39">
        <f t="shared" si="64"/>
        <v>0</v>
      </c>
      <c r="H339" s="20">
        <v>434.73399999999998</v>
      </c>
      <c r="I339" s="20">
        <v>1</v>
      </c>
      <c r="J339" s="23">
        <v>0</v>
      </c>
      <c r="K339" s="52">
        <v>1</v>
      </c>
      <c r="L339" s="57">
        <f>IF(OR(H_no_hash!$F339="---",H_no_hash!$F339="infeas",H_no_hash!$F339="inf"),"---",(H_no_hash!$F339/M339)-1)</f>
        <v>2.7860696517412853E-2</v>
      </c>
      <c r="M339" s="20">
        <f>Model_dem!L79</f>
        <v>1005</v>
      </c>
      <c r="N339">
        <f>Model_dem!G79</f>
        <v>1033</v>
      </c>
      <c r="O339" s="23"/>
      <c r="P339" t="str">
        <f>IF(H_no_hash!$Q339&lt;&gt;A339,"Aqui", " ")</f>
        <v xml:space="preserve"> </v>
      </c>
      <c r="Q339" s="68" t="s">
        <v>512</v>
      </c>
      <c r="R339" s="20">
        <v>2</v>
      </c>
      <c r="S339" s="20">
        <v>10</v>
      </c>
      <c r="T339" s="20">
        <v>0.1</v>
      </c>
      <c r="U339" s="20">
        <v>100</v>
      </c>
      <c r="V339" s="20">
        <v>1033</v>
      </c>
      <c r="W339" s="20">
        <v>434.73399999999998</v>
      </c>
      <c r="X339" s="20">
        <v>1</v>
      </c>
      <c r="Y339" s="20">
        <v>11</v>
      </c>
      <c r="Z339" s="20">
        <v>1800.74</v>
      </c>
      <c r="AA339" s="23">
        <v>0</v>
      </c>
      <c r="AE339" t="s">
        <v>20</v>
      </c>
      <c r="AF339">
        <v>2</v>
      </c>
      <c r="AG339">
        <v>25</v>
      </c>
      <c r="AH339">
        <v>0.2</v>
      </c>
      <c r="AI339">
        <v>402</v>
      </c>
      <c r="AJ339">
        <v>61606.2</v>
      </c>
      <c r="AK339">
        <v>1803.62</v>
      </c>
      <c r="AL339">
        <v>0</v>
      </c>
      <c r="AM339">
        <v>1</v>
      </c>
      <c r="AN339">
        <v>1803.62</v>
      </c>
      <c r="AO339">
        <v>298</v>
      </c>
    </row>
    <row r="340" spans="1:41" x14ac:dyDescent="0.3">
      <c r="A340" s="65" t="s">
        <v>512</v>
      </c>
      <c r="B340" s="66">
        <v>2</v>
      </c>
      <c r="C340" s="66">
        <v>10</v>
      </c>
      <c r="D340" s="66">
        <v>0.15</v>
      </c>
      <c r="E340" t="s">
        <v>1</v>
      </c>
      <c r="F340" s="66">
        <v>1178</v>
      </c>
      <c r="G340" s="39">
        <f t="shared" si="64"/>
        <v>0.11342155009451796</v>
      </c>
      <c r="H340" s="66">
        <v>1813.39</v>
      </c>
      <c r="I340" s="66">
        <v>1</v>
      </c>
      <c r="J340" s="67">
        <v>0</v>
      </c>
      <c r="K340" s="52">
        <v>1</v>
      </c>
      <c r="L340" s="58">
        <f>IF(OR(H_no_hash!$F340="---",H_no_hash!$F340="infeas",H_no_hash!$F340="inf"),"---",(H_no_hash!$F340/M340)-1)</f>
        <v>0.1721393034825871</v>
      </c>
      <c r="M340" s="20">
        <f>Model_dem!L80</f>
        <v>1005</v>
      </c>
      <c r="N340">
        <f>Model_dem!G80</f>
        <v>1058</v>
      </c>
      <c r="O340" s="23"/>
      <c r="P340" t="str">
        <f>IF(H_no_hash!$Q340&lt;&gt;A340,"Aqui", " ")</f>
        <v xml:space="preserve"> </v>
      </c>
      <c r="Q340" s="65" t="s">
        <v>512</v>
      </c>
      <c r="R340" s="66">
        <v>2</v>
      </c>
      <c r="S340" s="66">
        <v>10</v>
      </c>
      <c r="T340" s="66">
        <v>0.15</v>
      </c>
      <c r="U340" s="66">
        <v>100</v>
      </c>
      <c r="V340" s="66">
        <v>1178</v>
      </c>
      <c r="W340" s="66">
        <v>1813.39</v>
      </c>
      <c r="X340" s="66">
        <v>0</v>
      </c>
      <c r="Y340" s="66">
        <v>1</v>
      </c>
      <c r="Z340" s="66">
        <v>1813.39</v>
      </c>
      <c r="AA340" s="67">
        <v>0</v>
      </c>
      <c r="AE340" t="s">
        <v>20</v>
      </c>
      <c r="AF340">
        <v>2</v>
      </c>
      <c r="AG340">
        <v>50</v>
      </c>
      <c r="AH340">
        <v>0.05</v>
      </c>
      <c r="AI340">
        <v>402</v>
      </c>
      <c r="AJ340">
        <v>56433.9</v>
      </c>
      <c r="AK340">
        <v>1800.6</v>
      </c>
      <c r="AL340">
        <v>0</v>
      </c>
      <c r="AM340">
        <v>1</v>
      </c>
      <c r="AN340">
        <v>1800.78</v>
      </c>
      <c r="AO340">
        <v>1308</v>
      </c>
    </row>
    <row r="341" spans="1:41" x14ac:dyDescent="0.3">
      <c r="A341" s="68" t="s">
        <v>512</v>
      </c>
      <c r="B341" s="20">
        <v>2</v>
      </c>
      <c r="C341" s="20">
        <v>10</v>
      </c>
      <c r="D341" s="20">
        <v>0.2</v>
      </c>
      <c r="E341" t="s">
        <v>2</v>
      </c>
      <c r="F341" s="20" t="s">
        <v>46</v>
      </c>
      <c r="G341" s="39" t="str">
        <f t="shared" si="64"/>
        <v>---</v>
      </c>
      <c r="H341" s="20">
        <v>60.022599999999997</v>
      </c>
      <c r="I341" s="20">
        <v>1</v>
      </c>
      <c r="J341" s="23">
        <v>0</v>
      </c>
      <c r="L341" s="57" t="str">
        <f>IF(OR(H_no_hash!$F341="---",H_no_hash!$F341="infeas",H_no_hash!$F341="inf"),"---",(H_no_hash!$F341/M341)-1)</f>
        <v>---</v>
      </c>
      <c r="M341" s="20">
        <f>Model_dem!L81</f>
        <v>1005</v>
      </c>
      <c r="N341" t="str">
        <f>Model_dem!G81</f>
        <v>---</v>
      </c>
      <c r="O341" s="23"/>
      <c r="P341" t="str">
        <f>IF(H_no_hash!$Q341&lt;&gt;A341,"Aqui", " ")</f>
        <v xml:space="preserve"> </v>
      </c>
      <c r="Q341" s="68" t="s">
        <v>512</v>
      </c>
      <c r="R341" s="20">
        <v>2</v>
      </c>
      <c r="S341" s="20">
        <v>10</v>
      </c>
      <c r="T341" s="20">
        <v>0.2</v>
      </c>
      <c r="U341" s="20">
        <v>100</v>
      </c>
      <c r="V341" s="20" t="s">
        <v>46</v>
      </c>
      <c r="W341" s="20">
        <v>60.022599999999997</v>
      </c>
      <c r="X341" s="20">
        <v>0</v>
      </c>
      <c r="Y341" s="20">
        <v>1</v>
      </c>
      <c r="Z341" s="20">
        <v>1801.29</v>
      </c>
      <c r="AA341" s="23">
        <v>0</v>
      </c>
      <c r="AE341" t="s">
        <v>20</v>
      </c>
      <c r="AF341">
        <v>2</v>
      </c>
      <c r="AG341">
        <v>50</v>
      </c>
      <c r="AH341">
        <v>0.1</v>
      </c>
      <c r="AI341">
        <v>402</v>
      </c>
      <c r="AJ341">
        <v>64605.9</v>
      </c>
      <c r="AK341">
        <v>1801.62</v>
      </c>
      <c r="AL341">
        <v>0</v>
      </c>
      <c r="AM341">
        <v>1</v>
      </c>
      <c r="AN341">
        <v>1801.62</v>
      </c>
      <c r="AO341">
        <v>575</v>
      </c>
    </row>
    <row r="342" spans="1:41" x14ac:dyDescent="0.3">
      <c r="A342" s="65" t="s">
        <v>512</v>
      </c>
      <c r="B342" s="66">
        <v>2</v>
      </c>
      <c r="C342" s="66">
        <v>25</v>
      </c>
      <c r="D342" s="66">
        <v>0.05</v>
      </c>
      <c r="E342" t="s">
        <v>1</v>
      </c>
      <c r="F342" s="66">
        <v>1051</v>
      </c>
      <c r="G342" s="39">
        <f t="shared" si="64"/>
        <v>1.0576923076923078E-2</v>
      </c>
      <c r="H342" s="66">
        <v>690.66499999999996</v>
      </c>
      <c r="I342" s="66">
        <v>6</v>
      </c>
      <c r="J342" s="67">
        <v>0</v>
      </c>
      <c r="K342" s="52">
        <v>7.2999999999999995E-2</v>
      </c>
      <c r="L342" s="58">
        <f>IF(OR(H_no_hash!$F342="---",H_no_hash!$F342="infeas",H_no_hash!$F342="inf"),"---",(H_no_hash!$F342/M342)-1)</f>
        <v>4.5771144278607068E-2</v>
      </c>
      <c r="M342" s="20">
        <f>Model_dem!L82</f>
        <v>1005</v>
      </c>
      <c r="N342">
        <f>Model_dem!G82</f>
        <v>1040</v>
      </c>
      <c r="O342" s="23"/>
      <c r="P342" t="str">
        <f>IF(H_no_hash!$Q342&lt;&gt;A342,"Aqui", " ")</f>
        <v xml:space="preserve"> </v>
      </c>
      <c r="Q342" s="65" t="s">
        <v>512</v>
      </c>
      <c r="R342" s="66">
        <v>2</v>
      </c>
      <c r="S342" s="66">
        <v>25</v>
      </c>
      <c r="T342" s="66">
        <v>0.05</v>
      </c>
      <c r="U342" s="66">
        <v>100</v>
      </c>
      <c r="V342" s="66">
        <v>1051</v>
      </c>
      <c r="W342" s="66">
        <v>690.66499999999996</v>
      </c>
      <c r="X342" s="66">
        <v>0</v>
      </c>
      <c r="Y342" s="66">
        <v>7</v>
      </c>
      <c r="Z342" s="66">
        <v>1800.15</v>
      </c>
      <c r="AA342" s="67">
        <v>0</v>
      </c>
      <c r="AE342" t="s">
        <v>20</v>
      </c>
      <c r="AF342">
        <v>2</v>
      </c>
      <c r="AG342">
        <v>50</v>
      </c>
      <c r="AH342">
        <v>0.15</v>
      </c>
      <c r="AI342">
        <v>402</v>
      </c>
      <c r="AJ342">
        <v>72502.7</v>
      </c>
      <c r="AK342">
        <v>1825.42</v>
      </c>
      <c r="AL342">
        <v>0</v>
      </c>
      <c r="AM342">
        <v>1</v>
      </c>
      <c r="AN342">
        <v>1825.42</v>
      </c>
      <c r="AO342">
        <v>111</v>
      </c>
    </row>
    <row r="343" spans="1:41" x14ac:dyDescent="0.3">
      <c r="A343" s="68" t="s">
        <v>512</v>
      </c>
      <c r="B343" s="20">
        <v>2</v>
      </c>
      <c r="C343" s="20">
        <v>25</v>
      </c>
      <c r="D343" s="20">
        <v>0.1</v>
      </c>
      <c r="E343" t="s">
        <v>2</v>
      </c>
      <c r="F343" s="20" t="s">
        <v>46</v>
      </c>
      <c r="G343" s="39" t="str">
        <f t="shared" si="64"/>
        <v>---</v>
      </c>
      <c r="H343" s="20">
        <v>60.023400000000002</v>
      </c>
      <c r="I343" s="20">
        <v>1</v>
      </c>
      <c r="J343" s="23">
        <v>0</v>
      </c>
      <c r="L343" s="57" t="str">
        <f>IF(OR(H_no_hash!$F343="---",H_no_hash!$F343="infeas",H_no_hash!$F343="inf"),"---",(H_no_hash!$F343/M343)-1)</f>
        <v>---</v>
      </c>
      <c r="M343" s="20">
        <f>Model_dem!L83</f>
        <v>1005</v>
      </c>
      <c r="N343" t="str">
        <f>Model_dem!G83</f>
        <v>---</v>
      </c>
      <c r="O343" s="23"/>
      <c r="P343" t="str">
        <f>IF(H_no_hash!$Q343&lt;&gt;A343,"Aqui", " ")</f>
        <v xml:space="preserve"> </v>
      </c>
      <c r="Q343" s="68" t="s">
        <v>512</v>
      </c>
      <c r="R343" s="20">
        <v>2</v>
      </c>
      <c r="S343" s="20">
        <v>25</v>
      </c>
      <c r="T343" s="20">
        <v>0.1</v>
      </c>
      <c r="U343" s="20">
        <v>100</v>
      </c>
      <c r="V343" s="20" t="s">
        <v>46</v>
      </c>
      <c r="W343" s="20">
        <v>60.023400000000002</v>
      </c>
      <c r="X343" s="20">
        <v>0</v>
      </c>
      <c r="Y343" s="20">
        <v>1</v>
      </c>
      <c r="Z343" s="20">
        <v>1800.85</v>
      </c>
      <c r="AA343" s="23">
        <v>0</v>
      </c>
      <c r="AE343" t="s">
        <v>20</v>
      </c>
      <c r="AF343">
        <v>2</v>
      </c>
      <c r="AG343">
        <v>50</v>
      </c>
      <c r="AH343">
        <v>0.2</v>
      </c>
      <c r="AI343">
        <v>402</v>
      </c>
      <c r="AJ343">
        <v>61587.9</v>
      </c>
      <c r="AK343">
        <v>1800.88</v>
      </c>
      <c r="AL343">
        <v>0</v>
      </c>
      <c r="AM343">
        <v>1</v>
      </c>
      <c r="AN343">
        <v>1800.88</v>
      </c>
      <c r="AO343">
        <v>387</v>
      </c>
    </row>
    <row r="344" spans="1:41" x14ac:dyDescent="0.3">
      <c r="A344" s="65" t="s">
        <v>512</v>
      </c>
      <c r="B344" s="66">
        <v>2</v>
      </c>
      <c r="C344" s="66">
        <v>25</v>
      </c>
      <c r="D344" s="66">
        <v>0.15</v>
      </c>
      <c r="E344" t="s">
        <v>2</v>
      </c>
      <c r="F344" s="66" t="s">
        <v>46</v>
      </c>
      <c r="G344" s="39" t="str">
        <f t="shared" si="64"/>
        <v>---</v>
      </c>
      <c r="H344" s="66">
        <v>60.054900000000004</v>
      </c>
      <c r="I344" s="66" t="s">
        <v>511</v>
      </c>
      <c r="J344" s="67"/>
      <c r="L344" s="58" t="str">
        <f>IF(OR(H_no_hash!$F344="---",H_no_hash!$F344="infeas",H_no_hash!$F344="inf"),"---",(H_no_hash!$F344/M344)-1)</f>
        <v>---</v>
      </c>
      <c r="M344" s="20">
        <f>Model_dem!L84</f>
        <v>1005</v>
      </c>
      <c r="N344" t="str">
        <f>Model_dem!G84</f>
        <v>---</v>
      </c>
      <c r="O344" s="23"/>
      <c r="P344" t="str">
        <f>IF(H_no_hash!$Q344&lt;&gt;A344,"Aqui", " ")</f>
        <v xml:space="preserve"> </v>
      </c>
      <c r="Q344" s="65" t="s">
        <v>512</v>
      </c>
      <c r="R344" s="66">
        <v>2</v>
      </c>
      <c r="S344" s="66">
        <v>25</v>
      </c>
      <c r="T344" s="66">
        <v>0.15</v>
      </c>
      <c r="U344" s="66">
        <v>100</v>
      </c>
      <c r="V344" s="66" t="s">
        <v>46</v>
      </c>
      <c r="W344" s="66">
        <v>60.054900000000004</v>
      </c>
      <c r="X344" s="66">
        <v>0</v>
      </c>
      <c r="Y344" s="66">
        <v>1</v>
      </c>
      <c r="Z344" s="66">
        <v>1800.72</v>
      </c>
      <c r="AA344" s="67">
        <v>0</v>
      </c>
      <c r="AE344" t="s">
        <v>20</v>
      </c>
      <c r="AF344">
        <v>3</v>
      </c>
      <c r="AG344">
        <v>0</v>
      </c>
      <c r="AH344">
        <v>0.05</v>
      </c>
      <c r="AI344">
        <v>402</v>
      </c>
      <c r="AJ344">
        <v>54051</v>
      </c>
      <c r="AK344">
        <v>1800.4</v>
      </c>
      <c r="AL344">
        <v>0</v>
      </c>
      <c r="AM344">
        <v>1</v>
      </c>
      <c r="AN344">
        <v>1800.49</v>
      </c>
      <c r="AO344">
        <v>3167</v>
      </c>
    </row>
    <row r="345" spans="1:41" x14ac:dyDescent="0.3">
      <c r="A345" s="68" t="s">
        <v>512</v>
      </c>
      <c r="B345" s="20">
        <v>2</v>
      </c>
      <c r="C345" s="20">
        <v>25</v>
      </c>
      <c r="D345" s="20">
        <v>0.2</v>
      </c>
      <c r="E345" t="s">
        <v>2</v>
      </c>
      <c r="F345" s="20" t="s">
        <v>46</v>
      </c>
      <c r="G345" s="39" t="str">
        <f t="shared" si="64"/>
        <v>---</v>
      </c>
      <c r="H345" s="20">
        <v>60.036299999999997</v>
      </c>
      <c r="I345" s="20" t="s">
        <v>511</v>
      </c>
      <c r="J345" s="23"/>
      <c r="L345" s="57" t="str">
        <f>IF(OR(H_no_hash!$F345="---",H_no_hash!$F345="infeas",H_no_hash!$F345="inf"),"---",(H_no_hash!$F345/M345)-1)</f>
        <v>---</v>
      </c>
      <c r="M345" s="20">
        <f>Model_dem!L85</f>
        <v>1005</v>
      </c>
      <c r="N345" t="str">
        <f>Model_dem!G85</f>
        <v>---</v>
      </c>
      <c r="O345" s="23"/>
      <c r="P345" t="str">
        <f>IF(H_no_hash!$Q345&lt;&gt;A345,"Aqui", " ")</f>
        <v xml:space="preserve"> </v>
      </c>
      <c r="Q345" s="68" t="s">
        <v>512</v>
      </c>
      <c r="R345" s="20">
        <v>2</v>
      </c>
      <c r="S345" s="20">
        <v>25</v>
      </c>
      <c r="T345" s="20">
        <v>0.2</v>
      </c>
      <c r="U345" s="20">
        <v>100</v>
      </c>
      <c r="V345" s="20" t="s">
        <v>46</v>
      </c>
      <c r="W345" s="20">
        <v>60.036299999999997</v>
      </c>
      <c r="X345" s="20">
        <v>0</v>
      </c>
      <c r="Y345" s="20">
        <v>1</v>
      </c>
      <c r="Z345" s="20">
        <v>1800.89</v>
      </c>
      <c r="AA345" s="23">
        <v>0</v>
      </c>
      <c r="AE345" t="s">
        <v>20</v>
      </c>
      <c r="AF345">
        <v>3</v>
      </c>
      <c r="AG345">
        <v>0</v>
      </c>
      <c r="AH345">
        <v>0.1</v>
      </c>
      <c r="AI345">
        <v>402</v>
      </c>
      <c r="AJ345">
        <v>56938.5</v>
      </c>
      <c r="AK345">
        <v>1800.35</v>
      </c>
      <c r="AL345">
        <v>0</v>
      </c>
      <c r="AM345">
        <v>1</v>
      </c>
      <c r="AN345">
        <v>1800.35</v>
      </c>
      <c r="AO345">
        <v>1399</v>
      </c>
    </row>
    <row r="346" spans="1:41" x14ac:dyDescent="0.3">
      <c r="A346" s="65" t="s">
        <v>512</v>
      </c>
      <c r="B346" s="66">
        <v>2</v>
      </c>
      <c r="C346" s="66">
        <v>50</v>
      </c>
      <c r="D346" s="66">
        <v>0.05</v>
      </c>
      <c r="E346" t="s">
        <v>1</v>
      </c>
      <c r="F346" s="66">
        <v>1057</v>
      </c>
      <c r="G346" s="39">
        <f t="shared" si="64"/>
        <v>0</v>
      </c>
      <c r="H346" s="66">
        <v>1430.74</v>
      </c>
      <c r="I346" s="66" t="s">
        <v>511</v>
      </c>
      <c r="J346" s="67"/>
      <c r="K346" s="52">
        <v>0</v>
      </c>
      <c r="L346" s="58">
        <f>IF(OR(H_no_hash!$F346="---",H_no_hash!$F346="infeas",H_no_hash!$F346="inf"),"---",(H_no_hash!$F346/M346)-1)</f>
        <v>5.1741293532338251E-2</v>
      </c>
      <c r="M346" s="20">
        <f>Model_dem!L86</f>
        <v>1005</v>
      </c>
      <c r="N346">
        <f>Model_dem!G86</f>
        <v>1057</v>
      </c>
      <c r="O346" s="23"/>
      <c r="P346" t="str">
        <f>IF(H_no_hash!$Q346&lt;&gt;A346,"Aqui", " ")</f>
        <v xml:space="preserve"> </v>
      </c>
      <c r="Q346" s="65" t="s">
        <v>512</v>
      </c>
      <c r="R346" s="66">
        <v>2</v>
      </c>
      <c r="S346" s="66">
        <v>50</v>
      </c>
      <c r="T346" s="66">
        <v>0.05</v>
      </c>
      <c r="U346" s="66">
        <v>100</v>
      </c>
      <c r="V346" s="66">
        <v>1057</v>
      </c>
      <c r="W346" s="66">
        <v>1430.74</v>
      </c>
      <c r="X346" s="66">
        <v>3</v>
      </c>
      <c r="Y346" s="66">
        <v>6</v>
      </c>
      <c r="Z346" s="66">
        <v>1800.04</v>
      </c>
      <c r="AA346" s="67">
        <v>0</v>
      </c>
      <c r="AE346" t="s">
        <v>20</v>
      </c>
      <c r="AF346">
        <v>3</v>
      </c>
      <c r="AG346">
        <v>10</v>
      </c>
      <c r="AH346">
        <v>0.05</v>
      </c>
      <c r="AI346">
        <v>402</v>
      </c>
      <c r="AJ346">
        <v>53508.800000000003</v>
      </c>
      <c r="AK346">
        <v>1742.96</v>
      </c>
      <c r="AL346">
        <v>2</v>
      </c>
      <c r="AM346">
        <v>5</v>
      </c>
      <c r="AN346">
        <v>1800.43</v>
      </c>
      <c r="AO346">
        <v>3841</v>
      </c>
    </row>
    <row r="347" spans="1:41" x14ac:dyDescent="0.3">
      <c r="A347" s="68" t="s">
        <v>512</v>
      </c>
      <c r="B347" s="20">
        <v>2</v>
      </c>
      <c r="C347" s="20">
        <v>50</v>
      </c>
      <c r="D347" s="20">
        <v>0.1</v>
      </c>
      <c r="E347" t="s">
        <v>2</v>
      </c>
      <c r="F347" s="20" t="s">
        <v>46</v>
      </c>
      <c r="G347" s="39" t="str">
        <f t="shared" si="64"/>
        <v>---</v>
      </c>
      <c r="H347" s="20">
        <v>60.023200000000003</v>
      </c>
      <c r="I347" s="20" t="s">
        <v>511</v>
      </c>
      <c r="J347" s="23"/>
      <c r="L347" s="57" t="str">
        <f>IF(OR(H_no_hash!$F347="---",H_no_hash!$F347="infeas",H_no_hash!$F347="inf"),"---",(H_no_hash!$F347/M347)-1)</f>
        <v>---</v>
      </c>
      <c r="M347" s="20">
        <f>Model_dem!L87</f>
        <v>1005</v>
      </c>
      <c r="N347" t="str">
        <f>Model_dem!G87</f>
        <v>---</v>
      </c>
      <c r="O347" s="23"/>
      <c r="P347" t="str">
        <f>IF(H_no_hash!$Q347&lt;&gt;A347,"Aqui", " ")</f>
        <v xml:space="preserve"> </v>
      </c>
      <c r="Q347" s="68" t="s">
        <v>512</v>
      </c>
      <c r="R347" s="20">
        <v>2</v>
      </c>
      <c r="S347" s="20">
        <v>50</v>
      </c>
      <c r="T347" s="20">
        <v>0.1</v>
      </c>
      <c r="U347" s="20">
        <v>100</v>
      </c>
      <c r="V347" s="20" t="s">
        <v>46</v>
      </c>
      <c r="W347" s="20">
        <v>60.023200000000003</v>
      </c>
      <c r="X347" s="20">
        <v>0</v>
      </c>
      <c r="Y347" s="20">
        <v>1</v>
      </c>
      <c r="Z347" s="20">
        <v>1800.73</v>
      </c>
      <c r="AA347" s="23">
        <v>0</v>
      </c>
      <c r="AE347" t="s">
        <v>20</v>
      </c>
      <c r="AF347">
        <v>3</v>
      </c>
      <c r="AG347">
        <v>10</v>
      </c>
      <c r="AH347">
        <v>0.1</v>
      </c>
      <c r="AI347">
        <v>402</v>
      </c>
      <c r="AJ347">
        <v>55871.4</v>
      </c>
      <c r="AK347">
        <v>1800.65</v>
      </c>
      <c r="AL347">
        <v>0</v>
      </c>
      <c r="AM347">
        <v>1</v>
      </c>
      <c r="AN347">
        <v>1800.92</v>
      </c>
      <c r="AO347">
        <v>1725</v>
      </c>
    </row>
    <row r="348" spans="1:41" x14ac:dyDescent="0.3">
      <c r="A348" s="65" t="s">
        <v>512</v>
      </c>
      <c r="B348" s="66">
        <v>2</v>
      </c>
      <c r="C348" s="66">
        <v>50</v>
      </c>
      <c r="D348" s="66">
        <v>0.15</v>
      </c>
      <c r="E348" t="s">
        <v>4</v>
      </c>
      <c r="F348" s="66" t="s">
        <v>511</v>
      </c>
      <c r="G348" s="39" t="str">
        <f t="shared" si="64"/>
        <v>---</v>
      </c>
      <c r="H348" s="66" t="s">
        <v>511</v>
      </c>
      <c r="I348" s="66" t="s">
        <v>511</v>
      </c>
      <c r="J348" s="67"/>
      <c r="L348" s="58" t="str">
        <f>IF(OR(H_no_hash!$F348="---",H_no_hash!$F348="infeas",H_no_hash!$F348="inf"),"---",(H_no_hash!$F348/M348)-1)</f>
        <v>---</v>
      </c>
      <c r="M348" s="20">
        <f>Model_dem!L88</f>
        <v>1005</v>
      </c>
      <c r="N348" t="str">
        <f>Model_dem!G88</f>
        <v>---</v>
      </c>
      <c r="O348" s="23"/>
      <c r="P348" t="str">
        <f>IF(H_no_hash!$Q348&lt;&gt;A348,"Aqui", " ")</f>
        <v xml:space="preserve"> </v>
      </c>
      <c r="Q348" s="65" t="s">
        <v>512</v>
      </c>
      <c r="R348" s="66">
        <v>2</v>
      </c>
      <c r="S348" s="66">
        <v>50</v>
      </c>
      <c r="T348" s="66">
        <v>0.15</v>
      </c>
      <c r="U348" s="66">
        <v>100</v>
      </c>
      <c r="V348" s="66" t="s">
        <v>511</v>
      </c>
      <c r="W348" s="66" t="s">
        <v>511</v>
      </c>
      <c r="X348" s="66" t="s">
        <v>511</v>
      </c>
      <c r="Y348" s="66" t="s">
        <v>511</v>
      </c>
      <c r="Z348" s="66" t="s">
        <v>511</v>
      </c>
      <c r="AA348" s="67"/>
      <c r="AE348" t="s">
        <v>20</v>
      </c>
      <c r="AF348">
        <v>3</v>
      </c>
      <c r="AG348">
        <v>25</v>
      </c>
      <c r="AH348">
        <v>0.05</v>
      </c>
      <c r="AI348">
        <v>402</v>
      </c>
      <c r="AJ348">
        <v>55187.3</v>
      </c>
      <c r="AK348">
        <v>1800.35</v>
      </c>
      <c r="AL348">
        <v>0</v>
      </c>
      <c r="AM348">
        <v>1</v>
      </c>
      <c r="AN348">
        <v>1800.47</v>
      </c>
      <c r="AO348">
        <v>2827</v>
      </c>
    </row>
    <row r="349" spans="1:41" x14ac:dyDescent="0.3">
      <c r="A349" s="68" t="s">
        <v>512</v>
      </c>
      <c r="B349" s="20">
        <v>2</v>
      </c>
      <c r="C349" s="20">
        <v>50</v>
      </c>
      <c r="D349" s="20">
        <v>0.2</v>
      </c>
      <c r="E349" t="s">
        <v>4</v>
      </c>
      <c r="F349" s="20" t="s">
        <v>511</v>
      </c>
      <c r="G349" s="39" t="str">
        <f t="shared" si="64"/>
        <v>---</v>
      </c>
      <c r="H349" s="20" t="s">
        <v>511</v>
      </c>
      <c r="I349" s="20" t="s">
        <v>511</v>
      </c>
      <c r="J349" s="23"/>
      <c r="L349" s="57" t="str">
        <f>IF(OR(H_no_hash!$F349="---",H_no_hash!$F349="infeas",H_no_hash!$F349="inf"),"---",(H_no_hash!$F349/M349)-1)</f>
        <v>---</v>
      </c>
      <c r="M349" s="20">
        <f>Model_dem!L89</f>
        <v>1005</v>
      </c>
      <c r="N349" t="str">
        <f>Model_dem!G89</f>
        <v>---</v>
      </c>
      <c r="O349" s="23"/>
      <c r="P349" t="str">
        <f>IF(H_no_hash!$Q349&lt;&gt;A349,"Aqui", " ")</f>
        <v xml:space="preserve"> </v>
      </c>
      <c r="Q349" s="68" t="s">
        <v>512</v>
      </c>
      <c r="R349" s="20">
        <v>2</v>
      </c>
      <c r="S349" s="20">
        <v>50</v>
      </c>
      <c r="T349" s="20">
        <v>0.2</v>
      </c>
      <c r="U349" s="20">
        <v>100</v>
      </c>
      <c r="V349" s="20" t="s">
        <v>511</v>
      </c>
      <c r="W349" s="20" t="s">
        <v>511</v>
      </c>
      <c r="X349" s="20" t="s">
        <v>511</v>
      </c>
      <c r="Y349" s="20" t="s">
        <v>511</v>
      </c>
      <c r="Z349" s="20" t="s">
        <v>511</v>
      </c>
      <c r="AA349" s="23"/>
      <c r="AE349" t="s">
        <v>20</v>
      </c>
      <c r="AF349">
        <v>3</v>
      </c>
      <c r="AG349">
        <v>25</v>
      </c>
      <c r="AH349">
        <v>0.1</v>
      </c>
      <c r="AI349">
        <v>402</v>
      </c>
      <c r="AJ349">
        <v>56131.3</v>
      </c>
      <c r="AK349">
        <v>1800.12</v>
      </c>
      <c r="AL349">
        <v>0</v>
      </c>
      <c r="AM349">
        <v>1</v>
      </c>
      <c r="AN349">
        <v>1800.38</v>
      </c>
      <c r="AO349">
        <v>2392</v>
      </c>
    </row>
    <row r="350" spans="1:41" x14ac:dyDescent="0.3">
      <c r="A350" s="65" t="s">
        <v>512</v>
      </c>
      <c r="B350" s="66">
        <v>3</v>
      </c>
      <c r="C350" s="66">
        <v>0</v>
      </c>
      <c r="D350" s="66">
        <v>0.05</v>
      </c>
      <c r="E350" t="s">
        <v>4</v>
      </c>
      <c r="F350" s="66" t="s">
        <v>511</v>
      </c>
      <c r="G350" s="39" t="str">
        <f t="shared" si="64"/>
        <v>---</v>
      </c>
      <c r="H350" s="66" t="s">
        <v>511</v>
      </c>
      <c r="I350" s="66" t="s">
        <v>511</v>
      </c>
      <c r="J350" s="67"/>
      <c r="L350" s="58" t="str">
        <f>IF(OR(H_no_hash!$F350="---",H_no_hash!$F350="infeas",H_no_hash!$F350="inf"),"---",(H_no_hash!$F350/M350)-1)</f>
        <v>---</v>
      </c>
      <c r="M350" s="20">
        <f>Model_dem!L90</f>
        <v>1005</v>
      </c>
      <c r="N350" t="str">
        <f>Model_dem!G90</f>
        <v>---</v>
      </c>
      <c r="O350" s="23"/>
      <c r="P350" t="str">
        <f>IF(H_no_hash!$Q350&lt;&gt;A350,"Aqui", " ")</f>
        <v xml:space="preserve"> </v>
      </c>
      <c r="Q350" s="65" t="s">
        <v>512</v>
      </c>
      <c r="R350" s="66">
        <v>3</v>
      </c>
      <c r="S350" s="66">
        <v>0</v>
      </c>
      <c r="T350" s="66">
        <v>0.05</v>
      </c>
      <c r="U350" s="66">
        <v>100</v>
      </c>
      <c r="V350" s="66" t="s">
        <v>511</v>
      </c>
      <c r="W350" s="66" t="s">
        <v>511</v>
      </c>
      <c r="X350" s="66" t="s">
        <v>511</v>
      </c>
      <c r="Y350" s="66" t="s">
        <v>511</v>
      </c>
      <c r="Z350" s="66" t="s">
        <v>511</v>
      </c>
      <c r="AA350" s="67"/>
      <c r="AE350" t="s">
        <v>20</v>
      </c>
      <c r="AF350">
        <v>3</v>
      </c>
      <c r="AG350">
        <v>50</v>
      </c>
      <c r="AH350">
        <v>0.05</v>
      </c>
      <c r="AI350">
        <v>402</v>
      </c>
      <c r="AJ350">
        <v>54834.1</v>
      </c>
      <c r="AK350">
        <v>1800.54</v>
      </c>
      <c r="AL350">
        <v>0</v>
      </c>
      <c r="AM350">
        <v>1</v>
      </c>
      <c r="AN350">
        <v>1800.54</v>
      </c>
      <c r="AO350">
        <v>3170</v>
      </c>
    </row>
    <row r="351" spans="1:41" x14ac:dyDescent="0.3">
      <c r="A351" s="68" t="s">
        <v>512</v>
      </c>
      <c r="B351" s="20">
        <v>3</v>
      </c>
      <c r="C351" s="20">
        <v>0</v>
      </c>
      <c r="D351" s="20">
        <v>0.1</v>
      </c>
      <c r="E351" t="s">
        <v>4</v>
      </c>
      <c r="F351" s="20" t="s">
        <v>511</v>
      </c>
      <c r="G351" s="39" t="str">
        <f t="shared" si="64"/>
        <v>---</v>
      </c>
      <c r="H351" s="20" t="s">
        <v>511</v>
      </c>
      <c r="I351" s="20" t="s">
        <v>511</v>
      </c>
      <c r="J351" s="23"/>
      <c r="L351" s="57" t="str">
        <f>IF(OR(H_no_hash!$F351="---",H_no_hash!$F351="infeas",H_no_hash!$F351="inf"),"---",(H_no_hash!$F351/M351)-1)</f>
        <v>---</v>
      </c>
      <c r="M351" s="20">
        <f>Model_dem!L91</f>
        <v>1005</v>
      </c>
      <c r="N351" t="str">
        <f>Model_dem!G91</f>
        <v>---</v>
      </c>
      <c r="O351" s="23"/>
      <c r="P351" t="str">
        <f>IF(H_no_hash!$Q351&lt;&gt;A351,"Aqui", " ")</f>
        <v xml:space="preserve"> </v>
      </c>
      <c r="Q351" s="68" t="s">
        <v>512</v>
      </c>
      <c r="R351" s="20">
        <v>3</v>
      </c>
      <c r="S351" s="20">
        <v>0</v>
      </c>
      <c r="T351" s="20">
        <v>0.1</v>
      </c>
      <c r="U351" s="20">
        <v>100</v>
      </c>
      <c r="V351" s="20" t="s">
        <v>511</v>
      </c>
      <c r="W351" s="20" t="s">
        <v>511</v>
      </c>
      <c r="X351" s="20" t="s">
        <v>511</v>
      </c>
      <c r="Y351" s="20" t="s">
        <v>511</v>
      </c>
      <c r="Z351" s="20" t="s">
        <v>511</v>
      </c>
      <c r="AA351" s="23"/>
      <c r="AE351" t="s">
        <v>20</v>
      </c>
      <c r="AF351">
        <v>3</v>
      </c>
      <c r="AG351">
        <v>50</v>
      </c>
      <c r="AH351">
        <v>0.1</v>
      </c>
      <c r="AI351">
        <v>402</v>
      </c>
      <c r="AJ351">
        <v>55373.5</v>
      </c>
      <c r="AK351">
        <v>1800.9</v>
      </c>
      <c r="AL351">
        <v>0</v>
      </c>
      <c r="AM351">
        <v>1</v>
      </c>
      <c r="AN351">
        <v>1800.9</v>
      </c>
      <c r="AO351">
        <v>2487</v>
      </c>
    </row>
    <row r="352" spans="1:41" x14ac:dyDescent="0.3">
      <c r="A352" s="65" t="s">
        <v>512</v>
      </c>
      <c r="B352" s="66">
        <v>3</v>
      </c>
      <c r="C352" s="66">
        <v>0</v>
      </c>
      <c r="D352" s="66">
        <v>0.15</v>
      </c>
      <c r="E352" t="s">
        <v>4</v>
      </c>
      <c r="F352" s="66" t="s">
        <v>511</v>
      </c>
      <c r="G352" s="39" t="str">
        <f t="shared" si="64"/>
        <v>---</v>
      </c>
      <c r="H352" s="66" t="s">
        <v>511</v>
      </c>
      <c r="I352" s="66" t="s">
        <v>511</v>
      </c>
      <c r="J352" s="67"/>
      <c r="L352" s="58" t="str">
        <f>IF(OR(H_no_hash!$F352="---",H_no_hash!$F352="infeas",H_no_hash!$F352="inf"),"---",(H_no_hash!$F352/M352)-1)</f>
        <v>---</v>
      </c>
      <c r="M352" s="20">
        <f>Model_dem!L92</f>
        <v>1005</v>
      </c>
      <c r="N352" t="str">
        <f>Model_dem!G92</f>
        <v>---</v>
      </c>
      <c r="O352" s="23"/>
      <c r="P352" t="str">
        <f>IF(H_no_hash!$Q352&lt;&gt;A352,"Aqui", " ")</f>
        <v xml:space="preserve"> </v>
      </c>
      <c r="Q352" s="65" t="s">
        <v>512</v>
      </c>
      <c r="R352" s="66">
        <v>3</v>
      </c>
      <c r="S352" s="66">
        <v>0</v>
      </c>
      <c r="T352" s="66">
        <v>0.15</v>
      </c>
      <c r="U352" s="66">
        <v>100</v>
      </c>
      <c r="V352" s="66" t="s">
        <v>511</v>
      </c>
      <c r="W352" s="66" t="s">
        <v>511</v>
      </c>
      <c r="X352" s="66" t="s">
        <v>511</v>
      </c>
      <c r="Y352" s="66" t="s">
        <v>511</v>
      </c>
      <c r="Z352" s="66" t="s">
        <v>511</v>
      </c>
      <c r="AA352" s="67"/>
      <c r="AE352" t="s">
        <v>515</v>
      </c>
      <c r="AF352">
        <v>0</v>
      </c>
      <c r="AG352">
        <v>0</v>
      </c>
      <c r="AH352">
        <v>0.05</v>
      </c>
      <c r="AI352">
        <v>100</v>
      </c>
      <c r="AJ352">
        <v>982</v>
      </c>
      <c r="AK352">
        <v>13.1296</v>
      </c>
      <c r="AL352">
        <v>7</v>
      </c>
      <c r="AM352">
        <v>1428</v>
      </c>
      <c r="AN352">
        <v>1800</v>
      </c>
      <c r="AO352">
        <v>65853</v>
      </c>
    </row>
    <row r="353" spans="1:41" x14ac:dyDescent="0.3">
      <c r="A353" s="68" t="s">
        <v>512</v>
      </c>
      <c r="B353" s="20">
        <v>3</v>
      </c>
      <c r="C353" s="20">
        <v>0</v>
      </c>
      <c r="D353" s="20">
        <v>0.2</v>
      </c>
      <c r="E353" t="s">
        <v>4</v>
      </c>
      <c r="F353" s="20" t="s">
        <v>511</v>
      </c>
      <c r="G353" s="39" t="str">
        <f t="shared" si="64"/>
        <v>---</v>
      </c>
      <c r="H353" s="20" t="s">
        <v>511</v>
      </c>
      <c r="I353" s="20" t="s">
        <v>511</v>
      </c>
      <c r="J353" s="23"/>
      <c r="L353" s="57" t="str">
        <f>IF(OR(H_no_hash!$F353="---",H_no_hash!$F353="infeas",H_no_hash!$F353="inf"),"---",(H_no_hash!$F353/M353)-1)</f>
        <v>---</v>
      </c>
      <c r="M353" s="20">
        <f>Model_dem!L93</f>
        <v>1005</v>
      </c>
      <c r="N353" t="str">
        <f>Model_dem!G93</f>
        <v>---</v>
      </c>
      <c r="O353" s="23"/>
      <c r="P353" t="str">
        <f>IF(H_no_hash!$Q353&lt;&gt;A353,"Aqui", " ")</f>
        <v xml:space="preserve"> </v>
      </c>
      <c r="Q353" s="68" t="s">
        <v>512</v>
      </c>
      <c r="R353" s="20">
        <v>3</v>
      </c>
      <c r="S353" s="20">
        <v>0</v>
      </c>
      <c r="T353" s="20">
        <v>0.2</v>
      </c>
      <c r="U353" s="20">
        <v>100</v>
      </c>
      <c r="V353" s="20" t="s">
        <v>511</v>
      </c>
      <c r="W353" s="20" t="s">
        <v>511</v>
      </c>
      <c r="X353" s="20" t="s">
        <v>511</v>
      </c>
      <c r="Y353" s="20" t="s">
        <v>511</v>
      </c>
      <c r="Z353" s="20" t="s">
        <v>511</v>
      </c>
      <c r="AA353" s="23"/>
      <c r="AE353" t="s">
        <v>515</v>
      </c>
      <c r="AF353">
        <v>0</v>
      </c>
      <c r="AG353">
        <v>0</v>
      </c>
      <c r="AH353">
        <v>0.1</v>
      </c>
      <c r="AI353">
        <v>100</v>
      </c>
      <c r="AJ353">
        <v>982</v>
      </c>
      <c r="AK353">
        <v>5.9469799999999999</v>
      </c>
      <c r="AL353">
        <v>0</v>
      </c>
      <c r="AM353">
        <v>1718</v>
      </c>
      <c r="AN353">
        <v>1800</v>
      </c>
      <c r="AO353">
        <v>75536</v>
      </c>
    </row>
    <row r="354" spans="1:41" x14ac:dyDescent="0.3">
      <c r="A354" s="65" t="s">
        <v>512</v>
      </c>
      <c r="B354" s="66">
        <v>3</v>
      </c>
      <c r="C354" s="66">
        <v>10</v>
      </c>
      <c r="D354" s="66">
        <v>0.05</v>
      </c>
      <c r="E354" t="s">
        <v>4</v>
      </c>
      <c r="F354" s="66" t="s">
        <v>511</v>
      </c>
      <c r="G354" s="39" t="str">
        <f t="shared" si="64"/>
        <v>---</v>
      </c>
      <c r="H354" s="66" t="s">
        <v>511</v>
      </c>
      <c r="I354" s="66" t="s">
        <v>511</v>
      </c>
      <c r="J354" s="67"/>
      <c r="L354" s="58" t="str">
        <f>IF(OR(H_no_hash!$F354="---",H_no_hash!$F354="infeas",H_no_hash!$F354="inf"),"---",(H_no_hash!$F354/M354)-1)</f>
        <v>---</v>
      </c>
      <c r="M354" s="20">
        <f>Model_dem!L94</f>
        <v>1005</v>
      </c>
      <c r="N354" t="str">
        <f>Model_dem!G94</f>
        <v>---</v>
      </c>
      <c r="O354" s="23"/>
      <c r="P354" t="str">
        <f>IF(H_no_hash!$Q354&lt;&gt;A354,"Aqui", " ")</f>
        <v xml:space="preserve"> </v>
      </c>
      <c r="Q354" s="65" t="s">
        <v>512</v>
      </c>
      <c r="R354" s="66">
        <v>3</v>
      </c>
      <c r="S354" s="66">
        <v>10</v>
      </c>
      <c r="T354" s="66">
        <v>0.05</v>
      </c>
      <c r="U354" s="66">
        <v>100</v>
      </c>
      <c r="V354" s="66" t="s">
        <v>511</v>
      </c>
      <c r="W354" s="66" t="s">
        <v>511</v>
      </c>
      <c r="X354" s="66" t="s">
        <v>511</v>
      </c>
      <c r="Y354" s="66" t="s">
        <v>511</v>
      </c>
      <c r="Z354" s="66" t="s">
        <v>511</v>
      </c>
      <c r="AA354" s="67"/>
      <c r="AE354" t="s">
        <v>515</v>
      </c>
      <c r="AF354">
        <v>0</v>
      </c>
      <c r="AG354">
        <v>0</v>
      </c>
      <c r="AH354">
        <v>0.15</v>
      </c>
      <c r="AI354">
        <v>100</v>
      </c>
      <c r="AJ354">
        <v>982</v>
      </c>
      <c r="AK354">
        <v>13.6059</v>
      </c>
      <c r="AL354">
        <v>0</v>
      </c>
      <c r="AM354">
        <v>1296</v>
      </c>
      <c r="AN354">
        <v>1800.05</v>
      </c>
      <c r="AO354">
        <v>72582</v>
      </c>
    </row>
    <row r="355" spans="1:41" x14ac:dyDescent="0.3">
      <c r="A355" s="68" t="s">
        <v>512</v>
      </c>
      <c r="B355" s="20">
        <v>3</v>
      </c>
      <c r="C355" s="20">
        <v>10</v>
      </c>
      <c r="D355" s="20">
        <v>0.1</v>
      </c>
      <c r="E355" t="s">
        <v>4</v>
      </c>
      <c r="F355" s="20" t="s">
        <v>511</v>
      </c>
      <c r="G355" s="39" t="str">
        <f t="shared" si="64"/>
        <v>---</v>
      </c>
      <c r="H355" s="20" t="s">
        <v>511</v>
      </c>
      <c r="I355" s="20" t="s">
        <v>511</v>
      </c>
      <c r="J355" s="23"/>
      <c r="L355" s="57" t="str">
        <f>IF(OR(H_no_hash!$F355="---",H_no_hash!$F355="infeas",H_no_hash!$F355="inf"),"---",(H_no_hash!$F355/M355)-1)</f>
        <v>---</v>
      </c>
      <c r="M355" s="20">
        <f>Model_dem!L95</f>
        <v>1005</v>
      </c>
      <c r="N355" t="str">
        <f>Model_dem!G95</f>
        <v>---</v>
      </c>
      <c r="O355" s="23"/>
      <c r="P355" t="str">
        <f>IF(H_no_hash!$Q355&lt;&gt;A355,"Aqui", " ")</f>
        <v xml:space="preserve"> </v>
      </c>
      <c r="Q355" s="68" t="s">
        <v>512</v>
      </c>
      <c r="R355" s="20">
        <v>3</v>
      </c>
      <c r="S355" s="20">
        <v>10</v>
      </c>
      <c r="T355" s="20">
        <v>0.1</v>
      </c>
      <c r="U355" s="20">
        <v>100</v>
      </c>
      <c r="V355" s="20" t="s">
        <v>511</v>
      </c>
      <c r="W355" s="20" t="s">
        <v>511</v>
      </c>
      <c r="X355" s="20" t="s">
        <v>511</v>
      </c>
      <c r="Y355" s="20" t="s">
        <v>511</v>
      </c>
      <c r="Z355" s="20" t="s">
        <v>511</v>
      </c>
      <c r="AA355" s="23"/>
      <c r="AE355" t="s">
        <v>515</v>
      </c>
      <c r="AF355">
        <v>0</v>
      </c>
      <c r="AG355">
        <v>0</v>
      </c>
      <c r="AH355">
        <v>0.2</v>
      </c>
      <c r="AI355">
        <v>100</v>
      </c>
      <c r="AJ355">
        <v>982</v>
      </c>
      <c r="AK355">
        <v>33.830599999999997</v>
      </c>
      <c r="AL355">
        <v>17</v>
      </c>
      <c r="AM355">
        <v>1695</v>
      </c>
      <c r="AN355">
        <v>1800.02</v>
      </c>
      <c r="AO355">
        <v>73064</v>
      </c>
    </row>
    <row r="356" spans="1:41" x14ac:dyDescent="0.3">
      <c r="A356" s="65" t="s">
        <v>512</v>
      </c>
      <c r="B356" s="66">
        <v>3</v>
      </c>
      <c r="C356" s="66">
        <v>10</v>
      </c>
      <c r="D356" s="66">
        <v>0.15</v>
      </c>
      <c r="E356" t="s">
        <v>4</v>
      </c>
      <c r="F356" s="66" t="s">
        <v>511</v>
      </c>
      <c r="G356" s="39" t="str">
        <f t="shared" si="64"/>
        <v>---</v>
      </c>
      <c r="H356" s="66" t="s">
        <v>511</v>
      </c>
      <c r="I356" s="66" t="s">
        <v>511</v>
      </c>
      <c r="J356" s="67"/>
      <c r="L356" s="58" t="str">
        <f>IF(OR(H_no_hash!$F356="---",H_no_hash!$F356="infeas",H_no_hash!$F356="inf"),"---",(H_no_hash!$F356/M356)-1)</f>
        <v>---</v>
      </c>
      <c r="M356" s="20">
        <f>Model_dem!L96</f>
        <v>1005</v>
      </c>
      <c r="N356" t="str">
        <f>Model_dem!G96</f>
        <v>---</v>
      </c>
      <c r="O356" s="23"/>
      <c r="P356" t="str">
        <f>IF(H_no_hash!$Q356&lt;&gt;A356,"Aqui", " ")</f>
        <v xml:space="preserve"> </v>
      </c>
      <c r="Q356" s="65" t="s">
        <v>512</v>
      </c>
      <c r="R356" s="66">
        <v>3</v>
      </c>
      <c r="S356" s="66">
        <v>10</v>
      </c>
      <c r="T356" s="66">
        <v>0.15</v>
      </c>
      <c r="U356" s="66">
        <v>100</v>
      </c>
      <c r="V356" s="66" t="s">
        <v>511</v>
      </c>
      <c r="W356" s="66" t="s">
        <v>511</v>
      </c>
      <c r="X356" s="66" t="s">
        <v>511</v>
      </c>
      <c r="Y356" s="66" t="s">
        <v>511</v>
      </c>
      <c r="Z356" s="66" t="s">
        <v>511</v>
      </c>
      <c r="AA356" s="67"/>
      <c r="AE356" t="s">
        <v>515</v>
      </c>
      <c r="AF356">
        <v>1</v>
      </c>
      <c r="AG356">
        <v>5</v>
      </c>
      <c r="AH356">
        <v>0.05</v>
      </c>
      <c r="AI356">
        <v>100</v>
      </c>
      <c r="AJ356">
        <v>983</v>
      </c>
      <c r="AK356">
        <v>51.421300000000002</v>
      </c>
      <c r="AL356">
        <v>5</v>
      </c>
      <c r="AM356">
        <v>469</v>
      </c>
      <c r="AN356">
        <v>1800</v>
      </c>
      <c r="AO356">
        <v>28558</v>
      </c>
    </row>
    <row r="357" spans="1:41" x14ac:dyDescent="0.3">
      <c r="A357" s="68" t="s">
        <v>512</v>
      </c>
      <c r="B357" s="20">
        <v>3</v>
      </c>
      <c r="C357" s="20">
        <v>10</v>
      </c>
      <c r="D357" s="20">
        <v>0.2</v>
      </c>
      <c r="E357" t="s">
        <v>4</v>
      </c>
      <c r="F357" s="20" t="s">
        <v>511</v>
      </c>
      <c r="G357" s="39" t="str">
        <f t="shared" si="64"/>
        <v>---</v>
      </c>
      <c r="H357" s="20" t="s">
        <v>511</v>
      </c>
      <c r="I357" s="20" t="s">
        <v>511</v>
      </c>
      <c r="J357" s="23"/>
      <c r="L357" s="57" t="str">
        <f>IF(OR(H_no_hash!$F357="---",H_no_hash!$F357="infeas",H_no_hash!$F357="inf"),"---",(H_no_hash!$F357/M357)-1)</f>
        <v>---</v>
      </c>
      <c r="M357" s="20">
        <f>Model_dem!L97</f>
        <v>1005</v>
      </c>
      <c r="N357" t="str">
        <f>Model_dem!G97</f>
        <v>---</v>
      </c>
      <c r="O357" s="23"/>
      <c r="P357" t="str">
        <f>IF(H_no_hash!$Q357&lt;&gt;A357,"Aqui", " ")</f>
        <v xml:space="preserve"> </v>
      </c>
      <c r="Q357" s="68" t="s">
        <v>512</v>
      </c>
      <c r="R357" s="20">
        <v>3</v>
      </c>
      <c r="S357" s="20">
        <v>10</v>
      </c>
      <c r="T357" s="20">
        <v>0.2</v>
      </c>
      <c r="U357" s="20">
        <v>100</v>
      </c>
      <c r="V357" s="20" t="s">
        <v>511</v>
      </c>
      <c r="W357" s="20" t="s">
        <v>511</v>
      </c>
      <c r="X357" s="20" t="s">
        <v>511</v>
      </c>
      <c r="Y357" s="20" t="s">
        <v>511</v>
      </c>
      <c r="Z357" s="20" t="s">
        <v>511</v>
      </c>
      <c r="AA357" s="23"/>
      <c r="AE357" t="s">
        <v>515</v>
      </c>
      <c r="AF357">
        <v>1</v>
      </c>
      <c r="AG357">
        <v>5</v>
      </c>
      <c r="AH357">
        <v>0.1</v>
      </c>
      <c r="AI357">
        <v>100</v>
      </c>
      <c r="AJ357">
        <v>985</v>
      </c>
      <c r="AK357">
        <v>40.216700000000003</v>
      </c>
      <c r="AL357">
        <v>0</v>
      </c>
      <c r="AM357">
        <v>540</v>
      </c>
      <c r="AN357">
        <v>1800.04</v>
      </c>
      <c r="AO357">
        <v>23752</v>
      </c>
    </row>
    <row r="358" spans="1:41" x14ac:dyDescent="0.3">
      <c r="A358" s="65" t="s">
        <v>512</v>
      </c>
      <c r="B358" s="66">
        <v>3</v>
      </c>
      <c r="C358" s="66">
        <v>25</v>
      </c>
      <c r="D358" s="66">
        <v>0.05</v>
      </c>
      <c r="E358" t="s">
        <v>4</v>
      </c>
      <c r="F358" s="66" t="s">
        <v>511</v>
      </c>
      <c r="G358" s="39" t="str">
        <f t="shared" si="64"/>
        <v>---</v>
      </c>
      <c r="H358" s="66" t="s">
        <v>511</v>
      </c>
      <c r="I358" s="66" t="s">
        <v>511</v>
      </c>
      <c r="J358" s="67"/>
      <c r="L358" s="58" t="str">
        <f>IF(OR(H_no_hash!$F358="---",H_no_hash!$F358="infeas",H_no_hash!$F358="inf"),"---",(H_no_hash!$F358/M358)-1)</f>
        <v>---</v>
      </c>
      <c r="M358" s="20">
        <f>Model_dem!L98</f>
        <v>1005</v>
      </c>
      <c r="N358" t="str">
        <f>Model_dem!G98</f>
        <v>---</v>
      </c>
      <c r="O358" s="23"/>
      <c r="P358" t="str">
        <f>IF(H_no_hash!$Q358&lt;&gt;A358,"Aqui", " ")</f>
        <v xml:space="preserve"> </v>
      </c>
      <c r="Q358" s="65" t="s">
        <v>512</v>
      </c>
      <c r="R358" s="66">
        <v>3</v>
      </c>
      <c r="S358" s="66">
        <v>25</v>
      </c>
      <c r="T358" s="66">
        <v>0.05</v>
      </c>
      <c r="U358" s="66">
        <v>100</v>
      </c>
      <c r="V358" s="66" t="s">
        <v>511</v>
      </c>
      <c r="W358" s="66" t="s">
        <v>511</v>
      </c>
      <c r="X358" s="66" t="s">
        <v>511</v>
      </c>
      <c r="Y358" s="66" t="s">
        <v>511</v>
      </c>
      <c r="Z358" s="66" t="s">
        <v>511</v>
      </c>
      <c r="AA358" s="67"/>
      <c r="AE358" t="s">
        <v>515</v>
      </c>
      <c r="AF358">
        <v>1</v>
      </c>
      <c r="AG358">
        <v>5</v>
      </c>
      <c r="AH358">
        <v>0.15</v>
      </c>
      <c r="AI358">
        <v>100</v>
      </c>
      <c r="AJ358">
        <v>987</v>
      </c>
      <c r="AK358">
        <v>42.49</v>
      </c>
      <c r="AL358">
        <v>2</v>
      </c>
      <c r="AM358">
        <v>387</v>
      </c>
      <c r="AN358">
        <v>1800.25</v>
      </c>
      <c r="AO358">
        <v>24155</v>
      </c>
    </row>
    <row r="359" spans="1:41" x14ac:dyDescent="0.3">
      <c r="A359" s="68" t="s">
        <v>512</v>
      </c>
      <c r="B359" s="20">
        <v>3</v>
      </c>
      <c r="C359" s="20">
        <v>25</v>
      </c>
      <c r="D359" s="20">
        <v>0.1</v>
      </c>
      <c r="E359" t="s">
        <v>4</v>
      </c>
      <c r="F359" s="20" t="s">
        <v>511</v>
      </c>
      <c r="G359" s="39" t="str">
        <f t="shared" si="64"/>
        <v>---</v>
      </c>
      <c r="H359" s="20" t="s">
        <v>511</v>
      </c>
      <c r="I359" s="20" t="s">
        <v>511</v>
      </c>
      <c r="J359" s="23"/>
      <c r="L359" s="57" t="str">
        <f>IF(OR(H_no_hash!$F359="---",H_no_hash!$F359="infeas",H_no_hash!$F359="inf"),"---",(H_no_hash!$F359/M359)-1)</f>
        <v>---</v>
      </c>
      <c r="M359" s="20">
        <f>Model_dem!L99</f>
        <v>1005</v>
      </c>
      <c r="N359" t="str">
        <f>Model_dem!G99</f>
        <v>---</v>
      </c>
      <c r="O359" s="23"/>
      <c r="P359" t="str">
        <f>IF(H_no_hash!$Q359&lt;&gt;A359,"Aqui", " ")</f>
        <v xml:space="preserve"> </v>
      </c>
      <c r="Q359" s="68" t="s">
        <v>512</v>
      </c>
      <c r="R359" s="20">
        <v>3</v>
      </c>
      <c r="S359" s="20">
        <v>25</v>
      </c>
      <c r="T359" s="20">
        <v>0.1</v>
      </c>
      <c r="U359" s="20">
        <v>100</v>
      </c>
      <c r="V359" s="20" t="s">
        <v>511</v>
      </c>
      <c r="W359" s="20" t="s">
        <v>511</v>
      </c>
      <c r="X359" s="20" t="s">
        <v>511</v>
      </c>
      <c r="Y359" s="20" t="s">
        <v>511</v>
      </c>
      <c r="Z359" s="20" t="s">
        <v>511</v>
      </c>
      <c r="AA359" s="23"/>
      <c r="AE359" t="s">
        <v>515</v>
      </c>
      <c r="AF359">
        <v>1</v>
      </c>
      <c r="AG359">
        <v>5</v>
      </c>
      <c r="AH359">
        <v>0.2</v>
      </c>
      <c r="AI359">
        <v>100</v>
      </c>
      <c r="AJ359">
        <v>987</v>
      </c>
      <c r="AK359">
        <v>193.58699999999999</v>
      </c>
      <c r="AL359">
        <v>30</v>
      </c>
      <c r="AM359">
        <v>301</v>
      </c>
      <c r="AN359">
        <v>1800.12</v>
      </c>
      <c r="AO359">
        <v>21853</v>
      </c>
    </row>
    <row r="360" spans="1:41" x14ac:dyDescent="0.3">
      <c r="A360" s="65" t="s">
        <v>512</v>
      </c>
      <c r="B360" s="66">
        <v>3</v>
      </c>
      <c r="C360" s="66">
        <v>25</v>
      </c>
      <c r="D360" s="66">
        <v>0.15</v>
      </c>
      <c r="E360" t="s">
        <v>4</v>
      </c>
      <c r="F360" s="66" t="s">
        <v>511</v>
      </c>
      <c r="G360" s="39" t="str">
        <f t="shared" si="64"/>
        <v>---</v>
      </c>
      <c r="H360" s="66" t="s">
        <v>511</v>
      </c>
      <c r="I360" s="66" t="s">
        <v>511</v>
      </c>
      <c r="J360" s="67"/>
      <c r="L360" s="58" t="str">
        <f>IF(OR(H_no_hash!$F360="---",H_no_hash!$F360="infeas",H_no_hash!$F360="inf"),"---",(H_no_hash!$F360/M360)-1)</f>
        <v>---</v>
      </c>
      <c r="M360" s="20">
        <f>Model_dem!L100</f>
        <v>1005</v>
      </c>
      <c r="N360" t="str">
        <f>Model_dem!G100</f>
        <v>---</v>
      </c>
      <c r="O360" s="23"/>
      <c r="P360" t="str">
        <f>IF(H_no_hash!$Q360&lt;&gt;A360,"Aqui", " ")</f>
        <v xml:space="preserve"> </v>
      </c>
      <c r="Q360" s="65" t="s">
        <v>512</v>
      </c>
      <c r="R360" s="66">
        <v>3</v>
      </c>
      <c r="S360" s="66">
        <v>25</v>
      </c>
      <c r="T360" s="66">
        <v>0.15</v>
      </c>
      <c r="U360" s="66">
        <v>100</v>
      </c>
      <c r="V360" s="66" t="s">
        <v>511</v>
      </c>
      <c r="W360" s="66" t="s">
        <v>511</v>
      </c>
      <c r="X360" s="66" t="s">
        <v>511</v>
      </c>
      <c r="Y360" s="66" t="s">
        <v>511</v>
      </c>
      <c r="Z360" s="66" t="s">
        <v>511</v>
      </c>
      <c r="AA360" s="67"/>
      <c r="AE360" t="s">
        <v>515</v>
      </c>
      <c r="AF360">
        <v>1</v>
      </c>
      <c r="AG360">
        <v>10</v>
      </c>
      <c r="AH360">
        <v>0.05</v>
      </c>
      <c r="AI360">
        <v>100</v>
      </c>
      <c r="AJ360">
        <v>983</v>
      </c>
      <c r="AK360">
        <v>192.11600000000001</v>
      </c>
      <c r="AL360">
        <v>37</v>
      </c>
      <c r="AM360">
        <v>515</v>
      </c>
      <c r="AN360">
        <v>1800.13</v>
      </c>
      <c r="AO360">
        <v>26930</v>
      </c>
    </row>
    <row r="361" spans="1:41" x14ac:dyDescent="0.3">
      <c r="A361" s="68" t="s">
        <v>512</v>
      </c>
      <c r="B361" s="20">
        <v>3</v>
      </c>
      <c r="C361" s="20">
        <v>25</v>
      </c>
      <c r="D361" s="20">
        <v>0.2</v>
      </c>
      <c r="E361" t="s">
        <v>4</v>
      </c>
      <c r="F361" s="20" t="s">
        <v>511</v>
      </c>
      <c r="G361" s="39" t="str">
        <f t="shared" si="64"/>
        <v>---</v>
      </c>
      <c r="H361" s="20" t="s">
        <v>511</v>
      </c>
      <c r="I361" s="20" t="s">
        <v>511</v>
      </c>
      <c r="J361" s="23"/>
      <c r="L361" s="57" t="str">
        <f>IF(OR(H_no_hash!$F361="---",H_no_hash!$F361="infeas",H_no_hash!$F361="inf"),"---",(H_no_hash!$F361/M361)-1)</f>
        <v>---</v>
      </c>
      <c r="M361" s="20">
        <f>Model_dem!L101</f>
        <v>1005</v>
      </c>
      <c r="N361" t="str">
        <f>Model_dem!G101</f>
        <v>---</v>
      </c>
      <c r="O361" s="23"/>
      <c r="P361" t="str">
        <f>IF(H_no_hash!$Q361&lt;&gt;A361,"Aqui", " ")</f>
        <v xml:space="preserve"> </v>
      </c>
      <c r="Q361" s="68" t="s">
        <v>512</v>
      </c>
      <c r="R361" s="20">
        <v>3</v>
      </c>
      <c r="S361" s="20">
        <v>25</v>
      </c>
      <c r="T361" s="20">
        <v>0.2</v>
      </c>
      <c r="U361" s="20">
        <v>100</v>
      </c>
      <c r="V361" s="20" t="s">
        <v>511</v>
      </c>
      <c r="W361" s="20" t="s">
        <v>511</v>
      </c>
      <c r="X361" s="20" t="s">
        <v>511</v>
      </c>
      <c r="Y361" s="20" t="s">
        <v>511</v>
      </c>
      <c r="Z361" s="20" t="s">
        <v>511</v>
      </c>
      <c r="AA361" s="23"/>
      <c r="AE361" t="s">
        <v>515</v>
      </c>
      <c r="AF361">
        <v>1</v>
      </c>
      <c r="AG361">
        <v>10</v>
      </c>
      <c r="AH361">
        <v>0.1</v>
      </c>
      <c r="AI361">
        <v>100</v>
      </c>
      <c r="AJ361">
        <v>985</v>
      </c>
      <c r="AK361">
        <v>23.653500000000001</v>
      </c>
      <c r="AL361">
        <v>0</v>
      </c>
      <c r="AM361">
        <v>529</v>
      </c>
      <c r="AN361">
        <v>1800.32</v>
      </c>
      <c r="AO361">
        <v>25115</v>
      </c>
    </row>
    <row r="362" spans="1:41" x14ac:dyDescent="0.3">
      <c r="A362" s="65" t="s">
        <v>512</v>
      </c>
      <c r="B362" s="66">
        <v>3</v>
      </c>
      <c r="C362" s="66">
        <v>50</v>
      </c>
      <c r="D362" s="66">
        <v>0.05</v>
      </c>
      <c r="E362" t="s">
        <v>4</v>
      </c>
      <c r="F362" s="66" t="s">
        <v>511</v>
      </c>
      <c r="G362" s="39" t="str">
        <f t="shared" si="64"/>
        <v>---</v>
      </c>
      <c r="H362" s="66" t="s">
        <v>511</v>
      </c>
      <c r="I362" s="66">
        <v>10793</v>
      </c>
      <c r="J362" s="67">
        <v>0</v>
      </c>
      <c r="L362" s="58" t="str">
        <f>IF(OR(H_no_hash!$F362="---",H_no_hash!$F362="infeas",H_no_hash!$F362="inf"),"---",(H_no_hash!$F362/M362)-1)</f>
        <v>---</v>
      </c>
      <c r="M362" s="20">
        <f>Model_dem!L102</f>
        <v>1005</v>
      </c>
      <c r="N362" t="str">
        <f>Model_dem!G102</f>
        <v>---</v>
      </c>
      <c r="O362" s="23"/>
      <c r="P362" t="str">
        <f>IF(H_no_hash!$Q362&lt;&gt;A362,"Aqui", " ")</f>
        <v xml:space="preserve"> </v>
      </c>
      <c r="Q362" s="65" t="s">
        <v>512</v>
      </c>
      <c r="R362" s="66">
        <v>3</v>
      </c>
      <c r="S362" s="66">
        <v>50</v>
      </c>
      <c r="T362" s="66">
        <v>0.05</v>
      </c>
      <c r="U362" s="66">
        <v>100</v>
      </c>
      <c r="V362" s="66" t="s">
        <v>511</v>
      </c>
      <c r="W362" s="66" t="s">
        <v>511</v>
      </c>
      <c r="X362" s="66" t="s">
        <v>511</v>
      </c>
      <c r="Y362" s="66" t="s">
        <v>511</v>
      </c>
      <c r="Z362" s="66" t="s">
        <v>511</v>
      </c>
      <c r="AA362" s="67"/>
      <c r="AE362" t="s">
        <v>515</v>
      </c>
      <c r="AF362">
        <v>1</v>
      </c>
      <c r="AG362">
        <v>10</v>
      </c>
      <c r="AH362">
        <v>0.15</v>
      </c>
      <c r="AI362">
        <v>100</v>
      </c>
      <c r="AJ362">
        <v>987</v>
      </c>
      <c r="AK362">
        <v>85.448899999999995</v>
      </c>
      <c r="AL362">
        <v>5</v>
      </c>
      <c r="AM362">
        <v>311</v>
      </c>
      <c r="AN362">
        <v>1800.12</v>
      </c>
      <c r="AO362">
        <v>23897</v>
      </c>
    </row>
    <row r="363" spans="1:41" x14ac:dyDescent="0.3">
      <c r="A363" s="68" t="s">
        <v>512</v>
      </c>
      <c r="B363" s="20">
        <v>3</v>
      </c>
      <c r="C363" s="20">
        <v>50</v>
      </c>
      <c r="D363" s="20">
        <v>0.1</v>
      </c>
      <c r="E363" t="s">
        <v>4</v>
      </c>
      <c r="F363" s="20" t="s">
        <v>511</v>
      </c>
      <c r="G363" s="39" t="str">
        <f t="shared" si="64"/>
        <v>---</v>
      </c>
      <c r="H363" s="20" t="s">
        <v>511</v>
      </c>
      <c r="I363" s="20">
        <v>12640</v>
      </c>
      <c r="J363" s="23">
        <v>0</v>
      </c>
      <c r="L363" s="57" t="str">
        <f>IF(OR(H_no_hash!$F363="---",H_no_hash!$F363="infeas",H_no_hash!$F363="inf"),"---",(H_no_hash!$F363/M363)-1)</f>
        <v>---</v>
      </c>
      <c r="M363" s="20">
        <f>Model_dem!L103</f>
        <v>1005</v>
      </c>
      <c r="N363" t="str">
        <f>Model_dem!G103</f>
        <v>---</v>
      </c>
      <c r="O363" s="23"/>
      <c r="P363" t="str">
        <f>IF(H_no_hash!$Q363&lt;&gt;A363,"Aqui", " ")</f>
        <v xml:space="preserve"> </v>
      </c>
      <c r="Q363" s="68" t="s">
        <v>512</v>
      </c>
      <c r="R363" s="20">
        <v>3</v>
      </c>
      <c r="S363" s="20">
        <v>50</v>
      </c>
      <c r="T363" s="20">
        <v>0.1</v>
      </c>
      <c r="U363" s="20">
        <v>100</v>
      </c>
      <c r="V363" s="20" t="s">
        <v>511</v>
      </c>
      <c r="W363" s="20" t="s">
        <v>511</v>
      </c>
      <c r="X363" s="20" t="s">
        <v>511</v>
      </c>
      <c r="Y363" s="20" t="s">
        <v>511</v>
      </c>
      <c r="Z363" s="20" t="s">
        <v>511</v>
      </c>
      <c r="AA363" s="23"/>
      <c r="AE363" t="s">
        <v>515</v>
      </c>
      <c r="AF363">
        <v>1</v>
      </c>
      <c r="AG363">
        <v>10</v>
      </c>
      <c r="AH363">
        <v>0.2</v>
      </c>
      <c r="AI363">
        <v>100</v>
      </c>
      <c r="AJ363">
        <v>987</v>
      </c>
      <c r="AK363">
        <v>13.847099999999999</v>
      </c>
      <c r="AL363">
        <v>0</v>
      </c>
      <c r="AM363">
        <v>336</v>
      </c>
      <c r="AN363">
        <v>1800.04</v>
      </c>
      <c r="AO363">
        <v>23920</v>
      </c>
    </row>
    <row r="364" spans="1:41" x14ac:dyDescent="0.3">
      <c r="A364" s="65" t="s">
        <v>512</v>
      </c>
      <c r="B364" s="66">
        <v>3</v>
      </c>
      <c r="C364" s="66">
        <v>50</v>
      </c>
      <c r="D364" s="66">
        <v>0.15</v>
      </c>
      <c r="E364" t="s">
        <v>4</v>
      </c>
      <c r="F364" s="66" t="s">
        <v>511</v>
      </c>
      <c r="G364" s="39" t="str">
        <f t="shared" si="64"/>
        <v>---</v>
      </c>
      <c r="H364" s="66" t="s">
        <v>511</v>
      </c>
      <c r="I364" s="66">
        <v>11596</v>
      </c>
      <c r="J364" s="67">
        <v>0</v>
      </c>
      <c r="L364" s="58" t="str">
        <f>IF(OR(H_no_hash!$F364="---",H_no_hash!$F364="infeas",H_no_hash!$F364="inf"),"---",(H_no_hash!$F364/M364)-1)</f>
        <v>---</v>
      </c>
      <c r="M364" s="20">
        <f>Model_dem!L104</f>
        <v>1005</v>
      </c>
      <c r="N364" t="str">
        <f>Model_dem!G104</f>
        <v>---</v>
      </c>
      <c r="O364" s="23"/>
      <c r="P364" t="str">
        <f>IF(H_no_hash!$Q364&lt;&gt;A364,"Aqui", " ")</f>
        <v xml:space="preserve"> </v>
      </c>
      <c r="Q364" s="65" t="s">
        <v>512</v>
      </c>
      <c r="R364" s="66">
        <v>3</v>
      </c>
      <c r="S364" s="66">
        <v>50</v>
      </c>
      <c r="T364" s="66">
        <v>0.15</v>
      </c>
      <c r="U364" s="66">
        <v>100</v>
      </c>
      <c r="V364" s="66" t="s">
        <v>511</v>
      </c>
      <c r="W364" s="66" t="s">
        <v>511</v>
      </c>
      <c r="X364" s="66" t="s">
        <v>511</v>
      </c>
      <c r="Y364" s="66" t="s">
        <v>511</v>
      </c>
      <c r="Z364" s="66" t="s">
        <v>511</v>
      </c>
      <c r="AA364" s="67"/>
      <c r="AE364" t="s">
        <v>515</v>
      </c>
      <c r="AF364">
        <v>1</v>
      </c>
      <c r="AG364">
        <v>25</v>
      </c>
      <c r="AH364">
        <v>0.05</v>
      </c>
      <c r="AI364">
        <v>100</v>
      </c>
      <c r="AJ364">
        <v>987</v>
      </c>
      <c r="AK364">
        <v>143.85400000000001</v>
      </c>
      <c r="AL364">
        <v>6</v>
      </c>
      <c r="AM364">
        <v>131</v>
      </c>
      <c r="AN364">
        <v>1800.36</v>
      </c>
      <c r="AO364">
        <v>9644</v>
      </c>
    </row>
    <row r="365" spans="1:41" x14ac:dyDescent="0.3">
      <c r="A365" s="68" t="s">
        <v>512</v>
      </c>
      <c r="B365" s="20">
        <v>3</v>
      </c>
      <c r="C365" s="20">
        <v>50</v>
      </c>
      <c r="D365" s="20">
        <v>0.2</v>
      </c>
      <c r="E365" t="s">
        <v>4</v>
      </c>
      <c r="F365" s="20" t="s">
        <v>511</v>
      </c>
      <c r="G365" s="39" t="str">
        <f t="shared" si="64"/>
        <v>---</v>
      </c>
      <c r="H365" s="20" t="s">
        <v>511</v>
      </c>
      <c r="I365" s="20">
        <v>11022</v>
      </c>
      <c r="J365" s="23">
        <v>0</v>
      </c>
      <c r="L365" s="57" t="str">
        <f>IF(OR(H_no_hash!$F365="---",H_no_hash!$F365="infeas",H_no_hash!$F365="inf"),"---",(H_no_hash!$F365/M365)-1)</f>
        <v>---</v>
      </c>
      <c r="M365" s="20">
        <f>Model_dem!L105</f>
        <v>1005</v>
      </c>
      <c r="N365" t="str">
        <f>Model_dem!G105</f>
        <v>---</v>
      </c>
      <c r="O365" s="23"/>
      <c r="P365" t="str">
        <f>IF(H_no_hash!$Q365&lt;&gt;A365,"Aqui", " ")</f>
        <v xml:space="preserve"> </v>
      </c>
      <c r="Q365" s="68" t="s">
        <v>512</v>
      </c>
      <c r="R365" s="20">
        <v>3</v>
      </c>
      <c r="S365" s="20">
        <v>50</v>
      </c>
      <c r="T365" s="20">
        <v>0.2</v>
      </c>
      <c r="U365" s="20">
        <v>100</v>
      </c>
      <c r="V365" s="20" t="s">
        <v>511</v>
      </c>
      <c r="W365" s="20" t="s">
        <v>511</v>
      </c>
      <c r="X365" s="20" t="s">
        <v>511</v>
      </c>
      <c r="Y365" s="20" t="s">
        <v>511</v>
      </c>
      <c r="Z365" s="20" t="s">
        <v>511</v>
      </c>
      <c r="AA365" s="23"/>
      <c r="AE365" t="s">
        <v>515</v>
      </c>
      <c r="AF365">
        <v>1</v>
      </c>
      <c r="AG365">
        <v>25</v>
      </c>
      <c r="AH365">
        <v>0.1</v>
      </c>
      <c r="AI365">
        <v>100</v>
      </c>
      <c r="AJ365">
        <v>994</v>
      </c>
      <c r="AK365">
        <v>299.71800000000002</v>
      </c>
      <c r="AL365">
        <v>6</v>
      </c>
      <c r="AM365">
        <v>54</v>
      </c>
      <c r="AN365">
        <v>1800.04</v>
      </c>
      <c r="AO365">
        <v>5656</v>
      </c>
    </row>
    <row r="366" spans="1:41" x14ac:dyDescent="0.3">
      <c r="A366" s="65" t="s">
        <v>536</v>
      </c>
      <c r="B366" s="66">
        <v>0</v>
      </c>
      <c r="C366" s="66">
        <v>0</v>
      </c>
      <c r="D366" s="66">
        <v>0.05</v>
      </c>
      <c r="E366" t="s">
        <v>0</v>
      </c>
      <c r="F366" s="66">
        <v>713</v>
      </c>
      <c r="G366" s="39">
        <f t="shared" si="64"/>
        <v>0</v>
      </c>
      <c r="H366" s="66">
        <v>0.210762</v>
      </c>
      <c r="I366" s="66">
        <v>3316</v>
      </c>
      <c r="J366" s="67">
        <v>0</v>
      </c>
      <c r="K366" s="52">
        <v>1</v>
      </c>
      <c r="L366" s="58">
        <f>IF(OR(H_no_hash!$F366="---",H_no_hash!$F366="infeas",H_no_hash!$F366="inf"),"---",(H_no_hash!$F366/M366)-1)</f>
        <v>0</v>
      </c>
      <c r="M366" s="20">
        <f>Model_dem!L106</f>
        <v>713</v>
      </c>
      <c r="N366">
        <f>Model_dem!G106</f>
        <v>713</v>
      </c>
      <c r="O366" s="23"/>
      <c r="P366" t="str">
        <f>IF(H_no_hash!$Q366&lt;&gt;A366,"Aqui", " ")</f>
        <v xml:space="preserve"> </v>
      </c>
      <c r="Q366" s="65" t="s">
        <v>536</v>
      </c>
      <c r="R366" s="66">
        <v>0</v>
      </c>
      <c r="S366" s="66">
        <v>0</v>
      </c>
      <c r="T366" s="66">
        <v>0.05</v>
      </c>
      <c r="U366" s="66">
        <v>50</v>
      </c>
      <c r="V366" s="66">
        <v>713</v>
      </c>
      <c r="W366" s="66">
        <v>0.210762</v>
      </c>
      <c r="X366" s="66">
        <v>0</v>
      </c>
      <c r="Y366" s="66">
        <v>10793</v>
      </c>
      <c r="Z366" s="66">
        <v>1800</v>
      </c>
      <c r="AA366" s="67">
        <v>0</v>
      </c>
      <c r="AE366" t="s">
        <v>515</v>
      </c>
      <c r="AF366">
        <v>1</v>
      </c>
      <c r="AG366">
        <v>25</v>
      </c>
      <c r="AH366">
        <v>0.15</v>
      </c>
      <c r="AI366">
        <v>100</v>
      </c>
      <c r="AJ366">
        <v>1013</v>
      </c>
      <c r="AK366">
        <v>868.87</v>
      </c>
      <c r="AL366">
        <v>5</v>
      </c>
      <c r="AM366">
        <v>14</v>
      </c>
      <c r="AN366">
        <v>1800.33</v>
      </c>
      <c r="AO366">
        <v>2799</v>
      </c>
    </row>
    <row r="367" spans="1:41" x14ac:dyDescent="0.3">
      <c r="A367" s="68" t="s">
        <v>536</v>
      </c>
      <c r="B367" s="20">
        <v>0</v>
      </c>
      <c r="C367" s="20">
        <v>0</v>
      </c>
      <c r="D367" s="20">
        <v>0.1</v>
      </c>
      <c r="E367" t="s">
        <v>0</v>
      </c>
      <c r="F367" s="20">
        <v>713</v>
      </c>
      <c r="G367" s="39">
        <f t="shared" si="64"/>
        <v>0</v>
      </c>
      <c r="H367" s="20">
        <v>0.42698399999999997</v>
      </c>
      <c r="I367" s="20">
        <v>3615</v>
      </c>
      <c r="J367" s="23">
        <v>0</v>
      </c>
      <c r="K367" s="52">
        <v>1</v>
      </c>
      <c r="L367" s="57">
        <f>IF(OR(H_no_hash!$F367="---",H_no_hash!$F367="infeas",H_no_hash!$F367="inf"),"---",(H_no_hash!$F367/M367)-1)</f>
        <v>0</v>
      </c>
      <c r="M367" s="20">
        <f>Model_dem!L107</f>
        <v>713</v>
      </c>
      <c r="N367">
        <f>Model_dem!G107</f>
        <v>713</v>
      </c>
      <c r="O367" s="23"/>
      <c r="P367" t="str">
        <f>IF(H_no_hash!$Q367&lt;&gt;A367,"Aqui", " ")</f>
        <v xml:space="preserve"> </v>
      </c>
      <c r="Q367" s="68" t="s">
        <v>536</v>
      </c>
      <c r="R367" s="20">
        <v>0</v>
      </c>
      <c r="S367" s="20">
        <v>0</v>
      </c>
      <c r="T367" s="20">
        <v>0.1</v>
      </c>
      <c r="U367" s="20">
        <v>50</v>
      </c>
      <c r="V367" s="20">
        <v>713</v>
      </c>
      <c r="W367" s="20">
        <v>0.42698399999999997</v>
      </c>
      <c r="X367" s="20">
        <v>0</v>
      </c>
      <c r="Y367" s="20">
        <v>12640</v>
      </c>
      <c r="Z367" s="20">
        <v>1800</v>
      </c>
      <c r="AA367" s="23">
        <v>0</v>
      </c>
      <c r="AE367" t="s">
        <v>515</v>
      </c>
      <c r="AF367">
        <v>1</v>
      </c>
      <c r="AG367">
        <v>25</v>
      </c>
      <c r="AH367">
        <v>0.2</v>
      </c>
      <c r="AI367">
        <v>100</v>
      </c>
      <c r="AJ367">
        <v>1022</v>
      </c>
      <c r="AK367">
        <v>1797.96</v>
      </c>
      <c r="AL367">
        <v>4</v>
      </c>
      <c r="AM367">
        <v>6</v>
      </c>
      <c r="AN367">
        <v>1800.71</v>
      </c>
      <c r="AO367">
        <v>1529</v>
      </c>
    </row>
    <row r="368" spans="1:41" x14ac:dyDescent="0.3">
      <c r="A368" s="65" t="s">
        <v>536</v>
      </c>
      <c r="B368" s="66">
        <v>0</v>
      </c>
      <c r="C368" s="66">
        <v>0</v>
      </c>
      <c r="D368" s="66">
        <v>0.15</v>
      </c>
      <c r="E368" t="s">
        <v>0</v>
      </c>
      <c r="F368" s="66">
        <v>713</v>
      </c>
      <c r="G368" s="39">
        <f t="shared" si="64"/>
        <v>0</v>
      </c>
      <c r="H368" s="66">
        <v>0.321654</v>
      </c>
      <c r="I368" s="66">
        <v>3455</v>
      </c>
      <c r="J368" s="67">
        <v>0</v>
      </c>
      <c r="K368" s="52">
        <v>1</v>
      </c>
      <c r="L368" s="58">
        <f>IF(OR(H_no_hash!$F368="---",H_no_hash!$F368="infeas",H_no_hash!$F368="inf"),"---",(H_no_hash!$F368/M368)-1)</f>
        <v>0</v>
      </c>
      <c r="M368" s="20">
        <f>Model_dem!L108</f>
        <v>713</v>
      </c>
      <c r="N368">
        <f>Model_dem!G108</f>
        <v>713</v>
      </c>
      <c r="O368" s="23"/>
      <c r="P368" t="str">
        <f>IF(H_no_hash!$Q368&lt;&gt;A368,"Aqui", " ")</f>
        <v xml:space="preserve"> </v>
      </c>
      <c r="Q368" s="65" t="s">
        <v>536</v>
      </c>
      <c r="R368" s="66">
        <v>0</v>
      </c>
      <c r="S368" s="66">
        <v>0</v>
      </c>
      <c r="T368" s="66">
        <v>0.15</v>
      </c>
      <c r="U368" s="66">
        <v>50</v>
      </c>
      <c r="V368" s="66">
        <v>713</v>
      </c>
      <c r="W368" s="66">
        <v>0.321654</v>
      </c>
      <c r="X368" s="66">
        <v>0</v>
      </c>
      <c r="Y368" s="66">
        <v>11596</v>
      </c>
      <c r="Z368" s="66">
        <v>1800</v>
      </c>
      <c r="AA368" s="67">
        <v>0</v>
      </c>
      <c r="AE368" t="s">
        <v>515</v>
      </c>
      <c r="AF368">
        <v>1</v>
      </c>
      <c r="AG368">
        <v>50</v>
      </c>
      <c r="AH368">
        <v>0.05</v>
      </c>
      <c r="AI368">
        <v>100</v>
      </c>
      <c r="AJ368">
        <v>987</v>
      </c>
      <c r="AK368">
        <v>58.120199999999997</v>
      </c>
      <c r="AL368">
        <v>0</v>
      </c>
      <c r="AM368">
        <v>129</v>
      </c>
      <c r="AN368">
        <v>1800.04</v>
      </c>
      <c r="AO368">
        <v>9537</v>
      </c>
    </row>
    <row r="369" spans="1:41" x14ac:dyDescent="0.3">
      <c r="A369" s="68" t="s">
        <v>536</v>
      </c>
      <c r="B369" s="20">
        <v>0</v>
      </c>
      <c r="C369" s="20">
        <v>0</v>
      </c>
      <c r="D369" s="20">
        <v>0.2</v>
      </c>
      <c r="E369" t="s">
        <v>0</v>
      </c>
      <c r="F369" s="20">
        <v>713</v>
      </c>
      <c r="G369" s="39">
        <f t="shared" si="64"/>
        <v>0</v>
      </c>
      <c r="H369" s="20">
        <v>0.505938</v>
      </c>
      <c r="I369" s="20">
        <v>2417</v>
      </c>
      <c r="J369" s="23">
        <v>0</v>
      </c>
      <c r="K369" s="52">
        <v>1</v>
      </c>
      <c r="L369" s="57">
        <f>IF(OR(H_no_hash!$F369="---",H_no_hash!$F369="infeas",H_no_hash!$F369="inf"),"---",(H_no_hash!$F369/M369)-1)</f>
        <v>0</v>
      </c>
      <c r="M369" s="20">
        <f>Model_dem!L109</f>
        <v>713</v>
      </c>
      <c r="N369">
        <f>Model_dem!G109</f>
        <v>713</v>
      </c>
      <c r="O369" s="23"/>
      <c r="P369" t="str">
        <f>IF(H_no_hash!$Q369&lt;&gt;A369,"Aqui", " ")</f>
        <v xml:space="preserve"> </v>
      </c>
      <c r="Q369" s="68" t="s">
        <v>536</v>
      </c>
      <c r="R369" s="20">
        <v>0</v>
      </c>
      <c r="S369" s="20">
        <v>0</v>
      </c>
      <c r="T369" s="20">
        <v>0.2</v>
      </c>
      <c r="U369" s="20">
        <v>50</v>
      </c>
      <c r="V369" s="20">
        <v>713</v>
      </c>
      <c r="W369" s="20">
        <v>0.505938</v>
      </c>
      <c r="X369" s="20">
        <v>0</v>
      </c>
      <c r="Y369" s="20">
        <v>11022</v>
      </c>
      <c r="Z369" s="20">
        <v>1800.01</v>
      </c>
      <c r="AA369" s="23">
        <v>0</v>
      </c>
      <c r="AE369" t="s">
        <v>515</v>
      </c>
      <c r="AF369">
        <v>1</v>
      </c>
      <c r="AG369">
        <v>50</v>
      </c>
      <c r="AH369">
        <v>0.1</v>
      </c>
      <c r="AI369">
        <v>100</v>
      </c>
      <c r="AJ369">
        <v>1013</v>
      </c>
      <c r="AK369">
        <v>1511.28</v>
      </c>
      <c r="AL369">
        <v>8</v>
      </c>
      <c r="AM369">
        <v>15</v>
      </c>
      <c r="AN369">
        <v>1801.14</v>
      </c>
      <c r="AO369">
        <v>2875</v>
      </c>
    </row>
    <row r="370" spans="1:41" x14ac:dyDescent="0.3">
      <c r="A370" s="65" t="s">
        <v>536</v>
      </c>
      <c r="B370" s="66">
        <v>1</v>
      </c>
      <c r="C370" s="66">
        <v>5</v>
      </c>
      <c r="D370" s="66">
        <v>0.05</v>
      </c>
      <c r="E370" t="s">
        <v>0</v>
      </c>
      <c r="F370" s="66">
        <v>713</v>
      </c>
      <c r="G370" s="39">
        <f t="shared" si="64"/>
        <v>0</v>
      </c>
      <c r="H370" s="66">
        <v>0.62678400000000001</v>
      </c>
      <c r="I370" s="66">
        <v>3538</v>
      </c>
      <c r="J370" s="67">
        <v>0</v>
      </c>
      <c r="K370" s="52">
        <v>1</v>
      </c>
      <c r="L370" s="58">
        <f>IF(OR(H_no_hash!$F370="---",H_no_hash!$F370="infeas",H_no_hash!$F370="inf"),"---",(H_no_hash!$F370/M370)-1)</f>
        <v>0</v>
      </c>
      <c r="M370" s="20">
        <f>Model_dem!L110</f>
        <v>713</v>
      </c>
      <c r="N370">
        <f>Model_dem!G110</f>
        <v>713</v>
      </c>
      <c r="O370" s="23"/>
      <c r="P370" t="str">
        <f>IF(H_no_hash!$Q370&lt;&gt;A370,"Aqui", " ")</f>
        <v xml:space="preserve"> </v>
      </c>
      <c r="Q370" s="65" t="s">
        <v>536</v>
      </c>
      <c r="R370" s="66">
        <v>1</v>
      </c>
      <c r="S370" s="66">
        <v>5</v>
      </c>
      <c r="T370" s="66">
        <v>0.05</v>
      </c>
      <c r="U370" s="66">
        <v>50</v>
      </c>
      <c r="V370" s="66">
        <v>713</v>
      </c>
      <c r="W370" s="66">
        <v>0.62678400000000001</v>
      </c>
      <c r="X370" s="66">
        <v>0</v>
      </c>
      <c r="Y370" s="66">
        <v>3316</v>
      </c>
      <c r="Z370" s="66">
        <v>1800.01</v>
      </c>
      <c r="AA370" s="67">
        <v>0</v>
      </c>
      <c r="AE370" t="s">
        <v>515</v>
      </c>
      <c r="AF370">
        <v>1</v>
      </c>
      <c r="AG370">
        <v>50</v>
      </c>
      <c r="AH370">
        <v>0.15</v>
      </c>
      <c r="AI370">
        <v>100</v>
      </c>
      <c r="AJ370">
        <v>1030</v>
      </c>
      <c r="AK370">
        <v>1659.42</v>
      </c>
      <c r="AL370">
        <v>0</v>
      </c>
      <c r="AM370">
        <v>4</v>
      </c>
      <c r="AN370">
        <v>1800.53</v>
      </c>
      <c r="AO370">
        <v>525</v>
      </c>
    </row>
    <row r="371" spans="1:41" x14ac:dyDescent="0.3">
      <c r="A371" s="68" t="s">
        <v>536</v>
      </c>
      <c r="B371" s="20">
        <v>1</v>
      </c>
      <c r="C371" s="20">
        <v>5</v>
      </c>
      <c r="D371" s="20">
        <v>0.1</v>
      </c>
      <c r="E371" t="s">
        <v>0</v>
      </c>
      <c r="F371" s="20">
        <v>713</v>
      </c>
      <c r="G371" s="39">
        <f t="shared" si="64"/>
        <v>0</v>
      </c>
      <c r="H371" s="20">
        <v>1.0542</v>
      </c>
      <c r="I371" s="20">
        <v>3354</v>
      </c>
      <c r="J371" s="23">
        <v>0</v>
      </c>
      <c r="K371" s="52">
        <v>0.39400000000000002</v>
      </c>
      <c r="L371" s="57">
        <f>IF(OR(H_no_hash!$F371="---",H_no_hash!$F371="infeas",H_no_hash!$F371="inf"),"---",(H_no_hash!$F371/M371)-1)</f>
        <v>0</v>
      </c>
      <c r="M371" s="20">
        <f>Model_dem!L111</f>
        <v>713</v>
      </c>
      <c r="N371">
        <f>Model_dem!G111</f>
        <v>713</v>
      </c>
      <c r="O371" s="23"/>
      <c r="P371" t="str">
        <f>IF(H_no_hash!$Q371&lt;&gt;A371,"Aqui", " ")</f>
        <v xml:space="preserve"> </v>
      </c>
      <c r="Q371" s="68" t="s">
        <v>536</v>
      </c>
      <c r="R371" s="20">
        <v>1</v>
      </c>
      <c r="S371" s="20">
        <v>5</v>
      </c>
      <c r="T371" s="20">
        <v>0.1</v>
      </c>
      <c r="U371" s="20">
        <v>50</v>
      </c>
      <c r="V371" s="20">
        <v>713</v>
      </c>
      <c r="W371" s="20">
        <v>1.0542</v>
      </c>
      <c r="X371" s="20">
        <v>0</v>
      </c>
      <c r="Y371" s="20">
        <v>3615</v>
      </c>
      <c r="Z371" s="20">
        <v>1800</v>
      </c>
      <c r="AA371" s="23">
        <v>0</v>
      </c>
      <c r="AE371" t="s">
        <v>515</v>
      </c>
      <c r="AF371">
        <v>1</v>
      </c>
      <c r="AG371">
        <v>50</v>
      </c>
      <c r="AH371">
        <v>0.2</v>
      </c>
      <c r="AI371">
        <v>100</v>
      </c>
      <c r="AJ371" t="s">
        <v>46</v>
      </c>
      <c r="AK371">
        <v>60.0411</v>
      </c>
      <c r="AL371">
        <v>0</v>
      </c>
      <c r="AM371">
        <v>1</v>
      </c>
      <c r="AN371">
        <v>1801.88</v>
      </c>
      <c r="AO371">
        <v>29</v>
      </c>
    </row>
    <row r="372" spans="1:41" x14ac:dyDescent="0.3">
      <c r="A372" s="65" t="s">
        <v>536</v>
      </c>
      <c r="B372" s="66">
        <v>1</v>
      </c>
      <c r="C372" s="66">
        <v>5</v>
      </c>
      <c r="D372" s="66">
        <v>0.15</v>
      </c>
      <c r="E372" t="s">
        <v>0</v>
      </c>
      <c r="F372" s="66">
        <v>713</v>
      </c>
      <c r="G372" s="39">
        <f t="shared" si="64"/>
        <v>0</v>
      </c>
      <c r="H372" s="66">
        <v>1.0937300000000001</v>
      </c>
      <c r="I372" s="66">
        <v>3008</v>
      </c>
      <c r="J372" s="67">
        <v>0</v>
      </c>
      <c r="K372" s="52">
        <v>0.95199999999999996</v>
      </c>
      <c r="L372" s="58">
        <f>IF(OR(H_no_hash!$F372="---",H_no_hash!$F372="infeas",H_no_hash!$F372="inf"),"---",(H_no_hash!$F372/M372)-1)</f>
        <v>0</v>
      </c>
      <c r="M372" s="20">
        <f>Model_dem!L112</f>
        <v>713</v>
      </c>
      <c r="N372">
        <f>Model_dem!G112</f>
        <v>713</v>
      </c>
      <c r="O372" s="23"/>
      <c r="P372" t="str">
        <f>IF(H_no_hash!$Q372&lt;&gt;A372,"Aqui", " ")</f>
        <v xml:space="preserve"> </v>
      </c>
      <c r="Q372" s="65" t="s">
        <v>536</v>
      </c>
      <c r="R372" s="66">
        <v>1</v>
      </c>
      <c r="S372" s="66">
        <v>5</v>
      </c>
      <c r="T372" s="66">
        <v>0.15</v>
      </c>
      <c r="U372" s="66">
        <v>50</v>
      </c>
      <c r="V372" s="66">
        <v>713</v>
      </c>
      <c r="W372" s="66">
        <v>1.0937300000000001</v>
      </c>
      <c r="X372" s="66">
        <v>0</v>
      </c>
      <c r="Y372" s="66">
        <v>3455</v>
      </c>
      <c r="Z372" s="66">
        <v>1800.01</v>
      </c>
      <c r="AA372" s="67">
        <v>0</v>
      </c>
      <c r="AE372" t="s">
        <v>515</v>
      </c>
      <c r="AF372">
        <v>2</v>
      </c>
      <c r="AG372">
        <v>5</v>
      </c>
      <c r="AH372">
        <v>0.05</v>
      </c>
      <c r="AI372">
        <v>100</v>
      </c>
      <c r="AJ372">
        <v>983</v>
      </c>
      <c r="AK372">
        <v>409.60300000000001</v>
      </c>
      <c r="AL372">
        <v>47</v>
      </c>
      <c r="AM372">
        <v>355</v>
      </c>
      <c r="AN372">
        <v>1800.04</v>
      </c>
      <c r="AO372">
        <v>20816</v>
      </c>
    </row>
    <row r="373" spans="1:41" x14ac:dyDescent="0.3">
      <c r="A373" s="68" t="s">
        <v>536</v>
      </c>
      <c r="B373" s="20">
        <v>1</v>
      </c>
      <c r="C373" s="20">
        <v>5</v>
      </c>
      <c r="D373" s="20">
        <v>0.2</v>
      </c>
      <c r="E373" t="s">
        <v>0</v>
      </c>
      <c r="F373" s="20">
        <v>713</v>
      </c>
      <c r="G373" s="39">
        <f t="shared" si="64"/>
        <v>0</v>
      </c>
      <c r="H373" s="20">
        <v>1.06151</v>
      </c>
      <c r="I373" s="20">
        <v>2904</v>
      </c>
      <c r="J373" s="23">
        <v>0</v>
      </c>
      <c r="K373" s="52">
        <v>0.998</v>
      </c>
      <c r="L373" s="57">
        <f>IF(OR(H_no_hash!$F373="---",H_no_hash!$F373="infeas",H_no_hash!$F373="inf"),"---",(H_no_hash!$F373/M373)-1)</f>
        <v>0</v>
      </c>
      <c r="M373" s="20">
        <f>Model_dem!L113</f>
        <v>713</v>
      </c>
      <c r="N373">
        <f>Model_dem!G113</f>
        <v>713</v>
      </c>
      <c r="O373" s="23"/>
      <c r="P373" t="str">
        <f>IF(H_no_hash!$Q373&lt;&gt;A373,"Aqui", " ")</f>
        <v xml:space="preserve"> </v>
      </c>
      <c r="Q373" s="68" t="s">
        <v>536</v>
      </c>
      <c r="R373" s="20">
        <v>1</v>
      </c>
      <c r="S373" s="20">
        <v>5</v>
      </c>
      <c r="T373" s="20">
        <v>0.2</v>
      </c>
      <c r="U373" s="20">
        <v>50</v>
      </c>
      <c r="V373" s="20">
        <v>713</v>
      </c>
      <c r="W373" s="20">
        <v>1.06151</v>
      </c>
      <c r="X373" s="20">
        <v>0</v>
      </c>
      <c r="Y373" s="20">
        <v>2417</v>
      </c>
      <c r="Z373" s="20">
        <v>1800.02</v>
      </c>
      <c r="AA373" s="23">
        <v>0</v>
      </c>
      <c r="AE373" t="s">
        <v>515</v>
      </c>
      <c r="AF373">
        <v>2</v>
      </c>
      <c r="AG373">
        <v>5</v>
      </c>
      <c r="AH373">
        <v>0.1</v>
      </c>
      <c r="AI373">
        <v>100</v>
      </c>
      <c r="AJ373">
        <v>985</v>
      </c>
      <c r="AK373">
        <v>154.54400000000001</v>
      </c>
      <c r="AL373">
        <v>8</v>
      </c>
      <c r="AM373">
        <v>427</v>
      </c>
      <c r="AN373">
        <v>1800.72</v>
      </c>
      <c r="AO373">
        <v>19182</v>
      </c>
    </row>
    <row r="374" spans="1:41" x14ac:dyDescent="0.3">
      <c r="A374" s="65" t="s">
        <v>536</v>
      </c>
      <c r="B374" s="66">
        <v>1</v>
      </c>
      <c r="C374" s="66">
        <v>10</v>
      </c>
      <c r="D374" s="66">
        <v>0.05</v>
      </c>
      <c r="E374" t="s">
        <v>0</v>
      </c>
      <c r="F374" s="66">
        <v>713</v>
      </c>
      <c r="G374" s="39">
        <f t="shared" si="64"/>
        <v>0</v>
      </c>
      <c r="H374" s="66">
        <v>2.7717700000000001</v>
      </c>
      <c r="I374" s="66">
        <v>2380</v>
      </c>
      <c r="J374" s="67">
        <v>0</v>
      </c>
      <c r="K374" s="52">
        <v>1</v>
      </c>
      <c r="L374" s="58">
        <f>IF(OR(H_no_hash!$F374="---",H_no_hash!$F374="infeas",H_no_hash!$F374="inf"),"---",(H_no_hash!$F374/M374)-1)</f>
        <v>0</v>
      </c>
      <c r="M374" s="20">
        <f>Model_dem!L114</f>
        <v>713</v>
      </c>
      <c r="N374">
        <f>Model_dem!G114</f>
        <v>713</v>
      </c>
      <c r="O374" s="23"/>
      <c r="P374" t="str">
        <f>IF(H_no_hash!$Q374&lt;&gt;A374,"Aqui", " ")</f>
        <v xml:space="preserve"> </v>
      </c>
      <c r="Q374" s="65" t="s">
        <v>536</v>
      </c>
      <c r="R374" s="66">
        <v>1</v>
      </c>
      <c r="S374" s="66">
        <v>10</v>
      </c>
      <c r="T374" s="66">
        <v>0.05</v>
      </c>
      <c r="U374" s="66">
        <v>50</v>
      </c>
      <c r="V374" s="66">
        <v>713</v>
      </c>
      <c r="W374" s="66">
        <v>2.7717700000000001</v>
      </c>
      <c r="X374" s="66">
        <v>2</v>
      </c>
      <c r="Y374" s="66">
        <v>3538</v>
      </c>
      <c r="Z374" s="66">
        <v>1800.03</v>
      </c>
      <c r="AA374" s="67">
        <v>0</v>
      </c>
      <c r="AE374" t="s">
        <v>515</v>
      </c>
      <c r="AF374">
        <v>2</v>
      </c>
      <c r="AG374">
        <v>5</v>
      </c>
      <c r="AH374">
        <v>0.15</v>
      </c>
      <c r="AI374">
        <v>100</v>
      </c>
      <c r="AJ374">
        <v>987</v>
      </c>
      <c r="AK374">
        <v>110.325</v>
      </c>
      <c r="AL374">
        <v>7</v>
      </c>
      <c r="AM374">
        <v>195</v>
      </c>
      <c r="AN374">
        <v>1800.05</v>
      </c>
      <c r="AO374">
        <v>18041</v>
      </c>
    </row>
    <row r="375" spans="1:41" x14ac:dyDescent="0.3">
      <c r="A375" s="68" t="s">
        <v>536</v>
      </c>
      <c r="B375" s="20">
        <v>1</v>
      </c>
      <c r="C375" s="20">
        <v>10</v>
      </c>
      <c r="D375" s="20">
        <v>0.1</v>
      </c>
      <c r="E375" t="s">
        <v>0</v>
      </c>
      <c r="F375" s="20">
        <v>713</v>
      </c>
      <c r="G375" s="39">
        <f t="shared" si="64"/>
        <v>0</v>
      </c>
      <c r="H375" s="20">
        <v>0.85050499999999996</v>
      </c>
      <c r="I375" s="20">
        <v>2354</v>
      </c>
      <c r="J375" s="23">
        <v>0</v>
      </c>
      <c r="K375" s="52">
        <v>0.39400000000000002</v>
      </c>
      <c r="L375" s="57">
        <f>IF(OR(H_no_hash!$F375="---",H_no_hash!$F375="infeas",H_no_hash!$F375="inf"),"---",(H_no_hash!$F375/M375)-1)</f>
        <v>0</v>
      </c>
      <c r="M375" s="20">
        <f>Model_dem!L115</f>
        <v>713</v>
      </c>
      <c r="N375">
        <f>Model_dem!G115</f>
        <v>713</v>
      </c>
      <c r="O375" s="23"/>
      <c r="P375" t="str">
        <f>IF(H_no_hash!$Q375&lt;&gt;A375,"Aqui", " ")</f>
        <v xml:space="preserve"> </v>
      </c>
      <c r="Q375" s="68" t="s">
        <v>536</v>
      </c>
      <c r="R375" s="20">
        <v>1</v>
      </c>
      <c r="S375" s="20">
        <v>10</v>
      </c>
      <c r="T375" s="20">
        <v>0.1</v>
      </c>
      <c r="U375" s="20">
        <v>50</v>
      </c>
      <c r="V375" s="20">
        <v>713</v>
      </c>
      <c r="W375" s="20">
        <v>0.85050499999999996</v>
      </c>
      <c r="X375" s="20">
        <v>0</v>
      </c>
      <c r="Y375" s="20">
        <v>3354</v>
      </c>
      <c r="Z375" s="20">
        <v>1800</v>
      </c>
      <c r="AA375" s="23">
        <v>0</v>
      </c>
      <c r="AE375" t="s">
        <v>515</v>
      </c>
      <c r="AF375">
        <v>2</v>
      </c>
      <c r="AG375">
        <v>5</v>
      </c>
      <c r="AH375">
        <v>0.2</v>
      </c>
      <c r="AI375">
        <v>100</v>
      </c>
      <c r="AJ375">
        <v>987</v>
      </c>
      <c r="AK375">
        <v>42.119100000000003</v>
      </c>
      <c r="AL375">
        <v>0</v>
      </c>
      <c r="AM375">
        <v>208</v>
      </c>
      <c r="AN375">
        <v>1800.03</v>
      </c>
      <c r="AO375">
        <v>16647</v>
      </c>
    </row>
    <row r="376" spans="1:41" x14ac:dyDescent="0.3">
      <c r="A376" s="65" t="s">
        <v>536</v>
      </c>
      <c r="B376" s="66">
        <v>1</v>
      </c>
      <c r="C376" s="66">
        <v>10</v>
      </c>
      <c r="D376" s="66">
        <v>0.15</v>
      </c>
      <c r="E376" t="s">
        <v>0</v>
      </c>
      <c r="F376" s="66">
        <v>713</v>
      </c>
      <c r="G376" s="39">
        <f t="shared" si="64"/>
        <v>0</v>
      </c>
      <c r="H376" s="66">
        <v>6.0149400000000002</v>
      </c>
      <c r="I376" s="66">
        <v>1493</v>
      </c>
      <c r="J376" s="67">
        <v>0</v>
      </c>
      <c r="K376" s="52">
        <v>0.95199999999999996</v>
      </c>
      <c r="L376" s="58">
        <f>IF(OR(H_no_hash!$F376="---",H_no_hash!$F376="infeas",H_no_hash!$F376="inf"),"---",(H_no_hash!$F376/M376)-1)</f>
        <v>0</v>
      </c>
      <c r="M376" s="20">
        <f>Model_dem!L116</f>
        <v>713</v>
      </c>
      <c r="N376">
        <f>Model_dem!G116</f>
        <v>713</v>
      </c>
      <c r="O376" s="23"/>
      <c r="P376" t="str">
        <f>IF(H_no_hash!$Q376&lt;&gt;A376,"Aqui", " ")</f>
        <v xml:space="preserve"> </v>
      </c>
      <c r="Q376" s="65" t="s">
        <v>536</v>
      </c>
      <c r="R376" s="66">
        <v>1</v>
      </c>
      <c r="S376" s="66">
        <v>10</v>
      </c>
      <c r="T376" s="66">
        <v>0.15</v>
      </c>
      <c r="U376" s="66">
        <v>50</v>
      </c>
      <c r="V376" s="66">
        <v>713</v>
      </c>
      <c r="W376" s="66">
        <v>6.0149400000000002</v>
      </c>
      <c r="X376" s="66">
        <v>8</v>
      </c>
      <c r="Y376" s="66">
        <v>3008</v>
      </c>
      <c r="Z376" s="66">
        <v>1800</v>
      </c>
      <c r="AA376" s="67">
        <v>0</v>
      </c>
      <c r="AE376" t="s">
        <v>515</v>
      </c>
      <c r="AF376">
        <v>2</v>
      </c>
      <c r="AG376">
        <v>10</v>
      </c>
      <c r="AH376">
        <v>0.05</v>
      </c>
      <c r="AI376">
        <v>100</v>
      </c>
      <c r="AJ376">
        <v>985</v>
      </c>
      <c r="AK376">
        <v>55.838299999999997</v>
      </c>
      <c r="AL376">
        <v>0</v>
      </c>
      <c r="AM376">
        <v>260</v>
      </c>
      <c r="AN376">
        <v>1800.06</v>
      </c>
      <c r="AO376">
        <v>13057</v>
      </c>
    </row>
    <row r="377" spans="1:41" x14ac:dyDescent="0.3">
      <c r="A377" s="68" t="s">
        <v>536</v>
      </c>
      <c r="B377" s="20">
        <v>1</v>
      </c>
      <c r="C377" s="20">
        <v>10</v>
      </c>
      <c r="D377" s="20">
        <v>0.2</v>
      </c>
      <c r="E377" t="s">
        <v>0</v>
      </c>
      <c r="F377" s="20">
        <v>713</v>
      </c>
      <c r="G377" s="39">
        <f t="shared" si="64"/>
        <v>0</v>
      </c>
      <c r="H377" s="20">
        <v>1.14646</v>
      </c>
      <c r="I377" s="20">
        <v>440</v>
      </c>
      <c r="J377" s="23">
        <v>0</v>
      </c>
      <c r="K377" s="52">
        <v>0.998</v>
      </c>
      <c r="L377" s="57">
        <f>IF(OR(H_no_hash!$F377="---",H_no_hash!$F377="infeas",H_no_hash!$F377="inf"),"---",(H_no_hash!$F377/M377)-1)</f>
        <v>0</v>
      </c>
      <c r="M377" s="20">
        <f>Model_dem!L117</f>
        <v>713</v>
      </c>
      <c r="N377">
        <f>Model_dem!G117</f>
        <v>713</v>
      </c>
      <c r="O377" s="23"/>
      <c r="P377" t="str">
        <f>IF(H_no_hash!$Q377&lt;&gt;A377,"Aqui", " ")</f>
        <v xml:space="preserve"> </v>
      </c>
      <c r="Q377" s="68" t="s">
        <v>536</v>
      </c>
      <c r="R377" s="20">
        <v>1</v>
      </c>
      <c r="S377" s="20">
        <v>10</v>
      </c>
      <c r="T377" s="20">
        <v>0.2</v>
      </c>
      <c r="U377" s="20">
        <v>50</v>
      </c>
      <c r="V377" s="20">
        <v>713</v>
      </c>
      <c r="W377" s="20">
        <v>1.14646</v>
      </c>
      <c r="X377" s="20">
        <v>0</v>
      </c>
      <c r="Y377" s="20">
        <v>2904</v>
      </c>
      <c r="Z377" s="20">
        <v>1800.01</v>
      </c>
      <c r="AA377" s="23">
        <v>0</v>
      </c>
      <c r="AE377" t="s">
        <v>515</v>
      </c>
      <c r="AF377">
        <v>2</v>
      </c>
      <c r="AG377">
        <v>10</v>
      </c>
      <c r="AH377">
        <v>0.1</v>
      </c>
      <c r="AI377">
        <v>100</v>
      </c>
      <c r="AJ377">
        <v>987</v>
      </c>
      <c r="AK377">
        <v>96.526499999999999</v>
      </c>
      <c r="AL377">
        <v>0</v>
      </c>
      <c r="AM377">
        <v>156</v>
      </c>
      <c r="AN377">
        <v>1801.17</v>
      </c>
      <c r="AO377">
        <v>9576</v>
      </c>
    </row>
    <row r="378" spans="1:41" x14ac:dyDescent="0.3">
      <c r="A378" s="65" t="s">
        <v>536</v>
      </c>
      <c r="B378" s="66">
        <v>1</v>
      </c>
      <c r="C378" s="66">
        <v>25</v>
      </c>
      <c r="D378" s="66">
        <v>0.05</v>
      </c>
      <c r="E378" t="s">
        <v>0</v>
      </c>
      <c r="F378" s="66">
        <v>713</v>
      </c>
      <c r="G378" s="39">
        <f t="shared" si="64"/>
        <v>0</v>
      </c>
      <c r="H378" s="66">
        <v>2.93492</v>
      </c>
      <c r="I378" s="66">
        <v>1620</v>
      </c>
      <c r="J378" s="67">
        <v>0</v>
      </c>
      <c r="K378" s="52">
        <v>0</v>
      </c>
      <c r="L378" s="58">
        <f>IF(OR(H_no_hash!$F378="---",H_no_hash!$F378="infeas",H_no_hash!$F378="inf"),"---",(H_no_hash!$F378/M378)-1)</f>
        <v>0</v>
      </c>
      <c r="M378" s="20">
        <f>Model_dem!L118</f>
        <v>713</v>
      </c>
      <c r="N378">
        <f>Model_dem!G118</f>
        <v>713</v>
      </c>
      <c r="O378" s="23"/>
      <c r="P378" t="str">
        <f>IF(H_no_hash!$Q378&lt;&gt;A378,"Aqui", " ")</f>
        <v xml:space="preserve"> </v>
      </c>
      <c r="Q378" s="65" t="s">
        <v>536</v>
      </c>
      <c r="R378" s="66">
        <v>1</v>
      </c>
      <c r="S378" s="66">
        <v>25</v>
      </c>
      <c r="T378" s="66">
        <v>0.05</v>
      </c>
      <c r="U378" s="66">
        <v>50</v>
      </c>
      <c r="V378" s="66">
        <v>713</v>
      </c>
      <c r="W378" s="66">
        <v>2.93492</v>
      </c>
      <c r="X378" s="66">
        <v>0</v>
      </c>
      <c r="Y378" s="66">
        <v>2380</v>
      </c>
      <c r="Z378" s="66">
        <v>1800.01</v>
      </c>
      <c r="AA378" s="67">
        <v>0</v>
      </c>
      <c r="AE378" t="s">
        <v>515</v>
      </c>
      <c r="AF378">
        <v>2</v>
      </c>
      <c r="AG378">
        <v>10</v>
      </c>
      <c r="AH378">
        <v>0.15</v>
      </c>
      <c r="AI378">
        <v>100</v>
      </c>
      <c r="AJ378">
        <v>1003</v>
      </c>
      <c r="AK378">
        <v>946.18600000000004</v>
      </c>
      <c r="AL378">
        <v>14</v>
      </c>
      <c r="AM378">
        <v>25</v>
      </c>
      <c r="AN378">
        <v>1800.53</v>
      </c>
      <c r="AO378">
        <v>4072</v>
      </c>
    </row>
    <row r="379" spans="1:41" x14ac:dyDescent="0.3">
      <c r="A379" s="68" t="s">
        <v>536</v>
      </c>
      <c r="B379" s="20">
        <v>1</v>
      </c>
      <c r="C379" s="20">
        <v>25</v>
      </c>
      <c r="D379" s="20">
        <v>0.1</v>
      </c>
      <c r="E379" t="s">
        <v>0</v>
      </c>
      <c r="F379" s="20">
        <v>713</v>
      </c>
      <c r="G379" s="39">
        <f t="shared" si="64"/>
        <v>0</v>
      </c>
      <c r="H379" s="20">
        <v>2.2204700000000002</v>
      </c>
      <c r="I379" s="20">
        <v>1424</v>
      </c>
      <c r="J379" s="23">
        <v>0</v>
      </c>
      <c r="K379" s="52">
        <v>0.39400000000000002</v>
      </c>
      <c r="L379" s="57">
        <f>IF(OR(H_no_hash!$F379="---",H_no_hash!$F379="infeas",H_no_hash!$F379="inf"),"---",(H_no_hash!$F379/M379)-1)</f>
        <v>0</v>
      </c>
      <c r="M379" s="20">
        <f>Model_dem!L119</f>
        <v>713</v>
      </c>
      <c r="N379">
        <f>Model_dem!G119</f>
        <v>713</v>
      </c>
      <c r="O379" s="23"/>
      <c r="P379" t="str">
        <f>IF(H_no_hash!$Q379&lt;&gt;A379,"Aqui", " ")</f>
        <v xml:space="preserve"> </v>
      </c>
      <c r="Q379" s="68" t="s">
        <v>536</v>
      </c>
      <c r="R379" s="20">
        <v>1</v>
      </c>
      <c r="S379" s="20">
        <v>25</v>
      </c>
      <c r="T379" s="20">
        <v>0.1</v>
      </c>
      <c r="U379" s="20">
        <v>50</v>
      </c>
      <c r="V379" s="20">
        <v>713</v>
      </c>
      <c r="W379" s="20">
        <v>2.2204700000000002</v>
      </c>
      <c r="X379" s="20">
        <v>0</v>
      </c>
      <c r="Y379" s="20">
        <v>2354</v>
      </c>
      <c r="Z379" s="20">
        <v>1800.01</v>
      </c>
      <c r="AA379" s="23">
        <v>0</v>
      </c>
      <c r="AE379" t="s">
        <v>515</v>
      </c>
      <c r="AF379">
        <v>2</v>
      </c>
      <c r="AG379">
        <v>10</v>
      </c>
      <c r="AH379">
        <v>0.2</v>
      </c>
      <c r="AI379">
        <v>100</v>
      </c>
      <c r="AJ379">
        <v>1006</v>
      </c>
      <c r="AK379">
        <v>969.93399999999997</v>
      </c>
      <c r="AL379">
        <v>4</v>
      </c>
      <c r="AM379">
        <v>13</v>
      </c>
      <c r="AN379">
        <v>1809.34</v>
      </c>
      <c r="AO379">
        <v>2166</v>
      </c>
    </row>
    <row r="380" spans="1:41" x14ac:dyDescent="0.3">
      <c r="A380" s="65" t="s">
        <v>536</v>
      </c>
      <c r="B380" s="66">
        <v>1</v>
      </c>
      <c r="C380" s="66">
        <v>25</v>
      </c>
      <c r="D380" s="66">
        <v>0.15</v>
      </c>
      <c r="E380" t="s">
        <v>0</v>
      </c>
      <c r="F380" s="66">
        <v>719</v>
      </c>
      <c r="G380" s="39">
        <f t="shared" si="64"/>
        <v>0</v>
      </c>
      <c r="H380" s="66">
        <v>2.9686699999999999</v>
      </c>
      <c r="I380" s="66">
        <v>491</v>
      </c>
      <c r="J380" s="67">
        <v>0</v>
      </c>
      <c r="K380" s="52">
        <v>0.84299999999999997</v>
      </c>
      <c r="L380" s="58">
        <f>IF(OR(H_no_hash!$F380="---",H_no_hash!$F380="infeas",H_no_hash!$F380="inf"),"---",(H_no_hash!$F380/M380)-1)</f>
        <v>8.4151472650770831E-3</v>
      </c>
      <c r="M380" s="20">
        <f>Model_dem!L120</f>
        <v>713</v>
      </c>
      <c r="N380">
        <f>Model_dem!G120</f>
        <v>719</v>
      </c>
      <c r="O380" s="23"/>
      <c r="P380" t="str">
        <f>IF(H_no_hash!$Q380&lt;&gt;A380,"Aqui", " ")</f>
        <v xml:space="preserve"> </v>
      </c>
      <c r="Q380" s="65" t="s">
        <v>536</v>
      </c>
      <c r="R380" s="66">
        <v>1</v>
      </c>
      <c r="S380" s="66">
        <v>25</v>
      </c>
      <c r="T380" s="66">
        <v>0.15</v>
      </c>
      <c r="U380" s="66">
        <v>50</v>
      </c>
      <c r="V380" s="66">
        <v>719</v>
      </c>
      <c r="W380" s="66">
        <v>2.9686699999999999</v>
      </c>
      <c r="X380" s="66">
        <v>0</v>
      </c>
      <c r="Y380" s="66">
        <v>1493</v>
      </c>
      <c r="Z380" s="66">
        <v>1800.06</v>
      </c>
      <c r="AA380" s="67">
        <v>0</v>
      </c>
      <c r="AE380" t="s">
        <v>515</v>
      </c>
      <c r="AF380">
        <v>2</v>
      </c>
      <c r="AG380">
        <v>25</v>
      </c>
      <c r="AH380">
        <v>0.05</v>
      </c>
      <c r="AI380">
        <v>100</v>
      </c>
      <c r="AJ380">
        <v>987</v>
      </c>
      <c r="AK380">
        <v>256.92399999999998</v>
      </c>
      <c r="AL380">
        <v>8</v>
      </c>
      <c r="AM380">
        <v>65</v>
      </c>
      <c r="AN380">
        <v>1800.53</v>
      </c>
      <c r="AO380">
        <v>5930</v>
      </c>
    </row>
    <row r="381" spans="1:41" x14ac:dyDescent="0.3">
      <c r="A381" s="68" t="s">
        <v>536</v>
      </c>
      <c r="B381" s="20">
        <v>1</v>
      </c>
      <c r="C381" s="20">
        <v>25</v>
      </c>
      <c r="D381" s="20">
        <v>0.2</v>
      </c>
      <c r="E381" t="s">
        <v>0</v>
      </c>
      <c r="F381" s="20">
        <v>745</v>
      </c>
      <c r="G381" s="39">
        <f t="shared" si="64"/>
        <v>0</v>
      </c>
      <c r="H381" s="20">
        <v>18.581199999999999</v>
      </c>
      <c r="I381" s="20">
        <v>281</v>
      </c>
      <c r="J381" s="23">
        <v>0</v>
      </c>
      <c r="K381" s="52">
        <v>0.873</v>
      </c>
      <c r="L381" s="57">
        <f>IF(OR(H_no_hash!$F381="---",H_no_hash!$F381="infeas",H_no_hash!$F381="inf"),"---",(H_no_hash!$F381/M381)-1)</f>
        <v>4.4880785413744739E-2</v>
      </c>
      <c r="M381" s="20">
        <f>Model_dem!L121</f>
        <v>713</v>
      </c>
      <c r="N381">
        <f>Model_dem!G121</f>
        <v>745</v>
      </c>
      <c r="O381" s="23"/>
      <c r="P381" t="str">
        <f>IF(H_no_hash!$Q381&lt;&gt;A381,"Aqui", " ")</f>
        <v xml:space="preserve"> </v>
      </c>
      <c r="Q381" s="68" t="s">
        <v>536</v>
      </c>
      <c r="R381" s="20">
        <v>1</v>
      </c>
      <c r="S381" s="20">
        <v>25</v>
      </c>
      <c r="T381" s="20">
        <v>0.2</v>
      </c>
      <c r="U381" s="20">
        <v>50</v>
      </c>
      <c r="V381" s="20">
        <v>745</v>
      </c>
      <c r="W381" s="20">
        <v>18.581199999999999</v>
      </c>
      <c r="X381" s="20">
        <v>1</v>
      </c>
      <c r="Y381" s="20">
        <v>440</v>
      </c>
      <c r="Z381" s="20">
        <v>1800.02</v>
      </c>
      <c r="AA381" s="23">
        <v>0</v>
      </c>
      <c r="AE381" t="s">
        <v>515</v>
      </c>
      <c r="AF381">
        <v>2</v>
      </c>
      <c r="AG381">
        <v>25</v>
      </c>
      <c r="AH381">
        <v>0.1</v>
      </c>
      <c r="AI381">
        <v>100</v>
      </c>
      <c r="AJ381">
        <v>1013</v>
      </c>
      <c r="AK381">
        <v>399.27</v>
      </c>
      <c r="AL381">
        <v>0</v>
      </c>
      <c r="AM381">
        <v>11</v>
      </c>
      <c r="AN381">
        <v>1812.36</v>
      </c>
      <c r="AO381">
        <v>1912</v>
      </c>
    </row>
    <row r="382" spans="1:41" x14ac:dyDescent="0.3">
      <c r="A382" s="65" t="s">
        <v>536</v>
      </c>
      <c r="B382" s="66">
        <v>1</v>
      </c>
      <c r="C382" s="66">
        <v>50</v>
      </c>
      <c r="D382" s="66">
        <v>0.05</v>
      </c>
      <c r="E382" t="s">
        <v>0</v>
      </c>
      <c r="F382" s="66">
        <v>713</v>
      </c>
      <c r="G382" s="39">
        <f t="shared" si="64"/>
        <v>0</v>
      </c>
      <c r="H382" s="66">
        <v>1.9405300000000001</v>
      </c>
      <c r="I382" s="66">
        <v>4222</v>
      </c>
      <c r="J382" s="67">
        <v>0</v>
      </c>
      <c r="K382" s="52">
        <v>0</v>
      </c>
      <c r="L382" s="58">
        <f>IF(OR(H_no_hash!$F382="---",H_no_hash!$F382="infeas",H_no_hash!$F382="inf"),"---",(H_no_hash!$F382/M382)-1)</f>
        <v>0</v>
      </c>
      <c r="M382" s="20">
        <f>Model_dem!L122</f>
        <v>713</v>
      </c>
      <c r="N382">
        <f>Model_dem!G122</f>
        <v>713</v>
      </c>
      <c r="O382" s="23"/>
      <c r="P382" t="str">
        <f>IF(H_no_hash!$Q382&lt;&gt;A382,"Aqui", " ")</f>
        <v xml:space="preserve"> </v>
      </c>
      <c r="Q382" s="65" t="s">
        <v>536</v>
      </c>
      <c r="R382" s="66">
        <v>1</v>
      </c>
      <c r="S382" s="66">
        <v>50</v>
      </c>
      <c r="T382" s="66">
        <v>0.05</v>
      </c>
      <c r="U382" s="66">
        <v>50</v>
      </c>
      <c r="V382" s="66">
        <v>713</v>
      </c>
      <c r="W382" s="66">
        <v>1.9405300000000001</v>
      </c>
      <c r="X382" s="66">
        <v>0</v>
      </c>
      <c r="Y382" s="66">
        <v>1620</v>
      </c>
      <c r="Z382" s="66">
        <v>1800.01</v>
      </c>
      <c r="AA382" s="67">
        <v>0</v>
      </c>
      <c r="AE382" t="s">
        <v>515</v>
      </c>
      <c r="AF382">
        <v>2</v>
      </c>
      <c r="AG382">
        <v>25</v>
      </c>
      <c r="AH382">
        <v>0.15</v>
      </c>
      <c r="AI382">
        <v>100</v>
      </c>
      <c r="AJ382">
        <v>1236</v>
      </c>
      <c r="AK382">
        <v>1804.36</v>
      </c>
      <c r="AL382">
        <v>0</v>
      </c>
      <c r="AM382">
        <v>1</v>
      </c>
      <c r="AN382">
        <v>1804.36</v>
      </c>
      <c r="AO382">
        <v>90</v>
      </c>
    </row>
    <row r="383" spans="1:41" x14ac:dyDescent="0.3">
      <c r="A383" s="68" t="s">
        <v>536</v>
      </c>
      <c r="B383" s="20">
        <v>1</v>
      </c>
      <c r="C383" s="20">
        <v>50</v>
      </c>
      <c r="D383" s="20">
        <v>0.1</v>
      </c>
      <c r="E383" t="s">
        <v>0</v>
      </c>
      <c r="F383" s="20">
        <v>719</v>
      </c>
      <c r="G383" s="39">
        <f t="shared" si="64"/>
        <v>0</v>
      </c>
      <c r="H383" s="20">
        <v>6.0924100000000001</v>
      </c>
      <c r="I383" s="20">
        <v>3544</v>
      </c>
      <c r="J383" s="23">
        <v>0</v>
      </c>
      <c r="K383" s="52">
        <v>1.4999999999999999E-2</v>
      </c>
      <c r="L383" s="57">
        <f>IF(OR(H_no_hash!$F383="---",H_no_hash!$F383="infeas",H_no_hash!$F383="inf"),"---",(H_no_hash!$F383/M383)-1)</f>
        <v>8.4151472650770831E-3</v>
      </c>
      <c r="M383" s="20">
        <f>Model_dem!L123</f>
        <v>713</v>
      </c>
      <c r="N383">
        <f>Model_dem!G123</f>
        <v>719</v>
      </c>
      <c r="O383" s="23"/>
      <c r="P383" t="str">
        <f>IF(H_no_hash!$Q383&lt;&gt;A383,"Aqui", " ")</f>
        <v xml:space="preserve"> </v>
      </c>
      <c r="Q383" s="68" t="s">
        <v>536</v>
      </c>
      <c r="R383" s="20">
        <v>1</v>
      </c>
      <c r="S383" s="20">
        <v>50</v>
      </c>
      <c r="T383" s="20">
        <v>0.1</v>
      </c>
      <c r="U383" s="20">
        <v>50</v>
      </c>
      <c r="V383" s="20">
        <v>719</v>
      </c>
      <c r="W383" s="20">
        <v>6.0924100000000001</v>
      </c>
      <c r="X383" s="20">
        <v>0</v>
      </c>
      <c r="Y383" s="20">
        <v>1424</v>
      </c>
      <c r="Z383" s="20">
        <v>1800</v>
      </c>
      <c r="AA383" s="23">
        <v>0</v>
      </c>
      <c r="AE383" t="s">
        <v>515</v>
      </c>
      <c r="AF383">
        <v>2</v>
      </c>
      <c r="AG383">
        <v>25</v>
      </c>
      <c r="AH383">
        <v>0.2</v>
      </c>
      <c r="AI383">
        <v>100</v>
      </c>
      <c r="AJ383" t="s">
        <v>46</v>
      </c>
      <c r="AK383">
        <v>60.023400000000002</v>
      </c>
      <c r="AL383">
        <v>0</v>
      </c>
      <c r="AM383">
        <v>1</v>
      </c>
      <c r="AN383">
        <v>1800.78</v>
      </c>
      <c r="AO383">
        <v>29</v>
      </c>
    </row>
    <row r="384" spans="1:41" x14ac:dyDescent="0.3">
      <c r="A384" s="65" t="s">
        <v>536</v>
      </c>
      <c r="B384" s="66">
        <v>1</v>
      </c>
      <c r="C384" s="66">
        <v>50</v>
      </c>
      <c r="D384" s="66">
        <v>0.15</v>
      </c>
      <c r="E384" t="s">
        <v>0</v>
      </c>
      <c r="F384" s="66">
        <v>749</v>
      </c>
      <c r="G384" s="39">
        <f t="shared" si="64"/>
        <v>0</v>
      </c>
      <c r="H384" s="66">
        <v>5.8077899999999998</v>
      </c>
      <c r="I384" s="66">
        <v>3747</v>
      </c>
      <c r="J384" s="67">
        <v>0</v>
      </c>
      <c r="K384" s="52">
        <v>3.0000000000000001E-3</v>
      </c>
      <c r="L384" s="58">
        <f>IF(OR(H_no_hash!$F384="---",H_no_hash!$F384="infeas",H_no_hash!$F384="inf"),"---",(H_no_hash!$F384/M384)-1)</f>
        <v>5.0490883590462943E-2</v>
      </c>
      <c r="M384" s="20">
        <f>Model_dem!L124</f>
        <v>713</v>
      </c>
      <c r="N384">
        <f>Model_dem!G124</f>
        <v>749</v>
      </c>
      <c r="O384" s="23"/>
      <c r="P384" t="str">
        <f>IF(H_no_hash!$Q384&lt;&gt;A384,"Aqui", " ")</f>
        <v xml:space="preserve"> </v>
      </c>
      <c r="Q384" s="65" t="s">
        <v>536</v>
      </c>
      <c r="R384" s="66">
        <v>1</v>
      </c>
      <c r="S384" s="66">
        <v>50</v>
      </c>
      <c r="T384" s="66">
        <v>0.15</v>
      </c>
      <c r="U384" s="66">
        <v>50</v>
      </c>
      <c r="V384" s="66">
        <v>749</v>
      </c>
      <c r="W384" s="66">
        <v>5.8077899999999998</v>
      </c>
      <c r="X384" s="66">
        <v>0</v>
      </c>
      <c r="Y384" s="66">
        <v>491</v>
      </c>
      <c r="Z384" s="66">
        <v>1800.01</v>
      </c>
      <c r="AA384" s="67">
        <v>0</v>
      </c>
      <c r="AE384" t="s">
        <v>515</v>
      </c>
      <c r="AF384">
        <v>2</v>
      </c>
      <c r="AG384">
        <v>50</v>
      </c>
      <c r="AH384">
        <v>0.05</v>
      </c>
      <c r="AI384">
        <v>100</v>
      </c>
      <c r="AJ384">
        <v>994</v>
      </c>
      <c r="AK384">
        <v>56.993400000000001</v>
      </c>
      <c r="AL384">
        <v>0</v>
      </c>
      <c r="AM384">
        <v>97</v>
      </c>
      <c r="AN384">
        <v>1800.12</v>
      </c>
      <c r="AO384">
        <v>9087</v>
      </c>
    </row>
    <row r="385" spans="1:41" x14ac:dyDescent="0.3">
      <c r="A385" s="68" t="s">
        <v>536</v>
      </c>
      <c r="B385" s="20">
        <v>1</v>
      </c>
      <c r="C385" s="20">
        <v>50</v>
      </c>
      <c r="D385" s="20">
        <v>0.2</v>
      </c>
      <c r="E385" t="s">
        <v>0</v>
      </c>
      <c r="F385" s="20">
        <v>771</v>
      </c>
      <c r="G385" s="39">
        <f t="shared" si="64"/>
        <v>0</v>
      </c>
      <c r="H385" s="20">
        <v>8.2357800000000001</v>
      </c>
      <c r="I385" s="20">
        <v>3500</v>
      </c>
      <c r="J385" s="23">
        <v>0</v>
      </c>
      <c r="K385" s="52">
        <v>4.0000000000000001E-3</v>
      </c>
      <c r="L385" s="57">
        <f>IF(OR(H_no_hash!$F385="---",H_no_hash!$F385="infeas",H_no_hash!$F385="inf"),"---",(H_no_hash!$F385/M385)-1)</f>
        <v>8.1346423562412395E-2</v>
      </c>
      <c r="M385" s="20">
        <f>Model_dem!L125</f>
        <v>713</v>
      </c>
      <c r="N385">
        <f>Model_dem!G125</f>
        <v>771</v>
      </c>
      <c r="O385" s="23"/>
      <c r="P385" t="str">
        <f>IF(H_no_hash!$Q385&lt;&gt;A385,"Aqui", " ")</f>
        <v xml:space="preserve"> </v>
      </c>
      <c r="Q385" s="68" t="s">
        <v>536</v>
      </c>
      <c r="R385" s="20">
        <v>1</v>
      </c>
      <c r="S385" s="20">
        <v>50</v>
      </c>
      <c r="T385" s="20">
        <v>0.2</v>
      </c>
      <c r="U385" s="20">
        <v>50</v>
      </c>
      <c r="V385" s="20">
        <v>771</v>
      </c>
      <c r="W385" s="20">
        <v>8.2357800000000001</v>
      </c>
      <c r="X385" s="20">
        <v>0</v>
      </c>
      <c r="Y385" s="20">
        <v>281</v>
      </c>
      <c r="Z385" s="20">
        <v>1800.03</v>
      </c>
      <c r="AA385" s="23">
        <v>0</v>
      </c>
      <c r="AE385" t="s">
        <v>515</v>
      </c>
      <c r="AF385">
        <v>2</v>
      </c>
      <c r="AG385">
        <v>50</v>
      </c>
      <c r="AH385">
        <v>0.1</v>
      </c>
      <c r="AI385">
        <v>100</v>
      </c>
      <c r="AJ385">
        <v>1022</v>
      </c>
      <c r="AK385">
        <v>1763.76</v>
      </c>
      <c r="AL385">
        <v>10</v>
      </c>
      <c r="AM385">
        <v>13</v>
      </c>
      <c r="AN385">
        <v>1800.48</v>
      </c>
      <c r="AO385">
        <v>3061</v>
      </c>
    </row>
    <row r="386" spans="1:41" x14ac:dyDescent="0.3">
      <c r="A386" s="65" t="s">
        <v>536</v>
      </c>
      <c r="B386" s="66">
        <v>2</v>
      </c>
      <c r="C386" s="66">
        <v>5</v>
      </c>
      <c r="D386" s="66">
        <v>0.05</v>
      </c>
      <c r="E386" t="s">
        <v>0</v>
      </c>
      <c r="F386" s="66">
        <v>713</v>
      </c>
      <c r="G386" s="39">
        <f t="shared" si="64"/>
        <v>0</v>
      </c>
      <c r="H386" s="66">
        <v>2.9580799999999998</v>
      </c>
      <c r="I386" s="66">
        <v>3073</v>
      </c>
      <c r="J386" s="67">
        <v>0</v>
      </c>
      <c r="K386" s="52">
        <v>1</v>
      </c>
      <c r="L386" s="58">
        <f>IF(OR(H_no_hash!$F386="---",H_no_hash!$F386="infeas",H_no_hash!$F386="inf"),"---",(H_no_hash!$F386/M386)-1)</f>
        <v>0</v>
      </c>
      <c r="M386" s="20">
        <f>Model_dem!L126</f>
        <v>713</v>
      </c>
      <c r="N386">
        <f>Model_dem!G126</f>
        <v>713</v>
      </c>
      <c r="O386" s="23"/>
      <c r="P386" t="str">
        <f>IF(H_no_hash!$Q386&lt;&gt;A386,"Aqui", " ")</f>
        <v xml:space="preserve"> </v>
      </c>
      <c r="Q386" s="65" t="s">
        <v>536</v>
      </c>
      <c r="R386" s="66">
        <v>2</v>
      </c>
      <c r="S386" s="66">
        <v>5</v>
      </c>
      <c r="T386" s="66">
        <v>0.05</v>
      </c>
      <c r="U386" s="66">
        <v>50</v>
      </c>
      <c r="V386" s="66">
        <v>713</v>
      </c>
      <c r="W386" s="66">
        <v>2.9580799999999998</v>
      </c>
      <c r="X386" s="66">
        <v>3</v>
      </c>
      <c r="Y386" s="66">
        <v>4222</v>
      </c>
      <c r="Z386" s="66">
        <v>1800</v>
      </c>
      <c r="AA386" s="67">
        <v>0</v>
      </c>
      <c r="AE386" t="s">
        <v>515</v>
      </c>
      <c r="AF386">
        <v>2</v>
      </c>
      <c r="AG386">
        <v>50</v>
      </c>
      <c r="AH386">
        <v>0.15</v>
      </c>
      <c r="AI386">
        <v>100</v>
      </c>
      <c r="AJ386" t="s">
        <v>46</v>
      </c>
      <c r="AK386">
        <v>60.022599999999997</v>
      </c>
      <c r="AL386">
        <v>0</v>
      </c>
      <c r="AM386">
        <v>1</v>
      </c>
      <c r="AN386">
        <v>1800.64</v>
      </c>
      <c r="AO386">
        <v>29</v>
      </c>
    </row>
    <row r="387" spans="1:41" x14ac:dyDescent="0.3">
      <c r="A387" s="68" t="s">
        <v>536</v>
      </c>
      <c r="B387" s="20">
        <v>2</v>
      </c>
      <c r="C387" s="20">
        <v>5</v>
      </c>
      <c r="D387" s="20">
        <v>0.1</v>
      </c>
      <c r="E387" t="s">
        <v>0</v>
      </c>
      <c r="F387" s="20">
        <v>713</v>
      </c>
      <c r="G387" s="39">
        <f t="shared" si="64"/>
        <v>0</v>
      </c>
      <c r="H387" s="20">
        <v>0.72986700000000004</v>
      </c>
      <c r="I387" s="20">
        <v>3225</v>
      </c>
      <c r="J387" s="23">
        <v>0</v>
      </c>
      <c r="K387" s="52">
        <v>0.39400000000000002</v>
      </c>
      <c r="L387" s="57">
        <f>IF(OR(H_no_hash!$F387="---",H_no_hash!$F387="infeas",H_no_hash!$F387="inf"),"---",(H_no_hash!$F387/M387)-1)</f>
        <v>0</v>
      </c>
      <c r="M387" s="20">
        <f>Model_dem!L127</f>
        <v>713</v>
      </c>
      <c r="N387">
        <f>Model_dem!G127</f>
        <v>713</v>
      </c>
      <c r="O387" s="23"/>
      <c r="P387" t="str">
        <f>IF(H_no_hash!$Q387&lt;&gt;A387,"Aqui", " ")</f>
        <v xml:space="preserve"> </v>
      </c>
      <c r="Q387" s="68" t="s">
        <v>536</v>
      </c>
      <c r="R387" s="20">
        <v>2</v>
      </c>
      <c r="S387" s="20">
        <v>5</v>
      </c>
      <c r="T387" s="20">
        <v>0.1</v>
      </c>
      <c r="U387" s="20">
        <v>50</v>
      </c>
      <c r="V387" s="20">
        <v>713</v>
      </c>
      <c r="W387" s="20">
        <v>0.72986700000000004</v>
      </c>
      <c r="X387" s="20">
        <v>0</v>
      </c>
      <c r="Y387" s="20">
        <v>3544</v>
      </c>
      <c r="Z387" s="20">
        <v>1800</v>
      </c>
      <c r="AA387" s="23">
        <v>0</v>
      </c>
      <c r="AE387" t="s">
        <v>515</v>
      </c>
      <c r="AF387">
        <v>2</v>
      </c>
      <c r="AG387">
        <v>50</v>
      </c>
      <c r="AH387">
        <v>0.2</v>
      </c>
      <c r="AI387">
        <v>100</v>
      </c>
      <c r="AJ387" t="s">
        <v>46</v>
      </c>
      <c r="AK387">
        <v>60.025100000000002</v>
      </c>
      <c r="AL387">
        <v>0</v>
      </c>
      <c r="AM387">
        <v>1</v>
      </c>
      <c r="AN387">
        <v>1800.68</v>
      </c>
      <c r="AO387">
        <v>29</v>
      </c>
    </row>
    <row r="388" spans="1:41" x14ac:dyDescent="0.3">
      <c r="A388" s="65" t="s">
        <v>536</v>
      </c>
      <c r="B388" s="66">
        <v>2</v>
      </c>
      <c r="C388" s="66">
        <v>5</v>
      </c>
      <c r="D388" s="66">
        <v>0.15</v>
      </c>
      <c r="E388" t="s">
        <v>0</v>
      </c>
      <c r="F388" s="66">
        <v>713</v>
      </c>
      <c r="G388" s="39">
        <f t="shared" si="64"/>
        <v>0</v>
      </c>
      <c r="H388" s="66">
        <v>0.71591099999999996</v>
      </c>
      <c r="I388" s="66">
        <v>2975</v>
      </c>
      <c r="J388" s="67">
        <v>0</v>
      </c>
      <c r="K388" s="52">
        <v>0.95199999999999996</v>
      </c>
      <c r="L388" s="58">
        <f>IF(OR(H_no_hash!$F388="---",H_no_hash!$F388="infeas",H_no_hash!$F388="inf"),"---",(H_no_hash!$F388/M388)-1)</f>
        <v>0</v>
      </c>
      <c r="M388" s="20">
        <f>Model_dem!L128</f>
        <v>713</v>
      </c>
      <c r="N388">
        <f>Model_dem!G128</f>
        <v>713</v>
      </c>
      <c r="O388" s="23"/>
      <c r="P388" t="str">
        <f>IF(H_no_hash!$Q388&lt;&gt;A388,"Aqui", " ")</f>
        <v xml:space="preserve"> </v>
      </c>
      <c r="Q388" s="65" t="s">
        <v>536</v>
      </c>
      <c r="R388" s="66">
        <v>2</v>
      </c>
      <c r="S388" s="66">
        <v>5</v>
      </c>
      <c r="T388" s="66">
        <v>0.15</v>
      </c>
      <c r="U388" s="66">
        <v>50</v>
      </c>
      <c r="V388" s="66">
        <v>713</v>
      </c>
      <c r="W388" s="66">
        <v>0.71591099999999996</v>
      </c>
      <c r="X388" s="66">
        <v>0</v>
      </c>
      <c r="Y388" s="66">
        <v>3747</v>
      </c>
      <c r="Z388" s="66">
        <v>1800.01</v>
      </c>
      <c r="AA388" s="67">
        <v>0</v>
      </c>
      <c r="AE388" t="s">
        <v>515</v>
      </c>
      <c r="AF388">
        <v>3</v>
      </c>
      <c r="AG388">
        <v>0</v>
      </c>
      <c r="AH388">
        <v>0.05</v>
      </c>
      <c r="AI388">
        <v>100</v>
      </c>
      <c r="AJ388">
        <v>1022</v>
      </c>
      <c r="AK388">
        <v>146.124</v>
      </c>
      <c r="AL388">
        <v>5</v>
      </c>
      <c r="AM388">
        <v>123</v>
      </c>
      <c r="AN388">
        <v>1800.04</v>
      </c>
      <c r="AO388">
        <v>18094</v>
      </c>
    </row>
    <row r="389" spans="1:41" x14ac:dyDescent="0.3">
      <c r="A389" s="68" t="s">
        <v>536</v>
      </c>
      <c r="B389" s="20">
        <v>2</v>
      </c>
      <c r="C389" s="20">
        <v>5</v>
      </c>
      <c r="D389" s="20">
        <v>0.2</v>
      </c>
      <c r="E389" t="s">
        <v>0</v>
      </c>
      <c r="F389" s="20">
        <v>713</v>
      </c>
      <c r="G389" s="39">
        <f t="shared" si="64"/>
        <v>0</v>
      </c>
      <c r="H389" s="20">
        <v>1.6659999999999999</v>
      </c>
      <c r="I389" s="20">
        <v>3657</v>
      </c>
      <c r="J389" s="23">
        <v>0</v>
      </c>
      <c r="K389" s="52">
        <v>0.998</v>
      </c>
      <c r="L389" s="57">
        <f>IF(OR(H_no_hash!$F389="---",H_no_hash!$F389="infeas",H_no_hash!$F389="inf"),"---",(H_no_hash!$F389/M389)-1)</f>
        <v>0</v>
      </c>
      <c r="M389" s="20">
        <f>Model_dem!L129</f>
        <v>713</v>
      </c>
      <c r="N389">
        <f>Model_dem!G129</f>
        <v>713</v>
      </c>
      <c r="O389" s="23"/>
      <c r="P389" t="str">
        <f>IF(H_no_hash!$Q389&lt;&gt;A389,"Aqui", " ")</f>
        <v xml:space="preserve"> </v>
      </c>
      <c r="Q389" s="68" t="s">
        <v>536</v>
      </c>
      <c r="R389" s="20">
        <v>2</v>
      </c>
      <c r="S389" s="20">
        <v>5</v>
      </c>
      <c r="T389" s="20">
        <v>0.2</v>
      </c>
      <c r="U389" s="20">
        <v>50</v>
      </c>
      <c r="V389" s="20">
        <v>713</v>
      </c>
      <c r="W389" s="20">
        <v>1.6659999999999999</v>
      </c>
      <c r="X389" s="20">
        <v>0</v>
      </c>
      <c r="Y389" s="20">
        <v>3500</v>
      </c>
      <c r="Z389" s="20">
        <v>1800</v>
      </c>
      <c r="AA389" s="23">
        <v>0</v>
      </c>
      <c r="AE389" t="s">
        <v>515</v>
      </c>
      <c r="AF389">
        <v>3</v>
      </c>
      <c r="AG389">
        <v>10</v>
      </c>
      <c r="AH389">
        <v>0.05</v>
      </c>
      <c r="AI389">
        <v>100</v>
      </c>
      <c r="AJ389">
        <v>1022</v>
      </c>
      <c r="AK389">
        <v>55.243899999999996</v>
      </c>
      <c r="AL389">
        <v>0</v>
      </c>
      <c r="AM389">
        <v>101</v>
      </c>
      <c r="AN389">
        <v>1800.24</v>
      </c>
      <c r="AO389">
        <v>15972</v>
      </c>
    </row>
    <row r="390" spans="1:41" x14ac:dyDescent="0.3">
      <c r="A390" s="65" t="s">
        <v>536</v>
      </c>
      <c r="B390" s="66">
        <v>2</v>
      </c>
      <c r="C390" s="66">
        <v>10</v>
      </c>
      <c r="D390" s="66">
        <v>0.05</v>
      </c>
      <c r="E390" t="s">
        <v>0</v>
      </c>
      <c r="F390" s="66">
        <v>713</v>
      </c>
      <c r="G390" s="39">
        <f t="shared" si="64"/>
        <v>0</v>
      </c>
      <c r="H390" s="66">
        <v>1.3094600000000001</v>
      </c>
      <c r="I390" s="66">
        <v>2821</v>
      </c>
      <c r="J390" s="67">
        <v>0</v>
      </c>
      <c r="K390" s="52">
        <v>0</v>
      </c>
      <c r="L390" s="58">
        <f>IF(OR(H_no_hash!$F390="---",H_no_hash!$F390="infeas",H_no_hash!$F390="inf"),"---",(H_no_hash!$F390/M390)-1)</f>
        <v>0</v>
      </c>
      <c r="M390" s="20">
        <f>Model_dem!L130</f>
        <v>713</v>
      </c>
      <c r="N390">
        <f>Model_dem!G130</f>
        <v>713</v>
      </c>
      <c r="O390" s="23"/>
      <c r="P390" t="str">
        <f>IF(H_no_hash!$Q390&lt;&gt;A390,"Aqui", " ")</f>
        <v xml:space="preserve"> </v>
      </c>
      <c r="Q390" s="65" t="s">
        <v>536</v>
      </c>
      <c r="R390" s="66">
        <v>2</v>
      </c>
      <c r="S390" s="66">
        <v>10</v>
      </c>
      <c r="T390" s="66">
        <v>0.05</v>
      </c>
      <c r="U390" s="66">
        <v>50</v>
      </c>
      <c r="V390" s="66">
        <v>713</v>
      </c>
      <c r="W390" s="66">
        <v>1.3094600000000001</v>
      </c>
      <c r="X390" s="66">
        <v>0</v>
      </c>
      <c r="Y390" s="66">
        <v>3073</v>
      </c>
      <c r="Z390" s="66">
        <v>1800.01</v>
      </c>
      <c r="AA390" s="67">
        <v>0</v>
      </c>
      <c r="AE390" t="s">
        <v>515</v>
      </c>
      <c r="AF390">
        <v>3</v>
      </c>
      <c r="AG390">
        <v>25</v>
      </c>
      <c r="AH390">
        <v>0.05</v>
      </c>
      <c r="AI390">
        <v>100</v>
      </c>
      <c r="AJ390">
        <v>1022</v>
      </c>
      <c r="AK390">
        <v>194.45099999999999</v>
      </c>
      <c r="AL390">
        <v>4</v>
      </c>
      <c r="AM390">
        <v>90</v>
      </c>
      <c r="AN390">
        <v>1800.08</v>
      </c>
      <c r="AO390">
        <v>16198</v>
      </c>
    </row>
    <row r="391" spans="1:41" x14ac:dyDescent="0.3">
      <c r="A391" s="68" t="s">
        <v>536</v>
      </c>
      <c r="B391" s="20">
        <v>2</v>
      </c>
      <c r="C391" s="20">
        <v>10</v>
      </c>
      <c r="D391" s="20">
        <v>0.1</v>
      </c>
      <c r="E391" t="s">
        <v>0</v>
      </c>
      <c r="F391" s="20">
        <v>713</v>
      </c>
      <c r="G391" s="39">
        <f t="shared" ref="G391:G454" si="65">IF(OR(N391="---",F391="infeas",F391="inf",F391=""),"---",(F391-N391)/N391)</f>
        <v>0</v>
      </c>
      <c r="H391" s="20">
        <v>3.96923</v>
      </c>
      <c r="I391" s="20">
        <v>1896</v>
      </c>
      <c r="J391" s="23">
        <v>0</v>
      </c>
      <c r="K391" s="52">
        <v>0.39400000000000002</v>
      </c>
      <c r="L391" s="57">
        <f>IF(OR(H_no_hash!$F391="---",H_no_hash!$F391="infeas",H_no_hash!$F391="inf"),"---",(H_no_hash!$F391/M391)-1)</f>
        <v>0</v>
      </c>
      <c r="M391" s="20">
        <f>Model_dem!L131</f>
        <v>713</v>
      </c>
      <c r="N391">
        <f>Model_dem!G131</f>
        <v>713</v>
      </c>
      <c r="O391" s="23"/>
      <c r="P391" t="str">
        <f>IF(H_no_hash!$Q391&lt;&gt;A391,"Aqui", " ")</f>
        <v xml:space="preserve"> </v>
      </c>
      <c r="Q391" s="68" t="s">
        <v>536</v>
      </c>
      <c r="R391" s="20">
        <v>2</v>
      </c>
      <c r="S391" s="20">
        <v>10</v>
      </c>
      <c r="T391" s="20">
        <v>0.1</v>
      </c>
      <c r="U391" s="20">
        <v>50</v>
      </c>
      <c r="V391" s="20">
        <v>713</v>
      </c>
      <c r="W391" s="20">
        <v>3.96923</v>
      </c>
      <c r="X391" s="20">
        <v>2</v>
      </c>
      <c r="Y391" s="20">
        <v>3225</v>
      </c>
      <c r="Z391" s="20">
        <v>1800.01</v>
      </c>
      <c r="AA391" s="23">
        <v>0</v>
      </c>
      <c r="AE391" t="s">
        <v>515</v>
      </c>
      <c r="AF391">
        <v>3</v>
      </c>
      <c r="AG391">
        <v>50</v>
      </c>
      <c r="AH391">
        <v>0.05</v>
      </c>
      <c r="AI391">
        <v>100</v>
      </c>
      <c r="AJ391">
        <v>1022</v>
      </c>
      <c r="AK391">
        <v>152.69300000000001</v>
      </c>
      <c r="AL391">
        <v>2</v>
      </c>
      <c r="AM391">
        <v>98</v>
      </c>
      <c r="AN391">
        <v>1800.03</v>
      </c>
      <c r="AO391">
        <v>15513</v>
      </c>
    </row>
    <row r="392" spans="1:41" x14ac:dyDescent="0.3">
      <c r="A392" s="65" t="s">
        <v>536</v>
      </c>
      <c r="B392" s="66">
        <v>2</v>
      </c>
      <c r="C392" s="66">
        <v>10</v>
      </c>
      <c r="D392" s="66">
        <v>0.15</v>
      </c>
      <c r="E392" t="s">
        <v>0</v>
      </c>
      <c r="F392" s="66">
        <v>713</v>
      </c>
      <c r="G392" s="39">
        <f t="shared" si="65"/>
        <v>0</v>
      </c>
      <c r="H392" s="66">
        <v>1.0624199999999999</v>
      </c>
      <c r="I392" s="66">
        <v>1199</v>
      </c>
      <c r="J392" s="67">
        <v>0</v>
      </c>
      <c r="K392" s="52">
        <v>0.95199999999999996</v>
      </c>
      <c r="L392" s="58">
        <f>IF(OR(H_no_hash!$F392="---",H_no_hash!$F392="infeas",H_no_hash!$F392="inf"),"---",(H_no_hash!$F392/M392)-1)</f>
        <v>0</v>
      </c>
      <c r="M392" s="20">
        <f>Model_dem!L132</f>
        <v>713</v>
      </c>
      <c r="N392">
        <f>Model_dem!G132</f>
        <v>713</v>
      </c>
      <c r="O392" s="23"/>
      <c r="P392" t="str">
        <f>IF(H_no_hash!$Q392&lt;&gt;A392,"Aqui", " ")</f>
        <v xml:space="preserve"> </v>
      </c>
      <c r="Q392" s="65" t="s">
        <v>536</v>
      </c>
      <c r="R392" s="66">
        <v>2</v>
      </c>
      <c r="S392" s="66">
        <v>10</v>
      </c>
      <c r="T392" s="66">
        <v>0.15</v>
      </c>
      <c r="U392" s="66">
        <v>50</v>
      </c>
      <c r="V392" s="66">
        <v>713</v>
      </c>
      <c r="W392" s="66">
        <v>1.0624199999999999</v>
      </c>
      <c r="X392" s="66">
        <v>0</v>
      </c>
      <c r="Y392" s="66">
        <v>2975</v>
      </c>
      <c r="Z392" s="66">
        <v>1800.02</v>
      </c>
      <c r="AA392" s="67">
        <v>0</v>
      </c>
      <c r="AE392" t="s">
        <v>535</v>
      </c>
      <c r="AF392">
        <v>1</v>
      </c>
      <c r="AG392">
        <v>5</v>
      </c>
      <c r="AH392">
        <v>0.1</v>
      </c>
      <c r="AI392">
        <v>50</v>
      </c>
      <c r="AJ392">
        <v>753</v>
      </c>
      <c r="AK392">
        <v>2.0827800000000001</v>
      </c>
      <c r="AL392">
        <v>0</v>
      </c>
      <c r="AM392">
        <v>427566</v>
      </c>
      <c r="AN392">
        <v>1800</v>
      </c>
      <c r="AO392">
        <v>78306</v>
      </c>
    </row>
    <row r="393" spans="1:41" x14ac:dyDescent="0.3">
      <c r="A393" s="68" t="s">
        <v>536</v>
      </c>
      <c r="B393" s="20">
        <v>2</v>
      </c>
      <c r="C393" s="20">
        <v>10</v>
      </c>
      <c r="D393" s="20">
        <v>0.2</v>
      </c>
      <c r="E393" t="s">
        <v>0</v>
      </c>
      <c r="F393" s="20">
        <v>713</v>
      </c>
      <c r="G393" s="39">
        <f t="shared" si="65"/>
        <v>0</v>
      </c>
      <c r="H393" s="20">
        <v>1.1625300000000001</v>
      </c>
      <c r="I393" s="20">
        <v>472</v>
      </c>
      <c r="J393" s="23">
        <v>0</v>
      </c>
      <c r="K393" s="52">
        <v>0.998</v>
      </c>
      <c r="L393" s="57">
        <f>IF(OR(H_no_hash!$F393="---",H_no_hash!$F393="infeas",H_no_hash!$F393="inf"),"---",(H_no_hash!$F393/M393)-1)</f>
        <v>0</v>
      </c>
      <c r="M393" s="20">
        <f>Model_dem!L133</f>
        <v>713</v>
      </c>
      <c r="N393">
        <f>Model_dem!G133</f>
        <v>713</v>
      </c>
      <c r="O393" s="23"/>
      <c r="P393" t="str">
        <f>IF(H_no_hash!$Q393&lt;&gt;A393,"Aqui", " ")</f>
        <v xml:space="preserve"> </v>
      </c>
      <c r="Q393" s="68" t="s">
        <v>536</v>
      </c>
      <c r="R393" s="20">
        <v>2</v>
      </c>
      <c r="S393" s="20">
        <v>10</v>
      </c>
      <c r="T393" s="20">
        <v>0.2</v>
      </c>
      <c r="U393" s="20">
        <v>50</v>
      </c>
      <c r="V393" s="20">
        <v>713</v>
      </c>
      <c r="W393" s="20">
        <v>1.1625300000000001</v>
      </c>
      <c r="X393" s="20">
        <v>0</v>
      </c>
      <c r="Y393" s="20">
        <v>3657</v>
      </c>
      <c r="Z393" s="20">
        <v>1800.01</v>
      </c>
      <c r="AA393" s="23">
        <v>0</v>
      </c>
      <c r="AE393" t="s">
        <v>535</v>
      </c>
      <c r="AF393">
        <v>1</v>
      </c>
      <c r="AG393">
        <v>5</v>
      </c>
      <c r="AH393">
        <v>0.2</v>
      </c>
      <c r="AI393">
        <v>50</v>
      </c>
      <c r="AJ393">
        <v>761</v>
      </c>
      <c r="AK393">
        <v>1.37093</v>
      </c>
      <c r="AL393">
        <v>0</v>
      </c>
      <c r="AM393">
        <v>605777</v>
      </c>
      <c r="AN393">
        <v>1800</v>
      </c>
      <c r="AO393">
        <v>78659</v>
      </c>
    </row>
    <row r="394" spans="1:41" x14ac:dyDescent="0.3">
      <c r="A394" s="65" t="s">
        <v>536</v>
      </c>
      <c r="B394" s="66">
        <v>2</v>
      </c>
      <c r="C394" s="66">
        <v>25</v>
      </c>
      <c r="D394" s="66">
        <v>0.05</v>
      </c>
      <c r="E394" t="s">
        <v>0</v>
      </c>
      <c r="F394" s="66">
        <v>713</v>
      </c>
      <c r="G394" s="39">
        <f t="shared" si="65"/>
        <v>0</v>
      </c>
      <c r="H394" s="66">
        <v>1.3788100000000001</v>
      </c>
      <c r="I394" s="66">
        <v>1831</v>
      </c>
      <c r="J394" s="67">
        <v>0</v>
      </c>
      <c r="K394" s="52">
        <v>0</v>
      </c>
      <c r="L394" s="58">
        <f>IF(OR(H_no_hash!$F394="---",H_no_hash!$F394="infeas",H_no_hash!$F394="inf"),"---",(H_no_hash!$F394/M394)-1)</f>
        <v>0</v>
      </c>
      <c r="M394" s="20">
        <f>Model_dem!L134</f>
        <v>713</v>
      </c>
      <c r="N394">
        <f>Model_dem!G134</f>
        <v>713</v>
      </c>
      <c r="O394" s="23"/>
      <c r="P394" t="str">
        <f>IF(H_no_hash!$Q394&lt;&gt;A394,"Aqui", " ")</f>
        <v xml:space="preserve"> </v>
      </c>
      <c r="Q394" s="65" t="s">
        <v>536</v>
      </c>
      <c r="R394" s="66">
        <v>2</v>
      </c>
      <c r="S394" s="66">
        <v>25</v>
      </c>
      <c r="T394" s="66">
        <v>0.05</v>
      </c>
      <c r="U394" s="66">
        <v>50</v>
      </c>
      <c r="V394" s="66">
        <v>713</v>
      </c>
      <c r="W394" s="66">
        <v>1.3788100000000001</v>
      </c>
      <c r="X394" s="66">
        <v>0</v>
      </c>
      <c r="Y394" s="66">
        <v>2821</v>
      </c>
      <c r="Z394" s="66">
        <v>1800</v>
      </c>
      <c r="AA394" s="67">
        <v>0</v>
      </c>
      <c r="AE394" t="s">
        <v>535</v>
      </c>
      <c r="AF394">
        <v>1</v>
      </c>
      <c r="AG394">
        <v>10</v>
      </c>
      <c r="AH394">
        <v>0.15</v>
      </c>
      <c r="AI394">
        <v>50</v>
      </c>
      <c r="AJ394">
        <v>761</v>
      </c>
      <c r="AK394">
        <v>0.91961800000000005</v>
      </c>
      <c r="AL394">
        <v>0</v>
      </c>
      <c r="AM394">
        <v>634605</v>
      </c>
      <c r="AN394">
        <v>1800</v>
      </c>
      <c r="AO394">
        <v>75504</v>
      </c>
    </row>
    <row r="395" spans="1:41" x14ac:dyDescent="0.3">
      <c r="A395" s="68" t="s">
        <v>536</v>
      </c>
      <c r="B395" s="20">
        <v>2</v>
      </c>
      <c r="C395" s="20">
        <v>25</v>
      </c>
      <c r="D395" s="20">
        <v>0.1</v>
      </c>
      <c r="E395" t="s">
        <v>0</v>
      </c>
      <c r="F395" s="20">
        <v>713</v>
      </c>
      <c r="G395" s="39">
        <f t="shared" si="65"/>
        <v>0</v>
      </c>
      <c r="H395" s="20">
        <v>1.91198</v>
      </c>
      <c r="I395" s="20">
        <v>1199</v>
      </c>
      <c r="J395" s="23">
        <v>0</v>
      </c>
      <c r="K395" s="52">
        <v>0.39400000000000002</v>
      </c>
      <c r="L395" s="57">
        <f>IF(OR(H_no_hash!$F395="---",H_no_hash!$F395="infeas",H_no_hash!$F395="inf"),"---",(H_no_hash!$F395/M395)-1)</f>
        <v>0</v>
      </c>
      <c r="M395" s="20">
        <f>Model_dem!L135</f>
        <v>713</v>
      </c>
      <c r="N395">
        <f>Model_dem!G135</f>
        <v>713</v>
      </c>
      <c r="O395" s="23"/>
      <c r="P395" t="str">
        <f>IF(H_no_hash!$Q395&lt;&gt;A395,"Aqui", " ")</f>
        <v xml:space="preserve"> </v>
      </c>
      <c r="Q395" s="68" t="s">
        <v>536</v>
      </c>
      <c r="R395" s="20">
        <v>2</v>
      </c>
      <c r="S395" s="20">
        <v>25</v>
      </c>
      <c r="T395" s="20">
        <v>0.1</v>
      </c>
      <c r="U395" s="20">
        <v>50</v>
      </c>
      <c r="V395" s="20">
        <v>713</v>
      </c>
      <c r="W395" s="20">
        <v>1.91198</v>
      </c>
      <c r="X395" s="20">
        <v>0</v>
      </c>
      <c r="Y395" s="20">
        <v>1896</v>
      </c>
      <c r="Z395" s="20">
        <v>1800</v>
      </c>
      <c r="AA395" s="23">
        <v>0</v>
      </c>
      <c r="AE395" t="s">
        <v>535</v>
      </c>
      <c r="AF395">
        <v>1</v>
      </c>
      <c r="AG395">
        <v>10</v>
      </c>
      <c r="AH395">
        <v>0.2</v>
      </c>
      <c r="AI395">
        <v>50</v>
      </c>
      <c r="AJ395">
        <v>761</v>
      </c>
      <c r="AK395">
        <v>9.8098299999999998</v>
      </c>
      <c r="AL395">
        <v>30</v>
      </c>
      <c r="AM395">
        <v>676451</v>
      </c>
      <c r="AN395">
        <v>1800.03</v>
      </c>
      <c r="AO395">
        <v>78012</v>
      </c>
    </row>
    <row r="396" spans="1:41" x14ac:dyDescent="0.3">
      <c r="A396" s="65" t="s">
        <v>536</v>
      </c>
      <c r="B396" s="66">
        <v>2</v>
      </c>
      <c r="C396" s="66">
        <v>25</v>
      </c>
      <c r="D396" s="66">
        <v>0.15</v>
      </c>
      <c r="E396" t="s">
        <v>1</v>
      </c>
      <c r="F396" s="66">
        <v>719</v>
      </c>
      <c r="G396" s="39">
        <f t="shared" si="65"/>
        <v>0</v>
      </c>
      <c r="H396" s="66">
        <v>3.4719199999999999</v>
      </c>
      <c r="I396" s="66">
        <v>668</v>
      </c>
      <c r="J396" s="67">
        <v>0</v>
      </c>
      <c r="K396" s="52">
        <v>0.623</v>
      </c>
      <c r="L396" s="58">
        <f>IF(OR(H_no_hash!$F396="---",H_no_hash!$F396="infeas",H_no_hash!$F396="inf"),"---",(H_no_hash!$F396/M396)-1)</f>
        <v>8.4151472650770831E-3</v>
      </c>
      <c r="M396" s="20">
        <f>Model_dem!L136</f>
        <v>713</v>
      </c>
      <c r="N396">
        <f>Model_dem!G136</f>
        <v>719</v>
      </c>
      <c r="O396" s="23"/>
      <c r="P396" t="str">
        <f>IF(H_no_hash!$Q396&lt;&gt;A396,"Aqui", " ")</f>
        <v xml:space="preserve"> </v>
      </c>
      <c r="Q396" s="65" t="s">
        <v>536</v>
      </c>
      <c r="R396" s="66">
        <v>2</v>
      </c>
      <c r="S396" s="66">
        <v>25</v>
      </c>
      <c r="T396" s="66">
        <v>0.15</v>
      </c>
      <c r="U396" s="66">
        <v>50</v>
      </c>
      <c r="V396" s="66">
        <v>719</v>
      </c>
      <c r="W396" s="66">
        <v>3.4719199999999999</v>
      </c>
      <c r="X396" s="66">
        <v>1</v>
      </c>
      <c r="Y396" s="66">
        <v>1199</v>
      </c>
      <c r="Z396" s="66">
        <v>1800.06</v>
      </c>
      <c r="AA396" s="67">
        <v>0</v>
      </c>
      <c r="AE396" t="s">
        <v>535</v>
      </c>
      <c r="AF396">
        <v>1</v>
      </c>
      <c r="AG396">
        <v>25</v>
      </c>
      <c r="AH396">
        <v>0.05</v>
      </c>
      <c r="AI396">
        <v>50</v>
      </c>
      <c r="AJ396">
        <v>761</v>
      </c>
      <c r="AK396">
        <v>2.9607899999999998</v>
      </c>
      <c r="AL396">
        <v>0</v>
      </c>
      <c r="AM396">
        <v>238260</v>
      </c>
      <c r="AN396">
        <v>1800</v>
      </c>
      <c r="AO396">
        <v>57103</v>
      </c>
    </row>
    <row r="397" spans="1:41" x14ac:dyDescent="0.3">
      <c r="A397" s="68" t="s">
        <v>536</v>
      </c>
      <c r="B397" s="20">
        <v>2</v>
      </c>
      <c r="C397" s="20">
        <v>25</v>
      </c>
      <c r="D397" s="20">
        <v>0.2</v>
      </c>
      <c r="E397" t="s">
        <v>0</v>
      </c>
      <c r="F397" s="20">
        <v>743</v>
      </c>
      <c r="G397" s="39">
        <f t="shared" si="65"/>
        <v>0</v>
      </c>
      <c r="H397" s="20">
        <v>5.6506999999999996</v>
      </c>
      <c r="I397" s="20">
        <v>326</v>
      </c>
      <c r="J397" s="23">
        <v>0</v>
      </c>
      <c r="K397" s="52">
        <v>0.72599999999999998</v>
      </c>
      <c r="L397" s="57">
        <f>IF(OR(H_no_hash!$F397="---",H_no_hash!$F397="infeas",H_no_hash!$F397="inf"),"---",(H_no_hash!$F397/M397)-1)</f>
        <v>4.2075736325385638E-2</v>
      </c>
      <c r="M397" s="20">
        <f>Model_dem!L137</f>
        <v>713</v>
      </c>
      <c r="N397">
        <f>Model_dem!G137</f>
        <v>743</v>
      </c>
      <c r="O397" s="23"/>
      <c r="P397" t="str">
        <f>IF(H_no_hash!$Q397&lt;&gt;A397,"Aqui", " ")</f>
        <v xml:space="preserve"> </v>
      </c>
      <c r="Q397" s="68" t="s">
        <v>536</v>
      </c>
      <c r="R397" s="20">
        <v>2</v>
      </c>
      <c r="S397" s="20">
        <v>25</v>
      </c>
      <c r="T397" s="20">
        <v>0.2</v>
      </c>
      <c r="U397" s="20">
        <v>50</v>
      </c>
      <c r="V397" s="20">
        <v>743</v>
      </c>
      <c r="W397" s="20">
        <v>5.6506999999999996</v>
      </c>
      <c r="X397" s="20">
        <v>0</v>
      </c>
      <c r="Y397" s="20">
        <v>472</v>
      </c>
      <c r="Z397" s="20">
        <v>1800.02</v>
      </c>
      <c r="AA397" s="23">
        <v>0</v>
      </c>
      <c r="AE397" t="s">
        <v>535</v>
      </c>
      <c r="AF397">
        <v>1</v>
      </c>
      <c r="AG397">
        <v>25</v>
      </c>
      <c r="AH397">
        <v>0.1</v>
      </c>
      <c r="AI397">
        <v>50</v>
      </c>
      <c r="AJ397">
        <v>775</v>
      </c>
      <c r="AK397">
        <v>2.6712799999999999</v>
      </c>
      <c r="AL397">
        <v>0</v>
      </c>
      <c r="AM397">
        <v>153432</v>
      </c>
      <c r="AN397">
        <v>1800</v>
      </c>
      <c r="AO397">
        <v>41276</v>
      </c>
    </row>
    <row r="398" spans="1:41" x14ac:dyDescent="0.3">
      <c r="A398" s="65" t="s">
        <v>536</v>
      </c>
      <c r="B398" s="66">
        <v>2</v>
      </c>
      <c r="C398" s="66">
        <v>50</v>
      </c>
      <c r="D398" s="66">
        <v>0.05</v>
      </c>
      <c r="E398" t="s">
        <v>0</v>
      </c>
      <c r="F398" s="66">
        <v>713</v>
      </c>
      <c r="G398" s="39">
        <f t="shared" si="65"/>
        <v>0</v>
      </c>
      <c r="H398" s="66">
        <v>2.49919</v>
      </c>
      <c r="I398" s="66">
        <v>1630</v>
      </c>
      <c r="J398" s="67">
        <v>0</v>
      </c>
      <c r="K398" s="52">
        <v>0</v>
      </c>
      <c r="L398" s="58">
        <f>IF(OR(H_no_hash!$F398="---",H_no_hash!$F398="infeas",H_no_hash!$F398="inf"),"---",(H_no_hash!$F398/M398)-1)</f>
        <v>0</v>
      </c>
      <c r="M398" s="20">
        <f>Model_dem!L138</f>
        <v>713</v>
      </c>
      <c r="N398">
        <f>Model_dem!G138</f>
        <v>713</v>
      </c>
      <c r="O398" s="23"/>
      <c r="P398" t="str">
        <f>IF(H_no_hash!$Q398&lt;&gt;A398,"Aqui", " ")</f>
        <v xml:space="preserve"> </v>
      </c>
      <c r="Q398" s="65" t="s">
        <v>536</v>
      </c>
      <c r="R398" s="66">
        <v>2</v>
      </c>
      <c r="S398" s="66">
        <v>50</v>
      </c>
      <c r="T398" s="66">
        <v>0.05</v>
      </c>
      <c r="U398" s="66">
        <v>50</v>
      </c>
      <c r="V398" s="66">
        <v>713</v>
      </c>
      <c r="W398" s="66">
        <v>2.49919</v>
      </c>
      <c r="X398" s="66">
        <v>0</v>
      </c>
      <c r="Y398" s="66">
        <v>1831</v>
      </c>
      <c r="Z398" s="66">
        <v>1800.01</v>
      </c>
      <c r="AA398" s="67">
        <v>0</v>
      </c>
      <c r="AE398" t="s">
        <v>535</v>
      </c>
      <c r="AF398">
        <v>1</v>
      </c>
      <c r="AG398">
        <v>25</v>
      </c>
      <c r="AH398">
        <v>0.15</v>
      </c>
      <c r="AI398">
        <v>50</v>
      </c>
      <c r="AJ398">
        <v>777</v>
      </c>
      <c r="AK398">
        <v>119.932</v>
      </c>
      <c r="AL398">
        <v>199</v>
      </c>
      <c r="AM398">
        <v>41275</v>
      </c>
      <c r="AN398">
        <v>1800</v>
      </c>
      <c r="AO398">
        <v>30042</v>
      </c>
    </row>
    <row r="399" spans="1:41" x14ac:dyDescent="0.3">
      <c r="A399" s="68" t="s">
        <v>536</v>
      </c>
      <c r="B399" s="20">
        <v>2</v>
      </c>
      <c r="C399" s="20">
        <v>50</v>
      </c>
      <c r="D399" s="20">
        <v>0.1</v>
      </c>
      <c r="E399" t="s">
        <v>0</v>
      </c>
      <c r="F399" s="20">
        <v>719</v>
      </c>
      <c r="G399" s="39">
        <f t="shared" si="65"/>
        <v>0</v>
      </c>
      <c r="H399" s="20">
        <v>2.3287800000000001</v>
      </c>
      <c r="I399" s="20">
        <v>734</v>
      </c>
      <c r="J399" s="23">
        <v>0</v>
      </c>
      <c r="K399" s="52">
        <v>1.4999999999999999E-2</v>
      </c>
      <c r="L399" s="57">
        <f>IF(OR(H_no_hash!$F399="---",H_no_hash!$F399="infeas",H_no_hash!$F399="inf"),"---",(H_no_hash!$F399/M399)-1)</f>
        <v>8.4151472650770831E-3</v>
      </c>
      <c r="M399" s="20">
        <f>Model_dem!L139</f>
        <v>713</v>
      </c>
      <c r="N399">
        <f>Model_dem!G139</f>
        <v>719</v>
      </c>
      <c r="O399" s="23"/>
      <c r="P399" t="str">
        <f>IF(H_no_hash!$Q399&lt;&gt;A399,"Aqui", " ")</f>
        <v xml:space="preserve"> </v>
      </c>
      <c r="Q399" s="68" t="s">
        <v>536</v>
      </c>
      <c r="R399" s="20">
        <v>2</v>
      </c>
      <c r="S399" s="20">
        <v>50</v>
      </c>
      <c r="T399" s="20">
        <v>0.1</v>
      </c>
      <c r="U399" s="20">
        <v>50</v>
      </c>
      <c r="V399" s="20">
        <v>719</v>
      </c>
      <c r="W399" s="20">
        <v>2.3287800000000001</v>
      </c>
      <c r="X399" s="20">
        <v>0</v>
      </c>
      <c r="Y399" s="20">
        <v>1199</v>
      </c>
      <c r="Z399" s="20">
        <v>1800.02</v>
      </c>
      <c r="AA399" s="23">
        <v>0</v>
      </c>
      <c r="AE399" t="s">
        <v>535</v>
      </c>
      <c r="AF399">
        <v>1</v>
      </c>
      <c r="AG399">
        <v>25</v>
      </c>
      <c r="AH399">
        <v>0.2</v>
      </c>
      <c r="AI399">
        <v>50</v>
      </c>
      <c r="AJ399">
        <v>785</v>
      </c>
      <c r="AK399">
        <v>9.1530500000000004</v>
      </c>
      <c r="AL399">
        <v>2</v>
      </c>
      <c r="AM399">
        <v>16157</v>
      </c>
      <c r="AN399">
        <v>1800.2</v>
      </c>
      <c r="AO399">
        <v>20753</v>
      </c>
    </row>
    <row r="400" spans="1:41" x14ac:dyDescent="0.3">
      <c r="A400" s="65" t="s">
        <v>536</v>
      </c>
      <c r="B400" s="66">
        <v>2</v>
      </c>
      <c r="C400" s="66">
        <v>50</v>
      </c>
      <c r="D400" s="66">
        <v>0.15</v>
      </c>
      <c r="E400" t="s">
        <v>0</v>
      </c>
      <c r="F400" s="66">
        <v>751</v>
      </c>
      <c r="G400" s="39">
        <f t="shared" si="65"/>
        <v>0</v>
      </c>
      <c r="H400" s="66">
        <v>2.9230700000000001</v>
      </c>
      <c r="I400" s="66" t="s">
        <v>511</v>
      </c>
      <c r="J400" s="67"/>
      <c r="K400" s="52">
        <v>0.03</v>
      </c>
      <c r="L400" s="58">
        <f>IF(OR(H_no_hash!$F400="---",H_no_hash!$F400="infeas",H_no_hash!$F400="inf"),"---",(H_no_hash!$F400/M400)-1)</f>
        <v>5.3295932678821822E-2</v>
      </c>
      <c r="M400" s="20">
        <f>Model_dem!L140</f>
        <v>713</v>
      </c>
      <c r="N400">
        <f>Model_dem!G140</f>
        <v>751</v>
      </c>
      <c r="O400" s="23"/>
      <c r="P400" t="str">
        <f>IF(H_no_hash!$Q400&lt;&gt;A400,"Aqui", " ")</f>
        <v xml:space="preserve"> </v>
      </c>
      <c r="Q400" s="65" t="s">
        <v>536</v>
      </c>
      <c r="R400" s="66">
        <v>2</v>
      </c>
      <c r="S400" s="66">
        <v>50</v>
      </c>
      <c r="T400" s="66">
        <v>0.15</v>
      </c>
      <c r="U400" s="66">
        <v>50</v>
      </c>
      <c r="V400" s="66">
        <v>751</v>
      </c>
      <c r="W400" s="66">
        <v>2.9230700000000001</v>
      </c>
      <c r="X400" s="66">
        <v>0</v>
      </c>
      <c r="Y400" s="66">
        <v>668</v>
      </c>
      <c r="Z400" s="66">
        <v>1800.01</v>
      </c>
      <c r="AA400" s="67">
        <v>0</v>
      </c>
      <c r="AE400" t="s">
        <v>535</v>
      </c>
      <c r="AF400">
        <v>1</v>
      </c>
      <c r="AG400">
        <v>50</v>
      </c>
      <c r="AH400">
        <v>0.05</v>
      </c>
      <c r="AI400">
        <v>50</v>
      </c>
      <c r="AJ400">
        <v>769</v>
      </c>
      <c r="AK400">
        <v>3.73637</v>
      </c>
      <c r="AL400">
        <v>0</v>
      </c>
      <c r="AM400">
        <v>159485</v>
      </c>
      <c r="AN400">
        <v>1800</v>
      </c>
      <c r="AO400">
        <v>47251</v>
      </c>
    </row>
    <row r="401" spans="1:41" x14ac:dyDescent="0.3">
      <c r="A401" s="68" t="s">
        <v>536</v>
      </c>
      <c r="B401" s="20">
        <v>2</v>
      </c>
      <c r="C401" s="20">
        <v>50</v>
      </c>
      <c r="D401" s="20">
        <v>0.2</v>
      </c>
      <c r="E401" t="s">
        <v>0</v>
      </c>
      <c r="F401" s="20">
        <v>771</v>
      </c>
      <c r="G401" s="39">
        <f t="shared" si="65"/>
        <v>0</v>
      </c>
      <c r="H401" s="20">
        <v>6.5032500000000004</v>
      </c>
      <c r="I401" s="20" t="s">
        <v>511</v>
      </c>
      <c r="J401" s="23"/>
      <c r="K401" s="52">
        <v>8.4000000000000005E-2</v>
      </c>
      <c r="L401" s="57">
        <f>IF(OR(H_no_hash!$F401="---",H_no_hash!$F401="infeas",H_no_hash!$F401="inf"),"---",(H_no_hash!$F401/M401)-1)</f>
        <v>8.1346423562412395E-2</v>
      </c>
      <c r="M401" s="20">
        <f>Model_dem!L141</f>
        <v>713</v>
      </c>
      <c r="N401">
        <f>Model_dem!G141</f>
        <v>771</v>
      </c>
      <c r="O401" s="23"/>
      <c r="P401" t="str">
        <f>IF(H_no_hash!$Q401&lt;&gt;A401,"Aqui", " ")</f>
        <v xml:space="preserve"> </v>
      </c>
      <c r="Q401" s="68" t="s">
        <v>536</v>
      </c>
      <c r="R401" s="20">
        <v>2</v>
      </c>
      <c r="S401" s="20">
        <v>50</v>
      </c>
      <c r="T401" s="20">
        <v>0.2</v>
      </c>
      <c r="U401" s="20">
        <v>50</v>
      </c>
      <c r="V401" s="20">
        <v>771</v>
      </c>
      <c r="W401" s="20">
        <v>6.5032500000000004</v>
      </c>
      <c r="X401" s="20">
        <v>0</v>
      </c>
      <c r="Y401" s="20">
        <v>326</v>
      </c>
      <c r="Z401" s="20">
        <v>1800.06</v>
      </c>
      <c r="AA401" s="23">
        <v>0</v>
      </c>
      <c r="AE401" t="s">
        <v>535</v>
      </c>
      <c r="AF401">
        <v>1</v>
      </c>
      <c r="AG401">
        <v>50</v>
      </c>
      <c r="AH401">
        <v>0.1</v>
      </c>
      <c r="AI401">
        <v>50</v>
      </c>
      <c r="AJ401">
        <v>777</v>
      </c>
      <c r="AK401">
        <v>8.3189899999999994</v>
      </c>
      <c r="AL401">
        <v>3</v>
      </c>
      <c r="AM401">
        <v>97739</v>
      </c>
      <c r="AN401">
        <v>1800.16</v>
      </c>
      <c r="AO401">
        <v>34054</v>
      </c>
    </row>
    <row r="402" spans="1:41" x14ac:dyDescent="0.3">
      <c r="A402" s="65" t="s">
        <v>536</v>
      </c>
      <c r="B402" s="66">
        <v>3</v>
      </c>
      <c r="C402" s="66">
        <v>0</v>
      </c>
      <c r="D402" s="66">
        <v>0.05</v>
      </c>
      <c r="E402" t="s">
        <v>0</v>
      </c>
      <c r="F402" s="66">
        <v>733</v>
      </c>
      <c r="G402" s="39">
        <f t="shared" si="65"/>
        <v>0</v>
      </c>
      <c r="H402" s="66">
        <v>1.0029300000000001</v>
      </c>
      <c r="I402" s="66">
        <v>1601</v>
      </c>
      <c r="J402" s="67">
        <v>0</v>
      </c>
      <c r="K402" s="52">
        <v>0</v>
      </c>
      <c r="L402" s="58">
        <f>IF(OR(H_no_hash!$F402="---",H_no_hash!$F402="infeas",H_no_hash!$F402="inf"),"---",(H_no_hash!$F402/M402)-1)</f>
        <v>2.8050490883590573E-2</v>
      </c>
      <c r="M402" s="20">
        <f>Model_dem!L142</f>
        <v>713</v>
      </c>
      <c r="N402">
        <f>Model_dem!G142</f>
        <v>733</v>
      </c>
      <c r="O402" s="23"/>
      <c r="P402" t="str">
        <f>IF(H_no_hash!$Q402&lt;&gt;A402,"Aqui", " ")</f>
        <v xml:space="preserve"> </v>
      </c>
      <c r="Q402" s="65" t="s">
        <v>536</v>
      </c>
      <c r="R402" s="66">
        <v>3</v>
      </c>
      <c r="S402" s="66">
        <v>0</v>
      </c>
      <c r="T402" s="66">
        <v>0.05</v>
      </c>
      <c r="U402" s="66">
        <v>50</v>
      </c>
      <c r="V402" s="66">
        <v>733</v>
      </c>
      <c r="W402" s="66">
        <v>1.0029300000000001</v>
      </c>
      <c r="X402" s="66">
        <v>0</v>
      </c>
      <c r="Y402" s="66">
        <v>1630</v>
      </c>
      <c r="Z402" s="66">
        <v>1800</v>
      </c>
      <c r="AA402" s="67">
        <v>0</v>
      </c>
      <c r="AE402" t="s">
        <v>535</v>
      </c>
      <c r="AF402">
        <v>1</v>
      </c>
      <c r="AG402">
        <v>50</v>
      </c>
      <c r="AH402">
        <v>0.15</v>
      </c>
      <c r="AI402">
        <v>50</v>
      </c>
      <c r="AJ402">
        <v>785</v>
      </c>
      <c r="AK402">
        <v>7.33988</v>
      </c>
      <c r="AL402">
        <v>0</v>
      </c>
      <c r="AM402">
        <v>17476</v>
      </c>
      <c r="AN402">
        <v>1800.02</v>
      </c>
      <c r="AO402">
        <v>19551</v>
      </c>
    </row>
    <row r="403" spans="1:41" x14ac:dyDescent="0.3">
      <c r="A403" s="68" t="s">
        <v>536</v>
      </c>
      <c r="B403" s="20">
        <v>3</v>
      </c>
      <c r="C403" s="20">
        <v>0</v>
      </c>
      <c r="D403" s="20">
        <v>0.1</v>
      </c>
      <c r="E403" t="s">
        <v>0</v>
      </c>
      <c r="F403" s="20">
        <v>781</v>
      </c>
      <c r="G403" s="39">
        <f t="shared" si="65"/>
        <v>0</v>
      </c>
      <c r="H403" s="20">
        <v>1.84474</v>
      </c>
      <c r="I403" s="20">
        <v>744</v>
      </c>
      <c r="J403" s="23">
        <v>0</v>
      </c>
      <c r="K403" s="52">
        <v>0</v>
      </c>
      <c r="L403" s="57">
        <f>IF(OR(H_no_hash!$F403="---",H_no_hash!$F403="infeas",H_no_hash!$F403="inf"),"---",(H_no_hash!$F403/M403)-1)</f>
        <v>9.5371669004207682E-2</v>
      </c>
      <c r="M403" s="20">
        <f>Model_dem!L143</f>
        <v>713</v>
      </c>
      <c r="N403">
        <f>Model_dem!G143</f>
        <v>781</v>
      </c>
      <c r="O403" s="23"/>
      <c r="P403" t="str">
        <f>IF(H_no_hash!$Q403&lt;&gt;A403,"Aqui", " ")</f>
        <v xml:space="preserve"> </v>
      </c>
      <c r="Q403" s="68" t="s">
        <v>536</v>
      </c>
      <c r="R403" s="20">
        <v>3</v>
      </c>
      <c r="S403" s="20">
        <v>0</v>
      </c>
      <c r="T403" s="20">
        <v>0.1</v>
      </c>
      <c r="U403" s="20">
        <v>50</v>
      </c>
      <c r="V403" s="20">
        <v>781</v>
      </c>
      <c r="W403" s="20">
        <v>1.84474</v>
      </c>
      <c r="X403" s="20">
        <v>0</v>
      </c>
      <c r="Y403" s="20">
        <v>734</v>
      </c>
      <c r="Z403" s="20">
        <v>1800.03</v>
      </c>
      <c r="AA403" s="23">
        <v>0</v>
      </c>
      <c r="AE403" t="s">
        <v>535</v>
      </c>
      <c r="AF403">
        <v>1</v>
      </c>
      <c r="AG403">
        <v>50</v>
      </c>
      <c r="AH403">
        <v>0.2</v>
      </c>
      <c r="AI403">
        <v>50</v>
      </c>
      <c r="AJ403">
        <v>816</v>
      </c>
      <c r="AK403">
        <v>35.393900000000002</v>
      </c>
      <c r="AL403">
        <v>0</v>
      </c>
      <c r="AM403">
        <v>594</v>
      </c>
      <c r="AN403">
        <v>1800.47</v>
      </c>
      <c r="AO403">
        <v>5522</v>
      </c>
    </row>
    <row r="404" spans="1:41" x14ac:dyDescent="0.3">
      <c r="A404" s="65" t="s">
        <v>536</v>
      </c>
      <c r="B404" s="66">
        <v>3</v>
      </c>
      <c r="C404" s="66">
        <v>0</v>
      </c>
      <c r="D404" s="66">
        <v>0.15</v>
      </c>
      <c r="E404" t="s">
        <v>4</v>
      </c>
      <c r="F404" s="66" t="s">
        <v>511</v>
      </c>
      <c r="G404" s="39" t="str">
        <f t="shared" si="65"/>
        <v>---</v>
      </c>
      <c r="H404" s="66" t="s">
        <v>511</v>
      </c>
      <c r="I404" s="66" t="s">
        <v>511</v>
      </c>
      <c r="J404" s="67"/>
      <c r="L404" s="58" t="str">
        <f>IF(OR(H_no_hash!$F404="---",H_no_hash!$F404="infeas",H_no_hash!$F404="inf"),"---",(H_no_hash!$F404/M404)-1)</f>
        <v>---</v>
      </c>
      <c r="M404" s="20">
        <f>Model_dem!L144</f>
        <v>713</v>
      </c>
      <c r="N404" t="str">
        <f>Model_dem!G144</f>
        <v>---</v>
      </c>
      <c r="O404" s="23"/>
      <c r="P404" t="str">
        <f>IF(H_no_hash!$Q404&lt;&gt;A404,"Aqui", " ")</f>
        <v xml:space="preserve"> </v>
      </c>
      <c r="Q404" s="65" t="s">
        <v>536</v>
      </c>
      <c r="R404" s="66">
        <v>3</v>
      </c>
      <c r="S404" s="66">
        <v>0</v>
      </c>
      <c r="T404" s="66">
        <v>0.15</v>
      </c>
      <c r="U404" s="66">
        <v>50</v>
      </c>
      <c r="V404" s="66" t="s">
        <v>511</v>
      </c>
      <c r="W404" s="66" t="s">
        <v>511</v>
      </c>
      <c r="X404" s="66" t="s">
        <v>511</v>
      </c>
      <c r="Y404" s="66" t="s">
        <v>511</v>
      </c>
      <c r="Z404" s="66" t="s">
        <v>511</v>
      </c>
      <c r="AA404" s="67"/>
      <c r="AE404" t="s">
        <v>535</v>
      </c>
      <c r="AF404">
        <v>2</v>
      </c>
      <c r="AG404">
        <v>5</v>
      </c>
      <c r="AH404">
        <v>0.1</v>
      </c>
      <c r="AI404">
        <v>50</v>
      </c>
      <c r="AJ404">
        <v>753</v>
      </c>
      <c r="AK404">
        <v>1.54437</v>
      </c>
      <c r="AL404">
        <v>0</v>
      </c>
      <c r="AM404">
        <v>698259</v>
      </c>
      <c r="AN404">
        <v>1800</v>
      </c>
      <c r="AO404">
        <v>77536</v>
      </c>
    </row>
    <row r="405" spans="1:41" x14ac:dyDescent="0.3">
      <c r="A405" s="68" t="s">
        <v>536</v>
      </c>
      <c r="B405" s="20">
        <v>3</v>
      </c>
      <c r="C405" s="20">
        <v>0</v>
      </c>
      <c r="D405" s="20">
        <v>0.2</v>
      </c>
      <c r="E405" t="s">
        <v>4</v>
      </c>
      <c r="F405" s="20" t="s">
        <v>511</v>
      </c>
      <c r="G405" s="39" t="str">
        <f t="shared" si="65"/>
        <v>---</v>
      </c>
      <c r="H405" s="20" t="s">
        <v>511</v>
      </c>
      <c r="I405" s="20" t="s">
        <v>511</v>
      </c>
      <c r="J405" s="23"/>
      <c r="L405" s="57" t="str">
        <f>IF(OR(H_no_hash!$F405="---",H_no_hash!$F405="infeas",H_no_hash!$F405="inf"),"---",(H_no_hash!$F405/M405)-1)</f>
        <v>---</v>
      </c>
      <c r="M405" s="20">
        <f>Model_dem!L145</f>
        <v>713</v>
      </c>
      <c r="N405" t="str">
        <f>Model_dem!G145</f>
        <v>---</v>
      </c>
      <c r="O405" s="23"/>
      <c r="P405" t="str">
        <f>IF(H_no_hash!$Q405&lt;&gt;A405,"Aqui", " ")</f>
        <v xml:space="preserve"> </v>
      </c>
      <c r="Q405" s="68" t="s">
        <v>536</v>
      </c>
      <c r="R405" s="20">
        <v>3</v>
      </c>
      <c r="S405" s="20">
        <v>0</v>
      </c>
      <c r="T405" s="20">
        <v>0.2</v>
      </c>
      <c r="U405" s="20">
        <v>50</v>
      </c>
      <c r="V405" s="20" t="s">
        <v>511</v>
      </c>
      <c r="W405" s="20" t="s">
        <v>511</v>
      </c>
      <c r="X405" s="20" t="s">
        <v>511</v>
      </c>
      <c r="Y405" s="20" t="s">
        <v>511</v>
      </c>
      <c r="Z405" s="20" t="s">
        <v>511</v>
      </c>
      <c r="AA405" s="23"/>
      <c r="AE405" t="s">
        <v>535</v>
      </c>
      <c r="AF405">
        <v>2</v>
      </c>
      <c r="AG405">
        <v>5</v>
      </c>
      <c r="AH405">
        <v>0.15</v>
      </c>
      <c r="AI405">
        <v>50</v>
      </c>
      <c r="AJ405">
        <v>761</v>
      </c>
      <c r="AK405">
        <v>1.0547800000000001</v>
      </c>
      <c r="AL405">
        <v>0</v>
      </c>
      <c r="AM405">
        <v>541981</v>
      </c>
      <c r="AN405">
        <v>1800</v>
      </c>
      <c r="AO405">
        <v>72695</v>
      </c>
    </row>
    <row r="406" spans="1:41" x14ac:dyDescent="0.3">
      <c r="A406" s="65" t="s">
        <v>536</v>
      </c>
      <c r="B406" s="66">
        <v>3</v>
      </c>
      <c r="C406" s="66">
        <v>10</v>
      </c>
      <c r="D406" s="66">
        <v>0.05</v>
      </c>
      <c r="E406" t="s">
        <v>0</v>
      </c>
      <c r="F406" s="66">
        <v>733</v>
      </c>
      <c r="G406" s="39">
        <f t="shared" si="65"/>
        <v>0</v>
      </c>
      <c r="H406" s="66">
        <v>1.8542799999999999</v>
      </c>
      <c r="I406" s="66">
        <v>2024</v>
      </c>
      <c r="J406" s="67">
        <v>0</v>
      </c>
      <c r="K406" s="52">
        <v>0</v>
      </c>
      <c r="L406" s="58">
        <f>IF(OR(H_no_hash!$F406="---",H_no_hash!$F406="infeas",H_no_hash!$F406="inf"),"---",(H_no_hash!$F406/M406)-1)</f>
        <v>2.8050490883590573E-2</v>
      </c>
      <c r="M406" s="20">
        <f>Model_dem!L146</f>
        <v>713</v>
      </c>
      <c r="N406">
        <f>Model_dem!G146</f>
        <v>733</v>
      </c>
      <c r="O406" s="23"/>
      <c r="P406" t="str">
        <f>IF(H_no_hash!$Q406&lt;&gt;A406,"Aqui", " ")</f>
        <v xml:space="preserve"> </v>
      </c>
      <c r="Q406" s="65" t="s">
        <v>536</v>
      </c>
      <c r="R406" s="66">
        <v>3</v>
      </c>
      <c r="S406" s="66">
        <v>10</v>
      </c>
      <c r="T406" s="66">
        <v>0.05</v>
      </c>
      <c r="U406" s="66">
        <v>50</v>
      </c>
      <c r="V406" s="66">
        <v>733</v>
      </c>
      <c r="W406" s="66">
        <v>1.8542799999999999</v>
      </c>
      <c r="X406" s="66">
        <v>0</v>
      </c>
      <c r="Y406" s="66">
        <v>1601</v>
      </c>
      <c r="Z406" s="66">
        <v>1800.01</v>
      </c>
      <c r="AA406" s="67">
        <v>0</v>
      </c>
      <c r="AE406" t="s">
        <v>535</v>
      </c>
      <c r="AF406">
        <v>2</v>
      </c>
      <c r="AG406">
        <v>5</v>
      </c>
      <c r="AH406">
        <v>0.2</v>
      </c>
      <c r="AI406">
        <v>50</v>
      </c>
      <c r="AJ406">
        <v>761</v>
      </c>
      <c r="AK406">
        <v>8.6455099999999998</v>
      </c>
      <c r="AL406">
        <v>14</v>
      </c>
      <c r="AM406">
        <v>640580</v>
      </c>
      <c r="AN406">
        <v>1800</v>
      </c>
      <c r="AO406">
        <v>78591</v>
      </c>
    </row>
    <row r="407" spans="1:41" x14ac:dyDescent="0.3">
      <c r="A407" s="68" t="s">
        <v>536</v>
      </c>
      <c r="B407" s="20">
        <v>3</v>
      </c>
      <c r="C407" s="20">
        <v>10</v>
      </c>
      <c r="D407" s="20">
        <v>0.1</v>
      </c>
      <c r="E407" t="s">
        <v>0</v>
      </c>
      <c r="F407" s="20">
        <v>781</v>
      </c>
      <c r="G407" s="39">
        <f t="shared" si="65"/>
        <v>0</v>
      </c>
      <c r="H407" s="20">
        <v>7.4359000000000002</v>
      </c>
      <c r="I407" s="20">
        <v>775</v>
      </c>
      <c r="J407" s="23">
        <v>0</v>
      </c>
      <c r="K407" s="52">
        <v>0</v>
      </c>
      <c r="L407" s="57">
        <f>IF(OR(H_no_hash!$F407="---",H_no_hash!$F407="infeas",H_no_hash!$F407="inf"),"---",(H_no_hash!$F407/M407)-1)</f>
        <v>9.5371669004207682E-2</v>
      </c>
      <c r="M407" s="20">
        <f>Model_dem!L147</f>
        <v>713</v>
      </c>
      <c r="N407">
        <f>Model_dem!G147</f>
        <v>781</v>
      </c>
      <c r="O407" s="23"/>
      <c r="P407" t="str">
        <f>IF(H_no_hash!$Q407&lt;&gt;A407,"Aqui", " ")</f>
        <v xml:space="preserve"> </v>
      </c>
      <c r="Q407" s="68" t="s">
        <v>536</v>
      </c>
      <c r="R407" s="20">
        <v>3</v>
      </c>
      <c r="S407" s="20">
        <v>10</v>
      </c>
      <c r="T407" s="20">
        <v>0.1</v>
      </c>
      <c r="U407" s="20">
        <v>50</v>
      </c>
      <c r="V407" s="20">
        <v>781</v>
      </c>
      <c r="W407" s="20">
        <v>7.4359000000000002</v>
      </c>
      <c r="X407" s="20">
        <v>1</v>
      </c>
      <c r="Y407" s="20">
        <v>744</v>
      </c>
      <c r="Z407" s="20">
        <v>1800.06</v>
      </c>
      <c r="AA407" s="23">
        <v>0</v>
      </c>
      <c r="AE407" t="s">
        <v>535</v>
      </c>
      <c r="AF407">
        <v>2</v>
      </c>
      <c r="AG407">
        <v>10</v>
      </c>
      <c r="AH407">
        <v>0.05</v>
      </c>
      <c r="AI407">
        <v>50</v>
      </c>
      <c r="AJ407">
        <v>753</v>
      </c>
      <c r="AK407">
        <v>1.1820999999999999</v>
      </c>
      <c r="AL407">
        <v>0</v>
      </c>
      <c r="AM407">
        <v>493421</v>
      </c>
      <c r="AN407">
        <v>1800</v>
      </c>
      <c r="AO407">
        <v>73217</v>
      </c>
    </row>
    <row r="408" spans="1:41" x14ac:dyDescent="0.3">
      <c r="A408" s="65" t="s">
        <v>536</v>
      </c>
      <c r="B408" s="66">
        <v>3</v>
      </c>
      <c r="C408" s="66">
        <v>10</v>
      </c>
      <c r="D408" s="66">
        <v>0.15</v>
      </c>
      <c r="E408" t="s">
        <v>4</v>
      </c>
      <c r="F408" s="66" t="s">
        <v>511</v>
      </c>
      <c r="G408" s="39" t="str">
        <f t="shared" si="65"/>
        <v>---</v>
      </c>
      <c r="H408" s="66" t="s">
        <v>511</v>
      </c>
      <c r="I408" s="66" t="s">
        <v>511</v>
      </c>
      <c r="J408" s="67"/>
      <c r="L408" s="58" t="str">
        <f>IF(OR(H_no_hash!$F408="---",H_no_hash!$F408="infeas",H_no_hash!$F408="inf"),"---",(H_no_hash!$F408/M408)-1)</f>
        <v>---</v>
      </c>
      <c r="M408" s="20">
        <f>Model_dem!L148</f>
        <v>713</v>
      </c>
      <c r="N408" t="str">
        <f>Model_dem!G148</f>
        <v>---</v>
      </c>
      <c r="O408" s="23"/>
      <c r="P408" t="str">
        <f>IF(H_no_hash!$Q408&lt;&gt;A408,"Aqui", " ")</f>
        <v xml:space="preserve"> </v>
      </c>
      <c r="Q408" s="65" t="s">
        <v>536</v>
      </c>
      <c r="R408" s="66">
        <v>3</v>
      </c>
      <c r="S408" s="66">
        <v>10</v>
      </c>
      <c r="T408" s="66">
        <v>0.15</v>
      </c>
      <c r="U408" s="66">
        <v>50</v>
      </c>
      <c r="V408" s="66" t="s">
        <v>511</v>
      </c>
      <c r="W408" s="66" t="s">
        <v>511</v>
      </c>
      <c r="X408" s="66" t="s">
        <v>511</v>
      </c>
      <c r="Y408" s="66" t="s">
        <v>511</v>
      </c>
      <c r="Z408" s="66" t="s">
        <v>511</v>
      </c>
      <c r="AA408" s="67"/>
      <c r="AE408" t="s">
        <v>535</v>
      </c>
      <c r="AF408">
        <v>2</v>
      </c>
      <c r="AG408">
        <v>10</v>
      </c>
      <c r="AH408">
        <v>0.1</v>
      </c>
      <c r="AI408">
        <v>50</v>
      </c>
      <c r="AJ408">
        <v>761</v>
      </c>
      <c r="AK408">
        <v>1.1933499999999999</v>
      </c>
      <c r="AL408">
        <v>0</v>
      </c>
      <c r="AM408">
        <v>490667</v>
      </c>
      <c r="AN408">
        <v>1800</v>
      </c>
      <c r="AO408">
        <v>73176</v>
      </c>
    </row>
    <row r="409" spans="1:41" x14ac:dyDescent="0.3">
      <c r="A409" s="68" t="s">
        <v>536</v>
      </c>
      <c r="B409" s="20">
        <v>3</v>
      </c>
      <c r="C409" s="20">
        <v>10</v>
      </c>
      <c r="D409" s="20">
        <v>0.2</v>
      </c>
      <c r="E409" t="s">
        <v>4</v>
      </c>
      <c r="F409" s="20" t="s">
        <v>511</v>
      </c>
      <c r="G409" s="39" t="str">
        <f t="shared" si="65"/>
        <v>---</v>
      </c>
      <c r="H409" s="20" t="s">
        <v>511</v>
      </c>
      <c r="I409" s="20" t="s">
        <v>511</v>
      </c>
      <c r="J409" s="23"/>
      <c r="L409" s="57" t="str">
        <f>IF(OR(H_no_hash!$F409="---",H_no_hash!$F409="infeas",H_no_hash!$F409="inf"),"---",(H_no_hash!$F409/M409)-1)</f>
        <v>---</v>
      </c>
      <c r="M409" s="20">
        <f>Model_dem!L149</f>
        <v>713</v>
      </c>
      <c r="N409" t="str">
        <f>Model_dem!G149</f>
        <v>---</v>
      </c>
      <c r="O409" s="23"/>
      <c r="P409" t="str">
        <f>IF(H_no_hash!$Q409&lt;&gt;A409,"Aqui", " ")</f>
        <v xml:space="preserve"> </v>
      </c>
      <c r="Q409" s="68" t="s">
        <v>536</v>
      </c>
      <c r="R409" s="20">
        <v>3</v>
      </c>
      <c r="S409" s="20">
        <v>10</v>
      </c>
      <c r="T409" s="20">
        <v>0.2</v>
      </c>
      <c r="U409" s="20">
        <v>50</v>
      </c>
      <c r="V409" s="20" t="s">
        <v>511</v>
      </c>
      <c r="W409" s="20" t="s">
        <v>511</v>
      </c>
      <c r="X409" s="20" t="s">
        <v>511</v>
      </c>
      <c r="Y409" s="20" t="s">
        <v>511</v>
      </c>
      <c r="Z409" s="20" t="s">
        <v>511</v>
      </c>
      <c r="AA409" s="23"/>
      <c r="AE409" t="s">
        <v>535</v>
      </c>
      <c r="AF409">
        <v>2</v>
      </c>
      <c r="AG409">
        <v>10</v>
      </c>
      <c r="AH409">
        <v>0.15</v>
      </c>
      <c r="AI409">
        <v>50</v>
      </c>
      <c r="AJ409">
        <v>765</v>
      </c>
      <c r="AK409">
        <v>7.3436899999999996</v>
      </c>
      <c r="AL409">
        <v>13</v>
      </c>
      <c r="AM409">
        <v>446201</v>
      </c>
      <c r="AN409">
        <v>1800</v>
      </c>
      <c r="AO409">
        <v>64145</v>
      </c>
    </row>
    <row r="410" spans="1:41" x14ac:dyDescent="0.3">
      <c r="A410" s="65" t="s">
        <v>536</v>
      </c>
      <c r="B410" s="66">
        <v>3</v>
      </c>
      <c r="C410" s="66">
        <v>25</v>
      </c>
      <c r="D410" s="66">
        <v>0.05</v>
      </c>
      <c r="E410" t="s">
        <v>0</v>
      </c>
      <c r="F410" s="66">
        <v>733</v>
      </c>
      <c r="G410" s="39">
        <f t="shared" si="65"/>
        <v>0</v>
      </c>
      <c r="H410" s="66">
        <v>2.0745100000000001</v>
      </c>
      <c r="I410" s="66">
        <v>2183</v>
      </c>
      <c r="J410" s="67">
        <v>0</v>
      </c>
      <c r="K410" s="52">
        <v>0</v>
      </c>
      <c r="L410" s="58">
        <f>IF(OR(H_no_hash!$F410="---",H_no_hash!$F410="infeas",H_no_hash!$F410="inf"),"---",(H_no_hash!$F410/M410)-1)</f>
        <v>2.8050490883590573E-2</v>
      </c>
      <c r="M410" s="20">
        <f>Model_dem!L150</f>
        <v>713</v>
      </c>
      <c r="N410">
        <f>Model_dem!G150</f>
        <v>733</v>
      </c>
      <c r="O410" s="23"/>
      <c r="P410" t="str">
        <f>IF(H_no_hash!$Q410&lt;&gt;A410,"Aqui", " ")</f>
        <v xml:space="preserve"> </v>
      </c>
      <c r="Q410" s="65" t="s">
        <v>536</v>
      </c>
      <c r="R410" s="66">
        <v>3</v>
      </c>
      <c r="S410" s="66">
        <v>25</v>
      </c>
      <c r="T410" s="66">
        <v>0.05</v>
      </c>
      <c r="U410" s="66">
        <v>50</v>
      </c>
      <c r="V410" s="66">
        <v>733</v>
      </c>
      <c r="W410" s="66">
        <v>2.0745100000000001</v>
      </c>
      <c r="X410" s="66">
        <v>0</v>
      </c>
      <c r="Y410" s="66">
        <v>2024</v>
      </c>
      <c r="Z410" s="66">
        <v>1800</v>
      </c>
      <c r="AA410" s="67">
        <v>0</v>
      </c>
      <c r="AE410" t="s">
        <v>535</v>
      </c>
      <c r="AF410">
        <v>2</v>
      </c>
      <c r="AG410">
        <v>10</v>
      </c>
      <c r="AH410">
        <v>0.2</v>
      </c>
      <c r="AI410">
        <v>50</v>
      </c>
      <c r="AJ410">
        <v>766</v>
      </c>
      <c r="AK410">
        <v>12.2578</v>
      </c>
      <c r="AL410">
        <v>24</v>
      </c>
      <c r="AM410">
        <v>227780</v>
      </c>
      <c r="AN410">
        <v>1800.1</v>
      </c>
      <c r="AO410">
        <v>57804</v>
      </c>
    </row>
    <row r="411" spans="1:41" x14ac:dyDescent="0.3">
      <c r="A411" s="68" t="s">
        <v>536</v>
      </c>
      <c r="B411" s="20">
        <v>3</v>
      </c>
      <c r="C411" s="20">
        <v>25</v>
      </c>
      <c r="D411" s="20">
        <v>0.1</v>
      </c>
      <c r="E411" t="s">
        <v>0</v>
      </c>
      <c r="F411" s="20">
        <v>781</v>
      </c>
      <c r="G411" s="39">
        <f t="shared" si="65"/>
        <v>0</v>
      </c>
      <c r="H411" s="20">
        <v>17.040199999999999</v>
      </c>
      <c r="I411" s="20">
        <v>721</v>
      </c>
      <c r="J411" s="23">
        <v>0</v>
      </c>
      <c r="K411" s="52">
        <v>0</v>
      </c>
      <c r="L411" s="57">
        <f>IF(OR(H_no_hash!$F411="---",H_no_hash!$F411="infeas",H_no_hash!$F411="inf"),"---",(H_no_hash!$F411/M411)-1)</f>
        <v>9.5371669004207682E-2</v>
      </c>
      <c r="M411" s="20">
        <f>Model_dem!L151</f>
        <v>713</v>
      </c>
      <c r="N411">
        <f>Model_dem!G151</f>
        <v>781</v>
      </c>
      <c r="O411" s="23"/>
      <c r="P411" t="str">
        <f>IF(H_no_hash!$Q411&lt;&gt;A411,"Aqui", " ")</f>
        <v xml:space="preserve"> </v>
      </c>
      <c r="Q411" s="68" t="s">
        <v>536</v>
      </c>
      <c r="R411" s="20">
        <v>3</v>
      </c>
      <c r="S411" s="20">
        <v>25</v>
      </c>
      <c r="T411" s="20">
        <v>0.1</v>
      </c>
      <c r="U411" s="20">
        <v>50</v>
      </c>
      <c r="V411" s="20">
        <v>781</v>
      </c>
      <c r="W411" s="20">
        <v>17.040199999999999</v>
      </c>
      <c r="X411" s="20">
        <v>5</v>
      </c>
      <c r="Y411" s="20">
        <v>775</v>
      </c>
      <c r="Z411" s="20">
        <v>1800.01</v>
      </c>
      <c r="AA411" s="23">
        <v>0</v>
      </c>
      <c r="AE411" t="s">
        <v>535</v>
      </c>
      <c r="AF411">
        <v>2</v>
      </c>
      <c r="AG411">
        <v>25</v>
      </c>
      <c r="AH411">
        <v>0.05</v>
      </c>
      <c r="AI411">
        <v>50</v>
      </c>
      <c r="AJ411">
        <v>761</v>
      </c>
      <c r="AK411">
        <v>4.5123499999999996</v>
      </c>
      <c r="AL411">
        <v>4</v>
      </c>
      <c r="AM411">
        <v>270495</v>
      </c>
      <c r="AN411">
        <v>1800</v>
      </c>
      <c r="AO411">
        <v>58426</v>
      </c>
    </row>
    <row r="412" spans="1:41" x14ac:dyDescent="0.3">
      <c r="A412" s="65" t="s">
        <v>536</v>
      </c>
      <c r="B412" s="66">
        <v>3</v>
      </c>
      <c r="C412" s="66">
        <v>25</v>
      </c>
      <c r="D412" s="66">
        <v>0.15</v>
      </c>
      <c r="E412" t="s">
        <v>4</v>
      </c>
      <c r="F412" s="66" t="s">
        <v>511</v>
      </c>
      <c r="G412" s="39" t="str">
        <f t="shared" si="65"/>
        <v>---</v>
      </c>
      <c r="H412" s="66" t="s">
        <v>511</v>
      </c>
      <c r="I412" s="66" t="s">
        <v>511</v>
      </c>
      <c r="J412" s="67"/>
      <c r="L412" s="58" t="str">
        <f>IF(OR(H_no_hash!$F412="---",H_no_hash!$F412="infeas",H_no_hash!$F412="inf"),"---",(H_no_hash!$F412/M412)-1)</f>
        <v>---</v>
      </c>
      <c r="M412" s="20">
        <f>Model_dem!L152</f>
        <v>713</v>
      </c>
      <c r="N412" t="str">
        <f>Model_dem!G152</f>
        <v>---</v>
      </c>
      <c r="O412" s="23"/>
      <c r="P412" t="str">
        <f>IF(H_no_hash!$Q412&lt;&gt;A412,"Aqui", " ")</f>
        <v xml:space="preserve"> </v>
      </c>
      <c r="Q412" s="65" t="s">
        <v>536</v>
      </c>
      <c r="R412" s="66">
        <v>3</v>
      </c>
      <c r="S412" s="66">
        <v>25</v>
      </c>
      <c r="T412" s="66">
        <v>0.15</v>
      </c>
      <c r="U412" s="66">
        <v>50</v>
      </c>
      <c r="V412" s="66" t="s">
        <v>511</v>
      </c>
      <c r="W412" s="66" t="s">
        <v>511</v>
      </c>
      <c r="X412" s="66" t="s">
        <v>511</v>
      </c>
      <c r="Y412" s="66" t="s">
        <v>511</v>
      </c>
      <c r="Z412" s="66" t="s">
        <v>511</v>
      </c>
      <c r="AA412" s="67"/>
      <c r="AE412" t="s">
        <v>535</v>
      </c>
      <c r="AF412">
        <v>2</v>
      </c>
      <c r="AG412">
        <v>25</v>
      </c>
      <c r="AH412">
        <v>0.1</v>
      </c>
      <c r="AI412">
        <v>50</v>
      </c>
      <c r="AJ412">
        <v>775</v>
      </c>
      <c r="AK412">
        <v>2.7496900000000002</v>
      </c>
      <c r="AL412">
        <v>0</v>
      </c>
      <c r="AM412">
        <v>84946</v>
      </c>
      <c r="AN412">
        <v>1800.26</v>
      </c>
      <c r="AO412">
        <v>36731</v>
      </c>
    </row>
    <row r="413" spans="1:41" x14ac:dyDescent="0.3">
      <c r="A413" s="68" t="s">
        <v>536</v>
      </c>
      <c r="B413" s="20">
        <v>3</v>
      </c>
      <c r="C413" s="20">
        <v>25</v>
      </c>
      <c r="D413" s="20">
        <v>0.2</v>
      </c>
      <c r="E413" t="s">
        <v>4</v>
      </c>
      <c r="F413" s="20" t="s">
        <v>511</v>
      </c>
      <c r="G413" s="39" t="str">
        <f t="shared" si="65"/>
        <v>---</v>
      </c>
      <c r="H413" s="20" t="s">
        <v>511</v>
      </c>
      <c r="I413" s="20" t="s">
        <v>511</v>
      </c>
      <c r="J413" s="23"/>
      <c r="L413" s="57" t="str">
        <f>IF(OR(H_no_hash!$F413="---",H_no_hash!$F413="infeas",H_no_hash!$F413="inf"),"---",(H_no_hash!$F413/M413)-1)</f>
        <v>---</v>
      </c>
      <c r="M413" s="20">
        <f>Model_dem!L153</f>
        <v>713</v>
      </c>
      <c r="N413" t="str">
        <f>Model_dem!G153</f>
        <v>---</v>
      </c>
      <c r="O413" s="23"/>
      <c r="P413" t="str">
        <f>IF(H_no_hash!$Q413&lt;&gt;A413,"Aqui", " ")</f>
        <v xml:space="preserve"> </v>
      </c>
      <c r="Q413" s="68" t="s">
        <v>536</v>
      </c>
      <c r="R413" s="20">
        <v>3</v>
      </c>
      <c r="S413" s="20">
        <v>25</v>
      </c>
      <c r="T413" s="20">
        <v>0.2</v>
      </c>
      <c r="U413" s="20">
        <v>50</v>
      </c>
      <c r="V413" s="20" t="s">
        <v>511</v>
      </c>
      <c r="W413" s="20" t="s">
        <v>511</v>
      </c>
      <c r="X413" s="20" t="s">
        <v>511</v>
      </c>
      <c r="Y413" s="20" t="s">
        <v>511</v>
      </c>
      <c r="Z413" s="20" t="s">
        <v>511</v>
      </c>
      <c r="AA413" s="23"/>
      <c r="AE413" t="s">
        <v>535</v>
      </c>
      <c r="AF413">
        <v>2</v>
      </c>
      <c r="AG413">
        <v>25</v>
      </c>
      <c r="AH413">
        <v>0.15</v>
      </c>
      <c r="AI413">
        <v>50</v>
      </c>
      <c r="AJ413">
        <v>776</v>
      </c>
      <c r="AK413">
        <v>19.901900000000001</v>
      </c>
      <c r="AL413">
        <v>10</v>
      </c>
      <c r="AM413">
        <v>45689</v>
      </c>
      <c r="AN413">
        <v>1800.11</v>
      </c>
      <c r="AO413">
        <v>32369</v>
      </c>
    </row>
    <row r="414" spans="1:41" x14ac:dyDescent="0.3">
      <c r="A414" s="65" t="s">
        <v>536</v>
      </c>
      <c r="B414" s="66">
        <v>3</v>
      </c>
      <c r="C414" s="66">
        <v>50</v>
      </c>
      <c r="D414" s="66">
        <v>0.05</v>
      </c>
      <c r="E414" t="s">
        <v>0</v>
      </c>
      <c r="F414" s="66">
        <v>733</v>
      </c>
      <c r="G414" s="39">
        <f t="shared" si="65"/>
        <v>0</v>
      </c>
      <c r="H414" s="66">
        <v>1.5469900000000001</v>
      </c>
      <c r="I414" s="66">
        <v>473</v>
      </c>
      <c r="J414" s="67">
        <v>0</v>
      </c>
      <c r="K414" s="52">
        <v>0</v>
      </c>
      <c r="L414" s="58">
        <f>IF(OR(H_no_hash!$F414="---",H_no_hash!$F414="infeas",H_no_hash!$F414="inf"),"---",(H_no_hash!$F414/M414)-1)</f>
        <v>2.8050490883590573E-2</v>
      </c>
      <c r="M414" s="20">
        <f>Model_dem!L154</f>
        <v>713</v>
      </c>
      <c r="N414">
        <f>Model_dem!G154</f>
        <v>733</v>
      </c>
      <c r="O414" s="23"/>
      <c r="P414" t="str">
        <f>IF(H_no_hash!$Q414&lt;&gt;A414,"Aqui", " ")</f>
        <v xml:space="preserve"> </v>
      </c>
      <c r="Q414" s="65" t="s">
        <v>536</v>
      </c>
      <c r="R414" s="66">
        <v>3</v>
      </c>
      <c r="S414" s="66">
        <v>50</v>
      </c>
      <c r="T414" s="66">
        <v>0.05</v>
      </c>
      <c r="U414" s="66">
        <v>50</v>
      </c>
      <c r="V414" s="66">
        <v>733</v>
      </c>
      <c r="W414" s="66">
        <v>1.5469900000000001</v>
      </c>
      <c r="X414" s="66">
        <v>0</v>
      </c>
      <c r="Y414" s="66">
        <v>2183</v>
      </c>
      <c r="Z414" s="66">
        <v>1800.01</v>
      </c>
      <c r="AA414" s="67">
        <v>0</v>
      </c>
      <c r="AE414" t="s">
        <v>535</v>
      </c>
      <c r="AF414">
        <v>2</v>
      </c>
      <c r="AG414">
        <v>25</v>
      </c>
      <c r="AH414">
        <v>0.2</v>
      </c>
      <c r="AI414">
        <v>50</v>
      </c>
      <c r="AJ414">
        <v>797</v>
      </c>
      <c r="AK414">
        <v>3.8862899999999998</v>
      </c>
      <c r="AL414">
        <v>0</v>
      </c>
      <c r="AM414">
        <v>15411</v>
      </c>
      <c r="AN414">
        <v>1800.38</v>
      </c>
      <c r="AO414">
        <v>18452</v>
      </c>
    </row>
    <row r="415" spans="1:41" x14ac:dyDescent="0.3">
      <c r="A415" s="68" t="s">
        <v>536</v>
      </c>
      <c r="B415" s="20">
        <v>3</v>
      </c>
      <c r="C415" s="20">
        <v>50</v>
      </c>
      <c r="D415" s="20">
        <v>0.1</v>
      </c>
      <c r="E415" t="s">
        <v>0</v>
      </c>
      <c r="F415" s="20">
        <v>781</v>
      </c>
      <c r="G415" s="39">
        <f t="shared" si="65"/>
        <v>0</v>
      </c>
      <c r="H415" s="20">
        <v>7.5622100000000003</v>
      </c>
      <c r="I415" s="20">
        <v>510</v>
      </c>
      <c r="J415" s="23">
        <v>0</v>
      </c>
      <c r="K415" s="52">
        <v>0</v>
      </c>
      <c r="L415" s="57">
        <f>IF(OR(H_no_hash!$F415="---",H_no_hash!$F415="infeas",H_no_hash!$F415="inf"),"---",(H_no_hash!$F415/M415)-1)</f>
        <v>9.5371669004207682E-2</v>
      </c>
      <c r="M415" s="20">
        <f>Model_dem!L155</f>
        <v>713</v>
      </c>
      <c r="N415">
        <f>Model_dem!G155</f>
        <v>781</v>
      </c>
      <c r="O415" s="23"/>
      <c r="P415" t="str">
        <f>IF(H_no_hash!$Q415&lt;&gt;A415,"Aqui", " ")</f>
        <v xml:space="preserve"> </v>
      </c>
      <c r="Q415" s="68" t="s">
        <v>536</v>
      </c>
      <c r="R415" s="20">
        <v>3</v>
      </c>
      <c r="S415" s="20">
        <v>50</v>
      </c>
      <c r="T415" s="20">
        <v>0.1</v>
      </c>
      <c r="U415" s="20">
        <v>50</v>
      </c>
      <c r="V415" s="20">
        <v>781</v>
      </c>
      <c r="W415" s="20">
        <v>7.5622100000000003</v>
      </c>
      <c r="X415" s="20">
        <v>1</v>
      </c>
      <c r="Y415" s="20">
        <v>721</v>
      </c>
      <c r="Z415" s="20">
        <v>1800</v>
      </c>
      <c r="AA415" s="23">
        <v>0</v>
      </c>
      <c r="AE415" t="s">
        <v>535</v>
      </c>
      <c r="AF415">
        <v>2</v>
      </c>
      <c r="AG415">
        <v>50</v>
      </c>
      <c r="AH415">
        <v>0.05</v>
      </c>
      <c r="AI415">
        <v>50</v>
      </c>
      <c r="AJ415">
        <v>765</v>
      </c>
      <c r="AK415">
        <v>23.183399999999999</v>
      </c>
      <c r="AL415">
        <v>38</v>
      </c>
      <c r="AM415">
        <v>124478</v>
      </c>
      <c r="AN415">
        <v>1800</v>
      </c>
      <c r="AO415">
        <v>45334</v>
      </c>
    </row>
    <row r="416" spans="1:41" x14ac:dyDescent="0.3">
      <c r="A416" s="65" t="s">
        <v>536</v>
      </c>
      <c r="B416" s="66">
        <v>3</v>
      </c>
      <c r="C416" s="66">
        <v>50</v>
      </c>
      <c r="D416" s="66">
        <v>0.15</v>
      </c>
      <c r="E416" t="s">
        <v>4</v>
      </c>
      <c r="F416" s="66" t="s">
        <v>511</v>
      </c>
      <c r="G416" s="39" t="str">
        <f t="shared" si="65"/>
        <v>---</v>
      </c>
      <c r="H416" s="66" t="s">
        <v>511</v>
      </c>
      <c r="I416" s="66">
        <v>506</v>
      </c>
      <c r="J416" s="67">
        <v>0</v>
      </c>
      <c r="L416" s="58" t="str">
        <f>IF(OR(H_no_hash!$F416="---",H_no_hash!$F416="infeas",H_no_hash!$F416="inf"),"---",(H_no_hash!$F416/M416)-1)</f>
        <v>---</v>
      </c>
      <c r="M416" s="20">
        <f>Model_dem!L156</f>
        <v>713</v>
      </c>
      <c r="N416" t="str">
        <f>Model_dem!G156</f>
        <v>---</v>
      </c>
      <c r="O416" s="23"/>
      <c r="P416" t="str">
        <f>IF(H_no_hash!$Q416&lt;&gt;A416,"Aqui", " ")</f>
        <v xml:space="preserve"> </v>
      </c>
      <c r="Q416" s="65" t="s">
        <v>536</v>
      </c>
      <c r="R416" s="66">
        <v>3</v>
      </c>
      <c r="S416" s="66">
        <v>50</v>
      </c>
      <c r="T416" s="66">
        <v>0.15</v>
      </c>
      <c r="U416" s="66">
        <v>50</v>
      </c>
      <c r="V416" s="66" t="s">
        <v>511</v>
      </c>
      <c r="W416" s="66" t="s">
        <v>511</v>
      </c>
      <c r="X416" s="66" t="s">
        <v>511</v>
      </c>
      <c r="Y416" s="66" t="s">
        <v>511</v>
      </c>
      <c r="Z416" s="66" t="s">
        <v>511</v>
      </c>
      <c r="AA416" s="67"/>
      <c r="AE416" t="s">
        <v>535</v>
      </c>
      <c r="AF416">
        <v>2</v>
      </c>
      <c r="AG416">
        <v>50</v>
      </c>
      <c r="AH416">
        <v>0.1</v>
      </c>
      <c r="AI416">
        <v>50</v>
      </c>
      <c r="AJ416">
        <v>779</v>
      </c>
      <c r="AK416">
        <v>3.8244400000000001</v>
      </c>
      <c r="AL416">
        <v>0</v>
      </c>
      <c r="AM416">
        <v>141911</v>
      </c>
      <c r="AN416">
        <v>1800.01</v>
      </c>
      <c r="AO416">
        <v>42944</v>
      </c>
    </row>
    <row r="417" spans="1:41" x14ac:dyDescent="0.3">
      <c r="A417" s="68" t="s">
        <v>536</v>
      </c>
      <c r="B417" s="20">
        <v>3</v>
      </c>
      <c r="C417" s="20">
        <v>50</v>
      </c>
      <c r="D417" s="20">
        <v>0.2</v>
      </c>
      <c r="E417" t="s">
        <v>4</v>
      </c>
      <c r="F417" s="20" t="s">
        <v>511</v>
      </c>
      <c r="G417" s="39" t="str">
        <f t="shared" si="65"/>
        <v>---</v>
      </c>
      <c r="H417" s="20" t="s">
        <v>511</v>
      </c>
      <c r="I417" s="20">
        <v>458</v>
      </c>
      <c r="J417" s="23">
        <v>0</v>
      </c>
      <c r="L417" s="57" t="str">
        <f>IF(OR(H_no_hash!$F417="---",H_no_hash!$F417="infeas",H_no_hash!$F417="inf"),"---",(H_no_hash!$F417/M417)-1)</f>
        <v>---</v>
      </c>
      <c r="M417" s="20">
        <f>Model_dem!L157</f>
        <v>713</v>
      </c>
      <c r="N417" t="str">
        <f>Model_dem!G157</f>
        <v>---</v>
      </c>
      <c r="O417" s="23"/>
      <c r="P417" t="str">
        <f>IF(H_no_hash!$Q417&lt;&gt;A417,"Aqui", " ")</f>
        <v xml:space="preserve"> </v>
      </c>
      <c r="Q417" s="68" t="s">
        <v>536</v>
      </c>
      <c r="R417" s="20">
        <v>3</v>
      </c>
      <c r="S417" s="20">
        <v>50</v>
      </c>
      <c r="T417" s="20">
        <v>0.2</v>
      </c>
      <c r="U417" s="20">
        <v>50</v>
      </c>
      <c r="V417" s="20" t="s">
        <v>511</v>
      </c>
      <c r="W417" s="20" t="s">
        <v>511</v>
      </c>
      <c r="X417" s="20" t="s">
        <v>511</v>
      </c>
      <c r="Y417" s="20" t="s">
        <v>511</v>
      </c>
      <c r="Z417" s="20" t="s">
        <v>511</v>
      </c>
      <c r="AA417" s="23"/>
      <c r="AE417" t="s">
        <v>535</v>
      </c>
      <c r="AF417">
        <v>2</v>
      </c>
      <c r="AG417">
        <v>50</v>
      </c>
      <c r="AH417">
        <v>0.15</v>
      </c>
      <c r="AI417">
        <v>50</v>
      </c>
      <c r="AJ417">
        <v>810</v>
      </c>
      <c r="AK417">
        <v>15.7278</v>
      </c>
      <c r="AL417">
        <v>0</v>
      </c>
      <c r="AM417">
        <v>6891</v>
      </c>
      <c r="AN417">
        <v>1800.07</v>
      </c>
      <c r="AO417">
        <v>14611</v>
      </c>
    </row>
    <row r="418" spans="1:41" x14ac:dyDescent="0.3">
      <c r="A418" s="65" t="s">
        <v>524</v>
      </c>
      <c r="B418" s="66">
        <v>0</v>
      </c>
      <c r="C418" s="66">
        <v>0</v>
      </c>
      <c r="D418" s="66">
        <v>0.05</v>
      </c>
      <c r="E418" t="s">
        <v>0</v>
      </c>
      <c r="F418" s="66">
        <v>1006</v>
      </c>
      <c r="G418" s="39">
        <f t="shared" si="65"/>
        <v>0</v>
      </c>
      <c r="H418" s="66">
        <v>9.8621800000000004</v>
      </c>
      <c r="I418" s="66">
        <v>175</v>
      </c>
      <c r="J418" s="67">
        <v>0</v>
      </c>
      <c r="K418" s="52">
        <v>1</v>
      </c>
      <c r="L418" s="58">
        <f>IF(OR(H_no_hash!$F418="---",H_no_hash!$F418="infeas",H_no_hash!$F418="inf"),"---",(H_no_hash!$F418/M418)-1)</f>
        <v>0</v>
      </c>
      <c r="M418" s="20">
        <f>Model_dem!L158</f>
        <v>1006</v>
      </c>
      <c r="N418">
        <f>Model_dem!G158</f>
        <v>1006</v>
      </c>
      <c r="O418" s="23"/>
      <c r="P418" t="str">
        <f>IF(H_no_hash!$Q418&lt;&gt;A418,"Aqui", " ")</f>
        <v xml:space="preserve"> </v>
      </c>
      <c r="Q418" s="65" t="s">
        <v>524</v>
      </c>
      <c r="R418" s="66">
        <v>0</v>
      </c>
      <c r="S418" s="66">
        <v>0</v>
      </c>
      <c r="T418" s="66">
        <v>0.05</v>
      </c>
      <c r="U418" s="66">
        <v>100</v>
      </c>
      <c r="V418" s="66">
        <v>1006</v>
      </c>
      <c r="W418" s="66">
        <v>9.8621800000000004</v>
      </c>
      <c r="X418" s="66">
        <v>0</v>
      </c>
      <c r="Y418" s="66">
        <v>473</v>
      </c>
      <c r="Z418" s="66">
        <v>1800.02</v>
      </c>
      <c r="AA418" s="67">
        <v>0</v>
      </c>
      <c r="AE418" t="s">
        <v>535</v>
      </c>
      <c r="AF418">
        <v>2</v>
      </c>
      <c r="AG418">
        <v>50</v>
      </c>
      <c r="AH418">
        <v>0.2</v>
      </c>
      <c r="AI418">
        <v>50</v>
      </c>
      <c r="AJ418">
        <v>812</v>
      </c>
      <c r="AK418">
        <v>36.809199999999997</v>
      </c>
      <c r="AL418">
        <v>0</v>
      </c>
      <c r="AM418">
        <v>280</v>
      </c>
      <c r="AN418">
        <v>1809.73</v>
      </c>
      <c r="AO418">
        <v>3602</v>
      </c>
    </row>
    <row r="419" spans="1:41" x14ac:dyDescent="0.3">
      <c r="A419" s="68" t="s">
        <v>524</v>
      </c>
      <c r="B419" s="20">
        <v>0</v>
      </c>
      <c r="C419" s="20">
        <v>0</v>
      </c>
      <c r="D419" s="20">
        <v>0.1</v>
      </c>
      <c r="E419" t="s">
        <v>0</v>
      </c>
      <c r="F419" s="20">
        <v>1006</v>
      </c>
      <c r="G419" s="39">
        <f t="shared" si="65"/>
        <v>0</v>
      </c>
      <c r="H419" s="20">
        <v>56.451799999999999</v>
      </c>
      <c r="I419" s="20">
        <v>162</v>
      </c>
      <c r="J419" s="23">
        <v>0</v>
      </c>
      <c r="K419" s="52">
        <v>1</v>
      </c>
      <c r="L419" s="57">
        <f>IF(OR(H_no_hash!$F419="---",H_no_hash!$F419="infeas",H_no_hash!$F419="inf"),"---",(H_no_hash!$F419/M419)-1)</f>
        <v>0</v>
      </c>
      <c r="M419" s="20">
        <f>Model_dem!L159</f>
        <v>1006</v>
      </c>
      <c r="N419">
        <f>Model_dem!G159</f>
        <v>1006</v>
      </c>
      <c r="O419" s="23"/>
      <c r="P419" t="str">
        <f>IF(H_no_hash!$Q419&lt;&gt;A419,"Aqui", " ")</f>
        <v xml:space="preserve"> </v>
      </c>
      <c r="Q419" s="68" t="s">
        <v>524</v>
      </c>
      <c r="R419" s="20">
        <v>0</v>
      </c>
      <c r="S419" s="20">
        <v>0</v>
      </c>
      <c r="T419" s="20">
        <v>0.1</v>
      </c>
      <c r="U419" s="20">
        <v>100</v>
      </c>
      <c r="V419" s="20">
        <v>1006</v>
      </c>
      <c r="W419" s="20">
        <v>56.451799999999999</v>
      </c>
      <c r="X419" s="20">
        <v>19</v>
      </c>
      <c r="Y419" s="20">
        <v>510</v>
      </c>
      <c r="Z419" s="20">
        <v>1800.02</v>
      </c>
      <c r="AA419" s="23">
        <v>0</v>
      </c>
      <c r="AE419" t="s">
        <v>535</v>
      </c>
      <c r="AF419">
        <v>3</v>
      </c>
      <c r="AG419">
        <v>0</v>
      </c>
      <c r="AH419">
        <v>0.05</v>
      </c>
      <c r="AI419">
        <v>50</v>
      </c>
      <c r="AJ419">
        <v>785</v>
      </c>
      <c r="AK419">
        <v>2.9723099999999998</v>
      </c>
      <c r="AL419">
        <v>0</v>
      </c>
      <c r="AM419">
        <v>528461</v>
      </c>
      <c r="AN419">
        <v>1800.02</v>
      </c>
      <c r="AO419">
        <v>71864</v>
      </c>
    </row>
    <row r="420" spans="1:41" x14ac:dyDescent="0.3">
      <c r="A420" s="65" t="s">
        <v>524</v>
      </c>
      <c r="B420" s="66">
        <v>0</v>
      </c>
      <c r="C420" s="66">
        <v>0</v>
      </c>
      <c r="D420" s="66">
        <v>0.15</v>
      </c>
      <c r="E420" t="s">
        <v>0</v>
      </c>
      <c r="F420" s="66">
        <v>1006</v>
      </c>
      <c r="G420" s="39">
        <f t="shared" si="65"/>
        <v>0</v>
      </c>
      <c r="H420" s="66">
        <v>24.744</v>
      </c>
      <c r="I420" s="66">
        <v>106</v>
      </c>
      <c r="J420" s="67">
        <v>0</v>
      </c>
      <c r="K420" s="52">
        <v>1</v>
      </c>
      <c r="L420" s="58">
        <f>IF(OR(H_no_hash!$F420="---",H_no_hash!$F420="infeas",H_no_hash!$F420="inf"),"---",(H_no_hash!$F420/M420)-1)</f>
        <v>0</v>
      </c>
      <c r="M420" s="20">
        <f>Model_dem!L160</f>
        <v>1006</v>
      </c>
      <c r="N420">
        <f>Model_dem!G160</f>
        <v>1006</v>
      </c>
      <c r="O420" s="23"/>
      <c r="P420" t="str">
        <f>IF(H_no_hash!$Q420&lt;&gt;A420,"Aqui", " ")</f>
        <v xml:space="preserve"> </v>
      </c>
      <c r="Q420" s="65" t="s">
        <v>524</v>
      </c>
      <c r="R420" s="66">
        <v>0</v>
      </c>
      <c r="S420" s="66">
        <v>0</v>
      </c>
      <c r="T420" s="66">
        <v>0.15</v>
      </c>
      <c r="U420" s="66">
        <v>100</v>
      </c>
      <c r="V420" s="66">
        <v>1006</v>
      </c>
      <c r="W420" s="66">
        <v>24.744</v>
      </c>
      <c r="X420" s="66">
        <v>5</v>
      </c>
      <c r="Y420" s="66">
        <v>506</v>
      </c>
      <c r="Z420" s="66">
        <v>1800</v>
      </c>
      <c r="AA420" s="67">
        <v>0</v>
      </c>
      <c r="AE420" t="s">
        <v>535</v>
      </c>
      <c r="AF420">
        <v>3</v>
      </c>
      <c r="AG420">
        <v>10</v>
      </c>
      <c r="AH420">
        <v>0.05</v>
      </c>
      <c r="AI420">
        <v>50</v>
      </c>
      <c r="AJ420">
        <v>785</v>
      </c>
      <c r="AK420">
        <v>14.824299999999999</v>
      </c>
      <c r="AL420">
        <v>28</v>
      </c>
      <c r="AM420">
        <v>572913</v>
      </c>
      <c r="AN420">
        <v>1800</v>
      </c>
      <c r="AO420">
        <v>77279</v>
      </c>
    </row>
    <row r="421" spans="1:41" x14ac:dyDescent="0.3">
      <c r="A421" s="68" t="s">
        <v>524</v>
      </c>
      <c r="B421" s="20">
        <v>0</v>
      </c>
      <c r="C421" s="20">
        <v>0</v>
      </c>
      <c r="D421" s="20">
        <v>0.2</v>
      </c>
      <c r="E421" t="s">
        <v>1</v>
      </c>
      <c r="F421" s="20">
        <v>1006</v>
      </c>
      <c r="G421" s="39">
        <f t="shared" si="65"/>
        <v>0</v>
      </c>
      <c r="H421" s="20">
        <v>74.574399999999997</v>
      </c>
      <c r="I421" s="20">
        <v>124</v>
      </c>
      <c r="J421" s="23">
        <v>0</v>
      </c>
      <c r="K421" s="52">
        <v>1</v>
      </c>
      <c r="L421" s="57">
        <f>IF(OR(H_no_hash!$F421="---",H_no_hash!$F421="infeas",H_no_hash!$F421="inf"),"---",(H_no_hash!$F421/M421)-1)</f>
        <v>0</v>
      </c>
      <c r="M421" s="20">
        <f>Model_dem!L161</f>
        <v>1006</v>
      </c>
      <c r="N421">
        <f>Model_dem!G161</f>
        <v>1006</v>
      </c>
      <c r="O421" s="23"/>
      <c r="P421" t="str">
        <f>IF(H_no_hash!$Q421&lt;&gt;A421,"Aqui", " ")</f>
        <v xml:space="preserve"> </v>
      </c>
      <c r="Q421" s="68" t="s">
        <v>524</v>
      </c>
      <c r="R421" s="20">
        <v>0</v>
      </c>
      <c r="S421" s="20">
        <v>0</v>
      </c>
      <c r="T421" s="20">
        <v>0.2</v>
      </c>
      <c r="U421" s="20">
        <v>100</v>
      </c>
      <c r="V421" s="20">
        <v>1006</v>
      </c>
      <c r="W421" s="20">
        <v>74.574399999999997</v>
      </c>
      <c r="X421" s="20">
        <v>18</v>
      </c>
      <c r="Y421" s="20">
        <v>458</v>
      </c>
      <c r="Z421" s="20">
        <v>1800</v>
      </c>
      <c r="AA421" s="23">
        <v>0</v>
      </c>
      <c r="AE421" t="s">
        <v>535</v>
      </c>
      <c r="AF421">
        <v>3</v>
      </c>
      <c r="AG421">
        <v>25</v>
      </c>
      <c r="AH421">
        <v>0.05</v>
      </c>
      <c r="AI421">
        <v>50</v>
      </c>
      <c r="AJ421">
        <v>785</v>
      </c>
      <c r="AK421">
        <v>1.54735</v>
      </c>
      <c r="AL421">
        <v>0</v>
      </c>
      <c r="AM421">
        <v>380306</v>
      </c>
      <c r="AN421">
        <v>1800.01</v>
      </c>
      <c r="AO421">
        <v>74012</v>
      </c>
    </row>
    <row r="422" spans="1:41" x14ac:dyDescent="0.3">
      <c r="A422" s="65" t="s">
        <v>524</v>
      </c>
      <c r="B422" s="66">
        <v>1</v>
      </c>
      <c r="C422" s="66">
        <v>5</v>
      </c>
      <c r="D422" s="66">
        <v>0.05</v>
      </c>
      <c r="E422" t="s">
        <v>0</v>
      </c>
      <c r="F422" s="66">
        <v>1007</v>
      </c>
      <c r="G422" s="39">
        <f t="shared" si="65"/>
        <v>0</v>
      </c>
      <c r="H422" s="66">
        <v>26.113099999999999</v>
      </c>
      <c r="I422" s="66">
        <v>157</v>
      </c>
      <c r="J422" s="67">
        <v>0</v>
      </c>
      <c r="K422" s="52">
        <v>1</v>
      </c>
      <c r="L422" s="58">
        <f>IF(OR(H_no_hash!$F422="---",H_no_hash!$F422="infeas",H_no_hash!$F422="inf"),"---",(H_no_hash!$F422/M422)-1)</f>
        <v>9.9403578528822756E-4</v>
      </c>
      <c r="M422" s="20">
        <f>Model_dem!L162</f>
        <v>1006</v>
      </c>
      <c r="N422">
        <f>Model_dem!G162</f>
        <v>1007</v>
      </c>
      <c r="O422" s="23"/>
      <c r="P422" t="str">
        <f>IF(H_no_hash!$Q422&lt;&gt;A422,"Aqui", " ")</f>
        <v xml:space="preserve"> </v>
      </c>
      <c r="Q422" s="65" t="s">
        <v>524</v>
      </c>
      <c r="R422" s="66">
        <v>1</v>
      </c>
      <c r="S422" s="66">
        <v>5</v>
      </c>
      <c r="T422" s="66">
        <v>0.05</v>
      </c>
      <c r="U422" s="66">
        <v>100</v>
      </c>
      <c r="V422" s="66">
        <v>1007</v>
      </c>
      <c r="W422" s="66">
        <v>26.113099999999999</v>
      </c>
      <c r="X422" s="66">
        <v>0</v>
      </c>
      <c r="Y422" s="66">
        <v>175</v>
      </c>
      <c r="Z422" s="66">
        <v>1800.03</v>
      </c>
      <c r="AA422" s="67">
        <v>0</v>
      </c>
      <c r="AE422" t="s">
        <v>535</v>
      </c>
      <c r="AF422">
        <v>3</v>
      </c>
      <c r="AG422">
        <v>50</v>
      </c>
      <c r="AH422">
        <v>0.05</v>
      </c>
      <c r="AI422">
        <v>50</v>
      </c>
      <c r="AJ422">
        <v>785</v>
      </c>
      <c r="AK422">
        <v>1.9638500000000001</v>
      </c>
      <c r="AL422">
        <v>0</v>
      </c>
      <c r="AM422">
        <v>827414</v>
      </c>
      <c r="AN422">
        <v>1800</v>
      </c>
      <c r="AO422">
        <v>77310</v>
      </c>
    </row>
    <row r="423" spans="1:41" x14ac:dyDescent="0.3">
      <c r="A423" s="68" t="s">
        <v>524</v>
      </c>
      <c r="B423" s="20">
        <v>1</v>
      </c>
      <c r="C423" s="20">
        <v>5</v>
      </c>
      <c r="D423" s="20">
        <v>0.1</v>
      </c>
      <c r="E423" t="s">
        <v>0</v>
      </c>
      <c r="F423" s="20">
        <v>1009</v>
      </c>
      <c r="G423" s="39">
        <f t="shared" si="65"/>
        <v>0</v>
      </c>
      <c r="H423" s="20">
        <v>55.256399999999999</v>
      </c>
      <c r="I423" s="20">
        <v>172</v>
      </c>
      <c r="J423" s="23">
        <v>0</v>
      </c>
      <c r="K423" s="52">
        <v>1</v>
      </c>
      <c r="L423" s="57">
        <f>IF(OR(H_no_hash!$F423="---",H_no_hash!$F423="infeas",H_no_hash!$F423="inf"),"---",(H_no_hash!$F423/M423)-1)</f>
        <v>2.9821073558649047E-3</v>
      </c>
      <c r="M423" s="20">
        <f>Model_dem!L163</f>
        <v>1006</v>
      </c>
      <c r="N423">
        <f>Model_dem!G163</f>
        <v>1009</v>
      </c>
      <c r="O423" s="23"/>
      <c r="P423" t="str">
        <f>IF(H_no_hash!$Q423&lt;&gt;A423,"Aqui", " ")</f>
        <v xml:space="preserve"> </v>
      </c>
      <c r="Q423" s="68" t="s">
        <v>524</v>
      </c>
      <c r="R423" s="20">
        <v>1</v>
      </c>
      <c r="S423" s="20">
        <v>5</v>
      </c>
      <c r="T423" s="20">
        <v>0.1</v>
      </c>
      <c r="U423" s="20">
        <v>100</v>
      </c>
      <c r="V423" s="20">
        <v>1009</v>
      </c>
      <c r="W423" s="20">
        <v>55.256399999999999</v>
      </c>
      <c r="X423" s="20">
        <v>1</v>
      </c>
      <c r="Y423" s="20">
        <v>162</v>
      </c>
      <c r="Z423" s="20">
        <v>1800.03</v>
      </c>
      <c r="AA423" s="23">
        <v>0</v>
      </c>
      <c r="AE423" t="s">
        <v>521</v>
      </c>
      <c r="AF423">
        <v>1</v>
      </c>
      <c r="AG423">
        <v>10</v>
      </c>
      <c r="AH423">
        <v>0.05</v>
      </c>
      <c r="AI423">
        <v>50</v>
      </c>
      <c r="AJ423">
        <v>740</v>
      </c>
      <c r="AK423">
        <v>0.85206199999999999</v>
      </c>
      <c r="AL423">
        <v>0</v>
      </c>
      <c r="AM423">
        <v>595916</v>
      </c>
      <c r="AN423">
        <v>1800.01</v>
      </c>
      <c r="AO423">
        <v>79897</v>
      </c>
    </row>
    <row r="424" spans="1:41" x14ac:dyDescent="0.3">
      <c r="A424" s="65" t="s">
        <v>524</v>
      </c>
      <c r="B424" s="66">
        <v>1</v>
      </c>
      <c r="C424" s="66">
        <v>5</v>
      </c>
      <c r="D424" s="66">
        <v>0.15</v>
      </c>
      <c r="E424" t="s">
        <v>0</v>
      </c>
      <c r="F424" s="66">
        <v>1015</v>
      </c>
      <c r="G424" s="39">
        <f t="shared" si="65"/>
        <v>0</v>
      </c>
      <c r="H424" s="66">
        <v>37.087600000000002</v>
      </c>
      <c r="I424" s="66">
        <v>127</v>
      </c>
      <c r="J424" s="67">
        <v>0</v>
      </c>
      <c r="K424" s="52">
        <v>1</v>
      </c>
      <c r="L424" s="58">
        <f>IF(OR(H_no_hash!$F424="---",H_no_hash!$F424="infeas",H_no_hash!$F424="inf"),"---",(H_no_hash!$F424/M424)-1)</f>
        <v>8.9463220675944921E-3</v>
      </c>
      <c r="M424" s="20">
        <f>Model_dem!L164</f>
        <v>1006</v>
      </c>
      <c r="N424">
        <f>Model_dem!G164</f>
        <v>1015</v>
      </c>
      <c r="O424" s="23"/>
      <c r="P424" t="str">
        <f>IF(H_no_hash!$Q424&lt;&gt;A424,"Aqui", " ")</f>
        <v xml:space="preserve"> </v>
      </c>
      <c r="Q424" s="65" t="s">
        <v>524</v>
      </c>
      <c r="R424" s="66">
        <v>1</v>
      </c>
      <c r="S424" s="66">
        <v>5</v>
      </c>
      <c r="T424" s="66">
        <v>0.15</v>
      </c>
      <c r="U424" s="66">
        <v>100</v>
      </c>
      <c r="V424" s="66">
        <v>1015</v>
      </c>
      <c r="W424" s="66">
        <v>37.087600000000002</v>
      </c>
      <c r="X424" s="66">
        <v>0</v>
      </c>
      <c r="Y424" s="66">
        <v>106</v>
      </c>
      <c r="Z424" s="66">
        <v>1800.04</v>
      </c>
      <c r="AA424" s="67">
        <v>0</v>
      </c>
      <c r="AE424" t="s">
        <v>521</v>
      </c>
      <c r="AF424">
        <v>1</v>
      </c>
      <c r="AG424">
        <v>10</v>
      </c>
      <c r="AH424">
        <v>0.1</v>
      </c>
      <c r="AI424">
        <v>50</v>
      </c>
      <c r="AJ424">
        <v>740</v>
      </c>
      <c r="AK424">
        <v>0.35485</v>
      </c>
      <c r="AL424">
        <v>0</v>
      </c>
      <c r="AM424">
        <v>616081</v>
      </c>
      <c r="AN424">
        <v>1800</v>
      </c>
      <c r="AO424">
        <v>70822</v>
      </c>
    </row>
    <row r="425" spans="1:41" x14ac:dyDescent="0.3">
      <c r="A425" s="68" t="s">
        <v>524</v>
      </c>
      <c r="B425" s="20">
        <v>1</v>
      </c>
      <c r="C425" s="20">
        <v>5</v>
      </c>
      <c r="D425" s="20">
        <v>0.2</v>
      </c>
      <c r="E425" t="s">
        <v>0</v>
      </c>
      <c r="F425" s="20">
        <v>1015</v>
      </c>
      <c r="G425" s="39">
        <f t="shared" si="65"/>
        <v>0</v>
      </c>
      <c r="H425" s="20">
        <v>73.044899999999998</v>
      </c>
      <c r="I425" s="20">
        <v>133</v>
      </c>
      <c r="J425" s="23">
        <v>0</v>
      </c>
      <c r="K425" s="52">
        <v>1</v>
      </c>
      <c r="L425" s="57">
        <f>IF(OR(H_no_hash!$F425="---",H_no_hash!$F425="infeas",H_no_hash!$F425="inf"),"---",(H_no_hash!$F425/M425)-1)</f>
        <v>8.9463220675944921E-3</v>
      </c>
      <c r="M425" s="20">
        <f>Model_dem!L165</f>
        <v>1006</v>
      </c>
      <c r="N425">
        <f>Model_dem!G165</f>
        <v>1015</v>
      </c>
      <c r="O425" s="23"/>
      <c r="P425" t="str">
        <f>IF(H_no_hash!$Q425&lt;&gt;A425,"Aqui", " ")</f>
        <v xml:space="preserve"> </v>
      </c>
      <c r="Q425" s="68" t="s">
        <v>524</v>
      </c>
      <c r="R425" s="20">
        <v>1</v>
      </c>
      <c r="S425" s="20">
        <v>5</v>
      </c>
      <c r="T425" s="20">
        <v>0.2</v>
      </c>
      <c r="U425" s="20">
        <v>100</v>
      </c>
      <c r="V425" s="20">
        <v>1015</v>
      </c>
      <c r="W425" s="20">
        <v>73.044899999999998</v>
      </c>
      <c r="X425" s="20">
        <v>3</v>
      </c>
      <c r="Y425" s="20">
        <v>124</v>
      </c>
      <c r="Z425" s="20">
        <v>1800.06</v>
      </c>
      <c r="AA425" s="23">
        <v>0</v>
      </c>
      <c r="AE425" t="s">
        <v>521</v>
      </c>
      <c r="AF425">
        <v>1</v>
      </c>
      <c r="AG425">
        <v>25</v>
      </c>
      <c r="AH425">
        <v>0.05</v>
      </c>
      <c r="AI425">
        <v>50</v>
      </c>
      <c r="AJ425">
        <v>740</v>
      </c>
      <c r="AK425">
        <v>0.43887500000000002</v>
      </c>
      <c r="AL425">
        <v>0</v>
      </c>
      <c r="AM425">
        <v>534620</v>
      </c>
      <c r="AN425">
        <v>1800.01</v>
      </c>
      <c r="AO425">
        <v>63836</v>
      </c>
    </row>
    <row r="426" spans="1:41" x14ac:dyDescent="0.3">
      <c r="A426" s="65" t="s">
        <v>524</v>
      </c>
      <c r="B426" s="66">
        <v>1</v>
      </c>
      <c r="C426" s="66">
        <v>10</v>
      </c>
      <c r="D426" s="66">
        <v>0.05</v>
      </c>
      <c r="E426" t="s">
        <v>0</v>
      </c>
      <c r="F426" s="66">
        <v>1007</v>
      </c>
      <c r="G426" s="39">
        <f t="shared" si="65"/>
        <v>0</v>
      </c>
      <c r="H426" s="66">
        <v>35.504199999999997</v>
      </c>
      <c r="I426" s="66">
        <v>79</v>
      </c>
      <c r="J426" s="67">
        <v>0</v>
      </c>
      <c r="K426" s="52">
        <v>1</v>
      </c>
      <c r="L426" s="58">
        <f>IF(OR(H_no_hash!$F426="---",H_no_hash!$F426="infeas",H_no_hash!$F426="inf"),"---",(H_no_hash!$F426/M426)-1)</f>
        <v>9.9403578528822756E-4</v>
      </c>
      <c r="M426" s="20">
        <f>Model_dem!L166</f>
        <v>1006</v>
      </c>
      <c r="N426">
        <f>Model_dem!G166</f>
        <v>1007</v>
      </c>
      <c r="O426" s="23"/>
      <c r="P426" t="str">
        <f>IF(H_no_hash!$Q426&lt;&gt;A426,"Aqui", " ")</f>
        <v xml:space="preserve"> </v>
      </c>
      <c r="Q426" s="65" t="s">
        <v>524</v>
      </c>
      <c r="R426" s="66">
        <v>1</v>
      </c>
      <c r="S426" s="66">
        <v>10</v>
      </c>
      <c r="T426" s="66">
        <v>0.05</v>
      </c>
      <c r="U426" s="66">
        <v>100</v>
      </c>
      <c r="V426" s="66">
        <v>1007</v>
      </c>
      <c r="W426" s="66">
        <v>35.504199999999997</v>
      </c>
      <c r="X426" s="66">
        <v>0</v>
      </c>
      <c r="Y426" s="66">
        <v>157</v>
      </c>
      <c r="Z426" s="66">
        <v>1800.03</v>
      </c>
      <c r="AA426" s="67">
        <v>0</v>
      </c>
      <c r="AE426" t="s">
        <v>521</v>
      </c>
      <c r="AF426">
        <v>1</v>
      </c>
      <c r="AG426">
        <v>25</v>
      </c>
      <c r="AH426">
        <v>0.1</v>
      </c>
      <c r="AI426">
        <v>50</v>
      </c>
      <c r="AJ426">
        <v>748</v>
      </c>
      <c r="AK426">
        <v>0.86141199999999996</v>
      </c>
      <c r="AL426">
        <v>0</v>
      </c>
      <c r="AM426">
        <v>237951</v>
      </c>
      <c r="AN426">
        <v>1800</v>
      </c>
      <c r="AO426">
        <v>53403</v>
      </c>
    </row>
    <row r="427" spans="1:41" x14ac:dyDescent="0.3">
      <c r="A427" s="68" t="s">
        <v>524</v>
      </c>
      <c r="B427" s="20">
        <v>1</v>
      </c>
      <c r="C427" s="20">
        <v>10</v>
      </c>
      <c r="D427" s="20">
        <v>0.1</v>
      </c>
      <c r="E427" t="s">
        <v>0</v>
      </c>
      <c r="F427" s="20">
        <v>1009</v>
      </c>
      <c r="G427" s="39">
        <f t="shared" si="65"/>
        <v>0</v>
      </c>
      <c r="H427" s="20">
        <v>24.329899999999999</v>
      </c>
      <c r="I427" s="20">
        <v>34</v>
      </c>
      <c r="J427" s="23">
        <v>0</v>
      </c>
      <c r="K427" s="52">
        <v>1</v>
      </c>
      <c r="L427" s="57">
        <f>IF(OR(H_no_hash!$F427="---",H_no_hash!$F427="infeas",H_no_hash!$F427="inf"),"---",(H_no_hash!$F427/M427)-1)</f>
        <v>2.9821073558649047E-3</v>
      </c>
      <c r="M427" s="20">
        <f>Model_dem!L167</f>
        <v>1006</v>
      </c>
      <c r="N427">
        <f>Model_dem!G167</f>
        <v>1009</v>
      </c>
      <c r="O427" s="23"/>
      <c r="P427" t="str">
        <f>IF(H_no_hash!$Q427&lt;&gt;A427,"Aqui", " ")</f>
        <v xml:space="preserve"> </v>
      </c>
      <c r="Q427" s="68" t="s">
        <v>524</v>
      </c>
      <c r="R427" s="20">
        <v>1</v>
      </c>
      <c r="S427" s="20">
        <v>10</v>
      </c>
      <c r="T427" s="20">
        <v>0.1</v>
      </c>
      <c r="U427" s="20">
        <v>100</v>
      </c>
      <c r="V427" s="20">
        <v>1009</v>
      </c>
      <c r="W427" s="20">
        <v>24.329899999999999</v>
      </c>
      <c r="X427" s="20">
        <v>0</v>
      </c>
      <c r="Y427" s="20">
        <v>172</v>
      </c>
      <c r="Z427" s="20">
        <v>1800.01</v>
      </c>
      <c r="AA427" s="23">
        <v>0</v>
      </c>
      <c r="AE427" t="s">
        <v>521</v>
      </c>
      <c r="AF427">
        <v>1</v>
      </c>
      <c r="AG427">
        <v>25</v>
      </c>
      <c r="AH427">
        <v>0.15</v>
      </c>
      <c r="AI427">
        <v>50</v>
      </c>
      <c r="AJ427">
        <v>748</v>
      </c>
      <c r="AK427">
        <v>3.8062200000000002</v>
      </c>
      <c r="AL427">
        <v>0</v>
      </c>
      <c r="AM427">
        <v>120366</v>
      </c>
      <c r="AN427">
        <v>1800</v>
      </c>
      <c r="AO427">
        <v>45524</v>
      </c>
    </row>
    <row r="428" spans="1:41" x14ac:dyDescent="0.3">
      <c r="A428" s="65" t="s">
        <v>524</v>
      </c>
      <c r="B428" s="66">
        <v>1</v>
      </c>
      <c r="C428" s="66">
        <v>10</v>
      </c>
      <c r="D428" s="66">
        <v>0.15</v>
      </c>
      <c r="E428" t="s">
        <v>0</v>
      </c>
      <c r="F428" s="66">
        <v>1015</v>
      </c>
      <c r="G428" s="39">
        <f t="shared" si="65"/>
        <v>0</v>
      </c>
      <c r="H428" s="66">
        <v>62.031700000000001</v>
      </c>
      <c r="I428" s="66">
        <v>27</v>
      </c>
      <c r="J428" s="67">
        <v>0</v>
      </c>
      <c r="K428" s="52">
        <v>1</v>
      </c>
      <c r="L428" s="58">
        <f>IF(OR(H_no_hash!$F428="---",H_no_hash!$F428="infeas",H_no_hash!$F428="inf"),"---",(H_no_hash!$F428/M428)-1)</f>
        <v>8.9463220675944921E-3</v>
      </c>
      <c r="M428" s="20">
        <f>Model_dem!L168</f>
        <v>1006</v>
      </c>
      <c r="N428">
        <f>Model_dem!G168</f>
        <v>1015</v>
      </c>
      <c r="O428" s="23"/>
      <c r="P428" t="str">
        <f>IF(H_no_hash!$Q428&lt;&gt;A428,"Aqui", " ")</f>
        <v xml:space="preserve"> </v>
      </c>
      <c r="Q428" s="65" t="s">
        <v>524</v>
      </c>
      <c r="R428" s="66">
        <v>1</v>
      </c>
      <c r="S428" s="66">
        <v>10</v>
      </c>
      <c r="T428" s="66">
        <v>0.15</v>
      </c>
      <c r="U428" s="66">
        <v>100</v>
      </c>
      <c r="V428" s="66">
        <v>1015</v>
      </c>
      <c r="W428" s="66">
        <v>62.031700000000001</v>
      </c>
      <c r="X428" s="66">
        <v>5</v>
      </c>
      <c r="Y428" s="66">
        <v>127</v>
      </c>
      <c r="Z428" s="66">
        <v>1800.05</v>
      </c>
      <c r="AA428" s="67">
        <v>0</v>
      </c>
      <c r="AE428" t="s">
        <v>521</v>
      </c>
      <c r="AF428">
        <v>1</v>
      </c>
      <c r="AG428">
        <v>25</v>
      </c>
      <c r="AH428">
        <v>0.2</v>
      </c>
      <c r="AI428">
        <v>50</v>
      </c>
      <c r="AJ428">
        <v>748</v>
      </c>
      <c r="AK428">
        <v>1.23705</v>
      </c>
      <c r="AL428">
        <v>0</v>
      </c>
      <c r="AM428">
        <v>70310</v>
      </c>
      <c r="AN428">
        <v>1800.01</v>
      </c>
      <c r="AO428">
        <v>36661</v>
      </c>
    </row>
    <row r="429" spans="1:41" x14ac:dyDescent="0.3">
      <c r="A429" s="68" t="s">
        <v>524</v>
      </c>
      <c r="B429" s="20">
        <v>1</v>
      </c>
      <c r="C429" s="20">
        <v>10</v>
      </c>
      <c r="D429" s="20">
        <v>0.2</v>
      </c>
      <c r="E429" t="s">
        <v>0</v>
      </c>
      <c r="F429" s="20">
        <v>1015</v>
      </c>
      <c r="G429" s="39">
        <f t="shared" si="65"/>
        <v>0</v>
      </c>
      <c r="H429" s="20">
        <v>47.103499999999997</v>
      </c>
      <c r="I429" s="20">
        <v>19</v>
      </c>
      <c r="J429" s="23">
        <v>0</v>
      </c>
      <c r="K429" s="52">
        <v>1</v>
      </c>
      <c r="L429" s="57">
        <f>IF(OR(H_no_hash!$F429="---",H_no_hash!$F429="infeas",H_no_hash!$F429="inf"),"---",(H_no_hash!$F429/M429)-1)</f>
        <v>8.9463220675944921E-3</v>
      </c>
      <c r="M429" s="20">
        <f>Model_dem!L169</f>
        <v>1006</v>
      </c>
      <c r="N429">
        <f>Model_dem!G169</f>
        <v>1015</v>
      </c>
      <c r="O429" s="23"/>
      <c r="P429" t="str">
        <f>IF(H_no_hash!$Q429&lt;&gt;A429,"Aqui", " ")</f>
        <v xml:space="preserve"> </v>
      </c>
      <c r="Q429" s="68" t="s">
        <v>524</v>
      </c>
      <c r="R429" s="20">
        <v>1</v>
      </c>
      <c r="S429" s="20">
        <v>10</v>
      </c>
      <c r="T429" s="20">
        <v>0.2</v>
      </c>
      <c r="U429" s="20">
        <v>100</v>
      </c>
      <c r="V429" s="20">
        <v>1015</v>
      </c>
      <c r="W429" s="20">
        <v>47.103499999999997</v>
      </c>
      <c r="X429" s="20">
        <v>0</v>
      </c>
      <c r="Y429" s="20">
        <v>133</v>
      </c>
      <c r="Z429" s="20">
        <v>1800.02</v>
      </c>
      <c r="AA429" s="23">
        <v>0</v>
      </c>
      <c r="AE429" t="s">
        <v>521</v>
      </c>
      <c r="AF429">
        <v>1</v>
      </c>
      <c r="AG429">
        <v>50</v>
      </c>
      <c r="AH429">
        <v>0.05</v>
      </c>
      <c r="AI429">
        <v>50</v>
      </c>
      <c r="AJ429">
        <v>740</v>
      </c>
      <c r="AK429">
        <v>0.67084999999999995</v>
      </c>
      <c r="AL429">
        <v>0</v>
      </c>
      <c r="AM429">
        <v>243030</v>
      </c>
      <c r="AN429">
        <v>1800.07</v>
      </c>
      <c r="AO429">
        <v>56197</v>
      </c>
    </row>
    <row r="430" spans="1:41" x14ac:dyDescent="0.3">
      <c r="A430" s="65" t="s">
        <v>524</v>
      </c>
      <c r="B430" s="66">
        <v>1</v>
      </c>
      <c r="C430" s="66">
        <v>25</v>
      </c>
      <c r="D430" s="66">
        <v>0.05</v>
      </c>
      <c r="E430" t="s">
        <v>0</v>
      </c>
      <c r="F430" s="66">
        <v>1015</v>
      </c>
      <c r="G430" s="39">
        <f t="shared" si="65"/>
        <v>0</v>
      </c>
      <c r="H430" s="66">
        <v>263.86200000000002</v>
      </c>
      <c r="I430" s="66">
        <v>43</v>
      </c>
      <c r="J430" s="67">
        <v>0</v>
      </c>
      <c r="K430" s="52">
        <v>9.4E-2</v>
      </c>
      <c r="L430" s="58">
        <f>IF(OR(H_no_hash!$F430="---",H_no_hash!$F430="infeas",H_no_hash!$F430="inf"),"---",(H_no_hash!$F430/M430)-1)</f>
        <v>8.9463220675944921E-3</v>
      </c>
      <c r="M430" s="20">
        <f>Model_dem!L170</f>
        <v>1006</v>
      </c>
      <c r="N430">
        <f>Model_dem!G170</f>
        <v>1015</v>
      </c>
      <c r="O430" s="23"/>
      <c r="P430" t="str">
        <f>IF(H_no_hash!$Q430&lt;&gt;A430,"Aqui", " ")</f>
        <v xml:space="preserve"> </v>
      </c>
      <c r="Q430" s="65" t="s">
        <v>524</v>
      </c>
      <c r="R430" s="66">
        <v>1</v>
      </c>
      <c r="S430" s="66">
        <v>25</v>
      </c>
      <c r="T430" s="66">
        <v>0.05</v>
      </c>
      <c r="U430" s="66">
        <v>100</v>
      </c>
      <c r="V430" s="66">
        <v>1015</v>
      </c>
      <c r="W430" s="66">
        <v>263.86200000000002</v>
      </c>
      <c r="X430" s="66">
        <v>8</v>
      </c>
      <c r="Y430" s="66">
        <v>79</v>
      </c>
      <c r="Z430" s="66">
        <v>1800.03</v>
      </c>
      <c r="AA430" s="67">
        <v>0</v>
      </c>
      <c r="AE430" t="s">
        <v>521</v>
      </c>
      <c r="AF430">
        <v>1</v>
      </c>
      <c r="AG430">
        <v>50</v>
      </c>
      <c r="AH430">
        <v>0.1</v>
      </c>
      <c r="AI430">
        <v>50</v>
      </c>
      <c r="AJ430">
        <v>748</v>
      </c>
      <c r="AK430">
        <v>0.68929600000000002</v>
      </c>
      <c r="AL430">
        <v>0</v>
      </c>
      <c r="AM430">
        <v>188441</v>
      </c>
      <c r="AN430">
        <v>1800.01</v>
      </c>
      <c r="AO430">
        <v>43281</v>
      </c>
    </row>
    <row r="431" spans="1:41" x14ac:dyDescent="0.3">
      <c r="A431" s="68" t="s">
        <v>524</v>
      </c>
      <c r="B431" s="20">
        <v>1</v>
      </c>
      <c r="C431" s="20">
        <v>25</v>
      </c>
      <c r="D431" s="20">
        <v>0.1</v>
      </c>
      <c r="E431" t="s">
        <v>0</v>
      </c>
      <c r="F431" s="20">
        <v>1027</v>
      </c>
      <c r="G431" s="39">
        <f t="shared" si="65"/>
        <v>0</v>
      </c>
      <c r="H431" s="20">
        <v>102.79900000000001</v>
      </c>
      <c r="I431" s="20">
        <v>22</v>
      </c>
      <c r="J431" s="23">
        <v>0</v>
      </c>
      <c r="K431" s="52">
        <v>0.20200000000000001</v>
      </c>
      <c r="L431" s="57">
        <f>IF(OR(H_no_hash!$F431="---",H_no_hash!$F431="infeas",H_no_hash!$F431="inf"),"---",(H_no_hash!$F431/M431)-1)</f>
        <v>2.0874751491053667E-2</v>
      </c>
      <c r="M431" s="20">
        <f>Model_dem!L171</f>
        <v>1006</v>
      </c>
      <c r="N431">
        <f>Model_dem!G171</f>
        <v>1027</v>
      </c>
      <c r="O431" s="23"/>
      <c r="P431" t="str">
        <f>IF(H_no_hash!$Q431&lt;&gt;A431,"Aqui", " ")</f>
        <v xml:space="preserve"> </v>
      </c>
      <c r="Q431" s="68" t="s">
        <v>524</v>
      </c>
      <c r="R431" s="20">
        <v>1</v>
      </c>
      <c r="S431" s="20">
        <v>25</v>
      </c>
      <c r="T431" s="20">
        <v>0.1</v>
      </c>
      <c r="U431" s="20">
        <v>100</v>
      </c>
      <c r="V431" s="20">
        <v>1027</v>
      </c>
      <c r="W431" s="20">
        <v>102.79900000000001</v>
      </c>
      <c r="X431" s="20">
        <v>0</v>
      </c>
      <c r="Y431" s="20">
        <v>34</v>
      </c>
      <c r="Z431" s="20">
        <v>1800.33</v>
      </c>
      <c r="AA431" s="23">
        <v>0</v>
      </c>
      <c r="AE431" t="s">
        <v>521</v>
      </c>
      <c r="AF431">
        <v>1</v>
      </c>
      <c r="AG431">
        <v>50</v>
      </c>
      <c r="AH431">
        <v>0.15</v>
      </c>
      <c r="AI431">
        <v>50</v>
      </c>
      <c r="AJ431">
        <v>751</v>
      </c>
      <c r="AK431">
        <v>3.56331</v>
      </c>
      <c r="AL431">
        <v>0</v>
      </c>
      <c r="AM431">
        <v>12501</v>
      </c>
      <c r="AN431">
        <v>1800.12</v>
      </c>
      <c r="AO431">
        <v>17736</v>
      </c>
    </row>
    <row r="432" spans="1:41" x14ac:dyDescent="0.3">
      <c r="A432" s="65" t="s">
        <v>524</v>
      </c>
      <c r="B432" s="66">
        <v>1</v>
      </c>
      <c r="C432" s="66">
        <v>25</v>
      </c>
      <c r="D432" s="66">
        <v>0.15</v>
      </c>
      <c r="E432" t="s">
        <v>0</v>
      </c>
      <c r="F432" s="66">
        <v>1036</v>
      </c>
      <c r="G432" s="39">
        <f t="shared" si="65"/>
        <v>0</v>
      </c>
      <c r="H432" s="66">
        <v>253.16900000000001</v>
      </c>
      <c r="I432" s="66">
        <v>11</v>
      </c>
      <c r="J432" s="67">
        <v>0</v>
      </c>
      <c r="K432" s="52">
        <v>0.50700000000000001</v>
      </c>
      <c r="L432" s="58">
        <f>IF(OR(H_no_hash!$F432="---",H_no_hash!$F432="infeas",H_no_hash!$F432="inf"),"---",(H_no_hash!$F432/M432)-1)</f>
        <v>2.9821073558648159E-2</v>
      </c>
      <c r="M432" s="20">
        <f>Model_dem!L172</f>
        <v>1006</v>
      </c>
      <c r="N432">
        <f>Model_dem!G172</f>
        <v>1036</v>
      </c>
      <c r="O432" s="23"/>
      <c r="P432" t="str">
        <f>IF(H_no_hash!$Q432&lt;&gt;A432,"Aqui", " ")</f>
        <v xml:space="preserve"> </v>
      </c>
      <c r="Q432" s="65" t="s">
        <v>524</v>
      </c>
      <c r="R432" s="66">
        <v>1</v>
      </c>
      <c r="S432" s="66">
        <v>25</v>
      </c>
      <c r="T432" s="66">
        <v>0.15</v>
      </c>
      <c r="U432" s="66">
        <v>100</v>
      </c>
      <c r="V432" s="66">
        <v>1036</v>
      </c>
      <c r="W432" s="66">
        <v>253.16900000000001</v>
      </c>
      <c r="X432" s="66">
        <v>0</v>
      </c>
      <c r="Y432" s="66">
        <v>27</v>
      </c>
      <c r="Z432" s="66">
        <v>1800.02</v>
      </c>
      <c r="AA432" s="67">
        <v>0</v>
      </c>
      <c r="AE432" t="s">
        <v>521</v>
      </c>
      <c r="AF432">
        <v>1</v>
      </c>
      <c r="AG432">
        <v>50</v>
      </c>
      <c r="AH432">
        <v>0.2</v>
      </c>
      <c r="AI432">
        <v>50</v>
      </c>
      <c r="AJ432">
        <v>772</v>
      </c>
      <c r="AK432">
        <v>11.5406</v>
      </c>
      <c r="AL432">
        <v>0</v>
      </c>
      <c r="AM432">
        <v>8855</v>
      </c>
      <c r="AN432">
        <v>1800.04</v>
      </c>
      <c r="AO432">
        <v>15970</v>
      </c>
    </row>
    <row r="433" spans="1:41" x14ac:dyDescent="0.3">
      <c r="A433" s="68" t="s">
        <v>524</v>
      </c>
      <c r="B433" s="20">
        <v>1</v>
      </c>
      <c r="C433" s="20">
        <v>25</v>
      </c>
      <c r="D433" s="20">
        <v>0.2</v>
      </c>
      <c r="E433" t="s">
        <v>1</v>
      </c>
      <c r="F433" s="20">
        <v>1044</v>
      </c>
      <c r="G433" s="39">
        <f t="shared" si="65"/>
        <v>5.7803468208092483E-3</v>
      </c>
      <c r="H433" s="20">
        <v>700.71</v>
      </c>
      <c r="I433" s="20">
        <v>3</v>
      </c>
      <c r="J433" s="23">
        <v>0</v>
      </c>
      <c r="K433" s="52">
        <v>0.92600000000000005</v>
      </c>
      <c r="L433" s="57">
        <f>IF(OR(H_no_hash!$F433="---",H_no_hash!$F433="infeas",H_no_hash!$F433="inf"),"---",(H_no_hash!$F433/M433)-1)</f>
        <v>3.7773359840954202E-2</v>
      </c>
      <c r="M433" s="20">
        <f>Model_dem!L173</f>
        <v>1006</v>
      </c>
      <c r="N433">
        <f>Model_dem!G173</f>
        <v>1038</v>
      </c>
      <c r="O433" s="23"/>
      <c r="P433" t="str">
        <f>IF(H_no_hash!$Q433&lt;&gt;A433,"Aqui", " ")</f>
        <v xml:space="preserve"> </v>
      </c>
      <c r="Q433" s="68" t="s">
        <v>524</v>
      </c>
      <c r="R433" s="20">
        <v>1</v>
      </c>
      <c r="S433" s="20">
        <v>25</v>
      </c>
      <c r="T433" s="20">
        <v>0.2</v>
      </c>
      <c r="U433" s="20">
        <v>100</v>
      </c>
      <c r="V433" s="20">
        <v>1044</v>
      </c>
      <c r="W433" s="20">
        <v>700.71</v>
      </c>
      <c r="X433" s="20">
        <v>3</v>
      </c>
      <c r="Y433" s="20">
        <v>19</v>
      </c>
      <c r="Z433" s="20">
        <v>1800.22</v>
      </c>
      <c r="AA433" s="23">
        <v>0</v>
      </c>
      <c r="AE433" t="s">
        <v>521</v>
      </c>
      <c r="AF433">
        <v>2</v>
      </c>
      <c r="AG433">
        <v>10</v>
      </c>
      <c r="AH433">
        <v>0.15</v>
      </c>
      <c r="AI433">
        <v>50</v>
      </c>
      <c r="AJ433">
        <v>740</v>
      </c>
      <c r="AK433">
        <v>0.57533400000000001</v>
      </c>
      <c r="AL433">
        <v>0</v>
      </c>
      <c r="AM433">
        <v>612082</v>
      </c>
      <c r="AN433">
        <v>1800</v>
      </c>
      <c r="AO433">
        <v>67786</v>
      </c>
    </row>
    <row r="434" spans="1:41" x14ac:dyDescent="0.3">
      <c r="A434" s="65" t="s">
        <v>524</v>
      </c>
      <c r="B434" s="66">
        <v>1</v>
      </c>
      <c r="C434" s="66">
        <v>50</v>
      </c>
      <c r="D434" s="66">
        <v>0.05</v>
      </c>
      <c r="E434" t="s">
        <v>0</v>
      </c>
      <c r="F434" s="66">
        <v>1026</v>
      </c>
      <c r="G434" s="39">
        <f t="shared" si="65"/>
        <v>0</v>
      </c>
      <c r="H434" s="66">
        <v>163.386</v>
      </c>
      <c r="I434" s="66">
        <v>137</v>
      </c>
      <c r="J434" s="67">
        <v>0</v>
      </c>
      <c r="K434" s="52">
        <v>0</v>
      </c>
      <c r="L434" s="58">
        <f>IF(OR(H_no_hash!$F434="---",H_no_hash!$F434="infeas",H_no_hash!$F434="inf"),"---",(H_no_hash!$F434/M434)-1)</f>
        <v>1.9880715705765439E-2</v>
      </c>
      <c r="M434" s="20">
        <f>Model_dem!L174</f>
        <v>1006</v>
      </c>
      <c r="N434">
        <f>Model_dem!G174</f>
        <v>1026</v>
      </c>
      <c r="O434" s="23"/>
      <c r="P434" t="str">
        <f>IF(H_no_hash!$Q434&lt;&gt;A434,"Aqui", " ")</f>
        <v xml:space="preserve"> </v>
      </c>
      <c r="Q434" s="65" t="s">
        <v>524</v>
      </c>
      <c r="R434" s="66">
        <v>1</v>
      </c>
      <c r="S434" s="66">
        <v>50</v>
      </c>
      <c r="T434" s="66">
        <v>0.05</v>
      </c>
      <c r="U434" s="66">
        <v>100</v>
      </c>
      <c r="V434" s="66">
        <v>1026</v>
      </c>
      <c r="W434" s="66">
        <v>163.386</v>
      </c>
      <c r="X434" s="66">
        <v>3</v>
      </c>
      <c r="Y434" s="66">
        <v>43</v>
      </c>
      <c r="Z434" s="66">
        <v>1800.21</v>
      </c>
      <c r="AA434" s="67">
        <v>0</v>
      </c>
      <c r="AE434" t="s">
        <v>521</v>
      </c>
      <c r="AF434">
        <v>2</v>
      </c>
      <c r="AG434">
        <v>10</v>
      </c>
      <c r="AH434">
        <v>0.2</v>
      </c>
      <c r="AI434">
        <v>50</v>
      </c>
      <c r="AJ434">
        <v>748</v>
      </c>
      <c r="AK434">
        <v>0.81220199999999998</v>
      </c>
      <c r="AL434">
        <v>0</v>
      </c>
      <c r="AM434">
        <v>594146</v>
      </c>
      <c r="AN434">
        <v>1800.09</v>
      </c>
      <c r="AO434">
        <v>68751</v>
      </c>
    </row>
    <row r="435" spans="1:41" x14ac:dyDescent="0.3">
      <c r="A435" s="68" t="s">
        <v>524</v>
      </c>
      <c r="B435" s="20">
        <v>1</v>
      </c>
      <c r="C435" s="20">
        <v>50</v>
      </c>
      <c r="D435" s="20">
        <v>0.1</v>
      </c>
      <c r="E435" t="s">
        <v>0</v>
      </c>
      <c r="F435" s="20">
        <v>1036</v>
      </c>
      <c r="G435" s="39">
        <f t="shared" si="65"/>
        <v>0</v>
      </c>
      <c r="H435" s="20">
        <v>555.82899999999995</v>
      </c>
      <c r="I435" s="20">
        <v>89</v>
      </c>
      <c r="J435" s="23">
        <v>0</v>
      </c>
      <c r="K435" s="52">
        <v>0</v>
      </c>
      <c r="L435" s="57">
        <f>IF(OR(H_no_hash!$F435="---",H_no_hash!$F435="infeas",H_no_hash!$F435="inf"),"---",(H_no_hash!$F435/M435)-1)</f>
        <v>2.9821073558648159E-2</v>
      </c>
      <c r="M435" s="20">
        <f>Model_dem!L175</f>
        <v>1006</v>
      </c>
      <c r="N435">
        <f>Model_dem!G175</f>
        <v>1036</v>
      </c>
      <c r="O435" s="23"/>
      <c r="P435" t="str">
        <f>IF(H_no_hash!$Q435&lt;&gt;A435,"Aqui", " ")</f>
        <v xml:space="preserve"> </v>
      </c>
      <c r="Q435" s="68" t="s">
        <v>524</v>
      </c>
      <c r="R435" s="20">
        <v>1</v>
      </c>
      <c r="S435" s="20">
        <v>50</v>
      </c>
      <c r="T435" s="20">
        <v>0.1</v>
      </c>
      <c r="U435" s="20">
        <v>100</v>
      </c>
      <c r="V435" s="20">
        <v>1036</v>
      </c>
      <c r="W435" s="20">
        <v>555.82899999999995</v>
      </c>
      <c r="X435" s="20">
        <v>4</v>
      </c>
      <c r="Y435" s="20">
        <v>22</v>
      </c>
      <c r="Z435" s="20">
        <v>1800.3</v>
      </c>
      <c r="AA435" s="23">
        <v>0</v>
      </c>
      <c r="AE435" t="s">
        <v>521</v>
      </c>
      <c r="AF435">
        <v>2</v>
      </c>
      <c r="AG435">
        <v>25</v>
      </c>
      <c r="AH435">
        <v>0.05</v>
      </c>
      <c r="AI435">
        <v>50</v>
      </c>
      <c r="AJ435">
        <v>740</v>
      </c>
      <c r="AK435">
        <v>0.17872499999999999</v>
      </c>
      <c r="AL435">
        <v>0</v>
      </c>
      <c r="AM435">
        <v>394546</v>
      </c>
      <c r="AN435">
        <v>1800</v>
      </c>
      <c r="AO435">
        <v>62096</v>
      </c>
    </row>
    <row r="436" spans="1:41" x14ac:dyDescent="0.3">
      <c r="A436" s="65" t="s">
        <v>524</v>
      </c>
      <c r="B436" s="66">
        <v>1</v>
      </c>
      <c r="C436" s="66">
        <v>50</v>
      </c>
      <c r="D436" s="66">
        <v>0.15</v>
      </c>
      <c r="E436" t="s">
        <v>0</v>
      </c>
      <c r="F436" s="66">
        <v>1048</v>
      </c>
      <c r="G436" s="39">
        <f t="shared" si="65"/>
        <v>0</v>
      </c>
      <c r="H436" s="66">
        <v>304.24799999999999</v>
      </c>
      <c r="I436" s="66">
        <v>99</v>
      </c>
      <c r="J436" s="67">
        <v>0</v>
      </c>
      <c r="K436" s="52">
        <v>8.0000000000000002E-3</v>
      </c>
      <c r="L436" s="58">
        <f>IF(OR(H_no_hash!$F436="---",H_no_hash!$F436="infeas",H_no_hash!$F436="inf"),"---",(H_no_hash!$F436/M436)-1)</f>
        <v>4.1749502982107334E-2</v>
      </c>
      <c r="M436" s="20">
        <f>Model_dem!L176</f>
        <v>1006</v>
      </c>
      <c r="N436">
        <f>Model_dem!G176</f>
        <v>1048</v>
      </c>
      <c r="O436" s="23"/>
      <c r="P436" t="str">
        <f>IF(H_no_hash!$Q436&lt;&gt;A436,"Aqui", " ")</f>
        <v xml:space="preserve"> </v>
      </c>
      <c r="Q436" s="65" t="s">
        <v>524</v>
      </c>
      <c r="R436" s="66">
        <v>1</v>
      </c>
      <c r="S436" s="66">
        <v>50</v>
      </c>
      <c r="T436" s="66">
        <v>0.15</v>
      </c>
      <c r="U436" s="66">
        <v>100</v>
      </c>
      <c r="V436" s="66">
        <v>1048</v>
      </c>
      <c r="W436" s="66">
        <v>304.24799999999999</v>
      </c>
      <c r="X436" s="66">
        <v>0</v>
      </c>
      <c r="Y436" s="66">
        <v>11</v>
      </c>
      <c r="Z436" s="66">
        <v>1800.62</v>
      </c>
      <c r="AA436" s="67">
        <v>0</v>
      </c>
      <c r="AE436" t="s">
        <v>521</v>
      </c>
      <c r="AF436">
        <v>2</v>
      </c>
      <c r="AG436">
        <v>25</v>
      </c>
      <c r="AH436">
        <v>0.1</v>
      </c>
      <c r="AI436">
        <v>50</v>
      </c>
      <c r="AJ436">
        <v>748</v>
      </c>
      <c r="AK436">
        <v>2.2599100000000001</v>
      </c>
      <c r="AL436">
        <v>0</v>
      </c>
      <c r="AM436">
        <v>153305</v>
      </c>
      <c r="AN436">
        <v>1800.08</v>
      </c>
      <c r="AO436">
        <v>52123</v>
      </c>
    </row>
    <row r="437" spans="1:41" x14ac:dyDescent="0.3">
      <c r="A437" s="68" t="s">
        <v>524</v>
      </c>
      <c r="B437" s="20">
        <v>1</v>
      </c>
      <c r="C437" s="20">
        <v>50</v>
      </c>
      <c r="D437" s="20">
        <v>0.2</v>
      </c>
      <c r="E437" t="s">
        <v>1</v>
      </c>
      <c r="F437" s="20">
        <v>1087</v>
      </c>
      <c r="G437" s="39">
        <f t="shared" si="65"/>
        <v>6.4814814814814813E-3</v>
      </c>
      <c r="H437" s="20">
        <v>1592.8</v>
      </c>
      <c r="I437" s="20">
        <v>68</v>
      </c>
      <c r="J437" s="23">
        <v>0</v>
      </c>
      <c r="K437" s="52">
        <v>0.05</v>
      </c>
      <c r="L437" s="57">
        <f>IF(OR(H_no_hash!$F437="---",H_no_hash!$F437="infeas",H_no_hash!$F437="inf"),"---",(H_no_hash!$F437/M437)-1)</f>
        <v>8.0516898608349985E-2</v>
      </c>
      <c r="M437" s="20">
        <f>Model_dem!L177</f>
        <v>1006</v>
      </c>
      <c r="N437">
        <f>Model_dem!G177</f>
        <v>1080</v>
      </c>
      <c r="O437" s="23"/>
      <c r="P437" t="str">
        <f>IF(H_no_hash!$Q437&lt;&gt;A437,"Aqui", " ")</f>
        <v xml:space="preserve"> </v>
      </c>
      <c r="Q437" s="68" t="s">
        <v>524</v>
      </c>
      <c r="R437" s="20">
        <v>1</v>
      </c>
      <c r="S437" s="20">
        <v>50</v>
      </c>
      <c r="T437" s="20">
        <v>0.2</v>
      </c>
      <c r="U437" s="20">
        <v>100</v>
      </c>
      <c r="V437" s="20">
        <v>1087</v>
      </c>
      <c r="W437" s="20">
        <v>1592.8</v>
      </c>
      <c r="X437" s="20">
        <v>1</v>
      </c>
      <c r="Y437" s="20">
        <v>3</v>
      </c>
      <c r="Z437" s="20">
        <v>1801.55</v>
      </c>
      <c r="AA437" s="23">
        <v>0</v>
      </c>
      <c r="AE437" t="s">
        <v>521</v>
      </c>
      <c r="AF437">
        <v>2</v>
      </c>
      <c r="AG437">
        <v>25</v>
      </c>
      <c r="AH437">
        <v>0.15</v>
      </c>
      <c r="AI437">
        <v>50</v>
      </c>
      <c r="AJ437">
        <v>748</v>
      </c>
      <c r="AK437">
        <v>1.2641</v>
      </c>
      <c r="AL437">
        <v>0</v>
      </c>
      <c r="AM437">
        <v>27641</v>
      </c>
      <c r="AN437">
        <v>1800.02</v>
      </c>
      <c r="AO437">
        <v>24294</v>
      </c>
    </row>
    <row r="438" spans="1:41" x14ac:dyDescent="0.3">
      <c r="A438" s="65" t="s">
        <v>524</v>
      </c>
      <c r="B438" s="66">
        <v>2</v>
      </c>
      <c r="C438" s="66">
        <v>5</v>
      </c>
      <c r="D438" s="66">
        <v>0.05</v>
      </c>
      <c r="E438" t="s">
        <v>0</v>
      </c>
      <c r="F438" s="66">
        <v>1009</v>
      </c>
      <c r="G438" s="39">
        <f t="shared" si="65"/>
        <v>0</v>
      </c>
      <c r="H438" s="66">
        <v>37.113199999999999</v>
      </c>
      <c r="I438" s="66">
        <v>62</v>
      </c>
      <c r="J438" s="67">
        <v>0</v>
      </c>
      <c r="K438" s="52">
        <v>0.96599999999999997</v>
      </c>
      <c r="L438" s="58">
        <f>IF(OR(H_no_hash!$F438="---",H_no_hash!$F438="infeas",H_no_hash!$F438="inf"),"---",(H_no_hash!$F438/M438)-1)</f>
        <v>2.9821073558649047E-3</v>
      </c>
      <c r="M438" s="20">
        <f>Model_dem!L178</f>
        <v>1006</v>
      </c>
      <c r="N438">
        <f>Model_dem!G178</f>
        <v>1009</v>
      </c>
      <c r="O438" s="23"/>
      <c r="P438" t="str">
        <f>IF(H_no_hash!$Q438&lt;&gt;A438,"Aqui", " ")</f>
        <v xml:space="preserve"> </v>
      </c>
      <c r="Q438" s="65" t="s">
        <v>524</v>
      </c>
      <c r="R438" s="66">
        <v>2</v>
      </c>
      <c r="S438" s="66">
        <v>5</v>
      </c>
      <c r="T438" s="66">
        <v>0.05</v>
      </c>
      <c r="U438" s="66">
        <v>100</v>
      </c>
      <c r="V438" s="66">
        <v>1009</v>
      </c>
      <c r="W438" s="66">
        <v>37.113199999999999</v>
      </c>
      <c r="X438" s="66">
        <v>0</v>
      </c>
      <c r="Y438" s="66">
        <v>137</v>
      </c>
      <c r="Z438" s="66">
        <v>1800.05</v>
      </c>
      <c r="AA438" s="67">
        <v>0</v>
      </c>
      <c r="AE438" t="s">
        <v>521</v>
      </c>
      <c r="AF438">
        <v>2</v>
      </c>
      <c r="AG438">
        <v>25</v>
      </c>
      <c r="AH438">
        <v>0.2</v>
      </c>
      <c r="AI438">
        <v>50</v>
      </c>
      <c r="AJ438">
        <v>748</v>
      </c>
      <c r="AK438">
        <v>12.988300000000001</v>
      </c>
      <c r="AL438">
        <v>0</v>
      </c>
      <c r="AM438">
        <v>19240</v>
      </c>
      <c r="AN438">
        <v>1800.09</v>
      </c>
      <c r="AO438">
        <v>24156</v>
      </c>
    </row>
    <row r="439" spans="1:41" x14ac:dyDescent="0.3">
      <c r="A439" s="68" t="s">
        <v>524</v>
      </c>
      <c r="B439" s="20">
        <v>2</v>
      </c>
      <c r="C439" s="20">
        <v>5</v>
      </c>
      <c r="D439" s="20">
        <v>0.1</v>
      </c>
      <c r="E439" t="s">
        <v>0</v>
      </c>
      <c r="F439" s="20">
        <v>1020</v>
      </c>
      <c r="G439" s="39">
        <f t="shared" si="65"/>
        <v>0</v>
      </c>
      <c r="H439" s="20">
        <v>277.541</v>
      </c>
      <c r="I439" s="20">
        <v>31</v>
      </c>
      <c r="J439" s="23">
        <v>0</v>
      </c>
      <c r="K439" s="52">
        <v>1</v>
      </c>
      <c r="L439" s="57">
        <f>IF(OR(H_no_hash!$F439="---",H_no_hash!$F439="infeas",H_no_hash!$F439="inf"),"---",(H_no_hash!$F439/M439)-1)</f>
        <v>1.3916500994035852E-2</v>
      </c>
      <c r="M439" s="20">
        <f>Model_dem!L179</f>
        <v>1006</v>
      </c>
      <c r="N439">
        <f>Model_dem!G179</f>
        <v>1020</v>
      </c>
      <c r="O439" s="23"/>
      <c r="P439" t="str">
        <f>IF(H_no_hash!$Q439&lt;&gt;A439,"Aqui", " ")</f>
        <v xml:space="preserve"> </v>
      </c>
      <c r="Q439" s="68" t="s">
        <v>524</v>
      </c>
      <c r="R439" s="20">
        <v>2</v>
      </c>
      <c r="S439" s="20">
        <v>5</v>
      </c>
      <c r="T439" s="20">
        <v>0.1</v>
      </c>
      <c r="U439" s="20">
        <v>100</v>
      </c>
      <c r="V439" s="20">
        <v>1020</v>
      </c>
      <c r="W439" s="20">
        <v>277.541</v>
      </c>
      <c r="X439" s="20">
        <v>13</v>
      </c>
      <c r="Y439" s="20">
        <v>89</v>
      </c>
      <c r="Z439" s="20">
        <v>1800.04</v>
      </c>
      <c r="AA439" s="23">
        <v>0</v>
      </c>
      <c r="AE439" t="s">
        <v>521</v>
      </c>
      <c r="AF439">
        <v>2</v>
      </c>
      <c r="AG439">
        <v>50</v>
      </c>
      <c r="AH439">
        <v>0.05</v>
      </c>
      <c r="AI439">
        <v>50</v>
      </c>
      <c r="AJ439">
        <v>748</v>
      </c>
      <c r="AK439">
        <v>1.3664000000000001</v>
      </c>
      <c r="AL439">
        <v>0</v>
      </c>
      <c r="AM439">
        <v>288319</v>
      </c>
      <c r="AN439">
        <v>1800</v>
      </c>
      <c r="AO439">
        <v>56934</v>
      </c>
    </row>
    <row r="440" spans="1:41" x14ac:dyDescent="0.3">
      <c r="A440" s="65" t="s">
        <v>524</v>
      </c>
      <c r="B440" s="66">
        <v>2</v>
      </c>
      <c r="C440" s="66">
        <v>5</v>
      </c>
      <c r="D440" s="66">
        <v>0.15</v>
      </c>
      <c r="E440" t="s">
        <v>0</v>
      </c>
      <c r="F440" s="66">
        <v>1020</v>
      </c>
      <c r="G440" s="39">
        <f t="shared" si="65"/>
        <v>0</v>
      </c>
      <c r="H440" s="66">
        <v>67.7273</v>
      </c>
      <c r="I440" s="66">
        <v>18</v>
      </c>
      <c r="J440" s="67">
        <v>0</v>
      </c>
      <c r="K440" s="52">
        <v>1</v>
      </c>
      <c r="L440" s="58">
        <f>IF(OR(H_no_hash!$F440="---",H_no_hash!$F440="infeas",H_no_hash!$F440="inf"),"---",(H_no_hash!$F440/M440)-1)</f>
        <v>1.3916500994035852E-2</v>
      </c>
      <c r="M440" s="20">
        <f>Model_dem!L180</f>
        <v>1006</v>
      </c>
      <c r="N440">
        <f>Model_dem!G180</f>
        <v>1020</v>
      </c>
      <c r="O440" s="23"/>
      <c r="P440" t="str">
        <f>IF(H_no_hash!$Q440&lt;&gt;A440,"Aqui", " ")</f>
        <v xml:space="preserve"> </v>
      </c>
      <c r="Q440" s="65" t="s">
        <v>524</v>
      </c>
      <c r="R440" s="66">
        <v>2</v>
      </c>
      <c r="S440" s="66">
        <v>5</v>
      </c>
      <c r="T440" s="66">
        <v>0.15</v>
      </c>
      <c r="U440" s="66">
        <v>100</v>
      </c>
      <c r="V440" s="66">
        <v>1020</v>
      </c>
      <c r="W440" s="66">
        <v>67.7273</v>
      </c>
      <c r="X440" s="66">
        <v>0</v>
      </c>
      <c r="Y440" s="66">
        <v>99</v>
      </c>
      <c r="Z440" s="66">
        <v>1800.08</v>
      </c>
      <c r="AA440" s="67">
        <v>0</v>
      </c>
      <c r="AE440" t="s">
        <v>521</v>
      </c>
      <c r="AF440">
        <v>2</v>
      </c>
      <c r="AG440">
        <v>50</v>
      </c>
      <c r="AH440">
        <v>0.1</v>
      </c>
      <c r="AI440">
        <v>50</v>
      </c>
      <c r="AJ440">
        <v>748</v>
      </c>
      <c r="AK440">
        <v>1.0480799999999999</v>
      </c>
      <c r="AL440">
        <v>0</v>
      </c>
      <c r="AM440">
        <v>79905</v>
      </c>
      <c r="AN440">
        <v>1800</v>
      </c>
      <c r="AO440">
        <v>37456</v>
      </c>
    </row>
    <row r="441" spans="1:41" x14ac:dyDescent="0.3">
      <c r="A441" s="68" t="s">
        <v>524</v>
      </c>
      <c r="B441" s="20">
        <v>2</v>
      </c>
      <c r="C441" s="20">
        <v>5</v>
      </c>
      <c r="D441" s="20">
        <v>0.2</v>
      </c>
      <c r="E441" t="s">
        <v>0</v>
      </c>
      <c r="F441" s="20">
        <v>1031</v>
      </c>
      <c r="G441" s="39">
        <f t="shared" si="65"/>
        <v>9.7087378640776695E-4</v>
      </c>
      <c r="H441" s="20">
        <v>70.819900000000004</v>
      </c>
      <c r="I441" s="20">
        <v>6</v>
      </c>
      <c r="J441" s="23">
        <v>0</v>
      </c>
      <c r="K441" s="52">
        <v>1</v>
      </c>
      <c r="L441" s="57">
        <f>IF(OR(H_no_hash!$F441="---",H_no_hash!$F441="infeas",H_no_hash!$F441="inf"),"---",(H_no_hash!$F441/M441)-1)</f>
        <v>2.4850894632206799E-2</v>
      </c>
      <c r="M441" s="20">
        <f>Model_dem!L181</f>
        <v>1006</v>
      </c>
      <c r="N441">
        <f>Model_dem!G181</f>
        <v>1030</v>
      </c>
      <c r="O441" s="23"/>
      <c r="P441" t="str">
        <f>IF(H_no_hash!$Q441&lt;&gt;A441,"Aqui", " ")</f>
        <v xml:space="preserve"> </v>
      </c>
      <c r="Q441" s="68" t="s">
        <v>524</v>
      </c>
      <c r="R441" s="20">
        <v>2</v>
      </c>
      <c r="S441" s="20">
        <v>5</v>
      </c>
      <c r="T441" s="20">
        <v>0.2</v>
      </c>
      <c r="U441" s="20">
        <v>100</v>
      </c>
      <c r="V441" s="20">
        <v>1031</v>
      </c>
      <c r="W441" s="20">
        <v>70.819900000000004</v>
      </c>
      <c r="X441" s="20">
        <v>0</v>
      </c>
      <c r="Y441" s="20">
        <v>68</v>
      </c>
      <c r="Z441" s="20">
        <v>1800.01</v>
      </c>
      <c r="AA441" s="23">
        <v>0</v>
      </c>
      <c r="AE441" t="s">
        <v>521</v>
      </c>
      <c r="AF441">
        <v>2</v>
      </c>
      <c r="AG441">
        <v>50</v>
      </c>
      <c r="AH441">
        <v>0.15</v>
      </c>
      <c r="AI441">
        <v>50</v>
      </c>
      <c r="AJ441">
        <v>756</v>
      </c>
      <c r="AK441">
        <v>8.0587499999999999</v>
      </c>
      <c r="AL441">
        <v>0</v>
      </c>
      <c r="AM441">
        <v>44821</v>
      </c>
      <c r="AN441">
        <v>1800.01</v>
      </c>
      <c r="AO441">
        <v>25859</v>
      </c>
    </row>
    <row r="442" spans="1:41" x14ac:dyDescent="0.3">
      <c r="A442" s="65" t="s">
        <v>524</v>
      </c>
      <c r="B442" s="66">
        <v>2</v>
      </c>
      <c r="C442" s="66">
        <v>10</v>
      </c>
      <c r="D442" s="66">
        <v>0.05</v>
      </c>
      <c r="E442" t="s">
        <v>0</v>
      </c>
      <c r="F442" s="66">
        <v>1020</v>
      </c>
      <c r="G442" s="39">
        <f t="shared" si="65"/>
        <v>0</v>
      </c>
      <c r="H442" s="66">
        <v>212.506</v>
      </c>
      <c r="I442" s="66">
        <v>45</v>
      </c>
      <c r="J442" s="67">
        <v>0</v>
      </c>
      <c r="K442" s="52">
        <v>6.0999999999999999E-2</v>
      </c>
      <c r="L442" s="58">
        <f>IF(OR(H_no_hash!$F442="---",H_no_hash!$F442="infeas",H_no_hash!$F442="inf"),"---",(H_no_hash!$F442/M442)-1)</f>
        <v>1.3916500994035852E-2</v>
      </c>
      <c r="M442" s="20">
        <f>Model_dem!L182</f>
        <v>1006</v>
      </c>
      <c r="N442">
        <f>Model_dem!G182</f>
        <v>1020</v>
      </c>
      <c r="O442" s="23"/>
      <c r="P442" t="str">
        <f>IF(H_no_hash!$Q442&lt;&gt;A442,"Aqui", " ")</f>
        <v xml:space="preserve"> </v>
      </c>
      <c r="Q442" s="65" t="s">
        <v>524</v>
      </c>
      <c r="R442" s="66">
        <v>2</v>
      </c>
      <c r="S442" s="66">
        <v>10</v>
      </c>
      <c r="T442" s="66">
        <v>0.05</v>
      </c>
      <c r="U442" s="66">
        <v>100</v>
      </c>
      <c r="V442" s="66">
        <v>1020</v>
      </c>
      <c r="W442" s="66">
        <v>212.506</v>
      </c>
      <c r="X442" s="66">
        <v>7</v>
      </c>
      <c r="Y442" s="66">
        <v>62</v>
      </c>
      <c r="Z442" s="66">
        <v>1800.18</v>
      </c>
      <c r="AA442" s="67">
        <v>0</v>
      </c>
      <c r="AE442" t="s">
        <v>521</v>
      </c>
      <c r="AF442">
        <v>2</v>
      </c>
      <c r="AG442">
        <v>50</v>
      </c>
      <c r="AH442">
        <v>0.2</v>
      </c>
      <c r="AI442">
        <v>50</v>
      </c>
      <c r="AJ442">
        <v>773</v>
      </c>
      <c r="AK442">
        <v>8.7524899999999999</v>
      </c>
      <c r="AL442">
        <v>0</v>
      </c>
      <c r="AM442">
        <v>3656</v>
      </c>
      <c r="AN442">
        <v>1800.04</v>
      </c>
      <c r="AO442">
        <v>9640</v>
      </c>
    </row>
    <row r="443" spans="1:41" x14ac:dyDescent="0.3">
      <c r="A443" s="68" t="s">
        <v>524</v>
      </c>
      <c r="B443" s="20">
        <v>2</v>
      </c>
      <c r="C443" s="20">
        <v>10</v>
      </c>
      <c r="D443" s="20">
        <v>0.1</v>
      </c>
      <c r="E443" t="s">
        <v>0</v>
      </c>
      <c r="F443" s="20">
        <v>1030</v>
      </c>
      <c r="G443" s="39">
        <f t="shared" si="65"/>
        <v>0</v>
      </c>
      <c r="H443" s="20">
        <v>63.4527</v>
      </c>
      <c r="I443" s="20">
        <v>24</v>
      </c>
      <c r="J443" s="23">
        <v>0</v>
      </c>
      <c r="K443" s="52">
        <v>0.997</v>
      </c>
      <c r="L443" s="57">
        <f>IF(OR(H_no_hash!$F443="---",H_no_hash!$F443="infeas",H_no_hash!$F443="inf"),"---",(H_no_hash!$F443/M443)-1)</f>
        <v>2.3856858846918572E-2</v>
      </c>
      <c r="M443" s="20">
        <f>Model_dem!L183</f>
        <v>1006</v>
      </c>
      <c r="N443">
        <f>Model_dem!G183</f>
        <v>1030</v>
      </c>
      <c r="O443" s="23"/>
      <c r="P443" t="str">
        <f>IF(H_no_hash!$Q443&lt;&gt;A443,"Aqui", " ")</f>
        <v xml:space="preserve"> </v>
      </c>
      <c r="Q443" s="68" t="s">
        <v>524</v>
      </c>
      <c r="R443" s="20">
        <v>2</v>
      </c>
      <c r="S443" s="20">
        <v>10</v>
      </c>
      <c r="T443" s="20">
        <v>0.1</v>
      </c>
      <c r="U443" s="20">
        <v>100</v>
      </c>
      <c r="V443" s="20">
        <v>1030</v>
      </c>
      <c r="W443" s="20">
        <v>63.4527</v>
      </c>
      <c r="X443" s="20">
        <v>0</v>
      </c>
      <c r="Y443" s="20">
        <v>31</v>
      </c>
      <c r="Z443" s="20">
        <v>1800.77</v>
      </c>
      <c r="AA443" s="23">
        <v>0</v>
      </c>
      <c r="AE443" t="s">
        <v>521</v>
      </c>
      <c r="AF443">
        <v>3</v>
      </c>
      <c r="AG443">
        <v>0</v>
      </c>
      <c r="AH443">
        <v>0.05</v>
      </c>
      <c r="AI443">
        <v>50</v>
      </c>
      <c r="AJ443">
        <v>748</v>
      </c>
      <c r="AK443">
        <v>0.89415599999999995</v>
      </c>
      <c r="AL443">
        <v>0</v>
      </c>
      <c r="AM443">
        <v>229496</v>
      </c>
      <c r="AN443">
        <v>1800.01</v>
      </c>
      <c r="AO443">
        <v>66653</v>
      </c>
    </row>
    <row r="444" spans="1:41" x14ac:dyDescent="0.3">
      <c r="A444" s="65" t="s">
        <v>524</v>
      </c>
      <c r="B444" s="66">
        <v>2</v>
      </c>
      <c r="C444" s="66">
        <v>10</v>
      </c>
      <c r="D444" s="66">
        <v>0.15</v>
      </c>
      <c r="E444" t="s">
        <v>0</v>
      </c>
      <c r="F444" s="66">
        <v>1033</v>
      </c>
      <c r="G444" s="39">
        <f t="shared" si="65"/>
        <v>0</v>
      </c>
      <c r="H444" s="66">
        <v>221.47900000000001</v>
      </c>
      <c r="I444" s="66">
        <v>10</v>
      </c>
      <c r="J444" s="67">
        <v>0</v>
      </c>
      <c r="K444" s="52">
        <v>0.92700000000000005</v>
      </c>
      <c r="L444" s="58">
        <f>IF(OR(H_no_hash!$F444="---",H_no_hash!$F444="infeas",H_no_hash!$F444="inf"),"---",(H_no_hash!$F444/M444)-1)</f>
        <v>2.6838966202783254E-2</v>
      </c>
      <c r="M444" s="20">
        <f>Model_dem!L184</f>
        <v>1006</v>
      </c>
      <c r="N444">
        <f>Model_dem!G184</f>
        <v>1033</v>
      </c>
      <c r="O444" s="23"/>
      <c r="P444" t="str">
        <f>IF(H_no_hash!$Q444&lt;&gt;A444,"Aqui", " ")</f>
        <v xml:space="preserve"> </v>
      </c>
      <c r="Q444" s="65" t="s">
        <v>524</v>
      </c>
      <c r="R444" s="66">
        <v>2</v>
      </c>
      <c r="S444" s="66">
        <v>10</v>
      </c>
      <c r="T444" s="66">
        <v>0.15</v>
      </c>
      <c r="U444" s="66">
        <v>100</v>
      </c>
      <c r="V444" s="66">
        <v>1033</v>
      </c>
      <c r="W444" s="66">
        <v>221.47900000000001</v>
      </c>
      <c r="X444" s="66">
        <v>0</v>
      </c>
      <c r="Y444" s="66">
        <v>18</v>
      </c>
      <c r="Z444" s="66">
        <v>1800.23</v>
      </c>
      <c r="AA444" s="67">
        <v>0</v>
      </c>
      <c r="AE444" t="s">
        <v>521</v>
      </c>
      <c r="AF444">
        <v>3</v>
      </c>
      <c r="AG444">
        <v>10</v>
      </c>
      <c r="AH444">
        <v>0.05</v>
      </c>
      <c r="AI444">
        <v>50</v>
      </c>
      <c r="AJ444">
        <v>748</v>
      </c>
      <c r="AK444">
        <v>0.73293299999999995</v>
      </c>
      <c r="AL444">
        <v>0</v>
      </c>
      <c r="AM444">
        <v>283561</v>
      </c>
      <c r="AN444">
        <v>1800.04</v>
      </c>
      <c r="AO444">
        <v>66735</v>
      </c>
    </row>
    <row r="445" spans="1:41" x14ac:dyDescent="0.3">
      <c r="A445" s="68" t="s">
        <v>524</v>
      </c>
      <c r="B445" s="20">
        <v>2</v>
      </c>
      <c r="C445" s="20">
        <v>10</v>
      </c>
      <c r="D445" s="20">
        <v>0.2</v>
      </c>
      <c r="E445" t="s">
        <v>0</v>
      </c>
      <c r="F445" s="20">
        <v>1037</v>
      </c>
      <c r="G445" s="39">
        <f t="shared" si="65"/>
        <v>0</v>
      </c>
      <c r="H445" s="20">
        <v>1035.5999999999999</v>
      </c>
      <c r="I445" s="20">
        <v>2</v>
      </c>
      <c r="J445" s="23">
        <v>0</v>
      </c>
      <c r="K445" s="52">
        <v>0.97299999999999998</v>
      </c>
      <c r="L445" s="57">
        <f>IF(OR(H_no_hash!$F445="---",H_no_hash!$F445="infeas",H_no_hash!$F445="inf"),"---",(H_no_hash!$F445/M445)-1)</f>
        <v>3.0815109343936387E-2</v>
      </c>
      <c r="M445" s="20">
        <f>Model_dem!L185</f>
        <v>1006</v>
      </c>
      <c r="N445">
        <f>Model_dem!G185</f>
        <v>1037</v>
      </c>
      <c r="O445" s="23"/>
      <c r="P445" t="str">
        <f>IF(H_no_hash!$Q445&lt;&gt;A445,"Aqui", " ")</f>
        <v xml:space="preserve"> </v>
      </c>
      <c r="Q445" s="68" t="s">
        <v>524</v>
      </c>
      <c r="R445" s="20">
        <v>2</v>
      </c>
      <c r="S445" s="20">
        <v>10</v>
      </c>
      <c r="T445" s="20">
        <v>0.2</v>
      </c>
      <c r="U445" s="20">
        <v>100</v>
      </c>
      <c r="V445" s="20">
        <v>1037</v>
      </c>
      <c r="W445" s="20">
        <v>1035.5999999999999</v>
      </c>
      <c r="X445" s="20">
        <v>0</v>
      </c>
      <c r="Y445" s="20">
        <v>6</v>
      </c>
      <c r="Z445" s="20">
        <v>1800.25</v>
      </c>
      <c r="AA445" s="23">
        <v>0</v>
      </c>
      <c r="AE445" t="s">
        <v>521</v>
      </c>
      <c r="AF445">
        <v>3</v>
      </c>
      <c r="AG445">
        <v>25</v>
      </c>
      <c r="AH445">
        <v>0.05</v>
      </c>
      <c r="AI445">
        <v>50</v>
      </c>
      <c r="AJ445">
        <v>748</v>
      </c>
      <c r="AK445">
        <v>0.59350999999999998</v>
      </c>
      <c r="AL445">
        <v>0</v>
      </c>
      <c r="AM445">
        <v>494301</v>
      </c>
      <c r="AN445">
        <v>1800.01</v>
      </c>
      <c r="AO445">
        <v>75583</v>
      </c>
    </row>
    <row r="446" spans="1:41" x14ac:dyDescent="0.3">
      <c r="A446" s="65" t="s">
        <v>524</v>
      </c>
      <c r="B446" s="66">
        <v>2</v>
      </c>
      <c r="C446" s="66">
        <v>25</v>
      </c>
      <c r="D446" s="66">
        <v>0.05</v>
      </c>
      <c r="E446" t="s">
        <v>0</v>
      </c>
      <c r="F446" s="66">
        <v>1027</v>
      </c>
      <c r="G446" s="39">
        <f t="shared" si="65"/>
        <v>0</v>
      </c>
      <c r="H446" s="66">
        <v>93.628799999999998</v>
      </c>
      <c r="I446" s="66">
        <v>71</v>
      </c>
      <c r="J446" s="67">
        <v>0</v>
      </c>
      <c r="K446" s="52">
        <v>0</v>
      </c>
      <c r="L446" s="58">
        <f>IF(OR(H_no_hash!$F446="---",H_no_hash!$F446="infeas",H_no_hash!$F446="inf"),"---",(H_no_hash!$F446/M446)-1)</f>
        <v>2.0874751491053667E-2</v>
      </c>
      <c r="M446" s="20">
        <f>Model_dem!L186</f>
        <v>1006</v>
      </c>
      <c r="N446">
        <f>Model_dem!G186</f>
        <v>1027</v>
      </c>
      <c r="O446" s="23"/>
      <c r="P446" t="str">
        <f>IF(H_no_hash!$Q446&lt;&gt;A446,"Aqui", " ")</f>
        <v xml:space="preserve"> </v>
      </c>
      <c r="Q446" s="65" t="s">
        <v>524</v>
      </c>
      <c r="R446" s="66">
        <v>2</v>
      </c>
      <c r="S446" s="66">
        <v>25</v>
      </c>
      <c r="T446" s="66">
        <v>0.05</v>
      </c>
      <c r="U446" s="66">
        <v>100</v>
      </c>
      <c r="V446" s="66">
        <v>1027</v>
      </c>
      <c r="W446" s="66">
        <v>93.628799999999998</v>
      </c>
      <c r="X446" s="66">
        <v>0</v>
      </c>
      <c r="Y446" s="66">
        <v>45</v>
      </c>
      <c r="Z446" s="66">
        <v>1800.26</v>
      </c>
      <c r="AA446" s="67">
        <v>0</v>
      </c>
      <c r="AE446" t="s">
        <v>521</v>
      </c>
      <c r="AF446">
        <v>3</v>
      </c>
      <c r="AG446">
        <v>50</v>
      </c>
      <c r="AH446">
        <v>0.05</v>
      </c>
      <c r="AI446">
        <v>50</v>
      </c>
      <c r="AJ446">
        <v>748</v>
      </c>
      <c r="AK446">
        <v>1.8690500000000001</v>
      </c>
      <c r="AL446">
        <v>0</v>
      </c>
      <c r="AM446">
        <v>383821</v>
      </c>
      <c r="AN446">
        <v>1800</v>
      </c>
      <c r="AO446">
        <v>71260</v>
      </c>
    </row>
    <row r="447" spans="1:41" x14ac:dyDescent="0.3">
      <c r="A447" s="68" t="s">
        <v>524</v>
      </c>
      <c r="B447" s="20">
        <v>2</v>
      </c>
      <c r="C447" s="20">
        <v>25</v>
      </c>
      <c r="D447" s="20">
        <v>0.1</v>
      </c>
      <c r="E447" t="s">
        <v>0</v>
      </c>
      <c r="F447" s="20">
        <v>1035</v>
      </c>
      <c r="G447" s="39">
        <f t="shared" si="65"/>
        <v>0</v>
      </c>
      <c r="H447" s="20">
        <v>387.00400000000002</v>
      </c>
      <c r="I447" s="20">
        <v>39</v>
      </c>
      <c r="J447" s="23">
        <v>0</v>
      </c>
      <c r="K447" s="52">
        <v>0.41199999999999998</v>
      </c>
      <c r="L447" s="57">
        <f>IF(OR(H_no_hash!$F447="---",H_no_hash!$F447="infeas",H_no_hash!$F447="inf"),"---",(H_no_hash!$F447/M447)-1)</f>
        <v>2.8827037773359931E-2</v>
      </c>
      <c r="M447" s="20">
        <f>Model_dem!L187</f>
        <v>1006</v>
      </c>
      <c r="N447">
        <f>Model_dem!G187</f>
        <v>1035</v>
      </c>
      <c r="O447" s="23"/>
      <c r="P447" t="str">
        <f>IF(H_no_hash!$Q447&lt;&gt;A447,"Aqui", " ")</f>
        <v xml:space="preserve"> </v>
      </c>
      <c r="Q447" s="68" t="s">
        <v>524</v>
      </c>
      <c r="R447" s="20">
        <v>2</v>
      </c>
      <c r="S447" s="20">
        <v>25</v>
      </c>
      <c r="T447" s="20">
        <v>0.1</v>
      </c>
      <c r="U447" s="20">
        <v>100</v>
      </c>
      <c r="V447" s="20">
        <v>1035</v>
      </c>
      <c r="W447" s="20">
        <v>387.00400000000002</v>
      </c>
      <c r="X447" s="20">
        <v>3</v>
      </c>
      <c r="Y447" s="20">
        <v>24</v>
      </c>
      <c r="Z447" s="20">
        <v>1802.24</v>
      </c>
      <c r="AA447" s="23">
        <v>0</v>
      </c>
      <c r="AE447" t="s">
        <v>530</v>
      </c>
      <c r="AF447">
        <v>1</v>
      </c>
      <c r="AG447">
        <v>5</v>
      </c>
      <c r="AH447">
        <v>0.05</v>
      </c>
      <c r="AI447">
        <v>50</v>
      </c>
      <c r="AJ447">
        <v>787</v>
      </c>
      <c r="AK447">
        <v>6.95831</v>
      </c>
      <c r="AL447">
        <v>10</v>
      </c>
      <c r="AM447">
        <v>307516</v>
      </c>
      <c r="AN447">
        <v>1800.01</v>
      </c>
      <c r="AO447">
        <v>68498</v>
      </c>
    </row>
    <row r="448" spans="1:41" x14ac:dyDescent="0.3">
      <c r="A448" s="65" t="s">
        <v>524</v>
      </c>
      <c r="B448" s="66">
        <v>2</v>
      </c>
      <c r="C448" s="66">
        <v>25</v>
      </c>
      <c r="D448" s="66">
        <v>0.15</v>
      </c>
      <c r="E448" t="s">
        <v>0</v>
      </c>
      <c r="F448" s="66">
        <v>1053</v>
      </c>
      <c r="G448" s="39">
        <f t="shared" si="65"/>
        <v>0</v>
      </c>
      <c r="H448" s="66">
        <v>442.09899999999999</v>
      </c>
      <c r="I448" s="66">
        <v>7</v>
      </c>
      <c r="J448" s="67">
        <v>0</v>
      </c>
      <c r="K448" s="52">
        <v>0.04</v>
      </c>
      <c r="L448" s="58">
        <f>IF(OR(H_no_hash!$F448="---",H_no_hash!$F448="infeas",H_no_hash!$F448="inf"),"---",(H_no_hash!$F448/M448)-1)</f>
        <v>4.6719681908548694E-2</v>
      </c>
      <c r="M448" s="20">
        <f>Model_dem!L188</f>
        <v>1006</v>
      </c>
      <c r="N448">
        <f>Model_dem!G188</f>
        <v>1053</v>
      </c>
      <c r="O448" s="23"/>
      <c r="P448" t="str">
        <f>IF(H_no_hash!$Q448&lt;&gt;A448,"Aqui", " ")</f>
        <v xml:space="preserve"> </v>
      </c>
      <c r="Q448" s="65" t="s">
        <v>524</v>
      </c>
      <c r="R448" s="66">
        <v>2</v>
      </c>
      <c r="S448" s="66">
        <v>25</v>
      </c>
      <c r="T448" s="66">
        <v>0.15</v>
      </c>
      <c r="U448" s="66">
        <v>100</v>
      </c>
      <c r="V448" s="66">
        <v>1053</v>
      </c>
      <c r="W448" s="66">
        <v>442.09899999999999</v>
      </c>
      <c r="X448" s="66">
        <v>0</v>
      </c>
      <c r="Y448" s="66">
        <v>10</v>
      </c>
      <c r="Z448" s="66">
        <v>1802.58</v>
      </c>
      <c r="AA448" s="67">
        <v>0</v>
      </c>
      <c r="AE448" t="s">
        <v>530</v>
      </c>
      <c r="AF448">
        <v>1</v>
      </c>
      <c r="AG448">
        <v>5</v>
      </c>
      <c r="AH448">
        <v>0.1</v>
      </c>
      <c r="AI448">
        <v>50</v>
      </c>
      <c r="AJ448">
        <v>787</v>
      </c>
      <c r="AK448">
        <v>2.7890700000000002</v>
      </c>
      <c r="AL448">
        <v>0</v>
      </c>
      <c r="AM448">
        <v>230958</v>
      </c>
      <c r="AN448">
        <v>1800</v>
      </c>
      <c r="AO448">
        <v>64304</v>
      </c>
    </row>
    <row r="449" spans="1:41" x14ac:dyDescent="0.3">
      <c r="A449" s="68" t="s">
        <v>524</v>
      </c>
      <c r="B449" s="20">
        <v>2</v>
      </c>
      <c r="C449" s="20">
        <v>25</v>
      </c>
      <c r="D449" s="20">
        <v>0.2</v>
      </c>
      <c r="E449" t="s">
        <v>0</v>
      </c>
      <c r="F449" s="20">
        <v>1078</v>
      </c>
      <c r="G449" s="39">
        <f t="shared" si="65"/>
        <v>0</v>
      </c>
      <c r="H449" s="20">
        <v>1659.4</v>
      </c>
      <c r="I449" s="20">
        <v>1</v>
      </c>
      <c r="J449" s="23">
        <v>0</v>
      </c>
      <c r="K449" s="52">
        <v>0.30199999999999999</v>
      </c>
      <c r="L449" s="57">
        <f>IF(OR(H_no_hash!$F449="---",H_no_hash!$F449="infeas",H_no_hash!$F449="inf"),"---",(H_no_hash!$F449/M449)-1)</f>
        <v>7.1570576540755493E-2</v>
      </c>
      <c r="M449" s="20">
        <f>Model_dem!L189</f>
        <v>1006</v>
      </c>
      <c r="N449">
        <f>Model_dem!G189</f>
        <v>1078</v>
      </c>
      <c r="O449" s="23"/>
      <c r="P449" t="str">
        <f>IF(H_no_hash!$Q449&lt;&gt;A449,"Aqui", " ")</f>
        <v xml:space="preserve"> </v>
      </c>
      <c r="Q449" s="68" t="s">
        <v>524</v>
      </c>
      <c r="R449" s="20">
        <v>2</v>
      </c>
      <c r="S449" s="20">
        <v>25</v>
      </c>
      <c r="T449" s="20">
        <v>0.2</v>
      </c>
      <c r="U449" s="20">
        <v>100</v>
      </c>
      <c r="V449" s="20">
        <v>1078</v>
      </c>
      <c r="W449" s="20">
        <v>1659.4</v>
      </c>
      <c r="X449" s="20">
        <v>0</v>
      </c>
      <c r="Y449" s="20">
        <v>2</v>
      </c>
      <c r="Z449" s="20">
        <v>1803.63</v>
      </c>
      <c r="AA449" s="23">
        <v>0</v>
      </c>
      <c r="AE449" t="s">
        <v>530</v>
      </c>
      <c r="AF449">
        <v>1</v>
      </c>
      <c r="AG449">
        <v>5</v>
      </c>
      <c r="AH449">
        <v>0.15</v>
      </c>
      <c r="AI449">
        <v>50</v>
      </c>
      <c r="AJ449">
        <v>790</v>
      </c>
      <c r="AK449">
        <v>5.6893200000000004</v>
      </c>
      <c r="AL449">
        <v>1</v>
      </c>
      <c r="AM449">
        <v>166697</v>
      </c>
      <c r="AN449">
        <v>1800.18</v>
      </c>
      <c r="AO449">
        <v>57862</v>
      </c>
    </row>
    <row r="450" spans="1:41" x14ac:dyDescent="0.3">
      <c r="A450" s="65" t="s">
        <v>524</v>
      </c>
      <c r="B450" s="66">
        <v>2</v>
      </c>
      <c r="C450" s="66">
        <v>50</v>
      </c>
      <c r="D450" s="66">
        <v>0.05</v>
      </c>
      <c r="E450" t="s">
        <v>0</v>
      </c>
      <c r="F450" s="66">
        <v>1027</v>
      </c>
      <c r="G450" s="39">
        <f t="shared" si="65"/>
        <v>0</v>
      </c>
      <c r="H450" s="66">
        <v>78.171599999999998</v>
      </c>
      <c r="I450" s="66">
        <v>126</v>
      </c>
      <c r="J450" s="67">
        <v>0</v>
      </c>
      <c r="K450" s="52">
        <v>0</v>
      </c>
      <c r="L450" s="58">
        <f>IF(OR(H_no_hash!$F450="---",H_no_hash!$F450="infeas",H_no_hash!$F450="inf"),"---",(H_no_hash!$F450/M450)-1)</f>
        <v>2.0874751491053667E-2</v>
      </c>
      <c r="M450" s="20">
        <f>Model_dem!L190</f>
        <v>1006</v>
      </c>
      <c r="N450">
        <f>Model_dem!G190</f>
        <v>1027</v>
      </c>
      <c r="O450" s="23"/>
      <c r="P450" t="str">
        <f>IF(H_no_hash!$Q450&lt;&gt;A450,"Aqui", " ")</f>
        <v xml:space="preserve"> </v>
      </c>
      <c r="Q450" s="65" t="s">
        <v>524</v>
      </c>
      <c r="R450" s="66">
        <v>2</v>
      </c>
      <c r="S450" s="66">
        <v>50</v>
      </c>
      <c r="T450" s="66">
        <v>0.05</v>
      </c>
      <c r="U450" s="66">
        <v>100</v>
      </c>
      <c r="V450" s="66">
        <v>1027</v>
      </c>
      <c r="W450" s="66">
        <v>78.171599999999998</v>
      </c>
      <c r="X450" s="66">
        <v>0</v>
      </c>
      <c r="Y450" s="66">
        <v>71</v>
      </c>
      <c r="Z450" s="66">
        <v>1800</v>
      </c>
      <c r="AA450" s="67">
        <v>0</v>
      </c>
      <c r="AE450" t="s">
        <v>530</v>
      </c>
      <c r="AF450">
        <v>1</v>
      </c>
      <c r="AG450">
        <v>5</v>
      </c>
      <c r="AH450">
        <v>0.2</v>
      </c>
      <c r="AI450">
        <v>50</v>
      </c>
      <c r="AJ450">
        <v>790</v>
      </c>
      <c r="AK450">
        <v>6.4535200000000001</v>
      </c>
      <c r="AL450">
        <v>1</v>
      </c>
      <c r="AM450">
        <v>128962</v>
      </c>
      <c r="AN450">
        <v>1800.02</v>
      </c>
      <c r="AO450">
        <v>53662</v>
      </c>
    </row>
    <row r="451" spans="1:41" x14ac:dyDescent="0.3">
      <c r="A451" s="68" t="s">
        <v>524</v>
      </c>
      <c r="B451" s="20">
        <v>2</v>
      </c>
      <c r="C451" s="20">
        <v>50</v>
      </c>
      <c r="D451" s="20">
        <v>0.1</v>
      </c>
      <c r="E451" t="s">
        <v>0</v>
      </c>
      <c r="F451" s="20">
        <v>1039</v>
      </c>
      <c r="G451" s="39">
        <f t="shared" si="65"/>
        <v>0</v>
      </c>
      <c r="H451" s="20">
        <v>295.45100000000002</v>
      </c>
      <c r="I451" s="20" t="s">
        <v>511</v>
      </c>
      <c r="J451" s="23"/>
      <c r="K451" s="52">
        <v>0</v>
      </c>
      <c r="L451" s="57">
        <f>IF(OR(H_no_hash!$F451="---",H_no_hash!$F451="infeas",H_no_hash!$F451="inf"),"---",(H_no_hash!$F451/M451)-1)</f>
        <v>3.2803180914512842E-2</v>
      </c>
      <c r="M451" s="20">
        <f>Model_dem!L191</f>
        <v>1006</v>
      </c>
      <c r="N451">
        <f>Model_dem!G191</f>
        <v>1039</v>
      </c>
      <c r="O451" s="23"/>
      <c r="P451" t="str">
        <f>IF(H_no_hash!$Q451&lt;&gt;A451,"Aqui", " ")</f>
        <v xml:space="preserve"> </v>
      </c>
      <c r="Q451" s="68" t="s">
        <v>524</v>
      </c>
      <c r="R451" s="20">
        <v>2</v>
      </c>
      <c r="S451" s="20">
        <v>50</v>
      </c>
      <c r="T451" s="20">
        <v>0.1</v>
      </c>
      <c r="U451" s="20">
        <v>100</v>
      </c>
      <c r="V451" s="20">
        <v>1039</v>
      </c>
      <c r="W451" s="20">
        <v>295.45100000000002</v>
      </c>
      <c r="X451" s="20">
        <v>9</v>
      </c>
      <c r="Y451" s="20">
        <v>39</v>
      </c>
      <c r="Z451" s="20">
        <v>1800.18</v>
      </c>
      <c r="AA451" s="23">
        <v>0</v>
      </c>
      <c r="AE451" t="s">
        <v>530</v>
      </c>
      <c r="AF451">
        <v>1</v>
      </c>
      <c r="AG451">
        <v>10</v>
      </c>
      <c r="AH451">
        <v>0.05</v>
      </c>
      <c r="AI451">
        <v>50</v>
      </c>
      <c r="AJ451">
        <v>787</v>
      </c>
      <c r="AK451">
        <v>4.69285</v>
      </c>
      <c r="AL451">
        <v>5</v>
      </c>
      <c r="AM451">
        <v>314273</v>
      </c>
      <c r="AN451">
        <v>1800</v>
      </c>
      <c r="AO451">
        <v>71611</v>
      </c>
    </row>
    <row r="452" spans="1:41" x14ac:dyDescent="0.3">
      <c r="A452" s="65" t="s">
        <v>524</v>
      </c>
      <c r="B452" s="66">
        <v>2</v>
      </c>
      <c r="C452" s="66">
        <v>50</v>
      </c>
      <c r="D452" s="66">
        <v>0.15</v>
      </c>
      <c r="E452" t="s">
        <v>0</v>
      </c>
      <c r="F452" s="66">
        <v>1075</v>
      </c>
      <c r="G452" s="39">
        <f t="shared" si="65"/>
        <v>0</v>
      </c>
      <c r="H452" s="66">
        <v>728.75199999999995</v>
      </c>
      <c r="I452" s="66" t="s">
        <v>511</v>
      </c>
      <c r="J452" s="67"/>
      <c r="K452" s="52">
        <v>0</v>
      </c>
      <c r="L452" s="58">
        <f>IF(OR(H_no_hash!$F452="---",H_no_hash!$F452="infeas",H_no_hash!$F452="inf"),"---",(H_no_hash!$F452/M452)-1)</f>
        <v>6.8588469184890588E-2</v>
      </c>
      <c r="M452" s="20">
        <f>Model_dem!L192</f>
        <v>1006</v>
      </c>
      <c r="N452">
        <f>Model_dem!G192</f>
        <v>1075</v>
      </c>
      <c r="O452" s="23"/>
      <c r="P452" t="str">
        <f>IF(H_no_hash!$Q452&lt;&gt;A452,"Aqui", " ")</f>
        <v xml:space="preserve"> </v>
      </c>
      <c r="Q452" s="65" t="s">
        <v>524</v>
      </c>
      <c r="R452" s="66">
        <v>2</v>
      </c>
      <c r="S452" s="66">
        <v>50</v>
      </c>
      <c r="T452" s="66">
        <v>0.15</v>
      </c>
      <c r="U452" s="66">
        <v>100</v>
      </c>
      <c r="V452" s="66">
        <v>1075</v>
      </c>
      <c r="W452" s="66">
        <v>728.75199999999995</v>
      </c>
      <c r="X452" s="66">
        <v>0</v>
      </c>
      <c r="Y452" s="66">
        <v>7</v>
      </c>
      <c r="Z452" s="66">
        <v>1800.57</v>
      </c>
      <c r="AA452" s="67">
        <v>0</v>
      </c>
      <c r="AE452" t="s">
        <v>530</v>
      </c>
      <c r="AF452">
        <v>1</v>
      </c>
      <c r="AG452">
        <v>10</v>
      </c>
      <c r="AH452">
        <v>0.1</v>
      </c>
      <c r="AI452">
        <v>50</v>
      </c>
      <c r="AJ452">
        <v>787</v>
      </c>
      <c r="AK452">
        <v>2.64377</v>
      </c>
      <c r="AL452">
        <v>2</v>
      </c>
      <c r="AM452">
        <v>351322</v>
      </c>
      <c r="AN452">
        <v>1800</v>
      </c>
      <c r="AO452">
        <v>70370</v>
      </c>
    </row>
    <row r="453" spans="1:41" x14ac:dyDescent="0.3">
      <c r="A453" s="68" t="s">
        <v>524</v>
      </c>
      <c r="B453" s="20">
        <v>2</v>
      </c>
      <c r="C453" s="20">
        <v>50</v>
      </c>
      <c r="D453" s="20">
        <v>0.2</v>
      </c>
      <c r="E453" t="s">
        <v>2</v>
      </c>
      <c r="F453" s="20" t="s">
        <v>46</v>
      </c>
      <c r="G453" s="39" t="str">
        <f t="shared" si="65"/>
        <v>---</v>
      </c>
      <c r="H453" s="20">
        <v>60.170299999999997</v>
      </c>
      <c r="I453" s="20" t="s">
        <v>511</v>
      </c>
      <c r="J453" s="23"/>
      <c r="L453" s="57" t="str">
        <f>IF(OR(H_no_hash!$F453="---",H_no_hash!$F453="infeas",H_no_hash!$F453="inf"),"---",(H_no_hash!$F453/M453)-1)</f>
        <v>---</v>
      </c>
      <c r="M453" s="20">
        <f>Model_dem!L193</f>
        <v>1006</v>
      </c>
      <c r="N453" t="str">
        <f>Model_dem!G193</f>
        <v>---</v>
      </c>
      <c r="O453" s="23"/>
      <c r="P453" t="str">
        <f>IF(H_no_hash!$Q453&lt;&gt;A453,"Aqui", " ")</f>
        <v xml:space="preserve"> </v>
      </c>
      <c r="Q453" s="68" t="s">
        <v>524</v>
      </c>
      <c r="R453" s="20">
        <v>2</v>
      </c>
      <c r="S453" s="20">
        <v>50</v>
      </c>
      <c r="T453" s="20">
        <v>0.2</v>
      </c>
      <c r="U453" s="20">
        <v>100</v>
      </c>
      <c r="V453" s="20" t="s">
        <v>46</v>
      </c>
      <c r="W453" s="20">
        <v>60.170299999999997</v>
      </c>
      <c r="X453" s="20">
        <v>0</v>
      </c>
      <c r="Y453" s="20">
        <v>1</v>
      </c>
      <c r="Z453" s="20">
        <v>1805.39</v>
      </c>
      <c r="AA453" s="23">
        <v>0</v>
      </c>
      <c r="AE453" t="s">
        <v>530</v>
      </c>
      <c r="AF453">
        <v>1</v>
      </c>
      <c r="AG453">
        <v>10</v>
      </c>
      <c r="AH453">
        <v>0.15</v>
      </c>
      <c r="AI453">
        <v>50</v>
      </c>
      <c r="AJ453">
        <v>790</v>
      </c>
      <c r="AK453">
        <v>2.50434</v>
      </c>
      <c r="AL453">
        <v>0</v>
      </c>
      <c r="AM453">
        <v>118896</v>
      </c>
      <c r="AN453">
        <v>1800.05</v>
      </c>
      <c r="AO453">
        <v>56461</v>
      </c>
    </row>
    <row r="454" spans="1:41" x14ac:dyDescent="0.3">
      <c r="A454" s="65" t="s">
        <v>524</v>
      </c>
      <c r="B454" s="66">
        <v>3</v>
      </c>
      <c r="C454" s="66">
        <v>0</v>
      </c>
      <c r="D454" s="66">
        <v>0.05</v>
      </c>
      <c r="E454" t="s">
        <v>0</v>
      </c>
      <c r="F454" s="66">
        <v>1039</v>
      </c>
      <c r="G454" s="39">
        <f t="shared" si="65"/>
        <v>0</v>
      </c>
      <c r="H454" s="66">
        <v>544.44200000000001</v>
      </c>
      <c r="I454" s="66">
        <v>90</v>
      </c>
      <c r="J454" s="67">
        <v>0</v>
      </c>
      <c r="K454" s="52">
        <v>0</v>
      </c>
      <c r="L454" s="58">
        <f>IF(OR(H_no_hash!$F454="---",H_no_hash!$F454="infeas",H_no_hash!$F454="inf"),"---",(H_no_hash!$F454/M454)-1)</f>
        <v>3.2803180914512842E-2</v>
      </c>
      <c r="M454" s="20">
        <f>Model_dem!L194</f>
        <v>1006</v>
      </c>
      <c r="N454">
        <f>Model_dem!G194</f>
        <v>1039</v>
      </c>
      <c r="O454" s="23"/>
      <c r="P454" t="str">
        <f>IF(H_no_hash!$Q454&lt;&gt;A454,"Aqui", " ")</f>
        <v xml:space="preserve"> </v>
      </c>
      <c r="Q454" s="65" t="s">
        <v>524</v>
      </c>
      <c r="R454" s="66">
        <v>3</v>
      </c>
      <c r="S454" s="66">
        <v>0</v>
      </c>
      <c r="T454" s="66">
        <v>0.05</v>
      </c>
      <c r="U454" s="66">
        <v>100</v>
      </c>
      <c r="V454" s="66">
        <v>1039</v>
      </c>
      <c r="W454" s="66">
        <v>544.44200000000001</v>
      </c>
      <c r="X454" s="66">
        <v>43</v>
      </c>
      <c r="Y454" s="66">
        <v>126</v>
      </c>
      <c r="Z454" s="66">
        <v>1800.02</v>
      </c>
      <c r="AA454" s="67">
        <v>0</v>
      </c>
      <c r="AE454" t="s">
        <v>530</v>
      </c>
      <c r="AF454">
        <v>1</v>
      </c>
      <c r="AG454">
        <v>10</v>
      </c>
      <c r="AH454">
        <v>0.2</v>
      </c>
      <c r="AI454">
        <v>50</v>
      </c>
      <c r="AJ454">
        <v>790</v>
      </c>
      <c r="AK454">
        <v>2.6956099999999998</v>
      </c>
      <c r="AL454">
        <v>0</v>
      </c>
      <c r="AM454">
        <v>77219</v>
      </c>
      <c r="AN454">
        <v>1800</v>
      </c>
      <c r="AO454">
        <v>48975</v>
      </c>
    </row>
    <row r="455" spans="1:41" x14ac:dyDescent="0.3">
      <c r="A455" s="68" t="s">
        <v>524</v>
      </c>
      <c r="B455" s="20">
        <v>3</v>
      </c>
      <c r="C455" s="20">
        <v>0</v>
      </c>
      <c r="D455" s="20">
        <v>0.1</v>
      </c>
      <c r="E455" t="s">
        <v>4</v>
      </c>
      <c r="F455" s="20" t="s">
        <v>511</v>
      </c>
      <c r="G455" s="39" t="str">
        <f t="shared" ref="G455:G518" si="66">IF(OR(N455="---",F455="infeas",F455="inf",F455=""),"---",(F455-N455)/N455)</f>
        <v>---</v>
      </c>
      <c r="H455" s="20" t="s">
        <v>511</v>
      </c>
      <c r="I455" s="20" t="s">
        <v>511</v>
      </c>
      <c r="J455" s="23"/>
      <c r="L455" s="57" t="str">
        <f>IF(OR(H_no_hash!$F455="---",H_no_hash!$F455="infeas",H_no_hash!$F455="inf"),"---",(H_no_hash!$F455/M455)-1)</f>
        <v>---</v>
      </c>
      <c r="M455" s="20">
        <f>Model_dem!L195</f>
        <v>1006</v>
      </c>
      <c r="N455" t="str">
        <f>Model_dem!G195</f>
        <v>---</v>
      </c>
      <c r="O455" s="23"/>
      <c r="P455" t="str">
        <f>IF(H_no_hash!$Q455&lt;&gt;A455,"Aqui", " ")</f>
        <v xml:space="preserve"> </v>
      </c>
      <c r="Q455" s="68" t="s">
        <v>524</v>
      </c>
      <c r="R455" s="20">
        <v>3</v>
      </c>
      <c r="S455" s="20">
        <v>0</v>
      </c>
      <c r="T455" s="20">
        <v>0.1</v>
      </c>
      <c r="U455" s="20">
        <v>100</v>
      </c>
      <c r="V455" s="20" t="s">
        <v>511</v>
      </c>
      <c r="W455" s="20" t="s">
        <v>511</v>
      </c>
      <c r="X455" s="20" t="s">
        <v>511</v>
      </c>
      <c r="Y455" s="20" t="s">
        <v>511</v>
      </c>
      <c r="Z455" s="20" t="s">
        <v>511</v>
      </c>
      <c r="AA455" s="23"/>
      <c r="AE455" t="s">
        <v>530</v>
      </c>
      <c r="AF455">
        <v>1</v>
      </c>
      <c r="AG455">
        <v>25</v>
      </c>
      <c r="AH455">
        <v>0.05</v>
      </c>
      <c r="AI455">
        <v>50</v>
      </c>
      <c r="AJ455">
        <v>790</v>
      </c>
      <c r="AK455">
        <v>14.158300000000001</v>
      </c>
      <c r="AL455">
        <v>0</v>
      </c>
      <c r="AM455">
        <v>13360</v>
      </c>
      <c r="AN455">
        <v>1800.01</v>
      </c>
      <c r="AO455">
        <v>23733</v>
      </c>
    </row>
    <row r="456" spans="1:41" x14ac:dyDescent="0.3">
      <c r="A456" s="65" t="s">
        <v>524</v>
      </c>
      <c r="B456" s="66">
        <v>3</v>
      </c>
      <c r="C456" s="66">
        <v>0</v>
      </c>
      <c r="D456" s="66">
        <v>0.15</v>
      </c>
      <c r="E456" t="s">
        <v>4</v>
      </c>
      <c r="F456" s="66" t="s">
        <v>511</v>
      </c>
      <c r="G456" s="39" t="str">
        <f t="shared" si="66"/>
        <v>---</v>
      </c>
      <c r="H456" s="66" t="s">
        <v>511</v>
      </c>
      <c r="I456" s="66" t="s">
        <v>511</v>
      </c>
      <c r="J456" s="67"/>
      <c r="L456" s="58" t="str">
        <f>IF(OR(H_no_hash!$F456="---",H_no_hash!$F456="infeas",H_no_hash!$F456="inf"),"---",(H_no_hash!$F456/M456)-1)</f>
        <v>---</v>
      </c>
      <c r="M456" s="20">
        <f>Model_dem!L196</f>
        <v>1006</v>
      </c>
      <c r="N456" t="str">
        <f>Model_dem!G196</f>
        <v>---</v>
      </c>
      <c r="O456" s="23"/>
      <c r="P456" t="str">
        <f>IF(H_no_hash!$Q456&lt;&gt;A456,"Aqui", " ")</f>
        <v xml:space="preserve"> </v>
      </c>
      <c r="Q456" s="65" t="s">
        <v>524</v>
      </c>
      <c r="R456" s="66">
        <v>3</v>
      </c>
      <c r="S456" s="66">
        <v>0</v>
      </c>
      <c r="T456" s="66">
        <v>0.15</v>
      </c>
      <c r="U456" s="66">
        <v>100</v>
      </c>
      <c r="V456" s="66" t="s">
        <v>511</v>
      </c>
      <c r="W456" s="66" t="s">
        <v>511</v>
      </c>
      <c r="X456" s="66" t="s">
        <v>511</v>
      </c>
      <c r="Y456" s="66" t="s">
        <v>511</v>
      </c>
      <c r="Z456" s="66" t="s">
        <v>511</v>
      </c>
      <c r="AA456" s="67"/>
      <c r="AE456" t="s">
        <v>530</v>
      </c>
      <c r="AF456">
        <v>1</v>
      </c>
      <c r="AG456">
        <v>25</v>
      </c>
      <c r="AH456">
        <v>0.1</v>
      </c>
      <c r="AI456">
        <v>50</v>
      </c>
      <c r="AJ456">
        <v>790</v>
      </c>
      <c r="AK456">
        <v>11.5345</v>
      </c>
      <c r="AL456">
        <v>0</v>
      </c>
      <c r="AM456">
        <v>8539</v>
      </c>
      <c r="AN456">
        <v>1800.03</v>
      </c>
      <c r="AO456">
        <v>19926</v>
      </c>
    </row>
    <row r="457" spans="1:41" x14ac:dyDescent="0.3">
      <c r="A457" s="68" t="s">
        <v>524</v>
      </c>
      <c r="B457" s="20">
        <v>3</v>
      </c>
      <c r="C457" s="20">
        <v>0</v>
      </c>
      <c r="D457" s="20">
        <v>0.2</v>
      </c>
      <c r="E457" t="s">
        <v>4</v>
      </c>
      <c r="F457" s="20" t="s">
        <v>511</v>
      </c>
      <c r="G457" s="39" t="str">
        <f t="shared" si="66"/>
        <v>---</v>
      </c>
      <c r="H457" s="20" t="s">
        <v>511</v>
      </c>
      <c r="I457" s="20" t="s">
        <v>511</v>
      </c>
      <c r="J457" s="23"/>
      <c r="L457" s="57" t="str">
        <f>IF(OR(H_no_hash!$F457="---",H_no_hash!$F457="infeas",H_no_hash!$F457="inf"),"---",(H_no_hash!$F457/M457)-1)</f>
        <v>---</v>
      </c>
      <c r="M457" s="20">
        <f>Model_dem!L197</f>
        <v>1006</v>
      </c>
      <c r="N457" t="str">
        <f>Model_dem!G197</f>
        <v>---</v>
      </c>
      <c r="O457" s="23"/>
      <c r="P457" t="str">
        <f>IF(H_no_hash!$Q457&lt;&gt;A457,"Aqui", " ")</f>
        <v xml:space="preserve"> </v>
      </c>
      <c r="Q457" s="68" t="s">
        <v>524</v>
      </c>
      <c r="R457" s="20">
        <v>3</v>
      </c>
      <c r="S457" s="20">
        <v>0</v>
      </c>
      <c r="T457" s="20">
        <v>0.2</v>
      </c>
      <c r="U457" s="20">
        <v>100</v>
      </c>
      <c r="V457" s="20" t="s">
        <v>511</v>
      </c>
      <c r="W457" s="20" t="s">
        <v>511</v>
      </c>
      <c r="X457" s="20" t="s">
        <v>511</v>
      </c>
      <c r="Y457" s="20" t="s">
        <v>511</v>
      </c>
      <c r="Z457" s="20" t="s">
        <v>511</v>
      </c>
      <c r="AA457" s="23"/>
      <c r="AE457" t="s">
        <v>530</v>
      </c>
      <c r="AF457">
        <v>1</v>
      </c>
      <c r="AG457">
        <v>25</v>
      </c>
      <c r="AH457">
        <v>0.15</v>
      </c>
      <c r="AI457">
        <v>50</v>
      </c>
      <c r="AJ457">
        <v>809</v>
      </c>
      <c r="AK457">
        <v>42.8095</v>
      </c>
      <c r="AL457">
        <v>3</v>
      </c>
      <c r="AM457">
        <v>1503</v>
      </c>
      <c r="AN457">
        <v>1800.21</v>
      </c>
      <c r="AO457">
        <v>10152</v>
      </c>
    </row>
    <row r="458" spans="1:41" x14ac:dyDescent="0.3">
      <c r="A458" s="65" t="s">
        <v>524</v>
      </c>
      <c r="B458" s="66">
        <v>3</v>
      </c>
      <c r="C458" s="66">
        <v>10</v>
      </c>
      <c r="D458" s="66">
        <v>0.05</v>
      </c>
      <c r="E458" t="s">
        <v>0</v>
      </c>
      <c r="F458" s="66">
        <v>1039</v>
      </c>
      <c r="G458" s="39">
        <f t="shared" si="66"/>
        <v>0</v>
      </c>
      <c r="H458" s="66">
        <v>210.61699999999999</v>
      </c>
      <c r="I458" s="66">
        <v>81</v>
      </c>
      <c r="J458" s="67">
        <v>0</v>
      </c>
      <c r="K458" s="52">
        <v>0</v>
      </c>
      <c r="L458" s="58">
        <f>IF(OR(H_no_hash!$F458="---",H_no_hash!$F458="infeas",H_no_hash!$F458="inf"),"---",(H_no_hash!$F458/M458)-1)</f>
        <v>3.2803180914512842E-2</v>
      </c>
      <c r="M458" s="20">
        <f>Model_dem!L198</f>
        <v>1006</v>
      </c>
      <c r="N458">
        <f>Model_dem!G198</f>
        <v>1039</v>
      </c>
      <c r="O458" s="23"/>
      <c r="P458" t="str">
        <f>IF(H_no_hash!$Q458&lt;&gt;A458,"Aqui", " ")</f>
        <v xml:space="preserve"> </v>
      </c>
      <c r="Q458" s="65" t="s">
        <v>524</v>
      </c>
      <c r="R458" s="66">
        <v>3</v>
      </c>
      <c r="S458" s="66">
        <v>10</v>
      </c>
      <c r="T458" s="66">
        <v>0.05</v>
      </c>
      <c r="U458" s="66">
        <v>100</v>
      </c>
      <c r="V458" s="66">
        <v>1039</v>
      </c>
      <c r="W458" s="66">
        <v>210.61699999999999</v>
      </c>
      <c r="X458" s="66">
        <v>10</v>
      </c>
      <c r="Y458" s="66">
        <v>90</v>
      </c>
      <c r="Z458" s="66">
        <v>1800.03</v>
      </c>
      <c r="AA458" s="67">
        <v>0</v>
      </c>
      <c r="AE458" t="s">
        <v>530</v>
      </c>
      <c r="AF458">
        <v>1</v>
      </c>
      <c r="AG458">
        <v>25</v>
      </c>
      <c r="AH458">
        <v>0.2</v>
      </c>
      <c r="AI458">
        <v>50</v>
      </c>
      <c r="AJ458" t="s">
        <v>46</v>
      </c>
      <c r="AK458">
        <v>60.009500000000003</v>
      </c>
      <c r="AL458">
        <v>0</v>
      </c>
      <c r="AM458">
        <v>1</v>
      </c>
      <c r="AN458">
        <v>1802.25</v>
      </c>
      <c r="AO458">
        <v>29</v>
      </c>
    </row>
    <row r="459" spans="1:41" x14ac:dyDescent="0.3">
      <c r="A459" s="68" t="s">
        <v>524</v>
      </c>
      <c r="B459" s="20">
        <v>3</v>
      </c>
      <c r="C459" s="20">
        <v>10</v>
      </c>
      <c r="D459" s="20">
        <v>0.1</v>
      </c>
      <c r="E459" t="s">
        <v>4</v>
      </c>
      <c r="F459" s="20" t="s">
        <v>511</v>
      </c>
      <c r="G459" s="39" t="str">
        <f t="shared" si="66"/>
        <v>---</v>
      </c>
      <c r="H459" s="20" t="s">
        <v>511</v>
      </c>
      <c r="I459" s="20" t="s">
        <v>511</v>
      </c>
      <c r="J459" s="23"/>
      <c r="L459" s="57" t="str">
        <f>IF(OR(H_no_hash!$F459="---",H_no_hash!$F459="infeas",H_no_hash!$F459="inf"),"---",(H_no_hash!$F459/M459)-1)</f>
        <v>---</v>
      </c>
      <c r="M459" s="20">
        <f>Model_dem!L199</f>
        <v>1006</v>
      </c>
      <c r="N459" t="str">
        <f>Model_dem!G199</f>
        <v>---</v>
      </c>
      <c r="O459" s="23"/>
      <c r="P459" t="str">
        <f>IF(H_no_hash!$Q459&lt;&gt;A459,"Aqui", " ")</f>
        <v xml:space="preserve"> </v>
      </c>
      <c r="Q459" s="68" t="s">
        <v>524</v>
      </c>
      <c r="R459" s="20">
        <v>3</v>
      </c>
      <c r="S459" s="20">
        <v>10</v>
      </c>
      <c r="T459" s="20">
        <v>0.1</v>
      </c>
      <c r="U459" s="20">
        <v>100</v>
      </c>
      <c r="V459" s="20" t="s">
        <v>511</v>
      </c>
      <c r="W459" s="20" t="s">
        <v>511</v>
      </c>
      <c r="X459" s="20" t="s">
        <v>511</v>
      </c>
      <c r="Y459" s="20" t="s">
        <v>511</v>
      </c>
      <c r="Z459" s="20" t="s">
        <v>511</v>
      </c>
      <c r="AA459" s="23"/>
      <c r="AE459" t="s">
        <v>530</v>
      </c>
      <c r="AF459">
        <v>1</v>
      </c>
      <c r="AG459">
        <v>50</v>
      </c>
      <c r="AH459">
        <v>0.05</v>
      </c>
      <c r="AI459">
        <v>50</v>
      </c>
      <c r="AJ459">
        <v>790</v>
      </c>
      <c r="AK459">
        <v>4.1916799999999999</v>
      </c>
      <c r="AL459">
        <v>0</v>
      </c>
      <c r="AM459">
        <v>7960</v>
      </c>
      <c r="AN459">
        <v>1800.1</v>
      </c>
      <c r="AO459">
        <v>21559</v>
      </c>
    </row>
    <row r="460" spans="1:41" x14ac:dyDescent="0.3">
      <c r="A460" s="65" t="s">
        <v>524</v>
      </c>
      <c r="B460" s="66">
        <v>3</v>
      </c>
      <c r="C460" s="66">
        <v>10</v>
      </c>
      <c r="D460" s="66">
        <v>0.15</v>
      </c>
      <c r="E460" t="s">
        <v>4</v>
      </c>
      <c r="F460" s="66" t="s">
        <v>511</v>
      </c>
      <c r="G460" s="39" t="str">
        <f t="shared" si="66"/>
        <v>---</v>
      </c>
      <c r="H460" s="66" t="s">
        <v>511</v>
      </c>
      <c r="I460" s="66" t="s">
        <v>511</v>
      </c>
      <c r="J460" s="67"/>
      <c r="L460" s="58" t="str">
        <f>IF(OR(H_no_hash!$F460="---",H_no_hash!$F460="infeas",H_no_hash!$F460="inf"),"---",(H_no_hash!$F460/M460)-1)</f>
        <v>---</v>
      </c>
      <c r="M460" s="20">
        <f>Model_dem!L200</f>
        <v>1006</v>
      </c>
      <c r="N460" t="str">
        <f>Model_dem!G200</f>
        <v>---</v>
      </c>
      <c r="O460" s="23"/>
      <c r="P460" t="str">
        <f>IF(H_no_hash!$Q460&lt;&gt;A460,"Aqui", " ")</f>
        <v xml:space="preserve"> </v>
      </c>
      <c r="Q460" s="65" t="s">
        <v>524</v>
      </c>
      <c r="R460" s="66">
        <v>3</v>
      </c>
      <c r="S460" s="66">
        <v>10</v>
      </c>
      <c r="T460" s="66">
        <v>0.15</v>
      </c>
      <c r="U460" s="66">
        <v>100</v>
      </c>
      <c r="V460" s="66" t="s">
        <v>511</v>
      </c>
      <c r="W460" s="66" t="s">
        <v>511</v>
      </c>
      <c r="X460" s="66" t="s">
        <v>511</v>
      </c>
      <c r="Y460" s="66" t="s">
        <v>511</v>
      </c>
      <c r="Z460" s="66" t="s">
        <v>511</v>
      </c>
      <c r="AA460" s="67"/>
      <c r="AE460" t="s">
        <v>530</v>
      </c>
      <c r="AF460">
        <v>1</v>
      </c>
      <c r="AG460">
        <v>50</v>
      </c>
      <c r="AH460">
        <v>0.1</v>
      </c>
      <c r="AI460">
        <v>50</v>
      </c>
      <c r="AJ460">
        <v>809</v>
      </c>
      <c r="AK460">
        <v>23.283799999999999</v>
      </c>
      <c r="AL460">
        <v>0</v>
      </c>
      <c r="AM460">
        <v>2356</v>
      </c>
      <c r="AN460">
        <v>1800.12</v>
      </c>
      <c r="AO460">
        <v>11678</v>
      </c>
    </row>
    <row r="461" spans="1:41" x14ac:dyDescent="0.3">
      <c r="A461" s="68" t="s">
        <v>524</v>
      </c>
      <c r="B461" s="20">
        <v>3</v>
      </c>
      <c r="C461" s="20">
        <v>10</v>
      </c>
      <c r="D461" s="20">
        <v>0.2</v>
      </c>
      <c r="E461" t="s">
        <v>4</v>
      </c>
      <c r="F461" s="20" t="s">
        <v>511</v>
      </c>
      <c r="G461" s="39" t="str">
        <f t="shared" si="66"/>
        <v>---</v>
      </c>
      <c r="H461" s="20" t="s">
        <v>511</v>
      </c>
      <c r="I461" s="20" t="s">
        <v>511</v>
      </c>
      <c r="J461" s="23"/>
      <c r="L461" s="57" t="str">
        <f>IF(OR(H_no_hash!$F461="---",H_no_hash!$F461="infeas",H_no_hash!$F461="inf"),"---",(H_no_hash!$F461/M461)-1)</f>
        <v>---</v>
      </c>
      <c r="M461" s="20">
        <f>Model_dem!L201</f>
        <v>1006</v>
      </c>
      <c r="N461" t="str">
        <f>Model_dem!G201</f>
        <v>---</v>
      </c>
      <c r="O461" s="23"/>
      <c r="P461" t="str">
        <f>IF(H_no_hash!$Q461&lt;&gt;A461,"Aqui", " ")</f>
        <v xml:space="preserve"> </v>
      </c>
      <c r="Q461" s="68" t="s">
        <v>524</v>
      </c>
      <c r="R461" s="20">
        <v>3</v>
      </c>
      <c r="S461" s="20">
        <v>10</v>
      </c>
      <c r="T461" s="20">
        <v>0.2</v>
      </c>
      <c r="U461" s="20">
        <v>100</v>
      </c>
      <c r="V461" s="20" t="s">
        <v>511</v>
      </c>
      <c r="W461" s="20" t="s">
        <v>511</v>
      </c>
      <c r="X461" s="20" t="s">
        <v>511</v>
      </c>
      <c r="Y461" s="20" t="s">
        <v>511</v>
      </c>
      <c r="Z461" s="20" t="s">
        <v>511</v>
      </c>
      <c r="AA461" s="23"/>
      <c r="AE461" t="s">
        <v>530</v>
      </c>
      <c r="AF461">
        <v>1</v>
      </c>
      <c r="AG461">
        <v>50</v>
      </c>
      <c r="AH461">
        <v>0.15</v>
      </c>
      <c r="AI461">
        <v>50</v>
      </c>
      <c r="AJ461" t="s">
        <v>46</v>
      </c>
      <c r="AK461">
        <v>60.008499999999998</v>
      </c>
      <c r="AL461">
        <v>0</v>
      </c>
      <c r="AM461">
        <v>1</v>
      </c>
      <c r="AN461">
        <v>1803.35</v>
      </c>
      <c r="AO461">
        <v>29</v>
      </c>
    </row>
    <row r="462" spans="1:41" x14ac:dyDescent="0.3">
      <c r="A462" s="65" t="s">
        <v>524</v>
      </c>
      <c r="B462" s="66">
        <v>3</v>
      </c>
      <c r="C462" s="66">
        <v>25</v>
      </c>
      <c r="D462" s="66">
        <v>0.05</v>
      </c>
      <c r="E462" t="s">
        <v>1</v>
      </c>
      <c r="F462" s="66">
        <v>1039</v>
      </c>
      <c r="G462" s="39">
        <f t="shared" si="66"/>
        <v>0</v>
      </c>
      <c r="H462" s="66">
        <v>51.8339</v>
      </c>
      <c r="I462" s="66">
        <v>86</v>
      </c>
      <c r="J462" s="67">
        <v>0</v>
      </c>
      <c r="K462" s="52">
        <v>0</v>
      </c>
      <c r="L462" s="58">
        <f>IF(OR(H_no_hash!$F462="---",H_no_hash!$F462="infeas",H_no_hash!$F462="inf"),"---",(H_no_hash!$F462/M462)-1)</f>
        <v>3.2803180914512842E-2</v>
      </c>
      <c r="M462" s="20">
        <f>Model_dem!L202</f>
        <v>1006</v>
      </c>
      <c r="N462">
        <f>Model_dem!G202</f>
        <v>1039</v>
      </c>
      <c r="O462" s="23"/>
      <c r="P462" t="str">
        <f>IF(H_no_hash!$Q462&lt;&gt;A462,"Aqui", " ")</f>
        <v xml:space="preserve"> </v>
      </c>
      <c r="Q462" s="65" t="s">
        <v>524</v>
      </c>
      <c r="R462" s="66">
        <v>3</v>
      </c>
      <c r="S462" s="66">
        <v>25</v>
      </c>
      <c r="T462" s="66">
        <v>0.05</v>
      </c>
      <c r="U462" s="66">
        <v>100</v>
      </c>
      <c r="V462" s="66">
        <v>1039</v>
      </c>
      <c r="W462" s="66">
        <v>51.8339</v>
      </c>
      <c r="X462" s="66">
        <v>0</v>
      </c>
      <c r="Y462" s="66">
        <v>81</v>
      </c>
      <c r="Z462" s="66">
        <v>1800.01</v>
      </c>
      <c r="AA462" s="67">
        <v>0</v>
      </c>
      <c r="AE462" t="s">
        <v>530</v>
      </c>
      <c r="AF462">
        <v>1</v>
      </c>
      <c r="AG462">
        <v>50</v>
      </c>
      <c r="AH462">
        <v>0.2</v>
      </c>
      <c r="AI462">
        <v>50</v>
      </c>
      <c r="AJ462" t="s">
        <v>46</v>
      </c>
      <c r="AK462">
        <v>60.009399999999999</v>
      </c>
      <c r="AL462">
        <v>0</v>
      </c>
      <c r="AM462">
        <v>1</v>
      </c>
      <c r="AN462">
        <v>1801.4</v>
      </c>
      <c r="AO462">
        <v>29</v>
      </c>
    </row>
    <row r="463" spans="1:41" x14ac:dyDescent="0.3">
      <c r="A463" s="68" t="s">
        <v>524</v>
      </c>
      <c r="B463" s="20">
        <v>3</v>
      </c>
      <c r="C463" s="20">
        <v>25</v>
      </c>
      <c r="D463" s="20">
        <v>0.1</v>
      </c>
      <c r="E463" t="s">
        <v>4</v>
      </c>
      <c r="F463" s="20" t="s">
        <v>511</v>
      </c>
      <c r="G463" s="39" t="str">
        <f t="shared" si="66"/>
        <v>---</v>
      </c>
      <c r="H463" s="20" t="s">
        <v>511</v>
      </c>
      <c r="I463" s="20" t="s">
        <v>511</v>
      </c>
      <c r="J463" s="23"/>
      <c r="L463" s="57" t="str">
        <f>IF(OR(H_no_hash!$F463="---",H_no_hash!$F463="infeas",H_no_hash!$F463="inf"),"---",(H_no_hash!$F463/M463)-1)</f>
        <v>---</v>
      </c>
      <c r="M463" s="20">
        <f>Model_dem!L203</f>
        <v>1006</v>
      </c>
      <c r="N463" t="str">
        <f>Model_dem!G203</f>
        <v>---</v>
      </c>
      <c r="O463" s="23"/>
      <c r="P463" t="str">
        <f>IF(H_no_hash!$Q463&lt;&gt;A463,"Aqui", " ")</f>
        <v xml:space="preserve"> </v>
      </c>
      <c r="Q463" s="68" t="s">
        <v>524</v>
      </c>
      <c r="R463" s="20">
        <v>3</v>
      </c>
      <c r="S463" s="20">
        <v>25</v>
      </c>
      <c r="T463" s="20">
        <v>0.1</v>
      </c>
      <c r="U463" s="20">
        <v>100</v>
      </c>
      <c r="V463" s="20" t="s">
        <v>511</v>
      </c>
      <c r="W463" s="20" t="s">
        <v>511</v>
      </c>
      <c r="X463" s="20" t="s">
        <v>511</v>
      </c>
      <c r="Y463" s="20" t="s">
        <v>511</v>
      </c>
      <c r="Z463" s="20" t="s">
        <v>511</v>
      </c>
      <c r="AA463" s="23"/>
      <c r="AE463" t="s">
        <v>530</v>
      </c>
      <c r="AF463">
        <v>2</v>
      </c>
      <c r="AG463">
        <v>5</v>
      </c>
      <c r="AH463">
        <v>0.05</v>
      </c>
      <c r="AI463">
        <v>50</v>
      </c>
      <c r="AJ463">
        <v>787</v>
      </c>
      <c r="AK463">
        <v>3.0328400000000002</v>
      </c>
      <c r="AL463">
        <v>0</v>
      </c>
      <c r="AM463">
        <v>159656</v>
      </c>
      <c r="AN463">
        <v>1800.01</v>
      </c>
      <c r="AO463">
        <v>62484</v>
      </c>
    </row>
    <row r="464" spans="1:41" x14ac:dyDescent="0.3">
      <c r="A464" s="65" t="s">
        <v>524</v>
      </c>
      <c r="B464" s="66">
        <v>3</v>
      </c>
      <c r="C464" s="66">
        <v>25</v>
      </c>
      <c r="D464" s="66">
        <v>0.15</v>
      </c>
      <c r="E464" t="s">
        <v>4</v>
      </c>
      <c r="F464" s="66" t="s">
        <v>511</v>
      </c>
      <c r="G464" s="39" t="str">
        <f t="shared" si="66"/>
        <v>---</v>
      </c>
      <c r="H464" s="66" t="s">
        <v>511</v>
      </c>
      <c r="I464" s="66" t="s">
        <v>511</v>
      </c>
      <c r="J464" s="67"/>
      <c r="L464" s="58" t="str">
        <f>IF(OR(H_no_hash!$F464="---",H_no_hash!$F464="infeas",H_no_hash!$F464="inf"),"---",(H_no_hash!$F464/M464)-1)</f>
        <v>---</v>
      </c>
      <c r="M464" s="20">
        <f>Model_dem!L204</f>
        <v>1006</v>
      </c>
      <c r="N464" t="str">
        <f>Model_dem!G204</f>
        <v>---</v>
      </c>
      <c r="O464" s="23"/>
      <c r="P464" t="str">
        <f>IF(H_no_hash!$Q464&lt;&gt;A464,"Aqui", " ")</f>
        <v xml:space="preserve"> </v>
      </c>
      <c r="Q464" s="65" t="s">
        <v>524</v>
      </c>
      <c r="R464" s="66">
        <v>3</v>
      </c>
      <c r="S464" s="66">
        <v>25</v>
      </c>
      <c r="T464" s="66">
        <v>0.15</v>
      </c>
      <c r="U464" s="66">
        <v>100</v>
      </c>
      <c r="V464" s="66" t="s">
        <v>511</v>
      </c>
      <c r="W464" s="66" t="s">
        <v>511</v>
      </c>
      <c r="X464" s="66" t="s">
        <v>511</v>
      </c>
      <c r="Y464" s="66" t="s">
        <v>511</v>
      </c>
      <c r="Z464" s="66" t="s">
        <v>511</v>
      </c>
      <c r="AA464" s="67"/>
      <c r="AE464" t="s">
        <v>530</v>
      </c>
      <c r="AF464">
        <v>2</v>
      </c>
      <c r="AG464">
        <v>5</v>
      </c>
      <c r="AH464">
        <v>0.1</v>
      </c>
      <c r="AI464">
        <v>50</v>
      </c>
      <c r="AJ464">
        <v>787</v>
      </c>
      <c r="AK464">
        <v>3.2790599999999999</v>
      </c>
      <c r="AL464">
        <v>0</v>
      </c>
      <c r="AM464">
        <v>73755</v>
      </c>
      <c r="AN464">
        <v>1800.01</v>
      </c>
      <c r="AO464">
        <v>52230</v>
      </c>
    </row>
    <row r="465" spans="1:41" x14ac:dyDescent="0.3">
      <c r="A465" s="68" t="s">
        <v>524</v>
      </c>
      <c r="B465" s="20">
        <v>3</v>
      </c>
      <c r="C465" s="20">
        <v>25</v>
      </c>
      <c r="D465" s="20">
        <v>0.2</v>
      </c>
      <c r="E465" t="s">
        <v>4</v>
      </c>
      <c r="F465" s="20" t="s">
        <v>511</v>
      </c>
      <c r="G465" s="39" t="str">
        <f t="shared" si="66"/>
        <v>---</v>
      </c>
      <c r="H465" s="20" t="s">
        <v>511</v>
      </c>
      <c r="I465" s="20" t="s">
        <v>511</v>
      </c>
      <c r="J465" s="23"/>
      <c r="L465" s="57" t="str">
        <f>IF(OR(H_no_hash!$F465="---",H_no_hash!$F465="infeas",H_no_hash!$F465="inf"),"---",(H_no_hash!$F465/M465)-1)</f>
        <v>---</v>
      </c>
      <c r="M465" s="20">
        <f>Model_dem!L205</f>
        <v>1006</v>
      </c>
      <c r="N465" t="str">
        <f>Model_dem!G205</f>
        <v>---</v>
      </c>
      <c r="O465" s="23"/>
      <c r="P465" t="str">
        <f>IF(H_no_hash!$Q465&lt;&gt;A465,"Aqui", " ")</f>
        <v xml:space="preserve"> </v>
      </c>
      <c r="Q465" s="68" t="s">
        <v>524</v>
      </c>
      <c r="R465" s="20">
        <v>3</v>
      </c>
      <c r="S465" s="20">
        <v>25</v>
      </c>
      <c r="T465" s="20">
        <v>0.2</v>
      </c>
      <c r="U465" s="20">
        <v>100</v>
      </c>
      <c r="V465" s="20" t="s">
        <v>511</v>
      </c>
      <c r="W465" s="20" t="s">
        <v>511</v>
      </c>
      <c r="X465" s="20" t="s">
        <v>511</v>
      </c>
      <c r="Y465" s="20" t="s">
        <v>511</v>
      </c>
      <c r="Z465" s="20" t="s">
        <v>511</v>
      </c>
      <c r="AA465" s="23"/>
      <c r="AE465" t="s">
        <v>530</v>
      </c>
      <c r="AF465">
        <v>2</v>
      </c>
      <c r="AG465">
        <v>5</v>
      </c>
      <c r="AH465">
        <v>0.15</v>
      </c>
      <c r="AI465">
        <v>50</v>
      </c>
      <c r="AJ465">
        <v>787</v>
      </c>
      <c r="AK465">
        <v>6.3322599999999998</v>
      </c>
      <c r="AL465">
        <v>3</v>
      </c>
      <c r="AM465">
        <v>154864</v>
      </c>
      <c r="AN465">
        <v>1800</v>
      </c>
      <c r="AO465">
        <v>54306</v>
      </c>
    </row>
    <row r="466" spans="1:41" x14ac:dyDescent="0.3">
      <c r="A466" s="65" t="s">
        <v>524</v>
      </c>
      <c r="B466" s="66">
        <v>3</v>
      </c>
      <c r="C466" s="66">
        <v>50</v>
      </c>
      <c r="D466" s="66">
        <v>0.05</v>
      </c>
      <c r="E466" t="s">
        <v>0</v>
      </c>
      <c r="F466" s="66">
        <v>1039</v>
      </c>
      <c r="G466" s="39">
        <f t="shared" si="66"/>
        <v>0</v>
      </c>
      <c r="H466" s="66">
        <v>42.201099999999997</v>
      </c>
      <c r="I466" s="66">
        <v>21865</v>
      </c>
      <c r="J466" s="67">
        <v>0</v>
      </c>
      <c r="K466" s="52">
        <v>0</v>
      </c>
      <c r="L466" s="58">
        <f>IF(OR(H_no_hash!$F466="---",H_no_hash!$F466="infeas",H_no_hash!$F466="inf"),"---",(H_no_hash!$F466/M466)-1)</f>
        <v>3.2803180914512842E-2</v>
      </c>
      <c r="M466" s="20">
        <f>Model_dem!L206</f>
        <v>1006</v>
      </c>
      <c r="N466">
        <f>Model_dem!G206</f>
        <v>1039</v>
      </c>
      <c r="O466" s="23"/>
      <c r="P466" t="str">
        <f>IF(H_no_hash!$Q466&lt;&gt;A466,"Aqui", " ")</f>
        <v xml:space="preserve"> </v>
      </c>
      <c r="Q466" s="65" t="s">
        <v>524</v>
      </c>
      <c r="R466" s="66">
        <v>3</v>
      </c>
      <c r="S466" s="66">
        <v>50</v>
      </c>
      <c r="T466" s="66">
        <v>0.05</v>
      </c>
      <c r="U466" s="66">
        <v>100</v>
      </c>
      <c r="V466" s="66">
        <v>1039</v>
      </c>
      <c r="W466" s="66">
        <v>42.201099999999997</v>
      </c>
      <c r="X466" s="66">
        <v>0</v>
      </c>
      <c r="Y466" s="66">
        <v>86</v>
      </c>
      <c r="Z466" s="66">
        <v>1800.06</v>
      </c>
      <c r="AA466" s="67">
        <v>0</v>
      </c>
      <c r="AE466" t="s">
        <v>530</v>
      </c>
      <c r="AF466">
        <v>2</v>
      </c>
      <c r="AG466">
        <v>5</v>
      </c>
      <c r="AH466">
        <v>0.2</v>
      </c>
      <c r="AI466">
        <v>50</v>
      </c>
      <c r="AJ466">
        <v>787</v>
      </c>
      <c r="AK466">
        <v>4.5699300000000003</v>
      </c>
      <c r="AL466">
        <v>0</v>
      </c>
      <c r="AM466">
        <v>152691</v>
      </c>
      <c r="AN466">
        <v>1800.01</v>
      </c>
      <c r="AO466">
        <v>56514</v>
      </c>
    </row>
    <row r="467" spans="1:41" x14ac:dyDescent="0.3">
      <c r="A467" s="68" t="s">
        <v>524</v>
      </c>
      <c r="B467" s="20">
        <v>3</v>
      </c>
      <c r="C467" s="20">
        <v>50</v>
      </c>
      <c r="D467" s="20">
        <v>0.1</v>
      </c>
      <c r="E467" t="s">
        <v>4</v>
      </c>
      <c r="F467" s="20" t="s">
        <v>511</v>
      </c>
      <c r="G467" s="39" t="str">
        <f t="shared" si="66"/>
        <v>---</v>
      </c>
      <c r="H467" s="20" t="s">
        <v>511</v>
      </c>
      <c r="I467" s="20">
        <v>21054</v>
      </c>
      <c r="J467" s="23">
        <v>0</v>
      </c>
      <c r="L467" s="57" t="str">
        <f>IF(OR(H_no_hash!$F467="---",H_no_hash!$F467="infeas",H_no_hash!$F467="inf"),"---",(H_no_hash!$F467/M467)-1)</f>
        <v>---</v>
      </c>
      <c r="M467" s="20">
        <f>Model_dem!L207</f>
        <v>1006</v>
      </c>
      <c r="N467" t="str">
        <f>Model_dem!G207</f>
        <v>---</v>
      </c>
      <c r="O467" s="23"/>
      <c r="P467" t="str">
        <f>IF(H_no_hash!$Q467&lt;&gt;A467,"Aqui", " ")</f>
        <v xml:space="preserve"> </v>
      </c>
      <c r="Q467" s="68" t="s">
        <v>524</v>
      </c>
      <c r="R467" s="20">
        <v>3</v>
      </c>
      <c r="S467" s="20">
        <v>50</v>
      </c>
      <c r="T467" s="20">
        <v>0.1</v>
      </c>
      <c r="U467" s="20">
        <v>100</v>
      </c>
      <c r="V467" s="20" t="s">
        <v>511</v>
      </c>
      <c r="W467" s="20" t="s">
        <v>511</v>
      </c>
      <c r="X467" s="20" t="s">
        <v>511</v>
      </c>
      <c r="Y467" s="20" t="s">
        <v>511</v>
      </c>
      <c r="Z467" s="20" t="s">
        <v>511</v>
      </c>
      <c r="AA467" s="23"/>
      <c r="AE467" t="s">
        <v>530</v>
      </c>
      <c r="AF467">
        <v>2</v>
      </c>
      <c r="AG467">
        <v>10</v>
      </c>
      <c r="AH467">
        <v>0.05</v>
      </c>
      <c r="AI467">
        <v>50</v>
      </c>
      <c r="AJ467">
        <v>787</v>
      </c>
      <c r="AK467">
        <v>28.9499</v>
      </c>
      <c r="AL467">
        <v>34</v>
      </c>
      <c r="AM467">
        <v>94156</v>
      </c>
      <c r="AN467">
        <v>1800</v>
      </c>
      <c r="AO467">
        <v>48790</v>
      </c>
    </row>
    <row r="468" spans="1:41" x14ac:dyDescent="0.3">
      <c r="A468" s="65" t="s">
        <v>524</v>
      </c>
      <c r="B468" s="66">
        <v>3</v>
      </c>
      <c r="C468" s="66">
        <v>50</v>
      </c>
      <c r="D468" s="66">
        <v>0.15</v>
      </c>
      <c r="E468" t="s">
        <v>4</v>
      </c>
      <c r="F468" s="66" t="s">
        <v>511</v>
      </c>
      <c r="G468" s="39" t="str">
        <f t="shared" si="66"/>
        <v>---</v>
      </c>
      <c r="H468" s="66" t="s">
        <v>511</v>
      </c>
      <c r="I468" s="66">
        <v>19572</v>
      </c>
      <c r="J468" s="67">
        <v>0</v>
      </c>
      <c r="L468" s="58" t="str">
        <f>IF(OR(H_no_hash!$F468="---",H_no_hash!$F468="infeas",H_no_hash!$F468="inf"),"---",(H_no_hash!$F468/M468)-1)</f>
        <v>---</v>
      </c>
      <c r="M468" s="20">
        <f>Model_dem!L208</f>
        <v>1006</v>
      </c>
      <c r="N468" t="str">
        <f>Model_dem!G208</f>
        <v>---</v>
      </c>
      <c r="O468" s="23"/>
      <c r="P468" t="str">
        <f>IF(H_no_hash!$Q468&lt;&gt;A468,"Aqui", " ")</f>
        <v xml:space="preserve"> </v>
      </c>
      <c r="Q468" s="65" t="s">
        <v>524</v>
      </c>
      <c r="R468" s="66">
        <v>3</v>
      </c>
      <c r="S468" s="66">
        <v>50</v>
      </c>
      <c r="T468" s="66">
        <v>0.15</v>
      </c>
      <c r="U468" s="66">
        <v>100</v>
      </c>
      <c r="V468" s="66" t="s">
        <v>511</v>
      </c>
      <c r="W468" s="66" t="s">
        <v>511</v>
      </c>
      <c r="X468" s="66" t="s">
        <v>511</v>
      </c>
      <c r="Y468" s="66" t="s">
        <v>511</v>
      </c>
      <c r="Z468" s="66" t="s">
        <v>511</v>
      </c>
      <c r="AA468" s="67"/>
      <c r="AE468" t="s">
        <v>530</v>
      </c>
      <c r="AF468">
        <v>2</v>
      </c>
      <c r="AG468">
        <v>10</v>
      </c>
      <c r="AH468">
        <v>0.1</v>
      </c>
      <c r="AI468">
        <v>50</v>
      </c>
      <c r="AJ468">
        <v>787</v>
      </c>
      <c r="AK468">
        <v>3.3910200000000001</v>
      </c>
      <c r="AL468">
        <v>0</v>
      </c>
      <c r="AM468">
        <v>42940</v>
      </c>
      <c r="AN468">
        <v>1800.23</v>
      </c>
      <c r="AO468">
        <v>37243</v>
      </c>
    </row>
    <row r="469" spans="1:41" x14ac:dyDescent="0.3">
      <c r="A469" s="68" t="s">
        <v>524</v>
      </c>
      <c r="B469" s="20">
        <v>3</v>
      </c>
      <c r="C469" s="20">
        <v>50</v>
      </c>
      <c r="D469" s="20">
        <v>0.2</v>
      </c>
      <c r="E469" t="s">
        <v>4</v>
      </c>
      <c r="F469" s="20" t="s">
        <v>511</v>
      </c>
      <c r="G469" s="39" t="str">
        <f t="shared" si="66"/>
        <v>---</v>
      </c>
      <c r="H469" s="20" t="s">
        <v>511</v>
      </c>
      <c r="I469" s="20">
        <v>34353</v>
      </c>
      <c r="J469" s="23">
        <v>0</v>
      </c>
      <c r="L469" s="57" t="str">
        <f>IF(OR(H_no_hash!$F469="---",H_no_hash!$F469="infeas",H_no_hash!$F469="inf"),"---",(H_no_hash!$F469/M469)-1)</f>
        <v>---</v>
      </c>
      <c r="M469" s="20">
        <f>Model_dem!L209</f>
        <v>1006</v>
      </c>
      <c r="N469" t="str">
        <f>Model_dem!G209</f>
        <v>---</v>
      </c>
      <c r="O469" s="23"/>
      <c r="P469" t="str">
        <f>IF(H_no_hash!$Q469&lt;&gt;A469,"Aqui", " ")</f>
        <v xml:space="preserve"> </v>
      </c>
      <c r="Q469" s="68" t="s">
        <v>524</v>
      </c>
      <c r="R469" s="20">
        <v>3</v>
      </c>
      <c r="S469" s="20">
        <v>50</v>
      </c>
      <c r="T469" s="20">
        <v>0.2</v>
      </c>
      <c r="U469" s="20">
        <v>100</v>
      </c>
      <c r="V469" s="20" t="s">
        <v>511</v>
      </c>
      <c r="W469" s="20" t="s">
        <v>511</v>
      </c>
      <c r="X469" s="20" t="s">
        <v>511</v>
      </c>
      <c r="Y469" s="20" t="s">
        <v>511</v>
      </c>
      <c r="Z469" s="20" t="s">
        <v>511</v>
      </c>
      <c r="AA469" s="23"/>
      <c r="AE469" t="s">
        <v>530</v>
      </c>
      <c r="AF469">
        <v>2</v>
      </c>
      <c r="AG469">
        <v>10</v>
      </c>
      <c r="AH469">
        <v>0.15</v>
      </c>
      <c r="AI469">
        <v>50</v>
      </c>
      <c r="AJ469">
        <v>790</v>
      </c>
      <c r="AK469">
        <v>3.7784200000000001</v>
      </c>
      <c r="AL469">
        <v>0</v>
      </c>
      <c r="AM469">
        <v>57056</v>
      </c>
      <c r="AN469">
        <v>1800.02</v>
      </c>
      <c r="AO469">
        <v>36335</v>
      </c>
    </row>
    <row r="470" spans="1:41" x14ac:dyDescent="0.3">
      <c r="A470" s="65" t="s">
        <v>521</v>
      </c>
      <c r="B470" s="66">
        <v>0</v>
      </c>
      <c r="C470" s="66">
        <v>0</v>
      </c>
      <c r="D470" s="66">
        <v>0.05</v>
      </c>
      <c r="E470" t="s">
        <v>0</v>
      </c>
      <c r="F470" s="66">
        <v>740</v>
      </c>
      <c r="G470" s="39">
        <f t="shared" si="66"/>
        <v>0</v>
      </c>
      <c r="H470" s="66">
        <v>0.23167099999999999</v>
      </c>
      <c r="I470" s="66">
        <v>10960</v>
      </c>
      <c r="J470" s="67">
        <v>0</v>
      </c>
      <c r="K470" s="52">
        <v>0</v>
      </c>
      <c r="L470" s="58">
        <f>IF(OR(H_no_hash!$F470="---",H_no_hash!$F470="infeas",H_no_hash!$F470="inf"),"---",(H_no_hash!$F470/M470)-1)</f>
        <v>0</v>
      </c>
      <c r="M470" s="20">
        <f>Model_dem!L210</f>
        <v>740</v>
      </c>
      <c r="N470">
        <f>Model_dem!G210</f>
        <v>740</v>
      </c>
      <c r="O470" s="23"/>
      <c r="P470" t="str">
        <f>IF(H_no_hash!$Q470&lt;&gt;A470,"Aqui", " ")</f>
        <v xml:space="preserve"> </v>
      </c>
      <c r="Q470" s="65" t="s">
        <v>521</v>
      </c>
      <c r="R470" s="66">
        <v>0</v>
      </c>
      <c r="S470" s="66">
        <v>0</v>
      </c>
      <c r="T470" s="66">
        <v>0.05</v>
      </c>
      <c r="U470" s="66">
        <v>50</v>
      </c>
      <c r="V470" s="66">
        <v>740</v>
      </c>
      <c r="W470" s="66">
        <v>0.23167099999999999</v>
      </c>
      <c r="X470" s="66">
        <v>0</v>
      </c>
      <c r="Y470" s="66">
        <v>21865</v>
      </c>
      <c r="Z470" s="66">
        <v>1800</v>
      </c>
      <c r="AA470" s="67">
        <v>0</v>
      </c>
      <c r="AE470" t="s">
        <v>530</v>
      </c>
      <c r="AF470">
        <v>2</v>
      </c>
      <c r="AG470">
        <v>10</v>
      </c>
      <c r="AH470">
        <v>0.2</v>
      </c>
      <c r="AI470">
        <v>50</v>
      </c>
      <c r="AJ470">
        <v>795</v>
      </c>
      <c r="AK470">
        <v>4.7698499999999999</v>
      </c>
      <c r="AL470">
        <v>0</v>
      </c>
      <c r="AM470">
        <v>12901</v>
      </c>
      <c r="AN470">
        <v>1800.24</v>
      </c>
      <c r="AO470">
        <v>24020</v>
      </c>
    </row>
    <row r="471" spans="1:41" x14ac:dyDescent="0.3">
      <c r="A471" s="68" t="s">
        <v>521</v>
      </c>
      <c r="B471" s="20">
        <v>0</v>
      </c>
      <c r="C471" s="20">
        <v>0</v>
      </c>
      <c r="D471" s="20">
        <v>0.1</v>
      </c>
      <c r="E471" t="s">
        <v>0</v>
      </c>
      <c r="F471" s="20">
        <v>740</v>
      </c>
      <c r="G471" s="39">
        <f t="shared" si="66"/>
        <v>0</v>
      </c>
      <c r="H471" s="20">
        <v>0.368562</v>
      </c>
      <c r="I471" s="20">
        <v>10054</v>
      </c>
      <c r="J471" s="23">
        <v>0</v>
      </c>
      <c r="K471" s="52">
        <v>0.73499999999999999</v>
      </c>
      <c r="L471" s="57">
        <f>IF(OR(H_no_hash!$F471="---",H_no_hash!$F471="infeas",H_no_hash!$F471="inf"),"---",(H_no_hash!$F471/M471)-1)</f>
        <v>0</v>
      </c>
      <c r="M471" s="20">
        <f>Model_dem!L211</f>
        <v>740</v>
      </c>
      <c r="N471">
        <f>Model_dem!G211</f>
        <v>740</v>
      </c>
      <c r="O471" s="23"/>
      <c r="P471" t="str">
        <f>IF(H_no_hash!$Q471&lt;&gt;A471,"Aqui", " ")</f>
        <v xml:space="preserve"> </v>
      </c>
      <c r="Q471" s="68" t="s">
        <v>521</v>
      </c>
      <c r="R471" s="20">
        <v>0</v>
      </c>
      <c r="S471" s="20">
        <v>0</v>
      </c>
      <c r="T471" s="20">
        <v>0.1</v>
      </c>
      <c r="U471" s="20">
        <v>50</v>
      </c>
      <c r="V471" s="20">
        <v>740</v>
      </c>
      <c r="W471" s="20">
        <v>0.368562</v>
      </c>
      <c r="X471" s="20">
        <v>0</v>
      </c>
      <c r="Y471" s="20">
        <v>21054</v>
      </c>
      <c r="Z471" s="20">
        <v>1800.01</v>
      </c>
      <c r="AA471" s="23">
        <v>0</v>
      </c>
      <c r="AE471" t="s">
        <v>530</v>
      </c>
      <c r="AF471">
        <v>2</v>
      </c>
      <c r="AG471">
        <v>25</v>
      </c>
      <c r="AH471">
        <v>0.05</v>
      </c>
      <c r="AI471">
        <v>50</v>
      </c>
      <c r="AJ471">
        <v>790</v>
      </c>
      <c r="AK471">
        <v>5.5185500000000003</v>
      </c>
      <c r="AL471">
        <v>0</v>
      </c>
      <c r="AM471">
        <v>7606</v>
      </c>
      <c r="AN471">
        <v>1800.01</v>
      </c>
      <c r="AO471">
        <v>18886</v>
      </c>
    </row>
    <row r="472" spans="1:41" x14ac:dyDescent="0.3">
      <c r="A472" s="65" t="s">
        <v>521</v>
      </c>
      <c r="B472" s="66">
        <v>0</v>
      </c>
      <c r="C472" s="66">
        <v>0</v>
      </c>
      <c r="D472" s="66">
        <v>0.15</v>
      </c>
      <c r="E472" t="s">
        <v>0</v>
      </c>
      <c r="F472" s="66">
        <v>740</v>
      </c>
      <c r="G472" s="39">
        <f t="shared" si="66"/>
        <v>0</v>
      </c>
      <c r="H472" s="66">
        <v>0.24559300000000001</v>
      </c>
      <c r="I472" s="66">
        <v>7573</v>
      </c>
      <c r="J472" s="67">
        <v>0</v>
      </c>
      <c r="K472" s="52">
        <v>0.98299999999999998</v>
      </c>
      <c r="L472" s="58">
        <f>IF(OR(H_no_hash!$F472="---",H_no_hash!$F472="infeas",H_no_hash!$F472="inf"),"---",(H_no_hash!$F472/M472)-1)</f>
        <v>0</v>
      </c>
      <c r="M472" s="20">
        <f>Model_dem!L212</f>
        <v>740</v>
      </c>
      <c r="N472">
        <f>Model_dem!G212</f>
        <v>740</v>
      </c>
      <c r="O472" s="23"/>
      <c r="P472" t="str">
        <f>IF(H_no_hash!$Q472&lt;&gt;A472,"Aqui", " ")</f>
        <v xml:space="preserve"> </v>
      </c>
      <c r="Q472" s="65" t="s">
        <v>521</v>
      </c>
      <c r="R472" s="66">
        <v>0</v>
      </c>
      <c r="S472" s="66">
        <v>0</v>
      </c>
      <c r="T472" s="66">
        <v>0.15</v>
      </c>
      <c r="U472" s="66">
        <v>50</v>
      </c>
      <c r="V472" s="66">
        <v>740</v>
      </c>
      <c r="W472" s="66">
        <v>0.24559300000000001</v>
      </c>
      <c r="X472" s="66">
        <v>0</v>
      </c>
      <c r="Y472" s="66">
        <v>19572</v>
      </c>
      <c r="Z472" s="66">
        <v>1800</v>
      </c>
      <c r="AA472" s="67">
        <v>0</v>
      </c>
      <c r="AE472" t="s">
        <v>530</v>
      </c>
      <c r="AF472">
        <v>2</v>
      </c>
      <c r="AG472">
        <v>25</v>
      </c>
      <c r="AH472">
        <v>0.1</v>
      </c>
      <c r="AI472">
        <v>50</v>
      </c>
      <c r="AJ472">
        <v>795</v>
      </c>
      <c r="AK472">
        <v>11.2501</v>
      </c>
      <c r="AL472">
        <v>0</v>
      </c>
      <c r="AM472">
        <v>10285</v>
      </c>
      <c r="AN472">
        <v>1800.03</v>
      </c>
      <c r="AO472">
        <v>17248</v>
      </c>
    </row>
    <row r="473" spans="1:41" x14ac:dyDescent="0.3">
      <c r="A473" s="68" t="s">
        <v>521</v>
      </c>
      <c r="B473" s="20">
        <v>0</v>
      </c>
      <c r="C473" s="20">
        <v>0</v>
      </c>
      <c r="D473" s="20">
        <v>0.2</v>
      </c>
      <c r="E473" t="s">
        <v>0</v>
      </c>
      <c r="F473" s="20">
        <v>740</v>
      </c>
      <c r="G473" s="39">
        <f t="shared" si="66"/>
        <v>0</v>
      </c>
      <c r="H473" s="20">
        <v>0.20866499999999999</v>
      </c>
      <c r="I473" s="20">
        <v>4708</v>
      </c>
      <c r="J473" s="23">
        <v>0</v>
      </c>
      <c r="K473" s="52">
        <v>0.999</v>
      </c>
      <c r="L473" s="57">
        <f>IF(OR(H_no_hash!$F473="---",H_no_hash!$F473="infeas",H_no_hash!$F473="inf"),"---",(H_no_hash!$F473/M473)-1)</f>
        <v>0</v>
      </c>
      <c r="M473" s="20">
        <f>Model_dem!L213</f>
        <v>740</v>
      </c>
      <c r="N473">
        <f>Model_dem!G213</f>
        <v>740</v>
      </c>
      <c r="O473" s="23"/>
      <c r="P473" t="str">
        <f>IF(H_no_hash!$Q473&lt;&gt;A473,"Aqui", " ")</f>
        <v xml:space="preserve"> </v>
      </c>
      <c r="Q473" s="68" t="s">
        <v>521</v>
      </c>
      <c r="R473" s="20">
        <v>0</v>
      </c>
      <c r="S473" s="20">
        <v>0</v>
      </c>
      <c r="T473" s="20">
        <v>0.2</v>
      </c>
      <c r="U473" s="20">
        <v>50</v>
      </c>
      <c r="V473" s="20">
        <v>740</v>
      </c>
      <c r="W473" s="20">
        <v>0.20866499999999999</v>
      </c>
      <c r="X473" s="20">
        <v>0</v>
      </c>
      <c r="Y473" s="20">
        <v>34353</v>
      </c>
      <c r="Z473" s="20">
        <v>1800</v>
      </c>
      <c r="AA473" s="23">
        <v>0</v>
      </c>
      <c r="AE473" t="s">
        <v>530</v>
      </c>
      <c r="AF473">
        <v>2</v>
      </c>
      <c r="AG473">
        <v>25</v>
      </c>
      <c r="AH473">
        <v>0.15</v>
      </c>
      <c r="AI473">
        <v>50</v>
      </c>
      <c r="AJ473">
        <v>809</v>
      </c>
      <c r="AK473">
        <v>145.79300000000001</v>
      </c>
      <c r="AL473">
        <v>3</v>
      </c>
      <c r="AM473">
        <v>43</v>
      </c>
      <c r="AN473">
        <v>1800.89</v>
      </c>
      <c r="AO473">
        <v>1293</v>
      </c>
    </row>
    <row r="474" spans="1:41" x14ac:dyDescent="0.3">
      <c r="A474" s="65" t="s">
        <v>521</v>
      </c>
      <c r="B474" s="66">
        <v>1</v>
      </c>
      <c r="C474" s="66">
        <v>5</v>
      </c>
      <c r="D474" s="66">
        <v>0.05</v>
      </c>
      <c r="E474" t="s">
        <v>0</v>
      </c>
      <c r="F474" s="66">
        <v>740</v>
      </c>
      <c r="G474" s="39">
        <f t="shared" si="66"/>
        <v>0</v>
      </c>
      <c r="H474" s="66">
        <v>0.28194599999999997</v>
      </c>
      <c r="I474" s="66">
        <v>9581</v>
      </c>
      <c r="J474" s="67">
        <v>0</v>
      </c>
      <c r="K474" s="52">
        <v>0</v>
      </c>
      <c r="L474" s="58">
        <f>IF(OR(H_no_hash!$F474="---",H_no_hash!$F474="infeas",H_no_hash!$F474="inf"),"---",(H_no_hash!$F474/M474)-1)</f>
        <v>0</v>
      </c>
      <c r="M474" s="20">
        <f>Model_dem!L214</f>
        <v>740</v>
      </c>
      <c r="N474">
        <f>Model_dem!G214</f>
        <v>740</v>
      </c>
      <c r="O474" s="23"/>
      <c r="P474" t="str">
        <f>IF(H_no_hash!$Q474&lt;&gt;A474,"Aqui", " ")</f>
        <v xml:space="preserve"> </v>
      </c>
      <c r="Q474" s="65" t="s">
        <v>521</v>
      </c>
      <c r="R474" s="66">
        <v>1</v>
      </c>
      <c r="S474" s="66">
        <v>5</v>
      </c>
      <c r="T474" s="66">
        <v>0.05</v>
      </c>
      <c r="U474" s="66">
        <v>50</v>
      </c>
      <c r="V474" s="66">
        <v>740</v>
      </c>
      <c r="W474" s="66">
        <v>0.28194599999999997</v>
      </c>
      <c r="X474" s="66">
        <v>0</v>
      </c>
      <c r="Y474" s="66">
        <v>10960</v>
      </c>
      <c r="Z474" s="66">
        <v>1800</v>
      </c>
      <c r="AA474" s="67">
        <v>0</v>
      </c>
      <c r="AE474" t="s">
        <v>530</v>
      </c>
      <c r="AF474">
        <v>2</v>
      </c>
      <c r="AG474">
        <v>25</v>
      </c>
      <c r="AH474">
        <v>0.2</v>
      </c>
      <c r="AI474">
        <v>50</v>
      </c>
      <c r="AJ474" t="s">
        <v>46</v>
      </c>
      <c r="AK474">
        <v>60.008600000000001</v>
      </c>
      <c r="AL474">
        <v>0</v>
      </c>
      <c r="AM474">
        <v>1</v>
      </c>
      <c r="AN474">
        <v>1802.03</v>
      </c>
      <c r="AO474">
        <v>29</v>
      </c>
    </row>
    <row r="475" spans="1:41" x14ac:dyDescent="0.3">
      <c r="A475" s="68" t="s">
        <v>521</v>
      </c>
      <c r="B475" s="20">
        <v>1</v>
      </c>
      <c r="C475" s="20">
        <v>5</v>
      </c>
      <c r="D475" s="20">
        <v>0.1</v>
      </c>
      <c r="E475" t="s">
        <v>0</v>
      </c>
      <c r="F475" s="20">
        <v>740</v>
      </c>
      <c r="G475" s="39">
        <f t="shared" si="66"/>
        <v>0</v>
      </c>
      <c r="H475" s="20">
        <v>0.39419799999999999</v>
      </c>
      <c r="I475" s="20">
        <v>10919</v>
      </c>
      <c r="J475" s="23">
        <v>0</v>
      </c>
      <c r="K475" s="52">
        <v>0.73499999999999999</v>
      </c>
      <c r="L475" s="57">
        <f>IF(OR(H_no_hash!$F475="---",H_no_hash!$F475="infeas",H_no_hash!$F475="inf"),"---",(H_no_hash!$F475/M475)-1)</f>
        <v>0</v>
      </c>
      <c r="M475" s="20">
        <f>Model_dem!L215</f>
        <v>740</v>
      </c>
      <c r="N475">
        <f>Model_dem!G215</f>
        <v>740</v>
      </c>
      <c r="O475" s="23"/>
      <c r="P475" t="str">
        <f>IF(H_no_hash!$Q475&lt;&gt;A475,"Aqui", " ")</f>
        <v xml:space="preserve"> </v>
      </c>
      <c r="Q475" s="68" t="s">
        <v>521</v>
      </c>
      <c r="R475" s="20">
        <v>1</v>
      </c>
      <c r="S475" s="20">
        <v>5</v>
      </c>
      <c r="T475" s="20">
        <v>0.1</v>
      </c>
      <c r="U475" s="20">
        <v>50</v>
      </c>
      <c r="V475" s="20">
        <v>740</v>
      </c>
      <c r="W475" s="20">
        <v>0.39419799999999999</v>
      </c>
      <c r="X475" s="20">
        <v>0</v>
      </c>
      <c r="Y475" s="20">
        <v>10054</v>
      </c>
      <c r="Z475" s="20">
        <v>1800.01</v>
      </c>
      <c r="AA475" s="23">
        <v>0</v>
      </c>
      <c r="AE475" t="s">
        <v>530</v>
      </c>
      <c r="AF475">
        <v>2</v>
      </c>
      <c r="AG475">
        <v>50</v>
      </c>
      <c r="AH475">
        <v>0.05</v>
      </c>
      <c r="AI475">
        <v>50</v>
      </c>
      <c r="AJ475">
        <v>795</v>
      </c>
      <c r="AK475">
        <v>9.2997300000000003</v>
      </c>
      <c r="AL475">
        <v>0</v>
      </c>
      <c r="AM475">
        <v>3211</v>
      </c>
      <c r="AN475">
        <v>1802.39</v>
      </c>
      <c r="AO475">
        <v>15350</v>
      </c>
    </row>
    <row r="476" spans="1:41" x14ac:dyDescent="0.3">
      <c r="A476" s="65" t="s">
        <v>521</v>
      </c>
      <c r="B476" s="66">
        <v>1</v>
      </c>
      <c r="C476" s="66">
        <v>5</v>
      </c>
      <c r="D476" s="66">
        <v>0.15</v>
      </c>
      <c r="E476" t="s">
        <v>0</v>
      </c>
      <c r="F476" s="66">
        <v>740</v>
      </c>
      <c r="G476" s="39">
        <f t="shared" si="66"/>
        <v>0</v>
      </c>
      <c r="H476" s="66">
        <v>0.70203000000000004</v>
      </c>
      <c r="I476" s="66">
        <v>10109</v>
      </c>
      <c r="J476" s="67">
        <v>0</v>
      </c>
      <c r="K476" s="52">
        <v>0.98299999999999998</v>
      </c>
      <c r="L476" s="58">
        <f>IF(OR(H_no_hash!$F476="---",H_no_hash!$F476="infeas",H_no_hash!$F476="inf"),"---",(H_no_hash!$F476/M476)-1)</f>
        <v>0</v>
      </c>
      <c r="M476" s="20">
        <f>Model_dem!L216</f>
        <v>740</v>
      </c>
      <c r="N476">
        <f>Model_dem!G216</f>
        <v>740</v>
      </c>
      <c r="O476" s="23"/>
      <c r="P476" t="str">
        <f>IF(H_no_hash!$Q476&lt;&gt;A476,"Aqui", " ")</f>
        <v xml:space="preserve"> </v>
      </c>
      <c r="Q476" s="65" t="s">
        <v>521</v>
      </c>
      <c r="R476" s="66">
        <v>1</v>
      </c>
      <c r="S476" s="66">
        <v>5</v>
      </c>
      <c r="T476" s="66">
        <v>0.15</v>
      </c>
      <c r="U476" s="66">
        <v>50</v>
      </c>
      <c r="V476" s="66">
        <v>740</v>
      </c>
      <c r="W476" s="66">
        <v>0.70203000000000004</v>
      </c>
      <c r="X476" s="66">
        <v>0</v>
      </c>
      <c r="Y476" s="66">
        <v>7573</v>
      </c>
      <c r="Z476" s="66">
        <v>1800</v>
      </c>
      <c r="AA476" s="67">
        <v>0</v>
      </c>
      <c r="AE476" t="s">
        <v>530</v>
      </c>
      <c r="AF476">
        <v>2</v>
      </c>
      <c r="AG476">
        <v>50</v>
      </c>
      <c r="AH476">
        <v>0.1</v>
      </c>
      <c r="AI476">
        <v>50</v>
      </c>
      <c r="AJ476">
        <v>844</v>
      </c>
      <c r="AK476">
        <v>199.21100000000001</v>
      </c>
      <c r="AL476">
        <v>0</v>
      </c>
      <c r="AM476">
        <v>16</v>
      </c>
      <c r="AN476">
        <v>1802.99</v>
      </c>
      <c r="AO476">
        <v>519</v>
      </c>
    </row>
    <row r="477" spans="1:41" x14ac:dyDescent="0.3">
      <c r="A477" s="68" t="s">
        <v>521</v>
      </c>
      <c r="B477" s="20">
        <v>1</v>
      </c>
      <c r="C477" s="20">
        <v>5</v>
      </c>
      <c r="D477" s="20">
        <v>0.2</v>
      </c>
      <c r="E477" t="s">
        <v>0</v>
      </c>
      <c r="F477" s="20">
        <v>740</v>
      </c>
      <c r="G477" s="39">
        <f t="shared" si="66"/>
        <v>0</v>
      </c>
      <c r="H477" s="20">
        <v>0.60882199999999997</v>
      </c>
      <c r="I477" s="20">
        <v>7072</v>
      </c>
      <c r="J477" s="23">
        <v>0</v>
      </c>
      <c r="K477" s="52">
        <v>0.999</v>
      </c>
      <c r="L477" s="57">
        <f>IF(OR(H_no_hash!$F477="---",H_no_hash!$F477="infeas",H_no_hash!$F477="inf"),"---",(H_no_hash!$F477/M477)-1)</f>
        <v>0</v>
      </c>
      <c r="M477" s="20">
        <f>Model_dem!L217</f>
        <v>740</v>
      </c>
      <c r="N477">
        <f>Model_dem!G217</f>
        <v>740</v>
      </c>
      <c r="O477" s="23"/>
      <c r="P477" t="str">
        <f>IF(H_no_hash!$Q477&lt;&gt;A477,"Aqui", " ")</f>
        <v xml:space="preserve"> </v>
      </c>
      <c r="Q477" s="68" t="s">
        <v>521</v>
      </c>
      <c r="R477" s="20">
        <v>1</v>
      </c>
      <c r="S477" s="20">
        <v>5</v>
      </c>
      <c r="T477" s="20">
        <v>0.2</v>
      </c>
      <c r="U477" s="20">
        <v>50</v>
      </c>
      <c r="V477" s="20">
        <v>740</v>
      </c>
      <c r="W477" s="20">
        <v>0.60882199999999997</v>
      </c>
      <c r="X477" s="20">
        <v>0</v>
      </c>
      <c r="Y477" s="20">
        <v>4708</v>
      </c>
      <c r="Z477" s="20">
        <v>1800.01</v>
      </c>
      <c r="AA477" s="23">
        <v>0</v>
      </c>
      <c r="AE477" t="s">
        <v>534</v>
      </c>
      <c r="AF477">
        <v>1</v>
      </c>
      <c r="AG477">
        <v>5</v>
      </c>
      <c r="AH477">
        <v>0.05</v>
      </c>
      <c r="AI477">
        <v>50</v>
      </c>
      <c r="AJ477">
        <v>831</v>
      </c>
      <c r="AK477">
        <v>5.1212900000000001</v>
      </c>
      <c r="AL477">
        <v>0</v>
      </c>
      <c r="AM477">
        <v>335771</v>
      </c>
      <c r="AN477">
        <v>1800</v>
      </c>
      <c r="AO477">
        <v>63658</v>
      </c>
    </row>
    <row r="478" spans="1:41" x14ac:dyDescent="0.3">
      <c r="A478" s="65" t="s">
        <v>521</v>
      </c>
      <c r="B478" s="66">
        <v>1</v>
      </c>
      <c r="C478" s="66">
        <v>10</v>
      </c>
      <c r="D478" s="66">
        <v>0.05</v>
      </c>
      <c r="E478" t="s">
        <v>0</v>
      </c>
      <c r="F478" s="66">
        <v>740</v>
      </c>
      <c r="G478" s="39">
        <f t="shared" si="66"/>
        <v>0</v>
      </c>
      <c r="H478" s="66">
        <v>0.36154900000000001</v>
      </c>
      <c r="I478" s="66">
        <v>7314</v>
      </c>
      <c r="J478" s="67">
        <v>0</v>
      </c>
      <c r="K478" s="52">
        <v>0</v>
      </c>
      <c r="L478" s="58">
        <f>IF(OR(H_no_hash!$F478="---",H_no_hash!$F478="infeas",H_no_hash!$F478="inf"),"---",(H_no_hash!$F478/M478)-1)</f>
        <v>0</v>
      </c>
      <c r="M478" s="20">
        <f>Model_dem!L218</f>
        <v>740</v>
      </c>
      <c r="N478">
        <f>Model_dem!G218</f>
        <v>740</v>
      </c>
      <c r="O478" s="23"/>
      <c r="P478" t="str">
        <f>IF(H_no_hash!$Q478&lt;&gt;A478,"Aqui", " ")</f>
        <v xml:space="preserve"> </v>
      </c>
      <c r="Q478" s="65" t="s">
        <v>521</v>
      </c>
      <c r="R478" s="66">
        <v>1</v>
      </c>
      <c r="S478" s="66">
        <v>10</v>
      </c>
      <c r="T478" s="66">
        <v>0.05</v>
      </c>
      <c r="U478" s="66">
        <v>50</v>
      </c>
      <c r="V478" s="66">
        <v>740</v>
      </c>
      <c r="W478" s="66">
        <v>0.36154900000000001</v>
      </c>
      <c r="X478" s="66">
        <v>0</v>
      </c>
      <c r="Y478" s="66">
        <v>9581</v>
      </c>
      <c r="Z478" s="66">
        <v>1800</v>
      </c>
      <c r="AA478" s="67">
        <v>0</v>
      </c>
      <c r="AE478" t="s">
        <v>534</v>
      </c>
      <c r="AF478">
        <v>1</v>
      </c>
      <c r="AG478">
        <v>5</v>
      </c>
      <c r="AH478">
        <v>0.1</v>
      </c>
      <c r="AI478">
        <v>50</v>
      </c>
      <c r="AJ478">
        <v>831</v>
      </c>
      <c r="AK478">
        <v>3.8572199999999999</v>
      </c>
      <c r="AL478">
        <v>0</v>
      </c>
      <c r="AM478">
        <v>210811</v>
      </c>
      <c r="AN478">
        <v>1800.07</v>
      </c>
      <c r="AO478">
        <v>58123</v>
      </c>
    </row>
    <row r="479" spans="1:41" x14ac:dyDescent="0.3">
      <c r="A479" s="68" t="s">
        <v>521</v>
      </c>
      <c r="B479" s="20">
        <v>1</v>
      </c>
      <c r="C479" s="20">
        <v>10</v>
      </c>
      <c r="D479" s="20">
        <v>0.1</v>
      </c>
      <c r="E479" t="s">
        <v>0</v>
      </c>
      <c r="F479" s="20">
        <v>740</v>
      </c>
      <c r="G479" s="39">
        <f t="shared" si="66"/>
        <v>0</v>
      </c>
      <c r="H479" s="20">
        <v>0.51294300000000004</v>
      </c>
      <c r="I479" s="20">
        <v>2806</v>
      </c>
      <c r="J479" s="23">
        <v>0</v>
      </c>
      <c r="K479" s="52">
        <v>0.73499999999999999</v>
      </c>
      <c r="L479" s="57">
        <f>IF(OR(H_no_hash!$F479="---",H_no_hash!$F479="infeas",H_no_hash!$F479="inf"),"---",(H_no_hash!$F479/M479)-1)</f>
        <v>0</v>
      </c>
      <c r="M479" s="20">
        <f>Model_dem!L219</f>
        <v>740</v>
      </c>
      <c r="N479">
        <f>Model_dem!G219</f>
        <v>740</v>
      </c>
      <c r="O479" s="23"/>
      <c r="P479" t="str">
        <f>IF(H_no_hash!$Q479&lt;&gt;A479,"Aqui", " ")</f>
        <v xml:space="preserve"> </v>
      </c>
      <c r="Q479" s="68" t="s">
        <v>521</v>
      </c>
      <c r="R479" s="20">
        <v>1</v>
      </c>
      <c r="S479" s="20">
        <v>10</v>
      </c>
      <c r="T479" s="20">
        <v>0.1</v>
      </c>
      <c r="U479" s="20">
        <v>50</v>
      </c>
      <c r="V479" s="20">
        <v>740</v>
      </c>
      <c r="W479" s="20">
        <v>0.51294300000000004</v>
      </c>
      <c r="X479" s="20">
        <v>0</v>
      </c>
      <c r="Y479" s="20">
        <v>10919</v>
      </c>
      <c r="Z479" s="20">
        <v>1800.01</v>
      </c>
      <c r="AA479" s="23">
        <v>0</v>
      </c>
      <c r="AE479" t="s">
        <v>534</v>
      </c>
      <c r="AF479">
        <v>1</v>
      </c>
      <c r="AG479">
        <v>5</v>
      </c>
      <c r="AH479">
        <v>0.15</v>
      </c>
      <c r="AI479">
        <v>50</v>
      </c>
      <c r="AJ479">
        <v>842</v>
      </c>
      <c r="AK479">
        <v>15.936400000000001</v>
      </c>
      <c r="AL479">
        <v>5</v>
      </c>
      <c r="AM479">
        <v>80486</v>
      </c>
      <c r="AN479">
        <v>1800.04</v>
      </c>
      <c r="AO479">
        <v>47324</v>
      </c>
    </row>
    <row r="480" spans="1:41" x14ac:dyDescent="0.3">
      <c r="A480" s="65" t="s">
        <v>521</v>
      </c>
      <c r="B480" s="66">
        <v>1</v>
      </c>
      <c r="C480" s="66">
        <v>10</v>
      </c>
      <c r="D480" s="66">
        <v>0.15</v>
      </c>
      <c r="E480" t="s">
        <v>0</v>
      </c>
      <c r="F480" s="66">
        <v>740</v>
      </c>
      <c r="G480" s="39">
        <f t="shared" si="66"/>
        <v>0</v>
      </c>
      <c r="H480" s="66">
        <v>0.43487399999999998</v>
      </c>
      <c r="I480" s="66">
        <v>2160</v>
      </c>
      <c r="J480" s="67">
        <v>0</v>
      </c>
      <c r="K480" s="52">
        <v>0.98299999999999998</v>
      </c>
      <c r="L480" s="58">
        <f>IF(OR(H_no_hash!$F480="---",H_no_hash!$F480="infeas",H_no_hash!$F480="inf"),"---",(H_no_hash!$F480/M480)-1)</f>
        <v>0</v>
      </c>
      <c r="M480" s="20">
        <f>Model_dem!L220</f>
        <v>740</v>
      </c>
      <c r="N480">
        <f>Model_dem!G220</f>
        <v>740</v>
      </c>
      <c r="O480" s="23"/>
      <c r="P480" t="str">
        <f>IF(H_no_hash!$Q480&lt;&gt;A480,"Aqui", " ")</f>
        <v xml:space="preserve"> </v>
      </c>
      <c r="Q480" s="65" t="s">
        <v>521</v>
      </c>
      <c r="R480" s="66">
        <v>1</v>
      </c>
      <c r="S480" s="66">
        <v>10</v>
      </c>
      <c r="T480" s="66">
        <v>0.15</v>
      </c>
      <c r="U480" s="66">
        <v>50</v>
      </c>
      <c r="V480" s="66">
        <v>740</v>
      </c>
      <c r="W480" s="66">
        <v>0.43487399999999998</v>
      </c>
      <c r="X480" s="66">
        <v>0</v>
      </c>
      <c r="Y480" s="66">
        <v>10109</v>
      </c>
      <c r="Z480" s="66">
        <v>1800</v>
      </c>
      <c r="AA480" s="67">
        <v>0</v>
      </c>
      <c r="AE480" t="s">
        <v>534</v>
      </c>
      <c r="AF480">
        <v>1</v>
      </c>
      <c r="AG480">
        <v>5</v>
      </c>
      <c r="AH480">
        <v>0.2</v>
      </c>
      <c r="AI480">
        <v>50</v>
      </c>
      <c r="AJ480">
        <v>849</v>
      </c>
      <c r="AK480">
        <v>5.2981199999999999</v>
      </c>
      <c r="AL480">
        <v>0</v>
      </c>
      <c r="AM480">
        <v>29006</v>
      </c>
      <c r="AN480">
        <v>1800.02</v>
      </c>
      <c r="AO480">
        <v>30702</v>
      </c>
    </row>
    <row r="481" spans="1:41" x14ac:dyDescent="0.3">
      <c r="A481" s="68" t="s">
        <v>521</v>
      </c>
      <c r="B481" s="20">
        <v>1</v>
      </c>
      <c r="C481" s="20">
        <v>10</v>
      </c>
      <c r="D481" s="20">
        <v>0.2</v>
      </c>
      <c r="E481" t="s">
        <v>0</v>
      </c>
      <c r="F481" s="20">
        <v>740</v>
      </c>
      <c r="G481" s="39">
        <f t="shared" si="66"/>
        <v>0</v>
      </c>
      <c r="H481" s="20">
        <v>0.98170500000000005</v>
      </c>
      <c r="I481" s="20">
        <v>2799</v>
      </c>
      <c r="J481" s="23">
        <v>0</v>
      </c>
      <c r="K481" s="52">
        <v>0.999</v>
      </c>
      <c r="L481" s="57">
        <f>IF(OR(H_no_hash!$F481="---",H_no_hash!$F481="infeas",H_no_hash!$F481="inf"),"---",(H_no_hash!$F481/M481)-1)</f>
        <v>0</v>
      </c>
      <c r="M481" s="20">
        <f>Model_dem!L221</f>
        <v>740</v>
      </c>
      <c r="N481">
        <f>Model_dem!G221</f>
        <v>740</v>
      </c>
      <c r="O481" s="23"/>
      <c r="P481" t="str">
        <f>IF(H_no_hash!$Q481&lt;&gt;A481,"Aqui", " ")</f>
        <v xml:space="preserve"> </v>
      </c>
      <c r="Q481" s="68" t="s">
        <v>521</v>
      </c>
      <c r="R481" s="20">
        <v>1</v>
      </c>
      <c r="S481" s="20">
        <v>10</v>
      </c>
      <c r="T481" s="20">
        <v>0.2</v>
      </c>
      <c r="U481" s="20">
        <v>50</v>
      </c>
      <c r="V481" s="20">
        <v>740</v>
      </c>
      <c r="W481" s="20">
        <v>0.98170500000000005</v>
      </c>
      <c r="X481" s="20">
        <v>0</v>
      </c>
      <c r="Y481" s="20">
        <v>7072</v>
      </c>
      <c r="Z481" s="20">
        <v>1800.01</v>
      </c>
      <c r="AA481" s="23">
        <v>0</v>
      </c>
      <c r="AE481" t="s">
        <v>534</v>
      </c>
      <c r="AF481">
        <v>1</v>
      </c>
      <c r="AG481">
        <v>10</v>
      </c>
      <c r="AH481">
        <v>0.05</v>
      </c>
      <c r="AI481">
        <v>50</v>
      </c>
      <c r="AJ481">
        <v>831</v>
      </c>
      <c r="AK481">
        <v>13.354900000000001</v>
      </c>
      <c r="AL481">
        <v>5</v>
      </c>
      <c r="AM481">
        <v>297621</v>
      </c>
      <c r="AN481">
        <v>1800</v>
      </c>
      <c r="AO481">
        <v>62449</v>
      </c>
    </row>
    <row r="482" spans="1:41" x14ac:dyDescent="0.3">
      <c r="A482" s="65" t="s">
        <v>521</v>
      </c>
      <c r="B482" s="66">
        <v>1</v>
      </c>
      <c r="C482" s="66">
        <v>25</v>
      </c>
      <c r="D482" s="66">
        <v>0.05</v>
      </c>
      <c r="E482" t="s">
        <v>0</v>
      </c>
      <c r="F482" s="66">
        <v>740</v>
      </c>
      <c r="G482" s="39">
        <f t="shared" si="66"/>
        <v>0</v>
      </c>
      <c r="H482" s="66">
        <v>0.83445999999999998</v>
      </c>
      <c r="I482" s="66">
        <v>5070</v>
      </c>
      <c r="J482" s="67">
        <v>0</v>
      </c>
      <c r="K482" s="52">
        <v>0</v>
      </c>
      <c r="L482" s="58">
        <f>IF(OR(H_no_hash!$F482="---",H_no_hash!$F482="infeas",H_no_hash!$F482="inf"),"---",(H_no_hash!$F482/M482)-1)</f>
        <v>0</v>
      </c>
      <c r="M482" s="20">
        <f>Model_dem!L222</f>
        <v>740</v>
      </c>
      <c r="N482">
        <f>Model_dem!G222</f>
        <v>740</v>
      </c>
      <c r="O482" s="23"/>
      <c r="P482" t="str">
        <f>IF(H_no_hash!$Q482&lt;&gt;A482,"Aqui", " ")</f>
        <v xml:space="preserve"> </v>
      </c>
      <c r="Q482" s="65" t="s">
        <v>521</v>
      </c>
      <c r="R482" s="66">
        <v>1</v>
      </c>
      <c r="S482" s="66">
        <v>25</v>
      </c>
      <c r="T482" s="66">
        <v>0.05</v>
      </c>
      <c r="U482" s="66">
        <v>50</v>
      </c>
      <c r="V482" s="66">
        <v>740</v>
      </c>
      <c r="W482" s="66">
        <v>0.83445999999999998</v>
      </c>
      <c r="X482" s="66">
        <v>0</v>
      </c>
      <c r="Y482" s="66">
        <v>7314</v>
      </c>
      <c r="Z482" s="66">
        <v>1800.04</v>
      </c>
      <c r="AA482" s="67">
        <v>0</v>
      </c>
      <c r="AE482" t="s">
        <v>534</v>
      </c>
      <c r="AF482">
        <v>1</v>
      </c>
      <c r="AG482">
        <v>10</v>
      </c>
      <c r="AH482">
        <v>0.1</v>
      </c>
      <c r="AI482">
        <v>50</v>
      </c>
      <c r="AJ482">
        <v>831</v>
      </c>
      <c r="AK482">
        <v>3.06833</v>
      </c>
      <c r="AL482">
        <v>0</v>
      </c>
      <c r="AM482">
        <v>341526</v>
      </c>
      <c r="AN482">
        <v>1800.02</v>
      </c>
      <c r="AO482">
        <v>59762</v>
      </c>
    </row>
    <row r="483" spans="1:41" x14ac:dyDescent="0.3">
      <c r="A483" s="68" t="s">
        <v>521</v>
      </c>
      <c r="B483" s="20">
        <v>1</v>
      </c>
      <c r="C483" s="20">
        <v>25</v>
      </c>
      <c r="D483" s="20">
        <v>0.1</v>
      </c>
      <c r="E483" t="s">
        <v>0</v>
      </c>
      <c r="F483" s="20">
        <v>748</v>
      </c>
      <c r="G483" s="39">
        <f t="shared" si="66"/>
        <v>0</v>
      </c>
      <c r="H483" s="20">
        <v>1.12544</v>
      </c>
      <c r="I483" s="20">
        <v>2510</v>
      </c>
      <c r="J483" s="23">
        <v>0</v>
      </c>
      <c r="K483" s="52">
        <v>0</v>
      </c>
      <c r="L483" s="57">
        <f>IF(OR(H_no_hash!$F483="---",H_no_hash!$F483="infeas",H_no_hash!$F483="inf"),"---",(H_no_hash!$F483/M483)-1)</f>
        <v>1.08108108108107E-2</v>
      </c>
      <c r="M483" s="20">
        <f>Model_dem!L223</f>
        <v>740</v>
      </c>
      <c r="N483">
        <f>Model_dem!G223</f>
        <v>748</v>
      </c>
      <c r="O483" s="23"/>
      <c r="P483" t="str">
        <f>IF(H_no_hash!$Q483&lt;&gt;A483,"Aqui", " ")</f>
        <v xml:space="preserve"> </v>
      </c>
      <c r="Q483" s="68" t="s">
        <v>521</v>
      </c>
      <c r="R483" s="20">
        <v>1</v>
      </c>
      <c r="S483" s="20">
        <v>25</v>
      </c>
      <c r="T483" s="20">
        <v>0.1</v>
      </c>
      <c r="U483" s="20">
        <v>50</v>
      </c>
      <c r="V483" s="20">
        <v>748</v>
      </c>
      <c r="W483" s="20">
        <v>1.12544</v>
      </c>
      <c r="X483" s="20">
        <v>0</v>
      </c>
      <c r="Y483" s="20">
        <v>2806</v>
      </c>
      <c r="Z483" s="20">
        <v>1800.03</v>
      </c>
      <c r="AA483" s="23">
        <v>0</v>
      </c>
      <c r="AE483" t="s">
        <v>534</v>
      </c>
      <c r="AF483">
        <v>1</v>
      </c>
      <c r="AG483">
        <v>10</v>
      </c>
      <c r="AH483">
        <v>0.15</v>
      </c>
      <c r="AI483">
        <v>50</v>
      </c>
      <c r="AJ483">
        <v>842</v>
      </c>
      <c r="AK483">
        <v>22.0746</v>
      </c>
      <c r="AL483">
        <v>8</v>
      </c>
      <c r="AM483">
        <v>55614</v>
      </c>
      <c r="AN483">
        <v>1800.12</v>
      </c>
      <c r="AO483">
        <v>47010</v>
      </c>
    </row>
    <row r="484" spans="1:41" x14ac:dyDescent="0.3">
      <c r="A484" s="65" t="s">
        <v>521</v>
      </c>
      <c r="B484" s="66">
        <v>1</v>
      </c>
      <c r="C484" s="66">
        <v>25</v>
      </c>
      <c r="D484" s="66">
        <v>0.15</v>
      </c>
      <c r="E484" t="s">
        <v>0</v>
      </c>
      <c r="F484" s="66">
        <v>748</v>
      </c>
      <c r="G484" s="39">
        <f t="shared" si="66"/>
        <v>0</v>
      </c>
      <c r="H484" s="66">
        <v>1.7067099999999999</v>
      </c>
      <c r="I484" s="66">
        <v>992</v>
      </c>
      <c r="J484" s="67">
        <v>0</v>
      </c>
      <c r="K484" s="52">
        <v>5.8000000000000003E-2</v>
      </c>
      <c r="L484" s="58">
        <f>IF(OR(H_no_hash!$F484="---",H_no_hash!$F484="infeas",H_no_hash!$F484="inf"),"---",(H_no_hash!$F484/M484)-1)</f>
        <v>1.08108108108107E-2</v>
      </c>
      <c r="M484" s="20">
        <f>Model_dem!L224</f>
        <v>740</v>
      </c>
      <c r="N484">
        <f>Model_dem!G224</f>
        <v>748</v>
      </c>
      <c r="O484" s="23"/>
      <c r="P484" t="str">
        <f>IF(H_no_hash!$Q484&lt;&gt;A484,"Aqui", " ")</f>
        <v xml:space="preserve"> </v>
      </c>
      <c r="Q484" s="65" t="s">
        <v>521</v>
      </c>
      <c r="R484" s="66">
        <v>1</v>
      </c>
      <c r="S484" s="66">
        <v>25</v>
      </c>
      <c r="T484" s="66">
        <v>0.15</v>
      </c>
      <c r="U484" s="66">
        <v>50</v>
      </c>
      <c r="V484" s="66">
        <v>748</v>
      </c>
      <c r="W484" s="66">
        <v>1.7067099999999999</v>
      </c>
      <c r="X484" s="66">
        <v>0</v>
      </c>
      <c r="Y484" s="66">
        <v>2160</v>
      </c>
      <c r="Z484" s="66">
        <v>1800</v>
      </c>
      <c r="AA484" s="67">
        <v>0</v>
      </c>
      <c r="AE484" t="s">
        <v>534</v>
      </c>
      <c r="AF484">
        <v>1</v>
      </c>
      <c r="AG484">
        <v>10</v>
      </c>
      <c r="AH484">
        <v>0.2</v>
      </c>
      <c r="AI484">
        <v>50</v>
      </c>
      <c r="AJ484">
        <v>849</v>
      </c>
      <c r="AK484">
        <v>14.023300000000001</v>
      </c>
      <c r="AL484">
        <v>2</v>
      </c>
      <c r="AM484">
        <v>25123</v>
      </c>
      <c r="AN484">
        <v>1800.11</v>
      </c>
      <c r="AO484">
        <v>32211</v>
      </c>
    </row>
    <row r="485" spans="1:41" x14ac:dyDescent="0.3">
      <c r="A485" s="68" t="s">
        <v>521</v>
      </c>
      <c r="B485" s="20">
        <v>1</v>
      </c>
      <c r="C485" s="20">
        <v>25</v>
      </c>
      <c r="D485" s="20">
        <v>0.2</v>
      </c>
      <c r="E485" t="s">
        <v>0</v>
      </c>
      <c r="F485" s="20">
        <v>748</v>
      </c>
      <c r="G485" s="39">
        <f t="shared" si="66"/>
        <v>0</v>
      </c>
      <c r="H485" s="20">
        <v>2.0328400000000002</v>
      </c>
      <c r="I485" s="20">
        <v>436</v>
      </c>
      <c r="J485" s="23">
        <v>0</v>
      </c>
      <c r="K485" s="52">
        <v>0.63500000000000001</v>
      </c>
      <c r="L485" s="57">
        <f>IF(OR(H_no_hash!$F485="---",H_no_hash!$F485="infeas",H_no_hash!$F485="inf"),"---",(H_no_hash!$F485/M485)-1)</f>
        <v>1.08108108108107E-2</v>
      </c>
      <c r="M485" s="20">
        <f>Model_dem!L225</f>
        <v>740</v>
      </c>
      <c r="N485">
        <f>Model_dem!G225</f>
        <v>748</v>
      </c>
      <c r="O485" s="23"/>
      <c r="P485" t="str">
        <f>IF(H_no_hash!$Q485&lt;&gt;A485,"Aqui", " ")</f>
        <v xml:space="preserve"> </v>
      </c>
      <c r="Q485" s="68" t="s">
        <v>521</v>
      </c>
      <c r="R485" s="20">
        <v>1</v>
      </c>
      <c r="S485" s="20">
        <v>25</v>
      </c>
      <c r="T485" s="20">
        <v>0.2</v>
      </c>
      <c r="U485" s="20">
        <v>50</v>
      </c>
      <c r="V485" s="20">
        <v>748</v>
      </c>
      <c r="W485" s="20">
        <v>2.0328400000000002</v>
      </c>
      <c r="X485" s="20">
        <v>0</v>
      </c>
      <c r="Y485" s="20">
        <v>2799</v>
      </c>
      <c r="Z485" s="20">
        <v>1800.02</v>
      </c>
      <c r="AA485" s="23">
        <v>0</v>
      </c>
      <c r="AE485" t="s">
        <v>534</v>
      </c>
      <c r="AF485">
        <v>1</v>
      </c>
      <c r="AG485">
        <v>25</v>
      </c>
      <c r="AH485">
        <v>0.05</v>
      </c>
      <c r="AI485">
        <v>50</v>
      </c>
      <c r="AJ485">
        <v>842</v>
      </c>
      <c r="AK485">
        <v>13.4192</v>
      </c>
      <c r="AL485">
        <v>0</v>
      </c>
      <c r="AM485">
        <v>14756</v>
      </c>
      <c r="AN485">
        <v>1800.02</v>
      </c>
      <c r="AO485">
        <v>22576</v>
      </c>
    </row>
    <row r="486" spans="1:41" x14ac:dyDescent="0.3">
      <c r="A486" s="65" t="s">
        <v>521</v>
      </c>
      <c r="B486" s="66">
        <v>1</v>
      </c>
      <c r="C486" s="66">
        <v>50</v>
      </c>
      <c r="D486" s="66">
        <v>0.05</v>
      </c>
      <c r="E486" t="s">
        <v>0</v>
      </c>
      <c r="F486" s="66">
        <v>740</v>
      </c>
      <c r="G486" s="39">
        <f t="shared" si="66"/>
        <v>0</v>
      </c>
      <c r="H486" s="66">
        <v>2.9298999999999999</v>
      </c>
      <c r="I486" s="66">
        <v>9171</v>
      </c>
      <c r="J486" s="67">
        <v>0</v>
      </c>
      <c r="K486" s="52">
        <v>0</v>
      </c>
      <c r="L486" s="58">
        <f>IF(OR(H_no_hash!$F486="---",H_no_hash!$F486="infeas",H_no_hash!$F486="inf"),"---",(H_no_hash!$F486/M486)-1)</f>
        <v>0</v>
      </c>
      <c r="M486" s="20">
        <f>Model_dem!L226</f>
        <v>740</v>
      </c>
      <c r="N486">
        <f>Model_dem!G226</f>
        <v>740</v>
      </c>
      <c r="O486" s="23"/>
      <c r="P486" t="str">
        <f>IF(H_no_hash!$Q486&lt;&gt;A486,"Aqui", " ")</f>
        <v xml:space="preserve"> </v>
      </c>
      <c r="Q486" s="65" t="s">
        <v>521</v>
      </c>
      <c r="R486" s="66">
        <v>1</v>
      </c>
      <c r="S486" s="66">
        <v>50</v>
      </c>
      <c r="T486" s="66">
        <v>0.05</v>
      </c>
      <c r="U486" s="66">
        <v>50</v>
      </c>
      <c r="V486" s="66">
        <v>740</v>
      </c>
      <c r="W486" s="66">
        <v>2.9298999999999999</v>
      </c>
      <c r="X486" s="66">
        <v>0</v>
      </c>
      <c r="Y486" s="66">
        <v>5070</v>
      </c>
      <c r="Z486" s="66">
        <v>1800.02</v>
      </c>
      <c r="AA486" s="67">
        <v>0</v>
      </c>
      <c r="AE486" t="s">
        <v>534</v>
      </c>
      <c r="AF486">
        <v>1</v>
      </c>
      <c r="AG486">
        <v>25</v>
      </c>
      <c r="AH486">
        <v>0.1</v>
      </c>
      <c r="AI486">
        <v>50</v>
      </c>
      <c r="AJ486">
        <v>937</v>
      </c>
      <c r="AK486">
        <v>1833.78</v>
      </c>
      <c r="AL486">
        <v>0</v>
      </c>
      <c r="AM486">
        <v>1</v>
      </c>
      <c r="AN486">
        <v>1833.78</v>
      </c>
      <c r="AO486">
        <v>56</v>
      </c>
    </row>
    <row r="487" spans="1:41" x14ac:dyDescent="0.3">
      <c r="A487" s="68" t="s">
        <v>521</v>
      </c>
      <c r="B487" s="20">
        <v>1</v>
      </c>
      <c r="C487" s="20">
        <v>50</v>
      </c>
      <c r="D487" s="20">
        <v>0.1</v>
      </c>
      <c r="E487" t="s">
        <v>0</v>
      </c>
      <c r="F487" s="20">
        <v>748</v>
      </c>
      <c r="G487" s="39">
        <f t="shared" si="66"/>
        <v>0</v>
      </c>
      <c r="H487" s="20">
        <v>0.64616700000000005</v>
      </c>
      <c r="I487" s="20">
        <v>11050</v>
      </c>
      <c r="J487" s="23">
        <v>0</v>
      </c>
      <c r="K487" s="52">
        <v>0</v>
      </c>
      <c r="L487" s="57">
        <f>IF(OR(H_no_hash!$F487="---",H_no_hash!$F487="infeas",H_no_hash!$F487="inf"),"---",(H_no_hash!$F487/M487)-1)</f>
        <v>1.08108108108107E-2</v>
      </c>
      <c r="M487" s="20">
        <f>Model_dem!L227</f>
        <v>740</v>
      </c>
      <c r="N487">
        <f>Model_dem!G227</f>
        <v>748</v>
      </c>
      <c r="O487" s="23"/>
      <c r="P487" t="str">
        <f>IF(H_no_hash!$Q487&lt;&gt;A487,"Aqui", " ")</f>
        <v xml:space="preserve"> </v>
      </c>
      <c r="Q487" s="68" t="s">
        <v>521</v>
      </c>
      <c r="R487" s="20">
        <v>1</v>
      </c>
      <c r="S487" s="20">
        <v>50</v>
      </c>
      <c r="T487" s="20">
        <v>0.1</v>
      </c>
      <c r="U487" s="20">
        <v>50</v>
      </c>
      <c r="V487" s="20">
        <v>748</v>
      </c>
      <c r="W487" s="20">
        <v>0.64616700000000005</v>
      </c>
      <c r="X487" s="20">
        <v>0</v>
      </c>
      <c r="Y487" s="20">
        <v>2510</v>
      </c>
      <c r="Z487" s="20">
        <v>1800.04</v>
      </c>
      <c r="AA487" s="23">
        <v>0</v>
      </c>
      <c r="AE487" t="s">
        <v>534</v>
      </c>
      <c r="AF487">
        <v>1</v>
      </c>
      <c r="AG487">
        <v>50</v>
      </c>
      <c r="AH487">
        <v>0.05</v>
      </c>
      <c r="AI487">
        <v>50</v>
      </c>
      <c r="AJ487">
        <v>856</v>
      </c>
      <c r="AK487">
        <v>41.5505</v>
      </c>
      <c r="AL487">
        <v>0</v>
      </c>
      <c r="AM487">
        <v>988</v>
      </c>
      <c r="AN487">
        <v>1800.22</v>
      </c>
      <c r="AO487">
        <v>8593</v>
      </c>
    </row>
    <row r="488" spans="1:41" x14ac:dyDescent="0.3">
      <c r="A488" s="65" t="s">
        <v>521</v>
      </c>
      <c r="B488" s="66">
        <v>1</v>
      </c>
      <c r="C488" s="66">
        <v>50</v>
      </c>
      <c r="D488" s="66">
        <v>0.15</v>
      </c>
      <c r="E488" t="s">
        <v>0</v>
      </c>
      <c r="F488" s="66">
        <v>751</v>
      </c>
      <c r="G488" s="39">
        <f t="shared" si="66"/>
        <v>0</v>
      </c>
      <c r="H488" s="66">
        <v>4.5314399999999999</v>
      </c>
      <c r="I488" s="66">
        <v>11110</v>
      </c>
      <c r="J488" s="67">
        <v>0</v>
      </c>
      <c r="K488" s="52">
        <v>1.9E-2</v>
      </c>
      <c r="L488" s="58">
        <f>IF(OR(H_no_hash!$F488="---",H_no_hash!$F488="infeas",H_no_hash!$F488="inf"),"---",(H_no_hash!$F488/M488)-1)</f>
        <v>1.4864864864864824E-2</v>
      </c>
      <c r="M488" s="20">
        <f>Model_dem!L228</f>
        <v>740</v>
      </c>
      <c r="N488">
        <f>Model_dem!G228</f>
        <v>751</v>
      </c>
      <c r="O488" s="23"/>
      <c r="P488" t="str">
        <f>IF(H_no_hash!$Q488&lt;&gt;A488,"Aqui", " ")</f>
        <v xml:space="preserve"> </v>
      </c>
      <c r="Q488" s="65" t="s">
        <v>521</v>
      </c>
      <c r="R488" s="66">
        <v>1</v>
      </c>
      <c r="S488" s="66">
        <v>50</v>
      </c>
      <c r="T488" s="66">
        <v>0.15</v>
      </c>
      <c r="U488" s="66">
        <v>50</v>
      </c>
      <c r="V488" s="66">
        <v>751</v>
      </c>
      <c r="W488" s="66">
        <v>4.5314399999999999</v>
      </c>
      <c r="X488" s="66">
        <v>0</v>
      </c>
      <c r="Y488" s="66">
        <v>992</v>
      </c>
      <c r="Z488" s="66">
        <v>1800.01</v>
      </c>
      <c r="AA488" s="67">
        <v>0</v>
      </c>
      <c r="AE488" t="s">
        <v>534</v>
      </c>
      <c r="AF488">
        <v>1</v>
      </c>
      <c r="AG488">
        <v>50</v>
      </c>
      <c r="AH488">
        <v>0.1</v>
      </c>
      <c r="AI488">
        <v>50</v>
      </c>
      <c r="AJ488" t="s">
        <v>46</v>
      </c>
      <c r="AK488">
        <v>60.008800000000001</v>
      </c>
      <c r="AL488">
        <v>0</v>
      </c>
      <c r="AM488">
        <v>1</v>
      </c>
      <c r="AN488">
        <v>1801.98</v>
      </c>
      <c r="AO488">
        <v>29</v>
      </c>
    </row>
    <row r="489" spans="1:41" x14ac:dyDescent="0.3">
      <c r="A489" s="68" t="s">
        <v>521</v>
      </c>
      <c r="B489" s="20">
        <v>1</v>
      </c>
      <c r="C489" s="20">
        <v>50</v>
      </c>
      <c r="D489" s="20">
        <v>0.2</v>
      </c>
      <c r="E489" t="s">
        <v>0</v>
      </c>
      <c r="F489" s="20">
        <v>772</v>
      </c>
      <c r="G489" s="39">
        <f t="shared" si="66"/>
        <v>0</v>
      </c>
      <c r="H489" s="20">
        <v>53.677799999999998</v>
      </c>
      <c r="I489" s="20">
        <v>5604</v>
      </c>
      <c r="J489" s="23">
        <v>0</v>
      </c>
      <c r="K489" s="52">
        <v>8.9999999999999993E-3</v>
      </c>
      <c r="L489" s="57">
        <f>IF(OR(H_no_hash!$F489="---",H_no_hash!$F489="infeas",H_no_hash!$F489="inf"),"---",(H_no_hash!$F489/M489)-1)</f>
        <v>4.3243243243243246E-2</v>
      </c>
      <c r="M489" s="20">
        <f>Model_dem!L229</f>
        <v>740</v>
      </c>
      <c r="N489">
        <f>Model_dem!G229</f>
        <v>772</v>
      </c>
      <c r="O489" s="23"/>
      <c r="P489" t="str">
        <f>IF(H_no_hash!$Q489&lt;&gt;A489,"Aqui", " ")</f>
        <v xml:space="preserve"> </v>
      </c>
      <c r="Q489" s="68" t="s">
        <v>521</v>
      </c>
      <c r="R489" s="20">
        <v>1</v>
      </c>
      <c r="S489" s="20">
        <v>50</v>
      </c>
      <c r="T489" s="20">
        <v>0.2</v>
      </c>
      <c r="U489" s="20">
        <v>50</v>
      </c>
      <c r="V489" s="20">
        <v>772</v>
      </c>
      <c r="W489" s="20">
        <v>53.677799999999998</v>
      </c>
      <c r="X489" s="20">
        <v>6</v>
      </c>
      <c r="Y489" s="20">
        <v>436</v>
      </c>
      <c r="Z489" s="20">
        <v>1800.06</v>
      </c>
      <c r="AA489" s="23">
        <v>0</v>
      </c>
      <c r="AE489" t="s">
        <v>534</v>
      </c>
      <c r="AF489">
        <v>2</v>
      </c>
      <c r="AG489">
        <v>5</v>
      </c>
      <c r="AH489">
        <v>0.05</v>
      </c>
      <c r="AI489">
        <v>50</v>
      </c>
      <c r="AJ489">
        <v>831</v>
      </c>
      <c r="AK489">
        <v>13.366400000000001</v>
      </c>
      <c r="AL489">
        <v>5</v>
      </c>
      <c r="AM489">
        <v>275942</v>
      </c>
      <c r="AN489">
        <v>1800</v>
      </c>
      <c r="AO489">
        <v>59106</v>
      </c>
    </row>
    <row r="490" spans="1:41" x14ac:dyDescent="0.3">
      <c r="A490" s="65" t="s">
        <v>521</v>
      </c>
      <c r="B490" s="66">
        <v>2</v>
      </c>
      <c r="C490" s="66">
        <v>5</v>
      </c>
      <c r="D490" s="66">
        <v>0.05</v>
      </c>
      <c r="E490" t="s">
        <v>0</v>
      </c>
      <c r="F490" s="66">
        <v>740</v>
      </c>
      <c r="G490" s="39">
        <f t="shared" si="66"/>
        <v>0</v>
      </c>
      <c r="H490" s="66">
        <v>0.48201500000000003</v>
      </c>
      <c r="I490" s="66">
        <v>11624</v>
      </c>
      <c r="J490" s="67">
        <v>0</v>
      </c>
      <c r="K490" s="52">
        <v>0</v>
      </c>
      <c r="L490" s="58">
        <f>IF(OR(H_no_hash!$F490="---",H_no_hash!$F490="infeas",H_no_hash!$F490="inf"),"---",(H_no_hash!$F490/M490)-1)</f>
        <v>0</v>
      </c>
      <c r="M490" s="20">
        <f>Model_dem!L230</f>
        <v>740</v>
      </c>
      <c r="N490">
        <f>Model_dem!G230</f>
        <v>740</v>
      </c>
      <c r="O490" s="23"/>
      <c r="P490" t="str">
        <f>IF(H_no_hash!$Q490&lt;&gt;A490,"Aqui", " ")</f>
        <v xml:space="preserve"> </v>
      </c>
      <c r="Q490" s="65" t="s">
        <v>521</v>
      </c>
      <c r="R490" s="66">
        <v>2</v>
      </c>
      <c r="S490" s="66">
        <v>5</v>
      </c>
      <c r="T490" s="66">
        <v>0.05</v>
      </c>
      <c r="U490" s="66">
        <v>50</v>
      </c>
      <c r="V490" s="66">
        <v>740</v>
      </c>
      <c r="W490" s="66">
        <v>0.48201500000000003</v>
      </c>
      <c r="X490" s="66">
        <v>0</v>
      </c>
      <c r="Y490" s="66">
        <v>9171</v>
      </c>
      <c r="Z490" s="66">
        <v>1800.01</v>
      </c>
      <c r="AA490" s="67">
        <v>0</v>
      </c>
      <c r="AE490" t="s">
        <v>534</v>
      </c>
      <c r="AF490">
        <v>2</v>
      </c>
      <c r="AG490">
        <v>5</v>
      </c>
      <c r="AH490">
        <v>0.1</v>
      </c>
      <c r="AI490">
        <v>50</v>
      </c>
      <c r="AJ490">
        <v>834</v>
      </c>
      <c r="AK490">
        <v>3.4070800000000001</v>
      </c>
      <c r="AL490">
        <v>0</v>
      </c>
      <c r="AM490">
        <v>43266</v>
      </c>
      <c r="AN490">
        <v>1800.01</v>
      </c>
      <c r="AO490">
        <v>37363</v>
      </c>
    </row>
    <row r="491" spans="1:41" x14ac:dyDescent="0.3">
      <c r="A491" s="68" t="s">
        <v>521</v>
      </c>
      <c r="B491" s="20">
        <v>2</v>
      </c>
      <c r="C491" s="20">
        <v>5</v>
      </c>
      <c r="D491" s="20">
        <v>0.1</v>
      </c>
      <c r="E491" t="s">
        <v>0</v>
      </c>
      <c r="F491" s="20">
        <v>740</v>
      </c>
      <c r="G491" s="39">
        <f t="shared" si="66"/>
        <v>0</v>
      </c>
      <c r="H491" s="20">
        <v>0.553346</v>
      </c>
      <c r="I491" s="20">
        <v>8330</v>
      </c>
      <c r="J491" s="23">
        <v>0</v>
      </c>
      <c r="K491" s="52">
        <v>0.73499999999999999</v>
      </c>
      <c r="L491" s="57">
        <f>IF(OR(H_no_hash!$F491="---",H_no_hash!$F491="infeas",H_no_hash!$F491="inf"),"---",(H_no_hash!$F491/M491)-1)</f>
        <v>0</v>
      </c>
      <c r="M491" s="20">
        <f>Model_dem!L231</f>
        <v>740</v>
      </c>
      <c r="N491">
        <f>Model_dem!G231</f>
        <v>740</v>
      </c>
      <c r="O491" s="23"/>
      <c r="P491" t="str">
        <f>IF(H_no_hash!$Q491&lt;&gt;A491,"Aqui", " ")</f>
        <v xml:space="preserve"> </v>
      </c>
      <c r="Q491" s="68" t="s">
        <v>521</v>
      </c>
      <c r="R491" s="20">
        <v>2</v>
      </c>
      <c r="S491" s="20">
        <v>5</v>
      </c>
      <c r="T491" s="20">
        <v>0.1</v>
      </c>
      <c r="U491" s="20">
        <v>50</v>
      </c>
      <c r="V491" s="20">
        <v>740</v>
      </c>
      <c r="W491" s="20">
        <v>0.553346</v>
      </c>
      <c r="X491" s="20">
        <v>0</v>
      </c>
      <c r="Y491" s="20">
        <v>11050</v>
      </c>
      <c r="Z491" s="20">
        <v>1800</v>
      </c>
      <c r="AA491" s="23">
        <v>0</v>
      </c>
      <c r="AE491" t="s">
        <v>534</v>
      </c>
      <c r="AF491">
        <v>2</v>
      </c>
      <c r="AG491">
        <v>5</v>
      </c>
      <c r="AH491">
        <v>0.15</v>
      </c>
      <c r="AI491">
        <v>50</v>
      </c>
      <c r="AJ491">
        <v>839</v>
      </c>
      <c r="AK491">
        <v>3.9129100000000001</v>
      </c>
      <c r="AL491">
        <v>0</v>
      </c>
      <c r="AM491">
        <v>53411</v>
      </c>
      <c r="AN491">
        <v>1800.04</v>
      </c>
      <c r="AO491">
        <v>41680</v>
      </c>
    </row>
    <row r="492" spans="1:41" x14ac:dyDescent="0.3">
      <c r="A492" s="65" t="s">
        <v>521</v>
      </c>
      <c r="B492" s="66">
        <v>2</v>
      </c>
      <c r="C492" s="66">
        <v>5</v>
      </c>
      <c r="D492" s="66">
        <v>0.15</v>
      </c>
      <c r="E492" t="s">
        <v>0</v>
      </c>
      <c r="F492" s="66">
        <v>740</v>
      </c>
      <c r="G492" s="39">
        <f t="shared" si="66"/>
        <v>0</v>
      </c>
      <c r="H492" s="66">
        <v>0.76222999999999996</v>
      </c>
      <c r="I492" s="66">
        <v>9816</v>
      </c>
      <c r="J492" s="67">
        <v>0</v>
      </c>
      <c r="K492" s="52">
        <v>0.98299999999999998</v>
      </c>
      <c r="L492" s="58">
        <f>IF(OR(H_no_hash!$F492="---",H_no_hash!$F492="infeas",H_no_hash!$F492="inf"),"---",(H_no_hash!$F492/M492)-1)</f>
        <v>0</v>
      </c>
      <c r="M492" s="20">
        <f>Model_dem!L232</f>
        <v>740</v>
      </c>
      <c r="N492">
        <f>Model_dem!G232</f>
        <v>740</v>
      </c>
      <c r="O492" s="23"/>
      <c r="P492" t="str">
        <f>IF(H_no_hash!$Q492&lt;&gt;A492,"Aqui", " ")</f>
        <v xml:space="preserve"> </v>
      </c>
      <c r="Q492" s="65" t="s">
        <v>521</v>
      </c>
      <c r="R492" s="66">
        <v>2</v>
      </c>
      <c r="S492" s="66">
        <v>5</v>
      </c>
      <c r="T492" s="66">
        <v>0.15</v>
      </c>
      <c r="U492" s="66">
        <v>50</v>
      </c>
      <c r="V492" s="66">
        <v>740</v>
      </c>
      <c r="W492" s="66">
        <v>0.76222999999999996</v>
      </c>
      <c r="X492" s="66">
        <v>0</v>
      </c>
      <c r="Y492" s="66">
        <v>11110</v>
      </c>
      <c r="Z492" s="66">
        <v>1800.01</v>
      </c>
      <c r="AA492" s="67">
        <v>0</v>
      </c>
      <c r="AE492" t="s">
        <v>534</v>
      </c>
      <c r="AF492">
        <v>2</v>
      </c>
      <c r="AG492">
        <v>5</v>
      </c>
      <c r="AH492">
        <v>0.2</v>
      </c>
      <c r="AI492">
        <v>50</v>
      </c>
      <c r="AJ492">
        <v>841</v>
      </c>
      <c r="AK492">
        <v>18.071000000000002</v>
      </c>
      <c r="AL492">
        <v>9</v>
      </c>
      <c r="AM492">
        <v>34285</v>
      </c>
      <c r="AN492">
        <v>1800.15</v>
      </c>
      <c r="AO492">
        <v>35746</v>
      </c>
    </row>
    <row r="493" spans="1:41" x14ac:dyDescent="0.3">
      <c r="A493" s="68" t="s">
        <v>521</v>
      </c>
      <c r="B493" s="20">
        <v>2</v>
      </c>
      <c r="C493" s="20">
        <v>5</v>
      </c>
      <c r="D493" s="20">
        <v>0.2</v>
      </c>
      <c r="E493" t="s">
        <v>0</v>
      </c>
      <c r="F493" s="20">
        <v>740</v>
      </c>
      <c r="G493" s="39">
        <f t="shared" si="66"/>
        <v>0</v>
      </c>
      <c r="H493" s="20">
        <v>0.65058199999999999</v>
      </c>
      <c r="I493" s="20">
        <v>3953</v>
      </c>
      <c r="J493" s="23">
        <v>0</v>
      </c>
      <c r="K493" s="52">
        <v>0.999</v>
      </c>
      <c r="L493" s="57">
        <f>IF(OR(H_no_hash!$F493="---",H_no_hash!$F493="infeas",H_no_hash!$F493="inf"),"---",(H_no_hash!$F493/M493)-1)</f>
        <v>0</v>
      </c>
      <c r="M493" s="20">
        <f>Model_dem!L233</f>
        <v>740</v>
      </c>
      <c r="N493">
        <f>Model_dem!G233</f>
        <v>740</v>
      </c>
      <c r="O493" s="23"/>
      <c r="P493" t="str">
        <f>IF(H_no_hash!$Q493&lt;&gt;A493,"Aqui", " ")</f>
        <v xml:space="preserve"> </v>
      </c>
      <c r="Q493" s="68" t="s">
        <v>521</v>
      </c>
      <c r="R493" s="20">
        <v>2</v>
      </c>
      <c r="S493" s="20">
        <v>5</v>
      </c>
      <c r="T493" s="20">
        <v>0.2</v>
      </c>
      <c r="U493" s="20">
        <v>50</v>
      </c>
      <c r="V493" s="20">
        <v>740</v>
      </c>
      <c r="W493" s="20">
        <v>0.65058199999999999</v>
      </c>
      <c r="X493" s="20">
        <v>0</v>
      </c>
      <c r="Y493" s="20">
        <v>5604</v>
      </c>
      <c r="Z493" s="20">
        <v>1800</v>
      </c>
      <c r="AA493" s="23">
        <v>0</v>
      </c>
      <c r="AE493" t="s">
        <v>534</v>
      </c>
      <c r="AF493">
        <v>2</v>
      </c>
      <c r="AG493">
        <v>10</v>
      </c>
      <c r="AH493">
        <v>0.05</v>
      </c>
      <c r="AI493">
        <v>50</v>
      </c>
      <c r="AJ493">
        <v>834</v>
      </c>
      <c r="AK493">
        <v>3.60642</v>
      </c>
      <c r="AL493">
        <v>0</v>
      </c>
      <c r="AM493">
        <v>52496</v>
      </c>
      <c r="AN493">
        <v>1800.26</v>
      </c>
      <c r="AO493">
        <v>40640</v>
      </c>
    </row>
    <row r="494" spans="1:41" x14ac:dyDescent="0.3">
      <c r="A494" s="65" t="s">
        <v>521</v>
      </c>
      <c r="B494" s="66">
        <v>2</v>
      </c>
      <c r="C494" s="66">
        <v>10</v>
      </c>
      <c r="D494" s="66">
        <v>0.05</v>
      </c>
      <c r="E494" t="s">
        <v>0</v>
      </c>
      <c r="F494" s="66">
        <v>740</v>
      </c>
      <c r="G494" s="39">
        <f t="shared" si="66"/>
        <v>0</v>
      </c>
      <c r="H494" s="66">
        <v>0.59012500000000001</v>
      </c>
      <c r="I494" s="66">
        <v>7607</v>
      </c>
      <c r="J494" s="67">
        <v>0</v>
      </c>
      <c r="K494" s="52">
        <v>0</v>
      </c>
      <c r="L494" s="58">
        <f>IF(OR(H_no_hash!$F494="---",H_no_hash!$F494="infeas",H_no_hash!$F494="inf"),"---",(H_no_hash!$F494/M494)-1)</f>
        <v>0</v>
      </c>
      <c r="M494" s="20">
        <f>Model_dem!L234</f>
        <v>740</v>
      </c>
      <c r="N494">
        <f>Model_dem!G234</f>
        <v>740</v>
      </c>
      <c r="O494" s="23"/>
      <c r="P494" t="str">
        <f>IF(H_no_hash!$Q494&lt;&gt;A494,"Aqui", " ")</f>
        <v xml:space="preserve"> </v>
      </c>
      <c r="Q494" s="65" t="s">
        <v>521</v>
      </c>
      <c r="R494" s="66">
        <v>2</v>
      </c>
      <c r="S494" s="66">
        <v>10</v>
      </c>
      <c r="T494" s="66">
        <v>0.05</v>
      </c>
      <c r="U494" s="66">
        <v>50</v>
      </c>
      <c r="V494" s="66">
        <v>740</v>
      </c>
      <c r="W494" s="66">
        <v>0.59012500000000001</v>
      </c>
      <c r="X494" s="66">
        <v>0</v>
      </c>
      <c r="Y494" s="66">
        <v>11624</v>
      </c>
      <c r="Z494" s="66">
        <v>1800.02</v>
      </c>
      <c r="AA494" s="67">
        <v>0</v>
      </c>
      <c r="AE494" t="s">
        <v>534</v>
      </c>
      <c r="AF494">
        <v>2</v>
      </c>
      <c r="AG494">
        <v>10</v>
      </c>
      <c r="AH494">
        <v>0.1</v>
      </c>
      <c r="AI494">
        <v>50</v>
      </c>
      <c r="AJ494">
        <v>841</v>
      </c>
      <c r="AK494">
        <v>9.0627899999999997</v>
      </c>
      <c r="AL494">
        <v>0</v>
      </c>
      <c r="AM494">
        <v>15834</v>
      </c>
      <c r="AN494">
        <v>1800.01</v>
      </c>
      <c r="AO494">
        <v>26878</v>
      </c>
    </row>
    <row r="495" spans="1:41" x14ac:dyDescent="0.3">
      <c r="A495" s="68" t="s">
        <v>521</v>
      </c>
      <c r="B495" s="20">
        <v>2</v>
      </c>
      <c r="C495" s="20">
        <v>10</v>
      </c>
      <c r="D495" s="20">
        <v>0.1</v>
      </c>
      <c r="E495" t="s">
        <v>0</v>
      </c>
      <c r="F495" s="20">
        <v>740</v>
      </c>
      <c r="G495" s="39">
        <f t="shared" si="66"/>
        <v>0</v>
      </c>
      <c r="H495" s="20">
        <v>0.46781899999999998</v>
      </c>
      <c r="I495" s="20">
        <v>2562</v>
      </c>
      <c r="J495" s="23">
        <v>0</v>
      </c>
      <c r="K495" s="52">
        <v>0.73499999999999999</v>
      </c>
      <c r="L495" s="57">
        <f>IF(OR(H_no_hash!$F495="---",H_no_hash!$F495="infeas",H_no_hash!$F495="inf"),"---",(H_no_hash!$F495/M495)-1)</f>
        <v>0</v>
      </c>
      <c r="M495" s="20">
        <f>Model_dem!L235</f>
        <v>740</v>
      </c>
      <c r="N495">
        <f>Model_dem!G235</f>
        <v>740</v>
      </c>
      <c r="O495" s="23"/>
      <c r="P495" t="str">
        <f>IF(H_no_hash!$Q495&lt;&gt;A495,"Aqui", " ")</f>
        <v xml:space="preserve"> </v>
      </c>
      <c r="Q495" s="68" t="s">
        <v>521</v>
      </c>
      <c r="R495" s="20">
        <v>2</v>
      </c>
      <c r="S495" s="20">
        <v>10</v>
      </c>
      <c r="T495" s="20">
        <v>0.1</v>
      </c>
      <c r="U495" s="20">
        <v>50</v>
      </c>
      <c r="V495" s="20">
        <v>740</v>
      </c>
      <c r="W495" s="20">
        <v>0.46781899999999998</v>
      </c>
      <c r="X495" s="20">
        <v>0</v>
      </c>
      <c r="Y495" s="20">
        <v>8330</v>
      </c>
      <c r="Z495" s="20">
        <v>1800.01</v>
      </c>
      <c r="AA495" s="23">
        <v>0</v>
      </c>
      <c r="AE495" t="s">
        <v>534</v>
      </c>
      <c r="AF495">
        <v>2</v>
      </c>
      <c r="AG495">
        <v>10</v>
      </c>
      <c r="AH495">
        <v>0.15</v>
      </c>
      <c r="AI495">
        <v>50</v>
      </c>
      <c r="AJ495">
        <v>856</v>
      </c>
      <c r="AK495">
        <v>25.0153</v>
      </c>
      <c r="AL495">
        <v>0</v>
      </c>
      <c r="AM495">
        <v>1396</v>
      </c>
      <c r="AN495">
        <v>1800.7</v>
      </c>
      <c r="AO495">
        <v>9628</v>
      </c>
    </row>
    <row r="496" spans="1:41" x14ac:dyDescent="0.3">
      <c r="A496" s="65" t="s">
        <v>521</v>
      </c>
      <c r="B496" s="66">
        <v>2</v>
      </c>
      <c r="C496" s="66">
        <v>10</v>
      </c>
      <c r="D496" s="66">
        <v>0.15</v>
      </c>
      <c r="E496" t="s">
        <v>0</v>
      </c>
      <c r="F496" s="66">
        <v>740</v>
      </c>
      <c r="G496" s="39">
        <f t="shared" si="66"/>
        <v>0</v>
      </c>
      <c r="H496" s="66">
        <v>0.60402500000000003</v>
      </c>
      <c r="I496" s="66">
        <v>2546</v>
      </c>
      <c r="J496" s="67">
        <v>0</v>
      </c>
      <c r="K496" s="52">
        <v>0.98299999999999998</v>
      </c>
      <c r="L496" s="58">
        <f>IF(OR(H_no_hash!$F496="---",H_no_hash!$F496="infeas",H_no_hash!$F496="inf"),"---",(H_no_hash!$F496/M496)-1)</f>
        <v>0</v>
      </c>
      <c r="M496" s="20">
        <f>Model_dem!L236</f>
        <v>740</v>
      </c>
      <c r="N496">
        <f>Model_dem!G236</f>
        <v>740</v>
      </c>
      <c r="O496" s="23"/>
      <c r="P496" t="str">
        <f>IF(H_no_hash!$Q496&lt;&gt;A496,"Aqui", " ")</f>
        <v xml:space="preserve"> </v>
      </c>
      <c r="Q496" s="65" t="s">
        <v>521</v>
      </c>
      <c r="R496" s="66">
        <v>2</v>
      </c>
      <c r="S496" s="66">
        <v>10</v>
      </c>
      <c r="T496" s="66">
        <v>0.15</v>
      </c>
      <c r="U496" s="66">
        <v>50</v>
      </c>
      <c r="V496" s="66">
        <v>740</v>
      </c>
      <c r="W496" s="66">
        <v>0.60402500000000003</v>
      </c>
      <c r="X496" s="66">
        <v>0</v>
      </c>
      <c r="Y496" s="66">
        <v>9816</v>
      </c>
      <c r="Z496" s="66">
        <v>1800</v>
      </c>
      <c r="AA496" s="67">
        <v>0</v>
      </c>
      <c r="AE496" t="s">
        <v>534</v>
      </c>
      <c r="AF496">
        <v>2</v>
      </c>
      <c r="AG496">
        <v>10</v>
      </c>
      <c r="AH496">
        <v>0.2</v>
      </c>
      <c r="AI496">
        <v>50</v>
      </c>
      <c r="AJ496">
        <v>929</v>
      </c>
      <c r="AK496">
        <v>1800.74</v>
      </c>
      <c r="AL496">
        <v>0</v>
      </c>
      <c r="AM496">
        <v>1</v>
      </c>
      <c r="AN496">
        <v>1800.74</v>
      </c>
      <c r="AO496">
        <v>110</v>
      </c>
    </row>
    <row r="497" spans="1:41" x14ac:dyDescent="0.3">
      <c r="A497" s="68" t="s">
        <v>521</v>
      </c>
      <c r="B497" s="20">
        <v>2</v>
      </c>
      <c r="C497" s="20">
        <v>10</v>
      </c>
      <c r="D497" s="20">
        <v>0.2</v>
      </c>
      <c r="E497" t="s">
        <v>0</v>
      </c>
      <c r="F497" s="20">
        <v>748</v>
      </c>
      <c r="G497" s="39">
        <f t="shared" si="66"/>
        <v>0</v>
      </c>
      <c r="H497" s="20">
        <v>1.13917</v>
      </c>
      <c r="I497" s="20">
        <v>1968</v>
      </c>
      <c r="J497" s="23">
        <v>0</v>
      </c>
      <c r="K497" s="52">
        <v>0.63500000000000001</v>
      </c>
      <c r="L497" s="57">
        <f>IF(OR(H_no_hash!$F497="---",H_no_hash!$F497="infeas",H_no_hash!$F497="inf"),"---",(H_no_hash!$F497/M497)-1)</f>
        <v>1.08108108108107E-2</v>
      </c>
      <c r="M497" s="20">
        <f>Model_dem!L237</f>
        <v>740</v>
      </c>
      <c r="N497">
        <f>Model_dem!G237</f>
        <v>748</v>
      </c>
      <c r="O497" s="23"/>
      <c r="P497" t="str">
        <f>IF(H_no_hash!$Q497&lt;&gt;A497,"Aqui", " ")</f>
        <v xml:space="preserve"> </v>
      </c>
      <c r="Q497" s="68" t="s">
        <v>521</v>
      </c>
      <c r="R497" s="20">
        <v>2</v>
      </c>
      <c r="S497" s="20">
        <v>10</v>
      </c>
      <c r="T497" s="20">
        <v>0.2</v>
      </c>
      <c r="U497" s="20">
        <v>50</v>
      </c>
      <c r="V497" s="20">
        <v>748</v>
      </c>
      <c r="W497" s="20">
        <v>1.13917</v>
      </c>
      <c r="X497" s="20">
        <v>0</v>
      </c>
      <c r="Y497" s="20">
        <v>3953</v>
      </c>
      <c r="Z497" s="20">
        <v>1800.01</v>
      </c>
      <c r="AA497" s="23">
        <v>0</v>
      </c>
      <c r="AE497" t="s">
        <v>534</v>
      </c>
      <c r="AF497">
        <v>2</v>
      </c>
      <c r="AG497">
        <v>25</v>
      </c>
      <c r="AH497">
        <v>0.05</v>
      </c>
      <c r="AI497">
        <v>50</v>
      </c>
      <c r="AJ497">
        <v>845</v>
      </c>
      <c r="AK497">
        <v>21.084800000000001</v>
      </c>
      <c r="AL497">
        <v>0</v>
      </c>
      <c r="AM497">
        <v>1749</v>
      </c>
      <c r="AN497">
        <v>1800.05</v>
      </c>
      <c r="AO497">
        <v>10578</v>
      </c>
    </row>
    <row r="498" spans="1:41" x14ac:dyDescent="0.3">
      <c r="A498" s="65" t="s">
        <v>521</v>
      </c>
      <c r="B498" s="66">
        <v>2</v>
      </c>
      <c r="C498" s="66">
        <v>25</v>
      </c>
      <c r="D498" s="66">
        <v>0.05</v>
      </c>
      <c r="E498" t="s">
        <v>0</v>
      </c>
      <c r="F498" s="66">
        <v>740</v>
      </c>
      <c r="G498" s="39">
        <f t="shared" si="66"/>
        <v>0</v>
      </c>
      <c r="H498" s="66">
        <v>0.76446400000000003</v>
      </c>
      <c r="I498" s="66">
        <v>3086</v>
      </c>
      <c r="J498" s="67">
        <v>0</v>
      </c>
      <c r="K498" s="52">
        <v>0</v>
      </c>
      <c r="L498" s="58">
        <f>IF(OR(H_no_hash!$F498="---",H_no_hash!$F498="infeas",H_no_hash!$F498="inf"),"---",(H_no_hash!$F498/M498)-1)</f>
        <v>0</v>
      </c>
      <c r="M498" s="20">
        <f>Model_dem!L238</f>
        <v>740</v>
      </c>
      <c r="N498">
        <f>Model_dem!G238</f>
        <v>740</v>
      </c>
      <c r="O498" s="23"/>
      <c r="P498" t="str">
        <f>IF(H_no_hash!$Q498&lt;&gt;A498,"Aqui", " ")</f>
        <v xml:space="preserve"> </v>
      </c>
      <c r="Q498" s="65" t="s">
        <v>521</v>
      </c>
      <c r="R498" s="66">
        <v>2</v>
      </c>
      <c r="S498" s="66">
        <v>25</v>
      </c>
      <c r="T498" s="66">
        <v>0.05</v>
      </c>
      <c r="U498" s="66">
        <v>50</v>
      </c>
      <c r="V498" s="66">
        <v>740</v>
      </c>
      <c r="W498" s="66">
        <v>0.76446400000000003</v>
      </c>
      <c r="X498" s="66">
        <v>0</v>
      </c>
      <c r="Y498" s="66">
        <v>7607</v>
      </c>
      <c r="Z498" s="66">
        <v>1800.02</v>
      </c>
      <c r="AA498" s="67">
        <v>0</v>
      </c>
      <c r="AE498" t="s">
        <v>534</v>
      </c>
      <c r="AF498">
        <v>2</v>
      </c>
      <c r="AG498">
        <v>25</v>
      </c>
      <c r="AH498">
        <v>0.1</v>
      </c>
      <c r="AI498">
        <v>50</v>
      </c>
      <c r="AJ498" t="s">
        <v>46</v>
      </c>
      <c r="AK498">
        <v>60.008000000000003</v>
      </c>
      <c r="AL498">
        <v>0</v>
      </c>
      <c r="AM498">
        <v>1</v>
      </c>
      <c r="AN498">
        <v>1801.24</v>
      </c>
      <c r="AO498">
        <v>29</v>
      </c>
    </row>
    <row r="499" spans="1:41" x14ac:dyDescent="0.3">
      <c r="A499" s="68" t="s">
        <v>521</v>
      </c>
      <c r="B499" s="20">
        <v>2</v>
      </c>
      <c r="C499" s="20">
        <v>25</v>
      </c>
      <c r="D499" s="20">
        <v>0.1</v>
      </c>
      <c r="E499" t="s">
        <v>0</v>
      </c>
      <c r="F499" s="20">
        <v>748</v>
      </c>
      <c r="G499" s="39">
        <f t="shared" si="66"/>
        <v>0</v>
      </c>
      <c r="H499" s="20">
        <v>4.5344899999999999</v>
      </c>
      <c r="I499" s="20">
        <v>2036</v>
      </c>
      <c r="J499" s="23">
        <v>0</v>
      </c>
      <c r="K499" s="52">
        <v>0</v>
      </c>
      <c r="L499" s="57">
        <f>IF(OR(H_no_hash!$F499="---",H_no_hash!$F499="infeas",H_no_hash!$F499="inf"),"---",(H_no_hash!$F499/M499)-1)</f>
        <v>1.08108108108107E-2</v>
      </c>
      <c r="M499" s="20">
        <f>Model_dem!L239</f>
        <v>740</v>
      </c>
      <c r="N499">
        <f>Model_dem!G239</f>
        <v>748</v>
      </c>
      <c r="O499" s="23"/>
      <c r="P499" t="str">
        <f>IF(H_no_hash!$Q499&lt;&gt;A499,"Aqui", " ")</f>
        <v xml:space="preserve"> </v>
      </c>
      <c r="Q499" s="68" t="s">
        <v>521</v>
      </c>
      <c r="R499" s="20">
        <v>2</v>
      </c>
      <c r="S499" s="20">
        <v>25</v>
      </c>
      <c r="T499" s="20">
        <v>0.1</v>
      </c>
      <c r="U499" s="20">
        <v>50</v>
      </c>
      <c r="V499" s="20">
        <v>748</v>
      </c>
      <c r="W499" s="20">
        <v>4.5344899999999999</v>
      </c>
      <c r="X499" s="20">
        <v>0</v>
      </c>
      <c r="Y499" s="20">
        <v>2562</v>
      </c>
      <c r="Z499" s="20">
        <v>1800</v>
      </c>
      <c r="AA499" s="23">
        <v>0</v>
      </c>
      <c r="AE499" t="s">
        <v>534</v>
      </c>
      <c r="AF499">
        <v>2</v>
      </c>
      <c r="AG499">
        <v>50</v>
      </c>
      <c r="AH499">
        <v>0.05</v>
      </c>
      <c r="AI499">
        <v>50</v>
      </c>
      <c r="AJ499">
        <v>884</v>
      </c>
      <c r="AK499">
        <v>817.82600000000002</v>
      </c>
      <c r="AL499">
        <v>0</v>
      </c>
      <c r="AM499">
        <v>6</v>
      </c>
      <c r="AN499">
        <v>1857.88</v>
      </c>
      <c r="AO499">
        <v>395</v>
      </c>
    </row>
    <row r="500" spans="1:41" x14ac:dyDescent="0.3">
      <c r="A500" s="65" t="s">
        <v>521</v>
      </c>
      <c r="B500" s="66">
        <v>2</v>
      </c>
      <c r="C500" s="66">
        <v>25</v>
      </c>
      <c r="D500" s="66">
        <v>0.15</v>
      </c>
      <c r="E500" t="s">
        <v>0</v>
      </c>
      <c r="F500" s="66">
        <v>748</v>
      </c>
      <c r="G500" s="39">
        <f t="shared" si="66"/>
        <v>0</v>
      </c>
      <c r="H500" s="66">
        <v>2.1005099999999999</v>
      </c>
      <c r="I500" s="66">
        <v>568</v>
      </c>
      <c r="J500" s="67">
        <v>0</v>
      </c>
      <c r="K500" s="52">
        <v>5.8000000000000003E-2</v>
      </c>
      <c r="L500" s="58">
        <f>IF(OR(H_no_hash!$F500="---",H_no_hash!$F500="infeas",H_no_hash!$F500="inf"),"---",(H_no_hash!$F500/M500)-1)</f>
        <v>1.08108108108107E-2</v>
      </c>
      <c r="M500" s="20">
        <f>Model_dem!L240</f>
        <v>740</v>
      </c>
      <c r="N500">
        <f>Model_dem!G240</f>
        <v>748</v>
      </c>
      <c r="O500" s="23"/>
      <c r="P500" t="str">
        <f>IF(H_no_hash!$Q500&lt;&gt;A500,"Aqui", " ")</f>
        <v xml:space="preserve"> </v>
      </c>
      <c r="Q500" s="65" t="s">
        <v>521</v>
      </c>
      <c r="R500" s="66">
        <v>2</v>
      </c>
      <c r="S500" s="66">
        <v>25</v>
      </c>
      <c r="T500" s="66">
        <v>0.15</v>
      </c>
      <c r="U500" s="66">
        <v>50</v>
      </c>
      <c r="V500" s="66">
        <v>748</v>
      </c>
      <c r="W500" s="66">
        <v>2.1005099999999999</v>
      </c>
      <c r="X500" s="66">
        <v>0</v>
      </c>
      <c r="Y500" s="66">
        <v>2546</v>
      </c>
      <c r="Z500" s="66">
        <v>1800.17</v>
      </c>
      <c r="AA500" s="67">
        <v>0</v>
      </c>
      <c r="AE500" t="s">
        <v>528</v>
      </c>
      <c r="AF500">
        <v>0</v>
      </c>
      <c r="AG500">
        <v>0</v>
      </c>
      <c r="AH500">
        <v>0.05</v>
      </c>
      <c r="AI500">
        <v>100</v>
      </c>
      <c r="AJ500">
        <v>1034</v>
      </c>
      <c r="AK500">
        <v>26.810199999999998</v>
      </c>
      <c r="AL500">
        <v>7</v>
      </c>
      <c r="AM500">
        <v>2047</v>
      </c>
      <c r="AN500">
        <v>1800.03</v>
      </c>
      <c r="AO500">
        <v>79101</v>
      </c>
    </row>
    <row r="501" spans="1:41" x14ac:dyDescent="0.3">
      <c r="A501" s="68" t="s">
        <v>521</v>
      </c>
      <c r="B501" s="20">
        <v>2</v>
      </c>
      <c r="C501" s="20">
        <v>25</v>
      </c>
      <c r="D501" s="20">
        <v>0.2</v>
      </c>
      <c r="E501" t="s">
        <v>0</v>
      </c>
      <c r="F501" s="20">
        <v>748</v>
      </c>
      <c r="G501" s="39">
        <f t="shared" si="66"/>
        <v>0</v>
      </c>
      <c r="H501" s="20">
        <v>1.39388</v>
      </c>
      <c r="I501" s="20">
        <v>301</v>
      </c>
      <c r="J501" s="23">
        <v>0</v>
      </c>
      <c r="K501" s="52">
        <v>0.63500000000000001</v>
      </c>
      <c r="L501" s="57">
        <f>IF(OR(H_no_hash!$F501="---",H_no_hash!$F501="infeas",H_no_hash!$F501="inf"),"---",(H_no_hash!$F501/M501)-1)</f>
        <v>1.08108108108107E-2</v>
      </c>
      <c r="M501" s="20">
        <f>Model_dem!L241</f>
        <v>740</v>
      </c>
      <c r="N501">
        <f>Model_dem!G241</f>
        <v>748</v>
      </c>
      <c r="O501" s="23"/>
      <c r="P501" t="str">
        <f>IF(H_no_hash!$Q501&lt;&gt;A501,"Aqui", " ")</f>
        <v xml:space="preserve"> </v>
      </c>
      <c r="Q501" s="68" t="s">
        <v>521</v>
      </c>
      <c r="R501" s="20">
        <v>2</v>
      </c>
      <c r="S501" s="20">
        <v>25</v>
      </c>
      <c r="T501" s="20">
        <v>0.2</v>
      </c>
      <c r="U501" s="20">
        <v>50</v>
      </c>
      <c r="V501" s="20">
        <v>748</v>
      </c>
      <c r="W501" s="20">
        <v>1.39388</v>
      </c>
      <c r="X501" s="20">
        <v>0</v>
      </c>
      <c r="Y501" s="20">
        <v>1968</v>
      </c>
      <c r="Z501" s="20">
        <v>1800.2</v>
      </c>
      <c r="AA501" s="23">
        <v>0</v>
      </c>
      <c r="AE501" t="s">
        <v>528</v>
      </c>
      <c r="AF501">
        <v>0</v>
      </c>
      <c r="AG501">
        <v>0</v>
      </c>
      <c r="AH501">
        <v>0.1</v>
      </c>
      <c r="AI501">
        <v>100</v>
      </c>
      <c r="AJ501">
        <v>1034</v>
      </c>
      <c r="AK501">
        <v>37.866900000000001</v>
      </c>
      <c r="AL501">
        <v>11</v>
      </c>
      <c r="AM501">
        <v>1997</v>
      </c>
      <c r="AN501">
        <v>1800.02</v>
      </c>
      <c r="AO501">
        <v>88952</v>
      </c>
    </row>
    <row r="502" spans="1:41" x14ac:dyDescent="0.3">
      <c r="A502" s="65" t="s">
        <v>521</v>
      </c>
      <c r="B502" s="66">
        <v>2</v>
      </c>
      <c r="C502" s="66">
        <v>50</v>
      </c>
      <c r="D502" s="66">
        <v>0.05</v>
      </c>
      <c r="E502" t="s">
        <v>0</v>
      </c>
      <c r="F502" s="66">
        <v>748</v>
      </c>
      <c r="G502" s="39">
        <f t="shared" si="66"/>
        <v>0</v>
      </c>
      <c r="H502" s="66">
        <v>1.8465199999999999</v>
      </c>
      <c r="I502" s="66">
        <v>5349</v>
      </c>
      <c r="J502" s="67">
        <v>0</v>
      </c>
      <c r="K502" s="52">
        <v>0</v>
      </c>
      <c r="L502" s="58">
        <f>IF(OR(H_no_hash!$F502="---",H_no_hash!$F502="infeas",H_no_hash!$F502="inf"),"---",(H_no_hash!$F502/M502)-1)</f>
        <v>1.08108108108107E-2</v>
      </c>
      <c r="M502" s="20">
        <f>Model_dem!L242</f>
        <v>740</v>
      </c>
      <c r="N502">
        <f>Model_dem!G242</f>
        <v>748</v>
      </c>
      <c r="O502" s="23"/>
      <c r="P502" t="str">
        <f>IF(H_no_hash!$Q502&lt;&gt;A502,"Aqui", " ")</f>
        <v xml:space="preserve"> </v>
      </c>
      <c r="Q502" s="65" t="s">
        <v>521</v>
      </c>
      <c r="R502" s="66">
        <v>2</v>
      </c>
      <c r="S502" s="66">
        <v>50</v>
      </c>
      <c r="T502" s="66">
        <v>0.05</v>
      </c>
      <c r="U502" s="66">
        <v>50</v>
      </c>
      <c r="V502" s="66">
        <v>748</v>
      </c>
      <c r="W502" s="66">
        <v>1.8465199999999999</v>
      </c>
      <c r="X502" s="66">
        <v>0</v>
      </c>
      <c r="Y502" s="66">
        <v>3086</v>
      </c>
      <c r="Z502" s="66">
        <v>1800.04</v>
      </c>
      <c r="AA502" s="67">
        <v>0</v>
      </c>
      <c r="AE502" t="s">
        <v>528</v>
      </c>
      <c r="AF502">
        <v>0</v>
      </c>
      <c r="AG502">
        <v>0</v>
      </c>
      <c r="AH502">
        <v>0.15</v>
      </c>
      <c r="AI502">
        <v>100</v>
      </c>
      <c r="AJ502">
        <v>1034</v>
      </c>
      <c r="AK502">
        <v>21.9939</v>
      </c>
      <c r="AL502">
        <v>2</v>
      </c>
      <c r="AM502">
        <v>1452</v>
      </c>
      <c r="AN502">
        <v>1800.01</v>
      </c>
      <c r="AO502">
        <v>70488</v>
      </c>
    </row>
    <row r="503" spans="1:41" x14ac:dyDescent="0.3">
      <c r="A503" s="68" t="s">
        <v>521</v>
      </c>
      <c r="B503" s="20">
        <v>2</v>
      </c>
      <c r="C503" s="20">
        <v>50</v>
      </c>
      <c r="D503" s="20">
        <v>0.1</v>
      </c>
      <c r="E503" t="s">
        <v>0</v>
      </c>
      <c r="F503" s="20">
        <v>748</v>
      </c>
      <c r="G503" s="39">
        <f t="shared" si="66"/>
        <v>0</v>
      </c>
      <c r="H503" s="20">
        <v>2.74302</v>
      </c>
      <c r="I503" s="20" t="s">
        <v>511</v>
      </c>
      <c r="J503" s="23"/>
      <c r="K503" s="52">
        <v>0</v>
      </c>
      <c r="L503" s="57">
        <f>IF(OR(H_no_hash!$F503="---",H_no_hash!$F503="infeas",H_no_hash!$F503="inf"),"---",(H_no_hash!$F503/M503)-1)</f>
        <v>1.08108108108107E-2</v>
      </c>
      <c r="M503" s="20">
        <f>Model_dem!L243</f>
        <v>740</v>
      </c>
      <c r="N503">
        <f>Model_dem!G243</f>
        <v>748</v>
      </c>
      <c r="O503" s="23"/>
      <c r="P503" t="str">
        <f>IF(H_no_hash!$Q503&lt;&gt;A503,"Aqui", " ")</f>
        <v xml:space="preserve"> </v>
      </c>
      <c r="Q503" s="68" t="s">
        <v>521</v>
      </c>
      <c r="R503" s="20">
        <v>2</v>
      </c>
      <c r="S503" s="20">
        <v>50</v>
      </c>
      <c r="T503" s="20">
        <v>0.1</v>
      </c>
      <c r="U503" s="20">
        <v>50</v>
      </c>
      <c r="V503" s="20">
        <v>748</v>
      </c>
      <c r="W503" s="20">
        <v>2.74302</v>
      </c>
      <c r="X503" s="20">
        <v>0</v>
      </c>
      <c r="Y503" s="20">
        <v>2036</v>
      </c>
      <c r="Z503" s="20">
        <v>1800.01</v>
      </c>
      <c r="AA503" s="23">
        <v>0</v>
      </c>
      <c r="AE503" t="s">
        <v>528</v>
      </c>
      <c r="AF503">
        <v>0</v>
      </c>
      <c r="AG503">
        <v>0</v>
      </c>
      <c r="AH503">
        <v>0.2</v>
      </c>
      <c r="AI503">
        <v>100</v>
      </c>
      <c r="AJ503">
        <v>1034</v>
      </c>
      <c r="AK503">
        <v>21.008800000000001</v>
      </c>
      <c r="AL503">
        <v>2</v>
      </c>
      <c r="AM503">
        <v>2372</v>
      </c>
      <c r="AN503">
        <v>1800.08</v>
      </c>
      <c r="AO503">
        <v>85019</v>
      </c>
    </row>
    <row r="504" spans="1:41" x14ac:dyDescent="0.3">
      <c r="A504" s="65" t="s">
        <v>521</v>
      </c>
      <c r="B504" s="66">
        <v>2</v>
      </c>
      <c r="C504" s="66">
        <v>50</v>
      </c>
      <c r="D504" s="66">
        <v>0.15</v>
      </c>
      <c r="E504" t="s">
        <v>0</v>
      </c>
      <c r="F504" s="66">
        <v>756</v>
      </c>
      <c r="G504" s="39">
        <f t="shared" si="66"/>
        <v>0</v>
      </c>
      <c r="H504" s="66">
        <v>8.9086599999999994</v>
      </c>
      <c r="I504" s="66" t="s">
        <v>511</v>
      </c>
      <c r="J504" s="67"/>
      <c r="K504" s="52">
        <v>8.9999999999999993E-3</v>
      </c>
      <c r="L504" s="58">
        <f>IF(OR(H_no_hash!$F504="---",H_no_hash!$F504="infeas",H_no_hash!$F504="inf"),"---",(H_no_hash!$F504/M504)-1)</f>
        <v>2.1621621621621623E-2</v>
      </c>
      <c r="M504" s="20">
        <f>Model_dem!L244</f>
        <v>740</v>
      </c>
      <c r="N504">
        <f>Model_dem!G244</f>
        <v>756</v>
      </c>
      <c r="O504" s="23"/>
      <c r="P504" t="str">
        <f>IF(H_no_hash!$Q504&lt;&gt;A504,"Aqui", " ")</f>
        <v xml:space="preserve"> </v>
      </c>
      <c r="Q504" s="65" t="s">
        <v>521</v>
      </c>
      <c r="R504" s="66">
        <v>2</v>
      </c>
      <c r="S504" s="66">
        <v>50</v>
      </c>
      <c r="T504" s="66">
        <v>0.15</v>
      </c>
      <c r="U504" s="66">
        <v>50</v>
      </c>
      <c r="V504" s="66">
        <v>756</v>
      </c>
      <c r="W504" s="66">
        <v>8.9086599999999994</v>
      </c>
      <c r="X504" s="66">
        <v>0</v>
      </c>
      <c r="Y504" s="66">
        <v>568</v>
      </c>
      <c r="Z504" s="66">
        <v>1800.02</v>
      </c>
      <c r="AA504" s="67">
        <v>0</v>
      </c>
      <c r="AE504" t="s">
        <v>528</v>
      </c>
      <c r="AF504">
        <v>1</v>
      </c>
      <c r="AG504">
        <v>5</v>
      </c>
      <c r="AH504">
        <v>0.05</v>
      </c>
      <c r="AI504">
        <v>100</v>
      </c>
      <c r="AJ504">
        <v>1034</v>
      </c>
      <c r="AK504">
        <v>48.2789</v>
      </c>
      <c r="AL504">
        <v>5</v>
      </c>
      <c r="AM504">
        <v>505</v>
      </c>
      <c r="AN504">
        <v>1800.42</v>
      </c>
      <c r="AO504">
        <v>26171</v>
      </c>
    </row>
    <row r="505" spans="1:41" x14ac:dyDescent="0.3">
      <c r="A505" s="68" t="s">
        <v>521</v>
      </c>
      <c r="B505" s="20">
        <v>2</v>
      </c>
      <c r="C505" s="20">
        <v>50</v>
      </c>
      <c r="D505" s="20">
        <v>0.2</v>
      </c>
      <c r="E505" t="s">
        <v>0</v>
      </c>
      <c r="F505" s="20">
        <v>773</v>
      </c>
      <c r="G505" s="39">
        <f t="shared" si="66"/>
        <v>0</v>
      </c>
      <c r="H505" s="20">
        <v>5.9234299999999998</v>
      </c>
      <c r="I505" s="20" t="s">
        <v>511</v>
      </c>
      <c r="J505" s="23"/>
      <c r="K505" s="52">
        <v>0.17299999999999999</v>
      </c>
      <c r="L505" s="57">
        <f>IF(OR(H_no_hash!$F505="---",H_no_hash!$F505="infeas",H_no_hash!$F505="inf"),"---",(H_no_hash!$F505/M505)-1)</f>
        <v>4.4594594594594694E-2</v>
      </c>
      <c r="M505" s="20">
        <f>Model_dem!L245</f>
        <v>740</v>
      </c>
      <c r="N505">
        <f>Model_dem!G245</f>
        <v>773</v>
      </c>
      <c r="O505" s="23"/>
      <c r="P505" t="str">
        <f>IF(H_no_hash!$Q505&lt;&gt;A505,"Aqui", " ")</f>
        <v xml:space="preserve"> </v>
      </c>
      <c r="Q505" s="68" t="s">
        <v>521</v>
      </c>
      <c r="R505" s="20">
        <v>2</v>
      </c>
      <c r="S505" s="20">
        <v>50</v>
      </c>
      <c r="T505" s="20">
        <v>0.2</v>
      </c>
      <c r="U505" s="20">
        <v>50</v>
      </c>
      <c r="V505" s="20">
        <v>773</v>
      </c>
      <c r="W505" s="20">
        <v>5.9234299999999998</v>
      </c>
      <c r="X505" s="20">
        <v>0</v>
      </c>
      <c r="Y505" s="20">
        <v>301</v>
      </c>
      <c r="Z505" s="20">
        <v>1800.01</v>
      </c>
      <c r="AA505" s="23">
        <v>0</v>
      </c>
      <c r="AE505" t="s">
        <v>528</v>
      </c>
      <c r="AF505">
        <v>1</v>
      </c>
      <c r="AG505">
        <v>5</v>
      </c>
      <c r="AH505">
        <v>0.1</v>
      </c>
      <c r="AI505">
        <v>100</v>
      </c>
      <c r="AJ505">
        <v>1042</v>
      </c>
      <c r="AK505">
        <v>115.53700000000001</v>
      </c>
      <c r="AL505">
        <v>5</v>
      </c>
      <c r="AM505">
        <v>279</v>
      </c>
      <c r="AN505">
        <v>1800.27</v>
      </c>
      <c r="AO505">
        <v>20413</v>
      </c>
    </row>
    <row r="506" spans="1:41" x14ac:dyDescent="0.3">
      <c r="A506" s="65" t="s">
        <v>521</v>
      </c>
      <c r="B506" s="66">
        <v>3</v>
      </c>
      <c r="C506" s="66">
        <v>0</v>
      </c>
      <c r="D506" s="66">
        <v>0.05</v>
      </c>
      <c r="E506" t="s">
        <v>0</v>
      </c>
      <c r="F506" s="66">
        <v>748</v>
      </c>
      <c r="G506" s="39">
        <f t="shared" si="66"/>
        <v>0</v>
      </c>
      <c r="H506" s="66">
        <v>1.10598</v>
      </c>
      <c r="I506" s="66">
        <v>4105</v>
      </c>
      <c r="J506" s="67">
        <v>0</v>
      </c>
      <c r="K506" s="52">
        <v>0</v>
      </c>
      <c r="L506" s="58">
        <f>IF(OR(H_no_hash!$F506="---",H_no_hash!$F506="infeas",H_no_hash!$F506="inf"),"---",(H_no_hash!$F506/M506)-1)</f>
        <v>1.08108108108107E-2</v>
      </c>
      <c r="M506" s="20">
        <f>Model_dem!L246</f>
        <v>740</v>
      </c>
      <c r="N506">
        <f>Model_dem!G246</f>
        <v>748</v>
      </c>
      <c r="O506" s="23"/>
      <c r="P506" t="str">
        <f>IF(H_no_hash!$Q506&lt;&gt;A506,"Aqui", " ")</f>
        <v xml:space="preserve"> </v>
      </c>
      <c r="Q506" s="65" t="s">
        <v>521</v>
      </c>
      <c r="R506" s="66">
        <v>3</v>
      </c>
      <c r="S506" s="66">
        <v>0</v>
      </c>
      <c r="T506" s="66">
        <v>0.05</v>
      </c>
      <c r="U506" s="66">
        <v>50</v>
      </c>
      <c r="V506" s="66">
        <v>748</v>
      </c>
      <c r="W506" s="66">
        <v>1.10598</v>
      </c>
      <c r="X506" s="66">
        <v>0</v>
      </c>
      <c r="Y506" s="66">
        <v>5349</v>
      </c>
      <c r="Z506" s="66">
        <v>1800.01</v>
      </c>
      <c r="AA506" s="67">
        <v>0</v>
      </c>
      <c r="AE506" t="s">
        <v>528</v>
      </c>
      <c r="AF506">
        <v>1</v>
      </c>
      <c r="AG506">
        <v>5</v>
      </c>
      <c r="AH506">
        <v>0.15</v>
      </c>
      <c r="AI506">
        <v>100</v>
      </c>
      <c r="AJ506">
        <v>1044</v>
      </c>
      <c r="AK506">
        <v>76.427599999999998</v>
      </c>
      <c r="AL506">
        <v>4</v>
      </c>
      <c r="AM506">
        <v>275</v>
      </c>
      <c r="AN506">
        <v>1800.06</v>
      </c>
      <c r="AO506">
        <v>18992</v>
      </c>
    </row>
    <row r="507" spans="1:41" x14ac:dyDescent="0.3">
      <c r="A507" s="68" t="s">
        <v>521</v>
      </c>
      <c r="B507" s="20">
        <v>3</v>
      </c>
      <c r="C507" s="20">
        <v>0</v>
      </c>
      <c r="D507" s="20">
        <v>0.1</v>
      </c>
      <c r="E507" t="s">
        <v>4</v>
      </c>
      <c r="F507" s="20" t="s">
        <v>511</v>
      </c>
      <c r="G507" s="39" t="str">
        <f t="shared" si="66"/>
        <v>---</v>
      </c>
      <c r="H507" s="20" t="s">
        <v>511</v>
      </c>
      <c r="I507" s="20" t="s">
        <v>511</v>
      </c>
      <c r="J507" s="23"/>
      <c r="L507" s="57" t="str">
        <f>IF(OR(H_no_hash!$F507="---",H_no_hash!$F507="infeas",H_no_hash!$F507="inf"),"---",(H_no_hash!$F507/M507)-1)</f>
        <v>---</v>
      </c>
      <c r="M507" s="20">
        <f>Model_dem!L247</f>
        <v>740</v>
      </c>
      <c r="N507" t="str">
        <f>Model_dem!G247</f>
        <v>---</v>
      </c>
      <c r="O507" s="23"/>
      <c r="P507" t="str">
        <f>IF(H_no_hash!$Q507&lt;&gt;A507,"Aqui", " ")</f>
        <v xml:space="preserve"> </v>
      </c>
      <c r="Q507" s="68" t="s">
        <v>521</v>
      </c>
      <c r="R507" s="20">
        <v>3</v>
      </c>
      <c r="S507" s="20">
        <v>0</v>
      </c>
      <c r="T507" s="20">
        <v>0.1</v>
      </c>
      <c r="U507" s="20">
        <v>50</v>
      </c>
      <c r="V507" s="20" t="s">
        <v>511</v>
      </c>
      <c r="W507" s="20" t="s">
        <v>511</v>
      </c>
      <c r="X507" s="20" t="s">
        <v>511</v>
      </c>
      <c r="Y507" s="20" t="s">
        <v>511</v>
      </c>
      <c r="Z507" s="20" t="s">
        <v>511</v>
      </c>
      <c r="AA507" s="23"/>
      <c r="AE507" t="s">
        <v>528</v>
      </c>
      <c r="AF507">
        <v>1</v>
      </c>
      <c r="AG507">
        <v>5</v>
      </c>
      <c r="AH507">
        <v>0.2</v>
      </c>
      <c r="AI507">
        <v>100</v>
      </c>
      <c r="AJ507">
        <v>1044</v>
      </c>
      <c r="AK507">
        <v>51.052900000000001</v>
      </c>
      <c r="AL507">
        <v>0</v>
      </c>
      <c r="AM507">
        <v>248</v>
      </c>
      <c r="AN507">
        <v>1800.04</v>
      </c>
      <c r="AO507">
        <v>18528</v>
      </c>
    </row>
    <row r="508" spans="1:41" x14ac:dyDescent="0.3">
      <c r="A508" s="65" t="s">
        <v>521</v>
      </c>
      <c r="B508" s="66">
        <v>3</v>
      </c>
      <c r="C508" s="66">
        <v>0</v>
      </c>
      <c r="D508" s="66">
        <v>0.15</v>
      </c>
      <c r="E508" t="s">
        <v>4</v>
      </c>
      <c r="F508" s="66" t="s">
        <v>511</v>
      </c>
      <c r="G508" s="39" t="str">
        <f t="shared" si="66"/>
        <v>---</v>
      </c>
      <c r="H508" s="66" t="s">
        <v>511</v>
      </c>
      <c r="I508" s="66" t="s">
        <v>511</v>
      </c>
      <c r="J508" s="67"/>
      <c r="L508" s="58" t="str">
        <f>IF(OR(H_no_hash!$F508="---",H_no_hash!$F508="infeas",H_no_hash!$F508="inf"),"---",(H_no_hash!$F508/M508)-1)</f>
        <v>---</v>
      </c>
      <c r="M508" s="20">
        <f>Model_dem!L248</f>
        <v>740</v>
      </c>
      <c r="N508" t="str">
        <f>Model_dem!G248</f>
        <v>---</v>
      </c>
      <c r="O508" s="23"/>
      <c r="P508" t="str">
        <f>IF(H_no_hash!$Q508&lt;&gt;A508,"Aqui", " ")</f>
        <v xml:space="preserve"> </v>
      </c>
      <c r="Q508" s="65" t="s">
        <v>521</v>
      </c>
      <c r="R508" s="66">
        <v>3</v>
      </c>
      <c r="S508" s="66">
        <v>0</v>
      </c>
      <c r="T508" s="66">
        <v>0.15</v>
      </c>
      <c r="U508" s="66">
        <v>50</v>
      </c>
      <c r="V508" s="66" t="s">
        <v>511</v>
      </c>
      <c r="W508" s="66" t="s">
        <v>511</v>
      </c>
      <c r="X508" s="66" t="s">
        <v>511</v>
      </c>
      <c r="Y508" s="66" t="s">
        <v>511</v>
      </c>
      <c r="Z508" s="66" t="s">
        <v>511</v>
      </c>
      <c r="AA508" s="67"/>
      <c r="AE508" t="s">
        <v>528</v>
      </c>
      <c r="AF508">
        <v>1</v>
      </c>
      <c r="AG508">
        <v>10</v>
      </c>
      <c r="AH508">
        <v>0.05</v>
      </c>
      <c r="AI508">
        <v>100</v>
      </c>
      <c r="AJ508">
        <v>1034</v>
      </c>
      <c r="AK508">
        <v>40.583500000000001</v>
      </c>
      <c r="AL508">
        <v>0</v>
      </c>
      <c r="AM508">
        <v>441</v>
      </c>
      <c r="AN508">
        <v>1800.35</v>
      </c>
      <c r="AO508">
        <v>24414</v>
      </c>
    </row>
    <row r="509" spans="1:41" x14ac:dyDescent="0.3">
      <c r="A509" s="68" t="s">
        <v>521</v>
      </c>
      <c r="B509" s="20">
        <v>3</v>
      </c>
      <c r="C509" s="20">
        <v>0</v>
      </c>
      <c r="D509" s="20">
        <v>0.2</v>
      </c>
      <c r="E509" t="s">
        <v>4</v>
      </c>
      <c r="F509" s="20" t="s">
        <v>511</v>
      </c>
      <c r="G509" s="39" t="str">
        <f t="shared" si="66"/>
        <v>---</v>
      </c>
      <c r="H509" s="20" t="s">
        <v>511</v>
      </c>
      <c r="I509" s="20" t="s">
        <v>511</v>
      </c>
      <c r="J509" s="23"/>
      <c r="L509" s="57" t="str">
        <f>IF(OR(H_no_hash!$F509="---",H_no_hash!$F509="infeas",H_no_hash!$F509="inf"),"---",(H_no_hash!$F509/M509)-1)</f>
        <v>---</v>
      </c>
      <c r="M509" s="20">
        <f>Model_dem!L249</f>
        <v>740</v>
      </c>
      <c r="N509" t="str">
        <f>Model_dem!G249</f>
        <v>---</v>
      </c>
      <c r="O509" s="23"/>
      <c r="P509" t="str">
        <f>IF(H_no_hash!$Q509&lt;&gt;A509,"Aqui", " ")</f>
        <v xml:space="preserve"> </v>
      </c>
      <c r="Q509" s="68" t="s">
        <v>521</v>
      </c>
      <c r="R509" s="20">
        <v>3</v>
      </c>
      <c r="S509" s="20">
        <v>0</v>
      </c>
      <c r="T509" s="20">
        <v>0.2</v>
      </c>
      <c r="U509" s="20">
        <v>50</v>
      </c>
      <c r="V509" s="20" t="s">
        <v>511</v>
      </c>
      <c r="W509" s="20" t="s">
        <v>511</v>
      </c>
      <c r="X509" s="20" t="s">
        <v>511</v>
      </c>
      <c r="Y509" s="20" t="s">
        <v>511</v>
      </c>
      <c r="Z509" s="20" t="s">
        <v>511</v>
      </c>
      <c r="AA509" s="23"/>
      <c r="AE509" t="s">
        <v>528</v>
      </c>
      <c r="AF509">
        <v>1</v>
      </c>
      <c r="AG509">
        <v>10</v>
      </c>
      <c r="AH509">
        <v>0.1</v>
      </c>
      <c r="AI509">
        <v>100</v>
      </c>
      <c r="AJ509">
        <v>1042</v>
      </c>
      <c r="AK509">
        <v>80.408500000000004</v>
      </c>
      <c r="AL509">
        <v>3</v>
      </c>
      <c r="AM509">
        <v>304</v>
      </c>
      <c r="AN509">
        <v>1800</v>
      </c>
      <c r="AO509">
        <v>21408</v>
      </c>
    </row>
    <row r="510" spans="1:41" x14ac:dyDescent="0.3">
      <c r="A510" s="65" t="s">
        <v>521</v>
      </c>
      <c r="B510" s="66">
        <v>3</v>
      </c>
      <c r="C510" s="66">
        <v>10</v>
      </c>
      <c r="D510" s="66">
        <v>0.05</v>
      </c>
      <c r="E510" t="s">
        <v>0</v>
      </c>
      <c r="F510" s="66">
        <v>748</v>
      </c>
      <c r="G510" s="39">
        <f t="shared" si="66"/>
        <v>0</v>
      </c>
      <c r="H510" s="66">
        <v>1.53844</v>
      </c>
      <c r="I510" s="66">
        <v>4394</v>
      </c>
      <c r="J510" s="67">
        <v>0</v>
      </c>
      <c r="K510" s="52">
        <v>0</v>
      </c>
      <c r="L510" s="58">
        <f>IF(OR(H_no_hash!$F510="---",H_no_hash!$F510="infeas",H_no_hash!$F510="inf"),"---",(H_no_hash!$F510/M510)-1)</f>
        <v>1.08108108108107E-2</v>
      </c>
      <c r="M510" s="20">
        <f>Model_dem!L250</f>
        <v>740</v>
      </c>
      <c r="N510">
        <f>Model_dem!G250</f>
        <v>748</v>
      </c>
      <c r="O510" s="23"/>
      <c r="P510" t="str">
        <f>IF(H_no_hash!$Q510&lt;&gt;A510,"Aqui", " ")</f>
        <v xml:space="preserve"> </v>
      </c>
      <c r="Q510" s="65" t="s">
        <v>521</v>
      </c>
      <c r="R510" s="66">
        <v>3</v>
      </c>
      <c r="S510" s="66">
        <v>10</v>
      </c>
      <c r="T510" s="66">
        <v>0.05</v>
      </c>
      <c r="U510" s="66">
        <v>50</v>
      </c>
      <c r="V510" s="66">
        <v>748</v>
      </c>
      <c r="W510" s="66">
        <v>1.53844</v>
      </c>
      <c r="X510" s="66">
        <v>0</v>
      </c>
      <c r="Y510" s="66">
        <v>4105</v>
      </c>
      <c r="Z510" s="66">
        <v>1800.01</v>
      </c>
      <c r="AA510" s="67">
        <v>0</v>
      </c>
      <c r="AE510" t="s">
        <v>528</v>
      </c>
      <c r="AF510">
        <v>1</v>
      </c>
      <c r="AG510">
        <v>10</v>
      </c>
      <c r="AH510">
        <v>0.15</v>
      </c>
      <c r="AI510">
        <v>100</v>
      </c>
      <c r="AJ510">
        <v>1044</v>
      </c>
      <c r="AK510">
        <v>41.177199999999999</v>
      </c>
      <c r="AL510">
        <v>0</v>
      </c>
      <c r="AM510">
        <v>251</v>
      </c>
      <c r="AN510">
        <v>1800.38</v>
      </c>
      <c r="AO510">
        <v>19531</v>
      </c>
    </row>
    <row r="511" spans="1:41" x14ac:dyDescent="0.3">
      <c r="A511" s="68" t="s">
        <v>521</v>
      </c>
      <c r="B511" s="20">
        <v>3</v>
      </c>
      <c r="C511" s="20">
        <v>10</v>
      </c>
      <c r="D511" s="20">
        <v>0.1</v>
      </c>
      <c r="E511" t="s">
        <v>4</v>
      </c>
      <c r="F511" s="20" t="s">
        <v>511</v>
      </c>
      <c r="G511" s="39" t="str">
        <f t="shared" si="66"/>
        <v>---</v>
      </c>
      <c r="H511" s="20" t="s">
        <v>511</v>
      </c>
      <c r="I511" s="20" t="s">
        <v>511</v>
      </c>
      <c r="J511" s="23"/>
      <c r="L511" s="57" t="str">
        <f>IF(OR(H_no_hash!$F511="---",H_no_hash!$F511="infeas",H_no_hash!$F511="inf"),"---",(H_no_hash!$F511/M511)-1)</f>
        <v>---</v>
      </c>
      <c r="M511" s="20">
        <f>Model_dem!L251</f>
        <v>740</v>
      </c>
      <c r="N511" t="str">
        <f>Model_dem!G251</f>
        <v>---</v>
      </c>
      <c r="O511" s="23"/>
      <c r="P511" t="str">
        <f>IF(H_no_hash!$Q511&lt;&gt;A511,"Aqui", " ")</f>
        <v xml:space="preserve"> </v>
      </c>
      <c r="Q511" s="68" t="s">
        <v>521</v>
      </c>
      <c r="R511" s="20">
        <v>3</v>
      </c>
      <c r="S511" s="20">
        <v>10</v>
      </c>
      <c r="T511" s="20">
        <v>0.1</v>
      </c>
      <c r="U511" s="20">
        <v>50</v>
      </c>
      <c r="V511" s="20" t="s">
        <v>511</v>
      </c>
      <c r="W511" s="20" t="s">
        <v>511</v>
      </c>
      <c r="X511" s="20" t="s">
        <v>511</v>
      </c>
      <c r="Y511" s="20" t="s">
        <v>511</v>
      </c>
      <c r="Z511" s="20" t="s">
        <v>511</v>
      </c>
      <c r="AA511" s="23"/>
      <c r="AE511" t="s">
        <v>528</v>
      </c>
      <c r="AF511">
        <v>1</v>
      </c>
      <c r="AG511">
        <v>10</v>
      </c>
      <c r="AH511">
        <v>0.2</v>
      </c>
      <c r="AI511">
        <v>100</v>
      </c>
      <c r="AJ511">
        <v>1044</v>
      </c>
      <c r="AK511">
        <v>74.083200000000005</v>
      </c>
      <c r="AL511">
        <v>1</v>
      </c>
      <c r="AM511">
        <v>191</v>
      </c>
      <c r="AN511">
        <v>1800.03</v>
      </c>
      <c r="AO511">
        <v>14499</v>
      </c>
    </row>
    <row r="512" spans="1:41" x14ac:dyDescent="0.3">
      <c r="A512" s="65" t="s">
        <v>521</v>
      </c>
      <c r="B512" s="66">
        <v>3</v>
      </c>
      <c r="C512" s="66">
        <v>10</v>
      </c>
      <c r="D512" s="66">
        <v>0.15</v>
      </c>
      <c r="E512" t="s">
        <v>4</v>
      </c>
      <c r="F512" s="66" t="s">
        <v>511</v>
      </c>
      <c r="G512" s="39" t="str">
        <f t="shared" si="66"/>
        <v>---</v>
      </c>
      <c r="H512" s="66" t="s">
        <v>511</v>
      </c>
      <c r="I512" s="66" t="s">
        <v>511</v>
      </c>
      <c r="J512" s="67"/>
      <c r="L512" s="58" t="str">
        <f>IF(OR(H_no_hash!$F512="---",H_no_hash!$F512="infeas",H_no_hash!$F512="inf"),"---",(H_no_hash!$F512/M512)-1)</f>
        <v>---</v>
      </c>
      <c r="M512" s="20">
        <f>Model_dem!L252</f>
        <v>740</v>
      </c>
      <c r="N512" t="str">
        <f>Model_dem!G252</f>
        <v>---</v>
      </c>
      <c r="O512" s="23"/>
      <c r="P512" t="str">
        <f>IF(H_no_hash!$Q512&lt;&gt;A512,"Aqui", " ")</f>
        <v xml:space="preserve"> </v>
      </c>
      <c r="Q512" s="65" t="s">
        <v>521</v>
      </c>
      <c r="R512" s="66">
        <v>3</v>
      </c>
      <c r="S512" s="66">
        <v>10</v>
      </c>
      <c r="T512" s="66">
        <v>0.15</v>
      </c>
      <c r="U512" s="66">
        <v>50</v>
      </c>
      <c r="V512" s="66" t="s">
        <v>511</v>
      </c>
      <c r="W512" s="66" t="s">
        <v>511</v>
      </c>
      <c r="X512" s="66" t="s">
        <v>511</v>
      </c>
      <c r="Y512" s="66" t="s">
        <v>511</v>
      </c>
      <c r="Z512" s="66" t="s">
        <v>511</v>
      </c>
      <c r="AA512" s="67"/>
      <c r="AE512" t="s">
        <v>528</v>
      </c>
      <c r="AF512">
        <v>1</v>
      </c>
      <c r="AG512">
        <v>25</v>
      </c>
      <c r="AH512">
        <v>0.05</v>
      </c>
      <c r="AI512">
        <v>100</v>
      </c>
      <c r="AJ512">
        <v>1044</v>
      </c>
      <c r="AK512">
        <v>308.59500000000003</v>
      </c>
      <c r="AL512">
        <v>5</v>
      </c>
      <c r="AM512">
        <v>50</v>
      </c>
      <c r="AN512">
        <v>1800.02</v>
      </c>
      <c r="AO512">
        <v>5606</v>
      </c>
    </row>
    <row r="513" spans="1:41" x14ac:dyDescent="0.3">
      <c r="A513" s="68" t="s">
        <v>521</v>
      </c>
      <c r="B513" s="20">
        <v>3</v>
      </c>
      <c r="C513" s="20">
        <v>10</v>
      </c>
      <c r="D513" s="20">
        <v>0.2</v>
      </c>
      <c r="E513" t="s">
        <v>4</v>
      </c>
      <c r="F513" s="20" t="s">
        <v>511</v>
      </c>
      <c r="G513" s="39" t="str">
        <f t="shared" si="66"/>
        <v>---</v>
      </c>
      <c r="H513" s="20" t="s">
        <v>511</v>
      </c>
      <c r="I513" s="20" t="s">
        <v>511</v>
      </c>
      <c r="J513" s="23"/>
      <c r="L513" s="57" t="str">
        <f>IF(OR(H_no_hash!$F513="---",H_no_hash!$F513="infeas",H_no_hash!$F513="inf"),"---",(H_no_hash!$F513/M513)-1)</f>
        <v>---</v>
      </c>
      <c r="M513" s="20">
        <f>Model_dem!L253</f>
        <v>740</v>
      </c>
      <c r="N513" t="str">
        <f>Model_dem!G253</f>
        <v>---</v>
      </c>
      <c r="O513" s="23"/>
      <c r="P513" t="str">
        <f>IF(H_no_hash!$Q513&lt;&gt;A513,"Aqui", " ")</f>
        <v xml:space="preserve"> </v>
      </c>
      <c r="Q513" s="68" t="s">
        <v>521</v>
      </c>
      <c r="R513" s="20">
        <v>3</v>
      </c>
      <c r="S513" s="20">
        <v>10</v>
      </c>
      <c r="T513" s="20">
        <v>0.2</v>
      </c>
      <c r="U513" s="20">
        <v>50</v>
      </c>
      <c r="V513" s="20" t="s">
        <v>511</v>
      </c>
      <c r="W513" s="20" t="s">
        <v>511</v>
      </c>
      <c r="X513" s="20" t="s">
        <v>511</v>
      </c>
      <c r="Y513" s="20" t="s">
        <v>511</v>
      </c>
      <c r="Z513" s="20" t="s">
        <v>511</v>
      </c>
      <c r="AA513" s="23"/>
      <c r="AE513" t="s">
        <v>528</v>
      </c>
      <c r="AF513">
        <v>1</v>
      </c>
      <c r="AG513">
        <v>25</v>
      </c>
      <c r="AH513">
        <v>0.1</v>
      </c>
      <c r="AI513">
        <v>100</v>
      </c>
      <c r="AJ513">
        <v>1052</v>
      </c>
      <c r="AK513">
        <v>1228.05</v>
      </c>
      <c r="AL513">
        <v>11</v>
      </c>
      <c r="AM513">
        <v>20</v>
      </c>
      <c r="AN513">
        <v>1800.83</v>
      </c>
      <c r="AO513">
        <v>2753</v>
      </c>
    </row>
    <row r="514" spans="1:41" x14ac:dyDescent="0.3">
      <c r="A514" s="65" t="s">
        <v>521</v>
      </c>
      <c r="B514" s="66">
        <v>3</v>
      </c>
      <c r="C514" s="66">
        <v>25</v>
      </c>
      <c r="D514" s="66">
        <v>0.05</v>
      </c>
      <c r="E514" t="s">
        <v>0</v>
      </c>
      <c r="F514" s="66">
        <v>748</v>
      </c>
      <c r="G514" s="39">
        <f t="shared" si="66"/>
        <v>0</v>
      </c>
      <c r="H514" s="66">
        <v>1.08074</v>
      </c>
      <c r="I514" s="66">
        <v>4094</v>
      </c>
      <c r="J514" s="67">
        <v>0</v>
      </c>
      <c r="K514" s="52">
        <v>0</v>
      </c>
      <c r="L514" s="58">
        <f>IF(OR(H_no_hash!$F514="---",H_no_hash!$F514="infeas",H_no_hash!$F514="inf"),"---",(H_no_hash!$F514/M514)-1)</f>
        <v>1.08108108108107E-2</v>
      </c>
      <c r="M514" s="20">
        <f>Model_dem!L254</f>
        <v>740</v>
      </c>
      <c r="N514">
        <f>Model_dem!G254</f>
        <v>748</v>
      </c>
      <c r="O514" s="23"/>
      <c r="P514" t="str">
        <f>IF(H_no_hash!$Q514&lt;&gt;A514,"Aqui", " ")</f>
        <v xml:space="preserve"> </v>
      </c>
      <c r="Q514" s="65" t="s">
        <v>521</v>
      </c>
      <c r="R514" s="66">
        <v>3</v>
      </c>
      <c r="S514" s="66">
        <v>25</v>
      </c>
      <c r="T514" s="66">
        <v>0.05</v>
      </c>
      <c r="U514" s="66">
        <v>50</v>
      </c>
      <c r="V514" s="66">
        <v>748</v>
      </c>
      <c r="W514" s="66">
        <v>1.08074</v>
      </c>
      <c r="X514" s="66">
        <v>0</v>
      </c>
      <c r="Y514" s="66">
        <v>4394</v>
      </c>
      <c r="Z514" s="66">
        <v>1800</v>
      </c>
      <c r="AA514" s="67">
        <v>0</v>
      </c>
      <c r="AE514" t="s">
        <v>528</v>
      </c>
      <c r="AF514">
        <v>1</v>
      </c>
      <c r="AG514">
        <v>25</v>
      </c>
      <c r="AH514">
        <v>0.15</v>
      </c>
      <c r="AI514">
        <v>100</v>
      </c>
      <c r="AJ514">
        <v>1055</v>
      </c>
      <c r="AK514">
        <v>1056.0899999999999</v>
      </c>
      <c r="AL514">
        <v>4</v>
      </c>
      <c r="AM514">
        <v>9</v>
      </c>
      <c r="AN514">
        <v>1804.82</v>
      </c>
      <c r="AO514">
        <v>1843</v>
      </c>
    </row>
    <row r="515" spans="1:41" x14ac:dyDescent="0.3">
      <c r="A515" s="68" t="s">
        <v>521</v>
      </c>
      <c r="B515" s="20">
        <v>3</v>
      </c>
      <c r="C515" s="20">
        <v>25</v>
      </c>
      <c r="D515" s="20">
        <v>0.1</v>
      </c>
      <c r="E515" t="s">
        <v>4</v>
      </c>
      <c r="F515" s="20" t="s">
        <v>511</v>
      </c>
      <c r="G515" s="39" t="str">
        <f t="shared" si="66"/>
        <v>---</v>
      </c>
      <c r="H515" s="20" t="s">
        <v>511</v>
      </c>
      <c r="I515" s="20" t="s">
        <v>511</v>
      </c>
      <c r="J515" s="23"/>
      <c r="L515" s="57" t="str">
        <f>IF(OR(H_no_hash!$F515="---",H_no_hash!$F515="infeas",H_no_hash!$F515="inf"),"---",(H_no_hash!$F515/M515)-1)</f>
        <v>---</v>
      </c>
      <c r="M515" s="20">
        <f>Model_dem!L255</f>
        <v>740</v>
      </c>
      <c r="N515" t="str">
        <f>Model_dem!G255</f>
        <v>---</v>
      </c>
      <c r="O515" s="23"/>
      <c r="P515" t="str">
        <f>IF(H_no_hash!$Q515&lt;&gt;A515,"Aqui", " ")</f>
        <v xml:space="preserve"> </v>
      </c>
      <c r="Q515" s="68" t="s">
        <v>521</v>
      </c>
      <c r="R515" s="20">
        <v>3</v>
      </c>
      <c r="S515" s="20">
        <v>25</v>
      </c>
      <c r="T515" s="20">
        <v>0.1</v>
      </c>
      <c r="U515" s="20">
        <v>50</v>
      </c>
      <c r="V515" s="20" t="s">
        <v>511</v>
      </c>
      <c r="W515" s="20" t="s">
        <v>511</v>
      </c>
      <c r="X515" s="20" t="s">
        <v>511</v>
      </c>
      <c r="Y515" s="20" t="s">
        <v>511</v>
      </c>
      <c r="Z515" s="20" t="s">
        <v>511</v>
      </c>
      <c r="AA515" s="23"/>
      <c r="AE515" t="s">
        <v>528</v>
      </c>
      <c r="AF515">
        <v>1</v>
      </c>
      <c r="AG515">
        <v>25</v>
      </c>
      <c r="AH515">
        <v>0.2</v>
      </c>
      <c r="AI515">
        <v>100</v>
      </c>
      <c r="AJ515">
        <v>1083</v>
      </c>
      <c r="AK515">
        <v>1702.8</v>
      </c>
      <c r="AL515">
        <v>0</v>
      </c>
      <c r="AM515">
        <v>3</v>
      </c>
      <c r="AN515">
        <v>1800.08</v>
      </c>
      <c r="AO515">
        <v>773</v>
      </c>
    </row>
    <row r="516" spans="1:41" x14ac:dyDescent="0.3">
      <c r="A516" s="65" t="s">
        <v>521</v>
      </c>
      <c r="B516" s="66">
        <v>3</v>
      </c>
      <c r="C516" s="66">
        <v>25</v>
      </c>
      <c r="D516" s="66">
        <v>0.15</v>
      </c>
      <c r="E516" t="s">
        <v>4</v>
      </c>
      <c r="F516" s="66" t="s">
        <v>511</v>
      </c>
      <c r="G516" s="39" t="str">
        <f t="shared" si="66"/>
        <v>---</v>
      </c>
      <c r="H516" s="66" t="s">
        <v>511</v>
      </c>
      <c r="I516" s="66" t="s">
        <v>511</v>
      </c>
      <c r="J516" s="67"/>
      <c r="L516" s="58" t="str">
        <f>IF(OR(H_no_hash!$F516="---",H_no_hash!$F516="infeas",H_no_hash!$F516="inf"),"---",(H_no_hash!$F516/M516)-1)</f>
        <v>---</v>
      </c>
      <c r="M516" s="20">
        <f>Model_dem!L256</f>
        <v>740</v>
      </c>
      <c r="N516" t="str">
        <f>Model_dem!G256</f>
        <v>---</v>
      </c>
      <c r="O516" s="23"/>
      <c r="P516" t="str">
        <f>IF(H_no_hash!$Q516&lt;&gt;A516,"Aqui", " ")</f>
        <v xml:space="preserve"> </v>
      </c>
      <c r="Q516" s="65" t="s">
        <v>521</v>
      </c>
      <c r="R516" s="66">
        <v>3</v>
      </c>
      <c r="S516" s="66">
        <v>25</v>
      </c>
      <c r="T516" s="66">
        <v>0.15</v>
      </c>
      <c r="U516" s="66">
        <v>50</v>
      </c>
      <c r="V516" s="66" t="s">
        <v>511</v>
      </c>
      <c r="W516" s="66" t="s">
        <v>511</v>
      </c>
      <c r="X516" s="66" t="s">
        <v>511</v>
      </c>
      <c r="Y516" s="66" t="s">
        <v>511</v>
      </c>
      <c r="Z516" s="66" t="s">
        <v>511</v>
      </c>
      <c r="AA516" s="67"/>
      <c r="AE516" t="s">
        <v>528</v>
      </c>
      <c r="AF516">
        <v>1</v>
      </c>
      <c r="AG516">
        <v>50</v>
      </c>
      <c r="AH516">
        <v>0.05</v>
      </c>
      <c r="AI516">
        <v>100</v>
      </c>
      <c r="AJ516">
        <v>1045</v>
      </c>
      <c r="AK516">
        <v>92.312200000000004</v>
      </c>
      <c r="AL516">
        <v>0</v>
      </c>
      <c r="AM516">
        <v>40</v>
      </c>
      <c r="AN516">
        <v>1800.17</v>
      </c>
      <c r="AO516">
        <v>4791</v>
      </c>
    </row>
    <row r="517" spans="1:41" x14ac:dyDescent="0.3">
      <c r="A517" s="68" t="s">
        <v>521</v>
      </c>
      <c r="B517" s="20">
        <v>3</v>
      </c>
      <c r="C517" s="20">
        <v>25</v>
      </c>
      <c r="D517" s="20">
        <v>0.2</v>
      </c>
      <c r="E517" t="s">
        <v>4</v>
      </c>
      <c r="F517" s="20" t="s">
        <v>511</v>
      </c>
      <c r="G517" s="39" t="str">
        <f t="shared" si="66"/>
        <v>---</v>
      </c>
      <c r="H517" s="20" t="s">
        <v>511</v>
      </c>
      <c r="I517" s="20" t="s">
        <v>511</v>
      </c>
      <c r="J517" s="23"/>
      <c r="L517" s="57" t="str">
        <f>IF(OR(H_no_hash!$F517="---",H_no_hash!$F517="infeas",H_no_hash!$F517="inf"),"---",(H_no_hash!$F517/M517)-1)</f>
        <v>---</v>
      </c>
      <c r="M517" s="20">
        <f>Model_dem!L257</f>
        <v>740</v>
      </c>
      <c r="N517" t="str">
        <f>Model_dem!G257</f>
        <v>---</v>
      </c>
      <c r="O517" s="23"/>
      <c r="P517" t="str">
        <f>IF(H_no_hash!$Q517&lt;&gt;A517,"Aqui", " ")</f>
        <v xml:space="preserve"> </v>
      </c>
      <c r="Q517" s="68" t="s">
        <v>521</v>
      </c>
      <c r="R517" s="20">
        <v>3</v>
      </c>
      <c r="S517" s="20">
        <v>25</v>
      </c>
      <c r="T517" s="20">
        <v>0.2</v>
      </c>
      <c r="U517" s="20">
        <v>50</v>
      </c>
      <c r="V517" s="20" t="s">
        <v>511</v>
      </c>
      <c r="W517" s="20" t="s">
        <v>511</v>
      </c>
      <c r="X517" s="20" t="s">
        <v>511</v>
      </c>
      <c r="Y517" s="20" t="s">
        <v>511</v>
      </c>
      <c r="Z517" s="20" t="s">
        <v>511</v>
      </c>
      <c r="AA517" s="23"/>
      <c r="AE517" t="s">
        <v>528</v>
      </c>
      <c r="AF517">
        <v>1</v>
      </c>
      <c r="AG517">
        <v>50</v>
      </c>
      <c r="AH517">
        <v>0.1</v>
      </c>
      <c r="AI517">
        <v>100</v>
      </c>
      <c r="AJ517">
        <v>1055</v>
      </c>
      <c r="AK517">
        <v>1069.44</v>
      </c>
      <c r="AL517">
        <v>3</v>
      </c>
      <c r="AM517">
        <v>10</v>
      </c>
      <c r="AN517">
        <v>1820.35</v>
      </c>
      <c r="AO517">
        <v>1558</v>
      </c>
    </row>
    <row r="518" spans="1:41" x14ac:dyDescent="0.3">
      <c r="A518" s="65" t="s">
        <v>521</v>
      </c>
      <c r="B518" s="66">
        <v>3</v>
      </c>
      <c r="C518" s="66">
        <v>50</v>
      </c>
      <c r="D518" s="66">
        <v>0.05</v>
      </c>
      <c r="E518" t="s">
        <v>0</v>
      </c>
      <c r="F518" s="66">
        <v>748</v>
      </c>
      <c r="G518" s="39">
        <f t="shared" si="66"/>
        <v>0</v>
      </c>
      <c r="H518" s="66">
        <v>0.62404400000000004</v>
      </c>
      <c r="I518" s="66">
        <v>718</v>
      </c>
      <c r="J518" s="67">
        <v>0</v>
      </c>
      <c r="K518" s="52">
        <v>0</v>
      </c>
      <c r="L518" s="58">
        <f>IF(OR(H_no_hash!$F518="---",H_no_hash!$F518="infeas",H_no_hash!$F518="inf"),"---",(H_no_hash!$F518/M518)-1)</f>
        <v>1.08108108108107E-2</v>
      </c>
      <c r="M518" s="20">
        <f>Model_dem!L258</f>
        <v>740</v>
      </c>
      <c r="N518">
        <f>Model_dem!G258</f>
        <v>748</v>
      </c>
      <c r="O518" s="23"/>
      <c r="P518" t="str">
        <f>IF(H_no_hash!$Q518&lt;&gt;A518,"Aqui", " ")</f>
        <v xml:space="preserve"> </v>
      </c>
      <c r="Q518" s="65" t="s">
        <v>521</v>
      </c>
      <c r="R518" s="66">
        <v>3</v>
      </c>
      <c r="S518" s="66">
        <v>50</v>
      </c>
      <c r="T518" s="66">
        <v>0.05</v>
      </c>
      <c r="U518" s="66">
        <v>50</v>
      </c>
      <c r="V518" s="66">
        <v>748</v>
      </c>
      <c r="W518" s="66">
        <v>0.62404400000000004</v>
      </c>
      <c r="X518" s="66">
        <v>0</v>
      </c>
      <c r="Y518" s="66">
        <v>4094</v>
      </c>
      <c r="Z518" s="66">
        <v>1800.03</v>
      </c>
      <c r="AA518" s="67">
        <v>0</v>
      </c>
      <c r="AE518" t="s">
        <v>528</v>
      </c>
      <c r="AF518">
        <v>1</v>
      </c>
      <c r="AG518">
        <v>50</v>
      </c>
      <c r="AH518">
        <v>0.15</v>
      </c>
      <c r="AI518">
        <v>100</v>
      </c>
      <c r="AJ518">
        <v>1438</v>
      </c>
      <c r="AK518">
        <v>1855.22</v>
      </c>
      <c r="AL518">
        <v>0</v>
      </c>
      <c r="AM518">
        <v>1</v>
      </c>
      <c r="AN518">
        <v>1855.3</v>
      </c>
      <c r="AO518">
        <v>41</v>
      </c>
    </row>
    <row r="519" spans="1:41" x14ac:dyDescent="0.3">
      <c r="A519" s="68" t="s">
        <v>521</v>
      </c>
      <c r="B519" s="20">
        <v>3</v>
      </c>
      <c r="C519" s="20">
        <v>50</v>
      </c>
      <c r="D519" s="20">
        <v>0.1</v>
      </c>
      <c r="E519" t="s">
        <v>4</v>
      </c>
      <c r="F519" s="20" t="s">
        <v>511</v>
      </c>
      <c r="G519" s="39" t="str">
        <f t="shared" ref="G519:G582" si="67">IF(OR(N519="---",F519="infeas",F519="inf",F519=""),"---",(F519-N519)/N519)</f>
        <v>---</v>
      </c>
      <c r="H519" s="20" t="s">
        <v>511</v>
      </c>
      <c r="I519" s="20">
        <v>814</v>
      </c>
      <c r="J519" s="23">
        <v>0</v>
      </c>
      <c r="L519" s="57" t="str">
        <f>IF(OR(H_no_hash!$F519="---",H_no_hash!$F519="infeas",H_no_hash!$F519="inf"),"---",(H_no_hash!$F519/M519)-1)</f>
        <v>---</v>
      </c>
      <c r="M519" s="20">
        <f>Model_dem!L259</f>
        <v>740</v>
      </c>
      <c r="N519" t="str">
        <f>Model_dem!G259</f>
        <v>---</v>
      </c>
      <c r="O519" s="23"/>
      <c r="P519" t="str">
        <f>IF(H_no_hash!$Q519&lt;&gt;A519,"Aqui", " ")</f>
        <v xml:space="preserve"> </v>
      </c>
      <c r="Q519" s="68" t="s">
        <v>521</v>
      </c>
      <c r="R519" s="20">
        <v>3</v>
      </c>
      <c r="S519" s="20">
        <v>50</v>
      </c>
      <c r="T519" s="20">
        <v>0.1</v>
      </c>
      <c r="U519" s="20">
        <v>50</v>
      </c>
      <c r="V519" s="20" t="s">
        <v>511</v>
      </c>
      <c r="W519" s="20" t="s">
        <v>511</v>
      </c>
      <c r="X519" s="20" t="s">
        <v>511</v>
      </c>
      <c r="Y519" s="20" t="s">
        <v>511</v>
      </c>
      <c r="Z519" s="20" t="s">
        <v>511</v>
      </c>
      <c r="AA519" s="23"/>
      <c r="AE519" t="s">
        <v>528</v>
      </c>
      <c r="AF519">
        <v>1</v>
      </c>
      <c r="AG519">
        <v>50</v>
      </c>
      <c r="AH519">
        <v>0.2</v>
      </c>
      <c r="AI519">
        <v>100</v>
      </c>
      <c r="AJ519" t="s">
        <v>46</v>
      </c>
      <c r="AK519">
        <v>60.021900000000002</v>
      </c>
      <c r="AL519">
        <v>0</v>
      </c>
      <c r="AM519">
        <v>1</v>
      </c>
      <c r="AN519">
        <v>1801.29</v>
      </c>
      <c r="AO519">
        <v>29</v>
      </c>
    </row>
    <row r="520" spans="1:41" x14ac:dyDescent="0.3">
      <c r="A520" s="65" t="s">
        <v>521</v>
      </c>
      <c r="B520" s="66">
        <v>3</v>
      </c>
      <c r="C520" s="66">
        <v>50</v>
      </c>
      <c r="D520" s="66">
        <v>0.15</v>
      </c>
      <c r="E520" t="s">
        <v>4</v>
      </c>
      <c r="F520" s="66" t="s">
        <v>511</v>
      </c>
      <c r="G520" s="39" t="str">
        <f t="shared" si="67"/>
        <v>---</v>
      </c>
      <c r="H520" s="66" t="s">
        <v>511</v>
      </c>
      <c r="I520" s="66">
        <v>875</v>
      </c>
      <c r="J520" s="67">
        <v>0</v>
      </c>
      <c r="L520" s="58" t="str">
        <f>IF(OR(H_no_hash!$F520="---",H_no_hash!$F520="infeas",H_no_hash!$F520="inf"),"---",(H_no_hash!$F520/M520)-1)</f>
        <v>---</v>
      </c>
      <c r="M520" s="20">
        <f>Model_dem!L260</f>
        <v>740</v>
      </c>
      <c r="N520" t="str">
        <f>Model_dem!G260</f>
        <v>---</v>
      </c>
      <c r="O520" s="23"/>
      <c r="P520" t="str">
        <f>IF(H_no_hash!$Q520&lt;&gt;A520,"Aqui", " ")</f>
        <v xml:space="preserve"> </v>
      </c>
      <c r="Q520" s="65" t="s">
        <v>521</v>
      </c>
      <c r="R520" s="66">
        <v>3</v>
      </c>
      <c r="S520" s="66">
        <v>50</v>
      </c>
      <c r="T520" s="66">
        <v>0.15</v>
      </c>
      <c r="U520" s="66">
        <v>50</v>
      </c>
      <c r="V520" s="66" t="s">
        <v>511</v>
      </c>
      <c r="W520" s="66" t="s">
        <v>511</v>
      </c>
      <c r="X520" s="66" t="s">
        <v>511</v>
      </c>
      <c r="Y520" s="66" t="s">
        <v>511</v>
      </c>
      <c r="Z520" s="66" t="s">
        <v>511</v>
      </c>
      <c r="AA520" s="67"/>
      <c r="AE520" t="s">
        <v>528</v>
      </c>
      <c r="AF520">
        <v>2</v>
      </c>
      <c r="AG520">
        <v>5</v>
      </c>
      <c r="AH520">
        <v>0.05</v>
      </c>
      <c r="AI520">
        <v>100</v>
      </c>
      <c r="AJ520">
        <v>1034</v>
      </c>
      <c r="AK520">
        <v>37.009500000000003</v>
      </c>
      <c r="AL520">
        <v>0</v>
      </c>
      <c r="AM520">
        <v>268</v>
      </c>
      <c r="AN520">
        <v>1800.01</v>
      </c>
      <c r="AO520">
        <v>19445</v>
      </c>
    </row>
    <row r="521" spans="1:41" x14ac:dyDescent="0.3">
      <c r="A521" s="68" t="s">
        <v>521</v>
      </c>
      <c r="B521" s="20">
        <v>3</v>
      </c>
      <c r="C521" s="20">
        <v>50</v>
      </c>
      <c r="D521" s="20">
        <v>0.2</v>
      </c>
      <c r="E521" t="s">
        <v>4</v>
      </c>
      <c r="F521" s="20" t="s">
        <v>511</v>
      </c>
      <c r="G521" s="39" t="str">
        <f t="shared" si="67"/>
        <v>---</v>
      </c>
      <c r="H521" s="20" t="s">
        <v>511</v>
      </c>
      <c r="I521" s="20">
        <v>734</v>
      </c>
      <c r="J521" s="23">
        <v>0</v>
      </c>
      <c r="L521" s="57" t="str">
        <f>IF(OR(H_no_hash!$F521="---",H_no_hash!$F521="infeas",H_no_hash!$F521="inf"),"---",(H_no_hash!$F521/M521)-1)</f>
        <v>---</v>
      </c>
      <c r="M521" s="20">
        <f>Model_dem!L261</f>
        <v>740</v>
      </c>
      <c r="N521" t="str">
        <f>Model_dem!G261</f>
        <v>---</v>
      </c>
      <c r="O521" s="23"/>
      <c r="P521" t="str">
        <f>IF(H_no_hash!$Q521&lt;&gt;A521,"Aqui", " ")</f>
        <v xml:space="preserve"> </v>
      </c>
      <c r="Q521" s="68" t="s">
        <v>521</v>
      </c>
      <c r="R521" s="20">
        <v>3</v>
      </c>
      <c r="S521" s="20">
        <v>50</v>
      </c>
      <c r="T521" s="20">
        <v>0.2</v>
      </c>
      <c r="U521" s="20">
        <v>50</v>
      </c>
      <c r="V521" s="20" t="s">
        <v>511</v>
      </c>
      <c r="W521" s="20" t="s">
        <v>511</v>
      </c>
      <c r="X521" s="20" t="s">
        <v>511</v>
      </c>
      <c r="Y521" s="20" t="s">
        <v>511</v>
      </c>
      <c r="Z521" s="20" t="s">
        <v>511</v>
      </c>
      <c r="AA521" s="23"/>
      <c r="AE521" t="s">
        <v>528</v>
      </c>
      <c r="AF521">
        <v>2</v>
      </c>
      <c r="AG521">
        <v>5</v>
      </c>
      <c r="AH521">
        <v>0.1</v>
      </c>
      <c r="AI521">
        <v>100</v>
      </c>
      <c r="AJ521">
        <v>1042</v>
      </c>
      <c r="AK521">
        <v>68.881299999999996</v>
      </c>
      <c r="AL521">
        <v>0</v>
      </c>
      <c r="AM521">
        <v>211</v>
      </c>
      <c r="AN521">
        <v>1800.06</v>
      </c>
      <c r="AO521">
        <v>14477</v>
      </c>
    </row>
    <row r="522" spans="1:41" x14ac:dyDescent="0.3">
      <c r="A522" s="65" t="s">
        <v>516</v>
      </c>
      <c r="B522" s="66">
        <v>0</v>
      </c>
      <c r="C522" s="66">
        <v>0</v>
      </c>
      <c r="D522" s="66">
        <v>0.05</v>
      </c>
      <c r="E522" t="s">
        <v>0</v>
      </c>
      <c r="F522" s="66">
        <v>966</v>
      </c>
      <c r="G522" s="39">
        <f t="shared" si="67"/>
        <v>0</v>
      </c>
      <c r="H522" s="66">
        <v>5.4578100000000003</v>
      </c>
      <c r="I522" s="66">
        <v>209</v>
      </c>
      <c r="J522" s="67">
        <v>0</v>
      </c>
      <c r="K522" s="52">
        <v>0.96299999999999997</v>
      </c>
      <c r="L522" s="58">
        <f>IF(OR(H_no_hash!$F522="---",H_no_hash!$F522="infeas",H_no_hash!$F522="inf"),"---",(H_no_hash!$F522/M522)-1)</f>
        <v>0</v>
      </c>
      <c r="M522" s="20">
        <f>Model_dem!L262</f>
        <v>966</v>
      </c>
      <c r="N522">
        <f>Model_dem!G262</f>
        <v>966</v>
      </c>
      <c r="O522" s="23"/>
      <c r="P522" t="str">
        <f>IF(H_no_hash!$Q522&lt;&gt;A522,"Aqui", " ")</f>
        <v xml:space="preserve"> </v>
      </c>
      <c r="Q522" s="65" t="s">
        <v>516</v>
      </c>
      <c r="R522" s="66">
        <v>0</v>
      </c>
      <c r="S522" s="66">
        <v>0</v>
      </c>
      <c r="T522" s="66">
        <v>0.05</v>
      </c>
      <c r="U522" s="66">
        <v>100</v>
      </c>
      <c r="V522" s="66">
        <v>966</v>
      </c>
      <c r="W522" s="66">
        <v>5.4578100000000003</v>
      </c>
      <c r="X522" s="66">
        <v>0</v>
      </c>
      <c r="Y522" s="66">
        <v>718</v>
      </c>
      <c r="Z522" s="66">
        <v>1800.01</v>
      </c>
      <c r="AA522" s="67">
        <v>0</v>
      </c>
      <c r="AE522" t="s">
        <v>528</v>
      </c>
      <c r="AF522">
        <v>2</v>
      </c>
      <c r="AG522">
        <v>5</v>
      </c>
      <c r="AH522">
        <v>0.15</v>
      </c>
      <c r="AI522">
        <v>100</v>
      </c>
      <c r="AJ522">
        <v>1042</v>
      </c>
      <c r="AK522">
        <v>206.29300000000001</v>
      </c>
      <c r="AL522">
        <v>13</v>
      </c>
      <c r="AM522">
        <v>124</v>
      </c>
      <c r="AN522">
        <v>1800.63</v>
      </c>
      <c r="AO522">
        <v>10073</v>
      </c>
    </row>
    <row r="523" spans="1:41" x14ac:dyDescent="0.3">
      <c r="A523" s="68" t="s">
        <v>516</v>
      </c>
      <c r="B523" s="20">
        <v>0</v>
      </c>
      <c r="C523" s="20">
        <v>0</v>
      </c>
      <c r="D523" s="20">
        <v>0.1</v>
      </c>
      <c r="E523" t="s">
        <v>1</v>
      </c>
      <c r="F523" s="20">
        <v>966</v>
      </c>
      <c r="G523" s="39">
        <f t="shared" si="67"/>
        <v>0</v>
      </c>
      <c r="H523" s="20">
        <v>18.544899999999998</v>
      </c>
      <c r="I523" s="20">
        <v>270</v>
      </c>
      <c r="J523" s="23">
        <v>0</v>
      </c>
      <c r="K523" s="52">
        <v>1</v>
      </c>
      <c r="L523" s="57">
        <f>IF(OR(H_no_hash!$F523="---",H_no_hash!$F523="infeas",H_no_hash!$F523="inf"),"---",(H_no_hash!$F523/M523)-1)</f>
        <v>0</v>
      </c>
      <c r="M523" s="20">
        <f>Model_dem!L263</f>
        <v>966</v>
      </c>
      <c r="N523">
        <f>Model_dem!G263</f>
        <v>966</v>
      </c>
      <c r="O523" s="23"/>
      <c r="P523" t="str">
        <f>IF(H_no_hash!$Q523&lt;&gt;A523,"Aqui", " ")</f>
        <v xml:space="preserve"> </v>
      </c>
      <c r="Q523" s="68" t="s">
        <v>516</v>
      </c>
      <c r="R523" s="20">
        <v>0</v>
      </c>
      <c r="S523" s="20">
        <v>0</v>
      </c>
      <c r="T523" s="20">
        <v>0.1</v>
      </c>
      <c r="U523" s="20">
        <v>100</v>
      </c>
      <c r="V523" s="20">
        <v>966</v>
      </c>
      <c r="W523" s="20">
        <v>18.544899999999998</v>
      </c>
      <c r="X523" s="20">
        <v>9</v>
      </c>
      <c r="Y523" s="20">
        <v>814</v>
      </c>
      <c r="Z523" s="20">
        <v>1800.01</v>
      </c>
      <c r="AA523" s="23">
        <v>0</v>
      </c>
      <c r="AE523" t="s">
        <v>528</v>
      </c>
      <c r="AF523">
        <v>2</v>
      </c>
      <c r="AG523">
        <v>5</v>
      </c>
      <c r="AH523">
        <v>0.2</v>
      </c>
      <c r="AI523">
        <v>100</v>
      </c>
      <c r="AJ523">
        <v>1052</v>
      </c>
      <c r="AK523">
        <v>410.52699999999999</v>
      </c>
      <c r="AL523">
        <v>15</v>
      </c>
      <c r="AM523">
        <v>65</v>
      </c>
      <c r="AN523">
        <v>1800.07</v>
      </c>
      <c r="AO523">
        <v>9674</v>
      </c>
    </row>
    <row r="524" spans="1:41" x14ac:dyDescent="0.3">
      <c r="A524" s="65" t="s">
        <v>516</v>
      </c>
      <c r="B524" s="66">
        <v>0</v>
      </c>
      <c r="C524" s="66">
        <v>0</v>
      </c>
      <c r="D524" s="66">
        <v>0.15</v>
      </c>
      <c r="E524" t="s">
        <v>0</v>
      </c>
      <c r="F524" s="66">
        <v>966</v>
      </c>
      <c r="G524" s="39">
        <f t="shared" si="67"/>
        <v>0</v>
      </c>
      <c r="H524" s="66">
        <v>5.3967000000000001</v>
      </c>
      <c r="I524" s="66">
        <v>239</v>
      </c>
      <c r="J524" s="67">
        <v>0</v>
      </c>
      <c r="K524" s="52">
        <v>1</v>
      </c>
      <c r="L524" s="58">
        <f>IF(OR(H_no_hash!$F524="---",H_no_hash!$F524="infeas",H_no_hash!$F524="inf"),"---",(H_no_hash!$F524/M524)-1)</f>
        <v>0</v>
      </c>
      <c r="M524" s="20">
        <f>Model_dem!L264</f>
        <v>966</v>
      </c>
      <c r="N524">
        <f>Model_dem!G264</f>
        <v>966</v>
      </c>
      <c r="O524" s="23"/>
      <c r="P524" t="str">
        <f>IF(H_no_hash!$Q524&lt;&gt;A524,"Aqui", " ")</f>
        <v xml:space="preserve"> </v>
      </c>
      <c r="Q524" s="65" t="s">
        <v>516</v>
      </c>
      <c r="R524" s="66">
        <v>0</v>
      </c>
      <c r="S524" s="66">
        <v>0</v>
      </c>
      <c r="T524" s="66">
        <v>0.15</v>
      </c>
      <c r="U524" s="66">
        <v>100</v>
      </c>
      <c r="V524" s="66">
        <v>966</v>
      </c>
      <c r="W524" s="66">
        <v>5.3967000000000001</v>
      </c>
      <c r="X524" s="66">
        <v>0</v>
      </c>
      <c r="Y524" s="66">
        <v>875</v>
      </c>
      <c r="Z524" s="66">
        <v>1800</v>
      </c>
      <c r="AA524" s="67">
        <v>0</v>
      </c>
      <c r="AE524" t="s">
        <v>528</v>
      </c>
      <c r="AF524">
        <v>2</v>
      </c>
      <c r="AG524">
        <v>10</v>
      </c>
      <c r="AH524">
        <v>0.05</v>
      </c>
      <c r="AI524">
        <v>100</v>
      </c>
      <c r="AJ524">
        <v>1042</v>
      </c>
      <c r="AK524">
        <v>692.71400000000006</v>
      </c>
      <c r="AL524">
        <v>6</v>
      </c>
      <c r="AM524">
        <v>65</v>
      </c>
      <c r="AN524">
        <v>1800.02</v>
      </c>
      <c r="AO524">
        <v>5370</v>
      </c>
    </row>
    <row r="525" spans="1:41" x14ac:dyDescent="0.3">
      <c r="A525" s="68" t="s">
        <v>516</v>
      </c>
      <c r="B525" s="20">
        <v>0</v>
      </c>
      <c r="C525" s="20">
        <v>0</v>
      </c>
      <c r="D525" s="20">
        <v>0.2</v>
      </c>
      <c r="E525" t="s">
        <v>1</v>
      </c>
      <c r="F525" s="20">
        <v>966</v>
      </c>
      <c r="G525" s="39">
        <f t="shared" si="67"/>
        <v>0</v>
      </c>
      <c r="H525" s="20">
        <v>6.4296300000000004</v>
      </c>
      <c r="I525" s="20">
        <v>239</v>
      </c>
      <c r="J525" s="23">
        <v>0</v>
      </c>
      <c r="K525" s="52">
        <v>1</v>
      </c>
      <c r="L525" s="57">
        <f>IF(OR(H_no_hash!$F525="---",H_no_hash!$F525="infeas",H_no_hash!$F525="inf"),"---",(H_no_hash!$F525/M525)-1)</f>
        <v>0</v>
      </c>
      <c r="M525" s="20">
        <f>Model_dem!L265</f>
        <v>966</v>
      </c>
      <c r="N525">
        <f>Model_dem!G265</f>
        <v>966</v>
      </c>
      <c r="O525" s="23"/>
      <c r="P525" t="str">
        <f>IF(H_no_hash!$Q525&lt;&gt;A525,"Aqui", " ")</f>
        <v xml:space="preserve"> </v>
      </c>
      <c r="Q525" s="68" t="s">
        <v>516</v>
      </c>
      <c r="R525" s="20">
        <v>0</v>
      </c>
      <c r="S525" s="20">
        <v>0</v>
      </c>
      <c r="T525" s="20">
        <v>0.2</v>
      </c>
      <c r="U525" s="20">
        <v>100</v>
      </c>
      <c r="V525" s="20">
        <v>966</v>
      </c>
      <c r="W525" s="20">
        <v>6.4296300000000004</v>
      </c>
      <c r="X525" s="20">
        <v>0</v>
      </c>
      <c r="Y525" s="20">
        <v>734</v>
      </c>
      <c r="Z525" s="20">
        <v>1800.02</v>
      </c>
      <c r="AA525" s="23">
        <v>0</v>
      </c>
      <c r="AE525" t="s">
        <v>528</v>
      </c>
      <c r="AF525">
        <v>2</v>
      </c>
      <c r="AG525">
        <v>10</v>
      </c>
      <c r="AH525">
        <v>0.1</v>
      </c>
      <c r="AI525">
        <v>100</v>
      </c>
      <c r="AJ525">
        <v>1049</v>
      </c>
      <c r="AK525">
        <v>202.905</v>
      </c>
      <c r="AL525">
        <v>0</v>
      </c>
      <c r="AM525">
        <v>20</v>
      </c>
      <c r="AN525">
        <v>1800.02</v>
      </c>
      <c r="AO525">
        <v>4924</v>
      </c>
    </row>
    <row r="526" spans="1:41" x14ac:dyDescent="0.3">
      <c r="A526" s="65" t="s">
        <v>516</v>
      </c>
      <c r="B526" s="66">
        <v>1</v>
      </c>
      <c r="C526" s="66">
        <v>5</v>
      </c>
      <c r="D526" s="66">
        <v>0.05</v>
      </c>
      <c r="E526" t="s">
        <v>0</v>
      </c>
      <c r="F526" s="66">
        <v>966</v>
      </c>
      <c r="G526" s="39">
        <f t="shared" si="67"/>
        <v>0</v>
      </c>
      <c r="H526" s="66">
        <v>64.015199999999993</v>
      </c>
      <c r="I526" s="66">
        <v>215</v>
      </c>
      <c r="J526" s="67">
        <v>0</v>
      </c>
      <c r="K526" s="52">
        <v>0.96299999999999997</v>
      </c>
      <c r="L526" s="58">
        <f>IF(OR(H_no_hash!$F526="---",H_no_hash!$F526="infeas",H_no_hash!$F526="inf"),"---",(H_no_hash!$F526/M526)-1)</f>
        <v>0</v>
      </c>
      <c r="M526" s="20">
        <f>Model_dem!L266</f>
        <v>966</v>
      </c>
      <c r="N526">
        <f>Model_dem!G266</f>
        <v>966</v>
      </c>
      <c r="O526" s="23"/>
      <c r="P526" t="str">
        <f>IF(H_no_hash!$Q526&lt;&gt;A526,"Aqui", " ")</f>
        <v xml:space="preserve"> </v>
      </c>
      <c r="Q526" s="65" t="s">
        <v>516</v>
      </c>
      <c r="R526" s="66">
        <v>1</v>
      </c>
      <c r="S526" s="66">
        <v>5</v>
      </c>
      <c r="T526" s="66">
        <v>0.05</v>
      </c>
      <c r="U526" s="66">
        <v>100</v>
      </c>
      <c r="V526" s="66">
        <v>966</v>
      </c>
      <c r="W526" s="66">
        <v>64.015199999999993</v>
      </c>
      <c r="X526" s="66">
        <v>0</v>
      </c>
      <c r="Y526" s="66">
        <v>209</v>
      </c>
      <c r="Z526" s="66">
        <v>1800.03</v>
      </c>
      <c r="AA526" s="67">
        <v>0</v>
      </c>
      <c r="AE526" t="s">
        <v>528</v>
      </c>
      <c r="AF526">
        <v>2</v>
      </c>
      <c r="AG526">
        <v>10</v>
      </c>
      <c r="AH526">
        <v>0.15</v>
      </c>
      <c r="AI526">
        <v>100</v>
      </c>
      <c r="AJ526">
        <v>1064</v>
      </c>
      <c r="AK526">
        <v>559.14700000000005</v>
      </c>
      <c r="AL526">
        <v>0</v>
      </c>
      <c r="AM526">
        <v>9</v>
      </c>
      <c r="AN526">
        <v>1854.21</v>
      </c>
      <c r="AO526">
        <v>1375</v>
      </c>
    </row>
    <row r="527" spans="1:41" x14ac:dyDescent="0.3">
      <c r="A527" s="68" t="s">
        <v>516</v>
      </c>
      <c r="B527" s="20">
        <v>1</v>
      </c>
      <c r="C527" s="20">
        <v>5</v>
      </c>
      <c r="D527" s="20">
        <v>0.1</v>
      </c>
      <c r="E527" t="s">
        <v>0</v>
      </c>
      <c r="F527" s="20">
        <v>966</v>
      </c>
      <c r="G527" s="39">
        <f t="shared" si="67"/>
        <v>0</v>
      </c>
      <c r="H527" s="20">
        <v>19.516400000000001</v>
      </c>
      <c r="I527" s="20">
        <v>300</v>
      </c>
      <c r="J527" s="23">
        <v>0</v>
      </c>
      <c r="K527" s="52">
        <v>1</v>
      </c>
      <c r="L527" s="57">
        <f>IF(OR(H_no_hash!$F527="---",H_no_hash!$F527="infeas",H_no_hash!$F527="inf"),"---",(H_no_hash!$F527/M527)-1)</f>
        <v>0</v>
      </c>
      <c r="M527" s="20">
        <f>Model_dem!L267</f>
        <v>966</v>
      </c>
      <c r="N527">
        <f>Model_dem!G267</f>
        <v>966</v>
      </c>
      <c r="O527" s="23"/>
      <c r="P527" t="str">
        <f>IF(H_no_hash!$Q527&lt;&gt;A527,"Aqui", " ")</f>
        <v xml:space="preserve"> </v>
      </c>
      <c r="Q527" s="68" t="s">
        <v>516</v>
      </c>
      <c r="R527" s="20">
        <v>1</v>
      </c>
      <c r="S527" s="20">
        <v>5</v>
      </c>
      <c r="T527" s="20">
        <v>0.1</v>
      </c>
      <c r="U527" s="20">
        <v>100</v>
      </c>
      <c r="V527" s="20">
        <v>966</v>
      </c>
      <c r="W527" s="20">
        <v>19.516400000000001</v>
      </c>
      <c r="X527" s="20">
        <v>0</v>
      </c>
      <c r="Y527" s="20">
        <v>270</v>
      </c>
      <c r="Z527" s="20">
        <v>1800.01</v>
      </c>
      <c r="AA527" s="23">
        <v>0</v>
      </c>
      <c r="AE527" t="s">
        <v>528</v>
      </c>
      <c r="AF527">
        <v>2</v>
      </c>
      <c r="AG527">
        <v>10</v>
      </c>
      <c r="AH527">
        <v>0.2</v>
      </c>
      <c r="AI527">
        <v>100</v>
      </c>
      <c r="AJ527">
        <v>1146</v>
      </c>
      <c r="AK527">
        <v>1559.71</v>
      </c>
      <c r="AL527">
        <v>0</v>
      </c>
      <c r="AM527">
        <v>3</v>
      </c>
      <c r="AN527">
        <v>1814.99</v>
      </c>
      <c r="AO527">
        <v>608</v>
      </c>
    </row>
    <row r="528" spans="1:41" x14ac:dyDescent="0.3">
      <c r="A528" s="65" t="s">
        <v>516</v>
      </c>
      <c r="B528" s="66">
        <v>1</v>
      </c>
      <c r="C528" s="66">
        <v>5</v>
      </c>
      <c r="D528" s="66">
        <v>0.15</v>
      </c>
      <c r="E528" t="s">
        <v>0</v>
      </c>
      <c r="F528" s="66">
        <v>966</v>
      </c>
      <c r="G528" s="39">
        <f t="shared" si="67"/>
        <v>0</v>
      </c>
      <c r="H528" s="66">
        <v>30.4543</v>
      </c>
      <c r="I528" s="66">
        <v>209</v>
      </c>
      <c r="J528" s="67">
        <v>0</v>
      </c>
      <c r="K528" s="52">
        <v>1</v>
      </c>
      <c r="L528" s="58">
        <f>IF(OR(H_no_hash!$F528="---",H_no_hash!$F528="infeas",H_no_hash!$F528="inf"),"---",(H_no_hash!$F528/M528)-1)</f>
        <v>0</v>
      </c>
      <c r="M528" s="20">
        <f>Model_dem!L268</f>
        <v>966</v>
      </c>
      <c r="N528">
        <f>Model_dem!G268</f>
        <v>966</v>
      </c>
      <c r="O528" s="23"/>
      <c r="P528" t="str">
        <f>IF(H_no_hash!$Q528&lt;&gt;A528,"Aqui", " ")</f>
        <v xml:space="preserve"> </v>
      </c>
      <c r="Q528" s="65" t="s">
        <v>516</v>
      </c>
      <c r="R528" s="66">
        <v>1</v>
      </c>
      <c r="S528" s="66">
        <v>5</v>
      </c>
      <c r="T528" s="66">
        <v>0.15</v>
      </c>
      <c r="U528" s="66">
        <v>100</v>
      </c>
      <c r="V528" s="66">
        <v>966</v>
      </c>
      <c r="W528" s="66">
        <v>30.4543</v>
      </c>
      <c r="X528" s="66">
        <v>0</v>
      </c>
      <c r="Y528" s="66">
        <v>239</v>
      </c>
      <c r="Z528" s="66">
        <v>1800.01</v>
      </c>
      <c r="AA528" s="67">
        <v>0</v>
      </c>
      <c r="AE528" t="s">
        <v>528</v>
      </c>
      <c r="AF528">
        <v>2</v>
      </c>
      <c r="AG528">
        <v>25</v>
      </c>
      <c r="AH528">
        <v>0.05</v>
      </c>
      <c r="AI528">
        <v>100</v>
      </c>
      <c r="AJ528">
        <v>1049</v>
      </c>
      <c r="AK528">
        <v>336.97199999999998</v>
      </c>
      <c r="AL528">
        <v>0</v>
      </c>
      <c r="AM528">
        <v>11</v>
      </c>
      <c r="AN528">
        <v>1804.7</v>
      </c>
      <c r="AO528">
        <v>2298</v>
      </c>
    </row>
    <row r="529" spans="1:41" x14ac:dyDescent="0.3">
      <c r="A529" s="68" t="s">
        <v>516</v>
      </c>
      <c r="B529" s="20">
        <v>1</v>
      </c>
      <c r="C529" s="20">
        <v>5</v>
      </c>
      <c r="D529" s="20">
        <v>0.2</v>
      </c>
      <c r="E529" t="s">
        <v>1</v>
      </c>
      <c r="F529" s="20">
        <v>966</v>
      </c>
      <c r="G529" s="39">
        <f t="shared" si="67"/>
        <v>0</v>
      </c>
      <c r="H529" s="20">
        <v>42.306399999999996</v>
      </c>
      <c r="I529" s="20">
        <v>259</v>
      </c>
      <c r="J529" s="23">
        <v>0</v>
      </c>
      <c r="K529" s="52">
        <v>1</v>
      </c>
      <c r="L529" s="57">
        <f>IF(OR(H_no_hash!$F529="---",H_no_hash!$F529="infeas",H_no_hash!$F529="inf"),"---",(H_no_hash!$F529/M529)-1)</f>
        <v>0</v>
      </c>
      <c r="M529" s="20">
        <f>Model_dem!L269</f>
        <v>966</v>
      </c>
      <c r="N529">
        <f>Model_dem!G269</f>
        <v>966</v>
      </c>
      <c r="O529" s="23"/>
      <c r="P529" t="str">
        <f>IF(H_no_hash!$Q529&lt;&gt;A529,"Aqui", " ")</f>
        <v xml:space="preserve"> </v>
      </c>
      <c r="Q529" s="68" t="s">
        <v>516</v>
      </c>
      <c r="R529" s="20">
        <v>1</v>
      </c>
      <c r="S529" s="20">
        <v>5</v>
      </c>
      <c r="T529" s="20">
        <v>0.2</v>
      </c>
      <c r="U529" s="20">
        <v>100</v>
      </c>
      <c r="V529" s="20">
        <v>966</v>
      </c>
      <c r="W529" s="20">
        <v>42.306399999999996</v>
      </c>
      <c r="X529" s="20">
        <v>2</v>
      </c>
      <c r="Y529" s="20">
        <v>239</v>
      </c>
      <c r="Z529" s="20">
        <v>1800.03</v>
      </c>
      <c r="AA529" s="23">
        <v>0</v>
      </c>
      <c r="AE529" t="s">
        <v>528</v>
      </c>
      <c r="AF529">
        <v>2</v>
      </c>
      <c r="AG529">
        <v>25</v>
      </c>
      <c r="AH529">
        <v>0.1</v>
      </c>
      <c r="AI529">
        <v>100</v>
      </c>
      <c r="AJ529">
        <v>1180</v>
      </c>
      <c r="AK529">
        <v>1829.75</v>
      </c>
      <c r="AL529">
        <v>0</v>
      </c>
      <c r="AM529">
        <v>1</v>
      </c>
      <c r="AN529">
        <v>1829.9</v>
      </c>
      <c r="AO529">
        <v>88</v>
      </c>
    </row>
    <row r="530" spans="1:41" x14ac:dyDescent="0.3">
      <c r="A530" s="65" t="s">
        <v>516</v>
      </c>
      <c r="B530" s="66">
        <v>1</v>
      </c>
      <c r="C530" s="66">
        <v>10</v>
      </c>
      <c r="D530" s="66">
        <v>0.05</v>
      </c>
      <c r="E530" t="s">
        <v>0</v>
      </c>
      <c r="F530" s="66">
        <v>966</v>
      </c>
      <c r="G530" s="39">
        <f t="shared" si="67"/>
        <v>0</v>
      </c>
      <c r="H530" s="66">
        <v>45.678199999999997</v>
      </c>
      <c r="I530" s="66">
        <v>149</v>
      </c>
      <c r="J530" s="67">
        <v>0</v>
      </c>
      <c r="K530" s="52">
        <v>0.96299999999999997</v>
      </c>
      <c r="L530" s="58">
        <f>IF(OR(H_no_hash!$F530="---",H_no_hash!$F530="infeas",H_no_hash!$F530="inf"),"---",(H_no_hash!$F530/M530)-1)</f>
        <v>0</v>
      </c>
      <c r="M530" s="20">
        <f>Model_dem!L270</f>
        <v>966</v>
      </c>
      <c r="N530">
        <f>Model_dem!G270</f>
        <v>966</v>
      </c>
      <c r="O530" s="23"/>
      <c r="P530" t="str">
        <f>IF(H_no_hash!$Q530&lt;&gt;A530,"Aqui", " ")</f>
        <v xml:space="preserve"> </v>
      </c>
      <c r="Q530" s="65" t="s">
        <v>516</v>
      </c>
      <c r="R530" s="66">
        <v>1</v>
      </c>
      <c r="S530" s="66">
        <v>10</v>
      </c>
      <c r="T530" s="66">
        <v>0.05</v>
      </c>
      <c r="U530" s="66">
        <v>100</v>
      </c>
      <c r="V530" s="66">
        <v>966</v>
      </c>
      <c r="W530" s="66">
        <v>45.678199999999997</v>
      </c>
      <c r="X530" s="66">
        <v>2</v>
      </c>
      <c r="Y530" s="66">
        <v>215</v>
      </c>
      <c r="Z530" s="66">
        <v>1800.02</v>
      </c>
      <c r="AA530" s="67">
        <v>0</v>
      </c>
      <c r="AE530" t="s">
        <v>528</v>
      </c>
      <c r="AF530">
        <v>2</v>
      </c>
      <c r="AG530">
        <v>25</v>
      </c>
      <c r="AH530">
        <v>0.15</v>
      </c>
      <c r="AI530">
        <v>100</v>
      </c>
      <c r="AJ530" t="s">
        <v>46</v>
      </c>
      <c r="AK530">
        <v>60.025599999999997</v>
      </c>
      <c r="AL530">
        <v>0</v>
      </c>
      <c r="AM530">
        <v>1</v>
      </c>
      <c r="AN530">
        <v>1800.88</v>
      </c>
      <c r="AO530">
        <v>29</v>
      </c>
    </row>
    <row r="531" spans="1:41" x14ac:dyDescent="0.3">
      <c r="A531" s="68" t="s">
        <v>516</v>
      </c>
      <c r="B531" s="20">
        <v>1</v>
      </c>
      <c r="C531" s="20">
        <v>10</v>
      </c>
      <c r="D531" s="20">
        <v>0.1</v>
      </c>
      <c r="E531" t="s">
        <v>0</v>
      </c>
      <c r="F531" s="20">
        <v>966</v>
      </c>
      <c r="G531" s="39">
        <f t="shared" si="67"/>
        <v>0</v>
      </c>
      <c r="H531" s="20">
        <v>11.9931</v>
      </c>
      <c r="I531" s="20">
        <v>49</v>
      </c>
      <c r="J531" s="23">
        <v>0</v>
      </c>
      <c r="K531" s="52">
        <v>1</v>
      </c>
      <c r="L531" s="57">
        <f>IF(OR(H_no_hash!$F531="---",H_no_hash!$F531="infeas",H_no_hash!$F531="inf"),"---",(H_no_hash!$F531/M531)-1)</f>
        <v>0</v>
      </c>
      <c r="M531" s="20">
        <f>Model_dem!L271</f>
        <v>966</v>
      </c>
      <c r="N531">
        <f>Model_dem!G271</f>
        <v>966</v>
      </c>
      <c r="O531" s="23"/>
      <c r="P531" t="str">
        <f>IF(H_no_hash!$Q531&lt;&gt;A531,"Aqui", " ")</f>
        <v xml:space="preserve"> </v>
      </c>
      <c r="Q531" s="68" t="s">
        <v>516</v>
      </c>
      <c r="R531" s="20">
        <v>1</v>
      </c>
      <c r="S531" s="20">
        <v>10</v>
      </c>
      <c r="T531" s="20">
        <v>0.1</v>
      </c>
      <c r="U531" s="20">
        <v>100</v>
      </c>
      <c r="V531" s="20">
        <v>966</v>
      </c>
      <c r="W531" s="20">
        <v>11.9931</v>
      </c>
      <c r="X531" s="20">
        <v>0</v>
      </c>
      <c r="Y531" s="20">
        <v>300</v>
      </c>
      <c r="Z531" s="20">
        <v>1800.03</v>
      </c>
      <c r="AA531" s="23">
        <v>0</v>
      </c>
      <c r="AE531" t="s">
        <v>528</v>
      </c>
      <c r="AF531">
        <v>2</v>
      </c>
      <c r="AG531">
        <v>25</v>
      </c>
      <c r="AH531">
        <v>0.2</v>
      </c>
      <c r="AI531">
        <v>100</v>
      </c>
      <c r="AJ531" t="s">
        <v>46</v>
      </c>
      <c r="AK531">
        <v>60.028700000000001</v>
      </c>
      <c r="AL531">
        <v>0</v>
      </c>
      <c r="AM531">
        <v>1</v>
      </c>
      <c r="AN531">
        <v>1800.7</v>
      </c>
      <c r="AO531">
        <v>29</v>
      </c>
    </row>
    <row r="532" spans="1:41" x14ac:dyDescent="0.3">
      <c r="A532" s="65" t="s">
        <v>516</v>
      </c>
      <c r="B532" s="66">
        <v>1</v>
      </c>
      <c r="C532" s="66">
        <v>10</v>
      </c>
      <c r="D532" s="66">
        <v>0.15</v>
      </c>
      <c r="E532" t="s">
        <v>0</v>
      </c>
      <c r="F532" s="66">
        <v>966</v>
      </c>
      <c r="G532" s="39">
        <f t="shared" si="67"/>
        <v>0</v>
      </c>
      <c r="H532" s="66">
        <v>39.8352</v>
      </c>
      <c r="I532" s="66">
        <v>43</v>
      </c>
      <c r="J532" s="67">
        <v>0</v>
      </c>
      <c r="K532" s="52">
        <v>1</v>
      </c>
      <c r="L532" s="58">
        <f>IF(OR(H_no_hash!$F532="---",H_no_hash!$F532="infeas",H_no_hash!$F532="inf"),"---",(H_no_hash!$F532/M532)-1)</f>
        <v>0</v>
      </c>
      <c r="M532" s="20">
        <f>Model_dem!L272</f>
        <v>966</v>
      </c>
      <c r="N532">
        <f>Model_dem!G272</f>
        <v>966</v>
      </c>
      <c r="O532" s="23"/>
      <c r="P532" t="str">
        <f>IF(H_no_hash!$Q532&lt;&gt;A532,"Aqui", " ")</f>
        <v xml:space="preserve"> </v>
      </c>
      <c r="Q532" s="65" t="s">
        <v>516</v>
      </c>
      <c r="R532" s="66">
        <v>1</v>
      </c>
      <c r="S532" s="66">
        <v>10</v>
      </c>
      <c r="T532" s="66">
        <v>0.15</v>
      </c>
      <c r="U532" s="66">
        <v>100</v>
      </c>
      <c r="V532" s="66">
        <v>966</v>
      </c>
      <c r="W532" s="66">
        <v>39.8352</v>
      </c>
      <c r="X532" s="66">
        <v>0</v>
      </c>
      <c r="Y532" s="66">
        <v>209</v>
      </c>
      <c r="Z532" s="66">
        <v>1800.01</v>
      </c>
      <c r="AA532" s="67">
        <v>0</v>
      </c>
      <c r="AE532" t="s">
        <v>528</v>
      </c>
      <c r="AF532">
        <v>2</v>
      </c>
      <c r="AG532">
        <v>50</v>
      </c>
      <c r="AH532">
        <v>0.05</v>
      </c>
      <c r="AI532">
        <v>100</v>
      </c>
      <c r="AJ532">
        <v>1052</v>
      </c>
      <c r="AK532">
        <v>508.40300000000002</v>
      </c>
      <c r="AL532">
        <v>0</v>
      </c>
      <c r="AM532">
        <v>21</v>
      </c>
      <c r="AN532">
        <v>1800.03</v>
      </c>
      <c r="AO532">
        <v>5218</v>
      </c>
    </row>
    <row r="533" spans="1:41" x14ac:dyDescent="0.3">
      <c r="A533" s="68" t="s">
        <v>516</v>
      </c>
      <c r="B533" s="20">
        <v>1</v>
      </c>
      <c r="C533" s="20">
        <v>10</v>
      </c>
      <c r="D533" s="20">
        <v>0.2</v>
      </c>
      <c r="E533" t="s">
        <v>1</v>
      </c>
      <c r="F533" s="20">
        <v>966</v>
      </c>
      <c r="G533" s="39">
        <f t="shared" si="67"/>
        <v>0</v>
      </c>
      <c r="H533" s="20">
        <v>24.836200000000002</v>
      </c>
      <c r="I533" s="20">
        <v>20</v>
      </c>
      <c r="J533" s="23">
        <v>0</v>
      </c>
      <c r="K533" s="52">
        <v>1</v>
      </c>
      <c r="L533" s="57">
        <f>IF(OR(H_no_hash!$F533="---",H_no_hash!$F533="infeas",H_no_hash!$F533="inf"),"---",(H_no_hash!$F533/M533)-1)</f>
        <v>0</v>
      </c>
      <c r="M533" s="20">
        <f>Model_dem!L273</f>
        <v>966</v>
      </c>
      <c r="N533">
        <f>Model_dem!G273</f>
        <v>966</v>
      </c>
      <c r="O533" s="23"/>
      <c r="P533" t="str">
        <f>IF(H_no_hash!$Q533&lt;&gt;A533,"Aqui", " ")</f>
        <v xml:space="preserve"> </v>
      </c>
      <c r="Q533" s="68" t="s">
        <v>516</v>
      </c>
      <c r="R533" s="20">
        <v>1</v>
      </c>
      <c r="S533" s="20">
        <v>10</v>
      </c>
      <c r="T533" s="20">
        <v>0.2</v>
      </c>
      <c r="U533" s="20">
        <v>100</v>
      </c>
      <c r="V533" s="20">
        <v>966</v>
      </c>
      <c r="W533" s="20">
        <v>24.836200000000002</v>
      </c>
      <c r="X533" s="20">
        <v>0</v>
      </c>
      <c r="Y533" s="20">
        <v>259</v>
      </c>
      <c r="Z533" s="20">
        <v>1800.02</v>
      </c>
      <c r="AA533" s="23">
        <v>0</v>
      </c>
      <c r="AE533" t="s">
        <v>528</v>
      </c>
      <c r="AF533">
        <v>2</v>
      </c>
      <c r="AG533">
        <v>50</v>
      </c>
      <c r="AH533">
        <v>0.1</v>
      </c>
      <c r="AI533">
        <v>100</v>
      </c>
      <c r="AJ533">
        <v>1085</v>
      </c>
      <c r="AK533">
        <v>1387.6</v>
      </c>
      <c r="AL533">
        <v>6</v>
      </c>
      <c r="AM533">
        <v>14</v>
      </c>
      <c r="AN533">
        <v>1800.57</v>
      </c>
      <c r="AO533">
        <v>2171</v>
      </c>
    </row>
    <row r="534" spans="1:41" x14ac:dyDescent="0.3">
      <c r="A534" s="65" t="s">
        <v>516</v>
      </c>
      <c r="B534" s="66">
        <v>1</v>
      </c>
      <c r="C534" s="66">
        <v>25</v>
      </c>
      <c r="D534" s="66">
        <v>0.05</v>
      </c>
      <c r="E534" t="s">
        <v>0</v>
      </c>
      <c r="F534" s="66">
        <v>966</v>
      </c>
      <c r="G534" s="39">
        <f t="shared" si="67"/>
        <v>0</v>
      </c>
      <c r="H534" s="66">
        <v>66.559100000000001</v>
      </c>
      <c r="I534" s="66">
        <v>101</v>
      </c>
      <c r="J534" s="67">
        <v>0</v>
      </c>
      <c r="K534" s="52">
        <v>7.0999999999999994E-2</v>
      </c>
      <c r="L534" s="58">
        <f>IF(OR(H_no_hash!$F534="---",H_no_hash!$F534="infeas",H_no_hash!$F534="inf"),"---",(H_no_hash!$F534/M534)-1)</f>
        <v>0</v>
      </c>
      <c r="M534" s="20">
        <f>Model_dem!L274</f>
        <v>966</v>
      </c>
      <c r="N534">
        <f>Model_dem!G274</f>
        <v>966</v>
      </c>
      <c r="O534" s="23"/>
      <c r="P534" t="str">
        <f>IF(H_no_hash!$Q534&lt;&gt;A534,"Aqui", " ")</f>
        <v xml:space="preserve"> </v>
      </c>
      <c r="Q534" s="65" t="s">
        <v>516</v>
      </c>
      <c r="R534" s="66">
        <v>1</v>
      </c>
      <c r="S534" s="66">
        <v>25</v>
      </c>
      <c r="T534" s="66">
        <v>0.05</v>
      </c>
      <c r="U534" s="66">
        <v>100</v>
      </c>
      <c r="V534" s="66">
        <v>966</v>
      </c>
      <c r="W534" s="66">
        <v>66.559100000000001</v>
      </c>
      <c r="X534" s="66">
        <v>0</v>
      </c>
      <c r="Y534" s="66">
        <v>149</v>
      </c>
      <c r="Z534" s="66">
        <v>1800.32</v>
      </c>
      <c r="AA534" s="67">
        <v>0</v>
      </c>
      <c r="AE534" t="s">
        <v>528</v>
      </c>
      <c r="AF534">
        <v>2</v>
      </c>
      <c r="AG534">
        <v>50</v>
      </c>
      <c r="AH534">
        <v>0.15</v>
      </c>
      <c r="AI534">
        <v>100</v>
      </c>
      <c r="AJ534" t="s">
        <v>46</v>
      </c>
      <c r="AK534">
        <v>60.026200000000003</v>
      </c>
      <c r="AL534">
        <v>0</v>
      </c>
      <c r="AM534">
        <v>1</v>
      </c>
      <c r="AN534">
        <v>1800.84</v>
      </c>
      <c r="AO534">
        <v>29</v>
      </c>
    </row>
    <row r="535" spans="1:41" x14ac:dyDescent="0.3">
      <c r="A535" s="68" t="s">
        <v>516</v>
      </c>
      <c r="B535" s="20">
        <v>1</v>
      </c>
      <c r="C535" s="20">
        <v>25</v>
      </c>
      <c r="D535" s="20">
        <v>0.1</v>
      </c>
      <c r="E535" t="s">
        <v>0</v>
      </c>
      <c r="F535" s="20">
        <v>978</v>
      </c>
      <c r="G535" s="39">
        <f t="shared" si="67"/>
        <v>0</v>
      </c>
      <c r="H535" s="20">
        <v>78.177999999999997</v>
      </c>
      <c r="I535" s="20">
        <v>29</v>
      </c>
      <c r="J535" s="23">
        <v>0</v>
      </c>
      <c r="K535" s="52">
        <v>0.32700000000000001</v>
      </c>
      <c r="L535" s="57">
        <f>IF(OR(H_no_hash!$F535="---",H_no_hash!$F535="infeas",H_no_hash!$F535="inf"),"---",(H_no_hash!$F535/M535)-1)</f>
        <v>1.2422360248447228E-2</v>
      </c>
      <c r="M535" s="20">
        <f>Model_dem!L275</f>
        <v>966</v>
      </c>
      <c r="N535">
        <f>Model_dem!G275</f>
        <v>978</v>
      </c>
      <c r="O535" s="23"/>
      <c r="P535" t="str">
        <f>IF(H_no_hash!$Q535&lt;&gt;A535,"Aqui", " ")</f>
        <v xml:space="preserve"> </v>
      </c>
      <c r="Q535" s="68" t="s">
        <v>516</v>
      </c>
      <c r="R535" s="20">
        <v>1</v>
      </c>
      <c r="S535" s="20">
        <v>25</v>
      </c>
      <c r="T535" s="20">
        <v>0.1</v>
      </c>
      <c r="U535" s="20">
        <v>100</v>
      </c>
      <c r="V535" s="20">
        <v>978</v>
      </c>
      <c r="W535" s="20">
        <v>78.177999999999997</v>
      </c>
      <c r="X535" s="20">
        <v>0</v>
      </c>
      <c r="Y535" s="20">
        <v>49</v>
      </c>
      <c r="Z535" s="20">
        <v>1800.11</v>
      </c>
      <c r="AA535" s="23">
        <v>0</v>
      </c>
      <c r="AE535" t="s">
        <v>528</v>
      </c>
      <c r="AF535">
        <v>2</v>
      </c>
      <c r="AG535">
        <v>50</v>
      </c>
      <c r="AH535">
        <v>0.2</v>
      </c>
      <c r="AI535">
        <v>100</v>
      </c>
      <c r="AJ535" t="s">
        <v>46</v>
      </c>
      <c r="AK535">
        <v>60.023099999999999</v>
      </c>
      <c r="AL535">
        <v>0</v>
      </c>
      <c r="AM535">
        <v>1</v>
      </c>
      <c r="AN535">
        <v>1800.63</v>
      </c>
      <c r="AO535">
        <v>29</v>
      </c>
    </row>
    <row r="536" spans="1:41" x14ac:dyDescent="0.3">
      <c r="A536" s="65" t="s">
        <v>516</v>
      </c>
      <c r="B536" s="66">
        <v>1</v>
      </c>
      <c r="C536" s="66">
        <v>25</v>
      </c>
      <c r="D536" s="66">
        <v>0.15</v>
      </c>
      <c r="E536" t="s">
        <v>0</v>
      </c>
      <c r="F536" s="66">
        <v>979</v>
      </c>
      <c r="G536" s="39">
        <f t="shared" si="67"/>
        <v>0</v>
      </c>
      <c r="H536" s="66">
        <v>162.31899999999999</v>
      </c>
      <c r="I536" s="66">
        <v>10</v>
      </c>
      <c r="J536" s="67">
        <v>0</v>
      </c>
      <c r="K536" s="52">
        <v>0.65600000000000003</v>
      </c>
      <c r="L536" s="58">
        <f>IF(OR(H_no_hash!$F536="---",H_no_hash!$F536="infeas",H_no_hash!$F536="inf"),"---",(H_no_hash!$F536/M536)-1)</f>
        <v>1.3457556935817738E-2</v>
      </c>
      <c r="M536" s="20">
        <f>Model_dem!L276</f>
        <v>966</v>
      </c>
      <c r="N536">
        <f>Model_dem!G276</f>
        <v>979</v>
      </c>
      <c r="O536" s="23"/>
      <c r="P536" t="str">
        <f>IF(H_no_hash!$Q536&lt;&gt;A536,"Aqui", " ")</f>
        <v xml:space="preserve"> </v>
      </c>
      <c r="Q536" s="65" t="s">
        <v>516</v>
      </c>
      <c r="R536" s="66">
        <v>1</v>
      </c>
      <c r="S536" s="66">
        <v>25</v>
      </c>
      <c r="T536" s="66">
        <v>0.15</v>
      </c>
      <c r="U536" s="66">
        <v>100</v>
      </c>
      <c r="V536" s="66">
        <v>979</v>
      </c>
      <c r="W536" s="66">
        <v>162.31899999999999</v>
      </c>
      <c r="X536" s="66">
        <v>0</v>
      </c>
      <c r="Y536" s="66">
        <v>43</v>
      </c>
      <c r="Z536" s="66">
        <v>1800.98</v>
      </c>
      <c r="AA536" s="67">
        <v>0</v>
      </c>
      <c r="AE536" t="s">
        <v>528</v>
      </c>
      <c r="AF536">
        <v>3</v>
      </c>
      <c r="AG536">
        <v>0</v>
      </c>
      <c r="AH536">
        <v>0.05</v>
      </c>
      <c r="AI536">
        <v>100</v>
      </c>
      <c r="AJ536">
        <v>1093</v>
      </c>
      <c r="AK536">
        <v>509.92099999999999</v>
      </c>
      <c r="AL536">
        <v>7</v>
      </c>
      <c r="AM536">
        <v>41</v>
      </c>
      <c r="AN536">
        <v>1800.2</v>
      </c>
      <c r="AO536">
        <v>7883</v>
      </c>
    </row>
    <row r="537" spans="1:41" x14ac:dyDescent="0.3">
      <c r="A537" s="68" t="s">
        <v>516</v>
      </c>
      <c r="B537" s="20">
        <v>1</v>
      </c>
      <c r="C537" s="20">
        <v>25</v>
      </c>
      <c r="D537" s="20">
        <v>0.2</v>
      </c>
      <c r="E537" t="s">
        <v>1</v>
      </c>
      <c r="F537" s="20">
        <v>988</v>
      </c>
      <c r="G537" s="39">
        <f t="shared" si="67"/>
        <v>0</v>
      </c>
      <c r="H537" s="20">
        <v>890.59500000000003</v>
      </c>
      <c r="I537" s="20">
        <v>5</v>
      </c>
      <c r="J537" s="23">
        <v>0</v>
      </c>
      <c r="K537" s="52">
        <v>0.95199999999999996</v>
      </c>
      <c r="L537" s="57">
        <f>IF(OR(H_no_hash!$F537="---",H_no_hash!$F537="infeas",H_no_hash!$F537="inf"),"---",(H_no_hash!$F537/M537)-1)</f>
        <v>2.2774327122153215E-2</v>
      </c>
      <c r="M537" s="20">
        <f>Model_dem!L277</f>
        <v>966</v>
      </c>
      <c r="N537">
        <f>Model_dem!G277</f>
        <v>988</v>
      </c>
      <c r="O537" s="23"/>
      <c r="P537" t="str">
        <f>IF(H_no_hash!$Q537&lt;&gt;A537,"Aqui", " ")</f>
        <v xml:space="preserve"> </v>
      </c>
      <c r="Q537" s="68" t="s">
        <v>516</v>
      </c>
      <c r="R537" s="20">
        <v>1</v>
      </c>
      <c r="S537" s="20">
        <v>25</v>
      </c>
      <c r="T537" s="20">
        <v>0.2</v>
      </c>
      <c r="U537" s="20">
        <v>100</v>
      </c>
      <c r="V537" s="20">
        <v>988</v>
      </c>
      <c r="W537" s="20">
        <v>890.59500000000003</v>
      </c>
      <c r="X537" s="20">
        <v>6</v>
      </c>
      <c r="Y537" s="20">
        <v>20</v>
      </c>
      <c r="Z537" s="20">
        <v>1800.73</v>
      </c>
      <c r="AA537" s="23">
        <v>0</v>
      </c>
      <c r="AE537" t="s">
        <v>528</v>
      </c>
      <c r="AF537">
        <v>3</v>
      </c>
      <c r="AG537">
        <v>10</v>
      </c>
      <c r="AH537">
        <v>0.05</v>
      </c>
      <c r="AI537">
        <v>100</v>
      </c>
      <c r="AJ537">
        <v>1093</v>
      </c>
      <c r="AK537">
        <v>465.97500000000002</v>
      </c>
      <c r="AL537">
        <v>7</v>
      </c>
      <c r="AM537">
        <v>47</v>
      </c>
      <c r="AN537">
        <v>1800.01</v>
      </c>
      <c r="AO537">
        <v>7837</v>
      </c>
    </row>
    <row r="538" spans="1:41" x14ac:dyDescent="0.3">
      <c r="A538" s="65" t="s">
        <v>516</v>
      </c>
      <c r="B538" s="66">
        <v>1</v>
      </c>
      <c r="C538" s="66">
        <v>50</v>
      </c>
      <c r="D538" s="66">
        <v>0.05</v>
      </c>
      <c r="E538" t="s">
        <v>0</v>
      </c>
      <c r="F538" s="66">
        <v>971</v>
      </c>
      <c r="G538" s="39">
        <f t="shared" si="67"/>
        <v>0</v>
      </c>
      <c r="H538" s="66">
        <v>161.30199999999999</v>
      </c>
      <c r="I538" s="66">
        <v>179</v>
      </c>
      <c r="J538" s="67">
        <v>0</v>
      </c>
      <c r="K538" s="52">
        <v>1.4E-2</v>
      </c>
      <c r="L538" s="58">
        <f>IF(OR(H_no_hash!$F538="---",H_no_hash!$F538="infeas",H_no_hash!$F538="inf"),"---",(H_no_hash!$F538/M538)-1)</f>
        <v>5.1759834368529933E-3</v>
      </c>
      <c r="M538" s="20">
        <f>Model_dem!L278</f>
        <v>966</v>
      </c>
      <c r="N538">
        <f>Model_dem!G278</f>
        <v>971</v>
      </c>
      <c r="O538" s="23"/>
      <c r="P538" t="str">
        <f>IF(H_no_hash!$Q538&lt;&gt;A538,"Aqui", " ")</f>
        <v xml:space="preserve"> </v>
      </c>
      <c r="Q538" s="65" t="s">
        <v>516</v>
      </c>
      <c r="R538" s="66">
        <v>1</v>
      </c>
      <c r="S538" s="66">
        <v>50</v>
      </c>
      <c r="T538" s="66">
        <v>0.05</v>
      </c>
      <c r="U538" s="66">
        <v>100</v>
      </c>
      <c r="V538" s="66">
        <v>971</v>
      </c>
      <c r="W538" s="66">
        <v>161.30199999999999</v>
      </c>
      <c r="X538" s="66">
        <v>6</v>
      </c>
      <c r="Y538" s="66">
        <v>101</v>
      </c>
      <c r="Z538" s="66">
        <v>1800.01</v>
      </c>
      <c r="AA538" s="67">
        <v>0</v>
      </c>
      <c r="AE538" t="s">
        <v>528</v>
      </c>
      <c r="AF538">
        <v>3</v>
      </c>
      <c r="AG538">
        <v>25</v>
      </c>
      <c r="AH538">
        <v>0.05</v>
      </c>
      <c r="AI538">
        <v>100</v>
      </c>
      <c r="AJ538">
        <v>1093</v>
      </c>
      <c r="AK538">
        <v>464.54899999999998</v>
      </c>
      <c r="AL538">
        <v>10</v>
      </c>
      <c r="AM538">
        <v>48</v>
      </c>
      <c r="AN538">
        <v>1800.19</v>
      </c>
      <c r="AO538">
        <v>8059</v>
      </c>
    </row>
    <row r="539" spans="1:41" x14ac:dyDescent="0.3">
      <c r="A539" s="68" t="s">
        <v>516</v>
      </c>
      <c r="B539" s="20">
        <v>1</v>
      </c>
      <c r="C539" s="20">
        <v>50</v>
      </c>
      <c r="D539" s="20">
        <v>0.1</v>
      </c>
      <c r="E539" t="s">
        <v>0</v>
      </c>
      <c r="F539" s="20">
        <v>986</v>
      </c>
      <c r="G539" s="39">
        <f t="shared" si="67"/>
        <v>0</v>
      </c>
      <c r="H539" s="20">
        <v>955.88499999999999</v>
      </c>
      <c r="I539" s="20">
        <v>183</v>
      </c>
      <c r="J539" s="23">
        <v>0</v>
      </c>
      <c r="K539" s="52">
        <v>0</v>
      </c>
      <c r="L539" s="57">
        <f>IF(OR(H_no_hash!$F539="---",H_no_hash!$F539="infeas",H_no_hash!$F539="inf"),"---",(H_no_hash!$F539/M539)-1)</f>
        <v>2.0703933747411973E-2</v>
      </c>
      <c r="M539" s="20">
        <f>Model_dem!L279</f>
        <v>966</v>
      </c>
      <c r="N539">
        <f>Model_dem!G279</f>
        <v>986</v>
      </c>
      <c r="O539" s="23"/>
      <c r="P539" t="str">
        <f>IF(H_no_hash!$Q539&lt;&gt;A539,"Aqui", " ")</f>
        <v xml:space="preserve"> </v>
      </c>
      <c r="Q539" s="68" t="s">
        <v>516</v>
      </c>
      <c r="R539" s="20">
        <v>1</v>
      </c>
      <c r="S539" s="20">
        <v>50</v>
      </c>
      <c r="T539" s="20">
        <v>0.1</v>
      </c>
      <c r="U539" s="20">
        <v>100</v>
      </c>
      <c r="V539" s="20">
        <v>986</v>
      </c>
      <c r="W539" s="20">
        <v>955.88499999999999</v>
      </c>
      <c r="X539" s="20">
        <v>20</v>
      </c>
      <c r="Y539" s="20">
        <v>29</v>
      </c>
      <c r="Z539" s="20">
        <v>1805.57</v>
      </c>
      <c r="AA539" s="23">
        <v>0</v>
      </c>
      <c r="AE539" t="s">
        <v>528</v>
      </c>
      <c r="AF539">
        <v>3</v>
      </c>
      <c r="AG539">
        <v>50</v>
      </c>
      <c r="AH539">
        <v>0.05</v>
      </c>
      <c r="AI539">
        <v>100</v>
      </c>
      <c r="AJ539">
        <v>1093</v>
      </c>
      <c r="AK539">
        <v>104.259</v>
      </c>
      <c r="AL539">
        <v>0</v>
      </c>
      <c r="AM539">
        <v>44</v>
      </c>
      <c r="AN539">
        <v>1800.09</v>
      </c>
      <c r="AO539">
        <v>8512</v>
      </c>
    </row>
    <row r="540" spans="1:41" x14ac:dyDescent="0.3">
      <c r="A540" s="65" t="s">
        <v>516</v>
      </c>
      <c r="B540" s="66">
        <v>1</v>
      </c>
      <c r="C540" s="66">
        <v>50</v>
      </c>
      <c r="D540" s="66">
        <v>0.15</v>
      </c>
      <c r="E540" t="s">
        <v>0</v>
      </c>
      <c r="F540" s="66">
        <v>992</v>
      </c>
      <c r="G540" s="39">
        <f t="shared" si="67"/>
        <v>0</v>
      </c>
      <c r="H540" s="66">
        <v>475.80700000000002</v>
      </c>
      <c r="I540" s="66">
        <v>155</v>
      </c>
      <c r="J540" s="67">
        <v>0</v>
      </c>
      <c r="K540" s="52">
        <v>1.9E-2</v>
      </c>
      <c r="L540" s="58">
        <f>IF(OR(H_no_hash!$F540="---",H_no_hash!$F540="infeas",H_no_hash!$F540="inf"),"---",(H_no_hash!$F540/M540)-1)</f>
        <v>2.6915113871635699E-2</v>
      </c>
      <c r="M540" s="20">
        <f>Model_dem!L280</f>
        <v>966</v>
      </c>
      <c r="N540">
        <f>Model_dem!G280</f>
        <v>992</v>
      </c>
      <c r="O540" s="23"/>
      <c r="P540" t="str">
        <f>IF(H_no_hash!$Q540&lt;&gt;A540,"Aqui", " ")</f>
        <v xml:space="preserve"> </v>
      </c>
      <c r="Q540" s="65" t="s">
        <v>516</v>
      </c>
      <c r="R540" s="66">
        <v>1</v>
      </c>
      <c r="S540" s="66">
        <v>50</v>
      </c>
      <c r="T540" s="66">
        <v>0.15</v>
      </c>
      <c r="U540" s="66">
        <v>100</v>
      </c>
      <c r="V540" s="66">
        <v>992</v>
      </c>
      <c r="W540" s="66">
        <v>475.80700000000002</v>
      </c>
      <c r="X540" s="66">
        <v>1</v>
      </c>
      <c r="Y540" s="66">
        <v>10</v>
      </c>
      <c r="Z540" s="66">
        <v>1808.77</v>
      </c>
      <c r="AA540" s="67">
        <v>0</v>
      </c>
      <c r="AE540" t="s">
        <v>516</v>
      </c>
      <c r="AF540">
        <v>0</v>
      </c>
      <c r="AG540">
        <v>0</v>
      </c>
      <c r="AH540">
        <v>0.05</v>
      </c>
      <c r="AI540">
        <v>100</v>
      </c>
      <c r="AJ540">
        <v>966</v>
      </c>
      <c r="AK540">
        <v>6.7404900000000003</v>
      </c>
      <c r="AL540">
        <v>2</v>
      </c>
      <c r="AM540">
        <v>11772</v>
      </c>
      <c r="AN540">
        <v>1800</v>
      </c>
      <c r="AO540">
        <v>115895</v>
      </c>
    </row>
    <row r="541" spans="1:41" x14ac:dyDescent="0.3">
      <c r="A541" s="68" t="s">
        <v>516</v>
      </c>
      <c r="B541" s="20">
        <v>1</v>
      </c>
      <c r="C541" s="20">
        <v>50</v>
      </c>
      <c r="D541" s="20">
        <v>0.2</v>
      </c>
      <c r="E541" t="s">
        <v>0</v>
      </c>
      <c r="F541" s="20">
        <v>1023</v>
      </c>
      <c r="G541" s="39">
        <f t="shared" si="67"/>
        <v>3.9254170755642784E-3</v>
      </c>
      <c r="H541" s="20">
        <v>1582.52</v>
      </c>
      <c r="I541" s="20">
        <v>104</v>
      </c>
      <c r="J541" s="23">
        <v>0</v>
      </c>
      <c r="K541" s="52">
        <v>2.8000000000000001E-2</v>
      </c>
      <c r="L541" s="57">
        <f>IF(OR(H_no_hash!$F541="---",H_no_hash!$F541="infeas",H_no_hash!$F541="inf"),"---",(H_no_hash!$F541/M541)-1)</f>
        <v>5.9006211180124168E-2</v>
      </c>
      <c r="M541" s="20">
        <f>Model_dem!L281</f>
        <v>966</v>
      </c>
      <c r="N541">
        <f>Model_dem!G281</f>
        <v>1019</v>
      </c>
      <c r="O541" s="23"/>
      <c r="P541" t="str">
        <f>IF(H_no_hash!$Q541&lt;&gt;A541,"Aqui", " ")</f>
        <v xml:space="preserve"> </v>
      </c>
      <c r="Q541" s="68" t="s">
        <v>516</v>
      </c>
      <c r="R541" s="20">
        <v>1</v>
      </c>
      <c r="S541" s="20">
        <v>50</v>
      </c>
      <c r="T541" s="20">
        <v>0.2</v>
      </c>
      <c r="U541" s="20">
        <v>100</v>
      </c>
      <c r="V541" s="20">
        <v>1023</v>
      </c>
      <c r="W541" s="20">
        <v>1582.52</v>
      </c>
      <c r="X541" s="20">
        <v>2</v>
      </c>
      <c r="Y541" s="20">
        <v>5</v>
      </c>
      <c r="Z541" s="20">
        <v>1801.4</v>
      </c>
      <c r="AA541" s="23">
        <v>0</v>
      </c>
      <c r="AE541" t="s">
        <v>516</v>
      </c>
      <c r="AF541">
        <v>0</v>
      </c>
      <c r="AG541">
        <v>0</v>
      </c>
      <c r="AH541">
        <v>0.1</v>
      </c>
      <c r="AI541">
        <v>100</v>
      </c>
      <c r="AJ541">
        <v>966</v>
      </c>
      <c r="AK541">
        <v>16.1815</v>
      </c>
      <c r="AL541">
        <v>9</v>
      </c>
      <c r="AM541">
        <v>3697</v>
      </c>
      <c r="AN541">
        <v>1800.01</v>
      </c>
      <c r="AO541">
        <v>86806</v>
      </c>
    </row>
    <row r="542" spans="1:41" x14ac:dyDescent="0.3">
      <c r="A542" s="65" t="s">
        <v>516</v>
      </c>
      <c r="B542" s="66">
        <v>2</v>
      </c>
      <c r="C542" s="66">
        <v>5</v>
      </c>
      <c r="D542" s="66">
        <v>0.05</v>
      </c>
      <c r="E542" t="s">
        <v>0</v>
      </c>
      <c r="F542" s="66">
        <v>966</v>
      </c>
      <c r="G542" s="39">
        <f t="shared" si="67"/>
        <v>0</v>
      </c>
      <c r="H542" s="66">
        <v>74.173599999999993</v>
      </c>
      <c r="I542" s="66">
        <v>156</v>
      </c>
      <c r="J542" s="67">
        <v>0</v>
      </c>
      <c r="K542" s="52">
        <v>0.96299999999999997</v>
      </c>
      <c r="L542" s="58">
        <f>IF(OR(H_no_hash!$F542="---",H_no_hash!$F542="infeas",H_no_hash!$F542="inf"),"---",(H_no_hash!$F542/M542)-1)</f>
        <v>0</v>
      </c>
      <c r="M542" s="20">
        <f>Model_dem!L282</f>
        <v>966</v>
      </c>
      <c r="N542">
        <f>Model_dem!G282</f>
        <v>966</v>
      </c>
      <c r="O542" s="23"/>
      <c r="P542" t="str">
        <f>IF(H_no_hash!$Q542&lt;&gt;A542,"Aqui", " ")</f>
        <v xml:space="preserve"> </v>
      </c>
      <c r="Q542" s="65" t="s">
        <v>516</v>
      </c>
      <c r="R542" s="66">
        <v>2</v>
      </c>
      <c r="S542" s="66">
        <v>5</v>
      </c>
      <c r="T542" s="66">
        <v>0.05</v>
      </c>
      <c r="U542" s="66">
        <v>100</v>
      </c>
      <c r="V542" s="66">
        <v>966</v>
      </c>
      <c r="W542" s="66">
        <v>74.173599999999993</v>
      </c>
      <c r="X542" s="66">
        <v>6</v>
      </c>
      <c r="Y542" s="66">
        <v>179</v>
      </c>
      <c r="Z542" s="66">
        <v>1800</v>
      </c>
      <c r="AA542" s="67">
        <v>0</v>
      </c>
      <c r="AE542" t="s">
        <v>516</v>
      </c>
      <c r="AF542">
        <v>0</v>
      </c>
      <c r="AG542">
        <v>0</v>
      </c>
      <c r="AH542">
        <v>0.15</v>
      </c>
      <c r="AI542">
        <v>100</v>
      </c>
      <c r="AJ542">
        <v>966</v>
      </c>
      <c r="AK542">
        <v>8.9397800000000007</v>
      </c>
      <c r="AL542">
        <v>4</v>
      </c>
      <c r="AM542">
        <v>5013</v>
      </c>
      <c r="AN542">
        <v>1800.02</v>
      </c>
      <c r="AO542">
        <v>93397</v>
      </c>
    </row>
    <row r="543" spans="1:41" x14ac:dyDescent="0.3">
      <c r="A543" s="68" t="s">
        <v>516</v>
      </c>
      <c r="B543" s="20">
        <v>2</v>
      </c>
      <c r="C543" s="20">
        <v>5</v>
      </c>
      <c r="D543" s="20">
        <v>0.1</v>
      </c>
      <c r="E543" t="s">
        <v>0</v>
      </c>
      <c r="F543" s="20">
        <v>966</v>
      </c>
      <c r="G543" s="39">
        <f t="shared" si="67"/>
        <v>0</v>
      </c>
      <c r="H543" s="20">
        <v>27.438400000000001</v>
      </c>
      <c r="I543" s="20">
        <v>88</v>
      </c>
      <c r="J543" s="23">
        <v>0</v>
      </c>
      <c r="K543" s="52">
        <v>0.998</v>
      </c>
      <c r="L543" s="57">
        <f>IF(OR(H_no_hash!$F543="---",H_no_hash!$F543="infeas",H_no_hash!$F543="inf"),"---",(H_no_hash!$F543/M543)-1)</f>
        <v>0</v>
      </c>
      <c r="M543" s="20">
        <f>Model_dem!L283</f>
        <v>966</v>
      </c>
      <c r="N543">
        <f>Model_dem!G283</f>
        <v>966</v>
      </c>
      <c r="O543" s="23"/>
      <c r="P543" t="str">
        <f>IF(H_no_hash!$Q543&lt;&gt;A543,"Aqui", " ")</f>
        <v xml:space="preserve"> </v>
      </c>
      <c r="Q543" s="68" t="s">
        <v>516</v>
      </c>
      <c r="R543" s="20">
        <v>2</v>
      </c>
      <c r="S543" s="20">
        <v>5</v>
      </c>
      <c r="T543" s="20">
        <v>0.1</v>
      </c>
      <c r="U543" s="20">
        <v>100</v>
      </c>
      <c r="V543" s="20">
        <v>966</v>
      </c>
      <c r="W543" s="20">
        <v>27.438400000000001</v>
      </c>
      <c r="X543" s="20">
        <v>0</v>
      </c>
      <c r="Y543" s="20">
        <v>183</v>
      </c>
      <c r="Z543" s="20">
        <v>1800.01</v>
      </c>
      <c r="AA543" s="23">
        <v>0</v>
      </c>
      <c r="AE543" t="s">
        <v>516</v>
      </c>
      <c r="AF543">
        <v>0</v>
      </c>
      <c r="AG543">
        <v>0</v>
      </c>
      <c r="AH543">
        <v>0.2</v>
      </c>
      <c r="AI543">
        <v>100</v>
      </c>
      <c r="AJ543">
        <v>966</v>
      </c>
      <c r="AK543">
        <v>5.0097699999999996</v>
      </c>
      <c r="AL543">
        <v>0</v>
      </c>
      <c r="AM543">
        <v>7930</v>
      </c>
      <c r="AN543">
        <v>1800.01</v>
      </c>
      <c r="AO543">
        <v>110099</v>
      </c>
    </row>
    <row r="544" spans="1:41" x14ac:dyDescent="0.3">
      <c r="A544" s="65" t="s">
        <v>516</v>
      </c>
      <c r="B544" s="66">
        <v>2</v>
      </c>
      <c r="C544" s="66">
        <v>5</v>
      </c>
      <c r="D544" s="66">
        <v>0.15</v>
      </c>
      <c r="E544" t="s">
        <v>0</v>
      </c>
      <c r="F544" s="66">
        <v>969</v>
      </c>
      <c r="G544" s="39">
        <f t="shared" si="67"/>
        <v>0</v>
      </c>
      <c r="H544" s="66">
        <v>39.534799999999997</v>
      </c>
      <c r="I544" s="66">
        <v>68</v>
      </c>
      <c r="J544" s="67">
        <v>0</v>
      </c>
      <c r="K544" s="52">
        <v>1</v>
      </c>
      <c r="L544" s="58">
        <f>IF(OR(H_no_hash!$F544="---",H_no_hash!$F544="infeas",H_no_hash!$F544="inf"),"---",(H_no_hash!$F544/M544)-1)</f>
        <v>3.1055900621117516E-3</v>
      </c>
      <c r="M544" s="20">
        <f>Model_dem!L284</f>
        <v>966</v>
      </c>
      <c r="N544">
        <f>Model_dem!G284</f>
        <v>969</v>
      </c>
      <c r="O544" s="23"/>
      <c r="P544" t="str">
        <f>IF(H_no_hash!$Q544&lt;&gt;A544,"Aqui", " ")</f>
        <v xml:space="preserve"> </v>
      </c>
      <c r="Q544" s="65" t="s">
        <v>516</v>
      </c>
      <c r="R544" s="66">
        <v>2</v>
      </c>
      <c r="S544" s="66">
        <v>5</v>
      </c>
      <c r="T544" s="66">
        <v>0.15</v>
      </c>
      <c r="U544" s="66">
        <v>100</v>
      </c>
      <c r="V544" s="66">
        <v>969</v>
      </c>
      <c r="W544" s="66">
        <v>39.534799999999997</v>
      </c>
      <c r="X544" s="66">
        <v>1</v>
      </c>
      <c r="Y544" s="66">
        <v>155</v>
      </c>
      <c r="Z544" s="66">
        <v>1800.07</v>
      </c>
      <c r="AA544" s="67">
        <v>0</v>
      </c>
      <c r="AE544" t="s">
        <v>516</v>
      </c>
      <c r="AF544">
        <v>1</v>
      </c>
      <c r="AG544">
        <v>5</v>
      </c>
      <c r="AH544">
        <v>0.05</v>
      </c>
      <c r="AI544">
        <v>100</v>
      </c>
      <c r="AJ544">
        <v>966</v>
      </c>
      <c r="AK544">
        <v>50.165799999999997</v>
      </c>
      <c r="AL544">
        <v>8</v>
      </c>
      <c r="AM544">
        <v>777</v>
      </c>
      <c r="AN544">
        <v>1800.02</v>
      </c>
      <c r="AO544">
        <v>31671</v>
      </c>
    </row>
    <row r="545" spans="1:41" x14ac:dyDescent="0.3">
      <c r="A545" s="68" t="s">
        <v>516</v>
      </c>
      <c r="B545" s="20">
        <v>2</v>
      </c>
      <c r="C545" s="20">
        <v>5</v>
      </c>
      <c r="D545" s="20">
        <v>0.2</v>
      </c>
      <c r="E545" t="s">
        <v>0</v>
      </c>
      <c r="F545" s="20">
        <v>977</v>
      </c>
      <c r="G545" s="39">
        <f t="shared" si="67"/>
        <v>0</v>
      </c>
      <c r="H545" s="20">
        <v>121.876</v>
      </c>
      <c r="I545" s="20">
        <v>16</v>
      </c>
      <c r="J545" s="23">
        <v>0</v>
      </c>
      <c r="K545" s="52">
        <v>1</v>
      </c>
      <c r="L545" s="57">
        <f>IF(OR(H_no_hash!$F545="---",H_no_hash!$F545="infeas",H_no_hash!$F545="inf"),"---",(H_no_hash!$F545/M545)-1)</f>
        <v>1.1387163561076497E-2</v>
      </c>
      <c r="M545" s="20">
        <f>Model_dem!L285</f>
        <v>966</v>
      </c>
      <c r="N545">
        <f>Model_dem!G285</f>
        <v>977</v>
      </c>
      <c r="O545" s="23"/>
      <c r="P545" t="str">
        <f>IF(H_no_hash!$Q545&lt;&gt;A545,"Aqui", " ")</f>
        <v xml:space="preserve"> </v>
      </c>
      <c r="Q545" s="68" t="s">
        <v>516</v>
      </c>
      <c r="R545" s="20">
        <v>2</v>
      </c>
      <c r="S545" s="20">
        <v>5</v>
      </c>
      <c r="T545" s="20">
        <v>0.2</v>
      </c>
      <c r="U545" s="20">
        <v>100</v>
      </c>
      <c r="V545" s="20">
        <v>977</v>
      </c>
      <c r="W545" s="20">
        <v>121.876</v>
      </c>
      <c r="X545" s="20">
        <v>7</v>
      </c>
      <c r="Y545" s="20">
        <v>104</v>
      </c>
      <c r="Z545" s="20">
        <v>1800.06</v>
      </c>
      <c r="AA545" s="23">
        <v>0</v>
      </c>
      <c r="AE545" t="s">
        <v>516</v>
      </c>
      <c r="AF545">
        <v>1</v>
      </c>
      <c r="AG545">
        <v>5</v>
      </c>
      <c r="AH545">
        <v>0.1</v>
      </c>
      <c r="AI545">
        <v>100</v>
      </c>
      <c r="AJ545">
        <v>966</v>
      </c>
      <c r="AK545">
        <v>23.0733</v>
      </c>
      <c r="AL545">
        <v>0</v>
      </c>
      <c r="AM545">
        <v>1691</v>
      </c>
      <c r="AN545">
        <v>1800.07</v>
      </c>
      <c r="AO545">
        <v>34634</v>
      </c>
    </row>
    <row r="546" spans="1:41" x14ac:dyDescent="0.3">
      <c r="A546" s="65" t="s">
        <v>516</v>
      </c>
      <c r="B546" s="66">
        <v>2</v>
      </c>
      <c r="C546" s="66">
        <v>10</v>
      </c>
      <c r="D546" s="66">
        <v>0.05</v>
      </c>
      <c r="E546" t="s">
        <v>0</v>
      </c>
      <c r="F546" s="66">
        <v>966</v>
      </c>
      <c r="G546" s="39">
        <f t="shared" si="67"/>
        <v>0</v>
      </c>
      <c r="H546" s="66">
        <v>42.685600000000001</v>
      </c>
      <c r="I546" s="66">
        <v>88</v>
      </c>
      <c r="J546" s="67">
        <v>0</v>
      </c>
      <c r="K546" s="52">
        <v>7.0999999999999994E-2</v>
      </c>
      <c r="L546" s="58">
        <f>IF(OR(H_no_hash!$F546="---",H_no_hash!$F546="infeas",H_no_hash!$F546="inf"),"---",(H_no_hash!$F546/M546)-1)</f>
        <v>0</v>
      </c>
      <c r="M546" s="20">
        <f>Model_dem!L286</f>
        <v>966</v>
      </c>
      <c r="N546">
        <f>Model_dem!G286</f>
        <v>966</v>
      </c>
      <c r="O546" s="23"/>
      <c r="P546" t="str">
        <f>IF(H_no_hash!$Q546&lt;&gt;A546,"Aqui", " ")</f>
        <v xml:space="preserve"> </v>
      </c>
      <c r="Q546" s="65" t="s">
        <v>516</v>
      </c>
      <c r="R546" s="66">
        <v>2</v>
      </c>
      <c r="S546" s="66">
        <v>10</v>
      </c>
      <c r="T546" s="66">
        <v>0.05</v>
      </c>
      <c r="U546" s="66">
        <v>100</v>
      </c>
      <c r="V546" s="66">
        <v>966</v>
      </c>
      <c r="W546" s="66">
        <v>42.685600000000001</v>
      </c>
      <c r="X546" s="66">
        <v>0</v>
      </c>
      <c r="Y546" s="66">
        <v>156</v>
      </c>
      <c r="Z546" s="66">
        <v>1800.07</v>
      </c>
      <c r="AA546" s="67">
        <v>0</v>
      </c>
      <c r="AE546" t="s">
        <v>516</v>
      </c>
      <c r="AF546">
        <v>1</v>
      </c>
      <c r="AG546">
        <v>5</v>
      </c>
      <c r="AH546">
        <v>0.15</v>
      </c>
      <c r="AI546">
        <v>100</v>
      </c>
      <c r="AJ546">
        <v>966</v>
      </c>
      <c r="AK546">
        <v>21.125599999999999</v>
      </c>
      <c r="AL546">
        <v>5</v>
      </c>
      <c r="AM546">
        <v>1115</v>
      </c>
      <c r="AN546">
        <v>1800.07</v>
      </c>
      <c r="AO546">
        <v>32689</v>
      </c>
    </row>
    <row r="547" spans="1:41" x14ac:dyDescent="0.3">
      <c r="A547" s="68" t="s">
        <v>516</v>
      </c>
      <c r="B547" s="20">
        <v>2</v>
      </c>
      <c r="C547" s="20">
        <v>10</v>
      </c>
      <c r="D547" s="20">
        <v>0.1</v>
      </c>
      <c r="E547" t="s">
        <v>0</v>
      </c>
      <c r="F547" s="20">
        <v>971</v>
      </c>
      <c r="G547" s="39">
        <f t="shared" si="67"/>
        <v>0</v>
      </c>
      <c r="H547" s="20">
        <v>246.54499999999999</v>
      </c>
      <c r="I547" s="20">
        <v>26</v>
      </c>
      <c r="J547" s="23">
        <v>0</v>
      </c>
      <c r="K547" s="52">
        <v>1</v>
      </c>
      <c r="L547" s="57">
        <f>IF(OR(H_no_hash!$F547="---",H_no_hash!$F547="infeas",H_no_hash!$F547="inf"),"---",(H_no_hash!$F547/M547)-1)</f>
        <v>5.1759834368529933E-3</v>
      </c>
      <c r="M547" s="20">
        <f>Model_dem!L287</f>
        <v>966</v>
      </c>
      <c r="N547">
        <f>Model_dem!G287</f>
        <v>971</v>
      </c>
      <c r="O547" s="23"/>
      <c r="P547" t="str">
        <f>IF(H_no_hash!$Q547&lt;&gt;A547,"Aqui", " ")</f>
        <v xml:space="preserve"> </v>
      </c>
      <c r="Q547" s="68" t="s">
        <v>516</v>
      </c>
      <c r="R547" s="20">
        <v>2</v>
      </c>
      <c r="S547" s="20">
        <v>10</v>
      </c>
      <c r="T547" s="20">
        <v>0.1</v>
      </c>
      <c r="U547" s="20">
        <v>100</v>
      </c>
      <c r="V547" s="20">
        <v>971</v>
      </c>
      <c r="W547" s="20">
        <v>246.54499999999999</v>
      </c>
      <c r="X547" s="20">
        <v>10</v>
      </c>
      <c r="Y547" s="20">
        <v>88</v>
      </c>
      <c r="Z547" s="20">
        <v>1800.3</v>
      </c>
      <c r="AA547" s="23">
        <v>0</v>
      </c>
      <c r="AE547" t="s">
        <v>516</v>
      </c>
      <c r="AF547">
        <v>1</v>
      </c>
      <c r="AG547">
        <v>5</v>
      </c>
      <c r="AH547">
        <v>0.2</v>
      </c>
      <c r="AI547">
        <v>100</v>
      </c>
      <c r="AJ547">
        <v>966</v>
      </c>
      <c r="AK547">
        <v>24.563300000000002</v>
      </c>
      <c r="AL547">
        <v>0</v>
      </c>
      <c r="AM547">
        <v>1040</v>
      </c>
      <c r="AN547">
        <v>1800.09</v>
      </c>
      <c r="AO547">
        <v>31174</v>
      </c>
    </row>
    <row r="548" spans="1:41" x14ac:dyDescent="0.3">
      <c r="A548" s="65" t="s">
        <v>516</v>
      </c>
      <c r="B548" s="66">
        <v>2</v>
      </c>
      <c r="C548" s="66">
        <v>10</v>
      </c>
      <c r="D548" s="66">
        <v>0.15</v>
      </c>
      <c r="E548" t="s">
        <v>0</v>
      </c>
      <c r="F548" s="66">
        <v>979</v>
      </c>
      <c r="G548" s="39">
        <f t="shared" si="67"/>
        <v>0</v>
      </c>
      <c r="H548" s="66">
        <v>236.56399999999999</v>
      </c>
      <c r="I548" s="66">
        <v>13</v>
      </c>
      <c r="J548" s="67">
        <v>0</v>
      </c>
      <c r="K548" s="52">
        <v>0.999</v>
      </c>
      <c r="L548" s="58">
        <f>IF(OR(H_no_hash!$F548="---",H_no_hash!$F548="infeas",H_no_hash!$F548="inf"),"---",(H_no_hash!$F548/M548)-1)</f>
        <v>1.3457556935817738E-2</v>
      </c>
      <c r="M548" s="20">
        <f>Model_dem!L288</f>
        <v>966</v>
      </c>
      <c r="N548">
        <f>Model_dem!G288</f>
        <v>979</v>
      </c>
      <c r="O548" s="23"/>
      <c r="P548" t="str">
        <f>IF(H_no_hash!$Q548&lt;&gt;A548,"Aqui", " ")</f>
        <v xml:space="preserve"> </v>
      </c>
      <c r="Q548" s="65" t="s">
        <v>516</v>
      </c>
      <c r="R548" s="66">
        <v>2</v>
      </c>
      <c r="S548" s="66">
        <v>10</v>
      </c>
      <c r="T548" s="66">
        <v>0.15</v>
      </c>
      <c r="U548" s="66">
        <v>100</v>
      </c>
      <c r="V548" s="66">
        <v>979</v>
      </c>
      <c r="W548" s="66">
        <v>236.56399999999999</v>
      </c>
      <c r="X548" s="66">
        <v>8</v>
      </c>
      <c r="Y548" s="66">
        <v>68</v>
      </c>
      <c r="Z548" s="66">
        <v>1800.28</v>
      </c>
      <c r="AA548" s="67">
        <v>0</v>
      </c>
      <c r="AE548" t="s">
        <v>516</v>
      </c>
      <c r="AF548">
        <v>1</v>
      </c>
      <c r="AG548">
        <v>10</v>
      </c>
      <c r="AH548">
        <v>0.05</v>
      </c>
      <c r="AI548">
        <v>100</v>
      </c>
      <c r="AJ548">
        <v>966</v>
      </c>
      <c r="AK548">
        <v>22.9621</v>
      </c>
      <c r="AL548">
        <v>0</v>
      </c>
      <c r="AM548">
        <v>908</v>
      </c>
      <c r="AN548">
        <v>1800.03</v>
      </c>
      <c r="AO548">
        <v>31839</v>
      </c>
    </row>
    <row r="549" spans="1:41" x14ac:dyDescent="0.3">
      <c r="A549" s="68" t="s">
        <v>516</v>
      </c>
      <c r="B549" s="20">
        <v>2</v>
      </c>
      <c r="C549" s="20">
        <v>10</v>
      </c>
      <c r="D549" s="20">
        <v>0.2</v>
      </c>
      <c r="E549" t="s">
        <v>0</v>
      </c>
      <c r="F549" s="20">
        <v>986</v>
      </c>
      <c r="G549" s="39">
        <f t="shared" si="67"/>
        <v>0</v>
      </c>
      <c r="H549" s="20">
        <v>837.08199999999999</v>
      </c>
      <c r="I549" s="20">
        <v>1</v>
      </c>
      <c r="J549" s="23">
        <v>0</v>
      </c>
      <c r="K549" s="52">
        <v>0.997</v>
      </c>
      <c r="L549" s="57">
        <f>IF(OR(H_no_hash!$F549="---",H_no_hash!$F549="infeas",H_no_hash!$F549="inf"),"---",(H_no_hash!$F549/M549)-1)</f>
        <v>2.0703933747411973E-2</v>
      </c>
      <c r="M549" s="20">
        <f>Model_dem!L289</f>
        <v>966</v>
      </c>
      <c r="N549">
        <f>Model_dem!G289</f>
        <v>986</v>
      </c>
      <c r="O549" s="23"/>
      <c r="P549" t="str">
        <f>IF(H_no_hash!$Q549&lt;&gt;A549,"Aqui", " ")</f>
        <v xml:space="preserve"> </v>
      </c>
      <c r="Q549" s="68" t="s">
        <v>516</v>
      </c>
      <c r="R549" s="20">
        <v>2</v>
      </c>
      <c r="S549" s="20">
        <v>10</v>
      </c>
      <c r="T549" s="20">
        <v>0.2</v>
      </c>
      <c r="U549" s="20">
        <v>100</v>
      </c>
      <c r="V549" s="20">
        <v>986</v>
      </c>
      <c r="W549" s="20">
        <v>837.08199999999999</v>
      </c>
      <c r="X549" s="20">
        <v>5</v>
      </c>
      <c r="Y549" s="20">
        <v>16</v>
      </c>
      <c r="Z549" s="20">
        <v>1802.81</v>
      </c>
      <c r="AA549" s="23">
        <v>0</v>
      </c>
      <c r="AE549" t="s">
        <v>516</v>
      </c>
      <c r="AF549">
        <v>1</v>
      </c>
      <c r="AG549">
        <v>10</v>
      </c>
      <c r="AH549">
        <v>0.1</v>
      </c>
      <c r="AI549">
        <v>100</v>
      </c>
      <c r="AJ549">
        <v>966</v>
      </c>
      <c r="AK549">
        <v>25.881</v>
      </c>
      <c r="AL549">
        <v>0</v>
      </c>
      <c r="AM549">
        <v>951</v>
      </c>
      <c r="AN549">
        <v>1800.11</v>
      </c>
      <c r="AO549">
        <v>30598</v>
      </c>
    </row>
    <row r="550" spans="1:41" x14ac:dyDescent="0.3">
      <c r="A550" s="65" t="s">
        <v>516</v>
      </c>
      <c r="B550" s="66">
        <v>2</v>
      </c>
      <c r="C550" s="66">
        <v>25</v>
      </c>
      <c r="D550" s="66">
        <v>0.05</v>
      </c>
      <c r="E550" t="s">
        <v>0</v>
      </c>
      <c r="F550" s="66">
        <v>971</v>
      </c>
      <c r="G550" s="39">
        <f t="shared" si="67"/>
        <v>0</v>
      </c>
      <c r="H550" s="66">
        <v>377.78500000000003</v>
      </c>
      <c r="I550" s="66">
        <v>67</v>
      </c>
      <c r="J550" s="67">
        <v>0</v>
      </c>
      <c r="K550" s="52">
        <v>0.48</v>
      </c>
      <c r="L550" s="58">
        <f>IF(OR(H_no_hash!$F550="---",H_no_hash!$F550="infeas",H_no_hash!$F550="inf"),"---",(H_no_hash!$F550/M550)-1)</f>
        <v>5.1759834368529933E-3</v>
      </c>
      <c r="M550" s="20">
        <f>Model_dem!L290</f>
        <v>966</v>
      </c>
      <c r="N550">
        <f>Model_dem!G290</f>
        <v>971</v>
      </c>
      <c r="O550" s="23"/>
      <c r="P550" t="str">
        <f>IF(H_no_hash!$Q550&lt;&gt;A550,"Aqui", " ")</f>
        <v xml:space="preserve"> </v>
      </c>
      <c r="Q550" s="65" t="s">
        <v>516</v>
      </c>
      <c r="R550" s="66">
        <v>2</v>
      </c>
      <c r="S550" s="66">
        <v>25</v>
      </c>
      <c r="T550" s="66">
        <v>0.05</v>
      </c>
      <c r="U550" s="66">
        <v>100</v>
      </c>
      <c r="V550" s="66">
        <v>971</v>
      </c>
      <c r="W550" s="66">
        <v>377.78500000000003</v>
      </c>
      <c r="X550" s="66">
        <v>3</v>
      </c>
      <c r="Y550" s="66">
        <v>88</v>
      </c>
      <c r="Z550" s="66">
        <v>1800.17</v>
      </c>
      <c r="AA550" s="67">
        <v>0</v>
      </c>
      <c r="AE550" t="s">
        <v>516</v>
      </c>
      <c r="AF550">
        <v>1</v>
      </c>
      <c r="AG550">
        <v>10</v>
      </c>
      <c r="AH550">
        <v>0.15</v>
      </c>
      <c r="AI550">
        <v>100</v>
      </c>
      <c r="AJ550">
        <v>966</v>
      </c>
      <c r="AK550">
        <v>27.876300000000001</v>
      </c>
      <c r="AL550">
        <v>1</v>
      </c>
      <c r="AM550">
        <v>818</v>
      </c>
      <c r="AN550">
        <v>1800.03</v>
      </c>
      <c r="AO550">
        <v>30161</v>
      </c>
    </row>
    <row r="551" spans="1:41" x14ac:dyDescent="0.3">
      <c r="A551" s="68" t="s">
        <v>516</v>
      </c>
      <c r="B551" s="20">
        <v>2</v>
      </c>
      <c r="C551" s="20">
        <v>25</v>
      </c>
      <c r="D551" s="20">
        <v>0.1</v>
      </c>
      <c r="E551" t="s">
        <v>0</v>
      </c>
      <c r="F551" s="20">
        <v>988</v>
      </c>
      <c r="G551" s="39">
        <f t="shared" si="67"/>
        <v>0</v>
      </c>
      <c r="H551" s="20">
        <v>294.12400000000002</v>
      </c>
      <c r="I551" s="20">
        <v>30</v>
      </c>
      <c r="J551" s="23">
        <v>0</v>
      </c>
      <c r="K551" s="52">
        <v>0</v>
      </c>
      <c r="L551" s="57">
        <f>IF(OR(H_no_hash!$F551="---",H_no_hash!$F551="infeas",H_no_hash!$F551="inf"),"---",(H_no_hash!$F551/M551)-1)</f>
        <v>2.2774327122153215E-2</v>
      </c>
      <c r="M551" s="20">
        <f>Model_dem!L291</f>
        <v>966</v>
      </c>
      <c r="N551">
        <f>Model_dem!G291</f>
        <v>988</v>
      </c>
      <c r="O551" s="23"/>
      <c r="P551" t="str">
        <f>IF(H_no_hash!$Q551&lt;&gt;A551,"Aqui", " ")</f>
        <v xml:space="preserve"> </v>
      </c>
      <c r="Q551" s="68" t="s">
        <v>516</v>
      </c>
      <c r="R551" s="20">
        <v>2</v>
      </c>
      <c r="S551" s="20">
        <v>25</v>
      </c>
      <c r="T551" s="20">
        <v>0.1</v>
      </c>
      <c r="U551" s="20">
        <v>100</v>
      </c>
      <c r="V551" s="20">
        <v>988</v>
      </c>
      <c r="W551" s="20">
        <v>294.12400000000002</v>
      </c>
      <c r="X551" s="20">
        <v>2</v>
      </c>
      <c r="Y551" s="20">
        <v>26</v>
      </c>
      <c r="Z551" s="20">
        <v>1800.35</v>
      </c>
      <c r="AA551" s="23">
        <v>0</v>
      </c>
      <c r="AE551" t="s">
        <v>516</v>
      </c>
      <c r="AF551">
        <v>1</v>
      </c>
      <c r="AG551">
        <v>10</v>
      </c>
      <c r="AH551">
        <v>0.2</v>
      </c>
      <c r="AI551">
        <v>100</v>
      </c>
      <c r="AJ551">
        <v>966</v>
      </c>
      <c r="AK551">
        <v>10.4201</v>
      </c>
      <c r="AL551">
        <v>0</v>
      </c>
      <c r="AM551">
        <v>950</v>
      </c>
      <c r="AN551">
        <v>1800.02</v>
      </c>
      <c r="AO551">
        <v>29508</v>
      </c>
    </row>
    <row r="552" spans="1:41" x14ac:dyDescent="0.3">
      <c r="A552" s="65" t="s">
        <v>516</v>
      </c>
      <c r="B552" s="66">
        <v>2</v>
      </c>
      <c r="C552" s="66">
        <v>25</v>
      </c>
      <c r="D552" s="66">
        <v>0.15</v>
      </c>
      <c r="E552" t="s">
        <v>0</v>
      </c>
      <c r="F552" s="66">
        <v>992</v>
      </c>
      <c r="G552" s="39">
        <f t="shared" si="67"/>
        <v>0</v>
      </c>
      <c r="H552" s="66">
        <v>227.93199999999999</v>
      </c>
      <c r="I552" s="66">
        <v>5</v>
      </c>
      <c r="J552" s="67">
        <v>0</v>
      </c>
      <c r="K552" s="52">
        <v>0.14099999999999999</v>
      </c>
      <c r="L552" s="58">
        <f>IF(OR(H_no_hash!$F552="---",H_no_hash!$F552="infeas",H_no_hash!$F552="inf"),"---",(H_no_hash!$F552/M552)-1)</f>
        <v>2.6915113871635699E-2</v>
      </c>
      <c r="M552" s="20">
        <f>Model_dem!L292</f>
        <v>966</v>
      </c>
      <c r="N552">
        <f>Model_dem!G292</f>
        <v>992</v>
      </c>
      <c r="O552" s="23"/>
      <c r="P552" t="str">
        <f>IF(H_no_hash!$Q552&lt;&gt;A552,"Aqui", " ")</f>
        <v xml:space="preserve"> </v>
      </c>
      <c r="Q552" s="65" t="s">
        <v>516</v>
      </c>
      <c r="R552" s="66">
        <v>2</v>
      </c>
      <c r="S552" s="66">
        <v>25</v>
      </c>
      <c r="T552" s="66">
        <v>0.15</v>
      </c>
      <c r="U552" s="66">
        <v>100</v>
      </c>
      <c r="V552" s="66">
        <v>992</v>
      </c>
      <c r="W552" s="66">
        <v>227.93199999999999</v>
      </c>
      <c r="X552" s="66">
        <v>0</v>
      </c>
      <c r="Y552" s="66">
        <v>13</v>
      </c>
      <c r="Z552" s="66">
        <v>1800.01</v>
      </c>
      <c r="AA552" s="67">
        <v>0</v>
      </c>
      <c r="AE552" t="s">
        <v>516</v>
      </c>
      <c r="AF552">
        <v>1</v>
      </c>
      <c r="AG552">
        <v>25</v>
      </c>
      <c r="AH552">
        <v>0.05</v>
      </c>
      <c r="AI552">
        <v>100</v>
      </c>
      <c r="AJ552">
        <v>966</v>
      </c>
      <c r="AK552">
        <v>83.486599999999996</v>
      </c>
      <c r="AL552">
        <v>2</v>
      </c>
      <c r="AM552">
        <v>398</v>
      </c>
      <c r="AN552">
        <v>1800.12</v>
      </c>
      <c r="AO552">
        <v>17598</v>
      </c>
    </row>
    <row r="553" spans="1:41" x14ac:dyDescent="0.3">
      <c r="A553" s="68" t="s">
        <v>516</v>
      </c>
      <c r="B553" s="20">
        <v>2</v>
      </c>
      <c r="C553" s="20">
        <v>25</v>
      </c>
      <c r="D553" s="20">
        <v>0.2</v>
      </c>
      <c r="E553" t="s">
        <v>1</v>
      </c>
      <c r="F553" s="20">
        <v>1036</v>
      </c>
      <c r="G553" s="39">
        <f t="shared" si="67"/>
        <v>1.968503937007874E-2</v>
      </c>
      <c r="H553" s="20">
        <v>1809.33</v>
      </c>
      <c r="I553" s="20">
        <v>1</v>
      </c>
      <c r="J553" s="23">
        <v>0</v>
      </c>
      <c r="K553" s="52">
        <v>9.5000000000000001E-2</v>
      </c>
      <c r="L553" s="57">
        <f>IF(OR(H_no_hash!$F553="---",H_no_hash!$F553="infeas",H_no_hash!$F553="inf"),"---",(H_no_hash!$F553/M553)-1)</f>
        <v>7.2463768115942129E-2</v>
      </c>
      <c r="M553" s="20">
        <f>Model_dem!L293</f>
        <v>966</v>
      </c>
      <c r="N553">
        <f>Model_dem!G293</f>
        <v>1016</v>
      </c>
      <c r="O553" s="23"/>
      <c r="P553" t="str">
        <f>IF(H_no_hash!$Q553&lt;&gt;A553,"Aqui", " ")</f>
        <v xml:space="preserve"> </v>
      </c>
      <c r="Q553" s="68" t="s">
        <v>516</v>
      </c>
      <c r="R553" s="20">
        <v>2</v>
      </c>
      <c r="S553" s="20">
        <v>25</v>
      </c>
      <c r="T553" s="20">
        <v>0.2</v>
      </c>
      <c r="U553" s="20">
        <v>100</v>
      </c>
      <c r="V553" s="20">
        <v>1036</v>
      </c>
      <c r="W553" s="20">
        <v>1809.33</v>
      </c>
      <c r="X553" s="20">
        <v>0</v>
      </c>
      <c r="Y553" s="20">
        <v>1</v>
      </c>
      <c r="Z553" s="20">
        <v>1809.34</v>
      </c>
      <c r="AA553" s="23">
        <v>0</v>
      </c>
      <c r="AE553" t="s">
        <v>516</v>
      </c>
      <c r="AF553">
        <v>1</v>
      </c>
      <c r="AG553">
        <v>25</v>
      </c>
      <c r="AH553">
        <v>0.1</v>
      </c>
      <c r="AI553">
        <v>100</v>
      </c>
      <c r="AJ553">
        <v>978</v>
      </c>
      <c r="AK553">
        <v>64.198599999999999</v>
      </c>
      <c r="AL553">
        <v>3</v>
      </c>
      <c r="AM553">
        <v>158</v>
      </c>
      <c r="AN553">
        <v>1800.04</v>
      </c>
      <c r="AO553">
        <v>12352</v>
      </c>
    </row>
    <row r="554" spans="1:41" x14ac:dyDescent="0.3">
      <c r="A554" s="65" t="s">
        <v>516</v>
      </c>
      <c r="B554" s="66">
        <v>2</v>
      </c>
      <c r="C554" s="66">
        <v>50</v>
      </c>
      <c r="D554" s="66">
        <v>0.05</v>
      </c>
      <c r="E554" t="s">
        <v>0</v>
      </c>
      <c r="F554" s="66">
        <v>978</v>
      </c>
      <c r="G554" s="39">
        <f t="shared" si="67"/>
        <v>0</v>
      </c>
      <c r="H554" s="66">
        <v>205.35499999999999</v>
      </c>
      <c r="I554" s="66">
        <v>94</v>
      </c>
      <c r="J554" s="67">
        <v>0</v>
      </c>
      <c r="K554" s="52">
        <v>0</v>
      </c>
      <c r="L554" s="58">
        <f>IF(OR(H_no_hash!$F554="---",H_no_hash!$F554="infeas",H_no_hash!$F554="inf"),"---",(H_no_hash!$F554/M554)-1)</f>
        <v>1.2422360248447228E-2</v>
      </c>
      <c r="M554" s="20">
        <f>Model_dem!L294</f>
        <v>966</v>
      </c>
      <c r="N554">
        <f>Model_dem!G294</f>
        <v>978</v>
      </c>
      <c r="O554" s="23"/>
      <c r="P554" t="str">
        <f>IF(H_no_hash!$Q554&lt;&gt;A554,"Aqui", " ")</f>
        <v xml:space="preserve"> </v>
      </c>
      <c r="Q554" s="65" t="s">
        <v>516</v>
      </c>
      <c r="R554" s="66">
        <v>2</v>
      </c>
      <c r="S554" s="66">
        <v>50</v>
      </c>
      <c r="T554" s="66">
        <v>0.05</v>
      </c>
      <c r="U554" s="66">
        <v>100</v>
      </c>
      <c r="V554" s="66">
        <v>978</v>
      </c>
      <c r="W554" s="66">
        <v>205.35499999999999</v>
      </c>
      <c r="X554" s="66">
        <v>6</v>
      </c>
      <c r="Y554" s="66">
        <v>67</v>
      </c>
      <c r="Z554" s="66">
        <v>1800.03</v>
      </c>
      <c r="AA554" s="67">
        <v>0</v>
      </c>
      <c r="AE554" t="s">
        <v>516</v>
      </c>
      <c r="AF554">
        <v>1</v>
      </c>
      <c r="AG554">
        <v>25</v>
      </c>
      <c r="AH554">
        <v>0.15</v>
      </c>
      <c r="AI554">
        <v>100</v>
      </c>
      <c r="AJ554">
        <v>979</v>
      </c>
      <c r="AK554">
        <v>196.82300000000001</v>
      </c>
      <c r="AL554">
        <v>12</v>
      </c>
      <c r="AM554">
        <v>92</v>
      </c>
      <c r="AN554">
        <v>1800.81</v>
      </c>
      <c r="AO554">
        <v>5575</v>
      </c>
    </row>
    <row r="555" spans="1:41" x14ac:dyDescent="0.3">
      <c r="A555" s="68" t="s">
        <v>516</v>
      </c>
      <c r="B555" s="20">
        <v>2</v>
      </c>
      <c r="C555" s="20">
        <v>50</v>
      </c>
      <c r="D555" s="20">
        <v>0.1</v>
      </c>
      <c r="E555" t="s">
        <v>0</v>
      </c>
      <c r="F555" s="20">
        <v>988</v>
      </c>
      <c r="G555" s="39">
        <f t="shared" si="67"/>
        <v>0</v>
      </c>
      <c r="H555" s="20">
        <v>182.43100000000001</v>
      </c>
      <c r="I555" s="20" t="s">
        <v>511</v>
      </c>
      <c r="J555" s="23"/>
      <c r="K555" s="52">
        <v>0</v>
      </c>
      <c r="L555" s="57">
        <f>IF(OR(H_no_hash!$F555="---",H_no_hash!$F555="infeas",H_no_hash!$F555="inf"),"---",(H_no_hash!$F555/M555)-1)</f>
        <v>2.2774327122153215E-2</v>
      </c>
      <c r="M555" s="20">
        <f>Model_dem!L295</f>
        <v>966</v>
      </c>
      <c r="N555">
        <f>Model_dem!G295</f>
        <v>988</v>
      </c>
      <c r="O555" s="23"/>
      <c r="P555" t="str">
        <f>IF(H_no_hash!$Q555&lt;&gt;A555,"Aqui", " ")</f>
        <v xml:space="preserve"> </v>
      </c>
      <c r="Q555" s="68" t="s">
        <v>516</v>
      </c>
      <c r="R555" s="20">
        <v>2</v>
      </c>
      <c r="S555" s="20">
        <v>50</v>
      </c>
      <c r="T555" s="20">
        <v>0.1</v>
      </c>
      <c r="U555" s="20">
        <v>100</v>
      </c>
      <c r="V555" s="20">
        <v>988</v>
      </c>
      <c r="W555" s="20">
        <v>182.43100000000001</v>
      </c>
      <c r="X555" s="20">
        <v>0</v>
      </c>
      <c r="Y555" s="20">
        <v>30</v>
      </c>
      <c r="Z555" s="20">
        <v>1801.91</v>
      </c>
      <c r="AA555" s="23">
        <v>0</v>
      </c>
      <c r="AE555" t="s">
        <v>516</v>
      </c>
      <c r="AF555">
        <v>1</v>
      </c>
      <c r="AG555">
        <v>25</v>
      </c>
      <c r="AH555">
        <v>0.2</v>
      </c>
      <c r="AI555">
        <v>100</v>
      </c>
      <c r="AJ555">
        <v>988</v>
      </c>
      <c r="AK555">
        <v>584.12599999999998</v>
      </c>
      <c r="AL555">
        <v>4</v>
      </c>
      <c r="AM555">
        <v>22</v>
      </c>
      <c r="AN555">
        <v>1800.03</v>
      </c>
      <c r="AO555">
        <v>2306</v>
      </c>
    </row>
    <row r="556" spans="1:41" x14ac:dyDescent="0.3">
      <c r="A556" s="65" t="s">
        <v>516</v>
      </c>
      <c r="B556" s="66">
        <v>2</v>
      </c>
      <c r="C556" s="66">
        <v>50</v>
      </c>
      <c r="D556" s="66">
        <v>0.15</v>
      </c>
      <c r="E556" t="s">
        <v>0</v>
      </c>
      <c r="F556" s="66">
        <v>1020</v>
      </c>
      <c r="G556" s="39">
        <f t="shared" si="67"/>
        <v>0</v>
      </c>
      <c r="H556" s="66">
        <v>826.89599999999996</v>
      </c>
      <c r="I556" s="66" t="s">
        <v>511</v>
      </c>
      <c r="J556" s="67"/>
      <c r="K556" s="52">
        <v>0</v>
      </c>
      <c r="L556" s="58">
        <f>IF(OR(H_no_hash!$F556="---",H_no_hash!$F556="infeas",H_no_hash!$F556="inf"),"---",(H_no_hash!$F556/M556)-1)</f>
        <v>5.5900621118012417E-2</v>
      </c>
      <c r="M556" s="20">
        <f>Model_dem!L296</f>
        <v>966</v>
      </c>
      <c r="N556">
        <f>Model_dem!G296</f>
        <v>1020</v>
      </c>
      <c r="O556" s="23"/>
      <c r="P556" t="str">
        <f>IF(H_no_hash!$Q556&lt;&gt;A556,"Aqui", " ")</f>
        <v xml:space="preserve"> </v>
      </c>
      <c r="Q556" s="65" t="s">
        <v>516</v>
      </c>
      <c r="R556" s="66">
        <v>2</v>
      </c>
      <c r="S556" s="66">
        <v>50</v>
      </c>
      <c r="T556" s="66">
        <v>0.15</v>
      </c>
      <c r="U556" s="66">
        <v>100</v>
      </c>
      <c r="V556" s="66">
        <v>1020</v>
      </c>
      <c r="W556" s="66">
        <v>826.89599999999996</v>
      </c>
      <c r="X556" s="66">
        <v>0</v>
      </c>
      <c r="Y556" s="66">
        <v>5</v>
      </c>
      <c r="Z556" s="66">
        <v>1801.4</v>
      </c>
      <c r="AA556" s="67">
        <v>0</v>
      </c>
      <c r="AE556" t="s">
        <v>516</v>
      </c>
      <c r="AF556">
        <v>1</v>
      </c>
      <c r="AG556">
        <v>50</v>
      </c>
      <c r="AH556">
        <v>0.05</v>
      </c>
      <c r="AI556">
        <v>100</v>
      </c>
      <c r="AJ556">
        <v>971</v>
      </c>
      <c r="AK556">
        <v>54.713000000000001</v>
      </c>
      <c r="AL556">
        <v>0</v>
      </c>
      <c r="AM556">
        <v>296</v>
      </c>
      <c r="AN556">
        <v>1800.39</v>
      </c>
      <c r="AO556">
        <v>14981</v>
      </c>
    </row>
    <row r="557" spans="1:41" x14ac:dyDescent="0.3">
      <c r="A557" s="68" t="s">
        <v>516</v>
      </c>
      <c r="B557" s="20">
        <v>2</v>
      </c>
      <c r="C557" s="20">
        <v>50</v>
      </c>
      <c r="D557" s="20">
        <v>0.2</v>
      </c>
      <c r="E557" t="s">
        <v>2</v>
      </c>
      <c r="F557" s="20" t="s">
        <v>46</v>
      </c>
      <c r="G557" s="39" t="str">
        <f t="shared" si="67"/>
        <v>---</v>
      </c>
      <c r="H557" s="20">
        <v>60.025799999999997</v>
      </c>
      <c r="I557" s="20" t="s">
        <v>511</v>
      </c>
      <c r="J557" s="23"/>
      <c r="L557" s="57" t="str">
        <f>IF(OR(H_no_hash!$F557="---",H_no_hash!$F557="infeas",H_no_hash!$F557="inf"),"---",(H_no_hash!$F557/M557)-1)</f>
        <v>---</v>
      </c>
      <c r="M557" s="20">
        <f>Model_dem!L297</f>
        <v>966</v>
      </c>
      <c r="N557" t="str">
        <f>Model_dem!G297</f>
        <v>---</v>
      </c>
      <c r="O557" s="23"/>
      <c r="P557" t="str">
        <f>IF(H_no_hash!$Q557&lt;&gt;A557,"Aqui", " ")</f>
        <v xml:space="preserve"> </v>
      </c>
      <c r="Q557" s="68" t="s">
        <v>516</v>
      </c>
      <c r="R557" s="20">
        <v>2</v>
      </c>
      <c r="S557" s="20">
        <v>50</v>
      </c>
      <c r="T557" s="20">
        <v>0.2</v>
      </c>
      <c r="U557" s="20">
        <v>100</v>
      </c>
      <c r="V557" s="20" t="s">
        <v>46</v>
      </c>
      <c r="W557" s="20">
        <v>60.025799999999997</v>
      </c>
      <c r="X557" s="20">
        <v>0</v>
      </c>
      <c r="Y557" s="20">
        <v>1</v>
      </c>
      <c r="Z557" s="20">
        <v>1800.68</v>
      </c>
      <c r="AA557" s="23">
        <v>0</v>
      </c>
      <c r="AE557" t="s">
        <v>516</v>
      </c>
      <c r="AF557">
        <v>1</v>
      </c>
      <c r="AG557">
        <v>50</v>
      </c>
      <c r="AH557">
        <v>0.1</v>
      </c>
      <c r="AI557">
        <v>100</v>
      </c>
      <c r="AJ557">
        <v>986</v>
      </c>
      <c r="AK557">
        <v>334.77</v>
      </c>
      <c r="AL557">
        <v>6</v>
      </c>
      <c r="AM557">
        <v>39</v>
      </c>
      <c r="AN557">
        <v>1801.02</v>
      </c>
      <c r="AO557">
        <v>3893</v>
      </c>
    </row>
    <row r="558" spans="1:41" x14ac:dyDescent="0.3">
      <c r="A558" s="65" t="s">
        <v>516</v>
      </c>
      <c r="B558" s="66">
        <v>3</v>
      </c>
      <c r="C558" s="66">
        <v>0</v>
      </c>
      <c r="D558" s="66">
        <v>0.05</v>
      </c>
      <c r="E558" t="s">
        <v>0</v>
      </c>
      <c r="F558" s="66">
        <v>988</v>
      </c>
      <c r="G558" s="39">
        <f t="shared" si="67"/>
        <v>0</v>
      </c>
      <c r="H558" s="66">
        <v>113.081</v>
      </c>
      <c r="I558" s="66">
        <v>155</v>
      </c>
      <c r="J558" s="67">
        <v>0</v>
      </c>
      <c r="K558" s="52">
        <v>0</v>
      </c>
      <c r="L558" s="58">
        <f>IF(OR(H_no_hash!$F558="---",H_no_hash!$F558="infeas",H_no_hash!$F558="inf"),"---",(H_no_hash!$F558/M558)-1)</f>
        <v>2.2774327122153215E-2</v>
      </c>
      <c r="M558" s="20">
        <f>Model_dem!L298</f>
        <v>966</v>
      </c>
      <c r="N558">
        <f>Model_dem!G298</f>
        <v>988</v>
      </c>
      <c r="O558" s="23"/>
      <c r="P558" t="str">
        <f>IF(H_no_hash!$Q558&lt;&gt;A558,"Aqui", " ")</f>
        <v xml:space="preserve"> </v>
      </c>
      <c r="Q558" s="65" t="s">
        <v>516</v>
      </c>
      <c r="R558" s="66">
        <v>3</v>
      </c>
      <c r="S558" s="66">
        <v>0</v>
      </c>
      <c r="T558" s="66">
        <v>0.05</v>
      </c>
      <c r="U558" s="66">
        <v>100</v>
      </c>
      <c r="V558" s="66">
        <v>988</v>
      </c>
      <c r="W558" s="66">
        <v>113.081</v>
      </c>
      <c r="X558" s="66">
        <v>6</v>
      </c>
      <c r="Y558" s="66">
        <v>94</v>
      </c>
      <c r="Z558" s="66">
        <v>1800.02</v>
      </c>
      <c r="AA558" s="67">
        <v>0</v>
      </c>
      <c r="AE558" t="s">
        <v>516</v>
      </c>
      <c r="AF558">
        <v>1</v>
      </c>
      <c r="AG558">
        <v>50</v>
      </c>
      <c r="AH558">
        <v>0.15</v>
      </c>
      <c r="AI558">
        <v>100</v>
      </c>
      <c r="AJ558">
        <v>992</v>
      </c>
      <c r="AK558">
        <v>587.61099999999999</v>
      </c>
      <c r="AL558">
        <v>0</v>
      </c>
      <c r="AM558">
        <v>29</v>
      </c>
      <c r="AN558">
        <v>1801.8</v>
      </c>
      <c r="AO558">
        <v>3331</v>
      </c>
    </row>
    <row r="559" spans="1:41" x14ac:dyDescent="0.3">
      <c r="A559" s="68" t="s">
        <v>516</v>
      </c>
      <c r="B559" s="20">
        <v>3</v>
      </c>
      <c r="C559" s="20">
        <v>0</v>
      </c>
      <c r="D559" s="20">
        <v>0.1</v>
      </c>
      <c r="E559" t="s">
        <v>4</v>
      </c>
      <c r="F559" s="20" t="s">
        <v>511</v>
      </c>
      <c r="G559" s="39" t="str">
        <f t="shared" si="67"/>
        <v>---</v>
      </c>
      <c r="H559" s="20" t="s">
        <v>511</v>
      </c>
      <c r="I559" s="20" t="s">
        <v>511</v>
      </c>
      <c r="J559" s="23"/>
      <c r="L559" s="57" t="str">
        <f>IF(OR(H_no_hash!$F559="---",H_no_hash!$F559="infeas",H_no_hash!$F559="inf"),"---",(H_no_hash!$F559/M559)-1)</f>
        <v>---</v>
      </c>
      <c r="M559" s="20">
        <f>Model_dem!L299</f>
        <v>966</v>
      </c>
      <c r="N559" t="str">
        <f>Model_dem!G299</f>
        <v>---</v>
      </c>
      <c r="O559" s="23"/>
      <c r="P559" t="str">
        <f>IF(H_no_hash!$Q559&lt;&gt;A559,"Aqui", " ")</f>
        <v xml:space="preserve"> </v>
      </c>
      <c r="Q559" s="68" t="s">
        <v>516</v>
      </c>
      <c r="R559" s="20">
        <v>3</v>
      </c>
      <c r="S559" s="20">
        <v>0</v>
      </c>
      <c r="T559" s="20">
        <v>0.1</v>
      </c>
      <c r="U559" s="20">
        <v>100</v>
      </c>
      <c r="V559" s="20" t="s">
        <v>511</v>
      </c>
      <c r="W559" s="20" t="s">
        <v>511</v>
      </c>
      <c r="X559" s="20" t="s">
        <v>511</v>
      </c>
      <c r="Y559" s="20" t="s">
        <v>511</v>
      </c>
      <c r="Z559" s="20" t="s">
        <v>511</v>
      </c>
      <c r="AA559" s="23"/>
      <c r="AE559" t="s">
        <v>516</v>
      </c>
      <c r="AF559">
        <v>1</v>
      </c>
      <c r="AG559">
        <v>50</v>
      </c>
      <c r="AH559">
        <v>0.2</v>
      </c>
      <c r="AI559">
        <v>100</v>
      </c>
      <c r="AJ559">
        <v>1020</v>
      </c>
      <c r="AK559">
        <v>761.66700000000003</v>
      </c>
      <c r="AL559">
        <v>0</v>
      </c>
      <c r="AM559">
        <v>6</v>
      </c>
      <c r="AN559">
        <v>1808.28</v>
      </c>
      <c r="AO559">
        <v>1367</v>
      </c>
    </row>
    <row r="560" spans="1:41" x14ac:dyDescent="0.3">
      <c r="A560" s="65" t="s">
        <v>516</v>
      </c>
      <c r="B560" s="66">
        <v>3</v>
      </c>
      <c r="C560" s="66">
        <v>0</v>
      </c>
      <c r="D560" s="66">
        <v>0.15</v>
      </c>
      <c r="E560" t="s">
        <v>4</v>
      </c>
      <c r="F560" s="66" t="s">
        <v>511</v>
      </c>
      <c r="G560" s="39" t="str">
        <f t="shared" si="67"/>
        <v>---</v>
      </c>
      <c r="H560" s="66" t="s">
        <v>511</v>
      </c>
      <c r="I560" s="66" t="s">
        <v>511</v>
      </c>
      <c r="J560" s="67"/>
      <c r="L560" s="58" t="str">
        <f>IF(OR(H_no_hash!$F560="---",H_no_hash!$F560="infeas",H_no_hash!$F560="inf"),"---",(H_no_hash!$F560/M560)-1)</f>
        <v>---</v>
      </c>
      <c r="M560" s="20">
        <f>Model_dem!L300</f>
        <v>966</v>
      </c>
      <c r="N560" t="str">
        <f>Model_dem!G300</f>
        <v>---</v>
      </c>
      <c r="O560" s="23"/>
      <c r="P560" t="str">
        <f>IF(H_no_hash!$Q560&lt;&gt;A560,"Aqui", " ")</f>
        <v xml:space="preserve"> </v>
      </c>
      <c r="Q560" s="65" t="s">
        <v>516</v>
      </c>
      <c r="R560" s="66">
        <v>3</v>
      </c>
      <c r="S560" s="66">
        <v>0</v>
      </c>
      <c r="T560" s="66">
        <v>0.15</v>
      </c>
      <c r="U560" s="66">
        <v>100</v>
      </c>
      <c r="V560" s="66" t="s">
        <v>511</v>
      </c>
      <c r="W560" s="66" t="s">
        <v>511</v>
      </c>
      <c r="X560" s="66" t="s">
        <v>511</v>
      </c>
      <c r="Y560" s="66" t="s">
        <v>511</v>
      </c>
      <c r="Z560" s="66" t="s">
        <v>511</v>
      </c>
      <c r="AA560" s="67"/>
      <c r="AE560" t="s">
        <v>516</v>
      </c>
      <c r="AF560">
        <v>2</v>
      </c>
      <c r="AG560">
        <v>5</v>
      </c>
      <c r="AH560">
        <v>0.05</v>
      </c>
      <c r="AI560">
        <v>100</v>
      </c>
      <c r="AJ560">
        <v>966</v>
      </c>
      <c r="AK560">
        <v>44.371699999999997</v>
      </c>
      <c r="AL560">
        <v>5</v>
      </c>
      <c r="AM560">
        <v>913</v>
      </c>
      <c r="AN560">
        <v>1800.18</v>
      </c>
      <c r="AO560">
        <v>26282</v>
      </c>
    </row>
    <row r="561" spans="1:41" x14ac:dyDescent="0.3">
      <c r="A561" s="68" t="s">
        <v>516</v>
      </c>
      <c r="B561" s="20">
        <v>3</v>
      </c>
      <c r="C561" s="20">
        <v>0</v>
      </c>
      <c r="D561" s="20">
        <v>0.2</v>
      </c>
      <c r="E561" t="s">
        <v>4</v>
      </c>
      <c r="F561" s="20" t="s">
        <v>511</v>
      </c>
      <c r="G561" s="39" t="str">
        <f t="shared" si="67"/>
        <v>---</v>
      </c>
      <c r="H561" s="20" t="s">
        <v>511</v>
      </c>
      <c r="I561" s="20" t="s">
        <v>511</v>
      </c>
      <c r="J561" s="23"/>
      <c r="L561" s="57" t="str">
        <f>IF(OR(H_no_hash!$F561="---",H_no_hash!$F561="infeas",H_no_hash!$F561="inf"),"---",(H_no_hash!$F561/M561)-1)</f>
        <v>---</v>
      </c>
      <c r="M561" s="20">
        <f>Model_dem!L301</f>
        <v>966</v>
      </c>
      <c r="N561" t="str">
        <f>Model_dem!G301</f>
        <v>---</v>
      </c>
      <c r="O561" s="23"/>
      <c r="P561" t="str">
        <f>IF(H_no_hash!$Q561&lt;&gt;A561,"Aqui", " ")</f>
        <v xml:space="preserve"> </v>
      </c>
      <c r="Q561" s="68" t="s">
        <v>516</v>
      </c>
      <c r="R561" s="20">
        <v>3</v>
      </c>
      <c r="S561" s="20">
        <v>0</v>
      </c>
      <c r="T561" s="20">
        <v>0.2</v>
      </c>
      <c r="U561" s="20">
        <v>100</v>
      </c>
      <c r="V561" s="20" t="s">
        <v>511</v>
      </c>
      <c r="W561" s="20" t="s">
        <v>511</v>
      </c>
      <c r="X561" s="20" t="s">
        <v>511</v>
      </c>
      <c r="Y561" s="20" t="s">
        <v>511</v>
      </c>
      <c r="Z561" s="20" t="s">
        <v>511</v>
      </c>
      <c r="AA561" s="23"/>
      <c r="AE561" t="s">
        <v>516</v>
      </c>
      <c r="AF561">
        <v>2</v>
      </c>
      <c r="AG561">
        <v>5</v>
      </c>
      <c r="AH561">
        <v>0.1</v>
      </c>
      <c r="AI561">
        <v>100</v>
      </c>
      <c r="AJ561">
        <v>966</v>
      </c>
      <c r="AK561">
        <v>46.642400000000002</v>
      </c>
      <c r="AL561">
        <v>0</v>
      </c>
      <c r="AM561">
        <v>551</v>
      </c>
      <c r="AN561">
        <v>1800.08</v>
      </c>
      <c r="AO561">
        <v>22085</v>
      </c>
    </row>
    <row r="562" spans="1:41" x14ac:dyDescent="0.3">
      <c r="A562" s="65" t="s">
        <v>516</v>
      </c>
      <c r="B562" s="66">
        <v>3</v>
      </c>
      <c r="C562" s="66">
        <v>10</v>
      </c>
      <c r="D562" s="66">
        <v>0.05</v>
      </c>
      <c r="E562" t="s">
        <v>0</v>
      </c>
      <c r="F562" s="66">
        <v>988</v>
      </c>
      <c r="G562" s="39">
        <f t="shared" si="67"/>
        <v>0</v>
      </c>
      <c r="H562" s="66">
        <v>190.75</v>
      </c>
      <c r="I562" s="66">
        <v>114</v>
      </c>
      <c r="J562" s="67">
        <v>0</v>
      </c>
      <c r="K562" s="52">
        <v>0</v>
      </c>
      <c r="L562" s="58">
        <f>IF(OR(H_no_hash!$F562="---",H_no_hash!$F562="infeas",H_no_hash!$F562="inf"),"---",(H_no_hash!$F562/M562)-1)</f>
        <v>2.2774327122153215E-2</v>
      </c>
      <c r="M562" s="20">
        <f>Model_dem!L302</f>
        <v>966</v>
      </c>
      <c r="N562">
        <f>Model_dem!G302</f>
        <v>988</v>
      </c>
      <c r="O562" s="23"/>
      <c r="P562" t="str">
        <f>IF(H_no_hash!$Q562&lt;&gt;A562,"Aqui", " ")</f>
        <v xml:space="preserve"> </v>
      </c>
      <c r="Q562" s="65" t="s">
        <v>516</v>
      </c>
      <c r="R562" s="66">
        <v>3</v>
      </c>
      <c r="S562" s="66">
        <v>10</v>
      </c>
      <c r="T562" s="66">
        <v>0.05</v>
      </c>
      <c r="U562" s="66">
        <v>100</v>
      </c>
      <c r="V562" s="66">
        <v>988</v>
      </c>
      <c r="W562" s="66">
        <v>190.75</v>
      </c>
      <c r="X562" s="66">
        <v>10</v>
      </c>
      <c r="Y562" s="66">
        <v>155</v>
      </c>
      <c r="Z562" s="66">
        <v>1800.01</v>
      </c>
      <c r="AA562" s="67">
        <v>0</v>
      </c>
      <c r="AE562" t="s">
        <v>516</v>
      </c>
      <c r="AF562">
        <v>2</v>
      </c>
      <c r="AG562">
        <v>5</v>
      </c>
      <c r="AH562">
        <v>0.15</v>
      </c>
      <c r="AI562">
        <v>100</v>
      </c>
      <c r="AJ562">
        <v>969</v>
      </c>
      <c r="AK562">
        <v>46.495199999999997</v>
      </c>
      <c r="AL562">
        <v>7</v>
      </c>
      <c r="AM562">
        <v>768</v>
      </c>
      <c r="AN562">
        <v>1800.15</v>
      </c>
      <c r="AO562">
        <v>23788</v>
      </c>
    </row>
    <row r="563" spans="1:41" x14ac:dyDescent="0.3">
      <c r="A563" s="68" t="s">
        <v>516</v>
      </c>
      <c r="B563" s="20">
        <v>3</v>
      </c>
      <c r="C563" s="20">
        <v>10</v>
      </c>
      <c r="D563" s="20">
        <v>0.1</v>
      </c>
      <c r="E563" t="s">
        <v>4</v>
      </c>
      <c r="F563" s="20" t="s">
        <v>511</v>
      </c>
      <c r="G563" s="39" t="str">
        <f t="shared" si="67"/>
        <v>---</v>
      </c>
      <c r="H563" s="20" t="s">
        <v>511</v>
      </c>
      <c r="I563" s="20" t="s">
        <v>511</v>
      </c>
      <c r="J563" s="23"/>
      <c r="L563" s="57" t="str">
        <f>IF(OR(H_no_hash!$F563="---",H_no_hash!$F563="infeas",H_no_hash!$F563="inf"),"---",(H_no_hash!$F563/M563)-1)</f>
        <v>---</v>
      </c>
      <c r="M563" s="20">
        <f>Model_dem!L303</f>
        <v>966</v>
      </c>
      <c r="N563" t="str">
        <f>Model_dem!G303</f>
        <v>---</v>
      </c>
      <c r="O563" s="23"/>
      <c r="P563" t="str">
        <f>IF(H_no_hash!$Q563&lt;&gt;A563,"Aqui", " ")</f>
        <v xml:space="preserve"> </v>
      </c>
      <c r="Q563" s="68" t="s">
        <v>516</v>
      </c>
      <c r="R563" s="20">
        <v>3</v>
      </c>
      <c r="S563" s="20">
        <v>10</v>
      </c>
      <c r="T563" s="20">
        <v>0.1</v>
      </c>
      <c r="U563" s="20">
        <v>100</v>
      </c>
      <c r="V563" s="20" t="s">
        <v>511</v>
      </c>
      <c r="W563" s="20" t="s">
        <v>511</v>
      </c>
      <c r="X563" s="20" t="s">
        <v>511</v>
      </c>
      <c r="Y563" s="20" t="s">
        <v>511</v>
      </c>
      <c r="Z563" s="20" t="s">
        <v>511</v>
      </c>
      <c r="AA563" s="23"/>
      <c r="AE563" t="s">
        <v>516</v>
      </c>
      <c r="AF563">
        <v>2</v>
      </c>
      <c r="AG563">
        <v>5</v>
      </c>
      <c r="AH563">
        <v>0.2</v>
      </c>
      <c r="AI563">
        <v>100</v>
      </c>
      <c r="AJ563">
        <v>977</v>
      </c>
      <c r="AK563">
        <v>127.607</v>
      </c>
      <c r="AL563">
        <v>8</v>
      </c>
      <c r="AM563">
        <v>309</v>
      </c>
      <c r="AN563">
        <v>1800.03</v>
      </c>
      <c r="AO563">
        <v>16450</v>
      </c>
    </row>
    <row r="564" spans="1:41" x14ac:dyDescent="0.3">
      <c r="A564" s="65" t="s">
        <v>516</v>
      </c>
      <c r="B564" s="66">
        <v>3</v>
      </c>
      <c r="C564" s="66">
        <v>10</v>
      </c>
      <c r="D564" s="66">
        <v>0.15</v>
      </c>
      <c r="E564" t="s">
        <v>4</v>
      </c>
      <c r="F564" s="66" t="s">
        <v>511</v>
      </c>
      <c r="G564" s="39" t="str">
        <f t="shared" si="67"/>
        <v>---</v>
      </c>
      <c r="H564" s="66" t="s">
        <v>511</v>
      </c>
      <c r="I564" s="66" t="s">
        <v>511</v>
      </c>
      <c r="J564" s="67"/>
      <c r="L564" s="58" t="str">
        <f>IF(OR(H_no_hash!$F564="---",H_no_hash!$F564="infeas",H_no_hash!$F564="inf"),"---",(H_no_hash!$F564/M564)-1)</f>
        <v>---</v>
      </c>
      <c r="M564" s="20">
        <f>Model_dem!L304</f>
        <v>966</v>
      </c>
      <c r="N564" t="str">
        <f>Model_dem!G304</f>
        <v>---</v>
      </c>
      <c r="O564" s="23"/>
      <c r="P564" t="str">
        <f>IF(H_no_hash!$Q564&lt;&gt;A564,"Aqui", " ")</f>
        <v xml:space="preserve"> </v>
      </c>
      <c r="Q564" s="65" t="s">
        <v>516</v>
      </c>
      <c r="R564" s="66">
        <v>3</v>
      </c>
      <c r="S564" s="66">
        <v>10</v>
      </c>
      <c r="T564" s="66">
        <v>0.15</v>
      </c>
      <c r="U564" s="66">
        <v>100</v>
      </c>
      <c r="V564" s="66" t="s">
        <v>511</v>
      </c>
      <c r="W564" s="66" t="s">
        <v>511</v>
      </c>
      <c r="X564" s="66" t="s">
        <v>511</v>
      </c>
      <c r="Y564" s="66" t="s">
        <v>511</v>
      </c>
      <c r="Z564" s="66" t="s">
        <v>511</v>
      </c>
      <c r="AA564" s="67"/>
      <c r="AE564" t="s">
        <v>516</v>
      </c>
      <c r="AF564">
        <v>2</v>
      </c>
      <c r="AG564">
        <v>10</v>
      </c>
      <c r="AH564">
        <v>0.05</v>
      </c>
      <c r="AI564">
        <v>100</v>
      </c>
      <c r="AJ564">
        <v>966</v>
      </c>
      <c r="AK564">
        <v>36.695799999999998</v>
      </c>
      <c r="AL564">
        <v>6</v>
      </c>
      <c r="AM564">
        <v>432</v>
      </c>
      <c r="AN564">
        <v>1800.1</v>
      </c>
      <c r="AO564">
        <v>15642</v>
      </c>
    </row>
    <row r="565" spans="1:41" x14ac:dyDescent="0.3">
      <c r="A565" s="68" t="s">
        <v>516</v>
      </c>
      <c r="B565" s="20">
        <v>3</v>
      </c>
      <c r="C565" s="20">
        <v>10</v>
      </c>
      <c r="D565" s="20">
        <v>0.2</v>
      </c>
      <c r="E565" t="s">
        <v>4</v>
      </c>
      <c r="F565" s="20" t="s">
        <v>511</v>
      </c>
      <c r="G565" s="39" t="str">
        <f t="shared" si="67"/>
        <v>---</v>
      </c>
      <c r="H565" s="20" t="s">
        <v>511</v>
      </c>
      <c r="I565" s="20" t="s">
        <v>511</v>
      </c>
      <c r="J565" s="23"/>
      <c r="L565" s="57" t="str">
        <f>IF(OR(H_no_hash!$F565="---",H_no_hash!$F565="infeas",H_no_hash!$F565="inf"),"---",(H_no_hash!$F565/M565)-1)</f>
        <v>---</v>
      </c>
      <c r="M565" s="20">
        <f>Model_dem!L305</f>
        <v>966</v>
      </c>
      <c r="N565" t="str">
        <f>Model_dem!G305</f>
        <v>---</v>
      </c>
      <c r="O565" s="23"/>
      <c r="P565" t="str">
        <f>IF(H_no_hash!$Q565&lt;&gt;A565,"Aqui", " ")</f>
        <v xml:space="preserve"> </v>
      </c>
      <c r="Q565" s="68" t="s">
        <v>516</v>
      </c>
      <c r="R565" s="20">
        <v>3</v>
      </c>
      <c r="S565" s="20">
        <v>10</v>
      </c>
      <c r="T565" s="20">
        <v>0.2</v>
      </c>
      <c r="U565" s="20">
        <v>100</v>
      </c>
      <c r="V565" s="20" t="s">
        <v>511</v>
      </c>
      <c r="W565" s="20" t="s">
        <v>511</v>
      </c>
      <c r="X565" s="20" t="s">
        <v>511</v>
      </c>
      <c r="Y565" s="20" t="s">
        <v>511</v>
      </c>
      <c r="Z565" s="20" t="s">
        <v>511</v>
      </c>
      <c r="AA565" s="23"/>
      <c r="AE565" t="s">
        <v>516</v>
      </c>
      <c r="AF565">
        <v>2</v>
      </c>
      <c r="AG565">
        <v>10</v>
      </c>
      <c r="AH565">
        <v>0.1</v>
      </c>
      <c r="AI565">
        <v>100</v>
      </c>
      <c r="AJ565">
        <v>971</v>
      </c>
      <c r="AK565">
        <v>51.563600000000001</v>
      </c>
      <c r="AL565">
        <v>3</v>
      </c>
      <c r="AM565">
        <v>270</v>
      </c>
      <c r="AN565">
        <v>1800.02</v>
      </c>
      <c r="AO565">
        <v>12014</v>
      </c>
    </row>
    <row r="566" spans="1:41" x14ac:dyDescent="0.3">
      <c r="A566" s="65" t="s">
        <v>516</v>
      </c>
      <c r="B566" s="66">
        <v>3</v>
      </c>
      <c r="C566" s="66">
        <v>25</v>
      </c>
      <c r="D566" s="66">
        <v>0.05</v>
      </c>
      <c r="E566" t="s">
        <v>0</v>
      </c>
      <c r="F566" s="66">
        <v>988</v>
      </c>
      <c r="G566" s="39">
        <f t="shared" si="67"/>
        <v>0</v>
      </c>
      <c r="H566" s="66">
        <v>105.398</v>
      </c>
      <c r="I566" s="66">
        <v>100</v>
      </c>
      <c r="J566" s="67">
        <v>0</v>
      </c>
      <c r="K566" s="52">
        <v>0</v>
      </c>
      <c r="L566" s="58">
        <f>IF(OR(H_no_hash!$F566="---",H_no_hash!$F566="infeas",H_no_hash!$F566="inf"),"---",(H_no_hash!$F566/M566)-1)</f>
        <v>2.2774327122153215E-2</v>
      </c>
      <c r="M566" s="20">
        <f>Model_dem!L306</f>
        <v>966</v>
      </c>
      <c r="N566">
        <f>Model_dem!G306</f>
        <v>988</v>
      </c>
      <c r="O566" s="23"/>
      <c r="P566" t="str">
        <f>IF(H_no_hash!$Q566&lt;&gt;A566,"Aqui", " ")</f>
        <v xml:space="preserve"> </v>
      </c>
      <c r="Q566" s="65" t="s">
        <v>516</v>
      </c>
      <c r="R566" s="66">
        <v>3</v>
      </c>
      <c r="S566" s="66">
        <v>25</v>
      </c>
      <c r="T566" s="66">
        <v>0.05</v>
      </c>
      <c r="U566" s="66">
        <v>100</v>
      </c>
      <c r="V566" s="66">
        <v>988</v>
      </c>
      <c r="W566" s="66">
        <v>105.398</v>
      </c>
      <c r="X566" s="66">
        <v>5</v>
      </c>
      <c r="Y566" s="66">
        <v>114</v>
      </c>
      <c r="Z566" s="66">
        <v>1800.03</v>
      </c>
      <c r="AA566" s="67">
        <v>0</v>
      </c>
      <c r="AE566" t="s">
        <v>516</v>
      </c>
      <c r="AF566">
        <v>2</v>
      </c>
      <c r="AG566">
        <v>10</v>
      </c>
      <c r="AH566">
        <v>0.15</v>
      </c>
      <c r="AI566">
        <v>100</v>
      </c>
      <c r="AJ566">
        <v>979</v>
      </c>
      <c r="AK566">
        <v>126.916</v>
      </c>
      <c r="AL566">
        <v>0</v>
      </c>
      <c r="AM566">
        <v>77</v>
      </c>
      <c r="AN566">
        <v>1800.5</v>
      </c>
      <c r="AO566">
        <v>7345</v>
      </c>
    </row>
    <row r="567" spans="1:41" x14ac:dyDescent="0.3">
      <c r="A567" s="68" t="s">
        <v>516</v>
      </c>
      <c r="B567" s="20">
        <v>3</v>
      </c>
      <c r="C567" s="20">
        <v>25</v>
      </c>
      <c r="D567" s="20">
        <v>0.1</v>
      </c>
      <c r="E567" t="s">
        <v>4</v>
      </c>
      <c r="F567" s="20" t="s">
        <v>511</v>
      </c>
      <c r="G567" s="39" t="str">
        <f t="shared" si="67"/>
        <v>---</v>
      </c>
      <c r="H567" s="20" t="s">
        <v>511</v>
      </c>
      <c r="I567" s="20" t="s">
        <v>511</v>
      </c>
      <c r="J567" s="23"/>
      <c r="L567" s="57" t="str">
        <f>IF(OR(H_no_hash!$F567="---",H_no_hash!$F567="infeas",H_no_hash!$F567="inf"),"---",(H_no_hash!$F567/M567)-1)</f>
        <v>---</v>
      </c>
      <c r="M567" s="20">
        <f>Model_dem!L307</f>
        <v>966</v>
      </c>
      <c r="N567" t="str">
        <f>Model_dem!G307</f>
        <v>---</v>
      </c>
      <c r="O567" s="23"/>
      <c r="P567" t="str">
        <f>IF(H_no_hash!$Q567&lt;&gt;A567,"Aqui", " ")</f>
        <v xml:space="preserve"> </v>
      </c>
      <c r="Q567" s="68" t="s">
        <v>516</v>
      </c>
      <c r="R567" s="20">
        <v>3</v>
      </c>
      <c r="S567" s="20">
        <v>25</v>
      </c>
      <c r="T567" s="20">
        <v>0.1</v>
      </c>
      <c r="U567" s="20">
        <v>100</v>
      </c>
      <c r="V567" s="20" t="s">
        <v>511</v>
      </c>
      <c r="W567" s="20" t="s">
        <v>511</v>
      </c>
      <c r="X567" s="20" t="s">
        <v>511</v>
      </c>
      <c r="Y567" s="20" t="s">
        <v>511</v>
      </c>
      <c r="Z567" s="20" t="s">
        <v>511</v>
      </c>
      <c r="AA567" s="23"/>
      <c r="AE567" t="s">
        <v>516</v>
      </c>
      <c r="AF567">
        <v>2</v>
      </c>
      <c r="AG567">
        <v>10</v>
      </c>
      <c r="AH567">
        <v>0.2</v>
      </c>
      <c r="AI567">
        <v>100</v>
      </c>
      <c r="AJ567">
        <v>986</v>
      </c>
      <c r="AK567">
        <v>1397.31</v>
      </c>
      <c r="AL567">
        <v>28</v>
      </c>
      <c r="AM567">
        <v>43</v>
      </c>
      <c r="AN567">
        <v>1800.98</v>
      </c>
      <c r="AO567">
        <v>5162</v>
      </c>
    </row>
    <row r="568" spans="1:41" x14ac:dyDescent="0.3">
      <c r="A568" s="65" t="s">
        <v>516</v>
      </c>
      <c r="B568" s="66">
        <v>3</v>
      </c>
      <c r="C568" s="66">
        <v>25</v>
      </c>
      <c r="D568" s="66">
        <v>0.15</v>
      </c>
      <c r="E568" t="s">
        <v>4</v>
      </c>
      <c r="F568" s="66" t="s">
        <v>511</v>
      </c>
      <c r="G568" s="39" t="str">
        <f t="shared" si="67"/>
        <v>---</v>
      </c>
      <c r="H568" s="66" t="s">
        <v>511</v>
      </c>
      <c r="I568" s="66" t="s">
        <v>511</v>
      </c>
      <c r="J568" s="67"/>
      <c r="L568" s="58" t="str">
        <f>IF(OR(H_no_hash!$F568="---",H_no_hash!$F568="infeas",H_no_hash!$F568="inf"),"---",(H_no_hash!$F568/M568)-1)</f>
        <v>---</v>
      </c>
      <c r="M568" s="20">
        <f>Model_dem!L308</f>
        <v>966</v>
      </c>
      <c r="N568" t="str">
        <f>Model_dem!G308</f>
        <v>---</v>
      </c>
      <c r="O568" s="23"/>
      <c r="P568" t="str">
        <f>IF(H_no_hash!$Q568&lt;&gt;A568,"Aqui", " ")</f>
        <v xml:space="preserve"> </v>
      </c>
      <c r="Q568" s="65" t="s">
        <v>516</v>
      </c>
      <c r="R568" s="66">
        <v>3</v>
      </c>
      <c r="S568" s="66">
        <v>25</v>
      </c>
      <c r="T568" s="66">
        <v>0.15</v>
      </c>
      <c r="U568" s="66">
        <v>100</v>
      </c>
      <c r="V568" s="66" t="s">
        <v>511</v>
      </c>
      <c r="W568" s="66" t="s">
        <v>511</v>
      </c>
      <c r="X568" s="66" t="s">
        <v>511</v>
      </c>
      <c r="Y568" s="66" t="s">
        <v>511</v>
      </c>
      <c r="Z568" s="66" t="s">
        <v>511</v>
      </c>
      <c r="AA568" s="67"/>
      <c r="AE568" t="s">
        <v>516</v>
      </c>
      <c r="AF568">
        <v>2</v>
      </c>
      <c r="AG568">
        <v>25</v>
      </c>
      <c r="AH568">
        <v>0.05</v>
      </c>
      <c r="AI568">
        <v>100</v>
      </c>
      <c r="AJ568">
        <v>971</v>
      </c>
      <c r="AK568">
        <v>121.614</v>
      </c>
      <c r="AL568">
        <v>9</v>
      </c>
      <c r="AM568">
        <v>237</v>
      </c>
      <c r="AN568">
        <v>1800.08</v>
      </c>
      <c r="AO568">
        <v>10123</v>
      </c>
    </row>
    <row r="569" spans="1:41" x14ac:dyDescent="0.3">
      <c r="A569" s="68" t="s">
        <v>516</v>
      </c>
      <c r="B569" s="20">
        <v>3</v>
      </c>
      <c r="C569" s="20">
        <v>25</v>
      </c>
      <c r="D569" s="20">
        <v>0.2</v>
      </c>
      <c r="E569" t="s">
        <v>4</v>
      </c>
      <c r="F569" s="20" t="s">
        <v>511</v>
      </c>
      <c r="G569" s="39" t="str">
        <f t="shared" si="67"/>
        <v>---</v>
      </c>
      <c r="H569" s="20" t="s">
        <v>511</v>
      </c>
      <c r="I569" s="20" t="s">
        <v>511</v>
      </c>
      <c r="J569" s="23"/>
      <c r="L569" s="57" t="str">
        <f>IF(OR(H_no_hash!$F569="---",H_no_hash!$F569="infeas",H_no_hash!$F569="inf"),"---",(H_no_hash!$F569/M569)-1)</f>
        <v>---</v>
      </c>
      <c r="M569" s="20">
        <f>Model_dem!L309</f>
        <v>966</v>
      </c>
      <c r="N569" t="str">
        <f>Model_dem!G309</f>
        <v>---</v>
      </c>
      <c r="O569" s="23"/>
      <c r="P569" t="str">
        <f>IF(H_no_hash!$Q569&lt;&gt;A569,"Aqui", " ")</f>
        <v xml:space="preserve"> </v>
      </c>
      <c r="Q569" s="68" t="s">
        <v>516</v>
      </c>
      <c r="R569" s="20">
        <v>3</v>
      </c>
      <c r="S569" s="20">
        <v>25</v>
      </c>
      <c r="T569" s="20">
        <v>0.2</v>
      </c>
      <c r="U569" s="20">
        <v>100</v>
      </c>
      <c r="V569" s="20" t="s">
        <v>511</v>
      </c>
      <c r="W569" s="20" t="s">
        <v>511</v>
      </c>
      <c r="X569" s="20" t="s">
        <v>511</v>
      </c>
      <c r="Y569" s="20" t="s">
        <v>511</v>
      </c>
      <c r="Z569" s="20" t="s">
        <v>511</v>
      </c>
      <c r="AA569" s="23"/>
      <c r="AE569" t="s">
        <v>516</v>
      </c>
      <c r="AF569">
        <v>2</v>
      </c>
      <c r="AG569">
        <v>25</v>
      </c>
      <c r="AH569">
        <v>0.1</v>
      </c>
      <c r="AI569">
        <v>100</v>
      </c>
      <c r="AJ569">
        <v>988</v>
      </c>
      <c r="AK569">
        <v>157.68899999999999</v>
      </c>
      <c r="AL569">
        <v>0</v>
      </c>
      <c r="AM569">
        <v>68</v>
      </c>
      <c r="AN569">
        <v>1800.57</v>
      </c>
      <c r="AO569">
        <v>5919</v>
      </c>
    </row>
    <row r="570" spans="1:41" x14ac:dyDescent="0.3">
      <c r="A570" s="65" t="s">
        <v>516</v>
      </c>
      <c r="B570" s="66">
        <v>3</v>
      </c>
      <c r="C570" s="66">
        <v>50</v>
      </c>
      <c r="D570" s="66">
        <v>0.05</v>
      </c>
      <c r="E570" t="s">
        <v>0</v>
      </c>
      <c r="F570" s="66">
        <v>988</v>
      </c>
      <c r="G570" s="39">
        <f t="shared" si="67"/>
        <v>0</v>
      </c>
      <c r="H570" s="66">
        <v>205.828</v>
      </c>
      <c r="I570" s="66">
        <v>9204</v>
      </c>
      <c r="J570" s="67">
        <v>0</v>
      </c>
      <c r="K570" s="52">
        <v>0</v>
      </c>
      <c r="L570" s="58">
        <f>IF(OR(H_no_hash!$F570="---",H_no_hash!$F570="infeas",H_no_hash!$F570="inf"),"---",(H_no_hash!$F570/M570)-1)</f>
        <v>2.2774327122153215E-2</v>
      </c>
      <c r="M570" s="20">
        <f>Model_dem!L310</f>
        <v>966</v>
      </c>
      <c r="N570">
        <f>Model_dem!G310</f>
        <v>988</v>
      </c>
      <c r="O570" s="23"/>
      <c r="P570" t="str">
        <f>IF(H_no_hash!$Q570&lt;&gt;A570,"Aqui", " ")</f>
        <v xml:space="preserve"> </v>
      </c>
      <c r="Q570" s="65" t="s">
        <v>516</v>
      </c>
      <c r="R570" s="66">
        <v>3</v>
      </c>
      <c r="S570" s="66">
        <v>50</v>
      </c>
      <c r="T570" s="66">
        <v>0.05</v>
      </c>
      <c r="U570" s="66">
        <v>100</v>
      </c>
      <c r="V570" s="66">
        <v>988</v>
      </c>
      <c r="W570" s="66">
        <v>205.828</v>
      </c>
      <c r="X570" s="66">
        <v>13</v>
      </c>
      <c r="Y570" s="66">
        <v>100</v>
      </c>
      <c r="Z570" s="66">
        <v>1800.01</v>
      </c>
      <c r="AA570" s="67">
        <v>0</v>
      </c>
      <c r="AE570" t="s">
        <v>516</v>
      </c>
      <c r="AF570">
        <v>2</v>
      </c>
      <c r="AG570">
        <v>25</v>
      </c>
      <c r="AH570">
        <v>0.15</v>
      </c>
      <c r="AI570">
        <v>100</v>
      </c>
      <c r="AJ570">
        <v>992</v>
      </c>
      <c r="AK570">
        <v>695.33799999999997</v>
      </c>
      <c r="AL570">
        <v>0</v>
      </c>
      <c r="AM570">
        <v>16</v>
      </c>
      <c r="AN570">
        <v>1804.15</v>
      </c>
      <c r="AO570">
        <v>2309</v>
      </c>
    </row>
    <row r="571" spans="1:41" x14ac:dyDescent="0.3">
      <c r="A571" s="68" t="s">
        <v>516</v>
      </c>
      <c r="B571" s="20">
        <v>3</v>
      </c>
      <c r="C571" s="20">
        <v>50</v>
      </c>
      <c r="D571" s="20">
        <v>0.1</v>
      </c>
      <c r="E571" t="s">
        <v>4</v>
      </c>
      <c r="F571" s="20" t="s">
        <v>511</v>
      </c>
      <c r="G571" s="39" t="str">
        <f t="shared" si="67"/>
        <v>---</v>
      </c>
      <c r="H571" s="20" t="s">
        <v>511</v>
      </c>
      <c r="I571" s="20">
        <v>10410</v>
      </c>
      <c r="J571" s="23">
        <v>0</v>
      </c>
      <c r="L571" s="57" t="str">
        <f>IF(OR(H_no_hash!$F571="---",H_no_hash!$F571="infeas",H_no_hash!$F571="inf"),"---",(H_no_hash!$F571/M571)-1)</f>
        <v>---</v>
      </c>
      <c r="M571" s="20">
        <f>Model_dem!L311</f>
        <v>966</v>
      </c>
      <c r="N571" t="str">
        <f>Model_dem!G311</f>
        <v>---</v>
      </c>
      <c r="O571" s="23"/>
      <c r="P571" t="str">
        <f>IF(H_no_hash!$Q571&lt;&gt;A571,"Aqui", " ")</f>
        <v xml:space="preserve"> </v>
      </c>
      <c r="Q571" s="68" t="s">
        <v>516</v>
      </c>
      <c r="R571" s="20">
        <v>3</v>
      </c>
      <c r="S571" s="20">
        <v>50</v>
      </c>
      <c r="T571" s="20">
        <v>0.1</v>
      </c>
      <c r="U571" s="20">
        <v>100</v>
      </c>
      <c r="V571" s="20" t="s">
        <v>511</v>
      </c>
      <c r="W571" s="20" t="s">
        <v>511</v>
      </c>
      <c r="X571" s="20" t="s">
        <v>511</v>
      </c>
      <c r="Y571" s="20" t="s">
        <v>511</v>
      </c>
      <c r="Z571" s="20" t="s">
        <v>511</v>
      </c>
      <c r="AA571" s="23"/>
      <c r="AE571" t="s">
        <v>516</v>
      </c>
      <c r="AF571">
        <v>2</v>
      </c>
      <c r="AG571">
        <v>25</v>
      </c>
      <c r="AH571">
        <v>0.2</v>
      </c>
      <c r="AI571">
        <v>100</v>
      </c>
      <c r="AJ571">
        <v>1016</v>
      </c>
      <c r="AK571">
        <v>1773.71</v>
      </c>
      <c r="AL571">
        <v>0</v>
      </c>
      <c r="AM571">
        <v>2</v>
      </c>
      <c r="AN571">
        <v>1822.24</v>
      </c>
      <c r="AO571">
        <v>659</v>
      </c>
    </row>
    <row r="572" spans="1:41" x14ac:dyDescent="0.3">
      <c r="A572" s="65" t="s">
        <v>516</v>
      </c>
      <c r="B572" s="66">
        <v>3</v>
      </c>
      <c r="C572" s="66">
        <v>50</v>
      </c>
      <c r="D572" s="66">
        <v>0.15</v>
      </c>
      <c r="E572" t="s">
        <v>4</v>
      </c>
      <c r="F572" s="66" t="s">
        <v>511</v>
      </c>
      <c r="G572" s="39" t="str">
        <f t="shared" si="67"/>
        <v>---</v>
      </c>
      <c r="H572" s="66" t="s">
        <v>511</v>
      </c>
      <c r="I572" s="66">
        <v>9000</v>
      </c>
      <c r="J572" s="67">
        <v>0</v>
      </c>
      <c r="L572" s="58" t="str">
        <f>IF(OR(H_no_hash!$F572="---",H_no_hash!$F572="infeas",H_no_hash!$F572="inf"),"---",(H_no_hash!$F572/M572)-1)</f>
        <v>---</v>
      </c>
      <c r="M572" s="20">
        <f>Model_dem!L312</f>
        <v>966</v>
      </c>
      <c r="N572" t="str">
        <f>Model_dem!G312</f>
        <v>---</v>
      </c>
      <c r="O572" s="23"/>
      <c r="P572" t="str">
        <f>IF(H_no_hash!$Q572&lt;&gt;A572,"Aqui", " ")</f>
        <v xml:space="preserve"> </v>
      </c>
      <c r="Q572" s="65" t="s">
        <v>516</v>
      </c>
      <c r="R572" s="66">
        <v>3</v>
      </c>
      <c r="S572" s="66">
        <v>50</v>
      </c>
      <c r="T572" s="66">
        <v>0.15</v>
      </c>
      <c r="U572" s="66">
        <v>100</v>
      </c>
      <c r="V572" s="66" t="s">
        <v>511</v>
      </c>
      <c r="W572" s="66" t="s">
        <v>511</v>
      </c>
      <c r="X572" s="66" t="s">
        <v>511</v>
      </c>
      <c r="Y572" s="66" t="s">
        <v>511</v>
      </c>
      <c r="Z572" s="66" t="s">
        <v>511</v>
      </c>
      <c r="AA572" s="67"/>
      <c r="AE572" t="s">
        <v>516</v>
      </c>
      <c r="AF572">
        <v>2</v>
      </c>
      <c r="AG572">
        <v>50</v>
      </c>
      <c r="AH572">
        <v>0.05</v>
      </c>
      <c r="AI572">
        <v>100</v>
      </c>
      <c r="AJ572">
        <v>978</v>
      </c>
      <c r="AK572">
        <v>105.339</v>
      </c>
      <c r="AL572">
        <v>8</v>
      </c>
      <c r="AM572">
        <v>222</v>
      </c>
      <c r="AN572">
        <v>1800.02</v>
      </c>
      <c r="AO572">
        <v>13754</v>
      </c>
    </row>
    <row r="573" spans="1:41" x14ac:dyDescent="0.3">
      <c r="A573" s="68" t="s">
        <v>516</v>
      </c>
      <c r="B573" s="20">
        <v>3</v>
      </c>
      <c r="C573" s="20">
        <v>50</v>
      </c>
      <c r="D573" s="20">
        <v>0.2</v>
      </c>
      <c r="E573" t="s">
        <v>4</v>
      </c>
      <c r="F573" s="20" t="s">
        <v>511</v>
      </c>
      <c r="G573" s="39" t="str">
        <f t="shared" si="67"/>
        <v>---</v>
      </c>
      <c r="H573" s="20" t="s">
        <v>511</v>
      </c>
      <c r="I573" s="20">
        <v>7876</v>
      </c>
      <c r="J573" s="23">
        <v>0</v>
      </c>
      <c r="L573" s="57" t="str">
        <f>IF(OR(H_no_hash!$F573="---",H_no_hash!$F573="infeas",H_no_hash!$F573="inf"),"---",(H_no_hash!$F573/M573)-1)</f>
        <v>---</v>
      </c>
      <c r="M573" s="20">
        <f>Model_dem!L313</f>
        <v>966</v>
      </c>
      <c r="N573" t="str">
        <f>Model_dem!G313</f>
        <v>---</v>
      </c>
      <c r="O573" s="23"/>
      <c r="P573" t="str">
        <f>IF(H_no_hash!$Q573&lt;&gt;A573,"Aqui", " ")</f>
        <v xml:space="preserve"> </v>
      </c>
      <c r="Q573" s="68" t="s">
        <v>516</v>
      </c>
      <c r="R573" s="20">
        <v>3</v>
      </c>
      <c r="S573" s="20">
        <v>50</v>
      </c>
      <c r="T573" s="20">
        <v>0.2</v>
      </c>
      <c r="U573" s="20">
        <v>100</v>
      </c>
      <c r="V573" s="20" t="s">
        <v>511</v>
      </c>
      <c r="W573" s="20" t="s">
        <v>511</v>
      </c>
      <c r="X573" s="20" t="s">
        <v>511</v>
      </c>
      <c r="Y573" s="20" t="s">
        <v>511</v>
      </c>
      <c r="Z573" s="20" t="s">
        <v>511</v>
      </c>
      <c r="AA573" s="23"/>
      <c r="AE573" t="s">
        <v>516</v>
      </c>
      <c r="AF573">
        <v>2</v>
      </c>
      <c r="AG573">
        <v>50</v>
      </c>
      <c r="AH573">
        <v>0.1</v>
      </c>
      <c r="AI573">
        <v>100</v>
      </c>
      <c r="AJ573">
        <v>988</v>
      </c>
      <c r="AK573">
        <v>493.40300000000002</v>
      </c>
      <c r="AL573">
        <v>6</v>
      </c>
      <c r="AM573">
        <v>52</v>
      </c>
      <c r="AN573">
        <v>1800.47</v>
      </c>
      <c r="AO573">
        <v>4489</v>
      </c>
    </row>
    <row r="574" spans="1:41" x14ac:dyDescent="0.3">
      <c r="A574" s="65" t="s">
        <v>535</v>
      </c>
      <c r="B574" s="66">
        <v>0</v>
      </c>
      <c r="C574" s="66">
        <v>0</v>
      </c>
      <c r="D574" s="66">
        <v>0.05</v>
      </c>
      <c r="E574" t="s">
        <v>0</v>
      </c>
      <c r="F574" s="66">
        <v>751</v>
      </c>
      <c r="G574" s="39">
        <f t="shared" si="67"/>
        <v>0</v>
      </c>
      <c r="H574" s="66">
        <v>0.35317900000000002</v>
      </c>
      <c r="I574" s="66">
        <v>3154</v>
      </c>
      <c r="J574" s="67">
        <v>0</v>
      </c>
      <c r="K574" s="52">
        <v>1</v>
      </c>
      <c r="L574" s="58">
        <f>IF(OR(H_no_hash!$F574="---",H_no_hash!$F574="infeas",H_no_hash!$F574="inf"),"---",(H_no_hash!$F574/M574)-1)</f>
        <v>0</v>
      </c>
      <c r="M574" s="20">
        <f>Model_dem!L314</f>
        <v>751</v>
      </c>
      <c r="N574">
        <f>Model_dem!G314</f>
        <v>751</v>
      </c>
      <c r="O574" s="23"/>
      <c r="P574" t="str">
        <f>IF(H_no_hash!$Q574&lt;&gt;A574,"Aqui", " ")</f>
        <v xml:space="preserve"> </v>
      </c>
      <c r="Q574" s="65" t="s">
        <v>535</v>
      </c>
      <c r="R574" s="66">
        <v>0</v>
      </c>
      <c r="S574" s="66">
        <v>0</v>
      </c>
      <c r="T574" s="66">
        <v>0.05</v>
      </c>
      <c r="U574" s="66">
        <v>50</v>
      </c>
      <c r="V574" s="66">
        <v>751</v>
      </c>
      <c r="W574" s="66">
        <v>0.35317900000000002</v>
      </c>
      <c r="X574" s="66">
        <v>0</v>
      </c>
      <c r="Y574" s="66">
        <v>9204</v>
      </c>
      <c r="Z574" s="66">
        <v>1800</v>
      </c>
      <c r="AA574" s="67">
        <v>0</v>
      </c>
      <c r="AE574" t="s">
        <v>516</v>
      </c>
      <c r="AF574">
        <v>2</v>
      </c>
      <c r="AG574">
        <v>50</v>
      </c>
      <c r="AH574">
        <v>0.15</v>
      </c>
      <c r="AI574">
        <v>100</v>
      </c>
      <c r="AJ574">
        <v>1025</v>
      </c>
      <c r="AK574">
        <v>1665.63</v>
      </c>
      <c r="AL574">
        <v>8</v>
      </c>
      <c r="AM574">
        <v>11</v>
      </c>
      <c r="AN574">
        <v>1809.87</v>
      </c>
      <c r="AO574">
        <v>1686</v>
      </c>
    </row>
    <row r="575" spans="1:41" x14ac:dyDescent="0.3">
      <c r="A575" s="68" t="s">
        <v>535</v>
      </c>
      <c r="B575" s="20">
        <v>0</v>
      </c>
      <c r="C575" s="20">
        <v>0</v>
      </c>
      <c r="D575" s="20">
        <v>0.1</v>
      </c>
      <c r="E575" t="s">
        <v>0</v>
      </c>
      <c r="F575" s="20">
        <v>751</v>
      </c>
      <c r="G575" s="39">
        <f t="shared" si="67"/>
        <v>0</v>
      </c>
      <c r="H575" s="20">
        <v>0.53144899999999995</v>
      </c>
      <c r="I575" s="20">
        <v>3254</v>
      </c>
      <c r="J575" s="23">
        <v>0</v>
      </c>
      <c r="K575" s="52">
        <v>1</v>
      </c>
      <c r="L575" s="57">
        <f>IF(OR(H_no_hash!$F575="---",H_no_hash!$F575="infeas",H_no_hash!$F575="inf"),"---",(H_no_hash!$F575/M575)-1)</f>
        <v>0</v>
      </c>
      <c r="M575" s="20">
        <f>Model_dem!L315</f>
        <v>751</v>
      </c>
      <c r="N575">
        <f>Model_dem!G315</f>
        <v>751</v>
      </c>
      <c r="O575" s="23"/>
      <c r="P575" t="str">
        <f>IF(H_no_hash!$Q575&lt;&gt;A575,"Aqui", " ")</f>
        <v xml:space="preserve"> </v>
      </c>
      <c r="Q575" s="68" t="s">
        <v>535</v>
      </c>
      <c r="R575" s="20">
        <v>0</v>
      </c>
      <c r="S575" s="20">
        <v>0</v>
      </c>
      <c r="T575" s="20">
        <v>0.1</v>
      </c>
      <c r="U575" s="20">
        <v>50</v>
      </c>
      <c r="V575" s="20">
        <v>751</v>
      </c>
      <c r="W575" s="20">
        <v>0.53144899999999995</v>
      </c>
      <c r="X575" s="20">
        <v>0</v>
      </c>
      <c r="Y575" s="20">
        <v>10410</v>
      </c>
      <c r="Z575" s="20">
        <v>1800</v>
      </c>
      <c r="AA575" s="23">
        <v>0</v>
      </c>
      <c r="AE575" t="s">
        <v>516</v>
      </c>
      <c r="AF575">
        <v>2</v>
      </c>
      <c r="AG575">
        <v>50</v>
      </c>
      <c r="AH575">
        <v>0.2</v>
      </c>
      <c r="AI575">
        <v>100</v>
      </c>
      <c r="AJ575" t="s">
        <v>46</v>
      </c>
      <c r="AK575">
        <v>60.025599999999997</v>
      </c>
      <c r="AL575">
        <v>0</v>
      </c>
      <c r="AM575">
        <v>1</v>
      </c>
      <c r="AN575">
        <v>1801.03</v>
      </c>
      <c r="AO575">
        <v>29</v>
      </c>
    </row>
    <row r="576" spans="1:41" x14ac:dyDescent="0.3">
      <c r="A576" s="65" t="s">
        <v>535</v>
      </c>
      <c r="B576" s="66">
        <v>0</v>
      </c>
      <c r="C576" s="66">
        <v>0</v>
      </c>
      <c r="D576" s="66">
        <v>0.15</v>
      </c>
      <c r="E576" t="s">
        <v>0</v>
      </c>
      <c r="F576" s="66">
        <v>751</v>
      </c>
      <c r="G576" s="39">
        <f t="shared" si="67"/>
        <v>0</v>
      </c>
      <c r="H576" s="66">
        <v>0.81340599999999996</v>
      </c>
      <c r="I576" s="66">
        <v>1759</v>
      </c>
      <c r="J576" s="67">
        <v>0</v>
      </c>
      <c r="K576" s="52">
        <v>1</v>
      </c>
      <c r="L576" s="58">
        <f>IF(OR(H_no_hash!$F576="---",H_no_hash!$F576="infeas",H_no_hash!$F576="inf"),"---",(H_no_hash!$F576/M576)-1)</f>
        <v>0</v>
      </c>
      <c r="M576" s="20">
        <f>Model_dem!L316</f>
        <v>751</v>
      </c>
      <c r="N576">
        <f>Model_dem!G316</f>
        <v>751</v>
      </c>
      <c r="O576" s="23"/>
      <c r="P576" t="str">
        <f>IF(H_no_hash!$Q576&lt;&gt;A576,"Aqui", " ")</f>
        <v xml:space="preserve"> </v>
      </c>
      <c r="Q576" s="65" t="s">
        <v>535</v>
      </c>
      <c r="R576" s="66">
        <v>0</v>
      </c>
      <c r="S576" s="66">
        <v>0</v>
      </c>
      <c r="T576" s="66">
        <v>0.15</v>
      </c>
      <c r="U576" s="66">
        <v>50</v>
      </c>
      <c r="V576" s="66">
        <v>751</v>
      </c>
      <c r="W576" s="66">
        <v>0.81340599999999996</v>
      </c>
      <c r="X576" s="66">
        <v>0</v>
      </c>
      <c r="Y576" s="66">
        <v>9000</v>
      </c>
      <c r="Z576" s="66">
        <v>1800</v>
      </c>
      <c r="AA576" s="67">
        <v>0</v>
      </c>
      <c r="AE576" t="s">
        <v>516</v>
      </c>
      <c r="AF576">
        <v>3</v>
      </c>
      <c r="AG576">
        <v>0</v>
      </c>
      <c r="AH576">
        <v>0.05</v>
      </c>
      <c r="AI576">
        <v>100</v>
      </c>
      <c r="AJ576">
        <v>988</v>
      </c>
      <c r="AK576">
        <v>44.006999999999998</v>
      </c>
      <c r="AL576">
        <v>0</v>
      </c>
      <c r="AM576">
        <v>331</v>
      </c>
      <c r="AN576">
        <v>1800.08</v>
      </c>
      <c r="AO576">
        <v>24040</v>
      </c>
    </row>
    <row r="577" spans="1:41" x14ac:dyDescent="0.3">
      <c r="A577" s="68" t="s">
        <v>535</v>
      </c>
      <c r="B577" s="20">
        <v>0</v>
      </c>
      <c r="C577" s="20">
        <v>0</v>
      </c>
      <c r="D577" s="20">
        <v>0.2</v>
      </c>
      <c r="E577" t="s">
        <v>0</v>
      </c>
      <c r="F577" s="20">
        <v>751</v>
      </c>
      <c r="G577" s="39">
        <f t="shared" si="67"/>
        <v>0</v>
      </c>
      <c r="H577" s="20">
        <v>1.4325000000000001</v>
      </c>
      <c r="I577" s="20">
        <v>1812</v>
      </c>
      <c r="J577" s="23">
        <v>0</v>
      </c>
      <c r="K577" s="52">
        <v>1</v>
      </c>
      <c r="L577" s="57">
        <f>IF(OR(H_no_hash!$F577="---",H_no_hash!$F577="infeas",H_no_hash!$F577="inf"),"---",(H_no_hash!$F577/M577)-1)</f>
        <v>0</v>
      </c>
      <c r="M577" s="20">
        <f>Model_dem!L317</f>
        <v>751</v>
      </c>
      <c r="N577">
        <f>Model_dem!G317</f>
        <v>751</v>
      </c>
      <c r="O577" s="23"/>
      <c r="P577" t="str">
        <f>IF(H_no_hash!$Q577&lt;&gt;A577,"Aqui", " ")</f>
        <v xml:space="preserve"> </v>
      </c>
      <c r="Q577" s="68" t="s">
        <v>535</v>
      </c>
      <c r="R577" s="20">
        <v>0</v>
      </c>
      <c r="S577" s="20">
        <v>0</v>
      </c>
      <c r="T577" s="20">
        <v>0.2</v>
      </c>
      <c r="U577" s="20">
        <v>50</v>
      </c>
      <c r="V577" s="20">
        <v>751</v>
      </c>
      <c r="W577" s="20">
        <v>1.4325000000000001</v>
      </c>
      <c r="X577" s="20">
        <v>0</v>
      </c>
      <c r="Y577" s="20">
        <v>7876</v>
      </c>
      <c r="Z577" s="20">
        <v>1800</v>
      </c>
      <c r="AA577" s="23">
        <v>0</v>
      </c>
      <c r="AE577" t="s">
        <v>516</v>
      </c>
      <c r="AF577">
        <v>3</v>
      </c>
      <c r="AG577">
        <v>10</v>
      </c>
      <c r="AH577">
        <v>0.05</v>
      </c>
      <c r="AI577">
        <v>100</v>
      </c>
      <c r="AJ577">
        <v>988</v>
      </c>
      <c r="AK577">
        <v>63.607599999999998</v>
      </c>
      <c r="AL577">
        <v>4</v>
      </c>
      <c r="AM577">
        <v>315</v>
      </c>
      <c r="AN577">
        <v>1800.01</v>
      </c>
      <c r="AO577">
        <v>24423</v>
      </c>
    </row>
    <row r="578" spans="1:41" x14ac:dyDescent="0.3">
      <c r="A578" s="65" t="s">
        <v>535</v>
      </c>
      <c r="B578" s="66">
        <v>1</v>
      </c>
      <c r="C578" s="66">
        <v>5</v>
      </c>
      <c r="D578" s="66">
        <v>0.05</v>
      </c>
      <c r="E578" t="s">
        <v>0</v>
      </c>
      <c r="F578" s="66">
        <v>753</v>
      </c>
      <c r="G578" s="39">
        <f t="shared" si="67"/>
        <v>0</v>
      </c>
      <c r="H578" s="66">
        <v>5.6889099999999999</v>
      </c>
      <c r="I578" s="66">
        <v>2589</v>
      </c>
      <c r="J578" s="67">
        <v>0</v>
      </c>
      <c r="K578" s="52">
        <v>1</v>
      </c>
      <c r="L578" s="58">
        <f>IF(OR(H_no_hash!$F578="---",H_no_hash!$F578="infeas",H_no_hash!$F578="inf"),"---",(H_no_hash!$F578/M578)-1)</f>
        <v>2.6631158455392434E-3</v>
      </c>
      <c r="M578" s="20">
        <f>Model_dem!L318</f>
        <v>751</v>
      </c>
      <c r="N578">
        <f>Model_dem!G318</f>
        <v>753</v>
      </c>
      <c r="O578" s="23"/>
      <c r="P578" t="str">
        <f>IF(H_no_hash!$Q578&lt;&gt;A578,"Aqui", " ")</f>
        <v xml:space="preserve"> </v>
      </c>
      <c r="Q578" s="65" t="s">
        <v>535</v>
      </c>
      <c r="R578" s="66">
        <v>1</v>
      </c>
      <c r="S578" s="66">
        <v>5</v>
      </c>
      <c r="T578" s="66">
        <v>0.05</v>
      </c>
      <c r="U578" s="66">
        <v>50</v>
      </c>
      <c r="V578" s="66">
        <v>753</v>
      </c>
      <c r="W578" s="66">
        <v>5.6889099999999999</v>
      </c>
      <c r="X578" s="66">
        <v>6</v>
      </c>
      <c r="Y578" s="66">
        <v>3154</v>
      </c>
      <c r="Z578" s="66">
        <v>1800.01</v>
      </c>
      <c r="AA578" s="67">
        <v>0</v>
      </c>
      <c r="AE578" t="s">
        <v>516</v>
      </c>
      <c r="AF578">
        <v>3</v>
      </c>
      <c r="AG578">
        <v>25</v>
      </c>
      <c r="AH578">
        <v>0.05</v>
      </c>
      <c r="AI578">
        <v>100</v>
      </c>
      <c r="AJ578">
        <v>988</v>
      </c>
      <c r="AK578">
        <v>42.319400000000002</v>
      </c>
      <c r="AL578">
        <v>3</v>
      </c>
      <c r="AM578">
        <v>410</v>
      </c>
      <c r="AN578">
        <v>1800.06</v>
      </c>
      <c r="AO578">
        <v>25381</v>
      </c>
    </row>
    <row r="579" spans="1:41" x14ac:dyDescent="0.3">
      <c r="A579" s="68" t="s">
        <v>535</v>
      </c>
      <c r="B579" s="20">
        <v>1</v>
      </c>
      <c r="C579" s="20">
        <v>5</v>
      </c>
      <c r="D579" s="20">
        <v>0.1</v>
      </c>
      <c r="E579" t="s">
        <v>0</v>
      </c>
      <c r="F579" s="20">
        <v>753</v>
      </c>
      <c r="G579" s="39">
        <f t="shared" si="67"/>
        <v>0</v>
      </c>
      <c r="H579" s="20">
        <v>1.41296</v>
      </c>
      <c r="I579" s="20">
        <v>3106</v>
      </c>
      <c r="J579" s="23">
        <v>0</v>
      </c>
      <c r="K579" s="52">
        <v>1</v>
      </c>
      <c r="L579" s="57">
        <f>IF(OR(H_no_hash!$F579="---",H_no_hash!$F579="infeas",H_no_hash!$F579="inf"),"---",(H_no_hash!$F579/M579)-1)</f>
        <v>2.6631158455392434E-3</v>
      </c>
      <c r="M579" s="20">
        <f>Model_dem!L319</f>
        <v>751</v>
      </c>
      <c r="N579">
        <f>Model_dem!G319</f>
        <v>753</v>
      </c>
      <c r="O579" s="23"/>
      <c r="P579" t="str">
        <f>IF(H_no_hash!$Q579&lt;&gt;A579,"Aqui", " ")</f>
        <v xml:space="preserve"> </v>
      </c>
      <c r="Q579" s="68" t="s">
        <v>535</v>
      </c>
      <c r="R579" s="20">
        <v>1</v>
      </c>
      <c r="S579" s="20">
        <v>5</v>
      </c>
      <c r="T579" s="20">
        <v>0.1</v>
      </c>
      <c r="U579" s="20">
        <v>50</v>
      </c>
      <c r="V579" s="20">
        <v>753</v>
      </c>
      <c r="W579" s="20">
        <v>1.41296</v>
      </c>
      <c r="X579" s="20">
        <v>0</v>
      </c>
      <c r="Y579" s="20">
        <v>3254</v>
      </c>
      <c r="Z579" s="20">
        <v>1800</v>
      </c>
      <c r="AA579" s="23">
        <v>0</v>
      </c>
      <c r="AE579" t="s">
        <v>516</v>
      </c>
      <c r="AF579">
        <v>3</v>
      </c>
      <c r="AG579">
        <v>50</v>
      </c>
      <c r="AH579">
        <v>0.05</v>
      </c>
      <c r="AI579">
        <v>100</v>
      </c>
      <c r="AJ579">
        <v>988</v>
      </c>
      <c r="AK579">
        <v>31.869199999999999</v>
      </c>
      <c r="AL579">
        <v>0</v>
      </c>
      <c r="AM579">
        <v>376</v>
      </c>
      <c r="AN579">
        <v>1800.07</v>
      </c>
      <c r="AO579">
        <v>26025</v>
      </c>
    </row>
    <row r="580" spans="1:41" x14ac:dyDescent="0.3">
      <c r="A580" s="65" t="s">
        <v>535</v>
      </c>
      <c r="B580" s="66">
        <v>1</v>
      </c>
      <c r="C580" s="66">
        <v>5</v>
      </c>
      <c r="D580" s="66">
        <v>0.15</v>
      </c>
      <c r="E580" t="s">
        <v>0</v>
      </c>
      <c r="F580" s="66">
        <v>761</v>
      </c>
      <c r="G580" s="39">
        <f t="shared" si="67"/>
        <v>0</v>
      </c>
      <c r="H580" s="66">
        <v>1.25865</v>
      </c>
      <c r="I580" s="66">
        <v>2120</v>
      </c>
      <c r="J580" s="67">
        <v>0</v>
      </c>
      <c r="K580" s="52">
        <v>1</v>
      </c>
      <c r="L580" s="58">
        <f>IF(OR(H_no_hash!$F580="---",H_no_hash!$F580="infeas",H_no_hash!$F580="inf"),"---",(H_no_hash!$F580/M580)-1)</f>
        <v>1.3315579227696439E-2</v>
      </c>
      <c r="M580" s="20">
        <f>Model_dem!L320</f>
        <v>751</v>
      </c>
      <c r="N580">
        <f>Model_dem!G320</f>
        <v>761</v>
      </c>
      <c r="O580" s="23"/>
      <c r="P580" t="str">
        <f>IF(H_no_hash!$Q580&lt;&gt;A580,"Aqui", " ")</f>
        <v xml:space="preserve"> </v>
      </c>
      <c r="Q580" s="65" t="s">
        <v>535</v>
      </c>
      <c r="R580" s="66">
        <v>1</v>
      </c>
      <c r="S580" s="66">
        <v>5</v>
      </c>
      <c r="T580" s="66">
        <v>0.15</v>
      </c>
      <c r="U580" s="66">
        <v>50</v>
      </c>
      <c r="V580" s="66">
        <v>761</v>
      </c>
      <c r="W580" s="66">
        <v>1.25865</v>
      </c>
      <c r="X580" s="66">
        <v>0</v>
      </c>
      <c r="Y580" s="66">
        <v>1759</v>
      </c>
      <c r="Z580" s="66">
        <v>1800.02</v>
      </c>
      <c r="AA580" s="67">
        <v>0</v>
      </c>
      <c r="AE580" t="s">
        <v>525</v>
      </c>
      <c r="AF580">
        <v>0</v>
      </c>
      <c r="AG580">
        <v>0</v>
      </c>
      <c r="AH580">
        <v>0.05</v>
      </c>
      <c r="AI580">
        <v>3038</v>
      </c>
      <c r="AJ580" t="s">
        <v>46</v>
      </c>
      <c r="AK580">
        <v>72.003399999999999</v>
      </c>
      <c r="AL580">
        <v>0</v>
      </c>
      <c r="AM580">
        <v>1</v>
      </c>
      <c r="AN580">
        <v>1804.5</v>
      </c>
      <c r="AO580">
        <v>28</v>
      </c>
    </row>
    <row r="581" spans="1:41" x14ac:dyDescent="0.3">
      <c r="A581" s="68" t="s">
        <v>535</v>
      </c>
      <c r="B581" s="20">
        <v>1</v>
      </c>
      <c r="C581" s="20">
        <v>5</v>
      </c>
      <c r="D581" s="20">
        <v>0.2</v>
      </c>
      <c r="E581" t="s">
        <v>0</v>
      </c>
      <c r="F581" s="20">
        <v>761</v>
      </c>
      <c r="G581" s="39">
        <f t="shared" si="67"/>
        <v>0</v>
      </c>
      <c r="H581" s="20">
        <v>3.44489</v>
      </c>
      <c r="I581" s="20">
        <v>2142</v>
      </c>
      <c r="J581" s="23">
        <v>0</v>
      </c>
      <c r="K581" s="52">
        <v>1</v>
      </c>
      <c r="L581" s="57">
        <f>IF(OR(H_no_hash!$F581="---",H_no_hash!$F581="infeas",H_no_hash!$F581="inf"),"---",(H_no_hash!$F581/M581)-1)</f>
        <v>1.3315579227696439E-2</v>
      </c>
      <c r="M581" s="20">
        <f>Model_dem!L321</f>
        <v>751</v>
      </c>
      <c r="N581">
        <f>Model_dem!G321</f>
        <v>761</v>
      </c>
      <c r="O581" s="23"/>
      <c r="P581" t="str">
        <f>IF(H_no_hash!$Q581&lt;&gt;A581,"Aqui", " ")</f>
        <v xml:space="preserve"> </v>
      </c>
      <c r="Q581" s="68" t="s">
        <v>535</v>
      </c>
      <c r="R581" s="20">
        <v>1</v>
      </c>
      <c r="S581" s="20">
        <v>5</v>
      </c>
      <c r="T581" s="20">
        <v>0.2</v>
      </c>
      <c r="U581" s="20">
        <v>50</v>
      </c>
      <c r="V581" s="20">
        <v>761</v>
      </c>
      <c r="W581" s="20">
        <v>3.44489</v>
      </c>
      <c r="X581" s="20">
        <v>2</v>
      </c>
      <c r="Y581" s="20">
        <v>1812</v>
      </c>
      <c r="Z581" s="20">
        <v>1800.01</v>
      </c>
      <c r="AA581" s="23">
        <v>0</v>
      </c>
      <c r="AE581" t="s">
        <v>525</v>
      </c>
      <c r="AF581">
        <v>0</v>
      </c>
      <c r="AG581">
        <v>0</v>
      </c>
      <c r="AH581">
        <v>0.1</v>
      </c>
      <c r="AI581">
        <v>3038</v>
      </c>
      <c r="AJ581" t="s">
        <v>46</v>
      </c>
      <c r="AK581">
        <v>74.540199999999999</v>
      </c>
      <c r="AL581">
        <v>0</v>
      </c>
      <c r="AM581">
        <v>1</v>
      </c>
      <c r="AN581">
        <v>1843.17</v>
      </c>
      <c r="AO581">
        <v>28</v>
      </c>
    </row>
    <row r="582" spans="1:41" x14ac:dyDescent="0.3">
      <c r="A582" s="65" t="s">
        <v>535</v>
      </c>
      <c r="B582" s="66">
        <v>1</v>
      </c>
      <c r="C582" s="66">
        <v>10</v>
      </c>
      <c r="D582" s="66">
        <v>0.05</v>
      </c>
      <c r="E582" t="s">
        <v>0</v>
      </c>
      <c r="F582" s="66">
        <v>753</v>
      </c>
      <c r="G582" s="39">
        <f t="shared" si="67"/>
        <v>0</v>
      </c>
      <c r="H582" s="66">
        <v>2.62269</v>
      </c>
      <c r="I582" s="66">
        <v>1295</v>
      </c>
      <c r="J582" s="67">
        <v>0</v>
      </c>
      <c r="K582" s="52">
        <v>1</v>
      </c>
      <c r="L582" s="58">
        <f>IF(OR(H_no_hash!$F582="---",H_no_hash!$F582="infeas",H_no_hash!$F582="inf"),"---",(H_no_hash!$F582/M582)-1)</f>
        <v>2.6631158455392434E-3</v>
      </c>
      <c r="M582" s="20">
        <f>Model_dem!L322</f>
        <v>751</v>
      </c>
      <c r="N582">
        <f>Model_dem!G322</f>
        <v>753</v>
      </c>
      <c r="O582" s="23"/>
      <c r="P582" t="str">
        <f>IF(H_no_hash!$Q582&lt;&gt;A582,"Aqui", " ")</f>
        <v xml:space="preserve"> </v>
      </c>
      <c r="Q582" s="65" t="s">
        <v>535</v>
      </c>
      <c r="R582" s="66">
        <v>1</v>
      </c>
      <c r="S582" s="66">
        <v>10</v>
      </c>
      <c r="T582" s="66">
        <v>0.05</v>
      </c>
      <c r="U582" s="66">
        <v>50</v>
      </c>
      <c r="V582" s="66">
        <v>753</v>
      </c>
      <c r="W582" s="66">
        <v>2.62269</v>
      </c>
      <c r="X582" s="66">
        <v>2</v>
      </c>
      <c r="Y582" s="66">
        <v>2589</v>
      </c>
      <c r="Z582" s="66">
        <v>1800</v>
      </c>
      <c r="AA582" s="67">
        <v>0</v>
      </c>
      <c r="AE582" t="s">
        <v>525</v>
      </c>
      <c r="AF582">
        <v>0</v>
      </c>
      <c r="AG582">
        <v>0</v>
      </c>
      <c r="AH582">
        <v>0.15</v>
      </c>
      <c r="AI582">
        <v>3038</v>
      </c>
      <c r="AJ582" t="s">
        <v>46</v>
      </c>
      <c r="AK582">
        <v>73.336699999999993</v>
      </c>
      <c r="AL582">
        <v>0</v>
      </c>
      <c r="AM582">
        <v>1</v>
      </c>
      <c r="AN582">
        <v>1845.57</v>
      </c>
      <c r="AO582">
        <v>28</v>
      </c>
    </row>
    <row r="583" spans="1:41" x14ac:dyDescent="0.3">
      <c r="A583" s="68" t="s">
        <v>535</v>
      </c>
      <c r="B583" s="20">
        <v>1</v>
      </c>
      <c r="C583" s="20">
        <v>10</v>
      </c>
      <c r="D583" s="20">
        <v>0.1</v>
      </c>
      <c r="E583" t="s">
        <v>0</v>
      </c>
      <c r="F583" s="20">
        <v>753</v>
      </c>
      <c r="G583" s="39">
        <f t="shared" ref="G583:G646" si="68">IF(OR(N583="---",F583="infeas",F583="inf",F583=""),"---",(F583-N583)/N583)</f>
        <v>0</v>
      </c>
      <c r="H583" s="20">
        <v>2.1316099999999998</v>
      </c>
      <c r="I583" s="20">
        <v>651</v>
      </c>
      <c r="J583" s="23">
        <v>0</v>
      </c>
      <c r="K583" s="52">
        <v>1</v>
      </c>
      <c r="L583" s="57">
        <f>IF(OR(H_no_hash!$F583="---",H_no_hash!$F583="infeas",H_no_hash!$F583="inf"),"---",(H_no_hash!$F583/M583)-1)</f>
        <v>2.6631158455392434E-3</v>
      </c>
      <c r="M583" s="20">
        <f>Model_dem!L323</f>
        <v>751</v>
      </c>
      <c r="N583">
        <f>Model_dem!G323</f>
        <v>753</v>
      </c>
      <c r="O583" s="23"/>
      <c r="P583" t="str">
        <f>IF(H_no_hash!$Q583&lt;&gt;A583,"Aqui", " ")</f>
        <v xml:space="preserve"> </v>
      </c>
      <c r="Q583" s="68" t="s">
        <v>535</v>
      </c>
      <c r="R583" s="20">
        <v>1</v>
      </c>
      <c r="S583" s="20">
        <v>10</v>
      </c>
      <c r="T583" s="20">
        <v>0.1</v>
      </c>
      <c r="U583" s="20">
        <v>50</v>
      </c>
      <c r="V583" s="20">
        <v>753</v>
      </c>
      <c r="W583" s="20">
        <v>2.1316099999999998</v>
      </c>
      <c r="X583" s="20">
        <v>1</v>
      </c>
      <c r="Y583" s="20">
        <v>3106</v>
      </c>
      <c r="Z583" s="20">
        <v>1800</v>
      </c>
      <c r="AA583" s="23">
        <v>0</v>
      </c>
      <c r="AE583" t="s">
        <v>525</v>
      </c>
      <c r="AF583">
        <v>0</v>
      </c>
      <c r="AG583">
        <v>0</v>
      </c>
      <c r="AH583">
        <v>0.2</v>
      </c>
      <c r="AI583">
        <v>3038</v>
      </c>
      <c r="AJ583" t="s">
        <v>46</v>
      </c>
      <c r="AK583">
        <v>73.389899999999997</v>
      </c>
      <c r="AL583">
        <v>0</v>
      </c>
      <c r="AM583">
        <v>1</v>
      </c>
      <c r="AN583">
        <v>1823.81</v>
      </c>
      <c r="AO583">
        <v>28</v>
      </c>
    </row>
    <row r="584" spans="1:41" x14ac:dyDescent="0.3">
      <c r="A584" s="65" t="s">
        <v>535</v>
      </c>
      <c r="B584" s="66">
        <v>1</v>
      </c>
      <c r="C584" s="66">
        <v>10</v>
      </c>
      <c r="D584" s="66">
        <v>0.15</v>
      </c>
      <c r="E584" t="s">
        <v>0</v>
      </c>
      <c r="F584" s="66">
        <v>761</v>
      </c>
      <c r="G584" s="39">
        <f t="shared" si="68"/>
        <v>0</v>
      </c>
      <c r="H584" s="66">
        <v>1.31023</v>
      </c>
      <c r="I584" s="66">
        <v>501</v>
      </c>
      <c r="J584" s="67">
        <v>0</v>
      </c>
      <c r="K584" s="52">
        <v>1</v>
      </c>
      <c r="L584" s="58">
        <f>IF(OR(H_no_hash!$F584="---",H_no_hash!$F584="infeas",H_no_hash!$F584="inf"),"---",(H_no_hash!$F584/M584)-1)</f>
        <v>1.3315579227696439E-2</v>
      </c>
      <c r="M584" s="20">
        <f>Model_dem!L324</f>
        <v>751</v>
      </c>
      <c r="N584">
        <f>Model_dem!G324</f>
        <v>761</v>
      </c>
      <c r="O584" s="23"/>
      <c r="P584" t="str">
        <f>IF(H_no_hash!$Q584&lt;&gt;A584,"Aqui", " ")</f>
        <v xml:space="preserve"> </v>
      </c>
      <c r="Q584" s="65" t="s">
        <v>535</v>
      </c>
      <c r="R584" s="66">
        <v>1</v>
      </c>
      <c r="S584" s="66">
        <v>10</v>
      </c>
      <c r="T584" s="66">
        <v>0.15</v>
      </c>
      <c r="U584" s="66">
        <v>50</v>
      </c>
      <c r="V584" s="66">
        <v>761</v>
      </c>
      <c r="W584" s="66">
        <v>1.31023</v>
      </c>
      <c r="X584" s="66">
        <v>0</v>
      </c>
      <c r="Y584" s="66">
        <v>2120</v>
      </c>
      <c r="Z584" s="66">
        <v>1800</v>
      </c>
      <c r="AA584" s="67">
        <v>0</v>
      </c>
      <c r="AE584" t="s">
        <v>525</v>
      </c>
      <c r="AF584">
        <v>3</v>
      </c>
      <c r="AG584">
        <v>0</v>
      </c>
      <c r="AH584">
        <v>0.05</v>
      </c>
      <c r="AI584">
        <v>3038</v>
      </c>
      <c r="AJ584" t="s">
        <v>46</v>
      </c>
      <c r="AK584">
        <v>84.840999999999994</v>
      </c>
      <c r="AL584">
        <v>0</v>
      </c>
      <c r="AM584">
        <v>1</v>
      </c>
      <c r="AN584">
        <v>1823.14</v>
      </c>
      <c r="AO584">
        <v>28</v>
      </c>
    </row>
    <row r="585" spans="1:41" x14ac:dyDescent="0.3">
      <c r="A585" s="68" t="s">
        <v>535</v>
      </c>
      <c r="B585" s="20">
        <v>1</v>
      </c>
      <c r="C585" s="20">
        <v>10</v>
      </c>
      <c r="D585" s="20">
        <v>0.2</v>
      </c>
      <c r="E585" t="s">
        <v>0</v>
      </c>
      <c r="F585" s="20">
        <v>761</v>
      </c>
      <c r="G585" s="39">
        <f t="shared" si="68"/>
        <v>0</v>
      </c>
      <c r="H585" s="20">
        <v>2.1183900000000002</v>
      </c>
      <c r="I585" s="20">
        <v>360</v>
      </c>
      <c r="J585" s="23">
        <v>0</v>
      </c>
      <c r="K585" s="52">
        <v>1</v>
      </c>
      <c r="L585" s="57">
        <f>IF(OR(H_no_hash!$F585="---",H_no_hash!$F585="infeas",H_no_hash!$F585="inf"),"---",(H_no_hash!$F585/M585)-1)</f>
        <v>1.3315579227696439E-2</v>
      </c>
      <c r="M585" s="20">
        <f>Model_dem!L325</f>
        <v>751</v>
      </c>
      <c r="N585">
        <f>Model_dem!G325</f>
        <v>761</v>
      </c>
      <c r="O585" s="23"/>
      <c r="P585" t="str">
        <f>IF(H_no_hash!$Q585&lt;&gt;A585,"Aqui", " ")</f>
        <v xml:space="preserve"> </v>
      </c>
      <c r="Q585" s="68" t="s">
        <v>535</v>
      </c>
      <c r="R585" s="20">
        <v>1</v>
      </c>
      <c r="S585" s="20">
        <v>10</v>
      </c>
      <c r="T585" s="20">
        <v>0.2</v>
      </c>
      <c r="U585" s="20">
        <v>50</v>
      </c>
      <c r="V585" s="20">
        <v>761</v>
      </c>
      <c r="W585" s="20">
        <v>2.1183900000000002</v>
      </c>
      <c r="X585" s="20">
        <v>2</v>
      </c>
      <c r="Y585" s="20">
        <v>2142</v>
      </c>
      <c r="Z585" s="20">
        <v>1800</v>
      </c>
      <c r="AA585" s="23">
        <v>0</v>
      </c>
      <c r="AE585" t="s">
        <v>525</v>
      </c>
      <c r="AF585">
        <v>3</v>
      </c>
      <c r="AG585">
        <v>0</v>
      </c>
      <c r="AH585">
        <v>0.1</v>
      </c>
      <c r="AI585">
        <v>3038</v>
      </c>
      <c r="AJ585" t="s">
        <v>46</v>
      </c>
      <c r="AK585">
        <v>85.041600000000003</v>
      </c>
      <c r="AL585">
        <v>0</v>
      </c>
      <c r="AM585">
        <v>1</v>
      </c>
      <c r="AN585">
        <v>1820.2</v>
      </c>
      <c r="AO585">
        <v>28</v>
      </c>
    </row>
    <row r="586" spans="1:41" x14ac:dyDescent="0.3">
      <c r="A586" s="65" t="s">
        <v>535</v>
      </c>
      <c r="B586" s="66">
        <v>1</v>
      </c>
      <c r="C586" s="66">
        <v>25</v>
      </c>
      <c r="D586" s="66">
        <v>0.05</v>
      </c>
      <c r="E586" t="s">
        <v>0</v>
      </c>
      <c r="F586" s="66">
        <v>761</v>
      </c>
      <c r="G586" s="39">
        <f t="shared" si="68"/>
        <v>0</v>
      </c>
      <c r="H586" s="66">
        <v>3.0640900000000002</v>
      </c>
      <c r="I586" s="66">
        <v>693</v>
      </c>
      <c r="J586" s="67">
        <v>0</v>
      </c>
      <c r="K586" s="52">
        <v>7.8E-2</v>
      </c>
      <c r="L586" s="58">
        <f>IF(OR(H_no_hash!$F586="---",H_no_hash!$F586="infeas",H_no_hash!$F586="inf"),"---",(H_no_hash!$F586/M586)-1)</f>
        <v>1.3315579227696439E-2</v>
      </c>
      <c r="M586" s="20">
        <f>Model_dem!L326</f>
        <v>751</v>
      </c>
      <c r="N586">
        <f>Model_dem!G326</f>
        <v>761</v>
      </c>
      <c r="O586" s="23"/>
      <c r="P586" t="str">
        <f>IF(H_no_hash!$Q586&lt;&gt;A586,"Aqui", " ")</f>
        <v xml:space="preserve"> </v>
      </c>
      <c r="Q586" s="65" t="s">
        <v>535</v>
      </c>
      <c r="R586" s="66">
        <v>1</v>
      </c>
      <c r="S586" s="66">
        <v>25</v>
      </c>
      <c r="T586" s="66">
        <v>0.05</v>
      </c>
      <c r="U586" s="66">
        <v>50</v>
      </c>
      <c r="V586" s="66">
        <v>761</v>
      </c>
      <c r="W586" s="66">
        <v>3.0640900000000002</v>
      </c>
      <c r="X586" s="66">
        <v>0</v>
      </c>
      <c r="Y586" s="66">
        <v>1295</v>
      </c>
      <c r="Z586" s="66">
        <v>1800.03</v>
      </c>
      <c r="AA586" s="67">
        <v>0</v>
      </c>
      <c r="AE586" t="s">
        <v>525</v>
      </c>
      <c r="AF586">
        <v>3</v>
      </c>
      <c r="AG586">
        <v>0</v>
      </c>
      <c r="AH586">
        <v>0.15</v>
      </c>
      <c r="AI586">
        <v>3038</v>
      </c>
      <c r="AJ586" t="s">
        <v>46</v>
      </c>
      <c r="AK586">
        <v>85.369299999999996</v>
      </c>
      <c r="AL586">
        <v>0</v>
      </c>
      <c r="AM586">
        <v>1</v>
      </c>
      <c r="AN586">
        <v>1822.48</v>
      </c>
      <c r="AO586">
        <v>28</v>
      </c>
    </row>
    <row r="587" spans="1:41" x14ac:dyDescent="0.3">
      <c r="A587" s="68" t="s">
        <v>535</v>
      </c>
      <c r="B587" s="20">
        <v>1</v>
      </c>
      <c r="C587" s="20">
        <v>25</v>
      </c>
      <c r="D587" s="20">
        <v>0.1</v>
      </c>
      <c r="E587" t="s">
        <v>0</v>
      </c>
      <c r="F587" s="20">
        <v>775</v>
      </c>
      <c r="G587" s="39">
        <f t="shared" si="68"/>
        <v>0</v>
      </c>
      <c r="H587" s="20">
        <v>6.2996999999999996</v>
      </c>
      <c r="I587" s="20">
        <v>611</v>
      </c>
      <c r="J587" s="23">
        <v>0</v>
      </c>
      <c r="K587" s="52">
        <v>0.39400000000000002</v>
      </c>
      <c r="L587" s="57">
        <f>IF(OR(H_no_hash!$F587="---",H_no_hash!$F587="infeas",H_no_hash!$F587="inf"),"---",(H_no_hash!$F587/M587)-1)</f>
        <v>3.1957390146471365E-2</v>
      </c>
      <c r="M587" s="20">
        <f>Model_dem!L327</f>
        <v>751</v>
      </c>
      <c r="N587">
        <f>Model_dem!G327</f>
        <v>775</v>
      </c>
      <c r="O587" s="23"/>
      <c r="P587" t="str">
        <f>IF(H_no_hash!$Q587&lt;&gt;A587,"Aqui", " ")</f>
        <v xml:space="preserve"> </v>
      </c>
      <c r="Q587" s="68" t="s">
        <v>535</v>
      </c>
      <c r="R587" s="20">
        <v>1</v>
      </c>
      <c r="S587" s="20">
        <v>25</v>
      </c>
      <c r="T587" s="20">
        <v>0.1</v>
      </c>
      <c r="U587" s="20">
        <v>50</v>
      </c>
      <c r="V587" s="20">
        <v>775</v>
      </c>
      <c r="W587" s="20">
        <v>6.2996999999999996</v>
      </c>
      <c r="X587" s="20">
        <v>0</v>
      </c>
      <c r="Y587" s="20">
        <v>651</v>
      </c>
      <c r="Z587" s="20">
        <v>1800.03</v>
      </c>
      <c r="AA587" s="23">
        <v>0</v>
      </c>
      <c r="AE587" t="s">
        <v>525</v>
      </c>
      <c r="AF587">
        <v>3</v>
      </c>
      <c r="AG587">
        <v>0</v>
      </c>
      <c r="AH587">
        <v>0.2</v>
      </c>
      <c r="AI587">
        <v>3038</v>
      </c>
      <c r="AJ587" t="s">
        <v>46</v>
      </c>
      <c r="AK587">
        <v>86.614199999999997</v>
      </c>
      <c r="AL587">
        <v>0</v>
      </c>
      <c r="AM587">
        <v>1</v>
      </c>
      <c r="AN587">
        <v>1837.38</v>
      </c>
      <c r="AO587">
        <v>28</v>
      </c>
    </row>
    <row r="588" spans="1:41" x14ac:dyDescent="0.3">
      <c r="A588" s="65" t="s">
        <v>535</v>
      </c>
      <c r="B588" s="66">
        <v>1</v>
      </c>
      <c r="C588" s="66">
        <v>25</v>
      </c>
      <c r="D588" s="66">
        <v>0.15</v>
      </c>
      <c r="E588" t="s">
        <v>1</v>
      </c>
      <c r="F588" s="66">
        <v>777</v>
      </c>
      <c r="G588" s="39">
        <f t="shared" si="68"/>
        <v>0</v>
      </c>
      <c r="H588" s="66">
        <v>7.1956699999999998</v>
      </c>
      <c r="I588" s="66">
        <v>261</v>
      </c>
      <c r="J588" s="67">
        <v>0</v>
      </c>
      <c r="K588" s="52">
        <v>0.94599999999999995</v>
      </c>
      <c r="L588" s="58">
        <f>IF(OR(H_no_hash!$F588="---",H_no_hash!$F588="infeas",H_no_hash!$F588="inf"),"---",(H_no_hash!$F588/M588)-1)</f>
        <v>3.4620505992010608E-2</v>
      </c>
      <c r="M588" s="20">
        <f>Model_dem!L328</f>
        <v>751</v>
      </c>
      <c r="N588">
        <f>Model_dem!G328</f>
        <v>777</v>
      </c>
      <c r="O588" s="23"/>
      <c r="P588" t="str">
        <f>IF(H_no_hash!$Q588&lt;&gt;A588,"Aqui", " ")</f>
        <v xml:space="preserve"> </v>
      </c>
      <c r="Q588" s="65" t="s">
        <v>535</v>
      </c>
      <c r="R588" s="66">
        <v>1</v>
      </c>
      <c r="S588" s="66">
        <v>25</v>
      </c>
      <c r="T588" s="66">
        <v>0.15</v>
      </c>
      <c r="U588" s="66">
        <v>50</v>
      </c>
      <c r="V588" s="66">
        <v>777</v>
      </c>
      <c r="W588" s="66">
        <v>7.1956699999999998</v>
      </c>
      <c r="X588" s="66">
        <v>0</v>
      </c>
      <c r="Y588" s="66">
        <v>501</v>
      </c>
      <c r="Z588" s="66">
        <v>1800.03</v>
      </c>
      <c r="AA588" s="67">
        <v>0</v>
      </c>
      <c r="AE588" t="s">
        <v>525</v>
      </c>
      <c r="AF588">
        <v>3</v>
      </c>
      <c r="AG588">
        <v>10</v>
      </c>
      <c r="AH588">
        <v>0.05</v>
      </c>
      <c r="AI588">
        <v>3038</v>
      </c>
      <c r="AJ588" t="s">
        <v>46</v>
      </c>
      <c r="AK588">
        <v>86.078599999999994</v>
      </c>
      <c r="AL588">
        <v>0</v>
      </c>
      <c r="AM588">
        <v>1</v>
      </c>
      <c r="AN588">
        <v>1832.2</v>
      </c>
      <c r="AO588">
        <v>28</v>
      </c>
    </row>
    <row r="589" spans="1:41" x14ac:dyDescent="0.3">
      <c r="A589" s="68" t="s">
        <v>535</v>
      </c>
      <c r="B589" s="20">
        <v>1</v>
      </c>
      <c r="C589" s="20">
        <v>25</v>
      </c>
      <c r="D589" s="20">
        <v>0.2</v>
      </c>
      <c r="E589" t="s">
        <v>1</v>
      </c>
      <c r="F589" s="20">
        <v>785</v>
      </c>
      <c r="G589" s="39">
        <f t="shared" si="68"/>
        <v>0</v>
      </c>
      <c r="H589" s="20">
        <v>4.0135699999999996</v>
      </c>
      <c r="I589" s="20">
        <v>58</v>
      </c>
      <c r="J589" s="23">
        <v>0</v>
      </c>
      <c r="K589" s="52">
        <v>0.85599999999999998</v>
      </c>
      <c r="L589" s="57">
        <f>IF(OR(H_no_hash!$F589="---",H_no_hash!$F589="infeas",H_no_hash!$F589="inf"),"---",(H_no_hash!$F589/M589)-1)</f>
        <v>4.5272969374167804E-2</v>
      </c>
      <c r="M589" s="20">
        <f>Model_dem!L329</f>
        <v>751</v>
      </c>
      <c r="N589">
        <f>Model_dem!G329</f>
        <v>785</v>
      </c>
      <c r="O589" s="23"/>
      <c r="P589" t="str">
        <f>IF(H_no_hash!$Q589&lt;&gt;A589,"Aqui", " ")</f>
        <v xml:space="preserve"> </v>
      </c>
      <c r="Q589" s="68" t="s">
        <v>535</v>
      </c>
      <c r="R589" s="20">
        <v>1</v>
      </c>
      <c r="S589" s="20">
        <v>25</v>
      </c>
      <c r="T589" s="20">
        <v>0.2</v>
      </c>
      <c r="U589" s="20">
        <v>50</v>
      </c>
      <c r="V589" s="20">
        <v>785</v>
      </c>
      <c r="W589" s="20">
        <v>4.0135699999999996</v>
      </c>
      <c r="X589" s="20">
        <v>0</v>
      </c>
      <c r="Y589" s="20">
        <v>360</v>
      </c>
      <c r="Z589" s="20">
        <v>1800.11</v>
      </c>
      <c r="AA589" s="23">
        <v>0</v>
      </c>
      <c r="AE589" t="s">
        <v>525</v>
      </c>
      <c r="AF589">
        <v>3</v>
      </c>
      <c r="AG589">
        <v>10</v>
      </c>
      <c r="AH589">
        <v>0.1</v>
      </c>
      <c r="AI589">
        <v>3038</v>
      </c>
      <c r="AJ589" t="s">
        <v>46</v>
      </c>
      <c r="AK589">
        <v>85.5749</v>
      </c>
      <c r="AL589">
        <v>0</v>
      </c>
      <c r="AM589">
        <v>1</v>
      </c>
      <c r="AN589">
        <v>1826.83</v>
      </c>
      <c r="AO589">
        <v>28</v>
      </c>
    </row>
    <row r="590" spans="1:41" x14ac:dyDescent="0.3">
      <c r="A590" s="65" t="s">
        <v>535</v>
      </c>
      <c r="B590" s="66">
        <v>1</v>
      </c>
      <c r="C590" s="66">
        <v>50</v>
      </c>
      <c r="D590" s="66">
        <v>0.05</v>
      </c>
      <c r="E590" t="s">
        <v>0</v>
      </c>
      <c r="F590" s="66">
        <v>769</v>
      </c>
      <c r="G590" s="39">
        <f t="shared" si="68"/>
        <v>0</v>
      </c>
      <c r="H590" s="66">
        <v>1.5199800000000001</v>
      </c>
      <c r="I590" s="66">
        <v>4628</v>
      </c>
      <c r="J590" s="67">
        <v>0</v>
      </c>
      <c r="K590" s="52">
        <v>2.1999999999999999E-2</v>
      </c>
      <c r="L590" s="58">
        <f>IF(OR(H_no_hash!$F590="---",H_no_hash!$F590="infeas",H_no_hash!$F590="inf"),"---",(H_no_hash!$F590/M590)-1)</f>
        <v>2.3968042609853635E-2</v>
      </c>
      <c r="M590" s="20">
        <f>Model_dem!L330</f>
        <v>751</v>
      </c>
      <c r="N590">
        <f>Model_dem!G330</f>
        <v>769</v>
      </c>
      <c r="O590" s="23"/>
      <c r="P590" t="str">
        <f>IF(H_no_hash!$Q590&lt;&gt;A590,"Aqui", " ")</f>
        <v xml:space="preserve"> </v>
      </c>
      <c r="Q590" s="65" t="s">
        <v>535</v>
      </c>
      <c r="R590" s="66">
        <v>1</v>
      </c>
      <c r="S590" s="66">
        <v>50</v>
      </c>
      <c r="T590" s="66">
        <v>0.05</v>
      </c>
      <c r="U590" s="66">
        <v>50</v>
      </c>
      <c r="V590" s="66">
        <v>769</v>
      </c>
      <c r="W590" s="66">
        <v>1.5199800000000001</v>
      </c>
      <c r="X590" s="66">
        <v>0</v>
      </c>
      <c r="Y590" s="66">
        <v>693</v>
      </c>
      <c r="Z590" s="66">
        <v>1800.01</v>
      </c>
      <c r="AA590" s="67">
        <v>0</v>
      </c>
      <c r="AE590" t="s">
        <v>525</v>
      </c>
      <c r="AF590">
        <v>3</v>
      </c>
      <c r="AG590">
        <v>10</v>
      </c>
      <c r="AH590">
        <v>0.15</v>
      </c>
      <c r="AI590">
        <v>3038</v>
      </c>
      <c r="AJ590" t="s">
        <v>46</v>
      </c>
      <c r="AK590">
        <v>85.448499999999996</v>
      </c>
      <c r="AL590">
        <v>0</v>
      </c>
      <c r="AM590">
        <v>1</v>
      </c>
      <c r="AN590">
        <v>1828.13</v>
      </c>
      <c r="AO590">
        <v>28</v>
      </c>
    </row>
    <row r="591" spans="1:41" x14ac:dyDescent="0.3">
      <c r="A591" s="68" t="s">
        <v>535</v>
      </c>
      <c r="B591" s="20">
        <v>1</v>
      </c>
      <c r="C591" s="20">
        <v>50</v>
      </c>
      <c r="D591" s="20">
        <v>0.1</v>
      </c>
      <c r="E591" t="s">
        <v>1</v>
      </c>
      <c r="F591" s="20">
        <v>777</v>
      </c>
      <c r="G591" s="39">
        <f t="shared" si="68"/>
        <v>0</v>
      </c>
      <c r="H591" s="20">
        <v>32.483199999999997</v>
      </c>
      <c r="I591" s="20">
        <v>2975</v>
      </c>
      <c r="J591" s="23">
        <v>0</v>
      </c>
      <c r="K591" s="52">
        <v>0.11</v>
      </c>
      <c r="L591" s="57">
        <f>IF(OR(H_no_hash!$F591="---",H_no_hash!$F591="infeas",H_no_hash!$F591="inf"),"---",(H_no_hash!$F591/M591)-1)</f>
        <v>3.4620505992010608E-2</v>
      </c>
      <c r="M591" s="20">
        <f>Model_dem!L331</f>
        <v>751</v>
      </c>
      <c r="N591">
        <f>Model_dem!G331</f>
        <v>777</v>
      </c>
      <c r="O591" s="23"/>
      <c r="P591" t="str">
        <f>IF(H_no_hash!$Q591&lt;&gt;A591,"Aqui", " ")</f>
        <v xml:space="preserve"> </v>
      </c>
      <c r="Q591" s="68" t="s">
        <v>535</v>
      </c>
      <c r="R591" s="20">
        <v>1</v>
      </c>
      <c r="S591" s="20">
        <v>50</v>
      </c>
      <c r="T591" s="20">
        <v>0.1</v>
      </c>
      <c r="U591" s="20">
        <v>50</v>
      </c>
      <c r="V591" s="20">
        <v>777</v>
      </c>
      <c r="W591" s="20">
        <v>32.483199999999997</v>
      </c>
      <c r="X591" s="20">
        <v>8</v>
      </c>
      <c r="Y591" s="20">
        <v>611</v>
      </c>
      <c r="Z591" s="20">
        <v>1800.01</v>
      </c>
      <c r="AA591" s="23">
        <v>0</v>
      </c>
      <c r="AE591" t="s">
        <v>525</v>
      </c>
      <c r="AF591">
        <v>3</v>
      </c>
      <c r="AG591">
        <v>10</v>
      </c>
      <c r="AH591">
        <v>0.2</v>
      </c>
      <c r="AI591">
        <v>3038</v>
      </c>
      <c r="AJ591" t="s">
        <v>46</v>
      </c>
      <c r="AK591">
        <v>86.136600000000001</v>
      </c>
      <c r="AL591">
        <v>0</v>
      </c>
      <c r="AM591">
        <v>1</v>
      </c>
      <c r="AN591">
        <v>1827.8</v>
      </c>
      <c r="AO591">
        <v>28</v>
      </c>
    </row>
    <row r="592" spans="1:41" x14ac:dyDescent="0.3">
      <c r="A592" s="65" t="s">
        <v>535</v>
      </c>
      <c r="B592" s="66">
        <v>1</v>
      </c>
      <c r="C592" s="66">
        <v>50</v>
      </c>
      <c r="D592" s="66">
        <v>0.15</v>
      </c>
      <c r="E592" t="s">
        <v>0</v>
      </c>
      <c r="F592" s="66">
        <v>785</v>
      </c>
      <c r="G592" s="39">
        <f t="shared" si="68"/>
        <v>0</v>
      </c>
      <c r="H592" s="66">
        <v>5.5798100000000002</v>
      </c>
      <c r="I592" s="66">
        <v>1738</v>
      </c>
      <c r="J592" s="67">
        <v>0</v>
      </c>
      <c r="K592" s="52">
        <v>3.5000000000000003E-2</v>
      </c>
      <c r="L592" s="58">
        <f>IF(OR(H_no_hash!$F592="---",H_no_hash!$F592="infeas",H_no_hash!$F592="inf"),"---",(H_no_hash!$F592/M592)-1)</f>
        <v>4.5272969374167804E-2</v>
      </c>
      <c r="M592" s="20">
        <f>Model_dem!L332</f>
        <v>751</v>
      </c>
      <c r="N592">
        <f>Model_dem!G332</f>
        <v>785</v>
      </c>
      <c r="O592" s="23"/>
      <c r="P592" t="str">
        <f>IF(H_no_hash!$Q592&lt;&gt;A592,"Aqui", " ")</f>
        <v xml:space="preserve"> </v>
      </c>
      <c r="Q592" s="65" t="s">
        <v>535</v>
      </c>
      <c r="R592" s="66">
        <v>1</v>
      </c>
      <c r="S592" s="66">
        <v>50</v>
      </c>
      <c r="T592" s="66">
        <v>0.15</v>
      </c>
      <c r="U592" s="66">
        <v>50</v>
      </c>
      <c r="V592" s="66">
        <v>785</v>
      </c>
      <c r="W592" s="66">
        <v>5.5798100000000002</v>
      </c>
      <c r="X592" s="66">
        <v>0</v>
      </c>
      <c r="Y592" s="66">
        <v>261</v>
      </c>
      <c r="Z592" s="66">
        <v>1800.18</v>
      </c>
      <c r="AA592" s="67">
        <v>0</v>
      </c>
      <c r="AE592" t="s">
        <v>525</v>
      </c>
      <c r="AF592">
        <v>3</v>
      </c>
      <c r="AG592">
        <v>25</v>
      </c>
      <c r="AH592">
        <v>0.05</v>
      </c>
      <c r="AI592">
        <v>3038</v>
      </c>
      <c r="AJ592" t="s">
        <v>46</v>
      </c>
      <c r="AK592">
        <v>84.549300000000002</v>
      </c>
      <c r="AL592">
        <v>0</v>
      </c>
      <c r="AM592">
        <v>1</v>
      </c>
      <c r="AN592">
        <v>1841.87</v>
      </c>
      <c r="AO592">
        <v>28</v>
      </c>
    </row>
    <row r="593" spans="1:41" x14ac:dyDescent="0.3">
      <c r="A593" s="68" t="s">
        <v>535</v>
      </c>
      <c r="B593" s="20">
        <v>1</v>
      </c>
      <c r="C593" s="20">
        <v>50</v>
      </c>
      <c r="D593" s="20">
        <v>0.2</v>
      </c>
      <c r="E593" t="s">
        <v>0</v>
      </c>
      <c r="F593" s="20">
        <v>816</v>
      </c>
      <c r="G593" s="39">
        <f t="shared" si="68"/>
        <v>0</v>
      </c>
      <c r="H593" s="20">
        <v>43.252099999999999</v>
      </c>
      <c r="I593" s="20">
        <v>1595</v>
      </c>
      <c r="J593" s="23">
        <v>0</v>
      </c>
      <c r="K593" s="52">
        <v>5.3999999999999999E-2</v>
      </c>
      <c r="L593" s="57">
        <f>IF(OR(H_no_hash!$F593="---",H_no_hash!$F593="infeas",H_no_hash!$F593="inf"),"---",(H_no_hash!$F593/M593)-1)</f>
        <v>8.6551264980026632E-2</v>
      </c>
      <c r="M593" s="20">
        <f>Model_dem!L333</f>
        <v>751</v>
      </c>
      <c r="N593">
        <f>Model_dem!G333</f>
        <v>816</v>
      </c>
      <c r="O593" s="23"/>
      <c r="P593" t="str">
        <f>IF(H_no_hash!$Q593&lt;&gt;A593,"Aqui", " ")</f>
        <v xml:space="preserve"> </v>
      </c>
      <c r="Q593" s="68" t="s">
        <v>535</v>
      </c>
      <c r="R593" s="20">
        <v>1</v>
      </c>
      <c r="S593" s="20">
        <v>50</v>
      </c>
      <c r="T593" s="20">
        <v>0.2</v>
      </c>
      <c r="U593" s="20">
        <v>50</v>
      </c>
      <c r="V593" s="20">
        <v>816</v>
      </c>
      <c r="W593" s="20">
        <v>43.252099999999999</v>
      </c>
      <c r="X593" s="20">
        <v>0</v>
      </c>
      <c r="Y593" s="20">
        <v>58</v>
      </c>
      <c r="Z593" s="20">
        <v>1800.32</v>
      </c>
      <c r="AA593" s="23">
        <v>0</v>
      </c>
      <c r="AE593" t="s">
        <v>525</v>
      </c>
      <c r="AF593">
        <v>3</v>
      </c>
      <c r="AG593">
        <v>25</v>
      </c>
      <c r="AH593">
        <v>0.1</v>
      </c>
      <c r="AI593">
        <v>3038</v>
      </c>
      <c r="AJ593" t="s">
        <v>46</v>
      </c>
      <c r="AK593">
        <v>84.138900000000007</v>
      </c>
      <c r="AL593">
        <v>0</v>
      </c>
      <c r="AM593">
        <v>1</v>
      </c>
      <c r="AN593">
        <v>1835.19</v>
      </c>
      <c r="AO593">
        <v>28</v>
      </c>
    </row>
    <row r="594" spans="1:41" x14ac:dyDescent="0.3">
      <c r="A594" s="65" t="s">
        <v>535</v>
      </c>
      <c r="B594" s="66">
        <v>2</v>
      </c>
      <c r="C594" s="66">
        <v>5</v>
      </c>
      <c r="D594" s="66">
        <v>0.05</v>
      </c>
      <c r="E594" t="s">
        <v>0</v>
      </c>
      <c r="F594" s="66">
        <v>753</v>
      </c>
      <c r="G594" s="39">
        <f t="shared" si="68"/>
        <v>0</v>
      </c>
      <c r="H594" s="66">
        <v>2.46163</v>
      </c>
      <c r="I594" s="66">
        <v>2063</v>
      </c>
      <c r="J594" s="67">
        <v>0</v>
      </c>
      <c r="K594" s="52">
        <v>1</v>
      </c>
      <c r="L594" s="58">
        <f>IF(OR(H_no_hash!$F594="---",H_no_hash!$F594="infeas",H_no_hash!$F594="inf"),"---",(H_no_hash!$F594/M594)-1)</f>
        <v>2.6631158455392434E-3</v>
      </c>
      <c r="M594" s="20">
        <f>Model_dem!L334</f>
        <v>751</v>
      </c>
      <c r="N594">
        <f>Model_dem!G334</f>
        <v>753</v>
      </c>
      <c r="O594" s="23"/>
      <c r="P594" t="str">
        <f>IF(H_no_hash!$Q594&lt;&gt;A594,"Aqui", " ")</f>
        <v xml:space="preserve"> </v>
      </c>
      <c r="Q594" s="65" t="s">
        <v>535</v>
      </c>
      <c r="R594" s="66">
        <v>2</v>
      </c>
      <c r="S594" s="66">
        <v>5</v>
      </c>
      <c r="T594" s="66">
        <v>0.05</v>
      </c>
      <c r="U594" s="66">
        <v>50</v>
      </c>
      <c r="V594" s="66">
        <v>753</v>
      </c>
      <c r="W594" s="66">
        <v>2.46163</v>
      </c>
      <c r="X594" s="66">
        <v>2</v>
      </c>
      <c r="Y594" s="66">
        <v>4628</v>
      </c>
      <c r="Z594" s="66">
        <v>1800</v>
      </c>
      <c r="AA594" s="67">
        <v>0</v>
      </c>
      <c r="AE594" t="s">
        <v>525</v>
      </c>
      <c r="AF594">
        <v>3</v>
      </c>
      <c r="AG594">
        <v>25</v>
      </c>
      <c r="AH594">
        <v>0.15</v>
      </c>
      <c r="AI594">
        <v>3038</v>
      </c>
      <c r="AJ594" t="s">
        <v>46</v>
      </c>
      <c r="AK594">
        <v>86.651399999999995</v>
      </c>
      <c r="AL594">
        <v>0</v>
      </c>
      <c r="AM594">
        <v>1</v>
      </c>
      <c r="AN594">
        <v>1833.6</v>
      </c>
      <c r="AO594">
        <v>28</v>
      </c>
    </row>
    <row r="595" spans="1:41" x14ac:dyDescent="0.3">
      <c r="A595" s="68" t="s">
        <v>535</v>
      </c>
      <c r="B595" s="20">
        <v>2</v>
      </c>
      <c r="C595" s="20">
        <v>5</v>
      </c>
      <c r="D595" s="20">
        <v>0.1</v>
      </c>
      <c r="E595" t="s">
        <v>0</v>
      </c>
      <c r="F595" s="20">
        <v>753</v>
      </c>
      <c r="G595" s="39">
        <f t="shared" si="68"/>
        <v>0</v>
      </c>
      <c r="H595" s="20">
        <v>0.55416699999999997</v>
      </c>
      <c r="I595" s="20">
        <v>1805</v>
      </c>
      <c r="J595" s="23">
        <v>0</v>
      </c>
      <c r="K595" s="52">
        <v>1</v>
      </c>
      <c r="L595" s="57">
        <f>IF(OR(H_no_hash!$F595="---",H_no_hash!$F595="infeas",H_no_hash!$F595="inf"),"---",(H_no_hash!$F595/M595)-1)</f>
        <v>2.6631158455392434E-3</v>
      </c>
      <c r="M595" s="20">
        <f>Model_dem!L335</f>
        <v>751</v>
      </c>
      <c r="N595">
        <f>Model_dem!G335</f>
        <v>753</v>
      </c>
      <c r="O595" s="23"/>
      <c r="P595" t="str">
        <f>IF(H_no_hash!$Q595&lt;&gt;A595,"Aqui", " ")</f>
        <v xml:space="preserve"> </v>
      </c>
      <c r="Q595" s="68" t="s">
        <v>535</v>
      </c>
      <c r="R595" s="20">
        <v>2</v>
      </c>
      <c r="S595" s="20">
        <v>5</v>
      </c>
      <c r="T595" s="20">
        <v>0.1</v>
      </c>
      <c r="U595" s="20">
        <v>50</v>
      </c>
      <c r="V595" s="20">
        <v>753</v>
      </c>
      <c r="W595" s="20">
        <v>0.55416699999999997</v>
      </c>
      <c r="X595" s="20">
        <v>0</v>
      </c>
      <c r="Y595" s="20">
        <v>2975</v>
      </c>
      <c r="Z595" s="20">
        <v>1800</v>
      </c>
      <c r="AA595" s="23">
        <v>0</v>
      </c>
      <c r="AE595" t="s">
        <v>525</v>
      </c>
      <c r="AF595">
        <v>3</v>
      </c>
      <c r="AG595">
        <v>25</v>
      </c>
      <c r="AH595">
        <v>0.2</v>
      </c>
      <c r="AI595">
        <v>3038</v>
      </c>
      <c r="AJ595" t="s">
        <v>46</v>
      </c>
      <c r="AK595">
        <v>85.849599999999995</v>
      </c>
      <c r="AL595">
        <v>0</v>
      </c>
      <c r="AM595">
        <v>1</v>
      </c>
      <c r="AN595">
        <v>1833.72</v>
      </c>
      <c r="AO595">
        <v>28</v>
      </c>
    </row>
    <row r="596" spans="1:41" x14ac:dyDescent="0.3">
      <c r="A596" s="65" t="s">
        <v>535</v>
      </c>
      <c r="B596" s="66">
        <v>2</v>
      </c>
      <c r="C596" s="66">
        <v>5</v>
      </c>
      <c r="D596" s="66">
        <v>0.15</v>
      </c>
      <c r="E596" t="s">
        <v>0</v>
      </c>
      <c r="F596" s="66">
        <v>761</v>
      </c>
      <c r="G596" s="39">
        <f t="shared" si="68"/>
        <v>0</v>
      </c>
      <c r="H596" s="66">
        <v>3.1268699999999998</v>
      </c>
      <c r="I596" s="66">
        <v>2079</v>
      </c>
      <c r="J596" s="67">
        <v>0</v>
      </c>
      <c r="K596" s="52">
        <v>1</v>
      </c>
      <c r="L596" s="58">
        <f>IF(OR(H_no_hash!$F596="---",H_no_hash!$F596="infeas",H_no_hash!$F596="inf"),"---",(H_no_hash!$F596/M596)-1)</f>
        <v>1.3315579227696439E-2</v>
      </c>
      <c r="M596" s="20">
        <f>Model_dem!L336</f>
        <v>751</v>
      </c>
      <c r="N596">
        <f>Model_dem!G336</f>
        <v>761</v>
      </c>
      <c r="O596" s="23"/>
      <c r="P596" t="str">
        <f>IF(H_no_hash!$Q596&lt;&gt;A596,"Aqui", " ")</f>
        <v xml:space="preserve"> </v>
      </c>
      <c r="Q596" s="65" t="s">
        <v>535</v>
      </c>
      <c r="R596" s="66">
        <v>2</v>
      </c>
      <c r="S596" s="66">
        <v>5</v>
      </c>
      <c r="T596" s="66">
        <v>0.15</v>
      </c>
      <c r="U596" s="66">
        <v>50</v>
      </c>
      <c r="V596" s="66">
        <v>761</v>
      </c>
      <c r="W596" s="66">
        <v>3.1268699999999998</v>
      </c>
      <c r="X596" s="66">
        <v>0</v>
      </c>
      <c r="Y596" s="66">
        <v>1738</v>
      </c>
      <c r="Z596" s="66">
        <v>1800.02</v>
      </c>
      <c r="AA596" s="67">
        <v>0</v>
      </c>
      <c r="AE596" t="s">
        <v>525</v>
      </c>
      <c r="AF596">
        <v>3</v>
      </c>
      <c r="AG596">
        <v>50</v>
      </c>
      <c r="AH596">
        <v>0.05</v>
      </c>
      <c r="AI596">
        <v>3038</v>
      </c>
      <c r="AJ596" t="s">
        <v>46</v>
      </c>
      <c r="AK596">
        <v>86.756399999999999</v>
      </c>
      <c r="AL596">
        <v>0</v>
      </c>
      <c r="AM596">
        <v>1</v>
      </c>
      <c r="AN596">
        <v>1839.93</v>
      </c>
      <c r="AO596">
        <v>28</v>
      </c>
    </row>
    <row r="597" spans="1:41" x14ac:dyDescent="0.3">
      <c r="A597" s="68" t="s">
        <v>535</v>
      </c>
      <c r="B597" s="20">
        <v>2</v>
      </c>
      <c r="C597" s="20">
        <v>5</v>
      </c>
      <c r="D597" s="20">
        <v>0.2</v>
      </c>
      <c r="E597" t="s">
        <v>0</v>
      </c>
      <c r="F597" s="20">
        <v>761</v>
      </c>
      <c r="G597" s="39">
        <f t="shared" si="68"/>
        <v>0</v>
      </c>
      <c r="H597" s="20">
        <v>2.4117899999999999</v>
      </c>
      <c r="I597" s="20">
        <v>1716</v>
      </c>
      <c r="J597" s="23">
        <v>0</v>
      </c>
      <c r="K597" s="52">
        <v>1</v>
      </c>
      <c r="L597" s="57">
        <f>IF(OR(H_no_hash!$F597="---",H_no_hash!$F597="infeas",H_no_hash!$F597="inf"),"---",(H_no_hash!$F597/M597)-1)</f>
        <v>1.3315579227696439E-2</v>
      </c>
      <c r="M597" s="20">
        <f>Model_dem!L337</f>
        <v>751</v>
      </c>
      <c r="N597">
        <f>Model_dem!G337</f>
        <v>761</v>
      </c>
      <c r="O597" s="23"/>
      <c r="P597" t="str">
        <f>IF(H_no_hash!$Q597&lt;&gt;A597,"Aqui", " ")</f>
        <v xml:space="preserve"> </v>
      </c>
      <c r="Q597" s="68" t="s">
        <v>535</v>
      </c>
      <c r="R597" s="20">
        <v>2</v>
      </c>
      <c r="S597" s="20">
        <v>5</v>
      </c>
      <c r="T597" s="20">
        <v>0.2</v>
      </c>
      <c r="U597" s="20">
        <v>50</v>
      </c>
      <c r="V597" s="20">
        <v>761</v>
      </c>
      <c r="W597" s="20">
        <v>2.4117899999999999</v>
      </c>
      <c r="X597" s="20">
        <v>1</v>
      </c>
      <c r="Y597" s="20">
        <v>1595</v>
      </c>
      <c r="Z597" s="20">
        <v>1800.02</v>
      </c>
      <c r="AA597" s="23">
        <v>0</v>
      </c>
      <c r="AE597" t="s">
        <v>525</v>
      </c>
      <c r="AF597">
        <v>3</v>
      </c>
      <c r="AG597">
        <v>50</v>
      </c>
      <c r="AH597">
        <v>0.1</v>
      </c>
      <c r="AI597">
        <v>3038</v>
      </c>
      <c r="AJ597" t="s">
        <v>46</v>
      </c>
      <c r="AK597">
        <v>85.668400000000005</v>
      </c>
      <c r="AL597">
        <v>0</v>
      </c>
      <c r="AM597">
        <v>1</v>
      </c>
      <c r="AN597">
        <v>1827.85</v>
      </c>
      <c r="AO597">
        <v>28</v>
      </c>
    </row>
    <row r="598" spans="1:41" x14ac:dyDescent="0.3">
      <c r="A598" s="65" t="s">
        <v>535</v>
      </c>
      <c r="B598" s="66">
        <v>2</v>
      </c>
      <c r="C598" s="66">
        <v>10</v>
      </c>
      <c r="D598" s="66">
        <v>0.05</v>
      </c>
      <c r="E598" t="s">
        <v>0</v>
      </c>
      <c r="F598" s="66">
        <v>753</v>
      </c>
      <c r="G598" s="39">
        <f t="shared" si="68"/>
        <v>0</v>
      </c>
      <c r="H598" s="66">
        <v>1.6447099999999999</v>
      </c>
      <c r="I598" s="66">
        <v>1290</v>
      </c>
      <c r="J598" s="67">
        <v>0</v>
      </c>
      <c r="K598" s="52">
        <v>0.96</v>
      </c>
      <c r="L598" s="58">
        <f>IF(OR(H_no_hash!$F598="---",H_no_hash!$F598="infeas",H_no_hash!$F598="inf"),"---",(H_no_hash!$F598/M598)-1)</f>
        <v>2.6631158455392434E-3</v>
      </c>
      <c r="M598" s="20">
        <f>Model_dem!L338</f>
        <v>751</v>
      </c>
      <c r="N598">
        <f>Model_dem!G338</f>
        <v>753</v>
      </c>
      <c r="O598" s="23"/>
      <c r="P598" t="str">
        <f>IF(H_no_hash!$Q598&lt;&gt;A598,"Aqui", " ")</f>
        <v xml:space="preserve"> </v>
      </c>
      <c r="Q598" s="65" t="s">
        <v>535</v>
      </c>
      <c r="R598" s="66">
        <v>2</v>
      </c>
      <c r="S598" s="66">
        <v>10</v>
      </c>
      <c r="T598" s="66">
        <v>0.05</v>
      </c>
      <c r="U598" s="66">
        <v>50</v>
      </c>
      <c r="V598" s="66">
        <v>753</v>
      </c>
      <c r="W598" s="66">
        <v>1.6447099999999999</v>
      </c>
      <c r="X598" s="66">
        <v>0</v>
      </c>
      <c r="Y598" s="66">
        <v>2063</v>
      </c>
      <c r="Z598" s="66">
        <v>1800.01</v>
      </c>
      <c r="AA598" s="67">
        <v>0</v>
      </c>
      <c r="AE598" t="s">
        <v>525</v>
      </c>
      <c r="AF598">
        <v>3</v>
      </c>
      <c r="AG598">
        <v>50</v>
      </c>
      <c r="AH598">
        <v>0.15</v>
      </c>
      <c r="AI598">
        <v>3038</v>
      </c>
      <c r="AJ598" t="s">
        <v>46</v>
      </c>
      <c r="AK598">
        <v>87.4238</v>
      </c>
      <c r="AL598">
        <v>0</v>
      </c>
      <c r="AM598">
        <v>1</v>
      </c>
      <c r="AN598">
        <v>1833.04</v>
      </c>
      <c r="AO598">
        <v>28</v>
      </c>
    </row>
    <row r="599" spans="1:41" x14ac:dyDescent="0.3">
      <c r="A599" s="68" t="s">
        <v>535</v>
      </c>
      <c r="B599" s="20">
        <v>2</v>
      </c>
      <c r="C599" s="20">
        <v>10</v>
      </c>
      <c r="D599" s="20">
        <v>0.1</v>
      </c>
      <c r="E599" t="s">
        <v>0</v>
      </c>
      <c r="F599" s="20">
        <v>761</v>
      </c>
      <c r="G599" s="39">
        <f t="shared" si="68"/>
        <v>0</v>
      </c>
      <c r="H599" s="20">
        <v>1.84921</v>
      </c>
      <c r="I599" s="20">
        <v>470</v>
      </c>
      <c r="J599" s="23">
        <v>0</v>
      </c>
      <c r="K599" s="52">
        <v>0.996</v>
      </c>
      <c r="L599" s="57">
        <f>IF(OR(H_no_hash!$F599="---",H_no_hash!$F599="infeas",H_no_hash!$F599="inf"),"---",(H_no_hash!$F599/M599)-1)</f>
        <v>1.3315579227696439E-2</v>
      </c>
      <c r="M599" s="20">
        <f>Model_dem!L339</f>
        <v>751</v>
      </c>
      <c r="N599">
        <f>Model_dem!G339</f>
        <v>761</v>
      </c>
      <c r="O599" s="23"/>
      <c r="P599" t="str">
        <f>IF(H_no_hash!$Q599&lt;&gt;A599,"Aqui", " ")</f>
        <v xml:space="preserve"> </v>
      </c>
      <c r="Q599" s="68" t="s">
        <v>535</v>
      </c>
      <c r="R599" s="20">
        <v>2</v>
      </c>
      <c r="S599" s="20">
        <v>10</v>
      </c>
      <c r="T599" s="20">
        <v>0.1</v>
      </c>
      <c r="U599" s="20">
        <v>50</v>
      </c>
      <c r="V599" s="20">
        <v>761</v>
      </c>
      <c r="W599" s="20">
        <v>1.84921</v>
      </c>
      <c r="X599" s="20">
        <v>0</v>
      </c>
      <c r="Y599" s="20">
        <v>1805</v>
      </c>
      <c r="Z599" s="20">
        <v>1800.01</v>
      </c>
      <c r="AA599" s="23">
        <v>0</v>
      </c>
      <c r="AE599" t="s">
        <v>525</v>
      </c>
      <c r="AF599">
        <v>3</v>
      </c>
      <c r="AG599">
        <v>50</v>
      </c>
      <c r="AH599">
        <v>0.2</v>
      </c>
      <c r="AI599">
        <v>3038</v>
      </c>
      <c r="AJ599" t="s">
        <v>46</v>
      </c>
      <c r="AK599">
        <v>86.52</v>
      </c>
      <c r="AL599">
        <v>0</v>
      </c>
      <c r="AM599">
        <v>1</v>
      </c>
      <c r="AN599">
        <v>1832.13</v>
      </c>
      <c r="AO599">
        <v>28</v>
      </c>
    </row>
    <row r="600" spans="1:41" x14ac:dyDescent="0.3">
      <c r="A600" s="65" t="s">
        <v>535</v>
      </c>
      <c r="B600" s="66">
        <v>2</v>
      </c>
      <c r="C600" s="66">
        <v>10</v>
      </c>
      <c r="D600" s="66">
        <v>0.15</v>
      </c>
      <c r="E600" t="s">
        <v>0</v>
      </c>
      <c r="F600" s="66">
        <v>765</v>
      </c>
      <c r="G600" s="39">
        <f t="shared" si="68"/>
        <v>0</v>
      </c>
      <c r="H600" s="66">
        <v>11.203200000000001</v>
      </c>
      <c r="I600" s="66">
        <v>675</v>
      </c>
      <c r="J600" s="67">
        <v>0</v>
      </c>
      <c r="K600" s="52">
        <v>0.996</v>
      </c>
      <c r="L600" s="58">
        <f>IF(OR(H_no_hash!$F600="---",H_no_hash!$F600="infeas",H_no_hash!$F600="inf"),"---",(H_no_hash!$F600/M600)-1)</f>
        <v>1.8641810918774926E-2</v>
      </c>
      <c r="M600" s="20">
        <f>Model_dem!L340</f>
        <v>751</v>
      </c>
      <c r="N600">
        <f>Model_dem!G340</f>
        <v>765</v>
      </c>
      <c r="O600" s="23"/>
      <c r="P600" t="str">
        <f>IF(H_no_hash!$Q600&lt;&gt;A600,"Aqui", " ")</f>
        <v xml:space="preserve"> </v>
      </c>
      <c r="Q600" s="65" t="s">
        <v>535</v>
      </c>
      <c r="R600" s="66">
        <v>2</v>
      </c>
      <c r="S600" s="66">
        <v>10</v>
      </c>
      <c r="T600" s="66">
        <v>0.15</v>
      </c>
      <c r="U600" s="66">
        <v>50</v>
      </c>
      <c r="V600" s="66">
        <v>765</v>
      </c>
      <c r="W600" s="66">
        <v>11.203200000000001</v>
      </c>
      <c r="X600" s="66">
        <v>13</v>
      </c>
      <c r="Y600" s="66">
        <v>2079</v>
      </c>
      <c r="Z600" s="66">
        <v>1800.04</v>
      </c>
      <c r="AA600" s="67">
        <v>0</v>
      </c>
      <c r="AE600" t="s">
        <v>523</v>
      </c>
      <c r="AF600">
        <v>1</v>
      </c>
      <c r="AG600">
        <v>5</v>
      </c>
      <c r="AH600">
        <v>0.05</v>
      </c>
      <c r="AI600">
        <v>50</v>
      </c>
      <c r="AJ600">
        <v>715</v>
      </c>
      <c r="AK600">
        <v>1.1389</v>
      </c>
      <c r="AL600">
        <v>0</v>
      </c>
      <c r="AM600">
        <v>460031</v>
      </c>
      <c r="AN600">
        <v>1800</v>
      </c>
      <c r="AO600">
        <v>73323</v>
      </c>
    </row>
    <row r="601" spans="1:41" x14ac:dyDescent="0.3">
      <c r="A601" s="68" t="s">
        <v>535</v>
      </c>
      <c r="B601" s="20">
        <v>2</v>
      </c>
      <c r="C601" s="20">
        <v>10</v>
      </c>
      <c r="D601" s="20">
        <v>0.2</v>
      </c>
      <c r="E601" t="s">
        <v>0</v>
      </c>
      <c r="F601" s="20">
        <v>766</v>
      </c>
      <c r="G601" s="39">
        <f t="shared" si="68"/>
        <v>0</v>
      </c>
      <c r="H601" s="20">
        <v>8.82883</v>
      </c>
      <c r="I601" s="20">
        <v>265</v>
      </c>
      <c r="J601" s="23">
        <v>0</v>
      </c>
      <c r="K601" s="52">
        <v>1</v>
      </c>
      <c r="L601" s="57">
        <f>IF(OR(H_no_hash!$F601="---",H_no_hash!$F601="infeas",H_no_hash!$F601="inf"),"---",(H_no_hash!$F601/M601)-1)</f>
        <v>1.9973368841544659E-2</v>
      </c>
      <c r="M601" s="20">
        <f>Model_dem!L341</f>
        <v>751</v>
      </c>
      <c r="N601">
        <f>Model_dem!G341</f>
        <v>766</v>
      </c>
      <c r="O601" s="23"/>
      <c r="P601" t="str">
        <f>IF(H_no_hash!$Q601&lt;&gt;A601,"Aqui", " ")</f>
        <v xml:space="preserve"> </v>
      </c>
      <c r="Q601" s="68" t="s">
        <v>535</v>
      </c>
      <c r="R601" s="20">
        <v>2</v>
      </c>
      <c r="S601" s="20">
        <v>10</v>
      </c>
      <c r="T601" s="20">
        <v>0.2</v>
      </c>
      <c r="U601" s="20">
        <v>50</v>
      </c>
      <c r="V601" s="20">
        <v>766</v>
      </c>
      <c r="W601" s="20">
        <v>8.82883</v>
      </c>
      <c r="X601" s="20">
        <v>10</v>
      </c>
      <c r="Y601" s="20">
        <v>1716</v>
      </c>
      <c r="Z601" s="20">
        <v>1800</v>
      </c>
      <c r="AA601" s="23">
        <v>0</v>
      </c>
      <c r="AE601" t="s">
        <v>523</v>
      </c>
      <c r="AF601">
        <v>1</v>
      </c>
      <c r="AG601">
        <v>5</v>
      </c>
      <c r="AH601">
        <v>0.1</v>
      </c>
      <c r="AI601">
        <v>50</v>
      </c>
      <c r="AJ601">
        <v>715</v>
      </c>
      <c r="AK601">
        <v>0.73794499999999996</v>
      </c>
      <c r="AL601">
        <v>0</v>
      </c>
      <c r="AM601">
        <v>617414</v>
      </c>
      <c r="AN601">
        <v>1800</v>
      </c>
      <c r="AO601">
        <v>72064</v>
      </c>
    </row>
    <row r="602" spans="1:41" x14ac:dyDescent="0.3">
      <c r="A602" s="65" t="s">
        <v>535</v>
      </c>
      <c r="B602" s="66">
        <v>2</v>
      </c>
      <c r="C602" s="66">
        <v>25</v>
      </c>
      <c r="D602" s="66">
        <v>0.05</v>
      </c>
      <c r="E602" t="s">
        <v>0</v>
      </c>
      <c r="F602" s="66">
        <v>761</v>
      </c>
      <c r="G602" s="39">
        <f t="shared" si="68"/>
        <v>0</v>
      </c>
      <c r="H602" s="66">
        <v>3.2323400000000002</v>
      </c>
      <c r="I602" s="66">
        <v>1559</v>
      </c>
      <c r="J602" s="67">
        <v>0</v>
      </c>
      <c r="K602" s="52">
        <v>7.8E-2</v>
      </c>
      <c r="L602" s="58">
        <f>IF(OR(H_no_hash!$F602="---",H_no_hash!$F602="infeas",H_no_hash!$F602="inf"),"---",(H_no_hash!$F602/M602)-1)</f>
        <v>1.3315579227696439E-2</v>
      </c>
      <c r="M602" s="20">
        <f>Model_dem!L342</f>
        <v>751</v>
      </c>
      <c r="N602">
        <f>Model_dem!G342</f>
        <v>761</v>
      </c>
      <c r="O602" s="23"/>
      <c r="P602" t="str">
        <f>IF(H_no_hash!$Q602&lt;&gt;A602,"Aqui", " ")</f>
        <v xml:space="preserve"> </v>
      </c>
      <c r="Q602" s="65" t="s">
        <v>535</v>
      </c>
      <c r="R602" s="66">
        <v>2</v>
      </c>
      <c r="S602" s="66">
        <v>25</v>
      </c>
      <c r="T602" s="66">
        <v>0.05</v>
      </c>
      <c r="U602" s="66">
        <v>50</v>
      </c>
      <c r="V602" s="66">
        <v>761</v>
      </c>
      <c r="W602" s="66">
        <v>3.2323400000000002</v>
      </c>
      <c r="X602" s="66">
        <v>0</v>
      </c>
      <c r="Y602" s="66">
        <v>1290</v>
      </c>
      <c r="Z602" s="66">
        <v>1800.01</v>
      </c>
      <c r="AA602" s="67">
        <v>0</v>
      </c>
      <c r="AE602" t="s">
        <v>523</v>
      </c>
      <c r="AF602">
        <v>1</v>
      </c>
      <c r="AG602">
        <v>5</v>
      </c>
      <c r="AH602">
        <v>0.15</v>
      </c>
      <c r="AI602">
        <v>50</v>
      </c>
      <c r="AJ602">
        <v>715</v>
      </c>
      <c r="AK602">
        <v>0.486927</v>
      </c>
      <c r="AL602">
        <v>0</v>
      </c>
      <c r="AM602">
        <v>523391</v>
      </c>
      <c r="AN602">
        <v>1800.01</v>
      </c>
      <c r="AO602">
        <v>71513</v>
      </c>
    </row>
    <row r="603" spans="1:41" x14ac:dyDescent="0.3">
      <c r="A603" s="68" t="s">
        <v>535</v>
      </c>
      <c r="B603" s="20">
        <v>2</v>
      </c>
      <c r="C603" s="20">
        <v>25</v>
      </c>
      <c r="D603" s="20">
        <v>0.1</v>
      </c>
      <c r="E603" t="s">
        <v>0</v>
      </c>
      <c r="F603" s="20">
        <v>775</v>
      </c>
      <c r="G603" s="39">
        <f t="shared" si="68"/>
        <v>0</v>
      </c>
      <c r="H603" s="20">
        <v>11.0776</v>
      </c>
      <c r="I603" s="20">
        <v>722</v>
      </c>
      <c r="J603" s="23">
        <v>0</v>
      </c>
      <c r="K603" s="52">
        <v>0.39400000000000002</v>
      </c>
      <c r="L603" s="57">
        <f>IF(OR(H_no_hash!$F603="---",H_no_hash!$F603="infeas",H_no_hash!$F603="inf"),"---",(H_no_hash!$F603/M603)-1)</f>
        <v>3.1957390146471365E-2</v>
      </c>
      <c r="M603" s="20">
        <f>Model_dem!L343</f>
        <v>751</v>
      </c>
      <c r="N603">
        <f>Model_dem!G343</f>
        <v>775</v>
      </c>
      <c r="O603" s="23"/>
      <c r="P603" t="str">
        <f>IF(H_no_hash!$Q603&lt;&gt;A603,"Aqui", " ")</f>
        <v xml:space="preserve"> </v>
      </c>
      <c r="Q603" s="68" t="s">
        <v>535</v>
      </c>
      <c r="R603" s="20">
        <v>2</v>
      </c>
      <c r="S603" s="20">
        <v>25</v>
      </c>
      <c r="T603" s="20">
        <v>0.1</v>
      </c>
      <c r="U603" s="20">
        <v>50</v>
      </c>
      <c r="V603" s="20">
        <v>775</v>
      </c>
      <c r="W603" s="20">
        <v>11.0776</v>
      </c>
      <c r="X603" s="20">
        <v>1</v>
      </c>
      <c r="Y603" s="20">
        <v>470</v>
      </c>
      <c r="Z603" s="20">
        <v>1800.03</v>
      </c>
      <c r="AA603" s="23">
        <v>0</v>
      </c>
      <c r="AE603" t="s">
        <v>523</v>
      </c>
      <c r="AF603">
        <v>1</v>
      </c>
      <c r="AG603">
        <v>5</v>
      </c>
      <c r="AH603">
        <v>0.2</v>
      </c>
      <c r="AI603">
        <v>50</v>
      </c>
      <c r="AJ603">
        <v>715</v>
      </c>
      <c r="AK603">
        <v>2.6448800000000001</v>
      </c>
      <c r="AL603">
        <v>4</v>
      </c>
      <c r="AM603">
        <v>257334</v>
      </c>
      <c r="AN603">
        <v>1800.04</v>
      </c>
      <c r="AO603">
        <v>63539</v>
      </c>
    </row>
    <row r="604" spans="1:41" x14ac:dyDescent="0.3">
      <c r="A604" s="65" t="s">
        <v>535</v>
      </c>
      <c r="B604" s="66">
        <v>2</v>
      </c>
      <c r="C604" s="66">
        <v>25</v>
      </c>
      <c r="D604" s="66">
        <v>0.15</v>
      </c>
      <c r="E604" t="s">
        <v>0</v>
      </c>
      <c r="F604" s="66">
        <v>776</v>
      </c>
      <c r="G604" s="39">
        <f t="shared" si="68"/>
        <v>0</v>
      </c>
      <c r="H604" s="66">
        <v>10.752000000000001</v>
      </c>
      <c r="I604" s="66">
        <v>174</v>
      </c>
      <c r="J604" s="67">
        <v>0</v>
      </c>
      <c r="K604" s="52">
        <v>0.96599999999999997</v>
      </c>
      <c r="L604" s="58">
        <f>IF(OR(H_no_hash!$F604="---",H_no_hash!$F604="infeas",H_no_hash!$F604="inf"),"---",(H_no_hash!$F604/M604)-1)</f>
        <v>3.3288948069241098E-2</v>
      </c>
      <c r="M604" s="20">
        <f>Model_dem!L344</f>
        <v>751</v>
      </c>
      <c r="N604">
        <f>Model_dem!G344</f>
        <v>776</v>
      </c>
      <c r="O604" s="23"/>
      <c r="P604" t="str">
        <f>IF(H_no_hash!$Q604&lt;&gt;A604,"Aqui", " ")</f>
        <v xml:space="preserve"> </v>
      </c>
      <c r="Q604" s="65" t="s">
        <v>535</v>
      </c>
      <c r="R604" s="66">
        <v>2</v>
      </c>
      <c r="S604" s="66">
        <v>25</v>
      </c>
      <c r="T604" s="66">
        <v>0.15</v>
      </c>
      <c r="U604" s="66">
        <v>50</v>
      </c>
      <c r="V604" s="66">
        <v>776</v>
      </c>
      <c r="W604" s="66">
        <v>10.752000000000001</v>
      </c>
      <c r="X604" s="66">
        <v>0</v>
      </c>
      <c r="Y604" s="66">
        <v>675</v>
      </c>
      <c r="Z604" s="66">
        <v>1800.01</v>
      </c>
      <c r="AA604" s="67">
        <v>0</v>
      </c>
      <c r="AE604" t="s">
        <v>523</v>
      </c>
      <c r="AF604">
        <v>1</v>
      </c>
      <c r="AG604">
        <v>10</v>
      </c>
      <c r="AH604">
        <v>0.15</v>
      </c>
      <c r="AI604">
        <v>50</v>
      </c>
      <c r="AJ604">
        <v>715</v>
      </c>
      <c r="AK604">
        <v>4.81372</v>
      </c>
      <c r="AL604">
        <v>27</v>
      </c>
      <c r="AM604">
        <v>482375</v>
      </c>
      <c r="AN604">
        <v>1800</v>
      </c>
      <c r="AO604">
        <v>68998</v>
      </c>
    </row>
    <row r="605" spans="1:41" x14ac:dyDescent="0.3">
      <c r="A605" s="68" t="s">
        <v>535</v>
      </c>
      <c r="B605" s="20">
        <v>2</v>
      </c>
      <c r="C605" s="20">
        <v>25</v>
      </c>
      <c r="D605" s="20">
        <v>0.2</v>
      </c>
      <c r="E605" t="s">
        <v>0</v>
      </c>
      <c r="F605" s="20">
        <v>797</v>
      </c>
      <c r="G605" s="39">
        <f t="shared" si="68"/>
        <v>0</v>
      </c>
      <c r="H605" s="20">
        <v>7.7188600000000003</v>
      </c>
      <c r="I605" s="20">
        <v>60</v>
      </c>
      <c r="J605" s="23">
        <v>0</v>
      </c>
      <c r="K605" s="52">
        <v>0.54100000000000004</v>
      </c>
      <c r="L605" s="57">
        <f>IF(OR(H_no_hash!$F605="---",H_no_hash!$F605="infeas",H_no_hash!$F605="inf"),"---",(H_no_hash!$F605/M605)-1)</f>
        <v>6.1251664447403487E-2</v>
      </c>
      <c r="M605" s="20">
        <f>Model_dem!L345</f>
        <v>751</v>
      </c>
      <c r="N605">
        <f>Model_dem!G345</f>
        <v>797</v>
      </c>
      <c r="O605" s="23"/>
      <c r="P605" t="str">
        <f>IF(H_no_hash!$Q605&lt;&gt;A605,"Aqui", " ")</f>
        <v xml:space="preserve"> </v>
      </c>
      <c r="Q605" s="68" t="s">
        <v>535</v>
      </c>
      <c r="R605" s="20">
        <v>2</v>
      </c>
      <c r="S605" s="20">
        <v>25</v>
      </c>
      <c r="T605" s="20">
        <v>0.2</v>
      </c>
      <c r="U605" s="20">
        <v>50</v>
      </c>
      <c r="V605" s="20">
        <v>797</v>
      </c>
      <c r="W605" s="20">
        <v>7.7188600000000003</v>
      </c>
      <c r="X605" s="20">
        <v>0</v>
      </c>
      <c r="Y605" s="20">
        <v>265</v>
      </c>
      <c r="Z605" s="20">
        <v>1800.14</v>
      </c>
      <c r="AA605" s="23">
        <v>0</v>
      </c>
      <c r="AE605" t="s">
        <v>523</v>
      </c>
      <c r="AF605">
        <v>1</v>
      </c>
      <c r="AG605">
        <v>10</v>
      </c>
      <c r="AH605">
        <v>0.2</v>
      </c>
      <c r="AI605">
        <v>50</v>
      </c>
      <c r="AJ605">
        <v>715</v>
      </c>
      <c r="AK605">
        <v>3.25698</v>
      </c>
      <c r="AL605">
        <v>0</v>
      </c>
      <c r="AM605">
        <v>25159</v>
      </c>
      <c r="AN605">
        <v>1800.16</v>
      </c>
      <c r="AO605">
        <v>24335</v>
      </c>
    </row>
    <row r="606" spans="1:41" x14ac:dyDescent="0.3">
      <c r="A606" s="65" t="s">
        <v>535</v>
      </c>
      <c r="B606" s="66">
        <v>2</v>
      </c>
      <c r="C606" s="66">
        <v>50</v>
      </c>
      <c r="D606" s="66">
        <v>0.05</v>
      </c>
      <c r="E606" t="s">
        <v>0</v>
      </c>
      <c r="F606" s="66">
        <v>765</v>
      </c>
      <c r="G606" s="39">
        <f t="shared" si="68"/>
        <v>0</v>
      </c>
      <c r="H606" s="66">
        <v>2.9642200000000001</v>
      </c>
      <c r="I606" s="66">
        <v>1267</v>
      </c>
      <c r="J606" s="67">
        <v>0</v>
      </c>
      <c r="K606" s="52">
        <v>6.4000000000000001E-2</v>
      </c>
      <c r="L606" s="58">
        <f>IF(OR(H_no_hash!$F606="---",H_no_hash!$F606="infeas",H_no_hash!$F606="inf"),"---",(H_no_hash!$F606/M606)-1)</f>
        <v>1.8641810918774926E-2</v>
      </c>
      <c r="M606" s="20">
        <f>Model_dem!L346</f>
        <v>751</v>
      </c>
      <c r="N606">
        <f>Model_dem!G346</f>
        <v>765</v>
      </c>
      <c r="O606" s="23"/>
      <c r="P606" t="str">
        <f>IF(H_no_hash!$Q606&lt;&gt;A606,"Aqui", " ")</f>
        <v xml:space="preserve"> </v>
      </c>
      <c r="Q606" s="65" t="s">
        <v>535</v>
      </c>
      <c r="R606" s="66">
        <v>2</v>
      </c>
      <c r="S606" s="66">
        <v>50</v>
      </c>
      <c r="T606" s="66">
        <v>0.05</v>
      </c>
      <c r="U606" s="66">
        <v>50</v>
      </c>
      <c r="V606" s="66">
        <v>765</v>
      </c>
      <c r="W606" s="66">
        <v>2.9642200000000001</v>
      </c>
      <c r="X606" s="66">
        <v>0</v>
      </c>
      <c r="Y606" s="66">
        <v>1559</v>
      </c>
      <c r="Z606" s="66">
        <v>1800.03</v>
      </c>
      <c r="AA606" s="67">
        <v>0</v>
      </c>
      <c r="AE606" t="s">
        <v>523</v>
      </c>
      <c r="AF606">
        <v>1</v>
      </c>
      <c r="AG606">
        <v>25</v>
      </c>
      <c r="AH606">
        <v>0.05</v>
      </c>
      <c r="AI606">
        <v>50</v>
      </c>
      <c r="AJ606">
        <v>715</v>
      </c>
      <c r="AK606">
        <v>2.32572</v>
      </c>
      <c r="AL606">
        <v>1</v>
      </c>
      <c r="AM606">
        <v>136962</v>
      </c>
      <c r="AN606">
        <v>1800</v>
      </c>
      <c r="AO606">
        <v>52128</v>
      </c>
    </row>
    <row r="607" spans="1:41" x14ac:dyDescent="0.3">
      <c r="A607" s="68" t="s">
        <v>535</v>
      </c>
      <c r="B607" s="20">
        <v>2</v>
      </c>
      <c r="C607" s="20">
        <v>50</v>
      </c>
      <c r="D607" s="20">
        <v>0.1</v>
      </c>
      <c r="E607" t="s">
        <v>0</v>
      </c>
      <c r="F607" s="20">
        <v>779</v>
      </c>
      <c r="G607" s="39">
        <f t="shared" si="68"/>
        <v>0</v>
      </c>
      <c r="H607" s="20">
        <v>11.457100000000001</v>
      </c>
      <c r="I607" s="20" t="s">
        <v>511</v>
      </c>
      <c r="J607" s="23"/>
      <c r="K607" s="52">
        <v>0.01</v>
      </c>
      <c r="L607" s="57">
        <f>IF(OR(H_no_hash!$F607="---",H_no_hash!$F607="infeas",H_no_hash!$F607="inf"),"---",(H_no_hash!$F607/M607)-1)</f>
        <v>3.7283621837549852E-2</v>
      </c>
      <c r="M607" s="20">
        <f>Model_dem!L347</f>
        <v>751</v>
      </c>
      <c r="N607">
        <f>Model_dem!G347</f>
        <v>779</v>
      </c>
      <c r="O607" s="23"/>
      <c r="P607" t="str">
        <f>IF(H_no_hash!$Q607&lt;&gt;A607,"Aqui", " ")</f>
        <v xml:space="preserve"> </v>
      </c>
      <c r="Q607" s="68" t="s">
        <v>535</v>
      </c>
      <c r="R607" s="20">
        <v>2</v>
      </c>
      <c r="S607" s="20">
        <v>50</v>
      </c>
      <c r="T607" s="20">
        <v>0.1</v>
      </c>
      <c r="U607" s="20">
        <v>50</v>
      </c>
      <c r="V607" s="20">
        <v>779</v>
      </c>
      <c r="W607" s="20">
        <v>11.457100000000001</v>
      </c>
      <c r="X607" s="20">
        <v>0</v>
      </c>
      <c r="Y607" s="20">
        <v>722</v>
      </c>
      <c r="Z607" s="20">
        <v>1800.01</v>
      </c>
      <c r="AA607" s="23">
        <v>0</v>
      </c>
      <c r="AE607" t="s">
        <v>523</v>
      </c>
      <c r="AF607">
        <v>1</v>
      </c>
      <c r="AG607">
        <v>25</v>
      </c>
      <c r="AH607">
        <v>0.1</v>
      </c>
      <c r="AI607">
        <v>50</v>
      </c>
      <c r="AJ607">
        <v>729</v>
      </c>
      <c r="AK607">
        <v>182.465</v>
      </c>
      <c r="AL607">
        <v>177</v>
      </c>
      <c r="AM607">
        <v>9407</v>
      </c>
      <c r="AN607">
        <v>1800.09</v>
      </c>
      <c r="AO607">
        <v>17850</v>
      </c>
    </row>
    <row r="608" spans="1:41" x14ac:dyDescent="0.3">
      <c r="A608" s="65" t="s">
        <v>535</v>
      </c>
      <c r="B608" s="66">
        <v>2</v>
      </c>
      <c r="C608" s="66">
        <v>50</v>
      </c>
      <c r="D608" s="66">
        <v>0.15</v>
      </c>
      <c r="E608" t="s">
        <v>0</v>
      </c>
      <c r="F608" s="66">
        <v>810</v>
      </c>
      <c r="G608" s="39">
        <f t="shared" si="68"/>
        <v>0</v>
      </c>
      <c r="H608" s="66">
        <v>9.2929700000000004</v>
      </c>
      <c r="I608" s="66" t="s">
        <v>511</v>
      </c>
      <c r="J608" s="67"/>
      <c r="K608" s="52">
        <v>4.0000000000000001E-3</v>
      </c>
      <c r="L608" s="58">
        <f>IF(OR(H_no_hash!$F608="---",H_no_hash!$F608="infeas",H_no_hash!$F608="inf"),"---",(H_no_hash!$F608/M608)-1)</f>
        <v>7.856191744340868E-2</v>
      </c>
      <c r="M608" s="20">
        <f>Model_dem!L348</f>
        <v>751</v>
      </c>
      <c r="N608">
        <f>Model_dem!G348</f>
        <v>810</v>
      </c>
      <c r="O608" s="23"/>
      <c r="P608" t="str">
        <f>IF(H_no_hash!$Q608&lt;&gt;A608,"Aqui", " ")</f>
        <v xml:space="preserve"> </v>
      </c>
      <c r="Q608" s="65" t="s">
        <v>535</v>
      </c>
      <c r="R608" s="66">
        <v>2</v>
      </c>
      <c r="S608" s="66">
        <v>50</v>
      </c>
      <c r="T608" s="66">
        <v>0.15</v>
      </c>
      <c r="U608" s="66">
        <v>50</v>
      </c>
      <c r="V608" s="66">
        <v>810</v>
      </c>
      <c r="W608" s="66">
        <v>9.2929700000000004</v>
      </c>
      <c r="X608" s="66">
        <v>0</v>
      </c>
      <c r="Y608" s="66">
        <v>174</v>
      </c>
      <c r="Z608" s="66">
        <v>1800.04</v>
      </c>
      <c r="AA608" s="67">
        <v>0</v>
      </c>
      <c r="AE608" t="s">
        <v>523</v>
      </c>
      <c r="AF608">
        <v>1</v>
      </c>
      <c r="AG608">
        <v>25</v>
      </c>
      <c r="AH608">
        <v>0.15</v>
      </c>
      <c r="AI608">
        <v>50</v>
      </c>
      <c r="AJ608" t="s">
        <v>46</v>
      </c>
      <c r="AK608">
        <v>60.009300000000003</v>
      </c>
      <c r="AL608">
        <v>0</v>
      </c>
      <c r="AM608">
        <v>1</v>
      </c>
      <c r="AN608">
        <v>1801.76</v>
      </c>
      <c r="AO608">
        <v>29</v>
      </c>
    </row>
    <row r="609" spans="1:41" x14ac:dyDescent="0.3">
      <c r="A609" s="68" t="s">
        <v>535</v>
      </c>
      <c r="B609" s="20">
        <v>2</v>
      </c>
      <c r="C609" s="20">
        <v>50</v>
      </c>
      <c r="D609" s="20">
        <v>0.2</v>
      </c>
      <c r="E609" t="s">
        <v>0</v>
      </c>
      <c r="F609" s="20">
        <v>812</v>
      </c>
      <c r="G609" s="39">
        <f t="shared" si="68"/>
        <v>0</v>
      </c>
      <c r="H609" s="20">
        <v>176.136</v>
      </c>
      <c r="I609" s="20" t="s">
        <v>511</v>
      </c>
      <c r="J609" s="23"/>
      <c r="K609" s="52">
        <v>0.34599999999999997</v>
      </c>
      <c r="L609" s="57">
        <f>IF(OR(H_no_hash!$F609="---",H_no_hash!$F609="infeas",H_no_hash!$F609="inf"),"---",(H_no_hash!$F609/M609)-1)</f>
        <v>8.1225033288948145E-2</v>
      </c>
      <c r="M609" s="20">
        <f>Model_dem!L349</f>
        <v>751</v>
      </c>
      <c r="N609">
        <f>Model_dem!G349</f>
        <v>812</v>
      </c>
      <c r="O609" s="23"/>
      <c r="P609" t="str">
        <f>IF(H_no_hash!$Q609&lt;&gt;A609,"Aqui", " ")</f>
        <v xml:space="preserve"> </v>
      </c>
      <c r="Q609" s="68" t="s">
        <v>535</v>
      </c>
      <c r="R609" s="20">
        <v>2</v>
      </c>
      <c r="S609" s="20">
        <v>50</v>
      </c>
      <c r="T609" s="20">
        <v>0.2</v>
      </c>
      <c r="U609" s="20">
        <v>50</v>
      </c>
      <c r="V609" s="20">
        <v>812</v>
      </c>
      <c r="W609" s="20">
        <v>176.136</v>
      </c>
      <c r="X609" s="20">
        <v>0</v>
      </c>
      <c r="Y609" s="20">
        <v>60</v>
      </c>
      <c r="Z609" s="20">
        <v>1800.25</v>
      </c>
      <c r="AA609" s="23">
        <v>0</v>
      </c>
      <c r="AE609" t="s">
        <v>523</v>
      </c>
      <c r="AF609">
        <v>1</v>
      </c>
      <c r="AG609">
        <v>25</v>
      </c>
      <c r="AH609">
        <v>0.2</v>
      </c>
      <c r="AI609">
        <v>50</v>
      </c>
      <c r="AJ609" t="s">
        <v>46</v>
      </c>
      <c r="AK609">
        <v>60.008699999999997</v>
      </c>
      <c r="AL609">
        <v>0</v>
      </c>
      <c r="AM609">
        <v>1</v>
      </c>
      <c r="AN609">
        <v>1802.19</v>
      </c>
      <c r="AO609">
        <v>29</v>
      </c>
    </row>
    <row r="610" spans="1:41" x14ac:dyDescent="0.3">
      <c r="A610" s="65" t="s">
        <v>535</v>
      </c>
      <c r="B610" s="66">
        <v>3</v>
      </c>
      <c r="C610" s="66">
        <v>0</v>
      </c>
      <c r="D610" s="66">
        <v>0.05</v>
      </c>
      <c r="E610" t="s">
        <v>0</v>
      </c>
      <c r="F610" s="66">
        <v>785</v>
      </c>
      <c r="G610" s="39">
        <f t="shared" si="68"/>
        <v>0</v>
      </c>
      <c r="H610" s="66">
        <v>7.4295499999999999</v>
      </c>
      <c r="I610" s="66">
        <v>1229</v>
      </c>
      <c r="J610" s="67">
        <v>0</v>
      </c>
      <c r="K610" s="52">
        <v>0</v>
      </c>
      <c r="L610" s="58">
        <f>IF(OR(H_no_hash!$F610="---",H_no_hash!$F610="infeas",H_no_hash!$F610="inf"),"---",(H_no_hash!$F610/M610)-1)</f>
        <v>4.5272969374167804E-2</v>
      </c>
      <c r="M610" s="20">
        <f>Model_dem!L350</f>
        <v>751</v>
      </c>
      <c r="N610">
        <f>Model_dem!G350</f>
        <v>785</v>
      </c>
      <c r="O610" s="23"/>
      <c r="P610" t="str">
        <f>IF(H_no_hash!$Q610&lt;&gt;A610,"Aqui", " ")</f>
        <v xml:space="preserve"> </v>
      </c>
      <c r="Q610" s="65" t="s">
        <v>535</v>
      </c>
      <c r="R610" s="66">
        <v>3</v>
      </c>
      <c r="S610" s="66">
        <v>0</v>
      </c>
      <c r="T610" s="66">
        <v>0.05</v>
      </c>
      <c r="U610" s="66">
        <v>50</v>
      </c>
      <c r="V610" s="66">
        <v>785</v>
      </c>
      <c r="W610" s="66">
        <v>7.4295499999999999</v>
      </c>
      <c r="X610" s="66">
        <v>5</v>
      </c>
      <c r="Y610" s="66">
        <v>1267</v>
      </c>
      <c r="Z610" s="66">
        <v>1800.01</v>
      </c>
      <c r="AA610" s="67">
        <v>0</v>
      </c>
      <c r="AE610" t="s">
        <v>523</v>
      </c>
      <c r="AF610">
        <v>1</v>
      </c>
      <c r="AG610">
        <v>50</v>
      </c>
      <c r="AH610">
        <v>0.05</v>
      </c>
      <c r="AI610">
        <v>50</v>
      </c>
      <c r="AJ610">
        <v>722</v>
      </c>
      <c r="AK610">
        <v>3.9072100000000001</v>
      </c>
      <c r="AL610">
        <v>0</v>
      </c>
      <c r="AM610">
        <v>36256</v>
      </c>
      <c r="AN610">
        <v>1800.01</v>
      </c>
      <c r="AO610">
        <v>27739</v>
      </c>
    </row>
    <row r="611" spans="1:41" x14ac:dyDescent="0.3">
      <c r="A611" s="68" t="s">
        <v>535</v>
      </c>
      <c r="B611" s="20">
        <v>3</v>
      </c>
      <c r="C611" s="20">
        <v>0</v>
      </c>
      <c r="D611" s="20">
        <v>0.1</v>
      </c>
      <c r="E611" t="s">
        <v>4</v>
      </c>
      <c r="F611" s="20" t="s">
        <v>511</v>
      </c>
      <c r="G611" s="39" t="str">
        <f t="shared" si="68"/>
        <v>---</v>
      </c>
      <c r="H611" s="20" t="s">
        <v>511</v>
      </c>
      <c r="I611" s="20" t="s">
        <v>511</v>
      </c>
      <c r="J611" s="23"/>
      <c r="L611" s="57" t="str">
        <f>IF(OR(H_no_hash!$F611="---",H_no_hash!$F611="infeas",H_no_hash!$F611="inf"),"---",(H_no_hash!$F611/M611)-1)</f>
        <v>---</v>
      </c>
      <c r="M611" s="20">
        <f>Model_dem!L351</f>
        <v>751</v>
      </c>
      <c r="N611" t="str">
        <f>Model_dem!G351</f>
        <v>---</v>
      </c>
      <c r="O611" s="23"/>
      <c r="P611" t="str">
        <f>IF(H_no_hash!$Q611&lt;&gt;A611,"Aqui", " ")</f>
        <v xml:space="preserve"> </v>
      </c>
      <c r="Q611" s="68" t="s">
        <v>535</v>
      </c>
      <c r="R611" s="20">
        <v>3</v>
      </c>
      <c r="S611" s="20">
        <v>0</v>
      </c>
      <c r="T611" s="20">
        <v>0.1</v>
      </c>
      <c r="U611" s="20">
        <v>50</v>
      </c>
      <c r="V611" s="20" t="s">
        <v>511</v>
      </c>
      <c r="W611" s="20" t="s">
        <v>511</v>
      </c>
      <c r="X611" s="20" t="s">
        <v>511</v>
      </c>
      <c r="Y611" s="20" t="s">
        <v>511</v>
      </c>
      <c r="Z611" s="20" t="s">
        <v>511</v>
      </c>
      <c r="AA611" s="23"/>
      <c r="AE611" t="s">
        <v>523</v>
      </c>
      <c r="AF611">
        <v>1</v>
      </c>
      <c r="AG611">
        <v>50</v>
      </c>
      <c r="AH611">
        <v>0.1</v>
      </c>
      <c r="AI611">
        <v>50</v>
      </c>
      <c r="AJ611" t="s">
        <v>46</v>
      </c>
      <c r="AK611">
        <v>60.009900000000002</v>
      </c>
      <c r="AL611">
        <v>0</v>
      </c>
      <c r="AM611">
        <v>1</v>
      </c>
      <c r="AN611">
        <v>1805.19</v>
      </c>
      <c r="AO611">
        <v>29</v>
      </c>
    </row>
    <row r="612" spans="1:41" x14ac:dyDescent="0.3">
      <c r="A612" s="65" t="s">
        <v>535</v>
      </c>
      <c r="B612" s="66">
        <v>3</v>
      </c>
      <c r="C612" s="66">
        <v>0</v>
      </c>
      <c r="D612" s="66">
        <v>0.15</v>
      </c>
      <c r="E612" t="s">
        <v>4</v>
      </c>
      <c r="F612" s="66" t="s">
        <v>511</v>
      </c>
      <c r="G612" s="39" t="str">
        <f t="shared" si="68"/>
        <v>---</v>
      </c>
      <c r="H612" s="66" t="s">
        <v>511</v>
      </c>
      <c r="I612" s="66" t="s">
        <v>511</v>
      </c>
      <c r="J612" s="67"/>
      <c r="L612" s="58" t="str">
        <f>IF(OR(H_no_hash!$F612="---",H_no_hash!$F612="infeas",H_no_hash!$F612="inf"),"---",(H_no_hash!$F612/M612)-1)</f>
        <v>---</v>
      </c>
      <c r="M612" s="20">
        <f>Model_dem!L352</f>
        <v>751</v>
      </c>
      <c r="N612" t="str">
        <f>Model_dem!G352</f>
        <v>---</v>
      </c>
      <c r="O612" s="23"/>
      <c r="P612" t="str">
        <f>IF(H_no_hash!$Q612&lt;&gt;A612,"Aqui", " ")</f>
        <v xml:space="preserve"> </v>
      </c>
      <c r="Q612" s="65" t="s">
        <v>535</v>
      </c>
      <c r="R612" s="66">
        <v>3</v>
      </c>
      <c r="S612" s="66">
        <v>0</v>
      </c>
      <c r="T612" s="66">
        <v>0.15</v>
      </c>
      <c r="U612" s="66">
        <v>50</v>
      </c>
      <c r="V612" s="66" t="s">
        <v>511</v>
      </c>
      <c r="W612" s="66" t="s">
        <v>511</v>
      </c>
      <c r="X612" s="66" t="s">
        <v>511</v>
      </c>
      <c r="Y612" s="66" t="s">
        <v>511</v>
      </c>
      <c r="Z612" s="66" t="s">
        <v>511</v>
      </c>
      <c r="AA612" s="67"/>
      <c r="AE612" t="s">
        <v>523</v>
      </c>
      <c r="AF612">
        <v>1</v>
      </c>
      <c r="AG612">
        <v>50</v>
      </c>
      <c r="AH612">
        <v>0.15</v>
      </c>
      <c r="AI612">
        <v>50</v>
      </c>
      <c r="AJ612" t="s">
        <v>46</v>
      </c>
      <c r="AK612">
        <v>60.008400000000002</v>
      </c>
      <c r="AL612">
        <v>0</v>
      </c>
      <c r="AM612">
        <v>1</v>
      </c>
      <c r="AN612">
        <v>1801.44</v>
      </c>
      <c r="AO612">
        <v>29</v>
      </c>
    </row>
    <row r="613" spans="1:41" x14ac:dyDescent="0.3">
      <c r="A613" s="68" t="s">
        <v>535</v>
      </c>
      <c r="B613" s="20">
        <v>3</v>
      </c>
      <c r="C613" s="20">
        <v>0</v>
      </c>
      <c r="D613" s="20">
        <v>0.2</v>
      </c>
      <c r="E613" t="s">
        <v>4</v>
      </c>
      <c r="F613" s="20" t="s">
        <v>511</v>
      </c>
      <c r="G613" s="39" t="str">
        <f t="shared" si="68"/>
        <v>---</v>
      </c>
      <c r="H613" s="20" t="s">
        <v>511</v>
      </c>
      <c r="I613" s="20" t="s">
        <v>511</v>
      </c>
      <c r="J613" s="23"/>
      <c r="L613" s="57" t="str">
        <f>IF(OR(H_no_hash!$F613="---",H_no_hash!$F613="infeas",H_no_hash!$F613="inf"),"---",(H_no_hash!$F613/M613)-1)</f>
        <v>---</v>
      </c>
      <c r="M613" s="20">
        <f>Model_dem!L353</f>
        <v>751</v>
      </c>
      <c r="N613" t="str">
        <f>Model_dem!G353</f>
        <v>---</v>
      </c>
      <c r="O613" s="23"/>
      <c r="P613" t="str">
        <f>IF(H_no_hash!$Q613&lt;&gt;A613,"Aqui", " ")</f>
        <v xml:space="preserve"> </v>
      </c>
      <c r="Q613" s="68" t="s">
        <v>535</v>
      </c>
      <c r="R613" s="20">
        <v>3</v>
      </c>
      <c r="S613" s="20">
        <v>0</v>
      </c>
      <c r="T613" s="20">
        <v>0.2</v>
      </c>
      <c r="U613" s="20">
        <v>50</v>
      </c>
      <c r="V613" s="20" t="s">
        <v>511</v>
      </c>
      <c r="W613" s="20" t="s">
        <v>511</v>
      </c>
      <c r="X613" s="20" t="s">
        <v>511</v>
      </c>
      <c r="Y613" s="20" t="s">
        <v>511</v>
      </c>
      <c r="Z613" s="20" t="s">
        <v>511</v>
      </c>
      <c r="AA613" s="23"/>
      <c r="AE613" t="s">
        <v>523</v>
      </c>
      <c r="AF613">
        <v>1</v>
      </c>
      <c r="AG613">
        <v>50</v>
      </c>
      <c r="AH613">
        <v>0.2</v>
      </c>
      <c r="AI613">
        <v>50</v>
      </c>
      <c r="AJ613" t="s">
        <v>46</v>
      </c>
      <c r="AK613">
        <v>60.008099999999999</v>
      </c>
      <c r="AL613">
        <v>0</v>
      </c>
      <c r="AM613">
        <v>1</v>
      </c>
      <c r="AN613">
        <v>1800.81</v>
      </c>
      <c r="AO613">
        <v>29</v>
      </c>
    </row>
    <row r="614" spans="1:41" x14ac:dyDescent="0.3">
      <c r="A614" s="65" t="s">
        <v>535</v>
      </c>
      <c r="B614" s="66">
        <v>3</v>
      </c>
      <c r="C614" s="66">
        <v>10</v>
      </c>
      <c r="D614" s="66">
        <v>0.05</v>
      </c>
      <c r="E614" t="s">
        <v>0</v>
      </c>
      <c r="F614" s="66">
        <v>785</v>
      </c>
      <c r="G614" s="39">
        <f t="shared" si="68"/>
        <v>0</v>
      </c>
      <c r="H614" s="66">
        <v>2.6712799999999999</v>
      </c>
      <c r="I614" s="66">
        <v>1200</v>
      </c>
      <c r="J614" s="67">
        <v>0</v>
      </c>
      <c r="K614" s="52">
        <v>0</v>
      </c>
      <c r="L614" s="58">
        <f>IF(OR(H_no_hash!$F614="---",H_no_hash!$F614="infeas",H_no_hash!$F614="inf"),"---",(H_no_hash!$F614/M614)-1)</f>
        <v>4.5272969374167804E-2</v>
      </c>
      <c r="M614" s="20">
        <f>Model_dem!L354</f>
        <v>751</v>
      </c>
      <c r="N614">
        <f>Model_dem!G354</f>
        <v>785</v>
      </c>
      <c r="O614" s="23"/>
      <c r="P614" t="str">
        <f>IF(H_no_hash!$Q614&lt;&gt;A614,"Aqui", " ")</f>
        <v xml:space="preserve"> </v>
      </c>
      <c r="Q614" s="65" t="s">
        <v>535</v>
      </c>
      <c r="R614" s="66">
        <v>3</v>
      </c>
      <c r="S614" s="66">
        <v>10</v>
      </c>
      <c r="T614" s="66">
        <v>0.05</v>
      </c>
      <c r="U614" s="66">
        <v>50</v>
      </c>
      <c r="V614" s="66">
        <v>785</v>
      </c>
      <c r="W614" s="66">
        <v>2.6712799999999999</v>
      </c>
      <c r="X614" s="66">
        <v>0</v>
      </c>
      <c r="Y614" s="66">
        <v>1229</v>
      </c>
      <c r="Z614" s="66">
        <v>1800.02</v>
      </c>
      <c r="AA614" s="67">
        <v>0</v>
      </c>
      <c r="AE614" t="s">
        <v>523</v>
      </c>
      <c r="AF614">
        <v>2</v>
      </c>
      <c r="AG614">
        <v>5</v>
      </c>
      <c r="AH614">
        <v>0.05</v>
      </c>
      <c r="AI614">
        <v>50</v>
      </c>
      <c r="AJ614">
        <v>715</v>
      </c>
      <c r="AK614">
        <v>0.56199699999999997</v>
      </c>
      <c r="AL614">
        <v>0</v>
      </c>
      <c r="AM614">
        <v>489501</v>
      </c>
      <c r="AN614">
        <v>1800</v>
      </c>
      <c r="AO614">
        <v>70502</v>
      </c>
    </row>
    <row r="615" spans="1:41" x14ac:dyDescent="0.3">
      <c r="A615" s="68" t="s">
        <v>535</v>
      </c>
      <c r="B615" s="20">
        <v>3</v>
      </c>
      <c r="C615" s="20">
        <v>10</v>
      </c>
      <c r="D615" s="20">
        <v>0.1</v>
      </c>
      <c r="E615" t="s">
        <v>4</v>
      </c>
      <c r="F615" s="20" t="s">
        <v>511</v>
      </c>
      <c r="G615" s="39" t="str">
        <f t="shared" si="68"/>
        <v>---</v>
      </c>
      <c r="H615" s="20" t="s">
        <v>511</v>
      </c>
      <c r="I615" s="20" t="s">
        <v>511</v>
      </c>
      <c r="J615" s="23"/>
      <c r="L615" s="57" t="str">
        <f>IF(OR(H_no_hash!$F615="---",H_no_hash!$F615="infeas",H_no_hash!$F615="inf"),"---",(H_no_hash!$F615/M615)-1)</f>
        <v>---</v>
      </c>
      <c r="M615" s="20">
        <f>Model_dem!L355</f>
        <v>751</v>
      </c>
      <c r="N615" t="str">
        <f>Model_dem!G355</f>
        <v>---</v>
      </c>
      <c r="O615" s="23"/>
      <c r="P615" t="str">
        <f>IF(H_no_hash!$Q615&lt;&gt;A615,"Aqui", " ")</f>
        <v xml:space="preserve"> </v>
      </c>
      <c r="Q615" s="68" t="s">
        <v>535</v>
      </c>
      <c r="R615" s="20">
        <v>3</v>
      </c>
      <c r="S615" s="20">
        <v>10</v>
      </c>
      <c r="T615" s="20">
        <v>0.1</v>
      </c>
      <c r="U615" s="20">
        <v>50</v>
      </c>
      <c r="V615" s="20" t="s">
        <v>511</v>
      </c>
      <c r="W615" s="20" t="s">
        <v>511</v>
      </c>
      <c r="X615" s="20" t="s">
        <v>511</v>
      </c>
      <c r="Y615" s="20" t="s">
        <v>511</v>
      </c>
      <c r="Z615" s="20" t="s">
        <v>511</v>
      </c>
      <c r="AA615" s="23"/>
      <c r="AE615" t="s">
        <v>523</v>
      </c>
      <c r="AF615">
        <v>2</v>
      </c>
      <c r="AG615">
        <v>5</v>
      </c>
      <c r="AH615">
        <v>0.1</v>
      </c>
      <c r="AI615">
        <v>50</v>
      </c>
      <c r="AJ615">
        <v>715</v>
      </c>
      <c r="AK615">
        <v>1.65219</v>
      </c>
      <c r="AL615">
        <v>2</v>
      </c>
      <c r="AM615">
        <v>393896</v>
      </c>
      <c r="AN615">
        <v>1800</v>
      </c>
      <c r="AO615">
        <v>68604</v>
      </c>
    </row>
    <row r="616" spans="1:41" x14ac:dyDescent="0.3">
      <c r="A616" s="65" t="s">
        <v>535</v>
      </c>
      <c r="B616" s="66">
        <v>3</v>
      </c>
      <c r="C616" s="66">
        <v>10</v>
      </c>
      <c r="D616" s="66">
        <v>0.15</v>
      </c>
      <c r="E616" t="s">
        <v>4</v>
      </c>
      <c r="F616" s="66" t="s">
        <v>511</v>
      </c>
      <c r="G616" s="39" t="str">
        <f t="shared" si="68"/>
        <v>---</v>
      </c>
      <c r="H616" s="66" t="s">
        <v>511</v>
      </c>
      <c r="I616" s="66" t="s">
        <v>511</v>
      </c>
      <c r="J616" s="67"/>
      <c r="L616" s="58" t="str">
        <f>IF(OR(H_no_hash!$F616="---",H_no_hash!$F616="infeas",H_no_hash!$F616="inf"),"---",(H_no_hash!$F616/M616)-1)</f>
        <v>---</v>
      </c>
      <c r="M616" s="20">
        <f>Model_dem!L356</f>
        <v>751</v>
      </c>
      <c r="N616" t="str">
        <f>Model_dem!G356</f>
        <v>---</v>
      </c>
      <c r="O616" s="23"/>
      <c r="P616" t="str">
        <f>IF(H_no_hash!$Q616&lt;&gt;A616,"Aqui", " ")</f>
        <v xml:space="preserve"> </v>
      </c>
      <c r="Q616" s="65" t="s">
        <v>535</v>
      </c>
      <c r="R616" s="66">
        <v>3</v>
      </c>
      <c r="S616" s="66">
        <v>10</v>
      </c>
      <c r="T616" s="66">
        <v>0.15</v>
      </c>
      <c r="U616" s="66">
        <v>50</v>
      </c>
      <c r="V616" s="66" t="s">
        <v>511</v>
      </c>
      <c r="W616" s="66" t="s">
        <v>511</v>
      </c>
      <c r="X616" s="66" t="s">
        <v>511</v>
      </c>
      <c r="Y616" s="66" t="s">
        <v>511</v>
      </c>
      <c r="Z616" s="66" t="s">
        <v>511</v>
      </c>
      <c r="AA616" s="67"/>
      <c r="AE616" t="s">
        <v>523</v>
      </c>
      <c r="AF616">
        <v>2</v>
      </c>
      <c r="AG616">
        <v>5</v>
      </c>
      <c r="AH616">
        <v>0.15</v>
      </c>
      <c r="AI616">
        <v>50</v>
      </c>
      <c r="AJ616">
        <v>715</v>
      </c>
      <c r="AK616">
        <v>3.8472300000000001</v>
      </c>
      <c r="AL616">
        <v>0</v>
      </c>
      <c r="AM616">
        <v>409776</v>
      </c>
      <c r="AN616">
        <v>1800.16</v>
      </c>
      <c r="AO616">
        <v>68502</v>
      </c>
    </row>
    <row r="617" spans="1:41" x14ac:dyDescent="0.3">
      <c r="A617" s="68" t="s">
        <v>535</v>
      </c>
      <c r="B617" s="20">
        <v>3</v>
      </c>
      <c r="C617" s="20">
        <v>10</v>
      </c>
      <c r="D617" s="20">
        <v>0.2</v>
      </c>
      <c r="E617" t="s">
        <v>4</v>
      </c>
      <c r="F617" s="20" t="s">
        <v>511</v>
      </c>
      <c r="G617" s="39" t="str">
        <f t="shared" si="68"/>
        <v>---</v>
      </c>
      <c r="H617" s="20" t="s">
        <v>511</v>
      </c>
      <c r="I617" s="20" t="s">
        <v>511</v>
      </c>
      <c r="J617" s="23"/>
      <c r="L617" s="57" t="str">
        <f>IF(OR(H_no_hash!$F617="---",H_no_hash!$F617="infeas",H_no_hash!$F617="inf"),"---",(H_no_hash!$F617/M617)-1)</f>
        <v>---</v>
      </c>
      <c r="M617" s="20">
        <f>Model_dem!L357</f>
        <v>751</v>
      </c>
      <c r="N617" t="str">
        <f>Model_dem!G357</f>
        <v>---</v>
      </c>
      <c r="O617" s="23"/>
      <c r="P617" t="str">
        <f>IF(H_no_hash!$Q617&lt;&gt;A617,"Aqui", " ")</f>
        <v xml:space="preserve"> </v>
      </c>
      <c r="Q617" s="68" t="s">
        <v>535</v>
      </c>
      <c r="R617" s="20">
        <v>3</v>
      </c>
      <c r="S617" s="20">
        <v>10</v>
      </c>
      <c r="T617" s="20">
        <v>0.2</v>
      </c>
      <c r="U617" s="20">
        <v>50</v>
      </c>
      <c r="V617" s="20" t="s">
        <v>511</v>
      </c>
      <c r="W617" s="20" t="s">
        <v>511</v>
      </c>
      <c r="X617" s="20" t="s">
        <v>511</v>
      </c>
      <c r="Y617" s="20" t="s">
        <v>511</v>
      </c>
      <c r="Z617" s="20" t="s">
        <v>511</v>
      </c>
      <c r="AA617" s="23"/>
      <c r="AE617" t="s">
        <v>523</v>
      </c>
      <c r="AF617">
        <v>2</v>
      </c>
      <c r="AG617">
        <v>5</v>
      </c>
      <c r="AH617">
        <v>0.2</v>
      </c>
      <c r="AI617">
        <v>50</v>
      </c>
      <c r="AJ617">
        <v>715</v>
      </c>
      <c r="AK617">
        <v>7.0262700000000002</v>
      </c>
      <c r="AL617">
        <v>14</v>
      </c>
      <c r="AM617">
        <v>208040</v>
      </c>
      <c r="AN617">
        <v>1800</v>
      </c>
      <c r="AO617">
        <v>64876</v>
      </c>
    </row>
    <row r="618" spans="1:41" x14ac:dyDescent="0.3">
      <c r="A618" s="65" t="s">
        <v>535</v>
      </c>
      <c r="B618" s="66">
        <v>3</v>
      </c>
      <c r="C618" s="66">
        <v>25</v>
      </c>
      <c r="D618" s="66">
        <v>0.05</v>
      </c>
      <c r="E618" t="s">
        <v>0</v>
      </c>
      <c r="F618" s="66">
        <v>785</v>
      </c>
      <c r="G618" s="39">
        <f t="shared" si="68"/>
        <v>0</v>
      </c>
      <c r="H618" s="66">
        <v>20.578499999999998</v>
      </c>
      <c r="I618" s="66">
        <v>1342</v>
      </c>
      <c r="J618" s="67">
        <v>0</v>
      </c>
      <c r="K618" s="52">
        <v>0</v>
      </c>
      <c r="L618" s="58">
        <f>IF(OR(H_no_hash!$F618="---",H_no_hash!$F618="infeas",H_no_hash!$F618="inf"),"---",(H_no_hash!$F618/M618)-1)</f>
        <v>4.5272969374167804E-2</v>
      </c>
      <c r="M618" s="20">
        <f>Model_dem!L358</f>
        <v>751</v>
      </c>
      <c r="N618">
        <f>Model_dem!G358</f>
        <v>785</v>
      </c>
      <c r="O618" s="23"/>
      <c r="P618" t="str">
        <f>IF(H_no_hash!$Q618&lt;&gt;A618,"Aqui", " ")</f>
        <v xml:space="preserve"> </v>
      </c>
      <c r="Q618" s="65" t="s">
        <v>535</v>
      </c>
      <c r="R618" s="66">
        <v>3</v>
      </c>
      <c r="S618" s="66">
        <v>25</v>
      </c>
      <c r="T618" s="66">
        <v>0.05</v>
      </c>
      <c r="U618" s="66">
        <v>50</v>
      </c>
      <c r="V618" s="66">
        <v>785</v>
      </c>
      <c r="W618" s="66">
        <v>20.578499999999998</v>
      </c>
      <c r="X618" s="66">
        <v>14</v>
      </c>
      <c r="Y618" s="66">
        <v>1200</v>
      </c>
      <c r="Z618" s="66">
        <v>1800.02</v>
      </c>
      <c r="AA618" s="67">
        <v>0</v>
      </c>
      <c r="AE618" t="s">
        <v>523</v>
      </c>
      <c r="AF618">
        <v>2</v>
      </c>
      <c r="AG618">
        <v>10</v>
      </c>
      <c r="AH618">
        <v>0.05</v>
      </c>
      <c r="AI618">
        <v>50</v>
      </c>
      <c r="AJ618">
        <v>715</v>
      </c>
      <c r="AK618">
        <v>3.8911500000000001</v>
      </c>
      <c r="AL618">
        <v>5</v>
      </c>
      <c r="AM618">
        <v>444117</v>
      </c>
      <c r="AN618">
        <v>1800</v>
      </c>
      <c r="AO618">
        <v>64269</v>
      </c>
    </row>
    <row r="619" spans="1:41" x14ac:dyDescent="0.3">
      <c r="A619" s="68" t="s">
        <v>535</v>
      </c>
      <c r="B619" s="20">
        <v>3</v>
      </c>
      <c r="C619" s="20">
        <v>25</v>
      </c>
      <c r="D619" s="20">
        <v>0.1</v>
      </c>
      <c r="E619" t="s">
        <v>4</v>
      </c>
      <c r="F619" s="20" t="s">
        <v>511</v>
      </c>
      <c r="G619" s="39" t="str">
        <f t="shared" si="68"/>
        <v>---</v>
      </c>
      <c r="H619" s="20" t="s">
        <v>511</v>
      </c>
      <c r="I619" s="20" t="s">
        <v>511</v>
      </c>
      <c r="J619" s="23"/>
      <c r="L619" s="57" t="str">
        <f>IF(OR(H_no_hash!$F619="---",H_no_hash!$F619="infeas",H_no_hash!$F619="inf"),"---",(H_no_hash!$F619/M619)-1)</f>
        <v>---</v>
      </c>
      <c r="M619" s="20">
        <f>Model_dem!L359</f>
        <v>751</v>
      </c>
      <c r="N619" t="str">
        <f>Model_dem!G359</f>
        <v>---</v>
      </c>
      <c r="O619" s="23"/>
      <c r="P619" t="str">
        <f>IF(H_no_hash!$Q619&lt;&gt;A619,"Aqui", " ")</f>
        <v xml:space="preserve"> </v>
      </c>
      <c r="Q619" s="68" t="s">
        <v>535</v>
      </c>
      <c r="R619" s="20">
        <v>3</v>
      </c>
      <c r="S619" s="20">
        <v>25</v>
      </c>
      <c r="T619" s="20">
        <v>0.1</v>
      </c>
      <c r="U619" s="20">
        <v>50</v>
      </c>
      <c r="V619" s="20" t="s">
        <v>511</v>
      </c>
      <c r="W619" s="20" t="s">
        <v>511</v>
      </c>
      <c r="X619" s="20" t="s">
        <v>511</v>
      </c>
      <c r="Y619" s="20" t="s">
        <v>511</v>
      </c>
      <c r="Z619" s="20" t="s">
        <v>511</v>
      </c>
      <c r="AA619" s="23"/>
      <c r="AE619" t="s">
        <v>523</v>
      </c>
      <c r="AF619">
        <v>2</v>
      </c>
      <c r="AG619">
        <v>10</v>
      </c>
      <c r="AH619">
        <v>0.1</v>
      </c>
      <c r="AI619">
        <v>50</v>
      </c>
      <c r="AJ619">
        <v>715</v>
      </c>
      <c r="AK619">
        <v>2.2663600000000002</v>
      </c>
      <c r="AL619">
        <v>1</v>
      </c>
      <c r="AM619">
        <v>369917</v>
      </c>
      <c r="AN619">
        <v>1800.03</v>
      </c>
      <c r="AO619">
        <v>61508</v>
      </c>
    </row>
    <row r="620" spans="1:41" x14ac:dyDescent="0.3">
      <c r="A620" s="65" t="s">
        <v>535</v>
      </c>
      <c r="B620" s="66">
        <v>3</v>
      </c>
      <c r="C620" s="66">
        <v>25</v>
      </c>
      <c r="D620" s="66">
        <v>0.15</v>
      </c>
      <c r="E620" t="s">
        <v>4</v>
      </c>
      <c r="F620" s="66" t="s">
        <v>511</v>
      </c>
      <c r="G620" s="39" t="str">
        <f t="shared" si="68"/>
        <v>---</v>
      </c>
      <c r="H620" s="66" t="s">
        <v>511</v>
      </c>
      <c r="I620" s="66" t="s">
        <v>511</v>
      </c>
      <c r="J620" s="67"/>
      <c r="L620" s="58" t="str">
        <f>IF(OR(H_no_hash!$F620="---",H_no_hash!$F620="infeas",H_no_hash!$F620="inf"),"---",(H_no_hash!$F620/M620)-1)</f>
        <v>---</v>
      </c>
      <c r="M620" s="20">
        <f>Model_dem!L360</f>
        <v>751</v>
      </c>
      <c r="N620" t="str">
        <f>Model_dem!G360</f>
        <v>---</v>
      </c>
      <c r="O620" s="23"/>
      <c r="P620" t="str">
        <f>IF(H_no_hash!$Q620&lt;&gt;A620,"Aqui", " ")</f>
        <v xml:space="preserve"> </v>
      </c>
      <c r="Q620" s="65" t="s">
        <v>535</v>
      </c>
      <c r="R620" s="66">
        <v>3</v>
      </c>
      <c r="S620" s="66">
        <v>25</v>
      </c>
      <c r="T620" s="66">
        <v>0.15</v>
      </c>
      <c r="U620" s="66">
        <v>50</v>
      </c>
      <c r="V620" s="66" t="s">
        <v>511</v>
      </c>
      <c r="W620" s="66" t="s">
        <v>511</v>
      </c>
      <c r="X620" s="66" t="s">
        <v>511</v>
      </c>
      <c r="Y620" s="66" t="s">
        <v>511</v>
      </c>
      <c r="Z620" s="66" t="s">
        <v>511</v>
      </c>
      <c r="AA620" s="67"/>
      <c r="AE620" t="s">
        <v>523</v>
      </c>
      <c r="AF620">
        <v>2</v>
      </c>
      <c r="AG620">
        <v>10</v>
      </c>
      <c r="AH620">
        <v>0.15</v>
      </c>
      <c r="AI620">
        <v>50</v>
      </c>
      <c r="AJ620">
        <v>717</v>
      </c>
      <c r="AK620">
        <v>3.54664</v>
      </c>
      <c r="AL620">
        <v>4</v>
      </c>
      <c r="AM620">
        <v>167245</v>
      </c>
      <c r="AN620">
        <v>1800.01</v>
      </c>
      <c r="AO620">
        <v>49843</v>
      </c>
    </row>
    <row r="621" spans="1:41" x14ac:dyDescent="0.3">
      <c r="A621" s="68" t="s">
        <v>535</v>
      </c>
      <c r="B621" s="20">
        <v>3</v>
      </c>
      <c r="C621" s="20">
        <v>25</v>
      </c>
      <c r="D621" s="20">
        <v>0.2</v>
      </c>
      <c r="E621" t="s">
        <v>4</v>
      </c>
      <c r="F621" s="20" t="s">
        <v>511</v>
      </c>
      <c r="G621" s="39" t="str">
        <f t="shared" si="68"/>
        <v>---</v>
      </c>
      <c r="H621" s="20" t="s">
        <v>511</v>
      </c>
      <c r="I621" s="20" t="s">
        <v>511</v>
      </c>
      <c r="J621" s="23"/>
      <c r="L621" s="57" t="str">
        <f>IF(OR(H_no_hash!$F621="---",H_no_hash!$F621="infeas",H_no_hash!$F621="inf"),"---",(H_no_hash!$F621/M621)-1)</f>
        <v>---</v>
      </c>
      <c r="M621" s="20">
        <f>Model_dem!L361</f>
        <v>751</v>
      </c>
      <c r="N621" t="str">
        <f>Model_dem!G361</f>
        <v>---</v>
      </c>
      <c r="O621" s="23"/>
      <c r="P621" t="str">
        <f>IF(H_no_hash!$Q621&lt;&gt;A621,"Aqui", " ")</f>
        <v xml:space="preserve"> </v>
      </c>
      <c r="Q621" s="68" t="s">
        <v>535</v>
      </c>
      <c r="R621" s="20">
        <v>3</v>
      </c>
      <c r="S621" s="20">
        <v>25</v>
      </c>
      <c r="T621" s="20">
        <v>0.2</v>
      </c>
      <c r="U621" s="20">
        <v>50</v>
      </c>
      <c r="V621" s="20" t="s">
        <v>511</v>
      </c>
      <c r="W621" s="20" t="s">
        <v>511</v>
      </c>
      <c r="X621" s="20" t="s">
        <v>511</v>
      </c>
      <c r="Y621" s="20" t="s">
        <v>511</v>
      </c>
      <c r="Z621" s="20" t="s">
        <v>511</v>
      </c>
      <c r="AA621" s="23"/>
      <c r="AE621" t="s">
        <v>523</v>
      </c>
      <c r="AF621">
        <v>2</v>
      </c>
      <c r="AG621">
        <v>10</v>
      </c>
      <c r="AH621">
        <v>0.2</v>
      </c>
      <c r="AI621">
        <v>50</v>
      </c>
      <c r="AJ621">
        <v>723</v>
      </c>
      <c r="AK621">
        <v>3.75414</v>
      </c>
      <c r="AL621">
        <v>1</v>
      </c>
      <c r="AM621">
        <v>79261</v>
      </c>
      <c r="AN621">
        <v>1800</v>
      </c>
      <c r="AO621">
        <v>39769</v>
      </c>
    </row>
    <row r="622" spans="1:41" x14ac:dyDescent="0.3">
      <c r="A622" s="65" t="s">
        <v>535</v>
      </c>
      <c r="B622" s="66">
        <v>3</v>
      </c>
      <c r="C622" s="66">
        <v>50</v>
      </c>
      <c r="D622" s="66">
        <v>0.05</v>
      </c>
      <c r="E622" t="s">
        <v>0</v>
      </c>
      <c r="F622" s="66">
        <v>785</v>
      </c>
      <c r="G622" s="39">
        <f t="shared" si="68"/>
        <v>0</v>
      </c>
      <c r="H622" s="66">
        <v>9.2192100000000003</v>
      </c>
      <c r="I622" s="66">
        <v>1311</v>
      </c>
      <c r="J622" s="67">
        <v>0</v>
      </c>
      <c r="K622" s="52">
        <v>0</v>
      </c>
      <c r="L622" s="58">
        <f>IF(OR(H_no_hash!$F622="---",H_no_hash!$F622="infeas",H_no_hash!$F622="inf"),"---",(H_no_hash!$F622/M622)-1)</f>
        <v>4.5272969374167804E-2</v>
      </c>
      <c r="M622" s="20">
        <f>Model_dem!L362</f>
        <v>751</v>
      </c>
      <c r="N622">
        <f>Model_dem!G362</f>
        <v>785</v>
      </c>
      <c r="O622" s="23"/>
      <c r="P622" t="str">
        <f>IF(H_no_hash!$Q622&lt;&gt;A622,"Aqui", " ")</f>
        <v xml:space="preserve"> </v>
      </c>
      <c r="Q622" s="65" t="s">
        <v>535</v>
      </c>
      <c r="R622" s="66">
        <v>3</v>
      </c>
      <c r="S622" s="66">
        <v>50</v>
      </c>
      <c r="T622" s="66">
        <v>0.05</v>
      </c>
      <c r="U622" s="66">
        <v>50</v>
      </c>
      <c r="V622" s="66">
        <v>785</v>
      </c>
      <c r="W622" s="66">
        <v>9.2192100000000003</v>
      </c>
      <c r="X622" s="66">
        <v>5</v>
      </c>
      <c r="Y622" s="66">
        <v>1342</v>
      </c>
      <c r="Z622" s="66">
        <v>1800</v>
      </c>
      <c r="AA622" s="67">
        <v>0</v>
      </c>
      <c r="AE622" t="s">
        <v>523</v>
      </c>
      <c r="AF622">
        <v>2</v>
      </c>
      <c r="AG622">
        <v>25</v>
      </c>
      <c r="AH622">
        <v>0.05</v>
      </c>
      <c r="AI622">
        <v>50</v>
      </c>
      <c r="AJ622">
        <v>717</v>
      </c>
      <c r="AK622">
        <v>1.77312</v>
      </c>
      <c r="AL622">
        <v>0</v>
      </c>
      <c r="AM622">
        <v>70171</v>
      </c>
      <c r="AN622">
        <v>1800.08</v>
      </c>
      <c r="AO622">
        <v>37307</v>
      </c>
    </row>
    <row r="623" spans="1:41" x14ac:dyDescent="0.3">
      <c r="A623" s="68" t="s">
        <v>535</v>
      </c>
      <c r="B623" s="20">
        <v>3</v>
      </c>
      <c r="C623" s="20">
        <v>50</v>
      </c>
      <c r="D623" s="20">
        <v>0.1</v>
      </c>
      <c r="E623" t="s">
        <v>4</v>
      </c>
      <c r="F623" s="20" t="s">
        <v>511</v>
      </c>
      <c r="G623" s="39" t="str">
        <f t="shared" si="68"/>
        <v>---</v>
      </c>
      <c r="H623" s="20" t="s">
        <v>511</v>
      </c>
      <c r="I623" s="20">
        <v>1525</v>
      </c>
      <c r="J623" s="23">
        <v>0</v>
      </c>
      <c r="L623" s="57" t="str">
        <f>IF(OR(H_no_hash!$F623="---",H_no_hash!$F623="infeas",H_no_hash!$F623="inf"),"---",(H_no_hash!$F623/M623)-1)</f>
        <v>---</v>
      </c>
      <c r="M623" s="20">
        <f>Model_dem!L363</f>
        <v>751</v>
      </c>
      <c r="N623" t="str">
        <f>Model_dem!G363</f>
        <v>---</v>
      </c>
      <c r="O623" s="23"/>
      <c r="P623" t="str">
        <f>IF(H_no_hash!$Q623&lt;&gt;A623,"Aqui", " ")</f>
        <v xml:space="preserve"> </v>
      </c>
      <c r="Q623" s="68" t="s">
        <v>535</v>
      </c>
      <c r="R623" s="20">
        <v>3</v>
      </c>
      <c r="S623" s="20">
        <v>50</v>
      </c>
      <c r="T623" s="20">
        <v>0.1</v>
      </c>
      <c r="U623" s="20">
        <v>50</v>
      </c>
      <c r="V623" s="20" t="s">
        <v>511</v>
      </c>
      <c r="W623" s="20" t="s">
        <v>511</v>
      </c>
      <c r="X623" s="20" t="s">
        <v>511</v>
      </c>
      <c r="Y623" s="20" t="s">
        <v>511</v>
      </c>
      <c r="Z623" s="20" t="s">
        <v>511</v>
      </c>
      <c r="AA623" s="23"/>
      <c r="AE623" t="s">
        <v>523</v>
      </c>
      <c r="AF623">
        <v>2</v>
      </c>
      <c r="AG623">
        <v>25</v>
      </c>
      <c r="AH623">
        <v>0.1</v>
      </c>
      <c r="AI623">
        <v>50</v>
      </c>
      <c r="AJ623">
        <v>733</v>
      </c>
      <c r="AK623">
        <v>94.827600000000004</v>
      </c>
      <c r="AL623">
        <v>12</v>
      </c>
      <c r="AM623">
        <v>2977</v>
      </c>
      <c r="AN623">
        <v>1800.17</v>
      </c>
      <c r="AO623">
        <v>11001</v>
      </c>
    </row>
    <row r="624" spans="1:41" x14ac:dyDescent="0.3">
      <c r="A624" s="65" t="s">
        <v>535</v>
      </c>
      <c r="B624" s="66">
        <v>3</v>
      </c>
      <c r="C624" s="66">
        <v>50</v>
      </c>
      <c r="D624" s="66">
        <v>0.15</v>
      </c>
      <c r="E624" t="s">
        <v>4</v>
      </c>
      <c r="F624" s="66" t="s">
        <v>511</v>
      </c>
      <c r="G624" s="39" t="str">
        <f t="shared" si="68"/>
        <v>---</v>
      </c>
      <c r="H624" s="66" t="s">
        <v>511</v>
      </c>
      <c r="I624" s="66">
        <v>1169</v>
      </c>
      <c r="J624" s="67">
        <v>0</v>
      </c>
      <c r="L624" s="58" t="str">
        <f>IF(OR(H_no_hash!$F624="---",H_no_hash!$F624="infeas",H_no_hash!$F624="inf"),"---",(H_no_hash!$F624/M624)-1)</f>
        <v>---</v>
      </c>
      <c r="M624" s="20">
        <f>Model_dem!L364</f>
        <v>751</v>
      </c>
      <c r="N624" t="str">
        <f>Model_dem!G364</f>
        <v>---</v>
      </c>
      <c r="O624" s="23"/>
      <c r="P624" t="str">
        <f>IF(H_no_hash!$Q624&lt;&gt;A624,"Aqui", " ")</f>
        <v xml:space="preserve"> </v>
      </c>
      <c r="Q624" s="65" t="s">
        <v>535</v>
      </c>
      <c r="R624" s="66">
        <v>3</v>
      </c>
      <c r="S624" s="66">
        <v>50</v>
      </c>
      <c r="T624" s="66">
        <v>0.15</v>
      </c>
      <c r="U624" s="66">
        <v>50</v>
      </c>
      <c r="V624" s="66" t="s">
        <v>511</v>
      </c>
      <c r="W624" s="66" t="s">
        <v>511</v>
      </c>
      <c r="X624" s="66" t="s">
        <v>511</v>
      </c>
      <c r="Y624" s="66" t="s">
        <v>511</v>
      </c>
      <c r="Z624" s="66" t="s">
        <v>511</v>
      </c>
      <c r="AA624" s="67"/>
      <c r="AE624" t="s">
        <v>523</v>
      </c>
      <c r="AF624">
        <v>2</v>
      </c>
      <c r="AG624">
        <v>25</v>
      </c>
      <c r="AH624">
        <v>0.15</v>
      </c>
      <c r="AI624">
        <v>50</v>
      </c>
      <c r="AJ624">
        <v>795</v>
      </c>
      <c r="AK624">
        <v>1527.84</v>
      </c>
      <c r="AL624">
        <v>0</v>
      </c>
      <c r="AM624">
        <v>2</v>
      </c>
      <c r="AN624">
        <v>1835.45</v>
      </c>
      <c r="AO624">
        <v>165</v>
      </c>
    </row>
    <row r="625" spans="1:41" x14ac:dyDescent="0.3">
      <c r="A625" s="68" t="s">
        <v>535</v>
      </c>
      <c r="B625" s="20">
        <v>3</v>
      </c>
      <c r="C625" s="20">
        <v>50</v>
      </c>
      <c r="D625" s="20">
        <v>0.2</v>
      </c>
      <c r="E625" t="s">
        <v>4</v>
      </c>
      <c r="F625" s="20" t="s">
        <v>511</v>
      </c>
      <c r="G625" s="39" t="str">
        <f t="shared" si="68"/>
        <v>---</v>
      </c>
      <c r="H625" s="20" t="s">
        <v>511</v>
      </c>
      <c r="I625" s="20">
        <v>1648</v>
      </c>
      <c r="J625" s="23">
        <v>0</v>
      </c>
      <c r="L625" s="59" t="str">
        <f>IF(OR(H_no_hash!$F625="---",H_no_hash!$F625="infeas",H_no_hash!$F625="inf"),"---",(H_no_hash!$F625/M625)-1)</f>
        <v>---</v>
      </c>
      <c r="M625" s="20">
        <f>Model_dem!L365</f>
        <v>751</v>
      </c>
      <c r="N625" t="str">
        <f>Model_dem!G365</f>
        <v>---</v>
      </c>
      <c r="O625" s="23"/>
      <c r="P625" t="str">
        <f>IF(H_no_hash!$Q625&lt;&gt;A625,"Aqui", " ")</f>
        <v xml:space="preserve"> </v>
      </c>
      <c r="Q625" s="68" t="s">
        <v>535</v>
      </c>
      <c r="R625" s="20">
        <v>3</v>
      </c>
      <c r="S625" s="20">
        <v>50</v>
      </c>
      <c r="T625" s="20">
        <v>0.2</v>
      </c>
      <c r="U625" s="20">
        <v>50</v>
      </c>
      <c r="V625" s="20" t="s">
        <v>511</v>
      </c>
      <c r="W625" s="20" t="s">
        <v>511</v>
      </c>
      <c r="X625" s="20" t="s">
        <v>511</v>
      </c>
      <c r="Y625" s="20" t="s">
        <v>511</v>
      </c>
      <c r="Z625" s="20" t="s">
        <v>511</v>
      </c>
      <c r="AA625" s="23"/>
      <c r="AE625" t="s">
        <v>523</v>
      </c>
      <c r="AF625">
        <v>2</v>
      </c>
      <c r="AG625">
        <v>25</v>
      </c>
      <c r="AH625">
        <v>0.2</v>
      </c>
      <c r="AI625">
        <v>50</v>
      </c>
      <c r="AJ625" t="s">
        <v>46</v>
      </c>
      <c r="AK625">
        <v>60.180399999999999</v>
      </c>
      <c r="AL625">
        <v>0</v>
      </c>
      <c r="AM625">
        <v>1</v>
      </c>
      <c r="AN625">
        <v>1812.67</v>
      </c>
      <c r="AO625">
        <v>29</v>
      </c>
    </row>
    <row r="626" spans="1:41" x14ac:dyDescent="0.3">
      <c r="A626" s="65" t="s">
        <v>533</v>
      </c>
      <c r="B626" s="66">
        <v>0</v>
      </c>
      <c r="C626" s="66">
        <v>0</v>
      </c>
      <c r="D626" s="66">
        <v>0.05</v>
      </c>
      <c r="E626" t="s">
        <v>0</v>
      </c>
      <c r="F626" s="66">
        <v>1026</v>
      </c>
      <c r="G626" s="39">
        <f t="shared" si="68"/>
        <v>0</v>
      </c>
      <c r="H626" s="66">
        <v>9.6043800000000008</v>
      </c>
      <c r="I626" s="66">
        <v>362</v>
      </c>
      <c r="J626" s="67">
        <v>0</v>
      </c>
      <c r="K626" s="52">
        <v>1</v>
      </c>
      <c r="L626" s="59">
        <f>IF(OR(H_no_hash!$F626="---",H_no_hash!$F626="infeas",H_no_hash!$F626="inf"),"---",(H_no_hash!$F626/M626)-1)</f>
        <v>0</v>
      </c>
      <c r="M626" s="20">
        <f>Model_dem!L366</f>
        <v>1026</v>
      </c>
      <c r="N626">
        <f>Model_dem!G366</f>
        <v>1026</v>
      </c>
      <c r="O626" s="25"/>
      <c r="P626" t="str">
        <f>IF(H_no_hash!$Q626&lt;&gt;A626,"Aqui", " ")</f>
        <v xml:space="preserve"> </v>
      </c>
      <c r="Q626" s="65" t="s">
        <v>533</v>
      </c>
      <c r="R626" s="66">
        <v>0</v>
      </c>
      <c r="S626" s="66">
        <v>0</v>
      </c>
      <c r="T626" s="66">
        <v>0.05</v>
      </c>
      <c r="U626" s="66">
        <v>100</v>
      </c>
      <c r="V626" s="66">
        <v>1026</v>
      </c>
      <c r="W626" s="66">
        <v>9.6043800000000008</v>
      </c>
      <c r="X626" s="66">
        <v>3</v>
      </c>
      <c r="Y626" s="66">
        <v>1311</v>
      </c>
      <c r="Z626" s="66">
        <v>1800.03</v>
      </c>
      <c r="AA626" s="67">
        <v>0</v>
      </c>
      <c r="AE626" t="s">
        <v>523</v>
      </c>
      <c r="AF626">
        <v>2</v>
      </c>
      <c r="AG626">
        <v>50</v>
      </c>
      <c r="AH626">
        <v>0.05</v>
      </c>
      <c r="AI626">
        <v>50</v>
      </c>
      <c r="AJ626">
        <v>729</v>
      </c>
      <c r="AK626">
        <v>24.9026</v>
      </c>
      <c r="AL626">
        <v>8</v>
      </c>
      <c r="AM626">
        <v>51249</v>
      </c>
      <c r="AN626">
        <v>1800.01</v>
      </c>
      <c r="AO626">
        <v>27236</v>
      </c>
    </row>
    <row r="627" spans="1:41" x14ac:dyDescent="0.3">
      <c r="A627" s="68" t="s">
        <v>533</v>
      </c>
      <c r="B627" s="20">
        <v>0</v>
      </c>
      <c r="C627" s="20">
        <v>0</v>
      </c>
      <c r="D627" s="20">
        <v>0.1</v>
      </c>
      <c r="E627" t="s">
        <v>0</v>
      </c>
      <c r="F627" s="20">
        <v>1026</v>
      </c>
      <c r="G627" s="39">
        <f t="shared" si="68"/>
        <v>0</v>
      </c>
      <c r="H627" s="20">
        <v>6.0825300000000002</v>
      </c>
      <c r="I627" s="20">
        <v>297</v>
      </c>
      <c r="J627" s="23">
        <v>0</v>
      </c>
      <c r="K627" s="52">
        <v>1</v>
      </c>
      <c r="L627" s="59">
        <f>IF(OR(H_no_hash!$F627="---",H_no_hash!$F627="infeas",H_no_hash!$F627="inf"),"---",(H_no_hash!$F627/M627)-1)</f>
        <v>0</v>
      </c>
      <c r="M627" s="20">
        <f>Model_dem!L367</f>
        <v>1026</v>
      </c>
      <c r="N627">
        <f>Model_dem!G367</f>
        <v>1026</v>
      </c>
      <c r="P627" t="str">
        <f>IF(H_no_hash!$Q627&lt;&gt;A627,"Aqui", " ")</f>
        <v xml:space="preserve"> </v>
      </c>
      <c r="Q627" s="68" t="s">
        <v>533</v>
      </c>
      <c r="R627" s="20">
        <v>0</v>
      </c>
      <c r="S627" s="20">
        <v>0</v>
      </c>
      <c r="T627" s="20">
        <v>0.1</v>
      </c>
      <c r="U627" s="20">
        <v>100</v>
      </c>
      <c r="V627" s="20">
        <v>1026</v>
      </c>
      <c r="W627" s="20">
        <v>6.0825300000000002</v>
      </c>
      <c r="X627" s="20">
        <v>0</v>
      </c>
      <c r="Y627" s="20">
        <v>1525</v>
      </c>
      <c r="Z627" s="20">
        <v>1800.02</v>
      </c>
      <c r="AA627" s="23">
        <v>0</v>
      </c>
      <c r="AE627" t="s">
        <v>523</v>
      </c>
      <c r="AF627">
        <v>2</v>
      </c>
      <c r="AG627">
        <v>50</v>
      </c>
      <c r="AH627">
        <v>0.1</v>
      </c>
      <c r="AI627">
        <v>50</v>
      </c>
      <c r="AJ627" t="s">
        <v>46</v>
      </c>
      <c r="AK627">
        <v>60.0075</v>
      </c>
      <c r="AL627">
        <v>0</v>
      </c>
      <c r="AM627">
        <v>1</v>
      </c>
      <c r="AN627">
        <v>1801.7</v>
      </c>
      <c r="AO627">
        <v>29</v>
      </c>
    </row>
    <row r="628" spans="1:41" x14ac:dyDescent="0.3">
      <c r="A628" s="65" t="s">
        <v>533</v>
      </c>
      <c r="B628" s="66">
        <v>0</v>
      </c>
      <c r="C628" s="66">
        <v>0</v>
      </c>
      <c r="D628" s="66">
        <v>0.15</v>
      </c>
      <c r="E628" t="s">
        <v>0</v>
      </c>
      <c r="F628" s="66">
        <v>1026</v>
      </c>
      <c r="G628" s="39">
        <f t="shared" si="68"/>
        <v>0</v>
      </c>
      <c r="H628" s="66">
        <v>18.189599999999999</v>
      </c>
      <c r="I628" s="66">
        <v>278</v>
      </c>
      <c r="J628" s="67">
        <v>0</v>
      </c>
      <c r="K628" s="52">
        <v>1</v>
      </c>
      <c r="L628" s="59">
        <f>IF(OR(H_no_hash!$F628="---",H_no_hash!$F628="infeas",H_no_hash!$F628="inf"),"---",(H_no_hash!$F628/M628)-1)</f>
        <v>0</v>
      </c>
      <c r="M628" s="20">
        <f>Model_dem!L368</f>
        <v>1026</v>
      </c>
      <c r="N628">
        <f>Model_dem!G368</f>
        <v>1026</v>
      </c>
      <c r="P628" t="str">
        <f>IF(H_no_hash!$Q628&lt;&gt;A628,"Aqui", " ")</f>
        <v xml:space="preserve"> </v>
      </c>
      <c r="Q628" s="65" t="s">
        <v>533</v>
      </c>
      <c r="R628" s="66">
        <v>0</v>
      </c>
      <c r="S628" s="66">
        <v>0</v>
      </c>
      <c r="T628" s="66">
        <v>0.15</v>
      </c>
      <c r="U628" s="66">
        <v>100</v>
      </c>
      <c r="V628" s="66">
        <v>1026</v>
      </c>
      <c r="W628" s="66">
        <v>18.189599999999999</v>
      </c>
      <c r="X628" s="66">
        <v>6</v>
      </c>
      <c r="Y628" s="66">
        <v>1169</v>
      </c>
      <c r="Z628" s="66">
        <v>1800</v>
      </c>
      <c r="AA628" s="67">
        <v>0</v>
      </c>
      <c r="AE628" t="s">
        <v>522</v>
      </c>
      <c r="AF628">
        <v>0</v>
      </c>
      <c r="AG628">
        <v>0</v>
      </c>
      <c r="AH628">
        <v>0.05</v>
      </c>
      <c r="AI628">
        <v>100</v>
      </c>
      <c r="AJ628">
        <v>1091</v>
      </c>
      <c r="AK628">
        <v>122.931</v>
      </c>
      <c r="AL628">
        <v>57</v>
      </c>
      <c r="AM628">
        <v>1277</v>
      </c>
      <c r="AN628">
        <v>1800.04</v>
      </c>
      <c r="AO628">
        <v>63579</v>
      </c>
    </row>
    <row r="629" spans="1:41" x14ac:dyDescent="0.3">
      <c r="A629" s="68" t="s">
        <v>533</v>
      </c>
      <c r="B629" s="20">
        <v>0</v>
      </c>
      <c r="C629" s="20">
        <v>0</v>
      </c>
      <c r="D629" s="20">
        <v>0.2</v>
      </c>
      <c r="E629" t="s">
        <v>0</v>
      </c>
      <c r="F629" s="20">
        <v>1026</v>
      </c>
      <c r="G629" s="39">
        <f t="shared" si="68"/>
        <v>0</v>
      </c>
      <c r="H629" s="20">
        <v>14.147600000000001</v>
      </c>
      <c r="I629" s="20">
        <v>205</v>
      </c>
      <c r="J629" s="23">
        <v>0</v>
      </c>
      <c r="K629" s="52">
        <v>1</v>
      </c>
      <c r="L629" s="59">
        <f>IF(OR(H_no_hash!$F629="---",H_no_hash!$F629="infeas",H_no_hash!$F629="inf"),"---",(H_no_hash!$F629/M629)-1)</f>
        <v>0</v>
      </c>
      <c r="M629" s="20">
        <f>Model_dem!L369</f>
        <v>1026</v>
      </c>
      <c r="N629">
        <f>Model_dem!G369</f>
        <v>1026</v>
      </c>
      <c r="P629" t="str">
        <f>IF(H_no_hash!$Q629&lt;&gt;A629,"Aqui", " ")</f>
        <v xml:space="preserve"> </v>
      </c>
      <c r="Q629" s="68" t="s">
        <v>533</v>
      </c>
      <c r="R629" s="20">
        <v>0</v>
      </c>
      <c r="S629" s="20">
        <v>0</v>
      </c>
      <c r="T629" s="20">
        <v>0.2</v>
      </c>
      <c r="U629" s="20">
        <v>100</v>
      </c>
      <c r="V629" s="20">
        <v>1026</v>
      </c>
      <c r="W629" s="20">
        <v>14.147600000000001</v>
      </c>
      <c r="X629" s="20">
        <v>4</v>
      </c>
      <c r="Y629" s="20">
        <v>1648</v>
      </c>
      <c r="Z629" s="20">
        <v>1800.01</v>
      </c>
      <c r="AA629" s="23">
        <v>0</v>
      </c>
      <c r="AE629" t="s">
        <v>522</v>
      </c>
      <c r="AF629">
        <v>0</v>
      </c>
      <c r="AG629">
        <v>0</v>
      </c>
      <c r="AH629">
        <v>0.1</v>
      </c>
      <c r="AI629">
        <v>100</v>
      </c>
      <c r="AJ629">
        <v>1091</v>
      </c>
      <c r="AK629">
        <v>329.18799999999999</v>
      </c>
      <c r="AL629">
        <v>68</v>
      </c>
      <c r="AM629">
        <v>564</v>
      </c>
      <c r="AN629">
        <v>1800.02</v>
      </c>
      <c r="AO629">
        <v>48933</v>
      </c>
    </row>
    <row r="630" spans="1:41" x14ac:dyDescent="0.3">
      <c r="A630" s="65" t="s">
        <v>533</v>
      </c>
      <c r="B630" s="66">
        <v>1</v>
      </c>
      <c r="C630" s="66">
        <v>5</v>
      </c>
      <c r="D630" s="66">
        <v>0.05</v>
      </c>
      <c r="E630" t="s">
        <v>0</v>
      </c>
      <c r="F630" s="66">
        <v>1026</v>
      </c>
      <c r="G630" s="39">
        <f t="shared" si="68"/>
        <v>0</v>
      </c>
      <c r="H630" s="66">
        <v>25.753799999999998</v>
      </c>
      <c r="I630" s="66">
        <v>406</v>
      </c>
      <c r="J630" s="67">
        <v>0</v>
      </c>
      <c r="K630" s="52">
        <v>1</v>
      </c>
      <c r="L630" s="59">
        <f>IF(OR(H_no_hash!$F630="---",H_no_hash!$F630="infeas",H_no_hash!$F630="inf"),"---",(H_no_hash!$F630/M630)-1)</f>
        <v>0</v>
      </c>
      <c r="M630" s="20">
        <f>Model_dem!L370</f>
        <v>1026</v>
      </c>
      <c r="N630">
        <f>Model_dem!G370</f>
        <v>1026</v>
      </c>
      <c r="P630" t="str">
        <f>IF(H_no_hash!$Q630&lt;&gt;A630,"Aqui", " ")</f>
        <v xml:space="preserve"> </v>
      </c>
      <c r="Q630" s="65" t="s">
        <v>533</v>
      </c>
      <c r="R630" s="66">
        <v>1</v>
      </c>
      <c r="S630" s="66">
        <v>5</v>
      </c>
      <c r="T630" s="66">
        <v>0.05</v>
      </c>
      <c r="U630" s="66">
        <v>100</v>
      </c>
      <c r="V630" s="66">
        <v>1026</v>
      </c>
      <c r="W630" s="66">
        <v>25.753799999999998</v>
      </c>
      <c r="X630" s="66">
        <v>0</v>
      </c>
      <c r="Y630" s="66">
        <v>362</v>
      </c>
      <c r="Z630" s="66">
        <v>1800.19</v>
      </c>
      <c r="AA630" s="67">
        <v>0</v>
      </c>
      <c r="AE630" t="s">
        <v>522</v>
      </c>
      <c r="AF630">
        <v>0</v>
      </c>
      <c r="AG630">
        <v>0</v>
      </c>
      <c r="AH630">
        <v>0.15</v>
      </c>
      <c r="AI630">
        <v>100</v>
      </c>
      <c r="AJ630">
        <v>1091</v>
      </c>
      <c r="AK630">
        <v>65.581500000000005</v>
      </c>
      <c r="AL630">
        <v>19</v>
      </c>
      <c r="AM630">
        <v>1006</v>
      </c>
      <c r="AN630">
        <v>1800.03</v>
      </c>
      <c r="AO630">
        <v>63295</v>
      </c>
    </row>
    <row r="631" spans="1:41" x14ac:dyDescent="0.3">
      <c r="A631" s="68" t="s">
        <v>533</v>
      </c>
      <c r="B631" s="20">
        <v>1</v>
      </c>
      <c r="C631" s="20">
        <v>5</v>
      </c>
      <c r="D631" s="20">
        <v>0.1</v>
      </c>
      <c r="E631" t="s">
        <v>0</v>
      </c>
      <c r="F631" s="20">
        <v>1027</v>
      </c>
      <c r="G631" s="39">
        <f t="shared" si="68"/>
        <v>0</v>
      </c>
      <c r="H631" s="20">
        <v>43.896500000000003</v>
      </c>
      <c r="I631" s="20">
        <v>355</v>
      </c>
      <c r="J631" s="23">
        <v>0</v>
      </c>
      <c r="K631" s="52">
        <v>1</v>
      </c>
      <c r="L631" s="59">
        <f>IF(OR(H_no_hash!$F631="---",H_no_hash!$F631="infeas",H_no_hash!$F631="inf"),"---",(H_no_hash!$F631/M631)-1)</f>
        <v>9.746588693957392E-4</v>
      </c>
      <c r="M631" s="20">
        <f>Model_dem!L371</f>
        <v>1026</v>
      </c>
      <c r="N631">
        <f>Model_dem!G371</f>
        <v>1027</v>
      </c>
      <c r="P631" t="str">
        <f>IF(H_no_hash!$Q631&lt;&gt;A631,"Aqui", " ")</f>
        <v xml:space="preserve"> </v>
      </c>
      <c r="Q631" s="68" t="s">
        <v>533</v>
      </c>
      <c r="R631" s="20">
        <v>1</v>
      </c>
      <c r="S631" s="20">
        <v>5</v>
      </c>
      <c r="T631" s="20">
        <v>0.1</v>
      </c>
      <c r="U631" s="20">
        <v>100</v>
      </c>
      <c r="V631" s="20">
        <v>1027</v>
      </c>
      <c r="W631" s="20">
        <v>43.896500000000003</v>
      </c>
      <c r="X631" s="20">
        <v>0</v>
      </c>
      <c r="Y631" s="20">
        <v>297</v>
      </c>
      <c r="Z631" s="20">
        <v>1800.03</v>
      </c>
      <c r="AA631" s="23">
        <v>0</v>
      </c>
      <c r="AE631" t="s">
        <v>522</v>
      </c>
      <c r="AF631">
        <v>0</v>
      </c>
      <c r="AG631">
        <v>0</v>
      </c>
      <c r="AH631">
        <v>0.2</v>
      </c>
      <c r="AI631">
        <v>100</v>
      </c>
      <c r="AJ631">
        <v>1091</v>
      </c>
      <c r="AK631">
        <v>33.738399999999999</v>
      </c>
      <c r="AL631">
        <v>7</v>
      </c>
      <c r="AM631">
        <v>956</v>
      </c>
      <c r="AN631">
        <v>1800.04</v>
      </c>
      <c r="AO631">
        <v>59614</v>
      </c>
    </row>
    <row r="632" spans="1:41" x14ac:dyDescent="0.3">
      <c r="A632" s="65" t="s">
        <v>533</v>
      </c>
      <c r="B632" s="66">
        <v>1</v>
      </c>
      <c r="C632" s="66">
        <v>5</v>
      </c>
      <c r="D632" s="66">
        <v>0.15</v>
      </c>
      <c r="E632" t="s">
        <v>0</v>
      </c>
      <c r="F632" s="66">
        <v>1027</v>
      </c>
      <c r="G632" s="39">
        <f t="shared" si="68"/>
        <v>0</v>
      </c>
      <c r="H632" s="66">
        <v>15.192500000000001</v>
      </c>
      <c r="I632" s="66">
        <v>431</v>
      </c>
      <c r="J632" s="67">
        <v>0</v>
      </c>
      <c r="K632" s="52">
        <v>1</v>
      </c>
      <c r="L632" s="59">
        <f>IF(OR(H_no_hash!$F632="---",H_no_hash!$F632="infeas",H_no_hash!$F632="inf"),"---",(H_no_hash!$F632/M632)-1)</f>
        <v>9.746588693957392E-4</v>
      </c>
      <c r="M632" s="20">
        <f>Model_dem!L372</f>
        <v>1026</v>
      </c>
      <c r="N632">
        <f>Model_dem!G372</f>
        <v>1027</v>
      </c>
      <c r="P632" t="str">
        <f>IF(H_no_hash!$Q632&lt;&gt;A632,"Aqui", " ")</f>
        <v xml:space="preserve"> </v>
      </c>
      <c r="Q632" s="65" t="s">
        <v>533</v>
      </c>
      <c r="R632" s="66">
        <v>1</v>
      </c>
      <c r="S632" s="66">
        <v>5</v>
      </c>
      <c r="T632" s="66">
        <v>0.15</v>
      </c>
      <c r="U632" s="66">
        <v>100</v>
      </c>
      <c r="V632" s="66">
        <v>1027</v>
      </c>
      <c r="W632" s="66">
        <v>15.192500000000001</v>
      </c>
      <c r="X632" s="66">
        <v>0</v>
      </c>
      <c r="Y632" s="66">
        <v>278</v>
      </c>
      <c r="Z632" s="66">
        <v>1800.05</v>
      </c>
      <c r="AA632" s="67">
        <v>0</v>
      </c>
      <c r="AE632" t="s">
        <v>522</v>
      </c>
      <c r="AF632">
        <v>1</v>
      </c>
      <c r="AG632">
        <v>5</v>
      </c>
      <c r="AH632">
        <v>0.05</v>
      </c>
      <c r="AI632">
        <v>100</v>
      </c>
      <c r="AJ632">
        <v>1094</v>
      </c>
      <c r="AK632">
        <v>126.521</v>
      </c>
      <c r="AL632">
        <v>18</v>
      </c>
      <c r="AM632">
        <v>513</v>
      </c>
      <c r="AN632">
        <v>1800.02</v>
      </c>
      <c r="AO632">
        <v>29636</v>
      </c>
    </row>
    <row r="633" spans="1:41" x14ac:dyDescent="0.3">
      <c r="A633" s="68" t="s">
        <v>533</v>
      </c>
      <c r="B633" s="20">
        <v>1</v>
      </c>
      <c r="C633" s="20">
        <v>5</v>
      </c>
      <c r="D633" s="20">
        <v>0.2</v>
      </c>
      <c r="E633" t="s">
        <v>0</v>
      </c>
      <c r="F633" s="20">
        <v>1035</v>
      </c>
      <c r="G633" s="39">
        <f t="shared" si="68"/>
        <v>0</v>
      </c>
      <c r="H633" s="20">
        <v>138.887</v>
      </c>
      <c r="I633" s="20">
        <v>211</v>
      </c>
      <c r="J633" s="23">
        <v>0</v>
      </c>
      <c r="K633" s="52">
        <v>1</v>
      </c>
      <c r="L633" s="59">
        <f>IF(OR(H_no_hash!$F633="---",H_no_hash!$F633="infeas",H_no_hash!$F633="inf"),"---",(H_no_hash!$F633/M633)-1)</f>
        <v>8.7719298245614308E-3</v>
      </c>
      <c r="M633" s="20">
        <f>Model_dem!L373</f>
        <v>1026</v>
      </c>
      <c r="N633">
        <f>Model_dem!G373</f>
        <v>1035</v>
      </c>
      <c r="P633" t="str">
        <f>IF(H_no_hash!$Q633&lt;&gt;A633,"Aqui", " ")</f>
        <v xml:space="preserve"> </v>
      </c>
      <c r="Q633" s="68" t="s">
        <v>533</v>
      </c>
      <c r="R633" s="20">
        <v>1</v>
      </c>
      <c r="S633" s="20">
        <v>5</v>
      </c>
      <c r="T633" s="20">
        <v>0.2</v>
      </c>
      <c r="U633" s="20">
        <v>100</v>
      </c>
      <c r="V633" s="20">
        <v>1035</v>
      </c>
      <c r="W633" s="20">
        <v>138.887</v>
      </c>
      <c r="X633" s="20">
        <v>6</v>
      </c>
      <c r="Y633" s="20">
        <v>205</v>
      </c>
      <c r="Z633" s="20">
        <v>1800</v>
      </c>
      <c r="AA633" s="23">
        <v>0</v>
      </c>
      <c r="AE633" t="s">
        <v>522</v>
      </c>
      <c r="AF633">
        <v>1</v>
      </c>
      <c r="AG633">
        <v>5</v>
      </c>
      <c r="AH633">
        <v>0.1</v>
      </c>
      <c r="AI633">
        <v>100</v>
      </c>
      <c r="AJ633">
        <v>1094</v>
      </c>
      <c r="AK633">
        <v>273.01100000000002</v>
      </c>
      <c r="AL633">
        <v>37</v>
      </c>
      <c r="AM633">
        <v>346</v>
      </c>
      <c r="AN633">
        <v>1800.01</v>
      </c>
      <c r="AO633">
        <v>26077</v>
      </c>
    </row>
    <row r="634" spans="1:41" x14ac:dyDescent="0.3">
      <c r="A634" s="65" t="s">
        <v>533</v>
      </c>
      <c r="B634" s="66">
        <v>1</v>
      </c>
      <c r="C634" s="66">
        <v>10</v>
      </c>
      <c r="D634" s="66">
        <v>0.05</v>
      </c>
      <c r="E634" t="s">
        <v>0</v>
      </c>
      <c r="F634" s="66">
        <v>1026</v>
      </c>
      <c r="G634" s="39">
        <f t="shared" si="68"/>
        <v>0</v>
      </c>
      <c r="H634" s="66">
        <v>5.9891199999999998</v>
      </c>
      <c r="I634" s="66">
        <v>201</v>
      </c>
      <c r="J634" s="67">
        <v>0</v>
      </c>
      <c r="K634" s="52">
        <v>1</v>
      </c>
      <c r="L634" s="59">
        <f>IF(OR(H_no_hash!$F634="---",H_no_hash!$F634="infeas",H_no_hash!$F634="inf"),"---",(H_no_hash!$F634/M634)-1)</f>
        <v>0</v>
      </c>
      <c r="M634" s="20">
        <f>Model_dem!L374</f>
        <v>1026</v>
      </c>
      <c r="N634">
        <f>Model_dem!G374</f>
        <v>1026</v>
      </c>
      <c r="P634" t="str">
        <f>IF(H_no_hash!$Q634&lt;&gt;A634,"Aqui", " ")</f>
        <v xml:space="preserve"> </v>
      </c>
      <c r="Q634" s="65" t="s">
        <v>533</v>
      </c>
      <c r="R634" s="66">
        <v>1</v>
      </c>
      <c r="S634" s="66">
        <v>10</v>
      </c>
      <c r="T634" s="66">
        <v>0.05</v>
      </c>
      <c r="U634" s="66">
        <v>100</v>
      </c>
      <c r="V634" s="66">
        <v>1026</v>
      </c>
      <c r="W634" s="66">
        <v>5.9891199999999998</v>
      </c>
      <c r="X634" s="66">
        <v>0</v>
      </c>
      <c r="Y634" s="66">
        <v>406</v>
      </c>
      <c r="Z634" s="66">
        <v>1800</v>
      </c>
      <c r="AA634" s="67">
        <v>0</v>
      </c>
      <c r="AE634" t="s">
        <v>522</v>
      </c>
      <c r="AF634">
        <v>1</v>
      </c>
      <c r="AG634">
        <v>5</v>
      </c>
      <c r="AH634">
        <v>0.15</v>
      </c>
      <c r="AI634">
        <v>100</v>
      </c>
      <c r="AJ634">
        <v>1095</v>
      </c>
      <c r="AK634">
        <v>53.593200000000003</v>
      </c>
      <c r="AL634">
        <v>3</v>
      </c>
      <c r="AM634">
        <v>244</v>
      </c>
      <c r="AN634">
        <v>1800</v>
      </c>
      <c r="AO634">
        <v>22140</v>
      </c>
    </row>
    <row r="635" spans="1:41" x14ac:dyDescent="0.3">
      <c r="A635" s="68" t="s">
        <v>533</v>
      </c>
      <c r="B635" s="20">
        <v>1</v>
      </c>
      <c r="C635" s="20">
        <v>10</v>
      </c>
      <c r="D635" s="20">
        <v>0.1</v>
      </c>
      <c r="E635" t="s">
        <v>0</v>
      </c>
      <c r="F635" s="20">
        <v>1027</v>
      </c>
      <c r="G635" s="39">
        <f t="shared" si="68"/>
        <v>0</v>
      </c>
      <c r="H635" s="20">
        <v>36.083599999999997</v>
      </c>
      <c r="I635" s="20">
        <v>149</v>
      </c>
      <c r="J635" s="23">
        <v>0</v>
      </c>
      <c r="K635" s="52">
        <v>1</v>
      </c>
      <c r="L635" s="59">
        <f>IF(OR(H_no_hash!$F635="---",H_no_hash!$F635="infeas",H_no_hash!$F635="inf"),"---",(H_no_hash!$F635/M635)-1)</f>
        <v>9.746588693957392E-4</v>
      </c>
      <c r="M635" s="20">
        <f>Model_dem!L375</f>
        <v>1026</v>
      </c>
      <c r="N635">
        <f>Model_dem!G375</f>
        <v>1027</v>
      </c>
      <c r="P635" t="str">
        <f>IF(H_no_hash!$Q635&lt;&gt;A635,"Aqui", " ")</f>
        <v xml:space="preserve"> </v>
      </c>
      <c r="Q635" s="68" t="s">
        <v>533</v>
      </c>
      <c r="R635" s="20">
        <v>1</v>
      </c>
      <c r="S635" s="20">
        <v>10</v>
      </c>
      <c r="T635" s="20">
        <v>0.1</v>
      </c>
      <c r="U635" s="20">
        <v>100</v>
      </c>
      <c r="V635" s="20">
        <v>1027</v>
      </c>
      <c r="W635" s="20">
        <v>36.083599999999997</v>
      </c>
      <c r="X635" s="20">
        <v>0</v>
      </c>
      <c r="Y635" s="20">
        <v>355</v>
      </c>
      <c r="Z635" s="20">
        <v>1800.03</v>
      </c>
      <c r="AA635" s="23">
        <v>0</v>
      </c>
      <c r="AE635" t="s">
        <v>522</v>
      </c>
      <c r="AF635">
        <v>1</v>
      </c>
      <c r="AG635">
        <v>5</v>
      </c>
      <c r="AH635">
        <v>0.2</v>
      </c>
      <c r="AI635">
        <v>100</v>
      </c>
      <c r="AJ635">
        <v>1095</v>
      </c>
      <c r="AK635">
        <v>60.564799999999998</v>
      </c>
      <c r="AL635">
        <v>0</v>
      </c>
      <c r="AM635">
        <v>331</v>
      </c>
      <c r="AN635">
        <v>1800.03</v>
      </c>
      <c r="AO635">
        <v>23811</v>
      </c>
    </row>
    <row r="636" spans="1:41" x14ac:dyDescent="0.3">
      <c r="A636" s="65" t="s">
        <v>533</v>
      </c>
      <c r="B636" s="66">
        <v>1</v>
      </c>
      <c r="C636" s="66">
        <v>10</v>
      </c>
      <c r="D636" s="66">
        <v>0.15</v>
      </c>
      <c r="E636" t="s">
        <v>0</v>
      </c>
      <c r="F636" s="66">
        <v>1027</v>
      </c>
      <c r="G636" s="39">
        <f t="shared" si="68"/>
        <v>0</v>
      </c>
      <c r="H636" s="66">
        <v>22.005800000000001</v>
      </c>
      <c r="I636" s="66">
        <v>20</v>
      </c>
      <c r="J636" s="67">
        <v>0</v>
      </c>
      <c r="K636" s="52">
        <v>1</v>
      </c>
      <c r="L636" s="59">
        <f>IF(OR(H_no_hash!$F636="---",H_no_hash!$F636="infeas",H_no_hash!$F636="inf"),"---",(H_no_hash!$F636/M636)-1)</f>
        <v>9.746588693957392E-4</v>
      </c>
      <c r="M636" s="20">
        <f>Model_dem!L376</f>
        <v>1026</v>
      </c>
      <c r="N636">
        <f>Model_dem!G376</f>
        <v>1027</v>
      </c>
      <c r="P636" t="str">
        <f>IF(H_no_hash!$Q636&lt;&gt;A636,"Aqui", " ")</f>
        <v xml:space="preserve"> </v>
      </c>
      <c r="Q636" s="65" t="s">
        <v>533</v>
      </c>
      <c r="R636" s="66">
        <v>1</v>
      </c>
      <c r="S636" s="66">
        <v>10</v>
      </c>
      <c r="T636" s="66">
        <v>0.15</v>
      </c>
      <c r="U636" s="66">
        <v>100</v>
      </c>
      <c r="V636" s="66">
        <v>1027</v>
      </c>
      <c r="W636" s="66">
        <v>22.005800000000001</v>
      </c>
      <c r="X636" s="66">
        <v>0</v>
      </c>
      <c r="Y636" s="66">
        <v>431</v>
      </c>
      <c r="Z636" s="66">
        <v>1800.02</v>
      </c>
      <c r="AA636" s="67">
        <v>0</v>
      </c>
      <c r="AE636" t="s">
        <v>522</v>
      </c>
      <c r="AF636">
        <v>1</v>
      </c>
      <c r="AG636">
        <v>10</v>
      </c>
      <c r="AH636">
        <v>0.05</v>
      </c>
      <c r="AI636">
        <v>100</v>
      </c>
      <c r="AJ636">
        <v>1094</v>
      </c>
      <c r="AK636">
        <v>674.65300000000002</v>
      </c>
      <c r="AL636">
        <v>63</v>
      </c>
      <c r="AM636">
        <v>220</v>
      </c>
      <c r="AN636">
        <v>1800.02</v>
      </c>
      <c r="AO636">
        <v>22501</v>
      </c>
    </row>
    <row r="637" spans="1:41" x14ac:dyDescent="0.3">
      <c r="A637" s="68" t="s">
        <v>533</v>
      </c>
      <c r="B637" s="20">
        <v>1</v>
      </c>
      <c r="C637" s="20">
        <v>10</v>
      </c>
      <c r="D637" s="20">
        <v>0.2</v>
      </c>
      <c r="E637" t="s">
        <v>0</v>
      </c>
      <c r="F637" s="20">
        <v>1035</v>
      </c>
      <c r="G637" s="39">
        <f t="shared" si="68"/>
        <v>0</v>
      </c>
      <c r="H637" s="20">
        <v>63.664999999999999</v>
      </c>
      <c r="I637" s="20">
        <v>9</v>
      </c>
      <c r="J637" s="23">
        <v>0</v>
      </c>
      <c r="K637" s="52">
        <v>1</v>
      </c>
      <c r="L637" s="59">
        <f>IF(OR(H_no_hash!$F637="---",H_no_hash!$F637="infeas",H_no_hash!$F637="inf"),"---",(H_no_hash!$F637/M637)-1)</f>
        <v>8.7719298245614308E-3</v>
      </c>
      <c r="M637" s="20">
        <f>Model_dem!L377</f>
        <v>1026</v>
      </c>
      <c r="N637">
        <f>Model_dem!G377</f>
        <v>1035</v>
      </c>
      <c r="P637" t="str">
        <f>IF(H_no_hash!$Q637&lt;&gt;A637,"Aqui", " ")</f>
        <v xml:space="preserve"> </v>
      </c>
      <c r="Q637" s="68" t="s">
        <v>533</v>
      </c>
      <c r="R637" s="20">
        <v>1</v>
      </c>
      <c r="S637" s="20">
        <v>10</v>
      </c>
      <c r="T637" s="20">
        <v>0.2</v>
      </c>
      <c r="U637" s="20">
        <v>100</v>
      </c>
      <c r="V637" s="20">
        <v>1035</v>
      </c>
      <c r="W637" s="20">
        <v>63.664999999999999</v>
      </c>
      <c r="X637" s="20">
        <v>3</v>
      </c>
      <c r="Y637" s="20">
        <v>211</v>
      </c>
      <c r="Z637" s="20">
        <v>1800.07</v>
      </c>
      <c r="AA637" s="23">
        <v>0</v>
      </c>
      <c r="AE637" t="s">
        <v>522</v>
      </c>
      <c r="AF637">
        <v>1</v>
      </c>
      <c r="AG637">
        <v>10</v>
      </c>
      <c r="AH637">
        <v>0.1</v>
      </c>
      <c r="AI637">
        <v>100</v>
      </c>
      <c r="AJ637">
        <v>1094</v>
      </c>
      <c r="AK637">
        <v>59.647399999999998</v>
      </c>
      <c r="AL637">
        <v>8</v>
      </c>
      <c r="AM637">
        <v>335</v>
      </c>
      <c r="AN637">
        <v>1800.03</v>
      </c>
      <c r="AO637">
        <v>22790</v>
      </c>
    </row>
    <row r="638" spans="1:41" x14ac:dyDescent="0.3">
      <c r="A638" s="65" t="s">
        <v>533</v>
      </c>
      <c r="B638" s="66">
        <v>1</v>
      </c>
      <c r="C638" s="66">
        <v>25</v>
      </c>
      <c r="D638" s="66">
        <v>0.05</v>
      </c>
      <c r="E638" t="s">
        <v>0</v>
      </c>
      <c r="F638" s="66">
        <v>1027</v>
      </c>
      <c r="G638" s="39">
        <f t="shared" si="68"/>
        <v>0</v>
      </c>
      <c r="H638" s="66">
        <v>15.696899999999999</v>
      </c>
      <c r="I638" s="66">
        <v>75</v>
      </c>
      <c r="J638" s="67">
        <v>0</v>
      </c>
      <c r="K638" s="52">
        <v>0.69499999999999995</v>
      </c>
      <c r="L638" s="59">
        <f>IF(OR(H_no_hash!$F638="---",H_no_hash!$F638="infeas",H_no_hash!$F638="inf"),"---",(H_no_hash!$F638/M638)-1)</f>
        <v>9.746588693957392E-4</v>
      </c>
      <c r="M638" s="20">
        <f>Model_dem!L378</f>
        <v>1026</v>
      </c>
      <c r="N638">
        <f>Model_dem!G378</f>
        <v>1027</v>
      </c>
      <c r="P638" t="str">
        <f>IF(H_no_hash!$Q638&lt;&gt;A638,"Aqui", " ")</f>
        <v xml:space="preserve"> </v>
      </c>
      <c r="Q638" s="65" t="s">
        <v>533</v>
      </c>
      <c r="R638" s="66">
        <v>1</v>
      </c>
      <c r="S638" s="66">
        <v>25</v>
      </c>
      <c r="T638" s="66">
        <v>0.05</v>
      </c>
      <c r="U638" s="66">
        <v>100</v>
      </c>
      <c r="V638" s="66">
        <v>1027</v>
      </c>
      <c r="W638" s="66">
        <v>15.696899999999999</v>
      </c>
      <c r="X638" s="66">
        <v>0</v>
      </c>
      <c r="Y638" s="66">
        <v>201</v>
      </c>
      <c r="Z638" s="66">
        <v>1800.05</v>
      </c>
      <c r="AA638" s="67">
        <v>0</v>
      </c>
      <c r="AE638" t="s">
        <v>522</v>
      </c>
      <c r="AF638">
        <v>1</v>
      </c>
      <c r="AG638">
        <v>10</v>
      </c>
      <c r="AH638">
        <v>0.15</v>
      </c>
      <c r="AI638">
        <v>100</v>
      </c>
      <c r="AJ638">
        <v>1095</v>
      </c>
      <c r="AK638">
        <v>34.344200000000001</v>
      </c>
      <c r="AL638">
        <v>0</v>
      </c>
      <c r="AM638">
        <v>191</v>
      </c>
      <c r="AN638">
        <v>1800.08</v>
      </c>
      <c r="AO638">
        <v>19517</v>
      </c>
    </row>
    <row r="639" spans="1:41" x14ac:dyDescent="0.3">
      <c r="A639" s="68" t="s">
        <v>533</v>
      </c>
      <c r="B639" s="20">
        <v>1</v>
      </c>
      <c r="C639" s="20">
        <v>25</v>
      </c>
      <c r="D639" s="20">
        <v>0.1</v>
      </c>
      <c r="E639" t="s">
        <v>0</v>
      </c>
      <c r="F639" s="20">
        <v>1035</v>
      </c>
      <c r="G639" s="39">
        <f t="shared" si="68"/>
        <v>0</v>
      </c>
      <c r="H639" s="20">
        <v>36.686100000000003</v>
      </c>
      <c r="I639" s="20">
        <v>26</v>
      </c>
      <c r="J639" s="23">
        <v>0</v>
      </c>
      <c r="K639" s="52">
        <v>0.69099999999999995</v>
      </c>
      <c r="L639" s="59">
        <f>IF(OR(H_no_hash!$F639="---",H_no_hash!$F639="infeas",H_no_hash!$F639="inf"),"---",(H_no_hash!$F639/M639)-1)</f>
        <v>8.7719298245614308E-3</v>
      </c>
      <c r="M639" s="20">
        <f>Model_dem!L379</f>
        <v>1026</v>
      </c>
      <c r="N639">
        <f>Model_dem!G379</f>
        <v>1035</v>
      </c>
      <c r="P639" t="str">
        <f>IF(H_no_hash!$Q639&lt;&gt;A639,"Aqui", " ")</f>
        <v xml:space="preserve"> </v>
      </c>
      <c r="Q639" s="68" t="s">
        <v>533</v>
      </c>
      <c r="R639" s="20">
        <v>1</v>
      </c>
      <c r="S639" s="20">
        <v>25</v>
      </c>
      <c r="T639" s="20">
        <v>0.1</v>
      </c>
      <c r="U639" s="20">
        <v>100</v>
      </c>
      <c r="V639" s="20">
        <v>1035</v>
      </c>
      <c r="W639" s="20">
        <v>36.686100000000003</v>
      </c>
      <c r="X639" s="20">
        <v>0</v>
      </c>
      <c r="Y639" s="20">
        <v>149</v>
      </c>
      <c r="Z639" s="20">
        <v>1800</v>
      </c>
      <c r="AA639" s="23">
        <v>0</v>
      </c>
      <c r="AE639" t="s">
        <v>522</v>
      </c>
      <c r="AF639">
        <v>1</v>
      </c>
      <c r="AG639">
        <v>10</v>
      </c>
      <c r="AH639">
        <v>0.2</v>
      </c>
      <c r="AI639">
        <v>100</v>
      </c>
      <c r="AJ639">
        <v>1095</v>
      </c>
      <c r="AK639">
        <v>107.857</v>
      </c>
      <c r="AL639">
        <v>10</v>
      </c>
      <c r="AM639">
        <v>258</v>
      </c>
      <c r="AN639">
        <v>1800.02</v>
      </c>
      <c r="AO639">
        <v>21311</v>
      </c>
    </row>
    <row r="640" spans="1:41" x14ac:dyDescent="0.3">
      <c r="A640" s="65" t="s">
        <v>533</v>
      </c>
      <c r="B640" s="66">
        <v>1</v>
      </c>
      <c r="C640" s="66">
        <v>25</v>
      </c>
      <c r="D640" s="66">
        <v>0.15</v>
      </c>
      <c r="E640" t="s">
        <v>0</v>
      </c>
      <c r="F640" s="66">
        <v>1058</v>
      </c>
      <c r="G640" s="39">
        <f t="shared" si="68"/>
        <v>0</v>
      </c>
      <c r="H640" s="66">
        <v>492.74099999999999</v>
      </c>
      <c r="I640" s="66">
        <v>5</v>
      </c>
      <c r="J640" s="67">
        <v>0</v>
      </c>
      <c r="K640" s="52">
        <v>0.32600000000000001</v>
      </c>
      <c r="L640" s="59">
        <f>IF(OR(H_no_hash!$F640="---",H_no_hash!$F640="infeas",H_no_hash!$F640="inf"),"---",(H_no_hash!$F640/M640)-1)</f>
        <v>3.1189083820662766E-2</v>
      </c>
      <c r="M640" s="20">
        <f>Model_dem!L380</f>
        <v>1026</v>
      </c>
      <c r="N640">
        <f>Model_dem!G380</f>
        <v>1058</v>
      </c>
      <c r="P640" t="str">
        <f>IF(H_no_hash!$Q640&lt;&gt;A640,"Aqui", " ")</f>
        <v xml:space="preserve"> </v>
      </c>
      <c r="Q640" s="65" t="s">
        <v>533</v>
      </c>
      <c r="R640" s="66">
        <v>1</v>
      </c>
      <c r="S640" s="66">
        <v>25</v>
      </c>
      <c r="T640" s="66">
        <v>0.15</v>
      </c>
      <c r="U640" s="66">
        <v>100</v>
      </c>
      <c r="V640" s="66">
        <v>1058</v>
      </c>
      <c r="W640" s="66">
        <v>492.74099999999999</v>
      </c>
      <c r="X640" s="66">
        <v>3</v>
      </c>
      <c r="Y640" s="66">
        <v>20</v>
      </c>
      <c r="Z640" s="66">
        <v>1800.13</v>
      </c>
      <c r="AA640" s="67">
        <v>0</v>
      </c>
      <c r="AE640" t="s">
        <v>522</v>
      </c>
      <c r="AF640">
        <v>1</v>
      </c>
      <c r="AG640">
        <v>25</v>
      </c>
      <c r="AH640">
        <v>0.05</v>
      </c>
      <c r="AI640">
        <v>100</v>
      </c>
      <c r="AJ640">
        <v>1095</v>
      </c>
      <c r="AK640">
        <v>345.88400000000001</v>
      </c>
      <c r="AL640">
        <v>23</v>
      </c>
      <c r="AM640">
        <v>152</v>
      </c>
      <c r="AN640">
        <v>1800.07</v>
      </c>
      <c r="AO640">
        <v>14755</v>
      </c>
    </row>
    <row r="641" spans="1:41" x14ac:dyDescent="0.3">
      <c r="A641" s="68" t="s">
        <v>533</v>
      </c>
      <c r="B641" s="20">
        <v>1</v>
      </c>
      <c r="C641" s="20">
        <v>25</v>
      </c>
      <c r="D641" s="20">
        <v>0.2</v>
      </c>
      <c r="E641" t="s">
        <v>0</v>
      </c>
      <c r="F641" s="20">
        <v>1058</v>
      </c>
      <c r="G641" s="39">
        <f t="shared" si="68"/>
        <v>0</v>
      </c>
      <c r="H641" s="20">
        <v>583.11900000000003</v>
      </c>
      <c r="I641" s="20">
        <v>1</v>
      </c>
      <c r="J641" s="23">
        <v>0</v>
      </c>
      <c r="K641" s="52">
        <v>0.998</v>
      </c>
      <c r="L641" s="59">
        <f>IF(OR(H_no_hash!$F641="---",H_no_hash!$F641="infeas",H_no_hash!$F641="inf"),"---",(H_no_hash!$F641/M641)-1)</f>
        <v>3.1189083820662766E-2</v>
      </c>
      <c r="M641" s="20">
        <f>Model_dem!L381</f>
        <v>1026</v>
      </c>
      <c r="N641">
        <f>Model_dem!G381</f>
        <v>1058</v>
      </c>
      <c r="P641" t="str">
        <f>IF(H_no_hash!$Q641&lt;&gt;A641,"Aqui", " ")</f>
        <v xml:space="preserve"> </v>
      </c>
      <c r="Q641" s="68" t="s">
        <v>533</v>
      </c>
      <c r="R641" s="20">
        <v>1</v>
      </c>
      <c r="S641" s="20">
        <v>25</v>
      </c>
      <c r="T641" s="20">
        <v>0.2</v>
      </c>
      <c r="U641" s="20">
        <v>100</v>
      </c>
      <c r="V641" s="20">
        <v>1058</v>
      </c>
      <c r="W641" s="20">
        <v>583.11900000000003</v>
      </c>
      <c r="X641" s="20">
        <v>0</v>
      </c>
      <c r="Y641" s="20">
        <v>9</v>
      </c>
      <c r="Z641" s="20">
        <v>1800.63</v>
      </c>
      <c r="AA641" s="23">
        <v>0</v>
      </c>
      <c r="AE641" t="s">
        <v>522</v>
      </c>
      <c r="AF641">
        <v>1</v>
      </c>
      <c r="AG641">
        <v>25</v>
      </c>
      <c r="AH641">
        <v>0.1</v>
      </c>
      <c r="AI641">
        <v>100</v>
      </c>
      <c r="AJ641">
        <v>1109</v>
      </c>
      <c r="AK641">
        <v>180.648</v>
      </c>
      <c r="AL641">
        <v>2</v>
      </c>
      <c r="AM641">
        <v>71</v>
      </c>
      <c r="AN641">
        <v>1800.03</v>
      </c>
      <c r="AO641">
        <v>9546</v>
      </c>
    </row>
    <row r="642" spans="1:41" x14ac:dyDescent="0.3">
      <c r="A642" s="65" t="s">
        <v>533</v>
      </c>
      <c r="B642" s="66">
        <v>1</v>
      </c>
      <c r="C642" s="66">
        <v>50</v>
      </c>
      <c r="D642" s="66">
        <v>0.05</v>
      </c>
      <c r="E642" t="s">
        <v>0</v>
      </c>
      <c r="F642" s="66">
        <v>1035</v>
      </c>
      <c r="G642" s="39">
        <f t="shared" si="68"/>
        <v>0</v>
      </c>
      <c r="H642" s="66">
        <v>96.249600000000001</v>
      </c>
      <c r="I642" s="66">
        <v>497</v>
      </c>
      <c r="J642" s="67">
        <v>0</v>
      </c>
      <c r="K642" s="52">
        <v>2.4E-2</v>
      </c>
      <c r="L642" s="59">
        <f>IF(OR(H_no_hash!$F642="---",H_no_hash!$F642="infeas",H_no_hash!$F642="inf"),"---",(H_no_hash!$F642/M642)-1)</f>
        <v>8.7719298245614308E-3</v>
      </c>
      <c r="M642" s="20">
        <f>Model_dem!L382</f>
        <v>1026</v>
      </c>
      <c r="N642">
        <f>Model_dem!G382</f>
        <v>1035</v>
      </c>
      <c r="P642" t="str">
        <f>IF(H_no_hash!$Q642&lt;&gt;A642,"Aqui", " ")</f>
        <v xml:space="preserve"> </v>
      </c>
      <c r="Q642" s="65" t="s">
        <v>533</v>
      </c>
      <c r="R642" s="66">
        <v>1</v>
      </c>
      <c r="S642" s="66">
        <v>50</v>
      </c>
      <c r="T642" s="66">
        <v>0.05</v>
      </c>
      <c r="U642" s="66">
        <v>100</v>
      </c>
      <c r="V642" s="66">
        <v>1035</v>
      </c>
      <c r="W642" s="66">
        <v>96.249600000000001</v>
      </c>
      <c r="X642" s="66">
        <v>0</v>
      </c>
      <c r="Y642" s="66">
        <v>75</v>
      </c>
      <c r="Z642" s="66">
        <v>1800.39</v>
      </c>
      <c r="AA642" s="67">
        <v>0</v>
      </c>
      <c r="AE642" t="s">
        <v>522</v>
      </c>
      <c r="AF642">
        <v>1</v>
      </c>
      <c r="AG642">
        <v>25</v>
      </c>
      <c r="AH642">
        <v>0.15</v>
      </c>
      <c r="AI642">
        <v>100</v>
      </c>
      <c r="AJ642">
        <v>1132</v>
      </c>
      <c r="AK642">
        <v>799.05100000000004</v>
      </c>
      <c r="AL642">
        <v>9</v>
      </c>
      <c r="AM642">
        <v>19</v>
      </c>
      <c r="AN642">
        <v>1800.39</v>
      </c>
      <c r="AO642">
        <v>4018</v>
      </c>
    </row>
    <row r="643" spans="1:41" x14ac:dyDescent="0.3">
      <c r="A643" s="68" t="s">
        <v>533</v>
      </c>
      <c r="B643" s="20">
        <v>1</v>
      </c>
      <c r="C643" s="20">
        <v>50</v>
      </c>
      <c r="D643" s="20">
        <v>0.1</v>
      </c>
      <c r="E643" t="s">
        <v>0</v>
      </c>
      <c r="F643" s="20">
        <v>1047</v>
      </c>
      <c r="G643" s="39">
        <f t="shared" si="68"/>
        <v>0</v>
      </c>
      <c r="H643" s="20">
        <v>473.04300000000001</v>
      </c>
      <c r="I643" s="20">
        <v>315</v>
      </c>
      <c r="J643" s="23">
        <v>0</v>
      </c>
      <c r="K643" s="52">
        <v>2.9000000000000001E-2</v>
      </c>
      <c r="L643" s="59">
        <f>IF(OR(H_no_hash!$F643="---",H_no_hash!$F643="infeas",H_no_hash!$F643="inf"),"---",(H_no_hash!$F643/M643)-1)</f>
        <v>2.0467836257309857E-2</v>
      </c>
      <c r="M643" s="20">
        <f>Model_dem!L383</f>
        <v>1026</v>
      </c>
      <c r="N643">
        <f>Model_dem!G383</f>
        <v>1047</v>
      </c>
      <c r="P643" t="str">
        <f>IF(H_no_hash!$Q643&lt;&gt;A643,"Aqui", " ")</f>
        <v xml:space="preserve"> </v>
      </c>
      <c r="Q643" s="68" t="s">
        <v>533</v>
      </c>
      <c r="R643" s="20">
        <v>1</v>
      </c>
      <c r="S643" s="20">
        <v>50</v>
      </c>
      <c r="T643" s="20">
        <v>0.1</v>
      </c>
      <c r="U643" s="20">
        <v>100</v>
      </c>
      <c r="V643" s="20">
        <v>1047</v>
      </c>
      <c r="W643" s="20">
        <v>473.04300000000001</v>
      </c>
      <c r="X643" s="20">
        <v>7</v>
      </c>
      <c r="Y643" s="20">
        <v>26</v>
      </c>
      <c r="Z643" s="20">
        <v>1801.52</v>
      </c>
      <c r="AA643" s="23">
        <v>0</v>
      </c>
      <c r="AE643" t="s">
        <v>522</v>
      </c>
      <c r="AF643">
        <v>1</v>
      </c>
      <c r="AG643">
        <v>25</v>
      </c>
      <c r="AH643">
        <v>0.2</v>
      </c>
      <c r="AI643">
        <v>100</v>
      </c>
      <c r="AJ643">
        <v>1132</v>
      </c>
      <c r="AK643">
        <v>499.88200000000001</v>
      </c>
      <c r="AL643">
        <v>0</v>
      </c>
      <c r="AM643">
        <v>11</v>
      </c>
      <c r="AN643">
        <v>1801</v>
      </c>
      <c r="AO643">
        <v>2503</v>
      </c>
    </row>
    <row r="644" spans="1:41" x14ac:dyDescent="0.3">
      <c r="A644" s="65" t="s">
        <v>533</v>
      </c>
      <c r="B644" s="66">
        <v>1</v>
      </c>
      <c r="C644" s="66">
        <v>50</v>
      </c>
      <c r="D644" s="66">
        <v>0.15</v>
      </c>
      <c r="E644" t="s">
        <v>0</v>
      </c>
      <c r="F644" s="66">
        <v>1074</v>
      </c>
      <c r="G644" s="39">
        <f t="shared" si="68"/>
        <v>0</v>
      </c>
      <c r="H644" s="66">
        <v>736.57500000000005</v>
      </c>
      <c r="I644" s="66">
        <v>257</v>
      </c>
      <c r="J644" s="67">
        <v>0</v>
      </c>
      <c r="K644" s="52">
        <v>0.161</v>
      </c>
      <c r="L644" s="59">
        <f>IF(OR(H_no_hash!$F644="---",H_no_hash!$F644="infeas",H_no_hash!$F644="inf"),"---",(H_no_hash!$F644/M644)-1)</f>
        <v>4.6783625730994149E-2</v>
      </c>
      <c r="M644" s="20">
        <f>Model_dem!L384</f>
        <v>1026</v>
      </c>
      <c r="N644">
        <f>Model_dem!G384</f>
        <v>1074</v>
      </c>
      <c r="P644" t="str">
        <f>IF(H_no_hash!$Q644&lt;&gt;A644,"Aqui", " ")</f>
        <v xml:space="preserve"> </v>
      </c>
      <c r="Q644" s="65" t="s">
        <v>533</v>
      </c>
      <c r="R644" s="66">
        <v>1</v>
      </c>
      <c r="S644" s="66">
        <v>50</v>
      </c>
      <c r="T644" s="66">
        <v>0.15</v>
      </c>
      <c r="U644" s="66">
        <v>100</v>
      </c>
      <c r="V644" s="66">
        <v>1074</v>
      </c>
      <c r="W644" s="66">
        <v>736.57500000000005</v>
      </c>
      <c r="X644" s="66">
        <v>0</v>
      </c>
      <c r="Y644" s="66">
        <v>5</v>
      </c>
      <c r="Z644" s="66">
        <v>1801.4</v>
      </c>
      <c r="AA644" s="67">
        <v>0</v>
      </c>
      <c r="AE644" t="s">
        <v>522</v>
      </c>
      <c r="AF644">
        <v>1</v>
      </c>
      <c r="AG644">
        <v>50</v>
      </c>
      <c r="AH644">
        <v>0.05</v>
      </c>
      <c r="AI644">
        <v>100</v>
      </c>
      <c r="AJ644">
        <v>1097</v>
      </c>
      <c r="AK644">
        <v>270.98399999999998</v>
      </c>
      <c r="AL644">
        <v>12</v>
      </c>
      <c r="AM644">
        <v>102</v>
      </c>
      <c r="AN644">
        <v>1800.05</v>
      </c>
      <c r="AO644">
        <v>11495</v>
      </c>
    </row>
    <row r="645" spans="1:41" x14ac:dyDescent="0.3">
      <c r="A645" s="68" t="s">
        <v>533</v>
      </c>
      <c r="B645" s="20">
        <v>1</v>
      </c>
      <c r="C645" s="20">
        <v>50</v>
      </c>
      <c r="D645" s="20">
        <v>0.2</v>
      </c>
      <c r="E645" t="s">
        <v>1</v>
      </c>
      <c r="F645" s="20">
        <v>1174</v>
      </c>
      <c r="G645" s="39">
        <f t="shared" si="68"/>
        <v>6.3405797101449279E-2</v>
      </c>
      <c r="H645" s="20">
        <v>1802.22</v>
      </c>
      <c r="I645" s="20">
        <v>212</v>
      </c>
      <c r="J645" s="23">
        <v>0</v>
      </c>
      <c r="K645" s="52">
        <v>0.129</v>
      </c>
      <c r="L645" s="59">
        <f>IF(OR(H_no_hash!$F645="---",H_no_hash!$F645="infeas",H_no_hash!$F645="inf"),"---",(H_no_hash!$F645/M645)-1)</f>
        <v>0.14424951267056541</v>
      </c>
      <c r="M645" s="20">
        <f>Model_dem!L385</f>
        <v>1026</v>
      </c>
      <c r="N645">
        <f>Model_dem!G385</f>
        <v>1104</v>
      </c>
      <c r="P645" t="str">
        <f>IF(H_no_hash!$Q645&lt;&gt;A645,"Aqui", " ")</f>
        <v xml:space="preserve"> </v>
      </c>
      <c r="Q645" s="68" t="s">
        <v>533</v>
      </c>
      <c r="R645" s="20">
        <v>1</v>
      </c>
      <c r="S645" s="20">
        <v>50</v>
      </c>
      <c r="T645" s="20">
        <v>0.2</v>
      </c>
      <c r="U645" s="20">
        <v>100</v>
      </c>
      <c r="V645" s="20">
        <v>1174</v>
      </c>
      <c r="W645" s="20">
        <v>1802.22</v>
      </c>
      <c r="X645" s="20">
        <v>0</v>
      </c>
      <c r="Y645" s="20">
        <v>1</v>
      </c>
      <c r="Z645" s="20">
        <v>1802.39</v>
      </c>
      <c r="AA645" s="23">
        <v>0</v>
      </c>
      <c r="AE645" t="s">
        <v>522</v>
      </c>
      <c r="AF645">
        <v>1</v>
      </c>
      <c r="AG645">
        <v>50</v>
      </c>
      <c r="AH645">
        <v>0.1</v>
      </c>
      <c r="AI645">
        <v>100</v>
      </c>
      <c r="AJ645">
        <v>1132</v>
      </c>
      <c r="AK645">
        <v>280.15300000000002</v>
      </c>
      <c r="AL645">
        <v>0</v>
      </c>
      <c r="AM645">
        <v>26</v>
      </c>
      <c r="AN645">
        <v>1800.62</v>
      </c>
      <c r="AO645">
        <v>4074</v>
      </c>
    </row>
    <row r="646" spans="1:41" x14ac:dyDescent="0.3">
      <c r="A646" s="65" t="s">
        <v>533</v>
      </c>
      <c r="B646" s="66">
        <v>2</v>
      </c>
      <c r="C646" s="66">
        <v>5</v>
      </c>
      <c r="D646" s="66">
        <v>0.05</v>
      </c>
      <c r="E646" t="s">
        <v>1</v>
      </c>
      <c r="F646" s="66">
        <v>1027</v>
      </c>
      <c r="G646" s="39">
        <f t="shared" si="68"/>
        <v>0</v>
      </c>
      <c r="H646" s="66">
        <v>17.8325</v>
      </c>
      <c r="I646" s="66">
        <v>220</v>
      </c>
      <c r="J646" s="67">
        <v>0</v>
      </c>
      <c r="K646" s="52">
        <v>0.69499999999999995</v>
      </c>
      <c r="L646" s="59">
        <f>IF(OR(H_no_hash!$F646="---",H_no_hash!$F646="infeas",H_no_hash!$F646="inf"),"---",(H_no_hash!$F646/M646)-1)</f>
        <v>9.746588693957392E-4</v>
      </c>
      <c r="M646" s="20">
        <f>Model_dem!L386</f>
        <v>1026</v>
      </c>
      <c r="N646">
        <f>Model_dem!G386</f>
        <v>1027</v>
      </c>
      <c r="P646" t="str">
        <f>IF(H_no_hash!$Q646&lt;&gt;A646,"Aqui", " ")</f>
        <v xml:space="preserve"> </v>
      </c>
      <c r="Q646" s="65" t="s">
        <v>533</v>
      </c>
      <c r="R646" s="66">
        <v>2</v>
      </c>
      <c r="S646" s="66">
        <v>5</v>
      </c>
      <c r="T646" s="66">
        <v>0.05</v>
      </c>
      <c r="U646" s="66">
        <v>100</v>
      </c>
      <c r="V646" s="66">
        <v>1027</v>
      </c>
      <c r="W646" s="66">
        <v>17.8325</v>
      </c>
      <c r="X646" s="66">
        <v>0</v>
      </c>
      <c r="Y646" s="66">
        <v>497</v>
      </c>
      <c r="Z646" s="66">
        <v>1800.01</v>
      </c>
      <c r="AA646" s="67">
        <v>0</v>
      </c>
      <c r="AE646" t="s">
        <v>522</v>
      </c>
      <c r="AF646">
        <v>1</v>
      </c>
      <c r="AG646">
        <v>50</v>
      </c>
      <c r="AH646">
        <v>0.15</v>
      </c>
      <c r="AI646">
        <v>100</v>
      </c>
      <c r="AJ646">
        <v>1170</v>
      </c>
      <c r="AK646">
        <v>1099.49</v>
      </c>
      <c r="AL646">
        <v>0</v>
      </c>
      <c r="AM646">
        <v>5</v>
      </c>
      <c r="AN646">
        <v>1802.76</v>
      </c>
      <c r="AO646">
        <v>997</v>
      </c>
    </row>
    <row r="647" spans="1:41" x14ac:dyDescent="0.3">
      <c r="A647" s="68" t="s">
        <v>533</v>
      </c>
      <c r="B647" s="20">
        <v>2</v>
      </c>
      <c r="C647" s="20">
        <v>5</v>
      </c>
      <c r="D647" s="20">
        <v>0.1</v>
      </c>
      <c r="E647" t="s">
        <v>0</v>
      </c>
      <c r="F647" s="20">
        <v>1027</v>
      </c>
      <c r="G647" s="39">
        <f t="shared" ref="G647:G710" si="69">IF(OR(N647="---",F647="infeas",F647="inf",F647=""),"---",(F647-N647)/N647)</f>
        <v>0</v>
      </c>
      <c r="H647" s="20">
        <v>10.969099999999999</v>
      </c>
      <c r="I647" s="20">
        <v>106</v>
      </c>
      <c r="J647" s="23">
        <v>0</v>
      </c>
      <c r="K647" s="52">
        <v>1</v>
      </c>
      <c r="L647" s="59">
        <f>IF(OR(H_no_hash!$F647="---",H_no_hash!$F647="infeas",H_no_hash!$F647="inf"),"---",(H_no_hash!$F647/M647)-1)</f>
        <v>9.746588693957392E-4</v>
      </c>
      <c r="M647" s="20">
        <f>Model_dem!L387</f>
        <v>1026</v>
      </c>
      <c r="N647">
        <f>Model_dem!G387</f>
        <v>1027</v>
      </c>
      <c r="P647" t="str">
        <f>IF(H_no_hash!$Q647&lt;&gt;A647,"Aqui", " ")</f>
        <v xml:space="preserve"> </v>
      </c>
      <c r="Q647" s="68" t="s">
        <v>533</v>
      </c>
      <c r="R647" s="20">
        <v>2</v>
      </c>
      <c r="S647" s="20">
        <v>5</v>
      </c>
      <c r="T647" s="20">
        <v>0.1</v>
      </c>
      <c r="U647" s="20">
        <v>100</v>
      </c>
      <c r="V647" s="20">
        <v>1027</v>
      </c>
      <c r="W647" s="20">
        <v>10.969099999999999</v>
      </c>
      <c r="X647" s="20">
        <v>0</v>
      </c>
      <c r="Y647" s="20">
        <v>315</v>
      </c>
      <c r="Z647" s="20">
        <v>1800.01</v>
      </c>
      <c r="AA647" s="23">
        <v>0</v>
      </c>
      <c r="AE647" t="s">
        <v>522</v>
      </c>
      <c r="AF647">
        <v>1</v>
      </c>
      <c r="AG647">
        <v>50</v>
      </c>
      <c r="AH647">
        <v>0.2</v>
      </c>
      <c r="AI647">
        <v>100</v>
      </c>
      <c r="AJ647" t="s">
        <v>46</v>
      </c>
      <c r="AK647">
        <v>60.027900000000002</v>
      </c>
      <c r="AL647">
        <v>0</v>
      </c>
      <c r="AM647">
        <v>1</v>
      </c>
      <c r="AN647">
        <v>1801.72</v>
      </c>
      <c r="AO647">
        <v>29</v>
      </c>
    </row>
    <row r="648" spans="1:41" x14ac:dyDescent="0.3">
      <c r="A648" s="65" t="s">
        <v>533</v>
      </c>
      <c r="B648" s="66">
        <v>2</v>
      </c>
      <c r="C648" s="66">
        <v>5</v>
      </c>
      <c r="D648" s="66">
        <v>0.15</v>
      </c>
      <c r="E648" t="s">
        <v>0</v>
      </c>
      <c r="F648" s="66">
        <v>1027</v>
      </c>
      <c r="G648" s="39">
        <f t="shared" si="69"/>
        <v>0</v>
      </c>
      <c r="H648" s="66">
        <v>42.142699999999998</v>
      </c>
      <c r="I648" s="66">
        <v>36</v>
      </c>
      <c r="J648" s="67">
        <v>0</v>
      </c>
      <c r="K648" s="52">
        <v>1</v>
      </c>
      <c r="L648" s="59">
        <f>IF(OR(H_no_hash!$F648="---",H_no_hash!$F648="infeas",H_no_hash!$F648="inf"),"---",(H_no_hash!$F648/M648)-1)</f>
        <v>9.746588693957392E-4</v>
      </c>
      <c r="M648" s="20">
        <f>Model_dem!L388</f>
        <v>1026</v>
      </c>
      <c r="N648">
        <f>Model_dem!G388</f>
        <v>1027</v>
      </c>
      <c r="P648" t="str">
        <f>IF(H_no_hash!$Q648&lt;&gt;A648,"Aqui", " ")</f>
        <v xml:space="preserve"> </v>
      </c>
      <c r="Q648" s="65" t="s">
        <v>533</v>
      </c>
      <c r="R648" s="66">
        <v>2</v>
      </c>
      <c r="S648" s="66">
        <v>5</v>
      </c>
      <c r="T648" s="66">
        <v>0.15</v>
      </c>
      <c r="U648" s="66">
        <v>100</v>
      </c>
      <c r="V648" s="66">
        <v>1027</v>
      </c>
      <c r="W648" s="66">
        <v>42.142699999999998</v>
      </c>
      <c r="X648" s="66">
        <v>0</v>
      </c>
      <c r="Y648" s="66">
        <v>257</v>
      </c>
      <c r="Z648" s="66">
        <v>1800</v>
      </c>
      <c r="AA648" s="67">
        <v>0</v>
      </c>
      <c r="AE648" t="s">
        <v>522</v>
      </c>
      <c r="AF648">
        <v>2</v>
      </c>
      <c r="AG648">
        <v>5</v>
      </c>
      <c r="AH648">
        <v>0.05</v>
      </c>
      <c r="AI648">
        <v>100</v>
      </c>
      <c r="AJ648">
        <v>1094</v>
      </c>
      <c r="AK648">
        <v>103.55200000000001</v>
      </c>
      <c r="AL648">
        <v>9</v>
      </c>
      <c r="AM648">
        <v>325</v>
      </c>
      <c r="AN648">
        <v>1800.09</v>
      </c>
      <c r="AO648">
        <v>22870</v>
      </c>
    </row>
    <row r="649" spans="1:41" x14ac:dyDescent="0.3">
      <c r="A649" s="68" t="s">
        <v>533</v>
      </c>
      <c r="B649" s="20">
        <v>2</v>
      </c>
      <c r="C649" s="20">
        <v>5</v>
      </c>
      <c r="D649" s="20">
        <v>0.2</v>
      </c>
      <c r="E649" t="s">
        <v>0</v>
      </c>
      <c r="F649" s="20">
        <v>1027</v>
      </c>
      <c r="G649" s="39">
        <f t="shared" si="69"/>
        <v>0</v>
      </c>
      <c r="H649" s="20">
        <v>94.3386</v>
      </c>
      <c r="I649" s="20">
        <v>22</v>
      </c>
      <c r="J649" s="23">
        <v>0</v>
      </c>
      <c r="K649" s="52">
        <v>1</v>
      </c>
      <c r="L649" s="59">
        <f>IF(OR(H_no_hash!$F649="---",H_no_hash!$F649="infeas",H_no_hash!$F649="inf"),"---",(H_no_hash!$F649/M649)-1)</f>
        <v>9.746588693957392E-4</v>
      </c>
      <c r="M649" s="20">
        <f>Model_dem!L389</f>
        <v>1026</v>
      </c>
      <c r="N649">
        <f>Model_dem!G389</f>
        <v>1027</v>
      </c>
      <c r="P649" t="str">
        <f>IF(H_no_hash!$Q649&lt;&gt;A649,"Aqui", " ")</f>
        <v xml:space="preserve"> </v>
      </c>
      <c r="Q649" s="68" t="s">
        <v>533</v>
      </c>
      <c r="R649" s="20">
        <v>2</v>
      </c>
      <c r="S649" s="20">
        <v>5</v>
      </c>
      <c r="T649" s="20">
        <v>0.2</v>
      </c>
      <c r="U649" s="20">
        <v>100</v>
      </c>
      <c r="V649" s="20">
        <v>1027</v>
      </c>
      <c r="W649" s="20">
        <v>94.3386</v>
      </c>
      <c r="X649" s="20">
        <v>1</v>
      </c>
      <c r="Y649" s="20">
        <v>212</v>
      </c>
      <c r="Z649" s="20">
        <v>1800.05</v>
      </c>
      <c r="AA649" s="23">
        <v>0</v>
      </c>
      <c r="AE649" t="s">
        <v>522</v>
      </c>
      <c r="AF649">
        <v>2</v>
      </c>
      <c r="AG649">
        <v>5</v>
      </c>
      <c r="AH649">
        <v>0.1</v>
      </c>
      <c r="AI649">
        <v>100</v>
      </c>
      <c r="AJ649">
        <v>1094</v>
      </c>
      <c r="AK649">
        <v>24.6753</v>
      </c>
      <c r="AL649">
        <v>0</v>
      </c>
      <c r="AM649">
        <v>280</v>
      </c>
      <c r="AN649">
        <v>1800.07</v>
      </c>
      <c r="AO649">
        <v>20629</v>
      </c>
    </row>
    <row r="650" spans="1:41" x14ac:dyDescent="0.3">
      <c r="A650" s="65" t="s">
        <v>533</v>
      </c>
      <c r="B650" s="66">
        <v>2</v>
      </c>
      <c r="C650" s="66">
        <v>10</v>
      </c>
      <c r="D650" s="66">
        <v>0.05</v>
      </c>
      <c r="E650" t="s">
        <v>0</v>
      </c>
      <c r="F650" s="66">
        <v>1027</v>
      </c>
      <c r="G650" s="39">
        <f t="shared" si="69"/>
        <v>0</v>
      </c>
      <c r="H650" s="66">
        <v>40.272399999999998</v>
      </c>
      <c r="I650" s="66">
        <v>119</v>
      </c>
      <c r="J650" s="67">
        <v>0</v>
      </c>
      <c r="K650" s="52">
        <v>0.69499999999999995</v>
      </c>
      <c r="L650" s="59">
        <f>IF(OR(H_no_hash!$F650="---",H_no_hash!$F650="infeas",H_no_hash!$F650="inf"),"---",(H_no_hash!$F650/M650)-1)</f>
        <v>9.746588693957392E-4</v>
      </c>
      <c r="M650" s="20">
        <f>Model_dem!L390</f>
        <v>1026</v>
      </c>
      <c r="N650">
        <f>Model_dem!G390</f>
        <v>1027</v>
      </c>
      <c r="P650" t="str">
        <f>IF(H_no_hash!$Q650&lt;&gt;A650,"Aqui", " ")</f>
        <v xml:space="preserve"> </v>
      </c>
      <c r="Q650" s="65" t="s">
        <v>533</v>
      </c>
      <c r="R650" s="66">
        <v>2</v>
      </c>
      <c r="S650" s="66">
        <v>10</v>
      </c>
      <c r="T650" s="66">
        <v>0.05</v>
      </c>
      <c r="U650" s="66">
        <v>100</v>
      </c>
      <c r="V650" s="66">
        <v>1027</v>
      </c>
      <c r="W650" s="66">
        <v>40.272399999999998</v>
      </c>
      <c r="X650" s="66">
        <v>0</v>
      </c>
      <c r="Y650" s="66">
        <v>220</v>
      </c>
      <c r="Z650" s="66">
        <v>1800.03</v>
      </c>
      <c r="AA650" s="67">
        <v>0</v>
      </c>
      <c r="AE650" t="s">
        <v>522</v>
      </c>
      <c r="AF650">
        <v>2</v>
      </c>
      <c r="AG650">
        <v>5</v>
      </c>
      <c r="AH650">
        <v>0.15</v>
      </c>
      <c r="AI650">
        <v>100</v>
      </c>
      <c r="AJ650">
        <v>1095</v>
      </c>
      <c r="AK650">
        <v>154.97900000000001</v>
      </c>
      <c r="AL650">
        <v>11</v>
      </c>
      <c r="AM650">
        <v>230</v>
      </c>
      <c r="AN650">
        <v>1800.05</v>
      </c>
      <c r="AO650">
        <v>18882</v>
      </c>
    </row>
    <row r="651" spans="1:41" x14ac:dyDescent="0.3">
      <c r="A651" s="68" t="s">
        <v>533</v>
      </c>
      <c r="B651" s="20">
        <v>2</v>
      </c>
      <c r="C651" s="20">
        <v>10</v>
      </c>
      <c r="D651" s="20">
        <v>0.1</v>
      </c>
      <c r="E651" t="s">
        <v>0</v>
      </c>
      <c r="F651" s="20">
        <v>1027</v>
      </c>
      <c r="G651" s="39">
        <f t="shared" si="69"/>
        <v>0</v>
      </c>
      <c r="H651" s="20">
        <v>137.13</v>
      </c>
      <c r="I651" s="20">
        <v>13</v>
      </c>
      <c r="J651" s="23">
        <v>0</v>
      </c>
      <c r="K651" s="52">
        <v>1</v>
      </c>
      <c r="L651" s="59">
        <f>IF(OR(H_no_hash!$F651="---",H_no_hash!$F651="infeas",H_no_hash!$F651="inf"),"---",(H_no_hash!$F651/M651)-1)</f>
        <v>9.746588693957392E-4</v>
      </c>
      <c r="M651" s="20">
        <f>Model_dem!L391</f>
        <v>1026</v>
      </c>
      <c r="N651">
        <f>Model_dem!G391</f>
        <v>1027</v>
      </c>
      <c r="P651" t="str">
        <f>IF(H_no_hash!$Q651&lt;&gt;A651,"Aqui", " ")</f>
        <v xml:space="preserve"> </v>
      </c>
      <c r="Q651" s="68" t="s">
        <v>533</v>
      </c>
      <c r="R651" s="20">
        <v>2</v>
      </c>
      <c r="S651" s="20">
        <v>10</v>
      </c>
      <c r="T651" s="20">
        <v>0.1</v>
      </c>
      <c r="U651" s="20">
        <v>100</v>
      </c>
      <c r="V651" s="20">
        <v>1027</v>
      </c>
      <c r="W651" s="20">
        <v>137.13</v>
      </c>
      <c r="X651" s="20">
        <v>0</v>
      </c>
      <c r="Y651" s="20">
        <v>106</v>
      </c>
      <c r="Z651" s="20">
        <v>1800.39</v>
      </c>
      <c r="AA651" s="23">
        <v>0</v>
      </c>
      <c r="AE651" t="s">
        <v>522</v>
      </c>
      <c r="AF651">
        <v>2</v>
      </c>
      <c r="AG651">
        <v>5</v>
      </c>
      <c r="AH651">
        <v>0.2</v>
      </c>
      <c r="AI651">
        <v>100</v>
      </c>
      <c r="AJ651">
        <v>1109</v>
      </c>
      <c r="AK651">
        <v>144.06800000000001</v>
      </c>
      <c r="AL651">
        <v>5</v>
      </c>
      <c r="AM651">
        <v>186</v>
      </c>
      <c r="AN651">
        <v>1800.18</v>
      </c>
      <c r="AO651">
        <v>15717</v>
      </c>
    </row>
    <row r="652" spans="1:41" x14ac:dyDescent="0.3">
      <c r="A652" s="65" t="s">
        <v>533</v>
      </c>
      <c r="B652" s="66">
        <v>2</v>
      </c>
      <c r="C652" s="66">
        <v>10</v>
      </c>
      <c r="D652" s="66">
        <v>0.15</v>
      </c>
      <c r="E652" t="s">
        <v>0</v>
      </c>
      <c r="F652" s="66">
        <v>1041</v>
      </c>
      <c r="G652" s="39">
        <f t="shared" si="69"/>
        <v>0</v>
      </c>
      <c r="H652" s="66">
        <v>309.625</v>
      </c>
      <c r="I652" s="66">
        <v>2</v>
      </c>
      <c r="J652" s="67">
        <v>0</v>
      </c>
      <c r="K652" s="52">
        <v>1</v>
      </c>
      <c r="L652" s="59">
        <f>IF(OR(H_no_hash!$F652="---",H_no_hash!$F652="infeas",H_no_hash!$F652="inf"),"---",(H_no_hash!$F652/M652)-1)</f>
        <v>1.4619883040935644E-2</v>
      </c>
      <c r="M652" s="20">
        <f>Model_dem!L392</f>
        <v>1026</v>
      </c>
      <c r="N652">
        <f>Model_dem!G392</f>
        <v>1041</v>
      </c>
      <c r="P652" t="str">
        <f>IF(H_no_hash!$Q652&lt;&gt;A652,"Aqui", " ")</f>
        <v xml:space="preserve"> </v>
      </c>
      <c r="Q652" s="65" t="s">
        <v>533</v>
      </c>
      <c r="R652" s="66">
        <v>2</v>
      </c>
      <c r="S652" s="66">
        <v>10</v>
      </c>
      <c r="T652" s="66">
        <v>0.15</v>
      </c>
      <c r="U652" s="66">
        <v>100</v>
      </c>
      <c r="V652" s="66">
        <v>1041</v>
      </c>
      <c r="W652" s="66">
        <v>309.625</v>
      </c>
      <c r="X652" s="66">
        <v>5</v>
      </c>
      <c r="Y652" s="66">
        <v>36</v>
      </c>
      <c r="Z652" s="66">
        <v>1800.23</v>
      </c>
      <c r="AA652" s="67">
        <v>0</v>
      </c>
      <c r="AE652" t="s">
        <v>522</v>
      </c>
      <c r="AF652">
        <v>2</v>
      </c>
      <c r="AG652">
        <v>10</v>
      </c>
      <c r="AH652">
        <v>0.05</v>
      </c>
      <c r="AI652">
        <v>100</v>
      </c>
      <c r="AJ652">
        <v>1094</v>
      </c>
      <c r="AK652">
        <v>420.62099999999998</v>
      </c>
      <c r="AL652">
        <v>26</v>
      </c>
      <c r="AM652">
        <v>126</v>
      </c>
      <c r="AN652">
        <v>1800.05</v>
      </c>
      <c r="AO652">
        <v>13579</v>
      </c>
    </row>
    <row r="653" spans="1:41" x14ac:dyDescent="0.3">
      <c r="A653" s="68" t="s">
        <v>533</v>
      </c>
      <c r="B653" s="20">
        <v>2</v>
      </c>
      <c r="C653" s="20">
        <v>10</v>
      </c>
      <c r="D653" s="20">
        <v>0.2</v>
      </c>
      <c r="E653" t="s">
        <v>0</v>
      </c>
      <c r="F653" s="20">
        <v>1045</v>
      </c>
      <c r="G653" s="39">
        <f t="shared" si="69"/>
        <v>0</v>
      </c>
      <c r="H653" s="20">
        <v>214.89400000000001</v>
      </c>
      <c r="I653" s="20">
        <v>1</v>
      </c>
      <c r="J653" s="23">
        <v>0</v>
      </c>
      <c r="K653" s="52">
        <v>1</v>
      </c>
      <c r="L653" s="59">
        <f>IF(OR(H_no_hash!$F653="---",H_no_hash!$F653="infeas",H_no_hash!$F653="inf"),"---",(H_no_hash!$F653/M653)-1)</f>
        <v>1.8518518518518601E-2</v>
      </c>
      <c r="M653" s="20">
        <f>Model_dem!L393</f>
        <v>1026</v>
      </c>
      <c r="N653">
        <f>Model_dem!G393</f>
        <v>1045</v>
      </c>
      <c r="P653" t="str">
        <f>IF(H_no_hash!$Q653&lt;&gt;A653,"Aqui", " ")</f>
        <v xml:space="preserve"> </v>
      </c>
      <c r="Q653" s="68" t="s">
        <v>533</v>
      </c>
      <c r="R653" s="20">
        <v>2</v>
      </c>
      <c r="S653" s="20">
        <v>10</v>
      </c>
      <c r="T653" s="20">
        <v>0.2</v>
      </c>
      <c r="U653" s="20">
        <v>100</v>
      </c>
      <c r="V653" s="20">
        <v>1045</v>
      </c>
      <c r="W653" s="20">
        <v>214.89400000000001</v>
      </c>
      <c r="X653" s="20">
        <v>0</v>
      </c>
      <c r="Y653" s="20">
        <v>22</v>
      </c>
      <c r="Z653" s="20">
        <v>1801.87</v>
      </c>
      <c r="AA653" s="23">
        <v>0</v>
      </c>
      <c r="AE653" t="s">
        <v>522</v>
      </c>
      <c r="AF653">
        <v>2</v>
      </c>
      <c r="AG653">
        <v>10</v>
      </c>
      <c r="AH653">
        <v>0.1</v>
      </c>
      <c r="AI653">
        <v>100</v>
      </c>
      <c r="AJ653">
        <v>1110</v>
      </c>
      <c r="AK653">
        <v>208.27099999999999</v>
      </c>
      <c r="AL653">
        <v>0</v>
      </c>
      <c r="AM653">
        <v>56</v>
      </c>
      <c r="AN653">
        <v>1800.19</v>
      </c>
      <c r="AO653">
        <v>6101</v>
      </c>
    </row>
    <row r="654" spans="1:41" x14ac:dyDescent="0.3">
      <c r="A654" s="65" t="s">
        <v>533</v>
      </c>
      <c r="B654" s="66">
        <v>2</v>
      </c>
      <c r="C654" s="66">
        <v>25</v>
      </c>
      <c r="D654" s="66">
        <v>0.05</v>
      </c>
      <c r="E654" t="s">
        <v>0</v>
      </c>
      <c r="F654" s="66">
        <v>1031</v>
      </c>
      <c r="G654" s="39">
        <f t="shared" si="69"/>
        <v>0</v>
      </c>
      <c r="H654" s="66">
        <v>166.65</v>
      </c>
      <c r="I654" s="66">
        <v>117</v>
      </c>
      <c r="J654" s="67">
        <v>0</v>
      </c>
      <c r="K654" s="52">
        <v>0.45500000000000002</v>
      </c>
      <c r="L654" s="59">
        <f>IF(OR(H_no_hash!$F654="---",H_no_hash!$F654="infeas",H_no_hash!$F654="inf"),"---",(H_no_hash!$F654/M654)-1)</f>
        <v>4.873294346978474E-3</v>
      </c>
      <c r="M654" s="20">
        <f>Model_dem!L394</f>
        <v>1026</v>
      </c>
      <c r="N654">
        <f>Model_dem!G394</f>
        <v>1031</v>
      </c>
      <c r="P654" t="str">
        <f>IF(H_no_hash!$Q654&lt;&gt;A654,"Aqui", " ")</f>
        <v xml:space="preserve"> </v>
      </c>
      <c r="Q654" s="65" t="s">
        <v>533</v>
      </c>
      <c r="R654" s="66">
        <v>2</v>
      </c>
      <c r="S654" s="66">
        <v>25</v>
      </c>
      <c r="T654" s="66">
        <v>0.05</v>
      </c>
      <c r="U654" s="66">
        <v>100</v>
      </c>
      <c r="V654" s="66">
        <v>1031</v>
      </c>
      <c r="W654" s="66">
        <v>166.65</v>
      </c>
      <c r="X654" s="66">
        <v>0</v>
      </c>
      <c r="Y654" s="66">
        <v>119</v>
      </c>
      <c r="Z654" s="66">
        <v>1800.01</v>
      </c>
      <c r="AA654" s="67">
        <v>0</v>
      </c>
      <c r="AE654" t="s">
        <v>522</v>
      </c>
      <c r="AF654">
        <v>2</v>
      </c>
      <c r="AG654">
        <v>10</v>
      </c>
      <c r="AH654">
        <v>0.15</v>
      </c>
      <c r="AI654">
        <v>100</v>
      </c>
      <c r="AJ654">
        <v>1109</v>
      </c>
      <c r="AK654">
        <v>473.46699999999998</v>
      </c>
      <c r="AL654">
        <v>7</v>
      </c>
      <c r="AM654">
        <v>55</v>
      </c>
      <c r="AN654">
        <v>1800.04</v>
      </c>
      <c r="AO654">
        <v>6946</v>
      </c>
    </row>
    <row r="655" spans="1:41" x14ac:dyDescent="0.3">
      <c r="A655" s="68" t="s">
        <v>533</v>
      </c>
      <c r="B655" s="20">
        <v>2</v>
      </c>
      <c r="C655" s="20">
        <v>25</v>
      </c>
      <c r="D655" s="20">
        <v>0.1</v>
      </c>
      <c r="E655" t="s">
        <v>0</v>
      </c>
      <c r="F655" s="20">
        <v>1048</v>
      </c>
      <c r="G655" s="39">
        <f t="shared" si="69"/>
        <v>0</v>
      </c>
      <c r="H655" s="20">
        <v>239.98</v>
      </c>
      <c r="I655" s="20">
        <v>28</v>
      </c>
      <c r="J655" s="23">
        <v>0</v>
      </c>
      <c r="K655" s="52">
        <v>0.38300000000000001</v>
      </c>
      <c r="L655" s="59">
        <f>IF(OR(H_no_hash!$F655="---",H_no_hash!$F655="infeas",H_no_hash!$F655="inf"),"---",(H_no_hash!$F655/M655)-1)</f>
        <v>2.1442495126705596E-2</v>
      </c>
      <c r="M655" s="20">
        <f>Model_dem!L395</f>
        <v>1026</v>
      </c>
      <c r="N655">
        <f>Model_dem!G395</f>
        <v>1048</v>
      </c>
      <c r="P655" t="str">
        <f>IF(H_no_hash!$Q655&lt;&gt;A655,"Aqui", " ")</f>
        <v xml:space="preserve"> </v>
      </c>
      <c r="Q655" s="68" t="s">
        <v>533</v>
      </c>
      <c r="R655" s="20">
        <v>2</v>
      </c>
      <c r="S655" s="20">
        <v>25</v>
      </c>
      <c r="T655" s="20">
        <v>0.1</v>
      </c>
      <c r="U655" s="20">
        <v>100</v>
      </c>
      <c r="V655" s="20">
        <v>1048</v>
      </c>
      <c r="W655" s="20">
        <v>239.98</v>
      </c>
      <c r="X655" s="20">
        <v>0</v>
      </c>
      <c r="Y655" s="20">
        <v>13</v>
      </c>
      <c r="Z655" s="20">
        <v>1800.57</v>
      </c>
      <c r="AA655" s="23">
        <v>0</v>
      </c>
      <c r="AE655" t="s">
        <v>522</v>
      </c>
      <c r="AF655">
        <v>2</v>
      </c>
      <c r="AG655">
        <v>10</v>
      </c>
      <c r="AH655">
        <v>0.2</v>
      </c>
      <c r="AI655">
        <v>100</v>
      </c>
      <c r="AJ655">
        <v>1120</v>
      </c>
      <c r="AK655">
        <v>159.75399999999999</v>
      </c>
      <c r="AL655">
        <v>0</v>
      </c>
      <c r="AM655">
        <v>21</v>
      </c>
      <c r="AN655">
        <v>1800.41</v>
      </c>
      <c r="AO655">
        <v>3885</v>
      </c>
    </row>
    <row r="656" spans="1:41" x14ac:dyDescent="0.3">
      <c r="A656" s="65" t="s">
        <v>533</v>
      </c>
      <c r="B656" s="66">
        <v>2</v>
      </c>
      <c r="C656" s="66">
        <v>25</v>
      </c>
      <c r="D656" s="66">
        <v>0.15</v>
      </c>
      <c r="E656" t="s">
        <v>0</v>
      </c>
      <c r="F656" s="66">
        <v>1073</v>
      </c>
      <c r="G656" s="39">
        <f t="shared" si="69"/>
        <v>0</v>
      </c>
      <c r="H656" s="66">
        <v>1572.47</v>
      </c>
      <c r="I656" s="66">
        <v>1</v>
      </c>
      <c r="J656" s="67">
        <v>0</v>
      </c>
      <c r="K656" s="52">
        <v>0.14299999999999999</v>
      </c>
      <c r="L656" s="59">
        <f>IF(OR(H_no_hash!$F656="---",H_no_hash!$F656="infeas",H_no_hash!$F656="inf"),"---",(H_no_hash!$F656/M656)-1)</f>
        <v>4.580896686159841E-2</v>
      </c>
      <c r="M656" s="20">
        <f>Model_dem!L396</f>
        <v>1026</v>
      </c>
      <c r="N656">
        <f>Model_dem!G396</f>
        <v>1073</v>
      </c>
      <c r="P656" t="str">
        <f>IF(H_no_hash!$Q656&lt;&gt;A656,"Aqui", " ")</f>
        <v xml:space="preserve"> </v>
      </c>
      <c r="Q656" s="65" t="s">
        <v>533</v>
      </c>
      <c r="R656" s="66">
        <v>2</v>
      </c>
      <c r="S656" s="66">
        <v>25</v>
      </c>
      <c r="T656" s="66">
        <v>0.15</v>
      </c>
      <c r="U656" s="66">
        <v>100</v>
      </c>
      <c r="V656" s="66">
        <v>1073</v>
      </c>
      <c r="W656" s="66">
        <v>1572.47</v>
      </c>
      <c r="X656" s="66">
        <v>0</v>
      </c>
      <c r="Y656" s="66">
        <v>2</v>
      </c>
      <c r="Z656" s="66">
        <v>1837.53</v>
      </c>
      <c r="AA656" s="67">
        <v>0</v>
      </c>
      <c r="AE656" t="s">
        <v>522</v>
      </c>
      <c r="AF656">
        <v>2</v>
      </c>
      <c r="AG656">
        <v>25</v>
      </c>
      <c r="AH656">
        <v>0.05</v>
      </c>
      <c r="AI656">
        <v>100</v>
      </c>
      <c r="AJ656">
        <v>1108</v>
      </c>
      <c r="AK656">
        <v>179.24799999999999</v>
      </c>
      <c r="AL656">
        <v>0</v>
      </c>
      <c r="AM656">
        <v>58</v>
      </c>
      <c r="AN656">
        <v>1800.34</v>
      </c>
      <c r="AO656">
        <v>7564</v>
      </c>
    </row>
    <row r="657" spans="1:41" x14ac:dyDescent="0.3">
      <c r="A657" s="68" t="s">
        <v>533</v>
      </c>
      <c r="B657" s="20">
        <v>2</v>
      </c>
      <c r="C657" s="20">
        <v>25</v>
      </c>
      <c r="D657" s="20">
        <v>0.2</v>
      </c>
      <c r="E657" t="s">
        <v>1</v>
      </c>
      <c r="F657" s="20" t="s">
        <v>46</v>
      </c>
      <c r="G657" s="39" t="str">
        <f t="shared" si="69"/>
        <v>---</v>
      </c>
      <c r="H657" s="20">
        <v>60.023699999999998</v>
      </c>
      <c r="I657" s="20">
        <v>1</v>
      </c>
      <c r="J657" s="23">
        <v>0</v>
      </c>
      <c r="K657" s="52">
        <v>0.45100000000000001</v>
      </c>
      <c r="L657" s="59" t="str">
        <f>IF(OR(H_no_hash!$F657="---",H_no_hash!$F657="infeas",H_no_hash!$F657="inf"),"---",(H_no_hash!$F657/M657)-1)</f>
        <v>---</v>
      </c>
      <c r="M657" s="20">
        <f>Model_dem!L397</f>
        <v>1026</v>
      </c>
      <c r="N657">
        <f>Model_dem!G397</f>
        <v>1107</v>
      </c>
      <c r="P657" t="str">
        <f>IF(H_no_hash!$Q657&lt;&gt;A657,"Aqui", " ")</f>
        <v xml:space="preserve"> </v>
      </c>
      <c r="Q657" s="68" t="s">
        <v>533</v>
      </c>
      <c r="R657" s="20">
        <v>2</v>
      </c>
      <c r="S657" s="20">
        <v>25</v>
      </c>
      <c r="T657" s="20">
        <v>0.2</v>
      </c>
      <c r="U657" s="20">
        <v>100</v>
      </c>
      <c r="V657" s="20" t="s">
        <v>46</v>
      </c>
      <c r="W657" s="20">
        <v>60.023699999999998</v>
      </c>
      <c r="X657" s="20">
        <v>0</v>
      </c>
      <c r="Y657" s="20">
        <v>1</v>
      </c>
      <c r="Z657" s="20">
        <v>1800.91</v>
      </c>
      <c r="AA657" s="23">
        <v>0</v>
      </c>
      <c r="AE657" t="s">
        <v>522</v>
      </c>
      <c r="AF657">
        <v>2</v>
      </c>
      <c r="AG657">
        <v>25</v>
      </c>
      <c r="AH657">
        <v>0.1</v>
      </c>
      <c r="AI657">
        <v>100</v>
      </c>
      <c r="AJ657">
        <v>1125</v>
      </c>
      <c r="AK657">
        <v>1243.56</v>
      </c>
      <c r="AL657">
        <v>9</v>
      </c>
      <c r="AM657">
        <v>18</v>
      </c>
      <c r="AN657">
        <v>1801.53</v>
      </c>
      <c r="AO657">
        <v>3225</v>
      </c>
    </row>
    <row r="658" spans="1:41" x14ac:dyDescent="0.3">
      <c r="A658" s="65" t="s">
        <v>533</v>
      </c>
      <c r="B658" s="66">
        <v>2</v>
      </c>
      <c r="C658" s="66">
        <v>50</v>
      </c>
      <c r="D658" s="66">
        <v>0.05</v>
      </c>
      <c r="E658" t="s">
        <v>0</v>
      </c>
      <c r="F658" s="66">
        <v>1035</v>
      </c>
      <c r="G658" s="39">
        <f t="shared" si="69"/>
        <v>0</v>
      </c>
      <c r="H658" s="66">
        <v>46.7408</v>
      </c>
      <c r="I658" s="66">
        <v>84</v>
      </c>
      <c r="J658" s="67">
        <v>0</v>
      </c>
      <c r="K658" s="52">
        <v>0</v>
      </c>
      <c r="L658" s="59">
        <f>IF(OR(H_no_hash!$F658="---",H_no_hash!$F658="infeas",H_no_hash!$F658="inf"),"---",(H_no_hash!$F658/M658)-1)</f>
        <v>8.7719298245614308E-3</v>
      </c>
      <c r="M658" s="20">
        <f>Model_dem!L398</f>
        <v>1026</v>
      </c>
      <c r="N658">
        <f>Model_dem!G398</f>
        <v>1035</v>
      </c>
      <c r="P658" t="str">
        <f>IF(H_no_hash!$Q658&lt;&gt;A658,"Aqui", " ")</f>
        <v xml:space="preserve"> </v>
      </c>
      <c r="Q658" s="65" t="s">
        <v>533</v>
      </c>
      <c r="R658" s="66">
        <v>2</v>
      </c>
      <c r="S658" s="66">
        <v>50</v>
      </c>
      <c r="T658" s="66">
        <v>0.05</v>
      </c>
      <c r="U658" s="66">
        <v>100</v>
      </c>
      <c r="V658" s="66">
        <v>1035</v>
      </c>
      <c r="W658" s="66">
        <v>46.7408</v>
      </c>
      <c r="X658" s="66">
        <v>0</v>
      </c>
      <c r="Y658" s="66">
        <v>117</v>
      </c>
      <c r="Z658" s="66">
        <v>1800.08</v>
      </c>
      <c r="AA658" s="67">
        <v>0</v>
      </c>
      <c r="AE658" t="s">
        <v>522</v>
      </c>
      <c r="AF658">
        <v>2</v>
      </c>
      <c r="AG658">
        <v>25</v>
      </c>
      <c r="AH658">
        <v>0.15</v>
      </c>
      <c r="AI658">
        <v>100</v>
      </c>
      <c r="AJ658">
        <v>1158</v>
      </c>
      <c r="AK658">
        <v>900.03200000000004</v>
      </c>
      <c r="AL658">
        <v>0</v>
      </c>
      <c r="AM658">
        <v>5</v>
      </c>
      <c r="AN658">
        <v>1819.4</v>
      </c>
      <c r="AO658">
        <v>1111</v>
      </c>
    </row>
    <row r="659" spans="1:41" x14ac:dyDescent="0.3">
      <c r="A659" s="68" t="s">
        <v>533</v>
      </c>
      <c r="B659" s="20">
        <v>2</v>
      </c>
      <c r="C659" s="20">
        <v>50</v>
      </c>
      <c r="D659" s="20">
        <v>0.1</v>
      </c>
      <c r="E659" t="s">
        <v>0</v>
      </c>
      <c r="F659" s="20">
        <v>1061</v>
      </c>
      <c r="G659" s="39">
        <f t="shared" si="69"/>
        <v>0</v>
      </c>
      <c r="H659" s="20">
        <v>611.19500000000005</v>
      </c>
      <c r="I659" s="20" t="s">
        <v>511</v>
      </c>
      <c r="J659" s="23"/>
      <c r="K659" s="52">
        <v>0</v>
      </c>
      <c r="L659" s="59">
        <f>IF(OR(H_no_hash!$F659="---",H_no_hash!$F659="infeas",H_no_hash!$F659="inf"),"---",(H_no_hash!$F659/M659)-1)</f>
        <v>3.4113060428849984E-2</v>
      </c>
      <c r="M659" s="20">
        <f>Model_dem!L399</f>
        <v>1026</v>
      </c>
      <c r="N659">
        <f>Model_dem!G399</f>
        <v>1061</v>
      </c>
      <c r="P659" t="str">
        <f>IF(H_no_hash!$Q659&lt;&gt;A659,"Aqui", " ")</f>
        <v xml:space="preserve"> </v>
      </c>
      <c r="Q659" s="68" t="s">
        <v>533</v>
      </c>
      <c r="R659" s="20">
        <v>2</v>
      </c>
      <c r="S659" s="20">
        <v>50</v>
      </c>
      <c r="T659" s="20">
        <v>0.1</v>
      </c>
      <c r="U659" s="20">
        <v>100</v>
      </c>
      <c r="V659" s="20">
        <v>1061</v>
      </c>
      <c r="W659" s="20">
        <v>611.19500000000005</v>
      </c>
      <c r="X659" s="20">
        <v>9</v>
      </c>
      <c r="Y659" s="20">
        <v>28</v>
      </c>
      <c r="Z659" s="20">
        <v>1800.12</v>
      </c>
      <c r="AA659" s="23">
        <v>0</v>
      </c>
      <c r="AE659" t="s">
        <v>522</v>
      </c>
      <c r="AF659">
        <v>2</v>
      </c>
      <c r="AG659">
        <v>25</v>
      </c>
      <c r="AH659">
        <v>0.2</v>
      </c>
      <c r="AI659">
        <v>100</v>
      </c>
      <c r="AJ659" t="s">
        <v>46</v>
      </c>
      <c r="AK659">
        <v>60.022300000000001</v>
      </c>
      <c r="AL659">
        <v>0</v>
      </c>
      <c r="AM659">
        <v>1</v>
      </c>
      <c r="AN659">
        <v>1800.88</v>
      </c>
      <c r="AO659">
        <v>29</v>
      </c>
    </row>
    <row r="660" spans="1:41" x14ac:dyDescent="0.3">
      <c r="A660" s="65" t="s">
        <v>533</v>
      </c>
      <c r="B660" s="66">
        <v>2</v>
      </c>
      <c r="C660" s="66">
        <v>50</v>
      </c>
      <c r="D660" s="66">
        <v>0.15</v>
      </c>
      <c r="E660" t="s">
        <v>1</v>
      </c>
      <c r="F660" s="66">
        <v>1285</v>
      </c>
      <c r="G660" s="39">
        <f t="shared" si="69"/>
        <v>0.14425645592163847</v>
      </c>
      <c r="H660" s="66">
        <v>1800.64</v>
      </c>
      <c r="I660" s="66" t="s">
        <v>511</v>
      </c>
      <c r="J660" s="67"/>
      <c r="K660" s="52">
        <v>0</v>
      </c>
      <c r="L660" s="59">
        <f>IF(OR(H_no_hash!$F660="---",H_no_hash!$F660="infeas",H_no_hash!$F660="inf"),"---",(H_no_hash!$F660/M660)-1)</f>
        <v>0.25243664717348935</v>
      </c>
      <c r="M660" s="20">
        <f>Model_dem!L400</f>
        <v>1026</v>
      </c>
      <c r="N660">
        <f>Model_dem!G400</f>
        <v>1123</v>
      </c>
      <c r="P660" t="str">
        <f>IF(H_no_hash!$Q660&lt;&gt;A660,"Aqui", " ")</f>
        <v xml:space="preserve"> </v>
      </c>
      <c r="Q660" s="65" t="s">
        <v>533</v>
      </c>
      <c r="R660" s="66">
        <v>2</v>
      </c>
      <c r="S660" s="66">
        <v>50</v>
      </c>
      <c r="T660" s="66">
        <v>0.15</v>
      </c>
      <c r="U660" s="66">
        <v>100</v>
      </c>
      <c r="V660" s="66">
        <v>1285</v>
      </c>
      <c r="W660" s="66">
        <v>1800.64</v>
      </c>
      <c r="X660" s="66">
        <v>0</v>
      </c>
      <c r="Y660" s="66">
        <v>1</v>
      </c>
      <c r="Z660" s="66">
        <v>1800.65</v>
      </c>
      <c r="AA660" s="67">
        <v>0</v>
      </c>
      <c r="AE660" t="s">
        <v>522</v>
      </c>
      <c r="AF660">
        <v>2</v>
      </c>
      <c r="AG660">
        <v>50</v>
      </c>
      <c r="AH660">
        <v>0.05</v>
      </c>
      <c r="AI660">
        <v>100</v>
      </c>
      <c r="AJ660">
        <v>1115</v>
      </c>
      <c r="AK660">
        <v>202.77199999999999</v>
      </c>
      <c r="AL660">
        <v>3</v>
      </c>
      <c r="AM660">
        <v>63</v>
      </c>
      <c r="AN660">
        <v>1800.08</v>
      </c>
      <c r="AO660">
        <v>9363</v>
      </c>
    </row>
    <row r="661" spans="1:41" x14ac:dyDescent="0.3">
      <c r="A661" s="68" t="s">
        <v>533</v>
      </c>
      <c r="B661" s="20">
        <v>2</v>
      </c>
      <c r="C661" s="20">
        <v>50</v>
      </c>
      <c r="D661" s="20">
        <v>0.2</v>
      </c>
      <c r="E661" t="s">
        <v>2</v>
      </c>
      <c r="F661" s="20" t="s">
        <v>46</v>
      </c>
      <c r="G661" s="39" t="str">
        <f t="shared" si="69"/>
        <v>---</v>
      </c>
      <c r="H661" s="20">
        <v>60.028199999999998</v>
      </c>
      <c r="I661" s="20" t="s">
        <v>511</v>
      </c>
      <c r="J661" s="23"/>
      <c r="L661" s="59" t="str">
        <f>IF(OR(H_no_hash!$F661="---",H_no_hash!$F661="infeas",H_no_hash!$F661="inf"),"---",(H_no_hash!$F661/M661)-1)</f>
        <v>---</v>
      </c>
      <c r="M661" s="20">
        <f>Model_dem!L401</f>
        <v>1026</v>
      </c>
      <c r="N661" t="str">
        <f>Model_dem!G401</f>
        <v>---</v>
      </c>
      <c r="P661" t="str">
        <f>IF(H_no_hash!$Q661&lt;&gt;A661,"Aqui", " ")</f>
        <v xml:space="preserve"> </v>
      </c>
      <c r="Q661" s="68" t="s">
        <v>533</v>
      </c>
      <c r="R661" s="20">
        <v>2</v>
      </c>
      <c r="S661" s="20">
        <v>50</v>
      </c>
      <c r="T661" s="20">
        <v>0.2</v>
      </c>
      <c r="U661" s="20">
        <v>100</v>
      </c>
      <c r="V661" s="20" t="s">
        <v>46</v>
      </c>
      <c r="W661" s="20">
        <v>60.028199999999998</v>
      </c>
      <c r="X661" s="20">
        <v>0</v>
      </c>
      <c r="Y661" s="20">
        <v>1</v>
      </c>
      <c r="Z661" s="20">
        <v>1800.77</v>
      </c>
      <c r="AA661" s="23">
        <v>0</v>
      </c>
      <c r="AE661" t="s">
        <v>522</v>
      </c>
      <c r="AF661">
        <v>2</v>
      </c>
      <c r="AG661">
        <v>50</v>
      </c>
      <c r="AH661">
        <v>0.1</v>
      </c>
      <c r="AI661">
        <v>100</v>
      </c>
      <c r="AJ661">
        <v>1132</v>
      </c>
      <c r="AK661">
        <v>760.27599999999995</v>
      </c>
      <c r="AL661">
        <v>9</v>
      </c>
      <c r="AM661">
        <v>30</v>
      </c>
      <c r="AN661">
        <v>1800.75</v>
      </c>
      <c r="AO661">
        <v>5744</v>
      </c>
    </row>
    <row r="662" spans="1:41" x14ac:dyDescent="0.3">
      <c r="A662" s="65" t="s">
        <v>533</v>
      </c>
      <c r="B662" s="66">
        <v>3</v>
      </c>
      <c r="C662" s="66">
        <v>0</v>
      </c>
      <c r="D662" s="66">
        <v>0.05</v>
      </c>
      <c r="E662" t="s">
        <v>0</v>
      </c>
      <c r="F662" s="66">
        <v>1061</v>
      </c>
      <c r="G662" s="39">
        <f t="shared" si="69"/>
        <v>0</v>
      </c>
      <c r="H662" s="66">
        <v>56.3748</v>
      </c>
      <c r="I662" s="66">
        <v>80</v>
      </c>
      <c r="J662" s="67">
        <v>0</v>
      </c>
      <c r="K662" s="52">
        <v>0</v>
      </c>
      <c r="L662" s="59">
        <f>IF(OR(H_no_hash!$F662="---",H_no_hash!$F662="infeas",H_no_hash!$F662="inf"),"---",(H_no_hash!$F662/M662)-1)</f>
        <v>3.4113060428849984E-2</v>
      </c>
      <c r="M662" s="20">
        <f>Model_dem!L402</f>
        <v>1026</v>
      </c>
      <c r="N662">
        <f>Model_dem!G402</f>
        <v>1061</v>
      </c>
      <c r="P662" t="str">
        <f>IF(H_no_hash!$Q662&lt;&gt;A662,"Aqui", " ")</f>
        <v xml:space="preserve"> </v>
      </c>
      <c r="Q662" s="65" t="s">
        <v>533</v>
      </c>
      <c r="R662" s="66">
        <v>3</v>
      </c>
      <c r="S662" s="66">
        <v>0</v>
      </c>
      <c r="T662" s="66">
        <v>0.05</v>
      </c>
      <c r="U662" s="66">
        <v>100</v>
      </c>
      <c r="V662" s="66">
        <v>1061</v>
      </c>
      <c r="W662" s="66">
        <v>56.3748</v>
      </c>
      <c r="X662" s="66">
        <v>2</v>
      </c>
      <c r="Y662" s="66">
        <v>84</v>
      </c>
      <c r="Z662" s="66">
        <v>1800.03</v>
      </c>
      <c r="AA662" s="67">
        <v>0</v>
      </c>
      <c r="AE662" t="s">
        <v>522</v>
      </c>
      <c r="AF662">
        <v>2</v>
      </c>
      <c r="AG662">
        <v>50</v>
      </c>
      <c r="AH662">
        <v>0.15</v>
      </c>
      <c r="AI662">
        <v>100</v>
      </c>
      <c r="AJ662" t="s">
        <v>46</v>
      </c>
      <c r="AK662">
        <v>60.035499999999999</v>
      </c>
      <c r="AL662">
        <v>0</v>
      </c>
      <c r="AM662">
        <v>1</v>
      </c>
      <c r="AN662">
        <v>1800.97</v>
      </c>
      <c r="AO662">
        <v>29</v>
      </c>
    </row>
    <row r="663" spans="1:41" x14ac:dyDescent="0.3">
      <c r="A663" s="68" t="s">
        <v>533</v>
      </c>
      <c r="B663" s="20">
        <v>3</v>
      </c>
      <c r="C663" s="20">
        <v>0</v>
      </c>
      <c r="D663" s="20">
        <v>0.1</v>
      </c>
      <c r="E663" t="s">
        <v>4</v>
      </c>
      <c r="F663" s="20" t="s">
        <v>511</v>
      </c>
      <c r="G663" s="39" t="str">
        <f t="shared" si="69"/>
        <v>---</v>
      </c>
      <c r="H663" s="20" t="s">
        <v>511</v>
      </c>
      <c r="I663" s="20" t="s">
        <v>511</v>
      </c>
      <c r="J663" s="23"/>
      <c r="L663" s="59" t="str">
        <f>IF(OR(H_no_hash!$F663="---",H_no_hash!$F663="infeas",H_no_hash!$F663="inf"),"---",(H_no_hash!$F663/M663)-1)</f>
        <v>---</v>
      </c>
      <c r="M663" s="20">
        <f>Model_dem!L403</f>
        <v>1026</v>
      </c>
      <c r="N663" t="str">
        <f>Model_dem!G403</f>
        <v>---</v>
      </c>
      <c r="P663" t="str">
        <f>IF(H_no_hash!$Q663&lt;&gt;A663,"Aqui", " ")</f>
        <v xml:space="preserve"> </v>
      </c>
      <c r="Q663" s="68" t="s">
        <v>533</v>
      </c>
      <c r="R663" s="20">
        <v>3</v>
      </c>
      <c r="S663" s="20">
        <v>0</v>
      </c>
      <c r="T663" s="20">
        <v>0.1</v>
      </c>
      <c r="U663" s="20">
        <v>100</v>
      </c>
      <c r="V663" s="20" t="s">
        <v>511</v>
      </c>
      <c r="W663" s="20" t="s">
        <v>511</v>
      </c>
      <c r="X663" s="20" t="s">
        <v>511</v>
      </c>
      <c r="Y663" s="20" t="s">
        <v>511</v>
      </c>
      <c r="Z663" s="20" t="s">
        <v>511</v>
      </c>
      <c r="AA663" s="23"/>
      <c r="AE663" t="s">
        <v>522</v>
      </c>
      <c r="AF663">
        <v>2</v>
      </c>
      <c r="AG663">
        <v>50</v>
      </c>
      <c r="AH663">
        <v>0.2</v>
      </c>
      <c r="AI663">
        <v>100</v>
      </c>
      <c r="AJ663" t="s">
        <v>46</v>
      </c>
      <c r="AK663">
        <v>60.0364</v>
      </c>
      <c r="AL663">
        <v>0</v>
      </c>
      <c r="AM663">
        <v>1</v>
      </c>
      <c r="AN663">
        <v>1800.65</v>
      </c>
      <c r="AO663">
        <v>29</v>
      </c>
    </row>
    <row r="664" spans="1:41" x14ac:dyDescent="0.3">
      <c r="A664" s="65" t="s">
        <v>533</v>
      </c>
      <c r="B664" s="66">
        <v>3</v>
      </c>
      <c r="C664" s="66">
        <v>0</v>
      </c>
      <c r="D664" s="66">
        <v>0.15</v>
      </c>
      <c r="E664" t="s">
        <v>4</v>
      </c>
      <c r="F664" s="66" t="s">
        <v>511</v>
      </c>
      <c r="G664" s="39" t="str">
        <f t="shared" si="69"/>
        <v>---</v>
      </c>
      <c r="H664" s="66" t="s">
        <v>511</v>
      </c>
      <c r="I664" s="66" t="s">
        <v>511</v>
      </c>
      <c r="J664" s="67"/>
      <c r="L664" s="59" t="str">
        <f>IF(OR(H_no_hash!$F664="---",H_no_hash!$F664="infeas",H_no_hash!$F664="inf"),"---",(H_no_hash!$F664/M664)-1)</f>
        <v>---</v>
      </c>
      <c r="M664" s="20">
        <f>Model_dem!L404</f>
        <v>1026</v>
      </c>
      <c r="N664" t="str">
        <f>Model_dem!G404</f>
        <v>---</v>
      </c>
      <c r="P664" t="str">
        <f>IF(H_no_hash!$Q664&lt;&gt;A664,"Aqui", " ")</f>
        <v xml:space="preserve"> </v>
      </c>
      <c r="Q664" s="65" t="s">
        <v>533</v>
      </c>
      <c r="R664" s="66">
        <v>3</v>
      </c>
      <c r="S664" s="66">
        <v>0</v>
      </c>
      <c r="T664" s="66">
        <v>0.15</v>
      </c>
      <c r="U664" s="66">
        <v>100</v>
      </c>
      <c r="V664" s="66" t="s">
        <v>511</v>
      </c>
      <c r="W664" s="66" t="s">
        <v>511</v>
      </c>
      <c r="X664" s="66" t="s">
        <v>511</v>
      </c>
      <c r="Y664" s="66" t="s">
        <v>511</v>
      </c>
      <c r="Z664" s="66" t="s">
        <v>511</v>
      </c>
      <c r="AA664" s="67"/>
      <c r="AE664" t="s">
        <v>522</v>
      </c>
      <c r="AF664">
        <v>3</v>
      </c>
      <c r="AG664">
        <v>0</v>
      </c>
      <c r="AH664">
        <v>0.05</v>
      </c>
      <c r="AI664">
        <v>100</v>
      </c>
      <c r="AJ664">
        <v>1132</v>
      </c>
      <c r="AK664">
        <v>362.23</v>
      </c>
      <c r="AL664">
        <v>19</v>
      </c>
      <c r="AM664">
        <v>119</v>
      </c>
      <c r="AN664">
        <v>1800.03</v>
      </c>
      <c r="AO664">
        <v>17388</v>
      </c>
    </row>
    <row r="665" spans="1:41" x14ac:dyDescent="0.3">
      <c r="A665" s="68" t="s">
        <v>533</v>
      </c>
      <c r="B665" s="20">
        <v>3</v>
      </c>
      <c r="C665" s="20">
        <v>0</v>
      </c>
      <c r="D665" s="20">
        <v>0.2</v>
      </c>
      <c r="E665" t="s">
        <v>4</v>
      </c>
      <c r="F665" s="20" t="s">
        <v>511</v>
      </c>
      <c r="G665" s="39" t="str">
        <f t="shared" si="69"/>
        <v>---</v>
      </c>
      <c r="H665" s="20" t="s">
        <v>511</v>
      </c>
      <c r="I665" s="20" t="s">
        <v>511</v>
      </c>
      <c r="J665" s="23"/>
      <c r="L665" s="59" t="str">
        <f>IF(OR(H_no_hash!$F665="---",H_no_hash!$F665="infeas",H_no_hash!$F665="inf"),"---",(H_no_hash!$F665/M665)-1)</f>
        <v>---</v>
      </c>
      <c r="M665" s="20">
        <f>Model_dem!L405</f>
        <v>1026</v>
      </c>
      <c r="N665" t="str">
        <f>Model_dem!G405</f>
        <v>---</v>
      </c>
      <c r="P665" t="str">
        <f>IF(H_no_hash!$Q665&lt;&gt;A665,"Aqui", " ")</f>
        <v xml:space="preserve"> </v>
      </c>
      <c r="Q665" s="68" t="s">
        <v>533</v>
      </c>
      <c r="R665" s="20">
        <v>3</v>
      </c>
      <c r="S665" s="20">
        <v>0</v>
      </c>
      <c r="T665" s="20">
        <v>0.2</v>
      </c>
      <c r="U665" s="20">
        <v>100</v>
      </c>
      <c r="V665" s="20" t="s">
        <v>511</v>
      </c>
      <c r="W665" s="20" t="s">
        <v>511</v>
      </c>
      <c r="X665" s="20" t="s">
        <v>511</v>
      </c>
      <c r="Y665" s="20" t="s">
        <v>511</v>
      </c>
      <c r="Z665" s="20" t="s">
        <v>511</v>
      </c>
      <c r="AA665" s="23"/>
      <c r="AE665" t="s">
        <v>522</v>
      </c>
      <c r="AF665">
        <v>3</v>
      </c>
      <c r="AG665">
        <v>10</v>
      </c>
      <c r="AH665">
        <v>0.05</v>
      </c>
      <c r="AI665">
        <v>100</v>
      </c>
      <c r="AJ665">
        <v>1132</v>
      </c>
      <c r="AK665">
        <v>590.38400000000001</v>
      </c>
      <c r="AL665">
        <v>23</v>
      </c>
      <c r="AM665">
        <v>119</v>
      </c>
      <c r="AN665">
        <v>1800.02</v>
      </c>
      <c r="AO665">
        <v>16550</v>
      </c>
    </row>
    <row r="666" spans="1:41" x14ac:dyDescent="0.3">
      <c r="A666" s="65" t="s">
        <v>533</v>
      </c>
      <c r="B666" s="66">
        <v>3</v>
      </c>
      <c r="C666" s="66">
        <v>10</v>
      </c>
      <c r="D666" s="66">
        <v>0.05</v>
      </c>
      <c r="E666" t="s">
        <v>0</v>
      </c>
      <c r="F666" s="66">
        <v>1061</v>
      </c>
      <c r="G666" s="39">
        <f t="shared" si="69"/>
        <v>0</v>
      </c>
      <c r="H666" s="66">
        <v>30.675599999999999</v>
      </c>
      <c r="I666" s="66">
        <v>80</v>
      </c>
      <c r="J666" s="67">
        <v>0</v>
      </c>
      <c r="K666" s="52">
        <v>0</v>
      </c>
      <c r="L666" s="59">
        <f>IF(OR(H_no_hash!$F666="---",H_no_hash!$F666="infeas",H_no_hash!$F666="inf"),"---",(H_no_hash!$F666/M666)-1)</f>
        <v>3.4113060428849984E-2</v>
      </c>
      <c r="M666" s="20">
        <f>Model_dem!L406</f>
        <v>1026</v>
      </c>
      <c r="N666">
        <f>Model_dem!G406</f>
        <v>1061</v>
      </c>
      <c r="P666" t="str">
        <f>IF(H_no_hash!$Q666&lt;&gt;A666,"Aqui", " ")</f>
        <v xml:space="preserve"> </v>
      </c>
      <c r="Q666" s="65" t="s">
        <v>533</v>
      </c>
      <c r="R666" s="66">
        <v>3</v>
      </c>
      <c r="S666" s="66">
        <v>10</v>
      </c>
      <c r="T666" s="66">
        <v>0.05</v>
      </c>
      <c r="U666" s="66">
        <v>100</v>
      </c>
      <c r="V666" s="66">
        <v>1061</v>
      </c>
      <c r="W666" s="66">
        <v>30.675599999999999</v>
      </c>
      <c r="X666" s="66">
        <v>0</v>
      </c>
      <c r="Y666" s="66">
        <v>80</v>
      </c>
      <c r="Z666" s="66">
        <v>1800.06</v>
      </c>
      <c r="AA666" s="67">
        <v>0</v>
      </c>
      <c r="AE666" t="s">
        <v>522</v>
      </c>
      <c r="AF666">
        <v>3</v>
      </c>
      <c r="AG666">
        <v>25</v>
      </c>
      <c r="AH666">
        <v>0.05</v>
      </c>
      <c r="AI666">
        <v>100</v>
      </c>
      <c r="AJ666">
        <v>1132</v>
      </c>
      <c r="AK666">
        <v>145.12799999999999</v>
      </c>
      <c r="AL666">
        <v>6</v>
      </c>
      <c r="AM666">
        <v>116</v>
      </c>
      <c r="AN666">
        <v>1800.15</v>
      </c>
      <c r="AO666">
        <v>16905</v>
      </c>
    </row>
    <row r="667" spans="1:41" x14ac:dyDescent="0.3">
      <c r="A667" s="68" t="s">
        <v>533</v>
      </c>
      <c r="B667" s="20">
        <v>3</v>
      </c>
      <c r="C667" s="20">
        <v>10</v>
      </c>
      <c r="D667" s="20">
        <v>0.1</v>
      </c>
      <c r="E667" t="s">
        <v>4</v>
      </c>
      <c r="F667" s="20" t="s">
        <v>511</v>
      </c>
      <c r="G667" s="39" t="str">
        <f t="shared" si="69"/>
        <v>---</v>
      </c>
      <c r="H667" s="20" t="s">
        <v>511</v>
      </c>
      <c r="I667" s="20" t="s">
        <v>511</v>
      </c>
      <c r="J667" s="23"/>
      <c r="L667" s="59" t="str">
        <f>IF(OR(H_no_hash!$F667="---",H_no_hash!$F667="infeas",H_no_hash!$F667="inf"),"---",(H_no_hash!$F667/M667)-1)</f>
        <v>---</v>
      </c>
      <c r="M667" s="20">
        <f>Model_dem!L407</f>
        <v>1026</v>
      </c>
      <c r="N667" t="str">
        <f>Model_dem!G407</f>
        <v>---</v>
      </c>
      <c r="P667" t="str">
        <f>IF(H_no_hash!$Q667&lt;&gt;A667,"Aqui", " ")</f>
        <v xml:space="preserve"> </v>
      </c>
      <c r="Q667" s="68" t="s">
        <v>533</v>
      </c>
      <c r="R667" s="20">
        <v>3</v>
      </c>
      <c r="S667" s="20">
        <v>10</v>
      </c>
      <c r="T667" s="20">
        <v>0.1</v>
      </c>
      <c r="U667" s="20">
        <v>100</v>
      </c>
      <c r="V667" s="20" t="s">
        <v>511</v>
      </c>
      <c r="W667" s="20" t="s">
        <v>511</v>
      </c>
      <c r="X667" s="20" t="s">
        <v>511</v>
      </c>
      <c r="Y667" s="20" t="s">
        <v>511</v>
      </c>
      <c r="Z667" s="20" t="s">
        <v>511</v>
      </c>
      <c r="AA667" s="23"/>
      <c r="AE667" t="s">
        <v>522</v>
      </c>
      <c r="AF667">
        <v>3</v>
      </c>
      <c r="AG667">
        <v>50</v>
      </c>
      <c r="AH667">
        <v>0.05</v>
      </c>
      <c r="AI667">
        <v>100</v>
      </c>
      <c r="AJ667">
        <v>1132</v>
      </c>
      <c r="AK667">
        <v>52.782699999999998</v>
      </c>
      <c r="AL667">
        <v>0</v>
      </c>
      <c r="AM667">
        <v>161</v>
      </c>
      <c r="AN667">
        <v>1800.21</v>
      </c>
      <c r="AO667">
        <v>16718</v>
      </c>
    </row>
    <row r="668" spans="1:41" x14ac:dyDescent="0.3">
      <c r="A668" s="65" t="s">
        <v>533</v>
      </c>
      <c r="B668" s="66">
        <v>3</v>
      </c>
      <c r="C668" s="66">
        <v>10</v>
      </c>
      <c r="D668" s="66">
        <v>0.15</v>
      </c>
      <c r="E668" t="s">
        <v>4</v>
      </c>
      <c r="F668" s="66" t="s">
        <v>511</v>
      </c>
      <c r="G668" s="39" t="str">
        <f t="shared" si="69"/>
        <v>---</v>
      </c>
      <c r="H668" s="66" t="s">
        <v>511</v>
      </c>
      <c r="I668" s="66" t="s">
        <v>511</v>
      </c>
      <c r="J668" s="67"/>
      <c r="L668" s="59" t="str">
        <f>IF(OR(H_no_hash!$F668="---",H_no_hash!$F668="infeas",H_no_hash!$F668="inf"),"---",(H_no_hash!$F668/M668)-1)</f>
        <v>---</v>
      </c>
      <c r="M668" s="20">
        <f>Model_dem!L408</f>
        <v>1026</v>
      </c>
      <c r="N668" t="str">
        <f>Model_dem!G408</f>
        <v>---</v>
      </c>
      <c r="P668" t="str">
        <f>IF(H_no_hash!$Q668&lt;&gt;A668,"Aqui", " ")</f>
        <v xml:space="preserve"> </v>
      </c>
      <c r="Q668" s="65" t="s">
        <v>533</v>
      </c>
      <c r="R668" s="66">
        <v>3</v>
      </c>
      <c r="S668" s="66">
        <v>10</v>
      </c>
      <c r="T668" s="66">
        <v>0.15</v>
      </c>
      <c r="U668" s="66">
        <v>100</v>
      </c>
      <c r="V668" s="66" t="s">
        <v>511</v>
      </c>
      <c r="W668" s="66" t="s">
        <v>511</v>
      </c>
      <c r="X668" s="66" t="s">
        <v>511</v>
      </c>
      <c r="Y668" s="66" t="s">
        <v>511</v>
      </c>
      <c r="Z668" s="66" t="s">
        <v>511</v>
      </c>
      <c r="AA668" s="67"/>
      <c r="AE668" t="s">
        <v>529</v>
      </c>
      <c r="AF668">
        <v>0</v>
      </c>
      <c r="AG668">
        <v>0</v>
      </c>
      <c r="AH668">
        <v>0.05</v>
      </c>
      <c r="AI668">
        <v>3038</v>
      </c>
      <c r="AJ668" t="s">
        <v>46</v>
      </c>
      <c r="AK668">
        <v>70.539000000000001</v>
      </c>
      <c r="AL668">
        <v>0</v>
      </c>
      <c r="AM668">
        <v>1</v>
      </c>
      <c r="AN668">
        <v>1858.06</v>
      </c>
      <c r="AO668">
        <v>29</v>
      </c>
    </row>
    <row r="669" spans="1:41" x14ac:dyDescent="0.3">
      <c r="A669" s="68" t="s">
        <v>533</v>
      </c>
      <c r="B669" s="20">
        <v>3</v>
      </c>
      <c r="C669" s="20">
        <v>10</v>
      </c>
      <c r="D669" s="20">
        <v>0.2</v>
      </c>
      <c r="E669" t="s">
        <v>4</v>
      </c>
      <c r="F669" s="20" t="s">
        <v>511</v>
      </c>
      <c r="G669" s="39" t="str">
        <f t="shared" si="69"/>
        <v>---</v>
      </c>
      <c r="H669" s="20" t="s">
        <v>511</v>
      </c>
      <c r="I669" s="20" t="s">
        <v>511</v>
      </c>
      <c r="J669" s="23"/>
      <c r="L669" s="59" t="str">
        <f>IF(OR(H_no_hash!$F669="---",H_no_hash!$F669="infeas",H_no_hash!$F669="inf"),"---",(H_no_hash!$F669/M669)-1)</f>
        <v>---</v>
      </c>
      <c r="M669" s="20">
        <f>Model_dem!L409</f>
        <v>1026</v>
      </c>
      <c r="N669" t="str">
        <f>Model_dem!G409</f>
        <v>---</v>
      </c>
      <c r="P669" t="str">
        <f>IF(H_no_hash!$Q669&lt;&gt;A669,"Aqui", " ")</f>
        <v xml:space="preserve"> </v>
      </c>
      <c r="Q669" s="68" t="s">
        <v>533</v>
      </c>
      <c r="R669" s="20">
        <v>3</v>
      </c>
      <c r="S669" s="20">
        <v>10</v>
      </c>
      <c r="T669" s="20">
        <v>0.2</v>
      </c>
      <c r="U669" s="20">
        <v>100</v>
      </c>
      <c r="V669" s="20" t="s">
        <v>511</v>
      </c>
      <c r="W669" s="20" t="s">
        <v>511</v>
      </c>
      <c r="X669" s="20" t="s">
        <v>511</v>
      </c>
      <c r="Y669" s="20" t="s">
        <v>511</v>
      </c>
      <c r="Z669" s="20" t="s">
        <v>511</v>
      </c>
      <c r="AA669" s="23"/>
      <c r="AE669" t="s">
        <v>529</v>
      </c>
      <c r="AF669">
        <v>0</v>
      </c>
      <c r="AG669">
        <v>0</v>
      </c>
      <c r="AH669">
        <v>0.1</v>
      </c>
      <c r="AI669">
        <v>3038</v>
      </c>
      <c r="AJ669" t="s">
        <v>46</v>
      </c>
      <c r="AK669">
        <v>71.893900000000002</v>
      </c>
      <c r="AL669">
        <v>0</v>
      </c>
      <c r="AM669">
        <v>1</v>
      </c>
      <c r="AN669">
        <v>1801.19</v>
      </c>
      <c r="AO669">
        <v>28</v>
      </c>
    </row>
    <row r="670" spans="1:41" x14ac:dyDescent="0.3">
      <c r="A670" s="65" t="s">
        <v>533</v>
      </c>
      <c r="B670" s="66">
        <v>3</v>
      </c>
      <c r="C670" s="66">
        <v>25</v>
      </c>
      <c r="D670" s="66">
        <v>0.05</v>
      </c>
      <c r="E670" t="s">
        <v>0</v>
      </c>
      <c r="F670" s="66">
        <v>1061</v>
      </c>
      <c r="G670" s="39">
        <f t="shared" si="69"/>
        <v>0</v>
      </c>
      <c r="H670" s="66">
        <v>98.497299999999996</v>
      </c>
      <c r="I670" s="66">
        <v>81</v>
      </c>
      <c r="J670" s="67">
        <v>0</v>
      </c>
      <c r="K670" s="52">
        <v>0</v>
      </c>
      <c r="L670" s="59">
        <f>IF(OR(H_no_hash!$F670="---",H_no_hash!$F670="infeas",H_no_hash!$F670="inf"),"---",(H_no_hash!$F670/M670)-1)</f>
        <v>3.4113060428849984E-2</v>
      </c>
      <c r="M670" s="20">
        <f>Model_dem!L410</f>
        <v>1026</v>
      </c>
      <c r="N670">
        <f>Model_dem!G410</f>
        <v>1061</v>
      </c>
      <c r="P670" t="str">
        <f>IF(H_no_hash!$Q670&lt;&gt;A670,"Aqui", " ")</f>
        <v xml:space="preserve"> </v>
      </c>
      <c r="Q670" s="65" t="s">
        <v>533</v>
      </c>
      <c r="R670" s="66">
        <v>3</v>
      </c>
      <c r="S670" s="66">
        <v>25</v>
      </c>
      <c r="T670" s="66">
        <v>0.05</v>
      </c>
      <c r="U670" s="66">
        <v>100</v>
      </c>
      <c r="V670" s="66">
        <v>1061</v>
      </c>
      <c r="W670" s="66">
        <v>98.497299999999996</v>
      </c>
      <c r="X670" s="66">
        <v>5</v>
      </c>
      <c r="Y670" s="66">
        <v>80</v>
      </c>
      <c r="Z670" s="66">
        <v>1800.05</v>
      </c>
      <c r="AA670" s="67">
        <v>0</v>
      </c>
      <c r="AE670" t="s">
        <v>529</v>
      </c>
      <c r="AF670">
        <v>0</v>
      </c>
      <c r="AG670">
        <v>0</v>
      </c>
      <c r="AH670">
        <v>0.15</v>
      </c>
      <c r="AI670">
        <v>3038</v>
      </c>
      <c r="AJ670" t="s">
        <v>46</v>
      </c>
      <c r="AK670">
        <v>70.956800000000001</v>
      </c>
      <c r="AL670">
        <v>0</v>
      </c>
      <c r="AM670">
        <v>1</v>
      </c>
      <c r="AN670">
        <v>1800.27</v>
      </c>
      <c r="AO670">
        <v>28</v>
      </c>
    </row>
    <row r="671" spans="1:41" x14ac:dyDescent="0.3">
      <c r="A671" s="68" t="s">
        <v>533</v>
      </c>
      <c r="B671" s="20">
        <v>3</v>
      </c>
      <c r="C671" s="20">
        <v>25</v>
      </c>
      <c r="D671" s="20">
        <v>0.1</v>
      </c>
      <c r="E671" t="s">
        <v>4</v>
      </c>
      <c r="F671" s="20" t="s">
        <v>511</v>
      </c>
      <c r="G671" s="39" t="str">
        <f t="shared" si="69"/>
        <v>---</v>
      </c>
      <c r="H671" s="20" t="s">
        <v>511</v>
      </c>
      <c r="I671" s="20" t="s">
        <v>511</v>
      </c>
      <c r="J671" s="23"/>
      <c r="L671" s="59" t="str">
        <f>IF(OR(H_no_hash!$F671="---",H_no_hash!$F671="infeas",H_no_hash!$F671="inf"),"---",(H_no_hash!$F671/M671)-1)</f>
        <v>---</v>
      </c>
      <c r="M671" s="20">
        <f>Model_dem!L411</f>
        <v>1026</v>
      </c>
      <c r="N671" t="str">
        <f>Model_dem!G411</f>
        <v>---</v>
      </c>
      <c r="P671" t="str">
        <f>IF(H_no_hash!$Q671&lt;&gt;A671,"Aqui", " ")</f>
        <v xml:space="preserve"> </v>
      </c>
      <c r="Q671" s="68" t="s">
        <v>533</v>
      </c>
      <c r="R671" s="20">
        <v>3</v>
      </c>
      <c r="S671" s="20">
        <v>25</v>
      </c>
      <c r="T671" s="20">
        <v>0.1</v>
      </c>
      <c r="U671" s="20">
        <v>100</v>
      </c>
      <c r="V671" s="20" t="s">
        <v>511</v>
      </c>
      <c r="W671" s="20" t="s">
        <v>511</v>
      </c>
      <c r="X671" s="20" t="s">
        <v>511</v>
      </c>
      <c r="Y671" s="20" t="s">
        <v>511</v>
      </c>
      <c r="Z671" s="20" t="s">
        <v>511</v>
      </c>
      <c r="AA671" s="23"/>
      <c r="AE671" t="s">
        <v>529</v>
      </c>
      <c r="AF671">
        <v>0</v>
      </c>
      <c r="AG671">
        <v>0</v>
      </c>
      <c r="AH671">
        <v>0.2</v>
      </c>
      <c r="AI671">
        <v>3038</v>
      </c>
      <c r="AJ671" t="s">
        <v>46</v>
      </c>
      <c r="AK671">
        <v>71.246099999999998</v>
      </c>
      <c r="AL671">
        <v>0</v>
      </c>
      <c r="AM671">
        <v>1</v>
      </c>
      <c r="AN671">
        <v>1806.24</v>
      </c>
      <c r="AO671">
        <v>28</v>
      </c>
    </row>
    <row r="672" spans="1:41" x14ac:dyDescent="0.3">
      <c r="A672" s="65" t="s">
        <v>533</v>
      </c>
      <c r="B672" s="66">
        <v>3</v>
      </c>
      <c r="C672" s="66">
        <v>25</v>
      </c>
      <c r="D672" s="66">
        <v>0.15</v>
      </c>
      <c r="E672" t="s">
        <v>4</v>
      </c>
      <c r="F672" s="66" t="s">
        <v>511</v>
      </c>
      <c r="G672" s="39" t="str">
        <f t="shared" si="69"/>
        <v>---</v>
      </c>
      <c r="H672" s="66" t="s">
        <v>511</v>
      </c>
      <c r="I672" s="66" t="s">
        <v>511</v>
      </c>
      <c r="J672" s="67"/>
      <c r="L672" s="59" t="str">
        <f>IF(OR(H_no_hash!$F672="---",H_no_hash!$F672="infeas",H_no_hash!$F672="inf"),"---",(H_no_hash!$F672/M672)-1)</f>
        <v>---</v>
      </c>
      <c r="M672" s="20">
        <f>Model_dem!L412</f>
        <v>1026</v>
      </c>
      <c r="N672" t="str">
        <f>Model_dem!G412</f>
        <v>---</v>
      </c>
      <c r="P672" t="str">
        <f>IF(H_no_hash!$Q672&lt;&gt;A672,"Aqui", " ")</f>
        <v xml:space="preserve"> </v>
      </c>
      <c r="Q672" s="65" t="s">
        <v>533</v>
      </c>
      <c r="R672" s="66">
        <v>3</v>
      </c>
      <c r="S672" s="66">
        <v>25</v>
      </c>
      <c r="T672" s="66">
        <v>0.15</v>
      </c>
      <c r="U672" s="66">
        <v>100</v>
      </c>
      <c r="V672" s="66" t="s">
        <v>511</v>
      </c>
      <c r="W672" s="66" t="s">
        <v>511</v>
      </c>
      <c r="X672" s="66" t="s">
        <v>511</v>
      </c>
      <c r="Y672" s="66" t="s">
        <v>511</v>
      </c>
      <c r="Z672" s="66" t="s">
        <v>511</v>
      </c>
      <c r="AA672" s="67"/>
      <c r="AE672" t="s">
        <v>529</v>
      </c>
      <c r="AF672">
        <v>3</v>
      </c>
      <c r="AG672">
        <v>0</v>
      </c>
      <c r="AH672">
        <v>0.05</v>
      </c>
      <c r="AI672">
        <v>3038</v>
      </c>
      <c r="AJ672" t="s">
        <v>46</v>
      </c>
      <c r="AK672">
        <v>82.471599999999995</v>
      </c>
      <c r="AL672">
        <v>0</v>
      </c>
      <c r="AM672">
        <v>1</v>
      </c>
      <c r="AN672">
        <v>1825.63</v>
      </c>
      <c r="AO672">
        <v>28</v>
      </c>
    </row>
    <row r="673" spans="1:41" x14ac:dyDescent="0.3">
      <c r="A673" s="68" t="s">
        <v>533</v>
      </c>
      <c r="B673" s="20">
        <v>3</v>
      </c>
      <c r="C673" s="20">
        <v>25</v>
      </c>
      <c r="D673" s="20">
        <v>0.2</v>
      </c>
      <c r="E673" t="s">
        <v>4</v>
      </c>
      <c r="F673" s="20" t="s">
        <v>511</v>
      </c>
      <c r="G673" s="39" t="str">
        <f t="shared" si="69"/>
        <v>---</v>
      </c>
      <c r="H673" s="20" t="s">
        <v>511</v>
      </c>
      <c r="I673" s="20" t="s">
        <v>511</v>
      </c>
      <c r="J673" s="23"/>
      <c r="L673" s="59" t="str">
        <f>IF(OR(H_no_hash!$F673="---",H_no_hash!$F673="infeas",H_no_hash!$F673="inf"),"---",(H_no_hash!$F673/M673)-1)</f>
        <v>---</v>
      </c>
      <c r="M673" s="20">
        <f>Model_dem!L413</f>
        <v>1026</v>
      </c>
      <c r="N673" t="str">
        <f>Model_dem!G413</f>
        <v>---</v>
      </c>
      <c r="P673" t="str">
        <f>IF(H_no_hash!$Q673&lt;&gt;A673,"Aqui", " ")</f>
        <v xml:space="preserve"> </v>
      </c>
      <c r="Q673" s="68" t="s">
        <v>533</v>
      </c>
      <c r="R673" s="20">
        <v>3</v>
      </c>
      <c r="S673" s="20">
        <v>25</v>
      </c>
      <c r="T673" s="20">
        <v>0.2</v>
      </c>
      <c r="U673" s="20">
        <v>100</v>
      </c>
      <c r="V673" s="20" t="s">
        <v>511</v>
      </c>
      <c r="W673" s="20" t="s">
        <v>511</v>
      </c>
      <c r="X673" s="20" t="s">
        <v>511</v>
      </c>
      <c r="Y673" s="20" t="s">
        <v>511</v>
      </c>
      <c r="Z673" s="20" t="s">
        <v>511</v>
      </c>
      <c r="AA673" s="23"/>
      <c r="AE673" t="s">
        <v>529</v>
      </c>
      <c r="AF673">
        <v>3</v>
      </c>
      <c r="AG673">
        <v>0</v>
      </c>
      <c r="AH673">
        <v>0.1</v>
      </c>
      <c r="AI673">
        <v>3038</v>
      </c>
      <c r="AJ673" t="s">
        <v>46</v>
      </c>
      <c r="AK673">
        <v>82.640299999999996</v>
      </c>
      <c r="AL673">
        <v>0</v>
      </c>
      <c r="AM673">
        <v>1</v>
      </c>
      <c r="AN673">
        <v>1812.2</v>
      </c>
      <c r="AO673">
        <v>28</v>
      </c>
    </row>
    <row r="674" spans="1:41" x14ac:dyDescent="0.3">
      <c r="A674" s="65" t="s">
        <v>533</v>
      </c>
      <c r="B674" s="66">
        <v>3</v>
      </c>
      <c r="C674" s="66">
        <v>50</v>
      </c>
      <c r="D674" s="66">
        <v>0.05</v>
      </c>
      <c r="E674" t="s">
        <v>0</v>
      </c>
      <c r="F674" s="66">
        <v>1061</v>
      </c>
      <c r="G674" s="39">
        <f t="shared" si="69"/>
        <v>0</v>
      </c>
      <c r="H674" s="66">
        <v>77.242400000000004</v>
      </c>
      <c r="I674" s="66">
        <v>13303</v>
      </c>
      <c r="J674" s="67">
        <v>0</v>
      </c>
      <c r="K674" s="52">
        <v>0</v>
      </c>
      <c r="L674" s="59">
        <f>IF(OR(H_no_hash!$F674="---",H_no_hash!$F674="infeas",H_no_hash!$F674="inf"),"---",(H_no_hash!$F674/M674)-1)</f>
        <v>3.4113060428849984E-2</v>
      </c>
      <c r="M674" s="20">
        <f>Model_dem!L414</f>
        <v>1026</v>
      </c>
      <c r="N674">
        <f>Model_dem!G414</f>
        <v>1061</v>
      </c>
      <c r="P674" t="str">
        <f>IF(H_no_hash!$Q674&lt;&gt;A674,"Aqui", " ")</f>
        <v xml:space="preserve"> </v>
      </c>
      <c r="Q674" s="65" t="s">
        <v>533</v>
      </c>
      <c r="R674" s="66">
        <v>3</v>
      </c>
      <c r="S674" s="66">
        <v>50</v>
      </c>
      <c r="T674" s="66">
        <v>0.05</v>
      </c>
      <c r="U674" s="66">
        <v>100</v>
      </c>
      <c r="V674" s="66">
        <v>1061</v>
      </c>
      <c r="W674" s="66">
        <v>77.242400000000004</v>
      </c>
      <c r="X674" s="66">
        <v>2</v>
      </c>
      <c r="Y674" s="66">
        <v>81</v>
      </c>
      <c r="Z674" s="66">
        <v>1800.06</v>
      </c>
      <c r="AA674" s="67">
        <v>0</v>
      </c>
      <c r="AE674" t="s">
        <v>529</v>
      </c>
      <c r="AF674">
        <v>3</v>
      </c>
      <c r="AG674">
        <v>0</v>
      </c>
      <c r="AH674">
        <v>0.15</v>
      </c>
      <c r="AI674">
        <v>3038</v>
      </c>
      <c r="AJ674" t="s">
        <v>46</v>
      </c>
      <c r="AK674">
        <v>84.639399999999995</v>
      </c>
      <c r="AL674">
        <v>0</v>
      </c>
      <c r="AM674">
        <v>1</v>
      </c>
      <c r="AN674">
        <v>1823.93</v>
      </c>
      <c r="AO674">
        <v>28</v>
      </c>
    </row>
    <row r="675" spans="1:41" x14ac:dyDescent="0.3">
      <c r="A675" s="68" t="s">
        <v>533</v>
      </c>
      <c r="B675" s="20">
        <v>3</v>
      </c>
      <c r="C675" s="20">
        <v>50</v>
      </c>
      <c r="D675" s="20">
        <v>0.1</v>
      </c>
      <c r="E675" t="s">
        <v>4</v>
      </c>
      <c r="F675" s="20" t="s">
        <v>511</v>
      </c>
      <c r="G675" s="39" t="str">
        <f t="shared" si="69"/>
        <v>---</v>
      </c>
      <c r="H675" s="20" t="s">
        <v>511</v>
      </c>
      <c r="I675" s="20">
        <v>12292</v>
      </c>
      <c r="J675" s="23">
        <v>0</v>
      </c>
      <c r="L675" s="59" t="str">
        <f>IF(OR(H_no_hash!$F675="---",H_no_hash!$F675="infeas",H_no_hash!$F675="inf"),"---",(H_no_hash!$F675/M675)-1)</f>
        <v>---</v>
      </c>
      <c r="M675" s="20">
        <f>Model_dem!L415</f>
        <v>1026</v>
      </c>
      <c r="N675" t="str">
        <f>Model_dem!G415</f>
        <v>---</v>
      </c>
      <c r="P675" t="str">
        <f>IF(H_no_hash!$Q675&lt;&gt;A675,"Aqui", " ")</f>
        <v xml:space="preserve"> </v>
      </c>
      <c r="Q675" s="68" t="s">
        <v>533</v>
      </c>
      <c r="R675" s="20">
        <v>3</v>
      </c>
      <c r="S675" s="20">
        <v>50</v>
      </c>
      <c r="T675" s="20">
        <v>0.1</v>
      </c>
      <c r="U675" s="20">
        <v>100</v>
      </c>
      <c r="V675" s="20" t="s">
        <v>511</v>
      </c>
      <c r="W675" s="20" t="s">
        <v>511</v>
      </c>
      <c r="X675" s="20" t="s">
        <v>511</v>
      </c>
      <c r="Y675" s="20" t="s">
        <v>511</v>
      </c>
      <c r="Z675" s="20" t="s">
        <v>511</v>
      </c>
      <c r="AA675" s="23"/>
      <c r="AE675" t="s">
        <v>529</v>
      </c>
      <c r="AF675">
        <v>3</v>
      </c>
      <c r="AG675">
        <v>0</v>
      </c>
      <c r="AH675">
        <v>0.2</v>
      </c>
      <c r="AI675">
        <v>3038</v>
      </c>
      <c r="AJ675" t="s">
        <v>46</v>
      </c>
      <c r="AK675">
        <v>85.269900000000007</v>
      </c>
      <c r="AL675">
        <v>0</v>
      </c>
      <c r="AM675">
        <v>1</v>
      </c>
      <c r="AN675">
        <v>1832.65</v>
      </c>
      <c r="AO675">
        <v>28</v>
      </c>
    </row>
    <row r="676" spans="1:41" x14ac:dyDescent="0.3">
      <c r="A676" s="65" t="s">
        <v>533</v>
      </c>
      <c r="B676" s="66">
        <v>3</v>
      </c>
      <c r="C676" s="66">
        <v>50</v>
      </c>
      <c r="D676" s="66">
        <v>0.15</v>
      </c>
      <c r="E676" t="s">
        <v>4</v>
      </c>
      <c r="F676" s="66" t="s">
        <v>511</v>
      </c>
      <c r="G676" s="39" t="str">
        <f t="shared" si="69"/>
        <v>---</v>
      </c>
      <c r="H676" s="66" t="s">
        <v>511</v>
      </c>
      <c r="I676" s="66">
        <v>14111</v>
      </c>
      <c r="J676" s="67">
        <v>0</v>
      </c>
      <c r="L676" s="59" t="str">
        <f>IF(OR(H_no_hash!$F676="---",H_no_hash!$F676="infeas",H_no_hash!$F676="inf"),"---",(H_no_hash!$F676/M676)-1)</f>
        <v>---</v>
      </c>
      <c r="M676" s="20">
        <f>Model_dem!L416</f>
        <v>1026</v>
      </c>
      <c r="N676" t="str">
        <f>Model_dem!G416</f>
        <v>---</v>
      </c>
      <c r="P676" t="str">
        <f>IF(H_no_hash!$Q676&lt;&gt;A676,"Aqui", " ")</f>
        <v xml:space="preserve"> </v>
      </c>
      <c r="Q676" s="65" t="s">
        <v>533</v>
      </c>
      <c r="R676" s="66">
        <v>3</v>
      </c>
      <c r="S676" s="66">
        <v>50</v>
      </c>
      <c r="T676" s="66">
        <v>0.15</v>
      </c>
      <c r="U676" s="66">
        <v>100</v>
      </c>
      <c r="V676" s="66" t="s">
        <v>511</v>
      </c>
      <c r="W676" s="66" t="s">
        <v>511</v>
      </c>
      <c r="X676" s="66" t="s">
        <v>511</v>
      </c>
      <c r="Y676" s="66" t="s">
        <v>511</v>
      </c>
      <c r="Z676" s="66" t="s">
        <v>511</v>
      </c>
      <c r="AA676" s="67"/>
      <c r="AE676" t="s">
        <v>529</v>
      </c>
      <c r="AF676">
        <v>3</v>
      </c>
      <c r="AG676">
        <v>10</v>
      </c>
      <c r="AH676">
        <v>0.1</v>
      </c>
      <c r="AI676">
        <v>3038</v>
      </c>
      <c r="AJ676" t="s">
        <v>46</v>
      </c>
      <c r="AK676">
        <v>81.796199999999999</v>
      </c>
      <c r="AL676">
        <v>0</v>
      </c>
      <c r="AM676">
        <v>1</v>
      </c>
      <c r="AN676">
        <v>1811.62</v>
      </c>
      <c r="AO676">
        <v>28</v>
      </c>
    </row>
    <row r="677" spans="1:41" x14ac:dyDescent="0.3">
      <c r="A677" s="68" t="s">
        <v>533</v>
      </c>
      <c r="B677" s="20">
        <v>3</v>
      </c>
      <c r="C677" s="20">
        <v>50</v>
      </c>
      <c r="D677" s="20">
        <v>0.2</v>
      </c>
      <c r="E677" t="s">
        <v>4</v>
      </c>
      <c r="F677" s="20" t="s">
        <v>511</v>
      </c>
      <c r="G677" s="39" t="str">
        <f t="shared" si="69"/>
        <v>---</v>
      </c>
      <c r="H677" s="20" t="s">
        <v>511</v>
      </c>
      <c r="I677" s="20">
        <v>12310</v>
      </c>
      <c r="J677" s="23">
        <v>0</v>
      </c>
      <c r="L677" s="59" t="str">
        <f>IF(OR(H_no_hash!$F677="---",H_no_hash!$F677="infeas",H_no_hash!$F677="inf"),"---",(H_no_hash!$F677/M677)-1)</f>
        <v>---</v>
      </c>
      <c r="M677" s="20">
        <f>Model_dem!L417</f>
        <v>1026</v>
      </c>
      <c r="N677" t="str">
        <f>Model_dem!G417</f>
        <v>---</v>
      </c>
      <c r="P677" t="str">
        <f>IF(H_no_hash!$Q677&lt;&gt;A677,"Aqui", " ")</f>
        <v xml:space="preserve"> </v>
      </c>
      <c r="Q677" s="68" t="s">
        <v>533</v>
      </c>
      <c r="R677" s="20">
        <v>3</v>
      </c>
      <c r="S677" s="20">
        <v>50</v>
      </c>
      <c r="T677" s="20">
        <v>0.2</v>
      </c>
      <c r="U677" s="20">
        <v>100</v>
      </c>
      <c r="V677" s="20" t="s">
        <v>511</v>
      </c>
      <c r="W677" s="20" t="s">
        <v>511</v>
      </c>
      <c r="X677" s="20" t="s">
        <v>511</v>
      </c>
      <c r="Y677" s="20" t="s">
        <v>511</v>
      </c>
      <c r="Z677" s="20" t="s">
        <v>511</v>
      </c>
      <c r="AA677" s="23"/>
      <c r="AE677" t="s">
        <v>529</v>
      </c>
      <c r="AF677">
        <v>3</v>
      </c>
      <c r="AG677">
        <v>10</v>
      </c>
      <c r="AH677">
        <v>0.15</v>
      </c>
      <c r="AI677">
        <v>3038</v>
      </c>
      <c r="AJ677" t="s">
        <v>46</v>
      </c>
      <c r="AK677">
        <v>81.487099999999998</v>
      </c>
      <c r="AL677">
        <v>0</v>
      </c>
      <c r="AM677">
        <v>1</v>
      </c>
      <c r="AN677">
        <v>1814.49</v>
      </c>
      <c r="AO677">
        <v>28</v>
      </c>
    </row>
    <row r="678" spans="1:41" x14ac:dyDescent="0.3">
      <c r="A678" s="65" t="s">
        <v>520</v>
      </c>
      <c r="B678" s="66">
        <v>0</v>
      </c>
      <c r="C678" s="66">
        <v>0</v>
      </c>
      <c r="D678" s="66">
        <v>0.05</v>
      </c>
      <c r="E678" t="s">
        <v>0</v>
      </c>
      <c r="F678" s="66">
        <v>651</v>
      </c>
      <c r="G678" s="39">
        <f t="shared" si="69"/>
        <v>0</v>
      </c>
      <c r="H678" s="66">
        <v>0.27731600000000001</v>
      </c>
      <c r="I678" s="66">
        <v>4314</v>
      </c>
      <c r="J678" s="67">
        <v>0</v>
      </c>
      <c r="K678" s="52">
        <v>0.93799999999999994</v>
      </c>
      <c r="L678" s="59">
        <f>IF(OR(H_no_hash!$F678="---",H_no_hash!$F678="infeas",H_no_hash!$F678="inf"),"---",(H_no_hash!$F678/M678)-1)</f>
        <v>0</v>
      </c>
      <c r="M678" s="20">
        <f>Model_dem!L418</f>
        <v>651</v>
      </c>
      <c r="N678">
        <f>Model_dem!G418</f>
        <v>651</v>
      </c>
      <c r="P678" t="str">
        <f>IF(H_no_hash!$Q678&lt;&gt;A678,"Aqui", " ")</f>
        <v xml:space="preserve"> </v>
      </c>
      <c r="Q678" s="65" t="s">
        <v>520</v>
      </c>
      <c r="R678" s="66">
        <v>0</v>
      </c>
      <c r="S678" s="66">
        <v>0</v>
      </c>
      <c r="T678" s="66">
        <v>0.05</v>
      </c>
      <c r="U678" s="66">
        <v>50</v>
      </c>
      <c r="V678" s="66">
        <v>651</v>
      </c>
      <c r="W678" s="66">
        <v>0.27731600000000001</v>
      </c>
      <c r="X678" s="66">
        <v>0</v>
      </c>
      <c r="Y678" s="66">
        <v>13303</v>
      </c>
      <c r="Z678" s="66">
        <v>1800</v>
      </c>
      <c r="AA678" s="67">
        <v>0</v>
      </c>
      <c r="AE678" t="s">
        <v>529</v>
      </c>
      <c r="AF678">
        <v>3</v>
      </c>
      <c r="AG678">
        <v>10</v>
      </c>
      <c r="AH678">
        <v>0.2</v>
      </c>
      <c r="AI678">
        <v>3038</v>
      </c>
      <c r="AJ678" t="s">
        <v>46</v>
      </c>
      <c r="AK678">
        <v>83.373699999999999</v>
      </c>
      <c r="AL678">
        <v>0</v>
      </c>
      <c r="AM678">
        <v>1</v>
      </c>
      <c r="AN678">
        <v>1816.95</v>
      </c>
      <c r="AO678">
        <v>28</v>
      </c>
    </row>
    <row r="679" spans="1:41" x14ac:dyDescent="0.3">
      <c r="A679" s="68" t="s">
        <v>520</v>
      </c>
      <c r="B679" s="20">
        <v>0</v>
      </c>
      <c r="C679" s="20">
        <v>0</v>
      </c>
      <c r="D679" s="20">
        <v>0.1</v>
      </c>
      <c r="E679" t="s">
        <v>0</v>
      </c>
      <c r="F679" s="20">
        <v>651</v>
      </c>
      <c r="G679" s="39">
        <f t="shared" si="69"/>
        <v>0</v>
      </c>
      <c r="H679" s="20">
        <v>0.411694</v>
      </c>
      <c r="I679" s="20">
        <v>4518</v>
      </c>
      <c r="J679" s="23">
        <v>0</v>
      </c>
      <c r="K679" s="52">
        <v>0.999</v>
      </c>
      <c r="L679" s="59">
        <f>IF(OR(H_no_hash!$F679="---",H_no_hash!$F679="infeas",H_no_hash!$F679="inf"),"---",(H_no_hash!$F679/M679)-1)</f>
        <v>0</v>
      </c>
      <c r="M679" s="20">
        <f>Model_dem!L419</f>
        <v>651</v>
      </c>
      <c r="N679">
        <f>Model_dem!G419</f>
        <v>651</v>
      </c>
      <c r="P679" t="str">
        <f>IF(H_no_hash!$Q679&lt;&gt;A679,"Aqui", " ")</f>
        <v xml:space="preserve"> </v>
      </c>
      <c r="Q679" s="68" t="s">
        <v>520</v>
      </c>
      <c r="R679" s="20">
        <v>0</v>
      </c>
      <c r="S679" s="20">
        <v>0</v>
      </c>
      <c r="T679" s="20">
        <v>0.1</v>
      </c>
      <c r="U679" s="20">
        <v>50</v>
      </c>
      <c r="V679" s="20">
        <v>651</v>
      </c>
      <c r="W679" s="20">
        <v>0.411694</v>
      </c>
      <c r="X679" s="20">
        <v>0</v>
      </c>
      <c r="Y679" s="20">
        <v>12292</v>
      </c>
      <c r="Z679" s="20">
        <v>1800.01</v>
      </c>
      <c r="AA679" s="23">
        <v>0</v>
      </c>
      <c r="AE679" t="s">
        <v>529</v>
      </c>
      <c r="AF679">
        <v>3</v>
      </c>
      <c r="AG679">
        <v>25</v>
      </c>
      <c r="AH679">
        <v>0.05</v>
      </c>
      <c r="AI679">
        <v>3038</v>
      </c>
      <c r="AJ679" t="s">
        <v>46</v>
      </c>
      <c r="AK679">
        <v>84.1905</v>
      </c>
      <c r="AL679">
        <v>0</v>
      </c>
      <c r="AM679">
        <v>1</v>
      </c>
      <c r="AN679">
        <v>1827.05</v>
      </c>
      <c r="AO679">
        <v>28</v>
      </c>
    </row>
    <row r="680" spans="1:41" x14ac:dyDescent="0.3">
      <c r="A680" s="65" t="s">
        <v>520</v>
      </c>
      <c r="B680" s="66">
        <v>0</v>
      </c>
      <c r="C680" s="66">
        <v>0</v>
      </c>
      <c r="D680" s="66">
        <v>0.15</v>
      </c>
      <c r="E680" t="s">
        <v>0</v>
      </c>
      <c r="F680" s="66">
        <v>651</v>
      </c>
      <c r="G680" s="39">
        <f t="shared" si="69"/>
        <v>0</v>
      </c>
      <c r="H680" s="66">
        <v>0.90076900000000004</v>
      </c>
      <c r="I680" s="66">
        <v>3430</v>
      </c>
      <c r="J680" s="67">
        <v>0</v>
      </c>
      <c r="K680" s="52">
        <v>1</v>
      </c>
      <c r="L680" s="59">
        <f>IF(OR(H_no_hash!$F680="---",H_no_hash!$F680="infeas",H_no_hash!$F680="inf"),"---",(H_no_hash!$F680/M680)-1)</f>
        <v>0</v>
      </c>
      <c r="M680" s="20">
        <f>Model_dem!L420</f>
        <v>651</v>
      </c>
      <c r="N680">
        <f>Model_dem!G420</f>
        <v>651</v>
      </c>
      <c r="P680" t="str">
        <f>IF(H_no_hash!$Q680&lt;&gt;A680,"Aqui", " ")</f>
        <v xml:space="preserve"> </v>
      </c>
      <c r="Q680" s="65" t="s">
        <v>520</v>
      </c>
      <c r="R680" s="66">
        <v>0</v>
      </c>
      <c r="S680" s="66">
        <v>0</v>
      </c>
      <c r="T680" s="66">
        <v>0.15</v>
      </c>
      <c r="U680" s="66">
        <v>50</v>
      </c>
      <c r="V680" s="66">
        <v>651</v>
      </c>
      <c r="W680" s="66">
        <v>0.90076900000000004</v>
      </c>
      <c r="X680" s="66">
        <v>0</v>
      </c>
      <c r="Y680" s="66">
        <v>14111</v>
      </c>
      <c r="Z680" s="66">
        <v>1800</v>
      </c>
      <c r="AA680" s="67">
        <v>0</v>
      </c>
      <c r="AE680" t="s">
        <v>529</v>
      </c>
      <c r="AF680">
        <v>3</v>
      </c>
      <c r="AG680">
        <v>25</v>
      </c>
      <c r="AH680">
        <v>0.1</v>
      </c>
      <c r="AI680">
        <v>3038</v>
      </c>
      <c r="AJ680" t="s">
        <v>46</v>
      </c>
      <c r="AK680">
        <v>83.688100000000006</v>
      </c>
      <c r="AL680">
        <v>0</v>
      </c>
      <c r="AM680">
        <v>1</v>
      </c>
      <c r="AN680">
        <v>1816.39</v>
      </c>
      <c r="AO680">
        <v>28</v>
      </c>
    </row>
    <row r="681" spans="1:41" x14ac:dyDescent="0.3">
      <c r="A681" s="68" t="s">
        <v>520</v>
      </c>
      <c r="B681" s="20">
        <v>0</v>
      </c>
      <c r="C681" s="20">
        <v>0</v>
      </c>
      <c r="D681" s="20">
        <v>0.2</v>
      </c>
      <c r="E681" t="s">
        <v>0</v>
      </c>
      <c r="F681" s="20">
        <v>651</v>
      </c>
      <c r="G681" s="39">
        <f t="shared" si="69"/>
        <v>0</v>
      </c>
      <c r="H681" s="20">
        <v>0.33100299999999999</v>
      </c>
      <c r="I681" s="20">
        <v>3616</v>
      </c>
      <c r="J681" s="23">
        <v>0</v>
      </c>
      <c r="K681" s="52">
        <v>1</v>
      </c>
      <c r="L681" s="59">
        <f>IF(OR(H_no_hash!$F681="---",H_no_hash!$F681="infeas",H_no_hash!$F681="inf"),"---",(H_no_hash!$F681/M681)-1)</f>
        <v>0</v>
      </c>
      <c r="M681" s="20">
        <f>Model_dem!L421</f>
        <v>651</v>
      </c>
      <c r="N681">
        <f>Model_dem!G421</f>
        <v>651</v>
      </c>
      <c r="P681" t="str">
        <f>IF(H_no_hash!$Q681&lt;&gt;A681,"Aqui", " ")</f>
        <v xml:space="preserve"> </v>
      </c>
      <c r="Q681" s="68" t="s">
        <v>520</v>
      </c>
      <c r="R681" s="20">
        <v>0</v>
      </c>
      <c r="S681" s="20">
        <v>0</v>
      </c>
      <c r="T681" s="20">
        <v>0.2</v>
      </c>
      <c r="U681" s="20">
        <v>50</v>
      </c>
      <c r="V681" s="20">
        <v>651</v>
      </c>
      <c r="W681" s="20">
        <v>0.33100299999999999</v>
      </c>
      <c r="X681" s="20">
        <v>0</v>
      </c>
      <c r="Y681" s="20">
        <v>12310</v>
      </c>
      <c r="Z681" s="20">
        <v>1800</v>
      </c>
      <c r="AA681" s="23">
        <v>0</v>
      </c>
      <c r="AE681" t="s">
        <v>529</v>
      </c>
      <c r="AF681">
        <v>3</v>
      </c>
      <c r="AG681">
        <v>25</v>
      </c>
      <c r="AH681">
        <v>0.15</v>
      </c>
      <c r="AI681">
        <v>3038</v>
      </c>
      <c r="AJ681" t="s">
        <v>46</v>
      </c>
      <c r="AK681">
        <v>83.179199999999994</v>
      </c>
      <c r="AL681">
        <v>0</v>
      </c>
      <c r="AM681">
        <v>1</v>
      </c>
      <c r="AN681">
        <v>1814.28</v>
      </c>
      <c r="AO681">
        <v>28</v>
      </c>
    </row>
    <row r="682" spans="1:41" x14ac:dyDescent="0.3">
      <c r="A682" s="65" t="s">
        <v>520</v>
      </c>
      <c r="B682" s="66">
        <v>1</v>
      </c>
      <c r="C682" s="66">
        <v>5</v>
      </c>
      <c r="D682" s="66">
        <v>0.05</v>
      </c>
      <c r="E682" t="s">
        <v>0</v>
      </c>
      <c r="F682" s="66">
        <v>651</v>
      </c>
      <c r="G682" s="39">
        <f t="shared" si="69"/>
        <v>0</v>
      </c>
      <c r="H682" s="66">
        <v>0.585318</v>
      </c>
      <c r="I682" s="66">
        <v>4986</v>
      </c>
      <c r="J682" s="67">
        <v>0</v>
      </c>
      <c r="K682" s="52">
        <v>0.93799999999999994</v>
      </c>
      <c r="L682" s="59">
        <f>IF(OR(H_no_hash!$F682="---",H_no_hash!$F682="infeas",H_no_hash!$F682="inf"),"---",(H_no_hash!$F682/M682)-1)</f>
        <v>0</v>
      </c>
      <c r="M682" s="20">
        <f>Model_dem!L422</f>
        <v>651</v>
      </c>
      <c r="N682">
        <f>Model_dem!G422</f>
        <v>651</v>
      </c>
      <c r="P682" t="str">
        <f>IF(H_no_hash!$Q682&lt;&gt;A682,"Aqui", " ")</f>
        <v xml:space="preserve"> </v>
      </c>
      <c r="Q682" s="65" t="s">
        <v>520</v>
      </c>
      <c r="R682" s="66">
        <v>1</v>
      </c>
      <c r="S682" s="66">
        <v>5</v>
      </c>
      <c r="T682" s="66">
        <v>0.05</v>
      </c>
      <c r="U682" s="66">
        <v>50</v>
      </c>
      <c r="V682" s="66">
        <v>651</v>
      </c>
      <c r="W682" s="66">
        <v>0.585318</v>
      </c>
      <c r="X682" s="66">
        <v>0</v>
      </c>
      <c r="Y682" s="66">
        <v>4314</v>
      </c>
      <c r="Z682" s="66">
        <v>1800</v>
      </c>
      <c r="AA682" s="67">
        <v>0</v>
      </c>
      <c r="AE682" t="s">
        <v>529</v>
      </c>
      <c r="AF682">
        <v>3</v>
      </c>
      <c r="AG682">
        <v>25</v>
      </c>
      <c r="AH682">
        <v>0.2</v>
      </c>
      <c r="AI682">
        <v>3038</v>
      </c>
      <c r="AJ682" t="s">
        <v>46</v>
      </c>
      <c r="AK682">
        <v>82.733199999999997</v>
      </c>
      <c r="AL682">
        <v>0</v>
      </c>
      <c r="AM682">
        <v>1</v>
      </c>
      <c r="AN682">
        <v>1823.39</v>
      </c>
      <c r="AO682">
        <v>28</v>
      </c>
    </row>
    <row r="683" spans="1:41" x14ac:dyDescent="0.3">
      <c r="A683" s="68" t="s">
        <v>520</v>
      </c>
      <c r="B683" s="20">
        <v>1</v>
      </c>
      <c r="C683" s="20">
        <v>5</v>
      </c>
      <c r="D683" s="20">
        <v>0.1</v>
      </c>
      <c r="E683" t="s">
        <v>0</v>
      </c>
      <c r="F683" s="20">
        <v>651</v>
      </c>
      <c r="G683" s="39">
        <f t="shared" si="69"/>
        <v>0</v>
      </c>
      <c r="H683" s="20">
        <v>0.98844299999999996</v>
      </c>
      <c r="I683" s="20">
        <v>3590</v>
      </c>
      <c r="J683" s="23">
        <v>0</v>
      </c>
      <c r="K683" s="52">
        <v>0.999</v>
      </c>
      <c r="L683" s="59">
        <f>IF(OR(H_no_hash!$F683="---",H_no_hash!$F683="infeas",H_no_hash!$F683="inf"),"---",(H_no_hash!$F683/M683)-1)</f>
        <v>0</v>
      </c>
      <c r="M683" s="20">
        <f>Model_dem!L423</f>
        <v>651</v>
      </c>
      <c r="N683">
        <f>Model_dem!G423</f>
        <v>651</v>
      </c>
      <c r="P683" t="str">
        <f>IF(H_no_hash!$Q683&lt;&gt;A683,"Aqui", " ")</f>
        <v xml:space="preserve"> </v>
      </c>
      <c r="Q683" s="68" t="s">
        <v>520</v>
      </c>
      <c r="R683" s="20">
        <v>1</v>
      </c>
      <c r="S683" s="20">
        <v>5</v>
      </c>
      <c r="T683" s="20">
        <v>0.1</v>
      </c>
      <c r="U683" s="20">
        <v>50</v>
      </c>
      <c r="V683" s="20">
        <v>651</v>
      </c>
      <c r="W683" s="20">
        <v>0.98844299999999996</v>
      </c>
      <c r="X683" s="20">
        <v>0</v>
      </c>
      <c r="Y683" s="20">
        <v>4518</v>
      </c>
      <c r="Z683" s="20">
        <v>1800.01</v>
      </c>
      <c r="AA683" s="23">
        <v>0</v>
      </c>
      <c r="AE683" t="s">
        <v>529</v>
      </c>
      <c r="AF683">
        <v>3</v>
      </c>
      <c r="AG683">
        <v>50</v>
      </c>
      <c r="AH683">
        <v>0.05</v>
      </c>
      <c r="AI683">
        <v>3038</v>
      </c>
      <c r="AJ683" t="s">
        <v>46</v>
      </c>
      <c r="AK683">
        <v>83.080200000000005</v>
      </c>
      <c r="AL683">
        <v>0</v>
      </c>
      <c r="AM683">
        <v>1</v>
      </c>
      <c r="AN683">
        <v>1823.09</v>
      </c>
      <c r="AO683">
        <v>28</v>
      </c>
    </row>
    <row r="684" spans="1:41" x14ac:dyDescent="0.3">
      <c r="A684" s="65" t="s">
        <v>520</v>
      </c>
      <c r="B684" s="66">
        <v>1</v>
      </c>
      <c r="C684" s="66">
        <v>5</v>
      </c>
      <c r="D684" s="66">
        <v>0.15</v>
      </c>
      <c r="E684" t="s">
        <v>0</v>
      </c>
      <c r="F684" s="66">
        <v>653</v>
      </c>
      <c r="G684" s="39">
        <f t="shared" si="69"/>
        <v>0</v>
      </c>
      <c r="H684" s="66">
        <v>0.45459899999999998</v>
      </c>
      <c r="I684" s="66">
        <v>3484</v>
      </c>
      <c r="J684" s="67">
        <v>0</v>
      </c>
      <c r="K684" s="52">
        <v>0.998</v>
      </c>
      <c r="L684" s="59">
        <f>IF(OR(H_no_hash!$F684="---",H_no_hash!$F684="infeas",H_no_hash!$F684="inf"),"---",(H_no_hash!$F684/M684)-1)</f>
        <v>3.0721966205837781E-3</v>
      </c>
      <c r="M684" s="20">
        <f>Model_dem!L424</f>
        <v>651</v>
      </c>
      <c r="N684">
        <f>Model_dem!G424</f>
        <v>653</v>
      </c>
      <c r="P684" t="str">
        <f>IF(H_no_hash!$Q684&lt;&gt;A684,"Aqui", " ")</f>
        <v xml:space="preserve"> </v>
      </c>
      <c r="Q684" s="65" t="s">
        <v>520</v>
      </c>
      <c r="R684" s="66">
        <v>1</v>
      </c>
      <c r="S684" s="66">
        <v>5</v>
      </c>
      <c r="T684" s="66">
        <v>0.15</v>
      </c>
      <c r="U684" s="66">
        <v>50</v>
      </c>
      <c r="V684" s="66">
        <v>653</v>
      </c>
      <c r="W684" s="66">
        <v>0.45459899999999998</v>
      </c>
      <c r="X684" s="66">
        <v>0</v>
      </c>
      <c r="Y684" s="66">
        <v>3430</v>
      </c>
      <c r="Z684" s="66">
        <v>1800.01</v>
      </c>
      <c r="AA684" s="67">
        <v>0</v>
      </c>
      <c r="AE684" t="s">
        <v>529</v>
      </c>
      <c r="AF684">
        <v>3</v>
      </c>
      <c r="AG684">
        <v>50</v>
      </c>
      <c r="AH684">
        <v>0.1</v>
      </c>
      <c r="AI684">
        <v>3038</v>
      </c>
      <c r="AJ684" t="s">
        <v>46</v>
      </c>
      <c r="AK684">
        <v>82.918199999999999</v>
      </c>
      <c r="AL684">
        <v>0</v>
      </c>
      <c r="AM684">
        <v>1</v>
      </c>
      <c r="AN684">
        <v>1816.4</v>
      </c>
      <c r="AO684">
        <v>28</v>
      </c>
    </row>
    <row r="685" spans="1:41" x14ac:dyDescent="0.3">
      <c r="A685" s="68" t="s">
        <v>520</v>
      </c>
      <c r="B685" s="20">
        <v>1</v>
      </c>
      <c r="C685" s="20">
        <v>5</v>
      </c>
      <c r="D685" s="20">
        <v>0.2</v>
      </c>
      <c r="E685" t="s">
        <v>0</v>
      </c>
      <c r="F685" s="20">
        <v>653</v>
      </c>
      <c r="G685" s="39">
        <f t="shared" si="69"/>
        <v>0</v>
      </c>
      <c r="H685" s="20">
        <v>0.83366700000000005</v>
      </c>
      <c r="I685" s="20">
        <v>3799</v>
      </c>
      <c r="J685" s="23">
        <v>0</v>
      </c>
      <c r="K685" s="52">
        <v>0.999</v>
      </c>
      <c r="L685" s="59">
        <f>IF(OR(H_no_hash!$F685="---",H_no_hash!$F685="infeas",H_no_hash!$F685="inf"),"---",(H_no_hash!$F685/M685)-1)</f>
        <v>3.0721966205837781E-3</v>
      </c>
      <c r="M685" s="20">
        <f>Model_dem!L425</f>
        <v>651</v>
      </c>
      <c r="N685">
        <f>Model_dem!G425</f>
        <v>653</v>
      </c>
      <c r="P685" t="str">
        <f>IF(H_no_hash!$Q685&lt;&gt;A685,"Aqui", " ")</f>
        <v xml:space="preserve"> </v>
      </c>
      <c r="Q685" s="68" t="s">
        <v>520</v>
      </c>
      <c r="R685" s="20">
        <v>1</v>
      </c>
      <c r="S685" s="20">
        <v>5</v>
      </c>
      <c r="T685" s="20">
        <v>0.2</v>
      </c>
      <c r="U685" s="20">
        <v>50</v>
      </c>
      <c r="V685" s="20">
        <v>653</v>
      </c>
      <c r="W685" s="20">
        <v>0.83366700000000005</v>
      </c>
      <c r="X685" s="20">
        <v>0</v>
      </c>
      <c r="Y685" s="20">
        <v>3616</v>
      </c>
      <c r="Z685" s="20">
        <v>1800</v>
      </c>
      <c r="AA685" s="23">
        <v>0</v>
      </c>
      <c r="AE685" t="s">
        <v>529</v>
      </c>
      <c r="AF685">
        <v>3</v>
      </c>
      <c r="AG685">
        <v>50</v>
      </c>
      <c r="AH685">
        <v>0.15</v>
      </c>
      <c r="AI685">
        <v>3038</v>
      </c>
      <c r="AJ685" t="s">
        <v>46</v>
      </c>
      <c r="AK685">
        <v>84.906400000000005</v>
      </c>
      <c r="AL685">
        <v>0</v>
      </c>
      <c r="AM685">
        <v>1</v>
      </c>
      <c r="AN685">
        <v>1822.76</v>
      </c>
      <c r="AO685">
        <v>28</v>
      </c>
    </row>
    <row r="686" spans="1:41" x14ac:dyDescent="0.3">
      <c r="A686" s="65" t="s">
        <v>520</v>
      </c>
      <c r="B686" s="66">
        <v>1</v>
      </c>
      <c r="C686" s="66">
        <v>10</v>
      </c>
      <c r="D686" s="66">
        <v>0.05</v>
      </c>
      <c r="E686" t="s">
        <v>0</v>
      </c>
      <c r="F686" s="66">
        <v>651</v>
      </c>
      <c r="G686" s="39">
        <f t="shared" si="69"/>
        <v>0</v>
      </c>
      <c r="H686" s="66">
        <v>0.72987000000000002</v>
      </c>
      <c r="I686" s="66">
        <v>2421</v>
      </c>
      <c r="J686" s="67">
        <v>0</v>
      </c>
      <c r="K686" s="52">
        <v>0.93799999999999994</v>
      </c>
      <c r="L686" s="59">
        <f>IF(OR(H_no_hash!$F686="---",H_no_hash!$F686="infeas",H_no_hash!$F686="inf"),"---",(H_no_hash!$F686/M686)-1)</f>
        <v>0</v>
      </c>
      <c r="M686" s="20">
        <f>Model_dem!L426</f>
        <v>651</v>
      </c>
      <c r="N686">
        <f>Model_dem!G426</f>
        <v>651</v>
      </c>
      <c r="P686" t="str">
        <f>IF(H_no_hash!$Q686&lt;&gt;A686,"Aqui", " ")</f>
        <v xml:space="preserve"> </v>
      </c>
      <c r="Q686" s="65" t="s">
        <v>520</v>
      </c>
      <c r="R686" s="66">
        <v>1</v>
      </c>
      <c r="S686" s="66">
        <v>10</v>
      </c>
      <c r="T686" s="66">
        <v>0.05</v>
      </c>
      <c r="U686" s="66">
        <v>50</v>
      </c>
      <c r="V686" s="66">
        <v>651</v>
      </c>
      <c r="W686" s="66">
        <v>0.72987000000000002</v>
      </c>
      <c r="X686" s="66">
        <v>0</v>
      </c>
      <c r="Y686" s="66">
        <v>4986</v>
      </c>
      <c r="Z686" s="66">
        <v>1800</v>
      </c>
      <c r="AA686" s="67">
        <v>0</v>
      </c>
      <c r="AE686" t="s">
        <v>529</v>
      </c>
      <c r="AF686">
        <v>3</v>
      </c>
      <c r="AG686">
        <v>50</v>
      </c>
      <c r="AH686">
        <v>0.2</v>
      </c>
      <c r="AI686">
        <v>3038</v>
      </c>
      <c r="AJ686" t="s">
        <v>46</v>
      </c>
      <c r="AK686">
        <v>82.550799999999995</v>
      </c>
      <c r="AL686">
        <v>0</v>
      </c>
      <c r="AM686">
        <v>1</v>
      </c>
      <c r="AN686">
        <v>1827.01</v>
      </c>
      <c r="AO686">
        <v>28</v>
      </c>
    </row>
    <row r="687" spans="1:41" x14ac:dyDescent="0.3">
      <c r="A687" s="68" t="s">
        <v>520</v>
      </c>
      <c r="B687" s="20">
        <v>1</v>
      </c>
      <c r="C687" s="20">
        <v>10</v>
      </c>
      <c r="D687" s="20">
        <v>0.1</v>
      </c>
      <c r="E687" t="s">
        <v>0</v>
      </c>
      <c r="F687" s="20">
        <v>651</v>
      </c>
      <c r="G687" s="39">
        <f t="shared" si="69"/>
        <v>0</v>
      </c>
      <c r="H687" s="20">
        <v>1.1483099999999999</v>
      </c>
      <c r="I687" s="20">
        <v>3275</v>
      </c>
      <c r="J687" s="23">
        <v>0</v>
      </c>
      <c r="K687" s="52">
        <v>0.999</v>
      </c>
      <c r="L687" s="59">
        <f>IF(OR(H_no_hash!$F687="---",H_no_hash!$F687="infeas",H_no_hash!$F687="inf"),"---",(H_no_hash!$F687/M687)-1)</f>
        <v>0</v>
      </c>
      <c r="M687" s="20">
        <f>Model_dem!L427</f>
        <v>651</v>
      </c>
      <c r="N687">
        <f>Model_dem!G427</f>
        <v>651</v>
      </c>
      <c r="P687" t="str">
        <f>IF(H_no_hash!$Q687&lt;&gt;A687,"Aqui", " ")</f>
        <v xml:space="preserve"> </v>
      </c>
      <c r="Q687" s="68" t="s">
        <v>520</v>
      </c>
      <c r="R687" s="20">
        <v>1</v>
      </c>
      <c r="S687" s="20">
        <v>10</v>
      </c>
      <c r="T687" s="20">
        <v>0.1</v>
      </c>
      <c r="U687" s="20">
        <v>50</v>
      </c>
      <c r="V687" s="20">
        <v>651</v>
      </c>
      <c r="W687" s="20">
        <v>1.1483099999999999</v>
      </c>
      <c r="X687" s="20">
        <v>0</v>
      </c>
      <c r="Y687" s="20">
        <v>3590</v>
      </c>
      <c r="Z687" s="20">
        <v>1800.01</v>
      </c>
      <c r="AA687" s="23">
        <v>0</v>
      </c>
      <c r="AE687" t="s">
        <v>531</v>
      </c>
      <c r="AF687">
        <v>0</v>
      </c>
      <c r="AG687">
        <v>0</v>
      </c>
      <c r="AH687">
        <v>0.05</v>
      </c>
      <c r="AI687">
        <v>3038</v>
      </c>
      <c r="AJ687" t="s">
        <v>46</v>
      </c>
      <c r="AK687">
        <v>67.032399999999996</v>
      </c>
      <c r="AL687">
        <v>0</v>
      </c>
      <c r="AM687">
        <v>1</v>
      </c>
      <c r="AN687">
        <v>1845.16</v>
      </c>
      <c r="AO687">
        <v>29</v>
      </c>
    </row>
    <row r="688" spans="1:41" x14ac:dyDescent="0.3">
      <c r="A688" s="65" t="s">
        <v>520</v>
      </c>
      <c r="B688" s="66">
        <v>1</v>
      </c>
      <c r="C688" s="66">
        <v>10</v>
      </c>
      <c r="D688" s="66">
        <v>0.15</v>
      </c>
      <c r="E688" t="s">
        <v>0</v>
      </c>
      <c r="F688" s="66">
        <v>653</v>
      </c>
      <c r="G688" s="39">
        <f t="shared" si="69"/>
        <v>0</v>
      </c>
      <c r="H688" s="66">
        <v>0.56604200000000005</v>
      </c>
      <c r="I688" s="66">
        <v>1801</v>
      </c>
      <c r="J688" s="67">
        <v>0</v>
      </c>
      <c r="K688" s="52">
        <v>0.998</v>
      </c>
      <c r="L688" s="59">
        <f>IF(OR(H_no_hash!$F688="---",H_no_hash!$F688="infeas",H_no_hash!$F688="inf"),"---",(H_no_hash!$F688/M688)-1)</f>
        <v>3.0721966205837781E-3</v>
      </c>
      <c r="M688" s="20">
        <f>Model_dem!L428</f>
        <v>651</v>
      </c>
      <c r="N688">
        <f>Model_dem!G428</f>
        <v>653</v>
      </c>
      <c r="P688" t="str">
        <f>IF(H_no_hash!$Q688&lt;&gt;A688,"Aqui", " ")</f>
        <v xml:space="preserve"> </v>
      </c>
      <c r="Q688" s="65" t="s">
        <v>520</v>
      </c>
      <c r="R688" s="66">
        <v>1</v>
      </c>
      <c r="S688" s="66">
        <v>10</v>
      </c>
      <c r="T688" s="66">
        <v>0.15</v>
      </c>
      <c r="U688" s="66">
        <v>50</v>
      </c>
      <c r="V688" s="66">
        <v>653</v>
      </c>
      <c r="W688" s="66">
        <v>0.56604200000000005</v>
      </c>
      <c r="X688" s="66">
        <v>0</v>
      </c>
      <c r="Y688" s="66">
        <v>3484</v>
      </c>
      <c r="Z688" s="66">
        <v>1800</v>
      </c>
      <c r="AA688" s="67">
        <v>0</v>
      </c>
      <c r="AE688" t="s">
        <v>531</v>
      </c>
      <c r="AF688">
        <v>0</v>
      </c>
      <c r="AG688">
        <v>0</v>
      </c>
      <c r="AH688">
        <v>0.1</v>
      </c>
      <c r="AI688">
        <v>3038</v>
      </c>
      <c r="AJ688" t="s">
        <v>46</v>
      </c>
      <c r="AK688">
        <v>66.911100000000005</v>
      </c>
      <c r="AL688">
        <v>0</v>
      </c>
      <c r="AM688">
        <v>1</v>
      </c>
      <c r="AN688">
        <v>1847.93</v>
      </c>
      <c r="AO688">
        <v>29</v>
      </c>
    </row>
    <row r="689" spans="1:41" x14ac:dyDescent="0.3">
      <c r="A689" s="68" t="s">
        <v>520</v>
      </c>
      <c r="B689" s="20">
        <v>1</v>
      </c>
      <c r="C689" s="20">
        <v>10</v>
      </c>
      <c r="D689" s="20">
        <v>0.2</v>
      </c>
      <c r="E689" t="s">
        <v>0</v>
      </c>
      <c r="F689" s="20">
        <v>653</v>
      </c>
      <c r="G689" s="39">
        <f t="shared" si="69"/>
        <v>0</v>
      </c>
      <c r="H689" s="20">
        <v>0.89927400000000002</v>
      </c>
      <c r="I689" s="20">
        <v>1613</v>
      </c>
      <c r="J689" s="23">
        <v>0</v>
      </c>
      <c r="K689" s="52">
        <v>0.999</v>
      </c>
      <c r="L689" s="59">
        <f>IF(OR(H_no_hash!$F689="---",H_no_hash!$F689="infeas",H_no_hash!$F689="inf"),"---",(H_no_hash!$F689/M689)-1)</f>
        <v>3.0721966205837781E-3</v>
      </c>
      <c r="M689" s="20">
        <f>Model_dem!L429</f>
        <v>651</v>
      </c>
      <c r="N689">
        <f>Model_dem!G429</f>
        <v>653</v>
      </c>
      <c r="P689" t="str">
        <f>IF(H_no_hash!$Q689&lt;&gt;A689,"Aqui", " ")</f>
        <v xml:space="preserve"> </v>
      </c>
      <c r="Q689" s="68" t="s">
        <v>520</v>
      </c>
      <c r="R689" s="20">
        <v>1</v>
      </c>
      <c r="S689" s="20">
        <v>10</v>
      </c>
      <c r="T689" s="20">
        <v>0.2</v>
      </c>
      <c r="U689" s="20">
        <v>50</v>
      </c>
      <c r="V689" s="20">
        <v>653</v>
      </c>
      <c r="W689" s="20">
        <v>0.89927400000000002</v>
      </c>
      <c r="X689" s="20">
        <v>0</v>
      </c>
      <c r="Y689" s="20">
        <v>3799</v>
      </c>
      <c r="Z689" s="20">
        <v>1800.02</v>
      </c>
      <c r="AA689" s="23">
        <v>0</v>
      </c>
      <c r="AE689" t="s">
        <v>531</v>
      </c>
      <c r="AF689">
        <v>0</v>
      </c>
      <c r="AG689">
        <v>0</v>
      </c>
      <c r="AH689">
        <v>0.15</v>
      </c>
      <c r="AI689">
        <v>3038</v>
      </c>
      <c r="AJ689" t="s">
        <v>46</v>
      </c>
      <c r="AK689">
        <v>67.134500000000003</v>
      </c>
      <c r="AL689">
        <v>0</v>
      </c>
      <c r="AM689">
        <v>1</v>
      </c>
      <c r="AN689">
        <v>1842.97</v>
      </c>
      <c r="AO689">
        <v>29</v>
      </c>
    </row>
    <row r="690" spans="1:41" x14ac:dyDescent="0.3">
      <c r="A690" s="65" t="s">
        <v>520</v>
      </c>
      <c r="B690" s="66">
        <v>1</v>
      </c>
      <c r="C690" s="66">
        <v>25</v>
      </c>
      <c r="D690" s="66">
        <v>0.05</v>
      </c>
      <c r="E690" t="s">
        <v>0</v>
      </c>
      <c r="F690" s="66">
        <v>653</v>
      </c>
      <c r="G690" s="39">
        <f t="shared" si="69"/>
        <v>0</v>
      </c>
      <c r="H690" s="66">
        <v>1.5059</v>
      </c>
      <c r="I690" s="66">
        <v>2375</v>
      </c>
      <c r="J690" s="67">
        <v>0</v>
      </c>
      <c r="K690" s="52">
        <v>3.6999999999999998E-2</v>
      </c>
      <c r="L690" s="59">
        <f>IF(OR(H_no_hash!$F690="---",H_no_hash!$F690="infeas",H_no_hash!$F690="inf"),"---",(H_no_hash!$F690/M690)-1)</f>
        <v>3.0721966205837781E-3</v>
      </c>
      <c r="M690" s="20">
        <f>Model_dem!L430</f>
        <v>651</v>
      </c>
      <c r="N690">
        <f>Model_dem!G430</f>
        <v>653</v>
      </c>
      <c r="P690" t="str">
        <f>IF(H_no_hash!$Q690&lt;&gt;A690,"Aqui", " ")</f>
        <v xml:space="preserve"> </v>
      </c>
      <c r="Q690" s="65" t="s">
        <v>520</v>
      </c>
      <c r="R690" s="66">
        <v>1</v>
      </c>
      <c r="S690" s="66">
        <v>25</v>
      </c>
      <c r="T690" s="66">
        <v>0.05</v>
      </c>
      <c r="U690" s="66">
        <v>50</v>
      </c>
      <c r="V690" s="66">
        <v>653</v>
      </c>
      <c r="W690" s="66">
        <v>1.5059</v>
      </c>
      <c r="X690" s="66">
        <v>0</v>
      </c>
      <c r="Y690" s="66">
        <v>2421</v>
      </c>
      <c r="Z690" s="66">
        <v>1800.01</v>
      </c>
      <c r="AA690" s="67">
        <v>0</v>
      </c>
      <c r="AE690" t="s">
        <v>531</v>
      </c>
      <c r="AF690">
        <v>0</v>
      </c>
      <c r="AG690">
        <v>0</v>
      </c>
      <c r="AH690">
        <v>0.2</v>
      </c>
      <c r="AI690">
        <v>3038</v>
      </c>
      <c r="AJ690" t="s">
        <v>46</v>
      </c>
      <c r="AK690">
        <v>67.311000000000007</v>
      </c>
      <c r="AL690">
        <v>0</v>
      </c>
      <c r="AM690">
        <v>1</v>
      </c>
      <c r="AN690">
        <v>1847.29</v>
      </c>
      <c r="AO690">
        <v>29</v>
      </c>
    </row>
    <row r="691" spans="1:41" x14ac:dyDescent="0.3">
      <c r="A691" s="68" t="s">
        <v>520</v>
      </c>
      <c r="B691" s="20">
        <v>1</v>
      </c>
      <c r="C691" s="20">
        <v>25</v>
      </c>
      <c r="D691" s="20">
        <v>0.1</v>
      </c>
      <c r="E691" t="s">
        <v>0</v>
      </c>
      <c r="F691" s="20">
        <v>653</v>
      </c>
      <c r="G691" s="39">
        <f t="shared" si="69"/>
        <v>0</v>
      </c>
      <c r="H691" s="20">
        <v>1.4523900000000001</v>
      </c>
      <c r="I691" s="20">
        <v>1774</v>
      </c>
      <c r="J691" s="23">
        <v>0</v>
      </c>
      <c r="K691" s="52">
        <v>1.4999999999999999E-2</v>
      </c>
      <c r="L691" s="59">
        <f>IF(OR(H_no_hash!$F691="---",H_no_hash!$F691="infeas",H_no_hash!$F691="inf"),"---",(H_no_hash!$F691/M691)-1)</f>
        <v>3.0721966205837781E-3</v>
      </c>
      <c r="M691" s="20">
        <f>Model_dem!L431</f>
        <v>651</v>
      </c>
      <c r="N691">
        <f>Model_dem!G431</f>
        <v>653</v>
      </c>
      <c r="P691" t="str">
        <f>IF(H_no_hash!$Q691&lt;&gt;A691,"Aqui", " ")</f>
        <v xml:space="preserve"> </v>
      </c>
      <c r="Q691" s="68" t="s">
        <v>520</v>
      </c>
      <c r="R691" s="20">
        <v>1</v>
      </c>
      <c r="S691" s="20">
        <v>25</v>
      </c>
      <c r="T691" s="20">
        <v>0.1</v>
      </c>
      <c r="U691" s="20">
        <v>50</v>
      </c>
      <c r="V691" s="20">
        <v>653</v>
      </c>
      <c r="W691" s="20">
        <v>1.4523900000000001</v>
      </c>
      <c r="X691" s="20">
        <v>0</v>
      </c>
      <c r="Y691" s="20">
        <v>3275</v>
      </c>
      <c r="Z691" s="20">
        <v>1800</v>
      </c>
      <c r="AA691" s="23">
        <v>0</v>
      </c>
      <c r="AE691" t="s">
        <v>531</v>
      </c>
      <c r="AF691">
        <v>3</v>
      </c>
      <c r="AG691">
        <v>0</v>
      </c>
      <c r="AH691">
        <v>0.05</v>
      </c>
      <c r="AI691">
        <v>3038</v>
      </c>
      <c r="AJ691" t="s">
        <v>46</v>
      </c>
      <c r="AK691">
        <v>74.733000000000004</v>
      </c>
      <c r="AL691">
        <v>0</v>
      </c>
      <c r="AM691">
        <v>1</v>
      </c>
      <c r="AN691">
        <v>1860.91</v>
      </c>
      <c r="AO691">
        <v>29</v>
      </c>
    </row>
    <row r="692" spans="1:41" x14ac:dyDescent="0.3">
      <c r="A692" s="65" t="s">
        <v>520</v>
      </c>
      <c r="B692" s="66">
        <v>1</v>
      </c>
      <c r="C692" s="66">
        <v>25</v>
      </c>
      <c r="D692" s="66">
        <v>0.15</v>
      </c>
      <c r="E692" t="s">
        <v>0</v>
      </c>
      <c r="F692" s="66">
        <v>657</v>
      </c>
      <c r="G692" s="39">
        <f t="shared" si="69"/>
        <v>0</v>
      </c>
      <c r="H692" s="66">
        <v>2.1579299999999999</v>
      </c>
      <c r="I692" s="66">
        <v>1425</v>
      </c>
      <c r="J692" s="67">
        <v>0</v>
      </c>
      <c r="K692" s="52">
        <v>0</v>
      </c>
      <c r="L692" s="59">
        <f>IF(OR(H_no_hash!$F692="---",H_no_hash!$F692="infeas",H_no_hash!$F692="inf"),"---",(H_no_hash!$F692/M692)-1)</f>
        <v>9.2165898617511122E-3</v>
      </c>
      <c r="M692" s="20">
        <f>Model_dem!L432</f>
        <v>651</v>
      </c>
      <c r="N692">
        <f>Model_dem!G432</f>
        <v>657</v>
      </c>
      <c r="P692" t="str">
        <f>IF(H_no_hash!$Q692&lt;&gt;A692,"Aqui", " ")</f>
        <v xml:space="preserve"> </v>
      </c>
      <c r="Q692" s="65" t="s">
        <v>520</v>
      </c>
      <c r="R692" s="66">
        <v>1</v>
      </c>
      <c r="S692" s="66">
        <v>25</v>
      </c>
      <c r="T692" s="66">
        <v>0.15</v>
      </c>
      <c r="U692" s="66">
        <v>50</v>
      </c>
      <c r="V692" s="66">
        <v>657</v>
      </c>
      <c r="W692" s="66">
        <v>2.1579299999999999</v>
      </c>
      <c r="X692" s="66">
        <v>0</v>
      </c>
      <c r="Y692" s="66">
        <v>1801</v>
      </c>
      <c r="Z692" s="66">
        <v>1800.01</v>
      </c>
      <c r="AA692" s="67">
        <v>0</v>
      </c>
      <c r="AE692" t="s">
        <v>531</v>
      </c>
      <c r="AF692">
        <v>3</v>
      </c>
      <c r="AG692">
        <v>0</v>
      </c>
      <c r="AH692">
        <v>0.1</v>
      </c>
      <c r="AI692">
        <v>3038</v>
      </c>
      <c r="AJ692" t="s">
        <v>46</v>
      </c>
      <c r="AK692">
        <v>74.225999999999999</v>
      </c>
      <c r="AL692">
        <v>0</v>
      </c>
      <c r="AM692">
        <v>1</v>
      </c>
      <c r="AN692">
        <v>1856.24</v>
      </c>
      <c r="AO692">
        <v>29</v>
      </c>
    </row>
    <row r="693" spans="1:41" x14ac:dyDescent="0.3">
      <c r="A693" s="68" t="s">
        <v>520</v>
      </c>
      <c r="B693" s="20">
        <v>1</v>
      </c>
      <c r="C693" s="20">
        <v>25</v>
      </c>
      <c r="D693" s="20">
        <v>0.2</v>
      </c>
      <c r="E693" t="s">
        <v>0</v>
      </c>
      <c r="F693" s="20">
        <v>657</v>
      </c>
      <c r="G693" s="39">
        <f t="shared" si="69"/>
        <v>0</v>
      </c>
      <c r="H693" s="20">
        <v>2.9531499999999999</v>
      </c>
      <c r="I693" s="20">
        <v>58</v>
      </c>
      <c r="J693" s="23">
        <v>0</v>
      </c>
      <c r="K693" s="52">
        <v>0.14799999999999999</v>
      </c>
      <c r="L693" s="59">
        <f>IF(OR(H_no_hash!$F693="---",H_no_hash!$F693="infeas",H_no_hash!$F693="inf"),"---",(H_no_hash!$F693/M693)-1)</f>
        <v>9.2165898617511122E-3</v>
      </c>
      <c r="M693" s="20">
        <f>Model_dem!L433</f>
        <v>651</v>
      </c>
      <c r="N693">
        <f>Model_dem!G433</f>
        <v>657</v>
      </c>
      <c r="P693" t="str">
        <f>IF(H_no_hash!$Q693&lt;&gt;A693,"Aqui", " ")</f>
        <v xml:space="preserve"> </v>
      </c>
      <c r="Q693" s="68" t="s">
        <v>520</v>
      </c>
      <c r="R693" s="20">
        <v>1</v>
      </c>
      <c r="S693" s="20">
        <v>25</v>
      </c>
      <c r="T693" s="20">
        <v>0.2</v>
      </c>
      <c r="U693" s="20">
        <v>50</v>
      </c>
      <c r="V693" s="20">
        <v>657</v>
      </c>
      <c r="W693" s="20">
        <v>2.9531499999999999</v>
      </c>
      <c r="X693" s="20">
        <v>0</v>
      </c>
      <c r="Y693" s="20">
        <v>1613</v>
      </c>
      <c r="Z693" s="20">
        <v>1800</v>
      </c>
      <c r="AA693" s="23">
        <v>0</v>
      </c>
      <c r="AE693" t="s">
        <v>531</v>
      </c>
      <c r="AF693">
        <v>3</v>
      </c>
      <c r="AG693">
        <v>0</v>
      </c>
      <c r="AH693">
        <v>0.15</v>
      </c>
      <c r="AI693">
        <v>3038</v>
      </c>
      <c r="AJ693" t="s">
        <v>46</v>
      </c>
      <c r="AK693">
        <v>74.512100000000004</v>
      </c>
      <c r="AL693">
        <v>0</v>
      </c>
      <c r="AM693">
        <v>1</v>
      </c>
      <c r="AN693">
        <v>1855.25</v>
      </c>
      <c r="AO693">
        <v>29</v>
      </c>
    </row>
    <row r="694" spans="1:41" x14ac:dyDescent="0.3">
      <c r="A694" s="65" t="s">
        <v>520</v>
      </c>
      <c r="B694" s="66">
        <v>1</v>
      </c>
      <c r="C694" s="66">
        <v>50</v>
      </c>
      <c r="D694" s="66">
        <v>0.05</v>
      </c>
      <c r="E694" t="s">
        <v>0</v>
      </c>
      <c r="F694" s="66">
        <v>653</v>
      </c>
      <c r="G694" s="39">
        <f t="shared" si="69"/>
        <v>0</v>
      </c>
      <c r="H694" s="66">
        <v>5.30206</v>
      </c>
      <c r="I694" s="66">
        <v>4585</v>
      </c>
      <c r="J694" s="67">
        <v>0</v>
      </c>
      <c r="K694" s="52">
        <v>0</v>
      </c>
      <c r="L694" s="59">
        <f>IF(OR(H_no_hash!$F694="---",H_no_hash!$F694="infeas",H_no_hash!$F694="inf"),"---",(H_no_hash!$F694/M694)-1)</f>
        <v>3.0721966205837781E-3</v>
      </c>
      <c r="M694" s="20">
        <f>Model_dem!L434</f>
        <v>651</v>
      </c>
      <c r="N694">
        <f>Model_dem!G434</f>
        <v>653</v>
      </c>
      <c r="P694" t="str">
        <f>IF(H_no_hash!$Q694&lt;&gt;A694,"Aqui", " ")</f>
        <v xml:space="preserve"> </v>
      </c>
      <c r="Q694" s="65" t="s">
        <v>520</v>
      </c>
      <c r="R694" s="66">
        <v>1</v>
      </c>
      <c r="S694" s="66">
        <v>50</v>
      </c>
      <c r="T694" s="66">
        <v>0.05</v>
      </c>
      <c r="U694" s="66">
        <v>50</v>
      </c>
      <c r="V694" s="66">
        <v>653</v>
      </c>
      <c r="W694" s="66">
        <v>5.30206</v>
      </c>
      <c r="X694" s="66">
        <v>0</v>
      </c>
      <c r="Y694" s="66">
        <v>2375</v>
      </c>
      <c r="Z694" s="66">
        <v>1800.06</v>
      </c>
      <c r="AA694" s="67">
        <v>0</v>
      </c>
      <c r="AE694" t="s">
        <v>531</v>
      </c>
      <c r="AF694">
        <v>3</v>
      </c>
      <c r="AG694">
        <v>0</v>
      </c>
      <c r="AH694">
        <v>0.2</v>
      </c>
      <c r="AI694">
        <v>3038</v>
      </c>
      <c r="AJ694" t="s">
        <v>46</v>
      </c>
      <c r="AK694">
        <v>73.872900000000001</v>
      </c>
      <c r="AL694">
        <v>0</v>
      </c>
      <c r="AM694">
        <v>1</v>
      </c>
      <c r="AN694">
        <v>1855.13</v>
      </c>
      <c r="AO694">
        <v>29</v>
      </c>
    </row>
    <row r="695" spans="1:41" x14ac:dyDescent="0.3">
      <c r="A695" s="68" t="s">
        <v>520</v>
      </c>
      <c r="B695" s="20">
        <v>1</v>
      </c>
      <c r="C695" s="20">
        <v>50</v>
      </c>
      <c r="D695" s="20">
        <v>0.1</v>
      </c>
      <c r="E695" t="s">
        <v>0</v>
      </c>
      <c r="F695" s="20">
        <v>655</v>
      </c>
      <c r="G695" s="39">
        <f t="shared" si="69"/>
        <v>0</v>
      </c>
      <c r="H695" s="20">
        <v>2.5138199999999999</v>
      </c>
      <c r="I695" s="20">
        <v>4746</v>
      </c>
      <c r="J695" s="23">
        <v>0</v>
      </c>
      <c r="K695" s="52">
        <v>1.4999999999999999E-2</v>
      </c>
      <c r="L695" s="59">
        <f>IF(OR(H_no_hash!$F695="---",H_no_hash!$F695="infeas",H_no_hash!$F695="inf"),"---",(H_no_hash!$F695/M695)-1)</f>
        <v>6.1443932411673341E-3</v>
      </c>
      <c r="M695" s="20">
        <f>Model_dem!L435</f>
        <v>651</v>
      </c>
      <c r="N695">
        <f>Model_dem!G435</f>
        <v>655</v>
      </c>
      <c r="P695" t="str">
        <f>IF(H_no_hash!$Q695&lt;&gt;A695,"Aqui", " ")</f>
        <v xml:space="preserve"> </v>
      </c>
      <c r="Q695" s="68" t="s">
        <v>520</v>
      </c>
      <c r="R695" s="20">
        <v>1</v>
      </c>
      <c r="S695" s="20">
        <v>50</v>
      </c>
      <c r="T695" s="20">
        <v>0.1</v>
      </c>
      <c r="U695" s="20">
        <v>50</v>
      </c>
      <c r="V695" s="20">
        <v>655</v>
      </c>
      <c r="W695" s="20">
        <v>2.5138199999999999</v>
      </c>
      <c r="X695" s="20">
        <v>0</v>
      </c>
      <c r="Y695" s="20">
        <v>1774</v>
      </c>
      <c r="Z695" s="20">
        <v>1800</v>
      </c>
      <c r="AA695" s="23">
        <v>0</v>
      </c>
      <c r="AE695" t="s">
        <v>531</v>
      </c>
      <c r="AF695">
        <v>3</v>
      </c>
      <c r="AG695">
        <v>10</v>
      </c>
      <c r="AH695">
        <v>0.05</v>
      </c>
      <c r="AI695">
        <v>3038</v>
      </c>
      <c r="AJ695" t="s">
        <v>46</v>
      </c>
      <c r="AK695">
        <v>73.476600000000005</v>
      </c>
      <c r="AL695">
        <v>0</v>
      </c>
      <c r="AM695">
        <v>1</v>
      </c>
      <c r="AN695">
        <v>1848.55</v>
      </c>
      <c r="AO695">
        <v>29</v>
      </c>
    </row>
    <row r="696" spans="1:41" x14ac:dyDescent="0.3">
      <c r="A696" s="65" t="s">
        <v>520</v>
      </c>
      <c r="B696" s="66">
        <v>1</v>
      </c>
      <c r="C696" s="66">
        <v>50</v>
      </c>
      <c r="D696" s="66">
        <v>0.15</v>
      </c>
      <c r="E696" t="s">
        <v>0</v>
      </c>
      <c r="F696" s="66">
        <v>657</v>
      </c>
      <c r="G696" s="39">
        <f t="shared" si="69"/>
        <v>0</v>
      </c>
      <c r="H696" s="66">
        <v>1.2839</v>
      </c>
      <c r="I696" s="66">
        <v>5655</v>
      </c>
      <c r="J696" s="67">
        <v>0</v>
      </c>
      <c r="K696" s="52">
        <v>0</v>
      </c>
      <c r="L696" s="59">
        <f>IF(OR(H_no_hash!$F696="---",H_no_hash!$F696="infeas",H_no_hash!$F696="inf"),"---",(H_no_hash!$F696/M696)-1)</f>
        <v>9.2165898617511122E-3</v>
      </c>
      <c r="M696" s="20">
        <f>Model_dem!L436</f>
        <v>651</v>
      </c>
      <c r="N696">
        <f>Model_dem!G436</f>
        <v>657</v>
      </c>
      <c r="P696" t="str">
        <f>IF(H_no_hash!$Q696&lt;&gt;A696,"Aqui", " ")</f>
        <v xml:space="preserve"> </v>
      </c>
      <c r="Q696" s="65" t="s">
        <v>520</v>
      </c>
      <c r="R696" s="66">
        <v>1</v>
      </c>
      <c r="S696" s="66">
        <v>50</v>
      </c>
      <c r="T696" s="66">
        <v>0.15</v>
      </c>
      <c r="U696" s="66">
        <v>50</v>
      </c>
      <c r="V696" s="66">
        <v>657</v>
      </c>
      <c r="W696" s="66">
        <v>1.2839</v>
      </c>
      <c r="X696" s="66">
        <v>0</v>
      </c>
      <c r="Y696" s="66">
        <v>1425</v>
      </c>
      <c r="Z696" s="66">
        <v>1800.02</v>
      </c>
      <c r="AA696" s="67">
        <v>0</v>
      </c>
      <c r="AE696" t="s">
        <v>531</v>
      </c>
      <c r="AF696">
        <v>3</v>
      </c>
      <c r="AG696">
        <v>10</v>
      </c>
      <c r="AH696">
        <v>0.1</v>
      </c>
      <c r="AI696">
        <v>3038</v>
      </c>
      <c r="AJ696" t="s">
        <v>46</v>
      </c>
      <c r="AK696">
        <v>75.489400000000003</v>
      </c>
      <c r="AL696">
        <v>0</v>
      </c>
      <c r="AM696">
        <v>1</v>
      </c>
      <c r="AN696">
        <v>1854.71</v>
      </c>
      <c r="AO696">
        <v>29</v>
      </c>
    </row>
    <row r="697" spans="1:41" x14ac:dyDescent="0.3">
      <c r="A697" s="68" t="s">
        <v>520</v>
      </c>
      <c r="B697" s="20">
        <v>1</v>
      </c>
      <c r="C697" s="20">
        <v>50</v>
      </c>
      <c r="D697" s="20">
        <v>0.2</v>
      </c>
      <c r="E697" t="s">
        <v>1</v>
      </c>
      <c r="F697" s="20">
        <v>693</v>
      </c>
      <c r="G697" s="39">
        <f t="shared" si="69"/>
        <v>0</v>
      </c>
      <c r="H697" s="20">
        <v>63.653700000000001</v>
      </c>
      <c r="I697" s="20">
        <v>4016</v>
      </c>
      <c r="J697" s="23">
        <v>0</v>
      </c>
      <c r="K697" s="52">
        <v>1.7999999999999999E-2</v>
      </c>
      <c r="L697" s="59">
        <f>IF(OR(H_no_hash!$F697="---",H_no_hash!$F697="infeas",H_no_hash!$F697="inf"),"---",(H_no_hash!$F697/M697)-1)</f>
        <v>6.4516129032258007E-2</v>
      </c>
      <c r="M697" s="20">
        <f>Model_dem!L437</f>
        <v>651</v>
      </c>
      <c r="N697">
        <f>Model_dem!G437</f>
        <v>693</v>
      </c>
      <c r="P697" t="str">
        <f>IF(H_no_hash!$Q697&lt;&gt;A697,"Aqui", " ")</f>
        <v xml:space="preserve"> </v>
      </c>
      <c r="Q697" s="68" t="s">
        <v>520</v>
      </c>
      <c r="R697" s="20">
        <v>1</v>
      </c>
      <c r="S697" s="20">
        <v>50</v>
      </c>
      <c r="T697" s="20">
        <v>0.2</v>
      </c>
      <c r="U697" s="20">
        <v>50</v>
      </c>
      <c r="V697" s="20">
        <v>693</v>
      </c>
      <c r="W697" s="20">
        <v>63.653700000000001</v>
      </c>
      <c r="X697" s="20">
        <v>0</v>
      </c>
      <c r="Y697" s="20">
        <v>58</v>
      </c>
      <c r="Z697" s="20">
        <v>1800.79</v>
      </c>
      <c r="AA697" s="23">
        <v>0</v>
      </c>
      <c r="AE697" t="s">
        <v>531</v>
      </c>
      <c r="AF697">
        <v>3</v>
      </c>
      <c r="AG697">
        <v>10</v>
      </c>
      <c r="AH697">
        <v>0.15</v>
      </c>
      <c r="AI697">
        <v>3038</v>
      </c>
      <c r="AJ697" t="s">
        <v>46</v>
      </c>
      <c r="AK697">
        <v>74.912099999999995</v>
      </c>
      <c r="AL697">
        <v>0</v>
      </c>
      <c r="AM697">
        <v>1</v>
      </c>
      <c r="AN697">
        <v>1847.89</v>
      </c>
      <c r="AO697">
        <v>29</v>
      </c>
    </row>
    <row r="698" spans="1:41" x14ac:dyDescent="0.3">
      <c r="A698" s="65" t="s">
        <v>520</v>
      </c>
      <c r="B698" s="66">
        <v>2</v>
      </c>
      <c r="C698" s="66">
        <v>5</v>
      </c>
      <c r="D698" s="66">
        <v>0.05</v>
      </c>
      <c r="E698" t="s">
        <v>0</v>
      </c>
      <c r="F698" s="66">
        <v>651</v>
      </c>
      <c r="G698" s="39">
        <f t="shared" si="69"/>
        <v>0</v>
      </c>
      <c r="H698" s="66">
        <v>0.52183299999999999</v>
      </c>
      <c r="I698" s="66">
        <v>4421</v>
      </c>
      <c r="J698" s="67">
        <v>0</v>
      </c>
      <c r="K698" s="52">
        <v>0.93799999999999994</v>
      </c>
      <c r="L698" s="59">
        <f>IF(OR(H_no_hash!$F698="---",H_no_hash!$F698="infeas",H_no_hash!$F698="inf"),"---",(H_no_hash!$F698/M698)-1)</f>
        <v>0</v>
      </c>
      <c r="M698" s="20">
        <f>Model_dem!L438</f>
        <v>651</v>
      </c>
      <c r="N698">
        <f>Model_dem!G438</f>
        <v>651</v>
      </c>
      <c r="P698" t="str">
        <f>IF(H_no_hash!$Q698&lt;&gt;A698,"Aqui", " ")</f>
        <v xml:space="preserve"> </v>
      </c>
      <c r="Q698" s="65" t="s">
        <v>520</v>
      </c>
      <c r="R698" s="66">
        <v>2</v>
      </c>
      <c r="S698" s="66">
        <v>5</v>
      </c>
      <c r="T698" s="66">
        <v>0.05</v>
      </c>
      <c r="U698" s="66">
        <v>50</v>
      </c>
      <c r="V698" s="66">
        <v>651</v>
      </c>
      <c r="W698" s="66">
        <v>0.52183299999999999</v>
      </c>
      <c r="X698" s="66">
        <v>0</v>
      </c>
      <c r="Y698" s="66">
        <v>4585</v>
      </c>
      <c r="Z698" s="66">
        <v>1800</v>
      </c>
      <c r="AA698" s="67">
        <v>0</v>
      </c>
      <c r="AE698" t="s">
        <v>531</v>
      </c>
      <c r="AF698">
        <v>3</v>
      </c>
      <c r="AG698">
        <v>10</v>
      </c>
      <c r="AH698">
        <v>0.2</v>
      </c>
      <c r="AI698">
        <v>3038</v>
      </c>
      <c r="AJ698" t="s">
        <v>46</v>
      </c>
      <c r="AK698">
        <v>73.530299999999997</v>
      </c>
      <c r="AL698">
        <v>0</v>
      </c>
      <c r="AM698">
        <v>1</v>
      </c>
      <c r="AN698">
        <v>1856.38</v>
      </c>
      <c r="AO698">
        <v>29</v>
      </c>
    </row>
    <row r="699" spans="1:41" x14ac:dyDescent="0.3">
      <c r="A699" s="68" t="s">
        <v>520</v>
      </c>
      <c r="B699" s="20">
        <v>2</v>
      </c>
      <c r="C699" s="20">
        <v>5</v>
      </c>
      <c r="D699" s="20">
        <v>0.1</v>
      </c>
      <c r="E699" t="s">
        <v>0</v>
      </c>
      <c r="F699" s="20">
        <v>651</v>
      </c>
      <c r="G699" s="39">
        <f t="shared" si="69"/>
        <v>0</v>
      </c>
      <c r="H699" s="20">
        <v>1.1762999999999999</v>
      </c>
      <c r="I699" s="20">
        <v>3263</v>
      </c>
      <c r="J699" s="23">
        <v>0</v>
      </c>
      <c r="K699" s="52">
        <v>1</v>
      </c>
      <c r="L699" s="59">
        <f>IF(OR(H_no_hash!$F699="---",H_no_hash!$F699="infeas",H_no_hash!$F699="inf"),"---",(H_no_hash!$F699/M699)-1)</f>
        <v>0</v>
      </c>
      <c r="M699" s="20">
        <f>Model_dem!L439</f>
        <v>651</v>
      </c>
      <c r="N699">
        <f>Model_dem!G439</f>
        <v>651</v>
      </c>
      <c r="P699" t="str">
        <f>IF(H_no_hash!$Q699&lt;&gt;A699,"Aqui", " ")</f>
        <v xml:space="preserve"> </v>
      </c>
      <c r="Q699" s="68" t="s">
        <v>520</v>
      </c>
      <c r="R699" s="20">
        <v>2</v>
      </c>
      <c r="S699" s="20">
        <v>5</v>
      </c>
      <c r="T699" s="20">
        <v>0.1</v>
      </c>
      <c r="U699" s="20">
        <v>50</v>
      </c>
      <c r="V699" s="20">
        <v>651</v>
      </c>
      <c r="W699" s="20">
        <v>1.1762999999999999</v>
      </c>
      <c r="X699" s="20">
        <v>0</v>
      </c>
      <c r="Y699" s="20">
        <v>4746</v>
      </c>
      <c r="Z699" s="20">
        <v>1800.01</v>
      </c>
      <c r="AA699" s="23">
        <v>0</v>
      </c>
      <c r="AE699" t="s">
        <v>531</v>
      </c>
      <c r="AF699">
        <v>3</v>
      </c>
      <c r="AG699">
        <v>25</v>
      </c>
      <c r="AH699">
        <v>0.05</v>
      </c>
      <c r="AI699">
        <v>3038</v>
      </c>
      <c r="AJ699" t="s">
        <v>46</v>
      </c>
      <c r="AK699">
        <v>73.845600000000005</v>
      </c>
      <c r="AL699">
        <v>0</v>
      </c>
      <c r="AM699">
        <v>1</v>
      </c>
      <c r="AN699">
        <v>1850.21</v>
      </c>
      <c r="AO699">
        <v>29</v>
      </c>
    </row>
    <row r="700" spans="1:41" x14ac:dyDescent="0.3">
      <c r="A700" s="65" t="s">
        <v>520</v>
      </c>
      <c r="B700" s="66">
        <v>2</v>
      </c>
      <c r="C700" s="66">
        <v>5</v>
      </c>
      <c r="D700" s="66">
        <v>0.15</v>
      </c>
      <c r="E700" t="s">
        <v>0</v>
      </c>
      <c r="F700" s="66">
        <v>651</v>
      </c>
      <c r="G700" s="39">
        <f t="shared" si="69"/>
        <v>0</v>
      </c>
      <c r="H700" s="66">
        <v>1.81406</v>
      </c>
      <c r="I700" s="66">
        <v>3035</v>
      </c>
      <c r="J700" s="67">
        <v>0</v>
      </c>
      <c r="K700" s="52">
        <v>1</v>
      </c>
      <c r="L700" s="59">
        <f>IF(OR(H_no_hash!$F700="---",H_no_hash!$F700="infeas",H_no_hash!$F700="inf"),"---",(H_no_hash!$F700/M700)-1)</f>
        <v>0</v>
      </c>
      <c r="M700" s="20">
        <f>Model_dem!L440</f>
        <v>651</v>
      </c>
      <c r="N700">
        <f>Model_dem!G440</f>
        <v>651</v>
      </c>
      <c r="P700" t="str">
        <f>IF(H_no_hash!$Q700&lt;&gt;A700,"Aqui", " ")</f>
        <v xml:space="preserve"> </v>
      </c>
      <c r="Q700" s="65" t="s">
        <v>520</v>
      </c>
      <c r="R700" s="66">
        <v>2</v>
      </c>
      <c r="S700" s="66">
        <v>5</v>
      </c>
      <c r="T700" s="66">
        <v>0.15</v>
      </c>
      <c r="U700" s="66">
        <v>50</v>
      </c>
      <c r="V700" s="66">
        <v>651</v>
      </c>
      <c r="W700" s="66">
        <v>1.81406</v>
      </c>
      <c r="X700" s="66">
        <v>3</v>
      </c>
      <c r="Y700" s="66">
        <v>5655</v>
      </c>
      <c r="Z700" s="66">
        <v>1800.01</v>
      </c>
      <c r="AA700" s="67">
        <v>0</v>
      </c>
      <c r="AE700" t="s">
        <v>531</v>
      </c>
      <c r="AF700">
        <v>3</v>
      </c>
      <c r="AG700">
        <v>25</v>
      </c>
      <c r="AH700">
        <v>0.1</v>
      </c>
      <c r="AI700">
        <v>3038</v>
      </c>
      <c r="AJ700" t="s">
        <v>46</v>
      </c>
      <c r="AK700">
        <v>73.679400000000001</v>
      </c>
      <c r="AL700">
        <v>0</v>
      </c>
      <c r="AM700">
        <v>1</v>
      </c>
      <c r="AN700">
        <v>1847.91</v>
      </c>
      <c r="AO700">
        <v>29</v>
      </c>
    </row>
    <row r="701" spans="1:41" x14ac:dyDescent="0.3">
      <c r="A701" s="68" t="s">
        <v>520</v>
      </c>
      <c r="B701" s="20">
        <v>2</v>
      </c>
      <c r="C701" s="20">
        <v>5</v>
      </c>
      <c r="D701" s="20">
        <v>0.2</v>
      </c>
      <c r="E701" t="s">
        <v>0</v>
      </c>
      <c r="F701" s="20">
        <v>653</v>
      </c>
      <c r="G701" s="39">
        <f t="shared" si="69"/>
        <v>0</v>
      </c>
      <c r="H701" s="20">
        <v>0.89013600000000004</v>
      </c>
      <c r="I701" s="20">
        <v>2976</v>
      </c>
      <c r="J701" s="23">
        <v>0</v>
      </c>
      <c r="K701" s="52">
        <v>0.92400000000000004</v>
      </c>
      <c r="L701" s="59">
        <f>IF(OR(H_no_hash!$F701="---",H_no_hash!$F701="infeas",H_no_hash!$F701="inf"),"---",(H_no_hash!$F701/M701)-1)</f>
        <v>3.0721966205837781E-3</v>
      </c>
      <c r="M701" s="20">
        <f>Model_dem!L441</f>
        <v>651</v>
      </c>
      <c r="N701">
        <f>Model_dem!G441</f>
        <v>653</v>
      </c>
      <c r="P701" t="str">
        <f>IF(H_no_hash!$Q701&lt;&gt;A701,"Aqui", " ")</f>
        <v xml:space="preserve"> </v>
      </c>
      <c r="Q701" s="68" t="s">
        <v>520</v>
      </c>
      <c r="R701" s="20">
        <v>2</v>
      </c>
      <c r="S701" s="20">
        <v>5</v>
      </c>
      <c r="T701" s="20">
        <v>0.2</v>
      </c>
      <c r="U701" s="20">
        <v>50</v>
      </c>
      <c r="V701" s="20">
        <v>653</v>
      </c>
      <c r="W701" s="20">
        <v>0.89013600000000004</v>
      </c>
      <c r="X701" s="20">
        <v>0</v>
      </c>
      <c r="Y701" s="20">
        <v>4016</v>
      </c>
      <c r="Z701" s="20">
        <v>1800.01</v>
      </c>
      <c r="AA701" s="23">
        <v>0</v>
      </c>
      <c r="AE701" t="s">
        <v>531</v>
      </c>
      <c r="AF701">
        <v>3</v>
      </c>
      <c r="AG701">
        <v>25</v>
      </c>
      <c r="AH701">
        <v>0.15</v>
      </c>
      <c r="AI701">
        <v>3038</v>
      </c>
      <c r="AJ701" t="s">
        <v>46</v>
      </c>
      <c r="AK701">
        <v>74.662700000000001</v>
      </c>
      <c r="AL701">
        <v>0</v>
      </c>
      <c r="AM701">
        <v>1</v>
      </c>
      <c r="AN701">
        <v>1848.72</v>
      </c>
      <c r="AO701">
        <v>29</v>
      </c>
    </row>
    <row r="702" spans="1:41" x14ac:dyDescent="0.3">
      <c r="A702" s="65" t="s">
        <v>520</v>
      </c>
      <c r="B702" s="66">
        <v>2</v>
      </c>
      <c r="C702" s="66">
        <v>10</v>
      </c>
      <c r="D702" s="66">
        <v>0.05</v>
      </c>
      <c r="E702" t="s">
        <v>0</v>
      </c>
      <c r="F702" s="66">
        <v>651</v>
      </c>
      <c r="G702" s="39">
        <f t="shared" si="69"/>
        <v>0</v>
      </c>
      <c r="H702" s="66">
        <v>1.2972399999999999</v>
      </c>
      <c r="I702" s="66">
        <v>2204</v>
      </c>
      <c r="J702" s="67">
        <v>0</v>
      </c>
      <c r="K702" s="52">
        <v>1</v>
      </c>
      <c r="L702" s="59">
        <f>IF(OR(H_no_hash!$F702="---",H_no_hash!$F702="infeas",H_no_hash!$F702="inf"),"---",(H_no_hash!$F702/M702)-1)</f>
        <v>0</v>
      </c>
      <c r="M702" s="20">
        <f>Model_dem!L442</f>
        <v>651</v>
      </c>
      <c r="N702">
        <f>Model_dem!G442</f>
        <v>651</v>
      </c>
      <c r="P702" t="str">
        <f>IF(H_no_hash!$Q702&lt;&gt;A702,"Aqui", " ")</f>
        <v xml:space="preserve"> </v>
      </c>
      <c r="Q702" s="65" t="s">
        <v>520</v>
      </c>
      <c r="R702" s="66">
        <v>2</v>
      </c>
      <c r="S702" s="66">
        <v>10</v>
      </c>
      <c r="T702" s="66">
        <v>0.05</v>
      </c>
      <c r="U702" s="66">
        <v>50</v>
      </c>
      <c r="V702" s="66">
        <v>651</v>
      </c>
      <c r="W702" s="66">
        <v>1.2972399999999999</v>
      </c>
      <c r="X702" s="66">
        <v>0</v>
      </c>
      <c r="Y702" s="66">
        <v>4421</v>
      </c>
      <c r="Z702" s="66">
        <v>1800.01</v>
      </c>
      <c r="AA702" s="67">
        <v>0</v>
      </c>
      <c r="AE702" t="s">
        <v>531</v>
      </c>
      <c r="AF702">
        <v>3</v>
      </c>
      <c r="AG702">
        <v>25</v>
      </c>
      <c r="AH702">
        <v>0.2</v>
      </c>
      <c r="AI702">
        <v>3038</v>
      </c>
      <c r="AJ702" t="s">
        <v>46</v>
      </c>
      <c r="AK702">
        <v>73.718500000000006</v>
      </c>
      <c r="AL702">
        <v>0</v>
      </c>
      <c r="AM702">
        <v>1</v>
      </c>
      <c r="AN702">
        <v>1845.29</v>
      </c>
      <c r="AO702">
        <v>29</v>
      </c>
    </row>
    <row r="703" spans="1:41" x14ac:dyDescent="0.3">
      <c r="A703" s="68" t="s">
        <v>520</v>
      </c>
      <c r="B703" s="20">
        <v>2</v>
      </c>
      <c r="C703" s="20">
        <v>10</v>
      </c>
      <c r="D703" s="20">
        <v>0.1</v>
      </c>
      <c r="E703" t="s">
        <v>0</v>
      </c>
      <c r="F703" s="20">
        <v>653</v>
      </c>
      <c r="G703" s="39">
        <f t="shared" si="69"/>
        <v>0</v>
      </c>
      <c r="H703" s="20">
        <v>2.7022900000000001</v>
      </c>
      <c r="I703" s="20">
        <v>2217</v>
      </c>
      <c r="J703" s="23">
        <v>0</v>
      </c>
      <c r="K703" s="52">
        <v>1.4999999999999999E-2</v>
      </c>
      <c r="L703" s="59">
        <f>IF(OR(H_no_hash!$F703="---",H_no_hash!$F703="infeas",H_no_hash!$F703="inf"),"---",(H_no_hash!$F703/M703)-1)</f>
        <v>3.0721966205837781E-3</v>
      </c>
      <c r="M703" s="20">
        <f>Model_dem!L443</f>
        <v>651</v>
      </c>
      <c r="N703">
        <f>Model_dem!G443</f>
        <v>653</v>
      </c>
      <c r="P703" t="str">
        <f>IF(H_no_hash!$Q703&lt;&gt;A703,"Aqui", " ")</f>
        <v xml:space="preserve"> </v>
      </c>
      <c r="Q703" s="68" t="s">
        <v>520</v>
      </c>
      <c r="R703" s="20">
        <v>2</v>
      </c>
      <c r="S703" s="20">
        <v>10</v>
      </c>
      <c r="T703" s="20">
        <v>0.1</v>
      </c>
      <c r="U703" s="20">
        <v>50</v>
      </c>
      <c r="V703" s="20">
        <v>653</v>
      </c>
      <c r="W703" s="20">
        <v>2.7022900000000001</v>
      </c>
      <c r="X703" s="20">
        <v>0</v>
      </c>
      <c r="Y703" s="20">
        <v>3263</v>
      </c>
      <c r="Z703" s="20">
        <v>1800.01</v>
      </c>
      <c r="AA703" s="23">
        <v>0</v>
      </c>
      <c r="AE703" t="s">
        <v>531</v>
      </c>
      <c r="AF703">
        <v>3</v>
      </c>
      <c r="AG703">
        <v>50</v>
      </c>
      <c r="AH703">
        <v>0.05</v>
      </c>
      <c r="AI703">
        <v>3038</v>
      </c>
      <c r="AJ703" t="s">
        <v>46</v>
      </c>
      <c r="AK703">
        <v>73.567499999999995</v>
      </c>
      <c r="AL703">
        <v>0</v>
      </c>
      <c r="AM703">
        <v>1</v>
      </c>
      <c r="AN703">
        <v>1848.38</v>
      </c>
      <c r="AO703">
        <v>29</v>
      </c>
    </row>
    <row r="704" spans="1:41" x14ac:dyDescent="0.3">
      <c r="A704" s="65" t="s">
        <v>520</v>
      </c>
      <c r="B704" s="66">
        <v>2</v>
      </c>
      <c r="C704" s="66">
        <v>10</v>
      </c>
      <c r="D704" s="66">
        <v>0.15</v>
      </c>
      <c r="E704" t="s">
        <v>0</v>
      </c>
      <c r="F704" s="66">
        <v>655</v>
      </c>
      <c r="G704" s="39">
        <f t="shared" si="69"/>
        <v>0</v>
      </c>
      <c r="H704" s="66">
        <v>1.77789</v>
      </c>
      <c r="I704" s="66">
        <v>2470</v>
      </c>
      <c r="J704" s="67">
        <v>0</v>
      </c>
      <c r="K704" s="52">
        <v>0.57699999999999996</v>
      </c>
      <c r="L704" s="59">
        <f>IF(OR(H_no_hash!$F704="---",H_no_hash!$F704="infeas",H_no_hash!$F704="inf"),"---",(H_no_hash!$F704/M704)-1)</f>
        <v>6.1443932411673341E-3</v>
      </c>
      <c r="M704" s="20">
        <f>Model_dem!L444</f>
        <v>651</v>
      </c>
      <c r="N704">
        <f>Model_dem!G444</f>
        <v>655</v>
      </c>
      <c r="P704" t="str">
        <f>IF(H_no_hash!$Q704&lt;&gt;A704,"Aqui", " ")</f>
        <v xml:space="preserve"> </v>
      </c>
      <c r="Q704" s="65" t="s">
        <v>520</v>
      </c>
      <c r="R704" s="66">
        <v>2</v>
      </c>
      <c r="S704" s="66">
        <v>10</v>
      </c>
      <c r="T704" s="66">
        <v>0.15</v>
      </c>
      <c r="U704" s="66">
        <v>50</v>
      </c>
      <c r="V704" s="66">
        <v>655</v>
      </c>
      <c r="W704" s="66">
        <v>1.77789</v>
      </c>
      <c r="X704" s="66">
        <v>0</v>
      </c>
      <c r="Y704" s="66">
        <v>3035</v>
      </c>
      <c r="Z704" s="66">
        <v>1800.01</v>
      </c>
      <c r="AA704" s="67">
        <v>0</v>
      </c>
      <c r="AE704" t="s">
        <v>531</v>
      </c>
      <c r="AF704">
        <v>3</v>
      </c>
      <c r="AG704">
        <v>50</v>
      </c>
      <c r="AH704">
        <v>0.1</v>
      </c>
      <c r="AI704">
        <v>3038</v>
      </c>
      <c r="AJ704" t="s">
        <v>46</v>
      </c>
      <c r="AK704">
        <v>74.679100000000005</v>
      </c>
      <c r="AL704">
        <v>0</v>
      </c>
      <c r="AM704">
        <v>1</v>
      </c>
      <c r="AN704">
        <v>1852.2</v>
      </c>
      <c r="AO704">
        <v>29</v>
      </c>
    </row>
    <row r="705" spans="1:41" x14ac:dyDescent="0.3">
      <c r="A705" s="68" t="s">
        <v>520</v>
      </c>
      <c r="B705" s="20">
        <v>2</v>
      </c>
      <c r="C705" s="20">
        <v>10</v>
      </c>
      <c r="D705" s="20">
        <v>0.2</v>
      </c>
      <c r="E705" t="s">
        <v>0</v>
      </c>
      <c r="F705" s="20">
        <v>655</v>
      </c>
      <c r="G705" s="39">
        <f t="shared" si="69"/>
        <v>0</v>
      </c>
      <c r="H705" s="20">
        <v>2.1222500000000002</v>
      </c>
      <c r="I705" s="20">
        <v>974</v>
      </c>
      <c r="J705" s="23">
        <v>0</v>
      </c>
      <c r="K705" s="52">
        <v>0.997</v>
      </c>
      <c r="L705" s="59">
        <f>IF(OR(H_no_hash!$F705="---",H_no_hash!$F705="infeas",H_no_hash!$F705="inf"),"---",(H_no_hash!$F705/M705)-1)</f>
        <v>6.1443932411673341E-3</v>
      </c>
      <c r="M705" s="20">
        <f>Model_dem!L445</f>
        <v>651</v>
      </c>
      <c r="N705">
        <f>Model_dem!G445</f>
        <v>655</v>
      </c>
      <c r="P705" t="str">
        <f>IF(H_no_hash!$Q705&lt;&gt;A705,"Aqui", " ")</f>
        <v xml:space="preserve"> </v>
      </c>
      <c r="Q705" s="68" t="s">
        <v>520</v>
      </c>
      <c r="R705" s="20">
        <v>2</v>
      </c>
      <c r="S705" s="20">
        <v>10</v>
      </c>
      <c r="T705" s="20">
        <v>0.2</v>
      </c>
      <c r="U705" s="20">
        <v>50</v>
      </c>
      <c r="V705" s="20">
        <v>655</v>
      </c>
      <c r="W705" s="20">
        <v>2.1222500000000002</v>
      </c>
      <c r="X705" s="20">
        <v>0</v>
      </c>
      <c r="Y705" s="20">
        <v>2976</v>
      </c>
      <c r="Z705" s="20">
        <v>1800</v>
      </c>
      <c r="AA705" s="23">
        <v>0</v>
      </c>
      <c r="AE705" t="s">
        <v>531</v>
      </c>
      <c r="AF705">
        <v>3</v>
      </c>
      <c r="AG705">
        <v>50</v>
      </c>
      <c r="AH705">
        <v>0.15</v>
      </c>
      <c r="AI705">
        <v>3038</v>
      </c>
      <c r="AJ705" t="s">
        <v>46</v>
      </c>
      <c r="AK705">
        <v>74.9893</v>
      </c>
      <c r="AL705">
        <v>0</v>
      </c>
      <c r="AM705">
        <v>1</v>
      </c>
      <c r="AN705">
        <v>1850.12</v>
      </c>
      <c r="AO705">
        <v>29</v>
      </c>
    </row>
    <row r="706" spans="1:41" x14ac:dyDescent="0.3">
      <c r="A706" s="65" t="s">
        <v>520</v>
      </c>
      <c r="B706" s="66">
        <v>2</v>
      </c>
      <c r="C706" s="66">
        <v>25</v>
      </c>
      <c r="D706" s="66">
        <v>0.05</v>
      </c>
      <c r="E706" t="s">
        <v>0</v>
      </c>
      <c r="F706" s="66">
        <v>653</v>
      </c>
      <c r="G706" s="39">
        <f t="shared" si="69"/>
        <v>0</v>
      </c>
      <c r="H706" s="66">
        <v>1.3241400000000001</v>
      </c>
      <c r="I706" s="66">
        <v>2877</v>
      </c>
      <c r="J706" s="67">
        <v>0</v>
      </c>
      <c r="K706" s="52">
        <v>0</v>
      </c>
      <c r="L706" s="59">
        <f>IF(OR(H_no_hash!$F706="---",H_no_hash!$F706="infeas",H_no_hash!$F706="inf"),"---",(H_no_hash!$F706/M706)-1)</f>
        <v>3.0721966205837781E-3</v>
      </c>
      <c r="M706" s="20">
        <f>Model_dem!L446</f>
        <v>651</v>
      </c>
      <c r="N706">
        <f>Model_dem!G446</f>
        <v>653</v>
      </c>
      <c r="P706" t="str">
        <f>IF(H_no_hash!$Q706&lt;&gt;A706,"Aqui", " ")</f>
        <v xml:space="preserve"> </v>
      </c>
      <c r="Q706" s="65" t="s">
        <v>520</v>
      </c>
      <c r="R706" s="66">
        <v>2</v>
      </c>
      <c r="S706" s="66">
        <v>25</v>
      </c>
      <c r="T706" s="66">
        <v>0.05</v>
      </c>
      <c r="U706" s="66">
        <v>50</v>
      </c>
      <c r="V706" s="66">
        <v>653</v>
      </c>
      <c r="W706" s="66">
        <v>1.3241400000000001</v>
      </c>
      <c r="X706" s="66">
        <v>0</v>
      </c>
      <c r="Y706" s="66">
        <v>2204</v>
      </c>
      <c r="Z706" s="66">
        <v>1800.02</v>
      </c>
      <c r="AA706" s="67">
        <v>0</v>
      </c>
      <c r="AE706" t="s">
        <v>531</v>
      </c>
      <c r="AF706">
        <v>3</v>
      </c>
      <c r="AG706">
        <v>50</v>
      </c>
      <c r="AH706">
        <v>0.2</v>
      </c>
      <c r="AI706">
        <v>3038</v>
      </c>
      <c r="AJ706" t="s">
        <v>46</v>
      </c>
      <c r="AK706">
        <v>74.968500000000006</v>
      </c>
      <c r="AL706">
        <v>0</v>
      </c>
      <c r="AM706">
        <v>1</v>
      </c>
      <c r="AN706">
        <v>1850.11</v>
      </c>
      <c r="AO706">
        <v>29</v>
      </c>
    </row>
    <row r="707" spans="1:41" x14ac:dyDescent="0.3">
      <c r="A707" s="68" t="s">
        <v>520</v>
      </c>
      <c r="B707" s="20">
        <v>2</v>
      </c>
      <c r="C707" s="20">
        <v>25</v>
      </c>
      <c r="D707" s="20">
        <v>0.1</v>
      </c>
      <c r="E707" t="s">
        <v>0</v>
      </c>
      <c r="F707" s="20">
        <v>655</v>
      </c>
      <c r="G707" s="39">
        <f t="shared" si="69"/>
        <v>0</v>
      </c>
      <c r="H707" s="20">
        <v>1.48638</v>
      </c>
      <c r="I707" s="20">
        <v>2031</v>
      </c>
      <c r="J707" s="23">
        <v>0</v>
      </c>
      <c r="K707" s="52">
        <v>0.39600000000000002</v>
      </c>
      <c r="L707" s="59">
        <f>IF(OR(H_no_hash!$F707="---",H_no_hash!$F707="infeas",H_no_hash!$F707="inf"),"---",(H_no_hash!$F707/M707)-1)</f>
        <v>6.1443932411673341E-3</v>
      </c>
      <c r="M707" s="20">
        <f>Model_dem!L447</f>
        <v>651</v>
      </c>
      <c r="N707">
        <f>Model_dem!G447</f>
        <v>655</v>
      </c>
      <c r="P707" t="str">
        <f>IF(H_no_hash!$Q707&lt;&gt;A707,"Aqui", " ")</f>
        <v xml:space="preserve"> </v>
      </c>
      <c r="Q707" s="68" t="s">
        <v>520</v>
      </c>
      <c r="R707" s="20">
        <v>2</v>
      </c>
      <c r="S707" s="20">
        <v>25</v>
      </c>
      <c r="T707" s="20">
        <v>0.1</v>
      </c>
      <c r="U707" s="20">
        <v>50</v>
      </c>
      <c r="V707" s="20">
        <v>655</v>
      </c>
      <c r="W707" s="20">
        <v>1.48638</v>
      </c>
      <c r="X707" s="20">
        <v>0</v>
      </c>
      <c r="Y707" s="20">
        <v>2217</v>
      </c>
      <c r="Z707" s="20">
        <v>1800.03</v>
      </c>
      <c r="AA707" s="23">
        <v>0</v>
      </c>
      <c r="AE707" t="s">
        <v>520</v>
      </c>
      <c r="AF707">
        <v>1</v>
      </c>
      <c r="AG707">
        <v>5</v>
      </c>
      <c r="AH707">
        <v>0.05</v>
      </c>
      <c r="AI707">
        <v>50</v>
      </c>
      <c r="AJ707">
        <v>651</v>
      </c>
      <c r="AK707">
        <v>0.56701900000000005</v>
      </c>
      <c r="AL707">
        <v>0</v>
      </c>
      <c r="AM707">
        <v>408179</v>
      </c>
      <c r="AN707">
        <v>1800</v>
      </c>
      <c r="AO707">
        <v>76136</v>
      </c>
    </row>
    <row r="708" spans="1:41" x14ac:dyDescent="0.3">
      <c r="A708" s="65" t="s">
        <v>520</v>
      </c>
      <c r="B708" s="66">
        <v>2</v>
      </c>
      <c r="C708" s="66">
        <v>25</v>
      </c>
      <c r="D708" s="66">
        <v>0.15</v>
      </c>
      <c r="E708" t="s">
        <v>0</v>
      </c>
      <c r="F708" s="66">
        <v>655</v>
      </c>
      <c r="G708" s="39">
        <f t="shared" si="69"/>
        <v>0</v>
      </c>
      <c r="H708" s="66">
        <v>1.2930900000000001</v>
      </c>
      <c r="I708" s="66">
        <v>1236</v>
      </c>
      <c r="J708" s="67">
        <v>0</v>
      </c>
      <c r="K708" s="52">
        <v>0.94399999999999995</v>
      </c>
      <c r="L708" s="59">
        <f>IF(OR(H_no_hash!$F708="---",H_no_hash!$F708="infeas",H_no_hash!$F708="inf"),"---",(H_no_hash!$F708/M708)-1)</f>
        <v>6.1443932411673341E-3</v>
      </c>
      <c r="M708" s="20">
        <f>Model_dem!L448</f>
        <v>651</v>
      </c>
      <c r="N708">
        <f>Model_dem!G448</f>
        <v>655</v>
      </c>
      <c r="P708" t="str">
        <f>IF(H_no_hash!$Q708&lt;&gt;A708,"Aqui", " ")</f>
        <v xml:space="preserve"> </v>
      </c>
      <c r="Q708" s="65" t="s">
        <v>520</v>
      </c>
      <c r="R708" s="66">
        <v>2</v>
      </c>
      <c r="S708" s="66">
        <v>25</v>
      </c>
      <c r="T708" s="66">
        <v>0.15</v>
      </c>
      <c r="U708" s="66">
        <v>50</v>
      </c>
      <c r="V708" s="66">
        <v>655</v>
      </c>
      <c r="W708" s="66">
        <v>1.2930900000000001</v>
      </c>
      <c r="X708" s="66">
        <v>0</v>
      </c>
      <c r="Y708" s="66">
        <v>2470</v>
      </c>
      <c r="Z708" s="66">
        <v>1800</v>
      </c>
      <c r="AA708" s="67">
        <v>0</v>
      </c>
      <c r="AE708" t="s">
        <v>520</v>
      </c>
      <c r="AF708">
        <v>1</v>
      </c>
      <c r="AG708">
        <v>5</v>
      </c>
      <c r="AH708">
        <v>0.1</v>
      </c>
      <c r="AI708">
        <v>50</v>
      </c>
      <c r="AJ708">
        <v>651</v>
      </c>
      <c r="AK708">
        <v>0.99223899999999998</v>
      </c>
      <c r="AL708">
        <v>0</v>
      </c>
      <c r="AM708">
        <v>628865</v>
      </c>
      <c r="AN708">
        <v>1800.01</v>
      </c>
      <c r="AO708">
        <v>76120</v>
      </c>
    </row>
    <row r="709" spans="1:41" x14ac:dyDescent="0.3">
      <c r="A709" s="68" t="s">
        <v>520</v>
      </c>
      <c r="B709" s="20">
        <v>2</v>
      </c>
      <c r="C709" s="20">
        <v>25</v>
      </c>
      <c r="D709" s="20">
        <v>0.2</v>
      </c>
      <c r="E709" t="s">
        <v>0</v>
      </c>
      <c r="F709" s="20">
        <v>657</v>
      </c>
      <c r="G709" s="39">
        <f t="shared" si="69"/>
        <v>0</v>
      </c>
      <c r="H709" s="20">
        <v>6.9164199999999996</v>
      </c>
      <c r="I709" s="20">
        <v>4</v>
      </c>
      <c r="J709" s="23">
        <v>0</v>
      </c>
      <c r="K709" s="52">
        <v>0.14799999999999999</v>
      </c>
      <c r="L709" s="59">
        <f>IF(OR(H_no_hash!$F709="---",H_no_hash!$F709="infeas",H_no_hash!$F709="inf"),"---",(H_no_hash!$F709/M709)-1)</f>
        <v>9.2165898617511122E-3</v>
      </c>
      <c r="M709" s="20">
        <f>Model_dem!L449</f>
        <v>651</v>
      </c>
      <c r="N709">
        <f>Model_dem!G449</f>
        <v>657</v>
      </c>
      <c r="P709" t="str">
        <f>IF(H_no_hash!$Q709&lt;&gt;A709,"Aqui", " ")</f>
        <v xml:space="preserve"> </v>
      </c>
      <c r="Q709" s="68" t="s">
        <v>520</v>
      </c>
      <c r="R709" s="20">
        <v>2</v>
      </c>
      <c r="S709" s="20">
        <v>25</v>
      </c>
      <c r="T709" s="20">
        <v>0.2</v>
      </c>
      <c r="U709" s="20">
        <v>50</v>
      </c>
      <c r="V709" s="20">
        <v>657</v>
      </c>
      <c r="W709" s="20">
        <v>6.9164199999999996</v>
      </c>
      <c r="X709" s="20">
        <v>0</v>
      </c>
      <c r="Y709" s="20">
        <v>974</v>
      </c>
      <c r="Z709" s="20">
        <v>1800.08</v>
      </c>
      <c r="AA709" s="23">
        <v>0</v>
      </c>
      <c r="AE709" t="s">
        <v>520</v>
      </c>
      <c r="AF709">
        <v>1</v>
      </c>
      <c r="AG709">
        <v>5</v>
      </c>
      <c r="AH709">
        <v>0.15</v>
      </c>
      <c r="AI709">
        <v>50</v>
      </c>
      <c r="AJ709">
        <v>653</v>
      </c>
      <c r="AK709">
        <v>0.75886699999999996</v>
      </c>
      <c r="AL709">
        <v>0</v>
      </c>
      <c r="AM709">
        <v>655986</v>
      </c>
      <c r="AN709">
        <v>1800</v>
      </c>
      <c r="AO709">
        <v>74812</v>
      </c>
    </row>
    <row r="710" spans="1:41" x14ac:dyDescent="0.3">
      <c r="A710" s="65" t="s">
        <v>520</v>
      </c>
      <c r="B710" s="66">
        <v>2</v>
      </c>
      <c r="C710" s="66">
        <v>50</v>
      </c>
      <c r="D710" s="66">
        <v>0.05</v>
      </c>
      <c r="E710" t="s">
        <v>0</v>
      </c>
      <c r="F710" s="66">
        <v>653</v>
      </c>
      <c r="G710" s="39">
        <f t="shared" si="69"/>
        <v>0</v>
      </c>
      <c r="H710" s="66">
        <v>2.9663300000000001</v>
      </c>
      <c r="I710" s="66">
        <v>3214</v>
      </c>
      <c r="J710" s="67">
        <v>0</v>
      </c>
      <c r="K710" s="52">
        <v>0</v>
      </c>
      <c r="L710" s="59">
        <f>IF(OR(H_no_hash!$F710="---",H_no_hash!$F710="infeas",H_no_hash!$F710="inf"),"---",(H_no_hash!$F710/M710)-1)</f>
        <v>3.0721966205837781E-3</v>
      </c>
      <c r="M710" s="20">
        <f>Model_dem!L450</f>
        <v>651</v>
      </c>
      <c r="N710">
        <f>Model_dem!G450</f>
        <v>653</v>
      </c>
      <c r="P710" t="str">
        <f>IF(H_no_hash!$Q710&lt;&gt;A710,"Aqui", " ")</f>
        <v xml:space="preserve"> </v>
      </c>
      <c r="Q710" s="65" t="s">
        <v>520</v>
      </c>
      <c r="R710" s="66">
        <v>2</v>
      </c>
      <c r="S710" s="66">
        <v>50</v>
      </c>
      <c r="T710" s="66">
        <v>0.05</v>
      </c>
      <c r="U710" s="66">
        <v>50</v>
      </c>
      <c r="V710" s="66">
        <v>653</v>
      </c>
      <c r="W710" s="66">
        <v>2.9663300000000001</v>
      </c>
      <c r="X710" s="66">
        <v>0</v>
      </c>
      <c r="Y710" s="66">
        <v>2877</v>
      </c>
      <c r="Z710" s="66">
        <v>1800.01</v>
      </c>
      <c r="AA710" s="67">
        <v>0</v>
      </c>
      <c r="AE710" t="s">
        <v>520</v>
      </c>
      <c r="AF710">
        <v>1</v>
      </c>
      <c r="AG710">
        <v>5</v>
      </c>
      <c r="AH710">
        <v>0.2</v>
      </c>
      <c r="AI710">
        <v>50</v>
      </c>
      <c r="AJ710">
        <v>653</v>
      </c>
      <c r="AK710">
        <v>0.655663</v>
      </c>
      <c r="AL710">
        <v>0</v>
      </c>
      <c r="AM710">
        <v>456736</v>
      </c>
      <c r="AN710">
        <v>1800</v>
      </c>
      <c r="AO710">
        <v>80194</v>
      </c>
    </row>
    <row r="711" spans="1:41" x14ac:dyDescent="0.3">
      <c r="A711" s="68" t="s">
        <v>520</v>
      </c>
      <c r="B711" s="20">
        <v>2</v>
      </c>
      <c r="C711" s="20">
        <v>50</v>
      </c>
      <c r="D711" s="20">
        <v>0.1</v>
      </c>
      <c r="E711" t="s">
        <v>0</v>
      </c>
      <c r="F711" s="20">
        <v>657</v>
      </c>
      <c r="G711" s="39">
        <f t="shared" ref="G711:G774" si="70">IF(OR(N711="---",F711="infeas",F711="inf",F711=""),"---",(F711-N711)/N711)</f>
        <v>0</v>
      </c>
      <c r="H711" s="20">
        <v>3.12385</v>
      </c>
      <c r="I711" s="20" t="s">
        <v>511</v>
      </c>
      <c r="J711" s="23"/>
      <c r="K711" s="52">
        <v>0.39600000000000002</v>
      </c>
      <c r="L711" s="59">
        <f>IF(OR(H_no_hash!$F711="---",H_no_hash!$F711="infeas",H_no_hash!$F711="inf"),"---",(H_no_hash!$F711/M711)-1)</f>
        <v>9.2165898617511122E-3</v>
      </c>
      <c r="M711" s="20">
        <f>Model_dem!L451</f>
        <v>651</v>
      </c>
      <c r="N711">
        <f>Model_dem!G451</f>
        <v>657</v>
      </c>
      <c r="P711" t="str">
        <f>IF(H_no_hash!$Q711&lt;&gt;A711,"Aqui", " ")</f>
        <v xml:space="preserve"> </v>
      </c>
      <c r="Q711" s="68" t="s">
        <v>520</v>
      </c>
      <c r="R711" s="20">
        <v>2</v>
      </c>
      <c r="S711" s="20">
        <v>50</v>
      </c>
      <c r="T711" s="20">
        <v>0.1</v>
      </c>
      <c r="U711" s="20">
        <v>50</v>
      </c>
      <c r="V711" s="20">
        <v>657</v>
      </c>
      <c r="W711" s="20">
        <v>3.12385</v>
      </c>
      <c r="X711" s="20">
        <v>0</v>
      </c>
      <c r="Y711" s="20">
        <v>2031</v>
      </c>
      <c r="Z711" s="20">
        <v>1800.01</v>
      </c>
      <c r="AA711" s="23">
        <v>0</v>
      </c>
      <c r="AE711" t="s">
        <v>520</v>
      </c>
      <c r="AF711">
        <v>1</v>
      </c>
      <c r="AG711">
        <v>10</v>
      </c>
      <c r="AH711">
        <v>0.05</v>
      </c>
      <c r="AI711">
        <v>50</v>
      </c>
      <c r="AJ711">
        <v>651</v>
      </c>
      <c r="AK711">
        <v>0.74662099999999998</v>
      </c>
      <c r="AL711">
        <v>0</v>
      </c>
      <c r="AM711">
        <v>674461</v>
      </c>
      <c r="AN711">
        <v>1800</v>
      </c>
      <c r="AO711">
        <v>73266</v>
      </c>
    </row>
    <row r="712" spans="1:41" x14ac:dyDescent="0.3">
      <c r="A712" s="65" t="s">
        <v>520</v>
      </c>
      <c r="B712" s="66">
        <v>2</v>
      </c>
      <c r="C712" s="66">
        <v>50</v>
      </c>
      <c r="D712" s="66">
        <v>0.15</v>
      </c>
      <c r="E712" t="s">
        <v>0</v>
      </c>
      <c r="F712" s="66">
        <v>657</v>
      </c>
      <c r="G712" s="39">
        <f t="shared" si="70"/>
        <v>0</v>
      </c>
      <c r="H712" s="66">
        <v>4.7293599999999998</v>
      </c>
      <c r="I712" s="66" t="s">
        <v>511</v>
      </c>
      <c r="J712" s="67"/>
      <c r="K712" s="52">
        <v>0</v>
      </c>
      <c r="L712" s="59">
        <f>IF(OR(H_no_hash!$F712="---",H_no_hash!$F712="infeas",H_no_hash!$F712="inf"),"---",(H_no_hash!$F712/M712)-1)</f>
        <v>9.2165898617511122E-3</v>
      </c>
      <c r="M712" s="20">
        <f>Model_dem!L452</f>
        <v>651</v>
      </c>
      <c r="N712">
        <f>Model_dem!G452</f>
        <v>657</v>
      </c>
      <c r="P712" t="str">
        <f>IF(H_no_hash!$Q712&lt;&gt;A712,"Aqui", " ")</f>
        <v xml:space="preserve"> </v>
      </c>
      <c r="Q712" s="65" t="s">
        <v>520</v>
      </c>
      <c r="R712" s="66">
        <v>2</v>
      </c>
      <c r="S712" s="66">
        <v>50</v>
      </c>
      <c r="T712" s="66">
        <v>0.15</v>
      </c>
      <c r="U712" s="66">
        <v>50</v>
      </c>
      <c r="V712" s="66">
        <v>657</v>
      </c>
      <c r="W712" s="66">
        <v>4.7293599999999998</v>
      </c>
      <c r="X712" s="66">
        <v>0</v>
      </c>
      <c r="Y712" s="66">
        <v>1236</v>
      </c>
      <c r="Z712" s="66">
        <v>1800.01</v>
      </c>
      <c r="AA712" s="67">
        <v>0</v>
      </c>
      <c r="AE712" t="s">
        <v>520</v>
      </c>
      <c r="AF712">
        <v>1</v>
      </c>
      <c r="AG712">
        <v>10</v>
      </c>
      <c r="AH712">
        <v>0.1</v>
      </c>
      <c r="AI712">
        <v>50</v>
      </c>
      <c r="AJ712">
        <v>651</v>
      </c>
      <c r="AK712">
        <v>1.0085299999999999</v>
      </c>
      <c r="AL712">
        <v>0</v>
      </c>
      <c r="AM712">
        <v>691697</v>
      </c>
      <c r="AN712">
        <v>1800</v>
      </c>
      <c r="AO712">
        <v>78546</v>
      </c>
    </row>
    <row r="713" spans="1:41" x14ac:dyDescent="0.3">
      <c r="A713" s="68" t="s">
        <v>520</v>
      </c>
      <c r="B713" s="20">
        <v>2</v>
      </c>
      <c r="C713" s="20">
        <v>50</v>
      </c>
      <c r="D713" s="20">
        <v>0.2</v>
      </c>
      <c r="E713" t="s">
        <v>0</v>
      </c>
      <c r="F713" s="20">
        <v>742</v>
      </c>
      <c r="G713" s="39">
        <f t="shared" si="70"/>
        <v>0</v>
      </c>
      <c r="H713" s="20">
        <v>925.16899999999998</v>
      </c>
      <c r="I713" s="20" t="s">
        <v>511</v>
      </c>
      <c r="J713" s="23"/>
      <c r="K713" s="52">
        <v>7.5999999999999998E-2</v>
      </c>
      <c r="L713" s="59">
        <f>IF(OR(H_no_hash!$F713="---",H_no_hash!$F713="infeas",H_no_hash!$F713="inf"),"---",(H_no_hash!$F713/M713)-1)</f>
        <v>0.13978494623655924</v>
      </c>
      <c r="M713" s="20">
        <f>Model_dem!L453</f>
        <v>651</v>
      </c>
      <c r="N713">
        <f>Model_dem!G453</f>
        <v>742</v>
      </c>
      <c r="P713" t="str">
        <f>IF(H_no_hash!$Q713&lt;&gt;A713,"Aqui", " ")</f>
        <v xml:space="preserve"> </v>
      </c>
      <c r="Q713" s="68" t="s">
        <v>520</v>
      </c>
      <c r="R713" s="20">
        <v>2</v>
      </c>
      <c r="S713" s="20">
        <v>50</v>
      </c>
      <c r="T713" s="20">
        <v>0.2</v>
      </c>
      <c r="U713" s="20">
        <v>50</v>
      </c>
      <c r="V713" s="20">
        <v>742</v>
      </c>
      <c r="W713" s="20">
        <v>925.16899999999998</v>
      </c>
      <c r="X713" s="20">
        <v>0</v>
      </c>
      <c r="Y713" s="20">
        <v>4</v>
      </c>
      <c r="Z713" s="20">
        <v>1835.68</v>
      </c>
      <c r="AA713" s="23">
        <v>0</v>
      </c>
      <c r="AE713" t="s">
        <v>520</v>
      </c>
      <c r="AF713">
        <v>1</v>
      </c>
      <c r="AG713">
        <v>10</v>
      </c>
      <c r="AH713">
        <v>0.15</v>
      </c>
      <c r="AI713">
        <v>50</v>
      </c>
      <c r="AJ713">
        <v>653</v>
      </c>
      <c r="AK713">
        <v>0.74794000000000005</v>
      </c>
      <c r="AL713">
        <v>0</v>
      </c>
      <c r="AM713">
        <v>619781</v>
      </c>
      <c r="AN713">
        <v>1800</v>
      </c>
      <c r="AO713">
        <v>69761</v>
      </c>
    </row>
    <row r="714" spans="1:41" x14ac:dyDescent="0.3">
      <c r="A714" s="65" t="s">
        <v>520</v>
      </c>
      <c r="B714" s="66">
        <v>3</v>
      </c>
      <c r="C714" s="66">
        <v>0</v>
      </c>
      <c r="D714" s="66">
        <v>0.05</v>
      </c>
      <c r="E714" t="s">
        <v>0</v>
      </c>
      <c r="F714" s="66">
        <v>657</v>
      </c>
      <c r="G714" s="39">
        <f t="shared" si="70"/>
        <v>0</v>
      </c>
      <c r="H714" s="66">
        <v>1.5235799999999999</v>
      </c>
      <c r="I714" s="66">
        <v>4023</v>
      </c>
      <c r="J714" s="67">
        <v>0</v>
      </c>
      <c r="K714" s="52">
        <v>0</v>
      </c>
      <c r="L714" s="59">
        <f>IF(OR(H_no_hash!$F714="---",H_no_hash!$F714="infeas",H_no_hash!$F714="inf"),"---",(H_no_hash!$F714/M714)-1)</f>
        <v>9.2165898617511122E-3</v>
      </c>
      <c r="M714" s="20">
        <f>Model_dem!L454</f>
        <v>651</v>
      </c>
      <c r="N714">
        <f>Model_dem!G454</f>
        <v>657</v>
      </c>
      <c r="P714" t="str">
        <f>IF(H_no_hash!$Q714&lt;&gt;A714,"Aqui", " ")</f>
        <v xml:space="preserve"> </v>
      </c>
      <c r="Q714" s="65" t="s">
        <v>520</v>
      </c>
      <c r="R714" s="66">
        <v>3</v>
      </c>
      <c r="S714" s="66">
        <v>0</v>
      </c>
      <c r="T714" s="66">
        <v>0.05</v>
      </c>
      <c r="U714" s="66">
        <v>50</v>
      </c>
      <c r="V714" s="66">
        <v>657</v>
      </c>
      <c r="W714" s="66">
        <v>1.5235799999999999</v>
      </c>
      <c r="X714" s="66">
        <v>0</v>
      </c>
      <c r="Y714" s="66">
        <v>3214</v>
      </c>
      <c r="Z714" s="66">
        <v>1800</v>
      </c>
      <c r="AA714" s="67">
        <v>0</v>
      </c>
      <c r="AE714" t="s">
        <v>520</v>
      </c>
      <c r="AF714">
        <v>1</v>
      </c>
      <c r="AG714">
        <v>10</v>
      </c>
      <c r="AH714">
        <v>0.2</v>
      </c>
      <c r="AI714">
        <v>50</v>
      </c>
      <c r="AJ714">
        <v>653</v>
      </c>
      <c r="AK714">
        <v>0.86559900000000001</v>
      </c>
      <c r="AL714">
        <v>0</v>
      </c>
      <c r="AM714">
        <v>612169</v>
      </c>
      <c r="AN714">
        <v>1800</v>
      </c>
      <c r="AO714">
        <v>75939</v>
      </c>
    </row>
    <row r="715" spans="1:41" x14ac:dyDescent="0.3">
      <c r="A715" s="68" t="s">
        <v>520</v>
      </c>
      <c r="B715" s="20">
        <v>3</v>
      </c>
      <c r="C715" s="20">
        <v>0</v>
      </c>
      <c r="D715" s="20">
        <v>0.1</v>
      </c>
      <c r="E715" t="s">
        <v>4</v>
      </c>
      <c r="F715" s="20" t="s">
        <v>511</v>
      </c>
      <c r="G715" s="39" t="str">
        <f t="shared" si="70"/>
        <v>---</v>
      </c>
      <c r="H715" s="20" t="s">
        <v>511</v>
      </c>
      <c r="I715" s="20" t="s">
        <v>511</v>
      </c>
      <c r="J715" s="23"/>
      <c r="L715" s="59" t="str">
        <f>IF(OR(H_no_hash!$F715="---",H_no_hash!$F715="infeas",H_no_hash!$F715="inf"),"---",(H_no_hash!$F715/M715)-1)</f>
        <v>---</v>
      </c>
      <c r="M715" s="20">
        <f>Model_dem!L455</f>
        <v>651</v>
      </c>
      <c r="N715" t="str">
        <f>Model_dem!G455</f>
        <v>---</v>
      </c>
      <c r="P715" t="str">
        <f>IF(H_no_hash!$Q715&lt;&gt;A715,"Aqui", " ")</f>
        <v xml:space="preserve"> </v>
      </c>
      <c r="Q715" s="68" t="s">
        <v>520</v>
      </c>
      <c r="R715" s="20">
        <v>3</v>
      </c>
      <c r="S715" s="20">
        <v>0</v>
      </c>
      <c r="T715" s="20">
        <v>0.1</v>
      </c>
      <c r="U715" s="20">
        <v>50</v>
      </c>
      <c r="V715" s="20" t="s">
        <v>511</v>
      </c>
      <c r="W715" s="20" t="s">
        <v>511</v>
      </c>
      <c r="X715" s="20" t="s">
        <v>511</v>
      </c>
      <c r="Y715" s="20" t="s">
        <v>511</v>
      </c>
      <c r="Z715" s="20" t="s">
        <v>511</v>
      </c>
      <c r="AA715" s="23"/>
      <c r="AE715" t="s">
        <v>520</v>
      </c>
      <c r="AF715">
        <v>1</v>
      </c>
      <c r="AG715">
        <v>25</v>
      </c>
      <c r="AH715">
        <v>0.05</v>
      </c>
      <c r="AI715">
        <v>50</v>
      </c>
      <c r="AJ715">
        <v>653</v>
      </c>
      <c r="AK715">
        <v>1.2213400000000001</v>
      </c>
      <c r="AL715">
        <v>0</v>
      </c>
      <c r="AM715">
        <v>373545</v>
      </c>
      <c r="AN715">
        <v>1800</v>
      </c>
      <c r="AO715">
        <v>63317</v>
      </c>
    </row>
    <row r="716" spans="1:41" x14ac:dyDescent="0.3">
      <c r="A716" s="65" t="s">
        <v>520</v>
      </c>
      <c r="B716" s="66">
        <v>3</v>
      </c>
      <c r="C716" s="66">
        <v>0</v>
      </c>
      <c r="D716" s="66">
        <v>0.15</v>
      </c>
      <c r="E716" t="s">
        <v>4</v>
      </c>
      <c r="F716" s="66" t="s">
        <v>511</v>
      </c>
      <c r="G716" s="39" t="str">
        <f t="shared" si="70"/>
        <v>---</v>
      </c>
      <c r="H716" s="66" t="s">
        <v>511</v>
      </c>
      <c r="I716" s="66" t="s">
        <v>511</v>
      </c>
      <c r="J716" s="67"/>
      <c r="L716" s="59" t="str">
        <f>IF(OR(H_no_hash!$F716="---",H_no_hash!$F716="infeas",H_no_hash!$F716="inf"),"---",(H_no_hash!$F716/M716)-1)</f>
        <v>---</v>
      </c>
      <c r="M716" s="20">
        <f>Model_dem!L456</f>
        <v>651</v>
      </c>
      <c r="N716" t="str">
        <f>Model_dem!G456</f>
        <v>---</v>
      </c>
      <c r="P716" t="str">
        <f>IF(H_no_hash!$Q716&lt;&gt;A716,"Aqui", " ")</f>
        <v xml:space="preserve"> </v>
      </c>
      <c r="Q716" s="65" t="s">
        <v>520</v>
      </c>
      <c r="R716" s="66">
        <v>3</v>
      </c>
      <c r="S716" s="66">
        <v>0</v>
      </c>
      <c r="T716" s="66">
        <v>0.15</v>
      </c>
      <c r="U716" s="66">
        <v>50</v>
      </c>
      <c r="V716" s="66" t="s">
        <v>511</v>
      </c>
      <c r="W716" s="66" t="s">
        <v>511</v>
      </c>
      <c r="X716" s="66" t="s">
        <v>511</v>
      </c>
      <c r="Y716" s="66" t="s">
        <v>511</v>
      </c>
      <c r="Z716" s="66" t="s">
        <v>511</v>
      </c>
      <c r="AA716" s="67"/>
      <c r="AE716" t="s">
        <v>520</v>
      </c>
      <c r="AF716">
        <v>1</v>
      </c>
      <c r="AG716">
        <v>25</v>
      </c>
      <c r="AH716">
        <v>0.1</v>
      </c>
      <c r="AI716">
        <v>50</v>
      </c>
      <c r="AJ716">
        <v>653</v>
      </c>
      <c r="AK716">
        <v>2.1026199999999999</v>
      </c>
      <c r="AL716">
        <v>0</v>
      </c>
      <c r="AM716">
        <v>313706</v>
      </c>
      <c r="AN716">
        <v>1800</v>
      </c>
      <c r="AO716">
        <v>54883</v>
      </c>
    </row>
    <row r="717" spans="1:41" x14ac:dyDescent="0.3">
      <c r="A717" s="68" t="s">
        <v>520</v>
      </c>
      <c r="B717" s="20">
        <v>3</v>
      </c>
      <c r="C717" s="20">
        <v>0</v>
      </c>
      <c r="D717" s="20">
        <v>0.2</v>
      </c>
      <c r="E717" t="s">
        <v>4</v>
      </c>
      <c r="F717" s="20" t="s">
        <v>511</v>
      </c>
      <c r="G717" s="39" t="str">
        <f t="shared" si="70"/>
        <v>---</v>
      </c>
      <c r="H717" s="20" t="s">
        <v>511</v>
      </c>
      <c r="I717" s="20" t="s">
        <v>511</v>
      </c>
      <c r="J717" s="23"/>
      <c r="L717" s="59" t="str">
        <f>IF(OR(H_no_hash!$F717="---",H_no_hash!$F717="infeas",H_no_hash!$F717="inf"),"---",(H_no_hash!$F717/M717)-1)</f>
        <v>---</v>
      </c>
      <c r="M717" s="20">
        <f>Model_dem!L457</f>
        <v>651</v>
      </c>
      <c r="N717" t="str">
        <f>Model_dem!G457</f>
        <v>---</v>
      </c>
      <c r="P717" t="str">
        <f>IF(H_no_hash!$Q717&lt;&gt;A717,"Aqui", " ")</f>
        <v xml:space="preserve"> </v>
      </c>
      <c r="Q717" s="68" t="s">
        <v>520</v>
      </c>
      <c r="R717" s="20">
        <v>3</v>
      </c>
      <c r="S717" s="20">
        <v>0</v>
      </c>
      <c r="T717" s="20">
        <v>0.2</v>
      </c>
      <c r="U717" s="20">
        <v>50</v>
      </c>
      <c r="V717" s="20" t="s">
        <v>511</v>
      </c>
      <c r="W717" s="20" t="s">
        <v>511</v>
      </c>
      <c r="X717" s="20" t="s">
        <v>511</v>
      </c>
      <c r="Y717" s="20" t="s">
        <v>511</v>
      </c>
      <c r="Z717" s="20" t="s">
        <v>511</v>
      </c>
      <c r="AA717" s="23"/>
      <c r="AE717" t="s">
        <v>520</v>
      </c>
      <c r="AF717">
        <v>1</v>
      </c>
      <c r="AG717">
        <v>25</v>
      </c>
      <c r="AH717">
        <v>0.15</v>
      </c>
      <c r="AI717">
        <v>50</v>
      </c>
      <c r="AJ717">
        <v>657</v>
      </c>
      <c r="AK717">
        <v>1.9426399999999999</v>
      </c>
      <c r="AL717">
        <v>0</v>
      </c>
      <c r="AM717">
        <v>134861</v>
      </c>
      <c r="AN717">
        <v>1800.01</v>
      </c>
      <c r="AO717">
        <v>43923</v>
      </c>
    </row>
    <row r="718" spans="1:41" x14ac:dyDescent="0.3">
      <c r="A718" s="65" t="s">
        <v>520</v>
      </c>
      <c r="B718" s="66">
        <v>3</v>
      </c>
      <c r="C718" s="66">
        <v>10</v>
      </c>
      <c r="D718" s="66">
        <v>0.05</v>
      </c>
      <c r="E718" t="s">
        <v>0</v>
      </c>
      <c r="F718" s="66">
        <v>657</v>
      </c>
      <c r="G718" s="39">
        <f t="shared" si="70"/>
        <v>0</v>
      </c>
      <c r="H718" s="66">
        <v>1.17649</v>
      </c>
      <c r="I718" s="66">
        <v>3657</v>
      </c>
      <c r="J718" s="67">
        <v>0</v>
      </c>
      <c r="K718" s="52">
        <v>0</v>
      </c>
      <c r="L718" s="59">
        <f>IF(OR(H_no_hash!$F718="---",H_no_hash!$F718="infeas",H_no_hash!$F718="inf"),"---",(H_no_hash!$F718/M718)-1)</f>
        <v>9.2165898617511122E-3</v>
      </c>
      <c r="M718" s="20">
        <f>Model_dem!L458</f>
        <v>651</v>
      </c>
      <c r="N718">
        <f>Model_dem!G458</f>
        <v>657</v>
      </c>
      <c r="P718" t="str">
        <f>IF(H_no_hash!$Q718&lt;&gt;A718,"Aqui", " ")</f>
        <v xml:space="preserve"> </v>
      </c>
      <c r="Q718" s="65" t="s">
        <v>520</v>
      </c>
      <c r="R718" s="66">
        <v>3</v>
      </c>
      <c r="S718" s="66">
        <v>10</v>
      </c>
      <c r="T718" s="66">
        <v>0.05</v>
      </c>
      <c r="U718" s="66">
        <v>50</v>
      </c>
      <c r="V718" s="66">
        <v>657</v>
      </c>
      <c r="W718" s="66">
        <v>1.17649</v>
      </c>
      <c r="X718" s="66">
        <v>0</v>
      </c>
      <c r="Y718" s="66">
        <v>4023</v>
      </c>
      <c r="Z718" s="66">
        <v>1800</v>
      </c>
      <c r="AA718" s="67">
        <v>0</v>
      </c>
      <c r="AE718" t="s">
        <v>520</v>
      </c>
      <c r="AF718">
        <v>1</v>
      </c>
      <c r="AG718">
        <v>25</v>
      </c>
      <c r="AH718">
        <v>0.2</v>
      </c>
      <c r="AI718">
        <v>50</v>
      </c>
      <c r="AJ718">
        <v>657</v>
      </c>
      <c r="AK718">
        <v>3.4676800000000001</v>
      </c>
      <c r="AL718">
        <v>0</v>
      </c>
      <c r="AM718">
        <v>40970</v>
      </c>
      <c r="AN718">
        <v>1800.26</v>
      </c>
      <c r="AO718">
        <v>27519</v>
      </c>
    </row>
    <row r="719" spans="1:41" x14ac:dyDescent="0.3">
      <c r="A719" s="68" t="s">
        <v>520</v>
      </c>
      <c r="B719" s="20">
        <v>3</v>
      </c>
      <c r="C719" s="20">
        <v>10</v>
      </c>
      <c r="D719" s="20">
        <v>0.1</v>
      </c>
      <c r="E719" t="s">
        <v>4</v>
      </c>
      <c r="F719" s="20" t="s">
        <v>511</v>
      </c>
      <c r="G719" s="39" t="str">
        <f t="shared" si="70"/>
        <v>---</v>
      </c>
      <c r="H719" s="20" t="s">
        <v>511</v>
      </c>
      <c r="I719" s="20" t="s">
        <v>511</v>
      </c>
      <c r="J719" s="23"/>
      <c r="L719" s="59" t="str">
        <f>IF(OR(H_no_hash!$F719="---",H_no_hash!$F719="infeas",H_no_hash!$F719="inf"),"---",(H_no_hash!$F719/M719)-1)</f>
        <v>---</v>
      </c>
      <c r="M719" s="20">
        <f>Model_dem!L459</f>
        <v>651</v>
      </c>
      <c r="N719" t="str">
        <f>Model_dem!G459</f>
        <v>---</v>
      </c>
      <c r="P719" t="str">
        <f>IF(H_no_hash!$Q719&lt;&gt;A719,"Aqui", " ")</f>
        <v xml:space="preserve"> </v>
      </c>
      <c r="Q719" s="68" t="s">
        <v>520</v>
      </c>
      <c r="R719" s="20">
        <v>3</v>
      </c>
      <c r="S719" s="20">
        <v>10</v>
      </c>
      <c r="T719" s="20">
        <v>0.1</v>
      </c>
      <c r="U719" s="20">
        <v>50</v>
      </c>
      <c r="V719" s="20" t="s">
        <v>511</v>
      </c>
      <c r="W719" s="20" t="s">
        <v>511</v>
      </c>
      <c r="X719" s="20" t="s">
        <v>511</v>
      </c>
      <c r="Y719" s="20" t="s">
        <v>511</v>
      </c>
      <c r="Z719" s="20" t="s">
        <v>511</v>
      </c>
      <c r="AA719" s="23"/>
      <c r="AE719" t="s">
        <v>520</v>
      </c>
      <c r="AF719">
        <v>1</v>
      </c>
      <c r="AG719">
        <v>50</v>
      </c>
      <c r="AH719">
        <v>0.05</v>
      </c>
      <c r="AI719">
        <v>50</v>
      </c>
      <c r="AJ719">
        <v>653</v>
      </c>
      <c r="AK719">
        <v>2.4881700000000002</v>
      </c>
      <c r="AL719">
        <v>0</v>
      </c>
      <c r="AM719">
        <v>241556</v>
      </c>
      <c r="AN719">
        <v>1800.03</v>
      </c>
      <c r="AO719">
        <v>55122</v>
      </c>
    </row>
    <row r="720" spans="1:41" x14ac:dyDescent="0.3">
      <c r="A720" s="65" t="s">
        <v>520</v>
      </c>
      <c r="B720" s="66">
        <v>3</v>
      </c>
      <c r="C720" s="66">
        <v>10</v>
      </c>
      <c r="D720" s="66">
        <v>0.15</v>
      </c>
      <c r="E720" t="s">
        <v>4</v>
      </c>
      <c r="F720" s="66" t="s">
        <v>511</v>
      </c>
      <c r="G720" s="39" t="str">
        <f t="shared" si="70"/>
        <v>---</v>
      </c>
      <c r="H720" s="66" t="s">
        <v>511</v>
      </c>
      <c r="I720" s="66" t="s">
        <v>511</v>
      </c>
      <c r="J720" s="67"/>
      <c r="L720" s="59" t="str">
        <f>IF(OR(H_no_hash!$F720="---",H_no_hash!$F720="infeas",H_no_hash!$F720="inf"),"---",(H_no_hash!$F720/M720)-1)</f>
        <v>---</v>
      </c>
      <c r="M720" s="20">
        <f>Model_dem!L460</f>
        <v>651</v>
      </c>
      <c r="N720" t="str">
        <f>Model_dem!G460</f>
        <v>---</v>
      </c>
      <c r="P720" t="str">
        <f>IF(H_no_hash!$Q720&lt;&gt;A720,"Aqui", " ")</f>
        <v xml:space="preserve"> </v>
      </c>
      <c r="Q720" s="65" t="s">
        <v>520</v>
      </c>
      <c r="R720" s="66">
        <v>3</v>
      </c>
      <c r="S720" s="66">
        <v>10</v>
      </c>
      <c r="T720" s="66">
        <v>0.15</v>
      </c>
      <c r="U720" s="66">
        <v>50</v>
      </c>
      <c r="V720" s="66" t="s">
        <v>511</v>
      </c>
      <c r="W720" s="66" t="s">
        <v>511</v>
      </c>
      <c r="X720" s="66" t="s">
        <v>511</v>
      </c>
      <c r="Y720" s="66" t="s">
        <v>511</v>
      </c>
      <c r="Z720" s="66" t="s">
        <v>511</v>
      </c>
      <c r="AA720" s="67"/>
      <c r="AE720" t="s">
        <v>520</v>
      </c>
      <c r="AF720">
        <v>1</v>
      </c>
      <c r="AG720">
        <v>50</v>
      </c>
      <c r="AH720">
        <v>0.1</v>
      </c>
      <c r="AI720">
        <v>50</v>
      </c>
      <c r="AJ720">
        <v>655</v>
      </c>
      <c r="AK720">
        <v>2.58297</v>
      </c>
      <c r="AL720">
        <v>0</v>
      </c>
      <c r="AM720">
        <v>119021</v>
      </c>
      <c r="AN720">
        <v>1800</v>
      </c>
      <c r="AO720">
        <v>46095</v>
      </c>
    </row>
    <row r="721" spans="1:41" x14ac:dyDescent="0.3">
      <c r="A721" s="68" t="s">
        <v>520</v>
      </c>
      <c r="B721" s="20">
        <v>3</v>
      </c>
      <c r="C721" s="20">
        <v>10</v>
      </c>
      <c r="D721" s="20">
        <v>0.2</v>
      </c>
      <c r="E721" t="s">
        <v>4</v>
      </c>
      <c r="F721" s="20" t="s">
        <v>511</v>
      </c>
      <c r="G721" s="39" t="str">
        <f t="shared" si="70"/>
        <v>---</v>
      </c>
      <c r="H721" s="20" t="s">
        <v>511</v>
      </c>
      <c r="I721" s="20" t="s">
        <v>511</v>
      </c>
      <c r="J721" s="23"/>
      <c r="L721" s="59" t="str">
        <f>IF(OR(H_no_hash!$F721="---",H_no_hash!$F721="infeas",H_no_hash!$F721="inf"),"---",(H_no_hash!$F721/M721)-1)</f>
        <v>---</v>
      </c>
      <c r="M721" s="20">
        <f>Model_dem!L461</f>
        <v>651</v>
      </c>
      <c r="N721" t="str">
        <f>Model_dem!G461</f>
        <v>---</v>
      </c>
      <c r="P721" t="str">
        <f>IF(H_no_hash!$Q721&lt;&gt;A721,"Aqui", " ")</f>
        <v xml:space="preserve"> </v>
      </c>
      <c r="Q721" s="68" t="s">
        <v>520</v>
      </c>
      <c r="R721" s="20">
        <v>3</v>
      </c>
      <c r="S721" s="20">
        <v>10</v>
      </c>
      <c r="T721" s="20">
        <v>0.2</v>
      </c>
      <c r="U721" s="20">
        <v>50</v>
      </c>
      <c r="V721" s="20" t="s">
        <v>511</v>
      </c>
      <c r="W721" s="20" t="s">
        <v>511</v>
      </c>
      <c r="X721" s="20" t="s">
        <v>511</v>
      </c>
      <c r="Y721" s="20" t="s">
        <v>511</v>
      </c>
      <c r="Z721" s="20" t="s">
        <v>511</v>
      </c>
      <c r="AA721" s="23"/>
      <c r="AE721" t="s">
        <v>520</v>
      </c>
      <c r="AF721">
        <v>1</v>
      </c>
      <c r="AG721">
        <v>50</v>
      </c>
      <c r="AH721">
        <v>0.15</v>
      </c>
      <c r="AI721">
        <v>50</v>
      </c>
      <c r="AJ721">
        <v>657</v>
      </c>
      <c r="AK721">
        <v>2.4567399999999999</v>
      </c>
      <c r="AL721">
        <v>0</v>
      </c>
      <c r="AM721">
        <v>49226</v>
      </c>
      <c r="AN721">
        <v>1800.21</v>
      </c>
      <c r="AO721">
        <v>28506</v>
      </c>
    </row>
    <row r="722" spans="1:41" x14ac:dyDescent="0.3">
      <c r="A722" s="65" t="s">
        <v>520</v>
      </c>
      <c r="B722" s="66">
        <v>3</v>
      </c>
      <c r="C722" s="66">
        <v>25</v>
      </c>
      <c r="D722" s="66">
        <v>0.05</v>
      </c>
      <c r="E722" t="s">
        <v>0</v>
      </c>
      <c r="F722" s="66">
        <v>657</v>
      </c>
      <c r="G722" s="39">
        <f t="shared" si="70"/>
        <v>0</v>
      </c>
      <c r="H722" s="66">
        <v>1.3806</v>
      </c>
      <c r="I722" s="66">
        <v>3765</v>
      </c>
      <c r="J722" s="67">
        <v>0</v>
      </c>
      <c r="K722" s="52">
        <v>0</v>
      </c>
      <c r="L722" s="59">
        <f>IF(OR(H_no_hash!$F722="---",H_no_hash!$F722="infeas",H_no_hash!$F722="inf"),"---",(H_no_hash!$F722/M722)-1)</f>
        <v>9.2165898617511122E-3</v>
      </c>
      <c r="M722" s="20">
        <f>Model_dem!L462</f>
        <v>651</v>
      </c>
      <c r="N722">
        <f>Model_dem!G462</f>
        <v>657</v>
      </c>
      <c r="P722" t="str">
        <f>IF(H_no_hash!$Q722&lt;&gt;A722,"Aqui", " ")</f>
        <v xml:space="preserve"> </v>
      </c>
      <c r="Q722" s="65" t="s">
        <v>520</v>
      </c>
      <c r="R722" s="66">
        <v>3</v>
      </c>
      <c r="S722" s="66">
        <v>25</v>
      </c>
      <c r="T722" s="66">
        <v>0.05</v>
      </c>
      <c r="U722" s="66">
        <v>50</v>
      </c>
      <c r="V722" s="66">
        <v>657</v>
      </c>
      <c r="W722" s="66">
        <v>1.3806</v>
      </c>
      <c r="X722" s="66">
        <v>0</v>
      </c>
      <c r="Y722" s="66">
        <v>3657</v>
      </c>
      <c r="Z722" s="66">
        <v>1800.01</v>
      </c>
      <c r="AA722" s="67">
        <v>0</v>
      </c>
      <c r="AE722" t="s">
        <v>520</v>
      </c>
      <c r="AF722">
        <v>1</v>
      </c>
      <c r="AG722">
        <v>50</v>
      </c>
      <c r="AH722">
        <v>0.2</v>
      </c>
      <c r="AI722">
        <v>50</v>
      </c>
      <c r="AJ722">
        <v>693</v>
      </c>
      <c r="AK722">
        <v>75.9148</v>
      </c>
      <c r="AL722">
        <v>0</v>
      </c>
      <c r="AM722">
        <v>915</v>
      </c>
      <c r="AN722">
        <v>1800.17</v>
      </c>
      <c r="AO722">
        <v>5059</v>
      </c>
    </row>
    <row r="723" spans="1:41" x14ac:dyDescent="0.3">
      <c r="A723" s="68" t="s">
        <v>520</v>
      </c>
      <c r="B723" s="20">
        <v>3</v>
      </c>
      <c r="C723" s="20">
        <v>25</v>
      </c>
      <c r="D723" s="20">
        <v>0.1</v>
      </c>
      <c r="E723" t="s">
        <v>4</v>
      </c>
      <c r="F723" s="20" t="s">
        <v>511</v>
      </c>
      <c r="G723" s="39" t="str">
        <f t="shared" si="70"/>
        <v>---</v>
      </c>
      <c r="H723" s="20" t="s">
        <v>511</v>
      </c>
      <c r="I723" s="20" t="s">
        <v>511</v>
      </c>
      <c r="J723" s="23"/>
      <c r="L723" s="59" t="str">
        <f>IF(OR(H_no_hash!$F723="---",H_no_hash!$F723="infeas",H_no_hash!$F723="inf"),"---",(H_no_hash!$F723/M723)-1)</f>
        <v>---</v>
      </c>
      <c r="M723" s="20">
        <f>Model_dem!L463</f>
        <v>651</v>
      </c>
      <c r="N723" t="str">
        <f>Model_dem!G463</f>
        <v>---</v>
      </c>
      <c r="P723" t="str">
        <f>IF(H_no_hash!$Q723&lt;&gt;A723,"Aqui", " ")</f>
        <v xml:space="preserve"> </v>
      </c>
      <c r="Q723" s="68" t="s">
        <v>520</v>
      </c>
      <c r="R723" s="20">
        <v>3</v>
      </c>
      <c r="S723" s="20">
        <v>25</v>
      </c>
      <c r="T723" s="20">
        <v>0.1</v>
      </c>
      <c r="U723" s="20">
        <v>50</v>
      </c>
      <c r="V723" s="20" t="s">
        <v>511</v>
      </c>
      <c r="W723" s="20" t="s">
        <v>511</v>
      </c>
      <c r="X723" s="20" t="s">
        <v>511</v>
      </c>
      <c r="Y723" s="20" t="s">
        <v>511</v>
      </c>
      <c r="Z723" s="20" t="s">
        <v>511</v>
      </c>
      <c r="AA723" s="23"/>
      <c r="AE723" t="s">
        <v>520</v>
      </c>
      <c r="AF723">
        <v>2</v>
      </c>
      <c r="AG723">
        <v>5</v>
      </c>
      <c r="AH723">
        <v>0.05</v>
      </c>
      <c r="AI723">
        <v>50</v>
      </c>
      <c r="AJ723">
        <v>651</v>
      </c>
      <c r="AK723">
        <v>1.00285</v>
      </c>
      <c r="AL723">
        <v>0</v>
      </c>
      <c r="AM723">
        <v>682150</v>
      </c>
      <c r="AN723">
        <v>1800</v>
      </c>
      <c r="AO723">
        <v>80135</v>
      </c>
    </row>
    <row r="724" spans="1:41" x14ac:dyDescent="0.3">
      <c r="A724" s="65" t="s">
        <v>520</v>
      </c>
      <c r="B724" s="66">
        <v>3</v>
      </c>
      <c r="C724" s="66">
        <v>25</v>
      </c>
      <c r="D724" s="66">
        <v>0.15</v>
      </c>
      <c r="E724" t="s">
        <v>4</v>
      </c>
      <c r="F724" s="66" t="s">
        <v>511</v>
      </c>
      <c r="G724" s="39" t="str">
        <f t="shared" si="70"/>
        <v>---</v>
      </c>
      <c r="H724" s="66" t="s">
        <v>511</v>
      </c>
      <c r="I724" s="66" t="s">
        <v>511</v>
      </c>
      <c r="J724" s="67"/>
      <c r="L724" s="59" t="str">
        <f>IF(OR(H_no_hash!$F724="---",H_no_hash!$F724="infeas",H_no_hash!$F724="inf"),"---",(H_no_hash!$F724/M724)-1)</f>
        <v>---</v>
      </c>
      <c r="M724" s="20">
        <f>Model_dem!L464</f>
        <v>651</v>
      </c>
      <c r="N724" t="str">
        <f>Model_dem!G464</f>
        <v>---</v>
      </c>
      <c r="P724" t="str">
        <f>IF(H_no_hash!$Q724&lt;&gt;A724,"Aqui", " ")</f>
        <v xml:space="preserve"> </v>
      </c>
      <c r="Q724" s="65" t="s">
        <v>520</v>
      </c>
      <c r="R724" s="66">
        <v>3</v>
      </c>
      <c r="S724" s="66">
        <v>25</v>
      </c>
      <c r="T724" s="66">
        <v>0.15</v>
      </c>
      <c r="U724" s="66">
        <v>50</v>
      </c>
      <c r="V724" s="66" t="s">
        <v>511</v>
      </c>
      <c r="W724" s="66" t="s">
        <v>511</v>
      </c>
      <c r="X724" s="66" t="s">
        <v>511</v>
      </c>
      <c r="Y724" s="66" t="s">
        <v>511</v>
      </c>
      <c r="Z724" s="66" t="s">
        <v>511</v>
      </c>
      <c r="AA724" s="67"/>
      <c r="AE724" t="s">
        <v>520</v>
      </c>
      <c r="AF724">
        <v>2</v>
      </c>
      <c r="AG724">
        <v>5</v>
      </c>
      <c r="AH724">
        <v>0.1</v>
      </c>
      <c r="AI724">
        <v>50</v>
      </c>
      <c r="AJ724">
        <v>651</v>
      </c>
      <c r="AK724">
        <v>0.78012300000000001</v>
      </c>
      <c r="AL724">
        <v>0</v>
      </c>
      <c r="AM724">
        <v>618668</v>
      </c>
      <c r="AN724">
        <v>1800</v>
      </c>
      <c r="AO724">
        <v>73086</v>
      </c>
    </row>
    <row r="725" spans="1:41" x14ac:dyDescent="0.3">
      <c r="A725" s="68" t="s">
        <v>520</v>
      </c>
      <c r="B725" s="20">
        <v>3</v>
      </c>
      <c r="C725" s="20">
        <v>25</v>
      </c>
      <c r="D725" s="20">
        <v>0.2</v>
      </c>
      <c r="E725" t="s">
        <v>4</v>
      </c>
      <c r="F725" s="20" t="s">
        <v>511</v>
      </c>
      <c r="G725" s="39" t="str">
        <f t="shared" si="70"/>
        <v>---</v>
      </c>
      <c r="H725" s="20" t="s">
        <v>511</v>
      </c>
      <c r="I725" s="20" t="s">
        <v>511</v>
      </c>
      <c r="J725" s="23"/>
      <c r="L725" s="59" t="str">
        <f>IF(OR(H_no_hash!$F725="---",H_no_hash!$F725="infeas",H_no_hash!$F725="inf"),"---",(H_no_hash!$F725/M725)-1)</f>
        <v>---</v>
      </c>
      <c r="M725" s="20">
        <f>Model_dem!L465</f>
        <v>651</v>
      </c>
      <c r="N725" t="str">
        <f>Model_dem!G465</f>
        <v>---</v>
      </c>
      <c r="P725" t="str">
        <f>IF(H_no_hash!$Q725&lt;&gt;A725,"Aqui", " ")</f>
        <v xml:space="preserve"> </v>
      </c>
      <c r="Q725" s="68" t="s">
        <v>520</v>
      </c>
      <c r="R725" s="20">
        <v>3</v>
      </c>
      <c r="S725" s="20">
        <v>25</v>
      </c>
      <c r="T725" s="20">
        <v>0.2</v>
      </c>
      <c r="U725" s="20">
        <v>50</v>
      </c>
      <c r="V725" s="20" t="s">
        <v>511</v>
      </c>
      <c r="W725" s="20" t="s">
        <v>511</v>
      </c>
      <c r="X725" s="20" t="s">
        <v>511</v>
      </c>
      <c r="Y725" s="20" t="s">
        <v>511</v>
      </c>
      <c r="Z725" s="20" t="s">
        <v>511</v>
      </c>
      <c r="AA725" s="23"/>
      <c r="AE725" t="s">
        <v>520</v>
      </c>
      <c r="AF725">
        <v>2</v>
      </c>
      <c r="AG725">
        <v>5</v>
      </c>
      <c r="AH725">
        <v>0.15</v>
      </c>
      <c r="AI725">
        <v>50</v>
      </c>
      <c r="AJ725">
        <v>651</v>
      </c>
      <c r="AK725">
        <v>1.9007700000000001</v>
      </c>
      <c r="AL725">
        <v>4</v>
      </c>
      <c r="AM725">
        <v>577645</v>
      </c>
      <c r="AN725">
        <v>1800</v>
      </c>
      <c r="AO725">
        <v>74669</v>
      </c>
    </row>
    <row r="726" spans="1:41" x14ac:dyDescent="0.3">
      <c r="A726" s="65" t="s">
        <v>520</v>
      </c>
      <c r="B726" s="66">
        <v>3</v>
      </c>
      <c r="C726" s="66">
        <v>50</v>
      </c>
      <c r="D726" s="66">
        <v>0.05</v>
      </c>
      <c r="E726" t="s">
        <v>0</v>
      </c>
      <c r="F726" s="66">
        <v>657</v>
      </c>
      <c r="G726" s="39">
        <f t="shared" si="70"/>
        <v>0</v>
      </c>
      <c r="H726" s="66">
        <v>1.16703</v>
      </c>
      <c r="I726" s="66">
        <v>471</v>
      </c>
      <c r="J726" s="67">
        <v>0</v>
      </c>
      <c r="K726" s="52">
        <v>0</v>
      </c>
      <c r="L726" s="59">
        <f>IF(OR(H_no_hash!$F726="---",H_no_hash!$F726="infeas",H_no_hash!$F726="inf"),"---",(H_no_hash!$F726/M726)-1)</f>
        <v>9.2165898617511122E-3</v>
      </c>
      <c r="M726" s="20">
        <f>Model_dem!L466</f>
        <v>651</v>
      </c>
      <c r="N726">
        <f>Model_dem!G466</f>
        <v>657</v>
      </c>
      <c r="P726" t="str">
        <f>IF(H_no_hash!$Q726&lt;&gt;A726,"Aqui", " ")</f>
        <v xml:space="preserve"> </v>
      </c>
      <c r="Q726" s="65" t="s">
        <v>520</v>
      </c>
      <c r="R726" s="66">
        <v>3</v>
      </c>
      <c r="S726" s="66">
        <v>50</v>
      </c>
      <c r="T726" s="66">
        <v>0.05</v>
      </c>
      <c r="U726" s="66">
        <v>50</v>
      </c>
      <c r="V726" s="66">
        <v>657</v>
      </c>
      <c r="W726" s="66">
        <v>1.16703</v>
      </c>
      <c r="X726" s="66">
        <v>0</v>
      </c>
      <c r="Y726" s="66">
        <v>3765</v>
      </c>
      <c r="Z726" s="66">
        <v>1800</v>
      </c>
      <c r="AA726" s="67">
        <v>0</v>
      </c>
      <c r="AE726" t="s">
        <v>520</v>
      </c>
      <c r="AF726">
        <v>2</v>
      </c>
      <c r="AG726">
        <v>5</v>
      </c>
      <c r="AH726">
        <v>0.2</v>
      </c>
      <c r="AI726">
        <v>50</v>
      </c>
      <c r="AJ726">
        <v>653</v>
      </c>
      <c r="AK726">
        <v>1.00888</v>
      </c>
      <c r="AL726">
        <v>0</v>
      </c>
      <c r="AM726">
        <v>598185</v>
      </c>
      <c r="AN726">
        <v>1800</v>
      </c>
      <c r="AO726">
        <v>73336</v>
      </c>
    </row>
    <row r="727" spans="1:41" x14ac:dyDescent="0.3">
      <c r="A727" s="68" t="s">
        <v>520</v>
      </c>
      <c r="B727" s="20">
        <v>3</v>
      </c>
      <c r="C727" s="20">
        <v>50</v>
      </c>
      <c r="D727" s="20">
        <v>0.1</v>
      </c>
      <c r="E727" t="s">
        <v>4</v>
      </c>
      <c r="F727" s="20" t="s">
        <v>511</v>
      </c>
      <c r="G727" s="39" t="str">
        <f t="shared" si="70"/>
        <v>---</v>
      </c>
      <c r="H727" s="20" t="s">
        <v>511</v>
      </c>
      <c r="I727" s="20">
        <v>545</v>
      </c>
      <c r="J727" s="23">
        <v>0</v>
      </c>
      <c r="L727" s="59" t="str">
        <f>IF(OR(H_no_hash!$F727="---",H_no_hash!$F727="infeas",H_no_hash!$F727="inf"),"---",(H_no_hash!$F727/M727)-1)</f>
        <v>---</v>
      </c>
      <c r="M727" s="20">
        <f>Model_dem!L467</f>
        <v>651</v>
      </c>
      <c r="N727" t="str">
        <f>Model_dem!G467</f>
        <v>---</v>
      </c>
      <c r="P727" t="str">
        <f>IF(H_no_hash!$Q727&lt;&gt;A727,"Aqui", " ")</f>
        <v xml:space="preserve"> </v>
      </c>
      <c r="Q727" s="68" t="s">
        <v>520</v>
      </c>
      <c r="R727" s="20">
        <v>3</v>
      </c>
      <c r="S727" s="20">
        <v>50</v>
      </c>
      <c r="T727" s="20">
        <v>0.1</v>
      </c>
      <c r="U727" s="20">
        <v>50</v>
      </c>
      <c r="V727" s="20" t="s">
        <v>511</v>
      </c>
      <c r="W727" s="20" t="s">
        <v>511</v>
      </c>
      <c r="X727" s="20" t="s">
        <v>511</v>
      </c>
      <c r="Y727" s="20" t="s">
        <v>511</v>
      </c>
      <c r="Z727" s="20" t="s">
        <v>511</v>
      </c>
      <c r="AA727" s="23"/>
      <c r="AE727" t="s">
        <v>520</v>
      </c>
      <c r="AF727">
        <v>2</v>
      </c>
      <c r="AG727">
        <v>10</v>
      </c>
      <c r="AH727">
        <v>0.05</v>
      </c>
      <c r="AI727">
        <v>50</v>
      </c>
      <c r="AJ727">
        <v>651</v>
      </c>
      <c r="AK727">
        <v>3.9496600000000002</v>
      </c>
      <c r="AL727">
        <v>4</v>
      </c>
      <c r="AM727">
        <v>446954</v>
      </c>
      <c r="AN727">
        <v>1800</v>
      </c>
      <c r="AO727">
        <v>74538</v>
      </c>
    </row>
    <row r="728" spans="1:41" x14ac:dyDescent="0.3">
      <c r="A728" s="65" t="s">
        <v>520</v>
      </c>
      <c r="B728" s="66">
        <v>3</v>
      </c>
      <c r="C728" s="66">
        <v>50</v>
      </c>
      <c r="D728" s="66">
        <v>0.15</v>
      </c>
      <c r="E728" t="s">
        <v>4</v>
      </c>
      <c r="F728" s="66" t="s">
        <v>511</v>
      </c>
      <c r="G728" s="39" t="str">
        <f t="shared" si="70"/>
        <v>---</v>
      </c>
      <c r="H728" s="66" t="s">
        <v>511</v>
      </c>
      <c r="I728" s="66">
        <v>579</v>
      </c>
      <c r="J728" s="67">
        <v>0</v>
      </c>
      <c r="L728" s="59" t="str">
        <f>IF(OR(H_no_hash!$F728="---",H_no_hash!$F728="infeas",H_no_hash!$F728="inf"),"---",(H_no_hash!$F728/M728)-1)</f>
        <v>---</v>
      </c>
      <c r="M728" s="20">
        <f>Model_dem!L468</f>
        <v>651</v>
      </c>
      <c r="N728" t="str">
        <f>Model_dem!G468</f>
        <v>---</v>
      </c>
      <c r="P728" t="str">
        <f>IF(H_no_hash!$Q728&lt;&gt;A728,"Aqui", " ")</f>
        <v xml:space="preserve"> </v>
      </c>
      <c r="Q728" s="65" t="s">
        <v>520</v>
      </c>
      <c r="R728" s="66">
        <v>3</v>
      </c>
      <c r="S728" s="66">
        <v>50</v>
      </c>
      <c r="T728" s="66">
        <v>0.15</v>
      </c>
      <c r="U728" s="66">
        <v>50</v>
      </c>
      <c r="V728" s="66" t="s">
        <v>511</v>
      </c>
      <c r="W728" s="66" t="s">
        <v>511</v>
      </c>
      <c r="X728" s="66" t="s">
        <v>511</v>
      </c>
      <c r="Y728" s="66" t="s">
        <v>511</v>
      </c>
      <c r="Z728" s="66" t="s">
        <v>511</v>
      </c>
      <c r="AA728" s="67"/>
      <c r="AE728" t="s">
        <v>520</v>
      </c>
      <c r="AF728">
        <v>2</v>
      </c>
      <c r="AG728">
        <v>10</v>
      </c>
      <c r="AH728">
        <v>0.1</v>
      </c>
      <c r="AI728">
        <v>50</v>
      </c>
      <c r="AJ728">
        <v>653</v>
      </c>
      <c r="AK728">
        <v>0.87631099999999995</v>
      </c>
      <c r="AL728">
        <v>0</v>
      </c>
      <c r="AM728">
        <v>411211</v>
      </c>
      <c r="AN728">
        <v>1800.01</v>
      </c>
      <c r="AO728">
        <v>74262</v>
      </c>
    </row>
    <row r="729" spans="1:41" x14ac:dyDescent="0.3">
      <c r="A729" s="68" t="s">
        <v>520</v>
      </c>
      <c r="B729" s="20">
        <v>3</v>
      </c>
      <c r="C729" s="20">
        <v>50</v>
      </c>
      <c r="D729" s="20">
        <v>0.2</v>
      </c>
      <c r="E729" t="s">
        <v>4</v>
      </c>
      <c r="F729" s="20" t="s">
        <v>511</v>
      </c>
      <c r="G729" s="39" t="str">
        <f t="shared" si="70"/>
        <v>---</v>
      </c>
      <c r="H729" s="20" t="s">
        <v>511</v>
      </c>
      <c r="I729" s="20">
        <v>521</v>
      </c>
      <c r="J729" s="23">
        <v>0</v>
      </c>
      <c r="L729" s="59" t="str">
        <f>IF(OR(H_no_hash!$F729="---",H_no_hash!$F729="infeas",H_no_hash!$F729="inf"),"---",(H_no_hash!$F729/M729)-1)</f>
        <v>---</v>
      </c>
      <c r="M729" s="20">
        <f>Model_dem!L469</f>
        <v>651</v>
      </c>
      <c r="N729" t="str">
        <f>Model_dem!G469</f>
        <v>---</v>
      </c>
      <c r="P729" t="str">
        <f>IF(H_no_hash!$Q729&lt;&gt;A729,"Aqui", " ")</f>
        <v xml:space="preserve"> </v>
      </c>
      <c r="Q729" s="68" t="s">
        <v>520</v>
      </c>
      <c r="R729" s="20">
        <v>3</v>
      </c>
      <c r="S729" s="20">
        <v>50</v>
      </c>
      <c r="T729" s="20">
        <v>0.2</v>
      </c>
      <c r="U729" s="20">
        <v>50</v>
      </c>
      <c r="V729" s="20" t="s">
        <v>511</v>
      </c>
      <c r="W729" s="20" t="s">
        <v>511</v>
      </c>
      <c r="X729" s="20" t="s">
        <v>511</v>
      </c>
      <c r="Y729" s="20" t="s">
        <v>511</v>
      </c>
      <c r="Z729" s="20" t="s">
        <v>511</v>
      </c>
      <c r="AA729" s="23"/>
      <c r="AE729" t="s">
        <v>520</v>
      </c>
      <c r="AF729">
        <v>2</v>
      </c>
      <c r="AG729">
        <v>10</v>
      </c>
      <c r="AH729">
        <v>0.15</v>
      </c>
      <c r="AI729">
        <v>50</v>
      </c>
      <c r="AJ729">
        <v>655</v>
      </c>
      <c r="AK729">
        <v>3.0552899999999998</v>
      </c>
      <c r="AL729">
        <v>0</v>
      </c>
      <c r="AM729">
        <v>453136</v>
      </c>
      <c r="AN729">
        <v>1800</v>
      </c>
      <c r="AO729">
        <v>65053</v>
      </c>
    </row>
    <row r="730" spans="1:41" x14ac:dyDescent="0.3">
      <c r="A730" s="65" t="s">
        <v>515</v>
      </c>
      <c r="B730" s="66">
        <v>0</v>
      </c>
      <c r="C730" s="66">
        <v>0</v>
      </c>
      <c r="D730" s="66">
        <v>0.05</v>
      </c>
      <c r="E730" t="s">
        <v>1</v>
      </c>
      <c r="F730" s="66">
        <v>982</v>
      </c>
      <c r="G730" s="39">
        <f t="shared" si="70"/>
        <v>0</v>
      </c>
      <c r="H730" s="66">
        <v>8.8313699999999997</v>
      </c>
      <c r="I730" s="66">
        <v>208</v>
      </c>
      <c r="J730" s="67">
        <v>0</v>
      </c>
      <c r="K730" s="52">
        <v>1</v>
      </c>
      <c r="L730" s="59">
        <f>IF(OR(H_no_hash!$F730="---",H_no_hash!$F730="infeas",H_no_hash!$F730="inf"),"---",(H_no_hash!$F730/M730)-1)</f>
        <v>0</v>
      </c>
      <c r="M730" s="20">
        <f>Model_dem!L470</f>
        <v>982</v>
      </c>
      <c r="N730">
        <f>Model_dem!G470</f>
        <v>982</v>
      </c>
      <c r="P730" t="str">
        <f>IF(H_no_hash!$Q730&lt;&gt;A730,"Aqui", " ")</f>
        <v xml:space="preserve"> </v>
      </c>
      <c r="Q730" s="65" t="s">
        <v>515</v>
      </c>
      <c r="R730" s="66">
        <v>0</v>
      </c>
      <c r="S730" s="66">
        <v>0</v>
      </c>
      <c r="T730" s="66">
        <v>0.05</v>
      </c>
      <c r="U730" s="66">
        <v>100</v>
      </c>
      <c r="V730" s="66">
        <v>982</v>
      </c>
      <c r="W730" s="66">
        <v>8.8313699999999997</v>
      </c>
      <c r="X730" s="66">
        <v>0</v>
      </c>
      <c r="Y730" s="66">
        <v>471</v>
      </c>
      <c r="Z730" s="66">
        <v>1800.02</v>
      </c>
      <c r="AA730" s="67">
        <v>0</v>
      </c>
      <c r="AE730" t="s">
        <v>520</v>
      </c>
      <c r="AF730">
        <v>2</v>
      </c>
      <c r="AG730">
        <v>10</v>
      </c>
      <c r="AH730">
        <v>0.2</v>
      </c>
      <c r="AI730">
        <v>50</v>
      </c>
      <c r="AJ730">
        <v>655</v>
      </c>
      <c r="AK730">
        <v>0.84614299999999998</v>
      </c>
      <c r="AL730">
        <v>0</v>
      </c>
      <c r="AM730">
        <v>267376</v>
      </c>
      <c r="AN730">
        <v>1800.01</v>
      </c>
      <c r="AO730">
        <v>59566</v>
      </c>
    </row>
    <row r="731" spans="1:41" x14ac:dyDescent="0.3">
      <c r="A731" s="68" t="s">
        <v>515</v>
      </c>
      <c r="B731" s="20">
        <v>0</v>
      </c>
      <c r="C731" s="20">
        <v>0</v>
      </c>
      <c r="D731" s="20">
        <v>0.1</v>
      </c>
      <c r="E731" t="s">
        <v>1</v>
      </c>
      <c r="F731" s="20">
        <v>982</v>
      </c>
      <c r="G731" s="39">
        <f t="shared" si="70"/>
        <v>0</v>
      </c>
      <c r="H731" s="20">
        <v>9.4676799999999997</v>
      </c>
      <c r="I731" s="20">
        <v>173</v>
      </c>
      <c r="J731" s="23">
        <v>0</v>
      </c>
      <c r="K731" s="52">
        <v>1</v>
      </c>
      <c r="L731" s="59">
        <f>IF(OR(H_no_hash!$F731="---",H_no_hash!$F731="infeas",H_no_hash!$F731="inf"),"---",(H_no_hash!$F731/M731)-1)</f>
        <v>0</v>
      </c>
      <c r="M731" s="20">
        <f>Model_dem!L471</f>
        <v>982</v>
      </c>
      <c r="N731">
        <f>Model_dem!G471</f>
        <v>982</v>
      </c>
      <c r="P731" t="str">
        <f>IF(H_no_hash!$Q731&lt;&gt;A731,"Aqui", " ")</f>
        <v xml:space="preserve"> </v>
      </c>
      <c r="Q731" s="68" t="s">
        <v>515</v>
      </c>
      <c r="R731" s="20">
        <v>0</v>
      </c>
      <c r="S731" s="20">
        <v>0</v>
      </c>
      <c r="T731" s="20">
        <v>0.1</v>
      </c>
      <c r="U731" s="20">
        <v>100</v>
      </c>
      <c r="V731" s="20">
        <v>982</v>
      </c>
      <c r="W731" s="20">
        <v>9.4676799999999997</v>
      </c>
      <c r="X731" s="20">
        <v>0</v>
      </c>
      <c r="Y731" s="20">
        <v>545</v>
      </c>
      <c r="Z731" s="20">
        <v>1800.02</v>
      </c>
      <c r="AA731" s="23">
        <v>0</v>
      </c>
      <c r="AE731" t="s">
        <v>520</v>
      </c>
      <c r="AF731">
        <v>2</v>
      </c>
      <c r="AG731">
        <v>25</v>
      </c>
      <c r="AH731">
        <v>0.05</v>
      </c>
      <c r="AI731">
        <v>50</v>
      </c>
      <c r="AJ731">
        <v>653</v>
      </c>
      <c r="AK731">
        <v>0.84864899999999999</v>
      </c>
      <c r="AL731">
        <v>0</v>
      </c>
      <c r="AM731">
        <v>303575</v>
      </c>
      <c r="AN731">
        <v>1800.06</v>
      </c>
      <c r="AO731">
        <v>58908</v>
      </c>
    </row>
    <row r="732" spans="1:41" x14ac:dyDescent="0.3">
      <c r="A732" s="65" t="s">
        <v>515</v>
      </c>
      <c r="B732" s="66">
        <v>0</v>
      </c>
      <c r="C732" s="66">
        <v>0</v>
      </c>
      <c r="D732" s="66">
        <v>0.15</v>
      </c>
      <c r="E732" t="s">
        <v>1</v>
      </c>
      <c r="F732" s="66">
        <v>982</v>
      </c>
      <c r="G732" s="39">
        <f t="shared" si="70"/>
        <v>0</v>
      </c>
      <c r="H732" s="66">
        <v>8.3553800000000003</v>
      </c>
      <c r="I732" s="66">
        <v>123</v>
      </c>
      <c r="J732" s="67">
        <v>0</v>
      </c>
      <c r="K732" s="52">
        <v>1</v>
      </c>
      <c r="L732" s="59">
        <f>IF(OR(H_no_hash!$F732="---",H_no_hash!$F732="infeas",H_no_hash!$F732="inf"),"---",(H_no_hash!$F732/M732)-1)</f>
        <v>0</v>
      </c>
      <c r="M732" s="20">
        <f>Model_dem!L472</f>
        <v>982</v>
      </c>
      <c r="N732">
        <f>Model_dem!G472</f>
        <v>982</v>
      </c>
      <c r="P732" t="str">
        <f>IF(H_no_hash!$Q732&lt;&gt;A732,"Aqui", " ")</f>
        <v xml:space="preserve"> </v>
      </c>
      <c r="Q732" s="65" t="s">
        <v>515</v>
      </c>
      <c r="R732" s="66">
        <v>0</v>
      </c>
      <c r="S732" s="66">
        <v>0</v>
      </c>
      <c r="T732" s="66">
        <v>0.15</v>
      </c>
      <c r="U732" s="66">
        <v>100</v>
      </c>
      <c r="V732" s="66">
        <v>982</v>
      </c>
      <c r="W732" s="66">
        <v>8.3553800000000003</v>
      </c>
      <c r="X732" s="66">
        <v>2</v>
      </c>
      <c r="Y732" s="66">
        <v>579</v>
      </c>
      <c r="Z732" s="66">
        <v>1800</v>
      </c>
      <c r="AA732" s="67">
        <v>0</v>
      </c>
      <c r="AE732" t="s">
        <v>520</v>
      </c>
      <c r="AF732">
        <v>2</v>
      </c>
      <c r="AG732">
        <v>25</v>
      </c>
      <c r="AH732">
        <v>0.1</v>
      </c>
      <c r="AI732">
        <v>50</v>
      </c>
      <c r="AJ732">
        <v>655</v>
      </c>
      <c r="AK732">
        <v>2.6941099999999998</v>
      </c>
      <c r="AL732">
        <v>0</v>
      </c>
      <c r="AM732">
        <v>169546</v>
      </c>
      <c r="AN732">
        <v>1800</v>
      </c>
      <c r="AO732">
        <v>46731</v>
      </c>
    </row>
    <row r="733" spans="1:41" x14ac:dyDescent="0.3">
      <c r="A733" s="68" t="s">
        <v>515</v>
      </c>
      <c r="B733" s="20">
        <v>0</v>
      </c>
      <c r="C733" s="20">
        <v>0</v>
      </c>
      <c r="D733" s="20">
        <v>0.2</v>
      </c>
      <c r="E733" t="s">
        <v>0</v>
      </c>
      <c r="F733" s="20">
        <v>982</v>
      </c>
      <c r="G733" s="39">
        <f t="shared" si="70"/>
        <v>0</v>
      </c>
      <c r="H733" s="20">
        <v>11.3604</v>
      </c>
      <c r="I733" s="20">
        <v>125</v>
      </c>
      <c r="J733" s="23">
        <v>0</v>
      </c>
      <c r="K733" s="52">
        <v>1</v>
      </c>
      <c r="L733" s="59">
        <f>IF(OR(H_no_hash!$F733="---",H_no_hash!$F733="infeas",H_no_hash!$F733="inf"),"---",(H_no_hash!$F733/M733)-1)</f>
        <v>0</v>
      </c>
      <c r="M733" s="20">
        <f>Model_dem!L473</f>
        <v>982</v>
      </c>
      <c r="N733">
        <f>Model_dem!G473</f>
        <v>982</v>
      </c>
      <c r="P733" t="str">
        <f>IF(H_no_hash!$Q733&lt;&gt;A733,"Aqui", " ")</f>
        <v xml:space="preserve"> </v>
      </c>
      <c r="Q733" s="68" t="s">
        <v>515</v>
      </c>
      <c r="R733" s="20">
        <v>0</v>
      </c>
      <c r="S733" s="20">
        <v>0</v>
      </c>
      <c r="T733" s="20">
        <v>0.2</v>
      </c>
      <c r="U733" s="20">
        <v>100</v>
      </c>
      <c r="V733" s="20">
        <v>982</v>
      </c>
      <c r="W733" s="20">
        <v>11.3604</v>
      </c>
      <c r="X733" s="20">
        <v>3</v>
      </c>
      <c r="Y733" s="20">
        <v>521</v>
      </c>
      <c r="Z733" s="20">
        <v>1800</v>
      </c>
      <c r="AA733" s="23">
        <v>0</v>
      </c>
      <c r="AE733" t="s">
        <v>520</v>
      </c>
      <c r="AF733">
        <v>2</v>
      </c>
      <c r="AG733">
        <v>25</v>
      </c>
      <c r="AH733">
        <v>0.15</v>
      </c>
      <c r="AI733">
        <v>50</v>
      </c>
      <c r="AJ733">
        <v>655</v>
      </c>
      <c r="AK733">
        <v>2.3889999999999998</v>
      </c>
      <c r="AL733">
        <v>0</v>
      </c>
      <c r="AM733">
        <v>62885</v>
      </c>
      <c r="AN733">
        <v>1800.95</v>
      </c>
      <c r="AO733">
        <v>34452</v>
      </c>
    </row>
    <row r="734" spans="1:41" x14ac:dyDescent="0.3">
      <c r="A734" s="65" t="s">
        <v>515</v>
      </c>
      <c r="B734" s="66">
        <v>1</v>
      </c>
      <c r="C734" s="66">
        <v>5</v>
      </c>
      <c r="D734" s="66">
        <v>0.05</v>
      </c>
      <c r="E734" t="s">
        <v>0</v>
      </c>
      <c r="F734" s="66">
        <v>983</v>
      </c>
      <c r="G734" s="39">
        <f t="shared" si="70"/>
        <v>0</v>
      </c>
      <c r="H734" s="66">
        <v>97.270799999999994</v>
      </c>
      <c r="I734" s="66">
        <v>248</v>
      </c>
      <c r="J734" s="67">
        <v>0</v>
      </c>
      <c r="K734" s="52">
        <v>1</v>
      </c>
      <c r="L734" s="59">
        <f>IF(OR(H_no_hash!$F734="---",H_no_hash!$F734="infeas",H_no_hash!$F734="inf"),"---",(H_no_hash!$F734/M734)-1)</f>
        <v>1.0183299389001643E-3</v>
      </c>
      <c r="M734" s="20">
        <f>Model_dem!L474</f>
        <v>982</v>
      </c>
      <c r="N734">
        <f>Model_dem!G474</f>
        <v>983</v>
      </c>
      <c r="P734" t="str">
        <f>IF(H_no_hash!$Q734&lt;&gt;A734,"Aqui", " ")</f>
        <v xml:space="preserve"> </v>
      </c>
      <c r="Q734" s="65" t="s">
        <v>515</v>
      </c>
      <c r="R734" s="66">
        <v>1</v>
      </c>
      <c r="S734" s="66">
        <v>5</v>
      </c>
      <c r="T734" s="66">
        <v>0.05</v>
      </c>
      <c r="U734" s="66">
        <v>100</v>
      </c>
      <c r="V734" s="66">
        <v>983</v>
      </c>
      <c r="W734" s="66">
        <v>97.270799999999994</v>
      </c>
      <c r="X734" s="66">
        <v>8</v>
      </c>
      <c r="Y734" s="66">
        <v>208</v>
      </c>
      <c r="Z734" s="66">
        <v>1800.03</v>
      </c>
      <c r="AA734" s="67">
        <v>0</v>
      </c>
      <c r="AE734" t="s">
        <v>520</v>
      </c>
      <c r="AF734">
        <v>2</v>
      </c>
      <c r="AG734">
        <v>25</v>
      </c>
      <c r="AH734">
        <v>0.2</v>
      </c>
      <c r="AI734">
        <v>50</v>
      </c>
      <c r="AJ734">
        <v>657</v>
      </c>
      <c r="AK734">
        <v>4.0739700000000001</v>
      </c>
      <c r="AL734">
        <v>0</v>
      </c>
      <c r="AM734">
        <v>42760</v>
      </c>
      <c r="AN734">
        <v>1800.01</v>
      </c>
      <c r="AO734">
        <v>28182</v>
      </c>
    </row>
    <row r="735" spans="1:41" x14ac:dyDescent="0.3">
      <c r="A735" s="68" t="s">
        <v>515</v>
      </c>
      <c r="B735" s="20">
        <v>1</v>
      </c>
      <c r="C735" s="20">
        <v>5</v>
      </c>
      <c r="D735" s="20">
        <v>0.1</v>
      </c>
      <c r="E735" t="s">
        <v>0</v>
      </c>
      <c r="F735" s="20">
        <v>985</v>
      </c>
      <c r="G735" s="39">
        <f t="shared" si="70"/>
        <v>0</v>
      </c>
      <c r="H735" s="20">
        <v>380.03199999999998</v>
      </c>
      <c r="I735" s="20">
        <v>161</v>
      </c>
      <c r="J735" s="23">
        <v>0</v>
      </c>
      <c r="K735" s="52">
        <v>1</v>
      </c>
      <c r="L735" s="59">
        <f>IF(OR(H_no_hash!$F735="---",H_no_hash!$F735="infeas",H_no_hash!$F735="inf"),"---",(H_no_hash!$F735/M735)-1)</f>
        <v>3.054989816700715E-3</v>
      </c>
      <c r="M735" s="20">
        <f>Model_dem!L475</f>
        <v>982</v>
      </c>
      <c r="N735">
        <f>Model_dem!G475</f>
        <v>985</v>
      </c>
      <c r="P735" t="str">
        <f>IF(H_no_hash!$Q735&lt;&gt;A735,"Aqui", " ")</f>
        <v xml:space="preserve"> </v>
      </c>
      <c r="Q735" s="68" t="s">
        <v>515</v>
      </c>
      <c r="R735" s="20">
        <v>1</v>
      </c>
      <c r="S735" s="20">
        <v>5</v>
      </c>
      <c r="T735" s="20">
        <v>0.1</v>
      </c>
      <c r="U735" s="20">
        <v>100</v>
      </c>
      <c r="V735" s="20">
        <v>985</v>
      </c>
      <c r="W735" s="20">
        <v>380.03199999999998</v>
      </c>
      <c r="X735" s="20">
        <v>30</v>
      </c>
      <c r="Y735" s="20">
        <v>173</v>
      </c>
      <c r="Z735" s="20">
        <v>1800.04</v>
      </c>
      <c r="AA735" s="23">
        <v>0</v>
      </c>
      <c r="AE735" t="s">
        <v>520</v>
      </c>
      <c r="AF735">
        <v>2</v>
      </c>
      <c r="AG735">
        <v>50</v>
      </c>
      <c r="AH735">
        <v>0.05</v>
      </c>
      <c r="AI735">
        <v>50</v>
      </c>
      <c r="AJ735">
        <v>653</v>
      </c>
      <c r="AK735">
        <v>1.5926</v>
      </c>
      <c r="AL735">
        <v>0</v>
      </c>
      <c r="AM735">
        <v>275225</v>
      </c>
      <c r="AN735">
        <v>1800.01</v>
      </c>
      <c r="AO735">
        <v>56857</v>
      </c>
    </row>
    <row r="736" spans="1:41" x14ac:dyDescent="0.3">
      <c r="A736" s="65" t="s">
        <v>515</v>
      </c>
      <c r="B736" s="66">
        <v>1</v>
      </c>
      <c r="C736" s="66">
        <v>5</v>
      </c>
      <c r="D736" s="66">
        <v>0.15</v>
      </c>
      <c r="E736" t="s">
        <v>0</v>
      </c>
      <c r="F736" s="66">
        <v>987</v>
      </c>
      <c r="G736" s="39">
        <f t="shared" si="70"/>
        <v>0</v>
      </c>
      <c r="H736" s="66">
        <v>59.196399999999997</v>
      </c>
      <c r="I736" s="66">
        <v>157</v>
      </c>
      <c r="J736" s="67">
        <v>0</v>
      </c>
      <c r="K736" s="52">
        <v>1</v>
      </c>
      <c r="L736" s="59">
        <f>IF(OR(H_no_hash!$F736="---",H_no_hash!$F736="infeas",H_no_hash!$F736="inf"),"---",(H_no_hash!$F736/M736)-1)</f>
        <v>5.0916496945010437E-3</v>
      </c>
      <c r="M736" s="20">
        <f>Model_dem!L476</f>
        <v>982</v>
      </c>
      <c r="N736">
        <f>Model_dem!G476</f>
        <v>987</v>
      </c>
      <c r="P736" t="str">
        <f>IF(H_no_hash!$Q736&lt;&gt;A736,"Aqui", " ")</f>
        <v xml:space="preserve"> </v>
      </c>
      <c r="Q736" s="65" t="s">
        <v>515</v>
      </c>
      <c r="R736" s="66">
        <v>1</v>
      </c>
      <c r="S736" s="66">
        <v>5</v>
      </c>
      <c r="T736" s="66">
        <v>0.15</v>
      </c>
      <c r="U736" s="66">
        <v>100</v>
      </c>
      <c r="V736" s="66">
        <v>987</v>
      </c>
      <c r="W736" s="66">
        <v>59.196399999999997</v>
      </c>
      <c r="X736" s="66">
        <v>2</v>
      </c>
      <c r="Y736" s="66">
        <v>123</v>
      </c>
      <c r="Z736" s="66">
        <v>1800.04</v>
      </c>
      <c r="AA736" s="67">
        <v>0</v>
      </c>
      <c r="AE736" t="s">
        <v>520</v>
      </c>
      <c r="AF736">
        <v>2</v>
      </c>
      <c r="AG736">
        <v>50</v>
      </c>
      <c r="AH736">
        <v>0.1</v>
      </c>
      <c r="AI736">
        <v>50</v>
      </c>
      <c r="AJ736">
        <v>657</v>
      </c>
      <c r="AK736">
        <v>8.0330999999999992</v>
      </c>
      <c r="AL736">
        <v>0</v>
      </c>
      <c r="AM736">
        <v>130816</v>
      </c>
      <c r="AN736">
        <v>1800.05</v>
      </c>
      <c r="AO736">
        <v>41007</v>
      </c>
    </row>
    <row r="737" spans="1:41" x14ac:dyDescent="0.3">
      <c r="A737" s="68" t="s">
        <v>515</v>
      </c>
      <c r="B737" s="20">
        <v>1</v>
      </c>
      <c r="C737" s="20">
        <v>5</v>
      </c>
      <c r="D737" s="20">
        <v>0.2</v>
      </c>
      <c r="E737" t="s">
        <v>0</v>
      </c>
      <c r="F737" s="20">
        <v>987</v>
      </c>
      <c r="G737" s="39">
        <f t="shared" si="70"/>
        <v>0</v>
      </c>
      <c r="H737" s="20">
        <v>40.062100000000001</v>
      </c>
      <c r="I737" s="20">
        <v>148</v>
      </c>
      <c r="J737" s="23">
        <v>0</v>
      </c>
      <c r="K737" s="52">
        <v>1</v>
      </c>
      <c r="L737" s="59">
        <f>IF(OR(H_no_hash!$F737="---",H_no_hash!$F737="infeas",H_no_hash!$F737="inf"),"---",(H_no_hash!$F737/M737)-1)</f>
        <v>5.0916496945010437E-3</v>
      </c>
      <c r="M737" s="20">
        <f>Model_dem!L477</f>
        <v>982</v>
      </c>
      <c r="N737">
        <f>Model_dem!G477</f>
        <v>987</v>
      </c>
      <c r="P737" t="str">
        <f>IF(H_no_hash!$Q737&lt;&gt;A737,"Aqui", " ")</f>
        <v xml:space="preserve"> </v>
      </c>
      <c r="Q737" s="68" t="s">
        <v>515</v>
      </c>
      <c r="R737" s="20">
        <v>1</v>
      </c>
      <c r="S737" s="20">
        <v>5</v>
      </c>
      <c r="T737" s="20">
        <v>0.2</v>
      </c>
      <c r="U737" s="20">
        <v>100</v>
      </c>
      <c r="V737" s="20">
        <v>987</v>
      </c>
      <c r="W737" s="20">
        <v>40.062100000000001</v>
      </c>
      <c r="X737" s="20">
        <v>0</v>
      </c>
      <c r="Y737" s="20">
        <v>125</v>
      </c>
      <c r="Z737" s="20">
        <v>1800.01</v>
      </c>
      <c r="AA737" s="23">
        <v>0</v>
      </c>
      <c r="AE737" t="s">
        <v>520</v>
      </c>
      <c r="AF737">
        <v>2</v>
      </c>
      <c r="AG737">
        <v>50</v>
      </c>
      <c r="AH737">
        <v>0.15</v>
      </c>
      <c r="AI737">
        <v>50</v>
      </c>
      <c r="AJ737">
        <v>657</v>
      </c>
      <c r="AK737">
        <v>1.27329</v>
      </c>
      <c r="AL737">
        <v>0</v>
      </c>
      <c r="AM737">
        <v>26421</v>
      </c>
      <c r="AN737">
        <v>1800.1</v>
      </c>
      <c r="AO737">
        <v>22871</v>
      </c>
    </row>
    <row r="738" spans="1:41" x14ac:dyDescent="0.3">
      <c r="A738" s="65" t="s">
        <v>515</v>
      </c>
      <c r="B738" s="66">
        <v>1</v>
      </c>
      <c r="C738" s="66">
        <v>10</v>
      </c>
      <c r="D738" s="66">
        <v>0.05</v>
      </c>
      <c r="E738" t="s">
        <v>0</v>
      </c>
      <c r="F738" s="66">
        <v>983</v>
      </c>
      <c r="G738" s="39">
        <f t="shared" si="70"/>
        <v>0</v>
      </c>
      <c r="H738" s="66">
        <v>36.078699999999998</v>
      </c>
      <c r="I738" s="66">
        <v>71</v>
      </c>
      <c r="J738" s="67">
        <v>0</v>
      </c>
      <c r="K738" s="52">
        <v>1</v>
      </c>
      <c r="L738" s="59">
        <f>IF(OR(H_no_hash!$F738="---",H_no_hash!$F738="infeas",H_no_hash!$F738="inf"),"---",(H_no_hash!$F738/M738)-1)</f>
        <v>1.0183299389001643E-3</v>
      </c>
      <c r="M738" s="20">
        <f>Model_dem!L478</f>
        <v>982</v>
      </c>
      <c r="N738">
        <f>Model_dem!G478</f>
        <v>983</v>
      </c>
      <c r="P738" t="str">
        <f>IF(H_no_hash!$Q738&lt;&gt;A738,"Aqui", " ")</f>
        <v xml:space="preserve"> </v>
      </c>
      <c r="Q738" s="65" t="s">
        <v>515</v>
      </c>
      <c r="R738" s="66">
        <v>1</v>
      </c>
      <c r="S738" s="66">
        <v>10</v>
      </c>
      <c r="T738" s="66">
        <v>0.05</v>
      </c>
      <c r="U738" s="66">
        <v>100</v>
      </c>
      <c r="V738" s="66">
        <v>983</v>
      </c>
      <c r="W738" s="66">
        <v>36.078699999999998</v>
      </c>
      <c r="X738" s="66">
        <v>1</v>
      </c>
      <c r="Y738" s="66">
        <v>248</v>
      </c>
      <c r="Z738" s="66">
        <v>1800.06</v>
      </c>
      <c r="AA738" s="67">
        <v>0</v>
      </c>
      <c r="AE738" t="s">
        <v>520</v>
      </c>
      <c r="AF738">
        <v>2</v>
      </c>
      <c r="AG738">
        <v>50</v>
      </c>
      <c r="AH738">
        <v>0.2</v>
      </c>
      <c r="AI738">
        <v>50</v>
      </c>
      <c r="AJ738">
        <v>742</v>
      </c>
      <c r="AK738">
        <v>1460.13</v>
      </c>
      <c r="AL738">
        <v>0</v>
      </c>
      <c r="AM738">
        <v>3</v>
      </c>
      <c r="AN738">
        <v>1801.5</v>
      </c>
      <c r="AO738">
        <v>296</v>
      </c>
    </row>
    <row r="739" spans="1:41" x14ac:dyDescent="0.3">
      <c r="A739" s="68" t="s">
        <v>515</v>
      </c>
      <c r="B739" s="20">
        <v>1</v>
      </c>
      <c r="C739" s="20">
        <v>10</v>
      </c>
      <c r="D739" s="20">
        <v>0.1</v>
      </c>
      <c r="E739" t="s">
        <v>0</v>
      </c>
      <c r="F739" s="20">
        <v>985</v>
      </c>
      <c r="G739" s="39">
        <f t="shared" si="70"/>
        <v>0</v>
      </c>
      <c r="H739" s="20">
        <v>24.762799999999999</v>
      </c>
      <c r="I739" s="20">
        <v>28</v>
      </c>
      <c r="J739" s="23">
        <v>0</v>
      </c>
      <c r="K739" s="52">
        <v>1</v>
      </c>
      <c r="L739" s="59">
        <f>IF(OR(H_no_hash!$F739="---",H_no_hash!$F739="infeas",H_no_hash!$F739="inf"),"---",(H_no_hash!$F739/M739)-1)</f>
        <v>3.054989816700715E-3</v>
      </c>
      <c r="M739" s="20">
        <f>Model_dem!L479</f>
        <v>982</v>
      </c>
      <c r="N739">
        <f>Model_dem!G479</f>
        <v>985</v>
      </c>
      <c r="P739" t="str">
        <f>IF(H_no_hash!$Q739&lt;&gt;A739,"Aqui", " ")</f>
        <v xml:space="preserve"> </v>
      </c>
      <c r="Q739" s="68" t="s">
        <v>515</v>
      </c>
      <c r="R739" s="20">
        <v>1</v>
      </c>
      <c r="S739" s="20">
        <v>10</v>
      </c>
      <c r="T739" s="20">
        <v>0.1</v>
      </c>
      <c r="U739" s="20">
        <v>100</v>
      </c>
      <c r="V739" s="20">
        <v>985</v>
      </c>
      <c r="W739" s="20">
        <v>24.762799999999999</v>
      </c>
      <c r="X739" s="20">
        <v>0</v>
      </c>
      <c r="Y739" s="20">
        <v>161</v>
      </c>
      <c r="Z739" s="20">
        <v>1800.01</v>
      </c>
      <c r="AA739" s="23">
        <v>0</v>
      </c>
      <c r="AE739" t="s">
        <v>520</v>
      </c>
      <c r="AF739">
        <v>3</v>
      </c>
      <c r="AG739">
        <v>0</v>
      </c>
      <c r="AH739">
        <v>0.05</v>
      </c>
      <c r="AI739">
        <v>50</v>
      </c>
      <c r="AJ739">
        <v>657</v>
      </c>
      <c r="AK739">
        <v>0.86513099999999998</v>
      </c>
      <c r="AL739">
        <v>0</v>
      </c>
      <c r="AM739">
        <v>749546</v>
      </c>
      <c r="AN739">
        <v>1800.04</v>
      </c>
      <c r="AO739">
        <v>77003</v>
      </c>
    </row>
    <row r="740" spans="1:41" x14ac:dyDescent="0.3">
      <c r="A740" s="65" t="s">
        <v>515</v>
      </c>
      <c r="B740" s="66">
        <v>1</v>
      </c>
      <c r="C740" s="66">
        <v>10</v>
      </c>
      <c r="D740" s="66">
        <v>0.15</v>
      </c>
      <c r="E740" t="s">
        <v>0</v>
      </c>
      <c r="F740" s="66">
        <v>987</v>
      </c>
      <c r="G740" s="39">
        <f t="shared" si="70"/>
        <v>0</v>
      </c>
      <c r="H740" s="66">
        <v>439.851</v>
      </c>
      <c r="I740" s="66">
        <v>19</v>
      </c>
      <c r="J740" s="67">
        <v>0</v>
      </c>
      <c r="K740" s="52">
        <v>1</v>
      </c>
      <c r="L740" s="59">
        <f>IF(OR(H_no_hash!$F740="---",H_no_hash!$F740="infeas",H_no_hash!$F740="inf"),"---",(H_no_hash!$F740/M740)-1)</f>
        <v>5.0916496945010437E-3</v>
      </c>
      <c r="M740" s="20">
        <f>Model_dem!L480</f>
        <v>982</v>
      </c>
      <c r="N740">
        <f>Model_dem!G480</f>
        <v>987</v>
      </c>
      <c r="P740" t="str">
        <f>IF(H_no_hash!$Q740&lt;&gt;A740,"Aqui", " ")</f>
        <v xml:space="preserve"> </v>
      </c>
      <c r="Q740" s="65" t="s">
        <v>515</v>
      </c>
      <c r="R740" s="66">
        <v>1</v>
      </c>
      <c r="S740" s="66">
        <v>10</v>
      </c>
      <c r="T740" s="66">
        <v>0.15</v>
      </c>
      <c r="U740" s="66">
        <v>100</v>
      </c>
      <c r="V740" s="66">
        <v>987</v>
      </c>
      <c r="W740" s="66">
        <v>439.851</v>
      </c>
      <c r="X740" s="66">
        <v>39</v>
      </c>
      <c r="Y740" s="66">
        <v>157</v>
      </c>
      <c r="Z740" s="66">
        <v>1800.02</v>
      </c>
      <c r="AA740" s="67">
        <v>0</v>
      </c>
      <c r="AE740" t="s">
        <v>520</v>
      </c>
      <c r="AF740">
        <v>3</v>
      </c>
      <c r="AG740">
        <v>10</v>
      </c>
      <c r="AH740">
        <v>0.05</v>
      </c>
      <c r="AI740">
        <v>50</v>
      </c>
      <c r="AJ740">
        <v>657</v>
      </c>
      <c r="AK740">
        <v>0.89179299999999995</v>
      </c>
      <c r="AL740">
        <v>0</v>
      </c>
      <c r="AM740">
        <v>575357</v>
      </c>
      <c r="AN740">
        <v>1800</v>
      </c>
      <c r="AO740">
        <v>74602</v>
      </c>
    </row>
    <row r="741" spans="1:41" x14ac:dyDescent="0.3">
      <c r="A741" s="68" t="s">
        <v>515</v>
      </c>
      <c r="B741" s="20">
        <v>1</v>
      </c>
      <c r="C741" s="20">
        <v>10</v>
      </c>
      <c r="D741" s="20">
        <v>0.2</v>
      </c>
      <c r="E741" t="s">
        <v>0</v>
      </c>
      <c r="F741" s="20">
        <v>987</v>
      </c>
      <c r="G741" s="39">
        <f t="shared" si="70"/>
        <v>0</v>
      </c>
      <c r="H741" s="20">
        <v>127.685</v>
      </c>
      <c r="I741" s="20">
        <v>8</v>
      </c>
      <c r="J741" s="23">
        <v>0</v>
      </c>
      <c r="K741" s="52">
        <v>1</v>
      </c>
      <c r="L741" s="59">
        <f>IF(OR(H_no_hash!$F741="---",H_no_hash!$F741="infeas",H_no_hash!$F741="inf"),"---",(H_no_hash!$F741/M741)-1)</f>
        <v>5.0916496945010437E-3</v>
      </c>
      <c r="M741" s="20">
        <f>Model_dem!L481</f>
        <v>982</v>
      </c>
      <c r="N741">
        <f>Model_dem!G481</f>
        <v>987</v>
      </c>
      <c r="P741" t="str">
        <f>IF(H_no_hash!$Q741&lt;&gt;A741,"Aqui", " ")</f>
        <v xml:space="preserve"> </v>
      </c>
      <c r="Q741" s="68" t="s">
        <v>515</v>
      </c>
      <c r="R741" s="20">
        <v>1</v>
      </c>
      <c r="S741" s="20">
        <v>10</v>
      </c>
      <c r="T741" s="20">
        <v>0.2</v>
      </c>
      <c r="U741" s="20">
        <v>100</v>
      </c>
      <c r="V741" s="20">
        <v>987</v>
      </c>
      <c r="W741" s="20">
        <v>127.685</v>
      </c>
      <c r="X741" s="20">
        <v>5</v>
      </c>
      <c r="Y741" s="20">
        <v>148</v>
      </c>
      <c r="Z741" s="20">
        <v>1800.05</v>
      </c>
      <c r="AA741" s="23">
        <v>0</v>
      </c>
      <c r="AE741" t="s">
        <v>520</v>
      </c>
      <c r="AF741">
        <v>3</v>
      </c>
      <c r="AG741">
        <v>25</v>
      </c>
      <c r="AH741">
        <v>0.05</v>
      </c>
      <c r="AI741">
        <v>50</v>
      </c>
      <c r="AJ741">
        <v>657</v>
      </c>
      <c r="AK741">
        <v>0.62116099999999996</v>
      </c>
      <c r="AL741">
        <v>0</v>
      </c>
      <c r="AM741">
        <v>512169</v>
      </c>
      <c r="AN741">
        <v>1800</v>
      </c>
      <c r="AO741">
        <v>76258</v>
      </c>
    </row>
    <row r="742" spans="1:41" x14ac:dyDescent="0.3">
      <c r="A742" s="65" t="s">
        <v>515</v>
      </c>
      <c r="B742" s="66">
        <v>1</v>
      </c>
      <c r="C742" s="66">
        <v>25</v>
      </c>
      <c r="D742" s="66">
        <v>0.05</v>
      </c>
      <c r="E742" t="s">
        <v>0</v>
      </c>
      <c r="F742" s="66">
        <v>987</v>
      </c>
      <c r="G742" s="39">
        <f t="shared" si="70"/>
        <v>0</v>
      </c>
      <c r="H742" s="66">
        <v>258.661</v>
      </c>
      <c r="I742" s="66">
        <v>55</v>
      </c>
      <c r="J742" s="67">
        <v>0</v>
      </c>
      <c r="K742" s="52">
        <v>1.2999999999999999E-2</v>
      </c>
      <c r="L742" s="59">
        <f>IF(OR(H_no_hash!$F742="---",H_no_hash!$F742="infeas",H_no_hash!$F742="inf"),"---",(H_no_hash!$F742/M742)-1)</f>
        <v>5.0916496945010437E-3</v>
      </c>
      <c r="M742" s="20">
        <f>Model_dem!L482</f>
        <v>982</v>
      </c>
      <c r="N742">
        <f>Model_dem!G482</f>
        <v>987</v>
      </c>
      <c r="P742" t="str">
        <f>IF(H_no_hash!$Q742&lt;&gt;A742,"Aqui", " ")</f>
        <v xml:space="preserve"> </v>
      </c>
      <c r="Q742" s="65" t="s">
        <v>515</v>
      </c>
      <c r="R742" s="66">
        <v>1</v>
      </c>
      <c r="S742" s="66">
        <v>25</v>
      </c>
      <c r="T742" s="66">
        <v>0.05</v>
      </c>
      <c r="U742" s="66">
        <v>100</v>
      </c>
      <c r="V742" s="66">
        <v>987</v>
      </c>
      <c r="W742" s="66">
        <v>258.661</v>
      </c>
      <c r="X742" s="66">
        <v>8</v>
      </c>
      <c r="Y742" s="66">
        <v>71</v>
      </c>
      <c r="Z742" s="66">
        <v>1800.09</v>
      </c>
      <c r="AA742" s="67">
        <v>0</v>
      </c>
      <c r="AE742" t="s">
        <v>520</v>
      </c>
      <c r="AF742">
        <v>3</v>
      </c>
      <c r="AG742">
        <v>50</v>
      </c>
      <c r="AH742">
        <v>0.05</v>
      </c>
      <c r="AI742">
        <v>50</v>
      </c>
      <c r="AJ742">
        <v>657</v>
      </c>
      <c r="AK742">
        <v>0.69713499999999995</v>
      </c>
      <c r="AL742">
        <v>0</v>
      </c>
      <c r="AM742">
        <v>785448</v>
      </c>
      <c r="AN742">
        <v>1800</v>
      </c>
      <c r="AO742">
        <v>77657</v>
      </c>
    </row>
    <row r="743" spans="1:41" x14ac:dyDescent="0.3">
      <c r="A743" s="68" t="s">
        <v>515</v>
      </c>
      <c r="B743" s="20">
        <v>1</v>
      </c>
      <c r="C743" s="20">
        <v>25</v>
      </c>
      <c r="D743" s="20">
        <v>0.1</v>
      </c>
      <c r="E743" t="s">
        <v>0</v>
      </c>
      <c r="F743" s="20">
        <v>994</v>
      </c>
      <c r="G743" s="39">
        <f t="shared" si="70"/>
        <v>0</v>
      </c>
      <c r="H743" s="20">
        <v>203.01599999999999</v>
      </c>
      <c r="I743" s="20">
        <v>10</v>
      </c>
      <c r="J743" s="23">
        <v>0</v>
      </c>
      <c r="K743" s="52">
        <v>0.749</v>
      </c>
      <c r="L743" s="59">
        <f>IF(OR(H_no_hash!$F743="---",H_no_hash!$F743="infeas",H_no_hash!$F743="inf"),"---",(H_no_hash!$F743/M743)-1)</f>
        <v>1.2219959266802416E-2</v>
      </c>
      <c r="M743" s="20">
        <f>Model_dem!L483</f>
        <v>982</v>
      </c>
      <c r="N743">
        <f>Model_dem!G483</f>
        <v>994</v>
      </c>
      <c r="P743" t="str">
        <f>IF(H_no_hash!$Q743&lt;&gt;A743,"Aqui", " ")</f>
        <v xml:space="preserve"> </v>
      </c>
      <c r="Q743" s="68" t="s">
        <v>515</v>
      </c>
      <c r="R743" s="20">
        <v>1</v>
      </c>
      <c r="S743" s="20">
        <v>25</v>
      </c>
      <c r="T743" s="20">
        <v>0.1</v>
      </c>
      <c r="U743" s="20">
        <v>100</v>
      </c>
      <c r="V743" s="20">
        <v>994</v>
      </c>
      <c r="W743" s="20">
        <v>203.01599999999999</v>
      </c>
      <c r="X743" s="20">
        <v>0</v>
      </c>
      <c r="Y743" s="20">
        <v>28</v>
      </c>
      <c r="Z743" s="20">
        <v>1800.01</v>
      </c>
      <c r="AA743" s="23">
        <v>0</v>
      </c>
      <c r="AE743" t="s">
        <v>21</v>
      </c>
      <c r="AF743">
        <v>0</v>
      </c>
      <c r="AG743">
        <v>0</v>
      </c>
      <c r="AH743">
        <v>0.05</v>
      </c>
      <c r="AI743">
        <v>300</v>
      </c>
      <c r="AJ743">
        <v>40757.699999999997</v>
      </c>
      <c r="AK743">
        <v>1723.77</v>
      </c>
      <c r="AL743">
        <v>32</v>
      </c>
      <c r="AM743">
        <v>38</v>
      </c>
      <c r="AN743">
        <v>1800.08</v>
      </c>
      <c r="AO743">
        <v>26849</v>
      </c>
    </row>
    <row r="744" spans="1:41" x14ac:dyDescent="0.3">
      <c r="A744" s="65" t="s">
        <v>515</v>
      </c>
      <c r="B744" s="66">
        <v>1</v>
      </c>
      <c r="C744" s="66">
        <v>25</v>
      </c>
      <c r="D744" s="66">
        <v>0.15</v>
      </c>
      <c r="E744" t="s">
        <v>1</v>
      </c>
      <c r="F744" s="66">
        <v>1012</v>
      </c>
      <c r="G744" s="39">
        <f t="shared" si="70"/>
        <v>0</v>
      </c>
      <c r="H744" s="66">
        <v>899.24800000000005</v>
      </c>
      <c r="I744" s="66">
        <v>3</v>
      </c>
      <c r="J744" s="67">
        <v>0</v>
      </c>
      <c r="K744" s="52">
        <v>0.34599999999999997</v>
      </c>
      <c r="L744" s="59">
        <f>IF(OR(H_no_hash!$F744="---",H_no_hash!$F744="infeas",H_no_hash!$F744="inf"),"---",(H_no_hash!$F744/M744)-1)</f>
        <v>3.054989816700604E-2</v>
      </c>
      <c r="M744" s="20">
        <f>Model_dem!L484</f>
        <v>982</v>
      </c>
      <c r="N744">
        <f>Model_dem!G484</f>
        <v>1012</v>
      </c>
      <c r="P744" t="str">
        <f>IF(H_no_hash!$Q744&lt;&gt;A744,"Aqui", " ")</f>
        <v xml:space="preserve"> </v>
      </c>
      <c r="Q744" s="65" t="s">
        <v>515</v>
      </c>
      <c r="R744" s="66">
        <v>1</v>
      </c>
      <c r="S744" s="66">
        <v>25</v>
      </c>
      <c r="T744" s="66">
        <v>0.15</v>
      </c>
      <c r="U744" s="66">
        <v>100</v>
      </c>
      <c r="V744" s="66">
        <v>1012</v>
      </c>
      <c r="W744" s="66">
        <v>899.24800000000005</v>
      </c>
      <c r="X744" s="66">
        <v>5</v>
      </c>
      <c r="Y744" s="66">
        <v>19</v>
      </c>
      <c r="Z744" s="66">
        <v>1800.36</v>
      </c>
      <c r="AA744" s="67">
        <v>0</v>
      </c>
      <c r="AE744" t="s">
        <v>21</v>
      </c>
      <c r="AF744">
        <v>0</v>
      </c>
      <c r="AG744">
        <v>0</v>
      </c>
      <c r="AH744">
        <v>0.1</v>
      </c>
      <c r="AI744">
        <v>300</v>
      </c>
      <c r="AJ744">
        <v>40762.6</v>
      </c>
      <c r="AK744">
        <v>1549.75</v>
      </c>
      <c r="AL744">
        <v>55</v>
      </c>
      <c r="AM744">
        <v>63</v>
      </c>
      <c r="AN744">
        <v>1800.02</v>
      </c>
      <c r="AO744">
        <v>23935</v>
      </c>
    </row>
    <row r="745" spans="1:41" x14ac:dyDescent="0.3">
      <c r="A745" s="68" t="s">
        <v>515</v>
      </c>
      <c r="B745" s="20">
        <v>1</v>
      </c>
      <c r="C745" s="20">
        <v>25</v>
      </c>
      <c r="D745" s="20">
        <v>0.2</v>
      </c>
      <c r="E745" t="s">
        <v>1</v>
      </c>
      <c r="F745" s="20">
        <v>1022</v>
      </c>
      <c r="G745" s="39">
        <f t="shared" si="70"/>
        <v>0</v>
      </c>
      <c r="H745" s="20">
        <v>501.63499999999999</v>
      </c>
      <c r="I745" s="20">
        <v>1</v>
      </c>
      <c r="J745" s="23">
        <v>0</v>
      </c>
      <c r="K745" s="52">
        <v>0.84499999999999997</v>
      </c>
      <c r="L745" s="59">
        <f>IF(OR(H_no_hash!$F745="---",H_no_hash!$F745="infeas",H_no_hash!$F745="inf"),"---",(H_no_hash!$F745/M745)-1)</f>
        <v>4.0733197556008127E-2</v>
      </c>
      <c r="M745" s="20">
        <f>Model_dem!L485</f>
        <v>982</v>
      </c>
      <c r="N745">
        <f>Model_dem!G485</f>
        <v>1022</v>
      </c>
      <c r="P745" t="str">
        <f>IF(H_no_hash!$Q745&lt;&gt;A745,"Aqui", " ")</f>
        <v xml:space="preserve"> </v>
      </c>
      <c r="Q745" s="68" t="s">
        <v>515</v>
      </c>
      <c r="R745" s="20">
        <v>1</v>
      </c>
      <c r="S745" s="20">
        <v>25</v>
      </c>
      <c r="T745" s="20">
        <v>0.2</v>
      </c>
      <c r="U745" s="20">
        <v>100</v>
      </c>
      <c r="V745" s="20">
        <v>1022</v>
      </c>
      <c r="W745" s="20">
        <v>501.63499999999999</v>
      </c>
      <c r="X745" s="20">
        <v>0</v>
      </c>
      <c r="Y745" s="20">
        <v>8</v>
      </c>
      <c r="Z745" s="20">
        <v>1802.33</v>
      </c>
      <c r="AA745" s="23">
        <v>0</v>
      </c>
      <c r="AE745" t="s">
        <v>21</v>
      </c>
      <c r="AF745">
        <v>0</v>
      </c>
      <c r="AG745">
        <v>0</v>
      </c>
      <c r="AH745">
        <v>0.15</v>
      </c>
      <c r="AI745">
        <v>300</v>
      </c>
      <c r="AJ745">
        <v>40645.9</v>
      </c>
      <c r="AK745">
        <v>1586.8</v>
      </c>
      <c r="AL745">
        <v>47</v>
      </c>
      <c r="AM745">
        <v>58</v>
      </c>
      <c r="AN745">
        <v>1800</v>
      </c>
      <c r="AO745">
        <v>26323</v>
      </c>
    </row>
    <row r="746" spans="1:41" x14ac:dyDescent="0.3">
      <c r="A746" s="65" t="s">
        <v>515</v>
      </c>
      <c r="B746" s="66">
        <v>1</v>
      </c>
      <c r="C746" s="66">
        <v>50</v>
      </c>
      <c r="D746" s="66">
        <v>0.05</v>
      </c>
      <c r="E746" t="s">
        <v>0</v>
      </c>
      <c r="F746" s="66">
        <v>987</v>
      </c>
      <c r="G746" s="39">
        <f t="shared" si="70"/>
        <v>0</v>
      </c>
      <c r="H746" s="66">
        <v>183.90799999999999</v>
      </c>
      <c r="I746" s="66">
        <v>138</v>
      </c>
      <c r="J746" s="67">
        <v>0</v>
      </c>
      <c r="K746" s="52">
        <v>1.2999999999999999E-2</v>
      </c>
      <c r="L746" s="59">
        <f>IF(OR(H_no_hash!$F746="---",H_no_hash!$F746="infeas",H_no_hash!$F746="inf"),"---",(H_no_hash!$F746/M746)-1)</f>
        <v>5.0916496945010437E-3</v>
      </c>
      <c r="M746" s="20">
        <f>Model_dem!L486</f>
        <v>982</v>
      </c>
      <c r="N746">
        <f>Model_dem!G486</f>
        <v>987</v>
      </c>
      <c r="P746" t="str">
        <f>IF(H_no_hash!$Q746&lt;&gt;A746,"Aqui", " ")</f>
        <v xml:space="preserve"> </v>
      </c>
      <c r="Q746" s="65" t="s">
        <v>515</v>
      </c>
      <c r="R746" s="66">
        <v>1</v>
      </c>
      <c r="S746" s="66">
        <v>50</v>
      </c>
      <c r="T746" s="66">
        <v>0.05</v>
      </c>
      <c r="U746" s="66">
        <v>100</v>
      </c>
      <c r="V746" s="66">
        <v>987</v>
      </c>
      <c r="W746" s="66">
        <v>183.90799999999999</v>
      </c>
      <c r="X746" s="66">
        <v>0</v>
      </c>
      <c r="Y746" s="66">
        <v>55</v>
      </c>
      <c r="Z746" s="66">
        <v>1800.18</v>
      </c>
      <c r="AA746" s="67">
        <v>0</v>
      </c>
      <c r="AE746" t="s">
        <v>21</v>
      </c>
      <c r="AF746">
        <v>0</v>
      </c>
      <c r="AG746">
        <v>0</v>
      </c>
      <c r="AH746">
        <v>0.2</v>
      </c>
      <c r="AI746">
        <v>300</v>
      </c>
      <c r="AJ746">
        <v>40721.9</v>
      </c>
      <c r="AK746">
        <v>1059.8599999999999</v>
      </c>
      <c r="AL746">
        <v>32</v>
      </c>
      <c r="AM746">
        <v>53</v>
      </c>
      <c r="AN746">
        <v>1800.03</v>
      </c>
      <c r="AO746">
        <v>28533</v>
      </c>
    </row>
    <row r="747" spans="1:41" x14ac:dyDescent="0.3">
      <c r="A747" s="68" t="s">
        <v>515</v>
      </c>
      <c r="B747" s="20">
        <v>1</v>
      </c>
      <c r="C747" s="20">
        <v>50</v>
      </c>
      <c r="D747" s="20">
        <v>0.1</v>
      </c>
      <c r="E747" t="s">
        <v>0</v>
      </c>
      <c r="F747" s="20">
        <v>1012</v>
      </c>
      <c r="G747" s="39">
        <f t="shared" si="70"/>
        <v>0</v>
      </c>
      <c r="H747" s="20">
        <v>1419.45</v>
      </c>
      <c r="I747" s="20">
        <v>211</v>
      </c>
      <c r="J747" s="23">
        <v>0</v>
      </c>
      <c r="K747" s="52">
        <v>1.7999999999999999E-2</v>
      </c>
      <c r="L747" s="59">
        <f>IF(OR(H_no_hash!$F747="---",H_no_hash!$F747="infeas",H_no_hash!$F747="inf"),"---",(H_no_hash!$F747/M747)-1)</f>
        <v>3.054989816700604E-2</v>
      </c>
      <c r="M747" s="20">
        <f>Model_dem!L487</f>
        <v>982</v>
      </c>
      <c r="N747">
        <f>Model_dem!G487</f>
        <v>1012</v>
      </c>
      <c r="P747" t="str">
        <f>IF(H_no_hash!$Q747&lt;&gt;A747,"Aqui", " ")</f>
        <v xml:space="preserve"> </v>
      </c>
      <c r="Q747" s="68" t="s">
        <v>515</v>
      </c>
      <c r="R747" s="20">
        <v>1</v>
      </c>
      <c r="S747" s="20">
        <v>50</v>
      </c>
      <c r="T747" s="20">
        <v>0.1</v>
      </c>
      <c r="U747" s="20">
        <v>100</v>
      </c>
      <c r="V747" s="20">
        <v>1012</v>
      </c>
      <c r="W747" s="20">
        <v>1419.45</v>
      </c>
      <c r="X747" s="20">
        <v>5</v>
      </c>
      <c r="Y747" s="20">
        <v>10</v>
      </c>
      <c r="Z747" s="20">
        <v>1801.13</v>
      </c>
      <c r="AA747" s="23">
        <v>0</v>
      </c>
      <c r="AE747" t="s">
        <v>21</v>
      </c>
      <c r="AF747">
        <v>1</v>
      </c>
      <c r="AG747">
        <v>5</v>
      </c>
      <c r="AH747">
        <v>0.05</v>
      </c>
      <c r="AI747">
        <v>300</v>
      </c>
      <c r="AJ747">
        <v>41157.199999999997</v>
      </c>
      <c r="AK747">
        <v>1800.26</v>
      </c>
      <c r="AL747">
        <v>0</v>
      </c>
      <c r="AM747">
        <v>1</v>
      </c>
      <c r="AN747">
        <v>1800.4</v>
      </c>
      <c r="AO747">
        <v>3968</v>
      </c>
    </row>
    <row r="748" spans="1:41" x14ac:dyDescent="0.3">
      <c r="A748" s="65" t="s">
        <v>515</v>
      </c>
      <c r="B748" s="66">
        <v>1</v>
      </c>
      <c r="C748" s="66">
        <v>50</v>
      </c>
      <c r="D748" s="66">
        <v>0.15</v>
      </c>
      <c r="E748" t="s">
        <v>0</v>
      </c>
      <c r="F748" s="66">
        <v>1057</v>
      </c>
      <c r="G748" s="39">
        <f t="shared" si="70"/>
        <v>2.821011673151751E-2</v>
      </c>
      <c r="H748" s="66">
        <v>1282.3599999999999</v>
      </c>
      <c r="I748" s="66">
        <v>129</v>
      </c>
      <c r="J748" s="67">
        <v>0</v>
      </c>
      <c r="K748" s="52">
        <v>3.9E-2</v>
      </c>
      <c r="L748" s="59">
        <f>IF(OR(H_no_hash!$F748="---",H_no_hash!$F748="infeas",H_no_hash!$F748="inf"),"---",(H_no_hash!$F748/M748)-1)</f>
        <v>7.6374745417515211E-2</v>
      </c>
      <c r="M748" s="20">
        <f>Model_dem!L488</f>
        <v>982</v>
      </c>
      <c r="N748">
        <f>Model_dem!G488</f>
        <v>1028</v>
      </c>
      <c r="P748" t="str">
        <f>IF(H_no_hash!$Q748&lt;&gt;A748,"Aqui", " ")</f>
        <v xml:space="preserve"> </v>
      </c>
      <c r="Q748" s="65" t="s">
        <v>515</v>
      </c>
      <c r="R748" s="66">
        <v>1</v>
      </c>
      <c r="S748" s="66">
        <v>50</v>
      </c>
      <c r="T748" s="66">
        <v>0.15</v>
      </c>
      <c r="U748" s="66">
        <v>100</v>
      </c>
      <c r="V748" s="66">
        <v>1057</v>
      </c>
      <c r="W748" s="66">
        <v>1282.3599999999999</v>
      </c>
      <c r="X748" s="66">
        <v>0</v>
      </c>
      <c r="Y748" s="66">
        <v>3</v>
      </c>
      <c r="Z748" s="66">
        <v>1801.98</v>
      </c>
      <c r="AA748" s="67">
        <v>0</v>
      </c>
      <c r="AE748" t="s">
        <v>21</v>
      </c>
      <c r="AF748">
        <v>1</v>
      </c>
      <c r="AG748">
        <v>5</v>
      </c>
      <c r="AH748">
        <v>0.1</v>
      </c>
      <c r="AI748">
        <v>300</v>
      </c>
      <c r="AJ748">
        <v>42048.5</v>
      </c>
      <c r="AK748">
        <v>1800.34</v>
      </c>
      <c r="AL748">
        <v>0</v>
      </c>
      <c r="AM748">
        <v>1</v>
      </c>
      <c r="AN748">
        <v>1800.97</v>
      </c>
      <c r="AO748">
        <v>3839</v>
      </c>
    </row>
    <row r="749" spans="1:41" x14ac:dyDescent="0.3">
      <c r="A749" s="68" t="s">
        <v>515</v>
      </c>
      <c r="B749" s="20">
        <v>1</v>
      </c>
      <c r="C749" s="20">
        <v>50</v>
      </c>
      <c r="D749" s="20">
        <v>0.2</v>
      </c>
      <c r="E749" t="s">
        <v>2</v>
      </c>
      <c r="F749" s="20" t="s">
        <v>46</v>
      </c>
      <c r="G749" s="39" t="str">
        <f t="shared" si="70"/>
        <v>---</v>
      </c>
      <c r="H749" s="20">
        <v>60.025199999999998</v>
      </c>
      <c r="I749" s="20">
        <v>100</v>
      </c>
      <c r="J749" s="23">
        <v>0</v>
      </c>
      <c r="L749" s="59" t="str">
        <f>IF(OR(H_no_hash!$F749="---",H_no_hash!$F749="infeas",H_no_hash!$F749="inf"),"---",(H_no_hash!$F749/M749)-1)</f>
        <v>---</v>
      </c>
      <c r="M749" s="20">
        <f>Model_dem!L489</f>
        <v>982</v>
      </c>
      <c r="N749" t="str">
        <f>Model_dem!G489</f>
        <v>---</v>
      </c>
      <c r="P749" t="str">
        <f>IF(H_no_hash!$Q749&lt;&gt;A749,"Aqui", " ")</f>
        <v xml:space="preserve"> </v>
      </c>
      <c r="Q749" s="68" t="s">
        <v>515</v>
      </c>
      <c r="R749" s="20">
        <v>1</v>
      </c>
      <c r="S749" s="20">
        <v>50</v>
      </c>
      <c r="T749" s="20">
        <v>0.2</v>
      </c>
      <c r="U749" s="20">
        <v>100</v>
      </c>
      <c r="V749" s="20" t="s">
        <v>46</v>
      </c>
      <c r="W749" s="20">
        <v>60.025199999999998</v>
      </c>
      <c r="X749" s="20">
        <v>0</v>
      </c>
      <c r="Y749" s="20">
        <v>1</v>
      </c>
      <c r="Z749" s="20">
        <v>1801.41</v>
      </c>
      <c r="AA749" s="23">
        <v>0</v>
      </c>
      <c r="AE749" t="s">
        <v>21</v>
      </c>
      <c r="AF749">
        <v>1</v>
      </c>
      <c r="AG749">
        <v>10</v>
      </c>
      <c r="AH749">
        <v>0.05</v>
      </c>
      <c r="AI749">
        <v>300</v>
      </c>
      <c r="AJ749">
        <v>41537.599999999999</v>
      </c>
      <c r="AK749">
        <v>1800.08</v>
      </c>
      <c r="AL749">
        <v>0</v>
      </c>
      <c r="AM749">
        <v>1</v>
      </c>
      <c r="AN749">
        <v>1800.76</v>
      </c>
      <c r="AO749">
        <v>3778</v>
      </c>
    </row>
    <row r="750" spans="1:41" x14ac:dyDescent="0.3">
      <c r="A750" s="65" t="s">
        <v>515</v>
      </c>
      <c r="B750" s="66">
        <v>2</v>
      </c>
      <c r="C750" s="66">
        <v>5</v>
      </c>
      <c r="D750" s="66">
        <v>0.05</v>
      </c>
      <c r="E750" t="s">
        <v>0</v>
      </c>
      <c r="F750" s="66">
        <v>983</v>
      </c>
      <c r="G750" s="39">
        <f t="shared" si="70"/>
        <v>0</v>
      </c>
      <c r="H750" s="66">
        <v>113.40300000000001</v>
      </c>
      <c r="I750" s="66">
        <v>75</v>
      </c>
      <c r="J750" s="67">
        <v>0</v>
      </c>
      <c r="K750" s="52">
        <v>1</v>
      </c>
      <c r="L750" s="59">
        <f>IF(OR(H_no_hash!$F750="---",H_no_hash!$F750="infeas",H_no_hash!$F750="inf"),"---",(H_no_hash!$F750/M750)-1)</f>
        <v>1.0183299389001643E-3</v>
      </c>
      <c r="M750" s="20">
        <f>Model_dem!L490</f>
        <v>982</v>
      </c>
      <c r="N750">
        <f>Model_dem!G490</f>
        <v>983</v>
      </c>
      <c r="P750" t="str">
        <f>IF(H_no_hash!$Q750&lt;&gt;A750,"Aqui", " ")</f>
        <v xml:space="preserve"> </v>
      </c>
      <c r="Q750" s="65" t="s">
        <v>515</v>
      </c>
      <c r="R750" s="66">
        <v>2</v>
      </c>
      <c r="S750" s="66">
        <v>5</v>
      </c>
      <c r="T750" s="66">
        <v>0.05</v>
      </c>
      <c r="U750" s="66">
        <v>100</v>
      </c>
      <c r="V750" s="66">
        <v>983</v>
      </c>
      <c r="W750" s="66">
        <v>113.40300000000001</v>
      </c>
      <c r="X750" s="66">
        <v>8</v>
      </c>
      <c r="Y750" s="66">
        <v>138</v>
      </c>
      <c r="Z750" s="66">
        <v>1800.05</v>
      </c>
      <c r="AA750" s="67">
        <v>0</v>
      </c>
      <c r="AE750" t="s">
        <v>21</v>
      </c>
      <c r="AF750">
        <v>1</v>
      </c>
      <c r="AG750">
        <v>10</v>
      </c>
      <c r="AH750">
        <v>0.1</v>
      </c>
      <c r="AI750">
        <v>300</v>
      </c>
      <c r="AJ750">
        <v>42065.1</v>
      </c>
      <c r="AK750">
        <v>1800.07</v>
      </c>
      <c r="AL750">
        <v>0</v>
      </c>
      <c r="AM750">
        <v>1</v>
      </c>
      <c r="AN750">
        <v>1801.14</v>
      </c>
      <c r="AO750">
        <v>3119</v>
      </c>
    </row>
    <row r="751" spans="1:41" x14ac:dyDescent="0.3">
      <c r="A751" s="68" t="s">
        <v>515</v>
      </c>
      <c r="B751" s="20">
        <v>2</v>
      </c>
      <c r="C751" s="20">
        <v>5</v>
      </c>
      <c r="D751" s="20">
        <v>0.1</v>
      </c>
      <c r="E751" t="s">
        <v>0</v>
      </c>
      <c r="F751" s="20">
        <v>985</v>
      </c>
      <c r="G751" s="39">
        <f t="shared" si="70"/>
        <v>0</v>
      </c>
      <c r="H751" s="20">
        <v>23.711500000000001</v>
      </c>
      <c r="I751" s="20">
        <v>58</v>
      </c>
      <c r="J751" s="23">
        <v>0</v>
      </c>
      <c r="K751" s="52">
        <v>1</v>
      </c>
      <c r="L751" s="59">
        <f>IF(OR(H_no_hash!$F751="---",H_no_hash!$F751="infeas",H_no_hash!$F751="inf"),"---",(H_no_hash!$F751/M751)-1)</f>
        <v>3.054989816700715E-3</v>
      </c>
      <c r="M751" s="20">
        <f>Model_dem!L491</f>
        <v>982</v>
      </c>
      <c r="N751">
        <f>Model_dem!G491</f>
        <v>985</v>
      </c>
      <c r="P751" t="str">
        <f>IF(H_no_hash!$Q751&lt;&gt;A751,"Aqui", " ")</f>
        <v xml:space="preserve"> </v>
      </c>
      <c r="Q751" s="68" t="s">
        <v>515</v>
      </c>
      <c r="R751" s="20">
        <v>2</v>
      </c>
      <c r="S751" s="20">
        <v>5</v>
      </c>
      <c r="T751" s="20">
        <v>0.1</v>
      </c>
      <c r="U751" s="20">
        <v>100</v>
      </c>
      <c r="V751" s="20">
        <v>985</v>
      </c>
      <c r="W751" s="20">
        <v>23.711500000000001</v>
      </c>
      <c r="X751" s="20">
        <v>0</v>
      </c>
      <c r="Y751" s="20">
        <v>211</v>
      </c>
      <c r="Z751" s="20">
        <v>1800.16</v>
      </c>
      <c r="AA751" s="23">
        <v>0</v>
      </c>
      <c r="AE751" t="s">
        <v>21</v>
      </c>
      <c r="AF751">
        <v>1</v>
      </c>
      <c r="AG751">
        <v>25</v>
      </c>
      <c r="AH751">
        <v>0.05</v>
      </c>
      <c r="AI751">
        <v>300</v>
      </c>
      <c r="AJ751">
        <v>42594.6</v>
      </c>
      <c r="AK751">
        <v>1800.17</v>
      </c>
      <c r="AL751">
        <v>0</v>
      </c>
      <c r="AM751">
        <v>1</v>
      </c>
      <c r="AN751">
        <v>1800.27</v>
      </c>
      <c r="AO751">
        <v>1951</v>
      </c>
    </row>
    <row r="752" spans="1:41" x14ac:dyDescent="0.3">
      <c r="A752" s="65" t="s">
        <v>515</v>
      </c>
      <c r="B752" s="66">
        <v>2</v>
      </c>
      <c r="C752" s="66">
        <v>5</v>
      </c>
      <c r="D752" s="66">
        <v>0.15</v>
      </c>
      <c r="E752" t="s">
        <v>0</v>
      </c>
      <c r="F752" s="66">
        <v>987</v>
      </c>
      <c r="G752" s="39">
        <f t="shared" si="70"/>
        <v>0</v>
      </c>
      <c r="H752" s="66">
        <v>59.505000000000003</v>
      </c>
      <c r="I752" s="66">
        <v>18</v>
      </c>
      <c r="J752" s="67">
        <v>0</v>
      </c>
      <c r="K752" s="52">
        <v>1</v>
      </c>
      <c r="L752" s="59">
        <f>IF(OR(H_no_hash!$F752="---",H_no_hash!$F752="infeas",H_no_hash!$F752="inf"),"---",(H_no_hash!$F752/M752)-1)</f>
        <v>5.0916496945010437E-3</v>
      </c>
      <c r="M752" s="20">
        <f>Model_dem!L492</f>
        <v>982</v>
      </c>
      <c r="N752">
        <f>Model_dem!G492</f>
        <v>987</v>
      </c>
      <c r="P752" t="str">
        <f>IF(H_no_hash!$Q752&lt;&gt;A752,"Aqui", " ")</f>
        <v xml:space="preserve"> </v>
      </c>
      <c r="Q752" s="65" t="s">
        <v>515</v>
      </c>
      <c r="R752" s="66">
        <v>2</v>
      </c>
      <c r="S752" s="66">
        <v>5</v>
      </c>
      <c r="T752" s="66">
        <v>0.15</v>
      </c>
      <c r="U752" s="66">
        <v>100</v>
      </c>
      <c r="V752" s="66">
        <v>987</v>
      </c>
      <c r="W752" s="66">
        <v>59.505000000000003</v>
      </c>
      <c r="X752" s="66">
        <v>2</v>
      </c>
      <c r="Y752" s="66">
        <v>129</v>
      </c>
      <c r="Z752" s="66">
        <v>1800.04</v>
      </c>
      <c r="AA752" s="67">
        <v>0</v>
      </c>
      <c r="AE752" t="s">
        <v>21</v>
      </c>
      <c r="AF752">
        <v>1</v>
      </c>
      <c r="AG752">
        <v>25</v>
      </c>
      <c r="AH752">
        <v>0.1</v>
      </c>
      <c r="AI752">
        <v>300</v>
      </c>
      <c r="AJ752">
        <v>44850.5</v>
      </c>
      <c r="AK752">
        <v>1800.27</v>
      </c>
      <c r="AL752">
        <v>0</v>
      </c>
      <c r="AM752">
        <v>1</v>
      </c>
      <c r="AN752">
        <v>1800.87</v>
      </c>
      <c r="AO752">
        <v>1165</v>
      </c>
    </row>
    <row r="753" spans="1:41" x14ac:dyDescent="0.3">
      <c r="A753" s="68" t="s">
        <v>515</v>
      </c>
      <c r="B753" s="20">
        <v>2</v>
      </c>
      <c r="C753" s="20">
        <v>5</v>
      </c>
      <c r="D753" s="20">
        <v>0.2</v>
      </c>
      <c r="E753" t="s">
        <v>0</v>
      </c>
      <c r="F753" s="20">
        <v>987</v>
      </c>
      <c r="G753" s="39">
        <f t="shared" si="70"/>
        <v>0</v>
      </c>
      <c r="H753" s="20">
        <v>49.822400000000002</v>
      </c>
      <c r="I753" s="20">
        <v>16</v>
      </c>
      <c r="J753" s="23">
        <v>0</v>
      </c>
      <c r="K753" s="52">
        <v>1</v>
      </c>
      <c r="L753" s="59">
        <f>IF(OR(H_no_hash!$F753="---",H_no_hash!$F753="infeas",H_no_hash!$F753="inf"),"---",(H_no_hash!$F753/M753)-1)</f>
        <v>5.0916496945010437E-3</v>
      </c>
      <c r="M753" s="20">
        <f>Model_dem!L493</f>
        <v>982</v>
      </c>
      <c r="N753">
        <f>Model_dem!G493</f>
        <v>987</v>
      </c>
      <c r="P753" t="str">
        <f>IF(H_no_hash!$Q753&lt;&gt;A753,"Aqui", " ")</f>
        <v xml:space="preserve"> </v>
      </c>
      <c r="Q753" s="68" t="s">
        <v>515</v>
      </c>
      <c r="R753" s="20">
        <v>2</v>
      </c>
      <c r="S753" s="20">
        <v>5</v>
      </c>
      <c r="T753" s="20">
        <v>0.2</v>
      </c>
      <c r="U753" s="20">
        <v>100</v>
      </c>
      <c r="V753" s="20">
        <v>987</v>
      </c>
      <c r="W753" s="20">
        <v>49.822400000000002</v>
      </c>
      <c r="X753" s="20">
        <v>0</v>
      </c>
      <c r="Y753" s="20">
        <v>100</v>
      </c>
      <c r="Z753" s="20">
        <v>1800.02</v>
      </c>
      <c r="AA753" s="23">
        <v>0</v>
      </c>
      <c r="AE753" t="s">
        <v>21</v>
      </c>
      <c r="AF753">
        <v>1</v>
      </c>
      <c r="AG753">
        <v>50</v>
      </c>
      <c r="AH753">
        <v>0.05</v>
      </c>
      <c r="AI753">
        <v>300</v>
      </c>
      <c r="AJ753">
        <v>42713.8</v>
      </c>
      <c r="AK753">
        <v>1800.35</v>
      </c>
      <c r="AL753">
        <v>0</v>
      </c>
      <c r="AM753">
        <v>1</v>
      </c>
      <c r="AN753">
        <v>1800.35</v>
      </c>
      <c r="AO753">
        <v>2347</v>
      </c>
    </row>
    <row r="754" spans="1:41" x14ac:dyDescent="0.3">
      <c r="A754" s="65" t="s">
        <v>515</v>
      </c>
      <c r="B754" s="66">
        <v>2</v>
      </c>
      <c r="C754" s="66">
        <v>10</v>
      </c>
      <c r="D754" s="66">
        <v>0.05</v>
      </c>
      <c r="E754" t="s">
        <v>0</v>
      </c>
      <c r="F754" s="66">
        <v>985</v>
      </c>
      <c r="G754" s="39">
        <f t="shared" si="70"/>
        <v>0</v>
      </c>
      <c r="H754" s="66">
        <v>1128.9000000000001</v>
      </c>
      <c r="I754" s="66">
        <v>65</v>
      </c>
      <c r="J754" s="67">
        <v>0</v>
      </c>
      <c r="K754" s="52">
        <v>0.93799999999999994</v>
      </c>
      <c r="L754" s="59">
        <f>IF(OR(H_no_hash!$F754="---",H_no_hash!$F754="infeas",H_no_hash!$F754="inf"),"---",(H_no_hash!$F754/M754)-1)</f>
        <v>3.054989816700715E-3</v>
      </c>
      <c r="M754" s="20">
        <f>Model_dem!L494</f>
        <v>982</v>
      </c>
      <c r="N754">
        <f>Model_dem!G494</f>
        <v>985</v>
      </c>
      <c r="P754" t="str">
        <f>IF(H_no_hash!$Q754&lt;&gt;A754,"Aqui", " ")</f>
        <v xml:space="preserve"> </v>
      </c>
      <c r="Q754" s="65" t="s">
        <v>515</v>
      </c>
      <c r="R754" s="66">
        <v>2</v>
      </c>
      <c r="S754" s="66">
        <v>10</v>
      </c>
      <c r="T754" s="66">
        <v>0.05</v>
      </c>
      <c r="U754" s="66">
        <v>100</v>
      </c>
      <c r="V754" s="66">
        <v>985</v>
      </c>
      <c r="W754" s="66">
        <v>1128.9000000000001</v>
      </c>
      <c r="X754" s="66">
        <v>44</v>
      </c>
      <c r="Y754" s="66">
        <v>75</v>
      </c>
      <c r="Z754" s="66">
        <v>1800.05</v>
      </c>
      <c r="AA754" s="67">
        <v>0</v>
      </c>
      <c r="AE754" t="s">
        <v>21</v>
      </c>
      <c r="AF754">
        <v>1</v>
      </c>
      <c r="AG754">
        <v>50</v>
      </c>
      <c r="AH754">
        <v>0.1</v>
      </c>
      <c r="AI754">
        <v>300</v>
      </c>
      <c r="AJ754">
        <v>44087.199999999997</v>
      </c>
      <c r="AK754">
        <v>1800.08</v>
      </c>
      <c r="AL754">
        <v>0</v>
      </c>
      <c r="AM754">
        <v>1</v>
      </c>
      <c r="AN754">
        <v>1800.16</v>
      </c>
      <c r="AO754">
        <v>1720</v>
      </c>
    </row>
    <row r="755" spans="1:41" x14ac:dyDescent="0.3">
      <c r="A755" s="68" t="s">
        <v>515</v>
      </c>
      <c r="B755" s="20">
        <v>2</v>
      </c>
      <c r="C755" s="20">
        <v>10</v>
      </c>
      <c r="D755" s="20">
        <v>0.1</v>
      </c>
      <c r="E755" t="s">
        <v>0</v>
      </c>
      <c r="F755" s="20">
        <v>987</v>
      </c>
      <c r="G755" s="39">
        <f t="shared" si="70"/>
        <v>0</v>
      </c>
      <c r="H755" s="20">
        <v>65.786000000000001</v>
      </c>
      <c r="I755" s="20">
        <v>6</v>
      </c>
      <c r="J755" s="23">
        <v>0</v>
      </c>
      <c r="K755" s="52">
        <v>0.99199999999999999</v>
      </c>
      <c r="L755" s="59">
        <f>IF(OR(H_no_hash!$F755="---",H_no_hash!$F755="infeas",H_no_hash!$F755="inf"),"---",(H_no_hash!$F755/M755)-1)</f>
        <v>5.0916496945010437E-3</v>
      </c>
      <c r="M755" s="20">
        <f>Model_dem!L495</f>
        <v>982</v>
      </c>
      <c r="N755">
        <f>Model_dem!G495</f>
        <v>987</v>
      </c>
      <c r="P755" t="str">
        <f>IF(H_no_hash!$Q755&lt;&gt;A755,"Aqui", " ")</f>
        <v xml:space="preserve"> </v>
      </c>
      <c r="Q755" s="68" t="s">
        <v>515</v>
      </c>
      <c r="R755" s="20">
        <v>2</v>
      </c>
      <c r="S755" s="20">
        <v>10</v>
      </c>
      <c r="T755" s="20">
        <v>0.1</v>
      </c>
      <c r="U755" s="20">
        <v>100</v>
      </c>
      <c r="V755" s="20">
        <v>987</v>
      </c>
      <c r="W755" s="20">
        <v>65.786000000000001</v>
      </c>
      <c r="X755" s="20">
        <v>0</v>
      </c>
      <c r="Y755" s="20">
        <v>58</v>
      </c>
      <c r="Z755" s="20">
        <v>1800.21</v>
      </c>
      <c r="AA755" s="23">
        <v>0</v>
      </c>
      <c r="AE755" t="s">
        <v>21</v>
      </c>
      <c r="AF755">
        <v>2</v>
      </c>
      <c r="AG755">
        <v>5</v>
      </c>
      <c r="AH755">
        <v>0.05</v>
      </c>
      <c r="AI755">
        <v>300</v>
      </c>
      <c r="AJ755">
        <v>41132.400000000001</v>
      </c>
      <c r="AK755">
        <v>1800.32</v>
      </c>
      <c r="AL755">
        <v>0</v>
      </c>
      <c r="AM755">
        <v>1</v>
      </c>
      <c r="AN755">
        <v>1800.32</v>
      </c>
      <c r="AO755">
        <v>3165</v>
      </c>
    </row>
    <row r="756" spans="1:41" x14ac:dyDescent="0.3">
      <c r="A756" s="65" t="s">
        <v>515</v>
      </c>
      <c r="B756" s="66">
        <v>2</v>
      </c>
      <c r="C756" s="66">
        <v>10</v>
      </c>
      <c r="D756" s="66">
        <v>0.15</v>
      </c>
      <c r="E756" t="s">
        <v>0</v>
      </c>
      <c r="F756" s="66">
        <v>1003</v>
      </c>
      <c r="G756" s="39">
        <f t="shared" si="70"/>
        <v>0</v>
      </c>
      <c r="H756" s="66">
        <v>184.53399999999999</v>
      </c>
      <c r="I756" s="66">
        <v>2</v>
      </c>
      <c r="J756" s="67">
        <v>0</v>
      </c>
      <c r="K756" s="52">
        <v>1</v>
      </c>
      <c r="L756" s="59">
        <f>IF(OR(H_no_hash!$F756="---",H_no_hash!$F756="infeas",H_no_hash!$F756="inf"),"---",(H_no_hash!$F756/M756)-1)</f>
        <v>2.1384928716904339E-2</v>
      </c>
      <c r="M756" s="20">
        <f>Model_dem!L496</f>
        <v>982</v>
      </c>
      <c r="N756">
        <f>Model_dem!G496</f>
        <v>1003</v>
      </c>
      <c r="P756" t="str">
        <f>IF(H_no_hash!$Q756&lt;&gt;A756,"Aqui", " ")</f>
        <v xml:space="preserve"> </v>
      </c>
      <c r="Q756" s="65" t="s">
        <v>515</v>
      </c>
      <c r="R756" s="66">
        <v>2</v>
      </c>
      <c r="S756" s="66">
        <v>10</v>
      </c>
      <c r="T756" s="66">
        <v>0.15</v>
      </c>
      <c r="U756" s="66">
        <v>100</v>
      </c>
      <c r="V756" s="66">
        <v>1003</v>
      </c>
      <c r="W756" s="66">
        <v>184.53399999999999</v>
      </c>
      <c r="X756" s="66">
        <v>0</v>
      </c>
      <c r="Y756" s="66">
        <v>18</v>
      </c>
      <c r="Z756" s="66">
        <v>1800.24</v>
      </c>
      <c r="AA756" s="67">
        <v>0</v>
      </c>
      <c r="AE756" t="s">
        <v>21</v>
      </c>
      <c r="AF756">
        <v>2</v>
      </c>
      <c r="AG756">
        <v>5</v>
      </c>
      <c r="AH756">
        <v>0.1</v>
      </c>
      <c r="AI756">
        <v>300</v>
      </c>
      <c r="AJ756">
        <v>42112.6</v>
      </c>
      <c r="AK756">
        <v>1800.74</v>
      </c>
      <c r="AL756">
        <v>0</v>
      </c>
      <c r="AM756">
        <v>1</v>
      </c>
      <c r="AN756">
        <v>1801.21</v>
      </c>
      <c r="AO756">
        <v>2752</v>
      </c>
    </row>
    <row r="757" spans="1:41" x14ac:dyDescent="0.3">
      <c r="A757" s="68" t="s">
        <v>515</v>
      </c>
      <c r="B757" s="20">
        <v>2</v>
      </c>
      <c r="C757" s="20">
        <v>10</v>
      </c>
      <c r="D757" s="20">
        <v>0.2</v>
      </c>
      <c r="E757" t="s">
        <v>0</v>
      </c>
      <c r="F757" s="20">
        <v>1006</v>
      </c>
      <c r="G757" s="39">
        <f t="shared" si="70"/>
        <v>0</v>
      </c>
      <c r="H757" s="20">
        <v>354.27800000000002</v>
      </c>
      <c r="I757" s="20">
        <v>1</v>
      </c>
      <c r="J757" s="23">
        <v>0</v>
      </c>
      <c r="K757" s="52">
        <v>1</v>
      </c>
      <c r="L757" s="59">
        <f>IF(OR(H_no_hash!$F757="---",H_no_hash!$F757="infeas",H_no_hash!$F757="inf"),"---",(H_no_hash!$F757/M757)-1)</f>
        <v>2.4439918533604832E-2</v>
      </c>
      <c r="M757" s="20">
        <f>Model_dem!L497</f>
        <v>982</v>
      </c>
      <c r="N757">
        <f>Model_dem!G497</f>
        <v>1006</v>
      </c>
      <c r="P757" t="str">
        <f>IF(H_no_hash!$Q757&lt;&gt;A757,"Aqui", " ")</f>
        <v xml:space="preserve"> </v>
      </c>
      <c r="Q757" s="68" t="s">
        <v>515</v>
      </c>
      <c r="R757" s="20">
        <v>2</v>
      </c>
      <c r="S757" s="20">
        <v>10</v>
      </c>
      <c r="T757" s="20">
        <v>0.2</v>
      </c>
      <c r="U757" s="20">
        <v>100</v>
      </c>
      <c r="V757" s="20">
        <v>1006</v>
      </c>
      <c r="W757" s="20">
        <v>354.27800000000002</v>
      </c>
      <c r="X757" s="20">
        <v>0</v>
      </c>
      <c r="Y757" s="20">
        <v>16</v>
      </c>
      <c r="Z757" s="20">
        <v>1800.42</v>
      </c>
      <c r="AA757" s="23">
        <v>0</v>
      </c>
      <c r="AE757" t="s">
        <v>21</v>
      </c>
      <c r="AF757">
        <v>2</v>
      </c>
      <c r="AG757">
        <v>5</v>
      </c>
      <c r="AH757">
        <v>0.15</v>
      </c>
      <c r="AI757">
        <v>300</v>
      </c>
      <c r="AJ757">
        <v>42106.5</v>
      </c>
      <c r="AK757">
        <v>1800.49</v>
      </c>
      <c r="AL757">
        <v>0</v>
      </c>
      <c r="AM757">
        <v>1</v>
      </c>
      <c r="AN757">
        <v>1800.49</v>
      </c>
      <c r="AO757">
        <v>2643</v>
      </c>
    </row>
    <row r="758" spans="1:41" x14ac:dyDescent="0.3">
      <c r="A758" s="65" t="s">
        <v>515</v>
      </c>
      <c r="B758" s="66">
        <v>2</v>
      </c>
      <c r="C758" s="66">
        <v>25</v>
      </c>
      <c r="D758" s="66">
        <v>0.05</v>
      </c>
      <c r="E758" t="s">
        <v>0</v>
      </c>
      <c r="F758" s="66">
        <v>987</v>
      </c>
      <c r="G758" s="39">
        <f t="shared" si="70"/>
        <v>0</v>
      </c>
      <c r="H758" s="66">
        <v>167.81100000000001</v>
      </c>
      <c r="I758" s="66">
        <v>46</v>
      </c>
      <c r="J758" s="67">
        <v>0</v>
      </c>
      <c r="K758" s="52">
        <v>1.2999999999999999E-2</v>
      </c>
      <c r="L758" s="59">
        <f>IF(OR(H_no_hash!$F758="---",H_no_hash!$F758="infeas",H_no_hash!$F758="inf"),"---",(H_no_hash!$F758/M758)-1)</f>
        <v>5.0916496945010437E-3</v>
      </c>
      <c r="M758" s="20">
        <f>Model_dem!L498</f>
        <v>982</v>
      </c>
      <c r="N758">
        <f>Model_dem!G498</f>
        <v>987</v>
      </c>
      <c r="P758" t="str">
        <f>IF(H_no_hash!$Q758&lt;&gt;A758,"Aqui", " ")</f>
        <v xml:space="preserve"> </v>
      </c>
      <c r="Q758" s="65" t="s">
        <v>515</v>
      </c>
      <c r="R758" s="66">
        <v>2</v>
      </c>
      <c r="S758" s="66">
        <v>25</v>
      </c>
      <c r="T758" s="66">
        <v>0.05</v>
      </c>
      <c r="U758" s="66">
        <v>100</v>
      </c>
      <c r="V758" s="66">
        <v>987</v>
      </c>
      <c r="W758" s="66">
        <v>167.81100000000001</v>
      </c>
      <c r="X758" s="66">
        <v>0</v>
      </c>
      <c r="Y758" s="66">
        <v>65</v>
      </c>
      <c r="Z758" s="66">
        <v>1800.01</v>
      </c>
      <c r="AA758" s="67">
        <v>0</v>
      </c>
      <c r="AE758" t="s">
        <v>21</v>
      </c>
      <c r="AF758">
        <v>2</v>
      </c>
      <c r="AG758">
        <v>5</v>
      </c>
      <c r="AH758">
        <v>0.2</v>
      </c>
      <c r="AI758">
        <v>300</v>
      </c>
      <c r="AJ758">
        <v>42733</v>
      </c>
      <c r="AK758">
        <v>1800.54</v>
      </c>
      <c r="AL758">
        <v>0</v>
      </c>
      <c r="AM758">
        <v>1</v>
      </c>
      <c r="AN758">
        <v>1800.71</v>
      </c>
      <c r="AO758">
        <v>2689</v>
      </c>
    </row>
    <row r="759" spans="1:41" x14ac:dyDescent="0.3">
      <c r="A759" s="68" t="s">
        <v>515</v>
      </c>
      <c r="B759" s="20">
        <v>2</v>
      </c>
      <c r="C759" s="20">
        <v>25</v>
      </c>
      <c r="D759" s="20">
        <v>0.1</v>
      </c>
      <c r="E759" t="s">
        <v>0</v>
      </c>
      <c r="F759" s="20">
        <v>1021</v>
      </c>
      <c r="G759" s="39">
        <f t="shared" si="70"/>
        <v>8.8932806324110679E-3</v>
      </c>
      <c r="H759" s="20">
        <v>929.48</v>
      </c>
      <c r="I759" s="20">
        <v>14</v>
      </c>
      <c r="J759" s="23">
        <v>0</v>
      </c>
      <c r="K759" s="52">
        <v>2.3E-2</v>
      </c>
      <c r="L759" s="59">
        <f>IF(OR(H_no_hash!$F759="---",H_no_hash!$F759="infeas",H_no_hash!$F759="inf"),"---",(H_no_hash!$F759/M759)-1)</f>
        <v>3.9714867617107963E-2</v>
      </c>
      <c r="M759" s="20">
        <f>Model_dem!L499</f>
        <v>982</v>
      </c>
      <c r="N759">
        <f>Model_dem!G499</f>
        <v>1012</v>
      </c>
      <c r="P759" t="str">
        <f>IF(H_no_hash!$Q759&lt;&gt;A759,"Aqui", " ")</f>
        <v xml:space="preserve"> </v>
      </c>
      <c r="Q759" s="68" t="s">
        <v>515</v>
      </c>
      <c r="R759" s="20">
        <v>2</v>
      </c>
      <c r="S759" s="20">
        <v>25</v>
      </c>
      <c r="T759" s="20">
        <v>0.1</v>
      </c>
      <c r="U759" s="20">
        <v>100</v>
      </c>
      <c r="V759" s="20">
        <v>1021</v>
      </c>
      <c r="W759" s="20">
        <v>929.48</v>
      </c>
      <c r="X759" s="20">
        <v>0</v>
      </c>
      <c r="Y759" s="20">
        <v>6</v>
      </c>
      <c r="Z759" s="20">
        <v>1800.16</v>
      </c>
      <c r="AA759" s="23">
        <v>0</v>
      </c>
      <c r="AE759" t="s">
        <v>21</v>
      </c>
      <c r="AF759">
        <v>2</v>
      </c>
      <c r="AG759">
        <v>10</v>
      </c>
      <c r="AH759">
        <v>0.05</v>
      </c>
      <c r="AI759">
        <v>300</v>
      </c>
      <c r="AJ759">
        <v>41917.5</v>
      </c>
      <c r="AK759">
        <v>1800.43</v>
      </c>
      <c r="AL759">
        <v>0</v>
      </c>
      <c r="AM759">
        <v>1</v>
      </c>
      <c r="AN759">
        <v>1800.43</v>
      </c>
      <c r="AO759">
        <v>2899</v>
      </c>
    </row>
    <row r="760" spans="1:41" x14ac:dyDescent="0.3">
      <c r="A760" s="65" t="s">
        <v>515</v>
      </c>
      <c r="B760" s="66">
        <v>2</v>
      </c>
      <c r="C760" s="66">
        <v>25</v>
      </c>
      <c r="D760" s="66">
        <v>0.15</v>
      </c>
      <c r="E760" t="s">
        <v>1</v>
      </c>
      <c r="F760" s="66">
        <v>1047</v>
      </c>
      <c r="G760" s="39">
        <f t="shared" si="70"/>
        <v>9.5602294455066918E-4</v>
      </c>
      <c r="H760" s="66">
        <v>1760.51</v>
      </c>
      <c r="I760" s="66">
        <v>1</v>
      </c>
      <c r="J760" s="67">
        <v>0</v>
      </c>
      <c r="K760" s="52">
        <v>1.7999999999999999E-2</v>
      </c>
      <c r="L760" s="59">
        <f>IF(OR(H_no_hash!$F760="---",H_no_hash!$F760="infeas",H_no_hash!$F760="inf"),"---",(H_no_hash!$F760/M760)-1)</f>
        <v>6.6191446028513345E-2</v>
      </c>
      <c r="M760" s="20">
        <f>Model_dem!L500</f>
        <v>982</v>
      </c>
      <c r="N760">
        <f>Model_dem!G500</f>
        <v>1046</v>
      </c>
      <c r="P760" t="str">
        <f>IF(H_no_hash!$Q760&lt;&gt;A760,"Aqui", " ")</f>
        <v xml:space="preserve"> </v>
      </c>
      <c r="Q760" s="65" t="s">
        <v>515</v>
      </c>
      <c r="R760" s="66">
        <v>2</v>
      </c>
      <c r="S760" s="66">
        <v>25</v>
      </c>
      <c r="T760" s="66">
        <v>0.15</v>
      </c>
      <c r="U760" s="66">
        <v>100</v>
      </c>
      <c r="V760" s="66">
        <v>1047</v>
      </c>
      <c r="W760" s="66">
        <v>1760.51</v>
      </c>
      <c r="X760" s="66">
        <v>0</v>
      </c>
      <c r="Y760" s="66">
        <v>2</v>
      </c>
      <c r="Z760" s="66">
        <v>1859.68</v>
      </c>
      <c r="AA760" s="67">
        <v>0</v>
      </c>
      <c r="AE760" t="s">
        <v>21</v>
      </c>
      <c r="AF760">
        <v>2</v>
      </c>
      <c r="AG760">
        <v>10</v>
      </c>
      <c r="AH760">
        <v>0.1</v>
      </c>
      <c r="AI760">
        <v>300</v>
      </c>
      <c r="AJ760">
        <v>41252.300000000003</v>
      </c>
      <c r="AK760">
        <v>1782.36</v>
      </c>
      <c r="AL760">
        <v>0</v>
      </c>
      <c r="AM760">
        <v>2</v>
      </c>
      <c r="AN760">
        <v>1800.01</v>
      </c>
      <c r="AO760">
        <v>3158</v>
      </c>
    </row>
    <row r="761" spans="1:41" x14ac:dyDescent="0.3">
      <c r="A761" s="68" t="s">
        <v>515</v>
      </c>
      <c r="B761" s="20">
        <v>2</v>
      </c>
      <c r="C761" s="20">
        <v>25</v>
      </c>
      <c r="D761" s="20">
        <v>0.2</v>
      </c>
      <c r="E761" t="s">
        <v>2</v>
      </c>
      <c r="F761" s="20" t="s">
        <v>46</v>
      </c>
      <c r="G761" s="39" t="str">
        <f t="shared" si="70"/>
        <v>---</v>
      </c>
      <c r="H761" s="20">
        <v>60.024500000000003</v>
      </c>
      <c r="I761" s="20">
        <v>1</v>
      </c>
      <c r="J761" s="23">
        <v>0</v>
      </c>
      <c r="L761" s="59" t="str">
        <f>IF(OR(H_no_hash!$F761="---",H_no_hash!$F761="infeas",H_no_hash!$F761="inf"),"---",(H_no_hash!$F761/M761)-1)</f>
        <v>---</v>
      </c>
      <c r="M761" s="20">
        <f>Model_dem!L501</f>
        <v>982</v>
      </c>
      <c r="N761" t="str">
        <f>Model_dem!G501</f>
        <v>---</v>
      </c>
      <c r="P761" t="str">
        <f>IF(H_no_hash!$Q761&lt;&gt;A761,"Aqui", " ")</f>
        <v xml:space="preserve"> </v>
      </c>
      <c r="Q761" s="68" t="s">
        <v>515</v>
      </c>
      <c r="R761" s="20">
        <v>2</v>
      </c>
      <c r="S761" s="20">
        <v>25</v>
      </c>
      <c r="T761" s="20">
        <v>0.2</v>
      </c>
      <c r="U761" s="20">
        <v>100</v>
      </c>
      <c r="V761" s="20" t="s">
        <v>46</v>
      </c>
      <c r="W761" s="20">
        <v>60.024500000000003</v>
      </c>
      <c r="X761" s="20">
        <v>0</v>
      </c>
      <c r="Y761" s="20">
        <v>1</v>
      </c>
      <c r="Z761" s="20">
        <v>1800.84</v>
      </c>
      <c r="AA761" s="23">
        <v>0</v>
      </c>
      <c r="AE761" t="s">
        <v>21</v>
      </c>
      <c r="AF761">
        <v>2</v>
      </c>
      <c r="AG761">
        <v>10</v>
      </c>
      <c r="AH761">
        <v>0.15</v>
      </c>
      <c r="AI761">
        <v>300</v>
      </c>
      <c r="AJ761">
        <v>43600.4</v>
      </c>
      <c r="AK761">
        <v>1800.22</v>
      </c>
      <c r="AL761">
        <v>0</v>
      </c>
      <c r="AM761">
        <v>1</v>
      </c>
      <c r="AN761">
        <v>1800.23</v>
      </c>
      <c r="AO761">
        <v>1329</v>
      </c>
    </row>
    <row r="762" spans="1:41" x14ac:dyDescent="0.3">
      <c r="A762" s="65" t="s">
        <v>515</v>
      </c>
      <c r="B762" s="66">
        <v>2</v>
      </c>
      <c r="C762" s="66">
        <v>50</v>
      </c>
      <c r="D762" s="66">
        <v>0.05</v>
      </c>
      <c r="E762" t="s">
        <v>0</v>
      </c>
      <c r="F762" s="66">
        <v>994</v>
      </c>
      <c r="G762" s="39">
        <f t="shared" si="70"/>
        <v>0</v>
      </c>
      <c r="H762" s="66">
        <v>164.26</v>
      </c>
      <c r="I762" s="66">
        <v>68</v>
      </c>
      <c r="J762" s="67">
        <v>0</v>
      </c>
      <c r="K762" s="52">
        <v>0</v>
      </c>
      <c r="L762" s="59">
        <f>IF(OR(H_no_hash!$F762="---",H_no_hash!$F762="infeas",H_no_hash!$F762="inf"),"---",(H_no_hash!$F762/M762)-1)</f>
        <v>1.2219959266802416E-2</v>
      </c>
      <c r="M762" s="20">
        <f>Model_dem!L502</f>
        <v>982</v>
      </c>
      <c r="N762">
        <f>Model_dem!G502</f>
        <v>994</v>
      </c>
      <c r="P762" t="str">
        <f>IF(H_no_hash!$Q762&lt;&gt;A762,"Aqui", " ")</f>
        <v xml:space="preserve"> </v>
      </c>
      <c r="Q762" s="65" t="s">
        <v>515</v>
      </c>
      <c r="R762" s="66">
        <v>2</v>
      </c>
      <c r="S762" s="66">
        <v>50</v>
      </c>
      <c r="T762" s="66">
        <v>0.05</v>
      </c>
      <c r="U762" s="66">
        <v>100</v>
      </c>
      <c r="V762" s="66">
        <v>994</v>
      </c>
      <c r="W762" s="66">
        <v>164.26</v>
      </c>
      <c r="X762" s="66">
        <v>3</v>
      </c>
      <c r="Y762" s="66">
        <v>46</v>
      </c>
      <c r="Z762" s="66">
        <v>1801.63</v>
      </c>
      <c r="AA762" s="67">
        <v>0</v>
      </c>
      <c r="AE762" t="s">
        <v>21</v>
      </c>
      <c r="AF762">
        <v>2</v>
      </c>
      <c r="AG762">
        <v>10</v>
      </c>
      <c r="AH762">
        <v>0.2</v>
      </c>
      <c r="AI762">
        <v>300</v>
      </c>
      <c r="AJ762">
        <v>42813.7</v>
      </c>
      <c r="AK762">
        <v>1800.44</v>
      </c>
      <c r="AL762">
        <v>0</v>
      </c>
      <c r="AM762">
        <v>1</v>
      </c>
      <c r="AN762">
        <v>1800.73</v>
      </c>
      <c r="AO762">
        <v>1465</v>
      </c>
    </row>
    <row r="763" spans="1:41" x14ac:dyDescent="0.3">
      <c r="A763" s="68" t="s">
        <v>515</v>
      </c>
      <c r="B763" s="20">
        <v>2</v>
      </c>
      <c r="C763" s="20">
        <v>50</v>
      </c>
      <c r="D763" s="20">
        <v>0.1</v>
      </c>
      <c r="E763" t="s">
        <v>0</v>
      </c>
      <c r="F763" s="20">
        <v>1022</v>
      </c>
      <c r="G763" s="39">
        <f t="shared" si="70"/>
        <v>0</v>
      </c>
      <c r="H763" s="20">
        <v>448.755</v>
      </c>
      <c r="I763" s="20" t="s">
        <v>511</v>
      </c>
      <c r="J763" s="23"/>
      <c r="K763" s="52">
        <v>0</v>
      </c>
      <c r="L763" s="59">
        <f>IF(OR(H_no_hash!$F763="---",H_no_hash!$F763="infeas",H_no_hash!$F763="inf"),"---",(H_no_hash!$F763/M763)-1)</f>
        <v>4.0733197556008127E-2</v>
      </c>
      <c r="M763" s="20">
        <f>Model_dem!L503</f>
        <v>982</v>
      </c>
      <c r="N763">
        <f>Model_dem!G503</f>
        <v>1022</v>
      </c>
      <c r="P763" t="str">
        <f>IF(H_no_hash!$Q763&lt;&gt;A763,"Aqui", " ")</f>
        <v xml:space="preserve"> </v>
      </c>
      <c r="Q763" s="68" t="s">
        <v>515</v>
      </c>
      <c r="R763" s="20">
        <v>2</v>
      </c>
      <c r="S763" s="20">
        <v>50</v>
      </c>
      <c r="T763" s="20">
        <v>0.1</v>
      </c>
      <c r="U763" s="20">
        <v>100</v>
      </c>
      <c r="V763" s="20">
        <v>1022</v>
      </c>
      <c r="W763" s="20">
        <v>448.755</v>
      </c>
      <c r="X763" s="20">
        <v>3</v>
      </c>
      <c r="Y763" s="20">
        <v>14</v>
      </c>
      <c r="Z763" s="20">
        <v>1801.93</v>
      </c>
      <c r="AA763" s="23">
        <v>0</v>
      </c>
      <c r="AE763" t="s">
        <v>21</v>
      </c>
      <c r="AF763">
        <v>2</v>
      </c>
      <c r="AG763">
        <v>25</v>
      </c>
      <c r="AH763">
        <v>0.05</v>
      </c>
      <c r="AI763">
        <v>300</v>
      </c>
      <c r="AJ763">
        <v>43586</v>
      </c>
      <c r="AK763">
        <v>1800.35</v>
      </c>
      <c r="AL763">
        <v>0</v>
      </c>
      <c r="AM763">
        <v>1</v>
      </c>
      <c r="AN763">
        <v>1800.39</v>
      </c>
      <c r="AO763">
        <v>1861</v>
      </c>
    </row>
    <row r="764" spans="1:41" x14ac:dyDescent="0.3">
      <c r="A764" s="65" t="s">
        <v>515</v>
      </c>
      <c r="B764" s="66">
        <v>2</v>
      </c>
      <c r="C764" s="66">
        <v>50</v>
      </c>
      <c r="D764" s="66">
        <v>0.15</v>
      </c>
      <c r="E764" t="s">
        <v>2</v>
      </c>
      <c r="F764" s="66" t="s">
        <v>46</v>
      </c>
      <c r="G764" s="39" t="str">
        <f t="shared" si="70"/>
        <v>---</v>
      </c>
      <c r="H764" s="66">
        <v>60.028799999999997</v>
      </c>
      <c r="I764" s="66" t="s">
        <v>511</v>
      </c>
      <c r="J764" s="67"/>
      <c r="L764" s="59" t="str">
        <f>IF(OR(H_no_hash!$F764="---",H_no_hash!$F764="infeas",H_no_hash!$F764="inf"),"---",(H_no_hash!$F764/M764)-1)</f>
        <v>---</v>
      </c>
      <c r="M764" s="20">
        <f>Model_dem!L504</f>
        <v>982</v>
      </c>
      <c r="N764" t="str">
        <f>Model_dem!G504</f>
        <v>---</v>
      </c>
      <c r="P764" t="str">
        <f>IF(H_no_hash!$Q764&lt;&gt;A764,"Aqui", " ")</f>
        <v xml:space="preserve"> </v>
      </c>
      <c r="Q764" s="65" t="s">
        <v>515</v>
      </c>
      <c r="R764" s="66">
        <v>2</v>
      </c>
      <c r="S764" s="66">
        <v>50</v>
      </c>
      <c r="T764" s="66">
        <v>0.15</v>
      </c>
      <c r="U764" s="66">
        <v>100</v>
      </c>
      <c r="V764" s="66" t="s">
        <v>46</v>
      </c>
      <c r="W764" s="66">
        <v>60.028799999999997</v>
      </c>
      <c r="X764" s="66">
        <v>0</v>
      </c>
      <c r="Y764" s="66">
        <v>1</v>
      </c>
      <c r="Z764" s="66">
        <v>1800.67</v>
      </c>
      <c r="AA764" s="67">
        <v>0</v>
      </c>
      <c r="AE764" t="s">
        <v>21</v>
      </c>
      <c r="AF764">
        <v>2</v>
      </c>
      <c r="AG764">
        <v>25</v>
      </c>
      <c r="AH764">
        <v>0.1</v>
      </c>
      <c r="AI764">
        <v>300</v>
      </c>
      <c r="AJ764">
        <v>43374.2</v>
      </c>
      <c r="AK764">
        <v>1800.19</v>
      </c>
      <c r="AL764">
        <v>0</v>
      </c>
      <c r="AM764">
        <v>1</v>
      </c>
      <c r="AN764">
        <v>1800.57</v>
      </c>
      <c r="AO764">
        <v>1578</v>
      </c>
    </row>
    <row r="765" spans="1:41" x14ac:dyDescent="0.3">
      <c r="A765" s="68" t="s">
        <v>515</v>
      </c>
      <c r="B765" s="20">
        <v>2</v>
      </c>
      <c r="C765" s="20">
        <v>50</v>
      </c>
      <c r="D765" s="20">
        <v>0.2</v>
      </c>
      <c r="E765" t="s">
        <v>2</v>
      </c>
      <c r="F765" s="20" t="s">
        <v>46</v>
      </c>
      <c r="G765" s="39" t="str">
        <f t="shared" si="70"/>
        <v>---</v>
      </c>
      <c r="H765" s="20">
        <v>60.023699999999998</v>
      </c>
      <c r="I765" s="20" t="s">
        <v>511</v>
      </c>
      <c r="J765" s="23"/>
      <c r="L765" s="59" t="str">
        <f>IF(OR(H_no_hash!$F765="---",H_no_hash!$F765="infeas",H_no_hash!$F765="inf"),"---",(H_no_hash!$F765/M765)-1)</f>
        <v>---</v>
      </c>
      <c r="M765" s="20">
        <f>Model_dem!L505</f>
        <v>982</v>
      </c>
      <c r="N765" t="str">
        <f>Model_dem!G505</f>
        <v>---</v>
      </c>
      <c r="P765" t="str">
        <f>IF(H_no_hash!$Q765&lt;&gt;A765,"Aqui", " ")</f>
        <v xml:space="preserve"> </v>
      </c>
      <c r="Q765" s="68" t="s">
        <v>515</v>
      </c>
      <c r="R765" s="20">
        <v>2</v>
      </c>
      <c r="S765" s="20">
        <v>50</v>
      </c>
      <c r="T765" s="20">
        <v>0.2</v>
      </c>
      <c r="U765" s="20">
        <v>100</v>
      </c>
      <c r="V765" s="20" t="s">
        <v>46</v>
      </c>
      <c r="W765" s="20">
        <v>60.023699999999998</v>
      </c>
      <c r="X765" s="20">
        <v>0</v>
      </c>
      <c r="Y765" s="20">
        <v>1</v>
      </c>
      <c r="Z765" s="20">
        <v>1800.62</v>
      </c>
      <c r="AA765" s="23">
        <v>0</v>
      </c>
      <c r="AE765" t="s">
        <v>21</v>
      </c>
      <c r="AF765">
        <v>2</v>
      </c>
      <c r="AG765">
        <v>50</v>
      </c>
      <c r="AH765">
        <v>0.05</v>
      </c>
      <c r="AI765">
        <v>300</v>
      </c>
      <c r="AJ765">
        <v>42379.3</v>
      </c>
      <c r="AK765">
        <v>1800.19</v>
      </c>
      <c r="AL765">
        <v>0</v>
      </c>
      <c r="AM765">
        <v>1</v>
      </c>
      <c r="AN765">
        <v>1800.19</v>
      </c>
      <c r="AO765">
        <v>2699</v>
      </c>
    </row>
    <row r="766" spans="1:41" x14ac:dyDescent="0.3">
      <c r="A766" s="65" t="s">
        <v>515</v>
      </c>
      <c r="B766" s="66">
        <v>3</v>
      </c>
      <c r="C766" s="66">
        <v>0</v>
      </c>
      <c r="D766" s="66">
        <v>0.05</v>
      </c>
      <c r="E766" t="s">
        <v>0</v>
      </c>
      <c r="F766" s="66">
        <v>1022</v>
      </c>
      <c r="G766" s="39">
        <f t="shared" si="70"/>
        <v>0</v>
      </c>
      <c r="H766" s="66">
        <v>42.5642</v>
      </c>
      <c r="I766" s="66">
        <v>62</v>
      </c>
      <c r="J766" s="67">
        <v>0</v>
      </c>
      <c r="K766" s="52">
        <v>0</v>
      </c>
      <c r="L766" s="59">
        <f>IF(OR(H_no_hash!$F766="---",H_no_hash!$F766="infeas",H_no_hash!$F766="inf"),"---",(H_no_hash!$F766/M766)-1)</f>
        <v>4.0733197556008127E-2</v>
      </c>
      <c r="M766" s="20">
        <f>Model_dem!L506</f>
        <v>982</v>
      </c>
      <c r="N766">
        <f>Model_dem!G506</f>
        <v>1022</v>
      </c>
      <c r="P766" t="str">
        <f>IF(H_no_hash!$Q766&lt;&gt;A766,"Aqui", " ")</f>
        <v xml:space="preserve"> </v>
      </c>
      <c r="Q766" s="65" t="s">
        <v>515</v>
      </c>
      <c r="R766" s="66">
        <v>3</v>
      </c>
      <c r="S766" s="66">
        <v>0</v>
      </c>
      <c r="T766" s="66">
        <v>0.05</v>
      </c>
      <c r="U766" s="66">
        <v>100</v>
      </c>
      <c r="V766" s="66">
        <v>1022</v>
      </c>
      <c r="W766" s="66">
        <v>42.5642</v>
      </c>
      <c r="X766" s="66">
        <v>0</v>
      </c>
      <c r="Y766" s="66">
        <v>68</v>
      </c>
      <c r="Z766" s="66">
        <v>1800.09</v>
      </c>
      <c r="AA766" s="67">
        <v>0</v>
      </c>
      <c r="AE766" t="s">
        <v>21</v>
      </c>
      <c r="AF766">
        <v>2</v>
      </c>
      <c r="AG766">
        <v>50</v>
      </c>
      <c r="AH766">
        <v>0.1</v>
      </c>
      <c r="AI766">
        <v>300</v>
      </c>
      <c r="AJ766">
        <v>42283.1</v>
      </c>
      <c r="AK766">
        <v>1801.17</v>
      </c>
      <c r="AL766">
        <v>0</v>
      </c>
      <c r="AM766">
        <v>1</v>
      </c>
      <c r="AN766">
        <v>1801.17</v>
      </c>
      <c r="AO766">
        <v>2085</v>
      </c>
    </row>
    <row r="767" spans="1:41" x14ac:dyDescent="0.3">
      <c r="A767" s="68" t="s">
        <v>515</v>
      </c>
      <c r="B767" s="20">
        <v>3</v>
      </c>
      <c r="C767" s="20">
        <v>0</v>
      </c>
      <c r="D767" s="20">
        <v>0.1</v>
      </c>
      <c r="E767" t="s">
        <v>4</v>
      </c>
      <c r="F767" s="20" t="s">
        <v>511</v>
      </c>
      <c r="G767" s="39" t="str">
        <f t="shared" si="70"/>
        <v>---</v>
      </c>
      <c r="H767" s="20" t="s">
        <v>511</v>
      </c>
      <c r="I767" s="20" t="s">
        <v>511</v>
      </c>
      <c r="J767" s="23"/>
      <c r="L767" s="59" t="str">
        <f>IF(OR(H_no_hash!$F767="---",H_no_hash!$F767="infeas",H_no_hash!$F767="inf"),"---",(H_no_hash!$F767/M767)-1)</f>
        <v>---</v>
      </c>
      <c r="M767" s="20">
        <f>Model_dem!L507</f>
        <v>982</v>
      </c>
      <c r="N767" t="str">
        <f>Model_dem!G507</f>
        <v>---</v>
      </c>
      <c r="P767" t="str">
        <f>IF(H_no_hash!$Q767&lt;&gt;A767,"Aqui", " ")</f>
        <v xml:space="preserve"> </v>
      </c>
      <c r="Q767" s="68" t="s">
        <v>515</v>
      </c>
      <c r="R767" s="20">
        <v>3</v>
      </c>
      <c r="S767" s="20">
        <v>0</v>
      </c>
      <c r="T767" s="20">
        <v>0.1</v>
      </c>
      <c r="U767" s="20">
        <v>100</v>
      </c>
      <c r="V767" s="20" t="s">
        <v>511</v>
      </c>
      <c r="W767" s="20" t="s">
        <v>511</v>
      </c>
      <c r="X767" s="20" t="s">
        <v>511</v>
      </c>
      <c r="Y767" s="20" t="s">
        <v>511</v>
      </c>
      <c r="Z767" s="20" t="s">
        <v>511</v>
      </c>
      <c r="AA767" s="23"/>
      <c r="AE767" t="s">
        <v>21</v>
      </c>
      <c r="AF767">
        <v>3</v>
      </c>
      <c r="AG767">
        <v>0</v>
      </c>
      <c r="AH767">
        <v>0.05</v>
      </c>
      <c r="AI767">
        <v>300</v>
      </c>
      <c r="AJ767">
        <v>42008.4</v>
      </c>
      <c r="AK767">
        <v>1800.09</v>
      </c>
      <c r="AL767">
        <v>0</v>
      </c>
      <c r="AM767">
        <v>1</v>
      </c>
      <c r="AN767">
        <v>1800.31</v>
      </c>
      <c r="AO767">
        <v>4968</v>
      </c>
    </row>
    <row r="768" spans="1:41" x14ac:dyDescent="0.3">
      <c r="A768" s="65" t="s">
        <v>515</v>
      </c>
      <c r="B768" s="66">
        <v>3</v>
      </c>
      <c r="C768" s="66">
        <v>0</v>
      </c>
      <c r="D768" s="66">
        <v>0.15</v>
      </c>
      <c r="E768" t="s">
        <v>4</v>
      </c>
      <c r="F768" s="66" t="s">
        <v>511</v>
      </c>
      <c r="G768" s="39" t="str">
        <f t="shared" si="70"/>
        <v>---</v>
      </c>
      <c r="H768" s="66" t="s">
        <v>511</v>
      </c>
      <c r="I768" s="66" t="s">
        <v>511</v>
      </c>
      <c r="J768" s="67"/>
      <c r="L768" s="59" t="str">
        <f>IF(OR(H_no_hash!$F768="---",H_no_hash!$F768="infeas",H_no_hash!$F768="inf"),"---",(H_no_hash!$F768/M768)-1)</f>
        <v>---</v>
      </c>
      <c r="M768" s="20">
        <f>Model_dem!L508</f>
        <v>982</v>
      </c>
      <c r="N768" t="str">
        <f>Model_dem!G508</f>
        <v>---</v>
      </c>
      <c r="P768" t="str">
        <f>IF(H_no_hash!$Q768&lt;&gt;A768,"Aqui", " ")</f>
        <v xml:space="preserve"> </v>
      </c>
      <c r="Q768" s="65" t="s">
        <v>515</v>
      </c>
      <c r="R768" s="66">
        <v>3</v>
      </c>
      <c r="S768" s="66">
        <v>0</v>
      </c>
      <c r="T768" s="66">
        <v>0.15</v>
      </c>
      <c r="U768" s="66">
        <v>100</v>
      </c>
      <c r="V768" s="66" t="s">
        <v>511</v>
      </c>
      <c r="W768" s="66" t="s">
        <v>511</v>
      </c>
      <c r="X768" s="66" t="s">
        <v>511</v>
      </c>
      <c r="Y768" s="66" t="s">
        <v>511</v>
      </c>
      <c r="Z768" s="66" t="s">
        <v>511</v>
      </c>
      <c r="AA768" s="67"/>
      <c r="AE768" t="s">
        <v>21</v>
      </c>
      <c r="AF768">
        <v>3</v>
      </c>
      <c r="AG768">
        <v>10</v>
      </c>
      <c r="AH768">
        <v>0.05</v>
      </c>
      <c r="AI768">
        <v>300</v>
      </c>
      <c r="AJ768">
        <v>41702.6</v>
      </c>
      <c r="AK768">
        <v>1800.26</v>
      </c>
      <c r="AL768">
        <v>0</v>
      </c>
      <c r="AM768">
        <v>1</v>
      </c>
      <c r="AN768">
        <v>1800.38</v>
      </c>
      <c r="AO768">
        <v>5692</v>
      </c>
    </row>
    <row r="769" spans="1:41" x14ac:dyDescent="0.3">
      <c r="A769" s="68" t="s">
        <v>515</v>
      </c>
      <c r="B769" s="20">
        <v>3</v>
      </c>
      <c r="C769" s="20">
        <v>0</v>
      </c>
      <c r="D769" s="20">
        <v>0.2</v>
      </c>
      <c r="E769" t="s">
        <v>4</v>
      </c>
      <c r="F769" s="20" t="s">
        <v>511</v>
      </c>
      <c r="G769" s="39" t="str">
        <f t="shared" si="70"/>
        <v>---</v>
      </c>
      <c r="H769" s="20" t="s">
        <v>511</v>
      </c>
      <c r="I769" s="20" t="s">
        <v>511</v>
      </c>
      <c r="J769" s="23"/>
      <c r="L769" s="59" t="str">
        <f>IF(OR(H_no_hash!$F769="---",H_no_hash!$F769="infeas",H_no_hash!$F769="inf"),"---",(H_no_hash!$F769/M769)-1)</f>
        <v>---</v>
      </c>
      <c r="M769" s="20">
        <f>Model_dem!L509</f>
        <v>982</v>
      </c>
      <c r="N769" t="str">
        <f>Model_dem!G509</f>
        <v>---</v>
      </c>
      <c r="P769" t="str">
        <f>IF(H_no_hash!$Q769&lt;&gt;A769,"Aqui", " ")</f>
        <v xml:space="preserve"> </v>
      </c>
      <c r="Q769" s="68" t="s">
        <v>515</v>
      </c>
      <c r="R769" s="20">
        <v>3</v>
      </c>
      <c r="S769" s="20">
        <v>0</v>
      </c>
      <c r="T769" s="20">
        <v>0.2</v>
      </c>
      <c r="U769" s="20">
        <v>100</v>
      </c>
      <c r="V769" s="20" t="s">
        <v>511</v>
      </c>
      <c r="W769" s="20" t="s">
        <v>511</v>
      </c>
      <c r="X769" s="20" t="s">
        <v>511</v>
      </c>
      <c r="Y769" s="20" t="s">
        <v>511</v>
      </c>
      <c r="Z769" s="20" t="s">
        <v>511</v>
      </c>
      <c r="AA769" s="23"/>
      <c r="AE769" t="s">
        <v>21</v>
      </c>
      <c r="AF769">
        <v>3</v>
      </c>
      <c r="AG769">
        <v>25</v>
      </c>
      <c r="AH769">
        <v>0.05</v>
      </c>
      <c r="AI769">
        <v>300</v>
      </c>
      <c r="AJ769">
        <v>41611.1</v>
      </c>
      <c r="AK769">
        <v>1800.07</v>
      </c>
      <c r="AL769">
        <v>0</v>
      </c>
      <c r="AM769">
        <v>1</v>
      </c>
      <c r="AN769">
        <v>1800.46</v>
      </c>
      <c r="AO769">
        <v>4064</v>
      </c>
    </row>
    <row r="770" spans="1:41" x14ac:dyDescent="0.3">
      <c r="A770" s="65" t="s">
        <v>515</v>
      </c>
      <c r="B770" s="66">
        <v>3</v>
      </c>
      <c r="C770" s="66">
        <v>10</v>
      </c>
      <c r="D770" s="66">
        <v>0.05</v>
      </c>
      <c r="E770" t="s">
        <v>1</v>
      </c>
      <c r="F770" s="66">
        <v>1022</v>
      </c>
      <c r="G770" s="39">
        <f t="shared" si="70"/>
        <v>0</v>
      </c>
      <c r="H770" s="66">
        <v>498.97399999999999</v>
      </c>
      <c r="I770" s="66">
        <v>51</v>
      </c>
      <c r="J770" s="67">
        <v>0</v>
      </c>
      <c r="K770" s="52">
        <v>0</v>
      </c>
      <c r="L770" s="59">
        <f>IF(OR(H_no_hash!$F770="---",H_no_hash!$F770="infeas",H_no_hash!$F770="inf"),"---",(H_no_hash!$F770/M770)-1)</f>
        <v>4.0733197556008127E-2</v>
      </c>
      <c r="M770" s="20">
        <f>Model_dem!L510</f>
        <v>982</v>
      </c>
      <c r="N770">
        <f>Model_dem!G510</f>
        <v>1022</v>
      </c>
      <c r="P770" t="str">
        <f>IF(H_no_hash!$Q770&lt;&gt;A770,"Aqui", " ")</f>
        <v xml:space="preserve"> </v>
      </c>
      <c r="Q770" s="65" t="s">
        <v>515</v>
      </c>
      <c r="R770" s="66">
        <v>3</v>
      </c>
      <c r="S770" s="66">
        <v>10</v>
      </c>
      <c r="T770" s="66">
        <v>0.05</v>
      </c>
      <c r="U770" s="66">
        <v>100</v>
      </c>
      <c r="V770" s="66">
        <v>1022</v>
      </c>
      <c r="W770" s="66">
        <v>498.97399999999999</v>
      </c>
      <c r="X770" s="66">
        <v>11</v>
      </c>
      <c r="Y770" s="66">
        <v>62</v>
      </c>
      <c r="Z770" s="66">
        <v>1800.08</v>
      </c>
      <c r="AA770" s="67">
        <v>0</v>
      </c>
      <c r="AE770" t="s">
        <v>21</v>
      </c>
      <c r="AF770">
        <v>3</v>
      </c>
      <c r="AG770">
        <v>50</v>
      </c>
      <c r="AH770">
        <v>0.05</v>
      </c>
      <c r="AI770">
        <v>300</v>
      </c>
      <c r="AJ770">
        <v>41615</v>
      </c>
      <c r="AK770">
        <v>1800.6</v>
      </c>
      <c r="AL770">
        <v>0</v>
      </c>
      <c r="AM770">
        <v>1</v>
      </c>
      <c r="AN770">
        <v>1800.6</v>
      </c>
      <c r="AO770">
        <v>4014</v>
      </c>
    </row>
    <row r="771" spans="1:41" x14ac:dyDescent="0.3">
      <c r="A771" s="68" t="s">
        <v>515</v>
      </c>
      <c r="B771" s="20">
        <v>3</v>
      </c>
      <c r="C771" s="20">
        <v>10</v>
      </c>
      <c r="D771" s="20">
        <v>0.1</v>
      </c>
      <c r="E771" t="s">
        <v>4</v>
      </c>
      <c r="F771" s="20" t="s">
        <v>511</v>
      </c>
      <c r="G771" s="39" t="str">
        <f t="shared" si="70"/>
        <v>---</v>
      </c>
      <c r="H771" s="20" t="s">
        <v>511</v>
      </c>
      <c r="I771" s="20" t="s">
        <v>511</v>
      </c>
      <c r="J771" s="23"/>
      <c r="L771" s="59" t="str">
        <f>IF(OR(H_no_hash!$F771="---",H_no_hash!$F771="infeas",H_no_hash!$F771="inf"),"---",(H_no_hash!$F771/M771)-1)</f>
        <v>---</v>
      </c>
      <c r="M771" s="20">
        <f>Model_dem!L511</f>
        <v>982</v>
      </c>
      <c r="N771" t="str">
        <f>Model_dem!G511</f>
        <v>---</v>
      </c>
      <c r="P771" t="str">
        <f>IF(H_no_hash!$Q771&lt;&gt;A771,"Aqui", " ")</f>
        <v xml:space="preserve"> </v>
      </c>
      <c r="Q771" s="68" t="s">
        <v>515</v>
      </c>
      <c r="R771" s="20">
        <v>3</v>
      </c>
      <c r="S771" s="20">
        <v>10</v>
      </c>
      <c r="T771" s="20">
        <v>0.1</v>
      </c>
      <c r="U771" s="20">
        <v>100</v>
      </c>
      <c r="V771" s="20" t="s">
        <v>511</v>
      </c>
      <c r="W771" s="20" t="s">
        <v>511</v>
      </c>
      <c r="X771" s="20" t="s">
        <v>511</v>
      </c>
      <c r="Y771" s="20" t="s">
        <v>511</v>
      </c>
      <c r="Z771" s="20" t="s">
        <v>511</v>
      </c>
      <c r="AA771" s="23"/>
      <c r="AE771" t="s">
        <v>22</v>
      </c>
      <c r="AF771">
        <v>0</v>
      </c>
      <c r="AG771">
        <v>0</v>
      </c>
      <c r="AH771">
        <v>0.05</v>
      </c>
      <c r="AI771">
        <v>300</v>
      </c>
      <c r="AJ771">
        <v>45335.199999999997</v>
      </c>
      <c r="AK771">
        <v>1772.02</v>
      </c>
      <c r="AL771">
        <v>31</v>
      </c>
      <c r="AM771">
        <v>35</v>
      </c>
      <c r="AN771">
        <v>1800.08</v>
      </c>
      <c r="AO771">
        <v>23897</v>
      </c>
    </row>
    <row r="772" spans="1:41" x14ac:dyDescent="0.3">
      <c r="A772" s="65" t="s">
        <v>515</v>
      </c>
      <c r="B772" s="66">
        <v>3</v>
      </c>
      <c r="C772" s="66">
        <v>10</v>
      </c>
      <c r="D772" s="66">
        <v>0.15</v>
      </c>
      <c r="E772" t="s">
        <v>4</v>
      </c>
      <c r="F772" s="66" t="s">
        <v>511</v>
      </c>
      <c r="G772" s="39" t="str">
        <f t="shared" si="70"/>
        <v>---</v>
      </c>
      <c r="H772" s="66" t="s">
        <v>511</v>
      </c>
      <c r="I772" s="66" t="s">
        <v>511</v>
      </c>
      <c r="J772" s="67"/>
      <c r="L772" s="59" t="str">
        <f>IF(OR(H_no_hash!$F772="---",H_no_hash!$F772="infeas",H_no_hash!$F772="inf"),"---",(H_no_hash!$F772/M772)-1)</f>
        <v>---</v>
      </c>
      <c r="M772" s="20">
        <f>Model_dem!L512</f>
        <v>982</v>
      </c>
      <c r="N772" t="str">
        <f>Model_dem!G512</f>
        <v>---</v>
      </c>
      <c r="P772" t="str">
        <f>IF(H_no_hash!$Q772&lt;&gt;A772,"Aqui", " ")</f>
        <v xml:space="preserve"> </v>
      </c>
      <c r="Q772" s="65" t="s">
        <v>515</v>
      </c>
      <c r="R772" s="66">
        <v>3</v>
      </c>
      <c r="S772" s="66">
        <v>10</v>
      </c>
      <c r="T772" s="66">
        <v>0.15</v>
      </c>
      <c r="U772" s="66">
        <v>100</v>
      </c>
      <c r="V772" s="66" t="s">
        <v>511</v>
      </c>
      <c r="W772" s="66" t="s">
        <v>511</v>
      </c>
      <c r="X772" s="66" t="s">
        <v>511</v>
      </c>
      <c r="Y772" s="66" t="s">
        <v>511</v>
      </c>
      <c r="Z772" s="66" t="s">
        <v>511</v>
      </c>
      <c r="AA772" s="67"/>
      <c r="AE772" t="s">
        <v>22</v>
      </c>
      <c r="AF772">
        <v>0</v>
      </c>
      <c r="AG772">
        <v>0</v>
      </c>
      <c r="AH772">
        <v>0.1</v>
      </c>
      <c r="AI772">
        <v>300</v>
      </c>
      <c r="AJ772">
        <v>45518.1</v>
      </c>
      <c r="AK772">
        <v>467.03399999999999</v>
      </c>
      <c r="AL772">
        <v>3</v>
      </c>
      <c r="AM772">
        <v>28</v>
      </c>
      <c r="AN772">
        <v>1800.02</v>
      </c>
      <c r="AO772">
        <v>23793</v>
      </c>
    </row>
    <row r="773" spans="1:41" x14ac:dyDescent="0.3">
      <c r="A773" s="68" t="s">
        <v>515</v>
      </c>
      <c r="B773" s="20">
        <v>3</v>
      </c>
      <c r="C773" s="20">
        <v>10</v>
      </c>
      <c r="D773" s="20">
        <v>0.2</v>
      </c>
      <c r="E773" t="s">
        <v>4</v>
      </c>
      <c r="F773" s="20" t="s">
        <v>511</v>
      </c>
      <c r="G773" s="39" t="str">
        <f t="shared" si="70"/>
        <v>---</v>
      </c>
      <c r="H773" s="20" t="s">
        <v>511</v>
      </c>
      <c r="I773" s="20" t="s">
        <v>511</v>
      </c>
      <c r="J773" s="23"/>
      <c r="L773" s="59" t="str">
        <f>IF(OR(H_no_hash!$F773="---",H_no_hash!$F773="infeas",H_no_hash!$F773="inf"),"---",(H_no_hash!$F773/M773)-1)</f>
        <v>---</v>
      </c>
      <c r="M773" s="20">
        <f>Model_dem!L513</f>
        <v>982</v>
      </c>
      <c r="N773" t="str">
        <f>Model_dem!G513</f>
        <v>---</v>
      </c>
      <c r="P773" t="str">
        <f>IF(H_no_hash!$Q773&lt;&gt;A773,"Aqui", " ")</f>
        <v xml:space="preserve"> </v>
      </c>
      <c r="Q773" s="68" t="s">
        <v>515</v>
      </c>
      <c r="R773" s="20">
        <v>3</v>
      </c>
      <c r="S773" s="20">
        <v>10</v>
      </c>
      <c r="T773" s="20">
        <v>0.2</v>
      </c>
      <c r="U773" s="20">
        <v>100</v>
      </c>
      <c r="V773" s="20" t="s">
        <v>511</v>
      </c>
      <c r="W773" s="20" t="s">
        <v>511</v>
      </c>
      <c r="X773" s="20" t="s">
        <v>511</v>
      </c>
      <c r="Y773" s="20" t="s">
        <v>511</v>
      </c>
      <c r="Z773" s="20" t="s">
        <v>511</v>
      </c>
      <c r="AA773" s="23"/>
      <c r="AE773" t="s">
        <v>22</v>
      </c>
      <c r="AF773">
        <v>0</v>
      </c>
      <c r="AG773">
        <v>0</v>
      </c>
      <c r="AH773">
        <v>0.15</v>
      </c>
      <c r="AI773">
        <v>300</v>
      </c>
      <c r="AJ773">
        <v>45509.599999999999</v>
      </c>
      <c r="AK773">
        <v>1014.77</v>
      </c>
      <c r="AL773">
        <v>20</v>
      </c>
      <c r="AM773">
        <v>35</v>
      </c>
      <c r="AN773">
        <v>1800.06</v>
      </c>
      <c r="AO773">
        <v>24105</v>
      </c>
    </row>
    <row r="774" spans="1:41" x14ac:dyDescent="0.3">
      <c r="A774" s="65" t="s">
        <v>515</v>
      </c>
      <c r="B774" s="66">
        <v>3</v>
      </c>
      <c r="C774" s="66">
        <v>25</v>
      </c>
      <c r="D774" s="66">
        <v>0.05</v>
      </c>
      <c r="E774" t="s">
        <v>0</v>
      </c>
      <c r="F774" s="66">
        <v>1022</v>
      </c>
      <c r="G774" s="39">
        <f t="shared" si="70"/>
        <v>0</v>
      </c>
      <c r="H774" s="66">
        <v>175.303</v>
      </c>
      <c r="I774" s="66">
        <v>64</v>
      </c>
      <c r="J774" s="67">
        <v>0</v>
      </c>
      <c r="K774" s="52">
        <v>0</v>
      </c>
      <c r="L774" s="59">
        <f>IF(OR(H_no_hash!$F774="---",H_no_hash!$F774="infeas",H_no_hash!$F774="inf"),"---",(H_no_hash!$F774/M774)-1)</f>
        <v>4.0733197556008127E-2</v>
      </c>
      <c r="M774" s="20">
        <f>Model_dem!L514</f>
        <v>982</v>
      </c>
      <c r="N774">
        <f>Model_dem!G514</f>
        <v>1022</v>
      </c>
      <c r="P774" t="str">
        <f>IF(H_no_hash!$Q774&lt;&gt;A774,"Aqui", " ")</f>
        <v xml:space="preserve"> </v>
      </c>
      <c r="Q774" s="65" t="s">
        <v>515</v>
      </c>
      <c r="R774" s="66">
        <v>3</v>
      </c>
      <c r="S774" s="66">
        <v>25</v>
      </c>
      <c r="T774" s="66">
        <v>0.05</v>
      </c>
      <c r="U774" s="66">
        <v>100</v>
      </c>
      <c r="V774" s="66">
        <v>1022</v>
      </c>
      <c r="W774" s="66">
        <v>175.303</v>
      </c>
      <c r="X774" s="66">
        <v>3</v>
      </c>
      <c r="Y774" s="66">
        <v>51</v>
      </c>
      <c r="Z774" s="66">
        <v>1800.04</v>
      </c>
      <c r="AA774" s="67">
        <v>0</v>
      </c>
      <c r="AE774" t="s">
        <v>22</v>
      </c>
      <c r="AF774">
        <v>0</v>
      </c>
      <c r="AG774">
        <v>0</v>
      </c>
      <c r="AH774">
        <v>0.2</v>
      </c>
      <c r="AI774">
        <v>300</v>
      </c>
      <c r="AJ774">
        <v>45546.8</v>
      </c>
      <c r="AK774">
        <v>1761.58</v>
      </c>
      <c r="AL774">
        <v>36</v>
      </c>
      <c r="AM774">
        <v>40</v>
      </c>
      <c r="AN774">
        <v>1800.06</v>
      </c>
      <c r="AO774">
        <v>22469</v>
      </c>
    </row>
    <row r="775" spans="1:41" x14ac:dyDescent="0.3">
      <c r="A775" s="68" t="s">
        <v>515</v>
      </c>
      <c r="B775" s="20">
        <v>3</v>
      </c>
      <c r="C775" s="20">
        <v>25</v>
      </c>
      <c r="D775" s="20">
        <v>0.1</v>
      </c>
      <c r="E775" t="s">
        <v>4</v>
      </c>
      <c r="F775" s="20" t="s">
        <v>511</v>
      </c>
      <c r="G775" s="39" t="str">
        <f t="shared" ref="G775:G838" si="71">IF(OR(N775="---",F775="infeas",F775="inf",F775=""),"---",(F775-N775)/N775)</f>
        <v>---</v>
      </c>
      <c r="H775" s="20" t="s">
        <v>511</v>
      </c>
      <c r="I775" s="20" t="s">
        <v>511</v>
      </c>
      <c r="J775" s="23"/>
      <c r="L775" s="59" t="str">
        <f>IF(OR(H_no_hash!$F775="---",H_no_hash!$F775="infeas",H_no_hash!$F775="inf"),"---",(H_no_hash!$F775/M775)-1)</f>
        <v>---</v>
      </c>
      <c r="M775" s="20">
        <f>Model_dem!L515</f>
        <v>982</v>
      </c>
      <c r="N775" t="str">
        <f>Model_dem!G515</f>
        <v>---</v>
      </c>
      <c r="P775" t="str">
        <f>IF(H_no_hash!$Q775&lt;&gt;A775,"Aqui", " ")</f>
        <v xml:space="preserve"> </v>
      </c>
      <c r="Q775" s="68" t="s">
        <v>515</v>
      </c>
      <c r="R775" s="20">
        <v>3</v>
      </c>
      <c r="S775" s="20">
        <v>25</v>
      </c>
      <c r="T775" s="20">
        <v>0.1</v>
      </c>
      <c r="U775" s="20">
        <v>100</v>
      </c>
      <c r="V775" s="20" t="s">
        <v>511</v>
      </c>
      <c r="W775" s="20" t="s">
        <v>511</v>
      </c>
      <c r="X775" s="20" t="s">
        <v>511</v>
      </c>
      <c r="Y775" s="20" t="s">
        <v>511</v>
      </c>
      <c r="Z775" s="20" t="s">
        <v>511</v>
      </c>
      <c r="AA775" s="23"/>
      <c r="AE775" t="s">
        <v>22</v>
      </c>
      <c r="AF775">
        <v>1</v>
      </c>
      <c r="AG775">
        <v>5</v>
      </c>
      <c r="AH775">
        <v>0.05</v>
      </c>
      <c r="AI775">
        <v>300</v>
      </c>
      <c r="AJ775">
        <v>46012.3</v>
      </c>
      <c r="AK775">
        <v>1800.06</v>
      </c>
      <c r="AL775">
        <v>0</v>
      </c>
      <c r="AM775">
        <v>1</v>
      </c>
      <c r="AN775">
        <v>1800.06</v>
      </c>
      <c r="AO775">
        <v>3310</v>
      </c>
    </row>
    <row r="776" spans="1:41" x14ac:dyDescent="0.3">
      <c r="A776" s="65" t="s">
        <v>515</v>
      </c>
      <c r="B776" s="66">
        <v>3</v>
      </c>
      <c r="C776" s="66">
        <v>25</v>
      </c>
      <c r="D776" s="66">
        <v>0.15</v>
      </c>
      <c r="E776" t="s">
        <v>4</v>
      </c>
      <c r="F776" s="66" t="s">
        <v>511</v>
      </c>
      <c r="G776" s="39" t="str">
        <f t="shared" si="71"/>
        <v>---</v>
      </c>
      <c r="H776" s="66" t="s">
        <v>511</v>
      </c>
      <c r="I776" s="66" t="s">
        <v>511</v>
      </c>
      <c r="J776" s="67"/>
      <c r="L776" s="59" t="str">
        <f>IF(OR(H_no_hash!$F776="---",H_no_hash!$F776="infeas",H_no_hash!$F776="inf"),"---",(H_no_hash!$F776/M776)-1)</f>
        <v>---</v>
      </c>
      <c r="M776" s="20">
        <f>Model_dem!L516</f>
        <v>982</v>
      </c>
      <c r="N776" t="str">
        <f>Model_dem!G516</f>
        <v>---</v>
      </c>
      <c r="P776" t="str">
        <f>IF(H_no_hash!$Q776&lt;&gt;A776,"Aqui", " ")</f>
        <v xml:space="preserve"> </v>
      </c>
      <c r="Q776" s="65" t="s">
        <v>515</v>
      </c>
      <c r="R776" s="66">
        <v>3</v>
      </c>
      <c r="S776" s="66">
        <v>25</v>
      </c>
      <c r="T776" s="66">
        <v>0.15</v>
      </c>
      <c r="U776" s="66">
        <v>100</v>
      </c>
      <c r="V776" s="66" t="s">
        <v>511</v>
      </c>
      <c r="W776" s="66" t="s">
        <v>511</v>
      </c>
      <c r="X776" s="66" t="s">
        <v>511</v>
      </c>
      <c r="Y776" s="66" t="s">
        <v>511</v>
      </c>
      <c r="Z776" s="66" t="s">
        <v>511</v>
      </c>
      <c r="AA776" s="67"/>
      <c r="AE776" t="s">
        <v>22</v>
      </c>
      <c r="AF776">
        <v>1</v>
      </c>
      <c r="AG776">
        <v>5</v>
      </c>
      <c r="AH776">
        <v>0.1</v>
      </c>
      <c r="AI776">
        <v>300</v>
      </c>
      <c r="AJ776">
        <v>47315.5</v>
      </c>
      <c r="AK776">
        <v>1800.1</v>
      </c>
      <c r="AL776">
        <v>0</v>
      </c>
      <c r="AM776">
        <v>1</v>
      </c>
      <c r="AN776">
        <v>1800.1</v>
      </c>
      <c r="AO776">
        <v>2951</v>
      </c>
    </row>
    <row r="777" spans="1:41" x14ac:dyDescent="0.3">
      <c r="A777" s="68" t="s">
        <v>515</v>
      </c>
      <c r="B777" s="20">
        <v>3</v>
      </c>
      <c r="C777" s="20">
        <v>25</v>
      </c>
      <c r="D777" s="20">
        <v>0.2</v>
      </c>
      <c r="E777" t="s">
        <v>4</v>
      </c>
      <c r="F777" s="20" t="s">
        <v>511</v>
      </c>
      <c r="G777" s="39" t="str">
        <f t="shared" si="71"/>
        <v>---</v>
      </c>
      <c r="H777" s="20" t="s">
        <v>511</v>
      </c>
      <c r="I777" s="20" t="s">
        <v>511</v>
      </c>
      <c r="J777" s="23"/>
      <c r="L777" s="59" t="str">
        <f>IF(OR(H_no_hash!$F777="---",H_no_hash!$F777="infeas",H_no_hash!$F777="inf"),"---",(H_no_hash!$F777/M777)-1)</f>
        <v>---</v>
      </c>
      <c r="M777" s="20">
        <f>Model_dem!L517</f>
        <v>982</v>
      </c>
      <c r="N777" t="str">
        <f>Model_dem!G517</f>
        <v>---</v>
      </c>
      <c r="P777" t="str">
        <f>IF(H_no_hash!$Q777&lt;&gt;A777,"Aqui", " ")</f>
        <v xml:space="preserve"> </v>
      </c>
      <c r="Q777" s="68" t="s">
        <v>515</v>
      </c>
      <c r="R777" s="20">
        <v>3</v>
      </c>
      <c r="S777" s="20">
        <v>25</v>
      </c>
      <c r="T777" s="20">
        <v>0.2</v>
      </c>
      <c r="U777" s="20">
        <v>100</v>
      </c>
      <c r="V777" s="20" t="s">
        <v>511</v>
      </c>
      <c r="W777" s="20" t="s">
        <v>511</v>
      </c>
      <c r="X777" s="20" t="s">
        <v>511</v>
      </c>
      <c r="Y777" s="20" t="s">
        <v>511</v>
      </c>
      <c r="Z777" s="20" t="s">
        <v>511</v>
      </c>
      <c r="AA777" s="23"/>
      <c r="AE777" t="s">
        <v>22</v>
      </c>
      <c r="AF777">
        <v>1</v>
      </c>
      <c r="AG777">
        <v>10</v>
      </c>
      <c r="AH777">
        <v>0.05</v>
      </c>
      <c r="AI777">
        <v>300</v>
      </c>
      <c r="AJ777">
        <v>47646.9</v>
      </c>
      <c r="AK777">
        <v>1800.21</v>
      </c>
      <c r="AL777">
        <v>0</v>
      </c>
      <c r="AM777">
        <v>1</v>
      </c>
      <c r="AN777">
        <v>1800.21</v>
      </c>
      <c r="AO777">
        <v>1991</v>
      </c>
    </row>
    <row r="778" spans="1:41" x14ac:dyDescent="0.3">
      <c r="A778" s="65" t="s">
        <v>515</v>
      </c>
      <c r="B778" s="66">
        <v>3</v>
      </c>
      <c r="C778" s="66">
        <v>50</v>
      </c>
      <c r="D778" s="66">
        <v>0.05</v>
      </c>
      <c r="E778" t="s">
        <v>0</v>
      </c>
      <c r="F778" s="66">
        <v>1022</v>
      </c>
      <c r="G778" s="39">
        <f t="shared" si="71"/>
        <v>0</v>
      </c>
      <c r="H778" s="66">
        <v>60.918599999999998</v>
      </c>
      <c r="I778" s="66">
        <v>6173</v>
      </c>
      <c r="J778" s="67">
        <v>0</v>
      </c>
      <c r="K778" s="52">
        <v>0</v>
      </c>
      <c r="L778" s="59">
        <f>IF(OR(H_no_hash!$F778="---",H_no_hash!$F778="infeas",H_no_hash!$F778="inf"),"---",(H_no_hash!$F778/M778)-1)</f>
        <v>4.0733197556008127E-2</v>
      </c>
      <c r="M778" s="20">
        <f>Model_dem!L518</f>
        <v>982</v>
      </c>
      <c r="N778">
        <f>Model_dem!G518</f>
        <v>1022</v>
      </c>
      <c r="P778" t="str">
        <f>IF(H_no_hash!$Q778&lt;&gt;A778,"Aqui", " ")</f>
        <v xml:space="preserve"> </v>
      </c>
      <c r="Q778" s="65" t="s">
        <v>515</v>
      </c>
      <c r="R778" s="66">
        <v>3</v>
      </c>
      <c r="S778" s="66">
        <v>50</v>
      </c>
      <c r="T778" s="66">
        <v>0.05</v>
      </c>
      <c r="U778" s="66">
        <v>100</v>
      </c>
      <c r="V778" s="66">
        <v>1022</v>
      </c>
      <c r="W778" s="66">
        <v>60.918599999999998</v>
      </c>
      <c r="X778" s="66">
        <v>0</v>
      </c>
      <c r="Y778" s="66">
        <v>64</v>
      </c>
      <c r="Z778" s="66">
        <v>1800.15</v>
      </c>
      <c r="AA778" s="67">
        <v>0</v>
      </c>
      <c r="AE778" t="s">
        <v>22</v>
      </c>
      <c r="AF778">
        <v>1</v>
      </c>
      <c r="AG778">
        <v>10</v>
      </c>
      <c r="AH778">
        <v>0.1</v>
      </c>
      <c r="AI778">
        <v>300</v>
      </c>
      <c r="AJ778">
        <v>49693.599999999999</v>
      </c>
      <c r="AK778">
        <v>1800.59</v>
      </c>
      <c r="AL778">
        <v>0</v>
      </c>
      <c r="AM778">
        <v>1</v>
      </c>
      <c r="AN778">
        <v>1800.59</v>
      </c>
      <c r="AO778">
        <v>1080</v>
      </c>
    </row>
    <row r="779" spans="1:41" x14ac:dyDescent="0.3">
      <c r="A779" s="68" t="s">
        <v>515</v>
      </c>
      <c r="B779" s="20">
        <v>3</v>
      </c>
      <c r="C779" s="20">
        <v>50</v>
      </c>
      <c r="D779" s="20">
        <v>0.1</v>
      </c>
      <c r="E779" t="s">
        <v>4</v>
      </c>
      <c r="F779" s="20" t="s">
        <v>511</v>
      </c>
      <c r="G779" s="39" t="str">
        <f t="shared" si="71"/>
        <v>---</v>
      </c>
      <c r="H779" s="20" t="s">
        <v>511</v>
      </c>
      <c r="I779" s="20">
        <v>6896</v>
      </c>
      <c r="J779" s="23">
        <v>0</v>
      </c>
      <c r="L779" s="59" t="str">
        <f>IF(OR(H_no_hash!$F779="---",H_no_hash!$F779="infeas",H_no_hash!$F779="inf"),"---",(H_no_hash!$F779/M779)-1)</f>
        <v>---</v>
      </c>
      <c r="M779" s="20">
        <f>Model_dem!L519</f>
        <v>982</v>
      </c>
      <c r="N779" t="str">
        <f>Model_dem!G519</f>
        <v>---</v>
      </c>
      <c r="P779" t="str">
        <f>IF(H_no_hash!$Q779&lt;&gt;A779,"Aqui", " ")</f>
        <v xml:space="preserve"> </v>
      </c>
      <c r="Q779" s="68" t="s">
        <v>515</v>
      </c>
      <c r="R779" s="20">
        <v>3</v>
      </c>
      <c r="S779" s="20">
        <v>50</v>
      </c>
      <c r="T779" s="20">
        <v>0.1</v>
      </c>
      <c r="U779" s="20">
        <v>100</v>
      </c>
      <c r="V779" s="20" t="s">
        <v>511</v>
      </c>
      <c r="W779" s="20" t="s">
        <v>511</v>
      </c>
      <c r="X779" s="20" t="s">
        <v>511</v>
      </c>
      <c r="Y779" s="20" t="s">
        <v>511</v>
      </c>
      <c r="Z779" s="20" t="s">
        <v>511</v>
      </c>
      <c r="AA779" s="23"/>
      <c r="AE779" t="s">
        <v>22</v>
      </c>
      <c r="AF779">
        <v>1</v>
      </c>
      <c r="AG779">
        <v>25</v>
      </c>
      <c r="AH779">
        <v>0.05</v>
      </c>
      <c r="AI779">
        <v>300</v>
      </c>
      <c r="AJ779">
        <v>47489.9</v>
      </c>
      <c r="AK779">
        <v>1800.67</v>
      </c>
      <c r="AL779">
        <v>0</v>
      </c>
      <c r="AM779">
        <v>1</v>
      </c>
      <c r="AN779">
        <v>1800.67</v>
      </c>
      <c r="AO779">
        <v>1492</v>
      </c>
    </row>
    <row r="780" spans="1:41" x14ac:dyDescent="0.3">
      <c r="A780" s="65" t="s">
        <v>515</v>
      </c>
      <c r="B780" s="66">
        <v>3</v>
      </c>
      <c r="C780" s="66">
        <v>50</v>
      </c>
      <c r="D780" s="66">
        <v>0.15</v>
      </c>
      <c r="E780" t="s">
        <v>4</v>
      </c>
      <c r="F780" s="66" t="s">
        <v>511</v>
      </c>
      <c r="G780" s="39" t="str">
        <f t="shared" si="71"/>
        <v>---</v>
      </c>
      <c r="H780" s="66" t="s">
        <v>511</v>
      </c>
      <c r="I780" s="66">
        <v>5852</v>
      </c>
      <c r="J780" s="67">
        <v>0</v>
      </c>
      <c r="L780" s="59" t="str">
        <f>IF(OR(H_no_hash!$F780="---",H_no_hash!$F780="infeas",H_no_hash!$F780="inf"),"---",(H_no_hash!$F780/M780)-1)</f>
        <v>---</v>
      </c>
      <c r="M780" s="20">
        <f>Model_dem!L520</f>
        <v>982</v>
      </c>
      <c r="N780" t="str">
        <f>Model_dem!G520</f>
        <v>---</v>
      </c>
      <c r="P780" t="str">
        <f>IF(H_no_hash!$Q780&lt;&gt;A780,"Aqui", " ")</f>
        <v xml:space="preserve"> </v>
      </c>
      <c r="Q780" s="65" t="s">
        <v>515</v>
      </c>
      <c r="R780" s="66">
        <v>3</v>
      </c>
      <c r="S780" s="66">
        <v>50</v>
      </c>
      <c r="T780" s="66">
        <v>0.15</v>
      </c>
      <c r="U780" s="66">
        <v>100</v>
      </c>
      <c r="V780" s="66" t="s">
        <v>511</v>
      </c>
      <c r="W780" s="66" t="s">
        <v>511</v>
      </c>
      <c r="X780" s="66" t="s">
        <v>511</v>
      </c>
      <c r="Y780" s="66" t="s">
        <v>511</v>
      </c>
      <c r="Z780" s="66" t="s">
        <v>511</v>
      </c>
      <c r="AA780" s="67"/>
      <c r="AE780" t="s">
        <v>22</v>
      </c>
      <c r="AF780">
        <v>1</v>
      </c>
      <c r="AG780">
        <v>25</v>
      </c>
      <c r="AH780">
        <v>0.1</v>
      </c>
      <c r="AI780">
        <v>300</v>
      </c>
      <c r="AJ780">
        <v>47641.2</v>
      </c>
      <c r="AK780">
        <v>1802.67</v>
      </c>
      <c r="AL780">
        <v>0</v>
      </c>
      <c r="AM780">
        <v>1</v>
      </c>
      <c r="AN780">
        <v>1802.77</v>
      </c>
      <c r="AO780">
        <v>1908</v>
      </c>
    </row>
    <row r="781" spans="1:41" x14ac:dyDescent="0.3">
      <c r="A781" s="68" t="s">
        <v>515</v>
      </c>
      <c r="B781" s="20">
        <v>3</v>
      </c>
      <c r="C781" s="20">
        <v>50</v>
      </c>
      <c r="D781" s="20">
        <v>0.2</v>
      </c>
      <c r="E781" t="s">
        <v>4</v>
      </c>
      <c r="F781" s="20" t="s">
        <v>511</v>
      </c>
      <c r="G781" s="39" t="str">
        <f t="shared" si="71"/>
        <v>---</v>
      </c>
      <c r="H781" s="20" t="s">
        <v>511</v>
      </c>
      <c r="I781" s="20">
        <v>6977</v>
      </c>
      <c r="J781" s="23">
        <v>0</v>
      </c>
      <c r="L781" s="59" t="str">
        <f>IF(OR(H_no_hash!$F781="---",H_no_hash!$F781="infeas",H_no_hash!$F781="inf"),"---",(H_no_hash!$F781/M781)-1)</f>
        <v>---</v>
      </c>
      <c r="M781" s="20">
        <f>Model_dem!L521</f>
        <v>982</v>
      </c>
      <c r="N781" t="str">
        <f>Model_dem!G521</f>
        <v>---</v>
      </c>
      <c r="P781" t="str">
        <f>IF(H_no_hash!$Q781&lt;&gt;A781,"Aqui", " ")</f>
        <v xml:space="preserve"> </v>
      </c>
      <c r="Q781" s="68" t="s">
        <v>515</v>
      </c>
      <c r="R781" s="20">
        <v>3</v>
      </c>
      <c r="S781" s="20">
        <v>50</v>
      </c>
      <c r="T781" s="20">
        <v>0.2</v>
      </c>
      <c r="U781" s="20">
        <v>100</v>
      </c>
      <c r="V781" s="20" t="s">
        <v>511</v>
      </c>
      <c r="W781" s="20" t="s">
        <v>511</v>
      </c>
      <c r="X781" s="20" t="s">
        <v>511</v>
      </c>
      <c r="Y781" s="20" t="s">
        <v>511</v>
      </c>
      <c r="Z781" s="20" t="s">
        <v>511</v>
      </c>
      <c r="AA781" s="23"/>
      <c r="AE781" t="s">
        <v>22</v>
      </c>
      <c r="AF781">
        <v>1</v>
      </c>
      <c r="AG781">
        <v>50</v>
      </c>
      <c r="AH781">
        <v>0.05</v>
      </c>
      <c r="AI781">
        <v>300</v>
      </c>
      <c r="AJ781">
        <v>46570.3</v>
      </c>
      <c r="AK781">
        <v>1800.8</v>
      </c>
      <c r="AL781">
        <v>0</v>
      </c>
      <c r="AM781">
        <v>1</v>
      </c>
      <c r="AN781">
        <v>1800.8</v>
      </c>
      <c r="AO781">
        <v>2005</v>
      </c>
    </row>
    <row r="782" spans="1:41" x14ac:dyDescent="0.3">
      <c r="A782" s="65" t="s">
        <v>519</v>
      </c>
      <c r="B782" s="66">
        <v>0</v>
      </c>
      <c r="C782" s="66">
        <v>0</v>
      </c>
      <c r="D782" s="66">
        <v>0.05</v>
      </c>
      <c r="E782" t="s">
        <v>0</v>
      </c>
      <c r="F782" s="66">
        <v>664</v>
      </c>
      <c r="G782" s="39">
        <f t="shared" si="71"/>
        <v>0</v>
      </c>
      <c r="H782" s="66">
        <v>0.83081899999999997</v>
      </c>
      <c r="I782" s="66">
        <v>2195</v>
      </c>
      <c r="J782" s="67">
        <v>0</v>
      </c>
      <c r="K782" s="52">
        <v>1</v>
      </c>
      <c r="L782" s="59">
        <f>IF(OR(H_no_hash!$F782="---",H_no_hash!$F782="infeas",H_no_hash!$F782="inf"),"---",(H_no_hash!$F782/M782)-1)</f>
        <v>0</v>
      </c>
      <c r="M782" s="20">
        <f>Model_dem!L522</f>
        <v>664</v>
      </c>
      <c r="N782">
        <f>Model_dem!G522</f>
        <v>664</v>
      </c>
      <c r="P782" t="str">
        <f>IF(H_no_hash!$Q782&lt;&gt;A782,"Aqui", " ")</f>
        <v xml:space="preserve"> </v>
      </c>
      <c r="Q782" s="65" t="s">
        <v>519</v>
      </c>
      <c r="R782" s="66">
        <v>0</v>
      </c>
      <c r="S782" s="66">
        <v>0</v>
      </c>
      <c r="T782" s="66">
        <v>0.05</v>
      </c>
      <c r="U782" s="66">
        <v>50</v>
      </c>
      <c r="V782" s="66">
        <v>664</v>
      </c>
      <c r="W782" s="66">
        <v>0.83081899999999997</v>
      </c>
      <c r="X782" s="66">
        <v>0</v>
      </c>
      <c r="Y782" s="66">
        <v>6173</v>
      </c>
      <c r="Z782" s="66">
        <v>1800</v>
      </c>
      <c r="AA782" s="67">
        <v>0</v>
      </c>
      <c r="AE782" t="s">
        <v>22</v>
      </c>
      <c r="AF782">
        <v>1</v>
      </c>
      <c r="AG782">
        <v>50</v>
      </c>
      <c r="AH782">
        <v>0.1</v>
      </c>
      <c r="AI782">
        <v>300</v>
      </c>
      <c r="AJ782">
        <v>50519.6</v>
      </c>
      <c r="AK782">
        <v>1802.03</v>
      </c>
      <c r="AL782">
        <v>0</v>
      </c>
      <c r="AM782">
        <v>1</v>
      </c>
      <c r="AN782">
        <v>1802.03</v>
      </c>
      <c r="AO782">
        <v>802</v>
      </c>
    </row>
    <row r="783" spans="1:41" x14ac:dyDescent="0.3">
      <c r="A783" s="68" t="s">
        <v>519</v>
      </c>
      <c r="B783" s="20">
        <v>0</v>
      </c>
      <c r="C783" s="20">
        <v>0</v>
      </c>
      <c r="D783" s="20">
        <v>0.1</v>
      </c>
      <c r="E783" t="s">
        <v>0</v>
      </c>
      <c r="F783" s="20">
        <v>664</v>
      </c>
      <c r="G783" s="39">
        <f t="shared" si="71"/>
        <v>0</v>
      </c>
      <c r="H783" s="20">
        <v>0.95387999999999995</v>
      </c>
      <c r="I783" s="20">
        <v>1884</v>
      </c>
      <c r="J783" s="23">
        <v>0</v>
      </c>
      <c r="K783" s="52">
        <v>1</v>
      </c>
      <c r="L783" s="59">
        <f>IF(OR(H_no_hash!$F783="---",H_no_hash!$F783="infeas",H_no_hash!$F783="inf"),"---",(H_no_hash!$F783/M783)-1)</f>
        <v>0</v>
      </c>
      <c r="M783" s="20">
        <f>Model_dem!L523</f>
        <v>664</v>
      </c>
      <c r="N783">
        <f>Model_dem!G523</f>
        <v>664</v>
      </c>
      <c r="P783" t="str">
        <f>IF(H_no_hash!$Q783&lt;&gt;A783,"Aqui", " ")</f>
        <v xml:space="preserve"> </v>
      </c>
      <c r="Q783" s="68" t="s">
        <v>519</v>
      </c>
      <c r="R783" s="20">
        <v>0</v>
      </c>
      <c r="S783" s="20">
        <v>0</v>
      </c>
      <c r="T783" s="20">
        <v>0.1</v>
      </c>
      <c r="U783" s="20">
        <v>50</v>
      </c>
      <c r="V783" s="20">
        <v>664</v>
      </c>
      <c r="W783" s="20">
        <v>0.95387999999999995</v>
      </c>
      <c r="X783" s="20">
        <v>0</v>
      </c>
      <c r="Y783" s="20">
        <v>6896</v>
      </c>
      <c r="Z783" s="20">
        <v>1800.01</v>
      </c>
      <c r="AA783" s="23">
        <v>0</v>
      </c>
      <c r="AE783" t="s">
        <v>22</v>
      </c>
      <c r="AF783">
        <v>2</v>
      </c>
      <c r="AG783">
        <v>5</v>
      </c>
      <c r="AH783">
        <v>0.05</v>
      </c>
      <c r="AI783">
        <v>300</v>
      </c>
      <c r="AJ783">
        <v>46337.7</v>
      </c>
      <c r="AK783">
        <v>1800.02</v>
      </c>
      <c r="AL783">
        <v>0</v>
      </c>
      <c r="AM783">
        <v>1</v>
      </c>
      <c r="AN783">
        <v>1800.02</v>
      </c>
      <c r="AO783">
        <v>3288</v>
      </c>
    </row>
    <row r="784" spans="1:41" x14ac:dyDescent="0.3">
      <c r="A784" s="65" t="s">
        <v>519</v>
      </c>
      <c r="B784" s="66">
        <v>0</v>
      </c>
      <c r="C784" s="66">
        <v>0</v>
      </c>
      <c r="D784" s="66">
        <v>0.15</v>
      </c>
      <c r="E784" t="s">
        <v>0</v>
      </c>
      <c r="F784" s="66">
        <v>664</v>
      </c>
      <c r="G784" s="39">
        <f t="shared" si="71"/>
        <v>0</v>
      </c>
      <c r="H784" s="66">
        <v>0.78039099999999995</v>
      </c>
      <c r="I784" s="66">
        <v>2069</v>
      </c>
      <c r="J784" s="67">
        <v>0</v>
      </c>
      <c r="K784" s="52">
        <v>1</v>
      </c>
      <c r="L784" s="59">
        <f>IF(OR(H_no_hash!$F784="---",H_no_hash!$F784="infeas",H_no_hash!$F784="inf"),"---",(H_no_hash!$F784/M784)-1)</f>
        <v>0</v>
      </c>
      <c r="M784" s="20">
        <f>Model_dem!L524</f>
        <v>664</v>
      </c>
      <c r="N784">
        <f>Model_dem!G524</f>
        <v>664</v>
      </c>
      <c r="P784" t="str">
        <f>IF(H_no_hash!$Q784&lt;&gt;A784,"Aqui", " ")</f>
        <v xml:space="preserve"> </v>
      </c>
      <c r="Q784" s="65" t="s">
        <v>519</v>
      </c>
      <c r="R784" s="66">
        <v>0</v>
      </c>
      <c r="S784" s="66">
        <v>0</v>
      </c>
      <c r="T784" s="66">
        <v>0.15</v>
      </c>
      <c r="U784" s="66">
        <v>50</v>
      </c>
      <c r="V784" s="66">
        <v>664</v>
      </c>
      <c r="W784" s="66">
        <v>0.78039099999999995</v>
      </c>
      <c r="X784" s="66">
        <v>0</v>
      </c>
      <c r="Y784" s="66">
        <v>5852</v>
      </c>
      <c r="Z784" s="66">
        <v>1800.01</v>
      </c>
      <c r="AA784" s="67">
        <v>0</v>
      </c>
      <c r="AE784" t="s">
        <v>22</v>
      </c>
      <c r="AF784">
        <v>2</v>
      </c>
      <c r="AG784">
        <v>5</v>
      </c>
      <c r="AH784">
        <v>0.1</v>
      </c>
      <c r="AI784">
        <v>300</v>
      </c>
      <c r="AJ784">
        <v>46885</v>
      </c>
      <c r="AK784">
        <v>1800.35</v>
      </c>
      <c r="AL784">
        <v>0</v>
      </c>
      <c r="AM784">
        <v>1</v>
      </c>
      <c r="AN784">
        <v>1800.4</v>
      </c>
      <c r="AO784">
        <v>3065</v>
      </c>
    </row>
    <row r="785" spans="1:41" x14ac:dyDescent="0.3">
      <c r="A785" s="68" t="s">
        <v>519</v>
      </c>
      <c r="B785" s="20">
        <v>0</v>
      </c>
      <c r="C785" s="20">
        <v>0</v>
      </c>
      <c r="D785" s="20">
        <v>0.2</v>
      </c>
      <c r="E785" t="s">
        <v>0</v>
      </c>
      <c r="F785" s="20">
        <v>664</v>
      </c>
      <c r="G785" s="39">
        <f t="shared" si="71"/>
        <v>0</v>
      </c>
      <c r="H785" s="20">
        <v>0.347412</v>
      </c>
      <c r="I785" s="20">
        <v>1637</v>
      </c>
      <c r="J785" s="23">
        <v>0</v>
      </c>
      <c r="K785" s="52">
        <v>1</v>
      </c>
      <c r="L785" s="59">
        <f>IF(OR(H_no_hash!$F785="---",H_no_hash!$F785="infeas",H_no_hash!$F785="inf"),"---",(H_no_hash!$F785/M785)-1)</f>
        <v>0</v>
      </c>
      <c r="M785" s="20">
        <f>Model_dem!L525</f>
        <v>664</v>
      </c>
      <c r="N785">
        <f>Model_dem!G525</f>
        <v>664</v>
      </c>
      <c r="P785" t="str">
        <f>IF(H_no_hash!$Q785&lt;&gt;A785,"Aqui", " ")</f>
        <v xml:space="preserve"> </v>
      </c>
      <c r="Q785" s="68" t="s">
        <v>519</v>
      </c>
      <c r="R785" s="20">
        <v>0</v>
      </c>
      <c r="S785" s="20">
        <v>0</v>
      </c>
      <c r="T785" s="20">
        <v>0.2</v>
      </c>
      <c r="U785" s="20">
        <v>50</v>
      </c>
      <c r="V785" s="20">
        <v>664</v>
      </c>
      <c r="W785" s="20">
        <v>0.347412</v>
      </c>
      <c r="X785" s="20">
        <v>0</v>
      </c>
      <c r="Y785" s="20">
        <v>6977</v>
      </c>
      <c r="Z785" s="20">
        <v>1800.01</v>
      </c>
      <c r="AA785" s="23">
        <v>0</v>
      </c>
      <c r="AE785" t="s">
        <v>22</v>
      </c>
      <c r="AF785">
        <v>2</v>
      </c>
      <c r="AG785">
        <v>5</v>
      </c>
      <c r="AH785">
        <v>0.15</v>
      </c>
      <c r="AI785">
        <v>300</v>
      </c>
      <c r="AJ785">
        <v>46546.400000000001</v>
      </c>
      <c r="AK785">
        <v>1800.07</v>
      </c>
      <c r="AL785">
        <v>0</v>
      </c>
      <c r="AM785">
        <v>1</v>
      </c>
      <c r="AN785">
        <v>1800.07</v>
      </c>
      <c r="AO785">
        <v>2375</v>
      </c>
    </row>
    <row r="786" spans="1:41" x14ac:dyDescent="0.3">
      <c r="A786" s="65" t="s">
        <v>519</v>
      </c>
      <c r="B786" s="66">
        <v>1</v>
      </c>
      <c r="C786" s="66">
        <v>5</v>
      </c>
      <c r="D786" s="66">
        <v>0.05</v>
      </c>
      <c r="E786" t="s">
        <v>0</v>
      </c>
      <c r="F786" s="66">
        <v>672</v>
      </c>
      <c r="G786" s="39">
        <f t="shared" si="71"/>
        <v>0</v>
      </c>
      <c r="H786" s="66">
        <v>1.88184</v>
      </c>
      <c r="I786" s="66">
        <v>1614</v>
      </c>
      <c r="J786" s="67">
        <v>0</v>
      </c>
      <c r="K786" s="52">
        <v>0.47699999999999998</v>
      </c>
      <c r="L786" s="59">
        <f>IF(OR(H_no_hash!$F786="---",H_no_hash!$F786="infeas",H_no_hash!$F786="inf"),"---",(H_no_hash!$F786/M786)-1)</f>
        <v>1.2048192771084265E-2</v>
      </c>
      <c r="M786" s="20">
        <f>Model_dem!L526</f>
        <v>664</v>
      </c>
      <c r="N786">
        <f>Model_dem!G526</f>
        <v>672</v>
      </c>
      <c r="P786" t="str">
        <f>IF(H_no_hash!$Q786&lt;&gt;A786,"Aqui", " ")</f>
        <v xml:space="preserve"> </v>
      </c>
      <c r="Q786" s="65" t="s">
        <v>519</v>
      </c>
      <c r="R786" s="66">
        <v>1</v>
      </c>
      <c r="S786" s="66">
        <v>5</v>
      </c>
      <c r="T786" s="66">
        <v>0.05</v>
      </c>
      <c r="U786" s="66">
        <v>50</v>
      </c>
      <c r="V786" s="66">
        <v>672</v>
      </c>
      <c r="W786" s="66">
        <v>1.88184</v>
      </c>
      <c r="X786" s="66">
        <v>0</v>
      </c>
      <c r="Y786" s="66">
        <v>2195</v>
      </c>
      <c r="Z786" s="66">
        <v>1800.01</v>
      </c>
      <c r="AA786" s="67">
        <v>0</v>
      </c>
      <c r="AE786" t="s">
        <v>22</v>
      </c>
      <c r="AF786">
        <v>2</v>
      </c>
      <c r="AG786">
        <v>5</v>
      </c>
      <c r="AH786">
        <v>0.2</v>
      </c>
      <c r="AI786">
        <v>300</v>
      </c>
      <c r="AJ786">
        <v>46942.7</v>
      </c>
      <c r="AK786">
        <v>1800.95</v>
      </c>
      <c r="AL786">
        <v>0</v>
      </c>
      <c r="AM786">
        <v>1</v>
      </c>
      <c r="AN786">
        <v>1801.42</v>
      </c>
      <c r="AO786">
        <v>2120</v>
      </c>
    </row>
    <row r="787" spans="1:41" x14ac:dyDescent="0.3">
      <c r="A787" s="68" t="s">
        <v>519</v>
      </c>
      <c r="B787" s="20">
        <v>1</v>
      </c>
      <c r="C787" s="20">
        <v>5</v>
      </c>
      <c r="D787" s="20">
        <v>0.1</v>
      </c>
      <c r="E787" t="s">
        <v>0</v>
      </c>
      <c r="F787" s="20">
        <v>672</v>
      </c>
      <c r="G787" s="39">
        <f t="shared" si="71"/>
        <v>0</v>
      </c>
      <c r="H787" s="20">
        <v>2.4630999999999998</v>
      </c>
      <c r="I787" s="20">
        <v>2226</v>
      </c>
      <c r="J787" s="23">
        <v>0</v>
      </c>
      <c r="K787" s="52">
        <v>1</v>
      </c>
      <c r="L787" s="59">
        <f>IF(OR(H_no_hash!$F787="---",H_no_hash!$F787="infeas",H_no_hash!$F787="inf"),"---",(H_no_hash!$F787/M787)-1)</f>
        <v>1.2048192771084265E-2</v>
      </c>
      <c r="M787" s="20">
        <f>Model_dem!L527</f>
        <v>664</v>
      </c>
      <c r="N787">
        <f>Model_dem!G527</f>
        <v>672</v>
      </c>
      <c r="P787" t="str">
        <f>IF(H_no_hash!$Q787&lt;&gt;A787,"Aqui", " ")</f>
        <v xml:space="preserve"> </v>
      </c>
      <c r="Q787" s="68" t="s">
        <v>519</v>
      </c>
      <c r="R787" s="20">
        <v>1</v>
      </c>
      <c r="S787" s="20">
        <v>5</v>
      </c>
      <c r="T787" s="20">
        <v>0.1</v>
      </c>
      <c r="U787" s="20">
        <v>50</v>
      </c>
      <c r="V787" s="20">
        <v>672</v>
      </c>
      <c r="W787" s="20">
        <v>2.4630999999999998</v>
      </c>
      <c r="X787" s="20">
        <v>0</v>
      </c>
      <c r="Y787" s="20">
        <v>1884</v>
      </c>
      <c r="Z787" s="20">
        <v>1800.06</v>
      </c>
      <c r="AA787" s="23">
        <v>0</v>
      </c>
      <c r="AE787" t="s">
        <v>22</v>
      </c>
      <c r="AF787">
        <v>2</v>
      </c>
      <c r="AG787">
        <v>10</v>
      </c>
      <c r="AH787">
        <v>0.05</v>
      </c>
      <c r="AI787">
        <v>300</v>
      </c>
      <c r="AJ787">
        <v>46027</v>
      </c>
      <c r="AK787">
        <v>1800.15</v>
      </c>
      <c r="AL787">
        <v>0</v>
      </c>
      <c r="AM787">
        <v>1</v>
      </c>
      <c r="AN787">
        <v>1800.15</v>
      </c>
      <c r="AO787">
        <v>2101</v>
      </c>
    </row>
    <row r="788" spans="1:41" x14ac:dyDescent="0.3">
      <c r="A788" s="65" t="s">
        <v>519</v>
      </c>
      <c r="B788" s="66">
        <v>1</v>
      </c>
      <c r="C788" s="66">
        <v>5</v>
      </c>
      <c r="D788" s="66">
        <v>0.15</v>
      </c>
      <c r="E788" t="s">
        <v>0</v>
      </c>
      <c r="F788" s="66">
        <v>672</v>
      </c>
      <c r="G788" s="39">
        <f t="shared" si="71"/>
        <v>0</v>
      </c>
      <c r="H788" s="66">
        <v>1.81148</v>
      </c>
      <c r="I788" s="66">
        <v>2115</v>
      </c>
      <c r="J788" s="67">
        <v>0</v>
      </c>
      <c r="K788" s="52">
        <v>1</v>
      </c>
      <c r="L788" s="59">
        <f>IF(OR(H_no_hash!$F788="---",H_no_hash!$F788="infeas",H_no_hash!$F788="inf"),"---",(H_no_hash!$F788/M788)-1)</f>
        <v>1.2048192771084265E-2</v>
      </c>
      <c r="M788" s="20">
        <f>Model_dem!L528</f>
        <v>664</v>
      </c>
      <c r="N788">
        <f>Model_dem!G528</f>
        <v>672</v>
      </c>
      <c r="P788" t="str">
        <f>IF(H_no_hash!$Q788&lt;&gt;A788,"Aqui", " ")</f>
        <v xml:space="preserve"> </v>
      </c>
      <c r="Q788" s="65" t="s">
        <v>519</v>
      </c>
      <c r="R788" s="66">
        <v>1</v>
      </c>
      <c r="S788" s="66">
        <v>5</v>
      </c>
      <c r="T788" s="66">
        <v>0.15</v>
      </c>
      <c r="U788" s="66">
        <v>50</v>
      </c>
      <c r="V788" s="66">
        <v>672</v>
      </c>
      <c r="W788" s="66">
        <v>1.81148</v>
      </c>
      <c r="X788" s="66">
        <v>0</v>
      </c>
      <c r="Y788" s="66">
        <v>2069</v>
      </c>
      <c r="Z788" s="66">
        <v>1800.03</v>
      </c>
      <c r="AA788" s="67">
        <v>0</v>
      </c>
      <c r="AE788" t="s">
        <v>22</v>
      </c>
      <c r="AF788">
        <v>2</v>
      </c>
      <c r="AG788">
        <v>10</v>
      </c>
      <c r="AH788">
        <v>0.1</v>
      </c>
      <c r="AI788">
        <v>300</v>
      </c>
      <c r="AJ788">
        <v>46906.7</v>
      </c>
      <c r="AK788">
        <v>1800.51</v>
      </c>
      <c r="AL788">
        <v>0</v>
      </c>
      <c r="AM788">
        <v>1</v>
      </c>
      <c r="AN788">
        <v>1800.55</v>
      </c>
      <c r="AO788">
        <v>2197</v>
      </c>
    </row>
    <row r="789" spans="1:41" x14ac:dyDescent="0.3">
      <c r="A789" s="68" t="s">
        <v>519</v>
      </c>
      <c r="B789" s="20">
        <v>1</v>
      </c>
      <c r="C789" s="20">
        <v>5</v>
      </c>
      <c r="D789" s="20">
        <v>0.2</v>
      </c>
      <c r="E789" t="s">
        <v>0</v>
      </c>
      <c r="F789" s="20">
        <v>675</v>
      </c>
      <c r="G789" s="39">
        <f t="shared" si="71"/>
        <v>0</v>
      </c>
      <c r="H789" s="20">
        <v>2.7785799999999998</v>
      </c>
      <c r="I789" s="20">
        <v>1588</v>
      </c>
      <c r="J789" s="23">
        <v>0</v>
      </c>
      <c r="K789" s="52">
        <v>0.99299999999999999</v>
      </c>
      <c r="L789" s="59">
        <f>IF(OR(H_no_hash!$F789="---",H_no_hash!$F789="infeas",H_no_hash!$F789="inf"),"---",(H_no_hash!$F789/M789)-1)</f>
        <v>1.6566265060240948E-2</v>
      </c>
      <c r="M789" s="20">
        <f>Model_dem!L529</f>
        <v>664</v>
      </c>
      <c r="N789">
        <f>Model_dem!G529</f>
        <v>675</v>
      </c>
      <c r="P789" t="str">
        <f>IF(H_no_hash!$Q789&lt;&gt;A789,"Aqui", " ")</f>
        <v xml:space="preserve"> </v>
      </c>
      <c r="Q789" s="68" t="s">
        <v>519</v>
      </c>
      <c r="R789" s="20">
        <v>1</v>
      </c>
      <c r="S789" s="20">
        <v>5</v>
      </c>
      <c r="T789" s="20">
        <v>0.2</v>
      </c>
      <c r="U789" s="20">
        <v>50</v>
      </c>
      <c r="V789" s="20">
        <v>675</v>
      </c>
      <c r="W789" s="20">
        <v>2.7785799999999998</v>
      </c>
      <c r="X789" s="20">
        <v>0</v>
      </c>
      <c r="Y789" s="20">
        <v>1637</v>
      </c>
      <c r="Z789" s="20">
        <v>1800.02</v>
      </c>
      <c r="AA789" s="23">
        <v>0</v>
      </c>
      <c r="AE789" t="s">
        <v>22</v>
      </c>
      <c r="AF789">
        <v>2</v>
      </c>
      <c r="AG789">
        <v>10</v>
      </c>
      <c r="AH789">
        <v>0.15</v>
      </c>
      <c r="AI789">
        <v>300</v>
      </c>
      <c r="AJ789">
        <v>46344</v>
      </c>
      <c r="AK789">
        <v>1802.65</v>
      </c>
      <c r="AL789">
        <v>0</v>
      </c>
      <c r="AM789">
        <v>1</v>
      </c>
      <c r="AN789">
        <v>1802.69</v>
      </c>
      <c r="AO789">
        <v>2421</v>
      </c>
    </row>
    <row r="790" spans="1:41" x14ac:dyDescent="0.3">
      <c r="A790" s="65" t="s">
        <v>519</v>
      </c>
      <c r="B790" s="66">
        <v>1</v>
      </c>
      <c r="C790" s="66">
        <v>10</v>
      </c>
      <c r="D790" s="66">
        <v>0.05</v>
      </c>
      <c r="E790" t="s">
        <v>0</v>
      </c>
      <c r="F790" s="66">
        <v>672</v>
      </c>
      <c r="G790" s="39">
        <f t="shared" si="71"/>
        <v>0</v>
      </c>
      <c r="H790" s="66">
        <v>1.3703000000000001</v>
      </c>
      <c r="I790" s="66">
        <v>1516</v>
      </c>
      <c r="J790" s="67">
        <v>0</v>
      </c>
      <c r="K790" s="52">
        <v>0.47699999999999998</v>
      </c>
      <c r="L790" s="59">
        <f>IF(OR(H_no_hash!$F790="---",H_no_hash!$F790="infeas",H_no_hash!$F790="inf"),"---",(H_no_hash!$F790/M790)-1)</f>
        <v>1.2048192771084265E-2</v>
      </c>
      <c r="M790" s="20">
        <f>Model_dem!L530</f>
        <v>664</v>
      </c>
      <c r="N790">
        <f>Model_dem!G530</f>
        <v>672</v>
      </c>
      <c r="P790" t="str">
        <f>IF(H_no_hash!$Q790&lt;&gt;A790,"Aqui", " ")</f>
        <v xml:space="preserve"> </v>
      </c>
      <c r="Q790" s="65" t="s">
        <v>519</v>
      </c>
      <c r="R790" s="66">
        <v>1</v>
      </c>
      <c r="S790" s="66">
        <v>10</v>
      </c>
      <c r="T790" s="66">
        <v>0.05</v>
      </c>
      <c r="U790" s="66">
        <v>50</v>
      </c>
      <c r="V790" s="66">
        <v>672</v>
      </c>
      <c r="W790" s="66">
        <v>1.3703000000000001</v>
      </c>
      <c r="X790" s="66">
        <v>0</v>
      </c>
      <c r="Y790" s="66">
        <v>1614</v>
      </c>
      <c r="Z790" s="66">
        <v>1800.01</v>
      </c>
      <c r="AA790" s="67">
        <v>0</v>
      </c>
      <c r="AE790" t="s">
        <v>22</v>
      </c>
      <c r="AF790">
        <v>2</v>
      </c>
      <c r="AG790">
        <v>10</v>
      </c>
      <c r="AH790">
        <v>0.2</v>
      </c>
      <c r="AI790">
        <v>300</v>
      </c>
      <c r="AJ790">
        <v>49305.5</v>
      </c>
      <c r="AK790">
        <v>1800.15</v>
      </c>
      <c r="AL790">
        <v>0</v>
      </c>
      <c r="AM790">
        <v>1</v>
      </c>
      <c r="AN790">
        <v>1800.19</v>
      </c>
      <c r="AO790">
        <v>874</v>
      </c>
    </row>
    <row r="791" spans="1:41" x14ac:dyDescent="0.3">
      <c r="A791" s="68" t="s">
        <v>519</v>
      </c>
      <c r="B791" s="20">
        <v>1</v>
      </c>
      <c r="C791" s="20">
        <v>10</v>
      </c>
      <c r="D791" s="20">
        <v>0.1</v>
      </c>
      <c r="E791" t="s">
        <v>0</v>
      </c>
      <c r="F791" s="20">
        <v>672</v>
      </c>
      <c r="G791" s="39">
        <f t="shared" si="71"/>
        <v>0</v>
      </c>
      <c r="H791" s="20">
        <v>2.61755</v>
      </c>
      <c r="I791" s="20">
        <v>1406</v>
      </c>
      <c r="J791" s="23">
        <v>0</v>
      </c>
      <c r="K791" s="52">
        <v>1</v>
      </c>
      <c r="L791" s="59">
        <f>IF(OR(H_no_hash!$F791="---",H_no_hash!$F791="infeas",H_no_hash!$F791="inf"),"---",(H_no_hash!$F791/M791)-1)</f>
        <v>1.2048192771084265E-2</v>
      </c>
      <c r="M791" s="20">
        <f>Model_dem!L531</f>
        <v>664</v>
      </c>
      <c r="N791">
        <f>Model_dem!G531</f>
        <v>672</v>
      </c>
      <c r="P791" t="str">
        <f>IF(H_no_hash!$Q791&lt;&gt;A791,"Aqui", " ")</f>
        <v xml:space="preserve"> </v>
      </c>
      <c r="Q791" s="68" t="s">
        <v>519</v>
      </c>
      <c r="R791" s="20">
        <v>1</v>
      </c>
      <c r="S791" s="20">
        <v>10</v>
      </c>
      <c r="T791" s="20">
        <v>0.1</v>
      </c>
      <c r="U791" s="20">
        <v>50</v>
      </c>
      <c r="V791" s="20">
        <v>672</v>
      </c>
      <c r="W791" s="20">
        <v>2.61755</v>
      </c>
      <c r="X791" s="20">
        <v>1</v>
      </c>
      <c r="Y791" s="20">
        <v>2226</v>
      </c>
      <c r="Z791" s="20">
        <v>1800</v>
      </c>
      <c r="AA791" s="23">
        <v>0</v>
      </c>
      <c r="AE791" t="s">
        <v>22</v>
      </c>
      <c r="AF791">
        <v>2</v>
      </c>
      <c r="AG791">
        <v>25</v>
      </c>
      <c r="AH791">
        <v>0.05</v>
      </c>
      <c r="AI791">
        <v>300</v>
      </c>
      <c r="AJ791">
        <v>46737.4</v>
      </c>
      <c r="AK791">
        <v>1800.03</v>
      </c>
      <c r="AL791">
        <v>0</v>
      </c>
      <c r="AM791">
        <v>1</v>
      </c>
      <c r="AN791">
        <v>1800.14</v>
      </c>
      <c r="AO791">
        <v>2812</v>
      </c>
    </row>
    <row r="792" spans="1:41" x14ac:dyDescent="0.3">
      <c r="A792" s="65" t="s">
        <v>519</v>
      </c>
      <c r="B792" s="66">
        <v>1</v>
      </c>
      <c r="C792" s="66">
        <v>10</v>
      </c>
      <c r="D792" s="66">
        <v>0.15</v>
      </c>
      <c r="E792" t="s">
        <v>0</v>
      </c>
      <c r="F792" s="66">
        <v>672</v>
      </c>
      <c r="G792" s="39">
        <f t="shared" si="71"/>
        <v>0</v>
      </c>
      <c r="H792" s="66">
        <v>1.4072899999999999</v>
      </c>
      <c r="I792" s="66">
        <v>1455</v>
      </c>
      <c r="J792" s="67">
        <v>0</v>
      </c>
      <c r="K792" s="52">
        <v>1</v>
      </c>
      <c r="L792" s="59">
        <f>IF(OR(H_no_hash!$F792="---",H_no_hash!$F792="infeas",H_no_hash!$F792="inf"),"---",(H_no_hash!$F792/M792)-1)</f>
        <v>1.2048192771084265E-2</v>
      </c>
      <c r="M792" s="20">
        <f>Model_dem!L532</f>
        <v>664</v>
      </c>
      <c r="N792">
        <f>Model_dem!G532</f>
        <v>672</v>
      </c>
      <c r="P792" t="str">
        <f>IF(H_no_hash!$Q792&lt;&gt;A792,"Aqui", " ")</f>
        <v xml:space="preserve"> </v>
      </c>
      <c r="Q792" s="65" t="s">
        <v>519</v>
      </c>
      <c r="R792" s="66">
        <v>1</v>
      </c>
      <c r="S792" s="66">
        <v>10</v>
      </c>
      <c r="T792" s="66">
        <v>0.15</v>
      </c>
      <c r="U792" s="66">
        <v>50</v>
      </c>
      <c r="V792" s="66">
        <v>672</v>
      </c>
      <c r="W792" s="66">
        <v>1.4072899999999999</v>
      </c>
      <c r="X792" s="66">
        <v>0</v>
      </c>
      <c r="Y792" s="66">
        <v>2115</v>
      </c>
      <c r="Z792" s="66">
        <v>1800.01</v>
      </c>
      <c r="AA792" s="67">
        <v>0</v>
      </c>
      <c r="AE792" t="s">
        <v>22</v>
      </c>
      <c r="AF792">
        <v>2</v>
      </c>
      <c r="AG792">
        <v>25</v>
      </c>
      <c r="AH792">
        <v>0.1</v>
      </c>
      <c r="AI792">
        <v>300</v>
      </c>
      <c r="AJ792">
        <v>48209</v>
      </c>
      <c r="AK792">
        <v>1800.28</v>
      </c>
      <c r="AL792">
        <v>0</v>
      </c>
      <c r="AM792">
        <v>1</v>
      </c>
      <c r="AN792">
        <v>1800.28</v>
      </c>
      <c r="AO792">
        <v>1224</v>
      </c>
    </row>
    <row r="793" spans="1:41" x14ac:dyDescent="0.3">
      <c r="A793" s="68" t="s">
        <v>519</v>
      </c>
      <c r="B793" s="20">
        <v>1</v>
      </c>
      <c r="C793" s="20">
        <v>10</v>
      </c>
      <c r="D793" s="20">
        <v>0.2</v>
      </c>
      <c r="E793" t="s">
        <v>0</v>
      </c>
      <c r="F793" s="20">
        <v>675</v>
      </c>
      <c r="G793" s="39">
        <f t="shared" si="71"/>
        <v>0</v>
      </c>
      <c r="H793" s="20">
        <v>1.4189499999999999</v>
      </c>
      <c r="I793" s="20">
        <v>420</v>
      </c>
      <c r="J793" s="23">
        <v>0</v>
      </c>
      <c r="K793" s="52">
        <v>0.99299999999999999</v>
      </c>
      <c r="L793" s="59">
        <f>IF(OR(H_no_hash!$F793="---",H_no_hash!$F793="infeas",H_no_hash!$F793="inf"),"---",(H_no_hash!$F793/M793)-1)</f>
        <v>1.6566265060240948E-2</v>
      </c>
      <c r="M793" s="20">
        <f>Model_dem!L533</f>
        <v>664</v>
      </c>
      <c r="N793">
        <f>Model_dem!G533</f>
        <v>675</v>
      </c>
      <c r="P793" t="str">
        <f>IF(H_no_hash!$Q793&lt;&gt;A793,"Aqui", " ")</f>
        <v xml:space="preserve"> </v>
      </c>
      <c r="Q793" s="68" t="s">
        <v>519</v>
      </c>
      <c r="R793" s="20">
        <v>1</v>
      </c>
      <c r="S793" s="20">
        <v>10</v>
      </c>
      <c r="T793" s="20">
        <v>0.2</v>
      </c>
      <c r="U793" s="20">
        <v>50</v>
      </c>
      <c r="V793" s="20">
        <v>675</v>
      </c>
      <c r="W793" s="20">
        <v>1.4189499999999999</v>
      </c>
      <c r="X793" s="20">
        <v>0</v>
      </c>
      <c r="Y793" s="20">
        <v>1588</v>
      </c>
      <c r="Z793" s="20">
        <v>1800.02</v>
      </c>
      <c r="AA793" s="23">
        <v>0</v>
      </c>
      <c r="AE793" t="s">
        <v>22</v>
      </c>
      <c r="AF793">
        <v>2</v>
      </c>
      <c r="AG793">
        <v>50</v>
      </c>
      <c r="AH793">
        <v>0.05</v>
      </c>
      <c r="AI793">
        <v>300</v>
      </c>
      <c r="AJ793">
        <v>46860.4</v>
      </c>
      <c r="AK793">
        <v>1800.4</v>
      </c>
      <c r="AL793">
        <v>0</v>
      </c>
      <c r="AM793">
        <v>1</v>
      </c>
      <c r="AN793">
        <v>1800.4</v>
      </c>
      <c r="AO793">
        <v>1965</v>
      </c>
    </row>
    <row r="794" spans="1:41" x14ac:dyDescent="0.3">
      <c r="A794" s="65" t="s">
        <v>519</v>
      </c>
      <c r="B794" s="66">
        <v>1</v>
      </c>
      <c r="C794" s="66">
        <v>25</v>
      </c>
      <c r="D794" s="66">
        <v>0.05</v>
      </c>
      <c r="E794" t="s">
        <v>0</v>
      </c>
      <c r="F794" s="66">
        <v>672</v>
      </c>
      <c r="G794" s="39">
        <f t="shared" si="71"/>
        <v>0</v>
      </c>
      <c r="H794" s="66">
        <v>4.2573999999999996</v>
      </c>
      <c r="I794" s="66">
        <v>1072</v>
      </c>
      <c r="J794" s="67">
        <v>0</v>
      </c>
      <c r="K794" s="52">
        <v>0.47699999999999998</v>
      </c>
      <c r="L794" s="59">
        <f>IF(OR(H_no_hash!$F794="---",H_no_hash!$F794="infeas",H_no_hash!$F794="inf"),"---",(H_no_hash!$F794/M794)-1)</f>
        <v>1.2048192771084265E-2</v>
      </c>
      <c r="M794" s="20">
        <f>Model_dem!L534</f>
        <v>664</v>
      </c>
      <c r="N794">
        <f>Model_dem!G534</f>
        <v>672</v>
      </c>
      <c r="P794" t="str">
        <f>IF(H_no_hash!$Q794&lt;&gt;A794,"Aqui", " ")</f>
        <v xml:space="preserve"> </v>
      </c>
      <c r="Q794" s="65" t="s">
        <v>519</v>
      </c>
      <c r="R794" s="66">
        <v>1</v>
      </c>
      <c r="S794" s="66">
        <v>25</v>
      </c>
      <c r="T794" s="66">
        <v>0.05</v>
      </c>
      <c r="U794" s="66">
        <v>50</v>
      </c>
      <c r="V794" s="66">
        <v>672</v>
      </c>
      <c r="W794" s="66">
        <v>4.2573999999999996</v>
      </c>
      <c r="X794" s="66">
        <v>0</v>
      </c>
      <c r="Y794" s="66">
        <v>1516</v>
      </c>
      <c r="Z794" s="66">
        <v>1800</v>
      </c>
      <c r="AA794" s="67">
        <v>0</v>
      </c>
      <c r="AE794" t="s">
        <v>22</v>
      </c>
      <c r="AF794">
        <v>2</v>
      </c>
      <c r="AG794">
        <v>50</v>
      </c>
      <c r="AH794">
        <v>0.1</v>
      </c>
      <c r="AI794">
        <v>300</v>
      </c>
      <c r="AJ794">
        <v>47455.9</v>
      </c>
      <c r="AK794">
        <v>1801.31</v>
      </c>
      <c r="AL794">
        <v>0</v>
      </c>
      <c r="AM794">
        <v>1</v>
      </c>
      <c r="AN794">
        <v>1801.31</v>
      </c>
      <c r="AO794">
        <v>1768</v>
      </c>
    </row>
    <row r="795" spans="1:41" x14ac:dyDescent="0.3">
      <c r="A795" s="68" t="s">
        <v>519</v>
      </c>
      <c r="B795" s="20">
        <v>1</v>
      </c>
      <c r="C795" s="20">
        <v>25</v>
      </c>
      <c r="D795" s="20">
        <v>0.1</v>
      </c>
      <c r="E795" t="s">
        <v>0</v>
      </c>
      <c r="F795" s="20">
        <v>675</v>
      </c>
      <c r="G795" s="39">
        <f t="shared" si="71"/>
        <v>0</v>
      </c>
      <c r="H795" s="20">
        <v>11.0565</v>
      </c>
      <c r="I795" s="20">
        <v>1184</v>
      </c>
      <c r="J795" s="23">
        <v>0</v>
      </c>
      <c r="K795" s="52">
        <v>2.1999999999999999E-2</v>
      </c>
      <c r="L795" s="59">
        <f>IF(OR(H_no_hash!$F795="---",H_no_hash!$F795="infeas",H_no_hash!$F795="inf"),"---",(H_no_hash!$F795/M795)-1)</f>
        <v>1.6566265060240948E-2</v>
      </c>
      <c r="M795" s="20">
        <f>Model_dem!L535</f>
        <v>664</v>
      </c>
      <c r="N795">
        <f>Model_dem!G535</f>
        <v>675</v>
      </c>
      <c r="P795" t="str">
        <f>IF(H_no_hash!$Q795&lt;&gt;A795,"Aqui", " ")</f>
        <v xml:space="preserve"> </v>
      </c>
      <c r="Q795" s="68" t="s">
        <v>519</v>
      </c>
      <c r="R795" s="20">
        <v>1</v>
      </c>
      <c r="S795" s="20">
        <v>25</v>
      </c>
      <c r="T795" s="20">
        <v>0.1</v>
      </c>
      <c r="U795" s="20">
        <v>50</v>
      </c>
      <c r="V795" s="20">
        <v>675</v>
      </c>
      <c r="W795" s="20">
        <v>11.0565</v>
      </c>
      <c r="X795" s="20">
        <v>0</v>
      </c>
      <c r="Y795" s="20">
        <v>1406</v>
      </c>
      <c r="Z795" s="20">
        <v>1800.01</v>
      </c>
      <c r="AA795" s="23">
        <v>0</v>
      </c>
      <c r="AE795" t="s">
        <v>22</v>
      </c>
      <c r="AF795">
        <v>3</v>
      </c>
      <c r="AG795">
        <v>0</v>
      </c>
      <c r="AH795">
        <v>0.05</v>
      </c>
      <c r="AI795">
        <v>300</v>
      </c>
      <c r="AJ795">
        <v>46672.3</v>
      </c>
      <c r="AK795">
        <v>1800.14</v>
      </c>
      <c r="AL795">
        <v>0</v>
      </c>
      <c r="AM795">
        <v>1</v>
      </c>
      <c r="AN795">
        <v>1800.47</v>
      </c>
      <c r="AO795">
        <v>4137</v>
      </c>
    </row>
    <row r="796" spans="1:41" x14ac:dyDescent="0.3">
      <c r="A796" s="65" t="s">
        <v>519</v>
      </c>
      <c r="B796" s="66">
        <v>1</v>
      </c>
      <c r="C796" s="66">
        <v>25</v>
      </c>
      <c r="D796" s="66">
        <v>0.15</v>
      </c>
      <c r="E796" t="s">
        <v>0</v>
      </c>
      <c r="F796" s="66">
        <v>675</v>
      </c>
      <c r="G796" s="39">
        <f t="shared" si="71"/>
        <v>0</v>
      </c>
      <c r="H796" s="66">
        <v>1.2606900000000001</v>
      </c>
      <c r="I796" s="66">
        <v>1</v>
      </c>
      <c r="J796" s="67">
        <v>0</v>
      </c>
      <c r="K796" s="52">
        <v>0.74</v>
      </c>
      <c r="L796" s="59">
        <f>IF(OR(H_no_hash!$F796="---",H_no_hash!$F796="infeas",H_no_hash!$F796="inf"),"---",(H_no_hash!$F796/M796)-1)</f>
        <v>1.6566265060240948E-2</v>
      </c>
      <c r="M796" s="20">
        <f>Model_dem!L536</f>
        <v>664</v>
      </c>
      <c r="N796">
        <f>Model_dem!G536</f>
        <v>675</v>
      </c>
      <c r="P796" t="str">
        <f>IF(H_no_hash!$Q796&lt;&gt;A796,"Aqui", " ")</f>
        <v xml:space="preserve"> </v>
      </c>
      <c r="Q796" s="65" t="s">
        <v>519</v>
      </c>
      <c r="R796" s="66">
        <v>1</v>
      </c>
      <c r="S796" s="66">
        <v>25</v>
      </c>
      <c r="T796" s="66">
        <v>0.15</v>
      </c>
      <c r="U796" s="66">
        <v>50</v>
      </c>
      <c r="V796" s="66">
        <v>675</v>
      </c>
      <c r="W796" s="66">
        <v>1.2606900000000001</v>
      </c>
      <c r="X796" s="66">
        <v>0</v>
      </c>
      <c r="Y796" s="66">
        <v>1455</v>
      </c>
      <c r="Z796" s="66">
        <v>1800.01</v>
      </c>
      <c r="AA796" s="67">
        <v>0</v>
      </c>
      <c r="AE796" t="s">
        <v>22</v>
      </c>
      <c r="AF796">
        <v>3</v>
      </c>
      <c r="AG796">
        <v>10</v>
      </c>
      <c r="AH796">
        <v>0.05</v>
      </c>
      <c r="AI796">
        <v>300</v>
      </c>
      <c r="AJ796">
        <v>45960.3</v>
      </c>
      <c r="AK796">
        <v>1542.8</v>
      </c>
      <c r="AL796">
        <v>0</v>
      </c>
      <c r="AM796">
        <v>4</v>
      </c>
      <c r="AN796">
        <v>1800.96</v>
      </c>
      <c r="AO796">
        <v>4583</v>
      </c>
    </row>
    <row r="797" spans="1:41" x14ac:dyDescent="0.3">
      <c r="A797" s="68" t="s">
        <v>519</v>
      </c>
      <c r="B797" s="20">
        <v>1</v>
      </c>
      <c r="C797" s="20">
        <v>25</v>
      </c>
      <c r="D797" s="20">
        <v>0.2</v>
      </c>
      <c r="E797" t="s">
        <v>0</v>
      </c>
      <c r="F797" s="20">
        <v>703</v>
      </c>
      <c r="G797" s="39">
        <f t="shared" si="71"/>
        <v>0</v>
      </c>
      <c r="H797" s="20">
        <v>13.7064</v>
      </c>
      <c r="I797" s="20">
        <v>1</v>
      </c>
      <c r="J797" s="23">
        <v>0</v>
      </c>
      <c r="K797" s="52">
        <v>0.96099999999999997</v>
      </c>
      <c r="L797" s="59">
        <f>IF(OR(H_no_hash!$F797="---",H_no_hash!$F797="infeas",H_no_hash!$F797="inf"),"---",(H_no_hash!$F797/M797)-1)</f>
        <v>5.8734939759036209E-2</v>
      </c>
      <c r="M797" s="20">
        <f>Model_dem!L537</f>
        <v>664</v>
      </c>
      <c r="N797">
        <f>Model_dem!G537</f>
        <v>703</v>
      </c>
      <c r="P797" t="str">
        <f>IF(H_no_hash!$Q797&lt;&gt;A797,"Aqui", " ")</f>
        <v xml:space="preserve"> </v>
      </c>
      <c r="Q797" s="68" t="s">
        <v>519</v>
      </c>
      <c r="R797" s="20">
        <v>1</v>
      </c>
      <c r="S797" s="20">
        <v>25</v>
      </c>
      <c r="T797" s="20">
        <v>0.2</v>
      </c>
      <c r="U797" s="20">
        <v>50</v>
      </c>
      <c r="V797" s="20">
        <v>703</v>
      </c>
      <c r="W797" s="20">
        <v>13.7064</v>
      </c>
      <c r="X797" s="20">
        <v>0</v>
      </c>
      <c r="Y797" s="20">
        <v>420</v>
      </c>
      <c r="Z797" s="20">
        <v>1800.02</v>
      </c>
      <c r="AA797" s="23">
        <v>0</v>
      </c>
      <c r="AE797" t="s">
        <v>22</v>
      </c>
      <c r="AF797">
        <v>3</v>
      </c>
      <c r="AG797">
        <v>25</v>
      </c>
      <c r="AH797">
        <v>0.05</v>
      </c>
      <c r="AI797">
        <v>300</v>
      </c>
      <c r="AJ797">
        <v>46392.800000000003</v>
      </c>
      <c r="AK797">
        <v>1801.09</v>
      </c>
      <c r="AL797">
        <v>0</v>
      </c>
      <c r="AM797">
        <v>1</v>
      </c>
      <c r="AN797">
        <v>1801.09</v>
      </c>
      <c r="AO797">
        <v>3717</v>
      </c>
    </row>
    <row r="798" spans="1:41" x14ac:dyDescent="0.3">
      <c r="A798" s="65" t="s">
        <v>519</v>
      </c>
      <c r="B798" s="66">
        <v>1</v>
      </c>
      <c r="C798" s="66">
        <v>50</v>
      </c>
      <c r="D798" s="66">
        <v>0.05</v>
      </c>
      <c r="E798" t="s">
        <v>0</v>
      </c>
      <c r="F798" s="66">
        <v>675</v>
      </c>
      <c r="G798" s="39">
        <f t="shared" si="71"/>
        <v>0</v>
      </c>
      <c r="H798" s="66">
        <v>2.3691200000000001</v>
      </c>
      <c r="I798" s="66">
        <v>2176</v>
      </c>
      <c r="J798" s="67">
        <v>0</v>
      </c>
      <c r="K798" s="52">
        <v>0</v>
      </c>
      <c r="L798" s="59">
        <f>IF(OR(H_no_hash!$F798="---",H_no_hash!$F798="infeas",H_no_hash!$F798="inf"),"---",(H_no_hash!$F798/M798)-1)</f>
        <v>1.6566265060240948E-2</v>
      </c>
      <c r="M798" s="20">
        <f>Model_dem!L538</f>
        <v>664</v>
      </c>
      <c r="N798">
        <f>Model_dem!G538</f>
        <v>675</v>
      </c>
      <c r="P798" t="str">
        <f>IF(H_no_hash!$Q798&lt;&gt;A798,"Aqui", " ")</f>
        <v xml:space="preserve"> </v>
      </c>
      <c r="Q798" s="65" t="s">
        <v>519</v>
      </c>
      <c r="R798" s="66">
        <v>1</v>
      </c>
      <c r="S798" s="66">
        <v>50</v>
      </c>
      <c r="T798" s="66">
        <v>0.05</v>
      </c>
      <c r="U798" s="66">
        <v>50</v>
      </c>
      <c r="V798" s="66">
        <v>675</v>
      </c>
      <c r="W798" s="66">
        <v>2.3691200000000001</v>
      </c>
      <c r="X798" s="66">
        <v>0</v>
      </c>
      <c r="Y798" s="66">
        <v>1072</v>
      </c>
      <c r="Z798" s="66">
        <v>1800.03</v>
      </c>
      <c r="AA798" s="67">
        <v>0</v>
      </c>
      <c r="AE798" t="s">
        <v>22</v>
      </c>
      <c r="AF798">
        <v>3</v>
      </c>
      <c r="AG798">
        <v>50</v>
      </c>
      <c r="AH798">
        <v>0.05</v>
      </c>
      <c r="AI798">
        <v>300</v>
      </c>
      <c r="AJ798">
        <v>46593.4</v>
      </c>
      <c r="AK798">
        <v>1800.37</v>
      </c>
      <c r="AL798">
        <v>0</v>
      </c>
      <c r="AM798">
        <v>1</v>
      </c>
      <c r="AN798">
        <v>1800.41</v>
      </c>
      <c r="AO798">
        <v>3537</v>
      </c>
    </row>
    <row r="799" spans="1:41" x14ac:dyDescent="0.3">
      <c r="A799" s="68" t="s">
        <v>519</v>
      </c>
      <c r="B799" s="20">
        <v>1</v>
      </c>
      <c r="C799" s="20">
        <v>50</v>
      </c>
      <c r="D799" s="20">
        <v>0.1</v>
      </c>
      <c r="E799" t="s">
        <v>0</v>
      </c>
      <c r="F799" s="20">
        <v>675</v>
      </c>
      <c r="G799" s="39">
        <f t="shared" si="71"/>
        <v>0</v>
      </c>
      <c r="H799" s="20">
        <v>9.3040599999999998</v>
      </c>
      <c r="I799" s="20">
        <v>2162</v>
      </c>
      <c r="J799" s="23">
        <v>0</v>
      </c>
      <c r="K799" s="52">
        <v>2.1999999999999999E-2</v>
      </c>
      <c r="L799" s="59">
        <f>IF(OR(H_no_hash!$F799="---",H_no_hash!$F799="infeas",H_no_hash!$F799="inf"),"---",(H_no_hash!$F799/M799)-1)</f>
        <v>1.6566265060240948E-2</v>
      </c>
      <c r="M799" s="20">
        <f>Model_dem!L539</f>
        <v>664</v>
      </c>
      <c r="N799">
        <f>Model_dem!G539</f>
        <v>675</v>
      </c>
      <c r="P799" t="str">
        <f>IF(H_no_hash!$Q799&lt;&gt;A799,"Aqui", " ")</f>
        <v xml:space="preserve"> </v>
      </c>
      <c r="Q799" s="68" t="s">
        <v>519</v>
      </c>
      <c r="R799" s="20">
        <v>1</v>
      </c>
      <c r="S799" s="20">
        <v>50</v>
      </c>
      <c r="T799" s="20">
        <v>0.1</v>
      </c>
      <c r="U799" s="20">
        <v>50</v>
      </c>
      <c r="V799" s="20">
        <v>675</v>
      </c>
      <c r="W799" s="20">
        <v>9.3040599999999998</v>
      </c>
      <c r="X799" s="20">
        <v>0</v>
      </c>
      <c r="Y799" s="20">
        <v>1184</v>
      </c>
      <c r="Z799" s="20">
        <v>1800.03</v>
      </c>
      <c r="AA799" s="23">
        <v>0</v>
      </c>
      <c r="AE799" t="s">
        <v>23</v>
      </c>
      <c r="AF799">
        <v>0</v>
      </c>
      <c r="AG799">
        <v>0</v>
      </c>
      <c r="AH799">
        <v>0.05</v>
      </c>
      <c r="AI799">
        <v>402</v>
      </c>
      <c r="AJ799">
        <v>62664.7</v>
      </c>
      <c r="AK799">
        <v>1800.02</v>
      </c>
      <c r="AL799">
        <v>0</v>
      </c>
      <c r="AM799">
        <v>1</v>
      </c>
      <c r="AN799">
        <v>1800.05</v>
      </c>
      <c r="AO799">
        <v>6563</v>
      </c>
    </row>
    <row r="800" spans="1:41" x14ac:dyDescent="0.3">
      <c r="A800" s="65" t="s">
        <v>519</v>
      </c>
      <c r="B800" s="66">
        <v>1</v>
      </c>
      <c r="C800" s="66">
        <v>50</v>
      </c>
      <c r="D800" s="66">
        <v>0.15</v>
      </c>
      <c r="E800" t="s">
        <v>1</v>
      </c>
      <c r="F800" s="66" t="s">
        <v>46</v>
      </c>
      <c r="G800" s="39" t="str">
        <f t="shared" si="71"/>
        <v>---</v>
      </c>
      <c r="H800" s="66">
        <v>60.0244</v>
      </c>
      <c r="I800" s="66">
        <v>2446</v>
      </c>
      <c r="J800" s="67">
        <v>0</v>
      </c>
      <c r="K800" s="52">
        <v>0.14899999999999999</v>
      </c>
      <c r="L800" s="59" t="str">
        <f>IF(OR(H_no_hash!$F800="---",H_no_hash!$F800="infeas",H_no_hash!$F800="inf"),"---",(H_no_hash!$F800/M800)-1)</f>
        <v>---</v>
      </c>
      <c r="M800" s="20">
        <f>Model_dem!L540</f>
        <v>664</v>
      </c>
      <c r="N800">
        <f>Model_dem!G540</f>
        <v>1026</v>
      </c>
      <c r="P800" t="str">
        <f>IF(H_no_hash!$Q800&lt;&gt;A800,"Aqui", " ")</f>
        <v xml:space="preserve"> </v>
      </c>
      <c r="Q800" s="65" t="s">
        <v>519</v>
      </c>
      <c r="R800" s="66">
        <v>1</v>
      </c>
      <c r="S800" s="66">
        <v>50</v>
      </c>
      <c r="T800" s="66">
        <v>0.15</v>
      </c>
      <c r="U800" s="66">
        <v>50</v>
      </c>
      <c r="V800" s="66" t="s">
        <v>46</v>
      </c>
      <c r="W800" s="66">
        <v>60.0244</v>
      </c>
      <c r="X800" s="66">
        <v>0</v>
      </c>
      <c r="Y800" s="66">
        <v>1</v>
      </c>
      <c r="Z800" s="66">
        <v>1801.99</v>
      </c>
      <c r="AA800" s="67">
        <v>0</v>
      </c>
      <c r="AE800" t="s">
        <v>23</v>
      </c>
      <c r="AF800">
        <v>0</v>
      </c>
      <c r="AG800">
        <v>0</v>
      </c>
      <c r="AH800">
        <v>0.1</v>
      </c>
      <c r="AI800">
        <v>402</v>
      </c>
      <c r="AJ800">
        <v>62283.199999999997</v>
      </c>
      <c r="AK800">
        <v>1517.43</v>
      </c>
      <c r="AL800">
        <v>14</v>
      </c>
      <c r="AM800">
        <v>21</v>
      </c>
      <c r="AN800">
        <v>1800.04</v>
      </c>
      <c r="AO800">
        <v>10271</v>
      </c>
    </row>
    <row r="801" spans="1:41" x14ac:dyDescent="0.3">
      <c r="A801" s="68" t="s">
        <v>519</v>
      </c>
      <c r="B801" s="20">
        <v>1</v>
      </c>
      <c r="C801" s="20">
        <v>50</v>
      </c>
      <c r="D801" s="20">
        <v>0.2</v>
      </c>
      <c r="E801" t="s">
        <v>2</v>
      </c>
      <c r="F801" s="20" t="s">
        <v>46</v>
      </c>
      <c r="G801" s="39" t="str">
        <f t="shared" si="71"/>
        <v>---</v>
      </c>
      <c r="H801" s="20">
        <v>60.008800000000001</v>
      </c>
      <c r="I801" s="20">
        <v>2338</v>
      </c>
      <c r="J801" s="23">
        <v>0</v>
      </c>
      <c r="L801" s="59" t="str">
        <f>IF(OR(H_no_hash!$F801="---",H_no_hash!$F801="infeas",H_no_hash!$F801="inf"),"---",(H_no_hash!$F801/M801)-1)</f>
        <v>---</v>
      </c>
      <c r="M801" s="20">
        <f>Model_dem!L541</f>
        <v>664</v>
      </c>
      <c r="N801" t="str">
        <f>Model_dem!G541</f>
        <v>---</v>
      </c>
      <c r="P801" t="str">
        <f>IF(H_no_hash!$Q801&lt;&gt;A801,"Aqui", " ")</f>
        <v xml:space="preserve"> </v>
      </c>
      <c r="Q801" s="68" t="s">
        <v>519</v>
      </c>
      <c r="R801" s="20">
        <v>1</v>
      </c>
      <c r="S801" s="20">
        <v>50</v>
      </c>
      <c r="T801" s="20">
        <v>0.2</v>
      </c>
      <c r="U801" s="20">
        <v>50</v>
      </c>
      <c r="V801" s="20" t="s">
        <v>46</v>
      </c>
      <c r="W801" s="20">
        <v>60.008800000000001</v>
      </c>
      <c r="X801" s="20">
        <v>0</v>
      </c>
      <c r="Y801" s="20">
        <v>1</v>
      </c>
      <c r="Z801" s="20">
        <v>1801.93</v>
      </c>
      <c r="AA801" s="23">
        <v>0</v>
      </c>
      <c r="AE801" t="s">
        <v>23</v>
      </c>
      <c r="AF801">
        <v>0</v>
      </c>
      <c r="AG801">
        <v>0</v>
      </c>
      <c r="AH801">
        <v>0.15</v>
      </c>
      <c r="AI801">
        <v>402</v>
      </c>
      <c r="AJ801">
        <v>62924.1</v>
      </c>
      <c r="AK801">
        <v>1800.52</v>
      </c>
      <c r="AL801">
        <v>0</v>
      </c>
      <c r="AM801">
        <v>1</v>
      </c>
      <c r="AN801">
        <v>1800.79</v>
      </c>
      <c r="AO801">
        <v>7210</v>
      </c>
    </row>
    <row r="802" spans="1:41" x14ac:dyDescent="0.3">
      <c r="A802" s="65" t="s">
        <v>519</v>
      </c>
      <c r="B802" s="66">
        <v>2</v>
      </c>
      <c r="C802" s="66">
        <v>5</v>
      </c>
      <c r="D802" s="66">
        <v>0.05</v>
      </c>
      <c r="E802" t="s">
        <v>0</v>
      </c>
      <c r="F802" s="66">
        <v>672</v>
      </c>
      <c r="G802" s="39">
        <f t="shared" si="71"/>
        <v>0</v>
      </c>
      <c r="H802" s="66">
        <v>1.2553099999999999</v>
      </c>
      <c r="I802" s="66">
        <v>1926</v>
      </c>
      <c r="J802" s="67">
        <v>0</v>
      </c>
      <c r="K802" s="52">
        <v>0.47699999999999998</v>
      </c>
      <c r="L802" s="59">
        <f>IF(OR(H_no_hash!$F802="---",H_no_hash!$F802="infeas",H_no_hash!$F802="inf"),"---",(H_no_hash!$F802/M802)-1)</f>
        <v>1.2048192771084265E-2</v>
      </c>
      <c r="M802" s="20">
        <f>Model_dem!L542</f>
        <v>664</v>
      </c>
      <c r="N802">
        <f>Model_dem!G542</f>
        <v>672</v>
      </c>
      <c r="P802" t="str">
        <f>IF(H_no_hash!$Q802&lt;&gt;A802,"Aqui", " ")</f>
        <v xml:space="preserve"> </v>
      </c>
      <c r="Q802" s="65" t="s">
        <v>519</v>
      </c>
      <c r="R802" s="66">
        <v>2</v>
      </c>
      <c r="S802" s="66">
        <v>5</v>
      </c>
      <c r="T802" s="66">
        <v>0.05</v>
      </c>
      <c r="U802" s="66">
        <v>50</v>
      </c>
      <c r="V802" s="66">
        <v>672</v>
      </c>
      <c r="W802" s="66">
        <v>1.2553099999999999</v>
      </c>
      <c r="X802" s="66">
        <v>1</v>
      </c>
      <c r="Y802" s="66">
        <v>2176</v>
      </c>
      <c r="Z802" s="66">
        <v>1800</v>
      </c>
      <c r="AA802" s="67">
        <v>0</v>
      </c>
      <c r="AE802" t="s">
        <v>23</v>
      </c>
      <c r="AF802">
        <v>0</v>
      </c>
      <c r="AG802">
        <v>0</v>
      </c>
      <c r="AH802">
        <v>0.2</v>
      </c>
      <c r="AI802">
        <v>402</v>
      </c>
      <c r="AJ802">
        <v>62074.3</v>
      </c>
      <c r="AK802">
        <v>1691.66</v>
      </c>
      <c r="AL802">
        <v>7</v>
      </c>
      <c r="AM802">
        <v>11</v>
      </c>
      <c r="AN802">
        <v>1800.12</v>
      </c>
      <c r="AO802">
        <v>8461</v>
      </c>
    </row>
    <row r="803" spans="1:41" x14ac:dyDescent="0.3">
      <c r="A803" s="68" t="s">
        <v>519</v>
      </c>
      <c r="B803" s="20">
        <v>2</v>
      </c>
      <c r="C803" s="20">
        <v>5</v>
      </c>
      <c r="D803" s="20">
        <v>0.1</v>
      </c>
      <c r="E803" t="s">
        <v>0</v>
      </c>
      <c r="F803" s="20">
        <v>672</v>
      </c>
      <c r="G803" s="39">
        <f t="shared" si="71"/>
        <v>0</v>
      </c>
      <c r="H803" s="20">
        <v>3.5738699999999999</v>
      </c>
      <c r="I803" s="20">
        <v>1788</v>
      </c>
      <c r="J803" s="23">
        <v>0</v>
      </c>
      <c r="K803" s="52">
        <v>1</v>
      </c>
      <c r="L803" s="59">
        <f>IF(OR(H_no_hash!$F803="---",H_no_hash!$F803="infeas",H_no_hash!$F803="inf"),"---",(H_no_hash!$F803/M803)-1)</f>
        <v>1.2048192771084265E-2</v>
      </c>
      <c r="M803" s="20">
        <f>Model_dem!L543</f>
        <v>664</v>
      </c>
      <c r="N803">
        <f>Model_dem!G543</f>
        <v>672</v>
      </c>
      <c r="P803" t="str">
        <f>IF(H_no_hash!$Q803&lt;&gt;A803,"Aqui", " ")</f>
        <v xml:space="preserve"> </v>
      </c>
      <c r="Q803" s="68" t="s">
        <v>519</v>
      </c>
      <c r="R803" s="20">
        <v>2</v>
      </c>
      <c r="S803" s="20">
        <v>5</v>
      </c>
      <c r="T803" s="20">
        <v>0.1</v>
      </c>
      <c r="U803" s="20">
        <v>50</v>
      </c>
      <c r="V803" s="20">
        <v>672</v>
      </c>
      <c r="W803" s="20">
        <v>3.5738699999999999</v>
      </c>
      <c r="X803" s="20">
        <v>3</v>
      </c>
      <c r="Y803" s="20">
        <v>2162</v>
      </c>
      <c r="Z803" s="20">
        <v>1800</v>
      </c>
      <c r="AA803" s="23">
        <v>0</v>
      </c>
      <c r="AE803" t="s">
        <v>23</v>
      </c>
      <c r="AF803">
        <v>1</v>
      </c>
      <c r="AG803">
        <v>5</v>
      </c>
      <c r="AH803">
        <v>0.05</v>
      </c>
      <c r="AI803">
        <v>402</v>
      </c>
      <c r="AJ803">
        <v>66616.100000000006</v>
      </c>
      <c r="AK803">
        <v>1801.04</v>
      </c>
      <c r="AL803">
        <v>0</v>
      </c>
      <c r="AM803">
        <v>1</v>
      </c>
      <c r="AN803">
        <v>1801.04</v>
      </c>
      <c r="AO803">
        <v>1662</v>
      </c>
    </row>
    <row r="804" spans="1:41" x14ac:dyDescent="0.3">
      <c r="A804" s="65" t="s">
        <v>519</v>
      </c>
      <c r="B804" s="66">
        <v>2</v>
      </c>
      <c r="C804" s="66">
        <v>5</v>
      </c>
      <c r="D804" s="66">
        <v>0.15</v>
      </c>
      <c r="E804" t="s">
        <v>0</v>
      </c>
      <c r="F804" s="66">
        <v>672</v>
      </c>
      <c r="G804" s="39">
        <f t="shared" si="71"/>
        <v>0</v>
      </c>
      <c r="H804" s="66">
        <v>2.55646</v>
      </c>
      <c r="I804" s="66">
        <v>2088</v>
      </c>
      <c r="J804" s="67">
        <v>0</v>
      </c>
      <c r="K804" s="52">
        <v>1</v>
      </c>
      <c r="L804" s="59">
        <f>IF(OR(H_no_hash!$F804="---",H_no_hash!$F804="infeas",H_no_hash!$F804="inf"),"---",(H_no_hash!$F804/M804)-1)</f>
        <v>1.2048192771084265E-2</v>
      </c>
      <c r="M804" s="20">
        <f>Model_dem!L544</f>
        <v>664</v>
      </c>
      <c r="N804">
        <f>Model_dem!G544</f>
        <v>672</v>
      </c>
      <c r="P804" t="str">
        <f>IF(H_no_hash!$Q804&lt;&gt;A804,"Aqui", " ")</f>
        <v xml:space="preserve"> </v>
      </c>
      <c r="Q804" s="65" t="s">
        <v>519</v>
      </c>
      <c r="R804" s="66">
        <v>2</v>
      </c>
      <c r="S804" s="66">
        <v>5</v>
      </c>
      <c r="T804" s="66">
        <v>0.15</v>
      </c>
      <c r="U804" s="66">
        <v>50</v>
      </c>
      <c r="V804" s="66">
        <v>672</v>
      </c>
      <c r="W804" s="66">
        <v>2.55646</v>
      </c>
      <c r="X804" s="66">
        <v>0</v>
      </c>
      <c r="Y804" s="66">
        <v>2446</v>
      </c>
      <c r="Z804" s="66">
        <v>1800.01</v>
      </c>
      <c r="AA804" s="67">
        <v>0</v>
      </c>
      <c r="AE804" t="s">
        <v>23</v>
      </c>
      <c r="AF804">
        <v>1</v>
      </c>
      <c r="AG804">
        <v>5</v>
      </c>
      <c r="AH804">
        <v>0.1</v>
      </c>
      <c r="AI804">
        <v>402</v>
      </c>
      <c r="AJ804">
        <v>65781.7</v>
      </c>
      <c r="AK804">
        <v>1800.36</v>
      </c>
      <c r="AL804">
        <v>0</v>
      </c>
      <c r="AM804">
        <v>1</v>
      </c>
      <c r="AN804">
        <v>1800.36</v>
      </c>
      <c r="AO804">
        <v>1484</v>
      </c>
    </row>
    <row r="805" spans="1:41" x14ac:dyDescent="0.3">
      <c r="A805" s="68" t="s">
        <v>519</v>
      </c>
      <c r="B805" s="20">
        <v>2</v>
      </c>
      <c r="C805" s="20">
        <v>5</v>
      </c>
      <c r="D805" s="20">
        <v>0.2</v>
      </c>
      <c r="E805" t="s">
        <v>0</v>
      </c>
      <c r="F805" s="20">
        <v>672</v>
      </c>
      <c r="G805" s="39">
        <f t="shared" si="71"/>
        <v>0</v>
      </c>
      <c r="H805" s="20">
        <v>2.1403500000000002</v>
      </c>
      <c r="I805" s="20">
        <v>1511</v>
      </c>
      <c r="J805" s="23">
        <v>0</v>
      </c>
      <c r="K805" s="52">
        <v>1</v>
      </c>
      <c r="L805" s="59">
        <f>IF(OR(H_no_hash!$F805="---",H_no_hash!$F805="infeas",H_no_hash!$F805="inf"),"---",(H_no_hash!$F805/M805)-1)</f>
        <v>1.2048192771084265E-2</v>
      </c>
      <c r="M805" s="20">
        <f>Model_dem!L545</f>
        <v>664</v>
      </c>
      <c r="N805">
        <f>Model_dem!G545</f>
        <v>672</v>
      </c>
      <c r="P805" t="str">
        <f>IF(H_no_hash!$Q805&lt;&gt;A805,"Aqui", " ")</f>
        <v xml:space="preserve"> </v>
      </c>
      <c r="Q805" s="68" t="s">
        <v>519</v>
      </c>
      <c r="R805" s="20">
        <v>2</v>
      </c>
      <c r="S805" s="20">
        <v>5</v>
      </c>
      <c r="T805" s="20">
        <v>0.2</v>
      </c>
      <c r="U805" s="20">
        <v>50</v>
      </c>
      <c r="V805" s="20">
        <v>672</v>
      </c>
      <c r="W805" s="20">
        <v>2.1403500000000002</v>
      </c>
      <c r="X805" s="20">
        <v>0</v>
      </c>
      <c r="Y805" s="20">
        <v>2338</v>
      </c>
      <c r="Z805" s="20">
        <v>1800</v>
      </c>
      <c r="AA805" s="23">
        <v>0</v>
      </c>
      <c r="AE805" t="s">
        <v>23</v>
      </c>
      <c r="AF805">
        <v>1</v>
      </c>
      <c r="AG805">
        <v>5</v>
      </c>
      <c r="AH805">
        <v>0.15</v>
      </c>
      <c r="AI805">
        <v>402</v>
      </c>
      <c r="AJ805">
        <v>73274.600000000006</v>
      </c>
      <c r="AK805">
        <v>1802.74</v>
      </c>
      <c r="AL805">
        <v>0</v>
      </c>
      <c r="AM805">
        <v>1</v>
      </c>
      <c r="AN805">
        <v>1802.74</v>
      </c>
      <c r="AO805">
        <v>243</v>
      </c>
    </row>
    <row r="806" spans="1:41" x14ac:dyDescent="0.3">
      <c r="A806" s="65" t="s">
        <v>519</v>
      </c>
      <c r="B806" s="66">
        <v>2</v>
      </c>
      <c r="C806" s="66">
        <v>10</v>
      </c>
      <c r="D806" s="66">
        <v>0.05</v>
      </c>
      <c r="E806" t="s">
        <v>0</v>
      </c>
      <c r="F806" s="66">
        <v>672</v>
      </c>
      <c r="G806" s="39">
        <f t="shared" si="71"/>
        <v>0</v>
      </c>
      <c r="H806" s="66">
        <v>2.4382999999999999</v>
      </c>
      <c r="I806" s="66">
        <v>1387</v>
      </c>
      <c r="J806" s="67">
        <v>0</v>
      </c>
      <c r="K806" s="52">
        <v>0.47699999999999998</v>
      </c>
      <c r="L806" s="59">
        <f>IF(OR(H_no_hash!$F806="---",H_no_hash!$F806="infeas",H_no_hash!$F806="inf"),"---",(H_no_hash!$F806/M806)-1)</f>
        <v>1.2048192771084265E-2</v>
      </c>
      <c r="M806" s="20">
        <f>Model_dem!L546</f>
        <v>664</v>
      </c>
      <c r="N806">
        <f>Model_dem!G546</f>
        <v>672</v>
      </c>
      <c r="P806" t="str">
        <f>IF(H_no_hash!$Q806&lt;&gt;A806,"Aqui", " ")</f>
        <v xml:space="preserve"> </v>
      </c>
      <c r="Q806" s="65" t="s">
        <v>519</v>
      </c>
      <c r="R806" s="66">
        <v>2</v>
      </c>
      <c r="S806" s="66">
        <v>10</v>
      </c>
      <c r="T806" s="66">
        <v>0.05</v>
      </c>
      <c r="U806" s="66">
        <v>50</v>
      </c>
      <c r="V806" s="66">
        <v>672</v>
      </c>
      <c r="W806" s="66">
        <v>2.4382999999999999</v>
      </c>
      <c r="X806" s="66">
        <v>0</v>
      </c>
      <c r="Y806" s="66">
        <v>1926</v>
      </c>
      <c r="Z806" s="66">
        <v>1800</v>
      </c>
      <c r="AA806" s="67">
        <v>0</v>
      </c>
      <c r="AE806" t="s">
        <v>23</v>
      </c>
      <c r="AF806">
        <v>1</v>
      </c>
      <c r="AG806">
        <v>5</v>
      </c>
      <c r="AH806">
        <v>0.2</v>
      </c>
      <c r="AI806">
        <v>402</v>
      </c>
      <c r="AJ806">
        <v>71503.899999999994</v>
      </c>
      <c r="AK806">
        <v>1802.31</v>
      </c>
      <c r="AL806">
        <v>0</v>
      </c>
      <c r="AM806">
        <v>1</v>
      </c>
      <c r="AN806">
        <v>1802.31</v>
      </c>
      <c r="AO806">
        <v>489</v>
      </c>
    </row>
    <row r="807" spans="1:41" x14ac:dyDescent="0.3">
      <c r="A807" s="68" t="s">
        <v>519</v>
      </c>
      <c r="B807" s="20">
        <v>2</v>
      </c>
      <c r="C807" s="20">
        <v>10</v>
      </c>
      <c r="D807" s="20">
        <v>0.1</v>
      </c>
      <c r="E807" t="s">
        <v>0</v>
      </c>
      <c r="F807" s="20">
        <v>672</v>
      </c>
      <c r="G807" s="39">
        <f t="shared" si="71"/>
        <v>0</v>
      </c>
      <c r="H807" s="20">
        <v>2.0649099999999998</v>
      </c>
      <c r="I807" s="20">
        <v>1521</v>
      </c>
      <c r="J807" s="23">
        <v>0</v>
      </c>
      <c r="K807" s="52">
        <v>1</v>
      </c>
      <c r="L807" s="59">
        <f>IF(OR(H_no_hash!$F807="---",H_no_hash!$F807="infeas",H_no_hash!$F807="inf"),"---",(H_no_hash!$F807/M807)-1)</f>
        <v>1.2048192771084265E-2</v>
      </c>
      <c r="M807" s="20">
        <f>Model_dem!L547</f>
        <v>664</v>
      </c>
      <c r="N807">
        <f>Model_dem!G547</f>
        <v>672</v>
      </c>
      <c r="P807" t="str">
        <f>IF(H_no_hash!$Q807&lt;&gt;A807,"Aqui", " ")</f>
        <v xml:space="preserve"> </v>
      </c>
      <c r="Q807" s="68" t="s">
        <v>519</v>
      </c>
      <c r="R807" s="20">
        <v>2</v>
      </c>
      <c r="S807" s="20">
        <v>10</v>
      </c>
      <c r="T807" s="20">
        <v>0.1</v>
      </c>
      <c r="U807" s="20">
        <v>50</v>
      </c>
      <c r="V807" s="20">
        <v>672</v>
      </c>
      <c r="W807" s="20">
        <v>2.0649099999999998</v>
      </c>
      <c r="X807" s="20">
        <v>3</v>
      </c>
      <c r="Y807" s="20">
        <v>1788</v>
      </c>
      <c r="Z807" s="20">
        <v>1800.01</v>
      </c>
      <c r="AA807" s="23">
        <v>0</v>
      </c>
      <c r="AE807" t="s">
        <v>23</v>
      </c>
      <c r="AF807">
        <v>1</v>
      </c>
      <c r="AG807">
        <v>10</v>
      </c>
      <c r="AH807">
        <v>0.05</v>
      </c>
      <c r="AI807">
        <v>402</v>
      </c>
      <c r="AJ807">
        <v>67479</v>
      </c>
      <c r="AK807">
        <v>1801.06</v>
      </c>
      <c r="AL807">
        <v>0</v>
      </c>
      <c r="AM807">
        <v>1</v>
      </c>
      <c r="AN807">
        <v>1801.06</v>
      </c>
      <c r="AO807">
        <v>879</v>
      </c>
    </row>
    <row r="808" spans="1:41" x14ac:dyDescent="0.3">
      <c r="A808" s="65" t="s">
        <v>519</v>
      </c>
      <c r="B808" s="66">
        <v>2</v>
      </c>
      <c r="C808" s="66">
        <v>10</v>
      </c>
      <c r="D808" s="66">
        <v>0.15</v>
      </c>
      <c r="E808" t="s">
        <v>0</v>
      </c>
      <c r="F808" s="66">
        <v>674</v>
      </c>
      <c r="G808" s="39">
        <f t="shared" si="71"/>
        <v>0</v>
      </c>
      <c r="H808" s="66">
        <v>2.1577000000000002</v>
      </c>
      <c r="I808" s="66">
        <v>173</v>
      </c>
      <c r="J808" s="67">
        <v>0</v>
      </c>
      <c r="K808" s="52">
        <v>0.74</v>
      </c>
      <c r="L808" s="59">
        <f>IF(OR(H_no_hash!$F808="---",H_no_hash!$F808="infeas",H_no_hash!$F808="inf"),"---",(H_no_hash!$F808/M808)-1)</f>
        <v>1.5060240963855387E-2</v>
      </c>
      <c r="M808" s="20">
        <f>Model_dem!L548</f>
        <v>664</v>
      </c>
      <c r="N808">
        <f>Model_dem!G548</f>
        <v>674</v>
      </c>
      <c r="P808" t="str">
        <f>IF(H_no_hash!$Q808&lt;&gt;A808,"Aqui", " ")</f>
        <v xml:space="preserve"> </v>
      </c>
      <c r="Q808" s="65" t="s">
        <v>519</v>
      </c>
      <c r="R808" s="66">
        <v>2</v>
      </c>
      <c r="S808" s="66">
        <v>10</v>
      </c>
      <c r="T808" s="66">
        <v>0.15</v>
      </c>
      <c r="U808" s="66">
        <v>50</v>
      </c>
      <c r="V808" s="66">
        <v>674</v>
      </c>
      <c r="W808" s="66">
        <v>2.1577000000000002</v>
      </c>
      <c r="X808" s="66">
        <v>0</v>
      </c>
      <c r="Y808" s="66">
        <v>2088</v>
      </c>
      <c r="Z808" s="66">
        <v>1800.02</v>
      </c>
      <c r="AA808" s="67">
        <v>0</v>
      </c>
      <c r="AE808" t="s">
        <v>23</v>
      </c>
      <c r="AF808">
        <v>1</v>
      </c>
      <c r="AG808">
        <v>10</v>
      </c>
      <c r="AH808">
        <v>0.1</v>
      </c>
      <c r="AI808">
        <v>402</v>
      </c>
      <c r="AJ808">
        <v>81708.100000000006</v>
      </c>
      <c r="AK808">
        <v>1813.9</v>
      </c>
      <c r="AL808">
        <v>0</v>
      </c>
      <c r="AM808">
        <v>1</v>
      </c>
      <c r="AN808">
        <v>1814.07</v>
      </c>
      <c r="AO808">
        <v>41</v>
      </c>
    </row>
    <row r="809" spans="1:41" x14ac:dyDescent="0.3">
      <c r="A809" s="68" t="s">
        <v>519</v>
      </c>
      <c r="B809" s="20">
        <v>2</v>
      </c>
      <c r="C809" s="20">
        <v>10</v>
      </c>
      <c r="D809" s="20">
        <v>0.2</v>
      </c>
      <c r="E809" t="s">
        <v>0</v>
      </c>
      <c r="F809" s="20">
        <v>675</v>
      </c>
      <c r="G809" s="39">
        <f t="shared" si="71"/>
        <v>0</v>
      </c>
      <c r="H809" s="20">
        <v>2.5628199999999999</v>
      </c>
      <c r="I809" s="20">
        <v>8</v>
      </c>
      <c r="J809" s="23">
        <v>0</v>
      </c>
      <c r="K809" s="52">
        <v>0.99299999999999999</v>
      </c>
      <c r="L809" s="59">
        <f>IF(OR(H_no_hash!$F809="---",H_no_hash!$F809="infeas",H_no_hash!$F809="inf"),"---",(H_no_hash!$F809/M809)-1)</f>
        <v>1.6566265060240948E-2</v>
      </c>
      <c r="M809" s="20">
        <f>Model_dem!L549</f>
        <v>664</v>
      </c>
      <c r="N809">
        <f>Model_dem!G549</f>
        <v>675</v>
      </c>
      <c r="P809" t="str">
        <f>IF(H_no_hash!$Q809&lt;&gt;A809,"Aqui", " ")</f>
        <v xml:space="preserve"> </v>
      </c>
      <c r="Q809" s="68" t="s">
        <v>519</v>
      </c>
      <c r="R809" s="20">
        <v>2</v>
      </c>
      <c r="S809" s="20">
        <v>10</v>
      </c>
      <c r="T809" s="20">
        <v>0.2</v>
      </c>
      <c r="U809" s="20">
        <v>50</v>
      </c>
      <c r="V809" s="20">
        <v>675</v>
      </c>
      <c r="W809" s="20">
        <v>2.5628199999999999</v>
      </c>
      <c r="X809" s="20">
        <v>0</v>
      </c>
      <c r="Y809" s="20">
        <v>1511</v>
      </c>
      <c r="Z809" s="20">
        <v>1800.02</v>
      </c>
      <c r="AA809" s="23">
        <v>0</v>
      </c>
      <c r="AE809" t="s">
        <v>23</v>
      </c>
      <c r="AF809">
        <v>1</v>
      </c>
      <c r="AG809">
        <v>10</v>
      </c>
      <c r="AH809">
        <v>0.15</v>
      </c>
      <c r="AI809">
        <v>402</v>
      </c>
      <c r="AJ809">
        <v>70529.2</v>
      </c>
      <c r="AK809">
        <v>1804.87</v>
      </c>
      <c r="AL809">
        <v>0</v>
      </c>
      <c r="AM809">
        <v>1</v>
      </c>
      <c r="AN809">
        <v>1805.17</v>
      </c>
      <c r="AO809">
        <v>65</v>
      </c>
    </row>
    <row r="810" spans="1:41" x14ac:dyDescent="0.3">
      <c r="A810" s="65" t="s">
        <v>519</v>
      </c>
      <c r="B810" s="66">
        <v>2</v>
      </c>
      <c r="C810" s="66">
        <v>25</v>
      </c>
      <c r="D810" s="66">
        <v>0.05</v>
      </c>
      <c r="E810" t="s">
        <v>0</v>
      </c>
      <c r="F810" s="66">
        <v>672</v>
      </c>
      <c r="G810" s="39">
        <f t="shared" si="71"/>
        <v>0</v>
      </c>
      <c r="H810" s="66">
        <v>3.8526600000000002</v>
      </c>
      <c r="I810" s="66">
        <v>1267</v>
      </c>
      <c r="J810" s="67">
        <v>0</v>
      </c>
      <c r="K810" s="52">
        <v>0.47699999999999998</v>
      </c>
      <c r="L810" s="59">
        <f>IF(OR(H_no_hash!$F810="---",H_no_hash!$F810="infeas",H_no_hash!$F810="inf"),"---",(H_no_hash!$F810/M810)-1)</f>
        <v>1.2048192771084265E-2</v>
      </c>
      <c r="M810" s="20">
        <f>Model_dem!L550</f>
        <v>664</v>
      </c>
      <c r="N810">
        <f>Model_dem!G550</f>
        <v>672</v>
      </c>
      <c r="P810" t="str">
        <f>IF(H_no_hash!$Q810&lt;&gt;A810,"Aqui", " ")</f>
        <v xml:space="preserve"> </v>
      </c>
      <c r="Q810" s="65" t="s">
        <v>519</v>
      </c>
      <c r="R810" s="66">
        <v>2</v>
      </c>
      <c r="S810" s="66">
        <v>25</v>
      </c>
      <c r="T810" s="66">
        <v>0.05</v>
      </c>
      <c r="U810" s="66">
        <v>50</v>
      </c>
      <c r="V810" s="66">
        <v>672</v>
      </c>
      <c r="W810" s="66">
        <v>3.8526600000000002</v>
      </c>
      <c r="X810" s="66">
        <v>0</v>
      </c>
      <c r="Y810" s="66">
        <v>1387</v>
      </c>
      <c r="Z810" s="66">
        <v>1800.04</v>
      </c>
      <c r="AA810" s="67">
        <v>0</v>
      </c>
      <c r="AE810" t="s">
        <v>23</v>
      </c>
      <c r="AF810">
        <v>1</v>
      </c>
      <c r="AG810">
        <v>10</v>
      </c>
      <c r="AH810">
        <v>0.2</v>
      </c>
      <c r="AI810">
        <v>402</v>
      </c>
      <c r="AJ810">
        <v>74716.7</v>
      </c>
      <c r="AK810">
        <v>1801.26</v>
      </c>
      <c r="AL810">
        <v>0</v>
      </c>
      <c r="AM810">
        <v>1</v>
      </c>
      <c r="AN810">
        <v>1801.26</v>
      </c>
      <c r="AO810">
        <v>227</v>
      </c>
    </row>
    <row r="811" spans="1:41" x14ac:dyDescent="0.3">
      <c r="A811" s="68" t="s">
        <v>519</v>
      </c>
      <c r="B811" s="20">
        <v>2</v>
      </c>
      <c r="C811" s="20">
        <v>25</v>
      </c>
      <c r="D811" s="20">
        <v>0.1</v>
      </c>
      <c r="E811" t="s">
        <v>0</v>
      </c>
      <c r="F811" s="20">
        <v>675</v>
      </c>
      <c r="G811" s="39">
        <f t="shared" si="71"/>
        <v>0</v>
      </c>
      <c r="H811" s="20">
        <v>2.5288300000000001</v>
      </c>
      <c r="I811" s="20">
        <v>319</v>
      </c>
      <c r="J811" s="23">
        <v>0</v>
      </c>
      <c r="K811" s="52">
        <v>2.1999999999999999E-2</v>
      </c>
      <c r="L811" s="59">
        <f>IF(OR(H_no_hash!$F811="---",H_no_hash!$F811="infeas",H_no_hash!$F811="inf"),"---",(H_no_hash!$F811/M811)-1)</f>
        <v>1.6566265060240948E-2</v>
      </c>
      <c r="M811" s="20">
        <f>Model_dem!L551</f>
        <v>664</v>
      </c>
      <c r="N811">
        <f>Model_dem!G551</f>
        <v>675</v>
      </c>
      <c r="P811" t="str">
        <f>IF(H_no_hash!$Q811&lt;&gt;A811,"Aqui", " ")</f>
        <v xml:space="preserve"> </v>
      </c>
      <c r="Q811" s="68" t="s">
        <v>519</v>
      </c>
      <c r="R811" s="20">
        <v>2</v>
      </c>
      <c r="S811" s="20">
        <v>25</v>
      </c>
      <c r="T811" s="20">
        <v>0.1</v>
      </c>
      <c r="U811" s="20">
        <v>50</v>
      </c>
      <c r="V811" s="20">
        <v>675</v>
      </c>
      <c r="W811" s="20">
        <v>2.5288300000000001</v>
      </c>
      <c r="X811" s="20">
        <v>0</v>
      </c>
      <c r="Y811" s="20">
        <v>1521</v>
      </c>
      <c r="Z811" s="20">
        <v>1800.01</v>
      </c>
      <c r="AA811" s="23">
        <v>0</v>
      </c>
      <c r="AE811" t="s">
        <v>23</v>
      </c>
      <c r="AF811">
        <v>1</v>
      </c>
      <c r="AG811">
        <v>25</v>
      </c>
      <c r="AH811">
        <v>0.05</v>
      </c>
      <c r="AI811">
        <v>402</v>
      </c>
      <c r="AJ811">
        <v>69688.2</v>
      </c>
      <c r="AK811">
        <v>1802.29</v>
      </c>
      <c r="AL811">
        <v>0</v>
      </c>
      <c r="AM811">
        <v>1</v>
      </c>
      <c r="AN811">
        <v>1802.29</v>
      </c>
      <c r="AO811">
        <v>443</v>
      </c>
    </row>
    <row r="812" spans="1:41" x14ac:dyDescent="0.3">
      <c r="A812" s="65" t="s">
        <v>519</v>
      </c>
      <c r="B812" s="66">
        <v>2</v>
      </c>
      <c r="C812" s="66">
        <v>25</v>
      </c>
      <c r="D812" s="66">
        <v>0.15</v>
      </c>
      <c r="E812" t="s">
        <v>0</v>
      </c>
      <c r="F812" s="66">
        <v>708</v>
      </c>
      <c r="G812" s="39">
        <f t="shared" si="71"/>
        <v>0</v>
      </c>
      <c r="H812" s="66">
        <v>20.730699999999999</v>
      </c>
      <c r="I812" s="66">
        <v>1</v>
      </c>
      <c r="J812" s="67">
        <v>0</v>
      </c>
      <c r="K812" s="52">
        <v>0.90900000000000003</v>
      </c>
      <c r="L812" s="59">
        <f>IF(OR(H_no_hash!$F812="---",H_no_hash!$F812="infeas",H_no_hash!$F812="inf"),"---",(H_no_hash!$F812/M812)-1)</f>
        <v>6.6265060240963791E-2</v>
      </c>
      <c r="M812" s="20">
        <f>Model_dem!L552</f>
        <v>664</v>
      </c>
      <c r="N812">
        <f>Model_dem!G552</f>
        <v>708</v>
      </c>
      <c r="P812" t="str">
        <f>IF(H_no_hash!$Q812&lt;&gt;A812,"Aqui", " ")</f>
        <v xml:space="preserve"> </v>
      </c>
      <c r="Q812" s="65" t="s">
        <v>519</v>
      </c>
      <c r="R812" s="66">
        <v>2</v>
      </c>
      <c r="S812" s="66">
        <v>25</v>
      </c>
      <c r="T812" s="66">
        <v>0.15</v>
      </c>
      <c r="U812" s="66">
        <v>50</v>
      </c>
      <c r="V812" s="66">
        <v>708</v>
      </c>
      <c r="W812" s="66">
        <v>20.730699999999999</v>
      </c>
      <c r="X812" s="66">
        <v>0</v>
      </c>
      <c r="Y812" s="66">
        <v>173</v>
      </c>
      <c r="Z812" s="66">
        <v>1800.05</v>
      </c>
      <c r="AA812" s="67">
        <v>0</v>
      </c>
      <c r="AE812" t="s">
        <v>23</v>
      </c>
      <c r="AF812">
        <v>1</v>
      </c>
      <c r="AG812">
        <v>25</v>
      </c>
      <c r="AH812">
        <v>0.1</v>
      </c>
      <c r="AI812">
        <v>402</v>
      </c>
      <c r="AJ812">
        <v>84277.4</v>
      </c>
      <c r="AK812">
        <v>1820.37</v>
      </c>
      <c r="AL812">
        <v>0</v>
      </c>
      <c r="AM812">
        <v>1</v>
      </c>
      <c r="AN812">
        <v>1820.37</v>
      </c>
      <c r="AO812">
        <v>112</v>
      </c>
    </row>
    <row r="813" spans="1:41" x14ac:dyDescent="0.3">
      <c r="A813" s="68" t="s">
        <v>519</v>
      </c>
      <c r="B813" s="20">
        <v>2</v>
      </c>
      <c r="C813" s="20">
        <v>25</v>
      </c>
      <c r="D813" s="20">
        <v>0.2</v>
      </c>
      <c r="E813" t="s">
        <v>0</v>
      </c>
      <c r="F813" s="20">
        <v>768</v>
      </c>
      <c r="G813" s="39">
        <f t="shared" si="71"/>
        <v>2.6109660574412533E-3</v>
      </c>
      <c r="H813" s="20">
        <v>774.28200000000004</v>
      </c>
      <c r="I813" s="20" t="s">
        <v>511</v>
      </c>
      <c r="J813" s="23"/>
      <c r="K813" s="52">
        <v>0.996</v>
      </c>
      <c r="L813" s="59">
        <f>IF(OR(H_no_hash!$F813="---",H_no_hash!$F813="infeas",H_no_hash!$F813="inf"),"---",(H_no_hash!$F813/M813)-1)</f>
        <v>0.15662650602409633</v>
      </c>
      <c r="M813" s="20">
        <f>Model_dem!L553</f>
        <v>664</v>
      </c>
      <c r="N813">
        <f>Model_dem!G553</f>
        <v>766</v>
      </c>
      <c r="P813" t="str">
        <f>IF(H_no_hash!$Q813&lt;&gt;A813,"Aqui", " ")</f>
        <v xml:space="preserve"> </v>
      </c>
      <c r="Q813" s="68" t="s">
        <v>519</v>
      </c>
      <c r="R813" s="20">
        <v>2</v>
      </c>
      <c r="S813" s="20">
        <v>25</v>
      </c>
      <c r="T813" s="20">
        <v>0.2</v>
      </c>
      <c r="U813" s="20">
        <v>50</v>
      </c>
      <c r="V813" s="20">
        <v>768</v>
      </c>
      <c r="W813" s="20">
        <v>774.28200000000004</v>
      </c>
      <c r="X813" s="20">
        <v>2</v>
      </c>
      <c r="Y813" s="20">
        <v>8</v>
      </c>
      <c r="Z813" s="20">
        <v>1800.13</v>
      </c>
      <c r="AA813" s="23">
        <v>0</v>
      </c>
      <c r="AE813" t="s">
        <v>23</v>
      </c>
      <c r="AF813">
        <v>1</v>
      </c>
      <c r="AG813">
        <v>25</v>
      </c>
      <c r="AH813">
        <v>0.15</v>
      </c>
      <c r="AI813">
        <v>402</v>
      </c>
      <c r="AJ813">
        <v>77677.7</v>
      </c>
      <c r="AK813">
        <v>1823.53</v>
      </c>
      <c r="AL813">
        <v>0</v>
      </c>
      <c r="AM813">
        <v>1</v>
      </c>
      <c r="AN813">
        <v>1823.57</v>
      </c>
      <c r="AO813">
        <v>109</v>
      </c>
    </row>
    <row r="814" spans="1:41" x14ac:dyDescent="0.3">
      <c r="A814" s="65" t="s">
        <v>519</v>
      </c>
      <c r="B814" s="66">
        <v>2</v>
      </c>
      <c r="C814" s="66">
        <v>50</v>
      </c>
      <c r="D814" s="66">
        <v>0.05</v>
      </c>
      <c r="E814" t="s">
        <v>0</v>
      </c>
      <c r="F814" s="66">
        <v>675</v>
      </c>
      <c r="G814" s="39">
        <f t="shared" si="71"/>
        <v>0</v>
      </c>
      <c r="H814" s="66">
        <v>2.88707</v>
      </c>
      <c r="I814" s="66">
        <v>343</v>
      </c>
      <c r="J814" s="67">
        <v>0</v>
      </c>
      <c r="K814" s="52">
        <v>0</v>
      </c>
      <c r="L814" s="59">
        <f>IF(OR(H_no_hash!$F814="---",H_no_hash!$F814="infeas",H_no_hash!$F814="inf"),"---",(H_no_hash!$F814/M814)-1)</f>
        <v>1.6566265060240948E-2</v>
      </c>
      <c r="M814" s="20">
        <f>Model_dem!L554</f>
        <v>664</v>
      </c>
      <c r="N814">
        <f>Model_dem!G554</f>
        <v>675</v>
      </c>
      <c r="P814" t="str">
        <f>IF(H_no_hash!$Q814&lt;&gt;A814,"Aqui", " ")</f>
        <v xml:space="preserve"> </v>
      </c>
      <c r="Q814" s="65" t="s">
        <v>519</v>
      </c>
      <c r="R814" s="66">
        <v>2</v>
      </c>
      <c r="S814" s="66">
        <v>50</v>
      </c>
      <c r="T814" s="66">
        <v>0.05</v>
      </c>
      <c r="U814" s="66">
        <v>50</v>
      </c>
      <c r="V814" s="66">
        <v>675</v>
      </c>
      <c r="W814" s="66">
        <v>2.88707</v>
      </c>
      <c r="X814" s="66">
        <v>0</v>
      </c>
      <c r="Y814" s="66">
        <v>1267</v>
      </c>
      <c r="Z814" s="66">
        <v>1800.01</v>
      </c>
      <c r="AA814" s="67">
        <v>0</v>
      </c>
      <c r="AE814" t="s">
        <v>23</v>
      </c>
      <c r="AF814">
        <v>1</v>
      </c>
      <c r="AG814">
        <v>25</v>
      </c>
      <c r="AH814">
        <v>0.2</v>
      </c>
      <c r="AI814">
        <v>402</v>
      </c>
      <c r="AJ814">
        <v>84543.7</v>
      </c>
      <c r="AK814">
        <v>1804.78</v>
      </c>
      <c r="AL814">
        <v>0</v>
      </c>
      <c r="AM814">
        <v>1</v>
      </c>
      <c r="AN814">
        <v>1804.78</v>
      </c>
      <c r="AO814">
        <v>45</v>
      </c>
    </row>
    <row r="815" spans="1:41" x14ac:dyDescent="0.3">
      <c r="A815" s="68" t="s">
        <v>519</v>
      </c>
      <c r="B815" s="20">
        <v>2</v>
      </c>
      <c r="C815" s="20">
        <v>50</v>
      </c>
      <c r="D815" s="20">
        <v>0.1</v>
      </c>
      <c r="E815" t="s">
        <v>0</v>
      </c>
      <c r="F815" s="20">
        <v>701</v>
      </c>
      <c r="G815" s="39">
        <f t="shared" si="71"/>
        <v>0</v>
      </c>
      <c r="H815" s="20">
        <v>123.206</v>
      </c>
      <c r="I815" s="20" t="s">
        <v>511</v>
      </c>
      <c r="J815" s="23"/>
      <c r="K815" s="52">
        <v>0.13300000000000001</v>
      </c>
      <c r="L815" s="59">
        <f>IF(OR(H_no_hash!$F815="---",H_no_hash!$F815="infeas",H_no_hash!$F815="inf"),"---",(H_no_hash!$F815/M815)-1)</f>
        <v>5.5722891566265087E-2</v>
      </c>
      <c r="M815" s="20">
        <f>Model_dem!L555</f>
        <v>664</v>
      </c>
      <c r="N815">
        <f>Model_dem!G555</f>
        <v>701</v>
      </c>
      <c r="P815" t="str">
        <f>IF(H_no_hash!$Q815&lt;&gt;A815,"Aqui", " ")</f>
        <v xml:space="preserve"> </v>
      </c>
      <c r="Q815" s="68" t="s">
        <v>519</v>
      </c>
      <c r="R815" s="20">
        <v>2</v>
      </c>
      <c r="S815" s="20">
        <v>50</v>
      </c>
      <c r="T815" s="20">
        <v>0.1</v>
      </c>
      <c r="U815" s="20">
        <v>50</v>
      </c>
      <c r="V815" s="20">
        <v>701</v>
      </c>
      <c r="W815" s="20">
        <v>123.206</v>
      </c>
      <c r="X815" s="20">
        <v>18</v>
      </c>
      <c r="Y815" s="20">
        <v>319</v>
      </c>
      <c r="Z815" s="20">
        <v>1800.02</v>
      </c>
      <c r="AA815" s="23">
        <v>0</v>
      </c>
      <c r="AE815" t="s">
        <v>23</v>
      </c>
      <c r="AF815">
        <v>1</v>
      </c>
      <c r="AG815">
        <v>50</v>
      </c>
      <c r="AH815">
        <v>0.05</v>
      </c>
      <c r="AI815">
        <v>402</v>
      </c>
      <c r="AJ815">
        <v>70070.2</v>
      </c>
      <c r="AK815">
        <v>1801.43</v>
      </c>
      <c r="AL815">
        <v>0</v>
      </c>
      <c r="AM815">
        <v>1</v>
      </c>
      <c r="AN815">
        <v>1801.66</v>
      </c>
      <c r="AO815">
        <v>415</v>
      </c>
    </row>
    <row r="816" spans="1:41" x14ac:dyDescent="0.3">
      <c r="A816" s="65" t="s">
        <v>519</v>
      </c>
      <c r="B816" s="66">
        <v>2</v>
      </c>
      <c r="C816" s="66">
        <v>50</v>
      </c>
      <c r="D816" s="66">
        <v>0.15</v>
      </c>
      <c r="E816" t="s">
        <v>2</v>
      </c>
      <c r="F816" s="66" t="s">
        <v>46</v>
      </c>
      <c r="G816" s="39" t="str">
        <f t="shared" si="71"/>
        <v>---</v>
      </c>
      <c r="H816" s="66">
        <v>60.007899999999999</v>
      </c>
      <c r="I816" s="66" t="s">
        <v>511</v>
      </c>
      <c r="J816" s="67"/>
      <c r="L816" s="59" t="str">
        <f>IF(OR(H_no_hash!$F816="---",H_no_hash!$F816="infeas",H_no_hash!$F816="inf"),"---",(H_no_hash!$F816/M816)-1)</f>
        <v>---</v>
      </c>
      <c r="M816" s="20">
        <f>Model_dem!L556</f>
        <v>664</v>
      </c>
      <c r="N816" t="str">
        <f>Model_dem!G556</f>
        <v>---</v>
      </c>
      <c r="P816" t="str">
        <f>IF(H_no_hash!$Q816&lt;&gt;A816,"Aqui", " ")</f>
        <v xml:space="preserve"> </v>
      </c>
      <c r="Q816" s="65" t="s">
        <v>519</v>
      </c>
      <c r="R816" s="66">
        <v>2</v>
      </c>
      <c r="S816" s="66">
        <v>50</v>
      </c>
      <c r="T816" s="66">
        <v>0.15</v>
      </c>
      <c r="U816" s="66">
        <v>50</v>
      </c>
      <c r="V816" s="66" t="s">
        <v>46</v>
      </c>
      <c r="W816" s="66">
        <v>60.007899999999999</v>
      </c>
      <c r="X816" s="66">
        <v>0</v>
      </c>
      <c r="Y816" s="66">
        <v>1</v>
      </c>
      <c r="Z816" s="66">
        <v>1801.4</v>
      </c>
      <c r="AA816" s="67">
        <v>0</v>
      </c>
      <c r="AE816" t="s">
        <v>23</v>
      </c>
      <c r="AF816">
        <v>1</v>
      </c>
      <c r="AG816">
        <v>50</v>
      </c>
      <c r="AH816">
        <v>0.1</v>
      </c>
      <c r="AI816">
        <v>402</v>
      </c>
      <c r="AJ816">
        <v>84218</v>
      </c>
      <c r="AK816">
        <v>1806.04</v>
      </c>
      <c r="AL816">
        <v>0</v>
      </c>
      <c r="AM816">
        <v>1</v>
      </c>
      <c r="AN816">
        <v>1806.04</v>
      </c>
      <c r="AO816">
        <v>38</v>
      </c>
    </row>
    <row r="817" spans="1:41" x14ac:dyDescent="0.3">
      <c r="A817" s="68" t="s">
        <v>519</v>
      </c>
      <c r="B817" s="20">
        <v>2</v>
      </c>
      <c r="C817" s="20">
        <v>50</v>
      </c>
      <c r="D817" s="20">
        <v>0.2</v>
      </c>
      <c r="E817" t="s">
        <v>2</v>
      </c>
      <c r="F817" s="20" t="s">
        <v>511</v>
      </c>
      <c r="G817" s="39" t="str">
        <f t="shared" si="71"/>
        <v>---</v>
      </c>
      <c r="H817" s="20" t="s">
        <v>511</v>
      </c>
      <c r="I817" s="66" t="s">
        <v>511</v>
      </c>
      <c r="J817" s="23">
        <v>0</v>
      </c>
      <c r="L817" s="59" t="str">
        <f>IF(OR(H_no_hash!$F817="---",H_no_hash!$F817="infeas",H_no_hash!$F817="inf"),"---",(H_no_hash!$F817/M817)-1)</f>
        <v>---</v>
      </c>
      <c r="M817" s="20">
        <f>Model_dem!L557</f>
        <v>664</v>
      </c>
      <c r="N817" t="str">
        <f>Model_dem!G557</f>
        <v>---</v>
      </c>
      <c r="P817" t="str">
        <f>IF(H_no_hash!$Q817&lt;&gt;A817,"Aqui", " ")</f>
        <v xml:space="preserve"> </v>
      </c>
      <c r="Q817" s="68" t="s">
        <v>519</v>
      </c>
      <c r="R817" s="20">
        <v>2</v>
      </c>
      <c r="S817" s="20">
        <v>50</v>
      </c>
      <c r="T817" s="20">
        <v>0.2</v>
      </c>
      <c r="U817" s="20">
        <v>50</v>
      </c>
      <c r="V817" s="20" t="s">
        <v>511</v>
      </c>
      <c r="W817" s="20" t="s">
        <v>511</v>
      </c>
      <c r="X817" s="20" t="s">
        <v>511</v>
      </c>
      <c r="Y817" s="20" t="s">
        <v>511</v>
      </c>
      <c r="Z817" s="20" t="s">
        <v>511</v>
      </c>
      <c r="AA817" s="23"/>
      <c r="AE817" t="s">
        <v>23</v>
      </c>
      <c r="AF817">
        <v>1</v>
      </c>
      <c r="AG817">
        <v>50</v>
      </c>
      <c r="AH817">
        <v>0.15</v>
      </c>
      <c r="AI817">
        <v>402</v>
      </c>
      <c r="AJ817">
        <v>69742.3</v>
      </c>
      <c r="AK817">
        <v>1801.16</v>
      </c>
      <c r="AL817">
        <v>0</v>
      </c>
      <c r="AM817">
        <v>1</v>
      </c>
      <c r="AN817">
        <v>1801.16</v>
      </c>
      <c r="AO817">
        <v>604</v>
      </c>
    </row>
    <row r="818" spans="1:41" x14ac:dyDescent="0.3">
      <c r="A818" s="65" t="s">
        <v>519</v>
      </c>
      <c r="B818" s="66">
        <v>3</v>
      </c>
      <c r="C818" s="66">
        <v>0</v>
      </c>
      <c r="D818" s="66">
        <v>0.05</v>
      </c>
      <c r="E818" t="s">
        <v>0</v>
      </c>
      <c r="F818" s="66">
        <v>725</v>
      </c>
      <c r="G818" s="39">
        <f t="shared" si="71"/>
        <v>0</v>
      </c>
      <c r="H818" s="66">
        <v>12.3428</v>
      </c>
      <c r="I818" s="20">
        <v>292</v>
      </c>
      <c r="J818" s="67"/>
      <c r="K818" s="52">
        <v>0</v>
      </c>
      <c r="L818" s="59">
        <f>IF(OR(H_no_hash!$F818="---",H_no_hash!$F818="infeas",H_no_hash!$F818="inf"),"---",(H_no_hash!$F818/M818)-1)</f>
        <v>9.1867469879518104E-2</v>
      </c>
      <c r="M818" s="20">
        <f>Model_dem!L558</f>
        <v>664</v>
      </c>
      <c r="N818">
        <f>Model_dem!G558</f>
        <v>725</v>
      </c>
      <c r="P818" t="str">
        <f>IF(H_no_hash!$Q818&lt;&gt;A818,"Aqui", " ")</f>
        <v xml:space="preserve"> </v>
      </c>
      <c r="Q818" s="65" t="s">
        <v>519</v>
      </c>
      <c r="R818" s="66">
        <v>3</v>
      </c>
      <c r="S818" s="66">
        <v>0</v>
      </c>
      <c r="T818" s="66">
        <v>0.05</v>
      </c>
      <c r="U818" s="66">
        <v>50</v>
      </c>
      <c r="V818" s="66">
        <v>725</v>
      </c>
      <c r="W818" s="66">
        <v>12.3428</v>
      </c>
      <c r="X818" s="66">
        <v>0</v>
      </c>
      <c r="Y818" s="66">
        <v>343</v>
      </c>
      <c r="Z818" s="66">
        <v>1800.04</v>
      </c>
      <c r="AA818" s="67">
        <v>0</v>
      </c>
      <c r="AE818" t="s">
        <v>23</v>
      </c>
      <c r="AF818">
        <v>1</v>
      </c>
      <c r="AG818">
        <v>50</v>
      </c>
      <c r="AH818">
        <v>0.2</v>
      </c>
      <c r="AI818">
        <v>402</v>
      </c>
      <c r="AJ818">
        <v>85432.5</v>
      </c>
      <c r="AK818">
        <v>1850.49</v>
      </c>
      <c r="AL818">
        <v>0</v>
      </c>
      <c r="AM818">
        <v>1</v>
      </c>
      <c r="AN818">
        <v>1850.49</v>
      </c>
      <c r="AO818">
        <v>30</v>
      </c>
    </row>
    <row r="819" spans="1:41" x14ac:dyDescent="0.3">
      <c r="A819" s="68" t="s">
        <v>519</v>
      </c>
      <c r="B819" s="20">
        <v>3</v>
      </c>
      <c r="C819" s="20">
        <v>0</v>
      </c>
      <c r="D819" s="20">
        <v>0.1</v>
      </c>
      <c r="E819" t="s">
        <v>4</v>
      </c>
      <c r="F819" s="20" t="s">
        <v>511</v>
      </c>
      <c r="G819" s="39" t="str">
        <f t="shared" si="71"/>
        <v>---</v>
      </c>
      <c r="H819" s="20" t="s">
        <v>511</v>
      </c>
      <c r="I819" s="66" t="s">
        <v>511</v>
      </c>
      <c r="J819" s="23"/>
      <c r="L819" s="59" t="str">
        <f>IF(OR(H_no_hash!$F819="---",H_no_hash!$F819="infeas",H_no_hash!$F819="inf"),"---",(H_no_hash!$F819/M819)-1)</f>
        <v>---</v>
      </c>
      <c r="M819" s="20">
        <f>Model_dem!L559</f>
        <v>664</v>
      </c>
      <c r="N819" t="str">
        <f>Model_dem!G559</f>
        <v>---</v>
      </c>
      <c r="P819" t="str">
        <f>IF(H_no_hash!$Q819&lt;&gt;A819,"Aqui", " ")</f>
        <v xml:space="preserve"> </v>
      </c>
      <c r="Q819" s="68" t="s">
        <v>519</v>
      </c>
      <c r="R819" s="20">
        <v>3</v>
      </c>
      <c r="S819" s="20">
        <v>0</v>
      </c>
      <c r="T819" s="20">
        <v>0.1</v>
      </c>
      <c r="U819" s="20">
        <v>50</v>
      </c>
      <c r="V819" s="20" t="s">
        <v>511</v>
      </c>
      <c r="W819" s="20" t="s">
        <v>511</v>
      </c>
      <c r="X819" s="20" t="s">
        <v>511</v>
      </c>
      <c r="Y819" s="20" t="s">
        <v>511</v>
      </c>
      <c r="Z819" s="20" t="s">
        <v>511</v>
      </c>
      <c r="AA819" s="23"/>
      <c r="AE819" t="s">
        <v>23</v>
      </c>
      <c r="AF819">
        <v>2</v>
      </c>
      <c r="AG819">
        <v>5</v>
      </c>
      <c r="AH819">
        <v>0.05</v>
      </c>
      <c r="AI819">
        <v>402</v>
      </c>
      <c r="AJ819">
        <v>68081.399999999994</v>
      </c>
      <c r="AK819">
        <v>1804.55</v>
      </c>
      <c r="AL819">
        <v>0</v>
      </c>
      <c r="AM819">
        <v>1</v>
      </c>
      <c r="AN819">
        <v>1804.65</v>
      </c>
      <c r="AO819">
        <v>700</v>
      </c>
    </row>
    <row r="820" spans="1:41" x14ac:dyDescent="0.3">
      <c r="A820" s="65" t="s">
        <v>519</v>
      </c>
      <c r="B820" s="66">
        <v>3</v>
      </c>
      <c r="C820" s="66">
        <v>0</v>
      </c>
      <c r="D820" s="66">
        <v>0.15</v>
      </c>
      <c r="E820" t="s">
        <v>4</v>
      </c>
      <c r="F820" s="66" t="s">
        <v>511</v>
      </c>
      <c r="G820" s="39" t="str">
        <f t="shared" si="71"/>
        <v>---</v>
      </c>
      <c r="H820" s="66" t="s">
        <v>511</v>
      </c>
      <c r="I820" s="20" t="s">
        <v>511</v>
      </c>
      <c r="J820" s="67"/>
      <c r="L820" s="59" t="str">
        <f>IF(OR(H_no_hash!$F820="---",H_no_hash!$F820="infeas",H_no_hash!$F820="inf"),"---",(H_no_hash!$F820/M820)-1)</f>
        <v>---</v>
      </c>
      <c r="M820" s="20">
        <f>Model_dem!L560</f>
        <v>664</v>
      </c>
      <c r="N820" t="str">
        <f>Model_dem!G560</f>
        <v>---</v>
      </c>
      <c r="P820" t="str">
        <f>IF(H_no_hash!$Q820&lt;&gt;A820,"Aqui", " ")</f>
        <v xml:space="preserve"> </v>
      </c>
      <c r="Q820" s="65" t="s">
        <v>519</v>
      </c>
      <c r="R820" s="66">
        <v>3</v>
      </c>
      <c r="S820" s="66">
        <v>0</v>
      </c>
      <c r="T820" s="66">
        <v>0.15</v>
      </c>
      <c r="U820" s="66">
        <v>50</v>
      </c>
      <c r="V820" s="66" t="s">
        <v>511</v>
      </c>
      <c r="W820" s="66" t="s">
        <v>511</v>
      </c>
      <c r="X820" s="66" t="s">
        <v>511</v>
      </c>
      <c r="Y820" s="66" t="s">
        <v>511</v>
      </c>
      <c r="Z820" s="66" t="s">
        <v>511</v>
      </c>
      <c r="AA820" s="67"/>
      <c r="AE820" t="s">
        <v>23</v>
      </c>
      <c r="AF820">
        <v>2</v>
      </c>
      <c r="AG820">
        <v>5</v>
      </c>
      <c r="AH820">
        <v>0.1</v>
      </c>
      <c r="AI820">
        <v>402</v>
      </c>
      <c r="AJ820">
        <v>69536.899999999994</v>
      </c>
      <c r="AK820">
        <v>1803.45</v>
      </c>
      <c r="AL820">
        <v>0</v>
      </c>
      <c r="AM820">
        <v>1</v>
      </c>
      <c r="AN820">
        <v>1803.45</v>
      </c>
      <c r="AO820">
        <v>504</v>
      </c>
    </row>
    <row r="821" spans="1:41" x14ac:dyDescent="0.3">
      <c r="A821" s="65" t="s">
        <v>519</v>
      </c>
      <c r="B821" s="66">
        <v>3</v>
      </c>
      <c r="C821" s="66">
        <v>0</v>
      </c>
      <c r="D821" s="66">
        <v>0.2</v>
      </c>
      <c r="E821" t="s">
        <v>4</v>
      </c>
      <c r="F821" s="66" t="s">
        <v>511</v>
      </c>
      <c r="G821" s="39" t="str">
        <f t="shared" si="71"/>
        <v>---</v>
      </c>
      <c r="H821" s="66" t="s">
        <v>511</v>
      </c>
      <c r="I821" s="66" t="s">
        <v>511</v>
      </c>
      <c r="J821" s="23">
        <v>0</v>
      </c>
      <c r="L821" s="59" t="str">
        <f>IF(OR(H_no_hash!$F821="---",H_no_hash!$F821="infeas",H_no_hash!$F821="inf"),"---",(H_no_hash!$F821/M821)-1)</f>
        <v>---</v>
      </c>
      <c r="M821" s="20">
        <f>Model_dem!L561</f>
        <v>664</v>
      </c>
      <c r="N821" t="str">
        <f>Model_dem!G561</f>
        <v>---</v>
      </c>
      <c r="P821" t="str">
        <f>IF(H_no_hash!$Q821&lt;&gt;A821,"Aqui", " ")</f>
        <v xml:space="preserve"> </v>
      </c>
      <c r="Q821" s="65" t="s">
        <v>519</v>
      </c>
      <c r="R821" s="66">
        <v>3</v>
      </c>
      <c r="S821" s="66">
        <v>0</v>
      </c>
      <c r="T821" s="66">
        <v>0.2</v>
      </c>
      <c r="U821" s="66">
        <v>50</v>
      </c>
      <c r="V821" s="66" t="s">
        <v>511</v>
      </c>
      <c r="W821" s="66" t="s">
        <v>511</v>
      </c>
      <c r="X821" s="66" t="s">
        <v>511</v>
      </c>
      <c r="Y821" s="66" t="s">
        <v>511</v>
      </c>
      <c r="Z821" s="66" t="s">
        <v>511</v>
      </c>
      <c r="AA821" s="23">
        <v>0</v>
      </c>
      <c r="AE821" t="s">
        <v>23</v>
      </c>
      <c r="AF821">
        <v>2</v>
      </c>
      <c r="AG821">
        <v>5</v>
      </c>
      <c r="AH821">
        <v>0.15</v>
      </c>
      <c r="AI821">
        <v>402</v>
      </c>
      <c r="AJ821">
        <v>68112.7</v>
      </c>
      <c r="AK821">
        <v>1800.09</v>
      </c>
      <c r="AL821">
        <v>0</v>
      </c>
      <c r="AM821">
        <v>1</v>
      </c>
      <c r="AN821">
        <v>1801.07</v>
      </c>
      <c r="AO821">
        <v>539</v>
      </c>
    </row>
    <row r="822" spans="1:41" x14ac:dyDescent="0.3">
      <c r="A822" s="68" t="s">
        <v>519</v>
      </c>
      <c r="B822" s="20">
        <v>3</v>
      </c>
      <c r="C822" s="20">
        <v>10</v>
      </c>
      <c r="D822" s="20">
        <v>0.05</v>
      </c>
      <c r="E822" t="s">
        <v>0</v>
      </c>
      <c r="F822" s="20">
        <v>725</v>
      </c>
      <c r="G822" s="39">
        <f t="shared" si="71"/>
        <v>0</v>
      </c>
      <c r="H822" s="20">
        <v>7.20242</v>
      </c>
      <c r="I822" s="20">
        <v>265</v>
      </c>
      <c r="J822" s="67"/>
      <c r="K822" s="52">
        <v>0</v>
      </c>
      <c r="L822" s="59">
        <f>IF(OR(H_no_hash!$F822="---",H_no_hash!$F822="infeas",H_no_hash!$F822="inf"),"---",(H_no_hash!$F822/M822)-1)</f>
        <v>9.1867469879518104E-2</v>
      </c>
      <c r="M822" s="20">
        <f>Model_dem!L562</f>
        <v>664</v>
      </c>
      <c r="N822">
        <f>Model_dem!G562</f>
        <v>725</v>
      </c>
      <c r="P822" t="str">
        <f>IF(H_no_hash!$Q822&lt;&gt;A822,"Aqui", " ")</f>
        <v xml:space="preserve"> </v>
      </c>
      <c r="Q822" s="68" t="s">
        <v>519</v>
      </c>
      <c r="R822" s="20">
        <v>3</v>
      </c>
      <c r="S822" s="20">
        <v>10</v>
      </c>
      <c r="T822" s="20">
        <v>0.05</v>
      </c>
      <c r="U822" s="20">
        <v>50</v>
      </c>
      <c r="V822" s="20">
        <v>725</v>
      </c>
      <c r="W822" s="20">
        <v>7.20242</v>
      </c>
      <c r="X822" s="20">
        <v>0</v>
      </c>
      <c r="Y822" s="20">
        <v>292</v>
      </c>
      <c r="Z822" s="20">
        <v>1800.04</v>
      </c>
      <c r="AA822" s="67"/>
      <c r="AE822" t="s">
        <v>23</v>
      </c>
      <c r="AF822">
        <v>2</v>
      </c>
      <c r="AG822">
        <v>5</v>
      </c>
      <c r="AH822">
        <v>0.2</v>
      </c>
      <c r="AI822">
        <v>402</v>
      </c>
      <c r="AJ822">
        <v>86761.5</v>
      </c>
      <c r="AK822">
        <v>1817.16</v>
      </c>
      <c r="AL822">
        <v>0</v>
      </c>
      <c r="AM822">
        <v>1</v>
      </c>
      <c r="AN822">
        <v>1817.16</v>
      </c>
      <c r="AO822">
        <v>60</v>
      </c>
    </row>
    <row r="823" spans="1:41" x14ac:dyDescent="0.3">
      <c r="A823" s="65" t="s">
        <v>519</v>
      </c>
      <c r="B823" s="66">
        <v>3</v>
      </c>
      <c r="C823" s="66">
        <v>10</v>
      </c>
      <c r="D823" s="66">
        <v>0.1</v>
      </c>
      <c r="E823" t="s">
        <v>4</v>
      </c>
      <c r="F823" s="66" t="s">
        <v>511</v>
      </c>
      <c r="G823" s="39" t="str">
        <f t="shared" si="71"/>
        <v>---</v>
      </c>
      <c r="H823" s="66" t="s">
        <v>511</v>
      </c>
      <c r="I823" s="66" t="s">
        <v>511</v>
      </c>
      <c r="J823" s="23"/>
      <c r="L823" s="59" t="str">
        <f>IF(OR(H_no_hash!$F823="---",H_no_hash!$F823="infeas",H_no_hash!$F823="inf"),"---",(H_no_hash!$F823/M823)-1)</f>
        <v>---</v>
      </c>
      <c r="M823" s="20">
        <f>Model_dem!L563</f>
        <v>664</v>
      </c>
      <c r="N823" t="str">
        <f>Model_dem!G563</f>
        <v>---</v>
      </c>
      <c r="P823" t="str">
        <f>IF(H_no_hash!$Q823&lt;&gt;A823,"Aqui", " ")</f>
        <v xml:space="preserve"> </v>
      </c>
      <c r="Q823" s="65" t="s">
        <v>519</v>
      </c>
      <c r="R823" s="66">
        <v>3</v>
      </c>
      <c r="S823" s="66">
        <v>10</v>
      </c>
      <c r="T823" s="66">
        <v>0.1</v>
      </c>
      <c r="U823" s="66">
        <v>50</v>
      </c>
      <c r="V823" s="66" t="s">
        <v>511</v>
      </c>
      <c r="W823" s="66" t="s">
        <v>511</v>
      </c>
      <c r="X823" s="66" t="s">
        <v>511</v>
      </c>
      <c r="Y823" s="66" t="s">
        <v>511</v>
      </c>
      <c r="Z823" s="66" t="s">
        <v>511</v>
      </c>
      <c r="AA823" s="23"/>
      <c r="AE823" t="s">
        <v>23</v>
      </c>
      <c r="AF823">
        <v>2</v>
      </c>
      <c r="AG823">
        <v>10</v>
      </c>
      <c r="AH823">
        <v>0.05</v>
      </c>
      <c r="AI823">
        <v>402</v>
      </c>
      <c r="AJ823">
        <v>87805</v>
      </c>
      <c r="AK823">
        <v>1827.69</v>
      </c>
      <c r="AL823">
        <v>0</v>
      </c>
      <c r="AM823">
        <v>1</v>
      </c>
      <c r="AN823">
        <v>1827.69</v>
      </c>
      <c r="AO823">
        <v>60</v>
      </c>
    </row>
    <row r="824" spans="1:41" x14ac:dyDescent="0.3">
      <c r="A824" s="68" t="s">
        <v>519</v>
      </c>
      <c r="B824" s="20">
        <v>3</v>
      </c>
      <c r="C824" s="20">
        <v>10</v>
      </c>
      <c r="D824" s="20">
        <v>0.15</v>
      </c>
      <c r="E824" t="s">
        <v>4</v>
      </c>
      <c r="F824" s="20" t="s">
        <v>511</v>
      </c>
      <c r="G824" s="39" t="str">
        <f t="shared" si="71"/>
        <v>---</v>
      </c>
      <c r="H824" s="20" t="s">
        <v>511</v>
      </c>
      <c r="I824" s="20" t="s">
        <v>511</v>
      </c>
      <c r="J824" s="67"/>
      <c r="L824" s="59" t="str">
        <f>IF(OR(H_no_hash!$F824="---",H_no_hash!$F824="infeas",H_no_hash!$F824="inf"),"---",(H_no_hash!$F824/M824)-1)</f>
        <v>---</v>
      </c>
      <c r="M824" s="20">
        <f>Model_dem!L564</f>
        <v>664</v>
      </c>
      <c r="N824" t="str">
        <f>Model_dem!G564</f>
        <v>---</v>
      </c>
      <c r="P824" t="str">
        <f>IF(H_no_hash!$Q824&lt;&gt;A824,"Aqui", " ")</f>
        <v xml:space="preserve"> </v>
      </c>
      <c r="Q824" s="68" t="s">
        <v>519</v>
      </c>
      <c r="R824" s="20">
        <v>3</v>
      </c>
      <c r="S824" s="20">
        <v>10</v>
      </c>
      <c r="T824" s="20">
        <v>0.15</v>
      </c>
      <c r="U824" s="20">
        <v>50</v>
      </c>
      <c r="V824" s="20" t="s">
        <v>511</v>
      </c>
      <c r="W824" s="20" t="s">
        <v>511</v>
      </c>
      <c r="X824" s="20" t="s">
        <v>511</v>
      </c>
      <c r="Y824" s="20" t="s">
        <v>511</v>
      </c>
      <c r="Z824" s="20" t="s">
        <v>511</v>
      </c>
      <c r="AA824" s="67"/>
      <c r="AE824" t="s">
        <v>23</v>
      </c>
      <c r="AF824">
        <v>2</v>
      </c>
      <c r="AG824">
        <v>10</v>
      </c>
      <c r="AH824">
        <v>0.1</v>
      </c>
      <c r="AI824">
        <v>402</v>
      </c>
      <c r="AJ824">
        <v>76426.2</v>
      </c>
      <c r="AK824">
        <v>1810.64</v>
      </c>
      <c r="AL824">
        <v>0</v>
      </c>
      <c r="AM824">
        <v>1</v>
      </c>
      <c r="AN824">
        <v>1810.64</v>
      </c>
      <c r="AO824">
        <v>107</v>
      </c>
    </row>
    <row r="825" spans="1:41" x14ac:dyDescent="0.3">
      <c r="A825" s="65" t="s">
        <v>519</v>
      </c>
      <c r="B825" s="66">
        <v>3</v>
      </c>
      <c r="C825" s="66">
        <v>10</v>
      </c>
      <c r="D825" s="66">
        <v>0.2</v>
      </c>
      <c r="E825" t="s">
        <v>4</v>
      </c>
      <c r="F825" s="66" t="s">
        <v>511</v>
      </c>
      <c r="G825" s="39" t="str">
        <f t="shared" si="71"/>
        <v>---</v>
      </c>
      <c r="H825" s="66" t="s">
        <v>511</v>
      </c>
      <c r="I825" s="66" t="s">
        <v>511</v>
      </c>
      <c r="J825" s="23">
        <v>0</v>
      </c>
      <c r="L825" s="59" t="str">
        <f>IF(OR(H_no_hash!$F825="---",H_no_hash!$F825="infeas",H_no_hash!$F825="inf"),"---",(H_no_hash!$F825/M825)-1)</f>
        <v>---</v>
      </c>
      <c r="M825" s="20">
        <f>Model_dem!L565</f>
        <v>664</v>
      </c>
      <c r="N825" t="str">
        <f>Model_dem!G565</f>
        <v>---</v>
      </c>
      <c r="P825" t="str">
        <f>IF(H_no_hash!$Q825&lt;&gt;A825,"Aqui", " ")</f>
        <v xml:space="preserve"> </v>
      </c>
      <c r="Q825" s="65" t="s">
        <v>519</v>
      </c>
      <c r="R825" s="66">
        <v>3</v>
      </c>
      <c r="S825" s="66">
        <v>10</v>
      </c>
      <c r="T825" s="66">
        <v>0.2</v>
      </c>
      <c r="U825" s="66">
        <v>50</v>
      </c>
      <c r="V825" s="66" t="s">
        <v>511</v>
      </c>
      <c r="W825" s="66" t="s">
        <v>511</v>
      </c>
      <c r="X825" s="66" t="s">
        <v>511</v>
      </c>
      <c r="Y825" s="66" t="s">
        <v>511</v>
      </c>
      <c r="Z825" s="66" t="s">
        <v>511</v>
      </c>
      <c r="AA825" s="23">
        <v>0</v>
      </c>
      <c r="AE825" t="s">
        <v>23</v>
      </c>
      <c r="AF825">
        <v>2</v>
      </c>
      <c r="AG825">
        <v>10</v>
      </c>
      <c r="AH825">
        <v>0.15</v>
      </c>
      <c r="AI825">
        <v>402</v>
      </c>
      <c r="AJ825">
        <v>83855.8</v>
      </c>
      <c r="AK825">
        <v>1817.13</v>
      </c>
      <c r="AL825">
        <v>0</v>
      </c>
      <c r="AM825">
        <v>1</v>
      </c>
      <c r="AN825">
        <v>1817.21</v>
      </c>
      <c r="AO825">
        <v>35</v>
      </c>
    </row>
    <row r="826" spans="1:41" x14ac:dyDescent="0.3">
      <c r="A826" s="68" t="s">
        <v>519</v>
      </c>
      <c r="B826" s="20">
        <v>3</v>
      </c>
      <c r="C826" s="20">
        <v>25</v>
      </c>
      <c r="D826" s="20">
        <v>0.05</v>
      </c>
      <c r="E826" t="s">
        <v>0</v>
      </c>
      <c r="F826" s="20">
        <v>725</v>
      </c>
      <c r="G826" s="39">
        <f t="shared" si="71"/>
        <v>0</v>
      </c>
      <c r="H826" s="20">
        <v>20.255199999999999</v>
      </c>
      <c r="I826" s="20">
        <v>335</v>
      </c>
      <c r="J826" s="67"/>
      <c r="K826" s="52">
        <v>0</v>
      </c>
      <c r="L826" s="59">
        <f>IF(OR(H_no_hash!$F826="---",H_no_hash!$F826="infeas",H_no_hash!$F826="inf"),"---",(H_no_hash!$F826/M826)-1)</f>
        <v>9.1867469879518104E-2</v>
      </c>
      <c r="M826" s="20">
        <f>Model_dem!L566</f>
        <v>664</v>
      </c>
      <c r="N826">
        <f>Model_dem!G566</f>
        <v>725</v>
      </c>
      <c r="P826" t="str">
        <f>IF(H_no_hash!$Q826&lt;&gt;A826,"Aqui", " ")</f>
        <v xml:space="preserve"> </v>
      </c>
      <c r="Q826" s="68" t="s">
        <v>519</v>
      </c>
      <c r="R826" s="20">
        <v>3</v>
      </c>
      <c r="S826" s="20">
        <v>25</v>
      </c>
      <c r="T826" s="20">
        <v>0.05</v>
      </c>
      <c r="U826" s="20">
        <v>50</v>
      </c>
      <c r="V826" s="20">
        <v>725</v>
      </c>
      <c r="W826" s="20">
        <v>20.255199999999999</v>
      </c>
      <c r="X826" s="20">
        <v>1</v>
      </c>
      <c r="Y826" s="20">
        <v>265</v>
      </c>
      <c r="Z826" s="20">
        <v>1800.09</v>
      </c>
      <c r="AA826" s="67"/>
      <c r="AE826" t="s">
        <v>23</v>
      </c>
      <c r="AF826">
        <v>2</v>
      </c>
      <c r="AG826">
        <v>10</v>
      </c>
      <c r="AH826">
        <v>0.2</v>
      </c>
      <c r="AI826">
        <v>402</v>
      </c>
      <c r="AJ826">
        <v>78072.899999999994</v>
      </c>
      <c r="AK826">
        <v>1851.02</v>
      </c>
      <c r="AL826">
        <v>0</v>
      </c>
      <c r="AM826">
        <v>1</v>
      </c>
      <c r="AN826">
        <v>1851.02</v>
      </c>
      <c r="AO826">
        <v>44</v>
      </c>
    </row>
    <row r="827" spans="1:41" x14ac:dyDescent="0.3">
      <c r="A827" s="65" t="s">
        <v>519</v>
      </c>
      <c r="B827" s="66">
        <v>3</v>
      </c>
      <c r="C827" s="66">
        <v>25</v>
      </c>
      <c r="D827" s="66">
        <v>0.1</v>
      </c>
      <c r="E827" t="s">
        <v>4</v>
      </c>
      <c r="F827" s="66" t="s">
        <v>511</v>
      </c>
      <c r="G827" s="39" t="str">
        <f t="shared" si="71"/>
        <v>---</v>
      </c>
      <c r="H827" s="66" t="s">
        <v>511</v>
      </c>
      <c r="I827" s="66" t="s">
        <v>511</v>
      </c>
      <c r="J827" s="23"/>
      <c r="L827" s="59" t="str">
        <f>IF(OR(H_no_hash!$F827="---",H_no_hash!$F827="infeas",H_no_hash!$F827="inf"),"---",(H_no_hash!$F827/M827)-1)</f>
        <v>---</v>
      </c>
      <c r="M827" s="20">
        <f>Model_dem!L567</f>
        <v>664</v>
      </c>
      <c r="N827" t="str">
        <f>Model_dem!G567</f>
        <v>---</v>
      </c>
      <c r="P827" t="str">
        <f>IF(H_no_hash!$Q827&lt;&gt;A827,"Aqui", " ")</f>
        <v xml:space="preserve"> </v>
      </c>
      <c r="Q827" s="65" t="s">
        <v>519</v>
      </c>
      <c r="R827" s="66">
        <v>3</v>
      </c>
      <c r="S827" s="66">
        <v>25</v>
      </c>
      <c r="T827" s="66">
        <v>0.1</v>
      </c>
      <c r="U827" s="66">
        <v>50</v>
      </c>
      <c r="V827" s="66" t="s">
        <v>511</v>
      </c>
      <c r="W827" s="66" t="s">
        <v>511</v>
      </c>
      <c r="X827" s="66" t="s">
        <v>511</v>
      </c>
      <c r="Y827" s="66" t="s">
        <v>511</v>
      </c>
      <c r="Z827" s="66" t="s">
        <v>511</v>
      </c>
      <c r="AA827" s="23"/>
      <c r="AE827" t="s">
        <v>23</v>
      </c>
      <c r="AF827">
        <v>2</v>
      </c>
      <c r="AG827">
        <v>25</v>
      </c>
      <c r="AH827">
        <v>0.05</v>
      </c>
      <c r="AI827">
        <v>402</v>
      </c>
      <c r="AJ827">
        <v>67363</v>
      </c>
      <c r="AK827">
        <v>1802.47</v>
      </c>
      <c r="AL827">
        <v>0</v>
      </c>
      <c r="AM827">
        <v>1</v>
      </c>
      <c r="AN827">
        <v>1802.47</v>
      </c>
      <c r="AO827">
        <v>722</v>
      </c>
    </row>
    <row r="828" spans="1:41" x14ac:dyDescent="0.3">
      <c r="A828" s="68" t="s">
        <v>519</v>
      </c>
      <c r="B828" s="20">
        <v>3</v>
      </c>
      <c r="C828" s="20">
        <v>25</v>
      </c>
      <c r="D828" s="20">
        <v>0.15</v>
      </c>
      <c r="E828" t="s">
        <v>4</v>
      </c>
      <c r="F828" s="20" t="s">
        <v>511</v>
      </c>
      <c r="G828" s="39" t="str">
        <f t="shared" si="71"/>
        <v>---</v>
      </c>
      <c r="H828" s="20" t="s">
        <v>511</v>
      </c>
      <c r="I828" s="20" t="s">
        <v>511</v>
      </c>
      <c r="J828" s="67"/>
      <c r="L828" s="59" t="str">
        <f>IF(OR(H_no_hash!$F828="---",H_no_hash!$F828="infeas",H_no_hash!$F828="inf"),"---",(H_no_hash!$F828/M828)-1)</f>
        <v>---</v>
      </c>
      <c r="M828" s="20">
        <f>Model_dem!L568</f>
        <v>664</v>
      </c>
      <c r="N828" t="str">
        <f>Model_dem!G568</f>
        <v>---</v>
      </c>
      <c r="P828" t="str">
        <f>IF(H_no_hash!$Q828&lt;&gt;A828,"Aqui", " ")</f>
        <v xml:space="preserve"> </v>
      </c>
      <c r="Q828" s="68" t="s">
        <v>519</v>
      </c>
      <c r="R828" s="20">
        <v>3</v>
      </c>
      <c r="S828" s="20">
        <v>25</v>
      </c>
      <c r="T828" s="20">
        <v>0.15</v>
      </c>
      <c r="U828" s="20">
        <v>50</v>
      </c>
      <c r="V828" s="20" t="s">
        <v>511</v>
      </c>
      <c r="W828" s="20" t="s">
        <v>511</v>
      </c>
      <c r="X828" s="20" t="s">
        <v>511</v>
      </c>
      <c r="Y828" s="20" t="s">
        <v>511</v>
      </c>
      <c r="Z828" s="20" t="s">
        <v>511</v>
      </c>
      <c r="AA828" s="67"/>
      <c r="AE828" t="s">
        <v>23</v>
      </c>
      <c r="AF828">
        <v>2</v>
      </c>
      <c r="AG828">
        <v>25</v>
      </c>
      <c r="AH828">
        <v>0.1</v>
      </c>
      <c r="AI828">
        <v>402</v>
      </c>
      <c r="AJ828">
        <v>85877.2</v>
      </c>
      <c r="AK828">
        <v>1822.85</v>
      </c>
      <c r="AL828">
        <v>0</v>
      </c>
      <c r="AM828">
        <v>1</v>
      </c>
      <c r="AN828">
        <v>1822.85</v>
      </c>
      <c r="AO828">
        <v>43</v>
      </c>
    </row>
    <row r="829" spans="1:41" x14ac:dyDescent="0.3">
      <c r="A829" s="65" t="s">
        <v>519</v>
      </c>
      <c r="B829" s="66">
        <v>3</v>
      </c>
      <c r="C829" s="66">
        <v>25</v>
      </c>
      <c r="D829" s="66">
        <v>0.2</v>
      </c>
      <c r="E829" t="s">
        <v>4</v>
      </c>
      <c r="F829" s="66" t="s">
        <v>511</v>
      </c>
      <c r="G829" s="39" t="str">
        <f t="shared" si="71"/>
        <v>---</v>
      </c>
      <c r="H829" s="66" t="s">
        <v>511</v>
      </c>
      <c r="I829" s="66" t="s">
        <v>511</v>
      </c>
      <c r="J829" s="23">
        <v>0</v>
      </c>
      <c r="L829" s="59" t="str">
        <f>IF(OR(H_no_hash!$F829="---",H_no_hash!$F829="infeas",H_no_hash!$F829="inf"),"---",(H_no_hash!$F829/M829)-1)</f>
        <v>---</v>
      </c>
      <c r="M829" s="20">
        <f>Model_dem!L569</f>
        <v>664</v>
      </c>
      <c r="N829" t="str">
        <f>Model_dem!G569</f>
        <v>---</v>
      </c>
      <c r="P829" t="str">
        <f>IF(H_no_hash!$Q829&lt;&gt;A829,"Aqui", " ")</f>
        <v xml:space="preserve"> </v>
      </c>
      <c r="Q829" s="65" t="s">
        <v>519</v>
      </c>
      <c r="R829" s="66">
        <v>3</v>
      </c>
      <c r="S829" s="66">
        <v>25</v>
      </c>
      <c r="T829" s="66">
        <v>0.2</v>
      </c>
      <c r="U829" s="66">
        <v>50</v>
      </c>
      <c r="V829" s="66" t="s">
        <v>511</v>
      </c>
      <c r="W829" s="66" t="s">
        <v>511</v>
      </c>
      <c r="X829" s="66" t="s">
        <v>511</v>
      </c>
      <c r="Y829" s="66" t="s">
        <v>511</v>
      </c>
      <c r="Z829" s="66" t="s">
        <v>511</v>
      </c>
      <c r="AA829" s="23">
        <v>0</v>
      </c>
      <c r="AE829" t="s">
        <v>23</v>
      </c>
      <c r="AF829">
        <v>2</v>
      </c>
      <c r="AG829">
        <v>25</v>
      </c>
      <c r="AH829">
        <v>0.15</v>
      </c>
      <c r="AI829">
        <v>402</v>
      </c>
      <c r="AJ829">
        <v>74974.3</v>
      </c>
      <c r="AK829">
        <v>1818.97</v>
      </c>
      <c r="AL829">
        <v>0</v>
      </c>
      <c r="AM829">
        <v>1</v>
      </c>
      <c r="AN829">
        <v>1819.04</v>
      </c>
      <c r="AO829">
        <v>105</v>
      </c>
    </row>
    <row r="830" spans="1:41" x14ac:dyDescent="0.3">
      <c r="A830" s="68" t="s">
        <v>519</v>
      </c>
      <c r="B830" s="20">
        <v>3</v>
      </c>
      <c r="C830" s="20">
        <v>50</v>
      </c>
      <c r="D830" s="20">
        <v>0.05</v>
      </c>
      <c r="E830" t="s">
        <v>0</v>
      </c>
      <c r="F830" s="20">
        <v>725</v>
      </c>
      <c r="G830" s="39">
        <f t="shared" si="71"/>
        <v>0</v>
      </c>
      <c r="H830" s="20">
        <v>5.7071199999999997</v>
      </c>
      <c r="I830" s="20">
        <v>333</v>
      </c>
      <c r="J830" s="67">
        <v>0</v>
      </c>
      <c r="K830" s="52">
        <v>0</v>
      </c>
      <c r="L830" s="59">
        <f>IF(OR(H_no_hash!$F830="---",H_no_hash!$F830="infeas",H_no_hash!$F830="inf"),"---",(H_no_hash!$F830/M830)-1)</f>
        <v>9.1867469879518104E-2</v>
      </c>
      <c r="M830" s="20">
        <f>Model_dem!L570</f>
        <v>664</v>
      </c>
      <c r="N830">
        <f>Model_dem!G570</f>
        <v>725</v>
      </c>
      <c r="P830" t="str">
        <f>IF(H_no_hash!$Q830&lt;&gt;A830,"Aqui", " ")</f>
        <v xml:space="preserve"> </v>
      </c>
      <c r="Q830" s="68" t="s">
        <v>519</v>
      </c>
      <c r="R830" s="20">
        <v>3</v>
      </c>
      <c r="S830" s="20">
        <v>50</v>
      </c>
      <c r="T830" s="20">
        <v>0.05</v>
      </c>
      <c r="U830" s="20">
        <v>50</v>
      </c>
      <c r="V830" s="20">
        <v>725</v>
      </c>
      <c r="W830" s="20">
        <v>5.7071199999999997</v>
      </c>
      <c r="X830" s="20">
        <v>0</v>
      </c>
      <c r="Y830" s="20">
        <v>335</v>
      </c>
      <c r="Z830" s="20">
        <v>1800.01</v>
      </c>
      <c r="AA830" s="67"/>
      <c r="AE830" t="s">
        <v>23</v>
      </c>
      <c r="AF830">
        <v>2</v>
      </c>
      <c r="AG830">
        <v>25</v>
      </c>
      <c r="AH830">
        <v>0.2</v>
      </c>
      <c r="AI830">
        <v>402</v>
      </c>
      <c r="AJ830">
        <v>87630.3</v>
      </c>
      <c r="AK830">
        <v>1842.03</v>
      </c>
      <c r="AL830">
        <v>0</v>
      </c>
      <c r="AM830">
        <v>1</v>
      </c>
      <c r="AN830">
        <v>1842.03</v>
      </c>
      <c r="AO830">
        <v>31</v>
      </c>
    </row>
    <row r="831" spans="1:41" x14ac:dyDescent="0.3">
      <c r="A831" s="65" t="s">
        <v>519</v>
      </c>
      <c r="B831" s="66">
        <v>3</v>
      </c>
      <c r="C831" s="66">
        <v>50</v>
      </c>
      <c r="D831" s="66">
        <v>0.1</v>
      </c>
      <c r="E831" t="s">
        <v>4</v>
      </c>
      <c r="F831" s="66" t="s">
        <v>511</v>
      </c>
      <c r="G831" s="39" t="str">
        <f t="shared" si="71"/>
        <v>---</v>
      </c>
      <c r="H831" s="66" t="s">
        <v>511</v>
      </c>
      <c r="I831" s="66">
        <v>343</v>
      </c>
      <c r="J831" s="23">
        <v>0</v>
      </c>
      <c r="L831" s="59" t="str">
        <f>IF(OR(H_no_hash!$F831="---",H_no_hash!$F831="infeas",H_no_hash!$F831="inf"),"---",(H_no_hash!$F831/M831)-1)</f>
        <v>---</v>
      </c>
      <c r="M831" s="20">
        <f>Model_dem!L571</f>
        <v>664</v>
      </c>
      <c r="N831" t="str">
        <f>Model_dem!G571</f>
        <v>---</v>
      </c>
      <c r="P831" t="str">
        <f>IF(H_no_hash!$Q831&lt;&gt;A831,"Aqui", " ")</f>
        <v xml:space="preserve"> </v>
      </c>
      <c r="Q831" s="65" t="s">
        <v>519</v>
      </c>
      <c r="R831" s="66">
        <v>3</v>
      </c>
      <c r="S831" s="66">
        <v>50</v>
      </c>
      <c r="T831" s="66">
        <v>0.1</v>
      </c>
      <c r="U831" s="66">
        <v>50</v>
      </c>
      <c r="V831" s="66" t="s">
        <v>511</v>
      </c>
      <c r="W831" s="66" t="s">
        <v>511</v>
      </c>
      <c r="X831" s="66" t="s">
        <v>511</v>
      </c>
      <c r="Y831" s="66" t="s">
        <v>511</v>
      </c>
      <c r="Z831" s="66" t="s">
        <v>511</v>
      </c>
      <c r="AA831" s="23"/>
      <c r="AE831" t="s">
        <v>23</v>
      </c>
      <c r="AF831">
        <v>2</v>
      </c>
      <c r="AG831">
        <v>50</v>
      </c>
      <c r="AH831">
        <v>0.05</v>
      </c>
      <c r="AI831">
        <v>402</v>
      </c>
      <c r="AJ831">
        <v>75860.800000000003</v>
      </c>
      <c r="AK831">
        <v>1807.08</v>
      </c>
      <c r="AL831">
        <v>0</v>
      </c>
      <c r="AM831">
        <v>1</v>
      </c>
      <c r="AN831">
        <v>1807.08</v>
      </c>
      <c r="AO831">
        <v>356</v>
      </c>
    </row>
    <row r="832" spans="1:41" x14ac:dyDescent="0.3">
      <c r="A832" s="68" t="s">
        <v>519</v>
      </c>
      <c r="B832" s="20">
        <v>3</v>
      </c>
      <c r="C832" s="20">
        <v>50</v>
      </c>
      <c r="D832" s="20">
        <v>0.15</v>
      </c>
      <c r="E832" t="s">
        <v>4</v>
      </c>
      <c r="F832" s="20" t="s">
        <v>511</v>
      </c>
      <c r="G832" s="39" t="str">
        <f t="shared" si="71"/>
        <v>---</v>
      </c>
      <c r="H832" s="20" t="s">
        <v>511</v>
      </c>
      <c r="I832" s="20">
        <v>311</v>
      </c>
      <c r="J832" s="67">
        <v>0</v>
      </c>
      <c r="L832" s="59" t="str">
        <f>IF(OR(H_no_hash!$F832="---",H_no_hash!$F832="infeas",H_no_hash!$F832="inf"),"---",(H_no_hash!$F832/M832)-1)</f>
        <v>---</v>
      </c>
      <c r="M832" s="20">
        <f>Model_dem!L572</f>
        <v>664</v>
      </c>
      <c r="N832" t="str">
        <f>Model_dem!G572</f>
        <v>---</v>
      </c>
      <c r="P832" t="str">
        <f>IF(H_no_hash!$Q832&lt;&gt;A832,"Aqui", " ")</f>
        <v xml:space="preserve"> </v>
      </c>
      <c r="Q832" s="68" t="s">
        <v>519</v>
      </c>
      <c r="R832" s="20">
        <v>3</v>
      </c>
      <c r="S832" s="20">
        <v>50</v>
      </c>
      <c r="T832" s="20">
        <v>0.15</v>
      </c>
      <c r="U832" s="20">
        <v>50</v>
      </c>
      <c r="V832" s="20" t="s">
        <v>511</v>
      </c>
      <c r="W832" s="20" t="s">
        <v>511</v>
      </c>
      <c r="X832" s="20" t="s">
        <v>511</v>
      </c>
      <c r="Y832" s="20" t="s">
        <v>511</v>
      </c>
      <c r="Z832" s="20" t="s">
        <v>511</v>
      </c>
      <c r="AA832" s="67"/>
      <c r="AE832" t="s">
        <v>23</v>
      </c>
      <c r="AF832">
        <v>2</v>
      </c>
      <c r="AG832">
        <v>50</v>
      </c>
      <c r="AH832">
        <v>0.1</v>
      </c>
      <c r="AI832">
        <v>402</v>
      </c>
      <c r="AJ832">
        <v>75133.3</v>
      </c>
      <c r="AK832">
        <v>1830.34</v>
      </c>
      <c r="AL832">
        <v>0</v>
      </c>
      <c r="AM832">
        <v>1</v>
      </c>
      <c r="AN832">
        <v>1830.34</v>
      </c>
      <c r="AO832">
        <v>120</v>
      </c>
    </row>
    <row r="833" spans="1:41" x14ac:dyDescent="0.3">
      <c r="A833" s="65" t="s">
        <v>519</v>
      </c>
      <c r="B833" s="66">
        <v>3</v>
      </c>
      <c r="C833" s="66">
        <v>50</v>
      </c>
      <c r="D833" s="66">
        <v>0.2</v>
      </c>
      <c r="E833" t="s">
        <v>4</v>
      </c>
      <c r="F833" s="66" t="s">
        <v>511</v>
      </c>
      <c r="G833" s="39" t="str">
        <f t="shared" si="71"/>
        <v>---</v>
      </c>
      <c r="H833" s="66" t="s">
        <v>511</v>
      </c>
      <c r="I833" s="66">
        <v>380</v>
      </c>
      <c r="J833" s="23">
        <v>0</v>
      </c>
      <c r="L833" s="59" t="str">
        <f>IF(OR(H_no_hash!$F833="---",H_no_hash!$F833="infeas",H_no_hash!$F833="inf"),"---",(H_no_hash!$F833/M833)-1)</f>
        <v>---</v>
      </c>
      <c r="M833" s="20">
        <f>Model_dem!L573</f>
        <v>664</v>
      </c>
      <c r="N833" t="str">
        <f>Model_dem!G573</f>
        <v>---</v>
      </c>
      <c r="P833" t="str">
        <f>IF(H_no_hash!$Q833&lt;&gt;A833,"Aqui", " ")</f>
        <v xml:space="preserve"> </v>
      </c>
      <c r="Q833" s="65" t="s">
        <v>519</v>
      </c>
      <c r="R833" s="66">
        <v>3</v>
      </c>
      <c r="S833" s="66">
        <v>50</v>
      </c>
      <c r="T833" s="66">
        <v>0.2</v>
      </c>
      <c r="U833" s="66">
        <v>50</v>
      </c>
      <c r="V833" s="66" t="s">
        <v>511</v>
      </c>
      <c r="W833" s="66" t="s">
        <v>511</v>
      </c>
      <c r="X833" s="66" t="s">
        <v>511</v>
      </c>
      <c r="Y833" s="66" t="s">
        <v>511</v>
      </c>
      <c r="Z833" s="66" t="s">
        <v>511</v>
      </c>
      <c r="AA833" s="23">
        <v>0</v>
      </c>
      <c r="AE833" t="s">
        <v>23</v>
      </c>
      <c r="AF833">
        <v>2</v>
      </c>
      <c r="AG833">
        <v>50</v>
      </c>
      <c r="AH833">
        <v>0.15</v>
      </c>
      <c r="AI833">
        <v>402</v>
      </c>
      <c r="AJ833">
        <v>72781.5</v>
      </c>
      <c r="AK833">
        <v>1803.44</v>
      </c>
      <c r="AL833">
        <v>0</v>
      </c>
      <c r="AM833">
        <v>1</v>
      </c>
      <c r="AN833">
        <v>1803.44</v>
      </c>
      <c r="AO833">
        <v>605</v>
      </c>
    </row>
    <row r="834" spans="1:41" x14ac:dyDescent="0.3">
      <c r="A834" s="68" t="s">
        <v>522</v>
      </c>
      <c r="B834" s="20">
        <v>0</v>
      </c>
      <c r="C834" s="20">
        <v>0</v>
      </c>
      <c r="D834" s="20">
        <v>0.05</v>
      </c>
      <c r="E834" t="s">
        <v>0</v>
      </c>
      <c r="F834" s="20">
        <v>1091</v>
      </c>
      <c r="G834" s="39">
        <f t="shared" si="71"/>
        <v>0</v>
      </c>
      <c r="H834" s="20">
        <v>29.523599999999998</v>
      </c>
      <c r="I834" s="20">
        <v>115</v>
      </c>
      <c r="J834" s="67">
        <v>0</v>
      </c>
      <c r="K834" s="52">
        <v>1</v>
      </c>
      <c r="L834" s="59">
        <f>IF(OR(H_no_hash!$F834="---",H_no_hash!$F834="infeas",H_no_hash!$F834="inf"),"---",(H_no_hash!$F834/M834)-1)</f>
        <v>0</v>
      </c>
      <c r="M834" s="20">
        <f>Model_dem!L574</f>
        <v>1091</v>
      </c>
      <c r="N834">
        <f>Model_dem!G574</f>
        <v>1091</v>
      </c>
      <c r="P834" t="str">
        <f>IF(H_no_hash!$Q834&lt;&gt;A834,"Aqui", " ")</f>
        <v xml:space="preserve"> </v>
      </c>
      <c r="Q834" s="68" t="s">
        <v>522</v>
      </c>
      <c r="R834" s="20">
        <v>0</v>
      </c>
      <c r="S834" s="20">
        <v>0</v>
      </c>
      <c r="T834" s="20">
        <v>0.05</v>
      </c>
      <c r="U834" s="20">
        <v>100</v>
      </c>
      <c r="V834" s="20">
        <v>1091</v>
      </c>
      <c r="W834" s="20">
        <v>29.523599999999998</v>
      </c>
      <c r="X834" s="20">
        <v>5</v>
      </c>
      <c r="Y834" s="20">
        <v>333</v>
      </c>
      <c r="Z834" s="20">
        <v>1800</v>
      </c>
      <c r="AA834" s="67">
        <v>0</v>
      </c>
      <c r="AE834" t="s">
        <v>23</v>
      </c>
      <c r="AF834">
        <v>2</v>
      </c>
      <c r="AG834">
        <v>50</v>
      </c>
      <c r="AH834">
        <v>0.2</v>
      </c>
      <c r="AI834">
        <v>402</v>
      </c>
      <c r="AJ834">
        <v>76772.3</v>
      </c>
      <c r="AK834">
        <v>1843.15</v>
      </c>
      <c r="AL834">
        <v>0</v>
      </c>
      <c r="AM834">
        <v>1</v>
      </c>
      <c r="AN834">
        <v>1843.15</v>
      </c>
      <c r="AO834">
        <v>79</v>
      </c>
    </row>
    <row r="835" spans="1:41" x14ac:dyDescent="0.3">
      <c r="A835" s="65" t="s">
        <v>522</v>
      </c>
      <c r="B835" s="66">
        <v>0</v>
      </c>
      <c r="C835" s="66">
        <v>0</v>
      </c>
      <c r="D835" s="66">
        <v>0.1</v>
      </c>
      <c r="E835" t="s">
        <v>1</v>
      </c>
      <c r="F835" s="66">
        <v>1091</v>
      </c>
      <c r="G835" s="39">
        <f t="shared" si="71"/>
        <v>0</v>
      </c>
      <c r="H835" s="66">
        <v>288.69900000000001</v>
      </c>
      <c r="I835" s="66">
        <v>100</v>
      </c>
      <c r="J835" s="23">
        <v>0</v>
      </c>
      <c r="K835" s="52">
        <v>1</v>
      </c>
      <c r="L835" s="59">
        <f>IF(OR(H_no_hash!$F835="---",H_no_hash!$F835="infeas",H_no_hash!$F835="inf"),"---",(H_no_hash!$F835/M835)-1)</f>
        <v>0</v>
      </c>
      <c r="M835" s="20">
        <f>Model_dem!L575</f>
        <v>1091</v>
      </c>
      <c r="N835">
        <f>Model_dem!G575</f>
        <v>1091</v>
      </c>
      <c r="P835" t="str">
        <f>IF(H_no_hash!$Q835&lt;&gt;A835,"Aqui", " ")</f>
        <v xml:space="preserve"> </v>
      </c>
      <c r="Q835" s="65" t="s">
        <v>522</v>
      </c>
      <c r="R835" s="66">
        <v>0</v>
      </c>
      <c r="S835" s="66">
        <v>0</v>
      </c>
      <c r="T835" s="66">
        <v>0.1</v>
      </c>
      <c r="U835" s="66">
        <v>100</v>
      </c>
      <c r="V835" s="66">
        <v>1091</v>
      </c>
      <c r="W835" s="66">
        <v>288.69900000000001</v>
      </c>
      <c r="X835" s="66">
        <v>74</v>
      </c>
      <c r="Y835" s="66">
        <v>343</v>
      </c>
      <c r="Z835" s="66">
        <v>1800.01</v>
      </c>
      <c r="AA835" s="23">
        <v>0</v>
      </c>
      <c r="AE835" t="s">
        <v>23</v>
      </c>
      <c r="AF835">
        <v>3</v>
      </c>
      <c r="AG835">
        <v>0</v>
      </c>
      <c r="AH835">
        <v>0.05</v>
      </c>
      <c r="AI835">
        <v>402</v>
      </c>
      <c r="AJ835">
        <v>69662.8</v>
      </c>
      <c r="AK835">
        <v>1801.18</v>
      </c>
      <c r="AL835">
        <v>0</v>
      </c>
      <c r="AM835">
        <v>1</v>
      </c>
      <c r="AN835">
        <v>1801.18</v>
      </c>
      <c r="AO835">
        <v>1106</v>
      </c>
    </row>
    <row r="836" spans="1:41" x14ac:dyDescent="0.3">
      <c r="A836" s="68" t="s">
        <v>522</v>
      </c>
      <c r="B836" s="20">
        <v>0</v>
      </c>
      <c r="C836" s="20">
        <v>0</v>
      </c>
      <c r="D836" s="20">
        <v>0.15</v>
      </c>
      <c r="E836" t="s">
        <v>0</v>
      </c>
      <c r="F836" s="20">
        <v>1091</v>
      </c>
      <c r="G836" s="39">
        <f t="shared" si="71"/>
        <v>0</v>
      </c>
      <c r="H836" s="20">
        <v>30.954699999999999</v>
      </c>
      <c r="I836" s="20">
        <v>124</v>
      </c>
      <c r="J836" s="67">
        <v>0</v>
      </c>
      <c r="K836" s="52">
        <v>1</v>
      </c>
      <c r="L836" s="59">
        <f>IF(OR(H_no_hash!$F836="---",H_no_hash!$F836="infeas",H_no_hash!$F836="inf"),"---",(H_no_hash!$F836/M836)-1)</f>
        <v>0</v>
      </c>
      <c r="M836" s="20">
        <f>Model_dem!L576</f>
        <v>1091</v>
      </c>
      <c r="N836">
        <f>Model_dem!G576</f>
        <v>1091</v>
      </c>
      <c r="P836" t="str">
        <f>IF(H_no_hash!$Q836&lt;&gt;A836,"Aqui", " ")</f>
        <v xml:space="preserve"> </v>
      </c>
      <c r="Q836" s="68" t="s">
        <v>522</v>
      </c>
      <c r="R836" s="20">
        <v>0</v>
      </c>
      <c r="S836" s="20">
        <v>0</v>
      </c>
      <c r="T836" s="20">
        <v>0.15</v>
      </c>
      <c r="U836" s="20">
        <v>100</v>
      </c>
      <c r="V836" s="20">
        <v>1091</v>
      </c>
      <c r="W836" s="20">
        <v>30.954699999999999</v>
      </c>
      <c r="X836" s="20">
        <v>4</v>
      </c>
      <c r="Y836" s="20">
        <v>311</v>
      </c>
      <c r="Z836" s="20">
        <v>1800.02</v>
      </c>
      <c r="AA836" s="67">
        <v>0</v>
      </c>
      <c r="AE836" t="s">
        <v>23</v>
      </c>
      <c r="AF836">
        <v>3</v>
      </c>
      <c r="AG836">
        <v>0</v>
      </c>
      <c r="AH836">
        <v>0.1</v>
      </c>
      <c r="AI836">
        <v>402</v>
      </c>
      <c r="AJ836">
        <v>79960.399999999994</v>
      </c>
      <c r="AK836">
        <v>1804.75</v>
      </c>
      <c r="AL836">
        <v>0</v>
      </c>
      <c r="AM836">
        <v>1</v>
      </c>
      <c r="AN836">
        <v>1805.05</v>
      </c>
      <c r="AO836">
        <v>295</v>
      </c>
    </row>
    <row r="837" spans="1:41" x14ac:dyDescent="0.3">
      <c r="A837" s="65" t="s">
        <v>522</v>
      </c>
      <c r="B837" s="66">
        <v>0</v>
      </c>
      <c r="C837" s="66">
        <v>0</v>
      </c>
      <c r="D837" s="66">
        <v>0.2</v>
      </c>
      <c r="E837" t="s">
        <v>0</v>
      </c>
      <c r="F837" s="66">
        <v>1091</v>
      </c>
      <c r="G837" s="39">
        <f t="shared" si="71"/>
        <v>0</v>
      </c>
      <c r="H837" s="66">
        <v>596.24800000000005</v>
      </c>
      <c r="I837" s="66">
        <v>91</v>
      </c>
      <c r="J837" s="23">
        <v>0</v>
      </c>
      <c r="K837" s="52">
        <v>1</v>
      </c>
      <c r="L837" s="59">
        <f>IF(OR(H_no_hash!$F837="---",H_no_hash!$F837="infeas",H_no_hash!$F837="inf"),"---",(H_no_hash!$F837/M837)-1)</f>
        <v>0</v>
      </c>
      <c r="M837" s="20">
        <f>Model_dem!L577</f>
        <v>1091</v>
      </c>
      <c r="N837">
        <f>Model_dem!G577</f>
        <v>1091</v>
      </c>
      <c r="P837" t="str">
        <f>IF(H_no_hash!$Q837&lt;&gt;A837,"Aqui", " ")</f>
        <v xml:space="preserve"> </v>
      </c>
      <c r="Q837" s="65" t="s">
        <v>522</v>
      </c>
      <c r="R837" s="66">
        <v>0</v>
      </c>
      <c r="S837" s="66">
        <v>0</v>
      </c>
      <c r="T837" s="66">
        <v>0.2</v>
      </c>
      <c r="U837" s="66">
        <v>100</v>
      </c>
      <c r="V837" s="66">
        <v>1091</v>
      </c>
      <c r="W837" s="66">
        <v>596.24800000000005</v>
      </c>
      <c r="X837" s="66">
        <v>149</v>
      </c>
      <c r="Y837" s="66">
        <v>380</v>
      </c>
      <c r="Z837" s="66">
        <v>1800</v>
      </c>
      <c r="AA837" s="23">
        <v>0</v>
      </c>
      <c r="AE837" t="s">
        <v>23</v>
      </c>
      <c r="AF837">
        <v>3</v>
      </c>
      <c r="AG837">
        <v>10</v>
      </c>
      <c r="AH837">
        <v>0.05</v>
      </c>
      <c r="AI837">
        <v>402</v>
      </c>
      <c r="AJ837">
        <v>66062.7</v>
      </c>
      <c r="AK837">
        <v>1800.29</v>
      </c>
      <c r="AL837">
        <v>0</v>
      </c>
      <c r="AM837">
        <v>1</v>
      </c>
      <c r="AN837">
        <v>1800.29</v>
      </c>
      <c r="AO837">
        <v>1171</v>
      </c>
    </row>
    <row r="838" spans="1:41" x14ac:dyDescent="0.3">
      <c r="A838" s="68" t="s">
        <v>522</v>
      </c>
      <c r="B838" s="20">
        <v>1</v>
      </c>
      <c r="C838" s="20">
        <v>5</v>
      </c>
      <c r="D838" s="20">
        <v>0.05</v>
      </c>
      <c r="E838" t="s">
        <v>0</v>
      </c>
      <c r="F838" s="20">
        <v>1094</v>
      </c>
      <c r="G838" s="39">
        <f t="shared" si="71"/>
        <v>0</v>
      </c>
      <c r="H838" s="20">
        <v>122.74299999999999</v>
      </c>
      <c r="I838" s="20">
        <v>99</v>
      </c>
      <c r="J838" s="67">
        <v>0</v>
      </c>
      <c r="K838" s="52">
        <v>0.92600000000000005</v>
      </c>
      <c r="L838" s="59">
        <f>IF(OR(H_no_hash!$F838="---",H_no_hash!$F838="infeas",H_no_hash!$F838="inf"),"---",(H_no_hash!$F838/M838)-1)</f>
        <v>2.74977085242889E-3</v>
      </c>
      <c r="M838" s="20">
        <f>Model_dem!L578</f>
        <v>1091</v>
      </c>
      <c r="N838">
        <f>Model_dem!G578</f>
        <v>1094</v>
      </c>
      <c r="P838" t="str">
        <f>IF(H_no_hash!$Q838&lt;&gt;A838,"Aqui", " ")</f>
        <v xml:space="preserve"> </v>
      </c>
      <c r="Q838" s="68" t="s">
        <v>522</v>
      </c>
      <c r="R838" s="20">
        <v>1</v>
      </c>
      <c r="S838" s="20">
        <v>5</v>
      </c>
      <c r="T838" s="20">
        <v>0.05</v>
      </c>
      <c r="U838" s="20">
        <v>100</v>
      </c>
      <c r="V838" s="20">
        <v>1094</v>
      </c>
      <c r="W838" s="20">
        <v>122.74299999999999</v>
      </c>
      <c r="X838" s="20">
        <v>6</v>
      </c>
      <c r="Y838" s="20">
        <v>115</v>
      </c>
      <c r="Z838" s="20">
        <v>1800.02</v>
      </c>
      <c r="AA838" s="67">
        <v>0</v>
      </c>
      <c r="AE838" t="s">
        <v>23</v>
      </c>
      <c r="AF838">
        <v>3</v>
      </c>
      <c r="AG838">
        <v>10</v>
      </c>
      <c r="AH838">
        <v>0.1</v>
      </c>
      <c r="AI838">
        <v>402</v>
      </c>
      <c r="AJ838">
        <v>82020.5</v>
      </c>
      <c r="AK838">
        <v>1805.87</v>
      </c>
      <c r="AL838">
        <v>0</v>
      </c>
      <c r="AM838">
        <v>1</v>
      </c>
      <c r="AN838">
        <v>1805.96</v>
      </c>
      <c r="AO838">
        <v>270</v>
      </c>
    </row>
    <row r="839" spans="1:41" x14ac:dyDescent="0.3">
      <c r="A839" s="65" t="s">
        <v>522</v>
      </c>
      <c r="B839" s="66">
        <v>1</v>
      </c>
      <c r="C839" s="66">
        <v>5</v>
      </c>
      <c r="D839" s="66">
        <v>0.1</v>
      </c>
      <c r="E839" t="s">
        <v>0</v>
      </c>
      <c r="F839" s="66">
        <v>1094</v>
      </c>
      <c r="G839" s="39">
        <f t="shared" ref="G839:G902" si="72">IF(OR(N839="---",F839="infeas",F839="inf",F839=""),"---",(F839-N839)/N839)</f>
        <v>0</v>
      </c>
      <c r="H839" s="66">
        <v>282.185</v>
      </c>
      <c r="I839" s="66">
        <v>108</v>
      </c>
      <c r="J839" s="23">
        <v>0</v>
      </c>
      <c r="K839" s="52">
        <v>1</v>
      </c>
      <c r="L839" s="59">
        <f>IF(OR(H_no_hash!$F839="---",H_no_hash!$F839="infeas",H_no_hash!$F839="inf"),"---",(H_no_hash!$F839/M839)-1)</f>
        <v>2.74977085242889E-3</v>
      </c>
      <c r="M839" s="20">
        <f>Model_dem!L579</f>
        <v>1091</v>
      </c>
      <c r="N839">
        <f>Model_dem!G579</f>
        <v>1094</v>
      </c>
      <c r="P839" t="str">
        <f>IF(H_no_hash!$Q839&lt;&gt;A839,"Aqui", " ")</f>
        <v xml:space="preserve"> </v>
      </c>
      <c r="Q839" s="65" t="s">
        <v>522</v>
      </c>
      <c r="R839" s="66">
        <v>1</v>
      </c>
      <c r="S839" s="66">
        <v>5</v>
      </c>
      <c r="T839" s="66">
        <v>0.1</v>
      </c>
      <c r="U839" s="66">
        <v>100</v>
      </c>
      <c r="V839" s="66">
        <v>1094</v>
      </c>
      <c r="W839" s="66">
        <v>282.185</v>
      </c>
      <c r="X839" s="66">
        <v>16</v>
      </c>
      <c r="Y839" s="66">
        <v>100</v>
      </c>
      <c r="Z839" s="66">
        <v>1800.03</v>
      </c>
      <c r="AA839" s="23">
        <v>0</v>
      </c>
      <c r="AE839" t="s">
        <v>23</v>
      </c>
      <c r="AF839">
        <v>3</v>
      </c>
      <c r="AG839">
        <v>25</v>
      </c>
      <c r="AH839">
        <v>0.05</v>
      </c>
      <c r="AI839">
        <v>402</v>
      </c>
      <c r="AJ839">
        <v>68790.5</v>
      </c>
      <c r="AK839">
        <v>1800.51</v>
      </c>
      <c r="AL839">
        <v>0</v>
      </c>
      <c r="AM839">
        <v>1</v>
      </c>
      <c r="AN839">
        <v>1800.51</v>
      </c>
      <c r="AO839">
        <v>982</v>
      </c>
    </row>
    <row r="840" spans="1:41" x14ac:dyDescent="0.3">
      <c r="A840" s="68" t="s">
        <v>522</v>
      </c>
      <c r="B840" s="20">
        <v>1</v>
      </c>
      <c r="C840" s="20">
        <v>5</v>
      </c>
      <c r="D840" s="20">
        <v>0.15</v>
      </c>
      <c r="E840" t="s">
        <v>1</v>
      </c>
      <c r="F840" s="20">
        <v>1095</v>
      </c>
      <c r="G840" s="39">
        <f t="shared" si="72"/>
        <v>0</v>
      </c>
      <c r="H840" s="20">
        <v>227.31399999999999</v>
      </c>
      <c r="I840" s="20">
        <v>108</v>
      </c>
      <c r="J840" s="67">
        <v>0</v>
      </c>
      <c r="K840" s="52">
        <v>1</v>
      </c>
      <c r="L840" s="59">
        <f>IF(OR(H_no_hash!$F840="---",H_no_hash!$F840="infeas",H_no_hash!$F840="inf"),"---",(H_no_hash!$F840/M840)-1)</f>
        <v>3.6663611365719273E-3</v>
      </c>
      <c r="M840" s="20">
        <f>Model_dem!L580</f>
        <v>1091</v>
      </c>
      <c r="N840">
        <f>Model_dem!G580</f>
        <v>1095</v>
      </c>
      <c r="P840" t="str">
        <f>IF(H_no_hash!$Q840&lt;&gt;A840,"Aqui", " ")</f>
        <v xml:space="preserve"> </v>
      </c>
      <c r="Q840" s="68" t="s">
        <v>522</v>
      </c>
      <c r="R840" s="20">
        <v>1</v>
      </c>
      <c r="S840" s="20">
        <v>5</v>
      </c>
      <c r="T840" s="20">
        <v>0.15</v>
      </c>
      <c r="U840" s="20">
        <v>100</v>
      </c>
      <c r="V840" s="20">
        <v>1095</v>
      </c>
      <c r="W840" s="20">
        <v>227.31399999999999</v>
      </c>
      <c r="X840" s="20">
        <v>16</v>
      </c>
      <c r="Y840" s="20">
        <v>124</v>
      </c>
      <c r="Z840" s="20">
        <v>1800.04</v>
      </c>
      <c r="AA840" s="67">
        <v>0</v>
      </c>
      <c r="AE840" t="s">
        <v>23</v>
      </c>
      <c r="AF840">
        <v>3</v>
      </c>
      <c r="AG840">
        <v>25</v>
      </c>
      <c r="AH840">
        <v>0.1</v>
      </c>
      <c r="AI840">
        <v>402</v>
      </c>
      <c r="AJ840">
        <v>70616</v>
      </c>
      <c r="AK840">
        <v>1802.29</v>
      </c>
      <c r="AL840">
        <v>0</v>
      </c>
      <c r="AM840">
        <v>1</v>
      </c>
      <c r="AN840">
        <v>1802.38</v>
      </c>
      <c r="AO840">
        <v>974</v>
      </c>
    </row>
    <row r="841" spans="1:41" x14ac:dyDescent="0.3">
      <c r="A841" s="65" t="s">
        <v>522</v>
      </c>
      <c r="B841" s="66">
        <v>1</v>
      </c>
      <c r="C841" s="66">
        <v>5</v>
      </c>
      <c r="D841" s="66">
        <v>0.2</v>
      </c>
      <c r="E841" t="s">
        <v>0</v>
      </c>
      <c r="F841" s="66">
        <v>1095</v>
      </c>
      <c r="G841" s="39">
        <f t="shared" si="72"/>
        <v>0</v>
      </c>
      <c r="H841" s="66">
        <v>29.545200000000001</v>
      </c>
      <c r="I841" s="66">
        <v>118</v>
      </c>
      <c r="J841" s="23">
        <v>0</v>
      </c>
      <c r="K841" s="52">
        <v>1</v>
      </c>
      <c r="L841" s="59">
        <f>IF(OR(H_no_hash!$F841="---",H_no_hash!$F841="infeas",H_no_hash!$F841="inf"),"---",(H_no_hash!$F841/M841)-1)</f>
        <v>3.6663611365719273E-3</v>
      </c>
      <c r="M841" s="20">
        <f>Model_dem!L581</f>
        <v>1091</v>
      </c>
      <c r="N841">
        <f>Model_dem!G581</f>
        <v>1095</v>
      </c>
      <c r="P841" t="str">
        <f>IF(H_no_hash!$Q841&lt;&gt;A841,"Aqui", " ")</f>
        <v xml:space="preserve"> </v>
      </c>
      <c r="Q841" s="65" t="s">
        <v>522</v>
      </c>
      <c r="R841" s="66">
        <v>1</v>
      </c>
      <c r="S841" s="66">
        <v>5</v>
      </c>
      <c r="T841" s="66">
        <v>0.2</v>
      </c>
      <c r="U841" s="66">
        <v>100</v>
      </c>
      <c r="V841" s="66">
        <v>1095</v>
      </c>
      <c r="W841" s="66">
        <v>29.545200000000001</v>
      </c>
      <c r="X841" s="66">
        <v>0</v>
      </c>
      <c r="Y841" s="66">
        <v>91</v>
      </c>
      <c r="Z841" s="66">
        <v>1800.03</v>
      </c>
      <c r="AA841" s="23">
        <v>0</v>
      </c>
      <c r="AE841" t="s">
        <v>23</v>
      </c>
      <c r="AF841">
        <v>3</v>
      </c>
      <c r="AG841">
        <v>50</v>
      </c>
      <c r="AH841">
        <v>0.05</v>
      </c>
      <c r="AI841">
        <v>402</v>
      </c>
      <c r="AJ841">
        <v>68958</v>
      </c>
      <c r="AK841">
        <v>1802.04</v>
      </c>
      <c r="AL841">
        <v>0</v>
      </c>
      <c r="AM841">
        <v>1</v>
      </c>
      <c r="AN841">
        <v>1802.12</v>
      </c>
      <c r="AO841">
        <v>757</v>
      </c>
    </row>
    <row r="842" spans="1:41" x14ac:dyDescent="0.3">
      <c r="A842" s="68" t="s">
        <v>522</v>
      </c>
      <c r="B842" s="20">
        <v>1</v>
      </c>
      <c r="C842" s="20">
        <v>10</v>
      </c>
      <c r="D842" s="20">
        <v>0.05</v>
      </c>
      <c r="E842" t="s">
        <v>1</v>
      </c>
      <c r="F842" s="20">
        <v>1094</v>
      </c>
      <c r="G842" s="39">
        <f t="shared" si="72"/>
        <v>0</v>
      </c>
      <c r="H842" s="20">
        <v>29.2454</v>
      </c>
      <c r="I842" s="20">
        <v>72</v>
      </c>
      <c r="J842" s="67">
        <v>0</v>
      </c>
      <c r="K842" s="52">
        <v>0.71299999999999997</v>
      </c>
      <c r="L842" s="59">
        <f>IF(OR(H_no_hash!$F842="---",H_no_hash!$F842="infeas",H_no_hash!$F842="inf"),"---",(H_no_hash!$F842/M842)-1)</f>
        <v>2.74977085242889E-3</v>
      </c>
      <c r="M842" s="20">
        <f>Model_dem!L582</f>
        <v>1091</v>
      </c>
      <c r="N842">
        <f>Model_dem!G582</f>
        <v>1094</v>
      </c>
      <c r="P842" t="str">
        <f>IF(H_no_hash!$Q842&lt;&gt;A842,"Aqui", " ")</f>
        <v xml:space="preserve"> </v>
      </c>
      <c r="Q842" s="68" t="s">
        <v>522</v>
      </c>
      <c r="R842" s="20">
        <v>1</v>
      </c>
      <c r="S842" s="20">
        <v>10</v>
      </c>
      <c r="T842" s="20">
        <v>0.05</v>
      </c>
      <c r="U842" s="20">
        <v>100</v>
      </c>
      <c r="V842" s="20">
        <v>1094</v>
      </c>
      <c r="W842" s="20">
        <v>29.2454</v>
      </c>
      <c r="X842" s="20">
        <v>0</v>
      </c>
      <c r="Y842" s="20">
        <v>99</v>
      </c>
      <c r="Z842" s="20">
        <v>1800.07</v>
      </c>
      <c r="AA842" s="67">
        <v>0</v>
      </c>
      <c r="AE842" t="s">
        <v>23</v>
      </c>
      <c r="AF842">
        <v>3</v>
      </c>
      <c r="AG842">
        <v>50</v>
      </c>
      <c r="AH842">
        <v>0.1</v>
      </c>
      <c r="AI842">
        <v>402</v>
      </c>
      <c r="AJ842">
        <v>78413.3</v>
      </c>
      <c r="AK842">
        <v>1802.33</v>
      </c>
      <c r="AL842">
        <v>0</v>
      </c>
      <c r="AM842">
        <v>1</v>
      </c>
      <c r="AN842">
        <v>1802.33</v>
      </c>
      <c r="AO842">
        <v>309</v>
      </c>
    </row>
    <row r="843" spans="1:41" x14ac:dyDescent="0.3">
      <c r="A843" s="65" t="s">
        <v>522</v>
      </c>
      <c r="B843" s="66">
        <v>1</v>
      </c>
      <c r="C843" s="66">
        <v>10</v>
      </c>
      <c r="D843" s="66">
        <v>0.1</v>
      </c>
      <c r="E843" t="s">
        <v>0</v>
      </c>
      <c r="F843" s="66">
        <v>1094</v>
      </c>
      <c r="G843" s="39">
        <f t="shared" si="72"/>
        <v>0</v>
      </c>
      <c r="H843" s="66">
        <v>125.35899999999999</v>
      </c>
      <c r="I843" s="66">
        <v>38</v>
      </c>
      <c r="J843" s="23">
        <v>0</v>
      </c>
      <c r="K843" s="52">
        <v>1</v>
      </c>
      <c r="L843" s="59">
        <f>IF(OR(H_no_hash!$F843="---",H_no_hash!$F843="infeas",H_no_hash!$F843="inf"),"---",(H_no_hash!$F843/M843)-1)</f>
        <v>2.74977085242889E-3</v>
      </c>
      <c r="M843" s="20">
        <f>Model_dem!L583</f>
        <v>1091</v>
      </c>
      <c r="N843">
        <f>Model_dem!G583</f>
        <v>1094</v>
      </c>
      <c r="P843" t="str">
        <f>IF(H_no_hash!$Q843&lt;&gt;A843,"Aqui", " ")</f>
        <v xml:space="preserve"> </v>
      </c>
      <c r="Q843" s="65" t="s">
        <v>522</v>
      </c>
      <c r="R843" s="66">
        <v>1</v>
      </c>
      <c r="S843" s="66">
        <v>10</v>
      </c>
      <c r="T843" s="66">
        <v>0.1</v>
      </c>
      <c r="U843" s="66">
        <v>100</v>
      </c>
      <c r="V843" s="66">
        <v>1094</v>
      </c>
      <c r="W843" s="66">
        <v>125.35899999999999</v>
      </c>
      <c r="X843" s="66">
        <v>10</v>
      </c>
      <c r="Y843" s="66">
        <v>108</v>
      </c>
      <c r="Z843" s="66">
        <v>1800.19</v>
      </c>
      <c r="AA843" s="23">
        <v>0</v>
      </c>
      <c r="AE843" t="s">
        <v>24</v>
      </c>
      <c r="AF843">
        <v>0</v>
      </c>
      <c r="AG843">
        <v>0</v>
      </c>
      <c r="AH843">
        <v>0.05</v>
      </c>
      <c r="AI843">
        <v>200</v>
      </c>
      <c r="AJ843">
        <v>33270.9</v>
      </c>
      <c r="AK843">
        <v>137.06399999999999</v>
      </c>
      <c r="AL843">
        <v>7</v>
      </c>
      <c r="AM843">
        <v>365</v>
      </c>
      <c r="AN843">
        <v>1800.02</v>
      </c>
      <c r="AO843">
        <v>61468</v>
      </c>
    </row>
    <row r="844" spans="1:41" x14ac:dyDescent="0.3">
      <c r="A844" s="68" t="s">
        <v>522</v>
      </c>
      <c r="B844" s="20">
        <v>1</v>
      </c>
      <c r="C844" s="20">
        <v>10</v>
      </c>
      <c r="D844" s="20">
        <v>0.15</v>
      </c>
      <c r="E844" t="s">
        <v>0</v>
      </c>
      <c r="F844" s="20">
        <v>1095</v>
      </c>
      <c r="G844" s="39">
        <f t="shared" si="72"/>
        <v>0</v>
      </c>
      <c r="H844" s="20">
        <v>96.541700000000006</v>
      </c>
      <c r="I844" s="20">
        <v>19</v>
      </c>
      <c r="J844" s="67">
        <v>0</v>
      </c>
      <c r="K844" s="52">
        <v>1</v>
      </c>
      <c r="L844" s="59">
        <f>IF(OR(H_no_hash!$F844="---",H_no_hash!$F844="infeas",H_no_hash!$F844="inf"),"---",(H_no_hash!$F844/M844)-1)</f>
        <v>3.6663611365719273E-3</v>
      </c>
      <c r="M844" s="20">
        <f>Model_dem!L584</f>
        <v>1091</v>
      </c>
      <c r="N844">
        <f>Model_dem!G584</f>
        <v>1095</v>
      </c>
      <c r="P844" t="str">
        <f>IF(H_no_hash!$Q844&lt;&gt;A844,"Aqui", " ")</f>
        <v xml:space="preserve"> </v>
      </c>
      <c r="Q844" s="68" t="s">
        <v>522</v>
      </c>
      <c r="R844" s="20">
        <v>1</v>
      </c>
      <c r="S844" s="20">
        <v>10</v>
      </c>
      <c r="T844" s="20">
        <v>0.15</v>
      </c>
      <c r="U844" s="20">
        <v>100</v>
      </c>
      <c r="V844" s="20">
        <v>1095</v>
      </c>
      <c r="W844" s="20">
        <v>96.541700000000006</v>
      </c>
      <c r="X844" s="20">
        <v>3</v>
      </c>
      <c r="Y844" s="20">
        <v>108</v>
      </c>
      <c r="Z844" s="20">
        <v>1800.06</v>
      </c>
      <c r="AA844" s="67">
        <v>0</v>
      </c>
      <c r="AE844" t="s">
        <v>24</v>
      </c>
      <c r="AF844">
        <v>0</v>
      </c>
      <c r="AG844">
        <v>0</v>
      </c>
      <c r="AH844">
        <v>0.1</v>
      </c>
      <c r="AI844">
        <v>200</v>
      </c>
      <c r="AJ844">
        <v>33270.9</v>
      </c>
      <c r="AK844">
        <v>1462.07</v>
      </c>
      <c r="AL844">
        <v>214</v>
      </c>
      <c r="AM844">
        <v>272</v>
      </c>
      <c r="AN844">
        <v>1800.01</v>
      </c>
      <c r="AO844">
        <v>59315</v>
      </c>
    </row>
    <row r="845" spans="1:41" x14ac:dyDescent="0.3">
      <c r="A845" s="65" t="s">
        <v>522</v>
      </c>
      <c r="B845" s="66">
        <v>1</v>
      </c>
      <c r="C845" s="66">
        <v>10</v>
      </c>
      <c r="D845" s="66">
        <v>0.2</v>
      </c>
      <c r="E845" t="s">
        <v>0</v>
      </c>
      <c r="F845" s="66">
        <v>1095</v>
      </c>
      <c r="G845" s="39">
        <f t="shared" si="72"/>
        <v>0</v>
      </c>
      <c r="H845" s="66">
        <v>159.17599999999999</v>
      </c>
      <c r="I845" s="66">
        <v>10</v>
      </c>
      <c r="J845" s="23">
        <v>0</v>
      </c>
      <c r="K845" s="52">
        <v>1</v>
      </c>
      <c r="L845" s="59">
        <f>IF(OR(H_no_hash!$F845="---",H_no_hash!$F845="infeas",H_no_hash!$F845="inf"),"---",(H_no_hash!$F845/M845)-1)</f>
        <v>3.6663611365719273E-3</v>
      </c>
      <c r="M845" s="20">
        <f>Model_dem!L585</f>
        <v>1091</v>
      </c>
      <c r="N845">
        <f>Model_dem!G585</f>
        <v>1095</v>
      </c>
      <c r="P845" t="str">
        <f>IF(H_no_hash!$Q845&lt;&gt;A845,"Aqui", " ")</f>
        <v xml:space="preserve"> </v>
      </c>
      <c r="Q845" s="65" t="s">
        <v>522</v>
      </c>
      <c r="R845" s="66">
        <v>1</v>
      </c>
      <c r="S845" s="66">
        <v>10</v>
      </c>
      <c r="T845" s="66">
        <v>0.2</v>
      </c>
      <c r="U845" s="66">
        <v>100</v>
      </c>
      <c r="V845" s="66">
        <v>1095</v>
      </c>
      <c r="W845" s="66">
        <v>159.17599999999999</v>
      </c>
      <c r="X845" s="66">
        <v>8</v>
      </c>
      <c r="Y845" s="66">
        <v>118</v>
      </c>
      <c r="Z845" s="66">
        <v>1800.16</v>
      </c>
      <c r="AA845" s="23">
        <v>0</v>
      </c>
      <c r="AE845" t="s">
        <v>24</v>
      </c>
      <c r="AF845">
        <v>0</v>
      </c>
      <c r="AG845">
        <v>0</v>
      </c>
      <c r="AH845">
        <v>0.15</v>
      </c>
      <c r="AI845">
        <v>200</v>
      </c>
      <c r="AJ845">
        <v>33270.9</v>
      </c>
      <c r="AK845">
        <v>59.662199999999999</v>
      </c>
      <c r="AL845">
        <v>9</v>
      </c>
      <c r="AM845">
        <v>338</v>
      </c>
      <c r="AN845">
        <v>1800.06</v>
      </c>
      <c r="AO845">
        <v>57388</v>
      </c>
    </row>
    <row r="846" spans="1:41" x14ac:dyDescent="0.3">
      <c r="A846" s="68" t="s">
        <v>522</v>
      </c>
      <c r="B846" s="20">
        <v>1</v>
      </c>
      <c r="C846" s="20">
        <v>25</v>
      </c>
      <c r="D846" s="20">
        <v>0.05</v>
      </c>
      <c r="E846" t="s">
        <v>0</v>
      </c>
      <c r="F846" s="20">
        <v>1095</v>
      </c>
      <c r="G846" s="39">
        <f t="shared" si="72"/>
        <v>0</v>
      </c>
      <c r="H846" s="20">
        <v>72.918099999999995</v>
      </c>
      <c r="I846" s="20">
        <v>52</v>
      </c>
      <c r="J846" s="67">
        <v>0</v>
      </c>
      <c r="K846" s="52">
        <v>0.47399999999999998</v>
      </c>
      <c r="L846" s="59">
        <f>IF(OR(H_no_hash!$F846="---",H_no_hash!$F846="infeas",H_no_hash!$F846="inf"),"---",(H_no_hash!$F846/M846)-1)</f>
        <v>3.6663611365719273E-3</v>
      </c>
      <c r="M846" s="20">
        <f>Model_dem!L586</f>
        <v>1091</v>
      </c>
      <c r="N846">
        <f>Model_dem!G586</f>
        <v>1095</v>
      </c>
      <c r="P846" t="str">
        <f>IF(H_no_hash!$Q846&lt;&gt;A846,"Aqui", " ")</f>
        <v xml:space="preserve"> </v>
      </c>
      <c r="Q846" s="68" t="s">
        <v>522</v>
      </c>
      <c r="R846" s="20">
        <v>1</v>
      </c>
      <c r="S846" s="20">
        <v>25</v>
      </c>
      <c r="T846" s="20">
        <v>0.05</v>
      </c>
      <c r="U846" s="20">
        <v>100</v>
      </c>
      <c r="V846" s="20">
        <v>1095</v>
      </c>
      <c r="W846" s="20">
        <v>72.918099999999995</v>
      </c>
      <c r="X846" s="20">
        <v>2</v>
      </c>
      <c r="Y846" s="20">
        <v>72</v>
      </c>
      <c r="Z846" s="20">
        <v>1800.07</v>
      </c>
      <c r="AA846" s="67">
        <v>0</v>
      </c>
      <c r="AE846" t="s">
        <v>24</v>
      </c>
      <c r="AF846">
        <v>0</v>
      </c>
      <c r="AG846">
        <v>0</v>
      </c>
      <c r="AH846">
        <v>0.2</v>
      </c>
      <c r="AI846">
        <v>200</v>
      </c>
      <c r="AJ846">
        <v>33270.9</v>
      </c>
      <c r="AK846">
        <v>55.381999999999998</v>
      </c>
      <c r="AL846">
        <v>1</v>
      </c>
      <c r="AM846">
        <v>435</v>
      </c>
      <c r="AN846">
        <v>1800.03</v>
      </c>
      <c r="AO846">
        <v>59841</v>
      </c>
    </row>
    <row r="847" spans="1:41" x14ac:dyDescent="0.3">
      <c r="A847" s="65" t="s">
        <v>522</v>
      </c>
      <c r="B847" s="66">
        <v>1</v>
      </c>
      <c r="C847" s="66">
        <v>25</v>
      </c>
      <c r="D847" s="66">
        <v>0.1</v>
      </c>
      <c r="E847" t="s">
        <v>0</v>
      </c>
      <c r="F847" s="66">
        <v>1109</v>
      </c>
      <c r="G847" s="39">
        <f t="shared" si="72"/>
        <v>0</v>
      </c>
      <c r="H847" s="66">
        <v>101.265</v>
      </c>
      <c r="I847" s="66">
        <v>8</v>
      </c>
      <c r="J847" s="23">
        <v>0</v>
      </c>
      <c r="K847" s="52">
        <v>0.96699999999999997</v>
      </c>
      <c r="L847" s="59">
        <f>IF(OR(H_no_hash!$F847="---",H_no_hash!$F847="infeas",H_no_hash!$F847="inf"),"---",(H_no_hash!$F847/M847)-1)</f>
        <v>1.6498625114573784E-2</v>
      </c>
      <c r="M847" s="20">
        <f>Model_dem!L587</f>
        <v>1091</v>
      </c>
      <c r="N847">
        <f>Model_dem!G587</f>
        <v>1109</v>
      </c>
      <c r="P847" t="str">
        <f>IF(H_no_hash!$Q847&lt;&gt;A847,"Aqui", " ")</f>
        <v xml:space="preserve"> </v>
      </c>
      <c r="Q847" s="65" t="s">
        <v>522</v>
      </c>
      <c r="R847" s="66">
        <v>1</v>
      </c>
      <c r="S847" s="66">
        <v>25</v>
      </c>
      <c r="T847" s="66">
        <v>0.1</v>
      </c>
      <c r="U847" s="66">
        <v>100</v>
      </c>
      <c r="V847" s="66">
        <v>1109</v>
      </c>
      <c r="W847" s="66">
        <v>101.265</v>
      </c>
      <c r="X847" s="66">
        <v>0</v>
      </c>
      <c r="Y847" s="66">
        <v>38</v>
      </c>
      <c r="Z847" s="66">
        <v>1800.71</v>
      </c>
      <c r="AA847" s="23">
        <v>0</v>
      </c>
      <c r="AE847" t="s">
        <v>24</v>
      </c>
      <c r="AF847">
        <v>1</v>
      </c>
      <c r="AG847">
        <v>5</v>
      </c>
      <c r="AH847">
        <v>0.05</v>
      </c>
      <c r="AI847">
        <v>200</v>
      </c>
      <c r="AJ847">
        <v>33366</v>
      </c>
      <c r="AK847">
        <v>235.72800000000001</v>
      </c>
      <c r="AL847">
        <v>0</v>
      </c>
      <c r="AM847">
        <v>51</v>
      </c>
      <c r="AN847">
        <v>1800.26</v>
      </c>
      <c r="AO847">
        <v>11013</v>
      </c>
    </row>
    <row r="848" spans="1:41" x14ac:dyDescent="0.3">
      <c r="A848" s="68" t="s">
        <v>522</v>
      </c>
      <c r="B848" s="20">
        <v>1</v>
      </c>
      <c r="C848" s="20">
        <v>25</v>
      </c>
      <c r="D848" s="20">
        <v>0.15</v>
      </c>
      <c r="E848" t="s">
        <v>1</v>
      </c>
      <c r="F848" s="20">
        <v>1132</v>
      </c>
      <c r="G848" s="39">
        <f t="shared" si="72"/>
        <v>0</v>
      </c>
      <c r="H848" s="20">
        <v>281.36799999999999</v>
      </c>
      <c r="I848" s="20">
        <v>1</v>
      </c>
      <c r="J848" s="67">
        <v>0</v>
      </c>
      <c r="K848" s="52">
        <v>0.73599999999999999</v>
      </c>
      <c r="L848" s="59">
        <f>IF(OR(H_no_hash!$F848="---",H_no_hash!$F848="infeas",H_no_hash!$F848="inf"),"---",(H_no_hash!$F848/M848)-1)</f>
        <v>3.7580201649862532E-2</v>
      </c>
      <c r="M848" s="20">
        <f>Model_dem!L588</f>
        <v>1091</v>
      </c>
      <c r="N848">
        <f>Model_dem!G588</f>
        <v>1132</v>
      </c>
      <c r="P848" t="str">
        <f>IF(H_no_hash!$Q848&lt;&gt;A848,"Aqui", " ")</f>
        <v xml:space="preserve"> </v>
      </c>
      <c r="Q848" s="68" t="s">
        <v>522</v>
      </c>
      <c r="R848" s="20">
        <v>1</v>
      </c>
      <c r="S848" s="20">
        <v>25</v>
      </c>
      <c r="T848" s="20">
        <v>0.15</v>
      </c>
      <c r="U848" s="20">
        <v>100</v>
      </c>
      <c r="V848" s="20">
        <v>1132</v>
      </c>
      <c r="W848" s="20">
        <v>281.36799999999999</v>
      </c>
      <c r="X848" s="20">
        <v>2</v>
      </c>
      <c r="Y848" s="20">
        <v>19</v>
      </c>
      <c r="Z848" s="20">
        <v>1800.84</v>
      </c>
      <c r="AA848" s="67">
        <v>0</v>
      </c>
      <c r="AE848" t="s">
        <v>24</v>
      </c>
      <c r="AF848">
        <v>1</v>
      </c>
      <c r="AG848">
        <v>5</v>
      </c>
      <c r="AH848">
        <v>0.1</v>
      </c>
      <c r="AI848">
        <v>200</v>
      </c>
      <c r="AJ848">
        <v>33447.9</v>
      </c>
      <c r="AK848">
        <v>274.04300000000001</v>
      </c>
      <c r="AL848">
        <v>2</v>
      </c>
      <c r="AM848">
        <v>30</v>
      </c>
      <c r="AN848">
        <v>1800.07</v>
      </c>
      <c r="AO848">
        <v>9523</v>
      </c>
    </row>
    <row r="849" spans="1:41" x14ac:dyDescent="0.3">
      <c r="A849" s="65" t="s">
        <v>522</v>
      </c>
      <c r="B849" s="66">
        <v>1</v>
      </c>
      <c r="C849" s="66">
        <v>25</v>
      </c>
      <c r="D849" s="66">
        <v>0.2</v>
      </c>
      <c r="E849" t="s">
        <v>0</v>
      </c>
      <c r="F849" s="66">
        <v>1132</v>
      </c>
      <c r="G849" s="39">
        <f t="shared" si="72"/>
        <v>0</v>
      </c>
      <c r="H849" s="66">
        <v>249.65299999999999</v>
      </c>
      <c r="I849" s="66">
        <v>1</v>
      </c>
      <c r="J849" s="23">
        <v>0</v>
      </c>
      <c r="K849" s="52">
        <v>0.879</v>
      </c>
      <c r="L849" s="59">
        <f>IF(OR(H_no_hash!$F849="---",H_no_hash!$F849="infeas",H_no_hash!$F849="inf"),"---",(H_no_hash!$F849/M849)-1)</f>
        <v>3.7580201649862532E-2</v>
      </c>
      <c r="M849" s="20">
        <f>Model_dem!L589</f>
        <v>1091</v>
      </c>
      <c r="N849">
        <f>Model_dem!G589</f>
        <v>1132</v>
      </c>
      <c r="P849" t="str">
        <f>IF(H_no_hash!$Q849&lt;&gt;A849,"Aqui", " ")</f>
        <v xml:space="preserve"> </v>
      </c>
      <c r="Q849" s="65" t="s">
        <v>522</v>
      </c>
      <c r="R849" s="66">
        <v>1</v>
      </c>
      <c r="S849" s="66">
        <v>25</v>
      </c>
      <c r="T849" s="66">
        <v>0.2</v>
      </c>
      <c r="U849" s="66">
        <v>100</v>
      </c>
      <c r="V849" s="66">
        <v>1132</v>
      </c>
      <c r="W849" s="66">
        <v>249.65299999999999</v>
      </c>
      <c r="X849" s="66">
        <v>0</v>
      </c>
      <c r="Y849" s="66">
        <v>10</v>
      </c>
      <c r="Z849" s="66">
        <v>1818.22</v>
      </c>
      <c r="AA849" s="23">
        <v>0</v>
      </c>
      <c r="AE849" t="s">
        <v>24</v>
      </c>
      <c r="AF849">
        <v>1</v>
      </c>
      <c r="AG849">
        <v>5</v>
      </c>
      <c r="AH849">
        <v>0.15</v>
      </c>
      <c r="AI849">
        <v>200</v>
      </c>
      <c r="AJ849">
        <v>33677.1</v>
      </c>
      <c r="AK849">
        <v>333.44499999999999</v>
      </c>
      <c r="AL849">
        <v>4</v>
      </c>
      <c r="AM849">
        <v>20</v>
      </c>
      <c r="AN849">
        <v>1800.03</v>
      </c>
      <c r="AO849">
        <v>8115</v>
      </c>
    </row>
    <row r="850" spans="1:41" x14ac:dyDescent="0.3">
      <c r="A850" s="68" t="s">
        <v>522</v>
      </c>
      <c r="B850" s="20">
        <v>1</v>
      </c>
      <c r="C850" s="20">
        <v>50</v>
      </c>
      <c r="D850" s="20">
        <v>0.05</v>
      </c>
      <c r="E850" t="s">
        <v>0</v>
      </c>
      <c r="F850" s="20">
        <v>1097</v>
      </c>
      <c r="G850" s="39">
        <f t="shared" si="72"/>
        <v>0</v>
      </c>
      <c r="H850" s="20">
        <v>125.04900000000001</v>
      </c>
      <c r="I850" s="20">
        <v>107</v>
      </c>
      <c r="J850" s="67">
        <v>0</v>
      </c>
      <c r="K850" s="52">
        <v>0</v>
      </c>
      <c r="L850" s="59">
        <f>IF(OR(H_no_hash!$F850="---",H_no_hash!$F850="infeas",H_no_hash!$F850="inf"),"---",(H_no_hash!$F850/M850)-1)</f>
        <v>5.499541704858002E-3</v>
      </c>
      <c r="M850" s="20">
        <f>Model_dem!L590</f>
        <v>1091</v>
      </c>
      <c r="N850">
        <f>Model_dem!G590</f>
        <v>1097</v>
      </c>
      <c r="P850" t="str">
        <f>IF(H_no_hash!$Q850&lt;&gt;A850,"Aqui", " ")</f>
        <v xml:space="preserve"> </v>
      </c>
      <c r="Q850" s="68" t="s">
        <v>522</v>
      </c>
      <c r="R850" s="20">
        <v>1</v>
      </c>
      <c r="S850" s="20">
        <v>50</v>
      </c>
      <c r="T850" s="20">
        <v>0.05</v>
      </c>
      <c r="U850" s="20">
        <v>100</v>
      </c>
      <c r="V850" s="20">
        <v>1097</v>
      </c>
      <c r="W850" s="20">
        <v>125.04900000000001</v>
      </c>
      <c r="X850" s="20">
        <v>0</v>
      </c>
      <c r="Y850" s="20">
        <v>52</v>
      </c>
      <c r="Z850" s="20">
        <v>1800.07</v>
      </c>
      <c r="AA850" s="67">
        <v>0</v>
      </c>
      <c r="AE850" t="s">
        <v>24</v>
      </c>
      <c r="AF850">
        <v>1</v>
      </c>
      <c r="AG850">
        <v>5</v>
      </c>
      <c r="AH850">
        <v>0.2</v>
      </c>
      <c r="AI850">
        <v>200</v>
      </c>
      <c r="AJ850">
        <v>33805.1</v>
      </c>
      <c r="AK850">
        <v>805.74800000000005</v>
      </c>
      <c r="AL850">
        <v>0</v>
      </c>
      <c r="AM850">
        <v>13</v>
      </c>
      <c r="AN850">
        <v>1800.85</v>
      </c>
      <c r="AO850">
        <v>6272</v>
      </c>
    </row>
    <row r="851" spans="1:41" x14ac:dyDescent="0.3">
      <c r="A851" s="65" t="s">
        <v>522</v>
      </c>
      <c r="B851" s="66">
        <v>1</v>
      </c>
      <c r="C851" s="66">
        <v>50</v>
      </c>
      <c r="D851" s="66">
        <v>0.1</v>
      </c>
      <c r="E851" t="s">
        <v>1</v>
      </c>
      <c r="F851" s="66">
        <v>1132</v>
      </c>
      <c r="G851" s="39">
        <f t="shared" si="72"/>
        <v>0</v>
      </c>
      <c r="H851" s="66">
        <v>1087.8900000000001</v>
      </c>
      <c r="I851" s="66">
        <v>85</v>
      </c>
      <c r="J851" s="23">
        <v>0</v>
      </c>
      <c r="K851" s="52">
        <v>1E-3</v>
      </c>
      <c r="L851" s="59">
        <f>IF(OR(H_no_hash!$F851="---",H_no_hash!$F851="infeas",H_no_hash!$F851="inf"),"---",(H_no_hash!$F851/M851)-1)</f>
        <v>3.7580201649862532E-2</v>
      </c>
      <c r="M851" s="20">
        <f>Model_dem!L591</f>
        <v>1091</v>
      </c>
      <c r="N851">
        <f>Model_dem!G591</f>
        <v>1132</v>
      </c>
      <c r="P851" t="str">
        <f>IF(H_no_hash!$Q851&lt;&gt;A851,"Aqui", " ")</f>
        <v xml:space="preserve"> </v>
      </c>
      <c r="Q851" s="65" t="s">
        <v>522</v>
      </c>
      <c r="R851" s="66">
        <v>1</v>
      </c>
      <c r="S851" s="66">
        <v>50</v>
      </c>
      <c r="T851" s="66">
        <v>0.1</v>
      </c>
      <c r="U851" s="66">
        <v>100</v>
      </c>
      <c r="V851" s="66">
        <v>1132</v>
      </c>
      <c r="W851" s="66">
        <v>1087.8900000000001</v>
      </c>
      <c r="X851" s="66">
        <v>2</v>
      </c>
      <c r="Y851" s="66">
        <v>8</v>
      </c>
      <c r="Z851" s="66">
        <v>1800.93</v>
      </c>
      <c r="AA851" s="23">
        <v>0</v>
      </c>
      <c r="AE851" t="s">
        <v>24</v>
      </c>
      <c r="AF851">
        <v>1</v>
      </c>
      <c r="AG851">
        <v>10</v>
      </c>
      <c r="AH851">
        <v>0.05</v>
      </c>
      <c r="AI851">
        <v>200</v>
      </c>
      <c r="AJ851">
        <v>33399.599999999999</v>
      </c>
      <c r="AK851">
        <v>526.73299999999995</v>
      </c>
      <c r="AL851">
        <v>6</v>
      </c>
      <c r="AM851">
        <v>27</v>
      </c>
      <c r="AN851">
        <v>1800.05</v>
      </c>
      <c r="AO851">
        <v>7386</v>
      </c>
    </row>
    <row r="852" spans="1:41" x14ac:dyDescent="0.3">
      <c r="A852" s="68" t="s">
        <v>522</v>
      </c>
      <c r="B852" s="20">
        <v>1</v>
      </c>
      <c r="C852" s="20">
        <v>50</v>
      </c>
      <c r="D852" s="20">
        <v>0.15</v>
      </c>
      <c r="E852" t="s">
        <v>1</v>
      </c>
      <c r="F852" s="20" t="s">
        <v>46</v>
      </c>
      <c r="G852" s="39" t="str">
        <f t="shared" si="72"/>
        <v>---</v>
      </c>
      <c r="H852" s="20">
        <v>60.038800000000002</v>
      </c>
      <c r="I852" s="20">
        <v>86</v>
      </c>
      <c r="J852" s="67">
        <v>0</v>
      </c>
      <c r="K852" s="52">
        <v>1.4E-2</v>
      </c>
      <c r="L852" s="59" t="str">
        <f>IF(OR(H_no_hash!$F852="---",H_no_hash!$F852="infeas",H_no_hash!$F852="inf"),"---",(H_no_hash!$F852/M852)-1)</f>
        <v>---</v>
      </c>
      <c r="M852" s="20">
        <f>Model_dem!L592</f>
        <v>1091</v>
      </c>
      <c r="N852">
        <f>Model_dem!G592</f>
        <v>1157</v>
      </c>
      <c r="P852" t="str">
        <f>IF(H_no_hash!$Q852&lt;&gt;A852,"Aqui", " ")</f>
        <v xml:space="preserve"> </v>
      </c>
      <c r="Q852" s="68" t="s">
        <v>522</v>
      </c>
      <c r="R852" s="20">
        <v>1</v>
      </c>
      <c r="S852" s="20">
        <v>50</v>
      </c>
      <c r="T852" s="20">
        <v>0.15</v>
      </c>
      <c r="U852" s="20">
        <v>100</v>
      </c>
      <c r="V852" s="20" t="s">
        <v>46</v>
      </c>
      <c r="W852" s="20">
        <v>60.038800000000002</v>
      </c>
      <c r="X852" s="20">
        <v>0</v>
      </c>
      <c r="Y852" s="20">
        <v>1</v>
      </c>
      <c r="Z852" s="20">
        <v>1800.92</v>
      </c>
      <c r="AA852" s="67">
        <v>0</v>
      </c>
      <c r="AE852" t="s">
        <v>24</v>
      </c>
      <c r="AF852">
        <v>1</v>
      </c>
      <c r="AG852">
        <v>10</v>
      </c>
      <c r="AH852">
        <v>0.1</v>
      </c>
      <c r="AI852">
        <v>200</v>
      </c>
      <c r="AJ852">
        <v>33557.5</v>
      </c>
      <c r="AK852">
        <v>1055.5</v>
      </c>
      <c r="AL852">
        <v>4</v>
      </c>
      <c r="AM852">
        <v>15</v>
      </c>
      <c r="AN852">
        <v>1800.08</v>
      </c>
      <c r="AO852">
        <v>5000</v>
      </c>
    </row>
    <row r="853" spans="1:41" x14ac:dyDescent="0.3">
      <c r="A853" s="65" t="s">
        <v>522</v>
      </c>
      <c r="B853" s="66">
        <v>1</v>
      </c>
      <c r="C853" s="66">
        <v>50</v>
      </c>
      <c r="D853" s="66">
        <v>0.2</v>
      </c>
      <c r="E853" t="s">
        <v>2</v>
      </c>
      <c r="F853" s="66" t="s">
        <v>46</v>
      </c>
      <c r="G853" s="39" t="str">
        <f t="shared" si="72"/>
        <v>---</v>
      </c>
      <c r="H853" s="66">
        <v>60.024799999999999</v>
      </c>
      <c r="I853" s="66">
        <v>63</v>
      </c>
      <c r="J853" s="23">
        <v>0</v>
      </c>
      <c r="L853" s="59" t="str">
        <f>IF(OR(H_no_hash!$F853="---",H_no_hash!$F853="infeas",H_no_hash!$F853="inf"),"---",(H_no_hash!$F853/M853)-1)</f>
        <v>---</v>
      </c>
      <c r="M853" s="20">
        <f>Model_dem!L593</f>
        <v>1091</v>
      </c>
      <c r="N853" t="str">
        <f>Model_dem!G593</f>
        <v>---</v>
      </c>
      <c r="P853" t="str">
        <f>IF(H_no_hash!$Q853&lt;&gt;A853,"Aqui", " ")</f>
        <v xml:space="preserve"> </v>
      </c>
      <c r="Q853" s="65" t="s">
        <v>522</v>
      </c>
      <c r="R853" s="66">
        <v>1</v>
      </c>
      <c r="S853" s="66">
        <v>50</v>
      </c>
      <c r="T853" s="66">
        <v>0.2</v>
      </c>
      <c r="U853" s="66">
        <v>100</v>
      </c>
      <c r="V853" s="66" t="s">
        <v>46</v>
      </c>
      <c r="W853" s="66">
        <v>60.024799999999999</v>
      </c>
      <c r="X853" s="66">
        <v>0</v>
      </c>
      <c r="Y853" s="66">
        <v>1</v>
      </c>
      <c r="Z853" s="66">
        <v>1802.16</v>
      </c>
      <c r="AA853" s="23">
        <v>0</v>
      </c>
      <c r="AE853" t="s">
        <v>24</v>
      </c>
      <c r="AF853">
        <v>1</v>
      </c>
      <c r="AG853">
        <v>10</v>
      </c>
      <c r="AH853">
        <v>0.15</v>
      </c>
      <c r="AI853">
        <v>200</v>
      </c>
      <c r="AJ853">
        <v>33742.6</v>
      </c>
      <c r="AK853">
        <v>1022.23</v>
      </c>
      <c r="AL853">
        <v>3</v>
      </c>
      <c r="AM853">
        <v>13</v>
      </c>
      <c r="AN853">
        <v>1801.74</v>
      </c>
      <c r="AO853">
        <v>4427</v>
      </c>
    </row>
    <row r="854" spans="1:41" x14ac:dyDescent="0.3">
      <c r="A854" s="68" t="s">
        <v>522</v>
      </c>
      <c r="B854" s="20">
        <v>2</v>
      </c>
      <c r="C854" s="20">
        <v>5</v>
      </c>
      <c r="D854" s="20">
        <v>0.05</v>
      </c>
      <c r="E854" t="s">
        <v>0</v>
      </c>
      <c r="F854" s="20">
        <v>1094</v>
      </c>
      <c r="G854" s="39">
        <f t="shared" si="72"/>
        <v>0</v>
      </c>
      <c r="H854" s="20">
        <v>87.233999999999995</v>
      </c>
      <c r="I854" s="20">
        <v>73</v>
      </c>
      <c r="J854" s="67">
        <v>0</v>
      </c>
      <c r="K854" s="52">
        <v>0.92600000000000005</v>
      </c>
      <c r="L854" s="59">
        <f>IF(OR(H_no_hash!$F854="---",H_no_hash!$F854="infeas",H_no_hash!$F854="inf"),"---",(H_no_hash!$F854/M854)-1)</f>
        <v>2.74977085242889E-3</v>
      </c>
      <c r="M854" s="20">
        <f>Model_dem!L594</f>
        <v>1091</v>
      </c>
      <c r="N854">
        <f>Model_dem!G594</f>
        <v>1094</v>
      </c>
      <c r="P854" t="str">
        <f>IF(H_no_hash!$Q854&lt;&gt;A854,"Aqui", " ")</f>
        <v xml:space="preserve"> </v>
      </c>
      <c r="Q854" s="68" t="s">
        <v>522</v>
      </c>
      <c r="R854" s="20">
        <v>2</v>
      </c>
      <c r="S854" s="20">
        <v>5</v>
      </c>
      <c r="T854" s="20">
        <v>0.05</v>
      </c>
      <c r="U854" s="20">
        <v>100</v>
      </c>
      <c r="V854" s="20">
        <v>1094</v>
      </c>
      <c r="W854" s="20">
        <v>87.233999999999995</v>
      </c>
      <c r="X854" s="20">
        <v>2</v>
      </c>
      <c r="Y854" s="20">
        <v>107</v>
      </c>
      <c r="Z854" s="20">
        <v>1800.01</v>
      </c>
      <c r="AA854" s="67">
        <v>0</v>
      </c>
      <c r="AE854" t="s">
        <v>24</v>
      </c>
      <c r="AF854">
        <v>1</v>
      </c>
      <c r="AG854">
        <v>10</v>
      </c>
      <c r="AH854">
        <v>0.2</v>
      </c>
      <c r="AI854">
        <v>200</v>
      </c>
      <c r="AJ854">
        <v>34095</v>
      </c>
      <c r="AK854">
        <v>1801.76</v>
      </c>
      <c r="AL854">
        <v>0</v>
      </c>
      <c r="AM854">
        <v>1</v>
      </c>
      <c r="AN854">
        <v>1801.79</v>
      </c>
      <c r="AO854">
        <v>2305</v>
      </c>
    </row>
    <row r="855" spans="1:41" x14ac:dyDescent="0.3">
      <c r="A855" s="65" t="s">
        <v>522</v>
      </c>
      <c r="B855" s="66">
        <v>2</v>
      </c>
      <c r="C855" s="66">
        <v>5</v>
      </c>
      <c r="D855" s="66">
        <v>0.1</v>
      </c>
      <c r="E855" t="s">
        <v>0</v>
      </c>
      <c r="F855" s="66">
        <v>1094</v>
      </c>
      <c r="G855" s="39">
        <f t="shared" si="72"/>
        <v>0</v>
      </c>
      <c r="H855" s="66">
        <v>1173.07</v>
      </c>
      <c r="I855" s="66">
        <v>18</v>
      </c>
      <c r="J855" s="23">
        <v>0</v>
      </c>
      <c r="K855" s="52">
        <v>1</v>
      </c>
      <c r="L855" s="59">
        <f>IF(OR(H_no_hash!$F855="---",H_no_hash!$F855="infeas",H_no_hash!$F855="inf"),"---",(H_no_hash!$F855/M855)-1)</f>
        <v>2.74977085242889E-3</v>
      </c>
      <c r="M855" s="20">
        <f>Model_dem!L595</f>
        <v>1091</v>
      </c>
      <c r="N855">
        <f>Model_dem!G595</f>
        <v>1094</v>
      </c>
      <c r="P855" t="str">
        <f>IF(H_no_hash!$Q855&lt;&gt;A855,"Aqui", " ")</f>
        <v xml:space="preserve"> </v>
      </c>
      <c r="Q855" s="65" t="s">
        <v>522</v>
      </c>
      <c r="R855" s="66">
        <v>2</v>
      </c>
      <c r="S855" s="66">
        <v>5</v>
      </c>
      <c r="T855" s="66">
        <v>0.1</v>
      </c>
      <c r="U855" s="66">
        <v>100</v>
      </c>
      <c r="V855" s="66">
        <v>1094</v>
      </c>
      <c r="W855" s="66">
        <v>1173.07</v>
      </c>
      <c r="X855" s="66">
        <v>57</v>
      </c>
      <c r="Y855" s="66">
        <v>85</v>
      </c>
      <c r="Z855" s="66">
        <v>1800.32</v>
      </c>
      <c r="AA855" s="23">
        <v>0</v>
      </c>
      <c r="AE855" t="s">
        <v>24</v>
      </c>
      <c r="AF855">
        <v>1</v>
      </c>
      <c r="AG855">
        <v>25</v>
      </c>
      <c r="AH855">
        <v>0.05</v>
      </c>
      <c r="AI855">
        <v>200</v>
      </c>
      <c r="AJ855">
        <v>33433.300000000003</v>
      </c>
      <c r="AK855">
        <v>1518.95</v>
      </c>
      <c r="AL855">
        <v>10</v>
      </c>
      <c r="AM855">
        <v>18</v>
      </c>
      <c r="AN855">
        <v>1800.23</v>
      </c>
      <c r="AO855">
        <v>6111</v>
      </c>
    </row>
    <row r="856" spans="1:41" x14ac:dyDescent="0.3">
      <c r="A856" s="68" t="s">
        <v>522</v>
      </c>
      <c r="B856" s="20">
        <v>2</v>
      </c>
      <c r="C856" s="20">
        <v>5</v>
      </c>
      <c r="D856" s="20">
        <v>0.15</v>
      </c>
      <c r="E856" t="s">
        <v>0</v>
      </c>
      <c r="F856" s="20">
        <v>1095</v>
      </c>
      <c r="G856" s="39">
        <f t="shared" si="72"/>
        <v>0</v>
      </c>
      <c r="H856" s="20">
        <v>28.794699999999999</v>
      </c>
      <c r="I856" s="20">
        <v>29</v>
      </c>
      <c r="J856" s="67">
        <v>0</v>
      </c>
      <c r="K856" s="52">
        <v>1</v>
      </c>
      <c r="L856" s="59">
        <f>IF(OR(H_no_hash!$F856="---",H_no_hash!$F856="infeas",H_no_hash!$F856="inf"),"---",(H_no_hash!$F856/M856)-1)</f>
        <v>3.6663611365719273E-3</v>
      </c>
      <c r="M856" s="20">
        <f>Model_dem!L596</f>
        <v>1091</v>
      </c>
      <c r="N856">
        <f>Model_dem!G596</f>
        <v>1095</v>
      </c>
      <c r="P856" t="str">
        <f>IF(H_no_hash!$Q856&lt;&gt;A856,"Aqui", " ")</f>
        <v xml:space="preserve"> </v>
      </c>
      <c r="Q856" s="68" t="s">
        <v>522</v>
      </c>
      <c r="R856" s="20">
        <v>2</v>
      </c>
      <c r="S856" s="20">
        <v>5</v>
      </c>
      <c r="T856" s="20">
        <v>0.15</v>
      </c>
      <c r="U856" s="20">
        <v>100</v>
      </c>
      <c r="V856" s="20">
        <v>1095</v>
      </c>
      <c r="W856" s="20">
        <v>28.794699999999999</v>
      </c>
      <c r="X856" s="20">
        <v>0</v>
      </c>
      <c r="Y856" s="20">
        <v>86</v>
      </c>
      <c r="Z856" s="20">
        <v>1800.03</v>
      </c>
      <c r="AA856" s="67">
        <v>0</v>
      </c>
      <c r="AE856" t="s">
        <v>24</v>
      </c>
      <c r="AF856">
        <v>1</v>
      </c>
      <c r="AG856">
        <v>25</v>
      </c>
      <c r="AH856">
        <v>0.1</v>
      </c>
      <c r="AI856">
        <v>200</v>
      </c>
      <c r="AJ856">
        <v>33586.1</v>
      </c>
      <c r="AK856">
        <v>1150.77</v>
      </c>
      <c r="AL856">
        <v>7</v>
      </c>
      <c r="AM856">
        <v>17</v>
      </c>
      <c r="AN856">
        <v>1800.49</v>
      </c>
      <c r="AO856">
        <v>5975</v>
      </c>
    </row>
    <row r="857" spans="1:41" x14ac:dyDescent="0.3">
      <c r="A857" s="65" t="s">
        <v>522</v>
      </c>
      <c r="B857" s="66">
        <v>2</v>
      </c>
      <c r="C857" s="66">
        <v>5</v>
      </c>
      <c r="D857" s="66">
        <v>0.2</v>
      </c>
      <c r="E857" t="s">
        <v>0</v>
      </c>
      <c r="F857" s="66">
        <v>1109</v>
      </c>
      <c r="G857" s="39">
        <f t="shared" si="72"/>
        <v>0</v>
      </c>
      <c r="H857" s="66">
        <v>82.615200000000002</v>
      </c>
      <c r="I857" s="66">
        <v>12</v>
      </c>
      <c r="J857" s="23">
        <v>0</v>
      </c>
      <c r="K857" s="52">
        <v>1</v>
      </c>
      <c r="L857" s="59">
        <f>IF(OR(H_no_hash!$F857="---",H_no_hash!$F857="infeas",H_no_hash!$F857="inf"),"---",(H_no_hash!$F857/M857)-1)</f>
        <v>1.6498625114573784E-2</v>
      </c>
      <c r="M857" s="20">
        <f>Model_dem!L597</f>
        <v>1091</v>
      </c>
      <c r="N857">
        <f>Model_dem!G597</f>
        <v>1109</v>
      </c>
      <c r="P857" t="str">
        <f>IF(H_no_hash!$Q857&lt;&gt;A857,"Aqui", " ")</f>
        <v xml:space="preserve"> </v>
      </c>
      <c r="Q857" s="65" t="s">
        <v>522</v>
      </c>
      <c r="R857" s="66">
        <v>2</v>
      </c>
      <c r="S857" s="66">
        <v>5</v>
      </c>
      <c r="T857" s="66">
        <v>0.2</v>
      </c>
      <c r="U857" s="66">
        <v>100</v>
      </c>
      <c r="V857" s="66">
        <v>1109</v>
      </c>
      <c r="W857" s="66">
        <v>82.615200000000002</v>
      </c>
      <c r="X857" s="66">
        <v>3</v>
      </c>
      <c r="Y857" s="66">
        <v>63</v>
      </c>
      <c r="Z857" s="66">
        <v>1800.04</v>
      </c>
      <c r="AA857" s="23">
        <v>0</v>
      </c>
      <c r="AE857" t="s">
        <v>24</v>
      </c>
      <c r="AF857">
        <v>1</v>
      </c>
      <c r="AG857">
        <v>25</v>
      </c>
      <c r="AH857">
        <v>0.15</v>
      </c>
      <c r="AI857">
        <v>200</v>
      </c>
      <c r="AJ857">
        <v>33710.6</v>
      </c>
      <c r="AK857">
        <v>1239.8</v>
      </c>
      <c r="AL857">
        <v>0</v>
      </c>
      <c r="AM857">
        <v>8</v>
      </c>
      <c r="AN857">
        <v>1801.25</v>
      </c>
      <c r="AO857">
        <v>2838</v>
      </c>
    </row>
    <row r="858" spans="1:41" x14ac:dyDescent="0.3">
      <c r="A858" s="68" t="s">
        <v>522</v>
      </c>
      <c r="B858" s="20">
        <v>2</v>
      </c>
      <c r="C858" s="20">
        <v>10</v>
      </c>
      <c r="D858" s="20">
        <v>0.05</v>
      </c>
      <c r="E858" t="s">
        <v>0</v>
      </c>
      <c r="F858" s="20">
        <v>1094</v>
      </c>
      <c r="G858" s="39">
        <f t="shared" si="72"/>
        <v>0</v>
      </c>
      <c r="H858" s="20">
        <v>583.89499999999998</v>
      </c>
      <c r="I858" s="20">
        <v>24</v>
      </c>
      <c r="J858" s="67">
        <v>0</v>
      </c>
      <c r="K858" s="52">
        <v>0.92600000000000005</v>
      </c>
      <c r="L858" s="59">
        <f>IF(OR(H_no_hash!$F858="---",H_no_hash!$F858="infeas",H_no_hash!$F858="inf"),"---",(H_no_hash!$F858/M858)-1)</f>
        <v>2.74977085242889E-3</v>
      </c>
      <c r="M858" s="20">
        <f>Model_dem!L598</f>
        <v>1091</v>
      </c>
      <c r="N858">
        <f>Model_dem!G598</f>
        <v>1094</v>
      </c>
      <c r="P858" t="str">
        <f>IF(H_no_hash!$Q858&lt;&gt;A858,"Aqui", " ")</f>
        <v xml:space="preserve"> </v>
      </c>
      <c r="Q858" s="68" t="s">
        <v>522</v>
      </c>
      <c r="R858" s="20">
        <v>2</v>
      </c>
      <c r="S858" s="20">
        <v>10</v>
      </c>
      <c r="T858" s="20">
        <v>0.05</v>
      </c>
      <c r="U858" s="20">
        <v>100</v>
      </c>
      <c r="V858" s="20">
        <v>1094</v>
      </c>
      <c r="W858" s="20">
        <v>583.89499999999998</v>
      </c>
      <c r="X858" s="20">
        <v>24</v>
      </c>
      <c r="Y858" s="20">
        <v>73</v>
      </c>
      <c r="Z858" s="20">
        <v>1800.02</v>
      </c>
      <c r="AA858" s="67">
        <v>0</v>
      </c>
      <c r="AE858" t="s">
        <v>24</v>
      </c>
      <c r="AF858">
        <v>1</v>
      </c>
      <c r="AG858">
        <v>25</v>
      </c>
      <c r="AH858">
        <v>0.2</v>
      </c>
      <c r="AI858">
        <v>200</v>
      </c>
      <c r="AJ858">
        <v>34588.699999999997</v>
      </c>
      <c r="AK858">
        <v>1800.87</v>
      </c>
      <c r="AL858">
        <v>2</v>
      </c>
      <c r="AM858">
        <v>3</v>
      </c>
      <c r="AN858">
        <v>1800.87</v>
      </c>
      <c r="AO858">
        <v>2136</v>
      </c>
    </row>
    <row r="859" spans="1:41" x14ac:dyDescent="0.3">
      <c r="A859" s="65" t="s">
        <v>522</v>
      </c>
      <c r="B859" s="66">
        <v>2</v>
      </c>
      <c r="C859" s="66">
        <v>10</v>
      </c>
      <c r="D859" s="66">
        <v>0.1</v>
      </c>
      <c r="E859" t="s">
        <v>0</v>
      </c>
      <c r="F859" s="66">
        <v>1110</v>
      </c>
      <c r="G859" s="39">
        <f t="shared" si="72"/>
        <v>9.0171325518485117E-4</v>
      </c>
      <c r="H859" s="66">
        <v>178.893</v>
      </c>
      <c r="I859" s="66">
        <v>9</v>
      </c>
      <c r="J859" s="23">
        <v>0</v>
      </c>
      <c r="K859" s="52">
        <v>0.96699999999999997</v>
      </c>
      <c r="L859" s="59">
        <f>IF(OR(H_no_hash!$F859="---",H_no_hash!$F859="infeas",H_no_hash!$F859="inf"),"---",(H_no_hash!$F859/M859)-1)</f>
        <v>1.7415215398716821E-2</v>
      </c>
      <c r="M859" s="20">
        <f>Model_dem!L599</f>
        <v>1091</v>
      </c>
      <c r="N859">
        <f>Model_dem!G599</f>
        <v>1109</v>
      </c>
      <c r="P859" t="str">
        <f>IF(H_no_hash!$Q859&lt;&gt;A859,"Aqui", " ")</f>
        <v xml:space="preserve"> </v>
      </c>
      <c r="Q859" s="65" t="s">
        <v>522</v>
      </c>
      <c r="R859" s="66">
        <v>2</v>
      </c>
      <c r="S859" s="66">
        <v>10</v>
      </c>
      <c r="T859" s="66">
        <v>0.1</v>
      </c>
      <c r="U859" s="66">
        <v>100</v>
      </c>
      <c r="V859" s="66">
        <v>1110</v>
      </c>
      <c r="W859" s="66">
        <v>178.893</v>
      </c>
      <c r="X859" s="66">
        <v>0</v>
      </c>
      <c r="Y859" s="66">
        <v>18</v>
      </c>
      <c r="Z859" s="66">
        <v>1800.35</v>
      </c>
      <c r="AA859" s="23">
        <v>0</v>
      </c>
      <c r="AE859" t="s">
        <v>24</v>
      </c>
      <c r="AF859">
        <v>1</v>
      </c>
      <c r="AG859">
        <v>50</v>
      </c>
      <c r="AH859">
        <v>0.05</v>
      </c>
      <c r="AI859">
        <v>200</v>
      </c>
      <c r="AJ859">
        <v>33480.6</v>
      </c>
      <c r="AK859">
        <v>1339.02</v>
      </c>
      <c r="AL859">
        <v>14</v>
      </c>
      <c r="AM859">
        <v>28</v>
      </c>
      <c r="AN859">
        <v>1800.13</v>
      </c>
      <c r="AO859">
        <v>7872</v>
      </c>
    </row>
    <row r="860" spans="1:41" x14ac:dyDescent="0.3">
      <c r="A860" s="68" t="s">
        <v>522</v>
      </c>
      <c r="B860" s="20">
        <v>2</v>
      </c>
      <c r="C860" s="20">
        <v>10</v>
      </c>
      <c r="D860" s="20">
        <v>0.15</v>
      </c>
      <c r="E860" t="s">
        <v>0</v>
      </c>
      <c r="F860" s="20">
        <v>1109</v>
      </c>
      <c r="G860" s="39">
        <f t="shared" si="72"/>
        <v>0</v>
      </c>
      <c r="H860" s="20">
        <v>1084.79</v>
      </c>
      <c r="I860" s="20">
        <v>1</v>
      </c>
      <c r="J860" s="67">
        <v>0</v>
      </c>
      <c r="K860" s="52">
        <v>1</v>
      </c>
      <c r="L860" s="59">
        <f>IF(OR(H_no_hash!$F860="---",H_no_hash!$F860="infeas",H_no_hash!$F860="inf"),"---",(H_no_hash!$F860/M860)-1)</f>
        <v>1.6498625114573784E-2</v>
      </c>
      <c r="M860" s="20">
        <f>Model_dem!L600</f>
        <v>1091</v>
      </c>
      <c r="N860">
        <f>Model_dem!G600</f>
        <v>1109</v>
      </c>
      <c r="P860" t="str">
        <f>IF(H_no_hash!$Q860&lt;&gt;A860,"Aqui", " ")</f>
        <v xml:space="preserve"> </v>
      </c>
      <c r="Q860" s="68" t="s">
        <v>522</v>
      </c>
      <c r="R860" s="20">
        <v>2</v>
      </c>
      <c r="S860" s="20">
        <v>10</v>
      </c>
      <c r="T860" s="20">
        <v>0.15</v>
      </c>
      <c r="U860" s="20">
        <v>100</v>
      </c>
      <c r="V860" s="20">
        <v>1109</v>
      </c>
      <c r="W860" s="20">
        <v>1084.79</v>
      </c>
      <c r="X860" s="20">
        <v>14</v>
      </c>
      <c r="Y860" s="20">
        <v>29</v>
      </c>
      <c r="Z860" s="20">
        <v>1800.09</v>
      </c>
      <c r="AA860" s="67">
        <v>0</v>
      </c>
      <c r="AE860" t="s">
        <v>24</v>
      </c>
      <c r="AF860">
        <v>1</v>
      </c>
      <c r="AG860">
        <v>50</v>
      </c>
      <c r="AH860">
        <v>0.1</v>
      </c>
      <c r="AI860">
        <v>200</v>
      </c>
      <c r="AJ860">
        <v>33639</v>
      </c>
      <c r="AK860">
        <v>1322.3</v>
      </c>
      <c r="AL860">
        <v>5</v>
      </c>
      <c r="AM860">
        <v>14</v>
      </c>
      <c r="AN860">
        <v>1800.14</v>
      </c>
      <c r="AO860">
        <v>4518</v>
      </c>
    </row>
    <row r="861" spans="1:41" x14ac:dyDescent="0.3">
      <c r="A861" s="65" t="s">
        <v>522</v>
      </c>
      <c r="B861" s="66">
        <v>2</v>
      </c>
      <c r="C861" s="66">
        <v>10</v>
      </c>
      <c r="D861" s="66">
        <v>0.2</v>
      </c>
      <c r="E861" t="s">
        <v>0</v>
      </c>
      <c r="F861" s="66">
        <v>1120</v>
      </c>
      <c r="G861" s="39">
        <f t="shared" si="72"/>
        <v>0</v>
      </c>
      <c r="H861" s="66">
        <v>833.23900000000003</v>
      </c>
      <c r="I861" s="66">
        <v>1</v>
      </c>
      <c r="J861" s="23">
        <v>0</v>
      </c>
      <c r="K861" s="52">
        <v>1</v>
      </c>
      <c r="L861" s="59">
        <f>IF(OR(H_no_hash!$F861="---",H_no_hash!$F861="infeas",H_no_hash!$F861="inf"),"---",(H_no_hash!$F861/M861)-1)</f>
        <v>2.6581118240146751E-2</v>
      </c>
      <c r="M861" s="20">
        <f>Model_dem!L601</f>
        <v>1091</v>
      </c>
      <c r="N861">
        <f>Model_dem!G601</f>
        <v>1120</v>
      </c>
      <c r="P861" t="str">
        <f>IF(H_no_hash!$Q861&lt;&gt;A861,"Aqui", " ")</f>
        <v xml:space="preserve"> </v>
      </c>
      <c r="Q861" s="65" t="s">
        <v>522</v>
      </c>
      <c r="R861" s="66">
        <v>2</v>
      </c>
      <c r="S861" s="66">
        <v>10</v>
      </c>
      <c r="T861" s="66">
        <v>0.2</v>
      </c>
      <c r="U861" s="66">
        <v>100</v>
      </c>
      <c r="V861" s="66">
        <v>1120</v>
      </c>
      <c r="W861" s="66">
        <v>833.23900000000003</v>
      </c>
      <c r="X861" s="66">
        <v>2</v>
      </c>
      <c r="Y861" s="66">
        <v>12</v>
      </c>
      <c r="Z861" s="66">
        <v>1805.15</v>
      </c>
      <c r="AA861" s="23">
        <v>0</v>
      </c>
      <c r="AE861" t="s">
        <v>24</v>
      </c>
      <c r="AF861">
        <v>1</v>
      </c>
      <c r="AG861">
        <v>50</v>
      </c>
      <c r="AH861">
        <v>0.15</v>
      </c>
      <c r="AI861">
        <v>200</v>
      </c>
      <c r="AJ861">
        <v>33873.699999999997</v>
      </c>
      <c r="AK861">
        <v>1452.99</v>
      </c>
      <c r="AL861">
        <v>2</v>
      </c>
      <c r="AM861">
        <v>7</v>
      </c>
      <c r="AN861">
        <v>1801.72</v>
      </c>
      <c r="AO861">
        <v>2740</v>
      </c>
    </row>
    <row r="862" spans="1:41" x14ac:dyDescent="0.3">
      <c r="A862" s="68" t="s">
        <v>522</v>
      </c>
      <c r="B862" s="20">
        <v>2</v>
      </c>
      <c r="C862" s="20">
        <v>25</v>
      </c>
      <c r="D862" s="20">
        <v>0.05</v>
      </c>
      <c r="E862" t="s">
        <v>0</v>
      </c>
      <c r="F862" s="20">
        <v>1108</v>
      </c>
      <c r="G862" s="39">
        <f t="shared" si="72"/>
        <v>1.8083182640144665E-3</v>
      </c>
      <c r="H862" s="20">
        <v>643.36599999999999</v>
      </c>
      <c r="I862" s="20">
        <v>43</v>
      </c>
      <c r="J862" s="67">
        <v>0</v>
      </c>
      <c r="K862" s="52">
        <v>1E-3</v>
      </c>
      <c r="L862" s="59">
        <f>IF(OR(H_no_hash!$F862="---",H_no_hash!$F862="infeas",H_no_hash!$F862="inf"),"---",(H_no_hash!$F862/M862)-1)</f>
        <v>1.5582034830430747E-2</v>
      </c>
      <c r="M862" s="20">
        <f>Model_dem!L602</f>
        <v>1091</v>
      </c>
      <c r="N862">
        <f>Model_dem!G602</f>
        <v>1106</v>
      </c>
      <c r="P862" t="str">
        <f>IF(H_no_hash!$Q862&lt;&gt;A862,"Aqui", " ")</f>
        <v xml:space="preserve"> </v>
      </c>
      <c r="Q862" s="68" t="s">
        <v>522</v>
      </c>
      <c r="R862" s="20">
        <v>2</v>
      </c>
      <c r="S862" s="20">
        <v>25</v>
      </c>
      <c r="T862" s="20">
        <v>0.05</v>
      </c>
      <c r="U862" s="20">
        <v>100</v>
      </c>
      <c r="V862" s="20">
        <v>1108</v>
      </c>
      <c r="W862" s="20">
        <v>643.36599999999999</v>
      </c>
      <c r="X862" s="20">
        <v>7</v>
      </c>
      <c r="Y862" s="20">
        <v>24</v>
      </c>
      <c r="Z862" s="20">
        <v>1800.96</v>
      </c>
      <c r="AA862" s="67">
        <v>0</v>
      </c>
      <c r="AE862" t="s">
        <v>24</v>
      </c>
      <c r="AF862">
        <v>1</v>
      </c>
      <c r="AG862">
        <v>50</v>
      </c>
      <c r="AH862">
        <v>0.2</v>
      </c>
      <c r="AI862">
        <v>200</v>
      </c>
      <c r="AJ862">
        <v>35501.5</v>
      </c>
      <c r="AK862">
        <v>1800.66</v>
      </c>
      <c r="AL862">
        <v>0</v>
      </c>
      <c r="AM862">
        <v>1</v>
      </c>
      <c r="AN862">
        <v>1800.79</v>
      </c>
      <c r="AO862">
        <v>797</v>
      </c>
    </row>
    <row r="863" spans="1:41" x14ac:dyDescent="0.3">
      <c r="A863" s="65" t="s">
        <v>522</v>
      </c>
      <c r="B863" s="66">
        <v>2</v>
      </c>
      <c r="C863" s="66">
        <v>25</v>
      </c>
      <c r="D863" s="66">
        <v>0.1</v>
      </c>
      <c r="E863" t="s">
        <v>0</v>
      </c>
      <c r="F863" s="66">
        <v>1125</v>
      </c>
      <c r="G863" s="39">
        <f t="shared" si="72"/>
        <v>0</v>
      </c>
      <c r="H863" s="66">
        <v>910.779</v>
      </c>
      <c r="I863" s="66">
        <v>21</v>
      </c>
      <c r="J863" s="23">
        <v>0</v>
      </c>
      <c r="K863" s="52">
        <v>0.152</v>
      </c>
      <c r="L863" s="59">
        <f>IF(OR(H_no_hash!$F863="---",H_no_hash!$F863="infeas",H_no_hash!$F863="inf"),"---",(H_no_hash!$F863/M863)-1)</f>
        <v>3.1164069660861493E-2</v>
      </c>
      <c r="M863" s="20">
        <f>Model_dem!L603</f>
        <v>1091</v>
      </c>
      <c r="N863">
        <f>Model_dem!G603</f>
        <v>1125</v>
      </c>
      <c r="P863" t="str">
        <f>IF(H_no_hash!$Q863&lt;&gt;A863,"Aqui", " ")</f>
        <v xml:space="preserve"> </v>
      </c>
      <c r="Q863" s="65" t="s">
        <v>522</v>
      </c>
      <c r="R863" s="66">
        <v>2</v>
      </c>
      <c r="S863" s="66">
        <v>25</v>
      </c>
      <c r="T863" s="66">
        <v>0.1</v>
      </c>
      <c r="U863" s="66">
        <v>100</v>
      </c>
      <c r="V863" s="66">
        <v>1125</v>
      </c>
      <c r="W863" s="66">
        <v>910.779</v>
      </c>
      <c r="X863" s="66">
        <v>0</v>
      </c>
      <c r="Y863" s="66">
        <v>9</v>
      </c>
      <c r="Z863" s="66">
        <v>1833.22</v>
      </c>
      <c r="AA863" s="23">
        <v>0</v>
      </c>
      <c r="AE863" t="s">
        <v>24</v>
      </c>
      <c r="AF863">
        <v>2</v>
      </c>
      <c r="AG863">
        <v>5</v>
      </c>
      <c r="AH863">
        <v>0.05</v>
      </c>
      <c r="AI863">
        <v>200</v>
      </c>
      <c r="AJ863">
        <v>33344.699999999997</v>
      </c>
      <c r="AK863">
        <v>155.316</v>
      </c>
      <c r="AL863">
        <v>0</v>
      </c>
      <c r="AM863">
        <v>47</v>
      </c>
      <c r="AN863">
        <v>1800.19</v>
      </c>
      <c r="AO863">
        <v>9220</v>
      </c>
    </row>
    <row r="864" spans="1:41" x14ac:dyDescent="0.3">
      <c r="A864" s="68" t="s">
        <v>522</v>
      </c>
      <c r="B864" s="20">
        <v>2</v>
      </c>
      <c r="C864" s="20">
        <v>25</v>
      </c>
      <c r="D864" s="20">
        <v>0.15</v>
      </c>
      <c r="E864" t="s">
        <v>2</v>
      </c>
      <c r="F864" s="20">
        <v>1207</v>
      </c>
      <c r="G864" s="39">
        <f t="shared" si="72"/>
        <v>4.8653344917463079E-2</v>
      </c>
      <c r="H864" s="20">
        <v>1801.75</v>
      </c>
      <c r="I864" s="20">
        <v>1</v>
      </c>
      <c r="J864" s="67">
        <v>0</v>
      </c>
      <c r="K864" t="s">
        <v>3</v>
      </c>
      <c r="L864" s="59">
        <f>IF(OR(H_no_hash!$F864="---",H_no_hash!$F864="infeas",H_no_hash!$F864="inf"),"---",(H_no_hash!$F864/M864)-1)</f>
        <v>0.10632447296058656</v>
      </c>
      <c r="M864" s="20">
        <f>Model_dem!L604</f>
        <v>1091</v>
      </c>
      <c r="N864">
        <f>Model_dem!G604</f>
        <v>1151</v>
      </c>
      <c r="P864" t="str">
        <f>IF(H_no_hash!$Q864&lt;&gt;A864,"Aqui", " ")</f>
        <v xml:space="preserve"> </v>
      </c>
      <c r="Q864" s="68" t="s">
        <v>522</v>
      </c>
      <c r="R864" s="20">
        <v>2</v>
      </c>
      <c r="S864" s="20">
        <v>25</v>
      </c>
      <c r="T864" s="20">
        <v>0.15</v>
      </c>
      <c r="U864" s="20">
        <v>100</v>
      </c>
      <c r="V864" s="20">
        <v>1207</v>
      </c>
      <c r="W864" s="20">
        <v>1801.75</v>
      </c>
      <c r="X864" s="20">
        <v>0</v>
      </c>
      <c r="Y864" s="20">
        <v>1</v>
      </c>
      <c r="Z864" s="20">
        <v>1802.07</v>
      </c>
      <c r="AA864" s="67">
        <v>0</v>
      </c>
      <c r="AE864" t="s">
        <v>24</v>
      </c>
      <c r="AF864">
        <v>2</v>
      </c>
      <c r="AG864">
        <v>5</v>
      </c>
      <c r="AH864">
        <v>0.1</v>
      </c>
      <c r="AI864">
        <v>200</v>
      </c>
      <c r="AJ864">
        <v>33366</v>
      </c>
      <c r="AK864">
        <v>339.86700000000002</v>
      </c>
      <c r="AL864">
        <v>0</v>
      </c>
      <c r="AM864">
        <v>30</v>
      </c>
      <c r="AN864">
        <v>1800.06</v>
      </c>
      <c r="AO864">
        <v>8124</v>
      </c>
    </row>
    <row r="865" spans="1:41" x14ac:dyDescent="0.3">
      <c r="A865" s="65" t="s">
        <v>522</v>
      </c>
      <c r="B865" s="66">
        <v>2</v>
      </c>
      <c r="C865" s="66">
        <v>25</v>
      </c>
      <c r="D865" s="66">
        <v>0.2</v>
      </c>
      <c r="E865" t="s">
        <v>2</v>
      </c>
      <c r="F865" s="66" t="s">
        <v>46</v>
      </c>
      <c r="G865" s="39" t="str">
        <f t="shared" si="72"/>
        <v>---</v>
      </c>
      <c r="H865" s="66">
        <v>60.0246</v>
      </c>
      <c r="I865" s="66">
        <v>1</v>
      </c>
      <c r="J865" s="23">
        <v>0</v>
      </c>
      <c r="L865" s="59" t="str">
        <f>IF(OR(H_no_hash!$F865="---",H_no_hash!$F865="infeas",H_no_hash!$F865="inf"),"---",(H_no_hash!$F865/M865)-1)</f>
        <v>---</v>
      </c>
      <c r="M865" s="20">
        <f>Model_dem!L605</f>
        <v>1091</v>
      </c>
      <c r="N865" t="str">
        <f>Model_dem!G605</f>
        <v>---</v>
      </c>
      <c r="P865" t="str">
        <f>IF(H_no_hash!$Q865&lt;&gt;A865,"Aqui", " ")</f>
        <v xml:space="preserve"> </v>
      </c>
      <c r="Q865" s="65" t="s">
        <v>522</v>
      </c>
      <c r="R865" s="66">
        <v>2</v>
      </c>
      <c r="S865" s="66">
        <v>25</v>
      </c>
      <c r="T865" s="66">
        <v>0.2</v>
      </c>
      <c r="U865" s="66">
        <v>100</v>
      </c>
      <c r="V865" s="66" t="s">
        <v>46</v>
      </c>
      <c r="W865" s="66">
        <v>60.0246</v>
      </c>
      <c r="X865" s="66">
        <v>0</v>
      </c>
      <c r="Y865" s="66">
        <v>1</v>
      </c>
      <c r="Z865" s="66">
        <v>1800.7</v>
      </c>
      <c r="AA865" s="23">
        <v>0</v>
      </c>
      <c r="AE865" t="s">
        <v>24</v>
      </c>
      <c r="AF865">
        <v>2</v>
      </c>
      <c r="AG865">
        <v>5</v>
      </c>
      <c r="AH865">
        <v>0.15</v>
      </c>
      <c r="AI865">
        <v>200</v>
      </c>
      <c r="AJ865">
        <v>33366</v>
      </c>
      <c r="AK865">
        <v>187.215</v>
      </c>
      <c r="AL865">
        <v>0</v>
      </c>
      <c r="AM865">
        <v>37</v>
      </c>
      <c r="AN865">
        <v>1800.09</v>
      </c>
      <c r="AO865">
        <v>8889</v>
      </c>
    </row>
    <row r="866" spans="1:41" x14ac:dyDescent="0.3">
      <c r="A866" s="68" t="s">
        <v>522</v>
      </c>
      <c r="B866" s="20">
        <v>2</v>
      </c>
      <c r="C866" s="20">
        <v>50</v>
      </c>
      <c r="D866" s="20">
        <v>0.05</v>
      </c>
      <c r="E866" t="s">
        <v>0</v>
      </c>
      <c r="F866" s="20">
        <v>1115</v>
      </c>
      <c r="G866" s="39">
        <f t="shared" si="72"/>
        <v>0</v>
      </c>
      <c r="H866" s="20">
        <v>130.49700000000001</v>
      </c>
      <c r="I866" s="20">
        <v>75</v>
      </c>
      <c r="J866" s="67"/>
      <c r="K866" s="52">
        <v>0</v>
      </c>
      <c r="L866" s="59">
        <f>IF(OR(H_no_hash!$F866="---",H_no_hash!$F866="infeas",H_no_hash!$F866="inf"),"---",(H_no_hash!$F866/M866)-1)</f>
        <v>2.1998166819431786E-2</v>
      </c>
      <c r="M866" s="20">
        <f>Model_dem!L606</f>
        <v>1091</v>
      </c>
      <c r="N866">
        <f>Model_dem!G606</f>
        <v>1115</v>
      </c>
      <c r="P866" t="str">
        <f>IF(H_no_hash!$Q866&lt;&gt;A866,"Aqui", " ")</f>
        <v xml:space="preserve"> </v>
      </c>
      <c r="Q866" s="68" t="s">
        <v>522</v>
      </c>
      <c r="R866" s="20">
        <v>2</v>
      </c>
      <c r="S866" s="20">
        <v>50</v>
      </c>
      <c r="T866" s="20">
        <v>0.05</v>
      </c>
      <c r="U866" s="20">
        <v>100</v>
      </c>
      <c r="V866" s="20">
        <v>1115</v>
      </c>
      <c r="W866" s="20">
        <v>130.49700000000001</v>
      </c>
      <c r="X866" s="20">
        <v>0</v>
      </c>
      <c r="Y866" s="20">
        <v>43</v>
      </c>
      <c r="Z866" s="20">
        <v>1800.1</v>
      </c>
      <c r="AA866" s="67">
        <v>0</v>
      </c>
      <c r="AE866" t="s">
        <v>24</v>
      </c>
      <c r="AF866">
        <v>2</v>
      </c>
      <c r="AG866">
        <v>5</v>
      </c>
      <c r="AH866">
        <v>0.2</v>
      </c>
      <c r="AI866">
        <v>200</v>
      </c>
      <c r="AJ866">
        <v>33480.300000000003</v>
      </c>
      <c r="AK866">
        <v>899.89400000000001</v>
      </c>
      <c r="AL866">
        <v>16</v>
      </c>
      <c r="AM866">
        <v>32</v>
      </c>
      <c r="AN866">
        <v>1800.08</v>
      </c>
      <c r="AO866">
        <v>7838</v>
      </c>
    </row>
    <row r="867" spans="1:41" x14ac:dyDescent="0.3">
      <c r="A867" s="65" t="s">
        <v>522</v>
      </c>
      <c r="B867" s="66">
        <v>2</v>
      </c>
      <c r="C867" s="66">
        <v>50</v>
      </c>
      <c r="D867" s="66">
        <v>0.1</v>
      </c>
      <c r="E867" t="s">
        <v>0</v>
      </c>
      <c r="F867" s="66">
        <v>1132</v>
      </c>
      <c r="G867" s="39">
        <f t="shared" si="72"/>
        <v>0</v>
      </c>
      <c r="H867" s="66">
        <v>220.80199999999999</v>
      </c>
      <c r="I867" s="66" t="s">
        <v>511</v>
      </c>
      <c r="J867" s="23"/>
      <c r="K867" s="52">
        <v>0</v>
      </c>
      <c r="L867" s="59">
        <f>IF(OR(H_no_hash!$F867="---",H_no_hash!$F867="infeas",H_no_hash!$F867="inf"),"---",(H_no_hash!$F867/M867)-1)</f>
        <v>3.7580201649862532E-2</v>
      </c>
      <c r="M867" s="20">
        <f>Model_dem!L607</f>
        <v>1091</v>
      </c>
      <c r="N867">
        <f>Model_dem!G607</f>
        <v>1132</v>
      </c>
      <c r="P867" t="str">
        <f>IF(H_no_hash!$Q867&lt;&gt;A867,"Aqui", " ")</f>
        <v xml:space="preserve"> </v>
      </c>
      <c r="Q867" s="65" t="s">
        <v>522</v>
      </c>
      <c r="R867" s="66">
        <v>2</v>
      </c>
      <c r="S867" s="66">
        <v>50</v>
      </c>
      <c r="T867" s="66">
        <v>0.1</v>
      </c>
      <c r="U867" s="66">
        <v>100</v>
      </c>
      <c r="V867" s="66">
        <v>1132</v>
      </c>
      <c r="W867" s="66">
        <v>220.80199999999999</v>
      </c>
      <c r="X867" s="66">
        <v>1</v>
      </c>
      <c r="Y867" s="66">
        <v>21</v>
      </c>
      <c r="Z867" s="66">
        <v>1801.79</v>
      </c>
      <c r="AA867" s="23">
        <v>0</v>
      </c>
      <c r="AE867" t="s">
        <v>24</v>
      </c>
      <c r="AF867">
        <v>2</v>
      </c>
      <c r="AG867">
        <v>10</v>
      </c>
      <c r="AH867">
        <v>0.05</v>
      </c>
      <c r="AI867">
        <v>200</v>
      </c>
      <c r="AJ867">
        <v>33361.5</v>
      </c>
      <c r="AK867">
        <v>1053.26</v>
      </c>
      <c r="AL867">
        <v>25</v>
      </c>
      <c r="AM867">
        <v>39</v>
      </c>
      <c r="AN867">
        <v>1800.03</v>
      </c>
      <c r="AO867">
        <v>8660</v>
      </c>
    </row>
    <row r="868" spans="1:41" x14ac:dyDescent="0.3">
      <c r="A868" s="68" t="s">
        <v>522</v>
      </c>
      <c r="B868" s="20">
        <v>2</v>
      </c>
      <c r="C868" s="20">
        <v>50</v>
      </c>
      <c r="D868" s="20">
        <v>0.15</v>
      </c>
      <c r="E868" t="s">
        <v>2</v>
      </c>
      <c r="F868" s="20" t="s">
        <v>46</v>
      </c>
      <c r="G868" s="39" t="str">
        <f t="shared" si="72"/>
        <v>---</v>
      </c>
      <c r="H868" s="20">
        <v>60.021900000000002</v>
      </c>
      <c r="I868" s="20" t="s">
        <v>511</v>
      </c>
      <c r="J868" s="67"/>
      <c r="L868" s="59" t="str">
        <f>IF(OR(H_no_hash!$F868="---",H_no_hash!$F868="infeas",H_no_hash!$F868="inf"),"---",(H_no_hash!$F868/M868)-1)</f>
        <v>---</v>
      </c>
      <c r="M868" s="20">
        <f>Model_dem!L608</f>
        <v>1091</v>
      </c>
      <c r="N868" t="str">
        <f>Model_dem!G608</f>
        <v>---</v>
      </c>
      <c r="P868" t="str">
        <f>IF(H_no_hash!$Q868&lt;&gt;A868,"Aqui", " ")</f>
        <v xml:space="preserve"> </v>
      </c>
      <c r="Q868" s="68" t="s">
        <v>522</v>
      </c>
      <c r="R868" s="20">
        <v>2</v>
      </c>
      <c r="S868" s="20">
        <v>50</v>
      </c>
      <c r="T868" s="20">
        <v>0.15</v>
      </c>
      <c r="U868" s="20">
        <v>100</v>
      </c>
      <c r="V868" s="20" t="s">
        <v>46</v>
      </c>
      <c r="W868" s="20">
        <v>60.021900000000002</v>
      </c>
      <c r="X868" s="20">
        <v>0</v>
      </c>
      <c r="Y868" s="20">
        <v>1</v>
      </c>
      <c r="Z868" s="20">
        <v>1800.88</v>
      </c>
      <c r="AA868" s="67">
        <v>0</v>
      </c>
      <c r="AE868" t="s">
        <v>24</v>
      </c>
      <c r="AF868">
        <v>2</v>
      </c>
      <c r="AG868">
        <v>10</v>
      </c>
      <c r="AH868">
        <v>0.1</v>
      </c>
      <c r="AI868">
        <v>200</v>
      </c>
      <c r="AJ868">
        <v>33475.199999999997</v>
      </c>
      <c r="AK868">
        <v>1683.89</v>
      </c>
      <c r="AL868">
        <v>13</v>
      </c>
      <c r="AM868">
        <v>20</v>
      </c>
      <c r="AN868">
        <v>1800.4</v>
      </c>
      <c r="AO868">
        <v>5140</v>
      </c>
    </row>
    <row r="869" spans="1:41" x14ac:dyDescent="0.3">
      <c r="A869" s="65" t="s">
        <v>522</v>
      </c>
      <c r="B869" s="66">
        <v>2</v>
      </c>
      <c r="C869" s="66">
        <v>50</v>
      </c>
      <c r="D869" s="66">
        <v>0.2</v>
      </c>
      <c r="E869" t="s">
        <v>2</v>
      </c>
      <c r="F869" s="66" t="s">
        <v>46</v>
      </c>
      <c r="G869" s="39" t="str">
        <f t="shared" si="72"/>
        <v>---</v>
      </c>
      <c r="H869" s="66">
        <v>60.0246</v>
      </c>
      <c r="I869" s="66" t="s">
        <v>511</v>
      </c>
      <c r="J869" s="23">
        <v>0</v>
      </c>
      <c r="L869" s="59" t="str">
        <f>IF(OR(H_no_hash!$F869="---",H_no_hash!$F869="infeas",H_no_hash!$F869="inf"),"---",(H_no_hash!$F869/M869)-1)</f>
        <v>---</v>
      </c>
      <c r="M869" s="20">
        <f>Model_dem!L609</f>
        <v>1091</v>
      </c>
      <c r="N869" t="str">
        <f>Model_dem!G609</f>
        <v>---</v>
      </c>
      <c r="P869" t="str">
        <f>IF(H_no_hash!$Q869&lt;&gt;A869,"Aqui", " ")</f>
        <v xml:space="preserve"> </v>
      </c>
      <c r="Q869" s="65" t="s">
        <v>522</v>
      </c>
      <c r="R869" s="66">
        <v>2</v>
      </c>
      <c r="S869" s="66">
        <v>50</v>
      </c>
      <c r="T869" s="66">
        <v>0.2</v>
      </c>
      <c r="U869" s="66">
        <v>100</v>
      </c>
      <c r="V869" s="66" t="s">
        <v>46</v>
      </c>
      <c r="W869" s="66">
        <v>60.0246</v>
      </c>
      <c r="X869" s="66">
        <v>0</v>
      </c>
      <c r="Y869" s="66">
        <v>1</v>
      </c>
      <c r="Z869" s="66">
        <v>1800.69</v>
      </c>
      <c r="AA869" s="23">
        <v>0</v>
      </c>
      <c r="AE869" t="s">
        <v>24</v>
      </c>
      <c r="AF869">
        <v>2</v>
      </c>
      <c r="AG869">
        <v>10</v>
      </c>
      <c r="AH869">
        <v>0.15</v>
      </c>
      <c r="AI869">
        <v>200</v>
      </c>
      <c r="AJ869">
        <v>33641.699999999997</v>
      </c>
      <c r="AK869">
        <v>924.63300000000004</v>
      </c>
      <c r="AL869">
        <v>7</v>
      </c>
      <c r="AM869">
        <v>17</v>
      </c>
      <c r="AN869">
        <v>1800.02</v>
      </c>
      <c r="AO869">
        <v>5291</v>
      </c>
    </row>
    <row r="870" spans="1:41" x14ac:dyDescent="0.3">
      <c r="A870" s="68" t="s">
        <v>522</v>
      </c>
      <c r="B870" s="20">
        <v>3</v>
      </c>
      <c r="C870" s="20">
        <v>0</v>
      </c>
      <c r="D870" s="20">
        <v>0.05</v>
      </c>
      <c r="E870" t="s">
        <v>0</v>
      </c>
      <c r="F870" s="20">
        <v>1132</v>
      </c>
      <c r="G870" s="39">
        <f t="shared" si="72"/>
        <v>0</v>
      </c>
      <c r="H870" s="20">
        <v>570.31799999999998</v>
      </c>
      <c r="I870" s="20">
        <v>75</v>
      </c>
      <c r="J870" s="67"/>
      <c r="K870" s="52">
        <v>0</v>
      </c>
      <c r="L870" s="59">
        <f>IF(OR(H_no_hash!$F870="---",H_no_hash!$F870="infeas",H_no_hash!$F870="inf"),"---",(H_no_hash!$F870/M870)-1)</f>
        <v>3.7580201649862532E-2</v>
      </c>
      <c r="M870" s="20">
        <f>Model_dem!L610</f>
        <v>1091</v>
      </c>
      <c r="N870">
        <f>Model_dem!G610</f>
        <v>1132</v>
      </c>
      <c r="P870" t="str">
        <f>IF(H_no_hash!$Q870&lt;&gt;A870,"Aqui", " ")</f>
        <v xml:space="preserve"> </v>
      </c>
      <c r="Q870" s="68" t="s">
        <v>522</v>
      </c>
      <c r="R870" s="20">
        <v>3</v>
      </c>
      <c r="S870" s="20">
        <v>0</v>
      </c>
      <c r="T870" s="20">
        <v>0.05</v>
      </c>
      <c r="U870" s="20">
        <v>100</v>
      </c>
      <c r="V870" s="20">
        <v>1132</v>
      </c>
      <c r="W870" s="20">
        <v>570.31799999999998</v>
      </c>
      <c r="X870" s="20">
        <v>21</v>
      </c>
      <c r="Y870" s="20">
        <v>75</v>
      </c>
      <c r="Z870" s="20">
        <v>1800.06</v>
      </c>
      <c r="AA870" s="67"/>
      <c r="AE870" t="s">
        <v>24</v>
      </c>
      <c r="AF870">
        <v>2</v>
      </c>
      <c r="AG870">
        <v>10</v>
      </c>
      <c r="AH870">
        <v>0.2</v>
      </c>
      <c r="AI870">
        <v>200</v>
      </c>
      <c r="AJ870">
        <v>33813.199999999997</v>
      </c>
      <c r="AK870">
        <v>970.93299999999999</v>
      </c>
      <c r="AL870">
        <v>0</v>
      </c>
      <c r="AM870">
        <v>10</v>
      </c>
      <c r="AN870">
        <v>1800.9</v>
      </c>
      <c r="AO870">
        <v>4624</v>
      </c>
    </row>
    <row r="871" spans="1:41" x14ac:dyDescent="0.3">
      <c r="A871" s="65" t="s">
        <v>522</v>
      </c>
      <c r="B871" s="66">
        <v>3</v>
      </c>
      <c r="C871" s="66">
        <v>0</v>
      </c>
      <c r="D871" s="66">
        <v>0.1</v>
      </c>
      <c r="E871" t="s">
        <v>4</v>
      </c>
      <c r="F871" s="66" t="s">
        <v>511</v>
      </c>
      <c r="G871" s="39" t="str">
        <f t="shared" si="72"/>
        <v>---</v>
      </c>
      <c r="H871" s="66" t="s">
        <v>511</v>
      </c>
      <c r="I871" s="66" t="s">
        <v>511</v>
      </c>
      <c r="J871" s="23"/>
      <c r="L871" s="59" t="str">
        <f>IF(OR(H_no_hash!$F871="---",H_no_hash!$F871="infeas",H_no_hash!$F871="inf"),"---",(H_no_hash!$F871/M871)-1)</f>
        <v>---</v>
      </c>
      <c r="M871" s="20">
        <f>Model_dem!L611</f>
        <v>1091</v>
      </c>
      <c r="N871" t="str">
        <f>Model_dem!G611</f>
        <v>---</v>
      </c>
      <c r="P871" t="str">
        <f>IF(H_no_hash!$Q871&lt;&gt;A871,"Aqui", " ")</f>
        <v xml:space="preserve"> </v>
      </c>
      <c r="Q871" s="65" t="s">
        <v>522</v>
      </c>
      <c r="R871" s="66">
        <v>3</v>
      </c>
      <c r="S871" s="66">
        <v>0</v>
      </c>
      <c r="T871" s="66">
        <v>0.1</v>
      </c>
      <c r="U871" s="66">
        <v>100</v>
      </c>
      <c r="V871" s="66" t="s">
        <v>511</v>
      </c>
      <c r="W871" s="66" t="s">
        <v>511</v>
      </c>
      <c r="X871" s="66" t="s">
        <v>511</v>
      </c>
      <c r="Y871" s="66" t="s">
        <v>511</v>
      </c>
      <c r="Z871" s="66" t="s">
        <v>511</v>
      </c>
      <c r="AA871" s="23"/>
      <c r="AE871" t="s">
        <v>24</v>
      </c>
      <c r="AF871">
        <v>2</v>
      </c>
      <c r="AG871">
        <v>25</v>
      </c>
      <c r="AH871">
        <v>0.05</v>
      </c>
      <c r="AI871">
        <v>200</v>
      </c>
      <c r="AJ871">
        <v>33745.800000000003</v>
      </c>
      <c r="AK871">
        <v>671.08500000000004</v>
      </c>
      <c r="AL871">
        <v>2</v>
      </c>
      <c r="AM871">
        <v>12</v>
      </c>
      <c r="AN871">
        <v>1800.04</v>
      </c>
      <c r="AO871">
        <v>4843</v>
      </c>
    </row>
    <row r="872" spans="1:41" x14ac:dyDescent="0.3">
      <c r="A872" s="68" t="s">
        <v>522</v>
      </c>
      <c r="B872" s="20">
        <v>3</v>
      </c>
      <c r="C872" s="20">
        <v>0</v>
      </c>
      <c r="D872" s="20">
        <v>0.15</v>
      </c>
      <c r="E872" t="s">
        <v>4</v>
      </c>
      <c r="F872" s="20" t="s">
        <v>511</v>
      </c>
      <c r="G872" s="39" t="str">
        <f t="shared" si="72"/>
        <v>---</v>
      </c>
      <c r="H872" s="20" t="s">
        <v>511</v>
      </c>
      <c r="I872" s="20" t="s">
        <v>511</v>
      </c>
      <c r="J872" s="67"/>
      <c r="L872" s="59" t="str">
        <f>IF(OR(H_no_hash!$F872="---",H_no_hash!$F872="infeas",H_no_hash!$F872="inf"),"---",(H_no_hash!$F872/M872)-1)</f>
        <v>---</v>
      </c>
      <c r="M872" s="20">
        <f>Model_dem!L612</f>
        <v>1091</v>
      </c>
      <c r="N872" t="str">
        <f>Model_dem!G612</f>
        <v>---</v>
      </c>
      <c r="P872" t="str">
        <f>IF(H_no_hash!$Q872&lt;&gt;A872,"Aqui", " ")</f>
        <v xml:space="preserve"> </v>
      </c>
      <c r="Q872" s="68" t="s">
        <v>522</v>
      </c>
      <c r="R872" s="20">
        <v>3</v>
      </c>
      <c r="S872" s="20">
        <v>0</v>
      </c>
      <c r="T872" s="20">
        <v>0.15</v>
      </c>
      <c r="U872" s="20">
        <v>100</v>
      </c>
      <c r="V872" s="20" t="s">
        <v>511</v>
      </c>
      <c r="W872" s="20" t="s">
        <v>511</v>
      </c>
      <c r="X872" s="20" t="s">
        <v>511</v>
      </c>
      <c r="Y872" s="20" t="s">
        <v>511</v>
      </c>
      <c r="Z872" s="20" t="s">
        <v>511</v>
      </c>
      <c r="AA872" s="67"/>
      <c r="AE872" t="s">
        <v>24</v>
      </c>
      <c r="AF872">
        <v>2</v>
      </c>
      <c r="AG872">
        <v>25</v>
      </c>
      <c r="AH872">
        <v>0.1</v>
      </c>
      <c r="AI872">
        <v>200</v>
      </c>
      <c r="AJ872">
        <v>33657.9</v>
      </c>
      <c r="AK872">
        <v>718.19100000000003</v>
      </c>
      <c r="AL872">
        <v>0</v>
      </c>
      <c r="AM872">
        <v>8</v>
      </c>
      <c r="AN872">
        <v>1800.76</v>
      </c>
      <c r="AO872">
        <v>3700</v>
      </c>
    </row>
    <row r="873" spans="1:41" x14ac:dyDescent="0.3">
      <c r="A873" s="65" t="s">
        <v>522</v>
      </c>
      <c r="B873" s="66">
        <v>3</v>
      </c>
      <c r="C873" s="66">
        <v>0</v>
      </c>
      <c r="D873" s="66">
        <v>0.2</v>
      </c>
      <c r="E873" t="s">
        <v>4</v>
      </c>
      <c r="F873" s="66" t="s">
        <v>511</v>
      </c>
      <c r="G873" s="39" t="str">
        <f t="shared" si="72"/>
        <v>---</v>
      </c>
      <c r="H873" s="66" t="s">
        <v>511</v>
      </c>
      <c r="I873" s="66" t="s">
        <v>511</v>
      </c>
      <c r="J873" s="23">
        <v>0</v>
      </c>
      <c r="L873" s="59" t="str">
        <f>IF(OR(H_no_hash!$F873="---",H_no_hash!$F873="infeas",H_no_hash!$F873="inf"),"---",(H_no_hash!$F873/M873)-1)</f>
        <v>---</v>
      </c>
      <c r="M873" s="20">
        <f>Model_dem!L613</f>
        <v>1091</v>
      </c>
      <c r="N873" t="str">
        <f>Model_dem!G613</f>
        <v>---</v>
      </c>
      <c r="P873" t="str">
        <f>IF(H_no_hash!$Q873&lt;&gt;A873,"Aqui", " ")</f>
        <v xml:space="preserve"> </v>
      </c>
      <c r="Q873" s="65" t="s">
        <v>522</v>
      </c>
      <c r="R873" s="66">
        <v>3</v>
      </c>
      <c r="S873" s="66">
        <v>0</v>
      </c>
      <c r="T873" s="66">
        <v>0.2</v>
      </c>
      <c r="U873" s="66">
        <v>100</v>
      </c>
      <c r="V873" s="66" t="s">
        <v>511</v>
      </c>
      <c r="W873" s="66" t="s">
        <v>511</v>
      </c>
      <c r="X873" s="66" t="s">
        <v>511</v>
      </c>
      <c r="Y873" s="66" t="s">
        <v>511</v>
      </c>
      <c r="Z873" s="66" t="s">
        <v>511</v>
      </c>
      <c r="AA873" s="23">
        <v>0</v>
      </c>
      <c r="AE873" t="s">
        <v>24</v>
      </c>
      <c r="AF873">
        <v>2</v>
      </c>
      <c r="AG873">
        <v>25</v>
      </c>
      <c r="AH873">
        <v>0.15</v>
      </c>
      <c r="AI873">
        <v>200</v>
      </c>
      <c r="AJ873">
        <v>34043.599999999999</v>
      </c>
      <c r="AK873">
        <v>1471.66</v>
      </c>
      <c r="AL873">
        <v>0</v>
      </c>
      <c r="AM873">
        <v>3</v>
      </c>
      <c r="AN873">
        <v>1801.67</v>
      </c>
      <c r="AO873">
        <v>2259</v>
      </c>
    </row>
    <row r="874" spans="1:41" x14ac:dyDescent="0.3">
      <c r="A874" s="68" t="s">
        <v>522</v>
      </c>
      <c r="B874" s="20">
        <v>3</v>
      </c>
      <c r="C874" s="20">
        <v>10</v>
      </c>
      <c r="D874" s="20">
        <v>0.05</v>
      </c>
      <c r="E874" t="s">
        <v>0</v>
      </c>
      <c r="F874" s="20">
        <v>1132</v>
      </c>
      <c r="G874" s="39">
        <f t="shared" si="72"/>
        <v>0</v>
      </c>
      <c r="H874" s="20">
        <v>66.9011</v>
      </c>
      <c r="I874" s="20">
        <v>63</v>
      </c>
      <c r="J874" s="67"/>
      <c r="K874" s="52">
        <v>0</v>
      </c>
      <c r="L874" s="59">
        <f>IF(OR(H_no_hash!$F874="---",H_no_hash!$F874="infeas",H_no_hash!$F874="inf"),"---",(H_no_hash!$F874/M874)-1)</f>
        <v>3.7580201649862532E-2</v>
      </c>
      <c r="M874" s="20">
        <f>Model_dem!L614</f>
        <v>1091</v>
      </c>
      <c r="N874">
        <f>Model_dem!G614</f>
        <v>1132</v>
      </c>
      <c r="P874" t="str">
        <f>IF(H_no_hash!$Q874&lt;&gt;A874,"Aqui", " ")</f>
        <v xml:space="preserve"> </v>
      </c>
      <c r="Q874" s="68" t="s">
        <v>522</v>
      </c>
      <c r="R874" s="20">
        <v>3</v>
      </c>
      <c r="S874" s="20">
        <v>10</v>
      </c>
      <c r="T874" s="20">
        <v>0.05</v>
      </c>
      <c r="U874" s="20">
        <v>100</v>
      </c>
      <c r="V874" s="20">
        <v>1132</v>
      </c>
      <c r="W874" s="20">
        <v>66.9011</v>
      </c>
      <c r="X874" s="20">
        <v>0</v>
      </c>
      <c r="Y874" s="20">
        <v>75</v>
      </c>
      <c r="Z874" s="20">
        <v>1800.11</v>
      </c>
      <c r="AA874" s="67"/>
      <c r="AE874" t="s">
        <v>24</v>
      </c>
      <c r="AF874">
        <v>2</v>
      </c>
      <c r="AG874">
        <v>25</v>
      </c>
      <c r="AH874">
        <v>0.2</v>
      </c>
      <c r="AI874">
        <v>200</v>
      </c>
      <c r="AJ874">
        <v>36170.199999999997</v>
      </c>
      <c r="AK874">
        <v>1803.39</v>
      </c>
      <c r="AL874">
        <v>0</v>
      </c>
      <c r="AM874">
        <v>1</v>
      </c>
      <c r="AN874">
        <v>1803.52</v>
      </c>
      <c r="AO874">
        <v>488</v>
      </c>
    </row>
    <row r="875" spans="1:41" x14ac:dyDescent="0.3">
      <c r="A875" s="65" t="s">
        <v>522</v>
      </c>
      <c r="B875" s="66">
        <v>3</v>
      </c>
      <c r="C875" s="66">
        <v>10</v>
      </c>
      <c r="D875" s="66">
        <v>0.1</v>
      </c>
      <c r="E875" t="s">
        <v>4</v>
      </c>
      <c r="F875" s="66" t="s">
        <v>511</v>
      </c>
      <c r="G875" s="39" t="str">
        <f t="shared" si="72"/>
        <v>---</v>
      </c>
      <c r="H875" s="66" t="s">
        <v>511</v>
      </c>
      <c r="I875" s="66" t="s">
        <v>511</v>
      </c>
      <c r="J875" s="23"/>
      <c r="L875" s="59" t="str">
        <f>IF(OR(H_no_hash!$F875="---",H_no_hash!$F875="infeas",H_no_hash!$F875="inf"),"---",(H_no_hash!$F875/M875)-1)</f>
        <v>---</v>
      </c>
      <c r="M875" s="20">
        <f>Model_dem!L615</f>
        <v>1091</v>
      </c>
      <c r="N875" t="str">
        <f>Model_dem!G615</f>
        <v>---</v>
      </c>
      <c r="P875" t="str">
        <f>IF(H_no_hash!$Q875&lt;&gt;A875,"Aqui", " ")</f>
        <v xml:space="preserve"> </v>
      </c>
      <c r="Q875" s="65" t="s">
        <v>522</v>
      </c>
      <c r="R875" s="66">
        <v>3</v>
      </c>
      <c r="S875" s="66">
        <v>10</v>
      </c>
      <c r="T875" s="66">
        <v>0.1</v>
      </c>
      <c r="U875" s="66">
        <v>100</v>
      </c>
      <c r="V875" s="66" t="s">
        <v>511</v>
      </c>
      <c r="W875" s="66" t="s">
        <v>511</v>
      </c>
      <c r="X875" s="66" t="s">
        <v>511</v>
      </c>
      <c r="Y875" s="66" t="s">
        <v>511</v>
      </c>
      <c r="Z875" s="66" t="s">
        <v>511</v>
      </c>
      <c r="AA875" s="23"/>
      <c r="AE875" t="s">
        <v>24</v>
      </c>
      <c r="AF875">
        <v>2</v>
      </c>
      <c r="AG875">
        <v>50</v>
      </c>
      <c r="AH875">
        <v>0.05</v>
      </c>
      <c r="AI875">
        <v>200</v>
      </c>
      <c r="AJ875">
        <v>33480.6</v>
      </c>
      <c r="AK875">
        <v>1406.41</v>
      </c>
      <c r="AL875">
        <v>27</v>
      </c>
      <c r="AM875">
        <v>36</v>
      </c>
      <c r="AN875">
        <v>1800.12</v>
      </c>
      <c r="AO875">
        <v>7710</v>
      </c>
    </row>
    <row r="876" spans="1:41" x14ac:dyDescent="0.3">
      <c r="A876" s="68" t="s">
        <v>522</v>
      </c>
      <c r="B876" s="20">
        <v>3</v>
      </c>
      <c r="C876" s="20">
        <v>10</v>
      </c>
      <c r="D876" s="20">
        <v>0.15</v>
      </c>
      <c r="E876" t="s">
        <v>4</v>
      </c>
      <c r="F876" s="20" t="s">
        <v>511</v>
      </c>
      <c r="G876" s="39" t="str">
        <f t="shared" si="72"/>
        <v>---</v>
      </c>
      <c r="H876" s="20" t="s">
        <v>511</v>
      </c>
      <c r="I876" s="20" t="s">
        <v>511</v>
      </c>
      <c r="J876" s="67"/>
      <c r="L876" s="59" t="str">
        <f>IF(OR(H_no_hash!$F876="---",H_no_hash!$F876="infeas",H_no_hash!$F876="inf"),"---",(H_no_hash!$F876/M876)-1)</f>
        <v>---</v>
      </c>
      <c r="M876" s="20">
        <f>Model_dem!L616</f>
        <v>1091</v>
      </c>
      <c r="N876" t="str">
        <f>Model_dem!G616</f>
        <v>---</v>
      </c>
      <c r="P876" t="str">
        <f>IF(H_no_hash!$Q876&lt;&gt;A876,"Aqui", " ")</f>
        <v xml:space="preserve"> </v>
      </c>
      <c r="Q876" s="68" t="s">
        <v>522</v>
      </c>
      <c r="R876" s="20">
        <v>3</v>
      </c>
      <c r="S876" s="20">
        <v>10</v>
      </c>
      <c r="T876" s="20">
        <v>0.15</v>
      </c>
      <c r="U876" s="20">
        <v>100</v>
      </c>
      <c r="V876" s="20" t="s">
        <v>511</v>
      </c>
      <c r="W876" s="20" t="s">
        <v>511</v>
      </c>
      <c r="X876" s="20" t="s">
        <v>511</v>
      </c>
      <c r="Y876" s="20" t="s">
        <v>511</v>
      </c>
      <c r="Z876" s="20" t="s">
        <v>511</v>
      </c>
      <c r="AA876" s="67"/>
      <c r="AE876" t="s">
        <v>24</v>
      </c>
      <c r="AF876">
        <v>2</v>
      </c>
      <c r="AG876">
        <v>50</v>
      </c>
      <c r="AH876">
        <v>0.1</v>
      </c>
      <c r="AI876">
        <v>200</v>
      </c>
      <c r="AJ876">
        <v>33674.1</v>
      </c>
      <c r="AK876">
        <v>723.654</v>
      </c>
      <c r="AL876">
        <v>0</v>
      </c>
      <c r="AM876">
        <v>11</v>
      </c>
      <c r="AN876">
        <v>1800.08</v>
      </c>
      <c r="AO876">
        <v>4469</v>
      </c>
    </row>
    <row r="877" spans="1:41" x14ac:dyDescent="0.3">
      <c r="A877" s="65" t="s">
        <v>522</v>
      </c>
      <c r="B877" s="66">
        <v>3</v>
      </c>
      <c r="C877" s="66">
        <v>10</v>
      </c>
      <c r="D877" s="66">
        <v>0.2</v>
      </c>
      <c r="E877" t="s">
        <v>4</v>
      </c>
      <c r="F877" s="66" t="s">
        <v>511</v>
      </c>
      <c r="G877" s="39" t="str">
        <f t="shared" si="72"/>
        <v>---</v>
      </c>
      <c r="H877" s="66" t="s">
        <v>511</v>
      </c>
      <c r="I877" s="66" t="s">
        <v>511</v>
      </c>
      <c r="J877" s="23">
        <v>0</v>
      </c>
      <c r="L877" s="59" t="str">
        <f>IF(OR(H_no_hash!$F877="---",H_no_hash!$F877="infeas",H_no_hash!$F877="inf"),"---",(H_no_hash!$F877/M877)-1)</f>
        <v>---</v>
      </c>
      <c r="M877" s="20">
        <f>Model_dem!L617</f>
        <v>1091</v>
      </c>
      <c r="N877" t="str">
        <f>Model_dem!G617</f>
        <v>---</v>
      </c>
      <c r="P877" t="str">
        <f>IF(H_no_hash!$Q877&lt;&gt;A877,"Aqui", " ")</f>
        <v xml:space="preserve"> </v>
      </c>
      <c r="Q877" s="65" t="s">
        <v>522</v>
      </c>
      <c r="R877" s="66">
        <v>3</v>
      </c>
      <c r="S877" s="66">
        <v>10</v>
      </c>
      <c r="T877" s="66">
        <v>0.2</v>
      </c>
      <c r="U877" s="66">
        <v>100</v>
      </c>
      <c r="V877" s="66" t="s">
        <v>511</v>
      </c>
      <c r="W877" s="66" t="s">
        <v>511</v>
      </c>
      <c r="X877" s="66" t="s">
        <v>511</v>
      </c>
      <c r="Y877" s="66" t="s">
        <v>511</v>
      </c>
      <c r="Z877" s="66" t="s">
        <v>511</v>
      </c>
      <c r="AA877" s="23">
        <v>0</v>
      </c>
      <c r="AE877" t="s">
        <v>24</v>
      </c>
      <c r="AF877">
        <v>2</v>
      </c>
      <c r="AG877">
        <v>50</v>
      </c>
      <c r="AH877">
        <v>0.15</v>
      </c>
      <c r="AI877">
        <v>200</v>
      </c>
      <c r="AJ877">
        <v>33910.199999999997</v>
      </c>
      <c r="AK877">
        <v>1465.75</v>
      </c>
      <c r="AL877">
        <v>0</v>
      </c>
      <c r="AM877">
        <v>4</v>
      </c>
      <c r="AN877">
        <v>1800.94</v>
      </c>
      <c r="AO877">
        <v>1975</v>
      </c>
    </row>
    <row r="878" spans="1:41" x14ac:dyDescent="0.3">
      <c r="A878" s="68" t="s">
        <v>522</v>
      </c>
      <c r="B878" s="20">
        <v>3</v>
      </c>
      <c r="C878" s="20">
        <v>25</v>
      </c>
      <c r="D878" s="20">
        <v>0.05</v>
      </c>
      <c r="E878" t="s">
        <v>0</v>
      </c>
      <c r="F878" s="20">
        <v>1132</v>
      </c>
      <c r="G878" s="39">
        <f t="shared" si="72"/>
        <v>0</v>
      </c>
      <c r="H878" s="20">
        <v>325.11700000000002</v>
      </c>
      <c r="I878" s="20">
        <v>77</v>
      </c>
      <c r="J878" s="67"/>
      <c r="K878" s="52">
        <v>0</v>
      </c>
      <c r="L878" s="59">
        <f>IF(OR(H_no_hash!$F878="---",H_no_hash!$F878="infeas",H_no_hash!$F878="inf"),"---",(H_no_hash!$F878/M878)-1)</f>
        <v>3.7580201649862532E-2</v>
      </c>
      <c r="M878" s="20">
        <f>Model_dem!L618</f>
        <v>1091</v>
      </c>
      <c r="N878">
        <f>Model_dem!G618</f>
        <v>1132</v>
      </c>
      <c r="P878" t="str">
        <f>IF(H_no_hash!$Q878&lt;&gt;A878,"Aqui", " ")</f>
        <v xml:space="preserve"> </v>
      </c>
      <c r="Q878" s="68" t="s">
        <v>522</v>
      </c>
      <c r="R878" s="20">
        <v>3</v>
      </c>
      <c r="S878" s="20">
        <v>25</v>
      </c>
      <c r="T878" s="20">
        <v>0.05</v>
      </c>
      <c r="U878" s="20">
        <v>100</v>
      </c>
      <c r="V878" s="20">
        <v>1132</v>
      </c>
      <c r="W878" s="20">
        <v>325.11700000000002</v>
      </c>
      <c r="X878" s="20">
        <v>10</v>
      </c>
      <c r="Y878" s="20">
        <v>63</v>
      </c>
      <c r="Z878" s="20">
        <v>1800.03</v>
      </c>
      <c r="AA878" s="67"/>
      <c r="AE878" t="s">
        <v>24</v>
      </c>
      <c r="AF878">
        <v>2</v>
      </c>
      <c r="AG878">
        <v>50</v>
      </c>
      <c r="AH878">
        <v>0.2</v>
      </c>
      <c r="AI878">
        <v>200</v>
      </c>
      <c r="AJ878">
        <v>35450.199999999997</v>
      </c>
      <c r="AK878">
        <v>1800.1</v>
      </c>
      <c r="AL878">
        <v>0</v>
      </c>
      <c r="AM878">
        <v>1</v>
      </c>
      <c r="AN878">
        <v>1800.11</v>
      </c>
      <c r="AO878">
        <v>1177</v>
      </c>
    </row>
    <row r="879" spans="1:41" x14ac:dyDescent="0.3">
      <c r="A879" s="65" t="s">
        <v>522</v>
      </c>
      <c r="B879" s="66">
        <v>3</v>
      </c>
      <c r="C879" s="66">
        <v>25</v>
      </c>
      <c r="D879" s="66">
        <v>0.1</v>
      </c>
      <c r="E879" t="s">
        <v>4</v>
      </c>
      <c r="F879" s="66" t="s">
        <v>511</v>
      </c>
      <c r="G879" s="39" t="str">
        <f t="shared" si="72"/>
        <v>---</v>
      </c>
      <c r="H879" s="66" t="s">
        <v>511</v>
      </c>
      <c r="I879" s="66" t="s">
        <v>511</v>
      </c>
      <c r="J879" s="23"/>
      <c r="L879" s="59" t="str">
        <f>IF(OR(H_no_hash!$F879="---",H_no_hash!$F879="infeas",H_no_hash!$F879="inf"),"---",(H_no_hash!$F879/M879)-1)</f>
        <v>---</v>
      </c>
      <c r="M879" s="20">
        <f>Model_dem!L619</f>
        <v>1091</v>
      </c>
      <c r="N879" t="str">
        <f>Model_dem!G619</f>
        <v>---</v>
      </c>
      <c r="P879" t="str">
        <f>IF(H_no_hash!$Q879&lt;&gt;A879,"Aqui", " ")</f>
        <v xml:space="preserve"> </v>
      </c>
      <c r="Q879" s="65" t="s">
        <v>522</v>
      </c>
      <c r="R879" s="66">
        <v>3</v>
      </c>
      <c r="S879" s="66">
        <v>25</v>
      </c>
      <c r="T879" s="66">
        <v>0.1</v>
      </c>
      <c r="U879" s="66">
        <v>100</v>
      </c>
      <c r="V879" s="66" t="s">
        <v>511</v>
      </c>
      <c r="W879" s="66" t="s">
        <v>511</v>
      </c>
      <c r="X879" s="66" t="s">
        <v>511</v>
      </c>
      <c r="Y879" s="66" t="s">
        <v>511</v>
      </c>
      <c r="Z879" s="66" t="s">
        <v>511</v>
      </c>
      <c r="AA879" s="23"/>
      <c r="AE879" t="s">
        <v>24</v>
      </c>
      <c r="AF879">
        <v>3</v>
      </c>
      <c r="AG879">
        <v>0</v>
      </c>
      <c r="AH879">
        <v>0.05</v>
      </c>
      <c r="AI879">
        <v>200</v>
      </c>
      <c r="AJ879">
        <v>33639</v>
      </c>
      <c r="AK879">
        <v>463.00700000000001</v>
      </c>
      <c r="AL879">
        <v>9</v>
      </c>
      <c r="AM879">
        <v>37</v>
      </c>
      <c r="AN879">
        <v>1800.01</v>
      </c>
      <c r="AO879">
        <v>15079</v>
      </c>
    </row>
    <row r="880" spans="1:41" x14ac:dyDescent="0.3">
      <c r="A880" s="68" t="s">
        <v>522</v>
      </c>
      <c r="B880" s="20">
        <v>3</v>
      </c>
      <c r="C880" s="20">
        <v>25</v>
      </c>
      <c r="D880" s="20">
        <v>0.15</v>
      </c>
      <c r="E880" t="s">
        <v>4</v>
      </c>
      <c r="F880" s="20" t="s">
        <v>511</v>
      </c>
      <c r="G880" s="39" t="str">
        <f t="shared" si="72"/>
        <v>---</v>
      </c>
      <c r="H880" s="20" t="s">
        <v>511</v>
      </c>
      <c r="I880" s="20" t="s">
        <v>511</v>
      </c>
      <c r="J880" s="67"/>
      <c r="L880" s="59" t="str">
        <f>IF(OR(H_no_hash!$F880="---",H_no_hash!$F880="infeas",H_no_hash!$F880="inf"),"---",(H_no_hash!$F880/M880)-1)</f>
        <v>---</v>
      </c>
      <c r="M880" s="20">
        <f>Model_dem!L620</f>
        <v>1091</v>
      </c>
      <c r="N880" t="str">
        <f>Model_dem!G620</f>
        <v>---</v>
      </c>
      <c r="P880" t="str">
        <f>IF(H_no_hash!$Q880&lt;&gt;A880,"Aqui", " ")</f>
        <v xml:space="preserve"> </v>
      </c>
      <c r="Q880" s="68" t="s">
        <v>522</v>
      </c>
      <c r="R880" s="20">
        <v>3</v>
      </c>
      <c r="S880" s="20">
        <v>25</v>
      </c>
      <c r="T880" s="20">
        <v>0.15</v>
      </c>
      <c r="U880" s="20">
        <v>100</v>
      </c>
      <c r="V880" s="20" t="s">
        <v>511</v>
      </c>
      <c r="W880" s="20" t="s">
        <v>511</v>
      </c>
      <c r="X880" s="20" t="s">
        <v>511</v>
      </c>
      <c r="Y880" s="20" t="s">
        <v>511</v>
      </c>
      <c r="Z880" s="20" t="s">
        <v>511</v>
      </c>
      <c r="AA880" s="67"/>
      <c r="AE880" t="s">
        <v>24</v>
      </c>
      <c r="AF880">
        <v>3</v>
      </c>
      <c r="AG880">
        <v>0</v>
      </c>
      <c r="AH880">
        <v>0.1</v>
      </c>
      <c r="AI880">
        <v>200</v>
      </c>
      <c r="AJ880">
        <v>34453.800000000003</v>
      </c>
      <c r="AK880">
        <v>975.99900000000002</v>
      </c>
      <c r="AL880">
        <v>0</v>
      </c>
      <c r="AM880">
        <v>7</v>
      </c>
      <c r="AN880">
        <v>1800.24</v>
      </c>
      <c r="AO880">
        <v>5294</v>
      </c>
    </row>
    <row r="881" spans="1:41" x14ac:dyDescent="0.3">
      <c r="A881" s="65" t="s">
        <v>522</v>
      </c>
      <c r="B881" s="66">
        <v>3</v>
      </c>
      <c r="C881" s="66">
        <v>25</v>
      </c>
      <c r="D881" s="66">
        <v>0.2</v>
      </c>
      <c r="E881" t="s">
        <v>4</v>
      </c>
      <c r="F881" s="66" t="s">
        <v>511</v>
      </c>
      <c r="G881" s="39" t="str">
        <f t="shared" si="72"/>
        <v>---</v>
      </c>
      <c r="H881" s="66" t="s">
        <v>511</v>
      </c>
      <c r="I881" s="66" t="s">
        <v>511</v>
      </c>
      <c r="J881" s="23">
        <v>0</v>
      </c>
      <c r="L881" s="59" t="str">
        <f>IF(OR(H_no_hash!$F881="---",H_no_hash!$F881="infeas",H_no_hash!$F881="inf"),"---",(H_no_hash!$F881/M881)-1)</f>
        <v>---</v>
      </c>
      <c r="M881" s="20">
        <f>Model_dem!L621</f>
        <v>1091</v>
      </c>
      <c r="N881" t="str">
        <f>Model_dem!G621</f>
        <v>---</v>
      </c>
      <c r="P881" t="str">
        <f>IF(H_no_hash!$Q881&lt;&gt;A881,"Aqui", " ")</f>
        <v xml:space="preserve"> </v>
      </c>
      <c r="Q881" s="65" t="s">
        <v>522</v>
      </c>
      <c r="R881" s="66">
        <v>3</v>
      </c>
      <c r="S881" s="66">
        <v>25</v>
      </c>
      <c r="T881" s="66">
        <v>0.2</v>
      </c>
      <c r="U881" s="66">
        <v>100</v>
      </c>
      <c r="V881" s="66" t="s">
        <v>511</v>
      </c>
      <c r="W881" s="66" t="s">
        <v>511</v>
      </c>
      <c r="X881" s="66" t="s">
        <v>511</v>
      </c>
      <c r="Y881" s="66" t="s">
        <v>511</v>
      </c>
      <c r="Z881" s="66" t="s">
        <v>511</v>
      </c>
      <c r="AA881" s="23">
        <v>0</v>
      </c>
      <c r="AE881" t="s">
        <v>24</v>
      </c>
      <c r="AF881">
        <v>3</v>
      </c>
      <c r="AG881">
        <v>10</v>
      </c>
      <c r="AH881">
        <v>0.05</v>
      </c>
      <c r="AI881">
        <v>200</v>
      </c>
      <c r="AJ881">
        <v>33639</v>
      </c>
      <c r="AK881">
        <v>151.607</v>
      </c>
      <c r="AL881">
        <v>0</v>
      </c>
      <c r="AM881">
        <v>31</v>
      </c>
      <c r="AN881">
        <v>1800.04</v>
      </c>
      <c r="AO881">
        <v>14904</v>
      </c>
    </row>
    <row r="882" spans="1:41" x14ac:dyDescent="0.3">
      <c r="A882" s="68" t="s">
        <v>522</v>
      </c>
      <c r="B882" s="20">
        <v>3</v>
      </c>
      <c r="C882" s="20">
        <v>50</v>
      </c>
      <c r="D882" s="20">
        <v>0.05</v>
      </c>
      <c r="E882" t="s">
        <v>0</v>
      </c>
      <c r="F882" s="20">
        <v>1132</v>
      </c>
      <c r="G882" s="39">
        <f t="shared" si="72"/>
        <v>0</v>
      </c>
      <c r="H882" s="20">
        <v>181.566</v>
      </c>
      <c r="I882" s="20">
        <v>11809</v>
      </c>
      <c r="J882" s="67">
        <v>0</v>
      </c>
      <c r="K882" s="52">
        <v>0</v>
      </c>
      <c r="L882" s="59">
        <f>IF(OR(H_no_hash!$F882="---",H_no_hash!$F882="infeas",H_no_hash!$F882="inf"),"---",(H_no_hash!$F882/M882)-1)</f>
        <v>3.7580201649862532E-2</v>
      </c>
      <c r="M882" s="20">
        <f>Model_dem!L622</f>
        <v>1091</v>
      </c>
      <c r="N882">
        <f>Model_dem!G622</f>
        <v>1132</v>
      </c>
      <c r="P882" t="str">
        <f>IF(H_no_hash!$Q882&lt;&gt;A882,"Aqui", " ")</f>
        <v xml:space="preserve"> </v>
      </c>
      <c r="Q882" s="68" t="s">
        <v>522</v>
      </c>
      <c r="R882" s="20">
        <v>3</v>
      </c>
      <c r="S882" s="20">
        <v>50</v>
      </c>
      <c r="T882" s="20">
        <v>0.05</v>
      </c>
      <c r="U882" s="20">
        <v>100</v>
      </c>
      <c r="V882" s="20">
        <v>1132</v>
      </c>
      <c r="W882" s="20">
        <v>181.566</v>
      </c>
      <c r="X882" s="20">
        <v>4</v>
      </c>
      <c r="Y882" s="20">
        <v>77</v>
      </c>
      <c r="Z882" s="20">
        <v>1800.39</v>
      </c>
      <c r="AA882" s="67"/>
      <c r="AE882" t="s">
        <v>24</v>
      </c>
      <c r="AF882">
        <v>3</v>
      </c>
      <c r="AG882">
        <v>10</v>
      </c>
      <c r="AH882">
        <v>0.1</v>
      </c>
      <c r="AI882">
        <v>200</v>
      </c>
      <c r="AJ882">
        <v>34156.699999999997</v>
      </c>
      <c r="AK882">
        <v>731.13800000000003</v>
      </c>
      <c r="AL882">
        <v>0</v>
      </c>
      <c r="AM882">
        <v>8</v>
      </c>
      <c r="AN882">
        <v>1800.62</v>
      </c>
      <c r="AO882">
        <v>5621</v>
      </c>
    </row>
    <row r="883" spans="1:41" x14ac:dyDescent="0.3">
      <c r="A883" s="65" t="s">
        <v>522</v>
      </c>
      <c r="B883" s="66">
        <v>3</v>
      </c>
      <c r="C883" s="66">
        <v>50</v>
      </c>
      <c r="D883" s="66">
        <v>0.1</v>
      </c>
      <c r="E883" t="s">
        <v>4</v>
      </c>
      <c r="F883" s="66" t="s">
        <v>511</v>
      </c>
      <c r="G883" s="39" t="str">
        <f t="shared" si="72"/>
        <v>---</v>
      </c>
      <c r="H883" s="66" t="s">
        <v>511</v>
      </c>
      <c r="I883" s="66">
        <v>11583</v>
      </c>
      <c r="J883" s="23">
        <v>0</v>
      </c>
      <c r="L883" s="59" t="str">
        <f>IF(OR(H_no_hash!$F883="---",H_no_hash!$F883="infeas",H_no_hash!$F883="inf"),"---",(H_no_hash!$F883/M883)-1)</f>
        <v>---</v>
      </c>
      <c r="M883" s="20">
        <f>Model_dem!L623</f>
        <v>1091</v>
      </c>
      <c r="N883" t="str">
        <f>Model_dem!G623</f>
        <v>---</v>
      </c>
      <c r="P883" t="str">
        <f>IF(H_no_hash!$Q883&lt;&gt;A883,"Aqui", " ")</f>
        <v xml:space="preserve"> </v>
      </c>
      <c r="Q883" s="65" t="s">
        <v>522</v>
      </c>
      <c r="R883" s="66">
        <v>3</v>
      </c>
      <c r="S883" s="66">
        <v>50</v>
      </c>
      <c r="T883" s="66">
        <v>0.1</v>
      </c>
      <c r="U883" s="66">
        <v>100</v>
      </c>
      <c r="V883" s="66" t="s">
        <v>511</v>
      </c>
      <c r="W883" s="66" t="s">
        <v>511</v>
      </c>
      <c r="X883" s="66" t="s">
        <v>511</v>
      </c>
      <c r="Y883" s="66" t="s">
        <v>511</v>
      </c>
      <c r="Z883" s="66" t="s">
        <v>511</v>
      </c>
      <c r="AA883" s="23"/>
      <c r="AE883" t="s">
        <v>24</v>
      </c>
      <c r="AF883">
        <v>3</v>
      </c>
      <c r="AG883">
        <v>25</v>
      </c>
      <c r="AH883">
        <v>0.05</v>
      </c>
      <c r="AI883">
        <v>200</v>
      </c>
      <c r="AJ883">
        <v>33664.800000000003</v>
      </c>
      <c r="AK883">
        <v>400.75700000000001</v>
      </c>
      <c r="AL883">
        <v>7</v>
      </c>
      <c r="AM883">
        <v>38</v>
      </c>
      <c r="AN883">
        <v>1800.75</v>
      </c>
      <c r="AO883">
        <v>12787</v>
      </c>
    </row>
    <row r="884" spans="1:41" x14ac:dyDescent="0.3">
      <c r="A884" s="68" t="s">
        <v>522</v>
      </c>
      <c r="B884" s="20">
        <v>3</v>
      </c>
      <c r="C884" s="20">
        <v>50</v>
      </c>
      <c r="D884" s="20">
        <v>0.15</v>
      </c>
      <c r="E884" t="s">
        <v>4</v>
      </c>
      <c r="F884" s="20" t="s">
        <v>511</v>
      </c>
      <c r="G884" s="39" t="str">
        <f t="shared" si="72"/>
        <v>---</v>
      </c>
      <c r="H884" s="20" t="s">
        <v>511</v>
      </c>
      <c r="I884" s="20">
        <v>10648</v>
      </c>
      <c r="J884" s="67">
        <v>0</v>
      </c>
      <c r="L884" s="59" t="str">
        <f>IF(OR(H_no_hash!$F884="---",H_no_hash!$F884="infeas",H_no_hash!$F884="inf"),"---",(H_no_hash!$F884/M884)-1)</f>
        <v>---</v>
      </c>
      <c r="M884" s="20">
        <f>Model_dem!L624</f>
        <v>1091</v>
      </c>
      <c r="N884" t="str">
        <f>Model_dem!G624</f>
        <v>---</v>
      </c>
      <c r="P884" t="str">
        <f>IF(H_no_hash!$Q884&lt;&gt;A884,"Aqui", " ")</f>
        <v xml:space="preserve"> </v>
      </c>
      <c r="Q884" s="68" t="s">
        <v>522</v>
      </c>
      <c r="R884" s="20">
        <v>3</v>
      </c>
      <c r="S884" s="20">
        <v>50</v>
      </c>
      <c r="T884" s="20">
        <v>0.15</v>
      </c>
      <c r="U884" s="20">
        <v>100</v>
      </c>
      <c r="V884" s="20" t="s">
        <v>511</v>
      </c>
      <c r="W884" s="20" t="s">
        <v>511</v>
      </c>
      <c r="X884" s="20" t="s">
        <v>511</v>
      </c>
      <c r="Y884" s="20" t="s">
        <v>511</v>
      </c>
      <c r="Z884" s="20" t="s">
        <v>511</v>
      </c>
      <c r="AA884" s="67"/>
      <c r="AE884" t="s">
        <v>24</v>
      </c>
      <c r="AF884">
        <v>3</v>
      </c>
      <c r="AG884">
        <v>25</v>
      </c>
      <c r="AH884">
        <v>0.1</v>
      </c>
      <c r="AI884">
        <v>200</v>
      </c>
      <c r="AJ884">
        <v>34122.699999999997</v>
      </c>
      <c r="AK884">
        <v>1170.57</v>
      </c>
      <c r="AL884">
        <v>0</v>
      </c>
      <c r="AM884">
        <v>7</v>
      </c>
      <c r="AN884">
        <v>1800.31</v>
      </c>
      <c r="AO884">
        <v>5220</v>
      </c>
    </row>
    <row r="885" spans="1:41" x14ac:dyDescent="0.3">
      <c r="A885" s="65" t="s">
        <v>522</v>
      </c>
      <c r="B885" s="66">
        <v>3</v>
      </c>
      <c r="C885" s="66">
        <v>50</v>
      </c>
      <c r="D885" s="66">
        <v>0.2</v>
      </c>
      <c r="E885" t="s">
        <v>4</v>
      </c>
      <c r="F885" s="66" t="s">
        <v>511</v>
      </c>
      <c r="G885" s="39" t="str">
        <f t="shared" si="72"/>
        <v>---</v>
      </c>
      <c r="H885" s="66" t="s">
        <v>511</v>
      </c>
      <c r="I885" s="66">
        <v>13585</v>
      </c>
      <c r="J885" s="23">
        <v>0</v>
      </c>
      <c r="L885" s="59" t="str">
        <f>IF(OR(H_no_hash!$F885="---",H_no_hash!$F885="infeas",H_no_hash!$F885="inf"),"---",(H_no_hash!$F885/M885)-1)</f>
        <v>---</v>
      </c>
      <c r="M885" s="20">
        <f>Model_dem!L625</f>
        <v>1091</v>
      </c>
      <c r="N885" t="str">
        <f>Model_dem!G625</f>
        <v>---</v>
      </c>
      <c r="P885" t="str">
        <f>IF(H_no_hash!$Q885&lt;&gt;A885,"Aqui", " ")</f>
        <v xml:space="preserve"> </v>
      </c>
      <c r="Q885" s="65" t="s">
        <v>522</v>
      </c>
      <c r="R885" s="66">
        <v>3</v>
      </c>
      <c r="S885" s="66">
        <v>50</v>
      </c>
      <c r="T885" s="66">
        <v>0.2</v>
      </c>
      <c r="U885" s="66">
        <v>100</v>
      </c>
      <c r="V885" s="66" t="s">
        <v>511</v>
      </c>
      <c r="W885" s="66" t="s">
        <v>511</v>
      </c>
      <c r="X885" s="66" t="s">
        <v>511</v>
      </c>
      <c r="Y885" s="66" t="s">
        <v>511</v>
      </c>
      <c r="Z885" s="66" t="s">
        <v>511</v>
      </c>
      <c r="AA885" s="23">
        <v>0</v>
      </c>
      <c r="AE885" t="s">
        <v>24</v>
      </c>
      <c r="AF885">
        <v>3</v>
      </c>
      <c r="AG885">
        <v>50</v>
      </c>
      <c r="AH885">
        <v>0.05</v>
      </c>
      <c r="AI885">
        <v>200</v>
      </c>
      <c r="AJ885">
        <v>33639</v>
      </c>
      <c r="AK885">
        <v>839.05899999999997</v>
      </c>
      <c r="AL885">
        <v>19</v>
      </c>
      <c r="AM885">
        <v>39</v>
      </c>
      <c r="AN885">
        <v>1800.03</v>
      </c>
      <c r="AO885">
        <v>14567</v>
      </c>
    </row>
    <row r="886" spans="1:41" x14ac:dyDescent="0.3">
      <c r="A886" s="68" t="s">
        <v>513</v>
      </c>
      <c r="B886" s="20">
        <v>0</v>
      </c>
      <c r="C886" s="20">
        <v>0</v>
      </c>
      <c r="D886" s="20">
        <v>0.05</v>
      </c>
      <c r="E886" t="s">
        <v>0</v>
      </c>
      <c r="F886" s="20">
        <v>778</v>
      </c>
      <c r="G886" s="39">
        <f t="shared" si="72"/>
        <v>0</v>
      </c>
      <c r="H886" s="20">
        <v>0.75555300000000003</v>
      </c>
      <c r="I886" s="20">
        <v>4301</v>
      </c>
      <c r="J886" s="67">
        <v>0</v>
      </c>
      <c r="K886" s="52">
        <v>1</v>
      </c>
      <c r="L886" s="59">
        <f>IF(OR(H_no_hash!$F886="---",H_no_hash!$F886="infeas",H_no_hash!$F886="inf"),"---",(H_no_hash!$F886/M886)-1)</f>
        <v>0</v>
      </c>
      <c r="M886" s="20">
        <f>Model_dem!L626</f>
        <v>778</v>
      </c>
      <c r="N886">
        <f>Model_dem!G626</f>
        <v>778</v>
      </c>
      <c r="P886" t="str">
        <f>IF(H_no_hash!$Q886&lt;&gt;A886,"Aqui", " ")</f>
        <v xml:space="preserve"> </v>
      </c>
      <c r="Q886" s="68" t="s">
        <v>513</v>
      </c>
      <c r="R886" s="20">
        <v>0</v>
      </c>
      <c r="S886" s="20">
        <v>0</v>
      </c>
      <c r="T886" s="20">
        <v>0.05</v>
      </c>
      <c r="U886" s="20">
        <v>50</v>
      </c>
      <c r="V886" s="20">
        <v>778</v>
      </c>
      <c r="W886" s="20">
        <v>0.75555300000000003</v>
      </c>
      <c r="X886" s="20">
        <v>3</v>
      </c>
      <c r="Y886" s="20">
        <v>11809</v>
      </c>
      <c r="Z886" s="20">
        <v>1800.01</v>
      </c>
      <c r="AA886" s="67">
        <v>0</v>
      </c>
      <c r="AE886" t="s">
        <v>24</v>
      </c>
      <c r="AF886">
        <v>3</v>
      </c>
      <c r="AG886">
        <v>50</v>
      </c>
      <c r="AH886">
        <v>0.1</v>
      </c>
      <c r="AI886">
        <v>200</v>
      </c>
      <c r="AJ886">
        <v>34428.300000000003</v>
      </c>
      <c r="AK886">
        <v>1175.1400000000001</v>
      </c>
      <c r="AL886">
        <v>3</v>
      </c>
      <c r="AM886">
        <v>7</v>
      </c>
      <c r="AN886">
        <v>1800.1</v>
      </c>
      <c r="AO886">
        <v>4842</v>
      </c>
    </row>
    <row r="887" spans="1:41" x14ac:dyDescent="0.3">
      <c r="A887" s="65" t="s">
        <v>513</v>
      </c>
      <c r="B887" s="66">
        <v>0</v>
      </c>
      <c r="C887" s="66">
        <v>0</v>
      </c>
      <c r="D887" s="66">
        <v>0.1</v>
      </c>
      <c r="E887" t="s">
        <v>0</v>
      </c>
      <c r="F887" s="66">
        <v>778</v>
      </c>
      <c r="G887" s="39">
        <f t="shared" si="72"/>
        <v>0</v>
      </c>
      <c r="H887" s="66">
        <v>1.0289699999999999</v>
      </c>
      <c r="I887" s="66">
        <v>4188</v>
      </c>
      <c r="J887" s="23">
        <v>0</v>
      </c>
      <c r="K887" s="52">
        <v>1</v>
      </c>
      <c r="L887" s="59">
        <f>IF(OR(H_no_hash!$F887="---",H_no_hash!$F887="infeas",H_no_hash!$F887="inf"),"---",(H_no_hash!$F887/M887)-1)</f>
        <v>0</v>
      </c>
      <c r="M887" s="20">
        <f>Model_dem!L627</f>
        <v>778</v>
      </c>
      <c r="N887">
        <f>Model_dem!G627</f>
        <v>778</v>
      </c>
      <c r="P887" t="str">
        <f>IF(H_no_hash!$Q887&lt;&gt;A887,"Aqui", " ")</f>
        <v xml:space="preserve"> </v>
      </c>
      <c r="Q887" s="65" t="s">
        <v>513</v>
      </c>
      <c r="R887" s="66">
        <v>0</v>
      </c>
      <c r="S887" s="66">
        <v>0</v>
      </c>
      <c r="T887" s="66">
        <v>0.1</v>
      </c>
      <c r="U887" s="66">
        <v>50</v>
      </c>
      <c r="V887" s="66">
        <v>778</v>
      </c>
      <c r="W887" s="66">
        <v>1.0289699999999999</v>
      </c>
      <c r="X887" s="66">
        <v>1</v>
      </c>
      <c r="Y887" s="66">
        <v>11583</v>
      </c>
      <c r="Z887" s="66">
        <v>1800</v>
      </c>
      <c r="AA887" s="23">
        <v>0</v>
      </c>
      <c r="AE887" t="s">
        <v>532</v>
      </c>
      <c r="AF887">
        <v>0</v>
      </c>
      <c r="AG887">
        <v>0</v>
      </c>
      <c r="AH887">
        <v>0.05</v>
      </c>
      <c r="AI887">
        <v>100</v>
      </c>
      <c r="AJ887">
        <v>1031</v>
      </c>
      <c r="AK887">
        <v>54.8155</v>
      </c>
      <c r="AL887">
        <v>19</v>
      </c>
      <c r="AM887">
        <v>1036</v>
      </c>
      <c r="AN887">
        <v>1800.07</v>
      </c>
      <c r="AO887">
        <v>71737</v>
      </c>
    </row>
    <row r="888" spans="1:41" x14ac:dyDescent="0.3">
      <c r="A888" s="68" t="s">
        <v>513</v>
      </c>
      <c r="B888" s="20">
        <v>0</v>
      </c>
      <c r="C888" s="20">
        <v>0</v>
      </c>
      <c r="D888" s="20">
        <v>0.15</v>
      </c>
      <c r="E888" t="s">
        <v>0</v>
      </c>
      <c r="F888" s="20">
        <v>778</v>
      </c>
      <c r="G888" s="39">
        <f t="shared" si="72"/>
        <v>0</v>
      </c>
      <c r="H888" s="20">
        <v>0.499168</v>
      </c>
      <c r="I888" s="20">
        <v>3564</v>
      </c>
      <c r="J888" s="67">
        <v>0</v>
      </c>
      <c r="K888" s="52">
        <v>1</v>
      </c>
      <c r="L888" s="59">
        <f>IF(OR(H_no_hash!$F888="---",H_no_hash!$F888="infeas",H_no_hash!$F888="inf"),"---",(H_no_hash!$F888/M888)-1)</f>
        <v>0</v>
      </c>
      <c r="M888" s="20">
        <f>Model_dem!L628</f>
        <v>778</v>
      </c>
      <c r="N888">
        <f>Model_dem!G628</f>
        <v>778</v>
      </c>
      <c r="P888" t="str">
        <f>IF(H_no_hash!$Q888&lt;&gt;A888,"Aqui", " ")</f>
        <v xml:space="preserve"> </v>
      </c>
      <c r="Q888" s="68" t="s">
        <v>513</v>
      </c>
      <c r="R888" s="20">
        <v>0</v>
      </c>
      <c r="S888" s="20">
        <v>0</v>
      </c>
      <c r="T888" s="20">
        <v>0.15</v>
      </c>
      <c r="U888" s="20">
        <v>50</v>
      </c>
      <c r="V888" s="20">
        <v>778</v>
      </c>
      <c r="W888" s="20">
        <v>0.499168</v>
      </c>
      <c r="X888" s="20">
        <v>0</v>
      </c>
      <c r="Y888" s="20">
        <v>10648</v>
      </c>
      <c r="Z888" s="20">
        <v>1800</v>
      </c>
      <c r="AA888" s="67">
        <v>0</v>
      </c>
      <c r="AE888" t="s">
        <v>532</v>
      </c>
      <c r="AF888">
        <v>0</v>
      </c>
      <c r="AG888">
        <v>0</v>
      </c>
      <c r="AH888">
        <v>0.1</v>
      </c>
      <c r="AI888">
        <v>100</v>
      </c>
      <c r="AJ888">
        <v>1031</v>
      </c>
      <c r="AK888">
        <v>121.041</v>
      </c>
      <c r="AL888">
        <v>43</v>
      </c>
      <c r="AM888">
        <v>1268</v>
      </c>
      <c r="AN888">
        <v>1800</v>
      </c>
      <c r="AO888">
        <v>75786</v>
      </c>
    </row>
    <row r="889" spans="1:41" x14ac:dyDescent="0.3">
      <c r="A889" s="65" t="s">
        <v>513</v>
      </c>
      <c r="B889" s="66">
        <v>0</v>
      </c>
      <c r="C889" s="66">
        <v>0</v>
      </c>
      <c r="D889" s="66">
        <v>0.2</v>
      </c>
      <c r="E889" t="s">
        <v>0</v>
      </c>
      <c r="F889" s="66">
        <v>778</v>
      </c>
      <c r="G889" s="39">
        <f t="shared" si="72"/>
        <v>0</v>
      </c>
      <c r="H889" s="66">
        <v>0.52982700000000005</v>
      </c>
      <c r="I889" s="66">
        <v>3585</v>
      </c>
      <c r="J889" s="23">
        <v>0</v>
      </c>
      <c r="K889" s="52">
        <v>1</v>
      </c>
      <c r="L889" s="59">
        <f>IF(OR(H_no_hash!$F889="---",H_no_hash!$F889="infeas",H_no_hash!$F889="inf"),"---",(H_no_hash!$F889/M889)-1)</f>
        <v>0</v>
      </c>
      <c r="M889" s="20">
        <f>Model_dem!L629</f>
        <v>778</v>
      </c>
      <c r="N889">
        <f>Model_dem!G629</f>
        <v>778</v>
      </c>
      <c r="P889" t="str">
        <f>IF(H_no_hash!$Q889&lt;&gt;A889,"Aqui", " ")</f>
        <v xml:space="preserve"> </v>
      </c>
      <c r="Q889" s="65" t="s">
        <v>513</v>
      </c>
      <c r="R889" s="66">
        <v>0</v>
      </c>
      <c r="S889" s="66">
        <v>0</v>
      </c>
      <c r="T889" s="66">
        <v>0.2</v>
      </c>
      <c r="U889" s="66">
        <v>50</v>
      </c>
      <c r="V889" s="66">
        <v>778</v>
      </c>
      <c r="W889" s="66">
        <v>0.52982700000000005</v>
      </c>
      <c r="X889" s="66">
        <v>0</v>
      </c>
      <c r="Y889" s="66">
        <v>13585</v>
      </c>
      <c r="Z889" s="66">
        <v>1800</v>
      </c>
      <c r="AA889" s="23">
        <v>0</v>
      </c>
      <c r="AE889" t="s">
        <v>532</v>
      </c>
      <c r="AF889">
        <v>0</v>
      </c>
      <c r="AG889">
        <v>0</v>
      </c>
      <c r="AH889">
        <v>0.15</v>
      </c>
      <c r="AI889">
        <v>100</v>
      </c>
      <c r="AJ889">
        <v>1031</v>
      </c>
      <c r="AK889">
        <v>19.399000000000001</v>
      </c>
      <c r="AL889">
        <v>7</v>
      </c>
      <c r="AM889">
        <v>1023</v>
      </c>
      <c r="AN889">
        <v>1800.03</v>
      </c>
      <c r="AO889">
        <v>67409</v>
      </c>
    </row>
    <row r="890" spans="1:41" x14ac:dyDescent="0.3">
      <c r="A890" s="68" t="s">
        <v>513</v>
      </c>
      <c r="B890" s="20">
        <v>1</v>
      </c>
      <c r="C890" s="20">
        <v>5</v>
      </c>
      <c r="D890" s="20">
        <v>0.05</v>
      </c>
      <c r="E890" t="s">
        <v>0</v>
      </c>
      <c r="F890" s="20">
        <v>778</v>
      </c>
      <c r="G890" s="39">
        <f t="shared" si="72"/>
        <v>0</v>
      </c>
      <c r="H890" s="20">
        <v>0.70237499999999997</v>
      </c>
      <c r="I890" s="20">
        <v>4993</v>
      </c>
      <c r="J890" s="67">
        <v>0</v>
      </c>
      <c r="K890" s="52">
        <v>0.93</v>
      </c>
      <c r="L890" s="59">
        <f>IF(OR(H_no_hash!$F890="---",H_no_hash!$F890="infeas",H_no_hash!$F890="inf"),"---",(H_no_hash!$F890/M890)-1)</f>
        <v>0</v>
      </c>
      <c r="M890" s="20">
        <f>Model_dem!L630</f>
        <v>778</v>
      </c>
      <c r="N890">
        <f>Model_dem!G630</f>
        <v>778</v>
      </c>
      <c r="P890" t="str">
        <f>IF(H_no_hash!$Q890&lt;&gt;A890,"Aqui", " ")</f>
        <v xml:space="preserve"> </v>
      </c>
      <c r="Q890" s="68" t="s">
        <v>513</v>
      </c>
      <c r="R890" s="20">
        <v>1</v>
      </c>
      <c r="S890" s="20">
        <v>5</v>
      </c>
      <c r="T890" s="20">
        <v>0.05</v>
      </c>
      <c r="U890" s="20">
        <v>50</v>
      </c>
      <c r="V890" s="20">
        <v>778</v>
      </c>
      <c r="W890" s="20">
        <v>0.70237499999999997</v>
      </c>
      <c r="X890" s="20">
        <v>0</v>
      </c>
      <c r="Y890" s="20">
        <v>4301</v>
      </c>
      <c r="Z890" s="20">
        <v>1800.01</v>
      </c>
      <c r="AA890" s="67">
        <v>0</v>
      </c>
      <c r="AE890" t="s">
        <v>532</v>
      </c>
      <c r="AF890">
        <v>0</v>
      </c>
      <c r="AG890">
        <v>0</v>
      </c>
      <c r="AH890">
        <v>0.2</v>
      </c>
      <c r="AI890">
        <v>100</v>
      </c>
      <c r="AJ890">
        <v>1031</v>
      </c>
      <c r="AK890">
        <v>106.67400000000001</v>
      </c>
      <c r="AL890">
        <v>30</v>
      </c>
      <c r="AM890">
        <v>1068</v>
      </c>
      <c r="AN890">
        <v>1800.01</v>
      </c>
      <c r="AO890">
        <v>74310</v>
      </c>
    </row>
    <row r="891" spans="1:41" x14ac:dyDescent="0.3">
      <c r="A891" s="65" t="s">
        <v>513</v>
      </c>
      <c r="B891" s="66">
        <v>1</v>
      </c>
      <c r="C891" s="66">
        <v>5</v>
      </c>
      <c r="D891" s="66">
        <v>0.1</v>
      </c>
      <c r="E891" t="s">
        <v>0</v>
      </c>
      <c r="F891" s="66">
        <v>778</v>
      </c>
      <c r="G891" s="39">
        <f t="shared" si="72"/>
        <v>0</v>
      </c>
      <c r="H891" s="66">
        <v>0.73892800000000003</v>
      </c>
      <c r="I891" s="66">
        <v>3906</v>
      </c>
      <c r="J891" s="23">
        <v>0</v>
      </c>
      <c r="K891" s="52">
        <v>0.999</v>
      </c>
      <c r="L891" s="59">
        <f>IF(OR(H_no_hash!$F891="---",H_no_hash!$F891="infeas",H_no_hash!$F891="inf"),"---",(H_no_hash!$F891/M891)-1)</f>
        <v>0</v>
      </c>
      <c r="M891" s="20">
        <f>Model_dem!L631</f>
        <v>778</v>
      </c>
      <c r="N891">
        <f>Model_dem!G631</f>
        <v>778</v>
      </c>
      <c r="P891" t="str">
        <f>IF(H_no_hash!$Q891&lt;&gt;A891,"Aqui", " ")</f>
        <v xml:space="preserve"> </v>
      </c>
      <c r="Q891" s="65" t="s">
        <v>513</v>
      </c>
      <c r="R891" s="66">
        <v>1</v>
      </c>
      <c r="S891" s="66">
        <v>5</v>
      </c>
      <c r="T891" s="66">
        <v>0.1</v>
      </c>
      <c r="U891" s="66">
        <v>50</v>
      </c>
      <c r="V891" s="66">
        <v>778</v>
      </c>
      <c r="W891" s="66">
        <v>0.73892800000000003</v>
      </c>
      <c r="X891" s="66">
        <v>0</v>
      </c>
      <c r="Y891" s="66">
        <v>4188</v>
      </c>
      <c r="Z891" s="66">
        <v>1800.01</v>
      </c>
      <c r="AA891" s="23">
        <v>0</v>
      </c>
      <c r="AE891" t="s">
        <v>532</v>
      </c>
      <c r="AF891">
        <v>1</v>
      </c>
      <c r="AG891">
        <v>5</v>
      </c>
      <c r="AH891">
        <v>0.05</v>
      </c>
      <c r="AI891">
        <v>100</v>
      </c>
      <c r="AJ891">
        <v>1033</v>
      </c>
      <c r="AK891">
        <v>102.361</v>
      </c>
      <c r="AL891">
        <v>10</v>
      </c>
      <c r="AM891">
        <v>331</v>
      </c>
      <c r="AN891">
        <v>1800.09</v>
      </c>
      <c r="AO891">
        <v>26814</v>
      </c>
    </row>
    <row r="892" spans="1:41" x14ac:dyDescent="0.3">
      <c r="A892" s="68" t="s">
        <v>513</v>
      </c>
      <c r="B892" s="20">
        <v>1</v>
      </c>
      <c r="C892" s="20">
        <v>5</v>
      </c>
      <c r="D892" s="20">
        <v>0.15</v>
      </c>
      <c r="E892" t="s">
        <v>0</v>
      </c>
      <c r="F892" s="20">
        <v>778</v>
      </c>
      <c r="G892" s="39">
        <f t="shared" si="72"/>
        <v>0</v>
      </c>
      <c r="H892" s="20">
        <v>1.2743</v>
      </c>
      <c r="I892" s="20">
        <v>4253</v>
      </c>
      <c r="J892" s="67">
        <v>0</v>
      </c>
      <c r="K892" s="52">
        <v>1</v>
      </c>
      <c r="L892" s="59">
        <f>IF(OR(H_no_hash!$F892="---",H_no_hash!$F892="infeas",H_no_hash!$F892="inf"),"---",(H_no_hash!$F892/M892)-1)</f>
        <v>0</v>
      </c>
      <c r="M892" s="20">
        <f>Model_dem!L632</f>
        <v>778</v>
      </c>
      <c r="N892">
        <f>Model_dem!G632</f>
        <v>778</v>
      </c>
      <c r="P892" t="str">
        <f>IF(H_no_hash!$Q892&lt;&gt;A892,"Aqui", " ")</f>
        <v xml:space="preserve"> </v>
      </c>
      <c r="Q892" s="68" t="s">
        <v>513</v>
      </c>
      <c r="R892" s="20">
        <v>1</v>
      </c>
      <c r="S892" s="20">
        <v>5</v>
      </c>
      <c r="T892" s="20">
        <v>0.15</v>
      </c>
      <c r="U892" s="20">
        <v>50</v>
      </c>
      <c r="V892" s="20">
        <v>778</v>
      </c>
      <c r="W892" s="20">
        <v>1.2743</v>
      </c>
      <c r="X892" s="20">
        <v>0</v>
      </c>
      <c r="Y892" s="20">
        <v>3564</v>
      </c>
      <c r="Z892" s="20">
        <v>1800</v>
      </c>
      <c r="AA892" s="67">
        <v>0</v>
      </c>
      <c r="AE892" t="s">
        <v>532</v>
      </c>
      <c r="AF892">
        <v>1</v>
      </c>
      <c r="AG892">
        <v>5</v>
      </c>
      <c r="AH892">
        <v>0.1</v>
      </c>
      <c r="AI892">
        <v>100</v>
      </c>
      <c r="AJ892">
        <v>1039</v>
      </c>
      <c r="AK892">
        <v>836.55499999999995</v>
      </c>
      <c r="AL892">
        <v>87</v>
      </c>
      <c r="AM892">
        <v>226</v>
      </c>
      <c r="AN892">
        <v>1800.01</v>
      </c>
      <c r="AO892">
        <v>26469</v>
      </c>
    </row>
    <row r="893" spans="1:41" x14ac:dyDescent="0.3">
      <c r="A893" s="65" t="s">
        <v>513</v>
      </c>
      <c r="B893" s="66">
        <v>1</v>
      </c>
      <c r="C893" s="66">
        <v>5</v>
      </c>
      <c r="D893" s="66">
        <v>0.2</v>
      </c>
      <c r="E893" t="s">
        <v>0</v>
      </c>
      <c r="F893" s="66">
        <v>778</v>
      </c>
      <c r="G893" s="39">
        <f t="shared" si="72"/>
        <v>0</v>
      </c>
      <c r="H893" s="66">
        <v>1.1078699999999999</v>
      </c>
      <c r="I893" s="66">
        <v>4051</v>
      </c>
      <c r="J893" s="23">
        <v>0</v>
      </c>
      <c r="K893" s="52">
        <v>1</v>
      </c>
      <c r="L893" s="59">
        <f>IF(OR(H_no_hash!$F893="---",H_no_hash!$F893="infeas",H_no_hash!$F893="inf"),"---",(H_no_hash!$F893/M893)-1)</f>
        <v>0</v>
      </c>
      <c r="M893" s="20">
        <f>Model_dem!L633</f>
        <v>778</v>
      </c>
      <c r="N893">
        <f>Model_dem!G633</f>
        <v>778</v>
      </c>
      <c r="P893" t="str">
        <f>IF(H_no_hash!$Q893&lt;&gt;A893,"Aqui", " ")</f>
        <v xml:space="preserve"> </v>
      </c>
      <c r="Q893" s="65" t="s">
        <v>513</v>
      </c>
      <c r="R893" s="66">
        <v>1</v>
      </c>
      <c r="S893" s="66">
        <v>5</v>
      </c>
      <c r="T893" s="66">
        <v>0.2</v>
      </c>
      <c r="U893" s="66">
        <v>50</v>
      </c>
      <c r="V893" s="66">
        <v>778</v>
      </c>
      <c r="W893" s="66">
        <v>1.1078699999999999</v>
      </c>
      <c r="X893" s="66">
        <v>0</v>
      </c>
      <c r="Y893" s="66">
        <v>3585</v>
      </c>
      <c r="Z893" s="66">
        <v>1800</v>
      </c>
      <c r="AA893" s="23">
        <v>0</v>
      </c>
      <c r="AE893" t="s">
        <v>532</v>
      </c>
      <c r="AF893">
        <v>1</v>
      </c>
      <c r="AG893">
        <v>5</v>
      </c>
      <c r="AH893">
        <v>0.15</v>
      </c>
      <c r="AI893">
        <v>100</v>
      </c>
      <c r="AJ893">
        <v>1037</v>
      </c>
      <c r="AK893">
        <v>43.800899999999999</v>
      </c>
      <c r="AL893">
        <v>1</v>
      </c>
      <c r="AM893">
        <v>340</v>
      </c>
      <c r="AN893">
        <v>1800.05</v>
      </c>
      <c r="AO893">
        <v>27609</v>
      </c>
    </row>
    <row r="894" spans="1:41" x14ac:dyDescent="0.3">
      <c r="A894" s="68" t="s">
        <v>513</v>
      </c>
      <c r="B894" s="20">
        <v>1</v>
      </c>
      <c r="C894" s="20">
        <v>10</v>
      </c>
      <c r="D894" s="20">
        <v>0.05</v>
      </c>
      <c r="E894" t="s">
        <v>0</v>
      </c>
      <c r="F894" s="20">
        <v>778</v>
      </c>
      <c r="G894" s="39">
        <f t="shared" si="72"/>
        <v>0</v>
      </c>
      <c r="H894" s="20">
        <v>1.36368</v>
      </c>
      <c r="I894" s="20">
        <v>2708</v>
      </c>
      <c r="J894" s="67">
        <v>0</v>
      </c>
      <c r="K894" s="52">
        <v>0.93</v>
      </c>
      <c r="L894" s="59">
        <f>IF(OR(H_no_hash!$F894="---",H_no_hash!$F894="infeas",H_no_hash!$F894="inf"),"---",(H_no_hash!$F894/M894)-1)</f>
        <v>0</v>
      </c>
      <c r="M894" s="20">
        <f>Model_dem!L634</f>
        <v>778</v>
      </c>
      <c r="N894">
        <f>Model_dem!G634</f>
        <v>778</v>
      </c>
      <c r="P894" t="str">
        <f>IF(H_no_hash!$Q894&lt;&gt;A894,"Aqui", " ")</f>
        <v xml:space="preserve"> </v>
      </c>
      <c r="Q894" s="68" t="s">
        <v>513</v>
      </c>
      <c r="R894" s="20">
        <v>1</v>
      </c>
      <c r="S894" s="20">
        <v>10</v>
      </c>
      <c r="T894" s="20">
        <v>0.05</v>
      </c>
      <c r="U894" s="20">
        <v>50</v>
      </c>
      <c r="V894" s="20">
        <v>778</v>
      </c>
      <c r="W894" s="20">
        <v>1.36368</v>
      </c>
      <c r="X894" s="20">
        <v>0</v>
      </c>
      <c r="Y894" s="20">
        <v>4993</v>
      </c>
      <c r="Z894" s="20">
        <v>1800</v>
      </c>
      <c r="AA894" s="67">
        <v>0</v>
      </c>
      <c r="AE894" t="s">
        <v>532</v>
      </c>
      <c r="AF894">
        <v>1</v>
      </c>
      <c r="AG894">
        <v>5</v>
      </c>
      <c r="AH894">
        <v>0.2</v>
      </c>
      <c r="AI894">
        <v>100</v>
      </c>
      <c r="AJ894">
        <v>1040</v>
      </c>
      <c r="AK894">
        <v>276.19200000000001</v>
      </c>
      <c r="AL894">
        <v>20</v>
      </c>
      <c r="AM894">
        <v>296</v>
      </c>
      <c r="AN894">
        <v>1800.03</v>
      </c>
      <c r="AO894">
        <v>24357</v>
      </c>
    </row>
    <row r="895" spans="1:41" x14ac:dyDescent="0.3">
      <c r="A895" s="65" t="s">
        <v>513</v>
      </c>
      <c r="B895" s="66">
        <v>1</v>
      </c>
      <c r="C895" s="66">
        <v>10</v>
      </c>
      <c r="D895" s="66">
        <v>0.1</v>
      </c>
      <c r="E895" t="s">
        <v>0</v>
      </c>
      <c r="F895" s="66">
        <v>778</v>
      </c>
      <c r="G895" s="39">
        <f t="shared" si="72"/>
        <v>0</v>
      </c>
      <c r="H895" s="66">
        <v>1.1333200000000001</v>
      </c>
      <c r="I895" s="66">
        <v>906</v>
      </c>
      <c r="J895" s="23">
        <v>0</v>
      </c>
      <c r="K895" s="52">
        <v>0.999</v>
      </c>
      <c r="L895" s="59">
        <f>IF(OR(H_no_hash!$F895="---",H_no_hash!$F895="infeas",H_no_hash!$F895="inf"),"---",(H_no_hash!$F895/M895)-1)</f>
        <v>0</v>
      </c>
      <c r="M895" s="20">
        <f>Model_dem!L635</f>
        <v>778</v>
      </c>
      <c r="N895">
        <f>Model_dem!G635</f>
        <v>778</v>
      </c>
      <c r="P895" t="str">
        <f>IF(H_no_hash!$Q895&lt;&gt;A895,"Aqui", " ")</f>
        <v xml:space="preserve"> </v>
      </c>
      <c r="Q895" s="65" t="s">
        <v>513</v>
      </c>
      <c r="R895" s="66">
        <v>1</v>
      </c>
      <c r="S895" s="66">
        <v>10</v>
      </c>
      <c r="T895" s="66">
        <v>0.1</v>
      </c>
      <c r="U895" s="66">
        <v>50</v>
      </c>
      <c r="V895" s="66">
        <v>778</v>
      </c>
      <c r="W895" s="66">
        <v>1.1333200000000001</v>
      </c>
      <c r="X895" s="66">
        <v>0</v>
      </c>
      <c r="Y895" s="66">
        <v>3906</v>
      </c>
      <c r="Z895" s="66">
        <v>1800.01</v>
      </c>
      <c r="AA895" s="23">
        <v>0</v>
      </c>
      <c r="AE895" t="s">
        <v>532</v>
      </c>
      <c r="AF895">
        <v>1</v>
      </c>
      <c r="AG895">
        <v>10</v>
      </c>
      <c r="AH895">
        <v>0.05</v>
      </c>
      <c r="AI895">
        <v>100</v>
      </c>
      <c r="AJ895">
        <v>1033</v>
      </c>
      <c r="AK895">
        <v>202.79</v>
      </c>
      <c r="AL895">
        <v>20</v>
      </c>
      <c r="AM895">
        <v>618</v>
      </c>
      <c r="AN895">
        <v>1800.01</v>
      </c>
      <c r="AO895">
        <v>28936</v>
      </c>
    </row>
    <row r="896" spans="1:41" x14ac:dyDescent="0.3">
      <c r="A896" s="68" t="s">
        <v>513</v>
      </c>
      <c r="B896" s="20">
        <v>1</v>
      </c>
      <c r="C896" s="20">
        <v>10</v>
      </c>
      <c r="D896" s="20">
        <v>0.15</v>
      </c>
      <c r="E896" t="s">
        <v>0</v>
      </c>
      <c r="F896" s="20">
        <v>778</v>
      </c>
      <c r="G896" s="39">
        <f t="shared" si="72"/>
        <v>0</v>
      </c>
      <c r="H896" s="20">
        <v>1.4316800000000001</v>
      </c>
      <c r="I896" s="20">
        <v>262</v>
      </c>
      <c r="J896" s="67">
        <v>0</v>
      </c>
      <c r="K896" s="52">
        <v>1</v>
      </c>
      <c r="L896" s="59">
        <f>IF(OR(H_no_hash!$F896="---",H_no_hash!$F896="infeas",H_no_hash!$F896="inf"),"---",(H_no_hash!$F896/M896)-1)</f>
        <v>0</v>
      </c>
      <c r="M896" s="20">
        <f>Model_dem!L636</f>
        <v>778</v>
      </c>
      <c r="N896">
        <f>Model_dem!G636</f>
        <v>778</v>
      </c>
      <c r="P896" t="str">
        <f>IF(H_no_hash!$Q896&lt;&gt;A896,"Aqui", " ")</f>
        <v xml:space="preserve"> </v>
      </c>
      <c r="Q896" s="68" t="s">
        <v>513</v>
      </c>
      <c r="R896" s="20">
        <v>1</v>
      </c>
      <c r="S896" s="20">
        <v>10</v>
      </c>
      <c r="T896" s="20">
        <v>0.15</v>
      </c>
      <c r="U896" s="20">
        <v>50</v>
      </c>
      <c r="V896" s="20">
        <v>778</v>
      </c>
      <c r="W896" s="20">
        <v>1.4316800000000001</v>
      </c>
      <c r="X896" s="20">
        <v>0</v>
      </c>
      <c r="Y896" s="20">
        <v>4253</v>
      </c>
      <c r="Z896" s="20">
        <v>1800</v>
      </c>
      <c r="AA896" s="67">
        <v>0</v>
      </c>
      <c r="AE896" t="s">
        <v>532</v>
      </c>
      <c r="AF896">
        <v>1</v>
      </c>
      <c r="AG896">
        <v>10</v>
      </c>
      <c r="AH896">
        <v>0.1</v>
      </c>
      <c r="AI896">
        <v>100</v>
      </c>
      <c r="AJ896">
        <v>1037</v>
      </c>
      <c r="AK896">
        <v>93.822599999999994</v>
      </c>
      <c r="AL896">
        <v>8</v>
      </c>
      <c r="AM896">
        <v>455</v>
      </c>
      <c r="AN896">
        <v>1800.01</v>
      </c>
      <c r="AO896">
        <v>28577</v>
      </c>
    </row>
    <row r="897" spans="1:41" x14ac:dyDescent="0.3">
      <c r="A897" s="65" t="s">
        <v>513</v>
      </c>
      <c r="B897" s="66">
        <v>1</v>
      </c>
      <c r="C897" s="66">
        <v>10</v>
      </c>
      <c r="D897" s="66">
        <v>0.2</v>
      </c>
      <c r="E897" t="s">
        <v>0</v>
      </c>
      <c r="F897" s="66">
        <v>778</v>
      </c>
      <c r="G897" s="39">
        <f t="shared" si="72"/>
        <v>0</v>
      </c>
      <c r="H897" s="66">
        <v>0.62039100000000003</v>
      </c>
      <c r="I897" s="66">
        <v>1</v>
      </c>
      <c r="J897" s="23">
        <v>0</v>
      </c>
      <c r="K897" s="52">
        <v>1</v>
      </c>
      <c r="L897" s="59">
        <f>IF(OR(H_no_hash!$F897="---",H_no_hash!$F897="infeas",H_no_hash!$F897="inf"),"---",(H_no_hash!$F897/M897)-1)</f>
        <v>0</v>
      </c>
      <c r="M897" s="20">
        <f>Model_dem!L637</f>
        <v>778</v>
      </c>
      <c r="N897">
        <f>Model_dem!G637</f>
        <v>778</v>
      </c>
      <c r="P897" t="str">
        <f>IF(H_no_hash!$Q897&lt;&gt;A897,"Aqui", " ")</f>
        <v xml:space="preserve"> </v>
      </c>
      <c r="Q897" s="65" t="s">
        <v>513</v>
      </c>
      <c r="R897" s="66">
        <v>1</v>
      </c>
      <c r="S897" s="66">
        <v>10</v>
      </c>
      <c r="T897" s="66">
        <v>0.2</v>
      </c>
      <c r="U897" s="66">
        <v>50</v>
      </c>
      <c r="V897" s="66">
        <v>778</v>
      </c>
      <c r="W897" s="66">
        <v>0.62039100000000003</v>
      </c>
      <c r="X897" s="66">
        <v>0</v>
      </c>
      <c r="Y897" s="66">
        <v>4051</v>
      </c>
      <c r="Z897" s="66">
        <v>1800</v>
      </c>
      <c r="AA897" s="23">
        <v>0</v>
      </c>
      <c r="AE897" t="s">
        <v>532</v>
      </c>
      <c r="AF897">
        <v>1</v>
      </c>
      <c r="AG897">
        <v>10</v>
      </c>
      <c r="AH897">
        <v>0.15</v>
      </c>
      <c r="AI897">
        <v>100</v>
      </c>
      <c r="AJ897">
        <v>1037</v>
      </c>
      <c r="AK897">
        <v>21.9513</v>
      </c>
      <c r="AL897">
        <v>1</v>
      </c>
      <c r="AM897">
        <v>472</v>
      </c>
      <c r="AN897">
        <v>1800.01</v>
      </c>
      <c r="AO897">
        <v>27643</v>
      </c>
    </row>
    <row r="898" spans="1:41" x14ac:dyDescent="0.3">
      <c r="A898" s="68" t="s">
        <v>513</v>
      </c>
      <c r="B898" s="20">
        <v>1</v>
      </c>
      <c r="C898" s="20">
        <v>25</v>
      </c>
      <c r="D898" s="20">
        <v>0.05</v>
      </c>
      <c r="E898" t="s">
        <v>0</v>
      </c>
      <c r="F898" s="20">
        <v>778</v>
      </c>
      <c r="G898" s="39">
        <f t="shared" si="72"/>
        <v>0</v>
      </c>
      <c r="H898" s="20">
        <v>2.2177199999999999</v>
      </c>
      <c r="I898" s="20">
        <v>1786</v>
      </c>
      <c r="J898" s="67">
        <v>0</v>
      </c>
      <c r="K898" s="52">
        <v>0</v>
      </c>
      <c r="L898" s="59">
        <f>IF(OR(H_no_hash!$F898="---",H_no_hash!$F898="infeas",H_no_hash!$F898="inf"),"---",(H_no_hash!$F898/M898)-1)</f>
        <v>0</v>
      </c>
      <c r="M898" s="20">
        <f>Model_dem!L638</f>
        <v>778</v>
      </c>
      <c r="N898">
        <f>Model_dem!G638</f>
        <v>778</v>
      </c>
      <c r="P898" t="str">
        <f>IF(H_no_hash!$Q898&lt;&gt;A898,"Aqui", " ")</f>
        <v xml:space="preserve"> </v>
      </c>
      <c r="Q898" s="68" t="s">
        <v>513</v>
      </c>
      <c r="R898" s="20">
        <v>1</v>
      </c>
      <c r="S898" s="20">
        <v>25</v>
      </c>
      <c r="T898" s="20">
        <v>0.05</v>
      </c>
      <c r="U898" s="20">
        <v>50</v>
      </c>
      <c r="V898" s="20">
        <v>778</v>
      </c>
      <c r="W898" s="20">
        <v>2.2177199999999999</v>
      </c>
      <c r="X898" s="20">
        <v>0</v>
      </c>
      <c r="Y898" s="20">
        <v>2708</v>
      </c>
      <c r="Z898" s="20">
        <v>1800.01</v>
      </c>
      <c r="AA898" s="67">
        <v>0</v>
      </c>
      <c r="AE898" t="s">
        <v>532</v>
      </c>
      <c r="AF898">
        <v>1</v>
      </c>
      <c r="AG898">
        <v>10</v>
      </c>
      <c r="AH898">
        <v>0.2</v>
      </c>
      <c r="AI898">
        <v>100</v>
      </c>
      <c r="AJ898">
        <v>1040</v>
      </c>
      <c r="AK898">
        <v>978.952</v>
      </c>
      <c r="AL898">
        <v>118</v>
      </c>
      <c r="AM898">
        <v>267</v>
      </c>
      <c r="AN898">
        <v>1800.01</v>
      </c>
      <c r="AO898">
        <v>23683</v>
      </c>
    </row>
    <row r="899" spans="1:41" x14ac:dyDescent="0.3">
      <c r="A899" s="65" t="s">
        <v>513</v>
      </c>
      <c r="B899" s="66">
        <v>1</v>
      </c>
      <c r="C899" s="66">
        <v>25</v>
      </c>
      <c r="D899" s="66">
        <v>0.1</v>
      </c>
      <c r="E899" t="s">
        <v>1</v>
      </c>
      <c r="F899" s="66">
        <v>790</v>
      </c>
      <c r="G899" s="39">
        <f t="shared" si="72"/>
        <v>0</v>
      </c>
      <c r="H899" s="66">
        <v>5.9304800000000002</v>
      </c>
      <c r="I899" s="66">
        <v>365</v>
      </c>
      <c r="J899" s="23">
        <v>0</v>
      </c>
      <c r="K899" s="52">
        <v>0.41599999999999998</v>
      </c>
      <c r="L899" s="59">
        <f>IF(OR(H_no_hash!$F899="---",H_no_hash!$F899="infeas",H_no_hash!$F899="inf"),"---",(H_no_hash!$F899/M899)-1)</f>
        <v>1.5424164524421524E-2</v>
      </c>
      <c r="M899" s="20">
        <f>Model_dem!L639</f>
        <v>778</v>
      </c>
      <c r="N899">
        <f>Model_dem!G639</f>
        <v>790</v>
      </c>
      <c r="P899" t="str">
        <f>IF(H_no_hash!$Q899&lt;&gt;A899,"Aqui", " ")</f>
        <v xml:space="preserve"> </v>
      </c>
      <c r="Q899" s="65" t="s">
        <v>513</v>
      </c>
      <c r="R899" s="66">
        <v>1</v>
      </c>
      <c r="S899" s="66">
        <v>25</v>
      </c>
      <c r="T899" s="66">
        <v>0.1</v>
      </c>
      <c r="U899" s="66">
        <v>50</v>
      </c>
      <c r="V899" s="66">
        <v>790</v>
      </c>
      <c r="W899" s="66">
        <v>5.9304800000000002</v>
      </c>
      <c r="X899" s="66">
        <v>1</v>
      </c>
      <c r="Y899" s="66">
        <v>906</v>
      </c>
      <c r="Z899" s="66">
        <v>1800.01</v>
      </c>
      <c r="AA899" s="23">
        <v>0</v>
      </c>
      <c r="AE899" t="s">
        <v>532</v>
      </c>
      <c r="AF899">
        <v>1</v>
      </c>
      <c r="AG899">
        <v>25</v>
      </c>
      <c r="AH899">
        <v>0.05</v>
      </c>
      <c r="AI899">
        <v>100</v>
      </c>
      <c r="AJ899">
        <v>1037</v>
      </c>
      <c r="AK899">
        <v>1038.68</v>
      </c>
      <c r="AL899">
        <v>67</v>
      </c>
      <c r="AM899">
        <v>147</v>
      </c>
      <c r="AN899">
        <v>1800.09</v>
      </c>
      <c r="AO899">
        <v>14885</v>
      </c>
    </row>
    <row r="900" spans="1:41" x14ac:dyDescent="0.3">
      <c r="A900" s="68" t="s">
        <v>513</v>
      </c>
      <c r="B900" s="20">
        <v>1</v>
      </c>
      <c r="C900" s="20">
        <v>25</v>
      </c>
      <c r="D900" s="20">
        <v>0.15</v>
      </c>
      <c r="E900" t="s">
        <v>0</v>
      </c>
      <c r="F900" s="20">
        <v>792</v>
      </c>
      <c r="G900" s="39">
        <f t="shared" si="72"/>
        <v>0</v>
      </c>
      <c r="H900" s="20">
        <v>29.076899999999998</v>
      </c>
      <c r="I900" s="20">
        <v>1</v>
      </c>
      <c r="J900" s="67">
        <v>0</v>
      </c>
      <c r="K900" s="52">
        <v>0.76900000000000002</v>
      </c>
      <c r="L900" s="59">
        <f>IF(OR(H_no_hash!$F900="---",H_no_hash!$F900="infeas",H_no_hash!$F900="inf"),"---",(H_no_hash!$F900/M900)-1)</f>
        <v>1.799485861182526E-2</v>
      </c>
      <c r="M900" s="20">
        <f>Model_dem!L640</f>
        <v>778</v>
      </c>
      <c r="N900">
        <f>Model_dem!G640</f>
        <v>792</v>
      </c>
      <c r="P900" t="str">
        <f>IF(H_no_hash!$Q900&lt;&gt;A900,"Aqui", " ")</f>
        <v xml:space="preserve"> </v>
      </c>
      <c r="Q900" s="68" t="s">
        <v>513</v>
      </c>
      <c r="R900" s="20">
        <v>1</v>
      </c>
      <c r="S900" s="20">
        <v>25</v>
      </c>
      <c r="T900" s="20">
        <v>0.15</v>
      </c>
      <c r="U900" s="20">
        <v>50</v>
      </c>
      <c r="V900" s="20">
        <v>792</v>
      </c>
      <c r="W900" s="20">
        <v>29.076899999999998</v>
      </c>
      <c r="X900" s="20">
        <v>2</v>
      </c>
      <c r="Y900" s="20">
        <v>262</v>
      </c>
      <c r="Z900" s="20">
        <v>1800.08</v>
      </c>
      <c r="AA900" s="67">
        <v>0</v>
      </c>
      <c r="AE900" t="s">
        <v>532</v>
      </c>
      <c r="AF900">
        <v>1</v>
      </c>
      <c r="AG900">
        <v>25</v>
      </c>
      <c r="AH900">
        <v>0.1</v>
      </c>
      <c r="AI900">
        <v>100</v>
      </c>
      <c r="AJ900">
        <v>1045</v>
      </c>
      <c r="AK900">
        <v>225.83500000000001</v>
      </c>
      <c r="AL900">
        <v>0</v>
      </c>
      <c r="AM900">
        <v>37</v>
      </c>
      <c r="AN900">
        <v>1800.03</v>
      </c>
      <c r="AO900">
        <v>5810</v>
      </c>
    </row>
    <row r="901" spans="1:41" x14ac:dyDescent="0.3">
      <c r="A901" s="65" t="s">
        <v>513</v>
      </c>
      <c r="B901" s="66">
        <v>1</v>
      </c>
      <c r="C901" s="66">
        <v>25</v>
      </c>
      <c r="D901" s="66">
        <v>0.2</v>
      </c>
      <c r="E901" t="s">
        <v>1</v>
      </c>
      <c r="F901" s="66" t="s">
        <v>46</v>
      </c>
      <c r="G901" s="39" t="str">
        <f t="shared" si="72"/>
        <v>---</v>
      </c>
      <c r="H901" s="66">
        <v>60.009799999999998</v>
      </c>
      <c r="I901" s="66">
        <v>1</v>
      </c>
      <c r="J901" s="23">
        <v>0</v>
      </c>
      <c r="K901" s="52">
        <v>1</v>
      </c>
      <c r="L901" s="59" t="str">
        <f>IF(OR(H_no_hash!$F901="---",H_no_hash!$F901="infeas",H_no_hash!$F901="inf"),"---",(H_no_hash!$F901/M901)-1)</f>
        <v>---</v>
      </c>
      <c r="M901" s="20">
        <f>Model_dem!L641</f>
        <v>778</v>
      </c>
      <c r="N901">
        <f>Model_dem!G641</f>
        <v>1481</v>
      </c>
      <c r="P901" t="str">
        <f>IF(H_no_hash!$Q901&lt;&gt;A901,"Aqui", " ")</f>
        <v xml:space="preserve"> </v>
      </c>
      <c r="Q901" s="65" t="s">
        <v>513</v>
      </c>
      <c r="R901" s="66">
        <v>1</v>
      </c>
      <c r="S901" s="66">
        <v>25</v>
      </c>
      <c r="T901" s="66">
        <v>0.2</v>
      </c>
      <c r="U901" s="66">
        <v>50</v>
      </c>
      <c r="V901" s="66" t="s">
        <v>46</v>
      </c>
      <c r="W901" s="66">
        <v>60.009799999999998</v>
      </c>
      <c r="X901" s="66">
        <v>0</v>
      </c>
      <c r="Y901" s="66">
        <v>1</v>
      </c>
      <c r="Z901" s="66">
        <v>1801.61</v>
      </c>
      <c r="AA901" s="23">
        <v>0</v>
      </c>
      <c r="AE901" t="s">
        <v>532</v>
      </c>
      <c r="AF901">
        <v>1</v>
      </c>
      <c r="AG901">
        <v>25</v>
      </c>
      <c r="AH901">
        <v>0.15</v>
      </c>
      <c r="AI901">
        <v>100</v>
      </c>
      <c r="AJ901">
        <v>1055</v>
      </c>
      <c r="AK901">
        <v>1246.49</v>
      </c>
      <c r="AL901">
        <v>10</v>
      </c>
      <c r="AM901">
        <v>21</v>
      </c>
      <c r="AN901">
        <v>1800.13</v>
      </c>
      <c r="AO901">
        <v>4089</v>
      </c>
    </row>
    <row r="902" spans="1:41" x14ac:dyDescent="0.3">
      <c r="A902" s="68" t="s">
        <v>513</v>
      </c>
      <c r="B902" s="20">
        <v>1</v>
      </c>
      <c r="C902" s="20">
        <v>50</v>
      </c>
      <c r="D902" s="20">
        <v>0.05</v>
      </c>
      <c r="E902" t="s">
        <v>0</v>
      </c>
      <c r="F902" s="20">
        <v>778</v>
      </c>
      <c r="G902" s="39">
        <f t="shared" si="72"/>
        <v>0</v>
      </c>
      <c r="H902" s="20">
        <v>2.9079799999999998</v>
      </c>
      <c r="I902" s="20">
        <v>4518</v>
      </c>
      <c r="J902" s="67">
        <v>0</v>
      </c>
      <c r="K902" s="52">
        <v>0</v>
      </c>
      <c r="L902" s="59">
        <f>IF(OR(H_no_hash!$F902="---",H_no_hash!$F902="infeas",H_no_hash!$F902="inf"),"---",(H_no_hash!$F902/M902)-1)</f>
        <v>0</v>
      </c>
      <c r="M902" s="20">
        <f>Model_dem!L642</f>
        <v>778</v>
      </c>
      <c r="N902">
        <f>Model_dem!G642</f>
        <v>778</v>
      </c>
      <c r="P902" t="str">
        <f>IF(H_no_hash!$Q902&lt;&gt;A902,"Aqui", " ")</f>
        <v xml:space="preserve"> </v>
      </c>
      <c r="Q902" s="68" t="s">
        <v>513</v>
      </c>
      <c r="R902" s="20">
        <v>1</v>
      </c>
      <c r="S902" s="20">
        <v>50</v>
      </c>
      <c r="T902" s="20">
        <v>0.05</v>
      </c>
      <c r="U902" s="20">
        <v>50</v>
      </c>
      <c r="V902" s="20">
        <v>778</v>
      </c>
      <c r="W902" s="20">
        <v>2.9079799999999998</v>
      </c>
      <c r="X902" s="20">
        <v>0</v>
      </c>
      <c r="Y902" s="20">
        <v>1786</v>
      </c>
      <c r="Z902" s="20">
        <v>1800.02</v>
      </c>
      <c r="AA902" s="67">
        <v>0</v>
      </c>
      <c r="AE902" t="s">
        <v>532</v>
      </c>
      <c r="AF902">
        <v>1</v>
      </c>
      <c r="AG902">
        <v>25</v>
      </c>
      <c r="AH902">
        <v>0.2</v>
      </c>
      <c r="AI902">
        <v>100</v>
      </c>
      <c r="AJ902">
        <v>1345</v>
      </c>
      <c r="AK902">
        <v>1820.25</v>
      </c>
      <c r="AL902">
        <v>0</v>
      </c>
      <c r="AM902">
        <v>1</v>
      </c>
      <c r="AN902">
        <v>1820.25</v>
      </c>
      <c r="AO902">
        <v>73</v>
      </c>
    </row>
    <row r="903" spans="1:41" x14ac:dyDescent="0.3">
      <c r="A903" s="65" t="s">
        <v>513</v>
      </c>
      <c r="B903" s="66">
        <v>1</v>
      </c>
      <c r="C903" s="66">
        <v>50</v>
      </c>
      <c r="D903" s="66">
        <v>0.1</v>
      </c>
      <c r="E903" t="s">
        <v>0</v>
      </c>
      <c r="F903" s="66">
        <v>792</v>
      </c>
      <c r="G903" s="39">
        <f t="shared" ref="G903:G966" si="73">IF(OR(N903="---",F903="infeas",F903="inf",F903=""),"---",(F903-N903)/N903)</f>
        <v>0</v>
      </c>
      <c r="H903" s="66">
        <v>14.7105</v>
      </c>
      <c r="I903" s="66">
        <v>4225</v>
      </c>
      <c r="J903" s="23">
        <v>0</v>
      </c>
      <c r="K903" s="52">
        <v>0.13300000000000001</v>
      </c>
      <c r="L903" s="59">
        <f>IF(OR(H_no_hash!$F903="---",H_no_hash!$F903="infeas",H_no_hash!$F903="inf"),"---",(H_no_hash!$F903/M903)-1)</f>
        <v>1.799485861182526E-2</v>
      </c>
      <c r="M903" s="20">
        <f>Model_dem!L643</f>
        <v>778</v>
      </c>
      <c r="N903">
        <f>Model_dem!G643</f>
        <v>792</v>
      </c>
      <c r="P903" t="str">
        <f>IF(H_no_hash!$Q903&lt;&gt;A903,"Aqui", " ")</f>
        <v xml:space="preserve"> </v>
      </c>
      <c r="Q903" s="65" t="s">
        <v>513</v>
      </c>
      <c r="R903" s="66">
        <v>1</v>
      </c>
      <c r="S903" s="66">
        <v>50</v>
      </c>
      <c r="T903" s="66">
        <v>0.1</v>
      </c>
      <c r="U903" s="66">
        <v>50</v>
      </c>
      <c r="V903" s="66">
        <v>792</v>
      </c>
      <c r="W903" s="66">
        <v>14.7105</v>
      </c>
      <c r="X903" s="66">
        <v>2</v>
      </c>
      <c r="Y903" s="66">
        <v>365</v>
      </c>
      <c r="Z903" s="66">
        <v>1800.15</v>
      </c>
      <c r="AA903" s="23">
        <v>0</v>
      </c>
      <c r="AE903" t="s">
        <v>532</v>
      </c>
      <c r="AF903">
        <v>1</v>
      </c>
      <c r="AG903">
        <v>50</v>
      </c>
      <c r="AH903">
        <v>0.05</v>
      </c>
      <c r="AI903">
        <v>100</v>
      </c>
      <c r="AJ903">
        <v>1045</v>
      </c>
      <c r="AK903">
        <v>206.79499999999999</v>
      </c>
      <c r="AL903">
        <v>0</v>
      </c>
      <c r="AM903">
        <v>34</v>
      </c>
      <c r="AN903">
        <v>1800.1</v>
      </c>
      <c r="AO903">
        <v>6658</v>
      </c>
    </row>
    <row r="904" spans="1:41" x14ac:dyDescent="0.3">
      <c r="A904" s="68" t="s">
        <v>513</v>
      </c>
      <c r="B904" s="20">
        <v>1</v>
      </c>
      <c r="C904" s="20">
        <v>50</v>
      </c>
      <c r="D904" s="20">
        <v>0.15</v>
      </c>
      <c r="E904" t="s">
        <v>2</v>
      </c>
      <c r="F904" s="20" t="s">
        <v>46</v>
      </c>
      <c r="G904" s="39" t="str">
        <f t="shared" si="73"/>
        <v>---</v>
      </c>
      <c r="H904" s="20">
        <v>60.024299999999997</v>
      </c>
      <c r="I904" s="20">
        <v>5078</v>
      </c>
      <c r="J904" s="67">
        <v>0</v>
      </c>
      <c r="L904" s="59" t="str">
        <f>IF(OR(H_no_hash!$F904="---",H_no_hash!$F904="infeas",H_no_hash!$F904="inf"),"---",(H_no_hash!$F904/M904)-1)</f>
        <v>---</v>
      </c>
      <c r="M904" s="20">
        <f>Model_dem!L644</f>
        <v>778</v>
      </c>
      <c r="N904" t="str">
        <f>Model_dem!G644</f>
        <v>---</v>
      </c>
      <c r="P904" t="str">
        <f>IF(H_no_hash!$Q904&lt;&gt;A904,"Aqui", " ")</f>
        <v xml:space="preserve"> </v>
      </c>
      <c r="Q904" s="68" t="s">
        <v>513</v>
      </c>
      <c r="R904" s="20">
        <v>1</v>
      </c>
      <c r="S904" s="20">
        <v>50</v>
      </c>
      <c r="T904" s="20">
        <v>0.15</v>
      </c>
      <c r="U904" s="20">
        <v>50</v>
      </c>
      <c r="V904" s="20" t="s">
        <v>46</v>
      </c>
      <c r="W904" s="20">
        <v>60.024299999999997</v>
      </c>
      <c r="X904" s="20">
        <v>0</v>
      </c>
      <c r="Y904" s="20">
        <v>1</v>
      </c>
      <c r="Z904" s="20">
        <v>1802.92</v>
      </c>
      <c r="AA904" s="67">
        <v>0</v>
      </c>
      <c r="AE904" t="s">
        <v>532</v>
      </c>
      <c r="AF904">
        <v>1</v>
      </c>
      <c r="AG904">
        <v>50</v>
      </c>
      <c r="AH904">
        <v>0.1</v>
      </c>
      <c r="AI904">
        <v>100</v>
      </c>
      <c r="AJ904">
        <v>1052</v>
      </c>
      <c r="AK904">
        <v>594.45899999999995</v>
      </c>
      <c r="AL904">
        <v>0</v>
      </c>
      <c r="AM904">
        <v>20</v>
      </c>
      <c r="AN904">
        <v>1800.6</v>
      </c>
      <c r="AO904">
        <v>1953</v>
      </c>
    </row>
    <row r="905" spans="1:41" x14ac:dyDescent="0.3">
      <c r="A905" s="65" t="s">
        <v>513</v>
      </c>
      <c r="B905" s="66">
        <v>1</v>
      </c>
      <c r="C905" s="66">
        <v>50</v>
      </c>
      <c r="D905" s="66">
        <v>0.2</v>
      </c>
      <c r="E905" t="s">
        <v>2</v>
      </c>
      <c r="F905" s="66" t="s">
        <v>46</v>
      </c>
      <c r="G905" s="39" t="str">
        <f t="shared" si="73"/>
        <v>---</v>
      </c>
      <c r="H905" s="66">
        <v>60.008200000000002</v>
      </c>
      <c r="I905" s="66">
        <v>3576</v>
      </c>
      <c r="J905" s="23">
        <v>0</v>
      </c>
      <c r="L905" s="59" t="str">
        <f>IF(OR(H_no_hash!$F905="---",H_no_hash!$F905="infeas",H_no_hash!$F905="inf"),"---",(H_no_hash!$F905/M905)-1)</f>
        <v>---</v>
      </c>
      <c r="M905" s="20">
        <f>Model_dem!L645</f>
        <v>778</v>
      </c>
      <c r="N905" t="str">
        <f>Model_dem!G645</f>
        <v>---</v>
      </c>
      <c r="P905" t="str">
        <f>IF(H_no_hash!$Q905&lt;&gt;A905,"Aqui", " ")</f>
        <v xml:space="preserve"> </v>
      </c>
      <c r="Q905" s="65" t="s">
        <v>513</v>
      </c>
      <c r="R905" s="66">
        <v>1</v>
      </c>
      <c r="S905" s="66">
        <v>50</v>
      </c>
      <c r="T905" s="66">
        <v>0.2</v>
      </c>
      <c r="U905" s="66">
        <v>50</v>
      </c>
      <c r="V905" s="66" t="s">
        <v>46</v>
      </c>
      <c r="W905" s="66">
        <v>60.008200000000002</v>
      </c>
      <c r="X905" s="66">
        <v>0</v>
      </c>
      <c r="Y905" s="66">
        <v>1</v>
      </c>
      <c r="Z905" s="66">
        <v>1801.09</v>
      </c>
      <c r="AA905" s="23">
        <v>0</v>
      </c>
      <c r="AE905" t="s">
        <v>532</v>
      </c>
      <c r="AF905">
        <v>1</v>
      </c>
      <c r="AG905">
        <v>50</v>
      </c>
      <c r="AH905">
        <v>0.15</v>
      </c>
      <c r="AI905">
        <v>100</v>
      </c>
      <c r="AJ905" t="s">
        <v>46</v>
      </c>
      <c r="AK905">
        <v>60.026200000000003</v>
      </c>
      <c r="AL905">
        <v>0</v>
      </c>
      <c r="AM905">
        <v>1</v>
      </c>
      <c r="AN905">
        <v>1802.63</v>
      </c>
      <c r="AO905">
        <v>29</v>
      </c>
    </row>
    <row r="906" spans="1:41" x14ac:dyDescent="0.3">
      <c r="A906" s="68" t="s">
        <v>513</v>
      </c>
      <c r="B906" s="20">
        <v>2</v>
      </c>
      <c r="C906" s="20">
        <v>5</v>
      </c>
      <c r="D906" s="20">
        <v>0.05</v>
      </c>
      <c r="E906" t="s">
        <v>0</v>
      </c>
      <c r="F906" s="20">
        <v>778</v>
      </c>
      <c r="G906" s="39">
        <f t="shared" si="73"/>
        <v>0</v>
      </c>
      <c r="H906" s="20">
        <v>0.58659600000000001</v>
      </c>
      <c r="I906" s="20">
        <v>3870</v>
      </c>
      <c r="J906" s="67">
        <v>0</v>
      </c>
      <c r="K906" s="52">
        <v>0.93</v>
      </c>
      <c r="L906" s="59">
        <f>IF(OR(H_no_hash!$F906="---",H_no_hash!$F906="infeas",H_no_hash!$F906="inf"),"---",(H_no_hash!$F906/M906)-1)</f>
        <v>0</v>
      </c>
      <c r="M906" s="20">
        <f>Model_dem!L646</f>
        <v>778</v>
      </c>
      <c r="N906">
        <f>Model_dem!G646</f>
        <v>778</v>
      </c>
      <c r="P906" t="str">
        <f>IF(H_no_hash!$Q906&lt;&gt;A906,"Aqui", " ")</f>
        <v xml:space="preserve"> </v>
      </c>
      <c r="Q906" s="68" t="s">
        <v>513</v>
      </c>
      <c r="R906" s="20">
        <v>2</v>
      </c>
      <c r="S906" s="20">
        <v>5</v>
      </c>
      <c r="T906" s="20">
        <v>0.05</v>
      </c>
      <c r="U906" s="20">
        <v>50</v>
      </c>
      <c r="V906" s="20">
        <v>778</v>
      </c>
      <c r="W906" s="20">
        <v>0.58659600000000001</v>
      </c>
      <c r="X906" s="20">
        <v>0</v>
      </c>
      <c r="Y906" s="20">
        <v>4518</v>
      </c>
      <c r="Z906" s="20">
        <v>1800.01</v>
      </c>
      <c r="AA906" s="67">
        <v>0</v>
      </c>
      <c r="AE906" t="s">
        <v>532</v>
      </c>
      <c r="AF906">
        <v>1</v>
      </c>
      <c r="AG906">
        <v>50</v>
      </c>
      <c r="AH906">
        <v>0.2</v>
      </c>
      <c r="AI906">
        <v>100</v>
      </c>
      <c r="AJ906" t="s">
        <v>46</v>
      </c>
      <c r="AK906">
        <v>60.036000000000001</v>
      </c>
      <c r="AL906">
        <v>0</v>
      </c>
      <c r="AM906">
        <v>1</v>
      </c>
      <c r="AN906">
        <v>1801.13</v>
      </c>
      <c r="AO906">
        <v>29</v>
      </c>
    </row>
    <row r="907" spans="1:41" x14ac:dyDescent="0.3">
      <c r="A907" s="65" t="s">
        <v>513</v>
      </c>
      <c r="B907" s="66">
        <v>2</v>
      </c>
      <c r="C907" s="66">
        <v>5</v>
      </c>
      <c r="D907" s="66">
        <v>0.1</v>
      </c>
      <c r="E907" t="s">
        <v>0</v>
      </c>
      <c r="F907" s="66">
        <v>778</v>
      </c>
      <c r="G907" s="39">
        <f t="shared" si="73"/>
        <v>0</v>
      </c>
      <c r="H907" s="66">
        <v>0.74349600000000005</v>
      </c>
      <c r="I907" s="66">
        <v>3490</v>
      </c>
      <c r="J907" s="23">
        <v>0</v>
      </c>
      <c r="K907" s="52">
        <v>0.999</v>
      </c>
      <c r="L907" s="59">
        <f>IF(OR(H_no_hash!$F907="---",H_no_hash!$F907="infeas",H_no_hash!$F907="inf"),"---",(H_no_hash!$F907/M907)-1)</f>
        <v>0</v>
      </c>
      <c r="M907" s="20">
        <f>Model_dem!L647</f>
        <v>778</v>
      </c>
      <c r="N907">
        <f>Model_dem!G647</f>
        <v>778</v>
      </c>
      <c r="P907" t="str">
        <f>IF(H_no_hash!$Q907&lt;&gt;A907,"Aqui", " ")</f>
        <v xml:space="preserve"> </v>
      </c>
      <c r="Q907" s="65" t="s">
        <v>513</v>
      </c>
      <c r="R907" s="66">
        <v>2</v>
      </c>
      <c r="S907" s="66">
        <v>5</v>
      </c>
      <c r="T907" s="66">
        <v>0.1</v>
      </c>
      <c r="U907" s="66">
        <v>50</v>
      </c>
      <c r="V907" s="66">
        <v>778</v>
      </c>
      <c r="W907" s="66">
        <v>0.74349600000000005</v>
      </c>
      <c r="X907" s="66">
        <v>0</v>
      </c>
      <c r="Y907" s="66">
        <v>4225</v>
      </c>
      <c r="Z907" s="66">
        <v>1800.01</v>
      </c>
      <c r="AA907" s="23">
        <v>0</v>
      </c>
      <c r="AE907" t="s">
        <v>532</v>
      </c>
      <c r="AF907">
        <v>2</v>
      </c>
      <c r="AG907">
        <v>5</v>
      </c>
      <c r="AH907">
        <v>0.05</v>
      </c>
      <c r="AI907">
        <v>100</v>
      </c>
      <c r="AJ907">
        <v>1034</v>
      </c>
      <c r="AK907">
        <v>280.38400000000001</v>
      </c>
      <c r="AL907">
        <v>26</v>
      </c>
      <c r="AM907">
        <v>244</v>
      </c>
      <c r="AN907">
        <v>1800.3</v>
      </c>
      <c r="AO907">
        <v>21617</v>
      </c>
    </row>
    <row r="908" spans="1:41" x14ac:dyDescent="0.3">
      <c r="A908" s="68" t="s">
        <v>513</v>
      </c>
      <c r="B908" s="20">
        <v>2</v>
      </c>
      <c r="C908" s="20">
        <v>5</v>
      </c>
      <c r="D908" s="20">
        <v>0.15</v>
      </c>
      <c r="E908" t="s">
        <v>0</v>
      </c>
      <c r="F908" s="20">
        <v>778</v>
      </c>
      <c r="G908" s="39">
        <f t="shared" si="73"/>
        <v>0</v>
      </c>
      <c r="H908" s="20">
        <v>0.71229200000000004</v>
      </c>
      <c r="I908" s="20">
        <v>2839</v>
      </c>
      <c r="J908" s="67">
        <v>0</v>
      </c>
      <c r="K908" s="52">
        <v>1</v>
      </c>
      <c r="L908" s="59">
        <f>IF(OR(H_no_hash!$F908="---",H_no_hash!$F908="infeas",H_no_hash!$F908="inf"),"---",(H_no_hash!$F908/M908)-1)</f>
        <v>0</v>
      </c>
      <c r="M908" s="20">
        <f>Model_dem!L648</f>
        <v>778</v>
      </c>
      <c r="N908">
        <f>Model_dem!G648</f>
        <v>778</v>
      </c>
      <c r="P908" t="str">
        <f>IF(H_no_hash!$Q908&lt;&gt;A908,"Aqui", " ")</f>
        <v xml:space="preserve"> </v>
      </c>
      <c r="Q908" s="68" t="s">
        <v>513</v>
      </c>
      <c r="R908" s="20">
        <v>2</v>
      </c>
      <c r="S908" s="20">
        <v>5</v>
      </c>
      <c r="T908" s="20">
        <v>0.15</v>
      </c>
      <c r="U908" s="20">
        <v>50</v>
      </c>
      <c r="V908" s="20">
        <v>778</v>
      </c>
      <c r="W908" s="20">
        <v>0.71229200000000004</v>
      </c>
      <c r="X908" s="20">
        <v>0</v>
      </c>
      <c r="Y908" s="20">
        <v>5078</v>
      </c>
      <c r="Z908" s="20">
        <v>1800</v>
      </c>
      <c r="AA908" s="67">
        <v>0</v>
      </c>
      <c r="AE908" t="s">
        <v>532</v>
      </c>
      <c r="AF908">
        <v>2</v>
      </c>
      <c r="AG908">
        <v>5</v>
      </c>
      <c r="AH908">
        <v>0.1</v>
      </c>
      <c r="AI908">
        <v>100</v>
      </c>
      <c r="AJ908">
        <v>1040</v>
      </c>
      <c r="AK908">
        <v>43.340299999999999</v>
      </c>
      <c r="AL908">
        <v>0</v>
      </c>
      <c r="AM908">
        <v>174</v>
      </c>
      <c r="AN908">
        <v>1800.41</v>
      </c>
      <c r="AO908">
        <v>16069</v>
      </c>
    </row>
    <row r="909" spans="1:41" x14ac:dyDescent="0.3">
      <c r="A909" s="65" t="s">
        <v>513</v>
      </c>
      <c r="B909" s="66">
        <v>2</v>
      </c>
      <c r="C909" s="66">
        <v>5</v>
      </c>
      <c r="D909" s="66">
        <v>0.2</v>
      </c>
      <c r="E909" t="s">
        <v>0</v>
      </c>
      <c r="F909" s="66">
        <v>778</v>
      </c>
      <c r="G909" s="39">
        <f t="shared" si="73"/>
        <v>0</v>
      </c>
      <c r="H909" s="66">
        <v>1.5328200000000001</v>
      </c>
      <c r="I909" s="66">
        <v>1284</v>
      </c>
      <c r="J909" s="23">
        <v>0</v>
      </c>
      <c r="K909" s="52">
        <v>1</v>
      </c>
      <c r="L909" s="59">
        <f>IF(OR(H_no_hash!$F909="---",H_no_hash!$F909="infeas",H_no_hash!$F909="inf"),"---",(H_no_hash!$F909/M909)-1)</f>
        <v>0</v>
      </c>
      <c r="M909" s="20">
        <f>Model_dem!L649</f>
        <v>778</v>
      </c>
      <c r="N909">
        <f>Model_dem!G649</f>
        <v>778</v>
      </c>
      <c r="P909" t="str">
        <f>IF(H_no_hash!$Q909&lt;&gt;A909,"Aqui", " ")</f>
        <v xml:space="preserve"> </v>
      </c>
      <c r="Q909" s="65" t="s">
        <v>513</v>
      </c>
      <c r="R909" s="66">
        <v>2</v>
      </c>
      <c r="S909" s="66">
        <v>5</v>
      </c>
      <c r="T909" s="66">
        <v>0.2</v>
      </c>
      <c r="U909" s="66">
        <v>50</v>
      </c>
      <c r="V909" s="66">
        <v>778</v>
      </c>
      <c r="W909" s="66">
        <v>1.5328200000000001</v>
      </c>
      <c r="X909" s="66">
        <v>0</v>
      </c>
      <c r="Y909" s="66">
        <v>3576</v>
      </c>
      <c r="Z909" s="66">
        <v>1800.02</v>
      </c>
      <c r="AA909" s="23">
        <v>0</v>
      </c>
      <c r="AE909" t="s">
        <v>532</v>
      </c>
      <c r="AF909">
        <v>2</v>
      </c>
      <c r="AG909">
        <v>5</v>
      </c>
      <c r="AH909">
        <v>0.15</v>
      </c>
      <c r="AI909">
        <v>100</v>
      </c>
      <c r="AJ909">
        <v>1041</v>
      </c>
      <c r="AK909">
        <v>217.45099999999999</v>
      </c>
      <c r="AL909">
        <v>10</v>
      </c>
      <c r="AM909">
        <v>164</v>
      </c>
      <c r="AN909">
        <v>1800.03</v>
      </c>
      <c r="AO909">
        <v>17580</v>
      </c>
    </row>
    <row r="910" spans="1:41" x14ac:dyDescent="0.3">
      <c r="A910" s="68" t="s">
        <v>513</v>
      </c>
      <c r="B910" s="20">
        <v>2</v>
      </c>
      <c r="C910" s="20">
        <v>10</v>
      </c>
      <c r="D910" s="20">
        <v>0.05</v>
      </c>
      <c r="E910" t="s">
        <v>0</v>
      </c>
      <c r="F910" s="20">
        <v>778</v>
      </c>
      <c r="G910" s="39">
        <f t="shared" si="73"/>
        <v>0</v>
      </c>
      <c r="H910" s="20">
        <v>1.2270700000000001</v>
      </c>
      <c r="I910" s="20">
        <v>2653</v>
      </c>
      <c r="J910" s="67">
        <v>0</v>
      </c>
      <c r="K910" s="52">
        <v>0.93</v>
      </c>
      <c r="L910" s="59">
        <f>IF(OR(H_no_hash!$F910="---",H_no_hash!$F910="infeas",H_no_hash!$F910="inf"),"---",(H_no_hash!$F910/M910)-1)</f>
        <v>0</v>
      </c>
      <c r="M910" s="20">
        <f>Model_dem!L650</f>
        <v>778</v>
      </c>
      <c r="N910">
        <f>Model_dem!G650</f>
        <v>778</v>
      </c>
      <c r="P910" t="str">
        <f>IF(H_no_hash!$Q910&lt;&gt;A910,"Aqui", " ")</f>
        <v xml:space="preserve"> </v>
      </c>
      <c r="Q910" s="68" t="s">
        <v>513</v>
      </c>
      <c r="R910" s="20">
        <v>2</v>
      </c>
      <c r="S910" s="20">
        <v>10</v>
      </c>
      <c r="T910" s="20">
        <v>0.05</v>
      </c>
      <c r="U910" s="20">
        <v>50</v>
      </c>
      <c r="V910" s="20">
        <v>778</v>
      </c>
      <c r="W910" s="20">
        <v>1.2270700000000001</v>
      </c>
      <c r="X910" s="20">
        <v>0</v>
      </c>
      <c r="Y910" s="20">
        <v>3870</v>
      </c>
      <c r="Z910" s="20">
        <v>1800</v>
      </c>
      <c r="AA910" s="67">
        <v>0</v>
      </c>
      <c r="AE910" t="s">
        <v>532</v>
      </c>
      <c r="AF910">
        <v>2</v>
      </c>
      <c r="AG910">
        <v>5</v>
      </c>
      <c r="AH910">
        <v>0.2</v>
      </c>
      <c r="AI910">
        <v>100</v>
      </c>
      <c r="AJ910">
        <v>1041</v>
      </c>
      <c r="AK910">
        <v>439.58800000000002</v>
      </c>
      <c r="AL910">
        <v>22</v>
      </c>
      <c r="AM910">
        <v>122</v>
      </c>
      <c r="AN910">
        <v>1800.12</v>
      </c>
      <c r="AO910">
        <v>12821</v>
      </c>
    </row>
    <row r="911" spans="1:41" x14ac:dyDescent="0.3">
      <c r="A911" s="65" t="s">
        <v>513</v>
      </c>
      <c r="B911" s="66">
        <v>2</v>
      </c>
      <c r="C911" s="66">
        <v>10</v>
      </c>
      <c r="D911" s="66">
        <v>0.1</v>
      </c>
      <c r="E911" t="s">
        <v>0</v>
      </c>
      <c r="F911" s="66">
        <v>778</v>
      </c>
      <c r="G911" s="39">
        <f t="shared" si="73"/>
        <v>0</v>
      </c>
      <c r="H911" s="66">
        <v>1.82463</v>
      </c>
      <c r="I911" s="66">
        <v>713</v>
      </c>
      <c r="J911" s="23">
        <v>0</v>
      </c>
      <c r="K911" s="52">
        <v>0.93600000000000005</v>
      </c>
      <c r="L911" s="59">
        <f>IF(OR(H_no_hash!$F911="---",H_no_hash!$F911="infeas",H_no_hash!$F911="inf"),"---",(H_no_hash!$F911/M911)-1)</f>
        <v>0</v>
      </c>
      <c r="M911" s="20">
        <f>Model_dem!L651</f>
        <v>778</v>
      </c>
      <c r="N911">
        <f>Model_dem!G651</f>
        <v>778</v>
      </c>
      <c r="P911" t="str">
        <f>IF(H_no_hash!$Q911&lt;&gt;A911,"Aqui", " ")</f>
        <v xml:space="preserve"> </v>
      </c>
      <c r="Q911" s="65" t="s">
        <v>513</v>
      </c>
      <c r="R911" s="66">
        <v>2</v>
      </c>
      <c r="S911" s="66">
        <v>10</v>
      </c>
      <c r="T911" s="66">
        <v>0.1</v>
      </c>
      <c r="U911" s="66">
        <v>50</v>
      </c>
      <c r="V911" s="66">
        <v>778</v>
      </c>
      <c r="W911" s="66">
        <v>1.82463</v>
      </c>
      <c r="X911" s="66">
        <v>0</v>
      </c>
      <c r="Y911" s="66">
        <v>3490</v>
      </c>
      <c r="Z911" s="66">
        <v>1800.02</v>
      </c>
      <c r="AA911" s="23">
        <v>0</v>
      </c>
      <c r="AE911" t="s">
        <v>532</v>
      </c>
      <c r="AF911">
        <v>2</v>
      </c>
      <c r="AG911">
        <v>10</v>
      </c>
      <c r="AH911">
        <v>0.05</v>
      </c>
      <c r="AI911">
        <v>100</v>
      </c>
      <c r="AJ911">
        <v>1040</v>
      </c>
      <c r="AK911">
        <v>52.468899999999998</v>
      </c>
      <c r="AL911">
        <v>0</v>
      </c>
      <c r="AM911">
        <v>94</v>
      </c>
      <c r="AN911">
        <v>1800</v>
      </c>
      <c r="AO911">
        <v>9579</v>
      </c>
    </row>
    <row r="912" spans="1:41" x14ac:dyDescent="0.3">
      <c r="A912" s="68" t="s">
        <v>513</v>
      </c>
      <c r="B912" s="20">
        <v>2</v>
      </c>
      <c r="C912" s="20">
        <v>10</v>
      </c>
      <c r="D912" s="20">
        <v>0.15</v>
      </c>
      <c r="E912" t="s">
        <v>0</v>
      </c>
      <c r="F912" s="20">
        <v>778</v>
      </c>
      <c r="G912" s="39">
        <f t="shared" si="73"/>
        <v>0</v>
      </c>
      <c r="H912" s="20">
        <v>2.7798400000000001</v>
      </c>
      <c r="I912" s="20">
        <v>98</v>
      </c>
      <c r="J912" s="67">
        <v>0</v>
      </c>
      <c r="K912" s="52">
        <v>1</v>
      </c>
      <c r="L912" s="59">
        <f>IF(OR(H_no_hash!$F912="---",H_no_hash!$F912="infeas",H_no_hash!$F912="inf"),"---",(H_no_hash!$F912/M912)-1)</f>
        <v>0</v>
      </c>
      <c r="M912" s="20">
        <f>Model_dem!L652</f>
        <v>778</v>
      </c>
      <c r="N912">
        <f>Model_dem!G652</f>
        <v>778</v>
      </c>
      <c r="P912" t="str">
        <f>IF(H_no_hash!$Q912&lt;&gt;A912,"Aqui", " ")</f>
        <v xml:space="preserve"> </v>
      </c>
      <c r="Q912" s="68" t="s">
        <v>513</v>
      </c>
      <c r="R912" s="20">
        <v>2</v>
      </c>
      <c r="S912" s="20">
        <v>10</v>
      </c>
      <c r="T912" s="20">
        <v>0.15</v>
      </c>
      <c r="U912" s="20">
        <v>50</v>
      </c>
      <c r="V912" s="20">
        <v>778</v>
      </c>
      <c r="W912" s="20">
        <v>2.7798400000000001</v>
      </c>
      <c r="X912" s="20">
        <v>2</v>
      </c>
      <c r="Y912" s="20">
        <v>2839</v>
      </c>
      <c r="Z912" s="20">
        <v>1800</v>
      </c>
      <c r="AA912" s="67">
        <v>0</v>
      </c>
      <c r="AE912" t="s">
        <v>532</v>
      </c>
      <c r="AF912">
        <v>2</v>
      </c>
      <c r="AG912">
        <v>10</v>
      </c>
      <c r="AH912">
        <v>0.1</v>
      </c>
      <c r="AI912">
        <v>100</v>
      </c>
      <c r="AJ912">
        <v>1041</v>
      </c>
      <c r="AK912">
        <v>186.14599999999999</v>
      </c>
      <c r="AL912">
        <v>0</v>
      </c>
      <c r="AM912">
        <v>55</v>
      </c>
      <c r="AN912">
        <v>1800.3</v>
      </c>
      <c r="AO912">
        <v>7192</v>
      </c>
    </row>
    <row r="913" spans="1:41" x14ac:dyDescent="0.3">
      <c r="A913" s="65" t="s">
        <v>513</v>
      </c>
      <c r="B913" s="66">
        <v>2</v>
      </c>
      <c r="C913" s="66">
        <v>10</v>
      </c>
      <c r="D913" s="66">
        <v>0.2</v>
      </c>
      <c r="E913" t="s">
        <v>0</v>
      </c>
      <c r="F913" s="66">
        <v>790</v>
      </c>
      <c r="G913" s="39">
        <f t="shared" si="73"/>
        <v>0</v>
      </c>
      <c r="H913" s="66">
        <v>2.75115</v>
      </c>
      <c r="I913" s="66">
        <v>1</v>
      </c>
      <c r="J913" s="23">
        <v>0</v>
      </c>
      <c r="K913" s="52">
        <v>1</v>
      </c>
      <c r="L913" s="59">
        <f>IF(OR(H_no_hash!$F913="---",H_no_hash!$F913="infeas",H_no_hash!$F913="inf"),"---",(H_no_hash!$F913/M913)-1)</f>
        <v>1.5424164524421524E-2</v>
      </c>
      <c r="M913" s="20">
        <f>Model_dem!L653</f>
        <v>778</v>
      </c>
      <c r="N913">
        <f>Model_dem!G653</f>
        <v>790</v>
      </c>
      <c r="P913" t="str">
        <f>IF(H_no_hash!$Q913&lt;&gt;A913,"Aqui", " ")</f>
        <v xml:space="preserve"> </v>
      </c>
      <c r="Q913" s="65" t="s">
        <v>513</v>
      </c>
      <c r="R913" s="66">
        <v>2</v>
      </c>
      <c r="S913" s="66">
        <v>10</v>
      </c>
      <c r="T913" s="66">
        <v>0.2</v>
      </c>
      <c r="U913" s="66">
        <v>50</v>
      </c>
      <c r="V913" s="66">
        <v>790</v>
      </c>
      <c r="W913" s="66">
        <v>2.75115</v>
      </c>
      <c r="X913" s="66">
        <v>0</v>
      </c>
      <c r="Y913" s="66">
        <v>1284</v>
      </c>
      <c r="Z913" s="66">
        <v>1800.04</v>
      </c>
      <c r="AA913" s="23">
        <v>0</v>
      </c>
      <c r="AE913" t="s">
        <v>532</v>
      </c>
      <c r="AF913">
        <v>2</v>
      </c>
      <c r="AG913">
        <v>10</v>
      </c>
      <c r="AH913">
        <v>0.15</v>
      </c>
      <c r="AI913">
        <v>100</v>
      </c>
      <c r="AJ913">
        <v>1050</v>
      </c>
      <c r="AK913">
        <v>970.49900000000002</v>
      </c>
      <c r="AL913">
        <v>9</v>
      </c>
      <c r="AM913">
        <v>18</v>
      </c>
      <c r="AN913">
        <v>1800.67</v>
      </c>
      <c r="AO913">
        <v>3653</v>
      </c>
    </row>
    <row r="914" spans="1:41" x14ac:dyDescent="0.3">
      <c r="A914" s="68" t="s">
        <v>513</v>
      </c>
      <c r="B914" s="20">
        <v>2</v>
      </c>
      <c r="C914" s="20">
        <v>25</v>
      </c>
      <c r="D914" s="20">
        <v>0.05</v>
      </c>
      <c r="E914" t="s">
        <v>0</v>
      </c>
      <c r="F914" s="20">
        <v>778</v>
      </c>
      <c r="G914" s="39">
        <f t="shared" si="73"/>
        <v>0</v>
      </c>
      <c r="H914" s="20">
        <v>6.5504800000000003</v>
      </c>
      <c r="I914" s="20">
        <v>832</v>
      </c>
      <c r="J914" s="67">
        <v>0</v>
      </c>
      <c r="K914" s="52">
        <v>0</v>
      </c>
      <c r="L914" s="59">
        <f>IF(OR(H_no_hash!$F914="---",H_no_hash!$F914="infeas",H_no_hash!$F914="inf"),"---",(H_no_hash!$F914/M914)-1)</f>
        <v>0</v>
      </c>
      <c r="M914" s="20">
        <f>Model_dem!L654</f>
        <v>778</v>
      </c>
      <c r="N914">
        <f>Model_dem!G654</f>
        <v>778</v>
      </c>
      <c r="P914" t="str">
        <f>IF(H_no_hash!$Q914&lt;&gt;A914,"Aqui", " ")</f>
        <v xml:space="preserve"> </v>
      </c>
      <c r="Q914" s="68" t="s">
        <v>513</v>
      </c>
      <c r="R914" s="20">
        <v>2</v>
      </c>
      <c r="S914" s="20">
        <v>25</v>
      </c>
      <c r="T914" s="20">
        <v>0.05</v>
      </c>
      <c r="U914" s="20">
        <v>50</v>
      </c>
      <c r="V914" s="20">
        <v>778</v>
      </c>
      <c r="W914" s="20">
        <v>6.5504800000000003</v>
      </c>
      <c r="X914" s="20">
        <v>3</v>
      </c>
      <c r="Y914" s="20">
        <v>2653</v>
      </c>
      <c r="Z914" s="20">
        <v>1800.04</v>
      </c>
      <c r="AA914" s="67">
        <v>0</v>
      </c>
      <c r="AE914" t="s">
        <v>532</v>
      </c>
      <c r="AF914">
        <v>2</v>
      </c>
      <c r="AG914">
        <v>10</v>
      </c>
      <c r="AH914">
        <v>0.2</v>
      </c>
      <c r="AI914">
        <v>100</v>
      </c>
      <c r="AJ914">
        <v>1055</v>
      </c>
      <c r="AK914">
        <v>1241.21</v>
      </c>
      <c r="AL914">
        <v>6</v>
      </c>
      <c r="AM914">
        <v>16</v>
      </c>
      <c r="AN914">
        <v>1800.43</v>
      </c>
      <c r="AO914">
        <v>2752</v>
      </c>
    </row>
    <row r="915" spans="1:41" x14ac:dyDescent="0.3">
      <c r="A915" s="65" t="s">
        <v>513</v>
      </c>
      <c r="B915" s="66">
        <v>2</v>
      </c>
      <c r="C915" s="66">
        <v>25</v>
      </c>
      <c r="D915" s="66">
        <v>0.1</v>
      </c>
      <c r="E915" t="s">
        <v>0</v>
      </c>
      <c r="F915" s="66">
        <v>790</v>
      </c>
      <c r="G915" s="39">
        <f t="shared" si="73"/>
        <v>0</v>
      </c>
      <c r="H915" s="66">
        <v>5.9696499999999997</v>
      </c>
      <c r="I915" s="66">
        <v>15</v>
      </c>
      <c r="J915" s="23">
        <v>0</v>
      </c>
      <c r="K915" s="52">
        <v>0.218</v>
      </c>
      <c r="L915" s="59">
        <f>IF(OR(H_no_hash!$F915="---",H_no_hash!$F915="infeas",H_no_hash!$F915="inf"),"---",(H_no_hash!$F915/M915)-1)</f>
        <v>1.5424164524421524E-2</v>
      </c>
      <c r="M915" s="20">
        <f>Model_dem!L655</f>
        <v>778</v>
      </c>
      <c r="N915">
        <f>Model_dem!G655</f>
        <v>790</v>
      </c>
      <c r="P915" t="str">
        <f>IF(H_no_hash!$Q915&lt;&gt;A915,"Aqui", " ")</f>
        <v xml:space="preserve"> </v>
      </c>
      <c r="Q915" s="65" t="s">
        <v>513</v>
      </c>
      <c r="R915" s="66">
        <v>2</v>
      </c>
      <c r="S915" s="66">
        <v>25</v>
      </c>
      <c r="T915" s="66">
        <v>0.1</v>
      </c>
      <c r="U915" s="66">
        <v>50</v>
      </c>
      <c r="V915" s="66">
        <v>790</v>
      </c>
      <c r="W915" s="66">
        <v>5.9696499999999997</v>
      </c>
      <c r="X915" s="66">
        <v>1</v>
      </c>
      <c r="Y915" s="66">
        <v>713</v>
      </c>
      <c r="Z915" s="66">
        <v>1800.07</v>
      </c>
      <c r="AA915" s="23">
        <v>0</v>
      </c>
      <c r="AE915" t="s">
        <v>532</v>
      </c>
      <c r="AF915">
        <v>2</v>
      </c>
      <c r="AG915">
        <v>25</v>
      </c>
      <c r="AH915">
        <v>0.05</v>
      </c>
      <c r="AI915">
        <v>100</v>
      </c>
      <c r="AJ915">
        <v>1040</v>
      </c>
      <c r="AK915">
        <v>980.74199999999996</v>
      </c>
      <c r="AL915">
        <v>41</v>
      </c>
      <c r="AM915">
        <v>90</v>
      </c>
      <c r="AN915">
        <v>1800.13</v>
      </c>
      <c r="AO915">
        <v>9385</v>
      </c>
    </row>
    <row r="916" spans="1:41" x14ac:dyDescent="0.3">
      <c r="A916" s="68" t="s">
        <v>513</v>
      </c>
      <c r="B916" s="20">
        <v>2</v>
      </c>
      <c r="C916" s="20">
        <v>25</v>
      </c>
      <c r="D916" s="20">
        <v>0.15</v>
      </c>
      <c r="E916" t="s">
        <v>1</v>
      </c>
      <c r="F916" s="20">
        <v>801</v>
      </c>
      <c r="G916" s="39">
        <f t="shared" si="73"/>
        <v>0</v>
      </c>
      <c r="H916" s="20">
        <v>47.332299999999996</v>
      </c>
      <c r="I916" s="20">
        <v>1</v>
      </c>
      <c r="J916" s="67"/>
      <c r="K916" s="52">
        <v>0.95299999999999996</v>
      </c>
      <c r="L916" s="59">
        <f>IF(OR(H_no_hash!$F916="---",H_no_hash!$F916="infeas",H_no_hash!$F916="inf"),"---",(H_no_hash!$F916/M916)-1)</f>
        <v>2.9562982005141292E-2</v>
      </c>
      <c r="M916" s="20">
        <f>Model_dem!L656</f>
        <v>778</v>
      </c>
      <c r="N916">
        <f>Model_dem!G656</f>
        <v>801</v>
      </c>
      <c r="P916" t="str">
        <f>IF(H_no_hash!$Q916&lt;&gt;A916,"Aqui", " ")</f>
        <v xml:space="preserve"> </v>
      </c>
      <c r="Q916" s="68" t="s">
        <v>513</v>
      </c>
      <c r="R916" s="20">
        <v>2</v>
      </c>
      <c r="S916" s="20">
        <v>25</v>
      </c>
      <c r="T916" s="20">
        <v>0.15</v>
      </c>
      <c r="U916" s="20">
        <v>50</v>
      </c>
      <c r="V916" s="20">
        <v>801</v>
      </c>
      <c r="W916" s="20">
        <v>47.332299999999996</v>
      </c>
      <c r="X916" s="20">
        <v>0</v>
      </c>
      <c r="Y916" s="20">
        <v>98</v>
      </c>
      <c r="Z916" s="20">
        <v>1800.17</v>
      </c>
      <c r="AA916" s="67">
        <v>0</v>
      </c>
      <c r="AE916" t="s">
        <v>532</v>
      </c>
      <c r="AF916">
        <v>2</v>
      </c>
      <c r="AG916">
        <v>25</v>
      </c>
      <c r="AH916">
        <v>0.1</v>
      </c>
      <c r="AI916">
        <v>100</v>
      </c>
      <c r="AJ916">
        <v>1055</v>
      </c>
      <c r="AK916">
        <v>350.63099999999997</v>
      </c>
      <c r="AL916">
        <v>0</v>
      </c>
      <c r="AM916">
        <v>15</v>
      </c>
      <c r="AN916">
        <v>1800.43</v>
      </c>
      <c r="AO916">
        <v>1899</v>
      </c>
    </row>
    <row r="917" spans="1:41" x14ac:dyDescent="0.3">
      <c r="A917" s="65" t="s">
        <v>513</v>
      </c>
      <c r="B917" s="66">
        <v>2</v>
      </c>
      <c r="C917" s="66">
        <v>25</v>
      </c>
      <c r="D917" s="66">
        <v>0.2</v>
      </c>
      <c r="E917" t="s">
        <v>2</v>
      </c>
      <c r="F917" s="66">
        <v>967</v>
      </c>
      <c r="G917" s="39">
        <f t="shared" si="73"/>
        <v>5.6830601092896178E-2</v>
      </c>
      <c r="H917" s="66">
        <v>1802.66</v>
      </c>
      <c r="I917" s="66" t="s">
        <v>511</v>
      </c>
      <c r="J917" s="23"/>
      <c r="L917" s="59">
        <f>IF(OR(H_no_hash!$F917="---",H_no_hash!$F917="infeas",H_no_hash!$F917="inf"),"---",(H_no_hash!$F917/M917)-1)</f>
        <v>0.24293059125964001</v>
      </c>
      <c r="M917" s="20">
        <f>Model_dem!L657</f>
        <v>778</v>
      </c>
      <c r="N917">
        <f>Model_dem!G657</f>
        <v>915</v>
      </c>
      <c r="P917" t="str">
        <f>IF(H_no_hash!$Q917&lt;&gt;A917,"Aqui", " ")</f>
        <v xml:space="preserve"> </v>
      </c>
      <c r="Q917" s="65" t="s">
        <v>513</v>
      </c>
      <c r="R917" s="66">
        <v>2</v>
      </c>
      <c r="S917" s="66">
        <v>25</v>
      </c>
      <c r="T917" s="66">
        <v>0.2</v>
      </c>
      <c r="U917" s="66">
        <v>50</v>
      </c>
      <c r="V917" s="66">
        <v>967</v>
      </c>
      <c r="W917" s="66">
        <v>1802.66</v>
      </c>
      <c r="X917" s="66">
        <v>0</v>
      </c>
      <c r="Y917" s="66">
        <v>1</v>
      </c>
      <c r="Z917" s="66">
        <v>1802.79</v>
      </c>
      <c r="AA917" s="23">
        <v>0</v>
      </c>
      <c r="AE917" t="s">
        <v>532</v>
      </c>
      <c r="AF917">
        <v>2</v>
      </c>
      <c r="AG917">
        <v>25</v>
      </c>
      <c r="AH917">
        <v>0.15</v>
      </c>
      <c r="AI917">
        <v>100</v>
      </c>
      <c r="AJ917" t="s">
        <v>46</v>
      </c>
      <c r="AK917">
        <v>60.0304</v>
      </c>
      <c r="AL917">
        <v>0</v>
      </c>
      <c r="AM917">
        <v>1</v>
      </c>
      <c r="AN917">
        <v>1801.27</v>
      </c>
      <c r="AO917">
        <v>29</v>
      </c>
    </row>
    <row r="918" spans="1:41" x14ac:dyDescent="0.3">
      <c r="A918" s="68" t="s">
        <v>513</v>
      </c>
      <c r="B918" s="20">
        <v>2</v>
      </c>
      <c r="C918" s="20">
        <v>50</v>
      </c>
      <c r="D918" s="20">
        <v>0.05</v>
      </c>
      <c r="E918" t="s">
        <v>0</v>
      </c>
      <c r="F918" s="20">
        <v>790</v>
      </c>
      <c r="G918" s="39">
        <f t="shared" si="73"/>
        <v>0</v>
      </c>
      <c r="H918" s="20">
        <v>26.0334</v>
      </c>
      <c r="I918" s="20" t="s">
        <v>511</v>
      </c>
      <c r="J918" s="67"/>
      <c r="K918" s="52">
        <v>0</v>
      </c>
      <c r="L918" s="59">
        <f>IF(OR(H_no_hash!$F918="---",H_no_hash!$F918="infeas",H_no_hash!$F918="inf"),"---",(H_no_hash!$F918/M918)-1)</f>
        <v>1.5424164524421524E-2</v>
      </c>
      <c r="M918" s="20">
        <f>Model_dem!L658</f>
        <v>778</v>
      </c>
      <c r="N918">
        <f>Model_dem!G658</f>
        <v>790</v>
      </c>
      <c r="P918" t="str">
        <f>IF(H_no_hash!$Q918&lt;&gt;A918,"Aqui", " ")</f>
        <v xml:space="preserve"> </v>
      </c>
      <c r="Q918" s="68" t="s">
        <v>513</v>
      </c>
      <c r="R918" s="20">
        <v>2</v>
      </c>
      <c r="S918" s="20">
        <v>50</v>
      </c>
      <c r="T918" s="20">
        <v>0.05</v>
      </c>
      <c r="U918" s="20">
        <v>50</v>
      </c>
      <c r="V918" s="20">
        <v>790</v>
      </c>
      <c r="W918" s="20">
        <v>26.0334</v>
      </c>
      <c r="X918" s="20">
        <v>16</v>
      </c>
      <c r="Y918" s="20">
        <v>832</v>
      </c>
      <c r="Z918" s="20">
        <v>1800.13</v>
      </c>
      <c r="AA918" s="67">
        <v>0</v>
      </c>
      <c r="AE918" t="s">
        <v>532</v>
      </c>
      <c r="AF918">
        <v>2</v>
      </c>
      <c r="AG918">
        <v>25</v>
      </c>
      <c r="AH918">
        <v>0.2</v>
      </c>
      <c r="AI918">
        <v>100</v>
      </c>
      <c r="AJ918" t="s">
        <v>46</v>
      </c>
      <c r="AK918">
        <v>60.043399999999998</v>
      </c>
      <c r="AL918">
        <v>0</v>
      </c>
      <c r="AM918">
        <v>1</v>
      </c>
      <c r="AN918">
        <v>1800.9</v>
      </c>
      <c r="AO918">
        <v>29</v>
      </c>
    </row>
    <row r="919" spans="1:41" x14ac:dyDescent="0.3">
      <c r="A919" s="65" t="s">
        <v>513</v>
      </c>
      <c r="B919" s="66">
        <v>2</v>
      </c>
      <c r="C919" s="66">
        <v>50</v>
      </c>
      <c r="D919" s="66">
        <v>0.1</v>
      </c>
      <c r="E919" t="s">
        <v>0</v>
      </c>
      <c r="F919" s="66">
        <v>825</v>
      </c>
      <c r="G919" s="39">
        <f t="shared" si="73"/>
        <v>0</v>
      </c>
      <c r="H919" s="66">
        <v>323.47300000000001</v>
      </c>
      <c r="I919" s="66" t="s">
        <v>511</v>
      </c>
      <c r="J919" s="23"/>
      <c r="K919" s="52">
        <v>1E-3</v>
      </c>
      <c r="L919" s="59">
        <f>IF(OR(H_no_hash!$F919="---",H_no_hash!$F919="infeas",H_no_hash!$F919="inf"),"---",(H_no_hash!$F919/M919)-1)</f>
        <v>6.0411311053984562E-2</v>
      </c>
      <c r="M919" s="20">
        <f>Model_dem!L659</f>
        <v>778</v>
      </c>
      <c r="N919">
        <f>Model_dem!G659</f>
        <v>825</v>
      </c>
      <c r="P919" t="str">
        <f>IF(H_no_hash!$Q919&lt;&gt;A919,"Aqui", " ")</f>
        <v xml:space="preserve"> </v>
      </c>
      <c r="Q919" s="65" t="s">
        <v>513</v>
      </c>
      <c r="R919" s="66">
        <v>2</v>
      </c>
      <c r="S919" s="66">
        <v>50</v>
      </c>
      <c r="T919" s="66">
        <v>0.1</v>
      </c>
      <c r="U919" s="66">
        <v>50</v>
      </c>
      <c r="V919" s="66">
        <v>825</v>
      </c>
      <c r="W919" s="66">
        <v>323.47300000000001</v>
      </c>
      <c r="X919" s="66">
        <v>0</v>
      </c>
      <c r="Y919" s="66">
        <v>15</v>
      </c>
      <c r="Z919" s="66">
        <v>1802.11</v>
      </c>
      <c r="AA919" s="23">
        <v>0</v>
      </c>
      <c r="AE919" t="s">
        <v>532</v>
      </c>
      <c r="AF919">
        <v>2</v>
      </c>
      <c r="AG919">
        <v>50</v>
      </c>
      <c r="AH919">
        <v>0.05</v>
      </c>
      <c r="AI919">
        <v>100</v>
      </c>
      <c r="AJ919">
        <v>1045</v>
      </c>
      <c r="AK919">
        <v>324.101</v>
      </c>
      <c r="AL919">
        <v>9</v>
      </c>
      <c r="AM919">
        <v>76</v>
      </c>
      <c r="AN919">
        <v>1800</v>
      </c>
      <c r="AO919">
        <v>8256</v>
      </c>
    </row>
    <row r="920" spans="1:41" x14ac:dyDescent="0.3">
      <c r="A920" s="68" t="s">
        <v>513</v>
      </c>
      <c r="B920" s="20">
        <v>2</v>
      </c>
      <c r="C920" s="20">
        <v>50</v>
      </c>
      <c r="D920" s="20">
        <v>0.15</v>
      </c>
      <c r="E920" t="s">
        <v>2</v>
      </c>
      <c r="F920" s="20" t="s">
        <v>46</v>
      </c>
      <c r="G920" s="39" t="str">
        <f t="shared" si="73"/>
        <v>---</v>
      </c>
      <c r="H920" s="20">
        <v>60.019399999999997</v>
      </c>
      <c r="I920" s="20" t="s">
        <v>511</v>
      </c>
      <c r="J920" s="67"/>
      <c r="L920" s="59" t="str">
        <f>IF(OR(H_no_hash!$F920="---",H_no_hash!$F920="infeas",H_no_hash!$F920="inf"),"---",(H_no_hash!$F920/M920)-1)</f>
        <v>---</v>
      </c>
      <c r="M920" s="20">
        <f>Model_dem!L660</f>
        <v>778</v>
      </c>
      <c r="N920" t="str">
        <f>Model_dem!G660</f>
        <v>---</v>
      </c>
      <c r="P920" t="str">
        <f>IF(H_no_hash!$Q920&lt;&gt;A920,"Aqui", " ")</f>
        <v xml:space="preserve"> </v>
      </c>
      <c r="Q920" s="68" t="s">
        <v>513</v>
      </c>
      <c r="R920" s="20">
        <v>2</v>
      </c>
      <c r="S920" s="20">
        <v>50</v>
      </c>
      <c r="T920" s="20">
        <v>0.15</v>
      </c>
      <c r="U920" s="20">
        <v>50</v>
      </c>
      <c r="V920" s="20" t="s">
        <v>46</v>
      </c>
      <c r="W920" s="20">
        <v>60.019399999999997</v>
      </c>
      <c r="X920" s="20">
        <v>0</v>
      </c>
      <c r="Y920" s="20">
        <v>1</v>
      </c>
      <c r="Z920" s="20">
        <v>1800.79</v>
      </c>
      <c r="AA920" s="67"/>
      <c r="AE920" t="s">
        <v>532</v>
      </c>
      <c r="AF920">
        <v>2</v>
      </c>
      <c r="AG920">
        <v>50</v>
      </c>
      <c r="AH920">
        <v>0.1</v>
      </c>
      <c r="AI920">
        <v>100</v>
      </c>
      <c r="AJ920">
        <v>1097</v>
      </c>
      <c r="AK920">
        <v>1802.05</v>
      </c>
      <c r="AL920">
        <v>0</v>
      </c>
      <c r="AM920">
        <v>1</v>
      </c>
      <c r="AN920">
        <v>1802.09</v>
      </c>
      <c r="AO920">
        <v>373</v>
      </c>
    </row>
    <row r="921" spans="1:41" x14ac:dyDescent="0.3">
      <c r="A921" s="65" t="s">
        <v>513</v>
      </c>
      <c r="B921" s="66">
        <v>2</v>
      </c>
      <c r="C921" s="66">
        <v>50</v>
      </c>
      <c r="D921" s="66">
        <v>0.2</v>
      </c>
      <c r="E921" t="s">
        <v>4</v>
      </c>
      <c r="F921" s="66" t="s">
        <v>511</v>
      </c>
      <c r="G921" s="39" t="str">
        <f t="shared" si="73"/>
        <v>---</v>
      </c>
      <c r="H921" s="66" t="s">
        <v>511</v>
      </c>
      <c r="I921" s="66" t="s">
        <v>511</v>
      </c>
      <c r="J921" s="23"/>
      <c r="L921" s="59" t="str">
        <f>IF(OR(H_no_hash!$F921="---",H_no_hash!$F921="infeas",H_no_hash!$F921="inf"),"---",(H_no_hash!$F921/M921)-1)</f>
        <v>---</v>
      </c>
      <c r="M921" s="20">
        <f>Model_dem!L661</f>
        <v>778</v>
      </c>
      <c r="N921" t="str">
        <f>Model_dem!G661</f>
        <v>---</v>
      </c>
      <c r="P921" t="str">
        <f>IF(H_no_hash!$Q921&lt;&gt;A921,"Aqui", " ")</f>
        <v xml:space="preserve"> </v>
      </c>
      <c r="Q921" s="65" t="s">
        <v>513</v>
      </c>
      <c r="R921" s="66">
        <v>2</v>
      </c>
      <c r="S921" s="66">
        <v>50</v>
      </c>
      <c r="T921" s="66">
        <v>0.2</v>
      </c>
      <c r="U921" s="66">
        <v>50</v>
      </c>
      <c r="V921" s="66" t="s">
        <v>511</v>
      </c>
      <c r="W921" s="66" t="s">
        <v>511</v>
      </c>
      <c r="X921" s="66" t="s">
        <v>511</v>
      </c>
      <c r="Y921" s="66" t="s">
        <v>511</v>
      </c>
      <c r="Z921" s="66" t="s">
        <v>511</v>
      </c>
      <c r="AA921" s="23"/>
      <c r="AE921" t="s">
        <v>532</v>
      </c>
      <c r="AF921">
        <v>2</v>
      </c>
      <c r="AG921">
        <v>50</v>
      </c>
      <c r="AH921">
        <v>0.15</v>
      </c>
      <c r="AI921">
        <v>100</v>
      </c>
      <c r="AJ921" t="s">
        <v>46</v>
      </c>
      <c r="AK921">
        <v>60.024000000000001</v>
      </c>
      <c r="AL921">
        <v>0</v>
      </c>
      <c r="AM921">
        <v>1</v>
      </c>
      <c r="AN921">
        <v>1800.84</v>
      </c>
      <c r="AO921">
        <v>29</v>
      </c>
    </row>
    <row r="922" spans="1:41" x14ac:dyDescent="0.3">
      <c r="A922" s="68" t="s">
        <v>513</v>
      </c>
      <c r="B922" s="20">
        <v>3</v>
      </c>
      <c r="C922" s="20">
        <v>0</v>
      </c>
      <c r="D922" s="20">
        <v>0.05</v>
      </c>
      <c r="E922" t="s">
        <v>4</v>
      </c>
      <c r="F922" s="20" t="s">
        <v>511</v>
      </c>
      <c r="G922" s="39" t="str">
        <f t="shared" si="73"/>
        <v>---</v>
      </c>
      <c r="H922" s="20" t="s">
        <v>511</v>
      </c>
      <c r="I922" s="20" t="s">
        <v>511</v>
      </c>
      <c r="J922" s="67"/>
      <c r="L922" s="59" t="str">
        <f>IF(OR(H_no_hash!$F922="---",H_no_hash!$F922="infeas",H_no_hash!$F922="inf"),"---",(H_no_hash!$F922/M922)-1)</f>
        <v>---</v>
      </c>
      <c r="M922" s="20">
        <f>Model_dem!L662</f>
        <v>778</v>
      </c>
      <c r="N922" t="str">
        <f>Model_dem!G662</f>
        <v>---</v>
      </c>
      <c r="P922" t="str">
        <f>IF(H_no_hash!$Q922&lt;&gt;A922,"Aqui", " ")</f>
        <v xml:space="preserve"> </v>
      </c>
      <c r="Q922" s="68" t="s">
        <v>513</v>
      </c>
      <c r="R922" s="20">
        <v>3</v>
      </c>
      <c r="S922" s="20">
        <v>0</v>
      </c>
      <c r="T922" s="20">
        <v>0.05</v>
      </c>
      <c r="U922" s="20">
        <v>50</v>
      </c>
      <c r="V922" s="20" t="s">
        <v>511</v>
      </c>
      <c r="W922" s="20" t="s">
        <v>511</v>
      </c>
      <c r="X922" s="20" t="s">
        <v>511</v>
      </c>
      <c r="Y922" s="20" t="s">
        <v>511</v>
      </c>
      <c r="Z922" s="20" t="s">
        <v>511</v>
      </c>
      <c r="AA922" s="67"/>
      <c r="AE922" t="s">
        <v>532</v>
      </c>
      <c r="AF922">
        <v>3</v>
      </c>
      <c r="AG922">
        <v>0</v>
      </c>
      <c r="AH922">
        <v>0.05</v>
      </c>
      <c r="AI922">
        <v>100</v>
      </c>
      <c r="AJ922">
        <v>1081</v>
      </c>
      <c r="AK922">
        <v>368.97399999999999</v>
      </c>
      <c r="AL922">
        <v>0</v>
      </c>
      <c r="AM922">
        <v>19</v>
      </c>
      <c r="AN922">
        <v>1800.22</v>
      </c>
      <c r="AO922">
        <v>3810</v>
      </c>
    </row>
    <row r="923" spans="1:41" x14ac:dyDescent="0.3">
      <c r="A923" s="65" t="s">
        <v>513</v>
      </c>
      <c r="B923" s="66">
        <v>3</v>
      </c>
      <c r="C923" s="66">
        <v>0</v>
      </c>
      <c r="D923" s="66">
        <v>0.1</v>
      </c>
      <c r="E923" t="s">
        <v>4</v>
      </c>
      <c r="F923" s="66" t="s">
        <v>511</v>
      </c>
      <c r="G923" s="39" t="str">
        <f t="shared" si="73"/>
        <v>---</v>
      </c>
      <c r="H923" s="66" t="s">
        <v>511</v>
      </c>
      <c r="I923" s="66" t="s">
        <v>511</v>
      </c>
      <c r="J923" s="23"/>
      <c r="L923" s="59" t="str">
        <f>IF(OR(H_no_hash!$F923="---",H_no_hash!$F923="infeas",H_no_hash!$F923="inf"),"---",(H_no_hash!$F923/M923)-1)</f>
        <v>---</v>
      </c>
      <c r="M923" s="20">
        <f>Model_dem!L663</f>
        <v>778</v>
      </c>
      <c r="N923" t="str">
        <f>Model_dem!G663</f>
        <v>---</v>
      </c>
      <c r="P923" t="str">
        <f>IF(H_no_hash!$Q923&lt;&gt;A923,"Aqui", " ")</f>
        <v xml:space="preserve"> </v>
      </c>
      <c r="Q923" s="65" t="s">
        <v>513</v>
      </c>
      <c r="R923" s="66">
        <v>3</v>
      </c>
      <c r="S923" s="66">
        <v>0</v>
      </c>
      <c r="T923" s="66">
        <v>0.1</v>
      </c>
      <c r="U923" s="66">
        <v>50</v>
      </c>
      <c r="V923" s="66" t="s">
        <v>511</v>
      </c>
      <c r="W923" s="66" t="s">
        <v>511</v>
      </c>
      <c r="X923" s="66" t="s">
        <v>511</v>
      </c>
      <c r="Y923" s="66" t="s">
        <v>511</v>
      </c>
      <c r="Z923" s="66" t="s">
        <v>511</v>
      </c>
      <c r="AA923" s="23"/>
      <c r="AE923" t="s">
        <v>532</v>
      </c>
      <c r="AF923">
        <v>3</v>
      </c>
      <c r="AG923">
        <v>10</v>
      </c>
      <c r="AH923">
        <v>0.05</v>
      </c>
      <c r="AI923">
        <v>100</v>
      </c>
      <c r="AJ923">
        <v>1081</v>
      </c>
      <c r="AK923">
        <v>854.70899999999995</v>
      </c>
      <c r="AL923">
        <v>3</v>
      </c>
      <c r="AM923">
        <v>13</v>
      </c>
      <c r="AN923">
        <v>1800.25</v>
      </c>
      <c r="AO923">
        <v>2494</v>
      </c>
    </row>
    <row r="924" spans="1:41" x14ac:dyDescent="0.3">
      <c r="A924" s="68" t="s">
        <v>513</v>
      </c>
      <c r="B924" s="20">
        <v>3</v>
      </c>
      <c r="C924" s="20">
        <v>0</v>
      </c>
      <c r="D924" s="20">
        <v>0.15</v>
      </c>
      <c r="E924" t="s">
        <v>4</v>
      </c>
      <c r="F924" s="20" t="s">
        <v>511</v>
      </c>
      <c r="G924" s="39" t="str">
        <f t="shared" si="73"/>
        <v>---</v>
      </c>
      <c r="H924" s="20" t="s">
        <v>511</v>
      </c>
      <c r="I924" s="20" t="s">
        <v>511</v>
      </c>
      <c r="J924" s="67"/>
      <c r="L924" s="59" t="str">
        <f>IF(OR(H_no_hash!$F924="---",H_no_hash!$F924="infeas",H_no_hash!$F924="inf"),"---",(H_no_hash!$F924/M924)-1)</f>
        <v>---</v>
      </c>
      <c r="M924" s="20">
        <f>Model_dem!L664</f>
        <v>778</v>
      </c>
      <c r="N924" t="str">
        <f>Model_dem!G664</f>
        <v>---</v>
      </c>
      <c r="P924" t="str">
        <f>IF(H_no_hash!$Q924&lt;&gt;A924,"Aqui", " ")</f>
        <v xml:space="preserve"> </v>
      </c>
      <c r="Q924" s="68" t="s">
        <v>513</v>
      </c>
      <c r="R924" s="20">
        <v>3</v>
      </c>
      <c r="S924" s="20">
        <v>0</v>
      </c>
      <c r="T924" s="20">
        <v>0.15</v>
      </c>
      <c r="U924" s="20">
        <v>50</v>
      </c>
      <c r="V924" s="20" t="s">
        <v>511</v>
      </c>
      <c r="W924" s="20" t="s">
        <v>511</v>
      </c>
      <c r="X924" s="20" t="s">
        <v>511</v>
      </c>
      <c r="Y924" s="20" t="s">
        <v>511</v>
      </c>
      <c r="Z924" s="20" t="s">
        <v>511</v>
      </c>
      <c r="AA924" s="67"/>
      <c r="AE924" t="s">
        <v>532</v>
      </c>
      <c r="AF924">
        <v>3</v>
      </c>
      <c r="AG924">
        <v>25</v>
      </c>
      <c r="AH924">
        <v>0.05</v>
      </c>
      <c r="AI924">
        <v>100</v>
      </c>
      <c r="AJ924">
        <v>1081</v>
      </c>
      <c r="AK924">
        <v>315.32799999999997</v>
      </c>
      <c r="AL924">
        <v>0</v>
      </c>
      <c r="AM924">
        <v>21</v>
      </c>
      <c r="AN924">
        <v>1800.52</v>
      </c>
      <c r="AO924">
        <v>4172</v>
      </c>
    </row>
    <row r="925" spans="1:41" x14ac:dyDescent="0.3">
      <c r="A925" s="65" t="s">
        <v>513</v>
      </c>
      <c r="B925" s="66">
        <v>3</v>
      </c>
      <c r="C925" s="66">
        <v>0</v>
      </c>
      <c r="D925" s="66">
        <v>0.2</v>
      </c>
      <c r="E925" t="s">
        <v>4</v>
      </c>
      <c r="F925" s="66" t="s">
        <v>511</v>
      </c>
      <c r="G925" s="39" t="str">
        <f t="shared" si="73"/>
        <v>---</v>
      </c>
      <c r="H925" s="66" t="s">
        <v>511</v>
      </c>
      <c r="I925" s="66" t="s">
        <v>511</v>
      </c>
      <c r="J925" s="23"/>
      <c r="L925" s="59" t="str">
        <f>IF(OR(H_no_hash!$F925="---",H_no_hash!$F925="infeas",H_no_hash!$F925="inf"),"---",(H_no_hash!$F925/M925)-1)</f>
        <v>---</v>
      </c>
      <c r="M925" s="20">
        <f>Model_dem!L665</f>
        <v>778</v>
      </c>
      <c r="N925" t="str">
        <f>Model_dem!G665</f>
        <v>---</v>
      </c>
      <c r="P925" t="str">
        <f>IF(H_no_hash!$Q925&lt;&gt;A925,"Aqui", " ")</f>
        <v xml:space="preserve"> </v>
      </c>
      <c r="Q925" s="65" t="s">
        <v>513</v>
      </c>
      <c r="R925" s="66">
        <v>3</v>
      </c>
      <c r="S925" s="66">
        <v>0</v>
      </c>
      <c r="T925" s="66">
        <v>0.2</v>
      </c>
      <c r="U925" s="66">
        <v>50</v>
      </c>
      <c r="V925" s="66" t="s">
        <v>511</v>
      </c>
      <c r="W925" s="66" t="s">
        <v>511</v>
      </c>
      <c r="X925" s="66" t="s">
        <v>511</v>
      </c>
      <c r="Y925" s="66" t="s">
        <v>511</v>
      </c>
      <c r="Z925" s="66" t="s">
        <v>511</v>
      </c>
      <c r="AA925" s="23"/>
      <c r="AE925" t="s">
        <v>532</v>
      </c>
      <c r="AF925">
        <v>3</v>
      </c>
      <c r="AG925">
        <v>50</v>
      </c>
      <c r="AH925">
        <v>0.05</v>
      </c>
      <c r="AI925">
        <v>100</v>
      </c>
      <c r="AJ925">
        <v>1081</v>
      </c>
      <c r="AK925">
        <v>512.45100000000002</v>
      </c>
      <c r="AL925">
        <v>3</v>
      </c>
      <c r="AM925">
        <v>23</v>
      </c>
      <c r="AN925">
        <v>1800.02</v>
      </c>
      <c r="AO925">
        <v>3952</v>
      </c>
    </row>
    <row r="926" spans="1:41" x14ac:dyDescent="0.3">
      <c r="A926" s="68" t="s">
        <v>513</v>
      </c>
      <c r="B926" s="20">
        <v>3</v>
      </c>
      <c r="C926" s="20">
        <v>10</v>
      </c>
      <c r="D926" s="20">
        <v>0.05</v>
      </c>
      <c r="E926" t="s">
        <v>4</v>
      </c>
      <c r="F926" s="20" t="s">
        <v>511</v>
      </c>
      <c r="G926" s="39" t="str">
        <f t="shared" si="73"/>
        <v>---</v>
      </c>
      <c r="H926" s="20" t="s">
        <v>511</v>
      </c>
      <c r="I926" s="20" t="s">
        <v>511</v>
      </c>
      <c r="J926" s="67"/>
      <c r="L926" s="59" t="str">
        <f>IF(OR(H_no_hash!$F926="---",H_no_hash!$F926="infeas",H_no_hash!$F926="inf"),"---",(H_no_hash!$F926/M926)-1)</f>
        <v>---</v>
      </c>
      <c r="M926" s="20">
        <f>Model_dem!L666</f>
        <v>778</v>
      </c>
      <c r="N926" t="str">
        <f>Model_dem!G666</f>
        <v>---</v>
      </c>
      <c r="P926" t="str">
        <f>IF(H_no_hash!$Q926&lt;&gt;A926,"Aqui", " ")</f>
        <v xml:space="preserve"> </v>
      </c>
      <c r="Q926" s="68" t="s">
        <v>513</v>
      </c>
      <c r="R926" s="20">
        <v>3</v>
      </c>
      <c r="S926" s="20">
        <v>10</v>
      </c>
      <c r="T926" s="20">
        <v>0.05</v>
      </c>
      <c r="U926" s="20">
        <v>50</v>
      </c>
      <c r="V926" s="20" t="s">
        <v>511</v>
      </c>
      <c r="W926" s="20" t="s">
        <v>511</v>
      </c>
      <c r="X926" s="20" t="s">
        <v>511</v>
      </c>
      <c r="Y926" s="20" t="s">
        <v>511</v>
      </c>
      <c r="Z926" s="20" t="s">
        <v>511</v>
      </c>
      <c r="AA926" s="67"/>
      <c r="AE926" t="s">
        <v>512</v>
      </c>
      <c r="AF926">
        <v>0</v>
      </c>
      <c r="AG926">
        <v>0</v>
      </c>
      <c r="AH926">
        <v>0.05</v>
      </c>
      <c r="AI926">
        <v>100</v>
      </c>
      <c r="AJ926">
        <v>1005</v>
      </c>
      <c r="AK926">
        <v>367.68</v>
      </c>
      <c r="AL926">
        <v>54</v>
      </c>
      <c r="AM926">
        <v>347</v>
      </c>
      <c r="AN926">
        <v>1800.03</v>
      </c>
      <c r="AO926">
        <v>47499</v>
      </c>
    </row>
    <row r="927" spans="1:41" x14ac:dyDescent="0.3">
      <c r="A927" s="65" t="s">
        <v>513</v>
      </c>
      <c r="B927" s="66">
        <v>3</v>
      </c>
      <c r="C927" s="66">
        <v>10</v>
      </c>
      <c r="D927" s="66">
        <v>0.1</v>
      </c>
      <c r="E927" t="s">
        <v>4</v>
      </c>
      <c r="F927" s="66" t="s">
        <v>511</v>
      </c>
      <c r="G927" s="39" t="str">
        <f t="shared" si="73"/>
        <v>---</v>
      </c>
      <c r="H927" s="66" t="s">
        <v>511</v>
      </c>
      <c r="I927" s="66" t="s">
        <v>511</v>
      </c>
      <c r="J927" s="23"/>
      <c r="L927" s="59" t="str">
        <f>IF(OR(H_no_hash!$F927="---",H_no_hash!$F927="infeas",H_no_hash!$F927="inf"),"---",(H_no_hash!$F927/M927)-1)</f>
        <v>---</v>
      </c>
      <c r="M927" s="20">
        <f>Model_dem!L667</f>
        <v>778</v>
      </c>
      <c r="N927" t="str">
        <f>Model_dem!G667</f>
        <v>---</v>
      </c>
      <c r="P927" t="str">
        <f>IF(H_no_hash!$Q927&lt;&gt;A927,"Aqui", " ")</f>
        <v xml:space="preserve"> </v>
      </c>
      <c r="Q927" s="65" t="s">
        <v>513</v>
      </c>
      <c r="R927" s="66">
        <v>3</v>
      </c>
      <c r="S927" s="66">
        <v>10</v>
      </c>
      <c r="T927" s="66">
        <v>0.1</v>
      </c>
      <c r="U927" s="66">
        <v>50</v>
      </c>
      <c r="V927" s="66" t="s">
        <v>511</v>
      </c>
      <c r="W927" s="66" t="s">
        <v>511</v>
      </c>
      <c r="X927" s="66" t="s">
        <v>511</v>
      </c>
      <c r="Y927" s="66" t="s">
        <v>511</v>
      </c>
      <c r="Z927" s="66" t="s">
        <v>511</v>
      </c>
      <c r="AA927" s="23"/>
      <c r="AE927" t="s">
        <v>512</v>
      </c>
      <c r="AF927">
        <v>0</v>
      </c>
      <c r="AG927">
        <v>0</v>
      </c>
      <c r="AH927">
        <v>0.1</v>
      </c>
      <c r="AI927">
        <v>100</v>
      </c>
      <c r="AJ927">
        <v>1005</v>
      </c>
      <c r="AK927">
        <v>71.778199999999998</v>
      </c>
      <c r="AL927">
        <v>10</v>
      </c>
      <c r="AM927">
        <v>450</v>
      </c>
      <c r="AN927">
        <v>1800.05</v>
      </c>
      <c r="AO927">
        <v>51775</v>
      </c>
    </row>
    <row r="928" spans="1:41" x14ac:dyDescent="0.3">
      <c r="A928" s="68" t="s">
        <v>513</v>
      </c>
      <c r="B928" s="20">
        <v>3</v>
      </c>
      <c r="C928" s="20">
        <v>10</v>
      </c>
      <c r="D928" s="20">
        <v>0.15</v>
      </c>
      <c r="E928" t="s">
        <v>4</v>
      </c>
      <c r="F928" s="20" t="s">
        <v>511</v>
      </c>
      <c r="G928" s="39" t="str">
        <f t="shared" si="73"/>
        <v>---</v>
      </c>
      <c r="H928" s="20" t="s">
        <v>511</v>
      </c>
      <c r="I928" s="20" t="s">
        <v>511</v>
      </c>
      <c r="J928" s="67"/>
      <c r="L928" s="59" t="str">
        <f>IF(OR(H_no_hash!$F928="---",H_no_hash!$F928="infeas",H_no_hash!$F928="inf"),"---",(H_no_hash!$F928/M928)-1)</f>
        <v>---</v>
      </c>
      <c r="M928" s="20">
        <f>Model_dem!L668</f>
        <v>778</v>
      </c>
      <c r="N928" t="str">
        <f>Model_dem!G668</f>
        <v>---</v>
      </c>
      <c r="P928" t="str">
        <f>IF(H_no_hash!$Q928&lt;&gt;A928,"Aqui", " ")</f>
        <v xml:space="preserve"> </v>
      </c>
      <c r="Q928" s="68" t="s">
        <v>513</v>
      </c>
      <c r="R928" s="20">
        <v>3</v>
      </c>
      <c r="S928" s="20">
        <v>10</v>
      </c>
      <c r="T928" s="20">
        <v>0.15</v>
      </c>
      <c r="U928" s="20">
        <v>50</v>
      </c>
      <c r="V928" s="20" t="s">
        <v>511</v>
      </c>
      <c r="W928" s="20" t="s">
        <v>511</v>
      </c>
      <c r="X928" s="20" t="s">
        <v>511</v>
      </c>
      <c r="Y928" s="20" t="s">
        <v>511</v>
      </c>
      <c r="Z928" s="20" t="s">
        <v>511</v>
      </c>
      <c r="AA928" s="67"/>
      <c r="AE928" t="s">
        <v>512</v>
      </c>
      <c r="AF928">
        <v>0</v>
      </c>
      <c r="AG928">
        <v>0</v>
      </c>
      <c r="AH928">
        <v>0.15</v>
      </c>
      <c r="AI928">
        <v>100</v>
      </c>
      <c r="AJ928">
        <v>1005</v>
      </c>
      <c r="AK928">
        <v>109.264</v>
      </c>
      <c r="AL928">
        <v>10</v>
      </c>
      <c r="AM928">
        <v>331</v>
      </c>
      <c r="AN928">
        <v>1800.01</v>
      </c>
      <c r="AO928">
        <v>46822</v>
      </c>
    </row>
    <row r="929" spans="1:41" x14ac:dyDescent="0.3">
      <c r="A929" s="65" t="s">
        <v>513</v>
      </c>
      <c r="B929" s="66">
        <v>3</v>
      </c>
      <c r="C929" s="66">
        <v>10</v>
      </c>
      <c r="D929" s="66">
        <v>0.2</v>
      </c>
      <c r="E929" t="s">
        <v>4</v>
      </c>
      <c r="F929" s="66" t="s">
        <v>511</v>
      </c>
      <c r="G929" s="39" t="str">
        <f t="shared" si="73"/>
        <v>---</v>
      </c>
      <c r="H929" s="66" t="s">
        <v>511</v>
      </c>
      <c r="I929" s="66" t="s">
        <v>511</v>
      </c>
      <c r="J929" s="23"/>
      <c r="L929" s="59" t="str">
        <f>IF(OR(H_no_hash!$F929="---",H_no_hash!$F929="infeas",H_no_hash!$F929="inf"),"---",(H_no_hash!$F929/M929)-1)</f>
        <v>---</v>
      </c>
      <c r="M929" s="20">
        <f>Model_dem!L669</f>
        <v>778</v>
      </c>
      <c r="N929" t="str">
        <f>Model_dem!G669</f>
        <v>---</v>
      </c>
      <c r="P929" t="str">
        <f>IF(H_no_hash!$Q929&lt;&gt;A929,"Aqui", " ")</f>
        <v xml:space="preserve"> </v>
      </c>
      <c r="Q929" s="65" t="s">
        <v>513</v>
      </c>
      <c r="R929" s="66">
        <v>3</v>
      </c>
      <c r="S929" s="66">
        <v>10</v>
      </c>
      <c r="T929" s="66">
        <v>0.2</v>
      </c>
      <c r="U929" s="66">
        <v>50</v>
      </c>
      <c r="V929" s="66" t="s">
        <v>511</v>
      </c>
      <c r="W929" s="66" t="s">
        <v>511</v>
      </c>
      <c r="X929" s="66" t="s">
        <v>511</v>
      </c>
      <c r="Y929" s="66" t="s">
        <v>511</v>
      </c>
      <c r="Z929" s="66" t="s">
        <v>511</v>
      </c>
      <c r="AA929" s="23"/>
      <c r="AE929" t="s">
        <v>512</v>
      </c>
      <c r="AF929">
        <v>0</v>
      </c>
      <c r="AG929">
        <v>0</v>
      </c>
      <c r="AH929">
        <v>0.2</v>
      </c>
      <c r="AI929">
        <v>100</v>
      </c>
      <c r="AJ929">
        <v>1005</v>
      </c>
      <c r="AK929">
        <v>32.639800000000001</v>
      </c>
      <c r="AL929">
        <v>0</v>
      </c>
      <c r="AM929">
        <v>350</v>
      </c>
      <c r="AN929">
        <v>1800.03</v>
      </c>
      <c r="AO929">
        <v>42996</v>
      </c>
    </row>
    <row r="930" spans="1:41" x14ac:dyDescent="0.3">
      <c r="A930" s="68" t="s">
        <v>513</v>
      </c>
      <c r="B930" s="20">
        <v>3</v>
      </c>
      <c r="C930" s="20">
        <v>25</v>
      </c>
      <c r="D930" s="20">
        <v>0.05</v>
      </c>
      <c r="E930" t="s">
        <v>4</v>
      </c>
      <c r="F930" s="20" t="s">
        <v>511</v>
      </c>
      <c r="G930" s="39" t="str">
        <f t="shared" si="73"/>
        <v>---</v>
      </c>
      <c r="H930" s="20" t="s">
        <v>511</v>
      </c>
      <c r="I930" s="20" t="s">
        <v>511</v>
      </c>
      <c r="J930" s="67"/>
      <c r="L930" s="59" t="str">
        <f>IF(OR(H_no_hash!$F930="---",H_no_hash!$F930="infeas",H_no_hash!$F930="inf"),"---",(H_no_hash!$F930/M930)-1)</f>
        <v>---</v>
      </c>
      <c r="M930" s="20">
        <f>Model_dem!L670</f>
        <v>778</v>
      </c>
      <c r="N930" t="str">
        <f>Model_dem!G670</f>
        <v>---</v>
      </c>
      <c r="P930" t="str">
        <f>IF(H_no_hash!$Q930&lt;&gt;A930,"Aqui", " ")</f>
        <v xml:space="preserve"> </v>
      </c>
      <c r="Q930" s="68" t="s">
        <v>513</v>
      </c>
      <c r="R930" s="20">
        <v>3</v>
      </c>
      <c r="S930" s="20">
        <v>25</v>
      </c>
      <c r="T930" s="20">
        <v>0.05</v>
      </c>
      <c r="U930" s="20">
        <v>50</v>
      </c>
      <c r="V930" s="20" t="s">
        <v>511</v>
      </c>
      <c r="W930" s="20" t="s">
        <v>511</v>
      </c>
      <c r="X930" s="20" t="s">
        <v>511</v>
      </c>
      <c r="Y930" s="20" t="s">
        <v>511</v>
      </c>
      <c r="Z930" s="20" t="s">
        <v>511</v>
      </c>
      <c r="AA930" s="67"/>
      <c r="AE930" t="s">
        <v>512</v>
      </c>
      <c r="AF930">
        <v>1</v>
      </c>
      <c r="AG930">
        <v>5</v>
      </c>
      <c r="AH930">
        <v>0.05</v>
      </c>
      <c r="AI930">
        <v>100</v>
      </c>
      <c r="AJ930">
        <v>1013</v>
      </c>
      <c r="AK930">
        <v>77.291600000000003</v>
      </c>
      <c r="AL930">
        <v>0</v>
      </c>
      <c r="AM930">
        <v>159</v>
      </c>
      <c r="AN930">
        <v>1800.02</v>
      </c>
      <c r="AO930">
        <v>21410</v>
      </c>
    </row>
    <row r="931" spans="1:41" x14ac:dyDescent="0.3">
      <c r="A931" s="65" t="s">
        <v>513</v>
      </c>
      <c r="B931" s="66">
        <v>3</v>
      </c>
      <c r="C931" s="66">
        <v>25</v>
      </c>
      <c r="D931" s="66">
        <v>0.1</v>
      </c>
      <c r="E931" t="s">
        <v>4</v>
      </c>
      <c r="F931" s="66" t="s">
        <v>511</v>
      </c>
      <c r="G931" s="39" t="str">
        <f t="shared" si="73"/>
        <v>---</v>
      </c>
      <c r="H931" s="66" t="s">
        <v>511</v>
      </c>
      <c r="I931" s="66" t="s">
        <v>511</v>
      </c>
      <c r="J931" s="23"/>
      <c r="L931" s="59" t="str">
        <f>IF(OR(H_no_hash!$F931="---",H_no_hash!$F931="infeas",H_no_hash!$F931="inf"),"---",(H_no_hash!$F931/M931)-1)</f>
        <v>---</v>
      </c>
      <c r="M931" s="20">
        <f>Model_dem!L671</f>
        <v>778</v>
      </c>
      <c r="N931" t="str">
        <f>Model_dem!G671</f>
        <v>---</v>
      </c>
      <c r="P931" t="str">
        <f>IF(H_no_hash!$Q931&lt;&gt;A931,"Aqui", " ")</f>
        <v xml:space="preserve"> </v>
      </c>
      <c r="Q931" s="65" t="s">
        <v>513</v>
      </c>
      <c r="R931" s="66">
        <v>3</v>
      </c>
      <c r="S931" s="66">
        <v>25</v>
      </c>
      <c r="T931" s="66">
        <v>0.1</v>
      </c>
      <c r="U931" s="66">
        <v>50</v>
      </c>
      <c r="V931" s="66" t="s">
        <v>511</v>
      </c>
      <c r="W931" s="66" t="s">
        <v>511</v>
      </c>
      <c r="X931" s="66" t="s">
        <v>511</v>
      </c>
      <c r="Y931" s="66" t="s">
        <v>511</v>
      </c>
      <c r="Z931" s="66" t="s">
        <v>511</v>
      </c>
      <c r="AA931" s="23"/>
      <c r="AE931" t="s">
        <v>512</v>
      </c>
      <c r="AF931">
        <v>1</v>
      </c>
      <c r="AG931">
        <v>5</v>
      </c>
      <c r="AH931">
        <v>0.1</v>
      </c>
      <c r="AI931">
        <v>100</v>
      </c>
      <c r="AJ931">
        <v>1017</v>
      </c>
      <c r="AK931">
        <v>127.789</v>
      </c>
      <c r="AL931">
        <v>2</v>
      </c>
      <c r="AM931">
        <v>123</v>
      </c>
      <c r="AN931">
        <v>1800.1</v>
      </c>
      <c r="AO931">
        <v>18253</v>
      </c>
    </row>
    <row r="932" spans="1:41" x14ac:dyDescent="0.3">
      <c r="A932" s="68" t="s">
        <v>513</v>
      </c>
      <c r="B932" s="20">
        <v>3</v>
      </c>
      <c r="C932" s="20">
        <v>25</v>
      </c>
      <c r="D932" s="20">
        <v>0.15</v>
      </c>
      <c r="E932" t="s">
        <v>4</v>
      </c>
      <c r="F932" s="20" t="s">
        <v>511</v>
      </c>
      <c r="G932" s="39" t="str">
        <f t="shared" si="73"/>
        <v>---</v>
      </c>
      <c r="H932" s="20" t="s">
        <v>511</v>
      </c>
      <c r="I932" s="20" t="s">
        <v>511</v>
      </c>
      <c r="J932" s="67"/>
      <c r="L932" s="59" t="str">
        <f>IF(OR(H_no_hash!$F932="---",H_no_hash!$F932="infeas",H_no_hash!$F932="inf"),"---",(H_no_hash!$F932/M932)-1)</f>
        <v>---</v>
      </c>
      <c r="M932" s="20">
        <f>Model_dem!L672</f>
        <v>778</v>
      </c>
      <c r="N932" t="str">
        <f>Model_dem!G672</f>
        <v>---</v>
      </c>
      <c r="P932" t="str">
        <f>IF(H_no_hash!$Q932&lt;&gt;A932,"Aqui", " ")</f>
        <v xml:space="preserve"> </v>
      </c>
      <c r="Q932" s="68" t="s">
        <v>513</v>
      </c>
      <c r="R932" s="20">
        <v>3</v>
      </c>
      <c r="S932" s="20">
        <v>25</v>
      </c>
      <c r="T932" s="20">
        <v>0.15</v>
      </c>
      <c r="U932" s="20">
        <v>50</v>
      </c>
      <c r="V932" s="20" t="s">
        <v>511</v>
      </c>
      <c r="W932" s="20" t="s">
        <v>511</v>
      </c>
      <c r="X932" s="20" t="s">
        <v>511</v>
      </c>
      <c r="Y932" s="20" t="s">
        <v>511</v>
      </c>
      <c r="Z932" s="20" t="s">
        <v>511</v>
      </c>
      <c r="AA932" s="67"/>
      <c r="AE932" t="s">
        <v>512</v>
      </c>
      <c r="AF932">
        <v>1</v>
      </c>
      <c r="AG932">
        <v>5</v>
      </c>
      <c r="AH932">
        <v>0.15</v>
      </c>
      <c r="AI932">
        <v>100</v>
      </c>
      <c r="AJ932">
        <v>1017</v>
      </c>
      <c r="AK932">
        <v>330.09100000000001</v>
      </c>
      <c r="AL932">
        <v>14</v>
      </c>
      <c r="AM932">
        <v>115</v>
      </c>
      <c r="AN932">
        <v>1800</v>
      </c>
      <c r="AO932">
        <v>15709</v>
      </c>
    </row>
    <row r="933" spans="1:41" x14ac:dyDescent="0.3">
      <c r="A933" s="65" t="s">
        <v>513</v>
      </c>
      <c r="B933" s="66">
        <v>3</v>
      </c>
      <c r="C933" s="66">
        <v>25</v>
      </c>
      <c r="D933" s="66">
        <v>0.2</v>
      </c>
      <c r="E933" t="s">
        <v>4</v>
      </c>
      <c r="F933" s="66" t="s">
        <v>511</v>
      </c>
      <c r="G933" s="39" t="str">
        <f t="shared" si="73"/>
        <v>---</v>
      </c>
      <c r="H933" s="66" t="s">
        <v>511</v>
      </c>
      <c r="I933" s="66" t="s">
        <v>511</v>
      </c>
      <c r="J933" s="23">
        <v>0</v>
      </c>
      <c r="L933" s="59" t="str">
        <f>IF(OR(H_no_hash!$F933="---",H_no_hash!$F933="infeas",H_no_hash!$F933="inf"),"---",(H_no_hash!$F933/M933)-1)</f>
        <v>---</v>
      </c>
      <c r="M933" s="20">
        <f>Model_dem!L673</f>
        <v>778</v>
      </c>
      <c r="N933" t="str">
        <f>Model_dem!G673</f>
        <v>---</v>
      </c>
      <c r="P933" t="str">
        <f>IF(H_no_hash!$Q933&lt;&gt;A933,"Aqui", " ")</f>
        <v xml:space="preserve"> </v>
      </c>
      <c r="Q933" s="65" t="s">
        <v>513</v>
      </c>
      <c r="R933" s="66">
        <v>3</v>
      </c>
      <c r="S933" s="66">
        <v>25</v>
      </c>
      <c r="T933" s="66">
        <v>0.2</v>
      </c>
      <c r="U933" s="66">
        <v>50</v>
      </c>
      <c r="V933" s="66" t="s">
        <v>511</v>
      </c>
      <c r="W933" s="66" t="s">
        <v>511</v>
      </c>
      <c r="X933" s="66" t="s">
        <v>511</v>
      </c>
      <c r="Y933" s="66" t="s">
        <v>511</v>
      </c>
      <c r="Z933" s="66" t="s">
        <v>511</v>
      </c>
      <c r="AA933" s="23"/>
      <c r="AE933" t="s">
        <v>512</v>
      </c>
      <c r="AF933">
        <v>1</v>
      </c>
      <c r="AG933">
        <v>5</v>
      </c>
      <c r="AH933">
        <v>0.2</v>
      </c>
      <c r="AI933">
        <v>100</v>
      </c>
      <c r="AJ933">
        <v>1031</v>
      </c>
      <c r="AK933">
        <v>420.89299999999997</v>
      </c>
      <c r="AL933">
        <v>9</v>
      </c>
      <c r="AM933">
        <v>56</v>
      </c>
      <c r="AN933">
        <v>1800.05</v>
      </c>
      <c r="AO933">
        <v>11518</v>
      </c>
    </row>
    <row r="934" spans="1:41" x14ac:dyDescent="0.3">
      <c r="A934" s="68" t="s">
        <v>513</v>
      </c>
      <c r="B934" s="20">
        <v>3</v>
      </c>
      <c r="C934" s="20">
        <v>50</v>
      </c>
      <c r="D934" s="20">
        <v>0.05</v>
      </c>
      <c r="E934" t="s">
        <v>4</v>
      </c>
      <c r="F934" s="20" t="s">
        <v>511</v>
      </c>
      <c r="G934" s="39" t="str">
        <f t="shared" si="73"/>
        <v>---</v>
      </c>
      <c r="H934" s="20" t="s">
        <v>511</v>
      </c>
      <c r="I934" s="20">
        <v>886</v>
      </c>
      <c r="J934" s="67">
        <v>0</v>
      </c>
      <c r="L934" s="59" t="str">
        <f>IF(OR(H_no_hash!$F934="---",H_no_hash!$F934="infeas",H_no_hash!$F934="inf"),"---",(H_no_hash!$F934/M934)-1)</f>
        <v>---</v>
      </c>
      <c r="M934" s="20">
        <f>Model_dem!L674</f>
        <v>778</v>
      </c>
      <c r="N934" t="str">
        <f>Model_dem!G674</f>
        <v>---</v>
      </c>
      <c r="P934" t="str">
        <f>IF(H_no_hash!$Q934&lt;&gt;A934,"Aqui", " ")</f>
        <v xml:space="preserve"> </v>
      </c>
      <c r="Q934" s="68" t="s">
        <v>513</v>
      </c>
      <c r="R934" s="20">
        <v>3</v>
      </c>
      <c r="S934" s="20">
        <v>50</v>
      </c>
      <c r="T934" s="20">
        <v>0.05</v>
      </c>
      <c r="U934" s="20">
        <v>50</v>
      </c>
      <c r="V934" s="20" t="s">
        <v>511</v>
      </c>
      <c r="W934" s="20" t="s">
        <v>511</v>
      </c>
      <c r="X934" s="20" t="s">
        <v>511</v>
      </c>
      <c r="Y934" s="20" t="s">
        <v>511</v>
      </c>
      <c r="Z934" s="20" t="s">
        <v>511</v>
      </c>
      <c r="AA934" s="67"/>
      <c r="AE934" t="s">
        <v>512</v>
      </c>
      <c r="AF934">
        <v>1</v>
      </c>
      <c r="AG934">
        <v>10</v>
      </c>
      <c r="AH934">
        <v>0.05</v>
      </c>
      <c r="AI934">
        <v>100</v>
      </c>
      <c r="AJ934">
        <v>1013</v>
      </c>
      <c r="AK934">
        <v>202.77099999999999</v>
      </c>
      <c r="AL934">
        <v>6</v>
      </c>
      <c r="AM934">
        <v>147</v>
      </c>
      <c r="AN934">
        <v>1800.02</v>
      </c>
      <c r="AO934">
        <v>20531</v>
      </c>
    </row>
    <row r="935" spans="1:41" x14ac:dyDescent="0.3">
      <c r="A935" s="65" t="s">
        <v>513</v>
      </c>
      <c r="B935" s="66">
        <v>3</v>
      </c>
      <c r="C935" s="66">
        <v>50</v>
      </c>
      <c r="D935" s="66">
        <v>0.1</v>
      </c>
      <c r="E935" t="s">
        <v>4</v>
      </c>
      <c r="F935" s="66" t="s">
        <v>511</v>
      </c>
      <c r="G935" s="39" t="str">
        <f t="shared" si="73"/>
        <v>---</v>
      </c>
      <c r="H935" s="66" t="s">
        <v>511</v>
      </c>
      <c r="I935" s="66">
        <v>770</v>
      </c>
      <c r="J935" s="23">
        <v>0</v>
      </c>
      <c r="L935" s="59" t="str">
        <f>IF(OR(H_no_hash!$F935="---",H_no_hash!$F935="infeas",H_no_hash!$F935="inf"),"---",(H_no_hash!$F935/M935)-1)</f>
        <v>---</v>
      </c>
      <c r="M935" s="20">
        <f>Model_dem!L675</f>
        <v>778</v>
      </c>
      <c r="N935" t="str">
        <f>Model_dem!G675</f>
        <v>---</v>
      </c>
      <c r="P935" t="str">
        <f>IF(H_no_hash!$Q935&lt;&gt;A935,"Aqui", " ")</f>
        <v xml:space="preserve"> </v>
      </c>
      <c r="Q935" s="65" t="s">
        <v>513</v>
      </c>
      <c r="R935" s="66">
        <v>3</v>
      </c>
      <c r="S935" s="66">
        <v>50</v>
      </c>
      <c r="T935" s="66">
        <v>0.1</v>
      </c>
      <c r="U935" s="66">
        <v>50</v>
      </c>
      <c r="V935" s="66" t="s">
        <v>511</v>
      </c>
      <c r="W935" s="66" t="s">
        <v>511</v>
      </c>
      <c r="X935" s="66" t="s">
        <v>511</v>
      </c>
      <c r="Y935" s="66" t="s">
        <v>511</v>
      </c>
      <c r="Z935" s="66" t="s">
        <v>511</v>
      </c>
      <c r="AA935" s="23"/>
      <c r="AE935" t="s">
        <v>512</v>
      </c>
      <c r="AF935">
        <v>1</v>
      </c>
      <c r="AG935">
        <v>10</v>
      </c>
      <c r="AH935">
        <v>0.1</v>
      </c>
      <c r="AI935">
        <v>100</v>
      </c>
      <c r="AJ935">
        <v>1017</v>
      </c>
      <c r="AK935">
        <v>108.449</v>
      </c>
      <c r="AL935">
        <v>0</v>
      </c>
      <c r="AM935">
        <v>136</v>
      </c>
      <c r="AN935">
        <v>1800.03</v>
      </c>
      <c r="AO935">
        <v>17258</v>
      </c>
    </row>
    <row r="936" spans="1:41" x14ac:dyDescent="0.3">
      <c r="A936" s="68" t="s">
        <v>513</v>
      </c>
      <c r="B936" s="20">
        <v>3</v>
      </c>
      <c r="C936" s="20">
        <v>50</v>
      </c>
      <c r="D936" s="20">
        <v>0.15</v>
      </c>
      <c r="E936" t="s">
        <v>4</v>
      </c>
      <c r="F936" s="20" t="s">
        <v>511</v>
      </c>
      <c r="G936" s="39" t="str">
        <f t="shared" si="73"/>
        <v>---</v>
      </c>
      <c r="H936" s="20" t="s">
        <v>511</v>
      </c>
      <c r="I936" s="20">
        <v>655</v>
      </c>
      <c r="J936" s="67">
        <v>0</v>
      </c>
      <c r="L936" s="59" t="str">
        <f>IF(OR(H_no_hash!$F936="---",H_no_hash!$F936="infeas",H_no_hash!$F936="inf"),"---",(H_no_hash!$F936/M936)-1)</f>
        <v>---</v>
      </c>
      <c r="M936" s="20">
        <f>Model_dem!L676</f>
        <v>778</v>
      </c>
      <c r="N936" t="str">
        <f>Model_dem!G676</f>
        <v>---</v>
      </c>
      <c r="P936" t="str">
        <f>IF(H_no_hash!$Q936&lt;&gt;A936,"Aqui", " ")</f>
        <v xml:space="preserve"> </v>
      </c>
      <c r="Q936" s="68" t="s">
        <v>513</v>
      </c>
      <c r="R936" s="20">
        <v>3</v>
      </c>
      <c r="S936" s="20">
        <v>50</v>
      </c>
      <c r="T936" s="20">
        <v>0.15</v>
      </c>
      <c r="U936" s="20">
        <v>50</v>
      </c>
      <c r="V936" s="20" t="s">
        <v>511</v>
      </c>
      <c r="W936" s="20" t="s">
        <v>511</v>
      </c>
      <c r="X936" s="20" t="s">
        <v>511</v>
      </c>
      <c r="Y936" s="20" t="s">
        <v>511</v>
      </c>
      <c r="Z936" s="20" t="s">
        <v>511</v>
      </c>
      <c r="AA936" s="67"/>
      <c r="AE936" t="s">
        <v>512</v>
      </c>
      <c r="AF936">
        <v>1</v>
      </c>
      <c r="AG936">
        <v>10</v>
      </c>
      <c r="AH936">
        <v>0.15</v>
      </c>
      <c r="AI936">
        <v>100</v>
      </c>
      <c r="AJ936">
        <v>1017</v>
      </c>
      <c r="AK936">
        <v>125.414</v>
      </c>
      <c r="AL936">
        <v>3</v>
      </c>
      <c r="AM936">
        <v>93</v>
      </c>
      <c r="AN936">
        <v>1800.19</v>
      </c>
      <c r="AO936">
        <v>15745</v>
      </c>
    </row>
    <row r="937" spans="1:41" x14ac:dyDescent="0.3">
      <c r="A937" s="65" t="s">
        <v>513</v>
      </c>
      <c r="B937" s="66">
        <v>3</v>
      </c>
      <c r="C937" s="66">
        <v>50</v>
      </c>
      <c r="D937" s="66">
        <v>0.2</v>
      </c>
      <c r="E937" t="s">
        <v>4</v>
      </c>
      <c r="F937" s="66" t="s">
        <v>511</v>
      </c>
      <c r="G937" s="39" t="str">
        <f t="shared" si="73"/>
        <v>---</v>
      </c>
      <c r="H937" s="66" t="s">
        <v>511</v>
      </c>
      <c r="I937" s="66">
        <v>726</v>
      </c>
      <c r="J937" s="23">
        <v>0</v>
      </c>
      <c r="L937" s="59" t="str">
        <f>IF(OR(H_no_hash!$F937="---",H_no_hash!$F937="infeas",H_no_hash!$F937="inf"),"---",(H_no_hash!$F937/M937)-1)</f>
        <v>---</v>
      </c>
      <c r="M937" s="20">
        <f>Model_dem!L677</f>
        <v>778</v>
      </c>
      <c r="N937" t="str">
        <f>Model_dem!G677</f>
        <v>---</v>
      </c>
      <c r="P937" t="str">
        <f>IF(H_no_hash!$Q937&lt;&gt;A937,"Aqui", " ")</f>
        <v xml:space="preserve"> </v>
      </c>
      <c r="Q937" s="65" t="s">
        <v>513</v>
      </c>
      <c r="R937" s="66">
        <v>3</v>
      </c>
      <c r="S937" s="66">
        <v>50</v>
      </c>
      <c r="T937" s="66">
        <v>0.2</v>
      </c>
      <c r="U937" s="66">
        <v>50</v>
      </c>
      <c r="V937" s="66" t="s">
        <v>511</v>
      </c>
      <c r="W937" s="66" t="s">
        <v>511</v>
      </c>
      <c r="X937" s="66" t="s">
        <v>511</v>
      </c>
      <c r="Y937" s="66" t="s">
        <v>511</v>
      </c>
      <c r="Z937" s="66" t="s">
        <v>511</v>
      </c>
      <c r="AA937" s="23">
        <v>0</v>
      </c>
      <c r="AE937" t="s">
        <v>512</v>
      </c>
      <c r="AF937">
        <v>1</v>
      </c>
      <c r="AG937">
        <v>10</v>
      </c>
      <c r="AH937">
        <v>0.2</v>
      </c>
      <c r="AI937">
        <v>100</v>
      </c>
      <c r="AJ937">
        <v>1031</v>
      </c>
      <c r="AK937">
        <v>127.86199999999999</v>
      </c>
      <c r="AL937">
        <v>0</v>
      </c>
      <c r="AM937">
        <v>57</v>
      </c>
      <c r="AN937">
        <v>1800.19</v>
      </c>
      <c r="AO937">
        <v>11541</v>
      </c>
    </row>
    <row r="938" spans="1:41" x14ac:dyDescent="0.3">
      <c r="A938" s="68" t="s">
        <v>527</v>
      </c>
      <c r="B938" s="20">
        <v>0</v>
      </c>
      <c r="C938" s="20">
        <v>0</v>
      </c>
      <c r="D938" s="20">
        <v>0.05</v>
      </c>
      <c r="E938" t="s">
        <v>0</v>
      </c>
      <c r="F938" s="20">
        <v>954</v>
      </c>
      <c r="G938" s="39">
        <f t="shared" si="73"/>
        <v>0</v>
      </c>
      <c r="H938" s="20">
        <v>29.030100000000001</v>
      </c>
      <c r="I938" s="20">
        <v>273</v>
      </c>
      <c r="J938" s="67">
        <v>0</v>
      </c>
      <c r="K938" s="52">
        <v>1</v>
      </c>
      <c r="L938" s="59">
        <f>IF(OR(H_no_hash!$F938="---",H_no_hash!$F938="infeas",H_no_hash!$F938="inf"),"---",(H_no_hash!$F938/M938)-1)</f>
        <v>0</v>
      </c>
      <c r="M938" s="20">
        <f>Model_dem!L678</f>
        <v>954</v>
      </c>
      <c r="N938">
        <f>Model_dem!G678</f>
        <v>954</v>
      </c>
      <c r="P938" t="str">
        <f>IF(H_no_hash!$Q938&lt;&gt;A938,"Aqui", " ")</f>
        <v xml:space="preserve"> </v>
      </c>
      <c r="Q938" s="68" t="s">
        <v>527</v>
      </c>
      <c r="R938" s="20">
        <v>0</v>
      </c>
      <c r="S938" s="20">
        <v>0</v>
      </c>
      <c r="T938" s="20">
        <v>0.05</v>
      </c>
      <c r="U938" s="20">
        <v>100</v>
      </c>
      <c r="V938" s="20">
        <v>954</v>
      </c>
      <c r="W938" s="20">
        <v>29.030100000000001</v>
      </c>
      <c r="X938" s="20">
        <v>13</v>
      </c>
      <c r="Y938" s="20">
        <v>886</v>
      </c>
      <c r="Z938" s="20">
        <v>1800.03</v>
      </c>
      <c r="AA938" s="67">
        <v>0</v>
      </c>
      <c r="AE938" t="s">
        <v>512</v>
      </c>
      <c r="AF938">
        <v>1</v>
      </c>
      <c r="AG938">
        <v>25</v>
      </c>
      <c r="AH938">
        <v>0.05</v>
      </c>
      <c r="AI938">
        <v>100</v>
      </c>
      <c r="AJ938">
        <v>1017</v>
      </c>
      <c r="AK938">
        <v>266.76400000000001</v>
      </c>
      <c r="AL938">
        <v>0</v>
      </c>
      <c r="AM938">
        <v>29</v>
      </c>
      <c r="AN938">
        <v>1800.05</v>
      </c>
      <c r="AO938">
        <v>6784</v>
      </c>
    </row>
    <row r="939" spans="1:41" x14ac:dyDescent="0.3">
      <c r="A939" s="65" t="s">
        <v>527</v>
      </c>
      <c r="B939" s="66">
        <v>0</v>
      </c>
      <c r="C939" s="66">
        <v>0</v>
      </c>
      <c r="D939" s="66">
        <v>0.1</v>
      </c>
      <c r="E939" t="s">
        <v>0</v>
      </c>
      <c r="F939" s="66">
        <v>954</v>
      </c>
      <c r="G939" s="39">
        <f t="shared" si="73"/>
        <v>0</v>
      </c>
      <c r="H939" s="66">
        <v>37.291600000000003</v>
      </c>
      <c r="I939" s="66">
        <v>231</v>
      </c>
      <c r="J939" s="23">
        <v>0</v>
      </c>
      <c r="K939" s="52">
        <v>1</v>
      </c>
      <c r="L939" s="59">
        <f>IF(OR(H_no_hash!$F939="---",H_no_hash!$F939="infeas",H_no_hash!$F939="inf"),"---",(H_no_hash!$F939/M939)-1)</f>
        <v>0</v>
      </c>
      <c r="M939" s="20">
        <f>Model_dem!L679</f>
        <v>954</v>
      </c>
      <c r="N939">
        <f>Model_dem!G679</f>
        <v>954</v>
      </c>
      <c r="P939" t="str">
        <f>IF(H_no_hash!$Q939&lt;&gt;A939,"Aqui", " ")</f>
        <v xml:space="preserve"> </v>
      </c>
      <c r="Q939" s="65" t="s">
        <v>527</v>
      </c>
      <c r="R939" s="66">
        <v>0</v>
      </c>
      <c r="S939" s="66">
        <v>0</v>
      </c>
      <c r="T939" s="66">
        <v>0.1</v>
      </c>
      <c r="U939" s="66">
        <v>100</v>
      </c>
      <c r="V939" s="66">
        <v>954</v>
      </c>
      <c r="W939" s="66">
        <v>37.291600000000003</v>
      </c>
      <c r="X939" s="66">
        <v>13</v>
      </c>
      <c r="Y939" s="66">
        <v>770</v>
      </c>
      <c r="Z939" s="66">
        <v>1800.01</v>
      </c>
      <c r="AA939" s="23">
        <v>0</v>
      </c>
      <c r="AE939" t="s">
        <v>512</v>
      </c>
      <c r="AF939">
        <v>1</v>
      </c>
      <c r="AG939">
        <v>25</v>
      </c>
      <c r="AH939">
        <v>0.1</v>
      </c>
      <c r="AI939">
        <v>100</v>
      </c>
      <c r="AJ939">
        <v>1061</v>
      </c>
      <c r="AK939">
        <v>1802.48</v>
      </c>
      <c r="AL939">
        <v>2</v>
      </c>
      <c r="AM939">
        <v>3</v>
      </c>
      <c r="AN939">
        <v>1802.48</v>
      </c>
      <c r="AO939">
        <v>1091</v>
      </c>
    </row>
    <row r="940" spans="1:41" x14ac:dyDescent="0.3">
      <c r="A940" s="68" t="s">
        <v>527</v>
      </c>
      <c r="B940" s="20">
        <v>0</v>
      </c>
      <c r="C940" s="20">
        <v>0</v>
      </c>
      <c r="D940" s="20">
        <v>0.15</v>
      </c>
      <c r="E940" t="s">
        <v>1</v>
      </c>
      <c r="F940" s="20">
        <v>954</v>
      </c>
      <c r="G940" s="39">
        <f t="shared" si="73"/>
        <v>0</v>
      </c>
      <c r="H940" s="20">
        <v>6.0151199999999996</v>
      </c>
      <c r="I940" s="20">
        <v>224</v>
      </c>
      <c r="J940" s="67">
        <v>0</v>
      </c>
      <c r="K940" s="52">
        <v>1</v>
      </c>
      <c r="L940" s="59">
        <f>IF(OR(H_no_hash!$F940="---",H_no_hash!$F940="infeas",H_no_hash!$F940="inf"),"---",(H_no_hash!$F940/M940)-1)</f>
        <v>0</v>
      </c>
      <c r="M940" s="20">
        <f>Model_dem!L680</f>
        <v>954</v>
      </c>
      <c r="N940">
        <f>Model_dem!G680</f>
        <v>954</v>
      </c>
      <c r="P940" t="str">
        <f>IF(H_no_hash!$Q940&lt;&gt;A940,"Aqui", " ")</f>
        <v xml:space="preserve"> </v>
      </c>
      <c r="Q940" s="68" t="s">
        <v>527</v>
      </c>
      <c r="R940" s="20">
        <v>0</v>
      </c>
      <c r="S940" s="20">
        <v>0</v>
      </c>
      <c r="T940" s="20">
        <v>0.15</v>
      </c>
      <c r="U940" s="20">
        <v>100</v>
      </c>
      <c r="V940" s="20">
        <v>954</v>
      </c>
      <c r="W940" s="20">
        <v>6.0151199999999996</v>
      </c>
      <c r="X940" s="20">
        <v>0</v>
      </c>
      <c r="Y940" s="20">
        <v>655</v>
      </c>
      <c r="Z940" s="20">
        <v>1800.02</v>
      </c>
      <c r="AA940" s="67">
        <v>0</v>
      </c>
      <c r="AE940" t="s">
        <v>512</v>
      </c>
      <c r="AF940">
        <v>1</v>
      </c>
      <c r="AG940">
        <v>25</v>
      </c>
      <c r="AH940">
        <v>0.15</v>
      </c>
      <c r="AI940">
        <v>100</v>
      </c>
      <c r="AJ940" t="s">
        <v>46</v>
      </c>
      <c r="AK940">
        <v>60.026800000000001</v>
      </c>
      <c r="AL940">
        <v>0</v>
      </c>
      <c r="AM940">
        <v>1</v>
      </c>
      <c r="AN940">
        <v>1802.08</v>
      </c>
      <c r="AO940">
        <v>29</v>
      </c>
    </row>
    <row r="941" spans="1:41" x14ac:dyDescent="0.3">
      <c r="A941" s="65" t="s">
        <v>527</v>
      </c>
      <c r="B941" s="66">
        <v>0</v>
      </c>
      <c r="C941" s="66">
        <v>0</v>
      </c>
      <c r="D941" s="66">
        <v>0.2</v>
      </c>
      <c r="E941" t="s">
        <v>0</v>
      </c>
      <c r="F941" s="66">
        <v>954</v>
      </c>
      <c r="G941" s="39">
        <f t="shared" si="73"/>
        <v>0</v>
      </c>
      <c r="H941" s="66">
        <v>59.698099999999997</v>
      </c>
      <c r="I941" s="66">
        <v>183</v>
      </c>
      <c r="J941" s="23">
        <v>0</v>
      </c>
      <c r="K941" s="52">
        <v>1</v>
      </c>
      <c r="L941" s="59">
        <f>IF(OR(H_no_hash!$F941="---",H_no_hash!$F941="infeas",H_no_hash!$F941="inf"),"---",(H_no_hash!$F941/M941)-1)</f>
        <v>0</v>
      </c>
      <c r="M941" s="20">
        <f>Model_dem!L681</f>
        <v>954</v>
      </c>
      <c r="N941">
        <f>Model_dem!G681</f>
        <v>954</v>
      </c>
      <c r="P941" t="str">
        <f>IF(H_no_hash!$Q941&lt;&gt;A941,"Aqui", " ")</f>
        <v xml:space="preserve"> </v>
      </c>
      <c r="Q941" s="65" t="s">
        <v>527</v>
      </c>
      <c r="R941" s="66">
        <v>0</v>
      </c>
      <c r="S941" s="66">
        <v>0</v>
      </c>
      <c r="T941" s="66">
        <v>0.2</v>
      </c>
      <c r="U941" s="66">
        <v>100</v>
      </c>
      <c r="V941" s="66">
        <v>954</v>
      </c>
      <c r="W941" s="66">
        <v>59.698099999999997</v>
      </c>
      <c r="X941" s="66">
        <v>26</v>
      </c>
      <c r="Y941" s="66">
        <v>726</v>
      </c>
      <c r="Z941" s="66">
        <v>1800</v>
      </c>
      <c r="AA941" s="23">
        <v>0</v>
      </c>
      <c r="AE941" t="s">
        <v>512</v>
      </c>
      <c r="AF941">
        <v>1</v>
      </c>
      <c r="AG941">
        <v>25</v>
      </c>
      <c r="AH941">
        <v>0.2</v>
      </c>
      <c r="AI941">
        <v>100</v>
      </c>
      <c r="AJ941" t="s">
        <v>46</v>
      </c>
      <c r="AK941">
        <v>60.023200000000003</v>
      </c>
      <c r="AL941">
        <v>0</v>
      </c>
      <c r="AM941">
        <v>1</v>
      </c>
      <c r="AN941">
        <v>1800.94</v>
      </c>
      <c r="AO941">
        <v>29</v>
      </c>
    </row>
    <row r="942" spans="1:41" x14ac:dyDescent="0.3">
      <c r="A942" s="68" t="s">
        <v>527</v>
      </c>
      <c r="B942" s="20">
        <v>1</v>
      </c>
      <c r="C942" s="20">
        <v>5</v>
      </c>
      <c r="D942" s="20">
        <v>0.05</v>
      </c>
      <c r="E942" t="s">
        <v>0</v>
      </c>
      <c r="F942" s="20">
        <v>954</v>
      </c>
      <c r="G942" s="39">
        <f t="shared" si="73"/>
        <v>0</v>
      </c>
      <c r="H942" s="20">
        <v>810.86599999999999</v>
      </c>
      <c r="I942" s="20">
        <v>264</v>
      </c>
      <c r="J942" s="67">
        <v>0</v>
      </c>
      <c r="K942" s="52">
        <v>0.46400000000000002</v>
      </c>
      <c r="L942" s="59">
        <f>IF(OR(H_no_hash!$F942="---",H_no_hash!$F942="infeas",H_no_hash!$F942="inf"),"---",(H_no_hash!$F942/M942)-1)</f>
        <v>0</v>
      </c>
      <c r="M942" s="20">
        <f>Model_dem!L682</f>
        <v>954</v>
      </c>
      <c r="N942">
        <f>Model_dem!G682</f>
        <v>954</v>
      </c>
      <c r="P942" t="str">
        <f>IF(H_no_hash!$Q942&lt;&gt;A942,"Aqui", " ")</f>
        <v xml:space="preserve"> </v>
      </c>
      <c r="Q942" s="68" t="s">
        <v>527</v>
      </c>
      <c r="R942" s="20">
        <v>1</v>
      </c>
      <c r="S942" s="20">
        <v>5</v>
      </c>
      <c r="T942" s="20">
        <v>0.05</v>
      </c>
      <c r="U942" s="20">
        <v>100</v>
      </c>
      <c r="V942" s="20">
        <v>954</v>
      </c>
      <c r="W942" s="20">
        <v>810.86599999999999</v>
      </c>
      <c r="X942" s="20">
        <v>128</v>
      </c>
      <c r="Y942" s="20">
        <v>273</v>
      </c>
      <c r="Z942" s="20">
        <v>1800.34</v>
      </c>
      <c r="AA942" s="67">
        <v>0</v>
      </c>
      <c r="AE942" t="s">
        <v>512</v>
      </c>
      <c r="AF942">
        <v>1</v>
      </c>
      <c r="AG942">
        <v>50</v>
      </c>
      <c r="AH942">
        <v>0.05</v>
      </c>
      <c r="AI942">
        <v>100</v>
      </c>
      <c r="AJ942">
        <v>1036</v>
      </c>
      <c r="AK942">
        <v>1097.5899999999999</v>
      </c>
      <c r="AL942">
        <v>3</v>
      </c>
      <c r="AM942">
        <v>10</v>
      </c>
      <c r="AN942">
        <v>1801.26</v>
      </c>
      <c r="AO942">
        <v>2116</v>
      </c>
    </row>
    <row r="943" spans="1:41" x14ac:dyDescent="0.3">
      <c r="A943" s="65" t="s">
        <v>527</v>
      </c>
      <c r="B943" s="66">
        <v>1</v>
      </c>
      <c r="C943" s="66">
        <v>5</v>
      </c>
      <c r="D943" s="66">
        <v>0.1</v>
      </c>
      <c r="E943" t="s">
        <v>0</v>
      </c>
      <c r="F943" s="66">
        <v>954</v>
      </c>
      <c r="G943" s="39">
        <f t="shared" si="73"/>
        <v>0</v>
      </c>
      <c r="H943" s="66">
        <v>41.0901</v>
      </c>
      <c r="I943" s="66">
        <v>223</v>
      </c>
      <c r="J943" s="23">
        <v>0</v>
      </c>
      <c r="K943" s="52">
        <v>1</v>
      </c>
      <c r="L943" s="59">
        <f>IF(OR(H_no_hash!$F943="---",H_no_hash!$F943="infeas",H_no_hash!$F943="inf"),"---",(H_no_hash!$F943/M943)-1)</f>
        <v>0</v>
      </c>
      <c r="M943" s="20">
        <f>Model_dem!L683</f>
        <v>954</v>
      </c>
      <c r="N943">
        <f>Model_dem!G683</f>
        <v>954</v>
      </c>
      <c r="P943" t="str">
        <f>IF(H_no_hash!$Q943&lt;&gt;A943,"Aqui", " ")</f>
        <v xml:space="preserve"> </v>
      </c>
      <c r="Q943" s="65" t="s">
        <v>527</v>
      </c>
      <c r="R943" s="66">
        <v>1</v>
      </c>
      <c r="S943" s="66">
        <v>5</v>
      </c>
      <c r="T943" s="66">
        <v>0.1</v>
      </c>
      <c r="U943" s="66">
        <v>100</v>
      </c>
      <c r="V943" s="66">
        <v>954</v>
      </c>
      <c r="W943" s="66">
        <v>41.0901</v>
      </c>
      <c r="X943" s="66">
        <v>3</v>
      </c>
      <c r="Y943" s="66">
        <v>231</v>
      </c>
      <c r="Z943" s="66">
        <v>1800.04</v>
      </c>
      <c r="AA943" s="23">
        <v>0</v>
      </c>
      <c r="AE943" t="s">
        <v>512</v>
      </c>
      <c r="AF943">
        <v>1</v>
      </c>
      <c r="AG943">
        <v>50</v>
      </c>
      <c r="AH943">
        <v>0.1</v>
      </c>
      <c r="AI943">
        <v>100</v>
      </c>
      <c r="AJ943" t="s">
        <v>46</v>
      </c>
      <c r="AK943">
        <v>60.036900000000003</v>
      </c>
      <c r="AL943">
        <v>0</v>
      </c>
      <c r="AM943">
        <v>1</v>
      </c>
      <c r="AN943">
        <v>1801.84</v>
      </c>
      <c r="AO943">
        <v>29</v>
      </c>
    </row>
    <row r="944" spans="1:41" x14ac:dyDescent="0.3">
      <c r="A944" s="68" t="s">
        <v>527</v>
      </c>
      <c r="B944" s="20">
        <v>1</v>
      </c>
      <c r="C944" s="20">
        <v>5</v>
      </c>
      <c r="D944" s="20">
        <v>0.15</v>
      </c>
      <c r="E944" t="s">
        <v>0</v>
      </c>
      <c r="F944" s="20">
        <v>956</v>
      </c>
      <c r="G944" s="39">
        <f t="shared" si="73"/>
        <v>0</v>
      </c>
      <c r="H944" s="20">
        <v>119.943</v>
      </c>
      <c r="I944" s="20">
        <v>267</v>
      </c>
      <c r="J944" s="67">
        <v>0</v>
      </c>
      <c r="K944" s="52">
        <v>1</v>
      </c>
      <c r="L944" s="59">
        <f>IF(OR(H_no_hash!$F944="---",H_no_hash!$F944="infeas",H_no_hash!$F944="inf"),"---",(H_no_hash!$F944/M944)-1)</f>
        <v>2.0964360587001352E-3</v>
      </c>
      <c r="M944" s="20">
        <f>Model_dem!L684</f>
        <v>954</v>
      </c>
      <c r="N944">
        <f>Model_dem!G684</f>
        <v>956</v>
      </c>
      <c r="P944" t="str">
        <f>IF(H_no_hash!$Q944&lt;&gt;A944,"Aqui", " ")</f>
        <v xml:space="preserve"> </v>
      </c>
      <c r="Q944" s="68" t="s">
        <v>527</v>
      </c>
      <c r="R944" s="20">
        <v>1</v>
      </c>
      <c r="S944" s="20">
        <v>5</v>
      </c>
      <c r="T944" s="20">
        <v>0.15</v>
      </c>
      <c r="U944" s="20">
        <v>100</v>
      </c>
      <c r="V944" s="20">
        <v>956</v>
      </c>
      <c r="W944" s="20">
        <v>119.943</v>
      </c>
      <c r="X944" s="20">
        <v>14</v>
      </c>
      <c r="Y944" s="20">
        <v>224</v>
      </c>
      <c r="Z944" s="20">
        <v>1800.05</v>
      </c>
      <c r="AA944" s="67">
        <v>0</v>
      </c>
      <c r="AE944" t="s">
        <v>512</v>
      </c>
      <c r="AF944">
        <v>1</v>
      </c>
      <c r="AG944">
        <v>50</v>
      </c>
      <c r="AH944">
        <v>0.15</v>
      </c>
      <c r="AI944">
        <v>100</v>
      </c>
      <c r="AJ944" t="s">
        <v>46</v>
      </c>
      <c r="AK944">
        <v>60.025799999999997</v>
      </c>
      <c r="AL944">
        <v>0</v>
      </c>
      <c r="AM944">
        <v>1</v>
      </c>
      <c r="AN944">
        <v>1801</v>
      </c>
      <c r="AO944">
        <v>29</v>
      </c>
    </row>
    <row r="945" spans="1:41" x14ac:dyDescent="0.3">
      <c r="A945" s="65" t="s">
        <v>527</v>
      </c>
      <c r="B945" s="66">
        <v>1</v>
      </c>
      <c r="C945" s="66">
        <v>5</v>
      </c>
      <c r="D945" s="66">
        <v>0.2</v>
      </c>
      <c r="E945" t="s">
        <v>0</v>
      </c>
      <c r="F945" s="66">
        <v>960</v>
      </c>
      <c r="G945" s="39">
        <f t="shared" si="73"/>
        <v>0</v>
      </c>
      <c r="H945" s="66">
        <v>38.125300000000003</v>
      </c>
      <c r="I945" s="66">
        <v>192</v>
      </c>
      <c r="J945" s="23">
        <v>0</v>
      </c>
      <c r="K945" s="52">
        <v>1</v>
      </c>
      <c r="L945" s="59">
        <f>IF(OR(H_no_hash!$F945="---",H_no_hash!$F945="infeas",H_no_hash!$F945="inf"),"---",(H_no_hash!$F945/M945)-1)</f>
        <v>6.2893081761006275E-3</v>
      </c>
      <c r="M945" s="20">
        <f>Model_dem!L685</f>
        <v>954</v>
      </c>
      <c r="N945">
        <f>Model_dem!G685</f>
        <v>960</v>
      </c>
      <c r="P945" t="str">
        <f>IF(H_no_hash!$Q945&lt;&gt;A945,"Aqui", " ")</f>
        <v xml:space="preserve"> </v>
      </c>
      <c r="Q945" s="65" t="s">
        <v>527</v>
      </c>
      <c r="R945" s="66">
        <v>1</v>
      </c>
      <c r="S945" s="66">
        <v>5</v>
      </c>
      <c r="T945" s="66">
        <v>0.2</v>
      </c>
      <c r="U945" s="66">
        <v>100</v>
      </c>
      <c r="V945" s="66">
        <v>960</v>
      </c>
      <c r="W945" s="66">
        <v>38.125300000000003</v>
      </c>
      <c r="X945" s="66">
        <v>2</v>
      </c>
      <c r="Y945" s="66">
        <v>183</v>
      </c>
      <c r="Z945" s="66">
        <v>1800.04</v>
      </c>
      <c r="AA945" s="23">
        <v>0</v>
      </c>
      <c r="AE945" t="s">
        <v>512</v>
      </c>
      <c r="AF945">
        <v>1</v>
      </c>
      <c r="AG945">
        <v>50</v>
      </c>
      <c r="AH945">
        <v>0.2</v>
      </c>
      <c r="AI945">
        <v>100</v>
      </c>
      <c r="AJ945" t="s">
        <v>46</v>
      </c>
      <c r="AK945">
        <v>60.027099999999997</v>
      </c>
      <c r="AL945">
        <v>0</v>
      </c>
      <c r="AM945">
        <v>1</v>
      </c>
      <c r="AN945">
        <v>1800.72</v>
      </c>
      <c r="AO945">
        <v>29</v>
      </c>
    </row>
    <row r="946" spans="1:41" x14ac:dyDescent="0.3">
      <c r="A946" s="68" t="s">
        <v>527</v>
      </c>
      <c r="B946" s="20">
        <v>1</v>
      </c>
      <c r="C946" s="20">
        <v>10</v>
      </c>
      <c r="D946" s="20">
        <v>0.05</v>
      </c>
      <c r="E946" t="s">
        <v>0</v>
      </c>
      <c r="F946" s="20">
        <v>954</v>
      </c>
      <c r="G946" s="39">
        <f t="shared" si="73"/>
        <v>0</v>
      </c>
      <c r="H946" s="20">
        <v>125.934</v>
      </c>
      <c r="I946" s="20">
        <v>120</v>
      </c>
      <c r="J946" s="67">
        <v>0</v>
      </c>
      <c r="K946" s="52">
        <v>0.46400000000000002</v>
      </c>
      <c r="L946" s="59">
        <f>IF(OR(H_no_hash!$F946="---",H_no_hash!$F946="infeas",H_no_hash!$F946="inf"),"---",(H_no_hash!$F946/M946)-1)</f>
        <v>0</v>
      </c>
      <c r="M946" s="20">
        <f>Model_dem!L686</f>
        <v>954</v>
      </c>
      <c r="N946">
        <f>Model_dem!G686</f>
        <v>954</v>
      </c>
      <c r="P946" t="str">
        <f>IF(H_no_hash!$Q946&lt;&gt;A946,"Aqui", " ")</f>
        <v xml:space="preserve"> </v>
      </c>
      <c r="Q946" s="68" t="s">
        <v>527</v>
      </c>
      <c r="R946" s="20">
        <v>1</v>
      </c>
      <c r="S946" s="20">
        <v>10</v>
      </c>
      <c r="T946" s="20">
        <v>0.05</v>
      </c>
      <c r="U946" s="20">
        <v>100</v>
      </c>
      <c r="V946" s="20">
        <v>954</v>
      </c>
      <c r="W946" s="20">
        <v>125.934</v>
      </c>
      <c r="X946" s="20">
        <v>17</v>
      </c>
      <c r="Y946" s="20">
        <v>264</v>
      </c>
      <c r="Z946" s="20">
        <v>1800.01</v>
      </c>
      <c r="AA946" s="67">
        <v>0</v>
      </c>
      <c r="AE946" t="s">
        <v>512</v>
      </c>
      <c r="AF946">
        <v>2</v>
      </c>
      <c r="AG946">
        <v>5</v>
      </c>
      <c r="AH946">
        <v>0.05</v>
      </c>
      <c r="AI946">
        <v>100</v>
      </c>
      <c r="AJ946">
        <v>1016</v>
      </c>
      <c r="AK946">
        <v>189.20500000000001</v>
      </c>
      <c r="AL946">
        <v>5</v>
      </c>
      <c r="AM946">
        <v>88</v>
      </c>
      <c r="AN946">
        <v>1800.07</v>
      </c>
      <c r="AO946">
        <v>13165</v>
      </c>
    </row>
    <row r="947" spans="1:41" x14ac:dyDescent="0.3">
      <c r="A947" s="65" t="s">
        <v>527</v>
      </c>
      <c r="B947" s="66">
        <v>1</v>
      </c>
      <c r="C947" s="66">
        <v>10</v>
      </c>
      <c r="D947" s="66">
        <v>0.1</v>
      </c>
      <c r="E947" t="s">
        <v>0</v>
      </c>
      <c r="F947" s="66">
        <v>954</v>
      </c>
      <c r="G947" s="39">
        <f t="shared" si="73"/>
        <v>0</v>
      </c>
      <c r="H947" s="66">
        <v>25.549800000000001</v>
      </c>
      <c r="I947" s="66">
        <v>57</v>
      </c>
      <c r="J947" s="23">
        <v>0</v>
      </c>
      <c r="K947" s="52">
        <v>1</v>
      </c>
      <c r="L947" s="59">
        <f>IF(OR(H_no_hash!$F947="---",H_no_hash!$F947="infeas",H_no_hash!$F947="inf"),"---",(H_no_hash!$F947/M947)-1)</f>
        <v>0</v>
      </c>
      <c r="M947" s="20">
        <f>Model_dem!L687</f>
        <v>954</v>
      </c>
      <c r="N947">
        <f>Model_dem!G687</f>
        <v>954</v>
      </c>
      <c r="P947" t="str">
        <f>IF(H_no_hash!$Q947&lt;&gt;A947,"Aqui", " ")</f>
        <v xml:space="preserve"> </v>
      </c>
      <c r="Q947" s="65" t="s">
        <v>527</v>
      </c>
      <c r="R947" s="66">
        <v>1</v>
      </c>
      <c r="S947" s="66">
        <v>10</v>
      </c>
      <c r="T947" s="66">
        <v>0.1</v>
      </c>
      <c r="U947" s="66">
        <v>100</v>
      </c>
      <c r="V947" s="66">
        <v>954</v>
      </c>
      <c r="W947" s="66">
        <v>25.549800000000001</v>
      </c>
      <c r="X947" s="66">
        <v>3</v>
      </c>
      <c r="Y947" s="66">
        <v>223</v>
      </c>
      <c r="Z947" s="66">
        <v>1800.04</v>
      </c>
      <c r="AA947" s="23">
        <v>0</v>
      </c>
      <c r="AE947" t="s">
        <v>512</v>
      </c>
      <c r="AF947">
        <v>2</v>
      </c>
      <c r="AG947">
        <v>5</v>
      </c>
      <c r="AH947">
        <v>0.1</v>
      </c>
      <c r="AI947">
        <v>100</v>
      </c>
      <c r="AJ947">
        <v>1017</v>
      </c>
      <c r="AK947">
        <v>438.86399999999998</v>
      </c>
      <c r="AL947">
        <v>18</v>
      </c>
      <c r="AM947">
        <v>79</v>
      </c>
      <c r="AN947">
        <v>1800.09</v>
      </c>
      <c r="AO947">
        <v>13025</v>
      </c>
    </row>
    <row r="948" spans="1:41" x14ac:dyDescent="0.3">
      <c r="A948" s="68" t="s">
        <v>527</v>
      </c>
      <c r="B948" s="20">
        <v>1</v>
      </c>
      <c r="C948" s="20">
        <v>10</v>
      </c>
      <c r="D948" s="20">
        <v>0.15</v>
      </c>
      <c r="E948" t="s">
        <v>0</v>
      </c>
      <c r="F948" s="20">
        <v>956</v>
      </c>
      <c r="G948" s="39">
        <f t="shared" si="73"/>
        <v>0</v>
      </c>
      <c r="H948" s="20">
        <v>15.7087</v>
      </c>
      <c r="I948" s="20">
        <v>34</v>
      </c>
      <c r="J948" s="67">
        <v>0</v>
      </c>
      <c r="K948" s="52">
        <v>1</v>
      </c>
      <c r="L948" s="59">
        <f>IF(OR(H_no_hash!$F948="---",H_no_hash!$F948="infeas",H_no_hash!$F948="inf"),"---",(H_no_hash!$F948/M948)-1)</f>
        <v>2.0964360587001352E-3</v>
      </c>
      <c r="M948" s="20">
        <f>Model_dem!L688</f>
        <v>954</v>
      </c>
      <c r="N948">
        <f>Model_dem!G688</f>
        <v>956</v>
      </c>
      <c r="P948" t="str">
        <f>IF(H_no_hash!$Q948&lt;&gt;A948,"Aqui", " ")</f>
        <v xml:space="preserve"> </v>
      </c>
      <c r="Q948" s="68" t="s">
        <v>527</v>
      </c>
      <c r="R948" s="20">
        <v>1</v>
      </c>
      <c r="S948" s="20">
        <v>10</v>
      </c>
      <c r="T948" s="20">
        <v>0.15</v>
      </c>
      <c r="U948" s="20">
        <v>100</v>
      </c>
      <c r="V948" s="20">
        <v>956</v>
      </c>
      <c r="W948" s="20">
        <v>15.7087</v>
      </c>
      <c r="X948" s="20">
        <v>0</v>
      </c>
      <c r="Y948" s="20">
        <v>267</v>
      </c>
      <c r="Z948" s="20">
        <v>1800</v>
      </c>
      <c r="AA948" s="67">
        <v>0</v>
      </c>
      <c r="AE948" t="s">
        <v>512</v>
      </c>
      <c r="AF948">
        <v>2</v>
      </c>
      <c r="AG948">
        <v>5</v>
      </c>
      <c r="AH948">
        <v>0.15</v>
      </c>
      <c r="AI948">
        <v>100</v>
      </c>
      <c r="AJ948">
        <v>1027</v>
      </c>
      <c r="AK948">
        <v>923.81899999999996</v>
      </c>
      <c r="AL948">
        <v>18</v>
      </c>
      <c r="AM948">
        <v>35</v>
      </c>
      <c r="AN948">
        <v>1800.11</v>
      </c>
      <c r="AO948">
        <v>6801</v>
      </c>
    </row>
    <row r="949" spans="1:41" x14ac:dyDescent="0.3">
      <c r="A949" s="65" t="s">
        <v>527</v>
      </c>
      <c r="B949" s="66">
        <v>1</v>
      </c>
      <c r="C949" s="66">
        <v>10</v>
      </c>
      <c r="D949" s="66">
        <v>0.2</v>
      </c>
      <c r="E949" t="s">
        <v>0</v>
      </c>
      <c r="F949" s="66">
        <v>960</v>
      </c>
      <c r="G949" s="39">
        <f t="shared" si="73"/>
        <v>0</v>
      </c>
      <c r="H949" s="66">
        <v>44.907600000000002</v>
      </c>
      <c r="I949" s="66">
        <v>1</v>
      </c>
      <c r="J949" s="23">
        <v>0</v>
      </c>
      <c r="K949" s="52">
        <v>1</v>
      </c>
      <c r="L949" s="59">
        <f>IF(OR(H_no_hash!$F949="---",H_no_hash!$F949="infeas",H_no_hash!$F949="inf"),"---",(H_no_hash!$F949/M949)-1)</f>
        <v>6.2893081761006275E-3</v>
      </c>
      <c r="M949" s="20">
        <f>Model_dem!L689</f>
        <v>954</v>
      </c>
      <c r="N949">
        <f>Model_dem!G689</f>
        <v>960</v>
      </c>
      <c r="P949" t="str">
        <f>IF(H_no_hash!$Q949&lt;&gt;A949,"Aqui", " ")</f>
        <v xml:space="preserve"> </v>
      </c>
      <c r="Q949" s="65" t="s">
        <v>527</v>
      </c>
      <c r="R949" s="66">
        <v>1</v>
      </c>
      <c r="S949" s="66">
        <v>10</v>
      </c>
      <c r="T949" s="66">
        <v>0.2</v>
      </c>
      <c r="U949" s="66">
        <v>100</v>
      </c>
      <c r="V949" s="66">
        <v>960</v>
      </c>
      <c r="W949" s="66">
        <v>44.907600000000002</v>
      </c>
      <c r="X949" s="66">
        <v>4</v>
      </c>
      <c r="Y949" s="66">
        <v>192</v>
      </c>
      <c r="Z949" s="66">
        <v>1800.05</v>
      </c>
      <c r="AA949" s="23">
        <v>0</v>
      </c>
      <c r="AE949" t="s">
        <v>512</v>
      </c>
      <c r="AF949">
        <v>2</v>
      </c>
      <c r="AG949">
        <v>5</v>
      </c>
      <c r="AH949">
        <v>0.2</v>
      </c>
      <c r="AI949">
        <v>100</v>
      </c>
      <c r="AJ949">
        <v>1033</v>
      </c>
      <c r="AK949">
        <v>680.12800000000004</v>
      </c>
      <c r="AL949">
        <v>6</v>
      </c>
      <c r="AM949">
        <v>26</v>
      </c>
      <c r="AN949">
        <v>1800.44</v>
      </c>
      <c r="AO949">
        <v>6741</v>
      </c>
    </row>
    <row r="950" spans="1:41" x14ac:dyDescent="0.3">
      <c r="A950" s="68" t="s">
        <v>527</v>
      </c>
      <c r="B950" s="20">
        <v>1</v>
      </c>
      <c r="C950" s="20">
        <v>25</v>
      </c>
      <c r="D950" s="20">
        <v>0.05</v>
      </c>
      <c r="E950" t="s">
        <v>0</v>
      </c>
      <c r="F950" s="20">
        <v>956</v>
      </c>
      <c r="G950" s="39">
        <f t="shared" si="73"/>
        <v>0</v>
      </c>
      <c r="H950" s="20">
        <v>33.381100000000004</v>
      </c>
      <c r="I950" s="20">
        <v>68</v>
      </c>
      <c r="J950" s="67">
        <v>0</v>
      </c>
      <c r="K950" s="52">
        <v>0.46400000000000002</v>
      </c>
      <c r="L950" s="59">
        <f>IF(OR(H_no_hash!$F950="---",H_no_hash!$F950="infeas",H_no_hash!$F950="inf"),"---",(H_no_hash!$F950/M950)-1)</f>
        <v>2.0964360587001352E-3</v>
      </c>
      <c r="M950" s="20">
        <f>Model_dem!L690</f>
        <v>954</v>
      </c>
      <c r="N950">
        <f>Model_dem!G690</f>
        <v>956</v>
      </c>
      <c r="P950" t="str">
        <f>IF(H_no_hash!$Q950&lt;&gt;A950,"Aqui", " ")</f>
        <v xml:space="preserve"> </v>
      </c>
      <c r="Q950" s="68" t="s">
        <v>527</v>
      </c>
      <c r="R950" s="20">
        <v>1</v>
      </c>
      <c r="S950" s="20">
        <v>25</v>
      </c>
      <c r="T950" s="20">
        <v>0.05</v>
      </c>
      <c r="U950" s="20">
        <v>100</v>
      </c>
      <c r="V950" s="20">
        <v>956</v>
      </c>
      <c r="W950" s="20">
        <v>33.381100000000004</v>
      </c>
      <c r="X950" s="20">
        <v>0</v>
      </c>
      <c r="Y950" s="20">
        <v>120</v>
      </c>
      <c r="Z950" s="20">
        <v>1800.04</v>
      </c>
      <c r="AA950" s="67">
        <v>0</v>
      </c>
      <c r="AE950" t="s">
        <v>512</v>
      </c>
      <c r="AF950">
        <v>2</v>
      </c>
      <c r="AG950">
        <v>10</v>
      </c>
      <c r="AH950">
        <v>0.05</v>
      </c>
      <c r="AI950">
        <v>100</v>
      </c>
      <c r="AJ950">
        <v>1017</v>
      </c>
      <c r="AK950">
        <v>121.759</v>
      </c>
      <c r="AL950">
        <v>0</v>
      </c>
      <c r="AM950">
        <v>29</v>
      </c>
      <c r="AN950">
        <v>1802.6</v>
      </c>
      <c r="AO950">
        <v>6296</v>
      </c>
    </row>
    <row r="951" spans="1:41" x14ac:dyDescent="0.3">
      <c r="A951" s="65" t="s">
        <v>527</v>
      </c>
      <c r="B951" s="66">
        <v>1</v>
      </c>
      <c r="C951" s="66">
        <v>25</v>
      </c>
      <c r="D951" s="66">
        <v>0.1</v>
      </c>
      <c r="E951" t="s">
        <v>0</v>
      </c>
      <c r="F951" s="66">
        <v>960</v>
      </c>
      <c r="G951" s="39">
        <f t="shared" si="73"/>
        <v>0</v>
      </c>
      <c r="H951" s="66">
        <v>275.68400000000003</v>
      </c>
      <c r="I951" s="66">
        <v>32</v>
      </c>
      <c r="J951" s="23">
        <v>0</v>
      </c>
      <c r="K951" s="52">
        <v>0.95499999999999996</v>
      </c>
      <c r="L951" s="59">
        <f>IF(OR(H_no_hash!$F951="---",H_no_hash!$F951="infeas",H_no_hash!$F951="inf"),"---",(H_no_hash!$F951/M951)-1)</f>
        <v>6.2893081761006275E-3</v>
      </c>
      <c r="M951" s="20">
        <f>Model_dem!L691</f>
        <v>954</v>
      </c>
      <c r="N951">
        <f>Model_dem!G691</f>
        <v>960</v>
      </c>
      <c r="P951" t="str">
        <f>IF(H_no_hash!$Q951&lt;&gt;A951,"Aqui", " ")</f>
        <v xml:space="preserve"> </v>
      </c>
      <c r="Q951" s="65" t="s">
        <v>527</v>
      </c>
      <c r="R951" s="66">
        <v>1</v>
      </c>
      <c r="S951" s="66">
        <v>25</v>
      </c>
      <c r="T951" s="66">
        <v>0.1</v>
      </c>
      <c r="U951" s="66">
        <v>100</v>
      </c>
      <c r="V951" s="66">
        <v>960</v>
      </c>
      <c r="W951" s="66">
        <v>275.68400000000003</v>
      </c>
      <c r="X951" s="66">
        <v>8</v>
      </c>
      <c r="Y951" s="66">
        <v>57</v>
      </c>
      <c r="Z951" s="66">
        <v>1800.02</v>
      </c>
      <c r="AA951" s="23">
        <v>0</v>
      </c>
      <c r="AE951" t="s">
        <v>512</v>
      </c>
      <c r="AF951">
        <v>2</v>
      </c>
      <c r="AG951">
        <v>10</v>
      </c>
      <c r="AH951">
        <v>0.1</v>
      </c>
      <c r="AI951">
        <v>100</v>
      </c>
      <c r="AJ951">
        <v>1036</v>
      </c>
      <c r="AK951">
        <v>609.35699999999997</v>
      </c>
      <c r="AL951">
        <v>0</v>
      </c>
      <c r="AM951">
        <v>10</v>
      </c>
      <c r="AN951">
        <v>1800.52</v>
      </c>
      <c r="AO951">
        <v>2579</v>
      </c>
    </row>
    <row r="952" spans="1:41" x14ac:dyDescent="0.3">
      <c r="A952" s="68" t="s">
        <v>527</v>
      </c>
      <c r="B952" s="20">
        <v>1</v>
      </c>
      <c r="C952" s="20">
        <v>25</v>
      </c>
      <c r="D952" s="20">
        <v>0.15</v>
      </c>
      <c r="E952" t="s">
        <v>0</v>
      </c>
      <c r="F952" s="20">
        <v>965</v>
      </c>
      <c r="G952" s="39">
        <f t="shared" si="73"/>
        <v>0</v>
      </c>
      <c r="H952" s="20">
        <v>394.65</v>
      </c>
      <c r="I952" s="20">
        <v>2</v>
      </c>
      <c r="J952" s="67">
        <v>0</v>
      </c>
      <c r="K952" s="52">
        <v>0.72399999999999998</v>
      </c>
      <c r="L952" s="59">
        <f>IF(OR(H_no_hash!$F952="---",H_no_hash!$F952="infeas",H_no_hash!$F952="inf"),"---",(H_no_hash!$F952/M952)-1)</f>
        <v>1.1530398322851187E-2</v>
      </c>
      <c r="M952" s="20">
        <f>Model_dem!L692</f>
        <v>954</v>
      </c>
      <c r="N952">
        <f>Model_dem!G692</f>
        <v>965</v>
      </c>
      <c r="P952" t="str">
        <f>IF(H_no_hash!$Q952&lt;&gt;A952,"Aqui", " ")</f>
        <v xml:space="preserve"> </v>
      </c>
      <c r="Q952" s="68" t="s">
        <v>527</v>
      </c>
      <c r="R952" s="20">
        <v>1</v>
      </c>
      <c r="S952" s="20">
        <v>25</v>
      </c>
      <c r="T952" s="20">
        <v>0.15</v>
      </c>
      <c r="U952" s="20">
        <v>100</v>
      </c>
      <c r="V952" s="20">
        <v>965</v>
      </c>
      <c r="W952" s="20">
        <v>394.65</v>
      </c>
      <c r="X952" s="20">
        <v>7</v>
      </c>
      <c r="Y952" s="20">
        <v>34</v>
      </c>
      <c r="Z952" s="20">
        <v>1800.06</v>
      </c>
      <c r="AA952" s="67">
        <v>0</v>
      </c>
      <c r="AE952" t="s">
        <v>512</v>
      </c>
      <c r="AF952">
        <v>2</v>
      </c>
      <c r="AG952">
        <v>10</v>
      </c>
      <c r="AH952">
        <v>0.15</v>
      </c>
      <c r="AI952">
        <v>100</v>
      </c>
      <c r="AJ952">
        <v>1070</v>
      </c>
      <c r="AK952">
        <v>1614.58</v>
      </c>
      <c r="AL952">
        <v>0</v>
      </c>
      <c r="AM952">
        <v>2</v>
      </c>
      <c r="AN952">
        <v>1804.57</v>
      </c>
      <c r="AO952">
        <v>372</v>
      </c>
    </row>
    <row r="953" spans="1:41" x14ac:dyDescent="0.3">
      <c r="A953" s="65" t="s">
        <v>527</v>
      </c>
      <c r="B953" s="66">
        <v>1</v>
      </c>
      <c r="C953" s="66">
        <v>25</v>
      </c>
      <c r="D953" s="66">
        <v>0.2</v>
      </c>
      <c r="E953" t="s">
        <v>0</v>
      </c>
      <c r="F953" s="66">
        <v>1543</v>
      </c>
      <c r="G953" s="39">
        <f t="shared" si="73"/>
        <v>0.57448979591836735</v>
      </c>
      <c r="H953" s="66">
        <v>38.610300000000002</v>
      </c>
      <c r="I953" s="66">
        <v>1</v>
      </c>
      <c r="J953" s="23">
        <v>0</v>
      </c>
      <c r="K953" s="52">
        <v>0.97399999999999998</v>
      </c>
      <c r="L953" s="59">
        <f>IF(OR(H_no_hash!$F953="---",H_no_hash!$F953="infeas",H_no_hash!$F953="inf"),"---",(H_no_hash!$F953/M953)-1)</f>
        <v>0.61740041928721179</v>
      </c>
      <c r="M953" s="20">
        <f>Model_dem!L693</f>
        <v>954</v>
      </c>
      <c r="N953">
        <f>Model_dem!G693</f>
        <v>980</v>
      </c>
      <c r="P953" t="str">
        <f>IF(H_no_hash!$Q953&lt;&gt;A953,"Aqui", " ")</f>
        <v xml:space="preserve"> </v>
      </c>
      <c r="Q953" s="65" t="s">
        <v>527</v>
      </c>
      <c r="R953" s="66">
        <v>1</v>
      </c>
      <c r="S953" s="66">
        <v>25</v>
      </c>
      <c r="T953" s="66">
        <v>0.2</v>
      </c>
      <c r="U953" s="66">
        <v>100</v>
      </c>
      <c r="V953" s="66">
        <v>1543</v>
      </c>
      <c r="W953" s="66">
        <v>38.610300000000002</v>
      </c>
      <c r="X953" s="66">
        <v>0</v>
      </c>
      <c r="Y953" s="66">
        <v>1</v>
      </c>
      <c r="Z953" s="66">
        <v>1839.63</v>
      </c>
      <c r="AA953" s="23">
        <v>0</v>
      </c>
      <c r="AE953" t="s">
        <v>512</v>
      </c>
      <c r="AF953">
        <v>2</v>
      </c>
      <c r="AG953">
        <v>10</v>
      </c>
      <c r="AH953">
        <v>0.2</v>
      </c>
      <c r="AI953">
        <v>100</v>
      </c>
      <c r="AJ953" t="s">
        <v>46</v>
      </c>
      <c r="AK953">
        <v>60.022799999999997</v>
      </c>
      <c r="AL953">
        <v>0</v>
      </c>
      <c r="AM953">
        <v>1</v>
      </c>
      <c r="AN953">
        <v>1800.74</v>
      </c>
      <c r="AO953">
        <v>29</v>
      </c>
    </row>
    <row r="954" spans="1:41" x14ac:dyDescent="0.3">
      <c r="A954" s="68" t="s">
        <v>527</v>
      </c>
      <c r="B954" s="20">
        <v>1</v>
      </c>
      <c r="C954" s="20">
        <v>50</v>
      </c>
      <c r="D954" s="20">
        <v>0.05</v>
      </c>
      <c r="E954" t="s">
        <v>0</v>
      </c>
      <c r="F954" s="20">
        <v>960</v>
      </c>
      <c r="G954" s="39">
        <f t="shared" si="73"/>
        <v>0</v>
      </c>
      <c r="H954" s="20">
        <v>311.77</v>
      </c>
      <c r="I954" s="20">
        <v>235</v>
      </c>
      <c r="J954" s="67">
        <v>0</v>
      </c>
      <c r="K954" s="52">
        <v>1.7000000000000001E-2</v>
      </c>
      <c r="L954" s="59">
        <f>IF(OR(H_no_hash!$F954="---",H_no_hash!$F954="infeas",H_no_hash!$F954="inf"),"---",(H_no_hash!$F954/M954)-1)</f>
        <v>6.2893081761006275E-3</v>
      </c>
      <c r="M954" s="20">
        <f>Model_dem!L694</f>
        <v>954</v>
      </c>
      <c r="N954">
        <f>Model_dem!G694</f>
        <v>960</v>
      </c>
      <c r="P954" t="str">
        <f>IF(H_no_hash!$Q954&lt;&gt;A954,"Aqui", " ")</f>
        <v xml:space="preserve"> </v>
      </c>
      <c r="Q954" s="68" t="s">
        <v>527</v>
      </c>
      <c r="R954" s="20">
        <v>1</v>
      </c>
      <c r="S954" s="20">
        <v>50</v>
      </c>
      <c r="T954" s="20">
        <v>0.05</v>
      </c>
      <c r="U954" s="20">
        <v>100</v>
      </c>
      <c r="V954" s="20">
        <v>960</v>
      </c>
      <c r="W954" s="20">
        <v>311.77</v>
      </c>
      <c r="X954" s="20">
        <v>10</v>
      </c>
      <c r="Y954" s="20">
        <v>68</v>
      </c>
      <c r="Z954" s="20">
        <v>1800.07</v>
      </c>
      <c r="AA954" s="67">
        <v>0</v>
      </c>
      <c r="AE954" t="s">
        <v>512</v>
      </c>
      <c r="AF954">
        <v>2</v>
      </c>
      <c r="AG954">
        <v>25</v>
      </c>
      <c r="AH954">
        <v>0.05</v>
      </c>
      <c r="AI954">
        <v>100</v>
      </c>
      <c r="AJ954">
        <v>1043</v>
      </c>
      <c r="AK954">
        <v>560.87099999999998</v>
      </c>
      <c r="AL954">
        <v>0</v>
      </c>
      <c r="AM954">
        <v>6</v>
      </c>
      <c r="AN954">
        <v>1800.55</v>
      </c>
      <c r="AO954">
        <v>1819</v>
      </c>
    </row>
    <row r="955" spans="1:41" x14ac:dyDescent="0.3">
      <c r="A955" s="65" t="s">
        <v>527</v>
      </c>
      <c r="B955" s="66">
        <v>1</v>
      </c>
      <c r="C955" s="66">
        <v>50</v>
      </c>
      <c r="D955" s="66">
        <v>0.1</v>
      </c>
      <c r="E955" t="s">
        <v>0</v>
      </c>
      <c r="F955" s="66">
        <v>965</v>
      </c>
      <c r="G955" s="39">
        <f t="shared" si="73"/>
        <v>0</v>
      </c>
      <c r="H955" s="66">
        <v>105.13500000000001</v>
      </c>
      <c r="I955" s="66">
        <v>230</v>
      </c>
      <c r="J955" s="23">
        <v>0</v>
      </c>
      <c r="K955" s="52">
        <v>0</v>
      </c>
      <c r="L955" s="59">
        <f>IF(OR(H_no_hash!$F955="---",H_no_hash!$F955="infeas",H_no_hash!$F955="inf"),"---",(H_no_hash!$F955/M955)-1)</f>
        <v>1.1530398322851187E-2</v>
      </c>
      <c r="M955" s="20">
        <f>Model_dem!L695</f>
        <v>954</v>
      </c>
      <c r="N955">
        <f>Model_dem!G695</f>
        <v>965</v>
      </c>
      <c r="P955" t="str">
        <f>IF(H_no_hash!$Q955&lt;&gt;A955,"Aqui", " ")</f>
        <v xml:space="preserve"> </v>
      </c>
      <c r="Q955" s="65" t="s">
        <v>527</v>
      </c>
      <c r="R955" s="66">
        <v>1</v>
      </c>
      <c r="S955" s="66">
        <v>50</v>
      </c>
      <c r="T955" s="66">
        <v>0.1</v>
      </c>
      <c r="U955" s="66">
        <v>100</v>
      </c>
      <c r="V955" s="66">
        <v>965</v>
      </c>
      <c r="W955" s="66">
        <v>105.13500000000001</v>
      </c>
      <c r="X955" s="66">
        <v>0</v>
      </c>
      <c r="Y955" s="66">
        <v>32</v>
      </c>
      <c r="Z955" s="66">
        <v>1800.57</v>
      </c>
      <c r="AA955" s="23">
        <v>0</v>
      </c>
      <c r="AE955" t="s">
        <v>512</v>
      </c>
      <c r="AF955">
        <v>2</v>
      </c>
      <c r="AG955">
        <v>25</v>
      </c>
      <c r="AH955">
        <v>0.1</v>
      </c>
      <c r="AI955">
        <v>100</v>
      </c>
      <c r="AJ955" t="s">
        <v>46</v>
      </c>
      <c r="AK955">
        <v>60.023800000000001</v>
      </c>
      <c r="AL955">
        <v>0</v>
      </c>
      <c r="AM955">
        <v>1</v>
      </c>
      <c r="AN955">
        <v>1800.84</v>
      </c>
      <c r="AO955">
        <v>29</v>
      </c>
    </row>
    <row r="956" spans="1:41" x14ac:dyDescent="0.3">
      <c r="A956" s="68" t="s">
        <v>527</v>
      </c>
      <c r="B956" s="20">
        <v>1</v>
      </c>
      <c r="C956" s="20">
        <v>50</v>
      </c>
      <c r="D956" s="20">
        <v>0.15</v>
      </c>
      <c r="E956" t="s">
        <v>0</v>
      </c>
      <c r="F956" s="20">
        <v>998</v>
      </c>
      <c r="G956" s="39">
        <f t="shared" si="73"/>
        <v>0</v>
      </c>
      <c r="H956" s="20">
        <v>1714.43</v>
      </c>
      <c r="I956" s="20">
        <v>126</v>
      </c>
      <c r="J956" s="67">
        <v>0</v>
      </c>
      <c r="K956" s="52">
        <v>2.9000000000000001E-2</v>
      </c>
      <c r="L956" s="59">
        <f>IF(OR(H_no_hash!$F956="---",H_no_hash!$F956="infeas",H_no_hash!$F956="inf"),"---",(H_no_hash!$F956/M956)-1)</f>
        <v>4.6121593291404528E-2</v>
      </c>
      <c r="M956" s="20">
        <f>Model_dem!L696</f>
        <v>954</v>
      </c>
      <c r="N956">
        <f>Model_dem!G696</f>
        <v>998</v>
      </c>
      <c r="P956" t="str">
        <f>IF(H_no_hash!$Q956&lt;&gt;A956,"Aqui", " ")</f>
        <v xml:space="preserve"> </v>
      </c>
      <c r="Q956" s="68" t="s">
        <v>527</v>
      </c>
      <c r="R956" s="20">
        <v>1</v>
      </c>
      <c r="S956" s="20">
        <v>50</v>
      </c>
      <c r="T956" s="20">
        <v>0.15</v>
      </c>
      <c r="U956" s="20">
        <v>100</v>
      </c>
      <c r="V956" s="20">
        <v>998</v>
      </c>
      <c r="W956" s="20">
        <v>1714.43</v>
      </c>
      <c r="X956" s="20">
        <v>0</v>
      </c>
      <c r="Y956" s="20">
        <v>2</v>
      </c>
      <c r="Z956" s="20">
        <v>1800.05</v>
      </c>
      <c r="AA956" s="67">
        <v>0</v>
      </c>
      <c r="AE956" t="s">
        <v>512</v>
      </c>
      <c r="AF956">
        <v>2</v>
      </c>
      <c r="AG956">
        <v>25</v>
      </c>
      <c r="AH956">
        <v>0.15</v>
      </c>
      <c r="AI956">
        <v>100</v>
      </c>
      <c r="AJ956" t="s">
        <v>46</v>
      </c>
      <c r="AK956">
        <v>60.022300000000001</v>
      </c>
      <c r="AL956">
        <v>0</v>
      </c>
      <c r="AM956">
        <v>1</v>
      </c>
      <c r="AN956">
        <v>1800.64</v>
      </c>
      <c r="AO956">
        <v>29</v>
      </c>
    </row>
    <row r="957" spans="1:41" x14ac:dyDescent="0.3">
      <c r="A957" s="65" t="s">
        <v>527</v>
      </c>
      <c r="B957" s="66">
        <v>1</v>
      </c>
      <c r="C957" s="66">
        <v>50</v>
      </c>
      <c r="D957" s="66">
        <v>0.2</v>
      </c>
      <c r="E957" t="s">
        <v>2</v>
      </c>
      <c r="F957" s="66" t="s">
        <v>46</v>
      </c>
      <c r="G957" s="39" t="str">
        <f t="shared" si="73"/>
        <v>---</v>
      </c>
      <c r="H957" s="66">
        <v>60.023699999999998</v>
      </c>
      <c r="I957" s="66">
        <v>123</v>
      </c>
      <c r="J957" s="23">
        <v>0</v>
      </c>
      <c r="L957" s="59" t="str">
        <f>IF(OR(H_no_hash!$F957="---",H_no_hash!$F957="infeas",H_no_hash!$F957="inf"),"---",(H_no_hash!$F957/M957)-1)</f>
        <v>---</v>
      </c>
      <c r="M957" s="20">
        <f>Model_dem!L697</f>
        <v>954</v>
      </c>
      <c r="N957" t="str">
        <f>Model_dem!G697</f>
        <v>---</v>
      </c>
      <c r="P957" t="str">
        <f>IF(H_no_hash!$Q957&lt;&gt;A957,"Aqui", " ")</f>
        <v xml:space="preserve"> </v>
      </c>
      <c r="Q957" s="65" t="s">
        <v>527</v>
      </c>
      <c r="R957" s="66">
        <v>1</v>
      </c>
      <c r="S957" s="66">
        <v>50</v>
      </c>
      <c r="T957" s="66">
        <v>0.2</v>
      </c>
      <c r="U957" s="66">
        <v>100</v>
      </c>
      <c r="V957" s="66" t="s">
        <v>46</v>
      </c>
      <c r="W957" s="66">
        <v>60.023699999999998</v>
      </c>
      <c r="X957" s="66">
        <v>0</v>
      </c>
      <c r="Y957" s="66">
        <v>1</v>
      </c>
      <c r="Z957" s="66">
        <v>1801.39</v>
      </c>
      <c r="AA957" s="23">
        <v>0</v>
      </c>
      <c r="AE957" t="s">
        <v>512</v>
      </c>
      <c r="AF957">
        <v>2</v>
      </c>
      <c r="AG957">
        <v>25</v>
      </c>
      <c r="AH957">
        <v>0.2</v>
      </c>
      <c r="AI957">
        <v>100</v>
      </c>
      <c r="AJ957" t="s">
        <v>46</v>
      </c>
      <c r="AK957">
        <v>60.036999999999999</v>
      </c>
      <c r="AL957">
        <v>0</v>
      </c>
      <c r="AM957">
        <v>1</v>
      </c>
      <c r="AN957">
        <v>1800.53</v>
      </c>
      <c r="AO957">
        <v>29</v>
      </c>
    </row>
    <row r="958" spans="1:41" x14ac:dyDescent="0.3">
      <c r="A958" s="68" t="s">
        <v>527</v>
      </c>
      <c r="B958" s="20">
        <v>2</v>
      </c>
      <c r="C958" s="20">
        <v>5</v>
      </c>
      <c r="D958" s="20">
        <v>0.05</v>
      </c>
      <c r="E958" t="s">
        <v>0</v>
      </c>
      <c r="F958" s="20">
        <v>954</v>
      </c>
      <c r="G958" s="39">
        <f t="shared" si="73"/>
        <v>0</v>
      </c>
      <c r="H958" s="20">
        <v>159.721</v>
      </c>
      <c r="I958" s="20">
        <v>122</v>
      </c>
      <c r="J958" s="67">
        <v>0</v>
      </c>
      <c r="K958" s="52">
        <v>0.46400000000000002</v>
      </c>
      <c r="L958" s="59">
        <f>IF(OR(H_no_hash!$F958="---",H_no_hash!$F958="infeas",H_no_hash!$F958="inf"),"---",(H_no_hash!$F958/M958)-1)</f>
        <v>0</v>
      </c>
      <c r="M958" s="20">
        <f>Model_dem!L698</f>
        <v>954</v>
      </c>
      <c r="N958">
        <f>Model_dem!G698</f>
        <v>954</v>
      </c>
      <c r="P958" t="str">
        <f>IF(H_no_hash!$Q958&lt;&gt;A958,"Aqui", " ")</f>
        <v xml:space="preserve"> </v>
      </c>
      <c r="Q958" s="68" t="s">
        <v>527</v>
      </c>
      <c r="R958" s="20">
        <v>2</v>
      </c>
      <c r="S958" s="20">
        <v>5</v>
      </c>
      <c r="T958" s="20">
        <v>0.05</v>
      </c>
      <c r="U958" s="20">
        <v>100</v>
      </c>
      <c r="V958" s="20">
        <v>954</v>
      </c>
      <c r="W958" s="20">
        <v>159.721</v>
      </c>
      <c r="X958" s="20">
        <v>20</v>
      </c>
      <c r="Y958" s="20">
        <v>235</v>
      </c>
      <c r="Z958" s="20">
        <v>1800.05</v>
      </c>
      <c r="AA958" s="67">
        <v>0</v>
      </c>
      <c r="AE958" t="s">
        <v>512</v>
      </c>
      <c r="AF958">
        <v>2</v>
      </c>
      <c r="AG958">
        <v>50</v>
      </c>
      <c r="AH958">
        <v>0.05</v>
      </c>
      <c r="AI958">
        <v>100</v>
      </c>
      <c r="AJ958">
        <v>1063</v>
      </c>
      <c r="AK958">
        <v>357.56</v>
      </c>
      <c r="AL958">
        <v>0</v>
      </c>
      <c r="AM958">
        <v>8</v>
      </c>
      <c r="AN958">
        <v>1801.16</v>
      </c>
      <c r="AO958">
        <v>2743</v>
      </c>
    </row>
    <row r="959" spans="1:41" x14ac:dyDescent="0.3">
      <c r="A959" s="65" t="s">
        <v>527</v>
      </c>
      <c r="B959" s="66">
        <v>2</v>
      </c>
      <c r="C959" s="66">
        <v>5</v>
      </c>
      <c r="D959" s="66">
        <v>0.1</v>
      </c>
      <c r="E959" t="s">
        <v>0</v>
      </c>
      <c r="F959" s="66">
        <v>954</v>
      </c>
      <c r="G959" s="39">
        <f t="shared" si="73"/>
        <v>0</v>
      </c>
      <c r="H959" s="66">
        <v>31.0992</v>
      </c>
      <c r="I959" s="66">
        <v>47</v>
      </c>
      <c r="J959" s="23">
        <v>0</v>
      </c>
      <c r="K959" s="52">
        <v>1</v>
      </c>
      <c r="L959" s="59">
        <f>IF(OR(H_no_hash!$F959="---",H_no_hash!$F959="infeas",H_no_hash!$F959="inf"),"---",(H_no_hash!$F959/M959)-1)</f>
        <v>0</v>
      </c>
      <c r="M959" s="20">
        <f>Model_dem!L699</f>
        <v>954</v>
      </c>
      <c r="N959">
        <f>Model_dem!G699</f>
        <v>954</v>
      </c>
      <c r="P959" t="str">
        <f>IF(H_no_hash!$Q959&lt;&gt;A959,"Aqui", " ")</f>
        <v xml:space="preserve"> </v>
      </c>
      <c r="Q959" s="65" t="s">
        <v>527</v>
      </c>
      <c r="R959" s="66">
        <v>2</v>
      </c>
      <c r="S959" s="66">
        <v>5</v>
      </c>
      <c r="T959" s="66">
        <v>0.1</v>
      </c>
      <c r="U959" s="66">
        <v>100</v>
      </c>
      <c r="V959" s="66">
        <v>954</v>
      </c>
      <c r="W959" s="66">
        <v>31.0992</v>
      </c>
      <c r="X959" s="66">
        <v>4</v>
      </c>
      <c r="Y959" s="66">
        <v>230</v>
      </c>
      <c r="Z959" s="66">
        <v>1800.02</v>
      </c>
      <c r="AA959" s="23">
        <v>0</v>
      </c>
      <c r="AE959" t="s">
        <v>512</v>
      </c>
      <c r="AF959">
        <v>2</v>
      </c>
      <c r="AG959">
        <v>50</v>
      </c>
      <c r="AH959">
        <v>0.1</v>
      </c>
      <c r="AI959">
        <v>100</v>
      </c>
      <c r="AJ959" t="s">
        <v>46</v>
      </c>
      <c r="AK959">
        <v>60.024099999999997</v>
      </c>
      <c r="AL959">
        <v>0</v>
      </c>
      <c r="AM959">
        <v>1</v>
      </c>
      <c r="AN959">
        <v>1800.83</v>
      </c>
      <c r="AO959">
        <v>29</v>
      </c>
    </row>
    <row r="960" spans="1:41" x14ac:dyDescent="0.3">
      <c r="A960" s="68" t="s">
        <v>527</v>
      </c>
      <c r="B960" s="20">
        <v>2</v>
      </c>
      <c r="C960" s="20">
        <v>5</v>
      </c>
      <c r="D960" s="20">
        <v>0.15</v>
      </c>
      <c r="E960" t="s">
        <v>0</v>
      </c>
      <c r="F960" s="20">
        <v>960</v>
      </c>
      <c r="G960" s="39">
        <f t="shared" si="73"/>
        <v>0</v>
      </c>
      <c r="H960" s="20">
        <v>527.48400000000004</v>
      </c>
      <c r="I960" s="20">
        <v>39</v>
      </c>
      <c r="J960" s="67">
        <v>0</v>
      </c>
      <c r="K960" s="52">
        <v>1</v>
      </c>
      <c r="L960" s="59">
        <f>IF(OR(H_no_hash!$F960="---",H_no_hash!$F960="infeas",H_no_hash!$F960="inf"),"---",(H_no_hash!$F960/M960)-1)</f>
        <v>6.2893081761006275E-3</v>
      </c>
      <c r="M960" s="20">
        <f>Model_dem!L700</f>
        <v>954</v>
      </c>
      <c r="N960">
        <f>Model_dem!G700</f>
        <v>960</v>
      </c>
      <c r="P960" t="str">
        <f>IF(H_no_hash!$Q960&lt;&gt;A960,"Aqui", " ")</f>
        <v xml:space="preserve"> </v>
      </c>
      <c r="Q960" s="68" t="s">
        <v>527</v>
      </c>
      <c r="R960" s="20">
        <v>2</v>
      </c>
      <c r="S960" s="20">
        <v>5</v>
      </c>
      <c r="T960" s="20">
        <v>0.15</v>
      </c>
      <c r="U960" s="20">
        <v>100</v>
      </c>
      <c r="V960" s="20">
        <v>960</v>
      </c>
      <c r="W960" s="20">
        <v>527.48400000000004</v>
      </c>
      <c r="X960" s="20">
        <v>30</v>
      </c>
      <c r="Y960" s="20">
        <v>126</v>
      </c>
      <c r="Z960" s="20">
        <v>1800.09</v>
      </c>
      <c r="AA960" s="67">
        <v>0</v>
      </c>
      <c r="AE960" t="s">
        <v>527</v>
      </c>
      <c r="AF960">
        <v>0</v>
      </c>
      <c r="AG960">
        <v>0</v>
      </c>
      <c r="AH960">
        <v>0.05</v>
      </c>
      <c r="AI960">
        <v>100</v>
      </c>
      <c r="AJ960">
        <v>954</v>
      </c>
      <c r="AK960">
        <v>6.5630300000000004</v>
      </c>
      <c r="AL960">
        <v>0</v>
      </c>
      <c r="AM960">
        <v>2221</v>
      </c>
      <c r="AN960">
        <v>1800.02</v>
      </c>
      <c r="AO960">
        <v>95723</v>
      </c>
    </row>
    <row r="961" spans="1:41" x14ac:dyDescent="0.3">
      <c r="A961" s="65" t="s">
        <v>527</v>
      </c>
      <c r="B961" s="66">
        <v>2</v>
      </c>
      <c r="C961" s="66">
        <v>5</v>
      </c>
      <c r="D961" s="66">
        <v>0.2</v>
      </c>
      <c r="E961" t="s">
        <v>0</v>
      </c>
      <c r="F961" s="66">
        <v>960</v>
      </c>
      <c r="G961" s="39">
        <f t="shared" si="73"/>
        <v>0</v>
      </c>
      <c r="H961" s="66">
        <v>104.38200000000001</v>
      </c>
      <c r="I961" s="66">
        <v>18</v>
      </c>
      <c r="J961" s="23">
        <v>0</v>
      </c>
      <c r="K961" s="52">
        <v>1</v>
      </c>
      <c r="L961" s="59">
        <f>IF(OR(H_no_hash!$F961="---",H_no_hash!$F961="infeas",H_no_hash!$F961="inf"),"---",(H_no_hash!$F961/M961)-1)</f>
        <v>6.2893081761006275E-3</v>
      </c>
      <c r="M961" s="20">
        <f>Model_dem!L701</f>
        <v>954</v>
      </c>
      <c r="N961">
        <f>Model_dem!G701</f>
        <v>960</v>
      </c>
      <c r="P961" t="str">
        <f>IF(H_no_hash!$Q961&lt;&gt;A961,"Aqui", " ")</f>
        <v xml:space="preserve"> </v>
      </c>
      <c r="Q961" s="65" t="s">
        <v>527</v>
      </c>
      <c r="R961" s="66">
        <v>2</v>
      </c>
      <c r="S961" s="66">
        <v>5</v>
      </c>
      <c r="T961" s="66">
        <v>0.2</v>
      </c>
      <c r="U961" s="66">
        <v>100</v>
      </c>
      <c r="V961" s="66">
        <v>960</v>
      </c>
      <c r="W961" s="66">
        <v>104.38200000000001</v>
      </c>
      <c r="X961" s="66">
        <v>8</v>
      </c>
      <c r="Y961" s="66">
        <v>123</v>
      </c>
      <c r="Z961" s="66">
        <v>1800.02</v>
      </c>
      <c r="AA961" s="23">
        <v>0</v>
      </c>
      <c r="AE961" t="s">
        <v>527</v>
      </c>
      <c r="AF961">
        <v>0</v>
      </c>
      <c r="AG961">
        <v>0</v>
      </c>
      <c r="AH961">
        <v>0.1</v>
      </c>
      <c r="AI961">
        <v>100</v>
      </c>
      <c r="AJ961">
        <v>954</v>
      </c>
      <c r="AK961">
        <v>19.626799999999999</v>
      </c>
      <c r="AL961">
        <v>14</v>
      </c>
      <c r="AM961">
        <v>3163</v>
      </c>
      <c r="AN961">
        <v>1800.08</v>
      </c>
      <c r="AO961">
        <v>99908</v>
      </c>
    </row>
    <row r="962" spans="1:41" x14ac:dyDescent="0.3">
      <c r="A962" s="68" t="s">
        <v>527</v>
      </c>
      <c r="B962" s="20">
        <v>2</v>
      </c>
      <c r="C962" s="20">
        <v>10</v>
      </c>
      <c r="D962" s="20">
        <v>0.05</v>
      </c>
      <c r="E962" t="s">
        <v>0</v>
      </c>
      <c r="F962" s="20">
        <v>954</v>
      </c>
      <c r="G962" s="39">
        <f t="shared" si="73"/>
        <v>0</v>
      </c>
      <c r="H962" s="20">
        <v>156.17400000000001</v>
      </c>
      <c r="I962" s="20">
        <v>75</v>
      </c>
      <c r="J962" s="67">
        <v>0</v>
      </c>
      <c r="K962" s="52">
        <v>0.46400000000000002</v>
      </c>
      <c r="L962" s="59">
        <f>IF(OR(H_no_hash!$F962="---",H_no_hash!$F962="infeas",H_no_hash!$F962="inf"),"---",(H_no_hash!$F962/M962)-1)</f>
        <v>0</v>
      </c>
      <c r="M962" s="20">
        <f>Model_dem!L702</f>
        <v>954</v>
      </c>
      <c r="N962">
        <f>Model_dem!G702</f>
        <v>954</v>
      </c>
      <c r="P962" t="str">
        <f>IF(H_no_hash!$Q962&lt;&gt;A962,"Aqui", " ")</f>
        <v xml:space="preserve"> </v>
      </c>
      <c r="Q962" s="68" t="s">
        <v>527</v>
      </c>
      <c r="R962" s="20">
        <v>2</v>
      </c>
      <c r="S962" s="20">
        <v>10</v>
      </c>
      <c r="T962" s="20">
        <v>0.05</v>
      </c>
      <c r="U962" s="20">
        <v>100</v>
      </c>
      <c r="V962" s="20">
        <v>954</v>
      </c>
      <c r="W962" s="20">
        <v>156.17400000000001</v>
      </c>
      <c r="X962" s="20">
        <v>6</v>
      </c>
      <c r="Y962" s="20">
        <v>122</v>
      </c>
      <c r="Z962" s="20">
        <v>1800.01</v>
      </c>
      <c r="AA962" s="67">
        <v>0</v>
      </c>
      <c r="AE962" t="s">
        <v>527</v>
      </c>
      <c r="AF962">
        <v>0</v>
      </c>
      <c r="AG962">
        <v>0</v>
      </c>
      <c r="AH962">
        <v>0.15</v>
      </c>
      <c r="AI962">
        <v>100</v>
      </c>
      <c r="AJ962">
        <v>954</v>
      </c>
      <c r="AK962">
        <v>7.0541999999999998</v>
      </c>
      <c r="AL962">
        <v>0</v>
      </c>
      <c r="AM962">
        <v>3749</v>
      </c>
      <c r="AN962">
        <v>1800</v>
      </c>
      <c r="AO962">
        <v>91344</v>
      </c>
    </row>
    <row r="963" spans="1:41" x14ac:dyDescent="0.3">
      <c r="A963" s="65" t="s">
        <v>527</v>
      </c>
      <c r="B963" s="66">
        <v>2</v>
      </c>
      <c r="C963" s="66">
        <v>10</v>
      </c>
      <c r="D963" s="66">
        <v>0.1</v>
      </c>
      <c r="E963" t="s">
        <v>0</v>
      </c>
      <c r="F963" s="66">
        <v>962</v>
      </c>
      <c r="G963" s="39">
        <f t="shared" si="73"/>
        <v>2.0833333333333333E-3</v>
      </c>
      <c r="H963" s="66">
        <v>325.346</v>
      </c>
      <c r="I963" s="66">
        <v>16</v>
      </c>
      <c r="J963" s="23">
        <v>0</v>
      </c>
      <c r="K963" s="52">
        <v>0.99</v>
      </c>
      <c r="L963" s="59">
        <f>IF(OR(H_no_hash!$F963="---",H_no_hash!$F963="infeas",H_no_hash!$F963="inf"),"---",(H_no_hash!$F963/M963)-1)</f>
        <v>8.3857442348007627E-3</v>
      </c>
      <c r="M963" s="20">
        <f>Model_dem!L703</f>
        <v>954</v>
      </c>
      <c r="N963">
        <f>Model_dem!G703</f>
        <v>960</v>
      </c>
      <c r="P963" t="str">
        <f>IF(H_no_hash!$Q963&lt;&gt;A963,"Aqui", " ")</f>
        <v xml:space="preserve"> </v>
      </c>
      <c r="Q963" s="65" t="s">
        <v>527</v>
      </c>
      <c r="R963" s="66">
        <v>2</v>
      </c>
      <c r="S963" s="66">
        <v>10</v>
      </c>
      <c r="T963" s="66">
        <v>0.1</v>
      </c>
      <c r="U963" s="66">
        <v>100</v>
      </c>
      <c r="V963" s="66">
        <v>962</v>
      </c>
      <c r="W963" s="66">
        <v>325.346</v>
      </c>
      <c r="X963" s="66">
        <v>8</v>
      </c>
      <c r="Y963" s="66">
        <v>47</v>
      </c>
      <c r="Z963" s="66">
        <v>1800.09</v>
      </c>
      <c r="AA963" s="23">
        <v>0</v>
      </c>
      <c r="AE963" t="s">
        <v>527</v>
      </c>
      <c r="AF963">
        <v>0</v>
      </c>
      <c r="AG963">
        <v>0</v>
      </c>
      <c r="AH963">
        <v>0.2</v>
      </c>
      <c r="AI963">
        <v>100</v>
      </c>
      <c r="AJ963">
        <v>954</v>
      </c>
      <c r="AK963">
        <v>5.7724799999999998</v>
      </c>
      <c r="AL963">
        <v>0</v>
      </c>
      <c r="AM963">
        <v>2590</v>
      </c>
      <c r="AN963">
        <v>1800.03</v>
      </c>
      <c r="AO963">
        <v>88496</v>
      </c>
    </row>
    <row r="964" spans="1:41" x14ac:dyDescent="0.3">
      <c r="A964" s="68" t="s">
        <v>527</v>
      </c>
      <c r="B964" s="20">
        <v>2</v>
      </c>
      <c r="C964" s="20">
        <v>10</v>
      </c>
      <c r="D964" s="20">
        <v>0.15</v>
      </c>
      <c r="E964" t="s">
        <v>0</v>
      </c>
      <c r="F964" s="20">
        <v>964</v>
      </c>
      <c r="G964" s="39">
        <f t="shared" si="73"/>
        <v>2.0790020790020791E-3</v>
      </c>
      <c r="H964" s="20">
        <v>84.043300000000002</v>
      </c>
      <c r="I964" s="20">
        <v>1</v>
      </c>
      <c r="J964" s="67">
        <v>0</v>
      </c>
      <c r="K964" s="52">
        <v>1</v>
      </c>
      <c r="L964" s="59">
        <f>IF(OR(H_no_hash!$F964="---",H_no_hash!$F964="infeas",H_no_hash!$F964="inf"),"---",(H_no_hash!$F964/M964)-1)</f>
        <v>1.048218029350112E-2</v>
      </c>
      <c r="M964" s="20">
        <f>Model_dem!L704</f>
        <v>954</v>
      </c>
      <c r="N964">
        <f>Model_dem!G704</f>
        <v>962</v>
      </c>
      <c r="P964" t="str">
        <f>IF(H_no_hash!$Q964&lt;&gt;A964,"Aqui", " ")</f>
        <v xml:space="preserve"> </v>
      </c>
      <c r="Q964" s="68" t="s">
        <v>527</v>
      </c>
      <c r="R964" s="20">
        <v>2</v>
      </c>
      <c r="S964" s="20">
        <v>10</v>
      </c>
      <c r="T964" s="20">
        <v>0.15</v>
      </c>
      <c r="U964" s="20">
        <v>100</v>
      </c>
      <c r="V964" s="20">
        <v>964</v>
      </c>
      <c r="W964" s="20">
        <v>84.043300000000002</v>
      </c>
      <c r="X964" s="20">
        <v>0</v>
      </c>
      <c r="Y964" s="20">
        <v>39</v>
      </c>
      <c r="Z964" s="20">
        <v>1800.34</v>
      </c>
      <c r="AA964" s="67">
        <v>0</v>
      </c>
      <c r="AE964" t="s">
        <v>527</v>
      </c>
      <c r="AF964">
        <v>1</v>
      </c>
      <c r="AG964">
        <v>5</v>
      </c>
      <c r="AH964">
        <v>0.05</v>
      </c>
      <c r="AI964">
        <v>100</v>
      </c>
      <c r="AJ964">
        <v>954</v>
      </c>
      <c r="AK964">
        <v>107.18</v>
      </c>
      <c r="AL964">
        <v>12</v>
      </c>
      <c r="AM964">
        <v>603</v>
      </c>
      <c r="AN964">
        <v>1800.04</v>
      </c>
      <c r="AO964">
        <v>32456</v>
      </c>
    </row>
    <row r="965" spans="1:41" x14ac:dyDescent="0.3">
      <c r="A965" s="65" t="s">
        <v>527</v>
      </c>
      <c r="B965" s="66">
        <v>2</v>
      </c>
      <c r="C965" s="66">
        <v>10</v>
      </c>
      <c r="D965" s="66">
        <v>0.2</v>
      </c>
      <c r="E965" t="s">
        <v>0</v>
      </c>
      <c r="F965" s="66">
        <v>975</v>
      </c>
      <c r="G965" s="39">
        <f t="shared" si="73"/>
        <v>0</v>
      </c>
      <c r="H965" s="66">
        <v>898.84699999999998</v>
      </c>
      <c r="I965" s="66">
        <v>1</v>
      </c>
      <c r="J965" s="23">
        <v>0</v>
      </c>
      <c r="K965" s="52">
        <v>1</v>
      </c>
      <c r="L965" s="59">
        <f>IF(OR(H_no_hash!$F965="---",H_no_hash!$F965="infeas",H_no_hash!$F965="inf"),"---",(H_no_hash!$F965/M965)-1)</f>
        <v>2.2012578616352307E-2</v>
      </c>
      <c r="M965" s="20">
        <f>Model_dem!L705</f>
        <v>954</v>
      </c>
      <c r="N965">
        <f>Model_dem!G705</f>
        <v>975</v>
      </c>
      <c r="P965" t="str">
        <f>IF(H_no_hash!$Q965&lt;&gt;A965,"Aqui", " ")</f>
        <v xml:space="preserve"> </v>
      </c>
      <c r="Q965" s="65" t="s">
        <v>527</v>
      </c>
      <c r="R965" s="66">
        <v>2</v>
      </c>
      <c r="S965" s="66">
        <v>10</v>
      </c>
      <c r="T965" s="66">
        <v>0.2</v>
      </c>
      <c r="U965" s="66">
        <v>100</v>
      </c>
      <c r="V965" s="66">
        <v>975</v>
      </c>
      <c r="W965" s="66">
        <v>898.84699999999998</v>
      </c>
      <c r="X965" s="66">
        <v>8</v>
      </c>
      <c r="Y965" s="66">
        <v>18</v>
      </c>
      <c r="Z965" s="66">
        <v>1800.32</v>
      </c>
      <c r="AA965" s="23">
        <v>0</v>
      </c>
      <c r="AE965" t="s">
        <v>527</v>
      </c>
      <c r="AF965">
        <v>1</v>
      </c>
      <c r="AG965">
        <v>5</v>
      </c>
      <c r="AH965">
        <v>0.1</v>
      </c>
      <c r="AI965">
        <v>100</v>
      </c>
      <c r="AJ965">
        <v>954</v>
      </c>
      <c r="AK965">
        <v>66.645300000000006</v>
      </c>
      <c r="AL965">
        <v>7</v>
      </c>
      <c r="AM965">
        <v>535</v>
      </c>
      <c r="AN965">
        <v>1800.03</v>
      </c>
      <c r="AO965">
        <v>31434</v>
      </c>
    </row>
    <row r="966" spans="1:41" x14ac:dyDescent="0.3">
      <c r="A966" s="68" t="s">
        <v>527</v>
      </c>
      <c r="B966" s="20">
        <v>2</v>
      </c>
      <c r="C966" s="20">
        <v>25</v>
      </c>
      <c r="D966" s="20">
        <v>0.05</v>
      </c>
      <c r="E966" t="s">
        <v>0</v>
      </c>
      <c r="F966" s="20">
        <v>960</v>
      </c>
      <c r="G966" s="39">
        <f t="shared" si="73"/>
        <v>0</v>
      </c>
      <c r="H966" s="20">
        <v>293.59300000000002</v>
      </c>
      <c r="I966" s="20">
        <v>90</v>
      </c>
      <c r="J966" s="67">
        <v>0</v>
      </c>
      <c r="K966" s="52">
        <v>1.7000000000000001E-2</v>
      </c>
      <c r="L966" s="59">
        <f>IF(OR(H_no_hash!$F966="---",H_no_hash!$F966="infeas",H_no_hash!$F966="inf"),"---",(H_no_hash!$F966/M966)-1)</f>
        <v>6.2893081761006275E-3</v>
      </c>
      <c r="M966" s="20">
        <f>Model_dem!L706</f>
        <v>954</v>
      </c>
      <c r="N966">
        <f>Model_dem!G706</f>
        <v>960</v>
      </c>
      <c r="P966" t="str">
        <f>IF(H_no_hash!$Q966&lt;&gt;A966,"Aqui", " ")</f>
        <v xml:space="preserve"> </v>
      </c>
      <c r="Q966" s="68" t="s">
        <v>527</v>
      </c>
      <c r="R966" s="20">
        <v>2</v>
      </c>
      <c r="S966" s="20">
        <v>25</v>
      </c>
      <c r="T966" s="20">
        <v>0.05</v>
      </c>
      <c r="U966" s="20">
        <v>100</v>
      </c>
      <c r="V966" s="20">
        <v>960</v>
      </c>
      <c r="W966" s="20">
        <v>293.59300000000002</v>
      </c>
      <c r="X966" s="20">
        <v>7</v>
      </c>
      <c r="Y966" s="20">
        <v>75</v>
      </c>
      <c r="Z966" s="20">
        <v>1800.06</v>
      </c>
      <c r="AA966" s="67">
        <v>0</v>
      </c>
      <c r="AE966" t="s">
        <v>527</v>
      </c>
      <c r="AF966">
        <v>1</v>
      </c>
      <c r="AG966">
        <v>5</v>
      </c>
      <c r="AH966">
        <v>0.15</v>
      </c>
      <c r="AI966">
        <v>100</v>
      </c>
      <c r="AJ966">
        <v>956</v>
      </c>
      <c r="AK966">
        <v>764.77599999999995</v>
      </c>
      <c r="AL966">
        <v>159</v>
      </c>
      <c r="AM966">
        <v>509</v>
      </c>
      <c r="AN966">
        <v>1800.02</v>
      </c>
      <c r="AO966">
        <v>30527</v>
      </c>
    </row>
    <row r="967" spans="1:41" x14ac:dyDescent="0.3">
      <c r="A967" s="65" t="s">
        <v>527</v>
      </c>
      <c r="B967" s="66">
        <v>2</v>
      </c>
      <c r="C967" s="66">
        <v>25</v>
      </c>
      <c r="D967" s="66">
        <v>0.1</v>
      </c>
      <c r="E967" t="s">
        <v>0</v>
      </c>
      <c r="F967" s="66">
        <v>977</v>
      </c>
      <c r="G967" s="39">
        <f t="shared" ref="G967:G1030" si="74">IF(OR(N967="---",F967="infeas",F967="inf",F967=""),"---",(F967-N967)/N967)</f>
        <v>0</v>
      </c>
      <c r="H967" s="66">
        <v>294.36500000000001</v>
      </c>
      <c r="I967" s="66">
        <v>12</v>
      </c>
      <c r="J967" s="23">
        <v>0</v>
      </c>
      <c r="K967" s="52">
        <v>0</v>
      </c>
      <c r="L967" s="59">
        <f>IF(OR(H_no_hash!$F967="---",H_no_hash!$F967="infeas",H_no_hash!$F967="inf"),"---",(H_no_hash!$F967/M967)-1)</f>
        <v>2.4109014675052443E-2</v>
      </c>
      <c r="M967" s="20">
        <f>Model_dem!L707</f>
        <v>954</v>
      </c>
      <c r="N967">
        <f>Model_dem!G707</f>
        <v>977</v>
      </c>
      <c r="P967" t="str">
        <f>IF(H_no_hash!$Q967&lt;&gt;A967,"Aqui", " ")</f>
        <v xml:space="preserve"> </v>
      </c>
      <c r="Q967" s="65" t="s">
        <v>527</v>
      </c>
      <c r="R967" s="66">
        <v>2</v>
      </c>
      <c r="S967" s="66">
        <v>25</v>
      </c>
      <c r="T967" s="66">
        <v>0.1</v>
      </c>
      <c r="U967" s="66">
        <v>100</v>
      </c>
      <c r="V967" s="66">
        <v>977</v>
      </c>
      <c r="W967" s="66">
        <v>294.36500000000001</v>
      </c>
      <c r="X967" s="66">
        <v>0</v>
      </c>
      <c r="Y967" s="66">
        <v>16</v>
      </c>
      <c r="Z967" s="66">
        <v>1800.92</v>
      </c>
      <c r="AA967" s="23">
        <v>0</v>
      </c>
      <c r="AE967" t="s">
        <v>527</v>
      </c>
      <c r="AF967">
        <v>1</v>
      </c>
      <c r="AG967">
        <v>5</v>
      </c>
      <c r="AH967">
        <v>0.2</v>
      </c>
      <c r="AI967">
        <v>100</v>
      </c>
      <c r="AJ967">
        <v>960</v>
      </c>
      <c r="AK967">
        <v>40.677300000000002</v>
      </c>
      <c r="AL967">
        <v>5</v>
      </c>
      <c r="AM967">
        <v>415</v>
      </c>
      <c r="AN967">
        <v>1800.03</v>
      </c>
      <c r="AO967">
        <v>28147</v>
      </c>
    </row>
    <row r="968" spans="1:41" x14ac:dyDescent="0.3">
      <c r="A968" s="68" t="s">
        <v>527</v>
      </c>
      <c r="B968" s="20">
        <v>2</v>
      </c>
      <c r="C968" s="20">
        <v>25</v>
      </c>
      <c r="D968" s="20">
        <v>0.15</v>
      </c>
      <c r="E968" t="s">
        <v>1</v>
      </c>
      <c r="F968" s="20">
        <v>1195</v>
      </c>
      <c r="G968" s="39">
        <f t="shared" si="74"/>
        <v>0.19380619380619379</v>
      </c>
      <c r="H968" s="20">
        <v>1827.08</v>
      </c>
      <c r="I968" s="20">
        <v>1</v>
      </c>
      <c r="J968" s="67">
        <v>0</v>
      </c>
      <c r="K968" s="52">
        <v>0.41299999999999998</v>
      </c>
      <c r="L968" s="59">
        <f>IF(OR(H_no_hash!$F968="---",H_no_hash!$F968="infeas",H_no_hash!$F968="inf"),"---",(H_no_hash!$F968/M968)-1)</f>
        <v>0.25262054507337517</v>
      </c>
      <c r="M968" s="20">
        <f>Model_dem!L708</f>
        <v>954</v>
      </c>
      <c r="N968">
        <f>Model_dem!G708</f>
        <v>1001</v>
      </c>
      <c r="P968" t="str">
        <f>IF(H_no_hash!$Q968&lt;&gt;A968,"Aqui", " ")</f>
        <v xml:space="preserve"> </v>
      </c>
      <c r="Q968" s="68" t="s">
        <v>527</v>
      </c>
      <c r="R968" s="20">
        <v>2</v>
      </c>
      <c r="S968" s="20">
        <v>25</v>
      </c>
      <c r="T968" s="20">
        <v>0.15</v>
      </c>
      <c r="U968" s="20">
        <v>100</v>
      </c>
      <c r="V968" s="20">
        <v>1195</v>
      </c>
      <c r="W968" s="20">
        <v>1827.08</v>
      </c>
      <c r="X968" s="20">
        <v>0</v>
      </c>
      <c r="Y968" s="20">
        <v>1</v>
      </c>
      <c r="Z968" s="20">
        <v>1827.17</v>
      </c>
      <c r="AA968" s="67">
        <v>0</v>
      </c>
      <c r="AE968" t="s">
        <v>527</v>
      </c>
      <c r="AF968">
        <v>1</v>
      </c>
      <c r="AG968">
        <v>10</v>
      </c>
      <c r="AH968">
        <v>0.05</v>
      </c>
      <c r="AI968">
        <v>100</v>
      </c>
      <c r="AJ968">
        <v>954</v>
      </c>
      <c r="AK968">
        <v>18.514800000000001</v>
      </c>
      <c r="AL968">
        <v>0</v>
      </c>
      <c r="AM968">
        <v>687</v>
      </c>
      <c r="AN968">
        <v>1800.01</v>
      </c>
      <c r="AO968">
        <v>32264</v>
      </c>
    </row>
    <row r="969" spans="1:41" x14ac:dyDescent="0.3">
      <c r="A969" s="65" t="s">
        <v>527</v>
      </c>
      <c r="B969" s="66">
        <v>2</v>
      </c>
      <c r="C969" s="66">
        <v>25</v>
      </c>
      <c r="D969" s="66">
        <v>0.2</v>
      </c>
      <c r="E969" t="s">
        <v>2</v>
      </c>
      <c r="F969" s="66" t="s">
        <v>46</v>
      </c>
      <c r="G969" s="39" t="str">
        <f t="shared" si="74"/>
        <v>---</v>
      </c>
      <c r="H969" s="66">
        <v>60.041800000000002</v>
      </c>
      <c r="I969" s="66">
        <v>1</v>
      </c>
      <c r="J969" s="23">
        <v>0</v>
      </c>
      <c r="L969" s="59" t="str">
        <f>IF(OR(H_no_hash!$F969="---",H_no_hash!$F969="infeas",H_no_hash!$F969="inf"),"---",(H_no_hash!$F969/M969)-1)</f>
        <v>---</v>
      </c>
      <c r="M969" s="20">
        <f>Model_dem!L709</f>
        <v>954</v>
      </c>
      <c r="N969" t="str">
        <f>Model_dem!G709</f>
        <v>---</v>
      </c>
      <c r="P969" t="str">
        <f>IF(H_no_hash!$Q969&lt;&gt;A969,"Aqui", " ")</f>
        <v xml:space="preserve"> </v>
      </c>
      <c r="Q969" s="65" t="s">
        <v>527</v>
      </c>
      <c r="R969" s="66">
        <v>2</v>
      </c>
      <c r="S969" s="66">
        <v>25</v>
      </c>
      <c r="T969" s="66">
        <v>0.2</v>
      </c>
      <c r="U969" s="66">
        <v>100</v>
      </c>
      <c r="V969" s="66" t="s">
        <v>46</v>
      </c>
      <c r="W969" s="66">
        <v>60.041800000000002</v>
      </c>
      <c r="X969" s="66">
        <v>0</v>
      </c>
      <c r="Y969" s="66">
        <v>1</v>
      </c>
      <c r="Z969" s="66">
        <v>1801.11</v>
      </c>
      <c r="AA969" s="23">
        <v>0</v>
      </c>
      <c r="AE969" t="s">
        <v>527</v>
      </c>
      <c r="AF969">
        <v>1</v>
      </c>
      <c r="AG969">
        <v>10</v>
      </c>
      <c r="AH969">
        <v>0.1</v>
      </c>
      <c r="AI969">
        <v>100</v>
      </c>
      <c r="AJ969">
        <v>954</v>
      </c>
      <c r="AK969">
        <v>76.680599999999998</v>
      </c>
      <c r="AL969">
        <v>10</v>
      </c>
      <c r="AM969">
        <v>560</v>
      </c>
      <c r="AN969">
        <v>1800.01</v>
      </c>
      <c r="AO969">
        <v>32332</v>
      </c>
    </row>
    <row r="970" spans="1:41" x14ac:dyDescent="0.3">
      <c r="A970" s="68" t="s">
        <v>527</v>
      </c>
      <c r="B970" s="20">
        <v>2</v>
      </c>
      <c r="C970" s="20">
        <v>50</v>
      </c>
      <c r="D970" s="20">
        <v>0.05</v>
      </c>
      <c r="E970" t="s">
        <v>0</v>
      </c>
      <c r="F970" s="20">
        <v>960</v>
      </c>
      <c r="G970" s="39">
        <f t="shared" si="74"/>
        <v>0</v>
      </c>
      <c r="H970" s="20">
        <v>272.98500000000001</v>
      </c>
      <c r="I970" s="20">
        <v>45</v>
      </c>
      <c r="J970" s="67"/>
      <c r="K970" s="52">
        <v>0</v>
      </c>
      <c r="L970" s="59">
        <f>IF(OR(H_no_hash!$F970="---",H_no_hash!$F970="infeas",H_no_hash!$F970="inf"),"---",(H_no_hash!$F970/M970)-1)</f>
        <v>6.2893081761006275E-3</v>
      </c>
      <c r="M970" s="20">
        <f>Model_dem!L710</f>
        <v>954</v>
      </c>
      <c r="N970">
        <f>Model_dem!G710</f>
        <v>960</v>
      </c>
      <c r="P970" t="str">
        <f>IF(H_no_hash!$Q970&lt;&gt;A970,"Aqui", " ")</f>
        <v xml:space="preserve"> </v>
      </c>
      <c r="Q970" s="68" t="s">
        <v>527</v>
      </c>
      <c r="R970" s="20">
        <v>2</v>
      </c>
      <c r="S970" s="20">
        <v>50</v>
      </c>
      <c r="T970" s="20">
        <v>0.05</v>
      </c>
      <c r="U970" s="20">
        <v>100</v>
      </c>
      <c r="V970" s="20">
        <v>960</v>
      </c>
      <c r="W970" s="20">
        <v>272.98500000000001</v>
      </c>
      <c r="X970" s="20">
        <v>7</v>
      </c>
      <c r="Y970" s="20">
        <v>90</v>
      </c>
      <c r="Z970" s="20">
        <v>1800.05</v>
      </c>
      <c r="AA970" s="67">
        <v>0</v>
      </c>
      <c r="AE970" t="s">
        <v>527</v>
      </c>
      <c r="AF970">
        <v>1</v>
      </c>
      <c r="AG970">
        <v>10</v>
      </c>
      <c r="AH970">
        <v>0.15</v>
      </c>
      <c r="AI970">
        <v>100</v>
      </c>
      <c r="AJ970">
        <v>956</v>
      </c>
      <c r="AK970">
        <v>21.3232</v>
      </c>
      <c r="AL970">
        <v>0</v>
      </c>
      <c r="AM970">
        <v>559</v>
      </c>
      <c r="AN970">
        <v>1800.08</v>
      </c>
      <c r="AO970">
        <v>27787</v>
      </c>
    </row>
    <row r="971" spans="1:41" x14ac:dyDescent="0.3">
      <c r="A971" s="65" t="s">
        <v>527</v>
      </c>
      <c r="B971" s="66">
        <v>2</v>
      </c>
      <c r="C971" s="66">
        <v>50</v>
      </c>
      <c r="D971" s="66">
        <v>0.1</v>
      </c>
      <c r="E971" t="s">
        <v>0</v>
      </c>
      <c r="F971" s="66">
        <v>986</v>
      </c>
      <c r="G971" s="39">
        <f t="shared" si="74"/>
        <v>0</v>
      </c>
      <c r="H971" s="66">
        <v>404.86799999999999</v>
      </c>
      <c r="I971" s="66" t="s">
        <v>511</v>
      </c>
      <c r="J971" s="23"/>
      <c r="K971" s="52">
        <v>0</v>
      </c>
      <c r="L971" s="59">
        <f>IF(OR(H_no_hash!$F971="---",H_no_hash!$F971="infeas",H_no_hash!$F971="inf"),"---",(H_no_hash!$F971/M971)-1)</f>
        <v>3.3542976939203273E-2</v>
      </c>
      <c r="M971" s="20">
        <f>Model_dem!L711</f>
        <v>954</v>
      </c>
      <c r="N971">
        <f>Model_dem!G711</f>
        <v>986</v>
      </c>
      <c r="P971" t="str">
        <f>IF(H_no_hash!$Q971&lt;&gt;A971,"Aqui", " ")</f>
        <v xml:space="preserve"> </v>
      </c>
      <c r="Q971" s="65" t="s">
        <v>527</v>
      </c>
      <c r="R971" s="66">
        <v>2</v>
      </c>
      <c r="S971" s="66">
        <v>50</v>
      </c>
      <c r="T971" s="66">
        <v>0.1</v>
      </c>
      <c r="U971" s="66">
        <v>100</v>
      </c>
      <c r="V971" s="66">
        <v>986</v>
      </c>
      <c r="W971" s="66">
        <v>404.86799999999999</v>
      </c>
      <c r="X971" s="66">
        <v>0</v>
      </c>
      <c r="Y971" s="66">
        <v>12</v>
      </c>
      <c r="Z971" s="66">
        <v>1800.22</v>
      </c>
      <c r="AA971" s="23">
        <v>0</v>
      </c>
      <c r="AE971" t="s">
        <v>527</v>
      </c>
      <c r="AF971">
        <v>1</v>
      </c>
      <c r="AG971">
        <v>10</v>
      </c>
      <c r="AH971">
        <v>0.2</v>
      </c>
      <c r="AI971">
        <v>100</v>
      </c>
      <c r="AJ971">
        <v>960</v>
      </c>
      <c r="AK971">
        <v>182.11099999999999</v>
      </c>
      <c r="AL971">
        <v>30</v>
      </c>
      <c r="AM971">
        <v>458</v>
      </c>
      <c r="AN971">
        <v>1800.01</v>
      </c>
      <c r="AO971">
        <v>28879</v>
      </c>
    </row>
    <row r="972" spans="1:41" x14ac:dyDescent="0.3">
      <c r="A972" s="68" t="s">
        <v>527</v>
      </c>
      <c r="B972" s="20">
        <v>2</v>
      </c>
      <c r="C972" s="20">
        <v>50</v>
      </c>
      <c r="D972" s="20">
        <v>0.15</v>
      </c>
      <c r="E972" t="s">
        <v>2</v>
      </c>
      <c r="F972" s="20" t="s">
        <v>46</v>
      </c>
      <c r="G972" s="39" t="str">
        <f t="shared" si="74"/>
        <v>---</v>
      </c>
      <c r="H972" s="20">
        <v>60.024700000000003</v>
      </c>
      <c r="I972" s="20" t="s">
        <v>511</v>
      </c>
      <c r="J972" s="67"/>
      <c r="L972" s="59" t="str">
        <f>IF(OR(H_no_hash!$F972="---",H_no_hash!$F972="infeas",H_no_hash!$F972="inf"),"---",(H_no_hash!$F972/M972)-1)</f>
        <v>---</v>
      </c>
      <c r="M972" s="20">
        <f>Model_dem!L712</f>
        <v>954</v>
      </c>
      <c r="N972" t="str">
        <f>Model_dem!G712</f>
        <v>---</v>
      </c>
      <c r="P972" t="str">
        <f>IF(H_no_hash!$Q972&lt;&gt;A972,"Aqui", " ")</f>
        <v xml:space="preserve"> </v>
      </c>
      <c r="Q972" s="68" t="s">
        <v>527</v>
      </c>
      <c r="R972" s="20">
        <v>2</v>
      </c>
      <c r="S972" s="20">
        <v>50</v>
      </c>
      <c r="T972" s="20">
        <v>0.15</v>
      </c>
      <c r="U972" s="20">
        <v>100</v>
      </c>
      <c r="V972" s="20" t="s">
        <v>46</v>
      </c>
      <c r="W972" s="20">
        <v>60.024700000000003</v>
      </c>
      <c r="X972" s="20">
        <v>0</v>
      </c>
      <c r="Y972" s="20">
        <v>1</v>
      </c>
      <c r="Z972" s="20">
        <v>1802.83</v>
      </c>
      <c r="AA972" s="67">
        <v>0</v>
      </c>
      <c r="AE972" t="s">
        <v>527</v>
      </c>
      <c r="AF972">
        <v>1</v>
      </c>
      <c r="AG972">
        <v>25</v>
      </c>
      <c r="AH972">
        <v>0.05</v>
      </c>
      <c r="AI972">
        <v>100</v>
      </c>
      <c r="AJ972">
        <v>956</v>
      </c>
      <c r="AK972">
        <v>19.633900000000001</v>
      </c>
      <c r="AL972">
        <v>0</v>
      </c>
      <c r="AM972">
        <v>367</v>
      </c>
      <c r="AN972">
        <v>1800.13</v>
      </c>
      <c r="AO972">
        <v>19124</v>
      </c>
    </row>
    <row r="973" spans="1:41" x14ac:dyDescent="0.3">
      <c r="A973" s="65" t="s">
        <v>527</v>
      </c>
      <c r="B973" s="66">
        <v>2</v>
      </c>
      <c r="C973" s="66">
        <v>50</v>
      </c>
      <c r="D973" s="66">
        <v>0.2</v>
      </c>
      <c r="E973" t="s">
        <v>2</v>
      </c>
      <c r="F973" s="66" t="s">
        <v>46</v>
      </c>
      <c r="G973" s="39" t="str">
        <f t="shared" si="74"/>
        <v>---</v>
      </c>
      <c r="H973" s="66">
        <v>60.023200000000003</v>
      </c>
      <c r="I973" s="66" t="s">
        <v>511</v>
      </c>
      <c r="J973" s="23">
        <v>0</v>
      </c>
      <c r="L973" s="59" t="str">
        <f>IF(OR(H_no_hash!$F973="---",H_no_hash!$F973="infeas",H_no_hash!$F973="inf"),"---",(H_no_hash!$F973/M973)-1)</f>
        <v>---</v>
      </c>
      <c r="M973" s="20">
        <f>Model_dem!L713</f>
        <v>954</v>
      </c>
      <c r="N973" t="str">
        <f>Model_dem!G713</f>
        <v>---</v>
      </c>
      <c r="P973" t="str">
        <f>IF(H_no_hash!$Q973&lt;&gt;A973,"Aqui", " ")</f>
        <v xml:space="preserve"> </v>
      </c>
      <c r="Q973" s="65" t="s">
        <v>527</v>
      </c>
      <c r="R973" s="66">
        <v>2</v>
      </c>
      <c r="S973" s="66">
        <v>50</v>
      </c>
      <c r="T973" s="66">
        <v>0.2</v>
      </c>
      <c r="U973" s="66">
        <v>100</v>
      </c>
      <c r="V973" s="66" t="s">
        <v>46</v>
      </c>
      <c r="W973" s="66">
        <v>60.023200000000003</v>
      </c>
      <c r="X973" s="66">
        <v>0</v>
      </c>
      <c r="Y973" s="66">
        <v>1</v>
      </c>
      <c r="Z973" s="66">
        <v>1800.61</v>
      </c>
      <c r="AA973" s="23">
        <v>0</v>
      </c>
      <c r="AE973" t="s">
        <v>527</v>
      </c>
      <c r="AF973">
        <v>1</v>
      </c>
      <c r="AG973">
        <v>25</v>
      </c>
      <c r="AH973">
        <v>0.1</v>
      </c>
      <c r="AI973">
        <v>100</v>
      </c>
      <c r="AJ973">
        <v>960</v>
      </c>
      <c r="AK973">
        <v>242.17599999999999</v>
      </c>
      <c r="AL973">
        <v>0</v>
      </c>
      <c r="AM973">
        <v>154</v>
      </c>
      <c r="AN973">
        <v>1800.03</v>
      </c>
      <c r="AO973">
        <v>11325</v>
      </c>
    </row>
    <row r="974" spans="1:41" x14ac:dyDescent="0.3">
      <c r="A974" s="68" t="s">
        <v>527</v>
      </c>
      <c r="B974" s="20">
        <v>3</v>
      </c>
      <c r="C974" s="20">
        <v>0</v>
      </c>
      <c r="D974" s="20">
        <v>0.05</v>
      </c>
      <c r="E974" t="s">
        <v>0</v>
      </c>
      <c r="F974" s="20">
        <v>986</v>
      </c>
      <c r="G974" s="39">
        <f t="shared" si="74"/>
        <v>0</v>
      </c>
      <c r="H974" s="20">
        <v>232.286</v>
      </c>
      <c r="I974" s="20">
        <v>40</v>
      </c>
      <c r="J974" s="67"/>
      <c r="K974" s="52">
        <v>0</v>
      </c>
      <c r="L974" s="59">
        <f>IF(OR(H_no_hash!$F974="---",H_no_hash!$F974="infeas",H_no_hash!$F974="inf"),"---",(H_no_hash!$F974/M974)-1)</f>
        <v>3.3542976939203273E-2</v>
      </c>
      <c r="M974" s="20">
        <f>Model_dem!L714</f>
        <v>954</v>
      </c>
      <c r="N974">
        <f>Model_dem!G714</f>
        <v>986</v>
      </c>
      <c r="P974" t="str">
        <f>IF(H_no_hash!$Q974&lt;&gt;A974,"Aqui", " ")</f>
        <v xml:space="preserve"> </v>
      </c>
      <c r="Q974" s="68" t="s">
        <v>527</v>
      </c>
      <c r="R974" s="20">
        <v>3</v>
      </c>
      <c r="S974" s="20">
        <v>0</v>
      </c>
      <c r="T974" s="20">
        <v>0.05</v>
      </c>
      <c r="U974" s="20">
        <v>100</v>
      </c>
      <c r="V974" s="20">
        <v>986</v>
      </c>
      <c r="W974" s="20">
        <v>232.286</v>
      </c>
      <c r="X974" s="20">
        <v>4</v>
      </c>
      <c r="Y974" s="20">
        <v>45</v>
      </c>
      <c r="Z974" s="20">
        <v>1800.35</v>
      </c>
      <c r="AA974" s="67"/>
      <c r="AE974" t="s">
        <v>527</v>
      </c>
      <c r="AF974">
        <v>1</v>
      </c>
      <c r="AG974">
        <v>25</v>
      </c>
      <c r="AH974">
        <v>0.15</v>
      </c>
      <c r="AI974">
        <v>100</v>
      </c>
      <c r="AJ974">
        <v>965</v>
      </c>
      <c r="AK974">
        <v>173.822</v>
      </c>
      <c r="AL974">
        <v>3</v>
      </c>
      <c r="AM974">
        <v>53</v>
      </c>
      <c r="AN974">
        <v>1800.68</v>
      </c>
      <c r="AO974">
        <v>5748</v>
      </c>
    </row>
    <row r="975" spans="1:41" x14ac:dyDescent="0.3">
      <c r="A975" s="65" t="s">
        <v>527</v>
      </c>
      <c r="B975" s="66">
        <v>3</v>
      </c>
      <c r="C975" s="66">
        <v>0</v>
      </c>
      <c r="D975" s="66">
        <v>0.1</v>
      </c>
      <c r="E975" t="s">
        <v>4</v>
      </c>
      <c r="F975" s="66" t="s">
        <v>511</v>
      </c>
      <c r="G975" s="39" t="str">
        <f t="shared" si="74"/>
        <v>---</v>
      </c>
      <c r="H975" s="66" t="s">
        <v>511</v>
      </c>
      <c r="I975" s="66" t="s">
        <v>511</v>
      </c>
      <c r="J975" s="23"/>
      <c r="L975" s="59" t="str">
        <f>IF(OR(H_no_hash!$F975="---",H_no_hash!$F975="infeas",H_no_hash!$F975="inf"),"---",(H_no_hash!$F975/M975)-1)</f>
        <v>---</v>
      </c>
      <c r="M975" s="20">
        <f>Model_dem!L715</f>
        <v>954</v>
      </c>
      <c r="N975" t="str">
        <f>Model_dem!G715</f>
        <v>---</v>
      </c>
      <c r="P975" t="str">
        <f>IF(H_no_hash!$Q975&lt;&gt;A975,"Aqui", " ")</f>
        <v xml:space="preserve"> </v>
      </c>
      <c r="Q975" s="65" t="s">
        <v>527</v>
      </c>
      <c r="R975" s="66">
        <v>3</v>
      </c>
      <c r="S975" s="66">
        <v>0</v>
      </c>
      <c r="T975" s="66">
        <v>0.1</v>
      </c>
      <c r="U975" s="66">
        <v>100</v>
      </c>
      <c r="V975" s="66" t="s">
        <v>511</v>
      </c>
      <c r="W975" s="66" t="s">
        <v>511</v>
      </c>
      <c r="X975" s="66" t="s">
        <v>511</v>
      </c>
      <c r="Y975" s="66" t="s">
        <v>511</v>
      </c>
      <c r="Z975" s="66" t="s">
        <v>511</v>
      </c>
      <c r="AA975" s="23"/>
      <c r="AE975" t="s">
        <v>527</v>
      </c>
      <c r="AF975">
        <v>1</v>
      </c>
      <c r="AG975">
        <v>25</v>
      </c>
      <c r="AH975">
        <v>0.2</v>
      </c>
      <c r="AI975">
        <v>100</v>
      </c>
      <c r="AJ975">
        <v>980</v>
      </c>
      <c r="AK975">
        <v>546.47400000000005</v>
      </c>
      <c r="AL975">
        <v>0</v>
      </c>
      <c r="AM975">
        <v>16</v>
      </c>
      <c r="AN975">
        <v>1801.8</v>
      </c>
      <c r="AO975">
        <v>2814</v>
      </c>
    </row>
    <row r="976" spans="1:41" x14ac:dyDescent="0.3">
      <c r="A976" s="68" t="s">
        <v>527</v>
      </c>
      <c r="B976" s="20">
        <v>3</v>
      </c>
      <c r="C976" s="20">
        <v>0</v>
      </c>
      <c r="D976" s="20">
        <v>0.15</v>
      </c>
      <c r="E976" t="s">
        <v>4</v>
      </c>
      <c r="F976" s="20" t="s">
        <v>511</v>
      </c>
      <c r="G976" s="39" t="str">
        <f t="shared" si="74"/>
        <v>---</v>
      </c>
      <c r="H976" s="20" t="s">
        <v>511</v>
      </c>
      <c r="I976" s="20" t="s">
        <v>511</v>
      </c>
      <c r="J976" s="67"/>
      <c r="L976" s="59" t="str">
        <f>IF(OR(H_no_hash!$F976="---",H_no_hash!$F976="infeas",H_no_hash!$F976="inf"),"---",(H_no_hash!$F976/M976)-1)</f>
        <v>---</v>
      </c>
      <c r="M976" s="20">
        <f>Model_dem!L716</f>
        <v>954</v>
      </c>
      <c r="N976" t="str">
        <f>Model_dem!G716</f>
        <v>---</v>
      </c>
      <c r="P976" t="str">
        <f>IF(H_no_hash!$Q976&lt;&gt;A976,"Aqui", " ")</f>
        <v xml:space="preserve"> </v>
      </c>
      <c r="Q976" s="68" t="s">
        <v>527</v>
      </c>
      <c r="R976" s="20">
        <v>3</v>
      </c>
      <c r="S976" s="20">
        <v>0</v>
      </c>
      <c r="T976" s="20">
        <v>0.15</v>
      </c>
      <c r="U976" s="20">
        <v>100</v>
      </c>
      <c r="V976" s="20" t="s">
        <v>511</v>
      </c>
      <c r="W976" s="20" t="s">
        <v>511</v>
      </c>
      <c r="X976" s="20" t="s">
        <v>511</v>
      </c>
      <c r="Y976" s="20" t="s">
        <v>511</v>
      </c>
      <c r="Z976" s="20" t="s">
        <v>511</v>
      </c>
      <c r="AA976" s="67"/>
      <c r="AE976" t="s">
        <v>527</v>
      </c>
      <c r="AF976">
        <v>1</v>
      </c>
      <c r="AG976">
        <v>50</v>
      </c>
      <c r="AH976">
        <v>0.05</v>
      </c>
      <c r="AI976">
        <v>100</v>
      </c>
      <c r="AJ976">
        <v>962</v>
      </c>
      <c r="AK976">
        <v>123.40300000000001</v>
      </c>
      <c r="AL976">
        <v>0</v>
      </c>
      <c r="AM976">
        <v>166</v>
      </c>
      <c r="AN976">
        <v>1800.15</v>
      </c>
      <c r="AO976">
        <v>12155</v>
      </c>
    </row>
    <row r="977" spans="1:41" x14ac:dyDescent="0.3">
      <c r="A977" s="65" t="s">
        <v>527</v>
      </c>
      <c r="B977" s="66">
        <v>3</v>
      </c>
      <c r="C977" s="66">
        <v>0</v>
      </c>
      <c r="D977" s="66">
        <v>0.2</v>
      </c>
      <c r="E977" t="s">
        <v>4</v>
      </c>
      <c r="F977" s="66" t="s">
        <v>511</v>
      </c>
      <c r="G977" s="39" t="str">
        <f t="shared" si="74"/>
        <v>---</v>
      </c>
      <c r="H977" s="66" t="s">
        <v>511</v>
      </c>
      <c r="I977" s="66" t="s">
        <v>511</v>
      </c>
      <c r="J977" s="23">
        <v>0</v>
      </c>
      <c r="L977" s="59" t="str">
        <f>IF(OR(H_no_hash!$F977="---",H_no_hash!$F977="infeas",H_no_hash!$F977="inf"),"---",(H_no_hash!$F977/M977)-1)</f>
        <v>---</v>
      </c>
      <c r="M977" s="20">
        <f>Model_dem!L717</f>
        <v>954</v>
      </c>
      <c r="N977" t="str">
        <f>Model_dem!G717</f>
        <v>---</v>
      </c>
      <c r="P977" t="str">
        <f>IF(H_no_hash!$Q977&lt;&gt;A977,"Aqui", " ")</f>
        <v xml:space="preserve"> </v>
      </c>
      <c r="Q977" s="65" t="s">
        <v>527</v>
      </c>
      <c r="R977" s="66">
        <v>3</v>
      </c>
      <c r="S977" s="66">
        <v>0</v>
      </c>
      <c r="T977" s="66">
        <v>0.2</v>
      </c>
      <c r="U977" s="66">
        <v>100</v>
      </c>
      <c r="V977" s="66" t="s">
        <v>511</v>
      </c>
      <c r="W977" s="66" t="s">
        <v>511</v>
      </c>
      <c r="X977" s="66" t="s">
        <v>511</v>
      </c>
      <c r="Y977" s="66" t="s">
        <v>511</v>
      </c>
      <c r="Z977" s="66" t="s">
        <v>511</v>
      </c>
      <c r="AA977" s="23">
        <v>0</v>
      </c>
      <c r="AE977" t="s">
        <v>527</v>
      </c>
      <c r="AF977">
        <v>1</v>
      </c>
      <c r="AG977">
        <v>50</v>
      </c>
      <c r="AH977">
        <v>0.1</v>
      </c>
      <c r="AI977">
        <v>100</v>
      </c>
      <c r="AJ977">
        <v>965</v>
      </c>
      <c r="AK977">
        <v>122.569</v>
      </c>
      <c r="AL977">
        <v>0</v>
      </c>
      <c r="AM977">
        <v>41</v>
      </c>
      <c r="AN977">
        <v>1800.3</v>
      </c>
      <c r="AO977">
        <v>4887</v>
      </c>
    </row>
    <row r="978" spans="1:41" x14ac:dyDescent="0.3">
      <c r="A978" s="68" t="s">
        <v>527</v>
      </c>
      <c r="B978" s="20">
        <v>3</v>
      </c>
      <c r="C978" s="20">
        <v>10</v>
      </c>
      <c r="D978" s="20">
        <v>0.05</v>
      </c>
      <c r="E978" t="s">
        <v>0</v>
      </c>
      <c r="F978" s="20">
        <v>986</v>
      </c>
      <c r="G978" s="39">
        <f t="shared" si="74"/>
        <v>0</v>
      </c>
      <c r="H978" s="20">
        <v>110.68600000000001</v>
      </c>
      <c r="I978" s="20">
        <v>39</v>
      </c>
      <c r="J978" s="67"/>
      <c r="K978" s="52">
        <v>0</v>
      </c>
      <c r="L978" s="59">
        <f>IF(OR(H_no_hash!$F978="---",H_no_hash!$F978="infeas",H_no_hash!$F978="inf"),"---",(H_no_hash!$F978/M978)-1)</f>
        <v>3.3542976939203273E-2</v>
      </c>
      <c r="M978" s="20">
        <f>Model_dem!L718</f>
        <v>954</v>
      </c>
      <c r="N978">
        <f>Model_dem!G718</f>
        <v>986</v>
      </c>
      <c r="P978" t="str">
        <f>IF(H_no_hash!$Q978&lt;&gt;A978,"Aqui", " ")</f>
        <v xml:space="preserve"> </v>
      </c>
      <c r="Q978" s="68" t="s">
        <v>527</v>
      </c>
      <c r="R978" s="20">
        <v>3</v>
      </c>
      <c r="S978" s="20">
        <v>10</v>
      </c>
      <c r="T978" s="20">
        <v>0.05</v>
      </c>
      <c r="U978" s="20">
        <v>100</v>
      </c>
      <c r="V978" s="20">
        <v>986</v>
      </c>
      <c r="W978" s="20">
        <v>110.68600000000001</v>
      </c>
      <c r="X978" s="20">
        <v>0</v>
      </c>
      <c r="Y978" s="20">
        <v>40</v>
      </c>
      <c r="Z978" s="20">
        <v>1800.12</v>
      </c>
      <c r="AA978" s="67"/>
      <c r="AE978" t="s">
        <v>527</v>
      </c>
      <c r="AF978">
        <v>1</v>
      </c>
      <c r="AG978">
        <v>50</v>
      </c>
      <c r="AH978">
        <v>0.15</v>
      </c>
      <c r="AI978">
        <v>100</v>
      </c>
      <c r="AJ978">
        <v>1021</v>
      </c>
      <c r="AK978">
        <v>1804.61</v>
      </c>
      <c r="AL978">
        <v>0</v>
      </c>
      <c r="AM978">
        <v>1</v>
      </c>
      <c r="AN978">
        <v>1804.63</v>
      </c>
      <c r="AO978">
        <v>497</v>
      </c>
    </row>
    <row r="979" spans="1:41" x14ac:dyDescent="0.3">
      <c r="A979" s="65" t="s">
        <v>527</v>
      </c>
      <c r="B979" s="66">
        <v>3</v>
      </c>
      <c r="C979" s="66">
        <v>10</v>
      </c>
      <c r="D979" s="66">
        <v>0.1</v>
      </c>
      <c r="E979" t="s">
        <v>4</v>
      </c>
      <c r="F979" s="66" t="s">
        <v>511</v>
      </c>
      <c r="G979" s="39" t="str">
        <f t="shared" si="74"/>
        <v>---</v>
      </c>
      <c r="H979" s="66" t="s">
        <v>511</v>
      </c>
      <c r="I979" s="66" t="s">
        <v>511</v>
      </c>
      <c r="J979" s="23"/>
      <c r="L979" s="59" t="str">
        <f>IF(OR(H_no_hash!$F979="---",H_no_hash!$F979="infeas",H_no_hash!$F979="inf"),"---",(H_no_hash!$F979/M979)-1)</f>
        <v>---</v>
      </c>
      <c r="M979" s="20">
        <f>Model_dem!L719</f>
        <v>954</v>
      </c>
      <c r="N979" t="str">
        <f>Model_dem!G719</f>
        <v>---</v>
      </c>
      <c r="P979" t="str">
        <f>IF(H_no_hash!$Q979&lt;&gt;A979,"Aqui", " ")</f>
        <v xml:space="preserve"> </v>
      </c>
      <c r="Q979" s="65" t="s">
        <v>527</v>
      </c>
      <c r="R979" s="66">
        <v>3</v>
      </c>
      <c r="S979" s="66">
        <v>10</v>
      </c>
      <c r="T979" s="66">
        <v>0.1</v>
      </c>
      <c r="U979" s="66">
        <v>100</v>
      </c>
      <c r="V979" s="66" t="s">
        <v>511</v>
      </c>
      <c r="W979" s="66" t="s">
        <v>511</v>
      </c>
      <c r="X979" s="66" t="s">
        <v>511</v>
      </c>
      <c r="Y979" s="66" t="s">
        <v>511</v>
      </c>
      <c r="Z979" s="66" t="s">
        <v>511</v>
      </c>
      <c r="AA979" s="23"/>
      <c r="AE979" t="s">
        <v>527</v>
      </c>
      <c r="AF979">
        <v>1</v>
      </c>
      <c r="AG979">
        <v>50</v>
      </c>
      <c r="AH979">
        <v>0.2</v>
      </c>
      <c r="AI979">
        <v>100</v>
      </c>
      <c r="AJ979" t="s">
        <v>46</v>
      </c>
      <c r="AK979">
        <v>60.0244</v>
      </c>
      <c r="AL979">
        <v>0</v>
      </c>
      <c r="AM979">
        <v>1</v>
      </c>
      <c r="AN979">
        <v>1801.29</v>
      </c>
      <c r="AO979">
        <v>29</v>
      </c>
    </row>
    <row r="980" spans="1:41" x14ac:dyDescent="0.3">
      <c r="A980" s="68" t="s">
        <v>527</v>
      </c>
      <c r="B980" s="20">
        <v>3</v>
      </c>
      <c r="C980" s="20">
        <v>10</v>
      </c>
      <c r="D980" s="20">
        <v>0.15</v>
      </c>
      <c r="E980" t="s">
        <v>4</v>
      </c>
      <c r="F980" s="20" t="s">
        <v>511</v>
      </c>
      <c r="G980" s="39" t="str">
        <f t="shared" si="74"/>
        <v>---</v>
      </c>
      <c r="H980" s="20" t="s">
        <v>511</v>
      </c>
      <c r="I980" s="20" t="s">
        <v>511</v>
      </c>
      <c r="J980" s="67"/>
      <c r="L980" s="59" t="str">
        <f>IF(OR(H_no_hash!$F980="---",H_no_hash!$F980="infeas",H_no_hash!$F980="inf"),"---",(H_no_hash!$F980/M980)-1)</f>
        <v>---</v>
      </c>
      <c r="M980" s="20">
        <f>Model_dem!L720</f>
        <v>954</v>
      </c>
      <c r="N980" t="str">
        <f>Model_dem!G720</f>
        <v>---</v>
      </c>
      <c r="P980" t="str">
        <f>IF(H_no_hash!$Q980&lt;&gt;A980,"Aqui", " ")</f>
        <v xml:space="preserve"> </v>
      </c>
      <c r="Q980" s="68" t="s">
        <v>527</v>
      </c>
      <c r="R980" s="20">
        <v>3</v>
      </c>
      <c r="S980" s="20">
        <v>10</v>
      </c>
      <c r="T980" s="20">
        <v>0.15</v>
      </c>
      <c r="U980" s="20">
        <v>100</v>
      </c>
      <c r="V980" s="20" t="s">
        <v>511</v>
      </c>
      <c r="W980" s="20" t="s">
        <v>511</v>
      </c>
      <c r="X980" s="20" t="s">
        <v>511</v>
      </c>
      <c r="Y980" s="20" t="s">
        <v>511</v>
      </c>
      <c r="Z980" s="20" t="s">
        <v>511</v>
      </c>
      <c r="AA980" s="67"/>
      <c r="AE980" t="s">
        <v>527</v>
      </c>
      <c r="AF980">
        <v>2</v>
      </c>
      <c r="AG980">
        <v>5</v>
      </c>
      <c r="AH980">
        <v>0.05</v>
      </c>
      <c r="AI980">
        <v>100</v>
      </c>
      <c r="AJ980">
        <v>954</v>
      </c>
      <c r="AK980">
        <v>292.35199999999998</v>
      </c>
      <c r="AL980">
        <v>64</v>
      </c>
      <c r="AM980">
        <v>498</v>
      </c>
      <c r="AN980">
        <v>1800.05</v>
      </c>
      <c r="AO980">
        <v>27795</v>
      </c>
    </row>
    <row r="981" spans="1:41" x14ac:dyDescent="0.3">
      <c r="A981" s="65" t="s">
        <v>527</v>
      </c>
      <c r="B981" s="66">
        <v>3</v>
      </c>
      <c r="C981" s="66">
        <v>10</v>
      </c>
      <c r="D981" s="66">
        <v>0.2</v>
      </c>
      <c r="E981" t="s">
        <v>4</v>
      </c>
      <c r="F981" s="66" t="s">
        <v>511</v>
      </c>
      <c r="G981" s="39" t="str">
        <f t="shared" si="74"/>
        <v>---</v>
      </c>
      <c r="H981" s="66" t="s">
        <v>511</v>
      </c>
      <c r="I981" s="66" t="s">
        <v>511</v>
      </c>
      <c r="J981" s="23">
        <v>0</v>
      </c>
      <c r="L981" s="59" t="str">
        <f>IF(OR(H_no_hash!$F981="---",H_no_hash!$F981="infeas",H_no_hash!$F981="inf"),"---",(H_no_hash!$F981/M981)-1)</f>
        <v>---</v>
      </c>
      <c r="M981" s="20">
        <f>Model_dem!L721</f>
        <v>954</v>
      </c>
      <c r="N981" t="str">
        <f>Model_dem!G721</f>
        <v>---</v>
      </c>
      <c r="P981" t="str">
        <f>IF(H_no_hash!$Q981&lt;&gt;A981,"Aqui", " ")</f>
        <v xml:space="preserve"> </v>
      </c>
      <c r="Q981" s="65" t="s">
        <v>527</v>
      </c>
      <c r="R981" s="66">
        <v>3</v>
      </c>
      <c r="S981" s="66">
        <v>10</v>
      </c>
      <c r="T981" s="66">
        <v>0.2</v>
      </c>
      <c r="U981" s="66">
        <v>100</v>
      </c>
      <c r="V981" s="66" t="s">
        <v>511</v>
      </c>
      <c r="W981" s="66" t="s">
        <v>511</v>
      </c>
      <c r="X981" s="66" t="s">
        <v>511</v>
      </c>
      <c r="Y981" s="66" t="s">
        <v>511</v>
      </c>
      <c r="Z981" s="66" t="s">
        <v>511</v>
      </c>
      <c r="AA981" s="23">
        <v>0</v>
      </c>
      <c r="AE981" t="s">
        <v>527</v>
      </c>
      <c r="AF981">
        <v>2</v>
      </c>
      <c r="AG981">
        <v>5</v>
      </c>
      <c r="AH981">
        <v>0.1</v>
      </c>
      <c r="AI981">
        <v>100</v>
      </c>
      <c r="AJ981">
        <v>954</v>
      </c>
      <c r="AK981">
        <v>79.689800000000005</v>
      </c>
      <c r="AL981">
        <v>4</v>
      </c>
      <c r="AM981">
        <v>364</v>
      </c>
      <c r="AN981">
        <v>1800.06</v>
      </c>
      <c r="AO981">
        <v>21873</v>
      </c>
    </row>
    <row r="982" spans="1:41" x14ac:dyDescent="0.3">
      <c r="A982" s="68" t="s">
        <v>527</v>
      </c>
      <c r="B982" s="20">
        <v>3</v>
      </c>
      <c r="C982" s="20">
        <v>25</v>
      </c>
      <c r="D982" s="20">
        <v>0.05</v>
      </c>
      <c r="E982" t="s">
        <v>0</v>
      </c>
      <c r="F982" s="20">
        <v>986</v>
      </c>
      <c r="G982" s="39">
        <f t="shared" si="74"/>
        <v>0</v>
      </c>
      <c r="H982" s="20">
        <v>434.077</v>
      </c>
      <c r="I982" s="20">
        <v>40</v>
      </c>
      <c r="J982" s="67"/>
      <c r="K982" s="52">
        <v>0</v>
      </c>
      <c r="L982" s="59">
        <f>IF(OR(H_no_hash!$F982="---",H_no_hash!$F982="infeas",H_no_hash!$F982="inf"),"---",(H_no_hash!$F982/M982)-1)</f>
        <v>3.3542976939203273E-2</v>
      </c>
      <c r="M982" s="20">
        <f>Model_dem!L722</f>
        <v>954</v>
      </c>
      <c r="N982">
        <f>Model_dem!G722</f>
        <v>986</v>
      </c>
      <c r="P982" t="str">
        <f>IF(H_no_hash!$Q982&lt;&gt;A982,"Aqui", " ")</f>
        <v xml:space="preserve"> </v>
      </c>
      <c r="Q982" s="68" t="s">
        <v>527</v>
      </c>
      <c r="R982" s="20">
        <v>3</v>
      </c>
      <c r="S982" s="20">
        <v>25</v>
      </c>
      <c r="T982" s="20">
        <v>0.05</v>
      </c>
      <c r="U982" s="20">
        <v>100</v>
      </c>
      <c r="V982" s="20">
        <v>986</v>
      </c>
      <c r="W982" s="20">
        <v>434.077</v>
      </c>
      <c r="X982" s="20">
        <v>8</v>
      </c>
      <c r="Y982" s="20">
        <v>39</v>
      </c>
      <c r="Z982" s="20">
        <v>1800.25</v>
      </c>
      <c r="AA982" s="67"/>
      <c r="AE982" t="s">
        <v>527</v>
      </c>
      <c r="AF982">
        <v>2</v>
      </c>
      <c r="AG982">
        <v>5</v>
      </c>
      <c r="AH982">
        <v>0.15</v>
      </c>
      <c r="AI982">
        <v>100</v>
      </c>
      <c r="AJ982">
        <v>960</v>
      </c>
      <c r="AK982">
        <v>567.85299999999995</v>
      </c>
      <c r="AL982">
        <v>48</v>
      </c>
      <c r="AM982">
        <v>259</v>
      </c>
      <c r="AN982">
        <v>1800</v>
      </c>
      <c r="AO982">
        <v>22643</v>
      </c>
    </row>
    <row r="983" spans="1:41" x14ac:dyDescent="0.3">
      <c r="A983" s="65" t="s">
        <v>527</v>
      </c>
      <c r="B983" s="66">
        <v>3</v>
      </c>
      <c r="C983" s="66">
        <v>25</v>
      </c>
      <c r="D983" s="66">
        <v>0.1</v>
      </c>
      <c r="E983" t="s">
        <v>4</v>
      </c>
      <c r="F983" s="66" t="s">
        <v>511</v>
      </c>
      <c r="G983" s="39" t="str">
        <f t="shared" si="74"/>
        <v>---</v>
      </c>
      <c r="H983" s="66" t="s">
        <v>511</v>
      </c>
      <c r="I983" s="66" t="s">
        <v>511</v>
      </c>
      <c r="J983" s="23"/>
      <c r="L983" s="59" t="str">
        <f>IF(OR(H_no_hash!$F983="---",H_no_hash!$F983="infeas",H_no_hash!$F983="inf"),"---",(H_no_hash!$F983/M983)-1)</f>
        <v>---</v>
      </c>
      <c r="M983" s="20">
        <f>Model_dem!L723</f>
        <v>954</v>
      </c>
      <c r="N983" t="str">
        <f>Model_dem!G723</f>
        <v>---</v>
      </c>
      <c r="P983" t="str">
        <f>IF(H_no_hash!$Q983&lt;&gt;A983,"Aqui", " ")</f>
        <v xml:space="preserve"> </v>
      </c>
      <c r="Q983" s="65" t="s">
        <v>527</v>
      </c>
      <c r="R983" s="66">
        <v>3</v>
      </c>
      <c r="S983" s="66">
        <v>25</v>
      </c>
      <c r="T983" s="66">
        <v>0.1</v>
      </c>
      <c r="U983" s="66">
        <v>100</v>
      </c>
      <c r="V983" s="66" t="s">
        <v>511</v>
      </c>
      <c r="W983" s="66" t="s">
        <v>511</v>
      </c>
      <c r="X983" s="66" t="s">
        <v>511</v>
      </c>
      <c r="Y983" s="66" t="s">
        <v>511</v>
      </c>
      <c r="Z983" s="66" t="s">
        <v>511</v>
      </c>
      <c r="AA983" s="23"/>
      <c r="AE983" t="s">
        <v>527</v>
      </c>
      <c r="AF983">
        <v>2</v>
      </c>
      <c r="AG983">
        <v>5</v>
      </c>
      <c r="AH983">
        <v>0.2</v>
      </c>
      <c r="AI983">
        <v>100</v>
      </c>
      <c r="AJ983">
        <v>960</v>
      </c>
      <c r="AK983">
        <v>270.93099999999998</v>
      </c>
      <c r="AL983">
        <v>26</v>
      </c>
      <c r="AM983">
        <v>297</v>
      </c>
      <c r="AN983">
        <v>1800.03</v>
      </c>
      <c r="AO983">
        <v>21965</v>
      </c>
    </row>
    <row r="984" spans="1:41" x14ac:dyDescent="0.3">
      <c r="A984" s="68" t="s">
        <v>527</v>
      </c>
      <c r="B984" s="20">
        <v>3</v>
      </c>
      <c r="C984" s="20">
        <v>25</v>
      </c>
      <c r="D984" s="20">
        <v>0.15</v>
      </c>
      <c r="E984" t="s">
        <v>4</v>
      </c>
      <c r="F984" s="20" t="s">
        <v>511</v>
      </c>
      <c r="G984" s="39" t="str">
        <f t="shared" si="74"/>
        <v>---</v>
      </c>
      <c r="H984" s="20" t="s">
        <v>511</v>
      </c>
      <c r="I984" s="20" t="s">
        <v>511</v>
      </c>
      <c r="J984" s="67"/>
      <c r="L984" s="59" t="str">
        <f>IF(OR(H_no_hash!$F984="---",H_no_hash!$F984="infeas",H_no_hash!$F984="inf"),"---",(H_no_hash!$F984/M984)-1)</f>
        <v>---</v>
      </c>
      <c r="M984" s="20">
        <f>Model_dem!L724</f>
        <v>954</v>
      </c>
      <c r="N984" t="str">
        <f>Model_dem!G724</f>
        <v>---</v>
      </c>
      <c r="P984" t="str">
        <f>IF(H_no_hash!$Q984&lt;&gt;A984,"Aqui", " ")</f>
        <v xml:space="preserve"> </v>
      </c>
      <c r="Q984" s="68" t="s">
        <v>527</v>
      </c>
      <c r="R984" s="20">
        <v>3</v>
      </c>
      <c r="S984" s="20">
        <v>25</v>
      </c>
      <c r="T984" s="20">
        <v>0.15</v>
      </c>
      <c r="U984" s="20">
        <v>100</v>
      </c>
      <c r="V984" s="20" t="s">
        <v>511</v>
      </c>
      <c r="W984" s="20" t="s">
        <v>511</v>
      </c>
      <c r="X984" s="20" t="s">
        <v>511</v>
      </c>
      <c r="Y984" s="20" t="s">
        <v>511</v>
      </c>
      <c r="Z984" s="20" t="s">
        <v>511</v>
      </c>
      <c r="AA984" s="67"/>
      <c r="AE984" t="s">
        <v>527</v>
      </c>
      <c r="AF984">
        <v>2</v>
      </c>
      <c r="AG984">
        <v>10</v>
      </c>
      <c r="AH984">
        <v>0.05</v>
      </c>
      <c r="AI984">
        <v>100</v>
      </c>
      <c r="AJ984">
        <v>954</v>
      </c>
      <c r="AK984">
        <v>44.716000000000001</v>
      </c>
      <c r="AL984">
        <v>0</v>
      </c>
      <c r="AM984">
        <v>201</v>
      </c>
      <c r="AN984">
        <v>1800.06</v>
      </c>
      <c r="AO984">
        <v>14647</v>
      </c>
    </row>
    <row r="985" spans="1:41" x14ac:dyDescent="0.3">
      <c r="A985" s="65" t="s">
        <v>527</v>
      </c>
      <c r="B985" s="66">
        <v>3</v>
      </c>
      <c r="C985" s="66">
        <v>25</v>
      </c>
      <c r="D985" s="66">
        <v>0.2</v>
      </c>
      <c r="E985" t="s">
        <v>4</v>
      </c>
      <c r="F985" s="66" t="s">
        <v>511</v>
      </c>
      <c r="G985" s="39" t="str">
        <f t="shared" si="74"/>
        <v>---</v>
      </c>
      <c r="H985" s="66" t="s">
        <v>511</v>
      </c>
      <c r="I985" s="66" t="s">
        <v>511</v>
      </c>
      <c r="J985" s="23">
        <v>0</v>
      </c>
      <c r="L985" s="59" t="str">
        <f>IF(OR(H_no_hash!$F985="---",H_no_hash!$F985="infeas",H_no_hash!$F985="inf"),"---",(H_no_hash!$F985/M985)-1)</f>
        <v>---</v>
      </c>
      <c r="M985" s="20">
        <f>Model_dem!L725</f>
        <v>954</v>
      </c>
      <c r="N985" t="str">
        <f>Model_dem!G725</f>
        <v>---</v>
      </c>
      <c r="P985" t="str">
        <f>IF(H_no_hash!$Q985&lt;&gt;A985,"Aqui", " ")</f>
        <v xml:space="preserve"> </v>
      </c>
      <c r="Q985" s="65" t="s">
        <v>527</v>
      </c>
      <c r="R985" s="66">
        <v>3</v>
      </c>
      <c r="S985" s="66">
        <v>25</v>
      </c>
      <c r="T985" s="66">
        <v>0.2</v>
      </c>
      <c r="U985" s="66">
        <v>100</v>
      </c>
      <c r="V985" s="66" t="s">
        <v>511</v>
      </c>
      <c r="W985" s="66" t="s">
        <v>511</v>
      </c>
      <c r="X985" s="66" t="s">
        <v>511</v>
      </c>
      <c r="Y985" s="66" t="s">
        <v>511</v>
      </c>
      <c r="Z985" s="66" t="s">
        <v>511</v>
      </c>
      <c r="AA985" s="23">
        <v>0</v>
      </c>
      <c r="AE985" t="s">
        <v>527</v>
      </c>
      <c r="AF985">
        <v>2</v>
      </c>
      <c r="AG985">
        <v>10</v>
      </c>
      <c r="AH985">
        <v>0.1</v>
      </c>
      <c r="AI985">
        <v>100</v>
      </c>
      <c r="AJ985">
        <v>960</v>
      </c>
      <c r="AK985">
        <v>91.105099999999993</v>
      </c>
      <c r="AL985">
        <v>7</v>
      </c>
      <c r="AM985">
        <v>177</v>
      </c>
      <c r="AN985">
        <v>1800.19</v>
      </c>
      <c r="AO985">
        <v>12301</v>
      </c>
    </row>
    <row r="986" spans="1:41" x14ac:dyDescent="0.3">
      <c r="A986" s="68" t="s">
        <v>527</v>
      </c>
      <c r="B986" s="20">
        <v>3</v>
      </c>
      <c r="C986" s="20">
        <v>50</v>
      </c>
      <c r="D986" s="20">
        <v>0.05</v>
      </c>
      <c r="E986" t="s">
        <v>0</v>
      </c>
      <c r="F986" s="20">
        <v>990</v>
      </c>
      <c r="G986" s="39">
        <f t="shared" si="74"/>
        <v>4.0567951318458417E-3</v>
      </c>
      <c r="H986" s="20">
        <v>167.27199999999999</v>
      </c>
      <c r="I986" s="20">
        <v>1991</v>
      </c>
      <c r="J986" s="67">
        <v>0</v>
      </c>
      <c r="K986" s="52">
        <v>0</v>
      </c>
      <c r="L986" s="59">
        <f>IF(OR(H_no_hash!$F986="---",H_no_hash!$F986="infeas",H_no_hash!$F986="inf"),"---",(H_no_hash!$F986/M986)-1)</f>
        <v>3.7735849056603765E-2</v>
      </c>
      <c r="M986" s="20">
        <f>Model_dem!L726</f>
        <v>954</v>
      </c>
      <c r="N986">
        <f>Model_dem!G726</f>
        <v>986</v>
      </c>
      <c r="P986" t="str">
        <f>IF(H_no_hash!$Q986&lt;&gt;A986,"Aqui", " ")</f>
        <v xml:space="preserve"> </v>
      </c>
      <c r="Q986" s="68" t="s">
        <v>527</v>
      </c>
      <c r="R986" s="20">
        <v>3</v>
      </c>
      <c r="S986" s="20">
        <v>50</v>
      </c>
      <c r="T986" s="20">
        <v>0.05</v>
      </c>
      <c r="U986" s="20">
        <v>100</v>
      </c>
      <c r="V986" s="20">
        <v>990</v>
      </c>
      <c r="W986" s="20">
        <v>167.27199999999999</v>
      </c>
      <c r="X986" s="20">
        <v>3</v>
      </c>
      <c r="Y986" s="20">
        <v>40</v>
      </c>
      <c r="Z986" s="20">
        <v>1800.05</v>
      </c>
      <c r="AA986" s="67"/>
      <c r="AE986" t="s">
        <v>527</v>
      </c>
      <c r="AF986">
        <v>2</v>
      </c>
      <c r="AG986">
        <v>10</v>
      </c>
      <c r="AH986">
        <v>0.15</v>
      </c>
      <c r="AI986">
        <v>100</v>
      </c>
      <c r="AJ986">
        <v>962</v>
      </c>
      <c r="AK986">
        <v>1507.2</v>
      </c>
      <c r="AL986">
        <v>40</v>
      </c>
      <c r="AM986">
        <v>50</v>
      </c>
      <c r="AN986">
        <v>1800.13</v>
      </c>
      <c r="AO986">
        <v>7203</v>
      </c>
    </row>
    <row r="987" spans="1:41" x14ac:dyDescent="0.3">
      <c r="A987" s="65" t="s">
        <v>527</v>
      </c>
      <c r="B987" s="66">
        <v>3</v>
      </c>
      <c r="C987" s="66">
        <v>50</v>
      </c>
      <c r="D987" s="66">
        <v>0.1</v>
      </c>
      <c r="E987" t="s">
        <v>4</v>
      </c>
      <c r="F987" s="66" t="s">
        <v>511</v>
      </c>
      <c r="G987" s="39" t="str">
        <f t="shared" si="74"/>
        <v>---</v>
      </c>
      <c r="H987" s="66" t="s">
        <v>511</v>
      </c>
      <c r="I987" s="66">
        <v>2325</v>
      </c>
      <c r="J987" s="23">
        <v>0</v>
      </c>
      <c r="L987" s="59" t="str">
        <f>IF(OR(H_no_hash!$F987="---",H_no_hash!$F987="infeas",H_no_hash!$F987="inf"),"---",(H_no_hash!$F987/M987)-1)</f>
        <v>---</v>
      </c>
      <c r="M987" s="20">
        <f>Model_dem!L727</f>
        <v>954</v>
      </c>
      <c r="N987" t="str">
        <f>Model_dem!G727</f>
        <v>---</v>
      </c>
      <c r="P987" t="str">
        <f>IF(H_no_hash!$Q987&lt;&gt;A987,"Aqui", " ")</f>
        <v xml:space="preserve"> </v>
      </c>
      <c r="Q987" s="65" t="s">
        <v>527</v>
      </c>
      <c r="R987" s="66">
        <v>3</v>
      </c>
      <c r="S987" s="66">
        <v>50</v>
      </c>
      <c r="T987" s="66">
        <v>0.1</v>
      </c>
      <c r="U987" s="66">
        <v>100</v>
      </c>
      <c r="V987" s="66" t="s">
        <v>511</v>
      </c>
      <c r="W987" s="66" t="s">
        <v>511</v>
      </c>
      <c r="X987" s="66" t="s">
        <v>511</v>
      </c>
      <c r="Y987" s="66" t="s">
        <v>511</v>
      </c>
      <c r="Z987" s="66" t="s">
        <v>511</v>
      </c>
      <c r="AA987" s="23"/>
      <c r="AE987" t="s">
        <v>527</v>
      </c>
      <c r="AF987">
        <v>2</v>
      </c>
      <c r="AG987">
        <v>10</v>
      </c>
      <c r="AH987">
        <v>0.2</v>
      </c>
      <c r="AI987">
        <v>100</v>
      </c>
      <c r="AJ987">
        <v>978</v>
      </c>
      <c r="AK987">
        <v>1238.97</v>
      </c>
      <c r="AL987">
        <v>16</v>
      </c>
      <c r="AM987">
        <v>25</v>
      </c>
      <c r="AN987">
        <v>1800.25</v>
      </c>
      <c r="AO987">
        <v>3709</v>
      </c>
    </row>
    <row r="988" spans="1:41" x14ac:dyDescent="0.3">
      <c r="A988" s="68" t="s">
        <v>527</v>
      </c>
      <c r="B988" s="20">
        <v>3</v>
      </c>
      <c r="C988" s="20">
        <v>50</v>
      </c>
      <c r="D988" s="20">
        <v>0.15</v>
      </c>
      <c r="E988" t="s">
        <v>4</v>
      </c>
      <c r="F988" s="20" t="s">
        <v>511</v>
      </c>
      <c r="G988" s="39" t="str">
        <f t="shared" si="74"/>
        <v>---</v>
      </c>
      <c r="H988" s="20" t="s">
        <v>511</v>
      </c>
      <c r="I988" s="20">
        <v>2377</v>
      </c>
      <c r="J988" s="67">
        <v>0</v>
      </c>
      <c r="L988" s="59" t="str">
        <f>IF(OR(H_no_hash!$F988="---",H_no_hash!$F988="infeas",H_no_hash!$F988="inf"),"---",(H_no_hash!$F988/M988)-1)</f>
        <v>---</v>
      </c>
      <c r="M988" s="20">
        <f>Model_dem!L728</f>
        <v>954</v>
      </c>
      <c r="N988" t="str">
        <f>Model_dem!G728</f>
        <v>---</v>
      </c>
      <c r="P988" t="str">
        <f>IF(H_no_hash!$Q988&lt;&gt;A988,"Aqui", " ")</f>
        <v xml:space="preserve"> </v>
      </c>
      <c r="Q988" s="68" t="s">
        <v>527</v>
      </c>
      <c r="R988" s="20">
        <v>3</v>
      </c>
      <c r="S988" s="20">
        <v>50</v>
      </c>
      <c r="T988" s="20">
        <v>0.15</v>
      </c>
      <c r="U988" s="20">
        <v>100</v>
      </c>
      <c r="V988" s="20" t="s">
        <v>511</v>
      </c>
      <c r="W988" s="20" t="s">
        <v>511</v>
      </c>
      <c r="X988" s="20" t="s">
        <v>511</v>
      </c>
      <c r="Y988" s="20" t="s">
        <v>511</v>
      </c>
      <c r="Z988" s="20" t="s">
        <v>511</v>
      </c>
      <c r="AA988" s="67"/>
      <c r="AE988" t="s">
        <v>527</v>
      </c>
      <c r="AF988">
        <v>2</v>
      </c>
      <c r="AG988">
        <v>25</v>
      </c>
      <c r="AH988">
        <v>0.05</v>
      </c>
      <c r="AI988">
        <v>100</v>
      </c>
      <c r="AJ988">
        <v>960</v>
      </c>
      <c r="AK988">
        <v>382.02</v>
      </c>
      <c r="AL988">
        <v>15</v>
      </c>
      <c r="AM988">
        <v>100</v>
      </c>
      <c r="AN988">
        <v>1800.23</v>
      </c>
      <c r="AO988">
        <v>10893</v>
      </c>
    </row>
    <row r="989" spans="1:41" x14ac:dyDescent="0.3">
      <c r="A989" s="65" t="s">
        <v>527</v>
      </c>
      <c r="B989" s="66">
        <v>3</v>
      </c>
      <c r="C989" s="66">
        <v>50</v>
      </c>
      <c r="D989" s="66">
        <v>0.2</v>
      </c>
      <c r="E989" t="s">
        <v>4</v>
      </c>
      <c r="F989" s="66" t="s">
        <v>511</v>
      </c>
      <c r="G989" s="39" t="str">
        <f t="shared" si="74"/>
        <v>---</v>
      </c>
      <c r="H989" s="66" t="s">
        <v>511</v>
      </c>
      <c r="I989" s="66">
        <v>1715</v>
      </c>
      <c r="J989" s="23">
        <v>0</v>
      </c>
      <c r="L989" s="59" t="str">
        <f>IF(OR(H_no_hash!$F989="---",H_no_hash!$F989="infeas",H_no_hash!$F989="inf"),"---",(H_no_hash!$F989/M989)-1)</f>
        <v>---</v>
      </c>
      <c r="M989" s="20">
        <f>Model_dem!L729</f>
        <v>954</v>
      </c>
      <c r="N989" t="str">
        <f>Model_dem!G729</f>
        <v>---</v>
      </c>
      <c r="P989" t="str">
        <f>IF(H_no_hash!$Q989&lt;&gt;A989,"Aqui", " ")</f>
        <v xml:space="preserve"> </v>
      </c>
      <c r="Q989" s="65" t="s">
        <v>527</v>
      </c>
      <c r="R989" s="66">
        <v>3</v>
      </c>
      <c r="S989" s="66">
        <v>50</v>
      </c>
      <c r="T989" s="66">
        <v>0.2</v>
      </c>
      <c r="U989" s="66">
        <v>100</v>
      </c>
      <c r="V989" s="66" t="s">
        <v>511</v>
      </c>
      <c r="W989" s="66" t="s">
        <v>511</v>
      </c>
      <c r="X989" s="66" t="s">
        <v>511</v>
      </c>
      <c r="Y989" s="66" t="s">
        <v>511</v>
      </c>
      <c r="Z989" s="66" t="s">
        <v>511</v>
      </c>
      <c r="AA989" s="23">
        <v>0</v>
      </c>
      <c r="AE989" t="s">
        <v>527</v>
      </c>
      <c r="AF989">
        <v>2</v>
      </c>
      <c r="AG989">
        <v>25</v>
      </c>
      <c r="AH989">
        <v>0.1</v>
      </c>
      <c r="AI989">
        <v>100</v>
      </c>
      <c r="AJ989">
        <v>977</v>
      </c>
      <c r="AK989">
        <v>1791.95</v>
      </c>
      <c r="AL989">
        <v>20</v>
      </c>
      <c r="AM989">
        <v>22</v>
      </c>
      <c r="AN989">
        <v>1801.35</v>
      </c>
      <c r="AO989">
        <v>3557</v>
      </c>
    </row>
    <row r="990" spans="1:41" x14ac:dyDescent="0.3">
      <c r="A990" s="68" t="s">
        <v>530</v>
      </c>
      <c r="B990" s="20">
        <v>0</v>
      </c>
      <c r="C990" s="20">
        <v>0</v>
      </c>
      <c r="D990" s="20">
        <v>0.05</v>
      </c>
      <c r="E990" t="s">
        <v>0</v>
      </c>
      <c r="F990" s="20">
        <v>787</v>
      </c>
      <c r="G990" s="39">
        <f t="shared" si="74"/>
        <v>0</v>
      </c>
      <c r="H990" s="20">
        <v>0.99881600000000004</v>
      </c>
      <c r="I990" s="20">
        <v>925</v>
      </c>
      <c r="J990" s="67">
        <v>0</v>
      </c>
      <c r="K990" s="52">
        <v>0.95299999999999996</v>
      </c>
      <c r="L990" s="59">
        <f>IF(OR(H_no_hash!$F990="---",H_no_hash!$F990="infeas",H_no_hash!$F990="inf"),"---",(H_no_hash!$F990/M990)-1)</f>
        <v>0</v>
      </c>
      <c r="M990" s="20">
        <f>Model_dem!L730</f>
        <v>787</v>
      </c>
      <c r="N990">
        <f>Model_dem!G730</f>
        <v>787</v>
      </c>
      <c r="P990" t="str">
        <f>IF(H_no_hash!$Q990&lt;&gt;A990,"Aqui", " ")</f>
        <v xml:space="preserve"> </v>
      </c>
      <c r="Q990" s="68" t="s">
        <v>530</v>
      </c>
      <c r="R990" s="20">
        <v>0</v>
      </c>
      <c r="S990" s="20">
        <v>0</v>
      </c>
      <c r="T990" s="20">
        <v>0.05</v>
      </c>
      <c r="U990" s="20">
        <v>50</v>
      </c>
      <c r="V990" s="20">
        <v>787</v>
      </c>
      <c r="W990" s="20">
        <v>0.99881600000000004</v>
      </c>
      <c r="X990" s="20">
        <v>0</v>
      </c>
      <c r="Y990" s="20">
        <v>1991</v>
      </c>
      <c r="Z990" s="20">
        <v>1800.01</v>
      </c>
      <c r="AA990" s="67">
        <v>0</v>
      </c>
      <c r="AE990" t="s">
        <v>527</v>
      </c>
      <c r="AF990">
        <v>2</v>
      </c>
      <c r="AG990">
        <v>25</v>
      </c>
      <c r="AH990">
        <v>0.15</v>
      </c>
      <c r="AI990">
        <v>100</v>
      </c>
      <c r="AJ990">
        <v>1135</v>
      </c>
      <c r="AK990">
        <v>1815.92</v>
      </c>
      <c r="AL990">
        <v>0</v>
      </c>
      <c r="AM990">
        <v>1</v>
      </c>
      <c r="AN990">
        <v>1815.93</v>
      </c>
      <c r="AO990">
        <v>51</v>
      </c>
    </row>
    <row r="991" spans="1:41" x14ac:dyDescent="0.3">
      <c r="A991" s="65" t="s">
        <v>530</v>
      </c>
      <c r="B991" s="66">
        <v>0</v>
      </c>
      <c r="C991" s="66">
        <v>0</v>
      </c>
      <c r="D991" s="66">
        <v>0.1</v>
      </c>
      <c r="E991" t="s">
        <v>0</v>
      </c>
      <c r="F991" s="66">
        <v>787</v>
      </c>
      <c r="G991" s="39">
        <f t="shared" si="74"/>
        <v>0</v>
      </c>
      <c r="H991" s="66">
        <v>7.4704499999999996</v>
      </c>
      <c r="I991" s="66">
        <v>968</v>
      </c>
      <c r="J991" s="23">
        <v>0</v>
      </c>
      <c r="K991" s="52">
        <v>1</v>
      </c>
      <c r="L991" s="59">
        <f>IF(OR(H_no_hash!$F991="---",H_no_hash!$F991="infeas",H_no_hash!$F991="inf"),"---",(H_no_hash!$F991/M991)-1)</f>
        <v>0</v>
      </c>
      <c r="M991" s="20">
        <f>Model_dem!L731</f>
        <v>787</v>
      </c>
      <c r="N991">
        <f>Model_dem!G731</f>
        <v>787</v>
      </c>
      <c r="P991" t="str">
        <f>IF(H_no_hash!$Q991&lt;&gt;A991,"Aqui", " ")</f>
        <v xml:space="preserve"> </v>
      </c>
      <c r="Q991" s="65" t="s">
        <v>530</v>
      </c>
      <c r="R991" s="66">
        <v>0</v>
      </c>
      <c r="S991" s="66">
        <v>0</v>
      </c>
      <c r="T991" s="66">
        <v>0.1</v>
      </c>
      <c r="U991" s="66">
        <v>50</v>
      </c>
      <c r="V991" s="66">
        <v>787</v>
      </c>
      <c r="W991" s="66">
        <v>7.4704499999999996</v>
      </c>
      <c r="X991" s="66">
        <v>5</v>
      </c>
      <c r="Y991" s="66">
        <v>2325</v>
      </c>
      <c r="Z991" s="66">
        <v>1800</v>
      </c>
      <c r="AA991" s="23">
        <v>0</v>
      </c>
      <c r="AE991" t="s">
        <v>527</v>
      </c>
      <c r="AF991">
        <v>2</v>
      </c>
      <c r="AG991">
        <v>25</v>
      </c>
      <c r="AH991">
        <v>0.2</v>
      </c>
      <c r="AI991">
        <v>100</v>
      </c>
      <c r="AJ991" t="s">
        <v>46</v>
      </c>
      <c r="AK991">
        <v>60.0364</v>
      </c>
      <c r="AL991">
        <v>0</v>
      </c>
      <c r="AM991">
        <v>1</v>
      </c>
      <c r="AN991">
        <v>1800.67</v>
      </c>
      <c r="AO991">
        <v>29</v>
      </c>
    </row>
    <row r="992" spans="1:41" x14ac:dyDescent="0.3">
      <c r="A992" s="68" t="s">
        <v>530</v>
      </c>
      <c r="B992" s="20">
        <v>0</v>
      </c>
      <c r="C992" s="20">
        <v>0</v>
      </c>
      <c r="D992" s="20">
        <v>0.15</v>
      </c>
      <c r="E992" t="s">
        <v>0</v>
      </c>
      <c r="F992" s="20">
        <v>787</v>
      </c>
      <c r="G992" s="39">
        <f t="shared" si="74"/>
        <v>0</v>
      </c>
      <c r="H992" s="20">
        <v>1.0778799999999999</v>
      </c>
      <c r="I992" s="20">
        <v>873</v>
      </c>
      <c r="J992" s="67">
        <v>0</v>
      </c>
      <c r="K992" s="52">
        <v>1</v>
      </c>
      <c r="L992" s="59">
        <f>IF(OR(H_no_hash!$F992="---",H_no_hash!$F992="infeas",H_no_hash!$F992="inf"),"---",(H_no_hash!$F992/M992)-1)</f>
        <v>0</v>
      </c>
      <c r="M992" s="20">
        <f>Model_dem!L732</f>
        <v>787</v>
      </c>
      <c r="N992">
        <f>Model_dem!G732</f>
        <v>787</v>
      </c>
      <c r="P992" t="str">
        <f>IF(H_no_hash!$Q992&lt;&gt;A992,"Aqui", " ")</f>
        <v xml:space="preserve"> </v>
      </c>
      <c r="Q992" s="68" t="s">
        <v>530</v>
      </c>
      <c r="R992" s="20">
        <v>0</v>
      </c>
      <c r="S992" s="20">
        <v>0</v>
      </c>
      <c r="T992" s="20">
        <v>0.15</v>
      </c>
      <c r="U992" s="20">
        <v>50</v>
      </c>
      <c r="V992" s="20">
        <v>787</v>
      </c>
      <c r="W992" s="20">
        <v>1.0778799999999999</v>
      </c>
      <c r="X992" s="20">
        <v>0</v>
      </c>
      <c r="Y992" s="20">
        <v>2377</v>
      </c>
      <c r="Z992" s="20">
        <v>1800</v>
      </c>
      <c r="AA992" s="67">
        <v>0</v>
      </c>
      <c r="AE992" t="s">
        <v>527</v>
      </c>
      <c r="AF992">
        <v>2</v>
      </c>
      <c r="AG992">
        <v>50</v>
      </c>
      <c r="AH992">
        <v>0.05</v>
      </c>
      <c r="AI992">
        <v>100</v>
      </c>
      <c r="AJ992">
        <v>960</v>
      </c>
      <c r="AK992">
        <v>58.221800000000002</v>
      </c>
      <c r="AL992">
        <v>0</v>
      </c>
      <c r="AM992">
        <v>190</v>
      </c>
      <c r="AN992">
        <v>1800.06</v>
      </c>
      <c r="AO992">
        <v>13615</v>
      </c>
    </row>
    <row r="993" spans="1:41" x14ac:dyDescent="0.3">
      <c r="A993" s="65" t="s">
        <v>530</v>
      </c>
      <c r="B993" s="66">
        <v>0</v>
      </c>
      <c r="C993" s="66">
        <v>0</v>
      </c>
      <c r="D993" s="66">
        <v>0.2</v>
      </c>
      <c r="E993" t="s">
        <v>0</v>
      </c>
      <c r="F993" s="66">
        <v>787</v>
      </c>
      <c r="G993" s="39">
        <f t="shared" si="74"/>
        <v>0</v>
      </c>
      <c r="H993" s="66">
        <v>9.7342899999999997</v>
      </c>
      <c r="I993" s="66">
        <v>784</v>
      </c>
      <c r="J993" s="23">
        <v>0</v>
      </c>
      <c r="K993" s="52">
        <v>1</v>
      </c>
      <c r="L993" s="59">
        <f>IF(OR(H_no_hash!$F993="---",H_no_hash!$F993="infeas",H_no_hash!$F993="inf"),"---",(H_no_hash!$F993/M993)-1)</f>
        <v>0</v>
      </c>
      <c r="M993" s="20">
        <f>Model_dem!L733</f>
        <v>787</v>
      </c>
      <c r="N993">
        <f>Model_dem!G733</f>
        <v>787</v>
      </c>
      <c r="P993" t="str">
        <f>IF(H_no_hash!$Q993&lt;&gt;A993,"Aqui", " ")</f>
        <v xml:space="preserve"> </v>
      </c>
      <c r="Q993" s="65" t="s">
        <v>530</v>
      </c>
      <c r="R993" s="66">
        <v>0</v>
      </c>
      <c r="S993" s="66">
        <v>0</v>
      </c>
      <c r="T993" s="66">
        <v>0.2</v>
      </c>
      <c r="U993" s="66">
        <v>50</v>
      </c>
      <c r="V993" s="66">
        <v>787</v>
      </c>
      <c r="W993" s="66">
        <v>9.7342899999999997</v>
      </c>
      <c r="X993" s="66">
        <v>9</v>
      </c>
      <c r="Y993" s="66">
        <v>1715</v>
      </c>
      <c r="Z993" s="66">
        <v>1800.01</v>
      </c>
      <c r="AA993" s="23">
        <v>0</v>
      </c>
      <c r="AE993" t="s">
        <v>527</v>
      </c>
      <c r="AF993">
        <v>2</v>
      </c>
      <c r="AG993">
        <v>50</v>
      </c>
      <c r="AH993">
        <v>0.1</v>
      </c>
      <c r="AI993">
        <v>100</v>
      </c>
      <c r="AJ993">
        <v>986</v>
      </c>
      <c r="AK993">
        <v>1617.45</v>
      </c>
      <c r="AL993">
        <v>12</v>
      </c>
      <c r="AM993">
        <v>17</v>
      </c>
      <c r="AN993">
        <v>1800.14</v>
      </c>
      <c r="AO993">
        <v>3521</v>
      </c>
    </row>
    <row r="994" spans="1:41" x14ac:dyDescent="0.3">
      <c r="A994" s="68" t="s">
        <v>530</v>
      </c>
      <c r="B994" s="20">
        <v>1</v>
      </c>
      <c r="C994" s="20">
        <v>5</v>
      </c>
      <c r="D994" s="20">
        <v>0.05</v>
      </c>
      <c r="E994" t="s">
        <v>0</v>
      </c>
      <c r="F994" s="20">
        <v>787</v>
      </c>
      <c r="G994" s="39">
        <f t="shared" si="74"/>
        <v>0</v>
      </c>
      <c r="H994" s="20">
        <v>5.0550100000000002</v>
      </c>
      <c r="I994" s="20">
        <v>868</v>
      </c>
      <c r="J994" s="67">
        <v>0</v>
      </c>
      <c r="K994" s="52">
        <v>0.95299999999999996</v>
      </c>
      <c r="L994" s="59">
        <f>IF(OR(H_no_hash!$F994="---",H_no_hash!$F994="infeas",H_no_hash!$F994="inf"),"---",(H_no_hash!$F994/M994)-1)</f>
        <v>0</v>
      </c>
      <c r="M994" s="20">
        <f>Model_dem!L734</f>
        <v>787</v>
      </c>
      <c r="N994">
        <f>Model_dem!G734</f>
        <v>787</v>
      </c>
      <c r="P994" t="str">
        <f>IF(H_no_hash!$Q994&lt;&gt;A994,"Aqui", " ")</f>
        <v xml:space="preserve"> </v>
      </c>
      <c r="Q994" s="68" t="s">
        <v>530</v>
      </c>
      <c r="R994" s="20">
        <v>1</v>
      </c>
      <c r="S994" s="20">
        <v>5</v>
      </c>
      <c r="T994" s="20">
        <v>0.05</v>
      </c>
      <c r="U994" s="20">
        <v>50</v>
      </c>
      <c r="V994" s="20">
        <v>787</v>
      </c>
      <c r="W994" s="20">
        <v>5.0550100000000002</v>
      </c>
      <c r="X994" s="20">
        <v>0</v>
      </c>
      <c r="Y994" s="20">
        <v>925</v>
      </c>
      <c r="Z994" s="20">
        <v>1800.03</v>
      </c>
      <c r="AA994" s="67">
        <v>0</v>
      </c>
      <c r="AE994" t="s">
        <v>527</v>
      </c>
      <c r="AF994">
        <v>2</v>
      </c>
      <c r="AG994">
        <v>50</v>
      </c>
      <c r="AH994">
        <v>0.15</v>
      </c>
      <c r="AI994">
        <v>100</v>
      </c>
      <c r="AJ994" t="s">
        <v>46</v>
      </c>
      <c r="AK994">
        <v>60.024700000000003</v>
      </c>
      <c r="AL994">
        <v>0</v>
      </c>
      <c r="AM994">
        <v>1</v>
      </c>
      <c r="AN994">
        <v>1800.66</v>
      </c>
      <c r="AO994">
        <v>29</v>
      </c>
    </row>
    <row r="995" spans="1:41" x14ac:dyDescent="0.3">
      <c r="A995" s="65" t="s">
        <v>530</v>
      </c>
      <c r="B995" s="66">
        <v>1</v>
      </c>
      <c r="C995" s="66">
        <v>5</v>
      </c>
      <c r="D995" s="66">
        <v>0.1</v>
      </c>
      <c r="E995" t="s">
        <v>0</v>
      </c>
      <c r="F995" s="66">
        <v>787</v>
      </c>
      <c r="G995" s="39">
        <f t="shared" si="74"/>
        <v>0</v>
      </c>
      <c r="H995" s="66">
        <v>15.0236</v>
      </c>
      <c r="I995" s="66">
        <v>998</v>
      </c>
      <c r="J995" s="23">
        <v>0</v>
      </c>
      <c r="K995" s="52">
        <v>1</v>
      </c>
      <c r="L995" s="59">
        <f>IF(OR(H_no_hash!$F995="---",H_no_hash!$F995="infeas",H_no_hash!$F995="inf"),"---",(H_no_hash!$F995/M995)-1)</f>
        <v>0</v>
      </c>
      <c r="M995" s="20">
        <f>Model_dem!L735</f>
        <v>787</v>
      </c>
      <c r="N995">
        <f>Model_dem!G735</f>
        <v>787</v>
      </c>
      <c r="P995" t="str">
        <f>IF(H_no_hash!$Q995&lt;&gt;A995,"Aqui", " ")</f>
        <v xml:space="preserve"> </v>
      </c>
      <c r="Q995" s="65" t="s">
        <v>530</v>
      </c>
      <c r="R995" s="66">
        <v>1</v>
      </c>
      <c r="S995" s="66">
        <v>5</v>
      </c>
      <c r="T995" s="66">
        <v>0.1</v>
      </c>
      <c r="U995" s="66">
        <v>50</v>
      </c>
      <c r="V995" s="66">
        <v>787</v>
      </c>
      <c r="W995" s="66">
        <v>15.0236</v>
      </c>
      <c r="X995" s="66">
        <v>7</v>
      </c>
      <c r="Y995" s="66">
        <v>968</v>
      </c>
      <c r="Z995" s="66">
        <v>1800</v>
      </c>
      <c r="AA995" s="23">
        <v>0</v>
      </c>
      <c r="AE995" t="s">
        <v>527</v>
      </c>
      <c r="AF995">
        <v>2</v>
      </c>
      <c r="AG995">
        <v>50</v>
      </c>
      <c r="AH995">
        <v>0.2</v>
      </c>
      <c r="AI995">
        <v>100</v>
      </c>
      <c r="AJ995" t="s">
        <v>46</v>
      </c>
      <c r="AK995">
        <v>60.027500000000003</v>
      </c>
      <c r="AL995">
        <v>0</v>
      </c>
      <c r="AM995">
        <v>1</v>
      </c>
      <c r="AN995">
        <v>1800.63</v>
      </c>
      <c r="AO995">
        <v>29</v>
      </c>
    </row>
    <row r="996" spans="1:41" x14ac:dyDescent="0.3">
      <c r="A996" s="68" t="s">
        <v>530</v>
      </c>
      <c r="B996" s="20">
        <v>1</v>
      </c>
      <c r="C996" s="20">
        <v>5</v>
      </c>
      <c r="D996" s="20">
        <v>0.15</v>
      </c>
      <c r="E996" t="s">
        <v>0</v>
      </c>
      <c r="F996" s="20">
        <v>790</v>
      </c>
      <c r="G996" s="39">
        <f t="shared" si="74"/>
        <v>0</v>
      </c>
      <c r="H996" s="20">
        <v>2.3440300000000001</v>
      </c>
      <c r="I996" s="20">
        <v>984</v>
      </c>
      <c r="J996" s="67">
        <v>0</v>
      </c>
      <c r="K996" s="52">
        <v>1</v>
      </c>
      <c r="L996" s="59">
        <f>IF(OR(H_no_hash!$F996="---",H_no_hash!$F996="infeas",H_no_hash!$F996="inf"),"---",(H_no_hash!$F996/M996)-1)</f>
        <v>3.8119440914865521E-3</v>
      </c>
      <c r="M996" s="20">
        <f>Model_dem!L736</f>
        <v>787</v>
      </c>
      <c r="N996">
        <f>Model_dem!G736</f>
        <v>790</v>
      </c>
      <c r="P996" t="str">
        <f>IF(H_no_hash!$Q996&lt;&gt;A996,"Aqui", " ")</f>
        <v xml:space="preserve"> </v>
      </c>
      <c r="Q996" s="68" t="s">
        <v>530</v>
      </c>
      <c r="R996" s="20">
        <v>1</v>
      </c>
      <c r="S996" s="20">
        <v>5</v>
      </c>
      <c r="T996" s="20">
        <v>0.15</v>
      </c>
      <c r="U996" s="20">
        <v>50</v>
      </c>
      <c r="V996" s="20">
        <v>790</v>
      </c>
      <c r="W996" s="20">
        <v>2.3440300000000001</v>
      </c>
      <c r="X996" s="20">
        <v>0</v>
      </c>
      <c r="Y996" s="20">
        <v>873</v>
      </c>
      <c r="Z996" s="20">
        <v>1800.04</v>
      </c>
      <c r="AA996" s="67">
        <v>0</v>
      </c>
      <c r="AE996" t="s">
        <v>527</v>
      </c>
      <c r="AF996">
        <v>3</v>
      </c>
      <c r="AG996">
        <v>0</v>
      </c>
      <c r="AH996">
        <v>0.05</v>
      </c>
      <c r="AI996">
        <v>100</v>
      </c>
      <c r="AJ996">
        <v>986</v>
      </c>
      <c r="AK996">
        <v>49.572899999999997</v>
      </c>
      <c r="AL996">
        <v>0</v>
      </c>
      <c r="AM996">
        <v>81</v>
      </c>
      <c r="AN996">
        <v>1800.21</v>
      </c>
      <c r="AO996">
        <v>12437</v>
      </c>
    </row>
    <row r="997" spans="1:41" x14ac:dyDescent="0.3">
      <c r="A997" s="65" t="s">
        <v>530</v>
      </c>
      <c r="B997" s="66">
        <v>1</v>
      </c>
      <c r="C997" s="66">
        <v>5</v>
      </c>
      <c r="D997" s="66">
        <v>0.2</v>
      </c>
      <c r="E997" t="s">
        <v>0</v>
      </c>
      <c r="F997" s="66">
        <v>790</v>
      </c>
      <c r="G997" s="39">
        <f t="shared" si="74"/>
        <v>0</v>
      </c>
      <c r="H997" s="66">
        <v>11.961600000000001</v>
      </c>
      <c r="I997" s="66">
        <v>915</v>
      </c>
      <c r="J997" s="23">
        <v>0</v>
      </c>
      <c r="K997" s="52">
        <v>1</v>
      </c>
      <c r="L997" s="59">
        <f>IF(OR(H_no_hash!$F997="---",H_no_hash!$F997="infeas",H_no_hash!$F997="inf"),"---",(H_no_hash!$F997/M997)-1)</f>
        <v>3.8119440914865521E-3</v>
      </c>
      <c r="M997" s="20">
        <f>Model_dem!L737</f>
        <v>787</v>
      </c>
      <c r="N997">
        <f>Model_dem!G737</f>
        <v>790</v>
      </c>
      <c r="P997" t="str">
        <f>IF(H_no_hash!$Q997&lt;&gt;A997,"Aqui", " ")</f>
        <v xml:space="preserve"> </v>
      </c>
      <c r="Q997" s="65" t="s">
        <v>530</v>
      </c>
      <c r="R997" s="66">
        <v>1</v>
      </c>
      <c r="S997" s="66">
        <v>5</v>
      </c>
      <c r="T997" s="66">
        <v>0.2</v>
      </c>
      <c r="U997" s="66">
        <v>50</v>
      </c>
      <c r="V997" s="66">
        <v>790</v>
      </c>
      <c r="W997" s="66">
        <v>11.961600000000001</v>
      </c>
      <c r="X997" s="66">
        <v>4</v>
      </c>
      <c r="Y997" s="66">
        <v>784</v>
      </c>
      <c r="Z997" s="66">
        <v>1800.08</v>
      </c>
      <c r="AA997" s="23">
        <v>0</v>
      </c>
      <c r="AE997" t="s">
        <v>527</v>
      </c>
      <c r="AF997">
        <v>3</v>
      </c>
      <c r="AG997">
        <v>10</v>
      </c>
      <c r="AH997">
        <v>0.05</v>
      </c>
      <c r="AI997">
        <v>100</v>
      </c>
      <c r="AJ997">
        <v>986</v>
      </c>
      <c r="AK997">
        <v>762.40300000000002</v>
      </c>
      <c r="AL997">
        <v>31</v>
      </c>
      <c r="AM997">
        <v>87</v>
      </c>
      <c r="AN997">
        <v>1800.23</v>
      </c>
      <c r="AO997">
        <v>12763</v>
      </c>
    </row>
    <row r="998" spans="1:41" x14ac:dyDescent="0.3">
      <c r="A998" s="68" t="s">
        <v>530</v>
      </c>
      <c r="B998" s="20">
        <v>1</v>
      </c>
      <c r="C998" s="20">
        <v>10</v>
      </c>
      <c r="D998" s="20">
        <v>0.05</v>
      </c>
      <c r="E998" t="s">
        <v>0</v>
      </c>
      <c r="F998" s="20">
        <v>787</v>
      </c>
      <c r="G998" s="39">
        <f t="shared" si="74"/>
        <v>0</v>
      </c>
      <c r="H998" s="20">
        <v>12.677</v>
      </c>
      <c r="I998" s="20">
        <v>422</v>
      </c>
      <c r="J998" s="67">
        <v>0</v>
      </c>
      <c r="K998" s="52">
        <v>0.95299999999999996</v>
      </c>
      <c r="L998" s="59">
        <f>IF(OR(H_no_hash!$F998="---",H_no_hash!$F998="infeas",H_no_hash!$F998="inf"),"---",(H_no_hash!$F998/M998)-1)</f>
        <v>0</v>
      </c>
      <c r="M998" s="20">
        <f>Model_dem!L738</f>
        <v>787</v>
      </c>
      <c r="N998">
        <f>Model_dem!G738</f>
        <v>787</v>
      </c>
      <c r="P998" t="str">
        <f>IF(H_no_hash!$Q998&lt;&gt;A998,"Aqui", " ")</f>
        <v xml:space="preserve"> </v>
      </c>
      <c r="Q998" s="68" t="s">
        <v>530</v>
      </c>
      <c r="R998" s="20">
        <v>1</v>
      </c>
      <c r="S998" s="20">
        <v>10</v>
      </c>
      <c r="T998" s="20">
        <v>0.05</v>
      </c>
      <c r="U998" s="20">
        <v>50</v>
      </c>
      <c r="V998" s="20">
        <v>787</v>
      </c>
      <c r="W998" s="20">
        <v>12.677</v>
      </c>
      <c r="X998" s="20">
        <v>5</v>
      </c>
      <c r="Y998" s="20">
        <v>868</v>
      </c>
      <c r="Z998" s="20">
        <v>1800.01</v>
      </c>
      <c r="AA998" s="67">
        <v>0</v>
      </c>
      <c r="AE998" t="s">
        <v>527</v>
      </c>
      <c r="AF998">
        <v>3</v>
      </c>
      <c r="AG998">
        <v>25</v>
      </c>
      <c r="AH998">
        <v>0.05</v>
      </c>
      <c r="AI998">
        <v>100</v>
      </c>
      <c r="AJ998">
        <v>986</v>
      </c>
      <c r="AK998">
        <v>466.17500000000001</v>
      </c>
      <c r="AL998">
        <v>13</v>
      </c>
      <c r="AM998">
        <v>84</v>
      </c>
      <c r="AN998">
        <v>1800.09</v>
      </c>
      <c r="AO998">
        <v>13378</v>
      </c>
    </row>
    <row r="999" spans="1:41" x14ac:dyDescent="0.3">
      <c r="A999" s="65" t="s">
        <v>530</v>
      </c>
      <c r="B999" s="66">
        <v>1</v>
      </c>
      <c r="C999" s="66">
        <v>10</v>
      </c>
      <c r="D999" s="66">
        <v>0.1</v>
      </c>
      <c r="E999" t="s">
        <v>0</v>
      </c>
      <c r="F999" s="66">
        <v>787</v>
      </c>
      <c r="G999" s="39">
        <f t="shared" si="74"/>
        <v>0</v>
      </c>
      <c r="H999" s="66">
        <v>2.8372899999999999</v>
      </c>
      <c r="I999" s="66">
        <v>367</v>
      </c>
      <c r="J999" s="23">
        <v>0</v>
      </c>
      <c r="K999" s="52">
        <v>1</v>
      </c>
      <c r="L999" s="59">
        <f>IF(OR(H_no_hash!$F999="---",H_no_hash!$F999="infeas",H_no_hash!$F999="inf"),"---",(H_no_hash!$F999/M999)-1)</f>
        <v>0</v>
      </c>
      <c r="M999" s="20">
        <f>Model_dem!L739</f>
        <v>787</v>
      </c>
      <c r="N999">
        <f>Model_dem!G739</f>
        <v>787</v>
      </c>
      <c r="P999" t="str">
        <f>IF(H_no_hash!$Q999&lt;&gt;A999,"Aqui", " ")</f>
        <v xml:space="preserve"> </v>
      </c>
      <c r="Q999" s="65" t="s">
        <v>530</v>
      </c>
      <c r="R999" s="66">
        <v>1</v>
      </c>
      <c r="S999" s="66">
        <v>10</v>
      </c>
      <c r="T999" s="66">
        <v>0.1</v>
      </c>
      <c r="U999" s="66">
        <v>50</v>
      </c>
      <c r="V999" s="66">
        <v>787</v>
      </c>
      <c r="W999" s="66">
        <v>2.8372899999999999</v>
      </c>
      <c r="X999" s="66">
        <v>0</v>
      </c>
      <c r="Y999" s="66">
        <v>998</v>
      </c>
      <c r="Z999" s="66">
        <v>1800.02</v>
      </c>
      <c r="AA999" s="23">
        <v>0</v>
      </c>
      <c r="AE999" t="s">
        <v>527</v>
      </c>
      <c r="AF999">
        <v>3</v>
      </c>
      <c r="AG999">
        <v>50</v>
      </c>
      <c r="AH999">
        <v>0.05</v>
      </c>
      <c r="AI999">
        <v>100</v>
      </c>
      <c r="AJ999">
        <v>986</v>
      </c>
      <c r="AK999">
        <v>380.25200000000001</v>
      </c>
      <c r="AL999">
        <v>11</v>
      </c>
      <c r="AM999">
        <v>101</v>
      </c>
      <c r="AN999">
        <v>1800.04</v>
      </c>
      <c r="AO999">
        <v>14639</v>
      </c>
    </row>
    <row r="1000" spans="1:41" x14ac:dyDescent="0.3">
      <c r="A1000" s="68" t="s">
        <v>530</v>
      </c>
      <c r="B1000" s="20">
        <v>1</v>
      </c>
      <c r="C1000" s="20">
        <v>10</v>
      </c>
      <c r="D1000" s="20">
        <v>0.15</v>
      </c>
      <c r="E1000" t="s">
        <v>0</v>
      </c>
      <c r="F1000" s="20">
        <v>790</v>
      </c>
      <c r="G1000" s="39">
        <f t="shared" si="74"/>
        <v>0</v>
      </c>
      <c r="H1000" s="20">
        <v>3.20635</v>
      </c>
      <c r="I1000" s="20">
        <v>118</v>
      </c>
      <c r="J1000" s="67">
        <v>0</v>
      </c>
      <c r="K1000" s="52">
        <v>1</v>
      </c>
      <c r="L1000" s="59">
        <f>IF(OR(H_no_hash!$F1000="---",H_no_hash!$F1000="infeas",H_no_hash!$F1000="inf"),"---",(H_no_hash!$F1000/M1000)-1)</f>
        <v>3.8119440914865521E-3</v>
      </c>
      <c r="M1000" s="20">
        <f>Model_dem!L740</f>
        <v>787</v>
      </c>
      <c r="N1000">
        <f>Model_dem!G740</f>
        <v>790</v>
      </c>
      <c r="P1000" t="str">
        <f>IF(H_no_hash!$Q1000&lt;&gt;A1000,"Aqui", " ")</f>
        <v xml:space="preserve"> </v>
      </c>
      <c r="Q1000" s="68" t="s">
        <v>530</v>
      </c>
      <c r="R1000" s="20">
        <v>1</v>
      </c>
      <c r="S1000" s="20">
        <v>10</v>
      </c>
      <c r="T1000" s="20">
        <v>0.15</v>
      </c>
      <c r="U1000" s="20">
        <v>50</v>
      </c>
      <c r="V1000" s="20">
        <v>790</v>
      </c>
      <c r="W1000" s="20">
        <v>3.20635</v>
      </c>
      <c r="X1000" s="20">
        <v>0</v>
      </c>
      <c r="Y1000" s="20">
        <v>984</v>
      </c>
      <c r="Z1000" s="20">
        <v>1800.01</v>
      </c>
      <c r="AA1000" s="67">
        <v>0</v>
      </c>
      <c r="AE1000" t="s">
        <v>518</v>
      </c>
      <c r="AF1000">
        <v>0</v>
      </c>
      <c r="AG1000">
        <v>0</v>
      </c>
      <c r="AH1000">
        <v>0.05</v>
      </c>
      <c r="AI1000">
        <v>100</v>
      </c>
      <c r="AJ1000">
        <v>1043</v>
      </c>
      <c r="AK1000">
        <v>12.6648</v>
      </c>
      <c r="AL1000">
        <v>2</v>
      </c>
      <c r="AM1000">
        <v>1721</v>
      </c>
      <c r="AN1000">
        <v>1800</v>
      </c>
      <c r="AO1000">
        <v>83954</v>
      </c>
    </row>
    <row r="1001" spans="1:41" x14ac:dyDescent="0.3">
      <c r="A1001" s="65" t="s">
        <v>530</v>
      </c>
      <c r="B1001" s="66">
        <v>1</v>
      </c>
      <c r="C1001" s="66">
        <v>10</v>
      </c>
      <c r="D1001" s="66">
        <v>0.2</v>
      </c>
      <c r="E1001" t="s">
        <v>0</v>
      </c>
      <c r="F1001" s="66">
        <v>790</v>
      </c>
      <c r="G1001" s="39">
        <f t="shared" si="74"/>
        <v>0</v>
      </c>
      <c r="H1001" s="66">
        <v>2.3886400000000001</v>
      </c>
      <c r="I1001" s="66">
        <v>1</v>
      </c>
      <c r="J1001" s="23">
        <v>0</v>
      </c>
      <c r="K1001" s="52">
        <v>1</v>
      </c>
      <c r="L1001" s="59">
        <f>IF(OR(H_no_hash!$F1001="---",H_no_hash!$F1001="infeas",H_no_hash!$F1001="inf"),"---",(H_no_hash!$F1001/M1001)-1)</f>
        <v>3.8119440914865521E-3</v>
      </c>
      <c r="M1001" s="20">
        <f>Model_dem!L741</f>
        <v>787</v>
      </c>
      <c r="N1001">
        <f>Model_dem!G741</f>
        <v>790</v>
      </c>
      <c r="P1001" t="str">
        <f>IF(H_no_hash!$Q1001&lt;&gt;A1001,"Aqui", " ")</f>
        <v xml:space="preserve"> </v>
      </c>
      <c r="Q1001" s="65" t="s">
        <v>530</v>
      </c>
      <c r="R1001" s="66">
        <v>1</v>
      </c>
      <c r="S1001" s="66">
        <v>10</v>
      </c>
      <c r="T1001" s="66">
        <v>0.2</v>
      </c>
      <c r="U1001" s="66">
        <v>50</v>
      </c>
      <c r="V1001" s="66">
        <v>790</v>
      </c>
      <c r="W1001" s="66">
        <v>2.3886400000000001</v>
      </c>
      <c r="X1001" s="66">
        <v>0</v>
      </c>
      <c r="Y1001" s="66">
        <v>915</v>
      </c>
      <c r="Z1001" s="66">
        <v>1800</v>
      </c>
      <c r="AA1001" s="23">
        <v>0</v>
      </c>
      <c r="AE1001" t="s">
        <v>518</v>
      </c>
      <c r="AF1001">
        <v>0</v>
      </c>
      <c r="AG1001">
        <v>0</v>
      </c>
      <c r="AH1001">
        <v>0.1</v>
      </c>
      <c r="AI1001">
        <v>100</v>
      </c>
      <c r="AJ1001">
        <v>1043</v>
      </c>
      <c r="AK1001">
        <v>52.928600000000003</v>
      </c>
      <c r="AL1001">
        <v>24</v>
      </c>
      <c r="AM1001">
        <v>2060</v>
      </c>
      <c r="AN1001">
        <v>1800.01</v>
      </c>
      <c r="AO1001">
        <v>89546</v>
      </c>
    </row>
    <row r="1002" spans="1:41" x14ac:dyDescent="0.3">
      <c r="A1002" s="68" t="s">
        <v>530</v>
      </c>
      <c r="B1002" s="20">
        <v>1</v>
      </c>
      <c r="C1002" s="20">
        <v>25</v>
      </c>
      <c r="D1002" s="20">
        <v>0.05</v>
      </c>
      <c r="E1002" t="s">
        <v>0</v>
      </c>
      <c r="F1002" s="20">
        <v>790</v>
      </c>
      <c r="G1002" s="39">
        <f t="shared" si="74"/>
        <v>0</v>
      </c>
      <c r="H1002" s="20">
        <v>4.41465</v>
      </c>
      <c r="I1002" s="20">
        <v>453</v>
      </c>
      <c r="J1002" s="67">
        <v>0</v>
      </c>
      <c r="K1002" s="52">
        <v>0</v>
      </c>
      <c r="L1002" s="59">
        <f>IF(OR(H_no_hash!$F1002="---",H_no_hash!$F1002="infeas",H_no_hash!$F1002="inf"),"---",(H_no_hash!$F1002/M1002)-1)</f>
        <v>3.8119440914865521E-3</v>
      </c>
      <c r="M1002" s="20">
        <f>Model_dem!L742</f>
        <v>787</v>
      </c>
      <c r="N1002">
        <f>Model_dem!G742</f>
        <v>790</v>
      </c>
      <c r="P1002" t="str">
        <f>IF(H_no_hash!$Q1002&lt;&gt;A1002,"Aqui", " ")</f>
        <v xml:space="preserve"> </v>
      </c>
      <c r="Q1002" s="68" t="s">
        <v>530</v>
      </c>
      <c r="R1002" s="20">
        <v>1</v>
      </c>
      <c r="S1002" s="20">
        <v>25</v>
      </c>
      <c r="T1002" s="20">
        <v>0.05</v>
      </c>
      <c r="U1002" s="20">
        <v>50</v>
      </c>
      <c r="V1002" s="20">
        <v>790</v>
      </c>
      <c r="W1002" s="20">
        <v>4.41465</v>
      </c>
      <c r="X1002" s="20">
        <v>0</v>
      </c>
      <c r="Y1002" s="20">
        <v>422</v>
      </c>
      <c r="Z1002" s="20">
        <v>1800.04</v>
      </c>
      <c r="AA1002" s="67">
        <v>0</v>
      </c>
      <c r="AE1002" t="s">
        <v>518</v>
      </c>
      <c r="AF1002">
        <v>0</v>
      </c>
      <c r="AG1002">
        <v>0</v>
      </c>
      <c r="AH1002">
        <v>0.15</v>
      </c>
      <c r="AI1002">
        <v>100</v>
      </c>
      <c r="AJ1002">
        <v>1043</v>
      </c>
      <c r="AK1002">
        <v>16.9358</v>
      </c>
      <c r="AL1002">
        <v>0</v>
      </c>
      <c r="AM1002">
        <v>1631</v>
      </c>
      <c r="AN1002">
        <v>1800.03</v>
      </c>
      <c r="AO1002">
        <v>87636</v>
      </c>
    </row>
    <row r="1003" spans="1:41" x14ac:dyDescent="0.3">
      <c r="A1003" s="65" t="s">
        <v>530</v>
      </c>
      <c r="B1003" s="66">
        <v>1</v>
      </c>
      <c r="C1003" s="66">
        <v>25</v>
      </c>
      <c r="D1003" s="66">
        <v>0.1</v>
      </c>
      <c r="E1003" t="s">
        <v>0</v>
      </c>
      <c r="F1003" s="66">
        <v>790</v>
      </c>
      <c r="G1003" s="39">
        <f t="shared" si="74"/>
        <v>0</v>
      </c>
      <c r="H1003" s="66">
        <v>14.854699999999999</v>
      </c>
      <c r="I1003" s="66">
        <v>156</v>
      </c>
      <c r="J1003" s="23">
        <v>0</v>
      </c>
      <c r="K1003" s="52">
        <v>0.94899999999999995</v>
      </c>
      <c r="L1003" s="59">
        <f>IF(OR(H_no_hash!$F1003="---",H_no_hash!$F1003="infeas",H_no_hash!$F1003="inf"),"---",(H_no_hash!$F1003/M1003)-1)</f>
        <v>3.8119440914865521E-3</v>
      </c>
      <c r="M1003" s="20">
        <f>Model_dem!L743</f>
        <v>787</v>
      </c>
      <c r="N1003">
        <f>Model_dem!G743</f>
        <v>790</v>
      </c>
      <c r="P1003" t="str">
        <f>IF(H_no_hash!$Q1003&lt;&gt;A1003,"Aqui", " ")</f>
        <v xml:space="preserve"> </v>
      </c>
      <c r="Q1003" s="65" t="s">
        <v>530</v>
      </c>
      <c r="R1003" s="66">
        <v>1</v>
      </c>
      <c r="S1003" s="66">
        <v>25</v>
      </c>
      <c r="T1003" s="66">
        <v>0.1</v>
      </c>
      <c r="U1003" s="66">
        <v>50</v>
      </c>
      <c r="V1003" s="66">
        <v>790</v>
      </c>
      <c r="W1003" s="66">
        <v>14.854699999999999</v>
      </c>
      <c r="X1003" s="66">
        <v>0</v>
      </c>
      <c r="Y1003" s="66">
        <v>367</v>
      </c>
      <c r="Z1003" s="66">
        <v>1800.24</v>
      </c>
      <c r="AA1003" s="23">
        <v>0</v>
      </c>
      <c r="AE1003" t="s">
        <v>518</v>
      </c>
      <c r="AF1003">
        <v>0</v>
      </c>
      <c r="AG1003">
        <v>0</v>
      </c>
      <c r="AH1003">
        <v>0.2</v>
      </c>
      <c r="AI1003">
        <v>100</v>
      </c>
      <c r="AJ1003">
        <v>1043</v>
      </c>
      <c r="AK1003">
        <v>12.8043</v>
      </c>
      <c r="AL1003">
        <v>0</v>
      </c>
      <c r="AM1003">
        <v>2055</v>
      </c>
      <c r="AN1003">
        <v>1800</v>
      </c>
      <c r="AO1003">
        <v>95091</v>
      </c>
    </row>
    <row r="1004" spans="1:41" x14ac:dyDescent="0.3">
      <c r="A1004" s="68" t="s">
        <v>530</v>
      </c>
      <c r="B1004" s="20">
        <v>1</v>
      </c>
      <c r="C1004" s="20">
        <v>25</v>
      </c>
      <c r="D1004" s="20">
        <v>0.15</v>
      </c>
      <c r="E1004" t="s">
        <v>1</v>
      </c>
      <c r="F1004" s="20">
        <v>809</v>
      </c>
      <c r="G1004" s="39">
        <f t="shared" si="74"/>
        <v>0</v>
      </c>
      <c r="H1004" s="20">
        <v>16.7164</v>
      </c>
      <c r="I1004" s="20">
        <v>1</v>
      </c>
      <c r="J1004" s="67">
        <v>0</v>
      </c>
      <c r="K1004" s="52">
        <v>0.95699999999999996</v>
      </c>
      <c r="L1004" s="59">
        <f>IF(OR(H_no_hash!$F1004="---",H_no_hash!$F1004="infeas",H_no_hash!$F1004="inf"),"---",(H_no_hash!$F1004/M1004)-1)</f>
        <v>2.7954256670902122E-2</v>
      </c>
      <c r="M1004" s="20">
        <f>Model_dem!L744</f>
        <v>787</v>
      </c>
      <c r="N1004">
        <f>Model_dem!G744</f>
        <v>809</v>
      </c>
      <c r="P1004" t="str">
        <f>IF(H_no_hash!$Q1004&lt;&gt;A1004,"Aqui", " ")</f>
        <v xml:space="preserve"> </v>
      </c>
      <c r="Q1004" s="68" t="s">
        <v>530</v>
      </c>
      <c r="R1004" s="20">
        <v>1</v>
      </c>
      <c r="S1004" s="20">
        <v>25</v>
      </c>
      <c r="T1004" s="20">
        <v>0.15</v>
      </c>
      <c r="U1004" s="20">
        <v>50</v>
      </c>
      <c r="V1004" s="20">
        <v>809</v>
      </c>
      <c r="W1004" s="20">
        <v>16.7164</v>
      </c>
      <c r="X1004" s="20">
        <v>0</v>
      </c>
      <c r="Y1004" s="20">
        <v>118</v>
      </c>
      <c r="Z1004" s="20">
        <v>1800.07</v>
      </c>
      <c r="AA1004" s="67">
        <v>0</v>
      </c>
      <c r="AE1004" t="s">
        <v>518</v>
      </c>
      <c r="AF1004">
        <v>1</v>
      </c>
      <c r="AG1004">
        <v>5</v>
      </c>
      <c r="AH1004">
        <v>0.05</v>
      </c>
      <c r="AI1004">
        <v>100</v>
      </c>
      <c r="AJ1004">
        <v>1045</v>
      </c>
      <c r="AK1004">
        <v>776.29100000000005</v>
      </c>
      <c r="AL1004">
        <v>162</v>
      </c>
      <c r="AM1004">
        <v>753</v>
      </c>
      <c r="AN1004">
        <v>1800.02</v>
      </c>
      <c r="AO1004">
        <v>32619</v>
      </c>
    </row>
    <row r="1005" spans="1:41" x14ac:dyDescent="0.3">
      <c r="A1005" s="65" t="s">
        <v>530</v>
      </c>
      <c r="B1005" s="66">
        <v>1</v>
      </c>
      <c r="C1005" s="66">
        <v>25</v>
      </c>
      <c r="D1005" s="66">
        <v>0.2</v>
      </c>
      <c r="E1005" t="s">
        <v>1</v>
      </c>
      <c r="F1005" s="66" t="s">
        <v>46</v>
      </c>
      <c r="G1005" s="39" t="str">
        <f t="shared" si="74"/>
        <v>---</v>
      </c>
      <c r="H1005" s="66">
        <v>60.021900000000002</v>
      </c>
      <c r="I1005" s="66">
        <v>1</v>
      </c>
      <c r="J1005" s="23">
        <v>0</v>
      </c>
      <c r="K1005" s="52">
        <v>0.999</v>
      </c>
      <c r="L1005" s="59" t="str">
        <f>IF(OR(H_no_hash!$F1005="---",H_no_hash!$F1005="infeas",H_no_hash!$F1005="inf"),"---",(H_no_hash!$F1005/M1005)-1)</f>
        <v>---</v>
      </c>
      <c r="M1005" s="20">
        <f>Model_dem!L745</f>
        <v>787</v>
      </c>
      <c r="N1005">
        <f>Model_dem!G745</f>
        <v>1152</v>
      </c>
      <c r="P1005" t="str">
        <f>IF(H_no_hash!$Q1005&lt;&gt;A1005,"Aqui", " ")</f>
        <v xml:space="preserve"> </v>
      </c>
      <c r="Q1005" s="65" t="s">
        <v>530</v>
      </c>
      <c r="R1005" s="66">
        <v>1</v>
      </c>
      <c r="S1005" s="66">
        <v>25</v>
      </c>
      <c r="T1005" s="66">
        <v>0.2</v>
      </c>
      <c r="U1005" s="66">
        <v>50</v>
      </c>
      <c r="V1005" s="66" t="s">
        <v>46</v>
      </c>
      <c r="W1005" s="66">
        <v>60.021900000000002</v>
      </c>
      <c r="X1005" s="66">
        <v>0</v>
      </c>
      <c r="Y1005" s="66">
        <v>1</v>
      </c>
      <c r="Z1005" s="66">
        <v>1805.58</v>
      </c>
      <c r="AA1005" s="23">
        <v>0</v>
      </c>
      <c r="AE1005" t="s">
        <v>518</v>
      </c>
      <c r="AF1005">
        <v>1</v>
      </c>
      <c r="AG1005">
        <v>5</v>
      </c>
      <c r="AH1005">
        <v>0.1</v>
      </c>
      <c r="AI1005">
        <v>100</v>
      </c>
      <c r="AJ1005">
        <v>1047</v>
      </c>
      <c r="AK1005">
        <v>75.189899999999994</v>
      </c>
      <c r="AL1005">
        <v>6</v>
      </c>
      <c r="AM1005">
        <v>335</v>
      </c>
      <c r="AN1005">
        <v>1800.07</v>
      </c>
      <c r="AO1005">
        <v>29338</v>
      </c>
    </row>
    <row r="1006" spans="1:41" x14ac:dyDescent="0.3">
      <c r="A1006" s="68" t="s">
        <v>530</v>
      </c>
      <c r="B1006" s="20">
        <v>1</v>
      </c>
      <c r="C1006" s="20">
        <v>50</v>
      </c>
      <c r="D1006" s="20">
        <v>0.05</v>
      </c>
      <c r="E1006" t="s">
        <v>0</v>
      </c>
      <c r="F1006" s="20">
        <v>790</v>
      </c>
      <c r="G1006" s="39">
        <f t="shared" si="74"/>
        <v>0</v>
      </c>
      <c r="H1006" s="20">
        <v>22.271000000000001</v>
      </c>
      <c r="I1006" s="20">
        <v>942</v>
      </c>
      <c r="J1006" s="67">
        <v>0</v>
      </c>
      <c r="K1006" s="52">
        <v>0</v>
      </c>
      <c r="L1006" s="59">
        <f>IF(OR(H_no_hash!$F1006="---",H_no_hash!$F1006="infeas",H_no_hash!$F1006="inf"),"---",(H_no_hash!$F1006/M1006)-1)</f>
        <v>3.8119440914865521E-3</v>
      </c>
      <c r="M1006" s="20">
        <f>Model_dem!L746</f>
        <v>787</v>
      </c>
      <c r="N1006">
        <f>Model_dem!G746</f>
        <v>790</v>
      </c>
      <c r="P1006" t="str">
        <f>IF(H_no_hash!$Q1006&lt;&gt;A1006,"Aqui", " ")</f>
        <v xml:space="preserve"> </v>
      </c>
      <c r="Q1006" s="68" t="s">
        <v>530</v>
      </c>
      <c r="R1006" s="20">
        <v>1</v>
      </c>
      <c r="S1006" s="20">
        <v>50</v>
      </c>
      <c r="T1006" s="20">
        <v>0.05</v>
      </c>
      <c r="U1006" s="20">
        <v>50</v>
      </c>
      <c r="V1006" s="20">
        <v>790</v>
      </c>
      <c r="W1006" s="20">
        <v>22.271000000000001</v>
      </c>
      <c r="X1006" s="20">
        <v>0</v>
      </c>
      <c r="Y1006" s="20">
        <v>453</v>
      </c>
      <c r="Z1006" s="20">
        <v>1800.02</v>
      </c>
      <c r="AA1006" s="67">
        <v>0</v>
      </c>
      <c r="AE1006" t="s">
        <v>518</v>
      </c>
      <c r="AF1006">
        <v>1</v>
      </c>
      <c r="AG1006">
        <v>5</v>
      </c>
      <c r="AH1006">
        <v>0.15</v>
      </c>
      <c r="AI1006">
        <v>100</v>
      </c>
      <c r="AJ1006">
        <v>1047</v>
      </c>
      <c r="AK1006">
        <v>42.359900000000003</v>
      </c>
      <c r="AL1006">
        <v>0</v>
      </c>
      <c r="AM1006">
        <v>408</v>
      </c>
      <c r="AN1006">
        <v>1800.03</v>
      </c>
      <c r="AO1006">
        <v>26395</v>
      </c>
    </row>
    <row r="1007" spans="1:41" x14ac:dyDescent="0.3">
      <c r="A1007" s="65" t="s">
        <v>530</v>
      </c>
      <c r="B1007" s="66">
        <v>1</v>
      </c>
      <c r="C1007" s="66">
        <v>50</v>
      </c>
      <c r="D1007" s="66">
        <v>0.1</v>
      </c>
      <c r="E1007" t="s">
        <v>0</v>
      </c>
      <c r="F1007" s="66">
        <v>809</v>
      </c>
      <c r="G1007" s="39">
        <f t="shared" si="74"/>
        <v>0</v>
      </c>
      <c r="H1007" s="66">
        <v>18.678699999999999</v>
      </c>
      <c r="I1007" s="66">
        <v>731</v>
      </c>
      <c r="J1007" s="23">
        <v>0</v>
      </c>
      <c r="K1007" s="52">
        <v>2.9000000000000001E-2</v>
      </c>
      <c r="L1007" s="59">
        <f>IF(OR(H_no_hash!$F1007="---",H_no_hash!$F1007="infeas",H_no_hash!$F1007="inf"),"---",(H_no_hash!$F1007/M1007)-1)</f>
        <v>2.7954256670902122E-2</v>
      </c>
      <c r="M1007" s="20">
        <f>Model_dem!L747</f>
        <v>787</v>
      </c>
      <c r="N1007">
        <f>Model_dem!G747</f>
        <v>809</v>
      </c>
      <c r="P1007" t="str">
        <f>IF(H_no_hash!$Q1007&lt;&gt;A1007,"Aqui", " ")</f>
        <v xml:space="preserve"> </v>
      </c>
      <c r="Q1007" s="65" t="s">
        <v>530</v>
      </c>
      <c r="R1007" s="66">
        <v>1</v>
      </c>
      <c r="S1007" s="66">
        <v>50</v>
      </c>
      <c r="T1007" s="66">
        <v>0.1</v>
      </c>
      <c r="U1007" s="66">
        <v>50</v>
      </c>
      <c r="V1007" s="66">
        <v>809</v>
      </c>
      <c r="W1007" s="66">
        <v>18.678699999999999</v>
      </c>
      <c r="X1007" s="66">
        <v>0</v>
      </c>
      <c r="Y1007" s="66">
        <v>156</v>
      </c>
      <c r="Z1007" s="66">
        <v>1800.04</v>
      </c>
      <c r="AA1007" s="23">
        <v>0</v>
      </c>
      <c r="AE1007" t="s">
        <v>518</v>
      </c>
      <c r="AF1007">
        <v>1</v>
      </c>
      <c r="AG1007">
        <v>5</v>
      </c>
      <c r="AH1007">
        <v>0.2</v>
      </c>
      <c r="AI1007">
        <v>100</v>
      </c>
      <c r="AJ1007">
        <v>1055</v>
      </c>
      <c r="AK1007">
        <v>61.380400000000002</v>
      </c>
      <c r="AL1007">
        <v>2</v>
      </c>
      <c r="AM1007">
        <v>238</v>
      </c>
      <c r="AN1007">
        <v>1800.08</v>
      </c>
      <c r="AO1007">
        <v>23849</v>
      </c>
    </row>
    <row r="1008" spans="1:41" x14ac:dyDescent="0.3">
      <c r="A1008" s="68" t="s">
        <v>530</v>
      </c>
      <c r="B1008" s="20">
        <v>1</v>
      </c>
      <c r="C1008" s="20">
        <v>50</v>
      </c>
      <c r="D1008" s="20">
        <v>0.15</v>
      </c>
      <c r="E1008" t="s">
        <v>2</v>
      </c>
      <c r="F1008" s="20" t="s">
        <v>46</v>
      </c>
      <c r="G1008" s="39" t="str">
        <f t="shared" si="74"/>
        <v>---</v>
      </c>
      <c r="H1008" s="20">
        <v>60.008200000000002</v>
      </c>
      <c r="I1008" s="20">
        <v>996</v>
      </c>
      <c r="J1008" s="67">
        <v>0</v>
      </c>
      <c r="L1008" s="59" t="str">
        <f>IF(OR(H_no_hash!$F1008="---",H_no_hash!$F1008="infeas",H_no_hash!$F1008="inf"),"---",(H_no_hash!$F1008/M1008)-1)</f>
        <v>---</v>
      </c>
      <c r="M1008" s="20">
        <f>Model_dem!L748</f>
        <v>787</v>
      </c>
      <c r="N1008" t="str">
        <f>Model_dem!G748</f>
        <v>---</v>
      </c>
      <c r="P1008" t="str">
        <f>IF(H_no_hash!$Q1008&lt;&gt;A1008,"Aqui", " ")</f>
        <v xml:space="preserve"> </v>
      </c>
      <c r="Q1008" s="68" t="s">
        <v>530</v>
      </c>
      <c r="R1008" s="20">
        <v>1</v>
      </c>
      <c r="S1008" s="20">
        <v>50</v>
      </c>
      <c r="T1008" s="20">
        <v>0.15</v>
      </c>
      <c r="U1008" s="20">
        <v>50</v>
      </c>
      <c r="V1008" s="20" t="s">
        <v>46</v>
      </c>
      <c r="W1008" s="20">
        <v>60.008200000000002</v>
      </c>
      <c r="X1008" s="20">
        <v>0</v>
      </c>
      <c r="Y1008" s="20">
        <v>1</v>
      </c>
      <c r="Z1008" s="20">
        <v>1802.95</v>
      </c>
      <c r="AA1008" s="67">
        <v>0</v>
      </c>
      <c r="AE1008" t="s">
        <v>518</v>
      </c>
      <c r="AF1008">
        <v>1</v>
      </c>
      <c r="AG1008">
        <v>10</v>
      </c>
      <c r="AH1008">
        <v>0.05</v>
      </c>
      <c r="AI1008">
        <v>100</v>
      </c>
      <c r="AJ1008">
        <v>1045</v>
      </c>
      <c r="AK1008">
        <v>39.119999999999997</v>
      </c>
      <c r="AL1008">
        <v>5</v>
      </c>
      <c r="AM1008">
        <v>392</v>
      </c>
      <c r="AN1008">
        <v>1800.05</v>
      </c>
      <c r="AO1008">
        <v>29231</v>
      </c>
    </row>
    <row r="1009" spans="1:41" x14ac:dyDescent="0.3">
      <c r="A1009" s="65" t="s">
        <v>530</v>
      </c>
      <c r="B1009" s="66">
        <v>1</v>
      </c>
      <c r="C1009" s="66">
        <v>50</v>
      </c>
      <c r="D1009" s="66">
        <v>0.2</v>
      </c>
      <c r="E1009" t="s">
        <v>2</v>
      </c>
      <c r="F1009" s="66" t="s">
        <v>46</v>
      </c>
      <c r="G1009" s="39" t="str">
        <f t="shared" si="74"/>
        <v>---</v>
      </c>
      <c r="H1009" s="66">
        <v>60.008099999999999</v>
      </c>
      <c r="I1009" s="66">
        <v>788</v>
      </c>
      <c r="J1009" s="23">
        <v>0</v>
      </c>
      <c r="L1009" s="59" t="str">
        <f>IF(OR(H_no_hash!$F1009="---",H_no_hash!$F1009="infeas",H_no_hash!$F1009="inf"),"---",(H_no_hash!$F1009/M1009)-1)</f>
        <v>---</v>
      </c>
      <c r="M1009" s="20">
        <f>Model_dem!L749</f>
        <v>787</v>
      </c>
      <c r="N1009" t="str">
        <f>Model_dem!G749</f>
        <v>---</v>
      </c>
      <c r="P1009" t="str">
        <f>IF(H_no_hash!$Q1009&lt;&gt;A1009,"Aqui", " ")</f>
        <v xml:space="preserve"> </v>
      </c>
      <c r="Q1009" s="65" t="s">
        <v>530</v>
      </c>
      <c r="R1009" s="66">
        <v>1</v>
      </c>
      <c r="S1009" s="66">
        <v>50</v>
      </c>
      <c r="T1009" s="66">
        <v>0.2</v>
      </c>
      <c r="U1009" s="66">
        <v>50</v>
      </c>
      <c r="V1009" s="66" t="s">
        <v>46</v>
      </c>
      <c r="W1009" s="66">
        <v>60.008099999999999</v>
      </c>
      <c r="X1009" s="66">
        <v>0</v>
      </c>
      <c r="Y1009" s="66">
        <v>1</v>
      </c>
      <c r="Z1009" s="66">
        <v>1801.34</v>
      </c>
      <c r="AA1009" s="23">
        <v>0</v>
      </c>
      <c r="AE1009" t="s">
        <v>518</v>
      </c>
      <c r="AF1009">
        <v>1</v>
      </c>
      <c r="AG1009">
        <v>10</v>
      </c>
      <c r="AH1009">
        <v>0.1</v>
      </c>
      <c r="AI1009">
        <v>100</v>
      </c>
      <c r="AJ1009">
        <v>1047</v>
      </c>
      <c r="AK1009">
        <v>83.829099999999997</v>
      </c>
      <c r="AL1009">
        <v>5</v>
      </c>
      <c r="AM1009">
        <v>394</v>
      </c>
      <c r="AN1009">
        <v>1800.02</v>
      </c>
      <c r="AO1009">
        <v>27321</v>
      </c>
    </row>
    <row r="1010" spans="1:41" x14ac:dyDescent="0.3">
      <c r="A1010" s="68" t="s">
        <v>530</v>
      </c>
      <c r="B1010" s="20">
        <v>2</v>
      </c>
      <c r="C1010" s="20">
        <v>5</v>
      </c>
      <c r="D1010" s="20">
        <v>0.05</v>
      </c>
      <c r="E1010" t="s">
        <v>0</v>
      </c>
      <c r="F1010" s="20">
        <v>787</v>
      </c>
      <c r="G1010" s="39">
        <f t="shared" si="74"/>
        <v>0</v>
      </c>
      <c r="H1010" s="20">
        <v>4.6325500000000002</v>
      </c>
      <c r="I1010" s="20">
        <v>460</v>
      </c>
      <c r="J1010" s="67">
        <v>0</v>
      </c>
      <c r="K1010" s="52">
        <v>0.95299999999999996</v>
      </c>
      <c r="L1010" s="59">
        <f>IF(OR(H_no_hash!$F1010="---",H_no_hash!$F1010="infeas",H_no_hash!$F1010="inf"),"---",(H_no_hash!$F1010/M1010)-1)</f>
        <v>0</v>
      </c>
      <c r="M1010" s="20">
        <f>Model_dem!L750</f>
        <v>787</v>
      </c>
      <c r="N1010">
        <f>Model_dem!G750</f>
        <v>787</v>
      </c>
      <c r="P1010" t="str">
        <f>IF(H_no_hash!$Q1010&lt;&gt;A1010,"Aqui", " ")</f>
        <v xml:space="preserve"> </v>
      </c>
      <c r="Q1010" s="68" t="s">
        <v>530</v>
      </c>
      <c r="R1010" s="20">
        <v>2</v>
      </c>
      <c r="S1010" s="20">
        <v>5</v>
      </c>
      <c r="T1010" s="20">
        <v>0.05</v>
      </c>
      <c r="U1010" s="20">
        <v>50</v>
      </c>
      <c r="V1010" s="20">
        <v>787</v>
      </c>
      <c r="W1010" s="20">
        <v>4.6325500000000002</v>
      </c>
      <c r="X1010" s="20">
        <v>0</v>
      </c>
      <c r="Y1010" s="20">
        <v>942</v>
      </c>
      <c r="Z1010" s="20">
        <v>1800.02</v>
      </c>
      <c r="AA1010" s="67">
        <v>0</v>
      </c>
      <c r="AE1010" t="s">
        <v>518</v>
      </c>
      <c r="AF1010">
        <v>1</v>
      </c>
      <c r="AG1010">
        <v>10</v>
      </c>
      <c r="AH1010">
        <v>0.15</v>
      </c>
      <c r="AI1010">
        <v>100</v>
      </c>
      <c r="AJ1010">
        <v>1047</v>
      </c>
      <c r="AK1010">
        <v>172.59</v>
      </c>
      <c r="AL1010">
        <v>17</v>
      </c>
      <c r="AM1010">
        <v>283</v>
      </c>
      <c r="AN1010">
        <v>1800.02</v>
      </c>
      <c r="AO1010">
        <v>27207</v>
      </c>
    </row>
    <row r="1011" spans="1:41" x14ac:dyDescent="0.3">
      <c r="A1011" s="65" t="s">
        <v>530</v>
      </c>
      <c r="B1011" s="66">
        <v>2</v>
      </c>
      <c r="C1011" s="66">
        <v>5</v>
      </c>
      <c r="D1011" s="66">
        <v>0.1</v>
      </c>
      <c r="E1011" t="s">
        <v>0</v>
      </c>
      <c r="F1011" s="66">
        <v>787</v>
      </c>
      <c r="G1011" s="39">
        <f t="shared" si="74"/>
        <v>0</v>
      </c>
      <c r="H1011" s="66">
        <v>3.6848299999999998</v>
      </c>
      <c r="I1011" s="66">
        <v>531</v>
      </c>
      <c r="J1011" s="23">
        <v>0</v>
      </c>
      <c r="K1011" s="52">
        <v>1</v>
      </c>
      <c r="L1011" s="59">
        <f>IF(OR(H_no_hash!$F1011="---",H_no_hash!$F1011="infeas",H_no_hash!$F1011="inf"),"---",(H_no_hash!$F1011/M1011)-1)</f>
        <v>0</v>
      </c>
      <c r="M1011" s="20">
        <f>Model_dem!L751</f>
        <v>787</v>
      </c>
      <c r="N1011">
        <f>Model_dem!G751</f>
        <v>787</v>
      </c>
      <c r="P1011" t="str">
        <f>IF(H_no_hash!$Q1011&lt;&gt;A1011,"Aqui", " ")</f>
        <v xml:space="preserve"> </v>
      </c>
      <c r="Q1011" s="65" t="s">
        <v>530</v>
      </c>
      <c r="R1011" s="66">
        <v>2</v>
      </c>
      <c r="S1011" s="66">
        <v>5</v>
      </c>
      <c r="T1011" s="66">
        <v>0.1</v>
      </c>
      <c r="U1011" s="66">
        <v>50</v>
      </c>
      <c r="V1011" s="66">
        <v>787</v>
      </c>
      <c r="W1011" s="66">
        <v>3.6848299999999998</v>
      </c>
      <c r="X1011" s="66">
        <v>0</v>
      </c>
      <c r="Y1011" s="66">
        <v>731</v>
      </c>
      <c r="Z1011" s="66">
        <v>1800.05</v>
      </c>
      <c r="AA1011" s="23">
        <v>0</v>
      </c>
      <c r="AE1011" t="s">
        <v>518</v>
      </c>
      <c r="AF1011">
        <v>1</v>
      </c>
      <c r="AG1011">
        <v>10</v>
      </c>
      <c r="AH1011">
        <v>0.2</v>
      </c>
      <c r="AI1011">
        <v>100</v>
      </c>
      <c r="AJ1011">
        <v>1055</v>
      </c>
      <c r="AK1011">
        <v>370.10899999999998</v>
      </c>
      <c r="AL1011">
        <v>29</v>
      </c>
      <c r="AM1011">
        <v>219</v>
      </c>
      <c r="AN1011">
        <v>1800.13</v>
      </c>
      <c r="AO1011">
        <v>24580</v>
      </c>
    </row>
    <row r="1012" spans="1:41" x14ac:dyDescent="0.3">
      <c r="A1012" s="68" t="s">
        <v>530</v>
      </c>
      <c r="B1012" s="20">
        <v>2</v>
      </c>
      <c r="C1012" s="20">
        <v>5</v>
      </c>
      <c r="D1012" s="20">
        <v>0.15</v>
      </c>
      <c r="E1012" t="s">
        <v>0</v>
      </c>
      <c r="F1012" s="20">
        <v>787</v>
      </c>
      <c r="G1012" s="39">
        <f t="shared" si="74"/>
        <v>0</v>
      </c>
      <c r="H1012" s="20">
        <v>2.9394499999999999</v>
      </c>
      <c r="I1012" s="20">
        <v>611</v>
      </c>
      <c r="J1012" s="67">
        <v>0</v>
      </c>
      <c r="K1012" s="52">
        <v>1</v>
      </c>
      <c r="L1012" s="59">
        <f>IF(OR(H_no_hash!$F1012="---",H_no_hash!$F1012="infeas",H_no_hash!$F1012="inf"),"---",(H_no_hash!$F1012/M1012)-1)</f>
        <v>0</v>
      </c>
      <c r="M1012" s="20">
        <f>Model_dem!L752</f>
        <v>787</v>
      </c>
      <c r="N1012">
        <f>Model_dem!G752</f>
        <v>787</v>
      </c>
      <c r="P1012" t="str">
        <f>IF(H_no_hash!$Q1012&lt;&gt;A1012,"Aqui", " ")</f>
        <v xml:space="preserve"> </v>
      </c>
      <c r="Q1012" s="68" t="s">
        <v>530</v>
      </c>
      <c r="R1012" s="20">
        <v>2</v>
      </c>
      <c r="S1012" s="20">
        <v>5</v>
      </c>
      <c r="T1012" s="20">
        <v>0.15</v>
      </c>
      <c r="U1012" s="20">
        <v>50</v>
      </c>
      <c r="V1012" s="20">
        <v>787</v>
      </c>
      <c r="W1012" s="20">
        <v>2.9394499999999999</v>
      </c>
      <c r="X1012" s="20">
        <v>0</v>
      </c>
      <c r="Y1012" s="20">
        <v>996</v>
      </c>
      <c r="Z1012" s="20">
        <v>1800.01</v>
      </c>
      <c r="AA1012" s="67">
        <v>0</v>
      </c>
      <c r="AE1012" t="s">
        <v>518</v>
      </c>
      <c r="AF1012">
        <v>1</v>
      </c>
      <c r="AG1012">
        <v>25</v>
      </c>
      <c r="AH1012">
        <v>0.05</v>
      </c>
      <c r="AI1012">
        <v>100</v>
      </c>
      <c r="AJ1012">
        <v>1047</v>
      </c>
      <c r="AK1012">
        <v>456.83300000000003</v>
      </c>
      <c r="AL1012">
        <v>34</v>
      </c>
      <c r="AM1012">
        <v>169</v>
      </c>
      <c r="AN1012">
        <v>1800.3</v>
      </c>
      <c r="AO1012">
        <v>17614</v>
      </c>
    </row>
    <row r="1013" spans="1:41" x14ac:dyDescent="0.3">
      <c r="A1013" s="65" t="s">
        <v>530</v>
      </c>
      <c r="B1013" s="66">
        <v>2</v>
      </c>
      <c r="C1013" s="66">
        <v>5</v>
      </c>
      <c r="D1013" s="66">
        <v>0.2</v>
      </c>
      <c r="E1013" t="s">
        <v>0</v>
      </c>
      <c r="F1013" s="66">
        <v>787</v>
      </c>
      <c r="G1013" s="39">
        <f t="shared" si="74"/>
        <v>0</v>
      </c>
      <c r="H1013" s="66">
        <v>12.682</v>
      </c>
      <c r="I1013" s="66">
        <v>370</v>
      </c>
      <c r="J1013" s="23">
        <v>0</v>
      </c>
      <c r="K1013" s="52">
        <v>1</v>
      </c>
      <c r="L1013" s="59">
        <f>IF(OR(H_no_hash!$F1013="---",H_no_hash!$F1013="infeas",H_no_hash!$F1013="inf"),"---",(H_no_hash!$F1013/M1013)-1)</f>
        <v>0</v>
      </c>
      <c r="M1013" s="20">
        <f>Model_dem!L753</f>
        <v>787</v>
      </c>
      <c r="N1013">
        <f>Model_dem!G753</f>
        <v>787</v>
      </c>
      <c r="P1013" t="str">
        <f>IF(H_no_hash!$Q1013&lt;&gt;A1013,"Aqui", " ")</f>
        <v xml:space="preserve"> </v>
      </c>
      <c r="Q1013" s="65" t="s">
        <v>530</v>
      </c>
      <c r="R1013" s="66">
        <v>2</v>
      </c>
      <c r="S1013" s="66">
        <v>5</v>
      </c>
      <c r="T1013" s="66">
        <v>0.2</v>
      </c>
      <c r="U1013" s="66">
        <v>50</v>
      </c>
      <c r="V1013" s="66">
        <v>787</v>
      </c>
      <c r="W1013" s="66">
        <v>12.682</v>
      </c>
      <c r="X1013" s="66">
        <v>3</v>
      </c>
      <c r="Y1013" s="66">
        <v>788</v>
      </c>
      <c r="Z1013" s="66">
        <v>1800.03</v>
      </c>
      <c r="AA1013" s="23">
        <v>0</v>
      </c>
      <c r="AE1013" t="s">
        <v>518</v>
      </c>
      <c r="AF1013">
        <v>1</v>
      </c>
      <c r="AG1013">
        <v>25</v>
      </c>
      <c r="AH1013">
        <v>0.1</v>
      </c>
      <c r="AI1013">
        <v>100</v>
      </c>
      <c r="AJ1013">
        <v>1059</v>
      </c>
      <c r="AK1013">
        <v>846.95100000000002</v>
      </c>
      <c r="AL1013">
        <v>18</v>
      </c>
      <c r="AM1013">
        <v>43</v>
      </c>
      <c r="AN1013">
        <v>1800.43</v>
      </c>
      <c r="AO1013">
        <v>7620</v>
      </c>
    </row>
    <row r="1014" spans="1:41" x14ac:dyDescent="0.3">
      <c r="A1014" s="68" t="s">
        <v>530</v>
      </c>
      <c r="B1014" s="20">
        <v>2</v>
      </c>
      <c r="C1014" s="20">
        <v>10</v>
      </c>
      <c r="D1014" s="20">
        <v>0.05</v>
      </c>
      <c r="E1014" t="s">
        <v>0</v>
      </c>
      <c r="F1014" s="20">
        <v>787</v>
      </c>
      <c r="G1014" s="39">
        <f t="shared" si="74"/>
        <v>0</v>
      </c>
      <c r="H1014" s="20">
        <v>6.7671000000000001</v>
      </c>
      <c r="I1014" s="20">
        <v>341</v>
      </c>
      <c r="J1014" s="67">
        <v>0</v>
      </c>
      <c r="K1014" s="52">
        <v>0.95299999999999996</v>
      </c>
      <c r="L1014" s="59">
        <f>IF(OR(H_no_hash!$F1014="---",H_no_hash!$F1014="infeas",H_no_hash!$F1014="inf"),"---",(H_no_hash!$F1014/M1014)-1)</f>
        <v>0</v>
      </c>
      <c r="M1014" s="20">
        <f>Model_dem!L754</f>
        <v>787</v>
      </c>
      <c r="N1014">
        <f>Model_dem!G754</f>
        <v>787</v>
      </c>
      <c r="P1014" t="str">
        <f>IF(H_no_hash!$Q1014&lt;&gt;A1014,"Aqui", " ")</f>
        <v xml:space="preserve"> </v>
      </c>
      <c r="Q1014" s="68" t="s">
        <v>530</v>
      </c>
      <c r="R1014" s="20">
        <v>2</v>
      </c>
      <c r="S1014" s="20">
        <v>10</v>
      </c>
      <c r="T1014" s="20">
        <v>0.05</v>
      </c>
      <c r="U1014" s="20">
        <v>50</v>
      </c>
      <c r="V1014" s="20">
        <v>787</v>
      </c>
      <c r="W1014" s="20">
        <v>6.7671000000000001</v>
      </c>
      <c r="X1014" s="20">
        <v>0</v>
      </c>
      <c r="Y1014" s="20">
        <v>460</v>
      </c>
      <c r="Z1014" s="20">
        <v>1800.05</v>
      </c>
      <c r="AA1014" s="67">
        <v>0</v>
      </c>
      <c r="AE1014" t="s">
        <v>518</v>
      </c>
      <c r="AF1014">
        <v>1</v>
      </c>
      <c r="AG1014">
        <v>25</v>
      </c>
      <c r="AH1014">
        <v>0.15</v>
      </c>
      <c r="AI1014">
        <v>100</v>
      </c>
      <c r="AJ1014">
        <v>1076</v>
      </c>
      <c r="AK1014">
        <v>498.22399999999999</v>
      </c>
      <c r="AL1014">
        <v>6</v>
      </c>
      <c r="AM1014">
        <v>31</v>
      </c>
      <c r="AN1014">
        <v>1800.15</v>
      </c>
      <c r="AO1014">
        <v>4071</v>
      </c>
    </row>
    <row r="1015" spans="1:41" x14ac:dyDescent="0.3">
      <c r="A1015" s="65" t="s">
        <v>530</v>
      </c>
      <c r="B1015" s="66">
        <v>2</v>
      </c>
      <c r="C1015" s="66">
        <v>10</v>
      </c>
      <c r="D1015" s="66">
        <v>0.1</v>
      </c>
      <c r="E1015" t="s">
        <v>0</v>
      </c>
      <c r="F1015" s="66">
        <v>787</v>
      </c>
      <c r="G1015" s="39">
        <f t="shared" si="74"/>
        <v>0</v>
      </c>
      <c r="H1015" s="66">
        <v>4.2925000000000004</v>
      </c>
      <c r="I1015" s="66">
        <v>232</v>
      </c>
      <c r="J1015" s="23">
        <v>0</v>
      </c>
      <c r="K1015" s="52">
        <v>1</v>
      </c>
      <c r="L1015" s="59">
        <f>IF(OR(H_no_hash!$F1015="---",H_no_hash!$F1015="infeas",H_no_hash!$F1015="inf"),"---",(H_no_hash!$F1015/M1015)-1)</f>
        <v>0</v>
      </c>
      <c r="M1015" s="20">
        <f>Model_dem!L755</f>
        <v>787</v>
      </c>
      <c r="N1015">
        <f>Model_dem!G755</f>
        <v>787</v>
      </c>
      <c r="P1015" t="str">
        <f>IF(H_no_hash!$Q1015&lt;&gt;A1015,"Aqui", " ")</f>
        <v xml:space="preserve"> </v>
      </c>
      <c r="Q1015" s="65" t="s">
        <v>530</v>
      </c>
      <c r="R1015" s="66">
        <v>2</v>
      </c>
      <c r="S1015" s="66">
        <v>10</v>
      </c>
      <c r="T1015" s="66">
        <v>0.1</v>
      </c>
      <c r="U1015" s="66">
        <v>50</v>
      </c>
      <c r="V1015" s="66">
        <v>787</v>
      </c>
      <c r="W1015" s="66">
        <v>4.2925000000000004</v>
      </c>
      <c r="X1015" s="66">
        <v>0</v>
      </c>
      <c r="Y1015" s="66">
        <v>531</v>
      </c>
      <c r="Z1015" s="66">
        <v>1800.01</v>
      </c>
      <c r="AA1015" s="23">
        <v>0</v>
      </c>
      <c r="AE1015" t="s">
        <v>518</v>
      </c>
      <c r="AF1015">
        <v>1</v>
      </c>
      <c r="AG1015">
        <v>25</v>
      </c>
      <c r="AH1015">
        <v>0.2</v>
      </c>
      <c r="AI1015">
        <v>100</v>
      </c>
      <c r="AJ1015">
        <v>1095</v>
      </c>
      <c r="AK1015">
        <v>897.33699999999999</v>
      </c>
      <c r="AL1015">
        <v>0</v>
      </c>
      <c r="AM1015">
        <v>8</v>
      </c>
      <c r="AN1015">
        <v>1801.05</v>
      </c>
      <c r="AO1015">
        <v>1840</v>
      </c>
    </row>
    <row r="1016" spans="1:41" x14ac:dyDescent="0.3">
      <c r="A1016" s="68" t="s">
        <v>530</v>
      </c>
      <c r="B1016" s="20">
        <v>2</v>
      </c>
      <c r="C1016" s="20">
        <v>10</v>
      </c>
      <c r="D1016" s="20">
        <v>0.15</v>
      </c>
      <c r="E1016" t="s">
        <v>0</v>
      </c>
      <c r="F1016" s="20">
        <v>790</v>
      </c>
      <c r="G1016" s="39">
        <f t="shared" si="74"/>
        <v>0</v>
      </c>
      <c r="H1016" s="20">
        <v>4.9043900000000002</v>
      </c>
      <c r="I1016" s="20">
        <v>16</v>
      </c>
      <c r="J1016" s="67">
        <v>0</v>
      </c>
      <c r="K1016" s="52">
        <v>1</v>
      </c>
      <c r="L1016" s="59">
        <f>IF(OR(H_no_hash!$F1016="---",H_no_hash!$F1016="infeas",H_no_hash!$F1016="inf"),"---",(H_no_hash!$F1016/M1016)-1)</f>
        <v>3.8119440914865521E-3</v>
      </c>
      <c r="M1016" s="20">
        <f>Model_dem!L756</f>
        <v>787</v>
      </c>
      <c r="N1016">
        <f>Model_dem!G756</f>
        <v>790</v>
      </c>
      <c r="P1016" t="str">
        <f>IF(H_no_hash!$Q1016&lt;&gt;A1016,"Aqui", " ")</f>
        <v xml:space="preserve"> </v>
      </c>
      <c r="Q1016" s="68" t="s">
        <v>530</v>
      </c>
      <c r="R1016" s="20">
        <v>2</v>
      </c>
      <c r="S1016" s="20">
        <v>10</v>
      </c>
      <c r="T1016" s="20">
        <v>0.15</v>
      </c>
      <c r="U1016" s="20">
        <v>50</v>
      </c>
      <c r="V1016" s="20">
        <v>790</v>
      </c>
      <c r="W1016" s="20">
        <v>4.9043900000000002</v>
      </c>
      <c r="X1016" s="20">
        <v>0</v>
      </c>
      <c r="Y1016" s="20">
        <v>611</v>
      </c>
      <c r="Z1016" s="20">
        <v>1800.01</v>
      </c>
      <c r="AA1016" s="67">
        <v>0</v>
      </c>
      <c r="AE1016" t="s">
        <v>518</v>
      </c>
      <c r="AF1016">
        <v>1</v>
      </c>
      <c r="AG1016">
        <v>50</v>
      </c>
      <c r="AH1016">
        <v>0.05</v>
      </c>
      <c r="AI1016">
        <v>100</v>
      </c>
      <c r="AJ1016">
        <v>1058</v>
      </c>
      <c r="AK1016">
        <v>184.72399999999999</v>
      </c>
      <c r="AL1016">
        <v>0</v>
      </c>
      <c r="AM1016">
        <v>72</v>
      </c>
      <c r="AN1016">
        <v>1800.03</v>
      </c>
      <c r="AO1016">
        <v>9759</v>
      </c>
    </row>
    <row r="1017" spans="1:41" x14ac:dyDescent="0.3">
      <c r="A1017" s="65" t="s">
        <v>530</v>
      </c>
      <c r="B1017" s="66">
        <v>2</v>
      </c>
      <c r="C1017" s="66">
        <v>10</v>
      </c>
      <c r="D1017" s="66">
        <v>0.2</v>
      </c>
      <c r="E1017" t="s">
        <v>0</v>
      </c>
      <c r="F1017" s="66">
        <v>795</v>
      </c>
      <c r="G1017" s="39">
        <f t="shared" si="74"/>
        <v>0</v>
      </c>
      <c r="H1017" s="66">
        <v>7.11585</v>
      </c>
      <c r="I1017" s="66">
        <v>1</v>
      </c>
      <c r="J1017" s="23">
        <v>0</v>
      </c>
      <c r="K1017" s="52">
        <v>1</v>
      </c>
      <c r="L1017" s="59">
        <f>IF(OR(H_no_hash!$F1017="---",H_no_hash!$F1017="infeas",H_no_hash!$F1017="inf"),"---",(H_no_hash!$F1017/M1017)-1)</f>
        <v>1.0165184243964509E-2</v>
      </c>
      <c r="M1017" s="20">
        <f>Model_dem!L757</f>
        <v>787</v>
      </c>
      <c r="N1017">
        <f>Model_dem!G757</f>
        <v>795</v>
      </c>
      <c r="P1017" t="str">
        <f>IF(H_no_hash!$Q1017&lt;&gt;A1017,"Aqui", " ")</f>
        <v xml:space="preserve"> </v>
      </c>
      <c r="Q1017" s="65" t="s">
        <v>530</v>
      </c>
      <c r="R1017" s="66">
        <v>2</v>
      </c>
      <c r="S1017" s="66">
        <v>10</v>
      </c>
      <c r="T1017" s="66">
        <v>0.2</v>
      </c>
      <c r="U1017" s="66">
        <v>50</v>
      </c>
      <c r="V1017" s="66">
        <v>795</v>
      </c>
      <c r="W1017" s="66">
        <v>7.11585</v>
      </c>
      <c r="X1017" s="66">
        <v>0</v>
      </c>
      <c r="Y1017" s="66">
        <v>370</v>
      </c>
      <c r="Z1017" s="66">
        <v>1800.01</v>
      </c>
      <c r="AA1017" s="23">
        <v>0</v>
      </c>
      <c r="AE1017" t="s">
        <v>518</v>
      </c>
      <c r="AF1017">
        <v>1</v>
      </c>
      <c r="AG1017">
        <v>50</v>
      </c>
      <c r="AH1017">
        <v>0.1</v>
      </c>
      <c r="AI1017">
        <v>100</v>
      </c>
      <c r="AJ1017">
        <v>1076</v>
      </c>
      <c r="AK1017">
        <v>1800.28</v>
      </c>
      <c r="AL1017">
        <v>14</v>
      </c>
      <c r="AM1017">
        <v>15</v>
      </c>
      <c r="AN1017">
        <v>1800.28</v>
      </c>
      <c r="AO1017">
        <v>3336</v>
      </c>
    </row>
    <row r="1018" spans="1:41" x14ac:dyDescent="0.3">
      <c r="A1018" s="68" t="s">
        <v>530</v>
      </c>
      <c r="B1018" s="20">
        <v>2</v>
      </c>
      <c r="C1018" s="20">
        <v>25</v>
      </c>
      <c r="D1018" s="20">
        <v>0.05</v>
      </c>
      <c r="E1018" t="s">
        <v>0</v>
      </c>
      <c r="F1018" s="20">
        <v>790</v>
      </c>
      <c r="G1018" s="39">
        <f t="shared" si="74"/>
        <v>0</v>
      </c>
      <c r="H1018" s="20">
        <v>6.8431800000000003</v>
      </c>
      <c r="I1018" s="20">
        <v>261</v>
      </c>
      <c r="J1018" s="67">
        <v>0</v>
      </c>
      <c r="K1018" s="52">
        <v>0</v>
      </c>
      <c r="L1018" s="59">
        <f>IF(OR(H_no_hash!$F1018="---",H_no_hash!$F1018="infeas",H_no_hash!$F1018="inf"),"---",(H_no_hash!$F1018/M1018)-1)</f>
        <v>3.8119440914865521E-3</v>
      </c>
      <c r="M1018" s="20">
        <f>Model_dem!L758</f>
        <v>787</v>
      </c>
      <c r="N1018">
        <f>Model_dem!G758</f>
        <v>790</v>
      </c>
      <c r="P1018" t="str">
        <f>IF(H_no_hash!$Q1018&lt;&gt;A1018,"Aqui", " ")</f>
        <v xml:space="preserve"> </v>
      </c>
      <c r="Q1018" s="68" t="s">
        <v>530</v>
      </c>
      <c r="R1018" s="20">
        <v>2</v>
      </c>
      <c r="S1018" s="20">
        <v>25</v>
      </c>
      <c r="T1018" s="20">
        <v>0.05</v>
      </c>
      <c r="U1018" s="20">
        <v>50</v>
      </c>
      <c r="V1018" s="20">
        <v>790</v>
      </c>
      <c r="W1018" s="20">
        <v>6.8431800000000003</v>
      </c>
      <c r="X1018" s="20">
        <v>0</v>
      </c>
      <c r="Y1018" s="20">
        <v>341</v>
      </c>
      <c r="Z1018" s="20">
        <v>1800.01</v>
      </c>
      <c r="AA1018" s="67">
        <v>0</v>
      </c>
      <c r="AE1018" t="s">
        <v>518</v>
      </c>
      <c r="AF1018">
        <v>1</v>
      </c>
      <c r="AG1018">
        <v>50</v>
      </c>
      <c r="AH1018">
        <v>0.15</v>
      </c>
      <c r="AI1018">
        <v>100</v>
      </c>
      <c r="AJ1018">
        <v>1123</v>
      </c>
      <c r="AK1018">
        <v>1802.55</v>
      </c>
      <c r="AL1018">
        <v>0</v>
      </c>
      <c r="AM1018">
        <v>1</v>
      </c>
      <c r="AN1018">
        <v>1802.55</v>
      </c>
      <c r="AO1018">
        <v>300</v>
      </c>
    </row>
    <row r="1019" spans="1:41" x14ac:dyDescent="0.3">
      <c r="A1019" s="65" t="s">
        <v>530</v>
      </c>
      <c r="B1019" s="66">
        <v>2</v>
      </c>
      <c r="C1019" s="66">
        <v>25</v>
      </c>
      <c r="D1019" s="66">
        <v>0.1</v>
      </c>
      <c r="E1019" t="s">
        <v>0</v>
      </c>
      <c r="F1019" s="66">
        <v>795</v>
      </c>
      <c r="G1019" s="39">
        <f t="shared" si="74"/>
        <v>0</v>
      </c>
      <c r="H1019" s="66">
        <v>18.1874</v>
      </c>
      <c r="I1019" s="66">
        <v>5</v>
      </c>
      <c r="J1019" s="23"/>
      <c r="K1019" s="52">
        <v>0.84299999999999997</v>
      </c>
      <c r="L1019" s="59">
        <f>IF(OR(H_no_hash!$F1019="---",H_no_hash!$F1019="infeas",H_no_hash!$F1019="inf"),"---",(H_no_hash!$F1019/M1019)-1)</f>
        <v>1.0165184243964509E-2</v>
      </c>
      <c r="M1019" s="20">
        <f>Model_dem!L759</f>
        <v>787</v>
      </c>
      <c r="N1019">
        <f>Model_dem!G759</f>
        <v>795</v>
      </c>
      <c r="P1019" t="str">
        <f>IF(H_no_hash!$Q1019&lt;&gt;A1019,"Aqui", " ")</f>
        <v xml:space="preserve"> </v>
      </c>
      <c r="Q1019" s="65" t="s">
        <v>530</v>
      </c>
      <c r="R1019" s="66">
        <v>2</v>
      </c>
      <c r="S1019" s="66">
        <v>25</v>
      </c>
      <c r="T1019" s="66">
        <v>0.1</v>
      </c>
      <c r="U1019" s="66">
        <v>50</v>
      </c>
      <c r="V1019" s="66">
        <v>795</v>
      </c>
      <c r="W1019" s="66">
        <v>18.1874</v>
      </c>
      <c r="X1019" s="66">
        <v>0</v>
      </c>
      <c r="Y1019" s="66">
        <v>232</v>
      </c>
      <c r="Z1019" s="66">
        <v>1800.05</v>
      </c>
      <c r="AA1019" s="23">
        <v>0</v>
      </c>
      <c r="AE1019" t="s">
        <v>518</v>
      </c>
      <c r="AF1019">
        <v>1</v>
      </c>
      <c r="AG1019">
        <v>50</v>
      </c>
      <c r="AH1019">
        <v>0.2</v>
      </c>
      <c r="AI1019">
        <v>100</v>
      </c>
      <c r="AJ1019" t="s">
        <v>46</v>
      </c>
      <c r="AK1019">
        <v>60.025700000000001</v>
      </c>
      <c r="AL1019">
        <v>0</v>
      </c>
      <c r="AM1019">
        <v>1</v>
      </c>
      <c r="AN1019">
        <v>1801.25</v>
      </c>
      <c r="AO1019">
        <v>29</v>
      </c>
    </row>
    <row r="1020" spans="1:41" x14ac:dyDescent="0.3">
      <c r="A1020" s="68" t="s">
        <v>530</v>
      </c>
      <c r="B1020" s="20">
        <v>2</v>
      </c>
      <c r="C1020" s="20">
        <v>25</v>
      </c>
      <c r="D1020" s="20">
        <v>0.15</v>
      </c>
      <c r="E1020" t="s">
        <v>0</v>
      </c>
      <c r="F1020" s="20">
        <v>809</v>
      </c>
      <c r="G1020" s="39">
        <f t="shared" si="74"/>
        <v>0</v>
      </c>
      <c r="H1020" s="20">
        <v>452.036</v>
      </c>
      <c r="I1020" s="20" t="s">
        <v>511</v>
      </c>
      <c r="J1020" s="67"/>
      <c r="K1020" s="52">
        <v>0.96899999999999997</v>
      </c>
      <c r="L1020" s="59">
        <f>IF(OR(H_no_hash!$F1020="---",H_no_hash!$F1020="infeas",H_no_hash!$F1020="inf"),"---",(H_no_hash!$F1020/M1020)-1)</f>
        <v>2.7954256670902122E-2</v>
      </c>
      <c r="M1020" s="20">
        <f>Model_dem!L760</f>
        <v>787</v>
      </c>
      <c r="N1020">
        <f>Model_dem!G760</f>
        <v>809</v>
      </c>
      <c r="P1020" t="str">
        <f>IF(H_no_hash!$Q1020&lt;&gt;A1020,"Aqui", " ")</f>
        <v xml:space="preserve"> </v>
      </c>
      <c r="Q1020" s="68" t="s">
        <v>530</v>
      </c>
      <c r="R1020" s="20">
        <v>2</v>
      </c>
      <c r="S1020" s="20">
        <v>25</v>
      </c>
      <c r="T1020" s="20">
        <v>0.15</v>
      </c>
      <c r="U1020" s="20">
        <v>50</v>
      </c>
      <c r="V1020" s="20">
        <v>809</v>
      </c>
      <c r="W1020" s="20">
        <v>452.036</v>
      </c>
      <c r="X1020" s="20">
        <v>4</v>
      </c>
      <c r="Y1020" s="20">
        <v>16</v>
      </c>
      <c r="Z1020" s="20">
        <v>1800.63</v>
      </c>
      <c r="AA1020" s="67">
        <v>0</v>
      </c>
      <c r="AE1020" t="s">
        <v>518</v>
      </c>
      <c r="AF1020">
        <v>2</v>
      </c>
      <c r="AG1020">
        <v>5</v>
      </c>
      <c r="AH1020">
        <v>0.05</v>
      </c>
      <c r="AI1020">
        <v>100</v>
      </c>
      <c r="AJ1020">
        <v>1047</v>
      </c>
      <c r="AK1020">
        <v>94.718500000000006</v>
      </c>
      <c r="AL1020">
        <v>12</v>
      </c>
      <c r="AM1020">
        <v>332</v>
      </c>
      <c r="AN1020">
        <v>1800.06</v>
      </c>
      <c r="AO1020">
        <v>25654</v>
      </c>
    </row>
    <row r="1021" spans="1:41" x14ac:dyDescent="0.3">
      <c r="A1021" s="65" t="s">
        <v>530</v>
      </c>
      <c r="B1021" s="66">
        <v>2</v>
      </c>
      <c r="C1021" s="66">
        <v>25</v>
      </c>
      <c r="D1021" s="66">
        <v>0.2</v>
      </c>
      <c r="E1021" t="s">
        <v>2</v>
      </c>
      <c r="F1021" s="66" t="s">
        <v>46</v>
      </c>
      <c r="G1021" s="39" t="str">
        <f t="shared" si="74"/>
        <v>---</v>
      </c>
      <c r="H1021" s="66">
        <v>60.008000000000003</v>
      </c>
      <c r="I1021" s="66" t="s">
        <v>511</v>
      </c>
      <c r="J1021" s="23"/>
      <c r="L1021" s="59" t="str">
        <f>IF(OR(H_no_hash!$F1021="---",H_no_hash!$F1021="infeas",H_no_hash!$F1021="inf"),"---",(H_no_hash!$F1021/M1021)-1)</f>
        <v>---</v>
      </c>
      <c r="M1021" s="20">
        <f>Model_dem!L761</f>
        <v>787</v>
      </c>
      <c r="N1021" t="str">
        <f>Model_dem!G761</f>
        <v>---</v>
      </c>
      <c r="P1021" t="str">
        <f>IF(H_no_hash!$Q1021&lt;&gt;A1021,"Aqui", " ")</f>
        <v xml:space="preserve"> </v>
      </c>
      <c r="Q1021" s="65" t="s">
        <v>530</v>
      </c>
      <c r="R1021" s="66">
        <v>2</v>
      </c>
      <c r="S1021" s="66">
        <v>25</v>
      </c>
      <c r="T1021" s="66">
        <v>0.2</v>
      </c>
      <c r="U1021" s="66">
        <v>50</v>
      </c>
      <c r="V1021" s="66" t="s">
        <v>46</v>
      </c>
      <c r="W1021" s="66">
        <v>60.008000000000003</v>
      </c>
      <c r="X1021" s="66">
        <v>0</v>
      </c>
      <c r="Y1021" s="66">
        <v>1</v>
      </c>
      <c r="Z1021" s="66">
        <v>1801.61</v>
      </c>
      <c r="AA1021" s="23">
        <v>0</v>
      </c>
      <c r="AE1021" t="s">
        <v>518</v>
      </c>
      <c r="AF1021">
        <v>2</v>
      </c>
      <c r="AG1021">
        <v>5</v>
      </c>
      <c r="AH1021">
        <v>0.1</v>
      </c>
      <c r="AI1021">
        <v>100</v>
      </c>
      <c r="AJ1021">
        <v>1047</v>
      </c>
      <c r="AK1021">
        <v>43.829799999999999</v>
      </c>
      <c r="AL1021">
        <v>0</v>
      </c>
      <c r="AM1021">
        <v>266</v>
      </c>
      <c r="AN1021">
        <v>1800.11</v>
      </c>
      <c r="AO1021">
        <v>23628</v>
      </c>
    </row>
    <row r="1022" spans="1:41" x14ac:dyDescent="0.3">
      <c r="A1022" s="68" t="s">
        <v>530</v>
      </c>
      <c r="B1022" s="20">
        <v>2</v>
      </c>
      <c r="C1022" s="20">
        <v>50</v>
      </c>
      <c r="D1022" s="20">
        <v>0.05</v>
      </c>
      <c r="E1022" t="s">
        <v>0</v>
      </c>
      <c r="F1022" s="20">
        <v>795</v>
      </c>
      <c r="G1022" s="39">
        <f t="shared" si="74"/>
        <v>0</v>
      </c>
      <c r="H1022" s="20">
        <v>20.038900000000002</v>
      </c>
      <c r="I1022" s="20" t="s">
        <v>511</v>
      </c>
      <c r="J1022" s="67"/>
      <c r="K1022" s="52">
        <v>0</v>
      </c>
      <c r="L1022" s="59">
        <f>IF(OR(H_no_hash!$F1022="---",H_no_hash!$F1022="infeas",H_no_hash!$F1022="inf"),"---",(H_no_hash!$F1022/M1022)-1)</f>
        <v>1.0165184243964509E-2</v>
      </c>
      <c r="M1022" s="20">
        <f>Model_dem!L762</f>
        <v>787</v>
      </c>
      <c r="N1022">
        <f>Model_dem!G762</f>
        <v>795</v>
      </c>
      <c r="P1022" t="str">
        <f>IF(H_no_hash!$Q1022&lt;&gt;A1022,"Aqui", " ")</f>
        <v xml:space="preserve"> </v>
      </c>
      <c r="Q1022" s="68" t="s">
        <v>530</v>
      </c>
      <c r="R1022" s="20">
        <v>2</v>
      </c>
      <c r="S1022" s="20">
        <v>50</v>
      </c>
      <c r="T1022" s="20">
        <v>0.05</v>
      </c>
      <c r="U1022" s="20">
        <v>50</v>
      </c>
      <c r="V1022" s="20">
        <v>795</v>
      </c>
      <c r="W1022" s="20">
        <v>20.038900000000002</v>
      </c>
      <c r="X1022" s="20">
        <v>0</v>
      </c>
      <c r="Y1022" s="20">
        <v>261</v>
      </c>
      <c r="Z1022" s="20">
        <v>1800.05</v>
      </c>
      <c r="AA1022" s="67">
        <v>0</v>
      </c>
      <c r="AE1022" t="s">
        <v>518</v>
      </c>
      <c r="AF1022">
        <v>2</v>
      </c>
      <c r="AG1022">
        <v>5</v>
      </c>
      <c r="AH1022">
        <v>0.15</v>
      </c>
      <c r="AI1022">
        <v>100</v>
      </c>
      <c r="AJ1022">
        <v>1047</v>
      </c>
      <c r="AK1022">
        <v>158.16300000000001</v>
      </c>
      <c r="AL1022">
        <v>10</v>
      </c>
      <c r="AM1022">
        <v>239</v>
      </c>
      <c r="AN1022">
        <v>1800.05</v>
      </c>
      <c r="AO1022">
        <v>22790</v>
      </c>
    </row>
    <row r="1023" spans="1:41" x14ac:dyDescent="0.3">
      <c r="A1023" s="65" t="s">
        <v>530</v>
      </c>
      <c r="B1023" s="66">
        <v>2</v>
      </c>
      <c r="C1023" s="66">
        <v>50</v>
      </c>
      <c r="D1023" s="66">
        <v>0.1</v>
      </c>
      <c r="E1023" t="s">
        <v>0</v>
      </c>
      <c r="F1023" s="66">
        <v>844</v>
      </c>
      <c r="G1023" s="39">
        <f t="shared" si="74"/>
        <v>0</v>
      </c>
      <c r="H1023" s="66">
        <v>959.30899999999997</v>
      </c>
      <c r="I1023" s="66" t="s">
        <v>511</v>
      </c>
      <c r="J1023" s="23"/>
      <c r="K1023" s="52">
        <v>1.2E-2</v>
      </c>
      <c r="L1023" s="59">
        <f>IF(OR(H_no_hash!$F1023="---",H_no_hash!$F1023="infeas",H_no_hash!$F1023="inf"),"---",(H_no_hash!$F1023/M1023)-1)</f>
        <v>7.2426937738246489E-2</v>
      </c>
      <c r="M1023" s="20">
        <f>Model_dem!L763</f>
        <v>787</v>
      </c>
      <c r="N1023">
        <f>Model_dem!G763</f>
        <v>844</v>
      </c>
      <c r="P1023" t="str">
        <f>IF(H_no_hash!$Q1023&lt;&gt;A1023,"Aqui", " ")</f>
        <v xml:space="preserve"> </v>
      </c>
      <c r="Q1023" s="65" t="s">
        <v>530</v>
      </c>
      <c r="R1023" s="66">
        <v>2</v>
      </c>
      <c r="S1023" s="66">
        <v>50</v>
      </c>
      <c r="T1023" s="66">
        <v>0.1</v>
      </c>
      <c r="U1023" s="66">
        <v>50</v>
      </c>
      <c r="V1023" s="66">
        <v>844</v>
      </c>
      <c r="W1023" s="66">
        <v>959.30899999999997</v>
      </c>
      <c r="X1023" s="66">
        <v>0</v>
      </c>
      <c r="Y1023" s="66">
        <v>5</v>
      </c>
      <c r="Z1023" s="66">
        <v>1803.96</v>
      </c>
      <c r="AA1023" s="23"/>
      <c r="AE1023" t="s">
        <v>518</v>
      </c>
      <c r="AF1023">
        <v>2</v>
      </c>
      <c r="AG1023">
        <v>5</v>
      </c>
      <c r="AH1023">
        <v>0.2</v>
      </c>
      <c r="AI1023">
        <v>100</v>
      </c>
      <c r="AJ1023">
        <v>1048</v>
      </c>
      <c r="AK1023">
        <v>65.757000000000005</v>
      </c>
      <c r="AL1023">
        <v>3</v>
      </c>
      <c r="AM1023">
        <v>257</v>
      </c>
      <c r="AN1023">
        <v>1800.12</v>
      </c>
      <c r="AO1023">
        <v>19571</v>
      </c>
    </row>
    <row r="1024" spans="1:41" x14ac:dyDescent="0.3">
      <c r="A1024" s="68" t="s">
        <v>530</v>
      </c>
      <c r="B1024" s="20">
        <v>2</v>
      </c>
      <c r="C1024" s="20">
        <v>50</v>
      </c>
      <c r="D1024" s="20">
        <v>0.15</v>
      </c>
      <c r="E1024" t="s">
        <v>2</v>
      </c>
      <c r="F1024" s="20" t="s">
        <v>511</v>
      </c>
      <c r="G1024" s="39" t="str">
        <f t="shared" si="74"/>
        <v>---</v>
      </c>
      <c r="H1024" s="20" t="s">
        <v>511</v>
      </c>
      <c r="I1024" s="20" t="s">
        <v>511</v>
      </c>
      <c r="J1024" s="67"/>
      <c r="L1024" s="59" t="str">
        <f>IF(OR(H_no_hash!$F1024="---",H_no_hash!$F1024="infeas",H_no_hash!$F1024="inf"),"---",(H_no_hash!$F1024/M1024)-1)</f>
        <v>---</v>
      </c>
      <c r="M1024" s="20">
        <f>Model_dem!L764</f>
        <v>787</v>
      </c>
      <c r="N1024" t="str">
        <f>Model_dem!G764</f>
        <v>---</v>
      </c>
      <c r="P1024" t="str">
        <f>IF(H_no_hash!$Q1024&lt;&gt;A1024,"Aqui", " ")</f>
        <v xml:space="preserve"> </v>
      </c>
      <c r="Q1024" s="68" t="s">
        <v>530</v>
      </c>
      <c r="R1024" s="20">
        <v>2</v>
      </c>
      <c r="S1024" s="20">
        <v>50</v>
      </c>
      <c r="T1024" s="20">
        <v>0.15</v>
      </c>
      <c r="U1024" s="20">
        <v>50</v>
      </c>
      <c r="V1024" s="20" t="s">
        <v>511</v>
      </c>
      <c r="W1024" s="20" t="s">
        <v>511</v>
      </c>
      <c r="X1024" s="20" t="s">
        <v>511</v>
      </c>
      <c r="Y1024" s="20" t="s">
        <v>511</v>
      </c>
      <c r="Z1024" s="20" t="s">
        <v>511</v>
      </c>
      <c r="AA1024" s="67"/>
      <c r="AE1024" t="s">
        <v>518</v>
      </c>
      <c r="AF1024">
        <v>2</v>
      </c>
      <c r="AG1024">
        <v>10</v>
      </c>
      <c r="AH1024">
        <v>0.05</v>
      </c>
      <c r="AI1024">
        <v>100</v>
      </c>
      <c r="AJ1024">
        <v>1047</v>
      </c>
      <c r="AK1024">
        <v>155.73599999999999</v>
      </c>
      <c r="AL1024">
        <v>8</v>
      </c>
      <c r="AM1024">
        <v>228</v>
      </c>
      <c r="AN1024">
        <v>1800.02</v>
      </c>
      <c r="AO1024">
        <v>19007</v>
      </c>
    </row>
    <row r="1025" spans="1:41" x14ac:dyDescent="0.3">
      <c r="A1025" s="65" t="s">
        <v>530</v>
      </c>
      <c r="B1025" s="66">
        <v>2</v>
      </c>
      <c r="C1025" s="66">
        <v>50</v>
      </c>
      <c r="D1025" s="66">
        <v>0.2</v>
      </c>
      <c r="E1025" t="s">
        <v>4</v>
      </c>
      <c r="F1025" s="66" t="s">
        <v>511</v>
      </c>
      <c r="G1025" s="39" t="str">
        <f t="shared" si="74"/>
        <v>---</v>
      </c>
      <c r="H1025" s="66" t="s">
        <v>511</v>
      </c>
      <c r="I1025" s="66" t="s">
        <v>511</v>
      </c>
      <c r="J1025" s="23"/>
      <c r="L1025" s="59" t="str">
        <f>IF(OR(H_no_hash!$F1025="---",H_no_hash!$F1025="infeas",H_no_hash!$F1025="inf"),"---",(H_no_hash!$F1025/M1025)-1)</f>
        <v>---</v>
      </c>
      <c r="M1025" s="20">
        <f>Model_dem!L765</f>
        <v>787</v>
      </c>
      <c r="N1025" t="str">
        <f>Model_dem!G765</f>
        <v>---</v>
      </c>
      <c r="P1025" t="str">
        <f>IF(H_no_hash!$Q1025&lt;&gt;A1025,"Aqui", " ")</f>
        <v xml:space="preserve"> </v>
      </c>
      <c r="Q1025" s="65" t="s">
        <v>530</v>
      </c>
      <c r="R1025" s="66">
        <v>2</v>
      </c>
      <c r="S1025" s="66">
        <v>50</v>
      </c>
      <c r="T1025" s="66">
        <v>0.2</v>
      </c>
      <c r="U1025" s="66">
        <v>50</v>
      </c>
      <c r="V1025" s="66" t="s">
        <v>511</v>
      </c>
      <c r="W1025" s="66" t="s">
        <v>511</v>
      </c>
      <c r="X1025" s="66" t="s">
        <v>511</v>
      </c>
      <c r="Y1025" s="66" t="s">
        <v>511</v>
      </c>
      <c r="Z1025" s="66" t="s">
        <v>511</v>
      </c>
      <c r="AA1025" s="23"/>
      <c r="AE1025" t="s">
        <v>518</v>
      </c>
      <c r="AF1025">
        <v>2</v>
      </c>
      <c r="AG1025">
        <v>10</v>
      </c>
      <c r="AH1025">
        <v>0.1</v>
      </c>
      <c r="AI1025">
        <v>100</v>
      </c>
      <c r="AJ1025">
        <v>1048</v>
      </c>
      <c r="AK1025">
        <v>156.91200000000001</v>
      </c>
      <c r="AL1025">
        <v>4</v>
      </c>
      <c r="AM1025">
        <v>80</v>
      </c>
      <c r="AN1025">
        <v>1800.64</v>
      </c>
      <c r="AO1025">
        <v>9218</v>
      </c>
    </row>
    <row r="1026" spans="1:41" x14ac:dyDescent="0.3">
      <c r="A1026" s="68" t="s">
        <v>530</v>
      </c>
      <c r="B1026" s="20">
        <v>3</v>
      </c>
      <c r="C1026" s="20">
        <v>0</v>
      </c>
      <c r="D1026" s="20">
        <v>0.05</v>
      </c>
      <c r="E1026" t="s">
        <v>4</v>
      </c>
      <c r="F1026" s="20" t="s">
        <v>511</v>
      </c>
      <c r="G1026" s="39" t="str">
        <f t="shared" si="74"/>
        <v>---</v>
      </c>
      <c r="H1026" s="20" t="s">
        <v>511</v>
      </c>
      <c r="I1026" s="20" t="s">
        <v>511</v>
      </c>
      <c r="J1026" s="67"/>
      <c r="L1026" s="59" t="str">
        <f>IF(OR(H_no_hash!$F1026="---",H_no_hash!$F1026="infeas",H_no_hash!$F1026="inf"),"---",(H_no_hash!$F1026/M1026)-1)</f>
        <v>---</v>
      </c>
      <c r="M1026" s="20">
        <f>Model_dem!L766</f>
        <v>787</v>
      </c>
      <c r="N1026" t="str">
        <f>Model_dem!G766</f>
        <v>---</v>
      </c>
      <c r="P1026" t="str">
        <f>IF(H_no_hash!$Q1026&lt;&gt;A1026,"Aqui", " ")</f>
        <v xml:space="preserve"> </v>
      </c>
      <c r="Q1026" s="68" t="s">
        <v>530</v>
      </c>
      <c r="R1026" s="20">
        <v>3</v>
      </c>
      <c r="S1026" s="20">
        <v>0</v>
      </c>
      <c r="T1026" s="20">
        <v>0.05</v>
      </c>
      <c r="U1026" s="20">
        <v>50</v>
      </c>
      <c r="V1026" s="20" t="s">
        <v>511</v>
      </c>
      <c r="W1026" s="20" t="s">
        <v>511</v>
      </c>
      <c r="X1026" s="20" t="s">
        <v>511</v>
      </c>
      <c r="Y1026" s="20" t="s">
        <v>511</v>
      </c>
      <c r="Z1026" s="20" t="s">
        <v>511</v>
      </c>
      <c r="AA1026" s="67"/>
      <c r="AE1026" t="s">
        <v>518</v>
      </c>
      <c r="AF1026">
        <v>2</v>
      </c>
      <c r="AG1026">
        <v>10</v>
      </c>
      <c r="AH1026">
        <v>0.15</v>
      </c>
      <c r="AI1026">
        <v>100</v>
      </c>
      <c r="AJ1026">
        <v>1064</v>
      </c>
      <c r="AK1026">
        <v>388.02</v>
      </c>
      <c r="AL1026">
        <v>6</v>
      </c>
      <c r="AM1026">
        <v>31</v>
      </c>
      <c r="AN1026">
        <v>1800.46</v>
      </c>
      <c r="AO1026">
        <v>5402</v>
      </c>
    </row>
    <row r="1027" spans="1:41" x14ac:dyDescent="0.3">
      <c r="A1027" s="65" t="s">
        <v>530</v>
      </c>
      <c r="B1027" s="66">
        <v>3</v>
      </c>
      <c r="C1027" s="66">
        <v>0</v>
      </c>
      <c r="D1027" s="66">
        <v>0.1</v>
      </c>
      <c r="E1027" t="s">
        <v>4</v>
      </c>
      <c r="F1027" s="66" t="s">
        <v>511</v>
      </c>
      <c r="G1027" s="39" t="str">
        <f t="shared" si="74"/>
        <v>---</v>
      </c>
      <c r="H1027" s="66" t="s">
        <v>511</v>
      </c>
      <c r="I1027" s="66" t="s">
        <v>511</v>
      </c>
      <c r="J1027" s="23"/>
      <c r="L1027" s="59" t="str">
        <f>IF(OR(H_no_hash!$F1027="---",H_no_hash!$F1027="infeas",H_no_hash!$F1027="inf"),"---",(H_no_hash!$F1027/M1027)-1)</f>
        <v>---</v>
      </c>
      <c r="M1027" s="20">
        <f>Model_dem!L767</f>
        <v>787</v>
      </c>
      <c r="N1027" t="str">
        <f>Model_dem!G767</f>
        <v>---</v>
      </c>
      <c r="P1027" t="str">
        <f>IF(H_no_hash!$Q1027&lt;&gt;A1027,"Aqui", " ")</f>
        <v xml:space="preserve"> </v>
      </c>
      <c r="Q1027" s="65" t="s">
        <v>530</v>
      </c>
      <c r="R1027" s="66">
        <v>3</v>
      </c>
      <c r="S1027" s="66">
        <v>0</v>
      </c>
      <c r="T1027" s="66">
        <v>0.1</v>
      </c>
      <c r="U1027" s="66">
        <v>50</v>
      </c>
      <c r="V1027" s="66" t="s">
        <v>511</v>
      </c>
      <c r="W1027" s="66" t="s">
        <v>511</v>
      </c>
      <c r="X1027" s="66" t="s">
        <v>511</v>
      </c>
      <c r="Y1027" s="66" t="s">
        <v>511</v>
      </c>
      <c r="Z1027" s="66" t="s">
        <v>511</v>
      </c>
      <c r="AA1027" s="23"/>
      <c r="AE1027" t="s">
        <v>518</v>
      </c>
      <c r="AF1027">
        <v>2</v>
      </c>
      <c r="AG1027">
        <v>10</v>
      </c>
      <c r="AH1027">
        <v>0.2</v>
      </c>
      <c r="AI1027">
        <v>100</v>
      </c>
      <c r="AJ1027">
        <v>1068</v>
      </c>
      <c r="AK1027">
        <v>880.32299999999998</v>
      </c>
      <c r="AL1027">
        <v>0</v>
      </c>
      <c r="AM1027">
        <v>9</v>
      </c>
      <c r="AN1027">
        <v>1800.07</v>
      </c>
      <c r="AO1027">
        <v>2898</v>
      </c>
    </row>
    <row r="1028" spans="1:41" x14ac:dyDescent="0.3">
      <c r="A1028" s="68" t="s">
        <v>530</v>
      </c>
      <c r="B1028" s="20">
        <v>3</v>
      </c>
      <c r="C1028" s="20">
        <v>0</v>
      </c>
      <c r="D1028" s="20">
        <v>0.15</v>
      </c>
      <c r="E1028" t="s">
        <v>4</v>
      </c>
      <c r="F1028" s="20" t="s">
        <v>511</v>
      </c>
      <c r="G1028" s="39" t="str">
        <f t="shared" si="74"/>
        <v>---</v>
      </c>
      <c r="H1028" s="20" t="s">
        <v>511</v>
      </c>
      <c r="I1028" s="20" t="s">
        <v>511</v>
      </c>
      <c r="J1028" s="67"/>
      <c r="L1028" s="59" t="str">
        <f>IF(OR(H_no_hash!$F1028="---",H_no_hash!$F1028="infeas",H_no_hash!$F1028="inf"),"---",(H_no_hash!$F1028/M1028)-1)</f>
        <v>---</v>
      </c>
      <c r="M1028" s="20">
        <f>Model_dem!L768</f>
        <v>787</v>
      </c>
      <c r="N1028" t="str">
        <f>Model_dem!G768</f>
        <v>---</v>
      </c>
      <c r="P1028" t="str">
        <f>IF(H_no_hash!$Q1028&lt;&gt;A1028,"Aqui", " ")</f>
        <v xml:space="preserve"> </v>
      </c>
      <c r="Q1028" s="68" t="s">
        <v>530</v>
      </c>
      <c r="R1028" s="20">
        <v>3</v>
      </c>
      <c r="S1028" s="20">
        <v>0</v>
      </c>
      <c r="T1028" s="20">
        <v>0.15</v>
      </c>
      <c r="U1028" s="20">
        <v>50</v>
      </c>
      <c r="V1028" s="20" t="s">
        <v>511</v>
      </c>
      <c r="W1028" s="20" t="s">
        <v>511</v>
      </c>
      <c r="X1028" s="20" t="s">
        <v>511</v>
      </c>
      <c r="Y1028" s="20" t="s">
        <v>511</v>
      </c>
      <c r="Z1028" s="20" t="s">
        <v>511</v>
      </c>
      <c r="AA1028" s="67"/>
      <c r="AE1028" t="s">
        <v>518</v>
      </c>
      <c r="AF1028">
        <v>2</v>
      </c>
      <c r="AG1028">
        <v>25</v>
      </c>
      <c r="AH1028">
        <v>0.05</v>
      </c>
      <c r="AI1028">
        <v>100</v>
      </c>
      <c r="AJ1028">
        <v>1055</v>
      </c>
      <c r="AK1028">
        <v>448.87299999999999</v>
      </c>
      <c r="AL1028">
        <v>15</v>
      </c>
      <c r="AM1028">
        <v>109</v>
      </c>
      <c r="AN1028">
        <v>1800.16</v>
      </c>
      <c r="AO1028">
        <v>11237</v>
      </c>
    </row>
    <row r="1029" spans="1:41" x14ac:dyDescent="0.3">
      <c r="A1029" s="65" t="s">
        <v>530</v>
      </c>
      <c r="B1029" s="66">
        <v>3</v>
      </c>
      <c r="C1029" s="66">
        <v>0</v>
      </c>
      <c r="D1029" s="66">
        <v>0.2</v>
      </c>
      <c r="E1029" t="s">
        <v>4</v>
      </c>
      <c r="F1029" s="66" t="s">
        <v>511</v>
      </c>
      <c r="G1029" s="39" t="str">
        <f t="shared" si="74"/>
        <v>---</v>
      </c>
      <c r="H1029" s="66" t="s">
        <v>511</v>
      </c>
      <c r="I1029" s="66" t="s">
        <v>511</v>
      </c>
      <c r="J1029" s="23"/>
      <c r="L1029" s="59" t="str">
        <f>IF(OR(H_no_hash!$F1029="---",H_no_hash!$F1029="infeas",H_no_hash!$F1029="inf"),"---",(H_no_hash!$F1029/M1029)-1)</f>
        <v>---</v>
      </c>
      <c r="M1029" s="20">
        <f>Model_dem!L769</f>
        <v>787</v>
      </c>
      <c r="N1029" t="str">
        <f>Model_dem!G769</f>
        <v>---</v>
      </c>
      <c r="P1029" t="str">
        <f>IF(H_no_hash!$Q1029&lt;&gt;A1029,"Aqui", " ")</f>
        <v xml:space="preserve"> </v>
      </c>
      <c r="Q1029" s="65" t="s">
        <v>530</v>
      </c>
      <c r="R1029" s="66">
        <v>3</v>
      </c>
      <c r="S1029" s="66">
        <v>0</v>
      </c>
      <c r="T1029" s="66">
        <v>0.2</v>
      </c>
      <c r="U1029" s="66">
        <v>50</v>
      </c>
      <c r="V1029" s="66" t="s">
        <v>511</v>
      </c>
      <c r="W1029" s="66" t="s">
        <v>511</v>
      </c>
      <c r="X1029" s="66" t="s">
        <v>511</v>
      </c>
      <c r="Y1029" s="66" t="s">
        <v>511</v>
      </c>
      <c r="Z1029" s="66" t="s">
        <v>511</v>
      </c>
      <c r="AA1029" s="23"/>
      <c r="AE1029" t="s">
        <v>518</v>
      </c>
      <c r="AF1029">
        <v>2</v>
      </c>
      <c r="AG1029">
        <v>25</v>
      </c>
      <c r="AH1029">
        <v>0.1</v>
      </c>
      <c r="AI1029">
        <v>100</v>
      </c>
      <c r="AJ1029">
        <v>1073</v>
      </c>
      <c r="AK1029">
        <v>1526.35</v>
      </c>
      <c r="AL1029">
        <v>14</v>
      </c>
      <c r="AM1029">
        <v>20</v>
      </c>
      <c r="AN1029">
        <v>1800.49</v>
      </c>
      <c r="AO1029">
        <v>4203</v>
      </c>
    </row>
    <row r="1030" spans="1:41" x14ac:dyDescent="0.3">
      <c r="A1030" s="68" t="s">
        <v>530</v>
      </c>
      <c r="B1030" s="20">
        <v>3</v>
      </c>
      <c r="C1030" s="20">
        <v>10</v>
      </c>
      <c r="D1030" s="20">
        <v>0.05</v>
      </c>
      <c r="E1030" t="s">
        <v>4</v>
      </c>
      <c r="F1030" s="20" t="s">
        <v>511</v>
      </c>
      <c r="G1030" s="39" t="str">
        <f t="shared" si="74"/>
        <v>---</v>
      </c>
      <c r="H1030" s="20" t="s">
        <v>511</v>
      </c>
      <c r="I1030" s="20" t="s">
        <v>511</v>
      </c>
      <c r="J1030" s="67"/>
      <c r="L1030" s="59" t="str">
        <f>IF(OR(H_no_hash!$F1030="---",H_no_hash!$F1030="infeas",H_no_hash!$F1030="inf"),"---",(H_no_hash!$F1030/M1030)-1)</f>
        <v>---</v>
      </c>
      <c r="M1030" s="20">
        <f>Model_dem!L770</f>
        <v>787</v>
      </c>
      <c r="N1030" t="str">
        <f>Model_dem!G770</f>
        <v>---</v>
      </c>
      <c r="P1030" t="str">
        <f>IF(H_no_hash!$Q1030&lt;&gt;A1030,"Aqui", " ")</f>
        <v xml:space="preserve"> </v>
      </c>
      <c r="Q1030" s="68" t="s">
        <v>530</v>
      </c>
      <c r="R1030" s="20">
        <v>3</v>
      </c>
      <c r="S1030" s="20">
        <v>10</v>
      </c>
      <c r="T1030" s="20">
        <v>0.05</v>
      </c>
      <c r="U1030" s="20">
        <v>50</v>
      </c>
      <c r="V1030" s="20" t="s">
        <v>511</v>
      </c>
      <c r="W1030" s="20" t="s">
        <v>511</v>
      </c>
      <c r="X1030" s="20" t="s">
        <v>511</v>
      </c>
      <c r="Y1030" s="20" t="s">
        <v>511</v>
      </c>
      <c r="Z1030" s="20" t="s">
        <v>511</v>
      </c>
      <c r="AA1030" s="67"/>
      <c r="AE1030" t="s">
        <v>518</v>
      </c>
      <c r="AF1030">
        <v>2</v>
      </c>
      <c r="AG1030">
        <v>25</v>
      </c>
      <c r="AH1030">
        <v>0.15</v>
      </c>
      <c r="AI1030">
        <v>100</v>
      </c>
      <c r="AJ1030">
        <v>1440</v>
      </c>
      <c r="AK1030">
        <v>1840.71</v>
      </c>
      <c r="AL1030">
        <v>0</v>
      </c>
      <c r="AM1030">
        <v>1</v>
      </c>
      <c r="AN1030">
        <v>1840.71</v>
      </c>
      <c r="AO1030">
        <v>62</v>
      </c>
    </row>
    <row r="1031" spans="1:41" x14ac:dyDescent="0.3">
      <c r="A1031" s="65" t="s">
        <v>530</v>
      </c>
      <c r="B1031" s="66">
        <v>3</v>
      </c>
      <c r="C1031" s="66">
        <v>10</v>
      </c>
      <c r="D1031" s="66">
        <v>0.1</v>
      </c>
      <c r="E1031" t="s">
        <v>4</v>
      </c>
      <c r="F1031" s="66" t="s">
        <v>511</v>
      </c>
      <c r="G1031" s="39" t="str">
        <f t="shared" ref="G1031:G1094" si="75">IF(OR(N1031="---",F1031="infeas",F1031="inf",F1031=""),"---",(F1031-N1031)/N1031)</f>
        <v>---</v>
      </c>
      <c r="H1031" s="66" t="s">
        <v>511</v>
      </c>
      <c r="I1031" s="66" t="s">
        <v>511</v>
      </c>
      <c r="J1031" s="23"/>
      <c r="L1031" s="59" t="str">
        <f>IF(OR(H_no_hash!$F1031="---",H_no_hash!$F1031="infeas",H_no_hash!$F1031="inf"),"---",(H_no_hash!$F1031/M1031)-1)</f>
        <v>---</v>
      </c>
      <c r="M1031" s="20">
        <f>Model_dem!L771</f>
        <v>787</v>
      </c>
      <c r="N1031" t="str">
        <f>Model_dem!G771</f>
        <v>---</v>
      </c>
      <c r="P1031" t="str">
        <f>IF(H_no_hash!$Q1031&lt;&gt;A1031,"Aqui", " ")</f>
        <v xml:space="preserve"> </v>
      </c>
      <c r="Q1031" s="65" t="s">
        <v>530</v>
      </c>
      <c r="R1031" s="66">
        <v>3</v>
      </c>
      <c r="S1031" s="66">
        <v>10</v>
      </c>
      <c r="T1031" s="66">
        <v>0.1</v>
      </c>
      <c r="U1031" s="66">
        <v>50</v>
      </c>
      <c r="V1031" s="66" t="s">
        <v>511</v>
      </c>
      <c r="W1031" s="66" t="s">
        <v>511</v>
      </c>
      <c r="X1031" s="66" t="s">
        <v>511</v>
      </c>
      <c r="Y1031" s="66" t="s">
        <v>511</v>
      </c>
      <c r="Z1031" s="66" t="s">
        <v>511</v>
      </c>
      <c r="AA1031" s="23"/>
      <c r="AE1031" t="s">
        <v>518</v>
      </c>
      <c r="AF1031">
        <v>2</v>
      </c>
      <c r="AG1031">
        <v>25</v>
      </c>
      <c r="AH1031">
        <v>0.2</v>
      </c>
      <c r="AI1031">
        <v>100</v>
      </c>
      <c r="AJ1031" t="s">
        <v>46</v>
      </c>
      <c r="AK1031">
        <v>60.026299999999999</v>
      </c>
      <c r="AL1031">
        <v>0</v>
      </c>
      <c r="AM1031">
        <v>1</v>
      </c>
      <c r="AN1031">
        <v>1800.73</v>
      </c>
      <c r="AO1031">
        <v>29</v>
      </c>
    </row>
    <row r="1032" spans="1:41" x14ac:dyDescent="0.3">
      <c r="A1032" s="68" t="s">
        <v>530</v>
      </c>
      <c r="B1032" s="20">
        <v>3</v>
      </c>
      <c r="C1032" s="20">
        <v>10</v>
      </c>
      <c r="D1032" s="20">
        <v>0.15</v>
      </c>
      <c r="E1032" t="s">
        <v>4</v>
      </c>
      <c r="F1032" s="20" t="s">
        <v>511</v>
      </c>
      <c r="G1032" s="39" t="str">
        <f t="shared" si="75"/>
        <v>---</v>
      </c>
      <c r="H1032" s="20" t="s">
        <v>511</v>
      </c>
      <c r="I1032" s="20" t="s">
        <v>511</v>
      </c>
      <c r="J1032" s="67"/>
      <c r="L1032" s="59" t="str">
        <f>IF(OR(H_no_hash!$F1032="---",H_no_hash!$F1032="infeas",H_no_hash!$F1032="inf"),"---",(H_no_hash!$F1032/M1032)-1)</f>
        <v>---</v>
      </c>
      <c r="M1032" s="20">
        <f>Model_dem!L772</f>
        <v>787</v>
      </c>
      <c r="N1032" t="str">
        <f>Model_dem!G772</f>
        <v>---</v>
      </c>
      <c r="P1032" t="str">
        <f>IF(H_no_hash!$Q1032&lt;&gt;A1032,"Aqui", " ")</f>
        <v xml:space="preserve"> </v>
      </c>
      <c r="Q1032" s="68" t="s">
        <v>530</v>
      </c>
      <c r="R1032" s="20">
        <v>3</v>
      </c>
      <c r="S1032" s="20">
        <v>10</v>
      </c>
      <c r="T1032" s="20">
        <v>0.15</v>
      </c>
      <c r="U1032" s="20">
        <v>50</v>
      </c>
      <c r="V1032" s="20" t="s">
        <v>511</v>
      </c>
      <c r="W1032" s="20" t="s">
        <v>511</v>
      </c>
      <c r="X1032" s="20" t="s">
        <v>511</v>
      </c>
      <c r="Y1032" s="20" t="s">
        <v>511</v>
      </c>
      <c r="Z1032" s="20" t="s">
        <v>511</v>
      </c>
      <c r="AA1032" s="67"/>
      <c r="AE1032" t="s">
        <v>518</v>
      </c>
      <c r="AF1032">
        <v>2</v>
      </c>
      <c r="AG1032">
        <v>50</v>
      </c>
      <c r="AH1032">
        <v>0.05</v>
      </c>
      <c r="AI1032">
        <v>100</v>
      </c>
      <c r="AJ1032">
        <v>1059</v>
      </c>
      <c r="AK1032">
        <v>156.357</v>
      </c>
      <c r="AL1032">
        <v>1</v>
      </c>
      <c r="AM1032">
        <v>77</v>
      </c>
      <c r="AN1032">
        <v>1800.04</v>
      </c>
      <c r="AO1032">
        <v>10579</v>
      </c>
    </row>
    <row r="1033" spans="1:41" x14ac:dyDescent="0.3">
      <c r="A1033" s="65" t="s">
        <v>530</v>
      </c>
      <c r="B1033" s="66">
        <v>3</v>
      </c>
      <c r="C1033" s="66">
        <v>10</v>
      </c>
      <c r="D1033" s="66">
        <v>0.2</v>
      </c>
      <c r="E1033" t="s">
        <v>4</v>
      </c>
      <c r="F1033" s="66" t="s">
        <v>511</v>
      </c>
      <c r="G1033" s="39" t="str">
        <f t="shared" si="75"/>
        <v>---</v>
      </c>
      <c r="H1033" s="66" t="s">
        <v>511</v>
      </c>
      <c r="I1033" s="66" t="s">
        <v>511</v>
      </c>
      <c r="J1033" s="23"/>
      <c r="L1033" s="59" t="str">
        <f>IF(OR(H_no_hash!$F1033="---",H_no_hash!$F1033="infeas",H_no_hash!$F1033="inf"),"---",(H_no_hash!$F1033/M1033)-1)</f>
        <v>---</v>
      </c>
      <c r="M1033" s="20">
        <f>Model_dem!L773</f>
        <v>787</v>
      </c>
      <c r="N1033" t="str">
        <f>Model_dem!G773</f>
        <v>---</v>
      </c>
      <c r="P1033" t="str">
        <f>IF(H_no_hash!$Q1033&lt;&gt;A1033,"Aqui", " ")</f>
        <v xml:space="preserve"> </v>
      </c>
      <c r="Q1033" s="65" t="s">
        <v>530</v>
      </c>
      <c r="R1033" s="66">
        <v>3</v>
      </c>
      <c r="S1033" s="66">
        <v>10</v>
      </c>
      <c r="T1033" s="66">
        <v>0.2</v>
      </c>
      <c r="U1033" s="66">
        <v>50</v>
      </c>
      <c r="V1033" s="66" t="s">
        <v>511</v>
      </c>
      <c r="W1033" s="66" t="s">
        <v>511</v>
      </c>
      <c r="X1033" s="66" t="s">
        <v>511</v>
      </c>
      <c r="Y1033" s="66" t="s">
        <v>511</v>
      </c>
      <c r="Z1033" s="66" t="s">
        <v>511</v>
      </c>
      <c r="AA1033" s="23"/>
      <c r="AE1033" t="s">
        <v>518</v>
      </c>
      <c r="AF1033">
        <v>2</v>
      </c>
      <c r="AG1033">
        <v>50</v>
      </c>
      <c r="AH1033">
        <v>0.1</v>
      </c>
      <c r="AI1033">
        <v>100</v>
      </c>
      <c r="AJ1033">
        <v>1100</v>
      </c>
      <c r="AK1033">
        <v>1695.23</v>
      </c>
      <c r="AL1033">
        <v>13</v>
      </c>
      <c r="AM1033">
        <v>16</v>
      </c>
      <c r="AN1033">
        <v>1800.36</v>
      </c>
      <c r="AO1033">
        <v>3540</v>
      </c>
    </row>
    <row r="1034" spans="1:41" x14ac:dyDescent="0.3">
      <c r="A1034" s="68" t="s">
        <v>530</v>
      </c>
      <c r="B1034" s="20">
        <v>3</v>
      </c>
      <c r="C1034" s="20">
        <v>25</v>
      </c>
      <c r="D1034" s="20">
        <v>0.05</v>
      </c>
      <c r="E1034" t="s">
        <v>4</v>
      </c>
      <c r="F1034" s="20" t="s">
        <v>511</v>
      </c>
      <c r="G1034" s="39" t="str">
        <f t="shared" si="75"/>
        <v>---</v>
      </c>
      <c r="H1034" s="20" t="s">
        <v>511</v>
      </c>
      <c r="I1034" s="20" t="s">
        <v>511</v>
      </c>
      <c r="J1034" s="67"/>
      <c r="L1034" s="59" t="str">
        <f>IF(OR(H_no_hash!$F1034="---",H_no_hash!$F1034="infeas",H_no_hash!$F1034="inf"),"---",(H_no_hash!$F1034/M1034)-1)</f>
        <v>---</v>
      </c>
      <c r="M1034" s="20">
        <f>Model_dem!L774</f>
        <v>787</v>
      </c>
      <c r="N1034" t="str">
        <f>Model_dem!G774</f>
        <v>---</v>
      </c>
      <c r="P1034" t="str">
        <f>IF(H_no_hash!$Q1034&lt;&gt;A1034,"Aqui", " ")</f>
        <v xml:space="preserve"> </v>
      </c>
      <c r="Q1034" s="68" t="s">
        <v>530</v>
      </c>
      <c r="R1034" s="20">
        <v>3</v>
      </c>
      <c r="S1034" s="20">
        <v>25</v>
      </c>
      <c r="T1034" s="20">
        <v>0.05</v>
      </c>
      <c r="U1034" s="20">
        <v>50</v>
      </c>
      <c r="V1034" s="20" t="s">
        <v>511</v>
      </c>
      <c r="W1034" s="20" t="s">
        <v>511</v>
      </c>
      <c r="X1034" s="20" t="s">
        <v>511</v>
      </c>
      <c r="Y1034" s="20" t="s">
        <v>511</v>
      </c>
      <c r="Z1034" s="20" t="s">
        <v>511</v>
      </c>
      <c r="AA1034" s="67"/>
      <c r="AE1034" t="s">
        <v>518</v>
      </c>
      <c r="AF1034">
        <v>2</v>
      </c>
      <c r="AG1034">
        <v>50</v>
      </c>
      <c r="AH1034">
        <v>0.15</v>
      </c>
      <c r="AI1034">
        <v>100</v>
      </c>
      <c r="AJ1034" t="s">
        <v>46</v>
      </c>
      <c r="AK1034">
        <v>60.021000000000001</v>
      </c>
      <c r="AL1034">
        <v>0</v>
      </c>
      <c r="AM1034">
        <v>1</v>
      </c>
      <c r="AN1034">
        <v>1800.81</v>
      </c>
      <c r="AO1034">
        <v>29</v>
      </c>
    </row>
    <row r="1035" spans="1:41" x14ac:dyDescent="0.3">
      <c r="A1035" s="65" t="s">
        <v>530</v>
      </c>
      <c r="B1035" s="66">
        <v>3</v>
      </c>
      <c r="C1035" s="66">
        <v>25</v>
      </c>
      <c r="D1035" s="66">
        <v>0.1</v>
      </c>
      <c r="E1035" t="s">
        <v>4</v>
      </c>
      <c r="F1035" s="66" t="s">
        <v>511</v>
      </c>
      <c r="G1035" s="39" t="str">
        <f t="shared" si="75"/>
        <v>---</v>
      </c>
      <c r="H1035" s="66" t="s">
        <v>511</v>
      </c>
      <c r="I1035" s="66" t="s">
        <v>511</v>
      </c>
      <c r="J1035" s="23"/>
      <c r="L1035" s="59" t="str">
        <f>IF(OR(H_no_hash!$F1035="---",H_no_hash!$F1035="infeas",H_no_hash!$F1035="inf"),"---",(H_no_hash!$F1035/M1035)-1)</f>
        <v>---</v>
      </c>
      <c r="M1035" s="20">
        <f>Model_dem!L775</f>
        <v>787</v>
      </c>
      <c r="N1035" t="str">
        <f>Model_dem!G775</f>
        <v>---</v>
      </c>
      <c r="P1035" t="str">
        <f>IF(H_no_hash!$Q1035&lt;&gt;A1035,"Aqui", " ")</f>
        <v xml:space="preserve"> </v>
      </c>
      <c r="Q1035" s="65" t="s">
        <v>530</v>
      </c>
      <c r="R1035" s="66">
        <v>3</v>
      </c>
      <c r="S1035" s="66">
        <v>25</v>
      </c>
      <c r="T1035" s="66">
        <v>0.1</v>
      </c>
      <c r="U1035" s="66">
        <v>50</v>
      </c>
      <c r="V1035" s="66" t="s">
        <v>511</v>
      </c>
      <c r="W1035" s="66" t="s">
        <v>511</v>
      </c>
      <c r="X1035" s="66" t="s">
        <v>511</v>
      </c>
      <c r="Y1035" s="66" t="s">
        <v>511</v>
      </c>
      <c r="Z1035" s="66" t="s">
        <v>511</v>
      </c>
      <c r="AA1035" s="23"/>
      <c r="AE1035" t="s">
        <v>518</v>
      </c>
      <c r="AF1035">
        <v>2</v>
      </c>
      <c r="AG1035">
        <v>50</v>
      </c>
      <c r="AH1035">
        <v>0.2</v>
      </c>
      <c r="AI1035">
        <v>100</v>
      </c>
      <c r="AJ1035" t="s">
        <v>46</v>
      </c>
      <c r="AK1035">
        <v>60.023800000000001</v>
      </c>
      <c r="AL1035">
        <v>0</v>
      </c>
      <c r="AM1035">
        <v>1</v>
      </c>
      <c r="AN1035">
        <v>1800.55</v>
      </c>
      <c r="AO1035">
        <v>29</v>
      </c>
    </row>
    <row r="1036" spans="1:41" x14ac:dyDescent="0.3">
      <c r="A1036" s="68" t="s">
        <v>530</v>
      </c>
      <c r="B1036" s="20">
        <v>3</v>
      </c>
      <c r="C1036" s="20">
        <v>25</v>
      </c>
      <c r="D1036" s="20">
        <v>0.15</v>
      </c>
      <c r="E1036" t="s">
        <v>4</v>
      </c>
      <c r="F1036" s="20" t="s">
        <v>511</v>
      </c>
      <c r="G1036" s="39" t="str">
        <f t="shared" si="75"/>
        <v>---</v>
      </c>
      <c r="H1036" s="20" t="s">
        <v>511</v>
      </c>
      <c r="I1036" s="20" t="s">
        <v>511</v>
      </c>
      <c r="J1036" s="67"/>
      <c r="L1036" s="59" t="str">
        <f>IF(OR(H_no_hash!$F1036="---",H_no_hash!$F1036="infeas",H_no_hash!$F1036="inf"),"---",(H_no_hash!$F1036/M1036)-1)</f>
        <v>---</v>
      </c>
      <c r="M1036" s="20">
        <f>Model_dem!L776</f>
        <v>787</v>
      </c>
      <c r="N1036" t="str">
        <f>Model_dem!G776</f>
        <v>---</v>
      </c>
      <c r="P1036" t="str">
        <f>IF(H_no_hash!$Q1036&lt;&gt;A1036,"Aqui", " ")</f>
        <v xml:space="preserve"> </v>
      </c>
      <c r="Q1036" s="68" t="s">
        <v>530</v>
      </c>
      <c r="R1036" s="20">
        <v>3</v>
      </c>
      <c r="S1036" s="20">
        <v>25</v>
      </c>
      <c r="T1036" s="20">
        <v>0.15</v>
      </c>
      <c r="U1036" s="20">
        <v>50</v>
      </c>
      <c r="V1036" s="20" t="s">
        <v>511</v>
      </c>
      <c r="W1036" s="20" t="s">
        <v>511</v>
      </c>
      <c r="X1036" s="20" t="s">
        <v>511</v>
      </c>
      <c r="Y1036" s="20" t="s">
        <v>511</v>
      </c>
      <c r="Z1036" s="20" t="s">
        <v>511</v>
      </c>
      <c r="AA1036" s="67"/>
      <c r="AE1036" t="s">
        <v>518</v>
      </c>
      <c r="AF1036">
        <v>3</v>
      </c>
      <c r="AG1036">
        <v>0</v>
      </c>
      <c r="AH1036">
        <v>0.05</v>
      </c>
      <c r="AI1036">
        <v>100</v>
      </c>
      <c r="AJ1036">
        <v>1096</v>
      </c>
      <c r="AK1036">
        <v>978.20500000000004</v>
      </c>
      <c r="AL1036">
        <v>25</v>
      </c>
      <c r="AM1036">
        <v>62</v>
      </c>
      <c r="AN1036">
        <v>1800.08</v>
      </c>
      <c r="AO1036">
        <v>13792</v>
      </c>
    </row>
    <row r="1037" spans="1:41" x14ac:dyDescent="0.3">
      <c r="A1037" s="65" t="s">
        <v>530</v>
      </c>
      <c r="B1037" s="66">
        <v>3</v>
      </c>
      <c r="C1037" s="66">
        <v>25</v>
      </c>
      <c r="D1037" s="66">
        <v>0.2</v>
      </c>
      <c r="E1037" t="s">
        <v>4</v>
      </c>
      <c r="F1037" s="66" t="s">
        <v>511</v>
      </c>
      <c r="G1037" s="39" t="str">
        <f t="shared" si="75"/>
        <v>---</v>
      </c>
      <c r="H1037" s="66" t="s">
        <v>511</v>
      </c>
      <c r="I1037" s="66" t="s">
        <v>511</v>
      </c>
      <c r="J1037" s="23">
        <v>0</v>
      </c>
      <c r="L1037" s="59" t="str">
        <f>IF(OR(H_no_hash!$F1037="---",H_no_hash!$F1037="infeas",H_no_hash!$F1037="inf"),"---",(H_no_hash!$F1037/M1037)-1)</f>
        <v>---</v>
      </c>
      <c r="M1037" s="20">
        <f>Model_dem!L777</f>
        <v>787</v>
      </c>
      <c r="N1037" t="str">
        <f>Model_dem!G777</f>
        <v>---</v>
      </c>
      <c r="P1037" t="str">
        <f>IF(H_no_hash!$Q1037&lt;&gt;A1037,"Aqui", " ")</f>
        <v xml:space="preserve"> </v>
      </c>
      <c r="Q1037" s="65" t="s">
        <v>530</v>
      </c>
      <c r="R1037" s="66">
        <v>3</v>
      </c>
      <c r="S1037" s="66">
        <v>25</v>
      </c>
      <c r="T1037" s="66">
        <v>0.2</v>
      </c>
      <c r="U1037" s="66">
        <v>50</v>
      </c>
      <c r="V1037" s="66" t="s">
        <v>511</v>
      </c>
      <c r="W1037" s="66" t="s">
        <v>511</v>
      </c>
      <c r="X1037" s="66" t="s">
        <v>511</v>
      </c>
      <c r="Y1037" s="66" t="s">
        <v>511</v>
      </c>
      <c r="Z1037" s="66" t="s">
        <v>511</v>
      </c>
      <c r="AA1037" s="23"/>
      <c r="AE1037" t="s">
        <v>518</v>
      </c>
      <c r="AF1037">
        <v>3</v>
      </c>
      <c r="AG1037">
        <v>10</v>
      </c>
      <c r="AH1037">
        <v>0.05</v>
      </c>
      <c r="AI1037">
        <v>100</v>
      </c>
      <c r="AJ1037">
        <v>1096</v>
      </c>
      <c r="AK1037">
        <v>199.119</v>
      </c>
      <c r="AL1037">
        <v>5</v>
      </c>
      <c r="AM1037">
        <v>94</v>
      </c>
      <c r="AN1037">
        <v>1800.12</v>
      </c>
      <c r="AO1037">
        <v>13667</v>
      </c>
    </row>
    <row r="1038" spans="1:41" x14ac:dyDescent="0.3">
      <c r="A1038" s="68" t="s">
        <v>530</v>
      </c>
      <c r="B1038" s="20">
        <v>3</v>
      </c>
      <c r="C1038" s="20">
        <v>50</v>
      </c>
      <c r="D1038" s="20">
        <v>0.05</v>
      </c>
      <c r="E1038" t="s">
        <v>4</v>
      </c>
      <c r="F1038" s="20" t="s">
        <v>511</v>
      </c>
      <c r="G1038" s="39" t="str">
        <f t="shared" si="75"/>
        <v>---</v>
      </c>
      <c r="H1038" s="20" t="s">
        <v>511</v>
      </c>
      <c r="I1038" s="20">
        <v>479</v>
      </c>
      <c r="J1038" s="67">
        <v>0</v>
      </c>
      <c r="L1038" s="59" t="str">
        <f>IF(OR(H_no_hash!$F1038="---",H_no_hash!$F1038="infeas",H_no_hash!$F1038="inf"),"---",(H_no_hash!$F1038/M1038)-1)</f>
        <v>---</v>
      </c>
      <c r="M1038" s="20">
        <f>Model_dem!L778</f>
        <v>787</v>
      </c>
      <c r="N1038" t="str">
        <f>Model_dem!G778</f>
        <v>---</v>
      </c>
      <c r="P1038" t="str">
        <f>IF(H_no_hash!$Q1038&lt;&gt;A1038,"Aqui", " ")</f>
        <v xml:space="preserve"> </v>
      </c>
      <c r="Q1038" s="68" t="s">
        <v>530</v>
      </c>
      <c r="R1038" s="20">
        <v>3</v>
      </c>
      <c r="S1038" s="20">
        <v>50</v>
      </c>
      <c r="T1038" s="20">
        <v>0.05</v>
      </c>
      <c r="U1038" s="20">
        <v>50</v>
      </c>
      <c r="V1038" s="20" t="s">
        <v>511</v>
      </c>
      <c r="W1038" s="20" t="s">
        <v>511</v>
      </c>
      <c r="X1038" s="20" t="s">
        <v>511</v>
      </c>
      <c r="Y1038" s="20" t="s">
        <v>511</v>
      </c>
      <c r="Z1038" s="20" t="s">
        <v>511</v>
      </c>
      <c r="AA1038" s="67"/>
      <c r="AE1038" t="s">
        <v>518</v>
      </c>
      <c r="AF1038">
        <v>3</v>
      </c>
      <c r="AG1038">
        <v>25</v>
      </c>
      <c r="AH1038">
        <v>0.05</v>
      </c>
      <c r="AI1038">
        <v>100</v>
      </c>
      <c r="AJ1038">
        <v>1096</v>
      </c>
      <c r="AK1038">
        <v>467.07100000000003</v>
      </c>
      <c r="AL1038">
        <v>21</v>
      </c>
      <c r="AM1038">
        <v>96</v>
      </c>
      <c r="AN1038">
        <v>1800</v>
      </c>
      <c r="AO1038">
        <v>13960</v>
      </c>
    </row>
    <row r="1039" spans="1:41" x14ac:dyDescent="0.3">
      <c r="A1039" s="65" t="s">
        <v>530</v>
      </c>
      <c r="B1039" s="66">
        <v>3</v>
      </c>
      <c r="C1039" s="66">
        <v>50</v>
      </c>
      <c r="D1039" s="66">
        <v>0.1</v>
      </c>
      <c r="E1039" t="s">
        <v>4</v>
      </c>
      <c r="F1039" s="66" t="s">
        <v>511</v>
      </c>
      <c r="G1039" s="39" t="str">
        <f t="shared" si="75"/>
        <v>---</v>
      </c>
      <c r="H1039" s="66" t="s">
        <v>511</v>
      </c>
      <c r="I1039" s="66">
        <v>679</v>
      </c>
      <c r="J1039" s="23">
        <v>0</v>
      </c>
      <c r="L1039" s="59" t="str">
        <f>IF(OR(H_no_hash!$F1039="---",H_no_hash!$F1039="infeas",H_no_hash!$F1039="inf"),"---",(H_no_hash!$F1039/M1039)-1)</f>
        <v>---</v>
      </c>
      <c r="M1039" s="20">
        <f>Model_dem!L779</f>
        <v>787</v>
      </c>
      <c r="N1039" t="str">
        <f>Model_dem!G779</f>
        <v>---</v>
      </c>
      <c r="P1039" t="str">
        <f>IF(H_no_hash!$Q1039&lt;&gt;A1039,"Aqui", " ")</f>
        <v xml:space="preserve"> </v>
      </c>
      <c r="Q1039" s="65" t="s">
        <v>530</v>
      </c>
      <c r="R1039" s="66">
        <v>3</v>
      </c>
      <c r="S1039" s="66">
        <v>50</v>
      </c>
      <c r="T1039" s="66">
        <v>0.1</v>
      </c>
      <c r="U1039" s="66">
        <v>50</v>
      </c>
      <c r="V1039" s="66" t="s">
        <v>511</v>
      </c>
      <c r="W1039" s="66" t="s">
        <v>511</v>
      </c>
      <c r="X1039" s="66" t="s">
        <v>511</v>
      </c>
      <c r="Y1039" s="66" t="s">
        <v>511</v>
      </c>
      <c r="Z1039" s="66" t="s">
        <v>511</v>
      </c>
      <c r="AA1039" s="23"/>
      <c r="AE1039" t="s">
        <v>518</v>
      </c>
      <c r="AF1039">
        <v>3</v>
      </c>
      <c r="AG1039">
        <v>50</v>
      </c>
      <c r="AH1039">
        <v>0.05</v>
      </c>
      <c r="AI1039">
        <v>100</v>
      </c>
      <c r="AJ1039">
        <v>1096</v>
      </c>
      <c r="AK1039">
        <v>462.178</v>
      </c>
      <c r="AL1039">
        <v>13</v>
      </c>
      <c r="AM1039">
        <v>74</v>
      </c>
      <c r="AN1039">
        <v>1800.17</v>
      </c>
      <c r="AO1039">
        <v>14010</v>
      </c>
    </row>
    <row r="1040" spans="1:41" x14ac:dyDescent="0.3">
      <c r="A1040" s="68" t="s">
        <v>530</v>
      </c>
      <c r="B1040" s="20">
        <v>3</v>
      </c>
      <c r="C1040" s="20">
        <v>50</v>
      </c>
      <c r="D1040" s="20">
        <v>0.15</v>
      </c>
      <c r="E1040" t="s">
        <v>4</v>
      </c>
      <c r="F1040" s="20" t="s">
        <v>511</v>
      </c>
      <c r="G1040" s="39" t="str">
        <f t="shared" si="75"/>
        <v>---</v>
      </c>
      <c r="H1040" s="20" t="s">
        <v>511</v>
      </c>
      <c r="I1040" s="20">
        <v>608</v>
      </c>
      <c r="J1040" s="67">
        <v>0</v>
      </c>
      <c r="L1040" s="59" t="str">
        <f>IF(OR(H_no_hash!$F1040="---",H_no_hash!$F1040="infeas",H_no_hash!$F1040="inf"),"---",(H_no_hash!$F1040/M1040)-1)</f>
        <v>---</v>
      </c>
      <c r="M1040" s="20">
        <f>Model_dem!L780</f>
        <v>787</v>
      </c>
      <c r="N1040" t="str">
        <f>Model_dem!G780</f>
        <v>---</v>
      </c>
      <c r="P1040" t="str">
        <f>IF(H_no_hash!$Q1040&lt;&gt;A1040,"Aqui", " ")</f>
        <v xml:space="preserve"> </v>
      </c>
      <c r="Q1040" s="68" t="s">
        <v>530</v>
      </c>
      <c r="R1040" s="20">
        <v>3</v>
      </c>
      <c r="S1040" s="20">
        <v>50</v>
      </c>
      <c r="T1040" s="20">
        <v>0.15</v>
      </c>
      <c r="U1040" s="20">
        <v>50</v>
      </c>
      <c r="V1040" s="20" t="s">
        <v>511</v>
      </c>
      <c r="W1040" s="20" t="s">
        <v>511</v>
      </c>
      <c r="X1040" s="20" t="s">
        <v>511</v>
      </c>
      <c r="Y1040" s="20" t="s">
        <v>511</v>
      </c>
      <c r="Z1040" s="20" t="s">
        <v>511</v>
      </c>
      <c r="AA1040" s="67"/>
      <c r="AE1040" t="s">
        <v>519</v>
      </c>
      <c r="AF1040">
        <v>3</v>
      </c>
      <c r="AG1040">
        <v>0</v>
      </c>
      <c r="AH1040">
        <v>0.2</v>
      </c>
      <c r="AI1040">
        <v>50</v>
      </c>
      <c r="AJ1040" t="s">
        <v>511</v>
      </c>
      <c r="AK1040" t="s">
        <v>511</v>
      </c>
      <c r="AL1040" t="s">
        <v>511</v>
      </c>
      <c r="AM1040" t="s">
        <v>511</v>
      </c>
      <c r="AN1040" t="s">
        <v>511</v>
      </c>
    </row>
    <row r="1041" spans="1:40" x14ac:dyDescent="0.3">
      <c r="A1041" s="65" t="s">
        <v>530</v>
      </c>
      <c r="B1041" s="66">
        <v>3</v>
      </c>
      <c r="C1041" s="66">
        <v>50</v>
      </c>
      <c r="D1041" s="66">
        <v>0.2</v>
      </c>
      <c r="E1041" t="s">
        <v>4</v>
      </c>
      <c r="F1041" s="66" t="s">
        <v>511</v>
      </c>
      <c r="G1041" s="39" t="str">
        <f t="shared" si="75"/>
        <v>---</v>
      </c>
      <c r="H1041" s="66" t="s">
        <v>511</v>
      </c>
      <c r="I1041" s="66">
        <v>523</v>
      </c>
      <c r="J1041" s="23">
        <v>0</v>
      </c>
      <c r="L1041" s="59" t="str">
        <f>IF(OR(H_no_hash!$F1041="---",H_no_hash!$F1041="infeas",H_no_hash!$F1041="inf"),"---",(H_no_hash!$F1041/M1041)-1)</f>
        <v>---</v>
      </c>
      <c r="M1041" s="20">
        <f>Model_dem!L781</f>
        <v>787</v>
      </c>
      <c r="N1041" t="str">
        <f>Model_dem!G781</f>
        <v>---</v>
      </c>
      <c r="P1041" t="str">
        <f>IF(H_no_hash!$Q1041&lt;&gt;A1041,"Aqui", " ")</f>
        <v xml:space="preserve"> </v>
      </c>
      <c r="Q1041" s="65" t="s">
        <v>530</v>
      </c>
      <c r="R1041" s="66">
        <v>3</v>
      </c>
      <c r="S1041" s="66">
        <v>50</v>
      </c>
      <c r="T1041" s="66">
        <v>0.2</v>
      </c>
      <c r="U1041" s="66">
        <v>50</v>
      </c>
      <c r="V1041" s="66" t="s">
        <v>511</v>
      </c>
      <c r="W1041" s="66" t="s">
        <v>511</v>
      </c>
      <c r="X1041" s="66" t="s">
        <v>511</v>
      </c>
      <c r="Y1041" s="66" t="s">
        <v>511</v>
      </c>
      <c r="Z1041" s="66" t="s">
        <v>511</v>
      </c>
      <c r="AA1041" s="23">
        <v>0</v>
      </c>
      <c r="AE1041" t="s">
        <v>519</v>
      </c>
      <c r="AF1041">
        <v>3</v>
      </c>
      <c r="AG1041">
        <v>10</v>
      </c>
      <c r="AH1041">
        <v>0.2</v>
      </c>
      <c r="AI1041">
        <v>50</v>
      </c>
      <c r="AJ1041" t="s">
        <v>511</v>
      </c>
      <c r="AK1041" t="s">
        <v>511</v>
      </c>
      <c r="AL1041" t="s">
        <v>511</v>
      </c>
      <c r="AM1041" t="s">
        <v>511</v>
      </c>
      <c r="AN1041" t="s">
        <v>511</v>
      </c>
    </row>
    <row r="1042" spans="1:40" x14ac:dyDescent="0.3">
      <c r="A1042" s="68" t="s">
        <v>528</v>
      </c>
      <c r="B1042" s="20">
        <v>0</v>
      </c>
      <c r="C1042" s="20">
        <v>0</v>
      </c>
      <c r="D1042" s="20">
        <v>0.05</v>
      </c>
      <c r="E1042" t="s">
        <v>0</v>
      </c>
      <c r="F1042" s="20">
        <v>1034</v>
      </c>
      <c r="G1042" s="39">
        <f t="shared" si="75"/>
        <v>0</v>
      </c>
      <c r="H1042" s="20">
        <v>49.267099999999999</v>
      </c>
      <c r="I1042" s="20">
        <v>167</v>
      </c>
      <c r="J1042" s="67">
        <v>0</v>
      </c>
      <c r="K1042" s="52">
        <v>1</v>
      </c>
      <c r="L1042" s="59">
        <f>IF(OR(H_no_hash!$F1042="---",H_no_hash!$F1042="infeas",H_no_hash!$F1042="inf"),"---",(H_no_hash!$F1042/M1042)-1)</f>
        <v>0</v>
      </c>
      <c r="M1042" s="20">
        <f>Model_dem!L782</f>
        <v>1034</v>
      </c>
      <c r="N1042">
        <f>Model_dem!G782</f>
        <v>1034</v>
      </c>
      <c r="P1042" t="str">
        <f>IF(H_no_hash!$Q1042&lt;&gt;A1042,"Aqui", " ")</f>
        <v xml:space="preserve"> </v>
      </c>
      <c r="Q1042" s="68" t="s">
        <v>528</v>
      </c>
      <c r="R1042" s="20">
        <v>0</v>
      </c>
      <c r="S1042" s="20">
        <v>0</v>
      </c>
      <c r="T1042" s="20">
        <v>0.05</v>
      </c>
      <c r="U1042" s="20">
        <v>100</v>
      </c>
      <c r="V1042" s="20">
        <v>1034</v>
      </c>
      <c r="W1042" s="20">
        <v>49.267099999999999</v>
      </c>
      <c r="X1042" s="20">
        <v>10</v>
      </c>
      <c r="Y1042" s="20">
        <v>479</v>
      </c>
      <c r="Z1042" s="20">
        <v>1800.01</v>
      </c>
      <c r="AA1042" s="67">
        <v>0</v>
      </c>
      <c r="AE1042" t="s">
        <v>519</v>
      </c>
      <c r="AF1042">
        <v>3</v>
      </c>
      <c r="AG1042">
        <v>10</v>
      </c>
      <c r="AH1042">
        <v>0.1</v>
      </c>
      <c r="AI1042">
        <v>50</v>
      </c>
      <c r="AJ1042" t="s">
        <v>511</v>
      </c>
      <c r="AK1042" t="s">
        <v>511</v>
      </c>
      <c r="AL1042" t="s">
        <v>511</v>
      </c>
      <c r="AM1042" t="s">
        <v>511</v>
      </c>
      <c r="AN1042" t="s">
        <v>511</v>
      </c>
    </row>
    <row r="1043" spans="1:40" x14ac:dyDescent="0.3">
      <c r="A1043" s="65" t="s">
        <v>528</v>
      </c>
      <c r="B1043" s="66">
        <v>0</v>
      </c>
      <c r="C1043" s="66">
        <v>0</v>
      </c>
      <c r="D1043" s="66">
        <v>0.1</v>
      </c>
      <c r="E1043" t="s">
        <v>0</v>
      </c>
      <c r="F1043" s="66">
        <v>1034</v>
      </c>
      <c r="G1043" s="39">
        <f t="shared" si="75"/>
        <v>0</v>
      </c>
      <c r="H1043" s="66">
        <v>37.657499999999999</v>
      </c>
      <c r="I1043" s="66">
        <v>97</v>
      </c>
      <c r="J1043" s="23">
        <v>0</v>
      </c>
      <c r="K1043" s="52">
        <v>1</v>
      </c>
      <c r="L1043" s="59">
        <f>IF(OR(H_no_hash!$F1043="---",H_no_hash!$F1043="infeas",H_no_hash!$F1043="inf"),"---",(H_no_hash!$F1043/M1043)-1)</f>
        <v>0</v>
      </c>
      <c r="M1043" s="20">
        <f>Model_dem!L783</f>
        <v>1034</v>
      </c>
      <c r="N1043">
        <f>Model_dem!G783</f>
        <v>1034</v>
      </c>
      <c r="P1043" t="str">
        <f>IF(H_no_hash!$Q1043&lt;&gt;A1043,"Aqui", " ")</f>
        <v xml:space="preserve"> </v>
      </c>
      <c r="Q1043" s="65" t="s">
        <v>528</v>
      </c>
      <c r="R1043" s="66">
        <v>0</v>
      </c>
      <c r="S1043" s="66">
        <v>0</v>
      </c>
      <c r="T1043" s="66">
        <v>0.1</v>
      </c>
      <c r="U1043" s="66">
        <v>100</v>
      </c>
      <c r="V1043" s="66">
        <v>1034</v>
      </c>
      <c r="W1043" s="66">
        <v>37.657499999999999</v>
      </c>
      <c r="X1043" s="66">
        <v>9</v>
      </c>
      <c r="Y1043" s="66">
        <v>679</v>
      </c>
      <c r="Z1043" s="66">
        <v>1800</v>
      </c>
      <c r="AA1043" s="23">
        <v>0</v>
      </c>
      <c r="AE1043" t="s">
        <v>519</v>
      </c>
      <c r="AF1043">
        <v>3</v>
      </c>
      <c r="AG1043">
        <v>25</v>
      </c>
      <c r="AH1043">
        <v>0.1</v>
      </c>
      <c r="AI1043">
        <v>50</v>
      </c>
      <c r="AJ1043" t="s">
        <v>511</v>
      </c>
      <c r="AK1043" t="s">
        <v>511</v>
      </c>
      <c r="AL1043" t="s">
        <v>511</v>
      </c>
      <c r="AM1043" t="s">
        <v>511</v>
      </c>
      <c r="AN1043" t="s">
        <v>511</v>
      </c>
    </row>
    <row r="1044" spans="1:40" x14ac:dyDescent="0.3">
      <c r="A1044" s="68" t="s">
        <v>528</v>
      </c>
      <c r="B1044" s="20">
        <v>0</v>
      </c>
      <c r="C1044" s="20">
        <v>0</v>
      </c>
      <c r="D1044" s="20">
        <v>0.15</v>
      </c>
      <c r="E1044" t="s">
        <v>0</v>
      </c>
      <c r="F1044" s="20">
        <v>1034</v>
      </c>
      <c r="G1044" s="39">
        <f t="shared" si="75"/>
        <v>0</v>
      </c>
      <c r="H1044" s="20">
        <v>10.6708</v>
      </c>
      <c r="I1044" s="20">
        <v>66</v>
      </c>
      <c r="J1044" s="67">
        <v>0</v>
      </c>
      <c r="K1044" s="52">
        <v>1</v>
      </c>
      <c r="L1044" s="59">
        <f>IF(OR(H_no_hash!$F1044="---",H_no_hash!$F1044="infeas",H_no_hash!$F1044="inf"),"---",(H_no_hash!$F1044/M1044)-1)</f>
        <v>0</v>
      </c>
      <c r="M1044" s="20">
        <f>Model_dem!L784</f>
        <v>1034</v>
      </c>
      <c r="N1044">
        <f>Model_dem!G784</f>
        <v>1034</v>
      </c>
      <c r="P1044" t="str">
        <f>IF(H_no_hash!$Q1044&lt;&gt;A1044,"Aqui", " ")</f>
        <v xml:space="preserve"> </v>
      </c>
      <c r="Q1044" s="68" t="s">
        <v>528</v>
      </c>
      <c r="R1044" s="20">
        <v>0</v>
      </c>
      <c r="S1044" s="20">
        <v>0</v>
      </c>
      <c r="T1044" s="20">
        <v>0.15</v>
      </c>
      <c r="U1044" s="20">
        <v>100</v>
      </c>
      <c r="V1044" s="20">
        <v>1034</v>
      </c>
      <c r="W1044" s="20">
        <v>10.6708</v>
      </c>
      <c r="X1044" s="20">
        <v>0</v>
      </c>
      <c r="Y1044" s="20">
        <v>608</v>
      </c>
      <c r="Z1044" s="20">
        <v>1800.01</v>
      </c>
      <c r="AA1044" s="67">
        <v>0</v>
      </c>
      <c r="AE1044" t="s">
        <v>519</v>
      </c>
      <c r="AF1044">
        <v>3</v>
      </c>
      <c r="AG1044">
        <v>10</v>
      </c>
      <c r="AH1044">
        <v>0.15</v>
      </c>
      <c r="AI1044">
        <v>50</v>
      </c>
      <c r="AJ1044" t="s">
        <v>511</v>
      </c>
      <c r="AK1044" t="s">
        <v>511</v>
      </c>
      <c r="AL1044" t="s">
        <v>511</v>
      </c>
      <c r="AM1044" t="s">
        <v>511</v>
      </c>
      <c r="AN1044" t="s">
        <v>511</v>
      </c>
    </row>
    <row r="1045" spans="1:40" x14ac:dyDescent="0.3">
      <c r="A1045" s="65" t="s">
        <v>528</v>
      </c>
      <c r="B1045" s="66">
        <v>0</v>
      </c>
      <c r="C1045" s="66">
        <v>0</v>
      </c>
      <c r="D1045" s="66">
        <v>0.2</v>
      </c>
      <c r="E1045" t="s">
        <v>0</v>
      </c>
      <c r="F1045" s="66">
        <v>1034</v>
      </c>
      <c r="G1045" s="39">
        <f t="shared" si="75"/>
        <v>0</v>
      </c>
      <c r="H1045" s="66">
        <v>7.9333</v>
      </c>
      <c r="I1045" s="66">
        <v>83</v>
      </c>
      <c r="J1045" s="23">
        <v>0</v>
      </c>
      <c r="K1045" s="52">
        <v>1</v>
      </c>
      <c r="L1045" s="59">
        <f>IF(OR(H_no_hash!$F1045="---",H_no_hash!$F1045="infeas",H_no_hash!$F1045="inf"),"---",(H_no_hash!$F1045/M1045)-1)</f>
        <v>0</v>
      </c>
      <c r="M1045" s="20">
        <f>Model_dem!L785</f>
        <v>1034</v>
      </c>
      <c r="N1045">
        <f>Model_dem!G785</f>
        <v>1034</v>
      </c>
      <c r="P1045" t="str">
        <f>IF(H_no_hash!$Q1045&lt;&gt;A1045,"Aqui", " ")</f>
        <v xml:space="preserve"> </v>
      </c>
      <c r="Q1045" s="65" t="s">
        <v>528</v>
      </c>
      <c r="R1045" s="66">
        <v>0</v>
      </c>
      <c r="S1045" s="66">
        <v>0</v>
      </c>
      <c r="T1045" s="66">
        <v>0.2</v>
      </c>
      <c r="U1045" s="66">
        <v>100</v>
      </c>
      <c r="V1045" s="66">
        <v>1034</v>
      </c>
      <c r="W1045" s="66">
        <v>7.9333</v>
      </c>
      <c r="X1045" s="66">
        <v>0</v>
      </c>
      <c r="Y1045" s="66">
        <v>523</v>
      </c>
      <c r="Z1045" s="66">
        <v>1800.01</v>
      </c>
      <c r="AA1045" s="23">
        <v>0</v>
      </c>
      <c r="AE1045" t="s">
        <v>519</v>
      </c>
      <c r="AF1045">
        <v>3</v>
      </c>
      <c r="AG1045">
        <v>0</v>
      </c>
      <c r="AH1045">
        <v>0.15</v>
      </c>
      <c r="AI1045">
        <v>50</v>
      </c>
      <c r="AJ1045" t="s">
        <v>511</v>
      </c>
      <c r="AK1045" t="s">
        <v>511</v>
      </c>
      <c r="AL1045" t="s">
        <v>511</v>
      </c>
      <c r="AM1045" t="s">
        <v>511</v>
      </c>
      <c r="AN1045" t="s">
        <v>511</v>
      </c>
    </row>
    <row r="1046" spans="1:40" x14ac:dyDescent="0.3">
      <c r="A1046" s="68" t="s">
        <v>528</v>
      </c>
      <c r="B1046" s="20">
        <v>1</v>
      </c>
      <c r="C1046" s="20">
        <v>5</v>
      </c>
      <c r="D1046" s="20">
        <v>0.05</v>
      </c>
      <c r="E1046" t="s">
        <v>0</v>
      </c>
      <c r="F1046" s="20">
        <v>1034</v>
      </c>
      <c r="G1046" s="39">
        <f t="shared" si="75"/>
        <v>0</v>
      </c>
      <c r="H1046" s="20">
        <v>21.116199999999999</v>
      </c>
      <c r="I1046" s="20">
        <v>127</v>
      </c>
      <c r="J1046" s="67">
        <v>0</v>
      </c>
      <c r="K1046" s="52">
        <v>1</v>
      </c>
      <c r="L1046" s="59">
        <f>IF(OR(H_no_hash!$F1046="---",H_no_hash!$F1046="infeas",H_no_hash!$F1046="inf"),"---",(H_no_hash!$F1046/M1046)-1)</f>
        <v>0</v>
      </c>
      <c r="M1046" s="20">
        <f>Model_dem!L786</f>
        <v>1034</v>
      </c>
      <c r="N1046">
        <f>Model_dem!G786</f>
        <v>1034</v>
      </c>
      <c r="P1046" t="str">
        <f>IF(H_no_hash!$Q1046&lt;&gt;A1046,"Aqui", " ")</f>
        <v xml:space="preserve"> </v>
      </c>
      <c r="Q1046" s="68" t="s">
        <v>528</v>
      </c>
      <c r="R1046" s="20">
        <v>1</v>
      </c>
      <c r="S1046" s="20">
        <v>5</v>
      </c>
      <c r="T1046" s="20">
        <v>0.05</v>
      </c>
      <c r="U1046" s="20">
        <v>100</v>
      </c>
      <c r="V1046" s="20">
        <v>1034</v>
      </c>
      <c r="W1046" s="20">
        <v>21.116199999999999</v>
      </c>
      <c r="X1046" s="20">
        <v>0</v>
      </c>
      <c r="Y1046" s="20">
        <v>167</v>
      </c>
      <c r="Z1046" s="20">
        <v>1800.09</v>
      </c>
      <c r="AA1046" s="67">
        <v>0</v>
      </c>
      <c r="AE1046" t="s">
        <v>519</v>
      </c>
      <c r="AF1046">
        <v>3</v>
      </c>
      <c r="AG1046">
        <v>0</v>
      </c>
      <c r="AH1046">
        <v>0.1</v>
      </c>
      <c r="AI1046">
        <v>50</v>
      </c>
      <c r="AJ1046" t="s">
        <v>511</v>
      </c>
      <c r="AK1046" t="s">
        <v>511</v>
      </c>
      <c r="AL1046" t="s">
        <v>511</v>
      </c>
      <c r="AM1046" t="s">
        <v>511</v>
      </c>
      <c r="AN1046" t="s">
        <v>511</v>
      </c>
    </row>
    <row r="1047" spans="1:40" x14ac:dyDescent="0.3">
      <c r="A1047" s="65" t="s">
        <v>528</v>
      </c>
      <c r="B1047" s="66">
        <v>1</v>
      </c>
      <c r="C1047" s="66">
        <v>5</v>
      </c>
      <c r="D1047" s="66">
        <v>0.1</v>
      </c>
      <c r="E1047" t="s">
        <v>0</v>
      </c>
      <c r="F1047" s="66">
        <v>1042</v>
      </c>
      <c r="G1047" s="39">
        <f t="shared" si="75"/>
        <v>0</v>
      </c>
      <c r="H1047" s="66">
        <v>120.68600000000001</v>
      </c>
      <c r="I1047" s="66">
        <v>108</v>
      </c>
      <c r="J1047" s="23">
        <v>0</v>
      </c>
      <c r="K1047" s="52">
        <v>1</v>
      </c>
      <c r="L1047" s="59">
        <f>IF(OR(H_no_hash!$F1047="---",H_no_hash!$F1047="infeas",H_no_hash!$F1047="inf"),"---",(H_no_hash!$F1047/M1047)-1)</f>
        <v>7.7369439071566237E-3</v>
      </c>
      <c r="M1047" s="20">
        <f>Model_dem!L787</f>
        <v>1034</v>
      </c>
      <c r="N1047">
        <f>Model_dem!G787</f>
        <v>1042</v>
      </c>
      <c r="P1047" t="str">
        <f>IF(H_no_hash!$Q1047&lt;&gt;A1047,"Aqui", " ")</f>
        <v xml:space="preserve"> </v>
      </c>
      <c r="Q1047" s="65" t="s">
        <v>528</v>
      </c>
      <c r="R1047" s="66">
        <v>1</v>
      </c>
      <c r="S1047" s="66">
        <v>5</v>
      </c>
      <c r="T1047" s="66">
        <v>0.1</v>
      </c>
      <c r="U1047" s="66">
        <v>100</v>
      </c>
      <c r="V1047" s="66">
        <v>1042</v>
      </c>
      <c r="W1047" s="66">
        <v>120.68600000000001</v>
      </c>
      <c r="X1047" s="66">
        <v>7</v>
      </c>
      <c r="Y1047" s="66">
        <v>97</v>
      </c>
      <c r="Z1047" s="66">
        <v>1800.04</v>
      </c>
      <c r="AA1047" s="23">
        <v>0</v>
      </c>
      <c r="AE1047" t="s">
        <v>519</v>
      </c>
      <c r="AF1047">
        <v>3</v>
      </c>
      <c r="AG1047">
        <v>50</v>
      </c>
      <c r="AH1047">
        <v>0.15</v>
      </c>
      <c r="AI1047">
        <v>50</v>
      </c>
      <c r="AJ1047" t="s">
        <v>511</v>
      </c>
      <c r="AK1047" t="s">
        <v>511</v>
      </c>
      <c r="AL1047" t="s">
        <v>511</v>
      </c>
      <c r="AM1047" t="s">
        <v>511</v>
      </c>
      <c r="AN1047" t="s">
        <v>511</v>
      </c>
    </row>
    <row r="1048" spans="1:40" x14ac:dyDescent="0.3">
      <c r="A1048" s="68" t="s">
        <v>528</v>
      </c>
      <c r="B1048" s="20">
        <v>1</v>
      </c>
      <c r="C1048" s="20">
        <v>5</v>
      </c>
      <c r="D1048" s="20">
        <v>0.15</v>
      </c>
      <c r="E1048" t="s">
        <v>0</v>
      </c>
      <c r="F1048" s="20">
        <v>1044</v>
      </c>
      <c r="G1048" s="39">
        <f t="shared" si="75"/>
        <v>0</v>
      </c>
      <c r="H1048" s="20">
        <v>59.16</v>
      </c>
      <c r="I1048" s="20">
        <v>76</v>
      </c>
      <c r="J1048" s="67">
        <v>0</v>
      </c>
      <c r="K1048" s="52">
        <v>1</v>
      </c>
      <c r="L1048" s="59">
        <f>IF(OR(H_no_hash!$F1048="---",H_no_hash!$F1048="infeas",H_no_hash!$F1048="inf"),"---",(H_no_hash!$F1048/M1048)-1)</f>
        <v>9.6711798839459462E-3</v>
      </c>
      <c r="M1048" s="20">
        <f>Model_dem!L788</f>
        <v>1034</v>
      </c>
      <c r="N1048">
        <f>Model_dem!G788</f>
        <v>1044</v>
      </c>
      <c r="P1048" t="str">
        <f>IF(H_no_hash!$Q1048&lt;&gt;A1048,"Aqui", " ")</f>
        <v xml:space="preserve"> </v>
      </c>
      <c r="Q1048" s="68" t="s">
        <v>528</v>
      </c>
      <c r="R1048" s="20">
        <v>1</v>
      </c>
      <c r="S1048" s="20">
        <v>5</v>
      </c>
      <c r="T1048" s="20">
        <v>0.15</v>
      </c>
      <c r="U1048" s="20">
        <v>100</v>
      </c>
      <c r="V1048" s="20">
        <v>1044</v>
      </c>
      <c r="W1048" s="20">
        <v>59.16</v>
      </c>
      <c r="X1048" s="20">
        <v>0</v>
      </c>
      <c r="Y1048" s="20">
        <v>66</v>
      </c>
      <c r="Z1048" s="20">
        <v>1800</v>
      </c>
      <c r="AA1048" s="67">
        <v>0</v>
      </c>
      <c r="AE1048" t="s">
        <v>519</v>
      </c>
      <c r="AF1048">
        <v>3</v>
      </c>
      <c r="AG1048">
        <v>50</v>
      </c>
      <c r="AH1048">
        <v>0.1</v>
      </c>
      <c r="AI1048">
        <v>50</v>
      </c>
      <c r="AJ1048" t="s">
        <v>511</v>
      </c>
      <c r="AK1048" t="s">
        <v>511</v>
      </c>
      <c r="AL1048" t="s">
        <v>511</v>
      </c>
      <c r="AM1048" t="s">
        <v>511</v>
      </c>
      <c r="AN1048" t="s">
        <v>511</v>
      </c>
    </row>
    <row r="1049" spans="1:40" x14ac:dyDescent="0.3">
      <c r="A1049" s="65" t="s">
        <v>528</v>
      </c>
      <c r="B1049" s="66">
        <v>1</v>
      </c>
      <c r="C1049" s="66">
        <v>5</v>
      </c>
      <c r="D1049" s="66">
        <v>0.2</v>
      </c>
      <c r="E1049" t="s">
        <v>0</v>
      </c>
      <c r="F1049" s="66">
        <v>1044</v>
      </c>
      <c r="G1049" s="39">
        <f t="shared" si="75"/>
        <v>0</v>
      </c>
      <c r="H1049" s="66">
        <v>479.57900000000001</v>
      </c>
      <c r="I1049" s="66">
        <v>119</v>
      </c>
      <c r="J1049" s="23">
        <v>0</v>
      </c>
      <c r="K1049" s="52">
        <v>1</v>
      </c>
      <c r="L1049" s="59">
        <f>IF(OR(H_no_hash!$F1049="---",H_no_hash!$F1049="infeas",H_no_hash!$F1049="inf"),"---",(H_no_hash!$F1049/M1049)-1)</f>
        <v>9.6711798839459462E-3</v>
      </c>
      <c r="M1049" s="20">
        <f>Model_dem!L789</f>
        <v>1034</v>
      </c>
      <c r="N1049">
        <f>Model_dem!G789</f>
        <v>1044</v>
      </c>
      <c r="P1049" t="str">
        <f>IF(H_no_hash!$Q1049&lt;&gt;A1049,"Aqui", " ")</f>
        <v xml:space="preserve"> </v>
      </c>
      <c r="Q1049" s="65" t="s">
        <v>528</v>
      </c>
      <c r="R1049" s="66">
        <v>1</v>
      </c>
      <c r="S1049" s="66">
        <v>5</v>
      </c>
      <c r="T1049" s="66">
        <v>0.2</v>
      </c>
      <c r="U1049" s="66">
        <v>100</v>
      </c>
      <c r="V1049" s="66">
        <v>1044</v>
      </c>
      <c r="W1049" s="66">
        <v>479.57900000000001</v>
      </c>
      <c r="X1049" s="66">
        <v>15</v>
      </c>
      <c r="Y1049" s="66">
        <v>83</v>
      </c>
      <c r="Z1049" s="66">
        <v>1800.03</v>
      </c>
      <c r="AA1049" s="23">
        <v>0</v>
      </c>
      <c r="AE1049" t="s">
        <v>519</v>
      </c>
      <c r="AF1049">
        <v>3</v>
      </c>
      <c r="AG1049">
        <v>50</v>
      </c>
      <c r="AH1049">
        <v>0.2</v>
      </c>
      <c r="AI1049">
        <v>50</v>
      </c>
      <c r="AJ1049" t="s">
        <v>511</v>
      </c>
      <c r="AK1049" t="s">
        <v>511</v>
      </c>
      <c r="AL1049" t="s">
        <v>511</v>
      </c>
      <c r="AM1049" t="s">
        <v>511</v>
      </c>
      <c r="AN1049" t="s">
        <v>511</v>
      </c>
    </row>
    <row r="1050" spans="1:40" x14ac:dyDescent="0.3">
      <c r="A1050" s="68" t="s">
        <v>528</v>
      </c>
      <c r="B1050" s="20">
        <v>1</v>
      </c>
      <c r="C1050" s="20">
        <v>10</v>
      </c>
      <c r="D1050" s="20">
        <v>0.05</v>
      </c>
      <c r="E1050" t="s">
        <v>0</v>
      </c>
      <c r="F1050" s="20">
        <v>1034</v>
      </c>
      <c r="G1050" s="39">
        <f t="shared" si="75"/>
        <v>0</v>
      </c>
      <c r="H1050" s="20">
        <v>41.966999999999999</v>
      </c>
      <c r="I1050" s="20">
        <v>36</v>
      </c>
      <c r="J1050" s="67">
        <v>0</v>
      </c>
      <c r="K1050" s="52">
        <v>1</v>
      </c>
      <c r="L1050" s="59">
        <f>IF(OR(H_no_hash!$F1050="---",H_no_hash!$F1050="infeas",H_no_hash!$F1050="inf"),"---",(H_no_hash!$F1050/M1050)-1)</f>
        <v>0</v>
      </c>
      <c r="M1050" s="20">
        <f>Model_dem!L790</f>
        <v>1034</v>
      </c>
      <c r="N1050">
        <f>Model_dem!G790</f>
        <v>1034</v>
      </c>
      <c r="P1050" t="str">
        <f>IF(H_no_hash!$Q1050&lt;&gt;A1050,"Aqui", " ")</f>
        <v xml:space="preserve"> </v>
      </c>
      <c r="Q1050" s="68" t="s">
        <v>528</v>
      </c>
      <c r="R1050" s="20">
        <v>1</v>
      </c>
      <c r="S1050" s="20">
        <v>10</v>
      </c>
      <c r="T1050" s="20">
        <v>0.05</v>
      </c>
      <c r="U1050" s="20">
        <v>100</v>
      </c>
      <c r="V1050" s="20">
        <v>1034</v>
      </c>
      <c r="W1050" s="20">
        <v>41.966999999999999</v>
      </c>
      <c r="X1050" s="20">
        <v>0</v>
      </c>
      <c r="Y1050" s="20">
        <v>127</v>
      </c>
      <c r="Z1050" s="20">
        <v>1800.16</v>
      </c>
      <c r="AA1050" s="67">
        <v>0</v>
      </c>
      <c r="AE1050" t="s">
        <v>519</v>
      </c>
      <c r="AF1050">
        <v>3</v>
      </c>
      <c r="AG1050">
        <v>25</v>
      </c>
      <c r="AH1050">
        <v>0.2</v>
      </c>
      <c r="AI1050">
        <v>50</v>
      </c>
      <c r="AJ1050" t="s">
        <v>511</v>
      </c>
      <c r="AK1050" t="s">
        <v>511</v>
      </c>
      <c r="AL1050" t="s">
        <v>511</v>
      </c>
      <c r="AM1050" t="s">
        <v>511</v>
      </c>
      <c r="AN1050" t="s">
        <v>511</v>
      </c>
    </row>
    <row r="1051" spans="1:40" x14ac:dyDescent="0.3">
      <c r="A1051" s="65" t="s">
        <v>528</v>
      </c>
      <c r="B1051" s="66">
        <v>1</v>
      </c>
      <c r="C1051" s="66">
        <v>10</v>
      </c>
      <c r="D1051" s="66">
        <v>0.1</v>
      </c>
      <c r="E1051" t="s">
        <v>0</v>
      </c>
      <c r="F1051" s="66">
        <v>1042</v>
      </c>
      <c r="G1051" s="39">
        <f t="shared" si="75"/>
        <v>0</v>
      </c>
      <c r="H1051" s="66">
        <v>33.0047</v>
      </c>
      <c r="I1051" s="66">
        <v>9</v>
      </c>
      <c r="J1051" s="23">
        <v>0</v>
      </c>
      <c r="K1051" s="52">
        <v>1</v>
      </c>
      <c r="L1051" s="59">
        <f>IF(OR(H_no_hash!$F1051="---",H_no_hash!$F1051="infeas",H_no_hash!$F1051="inf"),"---",(H_no_hash!$F1051/M1051)-1)</f>
        <v>7.7369439071566237E-3</v>
      </c>
      <c r="M1051" s="20">
        <f>Model_dem!L791</f>
        <v>1034</v>
      </c>
      <c r="N1051">
        <f>Model_dem!G791</f>
        <v>1042</v>
      </c>
      <c r="P1051" t="str">
        <f>IF(H_no_hash!$Q1051&lt;&gt;A1051,"Aqui", " ")</f>
        <v xml:space="preserve"> </v>
      </c>
      <c r="Q1051" s="65" t="s">
        <v>528</v>
      </c>
      <c r="R1051" s="66">
        <v>1</v>
      </c>
      <c r="S1051" s="66">
        <v>10</v>
      </c>
      <c r="T1051" s="66">
        <v>0.1</v>
      </c>
      <c r="U1051" s="66">
        <v>100</v>
      </c>
      <c r="V1051" s="66">
        <v>1042</v>
      </c>
      <c r="W1051" s="66">
        <v>33.0047</v>
      </c>
      <c r="X1051" s="66">
        <v>0</v>
      </c>
      <c r="Y1051" s="66">
        <v>108</v>
      </c>
      <c r="Z1051" s="66">
        <v>1800.4</v>
      </c>
      <c r="AA1051" s="23">
        <v>0</v>
      </c>
      <c r="AE1051" t="s">
        <v>519</v>
      </c>
      <c r="AF1051">
        <v>3</v>
      </c>
      <c r="AG1051">
        <v>25</v>
      </c>
      <c r="AH1051">
        <v>0.15</v>
      </c>
      <c r="AI1051">
        <v>50</v>
      </c>
      <c r="AJ1051" t="s">
        <v>511</v>
      </c>
      <c r="AK1051" t="s">
        <v>511</v>
      </c>
      <c r="AL1051" t="s">
        <v>511</v>
      </c>
      <c r="AM1051" t="s">
        <v>511</v>
      </c>
      <c r="AN1051" t="s">
        <v>511</v>
      </c>
    </row>
    <row r="1052" spans="1:40" x14ac:dyDescent="0.3">
      <c r="A1052" s="68" t="s">
        <v>528</v>
      </c>
      <c r="B1052" s="20">
        <v>1</v>
      </c>
      <c r="C1052" s="20">
        <v>10</v>
      </c>
      <c r="D1052" s="20">
        <v>0.15</v>
      </c>
      <c r="E1052" t="s">
        <v>0</v>
      </c>
      <c r="F1052" s="20">
        <v>1044</v>
      </c>
      <c r="G1052" s="39">
        <f t="shared" si="75"/>
        <v>0</v>
      </c>
      <c r="H1052" s="20">
        <v>330.89100000000002</v>
      </c>
      <c r="I1052" s="20">
        <v>7</v>
      </c>
      <c r="J1052" s="67">
        <v>0</v>
      </c>
      <c r="K1052" s="52">
        <v>1</v>
      </c>
      <c r="L1052" s="59">
        <f>IF(OR(H_no_hash!$F1052="---",H_no_hash!$F1052="infeas",H_no_hash!$F1052="inf"),"---",(H_no_hash!$F1052/M1052)-1)</f>
        <v>9.6711798839459462E-3</v>
      </c>
      <c r="M1052" s="20">
        <f>Model_dem!L792</f>
        <v>1034</v>
      </c>
      <c r="N1052">
        <f>Model_dem!G792</f>
        <v>1044</v>
      </c>
      <c r="P1052" t="str">
        <f>IF(H_no_hash!$Q1052&lt;&gt;A1052,"Aqui", " ")</f>
        <v xml:space="preserve"> </v>
      </c>
      <c r="Q1052" s="68" t="s">
        <v>528</v>
      </c>
      <c r="R1052" s="20">
        <v>1</v>
      </c>
      <c r="S1052" s="20">
        <v>10</v>
      </c>
      <c r="T1052" s="20">
        <v>0.15</v>
      </c>
      <c r="U1052" s="20">
        <v>100</v>
      </c>
      <c r="V1052" s="20">
        <v>1044</v>
      </c>
      <c r="W1052" s="20">
        <v>330.89100000000002</v>
      </c>
      <c r="X1052" s="20">
        <v>11</v>
      </c>
      <c r="Y1052" s="20">
        <v>76</v>
      </c>
      <c r="Z1052" s="20">
        <v>1800.01</v>
      </c>
      <c r="AA1052" s="67">
        <v>0</v>
      </c>
      <c r="AE1052" t="s">
        <v>524</v>
      </c>
      <c r="AF1052">
        <v>3</v>
      </c>
      <c r="AG1052">
        <v>10</v>
      </c>
      <c r="AH1052">
        <v>0.2</v>
      </c>
      <c r="AI1052">
        <v>100</v>
      </c>
      <c r="AJ1052" t="s">
        <v>511</v>
      </c>
      <c r="AK1052" t="s">
        <v>511</v>
      </c>
      <c r="AL1052" t="s">
        <v>511</v>
      </c>
      <c r="AM1052" t="s">
        <v>511</v>
      </c>
      <c r="AN1052" t="s">
        <v>511</v>
      </c>
    </row>
    <row r="1053" spans="1:40" x14ac:dyDescent="0.3">
      <c r="A1053" s="65" t="s">
        <v>528</v>
      </c>
      <c r="B1053" s="66">
        <v>1</v>
      </c>
      <c r="C1053" s="66">
        <v>10</v>
      </c>
      <c r="D1053" s="66">
        <v>0.2</v>
      </c>
      <c r="E1053" t="s">
        <v>0</v>
      </c>
      <c r="F1053" s="66">
        <v>1044</v>
      </c>
      <c r="G1053" s="39">
        <f t="shared" si="75"/>
        <v>0</v>
      </c>
      <c r="H1053" s="66">
        <v>61.444099999999999</v>
      </c>
      <c r="I1053" s="66">
        <v>6</v>
      </c>
      <c r="J1053" s="23">
        <v>0</v>
      </c>
      <c r="K1053" s="52">
        <v>1</v>
      </c>
      <c r="L1053" s="59">
        <f>IF(OR(H_no_hash!$F1053="---",H_no_hash!$F1053="infeas",H_no_hash!$F1053="inf"),"---",(H_no_hash!$F1053/M1053)-1)</f>
        <v>9.6711798839459462E-3</v>
      </c>
      <c r="M1053" s="20">
        <f>Model_dem!L793</f>
        <v>1034</v>
      </c>
      <c r="N1053">
        <f>Model_dem!G793</f>
        <v>1044</v>
      </c>
      <c r="P1053" t="str">
        <f>IF(H_no_hash!$Q1053&lt;&gt;A1053,"Aqui", " ")</f>
        <v xml:space="preserve"> </v>
      </c>
      <c r="Q1053" s="65" t="s">
        <v>528</v>
      </c>
      <c r="R1053" s="66">
        <v>1</v>
      </c>
      <c r="S1053" s="66">
        <v>10</v>
      </c>
      <c r="T1053" s="66">
        <v>0.2</v>
      </c>
      <c r="U1053" s="66">
        <v>100</v>
      </c>
      <c r="V1053" s="66">
        <v>1044</v>
      </c>
      <c r="W1053" s="66">
        <v>61.444099999999999</v>
      </c>
      <c r="X1053" s="66">
        <v>0</v>
      </c>
      <c r="Y1053" s="66">
        <v>119</v>
      </c>
      <c r="Z1053" s="66">
        <v>1800.01</v>
      </c>
      <c r="AA1053" s="23">
        <v>0</v>
      </c>
      <c r="AE1053" t="s">
        <v>524</v>
      </c>
      <c r="AF1053">
        <v>3</v>
      </c>
      <c r="AG1053">
        <v>10</v>
      </c>
      <c r="AH1053">
        <v>0.1</v>
      </c>
      <c r="AI1053">
        <v>100</v>
      </c>
      <c r="AJ1053" t="s">
        <v>511</v>
      </c>
      <c r="AK1053" t="s">
        <v>511</v>
      </c>
      <c r="AL1053" t="s">
        <v>511</v>
      </c>
      <c r="AM1053" t="s">
        <v>511</v>
      </c>
      <c r="AN1053" t="s">
        <v>511</v>
      </c>
    </row>
    <row r="1054" spans="1:40" x14ac:dyDescent="0.3">
      <c r="A1054" s="68" t="s">
        <v>528</v>
      </c>
      <c r="B1054" s="20">
        <v>1</v>
      </c>
      <c r="C1054" s="20">
        <v>25</v>
      </c>
      <c r="D1054" s="20">
        <v>0.05</v>
      </c>
      <c r="E1054" t="s">
        <v>0</v>
      </c>
      <c r="F1054" s="20">
        <v>1044</v>
      </c>
      <c r="G1054" s="39">
        <f t="shared" si="75"/>
        <v>0</v>
      </c>
      <c r="H1054" s="20">
        <v>95.885900000000007</v>
      </c>
      <c r="I1054" s="20">
        <v>17</v>
      </c>
      <c r="J1054" s="67">
        <v>0</v>
      </c>
      <c r="K1054" s="52">
        <v>0.03</v>
      </c>
      <c r="L1054" s="59">
        <f>IF(OR(H_no_hash!$F1054="---",H_no_hash!$F1054="infeas",H_no_hash!$F1054="inf"),"---",(H_no_hash!$F1054/M1054)-1)</f>
        <v>9.6711798839459462E-3</v>
      </c>
      <c r="M1054" s="20">
        <f>Model_dem!L794</f>
        <v>1034</v>
      </c>
      <c r="N1054">
        <f>Model_dem!G794</f>
        <v>1044</v>
      </c>
      <c r="P1054" t="str">
        <f>IF(H_no_hash!$Q1054&lt;&gt;A1054,"Aqui", " ")</f>
        <v xml:space="preserve"> </v>
      </c>
      <c r="Q1054" s="68" t="s">
        <v>528</v>
      </c>
      <c r="R1054" s="20">
        <v>1</v>
      </c>
      <c r="S1054" s="20">
        <v>25</v>
      </c>
      <c r="T1054" s="20">
        <v>0.05</v>
      </c>
      <c r="U1054" s="20">
        <v>100</v>
      </c>
      <c r="V1054" s="20">
        <v>1044</v>
      </c>
      <c r="W1054" s="20">
        <v>95.885900000000007</v>
      </c>
      <c r="X1054" s="20">
        <v>0</v>
      </c>
      <c r="Y1054" s="20">
        <v>36</v>
      </c>
      <c r="Z1054" s="20">
        <v>1800</v>
      </c>
      <c r="AA1054" s="67">
        <v>0</v>
      </c>
      <c r="AE1054" t="s">
        <v>524</v>
      </c>
      <c r="AF1054">
        <v>3</v>
      </c>
      <c r="AG1054">
        <v>10</v>
      </c>
      <c r="AH1054">
        <v>0.15</v>
      </c>
      <c r="AI1054">
        <v>100</v>
      </c>
      <c r="AJ1054" t="s">
        <v>511</v>
      </c>
      <c r="AK1054" t="s">
        <v>511</v>
      </c>
      <c r="AL1054" t="s">
        <v>511</v>
      </c>
      <c r="AM1054" t="s">
        <v>511</v>
      </c>
      <c r="AN1054" t="s">
        <v>511</v>
      </c>
    </row>
    <row r="1055" spans="1:40" x14ac:dyDescent="0.3">
      <c r="A1055" s="65" t="s">
        <v>528</v>
      </c>
      <c r="B1055" s="66">
        <v>1</v>
      </c>
      <c r="C1055" s="66">
        <v>25</v>
      </c>
      <c r="D1055" s="66">
        <v>0.1</v>
      </c>
      <c r="E1055" t="s">
        <v>0</v>
      </c>
      <c r="F1055" s="66">
        <v>1064</v>
      </c>
      <c r="G1055" s="39">
        <f t="shared" si="75"/>
        <v>1.1406844106463879E-2</v>
      </c>
      <c r="H1055" s="66">
        <v>1800.02</v>
      </c>
      <c r="I1055" s="66">
        <v>1</v>
      </c>
      <c r="J1055" s="23">
        <v>0</v>
      </c>
      <c r="K1055" s="52">
        <v>6.5000000000000002E-2</v>
      </c>
      <c r="L1055" s="59">
        <f>IF(OR(H_no_hash!$F1055="---",H_no_hash!$F1055="infeas",H_no_hash!$F1055="inf"),"---",(H_no_hash!$F1055/M1055)-1)</f>
        <v>2.9013539651837617E-2</v>
      </c>
      <c r="M1055" s="20">
        <f>Model_dem!L795</f>
        <v>1034</v>
      </c>
      <c r="N1055">
        <f>Model_dem!G795</f>
        <v>1052</v>
      </c>
      <c r="P1055" t="str">
        <f>IF(H_no_hash!$Q1055&lt;&gt;A1055,"Aqui", " ")</f>
        <v xml:space="preserve"> </v>
      </c>
      <c r="Q1055" s="65" t="s">
        <v>528</v>
      </c>
      <c r="R1055" s="66">
        <v>1</v>
      </c>
      <c r="S1055" s="66">
        <v>25</v>
      </c>
      <c r="T1055" s="66">
        <v>0.1</v>
      </c>
      <c r="U1055" s="66">
        <v>100</v>
      </c>
      <c r="V1055" s="66">
        <v>1064</v>
      </c>
      <c r="W1055" s="66">
        <v>1800.02</v>
      </c>
      <c r="X1055" s="66">
        <v>8</v>
      </c>
      <c r="Y1055" s="66">
        <v>9</v>
      </c>
      <c r="Z1055" s="66">
        <v>1800.02</v>
      </c>
      <c r="AA1055" s="23">
        <v>0</v>
      </c>
      <c r="AE1055" t="s">
        <v>524</v>
      </c>
      <c r="AF1055">
        <v>3</v>
      </c>
      <c r="AG1055">
        <v>0</v>
      </c>
      <c r="AH1055">
        <v>0.1</v>
      </c>
      <c r="AI1055">
        <v>100</v>
      </c>
      <c r="AJ1055" t="s">
        <v>511</v>
      </c>
      <c r="AK1055" t="s">
        <v>511</v>
      </c>
      <c r="AL1055" t="s">
        <v>511</v>
      </c>
      <c r="AM1055" t="s">
        <v>511</v>
      </c>
      <c r="AN1055" t="s">
        <v>511</v>
      </c>
    </row>
    <row r="1056" spans="1:40" x14ac:dyDescent="0.3">
      <c r="A1056" s="68" t="s">
        <v>528</v>
      </c>
      <c r="B1056" s="20">
        <v>1</v>
      </c>
      <c r="C1056" s="20">
        <v>25</v>
      </c>
      <c r="D1056" s="20">
        <v>0.15</v>
      </c>
      <c r="E1056" t="s">
        <v>0</v>
      </c>
      <c r="F1056" s="20">
        <v>1055</v>
      </c>
      <c r="G1056" s="39">
        <f t="shared" si="75"/>
        <v>0</v>
      </c>
      <c r="H1056" s="20">
        <v>1629.16</v>
      </c>
      <c r="I1056" s="20">
        <v>1</v>
      </c>
      <c r="J1056" s="67">
        <v>0</v>
      </c>
      <c r="K1056" s="52">
        <v>0.91200000000000003</v>
      </c>
      <c r="L1056" s="59">
        <f>IF(OR(H_no_hash!$F1056="---",H_no_hash!$F1056="infeas",H_no_hash!$F1056="inf"),"---",(H_no_hash!$F1056/M1056)-1)</f>
        <v>2.0309477756286221E-2</v>
      </c>
      <c r="M1056" s="20">
        <f>Model_dem!L796</f>
        <v>1034</v>
      </c>
      <c r="N1056">
        <f>Model_dem!G796</f>
        <v>1055</v>
      </c>
      <c r="P1056" t="str">
        <f>IF(H_no_hash!$Q1056&lt;&gt;A1056,"Aqui", " ")</f>
        <v xml:space="preserve"> </v>
      </c>
      <c r="Q1056" s="68" t="s">
        <v>528</v>
      </c>
      <c r="R1056" s="20">
        <v>1</v>
      </c>
      <c r="S1056" s="20">
        <v>25</v>
      </c>
      <c r="T1056" s="20">
        <v>0.15</v>
      </c>
      <c r="U1056" s="20">
        <v>100</v>
      </c>
      <c r="V1056" s="20">
        <v>1055</v>
      </c>
      <c r="W1056" s="20">
        <v>1629.16</v>
      </c>
      <c r="X1056" s="20">
        <v>4</v>
      </c>
      <c r="Y1056" s="20">
        <v>7</v>
      </c>
      <c r="Z1056" s="20">
        <v>1800.12</v>
      </c>
      <c r="AA1056" s="67">
        <v>0</v>
      </c>
      <c r="AE1056" t="s">
        <v>524</v>
      </c>
      <c r="AF1056">
        <v>3</v>
      </c>
      <c r="AG1056">
        <v>0</v>
      </c>
      <c r="AH1056">
        <v>0.15</v>
      </c>
      <c r="AI1056">
        <v>100</v>
      </c>
      <c r="AJ1056" t="s">
        <v>511</v>
      </c>
      <c r="AK1056" t="s">
        <v>511</v>
      </c>
      <c r="AL1056" t="s">
        <v>511</v>
      </c>
      <c r="AM1056" t="s">
        <v>511</v>
      </c>
      <c r="AN1056" t="s">
        <v>511</v>
      </c>
    </row>
    <row r="1057" spans="1:40" x14ac:dyDescent="0.3">
      <c r="A1057" s="65" t="s">
        <v>528</v>
      </c>
      <c r="B1057" s="66">
        <v>1</v>
      </c>
      <c r="C1057" s="66">
        <v>25</v>
      </c>
      <c r="D1057" s="66">
        <v>0.2</v>
      </c>
      <c r="E1057" t="s">
        <v>1</v>
      </c>
      <c r="F1057" s="66">
        <v>1095</v>
      </c>
      <c r="G1057" s="39">
        <f t="shared" si="75"/>
        <v>1.1080332409972299E-2</v>
      </c>
      <c r="H1057" s="66">
        <v>1800.9</v>
      </c>
      <c r="I1057" s="66">
        <v>1</v>
      </c>
      <c r="J1057" s="23">
        <v>0</v>
      </c>
      <c r="K1057" s="52">
        <v>0.98499999999999999</v>
      </c>
      <c r="L1057" s="59">
        <f>IF(OR(H_no_hash!$F1057="---",H_no_hash!$F1057="infeas",H_no_hash!$F1057="inf"),"---",(H_no_hash!$F1057/M1057)-1)</f>
        <v>5.8994197292069561E-2</v>
      </c>
      <c r="M1057" s="20">
        <f>Model_dem!L797</f>
        <v>1034</v>
      </c>
      <c r="N1057">
        <f>Model_dem!G797</f>
        <v>1083</v>
      </c>
      <c r="P1057" t="str">
        <f>IF(H_no_hash!$Q1057&lt;&gt;A1057,"Aqui", " ")</f>
        <v xml:space="preserve"> </v>
      </c>
      <c r="Q1057" s="65" t="s">
        <v>528</v>
      </c>
      <c r="R1057" s="66">
        <v>1</v>
      </c>
      <c r="S1057" s="66">
        <v>25</v>
      </c>
      <c r="T1057" s="66">
        <v>0.2</v>
      </c>
      <c r="U1057" s="66">
        <v>100</v>
      </c>
      <c r="V1057" s="66">
        <v>1095</v>
      </c>
      <c r="W1057" s="66">
        <v>1800.9</v>
      </c>
      <c r="X1057" s="66">
        <v>5</v>
      </c>
      <c r="Y1057" s="66">
        <v>6</v>
      </c>
      <c r="Z1057" s="66">
        <v>1800.9</v>
      </c>
      <c r="AA1057" s="23">
        <v>0</v>
      </c>
      <c r="AE1057" t="s">
        <v>524</v>
      </c>
      <c r="AF1057">
        <v>3</v>
      </c>
      <c r="AG1057">
        <v>0</v>
      </c>
      <c r="AH1057">
        <v>0.2</v>
      </c>
      <c r="AI1057">
        <v>100</v>
      </c>
      <c r="AJ1057" t="s">
        <v>511</v>
      </c>
      <c r="AK1057" t="s">
        <v>511</v>
      </c>
      <c r="AL1057" t="s">
        <v>511</v>
      </c>
      <c r="AM1057" t="s">
        <v>511</v>
      </c>
      <c r="AN1057" t="s">
        <v>511</v>
      </c>
    </row>
    <row r="1058" spans="1:40" x14ac:dyDescent="0.3">
      <c r="A1058" s="68" t="s">
        <v>528</v>
      </c>
      <c r="B1058" s="20">
        <v>1</v>
      </c>
      <c r="C1058" s="20">
        <v>50</v>
      </c>
      <c r="D1058" s="20">
        <v>0.05</v>
      </c>
      <c r="E1058" t="s">
        <v>0</v>
      </c>
      <c r="F1058" s="20">
        <v>1045</v>
      </c>
      <c r="G1058" s="39">
        <f t="shared" si="75"/>
        <v>0</v>
      </c>
      <c r="H1058" s="20">
        <v>1138.79</v>
      </c>
      <c r="I1058" s="20">
        <v>116</v>
      </c>
      <c r="J1058" s="67">
        <v>0</v>
      </c>
      <c r="K1058" s="52">
        <v>0</v>
      </c>
      <c r="L1058" s="59">
        <f>IF(OR(H_no_hash!$F1058="---",H_no_hash!$F1058="infeas",H_no_hash!$F1058="inf"),"---",(H_no_hash!$F1058/M1058)-1)</f>
        <v>1.0638297872340496E-2</v>
      </c>
      <c r="M1058" s="20">
        <f>Model_dem!L798</f>
        <v>1034</v>
      </c>
      <c r="N1058">
        <f>Model_dem!G798</f>
        <v>1045</v>
      </c>
      <c r="P1058" t="str">
        <f>IF(H_no_hash!$Q1058&lt;&gt;A1058,"Aqui", " ")</f>
        <v xml:space="preserve"> </v>
      </c>
      <c r="Q1058" s="68" t="s">
        <v>528</v>
      </c>
      <c r="R1058" s="20">
        <v>1</v>
      </c>
      <c r="S1058" s="20">
        <v>50</v>
      </c>
      <c r="T1058" s="20">
        <v>0.05</v>
      </c>
      <c r="U1058" s="20">
        <v>100</v>
      </c>
      <c r="V1058" s="20">
        <v>1045</v>
      </c>
      <c r="W1058" s="20">
        <v>1138.79</v>
      </c>
      <c r="X1058" s="20">
        <v>9</v>
      </c>
      <c r="Y1058" s="20">
        <v>17</v>
      </c>
      <c r="Z1058" s="20">
        <v>1800.11</v>
      </c>
      <c r="AA1058" s="67">
        <v>0</v>
      </c>
      <c r="AE1058" t="s">
        <v>524</v>
      </c>
      <c r="AF1058">
        <v>3</v>
      </c>
      <c r="AG1058">
        <v>25</v>
      </c>
      <c r="AH1058">
        <v>0.15</v>
      </c>
      <c r="AI1058">
        <v>100</v>
      </c>
      <c r="AJ1058" t="s">
        <v>511</v>
      </c>
      <c r="AK1058" t="s">
        <v>511</v>
      </c>
      <c r="AL1058" t="s">
        <v>511</v>
      </c>
      <c r="AM1058" t="s">
        <v>511</v>
      </c>
      <c r="AN1058" t="s">
        <v>511</v>
      </c>
    </row>
    <row r="1059" spans="1:40" x14ac:dyDescent="0.3">
      <c r="A1059" s="65" t="s">
        <v>528</v>
      </c>
      <c r="B1059" s="66">
        <v>1</v>
      </c>
      <c r="C1059" s="66">
        <v>50</v>
      </c>
      <c r="D1059" s="66">
        <v>0.1</v>
      </c>
      <c r="E1059" t="s">
        <v>0</v>
      </c>
      <c r="F1059" s="66">
        <v>1092</v>
      </c>
      <c r="G1059" s="39">
        <f t="shared" si="75"/>
        <v>3.5071090047393366E-2</v>
      </c>
      <c r="H1059" s="66">
        <v>1816.01</v>
      </c>
      <c r="I1059" s="66">
        <v>41</v>
      </c>
      <c r="J1059" s="23">
        <v>0</v>
      </c>
      <c r="K1059" s="52">
        <v>3.4000000000000002E-2</v>
      </c>
      <c r="L1059" s="59">
        <f>IF(OR(H_no_hash!$F1059="---",H_no_hash!$F1059="infeas",H_no_hash!$F1059="inf"),"---",(H_no_hash!$F1059/M1059)-1)</f>
        <v>5.6092843326885911E-2</v>
      </c>
      <c r="M1059" s="20">
        <f>Model_dem!L799</f>
        <v>1034</v>
      </c>
      <c r="N1059">
        <f>Model_dem!G799</f>
        <v>1055</v>
      </c>
      <c r="P1059" t="str">
        <f>IF(H_no_hash!$Q1059&lt;&gt;A1059,"Aqui", " ")</f>
        <v xml:space="preserve"> </v>
      </c>
      <c r="Q1059" s="65" t="s">
        <v>528</v>
      </c>
      <c r="R1059" s="66">
        <v>1</v>
      </c>
      <c r="S1059" s="66">
        <v>50</v>
      </c>
      <c r="T1059" s="66">
        <v>0.1</v>
      </c>
      <c r="U1059" s="66">
        <v>100</v>
      </c>
      <c r="V1059" s="66">
        <v>1092</v>
      </c>
      <c r="W1059" s="66">
        <v>1816.01</v>
      </c>
      <c r="X1059" s="66">
        <v>0</v>
      </c>
      <c r="Y1059" s="66">
        <v>1</v>
      </c>
      <c r="Z1059" s="66">
        <v>1816.01</v>
      </c>
      <c r="AA1059" s="23">
        <v>0</v>
      </c>
      <c r="AE1059" t="s">
        <v>524</v>
      </c>
      <c r="AF1059">
        <v>3</v>
      </c>
      <c r="AG1059">
        <v>25</v>
      </c>
      <c r="AH1059">
        <v>0.1</v>
      </c>
      <c r="AI1059">
        <v>100</v>
      </c>
      <c r="AJ1059" t="s">
        <v>511</v>
      </c>
      <c r="AK1059" t="s">
        <v>511</v>
      </c>
      <c r="AL1059" t="s">
        <v>511</v>
      </c>
      <c r="AM1059" t="s">
        <v>511</v>
      </c>
      <c r="AN1059" t="s">
        <v>511</v>
      </c>
    </row>
    <row r="1060" spans="1:40" x14ac:dyDescent="0.3">
      <c r="A1060" s="68" t="s">
        <v>528</v>
      </c>
      <c r="B1060" s="20">
        <v>1</v>
      </c>
      <c r="C1060" s="20">
        <v>50</v>
      </c>
      <c r="D1060" s="20">
        <v>0.15</v>
      </c>
      <c r="E1060" t="s">
        <v>1</v>
      </c>
      <c r="F1060" s="20" t="s">
        <v>46</v>
      </c>
      <c r="G1060" s="39" t="str">
        <f t="shared" si="75"/>
        <v>---</v>
      </c>
      <c r="H1060" s="20">
        <v>60.045499999999997</v>
      </c>
      <c r="I1060" s="20">
        <v>50</v>
      </c>
      <c r="J1060" s="67">
        <v>0</v>
      </c>
      <c r="K1060" s="52">
        <v>8.5000000000000006E-2</v>
      </c>
      <c r="L1060" s="59" t="str">
        <f>IF(OR(H_no_hash!$F1060="---",H_no_hash!$F1060="infeas",H_no_hash!$F1060="inf"),"---",(H_no_hash!$F1060/M1060)-1)</f>
        <v>---</v>
      </c>
      <c r="M1060" s="20">
        <f>Model_dem!L800</f>
        <v>1034</v>
      </c>
      <c r="N1060">
        <f>Model_dem!G800</f>
        <v>1138</v>
      </c>
      <c r="P1060" t="str">
        <f>IF(H_no_hash!$Q1060&lt;&gt;A1060,"Aqui", " ")</f>
        <v xml:space="preserve"> </v>
      </c>
      <c r="Q1060" s="68" t="s">
        <v>528</v>
      </c>
      <c r="R1060" s="20">
        <v>1</v>
      </c>
      <c r="S1060" s="20">
        <v>50</v>
      </c>
      <c r="T1060" s="20">
        <v>0.15</v>
      </c>
      <c r="U1060" s="20">
        <v>100</v>
      </c>
      <c r="V1060" s="20" t="s">
        <v>46</v>
      </c>
      <c r="W1060" s="20">
        <v>60.045499999999997</v>
      </c>
      <c r="X1060" s="20">
        <v>0</v>
      </c>
      <c r="Y1060" s="20">
        <v>1</v>
      </c>
      <c r="Z1060" s="20">
        <v>1801.13</v>
      </c>
      <c r="AA1060" s="67">
        <v>0</v>
      </c>
      <c r="AE1060" t="s">
        <v>524</v>
      </c>
      <c r="AF1060">
        <v>3</v>
      </c>
      <c r="AG1060">
        <v>50</v>
      </c>
      <c r="AH1060">
        <v>0.1</v>
      </c>
      <c r="AI1060">
        <v>100</v>
      </c>
      <c r="AJ1060" t="s">
        <v>511</v>
      </c>
      <c r="AK1060" t="s">
        <v>511</v>
      </c>
      <c r="AL1060" t="s">
        <v>511</v>
      </c>
      <c r="AM1060" t="s">
        <v>511</v>
      </c>
      <c r="AN1060" t="s">
        <v>511</v>
      </c>
    </row>
    <row r="1061" spans="1:40" x14ac:dyDescent="0.3">
      <c r="A1061" s="65" t="s">
        <v>528</v>
      </c>
      <c r="B1061" s="66">
        <v>1</v>
      </c>
      <c r="C1061" s="66">
        <v>50</v>
      </c>
      <c r="D1061" s="66">
        <v>0.2</v>
      </c>
      <c r="E1061" t="s">
        <v>2</v>
      </c>
      <c r="F1061" s="66" t="s">
        <v>46</v>
      </c>
      <c r="G1061" s="39" t="str">
        <f t="shared" si="75"/>
        <v>---</v>
      </c>
      <c r="H1061" s="66">
        <v>60.024999999999999</v>
      </c>
      <c r="I1061" s="66">
        <v>31</v>
      </c>
      <c r="J1061" s="23">
        <v>0</v>
      </c>
      <c r="L1061" s="59" t="str">
        <f>IF(OR(H_no_hash!$F1061="---",H_no_hash!$F1061="infeas",H_no_hash!$F1061="inf"),"---",(H_no_hash!$F1061/M1061)-1)</f>
        <v>---</v>
      </c>
      <c r="M1061" s="20">
        <f>Model_dem!L801</f>
        <v>1034</v>
      </c>
      <c r="N1061" t="str">
        <f>Model_dem!G801</f>
        <v>---</v>
      </c>
      <c r="P1061" t="str">
        <f>IF(H_no_hash!$Q1061&lt;&gt;A1061,"Aqui", " ")</f>
        <v xml:space="preserve"> </v>
      </c>
      <c r="Q1061" s="65" t="s">
        <v>528</v>
      </c>
      <c r="R1061" s="66">
        <v>1</v>
      </c>
      <c r="S1061" s="66">
        <v>50</v>
      </c>
      <c r="T1061" s="66">
        <v>0.2</v>
      </c>
      <c r="U1061" s="66">
        <v>100</v>
      </c>
      <c r="V1061" s="66" t="s">
        <v>46</v>
      </c>
      <c r="W1061" s="66">
        <v>60.024999999999999</v>
      </c>
      <c r="X1061" s="66">
        <v>0</v>
      </c>
      <c r="Y1061" s="66">
        <v>1</v>
      </c>
      <c r="Z1061" s="66">
        <v>1801.18</v>
      </c>
      <c r="AA1061" s="23">
        <v>0</v>
      </c>
      <c r="AE1061" t="s">
        <v>524</v>
      </c>
      <c r="AF1061">
        <v>3</v>
      </c>
      <c r="AG1061">
        <v>50</v>
      </c>
      <c r="AH1061">
        <v>0.2</v>
      </c>
      <c r="AI1061">
        <v>100</v>
      </c>
      <c r="AJ1061" t="s">
        <v>511</v>
      </c>
      <c r="AK1061" t="s">
        <v>511</v>
      </c>
      <c r="AL1061" t="s">
        <v>511</v>
      </c>
      <c r="AM1061" t="s">
        <v>511</v>
      </c>
      <c r="AN1061" t="s">
        <v>511</v>
      </c>
    </row>
    <row r="1062" spans="1:40" x14ac:dyDescent="0.3">
      <c r="A1062" s="68" t="s">
        <v>528</v>
      </c>
      <c r="B1062" s="20">
        <v>2</v>
      </c>
      <c r="C1062" s="20">
        <v>5</v>
      </c>
      <c r="D1062" s="20">
        <v>0.05</v>
      </c>
      <c r="E1062" t="s">
        <v>0</v>
      </c>
      <c r="F1062" s="20">
        <v>1034</v>
      </c>
      <c r="G1062" s="39">
        <f t="shared" si="75"/>
        <v>0</v>
      </c>
      <c r="H1062" s="20">
        <v>37.337299999999999</v>
      </c>
      <c r="I1062" s="20">
        <v>31</v>
      </c>
      <c r="J1062" s="67">
        <v>0</v>
      </c>
      <c r="K1062" s="52">
        <v>1</v>
      </c>
      <c r="L1062" s="59">
        <f>IF(OR(H_no_hash!$F1062="---",H_no_hash!$F1062="infeas",H_no_hash!$F1062="inf"),"---",(H_no_hash!$F1062/M1062)-1)</f>
        <v>0</v>
      </c>
      <c r="M1062" s="20">
        <f>Model_dem!L802</f>
        <v>1034</v>
      </c>
      <c r="N1062">
        <f>Model_dem!G802</f>
        <v>1034</v>
      </c>
      <c r="P1062" t="str">
        <f>IF(H_no_hash!$Q1062&lt;&gt;A1062,"Aqui", " ")</f>
        <v xml:space="preserve"> </v>
      </c>
      <c r="Q1062" s="68" t="s">
        <v>528</v>
      </c>
      <c r="R1062" s="20">
        <v>2</v>
      </c>
      <c r="S1062" s="20">
        <v>5</v>
      </c>
      <c r="T1062" s="20">
        <v>0.05</v>
      </c>
      <c r="U1062" s="20">
        <v>100</v>
      </c>
      <c r="V1062" s="20">
        <v>1034</v>
      </c>
      <c r="W1062" s="20">
        <v>37.337299999999999</v>
      </c>
      <c r="X1062" s="20">
        <v>0</v>
      </c>
      <c r="Y1062" s="20">
        <v>116</v>
      </c>
      <c r="Z1062" s="20">
        <v>1800.03</v>
      </c>
      <c r="AA1062" s="67">
        <v>0</v>
      </c>
      <c r="AE1062" t="s">
        <v>524</v>
      </c>
      <c r="AF1062">
        <v>3</v>
      </c>
      <c r="AG1062">
        <v>25</v>
      </c>
      <c r="AH1062">
        <v>0.2</v>
      </c>
      <c r="AI1062">
        <v>100</v>
      </c>
      <c r="AJ1062" t="s">
        <v>511</v>
      </c>
      <c r="AK1062" t="s">
        <v>511</v>
      </c>
      <c r="AL1062" t="s">
        <v>511</v>
      </c>
      <c r="AM1062" t="s">
        <v>511</v>
      </c>
      <c r="AN1062" t="s">
        <v>511</v>
      </c>
    </row>
    <row r="1063" spans="1:40" x14ac:dyDescent="0.3">
      <c r="A1063" s="65" t="s">
        <v>528</v>
      </c>
      <c r="B1063" s="66">
        <v>2</v>
      </c>
      <c r="C1063" s="66">
        <v>5</v>
      </c>
      <c r="D1063" s="66">
        <v>0.1</v>
      </c>
      <c r="E1063" t="s">
        <v>0</v>
      </c>
      <c r="F1063" s="66">
        <v>1042</v>
      </c>
      <c r="G1063" s="39">
        <f t="shared" si="75"/>
        <v>0</v>
      </c>
      <c r="H1063" s="66">
        <v>1781.44</v>
      </c>
      <c r="I1063" s="66">
        <v>20</v>
      </c>
      <c r="J1063" s="23">
        <v>0</v>
      </c>
      <c r="K1063" s="52">
        <v>1</v>
      </c>
      <c r="L1063" s="59">
        <f>IF(OR(H_no_hash!$F1063="---",H_no_hash!$F1063="infeas",H_no_hash!$F1063="inf"),"---",(H_no_hash!$F1063/M1063)-1)</f>
        <v>7.7369439071566237E-3</v>
      </c>
      <c r="M1063" s="20">
        <f>Model_dem!L803</f>
        <v>1034</v>
      </c>
      <c r="N1063">
        <f>Model_dem!G803</f>
        <v>1042</v>
      </c>
      <c r="P1063" t="str">
        <f>IF(H_no_hash!$Q1063&lt;&gt;A1063,"Aqui", " ")</f>
        <v xml:space="preserve"> </v>
      </c>
      <c r="Q1063" s="65" t="s">
        <v>528</v>
      </c>
      <c r="R1063" s="66">
        <v>2</v>
      </c>
      <c r="S1063" s="66">
        <v>5</v>
      </c>
      <c r="T1063" s="66">
        <v>0.1</v>
      </c>
      <c r="U1063" s="66">
        <v>100</v>
      </c>
      <c r="V1063" s="66">
        <v>1042</v>
      </c>
      <c r="W1063" s="66">
        <v>1781.44</v>
      </c>
      <c r="X1063" s="66">
        <v>38</v>
      </c>
      <c r="Y1063" s="66">
        <v>41</v>
      </c>
      <c r="Z1063" s="66">
        <v>1800.01</v>
      </c>
      <c r="AA1063" s="23">
        <v>0</v>
      </c>
      <c r="AE1063" t="s">
        <v>524</v>
      </c>
      <c r="AF1063">
        <v>3</v>
      </c>
      <c r="AG1063">
        <v>50</v>
      </c>
      <c r="AH1063">
        <v>0.15</v>
      </c>
      <c r="AI1063">
        <v>100</v>
      </c>
      <c r="AJ1063" t="s">
        <v>511</v>
      </c>
      <c r="AK1063" t="s">
        <v>511</v>
      </c>
      <c r="AL1063" t="s">
        <v>511</v>
      </c>
      <c r="AM1063" t="s">
        <v>511</v>
      </c>
      <c r="AN1063" t="s">
        <v>511</v>
      </c>
    </row>
    <row r="1064" spans="1:40" x14ac:dyDescent="0.3">
      <c r="A1064" s="68" t="s">
        <v>528</v>
      </c>
      <c r="B1064" s="20">
        <v>2</v>
      </c>
      <c r="C1064" s="20">
        <v>5</v>
      </c>
      <c r="D1064" s="20">
        <v>0.15</v>
      </c>
      <c r="E1064" t="s">
        <v>0</v>
      </c>
      <c r="F1064" s="20">
        <v>1042</v>
      </c>
      <c r="G1064" s="39">
        <f t="shared" si="75"/>
        <v>0</v>
      </c>
      <c r="H1064" s="20">
        <v>364.90600000000001</v>
      </c>
      <c r="I1064" s="20">
        <v>6</v>
      </c>
      <c r="J1064" s="67">
        <v>0</v>
      </c>
      <c r="K1064" s="52">
        <v>1</v>
      </c>
      <c r="L1064" s="59">
        <f>IF(OR(H_no_hash!$F1064="---",H_no_hash!$F1064="infeas",H_no_hash!$F1064="inf"),"---",(H_no_hash!$F1064/M1064)-1)</f>
        <v>7.7369439071566237E-3</v>
      </c>
      <c r="M1064" s="20">
        <f>Model_dem!L804</f>
        <v>1034</v>
      </c>
      <c r="N1064">
        <f>Model_dem!G804</f>
        <v>1042</v>
      </c>
      <c r="P1064" t="str">
        <f>IF(H_no_hash!$Q1064&lt;&gt;A1064,"Aqui", " ")</f>
        <v xml:space="preserve"> </v>
      </c>
      <c r="Q1064" s="68" t="s">
        <v>528</v>
      </c>
      <c r="R1064" s="20">
        <v>2</v>
      </c>
      <c r="S1064" s="20">
        <v>5</v>
      </c>
      <c r="T1064" s="20">
        <v>0.15</v>
      </c>
      <c r="U1064" s="20">
        <v>100</v>
      </c>
      <c r="V1064" s="20">
        <v>1042</v>
      </c>
      <c r="W1064" s="20">
        <v>364.90600000000001</v>
      </c>
      <c r="X1064" s="20">
        <v>11</v>
      </c>
      <c r="Y1064" s="20">
        <v>50</v>
      </c>
      <c r="Z1064" s="20">
        <v>1800.73</v>
      </c>
      <c r="AA1064" s="67">
        <v>0</v>
      </c>
      <c r="AE1064" t="s">
        <v>526</v>
      </c>
      <c r="AF1064">
        <v>3</v>
      </c>
      <c r="AG1064">
        <v>10</v>
      </c>
      <c r="AH1064">
        <v>0.1</v>
      </c>
      <c r="AI1064">
        <v>50</v>
      </c>
      <c r="AJ1064" t="s">
        <v>511</v>
      </c>
      <c r="AK1064" t="s">
        <v>511</v>
      </c>
      <c r="AL1064" t="s">
        <v>511</v>
      </c>
      <c r="AM1064" t="s">
        <v>511</v>
      </c>
      <c r="AN1064" t="s">
        <v>511</v>
      </c>
    </row>
    <row r="1065" spans="1:40" x14ac:dyDescent="0.3">
      <c r="A1065" s="65" t="s">
        <v>528</v>
      </c>
      <c r="B1065" s="66">
        <v>2</v>
      </c>
      <c r="C1065" s="66">
        <v>5</v>
      </c>
      <c r="D1065" s="66">
        <v>0.2</v>
      </c>
      <c r="E1065" t="s">
        <v>0</v>
      </c>
      <c r="F1065" s="66">
        <v>1052</v>
      </c>
      <c r="G1065" s="39">
        <f t="shared" si="75"/>
        <v>0</v>
      </c>
      <c r="H1065" s="66">
        <v>490.36200000000002</v>
      </c>
      <c r="I1065" s="66">
        <v>1</v>
      </c>
      <c r="J1065" s="23">
        <v>0</v>
      </c>
      <c r="K1065" s="52">
        <v>1</v>
      </c>
      <c r="L1065" s="59">
        <f>IF(OR(H_no_hash!$F1065="---",H_no_hash!$F1065="infeas",H_no_hash!$F1065="inf"),"---",(H_no_hash!$F1065/M1065)-1)</f>
        <v>1.740812379110257E-2</v>
      </c>
      <c r="M1065" s="20">
        <f>Model_dem!L805</f>
        <v>1034</v>
      </c>
      <c r="N1065">
        <f>Model_dem!G805</f>
        <v>1052</v>
      </c>
      <c r="P1065" t="str">
        <f>IF(H_no_hash!$Q1065&lt;&gt;A1065,"Aqui", " ")</f>
        <v xml:space="preserve"> </v>
      </c>
      <c r="Q1065" s="65" t="s">
        <v>528</v>
      </c>
      <c r="R1065" s="66">
        <v>2</v>
      </c>
      <c r="S1065" s="66">
        <v>5</v>
      </c>
      <c r="T1065" s="66">
        <v>0.2</v>
      </c>
      <c r="U1065" s="66">
        <v>100</v>
      </c>
      <c r="V1065" s="66">
        <v>1052</v>
      </c>
      <c r="W1065" s="66">
        <v>490.36200000000002</v>
      </c>
      <c r="X1065" s="66">
        <v>4</v>
      </c>
      <c r="Y1065" s="66">
        <v>31</v>
      </c>
      <c r="Z1065" s="66">
        <v>1800.1</v>
      </c>
      <c r="AA1065" s="23">
        <v>0</v>
      </c>
      <c r="AE1065" t="s">
        <v>526</v>
      </c>
      <c r="AF1065">
        <v>3</v>
      </c>
      <c r="AG1065">
        <v>0</v>
      </c>
      <c r="AH1065">
        <v>0.2</v>
      </c>
      <c r="AI1065">
        <v>50</v>
      </c>
      <c r="AJ1065" t="s">
        <v>511</v>
      </c>
      <c r="AK1065" t="s">
        <v>511</v>
      </c>
      <c r="AL1065" t="s">
        <v>511</v>
      </c>
      <c r="AM1065" t="s">
        <v>511</v>
      </c>
      <c r="AN1065" t="s">
        <v>511</v>
      </c>
    </row>
    <row r="1066" spans="1:40" x14ac:dyDescent="0.3">
      <c r="A1066" s="68" t="s">
        <v>528</v>
      </c>
      <c r="B1066" s="20">
        <v>2</v>
      </c>
      <c r="C1066" s="20">
        <v>10</v>
      </c>
      <c r="D1066" s="20">
        <v>0.05</v>
      </c>
      <c r="E1066" t="s">
        <v>0</v>
      </c>
      <c r="F1066" s="20">
        <v>1042</v>
      </c>
      <c r="G1066" s="39">
        <f t="shared" si="75"/>
        <v>0</v>
      </c>
      <c r="H1066" s="20">
        <v>763.822</v>
      </c>
      <c r="I1066" s="20">
        <v>7</v>
      </c>
      <c r="J1066" s="67">
        <v>0</v>
      </c>
      <c r="K1066" s="52">
        <v>0.95599999999999996</v>
      </c>
      <c r="L1066" s="59">
        <f>IF(OR(H_no_hash!$F1066="---",H_no_hash!$F1066="infeas",H_no_hash!$F1066="inf"),"---",(H_no_hash!$F1066/M1066)-1)</f>
        <v>7.7369439071566237E-3</v>
      </c>
      <c r="M1066" s="20">
        <f>Model_dem!L806</f>
        <v>1034</v>
      </c>
      <c r="N1066">
        <f>Model_dem!G806</f>
        <v>1042</v>
      </c>
      <c r="P1066" t="str">
        <f>IF(H_no_hash!$Q1066&lt;&gt;A1066,"Aqui", " ")</f>
        <v xml:space="preserve"> </v>
      </c>
      <c r="Q1066" s="68" t="s">
        <v>528</v>
      </c>
      <c r="R1066" s="20">
        <v>2</v>
      </c>
      <c r="S1066" s="20">
        <v>10</v>
      </c>
      <c r="T1066" s="20">
        <v>0.05</v>
      </c>
      <c r="U1066" s="20">
        <v>100</v>
      </c>
      <c r="V1066" s="20">
        <v>1042</v>
      </c>
      <c r="W1066" s="20">
        <v>763.822</v>
      </c>
      <c r="X1066" s="20">
        <v>14</v>
      </c>
      <c r="Y1066" s="20">
        <v>31</v>
      </c>
      <c r="Z1066" s="20">
        <v>1804.79</v>
      </c>
      <c r="AA1066" s="67">
        <v>0</v>
      </c>
      <c r="AE1066" t="s">
        <v>526</v>
      </c>
      <c r="AF1066">
        <v>2</v>
      </c>
      <c r="AG1066">
        <v>50</v>
      </c>
      <c r="AH1066">
        <v>0.2</v>
      </c>
      <c r="AI1066">
        <v>50</v>
      </c>
      <c r="AJ1066" t="s">
        <v>511</v>
      </c>
      <c r="AK1066" t="s">
        <v>511</v>
      </c>
      <c r="AL1066" t="s">
        <v>511</v>
      </c>
      <c r="AM1066" t="s">
        <v>511</v>
      </c>
      <c r="AN1066" t="s">
        <v>511</v>
      </c>
    </row>
    <row r="1067" spans="1:40" x14ac:dyDescent="0.3">
      <c r="A1067" s="65" t="s">
        <v>528</v>
      </c>
      <c r="B1067" s="66">
        <v>2</v>
      </c>
      <c r="C1067" s="66">
        <v>10</v>
      </c>
      <c r="D1067" s="66">
        <v>0.1</v>
      </c>
      <c r="E1067" t="s">
        <v>0</v>
      </c>
      <c r="F1067" s="66">
        <v>1049</v>
      </c>
      <c r="G1067" s="39">
        <f t="shared" si="75"/>
        <v>0</v>
      </c>
      <c r="H1067" s="66">
        <v>258.536</v>
      </c>
      <c r="I1067" s="66">
        <v>2</v>
      </c>
      <c r="J1067" s="23">
        <v>0</v>
      </c>
      <c r="K1067" s="52">
        <v>0.77800000000000002</v>
      </c>
      <c r="L1067" s="59">
        <f>IF(OR(H_no_hash!$F1067="---",H_no_hash!$F1067="infeas",H_no_hash!$F1067="inf"),"---",(H_no_hash!$F1067/M1067)-1)</f>
        <v>1.4506769825918697E-2</v>
      </c>
      <c r="M1067" s="20">
        <f>Model_dem!L807</f>
        <v>1034</v>
      </c>
      <c r="N1067">
        <f>Model_dem!G807</f>
        <v>1049</v>
      </c>
      <c r="P1067" t="str">
        <f>IF(H_no_hash!$Q1067&lt;&gt;A1067,"Aqui", " ")</f>
        <v xml:space="preserve"> </v>
      </c>
      <c r="Q1067" s="65" t="s">
        <v>528</v>
      </c>
      <c r="R1067" s="66">
        <v>2</v>
      </c>
      <c r="S1067" s="66">
        <v>10</v>
      </c>
      <c r="T1067" s="66">
        <v>0.1</v>
      </c>
      <c r="U1067" s="66">
        <v>100</v>
      </c>
      <c r="V1067" s="66">
        <v>1049</v>
      </c>
      <c r="W1067" s="66">
        <v>258.536</v>
      </c>
      <c r="X1067" s="66">
        <v>0</v>
      </c>
      <c r="Y1067" s="66">
        <v>20</v>
      </c>
      <c r="Z1067" s="66">
        <v>1800.2</v>
      </c>
      <c r="AA1067" s="23">
        <v>0</v>
      </c>
      <c r="AE1067" t="s">
        <v>526</v>
      </c>
      <c r="AF1067">
        <v>3</v>
      </c>
      <c r="AG1067">
        <v>10</v>
      </c>
      <c r="AH1067">
        <v>0.05</v>
      </c>
      <c r="AI1067">
        <v>50</v>
      </c>
      <c r="AJ1067" t="s">
        <v>511</v>
      </c>
      <c r="AK1067" t="s">
        <v>511</v>
      </c>
      <c r="AL1067" t="s">
        <v>511</v>
      </c>
      <c r="AM1067" t="s">
        <v>511</v>
      </c>
      <c r="AN1067" t="s">
        <v>511</v>
      </c>
    </row>
    <row r="1068" spans="1:40" x14ac:dyDescent="0.3">
      <c r="A1068" s="68" t="s">
        <v>528</v>
      </c>
      <c r="B1068" s="20">
        <v>2</v>
      </c>
      <c r="C1068" s="20">
        <v>10</v>
      </c>
      <c r="D1068" s="20">
        <v>0.15</v>
      </c>
      <c r="E1068" t="s">
        <v>0</v>
      </c>
      <c r="F1068" s="20">
        <v>1064</v>
      </c>
      <c r="G1068" s="39">
        <f t="shared" si="75"/>
        <v>0</v>
      </c>
      <c r="H1068" s="20">
        <v>445.07900000000001</v>
      </c>
      <c r="I1068" s="20">
        <v>1</v>
      </c>
      <c r="J1068" s="67">
        <v>0</v>
      </c>
      <c r="K1068" s="52">
        <v>0.99299999999999999</v>
      </c>
      <c r="L1068" s="59">
        <f>IF(OR(H_no_hash!$F1068="---",H_no_hash!$F1068="infeas",H_no_hash!$F1068="inf"),"---",(H_no_hash!$F1068/M1068)-1)</f>
        <v>2.9013539651837617E-2</v>
      </c>
      <c r="M1068" s="20">
        <f>Model_dem!L808</f>
        <v>1034</v>
      </c>
      <c r="N1068">
        <f>Model_dem!G808</f>
        <v>1064</v>
      </c>
      <c r="P1068" t="str">
        <f>IF(H_no_hash!$Q1068&lt;&gt;A1068,"Aqui", " ")</f>
        <v xml:space="preserve"> </v>
      </c>
      <c r="Q1068" s="68" t="s">
        <v>528</v>
      </c>
      <c r="R1068" s="20">
        <v>2</v>
      </c>
      <c r="S1068" s="20">
        <v>10</v>
      </c>
      <c r="T1068" s="20">
        <v>0.15</v>
      </c>
      <c r="U1068" s="20">
        <v>100</v>
      </c>
      <c r="V1068" s="20">
        <v>1064</v>
      </c>
      <c r="W1068" s="20">
        <v>445.07900000000001</v>
      </c>
      <c r="X1068" s="20">
        <v>0</v>
      </c>
      <c r="Y1068" s="20">
        <v>6</v>
      </c>
      <c r="Z1068" s="20">
        <v>1809.25</v>
      </c>
      <c r="AA1068" s="67">
        <v>0</v>
      </c>
      <c r="AE1068" t="s">
        <v>526</v>
      </c>
      <c r="AF1068">
        <v>3</v>
      </c>
      <c r="AG1068">
        <v>0</v>
      </c>
      <c r="AH1068">
        <v>0.05</v>
      </c>
      <c r="AI1068">
        <v>50</v>
      </c>
      <c r="AJ1068" t="s">
        <v>511</v>
      </c>
      <c r="AK1068" t="s">
        <v>511</v>
      </c>
      <c r="AL1068" t="s">
        <v>511</v>
      </c>
      <c r="AM1068" t="s">
        <v>511</v>
      </c>
      <c r="AN1068" t="s">
        <v>511</v>
      </c>
    </row>
    <row r="1069" spans="1:40" x14ac:dyDescent="0.3">
      <c r="A1069" s="65" t="s">
        <v>528</v>
      </c>
      <c r="B1069" s="66">
        <v>2</v>
      </c>
      <c r="C1069" s="66">
        <v>10</v>
      </c>
      <c r="D1069" s="66">
        <v>0.2</v>
      </c>
      <c r="E1069" t="s">
        <v>0</v>
      </c>
      <c r="F1069" s="66">
        <v>1110</v>
      </c>
      <c r="G1069" s="39">
        <f t="shared" si="75"/>
        <v>3.255813953488372E-2</v>
      </c>
      <c r="H1069" s="66">
        <v>1807.84</v>
      </c>
      <c r="I1069" s="66">
        <v>1</v>
      </c>
      <c r="J1069" s="23">
        <v>0</v>
      </c>
      <c r="K1069" s="52">
        <v>0.999</v>
      </c>
      <c r="L1069" s="59">
        <f>IF(OR(H_no_hash!$F1069="---",H_no_hash!$F1069="infeas",H_no_hash!$F1069="inf"),"---",(H_no_hash!$F1069/M1069)-1)</f>
        <v>7.350096711798848E-2</v>
      </c>
      <c r="M1069" s="20">
        <f>Model_dem!L809</f>
        <v>1034</v>
      </c>
      <c r="N1069">
        <f>Model_dem!G809</f>
        <v>1075</v>
      </c>
      <c r="P1069" t="str">
        <f>IF(H_no_hash!$Q1069&lt;&gt;A1069,"Aqui", " ")</f>
        <v xml:space="preserve"> </v>
      </c>
      <c r="Q1069" s="65" t="s">
        <v>528</v>
      </c>
      <c r="R1069" s="66">
        <v>2</v>
      </c>
      <c r="S1069" s="66">
        <v>10</v>
      </c>
      <c r="T1069" s="66">
        <v>0.2</v>
      </c>
      <c r="U1069" s="66">
        <v>100</v>
      </c>
      <c r="V1069" s="66">
        <v>1110</v>
      </c>
      <c r="W1069" s="66">
        <v>1807.84</v>
      </c>
      <c r="X1069" s="66">
        <v>0</v>
      </c>
      <c r="Y1069" s="66">
        <v>1</v>
      </c>
      <c r="Z1069" s="66">
        <v>1807.84</v>
      </c>
      <c r="AA1069" s="23">
        <v>0</v>
      </c>
      <c r="AE1069" t="s">
        <v>526</v>
      </c>
      <c r="AF1069">
        <v>3</v>
      </c>
      <c r="AG1069">
        <v>0</v>
      </c>
      <c r="AH1069">
        <v>0.1</v>
      </c>
      <c r="AI1069">
        <v>50</v>
      </c>
      <c r="AJ1069" t="s">
        <v>511</v>
      </c>
      <c r="AK1069" t="s">
        <v>511</v>
      </c>
      <c r="AL1069" t="s">
        <v>511</v>
      </c>
      <c r="AM1069" t="s">
        <v>511</v>
      </c>
      <c r="AN1069" t="s">
        <v>511</v>
      </c>
    </row>
    <row r="1070" spans="1:40" x14ac:dyDescent="0.3">
      <c r="A1070" s="68" t="s">
        <v>528</v>
      </c>
      <c r="B1070" s="20">
        <v>2</v>
      </c>
      <c r="C1070" s="20">
        <v>25</v>
      </c>
      <c r="D1070" s="20">
        <v>0.05</v>
      </c>
      <c r="E1070" t="s">
        <v>0</v>
      </c>
      <c r="F1070" s="20">
        <v>1049</v>
      </c>
      <c r="G1070" s="39">
        <f t="shared" si="75"/>
        <v>0</v>
      </c>
      <c r="H1070" s="20">
        <v>1368.95</v>
      </c>
      <c r="I1070" s="20">
        <v>19</v>
      </c>
      <c r="J1070" s="67">
        <v>0</v>
      </c>
      <c r="K1070" s="52">
        <v>0</v>
      </c>
      <c r="L1070" s="59">
        <f>IF(OR(H_no_hash!$F1070="---",H_no_hash!$F1070="infeas",H_no_hash!$F1070="inf"),"---",(H_no_hash!$F1070/M1070)-1)</f>
        <v>1.4506769825918697E-2</v>
      </c>
      <c r="M1070" s="20">
        <f>Model_dem!L810</f>
        <v>1034</v>
      </c>
      <c r="N1070">
        <f>Model_dem!G810</f>
        <v>1049</v>
      </c>
      <c r="P1070" t="str">
        <f>IF(H_no_hash!$Q1070&lt;&gt;A1070,"Aqui", " ")</f>
        <v xml:space="preserve"> </v>
      </c>
      <c r="Q1070" s="68" t="s">
        <v>528</v>
      </c>
      <c r="R1070" s="20">
        <v>2</v>
      </c>
      <c r="S1070" s="20">
        <v>25</v>
      </c>
      <c r="T1070" s="20">
        <v>0.05</v>
      </c>
      <c r="U1070" s="20">
        <v>100</v>
      </c>
      <c r="V1070" s="20">
        <v>1049</v>
      </c>
      <c r="W1070" s="20">
        <v>1368.95</v>
      </c>
      <c r="X1070" s="20">
        <v>2</v>
      </c>
      <c r="Y1070" s="20">
        <v>7</v>
      </c>
      <c r="Z1070" s="20">
        <v>1806.76</v>
      </c>
      <c r="AA1070" s="67">
        <v>0</v>
      </c>
      <c r="AE1070" t="s">
        <v>526</v>
      </c>
      <c r="AF1070">
        <v>3</v>
      </c>
      <c r="AG1070">
        <v>0</v>
      </c>
      <c r="AH1070">
        <v>0.15</v>
      </c>
      <c r="AI1070">
        <v>50</v>
      </c>
      <c r="AJ1070" t="s">
        <v>511</v>
      </c>
      <c r="AK1070" t="s">
        <v>511</v>
      </c>
      <c r="AL1070" t="s">
        <v>511</v>
      </c>
      <c r="AM1070" t="s">
        <v>511</v>
      </c>
      <c r="AN1070" t="s">
        <v>511</v>
      </c>
    </row>
    <row r="1071" spans="1:40" x14ac:dyDescent="0.3">
      <c r="A1071" s="65" t="s">
        <v>528</v>
      </c>
      <c r="B1071" s="66">
        <v>2</v>
      </c>
      <c r="C1071" s="66">
        <v>25</v>
      </c>
      <c r="D1071" s="66">
        <v>0.1</v>
      </c>
      <c r="E1071" t="s">
        <v>1</v>
      </c>
      <c r="F1071" s="66">
        <v>1083</v>
      </c>
      <c r="G1071" s="39">
        <f t="shared" si="75"/>
        <v>6.5055762081784388E-3</v>
      </c>
      <c r="H1071" s="66">
        <v>1748.22</v>
      </c>
      <c r="I1071" s="66">
        <v>7</v>
      </c>
      <c r="J1071" s="23">
        <v>0</v>
      </c>
      <c r="K1071" s="52">
        <v>1.2999999999999999E-2</v>
      </c>
      <c r="L1071" s="59">
        <f>IF(OR(H_no_hash!$F1071="---",H_no_hash!$F1071="infeas",H_no_hash!$F1071="inf"),"---",(H_no_hash!$F1071/M1071)-1)</f>
        <v>4.7388781431334515E-2</v>
      </c>
      <c r="M1071" s="20">
        <f>Model_dem!L811</f>
        <v>1034</v>
      </c>
      <c r="N1071">
        <f>Model_dem!G811</f>
        <v>1076</v>
      </c>
      <c r="P1071" t="str">
        <f>IF(H_no_hash!$Q1071&lt;&gt;A1071,"Aqui", " ")</f>
        <v xml:space="preserve"> </v>
      </c>
      <c r="Q1071" s="65" t="s">
        <v>528</v>
      </c>
      <c r="R1071" s="66">
        <v>2</v>
      </c>
      <c r="S1071" s="66">
        <v>25</v>
      </c>
      <c r="T1071" s="66">
        <v>0.1</v>
      </c>
      <c r="U1071" s="66">
        <v>100</v>
      </c>
      <c r="V1071" s="66">
        <v>1083</v>
      </c>
      <c r="W1071" s="66">
        <v>1748.22</v>
      </c>
      <c r="X1071" s="66">
        <v>0</v>
      </c>
      <c r="Y1071" s="66">
        <v>2</v>
      </c>
      <c r="Z1071" s="66">
        <v>1808.39</v>
      </c>
      <c r="AA1071" s="23">
        <v>0</v>
      </c>
      <c r="AE1071" t="s">
        <v>526</v>
      </c>
      <c r="AF1071">
        <v>2</v>
      </c>
      <c r="AG1071">
        <v>50</v>
      </c>
      <c r="AH1071">
        <v>0.15</v>
      </c>
      <c r="AI1071">
        <v>50</v>
      </c>
      <c r="AJ1071" t="s">
        <v>511</v>
      </c>
      <c r="AK1071" t="s">
        <v>511</v>
      </c>
      <c r="AL1071" t="s">
        <v>511</v>
      </c>
      <c r="AM1071" t="s">
        <v>511</v>
      </c>
      <c r="AN1071" t="s">
        <v>511</v>
      </c>
    </row>
    <row r="1072" spans="1:40" x14ac:dyDescent="0.3">
      <c r="A1072" s="68" t="s">
        <v>528</v>
      </c>
      <c r="B1072" s="20">
        <v>2</v>
      </c>
      <c r="C1072" s="20">
        <v>25</v>
      </c>
      <c r="D1072" s="20">
        <v>0.15</v>
      </c>
      <c r="E1072" t="s">
        <v>2</v>
      </c>
      <c r="F1072" s="20" t="s">
        <v>46</v>
      </c>
      <c r="G1072" s="39" t="str">
        <f t="shared" si="75"/>
        <v>---</v>
      </c>
      <c r="H1072" s="20">
        <v>60.022799999999997</v>
      </c>
      <c r="I1072" s="20">
        <v>1</v>
      </c>
      <c r="J1072" s="67">
        <v>0</v>
      </c>
      <c r="L1072" s="59" t="str">
        <f>IF(OR(H_no_hash!$F1072="---",H_no_hash!$F1072="infeas",H_no_hash!$F1072="inf"),"---",(H_no_hash!$F1072/M1072)-1)</f>
        <v>---</v>
      </c>
      <c r="M1072" s="20">
        <f>Model_dem!L812</f>
        <v>1034</v>
      </c>
      <c r="N1072" t="str">
        <f>Model_dem!G812</f>
        <v>---</v>
      </c>
      <c r="P1072" t="str">
        <f>IF(H_no_hash!$Q1072&lt;&gt;A1072,"Aqui", " ")</f>
        <v xml:space="preserve"> </v>
      </c>
      <c r="Q1072" s="68" t="s">
        <v>528</v>
      </c>
      <c r="R1072" s="20">
        <v>2</v>
      </c>
      <c r="S1072" s="20">
        <v>25</v>
      </c>
      <c r="T1072" s="20">
        <v>0.15</v>
      </c>
      <c r="U1072" s="20">
        <v>100</v>
      </c>
      <c r="V1072" s="20" t="s">
        <v>46</v>
      </c>
      <c r="W1072" s="20">
        <v>60.022799999999997</v>
      </c>
      <c r="X1072" s="20">
        <v>0</v>
      </c>
      <c r="Y1072" s="20">
        <v>1</v>
      </c>
      <c r="Z1072" s="20">
        <v>1801.49</v>
      </c>
      <c r="AA1072" s="67">
        <v>0</v>
      </c>
      <c r="AE1072" t="s">
        <v>526</v>
      </c>
      <c r="AF1072">
        <v>3</v>
      </c>
      <c r="AG1072">
        <v>25</v>
      </c>
      <c r="AH1072">
        <v>0.1</v>
      </c>
      <c r="AI1072">
        <v>50</v>
      </c>
      <c r="AJ1072" t="s">
        <v>511</v>
      </c>
      <c r="AK1072" t="s">
        <v>511</v>
      </c>
      <c r="AL1072" t="s">
        <v>511</v>
      </c>
      <c r="AM1072" t="s">
        <v>511</v>
      </c>
      <c r="AN1072" t="s">
        <v>511</v>
      </c>
    </row>
    <row r="1073" spans="1:40" x14ac:dyDescent="0.3">
      <c r="A1073" s="65" t="s">
        <v>528</v>
      </c>
      <c r="B1073" s="66">
        <v>2</v>
      </c>
      <c r="C1073" s="66">
        <v>25</v>
      </c>
      <c r="D1073" s="66">
        <v>0.2</v>
      </c>
      <c r="E1073" t="s">
        <v>2</v>
      </c>
      <c r="F1073" s="66" t="s">
        <v>46</v>
      </c>
      <c r="G1073" s="39" t="str">
        <f t="shared" si="75"/>
        <v>---</v>
      </c>
      <c r="H1073" s="66">
        <v>60.029899999999998</v>
      </c>
      <c r="I1073" s="66">
        <v>1</v>
      </c>
      <c r="J1073" s="23">
        <v>0</v>
      </c>
      <c r="L1073" s="59" t="str">
        <f>IF(OR(H_no_hash!$F1073="---",H_no_hash!$F1073="infeas",H_no_hash!$F1073="inf"),"---",(H_no_hash!$F1073/M1073)-1)</f>
        <v>---</v>
      </c>
      <c r="M1073" s="20">
        <f>Model_dem!L813</f>
        <v>1034</v>
      </c>
      <c r="N1073" t="str">
        <f>Model_dem!G813</f>
        <v>---</v>
      </c>
      <c r="P1073" t="str">
        <f>IF(H_no_hash!$Q1073&lt;&gt;A1073,"Aqui", " ")</f>
        <v xml:space="preserve"> </v>
      </c>
      <c r="Q1073" s="65" t="s">
        <v>528</v>
      </c>
      <c r="R1073" s="66">
        <v>2</v>
      </c>
      <c r="S1073" s="66">
        <v>25</v>
      </c>
      <c r="T1073" s="66">
        <v>0.2</v>
      </c>
      <c r="U1073" s="66">
        <v>100</v>
      </c>
      <c r="V1073" s="66" t="s">
        <v>46</v>
      </c>
      <c r="W1073" s="66">
        <v>60.029899999999998</v>
      </c>
      <c r="X1073" s="66">
        <v>0</v>
      </c>
      <c r="Y1073" s="66">
        <v>1</v>
      </c>
      <c r="Z1073" s="66">
        <v>1800.77</v>
      </c>
      <c r="AA1073" s="23">
        <v>0</v>
      </c>
      <c r="AE1073" t="s">
        <v>526</v>
      </c>
      <c r="AF1073">
        <v>3</v>
      </c>
      <c r="AG1073">
        <v>25</v>
      </c>
      <c r="AH1073">
        <v>0.05</v>
      </c>
      <c r="AI1073">
        <v>50</v>
      </c>
      <c r="AJ1073" t="s">
        <v>511</v>
      </c>
      <c r="AK1073" t="s">
        <v>511</v>
      </c>
      <c r="AL1073" t="s">
        <v>511</v>
      </c>
      <c r="AM1073" t="s">
        <v>511</v>
      </c>
      <c r="AN1073" t="s">
        <v>511</v>
      </c>
    </row>
    <row r="1074" spans="1:40" x14ac:dyDescent="0.3">
      <c r="A1074" s="68" t="s">
        <v>528</v>
      </c>
      <c r="B1074" s="20">
        <v>2</v>
      </c>
      <c r="C1074" s="20">
        <v>50</v>
      </c>
      <c r="D1074" s="20">
        <v>0.05</v>
      </c>
      <c r="E1074" t="s">
        <v>0</v>
      </c>
      <c r="F1074" s="20">
        <v>1052</v>
      </c>
      <c r="G1074" s="39">
        <f t="shared" si="75"/>
        <v>0</v>
      </c>
      <c r="H1074" s="20">
        <v>1494.87</v>
      </c>
      <c r="I1074" s="20">
        <v>37</v>
      </c>
      <c r="J1074" s="67"/>
      <c r="K1074" s="52">
        <v>0</v>
      </c>
      <c r="L1074" s="59">
        <f>IF(OR(H_no_hash!$F1074="---",H_no_hash!$F1074="infeas",H_no_hash!$F1074="inf"),"---",(H_no_hash!$F1074/M1074)-1)</f>
        <v>1.740812379110257E-2</v>
      </c>
      <c r="M1074" s="20">
        <f>Model_dem!L814</f>
        <v>1034</v>
      </c>
      <c r="N1074">
        <f>Model_dem!G814</f>
        <v>1052</v>
      </c>
      <c r="P1074" t="str">
        <f>IF(H_no_hash!$Q1074&lt;&gt;A1074,"Aqui", " ")</f>
        <v xml:space="preserve"> </v>
      </c>
      <c r="Q1074" s="68" t="s">
        <v>528</v>
      </c>
      <c r="R1074" s="20">
        <v>2</v>
      </c>
      <c r="S1074" s="20">
        <v>50</v>
      </c>
      <c r="T1074" s="20">
        <v>0.05</v>
      </c>
      <c r="U1074" s="20">
        <v>100</v>
      </c>
      <c r="V1074" s="20">
        <v>1052</v>
      </c>
      <c r="W1074" s="20">
        <v>1494.87</v>
      </c>
      <c r="X1074" s="20">
        <v>13</v>
      </c>
      <c r="Y1074" s="20">
        <v>19</v>
      </c>
      <c r="Z1074" s="20">
        <v>1800.19</v>
      </c>
      <c r="AA1074" s="67">
        <v>0</v>
      </c>
      <c r="AE1074" t="s">
        <v>526</v>
      </c>
      <c r="AF1074">
        <v>3</v>
      </c>
      <c r="AG1074">
        <v>25</v>
      </c>
      <c r="AH1074">
        <v>0.2</v>
      </c>
      <c r="AI1074">
        <v>50</v>
      </c>
      <c r="AJ1074" t="s">
        <v>511</v>
      </c>
      <c r="AK1074" t="s">
        <v>511</v>
      </c>
      <c r="AL1074" t="s">
        <v>511</v>
      </c>
      <c r="AM1074" t="s">
        <v>511</v>
      </c>
      <c r="AN1074" t="s">
        <v>511</v>
      </c>
    </row>
    <row r="1075" spans="1:40" x14ac:dyDescent="0.3">
      <c r="A1075" s="65" t="s">
        <v>528</v>
      </c>
      <c r="B1075" s="66">
        <v>2</v>
      </c>
      <c r="C1075" s="66">
        <v>50</v>
      </c>
      <c r="D1075" s="66">
        <v>0.1</v>
      </c>
      <c r="E1075" t="s">
        <v>0</v>
      </c>
      <c r="F1075" s="66">
        <v>1085</v>
      </c>
      <c r="G1075" s="39">
        <f t="shared" si="75"/>
        <v>0</v>
      </c>
      <c r="H1075" s="66">
        <v>648.89099999999996</v>
      </c>
      <c r="I1075" s="66" t="s">
        <v>511</v>
      </c>
      <c r="J1075" s="23"/>
      <c r="K1075" s="52">
        <v>0</v>
      </c>
      <c r="L1075" s="59">
        <f>IF(OR(H_no_hash!$F1075="---",H_no_hash!$F1075="infeas",H_no_hash!$F1075="inf"),"---",(H_no_hash!$F1075/M1075)-1)</f>
        <v>4.9323017408123837E-2</v>
      </c>
      <c r="M1075" s="20">
        <f>Model_dem!L815</f>
        <v>1034</v>
      </c>
      <c r="N1075">
        <f>Model_dem!G815</f>
        <v>1085</v>
      </c>
      <c r="P1075" t="str">
        <f>IF(H_no_hash!$Q1075&lt;&gt;A1075,"Aqui", " ")</f>
        <v xml:space="preserve"> </v>
      </c>
      <c r="Q1075" s="65" t="s">
        <v>528</v>
      </c>
      <c r="R1075" s="66">
        <v>2</v>
      </c>
      <c r="S1075" s="66">
        <v>50</v>
      </c>
      <c r="T1075" s="66">
        <v>0.1</v>
      </c>
      <c r="U1075" s="66">
        <v>100</v>
      </c>
      <c r="V1075" s="66">
        <v>1085</v>
      </c>
      <c r="W1075" s="66">
        <v>648.89099999999996</v>
      </c>
      <c r="X1075" s="66">
        <v>0</v>
      </c>
      <c r="Y1075" s="66">
        <v>7</v>
      </c>
      <c r="Z1075" s="66">
        <v>1802.13</v>
      </c>
      <c r="AA1075" s="23">
        <v>0</v>
      </c>
      <c r="AE1075" t="s">
        <v>526</v>
      </c>
      <c r="AF1075">
        <v>3</v>
      </c>
      <c r="AG1075">
        <v>50</v>
      </c>
      <c r="AH1075">
        <v>0.15</v>
      </c>
      <c r="AI1075">
        <v>50</v>
      </c>
      <c r="AJ1075" t="s">
        <v>511</v>
      </c>
      <c r="AK1075" t="s">
        <v>511</v>
      </c>
      <c r="AL1075" t="s">
        <v>511</v>
      </c>
      <c r="AM1075" t="s">
        <v>511</v>
      </c>
      <c r="AN1075" t="s">
        <v>511</v>
      </c>
    </row>
    <row r="1076" spans="1:40" x14ac:dyDescent="0.3">
      <c r="A1076" s="68" t="s">
        <v>528</v>
      </c>
      <c r="B1076" s="20">
        <v>2</v>
      </c>
      <c r="C1076" s="20">
        <v>50</v>
      </c>
      <c r="D1076" s="20">
        <v>0.15</v>
      </c>
      <c r="E1076" t="s">
        <v>2</v>
      </c>
      <c r="F1076" s="20" t="s">
        <v>46</v>
      </c>
      <c r="G1076" s="39" t="str">
        <f t="shared" si="75"/>
        <v>---</v>
      </c>
      <c r="H1076" s="20">
        <v>60.030799999999999</v>
      </c>
      <c r="I1076" s="20" t="s">
        <v>511</v>
      </c>
      <c r="J1076" s="67"/>
      <c r="L1076" s="59" t="str">
        <f>IF(OR(H_no_hash!$F1076="---",H_no_hash!$F1076="infeas",H_no_hash!$F1076="inf"),"---",(H_no_hash!$F1076/M1076)-1)</f>
        <v>---</v>
      </c>
      <c r="M1076" s="20">
        <f>Model_dem!L816</f>
        <v>1034</v>
      </c>
      <c r="N1076" t="str">
        <f>Model_dem!G816</f>
        <v>---</v>
      </c>
      <c r="P1076" t="str">
        <f>IF(H_no_hash!$Q1076&lt;&gt;A1076,"Aqui", " ")</f>
        <v xml:space="preserve"> </v>
      </c>
      <c r="Q1076" s="68" t="s">
        <v>528</v>
      </c>
      <c r="R1076" s="20">
        <v>2</v>
      </c>
      <c r="S1076" s="20">
        <v>50</v>
      </c>
      <c r="T1076" s="20">
        <v>0.15</v>
      </c>
      <c r="U1076" s="20">
        <v>100</v>
      </c>
      <c r="V1076" s="20" t="s">
        <v>46</v>
      </c>
      <c r="W1076" s="20">
        <v>60.030799999999999</v>
      </c>
      <c r="X1076" s="20">
        <v>0</v>
      </c>
      <c r="Y1076" s="20">
        <v>1</v>
      </c>
      <c r="Z1076" s="20">
        <v>1800.73</v>
      </c>
      <c r="AA1076" s="67">
        <v>0</v>
      </c>
      <c r="AE1076" t="s">
        <v>526</v>
      </c>
      <c r="AF1076">
        <v>3</v>
      </c>
      <c r="AG1076">
        <v>50</v>
      </c>
      <c r="AH1076">
        <v>0.2</v>
      </c>
      <c r="AI1076">
        <v>50</v>
      </c>
      <c r="AJ1076" t="s">
        <v>511</v>
      </c>
      <c r="AK1076" t="s">
        <v>511</v>
      </c>
      <c r="AL1076" t="s">
        <v>511</v>
      </c>
      <c r="AM1076" t="s">
        <v>511</v>
      </c>
      <c r="AN1076" t="s">
        <v>511</v>
      </c>
    </row>
    <row r="1077" spans="1:40" x14ac:dyDescent="0.3">
      <c r="A1077" s="65" t="s">
        <v>528</v>
      </c>
      <c r="B1077" s="66">
        <v>2</v>
      </c>
      <c r="C1077" s="66">
        <v>50</v>
      </c>
      <c r="D1077" s="66">
        <v>0.2</v>
      </c>
      <c r="E1077" t="s">
        <v>2</v>
      </c>
      <c r="F1077" s="66" t="s">
        <v>46</v>
      </c>
      <c r="G1077" s="39" t="str">
        <f t="shared" si="75"/>
        <v>---</v>
      </c>
      <c r="H1077" s="66">
        <v>60.0289</v>
      </c>
      <c r="I1077" s="66" t="s">
        <v>511</v>
      </c>
      <c r="J1077" s="23">
        <v>0</v>
      </c>
      <c r="L1077" s="59" t="str">
        <f>IF(OR(H_no_hash!$F1077="---",H_no_hash!$F1077="infeas",H_no_hash!$F1077="inf"),"---",(H_no_hash!$F1077/M1077)-1)</f>
        <v>---</v>
      </c>
      <c r="M1077" s="20">
        <f>Model_dem!L817</f>
        <v>1034</v>
      </c>
      <c r="N1077" t="str">
        <f>Model_dem!G817</f>
        <v>---</v>
      </c>
      <c r="P1077" t="str">
        <f>IF(H_no_hash!$Q1077&lt;&gt;A1077,"Aqui", " ")</f>
        <v xml:space="preserve"> </v>
      </c>
      <c r="Q1077" s="65" t="s">
        <v>528</v>
      </c>
      <c r="R1077" s="66">
        <v>2</v>
      </c>
      <c r="S1077" s="66">
        <v>50</v>
      </c>
      <c r="T1077" s="66">
        <v>0.2</v>
      </c>
      <c r="U1077" s="66">
        <v>100</v>
      </c>
      <c r="V1077" s="66" t="s">
        <v>46</v>
      </c>
      <c r="W1077" s="66">
        <v>60.0289</v>
      </c>
      <c r="X1077" s="66">
        <v>0</v>
      </c>
      <c r="Y1077" s="66">
        <v>1</v>
      </c>
      <c r="Z1077" s="66">
        <v>1800.57</v>
      </c>
      <c r="AA1077" s="23">
        <v>0</v>
      </c>
      <c r="AE1077" t="s">
        <v>526</v>
      </c>
      <c r="AF1077">
        <v>3</v>
      </c>
      <c r="AG1077">
        <v>50</v>
      </c>
      <c r="AH1077">
        <v>0.1</v>
      </c>
      <c r="AI1077">
        <v>50</v>
      </c>
      <c r="AJ1077" t="s">
        <v>511</v>
      </c>
      <c r="AK1077" t="s">
        <v>511</v>
      </c>
      <c r="AL1077" t="s">
        <v>511</v>
      </c>
      <c r="AM1077" t="s">
        <v>511</v>
      </c>
      <c r="AN1077" t="s">
        <v>511</v>
      </c>
    </row>
    <row r="1078" spans="1:40" x14ac:dyDescent="0.3">
      <c r="A1078" s="68" t="s">
        <v>528</v>
      </c>
      <c r="B1078" s="20">
        <v>3</v>
      </c>
      <c r="C1078" s="20">
        <v>0</v>
      </c>
      <c r="D1078" s="20">
        <v>0.05</v>
      </c>
      <c r="E1078" t="s">
        <v>0</v>
      </c>
      <c r="F1078" s="20">
        <v>1093</v>
      </c>
      <c r="G1078" s="39">
        <f t="shared" si="75"/>
        <v>0</v>
      </c>
      <c r="H1078" s="20">
        <v>150.322</v>
      </c>
      <c r="I1078" s="20">
        <v>32</v>
      </c>
      <c r="J1078" s="67"/>
      <c r="K1078" s="52">
        <v>0</v>
      </c>
      <c r="L1078" s="59">
        <f>IF(OR(H_no_hash!$F1078="---",H_no_hash!$F1078="infeas",H_no_hash!$F1078="inf"),"---",(H_no_hash!$F1078/M1078)-1)</f>
        <v>5.7059961315280461E-2</v>
      </c>
      <c r="M1078" s="20">
        <f>Model_dem!L818</f>
        <v>1034</v>
      </c>
      <c r="N1078">
        <f>Model_dem!G818</f>
        <v>1093</v>
      </c>
      <c r="P1078" t="str">
        <f>IF(H_no_hash!$Q1078&lt;&gt;A1078,"Aqui", " ")</f>
        <v xml:space="preserve"> </v>
      </c>
      <c r="Q1078" s="68" t="s">
        <v>528</v>
      </c>
      <c r="R1078" s="20">
        <v>3</v>
      </c>
      <c r="S1078" s="20">
        <v>0</v>
      </c>
      <c r="T1078" s="20">
        <v>0.05</v>
      </c>
      <c r="U1078" s="20">
        <v>100</v>
      </c>
      <c r="V1078" s="20">
        <v>1093</v>
      </c>
      <c r="W1078" s="20">
        <v>150.322</v>
      </c>
      <c r="X1078" s="20">
        <v>0</v>
      </c>
      <c r="Y1078" s="20">
        <v>37</v>
      </c>
      <c r="Z1078" s="20">
        <v>1800.11</v>
      </c>
      <c r="AA1078" s="67"/>
      <c r="AE1078" t="s">
        <v>526</v>
      </c>
      <c r="AF1078">
        <v>3</v>
      </c>
      <c r="AG1078">
        <v>10</v>
      </c>
      <c r="AH1078">
        <v>0.2</v>
      </c>
      <c r="AI1078">
        <v>50</v>
      </c>
      <c r="AJ1078" t="s">
        <v>511</v>
      </c>
      <c r="AK1078" t="s">
        <v>511</v>
      </c>
      <c r="AL1078" t="s">
        <v>511</v>
      </c>
      <c r="AM1078" t="s">
        <v>511</v>
      </c>
      <c r="AN1078" t="s">
        <v>511</v>
      </c>
    </row>
    <row r="1079" spans="1:40" x14ac:dyDescent="0.3">
      <c r="A1079" s="65" t="s">
        <v>528</v>
      </c>
      <c r="B1079" s="66">
        <v>3</v>
      </c>
      <c r="C1079" s="66">
        <v>0</v>
      </c>
      <c r="D1079" s="66">
        <v>0.1</v>
      </c>
      <c r="E1079" t="s">
        <v>4</v>
      </c>
      <c r="F1079" s="66" t="s">
        <v>511</v>
      </c>
      <c r="G1079" s="39" t="str">
        <f t="shared" si="75"/>
        <v>---</v>
      </c>
      <c r="H1079" s="66" t="s">
        <v>511</v>
      </c>
      <c r="I1079" s="66" t="s">
        <v>511</v>
      </c>
      <c r="J1079" s="23"/>
      <c r="L1079" s="59" t="str">
        <f>IF(OR(H_no_hash!$F1079="---",H_no_hash!$F1079="infeas",H_no_hash!$F1079="inf"),"---",(H_no_hash!$F1079/M1079)-1)</f>
        <v>---</v>
      </c>
      <c r="M1079" s="20">
        <f>Model_dem!L819</f>
        <v>1034</v>
      </c>
      <c r="N1079" t="str">
        <f>Model_dem!G819</f>
        <v>---</v>
      </c>
      <c r="P1079" t="str">
        <f>IF(H_no_hash!$Q1079&lt;&gt;A1079,"Aqui", " ")</f>
        <v xml:space="preserve"> </v>
      </c>
      <c r="Q1079" s="65" t="s">
        <v>528</v>
      </c>
      <c r="R1079" s="66">
        <v>3</v>
      </c>
      <c r="S1079" s="66">
        <v>0</v>
      </c>
      <c r="T1079" s="66">
        <v>0.1</v>
      </c>
      <c r="U1079" s="66">
        <v>100</v>
      </c>
      <c r="V1079" s="66" t="s">
        <v>511</v>
      </c>
      <c r="W1079" s="66" t="s">
        <v>511</v>
      </c>
      <c r="X1079" s="66" t="s">
        <v>511</v>
      </c>
      <c r="Y1079" s="66" t="s">
        <v>511</v>
      </c>
      <c r="Z1079" s="66" t="s">
        <v>511</v>
      </c>
      <c r="AA1079" s="23"/>
      <c r="AE1079" t="s">
        <v>526</v>
      </c>
      <c r="AF1079">
        <v>3</v>
      </c>
      <c r="AG1079">
        <v>25</v>
      </c>
      <c r="AH1079">
        <v>0.15</v>
      </c>
      <c r="AI1079">
        <v>50</v>
      </c>
      <c r="AJ1079" t="s">
        <v>511</v>
      </c>
      <c r="AK1079" t="s">
        <v>511</v>
      </c>
      <c r="AL1079" t="s">
        <v>511</v>
      </c>
      <c r="AM1079" t="s">
        <v>511</v>
      </c>
      <c r="AN1079" t="s">
        <v>511</v>
      </c>
    </row>
    <row r="1080" spans="1:40" x14ac:dyDescent="0.3">
      <c r="A1080" s="68" t="s">
        <v>528</v>
      </c>
      <c r="B1080" s="20">
        <v>3</v>
      </c>
      <c r="C1080" s="20">
        <v>0</v>
      </c>
      <c r="D1080" s="20">
        <v>0.15</v>
      </c>
      <c r="E1080" t="s">
        <v>4</v>
      </c>
      <c r="F1080" s="20" t="s">
        <v>511</v>
      </c>
      <c r="G1080" s="39" t="str">
        <f t="shared" si="75"/>
        <v>---</v>
      </c>
      <c r="H1080" s="20" t="s">
        <v>511</v>
      </c>
      <c r="I1080" s="20" t="s">
        <v>511</v>
      </c>
      <c r="J1080" s="67"/>
      <c r="L1080" s="59" t="str">
        <f>IF(OR(H_no_hash!$F1080="---",H_no_hash!$F1080="infeas",H_no_hash!$F1080="inf"),"---",(H_no_hash!$F1080/M1080)-1)</f>
        <v>---</v>
      </c>
      <c r="M1080" s="20">
        <f>Model_dem!L820</f>
        <v>1034</v>
      </c>
      <c r="N1080" t="str">
        <f>Model_dem!G820</f>
        <v>---</v>
      </c>
      <c r="P1080" t="str">
        <f>IF(H_no_hash!$Q1080&lt;&gt;A1080,"Aqui", " ")</f>
        <v xml:space="preserve"> </v>
      </c>
      <c r="Q1080" s="68" t="s">
        <v>528</v>
      </c>
      <c r="R1080" s="20">
        <v>3</v>
      </c>
      <c r="S1080" s="20">
        <v>0</v>
      </c>
      <c r="T1080" s="20">
        <v>0.15</v>
      </c>
      <c r="U1080" s="20">
        <v>100</v>
      </c>
      <c r="V1080" s="20" t="s">
        <v>511</v>
      </c>
      <c r="W1080" s="20" t="s">
        <v>511</v>
      </c>
      <c r="X1080" s="20" t="s">
        <v>511</v>
      </c>
      <c r="Y1080" s="20" t="s">
        <v>511</v>
      </c>
      <c r="Z1080" s="20" t="s">
        <v>511</v>
      </c>
      <c r="AA1080" s="67"/>
      <c r="AE1080" t="s">
        <v>526</v>
      </c>
      <c r="AF1080">
        <v>3</v>
      </c>
      <c r="AG1080">
        <v>10</v>
      </c>
      <c r="AH1080">
        <v>0.15</v>
      </c>
      <c r="AI1080">
        <v>50</v>
      </c>
      <c r="AJ1080" t="s">
        <v>511</v>
      </c>
      <c r="AK1080" t="s">
        <v>511</v>
      </c>
      <c r="AL1080" t="s">
        <v>511</v>
      </c>
      <c r="AM1080" t="s">
        <v>511</v>
      </c>
      <c r="AN1080" t="s">
        <v>511</v>
      </c>
    </row>
    <row r="1081" spans="1:40" x14ac:dyDescent="0.3">
      <c r="A1081" s="65" t="s">
        <v>528</v>
      </c>
      <c r="B1081" s="66">
        <v>3</v>
      </c>
      <c r="C1081" s="66">
        <v>0</v>
      </c>
      <c r="D1081" s="66">
        <v>0.2</v>
      </c>
      <c r="E1081" t="s">
        <v>4</v>
      </c>
      <c r="F1081" s="66" t="s">
        <v>511</v>
      </c>
      <c r="G1081" s="39" t="str">
        <f t="shared" si="75"/>
        <v>---</v>
      </c>
      <c r="H1081" s="66" t="s">
        <v>511</v>
      </c>
      <c r="I1081" s="66" t="s">
        <v>511</v>
      </c>
      <c r="J1081" s="23">
        <v>0</v>
      </c>
      <c r="L1081" s="59" t="str">
        <f>IF(OR(H_no_hash!$F1081="---",H_no_hash!$F1081="infeas",H_no_hash!$F1081="inf"),"---",(H_no_hash!$F1081/M1081)-1)</f>
        <v>---</v>
      </c>
      <c r="M1081" s="20">
        <f>Model_dem!L821</f>
        <v>1034</v>
      </c>
      <c r="N1081" t="str">
        <f>Model_dem!G821</f>
        <v>---</v>
      </c>
      <c r="P1081" t="str">
        <f>IF(H_no_hash!$Q1081&lt;&gt;A1081,"Aqui", " ")</f>
        <v xml:space="preserve"> </v>
      </c>
      <c r="Q1081" s="65" t="s">
        <v>528</v>
      </c>
      <c r="R1081" s="66">
        <v>3</v>
      </c>
      <c r="S1081" s="66">
        <v>0</v>
      </c>
      <c r="T1081" s="66">
        <v>0.2</v>
      </c>
      <c r="U1081" s="66">
        <v>100</v>
      </c>
      <c r="V1081" s="66" t="s">
        <v>511</v>
      </c>
      <c r="W1081" s="66" t="s">
        <v>511</v>
      </c>
      <c r="X1081" s="66" t="s">
        <v>511</v>
      </c>
      <c r="Y1081" s="66" t="s">
        <v>511</v>
      </c>
      <c r="Z1081" s="66" t="s">
        <v>511</v>
      </c>
      <c r="AA1081" s="23">
        <v>0</v>
      </c>
      <c r="AE1081" t="s">
        <v>526</v>
      </c>
      <c r="AF1081">
        <v>3</v>
      </c>
      <c r="AG1081">
        <v>50</v>
      </c>
      <c r="AH1081">
        <v>0.05</v>
      </c>
      <c r="AI1081">
        <v>50</v>
      </c>
      <c r="AJ1081" t="s">
        <v>511</v>
      </c>
      <c r="AK1081" t="s">
        <v>511</v>
      </c>
      <c r="AL1081" t="s">
        <v>511</v>
      </c>
      <c r="AM1081" t="s">
        <v>511</v>
      </c>
      <c r="AN1081" t="s">
        <v>511</v>
      </c>
    </row>
    <row r="1082" spans="1:40" x14ac:dyDescent="0.3">
      <c r="A1082" s="68" t="s">
        <v>528</v>
      </c>
      <c r="B1082" s="20">
        <v>3</v>
      </c>
      <c r="C1082" s="20">
        <v>10</v>
      </c>
      <c r="D1082" s="20">
        <v>0.05</v>
      </c>
      <c r="E1082" t="s">
        <v>0</v>
      </c>
      <c r="F1082" s="20">
        <v>1093</v>
      </c>
      <c r="G1082" s="39">
        <f t="shared" si="75"/>
        <v>0</v>
      </c>
      <c r="H1082" s="20">
        <v>212.39599999999999</v>
      </c>
      <c r="I1082" s="20">
        <v>31</v>
      </c>
      <c r="J1082" s="67"/>
      <c r="K1082" s="52">
        <v>0</v>
      </c>
      <c r="L1082" s="59">
        <f>IF(OR(H_no_hash!$F1082="---",H_no_hash!$F1082="infeas",H_no_hash!$F1082="inf"),"---",(H_no_hash!$F1082/M1082)-1)</f>
        <v>5.7059961315280461E-2</v>
      </c>
      <c r="M1082" s="20">
        <f>Model_dem!L822</f>
        <v>1034</v>
      </c>
      <c r="N1082">
        <f>Model_dem!G822</f>
        <v>1093</v>
      </c>
      <c r="P1082" t="str">
        <f>IF(H_no_hash!$Q1082&lt;&gt;A1082,"Aqui", " ")</f>
        <v xml:space="preserve"> </v>
      </c>
      <c r="Q1082" s="68" t="s">
        <v>528</v>
      </c>
      <c r="R1082" s="20">
        <v>3</v>
      </c>
      <c r="S1082" s="20">
        <v>10</v>
      </c>
      <c r="T1082" s="20">
        <v>0.05</v>
      </c>
      <c r="U1082" s="20">
        <v>100</v>
      </c>
      <c r="V1082" s="20">
        <v>1093</v>
      </c>
      <c r="W1082" s="20">
        <v>212.39599999999999</v>
      </c>
      <c r="X1082" s="20">
        <v>2</v>
      </c>
      <c r="Y1082" s="20">
        <v>32</v>
      </c>
      <c r="Z1082" s="20">
        <v>1800.13</v>
      </c>
      <c r="AA1082" s="67"/>
      <c r="AE1082" t="s">
        <v>513</v>
      </c>
      <c r="AF1082">
        <v>3</v>
      </c>
      <c r="AG1082">
        <v>0</v>
      </c>
      <c r="AH1082">
        <v>0.05</v>
      </c>
      <c r="AI1082">
        <v>50</v>
      </c>
      <c r="AJ1082" t="s">
        <v>511</v>
      </c>
      <c r="AK1082" t="s">
        <v>511</v>
      </c>
      <c r="AL1082" t="s">
        <v>511</v>
      </c>
      <c r="AM1082" t="s">
        <v>511</v>
      </c>
      <c r="AN1082" t="s">
        <v>511</v>
      </c>
    </row>
    <row r="1083" spans="1:40" x14ac:dyDescent="0.3">
      <c r="A1083" s="65" t="s">
        <v>528</v>
      </c>
      <c r="B1083" s="66">
        <v>3</v>
      </c>
      <c r="C1083" s="66">
        <v>10</v>
      </c>
      <c r="D1083" s="66">
        <v>0.1</v>
      </c>
      <c r="E1083" t="s">
        <v>4</v>
      </c>
      <c r="F1083" s="66" t="s">
        <v>511</v>
      </c>
      <c r="G1083" s="39" t="str">
        <f t="shared" si="75"/>
        <v>---</v>
      </c>
      <c r="H1083" s="66" t="s">
        <v>511</v>
      </c>
      <c r="I1083" s="66" t="s">
        <v>511</v>
      </c>
      <c r="J1083" s="23"/>
      <c r="L1083" s="59" t="str">
        <f>IF(OR(H_no_hash!$F1083="---",H_no_hash!$F1083="infeas",H_no_hash!$F1083="inf"),"---",(H_no_hash!$F1083/M1083)-1)</f>
        <v>---</v>
      </c>
      <c r="M1083" s="20">
        <f>Model_dem!L823</f>
        <v>1034</v>
      </c>
      <c r="N1083" t="str">
        <f>Model_dem!G823</f>
        <v>---</v>
      </c>
      <c r="P1083" t="str">
        <f>IF(H_no_hash!$Q1083&lt;&gt;A1083,"Aqui", " ")</f>
        <v xml:space="preserve"> </v>
      </c>
      <c r="Q1083" s="65" t="s">
        <v>528</v>
      </c>
      <c r="R1083" s="66">
        <v>3</v>
      </c>
      <c r="S1083" s="66">
        <v>10</v>
      </c>
      <c r="T1083" s="66">
        <v>0.1</v>
      </c>
      <c r="U1083" s="66">
        <v>100</v>
      </c>
      <c r="V1083" s="66" t="s">
        <v>511</v>
      </c>
      <c r="W1083" s="66" t="s">
        <v>511</v>
      </c>
      <c r="X1083" s="66" t="s">
        <v>511</v>
      </c>
      <c r="Y1083" s="66" t="s">
        <v>511</v>
      </c>
      <c r="Z1083" s="66" t="s">
        <v>511</v>
      </c>
      <c r="AA1083" s="23"/>
      <c r="AE1083" t="s">
        <v>513</v>
      </c>
      <c r="AF1083">
        <v>2</v>
      </c>
      <c r="AG1083">
        <v>50</v>
      </c>
      <c r="AH1083">
        <v>0.2</v>
      </c>
      <c r="AI1083">
        <v>50</v>
      </c>
      <c r="AJ1083" t="s">
        <v>511</v>
      </c>
      <c r="AK1083" t="s">
        <v>511</v>
      </c>
      <c r="AL1083" t="s">
        <v>511</v>
      </c>
      <c r="AM1083" t="s">
        <v>511</v>
      </c>
      <c r="AN1083" t="s">
        <v>511</v>
      </c>
    </row>
    <row r="1084" spans="1:40" x14ac:dyDescent="0.3">
      <c r="A1084" s="68" t="s">
        <v>528</v>
      </c>
      <c r="B1084" s="20">
        <v>3</v>
      </c>
      <c r="C1084" s="20">
        <v>10</v>
      </c>
      <c r="D1084" s="20">
        <v>0.15</v>
      </c>
      <c r="E1084" t="s">
        <v>4</v>
      </c>
      <c r="F1084" s="20" t="s">
        <v>511</v>
      </c>
      <c r="G1084" s="39" t="str">
        <f t="shared" si="75"/>
        <v>---</v>
      </c>
      <c r="H1084" s="20" t="s">
        <v>511</v>
      </c>
      <c r="I1084" s="20" t="s">
        <v>511</v>
      </c>
      <c r="J1084" s="67"/>
      <c r="L1084" s="59" t="str">
        <f>IF(OR(H_no_hash!$F1084="---",H_no_hash!$F1084="infeas",H_no_hash!$F1084="inf"),"---",(H_no_hash!$F1084/M1084)-1)</f>
        <v>---</v>
      </c>
      <c r="M1084" s="20">
        <f>Model_dem!L824</f>
        <v>1034</v>
      </c>
      <c r="N1084" t="str">
        <f>Model_dem!G824</f>
        <v>---</v>
      </c>
      <c r="P1084" t="str">
        <f>IF(H_no_hash!$Q1084&lt;&gt;A1084,"Aqui", " ")</f>
        <v xml:space="preserve"> </v>
      </c>
      <c r="Q1084" s="68" t="s">
        <v>528</v>
      </c>
      <c r="R1084" s="20">
        <v>3</v>
      </c>
      <c r="S1084" s="20">
        <v>10</v>
      </c>
      <c r="T1084" s="20">
        <v>0.15</v>
      </c>
      <c r="U1084" s="20">
        <v>100</v>
      </c>
      <c r="V1084" s="20" t="s">
        <v>511</v>
      </c>
      <c r="W1084" s="20" t="s">
        <v>511</v>
      </c>
      <c r="X1084" s="20" t="s">
        <v>511</v>
      </c>
      <c r="Y1084" s="20" t="s">
        <v>511</v>
      </c>
      <c r="Z1084" s="20" t="s">
        <v>511</v>
      </c>
      <c r="AA1084" s="67"/>
      <c r="AE1084" t="s">
        <v>513</v>
      </c>
      <c r="AF1084">
        <v>3</v>
      </c>
      <c r="AG1084">
        <v>0</v>
      </c>
      <c r="AH1084">
        <v>0.15</v>
      </c>
      <c r="AI1084">
        <v>50</v>
      </c>
      <c r="AJ1084" t="s">
        <v>511</v>
      </c>
      <c r="AK1084" t="s">
        <v>511</v>
      </c>
      <c r="AL1084" t="s">
        <v>511</v>
      </c>
      <c r="AM1084" t="s">
        <v>511</v>
      </c>
      <c r="AN1084" t="s">
        <v>511</v>
      </c>
    </row>
    <row r="1085" spans="1:40" x14ac:dyDescent="0.3">
      <c r="A1085" s="65" t="s">
        <v>528</v>
      </c>
      <c r="B1085" s="66">
        <v>3</v>
      </c>
      <c r="C1085" s="66">
        <v>10</v>
      </c>
      <c r="D1085" s="66">
        <v>0.2</v>
      </c>
      <c r="E1085" t="s">
        <v>4</v>
      </c>
      <c r="F1085" s="66" t="s">
        <v>511</v>
      </c>
      <c r="G1085" s="39" t="str">
        <f t="shared" si="75"/>
        <v>---</v>
      </c>
      <c r="H1085" s="66" t="s">
        <v>511</v>
      </c>
      <c r="I1085" s="66" t="s">
        <v>511</v>
      </c>
      <c r="J1085" s="23">
        <v>0</v>
      </c>
      <c r="L1085" s="59" t="str">
        <f>IF(OR(H_no_hash!$F1085="---",H_no_hash!$F1085="infeas",H_no_hash!$F1085="inf"),"---",(H_no_hash!$F1085/M1085)-1)</f>
        <v>---</v>
      </c>
      <c r="M1085" s="20">
        <f>Model_dem!L825</f>
        <v>1034</v>
      </c>
      <c r="N1085" t="str">
        <f>Model_dem!G825</f>
        <v>---</v>
      </c>
      <c r="P1085" t="str">
        <f>IF(H_no_hash!$Q1085&lt;&gt;A1085,"Aqui", " ")</f>
        <v xml:space="preserve"> </v>
      </c>
      <c r="Q1085" s="65" t="s">
        <v>528</v>
      </c>
      <c r="R1085" s="66">
        <v>3</v>
      </c>
      <c r="S1085" s="66">
        <v>10</v>
      </c>
      <c r="T1085" s="66">
        <v>0.2</v>
      </c>
      <c r="U1085" s="66">
        <v>100</v>
      </c>
      <c r="V1085" s="66" t="s">
        <v>511</v>
      </c>
      <c r="W1085" s="66" t="s">
        <v>511</v>
      </c>
      <c r="X1085" s="66" t="s">
        <v>511</v>
      </c>
      <c r="Y1085" s="66" t="s">
        <v>511</v>
      </c>
      <c r="Z1085" s="66" t="s">
        <v>511</v>
      </c>
      <c r="AA1085" s="23">
        <v>0</v>
      </c>
      <c r="AE1085" t="s">
        <v>513</v>
      </c>
      <c r="AF1085">
        <v>3</v>
      </c>
      <c r="AG1085">
        <v>0</v>
      </c>
      <c r="AH1085">
        <v>0.2</v>
      </c>
      <c r="AI1085">
        <v>50</v>
      </c>
      <c r="AJ1085" t="s">
        <v>511</v>
      </c>
      <c r="AK1085" t="s">
        <v>511</v>
      </c>
      <c r="AL1085" t="s">
        <v>511</v>
      </c>
      <c r="AM1085" t="s">
        <v>511</v>
      </c>
      <c r="AN1085" t="s">
        <v>511</v>
      </c>
    </row>
    <row r="1086" spans="1:40" x14ac:dyDescent="0.3">
      <c r="A1086" s="68" t="s">
        <v>528</v>
      </c>
      <c r="B1086" s="20">
        <v>3</v>
      </c>
      <c r="C1086" s="20">
        <v>25</v>
      </c>
      <c r="D1086" s="20">
        <v>0.05</v>
      </c>
      <c r="E1086" t="s">
        <v>0</v>
      </c>
      <c r="F1086" s="20">
        <v>1093</v>
      </c>
      <c r="G1086" s="39">
        <f t="shared" si="75"/>
        <v>0</v>
      </c>
      <c r="H1086" s="20">
        <v>295.65800000000002</v>
      </c>
      <c r="I1086" s="20">
        <v>21</v>
      </c>
      <c r="J1086" s="67"/>
      <c r="K1086" s="52">
        <v>0</v>
      </c>
      <c r="L1086" s="59">
        <f>IF(OR(H_no_hash!$F1086="---",H_no_hash!$F1086="infeas",H_no_hash!$F1086="inf"),"---",(H_no_hash!$F1086/M1086)-1)</f>
        <v>5.7059961315280461E-2</v>
      </c>
      <c r="M1086" s="20">
        <f>Model_dem!L826</f>
        <v>1034</v>
      </c>
      <c r="N1086">
        <f>Model_dem!G826</f>
        <v>1093</v>
      </c>
      <c r="P1086" t="str">
        <f>IF(H_no_hash!$Q1086&lt;&gt;A1086,"Aqui", " ")</f>
        <v xml:space="preserve"> </v>
      </c>
      <c r="Q1086" s="68" t="s">
        <v>528</v>
      </c>
      <c r="R1086" s="20">
        <v>3</v>
      </c>
      <c r="S1086" s="20">
        <v>25</v>
      </c>
      <c r="T1086" s="20">
        <v>0.05</v>
      </c>
      <c r="U1086" s="20">
        <v>100</v>
      </c>
      <c r="V1086" s="20">
        <v>1093</v>
      </c>
      <c r="W1086" s="20">
        <v>295.65800000000002</v>
      </c>
      <c r="X1086" s="20">
        <v>7</v>
      </c>
      <c r="Y1086" s="20">
        <v>31</v>
      </c>
      <c r="Z1086" s="20">
        <v>1800.11</v>
      </c>
      <c r="AA1086" s="67"/>
      <c r="AE1086" t="s">
        <v>513</v>
      </c>
      <c r="AF1086">
        <v>3</v>
      </c>
      <c r="AG1086">
        <v>0</v>
      </c>
      <c r="AH1086">
        <v>0.1</v>
      </c>
      <c r="AI1086">
        <v>50</v>
      </c>
      <c r="AJ1086" t="s">
        <v>511</v>
      </c>
      <c r="AK1086" t="s">
        <v>511</v>
      </c>
      <c r="AL1086" t="s">
        <v>511</v>
      </c>
      <c r="AM1086" t="s">
        <v>511</v>
      </c>
      <c r="AN1086" t="s">
        <v>511</v>
      </c>
    </row>
    <row r="1087" spans="1:40" x14ac:dyDescent="0.3">
      <c r="A1087" s="65" t="s">
        <v>528</v>
      </c>
      <c r="B1087" s="66">
        <v>3</v>
      </c>
      <c r="C1087" s="66">
        <v>25</v>
      </c>
      <c r="D1087" s="66">
        <v>0.1</v>
      </c>
      <c r="E1087" t="s">
        <v>4</v>
      </c>
      <c r="F1087" s="66" t="s">
        <v>511</v>
      </c>
      <c r="G1087" s="39" t="str">
        <f t="shared" si="75"/>
        <v>---</v>
      </c>
      <c r="H1087" s="66" t="s">
        <v>511</v>
      </c>
      <c r="I1087" s="66" t="s">
        <v>511</v>
      </c>
      <c r="J1087" s="23"/>
      <c r="L1087" s="59" t="str">
        <f>IF(OR(H_no_hash!$F1087="---",H_no_hash!$F1087="infeas",H_no_hash!$F1087="inf"),"---",(H_no_hash!$F1087/M1087)-1)</f>
        <v>---</v>
      </c>
      <c r="M1087" s="20">
        <f>Model_dem!L827</f>
        <v>1034</v>
      </c>
      <c r="N1087" t="str">
        <f>Model_dem!G827</f>
        <v>---</v>
      </c>
      <c r="P1087" t="str">
        <f>IF(H_no_hash!$Q1087&lt;&gt;A1087,"Aqui", " ")</f>
        <v xml:space="preserve"> </v>
      </c>
      <c r="Q1087" s="65" t="s">
        <v>528</v>
      </c>
      <c r="R1087" s="66">
        <v>3</v>
      </c>
      <c r="S1087" s="66">
        <v>25</v>
      </c>
      <c r="T1087" s="66">
        <v>0.1</v>
      </c>
      <c r="U1087" s="66">
        <v>100</v>
      </c>
      <c r="V1087" s="66" t="s">
        <v>511</v>
      </c>
      <c r="W1087" s="66" t="s">
        <v>511</v>
      </c>
      <c r="X1087" s="66" t="s">
        <v>511</v>
      </c>
      <c r="Y1087" s="66" t="s">
        <v>511</v>
      </c>
      <c r="Z1087" s="66" t="s">
        <v>511</v>
      </c>
      <c r="AA1087" s="23"/>
      <c r="AE1087" t="s">
        <v>513</v>
      </c>
      <c r="AF1087">
        <v>3</v>
      </c>
      <c r="AG1087">
        <v>25</v>
      </c>
      <c r="AH1087">
        <v>0.1</v>
      </c>
      <c r="AI1087">
        <v>50</v>
      </c>
      <c r="AJ1087" t="s">
        <v>511</v>
      </c>
      <c r="AK1087" t="s">
        <v>511</v>
      </c>
      <c r="AL1087" t="s">
        <v>511</v>
      </c>
      <c r="AM1087" t="s">
        <v>511</v>
      </c>
      <c r="AN1087" t="s">
        <v>511</v>
      </c>
    </row>
    <row r="1088" spans="1:40" x14ac:dyDescent="0.3">
      <c r="A1088" s="68" t="s">
        <v>528</v>
      </c>
      <c r="B1088" s="20">
        <v>3</v>
      </c>
      <c r="C1088" s="20">
        <v>25</v>
      </c>
      <c r="D1088" s="20">
        <v>0.15</v>
      </c>
      <c r="E1088" t="s">
        <v>4</v>
      </c>
      <c r="F1088" s="20" t="s">
        <v>511</v>
      </c>
      <c r="G1088" s="39" t="str">
        <f t="shared" si="75"/>
        <v>---</v>
      </c>
      <c r="H1088" s="20" t="s">
        <v>511</v>
      </c>
      <c r="I1088" s="20" t="s">
        <v>511</v>
      </c>
      <c r="J1088" s="67"/>
      <c r="L1088" s="59" t="str">
        <f>IF(OR(H_no_hash!$F1088="---",H_no_hash!$F1088="infeas",H_no_hash!$F1088="inf"),"---",(H_no_hash!$F1088/M1088)-1)</f>
        <v>---</v>
      </c>
      <c r="M1088" s="20">
        <f>Model_dem!L828</f>
        <v>1034</v>
      </c>
      <c r="N1088" t="str">
        <f>Model_dem!G828</f>
        <v>---</v>
      </c>
      <c r="P1088" t="str">
        <f>IF(H_no_hash!$Q1088&lt;&gt;A1088,"Aqui", " ")</f>
        <v xml:space="preserve"> </v>
      </c>
      <c r="Q1088" s="68" t="s">
        <v>528</v>
      </c>
      <c r="R1088" s="20">
        <v>3</v>
      </c>
      <c r="S1088" s="20">
        <v>25</v>
      </c>
      <c r="T1088" s="20">
        <v>0.15</v>
      </c>
      <c r="U1088" s="20">
        <v>100</v>
      </c>
      <c r="V1088" s="20" t="s">
        <v>511</v>
      </c>
      <c r="W1088" s="20" t="s">
        <v>511</v>
      </c>
      <c r="X1088" s="20" t="s">
        <v>511</v>
      </c>
      <c r="Y1088" s="20" t="s">
        <v>511</v>
      </c>
      <c r="Z1088" s="20" t="s">
        <v>511</v>
      </c>
      <c r="AA1088" s="67"/>
      <c r="AE1088" t="s">
        <v>513</v>
      </c>
      <c r="AF1088">
        <v>3</v>
      </c>
      <c r="AG1088">
        <v>10</v>
      </c>
      <c r="AH1088">
        <v>0.15</v>
      </c>
      <c r="AI1088">
        <v>50</v>
      </c>
      <c r="AJ1088" t="s">
        <v>511</v>
      </c>
      <c r="AK1088" t="s">
        <v>511</v>
      </c>
      <c r="AL1088" t="s">
        <v>511</v>
      </c>
      <c r="AM1088" t="s">
        <v>511</v>
      </c>
      <c r="AN1088" t="s">
        <v>511</v>
      </c>
    </row>
    <row r="1089" spans="1:40" x14ac:dyDescent="0.3">
      <c r="A1089" s="65" t="s">
        <v>528</v>
      </c>
      <c r="B1089" s="66">
        <v>3</v>
      </c>
      <c r="C1089" s="66">
        <v>25</v>
      </c>
      <c r="D1089" s="66">
        <v>0.2</v>
      </c>
      <c r="E1089" t="s">
        <v>4</v>
      </c>
      <c r="F1089" s="66" t="s">
        <v>511</v>
      </c>
      <c r="G1089" s="39" t="str">
        <f t="shared" si="75"/>
        <v>---</v>
      </c>
      <c r="H1089" s="66" t="s">
        <v>511</v>
      </c>
      <c r="I1089" s="66" t="s">
        <v>511</v>
      </c>
      <c r="J1089" s="23">
        <v>0</v>
      </c>
      <c r="L1089" s="59" t="str">
        <f>IF(OR(H_no_hash!$F1089="---",H_no_hash!$F1089="infeas",H_no_hash!$F1089="inf"),"---",(H_no_hash!$F1089/M1089)-1)</f>
        <v>---</v>
      </c>
      <c r="M1089" s="20">
        <f>Model_dem!L829</f>
        <v>1034</v>
      </c>
      <c r="N1089" t="str">
        <f>Model_dem!G829</f>
        <v>---</v>
      </c>
      <c r="P1089" t="str">
        <f>IF(H_no_hash!$Q1089&lt;&gt;A1089,"Aqui", " ")</f>
        <v xml:space="preserve"> </v>
      </c>
      <c r="Q1089" s="65" t="s">
        <v>528</v>
      </c>
      <c r="R1089" s="66">
        <v>3</v>
      </c>
      <c r="S1089" s="66">
        <v>25</v>
      </c>
      <c r="T1089" s="66">
        <v>0.2</v>
      </c>
      <c r="U1089" s="66">
        <v>100</v>
      </c>
      <c r="V1089" s="66" t="s">
        <v>511</v>
      </c>
      <c r="W1089" s="66" t="s">
        <v>511</v>
      </c>
      <c r="X1089" s="66" t="s">
        <v>511</v>
      </c>
      <c r="Y1089" s="66" t="s">
        <v>511</v>
      </c>
      <c r="Z1089" s="66" t="s">
        <v>511</v>
      </c>
      <c r="AA1089" s="23">
        <v>0</v>
      </c>
      <c r="AE1089" t="s">
        <v>513</v>
      </c>
      <c r="AF1089">
        <v>3</v>
      </c>
      <c r="AG1089">
        <v>10</v>
      </c>
      <c r="AH1089">
        <v>0.1</v>
      </c>
      <c r="AI1089">
        <v>50</v>
      </c>
      <c r="AJ1089" t="s">
        <v>511</v>
      </c>
      <c r="AK1089" t="s">
        <v>511</v>
      </c>
      <c r="AL1089" t="s">
        <v>511</v>
      </c>
      <c r="AM1089" t="s">
        <v>511</v>
      </c>
      <c r="AN1089" t="s">
        <v>511</v>
      </c>
    </row>
    <row r="1090" spans="1:40" x14ac:dyDescent="0.3">
      <c r="A1090" s="68" t="s">
        <v>528</v>
      </c>
      <c r="B1090" s="20">
        <v>3</v>
      </c>
      <c r="C1090" s="20">
        <v>50</v>
      </c>
      <c r="D1090" s="20">
        <v>0.05</v>
      </c>
      <c r="E1090" t="s">
        <v>1</v>
      </c>
      <c r="F1090" s="20">
        <v>1093</v>
      </c>
      <c r="G1090" s="39">
        <f t="shared" si="75"/>
        <v>0</v>
      </c>
      <c r="H1090" s="20">
        <v>163.27500000000001</v>
      </c>
      <c r="I1090" s="20">
        <v>1403</v>
      </c>
      <c r="J1090" s="67">
        <v>0</v>
      </c>
      <c r="K1090" s="52">
        <v>0</v>
      </c>
      <c r="L1090" s="59">
        <f>IF(OR(H_no_hash!$F1090="---",H_no_hash!$F1090="infeas",H_no_hash!$F1090="inf"),"---",(H_no_hash!$F1090/M1090)-1)</f>
        <v>5.7059961315280461E-2</v>
      </c>
      <c r="M1090" s="20">
        <f>Model_dem!L830</f>
        <v>1034</v>
      </c>
      <c r="N1090">
        <f>Model_dem!G830</f>
        <v>1093</v>
      </c>
      <c r="P1090" t="str">
        <f>IF(H_no_hash!$Q1090&lt;&gt;A1090,"Aqui", " ")</f>
        <v xml:space="preserve"> </v>
      </c>
      <c r="Q1090" s="68" t="s">
        <v>528</v>
      </c>
      <c r="R1090" s="20">
        <v>3</v>
      </c>
      <c r="S1090" s="20">
        <v>50</v>
      </c>
      <c r="T1090" s="20">
        <v>0.05</v>
      </c>
      <c r="U1090" s="20">
        <v>100</v>
      </c>
      <c r="V1090" s="20">
        <v>1093</v>
      </c>
      <c r="W1090" s="20">
        <v>163.27500000000001</v>
      </c>
      <c r="X1090" s="20">
        <v>0</v>
      </c>
      <c r="Y1090" s="20">
        <v>21</v>
      </c>
      <c r="Z1090" s="20">
        <v>1800.01</v>
      </c>
      <c r="AA1090" s="67"/>
      <c r="AE1090" t="s">
        <v>513</v>
      </c>
      <c r="AF1090">
        <v>3</v>
      </c>
      <c r="AG1090">
        <v>25</v>
      </c>
      <c r="AH1090">
        <v>0.05</v>
      </c>
      <c r="AI1090">
        <v>50</v>
      </c>
      <c r="AJ1090" t="s">
        <v>511</v>
      </c>
      <c r="AK1090" t="s">
        <v>511</v>
      </c>
      <c r="AL1090" t="s">
        <v>511</v>
      </c>
      <c r="AM1090" t="s">
        <v>511</v>
      </c>
      <c r="AN1090" t="s">
        <v>511</v>
      </c>
    </row>
    <row r="1091" spans="1:40" x14ac:dyDescent="0.3">
      <c r="A1091" s="65" t="s">
        <v>528</v>
      </c>
      <c r="B1091" s="66">
        <v>3</v>
      </c>
      <c r="C1091" s="66">
        <v>50</v>
      </c>
      <c r="D1091" s="66">
        <v>0.1</v>
      </c>
      <c r="E1091" t="s">
        <v>4</v>
      </c>
      <c r="F1091" s="66" t="s">
        <v>511</v>
      </c>
      <c r="G1091" s="39" t="str">
        <f t="shared" si="75"/>
        <v>---</v>
      </c>
      <c r="H1091" s="66" t="s">
        <v>511</v>
      </c>
      <c r="I1091" s="66">
        <v>1653</v>
      </c>
      <c r="J1091" s="23">
        <v>0</v>
      </c>
      <c r="L1091" s="59" t="str">
        <f>IF(OR(H_no_hash!$F1091="---",H_no_hash!$F1091="infeas",H_no_hash!$F1091="inf"),"---",(H_no_hash!$F1091/M1091)-1)</f>
        <v>---</v>
      </c>
      <c r="M1091" s="20">
        <f>Model_dem!L831</f>
        <v>1034</v>
      </c>
      <c r="N1091" t="str">
        <f>Model_dem!G831</f>
        <v>---</v>
      </c>
      <c r="P1091" t="str">
        <f>IF(H_no_hash!$Q1091&lt;&gt;A1091,"Aqui", " ")</f>
        <v xml:space="preserve"> </v>
      </c>
      <c r="Q1091" s="65" t="s">
        <v>528</v>
      </c>
      <c r="R1091" s="66">
        <v>3</v>
      </c>
      <c r="S1091" s="66">
        <v>50</v>
      </c>
      <c r="T1091" s="66">
        <v>0.1</v>
      </c>
      <c r="U1091" s="66">
        <v>100</v>
      </c>
      <c r="V1091" s="66" t="s">
        <v>511</v>
      </c>
      <c r="W1091" s="66" t="s">
        <v>511</v>
      </c>
      <c r="X1091" s="66" t="s">
        <v>511</v>
      </c>
      <c r="Y1091" s="66" t="s">
        <v>511</v>
      </c>
      <c r="Z1091" s="66" t="s">
        <v>511</v>
      </c>
      <c r="AA1091" s="23"/>
      <c r="AE1091" t="s">
        <v>513</v>
      </c>
      <c r="AF1091">
        <v>3</v>
      </c>
      <c r="AG1091">
        <v>50</v>
      </c>
      <c r="AH1091">
        <v>0.05</v>
      </c>
      <c r="AI1091">
        <v>50</v>
      </c>
      <c r="AJ1091" t="s">
        <v>511</v>
      </c>
      <c r="AK1091" t="s">
        <v>511</v>
      </c>
      <c r="AL1091" t="s">
        <v>511</v>
      </c>
      <c r="AM1091" t="s">
        <v>511</v>
      </c>
      <c r="AN1091" t="s">
        <v>511</v>
      </c>
    </row>
    <row r="1092" spans="1:40" x14ac:dyDescent="0.3">
      <c r="A1092" s="68" t="s">
        <v>528</v>
      </c>
      <c r="B1092" s="20">
        <v>3</v>
      </c>
      <c r="C1092" s="20">
        <v>50</v>
      </c>
      <c r="D1092" s="20">
        <v>0.15</v>
      </c>
      <c r="E1092" t="s">
        <v>4</v>
      </c>
      <c r="F1092" s="20" t="s">
        <v>511</v>
      </c>
      <c r="G1092" s="39" t="str">
        <f t="shared" si="75"/>
        <v>---</v>
      </c>
      <c r="H1092" s="20" t="s">
        <v>511</v>
      </c>
      <c r="I1092" s="20">
        <v>1669</v>
      </c>
      <c r="J1092" s="67">
        <v>0</v>
      </c>
      <c r="L1092" s="59" t="str">
        <f>IF(OR(H_no_hash!$F1092="---",H_no_hash!$F1092="infeas",H_no_hash!$F1092="inf"),"---",(H_no_hash!$F1092/M1092)-1)</f>
        <v>---</v>
      </c>
      <c r="M1092" s="20">
        <f>Model_dem!L832</f>
        <v>1034</v>
      </c>
      <c r="N1092" t="str">
        <f>Model_dem!G832</f>
        <v>---</v>
      </c>
      <c r="P1092" t="str">
        <f>IF(H_no_hash!$Q1092&lt;&gt;A1092,"Aqui", " ")</f>
        <v xml:space="preserve"> </v>
      </c>
      <c r="Q1092" s="68" t="s">
        <v>528</v>
      </c>
      <c r="R1092" s="20">
        <v>3</v>
      </c>
      <c r="S1092" s="20">
        <v>50</v>
      </c>
      <c r="T1092" s="20">
        <v>0.15</v>
      </c>
      <c r="U1092" s="20">
        <v>100</v>
      </c>
      <c r="V1092" s="20" t="s">
        <v>511</v>
      </c>
      <c r="W1092" s="20" t="s">
        <v>511</v>
      </c>
      <c r="X1092" s="20" t="s">
        <v>511</v>
      </c>
      <c r="Y1092" s="20" t="s">
        <v>511</v>
      </c>
      <c r="Z1092" s="20" t="s">
        <v>511</v>
      </c>
      <c r="AA1092" s="67"/>
      <c r="AE1092" t="s">
        <v>513</v>
      </c>
      <c r="AF1092">
        <v>3</v>
      </c>
      <c r="AG1092">
        <v>25</v>
      </c>
      <c r="AH1092">
        <v>0.2</v>
      </c>
      <c r="AI1092">
        <v>50</v>
      </c>
      <c r="AJ1092" t="s">
        <v>511</v>
      </c>
      <c r="AK1092" t="s">
        <v>511</v>
      </c>
      <c r="AL1092" t="s">
        <v>511</v>
      </c>
      <c r="AM1092" t="s">
        <v>511</v>
      </c>
      <c r="AN1092" t="s">
        <v>511</v>
      </c>
    </row>
    <row r="1093" spans="1:40" x14ac:dyDescent="0.3">
      <c r="A1093" s="65" t="s">
        <v>528</v>
      </c>
      <c r="B1093" s="66">
        <v>3</v>
      </c>
      <c r="C1093" s="66">
        <v>50</v>
      </c>
      <c r="D1093" s="66">
        <v>0.2</v>
      </c>
      <c r="E1093" t="s">
        <v>4</v>
      </c>
      <c r="F1093" s="66" t="s">
        <v>511</v>
      </c>
      <c r="G1093" s="39" t="str">
        <f t="shared" si="75"/>
        <v>---</v>
      </c>
      <c r="H1093" s="66" t="s">
        <v>511</v>
      </c>
      <c r="I1093" s="66">
        <v>1535</v>
      </c>
      <c r="J1093" s="23">
        <v>0</v>
      </c>
      <c r="L1093" s="59" t="str">
        <f>IF(OR(H_no_hash!$F1093="---",H_no_hash!$F1093="infeas",H_no_hash!$F1093="inf"),"---",(H_no_hash!$F1093/M1093)-1)</f>
        <v>---</v>
      </c>
      <c r="M1093" s="20">
        <f>Model_dem!L833</f>
        <v>1034</v>
      </c>
      <c r="N1093" t="str">
        <f>Model_dem!G833</f>
        <v>---</v>
      </c>
      <c r="P1093" t="str">
        <f>IF(H_no_hash!$Q1093&lt;&gt;A1093,"Aqui", " ")</f>
        <v xml:space="preserve"> </v>
      </c>
      <c r="Q1093" s="65" t="s">
        <v>528</v>
      </c>
      <c r="R1093" s="66">
        <v>3</v>
      </c>
      <c r="S1093" s="66">
        <v>50</v>
      </c>
      <c r="T1093" s="66">
        <v>0.2</v>
      </c>
      <c r="U1093" s="66">
        <v>100</v>
      </c>
      <c r="V1093" s="66" t="s">
        <v>511</v>
      </c>
      <c r="W1093" s="66" t="s">
        <v>511</v>
      </c>
      <c r="X1093" s="66" t="s">
        <v>511</v>
      </c>
      <c r="Y1093" s="66" t="s">
        <v>511</v>
      </c>
      <c r="Z1093" s="66" t="s">
        <v>511</v>
      </c>
      <c r="AA1093" s="23">
        <v>0</v>
      </c>
      <c r="AE1093" t="s">
        <v>513</v>
      </c>
      <c r="AF1093">
        <v>3</v>
      </c>
      <c r="AG1093">
        <v>25</v>
      </c>
      <c r="AH1093">
        <v>0.15</v>
      </c>
      <c r="AI1093">
        <v>50</v>
      </c>
      <c r="AJ1093" t="s">
        <v>511</v>
      </c>
      <c r="AK1093" t="s">
        <v>511</v>
      </c>
      <c r="AL1093" t="s">
        <v>511</v>
      </c>
      <c r="AM1093" t="s">
        <v>511</v>
      </c>
      <c r="AN1093" t="s">
        <v>511</v>
      </c>
    </row>
    <row r="1094" spans="1:40" x14ac:dyDescent="0.3">
      <c r="A1094" s="68" t="s">
        <v>526</v>
      </c>
      <c r="B1094" s="20">
        <v>0</v>
      </c>
      <c r="C1094" s="20">
        <v>0</v>
      </c>
      <c r="D1094" s="20">
        <v>0.05</v>
      </c>
      <c r="E1094" t="s">
        <v>0</v>
      </c>
      <c r="F1094" s="20">
        <v>820</v>
      </c>
      <c r="G1094" s="39">
        <f t="shared" si="75"/>
        <v>0</v>
      </c>
      <c r="H1094" s="20">
        <v>25.3963</v>
      </c>
      <c r="I1094" s="20">
        <v>973</v>
      </c>
      <c r="J1094" s="67">
        <v>0</v>
      </c>
      <c r="K1094" s="52">
        <v>1</v>
      </c>
      <c r="L1094" s="59">
        <f>IF(OR(H_no_hash!$F1094="---",H_no_hash!$F1094="infeas",H_no_hash!$F1094="inf"),"---",(H_no_hash!$F1094/M1094)-1)</f>
        <v>0</v>
      </c>
      <c r="M1094" s="20">
        <f>Model_dem!L834</f>
        <v>820</v>
      </c>
      <c r="N1094">
        <f>Model_dem!G834</f>
        <v>820</v>
      </c>
      <c r="P1094" t="str">
        <f>IF(H_no_hash!$Q1094&lt;&gt;A1094,"Aqui", " ")</f>
        <v xml:space="preserve"> </v>
      </c>
      <c r="Q1094" s="68" t="s">
        <v>526</v>
      </c>
      <c r="R1094" s="20">
        <v>0</v>
      </c>
      <c r="S1094" s="20">
        <v>0</v>
      </c>
      <c r="T1094" s="20">
        <v>0.05</v>
      </c>
      <c r="U1094" s="20">
        <v>50</v>
      </c>
      <c r="V1094" s="20">
        <v>820</v>
      </c>
      <c r="W1094" s="20">
        <v>25.3963</v>
      </c>
      <c r="X1094" s="20">
        <v>25</v>
      </c>
      <c r="Y1094" s="20">
        <v>1403</v>
      </c>
      <c r="Z1094" s="20">
        <v>1800.01</v>
      </c>
      <c r="AA1094" s="67">
        <v>0</v>
      </c>
      <c r="AE1094" t="s">
        <v>513</v>
      </c>
      <c r="AF1094">
        <v>3</v>
      </c>
      <c r="AG1094">
        <v>10</v>
      </c>
      <c r="AH1094">
        <v>0.2</v>
      </c>
      <c r="AI1094">
        <v>50</v>
      </c>
      <c r="AJ1094" t="s">
        <v>511</v>
      </c>
      <c r="AK1094" t="s">
        <v>511</v>
      </c>
      <c r="AL1094" t="s">
        <v>511</v>
      </c>
      <c r="AM1094" t="s">
        <v>511</v>
      </c>
      <c r="AN1094" t="s">
        <v>511</v>
      </c>
    </row>
    <row r="1095" spans="1:40" x14ac:dyDescent="0.3">
      <c r="A1095" s="65" t="s">
        <v>526</v>
      </c>
      <c r="B1095" s="66">
        <v>0</v>
      </c>
      <c r="C1095" s="66">
        <v>0</v>
      </c>
      <c r="D1095" s="66">
        <v>0.1</v>
      </c>
      <c r="E1095" t="s">
        <v>0</v>
      </c>
      <c r="F1095" s="66">
        <v>820</v>
      </c>
      <c r="G1095" s="39">
        <f t="shared" ref="G1095:G1158" si="76">IF(OR(N1095="---",F1095="infeas",F1095="inf",F1095=""),"---",(F1095-N1095)/N1095)</f>
        <v>0</v>
      </c>
      <c r="H1095" s="66">
        <v>65.403899999999993</v>
      </c>
      <c r="I1095" s="66">
        <v>686</v>
      </c>
      <c r="J1095" s="23">
        <v>0</v>
      </c>
      <c r="K1095" s="52">
        <v>1</v>
      </c>
      <c r="L1095" s="59">
        <f>IF(OR(H_no_hash!$F1095="---",H_no_hash!$F1095="infeas",H_no_hash!$F1095="inf"),"---",(H_no_hash!$F1095/M1095)-1)</f>
        <v>0</v>
      </c>
      <c r="M1095" s="20">
        <f>Model_dem!L835</f>
        <v>820</v>
      </c>
      <c r="N1095">
        <f>Model_dem!G835</f>
        <v>820</v>
      </c>
      <c r="P1095" t="str">
        <f>IF(H_no_hash!$Q1095&lt;&gt;A1095,"Aqui", " ")</f>
        <v xml:space="preserve"> </v>
      </c>
      <c r="Q1095" s="65" t="s">
        <v>526</v>
      </c>
      <c r="R1095" s="66">
        <v>0</v>
      </c>
      <c r="S1095" s="66">
        <v>0</v>
      </c>
      <c r="T1095" s="66">
        <v>0.1</v>
      </c>
      <c r="U1095" s="66">
        <v>50</v>
      </c>
      <c r="V1095" s="66">
        <v>820</v>
      </c>
      <c r="W1095" s="66">
        <v>65.403899999999993</v>
      </c>
      <c r="X1095" s="66">
        <v>46</v>
      </c>
      <c r="Y1095" s="66">
        <v>1653</v>
      </c>
      <c r="Z1095" s="66">
        <v>1800.01</v>
      </c>
      <c r="AA1095" s="23">
        <v>0</v>
      </c>
      <c r="AE1095" t="s">
        <v>513</v>
      </c>
      <c r="AF1095">
        <v>3</v>
      </c>
      <c r="AG1095">
        <v>50</v>
      </c>
      <c r="AH1095">
        <v>0.1</v>
      </c>
      <c r="AI1095">
        <v>50</v>
      </c>
      <c r="AJ1095" t="s">
        <v>511</v>
      </c>
      <c r="AK1095" t="s">
        <v>511</v>
      </c>
      <c r="AL1095" t="s">
        <v>511</v>
      </c>
      <c r="AM1095" t="s">
        <v>511</v>
      </c>
      <c r="AN1095" t="s">
        <v>511</v>
      </c>
    </row>
    <row r="1096" spans="1:40" x14ac:dyDescent="0.3">
      <c r="A1096" s="68" t="s">
        <v>526</v>
      </c>
      <c r="B1096" s="20">
        <v>0</v>
      </c>
      <c r="C1096" s="20">
        <v>0</v>
      </c>
      <c r="D1096" s="20">
        <v>0.15</v>
      </c>
      <c r="E1096" t="s">
        <v>0</v>
      </c>
      <c r="F1096" s="20">
        <v>820</v>
      </c>
      <c r="G1096" s="39">
        <f t="shared" si="76"/>
        <v>0</v>
      </c>
      <c r="H1096" s="20">
        <v>7.0224200000000003</v>
      </c>
      <c r="I1096" s="20">
        <v>554</v>
      </c>
      <c r="J1096" s="67">
        <v>0</v>
      </c>
      <c r="K1096" s="52">
        <v>1</v>
      </c>
      <c r="L1096" s="59">
        <f>IF(OR(H_no_hash!$F1096="---",H_no_hash!$F1096="infeas",H_no_hash!$F1096="inf"),"---",(H_no_hash!$F1096/M1096)-1)</f>
        <v>0</v>
      </c>
      <c r="M1096" s="20">
        <f>Model_dem!L836</f>
        <v>820</v>
      </c>
      <c r="N1096">
        <f>Model_dem!G836</f>
        <v>820</v>
      </c>
      <c r="P1096" t="str">
        <f>IF(H_no_hash!$Q1096&lt;&gt;A1096,"Aqui", " ")</f>
        <v xml:space="preserve"> </v>
      </c>
      <c r="Q1096" s="68" t="s">
        <v>526</v>
      </c>
      <c r="R1096" s="20">
        <v>0</v>
      </c>
      <c r="S1096" s="20">
        <v>0</v>
      </c>
      <c r="T1096" s="20">
        <v>0.15</v>
      </c>
      <c r="U1096" s="20">
        <v>50</v>
      </c>
      <c r="V1096" s="20">
        <v>820</v>
      </c>
      <c r="W1096" s="20">
        <v>7.0224200000000003</v>
      </c>
      <c r="X1096" s="20">
        <v>5</v>
      </c>
      <c r="Y1096" s="20">
        <v>1669</v>
      </c>
      <c r="Z1096" s="20">
        <v>1800</v>
      </c>
      <c r="AA1096" s="67">
        <v>0</v>
      </c>
      <c r="AE1096" t="s">
        <v>513</v>
      </c>
      <c r="AF1096">
        <v>3</v>
      </c>
      <c r="AG1096">
        <v>10</v>
      </c>
      <c r="AH1096">
        <v>0.05</v>
      </c>
      <c r="AI1096">
        <v>50</v>
      </c>
      <c r="AJ1096" t="s">
        <v>511</v>
      </c>
      <c r="AK1096" t="s">
        <v>511</v>
      </c>
      <c r="AL1096" t="s">
        <v>511</v>
      </c>
      <c r="AM1096" t="s">
        <v>511</v>
      </c>
      <c r="AN1096" t="s">
        <v>511</v>
      </c>
    </row>
    <row r="1097" spans="1:40" x14ac:dyDescent="0.3">
      <c r="A1097" s="65" t="s">
        <v>526</v>
      </c>
      <c r="B1097" s="66">
        <v>0</v>
      </c>
      <c r="C1097" s="66">
        <v>0</v>
      </c>
      <c r="D1097" s="66">
        <v>0.2</v>
      </c>
      <c r="E1097" t="s">
        <v>0</v>
      </c>
      <c r="F1097" s="66">
        <v>820</v>
      </c>
      <c r="G1097" s="39">
        <f t="shared" si="76"/>
        <v>0</v>
      </c>
      <c r="H1097" s="66">
        <v>0.91611399999999998</v>
      </c>
      <c r="I1097" s="66">
        <v>832</v>
      </c>
      <c r="J1097" s="23">
        <v>0</v>
      </c>
      <c r="K1097" s="52">
        <v>1</v>
      </c>
      <c r="L1097" s="59">
        <f>IF(OR(H_no_hash!$F1097="---",H_no_hash!$F1097="infeas",H_no_hash!$F1097="inf"),"---",(H_no_hash!$F1097/M1097)-1)</f>
        <v>0</v>
      </c>
      <c r="M1097" s="20">
        <f>Model_dem!L837</f>
        <v>820</v>
      </c>
      <c r="N1097">
        <f>Model_dem!G837</f>
        <v>820</v>
      </c>
      <c r="P1097" t="str">
        <f>IF(H_no_hash!$Q1097&lt;&gt;A1097,"Aqui", " ")</f>
        <v xml:space="preserve"> </v>
      </c>
      <c r="Q1097" s="65" t="s">
        <v>526</v>
      </c>
      <c r="R1097" s="66">
        <v>0</v>
      </c>
      <c r="S1097" s="66">
        <v>0</v>
      </c>
      <c r="T1097" s="66">
        <v>0.2</v>
      </c>
      <c r="U1097" s="66">
        <v>50</v>
      </c>
      <c r="V1097" s="66">
        <v>820</v>
      </c>
      <c r="W1097" s="66">
        <v>0.91611399999999998</v>
      </c>
      <c r="X1097" s="66">
        <v>0</v>
      </c>
      <c r="Y1097" s="66">
        <v>1535</v>
      </c>
      <c r="Z1097" s="66">
        <v>1800.02</v>
      </c>
      <c r="AA1097" s="23">
        <v>0</v>
      </c>
      <c r="AE1097" t="s">
        <v>513</v>
      </c>
      <c r="AF1097">
        <v>3</v>
      </c>
      <c r="AG1097">
        <v>50</v>
      </c>
      <c r="AH1097">
        <v>0.2</v>
      </c>
      <c r="AI1097">
        <v>50</v>
      </c>
      <c r="AJ1097" t="s">
        <v>511</v>
      </c>
      <c r="AK1097" t="s">
        <v>511</v>
      </c>
      <c r="AL1097" t="s">
        <v>511</v>
      </c>
      <c r="AM1097" t="s">
        <v>511</v>
      </c>
      <c r="AN1097" t="s">
        <v>511</v>
      </c>
    </row>
    <row r="1098" spans="1:40" x14ac:dyDescent="0.3">
      <c r="A1098" s="68" t="s">
        <v>526</v>
      </c>
      <c r="B1098" s="20">
        <v>1</v>
      </c>
      <c r="C1098" s="20">
        <v>5</v>
      </c>
      <c r="D1098" s="20">
        <v>0.05</v>
      </c>
      <c r="E1098" t="s">
        <v>0</v>
      </c>
      <c r="F1098" s="20">
        <v>820</v>
      </c>
      <c r="G1098" s="39">
        <f t="shared" si="76"/>
        <v>0</v>
      </c>
      <c r="H1098" s="20">
        <v>6.8686800000000003</v>
      </c>
      <c r="I1098" s="20">
        <v>776</v>
      </c>
      <c r="J1098" s="67">
        <v>0</v>
      </c>
      <c r="K1098" s="52">
        <v>1</v>
      </c>
      <c r="L1098" s="59">
        <f>IF(OR(H_no_hash!$F1098="---",H_no_hash!$F1098="infeas",H_no_hash!$F1098="inf"),"---",(H_no_hash!$F1098/M1098)-1)</f>
        <v>0</v>
      </c>
      <c r="M1098" s="20">
        <f>Model_dem!L838</f>
        <v>820</v>
      </c>
      <c r="N1098">
        <f>Model_dem!G838</f>
        <v>820</v>
      </c>
      <c r="P1098" t="str">
        <f>IF(H_no_hash!$Q1098&lt;&gt;A1098,"Aqui", " ")</f>
        <v xml:space="preserve"> </v>
      </c>
      <c r="Q1098" s="68" t="s">
        <v>526</v>
      </c>
      <c r="R1098" s="20">
        <v>1</v>
      </c>
      <c r="S1098" s="20">
        <v>5</v>
      </c>
      <c r="T1098" s="20">
        <v>0.05</v>
      </c>
      <c r="U1098" s="20">
        <v>50</v>
      </c>
      <c r="V1098" s="20">
        <v>820</v>
      </c>
      <c r="W1098" s="20">
        <v>6.8686800000000003</v>
      </c>
      <c r="X1098" s="20">
        <v>3</v>
      </c>
      <c r="Y1098" s="20">
        <v>973</v>
      </c>
      <c r="Z1098" s="20">
        <v>1800</v>
      </c>
      <c r="AA1098" s="67">
        <v>0</v>
      </c>
      <c r="AE1098" t="s">
        <v>513</v>
      </c>
      <c r="AF1098">
        <v>3</v>
      </c>
      <c r="AG1098">
        <v>50</v>
      </c>
      <c r="AH1098">
        <v>0.15</v>
      </c>
      <c r="AI1098">
        <v>50</v>
      </c>
      <c r="AJ1098" t="s">
        <v>511</v>
      </c>
      <c r="AK1098" t="s">
        <v>511</v>
      </c>
      <c r="AL1098" t="s">
        <v>511</v>
      </c>
      <c r="AM1098" t="s">
        <v>511</v>
      </c>
      <c r="AN1098" t="s">
        <v>511</v>
      </c>
    </row>
    <row r="1099" spans="1:40" x14ac:dyDescent="0.3">
      <c r="A1099" s="65" t="s">
        <v>526</v>
      </c>
      <c r="B1099" s="66">
        <v>1</v>
      </c>
      <c r="C1099" s="66">
        <v>5</v>
      </c>
      <c r="D1099" s="66">
        <v>0.1</v>
      </c>
      <c r="E1099" t="s">
        <v>0</v>
      </c>
      <c r="F1099" s="66">
        <v>822</v>
      </c>
      <c r="G1099" s="39">
        <f t="shared" si="76"/>
        <v>0</v>
      </c>
      <c r="H1099" s="66">
        <v>13.1288</v>
      </c>
      <c r="I1099" s="66">
        <v>680</v>
      </c>
      <c r="J1099" s="23">
        <v>0</v>
      </c>
      <c r="K1099" s="52">
        <v>0.998</v>
      </c>
      <c r="L1099" s="59">
        <f>IF(OR(H_no_hash!$F1099="---",H_no_hash!$F1099="infeas",H_no_hash!$F1099="inf"),"---",(H_no_hash!$F1099/M1099)-1)</f>
        <v>2.4390243902439046E-3</v>
      </c>
      <c r="M1099" s="20">
        <f>Model_dem!L839</f>
        <v>820</v>
      </c>
      <c r="N1099">
        <f>Model_dem!G839</f>
        <v>822</v>
      </c>
      <c r="P1099" t="str">
        <f>IF(H_no_hash!$Q1099&lt;&gt;A1099,"Aqui", " ")</f>
        <v xml:space="preserve"> </v>
      </c>
      <c r="Q1099" s="65" t="s">
        <v>526</v>
      </c>
      <c r="R1099" s="66">
        <v>1</v>
      </c>
      <c r="S1099" s="66">
        <v>5</v>
      </c>
      <c r="T1099" s="66">
        <v>0.1</v>
      </c>
      <c r="U1099" s="66">
        <v>50</v>
      </c>
      <c r="V1099" s="66">
        <v>822</v>
      </c>
      <c r="W1099" s="66">
        <v>13.1288</v>
      </c>
      <c r="X1099" s="66">
        <v>1</v>
      </c>
      <c r="Y1099" s="66">
        <v>686</v>
      </c>
      <c r="Z1099" s="66">
        <v>1800.03</v>
      </c>
      <c r="AA1099" s="23">
        <v>0</v>
      </c>
      <c r="AE1099" t="s">
        <v>19</v>
      </c>
      <c r="AF1099">
        <v>1</v>
      </c>
      <c r="AG1099">
        <v>5</v>
      </c>
      <c r="AH1099">
        <v>0.2</v>
      </c>
      <c r="AI1099">
        <v>100</v>
      </c>
      <c r="AJ1099" t="s">
        <v>511</v>
      </c>
      <c r="AK1099" t="s">
        <v>511</v>
      </c>
      <c r="AL1099" t="s">
        <v>511</v>
      </c>
      <c r="AM1099" t="s">
        <v>511</v>
      </c>
      <c r="AN1099" t="s">
        <v>511</v>
      </c>
    </row>
    <row r="1100" spans="1:40" x14ac:dyDescent="0.3">
      <c r="A1100" s="68" t="s">
        <v>526</v>
      </c>
      <c r="B1100" s="20">
        <v>1</v>
      </c>
      <c r="C1100" s="20">
        <v>5</v>
      </c>
      <c r="D1100" s="20">
        <v>0.15</v>
      </c>
      <c r="E1100" t="s">
        <v>0</v>
      </c>
      <c r="F1100" s="20">
        <v>822</v>
      </c>
      <c r="G1100" s="39">
        <f t="shared" si="76"/>
        <v>0</v>
      </c>
      <c r="H1100" s="20">
        <v>10.565200000000001</v>
      </c>
      <c r="I1100" s="20">
        <v>690</v>
      </c>
      <c r="J1100" s="67">
        <v>0</v>
      </c>
      <c r="K1100" s="52">
        <v>1</v>
      </c>
      <c r="L1100" s="59">
        <f>IF(OR(H_no_hash!$F1100="---",H_no_hash!$F1100="infeas",H_no_hash!$F1100="inf"),"---",(H_no_hash!$F1100/M1100)-1)</f>
        <v>2.4390243902439046E-3</v>
      </c>
      <c r="M1100" s="20">
        <f>Model_dem!L840</f>
        <v>820</v>
      </c>
      <c r="N1100">
        <f>Model_dem!G840</f>
        <v>822</v>
      </c>
      <c r="P1100" t="str">
        <f>IF(H_no_hash!$Q1100&lt;&gt;A1100,"Aqui", " ")</f>
        <v xml:space="preserve"> </v>
      </c>
      <c r="Q1100" s="68" t="s">
        <v>526</v>
      </c>
      <c r="R1100" s="20">
        <v>1</v>
      </c>
      <c r="S1100" s="20">
        <v>5</v>
      </c>
      <c r="T1100" s="20">
        <v>0.15</v>
      </c>
      <c r="U1100" s="20">
        <v>50</v>
      </c>
      <c r="V1100" s="20">
        <v>822</v>
      </c>
      <c r="W1100" s="20">
        <v>10.565200000000001</v>
      </c>
      <c r="X1100" s="20">
        <v>2</v>
      </c>
      <c r="Y1100" s="20">
        <v>554</v>
      </c>
      <c r="Z1100" s="20">
        <v>1800.01</v>
      </c>
      <c r="AA1100" s="67">
        <v>0</v>
      </c>
      <c r="AE1100" t="s">
        <v>19</v>
      </c>
      <c r="AF1100">
        <v>1</v>
      </c>
      <c r="AG1100">
        <v>5</v>
      </c>
      <c r="AH1100">
        <v>0.15</v>
      </c>
      <c r="AI1100">
        <v>100</v>
      </c>
      <c r="AJ1100" t="s">
        <v>511</v>
      </c>
      <c r="AK1100" t="s">
        <v>511</v>
      </c>
      <c r="AL1100" t="s">
        <v>511</v>
      </c>
      <c r="AM1100" t="s">
        <v>511</v>
      </c>
      <c r="AN1100" t="s">
        <v>511</v>
      </c>
    </row>
    <row r="1101" spans="1:40" x14ac:dyDescent="0.3">
      <c r="A1101" s="65" t="s">
        <v>526</v>
      </c>
      <c r="B1101" s="66">
        <v>1</v>
      </c>
      <c r="C1101" s="66">
        <v>5</v>
      </c>
      <c r="D1101" s="66">
        <v>0.2</v>
      </c>
      <c r="E1101" t="s">
        <v>0</v>
      </c>
      <c r="F1101" s="66">
        <v>827</v>
      </c>
      <c r="G1101" s="39">
        <f t="shared" si="76"/>
        <v>0</v>
      </c>
      <c r="H1101" s="66">
        <v>5.4233900000000004</v>
      </c>
      <c r="I1101" s="66">
        <v>454</v>
      </c>
      <c r="J1101" s="23">
        <v>0</v>
      </c>
      <c r="K1101" s="52">
        <v>1</v>
      </c>
      <c r="L1101" s="59">
        <f>IF(OR(H_no_hash!$F1101="---",H_no_hash!$F1101="infeas",H_no_hash!$F1101="inf"),"---",(H_no_hash!$F1101/M1101)-1)</f>
        <v>8.5365853658536661E-3</v>
      </c>
      <c r="M1101" s="20">
        <f>Model_dem!L841</f>
        <v>820</v>
      </c>
      <c r="N1101">
        <f>Model_dem!G841</f>
        <v>827</v>
      </c>
      <c r="P1101" t="str">
        <f>IF(H_no_hash!$Q1101&lt;&gt;A1101,"Aqui", " ")</f>
        <v xml:space="preserve"> </v>
      </c>
      <c r="Q1101" s="65" t="s">
        <v>526</v>
      </c>
      <c r="R1101" s="66">
        <v>1</v>
      </c>
      <c r="S1101" s="66">
        <v>5</v>
      </c>
      <c r="T1101" s="66">
        <v>0.2</v>
      </c>
      <c r="U1101" s="66">
        <v>50</v>
      </c>
      <c r="V1101" s="66">
        <v>827</v>
      </c>
      <c r="W1101" s="66">
        <v>5.4233900000000004</v>
      </c>
      <c r="X1101" s="66">
        <v>0</v>
      </c>
      <c r="Y1101" s="66">
        <v>832</v>
      </c>
      <c r="Z1101" s="66">
        <v>1800.01</v>
      </c>
      <c r="AA1101" s="23">
        <v>0</v>
      </c>
      <c r="AE1101" t="s">
        <v>19</v>
      </c>
      <c r="AF1101">
        <v>1</v>
      </c>
      <c r="AG1101">
        <v>10</v>
      </c>
      <c r="AH1101">
        <v>0.2</v>
      </c>
      <c r="AI1101">
        <v>100</v>
      </c>
      <c r="AJ1101" t="s">
        <v>511</v>
      </c>
      <c r="AK1101" t="s">
        <v>511</v>
      </c>
      <c r="AL1101" t="s">
        <v>511</v>
      </c>
      <c r="AM1101" t="s">
        <v>511</v>
      </c>
      <c r="AN1101" t="s">
        <v>511</v>
      </c>
    </row>
    <row r="1102" spans="1:40" x14ac:dyDescent="0.3">
      <c r="A1102" s="68" t="s">
        <v>526</v>
      </c>
      <c r="B1102" s="20">
        <v>1</v>
      </c>
      <c r="C1102" s="20">
        <v>10</v>
      </c>
      <c r="D1102" s="20">
        <v>0.05</v>
      </c>
      <c r="E1102" t="s">
        <v>0</v>
      </c>
      <c r="F1102" s="20">
        <v>820</v>
      </c>
      <c r="G1102" s="39">
        <f t="shared" si="76"/>
        <v>0</v>
      </c>
      <c r="H1102" s="20">
        <v>5.5195999999999996</v>
      </c>
      <c r="I1102" s="20">
        <v>340</v>
      </c>
      <c r="J1102" s="67">
        <v>0</v>
      </c>
      <c r="K1102" s="52">
        <v>1</v>
      </c>
      <c r="L1102" s="59">
        <f>IF(OR(H_no_hash!$F1102="---",H_no_hash!$F1102="infeas",H_no_hash!$F1102="inf"),"---",(H_no_hash!$F1102/M1102)-1)</f>
        <v>0</v>
      </c>
      <c r="M1102" s="20">
        <f>Model_dem!L842</f>
        <v>820</v>
      </c>
      <c r="N1102">
        <f>Model_dem!G842</f>
        <v>820</v>
      </c>
      <c r="P1102" t="str">
        <f>IF(H_no_hash!$Q1102&lt;&gt;A1102,"Aqui", " ")</f>
        <v xml:space="preserve"> </v>
      </c>
      <c r="Q1102" s="68" t="s">
        <v>526</v>
      </c>
      <c r="R1102" s="20">
        <v>1</v>
      </c>
      <c r="S1102" s="20">
        <v>10</v>
      </c>
      <c r="T1102" s="20">
        <v>0.05</v>
      </c>
      <c r="U1102" s="20">
        <v>50</v>
      </c>
      <c r="V1102" s="20">
        <v>820</v>
      </c>
      <c r="W1102" s="20">
        <v>5.5195999999999996</v>
      </c>
      <c r="X1102" s="20">
        <v>0</v>
      </c>
      <c r="Y1102" s="20">
        <v>776</v>
      </c>
      <c r="Z1102" s="20">
        <v>1800.01</v>
      </c>
      <c r="AA1102" s="67">
        <v>0</v>
      </c>
      <c r="AE1102" t="s">
        <v>19</v>
      </c>
      <c r="AF1102">
        <v>1</v>
      </c>
      <c r="AG1102">
        <v>10</v>
      </c>
      <c r="AH1102">
        <v>0.15</v>
      </c>
      <c r="AI1102">
        <v>100</v>
      </c>
      <c r="AJ1102" t="s">
        <v>511</v>
      </c>
      <c r="AK1102" t="s">
        <v>511</v>
      </c>
      <c r="AL1102" t="s">
        <v>511</v>
      </c>
      <c r="AM1102" t="s">
        <v>511</v>
      </c>
      <c r="AN1102" t="s">
        <v>511</v>
      </c>
    </row>
    <row r="1103" spans="1:40" x14ac:dyDescent="0.3">
      <c r="A1103" s="65" t="s">
        <v>526</v>
      </c>
      <c r="B1103" s="66">
        <v>1</v>
      </c>
      <c r="C1103" s="66">
        <v>10</v>
      </c>
      <c r="D1103" s="66">
        <v>0.1</v>
      </c>
      <c r="E1103" t="s">
        <v>0</v>
      </c>
      <c r="F1103" s="66">
        <v>822</v>
      </c>
      <c r="G1103" s="39">
        <f t="shared" si="76"/>
        <v>0</v>
      </c>
      <c r="H1103" s="66">
        <v>8.1221499999999995</v>
      </c>
      <c r="I1103" s="66">
        <v>252</v>
      </c>
      <c r="J1103" s="23">
        <v>0</v>
      </c>
      <c r="K1103" s="52">
        <v>0.998</v>
      </c>
      <c r="L1103" s="59">
        <f>IF(OR(H_no_hash!$F1103="---",H_no_hash!$F1103="infeas",H_no_hash!$F1103="inf"),"---",(H_no_hash!$F1103/M1103)-1)</f>
        <v>2.4390243902439046E-3</v>
      </c>
      <c r="M1103" s="20">
        <f>Model_dem!L843</f>
        <v>820</v>
      </c>
      <c r="N1103">
        <f>Model_dem!G843</f>
        <v>822</v>
      </c>
      <c r="P1103" t="str">
        <f>IF(H_no_hash!$Q1103&lt;&gt;A1103,"Aqui", " ")</f>
        <v xml:space="preserve"> </v>
      </c>
      <c r="Q1103" s="65" t="s">
        <v>526</v>
      </c>
      <c r="R1103" s="66">
        <v>1</v>
      </c>
      <c r="S1103" s="66">
        <v>10</v>
      </c>
      <c r="T1103" s="66">
        <v>0.1</v>
      </c>
      <c r="U1103" s="66">
        <v>50</v>
      </c>
      <c r="V1103" s="66">
        <v>822</v>
      </c>
      <c r="W1103" s="66">
        <v>8.1221499999999995</v>
      </c>
      <c r="X1103" s="66">
        <v>0</v>
      </c>
      <c r="Y1103" s="66">
        <v>680</v>
      </c>
      <c r="Z1103" s="66">
        <v>1800.03</v>
      </c>
      <c r="AA1103" s="23">
        <v>0</v>
      </c>
      <c r="AE1103" t="s">
        <v>19</v>
      </c>
      <c r="AF1103">
        <v>1</v>
      </c>
      <c r="AG1103">
        <v>25</v>
      </c>
      <c r="AH1103">
        <v>0.2</v>
      </c>
      <c r="AI1103">
        <v>100</v>
      </c>
      <c r="AJ1103" t="s">
        <v>511</v>
      </c>
      <c r="AK1103" t="s">
        <v>511</v>
      </c>
      <c r="AL1103" t="s">
        <v>511</v>
      </c>
      <c r="AM1103" t="s">
        <v>511</v>
      </c>
      <c r="AN1103" t="s">
        <v>511</v>
      </c>
    </row>
    <row r="1104" spans="1:40" x14ac:dyDescent="0.3">
      <c r="A1104" s="68" t="s">
        <v>526</v>
      </c>
      <c r="B1104" s="20">
        <v>1</v>
      </c>
      <c r="C1104" s="20">
        <v>10</v>
      </c>
      <c r="D1104" s="20">
        <v>0.15</v>
      </c>
      <c r="E1104" t="s">
        <v>0</v>
      </c>
      <c r="F1104" s="20">
        <v>822</v>
      </c>
      <c r="G1104" s="39">
        <f t="shared" si="76"/>
        <v>0</v>
      </c>
      <c r="H1104" s="20">
        <v>8.1825600000000005</v>
      </c>
      <c r="I1104" s="20">
        <v>115</v>
      </c>
      <c r="J1104" s="67">
        <v>0</v>
      </c>
      <c r="K1104" s="52">
        <v>1</v>
      </c>
      <c r="L1104" s="59">
        <f>IF(OR(H_no_hash!$F1104="---",H_no_hash!$F1104="infeas",H_no_hash!$F1104="inf"),"---",(H_no_hash!$F1104/M1104)-1)</f>
        <v>2.4390243902439046E-3</v>
      </c>
      <c r="M1104" s="20">
        <f>Model_dem!L844</f>
        <v>820</v>
      </c>
      <c r="N1104">
        <f>Model_dem!G844</f>
        <v>822</v>
      </c>
      <c r="P1104" t="str">
        <f>IF(H_no_hash!$Q1104&lt;&gt;A1104,"Aqui", " ")</f>
        <v xml:space="preserve"> </v>
      </c>
      <c r="Q1104" s="68" t="s">
        <v>526</v>
      </c>
      <c r="R1104" s="20">
        <v>1</v>
      </c>
      <c r="S1104" s="20">
        <v>10</v>
      </c>
      <c r="T1104" s="20">
        <v>0.15</v>
      </c>
      <c r="U1104" s="20">
        <v>50</v>
      </c>
      <c r="V1104" s="20">
        <v>822</v>
      </c>
      <c r="W1104" s="20">
        <v>8.1825600000000005</v>
      </c>
      <c r="X1104" s="20">
        <v>2</v>
      </c>
      <c r="Y1104" s="20">
        <v>690</v>
      </c>
      <c r="Z1104" s="20">
        <v>1800.01</v>
      </c>
      <c r="AA1104" s="67">
        <v>0</v>
      </c>
      <c r="AE1104" t="s">
        <v>19</v>
      </c>
      <c r="AF1104">
        <v>1</v>
      </c>
      <c r="AG1104">
        <v>25</v>
      </c>
      <c r="AH1104">
        <v>0.15</v>
      </c>
      <c r="AI1104">
        <v>100</v>
      </c>
      <c r="AJ1104" t="s">
        <v>511</v>
      </c>
      <c r="AK1104" t="s">
        <v>511</v>
      </c>
      <c r="AL1104" t="s">
        <v>511</v>
      </c>
      <c r="AM1104" t="s">
        <v>511</v>
      </c>
      <c r="AN1104" t="s">
        <v>511</v>
      </c>
    </row>
    <row r="1105" spans="1:40" x14ac:dyDescent="0.3">
      <c r="A1105" s="65" t="s">
        <v>526</v>
      </c>
      <c r="B1105" s="66">
        <v>1</v>
      </c>
      <c r="C1105" s="66">
        <v>10</v>
      </c>
      <c r="D1105" s="66">
        <v>0.2</v>
      </c>
      <c r="E1105" t="s">
        <v>0</v>
      </c>
      <c r="F1105" s="66">
        <v>827</v>
      </c>
      <c r="G1105" s="39">
        <f t="shared" si="76"/>
        <v>0</v>
      </c>
      <c r="H1105" s="66">
        <v>14.058199999999999</v>
      </c>
      <c r="I1105" s="66">
        <v>1</v>
      </c>
      <c r="J1105" s="23">
        <v>0</v>
      </c>
      <c r="K1105" s="52">
        <v>1</v>
      </c>
      <c r="L1105" s="59">
        <f>IF(OR(H_no_hash!$F1105="---",H_no_hash!$F1105="infeas",H_no_hash!$F1105="inf"),"---",(H_no_hash!$F1105/M1105)-1)</f>
        <v>8.5365853658536661E-3</v>
      </c>
      <c r="M1105" s="20">
        <f>Model_dem!L845</f>
        <v>820</v>
      </c>
      <c r="N1105">
        <f>Model_dem!G845</f>
        <v>827</v>
      </c>
      <c r="P1105" t="str">
        <f>IF(H_no_hash!$Q1105&lt;&gt;A1105,"Aqui", " ")</f>
        <v xml:space="preserve"> </v>
      </c>
      <c r="Q1105" s="65" t="s">
        <v>526</v>
      </c>
      <c r="R1105" s="66">
        <v>1</v>
      </c>
      <c r="S1105" s="66">
        <v>10</v>
      </c>
      <c r="T1105" s="66">
        <v>0.2</v>
      </c>
      <c r="U1105" s="66">
        <v>50</v>
      </c>
      <c r="V1105" s="66">
        <v>827</v>
      </c>
      <c r="W1105" s="66">
        <v>14.058199999999999</v>
      </c>
      <c r="X1105" s="66">
        <v>1</v>
      </c>
      <c r="Y1105" s="66">
        <v>454</v>
      </c>
      <c r="Z1105" s="66">
        <v>1800.02</v>
      </c>
      <c r="AA1105" s="23">
        <v>0</v>
      </c>
      <c r="AE1105" t="s">
        <v>19</v>
      </c>
      <c r="AF1105">
        <v>1</v>
      </c>
      <c r="AG1105">
        <v>50</v>
      </c>
      <c r="AH1105">
        <v>0.15</v>
      </c>
      <c r="AI1105">
        <v>100</v>
      </c>
      <c r="AJ1105" t="s">
        <v>511</v>
      </c>
      <c r="AK1105" t="s">
        <v>511</v>
      </c>
      <c r="AL1105" t="s">
        <v>511</v>
      </c>
      <c r="AM1105" t="s">
        <v>511</v>
      </c>
      <c r="AN1105" t="s">
        <v>511</v>
      </c>
    </row>
    <row r="1106" spans="1:40" x14ac:dyDescent="0.3">
      <c r="A1106" s="68" t="s">
        <v>526</v>
      </c>
      <c r="B1106" s="20">
        <v>1</v>
      </c>
      <c r="C1106" s="20">
        <v>25</v>
      </c>
      <c r="D1106" s="20">
        <v>0.05</v>
      </c>
      <c r="E1106" t="s">
        <v>0</v>
      </c>
      <c r="F1106" s="20">
        <v>822</v>
      </c>
      <c r="G1106" s="39">
        <f t="shared" si="76"/>
        <v>0</v>
      </c>
      <c r="H1106" s="20">
        <v>68.5518</v>
      </c>
      <c r="I1106" s="20">
        <v>305</v>
      </c>
      <c r="J1106" s="67">
        <v>0</v>
      </c>
      <c r="K1106" s="52">
        <v>0.45700000000000002</v>
      </c>
      <c r="L1106" s="59">
        <f>IF(OR(H_no_hash!$F1106="---",H_no_hash!$F1106="infeas",H_no_hash!$F1106="inf"),"---",(H_no_hash!$F1106/M1106)-1)</f>
        <v>2.4390243902439046E-3</v>
      </c>
      <c r="M1106" s="20">
        <f>Model_dem!L846</f>
        <v>820</v>
      </c>
      <c r="N1106">
        <f>Model_dem!G846</f>
        <v>822</v>
      </c>
      <c r="P1106" t="str">
        <f>IF(H_no_hash!$Q1106&lt;&gt;A1106,"Aqui", " ")</f>
        <v xml:space="preserve"> </v>
      </c>
      <c r="Q1106" s="68" t="s">
        <v>526</v>
      </c>
      <c r="R1106" s="20">
        <v>1</v>
      </c>
      <c r="S1106" s="20">
        <v>25</v>
      </c>
      <c r="T1106" s="20">
        <v>0.05</v>
      </c>
      <c r="U1106" s="20">
        <v>50</v>
      </c>
      <c r="V1106" s="20">
        <v>822</v>
      </c>
      <c r="W1106" s="20">
        <v>68.5518</v>
      </c>
      <c r="X1106" s="20">
        <v>19</v>
      </c>
      <c r="Y1106" s="20">
        <v>340</v>
      </c>
      <c r="Z1106" s="20">
        <v>1800.01</v>
      </c>
      <c r="AA1106" s="67">
        <v>0</v>
      </c>
      <c r="AE1106" t="s">
        <v>19</v>
      </c>
      <c r="AF1106">
        <v>1</v>
      </c>
      <c r="AG1106">
        <v>50</v>
      </c>
      <c r="AH1106">
        <v>0.2</v>
      </c>
      <c r="AI1106">
        <v>100</v>
      </c>
      <c r="AJ1106" t="s">
        <v>511</v>
      </c>
      <c r="AK1106" t="s">
        <v>511</v>
      </c>
      <c r="AL1106" t="s">
        <v>511</v>
      </c>
      <c r="AM1106" t="s">
        <v>511</v>
      </c>
      <c r="AN1106" t="s">
        <v>511</v>
      </c>
    </row>
    <row r="1107" spans="1:40" x14ac:dyDescent="0.3">
      <c r="A1107" s="65" t="s">
        <v>526</v>
      </c>
      <c r="B1107" s="66">
        <v>1</v>
      </c>
      <c r="C1107" s="66">
        <v>25</v>
      </c>
      <c r="D1107" s="66">
        <v>0.1</v>
      </c>
      <c r="E1107" t="s">
        <v>0</v>
      </c>
      <c r="F1107" s="66">
        <v>832</v>
      </c>
      <c r="G1107" s="39">
        <f t="shared" si="76"/>
        <v>0</v>
      </c>
      <c r="H1107" s="66">
        <v>463.07</v>
      </c>
      <c r="I1107" s="66">
        <v>270</v>
      </c>
      <c r="J1107" s="23">
        <v>0</v>
      </c>
      <c r="K1107" s="52">
        <v>0.13400000000000001</v>
      </c>
      <c r="L1107" s="59">
        <f>IF(OR(H_no_hash!$F1107="---",H_no_hash!$F1107="infeas",H_no_hash!$F1107="inf"),"---",(H_no_hash!$F1107/M1107)-1)</f>
        <v>1.4634146341463428E-2</v>
      </c>
      <c r="M1107" s="20">
        <f>Model_dem!L847</f>
        <v>820</v>
      </c>
      <c r="N1107">
        <f>Model_dem!G847</f>
        <v>832</v>
      </c>
      <c r="P1107" t="str">
        <f>IF(H_no_hash!$Q1107&lt;&gt;A1107,"Aqui", " ")</f>
        <v xml:space="preserve"> </v>
      </c>
      <c r="Q1107" s="65" t="s">
        <v>526</v>
      </c>
      <c r="R1107" s="66">
        <v>1</v>
      </c>
      <c r="S1107" s="66">
        <v>25</v>
      </c>
      <c r="T1107" s="66">
        <v>0.1</v>
      </c>
      <c r="U1107" s="66">
        <v>50</v>
      </c>
      <c r="V1107" s="66">
        <v>832</v>
      </c>
      <c r="W1107" s="66">
        <v>463.07</v>
      </c>
      <c r="X1107" s="66">
        <v>64</v>
      </c>
      <c r="Y1107" s="66">
        <v>252</v>
      </c>
      <c r="Z1107" s="66">
        <v>1800.03</v>
      </c>
      <c r="AA1107" s="23">
        <v>0</v>
      </c>
      <c r="AE1107" t="s">
        <v>19</v>
      </c>
      <c r="AF1107">
        <v>2</v>
      </c>
      <c r="AG1107">
        <v>25</v>
      </c>
      <c r="AH1107">
        <v>0.15</v>
      </c>
      <c r="AI1107">
        <v>100</v>
      </c>
      <c r="AJ1107" t="s">
        <v>511</v>
      </c>
      <c r="AK1107" t="s">
        <v>511</v>
      </c>
      <c r="AL1107" t="s">
        <v>511</v>
      </c>
      <c r="AM1107" t="s">
        <v>511</v>
      </c>
      <c r="AN1107" t="s">
        <v>511</v>
      </c>
    </row>
    <row r="1108" spans="1:40" x14ac:dyDescent="0.3">
      <c r="A1108" s="68" t="s">
        <v>526</v>
      </c>
      <c r="B1108" s="20">
        <v>1</v>
      </c>
      <c r="C1108" s="20">
        <v>25</v>
      </c>
      <c r="D1108" s="20">
        <v>0.15</v>
      </c>
      <c r="E1108" t="s">
        <v>0</v>
      </c>
      <c r="F1108" s="20">
        <v>835</v>
      </c>
      <c r="G1108" s="39">
        <f t="shared" si="76"/>
        <v>0</v>
      </c>
      <c r="H1108" s="20">
        <v>143.64099999999999</v>
      </c>
      <c r="I1108" s="20">
        <v>1</v>
      </c>
      <c r="J1108" s="67">
        <v>0</v>
      </c>
      <c r="K1108" s="52">
        <v>0.86499999999999999</v>
      </c>
      <c r="L1108" s="59">
        <f>IF(OR(H_no_hash!$F1108="---",H_no_hash!$F1108="infeas",H_no_hash!$F1108="inf"),"---",(H_no_hash!$F1108/M1108)-1)</f>
        <v>1.8292682926829285E-2</v>
      </c>
      <c r="M1108" s="20">
        <f>Model_dem!L848</f>
        <v>820</v>
      </c>
      <c r="N1108">
        <f>Model_dem!G848</f>
        <v>835</v>
      </c>
      <c r="P1108" t="str">
        <f>IF(H_no_hash!$Q1108&lt;&gt;A1108,"Aqui", " ")</f>
        <v xml:space="preserve"> </v>
      </c>
      <c r="Q1108" s="68" t="s">
        <v>526</v>
      </c>
      <c r="R1108" s="20">
        <v>1</v>
      </c>
      <c r="S1108" s="20">
        <v>25</v>
      </c>
      <c r="T1108" s="20">
        <v>0.15</v>
      </c>
      <c r="U1108" s="20">
        <v>50</v>
      </c>
      <c r="V1108" s="20">
        <v>835</v>
      </c>
      <c r="W1108" s="20">
        <v>143.64099999999999</v>
      </c>
      <c r="X1108" s="20">
        <v>9</v>
      </c>
      <c r="Y1108" s="20">
        <v>115</v>
      </c>
      <c r="Z1108" s="20">
        <v>1800.17</v>
      </c>
      <c r="AA1108" s="67">
        <v>0</v>
      </c>
      <c r="AE1108" t="s">
        <v>19</v>
      </c>
      <c r="AF1108">
        <v>3</v>
      </c>
      <c r="AG1108">
        <v>0</v>
      </c>
      <c r="AH1108">
        <v>0.1</v>
      </c>
      <c r="AI1108">
        <v>100</v>
      </c>
      <c r="AJ1108" t="s">
        <v>511</v>
      </c>
      <c r="AK1108" t="s">
        <v>511</v>
      </c>
      <c r="AL1108" t="s">
        <v>511</v>
      </c>
      <c r="AM1108" t="s">
        <v>511</v>
      </c>
      <c r="AN1108" t="s">
        <v>511</v>
      </c>
    </row>
    <row r="1109" spans="1:40" x14ac:dyDescent="0.3">
      <c r="A1109" s="65" t="s">
        <v>526</v>
      </c>
      <c r="B1109" s="66">
        <v>1</v>
      </c>
      <c r="C1109" s="66">
        <v>25</v>
      </c>
      <c r="D1109" s="66">
        <v>0.2</v>
      </c>
      <c r="E1109" t="s">
        <v>2</v>
      </c>
      <c r="F1109" s="66" t="s">
        <v>46</v>
      </c>
      <c r="G1109" s="39" t="str">
        <f t="shared" si="76"/>
        <v>---</v>
      </c>
      <c r="H1109" s="66">
        <v>60.007599999999996</v>
      </c>
      <c r="I1109" s="66">
        <v>1</v>
      </c>
      <c r="J1109" s="23">
        <v>0</v>
      </c>
      <c r="L1109" s="59" t="str">
        <f>IF(OR(H_no_hash!$F1109="---",H_no_hash!$F1109="infeas",H_no_hash!$F1109="inf"),"---",(H_no_hash!$F1109/M1109)-1)</f>
        <v>---</v>
      </c>
      <c r="M1109" s="20">
        <f>Model_dem!L849</f>
        <v>820</v>
      </c>
      <c r="N1109" t="str">
        <f>Model_dem!G849</f>
        <v>---</v>
      </c>
      <c r="P1109" t="str">
        <f>IF(H_no_hash!$Q1109&lt;&gt;A1109,"Aqui", " ")</f>
        <v xml:space="preserve"> </v>
      </c>
      <c r="Q1109" s="65" t="s">
        <v>526</v>
      </c>
      <c r="R1109" s="66">
        <v>1</v>
      </c>
      <c r="S1109" s="66">
        <v>25</v>
      </c>
      <c r="T1109" s="66">
        <v>0.2</v>
      </c>
      <c r="U1109" s="66">
        <v>50</v>
      </c>
      <c r="V1109" s="66" t="s">
        <v>46</v>
      </c>
      <c r="W1109" s="66">
        <v>60.007599999999996</v>
      </c>
      <c r="X1109" s="66">
        <v>0</v>
      </c>
      <c r="Y1109" s="66">
        <v>1</v>
      </c>
      <c r="Z1109" s="66">
        <v>1802.34</v>
      </c>
      <c r="AA1109" s="23">
        <v>0</v>
      </c>
      <c r="AE1109" t="s">
        <v>19</v>
      </c>
      <c r="AF1109">
        <v>2</v>
      </c>
      <c r="AG1109">
        <v>50</v>
      </c>
      <c r="AH1109">
        <v>0.2</v>
      </c>
      <c r="AI1109">
        <v>100</v>
      </c>
      <c r="AJ1109" t="s">
        <v>511</v>
      </c>
      <c r="AK1109" t="s">
        <v>511</v>
      </c>
      <c r="AL1109" t="s">
        <v>511</v>
      </c>
      <c r="AM1109" t="s">
        <v>511</v>
      </c>
      <c r="AN1109" t="s">
        <v>511</v>
      </c>
    </row>
    <row r="1110" spans="1:40" x14ac:dyDescent="0.3">
      <c r="A1110" s="68" t="s">
        <v>526</v>
      </c>
      <c r="B1110" s="20">
        <v>1</v>
      </c>
      <c r="C1110" s="20">
        <v>50</v>
      </c>
      <c r="D1110" s="20">
        <v>0.05</v>
      </c>
      <c r="E1110" t="s">
        <v>0</v>
      </c>
      <c r="F1110" s="20">
        <v>827</v>
      </c>
      <c r="G1110" s="39">
        <f t="shared" si="76"/>
        <v>0</v>
      </c>
      <c r="H1110" s="20">
        <v>52.388599999999997</v>
      </c>
      <c r="I1110" s="20">
        <v>564</v>
      </c>
      <c r="J1110" s="67">
        <v>0</v>
      </c>
      <c r="K1110" s="52">
        <v>1.7000000000000001E-2</v>
      </c>
      <c r="L1110" s="59">
        <f>IF(OR(H_no_hash!$F1110="---",H_no_hash!$F1110="infeas",H_no_hash!$F1110="inf"),"---",(H_no_hash!$F1110/M1110)-1)</f>
        <v>8.5365853658536661E-3</v>
      </c>
      <c r="M1110" s="20">
        <f>Model_dem!L850</f>
        <v>820</v>
      </c>
      <c r="N1110">
        <f>Model_dem!G850</f>
        <v>827</v>
      </c>
      <c r="P1110" t="str">
        <f>IF(H_no_hash!$Q1110&lt;&gt;A1110,"Aqui", " ")</f>
        <v xml:space="preserve"> </v>
      </c>
      <c r="Q1110" s="68" t="s">
        <v>526</v>
      </c>
      <c r="R1110" s="20">
        <v>1</v>
      </c>
      <c r="S1110" s="20">
        <v>50</v>
      </c>
      <c r="T1110" s="20">
        <v>0.05</v>
      </c>
      <c r="U1110" s="20">
        <v>50</v>
      </c>
      <c r="V1110" s="20">
        <v>827</v>
      </c>
      <c r="W1110" s="20">
        <v>52.388599999999997</v>
      </c>
      <c r="X1110" s="20">
        <v>10</v>
      </c>
      <c r="Y1110" s="20">
        <v>305</v>
      </c>
      <c r="Z1110" s="20">
        <v>1800.13</v>
      </c>
      <c r="AA1110" s="67">
        <v>0</v>
      </c>
      <c r="AE1110" t="s">
        <v>19</v>
      </c>
      <c r="AF1110">
        <v>2</v>
      </c>
      <c r="AG1110">
        <v>50</v>
      </c>
      <c r="AH1110">
        <v>0.15</v>
      </c>
      <c r="AI1110">
        <v>100</v>
      </c>
      <c r="AJ1110" t="s">
        <v>511</v>
      </c>
      <c r="AK1110" t="s">
        <v>511</v>
      </c>
      <c r="AL1110" t="s">
        <v>511</v>
      </c>
      <c r="AM1110" t="s">
        <v>511</v>
      </c>
      <c r="AN1110" t="s">
        <v>511</v>
      </c>
    </row>
    <row r="1111" spans="1:40" x14ac:dyDescent="0.3">
      <c r="A1111" s="65" t="s">
        <v>526</v>
      </c>
      <c r="B1111" s="66">
        <v>1</v>
      </c>
      <c r="C1111" s="66">
        <v>50</v>
      </c>
      <c r="D1111" s="66">
        <v>0.1</v>
      </c>
      <c r="E1111" t="s">
        <v>0</v>
      </c>
      <c r="F1111" s="66">
        <v>835</v>
      </c>
      <c r="G1111" s="39">
        <f t="shared" si="76"/>
        <v>0</v>
      </c>
      <c r="H1111" s="66">
        <v>11.4337</v>
      </c>
      <c r="I1111" s="66">
        <v>639</v>
      </c>
      <c r="J1111" s="23">
        <v>0</v>
      </c>
      <c r="K1111" s="52">
        <v>0.02</v>
      </c>
      <c r="L1111" s="59">
        <f>IF(OR(H_no_hash!$F1111="---",H_no_hash!$F1111="infeas",H_no_hash!$F1111="inf"),"---",(H_no_hash!$F1111/M1111)-1)</f>
        <v>1.8292682926829285E-2</v>
      </c>
      <c r="M1111" s="20">
        <f>Model_dem!L851</f>
        <v>820</v>
      </c>
      <c r="N1111">
        <f>Model_dem!G851</f>
        <v>835</v>
      </c>
      <c r="P1111" t="str">
        <f>IF(H_no_hash!$Q1111&lt;&gt;A1111,"Aqui", " ")</f>
        <v xml:space="preserve"> </v>
      </c>
      <c r="Q1111" s="65" t="s">
        <v>526</v>
      </c>
      <c r="R1111" s="66">
        <v>1</v>
      </c>
      <c r="S1111" s="66">
        <v>50</v>
      </c>
      <c r="T1111" s="66">
        <v>0.1</v>
      </c>
      <c r="U1111" s="66">
        <v>50</v>
      </c>
      <c r="V1111" s="66">
        <v>835</v>
      </c>
      <c r="W1111" s="66">
        <v>11.4337</v>
      </c>
      <c r="X1111" s="66">
        <v>1</v>
      </c>
      <c r="Y1111" s="66">
        <v>270</v>
      </c>
      <c r="Z1111" s="66">
        <v>1800.09</v>
      </c>
      <c r="AA1111" s="23">
        <v>0</v>
      </c>
      <c r="AE1111" t="s">
        <v>19</v>
      </c>
      <c r="AF1111">
        <v>2</v>
      </c>
      <c r="AG1111">
        <v>25</v>
      </c>
      <c r="AH1111">
        <v>0.2</v>
      </c>
      <c r="AI1111">
        <v>100</v>
      </c>
      <c r="AJ1111" t="s">
        <v>511</v>
      </c>
      <c r="AK1111" t="s">
        <v>511</v>
      </c>
      <c r="AL1111" t="s">
        <v>511</v>
      </c>
      <c r="AM1111" t="s">
        <v>511</v>
      </c>
      <c r="AN1111" t="s">
        <v>511</v>
      </c>
    </row>
    <row r="1112" spans="1:40" x14ac:dyDescent="0.3">
      <c r="A1112" s="68" t="s">
        <v>526</v>
      </c>
      <c r="B1112" s="20">
        <v>1</v>
      </c>
      <c r="C1112" s="20">
        <v>50</v>
      </c>
      <c r="D1112" s="20">
        <v>0.15</v>
      </c>
      <c r="E1112" t="s">
        <v>2</v>
      </c>
      <c r="F1112" s="20" t="s">
        <v>46</v>
      </c>
      <c r="G1112" s="39" t="str">
        <f t="shared" si="76"/>
        <v>---</v>
      </c>
      <c r="H1112" s="20">
        <v>60.0077</v>
      </c>
      <c r="I1112" s="20">
        <v>558</v>
      </c>
      <c r="J1112" s="67">
        <v>0</v>
      </c>
      <c r="L1112" s="59" t="str">
        <f>IF(OR(H_no_hash!$F1112="---",H_no_hash!$F1112="infeas",H_no_hash!$F1112="inf"),"---",(H_no_hash!$F1112/M1112)-1)</f>
        <v>---</v>
      </c>
      <c r="M1112" s="20">
        <f>Model_dem!L852</f>
        <v>820</v>
      </c>
      <c r="N1112" t="str">
        <f>Model_dem!G852</f>
        <v>---</v>
      </c>
      <c r="P1112" t="str">
        <f>IF(H_no_hash!$Q1112&lt;&gt;A1112,"Aqui", " ")</f>
        <v xml:space="preserve"> </v>
      </c>
      <c r="Q1112" s="68" t="s">
        <v>526</v>
      </c>
      <c r="R1112" s="20">
        <v>1</v>
      </c>
      <c r="S1112" s="20">
        <v>50</v>
      </c>
      <c r="T1112" s="20">
        <v>0.15</v>
      </c>
      <c r="U1112" s="20">
        <v>50</v>
      </c>
      <c r="V1112" s="20" t="s">
        <v>46</v>
      </c>
      <c r="W1112" s="20">
        <v>60.0077</v>
      </c>
      <c r="X1112" s="20">
        <v>0</v>
      </c>
      <c r="Y1112" s="20">
        <v>1</v>
      </c>
      <c r="Z1112" s="20">
        <v>1802.82</v>
      </c>
      <c r="AA1112" s="67">
        <v>0</v>
      </c>
      <c r="AE1112" t="s">
        <v>19</v>
      </c>
      <c r="AF1112">
        <v>3</v>
      </c>
      <c r="AG1112">
        <v>0</v>
      </c>
      <c r="AH1112">
        <v>0.15</v>
      </c>
      <c r="AI1112">
        <v>100</v>
      </c>
      <c r="AJ1112" t="s">
        <v>511</v>
      </c>
      <c r="AK1112" t="s">
        <v>511</v>
      </c>
      <c r="AL1112" t="s">
        <v>511</v>
      </c>
      <c r="AM1112" t="s">
        <v>511</v>
      </c>
      <c r="AN1112" t="s">
        <v>511</v>
      </c>
    </row>
    <row r="1113" spans="1:40" x14ac:dyDescent="0.3">
      <c r="A1113" s="65" t="s">
        <v>526</v>
      </c>
      <c r="B1113" s="66">
        <v>1</v>
      </c>
      <c r="C1113" s="66">
        <v>50</v>
      </c>
      <c r="D1113" s="66">
        <v>0.2</v>
      </c>
      <c r="E1113" t="s">
        <v>2</v>
      </c>
      <c r="F1113" s="66" t="s">
        <v>46</v>
      </c>
      <c r="G1113" s="39" t="str">
        <f t="shared" si="76"/>
        <v>---</v>
      </c>
      <c r="H1113" s="66">
        <v>60.008400000000002</v>
      </c>
      <c r="I1113" s="66">
        <v>427</v>
      </c>
      <c r="J1113" s="23">
        <v>0</v>
      </c>
      <c r="L1113" s="59" t="str">
        <f>IF(OR(H_no_hash!$F1113="---",H_no_hash!$F1113="infeas",H_no_hash!$F1113="inf"),"---",(H_no_hash!$F1113/M1113)-1)</f>
        <v>---</v>
      </c>
      <c r="M1113" s="20">
        <f>Model_dem!L853</f>
        <v>820</v>
      </c>
      <c r="N1113" t="str">
        <f>Model_dem!G853</f>
        <v>---</v>
      </c>
      <c r="P1113" t="str">
        <f>IF(H_no_hash!$Q1113&lt;&gt;A1113,"Aqui", " ")</f>
        <v xml:space="preserve"> </v>
      </c>
      <c r="Q1113" s="65" t="s">
        <v>526</v>
      </c>
      <c r="R1113" s="66">
        <v>1</v>
      </c>
      <c r="S1113" s="66">
        <v>50</v>
      </c>
      <c r="T1113" s="66">
        <v>0.2</v>
      </c>
      <c r="U1113" s="66">
        <v>50</v>
      </c>
      <c r="V1113" s="66" t="s">
        <v>46</v>
      </c>
      <c r="W1113" s="66">
        <v>60.008400000000002</v>
      </c>
      <c r="X1113" s="66">
        <v>0</v>
      </c>
      <c r="Y1113" s="66">
        <v>1</v>
      </c>
      <c r="Z1113" s="66">
        <v>1801.72</v>
      </c>
      <c r="AA1113" s="23">
        <v>0</v>
      </c>
      <c r="AE1113" t="s">
        <v>19</v>
      </c>
      <c r="AF1113">
        <v>3</v>
      </c>
      <c r="AG1113">
        <v>25</v>
      </c>
      <c r="AH1113">
        <v>0.15</v>
      </c>
      <c r="AI1113">
        <v>100</v>
      </c>
      <c r="AJ1113" t="s">
        <v>511</v>
      </c>
      <c r="AK1113" t="s">
        <v>511</v>
      </c>
      <c r="AL1113" t="s">
        <v>511</v>
      </c>
      <c r="AM1113" t="s">
        <v>511</v>
      </c>
      <c r="AN1113" t="s">
        <v>511</v>
      </c>
    </row>
    <row r="1114" spans="1:40" x14ac:dyDescent="0.3">
      <c r="A1114" s="68" t="s">
        <v>526</v>
      </c>
      <c r="B1114" s="20">
        <v>2</v>
      </c>
      <c r="C1114" s="20">
        <v>5</v>
      </c>
      <c r="D1114" s="20">
        <v>0.05</v>
      </c>
      <c r="E1114" t="s">
        <v>0</v>
      </c>
      <c r="F1114" s="20">
        <v>822</v>
      </c>
      <c r="G1114" s="39">
        <f t="shared" si="76"/>
        <v>0</v>
      </c>
      <c r="H1114" s="20">
        <v>20.3277</v>
      </c>
      <c r="I1114" s="20">
        <v>464</v>
      </c>
      <c r="J1114" s="67">
        <v>0</v>
      </c>
      <c r="K1114" s="52">
        <v>0.45700000000000002</v>
      </c>
      <c r="L1114" s="59">
        <f>IF(OR(H_no_hash!$F1114="---",H_no_hash!$F1114="infeas",H_no_hash!$F1114="inf"),"---",(H_no_hash!$F1114/M1114)-1)</f>
        <v>2.4390243902439046E-3</v>
      </c>
      <c r="M1114" s="20">
        <f>Model_dem!L854</f>
        <v>820</v>
      </c>
      <c r="N1114">
        <f>Model_dem!G854</f>
        <v>822</v>
      </c>
      <c r="P1114" t="str">
        <f>IF(H_no_hash!$Q1114&lt;&gt;A1114,"Aqui", " ")</f>
        <v xml:space="preserve"> </v>
      </c>
      <c r="Q1114" s="68" t="s">
        <v>526</v>
      </c>
      <c r="R1114" s="20">
        <v>2</v>
      </c>
      <c r="S1114" s="20">
        <v>5</v>
      </c>
      <c r="T1114" s="20">
        <v>0.05</v>
      </c>
      <c r="U1114" s="20">
        <v>50</v>
      </c>
      <c r="V1114" s="20">
        <v>822</v>
      </c>
      <c r="W1114" s="20">
        <v>20.3277</v>
      </c>
      <c r="X1114" s="20">
        <v>6</v>
      </c>
      <c r="Y1114" s="20">
        <v>564</v>
      </c>
      <c r="Z1114" s="20">
        <v>1800</v>
      </c>
      <c r="AA1114" s="67">
        <v>0</v>
      </c>
      <c r="AE1114" t="s">
        <v>19</v>
      </c>
      <c r="AF1114">
        <v>3</v>
      </c>
      <c r="AG1114">
        <v>10</v>
      </c>
      <c r="AH1114">
        <v>0.1</v>
      </c>
      <c r="AI1114">
        <v>100</v>
      </c>
      <c r="AJ1114" t="s">
        <v>511</v>
      </c>
      <c r="AK1114" t="s">
        <v>511</v>
      </c>
      <c r="AL1114" t="s">
        <v>511</v>
      </c>
      <c r="AM1114" t="s">
        <v>511</v>
      </c>
      <c r="AN1114" t="s">
        <v>511</v>
      </c>
    </row>
    <row r="1115" spans="1:40" x14ac:dyDescent="0.3">
      <c r="A1115" s="65" t="s">
        <v>526</v>
      </c>
      <c r="B1115" s="66">
        <v>2</v>
      </c>
      <c r="C1115" s="66">
        <v>5</v>
      </c>
      <c r="D1115" s="66">
        <v>0.1</v>
      </c>
      <c r="E1115" t="s">
        <v>0</v>
      </c>
      <c r="F1115" s="66">
        <v>822</v>
      </c>
      <c r="G1115" s="39">
        <f t="shared" si="76"/>
        <v>0</v>
      </c>
      <c r="H1115" s="66">
        <v>3.5249600000000001</v>
      </c>
      <c r="I1115" s="66">
        <v>445</v>
      </c>
      <c r="J1115" s="23">
        <v>0</v>
      </c>
      <c r="K1115" s="52">
        <v>0.998</v>
      </c>
      <c r="L1115" s="59">
        <f>IF(OR(H_no_hash!$F1115="---",H_no_hash!$F1115="infeas",H_no_hash!$F1115="inf"),"---",(H_no_hash!$F1115/M1115)-1)</f>
        <v>2.4390243902439046E-3</v>
      </c>
      <c r="M1115" s="20">
        <f>Model_dem!L855</f>
        <v>820</v>
      </c>
      <c r="N1115">
        <f>Model_dem!G855</f>
        <v>822</v>
      </c>
      <c r="P1115" t="str">
        <f>IF(H_no_hash!$Q1115&lt;&gt;A1115,"Aqui", " ")</f>
        <v xml:space="preserve"> </v>
      </c>
      <c r="Q1115" s="65" t="s">
        <v>526</v>
      </c>
      <c r="R1115" s="66">
        <v>2</v>
      </c>
      <c r="S1115" s="66">
        <v>5</v>
      </c>
      <c r="T1115" s="66">
        <v>0.1</v>
      </c>
      <c r="U1115" s="66">
        <v>50</v>
      </c>
      <c r="V1115" s="66">
        <v>822</v>
      </c>
      <c r="W1115" s="66">
        <v>3.5249600000000001</v>
      </c>
      <c r="X1115" s="66">
        <v>0</v>
      </c>
      <c r="Y1115" s="66">
        <v>639</v>
      </c>
      <c r="Z1115" s="66">
        <v>1800.04</v>
      </c>
      <c r="AA1115" s="23">
        <v>0</v>
      </c>
      <c r="AE1115" t="s">
        <v>19</v>
      </c>
      <c r="AF1115">
        <v>3</v>
      </c>
      <c r="AG1115">
        <v>0</v>
      </c>
      <c r="AH1115">
        <v>0.2</v>
      </c>
      <c r="AI1115">
        <v>100</v>
      </c>
      <c r="AJ1115" t="s">
        <v>511</v>
      </c>
      <c r="AK1115" t="s">
        <v>511</v>
      </c>
      <c r="AL1115" t="s">
        <v>511</v>
      </c>
      <c r="AM1115" t="s">
        <v>511</v>
      </c>
      <c r="AN1115" t="s">
        <v>511</v>
      </c>
    </row>
    <row r="1116" spans="1:40" x14ac:dyDescent="0.3">
      <c r="A1116" s="68" t="s">
        <v>526</v>
      </c>
      <c r="B1116" s="20">
        <v>2</v>
      </c>
      <c r="C1116" s="20">
        <v>5</v>
      </c>
      <c r="D1116" s="20">
        <v>0.15</v>
      </c>
      <c r="E1116" t="s">
        <v>0</v>
      </c>
      <c r="F1116" s="20">
        <v>822</v>
      </c>
      <c r="G1116" s="39">
        <f t="shared" si="76"/>
        <v>0</v>
      </c>
      <c r="H1116" s="20">
        <v>28.871300000000002</v>
      </c>
      <c r="I1116" s="20">
        <v>401</v>
      </c>
      <c r="J1116" s="67">
        <v>0</v>
      </c>
      <c r="K1116" s="52">
        <v>1</v>
      </c>
      <c r="L1116" s="59">
        <f>IF(OR(H_no_hash!$F1116="---",H_no_hash!$F1116="infeas",H_no_hash!$F1116="inf"),"---",(H_no_hash!$F1116/M1116)-1)</f>
        <v>2.4390243902439046E-3</v>
      </c>
      <c r="M1116" s="20">
        <f>Model_dem!L856</f>
        <v>820</v>
      </c>
      <c r="N1116">
        <f>Model_dem!G856</f>
        <v>822</v>
      </c>
      <c r="P1116" t="str">
        <f>IF(H_no_hash!$Q1116&lt;&gt;A1116,"Aqui", " ")</f>
        <v xml:space="preserve"> </v>
      </c>
      <c r="Q1116" s="68" t="s">
        <v>526</v>
      </c>
      <c r="R1116" s="20">
        <v>2</v>
      </c>
      <c r="S1116" s="20">
        <v>5</v>
      </c>
      <c r="T1116" s="20">
        <v>0.15</v>
      </c>
      <c r="U1116" s="20">
        <v>50</v>
      </c>
      <c r="V1116" s="20">
        <v>822</v>
      </c>
      <c r="W1116" s="20">
        <v>28.871300000000002</v>
      </c>
      <c r="X1116" s="20">
        <v>10</v>
      </c>
      <c r="Y1116" s="20">
        <v>558</v>
      </c>
      <c r="Z1116" s="20">
        <v>1800.04</v>
      </c>
      <c r="AA1116" s="67">
        <v>0</v>
      </c>
      <c r="AE1116" t="s">
        <v>19</v>
      </c>
      <c r="AF1116">
        <v>3</v>
      </c>
      <c r="AG1116">
        <v>25</v>
      </c>
      <c r="AH1116">
        <v>0.2</v>
      </c>
      <c r="AI1116">
        <v>100</v>
      </c>
      <c r="AJ1116" t="s">
        <v>511</v>
      </c>
      <c r="AK1116" t="s">
        <v>511</v>
      </c>
      <c r="AL1116" t="s">
        <v>511</v>
      </c>
      <c r="AM1116" t="s">
        <v>511</v>
      </c>
      <c r="AN1116" t="s">
        <v>511</v>
      </c>
    </row>
    <row r="1117" spans="1:40" x14ac:dyDescent="0.3">
      <c r="A1117" s="65" t="s">
        <v>526</v>
      </c>
      <c r="B1117" s="66">
        <v>2</v>
      </c>
      <c r="C1117" s="66">
        <v>5</v>
      </c>
      <c r="D1117" s="66">
        <v>0.2</v>
      </c>
      <c r="E1117" t="s">
        <v>0</v>
      </c>
      <c r="F1117" s="66">
        <v>822</v>
      </c>
      <c r="G1117" s="39">
        <f t="shared" si="76"/>
        <v>0</v>
      </c>
      <c r="H1117" s="66">
        <v>7.6284599999999996</v>
      </c>
      <c r="I1117" s="66">
        <v>273</v>
      </c>
      <c r="J1117" s="23">
        <v>0</v>
      </c>
      <c r="K1117" s="52">
        <v>1</v>
      </c>
      <c r="L1117" s="59">
        <f>IF(OR(H_no_hash!$F1117="---",H_no_hash!$F1117="infeas",H_no_hash!$F1117="inf"),"---",(H_no_hash!$F1117/M1117)-1)</f>
        <v>2.4390243902439046E-3</v>
      </c>
      <c r="M1117" s="20">
        <f>Model_dem!L857</f>
        <v>820</v>
      </c>
      <c r="N1117">
        <f>Model_dem!G857</f>
        <v>822</v>
      </c>
      <c r="P1117" t="str">
        <f>IF(H_no_hash!$Q1117&lt;&gt;A1117,"Aqui", " ")</f>
        <v xml:space="preserve"> </v>
      </c>
      <c r="Q1117" s="65" t="s">
        <v>526</v>
      </c>
      <c r="R1117" s="66">
        <v>2</v>
      </c>
      <c r="S1117" s="66">
        <v>5</v>
      </c>
      <c r="T1117" s="66">
        <v>0.2</v>
      </c>
      <c r="U1117" s="66">
        <v>50</v>
      </c>
      <c r="V1117" s="66">
        <v>822</v>
      </c>
      <c r="W1117" s="66">
        <v>7.6284599999999996</v>
      </c>
      <c r="X1117" s="66">
        <v>1</v>
      </c>
      <c r="Y1117" s="66">
        <v>427</v>
      </c>
      <c r="Z1117" s="66">
        <v>1800.1</v>
      </c>
      <c r="AA1117" s="23">
        <v>0</v>
      </c>
      <c r="AE1117" t="s">
        <v>19</v>
      </c>
      <c r="AF1117">
        <v>3</v>
      </c>
      <c r="AG1117">
        <v>10</v>
      </c>
      <c r="AH1117">
        <v>0.15</v>
      </c>
      <c r="AI1117">
        <v>100</v>
      </c>
      <c r="AJ1117" t="s">
        <v>511</v>
      </c>
      <c r="AK1117" t="s">
        <v>511</v>
      </c>
      <c r="AL1117" t="s">
        <v>511</v>
      </c>
      <c r="AM1117" t="s">
        <v>511</v>
      </c>
      <c r="AN1117" t="s">
        <v>511</v>
      </c>
    </row>
    <row r="1118" spans="1:40" x14ac:dyDescent="0.3">
      <c r="A1118" s="68" t="s">
        <v>526</v>
      </c>
      <c r="B1118" s="20">
        <v>2</v>
      </c>
      <c r="C1118" s="20">
        <v>10</v>
      </c>
      <c r="D1118" s="20">
        <v>0.05</v>
      </c>
      <c r="E1118" t="s">
        <v>0</v>
      </c>
      <c r="F1118" s="20">
        <v>822</v>
      </c>
      <c r="G1118" s="39">
        <f t="shared" si="76"/>
        <v>0</v>
      </c>
      <c r="H1118" s="20">
        <v>6.17699</v>
      </c>
      <c r="I1118" s="20">
        <v>329</v>
      </c>
      <c r="J1118" s="67">
        <v>0</v>
      </c>
      <c r="K1118" s="52">
        <v>0.45700000000000002</v>
      </c>
      <c r="L1118" s="59">
        <f>IF(OR(H_no_hash!$F1118="---",H_no_hash!$F1118="infeas",H_no_hash!$F1118="inf"),"---",(H_no_hash!$F1118/M1118)-1)</f>
        <v>2.4390243902439046E-3</v>
      </c>
      <c r="M1118" s="20">
        <f>Model_dem!L858</f>
        <v>820</v>
      </c>
      <c r="N1118">
        <f>Model_dem!G858</f>
        <v>822</v>
      </c>
      <c r="P1118" t="str">
        <f>IF(H_no_hash!$Q1118&lt;&gt;A1118,"Aqui", " ")</f>
        <v xml:space="preserve"> </v>
      </c>
      <c r="Q1118" s="68" t="s">
        <v>526</v>
      </c>
      <c r="R1118" s="20">
        <v>2</v>
      </c>
      <c r="S1118" s="20">
        <v>10</v>
      </c>
      <c r="T1118" s="20">
        <v>0.05</v>
      </c>
      <c r="U1118" s="20">
        <v>50</v>
      </c>
      <c r="V1118" s="20">
        <v>822</v>
      </c>
      <c r="W1118" s="20">
        <v>6.17699</v>
      </c>
      <c r="X1118" s="20">
        <v>0</v>
      </c>
      <c r="Y1118" s="20">
        <v>464</v>
      </c>
      <c r="Z1118" s="20">
        <v>1800.01</v>
      </c>
      <c r="AA1118" s="67">
        <v>0</v>
      </c>
      <c r="AE1118" t="s">
        <v>19</v>
      </c>
      <c r="AF1118">
        <v>3</v>
      </c>
      <c r="AG1118">
        <v>10</v>
      </c>
      <c r="AH1118">
        <v>0.2</v>
      </c>
      <c r="AI1118">
        <v>100</v>
      </c>
      <c r="AJ1118" t="s">
        <v>511</v>
      </c>
      <c r="AK1118" t="s">
        <v>511</v>
      </c>
      <c r="AL1118" t="s">
        <v>511</v>
      </c>
      <c r="AM1118" t="s">
        <v>511</v>
      </c>
      <c r="AN1118" t="s">
        <v>511</v>
      </c>
    </row>
    <row r="1119" spans="1:40" x14ac:dyDescent="0.3">
      <c r="A1119" s="65" t="s">
        <v>526</v>
      </c>
      <c r="B1119" s="66">
        <v>2</v>
      </c>
      <c r="C1119" s="66">
        <v>10</v>
      </c>
      <c r="D1119" s="66">
        <v>0.1</v>
      </c>
      <c r="E1119" t="s">
        <v>0</v>
      </c>
      <c r="F1119" s="66">
        <v>822</v>
      </c>
      <c r="G1119" s="39">
        <f t="shared" si="76"/>
        <v>0</v>
      </c>
      <c r="H1119" s="66">
        <v>7.5987600000000004</v>
      </c>
      <c r="I1119" s="66">
        <v>171</v>
      </c>
      <c r="J1119" s="23">
        <v>0</v>
      </c>
      <c r="K1119" s="52">
        <v>0.998</v>
      </c>
      <c r="L1119" s="59">
        <f>IF(OR(H_no_hash!$F1119="---",H_no_hash!$F1119="infeas",H_no_hash!$F1119="inf"),"---",(H_no_hash!$F1119/M1119)-1)</f>
        <v>2.4390243902439046E-3</v>
      </c>
      <c r="M1119" s="20">
        <f>Model_dem!L859</f>
        <v>820</v>
      </c>
      <c r="N1119">
        <f>Model_dem!G859</f>
        <v>822</v>
      </c>
      <c r="P1119" t="str">
        <f>IF(H_no_hash!$Q1119&lt;&gt;A1119,"Aqui", " ")</f>
        <v xml:space="preserve"> </v>
      </c>
      <c r="Q1119" s="65" t="s">
        <v>526</v>
      </c>
      <c r="R1119" s="66">
        <v>2</v>
      </c>
      <c r="S1119" s="66">
        <v>10</v>
      </c>
      <c r="T1119" s="66">
        <v>0.1</v>
      </c>
      <c r="U1119" s="66">
        <v>50</v>
      </c>
      <c r="V1119" s="66">
        <v>822</v>
      </c>
      <c r="W1119" s="66">
        <v>7.5987600000000004</v>
      </c>
      <c r="X1119" s="66">
        <v>0</v>
      </c>
      <c r="Y1119" s="66">
        <v>445</v>
      </c>
      <c r="Z1119" s="66">
        <v>1800.21</v>
      </c>
      <c r="AA1119" s="23">
        <v>0</v>
      </c>
      <c r="AE1119" t="s">
        <v>19</v>
      </c>
      <c r="AF1119">
        <v>3</v>
      </c>
      <c r="AG1119">
        <v>25</v>
      </c>
      <c r="AH1119">
        <v>0.1</v>
      </c>
      <c r="AI1119">
        <v>100</v>
      </c>
      <c r="AJ1119" t="s">
        <v>511</v>
      </c>
      <c r="AK1119" t="s">
        <v>511</v>
      </c>
      <c r="AL1119" t="s">
        <v>511</v>
      </c>
      <c r="AM1119" t="s">
        <v>511</v>
      </c>
      <c r="AN1119" t="s">
        <v>511</v>
      </c>
    </row>
    <row r="1120" spans="1:40" x14ac:dyDescent="0.3">
      <c r="A1120" s="68" t="s">
        <v>526</v>
      </c>
      <c r="B1120" s="20">
        <v>2</v>
      </c>
      <c r="C1120" s="20">
        <v>10</v>
      </c>
      <c r="D1120" s="20">
        <v>0.15</v>
      </c>
      <c r="E1120" t="s">
        <v>0</v>
      </c>
      <c r="F1120" s="20">
        <v>827</v>
      </c>
      <c r="G1120" s="39">
        <f t="shared" si="76"/>
        <v>0</v>
      </c>
      <c r="H1120" s="20">
        <v>15.1814</v>
      </c>
      <c r="I1120" s="20">
        <v>35</v>
      </c>
      <c r="J1120" s="67">
        <v>0</v>
      </c>
      <c r="K1120" s="52">
        <v>0.998</v>
      </c>
      <c r="L1120" s="59">
        <f>IF(OR(H_no_hash!$F1120="---",H_no_hash!$F1120="infeas",H_no_hash!$F1120="inf"),"---",(H_no_hash!$F1120/M1120)-1)</f>
        <v>8.5365853658536661E-3</v>
      </c>
      <c r="M1120" s="20">
        <f>Model_dem!L860</f>
        <v>820</v>
      </c>
      <c r="N1120">
        <f>Model_dem!G860</f>
        <v>827</v>
      </c>
      <c r="P1120" t="str">
        <f>IF(H_no_hash!$Q1120&lt;&gt;A1120,"Aqui", " ")</f>
        <v xml:space="preserve"> </v>
      </c>
      <c r="Q1120" s="68" t="s">
        <v>526</v>
      </c>
      <c r="R1120" s="20">
        <v>2</v>
      </c>
      <c r="S1120" s="20">
        <v>10</v>
      </c>
      <c r="T1120" s="20">
        <v>0.15</v>
      </c>
      <c r="U1120" s="20">
        <v>50</v>
      </c>
      <c r="V1120" s="20">
        <v>827</v>
      </c>
      <c r="W1120" s="20">
        <v>15.1814</v>
      </c>
      <c r="X1120" s="20">
        <v>2</v>
      </c>
      <c r="Y1120" s="20">
        <v>401</v>
      </c>
      <c r="Z1120" s="20">
        <v>1800.02</v>
      </c>
      <c r="AA1120" s="67">
        <v>0</v>
      </c>
      <c r="AE1120" t="s">
        <v>19</v>
      </c>
      <c r="AF1120">
        <v>3</v>
      </c>
      <c r="AG1120">
        <v>50</v>
      </c>
      <c r="AH1120">
        <v>0.1</v>
      </c>
      <c r="AI1120">
        <v>100</v>
      </c>
      <c r="AJ1120" t="s">
        <v>511</v>
      </c>
      <c r="AK1120" t="s">
        <v>511</v>
      </c>
      <c r="AL1120" t="s">
        <v>511</v>
      </c>
      <c r="AM1120" t="s">
        <v>511</v>
      </c>
      <c r="AN1120" t="s">
        <v>511</v>
      </c>
    </row>
    <row r="1121" spans="1:40" x14ac:dyDescent="0.3">
      <c r="A1121" s="65" t="s">
        <v>526</v>
      </c>
      <c r="B1121" s="66">
        <v>2</v>
      </c>
      <c r="C1121" s="66">
        <v>10</v>
      </c>
      <c r="D1121" s="66">
        <v>0.2</v>
      </c>
      <c r="E1121" t="s">
        <v>0</v>
      </c>
      <c r="F1121" s="66">
        <v>835</v>
      </c>
      <c r="G1121" s="39">
        <f t="shared" si="76"/>
        <v>0</v>
      </c>
      <c r="H1121" s="66">
        <v>6.3419400000000001</v>
      </c>
      <c r="I1121" s="66">
        <v>1</v>
      </c>
      <c r="J1121" s="23">
        <v>0</v>
      </c>
      <c r="K1121" s="52">
        <v>1</v>
      </c>
      <c r="L1121" s="59">
        <f>IF(OR(H_no_hash!$F1121="---",H_no_hash!$F1121="infeas",H_no_hash!$F1121="inf"),"---",(H_no_hash!$F1121/M1121)-1)</f>
        <v>1.8292682926829285E-2</v>
      </c>
      <c r="M1121" s="20">
        <f>Model_dem!L861</f>
        <v>820</v>
      </c>
      <c r="N1121">
        <f>Model_dem!G861</f>
        <v>835</v>
      </c>
      <c r="P1121" t="str">
        <f>IF(H_no_hash!$Q1121&lt;&gt;A1121,"Aqui", " ")</f>
        <v xml:space="preserve"> </v>
      </c>
      <c r="Q1121" s="65" t="s">
        <v>526</v>
      </c>
      <c r="R1121" s="66">
        <v>2</v>
      </c>
      <c r="S1121" s="66">
        <v>10</v>
      </c>
      <c r="T1121" s="66">
        <v>0.2</v>
      </c>
      <c r="U1121" s="66">
        <v>50</v>
      </c>
      <c r="V1121" s="66">
        <v>835</v>
      </c>
      <c r="W1121" s="66">
        <v>6.3419400000000001</v>
      </c>
      <c r="X1121" s="66">
        <v>0</v>
      </c>
      <c r="Y1121" s="66">
        <v>273</v>
      </c>
      <c r="Z1121" s="66">
        <v>1800.04</v>
      </c>
      <c r="AA1121" s="23">
        <v>0</v>
      </c>
      <c r="AE1121" t="s">
        <v>19</v>
      </c>
      <c r="AF1121">
        <v>3</v>
      </c>
      <c r="AG1121">
        <v>50</v>
      </c>
      <c r="AH1121">
        <v>0.15</v>
      </c>
      <c r="AI1121">
        <v>100</v>
      </c>
      <c r="AJ1121" t="s">
        <v>511</v>
      </c>
      <c r="AK1121" t="s">
        <v>511</v>
      </c>
      <c r="AL1121" t="s">
        <v>511</v>
      </c>
      <c r="AM1121" t="s">
        <v>511</v>
      </c>
      <c r="AN1121" t="s">
        <v>511</v>
      </c>
    </row>
    <row r="1122" spans="1:40" x14ac:dyDescent="0.3">
      <c r="A1122" s="68" t="s">
        <v>526</v>
      </c>
      <c r="B1122" s="20">
        <v>2</v>
      </c>
      <c r="C1122" s="20">
        <v>25</v>
      </c>
      <c r="D1122" s="20">
        <v>0.05</v>
      </c>
      <c r="E1122" t="s">
        <v>0</v>
      </c>
      <c r="F1122" s="20">
        <v>822</v>
      </c>
      <c r="G1122" s="39">
        <f t="shared" si="76"/>
        <v>0</v>
      </c>
      <c r="H1122" s="20">
        <v>17.6219</v>
      </c>
      <c r="I1122" s="20">
        <v>216</v>
      </c>
      <c r="J1122" s="67">
        <v>0</v>
      </c>
      <c r="K1122" s="52">
        <v>0.45700000000000002</v>
      </c>
      <c r="L1122" s="59">
        <f>IF(OR(H_no_hash!$F1122="---",H_no_hash!$F1122="infeas",H_no_hash!$F1122="inf"),"---",(H_no_hash!$F1122/M1122)-1)</f>
        <v>2.4390243902439046E-3</v>
      </c>
      <c r="M1122" s="20">
        <f>Model_dem!L862</f>
        <v>820</v>
      </c>
      <c r="N1122">
        <f>Model_dem!G862</f>
        <v>822</v>
      </c>
      <c r="P1122" t="str">
        <f>IF(H_no_hash!$Q1122&lt;&gt;A1122,"Aqui", " ")</f>
        <v xml:space="preserve"> </v>
      </c>
      <c r="Q1122" s="68" t="s">
        <v>526</v>
      </c>
      <c r="R1122" s="20">
        <v>2</v>
      </c>
      <c r="S1122" s="20">
        <v>25</v>
      </c>
      <c r="T1122" s="20">
        <v>0.05</v>
      </c>
      <c r="U1122" s="20">
        <v>50</v>
      </c>
      <c r="V1122" s="20">
        <v>822</v>
      </c>
      <c r="W1122" s="20">
        <v>17.6219</v>
      </c>
      <c r="X1122" s="20">
        <v>3</v>
      </c>
      <c r="Y1122" s="20">
        <v>329</v>
      </c>
      <c r="Z1122" s="20">
        <v>1800.04</v>
      </c>
      <c r="AA1122" s="67">
        <v>0</v>
      </c>
      <c r="AE1122" t="s">
        <v>19</v>
      </c>
      <c r="AF1122">
        <v>3</v>
      </c>
      <c r="AG1122">
        <v>50</v>
      </c>
      <c r="AH1122">
        <v>0.2</v>
      </c>
      <c r="AI1122">
        <v>100</v>
      </c>
      <c r="AJ1122" t="s">
        <v>511</v>
      </c>
      <c r="AK1122" t="s">
        <v>511</v>
      </c>
      <c r="AL1122" t="s">
        <v>511</v>
      </c>
      <c r="AM1122" t="s">
        <v>511</v>
      </c>
      <c r="AN1122" t="s">
        <v>511</v>
      </c>
    </row>
    <row r="1123" spans="1:40" x14ac:dyDescent="0.3">
      <c r="A1123" s="65" t="s">
        <v>526</v>
      </c>
      <c r="B1123" s="66">
        <v>2</v>
      </c>
      <c r="C1123" s="66">
        <v>25</v>
      </c>
      <c r="D1123" s="66">
        <v>0.1</v>
      </c>
      <c r="E1123" t="s">
        <v>0</v>
      </c>
      <c r="F1123" s="66">
        <v>835</v>
      </c>
      <c r="G1123" s="39">
        <f t="shared" si="76"/>
        <v>0</v>
      </c>
      <c r="H1123" s="66">
        <v>13.224399999999999</v>
      </c>
      <c r="I1123" s="66">
        <v>4</v>
      </c>
      <c r="J1123" s="23"/>
      <c r="K1123" s="52">
        <v>0.02</v>
      </c>
      <c r="L1123" s="59">
        <f>IF(OR(H_no_hash!$F1123="---",H_no_hash!$F1123="infeas",H_no_hash!$F1123="inf"),"---",(H_no_hash!$F1123/M1123)-1)</f>
        <v>1.8292682926829285E-2</v>
      </c>
      <c r="M1123" s="20">
        <f>Model_dem!L863</f>
        <v>820</v>
      </c>
      <c r="N1123">
        <f>Model_dem!G863</f>
        <v>835</v>
      </c>
      <c r="P1123" t="str">
        <f>IF(H_no_hash!$Q1123&lt;&gt;A1123,"Aqui", " ")</f>
        <v xml:space="preserve"> </v>
      </c>
      <c r="Q1123" s="65" t="s">
        <v>526</v>
      </c>
      <c r="R1123" s="66">
        <v>2</v>
      </c>
      <c r="S1123" s="66">
        <v>25</v>
      </c>
      <c r="T1123" s="66">
        <v>0.1</v>
      </c>
      <c r="U1123" s="66">
        <v>50</v>
      </c>
      <c r="V1123" s="66">
        <v>835</v>
      </c>
      <c r="W1123" s="66">
        <v>13.224399999999999</v>
      </c>
      <c r="X1123" s="66">
        <v>0</v>
      </c>
      <c r="Y1123" s="66">
        <v>171</v>
      </c>
      <c r="Z1123" s="66">
        <v>1800.26</v>
      </c>
      <c r="AA1123" s="23">
        <v>0</v>
      </c>
      <c r="AE1123" t="s">
        <v>536</v>
      </c>
      <c r="AF1123">
        <v>3</v>
      </c>
      <c r="AG1123">
        <v>0</v>
      </c>
      <c r="AH1123">
        <v>0.2</v>
      </c>
      <c r="AI1123">
        <v>50</v>
      </c>
      <c r="AJ1123" t="s">
        <v>511</v>
      </c>
      <c r="AK1123" t="s">
        <v>511</v>
      </c>
      <c r="AL1123" t="s">
        <v>511</v>
      </c>
      <c r="AM1123" t="s">
        <v>511</v>
      </c>
      <c r="AN1123" t="s">
        <v>511</v>
      </c>
    </row>
    <row r="1124" spans="1:40" x14ac:dyDescent="0.3">
      <c r="A1124" s="68" t="s">
        <v>526</v>
      </c>
      <c r="B1124" s="20">
        <v>2</v>
      </c>
      <c r="C1124" s="20">
        <v>25</v>
      </c>
      <c r="D1124" s="20">
        <v>0.15</v>
      </c>
      <c r="E1124" t="s">
        <v>0</v>
      </c>
      <c r="F1124" s="20">
        <v>843</v>
      </c>
      <c r="G1124" s="39">
        <f t="shared" si="76"/>
        <v>0</v>
      </c>
      <c r="H1124" s="20">
        <v>104.377</v>
      </c>
      <c r="I1124" s="20" t="s">
        <v>511</v>
      </c>
      <c r="J1124" s="67"/>
      <c r="K1124" s="52">
        <v>0.99399999999999999</v>
      </c>
      <c r="L1124" s="59">
        <f>IF(OR(H_no_hash!$F1124="---",H_no_hash!$F1124="infeas",H_no_hash!$F1124="inf"),"---",(H_no_hash!$F1124/M1124)-1)</f>
        <v>2.8048780487804903E-2</v>
      </c>
      <c r="M1124" s="20">
        <f>Model_dem!L864</f>
        <v>820</v>
      </c>
      <c r="N1124">
        <f>Model_dem!G864</f>
        <v>843</v>
      </c>
      <c r="P1124" t="str">
        <f>IF(H_no_hash!$Q1124&lt;&gt;A1124,"Aqui", " ")</f>
        <v xml:space="preserve"> </v>
      </c>
      <c r="Q1124" s="68" t="s">
        <v>526</v>
      </c>
      <c r="R1124" s="20">
        <v>2</v>
      </c>
      <c r="S1124" s="20">
        <v>25</v>
      </c>
      <c r="T1124" s="20">
        <v>0.15</v>
      </c>
      <c r="U1124" s="20">
        <v>50</v>
      </c>
      <c r="V1124" s="20">
        <v>843</v>
      </c>
      <c r="W1124" s="20">
        <v>104.377</v>
      </c>
      <c r="X1124" s="20">
        <v>0</v>
      </c>
      <c r="Y1124" s="20">
        <v>35</v>
      </c>
      <c r="Z1124" s="20">
        <v>1802.35</v>
      </c>
      <c r="AA1124" s="67">
        <v>0</v>
      </c>
      <c r="AE1124" t="s">
        <v>536</v>
      </c>
      <c r="AF1124">
        <v>3</v>
      </c>
      <c r="AG1124">
        <v>0</v>
      </c>
      <c r="AH1124">
        <v>0.15</v>
      </c>
      <c r="AI1124">
        <v>50</v>
      </c>
      <c r="AJ1124" t="s">
        <v>511</v>
      </c>
      <c r="AK1124" t="s">
        <v>511</v>
      </c>
      <c r="AL1124" t="s">
        <v>511</v>
      </c>
      <c r="AM1124" t="s">
        <v>511</v>
      </c>
      <c r="AN1124" t="s">
        <v>511</v>
      </c>
    </row>
    <row r="1125" spans="1:40" x14ac:dyDescent="0.3">
      <c r="A1125" s="65" t="s">
        <v>526</v>
      </c>
      <c r="B1125" s="66">
        <v>2</v>
      </c>
      <c r="C1125" s="66">
        <v>25</v>
      </c>
      <c r="D1125" s="66">
        <v>0.2</v>
      </c>
      <c r="E1125" t="s">
        <v>0</v>
      </c>
      <c r="F1125" s="66" t="s">
        <v>46</v>
      </c>
      <c r="G1125" s="39" t="str">
        <f t="shared" si="76"/>
        <v>---</v>
      </c>
      <c r="H1125" s="66">
        <v>60.009300000000003</v>
      </c>
      <c r="I1125" s="66" t="s">
        <v>511</v>
      </c>
      <c r="J1125" s="23"/>
      <c r="K1125" s="52">
        <v>1</v>
      </c>
      <c r="L1125" s="59" t="str">
        <f>IF(OR(H_no_hash!$F1125="---",H_no_hash!$F1125="infeas",H_no_hash!$F1125="inf"),"---",(H_no_hash!$F1125/M1125)-1)</f>
        <v>---</v>
      </c>
      <c r="M1125" s="20">
        <f>Model_dem!L865</f>
        <v>820</v>
      </c>
      <c r="N1125">
        <f>Model_dem!G865</f>
        <v>890</v>
      </c>
      <c r="P1125" t="str">
        <f>IF(H_no_hash!$Q1125&lt;&gt;A1125,"Aqui", " ")</f>
        <v xml:space="preserve"> </v>
      </c>
      <c r="Q1125" s="65" t="s">
        <v>526</v>
      </c>
      <c r="R1125" s="66">
        <v>2</v>
      </c>
      <c r="S1125" s="66">
        <v>25</v>
      </c>
      <c r="T1125" s="66">
        <v>0.2</v>
      </c>
      <c r="U1125" s="66">
        <v>50</v>
      </c>
      <c r="V1125" s="66" t="s">
        <v>46</v>
      </c>
      <c r="W1125" s="66">
        <v>60.009300000000003</v>
      </c>
      <c r="X1125" s="66">
        <v>0</v>
      </c>
      <c r="Y1125" s="66">
        <v>1</v>
      </c>
      <c r="Z1125" s="66">
        <v>1800.74</v>
      </c>
      <c r="AA1125" s="23">
        <v>0</v>
      </c>
      <c r="AE1125" t="s">
        <v>536</v>
      </c>
      <c r="AF1125">
        <v>3</v>
      </c>
      <c r="AG1125">
        <v>10</v>
      </c>
      <c r="AH1125">
        <v>0.15</v>
      </c>
      <c r="AI1125">
        <v>50</v>
      </c>
      <c r="AJ1125" t="s">
        <v>511</v>
      </c>
      <c r="AK1125" t="s">
        <v>511</v>
      </c>
      <c r="AL1125" t="s">
        <v>511</v>
      </c>
      <c r="AM1125" t="s">
        <v>511</v>
      </c>
      <c r="AN1125" t="s">
        <v>511</v>
      </c>
    </row>
    <row r="1126" spans="1:40" x14ac:dyDescent="0.3">
      <c r="A1126" s="68" t="s">
        <v>526</v>
      </c>
      <c r="B1126" s="20">
        <v>2</v>
      </c>
      <c r="C1126" s="20">
        <v>50</v>
      </c>
      <c r="D1126" s="20">
        <v>0.05</v>
      </c>
      <c r="E1126" t="s">
        <v>0</v>
      </c>
      <c r="F1126" s="20">
        <v>833</v>
      </c>
      <c r="G1126" s="39">
        <f t="shared" si="76"/>
        <v>0</v>
      </c>
      <c r="H1126" s="20">
        <v>26.1005</v>
      </c>
      <c r="I1126" s="20" t="s">
        <v>511</v>
      </c>
      <c r="J1126" s="67"/>
      <c r="K1126" s="52">
        <v>0</v>
      </c>
      <c r="L1126" s="59">
        <f>IF(OR(H_no_hash!$F1126="---",H_no_hash!$F1126="infeas",H_no_hash!$F1126="inf"),"---",(H_no_hash!$F1126/M1126)-1)</f>
        <v>1.585365853658538E-2</v>
      </c>
      <c r="M1126" s="20">
        <f>Model_dem!L866</f>
        <v>820</v>
      </c>
      <c r="N1126">
        <f>Model_dem!G866</f>
        <v>833</v>
      </c>
      <c r="P1126" t="str">
        <f>IF(H_no_hash!$Q1126&lt;&gt;A1126,"Aqui", " ")</f>
        <v xml:space="preserve"> </v>
      </c>
      <c r="Q1126" s="68" t="s">
        <v>526</v>
      </c>
      <c r="R1126" s="20">
        <v>2</v>
      </c>
      <c r="S1126" s="20">
        <v>50</v>
      </c>
      <c r="T1126" s="20">
        <v>0.05</v>
      </c>
      <c r="U1126" s="20">
        <v>50</v>
      </c>
      <c r="V1126" s="20">
        <v>833</v>
      </c>
      <c r="W1126" s="20">
        <v>26.1005</v>
      </c>
      <c r="X1126" s="20">
        <v>1</v>
      </c>
      <c r="Y1126" s="20">
        <v>216</v>
      </c>
      <c r="Z1126" s="20">
        <v>1800.23</v>
      </c>
      <c r="AA1126" s="67">
        <v>0</v>
      </c>
      <c r="AE1126" t="s">
        <v>536</v>
      </c>
      <c r="AF1126">
        <v>3</v>
      </c>
      <c r="AG1126">
        <v>10</v>
      </c>
      <c r="AH1126">
        <v>0.2</v>
      </c>
      <c r="AI1126">
        <v>50</v>
      </c>
      <c r="AJ1126" t="s">
        <v>511</v>
      </c>
      <c r="AK1126" t="s">
        <v>511</v>
      </c>
      <c r="AL1126" t="s">
        <v>511</v>
      </c>
      <c r="AM1126" t="s">
        <v>511</v>
      </c>
      <c r="AN1126" t="s">
        <v>511</v>
      </c>
    </row>
    <row r="1127" spans="1:40" x14ac:dyDescent="0.3">
      <c r="A1127" s="65" t="s">
        <v>526</v>
      </c>
      <c r="B1127" s="66">
        <v>2</v>
      </c>
      <c r="C1127" s="66">
        <v>50</v>
      </c>
      <c r="D1127" s="66">
        <v>0.1</v>
      </c>
      <c r="E1127" t="s">
        <v>0</v>
      </c>
      <c r="F1127" s="66">
        <v>850</v>
      </c>
      <c r="G1127" s="39">
        <f t="shared" si="76"/>
        <v>0</v>
      </c>
      <c r="H1127" s="66">
        <v>829.40800000000002</v>
      </c>
      <c r="I1127" s="66" t="s">
        <v>511</v>
      </c>
      <c r="J1127" s="23"/>
      <c r="K1127" s="52">
        <v>0.02</v>
      </c>
      <c r="L1127" s="59">
        <f>IF(OR(H_no_hash!$F1127="---",H_no_hash!$F1127="infeas",H_no_hash!$F1127="inf"),"---",(H_no_hash!$F1127/M1127)-1)</f>
        <v>3.6585365853658569E-2</v>
      </c>
      <c r="M1127" s="20">
        <f>Model_dem!L867</f>
        <v>820</v>
      </c>
      <c r="N1127">
        <f>Model_dem!G867</f>
        <v>850</v>
      </c>
      <c r="P1127" t="str">
        <f>IF(H_no_hash!$Q1127&lt;&gt;A1127,"Aqui", " ")</f>
        <v xml:space="preserve"> </v>
      </c>
      <c r="Q1127" s="65" t="s">
        <v>526</v>
      </c>
      <c r="R1127" s="66">
        <v>2</v>
      </c>
      <c r="S1127" s="66">
        <v>50</v>
      </c>
      <c r="T1127" s="66">
        <v>0.1</v>
      </c>
      <c r="U1127" s="66">
        <v>50</v>
      </c>
      <c r="V1127" s="66">
        <v>850</v>
      </c>
      <c r="W1127" s="66">
        <v>829.40800000000002</v>
      </c>
      <c r="X1127" s="66">
        <v>0</v>
      </c>
      <c r="Y1127" s="66">
        <v>4</v>
      </c>
      <c r="Z1127" s="66">
        <v>1814.49</v>
      </c>
      <c r="AA1127" s="23"/>
      <c r="AE1127" t="s">
        <v>536</v>
      </c>
      <c r="AF1127">
        <v>3</v>
      </c>
      <c r="AG1127">
        <v>25</v>
      </c>
      <c r="AH1127">
        <v>0.15</v>
      </c>
      <c r="AI1127">
        <v>50</v>
      </c>
      <c r="AJ1127" t="s">
        <v>511</v>
      </c>
      <c r="AK1127" t="s">
        <v>511</v>
      </c>
      <c r="AL1127" t="s">
        <v>511</v>
      </c>
      <c r="AM1127" t="s">
        <v>511</v>
      </c>
      <c r="AN1127" t="s">
        <v>511</v>
      </c>
    </row>
    <row r="1128" spans="1:40" x14ac:dyDescent="0.3">
      <c r="A1128" s="68" t="s">
        <v>526</v>
      </c>
      <c r="B1128" s="20">
        <v>2</v>
      </c>
      <c r="C1128" s="20">
        <v>50</v>
      </c>
      <c r="D1128" s="20">
        <v>0.15</v>
      </c>
      <c r="E1128" t="s">
        <v>2</v>
      </c>
      <c r="F1128" s="20" t="s">
        <v>511</v>
      </c>
      <c r="G1128" s="39" t="str">
        <f t="shared" si="76"/>
        <v>---</v>
      </c>
      <c r="H1128" s="20" t="s">
        <v>511</v>
      </c>
      <c r="I1128" s="20" t="s">
        <v>511</v>
      </c>
      <c r="J1128" s="67"/>
      <c r="L1128" s="59" t="str">
        <f>IF(OR(H_no_hash!$F1128="---",H_no_hash!$F1128="infeas",H_no_hash!$F1128="inf"),"---",(H_no_hash!$F1128/M1128)-1)</f>
        <v>---</v>
      </c>
      <c r="M1128" s="20">
        <f>Model_dem!L868</f>
        <v>820</v>
      </c>
      <c r="N1128" t="str">
        <f>Model_dem!G868</f>
        <v>---</v>
      </c>
      <c r="P1128" t="str">
        <f>IF(H_no_hash!$Q1128&lt;&gt;A1128,"Aqui", " ")</f>
        <v xml:space="preserve"> </v>
      </c>
      <c r="Q1128" s="68" t="s">
        <v>526</v>
      </c>
      <c r="R1128" s="20">
        <v>2</v>
      </c>
      <c r="S1128" s="20">
        <v>50</v>
      </c>
      <c r="T1128" s="20">
        <v>0.15</v>
      </c>
      <c r="U1128" s="20">
        <v>50</v>
      </c>
      <c r="V1128" s="20" t="s">
        <v>511</v>
      </c>
      <c r="W1128" s="20" t="s">
        <v>511</v>
      </c>
      <c r="X1128" s="20" t="s">
        <v>511</v>
      </c>
      <c r="Y1128" s="20" t="s">
        <v>511</v>
      </c>
      <c r="Z1128" s="20" t="s">
        <v>511</v>
      </c>
      <c r="AA1128" s="67"/>
      <c r="AE1128" t="s">
        <v>536</v>
      </c>
      <c r="AF1128">
        <v>3</v>
      </c>
      <c r="AG1128">
        <v>50</v>
      </c>
      <c r="AH1128">
        <v>0.15</v>
      </c>
      <c r="AI1128">
        <v>50</v>
      </c>
      <c r="AJ1128" t="s">
        <v>511</v>
      </c>
      <c r="AK1128" t="s">
        <v>511</v>
      </c>
      <c r="AL1128" t="s">
        <v>511</v>
      </c>
      <c r="AM1128" t="s">
        <v>511</v>
      </c>
      <c r="AN1128" t="s">
        <v>511</v>
      </c>
    </row>
    <row r="1129" spans="1:40" x14ac:dyDescent="0.3">
      <c r="A1129" s="65" t="s">
        <v>526</v>
      </c>
      <c r="B1129" s="66">
        <v>2</v>
      </c>
      <c r="C1129" s="66">
        <v>50</v>
      </c>
      <c r="D1129" s="66">
        <v>0.2</v>
      </c>
      <c r="E1129" t="s">
        <v>4</v>
      </c>
      <c r="F1129" s="66" t="s">
        <v>511</v>
      </c>
      <c r="G1129" s="39" t="str">
        <f t="shared" si="76"/>
        <v>---</v>
      </c>
      <c r="H1129" s="66" t="s">
        <v>511</v>
      </c>
      <c r="I1129" s="66" t="s">
        <v>511</v>
      </c>
      <c r="J1129" s="23"/>
      <c r="L1129" s="59" t="str">
        <f>IF(OR(H_no_hash!$F1129="---",H_no_hash!$F1129="infeas",H_no_hash!$F1129="inf"),"---",(H_no_hash!$F1129/M1129)-1)</f>
        <v>---</v>
      </c>
      <c r="M1129" s="20">
        <f>Model_dem!L869</f>
        <v>820</v>
      </c>
      <c r="N1129" t="str">
        <f>Model_dem!G869</f>
        <v>---</v>
      </c>
      <c r="P1129" t="str">
        <f>IF(H_no_hash!$Q1129&lt;&gt;A1129,"Aqui", " ")</f>
        <v xml:space="preserve"> </v>
      </c>
      <c r="Q1129" s="65" t="s">
        <v>526</v>
      </c>
      <c r="R1129" s="66">
        <v>2</v>
      </c>
      <c r="S1129" s="66">
        <v>50</v>
      </c>
      <c r="T1129" s="66">
        <v>0.2</v>
      </c>
      <c r="U1129" s="66">
        <v>50</v>
      </c>
      <c r="V1129" s="66" t="s">
        <v>511</v>
      </c>
      <c r="W1129" s="66" t="s">
        <v>511</v>
      </c>
      <c r="X1129" s="66" t="s">
        <v>511</v>
      </c>
      <c r="Y1129" s="66" t="s">
        <v>511</v>
      </c>
      <c r="Z1129" s="66" t="s">
        <v>511</v>
      </c>
      <c r="AA1129" s="23"/>
      <c r="AE1129" t="s">
        <v>536</v>
      </c>
      <c r="AF1129">
        <v>3</v>
      </c>
      <c r="AG1129">
        <v>50</v>
      </c>
      <c r="AH1129">
        <v>0.2</v>
      </c>
      <c r="AI1129">
        <v>50</v>
      </c>
      <c r="AJ1129" t="s">
        <v>511</v>
      </c>
      <c r="AK1129" t="s">
        <v>511</v>
      </c>
      <c r="AL1129" t="s">
        <v>511</v>
      </c>
      <c r="AM1129" t="s">
        <v>511</v>
      </c>
      <c r="AN1129" t="s">
        <v>511</v>
      </c>
    </row>
    <row r="1130" spans="1:40" x14ac:dyDescent="0.3">
      <c r="A1130" s="68" t="s">
        <v>526</v>
      </c>
      <c r="B1130" s="20">
        <v>3</v>
      </c>
      <c r="C1130" s="20">
        <v>0</v>
      </c>
      <c r="D1130" s="20">
        <v>0.05</v>
      </c>
      <c r="E1130" t="s">
        <v>4</v>
      </c>
      <c r="F1130" s="20" t="s">
        <v>511</v>
      </c>
      <c r="G1130" s="39" t="str">
        <f t="shared" si="76"/>
        <v>---</v>
      </c>
      <c r="H1130" s="20" t="s">
        <v>511</v>
      </c>
      <c r="I1130" s="20" t="s">
        <v>511</v>
      </c>
      <c r="J1130" s="67"/>
      <c r="L1130" s="59" t="str">
        <f>IF(OR(H_no_hash!$F1130="---",H_no_hash!$F1130="infeas",H_no_hash!$F1130="inf"),"---",(H_no_hash!$F1130/M1130)-1)</f>
        <v>---</v>
      </c>
      <c r="M1130" s="20">
        <f>Model_dem!L870</f>
        <v>820</v>
      </c>
      <c r="N1130" t="str">
        <f>Model_dem!G870</f>
        <v>---</v>
      </c>
      <c r="P1130" t="str">
        <f>IF(H_no_hash!$Q1130&lt;&gt;A1130,"Aqui", " ")</f>
        <v xml:space="preserve"> </v>
      </c>
      <c r="Q1130" s="68" t="s">
        <v>526</v>
      </c>
      <c r="R1130" s="20">
        <v>3</v>
      </c>
      <c r="S1130" s="20">
        <v>0</v>
      </c>
      <c r="T1130" s="20">
        <v>0.05</v>
      </c>
      <c r="U1130" s="20">
        <v>50</v>
      </c>
      <c r="V1130" s="20" t="s">
        <v>511</v>
      </c>
      <c r="W1130" s="20" t="s">
        <v>511</v>
      </c>
      <c r="X1130" s="20" t="s">
        <v>511</v>
      </c>
      <c r="Y1130" s="20" t="s">
        <v>511</v>
      </c>
      <c r="Z1130" s="20" t="s">
        <v>511</v>
      </c>
      <c r="AA1130" s="67"/>
      <c r="AE1130" t="s">
        <v>536</v>
      </c>
      <c r="AF1130">
        <v>3</v>
      </c>
      <c r="AG1130">
        <v>25</v>
      </c>
      <c r="AH1130">
        <v>0.2</v>
      </c>
      <c r="AI1130">
        <v>50</v>
      </c>
      <c r="AJ1130" t="s">
        <v>511</v>
      </c>
      <c r="AK1130" t="s">
        <v>511</v>
      </c>
      <c r="AL1130" t="s">
        <v>511</v>
      </c>
      <c r="AM1130" t="s">
        <v>511</v>
      </c>
      <c r="AN1130" t="s">
        <v>511</v>
      </c>
    </row>
    <row r="1131" spans="1:40" x14ac:dyDescent="0.3">
      <c r="A1131" s="65" t="s">
        <v>526</v>
      </c>
      <c r="B1131" s="66">
        <v>3</v>
      </c>
      <c r="C1131" s="66">
        <v>0</v>
      </c>
      <c r="D1131" s="66">
        <v>0.1</v>
      </c>
      <c r="E1131" t="s">
        <v>4</v>
      </c>
      <c r="F1131" s="66" t="s">
        <v>511</v>
      </c>
      <c r="G1131" s="39" t="str">
        <f t="shared" si="76"/>
        <v>---</v>
      </c>
      <c r="H1131" s="66" t="s">
        <v>511</v>
      </c>
      <c r="I1131" s="66" t="s">
        <v>511</v>
      </c>
      <c r="J1131" s="23"/>
      <c r="L1131" s="59" t="str">
        <f>IF(OR(H_no_hash!$F1131="---",H_no_hash!$F1131="infeas",H_no_hash!$F1131="inf"),"---",(H_no_hash!$F1131/M1131)-1)</f>
        <v>---</v>
      </c>
      <c r="M1131" s="20">
        <f>Model_dem!L871</f>
        <v>820</v>
      </c>
      <c r="N1131" t="str">
        <f>Model_dem!G871</f>
        <v>---</v>
      </c>
      <c r="P1131" t="str">
        <f>IF(H_no_hash!$Q1131&lt;&gt;A1131,"Aqui", " ")</f>
        <v xml:space="preserve"> </v>
      </c>
      <c r="Q1131" s="65" t="s">
        <v>526</v>
      </c>
      <c r="R1131" s="66">
        <v>3</v>
      </c>
      <c r="S1131" s="66">
        <v>0</v>
      </c>
      <c r="T1131" s="66">
        <v>0.1</v>
      </c>
      <c r="U1131" s="66">
        <v>50</v>
      </c>
      <c r="V1131" s="66" t="s">
        <v>511</v>
      </c>
      <c r="W1131" s="66" t="s">
        <v>511</v>
      </c>
      <c r="X1131" s="66" t="s">
        <v>511</v>
      </c>
      <c r="Y1131" s="66" t="s">
        <v>511</v>
      </c>
      <c r="Z1131" s="66" t="s">
        <v>511</v>
      </c>
      <c r="AA1131" s="23"/>
      <c r="AE1131" t="s">
        <v>533</v>
      </c>
      <c r="AF1131">
        <v>3</v>
      </c>
      <c r="AG1131">
        <v>0</v>
      </c>
      <c r="AH1131">
        <v>0.2</v>
      </c>
      <c r="AI1131">
        <v>100</v>
      </c>
      <c r="AJ1131" t="s">
        <v>511</v>
      </c>
      <c r="AK1131" t="s">
        <v>511</v>
      </c>
      <c r="AL1131" t="s">
        <v>511</v>
      </c>
      <c r="AM1131" t="s">
        <v>511</v>
      </c>
      <c r="AN1131" t="s">
        <v>511</v>
      </c>
    </row>
    <row r="1132" spans="1:40" x14ac:dyDescent="0.3">
      <c r="A1132" s="68" t="s">
        <v>526</v>
      </c>
      <c r="B1132" s="20">
        <v>3</v>
      </c>
      <c r="C1132" s="20">
        <v>0</v>
      </c>
      <c r="D1132" s="20">
        <v>0.15</v>
      </c>
      <c r="E1132" t="s">
        <v>4</v>
      </c>
      <c r="F1132" s="20" t="s">
        <v>511</v>
      </c>
      <c r="G1132" s="39" t="str">
        <f t="shared" si="76"/>
        <v>---</v>
      </c>
      <c r="H1132" s="20" t="s">
        <v>511</v>
      </c>
      <c r="I1132" s="20" t="s">
        <v>511</v>
      </c>
      <c r="J1132" s="67"/>
      <c r="L1132" s="59" t="str">
        <f>IF(OR(H_no_hash!$F1132="---",H_no_hash!$F1132="infeas",H_no_hash!$F1132="inf"),"---",(H_no_hash!$F1132/M1132)-1)</f>
        <v>---</v>
      </c>
      <c r="M1132" s="20">
        <f>Model_dem!L872</f>
        <v>820</v>
      </c>
      <c r="N1132" t="str">
        <f>Model_dem!G872</f>
        <v>---</v>
      </c>
      <c r="P1132" t="str">
        <f>IF(H_no_hash!$Q1132&lt;&gt;A1132,"Aqui", " ")</f>
        <v xml:space="preserve"> </v>
      </c>
      <c r="Q1132" s="68" t="s">
        <v>526</v>
      </c>
      <c r="R1132" s="20">
        <v>3</v>
      </c>
      <c r="S1132" s="20">
        <v>0</v>
      </c>
      <c r="T1132" s="20">
        <v>0.15</v>
      </c>
      <c r="U1132" s="20">
        <v>50</v>
      </c>
      <c r="V1132" s="20" t="s">
        <v>511</v>
      </c>
      <c r="W1132" s="20" t="s">
        <v>511</v>
      </c>
      <c r="X1132" s="20" t="s">
        <v>511</v>
      </c>
      <c r="Y1132" s="20" t="s">
        <v>511</v>
      </c>
      <c r="Z1132" s="20" t="s">
        <v>511</v>
      </c>
      <c r="AA1132" s="67"/>
      <c r="AE1132" t="s">
        <v>533</v>
      </c>
      <c r="AF1132">
        <v>3</v>
      </c>
      <c r="AG1132">
        <v>0</v>
      </c>
      <c r="AH1132">
        <v>0.1</v>
      </c>
      <c r="AI1132">
        <v>100</v>
      </c>
      <c r="AJ1132" t="s">
        <v>511</v>
      </c>
      <c r="AK1132" t="s">
        <v>511</v>
      </c>
      <c r="AL1132" t="s">
        <v>511</v>
      </c>
      <c r="AM1132" t="s">
        <v>511</v>
      </c>
      <c r="AN1132" t="s">
        <v>511</v>
      </c>
    </row>
    <row r="1133" spans="1:40" x14ac:dyDescent="0.3">
      <c r="A1133" s="65" t="s">
        <v>526</v>
      </c>
      <c r="B1133" s="66">
        <v>3</v>
      </c>
      <c r="C1133" s="66">
        <v>0</v>
      </c>
      <c r="D1133" s="66">
        <v>0.2</v>
      </c>
      <c r="E1133" t="s">
        <v>4</v>
      </c>
      <c r="F1133" s="66" t="s">
        <v>511</v>
      </c>
      <c r="G1133" s="39" t="str">
        <f t="shared" si="76"/>
        <v>---</v>
      </c>
      <c r="H1133" s="66" t="s">
        <v>511</v>
      </c>
      <c r="I1133" s="66" t="s">
        <v>511</v>
      </c>
      <c r="J1133" s="23"/>
      <c r="L1133" s="59" t="str">
        <f>IF(OR(H_no_hash!$F1133="---",H_no_hash!$F1133="infeas",H_no_hash!$F1133="inf"),"---",(H_no_hash!$F1133/M1133)-1)</f>
        <v>---</v>
      </c>
      <c r="M1133" s="20">
        <f>Model_dem!L873</f>
        <v>820</v>
      </c>
      <c r="N1133" t="str">
        <f>Model_dem!G873</f>
        <v>---</v>
      </c>
      <c r="P1133" t="str">
        <f>IF(H_no_hash!$Q1133&lt;&gt;A1133,"Aqui", " ")</f>
        <v xml:space="preserve"> </v>
      </c>
      <c r="Q1133" s="65" t="s">
        <v>526</v>
      </c>
      <c r="R1133" s="66">
        <v>3</v>
      </c>
      <c r="S1133" s="66">
        <v>0</v>
      </c>
      <c r="T1133" s="66">
        <v>0.2</v>
      </c>
      <c r="U1133" s="66">
        <v>50</v>
      </c>
      <c r="V1133" s="66" t="s">
        <v>511</v>
      </c>
      <c r="W1133" s="66" t="s">
        <v>511</v>
      </c>
      <c r="X1133" s="66" t="s">
        <v>511</v>
      </c>
      <c r="Y1133" s="66" t="s">
        <v>511</v>
      </c>
      <c r="Z1133" s="66" t="s">
        <v>511</v>
      </c>
      <c r="AA1133" s="23"/>
      <c r="AE1133" t="s">
        <v>533</v>
      </c>
      <c r="AF1133">
        <v>3</v>
      </c>
      <c r="AG1133">
        <v>10</v>
      </c>
      <c r="AH1133">
        <v>0.1</v>
      </c>
      <c r="AI1133">
        <v>100</v>
      </c>
      <c r="AJ1133" t="s">
        <v>511</v>
      </c>
      <c r="AK1133" t="s">
        <v>511</v>
      </c>
      <c r="AL1133" t="s">
        <v>511</v>
      </c>
      <c r="AM1133" t="s">
        <v>511</v>
      </c>
      <c r="AN1133" t="s">
        <v>511</v>
      </c>
    </row>
    <row r="1134" spans="1:40" x14ac:dyDescent="0.3">
      <c r="A1134" s="68" t="s">
        <v>526</v>
      </c>
      <c r="B1134" s="20">
        <v>3</v>
      </c>
      <c r="C1134" s="20">
        <v>10</v>
      </c>
      <c r="D1134" s="20">
        <v>0.05</v>
      </c>
      <c r="E1134" t="s">
        <v>4</v>
      </c>
      <c r="F1134" s="20" t="s">
        <v>511</v>
      </c>
      <c r="G1134" s="39" t="str">
        <f t="shared" si="76"/>
        <v>---</v>
      </c>
      <c r="H1134" s="20" t="s">
        <v>511</v>
      </c>
      <c r="I1134" s="20" t="s">
        <v>511</v>
      </c>
      <c r="J1134" s="67"/>
      <c r="L1134" s="59" t="str">
        <f>IF(OR(H_no_hash!$F1134="---",H_no_hash!$F1134="infeas",H_no_hash!$F1134="inf"),"---",(H_no_hash!$F1134/M1134)-1)</f>
        <v>---</v>
      </c>
      <c r="M1134" s="20">
        <f>Model_dem!L874</f>
        <v>820</v>
      </c>
      <c r="N1134" t="str">
        <f>Model_dem!G874</f>
        <v>---</v>
      </c>
      <c r="P1134" t="str">
        <f>IF(H_no_hash!$Q1134&lt;&gt;A1134,"Aqui", " ")</f>
        <v xml:space="preserve"> </v>
      </c>
      <c r="Q1134" s="68" t="s">
        <v>526</v>
      </c>
      <c r="R1134" s="20">
        <v>3</v>
      </c>
      <c r="S1134" s="20">
        <v>10</v>
      </c>
      <c r="T1134" s="20">
        <v>0.05</v>
      </c>
      <c r="U1134" s="20">
        <v>50</v>
      </c>
      <c r="V1134" s="20" t="s">
        <v>511</v>
      </c>
      <c r="W1134" s="20" t="s">
        <v>511</v>
      </c>
      <c r="X1134" s="20" t="s">
        <v>511</v>
      </c>
      <c r="Y1134" s="20" t="s">
        <v>511</v>
      </c>
      <c r="Z1134" s="20" t="s">
        <v>511</v>
      </c>
      <c r="AA1134" s="67"/>
      <c r="AE1134" t="s">
        <v>533</v>
      </c>
      <c r="AF1134">
        <v>3</v>
      </c>
      <c r="AG1134">
        <v>0</v>
      </c>
      <c r="AH1134">
        <v>0.15</v>
      </c>
      <c r="AI1134">
        <v>100</v>
      </c>
      <c r="AJ1134" t="s">
        <v>511</v>
      </c>
      <c r="AK1134" t="s">
        <v>511</v>
      </c>
      <c r="AL1134" t="s">
        <v>511</v>
      </c>
      <c r="AM1134" t="s">
        <v>511</v>
      </c>
      <c r="AN1134" t="s">
        <v>511</v>
      </c>
    </row>
    <row r="1135" spans="1:40" x14ac:dyDescent="0.3">
      <c r="A1135" s="65" t="s">
        <v>526</v>
      </c>
      <c r="B1135" s="66">
        <v>3</v>
      </c>
      <c r="C1135" s="66">
        <v>10</v>
      </c>
      <c r="D1135" s="66">
        <v>0.1</v>
      </c>
      <c r="E1135" t="s">
        <v>4</v>
      </c>
      <c r="F1135" s="66" t="s">
        <v>511</v>
      </c>
      <c r="G1135" s="39" t="str">
        <f t="shared" si="76"/>
        <v>---</v>
      </c>
      <c r="H1135" s="66" t="s">
        <v>511</v>
      </c>
      <c r="I1135" s="66" t="s">
        <v>511</v>
      </c>
      <c r="J1135" s="23"/>
      <c r="L1135" s="59" t="str">
        <f>IF(OR(H_no_hash!$F1135="---",H_no_hash!$F1135="infeas",H_no_hash!$F1135="inf"),"---",(H_no_hash!$F1135/M1135)-1)</f>
        <v>---</v>
      </c>
      <c r="M1135" s="20">
        <f>Model_dem!L875</f>
        <v>820</v>
      </c>
      <c r="N1135" t="str">
        <f>Model_dem!G875</f>
        <v>---</v>
      </c>
      <c r="P1135" t="str">
        <f>IF(H_no_hash!$Q1135&lt;&gt;A1135,"Aqui", " ")</f>
        <v xml:space="preserve"> </v>
      </c>
      <c r="Q1135" s="65" t="s">
        <v>526</v>
      </c>
      <c r="R1135" s="66">
        <v>3</v>
      </c>
      <c r="S1135" s="66">
        <v>10</v>
      </c>
      <c r="T1135" s="66">
        <v>0.1</v>
      </c>
      <c r="U1135" s="66">
        <v>50</v>
      </c>
      <c r="V1135" s="66" t="s">
        <v>511</v>
      </c>
      <c r="W1135" s="66" t="s">
        <v>511</v>
      </c>
      <c r="X1135" s="66" t="s">
        <v>511</v>
      </c>
      <c r="Y1135" s="66" t="s">
        <v>511</v>
      </c>
      <c r="Z1135" s="66" t="s">
        <v>511</v>
      </c>
      <c r="AA1135" s="23"/>
      <c r="AE1135" t="s">
        <v>533</v>
      </c>
      <c r="AF1135">
        <v>3</v>
      </c>
      <c r="AG1135">
        <v>10</v>
      </c>
      <c r="AH1135">
        <v>0.2</v>
      </c>
      <c r="AI1135">
        <v>100</v>
      </c>
      <c r="AJ1135" t="s">
        <v>511</v>
      </c>
      <c r="AK1135" t="s">
        <v>511</v>
      </c>
      <c r="AL1135" t="s">
        <v>511</v>
      </c>
      <c r="AM1135" t="s">
        <v>511</v>
      </c>
      <c r="AN1135" t="s">
        <v>511</v>
      </c>
    </row>
    <row r="1136" spans="1:40" x14ac:dyDescent="0.3">
      <c r="A1136" s="68" t="s">
        <v>526</v>
      </c>
      <c r="B1136" s="20">
        <v>3</v>
      </c>
      <c r="C1136" s="20">
        <v>10</v>
      </c>
      <c r="D1136" s="20">
        <v>0.15</v>
      </c>
      <c r="E1136" t="s">
        <v>4</v>
      </c>
      <c r="F1136" s="20" t="s">
        <v>511</v>
      </c>
      <c r="G1136" s="39" t="str">
        <f t="shared" si="76"/>
        <v>---</v>
      </c>
      <c r="H1136" s="20" t="s">
        <v>511</v>
      </c>
      <c r="I1136" s="20" t="s">
        <v>511</v>
      </c>
      <c r="J1136" s="67"/>
      <c r="L1136" s="59" t="str">
        <f>IF(OR(H_no_hash!$F1136="---",H_no_hash!$F1136="infeas",H_no_hash!$F1136="inf"),"---",(H_no_hash!$F1136/M1136)-1)</f>
        <v>---</v>
      </c>
      <c r="M1136" s="20">
        <f>Model_dem!L876</f>
        <v>820</v>
      </c>
      <c r="N1136" t="str">
        <f>Model_dem!G876</f>
        <v>---</v>
      </c>
      <c r="P1136" t="str">
        <f>IF(H_no_hash!$Q1136&lt;&gt;A1136,"Aqui", " ")</f>
        <v xml:space="preserve"> </v>
      </c>
      <c r="Q1136" s="68" t="s">
        <v>526</v>
      </c>
      <c r="R1136" s="20">
        <v>3</v>
      </c>
      <c r="S1136" s="20">
        <v>10</v>
      </c>
      <c r="T1136" s="20">
        <v>0.15</v>
      </c>
      <c r="U1136" s="20">
        <v>50</v>
      </c>
      <c r="V1136" s="20" t="s">
        <v>511</v>
      </c>
      <c r="W1136" s="20" t="s">
        <v>511</v>
      </c>
      <c r="X1136" s="20" t="s">
        <v>511</v>
      </c>
      <c r="Y1136" s="20" t="s">
        <v>511</v>
      </c>
      <c r="Z1136" s="20" t="s">
        <v>511</v>
      </c>
      <c r="AA1136" s="67"/>
      <c r="AE1136" t="s">
        <v>533</v>
      </c>
      <c r="AF1136">
        <v>3</v>
      </c>
      <c r="AG1136">
        <v>10</v>
      </c>
      <c r="AH1136">
        <v>0.15</v>
      </c>
      <c r="AI1136">
        <v>100</v>
      </c>
      <c r="AJ1136" t="s">
        <v>511</v>
      </c>
      <c r="AK1136" t="s">
        <v>511</v>
      </c>
      <c r="AL1136" t="s">
        <v>511</v>
      </c>
      <c r="AM1136" t="s">
        <v>511</v>
      </c>
      <c r="AN1136" t="s">
        <v>511</v>
      </c>
    </row>
    <row r="1137" spans="1:40" x14ac:dyDescent="0.3">
      <c r="A1137" s="65" t="s">
        <v>526</v>
      </c>
      <c r="B1137" s="66">
        <v>3</v>
      </c>
      <c r="C1137" s="66">
        <v>10</v>
      </c>
      <c r="D1137" s="66">
        <v>0.2</v>
      </c>
      <c r="E1137" t="s">
        <v>4</v>
      </c>
      <c r="F1137" s="66" t="s">
        <v>511</v>
      </c>
      <c r="G1137" s="39" t="str">
        <f t="shared" si="76"/>
        <v>---</v>
      </c>
      <c r="H1137" s="66" t="s">
        <v>511</v>
      </c>
      <c r="I1137" s="66" t="s">
        <v>511</v>
      </c>
      <c r="J1137" s="23"/>
      <c r="L1137" s="59" t="str">
        <f>IF(OR(H_no_hash!$F1137="---",H_no_hash!$F1137="infeas",H_no_hash!$F1137="inf"),"---",(H_no_hash!$F1137/M1137)-1)</f>
        <v>---</v>
      </c>
      <c r="M1137" s="20">
        <f>Model_dem!L877</f>
        <v>820</v>
      </c>
      <c r="N1137" t="str">
        <f>Model_dem!G877</f>
        <v>---</v>
      </c>
      <c r="P1137" t="str">
        <f>IF(H_no_hash!$Q1137&lt;&gt;A1137,"Aqui", " ")</f>
        <v xml:space="preserve"> </v>
      </c>
      <c r="Q1137" s="65" t="s">
        <v>526</v>
      </c>
      <c r="R1137" s="66">
        <v>3</v>
      </c>
      <c r="S1137" s="66">
        <v>10</v>
      </c>
      <c r="T1137" s="66">
        <v>0.2</v>
      </c>
      <c r="U1137" s="66">
        <v>50</v>
      </c>
      <c r="V1137" s="66" t="s">
        <v>511</v>
      </c>
      <c r="W1137" s="66" t="s">
        <v>511</v>
      </c>
      <c r="X1137" s="66" t="s">
        <v>511</v>
      </c>
      <c r="Y1137" s="66" t="s">
        <v>511</v>
      </c>
      <c r="Z1137" s="66" t="s">
        <v>511</v>
      </c>
      <c r="AA1137" s="23"/>
      <c r="AE1137" t="s">
        <v>533</v>
      </c>
      <c r="AF1137">
        <v>3</v>
      </c>
      <c r="AG1137">
        <v>25</v>
      </c>
      <c r="AH1137">
        <v>0.15</v>
      </c>
      <c r="AI1137">
        <v>100</v>
      </c>
      <c r="AJ1137" t="s">
        <v>511</v>
      </c>
      <c r="AK1137" t="s">
        <v>511</v>
      </c>
      <c r="AL1137" t="s">
        <v>511</v>
      </c>
      <c r="AM1137" t="s">
        <v>511</v>
      </c>
      <c r="AN1137" t="s">
        <v>511</v>
      </c>
    </row>
    <row r="1138" spans="1:40" x14ac:dyDescent="0.3">
      <c r="A1138" s="68" t="s">
        <v>526</v>
      </c>
      <c r="B1138" s="20">
        <v>3</v>
      </c>
      <c r="C1138" s="20">
        <v>25</v>
      </c>
      <c r="D1138" s="20">
        <v>0.05</v>
      </c>
      <c r="E1138" t="s">
        <v>4</v>
      </c>
      <c r="F1138" s="20" t="s">
        <v>511</v>
      </c>
      <c r="G1138" s="39" t="str">
        <f t="shared" si="76"/>
        <v>---</v>
      </c>
      <c r="H1138" s="20" t="s">
        <v>511</v>
      </c>
      <c r="I1138" s="20" t="s">
        <v>511</v>
      </c>
      <c r="J1138" s="67"/>
      <c r="L1138" s="59" t="str">
        <f>IF(OR(H_no_hash!$F1138="---",H_no_hash!$F1138="infeas",H_no_hash!$F1138="inf"),"---",(H_no_hash!$F1138/M1138)-1)</f>
        <v>---</v>
      </c>
      <c r="M1138" s="20">
        <f>Model_dem!L878</f>
        <v>820</v>
      </c>
      <c r="N1138" t="str">
        <f>Model_dem!G878</f>
        <v>---</v>
      </c>
      <c r="P1138" t="str">
        <f>IF(H_no_hash!$Q1138&lt;&gt;A1138,"Aqui", " ")</f>
        <v xml:space="preserve"> </v>
      </c>
      <c r="Q1138" s="68" t="s">
        <v>526</v>
      </c>
      <c r="R1138" s="20">
        <v>3</v>
      </c>
      <c r="S1138" s="20">
        <v>25</v>
      </c>
      <c r="T1138" s="20">
        <v>0.05</v>
      </c>
      <c r="U1138" s="20">
        <v>50</v>
      </c>
      <c r="V1138" s="20" t="s">
        <v>511</v>
      </c>
      <c r="W1138" s="20" t="s">
        <v>511</v>
      </c>
      <c r="X1138" s="20" t="s">
        <v>511</v>
      </c>
      <c r="Y1138" s="20" t="s">
        <v>511</v>
      </c>
      <c r="Z1138" s="20" t="s">
        <v>511</v>
      </c>
      <c r="AA1138" s="67"/>
      <c r="AE1138" t="s">
        <v>533</v>
      </c>
      <c r="AF1138">
        <v>3</v>
      </c>
      <c r="AG1138">
        <v>25</v>
      </c>
      <c r="AH1138">
        <v>0.1</v>
      </c>
      <c r="AI1138">
        <v>100</v>
      </c>
      <c r="AJ1138" t="s">
        <v>511</v>
      </c>
      <c r="AK1138" t="s">
        <v>511</v>
      </c>
      <c r="AL1138" t="s">
        <v>511</v>
      </c>
      <c r="AM1138" t="s">
        <v>511</v>
      </c>
      <c r="AN1138" t="s">
        <v>511</v>
      </c>
    </row>
    <row r="1139" spans="1:40" x14ac:dyDescent="0.3">
      <c r="A1139" s="65" t="s">
        <v>526</v>
      </c>
      <c r="B1139" s="66">
        <v>3</v>
      </c>
      <c r="C1139" s="66">
        <v>25</v>
      </c>
      <c r="D1139" s="66">
        <v>0.1</v>
      </c>
      <c r="E1139" t="s">
        <v>4</v>
      </c>
      <c r="F1139" s="66" t="s">
        <v>511</v>
      </c>
      <c r="G1139" s="39" t="str">
        <f t="shared" si="76"/>
        <v>---</v>
      </c>
      <c r="H1139" s="66" t="s">
        <v>511</v>
      </c>
      <c r="I1139" s="66" t="s">
        <v>511</v>
      </c>
      <c r="J1139" s="23"/>
      <c r="L1139" s="59" t="str">
        <f>IF(OR(H_no_hash!$F1139="---",H_no_hash!$F1139="infeas",H_no_hash!$F1139="inf"),"---",(H_no_hash!$F1139/M1139)-1)</f>
        <v>---</v>
      </c>
      <c r="M1139" s="20">
        <f>Model_dem!L879</f>
        <v>820</v>
      </c>
      <c r="N1139" t="str">
        <f>Model_dem!G879</f>
        <v>---</v>
      </c>
      <c r="P1139" t="str">
        <f>IF(H_no_hash!$Q1139&lt;&gt;A1139,"Aqui", " ")</f>
        <v xml:space="preserve"> </v>
      </c>
      <c r="Q1139" s="65" t="s">
        <v>526</v>
      </c>
      <c r="R1139" s="66">
        <v>3</v>
      </c>
      <c r="S1139" s="66">
        <v>25</v>
      </c>
      <c r="T1139" s="66">
        <v>0.1</v>
      </c>
      <c r="U1139" s="66">
        <v>50</v>
      </c>
      <c r="V1139" s="66" t="s">
        <v>511</v>
      </c>
      <c r="W1139" s="66" t="s">
        <v>511</v>
      </c>
      <c r="X1139" s="66" t="s">
        <v>511</v>
      </c>
      <c r="Y1139" s="66" t="s">
        <v>511</v>
      </c>
      <c r="Z1139" s="66" t="s">
        <v>511</v>
      </c>
      <c r="AA1139" s="23"/>
      <c r="AE1139" t="s">
        <v>533</v>
      </c>
      <c r="AF1139">
        <v>3</v>
      </c>
      <c r="AG1139">
        <v>50</v>
      </c>
      <c r="AH1139">
        <v>0.15</v>
      </c>
      <c r="AI1139">
        <v>100</v>
      </c>
      <c r="AJ1139" t="s">
        <v>511</v>
      </c>
      <c r="AK1139" t="s">
        <v>511</v>
      </c>
      <c r="AL1139" t="s">
        <v>511</v>
      </c>
      <c r="AM1139" t="s">
        <v>511</v>
      </c>
      <c r="AN1139" t="s">
        <v>511</v>
      </c>
    </row>
    <row r="1140" spans="1:40" x14ac:dyDescent="0.3">
      <c r="A1140" s="68" t="s">
        <v>526</v>
      </c>
      <c r="B1140" s="20">
        <v>3</v>
      </c>
      <c r="C1140" s="20">
        <v>25</v>
      </c>
      <c r="D1140" s="20">
        <v>0.15</v>
      </c>
      <c r="E1140" t="s">
        <v>4</v>
      </c>
      <c r="F1140" s="20" t="s">
        <v>511</v>
      </c>
      <c r="G1140" s="39" t="str">
        <f t="shared" si="76"/>
        <v>---</v>
      </c>
      <c r="H1140" s="20" t="s">
        <v>511</v>
      </c>
      <c r="I1140" s="20" t="s">
        <v>511</v>
      </c>
      <c r="J1140" s="67"/>
      <c r="L1140" s="59" t="str">
        <f>IF(OR(H_no_hash!$F1140="---",H_no_hash!$F1140="infeas",H_no_hash!$F1140="inf"),"---",(H_no_hash!$F1140/M1140)-1)</f>
        <v>---</v>
      </c>
      <c r="M1140" s="20">
        <f>Model_dem!L880</f>
        <v>820</v>
      </c>
      <c r="N1140" t="str">
        <f>Model_dem!G880</f>
        <v>---</v>
      </c>
      <c r="P1140" t="str">
        <f>IF(H_no_hash!$Q1140&lt;&gt;A1140,"Aqui", " ")</f>
        <v xml:space="preserve"> </v>
      </c>
      <c r="Q1140" s="68" t="s">
        <v>526</v>
      </c>
      <c r="R1140" s="20">
        <v>3</v>
      </c>
      <c r="S1140" s="20">
        <v>25</v>
      </c>
      <c r="T1140" s="20">
        <v>0.15</v>
      </c>
      <c r="U1140" s="20">
        <v>50</v>
      </c>
      <c r="V1140" s="20" t="s">
        <v>511</v>
      </c>
      <c r="W1140" s="20" t="s">
        <v>511</v>
      </c>
      <c r="X1140" s="20" t="s">
        <v>511</v>
      </c>
      <c r="Y1140" s="20" t="s">
        <v>511</v>
      </c>
      <c r="Z1140" s="20" t="s">
        <v>511</v>
      </c>
      <c r="AA1140" s="67"/>
      <c r="AE1140" t="s">
        <v>533</v>
      </c>
      <c r="AF1140">
        <v>3</v>
      </c>
      <c r="AG1140">
        <v>50</v>
      </c>
      <c r="AH1140">
        <v>0.2</v>
      </c>
      <c r="AI1140">
        <v>100</v>
      </c>
      <c r="AJ1140" t="s">
        <v>511</v>
      </c>
      <c r="AK1140" t="s">
        <v>511</v>
      </c>
      <c r="AL1140" t="s">
        <v>511</v>
      </c>
      <c r="AM1140" t="s">
        <v>511</v>
      </c>
      <c r="AN1140" t="s">
        <v>511</v>
      </c>
    </row>
    <row r="1141" spans="1:40" x14ac:dyDescent="0.3">
      <c r="A1141" s="65" t="s">
        <v>526</v>
      </c>
      <c r="B1141" s="66">
        <v>3</v>
      </c>
      <c r="C1141" s="66">
        <v>25</v>
      </c>
      <c r="D1141" s="66">
        <v>0.2</v>
      </c>
      <c r="E1141" t="s">
        <v>4</v>
      </c>
      <c r="F1141" s="66" t="s">
        <v>511</v>
      </c>
      <c r="G1141" s="39" t="str">
        <f t="shared" si="76"/>
        <v>---</v>
      </c>
      <c r="H1141" s="66" t="s">
        <v>511</v>
      </c>
      <c r="I1141" s="66" t="s">
        <v>511</v>
      </c>
      <c r="J1141" s="23">
        <v>0</v>
      </c>
      <c r="L1141" s="59" t="str">
        <f>IF(OR(H_no_hash!$F1141="---",H_no_hash!$F1141="infeas",H_no_hash!$F1141="inf"),"---",(H_no_hash!$F1141/M1141)-1)</f>
        <v>---</v>
      </c>
      <c r="M1141" s="20">
        <f>Model_dem!L881</f>
        <v>820</v>
      </c>
      <c r="N1141" t="str">
        <f>Model_dem!G881</f>
        <v>---</v>
      </c>
      <c r="P1141" t="str">
        <f>IF(H_no_hash!$Q1141&lt;&gt;A1141,"Aqui", " ")</f>
        <v xml:space="preserve"> </v>
      </c>
      <c r="Q1141" s="65" t="s">
        <v>526</v>
      </c>
      <c r="R1141" s="66">
        <v>3</v>
      </c>
      <c r="S1141" s="66">
        <v>25</v>
      </c>
      <c r="T1141" s="66">
        <v>0.2</v>
      </c>
      <c r="U1141" s="66">
        <v>50</v>
      </c>
      <c r="V1141" s="66" t="s">
        <v>511</v>
      </c>
      <c r="W1141" s="66" t="s">
        <v>511</v>
      </c>
      <c r="X1141" s="66" t="s">
        <v>511</v>
      </c>
      <c r="Y1141" s="66" t="s">
        <v>511</v>
      </c>
      <c r="Z1141" s="66" t="s">
        <v>511</v>
      </c>
      <c r="AA1141" s="23"/>
      <c r="AE1141" t="s">
        <v>533</v>
      </c>
      <c r="AF1141">
        <v>3</v>
      </c>
      <c r="AG1141">
        <v>50</v>
      </c>
      <c r="AH1141">
        <v>0.1</v>
      </c>
      <c r="AI1141">
        <v>100</v>
      </c>
      <c r="AJ1141" t="s">
        <v>511</v>
      </c>
      <c r="AK1141" t="s">
        <v>511</v>
      </c>
      <c r="AL1141" t="s">
        <v>511</v>
      </c>
      <c r="AM1141" t="s">
        <v>511</v>
      </c>
      <c r="AN1141" t="s">
        <v>511</v>
      </c>
    </row>
    <row r="1142" spans="1:40" x14ac:dyDescent="0.3">
      <c r="A1142" s="68" t="s">
        <v>526</v>
      </c>
      <c r="B1142" s="20">
        <v>3</v>
      </c>
      <c r="C1142" s="20">
        <v>50</v>
      </c>
      <c r="D1142" s="20">
        <v>0.05</v>
      </c>
      <c r="E1142" t="s">
        <v>4</v>
      </c>
      <c r="F1142" s="20" t="s">
        <v>511</v>
      </c>
      <c r="G1142" s="39" t="str">
        <f t="shared" si="76"/>
        <v>---</v>
      </c>
      <c r="H1142" s="20" t="s">
        <v>511</v>
      </c>
      <c r="I1142" s="20">
        <v>510</v>
      </c>
      <c r="J1142" s="67">
        <v>0</v>
      </c>
      <c r="L1142" s="59" t="str">
        <f>IF(OR(H_no_hash!$F1142="---",H_no_hash!$F1142="infeas",H_no_hash!$F1142="inf"),"---",(H_no_hash!$F1142/M1142)-1)</f>
        <v>---</v>
      </c>
      <c r="M1142" s="20">
        <f>Model_dem!L882</f>
        <v>820</v>
      </c>
      <c r="N1142" t="str">
        <f>Model_dem!G882</f>
        <v>---</v>
      </c>
      <c r="P1142" t="str">
        <f>IF(H_no_hash!$Q1142&lt;&gt;A1142,"Aqui", " ")</f>
        <v xml:space="preserve"> </v>
      </c>
      <c r="Q1142" s="68" t="s">
        <v>526</v>
      </c>
      <c r="R1142" s="20">
        <v>3</v>
      </c>
      <c r="S1142" s="20">
        <v>50</v>
      </c>
      <c r="T1142" s="20">
        <v>0.05</v>
      </c>
      <c r="U1142" s="20">
        <v>50</v>
      </c>
      <c r="V1142" s="20" t="s">
        <v>511</v>
      </c>
      <c r="W1142" s="20" t="s">
        <v>511</v>
      </c>
      <c r="X1142" s="20" t="s">
        <v>511</v>
      </c>
      <c r="Y1142" s="20" t="s">
        <v>511</v>
      </c>
      <c r="Z1142" s="20" t="s">
        <v>511</v>
      </c>
      <c r="AA1142" s="67"/>
      <c r="AE1142" t="s">
        <v>533</v>
      </c>
      <c r="AF1142">
        <v>3</v>
      </c>
      <c r="AG1142">
        <v>25</v>
      </c>
      <c r="AH1142">
        <v>0.2</v>
      </c>
      <c r="AI1142">
        <v>100</v>
      </c>
      <c r="AJ1142" t="s">
        <v>511</v>
      </c>
      <c r="AK1142" t="s">
        <v>511</v>
      </c>
      <c r="AL1142" t="s">
        <v>511</v>
      </c>
      <c r="AM1142" t="s">
        <v>511</v>
      </c>
      <c r="AN1142" t="s">
        <v>511</v>
      </c>
    </row>
    <row r="1143" spans="1:40" x14ac:dyDescent="0.3">
      <c r="A1143" s="65" t="s">
        <v>526</v>
      </c>
      <c r="B1143" s="66">
        <v>3</v>
      </c>
      <c r="C1143" s="66">
        <v>50</v>
      </c>
      <c r="D1143" s="66">
        <v>0.1</v>
      </c>
      <c r="E1143" t="s">
        <v>4</v>
      </c>
      <c r="F1143" s="66" t="s">
        <v>511</v>
      </c>
      <c r="G1143" s="39" t="str">
        <f t="shared" si="76"/>
        <v>---</v>
      </c>
      <c r="H1143" s="66" t="s">
        <v>511</v>
      </c>
      <c r="I1143" s="66">
        <v>420</v>
      </c>
      <c r="J1143" s="23">
        <v>0</v>
      </c>
      <c r="L1143" s="59" t="str">
        <f>IF(OR(H_no_hash!$F1143="---",H_no_hash!$F1143="infeas",H_no_hash!$F1143="inf"),"---",(H_no_hash!$F1143/M1143)-1)</f>
        <v>---</v>
      </c>
      <c r="M1143" s="20">
        <f>Model_dem!L883</f>
        <v>820</v>
      </c>
      <c r="N1143" t="str">
        <f>Model_dem!G883</f>
        <v>---</v>
      </c>
      <c r="P1143" t="str">
        <f>IF(H_no_hash!$Q1143&lt;&gt;A1143,"Aqui", " ")</f>
        <v xml:space="preserve"> </v>
      </c>
      <c r="Q1143" s="65" t="s">
        <v>526</v>
      </c>
      <c r="R1143" s="66">
        <v>3</v>
      </c>
      <c r="S1143" s="66">
        <v>50</v>
      </c>
      <c r="T1143" s="66">
        <v>0.1</v>
      </c>
      <c r="U1143" s="66">
        <v>50</v>
      </c>
      <c r="V1143" s="66" t="s">
        <v>511</v>
      </c>
      <c r="W1143" s="66" t="s">
        <v>511</v>
      </c>
      <c r="X1143" s="66" t="s">
        <v>511</v>
      </c>
      <c r="Y1143" s="66" t="s">
        <v>511</v>
      </c>
      <c r="Z1143" s="66" t="s">
        <v>511</v>
      </c>
      <c r="AA1143" s="23"/>
      <c r="AE1143" t="s">
        <v>20</v>
      </c>
      <c r="AF1143">
        <v>3</v>
      </c>
      <c r="AG1143">
        <v>0</v>
      </c>
      <c r="AH1143">
        <v>0.15</v>
      </c>
      <c r="AI1143">
        <v>402</v>
      </c>
      <c r="AJ1143" t="s">
        <v>511</v>
      </c>
      <c r="AK1143" t="s">
        <v>511</v>
      </c>
      <c r="AL1143" t="s">
        <v>511</v>
      </c>
      <c r="AM1143" t="s">
        <v>511</v>
      </c>
      <c r="AN1143" t="s">
        <v>511</v>
      </c>
    </row>
    <row r="1144" spans="1:40" x14ac:dyDescent="0.3">
      <c r="A1144" s="68" t="s">
        <v>526</v>
      </c>
      <c r="B1144" s="20">
        <v>3</v>
      </c>
      <c r="C1144" s="20">
        <v>50</v>
      </c>
      <c r="D1144" s="20">
        <v>0.15</v>
      </c>
      <c r="E1144" t="s">
        <v>4</v>
      </c>
      <c r="F1144" s="20" t="s">
        <v>511</v>
      </c>
      <c r="G1144" s="39" t="str">
        <f t="shared" si="76"/>
        <v>---</v>
      </c>
      <c r="H1144" s="20" t="s">
        <v>511</v>
      </c>
      <c r="I1144" s="20">
        <v>503</v>
      </c>
      <c r="J1144" s="67">
        <v>0</v>
      </c>
      <c r="L1144" s="59" t="str">
        <f>IF(OR(H_no_hash!$F1144="---",H_no_hash!$F1144="infeas",H_no_hash!$F1144="inf"),"---",(H_no_hash!$F1144/M1144)-1)</f>
        <v>---</v>
      </c>
      <c r="M1144" s="20">
        <f>Model_dem!L884</f>
        <v>820</v>
      </c>
      <c r="N1144" t="str">
        <f>Model_dem!G884</f>
        <v>---</v>
      </c>
      <c r="P1144" t="str">
        <f>IF(H_no_hash!$Q1144&lt;&gt;A1144,"Aqui", " ")</f>
        <v xml:space="preserve"> </v>
      </c>
      <c r="Q1144" s="68" t="s">
        <v>526</v>
      </c>
      <c r="R1144" s="20">
        <v>3</v>
      </c>
      <c r="S1144" s="20">
        <v>50</v>
      </c>
      <c r="T1144" s="20">
        <v>0.15</v>
      </c>
      <c r="U1144" s="20">
        <v>50</v>
      </c>
      <c r="V1144" s="20" t="s">
        <v>511</v>
      </c>
      <c r="W1144" s="20" t="s">
        <v>511</v>
      </c>
      <c r="X1144" s="20" t="s">
        <v>511</v>
      </c>
      <c r="Y1144" s="20" t="s">
        <v>511</v>
      </c>
      <c r="Z1144" s="20" t="s">
        <v>511</v>
      </c>
      <c r="AA1144" s="67"/>
      <c r="AE1144" t="s">
        <v>20</v>
      </c>
      <c r="AF1144">
        <v>3</v>
      </c>
      <c r="AG1144">
        <v>0</v>
      </c>
      <c r="AH1144">
        <v>0.2</v>
      </c>
      <c r="AI1144">
        <v>402</v>
      </c>
      <c r="AJ1144" t="s">
        <v>511</v>
      </c>
      <c r="AK1144" t="s">
        <v>511</v>
      </c>
      <c r="AL1144" t="s">
        <v>511</v>
      </c>
      <c r="AM1144" t="s">
        <v>511</v>
      </c>
      <c r="AN1144" t="s">
        <v>511</v>
      </c>
    </row>
    <row r="1145" spans="1:40" x14ac:dyDescent="0.3">
      <c r="A1145" s="65" t="s">
        <v>526</v>
      </c>
      <c r="B1145" s="66">
        <v>3</v>
      </c>
      <c r="C1145" s="66">
        <v>50</v>
      </c>
      <c r="D1145" s="66">
        <v>0.2</v>
      </c>
      <c r="E1145" t="s">
        <v>4</v>
      </c>
      <c r="F1145" s="66" t="s">
        <v>511</v>
      </c>
      <c r="G1145" s="39" t="str">
        <f t="shared" si="76"/>
        <v>---</v>
      </c>
      <c r="H1145" s="66" t="s">
        <v>511</v>
      </c>
      <c r="I1145" s="66">
        <v>484</v>
      </c>
      <c r="J1145" s="23">
        <v>0</v>
      </c>
      <c r="L1145" s="59" t="str">
        <f>IF(OR(H_no_hash!$F1145="---",H_no_hash!$F1145="infeas",H_no_hash!$F1145="inf"),"---",(H_no_hash!$F1145/M1145)-1)</f>
        <v>---</v>
      </c>
      <c r="M1145" s="20">
        <f>Model_dem!L885</f>
        <v>820</v>
      </c>
      <c r="N1145" t="str">
        <f>Model_dem!G885</f>
        <v>---</v>
      </c>
      <c r="P1145" t="str">
        <f>IF(H_no_hash!$Q1145&lt;&gt;A1145,"Aqui", " ")</f>
        <v xml:space="preserve"> </v>
      </c>
      <c r="Q1145" s="65" t="s">
        <v>526</v>
      </c>
      <c r="R1145" s="66">
        <v>3</v>
      </c>
      <c r="S1145" s="66">
        <v>50</v>
      </c>
      <c r="T1145" s="66">
        <v>0.2</v>
      </c>
      <c r="U1145" s="66">
        <v>50</v>
      </c>
      <c r="V1145" s="66" t="s">
        <v>511</v>
      </c>
      <c r="W1145" s="66" t="s">
        <v>511</v>
      </c>
      <c r="X1145" s="66" t="s">
        <v>511</v>
      </c>
      <c r="Y1145" s="66" t="s">
        <v>511</v>
      </c>
      <c r="Z1145" s="66" t="s">
        <v>511</v>
      </c>
      <c r="AA1145" s="23">
        <v>0</v>
      </c>
      <c r="AE1145" t="s">
        <v>20</v>
      </c>
      <c r="AF1145">
        <v>3</v>
      </c>
      <c r="AG1145">
        <v>25</v>
      </c>
      <c r="AH1145">
        <v>0.15</v>
      </c>
      <c r="AI1145">
        <v>402</v>
      </c>
      <c r="AJ1145" t="s">
        <v>511</v>
      </c>
      <c r="AK1145" t="s">
        <v>511</v>
      </c>
      <c r="AL1145" t="s">
        <v>511</v>
      </c>
      <c r="AM1145" t="s">
        <v>511</v>
      </c>
      <c r="AN1145" t="s">
        <v>511</v>
      </c>
    </row>
    <row r="1146" spans="1:40" x14ac:dyDescent="0.3">
      <c r="A1146" s="68" t="s">
        <v>518</v>
      </c>
      <c r="B1146" s="20">
        <v>0</v>
      </c>
      <c r="C1146" s="20">
        <v>0</v>
      </c>
      <c r="D1146" s="20">
        <v>0.05</v>
      </c>
      <c r="E1146" t="s">
        <v>0</v>
      </c>
      <c r="F1146" s="20">
        <v>1043</v>
      </c>
      <c r="G1146" s="39">
        <f t="shared" si="76"/>
        <v>0</v>
      </c>
      <c r="H1146" s="20">
        <v>10.917400000000001</v>
      </c>
      <c r="I1146" s="20">
        <v>157</v>
      </c>
      <c r="J1146" s="67">
        <v>0</v>
      </c>
      <c r="K1146" s="52">
        <v>1</v>
      </c>
      <c r="L1146" s="59">
        <f>IF(OR(H_no_hash!$F1146="---",H_no_hash!$F1146="infeas",H_no_hash!$F1146="inf"),"---",(H_no_hash!$F1146/M1146)-1)</f>
        <v>0</v>
      </c>
      <c r="M1146" s="20">
        <f>Model_dem!L886</f>
        <v>1043</v>
      </c>
      <c r="N1146">
        <f>Model_dem!G886</f>
        <v>1043</v>
      </c>
      <c r="P1146" t="str">
        <f>IF(H_no_hash!$Q1146&lt;&gt;A1146,"Aqui", " ")</f>
        <v xml:space="preserve"> </v>
      </c>
      <c r="Q1146" s="68" t="s">
        <v>518</v>
      </c>
      <c r="R1146" s="20">
        <v>0</v>
      </c>
      <c r="S1146" s="20">
        <v>0</v>
      </c>
      <c r="T1146" s="20">
        <v>0.05</v>
      </c>
      <c r="U1146" s="20">
        <v>100</v>
      </c>
      <c r="V1146" s="20">
        <v>1043</v>
      </c>
      <c r="W1146" s="20">
        <v>10.917400000000001</v>
      </c>
      <c r="X1146" s="20">
        <v>0</v>
      </c>
      <c r="Y1146" s="20">
        <v>510</v>
      </c>
      <c r="Z1146" s="20">
        <v>1800</v>
      </c>
      <c r="AA1146" s="67">
        <v>0</v>
      </c>
      <c r="AE1146" t="s">
        <v>20</v>
      </c>
      <c r="AF1146">
        <v>3</v>
      </c>
      <c r="AG1146">
        <v>10</v>
      </c>
      <c r="AH1146">
        <v>0.15</v>
      </c>
      <c r="AI1146">
        <v>402</v>
      </c>
      <c r="AJ1146" t="s">
        <v>511</v>
      </c>
      <c r="AK1146" t="s">
        <v>511</v>
      </c>
      <c r="AL1146" t="s">
        <v>511</v>
      </c>
      <c r="AM1146" t="s">
        <v>511</v>
      </c>
      <c r="AN1146" t="s">
        <v>511</v>
      </c>
    </row>
    <row r="1147" spans="1:40" x14ac:dyDescent="0.3">
      <c r="A1147" s="65" t="s">
        <v>518</v>
      </c>
      <c r="B1147" s="66">
        <v>0</v>
      </c>
      <c r="C1147" s="66">
        <v>0</v>
      </c>
      <c r="D1147" s="66">
        <v>0.1</v>
      </c>
      <c r="E1147" t="s">
        <v>0</v>
      </c>
      <c r="F1147" s="66">
        <v>1043</v>
      </c>
      <c r="G1147" s="39">
        <f t="shared" si="76"/>
        <v>0</v>
      </c>
      <c r="H1147" s="66">
        <v>56.7776</v>
      </c>
      <c r="I1147" s="66">
        <v>95</v>
      </c>
      <c r="J1147" s="23">
        <v>0</v>
      </c>
      <c r="K1147" s="52">
        <v>1</v>
      </c>
      <c r="L1147" s="59">
        <f>IF(OR(H_no_hash!$F1147="---",H_no_hash!$F1147="infeas",H_no_hash!$F1147="inf"),"---",(H_no_hash!$F1147/M1147)-1)</f>
        <v>0</v>
      </c>
      <c r="M1147" s="20">
        <f>Model_dem!L887</f>
        <v>1043</v>
      </c>
      <c r="N1147">
        <f>Model_dem!G887</f>
        <v>1043</v>
      </c>
      <c r="P1147" t="str">
        <f>IF(H_no_hash!$Q1147&lt;&gt;A1147,"Aqui", " ")</f>
        <v xml:space="preserve"> </v>
      </c>
      <c r="Q1147" s="65" t="s">
        <v>518</v>
      </c>
      <c r="R1147" s="66">
        <v>0</v>
      </c>
      <c r="S1147" s="66">
        <v>0</v>
      </c>
      <c r="T1147" s="66">
        <v>0.1</v>
      </c>
      <c r="U1147" s="66">
        <v>100</v>
      </c>
      <c r="V1147" s="66">
        <v>1043</v>
      </c>
      <c r="W1147" s="66">
        <v>56.7776</v>
      </c>
      <c r="X1147" s="66">
        <v>10</v>
      </c>
      <c r="Y1147" s="66">
        <v>420</v>
      </c>
      <c r="Z1147" s="66">
        <v>1800.01</v>
      </c>
      <c r="AA1147" s="23">
        <v>0</v>
      </c>
      <c r="AE1147" t="s">
        <v>20</v>
      </c>
      <c r="AF1147">
        <v>3</v>
      </c>
      <c r="AG1147">
        <v>10</v>
      </c>
      <c r="AH1147">
        <v>0.2</v>
      </c>
      <c r="AI1147">
        <v>402</v>
      </c>
      <c r="AJ1147" t="s">
        <v>511</v>
      </c>
      <c r="AK1147" t="s">
        <v>511</v>
      </c>
      <c r="AL1147" t="s">
        <v>511</v>
      </c>
      <c r="AM1147" t="s">
        <v>511</v>
      </c>
      <c r="AN1147" t="s">
        <v>511</v>
      </c>
    </row>
    <row r="1148" spans="1:40" x14ac:dyDescent="0.3">
      <c r="A1148" s="68" t="s">
        <v>518</v>
      </c>
      <c r="B1148" s="20">
        <v>0</v>
      </c>
      <c r="C1148" s="20">
        <v>0</v>
      </c>
      <c r="D1148" s="20">
        <v>0.15</v>
      </c>
      <c r="E1148" t="s">
        <v>0</v>
      </c>
      <c r="F1148" s="20">
        <v>1043</v>
      </c>
      <c r="G1148" s="39">
        <f t="shared" si="76"/>
        <v>0</v>
      </c>
      <c r="H1148" s="20">
        <v>22.7057</v>
      </c>
      <c r="I1148" s="20">
        <v>98</v>
      </c>
      <c r="J1148" s="67">
        <v>0</v>
      </c>
      <c r="K1148" s="52">
        <v>1</v>
      </c>
      <c r="L1148" s="59">
        <f>IF(OR(H_no_hash!$F1148="---",H_no_hash!$F1148="infeas",H_no_hash!$F1148="inf"),"---",(H_no_hash!$F1148/M1148)-1)</f>
        <v>0</v>
      </c>
      <c r="M1148" s="20">
        <f>Model_dem!L888</f>
        <v>1043</v>
      </c>
      <c r="N1148">
        <f>Model_dem!G888</f>
        <v>1043</v>
      </c>
      <c r="P1148" t="str">
        <f>IF(H_no_hash!$Q1148&lt;&gt;A1148,"Aqui", " ")</f>
        <v xml:space="preserve"> </v>
      </c>
      <c r="Q1148" s="68" t="s">
        <v>518</v>
      </c>
      <c r="R1148" s="20">
        <v>0</v>
      </c>
      <c r="S1148" s="20">
        <v>0</v>
      </c>
      <c r="T1148" s="20">
        <v>0.15</v>
      </c>
      <c r="U1148" s="20">
        <v>100</v>
      </c>
      <c r="V1148" s="20">
        <v>1043</v>
      </c>
      <c r="W1148" s="20">
        <v>22.7057</v>
      </c>
      <c r="X1148" s="20">
        <v>3</v>
      </c>
      <c r="Y1148" s="20">
        <v>503</v>
      </c>
      <c r="Z1148" s="20">
        <v>1800</v>
      </c>
      <c r="AA1148" s="67">
        <v>0</v>
      </c>
      <c r="AE1148" t="s">
        <v>20</v>
      </c>
      <c r="AF1148">
        <v>3</v>
      </c>
      <c r="AG1148">
        <v>25</v>
      </c>
      <c r="AH1148">
        <v>0.2</v>
      </c>
      <c r="AI1148">
        <v>402</v>
      </c>
      <c r="AJ1148" t="s">
        <v>511</v>
      </c>
      <c r="AK1148" t="s">
        <v>511</v>
      </c>
      <c r="AL1148" t="s">
        <v>511</v>
      </c>
      <c r="AM1148" t="s">
        <v>511</v>
      </c>
      <c r="AN1148" t="s">
        <v>511</v>
      </c>
    </row>
    <row r="1149" spans="1:40" x14ac:dyDescent="0.3">
      <c r="A1149" s="65" t="s">
        <v>518</v>
      </c>
      <c r="B1149" s="66">
        <v>0</v>
      </c>
      <c r="C1149" s="66">
        <v>0</v>
      </c>
      <c r="D1149" s="66">
        <v>0.2</v>
      </c>
      <c r="E1149" t="s">
        <v>0</v>
      </c>
      <c r="F1149" s="66">
        <v>1043</v>
      </c>
      <c r="G1149" s="39">
        <f t="shared" si="76"/>
        <v>0</v>
      </c>
      <c r="H1149" s="66">
        <v>39.987699999999997</v>
      </c>
      <c r="I1149" s="66">
        <v>85</v>
      </c>
      <c r="J1149" s="23">
        <v>0</v>
      </c>
      <c r="K1149" s="52">
        <v>1</v>
      </c>
      <c r="L1149" s="59">
        <f>IF(OR(H_no_hash!$F1149="---",H_no_hash!$F1149="infeas",H_no_hash!$F1149="inf"),"---",(H_no_hash!$F1149/M1149)-1)</f>
        <v>0</v>
      </c>
      <c r="M1149" s="20">
        <f>Model_dem!L889</f>
        <v>1043</v>
      </c>
      <c r="N1149">
        <f>Model_dem!G889</f>
        <v>1043</v>
      </c>
      <c r="P1149" t="str">
        <f>IF(H_no_hash!$Q1149&lt;&gt;A1149,"Aqui", " ")</f>
        <v xml:space="preserve"> </v>
      </c>
      <c r="Q1149" s="65" t="s">
        <v>518</v>
      </c>
      <c r="R1149" s="66">
        <v>0</v>
      </c>
      <c r="S1149" s="66">
        <v>0</v>
      </c>
      <c r="T1149" s="66">
        <v>0.2</v>
      </c>
      <c r="U1149" s="66">
        <v>100</v>
      </c>
      <c r="V1149" s="66">
        <v>1043</v>
      </c>
      <c r="W1149" s="66">
        <v>39.987699999999997</v>
      </c>
      <c r="X1149" s="66">
        <v>12</v>
      </c>
      <c r="Y1149" s="66">
        <v>484</v>
      </c>
      <c r="Z1149" s="66">
        <v>1800</v>
      </c>
      <c r="AA1149" s="23">
        <v>0</v>
      </c>
      <c r="AE1149" t="s">
        <v>20</v>
      </c>
      <c r="AF1149">
        <v>3</v>
      </c>
      <c r="AG1149">
        <v>50</v>
      </c>
      <c r="AH1149">
        <v>0.2</v>
      </c>
      <c r="AI1149">
        <v>402</v>
      </c>
      <c r="AJ1149" t="s">
        <v>511</v>
      </c>
      <c r="AK1149" t="s">
        <v>511</v>
      </c>
      <c r="AL1149" t="s">
        <v>511</v>
      </c>
      <c r="AM1149" t="s">
        <v>511</v>
      </c>
      <c r="AN1149" t="s">
        <v>511</v>
      </c>
    </row>
    <row r="1150" spans="1:40" x14ac:dyDescent="0.3">
      <c r="A1150" s="68" t="s">
        <v>518</v>
      </c>
      <c r="B1150" s="20">
        <v>1</v>
      </c>
      <c r="C1150" s="20">
        <v>5</v>
      </c>
      <c r="D1150" s="20">
        <v>0.05</v>
      </c>
      <c r="E1150" t="s">
        <v>0</v>
      </c>
      <c r="F1150" s="20">
        <v>1045</v>
      </c>
      <c r="G1150" s="39">
        <f t="shared" si="76"/>
        <v>0</v>
      </c>
      <c r="H1150" s="20">
        <v>201.667</v>
      </c>
      <c r="I1150" s="20">
        <v>152</v>
      </c>
      <c r="J1150" s="67">
        <v>0</v>
      </c>
      <c r="K1150" s="52">
        <v>0.92400000000000004</v>
      </c>
      <c r="L1150" s="59">
        <f>IF(OR(H_no_hash!$F1150="---",H_no_hash!$F1150="infeas",H_no_hash!$F1150="inf"),"---",(H_no_hash!$F1150/M1150)-1)</f>
        <v>1.9175455417066445E-3</v>
      </c>
      <c r="M1150" s="20">
        <f>Model_dem!L890</f>
        <v>1043</v>
      </c>
      <c r="N1150">
        <f>Model_dem!G890</f>
        <v>1045</v>
      </c>
      <c r="P1150" t="str">
        <f>IF(H_no_hash!$Q1150&lt;&gt;A1150,"Aqui", " ")</f>
        <v xml:space="preserve"> </v>
      </c>
      <c r="Q1150" s="68" t="s">
        <v>518</v>
      </c>
      <c r="R1150" s="20">
        <v>1</v>
      </c>
      <c r="S1150" s="20">
        <v>5</v>
      </c>
      <c r="T1150" s="20">
        <v>0.05</v>
      </c>
      <c r="U1150" s="20">
        <v>100</v>
      </c>
      <c r="V1150" s="20">
        <v>1045</v>
      </c>
      <c r="W1150" s="20">
        <v>201.667</v>
      </c>
      <c r="X1150" s="20">
        <v>12</v>
      </c>
      <c r="Y1150" s="20">
        <v>157</v>
      </c>
      <c r="Z1150" s="20">
        <v>1800.01</v>
      </c>
      <c r="AA1150" s="67">
        <v>0</v>
      </c>
      <c r="AE1150" t="s">
        <v>20</v>
      </c>
      <c r="AF1150">
        <v>3</v>
      </c>
      <c r="AG1150">
        <v>50</v>
      </c>
      <c r="AH1150">
        <v>0.15</v>
      </c>
      <c r="AI1150">
        <v>402</v>
      </c>
      <c r="AJ1150" t="s">
        <v>511</v>
      </c>
      <c r="AK1150" t="s">
        <v>511</v>
      </c>
      <c r="AL1150" t="s">
        <v>511</v>
      </c>
      <c r="AM1150" t="s">
        <v>511</v>
      </c>
      <c r="AN1150" t="s">
        <v>511</v>
      </c>
    </row>
    <row r="1151" spans="1:40" x14ac:dyDescent="0.3">
      <c r="A1151" s="65" t="s">
        <v>518</v>
      </c>
      <c r="B1151" s="66">
        <v>1</v>
      </c>
      <c r="C1151" s="66">
        <v>5</v>
      </c>
      <c r="D1151" s="66">
        <v>0.1</v>
      </c>
      <c r="E1151" t="s">
        <v>1</v>
      </c>
      <c r="F1151" s="66">
        <v>1047</v>
      </c>
      <c r="G1151" s="39">
        <f t="shared" si="76"/>
        <v>0</v>
      </c>
      <c r="H1151" s="66">
        <v>177.70500000000001</v>
      </c>
      <c r="I1151" s="66">
        <v>126</v>
      </c>
      <c r="J1151" s="23">
        <v>0</v>
      </c>
      <c r="K1151" s="52">
        <v>0.998</v>
      </c>
      <c r="L1151" s="59">
        <f>IF(OR(H_no_hash!$F1151="---",H_no_hash!$F1151="infeas",H_no_hash!$F1151="inf"),"---",(H_no_hash!$F1151/M1151)-1)</f>
        <v>3.835091083413289E-3</v>
      </c>
      <c r="M1151" s="20">
        <f>Model_dem!L891</f>
        <v>1043</v>
      </c>
      <c r="N1151">
        <f>Model_dem!G891</f>
        <v>1047</v>
      </c>
      <c r="P1151" t="str">
        <f>IF(H_no_hash!$Q1151&lt;&gt;A1151,"Aqui", " ")</f>
        <v xml:space="preserve"> </v>
      </c>
      <c r="Q1151" s="65" t="s">
        <v>518</v>
      </c>
      <c r="R1151" s="66">
        <v>1</v>
      </c>
      <c r="S1151" s="66">
        <v>5</v>
      </c>
      <c r="T1151" s="66">
        <v>0.1</v>
      </c>
      <c r="U1151" s="66">
        <v>100</v>
      </c>
      <c r="V1151" s="66">
        <v>1047</v>
      </c>
      <c r="W1151" s="66">
        <v>177.70500000000001</v>
      </c>
      <c r="X1151" s="66">
        <v>9</v>
      </c>
      <c r="Y1151" s="66">
        <v>95</v>
      </c>
      <c r="Z1151" s="66">
        <v>1800.03</v>
      </c>
      <c r="AA1151" s="23">
        <v>0</v>
      </c>
      <c r="AE1151" t="s">
        <v>515</v>
      </c>
      <c r="AF1151">
        <v>3</v>
      </c>
      <c r="AG1151">
        <v>0</v>
      </c>
      <c r="AH1151">
        <v>0.1</v>
      </c>
      <c r="AI1151">
        <v>100</v>
      </c>
      <c r="AJ1151" t="s">
        <v>511</v>
      </c>
      <c r="AK1151" t="s">
        <v>511</v>
      </c>
      <c r="AL1151" t="s">
        <v>511</v>
      </c>
      <c r="AM1151" t="s">
        <v>511</v>
      </c>
      <c r="AN1151" t="s">
        <v>511</v>
      </c>
    </row>
    <row r="1152" spans="1:40" x14ac:dyDescent="0.3">
      <c r="A1152" s="68" t="s">
        <v>518</v>
      </c>
      <c r="B1152" s="20">
        <v>1</v>
      </c>
      <c r="C1152" s="20">
        <v>5</v>
      </c>
      <c r="D1152" s="20">
        <v>0.15</v>
      </c>
      <c r="E1152" t="s">
        <v>0</v>
      </c>
      <c r="F1152" s="20">
        <v>1047</v>
      </c>
      <c r="G1152" s="39">
        <f t="shared" si="76"/>
        <v>0</v>
      </c>
      <c r="H1152" s="20">
        <v>26.567799999999998</v>
      </c>
      <c r="I1152" s="20">
        <v>111</v>
      </c>
      <c r="J1152" s="67">
        <v>0</v>
      </c>
      <c r="K1152" s="52">
        <v>1</v>
      </c>
      <c r="L1152" s="59">
        <f>IF(OR(H_no_hash!$F1152="---",H_no_hash!$F1152="infeas",H_no_hash!$F1152="inf"),"---",(H_no_hash!$F1152/M1152)-1)</f>
        <v>3.835091083413289E-3</v>
      </c>
      <c r="M1152" s="20">
        <f>Model_dem!L892</f>
        <v>1043</v>
      </c>
      <c r="N1152">
        <f>Model_dem!G892</f>
        <v>1047</v>
      </c>
      <c r="P1152" t="str">
        <f>IF(H_no_hash!$Q1152&lt;&gt;A1152,"Aqui", " ")</f>
        <v xml:space="preserve"> </v>
      </c>
      <c r="Q1152" s="68" t="s">
        <v>518</v>
      </c>
      <c r="R1152" s="20">
        <v>1</v>
      </c>
      <c r="S1152" s="20">
        <v>5</v>
      </c>
      <c r="T1152" s="20">
        <v>0.15</v>
      </c>
      <c r="U1152" s="20">
        <v>100</v>
      </c>
      <c r="V1152" s="20">
        <v>1047</v>
      </c>
      <c r="W1152" s="20">
        <v>26.567799999999998</v>
      </c>
      <c r="X1152" s="20">
        <v>0</v>
      </c>
      <c r="Y1152" s="20">
        <v>98</v>
      </c>
      <c r="Z1152" s="20">
        <v>1800.05</v>
      </c>
      <c r="AA1152" s="67">
        <v>0</v>
      </c>
      <c r="AE1152" t="s">
        <v>515</v>
      </c>
      <c r="AF1152">
        <v>3</v>
      </c>
      <c r="AG1152">
        <v>0</v>
      </c>
      <c r="AH1152">
        <v>0.15</v>
      </c>
      <c r="AI1152">
        <v>100</v>
      </c>
      <c r="AJ1152" t="s">
        <v>511</v>
      </c>
      <c r="AK1152" t="s">
        <v>511</v>
      </c>
      <c r="AL1152" t="s">
        <v>511</v>
      </c>
      <c r="AM1152" t="s">
        <v>511</v>
      </c>
      <c r="AN1152" t="s">
        <v>511</v>
      </c>
    </row>
    <row r="1153" spans="1:40" x14ac:dyDescent="0.3">
      <c r="A1153" s="65" t="s">
        <v>518</v>
      </c>
      <c r="B1153" s="66">
        <v>1</v>
      </c>
      <c r="C1153" s="66">
        <v>5</v>
      </c>
      <c r="D1153" s="66">
        <v>0.2</v>
      </c>
      <c r="E1153" t="s">
        <v>0</v>
      </c>
      <c r="F1153" s="66">
        <v>1055</v>
      </c>
      <c r="G1153" s="39">
        <f t="shared" si="76"/>
        <v>0</v>
      </c>
      <c r="H1153" s="66">
        <v>519.41200000000003</v>
      </c>
      <c r="I1153" s="66">
        <v>79</v>
      </c>
      <c r="J1153" s="23">
        <v>0</v>
      </c>
      <c r="K1153" s="52">
        <v>1</v>
      </c>
      <c r="L1153" s="59">
        <f>IF(OR(H_no_hash!$F1153="---",H_no_hash!$F1153="infeas",H_no_hash!$F1153="inf"),"---",(H_no_hash!$F1153/M1153)-1)</f>
        <v>1.1505273250239645E-2</v>
      </c>
      <c r="M1153" s="20">
        <f>Model_dem!L893</f>
        <v>1043</v>
      </c>
      <c r="N1153">
        <f>Model_dem!G893</f>
        <v>1055</v>
      </c>
      <c r="P1153" t="str">
        <f>IF(H_no_hash!$Q1153&lt;&gt;A1153,"Aqui", " ")</f>
        <v xml:space="preserve"> </v>
      </c>
      <c r="Q1153" s="65" t="s">
        <v>518</v>
      </c>
      <c r="R1153" s="66">
        <v>1</v>
      </c>
      <c r="S1153" s="66">
        <v>5</v>
      </c>
      <c r="T1153" s="66">
        <v>0.2</v>
      </c>
      <c r="U1153" s="66">
        <v>100</v>
      </c>
      <c r="V1153" s="66">
        <v>1055</v>
      </c>
      <c r="W1153" s="66">
        <v>519.41200000000003</v>
      </c>
      <c r="X1153" s="66">
        <v>24</v>
      </c>
      <c r="Y1153" s="66">
        <v>85</v>
      </c>
      <c r="Z1153" s="66">
        <v>1800.02</v>
      </c>
      <c r="AA1153" s="23">
        <v>0</v>
      </c>
      <c r="AE1153" t="s">
        <v>515</v>
      </c>
      <c r="AF1153">
        <v>3</v>
      </c>
      <c r="AG1153">
        <v>25</v>
      </c>
      <c r="AH1153">
        <v>0.15</v>
      </c>
      <c r="AI1153">
        <v>100</v>
      </c>
      <c r="AJ1153" t="s">
        <v>511</v>
      </c>
      <c r="AK1153" t="s">
        <v>511</v>
      </c>
      <c r="AL1153" t="s">
        <v>511</v>
      </c>
      <c r="AM1153" t="s">
        <v>511</v>
      </c>
      <c r="AN1153" t="s">
        <v>511</v>
      </c>
    </row>
    <row r="1154" spans="1:40" x14ac:dyDescent="0.3">
      <c r="A1154" s="68" t="s">
        <v>518</v>
      </c>
      <c r="B1154" s="20">
        <v>1</v>
      </c>
      <c r="C1154" s="20">
        <v>10</v>
      </c>
      <c r="D1154" s="20">
        <v>0.05</v>
      </c>
      <c r="E1154" t="s">
        <v>0</v>
      </c>
      <c r="F1154" s="20">
        <v>1045</v>
      </c>
      <c r="G1154" s="39">
        <f t="shared" si="76"/>
        <v>0</v>
      </c>
      <c r="H1154" s="20">
        <v>27.518899999999999</v>
      </c>
      <c r="I1154" s="20">
        <v>104</v>
      </c>
      <c r="J1154" s="67">
        <v>0</v>
      </c>
      <c r="K1154" s="52">
        <v>0.92400000000000004</v>
      </c>
      <c r="L1154" s="59">
        <f>IF(OR(H_no_hash!$F1154="---",H_no_hash!$F1154="infeas",H_no_hash!$F1154="inf"),"---",(H_no_hash!$F1154/M1154)-1)</f>
        <v>1.9175455417066445E-3</v>
      </c>
      <c r="M1154" s="20">
        <f>Model_dem!L894</f>
        <v>1043</v>
      </c>
      <c r="N1154">
        <f>Model_dem!G894</f>
        <v>1045</v>
      </c>
      <c r="P1154" t="str">
        <f>IF(H_no_hash!$Q1154&lt;&gt;A1154,"Aqui", " ")</f>
        <v xml:space="preserve"> </v>
      </c>
      <c r="Q1154" s="68" t="s">
        <v>518</v>
      </c>
      <c r="R1154" s="20">
        <v>1</v>
      </c>
      <c r="S1154" s="20">
        <v>10</v>
      </c>
      <c r="T1154" s="20">
        <v>0.05</v>
      </c>
      <c r="U1154" s="20">
        <v>100</v>
      </c>
      <c r="V1154" s="20">
        <v>1045</v>
      </c>
      <c r="W1154" s="20">
        <v>27.518899999999999</v>
      </c>
      <c r="X1154" s="20">
        <v>0</v>
      </c>
      <c r="Y1154" s="20">
        <v>152</v>
      </c>
      <c r="Z1154" s="20">
        <v>1800</v>
      </c>
      <c r="AA1154" s="67">
        <v>0</v>
      </c>
      <c r="AE1154" t="s">
        <v>515</v>
      </c>
      <c r="AF1154">
        <v>3</v>
      </c>
      <c r="AG1154">
        <v>10</v>
      </c>
      <c r="AH1154">
        <v>0.2</v>
      </c>
      <c r="AI1154">
        <v>100</v>
      </c>
      <c r="AJ1154" t="s">
        <v>511</v>
      </c>
      <c r="AK1154" t="s">
        <v>511</v>
      </c>
      <c r="AL1154" t="s">
        <v>511</v>
      </c>
      <c r="AM1154" t="s">
        <v>511</v>
      </c>
      <c r="AN1154" t="s">
        <v>511</v>
      </c>
    </row>
    <row r="1155" spans="1:40" x14ac:dyDescent="0.3">
      <c r="A1155" s="65" t="s">
        <v>518</v>
      </c>
      <c r="B1155" s="66">
        <v>1</v>
      </c>
      <c r="C1155" s="66">
        <v>10</v>
      </c>
      <c r="D1155" s="66">
        <v>0.1</v>
      </c>
      <c r="E1155" t="s">
        <v>1</v>
      </c>
      <c r="F1155" s="66">
        <v>1047</v>
      </c>
      <c r="G1155" s="39">
        <f t="shared" si="76"/>
        <v>0</v>
      </c>
      <c r="H1155" s="66">
        <v>37.343200000000003</v>
      </c>
      <c r="I1155" s="66">
        <v>27</v>
      </c>
      <c r="J1155" s="23">
        <v>0</v>
      </c>
      <c r="K1155" s="52">
        <v>0.998</v>
      </c>
      <c r="L1155" s="59">
        <f>IF(OR(H_no_hash!$F1155="---",H_no_hash!$F1155="infeas",H_no_hash!$F1155="inf"),"---",(H_no_hash!$F1155/M1155)-1)</f>
        <v>3.835091083413289E-3</v>
      </c>
      <c r="M1155" s="20">
        <f>Model_dem!L895</f>
        <v>1043</v>
      </c>
      <c r="N1155">
        <f>Model_dem!G895</f>
        <v>1047</v>
      </c>
      <c r="P1155" t="str">
        <f>IF(H_no_hash!$Q1155&lt;&gt;A1155,"Aqui", " ")</f>
        <v xml:space="preserve"> </v>
      </c>
      <c r="Q1155" s="65" t="s">
        <v>518</v>
      </c>
      <c r="R1155" s="66">
        <v>1</v>
      </c>
      <c r="S1155" s="66">
        <v>10</v>
      </c>
      <c r="T1155" s="66">
        <v>0.1</v>
      </c>
      <c r="U1155" s="66">
        <v>100</v>
      </c>
      <c r="V1155" s="66">
        <v>1047</v>
      </c>
      <c r="W1155" s="66">
        <v>37.343200000000003</v>
      </c>
      <c r="X1155" s="66">
        <v>0</v>
      </c>
      <c r="Y1155" s="66">
        <v>126</v>
      </c>
      <c r="Z1155" s="66">
        <v>1800</v>
      </c>
      <c r="AA1155" s="23">
        <v>0</v>
      </c>
      <c r="AE1155" t="s">
        <v>515</v>
      </c>
      <c r="AF1155">
        <v>3</v>
      </c>
      <c r="AG1155">
        <v>0</v>
      </c>
      <c r="AH1155">
        <v>0.2</v>
      </c>
      <c r="AI1155">
        <v>100</v>
      </c>
      <c r="AJ1155" t="s">
        <v>511</v>
      </c>
      <c r="AK1155" t="s">
        <v>511</v>
      </c>
      <c r="AL1155" t="s">
        <v>511</v>
      </c>
      <c r="AM1155" t="s">
        <v>511</v>
      </c>
      <c r="AN1155" t="s">
        <v>511</v>
      </c>
    </row>
    <row r="1156" spans="1:40" x14ac:dyDescent="0.3">
      <c r="A1156" s="68" t="s">
        <v>518</v>
      </c>
      <c r="B1156" s="20">
        <v>1</v>
      </c>
      <c r="C1156" s="20">
        <v>10</v>
      </c>
      <c r="D1156" s="20">
        <v>0.15</v>
      </c>
      <c r="E1156" t="s">
        <v>0</v>
      </c>
      <c r="F1156" s="20">
        <v>1047</v>
      </c>
      <c r="G1156" s="39">
        <f t="shared" si="76"/>
        <v>0</v>
      </c>
      <c r="H1156" s="20">
        <v>228.31700000000001</v>
      </c>
      <c r="I1156" s="20">
        <v>12</v>
      </c>
      <c r="J1156" s="67">
        <v>0</v>
      </c>
      <c r="K1156" s="52">
        <v>1</v>
      </c>
      <c r="L1156" s="59">
        <f>IF(OR(H_no_hash!$F1156="---",H_no_hash!$F1156="infeas",H_no_hash!$F1156="inf"),"---",(H_no_hash!$F1156/M1156)-1)</f>
        <v>3.835091083413289E-3</v>
      </c>
      <c r="M1156" s="20">
        <f>Model_dem!L896</f>
        <v>1043</v>
      </c>
      <c r="N1156">
        <f>Model_dem!G896</f>
        <v>1047</v>
      </c>
      <c r="P1156" t="str">
        <f>IF(H_no_hash!$Q1156&lt;&gt;A1156,"Aqui", " ")</f>
        <v xml:space="preserve"> </v>
      </c>
      <c r="Q1156" s="68" t="s">
        <v>518</v>
      </c>
      <c r="R1156" s="20">
        <v>1</v>
      </c>
      <c r="S1156" s="20">
        <v>10</v>
      </c>
      <c r="T1156" s="20">
        <v>0.15</v>
      </c>
      <c r="U1156" s="20">
        <v>100</v>
      </c>
      <c r="V1156" s="20">
        <v>1047</v>
      </c>
      <c r="W1156" s="20">
        <v>228.31700000000001</v>
      </c>
      <c r="X1156" s="20">
        <v>13</v>
      </c>
      <c r="Y1156" s="20">
        <v>111</v>
      </c>
      <c r="Z1156" s="20">
        <v>1800.03</v>
      </c>
      <c r="AA1156" s="67">
        <v>0</v>
      </c>
      <c r="AE1156" t="s">
        <v>515</v>
      </c>
      <c r="AF1156">
        <v>3</v>
      </c>
      <c r="AG1156">
        <v>25</v>
      </c>
      <c r="AH1156">
        <v>0.2</v>
      </c>
      <c r="AI1156">
        <v>100</v>
      </c>
      <c r="AJ1156" t="s">
        <v>511</v>
      </c>
      <c r="AK1156" t="s">
        <v>511</v>
      </c>
      <c r="AL1156" t="s">
        <v>511</v>
      </c>
      <c r="AM1156" t="s">
        <v>511</v>
      </c>
      <c r="AN1156" t="s">
        <v>511</v>
      </c>
    </row>
    <row r="1157" spans="1:40" x14ac:dyDescent="0.3">
      <c r="A1157" s="65" t="s">
        <v>518</v>
      </c>
      <c r="B1157" s="66">
        <v>1</v>
      </c>
      <c r="C1157" s="66">
        <v>10</v>
      </c>
      <c r="D1157" s="66">
        <v>0.2</v>
      </c>
      <c r="E1157" t="s">
        <v>0</v>
      </c>
      <c r="F1157" s="66">
        <v>1055</v>
      </c>
      <c r="G1157" s="39">
        <f t="shared" si="76"/>
        <v>0</v>
      </c>
      <c r="H1157" s="66">
        <v>67.734300000000005</v>
      </c>
      <c r="I1157" s="66">
        <v>6</v>
      </c>
      <c r="J1157" s="23">
        <v>0</v>
      </c>
      <c r="K1157" s="52">
        <v>1</v>
      </c>
      <c r="L1157" s="59">
        <f>IF(OR(H_no_hash!$F1157="---",H_no_hash!$F1157="infeas",H_no_hash!$F1157="inf"),"---",(H_no_hash!$F1157/M1157)-1)</f>
        <v>1.1505273250239645E-2</v>
      </c>
      <c r="M1157" s="20">
        <f>Model_dem!L897</f>
        <v>1043</v>
      </c>
      <c r="N1157">
        <f>Model_dem!G897</f>
        <v>1055</v>
      </c>
      <c r="P1157" t="str">
        <f>IF(H_no_hash!$Q1157&lt;&gt;A1157,"Aqui", " ")</f>
        <v xml:space="preserve"> </v>
      </c>
      <c r="Q1157" s="65" t="s">
        <v>518</v>
      </c>
      <c r="R1157" s="66">
        <v>1</v>
      </c>
      <c r="S1157" s="66">
        <v>10</v>
      </c>
      <c r="T1157" s="66">
        <v>0.2</v>
      </c>
      <c r="U1157" s="66">
        <v>100</v>
      </c>
      <c r="V1157" s="66">
        <v>1055</v>
      </c>
      <c r="W1157" s="66">
        <v>67.734300000000005</v>
      </c>
      <c r="X1157" s="66">
        <v>3</v>
      </c>
      <c r="Y1157" s="66">
        <v>79</v>
      </c>
      <c r="Z1157" s="66">
        <v>1800.02</v>
      </c>
      <c r="AA1157" s="23">
        <v>0</v>
      </c>
      <c r="AE1157" t="s">
        <v>515</v>
      </c>
      <c r="AF1157">
        <v>3</v>
      </c>
      <c r="AG1157">
        <v>10</v>
      </c>
      <c r="AH1157">
        <v>0.15</v>
      </c>
      <c r="AI1157">
        <v>100</v>
      </c>
      <c r="AJ1157" t="s">
        <v>511</v>
      </c>
      <c r="AK1157" t="s">
        <v>511</v>
      </c>
      <c r="AL1157" t="s">
        <v>511</v>
      </c>
      <c r="AM1157" t="s">
        <v>511</v>
      </c>
      <c r="AN1157" t="s">
        <v>511</v>
      </c>
    </row>
    <row r="1158" spans="1:40" x14ac:dyDescent="0.3">
      <c r="A1158" s="68" t="s">
        <v>518</v>
      </c>
      <c r="B1158" s="20">
        <v>1</v>
      </c>
      <c r="C1158" s="20">
        <v>25</v>
      </c>
      <c r="D1158" s="20">
        <v>0.05</v>
      </c>
      <c r="E1158" t="s">
        <v>0</v>
      </c>
      <c r="F1158" s="20">
        <v>1047</v>
      </c>
      <c r="G1158" s="39">
        <f t="shared" si="76"/>
        <v>0</v>
      </c>
      <c r="H1158" s="20">
        <v>125.078</v>
      </c>
      <c r="I1158" s="20">
        <v>42</v>
      </c>
      <c r="J1158" s="67">
        <v>0</v>
      </c>
      <c r="K1158" s="52">
        <v>0.47599999999999998</v>
      </c>
      <c r="L1158" s="59">
        <f>IF(OR(H_no_hash!$F1158="---",H_no_hash!$F1158="infeas",H_no_hash!$F1158="inf"),"---",(H_no_hash!$F1158/M1158)-1)</f>
        <v>3.835091083413289E-3</v>
      </c>
      <c r="M1158" s="20">
        <f>Model_dem!L898</f>
        <v>1043</v>
      </c>
      <c r="N1158">
        <f>Model_dem!G898</f>
        <v>1047</v>
      </c>
      <c r="P1158" t="str">
        <f>IF(H_no_hash!$Q1158&lt;&gt;A1158,"Aqui", " ")</f>
        <v xml:space="preserve"> </v>
      </c>
      <c r="Q1158" s="68" t="s">
        <v>518</v>
      </c>
      <c r="R1158" s="20">
        <v>1</v>
      </c>
      <c r="S1158" s="20">
        <v>25</v>
      </c>
      <c r="T1158" s="20">
        <v>0.05</v>
      </c>
      <c r="U1158" s="20">
        <v>100</v>
      </c>
      <c r="V1158" s="20">
        <v>1047</v>
      </c>
      <c r="W1158" s="20">
        <v>125.078</v>
      </c>
      <c r="X1158" s="20">
        <v>5</v>
      </c>
      <c r="Y1158" s="20">
        <v>104</v>
      </c>
      <c r="Z1158" s="20">
        <v>1800</v>
      </c>
      <c r="AA1158" s="67">
        <v>0</v>
      </c>
      <c r="AE1158" t="s">
        <v>515</v>
      </c>
      <c r="AF1158">
        <v>3</v>
      </c>
      <c r="AG1158">
        <v>25</v>
      </c>
      <c r="AH1158">
        <v>0.1</v>
      </c>
      <c r="AI1158">
        <v>100</v>
      </c>
      <c r="AJ1158" t="s">
        <v>511</v>
      </c>
      <c r="AK1158" t="s">
        <v>511</v>
      </c>
      <c r="AL1158" t="s">
        <v>511</v>
      </c>
      <c r="AM1158" t="s">
        <v>511</v>
      </c>
      <c r="AN1158" t="s">
        <v>511</v>
      </c>
    </row>
    <row r="1159" spans="1:40" x14ac:dyDescent="0.3">
      <c r="A1159" s="65" t="s">
        <v>518</v>
      </c>
      <c r="B1159" s="66">
        <v>1</v>
      </c>
      <c r="C1159" s="66">
        <v>25</v>
      </c>
      <c r="D1159" s="66">
        <v>0.1</v>
      </c>
      <c r="E1159" t="s">
        <v>0</v>
      </c>
      <c r="F1159" s="66">
        <v>1059</v>
      </c>
      <c r="G1159" s="39">
        <f t="shared" ref="G1159:G1222" si="77">IF(OR(N1159="---",F1159="infeas",F1159="inf",F1159=""),"---",(F1159-N1159)/N1159)</f>
        <v>0</v>
      </c>
      <c r="H1159" s="66">
        <v>149.79599999999999</v>
      </c>
      <c r="I1159" s="66">
        <v>8</v>
      </c>
      <c r="J1159" s="23">
        <v>0</v>
      </c>
      <c r="K1159" s="52">
        <v>0.51600000000000001</v>
      </c>
      <c r="L1159" s="59">
        <f>IF(OR(H_no_hash!$F1159="---",H_no_hash!$F1159="infeas",H_no_hash!$F1159="inf"),"---",(H_no_hash!$F1159/M1159)-1)</f>
        <v>1.5340364333652934E-2</v>
      </c>
      <c r="M1159" s="20">
        <f>Model_dem!L899</f>
        <v>1043</v>
      </c>
      <c r="N1159">
        <f>Model_dem!G899</f>
        <v>1059</v>
      </c>
      <c r="P1159" t="str">
        <f>IF(H_no_hash!$Q1159&lt;&gt;A1159,"Aqui", " ")</f>
        <v xml:space="preserve"> </v>
      </c>
      <c r="Q1159" s="65" t="s">
        <v>518</v>
      </c>
      <c r="R1159" s="66">
        <v>1</v>
      </c>
      <c r="S1159" s="66">
        <v>25</v>
      </c>
      <c r="T1159" s="66">
        <v>0.1</v>
      </c>
      <c r="U1159" s="66">
        <v>100</v>
      </c>
      <c r="V1159" s="66">
        <v>1059</v>
      </c>
      <c r="W1159" s="66">
        <v>149.79599999999999</v>
      </c>
      <c r="X1159" s="66">
        <v>0</v>
      </c>
      <c r="Y1159" s="66">
        <v>27</v>
      </c>
      <c r="Z1159" s="66">
        <v>1800.19</v>
      </c>
      <c r="AA1159" s="23">
        <v>0</v>
      </c>
      <c r="AE1159" t="s">
        <v>515</v>
      </c>
      <c r="AF1159">
        <v>3</v>
      </c>
      <c r="AG1159">
        <v>10</v>
      </c>
      <c r="AH1159">
        <v>0.1</v>
      </c>
      <c r="AI1159">
        <v>100</v>
      </c>
      <c r="AJ1159" t="s">
        <v>511</v>
      </c>
      <c r="AK1159" t="s">
        <v>511</v>
      </c>
      <c r="AL1159" t="s">
        <v>511</v>
      </c>
      <c r="AM1159" t="s">
        <v>511</v>
      </c>
      <c r="AN1159" t="s">
        <v>511</v>
      </c>
    </row>
    <row r="1160" spans="1:40" x14ac:dyDescent="0.3">
      <c r="A1160" s="68" t="s">
        <v>518</v>
      </c>
      <c r="B1160" s="20">
        <v>1</v>
      </c>
      <c r="C1160" s="20">
        <v>25</v>
      </c>
      <c r="D1160" s="20">
        <v>0.15</v>
      </c>
      <c r="E1160" t="s">
        <v>1</v>
      </c>
      <c r="F1160" s="20">
        <v>1076</v>
      </c>
      <c r="G1160" s="39">
        <f t="shared" si="77"/>
        <v>0</v>
      </c>
      <c r="H1160" s="20">
        <v>610.40499999999997</v>
      </c>
      <c r="I1160" s="20">
        <v>1</v>
      </c>
      <c r="J1160" s="67">
        <v>0</v>
      </c>
      <c r="K1160" s="52">
        <v>0.62</v>
      </c>
      <c r="L1160" s="59">
        <f>IF(OR(H_no_hash!$F1160="---",H_no_hash!$F1160="infeas",H_no_hash!$F1160="inf"),"---",(H_no_hash!$F1160/M1160)-1)</f>
        <v>3.163950143815919E-2</v>
      </c>
      <c r="M1160" s="20">
        <f>Model_dem!L900</f>
        <v>1043</v>
      </c>
      <c r="N1160">
        <f>Model_dem!G900</f>
        <v>1076</v>
      </c>
      <c r="P1160" t="str">
        <f>IF(H_no_hash!$Q1160&lt;&gt;A1160,"Aqui", " ")</f>
        <v xml:space="preserve"> </v>
      </c>
      <c r="Q1160" s="68" t="s">
        <v>518</v>
      </c>
      <c r="R1160" s="20">
        <v>1</v>
      </c>
      <c r="S1160" s="20">
        <v>25</v>
      </c>
      <c r="T1160" s="20">
        <v>0.15</v>
      </c>
      <c r="U1160" s="20">
        <v>100</v>
      </c>
      <c r="V1160" s="20">
        <v>1076</v>
      </c>
      <c r="W1160" s="20">
        <v>610.40499999999997</v>
      </c>
      <c r="X1160" s="20">
        <v>3</v>
      </c>
      <c r="Y1160" s="20">
        <v>12</v>
      </c>
      <c r="Z1160" s="20">
        <v>1803.06</v>
      </c>
      <c r="AA1160" s="67">
        <v>0</v>
      </c>
      <c r="AE1160" t="s">
        <v>515</v>
      </c>
      <c r="AF1160">
        <v>3</v>
      </c>
      <c r="AG1160">
        <v>50</v>
      </c>
      <c r="AH1160">
        <v>0.1</v>
      </c>
      <c r="AI1160">
        <v>100</v>
      </c>
      <c r="AJ1160" t="s">
        <v>511</v>
      </c>
      <c r="AK1160" t="s">
        <v>511</v>
      </c>
      <c r="AL1160" t="s">
        <v>511</v>
      </c>
      <c r="AM1160" t="s">
        <v>511</v>
      </c>
      <c r="AN1160" t="s">
        <v>511</v>
      </c>
    </row>
    <row r="1161" spans="1:40" x14ac:dyDescent="0.3">
      <c r="A1161" s="65" t="s">
        <v>518</v>
      </c>
      <c r="B1161" s="66">
        <v>1</v>
      </c>
      <c r="C1161" s="66">
        <v>25</v>
      </c>
      <c r="D1161" s="66">
        <v>0.2</v>
      </c>
      <c r="E1161" t="s">
        <v>1</v>
      </c>
      <c r="F1161" s="66">
        <v>1097</v>
      </c>
      <c r="G1161" s="39">
        <f t="shared" si="77"/>
        <v>1.8264840182648401E-3</v>
      </c>
      <c r="H1161" s="66">
        <v>1059.56</v>
      </c>
      <c r="I1161" s="66">
        <v>1</v>
      </c>
      <c r="J1161" s="23">
        <v>0</v>
      </c>
      <c r="K1161" s="52">
        <v>0.98099999999999998</v>
      </c>
      <c r="L1161" s="59">
        <f>IF(OR(H_no_hash!$F1161="---",H_no_hash!$F1161="infeas",H_no_hash!$F1161="inf"),"---",(H_no_hash!$F1161/M1161)-1)</f>
        <v>5.1773729626078513E-2</v>
      </c>
      <c r="M1161" s="20">
        <f>Model_dem!L901</f>
        <v>1043</v>
      </c>
      <c r="N1161">
        <f>Model_dem!G901</f>
        <v>1095</v>
      </c>
      <c r="P1161" t="str">
        <f>IF(H_no_hash!$Q1161&lt;&gt;A1161,"Aqui", " ")</f>
        <v xml:space="preserve"> </v>
      </c>
      <c r="Q1161" s="65" t="s">
        <v>518</v>
      </c>
      <c r="R1161" s="66">
        <v>1</v>
      </c>
      <c r="S1161" s="66">
        <v>25</v>
      </c>
      <c r="T1161" s="66">
        <v>0.2</v>
      </c>
      <c r="U1161" s="66">
        <v>100</v>
      </c>
      <c r="V1161" s="66">
        <v>1097</v>
      </c>
      <c r="W1161" s="66">
        <v>1059.56</v>
      </c>
      <c r="X1161" s="66">
        <v>1</v>
      </c>
      <c r="Y1161" s="66">
        <v>6</v>
      </c>
      <c r="Z1161" s="66">
        <v>1801.81</v>
      </c>
      <c r="AA1161" s="23">
        <v>0</v>
      </c>
      <c r="AE1161" t="s">
        <v>515</v>
      </c>
      <c r="AF1161">
        <v>3</v>
      </c>
      <c r="AG1161">
        <v>50</v>
      </c>
      <c r="AH1161">
        <v>0.15</v>
      </c>
      <c r="AI1161">
        <v>100</v>
      </c>
      <c r="AJ1161" t="s">
        <v>511</v>
      </c>
      <c r="AK1161" t="s">
        <v>511</v>
      </c>
      <c r="AL1161" t="s">
        <v>511</v>
      </c>
      <c r="AM1161" t="s">
        <v>511</v>
      </c>
      <c r="AN1161" t="s">
        <v>511</v>
      </c>
    </row>
    <row r="1162" spans="1:40" x14ac:dyDescent="0.3">
      <c r="A1162" s="68" t="s">
        <v>518</v>
      </c>
      <c r="B1162" s="20">
        <v>1</v>
      </c>
      <c r="C1162" s="20">
        <v>50</v>
      </c>
      <c r="D1162" s="20">
        <v>0.05</v>
      </c>
      <c r="E1162" t="s">
        <v>1</v>
      </c>
      <c r="F1162" s="20">
        <v>1058</v>
      </c>
      <c r="G1162" s="39">
        <f t="shared" si="77"/>
        <v>0</v>
      </c>
      <c r="H1162" s="20">
        <v>98.233099999999993</v>
      </c>
      <c r="I1162" s="20">
        <v>101</v>
      </c>
      <c r="J1162" s="67">
        <v>0</v>
      </c>
      <c r="K1162" s="52">
        <v>0</v>
      </c>
      <c r="L1162" s="59">
        <f>IF(OR(H_no_hash!$F1162="---",H_no_hash!$F1162="infeas",H_no_hash!$F1162="inf"),"---",(H_no_hash!$F1162/M1162)-1)</f>
        <v>1.4381591562799612E-2</v>
      </c>
      <c r="M1162" s="20">
        <f>Model_dem!L902</f>
        <v>1043</v>
      </c>
      <c r="N1162">
        <f>Model_dem!G902</f>
        <v>1058</v>
      </c>
      <c r="P1162" t="str">
        <f>IF(H_no_hash!$Q1162&lt;&gt;A1162,"Aqui", " ")</f>
        <v xml:space="preserve"> </v>
      </c>
      <c r="Q1162" s="68" t="s">
        <v>518</v>
      </c>
      <c r="R1162" s="20">
        <v>1</v>
      </c>
      <c r="S1162" s="20">
        <v>50</v>
      </c>
      <c r="T1162" s="20">
        <v>0.05</v>
      </c>
      <c r="U1162" s="20">
        <v>100</v>
      </c>
      <c r="V1162" s="20">
        <v>1058</v>
      </c>
      <c r="W1162" s="20">
        <v>98.233099999999993</v>
      </c>
      <c r="X1162" s="20">
        <v>0</v>
      </c>
      <c r="Y1162" s="20">
        <v>42</v>
      </c>
      <c r="Z1162" s="20">
        <v>1800.44</v>
      </c>
      <c r="AA1162" s="67">
        <v>0</v>
      </c>
      <c r="AE1162" t="s">
        <v>515</v>
      </c>
      <c r="AF1162">
        <v>3</v>
      </c>
      <c r="AG1162">
        <v>50</v>
      </c>
      <c r="AH1162">
        <v>0.2</v>
      </c>
      <c r="AI1162">
        <v>100</v>
      </c>
      <c r="AJ1162" t="s">
        <v>511</v>
      </c>
      <c r="AK1162" t="s">
        <v>511</v>
      </c>
      <c r="AL1162" t="s">
        <v>511</v>
      </c>
      <c r="AM1162" t="s">
        <v>511</v>
      </c>
      <c r="AN1162" t="s">
        <v>511</v>
      </c>
    </row>
    <row r="1163" spans="1:40" x14ac:dyDescent="0.3">
      <c r="A1163" s="65" t="s">
        <v>518</v>
      </c>
      <c r="B1163" s="66">
        <v>1</v>
      </c>
      <c r="C1163" s="66">
        <v>50</v>
      </c>
      <c r="D1163" s="66">
        <v>0.1</v>
      </c>
      <c r="E1163" t="s">
        <v>1</v>
      </c>
      <c r="F1163" s="66">
        <v>1079</v>
      </c>
      <c r="G1163" s="39">
        <f t="shared" si="77"/>
        <v>2.7881040892193307E-3</v>
      </c>
      <c r="H1163" s="66">
        <v>821.46600000000001</v>
      </c>
      <c r="I1163" s="66">
        <v>94</v>
      </c>
      <c r="J1163" s="23">
        <v>0</v>
      </c>
      <c r="K1163" s="52">
        <v>0</v>
      </c>
      <c r="L1163" s="59">
        <f>IF(OR(H_no_hash!$F1163="---",H_no_hash!$F1163="infeas",H_no_hash!$F1163="inf"),"---",(H_no_hash!$F1163/M1163)-1)</f>
        <v>3.4515819750719157E-2</v>
      </c>
      <c r="M1163" s="20">
        <f>Model_dem!L903</f>
        <v>1043</v>
      </c>
      <c r="N1163">
        <f>Model_dem!G903</f>
        <v>1076</v>
      </c>
      <c r="P1163" t="str">
        <f>IF(H_no_hash!$Q1163&lt;&gt;A1163,"Aqui", " ")</f>
        <v xml:space="preserve"> </v>
      </c>
      <c r="Q1163" s="65" t="s">
        <v>518</v>
      </c>
      <c r="R1163" s="66">
        <v>1</v>
      </c>
      <c r="S1163" s="66">
        <v>50</v>
      </c>
      <c r="T1163" s="66">
        <v>0.1</v>
      </c>
      <c r="U1163" s="66">
        <v>100</v>
      </c>
      <c r="V1163" s="66">
        <v>1079</v>
      </c>
      <c r="W1163" s="66">
        <v>821.46600000000001</v>
      </c>
      <c r="X1163" s="66">
        <v>0</v>
      </c>
      <c r="Y1163" s="66">
        <v>8</v>
      </c>
      <c r="Z1163" s="66">
        <v>1800</v>
      </c>
      <c r="AA1163" s="23">
        <v>0</v>
      </c>
      <c r="AE1163" t="s">
        <v>535</v>
      </c>
      <c r="AF1163">
        <v>3</v>
      </c>
      <c r="AG1163">
        <v>25</v>
      </c>
      <c r="AH1163">
        <v>0.15</v>
      </c>
      <c r="AI1163">
        <v>50</v>
      </c>
      <c r="AJ1163" t="s">
        <v>511</v>
      </c>
      <c r="AK1163" t="s">
        <v>511</v>
      </c>
      <c r="AL1163" t="s">
        <v>511</v>
      </c>
      <c r="AM1163" t="s">
        <v>511</v>
      </c>
      <c r="AN1163" t="s">
        <v>511</v>
      </c>
    </row>
    <row r="1164" spans="1:40" x14ac:dyDescent="0.3">
      <c r="A1164" s="68" t="s">
        <v>518</v>
      </c>
      <c r="B1164" s="20">
        <v>1</v>
      </c>
      <c r="C1164" s="20">
        <v>50</v>
      </c>
      <c r="D1164" s="20">
        <v>0.15</v>
      </c>
      <c r="E1164" t="s">
        <v>1</v>
      </c>
      <c r="F1164" s="20">
        <v>1331</v>
      </c>
      <c r="G1164" s="39">
        <f t="shared" si="77"/>
        <v>0.20343580470162748</v>
      </c>
      <c r="H1164" s="20">
        <v>1809.38</v>
      </c>
      <c r="I1164" s="20">
        <v>106</v>
      </c>
      <c r="J1164" s="67">
        <v>0</v>
      </c>
      <c r="K1164" s="52">
        <v>5.2999999999999999E-2</v>
      </c>
      <c r="L1164" s="59">
        <f>IF(OR(H_no_hash!$F1164="---",H_no_hash!$F1164="infeas",H_no_hash!$F1164="inf"),"---",(H_no_hash!$F1164/M1164)-1)</f>
        <v>0.27612655800575259</v>
      </c>
      <c r="M1164" s="20">
        <f>Model_dem!L904</f>
        <v>1043</v>
      </c>
      <c r="N1164">
        <f>Model_dem!G904</f>
        <v>1106</v>
      </c>
      <c r="P1164" t="str">
        <f>IF(H_no_hash!$Q1164&lt;&gt;A1164,"Aqui", " ")</f>
        <v xml:space="preserve"> </v>
      </c>
      <c r="Q1164" s="68" t="s">
        <v>518</v>
      </c>
      <c r="R1164" s="20">
        <v>1</v>
      </c>
      <c r="S1164" s="20">
        <v>50</v>
      </c>
      <c r="T1164" s="20">
        <v>0.15</v>
      </c>
      <c r="U1164" s="20">
        <v>100</v>
      </c>
      <c r="V1164" s="20">
        <v>1331</v>
      </c>
      <c r="W1164" s="20">
        <v>1809.38</v>
      </c>
      <c r="X1164" s="20">
        <v>0</v>
      </c>
      <c r="Y1164" s="20">
        <v>1</v>
      </c>
      <c r="Z1164" s="20">
        <v>1809.38</v>
      </c>
      <c r="AA1164" s="67">
        <v>0</v>
      </c>
      <c r="AE1164" t="s">
        <v>535</v>
      </c>
      <c r="AF1164">
        <v>3</v>
      </c>
      <c r="AG1164">
        <v>25</v>
      </c>
      <c r="AH1164">
        <v>0.1</v>
      </c>
      <c r="AI1164">
        <v>50</v>
      </c>
      <c r="AJ1164" t="s">
        <v>511</v>
      </c>
      <c r="AK1164" t="s">
        <v>511</v>
      </c>
      <c r="AL1164" t="s">
        <v>511</v>
      </c>
      <c r="AM1164" t="s">
        <v>511</v>
      </c>
      <c r="AN1164" t="s">
        <v>511</v>
      </c>
    </row>
    <row r="1165" spans="1:40" x14ac:dyDescent="0.3">
      <c r="A1165" s="65" t="s">
        <v>518</v>
      </c>
      <c r="B1165" s="66">
        <v>1</v>
      </c>
      <c r="C1165" s="66">
        <v>50</v>
      </c>
      <c r="D1165" s="66">
        <v>0.2</v>
      </c>
      <c r="E1165" t="s">
        <v>2</v>
      </c>
      <c r="F1165" s="66" t="s">
        <v>46</v>
      </c>
      <c r="G1165" s="39" t="str">
        <f t="shared" si="77"/>
        <v>---</v>
      </c>
      <c r="H1165" s="66">
        <v>60.023400000000002</v>
      </c>
      <c r="I1165" s="66">
        <v>94</v>
      </c>
      <c r="J1165" s="23">
        <v>0</v>
      </c>
      <c r="L1165" s="59" t="str">
        <f>IF(OR(H_no_hash!$F1165="---",H_no_hash!$F1165="infeas",H_no_hash!$F1165="inf"),"---",(H_no_hash!$F1165/M1165)-1)</f>
        <v>---</v>
      </c>
      <c r="M1165" s="20">
        <f>Model_dem!L905</f>
        <v>1043</v>
      </c>
      <c r="N1165" t="str">
        <f>Model_dem!G905</f>
        <v>---</v>
      </c>
      <c r="P1165" t="str">
        <f>IF(H_no_hash!$Q1165&lt;&gt;A1165,"Aqui", " ")</f>
        <v xml:space="preserve"> </v>
      </c>
      <c r="Q1165" s="65" t="s">
        <v>518</v>
      </c>
      <c r="R1165" s="66">
        <v>1</v>
      </c>
      <c r="S1165" s="66">
        <v>50</v>
      </c>
      <c r="T1165" s="66">
        <v>0.2</v>
      </c>
      <c r="U1165" s="66">
        <v>100</v>
      </c>
      <c r="V1165" s="66" t="s">
        <v>46</v>
      </c>
      <c r="W1165" s="66">
        <v>60.023400000000002</v>
      </c>
      <c r="X1165" s="66">
        <v>0</v>
      </c>
      <c r="Y1165" s="66">
        <v>1</v>
      </c>
      <c r="Z1165" s="66">
        <v>1801.04</v>
      </c>
      <c r="AA1165" s="23">
        <v>0</v>
      </c>
      <c r="AE1165" t="s">
        <v>535</v>
      </c>
      <c r="AF1165">
        <v>3</v>
      </c>
      <c r="AG1165">
        <v>0</v>
      </c>
      <c r="AH1165">
        <v>0.15</v>
      </c>
      <c r="AI1165">
        <v>50</v>
      </c>
      <c r="AJ1165" t="s">
        <v>511</v>
      </c>
      <c r="AK1165" t="s">
        <v>511</v>
      </c>
      <c r="AL1165" t="s">
        <v>511</v>
      </c>
      <c r="AM1165" t="s">
        <v>511</v>
      </c>
      <c r="AN1165" t="s">
        <v>511</v>
      </c>
    </row>
    <row r="1166" spans="1:40" x14ac:dyDescent="0.3">
      <c r="A1166" s="68" t="s">
        <v>518</v>
      </c>
      <c r="B1166" s="20">
        <v>2</v>
      </c>
      <c r="C1166" s="20">
        <v>5</v>
      </c>
      <c r="D1166" s="20">
        <v>0.05</v>
      </c>
      <c r="E1166" t="s">
        <v>0</v>
      </c>
      <c r="F1166" s="20">
        <v>1047</v>
      </c>
      <c r="G1166" s="39">
        <f t="shared" si="77"/>
        <v>0</v>
      </c>
      <c r="H1166" s="20">
        <v>40.133000000000003</v>
      </c>
      <c r="I1166" s="20">
        <v>97</v>
      </c>
      <c r="J1166" s="67">
        <v>0</v>
      </c>
      <c r="K1166" s="52">
        <v>0.92400000000000004</v>
      </c>
      <c r="L1166" s="59">
        <f>IF(OR(H_no_hash!$F1166="---",H_no_hash!$F1166="infeas",H_no_hash!$F1166="inf"),"---",(H_no_hash!$F1166/M1166)-1)</f>
        <v>3.835091083413289E-3</v>
      </c>
      <c r="M1166" s="20">
        <f>Model_dem!L906</f>
        <v>1043</v>
      </c>
      <c r="N1166">
        <f>Model_dem!G906</f>
        <v>1047</v>
      </c>
      <c r="P1166" t="str">
        <f>IF(H_no_hash!$Q1166&lt;&gt;A1166,"Aqui", " ")</f>
        <v xml:space="preserve"> </v>
      </c>
      <c r="Q1166" s="68" t="s">
        <v>518</v>
      </c>
      <c r="R1166" s="20">
        <v>2</v>
      </c>
      <c r="S1166" s="20">
        <v>5</v>
      </c>
      <c r="T1166" s="20">
        <v>0.05</v>
      </c>
      <c r="U1166" s="20">
        <v>100</v>
      </c>
      <c r="V1166" s="20">
        <v>1047</v>
      </c>
      <c r="W1166" s="20">
        <v>40.133000000000003</v>
      </c>
      <c r="X1166" s="20">
        <v>0</v>
      </c>
      <c r="Y1166" s="20">
        <v>101</v>
      </c>
      <c r="Z1166" s="20">
        <v>1800.05</v>
      </c>
      <c r="AA1166" s="67">
        <v>0</v>
      </c>
      <c r="AE1166" t="s">
        <v>535</v>
      </c>
      <c r="AF1166">
        <v>3</v>
      </c>
      <c r="AG1166">
        <v>10</v>
      </c>
      <c r="AH1166">
        <v>0.1</v>
      </c>
      <c r="AI1166">
        <v>50</v>
      </c>
      <c r="AJ1166" t="s">
        <v>511</v>
      </c>
      <c r="AK1166" t="s">
        <v>511</v>
      </c>
      <c r="AL1166" t="s">
        <v>511</v>
      </c>
      <c r="AM1166" t="s">
        <v>511</v>
      </c>
      <c r="AN1166" t="s">
        <v>511</v>
      </c>
    </row>
    <row r="1167" spans="1:40" x14ac:dyDescent="0.3">
      <c r="A1167" s="65" t="s">
        <v>518</v>
      </c>
      <c r="B1167" s="66">
        <v>2</v>
      </c>
      <c r="C1167" s="66">
        <v>5</v>
      </c>
      <c r="D1167" s="66">
        <v>0.1</v>
      </c>
      <c r="E1167" t="s">
        <v>1</v>
      </c>
      <c r="F1167" s="66">
        <v>1047</v>
      </c>
      <c r="G1167" s="39">
        <f t="shared" si="77"/>
        <v>0</v>
      </c>
      <c r="H1167" s="66">
        <v>174.499</v>
      </c>
      <c r="I1167" s="66">
        <v>32</v>
      </c>
      <c r="J1167" s="23">
        <v>0</v>
      </c>
      <c r="K1167" s="52">
        <v>1</v>
      </c>
      <c r="L1167" s="59">
        <f>IF(OR(H_no_hash!$F1167="---",H_no_hash!$F1167="infeas",H_no_hash!$F1167="inf"),"---",(H_no_hash!$F1167/M1167)-1)</f>
        <v>3.835091083413289E-3</v>
      </c>
      <c r="M1167" s="20">
        <f>Model_dem!L907</f>
        <v>1043</v>
      </c>
      <c r="N1167">
        <f>Model_dem!G907</f>
        <v>1047</v>
      </c>
      <c r="P1167" t="str">
        <f>IF(H_no_hash!$Q1167&lt;&gt;A1167,"Aqui", " ")</f>
        <v xml:space="preserve"> </v>
      </c>
      <c r="Q1167" s="65" t="s">
        <v>518</v>
      </c>
      <c r="R1167" s="66">
        <v>2</v>
      </c>
      <c r="S1167" s="66">
        <v>5</v>
      </c>
      <c r="T1167" s="66">
        <v>0.1</v>
      </c>
      <c r="U1167" s="66">
        <v>100</v>
      </c>
      <c r="V1167" s="66">
        <v>1047</v>
      </c>
      <c r="W1167" s="66">
        <v>174.499</v>
      </c>
      <c r="X1167" s="66">
        <v>8</v>
      </c>
      <c r="Y1167" s="66">
        <v>94</v>
      </c>
      <c r="Z1167" s="66">
        <v>1800.07</v>
      </c>
      <c r="AA1167" s="23">
        <v>0</v>
      </c>
      <c r="AE1167" t="s">
        <v>535</v>
      </c>
      <c r="AF1167">
        <v>3</v>
      </c>
      <c r="AG1167">
        <v>0</v>
      </c>
      <c r="AH1167">
        <v>0.2</v>
      </c>
      <c r="AI1167">
        <v>50</v>
      </c>
      <c r="AJ1167" t="s">
        <v>511</v>
      </c>
      <c r="AK1167" t="s">
        <v>511</v>
      </c>
      <c r="AL1167" t="s">
        <v>511</v>
      </c>
      <c r="AM1167" t="s">
        <v>511</v>
      </c>
      <c r="AN1167" t="s">
        <v>511</v>
      </c>
    </row>
    <row r="1168" spans="1:40" x14ac:dyDescent="0.3">
      <c r="A1168" s="68" t="s">
        <v>518</v>
      </c>
      <c r="B1168" s="20">
        <v>2</v>
      </c>
      <c r="C1168" s="20">
        <v>5</v>
      </c>
      <c r="D1168" s="20">
        <v>0.15</v>
      </c>
      <c r="E1168" t="s">
        <v>0</v>
      </c>
      <c r="F1168" s="20">
        <v>1047</v>
      </c>
      <c r="G1168" s="39">
        <f t="shared" si="77"/>
        <v>0</v>
      </c>
      <c r="H1168" s="20">
        <v>40.736699999999999</v>
      </c>
      <c r="I1168" s="20">
        <v>23</v>
      </c>
      <c r="J1168" s="67">
        <v>0</v>
      </c>
      <c r="K1168" s="52">
        <v>1</v>
      </c>
      <c r="L1168" s="59">
        <f>IF(OR(H_no_hash!$F1168="---",H_no_hash!$F1168="infeas",H_no_hash!$F1168="inf"),"---",(H_no_hash!$F1168/M1168)-1)</f>
        <v>3.835091083413289E-3</v>
      </c>
      <c r="M1168" s="20">
        <f>Model_dem!L908</f>
        <v>1043</v>
      </c>
      <c r="N1168">
        <f>Model_dem!G908</f>
        <v>1047</v>
      </c>
      <c r="P1168" t="str">
        <f>IF(H_no_hash!$Q1168&lt;&gt;A1168,"Aqui", " ")</f>
        <v xml:space="preserve"> </v>
      </c>
      <c r="Q1168" s="68" t="s">
        <v>518</v>
      </c>
      <c r="R1168" s="20">
        <v>2</v>
      </c>
      <c r="S1168" s="20">
        <v>5</v>
      </c>
      <c r="T1168" s="20">
        <v>0.15</v>
      </c>
      <c r="U1168" s="20">
        <v>100</v>
      </c>
      <c r="V1168" s="20">
        <v>1047</v>
      </c>
      <c r="W1168" s="20">
        <v>40.736699999999999</v>
      </c>
      <c r="X1168" s="20">
        <v>0</v>
      </c>
      <c r="Y1168" s="20">
        <v>106</v>
      </c>
      <c r="Z1168" s="20">
        <v>1800.01</v>
      </c>
      <c r="AA1168" s="67">
        <v>0</v>
      </c>
      <c r="AE1168" t="s">
        <v>535</v>
      </c>
      <c r="AF1168">
        <v>3</v>
      </c>
      <c r="AG1168">
        <v>0</v>
      </c>
      <c r="AH1168">
        <v>0.1</v>
      </c>
      <c r="AI1168">
        <v>50</v>
      </c>
      <c r="AJ1168" t="s">
        <v>511</v>
      </c>
      <c r="AK1168" t="s">
        <v>511</v>
      </c>
      <c r="AL1168" t="s">
        <v>511</v>
      </c>
      <c r="AM1168" t="s">
        <v>511</v>
      </c>
      <c r="AN1168" t="s">
        <v>511</v>
      </c>
    </row>
    <row r="1169" spans="1:40" x14ac:dyDescent="0.3">
      <c r="A1169" s="65" t="s">
        <v>518</v>
      </c>
      <c r="B1169" s="66">
        <v>2</v>
      </c>
      <c r="C1169" s="66">
        <v>5</v>
      </c>
      <c r="D1169" s="66">
        <v>0.2</v>
      </c>
      <c r="E1169" t="s">
        <v>0</v>
      </c>
      <c r="F1169" s="66">
        <v>1048</v>
      </c>
      <c r="G1169" s="39">
        <f t="shared" si="77"/>
        <v>0</v>
      </c>
      <c r="H1169" s="66">
        <v>51.587299999999999</v>
      </c>
      <c r="I1169" s="66">
        <v>1</v>
      </c>
      <c r="J1169" s="23">
        <v>0</v>
      </c>
      <c r="K1169" s="52">
        <v>1</v>
      </c>
      <c r="L1169" s="59">
        <f>IF(OR(H_no_hash!$F1169="---",H_no_hash!$F1169="infeas",H_no_hash!$F1169="inf"),"---",(H_no_hash!$F1169/M1169)-1)</f>
        <v>4.7938638542666112E-3</v>
      </c>
      <c r="M1169" s="20">
        <f>Model_dem!L909</f>
        <v>1043</v>
      </c>
      <c r="N1169">
        <f>Model_dem!G909</f>
        <v>1048</v>
      </c>
      <c r="P1169" t="str">
        <f>IF(H_no_hash!$Q1169&lt;&gt;A1169,"Aqui", " ")</f>
        <v xml:space="preserve"> </v>
      </c>
      <c r="Q1169" s="65" t="s">
        <v>518</v>
      </c>
      <c r="R1169" s="66">
        <v>2</v>
      </c>
      <c r="S1169" s="66">
        <v>5</v>
      </c>
      <c r="T1169" s="66">
        <v>0.2</v>
      </c>
      <c r="U1169" s="66">
        <v>100</v>
      </c>
      <c r="V1169" s="66">
        <v>1048</v>
      </c>
      <c r="W1169" s="66">
        <v>51.587299999999999</v>
      </c>
      <c r="X1169" s="66">
        <v>0</v>
      </c>
      <c r="Y1169" s="66">
        <v>94</v>
      </c>
      <c r="Z1169" s="66">
        <v>1800.04</v>
      </c>
      <c r="AA1169" s="23">
        <v>0</v>
      </c>
      <c r="AE1169" t="s">
        <v>535</v>
      </c>
      <c r="AF1169">
        <v>3</v>
      </c>
      <c r="AG1169">
        <v>10</v>
      </c>
      <c r="AH1169">
        <v>0.2</v>
      </c>
      <c r="AI1169">
        <v>50</v>
      </c>
      <c r="AJ1169" t="s">
        <v>511</v>
      </c>
      <c r="AK1169" t="s">
        <v>511</v>
      </c>
      <c r="AL1169" t="s">
        <v>511</v>
      </c>
      <c r="AM1169" t="s">
        <v>511</v>
      </c>
      <c r="AN1169" t="s">
        <v>511</v>
      </c>
    </row>
    <row r="1170" spans="1:40" x14ac:dyDescent="0.3">
      <c r="A1170" s="68" t="s">
        <v>518</v>
      </c>
      <c r="B1170" s="20">
        <v>2</v>
      </c>
      <c r="C1170" s="20">
        <v>10</v>
      </c>
      <c r="D1170" s="20">
        <v>0.05</v>
      </c>
      <c r="E1170" t="s">
        <v>0</v>
      </c>
      <c r="F1170" s="20">
        <v>1047</v>
      </c>
      <c r="G1170" s="39">
        <f t="shared" si="77"/>
        <v>0</v>
      </c>
      <c r="H1170" s="20">
        <v>57.915900000000001</v>
      </c>
      <c r="I1170" s="20">
        <v>39</v>
      </c>
      <c r="J1170" s="67">
        <v>0</v>
      </c>
      <c r="K1170" s="52">
        <v>0.92400000000000004</v>
      </c>
      <c r="L1170" s="59">
        <f>IF(OR(H_no_hash!$F1170="---",H_no_hash!$F1170="infeas",H_no_hash!$F1170="inf"),"---",(H_no_hash!$F1170/M1170)-1)</f>
        <v>3.835091083413289E-3</v>
      </c>
      <c r="M1170" s="20">
        <f>Model_dem!L910</f>
        <v>1043</v>
      </c>
      <c r="N1170">
        <f>Model_dem!G910</f>
        <v>1047</v>
      </c>
      <c r="P1170" t="str">
        <f>IF(H_no_hash!$Q1170&lt;&gt;A1170,"Aqui", " ")</f>
        <v xml:space="preserve"> </v>
      </c>
      <c r="Q1170" s="68" t="s">
        <v>518</v>
      </c>
      <c r="R1170" s="20">
        <v>2</v>
      </c>
      <c r="S1170" s="20">
        <v>10</v>
      </c>
      <c r="T1170" s="20">
        <v>0.05</v>
      </c>
      <c r="U1170" s="20">
        <v>100</v>
      </c>
      <c r="V1170" s="20">
        <v>1047</v>
      </c>
      <c r="W1170" s="20">
        <v>57.915900000000001</v>
      </c>
      <c r="X1170" s="20">
        <v>1</v>
      </c>
      <c r="Y1170" s="20">
        <v>97</v>
      </c>
      <c r="Z1170" s="20">
        <v>1800.06</v>
      </c>
      <c r="AA1170" s="67">
        <v>0</v>
      </c>
      <c r="AE1170" t="s">
        <v>535</v>
      </c>
      <c r="AF1170">
        <v>3</v>
      </c>
      <c r="AG1170">
        <v>10</v>
      </c>
      <c r="AH1170">
        <v>0.15</v>
      </c>
      <c r="AI1170">
        <v>50</v>
      </c>
      <c r="AJ1170" t="s">
        <v>511</v>
      </c>
      <c r="AK1170" t="s">
        <v>511</v>
      </c>
      <c r="AL1170" t="s">
        <v>511</v>
      </c>
      <c r="AM1170" t="s">
        <v>511</v>
      </c>
      <c r="AN1170" t="s">
        <v>511</v>
      </c>
    </row>
    <row r="1171" spans="1:40" x14ac:dyDescent="0.3">
      <c r="A1171" s="65" t="s">
        <v>518</v>
      </c>
      <c r="B1171" s="66">
        <v>2</v>
      </c>
      <c r="C1171" s="66">
        <v>10</v>
      </c>
      <c r="D1171" s="66">
        <v>0.1</v>
      </c>
      <c r="E1171" t="s">
        <v>0</v>
      </c>
      <c r="F1171" s="66">
        <v>1048</v>
      </c>
      <c r="G1171" s="39">
        <f t="shared" si="77"/>
        <v>0</v>
      </c>
      <c r="H1171" s="66">
        <v>111.524</v>
      </c>
      <c r="I1171" s="66">
        <v>16</v>
      </c>
      <c r="J1171" s="23">
        <v>0</v>
      </c>
      <c r="K1171" s="52">
        <v>0.99399999999999999</v>
      </c>
      <c r="L1171" s="59">
        <f>IF(OR(H_no_hash!$F1171="---",H_no_hash!$F1171="infeas",H_no_hash!$F1171="inf"),"---",(H_no_hash!$F1171/M1171)-1)</f>
        <v>4.7938638542666112E-3</v>
      </c>
      <c r="M1171" s="20">
        <f>Model_dem!L911</f>
        <v>1043</v>
      </c>
      <c r="N1171">
        <f>Model_dem!G911</f>
        <v>1048</v>
      </c>
      <c r="P1171" t="str">
        <f>IF(H_no_hash!$Q1171&lt;&gt;A1171,"Aqui", " ")</f>
        <v xml:space="preserve"> </v>
      </c>
      <c r="Q1171" s="65" t="s">
        <v>518</v>
      </c>
      <c r="R1171" s="66">
        <v>2</v>
      </c>
      <c r="S1171" s="66">
        <v>10</v>
      </c>
      <c r="T1171" s="66">
        <v>0.1</v>
      </c>
      <c r="U1171" s="66">
        <v>100</v>
      </c>
      <c r="V1171" s="66">
        <v>1048</v>
      </c>
      <c r="W1171" s="66">
        <v>111.524</v>
      </c>
      <c r="X1171" s="66">
        <v>1</v>
      </c>
      <c r="Y1171" s="66">
        <v>32</v>
      </c>
      <c r="Z1171" s="66">
        <v>1800.76</v>
      </c>
      <c r="AA1171" s="23">
        <v>0</v>
      </c>
      <c r="AE1171" t="s">
        <v>535</v>
      </c>
      <c r="AF1171">
        <v>3</v>
      </c>
      <c r="AG1171">
        <v>25</v>
      </c>
      <c r="AH1171">
        <v>0.2</v>
      </c>
      <c r="AI1171">
        <v>50</v>
      </c>
      <c r="AJ1171" t="s">
        <v>511</v>
      </c>
      <c r="AK1171" t="s">
        <v>511</v>
      </c>
      <c r="AL1171" t="s">
        <v>511</v>
      </c>
      <c r="AM1171" t="s">
        <v>511</v>
      </c>
      <c r="AN1171" t="s">
        <v>511</v>
      </c>
    </row>
    <row r="1172" spans="1:40" x14ac:dyDescent="0.3">
      <c r="A1172" s="68" t="s">
        <v>518</v>
      </c>
      <c r="B1172" s="20">
        <v>2</v>
      </c>
      <c r="C1172" s="20">
        <v>10</v>
      </c>
      <c r="D1172" s="20">
        <v>0.15</v>
      </c>
      <c r="E1172" t="s">
        <v>0</v>
      </c>
      <c r="F1172" s="20">
        <v>1064</v>
      </c>
      <c r="G1172" s="39">
        <f t="shared" si="77"/>
        <v>6.6225165562913907E-3</v>
      </c>
      <c r="H1172" s="20">
        <v>545.11300000000006</v>
      </c>
      <c r="I1172" s="20">
        <v>1</v>
      </c>
      <c r="J1172" s="67">
        <v>0</v>
      </c>
      <c r="K1172" s="52">
        <v>1</v>
      </c>
      <c r="L1172" s="59">
        <f>IF(OR(H_no_hash!$F1172="---",H_no_hash!$F1172="infeas",H_no_hash!$F1172="inf"),"---",(H_no_hash!$F1172/M1172)-1)</f>
        <v>2.0134228187919545E-2</v>
      </c>
      <c r="M1172" s="20">
        <f>Model_dem!L912</f>
        <v>1043</v>
      </c>
      <c r="N1172">
        <f>Model_dem!G912</f>
        <v>1057</v>
      </c>
      <c r="P1172" t="str">
        <f>IF(H_no_hash!$Q1172&lt;&gt;A1172,"Aqui", " ")</f>
        <v xml:space="preserve"> </v>
      </c>
      <c r="Q1172" s="68" t="s">
        <v>518</v>
      </c>
      <c r="R1172" s="20">
        <v>2</v>
      </c>
      <c r="S1172" s="20">
        <v>10</v>
      </c>
      <c r="T1172" s="20">
        <v>0.15</v>
      </c>
      <c r="U1172" s="20">
        <v>100</v>
      </c>
      <c r="V1172" s="20">
        <v>1064</v>
      </c>
      <c r="W1172" s="20">
        <v>545.11300000000006</v>
      </c>
      <c r="X1172" s="20">
        <v>7</v>
      </c>
      <c r="Y1172" s="20">
        <v>23</v>
      </c>
      <c r="Z1172" s="20">
        <v>1800.58</v>
      </c>
      <c r="AA1172" s="67">
        <v>0</v>
      </c>
      <c r="AE1172" t="s">
        <v>535</v>
      </c>
      <c r="AF1172">
        <v>3</v>
      </c>
      <c r="AG1172">
        <v>50</v>
      </c>
      <c r="AH1172">
        <v>0.1</v>
      </c>
      <c r="AI1172">
        <v>50</v>
      </c>
      <c r="AJ1172" t="s">
        <v>511</v>
      </c>
      <c r="AK1172" t="s">
        <v>511</v>
      </c>
      <c r="AL1172" t="s">
        <v>511</v>
      </c>
      <c r="AM1172" t="s">
        <v>511</v>
      </c>
      <c r="AN1172" t="s">
        <v>511</v>
      </c>
    </row>
    <row r="1173" spans="1:40" x14ac:dyDescent="0.3">
      <c r="A1173" s="65" t="s">
        <v>518</v>
      </c>
      <c r="B1173" s="66">
        <v>2</v>
      </c>
      <c r="C1173" s="66">
        <v>10</v>
      </c>
      <c r="D1173" s="66">
        <v>0.2</v>
      </c>
      <c r="E1173" t="s">
        <v>1</v>
      </c>
      <c r="F1173" s="66">
        <v>1951</v>
      </c>
      <c r="G1173" s="39">
        <f t="shared" si="77"/>
        <v>0.82677902621722843</v>
      </c>
      <c r="H1173" s="66">
        <v>21.019300000000001</v>
      </c>
      <c r="I1173" s="66">
        <v>1</v>
      </c>
      <c r="J1173" s="23">
        <v>0</v>
      </c>
      <c r="K1173" s="52">
        <v>1</v>
      </c>
      <c r="L1173" s="59">
        <f>IF(OR(H_no_hash!$F1173="---",H_no_hash!$F1173="infeas",H_no_hash!$F1173="inf"),"---",(H_no_hash!$F1173/M1173)-1)</f>
        <v>0.8705656759348035</v>
      </c>
      <c r="M1173" s="20">
        <f>Model_dem!L913</f>
        <v>1043</v>
      </c>
      <c r="N1173">
        <f>Model_dem!G913</f>
        <v>1068</v>
      </c>
      <c r="P1173" t="str">
        <f>IF(H_no_hash!$Q1173&lt;&gt;A1173,"Aqui", " ")</f>
        <v xml:space="preserve"> </v>
      </c>
      <c r="Q1173" s="65" t="s">
        <v>518</v>
      </c>
      <c r="R1173" s="66">
        <v>2</v>
      </c>
      <c r="S1173" s="66">
        <v>10</v>
      </c>
      <c r="T1173" s="66">
        <v>0.2</v>
      </c>
      <c r="U1173" s="66">
        <v>100</v>
      </c>
      <c r="V1173" s="66">
        <v>1951</v>
      </c>
      <c r="W1173" s="66">
        <v>21.019300000000001</v>
      </c>
      <c r="X1173" s="66">
        <v>0</v>
      </c>
      <c r="Y1173" s="66">
        <v>1</v>
      </c>
      <c r="Z1173" s="66">
        <v>1821.68</v>
      </c>
      <c r="AA1173" s="23">
        <v>0</v>
      </c>
      <c r="AE1173" t="s">
        <v>535</v>
      </c>
      <c r="AF1173">
        <v>3</v>
      </c>
      <c r="AG1173">
        <v>50</v>
      </c>
      <c r="AH1173">
        <v>0.15</v>
      </c>
      <c r="AI1173">
        <v>50</v>
      </c>
      <c r="AJ1173" t="s">
        <v>511</v>
      </c>
      <c r="AK1173" t="s">
        <v>511</v>
      </c>
      <c r="AL1173" t="s">
        <v>511</v>
      </c>
      <c r="AM1173" t="s">
        <v>511</v>
      </c>
      <c r="AN1173" t="s">
        <v>511</v>
      </c>
    </row>
    <row r="1174" spans="1:40" x14ac:dyDescent="0.3">
      <c r="A1174" s="68" t="s">
        <v>518</v>
      </c>
      <c r="B1174" s="20">
        <v>2</v>
      </c>
      <c r="C1174" s="20">
        <v>25</v>
      </c>
      <c r="D1174" s="20">
        <v>0.05</v>
      </c>
      <c r="E1174" t="s">
        <v>0</v>
      </c>
      <c r="F1174" s="20">
        <v>1055</v>
      </c>
      <c r="G1174" s="39">
        <f t="shared" si="77"/>
        <v>0</v>
      </c>
      <c r="H1174" s="20">
        <v>116.812</v>
      </c>
      <c r="I1174" s="20">
        <v>45</v>
      </c>
      <c r="J1174" s="67">
        <v>0</v>
      </c>
      <c r="K1174" s="52">
        <v>3.3000000000000002E-2</v>
      </c>
      <c r="L1174" s="59">
        <f>IF(OR(H_no_hash!$F1174="---",H_no_hash!$F1174="infeas",H_no_hash!$F1174="inf"),"---",(H_no_hash!$F1174/M1174)-1)</f>
        <v>1.1505273250239645E-2</v>
      </c>
      <c r="M1174" s="20">
        <f>Model_dem!L914</f>
        <v>1043</v>
      </c>
      <c r="N1174">
        <f>Model_dem!G914</f>
        <v>1055</v>
      </c>
      <c r="P1174" t="str">
        <f>IF(H_no_hash!$Q1174&lt;&gt;A1174,"Aqui", " ")</f>
        <v xml:space="preserve"> </v>
      </c>
      <c r="Q1174" s="68" t="s">
        <v>518</v>
      </c>
      <c r="R1174" s="20">
        <v>2</v>
      </c>
      <c r="S1174" s="20">
        <v>25</v>
      </c>
      <c r="T1174" s="20">
        <v>0.05</v>
      </c>
      <c r="U1174" s="20">
        <v>100</v>
      </c>
      <c r="V1174" s="20">
        <v>1055</v>
      </c>
      <c r="W1174" s="20">
        <v>116.812</v>
      </c>
      <c r="X1174" s="20">
        <v>0</v>
      </c>
      <c r="Y1174" s="20">
        <v>39</v>
      </c>
      <c r="Z1174" s="20">
        <v>1800.25</v>
      </c>
      <c r="AA1174" s="67">
        <v>0</v>
      </c>
      <c r="AE1174" t="s">
        <v>535</v>
      </c>
      <c r="AF1174">
        <v>3</v>
      </c>
      <c r="AG1174">
        <v>50</v>
      </c>
      <c r="AH1174">
        <v>0.2</v>
      </c>
      <c r="AI1174">
        <v>50</v>
      </c>
      <c r="AJ1174" t="s">
        <v>511</v>
      </c>
      <c r="AK1174" t="s">
        <v>511</v>
      </c>
      <c r="AL1174" t="s">
        <v>511</v>
      </c>
      <c r="AM1174" t="s">
        <v>511</v>
      </c>
      <c r="AN1174" t="s">
        <v>511</v>
      </c>
    </row>
    <row r="1175" spans="1:40" x14ac:dyDescent="0.3">
      <c r="A1175" s="65" t="s">
        <v>518</v>
      </c>
      <c r="B1175" s="66">
        <v>2</v>
      </c>
      <c r="C1175" s="66">
        <v>25</v>
      </c>
      <c r="D1175" s="66">
        <v>0.1</v>
      </c>
      <c r="E1175" t="s">
        <v>0</v>
      </c>
      <c r="F1175" s="66">
        <v>1073</v>
      </c>
      <c r="G1175" s="39">
        <f t="shared" si="77"/>
        <v>0</v>
      </c>
      <c r="H1175" s="66">
        <v>853.68799999999999</v>
      </c>
      <c r="I1175" s="66">
        <v>14</v>
      </c>
      <c r="J1175" s="23">
        <v>0</v>
      </c>
      <c r="K1175" s="52">
        <v>2.1000000000000001E-2</v>
      </c>
      <c r="L1175" s="59">
        <f>IF(OR(H_no_hash!$F1175="---",H_no_hash!$F1175="infeas",H_no_hash!$F1175="inf"),"---",(H_no_hash!$F1175/M1175)-1)</f>
        <v>2.8763183125599223E-2</v>
      </c>
      <c r="M1175" s="20">
        <f>Model_dem!L915</f>
        <v>1043</v>
      </c>
      <c r="N1175">
        <f>Model_dem!G915</f>
        <v>1073</v>
      </c>
      <c r="P1175" t="str">
        <f>IF(H_no_hash!$Q1175&lt;&gt;A1175,"Aqui", " ")</f>
        <v xml:space="preserve"> </v>
      </c>
      <c r="Q1175" s="65" t="s">
        <v>518</v>
      </c>
      <c r="R1175" s="66">
        <v>2</v>
      </c>
      <c r="S1175" s="66">
        <v>25</v>
      </c>
      <c r="T1175" s="66">
        <v>0.1</v>
      </c>
      <c r="U1175" s="66">
        <v>100</v>
      </c>
      <c r="V1175" s="66">
        <v>1073</v>
      </c>
      <c r="W1175" s="66">
        <v>853.68799999999999</v>
      </c>
      <c r="X1175" s="66">
        <v>5</v>
      </c>
      <c r="Y1175" s="66">
        <v>16</v>
      </c>
      <c r="Z1175" s="66">
        <v>1800.57</v>
      </c>
      <c r="AA1175" s="23">
        <v>0</v>
      </c>
      <c r="AE1175" t="s">
        <v>521</v>
      </c>
      <c r="AF1175">
        <v>3</v>
      </c>
      <c r="AG1175">
        <v>10</v>
      </c>
      <c r="AH1175">
        <v>0.1</v>
      </c>
      <c r="AI1175">
        <v>50</v>
      </c>
      <c r="AJ1175" t="s">
        <v>511</v>
      </c>
      <c r="AK1175" t="s">
        <v>511</v>
      </c>
      <c r="AL1175" t="s">
        <v>511</v>
      </c>
      <c r="AM1175" t="s">
        <v>511</v>
      </c>
      <c r="AN1175" t="s">
        <v>511</v>
      </c>
    </row>
    <row r="1176" spans="1:40" x14ac:dyDescent="0.3">
      <c r="A1176" s="68" t="s">
        <v>518</v>
      </c>
      <c r="B1176" s="20">
        <v>2</v>
      </c>
      <c r="C1176" s="20">
        <v>25</v>
      </c>
      <c r="D1176" s="20">
        <v>0.15</v>
      </c>
      <c r="E1176" t="s">
        <v>1</v>
      </c>
      <c r="F1176" s="20" t="s">
        <v>46</v>
      </c>
      <c r="G1176" s="39" t="str">
        <f t="shared" si="77"/>
        <v>---</v>
      </c>
      <c r="H1176" s="20">
        <v>60.026499999999999</v>
      </c>
      <c r="I1176" s="20">
        <v>1</v>
      </c>
      <c r="J1176" s="67">
        <v>0</v>
      </c>
      <c r="K1176" s="52">
        <v>0.30499999999999999</v>
      </c>
      <c r="L1176" s="59" t="str">
        <f>IF(OR(H_no_hash!$F1176="---",H_no_hash!$F1176="infeas",H_no_hash!$F1176="inf"),"---",(H_no_hash!$F1176/M1176)-1)</f>
        <v>---</v>
      </c>
      <c r="M1176" s="20">
        <f>Model_dem!L916</f>
        <v>1043</v>
      </c>
      <c r="N1176">
        <f>Model_dem!G916</f>
        <v>1149</v>
      </c>
      <c r="P1176" t="str">
        <f>IF(H_no_hash!$Q1176&lt;&gt;A1176,"Aqui", " ")</f>
        <v xml:space="preserve"> </v>
      </c>
      <c r="Q1176" s="68" t="s">
        <v>518</v>
      </c>
      <c r="R1176" s="20">
        <v>2</v>
      </c>
      <c r="S1176" s="20">
        <v>25</v>
      </c>
      <c r="T1176" s="20">
        <v>0.15</v>
      </c>
      <c r="U1176" s="20">
        <v>100</v>
      </c>
      <c r="V1176" s="20" t="s">
        <v>46</v>
      </c>
      <c r="W1176" s="20">
        <v>60.026499999999999</v>
      </c>
      <c r="X1176" s="20">
        <v>0</v>
      </c>
      <c r="Y1176" s="20">
        <v>1</v>
      </c>
      <c r="Z1176" s="20">
        <v>1801</v>
      </c>
      <c r="AA1176" s="67">
        <v>0</v>
      </c>
      <c r="AE1176" t="s">
        <v>521</v>
      </c>
      <c r="AF1176">
        <v>3</v>
      </c>
      <c r="AG1176">
        <v>0</v>
      </c>
      <c r="AH1176">
        <v>0.15</v>
      </c>
      <c r="AI1176">
        <v>50</v>
      </c>
      <c r="AJ1176" t="s">
        <v>511</v>
      </c>
      <c r="AK1176" t="s">
        <v>511</v>
      </c>
      <c r="AL1176" t="s">
        <v>511</v>
      </c>
      <c r="AM1176" t="s">
        <v>511</v>
      </c>
      <c r="AN1176" t="s">
        <v>511</v>
      </c>
    </row>
    <row r="1177" spans="1:40" x14ac:dyDescent="0.3">
      <c r="A1177" s="65" t="s">
        <v>518</v>
      </c>
      <c r="B1177" s="66">
        <v>2</v>
      </c>
      <c r="C1177" s="66">
        <v>25</v>
      </c>
      <c r="D1177" s="66">
        <v>0.2</v>
      </c>
      <c r="E1177" t="s">
        <v>2</v>
      </c>
      <c r="F1177" s="66" t="s">
        <v>46</v>
      </c>
      <c r="G1177" s="39" t="str">
        <f t="shared" si="77"/>
        <v>---</v>
      </c>
      <c r="H1177" s="66">
        <v>60.025399999999998</v>
      </c>
      <c r="I1177" s="66">
        <v>1</v>
      </c>
      <c r="J1177" s="23">
        <v>0</v>
      </c>
      <c r="L1177" s="59" t="str">
        <f>IF(OR(H_no_hash!$F1177="---",H_no_hash!$F1177="infeas",H_no_hash!$F1177="inf"),"---",(H_no_hash!$F1177/M1177)-1)</f>
        <v>---</v>
      </c>
      <c r="M1177" s="20">
        <f>Model_dem!L917</f>
        <v>1043</v>
      </c>
      <c r="N1177" t="str">
        <f>Model_dem!G917</f>
        <v>---</v>
      </c>
      <c r="P1177" t="str">
        <f>IF(H_no_hash!$Q1177&lt;&gt;A1177,"Aqui", " ")</f>
        <v xml:space="preserve"> </v>
      </c>
      <c r="Q1177" s="65" t="s">
        <v>518</v>
      </c>
      <c r="R1177" s="66">
        <v>2</v>
      </c>
      <c r="S1177" s="66">
        <v>25</v>
      </c>
      <c r="T1177" s="66">
        <v>0.2</v>
      </c>
      <c r="U1177" s="66">
        <v>100</v>
      </c>
      <c r="V1177" s="66" t="s">
        <v>46</v>
      </c>
      <c r="W1177" s="66">
        <v>60.025399999999998</v>
      </c>
      <c r="X1177" s="66">
        <v>0</v>
      </c>
      <c r="Y1177" s="66">
        <v>1</v>
      </c>
      <c r="Z1177" s="66">
        <v>1800.91</v>
      </c>
      <c r="AA1177" s="23">
        <v>0</v>
      </c>
      <c r="AE1177" t="s">
        <v>521</v>
      </c>
      <c r="AF1177">
        <v>3</v>
      </c>
      <c r="AG1177">
        <v>0</v>
      </c>
      <c r="AH1177">
        <v>0.1</v>
      </c>
      <c r="AI1177">
        <v>50</v>
      </c>
      <c r="AJ1177" t="s">
        <v>511</v>
      </c>
      <c r="AK1177" t="s">
        <v>511</v>
      </c>
      <c r="AL1177" t="s">
        <v>511</v>
      </c>
      <c r="AM1177" t="s">
        <v>511</v>
      </c>
      <c r="AN1177" t="s">
        <v>511</v>
      </c>
    </row>
    <row r="1178" spans="1:40" x14ac:dyDescent="0.3">
      <c r="A1178" s="68" t="s">
        <v>518</v>
      </c>
      <c r="B1178" s="20">
        <v>2</v>
      </c>
      <c r="C1178" s="20">
        <v>50</v>
      </c>
      <c r="D1178" s="20">
        <v>0.05</v>
      </c>
      <c r="E1178" t="s">
        <v>0</v>
      </c>
      <c r="F1178" s="20">
        <v>1059</v>
      </c>
      <c r="G1178" s="39">
        <f t="shared" si="77"/>
        <v>0</v>
      </c>
      <c r="H1178" s="20">
        <v>125.331</v>
      </c>
      <c r="I1178" s="20">
        <v>52</v>
      </c>
      <c r="J1178" s="67"/>
      <c r="K1178" s="52">
        <v>0</v>
      </c>
      <c r="L1178" s="59">
        <f>IF(OR(H_no_hash!$F1178="---",H_no_hash!$F1178="infeas",H_no_hash!$F1178="inf"),"---",(H_no_hash!$F1178/M1178)-1)</f>
        <v>1.5340364333652934E-2</v>
      </c>
      <c r="M1178" s="20">
        <f>Model_dem!L918</f>
        <v>1043</v>
      </c>
      <c r="N1178">
        <f>Model_dem!G918</f>
        <v>1059</v>
      </c>
      <c r="P1178" t="str">
        <f>IF(H_no_hash!$Q1178&lt;&gt;A1178,"Aqui", " ")</f>
        <v xml:space="preserve"> </v>
      </c>
      <c r="Q1178" s="68" t="s">
        <v>518</v>
      </c>
      <c r="R1178" s="20">
        <v>2</v>
      </c>
      <c r="S1178" s="20">
        <v>50</v>
      </c>
      <c r="T1178" s="20">
        <v>0.05</v>
      </c>
      <c r="U1178" s="20">
        <v>100</v>
      </c>
      <c r="V1178" s="20">
        <v>1059</v>
      </c>
      <c r="W1178" s="20">
        <v>125.331</v>
      </c>
      <c r="X1178" s="20">
        <v>2</v>
      </c>
      <c r="Y1178" s="20">
        <v>45</v>
      </c>
      <c r="Z1178" s="20">
        <v>1800.18</v>
      </c>
      <c r="AA1178" s="67">
        <v>0</v>
      </c>
      <c r="AE1178" t="s">
        <v>521</v>
      </c>
      <c r="AF1178">
        <v>3</v>
      </c>
      <c r="AG1178">
        <v>10</v>
      </c>
      <c r="AH1178">
        <v>0.2</v>
      </c>
      <c r="AI1178">
        <v>50</v>
      </c>
      <c r="AJ1178" t="s">
        <v>511</v>
      </c>
      <c r="AK1178" t="s">
        <v>511</v>
      </c>
      <c r="AL1178" t="s">
        <v>511</v>
      </c>
      <c r="AM1178" t="s">
        <v>511</v>
      </c>
      <c r="AN1178" t="s">
        <v>511</v>
      </c>
    </row>
    <row r="1179" spans="1:40" x14ac:dyDescent="0.3">
      <c r="A1179" s="65" t="s">
        <v>518</v>
      </c>
      <c r="B1179" s="66">
        <v>2</v>
      </c>
      <c r="C1179" s="66">
        <v>50</v>
      </c>
      <c r="D1179" s="66">
        <v>0.1</v>
      </c>
      <c r="E1179" t="s">
        <v>0</v>
      </c>
      <c r="F1179" s="66">
        <v>1096</v>
      </c>
      <c r="G1179" s="39">
        <f t="shared" si="77"/>
        <v>0</v>
      </c>
      <c r="H1179" s="66">
        <v>319.12599999999998</v>
      </c>
      <c r="I1179" s="66" t="s">
        <v>511</v>
      </c>
      <c r="J1179" s="23"/>
      <c r="K1179" s="52">
        <v>0</v>
      </c>
      <c r="L1179" s="59">
        <f>IF(OR(H_no_hash!$F1179="---",H_no_hash!$F1179="infeas",H_no_hash!$F1179="inf"),"---",(H_no_hash!$F1179/M1179)-1)</f>
        <v>5.0814956855225413E-2</v>
      </c>
      <c r="M1179" s="20">
        <f>Model_dem!L919</f>
        <v>1043</v>
      </c>
      <c r="N1179">
        <f>Model_dem!G919</f>
        <v>1096</v>
      </c>
      <c r="P1179" t="str">
        <f>IF(H_no_hash!$Q1179&lt;&gt;A1179,"Aqui", " ")</f>
        <v xml:space="preserve"> </v>
      </c>
      <c r="Q1179" s="65" t="s">
        <v>518</v>
      </c>
      <c r="R1179" s="66">
        <v>2</v>
      </c>
      <c r="S1179" s="66">
        <v>50</v>
      </c>
      <c r="T1179" s="66">
        <v>0.1</v>
      </c>
      <c r="U1179" s="66">
        <v>100</v>
      </c>
      <c r="V1179" s="66">
        <v>1096</v>
      </c>
      <c r="W1179" s="66">
        <v>319.12599999999998</v>
      </c>
      <c r="X1179" s="66">
        <v>1</v>
      </c>
      <c r="Y1179" s="66">
        <v>14</v>
      </c>
      <c r="Z1179" s="66">
        <v>1800.1</v>
      </c>
      <c r="AA1179" s="23">
        <v>0</v>
      </c>
      <c r="AE1179" t="s">
        <v>521</v>
      </c>
      <c r="AF1179">
        <v>3</v>
      </c>
      <c r="AG1179">
        <v>0</v>
      </c>
      <c r="AH1179">
        <v>0.2</v>
      </c>
      <c r="AI1179">
        <v>50</v>
      </c>
      <c r="AJ1179" t="s">
        <v>511</v>
      </c>
      <c r="AK1179" t="s">
        <v>511</v>
      </c>
      <c r="AL1179" t="s">
        <v>511</v>
      </c>
      <c r="AM1179" t="s">
        <v>511</v>
      </c>
      <c r="AN1179" t="s">
        <v>511</v>
      </c>
    </row>
    <row r="1180" spans="1:40" x14ac:dyDescent="0.3">
      <c r="A1180" s="68" t="s">
        <v>518</v>
      </c>
      <c r="B1180" s="20">
        <v>2</v>
      </c>
      <c r="C1180" s="20">
        <v>50</v>
      </c>
      <c r="D1180" s="20">
        <v>0.15</v>
      </c>
      <c r="E1180" t="s">
        <v>2</v>
      </c>
      <c r="F1180" s="20" t="s">
        <v>46</v>
      </c>
      <c r="G1180" s="39" t="str">
        <f t="shared" si="77"/>
        <v>---</v>
      </c>
      <c r="H1180" s="20">
        <v>60.037500000000001</v>
      </c>
      <c r="I1180" s="20" t="s">
        <v>511</v>
      </c>
      <c r="J1180" s="67"/>
      <c r="L1180" s="59" t="str">
        <f>IF(OR(H_no_hash!$F1180="---",H_no_hash!$F1180="infeas",H_no_hash!$F1180="inf"),"---",(H_no_hash!$F1180/M1180)-1)</f>
        <v>---</v>
      </c>
      <c r="M1180" s="20">
        <f>Model_dem!L920</f>
        <v>1043</v>
      </c>
      <c r="N1180" t="str">
        <f>Model_dem!G920</f>
        <v>---</v>
      </c>
      <c r="P1180" t="str">
        <f>IF(H_no_hash!$Q1180&lt;&gt;A1180,"Aqui", " ")</f>
        <v xml:space="preserve"> </v>
      </c>
      <c r="Q1180" s="68" t="s">
        <v>518</v>
      </c>
      <c r="R1180" s="20">
        <v>2</v>
      </c>
      <c r="S1180" s="20">
        <v>50</v>
      </c>
      <c r="T1180" s="20">
        <v>0.15</v>
      </c>
      <c r="U1180" s="20">
        <v>100</v>
      </c>
      <c r="V1180" s="20" t="s">
        <v>46</v>
      </c>
      <c r="W1180" s="20">
        <v>60.037500000000001</v>
      </c>
      <c r="X1180" s="20">
        <v>0</v>
      </c>
      <c r="Y1180" s="20">
        <v>1</v>
      </c>
      <c r="Z1180" s="20">
        <v>1800.88</v>
      </c>
      <c r="AA1180" s="67">
        <v>0</v>
      </c>
      <c r="AE1180" t="s">
        <v>521</v>
      </c>
      <c r="AF1180">
        <v>3</v>
      </c>
      <c r="AG1180">
        <v>10</v>
      </c>
      <c r="AH1180">
        <v>0.15</v>
      </c>
      <c r="AI1180">
        <v>50</v>
      </c>
      <c r="AJ1180" t="s">
        <v>511</v>
      </c>
      <c r="AK1180" t="s">
        <v>511</v>
      </c>
      <c r="AL1180" t="s">
        <v>511</v>
      </c>
      <c r="AM1180" t="s">
        <v>511</v>
      </c>
      <c r="AN1180" t="s">
        <v>511</v>
      </c>
    </row>
    <row r="1181" spans="1:40" x14ac:dyDescent="0.3">
      <c r="A1181" s="65" t="s">
        <v>518</v>
      </c>
      <c r="B1181" s="66">
        <v>2</v>
      </c>
      <c r="C1181" s="66">
        <v>50</v>
      </c>
      <c r="D1181" s="66">
        <v>0.2</v>
      </c>
      <c r="E1181" t="s">
        <v>2</v>
      </c>
      <c r="F1181" s="66" t="s">
        <v>46</v>
      </c>
      <c r="G1181" s="39" t="str">
        <f t="shared" si="77"/>
        <v>---</v>
      </c>
      <c r="H1181" s="66">
        <v>60.0261</v>
      </c>
      <c r="I1181" s="66" t="s">
        <v>511</v>
      </c>
      <c r="J1181" s="23">
        <v>0</v>
      </c>
      <c r="L1181" s="59" t="str">
        <f>IF(OR(H_no_hash!$F1181="---",H_no_hash!$F1181="infeas",H_no_hash!$F1181="inf"),"---",(H_no_hash!$F1181/M1181)-1)</f>
        <v>---</v>
      </c>
      <c r="M1181" s="20">
        <f>Model_dem!L921</f>
        <v>1043</v>
      </c>
      <c r="N1181" t="str">
        <f>Model_dem!G921</f>
        <v>---</v>
      </c>
      <c r="P1181" t="str">
        <f>IF(H_no_hash!$Q1181&lt;&gt;A1181,"Aqui", " ")</f>
        <v xml:space="preserve"> </v>
      </c>
      <c r="Q1181" s="65" t="s">
        <v>518</v>
      </c>
      <c r="R1181" s="66">
        <v>2</v>
      </c>
      <c r="S1181" s="66">
        <v>50</v>
      </c>
      <c r="T1181" s="66">
        <v>0.2</v>
      </c>
      <c r="U1181" s="66">
        <v>100</v>
      </c>
      <c r="V1181" s="66" t="s">
        <v>46</v>
      </c>
      <c r="W1181" s="66">
        <v>60.0261</v>
      </c>
      <c r="X1181" s="66">
        <v>0</v>
      </c>
      <c r="Y1181" s="66">
        <v>1</v>
      </c>
      <c r="Z1181" s="66">
        <v>1800.57</v>
      </c>
      <c r="AA1181" s="23">
        <v>0</v>
      </c>
      <c r="AE1181" t="s">
        <v>521</v>
      </c>
      <c r="AF1181">
        <v>3</v>
      </c>
      <c r="AG1181">
        <v>25</v>
      </c>
      <c r="AH1181">
        <v>0.15</v>
      </c>
      <c r="AI1181">
        <v>50</v>
      </c>
      <c r="AJ1181" t="s">
        <v>511</v>
      </c>
      <c r="AK1181" t="s">
        <v>511</v>
      </c>
      <c r="AL1181" t="s">
        <v>511</v>
      </c>
      <c r="AM1181" t="s">
        <v>511</v>
      </c>
      <c r="AN1181" t="s">
        <v>511</v>
      </c>
    </row>
    <row r="1182" spans="1:40" x14ac:dyDescent="0.3">
      <c r="A1182" s="68" t="s">
        <v>518</v>
      </c>
      <c r="B1182" s="20">
        <v>3</v>
      </c>
      <c r="C1182" s="20">
        <v>0</v>
      </c>
      <c r="D1182" s="20">
        <v>0.05</v>
      </c>
      <c r="E1182" t="s">
        <v>1</v>
      </c>
      <c r="F1182" s="20">
        <v>1096</v>
      </c>
      <c r="G1182" s="39">
        <f t="shared" si="77"/>
        <v>0</v>
      </c>
      <c r="H1182" s="20">
        <v>376.47</v>
      </c>
      <c r="I1182" s="20">
        <v>38</v>
      </c>
      <c r="J1182" s="67"/>
      <c r="K1182" s="52">
        <v>0</v>
      </c>
      <c r="L1182" s="59">
        <f>IF(OR(H_no_hash!$F1182="---",H_no_hash!$F1182="infeas",H_no_hash!$F1182="inf"),"---",(H_no_hash!$F1182/M1182)-1)</f>
        <v>5.0814956855225413E-2</v>
      </c>
      <c r="M1182" s="20">
        <f>Model_dem!L922</f>
        <v>1043</v>
      </c>
      <c r="N1182">
        <f>Model_dem!G922</f>
        <v>1096</v>
      </c>
      <c r="P1182" t="str">
        <f>IF(H_no_hash!$Q1182&lt;&gt;A1182,"Aqui", " ")</f>
        <v xml:space="preserve"> </v>
      </c>
      <c r="Q1182" s="68" t="s">
        <v>518</v>
      </c>
      <c r="R1182" s="20">
        <v>3</v>
      </c>
      <c r="S1182" s="20">
        <v>0</v>
      </c>
      <c r="T1182" s="20">
        <v>0.05</v>
      </c>
      <c r="U1182" s="20">
        <v>100</v>
      </c>
      <c r="V1182" s="20">
        <v>1096</v>
      </c>
      <c r="W1182" s="20">
        <v>376.47</v>
      </c>
      <c r="X1182" s="20">
        <v>8</v>
      </c>
      <c r="Y1182" s="20">
        <v>52</v>
      </c>
      <c r="Z1182" s="20">
        <v>1800</v>
      </c>
      <c r="AA1182" s="67"/>
      <c r="AE1182" t="s">
        <v>521</v>
      </c>
      <c r="AF1182">
        <v>3</v>
      </c>
      <c r="AG1182">
        <v>25</v>
      </c>
      <c r="AH1182">
        <v>0.1</v>
      </c>
      <c r="AI1182">
        <v>50</v>
      </c>
      <c r="AJ1182" t="s">
        <v>511</v>
      </c>
      <c r="AK1182" t="s">
        <v>511</v>
      </c>
      <c r="AL1182" t="s">
        <v>511</v>
      </c>
      <c r="AM1182" t="s">
        <v>511</v>
      </c>
      <c r="AN1182" t="s">
        <v>511</v>
      </c>
    </row>
    <row r="1183" spans="1:40" x14ac:dyDescent="0.3">
      <c r="A1183" s="65" t="s">
        <v>518</v>
      </c>
      <c r="B1183" s="66">
        <v>3</v>
      </c>
      <c r="C1183" s="66">
        <v>0</v>
      </c>
      <c r="D1183" s="66">
        <v>0.1</v>
      </c>
      <c r="E1183" t="s">
        <v>4</v>
      </c>
      <c r="F1183" s="66" t="s">
        <v>511</v>
      </c>
      <c r="G1183" s="39" t="str">
        <f t="shared" si="77"/>
        <v>---</v>
      </c>
      <c r="H1183" s="66" t="s">
        <v>511</v>
      </c>
      <c r="I1183" s="66" t="s">
        <v>511</v>
      </c>
      <c r="J1183" s="23"/>
      <c r="L1183" s="59" t="str">
        <f>IF(OR(H_no_hash!$F1183="---",H_no_hash!$F1183="infeas",H_no_hash!$F1183="inf"),"---",(H_no_hash!$F1183/M1183)-1)</f>
        <v>---</v>
      </c>
      <c r="M1183" s="20">
        <f>Model_dem!L923</f>
        <v>1043</v>
      </c>
      <c r="N1183" t="str">
        <f>Model_dem!G923</f>
        <v>---</v>
      </c>
      <c r="P1183" t="str">
        <f>IF(H_no_hash!$Q1183&lt;&gt;A1183,"Aqui", " ")</f>
        <v xml:space="preserve"> </v>
      </c>
      <c r="Q1183" s="65" t="s">
        <v>518</v>
      </c>
      <c r="R1183" s="66">
        <v>3</v>
      </c>
      <c r="S1183" s="66">
        <v>0</v>
      </c>
      <c r="T1183" s="66">
        <v>0.1</v>
      </c>
      <c r="U1183" s="66">
        <v>100</v>
      </c>
      <c r="V1183" s="66" t="s">
        <v>511</v>
      </c>
      <c r="W1183" s="66" t="s">
        <v>511</v>
      </c>
      <c r="X1183" s="66" t="s">
        <v>511</v>
      </c>
      <c r="Y1183" s="66" t="s">
        <v>511</v>
      </c>
      <c r="Z1183" s="66" t="s">
        <v>511</v>
      </c>
      <c r="AA1183" s="23"/>
      <c r="AE1183" t="s">
        <v>521</v>
      </c>
      <c r="AF1183">
        <v>3</v>
      </c>
      <c r="AG1183">
        <v>25</v>
      </c>
      <c r="AH1183">
        <v>0.2</v>
      </c>
      <c r="AI1183">
        <v>50</v>
      </c>
      <c r="AJ1183" t="s">
        <v>511</v>
      </c>
      <c r="AK1183" t="s">
        <v>511</v>
      </c>
      <c r="AL1183" t="s">
        <v>511</v>
      </c>
      <c r="AM1183" t="s">
        <v>511</v>
      </c>
      <c r="AN1183" t="s">
        <v>511</v>
      </c>
    </row>
    <row r="1184" spans="1:40" x14ac:dyDescent="0.3">
      <c r="A1184" s="68" t="s">
        <v>518</v>
      </c>
      <c r="B1184" s="20">
        <v>3</v>
      </c>
      <c r="C1184" s="20">
        <v>0</v>
      </c>
      <c r="D1184" s="20">
        <v>0.15</v>
      </c>
      <c r="E1184" t="s">
        <v>4</v>
      </c>
      <c r="F1184" s="20" t="s">
        <v>511</v>
      </c>
      <c r="G1184" s="39" t="str">
        <f t="shared" si="77"/>
        <v>---</v>
      </c>
      <c r="H1184" s="20" t="s">
        <v>511</v>
      </c>
      <c r="I1184" s="20" t="s">
        <v>511</v>
      </c>
      <c r="J1184" s="67"/>
      <c r="L1184" s="59" t="str">
        <f>IF(OR(H_no_hash!$F1184="---",H_no_hash!$F1184="infeas",H_no_hash!$F1184="inf"),"---",(H_no_hash!$F1184/M1184)-1)</f>
        <v>---</v>
      </c>
      <c r="M1184" s="20">
        <f>Model_dem!L924</f>
        <v>1043</v>
      </c>
      <c r="N1184" t="str">
        <f>Model_dem!G924</f>
        <v>---</v>
      </c>
      <c r="P1184" t="str">
        <f>IF(H_no_hash!$Q1184&lt;&gt;A1184,"Aqui", " ")</f>
        <v xml:space="preserve"> </v>
      </c>
      <c r="Q1184" s="68" t="s">
        <v>518</v>
      </c>
      <c r="R1184" s="20">
        <v>3</v>
      </c>
      <c r="S1184" s="20">
        <v>0</v>
      </c>
      <c r="T1184" s="20">
        <v>0.15</v>
      </c>
      <c r="U1184" s="20">
        <v>100</v>
      </c>
      <c r="V1184" s="20" t="s">
        <v>511</v>
      </c>
      <c r="W1184" s="20" t="s">
        <v>511</v>
      </c>
      <c r="X1184" s="20" t="s">
        <v>511</v>
      </c>
      <c r="Y1184" s="20" t="s">
        <v>511</v>
      </c>
      <c r="Z1184" s="20" t="s">
        <v>511</v>
      </c>
      <c r="AA1184" s="67"/>
      <c r="AE1184" t="s">
        <v>521</v>
      </c>
      <c r="AF1184">
        <v>3</v>
      </c>
      <c r="AG1184">
        <v>50</v>
      </c>
      <c r="AH1184">
        <v>0.1</v>
      </c>
      <c r="AI1184">
        <v>50</v>
      </c>
      <c r="AJ1184" t="s">
        <v>511</v>
      </c>
      <c r="AK1184" t="s">
        <v>511</v>
      </c>
      <c r="AL1184" t="s">
        <v>511</v>
      </c>
      <c r="AM1184" t="s">
        <v>511</v>
      </c>
      <c r="AN1184" t="s">
        <v>511</v>
      </c>
    </row>
    <row r="1185" spans="1:40" x14ac:dyDescent="0.3">
      <c r="A1185" s="65" t="s">
        <v>518</v>
      </c>
      <c r="B1185" s="66">
        <v>3</v>
      </c>
      <c r="C1185" s="66">
        <v>0</v>
      </c>
      <c r="D1185" s="66">
        <v>0.2</v>
      </c>
      <c r="E1185" t="s">
        <v>4</v>
      </c>
      <c r="F1185" s="66" t="s">
        <v>511</v>
      </c>
      <c r="G1185" s="39" t="str">
        <f t="shared" si="77"/>
        <v>---</v>
      </c>
      <c r="H1185" s="66" t="s">
        <v>511</v>
      </c>
      <c r="I1185" s="66" t="s">
        <v>511</v>
      </c>
      <c r="J1185" s="23">
        <v>0</v>
      </c>
      <c r="L1185" s="59" t="str">
        <f>IF(OR(H_no_hash!$F1185="---",H_no_hash!$F1185="infeas",H_no_hash!$F1185="inf"),"---",(H_no_hash!$F1185/M1185)-1)</f>
        <v>---</v>
      </c>
      <c r="M1185" s="20">
        <f>Model_dem!L925</f>
        <v>1043</v>
      </c>
      <c r="N1185" t="str">
        <f>Model_dem!G925</f>
        <v>---</v>
      </c>
      <c r="P1185" t="str">
        <f>IF(H_no_hash!$Q1185&lt;&gt;A1185,"Aqui", " ")</f>
        <v xml:space="preserve"> </v>
      </c>
      <c r="Q1185" s="65" t="s">
        <v>518</v>
      </c>
      <c r="R1185" s="66">
        <v>3</v>
      </c>
      <c r="S1185" s="66">
        <v>0</v>
      </c>
      <c r="T1185" s="66">
        <v>0.2</v>
      </c>
      <c r="U1185" s="66">
        <v>100</v>
      </c>
      <c r="V1185" s="66" t="s">
        <v>511</v>
      </c>
      <c r="W1185" s="66" t="s">
        <v>511</v>
      </c>
      <c r="X1185" s="66" t="s">
        <v>511</v>
      </c>
      <c r="Y1185" s="66" t="s">
        <v>511</v>
      </c>
      <c r="Z1185" s="66" t="s">
        <v>511</v>
      </c>
      <c r="AA1185" s="23">
        <v>0</v>
      </c>
      <c r="AE1185" t="s">
        <v>521</v>
      </c>
      <c r="AF1185">
        <v>3</v>
      </c>
      <c r="AG1185">
        <v>50</v>
      </c>
      <c r="AH1185">
        <v>0.15</v>
      </c>
      <c r="AI1185">
        <v>50</v>
      </c>
      <c r="AJ1185" t="s">
        <v>511</v>
      </c>
      <c r="AK1185" t="s">
        <v>511</v>
      </c>
      <c r="AL1185" t="s">
        <v>511</v>
      </c>
      <c r="AM1185" t="s">
        <v>511</v>
      </c>
      <c r="AN1185" t="s">
        <v>511</v>
      </c>
    </row>
    <row r="1186" spans="1:40" x14ac:dyDescent="0.3">
      <c r="A1186" s="68" t="s">
        <v>518</v>
      </c>
      <c r="B1186" s="20">
        <v>3</v>
      </c>
      <c r="C1186" s="20">
        <v>10</v>
      </c>
      <c r="D1186" s="20">
        <v>0.05</v>
      </c>
      <c r="E1186" t="s">
        <v>0</v>
      </c>
      <c r="F1186" s="20">
        <v>1096</v>
      </c>
      <c r="G1186" s="39">
        <f t="shared" si="77"/>
        <v>0</v>
      </c>
      <c r="H1186" s="20">
        <v>368.39299999999997</v>
      </c>
      <c r="I1186" s="20">
        <v>46</v>
      </c>
      <c r="J1186" s="67"/>
      <c r="K1186" s="52">
        <v>0</v>
      </c>
      <c r="L1186" s="59">
        <f>IF(OR(H_no_hash!$F1186="---",H_no_hash!$F1186="infeas",H_no_hash!$F1186="inf"),"---",(H_no_hash!$F1186/M1186)-1)</f>
        <v>5.0814956855225413E-2</v>
      </c>
      <c r="M1186" s="20">
        <f>Model_dem!L926</f>
        <v>1043</v>
      </c>
      <c r="N1186">
        <f>Model_dem!G926</f>
        <v>1096</v>
      </c>
      <c r="P1186" t="str">
        <f>IF(H_no_hash!$Q1186&lt;&gt;A1186,"Aqui", " ")</f>
        <v xml:space="preserve"> </v>
      </c>
      <c r="Q1186" s="68" t="s">
        <v>518</v>
      </c>
      <c r="R1186" s="20">
        <v>3</v>
      </c>
      <c r="S1186" s="20">
        <v>10</v>
      </c>
      <c r="T1186" s="20">
        <v>0.05</v>
      </c>
      <c r="U1186" s="20">
        <v>100</v>
      </c>
      <c r="V1186" s="20">
        <v>1096</v>
      </c>
      <c r="W1186" s="20">
        <v>368.39299999999997</v>
      </c>
      <c r="X1186" s="20">
        <v>8</v>
      </c>
      <c r="Y1186" s="20">
        <v>38</v>
      </c>
      <c r="Z1186" s="20">
        <v>1800</v>
      </c>
      <c r="AA1186" s="67"/>
      <c r="AE1186" t="s">
        <v>521</v>
      </c>
      <c r="AF1186">
        <v>3</v>
      </c>
      <c r="AG1186">
        <v>50</v>
      </c>
      <c r="AH1186">
        <v>0.2</v>
      </c>
      <c r="AI1186">
        <v>50</v>
      </c>
      <c r="AJ1186" t="s">
        <v>511</v>
      </c>
      <c r="AK1186" t="s">
        <v>511</v>
      </c>
      <c r="AL1186" t="s">
        <v>511</v>
      </c>
      <c r="AM1186" t="s">
        <v>511</v>
      </c>
      <c r="AN1186" t="s">
        <v>511</v>
      </c>
    </row>
    <row r="1187" spans="1:40" x14ac:dyDescent="0.3">
      <c r="A1187" s="65" t="s">
        <v>518</v>
      </c>
      <c r="B1187" s="66">
        <v>3</v>
      </c>
      <c r="C1187" s="66">
        <v>10</v>
      </c>
      <c r="D1187" s="66">
        <v>0.1</v>
      </c>
      <c r="E1187" t="s">
        <v>4</v>
      </c>
      <c r="F1187" s="66" t="s">
        <v>511</v>
      </c>
      <c r="G1187" s="39" t="str">
        <f t="shared" si="77"/>
        <v>---</v>
      </c>
      <c r="H1187" s="66" t="s">
        <v>511</v>
      </c>
      <c r="I1187" s="66" t="s">
        <v>511</v>
      </c>
      <c r="J1187" s="23"/>
      <c r="L1187" s="59" t="str">
        <f>IF(OR(H_no_hash!$F1187="---",H_no_hash!$F1187="infeas",H_no_hash!$F1187="inf"),"---",(H_no_hash!$F1187/M1187)-1)</f>
        <v>---</v>
      </c>
      <c r="M1187" s="20">
        <f>Model_dem!L927</f>
        <v>1043</v>
      </c>
      <c r="N1187" t="str">
        <f>Model_dem!G927</f>
        <v>---</v>
      </c>
      <c r="P1187" t="str">
        <f>IF(H_no_hash!$Q1187&lt;&gt;A1187,"Aqui", " ")</f>
        <v xml:space="preserve"> </v>
      </c>
      <c r="Q1187" s="65" t="s">
        <v>518</v>
      </c>
      <c r="R1187" s="66">
        <v>3</v>
      </c>
      <c r="S1187" s="66">
        <v>10</v>
      </c>
      <c r="T1187" s="66">
        <v>0.1</v>
      </c>
      <c r="U1187" s="66">
        <v>100</v>
      </c>
      <c r="V1187" s="66" t="s">
        <v>511</v>
      </c>
      <c r="W1187" s="66" t="s">
        <v>511</v>
      </c>
      <c r="X1187" s="66" t="s">
        <v>511</v>
      </c>
      <c r="Y1187" s="66" t="s">
        <v>511</v>
      </c>
      <c r="Z1187" s="66" t="s">
        <v>511</v>
      </c>
      <c r="AA1187" s="23"/>
      <c r="AE1187" t="s">
        <v>530</v>
      </c>
      <c r="AF1187">
        <v>3</v>
      </c>
      <c r="AG1187">
        <v>10</v>
      </c>
      <c r="AH1187">
        <v>0.1</v>
      </c>
      <c r="AI1187">
        <v>50</v>
      </c>
      <c r="AJ1187" t="s">
        <v>511</v>
      </c>
      <c r="AK1187" t="s">
        <v>511</v>
      </c>
      <c r="AL1187" t="s">
        <v>511</v>
      </c>
      <c r="AM1187" t="s">
        <v>511</v>
      </c>
      <c r="AN1187" t="s">
        <v>511</v>
      </c>
    </row>
    <row r="1188" spans="1:40" x14ac:dyDescent="0.3">
      <c r="A1188" s="68" t="s">
        <v>518</v>
      </c>
      <c r="B1188" s="20">
        <v>3</v>
      </c>
      <c r="C1188" s="20">
        <v>10</v>
      </c>
      <c r="D1188" s="20">
        <v>0.15</v>
      </c>
      <c r="E1188" t="s">
        <v>4</v>
      </c>
      <c r="F1188" s="20" t="s">
        <v>511</v>
      </c>
      <c r="G1188" s="39" t="str">
        <f t="shared" si="77"/>
        <v>---</v>
      </c>
      <c r="H1188" s="20" t="s">
        <v>511</v>
      </c>
      <c r="I1188" s="20" t="s">
        <v>511</v>
      </c>
      <c r="J1188" s="67"/>
      <c r="L1188" s="59" t="str">
        <f>IF(OR(H_no_hash!$F1188="---",H_no_hash!$F1188="infeas",H_no_hash!$F1188="inf"),"---",(H_no_hash!$F1188/M1188)-1)</f>
        <v>---</v>
      </c>
      <c r="M1188" s="20">
        <f>Model_dem!L928</f>
        <v>1043</v>
      </c>
      <c r="N1188" t="str">
        <f>Model_dem!G928</f>
        <v>---</v>
      </c>
      <c r="P1188" t="str">
        <f>IF(H_no_hash!$Q1188&lt;&gt;A1188,"Aqui", " ")</f>
        <v xml:space="preserve"> </v>
      </c>
      <c r="Q1188" s="68" t="s">
        <v>518</v>
      </c>
      <c r="R1188" s="20">
        <v>3</v>
      </c>
      <c r="S1188" s="20">
        <v>10</v>
      </c>
      <c r="T1188" s="20">
        <v>0.15</v>
      </c>
      <c r="U1188" s="20">
        <v>100</v>
      </c>
      <c r="V1188" s="20" t="s">
        <v>511</v>
      </c>
      <c r="W1188" s="20" t="s">
        <v>511</v>
      </c>
      <c r="X1188" s="20" t="s">
        <v>511</v>
      </c>
      <c r="Y1188" s="20" t="s">
        <v>511</v>
      </c>
      <c r="Z1188" s="20" t="s">
        <v>511</v>
      </c>
      <c r="AA1188" s="67"/>
      <c r="AE1188" t="s">
        <v>530</v>
      </c>
      <c r="AF1188">
        <v>3</v>
      </c>
      <c r="AG1188">
        <v>10</v>
      </c>
      <c r="AH1188">
        <v>0.05</v>
      </c>
      <c r="AI1188">
        <v>50</v>
      </c>
      <c r="AJ1188" t="s">
        <v>511</v>
      </c>
      <c r="AK1188" t="s">
        <v>511</v>
      </c>
      <c r="AL1188" t="s">
        <v>511</v>
      </c>
      <c r="AM1188" t="s">
        <v>511</v>
      </c>
      <c r="AN1188" t="s">
        <v>511</v>
      </c>
    </row>
    <row r="1189" spans="1:40" x14ac:dyDescent="0.3">
      <c r="A1189" s="65" t="s">
        <v>518</v>
      </c>
      <c r="B1189" s="66">
        <v>3</v>
      </c>
      <c r="C1189" s="66">
        <v>10</v>
      </c>
      <c r="D1189" s="66">
        <v>0.2</v>
      </c>
      <c r="E1189" t="s">
        <v>4</v>
      </c>
      <c r="F1189" s="66" t="s">
        <v>511</v>
      </c>
      <c r="G1189" s="39" t="str">
        <f t="shared" si="77"/>
        <v>---</v>
      </c>
      <c r="H1189" s="66" t="s">
        <v>511</v>
      </c>
      <c r="I1189" s="66" t="s">
        <v>511</v>
      </c>
      <c r="J1189" s="23">
        <v>0</v>
      </c>
      <c r="L1189" s="59" t="str">
        <f>IF(OR(H_no_hash!$F1189="---",H_no_hash!$F1189="infeas",H_no_hash!$F1189="inf"),"---",(H_no_hash!$F1189/M1189)-1)</f>
        <v>---</v>
      </c>
      <c r="M1189" s="20">
        <f>Model_dem!L929</f>
        <v>1043</v>
      </c>
      <c r="N1189" t="str">
        <f>Model_dem!G929</f>
        <v>---</v>
      </c>
      <c r="P1189" t="str">
        <f>IF(H_no_hash!$Q1189&lt;&gt;A1189,"Aqui", " ")</f>
        <v xml:space="preserve"> </v>
      </c>
      <c r="Q1189" s="65" t="s">
        <v>518</v>
      </c>
      <c r="R1189" s="66">
        <v>3</v>
      </c>
      <c r="S1189" s="66">
        <v>10</v>
      </c>
      <c r="T1189" s="66">
        <v>0.2</v>
      </c>
      <c r="U1189" s="66">
        <v>100</v>
      </c>
      <c r="V1189" s="66" t="s">
        <v>511</v>
      </c>
      <c r="W1189" s="66" t="s">
        <v>511</v>
      </c>
      <c r="X1189" s="66" t="s">
        <v>511</v>
      </c>
      <c r="Y1189" s="66" t="s">
        <v>511</v>
      </c>
      <c r="Z1189" s="66" t="s">
        <v>511</v>
      </c>
      <c r="AA1189" s="23">
        <v>0</v>
      </c>
      <c r="AE1189" t="s">
        <v>530</v>
      </c>
      <c r="AF1189">
        <v>3</v>
      </c>
      <c r="AG1189">
        <v>0</v>
      </c>
      <c r="AH1189">
        <v>0.05</v>
      </c>
      <c r="AI1189">
        <v>50</v>
      </c>
      <c r="AJ1189" t="s">
        <v>511</v>
      </c>
      <c r="AK1189" t="s">
        <v>511</v>
      </c>
      <c r="AL1189" t="s">
        <v>511</v>
      </c>
      <c r="AM1189" t="s">
        <v>511</v>
      </c>
      <c r="AN1189" t="s">
        <v>511</v>
      </c>
    </row>
    <row r="1190" spans="1:40" x14ac:dyDescent="0.3">
      <c r="A1190" s="68" t="s">
        <v>518</v>
      </c>
      <c r="B1190" s="20">
        <v>3</v>
      </c>
      <c r="C1190" s="20">
        <v>25</v>
      </c>
      <c r="D1190" s="20">
        <v>0.05</v>
      </c>
      <c r="E1190" t="s">
        <v>0</v>
      </c>
      <c r="F1190" s="20">
        <v>1096</v>
      </c>
      <c r="G1190" s="39">
        <f t="shared" si="77"/>
        <v>0</v>
      </c>
      <c r="H1190" s="20">
        <v>122.616</v>
      </c>
      <c r="I1190" s="20">
        <v>49</v>
      </c>
      <c r="J1190" s="67"/>
      <c r="K1190" s="52">
        <v>0</v>
      </c>
      <c r="L1190" s="59">
        <f>IF(OR(H_no_hash!$F1190="---",H_no_hash!$F1190="infeas",H_no_hash!$F1190="inf"),"---",(H_no_hash!$F1190/M1190)-1)</f>
        <v>5.0814956855225413E-2</v>
      </c>
      <c r="M1190" s="20">
        <f>Model_dem!L930</f>
        <v>1043</v>
      </c>
      <c r="N1190">
        <f>Model_dem!G930</f>
        <v>1096</v>
      </c>
      <c r="P1190" t="str">
        <f>IF(H_no_hash!$Q1190&lt;&gt;A1190,"Aqui", " ")</f>
        <v xml:space="preserve"> </v>
      </c>
      <c r="Q1190" s="68" t="s">
        <v>518</v>
      </c>
      <c r="R1190" s="20">
        <v>3</v>
      </c>
      <c r="S1190" s="20">
        <v>25</v>
      </c>
      <c r="T1190" s="20">
        <v>0.05</v>
      </c>
      <c r="U1190" s="20">
        <v>100</v>
      </c>
      <c r="V1190" s="20">
        <v>1096</v>
      </c>
      <c r="W1190" s="20">
        <v>122.616</v>
      </c>
      <c r="X1190" s="20">
        <v>1</v>
      </c>
      <c r="Y1190" s="20">
        <v>46</v>
      </c>
      <c r="Z1190" s="20">
        <v>1800.03</v>
      </c>
      <c r="AA1190" s="67"/>
      <c r="AE1190" t="s">
        <v>530</v>
      </c>
      <c r="AF1190">
        <v>2</v>
      </c>
      <c r="AG1190">
        <v>50</v>
      </c>
      <c r="AH1190">
        <v>0.2</v>
      </c>
      <c r="AI1190">
        <v>50</v>
      </c>
      <c r="AJ1190" t="s">
        <v>511</v>
      </c>
      <c r="AK1190" t="s">
        <v>511</v>
      </c>
      <c r="AL1190" t="s">
        <v>511</v>
      </c>
      <c r="AM1190" t="s">
        <v>511</v>
      </c>
      <c r="AN1190" t="s">
        <v>511</v>
      </c>
    </row>
    <row r="1191" spans="1:40" x14ac:dyDescent="0.3">
      <c r="A1191" s="65" t="s">
        <v>518</v>
      </c>
      <c r="B1191" s="66">
        <v>3</v>
      </c>
      <c r="C1191" s="66">
        <v>25</v>
      </c>
      <c r="D1191" s="66">
        <v>0.1</v>
      </c>
      <c r="E1191" t="s">
        <v>4</v>
      </c>
      <c r="F1191" s="66" t="s">
        <v>511</v>
      </c>
      <c r="G1191" s="39" t="str">
        <f t="shared" si="77"/>
        <v>---</v>
      </c>
      <c r="H1191" s="66" t="s">
        <v>511</v>
      </c>
      <c r="I1191" s="66" t="s">
        <v>511</v>
      </c>
      <c r="J1191" s="23"/>
      <c r="L1191" s="59" t="str">
        <f>IF(OR(H_no_hash!$F1191="---",H_no_hash!$F1191="infeas",H_no_hash!$F1191="inf"),"---",(H_no_hash!$F1191/M1191)-1)</f>
        <v>---</v>
      </c>
      <c r="M1191" s="20">
        <f>Model_dem!L931</f>
        <v>1043</v>
      </c>
      <c r="N1191" t="str">
        <f>Model_dem!G931</f>
        <v>---</v>
      </c>
      <c r="P1191" t="str">
        <f>IF(H_no_hash!$Q1191&lt;&gt;A1191,"Aqui", " ")</f>
        <v xml:space="preserve"> </v>
      </c>
      <c r="Q1191" s="65" t="s">
        <v>518</v>
      </c>
      <c r="R1191" s="66">
        <v>3</v>
      </c>
      <c r="S1191" s="66">
        <v>25</v>
      </c>
      <c r="T1191" s="66">
        <v>0.1</v>
      </c>
      <c r="U1191" s="66">
        <v>100</v>
      </c>
      <c r="V1191" s="66" t="s">
        <v>511</v>
      </c>
      <c r="W1191" s="66" t="s">
        <v>511</v>
      </c>
      <c r="X1191" s="66" t="s">
        <v>511</v>
      </c>
      <c r="Y1191" s="66" t="s">
        <v>511</v>
      </c>
      <c r="Z1191" s="66" t="s">
        <v>511</v>
      </c>
      <c r="AA1191" s="23"/>
      <c r="AE1191" t="s">
        <v>530</v>
      </c>
      <c r="AF1191">
        <v>3</v>
      </c>
      <c r="AG1191">
        <v>0</v>
      </c>
      <c r="AH1191">
        <v>0.15</v>
      </c>
      <c r="AI1191">
        <v>50</v>
      </c>
      <c r="AJ1191" t="s">
        <v>511</v>
      </c>
      <c r="AK1191" t="s">
        <v>511</v>
      </c>
      <c r="AL1191" t="s">
        <v>511</v>
      </c>
      <c r="AM1191" t="s">
        <v>511</v>
      </c>
      <c r="AN1191" t="s">
        <v>511</v>
      </c>
    </row>
    <row r="1192" spans="1:40" x14ac:dyDescent="0.3">
      <c r="A1192" s="68" t="s">
        <v>518</v>
      </c>
      <c r="B1192" s="20">
        <v>3</v>
      </c>
      <c r="C1192" s="20">
        <v>25</v>
      </c>
      <c r="D1192" s="20">
        <v>0.15</v>
      </c>
      <c r="E1192" t="s">
        <v>4</v>
      </c>
      <c r="F1192" s="20" t="s">
        <v>511</v>
      </c>
      <c r="G1192" s="39" t="str">
        <f t="shared" si="77"/>
        <v>---</v>
      </c>
      <c r="H1192" s="20" t="s">
        <v>511</v>
      </c>
      <c r="I1192" s="20" t="s">
        <v>511</v>
      </c>
      <c r="J1192" s="67"/>
      <c r="L1192" s="59" t="str">
        <f>IF(OR(H_no_hash!$F1192="---",H_no_hash!$F1192="infeas",H_no_hash!$F1192="inf"),"---",(H_no_hash!$F1192/M1192)-1)</f>
        <v>---</v>
      </c>
      <c r="M1192" s="20">
        <f>Model_dem!L932</f>
        <v>1043</v>
      </c>
      <c r="N1192" t="str">
        <f>Model_dem!G932</f>
        <v>---</v>
      </c>
      <c r="P1192" t="str">
        <f>IF(H_no_hash!$Q1192&lt;&gt;A1192,"Aqui", " ")</f>
        <v xml:space="preserve"> </v>
      </c>
      <c r="Q1192" s="68" t="s">
        <v>518</v>
      </c>
      <c r="R1192" s="20">
        <v>3</v>
      </c>
      <c r="S1192" s="20">
        <v>25</v>
      </c>
      <c r="T1192" s="20">
        <v>0.15</v>
      </c>
      <c r="U1192" s="20">
        <v>100</v>
      </c>
      <c r="V1192" s="20" t="s">
        <v>511</v>
      </c>
      <c r="W1192" s="20" t="s">
        <v>511</v>
      </c>
      <c r="X1192" s="20" t="s">
        <v>511</v>
      </c>
      <c r="Y1192" s="20" t="s">
        <v>511</v>
      </c>
      <c r="Z1192" s="20" t="s">
        <v>511</v>
      </c>
      <c r="AA1192" s="67"/>
      <c r="AE1192" t="s">
        <v>530</v>
      </c>
      <c r="AF1192">
        <v>3</v>
      </c>
      <c r="AG1192">
        <v>0</v>
      </c>
      <c r="AH1192">
        <v>0.1</v>
      </c>
      <c r="AI1192">
        <v>50</v>
      </c>
      <c r="AJ1192" t="s">
        <v>511</v>
      </c>
      <c r="AK1192" t="s">
        <v>511</v>
      </c>
      <c r="AL1192" t="s">
        <v>511</v>
      </c>
      <c r="AM1192" t="s">
        <v>511</v>
      </c>
      <c r="AN1192" t="s">
        <v>511</v>
      </c>
    </row>
    <row r="1193" spans="1:40" x14ac:dyDescent="0.3">
      <c r="A1193" s="65" t="s">
        <v>518</v>
      </c>
      <c r="B1193" s="66">
        <v>3</v>
      </c>
      <c r="C1193" s="66">
        <v>25</v>
      </c>
      <c r="D1193" s="66">
        <v>0.2</v>
      </c>
      <c r="E1193" t="s">
        <v>4</v>
      </c>
      <c r="F1193" s="66" t="s">
        <v>511</v>
      </c>
      <c r="G1193" s="39" t="str">
        <f t="shared" si="77"/>
        <v>---</v>
      </c>
      <c r="H1193" s="66" t="s">
        <v>511</v>
      </c>
      <c r="I1193" s="66" t="s">
        <v>511</v>
      </c>
      <c r="J1193" s="23">
        <v>0</v>
      </c>
      <c r="L1193" s="59" t="str">
        <f>IF(OR(H_no_hash!$F1193="---",H_no_hash!$F1193="infeas",H_no_hash!$F1193="inf"),"---",(H_no_hash!$F1193/M1193)-1)</f>
        <v>---</v>
      </c>
      <c r="M1193" s="20">
        <f>Model_dem!L933</f>
        <v>1043</v>
      </c>
      <c r="N1193" t="str">
        <f>Model_dem!G933</f>
        <v>---</v>
      </c>
      <c r="P1193" t="str">
        <f>IF(H_no_hash!$Q1193&lt;&gt;A1193,"Aqui", " ")</f>
        <v xml:space="preserve"> </v>
      </c>
      <c r="Q1193" s="65" t="s">
        <v>518</v>
      </c>
      <c r="R1193" s="66">
        <v>3</v>
      </c>
      <c r="S1193" s="66">
        <v>25</v>
      </c>
      <c r="T1193" s="66">
        <v>0.2</v>
      </c>
      <c r="U1193" s="66">
        <v>100</v>
      </c>
      <c r="V1193" s="66" t="s">
        <v>511</v>
      </c>
      <c r="W1193" s="66" t="s">
        <v>511</v>
      </c>
      <c r="X1193" s="66" t="s">
        <v>511</v>
      </c>
      <c r="Y1193" s="66" t="s">
        <v>511</v>
      </c>
      <c r="Z1193" s="66" t="s">
        <v>511</v>
      </c>
      <c r="AA1193" s="23">
        <v>0</v>
      </c>
      <c r="AE1193" t="s">
        <v>530</v>
      </c>
      <c r="AF1193">
        <v>3</v>
      </c>
      <c r="AG1193">
        <v>0</v>
      </c>
      <c r="AH1193">
        <v>0.2</v>
      </c>
      <c r="AI1193">
        <v>50</v>
      </c>
      <c r="AJ1193" t="s">
        <v>511</v>
      </c>
      <c r="AK1193" t="s">
        <v>511</v>
      </c>
      <c r="AL1193" t="s">
        <v>511</v>
      </c>
      <c r="AM1193" t="s">
        <v>511</v>
      </c>
      <c r="AN1193" t="s">
        <v>511</v>
      </c>
    </row>
    <row r="1194" spans="1:40" x14ac:dyDescent="0.3">
      <c r="A1194" s="68" t="s">
        <v>518</v>
      </c>
      <c r="B1194" s="20">
        <v>3</v>
      </c>
      <c r="C1194" s="20">
        <v>50</v>
      </c>
      <c r="D1194" s="20">
        <v>0.05</v>
      </c>
      <c r="E1194" t="s">
        <v>0</v>
      </c>
      <c r="F1194" s="20">
        <v>1096</v>
      </c>
      <c r="G1194" s="39">
        <f t="shared" si="77"/>
        <v>0</v>
      </c>
      <c r="H1194" s="20">
        <v>88.533299999999997</v>
      </c>
      <c r="I1194" s="20">
        <v>8238</v>
      </c>
      <c r="J1194" s="67">
        <v>0</v>
      </c>
      <c r="K1194" s="52">
        <v>0</v>
      </c>
      <c r="L1194" s="59">
        <f>IF(OR(H_no_hash!$F1194="---",H_no_hash!$F1194="infeas",H_no_hash!$F1194="inf"),"---",(H_no_hash!$F1194/M1194)-1)</f>
        <v>5.0814956855225413E-2</v>
      </c>
      <c r="M1194" s="20">
        <f>Model_dem!L934</f>
        <v>1043</v>
      </c>
      <c r="N1194">
        <f>Model_dem!G934</f>
        <v>1096</v>
      </c>
      <c r="P1194" t="str">
        <f>IF(H_no_hash!$Q1194&lt;&gt;A1194,"Aqui", " ")</f>
        <v xml:space="preserve"> </v>
      </c>
      <c r="Q1194" s="68" t="s">
        <v>518</v>
      </c>
      <c r="R1194" s="20">
        <v>3</v>
      </c>
      <c r="S1194" s="20">
        <v>50</v>
      </c>
      <c r="T1194" s="20">
        <v>0.05</v>
      </c>
      <c r="U1194" s="20">
        <v>100</v>
      </c>
      <c r="V1194" s="20">
        <v>1096</v>
      </c>
      <c r="W1194" s="20">
        <v>88.533299999999997</v>
      </c>
      <c r="X1194" s="20">
        <v>0</v>
      </c>
      <c r="Y1194" s="20">
        <v>49</v>
      </c>
      <c r="Z1194" s="20">
        <v>1800.26</v>
      </c>
      <c r="AA1194" s="67"/>
      <c r="AE1194" t="s">
        <v>530</v>
      </c>
      <c r="AF1194">
        <v>2</v>
      </c>
      <c r="AG1194">
        <v>50</v>
      </c>
      <c r="AH1194">
        <v>0.15</v>
      </c>
      <c r="AI1194">
        <v>50</v>
      </c>
      <c r="AJ1194" t="s">
        <v>511</v>
      </c>
      <c r="AK1194" t="s">
        <v>511</v>
      </c>
      <c r="AL1194" t="s">
        <v>511</v>
      </c>
      <c r="AM1194" t="s">
        <v>511</v>
      </c>
      <c r="AN1194" t="s">
        <v>511</v>
      </c>
    </row>
    <row r="1195" spans="1:40" x14ac:dyDescent="0.3">
      <c r="A1195" s="65" t="s">
        <v>518</v>
      </c>
      <c r="B1195" s="66">
        <v>3</v>
      </c>
      <c r="C1195" s="66">
        <v>50</v>
      </c>
      <c r="D1195" s="66">
        <v>0.1</v>
      </c>
      <c r="E1195" t="s">
        <v>4</v>
      </c>
      <c r="F1195" s="66" t="s">
        <v>511</v>
      </c>
      <c r="G1195" s="39" t="str">
        <f t="shared" si="77"/>
        <v>---</v>
      </c>
      <c r="H1195" s="66" t="s">
        <v>511</v>
      </c>
      <c r="I1195" s="66">
        <v>8400</v>
      </c>
      <c r="J1195" s="23">
        <v>0</v>
      </c>
      <c r="L1195" s="59" t="str">
        <f>IF(OR(H_no_hash!$F1195="---",H_no_hash!$F1195="infeas",H_no_hash!$F1195="inf"),"---",(H_no_hash!$F1195/M1195)-1)</f>
        <v>---</v>
      </c>
      <c r="M1195" s="20">
        <f>Model_dem!L935</f>
        <v>1043</v>
      </c>
      <c r="N1195" t="str">
        <f>Model_dem!G935</f>
        <v>---</v>
      </c>
      <c r="P1195" t="str">
        <f>IF(H_no_hash!$Q1195&lt;&gt;A1195,"Aqui", " ")</f>
        <v xml:space="preserve"> </v>
      </c>
      <c r="Q1195" s="65" t="s">
        <v>518</v>
      </c>
      <c r="R1195" s="66">
        <v>3</v>
      </c>
      <c r="S1195" s="66">
        <v>50</v>
      </c>
      <c r="T1195" s="66">
        <v>0.1</v>
      </c>
      <c r="U1195" s="66">
        <v>100</v>
      </c>
      <c r="V1195" s="66" t="s">
        <v>511</v>
      </c>
      <c r="W1195" s="66" t="s">
        <v>511</v>
      </c>
      <c r="X1195" s="66" t="s">
        <v>511</v>
      </c>
      <c r="Y1195" s="66" t="s">
        <v>511</v>
      </c>
      <c r="Z1195" s="66" t="s">
        <v>511</v>
      </c>
      <c r="AA1195" s="23"/>
      <c r="AE1195" t="s">
        <v>530</v>
      </c>
      <c r="AF1195">
        <v>3</v>
      </c>
      <c r="AG1195">
        <v>50</v>
      </c>
      <c r="AH1195">
        <v>0.15</v>
      </c>
      <c r="AI1195">
        <v>50</v>
      </c>
      <c r="AJ1195" t="s">
        <v>511</v>
      </c>
      <c r="AK1195" t="s">
        <v>511</v>
      </c>
      <c r="AL1195" t="s">
        <v>511</v>
      </c>
      <c r="AM1195" t="s">
        <v>511</v>
      </c>
      <c r="AN1195" t="s">
        <v>511</v>
      </c>
    </row>
    <row r="1196" spans="1:40" x14ac:dyDescent="0.3">
      <c r="A1196" s="68" t="s">
        <v>518</v>
      </c>
      <c r="B1196" s="20">
        <v>3</v>
      </c>
      <c r="C1196" s="20">
        <v>50</v>
      </c>
      <c r="D1196" s="20">
        <v>0.15</v>
      </c>
      <c r="E1196" t="s">
        <v>4</v>
      </c>
      <c r="F1196" s="20" t="s">
        <v>511</v>
      </c>
      <c r="G1196" s="39" t="str">
        <f t="shared" si="77"/>
        <v>---</v>
      </c>
      <c r="H1196" s="20" t="s">
        <v>511</v>
      </c>
      <c r="I1196" s="20">
        <v>8971</v>
      </c>
      <c r="J1196" s="67">
        <v>0</v>
      </c>
      <c r="L1196" s="59" t="str">
        <f>IF(OR(H_no_hash!$F1196="---",H_no_hash!$F1196="infeas",H_no_hash!$F1196="inf"),"---",(H_no_hash!$F1196/M1196)-1)</f>
        <v>---</v>
      </c>
      <c r="M1196" s="20">
        <f>Model_dem!L936</f>
        <v>1043</v>
      </c>
      <c r="N1196" t="str">
        <f>Model_dem!G936</f>
        <v>---</v>
      </c>
      <c r="P1196" t="str">
        <f>IF(H_no_hash!$Q1196&lt;&gt;A1196,"Aqui", " ")</f>
        <v xml:space="preserve"> </v>
      </c>
      <c r="Q1196" s="68" t="s">
        <v>518</v>
      </c>
      <c r="R1196" s="20">
        <v>3</v>
      </c>
      <c r="S1196" s="20">
        <v>50</v>
      </c>
      <c r="T1196" s="20">
        <v>0.15</v>
      </c>
      <c r="U1196" s="20">
        <v>100</v>
      </c>
      <c r="V1196" s="20" t="s">
        <v>511</v>
      </c>
      <c r="W1196" s="20" t="s">
        <v>511</v>
      </c>
      <c r="X1196" s="20" t="s">
        <v>511</v>
      </c>
      <c r="Y1196" s="20" t="s">
        <v>511</v>
      </c>
      <c r="Z1196" s="20" t="s">
        <v>511</v>
      </c>
      <c r="AA1196" s="67"/>
      <c r="AE1196" t="s">
        <v>530</v>
      </c>
      <c r="AF1196">
        <v>3</v>
      </c>
      <c r="AG1196">
        <v>10</v>
      </c>
      <c r="AH1196">
        <v>0.2</v>
      </c>
      <c r="AI1196">
        <v>50</v>
      </c>
      <c r="AJ1196" t="s">
        <v>511</v>
      </c>
      <c r="AK1196" t="s">
        <v>511</v>
      </c>
      <c r="AL1196" t="s">
        <v>511</v>
      </c>
      <c r="AM1196" t="s">
        <v>511</v>
      </c>
      <c r="AN1196" t="s">
        <v>511</v>
      </c>
    </row>
    <row r="1197" spans="1:40" x14ac:dyDescent="0.3">
      <c r="A1197" s="65" t="s">
        <v>518</v>
      </c>
      <c r="B1197" s="66">
        <v>3</v>
      </c>
      <c r="C1197" s="66">
        <v>50</v>
      </c>
      <c r="D1197" s="66">
        <v>0.2</v>
      </c>
      <c r="E1197" t="s">
        <v>4</v>
      </c>
      <c r="F1197" s="66" t="s">
        <v>511</v>
      </c>
      <c r="G1197" s="39" t="str">
        <f t="shared" si="77"/>
        <v>---</v>
      </c>
      <c r="H1197" s="66" t="s">
        <v>511</v>
      </c>
      <c r="I1197" s="66">
        <v>7340</v>
      </c>
      <c r="J1197" s="23">
        <v>0</v>
      </c>
      <c r="L1197" s="59" t="str">
        <f>IF(OR(H_no_hash!$F1197="---",H_no_hash!$F1197="infeas",H_no_hash!$F1197="inf"),"---",(H_no_hash!$F1197/M1197)-1)</f>
        <v>---</v>
      </c>
      <c r="M1197" s="20">
        <f>Model_dem!L937</f>
        <v>1043</v>
      </c>
      <c r="N1197" t="str">
        <f>Model_dem!G937</f>
        <v>---</v>
      </c>
      <c r="P1197" t="str">
        <f>IF(H_no_hash!$Q1197&lt;&gt;A1197,"Aqui", " ")</f>
        <v xml:space="preserve"> </v>
      </c>
      <c r="Q1197" s="65" t="s">
        <v>518</v>
      </c>
      <c r="R1197" s="66">
        <v>3</v>
      </c>
      <c r="S1197" s="66">
        <v>50</v>
      </c>
      <c r="T1197" s="66">
        <v>0.2</v>
      </c>
      <c r="U1197" s="66">
        <v>100</v>
      </c>
      <c r="V1197" s="66" t="s">
        <v>511</v>
      </c>
      <c r="W1197" s="66" t="s">
        <v>511</v>
      </c>
      <c r="X1197" s="66" t="s">
        <v>511</v>
      </c>
      <c r="Y1197" s="66" t="s">
        <v>511</v>
      </c>
      <c r="Z1197" s="66" t="s">
        <v>511</v>
      </c>
      <c r="AA1197" s="23">
        <v>0</v>
      </c>
      <c r="AE1197" t="s">
        <v>530</v>
      </c>
      <c r="AF1197">
        <v>3</v>
      </c>
      <c r="AG1197">
        <v>25</v>
      </c>
      <c r="AH1197">
        <v>0.2</v>
      </c>
      <c r="AI1197">
        <v>50</v>
      </c>
      <c r="AJ1197" t="s">
        <v>511</v>
      </c>
      <c r="AK1197" t="s">
        <v>511</v>
      </c>
      <c r="AL1197" t="s">
        <v>511</v>
      </c>
      <c r="AM1197" t="s">
        <v>511</v>
      </c>
      <c r="AN1197" t="s">
        <v>511</v>
      </c>
    </row>
    <row r="1198" spans="1:40" x14ac:dyDescent="0.3">
      <c r="A1198" s="68" t="s">
        <v>523</v>
      </c>
      <c r="B1198" s="20">
        <v>0</v>
      </c>
      <c r="C1198" s="20">
        <v>0</v>
      </c>
      <c r="D1198" s="20">
        <v>0.05</v>
      </c>
      <c r="E1198" t="s">
        <v>0</v>
      </c>
      <c r="F1198" s="20">
        <v>715</v>
      </c>
      <c r="G1198" s="39">
        <f t="shared" si="77"/>
        <v>0</v>
      </c>
      <c r="H1198" s="20">
        <v>0.91668499999999997</v>
      </c>
      <c r="I1198" s="20">
        <v>4707</v>
      </c>
      <c r="J1198" s="67">
        <v>0</v>
      </c>
      <c r="K1198" s="52">
        <v>0.94299999999999995</v>
      </c>
      <c r="L1198" s="59">
        <f>IF(OR(H_no_hash!$F1198="---",H_no_hash!$F1198="infeas",H_no_hash!$F1198="inf"),"---",(H_no_hash!$F1198/M1198)-1)</f>
        <v>0</v>
      </c>
      <c r="M1198" s="20">
        <f>Model_dem!L938</f>
        <v>715</v>
      </c>
      <c r="N1198">
        <f>Model_dem!G938</f>
        <v>715</v>
      </c>
      <c r="P1198" t="str">
        <f>IF(H_no_hash!$Q1198&lt;&gt;A1198,"Aqui", " ")</f>
        <v xml:space="preserve"> </v>
      </c>
      <c r="Q1198" s="68" t="s">
        <v>523</v>
      </c>
      <c r="R1198" s="20">
        <v>0</v>
      </c>
      <c r="S1198" s="20">
        <v>0</v>
      </c>
      <c r="T1198" s="20">
        <v>0.05</v>
      </c>
      <c r="U1198" s="20">
        <v>50</v>
      </c>
      <c r="V1198" s="20">
        <v>715</v>
      </c>
      <c r="W1198" s="20">
        <v>0.91668499999999997</v>
      </c>
      <c r="X1198" s="20">
        <v>0</v>
      </c>
      <c r="Y1198" s="20">
        <v>8238</v>
      </c>
      <c r="Z1198" s="20">
        <v>1800</v>
      </c>
      <c r="AA1198" s="67">
        <v>0</v>
      </c>
      <c r="AE1198" t="s">
        <v>530</v>
      </c>
      <c r="AF1198">
        <v>3</v>
      </c>
      <c r="AG1198">
        <v>10</v>
      </c>
      <c r="AH1198">
        <v>0.15</v>
      </c>
      <c r="AI1198">
        <v>50</v>
      </c>
      <c r="AJ1198" t="s">
        <v>511</v>
      </c>
      <c r="AK1198" t="s">
        <v>511</v>
      </c>
      <c r="AL1198" t="s">
        <v>511</v>
      </c>
      <c r="AM1198" t="s">
        <v>511</v>
      </c>
      <c r="AN1198" t="s">
        <v>511</v>
      </c>
    </row>
    <row r="1199" spans="1:40" x14ac:dyDescent="0.3">
      <c r="A1199" s="65" t="s">
        <v>523</v>
      </c>
      <c r="B1199" s="66">
        <v>0</v>
      </c>
      <c r="C1199" s="66">
        <v>0</v>
      </c>
      <c r="D1199" s="66">
        <v>0.1</v>
      </c>
      <c r="E1199" t="s">
        <v>0</v>
      </c>
      <c r="F1199" s="66">
        <v>715</v>
      </c>
      <c r="G1199" s="39">
        <f t="shared" si="77"/>
        <v>0</v>
      </c>
      <c r="H1199" s="66">
        <v>0.59586600000000001</v>
      </c>
      <c r="I1199" s="66">
        <v>4748</v>
      </c>
      <c r="J1199" s="23">
        <v>0</v>
      </c>
      <c r="K1199" s="52">
        <v>1</v>
      </c>
      <c r="L1199" s="59">
        <f>IF(OR(H_no_hash!$F1199="---",H_no_hash!$F1199="infeas",H_no_hash!$F1199="inf"),"---",(H_no_hash!$F1199/M1199)-1)</f>
        <v>0</v>
      </c>
      <c r="M1199" s="20">
        <f>Model_dem!L939</f>
        <v>715</v>
      </c>
      <c r="N1199">
        <f>Model_dem!G939</f>
        <v>715</v>
      </c>
      <c r="P1199" t="str">
        <f>IF(H_no_hash!$Q1199&lt;&gt;A1199,"Aqui", " ")</f>
        <v xml:space="preserve"> </v>
      </c>
      <c r="Q1199" s="65" t="s">
        <v>523</v>
      </c>
      <c r="R1199" s="66">
        <v>0</v>
      </c>
      <c r="S1199" s="66">
        <v>0</v>
      </c>
      <c r="T1199" s="66">
        <v>0.1</v>
      </c>
      <c r="U1199" s="66">
        <v>50</v>
      </c>
      <c r="V1199" s="66">
        <v>715</v>
      </c>
      <c r="W1199" s="66">
        <v>0.59586600000000001</v>
      </c>
      <c r="X1199" s="66">
        <v>1</v>
      </c>
      <c r="Y1199" s="66">
        <v>8400</v>
      </c>
      <c r="Z1199" s="66">
        <v>1800</v>
      </c>
      <c r="AA1199" s="23">
        <v>0</v>
      </c>
      <c r="AE1199" t="s">
        <v>530</v>
      </c>
      <c r="AF1199">
        <v>3</v>
      </c>
      <c r="AG1199">
        <v>25</v>
      </c>
      <c r="AH1199">
        <v>0.1</v>
      </c>
      <c r="AI1199">
        <v>50</v>
      </c>
      <c r="AJ1199" t="s">
        <v>511</v>
      </c>
      <c r="AK1199" t="s">
        <v>511</v>
      </c>
      <c r="AL1199" t="s">
        <v>511</v>
      </c>
      <c r="AM1199" t="s">
        <v>511</v>
      </c>
      <c r="AN1199" t="s">
        <v>511</v>
      </c>
    </row>
    <row r="1200" spans="1:40" x14ac:dyDescent="0.3">
      <c r="A1200" s="68" t="s">
        <v>523</v>
      </c>
      <c r="B1200" s="20">
        <v>0</v>
      </c>
      <c r="C1200" s="20">
        <v>0</v>
      </c>
      <c r="D1200" s="20">
        <v>0.15</v>
      </c>
      <c r="E1200" t="s">
        <v>0</v>
      </c>
      <c r="F1200" s="20">
        <v>715</v>
      </c>
      <c r="G1200" s="39">
        <f t="shared" si="77"/>
        <v>0</v>
      </c>
      <c r="H1200" s="20">
        <v>0.91675399999999996</v>
      </c>
      <c r="I1200" s="20">
        <v>3544</v>
      </c>
      <c r="J1200" s="67">
        <v>0</v>
      </c>
      <c r="K1200" s="52">
        <v>1</v>
      </c>
      <c r="L1200" s="59">
        <f>IF(OR(H_no_hash!$F1200="---",H_no_hash!$F1200="infeas",H_no_hash!$F1200="inf"),"---",(H_no_hash!$F1200/M1200)-1)</f>
        <v>0</v>
      </c>
      <c r="M1200" s="20">
        <f>Model_dem!L940</f>
        <v>715</v>
      </c>
      <c r="N1200">
        <f>Model_dem!G940</f>
        <v>715</v>
      </c>
      <c r="P1200" t="str">
        <f>IF(H_no_hash!$Q1200&lt;&gt;A1200,"Aqui", " ")</f>
        <v xml:space="preserve"> </v>
      </c>
      <c r="Q1200" s="68" t="s">
        <v>523</v>
      </c>
      <c r="R1200" s="20">
        <v>0</v>
      </c>
      <c r="S1200" s="20">
        <v>0</v>
      </c>
      <c r="T1200" s="20">
        <v>0.15</v>
      </c>
      <c r="U1200" s="20">
        <v>50</v>
      </c>
      <c r="V1200" s="20">
        <v>715</v>
      </c>
      <c r="W1200" s="20">
        <v>0.91675399999999996</v>
      </c>
      <c r="X1200" s="20">
        <v>2</v>
      </c>
      <c r="Y1200" s="20">
        <v>8971</v>
      </c>
      <c r="Z1200" s="20">
        <v>1800</v>
      </c>
      <c r="AA1200" s="67">
        <v>0</v>
      </c>
      <c r="AE1200" t="s">
        <v>530</v>
      </c>
      <c r="AF1200">
        <v>3</v>
      </c>
      <c r="AG1200">
        <v>25</v>
      </c>
      <c r="AH1200">
        <v>0.05</v>
      </c>
      <c r="AI1200">
        <v>50</v>
      </c>
      <c r="AJ1200" t="s">
        <v>511</v>
      </c>
      <c r="AK1200" t="s">
        <v>511</v>
      </c>
      <c r="AL1200" t="s">
        <v>511</v>
      </c>
      <c r="AM1200" t="s">
        <v>511</v>
      </c>
      <c r="AN1200" t="s">
        <v>511</v>
      </c>
    </row>
    <row r="1201" spans="1:40" x14ac:dyDescent="0.3">
      <c r="A1201" s="65" t="s">
        <v>523</v>
      </c>
      <c r="B1201" s="66">
        <v>0</v>
      </c>
      <c r="C1201" s="66">
        <v>0</v>
      </c>
      <c r="D1201" s="66">
        <v>0.2</v>
      </c>
      <c r="E1201" t="s">
        <v>0</v>
      </c>
      <c r="F1201" s="66">
        <v>715</v>
      </c>
      <c r="G1201" s="39">
        <f t="shared" si="77"/>
        <v>0</v>
      </c>
      <c r="H1201" s="66">
        <v>0.64865799999999996</v>
      </c>
      <c r="I1201" s="66">
        <v>3828</v>
      </c>
      <c r="J1201" s="23">
        <v>0</v>
      </c>
      <c r="K1201" s="52">
        <v>1</v>
      </c>
      <c r="L1201" s="59">
        <f>IF(OR(H_no_hash!$F1201="---",H_no_hash!$F1201="infeas",H_no_hash!$F1201="inf"),"---",(H_no_hash!$F1201/M1201)-1)</f>
        <v>0</v>
      </c>
      <c r="M1201" s="20">
        <f>Model_dem!L941</f>
        <v>715</v>
      </c>
      <c r="N1201">
        <f>Model_dem!G941</f>
        <v>715</v>
      </c>
      <c r="P1201" t="str">
        <f>IF(H_no_hash!$Q1201&lt;&gt;A1201,"Aqui", " ")</f>
        <v xml:space="preserve"> </v>
      </c>
      <c r="Q1201" s="65" t="s">
        <v>523</v>
      </c>
      <c r="R1201" s="66">
        <v>0</v>
      </c>
      <c r="S1201" s="66">
        <v>0</v>
      </c>
      <c r="T1201" s="66">
        <v>0.2</v>
      </c>
      <c r="U1201" s="66">
        <v>50</v>
      </c>
      <c r="V1201" s="66">
        <v>715</v>
      </c>
      <c r="W1201" s="66">
        <v>0.64865799999999996</v>
      </c>
      <c r="X1201" s="66">
        <v>3</v>
      </c>
      <c r="Y1201" s="66">
        <v>7340</v>
      </c>
      <c r="Z1201" s="66">
        <v>1800.01</v>
      </c>
      <c r="AA1201" s="23">
        <v>0</v>
      </c>
      <c r="AE1201" t="s">
        <v>530</v>
      </c>
      <c r="AF1201">
        <v>3</v>
      </c>
      <c r="AG1201">
        <v>25</v>
      </c>
      <c r="AH1201">
        <v>0.15</v>
      </c>
      <c r="AI1201">
        <v>50</v>
      </c>
      <c r="AJ1201" t="s">
        <v>511</v>
      </c>
      <c r="AK1201" t="s">
        <v>511</v>
      </c>
      <c r="AL1201" t="s">
        <v>511</v>
      </c>
      <c r="AM1201" t="s">
        <v>511</v>
      </c>
      <c r="AN1201" t="s">
        <v>511</v>
      </c>
    </row>
    <row r="1202" spans="1:40" x14ac:dyDescent="0.3">
      <c r="A1202" s="68" t="s">
        <v>523</v>
      </c>
      <c r="B1202" s="20">
        <v>1</v>
      </c>
      <c r="C1202" s="20">
        <v>5</v>
      </c>
      <c r="D1202" s="20">
        <v>0.05</v>
      </c>
      <c r="E1202" t="s">
        <v>1</v>
      </c>
      <c r="F1202" s="20">
        <v>715</v>
      </c>
      <c r="G1202" s="39">
        <f t="shared" si="77"/>
        <v>0</v>
      </c>
      <c r="H1202" s="20">
        <v>4.7460399999999998</v>
      </c>
      <c r="I1202" s="20">
        <v>4869</v>
      </c>
      <c r="J1202" s="67">
        <v>0</v>
      </c>
      <c r="K1202" s="52">
        <v>3.7999999999999999E-2</v>
      </c>
      <c r="L1202" s="59">
        <f>IF(OR(H_no_hash!$F1202="---",H_no_hash!$F1202="infeas",H_no_hash!$F1202="inf"),"---",(H_no_hash!$F1202/M1202)-1)</f>
        <v>0</v>
      </c>
      <c r="M1202" s="20">
        <f>Model_dem!L942</f>
        <v>715</v>
      </c>
      <c r="N1202">
        <f>Model_dem!G942</f>
        <v>715</v>
      </c>
      <c r="P1202" t="str">
        <f>IF(H_no_hash!$Q1202&lt;&gt;A1202,"Aqui", " ")</f>
        <v xml:space="preserve"> </v>
      </c>
      <c r="Q1202" s="68" t="s">
        <v>523</v>
      </c>
      <c r="R1202" s="20">
        <v>1</v>
      </c>
      <c r="S1202" s="20">
        <v>5</v>
      </c>
      <c r="T1202" s="20">
        <v>0.05</v>
      </c>
      <c r="U1202" s="20">
        <v>50</v>
      </c>
      <c r="V1202" s="20">
        <v>715</v>
      </c>
      <c r="W1202" s="20">
        <v>4.7460399999999998</v>
      </c>
      <c r="X1202" s="20">
        <v>6</v>
      </c>
      <c r="Y1202" s="20">
        <v>4707</v>
      </c>
      <c r="Z1202" s="20">
        <v>1800.01</v>
      </c>
      <c r="AA1202" s="67">
        <v>0</v>
      </c>
      <c r="AE1202" t="s">
        <v>530</v>
      </c>
      <c r="AF1202">
        <v>3</v>
      </c>
      <c r="AG1202">
        <v>50</v>
      </c>
      <c r="AH1202">
        <v>0.2</v>
      </c>
      <c r="AI1202">
        <v>50</v>
      </c>
      <c r="AJ1202" t="s">
        <v>511</v>
      </c>
      <c r="AK1202" t="s">
        <v>511</v>
      </c>
      <c r="AL1202" t="s">
        <v>511</v>
      </c>
      <c r="AM1202" t="s">
        <v>511</v>
      </c>
      <c r="AN1202" t="s">
        <v>511</v>
      </c>
    </row>
    <row r="1203" spans="1:40" x14ac:dyDescent="0.3">
      <c r="A1203" s="65" t="s">
        <v>523</v>
      </c>
      <c r="B1203" s="66">
        <v>1</v>
      </c>
      <c r="C1203" s="66">
        <v>5</v>
      </c>
      <c r="D1203" s="66">
        <v>0.1</v>
      </c>
      <c r="E1203" t="s">
        <v>0</v>
      </c>
      <c r="F1203" s="66">
        <v>715</v>
      </c>
      <c r="G1203" s="39">
        <f t="shared" si="77"/>
        <v>0</v>
      </c>
      <c r="H1203" s="66">
        <v>2.4601799999999998</v>
      </c>
      <c r="I1203" s="66">
        <v>3539</v>
      </c>
      <c r="J1203" s="23">
        <v>0</v>
      </c>
      <c r="K1203" s="52">
        <v>1</v>
      </c>
      <c r="L1203" s="59">
        <f>IF(OR(H_no_hash!$F1203="---",H_no_hash!$F1203="infeas",H_no_hash!$F1203="inf"),"---",(H_no_hash!$F1203/M1203)-1)</f>
        <v>0</v>
      </c>
      <c r="M1203" s="20">
        <f>Model_dem!L943</f>
        <v>715</v>
      </c>
      <c r="N1203">
        <f>Model_dem!G943</f>
        <v>715</v>
      </c>
      <c r="P1203" t="str">
        <f>IF(H_no_hash!$Q1203&lt;&gt;A1203,"Aqui", " ")</f>
        <v xml:space="preserve"> </v>
      </c>
      <c r="Q1203" s="65" t="s">
        <v>523</v>
      </c>
      <c r="R1203" s="66">
        <v>1</v>
      </c>
      <c r="S1203" s="66">
        <v>5</v>
      </c>
      <c r="T1203" s="66">
        <v>0.1</v>
      </c>
      <c r="U1203" s="66">
        <v>50</v>
      </c>
      <c r="V1203" s="66">
        <v>715</v>
      </c>
      <c r="W1203" s="66">
        <v>2.4601799999999998</v>
      </c>
      <c r="X1203" s="66">
        <v>3</v>
      </c>
      <c r="Y1203" s="66">
        <v>4748</v>
      </c>
      <c r="Z1203" s="66">
        <v>1800.08</v>
      </c>
      <c r="AA1203" s="23">
        <v>0</v>
      </c>
      <c r="AE1203" t="s">
        <v>530</v>
      </c>
      <c r="AF1203">
        <v>3</v>
      </c>
      <c r="AG1203">
        <v>50</v>
      </c>
      <c r="AH1203">
        <v>0.1</v>
      </c>
      <c r="AI1203">
        <v>50</v>
      </c>
      <c r="AJ1203" t="s">
        <v>511</v>
      </c>
      <c r="AK1203" t="s">
        <v>511</v>
      </c>
      <c r="AL1203" t="s">
        <v>511</v>
      </c>
      <c r="AM1203" t="s">
        <v>511</v>
      </c>
      <c r="AN1203" t="s">
        <v>511</v>
      </c>
    </row>
    <row r="1204" spans="1:40" x14ac:dyDescent="0.3">
      <c r="A1204" s="68" t="s">
        <v>523</v>
      </c>
      <c r="B1204" s="20">
        <v>1</v>
      </c>
      <c r="C1204" s="20">
        <v>5</v>
      </c>
      <c r="D1204" s="20">
        <v>0.15</v>
      </c>
      <c r="E1204" t="s">
        <v>0</v>
      </c>
      <c r="F1204" s="20">
        <v>715</v>
      </c>
      <c r="G1204" s="39">
        <f t="shared" si="77"/>
        <v>0</v>
      </c>
      <c r="H1204" s="20">
        <v>2.9630299999999998</v>
      </c>
      <c r="I1204" s="20">
        <v>3103</v>
      </c>
      <c r="J1204" s="67">
        <v>0</v>
      </c>
      <c r="K1204" s="52">
        <v>1</v>
      </c>
      <c r="L1204" s="59">
        <f>IF(OR(H_no_hash!$F1204="---",H_no_hash!$F1204="infeas",H_no_hash!$F1204="inf"),"---",(H_no_hash!$F1204/M1204)-1)</f>
        <v>0</v>
      </c>
      <c r="M1204" s="20">
        <f>Model_dem!L944</f>
        <v>715</v>
      </c>
      <c r="N1204">
        <f>Model_dem!G944</f>
        <v>715</v>
      </c>
      <c r="P1204" t="str">
        <f>IF(H_no_hash!$Q1204&lt;&gt;A1204,"Aqui", " ")</f>
        <v xml:space="preserve"> </v>
      </c>
      <c r="Q1204" s="68" t="s">
        <v>523</v>
      </c>
      <c r="R1204" s="20">
        <v>1</v>
      </c>
      <c r="S1204" s="20">
        <v>5</v>
      </c>
      <c r="T1204" s="20">
        <v>0.15</v>
      </c>
      <c r="U1204" s="20">
        <v>50</v>
      </c>
      <c r="V1204" s="20">
        <v>715</v>
      </c>
      <c r="W1204" s="20">
        <v>2.9630299999999998</v>
      </c>
      <c r="X1204" s="20">
        <v>6</v>
      </c>
      <c r="Y1204" s="20">
        <v>3544</v>
      </c>
      <c r="Z1204" s="20">
        <v>1800.02</v>
      </c>
      <c r="AA1204" s="67">
        <v>0</v>
      </c>
      <c r="AE1204" t="s">
        <v>530</v>
      </c>
      <c r="AF1204">
        <v>3</v>
      </c>
      <c r="AG1204">
        <v>50</v>
      </c>
      <c r="AH1204">
        <v>0.05</v>
      </c>
      <c r="AI1204">
        <v>50</v>
      </c>
      <c r="AJ1204" t="s">
        <v>511</v>
      </c>
      <c r="AK1204" t="s">
        <v>511</v>
      </c>
      <c r="AL1204" t="s">
        <v>511</v>
      </c>
      <c r="AM1204" t="s">
        <v>511</v>
      </c>
      <c r="AN1204" t="s">
        <v>511</v>
      </c>
    </row>
    <row r="1205" spans="1:40" x14ac:dyDescent="0.3">
      <c r="A1205" s="65" t="s">
        <v>523</v>
      </c>
      <c r="B1205" s="66">
        <v>1</v>
      </c>
      <c r="C1205" s="66">
        <v>5</v>
      </c>
      <c r="D1205" s="66">
        <v>0.2</v>
      </c>
      <c r="E1205" t="s">
        <v>0</v>
      </c>
      <c r="F1205" s="66">
        <v>715</v>
      </c>
      <c r="G1205" s="39">
        <f t="shared" si="77"/>
        <v>0</v>
      </c>
      <c r="H1205" s="66">
        <v>1.3637999999999999</v>
      </c>
      <c r="I1205" s="66">
        <v>2762</v>
      </c>
      <c r="J1205" s="23">
        <v>0</v>
      </c>
      <c r="K1205" s="52">
        <v>1</v>
      </c>
      <c r="L1205" s="59">
        <f>IF(OR(H_no_hash!$F1205="---",H_no_hash!$F1205="infeas",H_no_hash!$F1205="inf"),"---",(H_no_hash!$F1205/M1205)-1)</f>
        <v>0</v>
      </c>
      <c r="M1205" s="20">
        <f>Model_dem!L945</f>
        <v>715</v>
      </c>
      <c r="N1205">
        <f>Model_dem!G945</f>
        <v>715</v>
      </c>
      <c r="P1205" t="str">
        <f>IF(H_no_hash!$Q1205&lt;&gt;A1205,"Aqui", " ")</f>
        <v xml:space="preserve"> </v>
      </c>
      <c r="Q1205" s="65" t="s">
        <v>523</v>
      </c>
      <c r="R1205" s="66">
        <v>1</v>
      </c>
      <c r="S1205" s="66">
        <v>5</v>
      </c>
      <c r="T1205" s="66">
        <v>0.2</v>
      </c>
      <c r="U1205" s="66">
        <v>50</v>
      </c>
      <c r="V1205" s="66">
        <v>715</v>
      </c>
      <c r="W1205" s="66">
        <v>1.3637999999999999</v>
      </c>
      <c r="X1205" s="66">
        <v>0</v>
      </c>
      <c r="Y1205" s="66">
        <v>3828</v>
      </c>
      <c r="Z1205" s="66">
        <v>1800</v>
      </c>
      <c r="AA1205" s="23">
        <v>0</v>
      </c>
      <c r="AE1205" t="s">
        <v>534</v>
      </c>
      <c r="AF1205">
        <v>1</v>
      </c>
      <c r="AG1205">
        <v>50</v>
      </c>
      <c r="AH1205">
        <v>0.2</v>
      </c>
      <c r="AI1205">
        <v>50</v>
      </c>
      <c r="AJ1205" t="s">
        <v>511</v>
      </c>
      <c r="AK1205" t="s">
        <v>511</v>
      </c>
      <c r="AL1205" t="s">
        <v>511</v>
      </c>
      <c r="AM1205" t="s">
        <v>511</v>
      </c>
      <c r="AN1205" t="s">
        <v>511</v>
      </c>
    </row>
    <row r="1206" spans="1:40" x14ac:dyDescent="0.3">
      <c r="A1206" s="68" t="s">
        <v>523</v>
      </c>
      <c r="B1206" s="20">
        <v>1</v>
      </c>
      <c r="C1206" s="20">
        <v>10</v>
      </c>
      <c r="D1206" s="20">
        <v>0.05</v>
      </c>
      <c r="E1206" t="s">
        <v>0</v>
      </c>
      <c r="F1206" s="20">
        <v>715</v>
      </c>
      <c r="G1206" s="39">
        <f t="shared" si="77"/>
        <v>0</v>
      </c>
      <c r="H1206" s="20">
        <v>1.3895999999999999</v>
      </c>
      <c r="I1206" s="20">
        <v>2112</v>
      </c>
      <c r="J1206" s="67">
        <v>0</v>
      </c>
      <c r="K1206" s="52">
        <v>0.94299999999999995</v>
      </c>
      <c r="L1206" s="59">
        <f>IF(OR(H_no_hash!$F1206="---",H_no_hash!$F1206="infeas",H_no_hash!$F1206="inf"),"---",(H_no_hash!$F1206/M1206)-1)</f>
        <v>0</v>
      </c>
      <c r="M1206" s="20">
        <f>Model_dem!L946</f>
        <v>715</v>
      </c>
      <c r="N1206">
        <f>Model_dem!G946</f>
        <v>715</v>
      </c>
      <c r="P1206" t="str">
        <f>IF(H_no_hash!$Q1206&lt;&gt;A1206,"Aqui", " ")</f>
        <v xml:space="preserve"> </v>
      </c>
      <c r="Q1206" s="68" t="s">
        <v>523</v>
      </c>
      <c r="R1206" s="20">
        <v>1</v>
      </c>
      <c r="S1206" s="20">
        <v>10</v>
      </c>
      <c r="T1206" s="20">
        <v>0.05</v>
      </c>
      <c r="U1206" s="20">
        <v>50</v>
      </c>
      <c r="V1206" s="20">
        <v>715</v>
      </c>
      <c r="W1206" s="20">
        <v>1.3895999999999999</v>
      </c>
      <c r="X1206" s="20">
        <v>1</v>
      </c>
      <c r="Y1206" s="20">
        <v>4869</v>
      </c>
      <c r="Z1206" s="20">
        <v>1800.02</v>
      </c>
      <c r="AA1206" s="67">
        <v>0</v>
      </c>
      <c r="AE1206" t="s">
        <v>534</v>
      </c>
      <c r="AF1206">
        <v>1</v>
      </c>
      <c r="AG1206">
        <v>25</v>
      </c>
      <c r="AH1206">
        <v>0.15</v>
      </c>
      <c r="AI1206">
        <v>50</v>
      </c>
      <c r="AJ1206" t="s">
        <v>511</v>
      </c>
      <c r="AK1206" t="s">
        <v>511</v>
      </c>
      <c r="AL1206" t="s">
        <v>511</v>
      </c>
      <c r="AM1206" t="s">
        <v>511</v>
      </c>
      <c r="AN1206" t="s">
        <v>511</v>
      </c>
    </row>
    <row r="1207" spans="1:40" x14ac:dyDescent="0.3">
      <c r="A1207" s="65" t="s">
        <v>523</v>
      </c>
      <c r="B1207" s="66">
        <v>1</v>
      </c>
      <c r="C1207" s="66">
        <v>10</v>
      </c>
      <c r="D1207" s="66">
        <v>0.1</v>
      </c>
      <c r="E1207" t="s">
        <v>0</v>
      </c>
      <c r="F1207" s="66">
        <v>715</v>
      </c>
      <c r="G1207" s="39">
        <f t="shared" si="77"/>
        <v>0</v>
      </c>
      <c r="H1207" s="66">
        <v>0.90628600000000004</v>
      </c>
      <c r="I1207" s="66">
        <v>302</v>
      </c>
      <c r="J1207" s="23">
        <v>0</v>
      </c>
      <c r="K1207" s="52">
        <v>1</v>
      </c>
      <c r="L1207" s="59">
        <f>IF(OR(H_no_hash!$F1207="---",H_no_hash!$F1207="infeas",H_no_hash!$F1207="inf"),"---",(H_no_hash!$F1207/M1207)-1)</f>
        <v>0</v>
      </c>
      <c r="M1207" s="20">
        <f>Model_dem!L947</f>
        <v>715</v>
      </c>
      <c r="N1207">
        <f>Model_dem!G947</f>
        <v>715</v>
      </c>
      <c r="P1207" t="str">
        <f>IF(H_no_hash!$Q1207&lt;&gt;A1207,"Aqui", " ")</f>
        <v xml:space="preserve"> </v>
      </c>
      <c r="Q1207" s="65" t="s">
        <v>523</v>
      </c>
      <c r="R1207" s="66">
        <v>1</v>
      </c>
      <c r="S1207" s="66">
        <v>10</v>
      </c>
      <c r="T1207" s="66">
        <v>0.1</v>
      </c>
      <c r="U1207" s="66">
        <v>50</v>
      </c>
      <c r="V1207" s="66">
        <v>715</v>
      </c>
      <c r="W1207" s="66">
        <v>0.90628600000000004</v>
      </c>
      <c r="X1207" s="66">
        <v>0</v>
      </c>
      <c r="Y1207" s="66">
        <v>3539</v>
      </c>
      <c r="Z1207" s="66">
        <v>1800.07</v>
      </c>
      <c r="AA1207" s="23">
        <v>0</v>
      </c>
      <c r="AE1207" t="s">
        <v>534</v>
      </c>
      <c r="AF1207">
        <v>1</v>
      </c>
      <c r="AG1207">
        <v>25</v>
      </c>
      <c r="AH1207">
        <v>0.2</v>
      </c>
      <c r="AI1207">
        <v>50</v>
      </c>
      <c r="AJ1207" t="s">
        <v>511</v>
      </c>
      <c r="AK1207" t="s">
        <v>511</v>
      </c>
      <c r="AL1207" t="s">
        <v>511</v>
      </c>
      <c r="AM1207" t="s">
        <v>511</v>
      </c>
      <c r="AN1207" t="s">
        <v>511</v>
      </c>
    </row>
    <row r="1208" spans="1:40" x14ac:dyDescent="0.3">
      <c r="A1208" s="68" t="s">
        <v>523</v>
      </c>
      <c r="B1208" s="20">
        <v>1</v>
      </c>
      <c r="C1208" s="20">
        <v>10</v>
      </c>
      <c r="D1208" s="20">
        <v>0.15</v>
      </c>
      <c r="E1208" t="s">
        <v>0</v>
      </c>
      <c r="F1208" s="20">
        <v>715</v>
      </c>
      <c r="G1208" s="39">
        <f t="shared" si="77"/>
        <v>0</v>
      </c>
      <c r="H1208" s="20">
        <v>2.11537</v>
      </c>
      <c r="I1208" s="20">
        <v>1</v>
      </c>
      <c r="J1208" s="67">
        <v>0</v>
      </c>
      <c r="K1208" s="52">
        <v>1</v>
      </c>
      <c r="L1208" s="59">
        <f>IF(OR(H_no_hash!$F1208="---",H_no_hash!$F1208="infeas",H_no_hash!$F1208="inf"),"---",(H_no_hash!$F1208/M1208)-1)</f>
        <v>0</v>
      </c>
      <c r="M1208" s="20">
        <f>Model_dem!L948</f>
        <v>715</v>
      </c>
      <c r="N1208">
        <f>Model_dem!G948</f>
        <v>715</v>
      </c>
      <c r="P1208" t="str">
        <f>IF(H_no_hash!$Q1208&lt;&gt;A1208,"Aqui", " ")</f>
        <v xml:space="preserve"> </v>
      </c>
      <c r="Q1208" s="68" t="s">
        <v>523</v>
      </c>
      <c r="R1208" s="20">
        <v>1</v>
      </c>
      <c r="S1208" s="20">
        <v>10</v>
      </c>
      <c r="T1208" s="20">
        <v>0.15</v>
      </c>
      <c r="U1208" s="20">
        <v>50</v>
      </c>
      <c r="V1208" s="20">
        <v>715</v>
      </c>
      <c r="W1208" s="20">
        <v>2.11537</v>
      </c>
      <c r="X1208" s="20">
        <v>6</v>
      </c>
      <c r="Y1208" s="20">
        <v>3103</v>
      </c>
      <c r="Z1208" s="20">
        <v>1800.01</v>
      </c>
      <c r="AA1208" s="67">
        <v>0</v>
      </c>
      <c r="AE1208" t="s">
        <v>534</v>
      </c>
      <c r="AF1208">
        <v>1</v>
      </c>
      <c r="AG1208">
        <v>50</v>
      </c>
      <c r="AH1208">
        <v>0.15</v>
      </c>
      <c r="AI1208">
        <v>50</v>
      </c>
      <c r="AJ1208" t="s">
        <v>511</v>
      </c>
      <c r="AK1208" t="s">
        <v>511</v>
      </c>
      <c r="AL1208" t="s">
        <v>511</v>
      </c>
      <c r="AM1208" t="s">
        <v>511</v>
      </c>
      <c r="AN1208" t="s">
        <v>511</v>
      </c>
    </row>
    <row r="1209" spans="1:40" x14ac:dyDescent="0.3">
      <c r="A1209" s="65" t="s">
        <v>523</v>
      </c>
      <c r="B1209" s="66">
        <v>1</v>
      </c>
      <c r="C1209" s="66">
        <v>10</v>
      </c>
      <c r="D1209" s="66">
        <v>0.2</v>
      </c>
      <c r="E1209" t="s">
        <v>0</v>
      </c>
      <c r="F1209" s="66">
        <v>715</v>
      </c>
      <c r="G1209" s="39">
        <f t="shared" si="77"/>
        <v>0</v>
      </c>
      <c r="H1209" s="66">
        <v>1.0543199999999999</v>
      </c>
      <c r="I1209" s="66">
        <v>1</v>
      </c>
      <c r="J1209" s="23">
        <v>0</v>
      </c>
      <c r="K1209" s="52">
        <v>1</v>
      </c>
      <c r="L1209" s="59">
        <f>IF(OR(H_no_hash!$F1209="---",H_no_hash!$F1209="infeas",H_no_hash!$F1209="inf"),"---",(H_no_hash!$F1209/M1209)-1)</f>
        <v>0</v>
      </c>
      <c r="M1209" s="20">
        <f>Model_dem!L949</f>
        <v>715</v>
      </c>
      <c r="N1209">
        <f>Model_dem!G949</f>
        <v>715</v>
      </c>
      <c r="P1209" t="str">
        <f>IF(H_no_hash!$Q1209&lt;&gt;A1209,"Aqui", " ")</f>
        <v xml:space="preserve"> </v>
      </c>
      <c r="Q1209" s="65" t="s">
        <v>523</v>
      </c>
      <c r="R1209" s="66">
        <v>1</v>
      </c>
      <c r="S1209" s="66">
        <v>10</v>
      </c>
      <c r="T1209" s="66">
        <v>0.2</v>
      </c>
      <c r="U1209" s="66">
        <v>50</v>
      </c>
      <c r="V1209" s="66">
        <v>715</v>
      </c>
      <c r="W1209" s="66">
        <v>1.0543199999999999</v>
      </c>
      <c r="X1209" s="66">
        <v>1</v>
      </c>
      <c r="Y1209" s="66">
        <v>2762</v>
      </c>
      <c r="Z1209" s="66">
        <v>1800.02</v>
      </c>
      <c r="AA1209" s="23">
        <v>0</v>
      </c>
      <c r="AE1209" t="s">
        <v>534</v>
      </c>
      <c r="AF1209">
        <v>3</v>
      </c>
      <c r="AG1209">
        <v>0</v>
      </c>
      <c r="AH1209">
        <v>0.1</v>
      </c>
      <c r="AI1209">
        <v>50</v>
      </c>
      <c r="AJ1209" t="s">
        <v>511</v>
      </c>
      <c r="AK1209" t="s">
        <v>511</v>
      </c>
      <c r="AL1209" t="s">
        <v>511</v>
      </c>
      <c r="AM1209" t="s">
        <v>511</v>
      </c>
      <c r="AN1209" t="s">
        <v>511</v>
      </c>
    </row>
    <row r="1210" spans="1:40" x14ac:dyDescent="0.3">
      <c r="A1210" s="68" t="s">
        <v>523</v>
      </c>
      <c r="B1210" s="20">
        <v>1</v>
      </c>
      <c r="C1210" s="20">
        <v>25</v>
      </c>
      <c r="D1210" s="20">
        <v>0.05</v>
      </c>
      <c r="E1210" t="s">
        <v>0</v>
      </c>
      <c r="F1210" s="20">
        <v>715</v>
      </c>
      <c r="G1210" s="39">
        <f t="shared" si="77"/>
        <v>0</v>
      </c>
      <c r="H1210" s="20">
        <v>1.2051000000000001</v>
      </c>
      <c r="I1210" s="20">
        <v>562</v>
      </c>
      <c r="J1210" s="67">
        <v>0</v>
      </c>
      <c r="K1210" s="52">
        <v>3.7999999999999999E-2</v>
      </c>
      <c r="L1210" s="59">
        <f>IF(OR(H_no_hash!$F1210="---",H_no_hash!$F1210="infeas",H_no_hash!$F1210="inf"),"---",(H_no_hash!$F1210/M1210)-1)</f>
        <v>0</v>
      </c>
      <c r="M1210" s="20">
        <f>Model_dem!L950</f>
        <v>715</v>
      </c>
      <c r="N1210">
        <f>Model_dem!G950</f>
        <v>715</v>
      </c>
      <c r="P1210" t="str">
        <f>IF(H_no_hash!$Q1210&lt;&gt;A1210,"Aqui", " ")</f>
        <v xml:space="preserve"> </v>
      </c>
      <c r="Q1210" s="68" t="s">
        <v>523</v>
      </c>
      <c r="R1210" s="20">
        <v>1</v>
      </c>
      <c r="S1210" s="20">
        <v>25</v>
      </c>
      <c r="T1210" s="20">
        <v>0.05</v>
      </c>
      <c r="U1210" s="20">
        <v>50</v>
      </c>
      <c r="V1210" s="20">
        <v>715</v>
      </c>
      <c r="W1210" s="20">
        <v>1.2051000000000001</v>
      </c>
      <c r="X1210" s="20">
        <v>1</v>
      </c>
      <c r="Y1210" s="20">
        <v>2112</v>
      </c>
      <c r="Z1210" s="20">
        <v>1800</v>
      </c>
      <c r="AA1210" s="67">
        <v>0</v>
      </c>
      <c r="AE1210" t="s">
        <v>534</v>
      </c>
      <c r="AF1210">
        <v>3</v>
      </c>
      <c r="AG1210">
        <v>0</v>
      </c>
      <c r="AH1210">
        <v>0.15</v>
      </c>
      <c r="AI1210">
        <v>50</v>
      </c>
      <c r="AJ1210" t="s">
        <v>511</v>
      </c>
      <c r="AK1210" t="s">
        <v>511</v>
      </c>
      <c r="AL1210" t="s">
        <v>511</v>
      </c>
      <c r="AM1210" t="s">
        <v>511</v>
      </c>
      <c r="AN1210" t="s">
        <v>511</v>
      </c>
    </row>
    <row r="1211" spans="1:40" x14ac:dyDescent="0.3">
      <c r="A1211" s="65" t="s">
        <v>523</v>
      </c>
      <c r="B1211" s="66">
        <v>1</v>
      </c>
      <c r="C1211" s="66">
        <v>25</v>
      </c>
      <c r="D1211" s="66">
        <v>0.1</v>
      </c>
      <c r="E1211" t="s">
        <v>0</v>
      </c>
      <c r="F1211" s="66">
        <v>729</v>
      </c>
      <c r="G1211" s="39">
        <f t="shared" si="77"/>
        <v>0</v>
      </c>
      <c r="H1211" s="66">
        <v>141.41399999999999</v>
      </c>
      <c r="I1211" s="66">
        <v>1</v>
      </c>
      <c r="J1211" s="23">
        <v>0</v>
      </c>
      <c r="K1211" s="52">
        <v>0.503</v>
      </c>
      <c r="L1211" s="59">
        <f>IF(OR(H_no_hash!$F1211="---",H_no_hash!$F1211="infeas",H_no_hash!$F1211="inf"),"---",(H_no_hash!$F1211/M1211)-1)</f>
        <v>1.9580419580419672E-2</v>
      </c>
      <c r="M1211" s="20">
        <f>Model_dem!L951</f>
        <v>715</v>
      </c>
      <c r="N1211">
        <f>Model_dem!G951</f>
        <v>729</v>
      </c>
      <c r="P1211" t="str">
        <f>IF(H_no_hash!$Q1211&lt;&gt;A1211,"Aqui", " ")</f>
        <v xml:space="preserve"> </v>
      </c>
      <c r="Q1211" s="65" t="s">
        <v>523</v>
      </c>
      <c r="R1211" s="66">
        <v>1</v>
      </c>
      <c r="S1211" s="66">
        <v>25</v>
      </c>
      <c r="T1211" s="66">
        <v>0.1</v>
      </c>
      <c r="U1211" s="66">
        <v>50</v>
      </c>
      <c r="V1211" s="66">
        <v>729</v>
      </c>
      <c r="W1211" s="66">
        <v>141.41399999999999</v>
      </c>
      <c r="X1211" s="66">
        <v>25</v>
      </c>
      <c r="Y1211" s="66">
        <v>302</v>
      </c>
      <c r="Z1211" s="66">
        <v>1800.17</v>
      </c>
      <c r="AA1211" s="23">
        <v>0</v>
      </c>
      <c r="AE1211" t="s">
        <v>534</v>
      </c>
      <c r="AF1211">
        <v>3</v>
      </c>
      <c r="AG1211">
        <v>0</v>
      </c>
      <c r="AH1211">
        <v>0.2</v>
      </c>
      <c r="AI1211">
        <v>50</v>
      </c>
      <c r="AJ1211" t="s">
        <v>511</v>
      </c>
      <c r="AK1211" t="s">
        <v>511</v>
      </c>
      <c r="AL1211" t="s">
        <v>511</v>
      </c>
      <c r="AM1211" t="s">
        <v>511</v>
      </c>
      <c r="AN1211" t="s">
        <v>511</v>
      </c>
    </row>
    <row r="1212" spans="1:40" x14ac:dyDescent="0.3">
      <c r="A1212" s="68" t="s">
        <v>523</v>
      </c>
      <c r="B1212" s="20">
        <v>1</v>
      </c>
      <c r="C1212" s="20">
        <v>25</v>
      </c>
      <c r="D1212" s="20">
        <v>0.15</v>
      </c>
      <c r="E1212" t="s">
        <v>1</v>
      </c>
      <c r="F1212" s="20">
        <v>852</v>
      </c>
      <c r="G1212" s="39">
        <f t="shared" si="77"/>
        <v>-7.9913606911447083E-2</v>
      </c>
      <c r="H1212" s="20">
        <v>1819.99</v>
      </c>
      <c r="I1212" s="20">
        <v>1</v>
      </c>
      <c r="J1212" s="67">
        <v>0</v>
      </c>
      <c r="K1212" s="52">
        <v>0.996</v>
      </c>
      <c r="L1212" s="59">
        <f>IF(OR(H_no_hash!$F1212="---",H_no_hash!$F1212="infeas",H_no_hash!$F1212="inf"),"---",(H_no_hash!$F1212/M1212)-1)</f>
        <v>0.19160839160839171</v>
      </c>
      <c r="M1212" s="20">
        <f>Model_dem!L952</f>
        <v>715</v>
      </c>
      <c r="N1212">
        <f>Model_dem!G952</f>
        <v>926</v>
      </c>
      <c r="P1212" t="str">
        <f>IF(H_no_hash!$Q1212&lt;&gt;A1212,"Aqui", " ")</f>
        <v xml:space="preserve"> </v>
      </c>
      <c r="Q1212" s="68" t="s">
        <v>523</v>
      </c>
      <c r="R1212" s="20">
        <v>1</v>
      </c>
      <c r="S1212" s="20">
        <v>25</v>
      </c>
      <c r="T1212" s="20">
        <v>0.15</v>
      </c>
      <c r="U1212" s="20">
        <v>50</v>
      </c>
      <c r="V1212" s="20">
        <v>852</v>
      </c>
      <c r="W1212" s="20">
        <v>1819.99</v>
      </c>
      <c r="X1212" s="20">
        <v>0</v>
      </c>
      <c r="Y1212" s="20">
        <v>1</v>
      </c>
      <c r="Z1212" s="20">
        <v>1819.99</v>
      </c>
      <c r="AA1212" s="67">
        <v>0</v>
      </c>
      <c r="AE1212" t="s">
        <v>534</v>
      </c>
      <c r="AF1212">
        <v>3</v>
      </c>
      <c r="AG1212">
        <v>0</v>
      </c>
      <c r="AH1212">
        <v>0.05</v>
      </c>
      <c r="AI1212">
        <v>50</v>
      </c>
      <c r="AJ1212" t="s">
        <v>511</v>
      </c>
      <c r="AK1212" t="s">
        <v>511</v>
      </c>
      <c r="AL1212" t="s">
        <v>511</v>
      </c>
      <c r="AM1212" t="s">
        <v>511</v>
      </c>
      <c r="AN1212" t="s">
        <v>511</v>
      </c>
    </row>
    <row r="1213" spans="1:40" x14ac:dyDescent="0.3">
      <c r="A1213" s="65" t="s">
        <v>523</v>
      </c>
      <c r="B1213" s="66">
        <v>1</v>
      </c>
      <c r="C1213" s="66">
        <v>25</v>
      </c>
      <c r="D1213" s="66">
        <v>0.2</v>
      </c>
      <c r="E1213" t="s">
        <v>2</v>
      </c>
      <c r="F1213" s="66" t="s">
        <v>46</v>
      </c>
      <c r="G1213" s="39" t="str">
        <f t="shared" si="77"/>
        <v>---</v>
      </c>
      <c r="H1213" s="66">
        <v>60.008000000000003</v>
      </c>
      <c r="I1213" s="66">
        <v>1</v>
      </c>
      <c r="J1213" s="23">
        <v>0</v>
      </c>
      <c r="L1213" s="59" t="str">
        <f>IF(OR(H_no_hash!$F1213="---",H_no_hash!$F1213="infeas",H_no_hash!$F1213="inf"),"---",(H_no_hash!$F1213/M1213)-1)</f>
        <v>---</v>
      </c>
      <c r="M1213" s="20">
        <f>Model_dem!L953</f>
        <v>715</v>
      </c>
      <c r="N1213" t="str">
        <f>Model_dem!G953</f>
        <v>---</v>
      </c>
      <c r="P1213" t="str">
        <f>IF(H_no_hash!$Q1213&lt;&gt;A1213,"Aqui", " ")</f>
        <v xml:space="preserve"> </v>
      </c>
      <c r="Q1213" s="65" t="s">
        <v>523</v>
      </c>
      <c r="R1213" s="66">
        <v>1</v>
      </c>
      <c r="S1213" s="66">
        <v>25</v>
      </c>
      <c r="T1213" s="66">
        <v>0.2</v>
      </c>
      <c r="U1213" s="66">
        <v>50</v>
      </c>
      <c r="V1213" s="66" t="s">
        <v>46</v>
      </c>
      <c r="W1213" s="66">
        <v>60.008000000000003</v>
      </c>
      <c r="X1213" s="66">
        <v>0</v>
      </c>
      <c r="Y1213" s="66">
        <v>1</v>
      </c>
      <c r="Z1213" s="66">
        <v>1802.28</v>
      </c>
      <c r="AA1213" s="23">
        <v>0</v>
      </c>
      <c r="AE1213" t="s">
        <v>534</v>
      </c>
      <c r="AF1213">
        <v>2</v>
      </c>
      <c r="AG1213">
        <v>50</v>
      </c>
      <c r="AH1213">
        <v>0.2</v>
      </c>
      <c r="AI1213">
        <v>50</v>
      </c>
      <c r="AJ1213" t="s">
        <v>511</v>
      </c>
      <c r="AK1213" t="s">
        <v>511</v>
      </c>
      <c r="AL1213" t="s">
        <v>511</v>
      </c>
      <c r="AM1213" t="s">
        <v>511</v>
      </c>
      <c r="AN1213" t="s">
        <v>511</v>
      </c>
    </row>
    <row r="1214" spans="1:40" x14ac:dyDescent="0.3">
      <c r="A1214" s="68" t="s">
        <v>523</v>
      </c>
      <c r="B1214" s="20">
        <v>1</v>
      </c>
      <c r="C1214" s="20">
        <v>50</v>
      </c>
      <c r="D1214" s="20">
        <v>0.05</v>
      </c>
      <c r="E1214" t="s">
        <v>0</v>
      </c>
      <c r="F1214" s="20">
        <v>722</v>
      </c>
      <c r="G1214" s="39">
        <f t="shared" si="77"/>
        <v>0</v>
      </c>
      <c r="H1214" s="20">
        <v>16.392800000000001</v>
      </c>
      <c r="I1214" s="20">
        <v>5003</v>
      </c>
      <c r="J1214" s="67">
        <v>0</v>
      </c>
      <c r="K1214" s="52">
        <v>0</v>
      </c>
      <c r="L1214" s="59">
        <f>IF(OR(H_no_hash!$F1214="---",H_no_hash!$F1214="infeas",H_no_hash!$F1214="inf"),"---",(H_no_hash!$F1214/M1214)-1)</f>
        <v>9.7902097902098362E-3</v>
      </c>
      <c r="M1214" s="20">
        <f>Model_dem!L954</f>
        <v>715</v>
      </c>
      <c r="N1214">
        <f>Model_dem!G954</f>
        <v>722</v>
      </c>
      <c r="P1214" t="str">
        <f>IF(H_no_hash!$Q1214&lt;&gt;A1214,"Aqui", " ")</f>
        <v xml:space="preserve"> </v>
      </c>
      <c r="Q1214" s="68" t="s">
        <v>523</v>
      </c>
      <c r="R1214" s="20">
        <v>1</v>
      </c>
      <c r="S1214" s="20">
        <v>50</v>
      </c>
      <c r="T1214" s="20">
        <v>0.05</v>
      </c>
      <c r="U1214" s="20">
        <v>50</v>
      </c>
      <c r="V1214" s="20">
        <v>722</v>
      </c>
      <c r="W1214" s="20">
        <v>16.392800000000001</v>
      </c>
      <c r="X1214" s="20">
        <v>2</v>
      </c>
      <c r="Y1214" s="20">
        <v>562</v>
      </c>
      <c r="Z1214" s="20">
        <v>1800.05</v>
      </c>
      <c r="AA1214" s="67">
        <v>0</v>
      </c>
      <c r="AE1214" t="s">
        <v>534</v>
      </c>
      <c r="AF1214">
        <v>2</v>
      </c>
      <c r="AG1214">
        <v>50</v>
      </c>
      <c r="AH1214">
        <v>0.15</v>
      </c>
      <c r="AI1214">
        <v>50</v>
      </c>
      <c r="AJ1214" t="s">
        <v>511</v>
      </c>
      <c r="AK1214" t="s">
        <v>511</v>
      </c>
      <c r="AL1214" t="s">
        <v>511</v>
      </c>
      <c r="AM1214" t="s">
        <v>511</v>
      </c>
      <c r="AN1214" t="s">
        <v>511</v>
      </c>
    </row>
    <row r="1215" spans="1:40" x14ac:dyDescent="0.3">
      <c r="A1215" s="65" t="s">
        <v>523</v>
      </c>
      <c r="B1215" s="66">
        <v>1</v>
      </c>
      <c r="C1215" s="66">
        <v>50</v>
      </c>
      <c r="D1215" s="66">
        <v>0.1</v>
      </c>
      <c r="E1215" t="s">
        <v>2</v>
      </c>
      <c r="F1215" s="66" t="s">
        <v>46</v>
      </c>
      <c r="G1215" s="39" t="str">
        <f t="shared" si="77"/>
        <v>---</v>
      </c>
      <c r="H1215" s="66">
        <v>60.009799999999998</v>
      </c>
      <c r="I1215" s="66">
        <v>4620</v>
      </c>
      <c r="J1215" s="23">
        <v>0</v>
      </c>
      <c r="L1215" s="59" t="str">
        <f>IF(OR(H_no_hash!$F1215="---",H_no_hash!$F1215="infeas",H_no_hash!$F1215="inf"),"---",(H_no_hash!$F1215/M1215)-1)</f>
        <v>---</v>
      </c>
      <c r="M1215" s="20">
        <f>Model_dem!L955</f>
        <v>715</v>
      </c>
      <c r="N1215" t="str">
        <f>Model_dem!G955</f>
        <v>---</v>
      </c>
      <c r="P1215" t="str">
        <f>IF(H_no_hash!$Q1215&lt;&gt;A1215,"Aqui", " ")</f>
        <v xml:space="preserve"> </v>
      </c>
      <c r="Q1215" s="65" t="s">
        <v>523</v>
      </c>
      <c r="R1215" s="66">
        <v>1</v>
      </c>
      <c r="S1215" s="66">
        <v>50</v>
      </c>
      <c r="T1215" s="66">
        <v>0.1</v>
      </c>
      <c r="U1215" s="66">
        <v>50</v>
      </c>
      <c r="V1215" s="66" t="s">
        <v>46</v>
      </c>
      <c r="W1215" s="66">
        <v>60.009799999999998</v>
      </c>
      <c r="X1215" s="66">
        <v>0</v>
      </c>
      <c r="Y1215" s="66">
        <v>1</v>
      </c>
      <c r="Z1215" s="66">
        <v>1805.39</v>
      </c>
      <c r="AA1215" s="23">
        <v>0</v>
      </c>
      <c r="AE1215" t="s">
        <v>534</v>
      </c>
      <c r="AF1215">
        <v>2</v>
      </c>
      <c r="AG1215">
        <v>50</v>
      </c>
      <c r="AH1215">
        <v>0.1</v>
      </c>
      <c r="AI1215">
        <v>50</v>
      </c>
      <c r="AJ1215" t="s">
        <v>511</v>
      </c>
      <c r="AK1215" t="s">
        <v>511</v>
      </c>
      <c r="AL1215" t="s">
        <v>511</v>
      </c>
      <c r="AM1215" t="s">
        <v>511</v>
      </c>
      <c r="AN1215" t="s">
        <v>511</v>
      </c>
    </row>
    <row r="1216" spans="1:40" x14ac:dyDescent="0.3">
      <c r="A1216" s="68" t="s">
        <v>523</v>
      </c>
      <c r="B1216" s="20">
        <v>1</v>
      </c>
      <c r="C1216" s="20">
        <v>50</v>
      </c>
      <c r="D1216" s="20">
        <v>0.15</v>
      </c>
      <c r="E1216" t="s">
        <v>2</v>
      </c>
      <c r="F1216" s="20" t="s">
        <v>46</v>
      </c>
      <c r="G1216" s="39" t="str">
        <f t="shared" si="77"/>
        <v>---</v>
      </c>
      <c r="H1216" s="20">
        <v>60.008699999999997</v>
      </c>
      <c r="I1216" s="20">
        <v>4510</v>
      </c>
      <c r="J1216" s="67">
        <v>0</v>
      </c>
      <c r="L1216" s="59" t="str">
        <f>IF(OR(H_no_hash!$F1216="---",H_no_hash!$F1216="infeas",H_no_hash!$F1216="inf"),"---",(H_no_hash!$F1216/M1216)-1)</f>
        <v>---</v>
      </c>
      <c r="M1216" s="20">
        <f>Model_dem!L956</f>
        <v>715</v>
      </c>
      <c r="N1216" t="str">
        <f>Model_dem!G956</f>
        <v>---</v>
      </c>
      <c r="P1216" t="str">
        <f>IF(H_no_hash!$Q1216&lt;&gt;A1216,"Aqui", " ")</f>
        <v xml:space="preserve"> </v>
      </c>
      <c r="Q1216" s="68" t="s">
        <v>523</v>
      </c>
      <c r="R1216" s="20">
        <v>1</v>
      </c>
      <c r="S1216" s="20">
        <v>50</v>
      </c>
      <c r="T1216" s="20">
        <v>0.15</v>
      </c>
      <c r="U1216" s="20">
        <v>50</v>
      </c>
      <c r="V1216" s="20" t="s">
        <v>46</v>
      </c>
      <c r="W1216" s="20">
        <v>60.008699999999997</v>
      </c>
      <c r="X1216" s="20">
        <v>0</v>
      </c>
      <c r="Y1216" s="20">
        <v>1</v>
      </c>
      <c r="Z1216" s="20">
        <v>1801.41</v>
      </c>
      <c r="AA1216" s="67">
        <v>0</v>
      </c>
      <c r="AE1216" t="s">
        <v>534</v>
      </c>
      <c r="AF1216">
        <v>2</v>
      </c>
      <c r="AG1216">
        <v>25</v>
      </c>
      <c r="AH1216">
        <v>0.2</v>
      </c>
      <c r="AI1216">
        <v>50</v>
      </c>
      <c r="AJ1216" t="s">
        <v>511</v>
      </c>
      <c r="AK1216" t="s">
        <v>511</v>
      </c>
      <c r="AL1216" t="s">
        <v>511</v>
      </c>
      <c r="AM1216" t="s">
        <v>511</v>
      </c>
      <c r="AN1216" t="s">
        <v>511</v>
      </c>
    </row>
    <row r="1217" spans="1:40" x14ac:dyDescent="0.3">
      <c r="A1217" s="65" t="s">
        <v>523</v>
      </c>
      <c r="B1217" s="66">
        <v>1</v>
      </c>
      <c r="C1217" s="66">
        <v>50</v>
      </c>
      <c r="D1217" s="66">
        <v>0.2</v>
      </c>
      <c r="E1217" t="s">
        <v>2</v>
      </c>
      <c r="F1217" s="66" t="s">
        <v>46</v>
      </c>
      <c r="G1217" s="39" t="str">
        <f t="shared" si="77"/>
        <v>---</v>
      </c>
      <c r="H1217" s="66">
        <v>60.008099999999999</v>
      </c>
      <c r="I1217" s="66">
        <v>3877</v>
      </c>
      <c r="J1217" s="23">
        <v>0</v>
      </c>
      <c r="L1217" s="59" t="str">
        <f>IF(OR(H_no_hash!$F1217="---",H_no_hash!$F1217="infeas",H_no_hash!$F1217="inf"),"---",(H_no_hash!$F1217/M1217)-1)</f>
        <v>---</v>
      </c>
      <c r="M1217" s="20">
        <f>Model_dem!L957</f>
        <v>715</v>
      </c>
      <c r="N1217" t="str">
        <f>Model_dem!G957</f>
        <v>---</v>
      </c>
      <c r="P1217" t="str">
        <f>IF(H_no_hash!$Q1217&lt;&gt;A1217,"Aqui", " ")</f>
        <v xml:space="preserve"> </v>
      </c>
      <c r="Q1217" s="65" t="s">
        <v>523</v>
      </c>
      <c r="R1217" s="66">
        <v>1</v>
      </c>
      <c r="S1217" s="66">
        <v>50</v>
      </c>
      <c r="T1217" s="66">
        <v>0.2</v>
      </c>
      <c r="U1217" s="66">
        <v>50</v>
      </c>
      <c r="V1217" s="66" t="s">
        <v>46</v>
      </c>
      <c r="W1217" s="66">
        <v>60.008099999999999</v>
      </c>
      <c r="X1217" s="66">
        <v>0</v>
      </c>
      <c r="Y1217" s="66">
        <v>1</v>
      </c>
      <c r="Z1217" s="66">
        <v>1800.74</v>
      </c>
      <c r="AA1217" s="23">
        <v>0</v>
      </c>
      <c r="AE1217" t="s">
        <v>534</v>
      </c>
      <c r="AF1217">
        <v>2</v>
      </c>
      <c r="AG1217">
        <v>25</v>
      </c>
      <c r="AH1217">
        <v>0.15</v>
      </c>
      <c r="AI1217">
        <v>50</v>
      </c>
      <c r="AJ1217" t="s">
        <v>511</v>
      </c>
      <c r="AK1217" t="s">
        <v>511</v>
      </c>
      <c r="AL1217" t="s">
        <v>511</v>
      </c>
      <c r="AM1217" t="s">
        <v>511</v>
      </c>
      <c r="AN1217" t="s">
        <v>511</v>
      </c>
    </row>
    <row r="1218" spans="1:40" x14ac:dyDescent="0.3">
      <c r="A1218" s="68" t="s">
        <v>523</v>
      </c>
      <c r="B1218" s="20">
        <v>2</v>
      </c>
      <c r="C1218" s="20">
        <v>5</v>
      </c>
      <c r="D1218" s="20">
        <v>0.05</v>
      </c>
      <c r="E1218" t="s">
        <v>0</v>
      </c>
      <c r="F1218" s="20">
        <v>715</v>
      </c>
      <c r="G1218" s="39">
        <f t="shared" si="77"/>
        <v>0</v>
      </c>
      <c r="H1218" s="20">
        <v>4.2340900000000001</v>
      </c>
      <c r="I1218" s="20">
        <v>5608</v>
      </c>
      <c r="J1218" s="67">
        <v>0</v>
      </c>
      <c r="K1218" s="52">
        <v>0.94299999999999995</v>
      </c>
      <c r="L1218" s="59">
        <f>IF(OR(H_no_hash!$F1218="---",H_no_hash!$F1218="infeas",H_no_hash!$F1218="inf"),"---",(H_no_hash!$F1218/M1218)-1)</f>
        <v>0</v>
      </c>
      <c r="M1218" s="20">
        <f>Model_dem!L958</f>
        <v>715</v>
      </c>
      <c r="N1218">
        <f>Model_dem!G958</f>
        <v>715</v>
      </c>
      <c r="P1218" t="str">
        <f>IF(H_no_hash!$Q1218&lt;&gt;A1218,"Aqui", " ")</f>
        <v xml:space="preserve"> </v>
      </c>
      <c r="Q1218" s="68" t="s">
        <v>523</v>
      </c>
      <c r="R1218" s="20">
        <v>2</v>
      </c>
      <c r="S1218" s="20">
        <v>5</v>
      </c>
      <c r="T1218" s="20">
        <v>0.05</v>
      </c>
      <c r="U1218" s="20">
        <v>50</v>
      </c>
      <c r="V1218" s="20">
        <v>715</v>
      </c>
      <c r="W1218" s="20">
        <v>4.2340900000000001</v>
      </c>
      <c r="X1218" s="20">
        <v>3</v>
      </c>
      <c r="Y1218" s="20">
        <v>5003</v>
      </c>
      <c r="Z1218" s="20">
        <v>1800</v>
      </c>
      <c r="AA1218" s="67">
        <v>0</v>
      </c>
      <c r="AE1218" t="s">
        <v>534</v>
      </c>
      <c r="AF1218">
        <v>3</v>
      </c>
      <c r="AG1218">
        <v>10</v>
      </c>
      <c r="AH1218">
        <v>0.2</v>
      </c>
      <c r="AI1218">
        <v>50</v>
      </c>
      <c r="AJ1218" t="s">
        <v>511</v>
      </c>
      <c r="AK1218" t="s">
        <v>511</v>
      </c>
      <c r="AL1218" t="s">
        <v>511</v>
      </c>
      <c r="AM1218" t="s">
        <v>511</v>
      </c>
      <c r="AN1218" t="s">
        <v>511</v>
      </c>
    </row>
    <row r="1219" spans="1:40" x14ac:dyDescent="0.3">
      <c r="A1219" s="65" t="s">
        <v>523</v>
      </c>
      <c r="B1219" s="66">
        <v>2</v>
      </c>
      <c r="C1219" s="66">
        <v>5</v>
      </c>
      <c r="D1219" s="66">
        <v>0.1</v>
      </c>
      <c r="E1219" t="s">
        <v>0</v>
      </c>
      <c r="F1219" s="66">
        <v>715</v>
      </c>
      <c r="G1219" s="39">
        <f t="shared" si="77"/>
        <v>0</v>
      </c>
      <c r="H1219" s="66">
        <v>1.14621</v>
      </c>
      <c r="I1219" s="66">
        <v>2596</v>
      </c>
      <c r="J1219" s="23">
        <v>0</v>
      </c>
      <c r="K1219" s="52">
        <v>1</v>
      </c>
      <c r="L1219" s="59">
        <f>IF(OR(H_no_hash!$F1219="---",H_no_hash!$F1219="infeas",H_no_hash!$F1219="inf"),"---",(H_no_hash!$F1219/M1219)-1)</f>
        <v>0</v>
      </c>
      <c r="M1219" s="20">
        <f>Model_dem!L959</f>
        <v>715</v>
      </c>
      <c r="N1219">
        <f>Model_dem!G959</f>
        <v>715</v>
      </c>
      <c r="P1219" t="str">
        <f>IF(H_no_hash!$Q1219&lt;&gt;A1219,"Aqui", " ")</f>
        <v xml:space="preserve"> </v>
      </c>
      <c r="Q1219" s="65" t="s">
        <v>523</v>
      </c>
      <c r="R1219" s="66">
        <v>2</v>
      </c>
      <c r="S1219" s="66">
        <v>5</v>
      </c>
      <c r="T1219" s="66">
        <v>0.1</v>
      </c>
      <c r="U1219" s="66">
        <v>50</v>
      </c>
      <c r="V1219" s="66">
        <v>715</v>
      </c>
      <c r="W1219" s="66">
        <v>1.14621</v>
      </c>
      <c r="X1219" s="66">
        <v>0</v>
      </c>
      <c r="Y1219" s="66">
        <v>4620</v>
      </c>
      <c r="Z1219" s="66">
        <v>1800.01</v>
      </c>
      <c r="AA1219" s="23">
        <v>0</v>
      </c>
      <c r="AE1219" t="s">
        <v>534</v>
      </c>
      <c r="AF1219">
        <v>3</v>
      </c>
      <c r="AG1219">
        <v>25</v>
      </c>
      <c r="AH1219">
        <v>0.05</v>
      </c>
      <c r="AI1219">
        <v>50</v>
      </c>
      <c r="AJ1219" t="s">
        <v>511</v>
      </c>
      <c r="AK1219" t="s">
        <v>511</v>
      </c>
      <c r="AL1219" t="s">
        <v>511</v>
      </c>
      <c r="AM1219" t="s">
        <v>511</v>
      </c>
      <c r="AN1219" t="s">
        <v>511</v>
      </c>
    </row>
    <row r="1220" spans="1:40" x14ac:dyDescent="0.3">
      <c r="A1220" s="68" t="s">
        <v>523</v>
      </c>
      <c r="B1220" s="20">
        <v>2</v>
      </c>
      <c r="C1220" s="20">
        <v>5</v>
      </c>
      <c r="D1220" s="20">
        <v>0.15</v>
      </c>
      <c r="E1220" t="s">
        <v>0</v>
      </c>
      <c r="F1220" s="20">
        <v>715</v>
      </c>
      <c r="G1220" s="39">
        <f t="shared" si="77"/>
        <v>0</v>
      </c>
      <c r="H1220" s="20">
        <v>5.2757199999999997</v>
      </c>
      <c r="I1220" s="20">
        <v>1670</v>
      </c>
      <c r="J1220" s="67">
        <v>0</v>
      </c>
      <c r="K1220" s="52">
        <v>1</v>
      </c>
      <c r="L1220" s="59">
        <f>IF(OR(H_no_hash!$F1220="---",H_no_hash!$F1220="infeas",H_no_hash!$F1220="inf"),"---",(H_no_hash!$F1220/M1220)-1)</f>
        <v>0</v>
      </c>
      <c r="M1220" s="20">
        <f>Model_dem!L960</f>
        <v>715</v>
      </c>
      <c r="N1220">
        <f>Model_dem!G960</f>
        <v>715</v>
      </c>
      <c r="P1220" t="str">
        <f>IF(H_no_hash!$Q1220&lt;&gt;A1220,"Aqui", " ")</f>
        <v xml:space="preserve"> </v>
      </c>
      <c r="Q1220" s="68" t="s">
        <v>523</v>
      </c>
      <c r="R1220" s="20">
        <v>2</v>
      </c>
      <c r="S1220" s="20">
        <v>5</v>
      </c>
      <c r="T1220" s="20">
        <v>0.15</v>
      </c>
      <c r="U1220" s="20">
        <v>50</v>
      </c>
      <c r="V1220" s="20">
        <v>715</v>
      </c>
      <c r="W1220" s="20">
        <v>5.2757199999999997</v>
      </c>
      <c r="X1220" s="20">
        <v>5</v>
      </c>
      <c r="Y1220" s="20">
        <v>4510</v>
      </c>
      <c r="Z1220" s="20">
        <v>1800</v>
      </c>
      <c r="AA1220" s="67">
        <v>0</v>
      </c>
      <c r="AE1220" t="s">
        <v>534</v>
      </c>
      <c r="AF1220">
        <v>3</v>
      </c>
      <c r="AG1220">
        <v>10</v>
      </c>
      <c r="AH1220">
        <v>0.05</v>
      </c>
      <c r="AI1220">
        <v>50</v>
      </c>
      <c r="AJ1220" t="s">
        <v>511</v>
      </c>
      <c r="AK1220" t="s">
        <v>511</v>
      </c>
      <c r="AL1220" t="s">
        <v>511</v>
      </c>
      <c r="AM1220" t="s">
        <v>511</v>
      </c>
      <c r="AN1220" t="s">
        <v>511</v>
      </c>
    </row>
    <row r="1221" spans="1:40" x14ac:dyDescent="0.3">
      <c r="A1221" s="65" t="s">
        <v>523</v>
      </c>
      <c r="B1221" s="66">
        <v>2</v>
      </c>
      <c r="C1221" s="66">
        <v>5</v>
      </c>
      <c r="D1221" s="66">
        <v>0.2</v>
      </c>
      <c r="E1221" t="s">
        <v>0</v>
      </c>
      <c r="F1221" s="66">
        <v>715</v>
      </c>
      <c r="G1221" s="39">
        <f t="shared" si="77"/>
        <v>0</v>
      </c>
      <c r="H1221" s="66">
        <v>1.28931</v>
      </c>
      <c r="I1221" s="66">
        <v>941</v>
      </c>
      <c r="J1221" s="23">
        <v>0</v>
      </c>
      <c r="K1221" s="52">
        <v>1</v>
      </c>
      <c r="L1221" s="59">
        <f>IF(OR(H_no_hash!$F1221="---",H_no_hash!$F1221="infeas",H_no_hash!$F1221="inf"),"---",(H_no_hash!$F1221/M1221)-1)</f>
        <v>0</v>
      </c>
      <c r="M1221" s="20">
        <f>Model_dem!L961</f>
        <v>715</v>
      </c>
      <c r="N1221">
        <f>Model_dem!G961</f>
        <v>715</v>
      </c>
      <c r="P1221" t="str">
        <f>IF(H_no_hash!$Q1221&lt;&gt;A1221,"Aqui", " ")</f>
        <v xml:space="preserve"> </v>
      </c>
      <c r="Q1221" s="65" t="s">
        <v>523</v>
      </c>
      <c r="R1221" s="66">
        <v>2</v>
      </c>
      <c r="S1221" s="66">
        <v>5</v>
      </c>
      <c r="T1221" s="66">
        <v>0.2</v>
      </c>
      <c r="U1221" s="66">
        <v>50</v>
      </c>
      <c r="V1221" s="66">
        <v>715</v>
      </c>
      <c r="W1221" s="66">
        <v>1.28931</v>
      </c>
      <c r="X1221" s="66">
        <v>2</v>
      </c>
      <c r="Y1221" s="66">
        <v>3877</v>
      </c>
      <c r="Z1221" s="66">
        <v>1800.08</v>
      </c>
      <c r="AA1221" s="23">
        <v>0</v>
      </c>
      <c r="AE1221" t="s">
        <v>534</v>
      </c>
      <c r="AF1221">
        <v>3</v>
      </c>
      <c r="AG1221">
        <v>10</v>
      </c>
      <c r="AH1221">
        <v>0.1</v>
      </c>
      <c r="AI1221">
        <v>50</v>
      </c>
      <c r="AJ1221" t="s">
        <v>511</v>
      </c>
      <c r="AK1221" t="s">
        <v>511</v>
      </c>
      <c r="AL1221" t="s">
        <v>511</v>
      </c>
      <c r="AM1221" t="s">
        <v>511</v>
      </c>
      <c r="AN1221" t="s">
        <v>511</v>
      </c>
    </row>
    <row r="1222" spans="1:40" x14ac:dyDescent="0.3">
      <c r="A1222" s="68" t="s">
        <v>523</v>
      </c>
      <c r="B1222" s="20">
        <v>2</v>
      </c>
      <c r="C1222" s="20">
        <v>10</v>
      </c>
      <c r="D1222" s="20">
        <v>0.05</v>
      </c>
      <c r="E1222" t="s">
        <v>0</v>
      </c>
      <c r="F1222" s="20">
        <v>715</v>
      </c>
      <c r="G1222" s="39">
        <f t="shared" si="77"/>
        <v>0</v>
      </c>
      <c r="H1222" s="20">
        <v>1.17384</v>
      </c>
      <c r="I1222" s="20">
        <v>1512</v>
      </c>
      <c r="J1222" s="67">
        <v>0</v>
      </c>
      <c r="K1222" s="52">
        <v>0.94299999999999995</v>
      </c>
      <c r="L1222" s="59">
        <f>IF(OR(H_no_hash!$F1222="---",H_no_hash!$F1222="infeas",H_no_hash!$F1222="inf"),"---",(H_no_hash!$F1222/M1222)-1)</f>
        <v>0</v>
      </c>
      <c r="M1222" s="20">
        <f>Model_dem!L962</f>
        <v>715</v>
      </c>
      <c r="N1222">
        <f>Model_dem!G962</f>
        <v>715</v>
      </c>
      <c r="P1222" t="str">
        <f>IF(H_no_hash!$Q1222&lt;&gt;A1222,"Aqui", " ")</f>
        <v xml:space="preserve"> </v>
      </c>
      <c r="Q1222" s="68" t="s">
        <v>523</v>
      </c>
      <c r="R1222" s="20">
        <v>2</v>
      </c>
      <c r="S1222" s="20">
        <v>10</v>
      </c>
      <c r="T1222" s="20">
        <v>0.05</v>
      </c>
      <c r="U1222" s="20">
        <v>50</v>
      </c>
      <c r="V1222" s="20">
        <v>715</v>
      </c>
      <c r="W1222" s="20">
        <v>1.17384</v>
      </c>
      <c r="X1222" s="20">
        <v>2</v>
      </c>
      <c r="Y1222" s="20">
        <v>5608</v>
      </c>
      <c r="Z1222" s="20">
        <v>1800.01</v>
      </c>
      <c r="AA1222" s="67">
        <v>0</v>
      </c>
      <c r="AE1222" t="s">
        <v>534</v>
      </c>
      <c r="AF1222">
        <v>3</v>
      </c>
      <c r="AG1222">
        <v>50</v>
      </c>
      <c r="AH1222">
        <v>0.05</v>
      </c>
      <c r="AI1222">
        <v>50</v>
      </c>
      <c r="AJ1222" t="s">
        <v>511</v>
      </c>
      <c r="AK1222" t="s">
        <v>511</v>
      </c>
      <c r="AL1222" t="s">
        <v>511</v>
      </c>
      <c r="AM1222" t="s">
        <v>511</v>
      </c>
      <c r="AN1222" t="s">
        <v>511</v>
      </c>
    </row>
    <row r="1223" spans="1:40" x14ac:dyDescent="0.3">
      <c r="A1223" s="65" t="s">
        <v>523</v>
      </c>
      <c r="B1223" s="66">
        <v>2</v>
      </c>
      <c r="C1223" s="66">
        <v>10</v>
      </c>
      <c r="D1223" s="66">
        <v>0.1</v>
      </c>
      <c r="E1223" t="s">
        <v>0</v>
      </c>
      <c r="F1223" s="66">
        <v>715</v>
      </c>
      <c r="G1223" s="39">
        <f t="shared" ref="G1223:G1286" si="78">IF(OR(N1223="---",F1223="infeas",F1223="inf",F1223=""),"---",(F1223-N1223)/N1223)</f>
        <v>0</v>
      </c>
      <c r="H1223" s="66">
        <v>4.1794200000000004</v>
      </c>
      <c r="I1223" s="66">
        <v>165</v>
      </c>
      <c r="J1223" s="23">
        <v>0</v>
      </c>
      <c r="K1223" s="52">
        <v>1</v>
      </c>
      <c r="L1223" s="59">
        <f>IF(OR(H_no_hash!$F1223="---",H_no_hash!$F1223="infeas",H_no_hash!$F1223="inf"),"---",(H_no_hash!$F1223/M1223)-1)</f>
        <v>0</v>
      </c>
      <c r="M1223" s="20">
        <f>Model_dem!L963</f>
        <v>715</v>
      </c>
      <c r="N1223">
        <f>Model_dem!G963</f>
        <v>715</v>
      </c>
      <c r="P1223" t="str">
        <f>IF(H_no_hash!$Q1223&lt;&gt;A1223,"Aqui", " ")</f>
        <v xml:space="preserve"> </v>
      </c>
      <c r="Q1223" s="65" t="s">
        <v>523</v>
      </c>
      <c r="R1223" s="66">
        <v>2</v>
      </c>
      <c r="S1223" s="66">
        <v>10</v>
      </c>
      <c r="T1223" s="66">
        <v>0.1</v>
      </c>
      <c r="U1223" s="66">
        <v>50</v>
      </c>
      <c r="V1223" s="66">
        <v>715</v>
      </c>
      <c r="W1223" s="66">
        <v>4.1794200000000004</v>
      </c>
      <c r="X1223" s="66">
        <v>1</v>
      </c>
      <c r="Y1223" s="66">
        <v>2596</v>
      </c>
      <c r="Z1223" s="66">
        <v>1800.07</v>
      </c>
      <c r="AA1223" s="23">
        <v>0</v>
      </c>
      <c r="AE1223" t="s">
        <v>534</v>
      </c>
      <c r="AF1223">
        <v>3</v>
      </c>
      <c r="AG1223">
        <v>25</v>
      </c>
      <c r="AH1223">
        <v>0.1</v>
      </c>
      <c r="AI1223">
        <v>50</v>
      </c>
      <c r="AJ1223" t="s">
        <v>511</v>
      </c>
      <c r="AK1223" t="s">
        <v>511</v>
      </c>
      <c r="AL1223" t="s">
        <v>511</v>
      </c>
      <c r="AM1223" t="s">
        <v>511</v>
      </c>
      <c r="AN1223" t="s">
        <v>511</v>
      </c>
    </row>
    <row r="1224" spans="1:40" x14ac:dyDescent="0.3">
      <c r="A1224" s="68" t="s">
        <v>523</v>
      </c>
      <c r="B1224" s="20">
        <v>2</v>
      </c>
      <c r="C1224" s="20">
        <v>10</v>
      </c>
      <c r="D1224" s="20">
        <v>0.15</v>
      </c>
      <c r="E1224" t="s">
        <v>0</v>
      </c>
      <c r="F1224" s="20">
        <v>717</v>
      </c>
      <c r="G1224" s="39">
        <f t="shared" si="78"/>
        <v>0</v>
      </c>
      <c r="H1224" s="20">
        <v>3.8569300000000002</v>
      </c>
      <c r="I1224" s="20">
        <v>1</v>
      </c>
      <c r="J1224" s="67">
        <v>0</v>
      </c>
      <c r="K1224" s="52">
        <v>1</v>
      </c>
      <c r="L1224" s="59">
        <f>IF(OR(H_no_hash!$F1224="---",H_no_hash!$F1224="infeas",H_no_hash!$F1224="inf"),"---",(H_no_hash!$F1224/M1224)-1)</f>
        <v>2.7972027972027469E-3</v>
      </c>
      <c r="M1224" s="20">
        <f>Model_dem!L964</f>
        <v>715</v>
      </c>
      <c r="N1224">
        <f>Model_dem!G964</f>
        <v>717</v>
      </c>
      <c r="P1224" t="str">
        <f>IF(H_no_hash!$Q1224&lt;&gt;A1224,"Aqui", " ")</f>
        <v xml:space="preserve"> </v>
      </c>
      <c r="Q1224" s="68" t="s">
        <v>523</v>
      </c>
      <c r="R1224" s="20">
        <v>2</v>
      </c>
      <c r="S1224" s="20">
        <v>10</v>
      </c>
      <c r="T1224" s="20">
        <v>0.15</v>
      </c>
      <c r="U1224" s="20">
        <v>50</v>
      </c>
      <c r="V1224" s="20">
        <v>717</v>
      </c>
      <c r="W1224" s="20">
        <v>3.8569300000000002</v>
      </c>
      <c r="X1224" s="20">
        <v>0</v>
      </c>
      <c r="Y1224" s="20">
        <v>1670</v>
      </c>
      <c r="Z1224" s="20">
        <v>1800.01</v>
      </c>
      <c r="AA1224" s="67">
        <v>0</v>
      </c>
      <c r="AE1224" t="s">
        <v>534</v>
      </c>
      <c r="AF1224">
        <v>3</v>
      </c>
      <c r="AG1224">
        <v>25</v>
      </c>
      <c r="AH1224">
        <v>0.15</v>
      </c>
      <c r="AI1224">
        <v>50</v>
      </c>
      <c r="AJ1224" t="s">
        <v>511</v>
      </c>
      <c r="AK1224" t="s">
        <v>511</v>
      </c>
      <c r="AL1224" t="s">
        <v>511</v>
      </c>
      <c r="AM1224" t="s">
        <v>511</v>
      </c>
      <c r="AN1224" t="s">
        <v>511</v>
      </c>
    </row>
    <row r="1225" spans="1:40" x14ac:dyDescent="0.3">
      <c r="A1225" s="65" t="s">
        <v>523</v>
      </c>
      <c r="B1225" s="66">
        <v>2</v>
      </c>
      <c r="C1225" s="66">
        <v>10</v>
      </c>
      <c r="D1225" s="66">
        <v>0.2</v>
      </c>
      <c r="E1225" t="s">
        <v>0</v>
      </c>
      <c r="F1225" s="66">
        <v>723</v>
      </c>
      <c r="G1225" s="39">
        <f t="shared" si="78"/>
        <v>0</v>
      </c>
      <c r="H1225" s="66">
        <v>2.39724</v>
      </c>
      <c r="I1225" s="66">
        <v>1</v>
      </c>
      <c r="J1225" s="23">
        <v>0</v>
      </c>
      <c r="K1225" s="52">
        <v>1</v>
      </c>
      <c r="L1225" s="59">
        <f>IF(OR(H_no_hash!$F1225="---",H_no_hash!$F1225="infeas",H_no_hash!$F1225="inf"),"---",(H_no_hash!$F1225/M1225)-1)</f>
        <v>1.118881118881121E-2</v>
      </c>
      <c r="M1225" s="20">
        <f>Model_dem!L965</f>
        <v>715</v>
      </c>
      <c r="N1225">
        <f>Model_dem!G965</f>
        <v>723</v>
      </c>
      <c r="P1225" t="str">
        <f>IF(H_no_hash!$Q1225&lt;&gt;A1225,"Aqui", " ")</f>
        <v xml:space="preserve"> </v>
      </c>
      <c r="Q1225" s="65" t="s">
        <v>523</v>
      </c>
      <c r="R1225" s="66">
        <v>2</v>
      </c>
      <c r="S1225" s="66">
        <v>10</v>
      </c>
      <c r="T1225" s="66">
        <v>0.2</v>
      </c>
      <c r="U1225" s="66">
        <v>50</v>
      </c>
      <c r="V1225" s="66">
        <v>723</v>
      </c>
      <c r="W1225" s="66">
        <v>2.39724</v>
      </c>
      <c r="X1225" s="66">
        <v>0</v>
      </c>
      <c r="Y1225" s="66">
        <v>941</v>
      </c>
      <c r="Z1225" s="66">
        <v>1800.04</v>
      </c>
      <c r="AA1225" s="23">
        <v>0</v>
      </c>
      <c r="AE1225" t="s">
        <v>534</v>
      </c>
      <c r="AF1225">
        <v>3</v>
      </c>
      <c r="AG1225">
        <v>25</v>
      </c>
      <c r="AH1225">
        <v>0.2</v>
      </c>
      <c r="AI1225">
        <v>50</v>
      </c>
      <c r="AJ1225" t="s">
        <v>511</v>
      </c>
      <c r="AK1225" t="s">
        <v>511</v>
      </c>
      <c r="AL1225" t="s">
        <v>511</v>
      </c>
      <c r="AM1225" t="s">
        <v>511</v>
      </c>
      <c r="AN1225" t="s">
        <v>511</v>
      </c>
    </row>
    <row r="1226" spans="1:40" x14ac:dyDescent="0.3">
      <c r="A1226" s="68" t="s">
        <v>523</v>
      </c>
      <c r="B1226" s="20">
        <v>2</v>
      </c>
      <c r="C1226" s="20">
        <v>25</v>
      </c>
      <c r="D1226" s="20">
        <v>0.05</v>
      </c>
      <c r="E1226" t="s">
        <v>0</v>
      </c>
      <c r="F1226" s="20">
        <v>717</v>
      </c>
      <c r="G1226" s="39">
        <f t="shared" si="78"/>
        <v>0</v>
      </c>
      <c r="H1226" s="20">
        <v>4.7005499999999998</v>
      </c>
      <c r="I1226" s="20">
        <v>445</v>
      </c>
      <c r="J1226" s="67">
        <v>0</v>
      </c>
      <c r="K1226" s="52">
        <v>3.7999999999999999E-2</v>
      </c>
      <c r="L1226" s="59">
        <f>IF(OR(H_no_hash!$F1226="---",H_no_hash!$F1226="infeas",H_no_hash!$F1226="inf"),"---",(H_no_hash!$F1226/M1226)-1)</f>
        <v>2.7972027972027469E-3</v>
      </c>
      <c r="M1226" s="20">
        <f>Model_dem!L966</f>
        <v>715</v>
      </c>
      <c r="N1226">
        <f>Model_dem!G966</f>
        <v>717</v>
      </c>
      <c r="P1226" t="str">
        <f>IF(H_no_hash!$Q1226&lt;&gt;A1226,"Aqui", " ")</f>
        <v xml:space="preserve"> </v>
      </c>
      <c r="Q1226" s="68" t="s">
        <v>523</v>
      </c>
      <c r="R1226" s="20">
        <v>2</v>
      </c>
      <c r="S1226" s="20">
        <v>25</v>
      </c>
      <c r="T1226" s="20">
        <v>0.05</v>
      </c>
      <c r="U1226" s="20">
        <v>50</v>
      </c>
      <c r="V1226" s="20">
        <v>717</v>
      </c>
      <c r="W1226" s="20">
        <v>4.7005499999999998</v>
      </c>
      <c r="X1226" s="20">
        <v>1</v>
      </c>
      <c r="Y1226" s="20">
        <v>1512</v>
      </c>
      <c r="Z1226" s="20">
        <v>1800.08</v>
      </c>
      <c r="AA1226" s="67">
        <v>0</v>
      </c>
      <c r="AE1226" t="s">
        <v>534</v>
      </c>
      <c r="AF1226">
        <v>3</v>
      </c>
      <c r="AG1226">
        <v>50</v>
      </c>
      <c r="AH1226">
        <v>0.1</v>
      </c>
      <c r="AI1226">
        <v>50</v>
      </c>
      <c r="AJ1226" t="s">
        <v>511</v>
      </c>
      <c r="AK1226" t="s">
        <v>511</v>
      </c>
      <c r="AL1226" t="s">
        <v>511</v>
      </c>
      <c r="AM1226" t="s">
        <v>511</v>
      </c>
      <c r="AN1226" t="s">
        <v>511</v>
      </c>
    </row>
    <row r="1227" spans="1:40" x14ac:dyDescent="0.3">
      <c r="A1227" s="65" t="s">
        <v>523</v>
      </c>
      <c r="B1227" s="66">
        <v>2</v>
      </c>
      <c r="C1227" s="66">
        <v>25</v>
      </c>
      <c r="D1227" s="66">
        <v>0.1</v>
      </c>
      <c r="E1227" t="s">
        <v>0</v>
      </c>
      <c r="F1227" s="66">
        <v>733</v>
      </c>
      <c r="G1227" s="39">
        <f t="shared" si="78"/>
        <v>0</v>
      </c>
      <c r="H1227" s="66">
        <v>14.742000000000001</v>
      </c>
      <c r="I1227" s="66">
        <v>1</v>
      </c>
      <c r="J1227" s="23"/>
      <c r="K1227" s="52">
        <v>0.93400000000000005</v>
      </c>
      <c r="L1227" s="59">
        <f>IF(OR(H_no_hash!$F1227="---",H_no_hash!$F1227="infeas",H_no_hash!$F1227="inf"),"---",(H_no_hash!$F1227/M1227)-1)</f>
        <v>2.5174825174825166E-2</v>
      </c>
      <c r="M1227" s="20">
        <f>Model_dem!L967</f>
        <v>715</v>
      </c>
      <c r="N1227">
        <f>Model_dem!G967</f>
        <v>733</v>
      </c>
      <c r="P1227" t="str">
        <f>IF(H_no_hash!$Q1227&lt;&gt;A1227,"Aqui", " ")</f>
        <v xml:space="preserve"> </v>
      </c>
      <c r="Q1227" s="65" t="s">
        <v>523</v>
      </c>
      <c r="R1227" s="66">
        <v>2</v>
      </c>
      <c r="S1227" s="66">
        <v>25</v>
      </c>
      <c r="T1227" s="66">
        <v>0.1</v>
      </c>
      <c r="U1227" s="66">
        <v>50</v>
      </c>
      <c r="V1227" s="66">
        <v>733</v>
      </c>
      <c r="W1227" s="66">
        <v>14.742000000000001</v>
      </c>
      <c r="X1227" s="66">
        <v>0</v>
      </c>
      <c r="Y1227" s="66">
        <v>165</v>
      </c>
      <c r="Z1227" s="66">
        <v>1800.22</v>
      </c>
      <c r="AA1227" s="23">
        <v>0</v>
      </c>
      <c r="AE1227" t="s">
        <v>534</v>
      </c>
      <c r="AF1227">
        <v>3</v>
      </c>
      <c r="AG1227">
        <v>10</v>
      </c>
      <c r="AH1227">
        <v>0.15</v>
      </c>
      <c r="AI1227">
        <v>50</v>
      </c>
      <c r="AJ1227" t="s">
        <v>511</v>
      </c>
      <c r="AK1227" t="s">
        <v>511</v>
      </c>
      <c r="AL1227" t="s">
        <v>511</v>
      </c>
      <c r="AM1227" t="s">
        <v>511</v>
      </c>
      <c r="AN1227" t="s">
        <v>511</v>
      </c>
    </row>
    <row r="1228" spans="1:40" x14ac:dyDescent="0.3">
      <c r="A1228" s="68" t="s">
        <v>523</v>
      </c>
      <c r="B1228" s="20">
        <v>2</v>
      </c>
      <c r="C1228" s="20">
        <v>25</v>
      </c>
      <c r="D1228" s="20">
        <v>0.15</v>
      </c>
      <c r="E1228" t="s">
        <v>0</v>
      </c>
      <c r="F1228" s="20" t="s">
        <v>46</v>
      </c>
      <c r="G1228" s="39" t="str">
        <f t="shared" si="78"/>
        <v>---</v>
      </c>
      <c r="H1228" s="20">
        <v>60.010399999999997</v>
      </c>
      <c r="I1228" s="20" t="s">
        <v>511</v>
      </c>
      <c r="J1228" s="67"/>
      <c r="K1228" s="52">
        <v>1</v>
      </c>
      <c r="L1228" s="59" t="str">
        <f>IF(OR(H_no_hash!$F1228="---",H_no_hash!$F1228="infeas",H_no_hash!$F1228="inf"),"---",(H_no_hash!$F1228/M1228)-1)</f>
        <v>---</v>
      </c>
      <c r="M1228" s="20">
        <f>Model_dem!L968</f>
        <v>715</v>
      </c>
      <c r="N1228">
        <f>Model_dem!G968</f>
        <v>786</v>
      </c>
      <c r="P1228" t="str">
        <f>IF(H_no_hash!$Q1228&lt;&gt;A1228,"Aqui", " ")</f>
        <v xml:space="preserve"> </v>
      </c>
      <c r="Q1228" s="68" t="s">
        <v>523</v>
      </c>
      <c r="R1228" s="20">
        <v>2</v>
      </c>
      <c r="S1228" s="20">
        <v>25</v>
      </c>
      <c r="T1228" s="20">
        <v>0.15</v>
      </c>
      <c r="U1228" s="20">
        <v>50</v>
      </c>
      <c r="V1228" s="20" t="s">
        <v>46</v>
      </c>
      <c r="W1228" s="20">
        <v>60.010399999999997</v>
      </c>
      <c r="X1228" s="20">
        <v>0</v>
      </c>
      <c r="Y1228" s="20">
        <v>1</v>
      </c>
      <c r="Z1228" s="20">
        <v>1803.44</v>
      </c>
      <c r="AA1228" s="67">
        <v>0</v>
      </c>
      <c r="AE1228" t="s">
        <v>534</v>
      </c>
      <c r="AF1228">
        <v>3</v>
      </c>
      <c r="AG1228">
        <v>50</v>
      </c>
      <c r="AH1228">
        <v>0.2</v>
      </c>
      <c r="AI1228">
        <v>50</v>
      </c>
      <c r="AJ1228" t="s">
        <v>511</v>
      </c>
      <c r="AK1228" t="s">
        <v>511</v>
      </c>
      <c r="AL1228" t="s">
        <v>511</v>
      </c>
      <c r="AM1228" t="s">
        <v>511</v>
      </c>
      <c r="AN1228" t="s">
        <v>511</v>
      </c>
    </row>
    <row r="1229" spans="1:40" x14ac:dyDescent="0.3">
      <c r="A1229" s="65" t="s">
        <v>523</v>
      </c>
      <c r="B1229" s="66">
        <v>2</v>
      </c>
      <c r="C1229" s="66">
        <v>25</v>
      </c>
      <c r="D1229" s="66">
        <v>0.2</v>
      </c>
      <c r="E1229" t="s">
        <v>2</v>
      </c>
      <c r="F1229" s="66" t="s">
        <v>46</v>
      </c>
      <c r="G1229" s="39" t="str">
        <f t="shared" si="78"/>
        <v>---</v>
      </c>
      <c r="H1229" s="66">
        <v>60.008200000000002</v>
      </c>
      <c r="I1229" s="66" t="s">
        <v>511</v>
      </c>
      <c r="J1229" s="23"/>
      <c r="L1229" s="59" t="str">
        <f>IF(OR(H_no_hash!$F1229="---",H_no_hash!$F1229="infeas",H_no_hash!$F1229="inf"),"---",(H_no_hash!$F1229/M1229)-1)</f>
        <v>---</v>
      </c>
      <c r="M1229" s="20">
        <f>Model_dem!L969</f>
        <v>715</v>
      </c>
      <c r="N1229" t="str">
        <f>Model_dem!G969</f>
        <v>---</v>
      </c>
      <c r="P1229" t="str">
        <f>IF(H_no_hash!$Q1229&lt;&gt;A1229,"Aqui", " ")</f>
        <v xml:space="preserve"> </v>
      </c>
      <c r="Q1229" s="65" t="s">
        <v>523</v>
      </c>
      <c r="R1229" s="66">
        <v>2</v>
      </c>
      <c r="S1229" s="66">
        <v>25</v>
      </c>
      <c r="T1229" s="66">
        <v>0.2</v>
      </c>
      <c r="U1229" s="66">
        <v>50</v>
      </c>
      <c r="V1229" s="66" t="s">
        <v>46</v>
      </c>
      <c r="W1229" s="66">
        <v>60.008200000000002</v>
      </c>
      <c r="X1229" s="66">
        <v>0</v>
      </c>
      <c r="Y1229" s="66">
        <v>1</v>
      </c>
      <c r="Z1229" s="66">
        <v>1800.64</v>
      </c>
      <c r="AA1229" s="23">
        <v>0</v>
      </c>
      <c r="AE1229" t="s">
        <v>534</v>
      </c>
      <c r="AF1229">
        <v>3</v>
      </c>
      <c r="AG1229">
        <v>50</v>
      </c>
      <c r="AH1229">
        <v>0.15</v>
      </c>
      <c r="AI1229">
        <v>50</v>
      </c>
      <c r="AJ1229" t="s">
        <v>511</v>
      </c>
      <c r="AK1229" t="s">
        <v>511</v>
      </c>
      <c r="AL1229" t="s">
        <v>511</v>
      </c>
      <c r="AM1229" t="s">
        <v>511</v>
      </c>
      <c r="AN1229" t="s">
        <v>511</v>
      </c>
    </row>
    <row r="1230" spans="1:40" x14ac:dyDescent="0.3">
      <c r="A1230" s="68" t="s">
        <v>523</v>
      </c>
      <c r="B1230" s="20">
        <v>2</v>
      </c>
      <c r="C1230" s="20">
        <v>50</v>
      </c>
      <c r="D1230" s="20">
        <v>0.05</v>
      </c>
      <c r="E1230" t="s">
        <v>0</v>
      </c>
      <c r="F1230" s="20">
        <v>729</v>
      </c>
      <c r="G1230" s="39">
        <f t="shared" si="78"/>
        <v>0</v>
      </c>
      <c r="H1230" s="20">
        <v>9.6992399999999996</v>
      </c>
      <c r="I1230" s="20" t="s">
        <v>511</v>
      </c>
      <c r="J1230" s="67"/>
      <c r="K1230" s="52">
        <v>0</v>
      </c>
      <c r="L1230" s="59">
        <f>IF(OR(H_no_hash!$F1230="---",H_no_hash!$F1230="infeas",H_no_hash!$F1230="inf"),"---",(H_no_hash!$F1230/M1230)-1)</f>
        <v>1.9580419580419672E-2</v>
      </c>
      <c r="M1230" s="20">
        <f>Model_dem!L970</f>
        <v>715</v>
      </c>
      <c r="N1230">
        <f>Model_dem!G970</f>
        <v>729</v>
      </c>
      <c r="P1230" t="str">
        <f>IF(H_no_hash!$Q1230&lt;&gt;A1230,"Aqui", " ")</f>
        <v xml:space="preserve"> </v>
      </c>
      <c r="Q1230" s="68" t="s">
        <v>523</v>
      </c>
      <c r="R1230" s="20">
        <v>2</v>
      </c>
      <c r="S1230" s="20">
        <v>50</v>
      </c>
      <c r="T1230" s="20">
        <v>0.05</v>
      </c>
      <c r="U1230" s="20">
        <v>50</v>
      </c>
      <c r="V1230" s="20">
        <v>729</v>
      </c>
      <c r="W1230" s="20">
        <v>9.6992399999999996</v>
      </c>
      <c r="X1230" s="20">
        <v>0</v>
      </c>
      <c r="Y1230" s="20">
        <v>445</v>
      </c>
      <c r="Z1230" s="20">
        <v>1800.02</v>
      </c>
      <c r="AA1230" s="67">
        <v>0</v>
      </c>
      <c r="AE1230" t="s">
        <v>528</v>
      </c>
      <c r="AF1230">
        <v>3</v>
      </c>
      <c r="AG1230">
        <v>25</v>
      </c>
      <c r="AH1230">
        <v>0.15</v>
      </c>
      <c r="AI1230">
        <v>100</v>
      </c>
      <c r="AJ1230" t="s">
        <v>511</v>
      </c>
      <c r="AK1230" t="s">
        <v>511</v>
      </c>
      <c r="AL1230" t="s">
        <v>511</v>
      </c>
      <c r="AM1230" t="s">
        <v>511</v>
      </c>
      <c r="AN1230" t="s">
        <v>511</v>
      </c>
    </row>
    <row r="1231" spans="1:40" x14ac:dyDescent="0.3">
      <c r="A1231" s="65" t="s">
        <v>523</v>
      </c>
      <c r="B1231" s="66">
        <v>2</v>
      </c>
      <c r="C1231" s="66">
        <v>50</v>
      </c>
      <c r="D1231" s="66">
        <v>0.1</v>
      </c>
      <c r="E1231" t="s">
        <v>2</v>
      </c>
      <c r="F1231" s="66" t="s">
        <v>46</v>
      </c>
      <c r="G1231" s="39" t="str">
        <f t="shared" si="78"/>
        <v>---</v>
      </c>
      <c r="H1231" s="66">
        <v>60.007800000000003</v>
      </c>
      <c r="I1231" s="66" t="s">
        <v>511</v>
      </c>
      <c r="J1231" s="23"/>
      <c r="L1231" s="59" t="str">
        <f>IF(OR(H_no_hash!$F1231="---",H_no_hash!$F1231="infeas",H_no_hash!$F1231="inf"),"---",(H_no_hash!$F1231/M1231)-1)</f>
        <v>---</v>
      </c>
      <c r="M1231" s="20">
        <f>Model_dem!L971</f>
        <v>715</v>
      </c>
      <c r="N1231" t="str">
        <f>Model_dem!G971</f>
        <v>---</v>
      </c>
      <c r="P1231" t="str">
        <f>IF(H_no_hash!$Q1231&lt;&gt;A1231,"Aqui", " ")</f>
        <v xml:space="preserve"> </v>
      </c>
      <c r="Q1231" s="65" t="s">
        <v>523</v>
      </c>
      <c r="R1231" s="66">
        <v>2</v>
      </c>
      <c r="S1231" s="66">
        <v>50</v>
      </c>
      <c r="T1231" s="66">
        <v>0.1</v>
      </c>
      <c r="U1231" s="66">
        <v>50</v>
      </c>
      <c r="V1231" s="66" t="s">
        <v>46</v>
      </c>
      <c r="W1231" s="66">
        <v>60.007800000000003</v>
      </c>
      <c r="X1231" s="66">
        <v>0</v>
      </c>
      <c r="Y1231" s="66">
        <v>1</v>
      </c>
      <c r="Z1231" s="66">
        <v>1801.44</v>
      </c>
      <c r="AA1231" s="23"/>
      <c r="AE1231" t="s">
        <v>528</v>
      </c>
      <c r="AF1231">
        <v>3</v>
      </c>
      <c r="AG1231">
        <v>25</v>
      </c>
      <c r="AH1231">
        <v>0.1</v>
      </c>
      <c r="AI1231">
        <v>100</v>
      </c>
      <c r="AJ1231" t="s">
        <v>511</v>
      </c>
      <c r="AK1231" t="s">
        <v>511</v>
      </c>
      <c r="AL1231" t="s">
        <v>511</v>
      </c>
      <c r="AM1231" t="s">
        <v>511</v>
      </c>
      <c r="AN1231" t="s">
        <v>511</v>
      </c>
    </row>
    <row r="1232" spans="1:40" x14ac:dyDescent="0.3">
      <c r="A1232" s="68" t="s">
        <v>523</v>
      </c>
      <c r="B1232" s="20">
        <v>2</v>
      </c>
      <c r="C1232" s="20">
        <v>50</v>
      </c>
      <c r="D1232" s="20">
        <v>0.15</v>
      </c>
      <c r="E1232" t="s">
        <v>4</v>
      </c>
      <c r="F1232" s="20" t="s">
        <v>511</v>
      </c>
      <c r="G1232" s="39" t="str">
        <f t="shared" si="78"/>
        <v>---</v>
      </c>
      <c r="H1232" s="20" t="s">
        <v>511</v>
      </c>
      <c r="I1232" s="20" t="s">
        <v>511</v>
      </c>
      <c r="J1232" s="67"/>
      <c r="L1232" s="59" t="str">
        <f>IF(OR(H_no_hash!$F1232="---",H_no_hash!$F1232="infeas",H_no_hash!$F1232="inf"),"---",(H_no_hash!$F1232/M1232)-1)</f>
        <v>---</v>
      </c>
      <c r="M1232" s="20">
        <f>Model_dem!L972</f>
        <v>715</v>
      </c>
      <c r="N1232" t="str">
        <f>Model_dem!G972</f>
        <v>---</v>
      </c>
      <c r="P1232" t="str">
        <f>IF(H_no_hash!$Q1232&lt;&gt;A1232,"Aqui", " ")</f>
        <v xml:space="preserve"> </v>
      </c>
      <c r="Q1232" s="68" t="s">
        <v>523</v>
      </c>
      <c r="R1232" s="20">
        <v>2</v>
      </c>
      <c r="S1232" s="20">
        <v>50</v>
      </c>
      <c r="T1232" s="20">
        <v>0.15</v>
      </c>
      <c r="U1232" s="20">
        <v>50</v>
      </c>
      <c r="V1232" s="20" t="s">
        <v>511</v>
      </c>
      <c r="W1232" s="20" t="s">
        <v>511</v>
      </c>
      <c r="X1232" s="20" t="s">
        <v>511</v>
      </c>
      <c r="Y1232" s="20" t="s">
        <v>511</v>
      </c>
      <c r="Z1232" s="20" t="s">
        <v>511</v>
      </c>
      <c r="AA1232" s="67"/>
      <c r="AE1232" t="s">
        <v>528</v>
      </c>
      <c r="AF1232">
        <v>3</v>
      </c>
      <c r="AG1232">
        <v>0</v>
      </c>
      <c r="AH1232">
        <v>0.2</v>
      </c>
      <c r="AI1232">
        <v>100</v>
      </c>
      <c r="AJ1232" t="s">
        <v>511</v>
      </c>
      <c r="AK1232" t="s">
        <v>511</v>
      </c>
      <c r="AL1232" t="s">
        <v>511</v>
      </c>
      <c r="AM1232" t="s">
        <v>511</v>
      </c>
      <c r="AN1232" t="s">
        <v>511</v>
      </c>
    </row>
    <row r="1233" spans="1:40" x14ac:dyDescent="0.3">
      <c r="A1233" s="65" t="s">
        <v>523</v>
      </c>
      <c r="B1233" s="66">
        <v>2</v>
      </c>
      <c r="C1233" s="66">
        <v>50</v>
      </c>
      <c r="D1233" s="66">
        <v>0.2</v>
      </c>
      <c r="E1233" t="s">
        <v>4</v>
      </c>
      <c r="F1233" s="66" t="s">
        <v>511</v>
      </c>
      <c r="G1233" s="39" t="str">
        <f t="shared" si="78"/>
        <v>---</v>
      </c>
      <c r="H1233" s="66" t="s">
        <v>511</v>
      </c>
      <c r="I1233" s="66" t="s">
        <v>511</v>
      </c>
      <c r="J1233" s="23"/>
      <c r="L1233" s="59" t="str">
        <f>IF(OR(H_no_hash!$F1233="---",H_no_hash!$F1233="infeas",H_no_hash!$F1233="inf"),"---",(H_no_hash!$F1233/M1233)-1)</f>
        <v>---</v>
      </c>
      <c r="M1233" s="20">
        <f>Model_dem!L973</f>
        <v>715</v>
      </c>
      <c r="N1233" t="str">
        <f>Model_dem!G973</f>
        <v>---</v>
      </c>
      <c r="P1233" t="str">
        <f>IF(H_no_hash!$Q1233&lt;&gt;A1233,"Aqui", " ")</f>
        <v xml:space="preserve"> </v>
      </c>
      <c r="Q1233" s="65" t="s">
        <v>523</v>
      </c>
      <c r="R1233" s="66">
        <v>2</v>
      </c>
      <c r="S1233" s="66">
        <v>50</v>
      </c>
      <c r="T1233" s="66">
        <v>0.2</v>
      </c>
      <c r="U1233" s="66">
        <v>50</v>
      </c>
      <c r="V1233" s="66" t="s">
        <v>511</v>
      </c>
      <c r="W1233" s="66" t="s">
        <v>511</v>
      </c>
      <c r="X1233" s="66" t="s">
        <v>511</v>
      </c>
      <c r="Y1233" s="66" t="s">
        <v>511</v>
      </c>
      <c r="Z1233" s="66" t="s">
        <v>511</v>
      </c>
      <c r="AA1233" s="23"/>
      <c r="AE1233" t="s">
        <v>528</v>
      </c>
      <c r="AF1233">
        <v>3</v>
      </c>
      <c r="AG1233">
        <v>10</v>
      </c>
      <c r="AH1233">
        <v>0.2</v>
      </c>
      <c r="AI1233">
        <v>100</v>
      </c>
      <c r="AJ1233" t="s">
        <v>511</v>
      </c>
      <c r="AK1233" t="s">
        <v>511</v>
      </c>
      <c r="AL1233" t="s">
        <v>511</v>
      </c>
      <c r="AM1233" t="s">
        <v>511</v>
      </c>
      <c r="AN1233" t="s">
        <v>511</v>
      </c>
    </row>
    <row r="1234" spans="1:40" x14ac:dyDescent="0.3">
      <c r="A1234" s="68" t="s">
        <v>523</v>
      </c>
      <c r="B1234" s="20">
        <v>3</v>
      </c>
      <c r="C1234" s="20">
        <v>0</v>
      </c>
      <c r="D1234" s="20">
        <v>0.05</v>
      </c>
      <c r="E1234" t="s">
        <v>4</v>
      </c>
      <c r="F1234" s="20" t="s">
        <v>511</v>
      </c>
      <c r="G1234" s="39" t="str">
        <f t="shared" si="78"/>
        <v>---</v>
      </c>
      <c r="H1234" s="20" t="s">
        <v>511</v>
      </c>
      <c r="I1234" s="20" t="s">
        <v>511</v>
      </c>
      <c r="J1234" s="67"/>
      <c r="L1234" s="59" t="str">
        <f>IF(OR(H_no_hash!$F1234="---",H_no_hash!$F1234="infeas",H_no_hash!$F1234="inf"),"---",(H_no_hash!$F1234/M1234)-1)</f>
        <v>---</v>
      </c>
      <c r="M1234" s="20">
        <f>Model_dem!L974</f>
        <v>715</v>
      </c>
      <c r="N1234" t="str">
        <f>Model_dem!G974</f>
        <v>---</v>
      </c>
      <c r="P1234" t="str">
        <f>IF(H_no_hash!$Q1234&lt;&gt;A1234,"Aqui", " ")</f>
        <v xml:space="preserve"> </v>
      </c>
      <c r="Q1234" s="68" t="s">
        <v>523</v>
      </c>
      <c r="R1234" s="20">
        <v>3</v>
      </c>
      <c r="S1234" s="20">
        <v>0</v>
      </c>
      <c r="T1234" s="20">
        <v>0.05</v>
      </c>
      <c r="U1234" s="20">
        <v>50</v>
      </c>
      <c r="V1234" s="20" t="s">
        <v>511</v>
      </c>
      <c r="W1234" s="20" t="s">
        <v>511</v>
      </c>
      <c r="X1234" s="20" t="s">
        <v>511</v>
      </c>
      <c r="Y1234" s="20" t="s">
        <v>511</v>
      </c>
      <c r="Z1234" s="20" t="s">
        <v>511</v>
      </c>
      <c r="AA1234" s="67"/>
      <c r="AE1234" t="s">
        <v>528</v>
      </c>
      <c r="AF1234">
        <v>3</v>
      </c>
      <c r="AG1234">
        <v>10</v>
      </c>
      <c r="AH1234">
        <v>0.1</v>
      </c>
      <c r="AI1234">
        <v>100</v>
      </c>
      <c r="AJ1234" t="s">
        <v>511</v>
      </c>
      <c r="AK1234" t="s">
        <v>511</v>
      </c>
      <c r="AL1234" t="s">
        <v>511</v>
      </c>
      <c r="AM1234" t="s">
        <v>511</v>
      </c>
      <c r="AN1234" t="s">
        <v>511</v>
      </c>
    </row>
    <row r="1235" spans="1:40" x14ac:dyDescent="0.3">
      <c r="A1235" s="65" t="s">
        <v>523</v>
      </c>
      <c r="B1235" s="66">
        <v>3</v>
      </c>
      <c r="C1235" s="66">
        <v>0</v>
      </c>
      <c r="D1235" s="66">
        <v>0.1</v>
      </c>
      <c r="E1235" t="s">
        <v>4</v>
      </c>
      <c r="F1235" s="66" t="s">
        <v>511</v>
      </c>
      <c r="G1235" s="39" t="str">
        <f t="shared" si="78"/>
        <v>---</v>
      </c>
      <c r="H1235" s="66" t="s">
        <v>511</v>
      </c>
      <c r="I1235" s="66" t="s">
        <v>511</v>
      </c>
      <c r="J1235" s="23"/>
      <c r="L1235" s="59" t="str">
        <f>IF(OR(H_no_hash!$F1235="---",H_no_hash!$F1235="infeas",H_no_hash!$F1235="inf"),"---",(H_no_hash!$F1235/M1235)-1)</f>
        <v>---</v>
      </c>
      <c r="M1235" s="20">
        <f>Model_dem!L975</f>
        <v>715</v>
      </c>
      <c r="N1235" t="str">
        <f>Model_dem!G975</f>
        <v>---</v>
      </c>
      <c r="P1235" t="str">
        <f>IF(H_no_hash!$Q1235&lt;&gt;A1235,"Aqui", " ")</f>
        <v xml:space="preserve"> </v>
      </c>
      <c r="Q1235" s="65" t="s">
        <v>523</v>
      </c>
      <c r="R1235" s="66">
        <v>3</v>
      </c>
      <c r="S1235" s="66">
        <v>0</v>
      </c>
      <c r="T1235" s="66">
        <v>0.1</v>
      </c>
      <c r="U1235" s="66">
        <v>50</v>
      </c>
      <c r="V1235" s="66" t="s">
        <v>511</v>
      </c>
      <c r="W1235" s="66" t="s">
        <v>511</v>
      </c>
      <c r="X1235" s="66" t="s">
        <v>511</v>
      </c>
      <c r="Y1235" s="66" t="s">
        <v>511</v>
      </c>
      <c r="Z1235" s="66" t="s">
        <v>511</v>
      </c>
      <c r="AA1235" s="23"/>
      <c r="AE1235" t="s">
        <v>528</v>
      </c>
      <c r="AF1235">
        <v>3</v>
      </c>
      <c r="AG1235">
        <v>0</v>
      </c>
      <c r="AH1235">
        <v>0.15</v>
      </c>
      <c r="AI1235">
        <v>100</v>
      </c>
      <c r="AJ1235" t="s">
        <v>511</v>
      </c>
      <c r="AK1235" t="s">
        <v>511</v>
      </c>
      <c r="AL1235" t="s">
        <v>511</v>
      </c>
      <c r="AM1235" t="s">
        <v>511</v>
      </c>
      <c r="AN1235" t="s">
        <v>511</v>
      </c>
    </row>
    <row r="1236" spans="1:40" x14ac:dyDescent="0.3">
      <c r="A1236" s="68" t="s">
        <v>523</v>
      </c>
      <c r="B1236" s="20">
        <v>3</v>
      </c>
      <c r="C1236" s="20">
        <v>0</v>
      </c>
      <c r="D1236" s="20">
        <v>0.15</v>
      </c>
      <c r="E1236" t="s">
        <v>4</v>
      </c>
      <c r="F1236" s="20" t="s">
        <v>511</v>
      </c>
      <c r="G1236" s="39" t="str">
        <f t="shared" si="78"/>
        <v>---</v>
      </c>
      <c r="H1236" s="20" t="s">
        <v>511</v>
      </c>
      <c r="I1236" s="20" t="s">
        <v>511</v>
      </c>
      <c r="J1236" s="67"/>
      <c r="L1236" s="59" t="str">
        <f>IF(OR(H_no_hash!$F1236="---",H_no_hash!$F1236="infeas",H_no_hash!$F1236="inf"),"---",(H_no_hash!$F1236/M1236)-1)</f>
        <v>---</v>
      </c>
      <c r="M1236" s="20">
        <f>Model_dem!L976</f>
        <v>715</v>
      </c>
      <c r="N1236" t="str">
        <f>Model_dem!G976</f>
        <v>---</v>
      </c>
      <c r="P1236" t="str">
        <f>IF(H_no_hash!$Q1236&lt;&gt;A1236,"Aqui", " ")</f>
        <v xml:space="preserve"> </v>
      </c>
      <c r="Q1236" s="68" t="s">
        <v>523</v>
      </c>
      <c r="R1236" s="20">
        <v>3</v>
      </c>
      <c r="S1236" s="20">
        <v>0</v>
      </c>
      <c r="T1236" s="20">
        <v>0.15</v>
      </c>
      <c r="U1236" s="20">
        <v>50</v>
      </c>
      <c r="V1236" s="20" t="s">
        <v>511</v>
      </c>
      <c r="W1236" s="20" t="s">
        <v>511</v>
      </c>
      <c r="X1236" s="20" t="s">
        <v>511</v>
      </c>
      <c r="Y1236" s="20" t="s">
        <v>511</v>
      </c>
      <c r="Z1236" s="20" t="s">
        <v>511</v>
      </c>
      <c r="AA1236" s="67"/>
      <c r="AE1236" t="s">
        <v>528</v>
      </c>
      <c r="AF1236">
        <v>3</v>
      </c>
      <c r="AG1236">
        <v>0</v>
      </c>
      <c r="AH1236">
        <v>0.1</v>
      </c>
      <c r="AI1236">
        <v>100</v>
      </c>
      <c r="AJ1236" t="s">
        <v>511</v>
      </c>
      <c r="AK1236" t="s">
        <v>511</v>
      </c>
      <c r="AL1236" t="s">
        <v>511</v>
      </c>
      <c r="AM1236" t="s">
        <v>511</v>
      </c>
      <c r="AN1236" t="s">
        <v>511</v>
      </c>
    </row>
    <row r="1237" spans="1:40" x14ac:dyDescent="0.3">
      <c r="A1237" s="65" t="s">
        <v>523</v>
      </c>
      <c r="B1237" s="66">
        <v>3</v>
      </c>
      <c r="C1237" s="66">
        <v>0</v>
      </c>
      <c r="D1237" s="66">
        <v>0.2</v>
      </c>
      <c r="E1237" t="s">
        <v>4</v>
      </c>
      <c r="F1237" s="66" t="s">
        <v>511</v>
      </c>
      <c r="G1237" s="39" t="str">
        <f t="shared" si="78"/>
        <v>---</v>
      </c>
      <c r="H1237" s="66" t="s">
        <v>511</v>
      </c>
      <c r="I1237" s="66" t="s">
        <v>511</v>
      </c>
      <c r="J1237" s="23"/>
      <c r="L1237" s="59" t="str">
        <f>IF(OR(H_no_hash!$F1237="---",H_no_hash!$F1237="infeas",H_no_hash!$F1237="inf"),"---",(H_no_hash!$F1237/M1237)-1)</f>
        <v>---</v>
      </c>
      <c r="M1237" s="20">
        <f>Model_dem!L977</f>
        <v>715</v>
      </c>
      <c r="N1237" t="str">
        <f>Model_dem!G977</f>
        <v>---</v>
      </c>
      <c r="P1237" t="str">
        <f>IF(H_no_hash!$Q1237&lt;&gt;A1237,"Aqui", " ")</f>
        <v xml:space="preserve"> </v>
      </c>
      <c r="Q1237" s="65" t="s">
        <v>523</v>
      </c>
      <c r="R1237" s="66">
        <v>3</v>
      </c>
      <c r="S1237" s="66">
        <v>0</v>
      </c>
      <c r="T1237" s="66">
        <v>0.2</v>
      </c>
      <c r="U1237" s="66">
        <v>50</v>
      </c>
      <c r="V1237" s="66" t="s">
        <v>511</v>
      </c>
      <c r="W1237" s="66" t="s">
        <v>511</v>
      </c>
      <c r="X1237" s="66" t="s">
        <v>511</v>
      </c>
      <c r="Y1237" s="66" t="s">
        <v>511</v>
      </c>
      <c r="Z1237" s="66" t="s">
        <v>511</v>
      </c>
      <c r="AA1237" s="23"/>
      <c r="AE1237" t="s">
        <v>528</v>
      </c>
      <c r="AF1237">
        <v>3</v>
      </c>
      <c r="AG1237">
        <v>10</v>
      </c>
      <c r="AH1237">
        <v>0.15</v>
      </c>
      <c r="AI1237">
        <v>100</v>
      </c>
      <c r="AJ1237" t="s">
        <v>511</v>
      </c>
      <c r="AK1237" t="s">
        <v>511</v>
      </c>
      <c r="AL1237" t="s">
        <v>511</v>
      </c>
      <c r="AM1237" t="s">
        <v>511</v>
      </c>
      <c r="AN1237" t="s">
        <v>511</v>
      </c>
    </row>
    <row r="1238" spans="1:40" x14ac:dyDescent="0.3">
      <c r="A1238" s="68" t="s">
        <v>523</v>
      </c>
      <c r="B1238" s="20">
        <v>3</v>
      </c>
      <c r="C1238" s="20">
        <v>10</v>
      </c>
      <c r="D1238" s="20">
        <v>0.05</v>
      </c>
      <c r="E1238" t="s">
        <v>4</v>
      </c>
      <c r="F1238" s="20" t="s">
        <v>511</v>
      </c>
      <c r="G1238" s="39" t="str">
        <f t="shared" si="78"/>
        <v>---</v>
      </c>
      <c r="H1238" s="20" t="s">
        <v>511</v>
      </c>
      <c r="I1238" s="20" t="s">
        <v>511</v>
      </c>
      <c r="J1238" s="67"/>
      <c r="L1238" s="59" t="str">
        <f>IF(OR(H_no_hash!$F1238="---",H_no_hash!$F1238="infeas",H_no_hash!$F1238="inf"),"---",(H_no_hash!$F1238/M1238)-1)</f>
        <v>---</v>
      </c>
      <c r="M1238" s="20">
        <f>Model_dem!L978</f>
        <v>715</v>
      </c>
      <c r="N1238" t="str">
        <f>Model_dem!G978</f>
        <v>---</v>
      </c>
      <c r="P1238" t="str">
        <f>IF(H_no_hash!$Q1238&lt;&gt;A1238,"Aqui", " ")</f>
        <v xml:space="preserve"> </v>
      </c>
      <c r="Q1238" s="68" t="s">
        <v>523</v>
      </c>
      <c r="R1238" s="20">
        <v>3</v>
      </c>
      <c r="S1238" s="20">
        <v>10</v>
      </c>
      <c r="T1238" s="20">
        <v>0.05</v>
      </c>
      <c r="U1238" s="20">
        <v>50</v>
      </c>
      <c r="V1238" s="20" t="s">
        <v>511</v>
      </c>
      <c r="W1238" s="20" t="s">
        <v>511</v>
      </c>
      <c r="X1238" s="20" t="s">
        <v>511</v>
      </c>
      <c r="Y1238" s="20" t="s">
        <v>511</v>
      </c>
      <c r="Z1238" s="20" t="s">
        <v>511</v>
      </c>
      <c r="AA1238" s="67"/>
      <c r="AE1238" t="s">
        <v>528</v>
      </c>
      <c r="AF1238">
        <v>3</v>
      </c>
      <c r="AG1238">
        <v>50</v>
      </c>
      <c r="AH1238">
        <v>0.2</v>
      </c>
      <c r="AI1238">
        <v>100</v>
      </c>
      <c r="AJ1238" t="s">
        <v>511</v>
      </c>
      <c r="AK1238" t="s">
        <v>511</v>
      </c>
      <c r="AL1238" t="s">
        <v>511</v>
      </c>
      <c r="AM1238" t="s">
        <v>511</v>
      </c>
      <c r="AN1238" t="s">
        <v>511</v>
      </c>
    </row>
    <row r="1239" spans="1:40" x14ac:dyDescent="0.3">
      <c r="A1239" s="65" t="s">
        <v>523</v>
      </c>
      <c r="B1239" s="66">
        <v>3</v>
      </c>
      <c r="C1239" s="66">
        <v>10</v>
      </c>
      <c r="D1239" s="66">
        <v>0.1</v>
      </c>
      <c r="E1239" t="s">
        <v>4</v>
      </c>
      <c r="F1239" s="66" t="s">
        <v>511</v>
      </c>
      <c r="G1239" s="39" t="str">
        <f t="shared" si="78"/>
        <v>---</v>
      </c>
      <c r="H1239" s="66" t="s">
        <v>511</v>
      </c>
      <c r="I1239" s="66" t="s">
        <v>511</v>
      </c>
      <c r="J1239" s="23"/>
      <c r="L1239" s="59" t="str">
        <f>IF(OR(H_no_hash!$F1239="---",H_no_hash!$F1239="infeas",H_no_hash!$F1239="inf"),"---",(H_no_hash!$F1239/M1239)-1)</f>
        <v>---</v>
      </c>
      <c r="M1239" s="20">
        <f>Model_dem!L979</f>
        <v>715</v>
      </c>
      <c r="N1239" t="str">
        <f>Model_dem!G979</f>
        <v>---</v>
      </c>
      <c r="P1239" t="str">
        <f>IF(H_no_hash!$Q1239&lt;&gt;A1239,"Aqui", " ")</f>
        <v xml:space="preserve"> </v>
      </c>
      <c r="Q1239" s="65" t="s">
        <v>523</v>
      </c>
      <c r="R1239" s="66">
        <v>3</v>
      </c>
      <c r="S1239" s="66">
        <v>10</v>
      </c>
      <c r="T1239" s="66">
        <v>0.1</v>
      </c>
      <c r="U1239" s="66">
        <v>50</v>
      </c>
      <c r="V1239" s="66" t="s">
        <v>511</v>
      </c>
      <c r="W1239" s="66" t="s">
        <v>511</v>
      </c>
      <c r="X1239" s="66" t="s">
        <v>511</v>
      </c>
      <c r="Y1239" s="66" t="s">
        <v>511</v>
      </c>
      <c r="Z1239" s="66" t="s">
        <v>511</v>
      </c>
      <c r="AA1239" s="23"/>
      <c r="AE1239" t="s">
        <v>528</v>
      </c>
      <c r="AF1239">
        <v>3</v>
      </c>
      <c r="AG1239">
        <v>50</v>
      </c>
      <c r="AH1239">
        <v>0.1</v>
      </c>
      <c r="AI1239">
        <v>100</v>
      </c>
      <c r="AJ1239" t="s">
        <v>511</v>
      </c>
      <c r="AK1239" t="s">
        <v>511</v>
      </c>
      <c r="AL1239" t="s">
        <v>511</v>
      </c>
      <c r="AM1239" t="s">
        <v>511</v>
      </c>
      <c r="AN1239" t="s">
        <v>511</v>
      </c>
    </row>
    <row r="1240" spans="1:40" x14ac:dyDescent="0.3">
      <c r="A1240" s="68" t="s">
        <v>523</v>
      </c>
      <c r="B1240" s="20">
        <v>3</v>
      </c>
      <c r="C1240" s="20">
        <v>10</v>
      </c>
      <c r="D1240" s="20">
        <v>0.15</v>
      </c>
      <c r="E1240" t="s">
        <v>4</v>
      </c>
      <c r="F1240" s="20" t="s">
        <v>511</v>
      </c>
      <c r="G1240" s="39" t="str">
        <f t="shared" si="78"/>
        <v>---</v>
      </c>
      <c r="H1240" s="20" t="s">
        <v>511</v>
      </c>
      <c r="I1240" s="20" t="s">
        <v>511</v>
      </c>
      <c r="J1240" s="67"/>
      <c r="L1240" s="59" t="str">
        <f>IF(OR(H_no_hash!$F1240="---",H_no_hash!$F1240="infeas",H_no_hash!$F1240="inf"),"---",(H_no_hash!$F1240/M1240)-1)</f>
        <v>---</v>
      </c>
      <c r="M1240" s="20">
        <f>Model_dem!L980</f>
        <v>715</v>
      </c>
      <c r="N1240" t="str">
        <f>Model_dem!G980</f>
        <v>---</v>
      </c>
      <c r="P1240" t="str">
        <f>IF(H_no_hash!$Q1240&lt;&gt;A1240,"Aqui", " ")</f>
        <v xml:space="preserve"> </v>
      </c>
      <c r="Q1240" s="68" t="s">
        <v>523</v>
      </c>
      <c r="R1240" s="20">
        <v>3</v>
      </c>
      <c r="S1240" s="20">
        <v>10</v>
      </c>
      <c r="T1240" s="20">
        <v>0.15</v>
      </c>
      <c r="U1240" s="20">
        <v>50</v>
      </c>
      <c r="V1240" s="20" t="s">
        <v>511</v>
      </c>
      <c r="W1240" s="20" t="s">
        <v>511</v>
      </c>
      <c r="X1240" s="20" t="s">
        <v>511</v>
      </c>
      <c r="Y1240" s="20" t="s">
        <v>511</v>
      </c>
      <c r="Z1240" s="20" t="s">
        <v>511</v>
      </c>
      <c r="AA1240" s="67"/>
      <c r="AE1240" t="s">
        <v>528</v>
      </c>
      <c r="AF1240">
        <v>3</v>
      </c>
      <c r="AG1240">
        <v>25</v>
      </c>
      <c r="AH1240">
        <v>0.2</v>
      </c>
      <c r="AI1240">
        <v>100</v>
      </c>
      <c r="AJ1240" t="s">
        <v>511</v>
      </c>
      <c r="AK1240" t="s">
        <v>511</v>
      </c>
      <c r="AL1240" t="s">
        <v>511</v>
      </c>
      <c r="AM1240" t="s">
        <v>511</v>
      </c>
      <c r="AN1240" t="s">
        <v>511</v>
      </c>
    </row>
    <row r="1241" spans="1:40" x14ac:dyDescent="0.3">
      <c r="A1241" s="65" t="s">
        <v>523</v>
      </c>
      <c r="B1241" s="66">
        <v>3</v>
      </c>
      <c r="C1241" s="66">
        <v>10</v>
      </c>
      <c r="D1241" s="66">
        <v>0.2</v>
      </c>
      <c r="E1241" t="s">
        <v>4</v>
      </c>
      <c r="F1241" s="66" t="s">
        <v>511</v>
      </c>
      <c r="G1241" s="39" t="str">
        <f t="shared" si="78"/>
        <v>---</v>
      </c>
      <c r="H1241" s="66" t="s">
        <v>511</v>
      </c>
      <c r="I1241" s="66" t="s">
        <v>511</v>
      </c>
      <c r="J1241" s="23"/>
      <c r="L1241" s="59" t="str">
        <f>IF(OR(H_no_hash!$F1241="---",H_no_hash!$F1241="infeas",H_no_hash!$F1241="inf"),"---",(H_no_hash!$F1241/M1241)-1)</f>
        <v>---</v>
      </c>
      <c r="M1241" s="20">
        <f>Model_dem!L981</f>
        <v>715</v>
      </c>
      <c r="N1241" t="str">
        <f>Model_dem!G981</f>
        <v>---</v>
      </c>
      <c r="P1241" t="str">
        <f>IF(H_no_hash!$Q1241&lt;&gt;A1241,"Aqui", " ")</f>
        <v xml:space="preserve"> </v>
      </c>
      <c r="Q1241" s="65" t="s">
        <v>523</v>
      </c>
      <c r="R1241" s="66">
        <v>3</v>
      </c>
      <c r="S1241" s="66">
        <v>10</v>
      </c>
      <c r="T1241" s="66">
        <v>0.2</v>
      </c>
      <c r="U1241" s="66">
        <v>50</v>
      </c>
      <c r="V1241" s="66" t="s">
        <v>511</v>
      </c>
      <c r="W1241" s="66" t="s">
        <v>511</v>
      </c>
      <c r="X1241" s="66" t="s">
        <v>511</v>
      </c>
      <c r="Y1241" s="66" t="s">
        <v>511</v>
      </c>
      <c r="Z1241" s="66" t="s">
        <v>511</v>
      </c>
      <c r="AA1241" s="23"/>
      <c r="AE1241" t="s">
        <v>528</v>
      </c>
      <c r="AF1241">
        <v>3</v>
      </c>
      <c r="AG1241">
        <v>50</v>
      </c>
      <c r="AH1241">
        <v>0.15</v>
      </c>
      <c r="AI1241">
        <v>100</v>
      </c>
      <c r="AJ1241" t="s">
        <v>511</v>
      </c>
      <c r="AK1241" t="s">
        <v>511</v>
      </c>
      <c r="AL1241" t="s">
        <v>511</v>
      </c>
      <c r="AM1241" t="s">
        <v>511</v>
      </c>
      <c r="AN1241" t="s">
        <v>511</v>
      </c>
    </row>
    <row r="1242" spans="1:40" x14ac:dyDescent="0.3">
      <c r="A1242" s="68" t="s">
        <v>523</v>
      </c>
      <c r="B1242" s="20">
        <v>3</v>
      </c>
      <c r="C1242" s="20">
        <v>25</v>
      </c>
      <c r="D1242" s="20">
        <v>0.05</v>
      </c>
      <c r="E1242" t="s">
        <v>4</v>
      </c>
      <c r="F1242" s="20" t="s">
        <v>511</v>
      </c>
      <c r="G1242" s="39" t="str">
        <f t="shared" si="78"/>
        <v>---</v>
      </c>
      <c r="H1242" s="20" t="s">
        <v>511</v>
      </c>
      <c r="I1242" s="20" t="s">
        <v>511</v>
      </c>
      <c r="J1242" s="67"/>
      <c r="L1242" s="59" t="str">
        <f>IF(OR(H_no_hash!$F1242="---",H_no_hash!$F1242="infeas",H_no_hash!$F1242="inf"),"---",(H_no_hash!$F1242/M1242)-1)</f>
        <v>---</v>
      </c>
      <c r="M1242" s="20">
        <f>Model_dem!L982</f>
        <v>715</v>
      </c>
      <c r="N1242" t="str">
        <f>Model_dem!G982</f>
        <v>---</v>
      </c>
      <c r="P1242" t="str">
        <f>IF(H_no_hash!$Q1242&lt;&gt;A1242,"Aqui", " ")</f>
        <v xml:space="preserve"> </v>
      </c>
      <c r="Q1242" s="68" t="s">
        <v>523</v>
      </c>
      <c r="R1242" s="20">
        <v>3</v>
      </c>
      <c r="S1242" s="20">
        <v>25</v>
      </c>
      <c r="T1242" s="20">
        <v>0.05</v>
      </c>
      <c r="U1242" s="20">
        <v>50</v>
      </c>
      <c r="V1242" s="20" t="s">
        <v>511</v>
      </c>
      <c r="W1242" s="20" t="s">
        <v>511</v>
      </c>
      <c r="X1242" s="20" t="s">
        <v>511</v>
      </c>
      <c r="Y1242" s="20" t="s">
        <v>511</v>
      </c>
      <c r="Z1242" s="20" t="s">
        <v>511</v>
      </c>
      <c r="AA1242" s="67"/>
      <c r="AE1242" t="s">
        <v>516</v>
      </c>
      <c r="AF1242">
        <v>3</v>
      </c>
      <c r="AG1242">
        <v>10</v>
      </c>
      <c r="AH1242">
        <v>0.2</v>
      </c>
      <c r="AI1242">
        <v>100</v>
      </c>
      <c r="AJ1242" t="s">
        <v>511</v>
      </c>
      <c r="AK1242" t="s">
        <v>511</v>
      </c>
      <c r="AL1242" t="s">
        <v>511</v>
      </c>
      <c r="AM1242" t="s">
        <v>511</v>
      </c>
      <c r="AN1242" t="s">
        <v>511</v>
      </c>
    </row>
    <row r="1243" spans="1:40" x14ac:dyDescent="0.3">
      <c r="A1243" s="65" t="s">
        <v>523</v>
      </c>
      <c r="B1243" s="66">
        <v>3</v>
      </c>
      <c r="C1243" s="66">
        <v>25</v>
      </c>
      <c r="D1243" s="66">
        <v>0.1</v>
      </c>
      <c r="E1243" t="s">
        <v>4</v>
      </c>
      <c r="F1243" s="66" t="s">
        <v>511</v>
      </c>
      <c r="G1243" s="39" t="str">
        <f t="shared" si="78"/>
        <v>---</v>
      </c>
      <c r="H1243" s="66" t="s">
        <v>511</v>
      </c>
      <c r="I1243" s="66" t="s">
        <v>511</v>
      </c>
      <c r="J1243" s="23"/>
      <c r="L1243" s="59" t="str">
        <f>IF(OR(H_no_hash!$F1243="---",H_no_hash!$F1243="infeas",H_no_hash!$F1243="inf"),"---",(H_no_hash!$F1243/M1243)-1)</f>
        <v>---</v>
      </c>
      <c r="M1243" s="20">
        <f>Model_dem!L983</f>
        <v>715</v>
      </c>
      <c r="N1243" t="str">
        <f>Model_dem!G983</f>
        <v>---</v>
      </c>
      <c r="P1243" t="str">
        <f>IF(H_no_hash!$Q1243&lt;&gt;A1243,"Aqui", " ")</f>
        <v xml:space="preserve"> </v>
      </c>
      <c r="Q1243" s="65" t="s">
        <v>523</v>
      </c>
      <c r="R1243" s="66">
        <v>3</v>
      </c>
      <c r="S1243" s="66">
        <v>25</v>
      </c>
      <c r="T1243" s="66">
        <v>0.1</v>
      </c>
      <c r="U1243" s="66">
        <v>50</v>
      </c>
      <c r="V1243" s="66" t="s">
        <v>511</v>
      </c>
      <c r="W1243" s="66" t="s">
        <v>511</v>
      </c>
      <c r="X1243" s="66" t="s">
        <v>511</v>
      </c>
      <c r="Y1243" s="66" t="s">
        <v>511</v>
      </c>
      <c r="Z1243" s="66" t="s">
        <v>511</v>
      </c>
      <c r="AA1243" s="23"/>
      <c r="AE1243" t="s">
        <v>516</v>
      </c>
      <c r="AF1243">
        <v>3</v>
      </c>
      <c r="AG1243">
        <v>10</v>
      </c>
      <c r="AH1243">
        <v>0.1</v>
      </c>
      <c r="AI1243">
        <v>100</v>
      </c>
      <c r="AJ1243" t="s">
        <v>511</v>
      </c>
      <c r="AK1243" t="s">
        <v>511</v>
      </c>
      <c r="AL1243" t="s">
        <v>511</v>
      </c>
      <c r="AM1243" t="s">
        <v>511</v>
      </c>
      <c r="AN1243" t="s">
        <v>511</v>
      </c>
    </row>
    <row r="1244" spans="1:40" x14ac:dyDescent="0.3">
      <c r="A1244" s="68" t="s">
        <v>523</v>
      </c>
      <c r="B1244" s="20">
        <v>3</v>
      </c>
      <c r="C1244" s="20">
        <v>25</v>
      </c>
      <c r="D1244" s="20">
        <v>0.15</v>
      </c>
      <c r="E1244" t="s">
        <v>4</v>
      </c>
      <c r="F1244" s="20" t="s">
        <v>511</v>
      </c>
      <c r="G1244" s="39" t="str">
        <f t="shared" si="78"/>
        <v>---</v>
      </c>
      <c r="H1244" s="20" t="s">
        <v>511</v>
      </c>
      <c r="I1244" s="20" t="s">
        <v>511</v>
      </c>
      <c r="J1244" s="67"/>
      <c r="L1244" s="59" t="str">
        <f>IF(OR(H_no_hash!$F1244="---",H_no_hash!$F1244="infeas",H_no_hash!$F1244="inf"),"---",(H_no_hash!$F1244/M1244)-1)</f>
        <v>---</v>
      </c>
      <c r="M1244" s="20">
        <f>Model_dem!L984</f>
        <v>715</v>
      </c>
      <c r="N1244" t="str">
        <f>Model_dem!G984</f>
        <v>---</v>
      </c>
      <c r="P1244" t="str">
        <f>IF(H_no_hash!$Q1244&lt;&gt;A1244,"Aqui", " ")</f>
        <v xml:space="preserve"> </v>
      </c>
      <c r="Q1244" s="68" t="s">
        <v>523</v>
      </c>
      <c r="R1244" s="20">
        <v>3</v>
      </c>
      <c r="S1244" s="20">
        <v>25</v>
      </c>
      <c r="T1244" s="20">
        <v>0.15</v>
      </c>
      <c r="U1244" s="20">
        <v>50</v>
      </c>
      <c r="V1244" s="20" t="s">
        <v>511</v>
      </c>
      <c r="W1244" s="20" t="s">
        <v>511</v>
      </c>
      <c r="X1244" s="20" t="s">
        <v>511</v>
      </c>
      <c r="Y1244" s="20" t="s">
        <v>511</v>
      </c>
      <c r="Z1244" s="20" t="s">
        <v>511</v>
      </c>
      <c r="AA1244" s="67"/>
      <c r="AE1244" t="s">
        <v>516</v>
      </c>
      <c r="AF1244">
        <v>3</v>
      </c>
      <c r="AG1244">
        <v>0</v>
      </c>
      <c r="AH1244">
        <v>0.15</v>
      </c>
      <c r="AI1244">
        <v>100</v>
      </c>
      <c r="AJ1244" t="s">
        <v>511</v>
      </c>
      <c r="AK1244" t="s">
        <v>511</v>
      </c>
      <c r="AL1244" t="s">
        <v>511</v>
      </c>
      <c r="AM1244" t="s">
        <v>511</v>
      </c>
      <c r="AN1244" t="s">
        <v>511</v>
      </c>
    </row>
    <row r="1245" spans="1:40" x14ac:dyDescent="0.3">
      <c r="A1245" s="65" t="s">
        <v>523</v>
      </c>
      <c r="B1245" s="66">
        <v>3</v>
      </c>
      <c r="C1245" s="66">
        <v>25</v>
      </c>
      <c r="D1245" s="66">
        <v>0.2</v>
      </c>
      <c r="E1245" t="s">
        <v>4</v>
      </c>
      <c r="F1245" s="66" t="s">
        <v>511</v>
      </c>
      <c r="G1245" s="39" t="str">
        <f t="shared" si="78"/>
        <v>---</v>
      </c>
      <c r="H1245" s="66" t="s">
        <v>511</v>
      </c>
      <c r="I1245" s="66" t="s">
        <v>511</v>
      </c>
      <c r="J1245" s="23">
        <v>0</v>
      </c>
      <c r="L1245" s="59" t="str">
        <f>IF(OR(H_no_hash!$F1245="---",H_no_hash!$F1245="infeas",H_no_hash!$F1245="inf"),"---",(H_no_hash!$F1245/M1245)-1)</f>
        <v>---</v>
      </c>
      <c r="M1245" s="20">
        <f>Model_dem!L985</f>
        <v>715</v>
      </c>
      <c r="N1245" t="str">
        <f>Model_dem!G985</f>
        <v>---</v>
      </c>
      <c r="P1245" t="str">
        <f>IF(H_no_hash!$Q1245&lt;&gt;A1245,"Aqui", " ")</f>
        <v xml:space="preserve"> </v>
      </c>
      <c r="Q1245" s="65" t="s">
        <v>523</v>
      </c>
      <c r="R1245" s="66">
        <v>3</v>
      </c>
      <c r="S1245" s="66">
        <v>25</v>
      </c>
      <c r="T1245" s="66">
        <v>0.2</v>
      </c>
      <c r="U1245" s="66">
        <v>50</v>
      </c>
      <c r="V1245" s="66" t="s">
        <v>511</v>
      </c>
      <c r="W1245" s="66" t="s">
        <v>511</v>
      </c>
      <c r="X1245" s="66" t="s">
        <v>511</v>
      </c>
      <c r="Y1245" s="66" t="s">
        <v>511</v>
      </c>
      <c r="Z1245" s="66" t="s">
        <v>511</v>
      </c>
      <c r="AA1245" s="23"/>
      <c r="AE1245" t="s">
        <v>516</v>
      </c>
      <c r="AF1245">
        <v>3</v>
      </c>
      <c r="AG1245">
        <v>0</v>
      </c>
      <c r="AH1245">
        <v>0.2</v>
      </c>
      <c r="AI1245">
        <v>100</v>
      </c>
      <c r="AJ1245" t="s">
        <v>511</v>
      </c>
      <c r="AK1245" t="s">
        <v>511</v>
      </c>
      <c r="AL1245" t="s">
        <v>511</v>
      </c>
      <c r="AM1245" t="s">
        <v>511</v>
      </c>
      <c r="AN1245" t="s">
        <v>511</v>
      </c>
    </row>
    <row r="1246" spans="1:40" x14ac:dyDescent="0.3">
      <c r="A1246" s="68" t="s">
        <v>523</v>
      </c>
      <c r="B1246" s="20">
        <v>3</v>
      </c>
      <c r="C1246" s="20">
        <v>50</v>
      </c>
      <c r="D1246" s="20">
        <v>0.05</v>
      </c>
      <c r="E1246" t="s">
        <v>4</v>
      </c>
      <c r="F1246" s="20" t="s">
        <v>511</v>
      </c>
      <c r="G1246" s="39" t="str">
        <f t="shared" si="78"/>
        <v>---</v>
      </c>
      <c r="H1246" s="20" t="s">
        <v>511</v>
      </c>
      <c r="I1246" s="20">
        <v>455</v>
      </c>
      <c r="J1246" s="67">
        <v>0</v>
      </c>
      <c r="L1246" s="59" t="str">
        <f>IF(OR(H_no_hash!$F1246="---",H_no_hash!$F1246="infeas",H_no_hash!$F1246="inf"),"---",(H_no_hash!$F1246/M1246)-1)</f>
        <v>---</v>
      </c>
      <c r="M1246" s="20">
        <f>Model_dem!L986</f>
        <v>715</v>
      </c>
      <c r="N1246" t="str">
        <f>Model_dem!G986</f>
        <v>---</v>
      </c>
      <c r="P1246" t="str">
        <f>IF(H_no_hash!$Q1246&lt;&gt;A1246,"Aqui", " ")</f>
        <v xml:space="preserve"> </v>
      </c>
      <c r="Q1246" s="68" t="s">
        <v>523</v>
      </c>
      <c r="R1246" s="20">
        <v>3</v>
      </c>
      <c r="S1246" s="20">
        <v>50</v>
      </c>
      <c r="T1246" s="20">
        <v>0.05</v>
      </c>
      <c r="U1246" s="20">
        <v>50</v>
      </c>
      <c r="V1246" s="20" t="s">
        <v>511</v>
      </c>
      <c r="W1246" s="20" t="s">
        <v>511</v>
      </c>
      <c r="X1246" s="20" t="s">
        <v>511</v>
      </c>
      <c r="Y1246" s="20" t="s">
        <v>511</v>
      </c>
      <c r="Z1246" s="20" t="s">
        <v>511</v>
      </c>
      <c r="AA1246" s="67"/>
      <c r="AE1246" t="s">
        <v>516</v>
      </c>
      <c r="AF1246">
        <v>3</v>
      </c>
      <c r="AG1246">
        <v>10</v>
      </c>
      <c r="AH1246">
        <v>0.15</v>
      </c>
      <c r="AI1246">
        <v>100</v>
      </c>
      <c r="AJ1246" t="s">
        <v>511</v>
      </c>
      <c r="AK1246" t="s">
        <v>511</v>
      </c>
      <c r="AL1246" t="s">
        <v>511</v>
      </c>
      <c r="AM1246" t="s">
        <v>511</v>
      </c>
      <c r="AN1246" t="s">
        <v>511</v>
      </c>
    </row>
    <row r="1247" spans="1:40" x14ac:dyDescent="0.3">
      <c r="A1247" s="65" t="s">
        <v>523</v>
      </c>
      <c r="B1247" s="66">
        <v>3</v>
      </c>
      <c r="C1247" s="66">
        <v>50</v>
      </c>
      <c r="D1247" s="66">
        <v>0.1</v>
      </c>
      <c r="E1247" t="s">
        <v>4</v>
      </c>
      <c r="F1247" s="66" t="s">
        <v>511</v>
      </c>
      <c r="G1247" s="39" t="str">
        <f t="shared" si="78"/>
        <v>---</v>
      </c>
      <c r="H1247" s="66" t="s">
        <v>511</v>
      </c>
      <c r="I1247" s="66">
        <v>489</v>
      </c>
      <c r="J1247" s="23">
        <v>0</v>
      </c>
      <c r="L1247" s="59" t="str">
        <f>IF(OR(H_no_hash!$F1247="---",H_no_hash!$F1247="infeas",H_no_hash!$F1247="inf"),"---",(H_no_hash!$F1247/M1247)-1)</f>
        <v>---</v>
      </c>
      <c r="M1247" s="20">
        <f>Model_dem!L987</f>
        <v>715</v>
      </c>
      <c r="N1247" t="str">
        <f>Model_dem!G987</f>
        <v>---</v>
      </c>
      <c r="P1247" t="str">
        <f>IF(H_no_hash!$Q1247&lt;&gt;A1247,"Aqui", " ")</f>
        <v xml:space="preserve"> </v>
      </c>
      <c r="Q1247" s="65" t="s">
        <v>523</v>
      </c>
      <c r="R1247" s="66">
        <v>3</v>
      </c>
      <c r="S1247" s="66">
        <v>50</v>
      </c>
      <c r="T1247" s="66">
        <v>0.1</v>
      </c>
      <c r="U1247" s="66">
        <v>50</v>
      </c>
      <c r="V1247" s="66" t="s">
        <v>511</v>
      </c>
      <c r="W1247" s="66" t="s">
        <v>511</v>
      </c>
      <c r="X1247" s="66" t="s">
        <v>511</v>
      </c>
      <c r="Y1247" s="66" t="s">
        <v>511</v>
      </c>
      <c r="Z1247" s="66" t="s">
        <v>511</v>
      </c>
      <c r="AA1247" s="23"/>
      <c r="AE1247" t="s">
        <v>516</v>
      </c>
      <c r="AF1247">
        <v>3</v>
      </c>
      <c r="AG1247">
        <v>0</v>
      </c>
      <c r="AH1247">
        <v>0.1</v>
      </c>
      <c r="AI1247">
        <v>100</v>
      </c>
      <c r="AJ1247" t="s">
        <v>511</v>
      </c>
      <c r="AK1247" t="s">
        <v>511</v>
      </c>
      <c r="AL1247" t="s">
        <v>511</v>
      </c>
      <c r="AM1247" t="s">
        <v>511</v>
      </c>
      <c r="AN1247" t="s">
        <v>511</v>
      </c>
    </row>
    <row r="1248" spans="1:40" x14ac:dyDescent="0.3">
      <c r="A1248" s="68" t="s">
        <v>523</v>
      </c>
      <c r="B1248" s="20">
        <v>3</v>
      </c>
      <c r="C1248" s="20">
        <v>50</v>
      </c>
      <c r="D1248" s="20">
        <v>0.15</v>
      </c>
      <c r="E1248" t="s">
        <v>4</v>
      </c>
      <c r="F1248" s="20" t="s">
        <v>511</v>
      </c>
      <c r="G1248" s="39" t="str">
        <f t="shared" si="78"/>
        <v>---</v>
      </c>
      <c r="H1248" s="20" t="s">
        <v>511</v>
      </c>
      <c r="I1248" s="20">
        <v>611</v>
      </c>
      <c r="J1248" s="67">
        <v>0</v>
      </c>
      <c r="L1248" s="59" t="str">
        <f>IF(OR(H_no_hash!$F1248="---",H_no_hash!$F1248="infeas",H_no_hash!$F1248="inf"),"---",(H_no_hash!$F1248/M1248)-1)</f>
        <v>---</v>
      </c>
      <c r="M1248" s="20">
        <f>Model_dem!L988</f>
        <v>715</v>
      </c>
      <c r="N1248" t="str">
        <f>Model_dem!G988</f>
        <v>---</v>
      </c>
      <c r="P1248" t="str">
        <f>IF(H_no_hash!$Q1248&lt;&gt;A1248,"Aqui", " ")</f>
        <v xml:space="preserve"> </v>
      </c>
      <c r="Q1248" s="68" t="s">
        <v>523</v>
      </c>
      <c r="R1248" s="20">
        <v>3</v>
      </c>
      <c r="S1248" s="20">
        <v>50</v>
      </c>
      <c r="T1248" s="20">
        <v>0.15</v>
      </c>
      <c r="U1248" s="20">
        <v>50</v>
      </c>
      <c r="V1248" s="20" t="s">
        <v>511</v>
      </c>
      <c r="W1248" s="20" t="s">
        <v>511</v>
      </c>
      <c r="X1248" s="20" t="s">
        <v>511</v>
      </c>
      <c r="Y1248" s="20" t="s">
        <v>511</v>
      </c>
      <c r="Z1248" s="20" t="s">
        <v>511</v>
      </c>
      <c r="AA1248" s="67"/>
      <c r="AE1248" t="s">
        <v>516</v>
      </c>
      <c r="AF1248">
        <v>3</v>
      </c>
      <c r="AG1248">
        <v>25</v>
      </c>
      <c r="AH1248">
        <v>0.1</v>
      </c>
      <c r="AI1248">
        <v>100</v>
      </c>
      <c r="AJ1248" t="s">
        <v>511</v>
      </c>
      <c r="AK1248" t="s">
        <v>511</v>
      </c>
      <c r="AL1248" t="s">
        <v>511</v>
      </c>
      <c r="AM1248" t="s">
        <v>511</v>
      </c>
      <c r="AN1248" t="s">
        <v>511</v>
      </c>
    </row>
    <row r="1249" spans="1:40" x14ac:dyDescent="0.3">
      <c r="A1249" s="65" t="s">
        <v>523</v>
      </c>
      <c r="B1249" s="66">
        <v>3</v>
      </c>
      <c r="C1249" s="66">
        <v>50</v>
      </c>
      <c r="D1249" s="66">
        <v>0.2</v>
      </c>
      <c r="E1249" t="s">
        <v>4</v>
      </c>
      <c r="F1249" s="66" t="s">
        <v>511</v>
      </c>
      <c r="G1249" s="39" t="str">
        <f t="shared" si="78"/>
        <v>---</v>
      </c>
      <c r="H1249" s="66" t="s">
        <v>511</v>
      </c>
      <c r="I1249" s="66">
        <v>614</v>
      </c>
      <c r="J1249" s="23">
        <v>0</v>
      </c>
      <c r="L1249" s="59" t="str">
        <f>IF(OR(H_no_hash!$F1249="---",H_no_hash!$F1249="infeas",H_no_hash!$F1249="inf"),"---",(H_no_hash!$F1249/M1249)-1)</f>
        <v>---</v>
      </c>
      <c r="M1249" s="20">
        <f>Model_dem!L989</f>
        <v>715</v>
      </c>
      <c r="N1249" t="str">
        <f>Model_dem!G989</f>
        <v>---</v>
      </c>
      <c r="P1249" t="str">
        <f>IF(H_no_hash!$Q1249&lt;&gt;A1249,"Aqui", " ")</f>
        <v xml:space="preserve"> </v>
      </c>
      <c r="Q1249" s="65" t="s">
        <v>523</v>
      </c>
      <c r="R1249" s="66">
        <v>3</v>
      </c>
      <c r="S1249" s="66">
        <v>50</v>
      </c>
      <c r="T1249" s="66">
        <v>0.2</v>
      </c>
      <c r="U1249" s="66">
        <v>50</v>
      </c>
      <c r="V1249" s="66" t="s">
        <v>511</v>
      </c>
      <c r="W1249" s="66" t="s">
        <v>511</v>
      </c>
      <c r="X1249" s="66" t="s">
        <v>511</v>
      </c>
      <c r="Y1249" s="66" t="s">
        <v>511</v>
      </c>
      <c r="Z1249" s="66" t="s">
        <v>511</v>
      </c>
      <c r="AA1249" s="23">
        <v>0</v>
      </c>
      <c r="AE1249" t="s">
        <v>516</v>
      </c>
      <c r="AF1249">
        <v>3</v>
      </c>
      <c r="AG1249">
        <v>25</v>
      </c>
      <c r="AH1249">
        <v>0.15</v>
      </c>
      <c r="AI1249">
        <v>100</v>
      </c>
      <c r="AJ1249" t="s">
        <v>511</v>
      </c>
      <c r="AK1249" t="s">
        <v>511</v>
      </c>
      <c r="AL1249" t="s">
        <v>511</v>
      </c>
      <c r="AM1249" t="s">
        <v>511</v>
      </c>
      <c r="AN1249" t="s">
        <v>511</v>
      </c>
    </row>
    <row r="1250" spans="1:40" x14ac:dyDescent="0.3">
      <c r="A1250" s="68" t="s">
        <v>532</v>
      </c>
      <c r="B1250" s="20">
        <v>0</v>
      </c>
      <c r="C1250" s="20">
        <v>0</v>
      </c>
      <c r="D1250" s="20">
        <v>0.05</v>
      </c>
      <c r="E1250" t="s">
        <v>0</v>
      </c>
      <c r="F1250" s="20">
        <v>1031</v>
      </c>
      <c r="G1250" s="39">
        <f t="shared" si="78"/>
        <v>0</v>
      </c>
      <c r="H1250" s="20">
        <v>96.215299999999999</v>
      </c>
      <c r="I1250" s="20">
        <v>126</v>
      </c>
      <c r="J1250" s="67">
        <v>0</v>
      </c>
      <c r="K1250" s="52">
        <v>1</v>
      </c>
      <c r="L1250" s="59">
        <f>IF(OR(H_no_hash!$F1250="---",H_no_hash!$F1250="infeas",H_no_hash!$F1250="inf"),"---",(H_no_hash!$F1250/M1250)-1)</f>
        <v>0</v>
      </c>
      <c r="M1250" s="20">
        <f>Model_dem!L990</f>
        <v>1031</v>
      </c>
      <c r="N1250">
        <f>Model_dem!G990</f>
        <v>1031</v>
      </c>
      <c r="P1250" t="str">
        <f>IF(H_no_hash!$Q1250&lt;&gt;A1250,"Aqui", " ")</f>
        <v xml:space="preserve"> </v>
      </c>
      <c r="Q1250" s="68" t="s">
        <v>532</v>
      </c>
      <c r="R1250" s="20">
        <v>0</v>
      </c>
      <c r="S1250" s="20">
        <v>0</v>
      </c>
      <c r="T1250" s="20">
        <v>0.05</v>
      </c>
      <c r="U1250" s="20">
        <v>100</v>
      </c>
      <c r="V1250" s="20">
        <v>1031</v>
      </c>
      <c r="W1250" s="20">
        <v>96.215299999999999</v>
      </c>
      <c r="X1250" s="20">
        <v>24</v>
      </c>
      <c r="Y1250" s="20">
        <v>455</v>
      </c>
      <c r="Z1250" s="20">
        <v>1800</v>
      </c>
      <c r="AA1250" s="67">
        <v>0</v>
      </c>
      <c r="AE1250" t="s">
        <v>516</v>
      </c>
      <c r="AF1250">
        <v>3</v>
      </c>
      <c r="AG1250">
        <v>25</v>
      </c>
      <c r="AH1250">
        <v>0.2</v>
      </c>
      <c r="AI1250">
        <v>100</v>
      </c>
      <c r="AJ1250" t="s">
        <v>511</v>
      </c>
      <c r="AK1250" t="s">
        <v>511</v>
      </c>
      <c r="AL1250" t="s">
        <v>511</v>
      </c>
      <c r="AM1250" t="s">
        <v>511</v>
      </c>
      <c r="AN1250" t="s">
        <v>511</v>
      </c>
    </row>
    <row r="1251" spans="1:40" x14ac:dyDescent="0.3">
      <c r="A1251" s="65" t="s">
        <v>532</v>
      </c>
      <c r="B1251" s="66">
        <v>0</v>
      </c>
      <c r="C1251" s="66">
        <v>0</v>
      </c>
      <c r="D1251" s="66">
        <v>0.1</v>
      </c>
      <c r="E1251" t="s">
        <v>1</v>
      </c>
      <c r="F1251" s="66">
        <v>1031</v>
      </c>
      <c r="G1251" s="39">
        <f t="shared" si="78"/>
        <v>0</v>
      </c>
      <c r="H1251" s="66">
        <v>142.233</v>
      </c>
      <c r="I1251" s="66">
        <v>136</v>
      </c>
      <c r="J1251" s="23">
        <v>0</v>
      </c>
      <c r="K1251" s="52">
        <v>1</v>
      </c>
      <c r="L1251" s="59">
        <f>IF(OR(H_no_hash!$F1251="---",H_no_hash!$F1251="infeas",H_no_hash!$F1251="inf"),"---",(H_no_hash!$F1251/M1251)-1)</f>
        <v>0</v>
      </c>
      <c r="M1251" s="20">
        <f>Model_dem!L991</f>
        <v>1031</v>
      </c>
      <c r="N1251">
        <f>Model_dem!G991</f>
        <v>1031</v>
      </c>
      <c r="P1251" t="str">
        <f>IF(H_no_hash!$Q1251&lt;&gt;A1251,"Aqui", " ")</f>
        <v xml:space="preserve"> </v>
      </c>
      <c r="Q1251" s="65" t="s">
        <v>532</v>
      </c>
      <c r="R1251" s="66">
        <v>0</v>
      </c>
      <c r="S1251" s="66">
        <v>0</v>
      </c>
      <c r="T1251" s="66">
        <v>0.1</v>
      </c>
      <c r="U1251" s="66">
        <v>100</v>
      </c>
      <c r="V1251" s="66">
        <v>1031</v>
      </c>
      <c r="W1251" s="66">
        <v>142.233</v>
      </c>
      <c r="X1251" s="66">
        <v>29</v>
      </c>
      <c r="Y1251" s="66">
        <v>489</v>
      </c>
      <c r="Z1251" s="66">
        <v>1800.02</v>
      </c>
      <c r="AA1251" s="23">
        <v>0</v>
      </c>
      <c r="AE1251" t="s">
        <v>516</v>
      </c>
      <c r="AF1251">
        <v>3</v>
      </c>
      <c r="AG1251">
        <v>50</v>
      </c>
      <c r="AH1251">
        <v>0.2</v>
      </c>
      <c r="AI1251">
        <v>100</v>
      </c>
      <c r="AJ1251" t="s">
        <v>511</v>
      </c>
      <c r="AK1251" t="s">
        <v>511</v>
      </c>
      <c r="AL1251" t="s">
        <v>511</v>
      </c>
      <c r="AM1251" t="s">
        <v>511</v>
      </c>
      <c r="AN1251" t="s">
        <v>511</v>
      </c>
    </row>
    <row r="1252" spans="1:40" x14ac:dyDescent="0.3">
      <c r="A1252" s="68" t="s">
        <v>532</v>
      </c>
      <c r="B1252" s="20">
        <v>0</v>
      </c>
      <c r="C1252" s="20">
        <v>0</v>
      </c>
      <c r="D1252" s="20">
        <v>0.15</v>
      </c>
      <c r="E1252" t="s">
        <v>1</v>
      </c>
      <c r="F1252" s="20">
        <v>1031</v>
      </c>
      <c r="G1252" s="39">
        <f t="shared" si="78"/>
        <v>0</v>
      </c>
      <c r="H1252" s="20">
        <v>13.286300000000001</v>
      </c>
      <c r="I1252" s="20">
        <v>150</v>
      </c>
      <c r="J1252" s="67">
        <v>0</v>
      </c>
      <c r="K1252" s="52">
        <v>1</v>
      </c>
      <c r="L1252" s="59">
        <f>IF(OR(H_no_hash!$F1252="---",H_no_hash!$F1252="infeas",H_no_hash!$F1252="inf"),"---",(H_no_hash!$F1252/M1252)-1)</f>
        <v>0</v>
      </c>
      <c r="M1252" s="20">
        <f>Model_dem!L992</f>
        <v>1031</v>
      </c>
      <c r="N1252">
        <f>Model_dem!G992</f>
        <v>1031</v>
      </c>
      <c r="P1252" t="str">
        <f>IF(H_no_hash!$Q1252&lt;&gt;A1252,"Aqui", " ")</f>
        <v xml:space="preserve"> </v>
      </c>
      <c r="Q1252" s="68" t="s">
        <v>532</v>
      </c>
      <c r="R1252" s="20">
        <v>0</v>
      </c>
      <c r="S1252" s="20">
        <v>0</v>
      </c>
      <c r="T1252" s="20">
        <v>0.15</v>
      </c>
      <c r="U1252" s="20">
        <v>100</v>
      </c>
      <c r="V1252" s="20">
        <v>1031</v>
      </c>
      <c r="W1252" s="20">
        <v>13.286300000000001</v>
      </c>
      <c r="X1252" s="20">
        <v>3</v>
      </c>
      <c r="Y1252" s="20">
        <v>611</v>
      </c>
      <c r="Z1252" s="20">
        <v>1800.02</v>
      </c>
      <c r="AA1252" s="67">
        <v>0</v>
      </c>
      <c r="AE1252" t="s">
        <v>516</v>
      </c>
      <c r="AF1252">
        <v>3</v>
      </c>
      <c r="AG1252">
        <v>50</v>
      </c>
      <c r="AH1252">
        <v>0.1</v>
      </c>
      <c r="AI1252">
        <v>100</v>
      </c>
      <c r="AJ1252" t="s">
        <v>511</v>
      </c>
      <c r="AK1252" t="s">
        <v>511</v>
      </c>
      <c r="AL1252" t="s">
        <v>511</v>
      </c>
      <c r="AM1252" t="s">
        <v>511</v>
      </c>
      <c r="AN1252" t="s">
        <v>511</v>
      </c>
    </row>
    <row r="1253" spans="1:40" x14ac:dyDescent="0.3">
      <c r="A1253" s="65" t="s">
        <v>532</v>
      </c>
      <c r="B1253" s="66">
        <v>0</v>
      </c>
      <c r="C1253" s="66">
        <v>0</v>
      </c>
      <c r="D1253" s="66">
        <v>0.2</v>
      </c>
      <c r="E1253" t="s">
        <v>0</v>
      </c>
      <c r="F1253" s="66">
        <v>1031</v>
      </c>
      <c r="G1253" s="39">
        <f t="shared" si="78"/>
        <v>0</v>
      </c>
      <c r="H1253" s="66">
        <v>11.2806</v>
      </c>
      <c r="I1253" s="66">
        <v>129</v>
      </c>
      <c r="J1253" s="23">
        <v>0</v>
      </c>
      <c r="K1253" s="52">
        <v>1</v>
      </c>
      <c r="L1253" s="59">
        <f>IF(OR(H_no_hash!$F1253="---",H_no_hash!$F1253="infeas",H_no_hash!$F1253="inf"),"---",(H_no_hash!$F1253/M1253)-1)</f>
        <v>0</v>
      </c>
      <c r="M1253" s="20">
        <f>Model_dem!L993</f>
        <v>1031</v>
      </c>
      <c r="N1253">
        <f>Model_dem!G993</f>
        <v>1031</v>
      </c>
      <c r="P1253" t="str">
        <f>IF(H_no_hash!$Q1253&lt;&gt;A1253,"Aqui", " ")</f>
        <v xml:space="preserve"> </v>
      </c>
      <c r="Q1253" s="65" t="s">
        <v>532</v>
      </c>
      <c r="R1253" s="66">
        <v>0</v>
      </c>
      <c r="S1253" s="66">
        <v>0</v>
      </c>
      <c r="T1253" s="66">
        <v>0.2</v>
      </c>
      <c r="U1253" s="66">
        <v>100</v>
      </c>
      <c r="V1253" s="66">
        <v>1031</v>
      </c>
      <c r="W1253" s="66">
        <v>11.2806</v>
      </c>
      <c r="X1253" s="66">
        <v>3</v>
      </c>
      <c r="Y1253" s="66">
        <v>614</v>
      </c>
      <c r="Z1253" s="66">
        <v>1800.01</v>
      </c>
      <c r="AA1253" s="23">
        <v>0</v>
      </c>
      <c r="AE1253" t="s">
        <v>516</v>
      </c>
      <c r="AF1253">
        <v>3</v>
      </c>
      <c r="AG1253">
        <v>50</v>
      </c>
      <c r="AH1253">
        <v>0.15</v>
      </c>
      <c r="AI1253">
        <v>100</v>
      </c>
      <c r="AJ1253" t="s">
        <v>511</v>
      </c>
      <c r="AK1253" t="s">
        <v>511</v>
      </c>
      <c r="AL1253" t="s">
        <v>511</v>
      </c>
      <c r="AM1253" t="s">
        <v>511</v>
      </c>
      <c r="AN1253" t="s">
        <v>511</v>
      </c>
    </row>
    <row r="1254" spans="1:40" x14ac:dyDescent="0.3">
      <c r="A1254" s="68" t="s">
        <v>532</v>
      </c>
      <c r="B1254" s="20">
        <v>1</v>
      </c>
      <c r="C1254" s="20">
        <v>5</v>
      </c>
      <c r="D1254" s="20">
        <v>0.05</v>
      </c>
      <c r="E1254" t="s">
        <v>0</v>
      </c>
      <c r="F1254" s="20">
        <v>1033</v>
      </c>
      <c r="G1254" s="39">
        <f t="shared" si="78"/>
        <v>0</v>
      </c>
      <c r="H1254" s="20">
        <v>250.56399999999999</v>
      </c>
      <c r="I1254" s="20">
        <v>174</v>
      </c>
      <c r="J1254" s="67">
        <v>0</v>
      </c>
      <c r="K1254" s="52">
        <v>1</v>
      </c>
      <c r="L1254" s="59">
        <f>IF(OR(H_no_hash!$F1254="---",H_no_hash!$F1254="infeas",H_no_hash!$F1254="inf"),"---",(H_no_hash!$F1254/M1254)-1)</f>
        <v>1.9398642095054264E-3</v>
      </c>
      <c r="M1254" s="20">
        <f>Model_dem!L994</f>
        <v>1031</v>
      </c>
      <c r="N1254">
        <f>Model_dem!G994</f>
        <v>1033</v>
      </c>
      <c r="P1254" t="str">
        <f>IF(H_no_hash!$Q1254&lt;&gt;A1254,"Aqui", " ")</f>
        <v xml:space="preserve"> </v>
      </c>
      <c r="Q1254" s="68" t="s">
        <v>532</v>
      </c>
      <c r="R1254" s="20">
        <v>1</v>
      </c>
      <c r="S1254" s="20">
        <v>5</v>
      </c>
      <c r="T1254" s="20">
        <v>0.05</v>
      </c>
      <c r="U1254" s="20">
        <v>100</v>
      </c>
      <c r="V1254" s="20">
        <v>1033</v>
      </c>
      <c r="W1254" s="20">
        <v>250.56399999999999</v>
      </c>
      <c r="X1254" s="20">
        <v>15</v>
      </c>
      <c r="Y1254" s="20">
        <v>126</v>
      </c>
      <c r="Z1254" s="20">
        <v>1800.05</v>
      </c>
      <c r="AA1254" s="67">
        <v>0</v>
      </c>
      <c r="AE1254" t="s">
        <v>523</v>
      </c>
      <c r="AF1254">
        <v>3</v>
      </c>
      <c r="AG1254">
        <v>0</v>
      </c>
      <c r="AH1254">
        <v>0.1</v>
      </c>
      <c r="AI1254">
        <v>50</v>
      </c>
      <c r="AJ1254" t="s">
        <v>511</v>
      </c>
      <c r="AK1254" t="s">
        <v>511</v>
      </c>
      <c r="AL1254" t="s">
        <v>511</v>
      </c>
      <c r="AM1254" t="s">
        <v>511</v>
      </c>
      <c r="AN1254" t="s">
        <v>511</v>
      </c>
    </row>
    <row r="1255" spans="1:40" x14ac:dyDescent="0.3">
      <c r="A1255" s="65" t="s">
        <v>532</v>
      </c>
      <c r="B1255" s="66">
        <v>1</v>
      </c>
      <c r="C1255" s="66">
        <v>5</v>
      </c>
      <c r="D1255" s="66">
        <v>0.1</v>
      </c>
      <c r="E1255" t="s">
        <v>0</v>
      </c>
      <c r="F1255" s="66">
        <v>1037</v>
      </c>
      <c r="G1255" s="39">
        <f t="shared" si="78"/>
        <v>0</v>
      </c>
      <c r="H1255" s="66">
        <v>1372.65</v>
      </c>
      <c r="I1255" s="66">
        <v>143</v>
      </c>
      <c r="J1255" s="23">
        <v>0</v>
      </c>
      <c r="K1255" s="52">
        <v>1</v>
      </c>
      <c r="L1255" s="59">
        <f>IF(OR(H_no_hash!$F1255="---",H_no_hash!$F1255="infeas",H_no_hash!$F1255="inf"),"---",(H_no_hash!$F1255/M1255)-1)</f>
        <v>5.8195926285160571E-3</v>
      </c>
      <c r="M1255" s="20">
        <f>Model_dem!L995</f>
        <v>1031</v>
      </c>
      <c r="N1255">
        <f>Model_dem!G995</f>
        <v>1037</v>
      </c>
      <c r="P1255" t="str">
        <f>IF(H_no_hash!$Q1255&lt;&gt;A1255,"Aqui", " ")</f>
        <v xml:space="preserve"> </v>
      </c>
      <c r="Q1255" s="65" t="s">
        <v>532</v>
      </c>
      <c r="R1255" s="66">
        <v>1</v>
      </c>
      <c r="S1255" s="66">
        <v>5</v>
      </c>
      <c r="T1255" s="66">
        <v>0.1</v>
      </c>
      <c r="U1255" s="66">
        <v>100</v>
      </c>
      <c r="V1255" s="66">
        <v>1037</v>
      </c>
      <c r="W1255" s="66">
        <v>1372.65</v>
      </c>
      <c r="X1255" s="66">
        <v>99</v>
      </c>
      <c r="Y1255" s="66">
        <v>136</v>
      </c>
      <c r="Z1255" s="66">
        <v>1800.04</v>
      </c>
      <c r="AA1255" s="23">
        <v>0</v>
      </c>
      <c r="AE1255" t="s">
        <v>523</v>
      </c>
      <c r="AF1255">
        <v>2</v>
      </c>
      <c r="AG1255">
        <v>50</v>
      </c>
      <c r="AH1255">
        <v>0.2</v>
      </c>
      <c r="AI1255">
        <v>50</v>
      </c>
      <c r="AJ1255" t="s">
        <v>511</v>
      </c>
      <c r="AK1255" t="s">
        <v>511</v>
      </c>
      <c r="AL1255" t="s">
        <v>511</v>
      </c>
      <c r="AM1255" t="s">
        <v>511</v>
      </c>
      <c r="AN1255" t="s">
        <v>511</v>
      </c>
    </row>
    <row r="1256" spans="1:40" x14ac:dyDescent="0.3">
      <c r="A1256" s="68" t="s">
        <v>532</v>
      </c>
      <c r="B1256" s="20">
        <v>1</v>
      </c>
      <c r="C1256" s="20">
        <v>5</v>
      </c>
      <c r="D1256" s="20">
        <v>0.15</v>
      </c>
      <c r="E1256" t="s">
        <v>0</v>
      </c>
      <c r="F1256" s="20">
        <v>1037</v>
      </c>
      <c r="G1256" s="39">
        <f t="shared" si="78"/>
        <v>0</v>
      </c>
      <c r="H1256" s="20">
        <v>138.90600000000001</v>
      </c>
      <c r="I1256" s="20">
        <v>141</v>
      </c>
      <c r="J1256" s="67">
        <v>0</v>
      </c>
      <c r="K1256" s="52">
        <v>1</v>
      </c>
      <c r="L1256" s="59">
        <f>IF(OR(H_no_hash!$F1256="---",H_no_hash!$F1256="infeas",H_no_hash!$F1256="inf"),"---",(H_no_hash!$F1256/M1256)-1)</f>
        <v>5.8195926285160571E-3</v>
      </c>
      <c r="M1256" s="20">
        <f>Model_dem!L996</f>
        <v>1031</v>
      </c>
      <c r="N1256">
        <f>Model_dem!G996</f>
        <v>1037</v>
      </c>
      <c r="P1256" t="str">
        <f>IF(H_no_hash!$Q1256&lt;&gt;A1256,"Aqui", " ")</f>
        <v xml:space="preserve"> </v>
      </c>
      <c r="Q1256" s="68" t="s">
        <v>532</v>
      </c>
      <c r="R1256" s="20">
        <v>1</v>
      </c>
      <c r="S1256" s="20">
        <v>5</v>
      </c>
      <c r="T1256" s="20">
        <v>0.15</v>
      </c>
      <c r="U1256" s="20">
        <v>100</v>
      </c>
      <c r="V1256" s="20">
        <v>1037</v>
      </c>
      <c r="W1256" s="20">
        <v>138.90600000000001</v>
      </c>
      <c r="X1256" s="20">
        <v>11</v>
      </c>
      <c r="Y1256" s="20">
        <v>150</v>
      </c>
      <c r="Z1256" s="20">
        <v>1800.05</v>
      </c>
      <c r="AA1256" s="67">
        <v>0</v>
      </c>
      <c r="AE1256" t="s">
        <v>523</v>
      </c>
      <c r="AF1256">
        <v>3</v>
      </c>
      <c r="AG1256">
        <v>0</v>
      </c>
      <c r="AH1256">
        <v>0.15</v>
      </c>
      <c r="AI1256">
        <v>50</v>
      </c>
      <c r="AJ1256" t="s">
        <v>511</v>
      </c>
      <c r="AK1256" t="s">
        <v>511</v>
      </c>
      <c r="AL1256" t="s">
        <v>511</v>
      </c>
      <c r="AM1256" t="s">
        <v>511</v>
      </c>
      <c r="AN1256" t="s">
        <v>511</v>
      </c>
    </row>
    <row r="1257" spans="1:40" x14ac:dyDescent="0.3">
      <c r="A1257" s="65" t="s">
        <v>532</v>
      </c>
      <c r="B1257" s="66">
        <v>1</v>
      </c>
      <c r="C1257" s="66">
        <v>5</v>
      </c>
      <c r="D1257" s="66">
        <v>0.2</v>
      </c>
      <c r="E1257" t="s">
        <v>0</v>
      </c>
      <c r="F1257" s="66">
        <v>1040</v>
      </c>
      <c r="G1257" s="39">
        <f t="shared" si="78"/>
        <v>0</v>
      </c>
      <c r="H1257" s="66">
        <v>633.01800000000003</v>
      </c>
      <c r="I1257" s="66">
        <v>136</v>
      </c>
      <c r="J1257" s="23">
        <v>0</v>
      </c>
      <c r="K1257" s="52">
        <v>1</v>
      </c>
      <c r="L1257" s="59">
        <f>IF(OR(H_no_hash!$F1257="---",H_no_hash!$F1257="infeas",H_no_hash!$F1257="inf"),"---",(H_no_hash!$F1257/M1257)-1)</f>
        <v>8.7293889427739746E-3</v>
      </c>
      <c r="M1257" s="20">
        <f>Model_dem!L997</f>
        <v>1031</v>
      </c>
      <c r="N1257">
        <f>Model_dem!G997</f>
        <v>1040</v>
      </c>
      <c r="P1257" t="str">
        <f>IF(H_no_hash!$Q1257&lt;&gt;A1257,"Aqui", " ")</f>
        <v xml:space="preserve"> </v>
      </c>
      <c r="Q1257" s="65" t="s">
        <v>532</v>
      </c>
      <c r="R1257" s="66">
        <v>1</v>
      </c>
      <c r="S1257" s="66">
        <v>5</v>
      </c>
      <c r="T1257" s="66">
        <v>0.2</v>
      </c>
      <c r="U1257" s="66">
        <v>100</v>
      </c>
      <c r="V1257" s="66">
        <v>1040</v>
      </c>
      <c r="W1257" s="66">
        <v>633.01800000000003</v>
      </c>
      <c r="X1257" s="66">
        <v>51</v>
      </c>
      <c r="Y1257" s="66">
        <v>129</v>
      </c>
      <c r="Z1257" s="66">
        <v>1800.05</v>
      </c>
      <c r="AA1257" s="23">
        <v>0</v>
      </c>
      <c r="AE1257" t="s">
        <v>523</v>
      </c>
      <c r="AF1257">
        <v>3</v>
      </c>
      <c r="AG1257">
        <v>0</v>
      </c>
      <c r="AH1257">
        <v>0.05</v>
      </c>
      <c r="AI1257">
        <v>50</v>
      </c>
      <c r="AJ1257" t="s">
        <v>511</v>
      </c>
      <c r="AK1257" t="s">
        <v>511</v>
      </c>
      <c r="AL1257" t="s">
        <v>511</v>
      </c>
      <c r="AM1257" t="s">
        <v>511</v>
      </c>
      <c r="AN1257" t="s">
        <v>511</v>
      </c>
    </row>
    <row r="1258" spans="1:40" x14ac:dyDescent="0.3">
      <c r="A1258" s="68" t="s">
        <v>532</v>
      </c>
      <c r="B1258" s="20">
        <v>1</v>
      </c>
      <c r="C1258" s="20">
        <v>10</v>
      </c>
      <c r="D1258" s="20">
        <v>0.05</v>
      </c>
      <c r="E1258" t="s">
        <v>0</v>
      </c>
      <c r="F1258" s="20">
        <v>1033</v>
      </c>
      <c r="G1258" s="39">
        <f t="shared" si="78"/>
        <v>0</v>
      </c>
      <c r="H1258" s="20">
        <v>32.155099999999997</v>
      </c>
      <c r="I1258" s="20">
        <v>78</v>
      </c>
      <c r="J1258" s="67">
        <v>0</v>
      </c>
      <c r="K1258" s="52">
        <v>1</v>
      </c>
      <c r="L1258" s="59">
        <f>IF(OR(H_no_hash!$F1258="---",H_no_hash!$F1258="infeas",H_no_hash!$F1258="inf"),"---",(H_no_hash!$F1258/M1258)-1)</f>
        <v>1.9398642095054264E-3</v>
      </c>
      <c r="M1258" s="20">
        <f>Model_dem!L998</f>
        <v>1031</v>
      </c>
      <c r="N1258">
        <f>Model_dem!G998</f>
        <v>1033</v>
      </c>
      <c r="P1258" t="str">
        <f>IF(H_no_hash!$Q1258&lt;&gt;A1258,"Aqui", " ")</f>
        <v xml:space="preserve"> </v>
      </c>
      <c r="Q1258" s="68" t="s">
        <v>532</v>
      </c>
      <c r="R1258" s="20">
        <v>1</v>
      </c>
      <c r="S1258" s="20">
        <v>10</v>
      </c>
      <c r="T1258" s="20">
        <v>0.05</v>
      </c>
      <c r="U1258" s="20">
        <v>100</v>
      </c>
      <c r="V1258" s="20">
        <v>1033</v>
      </c>
      <c r="W1258" s="20">
        <v>32.155099999999997</v>
      </c>
      <c r="X1258" s="20">
        <v>1</v>
      </c>
      <c r="Y1258" s="20">
        <v>174</v>
      </c>
      <c r="Z1258" s="20">
        <v>1800.02</v>
      </c>
      <c r="AA1258" s="67">
        <v>0</v>
      </c>
      <c r="AE1258" t="s">
        <v>523</v>
      </c>
      <c r="AF1258">
        <v>3</v>
      </c>
      <c r="AG1258">
        <v>0</v>
      </c>
      <c r="AH1258">
        <v>0.2</v>
      </c>
      <c r="AI1258">
        <v>50</v>
      </c>
      <c r="AJ1258" t="s">
        <v>511</v>
      </c>
      <c r="AK1258" t="s">
        <v>511</v>
      </c>
      <c r="AL1258" t="s">
        <v>511</v>
      </c>
      <c r="AM1258" t="s">
        <v>511</v>
      </c>
      <c r="AN1258" t="s">
        <v>511</v>
      </c>
    </row>
    <row r="1259" spans="1:40" x14ac:dyDescent="0.3">
      <c r="A1259" s="65" t="s">
        <v>532</v>
      </c>
      <c r="B1259" s="66">
        <v>1</v>
      </c>
      <c r="C1259" s="66">
        <v>10</v>
      </c>
      <c r="D1259" s="66">
        <v>0.1</v>
      </c>
      <c r="E1259" t="s">
        <v>0</v>
      </c>
      <c r="F1259" s="66">
        <v>1037</v>
      </c>
      <c r="G1259" s="39">
        <f t="shared" si="78"/>
        <v>0</v>
      </c>
      <c r="H1259" s="66">
        <v>570.91300000000001</v>
      </c>
      <c r="I1259" s="66">
        <v>24</v>
      </c>
      <c r="J1259" s="23">
        <v>0</v>
      </c>
      <c r="K1259" s="52">
        <v>1</v>
      </c>
      <c r="L1259" s="59">
        <f>IF(OR(H_no_hash!$F1259="---",H_no_hash!$F1259="infeas",H_no_hash!$F1259="inf"),"---",(H_no_hash!$F1259/M1259)-1)</f>
        <v>5.8195926285160571E-3</v>
      </c>
      <c r="M1259" s="20">
        <f>Model_dem!L999</f>
        <v>1031</v>
      </c>
      <c r="N1259">
        <f>Model_dem!G999</f>
        <v>1037</v>
      </c>
      <c r="P1259" t="str">
        <f>IF(H_no_hash!$Q1259&lt;&gt;A1259,"Aqui", " ")</f>
        <v xml:space="preserve"> </v>
      </c>
      <c r="Q1259" s="65" t="s">
        <v>532</v>
      </c>
      <c r="R1259" s="66">
        <v>1</v>
      </c>
      <c r="S1259" s="66">
        <v>10</v>
      </c>
      <c r="T1259" s="66">
        <v>0.1</v>
      </c>
      <c r="U1259" s="66">
        <v>100</v>
      </c>
      <c r="V1259" s="66">
        <v>1037</v>
      </c>
      <c r="W1259" s="66">
        <v>570.91300000000001</v>
      </c>
      <c r="X1259" s="66">
        <v>29</v>
      </c>
      <c r="Y1259" s="66">
        <v>143</v>
      </c>
      <c r="Z1259" s="66">
        <v>1800.01</v>
      </c>
      <c r="AA1259" s="23">
        <v>0</v>
      </c>
      <c r="AE1259" t="s">
        <v>523</v>
      </c>
      <c r="AF1259">
        <v>2</v>
      </c>
      <c r="AG1259">
        <v>50</v>
      </c>
      <c r="AH1259">
        <v>0.15</v>
      </c>
      <c r="AI1259">
        <v>50</v>
      </c>
      <c r="AJ1259" t="s">
        <v>511</v>
      </c>
      <c r="AK1259" t="s">
        <v>511</v>
      </c>
      <c r="AL1259" t="s">
        <v>511</v>
      </c>
      <c r="AM1259" t="s">
        <v>511</v>
      </c>
      <c r="AN1259" t="s">
        <v>511</v>
      </c>
    </row>
    <row r="1260" spans="1:40" x14ac:dyDescent="0.3">
      <c r="A1260" s="68" t="s">
        <v>532</v>
      </c>
      <c r="B1260" s="20">
        <v>1</v>
      </c>
      <c r="C1260" s="20">
        <v>10</v>
      </c>
      <c r="D1260" s="20">
        <v>0.15</v>
      </c>
      <c r="E1260" t="s">
        <v>0</v>
      </c>
      <c r="F1260" s="20">
        <v>1037</v>
      </c>
      <c r="G1260" s="39">
        <f t="shared" si="78"/>
        <v>0</v>
      </c>
      <c r="H1260" s="20">
        <v>856.68600000000004</v>
      </c>
      <c r="I1260" s="20">
        <v>14</v>
      </c>
      <c r="J1260" s="67">
        <v>0</v>
      </c>
      <c r="K1260" s="52">
        <v>1</v>
      </c>
      <c r="L1260" s="59">
        <f>IF(OR(H_no_hash!$F1260="---",H_no_hash!$F1260="infeas",H_no_hash!$F1260="inf"),"---",(H_no_hash!$F1260/M1260)-1)</f>
        <v>5.8195926285160571E-3</v>
      </c>
      <c r="M1260" s="20">
        <f>Model_dem!L1000</f>
        <v>1031</v>
      </c>
      <c r="N1260">
        <f>Model_dem!G1000</f>
        <v>1037</v>
      </c>
      <c r="P1260" t="str">
        <f>IF(H_no_hash!$Q1260&lt;&gt;A1260,"Aqui", " ")</f>
        <v xml:space="preserve"> </v>
      </c>
      <c r="Q1260" s="68" t="s">
        <v>532</v>
      </c>
      <c r="R1260" s="20">
        <v>1</v>
      </c>
      <c r="S1260" s="20">
        <v>10</v>
      </c>
      <c r="T1260" s="20">
        <v>0.15</v>
      </c>
      <c r="U1260" s="20">
        <v>100</v>
      </c>
      <c r="V1260" s="20">
        <v>1037</v>
      </c>
      <c r="W1260" s="20">
        <v>856.68600000000004</v>
      </c>
      <c r="X1260" s="20">
        <v>64</v>
      </c>
      <c r="Y1260" s="20">
        <v>141</v>
      </c>
      <c r="Z1260" s="20">
        <v>1800.04</v>
      </c>
      <c r="AA1260" s="67">
        <v>0</v>
      </c>
      <c r="AE1260" t="s">
        <v>523</v>
      </c>
      <c r="AF1260">
        <v>3</v>
      </c>
      <c r="AG1260">
        <v>50</v>
      </c>
      <c r="AH1260">
        <v>0.1</v>
      </c>
      <c r="AI1260">
        <v>50</v>
      </c>
      <c r="AJ1260" t="s">
        <v>511</v>
      </c>
      <c r="AK1260" t="s">
        <v>511</v>
      </c>
      <c r="AL1260" t="s">
        <v>511</v>
      </c>
      <c r="AM1260" t="s">
        <v>511</v>
      </c>
      <c r="AN1260" t="s">
        <v>511</v>
      </c>
    </row>
    <row r="1261" spans="1:40" x14ac:dyDescent="0.3">
      <c r="A1261" s="65" t="s">
        <v>532</v>
      </c>
      <c r="B1261" s="66">
        <v>1</v>
      </c>
      <c r="C1261" s="66">
        <v>10</v>
      </c>
      <c r="D1261" s="66">
        <v>0.2</v>
      </c>
      <c r="E1261" t="s">
        <v>0</v>
      </c>
      <c r="F1261" s="66">
        <v>1040</v>
      </c>
      <c r="G1261" s="39">
        <f t="shared" si="78"/>
        <v>0</v>
      </c>
      <c r="H1261" s="66">
        <v>1097.72</v>
      </c>
      <c r="I1261" s="66">
        <v>1</v>
      </c>
      <c r="J1261" s="23">
        <v>0</v>
      </c>
      <c r="K1261" s="52">
        <v>1</v>
      </c>
      <c r="L1261" s="59">
        <f>IF(OR(H_no_hash!$F1261="---",H_no_hash!$F1261="infeas",H_no_hash!$F1261="inf"),"---",(H_no_hash!$F1261/M1261)-1)</f>
        <v>8.7293889427739746E-3</v>
      </c>
      <c r="M1261" s="20">
        <f>Model_dem!L1001</f>
        <v>1031</v>
      </c>
      <c r="N1261">
        <f>Model_dem!G1001</f>
        <v>1040</v>
      </c>
      <c r="P1261" t="str">
        <f>IF(H_no_hash!$Q1261&lt;&gt;A1261,"Aqui", " ")</f>
        <v xml:space="preserve"> </v>
      </c>
      <c r="Q1261" s="65" t="s">
        <v>532</v>
      </c>
      <c r="R1261" s="66">
        <v>1</v>
      </c>
      <c r="S1261" s="66">
        <v>10</v>
      </c>
      <c r="T1261" s="66">
        <v>0.2</v>
      </c>
      <c r="U1261" s="66">
        <v>100</v>
      </c>
      <c r="V1261" s="66">
        <v>1040</v>
      </c>
      <c r="W1261" s="66">
        <v>1097.72</v>
      </c>
      <c r="X1261" s="66">
        <v>79</v>
      </c>
      <c r="Y1261" s="66">
        <v>136</v>
      </c>
      <c r="Z1261" s="66">
        <v>1800.08</v>
      </c>
      <c r="AA1261" s="23">
        <v>0</v>
      </c>
      <c r="AE1261" t="s">
        <v>523</v>
      </c>
      <c r="AF1261">
        <v>3</v>
      </c>
      <c r="AG1261">
        <v>10</v>
      </c>
      <c r="AH1261">
        <v>0.2</v>
      </c>
      <c r="AI1261">
        <v>50</v>
      </c>
      <c r="AJ1261" t="s">
        <v>511</v>
      </c>
      <c r="AK1261" t="s">
        <v>511</v>
      </c>
      <c r="AL1261" t="s">
        <v>511</v>
      </c>
      <c r="AM1261" t="s">
        <v>511</v>
      </c>
      <c r="AN1261" t="s">
        <v>511</v>
      </c>
    </row>
    <row r="1262" spans="1:40" x14ac:dyDescent="0.3">
      <c r="A1262" s="68" t="s">
        <v>532</v>
      </c>
      <c r="B1262" s="20">
        <v>1</v>
      </c>
      <c r="C1262" s="20">
        <v>25</v>
      </c>
      <c r="D1262" s="20">
        <v>0.05</v>
      </c>
      <c r="E1262" t="s">
        <v>0</v>
      </c>
      <c r="F1262" s="20">
        <v>1037</v>
      </c>
      <c r="G1262" s="39">
        <f t="shared" si="78"/>
        <v>0</v>
      </c>
      <c r="H1262" s="20">
        <v>267.863</v>
      </c>
      <c r="I1262" s="20">
        <v>29</v>
      </c>
      <c r="J1262" s="67">
        <v>0</v>
      </c>
      <c r="K1262" s="52">
        <v>0.69499999999999995</v>
      </c>
      <c r="L1262" s="59">
        <f>IF(OR(H_no_hash!$F1262="---",H_no_hash!$F1262="infeas",H_no_hash!$F1262="inf"),"---",(H_no_hash!$F1262/M1262)-1)</f>
        <v>5.8195926285160571E-3</v>
      </c>
      <c r="M1262" s="20">
        <f>Model_dem!L1002</f>
        <v>1031</v>
      </c>
      <c r="N1262">
        <f>Model_dem!G1002</f>
        <v>1037</v>
      </c>
      <c r="P1262" t="str">
        <f>IF(H_no_hash!$Q1262&lt;&gt;A1262,"Aqui", " ")</f>
        <v xml:space="preserve"> </v>
      </c>
      <c r="Q1262" s="68" t="s">
        <v>532</v>
      </c>
      <c r="R1262" s="20">
        <v>1</v>
      </c>
      <c r="S1262" s="20">
        <v>25</v>
      </c>
      <c r="T1262" s="20">
        <v>0.05</v>
      </c>
      <c r="U1262" s="20">
        <v>100</v>
      </c>
      <c r="V1262" s="20">
        <v>1037</v>
      </c>
      <c r="W1262" s="20">
        <v>267.863</v>
      </c>
      <c r="X1262" s="20">
        <v>4</v>
      </c>
      <c r="Y1262" s="20">
        <v>78</v>
      </c>
      <c r="Z1262" s="20">
        <v>1800.03</v>
      </c>
      <c r="AA1262" s="67">
        <v>0</v>
      </c>
      <c r="AE1262" t="s">
        <v>523</v>
      </c>
      <c r="AF1262">
        <v>3</v>
      </c>
      <c r="AG1262">
        <v>25</v>
      </c>
      <c r="AH1262">
        <v>0.1</v>
      </c>
      <c r="AI1262">
        <v>50</v>
      </c>
      <c r="AJ1262" t="s">
        <v>511</v>
      </c>
      <c r="AK1262" t="s">
        <v>511</v>
      </c>
      <c r="AL1262" t="s">
        <v>511</v>
      </c>
      <c r="AM1262" t="s">
        <v>511</v>
      </c>
      <c r="AN1262" t="s">
        <v>511</v>
      </c>
    </row>
    <row r="1263" spans="1:40" x14ac:dyDescent="0.3">
      <c r="A1263" s="65" t="s">
        <v>532</v>
      </c>
      <c r="B1263" s="66">
        <v>1</v>
      </c>
      <c r="C1263" s="66">
        <v>25</v>
      </c>
      <c r="D1263" s="66">
        <v>0.1</v>
      </c>
      <c r="E1263" t="s">
        <v>0</v>
      </c>
      <c r="F1263" s="66">
        <v>1045</v>
      </c>
      <c r="G1263" s="39">
        <f t="shared" si="78"/>
        <v>0</v>
      </c>
      <c r="H1263" s="66">
        <v>563.28700000000003</v>
      </c>
      <c r="I1263" s="66">
        <v>16</v>
      </c>
      <c r="J1263" s="23">
        <v>0</v>
      </c>
      <c r="K1263" s="52">
        <v>0.78400000000000003</v>
      </c>
      <c r="L1263" s="59">
        <f>IF(OR(H_no_hash!$F1263="---",H_no_hash!$F1263="infeas",H_no_hash!$F1263="inf"),"---",(H_no_hash!$F1263/M1263)-1)</f>
        <v>1.3579049466537318E-2</v>
      </c>
      <c r="M1263" s="20">
        <f>Model_dem!L1003</f>
        <v>1031</v>
      </c>
      <c r="N1263">
        <f>Model_dem!G1003</f>
        <v>1045</v>
      </c>
      <c r="P1263" t="str">
        <f>IF(H_no_hash!$Q1263&lt;&gt;A1263,"Aqui", " ")</f>
        <v xml:space="preserve"> </v>
      </c>
      <c r="Q1263" s="65" t="s">
        <v>532</v>
      </c>
      <c r="R1263" s="66">
        <v>1</v>
      </c>
      <c r="S1263" s="66">
        <v>25</v>
      </c>
      <c r="T1263" s="66">
        <v>0.1</v>
      </c>
      <c r="U1263" s="66">
        <v>100</v>
      </c>
      <c r="V1263" s="66">
        <v>1045</v>
      </c>
      <c r="W1263" s="66">
        <v>563.28700000000003</v>
      </c>
      <c r="X1263" s="66">
        <v>4</v>
      </c>
      <c r="Y1263" s="66">
        <v>24</v>
      </c>
      <c r="Z1263" s="66">
        <v>1800.72</v>
      </c>
      <c r="AA1263" s="23">
        <v>0</v>
      </c>
      <c r="AE1263" t="s">
        <v>523</v>
      </c>
      <c r="AF1263">
        <v>3</v>
      </c>
      <c r="AG1263">
        <v>10</v>
      </c>
      <c r="AH1263">
        <v>0.1</v>
      </c>
      <c r="AI1263">
        <v>50</v>
      </c>
      <c r="AJ1263" t="s">
        <v>511</v>
      </c>
      <c r="AK1263" t="s">
        <v>511</v>
      </c>
      <c r="AL1263" t="s">
        <v>511</v>
      </c>
      <c r="AM1263" t="s">
        <v>511</v>
      </c>
      <c r="AN1263" t="s">
        <v>511</v>
      </c>
    </row>
    <row r="1264" spans="1:40" x14ac:dyDescent="0.3">
      <c r="A1264" s="68" t="s">
        <v>532</v>
      </c>
      <c r="B1264" s="20">
        <v>1</v>
      </c>
      <c r="C1264" s="20">
        <v>25</v>
      </c>
      <c r="D1264" s="20">
        <v>0.15</v>
      </c>
      <c r="E1264" t="s">
        <v>0</v>
      </c>
      <c r="F1264" s="20">
        <v>1055</v>
      </c>
      <c r="G1264" s="39">
        <f t="shared" si="78"/>
        <v>0</v>
      </c>
      <c r="H1264" s="20">
        <v>1400.41</v>
      </c>
      <c r="I1264" s="20">
        <v>1</v>
      </c>
      <c r="J1264" s="67">
        <v>0</v>
      </c>
      <c r="K1264" s="52">
        <v>0.69799999999999995</v>
      </c>
      <c r="L1264" s="59">
        <f>IF(OR(H_no_hash!$F1264="---",H_no_hash!$F1264="infeas",H_no_hash!$F1264="inf"),"---",(H_no_hash!$F1264/M1264)-1)</f>
        <v>2.3278370514064006E-2</v>
      </c>
      <c r="M1264" s="20">
        <f>Model_dem!L1004</f>
        <v>1031</v>
      </c>
      <c r="N1264">
        <f>Model_dem!G1004</f>
        <v>1055</v>
      </c>
      <c r="P1264" t="str">
        <f>IF(H_no_hash!$Q1264&lt;&gt;A1264,"Aqui", " ")</f>
        <v xml:space="preserve"> </v>
      </c>
      <c r="Q1264" s="68" t="s">
        <v>532</v>
      </c>
      <c r="R1264" s="20">
        <v>1</v>
      </c>
      <c r="S1264" s="20">
        <v>25</v>
      </c>
      <c r="T1264" s="20">
        <v>0.15</v>
      </c>
      <c r="U1264" s="20">
        <v>100</v>
      </c>
      <c r="V1264" s="20">
        <v>1055</v>
      </c>
      <c r="W1264" s="20">
        <v>1400.41</v>
      </c>
      <c r="X1264" s="20">
        <v>7</v>
      </c>
      <c r="Y1264" s="20">
        <v>14</v>
      </c>
      <c r="Z1264" s="20">
        <v>1800.05</v>
      </c>
      <c r="AA1264" s="67">
        <v>0</v>
      </c>
      <c r="AE1264" t="s">
        <v>523</v>
      </c>
      <c r="AF1264">
        <v>3</v>
      </c>
      <c r="AG1264">
        <v>10</v>
      </c>
      <c r="AH1264">
        <v>0.15</v>
      </c>
      <c r="AI1264">
        <v>50</v>
      </c>
      <c r="AJ1264" t="s">
        <v>511</v>
      </c>
      <c r="AK1264" t="s">
        <v>511</v>
      </c>
      <c r="AL1264" t="s">
        <v>511</v>
      </c>
      <c r="AM1264" t="s">
        <v>511</v>
      </c>
      <c r="AN1264" t="s">
        <v>511</v>
      </c>
    </row>
    <row r="1265" spans="1:40" x14ac:dyDescent="0.3">
      <c r="A1265" s="65" t="s">
        <v>532</v>
      </c>
      <c r="B1265" s="66">
        <v>1</v>
      </c>
      <c r="C1265" s="66">
        <v>25</v>
      </c>
      <c r="D1265" s="66">
        <v>0.2</v>
      </c>
      <c r="E1265" t="s">
        <v>1</v>
      </c>
      <c r="F1265" s="66">
        <v>1106</v>
      </c>
      <c r="G1265" s="39">
        <f t="shared" si="78"/>
        <v>2.0295202952029519E-2</v>
      </c>
      <c r="H1265" s="66">
        <v>1800.3</v>
      </c>
      <c r="I1265" s="66">
        <v>1</v>
      </c>
      <c r="J1265" s="23">
        <v>0</v>
      </c>
      <c r="K1265" s="52">
        <v>0.997</v>
      </c>
      <c r="L1265" s="59">
        <f>IF(OR(H_no_hash!$F1265="---",H_no_hash!$F1265="infeas",H_no_hash!$F1265="inf"),"---",(H_no_hash!$F1265/M1265)-1)</f>
        <v>7.2744907856450158E-2</v>
      </c>
      <c r="M1265" s="20">
        <f>Model_dem!L1005</f>
        <v>1031</v>
      </c>
      <c r="N1265">
        <f>Model_dem!G1005</f>
        <v>1084</v>
      </c>
      <c r="P1265" t="str">
        <f>IF(H_no_hash!$Q1265&lt;&gt;A1265,"Aqui", " ")</f>
        <v xml:space="preserve"> </v>
      </c>
      <c r="Q1265" s="65" t="s">
        <v>532</v>
      </c>
      <c r="R1265" s="66">
        <v>1</v>
      </c>
      <c r="S1265" s="66">
        <v>25</v>
      </c>
      <c r="T1265" s="66">
        <v>0.2</v>
      </c>
      <c r="U1265" s="66">
        <v>100</v>
      </c>
      <c r="V1265" s="66">
        <v>1106</v>
      </c>
      <c r="W1265" s="66">
        <v>1800.3</v>
      </c>
      <c r="X1265" s="66">
        <v>0</v>
      </c>
      <c r="Y1265" s="66">
        <v>1</v>
      </c>
      <c r="Z1265" s="66">
        <v>1800.3</v>
      </c>
      <c r="AA1265" s="23">
        <v>0</v>
      </c>
      <c r="AE1265" t="s">
        <v>523</v>
      </c>
      <c r="AF1265">
        <v>3</v>
      </c>
      <c r="AG1265">
        <v>50</v>
      </c>
      <c r="AH1265">
        <v>0.05</v>
      </c>
      <c r="AI1265">
        <v>50</v>
      </c>
      <c r="AJ1265" t="s">
        <v>511</v>
      </c>
      <c r="AK1265" t="s">
        <v>511</v>
      </c>
      <c r="AL1265" t="s">
        <v>511</v>
      </c>
      <c r="AM1265" t="s">
        <v>511</v>
      </c>
      <c r="AN1265" t="s">
        <v>511</v>
      </c>
    </row>
    <row r="1266" spans="1:40" x14ac:dyDescent="0.3">
      <c r="A1266" s="68" t="s">
        <v>532</v>
      </c>
      <c r="B1266" s="20">
        <v>1</v>
      </c>
      <c r="C1266" s="20">
        <v>50</v>
      </c>
      <c r="D1266" s="20">
        <v>0.05</v>
      </c>
      <c r="E1266" t="s">
        <v>0</v>
      </c>
      <c r="F1266" s="20">
        <v>1045</v>
      </c>
      <c r="G1266" s="39">
        <f t="shared" si="78"/>
        <v>0</v>
      </c>
      <c r="H1266" s="20">
        <v>492.02800000000002</v>
      </c>
      <c r="I1266" s="20">
        <v>116</v>
      </c>
      <c r="J1266" s="67">
        <v>0</v>
      </c>
      <c r="K1266" s="52">
        <v>4.7E-2</v>
      </c>
      <c r="L1266" s="59">
        <f>IF(OR(H_no_hash!$F1266="---",H_no_hash!$F1266="infeas",H_no_hash!$F1266="inf"),"---",(H_no_hash!$F1266/M1266)-1)</f>
        <v>1.3579049466537318E-2</v>
      </c>
      <c r="M1266" s="20">
        <f>Model_dem!L1006</f>
        <v>1031</v>
      </c>
      <c r="N1266">
        <f>Model_dem!G1006</f>
        <v>1045</v>
      </c>
      <c r="P1266" t="str">
        <f>IF(H_no_hash!$Q1266&lt;&gt;A1266,"Aqui", " ")</f>
        <v xml:space="preserve"> </v>
      </c>
      <c r="Q1266" s="68" t="s">
        <v>532</v>
      </c>
      <c r="R1266" s="20">
        <v>1</v>
      </c>
      <c r="S1266" s="20">
        <v>50</v>
      </c>
      <c r="T1266" s="20">
        <v>0.05</v>
      </c>
      <c r="U1266" s="20">
        <v>100</v>
      </c>
      <c r="V1266" s="20">
        <v>1045</v>
      </c>
      <c r="W1266" s="20">
        <v>492.02800000000002</v>
      </c>
      <c r="X1266" s="20">
        <v>4</v>
      </c>
      <c r="Y1266" s="20">
        <v>29</v>
      </c>
      <c r="Z1266" s="20">
        <v>1800.01</v>
      </c>
      <c r="AA1266" s="67">
        <v>0</v>
      </c>
      <c r="AE1266" t="s">
        <v>523</v>
      </c>
      <c r="AF1266">
        <v>3</v>
      </c>
      <c r="AG1266">
        <v>10</v>
      </c>
      <c r="AH1266">
        <v>0.05</v>
      </c>
      <c r="AI1266">
        <v>50</v>
      </c>
      <c r="AJ1266" t="s">
        <v>511</v>
      </c>
      <c r="AK1266" t="s">
        <v>511</v>
      </c>
      <c r="AL1266" t="s">
        <v>511</v>
      </c>
      <c r="AM1266" t="s">
        <v>511</v>
      </c>
      <c r="AN1266" t="s">
        <v>511</v>
      </c>
    </row>
    <row r="1267" spans="1:40" x14ac:dyDescent="0.3">
      <c r="A1267" s="65" t="s">
        <v>532</v>
      </c>
      <c r="B1267" s="66">
        <v>1</v>
      </c>
      <c r="C1267" s="66">
        <v>50</v>
      </c>
      <c r="D1267" s="66">
        <v>0.1</v>
      </c>
      <c r="E1267" t="s">
        <v>0</v>
      </c>
      <c r="F1267" s="66">
        <v>1053</v>
      </c>
      <c r="G1267" s="39">
        <f t="shared" si="78"/>
        <v>9.5057034220532319E-4</v>
      </c>
      <c r="H1267" s="66">
        <v>841.79899999999998</v>
      </c>
      <c r="I1267" s="66">
        <v>81</v>
      </c>
      <c r="J1267" s="23">
        <v>0</v>
      </c>
      <c r="K1267" s="52">
        <v>2.3E-2</v>
      </c>
      <c r="L1267" s="59">
        <f>IF(OR(H_no_hash!$F1267="---",H_no_hash!$F1267="infeas",H_no_hash!$F1267="inf"),"---",(H_no_hash!$F1267/M1267)-1)</f>
        <v>2.133850630455858E-2</v>
      </c>
      <c r="M1267" s="20">
        <f>Model_dem!L1007</f>
        <v>1031</v>
      </c>
      <c r="N1267">
        <f>Model_dem!G1007</f>
        <v>1052</v>
      </c>
      <c r="P1267" t="str">
        <f>IF(H_no_hash!$Q1267&lt;&gt;A1267,"Aqui", " ")</f>
        <v xml:space="preserve"> </v>
      </c>
      <c r="Q1267" s="65" t="s">
        <v>532</v>
      </c>
      <c r="R1267" s="66">
        <v>1</v>
      </c>
      <c r="S1267" s="66">
        <v>50</v>
      </c>
      <c r="T1267" s="66">
        <v>0.1</v>
      </c>
      <c r="U1267" s="66">
        <v>100</v>
      </c>
      <c r="V1267" s="66">
        <v>1053</v>
      </c>
      <c r="W1267" s="66">
        <v>841.79899999999998</v>
      </c>
      <c r="X1267" s="66">
        <v>5</v>
      </c>
      <c r="Y1267" s="66">
        <v>16</v>
      </c>
      <c r="Z1267" s="66">
        <v>1800.04</v>
      </c>
      <c r="AA1267" s="23">
        <v>0</v>
      </c>
      <c r="AE1267" t="s">
        <v>523</v>
      </c>
      <c r="AF1267">
        <v>3</v>
      </c>
      <c r="AG1267">
        <v>25</v>
      </c>
      <c r="AH1267">
        <v>0.2</v>
      </c>
      <c r="AI1267">
        <v>50</v>
      </c>
      <c r="AJ1267" t="s">
        <v>511</v>
      </c>
      <c r="AK1267" t="s">
        <v>511</v>
      </c>
      <c r="AL1267" t="s">
        <v>511</v>
      </c>
      <c r="AM1267" t="s">
        <v>511</v>
      </c>
      <c r="AN1267" t="s">
        <v>511</v>
      </c>
    </row>
    <row r="1268" spans="1:40" x14ac:dyDescent="0.3">
      <c r="A1268" s="68" t="s">
        <v>532</v>
      </c>
      <c r="B1268" s="20">
        <v>1</v>
      </c>
      <c r="C1268" s="20">
        <v>50</v>
      </c>
      <c r="D1268" s="20">
        <v>0.15</v>
      </c>
      <c r="E1268" t="s">
        <v>2</v>
      </c>
      <c r="F1268" s="20" t="s">
        <v>46</v>
      </c>
      <c r="G1268" s="39" t="str">
        <f t="shared" si="78"/>
        <v>---</v>
      </c>
      <c r="H1268" s="20">
        <v>60.036900000000003</v>
      </c>
      <c r="I1268" s="20">
        <v>117</v>
      </c>
      <c r="J1268" s="67">
        <v>0</v>
      </c>
      <c r="L1268" s="59" t="str">
        <f>IF(OR(H_no_hash!$F1268="---",H_no_hash!$F1268="infeas",H_no_hash!$F1268="inf"),"---",(H_no_hash!$F1268/M1268)-1)</f>
        <v>---</v>
      </c>
      <c r="M1268" s="20">
        <f>Model_dem!L1008</f>
        <v>1031</v>
      </c>
      <c r="N1268" t="str">
        <f>Model_dem!G1008</f>
        <v>---</v>
      </c>
      <c r="P1268" t="str">
        <f>IF(H_no_hash!$Q1268&lt;&gt;A1268,"Aqui", " ")</f>
        <v xml:space="preserve"> </v>
      </c>
      <c r="Q1268" s="68" t="s">
        <v>532</v>
      </c>
      <c r="R1268" s="20">
        <v>1</v>
      </c>
      <c r="S1268" s="20">
        <v>50</v>
      </c>
      <c r="T1268" s="20">
        <v>0.15</v>
      </c>
      <c r="U1268" s="20">
        <v>100</v>
      </c>
      <c r="V1268" s="20" t="s">
        <v>46</v>
      </c>
      <c r="W1268" s="20">
        <v>60.036900000000003</v>
      </c>
      <c r="X1268" s="20">
        <v>0</v>
      </c>
      <c r="Y1268" s="20">
        <v>1</v>
      </c>
      <c r="Z1268" s="20">
        <v>1803.05</v>
      </c>
      <c r="AA1268" s="67">
        <v>0</v>
      </c>
      <c r="AE1268" t="s">
        <v>523</v>
      </c>
      <c r="AF1268">
        <v>3</v>
      </c>
      <c r="AG1268">
        <v>25</v>
      </c>
      <c r="AH1268">
        <v>0.15</v>
      </c>
      <c r="AI1268">
        <v>50</v>
      </c>
      <c r="AJ1268" t="s">
        <v>511</v>
      </c>
      <c r="AK1268" t="s">
        <v>511</v>
      </c>
      <c r="AL1268" t="s">
        <v>511</v>
      </c>
      <c r="AM1268" t="s">
        <v>511</v>
      </c>
      <c r="AN1268" t="s">
        <v>511</v>
      </c>
    </row>
    <row r="1269" spans="1:40" x14ac:dyDescent="0.3">
      <c r="A1269" s="65" t="s">
        <v>532</v>
      </c>
      <c r="B1269" s="66">
        <v>1</v>
      </c>
      <c r="C1269" s="66">
        <v>50</v>
      </c>
      <c r="D1269" s="66">
        <v>0.2</v>
      </c>
      <c r="E1269" t="s">
        <v>2</v>
      </c>
      <c r="F1269" s="66" t="s">
        <v>46</v>
      </c>
      <c r="G1269" s="39" t="str">
        <f t="shared" si="78"/>
        <v>---</v>
      </c>
      <c r="H1269" s="66">
        <v>60.037199999999999</v>
      </c>
      <c r="I1269" s="66">
        <v>80</v>
      </c>
      <c r="J1269" s="23">
        <v>0</v>
      </c>
      <c r="L1269" s="59" t="str">
        <f>IF(OR(H_no_hash!$F1269="---",H_no_hash!$F1269="infeas",H_no_hash!$F1269="inf"),"---",(H_no_hash!$F1269/M1269)-1)</f>
        <v>---</v>
      </c>
      <c r="M1269" s="20">
        <f>Model_dem!L1009</f>
        <v>1031</v>
      </c>
      <c r="N1269" t="str">
        <f>Model_dem!G1009</f>
        <v>---</v>
      </c>
      <c r="P1269" t="str">
        <f>IF(H_no_hash!$Q1269&lt;&gt;A1269,"Aqui", " ")</f>
        <v xml:space="preserve"> </v>
      </c>
      <c r="Q1269" s="65" t="s">
        <v>532</v>
      </c>
      <c r="R1269" s="66">
        <v>1</v>
      </c>
      <c r="S1269" s="66">
        <v>50</v>
      </c>
      <c r="T1269" s="66">
        <v>0.2</v>
      </c>
      <c r="U1269" s="66">
        <v>100</v>
      </c>
      <c r="V1269" s="66" t="s">
        <v>46</v>
      </c>
      <c r="W1269" s="66">
        <v>60.037199999999999</v>
      </c>
      <c r="X1269" s="66">
        <v>0</v>
      </c>
      <c r="Y1269" s="66">
        <v>1</v>
      </c>
      <c r="Z1269" s="66">
        <v>1801.55</v>
      </c>
      <c r="AA1269" s="23">
        <v>0</v>
      </c>
      <c r="AE1269" t="s">
        <v>523</v>
      </c>
      <c r="AF1269">
        <v>3</v>
      </c>
      <c r="AG1269">
        <v>25</v>
      </c>
      <c r="AH1269">
        <v>0.05</v>
      </c>
      <c r="AI1269">
        <v>50</v>
      </c>
      <c r="AJ1269" t="s">
        <v>511</v>
      </c>
      <c r="AK1269" t="s">
        <v>511</v>
      </c>
      <c r="AL1269" t="s">
        <v>511</v>
      </c>
      <c r="AM1269" t="s">
        <v>511</v>
      </c>
      <c r="AN1269" t="s">
        <v>511</v>
      </c>
    </row>
    <row r="1270" spans="1:40" x14ac:dyDescent="0.3">
      <c r="A1270" s="68" t="s">
        <v>532</v>
      </c>
      <c r="B1270" s="20">
        <v>2</v>
      </c>
      <c r="C1270" s="20">
        <v>5</v>
      </c>
      <c r="D1270" s="20">
        <v>0.05</v>
      </c>
      <c r="E1270" t="s">
        <v>0</v>
      </c>
      <c r="F1270" s="20">
        <v>1038</v>
      </c>
      <c r="G1270" s="39">
        <f t="shared" si="78"/>
        <v>3.8684719535783366E-3</v>
      </c>
      <c r="H1270" s="20">
        <v>535.39599999999996</v>
      </c>
      <c r="I1270" s="20">
        <v>57</v>
      </c>
      <c r="J1270" s="67">
        <v>0</v>
      </c>
      <c r="K1270" s="52">
        <v>1</v>
      </c>
      <c r="L1270" s="59">
        <f>IF(OR(H_no_hash!$F1270="---",H_no_hash!$F1270="infeas",H_no_hash!$F1270="inf"),"---",(H_no_hash!$F1270/M1270)-1)</f>
        <v>6.7895247332687703E-3</v>
      </c>
      <c r="M1270" s="20">
        <f>Model_dem!L1010</f>
        <v>1031</v>
      </c>
      <c r="N1270">
        <f>Model_dem!G1010</f>
        <v>1034</v>
      </c>
      <c r="P1270" t="str">
        <f>IF(H_no_hash!$Q1270&lt;&gt;A1270,"Aqui", " ")</f>
        <v xml:space="preserve"> </v>
      </c>
      <c r="Q1270" s="68" t="s">
        <v>532</v>
      </c>
      <c r="R1270" s="20">
        <v>2</v>
      </c>
      <c r="S1270" s="20">
        <v>5</v>
      </c>
      <c r="T1270" s="20">
        <v>0.05</v>
      </c>
      <c r="U1270" s="20">
        <v>100</v>
      </c>
      <c r="V1270" s="20">
        <v>1038</v>
      </c>
      <c r="W1270" s="20">
        <v>535.39599999999996</v>
      </c>
      <c r="X1270" s="20">
        <v>27</v>
      </c>
      <c r="Y1270" s="20">
        <v>116</v>
      </c>
      <c r="Z1270" s="20">
        <v>1800.04</v>
      </c>
      <c r="AA1270" s="67">
        <v>0</v>
      </c>
      <c r="AE1270" t="s">
        <v>523</v>
      </c>
      <c r="AF1270">
        <v>3</v>
      </c>
      <c r="AG1270">
        <v>50</v>
      </c>
      <c r="AH1270">
        <v>0.2</v>
      </c>
      <c r="AI1270">
        <v>50</v>
      </c>
      <c r="AJ1270" t="s">
        <v>511</v>
      </c>
      <c r="AK1270" t="s">
        <v>511</v>
      </c>
      <c r="AL1270" t="s">
        <v>511</v>
      </c>
      <c r="AM1270" t="s">
        <v>511</v>
      </c>
      <c r="AN1270" t="s">
        <v>511</v>
      </c>
    </row>
    <row r="1271" spans="1:40" x14ac:dyDescent="0.3">
      <c r="A1271" s="65" t="s">
        <v>532</v>
      </c>
      <c r="B1271" s="66">
        <v>2</v>
      </c>
      <c r="C1271" s="66">
        <v>5</v>
      </c>
      <c r="D1271" s="66">
        <v>0.1</v>
      </c>
      <c r="E1271" t="s">
        <v>0</v>
      </c>
      <c r="F1271" s="66">
        <v>1040</v>
      </c>
      <c r="G1271" s="39">
        <f t="shared" si="78"/>
        <v>0</v>
      </c>
      <c r="H1271" s="66">
        <v>116.982</v>
      </c>
      <c r="I1271" s="66">
        <v>36</v>
      </c>
      <c r="J1271" s="23">
        <v>0</v>
      </c>
      <c r="K1271" s="52">
        <v>1</v>
      </c>
      <c r="L1271" s="59">
        <f>IF(OR(H_no_hash!$F1271="---",H_no_hash!$F1271="infeas",H_no_hash!$F1271="inf"),"---",(H_no_hash!$F1271/M1271)-1)</f>
        <v>8.7293889427739746E-3</v>
      </c>
      <c r="M1271" s="20">
        <f>Model_dem!L1011</f>
        <v>1031</v>
      </c>
      <c r="N1271">
        <f>Model_dem!G1011</f>
        <v>1040</v>
      </c>
      <c r="P1271" t="str">
        <f>IF(H_no_hash!$Q1271&lt;&gt;A1271,"Aqui", " ")</f>
        <v xml:space="preserve"> </v>
      </c>
      <c r="Q1271" s="65" t="s">
        <v>532</v>
      </c>
      <c r="R1271" s="66">
        <v>2</v>
      </c>
      <c r="S1271" s="66">
        <v>5</v>
      </c>
      <c r="T1271" s="66">
        <v>0.1</v>
      </c>
      <c r="U1271" s="66">
        <v>100</v>
      </c>
      <c r="V1271" s="66">
        <v>1040</v>
      </c>
      <c r="W1271" s="66">
        <v>116.982</v>
      </c>
      <c r="X1271" s="66">
        <v>5</v>
      </c>
      <c r="Y1271" s="66">
        <v>81</v>
      </c>
      <c r="Z1271" s="66">
        <v>1800.02</v>
      </c>
      <c r="AA1271" s="23">
        <v>0</v>
      </c>
      <c r="AE1271" t="s">
        <v>523</v>
      </c>
      <c r="AF1271">
        <v>3</v>
      </c>
      <c r="AG1271">
        <v>50</v>
      </c>
      <c r="AH1271">
        <v>0.15</v>
      </c>
      <c r="AI1271">
        <v>50</v>
      </c>
      <c r="AJ1271" t="s">
        <v>511</v>
      </c>
      <c r="AK1271" t="s">
        <v>511</v>
      </c>
      <c r="AL1271" t="s">
        <v>511</v>
      </c>
      <c r="AM1271" t="s">
        <v>511</v>
      </c>
      <c r="AN1271" t="s">
        <v>511</v>
      </c>
    </row>
    <row r="1272" spans="1:40" x14ac:dyDescent="0.3">
      <c r="A1272" s="68" t="s">
        <v>532</v>
      </c>
      <c r="B1272" s="20">
        <v>2</v>
      </c>
      <c r="C1272" s="20">
        <v>5</v>
      </c>
      <c r="D1272" s="20">
        <v>0.15</v>
      </c>
      <c r="E1272" t="s">
        <v>0</v>
      </c>
      <c r="F1272" s="20">
        <v>1041</v>
      </c>
      <c r="G1272" s="39">
        <f t="shared" si="78"/>
        <v>0</v>
      </c>
      <c r="H1272" s="20">
        <v>147.60599999999999</v>
      </c>
      <c r="I1272" s="20">
        <v>18</v>
      </c>
      <c r="J1272" s="67">
        <v>0</v>
      </c>
      <c r="K1272" s="52">
        <v>1</v>
      </c>
      <c r="L1272" s="59">
        <f>IF(OR(H_no_hash!$F1272="---",H_no_hash!$F1272="infeas",H_no_hash!$F1272="inf"),"---",(H_no_hash!$F1272/M1272)-1)</f>
        <v>9.6993210475266878E-3</v>
      </c>
      <c r="M1272" s="20">
        <f>Model_dem!L1012</f>
        <v>1031</v>
      </c>
      <c r="N1272">
        <f>Model_dem!G1012</f>
        <v>1041</v>
      </c>
      <c r="P1272" t="str">
        <f>IF(H_no_hash!$Q1272&lt;&gt;A1272,"Aqui", " ")</f>
        <v xml:space="preserve"> </v>
      </c>
      <c r="Q1272" s="68" t="s">
        <v>532</v>
      </c>
      <c r="R1272" s="20">
        <v>2</v>
      </c>
      <c r="S1272" s="20">
        <v>5</v>
      </c>
      <c r="T1272" s="20">
        <v>0.15</v>
      </c>
      <c r="U1272" s="20">
        <v>100</v>
      </c>
      <c r="V1272" s="20">
        <v>1041</v>
      </c>
      <c r="W1272" s="20">
        <v>147.60599999999999</v>
      </c>
      <c r="X1272" s="20">
        <v>9</v>
      </c>
      <c r="Y1272" s="20">
        <v>117</v>
      </c>
      <c r="Z1272" s="20">
        <v>1800.57</v>
      </c>
      <c r="AA1272" s="67">
        <v>0</v>
      </c>
      <c r="AE1272" t="s">
        <v>522</v>
      </c>
      <c r="AF1272">
        <v>3</v>
      </c>
      <c r="AG1272">
        <v>0</v>
      </c>
      <c r="AH1272">
        <v>0.2</v>
      </c>
      <c r="AI1272">
        <v>100</v>
      </c>
      <c r="AJ1272" t="s">
        <v>511</v>
      </c>
      <c r="AK1272" t="s">
        <v>511</v>
      </c>
      <c r="AL1272" t="s">
        <v>511</v>
      </c>
      <c r="AM1272" t="s">
        <v>511</v>
      </c>
      <c r="AN1272" t="s">
        <v>511</v>
      </c>
    </row>
    <row r="1273" spans="1:40" x14ac:dyDescent="0.3">
      <c r="A1273" s="65" t="s">
        <v>532</v>
      </c>
      <c r="B1273" s="66">
        <v>2</v>
      </c>
      <c r="C1273" s="66">
        <v>5</v>
      </c>
      <c r="D1273" s="66">
        <v>0.2</v>
      </c>
      <c r="E1273" t="s">
        <v>0</v>
      </c>
      <c r="F1273" s="66">
        <v>1041</v>
      </c>
      <c r="G1273" s="39">
        <f t="shared" si="78"/>
        <v>0</v>
      </c>
      <c r="H1273" s="66">
        <v>418.56799999999998</v>
      </c>
      <c r="I1273" s="66">
        <v>17</v>
      </c>
      <c r="J1273" s="23">
        <v>0</v>
      </c>
      <c r="K1273" s="52">
        <v>1</v>
      </c>
      <c r="L1273" s="59">
        <f>IF(OR(H_no_hash!$F1273="---",H_no_hash!$F1273="infeas",H_no_hash!$F1273="inf"),"---",(H_no_hash!$F1273/M1273)-1)</f>
        <v>9.6993210475266878E-3</v>
      </c>
      <c r="M1273" s="20">
        <f>Model_dem!L1013</f>
        <v>1031</v>
      </c>
      <c r="N1273">
        <f>Model_dem!G1013</f>
        <v>1041</v>
      </c>
      <c r="P1273" t="str">
        <f>IF(H_no_hash!$Q1273&lt;&gt;A1273,"Aqui", " ")</f>
        <v xml:space="preserve"> </v>
      </c>
      <c r="Q1273" s="65" t="s">
        <v>532</v>
      </c>
      <c r="R1273" s="66">
        <v>2</v>
      </c>
      <c r="S1273" s="66">
        <v>5</v>
      </c>
      <c r="T1273" s="66">
        <v>0.2</v>
      </c>
      <c r="U1273" s="66">
        <v>100</v>
      </c>
      <c r="V1273" s="66">
        <v>1041</v>
      </c>
      <c r="W1273" s="66">
        <v>418.56799999999998</v>
      </c>
      <c r="X1273" s="66">
        <v>11</v>
      </c>
      <c r="Y1273" s="66">
        <v>80</v>
      </c>
      <c r="Z1273" s="66">
        <v>1800.12</v>
      </c>
      <c r="AA1273" s="23">
        <v>0</v>
      </c>
      <c r="AE1273" t="s">
        <v>522</v>
      </c>
      <c r="AF1273">
        <v>3</v>
      </c>
      <c r="AG1273">
        <v>0</v>
      </c>
      <c r="AH1273">
        <v>0.15</v>
      </c>
      <c r="AI1273">
        <v>100</v>
      </c>
      <c r="AJ1273" t="s">
        <v>511</v>
      </c>
      <c r="AK1273" t="s">
        <v>511</v>
      </c>
      <c r="AL1273" t="s">
        <v>511</v>
      </c>
      <c r="AM1273" t="s">
        <v>511</v>
      </c>
      <c r="AN1273" t="s">
        <v>511</v>
      </c>
    </row>
    <row r="1274" spans="1:40" x14ac:dyDescent="0.3">
      <c r="A1274" s="68" t="s">
        <v>532</v>
      </c>
      <c r="B1274" s="20">
        <v>2</v>
      </c>
      <c r="C1274" s="20">
        <v>10</v>
      </c>
      <c r="D1274" s="20">
        <v>0.05</v>
      </c>
      <c r="E1274" t="s">
        <v>0</v>
      </c>
      <c r="F1274" s="20">
        <v>1041</v>
      </c>
      <c r="G1274" s="39">
        <f t="shared" si="78"/>
        <v>9.6153846153846159E-4</v>
      </c>
      <c r="H1274" s="20">
        <v>110.084</v>
      </c>
      <c r="I1274" s="20">
        <v>49</v>
      </c>
      <c r="J1274" s="67">
        <v>0</v>
      </c>
      <c r="K1274" s="52">
        <v>0.998</v>
      </c>
      <c r="L1274" s="59">
        <f>IF(OR(H_no_hash!$F1274="---",H_no_hash!$F1274="infeas",H_no_hash!$F1274="inf"),"---",(H_no_hash!$F1274/M1274)-1)</f>
        <v>9.6993210475266878E-3</v>
      </c>
      <c r="M1274" s="20">
        <f>Model_dem!L1014</f>
        <v>1031</v>
      </c>
      <c r="N1274">
        <f>Model_dem!G1014</f>
        <v>1040</v>
      </c>
      <c r="P1274" t="str">
        <f>IF(H_no_hash!$Q1274&lt;&gt;A1274,"Aqui", " ")</f>
        <v xml:space="preserve"> </v>
      </c>
      <c r="Q1274" s="68" t="s">
        <v>532</v>
      </c>
      <c r="R1274" s="20">
        <v>2</v>
      </c>
      <c r="S1274" s="20">
        <v>10</v>
      </c>
      <c r="T1274" s="20">
        <v>0.05</v>
      </c>
      <c r="U1274" s="20">
        <v>100</v>
      </c>
      <c r="V1274" s="20">
        <v>1041</v>
      </c>
      <c r="W1274" s="20">
        <v>110.084</v>
      </c>
      <c r="X1274" s="20">
        <v>0</v>
      </c>
      <c r="Y1274" s="20">
        <v>57</v>
      </c>
      <c r="Z1274" s="20">
        <v>1800.05</v>
      </c>
      <c r="AA1274" s="67">
        <v>0</v>
      </c>
      <c r="AE1274" t="s">
        <v>522</v>
      </c>
      <c r="AF1274">
        <v>3</v>
      </c>
      <c r="AG1274">
        <v>0</v>
      </c>
      <c r="AH1274">
        <v>0.1</v>
      </c>
      <c r="AI1274">
        <v>100</v>
      </c>
      <c r="AJ1274" t="s">
        <v>511</v>
      </c>
      <c r="AK1274" t="s">
        <v>511</v>
      </c>
      <c r="AL1274" t="s">
        <v>511</v>
      </c>
      <c r="AM1274" t="s">
        <v>511</v>
      </c>
      <c r="AN1274" t="s">
        <v>511</v>
      </c>
    </row>
    <row r="1275" spans="1:40" x14ac:dyDescent="0.3">
      <c r="A1275" s="65" t="s">
        <v>532</v>
      </c>
      <c r="B1275" s="66">
        <v>2</v>
      </c>
      <c r="C1275" s="66">
        <v>10</v>
      </c>
      <c r="D1275" s="66">
        <v>0.1</v>
      </c>
      <c r="E1275" t="s">
        <v>0</v>
      </c>
      <c r="F1275" s="66">
        <v>1041</v>
      </c>
      <c r="G1275" s="39">
        <f t="shared" si="78"/>
        <v>0</v>
      </c>
      <c r="H1275" s="66">
        <v>930.17700000000002</v>
      </c>
      <c r="I1275" s="66">
        <v>10</v>
      </c>
      <c r="J1275" s="23">
        <v>0</v>
      </c>
      <c r="K1275" s="52">
        <v>0.997</v>
      </c>
      <c r="L1275" s="59">
        <f>IF(OR(H_no_hash!$F1275="---",H_no_hash!$F1275="infeas",H_no_hash!$F1275="inf"),"---",(H_no_hash!$F1275/M1275)-1)</f>
        <v>9.6993210475266878E-3</v>
      </c>
      <c r="M1275" s="20">
        <f>Model_dem!L1015</f>
        <v>1031</v>
      </c>
      <c r="N1275">
        <f>Model_dem!G1015</f>
        <v>1041</v>
      </c>
      <c r="P1275" t="str">
        <f>IF(H_no_hash!$Q1275&lt;&gt;A1275,"Aqui", " ")</f>
        <v xml:space="preserve"> </v>
      </c>
      <c r="Q1275" s="65" t="s">
        <v>532</v>
      </c>
      <c r="R1275" s="66">
        <v>2</v>
      </c>
      <c r="S1275" s="66">
        <v>10</v>
      </c>
      <c r="T1275" s="66">
        <v>0.1</v>
      </c>
      <c r="U1275" s="66">
        <v>100</v>
      </c>
      <c r="V1275" s="66">
        <v>1041</v>
      </c>
      <c r="W1275" s="66">
        <v>930.17700000000002</v>
      </c>
      <c r="X1275" s="66">
        <v>15</v>
      </c>
      <c r="Y1275" s="66">
        <v>36</v>
      </c>
      <c r="Z1275" s="66">
        <v>1800.17</v>
      </c>
      <c r="AA1275" s="23">
        <v>0</v>
      </c>
      <c r="AE1275" t="s">
        <v>522</v>
      </c>
      <c r="AF1275">
        <v>3</v>
      </c>
      <c r="AG1275">
        <v>10</v>
      </c>
      <c r="AH1275">
        <v>0.1</v>
      </c>
      <c r="AI1275">
        <v>100</v>
      </c>
      <c r="AJ1275" t="s">
        <v>511</v>
      </c>
      <c r="AK1275" t="s">
        <v>511</v>
      </c>
      <c r="AL1275" t="s">
        <v>511</v>
      </c>
      <c r="AM1275" t="s">
        <v>511</v>
      </c>
      <c r="AN1275" t="s">
        <v>511</v>
      </c>
    </row>
    <row r="1276" spans="1:40" x14ac:dyDescent="0.3">
      <c r="A1276" s="68" t="s">
        <v>532</v>
      </c>
      <c r="B1276" s="20">
        <v>2</v>
      </c>
      <c r="C1276" s="20">
        <v>10</v>
      </c>
      <c r="D1276" s="20">
        <v>0.15</v>
      </c>
      <c r="E1276" t="s">
        <v>0</v>
      </c>
      <c r="F1276" s="20">
        <v>1050</v>
      </c>
      <c r="G1276" s="39">
        <f t="shared" si="78"/>
        <v>0</v>
      </c>
      <c r="H1276" s="20">
        <v>553.83600000000001</v>
      </c>
      <c r="I1276" s="20">
        <v>1</v>
      </c>
      <c r="J1276" s="67">
        <v>0</v>
      </c>
      <c r="K1276" s="52">
        <v>0.999</v>
      </c>
      <c r="L1276" s="59">
        <f>IF(OR(H_no_hash!$F1276="---",H_no_hash!$F1276="infeas",H_no_hash!$F1276="inf"),"---",(H_no_hash!$F1276/M1276)-1)</f>
        <v>1.8428709990300662E-2</v>
      </c>
      <c r="M1276" s="20">
        <f>Model_dem!L1016</f>
        <v>1031</v>
      </c>
      <c r="N1276">
        <f>Model_dem!G1016</f>
        <v>1050</v>
      </c>
      <c r="P1276" t="str">
        <f>IF(H_no_hash!$Q1276&lt;&gt;A1276,"Aqui", " ")</f>
        <v xml:space="preserve"> </v>
      </c>
      <c r="Q1276" s="68" t="s">
        <v>532</v>
      </c>
      <c r="R1276" s="20">
        <v>2</v>
      </c>
      <c r="S1276" s="20">
        <v>10</v>
      </c>
      <c r="T1276" s="20">
        <v>0.15</v>
      </c>
      <c r="U1276" s="20">
        <v>100</v>
      </c>
      <c r="V1276" s="20">
        <v>1050</v>
      </c>
      <c r="W1276" s="20">
        <v>553.83600000000001</v>
      </c>
      <c r="X1276" s="20">
        <v>4</v>
      </c>
      <c r="Y1276" s="20">
        <v>18</v>
      </c>
      <c r="Z1276" s="20">
        <v>1800.29</v>
      </c>
      <c r="AA1276" s="67">
        <v>0</v>
      </c>
      <c r="AE1276" t="s">
        <v>522</v>
      </c>
      <c r="AF1276">
        <v>3</v>
      </c>
      <c r="AG1276">
        <v>50</v>
      </c>
      <c r="AH1276">
        <v>0.2</v>
      </c>
      <c r="AI1276">
        <v>100</v>
      </c>
      <c r="AJ1276" t="s">
        <v>511</v>
      </c>
      <c r="AK1276" t="s">
        <v>511</v>
      </c>
      <c r="AL1276" t="s">
        <v>511</v>
      </c>
      <c r="AM1276" t="s">
        <v>511</v>
      </c>
      <c r="AN1276" t="s">
        <v>511</v>
      </c>
    </row>
    <row r="1277" spans="1:40" x14ac:dyDescent="0.3">
      <c r="A1277" s="65" t="s">
        <v>532</v>
      </c>
      <c r="B1277" s="66">
        <v>2</v>
      </c>
      <c r="C1277" s="66">
        <v>10</v>
      </c>
      <c r="D1277" s="66">
        <v>0.2</v>
      </c>
      <c r="E1277" t="s">
        <v>0</v>
      </c>
      <c r="F1277" s="66">
        <v>1055</v>
      </c>
      <c r="G1277" s="39">
        <f t="shared" si="78"/>
        <v>0</v>
      </c>
      <c r="H1277" s="66">
        <v>1107.24</v>
      </c>
      <c r="I1277" s="66">
        <v>1</v>
      </c>
      <c r="J1277" s="23">
        <v>0</v>
      </c>
      <c r="K1277" s="52">
        <v>1</v>
      </c>
      <c r="L1277" s="59">
        <f>IF(OR(H_no_hash!$F1277="---",H_no_hash!$F1277="infeas",H_no_hash!$F1277="inf"),"---",(H_no_hash!$F1277/M1277)-1)</f>
        <v>2.3278370514064006E-2</v>
      </c>
      <c r="M1277" s="20">
        <f>Model_dem!L1017</f>
        <v>1031</v>
      </c>
      <c r="N1277">
        <f>Model_dem!G1017</f>
        <v>1055</v>
      </c>
      <c r="P1277" t="str">
        <f>IF(H_no_hash!$Q1277&lt;&gt;A1277,"Aqui", " ")</f>
        <v xml:space="preserve"> </v>
      </c>
      <c r="Q1277" s="65" t="s">
        <v>532</v>
      </c>
      <c r="R1277" s="66">
        <v>2</v>
      </c>
      <c r="S1277" s="66">
        <v>10</v>
      </c>
      <c r="T1277" s="66">
        <v>0.2</v>
      </c>
      <c r="U1277" s="66">
        <v>100</v>
      </c>
      <c r="V1277" s="66">
        <v>1055</v>
      </c>
      <c r="W1277" s="66">
        <v>1107.24</v>
      </c>
      <c r="X1277" s="66">
        <v>10</v>
      </c>
      <c r="Y1277" s="66">
        <v>17</v>
      </c>
      <c r="Z1277" s="66">
        <v>1800.04</v>
      </c>
      <c r="AA1277" s="23">
        <v>0</v>
      </c>
      <c r="AE1277" t="s">
        <v>522</v>
      </c>
      <c r="AF1277">
        <v>3</v>
      </c>
      <c r="AG1277">
        <v>50</v>
      </c>
      <c r="AH1277">
        <v>0.1</v>
      </c>
      <c r="AI1277">
        <v>100</v>
      </c>
      <c r="AJ1277" t="s">
        <v>511</v>
      </c>
      <c r="AK1277" t="s">
        <v>511</v>
      </c>
      <c r="AL1277" t="s">
        <v>511</v>
      </c>
      <c r="AM1277" t="s">
        <v>511</v>
      </c>
      <c r="AN1277" t="s">
        <v>511</v>
      </c>
    </row>
    <row r="1278" spans="1:40" x14ac:dyDescent="0.3">
      <c r="A1278" s="68" t="s">
        <v>532</v>
      </c>
      <c r="B1278" s="20">
        <v>2</v>
      </c>
      <c r="C1278" s="20">
        <v>25</v>
      </c>
      <c r="D1278" s="20">
        <v>0.05</v>
      </c>
      <c r="E1278" t="s">
        <v>0</v>
      </c>
      <c r="F1278" s="20">
        <v>1040</v>
      </c>
      <c r="G1278" s="39">
        <f t="shared" si="78"/>
        <v>0</v>
      </c>
      <c r="H1278" s="20">
        <v>621.46199999999999</v>
      </c>
      <c r="I1278" s="20">
        <v>46</v>
      </c>
      <c r="J1278" s="67">
        <v>0</v>
      </c>
      <c r="K1278" s="52">
        <v>3.9E-2</v>
      </c>
      <c r="L1278" s="59">
        <f>IF(OR(H_no_hash!$F1278="---",H_no_hash!$F1278="infeas",H_no_hash!$F1278="inf"),"---",(H_no_hash!$F1278/M1278)-1)</f>
        <v>8.7293889427739746E-3</v>
      </c>
      <c r="M1278" s="20">
        <f>Model_dem!L1018</f>
        <v>1031</v>
      </c>
      <c r="N1278">
        <f>Model_dem!G1018</f>
        <v>1040</v>
      </c>
      <c r="P1278" t="str">
        <f>IF(H_no_hash!$Q1278&lt;&gt;A1278,"Aqui", " ")</f>
        <v xml:space="preserve"> </v>
      </c>
      <c r="Q1278" s="68" t="s">
        <v>532</v>
      </c>
      <c r="R1278" s="20">
        <v>2</v>
      </c>
      <c r="S1278" s="20">
        <v>25</v>
      </c>
      <c r="T1278" s="20">
        <v>0.05</v>
      </c>
      <c r="U1278" s="20">
        <v>100</v>
      </c>
      <c r="V1278" s="20">
        <v>1040</v>
      </c>
      <c r="W1278" s="20">
        <v>621.46199999999999</v>
      </c>
      <c r="X1278" s="20">
        <v>11</v>
      </c>
      <c r="Y1278" s="20">
        <v>49</v>
      </c>
      <c r="Z1278" s="20">
        <v>1800.06</v>
      </c>
      <c r="AA1278" s="67">
        <v>0</v>
      </c>
      <c r="AE1278" t="s">
        <v>522</v>
      </c>
      <c r="AF1278">
        <v>3</v>
      </c>
      <c r="AG1278">
        <v>50</v>
      </c>
      <c r="AH1278">
        <v>0.15</v>
      </c>
      <c r="AI1278">
        <v>100</v>
      </c>
      <c r="AJ1278" t="s">
        <v>511</v>
      </c>
      <c r="AK1278" t="s">
        <v>511</v>
      </c>
      <c r="AL1278" t="s">
        <v>511</v>
      </c>
      <c r="AM1278" t="s">
        <v>511</v>
      </c>
      <c r="AN1278" t="s">
        <v>511</v>
      </c>
    </row>
    <row r="1279" spans="1:40" x14ac:dyDescent="0.3">
      <c r="A1279" s="65" t="s">
        <v>532</v>
      </c>
      <c r="B1279" s="66">
        <v>2</v>
      </c>
      <c r="C1279" s="66">
        <v>25</v>
      </c>
      <c r="D1279" s="66">
        <v>0.1</v>
      </c>
      <c r="E1279" t="s">
        <v>0</v>
      </c>
      <c r="F1279" s="66">
        <v>1055</v>
      </c>
      <c r="G1279" s="39">
        <f t="shared" si="78"/>
        <v>0</v>
      </c>
      <c r="H1279" s="66">
        <v>686.61900000000003</v>
      </c>
      <c r="I1279" s="66">
        <v>1</v>
      </c>
      <c r="J1279" s="23">
        <v>0</v>
      </c>
      <c r="K1279" s="52">
        <v>0</v>
      </c>
      <c r="L1279" s="59">
        <f>IF(OR(H_no_hash!$F1279="---",H_no_hash!$F1279="infeas",H_no_hash!$F1279="inf"),"---",(H_no_hash!$F1279/M1279)-1)</f>
        <v>2.3278370514064006E-2</v>
      </c>
      <c r="M1279" s="20">
        <f>Model_dem!L1019</f>
        <v>1031</v>
      </c>
      <c r="N1279">
        <f>Model_dem!G1019</f>
        <v>1055</v>
      </c>
      <c r="P1279" t="str">
        <f>IF(H_no_hash!$Q1279&lt;&gt;A1279,"Aqui", " ")</f>
        <v xml:space="preserve"> </v>
      </c>
      <c r="Q1279" s="65" t="s">
        <v>532</v>
      </c>
      <c r="R1279" s="66">
        <v>2</v>
      </c>
      <c r="S1279" s="66">
        <v>25</v>
      </c>
      <c r="T1279" s="66">
        <v>0.1</v>
      </c>
      <c r="U1279" s="66">
        <v>100</v>
      </c>
      <c r="V1279" s="66">
        <v>1055</v>
      </c>
      <c r="W1279" s="66">
        <v>686.61900000000003</v>
      </c>
      <c r="X1279" s="66">
        <v>0</v>
      </c>
      <c r="Y1279" s="66">
        <v>10</v>
      </c>
      <c r="Z1279" s="66">
        <v>1800.39</v>
      </c>
      <c r="AA1279" s="23">
        <v>0</v>
      </c>
      <c r="AE1279" t="s">
        <v>522</v>
      </c>
      <c r="AF1279">
        <v>3</v>
      </c>
      <c r="AG1279">
        <v>25</v>
      </c>
      <c r="AH1279">
        <v>0.15</v>
      </c>
      <c r="AI1279">
        <v>100</v>
      </c>
      <c r="AJ1279" t="s">
        <v>511</v>
      </c>
      <c r="AK1279" t="s">
        <v>511</v>
      </c>
      <c r="AL1279" t="s">
        <v>511</v>
      </c>
      <c r="AM1279" t="s">
        <v>511</v>
      </c>
      <c r="AN1279" t="s">
        <v>511</v>
      </c>
    </row>
    <row r="1280" spans="1:40" x14ac:dyDescent="0.3">
      <c r="A1280" s="68" t="s">
        <v>532</v>
      </c>
      <c r="B1280" s="20">
        <v>2</v>
      </c>
      <c r="C1280" s="20">
        <v>25</v>
      </c>
      <c r="D1280" s="20">
        <v>0.15</v>
      </c>
      <c r="E1280" t="s">
        <v>2</v>
      </c>
      <c r="F1280" s="20" t="s">
        <v>46</v>
      </c>
      <c r="G1280" s="39" t="str">
        <f t="shared" si="78"/>
        <v>---</v>
      </c>
      <c r="H1280" s="20">
        <v>60.075299999999999</v>
      </c>
      <c r="I1280" s="20">
        <v>1</v>
      </c>
      <c r="J1280" s="67"/>
      <c r="L1280" s="59" t="str">
        <f>IF(OR(H_no_hash!$F1280="---",H_no_hash!$F1280="infeas",H_no_hash!$F1280="inf"),"---",(H_no_hash!$F1280/M1280)-1)</f>
        <v>---</v>
      </c>
      <c r="M1280" s="20">
        <f>Model_dem!L1020</f>
        <v>1031</v>
      </c>
      <c r="N1280" t="str">
        <f>Model_dem!G1020</f>
        <v>---</v>
      </c>
      <c r="P1280" t="str">
        <f>IF(H_no_hash!$Q1280&lt;&gt;A1280,"Aqui", " ")</f>
        <v xml:space="preserve"> </v>
      </c>
      <c r="Q1280" s="68" t="s">
        <v>532</v>
      </c>
      <c r="R1280" s="20">
        <v>2</v>
      </c>
      <c r="S1280" s="20">
        <v>25</v>
      </c>
      <c r="T1280" s="20">
        <v>0.15</v>
      </c>
      <c r="U1280" s="20">
        <v>100</v>
      </c>
      <c r="V1280" s="20" t="s">
        <v>46</v>
      </c>
      <c r="W1280" s="20">
        <v>60.075299999999999</v>
      </c>
      <c r="X1280" s="20">
        <v>0</v>
      </c>
      <c r="Y1280" s="20">
        <v>1</v>
      </c>
      <c r="Z1280" s="20">
        <v>1801.16</v>
      </c>
      <c r="AA1280" s="67">
        <v>0</v>
      </c>
      <c r="AE1280" t="s">
        <v>522</v>
      </c>
      <c r="AF1280">
        <v>3</v>
      </c>
      <c r="AG1280">
        <v>25</v>
      </c>
      <c r="AH1280">
        <v>0.2</v>
      </c>
      <c r="AI1280">
        <v>100</v>
      </c>
      <c r="AJ1280" t="s">
        <v>511</v>
      </c>
      <c r="AK1280" t="s">
        <v>511</v>
      </c>
      <c r="AL1280" t="s">
        <v>511</v>
      </c>
      <c r="AM1280" t="s">
        <v>511</v>
      </c>
      <c r="AN1280" t="s">
        <v>511</v>
      </c>
    </row>
    <row r="1281" spans="1:40" x14ac:dyDescent="0.3">
      <c r="A1281" s="65" t="s">
        <v>532</v>
      </c>
      <c r="B1281" s="66">
        <v>2</v>
      </c>
      <c r="C1281" s="66">
        <v>25</v>
      </c>
      <c r="D1281" s="66">
        <v>0.2</v>
      </c>
      <c r="E1281" t="s">
        <v>2</v>
      </c>
      <c r="F1281" s="66" t="s">
        <v>46</v>
      </c>
      <c r="G1281" s="39" t="str">
        <f t="shared" si="78"/>
        <v>---</v>
      </c>
      <c r="H1281" s="66">
        <v>60.071100000000001</v>
      </c>
      <c r="I1281" s="66" t="s">
        <v>511</v>
      </c>
      <c r="J1281" s="23">
        <v>0</v>
      </c>
      <c r="L1281" s="59" t="str">
        <f>IF(OR(H_no_hash!$F1281="---",H_no_hash!$F1281="infeas",H_no_hash!$F1281="inf"),"---",(H_no_hash!$F1281/M1281)-1)</f>
        <v>---</v>
      </c>
      <c r="M1281" s="20">
        <f>Model_dem!L1021</f>
        <v>1031</v>
      </c>
      <c r="N1281" t="str">
        <f>Model_dem!G1021</f>
        <v>---</v>
      </c>
      <c r="P1281" t="str">
        <f>IF(H_no_hash!$Q1281&lt;&gt;A1281,"Aqui", " ")</f>
        <v xml:space="preserve"> </v>
      </c>
      <c r="Q1281" s="65" t="s">
        <v>532</v>
      </c>
      <c r="R1281" s="66">
        <v>2</v>
      </c>
      <c r="S1281" s="66">
        <v>25</v>
      </c>
      <c r="T1281" s="66">
        <v>0.2</v>
      </c>
      <c r="U1281" s="66">
        <v>100</v>
      </c>
      <c r="V1281" s="66" t="s">
        <v>46</v>
      </c>
      <c r="W1281" s="66">
        <v>60.071100000000001</v>
      </c>
      <c r="X1281" s="66">
        <v>0</v>
      </c>
      <c r="Y1281" s="66">
        <v>1</v>
      </c>
      <c r="Z1281" s="66">
        <v>1801.27</v>
      </c>
      <c r="AA1281" s="23">
        <v>0</v>
      </c>
      <c r="AE1281" t="s">
        <v>522</v>
      </c>
      <c r="AF1281">
        <v>3</v>
      </c>
      <c r="AG1281">
        <v>25</v>
      </c>
      <c r="AH1281">
        <v>0.1</v>
      </c>
      <c r="AI1281">
        <v>100</v>
      </c>
      <c r="AJ1281" t="s">
        <v>511</v>
      </c>
      <c r="AK1281" t="s">
        <v>511</v>
      </c>
      <c r="AL1281" t="s">
        <v>511</v>
      </c>
      <c r="AM1281" t="s">
        <v>511</v>
      </c>
      <c r="AN1281" t="s">
        <v>511</v>
      </c>
    </row>
    <row r="1282" spans="1:40" x14ac:dyDescent="0.3">
      <c r="A1282" s="68" t="s">
        <v>532</v>
      </c>
      <c r="B1282" s="20">
        <v>2</v>
      </c>
      <c r="C1282" s="20">
        <v>50</v>
      </c>
      <c r="D1282" s="20">
        <v>0.05</v>
      </c>
      <c r="E1282" t="s">
        <v>0</v>
      </c>
      <c r="F1282" s="20">
        <v>1045</v>
      </c>
      <c r="G1282" s="39">
        <f t="shared" si="78"/>
        <v>0</v>
      </c>
      <c r="H1282" s="20">
        <v>83.385999999999996</v>
      </c>
      <c r="I1282" s="20">
        <v>11</v>
      </c>
      <c r="J1282" s="67"/>
      <c r="K1282" s="52">
        <v>0</v>
      </c>
      <c r="L1282" s="59">
        <f>IF(OR(H_no_hash!$F1282="---",H_no_hash!$F1282="infeas",H_no_hash!$F1282="inf"),"---",(H_no_hash!$F1282/M1282)-1)</f>
        <v>1.3579049466537318E-2</v>
      </c>
      <c r="M1282" s="20">
        <f>Model_dem!L1022</f>
        <v>1031</v>
      </c>
      <c r="N1282">
        <f>Model_dem!G1022</f>
        <v>1045</v>
      </c>
      <c r="P1282" t="str">
        <f>IF(H_no_hash!$Q1282&lt;&gt;A1282,"Aqui", " ")</f>
        <v xml:space="preserve"> </v>
      </c>
      <c r="Q1282" s="68" t="s">
        <v>532</v>
      </c>
      <c r="R1282" s="20">
        <v>2</v>
      </c>
      <c r="S1282" s="20">
        <v>50</v>
      </c>
      <c r="T1282" s="20">
        <v>0.05</v>
      </c>
      <c r="U1282" s="20">
        <v>100</v>
      </c>
      <c r="V1282" s="20">
        <v>1045</v>
      </c>
      <c r="W1282" s="20">
        <v>83.385999999999996</v>
      </c>
      <c r="X1282" s="20">
        <v>0</v>
      </c>
      <c r="Y1282" s="20">
        <v>46</v>
      </c>
      <c r="Z1282" s="20">
        <v>1800.03</v>
      </c>
      <c r="AA1282" s="67">
        <v>0</v>
      </c>
      <c r="AE1282" t="s">
        <v>522</v>
      </c>
      <c r="AF1282">
        <v>3</v>
      </c>
      <c r="AG1282">
        <v>10</v>
      </c>
      <c r="AH1282">
        <v>0.15</v>
      </c>
      <c r="AI1282">
        <v>100</v>
      </c>
      <c r="AJ1282" t="s">
        <v>511</v>
      </c>
      <c r="AK1282" t="s">
        <v>511</v>
      </c>
      <c r="AL1282" t="s">
        <v>511</v>
      </c>
      <c r="AM1282" t="s">
        <v>511</v>
      </c>
      <c r="AN1282" t="s">
        <v>511</v>
      </c>
    </row>
    <row r="1283" spans="1:40" x14ac:dyDescent="0.3">
      <c r="A1283" s="65" t="s">
        <v>532</v>
      </c>
      <c r="B1283" s="66">
        <v>2</v>
      </c>
      <c r="C1283" s="66">
        <v>50</v>
      </c>
      <c r="D1283" s="66">
        <v>0.1</v>
      </c>
      <c r="E1283" t="s">
        <v>0</v>
      </c>
      <c r="F1283" s="66">
        <v>1173</v>
      </c>
      <c r="G1283" s="39">
        <f t="shared" si="78"/>
        <v>8.5106382978723402E-2</v>
      </c>
      <c r="H1283" s="66">
        <v>1803.81</v>
      </c>
      <c r="I1283" s="66" t="s">
        <v>511</v>
      </c>
      <c r="J1283" s="23"/>
      <c r="K1283" s="52">
        <v>0</v>
      </c>
      <c r="L1283" s="59">
        <f>IF(OR(H_no_hash!$F1283="---",H_no_hash!$F1283="infeas",H_no_hash!$F1283="inf"),"---",(H_no_hash!$F1283/M1283)-1)</f>
        <v>0.13773035887487883</v>
      </c>
      <c r="M1283" s="20">
        <f>Model_dem!L1023</f>
        <v>1031</v>
      </c>
      <c r="N1283">
        <f>Model_dem!G1023</f>
        <v>1081</v>
      </c>
      <c r="P1283" t="str">
        <f>IF(H_no_hash!$Q1283&lt;&gt;A1283,"Aqui", " ")</f>
        <v xml:space="preserve"> </v>
      </c>
      <c r="Q1283" s="65" t="s">
        <v>532</v>
      </c>
      <c r="R1283" s="66">
        <v>2</v>
      </c>
      <c r="S1283" s="66">
        <v>50</v>
      </c>
      <c r="T1283" s="66">
        <v>0.1</v>
      </c>
      <c r="U1283" s="66">
        <v>100</v>
      </c>
      <c r="V1283" s="66">
        <v>1173</v>
      </c>
      <c r="W1283" s="66">
        <v>1803.81</v>
      </c>
      <c r="X1283" s="66">
        <v>0</v>
      </c>
      <c r="Y1283" s="66">
        <v>1</v>
      </c>
      <c r="Z1283" s="66">
        <v>1803.81</v>
      </c>
      <c r="AA1283" s="23">
        <v>0</v>
      </c>
      <c r="AE1283" t="s">
        <v>522</v>
      </c>
      <c r="AF1283">
        <v>3</v>
      </c>
      <c r="AG1283">
        <v>10</v>
      </c>
      <c r="AH1283">
        <v>0.2</v>
      </c>
      <c r="AI1283">
        <v>100</v>
      </c>
      <c r="AJ1283" t="s">
        <v>511</v>
      </c>
      <c r="AK1283" t="s">
        <v>511</v>
      </c>
      <c r="AL1283" t="s">
        <v>511</v>
      </c>
      <c r="AM1283" t="s">
        <v>511</v>
      </c>
      <c r="AN1283" t="s">
        <v>511</v>
      </c>
    </row>
    <row r="1284" spans="1:40" x14ac:dyDescent="0.3">
      <c r="A1284" s="68" t="s">
        <v>532</v>
      </c>
      <c r="B1284" s="20">
        <v>2</v>
      </c>
      <c r="C1284" s="20">
        <v>50</v>
      </c>
      <c r="D1284" s="20">
        <v>0.15</v>
      </c>
      <c r="E1284" t="s">
        <v>2</v>
      </c>
      <c r="F1284" s="20" t="s">
        <v>46</v>
      </c>
      <c r="G1284" s="39" t="str">
        <f t="shared" si="78"/>
        <v>---</v>
      </c>
      <c r="H1284" s="20">
        <v>60.022599999999997</v>
      </c>
      <c r="I1284" s="20" t="s">
        <v>511</v>
      </c>
      <c r="J1284" s="67"/>
      <c r="L1284" s="59" t="str">
        <f>IF(OR(H_no_hash!$F1284="---",H_no_hash!$F1284="infeas",H_no_hash!$F1284="inf"),"---",(H_no_hash!$F1284/M1284)-1)</f>
        <v>---</v>
      </c>
      <c r="M1284" s="20">
        <f>Model_dem!L1024</f>
        <v>1031</v>
      </c>
      <c r="N1284" t="str">
        <f>Model_dem!G1024</f>
        <v>---</v>
      </c>
      <c r="P1284" t="str">
        <f>IF(H_no_hash!$Q1284&lt;&gt;A1284,"Aqui", " ")</f>
        <v xml:space="preserve"> </v>
      </c>
      <c r="Q1284" s="68" t="s">
        <v>532</v>
      </c>
      <c r="R1284" s="20">
        <v>2</v>
      </c>
      <c r="S1284" s="20">
        <v>50</v>
      </c>
      <c r="T1284" s="20">
        <v>0.15</v>
      </c>
      <c r="U1284" s="20">
        <v>100</v>
      </c>
      <c r="V1284" s="20" t="s">
        <v>46</v>
      </c>
      <c r="W1284" s="20">
        <v>60.022599999999997</v>
      </c>
      <c r="X1284" s="20">
        <v>0</v>
      </c>
      <c r="Y1284" s="20">
        <v>1</v>
      </c>
      <c r="Z1284" s="20">
        <v>1800.77</v>
      </c>
      <c r="AA1284" s="67"/>
      <c r="AE1284" t="s">
        <v>520</v>
      </c>
      <c r="AF1284">
        <v>3</v>
      </c>
      <c r="AG1284">
        <v>0</v>
      </c>
      <c r="AH1284">
        <v>0.1</v>
      </c>
      <c r="AI1284">
        <v>50</v>
      </c>
      <c r="AJ1284" t="s">
        <v>511</v>
      </c>
      <c r="AK1284" t="s">
        <v>511</v>
      </c>
      <c r="AL1284" t="s">
        <v>511</v>
      </c>
      <c r="AM1284" t="s">
        <v>511</v>
      </c>
      <c r="AN1284" t="s">
        <v>511</v>
      </c>
    </row>
    <row r="1285" spans="1:40" x14ac:dyDescent="0.3">
      <c r="A1285" s="65" t="s">
        <v>532</v>
      </c>
      <c r="B1285" s="66">
        <v>2</v>
      </c>
      <c r="C1285" s="66">
        <v>50</v>
      </c>
      <c r="D1285" s="66">
        <v>0.2</v>
      </c>
      <c r="E1285" t="s">
        <v>2</v>
      </c>
      <c r="F1285" s="66" t="s">
        <v>511</v>
      </c>
      <c r="G1285" s="39" t="str">
        <f t="shared" si="78"/>
        <v>---</v>
      </c>
      <c r="H1285" s="66" t="s">
        <v>511</v>
      </c>
      <c r="I1285" s="66" t="s">
        <v>511</v>
      </c>
      <c r="J1285" s="23">
        <v>0</v>
      </c>
      <c r="L1285" s="59" t="str">
        <f>IF(OR(H_no_hash!$F1285="---",H_no_hash!$F1285="infeas",H_no_hash!$F1285="inf"),"---",(H_no_hash!$F1285/M1285)-1)</f>
        <v>---</v>
      </c>
      <c r="M1285" s="20">
        <f>Model_dem!L1025</f>
        <v>1031</v>
      </c>
      <c r="N1285" t="str">
        <f>Model_dem!G1025</f>
        <v>---</v>
      </c>
      <c r="P1285" t="str">
        <f>IF(H_no_hash!$Q1285&lt;&gt;A1285,"Aqui", " ")</f>
        <v xml:space="preserve"> </v>
      </c>
      <c r="Q1285" s="65" t="s">
        <v>532</v>
      </c>
      <c r="R1285" s="66">
        <v>2</v>
      </c>
      <c r="S1285" s="66">
        <v>50</v>
      </c>
      <c r="T1285" s="66">
        <v>0.2</v>
      </c>
      <c r="U1285" s="66">
        <v>100</v>
      </c>
      <c r="V1285" s="66" t="s">
        <v>511</v>
      </c>
      <c r="W1285" s="66" t="s">
        <v>511</v>
      </c>
      <c r="X1285" s="66" t="s">
        <v>511</v>
      </c>
      <c r="Y1285" s="66" t="s">
        <v>511</v>
      </c>
      <c r="Z1285" s="66" t="s">
        <v>511</v>
      </c>
      <c r="AA1285" s="23">
        <v>0</v>
      </c>
      <c r="AE1285" t="s">
        <v>520</v>
      </c>
      <c r="AF1285">
        <v>3</v>
      </c>
      <c r="AG1285">
        <v>0</v>
      </c>
      <c r="AH1285">
        <v>0.2</v>
      </c>
      <c r="AI1285">
        <v>50</v>
      </c>
      <c r="AJ1285" t="s">
        <v>511</v>
      </c>
      <c r="AK1285" t="s">
        <v>511</v>
      </c>
      <c r="AL1285" t="s">
        <v>511</v>
      </c>
      <c r="AM1285" t="s">
        <v>511</v>
      </c>
      <c r="AN1285" t="s">
        <v>511</v>
      </c>
    </row>
    <row r="1286" spans="1:40" x14ac:dyDescent="0.3">
      <c r="A1286" s="68" t="s">
        <v>532</v>
      </c>
      <c r="B1286" s="20">
        <v>3</v>
      </c>
      <c r="C1286" s="20">
        <v>0</v>
      </c>
      <c r="D1286" s="20">
        <v>0.05</v>
      </c>
      <c r="E1286" t="s">
        <v>0</v>
      </c>
      <c r="F1286" s="20">
        <v>1081</v>
      </c>
      <c r="G1286" s="39">
        <f t="shared" si="78"/>
        <v>0</v>
      </c>
      <c r="H1286" s="20">
        <v>589.86400000000003</v>
      </c>
      <c r="I1286" s="20">
        <v>11</v>
      </c>
      <c r="J1286" s="67"/>
      <c r="K1286" s="52">
        <v>0</v>
      </c>
      <c r="L1286" s="59">
        <f>IF(OR(H_no_hash!$F1286="---",H_no_hash!$F1286="infeas",H_no_hash!$F1286="inf"),"---",(H_no_hash!$F1286/M1286)-1)</f>
        <v>4.8496605237633439E-2</v>
      </c>
      <c r="M1286" s="20">
        <f>Model_dem!L1026</f>
        <v>1031</v>
      </c>
      <c r="N1286">
        <f>Model_dem!G1026</f>
        <v>1081</v>
      </c>
      <c r="P1286" t="str">
        <f>IF(H_no_hash!$Q1286&lt;&gt;A1286,"Aqui", " ")</f>
        <v xml:space="preserve"> </v>
      </c>
      <c r="Q1286" s="68" t="s">
        <v>532</v>
      </c>
      <c r="R1286" s="20">
        <v>3</v>
      </c>
      <c r="S1286" s="20">
        <v>0</v>
      </c>
      <c r="T1286" s="20">
        <v>0.05</v>
      </c>
      <c r="U1286" s="20">
        <v>100</v>
      </c>
      <c r="V1286" s="20">
        <v>1081</v>
      </c>
      <c r="W1286" s="20">
        <v>589.86400000000003</v>
      </c>
      <c r="X1286" s="20">
        <v>0</v>
      </c>
      <c r="Y1286" s="20">
        <v>11</v>
      </c>
      <c r="Z1286" s="20">
        <v>1802.89</v>
      </c>
      <c r="AA1286" s="67"/>
      <c r="AE1286" t="s">
        <v>520</v>
      </c>
      <c r="AF1286">
        <v>3</v>
      </c>
      <c r="AG1286">
        <v>10</v>
      </c>
      <c r="AH1286">
        <v>0.1</v>
      </c>
      <c r="AI1286">
        <v>50</v>
      </c>
      <c r="AJ1286" t="s">
        <v>511</v>
      </c>
      <c r="AK1286" t="s">
        <v>511</v>
      </c>
      <c r="AL1286" t="s">
        <v>511</v>
      </c>
      <c r="AM1286" t="s">
        <v>511</v>
      </c>
      <c r="AN1286" t="s">
        <v>511</v>
      </c>
    </row>
    <row r="1287" spans="1:40" x14ac:dyDescent="0.3">
      <c r="A1287" s="65" t="s">
        <v>532</v>
      </c>
      <c r="B1287" s="66">
        <v>3</v>
      </c>
      <c r="C1287" s="66">
        <v>0</v>
      </c>
      <c r="D1287" s="66">
        <v>0.1</v>
      </c>
      <c r="E1287" t="s">
        <v>4</v>
      </c>
      <c r="F1287" s="66" t="s">
        <v>511</v>
      </c>
      <c r="G1287" s="39" t="str">
        <f t="shared" ref="G1287:G1350" si="79">IF(OR(N1287="---",F1287="infeas",F1287="inf",F1287=""),"---",(F1287-N1287)/N1287)</f>
        <v>---</v>
      </c>
      <c r="H1287" s="66" t="s">
        <v>511</v>
      </c>
      <c r="I1287" s="66" t="s">
        <v>511</v>
      </c>
      <c r="J1287" s="23"/>
      <c r="L1287" s="59" t="str">
        <f>IF(OR(H_no_hash!$F1287="---",H_no_hash!$F1287="infeas",H_no_hash!$F1287="inf"),"---",(H_no_hash!$F1287/M1287)-1)</f>
        <v>---</v>
      </c>
      <c r="M1287" s="20">
        <f>Model_dem!L1027</f>
        <v>1031</v>
      </c>
      <c r="N1287" t="str">
        <f>Model_dem!G1027</f>
        <v>---</v>
      </c>
      <c r="P1287" t="str">
        <f>IF(H_no_hash!$Q1287&lt;&gt;A1287,"Aqui", " ")</f>
        <v xml:space="preserve"> </v>
      </c>
      <c r="Q1287" s="65" t="s">
        <v>532</v>
      </c>
      <c r="R1287" s="66">
        <v>3</v>
      </c>
      <c r="S1287" s="66">
        <v>0</v>
      </c>
      <c r="T1287" s="66">
        <v>0.1</v>
      </c>
      <c r="U1287" s="66">
        <v>100</v>
      </c>
      <c r="V1287" s="66" t="s">
        <v>511</v>
      </c>
      <c r="W1287" s="66" t="s">
        <v>511</v>
      </c>
      <c r="X1287" s="66" t="s">
        <v>511</v>
      </c>
      <c r="Y1287" s="66" t="s">
        <v>511</v>
      </c>
      <c r="Z1287" s="66" t="s">
        <v>511</v>
      </c>
      <c r="AA1287" s="23"/>
      <c r="AE1287" t="s">
        <v>520</v>
      </c>
      <c r="AF1287">
        <v>3</v>
      </c>
      <c r="AG1287">
        <v>0</v>
      </c>
      <c r="AH1287">
        <v>0.15</v>
      </c>
      <c r="AI1287">
        <v>50</v>
      </c>
      <c r="AJ1287" t="s">
        <v>511</v>
      </c>
      <c r="AK1287" t="s">
        <v>511</v>
      </c>
      <c r="AL1287" t="s">
        <v>511</v>
      </c>
      <c r="AM1287" t="s">
        <v>511</v>
      </c>
      <c r="AN1287" t="s">
        <v>511</v>
      </c>
    </row>
    <row r="1288" spans="1:40" x14ac:dyDescent="0.3">
      <c r="A1288" s="68" t="s">
        <v>532</v>
      </c>
      <c r="B1288" s="20">
        <v>3</v>
      </c>
      <c r="C1288" s="20">
        <v>0</v>
      </c>
      <c r="D1288" s="20">
        <v>0.15</v>
      </c>
      <c r="E1288" t="s">
        <v>4</v>
      </c>
      <c r="F1288" s="20" t="s">
        <v>511</v>
      </c>
      <c r="G1288" s="39" t="str">
        <f t="shared" si="79"/>
        <v>---</v>
      </c>
      <c r="H1288" s="20" t="s">
        <v>511</v>
      </c>
      <c r="I1288" s="20" t="s">
        <v>511</v>
      </c>
      <c r="J1288" s="67"/>
      <c r="L1288" s="59" t="str">
        <f>IF(OR(H_no_hash!$F1288="---",H_no_hash!$F1288="infeas",H_no_hash!$F1288="inf"),"---",(H_no_hash!$F1288/M1288)-1)</f>
        <v>---</v>
      </c>
      <c r="M1288" s="20">
        <f>Model_dem!L1028</f>
        <v>1031</v>
      </c>
      <c r="N1288" t="str">
        <f>Model_dem!G1028</f>
        <v>---</v>
      </c>
      <c r="P1288" t="str">
        <f>IF(H_no_hash!$Q1288&lt;&gt;A1288,"Aqui", " ")</f>
        <v xml:space="preserve"> </v>
      </c>
      <c r="Q1288" s="68" t="s">
        <v>532</v>
      </c>
      <c r="R1288" s="20">
        <v>3</v>
      </c>
      <c r="S1288" s="20">
        <v>0</v>
      </c>
      <c r="T1288" s="20">
        <v>0.15</v>
      </c>
      <c r="U1288" s="20">
        <v>100</v>
      </c>
      <c r="V1288" s="20" t="s">
        <v>511</v>
      </c>
      <c r="W1288" s="20" t="s">
        <v>511</v>
      </c>
      <c r="X1288" s="20" t="s">
        <v>511</v>
      </c>
      <c r="Y1288" s="20" t="s">
        <v>511</v>
      </c>
      <c r="Z1288" s="20" t="s">
        <v>511</v>
      </c>
      <c r="AA1288" s="67"/>
      <c r="AE1288" t="s">
        <v>520</v>
      </c>
      <c r="AF1288">
        <v>3</v>
      </c>
      <c r="AG1288">
        <v>10</v>
      </c>
      <c r="AH1288">
        <v>0.2</v>
      </c>
      <c r="AI1288">
        <v>50</v>
      </c>
      <c r="AJ1288" t="s">
        <v>511</v>
      </c>
      <c r="AK1288" t="s">
        <v>511</v>
      </c>
      <c r="AL1288" t="s">
        <v>511</v>
      </c>
      <c r="AM1288" t="s">
        <v>511</v>
      </c>
      <c r="AN1288" t="s">
        <v>511</v>
      </c>
    </row>
    <row r="1289" spans="1:40" x14ac:dyDescent="0.3">
      <c r="A1289" s="65" t="s">
        <v>532</v>
      </c>
      <c r="B1289" s="66">
        <v>3</v>
      </c>
      <c r="C1289" s="66">
        <v>0</v>
      </c>
      <c r="D1289" s="66">
        <v>0.2</v>
      </c>
      <c r="E1289" t="s">
        <v>4</v>
      </c>
      <c r="F1289" s="66" t="s">
        <v>511</v>
      </c>
      <c r="G1289" s="39" t="str">
        <f t="shared" si="79"/>
        <v>---</v>
      </c>
      <c r="H1289" s="66" t="s">
        <v>511</v>
      </c>
      <c r="I1289" s="66" t="s">
        <v>511</v>
      </c>
      <c r="J1289" s="23">
        <v>0</v>
      </c>
      <c r="L1289" s="59" t="str">
        <f>IF(OR(H_no_hash!$F1289="---",H_no_hash!$F1289="infeas",H_no_hash!$F1289="inf"),"---",(H_no_hash!$F1289/M1289)-1)</f>
        <v>---</v>
      </c>
      <c r="M1289" s="20">
        <f>Model_dem!L1029</f>
        <v>1031</v>
      </c>
      <c r="N1289" t="str">
        <f>Model_dem!G1029</f>
        <v>---</v>
      </c>
      <c r="P1289" t="str">
        <f>IF(H_no_hash!$Q1289&lt;&gt;A1289,"Aqui", " ")</f>
        <v xml:space="preserve"> </v>
      </c>
      <c r="Q1289" s="65" t="s">
        <v>532</v>
      </c>
      <c r="R1289" s="66">
        <v>3</v>
      </c>
      <c r="S1289" s="66">
        <v>0</v>
      </c>
      <c r="T1289" s="66">
        <v>0.2</v>
      </c>
      <c r="U1289" s="66">
        <v>100</v>
      </c>
      <c r="V1289" s="66" t="s">
        <v>511</v>
      </c>
      <c r="W1289" s="66" t="s">
        <v>511</v>
      </c>
      <c r="X1289" s="66" t="s">
        <v>511</v>
      </c>
      <c r="Y1289" s="66" t="s">
        <v>511</v>
      </c>
      <c r="Z1289" s="66" t="s">
        <v>511</v>
      </c>
      <c r="AA1289" s="23">
        <v>0</v>
      </c>
      <c r="AE1289" t="s">
        <v>520</v>
      </c>
      <c r="AF1289">
        <v>3</v>
      </c>
      <c r="AG1289">
        <v>25</v>
      </c>
      <c r="AH1289">
        <v>0.15</v>
      </c>
      <c r="AI1289">
        <v>50</v>
      </c>
      <c r="AJ1289" t="s">
        <v>511</v>
      </c>
      <c r="AK1289" t="s">
        <v>511</v>
      </c>
      <c r="AL1289" t="s">
        <v>511</v>
      </c>
      <c r="AM1289" t="s">
        <v>511</v>
      </c>
      <c r="AN1289" t="s">
        <v>511</v>
      </c>
    </row>
    <row r="1290" spans="1:40" x14ac:dyDescent="0.3">
      <c r="A1290" s="68" t="s">
        <v>532</v>
      </c>
      <c r="B1290" s="20">
        <v>3</v>
      </c>
      <c r="C1290" s="20">
        <v>10</v>
      </c>
      <c r="D1290" s="20">
        <v>0.05</v>
      </c>
      <c r="E1290" t="s">
        <v>0</v>
      </c>
      <c r="F1290" s="20">
        <v>1081</v>
      </c>
      <c r="G1290" s="39">
        <f t="shared" si="79"/>
        <v>0</v>
      </c>
      <c r="H1290" s="20">
        <v>1491.69</v>
      </c>
      <c r="I1290" s="20">
        <v>17</v>
      </c>
      <c r="J1290" s="67"/>
      <c r="K1290" s="52">
        <v>0</v>
      </c>
      <c r="L1290" s="59">
        <f>IF(OR(H_no_hash!$F1290="---",H_no_hash!$F1290="infeas",H_no_hash!$F1290="inf"),"---",(H_no_hash!$F1290/M1290)-1)</f>
        <v>4.8496605237633439E-2</v>
      </c>
      <c r="M1290" s="20">
        <f>Model_dem!L1030</f>
        <v>1031</v>
      </c>
      <c r="N1290">
        <f>Model_dem!G1030</f>
        <v>1081</v>
      </c>
      <c r="P1290" t="str">
        <f>IF(H_no_hash!$Q1290&lt;&gt;A1290,"Aqui", " ")</f>
        <v xml:space="preserve"> </v>
      </c>
      <c r="Q1290" s="68" t="s">
        <v>532</v>
      </c>
      <c r="R1290" s="20">
        <v>3</v>
      </c>
      <c r="S1290" s="20">
        <v>10</v>
      </c>
      <c r="T1290" s="20">
        <v>0.05</v>
      </c>
      <c r="U1290" s="20">
        <v>100</v>
      </c>
      <c r="V1290" s="20">
        <v>1081</v>
      </c>
      <c r="W1290" s="20">
        <v>1491.69</v>
      </c>
      <c r="X1290" s="20">
        <v>5</v>
      </c>
      <c r="Y1290" s="20">
        <v>11</v>
      </c>
      <c r="Z1290" s="20">
        <v>1800.26</v>
      </c>
      <c r="AA1290" s="67"/>
      <c r="AE1290" t="s">
        <v>520</v>
      </c>
      <c r="AF1290">
        <v>3</v>
      </c>
      <c r="AG1290">
        <v>10</v>
      </c>
      <c r="AH1290">
        <v>0.15</v>
      </c>
      <c r="AI1290">
        <v>50</v>
      </c>
      <c r="AJ1290" t="s">
        <v>511</v>
      </c>
      <c r="AK1290" t="s">
        <v>511</v>
      </c>
      <c r="AL1290" t="s">
        <v>511</v>
      </c>
      <c r="AM1290" t="s">
        <v>511</v>
      </c>
      <c r="AN1290" t="s">
        <v>511</v>
      </c>
    </row>
    <row r="1291" spans="1:40" x14ac:dyDescent="0.3">
      <c r="A1291" s="65" t="s">
        <v>532</v>
      </c>
      <c r="B1291" s="66">
        <v>3</v>
      </c>
      <c r="C1291" s="66">
        <v>10</v>
      </c>
      <c r="D1291" s="66">
        <v>0.1</v>
      </c>
      <c r="E1291" t="s">
        <v>4</v>
      </c>
      <c r="F1291" s="66" t="s">
        <v>511</v>
      </c>
      <c r="G1291" s="39" t="str">
        <f t="shared" si="79"/>
        <v>---</v>
      </c>
      <c r="H1291" s="66" t="s">
        <v>511</v>
      </c>
      <c r="I1291" s="66" t="s">
        <v>511</v>
      </c>
      <c r="J1291" s="23"/>
      <c r="L1291" s="59" t="str">
        <f>IF(OR(H_no_hash!$F1291="---",H_no_hash!$F1291="infeas",H_no_hash!$F1291="inf"),"---",(H_no_hash!$F1291/M1291)-1)</f>
        <v>---</v>
      </c>
      <c r="M1291" s="20">
        <f>Model_dem!L1031</f>
        <v>1031</v>
      </c>
      <c r="N1291" t="str">
        <f>Model_dem!G1031</f>
        <v>---</v>
      </c>
      <c r="P1291" t="str">
        <f>IF(H_no_hash!$Q1291&lt;&gt;A1291,"Aqui", " ")</f>
        <v xml:space="preserve"> </v>
      </c>
      <c r="Q1291" s="65" t="s">
        <v>532</v>
      </c>
      <c r="R1291" s="66">
        <v>3</v>
      </c>
      <c r="S1291" s="66">
        <v>10</v>
      </c>
      <c r="T1291" s="66">
        <v>0.1</v>
      </c>
      <c r="U1291" s="66">
        <v>100</v>
      </c>
      <c r="V1291" s="66" t="s">
        <v>511</v>
      </c>
      <c r="W1291" s="66" t="s">
        <v>511</v>
      </c>
      <c r="X1291" s="66" t="s">
        <v>511</v>
      </c>
      <c r="Y1291" s="66" t="s">
        <v>511</v>
      </c>
      <c r="Z1291" s="66" t="s">
        <v>511</v>
      </c>
      <c r="AA1291" s="23"/>
      <c r="AE1291" t="s">
        <v>520</v>
      </c>
      <c r="AF1291">
        <v>3</v>
      </c>
      <c r="AG1291">
        <v>25</v>
      </c>
      <c r="AH1291">
        <v>0.1</v>
      </c>
      <c r="AI1291">
        <v>50</v>
      </c>
      <c r="AJ1291" t="s">
        <v>511</v>
      </c>
      <c r="AK1291" t="s">
        <v>511</v>
      </c>
      <c r="AL1291" t="s">
        <v>511</v>
      </c>
      <c r="AM1291" t="s">
        <v>511</v>
      </c>
      <c r="AN1291" t="s">
        <v>511</v>
      </c>
    </row>
    <row r="1292" spans="1:40" x14ac:dyDescent="0.3">
      <c r="A1292" s="68" t="s">
        <v>532</v>
      </c>
      <c r="B1292" s="20">
        <v>3</v>
      </c>
      <c r="C1292" s="20">
        <v>10</v>
      </c>
      <c r="D1292" s="20">
        <v>0.15</v>
      </c>
      <c r="E1292" t="s">
        <v>4</v>
      </c>
      <c r="F1292" s="20" t="s">
        <v>511</v>
      </c>
      <c r="G1292" s="39" t="str">
        <f t="shared" si="79"/>
        <v>---</v>
      </c>
      <c r="H1292" s="20" t="s">
        <v>511</v>
      </c>
      <c r="I1292" s="20" t="s">
        <v>511</v>
      </c>
      <c r="J1292" s="67"/>
      <c r="L1292" s="59" t="str">
        <f>IF(OR(H_no_hash!$F1292="---",H_no_hash!$F1292="infeas",H_no_hash!$F1292="inf"),"---",(H_no_hash!$F1292/M1292)-1)</f>
        <v>---</v>
      </c>
      <c r="M1292" s="20">
        <f>Model_dem!L1032</f>
        <v>1031</v>
      </c>
      <c r="N1292" t="str">
        <f>Model_dem!G1032</f>
        <v>---</v>
      </c>
      <c r="P1292" t="str">
        <f>IF(H_no_hash!$Q1292&lt;&gt;A1292,"Aqui", " ")</f>
        <v xml:space="preserve"> </v>
      </c>
      <c r="Q1292" s="68" t="s">
        <v>532</v>
      </c>
      <c r="R1292" s="20">
        <v>3</v>
      </c>
      <c r="S1292" s="20">
        <v>10</v>
      </c>
      <c r="T1292" s="20">
        <v>0.15</v>
      </c>
      <c r="U1292" s="20">
        <v>100</v>
      </c>
      <c r="V1292" s="20" t="s">
        <v>511</v>
      </c>
      <c r="W1292" s="20" t="s">
        <v>511</v>
      </c>
      <c r="X1292" s="20" t="s">
        <v>511</v>
      </c>
      <c r="Y1292" s="20" t="s">
        <v>511</v>
      </c>
      <c r="Z1292" s="20" t="s">
        <v>511</v>
      </c>
      <c r="AA1292" s="67"/>
      <c r="AE1292" t="s">
        <v>520</v>
      </c>
      <c r="AF1292">
        <v>3</v>
      </c>
      <c r="AG1292">
        <v>25</v>
      </c>
      <c r="AH1292">
        <v>0.2</v>
      </c>
      <c r="AI1292">
        <v>50</v>
      </c>
      <c r="AJ1292" t="s">
        <v>511</v>
      </c>
      <c r="AK1292" t="s">
        <v>511</v>
      </c>
      <c r="AL1292" t="s">
        <v>511</v>
      </c>
      <c r="AM1292" t="s">
        <v>511</v>
      </c>
      <c r="AN1292" t="s">
        <v>511</v>
      </c>
    </row>
    <row r="1293" spans="1:40" x14ac:dyDescent="0.3">
      <c r="A1293" s="65" t="s">
        <v>532</v>
      </c>
      <c r="B1293" s="66">
        <v>3</v>
      </c>
      <c r="C1293" s="66">
        <v>10</v>
      </c>
      <c r="D1293" s="66">
        <v>0.2</v>
      </c>
      <c r="E1293" t="s">
        <v>4</v>
      </c>
      <c r="F1293" s="66" t="s">
        <v>511</v>
      </c>
      <c r="G1293" s="39" t="str">
        <f t="shared" si="79"/>
        <v>---</v>
      </c>
      <c r="H1293" s="66" t="s">
        <v>511</v>
      </c>
      <c r="I1293" s="66" t="s">
        <v>511</v>
      </c>
      <c r="J1293" s="23">
        <v>0</v>
      </c>
      <c r="L1293" s="59" t="str">
        <f>IF(OR(H_no_hash!$F1293="---",H_no_hash!$F1293="infeas",H_no_hash!$F1293="inf"),"---",(H_no_hash!$F1293/M1293)-1)</f>
        <v>---</v>
      </c>
      <c r="M1293" s="20">
        <f>Model_dem!L1033</f>
        <v>1031</v>
      </c>
      <c r="N1293" t="str">
        <f>Model_dem!G1033</f>
        <v>---</v>
      </c>
      <c r="P1293" t="str">
        <f>IF(H_no_hash!$Q1293&lt;&gt;A1293,"Aqui", " ")</f>
        <v xml:space="preserve"> </v>
      </c>
      <c r="Q1293" s="65" t="s">
        <v>532</v>
      </c>
      <c r="R1293" s="66">
        <v>3</v>
      </c>
      <c r="S1293" s="66">
        <v>10</v>
      </c>
      <c r="T1293" s="66">
        <v>0.2</v>
      </c>
      <c r="U1293" s="66">
        <v>100</v>
      </c>
      <c r="V1293" s="66" t="s">
        <v>511</v>
      </c>
      <c r="W1293" s="66" t="s">
        <v>511</v>
      </c>
      <c r="X1293" s="66" t="s">
        <v>511</v>
      </c>
      <c r="Y1293" s="66" t="s">
        <v>511</v>
      </c>
      <c r="Z1293" s="66" t="s">
        <v>511</v>
      </c>
      <c r="AA1293" s="23">
        <v>0</v>
      </c>
      <c r="AE1293" t="s">
        <v>520</v>
      </c>
      <c r="AF1293">
        <v>3</v>
      </c>
      <c r="AG1293">
        <v>50</v>
      </c>
      <c r="AH1293">
        <v>0.15</v>
      </c>
      <c r="AI1293">
        <v>50</v>
      </c>
      <c r="AJ1293" t="s">
        <v>511</v>
      </c>
      <c r="AK1293" t="s">
        <v>511</v>
      </c>
      <c r="AL1293" t="s">
        <v>511</v>
      </c>
      <c r="AM1293" t="s">
        <v>511</v>
      </c>
      <c r="AN1293" t="s">
        <v>511</v>
      </c>
    </row>
    <row r="1294" spans="1:40" x14ac:dyDescent="0.3">
      <c r="A1294" s="68" t="s">
        <v>532</v>
      </c>
      <c r="B1294" s="20">
        <v>3</v>
      </c>
      <c r="C1294" s="20">
        <v>25</v>
      </c>
      <c r="D1294" s="20">
        <v>0.05</v>
      </c>
      <c r="E1294" t="s">
        <v>0</v>
      </c>
      <c r="F1294" s="20">
        <v>1081</v>
      </c>
      <c r="G1294" s="39">
        <f t="shared" si="79"/>
        <v>0</v>
      </c>
      <c r="H1294" s="20">
        <v>372.90800000000002</v>
      </c>
      <c r="I1294" s="20">
        <v>21</v>
      </c>
      <c r="J1294" s="67"/>
      <c r="K1294" s="52">
        <v>0</v>
      </c>
      <c r="L1294" s="59">
        <f>IF(OR(H_no_hash!$F1294="---",H_no_hash!$F1294="infeas",H_no_hash!$F1294="inf"),"---",(H_no_hash!$F1294/M1294)-1)</f>
        <v>4.8496605237633439E-2</v>
      </c>
      <c r="M1294" s="20">
        <f>Model_dem!L1034</f>
        <v>1031</v>
      </c>
      <c r="N1294">
        <f>Model_dem!G1034</f>
        <v>1081</v>
      </c>
      <c r="P1294" t="str">
        <f>IF(H_no_hash!$Q1294&lt;&gt;A1294,"Aqui", " ")</f>
        <v xml:space="preserve"> </v>
      </c>
      <c r="Q1294" s="68" t="s">
        <v>532</v>
      </c>
      <c r="R1294" s="20">
        <v>3</v>
      </c>
      <c r="S1294" s="20">
        <v>25</v>
      </c>
      <c r="T1294" s="20">
        <v>0.05</v>
      </c>
      <c r="U1294" s="20">
        <v>100</v>
      </c>
      <c r="V1294" s="20">
        <v>1081</v>
      </c>
      <c r="W1294" s="20">
        <v>372.90800000000002</v>
      </c>
      <c r="X1294" s="20">
        <v>0</v>
      </c>
      <c r="Y1294" s="20">
        <v>17</v>
      </c>
      <c r="Z1294" s="20">
        <v>1800.14</v>
      </c>
      <c r="AA1294" s="67"/>
      <c r="AE1294" t="s">
        <v>520</v>
      </c>
      <c r="AF1294">
        <v>3</v>
      </c>
      <c r="AG1294">
        <v>50</v>
      </c>
      <c r="AH1294">
        <v>0.1</v>
      </c>
      <c r="AI1294">
        <v>50</v>
      </c>
      <c r="AJ1294" t="s">
        <v>511</v>
      </c>
      <c r="AK1294" t="s">
        <v>511</v>
      </c>
      <c r="AL1294" t="s">
        <v>511</v>
      </c>
      <c r="AM1294" t="s">
        <v>511</v>
      </c>
      <c r="AN1294" t="s">
        <v>511</v>
      </c>
    </row>
    <row r="1295" spans="1:40" x14ac:dyDescent="0.3">
      <c r="A1295" s="65" t="s">
        <v>532</v>
      </c>
      <c r="B1295" s="66">
        <v>3</v>
      </c>
      <c r="C1295" s="66">
        <v>25</v>
      </c>
      <c r="D1295" s="66">
        <v>0.1</v>
      </c>
      <c r="E1295" t="s">
        <v>4</v>
      </c>
      <c r="F1295" s="66" t="s">
        <v>511</v>
      </c>
      <c r="G1295" s="39" t="str">
        <f t="shared" si="79"/>
        <v>---</v>
      </c>
      <c r="H1295" s="66" t="s">
        <v>511</v>
      </c>
      <c r="I1295" s="66" t="s">
        <v>511</v>
      </c>
      <c r="J1295" s="23"/>
      <c r="L1295" s="59" t="str">
        <f>IF(OR(H_no_hash!$F1295="---",H_no_hash!$F1295="infeas",H_no_hash!$F1295="inf"),"---",(H_no_hash!$F1295/M1295)-1)</f>
        <v>---</v>
      </c>
      <c r="M1295" s="20">
        <f>Model_dem!L1035</f>
        <v>1031</v>
      </c>
      <c r="N1295" t="str">
        <f>Model_dem!G1035</f>
        <v>---</v>
      </c>
      <c r="P1295" t="str">
        <f>IF(H_no_hash!$Q1295&lt;&gt;A1295,"Aqui", " ")</f>
        <v xml:space="preserve"> </v>
      </c>
      <c r="Q1295" s="65" t="s">
        <v>532</v>
      </c>
      <c r="R1295" s="66">
        <v>3</v>
      </c>
      <c r="S1295" s="66">
        <v>25</v>
      </c>
      <c r="T1295" s="66">
        <v>0.1</v>
      </c>
      <c r="U1295" s="66">
        <v>100</v>
      </c>
      <c r="V1295" s="66" t="s">
        <v>511</v>
      </c>
      <c r="W1295" s="66" t="s">
        <v>511</v>
      </c>
      <c r="X1295" s="66" t="s">
        <v>511</v>
      </c>
      <c r="Y1295" s="66" t="s">
        <v>511</v>
      </c>
      <c r="Z1295" s="66" t="s">
        <v>511</v>
      </c>
      <c r="AA1295" s="23"/>
      <c r="AE1295" t="s">
        <v>520</v>
      </c>
      <c r="AF1295">
        <v>3</v>
      </c>
      <c r="AG1295">
        <v>50</v>
      </c>
      <c r="AH1295">
        <v>0.2</v>
      </c>
      <c r="AI1295">
        <v>50</v>
      </c>
      <c r="AJ1295" t="s">
        <v>511</v>
      </c>
      <c r="AK1295" t="s">
        <v>511</v>
      </c>
      <c r="AL1295" t="s">
        <v>511</v>
      </c>
      <c r="AM1295" t="s">
        <v>511</v>
      </c>
      <c r="AN1295" t="s">
        <v>511</v>
      </c>
    </row>
    <row r="1296" spans="1:40" x14ac:dyDescent="0.3">
      <c r="A1296" s="68" t="s">
        <v>532</v>
      </c>
      <c r="B1296" s="20">
        <v>3</v>
      </c>
      <c r="C1296" s="20">
        <v>25</v>
      </c>
      <c r="D1296" s="20">
        <v>0.15</v>
      </c>
      <c r="E1296" t="s">
        <v>4</v>
      </c>
      <c r="F1296" s="20" t="s">
        <v>511</v>
      </c>
      <c r="G1296" s="39" t="str">
        <f t="shared" si="79"/>
        <v>---</v>
      </c>
      <c r="H1296" s="20" t="s">
        <v>511</v>
      </c>
      <c r="I1296" s="20" t="s">
        <v>511</v>
      </c>
      <c r="J1296" s="67"/>
      <c r="L1296" s="59" t="str">
        <f>IF(OR(H_no_hash!$F1296="---",H_no_hash!$F1296="infeas",H_no_hash!$F1296="inf"),"---",(H_no_hash!$F1296/M1296)-1)</f>
        <v>---</v>
      </c>
      <c r="M1296" s="20">
        <f>Model_dem!L1036</f>
        <v>1031</v>
      </c>
      <c r="N1296" t="str">
        <f>Model_dem!G1036</f>
        <v>---</v>
      </c>
      <c r="P1296" t="str">
        <f>IF(H_no_hash!$Q1296&lt;&gt;A1296,"Aqui", " ")</f>
        <v xml:space="preserve"> </v>
      </c>
      <c r="Q1296" s="68" t="s">
        <v>532</v>
      </c>
      <c r="R1296" s="20">
        <v>3</v>
      </c>
      <c r="S1296" s="20">
        <v>25</v>
      </c>
      <c r="T1296" s="20">
        <v>0.15</v>
      </c>
      <c r="U1296" s="20">
        <v>100</v>
      </c>
      <c r="V1296" s="20" t="s">
        <v>511</v>
      </c>
      <c r="W1296" s="20" t="s">
        <v>511</v>
      </c>
      <c r="X1296" s="20" t="s">
        <v>511</v>
      </c>
      <c r="Y1296" s="20" t="s">
        <v>511</v>
      </c>
      <c r="Z1296" s="20" t="s">
        <v>511</v>
      </c>
      <c r="AA1296" s="67"/>
      <c r="AE1296" t="s">
        <v>21</v>
      </c>
      <c r="AF1296">
        <v>1</v>
      </c>
      <c r="AG1296">
        <v>5</v>
      </c>
      <c r="AH1296">
        <v>0.2</v>
      </c>
      <c r="AI1296">
        <v>300</v>
      </c>
      <c r="AJ1296" t="s">
        <v>511</v>
      </c>
      <c r="AK1296" t="s">
        <v>511</v>
      </c>
      <c r="AL1296" t="s">
        <v>511</v>
      </c>
      <c r="AM1296" t="s">
        <v>511</v>
      </c>
      <c r="AN1296" t="s">
        <v>511</v>
      </c>
    </row>
    <row r="1297" spans="1:40" x14ac:dyDescent="0.3">
      <c r="A1297" s="65" t="s">
        <v>532</v>
      </c>
      <c r="B1297" s="66">
        <v>3</v>
      </c>
      <c r="C1297" s="66">
        <v>25</v>
      </c>
      <c r="D1297" s="66">
        <v>0.2</v>
      </c>
      <c r="E1297" t="s">
        <v>4</v>
      </c>
      <c r="F1297" s="66" t="s">
        <v>511</v>
      </c>
      <c r="G1297" s="39" t="str">
        <f t="shared" si="79"/>
        <v>---</v>
      </c>
      <c r="H1297" s="66" t="s">
        <v>511</v>
      </c>
      <c r="I1297" s="66" t="s">
        <v>511</v>
      </c>
      <c r="J1297" s="23">
        <v>0</v>
      </c>
      <c r="L1297" s="59" t="str">
        <f>IF(OR(H_no_hash!$F1297="---",H_no_hash!$F1297="infeas",H_no_hash!$F1297="inf"),"---",(H_no_hash!$F1297/M1297)-1)</f>
        <v>---</v>
      </c>
      <c r="M1297" s="20">
        <f>Model_dem!L1037</f>
        <v>1031</v>
      </c>
      <c r="N1297" t="str">
        <f>Model_dem!G1037</f>
        <v>---</v>
      </c>
      <c r="P1297" t="str">
        <f>IF(H_no_hash!$Q1297&lt;&gt;A1297,"Aqui", " ")</f>
        <v xml:space="preserve"> </v>
      </c>
      <c r="Q1297" s="65" t="s">
        <v>532</v>
      </c>
      <c r="R1297" s="66">
        <v>3</v>
      </c>
      <c r="S1297" s="66">
        <v>25</v>
      </c>
      <c r="T1297" s="66">
        <v>0.2</v>
      </c>
      <c r="U1297" s="66">
        <v>100</v>
      </c>
      <c r="V1297" s="66" t="s">
        <v>511</v>
      </c>
      <c r="W1297" s="66" t="s">
        <v>511</v>
      </c>
      <c r="X1297" s="66" t="s">
        <v>511</v>
      </c>
      <c r="Y1297" s="66" t="s">
        <v>511</v>
      </c>
      <c r="Z1297" s="66" t="s">
        <v>511</v>
      </c>
      <c r="AA1297" s="23">
        <v>0</v>
      </c>
      <c r="AE1297" t="s">
        <v>21</v>
      </c>
      <c r="AF1297">
        <v>1</v>
      </c>
      <c r="AG1297">
        <v>5</v>
      </c>
      <c r="AH1297">
        <v>0.15</v>
      </c>
      <c r="AI1297">
        <v>300</v>
      </c>
      <c r="AJ1297" t="s">
        <v>511</v>
      </c>
      <c r="AK1297" t="s">
        <v>511</v>
      </c>
      <c r="AL1297" t="s">
        <v>511</v>
      </c>
      <c r="AM1297" t="s">
        <v>511</v>
      </c>
      <c r="AN1297" t="s">
        <v>511</v>
      </c>
    </row>
    <row r="1298" spans="1:40" x14ac:dyDescent="0.3">
      <c r="A1298" s="68" t="s">
        <v>532</v>
      </c>
      <c r="B1298" s="20">
        <v>3</v>
      </c>
      <c r="C1298" s="20">
        <v>50</v>
      </c>
      <c r="D1298" s="20">
        <v>0.05</v>
      </c>
      <c r="E1298" t="s">
        <v>0</v>
      </c>
      <c r="F1298" s="20">
        <v>1081</v>
      </c>
      <c r="G1298" s="39">
        <f t="shared" si="79"/>
        <v>0</v>
      </c>
      <c r="H1298" s="20">
        <v>451.60500000000002</v>
      </c>
      <c r="I1298" s="20">
        <v>21</v>
      </c>
      <c r="J1298" s="67"/>
      <c r="K1298" s="52">
        <v>0</v>
      </c>
      <c r="L1298" s="59">
        <f>IF(OR(H_no_hash!$F1298="---",H_no_hash!$F1298="infeas",H_no_hash!$F1298="inf"),"---",(H_no_hash!$F1298/M1298)-1)</f>
        <v>4.8496605237633439E-2</v>
      </c>
      <c r="M1298" s="20">
        <f>Model_dem!L1038</f>
        <v>1031</v>
      </c>
      <c r="N1298">
        <f>Model_dem!G1038</f>
        <v>1081</v>
      </c>
      <c r="P1298" t="str">
        <f>IF(H_no_hash!$Q1298&lt;&gt;A1298,"Aqui", " ")</f>
        <v xml:space="preserve"> </v>
      </c>
      <c r="Q1298" s="68" t="s">
        <v>532</v>
      </c>
      <c r="R1298" s="20">
        <v>3</v>
      </c>
      <c r="S1298" s="20">
        <v>50</v>
      </c>
      <c r="T1298" s="20">
        <v>0.05</v>
      </c>
      <c r="U1298" s="20">
        <v>100</v>
      </c>
      <c r="V1298" s="20">
        <v>1081</v>
      </c>
      <c r="W1298" s="20">
        <v>451.60500000000002</v>
      </c>
      <c r="X1298" s="20">
        <v>2</v>
      </c>
      <c r="Y1298" s="20">
        <v>21</v>
      </c>
      <c r="Z1298" s="20">
        <v>1800.04</v>
      </c>
      <c r="AA1298" s="67"/>
      <c r="AE1298" t="s">
        <v>21</v>
      </c>
      <c r="AF1298">
        <v>1</v>
      </c>
      <c r="AG1298">
        <v>10</v>
      </c>
      <c r="AH1298">
        <v>0.15</v>
      </c>
      <c r="AI1298">
        <v>300</v>
      </c>
      <c r="AJ1298" t="s">
        <v>511</v>
      </c>
      <c r="AK1298" t="s">
        <v>511</v>
      </c>
      <c r="AL1298" t="s">
        <v>511</v>
      </c>
      <c r="AM1298" t="s">
        <v>511</v>
      </c>
      <c r="AN1298" t="s">
        <v>511</v>
      </c>
    </row>
    <row r="1299" spans="1:40" x14ac:dyDescent="0.3">
      <c r="A1299" s="65" t="s">
        <v>532</v>
      </c>
      <c r="B1299" s="66">
        <v>3</v>
      </c>
      <c r="C1299" s="66">
        <v>50</v>
      </c>
      <c r="D1299" s="66">
        <v>0.1</v>
      </c>
      <c r="E1299" t="s">
        <v>4</v>
      </c>
      <c r="F1299" s="66" t="s">
        <v>511</v>
      </c>
      <c r="G1299" s="39" t="str">
        <f t="shared" si="79"/>
        <v>---</v>
      </c>
      <c r="H1299" s="66" t="s">
        <v>511</v>
      </c>
      <c r="I1299" s="66" t="s">
        <v>511</v>
      </c>
      <c r="J1299" s="23"/>
      <c r="L1299" s="59" t="str">
        <f>IF(OR(H_no_hash!$F1299="---",H_no_hash!$F1299="infeas",H_no_hash!$F1299="inf"),"---",(H_no_hash!$F1299/M1299)-1)</f>
        <v>---</v>
      </c>
      <c r="M1299" s="20">
        <f>Model_dem!L1039</f>
        <v>1031</v>
      </c>
      <c r="N1299" t="str">
        <f>Model_dem!G1039</f>
        <v>---</v>
      </c>
      <c r="P1299" t="str">
        <f>IF(H_no_hash!$Q1299&lt;&gt;A1299,"Aqui", " ")</f>
        <v xml:space="preserve"> </v>
      </c>
      <c r="Q1299" s="65" t="s">
        <v>532</v>
      </c>
      <c r="R1299" s="66">
        <v>3</v>
      </c>
      <c r="S1299" s="66">
        <v>50</v>
      </c>
      <c r="T1299" s="66">
        <v>0.1</v>
      </c>
      <c r="U1299" s="66">
        <v>100</v>
      </c>
      <c r="V1299" s="66" t="s">
        <v>511</v>
      </c>
      <c r="W1299" s="66" t="s">
        <v>511</v>
      </c>
      <c r="X1299" s="66" t="s">
        <v>511</v>
      </c>
      <c r="Y1299" s="66" t="s">
        <v>511</v>
      </c>
      <c r="Z1299" s="66" t="s">
        <v>511</v>
      </c>
      <c r="AA1299" s="23"/>
      <c r="AE1299" t="s">
        <v>21</v>
      </c>
      <c r="AF1299">
        <v>1</v>
      </c>
      <c r="AG1299">
        <v>10</v>
      </c>
      <c r="AH1299">
        <v>0.2</v>
      </c>
      <c r="AI1299">
        <v>300</v>
      </c>
      <c r="AJ1299" t="s">
        <v>511</v>
      </c>
      <c r="AK1299" t="s">
        <v>511</v>
      </c>
      <c r="AL1299" t="s">
        <v>511</v>
      </c>
      <c r="AM1299" t="s">
        <v>511</v>
      </c>
      <c r="AN1299" t="s">
        <v>511</v>
      </c>
    </row>
    <row r="1300" spans="1:40" x14ac:dyDescent="0.3">
      <c r="A1300" s="68" t="s">
        <v>532</v>
      </c>
      <c r="B1300" s="20">
        <v>3</v>
      </c>
      <c r="C1300" s="20">
        <v>50</v>
      </c>
      <c r="D1300" s="20">
        <v>0.15</v>
      </c>
      <c r="E1300" t="s">
        <v>4</v>
      </c>
      <c r="F1300" s="20" t="s">
        <v>511</v>
      </c>
      <c r="G1300" s="39" t="str">
        <f t="shared" si="79"/>
        <v>---</v>
      </c>
      <c r="H1300" s="20" t="s">
        <v>511</v>
      </c>
      <c r="I1300" s="20" t="s">
        <v>511</v>
      </c>
      <c r="J1300" s="67"/>
      <c r="L1300" s="59" t="str">
        <f>IF(OR(H_no_hash!$F1300="---",H_no_hash!$F1300="infeas",H_no_hash!$F1300="inf"),"---",(H_no_hash!$F1300/M1300)-1)</f>
        <v>---</v>
      </c>
      <c r="M1300" s="20">
        <f>Model_dem!L1040</f>
        <v>1031</v>
      </c>
      <c r="N1300" t="str">
        <f>Model_dem!G1040</f>
        <v>---</v>
      </c>
      <c r="P1300" t="str">
        <f>IF(H_no_hash!$Q1300&lt;&gt;A1300,"Aqui", " ")</f>
        <v xml:space="preserve"> </v>
      </c>
      <c r="Q1300" s="68" t="s">
        <v>532</v>
      </c>
      <c r="R1300" s="20">
        <v>3</v>
      </c>
      <c r="S1300" s="20">
        <v>50</v>
      </c>
      <c r="T1300" s="20">
        <v>0.15</v>
      </c>
      <c r="U1300" s="20">
        <v>100</v>
      </c>
      <c r="V1300" s="20" t="s">
        <v>511</v>
      </c>
      <c r="W1300" s="20" t="s">
        <v>511</v>
      </c>
      <c r="X1300" s="20" t="s">
        <v>511</v>
      </c>
      <c r="Y1300" s="20" t="s">
        <v>511</v>
      </c>
      <c r="Z1300" s="20" t="s">
        <v>511</v>
      </c>
      <c r="AA1300" s="67"/>
      <c r="AE1300" t="s">
        <v>21</v>
      </c>
      <c r="AF1300">
        <v>1</v>
      </c>
      <c r="AG1300">
        <v>25</v>
      </c>
      <c r="AH1300">
        <v>0.15</v>
      </c>
      <c r="AI1300">
        <v>300</v>
      </c>
      <c r="AJ1300" t="s">
        <v>511</v>
      </c>
      <c r="AK1300" t="s">
        <v>511</v>
      </c>
      <c r="AL1300" t="s">
        <v>511</v>
      </c>
      <c r="AM1300" t="s">
        <v>511</v>
      </c>
      <c r="AN1300" t="s">
        <v>511</v>
      </c>
    </row>
    <row r="1301" spans="1:40" x14ac:dyDescent="0.3">
      <c r="A1301" s="65" t="s">
        <v>532</v>
      </c>
      <c r="B1301" s="66">
        <v>3</v>
      </c>
      <c r="C1301" s="66">
        <v>50</v>
      </c>
      <c r="D1301" s="66">
        <v>0.2</v>
      </c>
      <c r="E1301" t="s">
        <v>4</v>
      </c>
      <c r="F1301" s="66" t="s">
        <v>511</v>
      </c>
      <c r="G1301" s="39" t="str">
        <f t="shared" si="79"/>
        <v>---</v>
      </c>
      <c r="H1301" s="66" t="s">
        <v>511</v>
      </c>
      <c r="I1301" s="66" t="s">
        <v>511</v>
      </c>
      <c r="J1301" s="23">
        <v>0</v>
      </c>
      <c r="L1301" s="59" t="str">
        <f>IF(OR(H_no_hash!$F1301="---",H_no_hash!$F1301="infeas",H_no_hash!$F1301="inf"),"---",(H_no_hash!$F1301/M1301)-1)</f>
        <v>---</v>
      </c>
      <c r="M1301" s="20">
        <f>Model_dem!L1041</f>
        <v>1031</v>
      </c>
      <c r="N1301" t="str">
        <f>Model_dem!G1041</f>
        <v>---</v>
      </c>
      <c r="P1301" t="str">
        <f>IF(H_no_hash!$Q1301&lt;&gt;A1301,"Aqui", " ")</f>
        <v xml:space="preserve"> </v>
      </c>
      <c r="Q1301" s="65" t="s">
        <v>532</v>
      </c>
      <c r="R1301" s="66">
        <v>3</v>
      </c>
      <c r="S1301" s="66">
        <v>50</v>
      </c>
      <c r="T1301" s="66">
        <v>0.2</v>
      </c>
      <c r="U1301" s="66">
        <v>100</v>
      </c>
      <c r="V1301" s="66" t="s">
        <v>511</v>
      </c>
      <c r="W1301" s="66" t="s">
        <v>511</v>
      </c>
      <c r="X1301" s="66" t="s">
        <v>511</v>
      </c>
      <c r="Y1301" s="66" t="s">
        <v>511</v>
      </c>
      <c r="Z1301" s="66" t="s">
        <v>511</v>
      </c>
      <c r="AA1301" s="23">
        <v>0</v>
      </c>
      <c r="AE1301" t="s">
        <v>21</v>
      </c>
      <c r="AF1301">
        <v>1</v>
      </c>
      <c r="AG1301">
        <v>25</v>
      </c>
      <c r="AH1301">
        <v>0.2</v>
      </c>
      <c r="AI1301">
        <v>300</v>
      </c>
      <c r="AJ1301" t="s">
        <v>511</v>
      </c>
      <c r="AK1301" t="s">
        <v>511</v>
      </c>
      <c r="AL1301" t="s">
        <v>511</v>
      </c>
      <c r="AM1301" t="s">
        <v>511</v>
      </c>
      <c r="AN1301" t="s">
        <v>511</v>
      </c>
    </row>
    <row r="1302" spans="1:40" x14ac:dyDescent="0.3">
      <c r="A1302" s="68" t="s">
        <v>19</v>
      </c>
      <c r="B1302" s="20">
        <v>0</v>
      </c>
      <c r="C1302" s="20">
        <v>0</v>
      </c>
      <c r="D1302" s="20">
        <v>0.05</v>
      </c>
      <c r="E1302" t="s">
        <v>0</v>
      </c>
      <c r="F1302" s="20">
        <v>17289</v>
      </c>
      <c r="G1302" s="39">
        <f t="shared" si="79"/>
        <v>5.7840278688340315E-7</v>
      </c>
      <c r="H1302" s="20">
        <v>22.759699999999999</v>
      </c>
      <c r="I1302" s="20">
        <v>217</v>
      </c>
      <c r="J1302" s="67">
        <v>0</v>
      </c>
      <c r="K1302" s="52">
        <v>1</v>
      </c>
      <c r="L1302" s="59">
        <f>IF(OR(H_no_hash!$F1302="---",H_no_hash!$F1302="infeas",H_no_hash!$F1302="inf"),"---",(H_no_hash!$F1302/M1302)-1)</f>
        <v>5.7840278677723234E-7</v>
      </c>
      <c r="M1302" s="20">
        <f>Model_dem!L1042</f>
        <v>17288.990000000002</v>
      </c>
      <c r="N1302">
        <f>Model_dem!G1042</f>
        <v>17288.990000000002</v>
      </c>
      <c r="P1302" t="str">
        <f>IF(H_no_hash!$Q1302&lt;&gt;A1302,"Aqui", " ")</f>
        <v xml:space="preserve"> </v>
      </c>
      <c r="Q1302" s="68" t="s">
        <v>19</v>
      </c>
      <c r="R1302" s="20">
        <v>0</v>
      </c>
      <c r="S1302" s="20">
        <v>0</v>
      </c>
      <c r="T1302" s="20">
        <v>0.05</v>
      </c>
      <c r="U1302" s="20">
        <v>100</v>
      </c>
      <c r="V1302" s="20">
        <v>17289</v>
      </c>
      <c r="W1302" s="20">
        <v>22.759699999999999</v>
      </c>
      <c r="X1302" s="20">
        <v>0</v>
      </c>
      <c r="Y1302" s="20">
        <v>217</v>
      </c>
      <c r="Z1302" s="20">
        <v>1800.05</v>
      </c>
      <c r="AA1302" s="67">
        <v>0</v>
      </c>
      <c r="AE1302" t="s">
        <v>21</v>
      </c>
      <c r="AF1302">
        <v>1</v>
      </c>
      <c r="AG1302">
        <v>50</v>
      </c>
      <c r="AH1302">
        <v>0.15</v>
      </c>
      <c r="AI1302">
        <v>300</v>
      </c>
      <c r="AJ1302" t="s">
        <v>511</v>
      </c>
      <c r="AK1302" t="s">
        <v>511</v>
      </c>
      <c r="AL1302" t="s">
        <v>511</v>
      </c>
      <c r="AM1302" t="s">
        <v>511</v>
      </c>
      <c r="AN1302" t="s">
        <v>511</v>
      </c>
    </row>
    <row r="1303" spans="1:40" x14ac:dyDescent="0.3">
      <c r="A1303" s="65" t="s">
        <v>19</v>
      </c>
      <c r="B1303" s="66">
        <v>0</v>
      </c>
      <c r="C1303" s="66">
        <v>0</v>
      </c>
      <c r="D1303" s="66">
        <v>0.1</v>
      </c>
      <c r="E1303" t="s">
        <v>0</v>
      </c>
      <c r="F1303" s="66">
        <v>17289</v>
      </c>
      <c r="G1303" s="39">
        <f t="shared" si="79"/>
        <v>5.7840278688340315E-7</v>
      </c>
      <c r="H1303" s="66">
        <v>167.631</v>
      </c>
      <c r="I1303" s="66">
        <v>216</v>
      </c>
      <c r="J1303" s="23">
        <v>0</v>
      </c>
      <c r="K1303" s="52">
        <v>1</v>
      </c>
      <c r="L1303" s="59">
        <f>IF(OR(H_no_hash!$F1303="---",H_no_hash!$F1303="infeas",H_no_hash!$F1303="inf"),"---",(H_no_hash!$F1303/M1303)-1)</f>
        <v>5.7840278677723234E-7</v>
      </c>
      <c r="M1303" s="20">
        <f>Model_dem!L1043</f>
        <v>17288.990000000002</v>
      </c>
      <c r="N1303">
        <f>Model_dem!G1043</f>
        <v>17288.990000000002</v>
      </c>
      <c r="P1303" t="str">
        <f>IF(H_no_hash!$Q1303&lt;&gt;A1303,"Aqui", " ")</f>
        <v xml:space="preserve"> </v>
      </c>
      <c r="Q1303" s="65" t="s">
        <v>19</v>
      </c>
      <c r="R1303" s="66">
        <v>0</v>
      </c>
      <c r="S1303" s="66">
        <v>0</v>
      </c>
      <c r="T1303" s="66">
        <v>0.1</v>
      </c>
      <c r="U1303" s="66">
        <v>100</v>
      </c>
      <c r="V1303" s="66">
        <v>17289</v>
      </c>
      <c r="W1303" s="66">
        <v>167.631</v>
      </c>
      <c r="X1303" s="66">
        <v>20</v>
      </c>
      <c r="Y1303" s="66">
        <v>216</v>
      </c>
      <c r="Z1303" s="66">
        <v>1800.04</v>
      </c>
      <c r="AA1303" s="23">
        <v>0</v>
      </c>
      <c r="AE1303" t="s">
        <v>21</v>
      </c>
      <c r="AF1303">
        <v>1</v>
      </c>
      <c r="AG1303">
        <v>50</v>
      </c>
      <c r="AH1303">
        <v>0.2</v>
      </c>
      <c r="AI1303">
        <v>300</v>
      </c>
      <c r="AJ1303" t="s">
        <v>511</v>
      </c>
      <c r="AK1303" t="s">
        <v>511</v>
      </c>
      <c r="AL1303" t="s">
        <v>511</v>
      </c>
      <c r="AM1303" t="s">
        <v>511</v>
      </c>
      <c r="AN1303" t="s">
        <v>511</v>
      </c>
    </row>
    <row r="1304" spans="1:40" x14ac:dyDescent="0.3">
      <c r="A1304" s="68" t="s">
        <v>19</v>
      </c>
      <c r="B1304" s="20">
        <v>0</v>
      </c>
      <c r="C1304" s="20">
        <v>0</v>
      </c>
      <c r="D1304" s="20">
        <v>0.15</v>
      </c>
      <c r="E1304" t="s">
        <v>0</v>
      </c>
      <c r="F1304" s="20">
        <v>17289</v>
      </c>
      <c r="G1304" s="39">
        <f t="shared" si="79"/>
        <v>5.7840278688340315E-7</v>
      </c>
      <c r="H1304" s="20">
        <v>151.08799999999999</v>
      </c>
      <c r="I1304" s="20">
        <v>225</v>
      </c>
      <c r="J1304" s="67">
        <v>0</v>
      </c>
      <c r="K1304" s="52">
        <v>1</v>
      </c>
      <c r="L1304" s="59">
        <f>IF(OR(H_no_hash!$F1304="---",H_no_hash!$F1304="infeas",H_no_hash!$F1304="inf"),"---",(H_no_hash!$F1304/M1304)-1)</f>
        <v>5.7840278677723234E-7</v>
      </c>
      <c r="M1304" s="20">
        <f>Model_dem!L1044</f>
        <v>17288.990000000002</v>
      </c>
      <c r="N1304">
        <f>Model_dem!G1044</f>
        <v>17288.990000000002</v>
      </c>
      <c r="P1304" t="str">
        <f>IF(H_no_hash!$Q1304&lt;&gt;A1304,"Aqui", " ")</f>
        <v xml:space="preserve"> </v>
      </c>
      <c r="Q1304" s="68" t="s">
        <v>19</v>
      </c>
      <c r="R1304" s="20">
        <v>0</v>
      </c>
      <c r="S1304" s="20">
        <v>0</v>
      </c>
      <c r="T1304" s="20">
        <v>0.15</v>
      </c>
      <c r="U1304" s="20">
        <v>100</v>
      </c>
      <c r="V1304" s="20">
        <v>17289</v>
      </c>
      <c r="W1304" s="20">
        <v>151.08799999999999</v>
      </c>
      <c r="X1304" s="20">
        <v>14</v>
      </c>
      <c r="Y1304" s="20">
        <v>225</v>
      </c>
      <c r="Z1304" s="20">
        <v>1800.02</v>
      </c>
      <c r="AA1304" s="67">
        <v>0</v>
      </c>
      <c r="AE1304" t="s">
        <v>21</v>
      </c>
      <c r="AF1304">
        <v>2</v>
      </c>
      <c r="AG1304">
        <v>25</v>
      </c>
      <c r="AH1304">
        <v>0.2</v>
      </c>
      <c r="AI1304">
        <v>300</v>
      </c>
      <c r="AJ1304" t="s">
        <v>511</v>
      </c>
      <c r="AK1304" t="s">
        <v>511</v>
      </c>
      <c r="AL1304" t="s">
        <v>511</v>
      </c>
      <c r="AM1304" t="s">
        <v>511</v>
      </c>
      <c r="AN1304" t="s">
        <v>511</v>
      </c>
    </row>
    <row r="1305" spans="1:40" x14ac:dyDescent="0.3">
      <c r="A1305" s="65" t="s">
        <v>19</v>
      </c>
      <c r="B1305" s="66">
        <v>0</v>
      </c>
      <c r="C1305" s="66">
        <v>0</v>
      </c>
      <c r="D1305" s="66">
        <v>0.2</v>
      </c>
      <c r="E1305" t="s">
        <v>0</v>
      </c>
      <c r="F1305" s="66">
        <v>17289</v>
      </c>
      <c r="G1305" s="39">
        <f t="shared" si="79"/>
        <v>5.7840278688340315E-7</v>
      </c>
      <c r="H1305" s="66">
        <v>28.421900000000001</v>
      </c>
      <c r="I1305" s="66">
        <v>227</v>
      </c>
      <c r="J1305" s="23">
        <v>0</v>
      </c>
      <c r="K1305" s="52">
        <v>1</v>
      </c>
      <c r="L1305" s="59">
        <f>IF(OR(H_no_hash!$F1305="---",H_no_hash!$F1305="infeas",H_no_hash!$F1305="inf"),"---",(H_no_hash!$F1305/M1305)-1)</f>
        <v>5.7840278677723234E-7</v>
      </c>
      <c r="M1305" s="20">
        <f>Model_dem!L1045</f>
        <v>17288.990000000002</v>
      </c>
      <c r="N1305">
        <f>Model_dem!G1045</f>
        <v>17288.990000000002</v>
      </c>
      <c r="P1305" t="str">
        <f>IF(H_no_hash!$Q1305&lt;&gt;A1305,"Aqui", " ")</f>
        <v xml:space="preserve"> </v>
      </c>
      <c r="Q1305" s="65" t="s">
        <v>19</v>
      </c>
      <c r="R1305" s="66">
        <v>0</v>
      </c>
      <c r="S1305" s="66">
        <v>0</v>
      </c>
      <c r="T1305" s="66">
        <v>0.2</v>
      </c>
      <c r="U1305" s="66">
        <v>100</v>
      </c>
      <c r="V1305" s="66">
        <v>17289</v>
      </c>
      <c r="W1305" s="66">
        <v>28.421900000000001</v>
      </c>
      <c r="X1305" s="66">
        <v>3</v>
      </c>
      <c r="Y1305" s="66">
        <v>227</v>
      </c>
      <c r="Z1305" s="66">
        <v>1800</v>
      </c>
      <c r="AA1305" s="23">
        <v>0</v>
      </c>
      <c r="AE1305" t="s">
        <v>21</v>
      </c>
      <c r="AF1305">
        <v>2</v>
      </c>
      <c r="AG1305">
        <v>25</v>
      </c>
      <c r="AH1305">
        <v>0.15</v>
      </c>
      <c r="AI1305">
        <v>300</v>
      </c>
      <c r="AJ1305" t="s">
        <v>511</v>
      </c>
      <c r="AK1305" t="s">
        <v>511</v>
      </c>
      <c r="AL1305" t="s">
        <v>511</v>
      </c>
      <c r="AM1305" t="s">
        <v>511</v>
      </c>
      <c r="AN1305" t="s">
        <v>511</v>
      </c>
    </row>
    <row r="1306" spans="1:40" x14ac:dyDescent="0.3">
      <c r="A1306" s="68" t="s">
        <v>19</v>
      </c>
      <c r="B1306" s="20">
        <v>1</v>
      </c>
      <c r="C1306" s="20">
        <v>5</v>
      </c>
      <c r="D1306" s="20">
        <v>0.05</v>
      </c>
      <c r="E1306" t="s">
        <v>0</v>
      </c>
      <c r="F1306" s="20">
        <v>17629.599999999999</v>
      </c>
      <c r="G1306" s="39">
        <f t="shared" si="79"/>
        <v>2.2689165241353235E-6</v>
      </c>
      <c r="H1306" s="20">
        <v>69.634200000000007</v>
      </c>
      <c r="I1306" s="20">
        <v>49</v>
      </c>
      <c r="J1306" s="67">
        <v>0</v>
      </c>
      <c r="K1306" s="52">
        <v>0.80700000000000005</v>
      </c>
      <c r="L1306" s="59">
        <f>IF(OR(H_no_hash!$F1306="---",H_no_hash!$F1306="infeas",H_no_hash!$F1306="inf"),"---",(H_no_hash!$F1306/M1306)-1)</f>
        <v>1.9700977327189007E-2</v>
      </c>
      <c r="M1306" s="20">
        <f>Model_dem!L1046</f>
        <v>17288.990000000002</v>
      </c>
      <c r="N1306">
        <f>Model_dem!G1046</f>
        <v>17629.560000000001</v>
      </c>
      <c r="P1306" t="str">
        <f>IF(H_no_hash!$Q1306&lt;&gt;A1306,"Aqui", " ")</f>
        <v xml:space="preserve"> </v>
      </c>
      <c r="Q1306" s="68" t="s">
        <v>19</v>
      </c>
      <c r="R1306" s="20">
        <v>1</v>
      </c>
      <c r="S1306" s="20">
        <v>5</v>
      </c>
      <c r="T1306" s="20">
        <v>0.05</v>
      </c>
      <c r="U1306" s="20">
        <v>100</v>
      </c>
      <c r="V1306" s="20">
        <v>17629.599999999999</v>
      </c>
      <c r="W1306" s="20">
        <v>69.634200000000007</v>
      </c>
      <c r="X1306" s="20">
        <v>0</v>
      </c>
      <c r="Y1306" s="20">
        <v>49</v>
      </c>
      <c r="Z1306" s="20">
        <v>1800.01</v>
      </c>
      <c r="AA1306" s="67">
        <v>0</v>
      </c>
      <c r="AE1306" t="s">
        <v>21</v>
      </c>
      <c r="AF1306">
        <v>2</v>
      </c>
      <c r="AG1306">
        <v>50</v>
      </c>
      <c r="AH1306">
        <v>0.15</v>
      </c>
      <c r="AI1306">
        <v>300</v>
      </c>
      <c r="AJ1306" t="s">
        <v>511</v>
      </c>
      <c r="AK1306" t="s">
        <v>511</v>
      </c>
      <c r="AL1306" t="s">
        <v>511</v>
      </c>
      <c r="AM1306" t="s">
        <v>511</v>
      </c>
      <c r="AN1306" t="s">
        <v>511</v>
      </c>
    </row>
    <row r="1307" spans="1:40" x14ac:dyDescent="0.3">
      <c r="A1307" s="65" t="s">
        <v>19</v>
      </c>
      <c r="B1307" s="66">
        <v>1</v>
      </c>
      <c r="C1307" s="66">
        <v>5</v>
      </c>
      <c r="D1307" s="66">
        <v>0.1</v>
      </c>
      <c r="E1307" t="s">
        <v>0</v>
      </c>
      <c r="F1307" s="66">
        <v>17941.8</v>
      </c>
      <c r="G1307" s="39">
        <f t="shared" si="79"/>
        <v>-5.5735736818287938E-7</v>
      </c>
      <c r="H1307" s="66">
        <v>1748.75</v>
      </c>
      <c r="I1307" s="66">
        <v>55</v>
      </c>
      <c r="J1307" s="23"/>
      <c r="K1307" s="52">
        <v>0.55600000000000005</v>
      </c>
      <c r="L1307" s="59">
        <f>IF(OR(H_no_hash!$F1307="---",H_no_hash!$F1307="infeas",H_no_hash!$F1307="inf"),"---",(H_no_hash!$F1307/M1307)-1)</f>
        <v>3.7758712336579459E-2</v>
      </c>
      <c r="M1307" s="20">
        <f>Model_dem!L1047</f>
        <v>17288.990000000002</v>
      </c>
      <c r="N1307">
        <f>Model_dem!G1047</f>
        <v>17941.810000000001</v>
      </c>
      <c r="P1307" t="str">
        <f>IF(H_no_hash!$Q1307&lt;&gt;A1307,"Aqui", " ")</f>
        <v xml:space="preserve"> </v>
      </c>
      <c r="Q1307" s="65" t="s">
        <v>19</v>
      </c>
      <c r="R1307" s="66">
        <v>1</v>
      </c>
      <c r="S1307" s="66">
        <v>5</v>
      </c>
      <c r="T1307" s="66">
        <v>0.1</v>
      </c>
      <c r="U1307" s="66">
        <v>100</v>
      </c>
      <c r="V1307" s="66">
        <v>17941.8</v>
      </c>
      <c r="W1307" s="66">
        <v>1748.75</v>
      </c>
      <c r="X1307" s="66">
        <v>51</v>
      </c>
      <c r="Y1307" s="66">
        <v>55</v>
      </c>
      <c r="Z1307" s="66">
        <v>1800.06</v>
      </c>
      <c r="AA1307" s="23"/>
      <c r="AE1307" t="s">
        <v>21</v>
      </c>
      <c r="AF1307">
        <v>3</v>
      </c>
      <c r="AG1307">
        <v>0</v>
      </c>
      <c r="AH1307">
        <v>0.15</v>
      </c>
      <c r="AI1307">
        <v>300</v>
      </c>
      <c r="AJ1307" t="s">
        <v>511</v>
      </c>
      <c r="AK1307" t="s">
        <v>511</v>
      </c>
      <c r="AL1307" t="s">
        <v>511</v>
      </c>
      <c r="AM1307" t="s">
        <v>511</v>
      </c>
      <c r="AN1307" t="s">
        <v>511</v>
      </c>
    </row>
    <row r="1308" spans="1:40" x14ac:dyDescent="0.3">
      <c r="A1308" s="68" t="s">
        <v>19</v>
      </c>
      <c r="B1308" s="20">
        <v>1</v>
      </c>
      <c r="C1308" s="20">
        <v>5</v>
      </c>
      <c r="D1308" s="20">
        <v>0.15</v>
      </c>
      <c r="E1308" t="s">
        <v>4</v>
      </c>
      <c r="F1308" s="20" t="s">
        <v>511</v>
      </c>
      <c r="G1308" s="39" t="str">
        <f t="shared" si="79"/>
        <v>---</v>
      </c>
      <c r="H1308" s="20" t="s">
        <v>511</v>
      </c>
      <c r="I1308" s="20" t="s">
        <v>511</v>
      </c>
      <c r="J1308" s="67"/>
      <c r="L1308" s="59" t="str">
        <f>IF(OR(H_no_hash!$F1308="---",H_no_hash!$F1308="infeas",H_no_hash!$F1308="inf"),"---",(H_no_hash!$F1308/M1308)-1)</f>
        <v>---</v>
      </c>
      <c r="M1308" s="20">
        <f>Model_dem!L1048</f>
        <v>17288.990000000002</v>
      </c>
      <c r="N1308" t="str">
        <f>Model_dem!G1048</f>
        <v>---</v>
      </c>
      <c r="P1308" t="str">
        <f>IF(H_no_hash!$Q1308&lt;&gt;A1308,"Aqui", " ")</f>
        <v xml:space="preserve"> </v>
      </c>
      <c r="Q1308" s="68" t="s">
        <v>19</v>
      </c>
      <c r="R1308" s="20">
        <v>1</v>
      </c>
      <c r="S1308" s="20">
        <v>5</v>
      </c>
      <c r="T1308" s="20">
        <v>0.15</v>
      </c>
      <c r="U1308" s="20">
        <v>100</v>
      </c>
      <c r="V1308" s="20" t="s">
        <v>511</v>
      </c>
      <c r="W1308" s="20" t="s">
        <v>511</v>
      </c>
      <c r="X1308" s="20" t="s">
        <v>511</v>
      </c>
      <c r="Y1308" s="20" t="s">
        <v>511</v>
      </c>
      <c r="Z1308" s="20" t="s">
        <v>511</v>
      </c>
      <c r="AA1308" s="67"/>
      <c r="AE1308" t="s">
        <v>21</v>
      </c>
      <c r="AF1308">
        <v>3</v>
      </c>
      <c r="AG1308">
        <v>10</v>
      </c>
      <c r="AH1308">
        <v>0.1</v>
      </c>
      <c r="AI1308">
        <v>300</v>
      </c>
      <c r="AJ1308" t="s">
        <v>511</v>
      </c>
      <c r="AK1308" t="s">
        <v>511</v>
      </c>
      <c r="AL1308" t="s">
        <v>511</v>
      </c>
      <c r="AM1308" t="s">
        <v>511</v>
      </c>
      <c r="AN1308" t="s">
        <v>511</v>
      </c>
    </row>
    <row r="1309" spans="1:40" x14ac:dyDescent="0.3">
      <c r="A1309" s="65" t="s">
        <v>19</v>
      </c>
      <c r="B1309" s="66">
        <v>1</v>
      </c>
      <c r="C1309" s="66">
        <v>5</v>
      </c>
      <c r="D1309" s="66">
        <v>0.2</v>
      </c>
      <c r="E1309" t="s">
        <v>4</v>
      </c>
      <c r="F1309" s="66" t="s">
        <v>511</v>
      </c>
      <c r="G1309" s="39" t="str">
        <f t="shared" si="79"/>
        <v>---</v>
      </c>
      <c r="H1309" s="66" t="s">
        <v>511</v>
      </c>
      <c r="I1309" s="66" t="s">
        <v>511</v>
      </c>
      <c r="J1309" s="23">
        <v>0</v>
      </c>
      <c r="L1309" s="59" t="str">
        <f>IF(OR(H_no_hash!$F1309="---",H_no_hash!$F1309="infeas",H_no_hash!$F1309="inf"),"---",(H_no_hash!$F1309/M1309)-1)</f>
        <v>---</v>
      </c>
      <c r="M1309" s="20">
        <f>Model_dem!L1049</f>
        <v>17288.990000000002</v>
      </c>
      <c r="N1309" t="str">
        <f>Model_dem!G1049</f>
        <v>---</v>
      </c>
      <c r="P1309" t="str">
        <f>IF(H_no_hash!$Q1309&lt;&gt;A1309,"Aqui", " ")</f>
        <v xml:space="preserve"> </v>
      </c>
      <c r="Q1309" s="65" t="s">
        <v>19</v>
      </c>
      <c r="R1309" s="66">
        <v>1</v>
      </c>
      <c r="S1309" s="66">
        <v>5</v>
      </c>
      <c r="T1309" s="66">
        <v>0.2</v>
      </c>
      <c r="U1309" s="66">
        <v>100</v>
      </c>
      <c r="V1309" s="66" t="s">
        <v>511</v>
      </c>
      <c r="W1309" s="66" t="s">
        <v>511</v>
      </c>
      <c r="X1309" s="66" t="s">
        <v>511</v>
      </c>
      <c r="Y1309" s="66" t="s">
        <v>511</v>
      </c>
      <c r="Z1309" s="66" t="s">
        <v>511</v>
      </c>
      <c r="AA1309" s="23">
        <v>0</v>
      </c>
      <c r="AE1309" t="s">
        <v>21</v>
      </c>
      <c r="AF1309">
        <v>3</v>
      </c>
      <c r="AG1309">
        <v>10</v>
      </c>
      <c r="AH1309">
        <v>0.2</v>
      </c>
      <c r="AI1309">
        <v>300</v>
      </c>
      <c r="AJ1309" t="s">
        <v>511</v>
      </c>
      <c r="AK1309" t="s">
        <v>511</v>
      </c>
      <c r="AL1309" t="s">
        <v>511</v>
      </c>
      <c r="AM1309" t="s">
        <v>511</v>
      </c>
      <c r="AN1309" t="s">
        <v>511</v>
      </c>
    </row>
    <row r="1310" spans="1:40" x14ac:dyDescent="0.3">
      <c r="A1310" s="68" t="s">
        <v>19</v>
      </c>
      <c r="B1310" s="20">
        <v>1</v>
      </c>
      <c r="C1310" s="20">
        <v>10</v>
      </c>
      <c r="D1310" s="20">
        <v>0.05</v>
      </c>
      <c r="E1310" t="s">
        <v>0</v>
      </c>
      <c r="F1310" s="20">
        <v>17833.3</v>
      </c>
      <c r="G1310" s="39">
        <f t="shared" si="79"/>
        <v>1.1556726316481974E-2</v>
      </c>
      <c r="H1310" s="20">
        <v>1810.5</v>
      </c>
      <c r="I1310" s="20">
        <v>49</v>
      </c>
      <c r="J1310" s="67"/>
      <c r="K1310" s="52">
        <v>0.80700000000000005</v>
      </c>
      <c r="L1310" s="59">
        <f>IF(OR(H_no_hash!$F1310="---",H_no_hash!$F1310="infeas",H_no_hash!$F1310="inf"),"---",(H_no_hash!$F1310/M1310)-1)</f>
        <v>3.1483042097889991E-2</v>
      </c>
      <c r="M1310" s="20">
        <f>Model_dem!L1050</f>
        <v>17288.990000000002</v>
      </c>
      <c r="N1310">
        <f>Model_dem!G1050</f>
        <v>17629.560000000001</v>
      </c>
      <c r="P1310" t="str">
        <f>IF(H_no_hash!$Q1310&lt;&gt;A1310,"Aqui", " ")</f>
        <v xml:space="preserve"> </v>
      </c>
      <c r="Q1310" s="68" t="s">
        <v>19</v>
      </c>
      <c r="R1310" s="20">
        <v>1</v>
      </c>
      <c r="S1310" s="20">
        <v>10</v>
      </c>
      <c r="T1310" s="20">
        <v>0.05</v>
      </c>
      <c r="U1310" s="20">
        <v>100</v>
      </c>
      <c r="V1310" s="20">
        <v>17833.3</v>
      </c>
      <c r="W1310" s="20">
        <v>1810.5</v>
      </c>
      <c r="X1310" s="20">
        <v>45</v>
      </c>
      <c r="Y1310" s="20">
        <v>49</v>
      </c>
      <c r="Z1310" s="20">
        <f>W1310</f>
        <v>1810.5</v>
      </c>
      <c r="AA1310" s="67"/>
      <c r="AE1310" t="s">
        <v>21</v>
      </c>
      <c r="AF1310">
        <v>3</v>
      </c>
      <c r="AG1310">
        <v>0</v>
      </c>
      <c r="AH1310">
        <v>0.2</v>
      </c>
      <c r="AI1310">
        <v>300</v>
      </c>
      <c r="AJ1310" t="s">
        <v>511</v>
      </c>
      <c r="AK1310" t="s">
        <v>511</v>
      </c>
      <c r="AL1310" t="s">
        <v>511</v>
      </c>
      <c r="AM1310" t="s">
        <v>511</v>
      </c>
      <c r="AN1310" t="s">
        <v>511</v>
      </c>
    </row>
    <row r="1311" spans="1:40" x14ac:dyDescent="0.3">
      <c r="A1311" s="68" t="s">
        <v>19</v>
      </c>
      <c r="B1311" s="20">
        <v>1</v>
      </c>
      <c r="C1311" s="20">
        <v>10</v>
      </c>
      <c r="D1311" s="20">
        <v>0.1</v>
      </c>
      <c r="E1311" t="s">
        <v>0</v>
      </c>
      <c r="F1311" s="20">
        <v>17951.2</v>
      </c>
      <c r="G1311" s="39">
        <f t="shared" si="79"/>
        <v>5.2335856861706915E-4</v>
      </c>
      <c r="H1311" s="20">
        <v>1719.41</v>
      </c>
      <c r="I1311" s="20">
        <v>49</v>
      </c>
      <c r="J1311" s="23"/>
      <c r="K1311" s="52">
        <v>0.55600000000000005</v>
      </c>
      <c r="L1311" s="59">
        <f>IF(OR(H_no_hash!$F1311="---",H_no_hash!$F1311="infeas",H_no_hash!$F1311="inf"),"---",(H_no_hash!$F1311/M1311)-1)</f>
        <v>3.8302410956336796E-2</v>
      </c>
      <c r="M1311" s="20">
        <f>Model_dem!L1051</f>
        <v>17288.990000000002</v>
      </c>
      <c r="N1311">
        <f>Model_dem!G1051</f>
        <v>17941.810000000001</v>
      </c>
      <c r="P1311" t="str">
        <f>IF(H_no_hash!$Q1311&lt;&gt;A1311,"Aqui", " ")</f>
        <v xml:space="preserve"> </v>
      </c>
      <c r="Q1311" s="68" t="s">
        <v>19</v>
      </c>
      <c r="R1311" s="20">
        <v>1</v>
      </c>
      <c r="S1311" s="20">
        <v>10</v>
      </c>
      <c r="T1311" s="20">
        <v>0.1</v>
      </c>
      <c r="U1311" s="20">
        <v>100</v>
      </c>
      <c r="V1311" s="20">
        <v>17951.2</v>
      </c>
      <c r="W1311" s="20">
        <v>1719.41</v>
      </c>
      <c r="X1311" s="20">
        <v>45</v>
      </c>
      <c r="Y1311" s="20">
        <v>49</v>
      </c>
      <c r="Z1311" s="20">
        <v>1800.03</v>
      </c>
      <c r="AA1311" s="23"/>
      <c r="AE1311" t="s">
        <v>21</v>
      </c>
      <c r="AF1311">
        <v>3</v>
      </c>
      <c r="AG1311">
        <v>10</v>
      </c>
      <c r="AH1311">
        <v>0.15</v>
      </c>
      <c r="AI1311">
        <v>300</v>
      </c>
      <c r="AJ1311" t="s">
        <v>511</v>
      </c>
      <c r="AK1311" t="s">
        <v>511</v>
      </c>
      <c r="AL1311" t="s">
        <v>511</v>
      </c>
      <c r="AM1311" t="s">
        <v>511</v>
      </c>
      <c r="AN1311" t="s">
        <v>511</v>
      </c>
    </row>
    <row r="1312" spans="1:40" x14ac:dyDescent="0.3">
      <c r="A1312" s="65" t="s">
        <v>19</v>
      </c>
      <c r="B1312" s="66">
        <v>1</v>
      </c>
      <c r="C1312" s="66">
        <v>10</v>
      </c>
      <c r="D1312" s="66">
        <v>0.15</v>
      </c>
      <c r="E1312" t="s">
        <v>4</v>
      </c>
      <c r="F1312" s="66" t="s">
        <v>511</v>
      </c>
      <c r="G1312" s="39" t="str">
        <f t="shared" si="79"/>
        <v>---</v>
      </c>
      <c r="H1312" s="66" t="s">
        <v>511</v>
      </c>
      <c r="I1312" s="66" t="s">
        <v>511</v>
      </c>
      <c r="J1312" s="67">
        <v>0</v>
      </c>
      <c r="L1312" s="59" t="str">
        <f>IF(OR(H_no_hash!$F1312="---",H_no_hash!$F1312="infeas",H_no_hash!$F1312="inf"),"---",(H_no_hash!$F1312/M1312)-1)</f>
        <v>---</v>
      </c>
      <c r="M1312" s="20">
        <f>Model_dem!L1052</f>
        <v>17288.990000000002</v>
      </c>
      <c r="N1312" t="str">
        <f>Model_dem!G1052</f>
        <v>---</v>
      </c>
      <c r="P1312" t="str">
        <f>IF(H_no_hash!$Q1312&lt;&gt;A1312,"Aqui", " ")</f>
        <v xml:space="preserve"> </v>
      </c>
      <c r="Q1312" s="65" t="s">
        <v>19</v>
      </c>
      <c r="R1312" s="66">
        <v>1</v>
      </c>
      <c r="S1312" s="66">
        <v>10</v>
      </c>
      <c r="T1312" s="66">
        <v>0.15</v>
      </c>
      <c r="U1312" s="66">
        <v>100</v>
      </c>
      <c r="V1312" s="66" t="s">
        <v>511</v>
      </c>
      <c r="W1312" s="66" t="s">
        <v>511</v>
      </c>
      <c r="X1312" s="66" t="s">
        <v>511</v>
      </c>
      <c r="Y1312" s="66" t="s">
        <v>511</v>
      </c>
      <c r="Z1312" s="66" t="s">
        <v>511</v>
      </c>
      <c r="AA1312" s="67">
        <v>0</v>
      </c>
      <c r="AE1312" t="s">
        <v>21</v>
      </c>
      <c r="AF1312">
        <v>3</v>
      </c>
      <c r="AG1312">
        <v>0</v>
      </c>
      <c r="AH1312">
        <v>0.1</v>
      </c>
      <c r="AI1312">
        <v>300</v>
      </c>
      <c r="AJ1312" t="s">
        <v>511</v>
      </c>
      <c r="AK1312" t="s">
        <v>511</v>
      </c>
      <c r="AL1312" t="s">
        <v>511</v>
      </c>
      <c r="AM1312" t="s">
        <v>511</v>
      </c>
      <c r="AN1312" t="s">
        <v>511</v>
      </c>
    </row>
    <row r="1313" spans="1:40" x14ac:dyDescent="0.3">
      <c r="A1313" s="68" t="s">
        <v>19</v>
      </c>
      <c r="B1313" s="20">
        <v>1</v>
      </c>
      <c r="C1313" s="20">
        <v>10</v>
      </c>
      <c r="D1313" s="20">
        <v>0.2</v>
      </c>
      <c r="E1313" t="s">
        <v>4</v>
      </c>
      <c r="F1313" s="20" t="s">
        <v>511</v>
      </c>
      <c r="G1313" s="39" t="str">
        <f t="shared" si="79"/>
        <v>---</v>
      </c>
      <c r="H1313" s="20" t="s">
        <v>511</v>
      </c>
      <c r="I1313" s="20" t="s">
        <v>511</v>
      </c>
      <c r="J1313" s="23">
        <v>0</v>
      </c>
      <c r="L1313" s="59" t="str">
        <f>IF(OR(H_no_hash!$F1313="---",H_no_hash!$F1313="infeas",H_no_hash!$F1313="inf"),"---",(H_no_hash!$F1313/M1313)-1)</f>
        <v>---</v>
      </c>
      <c r="M1313" s="20">
        <f>Model_dem!L1053</f>
        <v>17288.990000000002</v>
      </c>
      <c r="N1313" t="str">
        <f>Model_dem!G1053</f>
        <v>---</v>
      </c>
      <c r="P1313" t="str">
        <f>IF(H_no_hash!$Q1313&lt;&gt;A1313,"Aqui", " ")</f>
        <v xml:space="preserve"> </v>
      </c>
      <c r="Q1313" s="68" t="s">
        <v>19</v>
      </c>
      <c r="R1313" s="20">
        <v>1</v>
      </c>
      <c r="S1313" s="20">
        <v>10</v>
      </c>
      <c r="T1313" s="20">
        <v>0.2</v>
      </c>
      <c r="U1313" s="20">
        <v>100</v>
      </c>
      <c r="V1313" s="20" t="s">
        <v>511</v>
      </c>
      <c r="W1313" s="20" t="s">
        <v>511</v>
      </c>
      <c r="X1313" s="20" t="s">
        <v>511</v>
      </c>
      <c r="Y1313" s="20" t="s">
        <v>511</v>
      </c>
      <c r="Z1313" s="20" t="s">
        <v>511</v>
      </c>
      <c r="AA1313" s="23">
        <v>0</v>
      </c>
      <c r="AE1313" t="s">
        <v>21</v>
      </c>
      <c r="AF1313">
        <v>2</v>
      </c>
      <c r="AG1313">
        <v>50</v>
      </c>
      <c r="AH1313">
        <v>0.2</v>
      </c>
      <c r="AI1313">
        <v>300</v>
      </c>
      <c r="AJ1313" t="s">
        <v>511</v>
      </c>
      <c r="AK1313" t="s">
        <v>511</v>
      </c>
      <c r="AL1313" t="s">
        <v>511</v>
      </c>
      <c r="AM1313" t="s">
        <v>511</v>
      </c>
      <c r="AN1313" t="s">
        <v>511</v>
      </c>
    </row>
    <row r="1314" spans="1:40" x14ac:dyDescent="0.3">
      <c r="A1314" s="65" t="s">
        <v>19</v>
      </c>
      <c r="B1314" s="66">
        <v>1</v>
      </c>
      <c r="C1314" s="66">
        <v>25</v>
      </c>
      <c r="D1314" s="66">
        <v>0.05</v>
      </c>
      <c r="E1314" t="s">
        <v>0</v>
      </c>
      <c r="F1314" s="66">
        <v>17729.3</v>
      </c>
      <c r="G1314" s="39">
        <f t="shared" si="79"/>
        <v>2.8201982598966342E-6</v>
      </c>
      <c r="H1314" s="66">
        <v>1115.68</v>
      </c>
      <c r="I1314" s="66">
        <v>30</v>
      </c>
      <c r="J1314" s="67"/>
      <c r="K1314" s="52">
        <v>0</v>
      </c>
      <c r="L1314" s="59">
        <f>IF(OR(H_no_hash!$F1314="---",H_no_hash!$F1314="infeas",H_no_hash!$F1314="inf"),"---",(H_no_hash!$F1314/M1314)-1)</f>
        <v>2.5467653113339539E-2</v>
      </c>
      <c r="M1314" s="20">
        <f>Model_dem!L1054</f>
        <v>17288.990000000002</v>
      </c>
      <c r="N1314">
        <f>Model_dem!G1054</f>
        <v>17729.25</v>
      </c>
      <c r="P1314" t="str">
        <f>IF(H_no_hash!$Q1314&lt;&gt;A1314,"Aqui", " ")</f>
        <v xml:space="preserve"> </v>
      </c>
      <c r="Q1314" s="65" t="s">
        <v>19</v>
      </c>
      <c r="R1314" s="66">
        <v>1</v>
      </c>
      <c r="S1314" s="66">
        <v>25</v>
      </c>
      <c r="T1314" s="66">
        <v>0.05</v>
      </c>
      <c r="U1314" s="66">
        <v>100</v>
      </c>
      <c r="V1314" s="66">
        <v>17729.3</v>
      </c>
      <c r="W1314" s="66">
        <v>1115.68</v>
      </c>
      <c r="X1314" s="66">
        <v>19</v>
      </c>
      <c r="Y1314" s="66">
        <v>30</v>
      </c>
      <c r="Z1314" s="66">
        <v>1800.14</v>
      </c>
      <c r="AA1314" s="67"/>
      <c r="AE1314" t="s">
        <v>21</v>
      </c>
      <c r="AF1314">
        <v>3</v>
      </c>
      <c r="AG1314">
        <v>25</v>
      </c>
      <c r="AH1314">
        <v>0.2</v>
      </c>
      <c r="AI1314">
        <v>300</v>
      </c>
      <c r="AJ1314" t="s">
        <v>511</v>
      </c>
      <c r="AK1314" t="s">
        <v>511</v>
      </c>
      <c r="AL1314" t="s">
        <v>511</v>
      </c>
      <c r="AM1314" t="s">
        <v>511</v>
      </c>
      <c r="AN1314" t="s">
        <v>511</v>
      </c>
    </row>
    <row r="1315" spans="1:40" x14ac:dyDescent="0.3">
      <c r="A1315" s="68" t="s">
        <v>19</v>
      </c>
      <c r="B1315" s="20">
        <v>1</v>
      </c>
      <c r="C1315" s="20">
        <v>25</v>
      </c>
      <c r="D1315" s="20">
        <v>0.1</v>
      </c>
      <c r="E1315" t="s">
        <v>0</v>
      </c>
      <c r="F1315" s="20">
        <v>17969.8</v>
      </c>
      <c r="G1315" s="39">
        <f t="shared" si="79"/>
        <v>-5.564889112370842E-7</v>
      </c>
      <c r="H1315" s="20">
        <v>258.12200000000001</v>
      </c>
      <c r="I1315" s="20">
        <v>33</v>
      </c>
      <c r="J1315" s="23"/>
      <c r="K1315" s="52">
        <v>0.502</v>
      </c>
      <c r="L1315" s="59">
        <f>IF(OR(H_no_hash!$F1315="---",H_no_hash!$F1315="infeas",H_no_hash!$F1315="inf"),"---",(H_no_hash!$F1315/M1315)-1)</f>
        <v>3.9378240140112153E-2</v>
      </c>
      <c r="M1315" s="20">
        <f>Model_dem!L1055</f>
        <v>17288.990000000002</v>
      </c>
      <c r="N1315">
        <f>Model_dem!G1055</f>
        <v>17969.810000000001</v>
      </c>
      <c r="P1315" t="str">
        <f>IF(H_no_hash!$Q1315&lt;&gt;A1315,"Aqui", " ")</f>
        <v xml:space="preserve"> </v>
      </c>
      <c r="Q1315" s="68" t="s">
        <v>19</v>
      </c>
      <c r="R1315" s="20">
        <v>1</v>
      </c>
      <c r="S1315" s="20">
        <v>25</v>
      </c>
      <c r="T1315" s="20">
        <v>0.1</v>
      </c>
      <c r="U1315" s="20">
        <v>100</v>
      </c>
      <c r="V1315" s="20">
        <v>17969.8</v>
      </c>
      <c r="W1315" s="20">
        <v>258.12200000000001</v>
      </c>
      <c r="X1315" s="20">
        <v>1</v>
      </c>
      <c r="Y1315" s="20">
        <v>33</v>
      </c>
      <c r="Z1315" s="20">
        <v>1800.04</v>
      </c>
      <c r="AA1315" s="23"/>
      <c r="AE1315" t="s">
        <v>21</v>
      </c>
      <c r="AF1315">
        <v>3</v>
      </c>
      <c r="AG1315">
        <v>25</v>
      </c>
      <c r="AH1315">
        <v>0.15</v>
      </c>
      <c r="AI1315">
        <v>300</v>
      </c>
      <c r="AJ1315" t="s">
        <v>511</v>
      </c>
      <c r="AK1315" t="s">
        <v>511</v>
      </c>
      <c r="AL1315" t="s">
        <v>511</v>
      </c>
      <c r="AM1315" t="s">
        <v>511</v>
      </c>
      <c r="AN1315" t="s">
        <v>511</v>
      </c>
    </row>
    <row r="1316" spans="1:40" x14ac:dyDescent="0.3">
      <c r="A1316" s="65" t="s">
        <v>19</v>
      </c>
      <c r="B1316" s="66">
        <v>1</v>
      </c>
      <c r="C1316" s="66">
        <v>25</v>
      </c>
      <c r="D1316" s="66">
        <v>0.15</v>
      </c>
      <c r="E1316" t="s">
        <v>4</v>
      </c>
      <c r="F1316" s="66" t="s">
        <v>511</v>
      </c>
      <c r="G1316" s="39" t="str">
        <f t="shared" si="79"/>
        <v>---</v>
      </c>
      <c r="H1316" s="66" t="s">
        <v>511</v>
      </c>
      <c r="I1316" s="66" t="s">
        <v>511</v>
      </c>
      <c r="J1316" s="67">
        <v>0</v>
      </c>
      <c r="L1316" s="59" t="str">
        <f>IF(OR(H_no_hash!$F1316="---",H_no_hash!$F1316="infeas",H_no_hash!$F1316="inf"),"---",(H_no_hash!$F1316/M1316)-1)</f>
        <v>---</v>
      </c>
      <c r="M1316" s="20">
        <f>Model_dem!L1056</f>
        <v>17288.990000000002</v>
      </c>
      <c r="N1316" t="str">
        <f>Model_dem!G1056</f>
        <v>---</v>
      </c>
      <c r="P1316" t="str">
        <f>IF(H_no_hash!$Q1316&lt;&gt;A1316,"Aqui", " ")</f>
        <v xml:space="preserve"> </v>
      </c>
      <c r="Q1316" s="65" t="s">
        <v>19</v>
      </c>
      <c r="R1316" s="66">
        <v>1</v>
      </c>
      <c r="S1316" s="66">
        <v>25</v>
      </c>
      <c r="T1316" s="66">
        <v>0.15</v>
      </c>
      <c r="U1316" s="66">
        <v>100</v>
      </c>
      <c r="V1316" s="66" t="s">
        <v>511</v>
      </c>
      <c r="W1316" s="66" t="s">
        <v>511</v>
      </c>
      <c r="X1316" s="66" t="s">
        <v>511</v>
      </c>
      <c r="Y1316" s="66" t="s">
        <v>511</v>
      </c>
      <c r="Z1316" s="66" t="s">
        <v>511</v>
      </c>
      <c r="AA1316" s="67">
        <v>0</v>
      </c>
      <c r="AE1316" t="s">
        <v>21</v>
      </c>
      <c r="AF1316">
        <v>3</v>
      </c>
      <c r="AG1316">
        <v>25</v>
      </c>
      <c r="AH1316">
        <v>0.1</v>
      </c>
      <c r="AI1316">
        <v>300</v>
      </c>
      <c r="AJ1316" t="s">
        <v>511</v>
      </c>
      <c r="AK1316" t="s">
        <v>511</v>
      </c>
      <c r="AL1316" t="s">
        <v>511</v>
      </c>
      <c r="AM1316" t="s">
        <v>511</v>
      </c>
      <c r="AN1316" t="s">
        <v>511</v>
      </c>
    </row>
    <row r="1317" spans="1:40" x14ac:dyDescent="0.3">
      <c r="A1317" s="68" t="s">
        <v>19</v>
      </c>
      <c r="B1317" s="20">
        <v>1</v>
      </c>
      <c r="C1317" s="20">
        <v>25</v>
      </c>
      <c r="D1317" s="20">
        <v>0.2</v>
      </c>
      <c r="E1317" t="s">
        <v>4</v>
      </c>
      <c r="F1317" s="20" t="s">
        <v>511</v>
      </c>
      <c r="G1317" s="39" t="str">
        <f t="shared" si="79"/>
        <v>---</v>
      </c>
      <c r="H1317" s="20" t="s">
        <v>511</v>
      </c>
      <c r="I1317" s="20" t="s">
        <v>511</v>
      </c>
      <c r="J1317" s="23">
        <v>0</v>
      </c>
      <c r="L1317" s="59" t="str">
        <f>IF(OR(H_no_hash!$F1317="---",H_no_hash!$F1317="infeas",H_no_hash!$F1317="inf"),"---",(H_no_hash!$F1317/M1317)-1)</f>
        <v>---</v>
      </c>
      <c r="M1317" s="20">
        <f>Model_dem!L1057</f>
        <v>17288.990000000002</v>
      </c>
      <c r="N1317" t="str">
        <f>Model_dem!G1057</f>
        <v>---</v>
      </c>
      <c r="P1317" t="str">
        <f>IF(H_no_hash!$Q1317&lt;&gt;A1317,"Aqui", " ")</f>
        <v xml:space="preserve"> </v>
      </c>
      <c r="Q1317" s="68" t="s">
        <v>19</v>
      </c>
      <c r="R1317" s="20">
        <v>1</v>
      </c>
      <c r="S1317" s="20">
        <v>25</v>
      </c>
      <c r="T1317" s="20">
        <v>0.2</v>
      </c>
      <c r="U1317" s="20">
        <v>100</v>
      </c>
      <c r="V1317" s="20" t="s">
        <v>511</v>
      </c>
      <c r="W1317" s="20" t="s">
        <v>511</v>
      </c>
      <c r="X1317" s="20" t="s">
        <v>511</v>
      </c>
      <c r="Y1317" s="20" t="s">
        <v>511</v>
      </c>
      <c r="Z1317" s="20" t="s">
        <v>511</v>
      </c>
      <c r="AA1317" s="23">
        <v>0</v>
      </c>
      <c r="AE1317" t="s">
        <v>21</v>
      </c>
      <c r="AF1317">
        <v>3</v>
      </c>
      <c r="AG1317">
        <v>50</v>
      </c>
      <c r="AH1317">
        <v>0.2</v>
      </c>
      <c r="AI1317">
        <v>300</v>
      </c>
      <c r="AJ1317" t="s">
        <v>511</v>
      </c>
      <c r="AK1317" t="s">
        <v>511</v>
      </c>
      <c r="AL1317" t="s">
        <v>511</v>
      </c>
      <c r="AM1317" t="s">
        <v>511</v>
      </c>
      <c r="AN1317" t="s">
        <v>511</v>
      </c>
    </row>
    <row r="1318" spans="1:40" x14ac:dyDescent="0.3">
      <c r="A1318" s="65" t="s">
        <v>19</v>
      </c>
      <c r="B1318" s="66">
        <v>1</v>
      </c>
      <c r="C1318" s="66">
        <v>50</v>
      </c>
      <c r="D1318" s="66">
        <v>0.05</v>
      </c>
      <c r="E1318" t="s">
        <v>0</v>
      </c>
      <c r="F1318" s="66">
        <v>17729.3</v>
      </c>
      <c r="G1318" s="39">
        <f t="shared" si="79"/>
        <v>2.8201982598966342E-6</v>
      </c>
      <c r="H1318" s="66">
        <v>939.11300000000006</v>
      </c>
      <c r="I1318" s="66">
        <v>31</v>
      </c>
      <c r="J1318" s="67"/>
      <c r="K1318" s="52">
        <v>0</v>
      </c>
      <c r="L1318" s="59">
        <f>IF(OR(H_no_hash!$F1318="---",H_no_hash!$F1318="infeas",H_no_hash!$F1318="inf"),"---",(H_no_hash!$F1318/M1318)-1)</f>
        <v>2.5467653113339539E-2</v>
      </c>
      <c r="M1318" s="20">
        <f>Model_dem!L1058</f>
        <v>17288.990000000002</v>
      </c>
      <c r="N1318">
        <f>Model_dem!G1058</f>
        <v>17729.25</v>
      </c>
      <c r="P1318" t="str">
        <f>IF(H_no_hash!$Q1318&lt;&gt;A1318,"Aqui", " ")</f>
        <v xml:space="preserve"> </v>
      </c>
      <c r="Q1318" s="65" t="s">
        <v>19</v>
      </c>
      <c r="R1318" s="66">
        <v>1</v>
      </c>
      <c r="S1318" s="66">
        <v>50</v>
      </c>
      <c r="T1318" s="66">
        <v>0.05</v>
      </c>
      <c r="U1318" s="66">
        <v>100</v>
      </c>
      <c r="V1318" s="66">
        <v>17729.3</v>
      </c>
      <c r="W1318" s="66">
        <v>939.11300000000006</v>
      </c>
      <c r="X1318" s="66">
        <v>15</v>
      </c>
      <c r="Y1318" s="66">
        <v>31</v>
      </c>
      <c r="Z1318" s="66">
        <v>1800.25</v>
      </c>
      <c r="AA1318" s="67"/>
      <c r="AE1318" t="s">
        <v>21</v>
      </c>
      <c r="AF1318">
        <v>3</v>
      </c>
      <c r="AG1318">
        <v>50</v>
      </c>
      <c r="AH1318">
        <v>0.15</v>
      </c>
      <c r="AI1318">
        <v>300</v>
      </c>
      <c r="AJ1318" t="s">
        <v>511</v>
      </c>
      <c r="AK1318" t="s">
        <v>511</v>
      </c>
      <c r="AL1318" t="s">
        <v>511</v>
      </c>
      <c r="AM1318" t="s">
        <v>511</v>
      </c>
      <c r="AN1318" t="s">
        <v>511</v>
      </c>
    </row>
    <row r="1319" spans="1:40" x14ac:dyDescent="0.3">
      <c r="A1319" s="68" t="s">
        <v>19</v>
      </c>
      <c r="B1319" s="20">
        <v>1</v>
      </c>
      <c r="C1319" s="20">
        <v>50</v>
      </c>
      <c r="D1319" s="20">
        <v>0.1</v>
      </c>
      <c r="E1319" t="s">
        <v>1</v>
      </c>
      <c r="F1319" s="20">
        <v>18322</v>
      </c>
      <c r="G1319" s="39">
        <f t="shared" si="79"/>
        <v>-3.8105652979893337E-2</v>
      </c>
      <c r="H1319" s="20">
        <v>1671.3</v>
      </c>
      <c r="I1319" s="20">
        <v>27</v>
      </c>
      <c r="J1319" s="23"/>
      <c r="K1319" s="52">
        <v>0</v>
      </c>
      <c r="L1319" s="59">
        <f>IF(OR(H_no_hash!$F1319="---",H_no_hash!$F1319="infeas",H_no_hash!$F1319="inf"),"---",(H_no_hash!$F1319/M1319)-1)</f>
        <v>5.9749586297406454E-2</v>
      </c>
      <c r="M1319" s="20">
        <f>Model_dem!L1059</f>
        <v>17288.990000000002</v>
      </c>
      <c r="N1319">
        <f>Model_dem!G1059</f>
        <v>19047.830000000002</v>
      </c>
      <c r="P1319" t="str">
        <f>IF(H_no_hash!$Q1319&lt;&gt;A1319,"Aqui", " ")</f>
        <v xml:space="preserve"> </v>
      </c>
      <c r="Q1319" s="68" t="s">
        <v>19</v>
      </c>
      <c r="R1319" s="20">
        <v>1</v>
      </c>
      <c r="S1319" s="20">
        <v>50</v>
      </c>
      <c r="T1319" s="20">
        <v>0.1</v>
      </c>
      <c r="U1319" s="20">
        <v>100</v>
      </c>
      <c r="V1319" s="20">
        <v>18322</v>
      </c>
      <c r="W1319" s="20">
        <v>1671.3</v>
      </c>
      <c r="X1319" s="20">
        <v>24</v>
      </c>
      <c r="Y1319" s="20">
        <v>27</v>
      </c>
      <c r="Z1319" s="20">
        <v>1800.14</v>
      </c>
      <c r="AA1319" s="23"/>
      <c r="AE1319" t="s">
        <v>21</v>
      </c>
      <c r="AF1319">
        <v>3</v>
      </c>
      <c r="AG1319">
        <v>50</v>
      </c>
      <c r="AH1319">
        <v>0.1</v>
      </c>
      <c r="AI1319">
        <v>300</v>
      </c>
      <c r="AJ1319" t="s">
        <v>511</v>
      </c>
      <c r="AK1319" t="s">
        <v>511</v>
      </c>
      <c r="AL1319" t="s">
        <v>511</v>
      </c>
      <c r="AM1319" t="s">
        <v>511</v>
      </c>
      <c r="AN1319" t="s">
        <v>511</v>
      </c>
    </row>
    <row r="1320" spans="1:40" x14ac:dyDescent="0.3">
      <c r="A1320" s="65" t="s">
        <v>19</v>
      </c>
      <c r="B1320" s="66">
        <v>1</v>
      </c>
      <c r="C1320" s="66">
        <v>50</v>
      </c>
      <c r="D1320" s="66">
        <v>0.15</v>
      </c>
      <c r="E1320" t="s">
        <v>4</v>
      </c>
      <c r="F1320" s="66" t="s">
        <v>511</v>
      </c>
      <c r="G1320" s="39" t="str">
        <f t="shared" si="79"/>
        <v>---</v>
      </c>
      <c r="H1320" s="66" t="s">
        <v>511</v>
      </c>
      <c r="I1320" s="66" t="s">
        <v>511</v>
      </c>
      <c r="J1320" s="67">
        <v>0</v>
      </c>
      <c r="L1320" s="59" t="str">
        <f>IF(OR(H_no_hash!$F1320="---",H_no_hash!$F1320="infeas",H_no_hash!$F1320="inf"),"---",(H_no_hash!$F1320/M1320)-1)</f>
        <v>---</v>
      </c>
      <c r="M1320" s="20">
        <f>Model_dem!L1060</f>
        <v>17288.990000000002</v>
      </c>
      <c r="N1320" t="str">
        <f>Model_dem!G1060</f>
        <v>---</v>
      </c>
      <c r="P1320" t="str">
        <f>IF(H_no_hash!$Q1320&lt;&gt;A1320,"Aqui", " ")</f>
        <v xml:space="preserve"> </v>
      </c>
      <c r="Q1320" s="65" t="s">
        <v>19</v>
      </c>
      <c r="R1320" s="66">
        <v>1</v>
      </c>
      <c r="S1320" s="66">
        <v>50</v>
      </c>
      <c r="T1320" s="66">
        <v>0.15</v>
      </c>
      <c r="U1320" s="66">
        <v>100</v>
      </c>
      <c r="V1320" s="66" t="s">
        <v>511</v>
      </c>
      <c r="W1320" s="66" t="s">
        <v>511</v>
      </c>
      <c r="X1320" s="66" t="s">
        <v>511</v>
      </c>
      <c r="Y1320" s="66" t="s">
        <v>511</v>
      </c>
      <c r="Z1320" s="66" t="s">
        <v>511</v>
      </c>
      <c r="AA1320" s="67">
        <v>0</v>
      </c>
      <c r="AE1320" t="s">
        <v>22</v>
      </c>
      <c r="AF1320">
        <v>1</v>
      </c>
      <c r="AG1320">
        <v>5</v>
      </c>
      <c r="AH1320">
        <v>0.15</v>
      </c>
      <c r="AI1320">
        <v>300</v>
      </c>
      <c r="AJ1320" t="s">
        <v>511</v>
      </c>
      <c r="AK1320" t="s">
        <v>511</v>
      </c>
      <c r="AL1320" t="s">
        <v>511</v>
      </c>
      <c r="AM1320" t="s">
        <v>511</v>
      </c>
      <c r="AN1320" t="s">
        <v>511</v>
      </c>
    </row>
    <row r="1321" spans="1:40" x14ac:dyDescent="0.3">
      <c r="A1321" s="68" t="s">
        <v>19</v>
      </c>
      <c r="B1321" s="20">
        <v>1</v>
      </c>
      <c r="C1321" s="20">
        <v>50</v>
      </c>
      <c r="D1321" s="20">
        <v>0.2</v>
      </c>
      <c r="E1321" t="s">
        <v>4</v>
      </c>
      <c r="F1321" s="20" t="s">
        <v>511</v>
      </c>
      <c r="G1321" s="39" t="str">
        <f t="shared" si="79"/>
        <v>---</v>
      </c>
      <c r="H1321" s="20" t="s">
        <v>511</v>
      </c>
      <c r="I1321" s="20" t="s">
        <v>511</v>
      </c>
      <c r="J1321" s="23">
        <v>0</v>
      </c>
      <c r="L1321" s="59" t="str">
        <f>IF(OR(H_no_hash!$F1321="---",H_no_hash!$F1321="infeas",H_no_hash!$F1321="inf"),"---",(H_no_hash!$F1321/M1321)-1)</f>
        <v>---</v>
      </c>
      <c r="M1321" s="20">
        <f>Model_dem!L1061</f>
        <v>17288.990000000002</v>
      </c>
      <c r="N1321" t="str">
        <f>Model_dem!G1061</f>
        <v>---</v>
      </c>
      <c r="P1321" t="str">
        <f>IF(H_no_hash!$Q1321&lt;&gt;A1321,"Aqui", " ")</f>
        <v xml:space="preserve"> </v>
      </c>
      <c r="Q1321" s="68" t="s">
        <v>19</v>
      </c>
      <c r="R1321" s="20">
        <v>1</v>
      </c>
      <c r="S1321" s="20">
        <v>50</v>
      </c>
      <c r="T1321" s="20">
        <v>0.2</v>
      </c>
      <c r="U1321" s="20">
        <v>100</v>
      </c>
      <c r="V1321" s="20" t="s">
        <v>511</v>
      </c>
      <c r="W1321" s="20" t="s">
        <v>511</v>
      </c>
      <c r="X1321" s="20" t="s">
        <v>511</v>
      </c>
      <c r="Y1321" s="20" t="s">
        <v>511</v>
      </c>
      <c r="Z1321" s="20" t="s">
        <v>511</v>
      </c>
      <c r="AA1321" s="23">
        <v>0</v>
      </c>
      <c r="AE1321" t="s">
        <v>22</v>
      </c>
      <c r="AF1321">
        <v>1</v>
      </c>
      <c r="AG1321">
        <v>5</v>
      </c>
      <c r="AH1321">
        <v>0.2</v>
      </c>
      <c r="AI1321">
        <v>300</v>
      </c>
      <c r="AJ1321" t="s">
        <v>511</v>
      </c>
      <c r="AK1321" t="s">
        <v>511</v>
      </c>
      <c r="AL1321" t="s">
        <v>511</v>
      </c>
      <c r="AM1321" t="s">
        <v>511</v>
      </c>
      <c r="AN1321" t="s">
        <v>511</v>
      </c>
    </row>
    <row r="1322" spans="1:40" x14ac:dyDescent="0.3">
      <c r="A1322" s="65" t="s">
        <v>19</v>
      </c>
      <c r="B1322" s="66">
        <v>2</v>
      </c>
      <c r="C1322" s="66">
        <v>5</v>
      </c>
      <c r="D1322" s="66">
        <v>0.05</v>
      </c>
      <c r="E1322" t="s">
        <v>0</v>
      </c>
      <c r="F1322" s="66">
        <v>17454.3</v>
      </c>
      <c r="G1322" s="39">
        <f t="shared" si="79"/>
        <v>-1.7187712162239296E-6</v>
      </c>
      <c r="H1322" s="66">
        <v>76.390199999999993</v>
      </c>
      <c r="I1322" s="66">
        <v>48</v>
      </c>
      <c r="J1322" s="67">
        <v>0</v>
      </c>
      <c r="K1322" s="52">
        <v>1</v>
      </c>
      <c r="L1322" s="59">
        <f>IF(OR(H_no_hash!$F1322="---",H_no_hash!$F1322="infeas",H_no_hash!$F1322="inf"),"---",(H_no_hash!$F1322/M1322)-1)</f>
        <v>9.5615764715000218E-3</v>
      </c>
      <c r="M1322" s="20">
        <f>Model_dem!L1062</f>
        <v>17288.990000000002</v>
      </c>
      <c r="N1322">
        <f>Model_dem!G1062</f>
        <v>17454.330000000002</v>
      </c>
      <c r="P1322" t="str">
        <f>IF(H_no_hash!$Q1322&lt;&gt;A1322,"Aqui", " ")</f>
        <v xml:space="preserve"> </v>
      </c>
      <c r="Q1322" s="65" t="s">
        <v>19</v>
      </c>
      <c r="R1322" s="66">
        <v>2</v>
      </c>
      <c r="S1322" s="66">
        <v>5</v>
      </c>
      <c r="T1322" s="66">
        <v>0.05</v>
      </c>
      <c r="U1322" s="66">
        <v>100</v>
      </c>
      <c r="V1322" s="66">
        <v>17454.3</v>
      </c>
      <c r="W1322" s="66">
        <v>76.390199999999993</v>
      </c>
      <c r="X1322" s="66">
        <v>0</v>
      </c>
      <c r="Y1322" s="66">
        <v>48</v>
      </c>
      <c r="Z1322" s="66">
        <v>1800.2</v>
      </c>
      <c r="AA1322" s="67">
        <v>0</v>
      </c>
      <c r="AE1322" t="s">
        <v>22</v>
      </c>
      <c r="AF1322">
        <v>1</v>
      </c>
      <c r="AG1322">
        <v>10</v>
      </c>
      <c r="AH1322">
        <v>0.2</v>
      </c>
      <c r="AI1322">
        <v>300</v>
      </c>
      <c r="AJ1322" t="s">
        <v>511</v>
      </c>
      <c r="AK1322" t="s">
        <v>511</v>
      </c>
      <c r="AL1322" t="s">
        <v>511</v>
      </c>
      <c r="AM1322" t="s">
        <v>511</v>
      </c>
      <c r="AN1322" t="s">
        <v>511</v>
      </c>
    </row>
    <row r="1323" spans="1:40" x14ac:dyDescent="0.3">
      <c r="A1323" s="68" t="s">
        <v>19</v>
      </c>
      <c r="B1323" s="20">
        <v>2</v>
      </c>
      <c r="C1323" s="20">
        <v>5</v>
      </c>
      <c r="D1323" s="20">
        <v>0.1</v>
      </c>
      <c r="E1323" t="s">
        <v>1</v>
      </c>
      <c r="F1323" s="20">
        <v>17505.2</v>
      </c>
      <c r="G1323" s="39">
        <f t="shared" si="79"/>
        <v>-3.8259697691288362E-4</v>
      </c>
      <c r="H1323" s="20">
        <v>240.614</v>
      </c>
      <c r="I1323" s="20">
        <v>48</v>
      </c>
      <c r="J1323" s="23">
        <v>0</v>
      </c>
      <c r="K1323" s="52">
        <v>1</v>
      </c>
      <c r="L1323" s="59">
        <f>IF(OR(H_no_hash!$F1323="---",H_no_hash!$F1323="infeas",H_no_hash!$F1323="inf"),"---",(H_no_hash!$F1323/M1323)-1)</f>
        <v>1.250564665720777E-2</v>
      </c>
      <c r="M1323" s="20">
        <f>Model_dem!L1063</f>
        <v>17288.990000000002</v>
      </c>
      <c r="N1323">
        <f>Model_dem!G1063</f>
        <v>17511.900000000001</v>
      </c>
      <c r="P1323" t="str">
        <f>IF(H_no_hash!$Q1323&lt;&gt;A1323,"Aqui", " ")</f>
        <v xml:space="preserve"> </v>
      </c>
      <c r="Q1323" s="68" t="s">
        <v>19</v>
      </c>
      <c r="R1323" s="20">
        <v>2</v>
      </c>
      <c r="S1323" s="20">
        <v>5</v>
      </c>
      <c r="T1323" s="20">
        <v>0.1</v>
      </c>
      <c r="U1323" s="20">
        <v>100</v>
      </c>
      <c r="V1323" s="20">
        <v>17505.2</v>
      </c>
      <c r="W1323" s="20">
        <v>240.614</v>
      </c>
      <c r="X1323" s="20">
        <v>3</v>
      </c>
      <c r="Y1323" s="20">
        <v>48</v>
      </c>
      <c r="Z1323" s="20">
        <v>1800.2</v>
      </c>
      <c r="AA1323" s="23">
        <v>0</v>
      </c>
      <c r="AE1323" t="s">
        <v>22</v>
      </c>
      <c r="AF1323">
        <v>1</v>
      </c>
      <c r="AG1323">
        <v>10</v>
      </c>
      <c r="AH1323">
        <v>0.15</v>
      </c>
      <c r="AI1323">
        <v>300</v>
      </c>
      <c r="AJ1323" t="s">
        <v>511</v>
      </c>
      <c r="AK1323" t="s">
        <v>511</v>
      </c>
      <c r="AL1323" t="s">
        <v>511</v>
      </c>
      <c r="AM1323" t="s">
        <v>511</v>
      </c>
      <c r="AN1323" t="s">
        <v>511</v>
      </c>
    </row>
    <row r="1324" spans="1:40" x14ac:dyDescent="0.3">
      <c r="A1324" s="65" t="s">
        <v>19</v>
      </c>
      <c r="B1324" s="66">
        <v>2</v>
      </c>
      <c r="C1324" s="66">
        <v>5</v>
      </c>
      <c r="D1324" s="66">
        <v>0.15</v>
      </c>
      <c r="E1324" t="s">
        <v>0</v>
      </c>
      <c r="F1324" s="66">
        <v>17512.900000000001</v>
      </c>
      <c r="G1324" s="39">
        <f t="shared" si="79"/>
        <v>1.7130259062320355E-6</v>
      </c>
      <c r="H1324" s="66">
        <v>595.423</v>
      </c>
      <c r="I1324" s="66">
        <v>49</v>
      </c>
      <c r="J1324" s="67">
        <v>0</v>
      </c>
      <c r="K1324" s="52">
        <v>1</v>
      </c>
      <c r="L1324" s="59">
        <f>IF(OR(H_no_hash!$F1324="---",H_no_hash!$F1324="infeas",H_no_hash!$F1324="inf"),"---",(H_no_hash!$F1324/M1324)-1)</f>
        <v>1.2951016803179449E-2</v>
      </c>
      <c r="M1324" s="20">
        <f>Model_dem!L1064</f>
        <v>17288.990000000002</v>
      </c>
      <c r="N1324">
        <f>Model_dem!G1064</f>
        <v>17512.87</v>
      </c>
      <c r="P1324" t="str">
        <f>IF(H_no_hash!$Q1324&lt;&gt;A1324,"Aqui", " ")</f>
        <v xml:space="preserve"> </v>
      </c>
      <c r="Q1324" s="65" t="s">
        <v>19</v>
      </c>
      <c r="R1324" s="66">
        <v>2</v>
      </c>
      <c r="S1324" s="66">
        <v>5</v>
      </c>
      <c r="T1324" s="66">
        <v>0.15</v>
      </c>
      <c r="U1324" s="66">
        <v>100</v>
      </c>
      <c r="V1324" s="66">
        <v>17512.900000000001</v>
      </c>
      <c r="W1324" s="66">
        <v>595.423</v>
      </c>
      <c r="X1324" s="66">
        <v>11</v>
      </c>
      <c r="Y1324" s="66">
        <v>49</v>
      </c>
      <c r="Z1324" s="66">
        <v>1800.08</v>
      </c>
      <c r="AA1324" s="67">
        <v>0</v>
      </c>
      <c r="AE1324" t="s">
        <v>22</v>
      </c>
      <c r="AF1324">
        <v>1</v>
      </c>
      <c r="AG1324">
        <v>50</v>
      </c>
      <c r="AH1324">
        <v>0.15</v>
      </c>
      <c r="AI1324">
        <v>300</v>
      </c>
      <c r="AJ1324" t="s">
        <v>511</v>
      </c>
      <c r="AK1324" t="s">
        <v>511</v>
      </c>
      <c r="AL1324" t="s">
        <v>511</v>
      </c>
      <c r="AM1324" t="s">
        <v>511</v>
      </c>
      <c r="AN1324" t="s">
        <v>511</v>
      </c>
    </row>
    <row r="1325" spans="1:40" x14ac:dyDescent="0.3">
      <c r="A1325" s="68" t="s">
        <v>19</v>
      </c>
      <c r="B1325" s="20">
        <v>2</v>
      </c>
      <c r="C1325" s="20">
        <v>5</v>
      </c>
      <c r="D1325" s="20">
        <v>0.2</v>
      </c>
      <c r="E1325" t="s">
        <v>0</v>
      </c>
      <c r="F1325" s="20">
        <v>17722.5</v>
      </c>
      <c r="G1325" s="39">
        <f t="shared" si="79"/>
        <v>-2.2570128210105951E-6</v>
      </c>
      <c r="H1325" s="20">
        <v>202.33600000000001</v>
      </c>
      <c r="I1325" s="20">
        <v>30</v>
      </c>
      <c r="J1325" s="23">
        <v>0</v>
      </c>
      <c r="K1325" s="52">
        <v>1</v>
      </c>
      <c r="L1325" s="59">
        <f>IF(OR(H_no_hash!$F1325="---",H_no_hash!$F1325="infeas",H_no_hash!$F1325="inf"),"---",(H_no_hash!$F1325/M1325)-1)</f>
        <v>2.5074339218196018E-2</v>
      </c>
      <c r="M1325" s="20">
        <f>Model_dem!L1065</f>
        <v>17288.990000000002</v>
      </c>
      <c r="N1325">
        <f>Model_dem!G1065</f>
        <v>17722.54</v>
      </c>
      <c r="P1325" t="str">
        <f>IF(H_no_hash!$Q1325&lt;&gt;A1325,"Aqui", " ")</f>
        <v xml:space="preserve"> </v>
      </c>
      <c r="Q1325" s="68" t="s">
        <v>19</v>
      </c>
      <c r="R1325" s="20">
        <v>2</v>
      </c>
      <c r="S1325" s="20">
        <v>5</v>
      </c>
      <c r="T1325" s="20">
        <v>0.2</v>
      </c>
      <c r="U1325" s="20">
        <v>100</v>
      </c>
      <c r="V1325" s="20">
        <v>17722.5</v>
      </c>
      <c r="W1325" s="20">
        <v>202.33600000000001</v>
      </c>
      <c r="X1325" s="20">
        <v>0</v>
      </c>
      <c r="Y1325" s="20">
        <v>30</v>
      </c>
      <c r="Z1325" s="20">
        <v>1800.06</v>
      </c>
      <c r="AA1325" s="23">
        <v>0</v>
      </c>
      <c r="AE1325" t="s">
        <v>22</v>
      </c>
      <c r="AF1325">
        <v>1</v>
      </c>
      <c r="AG1325">
        <v>50</v>
      </c>
      <c r="AH1325">
        <v>0.2</v>
      </c>
      <c r="AI1325">
        <v>300</v>
      </c>
      <c r="AJ1325" t="s">
        <v>511</v>
      </c>
      <c r="AK1325" t="s">
        <v>511</v>
      </c>
      <c r="AL1325" t="s">
        <v>511</v>
      </c>
      <c r="AM1325" t="s">
        <v>511</v>
      </c>
      <c r="AN1325" t="s">
        <v>511</v>
      </c>
    </row>
    <row r="1326" spans="1:40" x14ac:dyDescent="0.3">
      <c r="A1326" s="65" t="s">
        <v>19</v>
      </c>
      <c r="B1326" s="66">
        <v>2</v>
      </c>
      <c r="C1326" s="66">
        <v>10</v>
      </c>
      <c r="D1326" s="66">
        <v>0.05</v>
      </c>
      <c r="E1326" t="s">
        <v>0</v>
      </c>
      <c r="F1326" s="66">
        <v>17505.2</v>
      </c>
      <c r="G1326" s="39">
        <f t="shared" si="79"/>
        <v>5.7125915240207446E-7</v>
      </c>
      <c r="H1326" s="66">
        <v>212.417</v>
      </c>
      <c r="I1326" s="66">
        <v>52</v>
      </c>
      <c r="J1326" s="67">
        <v>0</v>
      </c>
      <c r="K1326" s="52">
        <v>0.80200000000000005</v>
      </c>
      <c r="L1326" s="59">
        <f>IF(OR(H_no_hash!$F1326="---",H_no_hash!$F1326="infeas",H_no_hash!$F1326="inf"),"---",(H_no_hash!$F1326/M1326)-1)</f>
        <v>1.250564665720777E-2</v>
      </c>
      <c r="M1326" s="20">
        <f>Model_dem!L1066</f>
        <v>17288.990000000002</v>
      </c>
      <c r="N1326">
        <f>Model_dem!G1066</f>
        <v>17505.189999999999</v>
      </c>
      <c r="P1326" t="str">
        <f>IF(H_no_hash!$Q1326&lt;&gt;A1326,"Aqui", " ")</f>
        <v xml:space="preserve"> </v>
      </c>
      <c r="Q1326" s="65" t="s">
        <v>19</v>
      </c>
      <c r="R1326" s="66">
        <v>2</v>
      </c>
      <c r="S1326" s="66">
        <v>10</v>
      </c>
      <c r="T1326" s="66">
        <v>0.05</v>
      </c>
      <c r="U1326" s="66">
        <v>100</v>
      </c>
      <c r="V1326" s="66">
        <v>17505.2</v>
      </c>
      <c r="W1326" s="66">
        <v>212.417</v>
      </c>
      <c r="X1326" s="66">
        <v>4</v>
      </c>
      <c r="Y1326" s="66">
        <v>52</v>
      </c>
      <c r="Z1326" s="66">
        <v>1800.47</v>
      </c>
      <c r="AA1326" s="67">
        <v>0</v>
      </c>
      <c r="AE1326" t="s">
        <v>22</v>
      </c>
      <c r="AF1326">
        <v>1</v>
      </c>
      <c r="AG1326">
        <v>25</v>
      </c>
      <c r="AH1326">
        <v>0.2</v>
      </c>
      <c r="AI1326">
        <v>300</v>
      </c>
      <c r="AJ1326" t="s">
        <v>511</v>
      </c>
      <c r="AK1326" t="s">
        <v>511</v>
      </c>
      <c r="AL1326" t="s">
        <v>511</v>
      </c>
      <c r="AM1326" t="s">
        <v>511</v>
      </c>
      <c r="AN1326" t="s">
        <v>511</v>
      </c>
    </row>
    <row r="1327" spans="1:40" x14ac:dyDescent="0.3">
      <c r="A1327" s="68" t="s">
        <v>19</v>
      </c>
      <c r="B1327" s="20">
        <v>2</v>
      </c>
      <c r="C1327" s="20">
        <v>10</v>
      </c>
      <c r="D1327" s="20">
        <v>0.1</v>
      </c>
      <c r="E1327" t="s">
        <v>0</v>
      </c>
      <c r="F1327" s="20">
        <v>17598.2</v>
      </c>
      <c r="G1327" s="39">
        <f t="shared" si="79"/>
        <v>1.1364811588719151E-6</v>
      </c>
      <c r="H1327" s="20">
        <v>295.15300000000002</v>
      </c>
      <c r="I1327" s="20">
        <v>37</v>
      </c>
      <c r="J1327" s="23">
        <v>0</v>
      </c>
      <c r="K1327" s="52">
        <v>0.90300000000000002</v>
      </c>
      <c r="L1327" s="59">
        <f>IF(OR(H_no_hash!$F1327="---",H_no_hash!$F1327="infeas",H_no_hash!$F1327="inf"),"---",(H_no_hash!$F1327/M1327)-1)</f>
        <v>1.7884792576084552E-2</v>
      </c>
      <c r="M1327" s="20">
        <f>Model_dem!L1067</f>
        <v>17288.990000000002</v>
      </c>
      <c r="N1327">
        <f>Model_dem!G1067</f>
        <v>17598.18</v>
      </c>
      <c r="P1327" t="str">
        <f>IF(H_no_hash!$Q1327&lt;&gt;A1327,"Aqui", " ")</f>
        <v xml:space="preserve"> </v>
      </c>
      <c r="Q1327" s="68" t="s">
        <v>19</v>
      </c>
      <c r="R1327" s="20">
        <v>2</v>
      </c>
      <c r="S1327" s="20">
        <v>10</v>
      </c>
      <c r="T1327" s="20">
        <v>0.1</v>
      </c>
      <c r="U1327" s="20">
        <v>100</v>
      </c>
      <c r="V1327" s="20">
        <v>17598.2</v>
      </c>
      <c r="W1327" s="20">
        <v>295.15300000000002</v>
      </c>
      <c r="X1327" s="20">
        <v>5</v>
      </c>
      <c r="Y1327" s="20">
        <v>37</v>
      </c>
      <c r="Z1327" s="20">
        <v>1800.08</v>
      </c>
      <c r="AA1327" s="23">
        <v>0</v>
      </c>
      <c r="AE1327" t="s">
        <v>22</v>
      </c>
      <c r="AF1327">
        <v>1</v>
      </c>
      <c r="AG1327">
        <v>25</v>
      </c>
      <c r="AH1327">
        <v>0.15</v>
      </c>
      <c r="AI1327">
        <v>300</v>
      </c>
      <c r="AJ1327" t="s">
        <v>511</v>
      </c>
      <c r="AK1327" t="s">
        <v>511</v>
      </c>
      <c r="AL1327" t="s">
        <v>511</v>
      </c>
      <c r="AM1327" t="s">
        <v>511</v>
      </c>
      <c r="AN1327" t="s">
        <v>511</v>
      </c>
    </row>
    <row r="1328" spans="1:40" x14ac:dyDescent="0.3">
      <c r="A1328" s="65" t="s">
        <v>19</v>
      </c>
      <c r="B1328" s="66">
        <v>2</v>
      </c>
      <c r="C1328" s="66">
        <v>10</v>
      </c>
      <c r="D1328" s="66">
        <v>0.15</v>
      </c>
      <c r="E1328" t="s">
        <v>0</v>
      </c>
      <c r="F1328" s="66">
        <v>18042.900000000001</v>
      </c>
      <c r="G1328" s="39">
        <f t="shared" si="79"/>
        <v>6.2961481895438464E-3</v>
      </c>
      <c r="H1328" s="66">
        <v>1488.21</v>
      </c>
      <c r="I1328" s="66">
        <v>19</v>
      </c>
      <c r="J1328" s="67">
        <v>0</v>
      </c>
      <c r="K1328" s="52">
        <v>0.999</v>
      </c>
      <c r="L1328" s="59">
        <f>IF(OR(H_no_hash!$F1328="---",H_no_hash!$F1328="infeas",H_no_hash!$F1328="inf"),"---",(H_no_hash!$F1328/M1328)-1)</f>
        <v>4.3606364512906781E-2</v>
      </c>
      <c r="M1328" s="20">
        <f>Model_dem!L1068</f>
        <v>17288.990000000002</v>
      </c>
      <c r="N1328">
        <f>Model_dem!G1068</f>
        <v>17930.009999999998</v>
      </c>
      <c r="P1328" t="str">
        <f>IF(H_no_hash!$Q1328&lt;&gt;A1328,"Aqui", " ")</f>
        <v xml:space="preserve"> </v>
      </c>
      <c r="Q1328" s="65" t="s">
        <v>19</v>
      </c>
      <c r="R1328" s="66">
        <v>2</v>
      </c>
      <c r="S1328" s="66">
        <v>10</v>
      </c>
      <c r="T1328" s="66">
        <v>0.15</v>
      </c>
      <c r="U1328" s="66">
        <v>100</v>
      </c>
      <c r="V1328" s="66">
        <v>18042.900000000001</v>
      </c>
      <c r="W1328" s="66">
        <v>1488.21</v>
      </c>
      <c r="X1328" s="66">
        <v>12</v>
      </c>
      <c r="Y1328" s="66">
        <v>19</v>
      </c>
      <c r="Z1328" s="66">
        <v>1800.18</v>
      </c>
      <c r="AA1328" s="67">
        <v>0</v>
      </c>
      <c r="AE1328" t="s">
        <v>22</v>
      </c>
      <c r="AF1328">
        <v>2</v>
      </c>
      <c r="AG1328">
        <v>25</v>
      </c>
      <c r="AH1328">
        <v>0.2</v>
      </c>
      <c r="AI1328">
        <v>300</v>
      </c>
      <c r="AJ1328" t="s">
        <v>511</v>
      </c>
      <c r="AK1328" t="s">
        <v>511</v>
      </c>
      <c r="AL1328" t="s">
        <v>511</v>
      </c>
      <c r="AM1328" t="s">
        <v>511</v>
      </c>
      <c r="AN1328" t="s">
        <v>511</v>
      </c>
    </row>
    <row r="1329" spans="1:40" x14ac:dyDescent="0.3">
      <c r="A1329" s="68" t="s">
        <v>19</v>
      </c>
      <c r="B1329" s="20">
        <v>2</v>
      </c>
      <c r="C1329" s="20">
        <v>10</v>
      </c>
      <c r="D1329" s="20">
        <v>0.2</v>
      </c>
      <c r="E1329" t="s">
        <v>0</v>
      </c>
      <c r="F1329" s="20">
        <v>18249.099999999999</v>
      </c>
      <c r="G1329" s="39">
        <f t="shared" si="79"/>
        <v>1.0959456584550331E-6</v>
      </c>
      <c r="H1329" s="20">
        <v>1085.3499999999999</v>
      </c>
      <c r="I1329" s="20">
        <v>32</v>
      </c>
      <c r="J1329" s="23">
        <v>0</v>
      </c>
      <c r="K1329" s="52">
        <v>0.999</v>
      </c>
      <c r="L1329" s="59">
        <f>IF(OR(H_no_hash!$F1329="---",H_no_hash!$F1329="infeas",H_no_hash!$F1329="inf"),"---",(H_no_hash!$F1329/M1329)-1)</f>
        <v>5.5533029980351367E-2</v>
      </c>
      <c r="M1329" s="20">
        <f>Model_dem!L1069</f>
        <v>17288.990000000002</v>
      </c>
      <c r="N1329">
        <f>Model_dem!G1069</f>
        <v>18249.080000000002</v>
      </c>
      <c r="P1329" t="str">
        <f>IF(H_no_hash!$Q1329&lt;&gt;A1329,"Aqui", " ")</f>
        <v xml:space="preserve"> </v>
      </c>
      <c r="Q1329" s="68" t="s">
        <v>19</v>
      </c>
      <c r="R1329" s="20">
        <v>2</v>
      </c>
      <c r="S1329" s="20">
        <v>10</v>
      </c>
      <c r="T1329" s="20">
        <v>0.2</v>
      </c>
      <c r="U1329" s="20">
        <v>100</v>
      </c>
      <c r="V1329" s="20">
        <v>18249.099999999999</v>
      </c>
      <c r="W1329" s="20">
        <v>1085.3499999999999</v>
      </c>
      <c r="X1329" s="20">
        <v>17</v>
      </c>
      <c r="Y1329" s="20">
        <v>32</v>
      </c>
      <c r="Z1329" s="20">
        <v>1800.22</v>
      </c>
      <c r="AA1329" s="23">
        <v>0</v>
      </c>
      <c r="AE1329" t="s">
        <v>22</v>
      </c>
      <c r="AF1329">
        <v>2</v>
      </c>
      <c r="AG1329">
        <v>25</v>
      </c>
      <c r="AH1329">
        <v>0.15</v>
      </c>
      <c r="AI1329">
        <v>300</v>
      </c>
      <c r="AJ1329" t="s">
        <v>511</v>
      </c>
      <c r="AK1329" t="s">
        <v>511</v>
      </c>
      <c r="AL1329" t="s">
        <v>511</v>
      </c>
      <c r="AM1329" t="s">
        <v>511</v>
      </c>
      <c r="AN1329" t="s">
        <v>511</v>
      </c>
    </row>
    <row r="1330" spans="1:40" x14ac:dyDescent="0.3">
      <c r="A1330" s="65" t="s">
        <v>19</v>
      </c>
      <c r="B1330" s="66">
        <v>2</v>
      </c>
      <c r="C1330" s="66">
        <v>25</v>
      </c>
      <c r="D1330" s="66">
        <v>0.05</v>
      </c>
      <c r="E1330" t="s">
        <v>0</v>
      </c>
      <c r="F1330" s="66">
        <v>17722.5</v>
      </c>
      <c r="G1330" s="39">
        <f t="shared" si="79"/>
        <v>-2.2570128210105951E-6</v>
      </c>
      <c r="H1330" s="66">
        <v>143.982</v>
      </c>
      <c r="I1330" s="66">
        <v>26</v>
      </c>
      <c r="J1330" s="67"/>
      <c r="K1330" s="52">
        <v>2.5999999999999999E-2</v>
      </c>
      <c r="L1330" s="59">
        <f>IF(OR(H_no_hash!$F1330="---",H_no_hash!$F1330="infeas",H_no_hash!$F1330="inf"),"---",(H_no_hash!$F1330/M1330)-1)</f>
        <v>2.5074339218196018E-2</v>
      </c>
      <c r="M1330" s="20">
        <f>Model_dem!L1070</f>
        <v>17288.990000000002</v>
      </c>
      <c r="N1330">
        <f>Model_dem!G1070</f>
        <v>17722.54</v>
      </c>
      <c r="P1330" t="str">
        <f>IF(H_no_hash!$Q1330&lt;&gt;A1330,"Aqui", " ")</f>
        <v xml:space="preserve"> </v>
      </c>
      <c r="Q1330" s="65" t="s">
        <v>19</v>
      </c>
      <c r="R1330" s="66">
        <v>2</v>
      </c>
      <c r="S1330" s="66">
        <v>25</v>
      </c>
      <c r="T1330" s="66">
        <v>0.05</v>
      </c>
      <c r="U1330" s="66">
        <v>100</v>
      </c>
      <c r="V1330" s="66">
        <v>17722.5</v>
      </c>
      <c r="W1330" s="66">
        <v>143.982</v>
      </c>
      <c r="X1330" s="66">
        <v>0</v>
      </c>
      <c r="Y1330" s="66">
        <v>26</v>
      </c>
      <c r="Z1330" s="66">
        <v>1800.06</v>
      </c>
      <c r="AA1330" s="67"/>
      <c r="AE1330" t="s">
        <v>22</v>
      </c>
      <c r="AF1330">
        <v>3</v>
      </c>
      <c r="AG1330">
        <v>10</v>
      </c>
      <c r="AH1330">
        <v>0.1</v>
      </c>
      <c r="AI1330">
        <v>300</v>
      </c>
      <c r="AJ1330" t="s">
        <v>511</v>
      </c>
      <c r="AK1330" t="s">
        <v>511</v>
      </c>
      <c r="AL1330" t="s">
        <v>511</v>
      </c>
      <c r="AM1330" t="s">
        <v>511</v>
      </c>
      <c r="AN1330" t="s">
        <v>511</v>
      </c>
    </row>
    <row r="1331" spans="1:40" x14ac:dyDescent="0.3">
      <c r="A1331" s="68" t="s">
        <v>19</v>
      </c>
      <c r="B1331" s="20">
        <v>2</v>
      </c>
      <c r="C1331" s="20">
        <v>25</v>
      </c>
      <c r="D1331" s="20">
        <v>0.1</v>
      </c>
      <c r="E1331" t="s">
        <v>0</v>
      </c>
      <c r="F1331" s="20">
        <v>18464.2</v>
      </c>
      <c r="G1331" s="39">
        <f t="shared" si="79"/>
        <v>8.2322054185342587E-3</v>
      </c>
      <c r="H1331" s="20">
        <v>237.709</v>
      </c>
      <c r="I1331" s="20">
        <v>12</v>
      </c>
      <c r="J1331" s="23"/>
      <c r="K1331" s="52">
        <v>0.16700000000000001</v>
      </c>
      <c r="L1331" s="59">
        <f>IF(OR(H_no_hash!$F1331="---",H_no_hash!$F1331="infeas",H_no_hash!$F1331="inf"),"---",(H_no_hash!$F1331/M1331)-1)</f>
        <v>6.7974473928205104E-2</v>
      </c>
      <c r="M1331" s="20">
        <f>Model_dem!L1071</f>
        <v>17288.990000000002</v>
      </c>
      <c r="N1331">
        <f>Model_dem!G1071</f>
        <v>18313.439999999999</v>
      </c>
      <c r="P1331" t="str">
        <f>IF(H_no_hash!$Q1331&lt;&gt;A1331,"Aqui", " ")</f>
        <v xml:space="preserve"> </v>
      </c>
      <c r="Q1331" s="68" t="s">
        <v>19</v>
      </c>
      <c r="R1331" s="20">
        <v>2</v>
      </c>
      <c r="S1331" s="20">
        <v>25</v>
      </c>
      <c r="T1331" s="20">
        <v>0.1</v>
      </c>
      <c r="U1331" s="20">
        <v>100</v>
      </c>
      <c r="V1331" s="20">
        <v>18464.2</v>
      </c>
      <c r="W1331" s="20">
        <v>237.709</v>
      </c>
      <c r="X1331" s="20">
        <v>2</v>
      </c>
      <c r="Y1331" s="20">
        <v>12</v>
      </c>
      <c r="Z1331" s="20">
        <v>1800.43</v>
      </c>
      <c r="AA1331" s="23"/>
      <c r="AE1331" t="s">
        <v>22</v>
      </c>
      <c r="AF1331">
        <v>3</v>
      </c>
      <c r="AG1331">
        <v>0</v>
      </c>
      <c r="AH1331">
        <v>0.2</v>
      </c>
      <c r="AI1331">
        <v>300</v>
      </c>
      <c r="AJ1331" t="s">
        <v>511</v>
      </c>
      <c r="AK1331" t="s">
        <v>511</v>
      </c>
      <c r="AL1331" t="s">
        <v>511</v>
      </c>
      <c r="AM1331" t="s">
        <v>511</v>
      </c>
      <c r="AN1331" t="s">
        <v>511</v>
      </c>
    </row>
    <row r="1332" spans="1:40" x14ac:dyDescent="0.3">
      <c r="A1332" s="65" t="s">
        <v>19</v>
      </c>
      <c r="B1332" s="66">
        <v>2</v>
      </c>
      <c r="C1332" s="66">
        <v>25</v>
      </c>
      <c r="D1332" s="66">
        <v>0.15</v>
      </c>
      <c r="E1332" t="s">
        <v>4</v>
      </c>
      <c r="F1332" s="66" t="s">
        <v>511</v>
      </c>
      <c r="G1332" s="39" t="str">
        <f t="shared" si="79"/>
        <v>---</v>
      </c>
      <c r="H1332" s="66" t="s">
        <v>511</v>
      </c>
      <c r="I1332" s="66" t="s">
        <v>511</v>
      </c>
      <c r="J1332" s="67">
        <v>0</v>
      </c>
      <c r="L1332" s="59" t="str">
        <f>IF(OR(H_no_hash!$F1332="---",H_no_hash!$F1332="infeas",H_no_hash!$F1332="inf"),"---",(H_no_hash!$F1332/M1332)-1)</f>
        <v>---</v>
      </c>
      <c r="M1332" s="20">
        <f>Model_dem!L1072</f>
        <v>17288.990000000002</v>
      </c>
      <c r="N1332" t="str">
        <f>Model_dem!G1072</f>
        <v>---</v>
      </c>
      <c r="P1332" t="str">
        <f>IF(H_no_hash!$Q1332&lt;&gt;A1332,"Aqui", " ")</f>
        <v xml:space="preserve"> </v>
      </c>
      <c r="Q1332" s="65" t="s">
        <v>19</v>
      </c>
      <c r="R1332" s="66">
        <v>2</v>
      </c>
      <c r="S1332" s="66">
        <v>25</v>
      </c>
      <c r="T1332" s="66">
        <v>0.15</v>
      </c>
      <c r="U1332" s="66">
        <v>100</v>
      </c>
      <c r="V1332" s="66" t="s">
        <v>511</v>
      </c>
      <c r="W1332" s="66" t="s">
        <v>511</v>
      </c>
      <c r="X1332" s="66" t="s">
        <v>511</v>
      </c>
      <c r="Y1332" s="66" t="s">
        <v>511</v>
      </c>
      <c r="Z1332" s="66" t="s">
        <v>511</v>
      </c>
      <c r="AA1332" s="67">
        <v>0</v>
      </c>
      <c r="AE1332" t="s">
        <v>22</v>
      </c>
      <c r="AF1332">
        <v>3</v>
      </c>
      <c r="AG1332">
        <v>0</v>
      </c>
      <c r="AH1332">
        <v>0.1</v>
      </c>
      <c r="AI1332">
        <v>300</v>
      </c>
      <c r="AJ1332" t="s">
        <v>511</v>
      </c>
      <c r="AK1332" t="s">
        <v>511</v>
      </c>
      <c r="AL1332" t="s">
        <v>511</v>
      </c>
      <c r="AM1332" t="s">
        <v>511</v>
      </c>
      <c r="AN1332" t="s">
        <v>511</v>
      </c>
    </row>
    <row r="1333" spans="1:40" x14ac:dyDescent="0.3">
      <c r="A1333" s="68" t="s">
        <v>19</v>
      </c>
      <c r="B1333" s="20">
        <v>2</v>
      </c>
      <c r="C1333" s="20">
        <v>25</v>
      </c>
      <c r="D1333" s="20">
        <v>0.2</v>
      </c>
      <c r="E1333" t="s">
        <v>4</v>
      </c>
      <c r="F1333" s="20" t="s">
        <v>511</v>
      </c>
      <c r="G1333" s="39" t="str">
        <f t="shared" si="79"/>
        <v>---</v>
      </c>
      <c r="H1333" s="20" t="s">
        <v>511</v>
      </c>
      <c r="I1333" s="20" t="s">
        <v>511</v>
      </c>
      <c r="J1333" s="23">
        <v>0</v>
      </c>
      <c r="L1333" s="59" t="str">
        <f>IF(OR(H_no_hash!$F1333="---",H_no_hash!$F1333="infeas",H_no_hash!$F1333="inf"),"---",(H_no_hash!$F1333/M1333)-1)</f>
        <v>---</v>
      </c>
      <c r="M1333" s="20">
        <f>Model_dem!L1073</f>
        <v>17288.990000000002</v>
      </c>
      <c r="N1333" t="str">
        <f>Model_dem!G1073</f>
        <v>---</v>
      </c>
      <c r="P1333" t="str">
        <f>IF(H_no_hash!$Q1333&lt;&gt;A1333,"Aqui", " ")</f>
        <v xml:space="preserve"> </v>
      </c>
      <c r="Q1333" s="68" t="s">
        <v>19</v>
      </c>
      <c r="R1333" s="20">
        <v>2</v>
      </c>
      <c r="S1333" s="20">
        <v>25</v>
      </c>
      <c r="T1333" s="20">
        <v>0.2</v>
      </c>
      <c r="U1333" s="20">
        <v>100</v>
      </c>
      <c r="V1333" s="20" t="s">
        <v>511</v>
      </c>
      <c r="W1333" s="20" t="s">
        <v>511</v>
      </c>
      <c r="X1333" s="20" t="s">
        <v>511</v>
      </c>
      <c r="Y1333" s="20" t="s">
        <v>511</v>
      </c>
      <c r="Z1333" s="20" t="s">
        <v>511</v>
      </c>
      <c r="AA1333" s="23">
        <v>0</v>
      </c>
      <c r="AE1333" t="s">
        <v>22</v>
      </c>
      <c r="AF1333">
        <v>3</v>
      </c>
      <c r="AG1333">
        <v>0</v>
      </c>
      <c r="AH1333">
        <v>0.15</v>
      </c>
      <c r="AI1333">
        <v>300</v>
      </c>
      <c r="AJ1333" t="s">
        <v>511</v>
      </c>
      <c r="AK1333" t="s">
        <v>511</v>
      </c>
      <c r="AL1333" t="s">
        <v>511</v>
      </c>
      <c r="AM1333" t="s">
        <v>511</v>
      </c>
      <c r="AN1333" t="s">
        <v>511</v>
      </c>
    </row>
    <row r="1334" spans="1:40" x14ac:dyDescent="0.3">
      <c r="A1334" s="65" t="s">
        <v>19</v>
      </c>
      <c r="B1334" s="66">
        <v>2</v>
      </c>
      <c r="C1334" s="66">
        <v>50</v>
      </c>
      <c r="D1334" s="66">
        <v>0.05</v>
      </c>
      <c r="E1334" t="s">
        <v>0</v>
      </c>
      <c r="F1334" s="66">
        <v>17729.3</v>
      </c>
      <c r="G1334" s="39">
        <f t="shared" si="79"/>
        <v>2.8201982598966342E-6</v>
      </c>
      <c r="H1334" s="66">
        <v>122.411</v>
      </c>
      <c r="I1334" s="66">
        <v>29</v>
      </c>
      <c r="J1334" s="67"/>
      <c r="K1334" s="52">
        <v>0</v>
      </c>
      <c r="L1334" s="59">
        <f>IF(OR(H_no_hash!$F1334="---",H_no_hash!$F1334="infeas",H_no_hash!$F1334="inf"),"---",(H_no_hash!$F1334/M1334)-1)</f>
        <v>2.5467653113339539E-2</v>
      </c>
      <c r="M1334" s="20">
        <f>Model_dem!L1074</f>
        <v>17288.990000000002</v>
      </c>
      <c r="N1334">
        <f>Model_dem!G1074</f>
        <v>17729.25</v>
      </c>
      <c r="P1334" t="str">
        <f>IF(H_no_hash!$Q1334&lt;&gt;A1334,"Aqui", " ")</f>
        <v xml:space="preserve"> </v>
      </c>
      <c r="Q1334" s="65" t="s">
        <v>19</v>
      </c>
      <c r="R1334" s="66">
        <v>2</v>
      </c>
      <c r="S1334" s="66">
        <v>50</v>
      </c>
      <c r="T1334" s="66">
        <v>0.05</v>
      </c>
      <c r="U1334" s="66">
        <v>100</v>
      </c>
      <c r="V1334" s="66">
        <v>17729.3</v>
      </c>
      <c r="W1334" s="66">
        <v>122.411</v>
      </c>
      <c r="X1334" s="66">
        <v>0</v>
      </c>
      <c r="Y1334" s="66">
        <v>29</v>
      </c>
      <c r="Z1334" s="66">
        <v>1800.12</v>
      </c>
      <c r="AA1334" s="67"/>
      <c r="AE1334" t="s">
        <v>22</v>
      </c>
      <c r="AF1334">
        <v>2</v>
      </c>
      <c r="AG1334">
        <v>50</v>
      </c>
      <c r="AH1334">
        <v>0.2</v>
      </c>
      <c r="AI1334">
        <v>300</v>
      </c>
      <c r="AJ1334" t="s">
        <v>511</v>
      </c>
      <c r="AK1334" t="s">
        <v>511</v>
      </c>
      <c r="AL1334" t="s">
        <v>511</v>
      </c>
      <c r="AM1334" t="s">
        <v>511</v>
      </c>
      <c r="AN1334" t="s">
        <v>511</v>
      </c>
    </row>
    <row r="1335" spans="1:40" x14ac:dyDescent="0.3">
      <c r="A1335" s="68" t="s">
        <v>19</v>
      </c>
      <c r="B1335" s="20">
        <v>2</v>
      </c>
      <c r="C1335" s="20">
        <v>50</v>
      </c>
      <c r="D1335" s="20">
        <v>0.1</v>
      </c>
      <c r="E1335" t="s">
        <v>0</v>
      </c>
      <c r="F1335" s="20">
        <v>18810.3</v>
      </c>
      <c r="G1335" s="39">
        <f t="shared" si="79"/>
        <v>2.543540786710646E-2</v>
      </c>
      <c r="H1335" s="20">
        <v>314.45699999999999</v>
      </c>
      <c r="I1335" s="20">
        <v>17</v>
      </c>
      <c r="J1335" s="23"/>
      <c r="K1335" s="52">
        <v>0</v>
      </c>
      <c r="L1335" s="59">
        <f>IF(OR(H_no_hash!$F1335="---",H_no_hash!$F1335="infeas",H_no_hash!$F1335="inf"),"---",(H_no_hash!$F1335/M1335)-1)</f>
        <v>8.7992994385444057E-2</v>
      </c>
      <c r="M1335" s="20">
        <f>Model_dem!L1075</f>
        <v>17288.990000000002</v>
      </c>
      <c r="N1335">
        <f>Model_dem!G1075</f>
        <v>18343.72</v>
      </c>
      <c r="P1335" t="str">
        <f>IF(H_no_hash!$Q1335&lt;&gt;A1335,"Aqui", " ")</f>
        <v xml:space="preserve"> </v>
      </c>
      <c r="Q1335" s="68" t="s">
        <v>19</v>
      </c>
      <c r="R1335" s="20">
        <v>2</v>
      </c>
      <c r="S1335" s="20">
        <v>50</v>
      </c>
      <c r="T1335" s="20">
        <v>0.1</v>
      </c>
      <c r="U1335" s="20">
        <v>100</v>
      </c>
      <c r="V1335" s="20">
        <v>18810.3</v>
      </c>
      <c r="W1335" s="20">
        <v>314.45699999999999</v>
      </c>
      <c r="X1335" s="20">
        <v>0</v>
      </c>
      <c r="Y1335" s="20">
        <v>17</v>
      </c>
      <c r="Z1335" s="20">
        <v>1800.4</v>
      </c>
      <c r="AA1335" s="23"/>
      <c r="AE1335" t="s">
        <v>22</v>
      </c>
      <c r="AF1335">
        <v>2</v>
      </c>
      <c r="AG1335">
        <v>50</v>
      </c>
      <c r="AH1335">
        <v>0.15</v>
      </c>
      <c r="AI1335">
        <v>300</v>
      </c>
      <c r="AJ1335" t="s">
        <v>511</v>
      </c>
      <c r="AK1335" t="s">
        <v>511</v>
      </c>
      <c r="AL1335" t="s">
        <v>511</v>
      </c>
      <c r="AM1335" t="s">
        <v>511</v>
      </c>
      <c r="AN1335" t="s">
        <v>511</v>
      </c>
    </row>
    <row r="1336" spans="1:40" x14ac:dyDescent="0.3">
      <c r="A1336" s="65" t="s">
        <v>19</v>
      </c>
      <c r="B1336" s="66">
        <v>2</v>
      </c>
      <c r="C1336" s="66">
        <v>50</v>
      </c>
      <c r="D1336" s="66">
        <v>0.15</v>
      </c>
      <c r="E1336" t="s">
        <v>4</v>
      </c>
      <c r="F1336" s="66" t="s">
        <v>511</v>
      </c>
      <c r="G1336" s="39" t="str">
        <f t="shared" si="79"/>
        <v>---</v>
      </c>
      <c r="H1336" s="66" t="s">
        <v>511</v>
      </c>
      <c r="I1336" s="66" t="s">
        <v>511</v>
      </c>
      <c r="J1336" s="67">
        <v>0</v>
      </c>
      <c r="L1336" s="59" t="str">
        <f>IF(OR(H_no_hash!$F1336="---",H_no_hash!$F1336="infeas",H_no_hash!$F1336="inf"),"---",(H_no_hash!$F1336/M1336)-1)</f>
        <v>---</v>
      </c>
      <c r="M1336" s="20">
        <f>Model_dem!L1076</f>
        <v>17288.990000000002</v>
      </c>
      <c r="N1336" t="str">
        <f>Model_dem!G1076</f>
        <v>---</v>
      </c>
      <c r="P1336" t="str">
        <f>IF(H_no_hash!$Q1336&lt;&gt;A1336,"Aqui", " ")</f>
        <v xml:space="preserve"> </v>
      </c>
      <c r="Q1336" s="65" t="s">
        <v>19</v>
      </c>
      <c r="R1336" s="66">
        <v>2</v>
      </c>
      <c r="S1336" s="66">
        <v>50</v>
      </c>
      <c r="T1336" s="66">
        <v>0.15</v>
      </c>
      <c r="U1336" s="66">
        <v>100</v>
      </c>
      <c r="V1336" s="66" t="s">
        <v>511</v>
      </c>
      <c r="W1336" s="66" t="s">
        <v>511</v>
      </c>
      <c r="X1336" s="66" t="s">
        <v>511</v>
      </c>
      <c r="Y1336" s="66" t="s">
        <v>511</v>
      </c>
      <c r="Z1336" s="66" t="s">
        <v>511</v>
      </c>
      <c r="AA1336" s="67">
        <v>0</v>
      </c>
      <c r="AE1336" t="s">
        <v>22</v>
      </c>
      <c r="AF1336">
        <v>3</v>
      </c>
      <c r="AG1336">
        <v>50</v>
      </c>
      <c r="AH1336">
        <v>0.15</v>
      </c>
      <c r="AI1336">
        <v>300</v>
      </c>
      <c r="AJ1336" t="s">
        <v>511</v>
      </c>
      <c r="AK1336" t="s">
        <v>511</v>
      </c>
      <c r="AL1336" t="s">
        <v>511</v>
      </c>
      <c r="AM1336" t="s">
        <v>511</v>
      </c>
      <c r="AN1336" t="s">
        <v>511</v>
      </c>
    </row>
    <row r="1337" spans="1:40" x14ac:dyDescent="0.3">
      <c r="A1337" s="68" t="s">
        <v>19</v>
      </c>
      <c r="B1337" s="20">
        <v>2</v>
      </c>
      <c r="C1337" s="20">
        <v>50</v>
      </c>
      <c r="D1337" s="20">
        <v>0.2</v>
      </c>
      <c r="E1337" t="s">
        <v>4</v>
      </c>
      <c r="F1337" s="20" t="s">
        <v>511</v>
      </c>
      <c r="G1337" s="39" t="str">
        <f t="shared" si="79"/>
        <v>---</v>
      </c>
      <c r="H1337" s="20" t="s">
        <v>511</v>
      </c>
      <c r="I1337" s="20" t="s">
        <v>511</v>
      </c>
      <c r="J1337" s="23"/>
      <c r="L1337" s="59" t="str">
        <f>IF(OR(H_no_hash!$F1337="---",H_no_hash!$F1337="infeas",H_no_hash!$F1337="inf"),"---",(H_no_hash!$F1337/M1337)-1)</f>
        <v>---</v>
      </c>
      <c r="M1337" s="20">
        <f>Model_dem!L1077</f>
        <v>17288.990000000002</v>
      </c>
      <c r="N1337" t="str">
        <f>Model_dem!G1077</f>
        <v>---</v>
      </c>
      <c r="P1337" t="str">
        <f>IF(H_no_hash!$Q1337&lt;&gt;A1337,"Aqui", " ")</f>
        <v xml:space="preserve"> </v>
      </c>
      <c r="Q1337" s="68" t="s">
        <v>19</v>
      </c>
      <c r="R1337" s="20">
        <v>2</v>
      </c>
      <c r="S1337" s="20">
        <v>50</v>
      </c>
      <c r="T1337" s="20">
        <v>0.2</v>
      </c>
      <c r="U1337" s="20">
        <v>100</v>
      </c>
      <c r="V1337" s="20" t="s">
        <v>511</v>
      </c>
      <c r="W1337" s="20" t="s">
        <v>511</v>
      </c>
      <c r="X1337" s="20" t="s">
        <v>511</v>
      </c>
      <c r="Y1337" s="20" t="s">
        <v>511</v>
      </c>
      <c r="Z1337" s="20" t="s">
        <v>511</v>
      </c>
      <c r="AA1337" s="23"/>
      <c r="AE1337" t="s">
        <v>22</v>
      </c>
      <c r="AF1337">
        <v>3</v>
      </c>
      <c r="AG1337">
        <v>10</v>
      </c>
      <c r="AH1337">
        <v>0.15</v>
      </c>
      <c r="AI1337">
        <v>300</v>
      </c>
      <c r="AJ1337" t="s">
        <v>511</v>
      </c>
      <c r="AK1337" t="s">
        <v>511</v>
      </c>
      <c r="AL1337" t="s">
        <v>511</v>
      </c>
      <c r="AM1337" t="s">
        <v>511</v>
      </c>
      <c r="AN1337" t="s">
        <v>511</v>
      </c>
    </row>
    <row r="1338" spans="1:40" x14ac:dyDescent="0.3">
      <c r="A1338" s="65" t="s">
        <v>19</v>
      </c>
      <c r="B1338" s="66">
        <v>3</v>
      </c>
      <c r="C1338" s="66">
        <v>0</v>
      </c>
      <c r="D1338" s="66">
        <v>0.05</v>
      </c>
      <c r="E1338" t="s">
        <v>0</v>
      </c>
      <c r="F1338" s="66">
        <v>18401</v>
      </c>
      <c r="G1338" s="39">
        <f t="shared" si="79"/>
        <v>2.7172510114571476E-6</v>
      </c>
      <c r="H1338" s="66">
        <v>1042.77</v>
      </c>
      <c r="I1338" s="66">
        <v>45</v>
      </c>
      <c r="J1338" s="67"/>
      <c r="K1338" s="52">
        <v>0</v>
      </c>
      <c r="L1338" s="59">
        <f>IF(OR(H_no_hash!$F1338="---",H_no_hash!$F1338="infeas",H_no_hash!$F1338="inf"),"---",(H_no_hash!$F1338/M1338)-1)</f>
        <v>6.4318968314516889E-2</v>
      </c>
      <c r="M1338" s="20">
        <f>Model_dem!L1078</f>
        <v>17288.990000000002</v>
      </c>
      <c r="N1338">
        <f>Model_dem!G1078</f>
        <v>18400.95</v>
      </c>
      <c r="P1338" t="str">
        <f>IF(H_no_hash!$Q1338&lt;&gt;A1338,"Aqui", " ")</f>
        <v xml:space="preserve"> </v>
      </c>
      <c r="Q1338" s="65" t="s">
        <v>19</v>
      </c>
      <c r="R1338" s="66">
        <v>3</v>
      </c>
      <c r="S1338" s="66">
        <v>0</v>
      </c>
      <c r="T1338" s="66">
        <v>0.05</v>
      </c>
      <c r="U1338" s="66">
        <v>100</v>
      </c>
      <c r="V1338" s="66">
        <v>18401</v>
      </c>
      <c r="W1338" s="66">
        <v>1042.77</v>
      </c>
      <c r="X1338" s="66">
        <v>17</v>
      </c>
      <c r="Y1338" s="66">
        <v>45</v>
      </c>
      <c r="Z1338" s="66">
        <v>1800.03</v>
      </c>
      <c r="AA1338" s="67"/>
      <c r="AE1338" t="s">
        <v>22</v>
      </c>
      <c r="AF1338">
        <v>3</v>
      </c>
      <c r="AG1338">
        <v>10</v>
      </c>
      <c r="AH1338">
        <v>0.2</v>
      </c>
      <c r="AI1338">
        <v>300</v>
      </c>
      <c r="AJ1338" t="s">
        <v>511</v>
      </c>
      <c r="AK1338" t="s">
        <v>511</v>
      </c>
      <c r="AL1338" t="s">
        <v>511</v>
      </c>
      <c r="AM1338" t="s">
        <v>511</v>
      </c>
      <c r="AN1338" t="s">
        <v>511</v>
      </c>
    </row>
    <row r="1339" spans="1:40" x14ac:dyDescent="0.3">
      <c r="A1339" s="68" t="s">
        <v>19</v>
      </c>
      <c r="B1339" s="20">
        <v>3</v>
      </c>
      <c r="C1339" s="20">
        <v>0</v>
      </c>
      <c r="D1339" s="20">
        <v>0.1</v>
      </c>
      <c r="E1339" t="s">
        <v>4</v>
      </c>
      <c r="F1339" s="20" t="s">
        <v>511</v>
      </c>
      <c r="G1339" s="39" t="str">
        <f t="shared" si="79"/>
        <v>---</v>
      </c>
      <c r="H1339" s="20" t="s">
        <v>511</v>
      </c>
      <c r="I1339" s="20" t="s">
        <v>511</v>
      </c>
      <c r="J1339" s="23"/>
      <c r="L1339" s="59" t="str">
        <f>IF(OR(H_no_hash!$F1339="---",H_no_hash!$F1339="infeas",H_no_hash!$F1339="inf"),"---",(H_no_hash!$F1339/M1339)-1)</f>
        <v>---</v>
      </c>
      <c r="M1339" s="20">
        <f>Model_dem!L1079</f>
        <v>17288.990000000002</v>
      </c>
      <c r="N1339" t="str">
        <f>Model_dem!G1079</f>
        <v>---</v>
      </c>
      <c r="P1339" t="str">
        <f>IF(H_no_hash!$Q1339&lt;&gt;A1339,"Aqui", " ")</f>
        <v xml:space="preserve"> </v>
      </c>
      <c r="Q1339" s="68" t="s">
        <v>19</v>
      </c>
      <c r="R1339" s="20">
        <v>3</v>
      </c>
      <c r="S1339" s="20">
        <v>0</v>
      </c>
      <c r="T1339" s="20">
        <v>0.1</v>
      </c>
      <c r="U1339" s="20">
        <v>100</v>
      </c>
      <c r="V1339" s="20" t="s">
        <v>511</v>
      </c>
      <c r="W1339" s="20" t="s">
        <v>511</v>
      </c>
      <c r="X1339" s="20" t="s">
        <v>511</v>
      </c>
      <c r="Y1339" s="20" t="s">
        <v>511</v>
      </c>
      <c r="Z1339" s="20" t="s">
        <v>511</v>
      </c>
      <c r="AA1339" s="23"/>
      <c r="AE1339" t="s">
        <v>22</v>
      </c>
      <c r="AF1339">
        <v>3</v>
      </c>
      <c r="AG1339">
        <v>25</v>
      </c>
      <c r="AH1339">
        <v>0.2</v>
      </c>
      <c r="AI1339">
        <v>300</v>
      </c>
      <c r="AJ1339" t="s">
        <v>511</v>
      </c>
      <c r="AK1339" t="s">
        <v>511</v>
      </c>
      <c r="AL1339" t="s">
        <v>511</v>
      </c>
      <c r="AM1339" t="s">
        <v>511</v>
      </c>
      <c r="AN1339" t="s">
        <v>511</v>
      </c>
    </row>
    <row r="1340" spans="1:40" x14ac:dyDescent="0.3">
      <c r="A1340" s="65" t="s">
        <v>19</v>
      </c>
      <c r="B1340" s="66">
        <v>3</v>
      </c>
      <c r="C1340" s="66">
        <v>0</v>
      </c>
      <c r="D1340" s="66">
        <v>0.15</v>
      </c>
      <c r="E1340" t="s">
        <v>4</v>
      </c>
      <c r="F1340" s="66" t="s">
        <v>511</v>
      </c>
      <c r="G1340" s="39" t="str">
        <f t="shared" si="79"/>
        <v>---</v>
      </c>
      <c r="H1340" s="66" t="s">
        <v>511</v>
      </c>
      <c r="I1340" s="66" t="s">
        <v>511</v>
      </c>
      <c r="J1340" s="67">
        <v>0</v>
      </c>
      <c r="L1340" s="59" t="str">
        <f>IF(OR(H_no_hash!$F1340="---",H_no_hash!$F1340="infeas",H_no_hash!$F1340="inf"),"---",(H_no_hash!$F1340/M1340)-1)</f>
        <v>---</v>
      </c>
      <c r="M1340" s="20">
        <f>Model_dem!L1080</f>
        <v>17288.990000000002</v>
      </c>
      <c r="N1340" t="str">
        <f>Model_dem!G1080</f>
        <v>---</v>
      </c>
      <c r="P1340" t="str">
        <f>IF(H_no_hash!$Q1340&lt;&gt;A1340,"Aqui", " ")</f>
        <v xml:space="preserve"> </v>
      </c>
      <c r="Q1340" s="65" t="s">
        <v>19</v>
      </c>
      <c r="R1340" s="66">
        <v>3</v>
      </c>
      <c r="S1340" s="66">
        <v>0</v>
      </c>
      <c r="T1340" s="66">
        <v>0.15</v>
      </c>
      <c r="U1340" s="66">
        <v>100</v>
      </c>
      <c r="V1340" s="66" t="s">
        <v>511</v>
      </c>
      <c r="W1340" s="66" t="s">
        <v>511</v>
      </c>
      <c r="X1340" s="66" t="s">
        <v>511</v>
      </c>
      <c r="Y1340" s="66" t="s">
        <v>511</v>
      </c>
      <c r="Z1340" s="66" t="s">
        <v>511</v>
      </c>
      <c r="AA1340" s="67">
        <v>0</v>
      </c>
      <c r="AE1340" t="s">
        <v>22</v>
      </c>
      <c r="AF1340">
        <v>3</v>
      </c>
      <c r="AG1340">
        <v>50</v>
      </c>
      <c r="AH1340">
        <v>0.2</v>
      </c>
      <c r="AI1340">
        <v>300</v>
      </c>
      <c r="AJ1340" t="s">
        <v>511</v>
      </c>
      <c r="AK1340" t="s">
        <v>511</v>
      </c>
      <c r="AL1340" t="s">
        <v>511</v>
      </c>
      <c r="AM1340" t="s">
        <v>511</v>
      </c>
      <c r="AN1340" t="s">
        <v>511</v>
      </c>
    </row>
    <row r="1341" spans="1:40" x14ac:dyDescent="0.3">
      <c r="A1341" s="68" t="s">
        <v>19</v>
      </c>
      <c r="B1341" s="20">
        <v>3</v>
      </c>
      <c r="C1341" s="20">
        <v>0</v>
      </c>
      <c r="D1341" s="20">
        <v>0.2</v>
      </c>
      <c r="E1341" t="s">
        <v>4</v>
      </c>
      <c r="F1341" s="20" t="s">
        <v>511</v>
      </c>
      <c r="G1341" s="39" t="str">
        <f t="shared" si="79"/>
        <v>---</v>
      </c>
      <c r="H1341" s="20" t="s">
        <v>511</v>
      </c>
      <c r="I1341" s="20" t="s">
        <v>511</v>
      </c>
      <c r="J1341" s="23"/>
      <c r="L1341" s="59" t="str">
        <f>IF(OR(H_no_hash!$F1341="---",H_no_hash!$F1341="infeas",H_no_hash!$F1341="inf"),"---",(H_no_hash!$F1341/M1341)-1)</f>
        <v>---</v>
      </c>
      <c r="M1341" s="20">
        <f>Model_dem!L1081</f>
        <v>17288.990000000002</v>
      </c>
      <c r="N1341" t="str">
        <f>Model_dem!G1081</f>
        <v>---</v>
      </c>
      <c r="P1341" t="str">
        <f>IF(H_no_hash!$Q1341&lt;&gt;A1341,"Aqui", " ")</f>
        <v xml:space="preserve"> </v>
      </c>
      <c r="Q1341" s="68" t="s">
        <v>19</v>
      </c>
      <c r="R1341" s="20">
        <v>3</v>
      </c>
      <c r="S1341" s="20">
        <v>0</v>
      </c>
      <c r="T1341" s="20">
        <v>0.2</v>
      </c>
      <c r="U1341" s="20">
        <v>100</v>
      </c>
      <c r="V1341" s="20" t="s">
        <v>511</v>
      </c>
      <c r="W1341" s="20" t="s">
        <v>511</v>
      </c>
      <c r="X1341" s="20" t="s">
        <v>511</v>
      </c>
      <c r="Y1341" s="20" t="s">
        <v>511</v>
      </c>
      <c r="Z1341" s="20" t="s">
        <v>511</v>
      </c>
      <c r="AA1341" s="23"/>
      <c r="AE1341" t="s">
        <v>22</v>
      </c>
      <c r="AF1341">
        <v>3</v>
      </c>
      <c r="AG1341">
        <v>25</v>
      </c>
      <c r="AH1341">
        <v>0.1</v>
      </c>
      <c r="AI1341">
        <v>300</v>
      </c>
      <c r="AJ1341" t="s">
        <v>511</v>
      </c>
      <c r="AK1341" t="s">
        <v>511</v>
      </c>
      <c r="AL1341" t="s">
        <v>511</v>
      </c>
      <c r="AM1341" t="s">
        <v>511</v>
      </c>
      <c r="AN1341" t="s">
        <v>511</v>
      </c>
    </row>
    <row r="1342" spans="1:40" x14ac:dyDescent="0.3">
      <c r="A1342" s="65" t="s">
        <v>19</v>
      </c>
      <c r="B1342" s="66">
        <v>3</v>
      </c>
      <c r="C1342" s="66">
        <v>10</v>
      </c>
      <c r="D1342" s="66">
        <v>0.05</v>
      </c>
      <c r="E1342" t="s">
        <v>0</v>
      </c>
      <c r="F1342" s="66">
        <v>18401</v>
      </c>
      <c r="G1342" s="39">
        <f t="shared" si="79"/>
        <v>2.7172510114571476E-6</v>
      </c>
      <c r="H1342" s="66">
        <v>1776.71</v>
      </c>
      <c r="I1342" s="66">
        <v>41</v>
      </c>
      <c r="J1342" s="67"/>
      <c r="K1342" s="52">
        <v>0</v>
      </c>
      <c r="L1342" s="59">
        <f>IF(OR(H_no_hash!$F1342="---",H_no_hash!$F1342="infeas",H_no_hash!$F1342="inf"),"---",(H_no_hash!$F1342/M1342)-1)</f>
        <v>6.4318968314516889E-2</v>
      </c>
      <c r="M1342" s="20">
        <f>Model_dem!L1082</f>
        <v>17288.990000000002</v>
      </c>
      <c r="N1342">
        <f>Model_dem!G1082</f>
        <v>18400.95</v>
      </c>
      <c r="P1342" t="str">
        <f>IF(H_no_hash!$Q1342&lt;&gt;A1342,"Aqui", " ")</f>
        <v xml:space="preserve"> </v>
      </c>
      <c r="Q1342" s="65" t="s">
        <v>19</v>
      </c>
      <c r="R1342" s="66">
        <v>3</v>
      </c>
      <c r="S1342" s="66">
        <v>10</v>
      </c>
      <c r="T1342" s="66">
        <v>0.05</v>
      </c>
      <c r="U1342" s="66">
        <v>100</v>
      </c>
      <c r="V1342" s="66">
        <v>18401</v>
      </c>
      <c r="W1342" s="66">
        <v>1776.71</v>
      </c>
      <c r="X1342" s="66">
        <v>38</v>
      </c>
      <c r="Y1342" s="66">
        <v>41</v>
      </c>
      <c r="Z1342" s="66">
        <v>1800.01</v>
      </c>
      <c r="AA1342" s="67"/>
      <c r="AE1342" t="s">
        <v>22</v>
      </c>
      <c r="AF1342">
        <v>3</v>
      </c>
      <c r="AG1342">
        <v>50</v>
      </c>
      <c r="AH1342">
        <v>0.1</v>
      </c>
      <c r="AI1342">
        <v>300</v>
      </c>
      <c r="AJ1342" t="s">
        <v>511</v>
      </c>
      <c r="AK1342" t="s">
        <v>511</v>
      </c>
      <c r="AL1342" t="s">
        <v>511</v>
      </c>
      <c r="AM1342" t="s">
        <v>511</v>
      </c>
      <c r="AN1342" t="s">
        <v>511</v>
      </c>
    </row>
    <row r="1343" spans="1:40" x14ac:dyDescent="0.3">
      <c r="A1343" s="68" t="s">
        <v>19</v>
      </c>
      <c r="B1343" s="20">
        <v>3</v>
      </c>
      <c r="C1343" s="20">
        <v>10</v>
      </c>
      <c r="D1343" s="20">
        <v>0.1</v>
      </c>
      <c r="E1343" t="s">
        <v>4</v>
      </c>
      <c r="F1343" s="20" t="s">
        <v>511</v>
      </c>
      <c r="G1343" s="39" t="str">
        <f t="shared" si="79"/>
        <v>---</v>
      </c>
      <c r="H1343" s="20" t="s">
        <v>511</v>
      </c>
      <c r="I1343" s="20" t="s">
        <v>511</v>
      </c>
      <c r="J1343" s="23"/>
      <c r="L1343" s="59" t="str">
        <f>IF(OR(H_no_hash!$F1343="---",H_no_hash!$F1343="infeas",H_no_hash!$F1343="inf"),"---",(H_no_hash!$F1343/M1343)-1)</f>
        <v>---</v>
      </c>
      <c r="M1343" s="20">
        <f>Model_dem!L1083</f>
        <v>17288.990000000002</v>
      </c>
      <c r="N1343" t="str">
        <f>Model_dem!G1083</f>
        <v>---</v>
      </c>
      <c r="P1343" t="str">
        <f>IF(H_no_hash!$Q1343&lt;&gt;A1343,"Aqui", " ")</f>
        <v xml:space="preserve"> </v>
      </c>
      <c r="Q1343" s="68" t="s">
        <v>19</v>
      </c>
      <c r="R1343" s="20">
        <v>3</v>
      </c>
      <c r="S1343" s="20">
        <v>10</v>
      </c>
      <c r="T1343" s="20">
        <v>0.1</v>
      </c>
      <c r="U1343" s="20">
        <v>100</v>
      </c>
      <c r="V1343" s="20" t="s">
        <v>511</v>
      </c>
      <c r="W1343" s="20" t="s">
        <v>511</v>
      </c>
      <c r="X1343" s="20" t="s">
        <v>511</v>
      </c>
      <c r="Y1343" s="20" t="s">
        <v>511</v>
      </c>
      <c r="Z1343" s="20" t="s">
        <v>511</v>
      </c>
      <c r="AA1343" s="23"/>
      <c r="AE1343" t="s">
        <v>22</v>
      </c>
      <c r="AF1343">
        <v>3</v>
      </c>
      <c r="AG1343">
        <v>25</v>
      </c>
      <c r="AH1343">
        <v>0.15</v>
      </c>
      <c r="AI1343">
        <v>300</v>
      </c>
      <c r="AJ1343" t="s">
        <v>511</v>
      </c>
      <c r="AK1343" t="s">
        <v>511</v>
      </c>
      <c r="AL1343" t="s">
        <v>511</v>
      </c>
      <c r="AM1343" t="s">
        <v>511</v>
      </c>
      <c r="AN1343" t="s">
        <v>511</v>
      </c>
    </row>
    <row r="1344" spans="1:40" x14ac:dyDescent="0.3">
      <c r="A1344" s="65" t="s">
        <v>19</v>
      </c>
      <c r="B1344" s="66">
        <v>3</v>
      </c>
      <c r="C1344" s="66">
        <v>10</v>
      </c>
      <c r="D1344" s="66">
        <v>0.15</v>
      </c>
      <c r="E1344" t="s">
        <v>4</v>
      </c>
      <c r="F1344" s="66" t="s">
        <v>511</v>
      </c>
      <c r="G1344" s="39" t="str">
        <f t="shared" si="79"/>
        <v>---</v>
      </c>
      <c r="H1344" s="66" t="s">
        <v>511</v>
      </c>
      <c r="I1344" s="66" t="s">
        <v>511</v>
      </c>
      <c r="J1344" s="67">
        <v>0</v>
      </c>
      <c r="L1344" s="59" t="str">
        <f>IF(OR(H_no_hash!$F1344="---",H_no_hash!$F1344="infeas",H_no_hash!$F1344="inf"),"---",(H_no_hash!$F1344/M1344)-1)</f>
        <v>---</v>
      </c>
      <c r="M1344" s="20">
        <f>Model_dem!L1084</f>
        <v>17288.990000000002</v>
      </c>
      <c r="N1344" t="str">
        <f>Model_dem!G1084</f>
        <v>---</v>
      </c>
      <c r="P1344" t="str">
        <f>IF(H_no_hash!$Q1344&lt;&gt;A1344,"Aqui", " ")</f>
        <v xml:space="preserve"> </v>
      </c>
      <c r="Q1344" s="65" t="s">
        <v>19</v>
      </c>
      <c r="R1344" s="66">
        <v>3</v>
      </c>
      <c r="S1344" s="66">
        <v>10</v>
      </c>
      <c r="T1344" s="66">
        <v>0.15</v>
      </c>
      <c r="U1344" s="66">
        <v>100</v>
      </c>
      <c r="V1344" s="66" t="s">
        <v>511</v>
      </c>
      <c r="W1344" s="66" t="s">
        <v>511</v>
      </c>
      <c r="X1344" s="66" t="s">
        <v>511</v>
      </c>
      <c r="Y1344" s="66" t="s">
        <v>511</v>
      </c>
      <c r="Z1344" s="66" t="s">
        <v>511</v>
      </c>
      <c r="AA1344" s="67">
        <v>0</v>
      </c>
      <c r="AE1344" t="s">
        <v>23</v>
      </c>
      <c r="AF1344">
        <v>3</v>
      </c>
      <c r="AG1344">
        <v>0</v>
      </c>
      <c r="AH1344">
        <v>0.15</v>
      </c>
      <c r="AI1344">
        <v>402</v>
      </c>
      <c r="AJ1344" t="s">
        <v>511</v>
      </c>
      <c r="AK1344" t="s">
        <v>511</v>
      </c>
      <c r="AL1344" t="s">
        <v>511</v>
      </c>
      <c r="AM1344" t="s">
        <v>511</v>
      </c>
      <c r="AN1344" t="s">
        <v>511</v>
      </c>
    </row>
    <row r="1345" spans="1:40" x14ac:dyDescent="0.3">
      <c r="A1345" s="68" t="s">
        <v>19</v>
      </c>
      <c r="B1345" s="20">
        <v>3</v>
      </c>
      <c r="C1345" s="20">
        <v>10</v>
      </c>
      <c r="D1345" s="20">
        <v>0.2</v>
      </c>
      <c r="E1345" t="s">
        <v>4</v>
      </c>
      <c r="F1345" s="20" t="s">
        <v>511</v>
      </c>
      <c r="G1345" s="39" t="str">
        <f t="shared" si="79"/>
        <v>---</v>
      </c>
      <c r="H1345" s="20" t="s">
        <v>511</v>
      </c>
      <c r="I1345" s="20" t="s">
        <v>511</v>
      </c>
      <c r="J1345" s="23"/>
      <c r="L1345" s="59" t="str">
        <f>IF(OR(H_no_hash!$F1345="---",H_no_hash!$F1345="infeas",H_no_hash!$F1345="inf"),"---",(H_no_hash!$F1345/M1345)-1)</f>
        <v>---</v>
      </c>
      <c r="M1345" s="20">
        <f>Model_dem!L1085</f>
        <v>17288.990000000002</v>
      </c>
      <c r="N1345" t="str">
        <f>Model_dem!G1085</f>
        <v>---</v>
      </c>
      <c r="P1345" t="str">
        <f>IF(H_no_hash!$Q1345&lt;&gt;A1345,"Aqui", " ")</f>
        <v xml:space="preserve"> </v>
      </c>
      <c r="Q1345" s="68" t="s">
        <v>19</v>
      </c>
      <c r="R1345" s="20">
        <v>3</v>
      </c>
      <c r="S1345" s="20">
        <v>10</v>
      </c>
      <c r="T1345" s="20">
        <v>0.2</v>
      </c>
      <c r="U1345" s="20">
        <v>100</v>
      </c>
      <c r="V1345" s="20" t="s">
        <v>511</v>
      </c>
      <c r="W1345" s="20" t="s">
        <v>511</v>
      </c>
      <c r="X1345" s="20" t="s">
        <v>511</v>
      </c>
      <c r="Y1345" s="20" t="s">
        <v>511</v>
      </c>
      <c r="Z1345" s="20" t="s">
        <v>511</v>
      </c>
      <c r="AA1345" s="23"/>
      <c r="AE1345" t="s">
        <v>23</v>
      </c>
      <c r="AF1345">
        <v>3</v>
      </c>
      <c r="AG1345">
        <v>0</v>
      </c>
      <c r="AH1345">
        <v>0.2</v>
      </c>
      <c r="AI1345">
        <v>402</v>
      </c>
      <c r="AJ1345" t="s">
        <v>511</v>
      </c>
      <c r="AK1345" t="s">
        <v>511</v>
      </c>
      <c r="AL1345" t="s">
        <v>511</v>
      </c>
      <c r="AM1345" t="s">
        <v>511</v>
      </c>
      <c r="AN1345" t="s">
        <v>511</v>
      </c>
    </row>
    <row r="1346" spans="1:40" x14ac:dyDescent="0.3">
      <c r="A1346" s="65" t="s">
        <v>19</v>
      </c>
      <c r="B1346" s="66">
        <v>3</v>
      </c>
      <c r="C1346" s="66">
        <v>25</v>
      </c>
      <c r="D1346" s="66">
        <v>0.05</v>
      </c>
      <c r="E1346" t="s">
        <v>0</v>
      </c>
      <c r="F1346" s="66">
        <v>18401</v>
      </c>
      <c r="G1346" s="39">
        <f t="shared" si="79"/>
        <v>2.7172510114571476E-6</v>
      </c>
      <c r="H1346" s="66">
        <v>165.25899999999999</v>
      </c>
      <c r="I1346" s="66">
        <v>78</v>
      </c>
      <c r="J1346" s="67"/>
      <c r="K1346" s="52">
        <v>0</v>
      </c>
      <c r="L1346" s="59">
        <f>IF(OR(H_no_hash!$F1346="---",H_no_hash!$F1346="infeas",H_no_hash!$F1346="inf"),"---",(H_no_hash!$F1346/M1346)-1)</f>
        <v>6.4318968314516889E-2</v>
      </c>
      <c r="M1346" s="20">
        <f>Model_dem!L1086</f>
        <v>17288.990000000002</v>
      </c>
      <c r="N1346">
        <f>Model_dem!G1086</f>
        <v>18400.95</v>
      </c>
      <c r="P1346" t="str">
        <f>IF(H_no_hash!$Q1346&lt;&gt;A1346,"Aqui", " ")</f>
        <v xml:space="preserve"> </v>
      </c>
      <c r="Q1346" s="65" t="s">
        <v>19</v>
      </c>
      <c r="R1346" s="66">
        <v>3</v>
      </c>
      <c r="S1346" s="66">
        <v>25</v>
      </c>
      <c r="T1346" s="66">
        <v>0.05</v>
      </c>
      <c r="U1346" s="66">
        <v>100</v>
      </c>
      <c r="V1346" s="66">
        <v>18401</v>
      </c>
      <c r="W1346" s="66">
        <v>165.25899999999999</v>
      </c>
      <c r="X1346" s="66">
        <v>7</v>
      </c>
      <c r="Y1346" s="66">
        <v>78</v>
      </c>
      <c r="Z1346" s="66">
        <v>1800.09</v>
      </c>
      <c r="AA1346" s="67"/>
      <c r="AE1346" t="s">
        <v>23</v>
      </c>
      <c r="AF1346">
        <v>3</v>
      </c>
      <c r="AG1346">
        <v>10</v>
      </c>
      <c r="AH1346">
        <v>0.2</v>
      </c>
      <c r="AI1346">
        <v>402</v>
      </c>
      <c r="AJ1346" t="s">
        <v>511</v>
      </c>
      <c r="AK1346" t="s">
        <v>511</v>
      </c>
      <c r="AL1346" t="s">
        <v>511</v>
      </c>
      <c r="AM1346" t="s">
        <v>511</v>
      </c>
      <c r="AN1346" t="s">
        <v>511</v>
      </c>
    </row>
    <row r="1347" spans="1:40" x14ac:dyDescent="0.3">
      <c r="A1347" s="68" t="s">
        <v>19</v>
      </c>
      <c r="B1347" s="20">
        <v>3</v>
      </c>
      <c r="C1347" s="20">
        <v>25</v>
      </c>
      <c r="D1347" s="20">
        <v>0.1</v>
      </c>
      <c r="E1347" t="s">
        <v>4</v>
      </c>
      <c r="F1347" s="20" t="s">
        <v>511</v>
      </c>
      <c r="G1347" s="39" t="str">
        <f t="shared" si="79"/>
        <v>---</v>
      </c>
      <c r="H1347" s="20" t="s">
        <v>511</v>
      </c>
      <c r="I1347" s="20" t="s">
        <v>511</v>
      </c>
      <c r="J1347" s="23"/>
      <c r="L1347" s="59" t="str">
        <f>IF(OR(H_no_hash!$F1347="---",H_no_hash!$F1347="infeas",H_no_hash!$F1347="inf"),"---",(H_no_hash!$F1347/M1347)-1)</f>
        <v>---</v>
      </c>
      <c r="M1347" s="20">
        <f>Model_dem!L1087</f>
        <v>17288.990000000002</v>
      </c>
      <c r="N1347" t="str">
        <f>Model_dem!G1087</f>
        <v>---</v>
      </c>
      <c r="P1347" t="str">
        <f>IF(H_no_hash!$Q1347&lt;&gt;A1347,"Aqui", " ")</f>
        <v xml:space="preserve"> </v>
      </c>
      <c r="Q1347" s="68" t="s">
        <v>19</v>
      </c>
      <c r="R1347" s="20">
        <v>3</v>
      </c>
      <c r="S1347" s="20">
        <v>25</v>
      </c>
      <c r="T1347" s="20">
        <v>0.1</v>
      </c>
      <c r="U1347" s="20">
        <v>100</v>
      </c>
      <c r="V1347" s="20" t="s">
        <v>511</v>
      </c>
      <c r="W1347" s="20" t="s">
        <v>511</v>
      </c>
      <c r="X1347" s="20" t="s">
        <v>511</v>
      </c>
      <c r="Y1347" s="20" t="s">
        <v>511</v>
      </c>
      <c r="Z1347" s="20" t="s">
        <v>511</v>
      </c>
      <c r="AA1347" s="23"/>
      <c r="AE1347" t="s">
        <v>23</v>
      </c>
      <c r="AF1347">
        <v>3</v>
      </c>
      <c r="AG1347">
        <v>10</v>
      </c>
      <c r="AH1347">
        <v>0.15</v>
      </c>
      <c r="AI1347">
        <v>402</v>
      </c>
      <c r="AJ1347" t="s">
        <v>511</v>
      </c>
      <c r="AK1347" t="s">
        <v>511</v>
      </c>
      <c r="AL1347" t="s">
        <v>511</v>
      </c>
      <c r="AM1347" t="s">
        <v>511</v>
      </c>
      <c r="AN1347" t="s">
        <v>511</v>
      </c>
    </row>
    <row r="1348" spans="1:40" x14ac:dyDescent="0.3">
      <c r="A1348" s="65" t="s">
        <v>19</v>
      </c>
      <c r="B1348" s="66">
        <v>3</v>
      </c>
      <c r="C1348" s="66">
        <v>25</v>
      </c>
      <c r="D1348" s="66">
        <v>0.15</v>
      </c>
      <c r="E1348" t="s">
        <v>4</v>
      </c>
      <c r="F1348" s="66" t="s">
        <v>511</v>
      </c>
      <c r="G1348" s="39" t="str">
        <f t="shared" si="79"/>
        <v>---</v>
      </c>
      <c r="H1348" s="66" t="s">
        <v>511</v>
      </c>
      <c r="I1348" s="66" t="s">
        <v>511</v>
      </c>
      <c r="J1348" s="67">
        <v>0</v>
      </c>
      <c r="L1348" s="59" t="str">
        <f>IF(OR(H_no_hash!$F1348="---",H_no_hash!$F1348="infeas",H_no_hash!$F1348="inf"),"---",(H_no_hash!$F1348/M1348)-1)</f>
        <v>---</v>
      </c>
      <c r="M1348" s="20">
        <f>Model_dem!L1088</f>
        <v>17288.990000000002</v>
      </c>
      <c r="N1348" t="str">
        <f>Model_dem!G1088</f>
        <v>---</v>
      </c>
      <c r="P1348" t="str">
        <f>IF(H_no_hash!$Q1348&lt;&gt;A1348,"Aqui", " ")</f>
        <v xml:space="preserve"> </v>
      </c>
      <c r="Q1348" s="65" t="s">
        <v>19</v>
      </c>
      <c r="R1348" s="66">
        <v>3</v>
      </c>
      <c r="S1348" s="66">
        <v>25</v>
      </c>
      <c r="T1348" s="66">
        <v>0.15</v>
      </c>
      <c r="U1348" s="66">
        <v>100</v>
      </c>
      <c r="V1348" s="66" t="s">
        <v>511</v>
      </c>
      <c r="W1348" s="66" t="s">
        <v>511</v>
      </c>
      <c r="X1348" s="66" t="s">
        <v>511</v>
      </c>
      <c r="Y1348" s="66" t="s">
        <v>511</v>
      </c>
      <c r="Z1348" s="66" t="s">
        <v>511</v>
      </c>
      <c r="AA1348" s="67">
        <v>0</v>
      </c>
      <c r="AE1348" t="s">
        <v>23</v>
      </c>
      <c r="AF1348">
        <v>3</v>
      </c>
      <c r="AG1348">
        <v>25</v>
      </c>
      <c r="AH1348">
        <v>0.15</v>
      </c>
      <c r="AI1348">
        <v>402</v>
      </c>
      <c r="AJ1348" t="s">
        <v>511</v>
      </c>
      <c r="AK1348" t="s">
        <v>511</v>
      </c>
      <c r="AL1348" t="s">
        <v>511</v>
      </c>
      <c r="AM1348" t="s">
        <v>511</v>
      </c>
      <c r="AN1348" t="s">
        <v>511</v>
      </c>
    </row>
    <row r="1349" spans="1:40" x14ac:dyDescent="0.3">
      <c r="A1349" s="68" t="s">
        <v>19</v>
      </c>
      <c r="B1349" s="20">
        <v>3</v>
      </c>
      <c r="C1349" s="20">
        <v>25</v>
      </c>
      <c r="D1349" s="20">
        <v>0.2</v>
      </c>
      <c r="E1349" t="s">
        <v>4</v>
      </c>
      <c r="F1349" s="20" t="s">
        <v>511</v>
      </c>
      <c r="G1349" s="39" t="str">
        <f t="shared" si="79"/>
        <v>---</v>
      </c>
      <c r="H1349" s="20" t="s">
        <v>511</v>
      </c>
      <c r="I1349" s="20" t="s">
        <v>511</v>
      </c>
      <c r="J1349" s="23"/>
      <c r="L1349" s="59" t="str">
        <f>IF(OR(H_no_hash!$F1349="---",H_no_hash!$F1349="infeas",H_no_hash!$F1349="inf"),"---",(H_no_hash!$F1349/M1349)-1)</f>
        <v>---</v>
      </c>
      <c r="M1349" s="20">
        <f>Model_dem!L1089</f>
        <v>17288.990000000002</v>
      </c>
      <c r="N1349" t="str">
        <f>Model_dem!G1089</f>
        <v>---</v>
      </c>
      <c r="P1349" t="str">
        <f>IF(H_no_hash!$Q1349&lt;&gt;A1349,"Aqui", " ")</f>
        <v xml:space="preserve"> </v>
      </c>
      <c r="Q1349" s="68" t="s">
        <v>19</v>
      </c>
      <c r="R1349" s="20">
        <v>3</v>
      </c>
      <c r="S1349" s="20">
        <v>25</v>
      </c>
      <c r="T1349" s="20">
        <v>0.2</v>
      </c>
      <c r="U1349" s="20">
        <v>100</v>
      </c>
      <c r="V1349" s="20" t="s">
        <v>511</v>
      </c>
      <c r="W1349" s="20" t="s">
        <v>511</v>
      </c>
      <c r="X1349" s="20" t="s">
        <v>511</v>
      </c>
      <c r="Y1349" s="20" t="s">
        <v>511</v>
      </c>
      <c r="Z1349" s="20" t="s">
        <v>511</v>
      </c>
      <c r="AA1349" s="23"/>
      <c r="AE1349" t="s">
        <v>23</v>
      </c>
      <c r="AF1349">
        <v>3</v>
      </c>
      <c r="AG1349">
        <v>25</v>
      </c>
      <c r="AH1349">
        <v>0.2</v>
      </c>
      <c r="AI1349">
        <v>402</v>
      </c>
      <c r="AJ1349" t="s">
        <v>511</v>
      </c>
      <c r="AK1349" t="s">
        <v>511</v>
      </c>
      <c r="AL1349" t="s">
        <v>511</v>
      </c>
      <c r="AM1349" t="s">
        <v>511</v>
      </c>
      <c r="AN1349" t="s">
        <v>511</v>
      </c>
    </row>
    <row r="1350" spans="1:40" x14ac:dyDescent="0.3">
      <c r="A1350" s="65" t="s">
        <v>19</v>
      </c>
      <c r="B1350" s="66">
        <v>3</v>
      </c>
      <c r="C1350" s="66">
        <v>50</v>
      </c>
      <c r="D1350" s="66">
        <v>0.05</v>
      </c>
      <c r="E1350" t="s">
        <v>0</v>
      </c>
      <c r="F1350" s="66">
        <v>18417.5</v>
      </c>
      <c r="G1350" s="39">
        <f t="shared" si="79"/>
        <v>8.9941008480536446E-4</v>
      </c>
      <c r="H1350" s="66">
        <v>472.70800000000003</v>
      </c>
      <c r="I1350" s="66">
        <v>44</v>
      </c>
      <c r="J1350" s="67"/>
      <c r="K1350" s="52">
        <v>0</v>
      </c>
      <c r="L1350" s="59">
        <f>IF(OR(H_no_hash!$F1350="---",H_no_hash!$F1350="infeas",H_no_hash!$F1350="inf"),"---",(H_no_hash!$F1350/M1350)-1)</f>
        <v>6.5273332913027282E-2</v>
      </c>
      <c r="M1350" s="20">
        <f>Model_dem!L1090</f>
        <v>17288.990000000002</v>
      </c>
      <c r="N1350">
        <f>Model_dem!G1090</f>
        <v>18400.95</v>
      </c>
      <c r="P1350" t="str">
        <f>IF(H_no_hash!$Q1350&lt;&gt;A1350,"Aqui", " ")</f>
        <v xml:space="preserve"> </v>
      </c>
      <c r="Q1350" s="65" t="s">
        <v>19</v>
      </c>
      <c r="R1350" s="66">
        <v>3</v>
      </c>
      <c r="S1350" s="66">
        <v>50</v>
      </c>
      <c r="T1350" s="66">
        <v>0.05</v>
      </c>
      <c r="U1350" s="66">
        <v>100</v>
      </c>
      <c r="V1350" s="66">
        <v>18417.5</v>
      </c>
      <c r="W1350" s="66">
        <v>472.70800000000003</v>
      </c>
      <c r="X1350" s="66">
        <v>13</v>
      </c>
      <c r="Y1350" s="66">
        <v>44</v>
      </c>
      <c r="Z1350" s="66">
        <v>1800.1</v>
      </c>
      <c r="AA1350" s="67"/>
      <c r="AE1350" t="s">
        <v>23</v>
      </c>
      <c r="AF1350">
        <v>3</v>
      </c>
      <c r="AG1350">
        <v>50</v>
      </c>
      <c r="AH1350">
        <v>0.2</v>
      </c>
      <c r="AI1350">
        <v>402</v>
      </c>
      <c r="AJ1350" t="s">
        <v>511</v>
      </c>
      <c r="AK1350" t="s">
        <v>511</v>
      </c>
      <c r="AL1350" t="s">
        <v>511</v>
      </c>
      <c r="AM1350" t="s">
        <v>511</v>
      </c>
      <c r="AN1350" t="s">
        <v>511</v>
      </c>
    </row>
    <row r="1351" spans="1:40" x14ac:dyDescent="0.3">
      <c r="A1351" s="68" t="s">
        <v>19</v>
      </c>
      <c r="B1351" s="20">
        <v>3</v>
      </c>
      <c r="C1351" s="20">
        <v>50</v>
      </c>
      <c r="D1351" s="20">
        <v>0.1</v>
      </c>
      <c r="E1351" t="s">
        <v>4</v>
      </c>
      <c r="F1351" s="20" t="s">
        <v>511</v>
      </c>
      <c r="G1351" s="39" t="str">
        <f t="shared" ref="G1351:G1414" si="80">IF(OR(N1351="---",F1351="infeas",F1351="inf",F1351=""),"---",(F1351-N1351)/N1351)</f>
        <v>---</v>
      </c>
      <c r="H1351" s="20" t="s">
        <v>511</v>
      </c>
      <c r="I1351" s="20" t="s">
        <v>511</v>
      </c>
      <c r="J1351" s="23"/>
      <c r="L1351" s="59" t="str">
        <f>IF(OR(H_no_hash!$F1351="---",H_no_hash!$F1351="infeas",H_no_hash!$F1351="inf"),"---",(H_no_hash!$F1351/M1351)-1)</f>
        <v>---</v>
      </c>
      <c r="M1351" s="20">
        <f>Model_dem!L1091</f>
        <v>17288.990000000002</v>
      </c>
      <c r="N1351" t="str">
        <f>Model_dem!G1091</f>
        <v>---</v>
      </c>
      <c r="P1351" t="str">
        <f>IF(H_no_hash!$Q1351&lt;&gt;A1351,"Aqui", " ")</f>
        <v xml:space="preserve"> </v>
      </c>
      <c r="Q1351" s="68" t="s">
        <v>19</v>
      </c>
      <c r="R1351" s="20">
        <v>3</v>
      </c>
      <c r="S1351" s="20">
        <v>50</v>
      </c>
      <c r="T1351" s="20">
        <v>0.1</v>
      </c>
      <c r="U1351" s="20">
        <v>100</v>
      </c>
      <c r="V1351" s="20" t="s">
        <v>511</v>
      </c>
      <c r="W1351" s="20" t="s">
        <v>511</v>
      </c>
      <c r="X1351" s="20" t="s">
        <v>511</v>
      </c>
      <c r="Y1351" s="20" t="s">
        <v>511</v>
      </c>
      <c r="Z1351" s="20" t="s">
        <v>511</v>
      </c>
      <c r="AA1351" s="23"/>
      <c r="AE1351" t="s">
        <v>23</v>
      </c>
      <c r="AF1351">
        <v>3</v>
      </c>
      <c r="AG1351">
        <v>50</v>
      </c>
      <c r="AH1351">
        <v>0.15</v>
      </c>
      <c r="AI1351">
        <v>402</v>
      </c>
      <c r="AJ1351" t="s">
        <v>511</v>
      </c>
      <c r="AK1351" t="s">
        <v>511</v>
      </c>
      <c r="AL1351" t="s">
        <v>511</v>
      </c>
      <c r="AM1351" t="s">
        <v>511</v>
      </c>
      <c r="AN1351" t="s">
        <v>511</v>
      </c>
    </row>
    <row r="1352" spans="1:40" x14ac:dyDescent="0.3">
      <c r="A1352" s="65" t="s">
        <v>19</v>
      </c>
      <c r="B1352" s="66">
        <v>3</v>
      </c>
      <c r="C1352" s="66">
        <v>50</v>
      </c>
      <c r="D1352" s="66">
        <v>0.15</v>
      </c>
      <c r="E1352" t="s">
        <v>4</v>
      </c>
      <c r="F1352" s="66" t="s">
        <v>511</v>
      </c>
      <c r="G1352" s="39" t="str">
        <f t="shared" si="80"/>
        <v>---</v>
      </c>
      <c r="H1352" s="66" t="s">
        <v>511</v>
      </c>
      <c r="I1352" s="66" t="s">
        <v>511</v>
      </c>
      <c r="J1352" s="67">
        <v>0</v>
      </c>
      <c r="L1352" s="59" t="str">
        <f>IF(OR(H_no_hash!$F1352="---",H_no_hash!$F1352="infeas",H_no_hash!$F1352="inf"),"---",(H_no_hash!$F1352/M1352)-1)</f>
        <v>---</v>
      </c>
      <c r="M1352" s="20">
        <f>Model_dem!L1092</f>
        <v>17288.990000000002</v>
      </c>
      <c r="N1352" t="str">
        <f>Model_dem!G1092</f>
        <v>---</v>
      </c>
      <c r="P1352" t="str">
        <f>IF(H_no_hash!$Q1352&lt;&gt;A1352,"Aqui", " ")</f>
        <v xml:space="preserve"> </v>
      </c>
      <c r="Q1352" s="65" t="s">
        <v>19</v>
      </c>
      <c r="R1352" s="66">
        <v>3</v>
      </c>
      <c r="S1352" s="66">
        <v>50</v>
      </c>
      <c r="T1352" s="66">
        <v>0.15</v>
      </c>
      <c r="U1352" s="66">
        <v>100</v>
      </c>
      <c r="V1352" s="66" t="s">
        <v>511</v>
      </c>
      <c r="W1352" s="66" t="s">
        <v>511</v>
      </c>
      <c r="X1352" s="66" t="s">
        <v>511</v>
      </c>
      <c r="Y1352" s="66" t="s">
        <v>511</v>
      </c>
      <c r="Z1352" s="66" t="s">
        <v>511</v>
      </c>
      <c r="AA1352" s="67">
        <v>0</v>
      </c>
      <c r="AE1352" t="s">
        <v>24</v>
      </c>
      <c r="AF1352">
        <v>3</v>
      </c>
      <c r="AG1352">
        <v>0</v>
      </c>
      <c r="AH1352">
        <v>0.2</v>
      </c>
      <c r="AI1352">
        <v>200</v>
      </c>
      <c r="AJ1352" t="s">
        <v>511</v>
      </c>
      <c r="AK1352" t="s">
        <v>511</v>
      </c>
      <c r="AL1352" t="s">
        <v>511</v>
      </c>
      <c r="AM1352" t="s">
        <v>511</v>
      </c>
      <c r="AN1352" t="s">
        <v>511</v>
      </c>
    </row>
    <row r="1353" spans="1:40" x14ac:dyDescent="0.3">
      <c r="A1353" s="68" t="s">
        <v>19</v>
      </c>
      <c r="B1353" s="20">
        <v>3</v>
      </c>
      <c r="C1353" s="20">
        <v>50</v>
      </c>
      <c r="D1353" s="20">
        <v>0.2</v>
      </c>
      <c r="E1353" t="s">
        <v>4</v>
      </c>
      <c r="F1353" s="20" t="s">
        <v>511</v>
      </c>
      <c r="G1353" s="39" t="str">
        <f t="shared" si="80"/>
        <v>---</v>
      </c>
      <c r="H1353" s="20" t="s">
        <v>511</v>
      </c>
      <c r="I1353" s="20" t="s">
        <v>511</v>
      </c>
      <c r="J1353" s="23">
        <v>0</v>
      </c>
      <c r="L1353" s="59" t="str">
        <f>IF(OR(H_no_hash!$F1353="---",H_no_hash!$F1353="infeas",H_no_hash!$F1353="inf"),"---",(H_no_hash!$F1353/M1353)-1)</f>
        <v>---</v>
      </c>
      <c r="M1353" s="20">
        <f>Model_dem!L1093</f>
        <v>17288.990000000002</v>
      </c>
      <c r="N1353" t="str">
        <f>Model_dem!G1093</f>
        <v>---</v>
      </c>
      <c r="P1353" t="str">
        <f>IF(H_no_hash!$Q1353&lt;&gt;A1353,"Aqui", " ")</f>
        <v xml:space="preserve"> </v>
      </c>
      <c r="Q1353" s="68" t="s">
        <v>19</v>
      </c>
      <c r="R1353" s="20">
        <v>3</v>
      </c>
      <c r="S1353" s="20">
        <v>50</v>
      </c>
      <c r="T1353" s="20">
        <v>0.2</v>
      </c>
      <c r="U1353" s="20">
        <v>100</v>
      </c>
      <c r="V1353" s="20" t="s">
        <v>511</v>
      </c>
      <c r="W1353" s="20" t="s">
        <v>511</v>
      </c>
      <c r="X1353" s="20" t="s">
        <v>511</v>
      </c>
      <c r="Y1353" s="20" t="s">
        <v>511</v>
      </c>
      <c r="Z1353" s="20" t="s">
        <v>511</v>
      </c>
      <c r="AA1353" s="23">
        <v>0</v>
      </c>
      <c r="AE1353" t="s">
        <v>24</v>
      </c>
      <c r="AF1353">
        <v>3</v>
      </c>
      <c r="AG1353">
        <v>0</v>
      </c>
      <c r="AH1353">
        <v>0.15</v>
      </c>
      <c r="AI1353">
        <v>200</v>
      </c>
      <c r="AJ1353" t="s">
        <v>511</v>
      </c>
      <c r="AK1353" t="s">
        <v>511</v>
      </c>
      <c r="AL1353" t="s">
        <v>511</v>
      </c>
      <c r="AM1353" t="s">
        <v>511</v>
      </c>
      <c r="AN1353" t="s">
        <v>511</v>
      </c>
    </row>
    <row r="1354" spans="1:40" x14ac:dyDescent="0.3">
      <c r="A1354" s="65" t="s">
        <v>24</v>
      </c>
      <c r="B1354" s="66">
        <v>0</v>
      </c>
      <c r="C1354" s="66">
        <v>0</v>
      </c>
      <c r="D1354" s="66">
        <v>0.05</v>
      </c>
      <c r="E1354" t="s">
        <v>0</v>
      </c>
      <c r="F1354" s="66">
        <v>33270.9</v>
      </c>
      <c r="G1354" s="39">
        <f t="shared" si="80"/>
        <v>-1.2022503722730141E-6</v>
      </c>
      <c r="H1354" s="66">
        <v>124.822</v>
      </c>
      <c r="I1354" s="66">
        <v>284</v>
      </c>
      <c r="J1354" s="67">
        <v>0</v>
      </c>
      <c r="K1354" s="52">
        <v>1</v>
      </c>
      <c r="L1354" s="59">
        <f>IF(OR(H_no_hash!$F1354="---",H_no_hash!$F1354="infeas",H_no_hash!$F1354="inf"),"---",(H_no_hash!$F1354/M1354)-1)</f>
        <v>-1.2022503722564082E-6</v>
      </c>
      <c r="M1354" s="20">
        <f>Model_dem!L1094</f>
        <v>33270.94</v>
      </c>
      <c r="N1354">
        <f>Model_dem!G1094</f>
        <v>33270.94</v>
      </c>
      <c r="P1354" t="str">
        <f>IF(H_no_hash!$Q1354&lt;&gt;A1354,"Aqui", " ")</f>
        <v xml:space="preserve"> </v>
      </c>
      <c r="Q1354" s="65" t="s">
        <v>24</v>
      </c>
      <c r="R1354" s="66">
        <v>0</v>
      </c>
      <c r="S1354" s="66">
        <v>0</v>
      </c>
      <c r="T1354" s="66">
        <v>0.05</v>
      </c>
      <c r="U1354" s="66">
        <v>200</v>
      </c>
      <c r="V1354" s="66">
        <v>33270.9</v>
      </c>
      <c r="W1354" s="66">
        <v>124.822</v>
      </c>
      <c r="X1354" s="66">
        <v>17</v>
      </c>
      <c r="Y1354" s="66">
        <v>284</v>
      </c>
      <c r="Z1354" s="66">
        <v>1800.02</v>
      </c>
      <c r="AA1354" s="67">
        <v>0</v>
      </c>
      <c r="AE1354" t="s">
        <v>24</v>
      </c>
      <c r="AF1354">
        <v>3</v>
      </c>
      <c r="AG1354">
        <v>10</v>
      </c>
      <c r="AH1354">
        <v>0.15</v>
      </c>
      <c r="AI1354">
        <v>200</v>
      </c>
      <c r="AJ1354" t="s">
        <v>511</v>
      </c>
      <c r="AK1354" t="s">
        <v>511</v>
      </c>
      <c r="AL1354" t="s">
        <v>511</v>
      </c>
      <c r="AM1354" t="s">
        <v>511</v>
      </c>
      <c r="AN1354" t="s">
        <v>511</v>
      </c>
    </row>
    <row r="1355" spans="1:40" x14ac:dyDescent="0.3">
      <c r="A1355" s="68" t="s">
        <v>24</v>
      </c>
      <c r="B1355" s="20">
        <v>0</v>
      </c>
      <c r="C1355" s="20">
        <v>0</v>
      </c>
      <c r="D1355" s="20">
        <v>0.1</v>
      </c>
      <c r="E1355" t="s">
        <v>0</v>
      </c>
      <c r="F1355" s="20">
        <v>33270.9</v>
      </c>
      <c r="G1355" s="39">
        <f t="shared" si="80"/>
        <v>-1.2022503722730141E-6</v>
      </c>
      <c r="H1355" s="20">
        <v>441.68799999999999</v>
      </c>
      <c r="I1355" s="20">
        <v>207</v>
      </c>
      <c r="J1355" s="23">
        <v>0</v>
      </c>
      <c r="K1355" s="52">
        <v>1</v>
      </c>
      <c r="L1355" s="59">
        <f>IF(OR(H_no_hash!$F1355="---",H_no_hash!$F1355="infeas",H_no_hash!$F1355="inf"),"---",(H_no_hash!$F1355/M1355)-1)</f>
        <v>-1.2022503722564082E-6</v>
      </c>
      <c r="M1355" s="20">
        <f>Model_dem!L1095</f>
        <v>33270.94</v>
      </c>
      <c r="N1355">
        <f>Model_dem!G1095</f>
        <v>33270.94</v>
      </c>
      <c r="P1355" t="str">
        <f>IF(H_no_hash!$Q1355&lt;&gt;A1355,"Aqui", " ")</f>
        <v xml:space="preserve"> </v>
      </c>
      <c r="Q1355" s="68" t="s">
        <v>24</v>
      </c>
      <c r="R1355" s="20">
        <v>0</v>
      </c>
      <c r="S1355" s="20">
        <v>0</v>
      </c>
      <c r="T1355" s="20">
        <v>0.1</v>
      </c>
      <c r="U1355" s="20">
        <v>200</v>
      </c>
      <c r="V1355" s="20">
        <v>33270.9</v>
      </c>
      <c r="W1355" s="20">
        <v>441.68799999999999</v>
      </c>
      <c r="X1355" s="20">
        <v>42</v>
      </c>
      <c r="Y1355" s="20">
        <v>207</v>
      </c>
      <c r="Z1355" s="20">
        <v>1800.02</v>
      </c>
      <c r="AA1355" s="23">
        <v>0</v>
      </c>
      <c r="AE1355" t="s">
        <v>24</v>
      </c>
      <c r="AF1355">
        <v>3</v>
      </c>
      <c r="AG1355">
        <v>10</v>
      </c>
      <c r="AH1355">
        <v>0.2</v>
      </c>
      <c r="AI1355">
        <v>200</v>
      </c>
      <c r="AJ1355" t="s">
        <v>511</v>
      </c>
      <c r="AK1355" t="s">
        <v>511</v>
      </c>
      <c r="AL1355" t="s">
        <v>511</v>
      </c>
      <c r="AM1355" t="s">
        <v>511</v>
      </c>
      <c r="AN1355" t="s">
        <v>511</v>
      </c>
    </row>
    <row r="1356" spans="1:40" x14ac:dyDescent="0.3">
      <c r="A1356" s="65" t="s">
        <v>24</v>
      </c>
      <c r="B1356" s="66">
        <v>0</v>
      </c>
      <c r="C1356" s="66">
        <v>0</v>
      </c>
      <c r="D1356" s="66">
        <v>0.15</v>
      </c>
      <c r="E1356" t="s">
        <v>0</v>
      </c>
      <c r="F1356" s="66">
        <v>33330.400000000001</v>
      </c>
      <c r="G1356" s="39">
        <f t="shared" si="80"/>
        <v>1.7871451783447994E-3</v>
      </c>
      <c r="H1356" s="66">
        <v>63.773400000000002</v>
      </c>
      <c r="I1356" s="66">
        <v>238</v>
      </c>
      <c r="J1356" s="67">
        <v>0</v>
      </c>
      <c r="K1356" s="52">
        <v>1</v>
      </c>
      <c r="L1356" s="59">
        <f>IF(OR(H_no_hash!$F1356="---",H_no_hash!$F1356="infeas",H_no_hash!$F1356="inf"),"---",(H_no_hash!$F1356/M1356)-1)</f>
        <v>1.7871451783448844E-3</v>
      </c>
      <c r="M1356" s="20">
        <f>Model_dem!L1096</f>
        <v>33270.94</v>
      </c>
      <c r="N1356">
        <f>Model_dem!G1096</f>
        <v>33270.94</v>
      </c>
      <c r="P1356" t="str">
        <f>IF(H_no_hash!$Q1356&lt;&gt;A1356,"Aqui", " ")</f>
        <v xml:space="preserve"> </v>
      </c>
      <c r="Q1356" s="65" t="s">
        <v>24</v>
      </c>
      <c r="R1356" s="66">
        <v>0</v>
      </c>
      <c r="S1356" s="66">
        <v>0</v>
      </c>
      <c r="T1356" s="66">
        <v>0.15</v>
      </c>
      <c r="U1356" s="66">
        <v>200</v>
      </c>
      <c r="V1356" s="66">
        <v>33330.400000000001</v>
      </c>
      <c r="W1356" s="66">
        <v>63.773400000000002</v>
      </c>
      <c r="X1356" s="66">
        <v>8</v>
      </c>
      <c r="Y1356" s="66">
        <v>238</v>
      </c>
      <c r="Z1356" s="66">
        <v>1800.01</v>
      </c>
      <c r="AA1356" s="67">
        <v>0</v>
      </c>
      <c r="AE1356" t="s">
        <v>24</v>
      </c>
      <c r="AF1356">
        <v>3</v>
      </c>
      <c r="AG1356">
        <v>25</v>
      </c>
      <c r="AH1356">
        <v>0.2</v>
      </c>
      <c r="AI1356">
        <v>200</v>
      </c>
      <c r="AJ1356" t="s">
        <v>511</v>
      </c>
      <c r="AK1356" t="s">
        <v>511</v>
      </c>
      <c r="AL1356" t="s">
        <v>511</v>
      </c>
      <c r="AM1356" t="s">
        <v>511</v>
      </c>
      <c r="AN1356" t="s">
        <v>511</v>
      </c>
    </row>
    <row r="1357" spans="1:40" x14ac:dyDescent="0.3">
      <c r="A1357" s="68" t="s">
        <v>24</v>
      </c>
      <c r="B1357" s="20">
        <v>0</v>
      </c>
      <c r="C1357" s="20">
        <v>0</v>
      </c>
      <c r="D1357" s="20">
        <v>0.2</v>
      </c>
      <c r="E1357" t="s">
        <v>0</v>
      </c>
      <c r="F1357" s="20">
        <v>33270.9</v>
      </c>
      <c r="G1357" s="39">
        <f t="shared" si="80"/>
        <v>-1.2022503722730141E-6</v>
      </c>
      <c r="H1357" s="20">
        <v>243.291</v>
      </c>
      <c r="I1357" s="20">
        <v>216</v>
      </c>
      <c r="J1357" s="23">
        <v>0</v>
      </c>
      <c r="K1357" s="52">
        <v>1</v>
      </c>
      <c r="L1357" s="59">
        <f>IF(OR(H_no_hash!$F1357="---",H_no_hash!$F1357="infeas",H_no_hash!$F1357="inf"),"---",(H_no_hash!$F1357/M1357)-1)</f>
        <v>-1.2022503722564082E-6</v>
      </c>
      <c r="M1357" s="20">
        <f>Model_dem!L1097</f>
        <v>33270.94</v>
      </c>
      <c r="N1357">
        <f>Model_dem!G1097</f>
        <v>33270.94</v>
      </c>
      <c r="P1357" t="str">
        <f>IF(H_no_hash!$Q1357&lt;&gt;A1357,"Aqui", " ")</f>
        <v xml:space="preserve"> </v>
      </c>
      <c r="Q1357" s="68" t="s">
        <v>24</v>
      </c>
      <c r="R1357" s="20">
        <v>0</v>
      </c>
      <c r="S1357" s="20">
        <v>0</v>
      </c>
      <c r="T1357" s="20">
        <v>0.2</v>
      </c>
      <c r="U1357" s="20">
        <v>200</v>
      </c>
      <c r="V1357" s="20">
        <v>33270.9</v>
      </c>
      <c r="W1357" s="20">
        <v>243.291</v>
      </c>
      <c r="X1357" s="20">
        <v>31</v>
      </c>
      <c r="Y1357" s="20">
        <v>216</v>
      </c>
      <c r="Z1357" s="20">
        <v>1800.02</v>
      </c>
      <c r="AA1357" s="23">
        <v>0</v>
      </c>
      <c r="AE1357" t="s">
        <v>24</v>
      </c>
      <c r="AF1357">
        <v>3</v>
      </c>
      <c r="AG1357">
        <v>50</v>
      </c>
      <c r="AH1357">
        <v>0.15</v>
      </c>
      <c r="AI1357">
        <v>200</v>
      </c>
      <c r="AJ1357" t="s">
        <v>511</v>
      </c>
      <c r="AK1357" t="s">
        <v>511</v>
      </c>
      <c r="AL1357" t="s">
        <v>511</v>
      </c>
      <c r="AM1357" t="s">
        <v>511</v>
      </c>
      <c r="AN1357" t="s">
        <v>511</v>
      </c>
    </row>
    <row r="1358" spans="1:40" x14ac:dyDescent="0.3">
      <c r="A1358" s="65" t="s">
        <v>24</v>
      </c>
      <c r="B1358" s="66">
        <v>1</v>
      </c>
      <c r="C1358" s="66">
        <v>5</v>
      </c>
      <c r="D1358" s="66">
        <v>0.05</v>
      </c>
      <c r="E1358" t="s">
        <v>1</v>
      </c>
      <c r="F1358" s="66">
        <v>33366</v>
      </c>
      <c r="G1358" s="39">
        <f t="shared" si="80"/>
        <v>-1.4481504027759712E-2</v>
      </c>
      <c r="H1358" s="66">
        <v>1399.68</v>
      </c>
      <c r="I1358" s="66">
        <v>37</v>
      </c>
      <c r="J1358" s="67">
        <v>0</v>
      </c>
      <c r="K1358" s="52">
        <v>7.0000000000000001E-3</v>
      </c>
      <c r="L1358" s="59">
        <f>IF(OR(H_no_hash!$F1358="---",H_no_hash!$F1358="infeas",H_no_hash!$F1358="inf"),"---",(H_no_hash!$F1358/M1358)-1)</f>
        <v>2.8571480096444279E-3</v>
      </c>
      <c r="M1358" s="20">
        <f>Model_dem!L1098</f>
        <v>33270.94</v>
      </c>
      <c r="N1358">
        <f>Model_dem!G1098</f>
        <v>33856.29</v>
      </c>
      <c r="P1358" t="str">
        <f>IF(H_no_hash!$Q1358&lt;&gt;A1358,"Aqui", " ")</f>
        <v xml:space="preserve"> </v>
      </c>
      <c r="Q1358" s="65" t="s">
        <v>24</v>
      </c>
      <c r="R1358" s="66">
        <v>1</v>
      </c>
      <c r="S1358" s="66">
        <v>5</v>
      </c>
      <c r="T1358" s="66">
        <v>0.05</v>
      </c>
      <c r="U1358" s="66">
        <v>200</v>
      </c>
      <c r="V1358" s="66">
        <v>33366</v>
      </c>
      <c r="W1358" s="66">
        <v>1399.68</v>
      </c>
      <c r="X1358" s="66">
        <v>27</v>
      </c>
      <c r="Y1358" s="66">
        <v>37</v>
      </c>
      <c r="Z1358" s="66">
        <v>1800.08</v>
      </c>
      <c r="AA1358" s="67">
        <v>0</v>
      </c>
      <c r="AE1358" t="s">
        <v>24</v>
      </c>
      <c r="AF1358">
        <v>3</v>
      </c>
      <c r="AG1358">
        <v>50</v>
      </c>
      <c r="AH1358">
        <v>0.2</v>
      </c>
      <c r="AI1358">
        <v>200</v>
      </c>
      <c r="AJ1358" t="s">
        <v>511</v>
      </c>
      <c r="AK1358" t="s">
        <v>511</v>
      </c>
      <c r="AL1358" t="s">
        <v>511</v>
      </c>
      <c r="AM1358" t="s">
        <v>511</v>
      </c>
      <c r="AN1358" t="s">
        <v>511</v>
      </c>
    </row>
    <row r="1359" spans="1:40" x14ac:dyDescent="0.3">
      <c r="A1359" s="68" t="s">
        <v>24</v>
      </c>
      <c r="B1359" s="20">
        <v>1</v>
      </c>
      <c r="C1359" s="20">
        <v>5</v>
      </c>
      <c r="D1359" s="20">
        <v>0.1</v>
      </c>
      <c r="E1359" t="s">
        <v>1</v>
      </c>
      <c r="F1359" s="20">
        <v>33448.300000000003</v>
      </c>
      <c r="G1359" s="39">
        <f t="shared" si="80"/>
        <v>-2.3943751867809143E-3</v>
      </c>
      <c r="H1359" s="20">
        <v>908.89200000000005</v>
      </c>
      <c r="I1359" s="20">
        <v>31</v>
      </c>
      <c r="J1359" s="23">
        <v>0</v>
      </c>
      <c r="K1359" s="52">
        <v>0.753</v>
      </c>
      <c r="L1359" s="59">
        <f>IF(OR(H_no_hash!$F1359="---",H_no_hash!$F1359="infeas",H_no_hash!$F1359="inf"),"---",(H_no_hash!$F1359/M1359)-1)</f>
        <v>5.3307781505422813E-3</v>
      </c>
      <c r="M1359" s="20">
        <f>Model_dem!L1099</f>
        <v>33270.94</v>
      </c>
      <c r="N1359">
        <f>Model_dem!G1099</f>
        <v>33528.58</v>
      </c>
      <c r="P1359" t="str">
        <f>IF(H_no_hash!$Q1359&lt;&gt;A1359,"Aqui", " ")</f>
        <v xml:space="preserve"> </v>
      </c>
      <c r="Q1359" s="68" t="s">
        <v>24</v>
      </c>
      <c r="R1359" s="20">
        <v>1</v>
      </c>
      <c r="S1359" s="20">
        <v>5</v>
      </c>
      <c r="T1359" s="20">
        <v>0.1</v>
      </c>
      <c r="U1359" s="20">
        <v>200</v>
      </c>
      <c r="V1359" s="20">
        <v>33448.300000000003</v>
      </c>
      <c r="W1359" s="20">
        <v>908.89200000000005</v>
      </c>
      <c r="X1359" s="20">
        <v>17</v>
      </c>
      <c r="Y1359" s="20">
        <v>31</v>
      </c>
      <c r="Z1359" s="20">
        <v>1800.12</v>
      </c>
      <c r="AA1359" s="23">
        <v>0</v>
      </c>
      <c r="AE1359" t="s">
        <v>24</v>
      </c>
      <c r="AF1359">
        <v>3</v>
      </c>
      <c r="AG1359">
        <v>25</v>
      </c>
      <c r="AH1359">
        <v>0.15</v>
      </c>
      <c r="AI1359">
        <v>200</v>
      </c>
      <c r="AJ1359" t="s">
        <v>511</v>
      </c>
      <c r="AK1359" t="s">
        <v>511</v>
      </c>
      <c r="AL1359" t="s">
        <v>511</v>
      </c>
      <c r="AM1359" t="s">
        <v>511</v>
      </c>
      <c r="AN1359" t="s">
        <v>511</v>
      </c>
    </row>
    <row r="1360" spans="1:40" x14ac:dyDescent="0.3">
      <c r="A1360" s="65" t="s">
        <v>24</v>
      </c>
      <c r="B1360" s="66">
        <v>1</v>
      </c>
      <c r="C1360" s="66">
        <v>5</v>
      </c>
      <c r="D1360" s="66">
        <v>0.15</v>
      </c>
      <c r="E1360" t="s">
        <v>1</v>
      </c>
      <c r="F1360" s="66">
        <v>33647.5</v>
      </c>
      <c r="G1360" s="39">
        <f t="shared" si="80"/>
        <v>-1.4508450668748915E-2</v>
      </c>
      <c r="H1360" s="66">
        <v>845.33500000000004</v>
      </c>
      <c r="I1360" s="66">
        <v>12</v>
      </c>
      <c r="J1360" s="67">
        <v>0</v>
      </c>
      <c r="K1360" s="52">
        <v>0.72499999999999998</v>
      </c>
      <c r="L1360" s="59">
        <f>IF(OR(H_no_hash!$F1360="---",H_no_hash!$F1360="infeas",H_no_hash!$F1360="inf"),"---",(H_no_hash!$F1360/M1360)-1)</f>
        <v>1.131798500433101E-2</v>
      </c>
      <c r="M1360" s="20">
        <f>Model_dem!L1100</f>
        <v>33270.94</v>
      </c>
      <c r="N1360">
        <f>Model_dem!G1100</f>
        <v>34142.86</v>
      </c>
      <c r="P1360" t="str">
        <f>IF(H_no_hash!$Q1360&lt;&gt;A1360,"Aqui", " ")</f>
        <v xml:space="preserve"> </v>
      </c>
      <c r="Q1360" s="65" t="s">
        <v>24</v>
      </c>
      <c r="R1360" s="66">
        <v>1</v>
      </c>
      <c r="S1360" s="66">
        <v>5</v>
      </c>
      <c r="T1360" s="66">
        <v>0.15</v>
      </c>
      <c r="U1360" s="66">
        <v>200</v>
      </c>
      <c r="V1360" s="66">
        <v>33647.5</v>
      </c>
      <c r="W1360" s="66">
        <v>845.33500000000004</v>
      </c>
      <c r="X1360" s="66">
        <v>4</v>
      </c>
      <c r="Y1360" s="66">
        <v>12</v>
      </c>
      <c r="Z1360" s="66">
        <v>1800.04</v>
      </c>
      <c r="AA1360" s="67">
        <v>0</v>
      </c>
      <c r="AE1360" t="s">
        <v>532</v>
      </c>
      <c r="AF1360">
        <v>3</v>
      </c>
      <c r="AG1360">
        <v>0</v>
      </c>
      <c r="AH1360">
        <v>0.2</v>
      </c>
      <c r="AI1360">
        <v>100</v>
      </c>
      <c r="AJ1360" t="s">
        <v>511</v>
      </c>
      <c r="AK1360" t="s">
        <v>511</v>
      </c>
      <c r="AL1360" t="s">
        <v>511</v>
      </c>
      <c r="AM1360" t="s">
        <v>511</v>
      </c>
      <c r="AN1360" t="s">
        <v>511</v>
      </c>
    </row>
    <row r="1361" spans="1:40" x14ac:dyDescent="0.3">
      <c r="A1361" s="68" t="s">
        <v>24</v>
      </c>
      <c r="B1361" s="20">
        <v>1</v>
      </c>
      <c r="C1361" s="20">
        <v>5</v>
      </c>
      <c r="D1361" s="20">
        <v>0.2</v>
      </c>
      <c r="E1361" t="s">
        <v>0</v>
      </c>
      <c r="F1361" s="20">
        <v>33991.800000000003</v>
      </c>
      <c r="G1361" s="39">
        <f t="shared" si="80"/>
        <v>6.4392118035241927E-3</v>
      </c>
      <c r="H1361" s="20">
        <v>1766.72</v>
      </c>
      <c r="I1361" s="20">
        <v>8</v>
      </c>
      <c r="J1361" s="23">
        <v>0</v>
      </c>
      <c r="K1361" s="52">
        <v>1</v>
      </c>
      <c r="L1361" s="59">
        <f>IF(OR(H_no_hash!$F1361="---",H_no_hash!$F1361="infeas",H_no_hash!$F1361="inf"),"---",(H_no_hash!$F1361/M1361)-1)</f>
        <v>2.1666355083445277E-2</v>
      </c>
      <c r="M1361" s="20">
        <f>Model_dem!L1101</f>
        <v>33270.94</v>
      </c>
      <c r="N1361">
        <f>Model_dem!G1101</f>
        <v>33774.32</v>
      </c>
      <c r="P1361" t="str">
        <f>IF(H_no_hash!$Q1361&lt;&gt;A1361,"Aqui", " ")</f>
        <v xml:space="preserve"> </v>
      </c>
      <c r="Q1361" s="68" t="s">
        <v>24</v>
      </c>
      <c r="R1361" s="20">
        <v>1</v>
      </c>
      <c r="S1361" s="20">
        <v>5</v>
      </c>
      <c r="T1361" s="20">
        <v>0.2</v>
      </c>
      <c r="U1361" s="20">
        <v>200</v>
      </c>
      <c r="V1361" s="20">
        <v>33991.800000000003</v>
      </c>
      <c r="W1361" s="20">
        <v>1766.72</v>
      </c>
      <c r="X1361" s="20">
        <v>6</v>
      </c>
      <c r="Y1361" s="20">
        <v>8</v>
      </c>
      <c r="Z1361" s="20">
        <v>1800.17</v>
      </c>
      <c r="AA1361" s="23">
        <v>0</v>
      </c>
      <c r="AE1361" t="s">
        <v>532</v>
      </c>
      <c r="AF1361">
        <v>3</v>
      </c>
      <c r="AG1361">
        <v>10</v>
      </c>
      <c r="AH1361">
        <v>0.15</v>
      </c>
      <c r="AI1361">
        <v>100</v>
      </c>
      <c r="AJ1361" t="s">
        <v>511</v>
      </c>
      <c r="AK1361" t="s">
        <v>511</v>
      </c>
      <c r="AL1361" t="s">
        <v>511</v>
      </c>
      <c r="AM1361" t="s">
        <v>511</v>
      </c>
      <c r="AN1361" t="s">
        <v>511</v>
      </c>
    </row>
    <row r="1362" spans="1:40" x14ac:dyDescent="0.3">
      <c r="A1362" s="65" t="s">
        <v>24</v>
      </c>
      <c r="B1362" s="66">
        <v>1</v>
      </c>
      <c r="C1362" s="66">
        <v>10</v>
      </c>
      <c r="D1362" s="66">
        <v>0.05</v>
      </c>
      <c r="E1362" t="s">
        <v>0</v>
      </c>
      <c r="F1362" s="66">
        <v>33404.9</v>
      </c>
      <c r="G1362" s="39">
        <f t="shared" si="80"/>
        <v>1.166457571454465E-3</v>
      </c>
      <c r="H1362" s="66">
        <v>953.48099999999999</v>
      </c>
      <c r="I1362" s="66">
        <v>27</v>
      </c>
      <c r="J1362" s="67">
        <v>0</v>
      </c>
      <c r="K1362" s="52">
        <v>1E-3</v>
      </c>
      <c r="L1362" s="59">
        <f>IF(OR(H_no_hash!$F1362="---",H_no_hash!$F1362="infeas",H_no_hash!$F1362="inf"),"---",(H_no_hash!$F1362/M1362)-1)</f>
        <v>4.0263364966544035E-3</v>
      </c>
      <c r="M1362" s="20">
        <f>Model_dem!L1102</f>
        <v>33270.94</v>
      </c>
      <c r="N1362">
        <f>Model_dem!G1102</f>
        <v>33365.980000000003</v>
      </c>
      <c r="P1362" t="str">
        <f>IF(H_no_hash!$Q1362&lt;&gt;A1362,"Aqui", " ")</f>
        <v xml:space="preserve"> </v>
      </c>
      <c r="Q1362" s="65" t="s">
        <v>24</v>
      </c>
      <c r="R1362" s="66">
        <v>1</v>
      </c>
      <c r="S1362" s="66">
        <v>10</v>
      </c>
      <c r="T1362" s="66">
        <v>0.05</v>
      </c>
      <c r="U1362" s="66">
        <v>200</v>
      </c>
      <c r="V1362" s="66">
        <v>33404.9</v>
      </c>
      <c r="W1362" s="66">
        <v>953.48099999999999</v>
      </c>
      <c r="X1362" s="66">
        <v>11</v>
      </c>
      <c r="Y1362" s="66">
        <v>27</v>
      </c>
      <c r="Z1362" s="66">
        <v>1800.18</v>
      </c>
      <c r="AA1362" s="67">
        <v>0</v>
      </c>
      <c r="AE1362" t="s">
        <v>532</v>
      </c>
      <c r="AF1362">
        <v>3</v>
      </c>
      <c r="AG1362">
        <v>10</v>
      </c>
      <c r="AH1362">
        <v>0.2</v>
      </c>
      <c r="AI1362">
        <v>100</v>
      </c>
      <c r="AJ1362" t="s">
        <v>511</v>
      </c>
      <c r="AK1362" t="s">
        <v>511</v>
      </c>
      <c r="AL1362" t="s">
        <v>511</v>
      </c>
      <c r="AM1362" t="s">
        <v>511</v>
      </c>
      <c r="AN1362" t="s">
        <v>511</v>
      </c>
    </row>
    <row r="1363" spans="1:40" x14ac:dyDescent="0.3">
      <c r="A1363" s="68" t="s">
        <v>24</v>
      </c>
      <c r="B1363" s="20">
        <v>1</v>
      </c>
      <c r="C1363" s="20">
        <v>10</v>
      </c>
      <c r="D1363" s="20">
        <v>0.1</v>
      </c>
      <c r="E1363" t="s">
        <v>0</v>
      </c>
      <c r="F1363" s="20">
        <v>33552</v>
      </c>
      <c r="G1363" s="39">
        <f t="shared" si="80"/>
        <v>5.9609000711131142E-7</v>
      </c>
      <c r="H1363" s="20">
        <v>454.084</v>
      </c>
      <c r="I1363" s="20">
        <v>13</v>
      </c>
      <c r="J1363" s="23">
        <v>0</v>
      </c>
      <c r="K1363" s="52">
        <v>0.218</v>
      </c>
      <c r="L1363" s="59">
        <f>IF(OR(H_no_hash!$F1363="---",H_no_hash!$F1363="infeas",H_no_hash!$F1363="inf"),"---",(H_no_hash!$F1363/M1363)-1)</f>
        <v>8.447612240591873E-3</v>
      </c>
      <c r="M1363" s="20">
        <f>Model_dem!L1103</f>
        <v>33270.94</v>
      </c>
      <c r="N1363">
        <f>Model_dem!G1103</f>
        <v>33551.980000000003</v>
      </c>
      <c r="P1363" t="str">
        <f>IF(H_no_hash!$Q1363&lt;&gt;A1363,"Aqui", " ")</f>
        <v xml:space="preserve"> </v>
      </c>
      <c r="Q1363" s="68" t="s">
        <v>24</v>
      </c>
      <c r="R1363" s="20">
        <v>1</v>
      </c>
      <c r="S1363" s="20">
        <v>10</v>
      </c>
      <c r="T1363" s="20">
        <v>0.1</v>
      </c>
      <c r="U1363" s="20">
        <v>200</v>
      </c>
      <c r="V1363" s="20">
        <v>33552</v>
      </c>
      <c r="W1363" s="20">
        <v>454.084</v>
      </c>
      <c r="X1363" s="20">
        <v>0</v>
      </c>
      <c r="Y1363" s="20">
        <v>13</v>
      </c>
      <c r="Z1363" s="20">
        <v>1800.23</v>
      </c>
      <c r="AA1363" s="23">
        <v>0</v>
      </c>
      <c r="AE1363" t="s">
        <v>532</v>
      </c>
      <c r="AF1363">
        <v>3</v>
      </c>
      <c r="AG1363">
        <v>0</v>
      </c>
      <c r="AH1363">
        <v>0.15</v>
      </c>
      <c r="AI1363">
        <v>100</v>
      </c>
      <c r="AJ1363" t="s">
        <v>511</v>
      </c>
      <c r="AK1363" t="s">
        <v>511</v>
      </c>
      <c r="AL1363" t="s">
        <v>511</v>
      </c>
      <c r="AM1363" t="s">
        <v>511</v>
      </c>
      <c r="AN1363" t="s">
        <v>511</v>
      </c>
    </row>
    <row r="1364" spans="1:40" x14ac:dyDescent="0.3">
      <c r="A1364" s="65" t="s">
        <v>24</v>
      </c>
      <c r="B1364" s="66">
        <v>1</v>
      </c>
      <c r="C1364" s="66">
        <v>10</v>
      </c>
      <c r="D1364" s="66">
        <v>0.15</v>
      </c>
      <c r="E1364" t="s">
        <v>0</v>
      </c>
      <c r="F1364" s="66">
        <v>33677.5</v>
      </c>
      <c r="G1364" s="39">
        <f t="shared" si="80"/>
        <v>2.0373833108015119E-4</v>
      </c>
      <c r="H1364" s="66">
        <v>1391.79</v>
      </c>
      <c r="I1364" s="66">
        <v>10</v>
      </c>
      <c r="J1364" s="67">
        <v>0</v>
      </c>
      <c r="K1364" s="52">
        <v>0.60799999999999998</v>
      </c>
      <c r="L1364" s="59">
        <f>IF(OR(H_no_hash!$F1364="---",H_no_hash!$F1364="infeas",H_no_hash!$F1364="inf"),"---",(H_no_hash!$F1364/M1364)-1)</f>
        <v>1.2219672783516211E-2</v>
      </c>
      <c r="M1364" s="20">
        <f>Model_dem!L1104</f>
        <v>33270.94</v>
      </c>
      <c r="N1364">
        <f>Model_dem!G1104</f>
        <v>33670.639999999999</v>
      </c>
      <c r="P1364" t="str">
        <f>IF(H_no_hash!$Q1364&lt;&gt;A1364,"Aqui", " ")</f>
        <v xml:space="preserve"> </v>
      </c>
      <c r="Q1364" s="65" t="s">
        <v>24</v>
      </c>
      <c r="R1364" s="66">
        <v>1</v>
      </c>
      <c r="S1364" s="66">
        <v>10</v>
      </c>
      <c r="T1364" s="66">
        <v>0.15</v>
      </c>
      <c r="U1364" s="66">
        <v>200</v>
      </c>
      <c r="V1364" s="66">
        <v>33677.5</v>
      </c>
      <c r="W1364" s="66">
        <v>1391.79</v>
      </c>
      <c r="X1364" s="66">
        <v>6</v>
      </c>
      <c r="Y1364" s="66">
        <v>10</v>
      </c>
      <c r="Z1364" s="66">
        <v>1800.1</v>
      </c>
      <c r="AA1364" s="67">
        <v>0</v>
      </c>
      <c r="AE1364" t="s">
        <v>532</v>
      </c>
      <c r="AF1364">
        <v>3</v>
      </c>
      <c r="AG1364">
        <v>10</v>
      </c>
      <c r="AH1364">
        <v>0.1</v>
      </c>
      <c r="AI1364">
        <v>100</v>
      </c>
      <c r="AJ1364" t="s">
        <v>511</v>
      </c>
      <c r="AK1364" t="s">
        <v>511</v>
      </c>
      <c r="AL1364" t="s">
        <v>511</v>
      </c>
      <c r="AM1364" t="s">
        <v>511</v>
      </c>
      <c r="AN1364" t="s">
        <v>511</v>
      </c>
    </row>
    <row r="1365" spans="1:40" x14ac:dyDescent="0.3">
      <c r="A1365" s="68" t="s">
        <v>24</v>
      </c>
      <c r="B1365" s="20">
        <v>1</v>
      </c>
      <c r="C1365" s="20">
        <v>10</v>
      </c>
      <c r="D1365" s="20">
        <v>0.2</v>
      </c>
      <c r="E1365" t="s">
        <v>0</v>
      </c>
      <c r="F1365" s="20">
        <v>34034</v>
      </c>
      <c r="G1365" s="39">
        <f t="shared" si="80"/>
        <v>2.9318236803772312E-3</v>
      </c>
      <c r="H1365" s="20">
        <v>1591.05</v>
      </c>
      <c r="I1365" s="20">
        <v>2</v>
      </c>
      <c r="J1365" s="23">
        <v>0</v>
      </c>
      <c r="K1365" s="52">
        <v>0.91700000000000004</v>
      </c>
      <c r="L1365" s="59">
        <f>IF(OR(H_no_hash!$F1365="---",H_no_hash!$F1365="infeas",H_no_hash!$F1365="inf"),"---",(H_no_hash!$F1365/M1365)-1)</f>
        <v>2.2934729226165462E-2</v>
      </c>
      <c r="M1365" s="20">
        <f>Model_dem!L1105</f>
        <v>33270.94</v>
      </c>
      <c r="N1365">
        <f>Model_dem!G1105</f>
        <v>33934.51</v>
      </c>
      <c r="P1365" t="str">
        <f>IF(H_no_hash!$Q1365&lt;&gt;A1365,"Aqui", " ")</f>
        <v xml:space="preserve"> </v>
      </c>
      <c r="Q1365" s="68" t="s">
        <v>24</v>
      </c>
      <c r="R1365" s="20">
        <v>1</v>
      </c>
      <c r="S1365" s="20">
        <v>10</v>
      </c>
      <c r="T1365" s="20">
        <v>0.2</v>
      </c>
      <c r="U1365" s="20">
        <v>200</v>
      </c>
      <c r="V1365" s="20">
        <v>34034</v>
      </c>
      <c r="W1365" s="20">
        <v>1591.05</v>
      </c>
      <c r="X1365" s="20">
        <v>0</v>
      </c>
      <c r="Y1365" s="20">
        <v>2</v>
      </c>
      <c r="Z1365" s="20">
        <v>1801.05</v>
      </c>
      <c r="AA1365" s="23">
        <v>0</v>
      </c>
      <c r="AE1365" t="s">
        <v>532</v>
      </c>
      <c r="AF1365">
        <v>3</v>
      </c>
      <c r="AG1365">
        <v>0</v>
      </c>
      <c r="AH1365">
        <v>0.1</v>
      </c>
      <c r="AI1365">
        <v>100</v>
      </c>
      <c r="AJ1365" t="s">
        <v>511</v>
      </c>
      <c r="AK1365" t="s">
        <v>511</v>
      </c>
      <c r="AL1365" t="s">
        <v>511</v>
      </c>
      <c r="AM1365" t="s">
        <v>511</v>
      </c>
      <c r="AN1365" t="s">
        <v>511</v>
      </c>
    </row>
    <row r="1366" spans="1:40" x14ac:dyDescent="0.3">
      <c r="A1366" s="65" t="s">
        <v>24</v>
      </c>
      <c r="B1366" s="66">
        <v>1</v>
      </c>
      <c r="C1366" s="66">
        <v>25</v>
      </c>
      <c r="D1366" s="66">
        <v>0.05</v>
      </c>
      <c r="E1366" t="s">
        <v>0</v>
      </c>
      <c r="F1366" s="66">
        <v>33438.9</v>
      </c>
      <c r="G1366" s="39">
        <f t="shared" si="80"/>
        <v>4.5147456259486229E-4</v>
      </c>
      <c r="H1366" s="66">
        <v>297.279</v>
      </c>
      <c r="I1366" s="66">
        <v>29</v>
      </c>
      <c r="J1366" s="67">
        <v>0</v>
      </c>
      <c r="K1366" s="52">
        <v>0</v>
      </c>
      <c r="L1366" s="59">
        <f>IF(OR(H_no_hash!$F1366="---",H_no_hash!$F1366="infeas",H_no_hash!$F1366="inf"),"---",(H_no_hash!$F1366/M1366)-1)</f>
        <v>5.0482493130641348E-3</v>
      </c>
      <c r="M1366" s="20">
        <f>Model_dem!L1106</f>
        <v>33270.94</v>
      </c>
      <c r="N1366">
        <f>Model_dem!G1106</f>
        <v>33423.81</v>
      </c>
      <c r="P1366" t="str">
        <f>IF(H_no_hash!$Q1366&lt;&gt;A1366,"Aqui", " ")</f>
        <v xml:space="preserve"> </v>
      </c>
      <c r="Q1366" s="65" t="s">
        <v>24</v>
      </c>
      <c r="R1366" s="66">
        <v>1</v>
      </c>
      <c r="S1366" s="66">
        <v>25</v>
      </c>
      <c r="T1366" s="66">
        <v>0.05</v>
      </c>
      <c r="U1366" s="66">
        <v>200</v>
      </c>
      <c r="V1366" s="66">
        <v>33438.9</v>
      </c>
      <c r="W1366" s="66">
        <v>297.279</v>
      </c>
      <c r="X1366" s="66">
        <v>4</v>
      </c>
      <c r="Y1366" s="66">
        <v>29</v>
      </c>
      <c r="Z1366" s="66">
        <v>1800.11</v>
      </c>
      <c r="AA1366" s="67">
        <v>0</v>
      </c>
      <c r="AE1366" t="s">
        <v>532</v>
      </c>
      <c r="AF1366">
        <v>3</v>
      </c>
      <c r="AG1366">
        <v>50</v>
      </c>
      <c r="AH1366">
        <v>0.2</v>
      </c>
      <c r="AI1366">
        <v>100</v>
      </c>
      <c r="AJ1366" t="s">
        <v>511</v>
      </c>
      <c r="AK1366" t="s">
        <v>511</v>
      </c>
      <c r="AL1366" t="s">
        <v>511</v>
      </c>
      <c r="AM1366" t="s">
        <v>511</v>
      </c>
      <c r="AN1366" t="s">
        <v>511</v>
      </c>
    </row>
    <row r="1367" spans="1:40" x14ac:dyDescent="0.3">
      <c r="A1367" s="68" t="s">
        <v>24</v>
      </c>
      <c r="B1367" s="20">
        <v>1</v>
      </c>
      <c r="C1367" s="20">
        <v>25</v>
      </c>
      <c r="D1367" s="20">
        <v>0.1</v>
      </c>
      <c r="E1367" t="s">
        <v>0</v>
      </c>
      <c r="F1367" s="20">
        <v>33586.1</v>
      </c>
      <c r="G1367" s="39">
        <f t="shared" si="80"/>
        <v>8.2779189192695542E-5</v>
      </c>
      <c r="H1367" s="20">
        <v>1259.32</v>
      </c>
      <c r="I1367" s="20">
        <v>7</v>
      </c>
      <c r="J1367" s="23">
        <v>0</v>
      </c>
      <c r="K1367" s="52">
        <v>1E-3</v>
      </c>
      <c r="L1367" s="59">
        <f>IF(OR(H_no_hash!$F1367="---",H_no_hash!$F1367="infeas",H_no_hash!$F1367="inf"),"---",(H_no_hash!$F1367/M1367)-1)</f>
        <v>9.4725306829321898E-3</v>
      </c>
      <c r="M1367" s="20">
        <f>Model_dem!L1107</f>
        <v>33270.94</v>
      </c>
      <c r="N1367">
        <f>Model_dem!G1107</f>
        <v>33583.32</v>
      </c>
      <c r="P1367" t="str">
        <f>IF(H_no_hash!$Q1367&lt;&gt;A1367,"Aqui", " ")</f>
        <v xml:space="preserve"> </v>
      </c>
      <c r="Q1367" s="68" t="s">
        <v>24</v>
      </c>
      <c r="R1367" s="20">
        <v>1</v>
      </c>
      <c r="S1367" s="20">
        <v>25</v>
      </c>
      <c r="T1367" s="20">
        <v>0.1</v>
      </c>
      <c r="U1367" s="20">
        <v>200</v>
      </c>
      <c r="V1367" s="20">
        <v>33586.1</v>
      </c>
      <c r="W1367" s="20">
        <v>1259.32</v>
      </c>
      <c r="X1367" s="20">
        <v>0</v>
      </c>
      <c r="Y1367" s="20">
        <v>7</v>
      </c>
      <c r="Z1367" s="20">
        <v>1800.06</v>
      </c>
      <c r="AA1367" s="23">
        <v>0</v>
      </c>
      <c r="AE1367" t="s">
        <v>532</v>
      </c>
      <c r="AF1367">
        <v>3</v>
      </c>
      <c r="AG1367">
        <v>25</v>
      </c>
      <c r="AH1367">
        <v>0.2</v>
      </c>
      <c r="AI1367">
        <v>100</v>
      </c>
      <c r="AJ1367" t="s">
        <v>511</v>
      </c>
      <c r="AK1367" t="s">
        <v>511</v>
      </c>
      <c r="AL1367" t="s">
        <v>511</v>
      </c>
      <c r="AM1367" t="s">
        <v>511</v>
      </c>
      <c r="AN1367" t="s">
        <v>511</v>
      </c>
    </row>
    <row r="1368" spans="1:40" x14ac:dyDescent="0.3">
      <c r="A1368" s="65" t="s">
        <v>24</v>
      </c>
      <c r="B1368" s="66">
        <v>1</v>
      </c>
      <c r="C1368" s="66">
        <v>25</v>
      </c>
      <c r="D1368" s="66">
        <v>0.15</v>
      </c>
      <c r="E1368" t="s">
        <v>0</v>
      </c>
      <c r="F1368" s="66">
        <v>33821.4</v>
      </c>
      <c r="G1368" s="39">
        <f t="shared" si="80"/>
        <v>3.287990469455381E-3</v>
      </c>
      <c r="H1368" s="66">
        <v>1373.87</v>
      </c>
      <c r="I1368" s="66">
        <v>6</v>
      </c>
      <c r="J1368" s="67">
        <v>0</v>
      </c>
      <c r="K1368" s="52">
        <v>0</v>
      </c>
      <c r="L1368" s="59">
        <f>IF(OR(H_no_hash!$F1368="---",H_no_hash!$F1368="infeas",H_no_hash!$F1368="inf"),"---",(H_no_hash!$F1368/M1368)-1)</f>
        <v>1.6544768497673834E-2</v>
      </c>
      <c r="M1368" s="20">
        <f>Model_dem!L1108</f>
        <v>33270.94</v>
      </c>
      <c r="N1368">
        <f>Model_dem!G1108</f>
        <v>33710.559999999998</v>
      </c>
      <c r="P1368" t="str">
        <f>IF(H_no_hash!$Q1368&lt;&gt;A1368,"Aqui", " ")</f>
        <v xml:space="preserve"> </v>
      </c>
      <c r="Q1368" s="65" t="s">
        <v>24</v>
      </c>
      <c r="R1368" s="66">
        <v>1</v>
      </c>
      <c r="S1368" s="66">
        <v>25</v>
      </c>
      <c r="T1368" s="66">
        <v>0.15</v>
      </c>
      <c r="U1368" s="66">
        <v>200</v>
      </c>
      <c r="V1368" s="66">
        <v>33821.4</v>
      </c>
      <c r="W1368" s="66">
        <v>1373.87</v>
      </c>
      <c r="X1368" s="66">
        <v>2</v>
      </c>
      <c r="Y1368" s="66">
        <v>6</v>
      </c>
      <c r="Z1368" s="66">
        <v>1800.06</v>
      </c>
      <c r="AA1368" s="67">
        <v>0</v>
      </c>
      <c r="AE1368" t="s">
        <v>532</v>
      </c>
      <c r="AF1368">
        <v>3</v>
      </c>
      <c r="AG1368">
        <v>25</v>
      </c>
      <c r="AH1368">
        <v>0.15</v>
      </c>
      <c r="AI1368">
        <v>100</v>
      </c>
      <c r="AJ1368" t="s">
        <v>511</v>
      </c>
      <c r="AK1368" t="s">
        <v>511</v>
      </c>
      <c r="AL1368" t="s">
        <v>511</v>
      </c>
      <c r="AM1368" t="s">
        <v>511</v>
      </c>
      <c r="AN1368" t="s">
        <v>511</v>
      </c>
    </row>
    <row r="1369" spans="1:40" x14ac:dyDescent="0.3">
      <c r="A1369" s="68" t="s">
        <v>24</v>
      </c>
      <c r="B1369" s="20">
        <v>1</v>
      </c>
      <c r="C1369" s="20">
        <v>25</v>
      </c>
      <c r="D1369" s="20">
        <v>0.2</v>
      </c>
      <c r="E1369" t="s">
        <v>1</v>
      </c>
      <c r="F1369" s="20">
        <v>34068.1</v>
      </c>
      <c r="G1369" s="39">
        <f t="shared" si="80"/>
        <v>2.75205594767856E-3</v>
      </c>
      <c r="H1369" s="20">
        <v>1801.38</v>
      </c>
      <c r="I1369" s="20">
        <v>2</v>
      </c>
      <c r="J1369" s="23">
        <v>0</v>
      </c>
      <c r="K1369" s="52">
        <v>0.19800000000000001</v>
      </c>
      <c r="L1369" s="59">
        <f>IF(OR(H_no_hash!$F1369="---",H_no_hash!$F1369="infeas",H_no_hash!$F1369="inf"),"---",(H_no_hash!$F1369/M1369)-1)</f>
        <v>2.3959647668505779E-2</v>
      </c>
      <c r="M1369" s="20">
        <f>Model_dem!L1109</f>
        <v>33270.94</v>
      </c>
      <c r="N1369">
        <f>Model_dem!G1109</f>
        <v>33974.6</v>
      </c>
      <c r="P1369" t="str">
        <f>IF(H_no_hash!$Q1369&lt;&gt;A1369,"Aqui", " ")</f>
        <v xml:space="preserve"> </v>
      </c>
      <c r="Q1369" s="68" t="s">
        <v>24</v>
      </c>
      <c r="R1369" s="20">
        <v>1</v>
      </c>
      <c r="S1369" s="20">
        <v>25</v>
      </c>
      <c r="T1369" s="20">
        <v>0.2</v>
      </c>
      <c r="U1369" s="20">
        <v>200</v>
      </c>
      <c r="V1369" s="20">
        <v>34068.1</v>
      </c>
      <c r="W1369" s="20">
        <v>1801.38</v>
      </c>
      <c r="X1369" s="20">
        <v>1</v>
      </c>
      <c r="Y1369" s="20">
        <v>2</v>
      </c>
      <c r="Z1369" s="20">
        <v>1801.38</v>
      </c>
      <c r="AA1369" s="23">
        <v>0</v>
      </c>
      <c r="AE1369" t="s">
        <v>532</v>
      </c>
      <c r="AF1369">
        <v>3</v>
      </c>
      <c r="AG1369">
        <v>50</v>
      </c>
      <c r="AH1369">
        <v>0.15</v>
      </c>
      <c r="AI1369">
        <v>100</v>
      </c>
      <c r="AJ1369" t="s">
        <v>511</v>
      </c>
      <c r="AK1369" t="s">
        <v>511</v>
      </c>
      <c r="AL1369" t="s">
        <v>511</v>
      </c>
      <c r="AM1369" t="s">
        <v>511</v>
      </c>
      <c r="AN1369" t="s">
        <v>511</v>
      </c>
    </row>
    <row r="1370" spans="1:40" x14ac:dyDescent="0.3">
      <c r="A1370" s="65" t="s">
        <v>24</v>
      </c>
      <c r="B1370" s="66">
        <v>1</v>
      </c>
      <c r="C1370" s="66">
        <v>50</v>
      </c>
      <c r="D1370" s="66">
        <v>0.05</v>
      </c>
      <c r="E1370" t="s">
        <v>1</v>
      </c>
      <c r="F1370" s="66">
        <v>33579.599999999999</v>
      </c>
      <c r="G1370" s="39">
        <f t="shared" si="80"/>
        <v>-1.5208725155206295E-2</v>
      </c>
      <c r="H1370" s="66">
        <v>1073.08</v>
      </c>
      <c r="I1370" s="66">
        <v>18</v>
      </c>
      <c r="J1370" s="67">
        <v>0</v>
      </c>
      <c r="K1370" s="52">
        <v>0</v>
      </c>
      <c r="L1370" s="59">
        <f>IF(OR(H_no_hash!$F1370="---",H_no_hash!$F1370="infeas",H_no_hash!$F1370="inf"),"---",(H_no_hash!$F1370/M1370)-1)</f>
        <v>9.2771649974421333E-3</v>
      </c>
      <c r="M1370" s="20">
        <f>Model_dem!L1110</f>
        <v>33270.94</v>
      </c>
      <c r="N1370">
        <f>Model_dem!G1110</f>
        <v>34098.19</v>
      </c>
      <c r="P1370" t="str">
        <f>IF(H_no_hash!$Q1370&lt;&gt;A1370,"Aqui", " ")</f>
        <v xml:space="preserve"> </v>
      </c>
      <c r="Q1370" s="65" t="s">
        <v>24</v>
      </c>
      <c r="R1370" s="66">
        <v>1</v>
      </c>
      <c r="S1370" s="66">
        <v>50</v>
      </c>
      <c r="T1370" s="66">
        <v>0.05</v>
      </c>
      <c r="U1370" s="66">
        <v>200</v>
      </c>
      <c r="V1370" s="66">
        <v>33579.599999999999</v>
      </c>
      <c r="W1370" s="66">
        <v>1073.08</v>
      </c>
      <c r="X1370" s="66">
        <v>6</v>
      </c>
      <c r="Y1370" s="66">
        <v>18</v>
      </c>
      <c r="Z1370" s="66">
        <v>1800.08</v>
      </c>
      <c r="AA1370" s="67">
        <v>0</v>
      </c>
      <c r="AE1370" t="s">
        <v>532</v>
      </c>
      <c r="AF1370">
        <v>3</v>
      </c>
      <c r="AG1370">
        <v>50</v>
      </c>
      <c r="AH1370">
        <v>0.1</v>
      </c>
      <c r="AI1370">
        <v>100</v>
      </c>
      <c r="AJ1370" t="s">
        <v>511</v>
      </c>
      <c r="AK1370" t="s">
        <v>511</v>
      </c>
      <c r="AL1370" t="s">
        <v>511</v>
      </c>
      <c r="AM1370" t="s">
        <v>511</v>
      </c>
      <c r="AN1370" t="s">
        <v>511</v>
      </c>
    </row>
    <row r="1371" spans="1:40" x14ac:dyDescent="0.3">
      <c r="A1371" s="68" t="s">
        <v>24</v>
      </c>
      <c r="B1371" s="20">
        <v>1</v>
      </c>
      <c r="C1371" s="20">
        <v>50</v>
      </c>
      <c r="D1371" s="20">
        <v>0.1</v>
      </c>
      <c r="E1371" t="s">
        <v>1</v>
      </c>
      <c r="F1371" s="20">
        <v>33776.5</v>
      </c>
      <c r="G1371" s="39">
        <f t="shared" si="80"/>
        <v>-1.3296287831368997E-3</v>
      </c>
      <c r="H1371" s="20">
        <v>841.12599999999998</v>
      </c>
      <c r="I1371" s="20">
        <v>9</v>
      </c>
      <c r="J1371" s="23">
        <v>0</v>
      </c>
      <c r="K1371" s="52">
        <v>2E-3</v>
      </c>
      <c r="L1371" s="59">
        <f>IF(OR(H_no_hash!$F1371="---",H_no_hash!$F1371="infeas",H_no_hash!$F1371="inf"),"---",(H_no_hash!$F1371/M1371)-1)</f>
        <v>1.5195242454826952E-2</v>
      </c>
      <c r="M1371" s="20">
        <f>Model_dem!L1111</f>
        <v>33270.94</v>
      </c>
      <c r="N1371">
        <f>Model_dem!G1111</f>
        <v>33821.47</v>
      </c>
      <c r="P1371" t="str">
        <f>IF(H_no_hash!$Q1371&lt;&gt;A1371,"Aqui", " ")</f>
        <v xml:space="preserve"> </v>
      </c>
      <c r="Q1371" s="68" t="s">
        <v>24</v>
      </c>
      <c r="R1371" s="20">
        <v>1</v>
      </c>
      <c r="S1371" s="20">
        <v>50</v>
      </c>
      <c r="T1371" s="20">
        <v>0.1</v>
      </c>
      <c r="U1371" s="20">
        <v>200</v>
      </c>
      <c r="V1371" s="20">
        <v>33776.5</v>
      </c>
      <c r="W1371" s="20">
        <v>841.12599999999998</v>
      </c>
      <c r="X1371" s="20">
        <v>0</v>
      </c>
      <c r="Y1371" s="20">
        <v>9</v>
      </c>
      <c r="Z1371" s="20">
        <v>1800.04</v>
      </c>
      <c r="AA1371" s="23">
        <v>0</v>
      </c>
      <c r="AE1371" t="s">
        <v>532</v>
      </c>
      <c r="AF1371">
        <v>3</v>
      </c>
      <c r="AG1371">
        <v>25</v>
      </c>
      <c r="AH1371">
        <v>0.1</v>
      </c>
      <c r="AI1371">
        <v>100</v>
      </c>
      <c r="AJ1371" t="s">
        <v>511</v>
      </c>
      <c r="AK1371" t="s">
        <v>511</v>
      </c>
      <c r="AL1371" t="s">
        <v>511</v>
      </c>
      <c r="AM1371" t="s">
        <v>511</v>
      </c>
      <c r="AN1371" t="s">
        <v>511</v>
      </c>
    </row>
    <row r="1372" spans="1:40" x14ac:dyDescent="0.3">
      <c r="A1372" s="65" t="s">
        <v>24</v>
      </c>
      <c r="B1372" s="66">
        <v>1</v>
      </c>
      <c r="C1372" s="66">
        <v>50</v>
      </c>
      <c r="D1372" s="66">
        <v>0.15</v>
      </c>
      <c r="E1372" t="s">
        <v>1</v>
      </c>
      <c r="F1372" s="66">
        <v>33866.699999999997</v>
      </c>
      <c r="G1372" s="39">
        <f t="shared" si="80"/>
        <v>-1.2202687642172019E-2</v>
      </c>
      <c r="H1372" s="66">
        <v>1718.85</v>
      </c>
      <c r="I1372" s="66">
        <v>2</v>
      </c>
      <c r="J1372" s="67">
        <v>0</v>
      </c>
      <c r="K1372" s="52">
        <v>0</v>
      </c>
      <c r="L1372" s="59">
        <f>IF(OR(H_no_hash!$F1372="---",H_no_hash!$F1372="infeas",H_no_hash!$F1372="inf"),"---",(H_no_hash!$F1372/M1372)-1)</f>
        <v>1.7906317044243281E-2</v>
      </c>
      <c r="M1372" s="20">
        <f>Model_dem!L1112</f>
        <v>33270.94</v>
      </c>
      <c r="N1372">
        <f>Model_dem!G1112</f>
        <v>34285.07</v>
      </c>
      <c r="P1372" t="str">
        <f>IF(H_no_hash!$Q1372&lt;&gt;A1372,"Aqui", " ")</f>
        <v xml:space="preserve"> </v>
      </c>
      <c r="Q1372" s="65" t="s">
        <v>24</v>
      </c>
      <c r="R1372" s="66">
        <v>1</v>
      </c>
      <c r="S1372" s="66">
        <v>50</v>
      </c>
      <c r="T1372" s="66">
        <v>0.15</v>
      </c>
      <c r="U1372" s="66">
        <v>200</v>
      </c>
      <c r="V1372" s="66">
        <v>33866.699999999997</v>
      </c>
      <c r="W1372" s="66">
        <v>1718.85</v>
      </c>
      <c r="X1372" s="66">
        <v>0</v>
      </c>
      <c r="Y1372" s="66">
        <v>2</v>
      </c>
      <c r="Z1372" s="66">
        <v>1801.17</v>
      </c>
      <c r="AA1372" s="67">
        <v>0</v>
      </c>
      <c r="AE1372" t="s">
        <v>532</v>
      </c>
      <c r="AF1372">
        <v>2</v>
      </c>
      <c r="AG1372">
        <v>50</v>
      </c>
      <c r="AH1372">
        <v>0.2</v>
      </c>
      <c r="AI1372">
        <v>100</v>
      </c>
      <c r="AJ1372" t="s">
        <v>511</v>
      </c>
      <c r="AK1372" t="s">
        <v>511</v>
      </c>
      <c r="AL1372" t="s">
        <v>511</v>
      </c>
      <c r="AM1372" t="s">
        <v>511</v>
      </c>
      <c r="AN1372" t="s">
        <v>511</v>
      </c>
    </row>
    <row r="1373" spans="1:40" x14ac:dyDescent="0.3">
      <c r="A1373" s="68" t="s">
        <v>24</v>
      </c>
      <c r="B1373" s="20">
        <v>1</v>
      </c>
      <c r="C1373" s="20">
        <v>50</v>
      </c>
      <c r="D1373" s="20">
        <v>0.2</v>
      </c>
      <c r="E1373" t="s">
        <v>1</v>
      </c>
      <c r="F1373" s="20">
        <v>35331.9</v>
      </c>
      <c r="G1373" s="39">
        <f t="shared" si="80"/>
        <v>-8.8715353766023616E-2</v>
      </c>
      <c r="H1373" s="20">
        <v>1801.27</v>
      </c>
      <c r="I1373" s="20">
        <v>1</v>
      </c>
      <c r="J1373" s="23">
        <v>0</v>
      </c>
      <c r="K1373" s="52">
        <v>0</v>
      </c>
      <c r="L1373" s="59">
        <f>IF(OR(H_no_hash!$F1373="---",H_no_hash!$F1373="infeas",H_no_hash!$F1373="inf"),"---",(H_no_hash!$F1373/M1373)-1)</f>
        <v>6.1944748179642684E-2</v>
      </c>
      <c r="M1373" s="20">
        <f>Model_dem!L1113</f>
        <v>33270.94</v>
      </c>
      <c r="N1373">
        <f>Model_dem!G1113</f>
        <v>38771.53</v>
      </c>
      <c r="P1373" t="str">
        <f>IF(H_no_hash!$Q1373&lt;&gt;A1373,"Aqui", " ")</f>
        <v xml:space="preserve"> </v>
      </c>
      <c r="Q1373" s="68" t="s">
        <v>24</v>
      </c>
      <c r="R1373" s="20">
        <v>1</v>
      </c>
      <c r="S1373" s="20">
        <v>50</v>
      </c>
      <c r="T1373" s="20">
        <v>0.2</v>
      </c>
      <c r="U1373" s="20">
        <v>200</v>
      </c>
      <c r="V1373" s="20">
        <v>35331.9</v>
      </c>
      <c r="W1373" s="20">
        <v>1801.27</v>
      </c>
      <c r="X1373" s="20">
        <v>0</v>
      </c>
      <c r="Y1373" s="20">
        <v>1</v>
      </c>
      <c r="Z1373" s="20">
        <v>1801.27</v>
      </c>
      <c r="AA1373" s="23">
        <v>0</v>
      </c>
      <c r="AE1373" t="s">
        <v>512</v>
      </c>
      <c r="AF1373">
        <v>3</v>
      </c>
      <c r="AG1373">
        <v>10</v>
      </c>
      <c r="AH1373">
        <v>0.05</v>
      </c>
      <c r="AI1373">
        <v>100</v>
      </c>
      <c r="AJ1373" t="s">
        <v>511</v>
      </c>
      <c r="AK1373" t="s">
        <v>511</v>
      </c>
      <c r="AL1373" t="s">
        <v>511</v>
      </c>
      <c r="AM1373" t="s">
        <v>511</v>
      </c>
      <c r="AN1373" t="s">
        <v>511</v>
      </c>
    </row>
    <row r="1374" spans="1:40" x14ac:dyDescent="0.3">
      <c r="A1374" s="65" t="s">
        <v>24</v>
      </c>
      <c r="B1374" s="66">
        <v>2</v>
      </c>
      <c r="C1374" s="66">
        <v>5</v>
      </c>
      <c r="D1374" s="66">
        <v>0.05</v>
      </c>
      <c r="E1374" t="s">
        <v>0</v>
      </c>
      <c r="F1374" s="66">
        <v>33312</v>
      </c>
      <c r="G1374" s="39">
        <f t="shared" si="80"/>
        <v>2.7445090301551932E-4</v>
      </c>
      <c r="H1374" s="66">
        <v>296.75</v>
      </c>
      <c r="I1374" s="66">
        <v>26</v>
      </c>
      <c r="J1374" s="67">
        <v>0</v>
      </c>
      <c r="K1374" s="52">
        <v>0.83599999999999997</v>
      </c>
      <c r="L1374" s="59">
        <f>IF(OR(H_no_hash!$F1374="---",H_no_hash!$F1374="infeas",H_no_hash!$F1374="inf"),"---",(H_no_hash!$F1374/M1374)-1)</f>
        <v>1.2341100071111555E-3</v>
      </c>
      <c r="M1374" s="20">
        <f>Model_dem!L1114</f>
        <v>33270.94</v>
      </c>
      <c r="N1374">
        <f>Model_dem!G1114</f>
        <v>33302.86</v>
      </c>
      <c r="P1374" t="str">
        <f>IF(H_no_hash!$Q1374&lt;&gt;A1374,"Aqui", " ")</f>
        <v xml:space="preserve"> </v>
      </c>
      <c r="Q1374" s="65" t="s">
        <v>24</v>
      </c>
      <c r="R1374" s="66">
        <v>2</v>
      </c>
      <c r="S1374" s="66">
        <v>5</v>
      </c>
      <c r="T1374" s="66">
        <v>0.05</v>
      </c>
      <c r="U1374" s="66">
        <v>200</v>
      </c>
      <c r="V1374" s="66">
        <v>33312</v>
      </c>
      <c r="W1374" s="66">
        <v>296.75</v>
      </c>
      <c r="X1374" s="66">
        <v>4</v>
      </c>
      <c r="Y1374" s="66">
        <v>26</v>
      </c>
      <c r="Z1374" s="66">
        <v>1800.11</v>
      </c>
      <c r="AA1374" s="67">
        <v>0</v>
      </c>
      <c r="AE1374" t="s">
        <v>512</v>
      </c>
      <c r="AF1374">
        <v>3</v>
      </c>
      <c r="AG1374">
        <v>0</v>
      </c>
      <c r="AH1374">
        <v>0.2</v>
      </c>
      <c r="AI1374">
        <v>100</v>
      </c>
      <c r="AJ1374" t="s">
        <v>511</v>
      </c>
      <c r="AK1374" t="s">
        <v>511</v>
      </c>
      <c r="AL1374" t="s">
        <v>511</v>
      </c>
      <c r="AM1374" t="s">
        <v>511</v>
      </c>
      <c r="AN1374" t="s">
        <v>511</v>
      </c>
    </row>
    <row r="1375" spans="1:40" x14ac:dyDescent="0.3">
      <c r="A1375" s="68" t="s">
        <v>24</v>
      </c>
      <c r="B1375" s="20">
        <v>2</v>
      </c>
      <c r="C1375" s="20">
        <v>5</v>
      </c>
      <c r="D1375" s="20">
        <v>0.1</v>
      </c>
      <c r="E1375" t="s">
        <v>0</v>
      </c>
      <c r="F1375" s="20">
        <v>33366</v>
      </c>
      <c r="G1375" s="39">
        <f t="shared" si="80"/>
        <v>5.9941293487554021E-7</v>
      </c>
      <c r="H1375" s="20">
        <v>938.75099999999998</v>
      </c>
      <c r="I1375" s="20">
        <v>28</v>
      </c>
      <c r="J1375" s="23">
        <v>0</v>
      </c>
      <c r="K1375" s="52">
        <v>0.98</v>
      </c>
      <c r="L1375" s="59">
        <f>IF(OR(H_no_hash!$F1375="---",H_no_hash!$F1375="infeas",H_no_hash!$F1375="inf"),"---",(H_no_hash!$F1375/M1375)-1)</f>
        <v>2.8571480096444279E-3</v>
      </c>
      <c r="M1375" s="20">
        <f>Model_dem!L1115</f>
        <v>33270.94</v>
      </c>
      <c r="N1375">
        <f>Model_dem!G1115</f>
        <v>33365.980000000003</v>
      </c>
      <c r="P1375" t="str">
        <f>IF(H_no_hash!$Q1375&lt;&gt;A1375,"Aqui", " ")</f>
        <v xml:space="preserve"> </v>
      </c>
      <c r="Q1375" s="68" t="s">
        <v>24</v>
      </c>
      <c r="R1375" s="20">
        <v>2</v>
      </c>
      <c r="S1375" s="20">
        <v>5</v>
      </c>
      <c r="T1375" s="20">
        <v>0.1</v>
      </c>
      <c r="U1375" s="20">
        <v>200</v>
      </c>
      <c r="V1375" s="20">
        <v>33366</v>
      </c>
      <c r="W1375" s="20">
        <v>938.75099999999998</v>
      </c>
      <c r="X1375" s="20">
        <v>14</v>
      </c>
      <c r="Y1375" s="20">
        <v>28</v>
      </c>
      <c r="Z1375" s="20">
        <v>1800.05</v>
      </c>
      <c r="AA1375" s="23">
        <v>0</v>
      </c>
      <c r="AE1375" t="s">
        <v>512</v>
      </c>
      <c r="AF1375">
        <v>3</v>
      </c>
      <c r="AG1375">
        <v>0</v>
      </c>
      <c r="AH1375">
        <v>0.15</v>
      </c>
      <c r="AI1375">
        <v>100</v>
      </c>
      <c r="AJ1375" t="s">
        <v>511</v>
      </c>
      <c r="AK1375" t="s">
        <v>511</v>
      </c>
      <c r="AL1375" t="s">
        <v>511</v>
      </c>
      <c r="AM1375" t="s">
        <v>511</v>
      </c>
      <c r="AN1375" t="s">
        <v>511</v>
      </c>
    </row>
    <row r="1376" spans="1:40" x14ac:dyDescent="0.3">
      <c r="A1376" s="65" t="s">
        <v>24</v>
      </c>
      <c r="B1376" s="66">
        <v>2</v>
      </c>
      <c r="C1376" s="66">
        <v>5</v>
      </c>
      <c r="D1376" s="66">
        <v>0.15</v>
      </c>
      <c r="E1376" t="s">
        <v>0</v>
      </c>
      <c r="F1376" s="66">
        <v>33382</v>
      </c>
      <c r="G1376" s="39">
        <f t="shared" si="80"/>
        <v>4.8012976091206663E-4</v>
      </c>
      <c r="H1376" s="66">
        <v>788.90499999999997</v>
      </c>
      <c r="I1376" s="66">
        <v>23</v>
      </c>
      <c r="J1376" s="67">
        <v>0</v>
      </c>
      <c r="K1376" s="52">
        <v>1</v>
      </c>
      <c r="L1376" s="59">
        <f>IF(OR(H_no_hash!$F1376="---",H_no_hash!$F1376="infeas",H_no_hash!$F1376="inf"),"---",(H_no_hash!$F1376/M1376)-1)</f>
        <v>3.3380481585429944E-3</v>
      </c>
      <c r="M1376" s="20">
        <f>Model_dem!L1116</f>
        <v>33270.94</v>
      </c>
      <c r="N1376">
        <f>Model_dem!G1116</f>
        <v>33365.980000000003</v>
      </c>
      <c r="P1376" t="str">
        <f>IF(H_no_hash!$Q1376&lt;&gt;A1376,"Aqui", " ")</f>
        <v xml:space="preserve"> </v>
      </c>
      <c r="Q1376" s="65" t="s">
        <v>24</v>
      </c>
      <c r="R1376" s="66">
        <v>2</v>
      </c>
      <c r="S1376" s="66">
        <v>5</v>
      </c>
      <c r="T1376" s="66">
        <v>0.15</v>
      </c>
      <c r="U1376" s="66">
        <v>200</v>
      </c>
      <c r="V1376" s="66">
        <v>33382</v>
      </c>
      <c r="W1376" s="66">
        <v>788.90499999999997</v>
      </c>
      <c r="X1376" s="66">
        <v>11</v>
      </c>
      <c r="Y1376" s="66">
        <v>23</v>
      </c>
      <c r="Z1376" s="66">
        <v>1800.32</v>
      </c>
      <c r="AA1376" s="67">
        <v>0</v>
      </c>
      <c r="AE1376" t="s">
        <v>512</v>
      </c>
      <c r="AF1376">
        <v>3</v>
      </c>
      <c r="AG1376">
        <v>0</v>
      </c>
      <c r="AH1376">
        <v>0.1</v>
      </c>
      <c r="AI1376">
        <v>100</v>
      </c>
      <c r="AJ1376" t="s">
        <v>511</v>
      </c>
      <c r="AK1376" t="s">
        <v>511</v>
      </c>
      <c r="AL1376" t="s">
        <v>511</v>
      </c>
      <c r="AM1376" t="s">
        <v>511</v>
      </c>
      <c r="AN1376" t="s">
        <v>511</v>
      </c>
    </row>
    <row r="1377" spans="1:40 16369:16379" x14ac:dyDescent="0.3">
      <c r="A1377" s="68" t="s">
        <v>24</v>
      </c>
      <c r="B1377" s="20">
        <v>2</v>
      </c>
      <c r="C1377" s="20">
        <v>5</v>
      </c>
      <c r="D1377" s="20">
        <v>0.2</v>
      </c>
      <c r="E1377" t="s">
        <v>0</v>
      </c>
      <c r="F1377" s="20">
        <v>33433.599999999999</v>
      </c>
      <c r="G1377" s="39">
        <f t="shared" si="80"/>
        <v>8.9730172395098239E-7</v>
      </c>
      <c r="H1377" s="20">
        <v>683.81100000000004</v>
      </c>
      <c r="I1377" s="20">
        <v>15</v>
      </c>
      <c r="J1377" s="23">
        <v>0</v>
      </c>
      <c r="K1377" s="52">
        <v>0.99299999999999999</v>
      </c>
      <c r="L1377" s="59">
        <f>IF(OR(H_no_hash!$F1377="---",H_no_hash!$F1377="infeas",H_no_hash!$F1377="inf"),"---",(H_no_hash!$F1377/M1377)-1)</f>
        <v>4.8889511387413265E-3</v>
      </c>
      <c r="M1377" s="20">
        <f>Model_dem!L1117</f>
        <v>33270.94</v>
      </c>
      <c r="N1377">
        <f>Model_dem!G1117</f>
        <v>33433.57</v>
      </c>
      <c r="P1377" t="str">
        <f>IF(H_no_hash!$Q1377&lt;&gt;A1377,"Aqui", " ")</f>
        <v xml:space="preserve"> </v>
      </c>
      <c r="Q1377" s="68" t="s">
        <v>24</v>
      </c>
      <c r="R1377" s="20">
        <v>2</v>
      </c>
      <c r="S1377" s="20">
        <v>5</v>
      </c>
      <c r="T1377" s="20">
        <v>0.2</v>
      </c>
      <c r="U1377" s="20">
        <v>200</v>
      </c>
      <c r="V1377" s="20">
        <v>33433.599999999999</v>
      </c>
      <c r="W1377" s="20">
        <v>683.81100000000004</v>
      </c>
      <c r="X1377" s="20">
        <v>4</v>
      </c>
      <c r="Y1377" s="20">
        <v>15</v>
      </c>
      <c r="Z1377" s="20">
        <v>1800.04</v>
      </c>
      <c r="AA1377" s="23">
        <v>0</v>
      </c>
      <c r="AE1377" t="s">
        <v>512</v>
      </c>
      <c r="AF1377">
        <v>2</v>
      </c>
      <c r="AG1377">
        <v>50</v>
      </c>
      <c r="AH1377">
        <v>0.2</v>
      </c>
      <c r="AI1377">
        <v>100</v>
      </c>
      <c r="AJ1377" t="s">
        <v>511</v>
      </c>
      <c r="AK1377" t="s">
        <v>511</v>
      </c>
      <c r="AL1377" t="s">
        <v>511</v>
      </c>
      <c r="AM1377" t="s">
        <v>511</v>
      </c>
      <c r="AN1377" t="s">
        <v>511</v>
      </c>
    </row>
    <row r="1378" spans="1:40 16369:16379" x14ac:dyDescent="0.3">
      <c r="A1378" s="65" t="s">
        <v>24</v>
      </c>
      <c r="B1378" s="66">
        <v>2</v>
      </c>
      <c r="C1378" s="66">
        <v>10</v>
      </c>
      <c r="D1378" s="66">
        <v>0.05</v>
      </c>
      <c r="E1378" t="s">
        <v>0</v>
      </c>
      <c r="F1378" s="66">
        <v>33372.5</v>
      </c>
      <c r="G1378" s="39">
        <f t="shared" si="80"/>
        <v>3.2942153997220035E-4</v>
      </c>
      <c r="H1378" s="66">
        <v>458.77300000000002</v>
      </c>
      <c r="I1378" s="66">
        <v>30</v>
      </c>
      <c r="J1378" s="67">
        <v>0</v>
      </c>
      <c r="K1378" s="52">
        <v>0.374</v>
      </c>
      <c r="L1378" s="59">
        <f>IF(OR(H_no_hash!$F1378="---",H_no_hash!$F1378="infeas",H_no_hash!$F1378="inf"),"---",(H_no_hash!$F1378/M1378)-1)</f>
        <v>3.0525136951344845E-3</v>
      </c>
      <c r="M1378" s="20">
        <f>Model_dem!L1118</f>
        <v>33270.94</v>
      </c>
      <c r="N1378">
        <f>Model_dem!G1118</f>
        <v>33361.51</v>
      </c>
      <c r="P1378" t="str">
        <f>IF(H_no_hash!$Q1378&lt;&gt;A1378,"Aqui", " ")</f>
        <v xml:space="preserve"> </v>
      </c>
      <c r="Q1378" s="65" t="s">
        <v>24</v>
      </c>
      <c r="R1378" s="66">
        <v>2</v>
      </c>
      <c r="S1378" s="66">
        <v>10</v>
      </c>
      <c r="T1378" s="66">
        <v>0.05</v>
      </c>
      <c r="U1378" s="66">
        <v>200</v>
      </c>
      <c r="V1378" s="66">
        <v>33372.5</v>
      </c>
      <c r="W1378" s="66">
        <v>458.77300000000002</v>
      </c>
      <c r="X1378" s="66">
        <v>6</v>
      </c>
      <c r="Y1378" s="66">
        <v>30</v>
      </c>
      <c r="Z1378" s="66">
        <v>1800.25</v>
      </c>
      <c r="AA1378" s="67">
        <v>0</v>
      </c>
      <c r="AE1378" t="s">
        <v>512</v>
      </c>
      <c r="AF1378">
        <v>2</v>
      </c>
      <c r="AG1378">
        <v>50</v>
      </c>
      <c r="AH1378">
        <v>0.15</v>
      </c>
      <c r="AI1378">
        <v>100</v>
      </c>
      <c r="AJ1378" t="s">
        <v>511</v>
      </c>
      <c r="AK1378" t="s">
        <v>511</v>
      </c>
      <c r="AL1378" t="s">
        <v>511</v>
      </c>
      <c r="AM1378" t="s">
        <v>511</v>
      </c>
      <c r="AN1378" t="s">
        <v>511</v>
      </c>
    </row>
    <row r="1379" spans="1:40 16369:16379" x14ac:dyDescent="0.3">
      <c r="A1379" s="68" t="s">
        <v>24</v>
      </c>
      <c r="B1379" s="20">
        <v>2</v>
      </c>
      <c r="C1379" s="20">
        <v>10</v>
      </c>
      <c r="D1379" s="20">
        <v>0.1</v>
      </c>
      <c r="E1379" t="s">
        <v>0</v>
      </c>
      <c r="F1379" s="20">
        <v>33475.199999999997</v>
      </c>
      <c r="G1379" s="39">
        <f t="shared" si="80"/>
        <v>1.2451556923175533E-3</v>
      </c>
      <c r="H1379" s="20">
        <v>1673.63</v>
      </c>
      <c r="I1379" s="20">
        <v>16</v>
      </c>
      <c r="J1379" s="23">
        <v>0</v>
      </c>
      <c r="K1379" s="52">
        <v>0.72699999999999998</v>
      </c>
      <c r="L1379" s="59">
        <f>IF(OR(H_no_hash!$F1379="---",H_no_hash!$F1379="infeas",H_no_hash!$F1379="inf"),"---",(H_no_hash!$F1379/M1379)-1)</f>
        <v>6.139291525877999E-3</v>
      </c>
      <c r="M1379" s="20">
        <f>Model_dem!L1119</f>
        <v>33270.94</v>
      </c>
      <c r="N1379">
        <f>Model_dem!G1119</f>
        <v>33433.57</v>
      </c>
      <c r="P1379" t="str">
        <f>IF(H_no_hash!$Q1379&lt;&gt;A1379,"Aqui", " ")</f>
        <v xml:space="preserve"> </v>
      </c>
      <c r="Q1379" s="68" t="s">
        <v>24</v>
      </c>
      <c r="R1379" s="20">
        <v>2</v>
      </c>
      <c r="S1379" s="20">
        <v>10</v>
      </c>
      <c r="T1379" s="20">
        <v>0.1</v>
      </c>
      <c r="U1379" s="20">
        <v>200</v>
      </c>
      <c r="V1379" s="20">
        <v>33475.199999999997</v>
      </c>
      <c r="W1379" s="20">
        <v>1673.63</v>
      </c>
      <c r="X1379" s="20">
        <v>12</v>
      </c>
      <c r="Y1379" s="20">
        <v>16</v>
      </c>
      <c r="Z1379" s="20">
        <v>1800.86</v>
      </c>
      <c r="AA1379" s="23">
        <v>0</v>
      </c>
      <c r="AE1379" t="s">
        <v>512</v>
      </c>
      <c r="AF1379">
        <v>3</v>
      </c>
      <c r="AG1379">
        <v>0</v>
      </c>
      <c r="AH1379">
        <v>0.05</v>
      </c>
      <c r="AI1379">
        <v>100</v>
      </c>
      <c r="AJ1379" t="s">
        <v>511</v>
      </c>
      <c r="AK1379" t="s">
        <v>511</v>
      </c>
      <c r="AL1379" t="s">
        <v>511</v>
      </c>
      <c r="AM1379" t="s">
        <v>511</v>
      </c>
      <c r="AN1379" t="s">
        <v>511</v>
      </c>
    </row>
    <row r="1380" spans="1:40 16369:16379" x14ac:dyDescent="0.3">
      <c r="A1380" s="65" t="s">
        <v>24</v>
      </c>
      <c r="B1380" s="66">
        <v>2</v>
      </c>
      <c r="C1380" s="66">
        <v>10</v>
      </c>
      <c r="D1380" s="66">
        <v>0.15</v>
      </c>
      <c r="E1380" t="s">
        <v>0</v>
      </c>
      <c r="F1380" s="66">
        <v>33531.4</v>
      </c>
      <c r="G1380" s="39">
        <f t="shared" si="80"/>
        <v>-2.9822784076295232E-7</v>
      </c>
      <c r="H1380" s="66">
        <v>1790.67</v>
      </c>
      <c r="I1380" s="66">
        <v>8</v>
      </c>
      <c r="J1380" s="67">
        <v>0</v>
      </c>
      <c r="K1380" s="52">
        <v>0.75</v>
      </c>
      <c r="L1380" s="59">
        <f>IF(OR(H_no_hash!$F1380="---",H_no_hash!$F1380="infeas",H_no_hash!$F1380="inf"),"---",(H_no_hash!$F1380/M1380)-1)</f>
        <v>7.8284532988848188E-3</v>
      </c>
      <c r="M1380" s="20">
        <f>Model_dem!L1120</f>
        <v>33270.94</v>
      </c>
      <c r="N1380">
        <f>Model_dem!G1120</f>
        <v>33531.410000000003</v>
      </c>
      <c r="P1380" t="str">
        <f>IF(H_no_hash!$Q1380&lt;&gt;A1380,"Aqui", " ")</f>
        <v xml:space="preserve"> </v>
      </c>
      <c r="Q1380" s="65" t="s">
        <v>24</v>
      </c>
      <c r="R1380" s="66">
        <v>2</v>
      </c>
      <c r="S1380" s="66">
        <v>10</v>
      </c>
      <c r="T1380" s="66">
        <v>0.15</v>
      </c>
      <c r="U1380" s="66">
        <v>200</v>
      </c>
      <c r="V1380" s="66">
        <v>33531.4</v>
      </c>
      <c r="W1380" s="66">
        <v>1790.67</v>
      </c>
      <c r="X1380" s="66">
        <v>6</v>
      </c>
      <c r="Y1380" s="66">
        <v>8</v>
      </c>
      <c r="Z1380" s="66">
        <v>1800.14</v>
      </c>
      <c r="AA1380" s="67">
        <v>0</v>
      </c>
      <c r="AE1380" t="s">
        <v>512</v>
      </c>
      <c r="AF1380">
        <v>3</v>
      </c>
      <c r="AG1380">
        <v>25</v>
      </c>
      <c r="AH1380">
        <v>0.05</v>
      </c>
      <c r="AI1380">
        <v>100</v>
      </c>
      <c r="AJ1380" t="s">
        <v>511</v>
      </c>
      <c r="AK1380" t="s">
        <v>511</v>
      </c>
      <c r="AL1380" t="s">
        <v>511</v>
      </c>
      <c r="AM1380" t="s">
        <v>511</v>
      </c>
      <c r="AN1380" t="s">
        <v>511</v>
      </c>
    </row>
    <row r="1381" spans="1:40 16369:16379" x14ac:dyDescent="0.3">
      <c r="A1381" s="68" t="s">
        <v>24</v>
      </c>
      <c r="B1381" s="20">
        <v>2</v>
      </c>
      <c r="C1381" s="20">
        <v>10</v>
      </c>
      <c r="D1381" s="20">
        <v>0.2</v>
      </c>
      <c r="E1381" t="s">
        <v>0</v>
      </c>
      <c r="F1381" s="20">
        <v>33988.1</v>
      </c>
      <c r="G1381" s="39">
        <f t="shared" si="80"/>
        <v>9.4041094161374534E-3</v>
      </c>
      <c r="H1381" s="20">
        <v>1802.82</v>
      </c>
      <c r="I1381" s="20">
        <v>1</v>
      </c>
      <c r="J1381" s="23">
        <v>0</v>
      </c>
      <c r="K1381" s="52">
        <v>0.96799999999999997</v>
      </c>
      <c r="L1381" s="59">
        <f>IF(OR(H_no_hash!$F1381="---",H_no_hash!$F1381="infeas",H_no_hash!$F1381="inf"),"---",(H_no_hash!$F1381/M1381)-1)</f>
        <v>2.1555146924012281E-2</v>
      </c>
      <c r="M1381" s="20">
        <f>Model_dem!L1121</f>
        <v>33270.94</v>
      </c>
      <c r="N1381">
        <f>Model_dem!G1121</f>
        <v>33671.449999999997</v>
      </c>
      <c r="P1381" t="str">
        <f>IF(H_no_hash!$Q1381&lt;&gt;A1381,"Aqui", " ")</f>
        <v xml:space="preserve"> </v>
      </c>
      <c r="Q1381" s="68" t="s">
        <v>24</v>
      </c>
      <c r="R1381" s="20">
        <v>2</v>
      </c>
      <c r="S1381" s="20">
        <v>10</v>
      </c>
      <c r="T1381" s="20">
        <v>0.2</v>
      </c>
      <c r="U1381" s="20">
        <v>200</v>
      </c>
      <c r="V1381" s="20">
        <v>33988.1</v>
      </c>
      <c r="W1381" s="20">
        <v>1802.82</v>
      </c>
      <c r="X1381" s="20">
        <v>0</v>
      </c>
      <c r="Y1381" s="20">
        <v>1</v>
      </c>
      <c r="Z1381" s="20">
        <v>1803.11</v>
      </c>
      <c r="AA1381" s="23">
        <v>0</v>
      </c>
      <c r="AE1381" t="s">
        <v>512</v>
      </c>
      <c r="AF1381">
        <v>3</v>
      </c>
      <c r="AG1381">
        <v>10</v>
      </c>
      <c r="AH1381">
        <v>0.1</v>
      </c>
      <c r="AI1381">
        <v>100</v>
      </c>
      <c r="AJ1381" t="s">
        <v>511</v>
      </c>
      <c r="AK1381" t="s">
        <v>511</v>
      </c>
      <c r="AL1381" t="s">
        <v>511</v>
      </c>
      <c r="AM1381" t="s">
        <v>511</v>
      </c>
      <c r="AN1381" t="s">
        <v>511</v>
      </c>
    </row>
    <row r="1382" spans="1:40 16369:16379" x14ac:dyDescent="0.3">
      <c r="A1382" s="65" t="s">
        <v>24</v>
      </c>
      <c r="B1382" s="66">
        <v>2</v>
      </c>
      <c r="C1382" s="66">
        <v>25</v>
      </c>
      <c r="D1382" s="66">
        <v>0.05</v>
      </c>
      <c r="E1382" t="s">
        <v>0</v>
      </c>
      <c r="F1382" s="66">
        <v>33579.599999999999</v>
      </c>
      <c r="G1382" s="39">
        <f t="shared" si="80"/>
        <v>3.2532922068279823E-3</v>
      </c>
      <c r="H1382" s="66">
        <v>439.75400000000002</v>
      </c>
      <c r="I1382" s="66">
        <v>12</v>
      </c>
      <c r="J1382" s="67">
        <v>0</v>
      </c>
      <c r="K1382" s="52">
        <v>0</v>
      </c>
      <c r="L1382" s="59">
        <f>IF(OR(H_no_hash!$F1382="---",H_no_hash!$F1382="infeas",H_no_hash!$F1382="inf"),"---",(H_no_hash!$F1382/M1382)-1)</f>
        <v>9.2771649974421333E-3</v>
      </c>
      <c r="M1382" s="20">
        <f>Model_dem!L1122</f>
        <v>33270.94</v>
      </c>
      <c r="N1382">
        <f>Model_dem!G1122</f>
        <v>33470.71</v>
      </c>
      <c r="P1382" t="str">
        <f>IF(H_no_hash!$Q1382&lt;&gt;A1382,"Aqui", " ")</f>
        <v xml:space="preserve"> </v>
      </c>
      <c r="Q1382" s="65" t="s">
        <v>24</v>
      </c>
      <c r="R1382" s="66">
        <v>2</v>
      </c>
      <c r="S1382" s="66">
        <v>25</v>
      </c>
      <c r="T1382" s="66">
        <v>0.05</v>
      </c>
      <c r="U1382" s="66">
        <v>200</v>
      </c>
      <c r="V1382" s="66">
        <v>33579.599999999999</v>
      </c>
      <c r="W1382" s="66">
        <v>439.75400000000002</v>
      </c>
      <c r="X1382" s="66">
        <v>0</v>
      </c>
      <c r="Y1382" s="66">
        <v>12</v>
      </c>
      <c r="Z1382" s="66">
        <v>1800.23</v>
      </c>
      <c r="AA1382" s="67">
        <v>0</v>
      </c>
      <c r="AE1382" t="s">
        <v>512</v>
      </c>
      <c r="AF1382">
        <v>3</v>
      </c>
      <c r="AG1382">
        <v>50</v>
      </c>
      <c r="AH1382">
        <v>0.1</v>
      </c>
      <c r="AI1382">
        <v>100</v>
      </c>
      <c r="AJ1382" t="s">
        <v>511</v>
      </c>
      <c r="AK1382" t="s">
        <v>511</v>
      </c>
      <c r="AL1382" t="s">
        <v>511</v>
      </c>
      <c r="AM1382" t="s">
        <v>511</v>
      </c>
      <c r="AN1382" t="s">
        <v>511</v>
      </c>
    </row>
    <row r="1383" spans="1:40 16369:16379" x14ac:dyDescent="0.3">
      <c r="A1383" s="68" t="s">
        <v>24</v>
      </c>
      <c r="B1383" s="20">
        <v>2</v>
      </c>
      <c r="C1383" s="20">
        <v>25</v>
      </c>
      <c r="D1383" s="20">
        <v>0.1</v>
      </c>
      <c r="E1383" t="s">
        <v>0</v>
      </c>
      <c r="F1383" s="20">
        <v>33701.300000000003</v>
      </c>
      <c r="G1383" s="39">
        <f t="shared" si="80"/>
        <v>1.8526126535346702E-3</v>
      </c>
      <c r="H1383" s="20">
        <v>1800.1</v>
      </c>
      <c r="I1383" s="20">
        <v>1</v>
      </c>
      <c r="J1383" s="23">
        <v>0</v>
      </c>
      <c r="K1383" s="52">
        <v>0</v>
      </c>
      <c r="L1383" s="59">
        <f>IF(OR(H_no_hash!$F1383="---",H_no_hash!$F1383="infeas",H_no_hash!$F1383="inf"),"---",(H_no_hash!$F1383/M1383)-1)</f>
        <v>1.2935011755003112E-2</v>
      </c>
      <c r="M1383" s="20">
        <f>Model_dem!L1123</f>
        <v>33270.94</v>
      </c>
      <c r="N1383">
        <f>Model_dem!G1123</f>
        <v>33638.980000000003</v>
      </c>
      <c r="P1383" t="str">
        <f>IF(H_no_hash!$Q1383&lt;&gt;A1383,"Aqui", " ")</f>
        <v xml:space="preserve"> </v>
      </c>
      <c r="Q1383" s="68" t="s">
        <v>24</v>
      </c>
      <c r="R1383" s="20">
        <v>2</v>
      </c>
      <c r="S1383" s="20">
        <v>25</v>
      </c>
      <c r="T1383" s="20">
        <v>0.1</v>
      </c>
      <c r="U1383" s="20">
        <v>200</v>
      </c>
      <c r="V1383" s="20">
        <v>33701.300000000003</v>
      </c>
      <c r="W1383" s="20">
        <v>1800.1</v>
      </c>
      <c r="X1383" s="20">
        <v>0</v>
      </c>
      <c r="Y1383" s="20">
        <v>1</v>
      </c>
      <c r="Z1383" s="20">
        <v>1800.28</v>
      </c>
      <c r="AA1383" s="23">
        <v>0</v>
      </c>
      <c r="AE1383" t="s">
        <v>512</v>
      </c>
      <c r="AF1383">
        <v>3</v>
      </c>
      <c r="AG1383">
        <v>25</v>
      </c>
      <c r="AH1383">
        <v>0.15</v>
      </c>
      <c r="AI1383">
        <v>100</v>
      </c>
      <c r="AJ1383" t="s">
        <v>511</v>
      </c>
      <c r="AK1383" t="s">
        <v>511</v>
      </c>
      <c r="AL1383" t="s">
        <v>511</v>
      </c>
      <c r="AM1383" t="s">
        <v>511</v>
      </c>
      <c r="AN1383" t="s">
        <v>511</v>
      </c>
    </row>
    <row r="1384" spans="1:40 16369:16379" x14ac:dyDescent="0.3">
      <c r="A1384" s="65" t="s">
        <v>24</v>
      </c>
      <c r="B1384" s="66">
        <v>2</v>
      </c>
      <c r="C1384" s="66">
        <v>25</v>
      </c>
      <c r="D1384" s="66">
        <v>0.15</v>
      </c>
      <c r="E1384" t="s">
        <v>0</v>
      </c>
      <c r="F1384" s="66">
        <v>34091.5</v>
      </c>
      <c r="G1384" s="39">
        <f t="shared" si="80"/>
        <v>7.3269543691216951E-3</v>
      </c>
      <c r="H1384" s="66">
        <v>1642.1</v>
      </c>
      <c r="I1384" s="66">
        <v>3</v>
      </c>
      <c r="J1384" s="67">
        <v>0</v>
      </c>
      <c r="K1384" s="52">
        <v>0</v>
      </c>
      <c r="L1384" s="59">
        <f>IF(OR(H_no_hash!$F1384="---",H_no_hash!$F1384="infeas",H_no_hash!$F1384="inf"),"---",(H_no_hash!$F1384/M1384)-1)</f>
        <v>2.4662964136270116E-2</v>
      </c>
      <c r="M1384" s="20">
        <f>Model_dem!L1124</f>
        <v>33270.94</v>
      </c>
      <c r="N1384">
        <f>Model_dem!G1124</f>
        <v>33843.53</v>
      </c>
      <c r="P1384" t="str">
        <f>IF(H_no_hash!$Q1384&lt;&gt;A1384,"Aqui", " ")</f>
        <v xml:space="preserve"> </v>
      </c>
      <c r="Q1384" s="65" t="s">
        <v>24</v>
      </c>
      <c r="R1384" s="66">
        <v>2</v>
      </c>
      <c r="S1384" s="66">
        <v>25</v>
      </c>
      <c r="T1384" s="66">
        <v>0.15</v>
      </c>
      <c r="U1384" s="66">
        <v>200</v>
      </c>
      <c r="V1384" s="66">
        <v>34091.5</v>
      </c>
      <c r="W1384" s="66">
        <v>1642.1</v>
      </c>
      <c r="X1384" s="66">
        <v>0</v>
      </c>
      <c r="Y1384" s="66">
        <v>3</v>
      </c>
      <c r="Z1384" s="66">
        <v>1801.52</v>
      </c>
      <c r="AA1384" s="67">
        <v>0</v>
      </c>
      <c r="AE1384" t="s">
        <v>512</v>
      </c>
      <c r="AF1384">
        <v>3</v>
      </c>
      <c r="AG1384">
        <v>10</v>
      </c>
      <c r="AH1384">
        <v>0.2</v>
      </c>
      <c r="AI1384">
        <v>100</v>
      </c>
      <c r="AJ1384" t="s">
        <v>511</v>
      </c>
      <c r="AK1384" t="s">
        <v>511</v>
      </c>
      <c r="AL1384" t="s">
        <v>511</v>
      </c>
      <c r="AM1384" t="s">
        <v>511</v>
      </c>
      <c r="AN1384" t="s">
        <v>511</v>
      </c>
    </row>
    <row r="1385" spans="1:40 16369:16379" x14ac:dyDescent="0.3">
      <c r="A1385" s="68" t="s">
        <v>24</v>
      </c>
      <c r="B1385" s="20">
        <v>2</v>
      </c>
      <c r="C1385" s="20">
        <v>25</v>
      </c>
      <c r="D1385" s="20">
        <v>0.2</v>
      </c>
      <c r="E1385" t="s">
        <v>1</v>
      </c>
      <c r="F1385" s="20">
        <v>35292.300000000003</v>
      </c>
      <c r="G1385" s="39">
        <f t="shared" si="80"/>
        <v>3.2441836415586227E-2</v>
      </c>
      <c r="H1385" s="20">
        <v>1801.28</v>
      </c>
      <c r="I1385" s="20">
        <v>1</v>
      </c>
      <c r="J1385" s="23">
        <v>0</v>
      </c>
      <c r="K1385" s="52">
        <v>0</v>
      </c>
      <c r="L1385" s="59">
        <f>IF(OR(H_no_hash!$F1385="---",H_no_hash!$F1385="infeas",H_no_hash!$F1385="inf"),"---",(H_no_hash!$F1385/M1385)-1)</f>
        <v>6.0754520311118387E-2</v>
      </c>
      <c r="M1385" s="20">
        <f>Model_dem!L1125</f>
        <v>33270.94</v>
      </c>
      <c r="N1385">
        <f>Model_dem!G1125</f>
        <v>34183.33</v>
      </c>
      <c r="P1385" t="str">
        <f>IF(H_no_hash!$Q1385&lt;&gt;A1385,"Aqui", " ")</f>
        <v xml:space="preserve"> </v>
      </c>
      <c r="Q1385" s="68" t="s">
        <v>24</v>
      </c>
      <c r="R1385" s="20">
        <v>2</v>
      </c>
      <c r="S1385" s="20">
        <v>25</v>
      </c>
      <c r="T1385" s="20">
        <v>0.2</v>
      </c>
      <c r="U1385" s="20">
        <v>200</v>
      </c>
      <c r="V1385" s="20">
        <v>35292.300000000003</v>
      </c>
      <c r="W1385" s="20">
        <v>1801.28</v>
      </c>
      <c r="X1385" s="20">
        <v>0</v>
      </c>
      <c r="Y1385" s="20">
        <v>1</v>
      </c>
      <c r="Z1385" s="20">
        <v>1801.46</v>
      </c>
      <c r="AA1385" s="23">
        <v>0</v>
      </c>
      <c r="AE1385" t="s">
        <v>512</v>
      </c>
      <c r="AF1385">
        <v>3</v>
      </c>
      <c r="AG1385">
        <v>25</v>
      </c>
      <c r="AH1385">
        <v>0.2</v>
      </c>
      <c r="AI1385">
        <v>100</v>
      </c>
      <c r="AJ1385" t="s">
        <v>511</v>
      </c>
      <c r="AK1385" t="s">
        <v>511</v>
      </c>
      <c r="AL1385" t="s">
        <v>511</v>
      </c>
      <c r="AM1385" t="s">
        <v>511</v>
      </c>
      <c r="AN1385" t="s">
        <v>511</v>
      </c>
    </row>
    <row r="1386" spans="1:40 16369:16379" x14ac:dyDescent="0.3">
      <c r="A1386" s="65" t="s">
        <v>24</v>
      </c>
      <c r="B1386" s="66">
        <v>2</v>
      </c>
      <c r="C1386" s="66">
        <v>50</v>
      </c>
      <c r="D1386" s="66">
        <v>0.05</v>
      </c>
      <c r="E1386" t="s">
        <v>0</v>
      </c>
      <c r="F1386" s="66">
        <v>33480.6</v>
      </c>
      <c r="G1386" s="39">
        <f t="shared" si="80"/>
        <v>0</v>
      </c>
      <c r="H1386" s="66">
        <v>1217.1600000000001</v>
      </c>
      <c r="I1386" s="66">
        <v>20</v>
      </c>
      <c r="J1386" s="67">
        <v>0</v>
      </c>
      <c r="K1386" s="52">
        <v>0</v>
      </c>
      <c r="L1386" s="59">
        <f>IF(OR(H_no_hash!$F1386="---",H_no_hash!$F1386="infeas",H_no_hash!$F1386="inf"),"---",(H_no_hash!$F1386/M1386)-1)</f>
        <v>6.3015953261313928E-3</v>
      </c>
      <c r="M1386" s="20">
        <f>Model_dem!L1126</f>
        <v>33270.94</v>
      </c>
      <c r="N1386">
        <f>Model_dem!G1126</f>
        <v>33480.6</v>
      </c>
      <c r="P1386" t="str">
        <f>IF(H_no_hash!$Q1386&lt;&gt;A1386,"Aqui", " ")</f>
        <v xml:space="preserve"> </v>
      </c>
      <c r="Q1386" s="65" t="s">
        <v>24</v>
      </c>
      <c r="R1386" s="66">
        <v>2</v>
      </c>
      <c r="S1386" s="66">
        <v>50</v>
      </c>
      <c r="T1386" s="66">
        <v>0.05</v>
      </c>
      <c r="U1386" s="66">
        <v>200</v>
      </c>
      <c r="V1386" s="66">
        <v>33480.6</v>
      </c>
      <c r="W1386" s="66">
        <v>1217.1600000000001</v>
      </c>
      <c r="X1386" s="66">
        <v>10</v>
      </c>
      <c r="Y1386" s="66">
        <v>20</v>
      </c>
      <c r="Z1386" s="66">
        <v>1800.08</v>
      </c>
      <c r="AA1386" s="67">
        <v>0</v>
      </c>
      <c r="AE1386" t="s">
        <v>512</v>
      </c>
      <c r="AF1386">
        <v>3</v>
      </c>
      <c r="AG1386">
        <v>50</v>
      </c>
      <c r="AH1386">
        <v>0.15</v>
      </c>
      <c r="AI1386">
        <v>100</v>
      </c>
      <c r="AJ1386" t="s">
        <v>511</v>
      </c>
      <c r="AK1386" t="s">
        <v>511</v>
      </c>
      <c r="AL1386" t="s">
        <v>511</v>
      </c>
      <c r="AM1386" t="s">
        <v>511</v>
      </c>
      <c r="AN1386" t="s">
        <v>511</v>
      </c>
    </row>
    <row r="1387" spans="1:40 16369:16379" x14ac:dyDescent="0.3">
      <c r="A1387" s="68" t="s">
        <v>24</v>
      </c>
      <c r="B1387" s="20">
        <v>2</v>
      </c>
      <c r="C1387" s="20">
        <v>50</v>
      </c>
      <c r="D1387" s="20">
        <v>0.1</v>
      </c>
      <c r="E1387" t="s">
        <v>1</v>
      </c>
      <c r="F1387" s="20">
        <v>33664.800000000003</v>
      </c>
      <c r="G1387" s="39">
        <f t="shared" si="80"/>
        <v>-2.5836340148773038E-4</v>
      </c>
      <c r="H1387" s="20">
        <v>1767.06</v>
      </c>
      <c r="I1387" s="20">
        <v>10</v>
      </c>
      <c r="J1387" s="23">
        <v>0</v>
      </c>
      <c r="K1387" s="52">
        <v>0</v>
      </c>
      <c r="L1387" s="59">
        <f>IF(OR(H_no_hash!$F1387="---",H_no_hash!$F1387="infeas",H_no_hash!$F1387="inf"),"---",(H_no_hash!$F1387/M1387)-1)</f>
        <v>1.1837958290327855E-2</v>
      </c>
      <c r="M1387" s="20">
        <f>Model_dem!L1127</f>
        <v>33270.94</v>
      </c>
      <c r="N1387">
        <f>Model_dem!G1127</f>
        <v>33673.5</v>
      </c>
      <c r="P1387" t="str">
        <f>IF(H_no_hash!$Q1387&lt;&gt;A1387,"Aqui", " ")</f>
        <v xml:space="preserve"> </v>
      </c>
      <c r="Q1387" s="68" t="s">
        <v>24</v>
      </c>
      <c r="R1387" s="20">
        <v>2</v>
      </c>
      <c r="S1387" s="20">
        <v>50</v>
      </c>
      <c r="T1387" s="20">
        <v>0.1</v>
      </c>
      <c r="U1387" s="20">
        <v>200</v>
      </c>
      <c r="V1387" s="20">
        <v>33664.800000000003</v>
      </c>
      <c r="W1387" s="20">
        <v>1767.06</v>
      </c>
      <c r="X1387" s="20">
        <v>8</v>
      </c>
      <c r="Y1387" s="20">
        <v>10</v>
      </c>
      <c r="Z1387" s="20">
        <v>1800.86</v>
      </c>
      <c r="AA1387" s="23">
        <v>0</v>
      </c>
      <c r="AE1387" t="s">
        <v>512</v>
      </c>
      <c r="AF1387">
        <v>3</v>
      </c>
      <c r="AG1387">
        <v>10</v>
      </c>
      <c r="AH1387">
        <v>0.15</v>
      </c>
      <c r="AI1387">
        <v>100</v>
      </c>
      <c r="AJ1387" t="s">
        <v>511</v>
      </c>
      <c r="AK1387" t="s">
        <v>511</v>
      </c>
      <c r="AL1387" t="s">
        <v>511</v>
      </c>
      <c r="AM1387" t="s">
        <v>511</v>
      </c>
      <c r="AN1387" t="s">
        <v>511</v>
      </c>
    </row>
    <row r="1388" spans="1:40 16369:16379" x14ac:dyDescent="0.3">
      <c r="A1388" s="65" t="s">
        <v>24</v>
      </c>
      <c r="B1388" s="66">
        <v>2</v>
      </c>
      <c r="C1388" s="66">
        <v>50</v>
      </c>
      <c r="D1388" s="66">
        <v>0.15</v>
      </c>
      <c r="E1388" t="s">
        <v>1</v>
      </c>
      <c r="F1388" s="66">
        <v>33902.5</v>
      </c>
      <c r="G1388" s="39">
        <f t="shared" si="80"/>
        <v>-0.16773290467783089</v>
      </c>
      <c r="H1388" s="66">
        <v>1577.74</v>
      </c>
      <c r="I1388" s="66">
        <v>7</v>
      </c>
      <c r="J1388" s="67">
        <v>0</v>
      </c>
      <c r="K1388" s="52">
        <v>0</v>
      </c>
      <c r="L1388" s="59">
        <f>IF(OR(H_no_hash!$F1388="---",H_no_hash!$F1388="infeas",H_no_hash!$F1388="inf"),"---",(H_no_hash!$F1388/M1388)-1)</f>
        <v>1.8982331127404217E-2</v>
      </c>
      <c r="M1388" s="20">
        <f>Model_dem!L1128</f>
        <v>33270.94</v>
      </c>
      <c r="N1388">
        <f>Model_dem!G1128</f>
        <v>40735.120000000003</v>
      </c>
      <c r="P1388" t="str">
        <f>IF(H_no_hash!$Q1388&lt;&gt;A1388,"Aqui", " ")</f>
        <v xml:space="preserve"> </v>
      </c>
      <c r="Q1388" s="65" t="s">
        <v>24</v>
      </c>
      <c r="R1388" s="66">
        <v>2</v>
      </c>
      <c r="S1388" s="66">
        <v>50</v>
      </c>
      <c r="T1388" s="66">
        <v>0.15</v>
      </c>
      <c r="U1388" s="66">
        <v>200</v>
      </c>
      <c r="V1388" s="66">
        <v>33902.5</v>
      </c>
      <c r="W1388" s="66">
        <v>1577.74</v>
      </c>
      <c r="X1388" s="66">
        <v>3</v>
      </c>
      <c r="Y1388" s="66">
        <v>7</v>
      </c>
      <c r="Z1388" s="66">
        <v>1800.59</v>
      </c>
      <c r="AA1388" s="67">
        <v>0</v>
      </c>
      <c r="AE1388" t="s">
        <v>512</v>
      </c>
      <c r="AF1388">
        <v>3</v>
      </c>
      <c r="AG1388">
        <v>50</v>
      </c>
      <c r="AH1388">
        <v>0.05</v>
      </c>
      <c r="AI1388">
        <v>100</v>
      </c>
      <c r="AJ1388" t="s">
        <v>511</v>
      </c>
      <c r="AK1388" t="s">
        <v>511</v>
      </c>
      <c r="AL1388" t="s">
        <v>511</v>
      </c>
      <c r="AM1388" t="s">
        <v>511</v>
      </c>
      <c r="AN1388" t="s">
        <v>511</v>
      </c>
    </row>
    <row r="1389" spans="1:40 16369:16379" x14ac:dyDescent="0.3">
      <c r="A1389" s="68" t="s">
        <v>24</v>
      </c>
      <c r="B1389" s="20">
        <v>2</v>
      </c>
      <c r="C1389" s="20">
        <v>50</v>
      </c>
      <c r="D1389" s="20">
        <v>0.2</v>
      </c>
      <c r="E1389" t="s">
        <v>0</v>
      </c>
      <c r="F1389" s="20">
        <v>35308.300000000003</v>
      </c>
      <c r="G1389" s="39">
        <f t="shared" si="80"/>
        <v>3.4746108672035474E-2</v>
      </c>
      <c r="H1389" s="20">
        <v>1801.52</v>
      </c>
      <c r="I1389" s="20">
        <v>1</v>
      </c>
      <c r="J1389" s="23">
        <v>0</v>
      </c>
      <c r="K1389" s="52">
        <v>0</v>
      </c>
      <c r="L1389" s="59">
        <f>IF(OR(H_no_hash!$F1389="---",H_no_hash!$F1389="infeas",H_no_hash!$F1389="inf"),"---",(H_no_hash!$F1389/M1389)-1)</f>
        <v>6.1235420460017176E-2</v>
      </c>
      <c r="M1389" s="20">
        <f>Model_dem!L1129</f>
        <v>33270.94</v>
      </c>
      <c r="N1389">
        <f>Model_dem!G1129</f>
        <v>34122.67</v>
      </c>
      <c r="P1389" t="str">
        <f>IF(H_no_hash!$Q1389&lt;&gt;A1389,"Aqui", " ")</f>
        <v xml:space="preserve"> </v>
      </c>
      <c r="Q1389" s="68" t="s">
        <v>24</v>
      </c>
      <c r="R1389" s="20">
        <v>2</v>
      </c>
      <c r="S1389" s="20">
        <v>50</v>
      </c>
      <c r="T1389" s="20">
        <v>0.2</v>
      </c>
      <c r="U1389" s="20">
        <v>200</v>
      </c>
      <c r="V1389" s="20">
        <v>35308.300000000003</v>
      </c>
      <c r="W1389" s="20">
        <v>1801.52</v>
      </c>
      <c r="X1389" s="20">
        <v>0</v>
      </c>
      <c r="Y1389" s="20">
        <v>1</v>
      </c>
      <c r="Z1389" s="20">
        <v>1801.67</v>
      </c>
      <c r="AA1389" s="23">
        <v>0</v>
      </c>
      <c r="AE1389" t="s">
        <v>512</v>
      </c>
      <c r="AF1389">
        <v>3</v>
      </c>
      <c r="AG1389">
        <v>25</v>
      </c>
      <c r="AH1389">
        <v>0.1</v>
      </c>
      <c r="AI1389">
        <v>100</v>
      </c>
      <c r="AJ1389" t="s">
        <v>511</v>
      </c>
      <c r="AK1389" t="s">
        <v>511</v>
      </c>
      <c r="AL1389" t="s">
        <v>511</v>
      </c>
      <c r="AM1389" t="s">
        <v>511</v>
      </c>
      <c r="AN1389" t="s">
        <v>511</v>
      </c>
    </row>
    <row r="1390" spans="1:40 16369:16379" x14ac:dyDescent="0.3">
      <c r="A1390" s="65" t="s">
        <v>24</v>
      </c>
      <c r="B1390" s="66">
        <v>3</v>
      </c>
      <c r="C1390" s="66">
        <v>0</v>
      </c>
      <c r="D1390" s="66">
        <v>0.05</v>
      </c>
      <c r="E1390" t="s">
        <v>0</v>
      </c>
      <c r="F1390" s="66">
        <v>33657.9</v>
      </c>
      <c r="G1390" s="39">
        <f t="shared" si="80"/>
        <v>5.6244273756214528E-4</v>
      </c>
      <c r="H1390" s="66">
        <v>1128.6099999999999</v>
      </c>
      <c r="I1390" s="66">
        <v>31</v>
      </c>
      <c r="J1390" s="67"/>
      <c r="K1390" s="52">
        <v>0</v>
      </c>
      <c r="L1390" s="59">
        <f>IF(OR(H_no_hash!$F1390="---",H_no_hash!$F1390="infeas",H_no_hash!$F1390="inf"),"---",(H_no_hash!$F1390/M1390)-1)</f>
        <v>1.1630570101115234E-2</v>
      </c>
      <c r="M1390" s="20">
        <f>Model_dem!L1130</f>
        <v>33270.94</v>
      </c>
      <c r="N1390">
        <f>Model_dem!G1130</f>
        <v>33638.980000000003</v>
      </c>
      <c r="P1390" t="str">
        <f>IF(H_no_hash!$Q1390&lt;&gt;A1390,"Aqui", " ")</f>
        <v xml:space="preserve"> </v>
      </c>
      <c r="Q1390" s="65" t="s">
        <v>24</v>
      </c>
      <c r="R1390" s="66">
        <v>3</v>
      </c>
      <c r="S1390" s="66">
        <v>0</v>
      </c>
      <c r="T1390" s="66">
        <v>0.05</v>
      </c>
      <c r="U1390" s="66">
        <v>200</v>
      </c>
      <c r="V1390" s="66">
        <v>33657.9</v>
      </c>
      <c r="W1390" s="66">
        <v>1128.6099999999999</v>
      </c>
      <c r="X1390" s="66">
        <v>19</v>
      </c>
      <c r="Y1390" s="66">
        <v>31</v>
      </c>
      <c r="Z1390" s="66">
        <v>1800.1</v>
      </c>
      <c r="AA1390" s="67"/>
      <c r="AE1390" t="s">
        <v>512</v>
      </c>
      <c r="AF1390">
        <v>3</v>
      </c>
      <c r="AG1390">
        <v>50</v>
      </c>
      <c r="AH1390">
        <v>0.2</v>
      </c>
      <c r="AI1390">
        <v>100</v>
      </c>
      <c r="AJ1390" t="s">
        <v>511</v>
      </c>
      <c r="AK1390" t="s">
        <v>511</v>
      </c>
      <c r="AL1390" t="s">
        <v>511</v>
      </c>
      <c r="AM1390" t="s">
        <v>511</v>
      </c>
      <c r="AN1390" t="s">
        <v>511</v>
      </c>
      <c r="XEO1390" t="s">
        <v>519</v>
      </c>
      <c r="XEP1390">
        <v>1</v>
      </c>
      <c r="XEQ1390">
        <v>5</v>
      </c>
      <c r="XER1390">
        <v>0.05</v>
      </c>
      <c r="XES1390">
        <v>50</v>
      </c>
      <c r="XET1390">
        <v>672</v>
      </c>
      <c r="XEU1390">
        <v>1.6129899999999999</v>
      </c>
      <c r="XEV1390">
        <v>0</v>
      </c>
      <c r="XEW1390">
        <v>364416</v>
      </c>
      <c r="XEX1390">
        <v>1800</v>
      </c>
      <c r="XEY1390">
        <v>69742</v>
      </c>
    </row>
    <row r="1391" spans="1:40 16369:16379" x14ac:dyDescent="0.3">
      <c r="A1391" s="68" t="s">
        <v>24</v>
      </c>
      <c r="B1391" s="20">
        <v>3</v>
      </c>
      <c r="C1391" s="20">
        <v>0</v>
      </c>
      <c r="D1391" s="20">
        <v>0.1</v>
      </c>
      <c r="E1391" t="s">
        <v>1</v>
      </c>
      <c r="F1391" s="20">
        <v>34122.699999999997</v>
      </c>
      <c r="G1391" s="39">
        <f t="shared" si="80"/>
        <v>8.7918090814217784E-7</v>
      </c>
      <c r="H1391" s="20">
        <v>745.59100000000001</v>
      </c>
      <c r="I1391" s="20">
        <v>8</v>
      </c>
      <c r="J1391" s="23"/>
      <c r="K1391" s="52">
        <v>0</v>
      </c>
      <c r="L1391" s="59">
        <f>IF(OR(H_no_hash!$F1391="---",H_no_hash!$F1391="infeas",H_no_hash!$F1391="inf"),"---",(H_no_hash!$F1391/M1391)-1)</f>
        <v>2.5600719426622565E-2</v>
      </c>
      <c r="M1391" s="20">
        <f>Model_dem!L1131</f>
        <v>33270.94</v>
      </c>
      <c r="N1391">
        <f>Model_dem!G1131</f>
        <v>34122.67</v>
      </c>
      <c r="P1391" t="str">
        <f>IF(H_no_hash!$Q1391&lt;&gt;A1391,"Aqui", " ")</f>
        <v xml:space="preserve"> </v>
      </c>
      <c r="Q1391" s="68" t="s">
        <v>24</v>
      </c>
      <c r="R1391" s="20">
        <v>3</v>
      </c>
      <c r="S1391" s="20">
        <v>0</v>
      </c>
      <c r="T1391" s="20">
        <v>0.1</v>
      </c>
      <c r="U1391" s="20">
        <v>200</v>
      </c>
      <c r="V1391" s="20">
        <v>34122.699999999997</v>
      </c>
      <c r="W1391" s="20">
        <v>745.59100000000001</v>
      </c>
      <c r="X1391" s="20">
        <v>0</v>
      </c>
      <c r="Y1391" s="20">
        <v>8</v>
      </c>
      <c r="Z1391" s="20">
        <v>1800.15</v>
      </c>
      <c r="AA1391" s="23"/>
      <c r="AE1391" t="s">
        <v>527</v>
      </c>
      <c r="AF1391">
        <v>3</v>
      </c>
      <c r="AG1391">
        <v>10</v>
      </c>
      <c r="AH1391">
        <v>0.1</v>
      </c>
      <c r="AI1391">
        <v>100</v>
      </c>
      <c r="AJ1391" t="s">
        <v>511</v>
      </c>
      <c r="AK1391" t="s">
        <v>511</v>
      </c>
      <c r="AL1391" t="s">
        <v>511</v>
      </c>
      <c r="AM1391" t="s">
        <v>511</v>
      </c>
      <c r="AN1391" t="s">
        <v>511</v>
      </c>
      <c r="XEO1391" t="s">
        <v>519</v>
      </c>
      <c r="XEP1391">
        <v>1</v>
      </c>
      <c r="XEQ1391">
        <v>5</v>
      </c>
      <c r="XER1391">
        <v>0.1</v>
      </c>
      <c r="XES1391">
        <v>50</v>
      </c>
      <c r="XET1391">
        <v>672</v>
      </c>
      <c r="XEU1391">
        <v>1.53996</v>
      </c>
      <c r="XEV1391">
        <v>1</v>
      </c>
      <c r="XEW1391">
        <v>639363</v>
      </c>
      <c r="XEX1391">
        <v>1800</v>
      </c>
      <c r="XEY1391">
        <v>76600</v>
      </c>
    </row>
    <row r="1392" spans="1:40 16369:16379" x14ac:dyDescent="0.3">
      <c r="A1392" s="65" t="s">
        <v>24</v>
      </c>
      <c r="B1392" s="66">
        <v>3</v>
      </c>
      <c r="C1392" s="66">
        <v>0</v>
      </c>
      <c r="D1392" s="66">
        <v>0.15</v>
      </c>
      <c r="E1392" t="s">
        <v>4</v>
      </c>
      <c r="F1392" s="66" t="s">
        <v>511</v>
      </c>
      <c r="G1392" s="39" t="str">
        <f t="shared" si="80"/>
        <v>---</v>
      </c>
      <c r="H1392" s="66" t="s">
        <v>511</v>
      </c>
      <c r="I1392" s="66" t="s">
        <v>511</v>
      </c>
      <c r="J1392" s="67">
        <v>0</v>
      </c>
      <c r="L1392" s="59" t="str">
        <f>IF(OR(H_no_hash!$F1392="---",H_no_hash!$F1392="infeas",H_no_hash!$F1392="inf"),"---",(H_no_hash!$F1392/M1392)-1)</f>
        <v>---</v>
      </c>
      <c r="M1392" s="20">
        <f>Model_dem!L1132</f>
        <v>33270.94</v>
      </c>
      <c r="N1392" t="str">
        <f>Model_dem!G1132</f>
        <v>---</v>
      </c>
      <c r="P1392" t="str">
        <f>IF(H_no_hash!$Q1392&lt;&gt;A1392,"Aqui", " ")</f>
        <v xml:space="preserve"> </v>
      </c>
      <c r="Q1392" s="65" t="s">
        <v>24</v>
      </c>
      <c r="R1392" s="66">
        <v>3</v>
      </c>
      <c r="S1392" s="66">
        <v>0</v>
      </c>
      <c r="T1392" s="66">
        <v>0.15</v>
      </c>
      <c r="U1392" s="66">
        <v>200</v>
      </c>
      <c r="V1392" s="66" t="s">
        <v>511</v>
      </c>
      <c r="W1392" s="66" t="s">
        <v>511</v>
      </c>
      <c r="X1392" s="66" t="s">
        <v>511</v>
      </c>
      <c r="Y1392" s="66" t="s">
        <v>511</v>
      </c>
      <c r="Z1392" s="66" t="s">
        <v>511</v>
      </c>
      <c r="AA1392" s="67">
        <v>0</v>
      </c>
      <c r="AE1392" t="s">
        <v>527</v>
      </c>
      <c r="AF1392">
        <v>3</v>
      </c>
      <c r="AG1392">
        <v>25</v>
      </c>
      <c r="AH1392">
        <v>0.1</v>
      </c>
      <c r="AI1392">
        <v>100</v>
      </c>
      <c r="AJ1392" t="s">
        <v>511</v>
      </c>
      <c r="AK1392" t="s">
        <v>511</v>
      </c>
      <c r="AL1392" t="s">
        <v>511</v>
      </c>
      <c r="AM1392" t="s">
        <v>511</v>
      </c>
      <c r="AN1392" t="s">
        <v>511</v>
      </c>
      <c r="XEO1392" t="s">
        <v>519</v>
      </c>
      <c r="XEP1392">
        <v>1</v>
      </c>
      <c r="XEQ1392">
        <v>5</v>
      </c>
      <c r="XER1392">
        <v>0.15</v>
      </c>
      <c r="XES1392">
        <v>50</v>
      </c>
      <c r="XET1392">
        <v>672</v>
      </c>
      <c r="XEU1392">
        <v>4.2611100000000004</v>
      </c>
      <c r="XEV1392">
        <v>9</v>
      </c>
      <c r="XEW1392">
        <v>615620</v>
      </c>
      <c r="XEX1392">
        <v>1800.01</v>
      </c>
      <c r="XEY1392">
        <v>77451</v>
      </c>
    </row>
    <row r="1393" spans="1:40 16369:16379" x14ac:dyDescent="0.3">
      <c r="A1393" s="68" t="s">
        <v>24</v>
      </c>
      <c r="B1393" s="20">
        <v>3</v>
      </c>
      <c r="C1393" s="20">
        <v>0</v>
      </c>
      <c r="D1393" s="20">
        <v>0.2</v>
      </c>
      <c r="E1393" t="s">
        <v>4</v>
      </c>
      <c r="F1393" s="20" t="s">
        <v>511</v>
      </c>
      <c r="G1393" s="39" t="str">
        <f t="shared" si="80"/>
        <v>---</v>
      </c>
      <c r="H1393" s="20" t="s">
        <v>511</v>
      </c>
      <c r="I1393" s="20" t="s">
        <v>511</v>
      </c>
      <c r="J1393" s="23">
        <v>0</v>
      </c>
      <c r="L1393" s="59" t="str">
        <f>IF(OR(H_no_hash!$F1393="---",H_no_hash!$F1393="infeas",H_no_hash!$F1393="inf"),"---",(H_no_hash!$F1393/M1393)-1)</f>
        <v>---</v>
      </c>
      <c r="M1393" s="20">
        <f>Model_dem!L1133</f>
        <v>33270.94</v>
      </c>
      <c r="N1393" t="str">
        <f>Model_dem!G1133</f>
        <v>---</v>
      </c>
      <c r="P1393" t="str">
        <f>IF(H_no_hash!$Q1393&lt;&gt;A1393,"Aqui", " ")</f>
        <v xml:space="preserve"> </v>
      </c>
      <c r="Q1393" s="68" t="s">
        <v>24</v>
      </c>
      <c r="R1393" s="20">
        <v>3</v>
      </c>
      <c r="S1393" s="20">
        <v>0</v>
      </c>
      <c r="T1393" s="20">
        <v>0.2</v>
      </c>
      <c r="U1393" s="20">
        <v>200</v>
      </c>
      <c r="V1393" s="20" t="s">
        <v>511</v>
      </c>
      <c r="W1393" s="20" t="s">
        <v>511</v>
      </c>
      <c r="X1393" s="20" t="s">
        <v>511</v>
      </c>
      <c r="Y1393" s="20" t="s">
        <v>511</v>
      </c>
      <c r="Z1393" s="20" t="s">
        <v>511</v>
      </c>
      <c r="AA1393" s="23">
        <v>0</v>
      </c>
      <c r="AE1393" t="s">
        <v>527</v>
      </c>
      <c r="AF1393">
        <v>3</v>
      </c>
      <c r="AG1393">
        <v>25</v>
      </c>
      <c r="AH1393">
        <v>0.15</v>
      </c>
      <c r="AI1393">
        <v>100</v>
      </c>
      <c r="AJ1393" t="s">
        <v>511</v>
      </c>
      <c r="AK1393" t="s">
        <v>511</v>
      </c>
      <c r="AL1393" t="s">
        <v>511</v>
      </c>
      <c r="AM1393" t="s">
        <v>511</v>
      </c>
      <c r="AN1393" t="s">
        <v>511</v>
      </c>
      <c r="XEO1393" t="s">
        <v>519</v>
      </c>
      <c r="XEP1393">
        <v>1</v>
      </c>
      <c r="XEQ1393">
        <v>5</v>
      </c>
      <c r="XER1393">
        <v>0.2</v>
      </c>
      <c r="XES1393">
        <v>50</v>
      </c>
      <c r="XET1393">
        <v>675</v>
      </c>
      <c r="XEU1393">
        <v>1.3233600000000001</v>
      </c>
      <c r="XEV1393">
        <v>0</v>
      </c>
      <c r="XEW1393">
        <v>567121</v>
      </c>
      <c r="XEX1393">
        <v>1800</v>
      </c>
      <c r="XEY1393">
        <v>78332</v>
      </c>
    </row>
    <row r="1394" spans="1:40 16369:16379" x14ac:dyDescent="0.3">
      <c r="A1394" s="65" t="s">
        <v>24</v>
      </c>
      <c r="B1394" s="66">
        <v>3</v>
      </c>
      <c r="C1394" s="66">
        <v>10</v>
      </c>
      <c r="D1394" s="66">
        <v>0.05</v>
      </c>
      <c r="E1394" t="s">
        <v>0</v>
      </c>
      <c r="F1394" s="66">
        <v>33639</v>
      </c>
      <c r="G1394" s="39">
        <f t="shared" si="80"/>
        <v>5.9454834827924562E-7</v>
      </c>
      <c r="H1394" s="66">
        <v>759.846</v>
      </c>
      <c r="I1394" s="66">
        <v>27</v>
      </c>
      <c r="J1394" s="67"/>
      <c r="K1394" s="52">
        <v>0</v>
      </c>
      <c r="L1394" s="59">
        <f>IF(OR(H_no_hash!$F1394="---",H_no_hash!$F1394="infeas",H_no_hash!$F1394="inf"),"---",(H_no_hash!$F1394/M1394)-1)</f>
        <v>1.1062506800228578E-2</v>
      </c>
      <c r="M1394" s="20">
        <f>Model_dem!L1134</f>
        <v>33270.94</v>
      </c>
      <c r="N1394">
        <f>Model_dem!G1134</f>
        <v>33638.980000000003</v>
      </c>
      <c r="P1394" t="str">
        <f>IF(H_no_hash!$Q1394&lt;&gt;A1394,"Aqui", " ")</f>
        <v xml:space="preserve"> </v>
      </c>
      <c r="Q1394" s="65" t="s">
        <v>24</v>
      </c>
      <c r="R1394" s="66">
        <v>3</v>
      </c>
      <c r="S1394" s="66">
        <v>10</v>
      </c>
      <c r="T1394" s="66">
        <v>0.05</v>
      </c>
      <c r="U1394" s="66">
        <v>200</v>
      </c>
      <c r="V1394" s="66">
        <v>33639</v>
      </c>
      <c r="W1394" s="66">
        <v>759.846</v>
      </c>
      <c r="X1394" s="66">
        <v>11</v>
      </c>
      <c r="Y1394" s="66">
        <v>27</v>
      </c>
      <c r="Z1394" s="66">
        <v>1800.09</v>
      </c>
      <c r="AA1394" s="67"/>
      <c r="AE1394" t="s">
        <v>527</v>
      </c>
      <c r="AF1394">
        <v>3</v>
      </c>
      <c r="AG1394">
        <v>10</v>
      </c>
      <c r="AH1394">
        <v>0.15</v>
      </c>
      <c r="AI1394">
        <v>100</v>
      </c>
      <c r="AJ1394" t="s">
        <v>511</v>
      </c>
      <c r="AK1394" t="s">
        <v>511</v>
      </c>
      <c r="AL1394" t="s">
        <v>511</v>
      </c>
      <c r="AM1394" t="s">
        <v>511</v>
      </c>
      <c r="AN1394" t="s">
        <v>511</v>
      </c>
      <c r="XEO1394" t="s">
        <v>519</v>
      </c>
      <c r="XEP1394">
        <v>1</v>
      </c>
      <c r="XEQ1394">
        <v>10</v>
      </c>
      <c r="XER1394">
        <v>0.05</v>
      </c>
      <c r="XES1394">
        <v>50</v>
      </c>
      <c r="XET1394">
        <v>672</v>
      </c>
      <c r="XEU1394">
        <v>2.2048899999999998</v>
      </c>
      <c r="XEV1394">
        <v>4</v>
      </c>
      <c r="XEW1394">
        <v>407000</v>
      </c>
      <c r="XEX1394">
        <v>1800</v>
      </c>
      <c r="XEY1394">
        <v>74574</v>
      </c>
    </row>
    <row r="1395" spans="1:40 16369:16379" x14ac:dyDescent="0.3">
      <c r="A1395" s="68" t="s">
        <v>24</v>
      </c>
      <c r="B1395" s="20">
        <v>3</v>
      </c>
      <c r="C1395" s="20">
        <v>10</v>
      </c>
      <c r="D1395" s="20">
        <v>0.1</v>
      </c>
      <c r="E1395" t="s">
        <v>0</v>
      </c>
      <c r="F1395" s="20">
        <v>34122.699999999997</v>
      </c>
      <c r="G1395" s="39">
        <f t="shared" si="80"/>
        <v>8.7918090814217784E-7</v>
      </c>
      <c r="H1395" s="20">
        <v>1294.42</v>
      </c>
      <c r="I1395" s="20">
        <v>12</v>
      </c>
      <c r="J1395" s="23"/>
      <c r="K1395" s="52">
        <v>0</v>
      </c>
      <c r="L1395" s="59">
        <f>IF(OR(H_no_hash!$F1395="---",H_no_hash!$F1395="infeas",H_no_hash!$F1395="inf"),"---",(H_no_hash!$F1395/M1395)-1)</f>
        <v>2.5600719426622565E-2</v>
      </c>
      <c r="M1395" s="20">
        <f>Model_dem!L1135</f>
        <v>33270.94</v>
      </c>
      <c r="N1395">
        <f>Model_dem!G1135</f>
        <v>34122.67</v>
      </c>
      <c r="P1395" t="str">
        <f>IF(H_no_hash!$Q1395&lt;&gt;A1395,"Aqui", " ")</f>
        <v xml:space="preserve"> </v>
      </c>
      <c r="Q1395" s="68" t="s">
        <v>24</v>
      </c>
      <c r="R1395" s="20">
        <v>3</v>
      </c>
      <c r="S1395" s="20">
        <v>10</v>
      </c>
      <c r="T1395" s="20">
        <v>0.1</v>
      </c>
      <c r="U1395" s="20">
        <v>200</v>
      </c>
      <c r="V1395" s="20">
        <v>34122.699999999997</v>
      </c>
      <c r="W1395" s="20">
        <v>1294.42</v>
      </c>
      <c r="X1395" s="20">
        <v>4</v>
      </c>
      <c r="Y1395" s="20">
        <v>12</v>
      </c>
      <c r="Z1395" s="20">
        <v>1800.55</v>
      </c>
      <c r="AA1395" s="23"/>
      <c r="AE1395" t="s">
        <v>527</v>
      </c>
      <c r="AF1395">
        <v>3</v>
      </c>
      <c r="AG1395">
        <v>0</v>
      </c>
      <c r="AH1395">
        <v>0.15</v>
      </c>
      <c r="AI1395">
        <v>100</v>
      </c>
      <c r="AJ1395" t="s">
        <v>511</v>
      </c>
      <c r="AK1395" t="s">
        <v>511</v>
      </c>
      <c r="AL1395" t="s">
        <v>511</v>
      </c>
      <c r="AM1395" t="s">
        <v>511</v>
      </c>
      <c r="AN1395" t="s">
        <v>511</v>
      </c>
      <c r="XEO1395" t="s">
        <v>519</v>
      </c>
      <c r="XEP1395">
        <v>1</v>
      </c>
      <c r="XEQ1395">
        <v>10</v>
      </c>
      <c r="XER1395">
        <v>0.1</v>
      </c>
      <c r="XES1395">
        <v>50</v>
      </c>
      <c r="XET1395">
        <v>672</v>
      </c>
      <c r="XEU1395">
        <v>1.77965</v>
      </c>
      <c r="XEV1395">
        <v>2</v>
      </c>
      <c r="XEW1395">
        <v>475658</v>
      </c>
      <c r="XEX1395">
        <v>1800</v>
      </c>
      <c r="XEY1395">
        <v>75611</v>
      </c>
    </row>
    <row r="1396" spans="1:40 16369:16379" x14ac:dyDescent="0.3">
      <c r="A1396" s="65" t="s">
        <v>24</v>
      </c>
      <c r="B1396" s="66">
        <v>3</v>
      </c>
      <c r="C1396" s="66">
        <v>10</v>
      </c>
      <c r="D1396" s="66">
        <v>0.15</v>
      </c>
      <c r="E1396" t="s">
        <v>4</v>
      </c>
      <c r="F1396" s="66" t="s">
        <v>511</v>
      </c>
      <c r="G1396" s="39" t="str">
        <f t="shared" si="80"/>
        <v>---</v>
      </c>
      <c r="H1396" s="66" t="s">
        <v>511</v>
      </c>
      <c r="I1396" s="66" t="s">
        <v>511</v>
      </c>
      <c r="J1396" s="67">
        <v>0</v>
      </c>
      <c r="L1396" s="59" t="str">
        <f>IF(OR(H_no_hash!$F1396="---",H_no_hash!$F1396="infeas",H_no_hash!$F1396="inf"),"---",(H_no_hash!$F1396/M1396)-1)</f>
        <v>---</v>
      </c>
      <c r="M1396" s="20">
        <f>Model_dem!L1136</f>
        <v>33270.94</v>
      </c>
      <c r="N1396" t="str">
        <f>Model_dem!G1136</f>
        <v>---</v>
      </c>
      <c r="P1396" t="str">
        <f>IF(H_no_hash!$Q1396&lt;&gt;A1396,"Aqui", " ")</f>
        <v xml:space="preserve"> </v>
      </c>
      <c r="Q1396" s="65" t="s">
        <v>24</v>
      </c>
      <c r="R1396" s="66">
        <v>3</v>
      </c>
      <c r="S1396" s="66">
        <v>10</v>
      </c>
      <c r="T1396" s="66">
        <v>0.15</v>
      </c>
      <c r="U1396" s="66">
        <v>200</v>
      </c>
      <c r="V1396" s="66" t="s">
        <v>511</v>
      </c>
      <c r="W1396" s="66" t="s">
        <v>511</v>
      </c>
      <c r="X1396" s="66" t="s">
        <v>511</v>
      </c>
      <c r="Y1396" s="66" t="s">
        <v>511</v>
      </c>
      <c r="Z1396" s="66" t="s">
        <v>511</v>
      </c>
      <c r="AA1396" s="67">
        <v>0</v>
      </c>
      <c r="AE1396" t="s">
        <v>527</v>
      </c>
      <c r="AF1396">
        <v>3</v>
      </c>
      <c r="AG1396">
        <v>10</v>
      </c>
      <c r="AH1396">
        <v>0.2</v>
      </c>
      <c r="AI1396">
        <v>100</v>
      </c>
      <c r="AJ1396" t="s">
        <v>511</v>
      </c>
      <c r="AK1396" t="s">
        <v>511</v>
      </c>
      <c r="AL1396" t="s">
        <v>511</v>
      </c>
      <c r="AM1396" t="s">
        <v>511</v>
      </c>
      <c r="AN1396" t="s">
        <v>511</v>
      </c>
      <c r="XEO1396" t="s">
        <v>519</v>
      </c>
      <c r="XEP1396">
        <v>1</v>
      </c>
      <c r="XEQ1396">
        <v>10</v>
      </c>
      <c r="XER1396">
        <v>0.15</v>
      </c>
      <c r="XES1396">
        <v>50</v>
      </c>
      <c r="XET1396">
        <v>672</v>
      </c>
      <c r="XEU1396">
        <v>1.42581</v>
      </c>
      <c r="XEV1396">
        <v>0</v>
      </c>
      <c r="XEW1396">
        <v>472691</v>
      </c>
      <c r="XEX1396">
        <v>1800</v>
      </c>
      <c r="XEY1396">
        <v>69899</v>
      </c>
    </row>
    <row r="1397" spans="1:40 16369:16379" x14ac:dyDescent="0.3">
      <c r="A1397" s="68" t="s">
        <v>24</v>
      </c>
      <c r="B1397" s="20">
        <v>3</v>
      </c>
      <c r="C1397" s="20">
        <v>10</v>
      </c>
      <c r="D1397" s="20">
        <v>0.2</v>
      </c>
      <c r="E1397" t="s">
        <v>4</v>
      </c>
      <c r="F1397" s="20" t="s">
        <v>511</v>
      </c>
      <c r="G1397" s="39" t="str">
        <f t="shared" si="80"/>
        <v>---</v>
      </c>
      <c r="H1397" s="20" t="s">
        <v>511</v>
      </c>
      <c r="I1397" s="20" t="s">
        <v>511</v>
      </c>
      <c r="J1397" s="23">
        <v>0</v>
      </c>
      <c r="L1397" s="59" t="str">
        <f>IF(OR(H_no_hash!$F1397="---",H_no_hash!$F1397="infeas",H_no_hash!$F1397="inf"),"---",(H_no_hash!$F1397/M1397)-1)</f>
        <v>---</v>
      </c>
      <c r="M1397" s="20">
        <f>Model_dem!L1137</f>
        <v>33270.94</v>
      </c>
      <c r="N1397" t="str">
        <f>Model_dem!G1137</f>
        <v>---</v>
      </c>
      <c r="P1397" t="str">
        <f>IF(H_no_hash!$Q1397&lt;&gt;A1397,"Aqui", " ")</f>
        <v xml:space="preserve"> </v>
      </c>
      <c r="Q1397" s="68" t="s">
        <v>24</v>
      </c>
      <c r="R1397" s="20">
        <v>3</v>
      </c>
      <c r="S1397" s="20">
        <v>10</v>
      </c>
      <c r="T1397" s="20">
        <v>0.2</v>
      </c>
      <c r="U1397" s="20">
        <v>200</v>
      </c>
      <c r="V1397" s="20" t="s">
        <v>511</v>
      </c>
      <c r="W1397" s="20" t="s">
        <v>511</v>
      </c>
      <c r="X1397" s="20" t="s">
        <v>511</v>
      </c>
      <c r="Y1397" s="20" t="s">
        <v>511</v>
      </c>
      <c r="Z1397" s="20" t="s">
        <v>511</v>
      </c>
      <c r="AA1397" s="23">
        <v>0</v>
      </c>
      <c r="AE1397" t="s">
        <v>527</v>
      </c>
      <c r="AF1397">
        <v>3</v>
      </c>
      <c r="AG1397">
        <v>0</v>
      </c>
      <c r="AH1397">
        <v>0.2</v>
      </c>
      <c r="AI1397">
        <v>100</v>
      </c>
      <c r="AJ1397" t="s">
        <v>511</v>
      </c>
      <c r="AK1397" t="s">
        <v>511</v>
      </c>
      <c r="AL1397" t="s">
        <v>511</v>
      </c>
      <c r="AM1397" t="s">
        <v>511</v>
      </c>
      <c r="AN1397" t="s">
        <v>511</v>
      </c>
      <c r="XEO1397" t="s">
        <v>519</v>
      </c>
      <c r="XEP1397">
        <v>1</v>
      </c>
      <c r="XEQ1397">
        <v>10</v>
      </c>
      <c r="XER1397">
        <v>0.2</v>
      </c>
      <c r="XES1397">
        <v>50</v>
      </c>
      <c r="XET1397">
        <v>675</v>
      </c>
      <c r="XEU1397">
        <v>1.52311</v>
      </c>
      <c r="XEV1397">
        <v>0</v>
      </c>
      <c r="XEW1397">
        <v>473745</v>
      </c>
      <c r="XEX1397">
        <v>1800</v>
      </c>
      <c r="XEY1397">
        <v>66184</v>
      </c>
    </row>
    <row r="1398" spans="1:40 16369:16379" x14ac:dyDescent="0.3">
      <c r="A1398" s="65" t="s">
        <v>24</v>
      </c>
      <c r="B1398" s="66">
        <v>3</v>
      </c>
      <c r="C1398" s="66">
        <v>25</v>
      </c>
      <c r="D1398" s="66">
        <v>0.05</v>
      </c>
      <c r="E1398" t="s">
        <v>0</v>
      </c>
      <c r="F1398" s="66">
        <v>33648.699999999997</v>
      </c>
      <c r="G1398" s="39">
        <f t="shared" si="80"/>
        <v>2.8895049730978429E-4</v>
      </c>
      <c r="H1398" s="66">
        <v>418.65300000000002</v>
      </c>
      <c r="I1398" s="66">
        <v>19</v>
      </c>
      <c r="J1398" s="67"/>
      <c r="K1398" s="52">
        <v>0</v>
      </c>
      <c r="L1398" s="59">
        <f>IF(OR(H_no_hash!$F1398="---",H_no_hash!$F1398="infeas",H_no_hash!$F1398="inf"),"---",(H_no_hash!$F1398/M1398)-1)</f>
        <v>1.1354052515498259E-2</v>
      </c>
      <c r="M1398" s="20">
        <f>Model_dem!L1138</f>
        <v>33270.94</v>
      </c>
      <c r="N1398">
        <f>Model_dem!G1138</f>
        <v>33638.980000000003</v>
      </c>
      <c r="P1398" t="str">
        <f>IF(H_no_hash!$Q1398&lt;&gt;A1398,"Aqui", " ")</f>
        <v xml:space="preserve"> </v>
      </c>
      <c r="Q1398" s="65" t="s">
        <v>24</v>
      </c>
      <c r="R1398" s="66">
        <v>3</v>
      </c>
      <c r="S1398" s="66">
        <v>25</v>
      </c>
      <c r="T1398" s="66">
        <v>0.05</v>
      </c>
      <c r="U1398" s="66">
        <v>200</v>
      </c>
      <c r="V1398" s="66">
        <v>33648.699999999997</v>
      </c>
      <c r="W1398" s="66">
        <v>418.65300000000002</v>
      </c>
      <c r="X1398" s="66">
        <v>0</v>
      </c>
      <c r="Y1398" s="66">
        <v>19</v>
      </c>
      <c r="Z1398" s="66">
        <v>1800.14</v>
      </c>
      <c r="AA1398" s="67"/>
      <c r="AE1398" t="s">
        <v>527</v>
      </c>
      <c r="AF1398">
        <v>3</v>
      </c>
      <c r="AG1398">
        <v>0</v>
      </c>
      <c r="AH1398">
        <v>0.1</v>
      </c>
      <c r="AI1398">
        <v>100</v>
      </c>
      <c r="AJ1398" t="s">
        <v>511</v>
      </c>
      <c r="AK1398" t="s">
        <v>511</v>
      </c>
      <c r="AL1398" t="s">
        <v>511</v>
      </c>
      <c r="AM1398" t="s">
        <v>511</v>
      </c>
      <c r="AN1398" t="s">
        <v>511</v>
      </c>
      <c r="XEO1398" t="s">
        <v>519</v>
      </c>
      <c r="XEP1398">
        <v>1</v>
      </c>
      <c r="XEQ1398">
        <v>25</v>
      </c>
      <c r="XER1398">
        <v>0.05</v>
      </c>
      <c r="XES1398">
        <v>50</v>
      </c>
      <c r="XET1398">
        <v>672</v>
      </c>
      <c r="XEU1398">
        <v>1.1954499999999999</v>
      </c>
      <c r="XEV1398">
        <v>0</v>
      </c>
      <c r="XEW1398">
        <v>344211</v>
      </c>
      <c r="XEX1398">
        <v>1800.01</v>
      </c>
      <c r="XEY1398">
        <v>60966</v>
      </c>
    </row>
    <row r="1399" spans="1:40 16369:16379" x14ac:dyDescent="0.3">
      <c r="A1399" s="68" t="s">
        <v>24</v>
      </c>
      <c r="B1399" s="20">
        <v>3</v>
      </c>
      <c r="C1399" s="20">
        <v>25</v>
      </c>
      <c r="D1399" s="20">
        <v>0.1</v>
      </c>
      <c r="E1399" t="s">
        <v>0</v>
      </c>
      <c r="F1399" s="20">
        <v>34311.300000000003</v>
      </c>
      <c r="G1399" s="39">
        <f t="shared" si="80"/>
        <v>5.5279964903099509E-3</v>
      </c>
      <c r="H1399" s="20">
        <v>1463.64</v>
      </c>
      <c r="I1399" s="20">
        <v>6</v>
      </c>
      <c r="J1399" s="23"/>
      <c r="K1399" s="52">
        <v>0</v>
      </c>
      <c r="L1399" s="59">
        <f>IF(OR(H_no_hash!$F1399="---",H_no_hash!$F1399="infeas",H_no_hash!$F1399="inf"),"---",(H_no_hash!$F1399/M1399)-1)</f>
        <v>3.1269329931766343E-2</v>
      </c>
      <c r="M1399" s="20">
        <f>Model_dem!L1139</f>
        <v>33270.94</v>
      </c>
      <c r="N1399">
        <f>Model_dem!G1139</f>
        <v>34122.67</v>
      </c>
      <c r="P1399" t="str">
        <f>IF(H_no_hash!$Q1399&lt;&gt;A1399,"Aqui", " ")</f>
        <v xml:space="preserve"> </v>
      </c>
      <c r="Q1399" s="68" t="s">
        <v>24</v>
      </c>
      <c r="R1399" s="20">
        <v>3</v>
      </c>
      <c r="S1399" s="20">
        <v>25</v>
      </c>
      <c r="T1399" s="20">
        <v>0.1</v>
      </c>
      <c r="U1399" s="20">
        <v>200</v>
      </c>
      <c r="V1399" s="20">
        <v>34311.300000000003</v>
      </c>
      <c r="W1399" s="20">
        <v>1463.64</v>
      </c>
      <c r="X1399" s="20">
        <v>3</v>
      </c>
      <c r="Y1399" s="20">
        <v>6</v>
      </c>
      <c r="Z1399" s="20">
        <v>1800.72</v>
      </c>
      <c r="AA1399" s="23"/>
      <c r="AE1399" t="s">
        <v>527</v>
      </c>
      <c r="AF1399">
        <v>3</v>
      </c>
      <c r="AG1399">
        <v>50</v>
      </c>
      <c r="AH1399">
        <v>0.1</v>
      </c>
      <c r="AI1399">
        <v>100</v>
      </c>
      <c r="AJ1399" t="s">
        <v>511</v>
      </c>
      <c r="AK1399" t="s">
        <v>511</v>
      </c>
      <c r="AL1399" t="s">
        <v>511</v>
      </c>
      <c r="AM1399" t="s">
        <v>511</v>
      </c>
      <c r="AN1399" t="s">
        <v>511</v>
      </c>
      <c r="XEO1399" t="s">
        <v>519</v>
      </c>
      <c r="XEP1399">
        <v>1</v>
      </c>
      <c r="XEQ1399">
        <v>25</v>
      </c>
      <c r="XER1399">
        <v>0.1</v>
      </c>
      <c r="XES1399">
        <v>50</v>
      </c>
      <c r="XET1399">
        <v>675</v>
      </c>
      <c r="XEU1399">
        <v>2.3898199999999998</v>
      </c>
      <c r="XEV1399">
        <v>0</v>
      </c>
      <c r="XEW1399">
        <v>290273</v>
      </c>
      <c r="XEX1399">
        <v>1800</v>
      </c>
      <c r="XEY1399">
        <v>58390</v>
      </c>
    </row>
    <row r="1400" spans="1:40 16369:16379" x14ac:dyDescent="0.3">
      <c r="A1400" s="65" t="s">
        <v>24</v>
      </c>
      <c r="B1400" s="66">
        <v>3</v>
      </c>
      <c r="C1400" s="66">
        <v>25</v>
      </c>
      <c r="D1400" s="66">
        <v>0.15</v>
      </c>
      <c r="E1400" t="s">
        <v>4</v>
      </c>
      <c r="F1400" s="66" t="s">
        <v>511</v>
      </c>
      <c r="G1400" s="39" t="str">
        <f t="shared" si="80"/>
        <v>---</v>
      </c>
      <c r="H1400" s="66" t="s">
        <v>511</v>
      </c>
      <c r="I1400" s="66" t="s">
        <v>511</v>
      </c>
      <c r="J1400" s="67">
        <v>0</v>
      </c>
      <c r="L1400" s="59" t="str">
        <f>IF(OR(H_no_hash!$F1400="---",H_no_hash!$F1400="infeas",H_no_hash!$F1400="inf"),"---",(H_no_hash!$F1400/M1400)-1)</f>
        <v>---</v>
      </c>
      <c r="M1400" s="20">
        <f>Model_dem!L1140</f>
        <v>33270.94</v>
      </c>
      <c r="N1400" t="str">
        <f>Model_dem!G1140</f>
        <v>---</v>
      </c>
      <c r="P1400" t="str">
        <f>IF(H_no_hash!$Q1400&lt;&gt;A1400,"Aqui", " ")</f>
        <v xml:space="preserve"> </v>
      </c>
      <c r="Q1400" s="65" t="s">
        <v>24</v>
      </c>
      <c r="R1400" s="66">
        <v>3</v>
      </c>
      <c r="S1400" s="66">
        <v>25</v>
      </c>
      <c r="T1400" s="66">
        <v>0.15</v>
      </c>
      <c r="U1400" s="66">
        <v>200</v>
      </c>
      <c r="V1400" s="66" t="s">
        <v>511</v>
      </c>
      <c r="W1400" s="66" t="s">
        <v>511</v>
      </c>
      <c r="X1400" s="66" t="s">
        <v>511</v>
      </c>
      <c r="Y1400" s="66" t="s">
        <v>511</v>
      </c>
      <c r="Z1400" s="66" t="s">
        <v>511</v>
      </c>
      <c r="AA1400" s="67">
        <v>0</v>
      </c>
      <c r="AE1400" t="s">
        <v>527</v>
      </c>
      <c r="AF1400">
        <v>3</v>
      </c>
      <c r="AG1400">
        <v>50</v>
      </c>
      <c r="AH1400">
        <v>0.2</v>
      </c>
      <c r="AI1400">
        <v>100</v>
      </c>
      <c r="AJ1400" t="s">
        <v>511</v>
      </c>
      <c r="AK1400" t="s">
        <v>511</v>
      </c>
      <c r="AL1400" t="s">
        <v>511</v>
      </c>
      <c r="AM1400" t="s">
        <v>511</v>
      </c>
      <c r="AN1400" t="s">
        <v>511</v>
      </c>
      <c r="XEO1400" t="s">
        <v>519</v>
      </c>
      <c r="XEP1400">
        <v>1</v>
      </c>
      <c r="XEQ1400">
        <v>25</v>
      </c>
      <c r="XER1400">
        <v>0.15</v>
      </c>
      <c r="XES1400">
        <v>50</v>
      </c>
      <c r="XET1400">
        <v>675</v>
      </c>
      <c r="XEU1400">
        <v>5.0296000000000003</v>
      </c>
      <c r="XEV1400">
        <v>0</v>
      </c>
      <c r="XEW1400">
        <v>75396</v>
      </c>
      <c r="XEX1400">
        <v>1800.1</v>
      </c>
      <c r="XEY1400">
        <v>40645</v>
      </c>
    </row>
    <row r="1401" spans="1:40 16369:16379" x14ac:dyDescent="0.3">
      <c r="A1401" s="68" t="s">
        <v>24</v>
      </c>
      <c r="B1401" s="20">
        <v>3</v>
      </c>
      <c r="C1401" s="20">
        <v>25</v>
      </c>
      <c r="D1401" s="20">
        <v>0.2</v>
      </c>
      <c r="E1401" t="s">
        <v>4</v>
      </c>
      <c r="F1401" s="20" t="s">
        <v>511</v>
      </c>
      <c r="G1401" s="39" t="str">
        <f t="shared" si="80"/>
        <v>---</v>
      </c>
      <c r="H1401" s="20" t="s">
        <v>511</v>
      </c>
      <c r="I1401" s="20" t="s">
        <v>511</v>
      </c>
      <c r="J1401" s="23">
        <v>0</v>
      </c>
      <c r="L1401" s="59" t="str">
        <f>IF(OR(H_no_hash!$F1401="---",H_no_hash!$F1401="infeas",H_no_hash!$F1401="inf"),"---",(H_no_hash!$F1401/M1401)-1)</f>
        <v>---</v>
      </c>
      <c r="M1401" s="20">
        <f>Model_dem!L1141</f>
        <v>33270.94</v>
      </c>
      <c r="N1401" t="str">
        <f>Model_dem!G1141</f>
        <v>---</v>
      </c>
      <c r="P1401" t="str">
        <f>IF(H_no_hash!$Q1401&lt;&gt;A1401,"Aqui", " ")</f>
        <v xml:space="preserve"> </v>
      </c>
      <c r="Q1401" s="68" t="s">
        <v>24</v>
      </c>
      <c r="R1401" s="20">
        <v>3</v>
      </c>
      <c r="S1401" s="20">
        <v>25</v>
      </c>
      <c r="T1401" s="20">
        <v>0.2</v>
      </c>
      <c r="U1401" s="20">
        <v>200</v>
      </c>
      <c r="V1401" s="20" t="s">
        <v>511</v>
      </c>
      <c r="W1401" s="20" t="s">
        <v>511</v>
      </c>
      <c r="X1401" s="20" t="s">
        <v>511</v>
      </c>
      <c r="Y1401" s="20" t="s">
        <v>511</v>
      </c>
      <c r="Z1401" s="20" t="s">
        <v>511</v>
      </c>
      <c r="AA1401" s="23">
        <v>0</v>
      </c>
      <c r="AE1401" t="s">
        <v>527</v>
      </c>
      <c r="AF1401">
        <v>3</v>
      </c>
      <c r="AG1401">
        <v>50</v>
      </c>
      <c r="AH1401">
        <v>0.15</v>
      </c>
      <c r="AI1401">
        <v>100</v>
      </c>
      <c r="AJ1401" t="s">
        <v>511</v>
      </c>
      <c r="AK1401" t="s">
        <v>511</v>
      </c>
      <c r="AL1401" t="s">
        <v>511</v>
      </c>
      <c r="AM1401" t="s">
        <v>511</v>
      </c>
      <c r="AN1401" t="s">
        <v>511</v>
      </c>
      <c r="XEO1401" t="s">
        <v>519</v>
      </c>
      <c r="XEP1401">
        <v>1</v>
      </c>
      <c r="XEQ1401">
        <v>25</v>
      </c>
      <c r="XER1401">
        <v>0.2</v>
      </c>
      <c r="XES1401">
        <v>50</v>
      </c>
      <c r="XET1401">
        <v>703</v>
      </c>
      <c r="XEU1401">
        <v>2.2114799999999999</v>
      </c>
      <c r="XEV1401">
        <v>0</v>
      </c>
      <c r="XEW1401">
        <v>3986</v>
      </c>
      <c r="XEX1401">
        <v>1800.01</v>
      </c>
      <c r="XEY1401">
        <v>10954</v>
      </c>
    </row>
    <row r="1402" spans="1:40 16369:16379" x14ac:dyDescent="0.3">
      <c r="A1402" s="65" t="s">
        <v>24</v>
      </c>
      <c r="B1402" s="66">
        <v>3</v>
      </c>
      <c r="C1402" s="66">
        <v>50</v>
      </c>
      <c r="D1402" s="66">
        <v>0.05</v>
      </c>
      <c r="E1402" t="s">
        <v>0</v>
      </c>
      <c r="F1402" s="66">
        <v>33639</v>
      </c>
      <c r="G1402" s="39">
        <f t="shared" si="80"/>
        <v>5.9454834827924562E-7</v>
      </c>
      <c r="H1402" s="66">
        <v>1174.93</v>
      </c>
      <c r="I1402" s="66">
        <v>28</v>
      </c>
      <c r="J1402" s="67"/>
      <c r="K1402" s="52">
        <v>0</v>
      </c>
      <c r="L1402" s="59">
        <f>IF(OR(H_no_hash!$F1402="---",H_no_hash!$F1402="infeas",H_no_hash!$F1402="inf"),"---",(H_no_hash!$F1402/M1402)-1)</f>
        <v>1.1062506800228578E-2</v>
      </c>
      <c r="M1402" s="20">
        <f>Model_dem!L1142</f>
        <v>33270.94</v>
      </c>
      <c r="N1402">
        <f>Model_dem!G1142</f>
        <v>33638.980000000003</v>
      </c>
      <c r="P1402" t="str">
        <f>IF(H_no_hash!$Q1402&lt;&gt;A1402,"Aqui", " ")</f>
        <v xml:space="preserve"> </v>
      </c>
      <c r="Q1402" s="65" t="s">
        <v>24</v>
      </c>
      <c r="R1402" s="66">
        <v>3</v>
      </c>
      <c r="S1402" s="66">
        <v>50</v>
      </c>
      <c r="T1402" s="66">
        <v>0.05</v>
      </c>
      <c r="U1402" s="66">
        <v>200</v>
      </c>
      <c r="V1402" s="66">
        <v>33639</v>
      </c>
      <c r="W1402" s="66">
        <v>1174.93</v>
      </c>
      <c r="X1402" s="66">
        <v>15</v>
      </c>
      <c r="Y1402" s="66">
        <v>28</v>
      </c>
      <c r="Z1402" s="66">
        <v>1800.08</v>
      </c>
      <c r="AA1402" s="67"/>
      <c r="AE1402" t="s">
        <v>527</v>
      </c>
      <c r="AF1402">
        <v>3</v>
      </c>
      <c r="AG1402">
        <v>25</v>
      </c>
      <c r="AH1402">
        <v>0.2</v>
      </c>
      <c r="AI1402">
        <v>100</v>
      </c>
      <c r="AJ1402" t="s">
        <v>511</v>
      </c>
      <c r="AK1402" t="s">
        <v>511</v>
      </c>
      <c r="AL1402" t="s">
        <v>511</v>
      </c>
      <c r="AM1402" t="s">
        <v>511</v>
      </c>
      <c r="AN1402" t="s">
        <v>511</v>
      </c>
      <c r="XEO1402" t="s">
        <v>519</v>
      </c>
      <c r="XEP1402">
        <v>1</v>
      </c>
      <c r="XEQ1402">
        <v>50</v>
      </c>
      <c r="XER1402">
        <v>0.05</v>
      </c>
      <c r="XES1402">
        <v>50</v>
      </c>
      <c r="XET1402">
        <v>675</v>
      </c>
      <c r="XEU1402">
        <v>2.28234</v>
      </c>
      <c r="XEV1402">
        <v>0</v>
      </c>
      <c r="XEW1402">
        <v>263239</v>
      </c>
      <c r="XEX1402">
        <v>1800</v>
      </c>
      <c r="XEY1402">
        <v>51625</v>
      </c>
    </row>
    <row r="1403" spans="1:40 16369:16379" x14ac:dyDescent="0.3">
      <c r="A1403" s="68" t="s">
        <v>24</v>
      </c>
      <c r="B1403" s="20">
        <v>3</v>
      </c>
      <c r="C1403" s="20">
        <v>50</v>
      </c>
      <c r="D1403" s="20">
        <v>0.1</v>
      </c>
      <c r="E1403" t="s">
        <v>0</v>
      </c>
      <c r="F1403" s="20">
        <v>34242.800000000003</v>
      </c>
      <c r="G1403" s="39">
        <f t="shared" si="80"/>
        <v>3.5205334166407455E-3</v>
      </c>
      <c r="H1403" s="20">
        <v>822.09199999999998</v>
      </c>
      <c r="I1403" s="20">
        <v>8</v>
      </c>
      <c r="J1403" s="23"/>
      <c r="K1403" s="52">
        <v>0</v>
      </c>
      <c r="L1403" s="59">
        <f>IF(OR(H_no_hash!$F1403="---",H_no_hash!$F1403="infeas",H_no_hash!$F1403="inf"),"---",(H_no_hash!$F1403/M1403)-1)</f>
        <v>2.9210476169293731E-2</v>
      </c>
      <c r="M1403" s="20">
        <f>Model_dem!L1143</f>
        <v>33270.94</v>
      </c>
      <c r="N1403">
        <f>Model_dem!G1143</f>
        <v>34122.67</v>
      </c>
      <c r="P1403" t="str">
        <f>IF(H_no_hash!$Q1403&lt;&gt;A1403,"Aqui", " ")</f>
        <v xml:space="preserve"> </v>
      </c>
      <c r="Q1403" s="68" t="s">
        <v>24</v>
      </c>
      <c r="R1403" s="20">
        <v>3</v>
      </c>
      <c r="S1403" s="20">
        <v>50</v>
      </c>
      <c r="T1403" s="20">
        <v>0.1</v>
      </c>
      <c r="U1403" s="20">
        <v>200</v>
      </c>
      <c r="V1403" s="20">
        <v>34242.800000000003</v>
      </c>
      <c r="W1403" s="20">
        <v>822.09199999999998</v>
      </c>
      <c r="X1403" s="20">
        <v>2</v>
      </c>
      <c r="Y1403" s="20">
        <v>8</v>
      </c>
      <c r="Z1403" s="20">
        <v>1801.29</v>
      </c>
      <c r="AA1403" s="23"/>
      <c r="AE1403" t="s">
        <v>518</v>
      </c>
      <c r="AF1403">
        <v>3</v>
      </c>
      <c r="AG1403">
        <v>10</v>
      </c>
      <c r="AH1403">
        <v>0.15</v>
      </c>
      <c r="AI1403">
        <v>100</v>
      </c>
      <c r="AJ1403" t="s">
        <v>511</v>
      </c>
      <c r="AK1403" t="s">
        <v>511</v>
      </c>
      <c r="AL1403" t="s">
        <v>511</v>
      </c>
      <c r="AM1403" t="s">
        <v>511</v>
      </c>
      <c r="AN1403" t="s">
        <v>511</v>
      </c>
      <c r="XEO1403" t="s">
        <v>519</v>
      </c>
      <c r="XEP1403">
        <v>1</v>
      </c>
      <c r="XEQ1403">
        <v>50</v>
      </c>
      <c r="XER1403">
        <v>0.1</v>
      </c>
      <c r="XES1403">
        <v>50</v>
      </c>
      <c r="XET1403">
        <v>675</v>
      </c>
      <c r="XEU1403">
        <v>4.2749800000000002</v>
      </c>
      <c r="XEV1403">
        <v>0</v>
      </c>
      <c r="XEW1403">
        <v>153281</v>
      </c>
      <c r="XEX1403">
        <v>1800</v>
      </c>
      <c r="XEY1403">
        <v>45434</v>
      </c>
    </row>
    <row r="1404" spans="1:40 16369:16379" x14ac:dyDescent="0.3">
      <c r="A1404" s="65" t="s">
        <v>24</v>
      </c>
      <c r="B1404" s="66">
        <v>3</v>
      </c>
      <c r="C1404" s="66">
        <v>50</v>
      </c>
      <c r="D1404" s="66">
        <v>0.15</v>
      </c>
      <c r="E1404" t="s">
        <v>4</v>
      </c>
      <c r="F1404" s="66" t="s">
        <v>511</v>
      </c>
      <c r="G1404" s="39" t="str">
        <f t="shared" si="80"/>
        <v>---</v>
      </c>
      <c r="H1404" s="66" t="s">
        <v>511</v>
      </c>
      <c r="I1404" s="66" t="s">
        <v>511</v>
      </c>
      <c r="J1404" s="67">
        <v>0</v>
      </c>
      <c r="L1404" s="59" t="str">
        <f>IF(OR(H_no_hash!$F1404="---",H_no_hash!$F1404="infeas",H_no_hash!$F1404="inf"),"---",(H_no_hash!$F1404/M1404)-1)</f>
        <v>---</v>
      </c>
      <c r="M1404" s="20">
        <f>Model_dem!L1144</f>
        <v>33270.94</v>
      </c>
      <c r="N1404" t="str">
        <f>Model_dem!G1144</f>
        <v>---</v>
      </c>
      <c r="P1404" t="str">
        <f>IF(H_no_hash!$Q1404&lt;&gt;A1404,"Aqui", " ")</f>
        <v xml:space="preserve"> </v>
      </c>
      <c r="Q1404" s="65" t="s">
        <v>24</v>
      </c>
      <c r="R1404" s="66">
        <v>3</v>
      </c>
      <c r="S1404" s="66">
        <v>50</v>
      </c>
      <c r="T1404" s="66">
        <v>0.15</v>
      </c>
      <c r="U1404" s="66">
        <v>200</v>
      </c>
      <c r="V1404" s="66" t="s">
        <v>511</v>
      </c>
      <c r="W1404" s="66" t="s">
        <v>511</v>
      </c>
      <c r="X1404" s="66" t="s">
        <v>511</v>
      </c>
      <c r="Y1404" s="66" t="s">
        <v>511</v>
      </c>
      <c r="Z1404" s="66" t="s">
        <v>511</v>
      </c>
      <c r="AA1404" s="67">
        <v>0</v>
      </c>
      <c r="AE1404" t="s">
        <v>518</v>
      </c>
      <c r="AF1404">
        <v>3</v>
      </c>
      <c r="AG1404">
        <v>10</v>
      </c>
      <c r="AH1404">
        <v>0.2</v>
      </c>
      <c r="AI1404">
        <v>100</v>
      </c>
      <c r="AJ1404" t="s">
        <v>511</v>
      </c>
      <c r="AK1404" t="s">
        <v>511</v>
      </c>
      <c r="AL1404" t="s">
        <v>511</v>
      </c>
      <c r="AM1404" t="s">
        <v>511</v>
      </c>
      <c r="AN1404" t="s">
        <v>511</v>
      </c>
      <c r="XEO1404" t="s">
        <v>519</v>
      </c>
      <c r="XEP1404">
        <v>1</v>
      </c>
      <c r="XEQ1404">
        <v>50</v>
      </c>
      <c r="XER1404">
        <v>0.15</v>
      </c>
      <c r="XES1404">
        <v>50</v>
      </c>
      <c r="XET1404" t="s">
        <v>46</v>
      </c>
      <c r="XEU1404">
        <v>60.009</v>
      </c>
      <c r="XEV1404">
        <v>0</v>
      </c>
      <c r="XEW1404">
        <v>1</v>
      </c>
      <c r="XEX1404">
        <v>1802.08</v>
      </c>
      <c r="XEY1404">
        <v>29</v>
      </c>
    </row>
    <row r="1405" spans="1:40 16369:16379" x14ac:dyDescent="0.3">
      <c r="A1405" s="68" t="s">
        <v>24</v>
      </c>
      <c r="B1405" s="20">
        <v>3</v>
      </c>
      <c r="C1405" s="20">
        <v>50</v>
      </c>
      <c r="D1405" s="20">
        <v>0.2</v>
      </c>
      <c r="E1405" t="s">
        <v>4</v>
      </c>
      <c r="F1405" s="20" t="s">
        <v>511</v>
      </c>
      <c r="G1405" s="39" t="str">
        <f t="shared" si="80"/>
        <v>---</v>
      </c>
      <c r="H1405" s="20" t="s">
        <v>511</v>
      </c>
      <c r="I1405" s="20" t="s">
        <v>511</v>
      </c>
      <c r="J1405" s="23">
        <v>0</v>
      </c>
      <c r="L1405" s="59" t="str">
        <f>IF(OR(H_no_hash!$F1405="---",H_no_hash!$F1405="infeas",H_no_hash!$F1405="inf"),"---",(H_no_hash!$F1405/M1405)-1)</f>
        <v>---</v>
      </c>
      <c r="M1405" s="20">
        <f>Model_dem!L1145</f>
        <v>33270.94</v>
      </c>
      <c r="N1405" t="str">
        <f>Model_dem!G1145</f>
        <v>---</v>
      </c>
      <c r="P1405" t="str">
        <f>IF(H_no_hash!$Q1405&lt;&gt;A1405,"Aqui", " ")</f>
        <v xml:space="preserve"> </v>
      </c>
      <c r="Q1405" s="68" t="s">
        <v>24</v>
      </c>
      <c r="R1405" s="20">
        <v>3</v>
      </c>
      <c r="S1405" s="20">
        <v>50</v>
      </c>
      <c r="T1405" s="20">
        <v>0.2</v>
      </c>
      <c r="U1405" s="20">
        <v>200</v>
      </c>
      <c r="V1405" s="20" t="s">
        <v>511</v>
      </c>
      <c r="W1405" s="20" t="s">
        <v>511</v>
      </c>
      <c r="X1405" s="20" t="s">
        <v>511</v>
      </c>
      <c r="Y1405" s="20" t="s">
        <v>511</v>
      </c>
      <c r="Z1405" s="20" t="s">
        <v>511</v>
      </c>
      <c r="AA1405" s="23">
        <v>0</v>
      </c>
      <c r="AE1405" t="s">
        <v>518</v>
      </c>
      <c r="AF1405">
        <v>3</v>
      </c>
      <c r="AG1405">
        <v>0</v>
      </c>
      <c r="AH1405">
        <v>0.1</v>
      </c>
      <c r="AI1405">
        <v>100</v>
      </c>
      <c r="AJ1405" t="s">
        <v>511</v>
      </c>
      <c r="AK1405" t="s">
        <v>511</v>
      </c>
      <c r="AL1405" t="s">
        <v>511</v>
      </c>
      <c r="AM1405" t="s">
        <v>511</v>
      </c>
      <c r="AN1405" t="s">
        <v>511</v>
      </c>
      <c r="XEO1405" t="s">
        <v>519</v>
      </c>
      <c r="XEP1405">
        <v>1</v>
      </c>
      <c r="XEQ1405">
        <v>50</v>
      </c>
      <c r="XER1405">
        <v>0.2</v>
      </c>
      <c r="XES1405">
        <v>50</v>
      </c>
      <c r="XET1405" t="s">
        <v>46</v>
      </c>
      <c r="XEU1405">
        <v>60.021900000000002</v>
      </c>
      <c r="XEV1405">
        <v>0</v>
      </c>
      <c r="XEW1405">
        <v>1</v>
      </c>
      <c r="XEX1405">
        <v>1801.89</v>
      </c>
      <c r="XEY1405">
        <v>29</v>
      </c>
    </row>
    <row r="1406" spans="1:40 16369:16379" x14ac:dyDescent="0.3">
      <c r="A1406" s="65" t="s">
        <v>22</v>
      </c>
      <c r="B1406" s="66">
        <v>0</v>
      </c>
      <c r="C1406" s="66">
        <v>0</v>
      </c>
      <c r="D1406" s="66">
        <v>0.05</v>
      </c>
      <c r="E1406" t="s">
        <v>0</v>
      </c>
      <c r="F1406" s="66">
        <v>45335.199999999997</v>
      </c>
      <c r="G1406" s="39">
        <f t="shared" si="80"/>
        <v>8.8231738883456365E-7</v>
      </c>
      <c r="H1406" s="66">
        <v>1450.99</v>
      </c>
      <c r="I1406" s="66">
        <v>38</v>
      </c>
      <c r="J1406" s="67">
        <v>0</v>
      </c>
      <c r="K1406" s="52">
        <v>1</v>
      </c>
      <c r="L1406" s="59">
        <f>IF(OR(H_no_hash!$F1406="---",H_no_hash!$F1406="infeas",H_no_hash!$F1406="inf"),"---",(H_no_hash!$F1406/M1406)-1)</f>
        <v>8.8231738892829981E-7</v>
      </c>
      <c r="M1406" s="20">
        <f>Model_dem!L1146</f>
        <v>45335.16</v>
      </c>
      <c r="N1406">
        <f>Model_dem!G1146</f>
        <v>45335.16</v>
      </c>
      <c r="P1406" t="str">
        <f>IF(H_no_hash!$Q1406&lt;&gt;A1406,"Aqui", " ")</f>
        <v xml:space="preserve"> </v>
      </c>
      <c r="Q1406" s="65" t="s">
        <v>22</v>
      </c>
      <c r="R1406" s="66">
        <v>0</v>
      </c>
      <c r="S1406" s="66">
        <v>0</v>
      </c>
      <c r="T1406" s="66">
        <v>0.05</v>
      </c>
      <c r="U1406" s="66">
        <v>300</v>
      </c>
      <c r="V1406" s="66">
        <v>45335.199999999997</v>
      </c>
      <c r="W1406" s="66">
        <v>1450.99</v>
      </c>
      <c r="X1406" s="66">
        <v>28</v>
      </c>
      <c r="Y1406" s="66">
        <v>38</v>
      </c>
      <c r="Z1406" s="66">
        <v>1800.1</v>
      </c>
      <c r="AA1406" s="67">
        <v>0</v>
      </c>
      <c r="AE1406" t="s">
        <v>518</v>
      </c>
      <c r="AF1406">
        <v>3</v>
      </c>
      <c r="AG1406">
        <v>10</v>
      </c>
      <c r="AH1406">
        <v>0.1</v>
      </c>
      <c r="AI1406">
        <v>100</v>
      </c>
      <c r="AJ1406" t="s">
        <v>511</v>
      </c>
      <c r="AK1406" t="s">
        <v>511</v>
      </c>
      <c r="AL1406" t="s">
        <v>511</v>
      </c>
      <c r="AM1406" t="s">
        <v>511</v>
      </c>
      <c r="AN1406" t="s">
        <v>511</v>
      </c>
      <c r="XEO1406" t="s">
        <v>519</v>
      </c>
      <c r="XEP1406">
        <v>2</v>
      </c>
      <c r="XEQ1406">
        <v>5</v>
      </c>
      <c r="XER1406">
        <v>0.05</v>
      </c>
      <c r="XES1406">
        <v>50</v>
      </c>
      <c r="XET1406">
        <v>672</v>
      </c>
      <c r="XEU1406">
        <v>3.3764099999999999</v>
      </c>
      <c r="XEV1406">
        <v>5</v>
      </c>
      <c r="XEW1406">
        <v>379705</v>
      </c>
      <c r="XEX1406">
        <v>1800</v>
      </c>
      <c r="XEY1406">
        <v>71801</v>
      </c>
    </row>
    <row r="1407" spans="1:40 16369:16379" x14ac:dyDescent="0.3">
      <c r="A1407" s="68" t="s">
        <v>22</v>
      </c>
      <c r="B1407" s="20">
        <v>0</v>
      </c>
      <c r="C1407" s="20">
        <v>0</v>
      </c>
      <c r="D1407" s="20">
        <v>0.1</v>
      </c>
      <c r="E1407" t="s">
        <v>0</v>
      </c>
      <c r="F1407" s="20">
        <v>45335.199999999997</v>
      </c>
      <c r="G1407" s="39">
        <f t="shared" si="80"/>
        <v>8.8231738883456365E-7</v>
      </c>
      <c r="H1407" s="20">
        <v>1204.92</v>
      </c>
      <c r="I1407" s="20">
        <v>21</v>
      </c>
      <c r="J1407" s="23">
        <v>0</v>
      </c>
      <c r="K1407" s="52">
        <v>1</v>
      </c>
      <c r="L1407" s="59">
        <f>IF(OR(H_no_hash!$F1407="---",H_no_hash!$F1407="infeas",H_no_hash!$F1407="inf"),"---",(H_no_hash!$F1407/M1407)-1)</f>
        <v>8.8231738892829981E-7</v>
      </c>
      <c r="M1407" s="20">
        <f>Model_dem!L1147</f>
        <v>45335.16</v>
      </c>
      <c r="N1407">
        <f>Model_dem!G1147</f>
        <v>45335.16</v>
      </c>
      <c r="P1407" t="str">
        <f>IF(H_no_hash!$Q1407&lt;&gt;A1407,"Aqui", " ")</f>
        <v xml:space="preserve"> </v>
      </c>
      <c r="Q1407" s="68" t="s">
        <v>22</v>
      </c>
      <c r="R1407" s="20">
        <v>0</v>
      </c>
      <c r="S1407" s="20">
        <v>0</v>
      </c>
      <c r="T1407" s="20">
        <v>0.1</v>
      </c>
      <c r="U1407" s="20">
        <v>300</v>
      </c>
      <c r="V1407" s="20">
        <v>45335.199999999997</v>
      </c>
      <c r="W1407" s="20">
        <v>1204.92</v>
      </c>
      <c r="X1407" s="20">
        <v>10</v>
      </c>
      <c r="Y1407" s="20">
        <v>21</v>
      </c>
      <c r="Z1407" s="20">
        <v>1800.18</v>
      </c>
      <c r="AA1407" s="23">
        <v>0</v>
      </c>
      <c r="AE1407" t="s">
        <v>518</v>
      </c>
      <c r="AF1407">
        <v>3</v>
      </c>
      <c r="AG1407">
        <v>0</v>
      </c>
      <c r="AH1407">
        <v>0.2</v>
      </c>
      <c r="AI1407">
        <v>100</v>
      </c>
      <c r="AJ1407" t="s">
        <v>511</v>
      </c>
      <c r="AK1407" t="s">
        <v>511</v>
      </c>
      <c r="AL1407" t="s">
        <v>511</v>
      </c>
      <c r="AM1407" t="s">
        <v>511</v>
      </c>
      <c r="AN1407" t="s">
        <v>511</v>
      </c>
      <c r="XEO1407" t="s">
        <v>519</v>
      </c>
      <c r="XEP1407">
        <v>2</v>
      </c>
      <c r="XEQ1407">
        <v>5</v>
      </c>
      <c r="XER1407">
        <v>0.1</v>
      </c>
      <c r="XES1407">
        <v>50</v>
      </c>
      <c r="XET1407">
        <v>672</v>
      </c>
      <c r="XEU1407">
        <v>2.0887699999999998</v>
      </c>
      <c r="XEV1407">
        <v>5</v>
      </c>
      <c r="XEW1407">
        <v>421940</v>
      </c>
      <c r="XEX1407">
        <v>1800</v>
      </c>
      <c r="XEY1407">
        <v>71331</v>
      </c>
    </row>
    <row r="1408" spans="1:40 16369:16379" x14ac:dyDescent="0.3">
      <c r="A1408" s="65" t="s">
        <v>22</v>
      </c>
      <c r="B1408" s="66">
        <v>0</v>
      </c>
      <c r="C1408" s="66">
        <v>0</v>
      </c>
      <c r="D1408" s="66">
        <v>0.15</v>
      </c>
      <c r="E1408" t="s">
        <v>0</v>
      </c>
      <c r="F1408" s="66">
        <v>45418.9</v>
      </c>
      <c r="G1408" s="39">
        <f t="shared" si="80"/>
        <v>1.8471314538207862E-3</v>
      </c>
      <c r="H1408" s="66">
        <v>495.83699999999999</v>
      </c>
      <c r="I1408" s="66">
        <v>25</v>
      </c>
      <c r="J1408" s="67">
        <v>0</v>
      </c>
      <c r="K1408" s="52">
        <v>1</v>
      </c>
      <c r="L1408" s="59">
        <f>IF(OR(H_no_hash!$F1408="---",H_no_hash!$F1408="infeas",H_no_hash!$F1408="inf"),"---",(H_no_hash!$F1408/M1408)-1)</f>
        <v>1.8471314538208716E-3</v>
      </c>
      <c r="M1408" s="20">
        <f>Model_dem!L1148</f>
        <v>45335.16</v>
      </c>
      <c r="N1408">
        <f>Model_dem!G1148</f>
        <v>45335.16</v>
      </c>
      <c r="P1408" t="str">
        <f>IF(H_no_hash!$Q1408&lt;&gt;A1408,"Aqui", " ")</f>
        <v xml:space="preserve"> </v>
      </c>
      <c r="Q1408" s="65" t="s">
        <v>22</v>
      </c>
      <c r="R1408" s="66">
        <v>0</v>
      </c>
      <c r="S1408" s="66">
        <v>0</v>
      </c>
      <c r="T1408" s="66">
        <v>0.15</v>
      </c>
      <c r="U1408" s="66">
        <v>300</v>
      </c>
      <c r="V1408" s="66">
        <v>45418.9</v>
      </c>
      <c r="W1408" s="66">
        <v>495.83699999999999</v>
      </c>
      <c r="X1408" s="66">
        <v>5</v>
      </c>
      <c r="Y1408" s="66">
        <v>25</v>
      </c>
      <c r="Z1408" s="66">
        <v>1800</v>
      </c>
      <c r="AA1408" s="67">
        <v>0</v>
      </c>
      <c r="AE1408" t="s">
        <v>518</v>
      </c>
      <c r="AF1408">
        <v>3</v>
      </c>
      <c r="AG1408">
        <v>0</v>
      </c>
      <c r="AH1408">
        <v>0.15</v>
      </c>
      <c r="AI1408">
        <v>100</v>
      </c>
      <c r="AJ1408" t="s">
        <v>511</v>
      </c>
      <c r="AK1408" t="s">
        <v>511</v>
      </c>
      <c r="AL1408" t="s">
        <v>511</v>
      </c>
      <c r="AM1408" t="s">
        <v>511</v>
      </c>
      <c r="AN1408" t="s">
        <v>511</v>
      </c>
      <c r="XEO1408" t="s">
        <v>519</v>
      </c>
      <c r="XEP1408">
        <v>2</v>
      </c>
      <c r="XEQ1408">
        <v>5</v>
      </c>
      <c r="XER1408">
        <v>0.15</v>
      </c>
      <c r="XES1408">
        <v>50</v>
      </c>
      <c r="XET1408">
        <v>672</v>
      </c>
      <c r="XEU1408">
        <v>2.3124199999999999</v>
      </c>
      <c r="XEV1408">
        <v>4</v>
      </c>
      <c r="XEW1408">
        <v>435398</v>
      </c>
      <c r="XEX1408">
        <v>1800</v>
      </c>
      <c r="XEY1408">
        <v>73432</v>
      </c>
    </row>
    <row r="1409" spans="1:40 16369:16379" x14ac:dyDescent="0.3">
      <c r="A1409" s="68" t="s">
        <v>22</v>
      </c>
      <c r="B1409" s="20">
        <v>0</v>
      </c>
      <c r="C1409" s="20">
        <v>0</v>
      </c>
      <c r="D1409" s="20">
        <v>0.2</v>
      </c>
      <c r="E1409" t="s">
        <v>0</v>
      </c>
      <c r="F1409" s="20">
        <v>45413.1</v>
      </c>
      <c r="G1409" s="39">
        <f t="shared" si="80"/>
        <v>1.7191954324192315E-3</v>
      </c>
      <c r="H1409" s="20">
        <v>924.74300000000005</v>
      </c>
      <c r="I1409" s="20">
        <v>24</v>
      </c>
      <c r="J1409" s="23">
        <v>0</v>
      </c>
      <c r="K1409" s="52">
        <v>1</v>
      </c>
      <c r="L1409" s="59">
        <f>IF(OR(H_no_hash!$F1409="---",H_no_hash!$F1409="infeas",H_no_hash!$F1409="inf"),"---",(H_no_hash!$F1409/M1409)-1)</f>
        <v>1.7191954324191627E-3</v>
      </c>
      <c r="M1409" s="20">
        <f>Model_dem!L1149</f>
        <v>45335.16</v>
      </c>
      <c r="N1409">
        <f>Model_dem!G1149</f>
        <v>45335.16</v>
      </c>
      <c r="P1409" t="str">
        <f>IF(H_no_hash!$Q1409&lt;&gt;A1409,"Aqui", " ")</f>
        <v xml:space="preserve"> </v>
      </c>
      <c r="Q1409" s="68" t="s">
        <v>22</v>
      </c>
      <c r="R1409" s="20">
        <v>0</v>
      </c>
      <c r="S1409" s="20">
        <v>0</v>
      </c>
      <c r="T1409" s="20">
        <v>0.2</v>
      </c>
      <c r="U1409" s="20">
        <v>300</v>
      </c>
      <c r="V1409" s="20">
        <v>45413.1</v>
      </c>
      <c r="W1409" s="20">
        <v>924.74300000000005</v>
      </c>
      <c r="X1409" s="20">
        <v>10</v>
      </c>
      <c r="Y1409" s="20">
        <v>24</v>
      </c>
      <c r="Z1409" s="20">
        <v>1800.03</v>
      </c>
      <c r="AA1409" s="23">
        <v>0</v>
      </c>
      <c r="AE1409" t="s">
        <v>518</v>
      </c>
      <c r="AF1409">
        <v>3</v>
      </c>
      <c r="AG1409">
        <v>25</v>
      </c>
      <c r="AH1409">
        <v>0.1</v>
      </c>
      <c r="AI1409">
        <v>100</v>
      </c>
      <c r="AJ1409" t="s">
        <v>511</v>
      </c>
      <c r="AK1409" t="s">
        <v>511</v>
      </c>
      <c r="AL1409" t="s">
        <v>511</v>
      </c>
      <c r="AM1409" t="s">
        <v>511</v>
      </c>
      <c r="AN1409" t="s">
        <v>511</v>
      </c>
      <c r="XEO1409" t="s">
        <v>519</v>
      </c>
      <c r="XEP1409">
        <v>2</v>
      </c>
      <c r="XEQ1409">
        <v>5</v>
      </c>
      <c r="XER1409">
        <v>0.2</v>
      </c>
      <c r="XES1409">
        <v>50</v>
      </c>
      <c r="XET1409">
        <v>672</v>
      </c>
      <c r="XEU1409">
        <v>2.4828100000000002</v>
      </c>
      <c r="XEV1409">
        <v>7</v>
      </c>
      <c r="XEW1409">
        <v>626938</v>
      </c>
      <c r="XEX1409">
        <v>1800.02</v>
      </c>
      <c r="XEY1409">
        <v>72268</v>
      </c>
    </row>
    <row r="1410" spans="1:40 16369:16379" x14ac:dyDescent="0.3">
      <c r="A1410" s="65" t="s">
        <v>22</v>
      </c>
      <c r="B1410" s="66">
        <v>1</v>
      </c>
      <c r="C1410" s="66">
        <v>5</v>
      </c>
      <c r="D1410" s="66">
        <v>0.05</v>
      </c>
      <c r="E1410" t="s">
        <v>0</v>
      </c>
      <c r="F1410" s="66">
        <v>45959.3</v>
      </c>
      <c r="G1410" s="39">
        <f t="shared" si="80"/>
        <v>1.0589583336540117E-2</v>
      </c>
      <c r="H1410" s="66">
        <v>1800.11</v>
      </c>
      <c r="I1410" s="66">
        <v>1</v>
      </c>
      <c r="J1410" s="67"/>
      <c r="K1410" s="52">
        <v>0.68</v>
      </c>
      <c r="L1410" s="59">
        <f>IF(OR(H_no_hash!$F1410="---",H_no_hash!$F1410="infeas",H_no_hash!$F1410="inf"),"---",(H_no_hash!$F1410/M1410)-1)</f>
        <v>1.3767239378883911E-2</v>
      </c>
      <c r="M1410" s="20">
        <f>Model_dem!L1150</f>
        <v>45335.16</v>
      </c>
      <c r="N1410">
        <f>Model_dem!G1150</f>
        <v>45477.71</v>
      </c>
      <c r="P1410" t="str">
        <f>IF(H_no_hash!$Q1410&lt;&gt;A1410,"Aqui", " ")</f>
        <v xml:space="preserve"> </v>
      </c>
      <c r="Q1410" s="65" t="s">
        <v>22</v>
      </c>
      <c r="R1410" s="66">
        <v>1</v>
      </c>
      <c r="S1410" s="66">
        <v>5</v>
      </c>
      <c r="T1410" s="66">
        <v>0.05</v>
      </c>
      <c r="U1410" s="66">
        <v>300</v>
      </c>
      <c r="V1410" s="66">
        <v>45959.3</v>
      </c>
      <c r="W1410" s="66">
        <v>1800.11</v>
      </c>
      <c r="X1410" s="66">
        <v>0</v>
      </c>
      <c r="Y1410" s="66">
        <v>1</v>
      </c>
      <c r="Z1410" s="66">
        <v>1800.11</v>
      </c>
      <c r="AA1410" s="67"/>
      <c r="AE1410" t="s">
        <v>518</v>
      </c>
      <c r="AF1410">
        <v>3</v>
      </c>
      <c r="AG1410">
        <v>25</v>
      </c>
      <c r="AH1410">
        <v>0.2</v>
      </c>
      <c r="AI1410">
        <v>100</v>
      </c>
      <c r="AJ1410" t="s">
        <v>511</v>
      </c>
      <c r="AK1410" t="s">
        <v>511</v>
      </c>
      <c r="AL1410" t="s">
        <v>511</v>
      </c>
      <c r="AM1410" t="s">
        <v>511</v>
      </c>
      <c r="AN1410" t="s">
        <v>511</v>
      </c>
      <c r="XEO1410" t="s">
        <v>519</v>
      </c>
      <c r="XEP1410">
        <v>2</v>
      </c>
      <c r="XEQ1410">
        <v>10</v>
      </c>
      <c r="XER1410">
        <v>0.05</v>
      </c>
      <c r="XES1410">
        <v>50</v>
      </c>
      <c r="XET1410">
        <v>672</v>
      </c>
      <c r="XEU1410">
        <v>1.2737099999999999</v>
      </c>
      <c r="XEV1410">
        <v>0</v>
      </c>
      <c r="XEW1410">
        <v>729451</v>
      </c>
      <c r="XEX1410">
        <v>1800</v>
      </c>
      <c r="XEY1410">
        <v>74924</v>
      </c>
    </row>
    <row r="1411" spans="1:40 16369:16379" x14ac:dyDescent="0.3">
      <c r="A1411" s="68" t="s">
        <v>22</v>
      </c>
      <c r="B1411" s="20">
        <v>1</v>
      </c>
      <c r="C1411" s="20">
        <v>5</v>
      </c>
      <c r="D1411" s="20">
        <v>0.1</v>
      </c>
      <c r="E1411" t="s">
        <v>1</v>
      </c>
      <c r="F1411" s="20">
        <v>46649.1</v>
      </c>
      <c r="G1411" s="39">
        <f t="shared" si="80"/>
        <v>1.9767475413620467E-2</v>
      </c>
      <c r="H1411" s="20">
        <v>1800.12</v>
      </c>
      <c r="I1411" s="20">
        <v>1</v>
      </c>
      <c r="J1411" s="23"/>
      <c r="K1411" s="52">
        <v>1</v>
      </c>
      <c r="L1411" s="59">
        <f>IF(OR(H_no_hash!$F1411="---",H_no_hash!$F1411="infeas",H_no_hash!$F1411="inf"),"---",(H_no_hash!$F1411/M1411)-1)</f>
        <v>2.8982802751771342E-2</v>
      </c>
      <c r="M1411" s="20">
        <f>Model_dem!L1151</f>
        <v>45335.16</v>
      </c>
      <c r="N1411">
        <f>Model_dem!G1151</f>
        <v>45744.84</v>
      </c>
      <c r="P1411" t="str">
        <f>IF(H_no_hash!$Q1411&lt;&gt;A1411,"Aqui", " ")</f>
        <v xml:space="preserve"> </v>
      </c>
      <c r="Q1411" s="68" t="s">
        <v>22</v>
      </c>
      <c r="R1411" s="20">
        <v>1</v>
      </c>
      <c r="S1411" s="20">
        <v>5</v>
      </c>
      <c r="T1411" s="20">
        <v>0.1</v>
      </c>
      <c r="U1411" s="20">
        <v>300</v>
      </c>
      <c r="V1411" s="20">
        <v>46649.1</v>
      </c>
      <c r="W1411" s="20">
        <v>1800.12</v>
      </c>
      <c r="X1411" s="20">
        <v>0</v>
      </c>
      <c r="Y1411" s="20">
        <v>1</v>
      </c>
      <c r="Z1411" s="20">
        <v>1800.12</v>
      </c>
      <c r="AA1411" s="23"/>
      <c r="AE1411" t="s">
        <v>518</v>
      </c>
      <c r="AF1411">
        <v>3</v>
      </c>
      <c r="AG1411">
        <v>25</v>
      </c>
      <c r="AH1411">
        <v>0.15</v>
      </c>
      <c r="AI1411">
        <v>100</v>
      </c>
      <c r="AJ1411" t="s">
        <v>511</v>
      </c>
      <c r="AK1411" t="s">
        <v>511</v>
      </c>
      <c r="AL1411" t="s">
        <v>511</v>
      </c>
      <c r="AM1411" t="s">
        <v>511</v>
      </c>
      <c r="AN1411" t="s">
        <v>511</v>
      </c>
      <c r="XEO1411" t="s">
        <v>519</v>
      </c>
      <c r="XEP1411">
        <v>2</v>
      </c>
      <c r="XEQ1411">
        <v>10</v>
      </c>
      <c r="XER1411">
        <v>0.1</v>
      </c>
      <c r="XES1411">
        <v>50</v>
      </c>
      <c r="XET1411">
        <v>672</v>
      </c>
      <c r="XEU1411">
        <v>3.5522999999999998</v>
      </c>
      <c r="XEV1411">
        <v>0</v>
      </c>
      <c r="XEW1411">
        <v>375851</v>
      </c>
      <c r="XEX1411">
        <v>1800.16</v>
      </c>
      <c r="XEY1411">
        <v>59936</v>
      </c>
    </row>
    <row r="1412" spans="1:40 16369:16379" x14ac:dyDescent="0.3">
      <c r="A1412" s="65" t="s">
        <v>22</v>
      </c>
      <c r="B1412" s="66">
        <v>1</v>
      </c>
      <c r="C1412" s="66">
        <v>5</v>
      </c>
      <c r="D1412" s="66">
        <v>0.15</v>
      </c>
      <c r="E1412" t="s">
        <v>4</v>
      </c>
      <c r="F1412" s="66" t="s">
        <v>511</v>
      </c>
      <c r="G1412" s="39" t="str">
        <f t="shared" si="80"/>
        <v>---</v>
      </c>
      <c r="H1412" s="66" t="s">
        <v>511</v>
      </c>
      <c r="I1412" s="66" t="s">
        <v>511</v>
      </c>
      <c r="J1412" s="67">
        <v>0</v>
      </c>
      <c r="L1412" s="59" t="str">
        <f>IF(OR(H_no_hash!$F1412="---",H_no_hash!$F1412="infeas",H_no_hash!$F1412="inf"),"---",(H_no_hash!$F1412/M1412)-1)</f>
        <v>---</v>
      </c>
      <c r="M1412" s="20">
        <f>Model_dem!L1152</f>
        <v>45335.16</v>
      </c>
      <c r="N1412" t="str">
        <f>Model_dem!G1152</f>
        <v>---</v>
      </c>
      <c r="P1412" t="str">
        <f>IF(H_no_hash!$Q1412&lt;&gt;A1412,"Aqui", " ")</f>
        <v xml:space="preserve"> </v>
      </c>
      <c r="Q1412" s="65" t="s">
        <v>22</v>
      </c>
      <c r="R1412" s="66">
        <v>1</v>
      </c>
      <c r="S1412" s="66">
        <v>5</v>
      </c>
      <c r="T1412" s="66">
        <v>0.15</v>
      </c>
      <c r="U1412" s="66">
        <v>300</v>
      </c>
      <c r="V1412" s="66" t="s">
        <v>511</v>
      </c>
      <c r="W1412" s="66" t="s">
        <v>511</v>
      </c>
      <c r="X1412" s="66" t="s">
        <v>511</v>
      </c>
      <c r="Y1412" s="66" t="s">
        <v>511</v>
      </c>
      <c r="Z1412" s="66" t="s">
        <v>511</v>
      </c>
      <c r="AA1412" s="67">
        <v>0</v>
      </c>
      <c r="AE1412" t="s">
        <v>518</v>
      </c>
      <c r="AF1412">
        <v>3</v>
      </c>
      <c r="AG1412">
        <v>50</v>
      </c>
      <c r="AH1412">
        <v>0.2</v>
      </c>
      <c r="AI1412">
        <v>100</v>
      </c>
      <c r="AJ1412" t="s">
        <v>511</v>
      </c>
      <c r="AK1412" t="s">
        <v>511</v>
      </c>
      <c r="AL1412" t="s">
        <v>511</v>
      </c>
      <c r="AM1412" t="s">
        <v>511</v>
      </c>
      <c r="AN1412" t="s">
        <v>511</v>
      </c>
      <c r="XEO1412" t="s">
        <v>519</v>
      </c>
      <c r="XEP1412">
        <v>2</v>
      </c>
      <c r="XEQ1412">
        <v>10</v>
      </c>
      <c r="XER1412">
        <v>0.15</v>
      </c>
      <c r="XES1412">
        <v>50</v>
      </c>
      <c r="XET1412">
        <v>674</v>
      </c>
      <c r="XEU1412">
        <v>1.1989000000000001</v>
      </c>
      <c r="XEV1412">
        <v>0</v>
      </c>
      <c r="XEW1412">
        <v>229790</v>
      </c>
      <c r="XEX1412">
        <v>1800.16</v>
      </c>
      <c r="XEY1412">
        <v>59155</v>
      </c>
    </row>
    <row r="1413" spans="1:40 16369:16379" x14ac:dyDescent="0.3">
      <c r="A1413" s="68" t="s">
        <v>22</v>
      </c>
      <c r="B1413" s="20">
        <v>1</v>
      </c>
      <c r="C1413" s="20">
        <v>5</v>
      </c>
      <c r="D1413" s="20">
        <v>0.2</v>
      </c>
      <c r="E1413" t="s">
        <v>4</v>
      </c>
      <c r="F1413" s="20" t="s">
        <v>511</v>
      </c>
      <c r="G1413" s="39" t="str">
        <f t="shared" si="80"/>
        <v>---</v>
      </c>
      <c r="H1413" s="20" t="s">
        <v>511</v>
      </c>
      <c r="I1413" s="20" t="s">
        <v>511</v>
      </c>
      <c r="J1413" s="23">
        <v>0</v>
      </c>
      <c r="L1413" s="59" t="str">
        <f>IF(OR(H_no_hash!$F1413="---",H_no_hash!$F1413="infeas",H_no_hash!$F1413="inf"),"---",(H_no_hash!$F1413/M1413)-1)</f>
        <v>---</v>
      </c>
      <c r="M1413" s="20">
        <f>Model_dem!L1153</f>
        <v>45335.16</v>
      </c>
      <c r="N1413" t="str">
        <f>Model_dem!G1153</f>
        <v>---</v>
      </c>
      <c r="P1413" t="str">
        <f>IF(H_no_hash!$Q1413&lt;&gt;A1413,"Aqui", " ")</f>
        <v xml:space="preserve"> </v>
      </c>
      <c r="Q1413" s="68" t="s">
        <v>22</v>
      </c>
      <c r="R1413" s="20">
        <v>1</v>
      </c>
      <c r="S1413" s="20">
        <v>5</v>
      </c>
      <c r="T1413" s="20">
        <v>0.2</v>
      </c>
      <c r="U1413" s="20">
        <v>300</v>
      </c>
      <c r="V1413" s="20" t="s">
        <v>511</v>
      </c>
      <c r="W1413" s="20" t="s">
        <v>511</v>
      </c>
      <c r="X1413" s="20" t="s">
        <v>511</v>
      </c>
      <c r="Y1413" s="20" t="s">
        <v>511</v>
      </c>
      <c r="Z1413" s="20" t="s">
        <v>511</v>
      </c>
      <c r="AA1413" s="23">
        <v>0</v>
      </c>
      <c r="AE1413" t="s">
        <v>518</v>
      </c>
      <c r="AF1413">
        <v>3</v>
      </c>
      <c r="AG1413">
        <v>50</v>
      </c>
      <c r="AH1413">
        <v>0.1</v>
      </c>
      <c r="AI1413">
        <v>100</v>
      </c>
      <c r="AJ1413" t="s">
        <v>511</v>
      </c>
      <c r="AK1413" t="s">
        <v>511</v>
      </c>
      <c r="AL1413" t="s">
        <v>511</v>
      </c>
      <c r="AM1413" t="s">
        <v>511</v>
      </c>
      <c r="AN1413" t="s">
        <v>511</v>
      </c>
      <c r="XEO1413" t="s">
        <v>519</v>
      </c>
      <c r="XEP1413">
        <v>2</v>
      </c>
      <c r="XEQ1413">
        <v>10</v>
      </c>
      <c r="XER1413">
        <v>0.2</v>
      </c>
      <c r="XES1413">
        <v>50</v>
      </c>
      <c r="XET1413">
        <v>675</v>
      </c>
      <c r="XEU1413">
        <v>1.7607600000000001</v>
      </c>
      <c r="XEV1413">
        <v>0</v>
      </c>
      <c r="XEW1413">
        <v>444079</v>
      </c>
      <c r="XEX1413">
        <v>1800</v>
      </c>
      <c r="XEY1413">
        <v>65171</v>
      </c>
    </row>
    <row r="1414" spans="1:40 16369:16379" x14ac:dyDescent="0.3">
      <c r="A1414" s="65" t="s">
        <v>22</v>
      </c>
      <c r="B1414" s="66">
        <v>1</v>
      </c>
      <c r="C1414" s="66">
        <v>10</v>
      </c>
      <c r="D1414" s="66">
        <v>0.05</v>
      </c>
      <c r="E1414" t="s">
        <v>1</v>
      </c>
      <c r="F1414" s="66">
        <v>46884.6</v>
      </c>
      <c r="G1414" s="39">
        <f t="shared" si="80"/>
        <v>2.9057938091381422E-2</v>
      </c>
      <c r="H1414" s="66">
        <v>1800.37</v>
      </c>
      <c r="I1414" s="66">
        <v>1</v>
      </c>
      <c r="J1414" s="67"/>
      <c r="K1414" s="52">
        <v>0.65300000000000002</v>
      </c>
      <c r="L1414" s="59">
        <f>IF(OR(H_no_hash!$F1414="---",H_no_hash!$F1414="infeas",H_no_hash!$F1414="inf"),"---",(H_no_hash!$F1414/M1414)-1)</f>
        <v>3.4177446379366261E-2</v>
      </c>
      <c r="M1414" s="20">
        <f>Model_dem!L1154</f>
        <v>45335.16</v>
      </c>
      <c r="N1414">
        <f>Model_dem!G1154</f>
        <v>45560.7</v>
      </c>
      <c r="P1414" t="str">
        <f>IF(H_no_hash!$Q1414&lt;&gt;A1414,"Aqui", " ")</f>
        <v xml:space="preserve"> </v>
      </c>
      <c r="Q1414" s="65" t="s">
        <v>22</v>
      </c>
      <c r="R1414" s="66">
        <v>1</v>
      </c>
      <c r="S1414" s="66">
        <v>10</v>
      </c>
      <c r="T1414" s="66">
        <v>0.05</v>
      </c>
      <c r="U1414" s="66">
        <v>300</v>
      </c>
      <c r="V1414" s="66">
        <v>46884.6</v>
      </c>
      <c r="W1414" s="66">
        <v>1800.37</v>
      </c>
      <c r="X1414" s="66">
        <v>0</v>
      </c>
      <c r="Y1414" s="66">
        <v>1</v>
      </c>
      <c r="Z1414" s="66">
        <v>1800.37</v>
      </c>
      <c r="AA1414" s="67"/>
      <c r="AE1414" t="s">
        <v>518</v>
      </c>
      <c r="AF1414">
        <v>3</v>
      </c>
      <c r="AG1414">
        <v>50</v>
      </c>
      <c r="AH1414">
        <v>0.15</v>
      </c>
      <c r="AI1414">
        <v>100</v>
      </c>
      <c r="AJ1414" t="s">
        <v>511</v>
      </c>
      <c r="AK1414" t="s">
        <v>511</v>
      </c>
      <c r="AL1414" t="s">
        <v>511</v>
      </c>
      <c r="AM1414" t="s">
        <v>511</v>
      </c>
      <c r="AN1414" t="s">
        <v>511</v>
      </c>
      <c r="XEO1414" t="s">
        <v>519</v>
      </c>
      <c r="XEP1414">
        <v>2</v>
      </c>
      <c r="XEQ1414">
        <v>25</v>
      </c>
      <c r="XER1414">
        <v>0.05</v>
      </c>
      <c r="XES1414">
        <v>50</v>
      </c>
      <c r="XET1414">
        <v>672</v>
      </c>
      <c r="XEU1414">
        <v>1.07965</v>
      </c>
      <c r="XEV1414">
        <v>0</v>
      </c>
      <c r="XEW1414">
        <v>82176</v>
      </c>
      <c r="XEX1414">
        <v>1800.08</v>
      </c>
      <c r="XEY1414">
        <v>43055</v>
      </c>
    </row>
    <row r="1415" spans="1:40 16369:16379" x14ac:dyDescent="0.3">
      <c r="A1415" s="68" t="s">
        <v>22</v>
      </c>
      <c r="B1415" s="20">
        <v>1</v>
      </c>
      <c r="C1415" s="20">
        <v>10</v>
      </c>
      <c r="D1415" s="20">
        <v>0.1</v>
      </c>
      <c r="E1415" t="s">
        <v>1</v>
      </c>
      <c r="F1415" s="20">
        <v>48690.1</v>
      </c>
      <c r="G1415" s="39">
        <f t="shared" ref="G1415:G1478" si="81">IF(OR(N1415="---",F1415="infeas",F1415="inf",F1415=""),"---",(F1415-N1415)/N1415)</f>
        <v>-6.9441429017008005E-2</v>
      </c>
      <c r="H1415" s="20">
        <v>1804.11</v>
      </c>
      <c r="I1415" s="20">
        <v>1</v>
      </c>
      <c r="J1415" s="23"/>
      <c r="K1415" s="52">
        <v>1.4999999999999999E-2</v>
      </c>
      <c r="L1415" s="59">
        <f>IF(OR(H_no_hash!$F1415="---",H_no_hash!$F1415="infeas",H_no_hash!$F1415="inf"),"---",(H_no_hash!$F1415/M1415)-1)</f>
        <v>7.4003047524261456E-2</v>
      </c>
      <c r="M1415" s="20">
        <f>Model_dem!L1155</f>
        <v>45335.16</v>
      </c>
      <c r="N1415">
        <f>Model_dem!G1155</f>
        <v>52323.519999999997</v>
      </c>
      <c r="P1415" t="str">
        <f>IF(H_no_hash!$Q1415&lt;&gt;A1415,"Aqui", " ")</f>
        <v xml:space="preserve"> </v>
      </c>
      <c r="Q1415" s="68" t="s">
        <v>22</v>
      </c>
      <c r="R1415" s="20">
        <v>1</v>
      </c>
      <c r="S1415" s="20">
        <v>10</v>
      </c>
      <c r="T1415" s="20">
        <v>0.1</v>
      </c>
      <c r="U1415" s="20">
        <v>300</v>
      </c>
      <c r="V1415" s="20">
        <v>48690.1</v>
      </c>
      <c r="W1415" s="20">
        <v>1804.11</v>
      </c>
      <c r="X1415" s="20">
        <v>0</v>
      </c>
      <c r="Y1415" s="20">
        <v>1</v>
      </c>
      <c r="Z1415" s="20">
        <v>1804.15</v>
      </c>
      <c r="AA1415" s="23"/>
      <c r="XEO1415" t="s">
        <v>519</v>
      </c>
      <c r="XEP1415">
        <v>2</v>
      </c>
      <c r="XEQ1415">
        <v>25</v>
      </c>
      <c r="XER1415">
        <v>0.1</v>
      </c>
      <c r="XES1415">
        <v>50</v>
      </c>
      <c r="XET1415">
        <v>675</v>
      </c>
      <c r="XEU1415">
        <v>2.4661400000000002</v>
      </c>
      <c r="XEV1415">
        <v>0</v>
      </c>
      <c r="XEW1415">
        <v>116001</v>
      </c>
      <c r="XEX1415">
        <v>1800.08</v>
      </c>
      <c r="XEY1415">
        <v>45513</v>
      </c>
    </row>
    <row r="1416" spans="1:40 16369:16379" x14ac:dyDescent="0.3">
      <c r="A1416" s="65" t="s">
        <v>22</v>
      </c>
      <c r="B1416" s="66">
        <v>1</v>
      </c>
      <c r="C1416" s="66">
        <v>10</v>
      </c>
      <c r="D1416" s="66">
        <v>0.15</v>
      </c>
      <c r="E1416" t="s">
        <v>4</v>
      </c>
      <c r="F1416" s="66" t="s">
        <v>511</v>
      </c>
      <c r="G1416" s="39" t="str">
        <f t="shared" si="81"/>
        <v>---</v>
      </c>
      <c r="H1416" s="66" t="s">
        <v>511</v>
      </c>
      <c r="I1416" s="66" t="s">
        <v>511</v>
      </c>
      <c r="J1416" s="67">
        <v>0</v>
      </c>
      <c r="L1416" s="59" t="str">
        <f>IF(OR(H_no_hash!$F1416="---",H_no_hash!$F1416="infeas",H_no_hash!$F1416="inf"),"---",(H_no_hash!$F1416/M1416)-1)</f>
        <v>---</v>
      </c>
      <c r="M1416" s="20">
        <f>Model_dem!L1156</f>
        <v>45335.16</v>
      </c>
      <c r="N1416" t="str">
        <f>Model_dem!G1156</f>
        <v>---</v>
      </c>
      <c r="P1416" t="str">
        <f>IF(H_no_hash!$Q1416&lt;&gt;A1416,"Aqui", " ")</f>
        <v xml:space="preserve"> </v>
      </c>
      <c r="Q1416" s="65" t="s">
        <v>22</v>
      </c>
      <c r="R1416" s="66">
        <v>1</v>
      </c>
      <c r="S1416" s="66">
        <v>10</v>
      </c>
      <c r="T1416" s="66">
        <v>0.15</v>
      </c>
      <c r="U1416" s="66">
        <v>300</v>
      </c>
      <c r="V1416" s="66" t="s">
        <v>511</v>
      </c>
      <c r="W1416" s="66" t="s">
        <v>511</v>
      </c>
      <c r="X1416" s="66" t="s">
        <v>511</v>
      </c>
      <c r="Y1416" s="66" t="s">
        <v>511</v>
      </c>
      <c r="Z1416" s="66" t="s">
        <v>511</v>
      </c>
      <c r="AA1416" s="67">
        <v>0</v>
      </c>
      <c r="XEO1416" t="s">
        <v>519</v>
      </c>
      <c r="XEP1416">
        <v>2</v>
      </c>
      <c r="XEQ1416">
        <v>25</v>
      </c>
      <c r="XER1416">
        <v>0.15</v>
      </c>
      <c r="XES1416">
        <v>50</v>
      </c>
      <c r="XET1416">
        <v>708</v>
      </c>
      <c r="XEU1416">
        <v>11.3339</v>
      </c>
      <c r="XEV1416">
        <v>0</v>
      </c>
      <c r="XEW1416">
        <v>13601</v>
      </c>
      <c r="XEX1416">
        <v>1800.04</v>
      </c>
      <c r="XEY1416">
        <v>16812</v>
      </c>
    </row>
    <row r="1417" spans="1:40 16369:16379" x14ac:dyDescent="0.3">
      <c r="A1417" s="68" t="s">
        <v>22</v>
      </c>
      <c r="B1417" s="20">
        <v>1</v>
      </c>
      <c r="C1417" s="20">
        <v>10</v>
      </c>
      <c r="D1417" s="20">
        <v>0.2</v>
      </c>
      <c r="E1417" t="s">
        <v>4</v>
      </c>
      <c r="F1417" s="20" t="s">
        <v>511</v>
      </c>
      <c r="G1417" s="39" t="str">
        <f t="shared" si="81"/>
        <v>---</v>
      </c>
      <c r="H1417" s="20" t="s">
        <v>511</v>
      </c>
      <c r="I1417" s="20" t="s">
        <v>511</v>
      </c>
      <c r="J1417" s="23">
        <v>0</v>
      </c>
      <c r="L1417" s="59" t="str">
        <f>IF(OR(H_no_hash!$F1417="---",H_no_hash!$F1417="infeas",H_no_hash!$F1417="inf"),"---",(H_no_hash!$F1417/M1417)-1)</f>
        <v>---</v>
      </c>
      <c r="M1417" s="20">
        <f>Model_dem!L1157</f>
        <v>45335.16</v>
      </c>
      <c r="N1417" t="str">
        <f>Model_dem!G1157</f>
        <v>---</v>
      </c>
      <c r="P1417" t="str">
        <f>IF(H_no_hash!$Q1417&lt;&gt;A1417,"Aqui", " ")</f>
        <v xml:space="preserve"> </v>
      </c>
      <c r="Q1417" s="68" t="s">
        <v>22</v>
      </c>
      <c r="R1417" s="20">
        <v>1</v>
      </c>
      <c r="S1417" s="20">
        <v>10</v>
      </c>
      <c r="T1417" s="20">
        <v>0.2</v>
      </c>
      <c r="U1417" s="20">
        <v>300</v>
      </c>
      <c r="V1417" s="20" t="s">
        <v>511</v>
      </c>
      <c r="W1417" s="20" t="s">
        <v>511</v>
      </c>
      <c r="X1417" s="20" t="s">
        <v>511</v>
      </c>
      <c r="Y1417" s="20" t="s">
        <v>511</v>
      </c>
      <c r="Z1417" s="20" t="s">
        <v>511</v>
      </c>
      <c r="AA1417" s="23">
        <v>0</v>
      </c>
      <c r="XEO1417" t="s">
        <v>519</v>
      </c>
      <c r="XEP1417">
        <v>2</v>
      </c>
      <c r="XEQ1417">
        <v>25</v>
      </c>
      <c r="XER1417">
        <v>0.2</v>
      </c>
      <c r="XES1417">
        <v>50</v>
      </c>
      <c r="XET1417">
        <v>770</v>
      </c>
      <c r="XEU1417">
        <v>800.02200000000005</v>
      </c>
      <c r="XEV1417">
        <v>1</v>
      </c>
      <c r="XEW1417">
        <v>8</v>
      </c>
      <c r="XEX1417">
        <v>1803.81</v>
      </c>
      <c r="XEY1417">
        <v>446</v>
      </c>
    </row>
    <row r="1418" spans="1:40 16369:16379" x14ac:dyDescent="0.3">
      <c r="A1418" s="65" t="s">
        <v>22</v>
      </c>
      <c r="B1418" s="66">
        <v>1</v>
      </c>
      <c r="C1418" s="66">
        <v>25</v>
      </c>
      <c r="D1418" s="66">
        <v>0.05</v>
      </c>
      <c r="E1418" t="s">
        <v>0</v>
      </c>
      <c r="F1418" s="66">
        <v>47459.1</v>
      </c>
      <c r="G1418" s="39">
        <f t="shared" si="81"/>
        <v>4.2217184524033058E-2</v>
      </c>
      <c r="H1418" s="66">
        <v>1800.99</v>
      </c>
      <c r="I1418" s="66">
        <v>1</v>
      </c>
      <c r="J1418" s="67"/>
      <c r="K1418" s="52">
        <v>0.67200000000000004</v>
      </c>
      <c r="L1418" s="59">
        <f>IF(OR(H_no_hash!$F1418="---",H_no_hash!$F1418="infeas",H_no_hash!$F1418="inf"),"---",(H_no_hash!$F1418/M1418)-1)</f>
        <v>4.684972987853131E-2</v>
      </c>
      <c r="M1418" s="20">
        <f>Model_dem!L1158</f>
        <v>45335.16</v>
      </c>
      <c r="N1418">
        <f>Model_dem!G1158</f>
        <v>45536.67</v>
      </c>
      <c r="P1418" t="str">
        <f>IF(H_no_hash!$Q1418&lt;&gt;A1418,"Aqui", " ")</f>
        <v xml:space="preserve"> </v>
      </c>
      <c r="Q1418" s="65" t="s">
        <v>22</v>
      </c>
      <c r="R1418" s="66">
        <v>1</v>
      </c>
      <c r="S1418" s="66">
        <v>25</v>
      </c>
      <c r="T1418" s="66">
        <v>0.05</v>
      </c>
      <c r="U1418" s="66">
        <v>300</v>
      </c>
      <c r="V1418" s="66">
        <v>47459.1</v>
      </c>
      <c r="W1418" s="66">
        <v>1800.99</v>
      </c>
      <c r="X1418" s="66">
        <v>0</v>
      </c>
      <c r="Y1418" s="66">
        <v>1</v>
      </c>
      <c r="Z1418" s="66">
        <v>1801.04</v>
      </c>
      <c r="AA1418" s="67"/>
      <c r="XEO1418" t="s">
        <v>519</v>
      </c>
      <c r="XEP1418">
        <v>2</v>
      </c>
      <c r="XEQ1418">
        <v>50</v>
      </c>
      <c r="XER1418">
        <v>0.05</v>
      </c>
      <c r="XES1418">
        <v>50</v>
      </c>
      <c r="XET1418">
        <v>675</v>
      </c>
      <c r="XEU1418">
        <v>3.3743400000000001</v>
      </c>
      <c r="XEV1418">
        <v>0</v>
      </c>
      <c r="XEW1418">
        <v>126086</v>
      </c>
      <c r="XEX1418">
        <v>1800.01</v>
      </c>
      <c r="XEY1418">
        <v>48989</v>
      </c>
    </row>
    <row r="1419" spans="1:40 16369:16379" x14ac:dyDescent="0.3">
      <c r="A1419" s="68" t="s">
        <v>22</v>
      </c>
      <c r="B1419" s="20">
        <v>1</v>
      </c>
      <c r="C1419" s="20">
        <v>25</v>
      </c>
      <c r="D1419" s="20">
        <v>0.1</v>
      </c>
      <c r="E1419" t="s">
        <v>1</v>
      </c>
      <c r="F1419" s="20">
        <v>47777.1</v>
      </c>
      <c r="G1419" s="39">
        <f t="shared" si="81"/>
        <v>3.9717078813945546E-2</v>
      </c>
      <c r="H1419" s="20">
        <v>1801.46</v>
      </c>
      <c r="I1419" s="20">
        <v>1</v>
      </c>
      <c r="J1419" s="23"/>
      <c r="K1419" s="52">
        <v>0.66300000000000003</v>
      </c>
      <c r="L1419" s="59">
        <f>IF(OR(H_no_hash!$F1419="---",H_no_hash!$F1419="infeas",H_no_hash!$F1419="inf"),"---",(H_no_hash!$F1419/M1419)-1)</f>
        <v>5.3864153120888769E-2</v>
      </c>
      <c r="M1419" s="20">
        <f>Model_dem!L1159</f>
        <v>45335.16</v>
      </c>
      <c r="N1419">
        <f>Model_dem!G1159</f>
        <v>45952.02</v>
      </c>
      <c r="P1419" t="str">
        <f>IF(H_no_hash!$Q1419&lt;&gt;A1419,"Aqui", " ")</f>
        <v xml:space="preserve"> </v>
      </c>
      <c r="Q1419" s="68" t="s">
        <v>22</v>
      </c>
      <c r="R1419" s="20">
        <v>1</v>
      </c>
      <c r="S1419" s="20">
        <v>25</v>
      </c>
      <c r="T1419" s="20">
        <v>0.1</v>
      </c>
      <c r="U1419" s="20">
        <v>300</v>
      </c>
      <c r="V1419" s="20">
        <v>47777.1</v>
      </c>
      <c r="W1419" s="20">
        <v>1801.46</v>
      </c>
      <c r="X1419" s="20">
        <v>0</v>
      </c>
      <c r="Y1419" s="20">
        <v>1</v>
      </c>
      <c r="Z1419" s="20">
        <v>1801.52</v>
      </c>
      <c r="AA1419" s="23"/>
      <c r="XEO1419" t="s">
        <v>519</v>
      </c>
      <c r="XEP1419">
        <v>2</v>
      </c>
      <c r="XEQ1419">
        <v>50</v>
      </c>
      <c r="XER1419">
        <v>0.1</v>
      </c>
      <c r="XES1419">
        <v>50</v>
      </c>
      <c r="XET1419">
        <v>701</v>
      </c>
      <c r="XEU1419">
        <v>164.60499999999999</v>
      </c>
      <c r="XEV1419">
        <v>152</v>
      </c>
      <c r="XEW1419">
        <v>26089</v>
      </c>
      <c r="XEX1419">
        <v>1800</v>
      </c>
      <c r="XEY1419">
        <v>23799</v>
      </c>
    </row>
    <row r="1420" spans="1:40 16369:16379" x14ac:dyDescent="0.3">
      <c r="A1420" s="65" t="s">
        <v>22</v>
      </c>
      <c r="B1420" s="66">
        <v>1</v>
      </c>
      <c r="C1420" s="66">
        <v>25</v>
      </c>
      <c r="D1420" s="66">
        <v>0.15</v>
      </c>
      <c r="E1420" t="s">
        <v>4</v>
      </c>
      <c r="F1420" s="66" t="s">
        <v>511</v>
      </c>
      <c r="G1420" s="39" t="str">
        <f t="shared" si="81"/>
        <v>---</v>
      </c>
      <c r="H1420" s="66" t="s">
        <v>511</v>
      </c>
      <c r="I1420" s="66" t="s">
        <v>511</v>
      </c>
      <c r="J1420" s="67">
        <v>0</v>
      </c>
      <c r="L1420" s="59" t="str">
        <f>IF(OR(H_no_hash!$F1420="---",H_no_hash!$F1420="infeas",H_no_hash!$F1420="inf"),"---",(H_no_hash!$F1420/M1420)-1)</f>
        <v>---</v>
      </c>
      <c r="M1420" s="20">
        <f>Model_dem!L1160</f>
        <v>45335.16</v>
      </c>
      <c r="N1420" t="str">
        <f>Model_dem!G1160</f>
        <v>---</v>
      </c>
      <c r="P1420" t="str">
        <f>IF(H_no_hash!$Q1420&lt;&gt;A1420,"Aqui", " ")</f>
        <v xml:space="preserve"> </v>
      </c>
      <c r="Q1420" s="65" t="s">
        <v>22</v>
      </c>
      <c r="R1420" s="66">
        <v>1</v>
      </c>
      <c r="S1420" s="66">
        <v>25</v>
      </c>
      <c r="T1420" s="66">
        <v>0.15</v>
      </c>
      <c r="U1420" s="66">
        <v>300</v>
      </c>
      <c r="V1420" s="66" t="s">
        <v>511</v>
      </c>
      <c r="W1420" s="66" t="s">
        <v>511</v>
      </c>
      <c r="X1420" s="66" t="s">
        <v>511</v>
      </c>
      <c r="Y1420" s="66" t="s">
        <v>511</v>
      </c>
      <c r="Z1420" s="66" t="s">
        <v>511</v>
      </c>
      <c r="AA1420" s="67">
        <v>0</v>
      </c>
      <c r="XEO1420" t="s">
        <v>519</v>
      </c>
      <c r="XEP1420">
        <v>2</v>
      </c>
      <c r="XEQ1420">
        <v>50</v>
      </c>
      <c r="XER1420">
        <v>0.15</v>
      </c>
      <c r="XES1420">
        <v>50</v>
      </c>
      <c r="XET1420" t="s">
        <v>46</v>
      </c>
      <c r="XEU1420">
        <v>60.012300000000003</v>
      </c>
      <c r="XEV1420">
        <v>0</v>
      </c>
      <c r="XEW1420">
        <v>1</v>
      </c>
      <c r="XEX1420">
        <v>1801.53</v>
      </c>
      <c r="XEY1420">
        <v>29</v>
      </c>
    </row>
    <row r="1421" spans="1:40 16369:16379" x14ac:dyDescent="0.3">
      <c r="A1421" s="68" t="s">
        <v>22</v>
      </c>
      <c r="B1421" s="20">
        <v>1</v>
      </c>
      <c r="C1421" s="20">
        <v>25</v>
      </c>
      <c r="D1421" s="20">
        <v>0.2</v>
      </c>
      <c r="E1421" t="s">
        <v>4</v>
      </c>
      <c r="F1421" s="20" t="s">
        <v>511</v>
      </c>
      <c r="G1421" s="39" t="str">
        <f t="shared" si="81"/>
        <v>---</v>
      </c>
      <c r="H1421" s="20" t="s">
        <v>511</v>
      </c>
      <c r="I1421" s="20" t="s">
        <v>511</v>
      </c>
      <c r="J1421" s="23">
        <v>0</v>
      </c>
      <c r="L1421" s="59" t="str">
        <f>IF(OR(H_no_hash!$F1421="---",H_no_hash!$F1421="infeas",H_no_hash!$F1421="inf"),"---",(H_no_hash!$F1421/M1421)-1)</f>
        <v>---</v>
      </c>
      <c r="M1421" s="20">
        <f>Model_dem!L1161</f>
        <v>45335.16</v>
      </c>
      <c r="N1421" t="str">
        <f>Model_dem!G1161</f>
        <v>---</v>
      </c>
      <c r="P1421" t="str">
        <f>IF(H_no_hash!$Q1421&lt;&gt;A1421,"Aqui", " ")</f>
        <v xml:space="preserve"> </v>
      </c>
      <c r="Q1421" s="68" t="s">
        <v>22</v>
      </c>
      <c r="R1421" s="20">
        <v>1</v>
      </c>
      <c r="S1421" s="20">
        <v>25</v>
      </c>
      <c r="T1421" s="20">
        <v>0.2</v>
      </c>
      <c r="U1421" s="20">
        <v>300</v>
      </c>
      <c r="V1421" s="20" t="s">
        <v>511</v>
      </c>
      <c r="W1421" s="20" t="s">
        <v>511</v>
      </c>
      <c r="X1421" s="20" t="s">
        <v>511</v>
      </c>
      <c r="Y1421" s="20" t="s">
        <v>511</v>
      </c>
      <c r="Z1421" s="20" t="s">
        <v>511</v>
      </c>
      <c r="AA1421" s="23">
        <v>0</v>
      </c>
      <c r="XEO1421" t="s">
        <v>519</v>
      </c>
      <c r="XEP1421">
        <v>3</v>
      </c>
      <c r="XEQ1421">
        <v>0</v>
      </c>
      <c r="XER1421">
        <v>0.05</v>
      </c>
      <c r="XES1421">
        <v>50</v>
      </c>
      <c r="XET1421">
        <v>725</v>
      </c>
      <c r="XEU1421">
        <v>11.3752</v>
      </c>
      <c r="XEV1421">
        <v>0</v>
      </c>
      <c r="XEW1421">
        <v>72296</v>
      </c>
      <c r="XEX1421">
        <v>1800</v>
      </c>
      <c r="XEY1421">
        <v>40385</v>
      </c>
    </row>
    <row r="1422" spans="1:40 16369:16379" x14ac:dyDescent="0.3">
      <c r="A1422" s="65" t="s">
        <v>22</v>
      </c>
      <c r="B1422" s="66">
        <v>1</v>
      </c>
      <c r="C1422" s="66">
        <v>50</v>
      </c>
      <c r="D1422" s="66">
        <v>0.05</v>
      </c>
      <c r="E1422" t="s">
        <v>1</v>
      </c>
      <c r="F1422" s="66">
        <v>49530.5</v>
      </c>
      <c r="G1422" s="39">
        <f t="shared" si="81"/>
        <v>-7.3073727978237552E-2</v>
      </c>
      <c r="H1422" s="66">
        <v>1800.51</v>
      </c>
      <c r="I1422" s="66">
        <v>1</v>
      </c>
      <c r="J1422" s="67"/>
      <c r="K1422" s="52">
        <v>7.0000000000000001E-3</v>
      </c>
      <c r="L1422" s="59">
        <f>IF(OR(H_no_hash!$F1422="---",H_no_hash!$F1422="infeas",H_no_hash!$F1422="inf"),"---",(H_no_hash!$F1422/M1422)-1)</f>
        <v>9.2540535866642903E-2</v>
      </c>
      <c r="M1422" s="20">
        <f>Model_dem!L1162</f>
        <v>45335.16</v>
      </c>
      <c r="N1422">
        <f>Model_dem!G1162</f>
        <v>53435.21</v>
      </c>
      <c r="P1422" t="str">
        <f>IF(H_no_hash!$Q1422&lt;&gt;A1422,"Aqui", " ")</f>
        <v xml:space="preserve"> </v>
      </c>
      <c r="Q1422" s="65" t="s">
        <v>22</v>
      </c>
      <c r="R1422" s="66">
        <v>1</v>
      </c>
      <c r="S1422" s="66">
        <v>50</v>
      </c>
      <c r="T1422" s="66">
        <v>0.05</v>
      </c>
      <c r="U1422" s="66">
        <v>300</v>
      </c>
      <c r="V1422" s="66">
        <v>49530.5</v>
      </c>
      <c r="W1422" s="66">
        <v>1800.51</v>
      </c>
      <c r="X1422" s="66">
        <v>0</v>
      </c>
      <c r="Y1422" s="66">
        <v>1</v>
      </c>
      <c r="Z1422" s="66">
        <v>1800.57</v>
      </c>
      <c r="AA1422" s="67"/>
      <c r="XEO1422" t="s">
        <v>519</v>
      </c>
      <c r="XEP1422">
        <v>3</v>
      </c>
      <c r="XEQ1422">
        <v>10</v>
      </c>
      <c r="XER1422">
        <v>0.05</v>
      </c>
      <c r="XES1422">
        <v>50</v>
      </c>
      <c r="XET1422">
        <v>725</v>
      </c>
      <c r="XEU1422">
        <v>18.2196</v>
      </c>
      <c r="XEV1422">
        <v>5</v>
      </c>
      <c r="XEW1422">
        <v>47543</v>
      </c>
      <c r="XEX1422">
        <v>1800</v>
      </c>
      <c r="XEY1422">
        <v>35585</v>
      </c>
    </row>
    <row r="1423" spans="1:40 16369:16379" x14ac:dyDescent="0.3">
      <c r="A1423" s="68" t="s">
        <v>22</v>
      </c>
      <c r="B1423" s="20">
        <v>1</v>
      </c>
      <c r="C1423" s="20">
        <v>50</v>
      </c>
      <c r="D1423" s="20">
        <v>0.1</v>
      </c>
      <c r="E1423" t="s">
        <v>1</v>
      </c>
      <c r="F1423" s="20">
        <v>48851.199999999997</v>
      </c>
      <c r="G1423" s="39">
        <f t="shared" si="81"/>
        <v>6.5347485569094171E-2</v>
      </c>
      <c r="H1423" s="20">
        <v>1800.95</v>
      </c>
      <c r="I1423" s="20">
        <v>1</v>
      </c>
      <c r="J1423" s="23"/>
      <c r="K1423" s="52">
        <v>0</v>
      </c>
      <c r="L1423" s="59">
        <f>IF(OR(H_no_hash!$F1423="---",H_no_hash!$F1423="infeas",H_no_hash!$F1423="inf"),"---",(H_no_hash!$F1423/M1423)-1)</f>
        <v>7.7556580808361364E-2</v>
      </c>
      <c r="M1423" s="20">
        <f>Model_dem!L1163</f>
        <v>45335.16</v>
      </c>
      <c r="N1423">
        <f>Model_dem!G1163</f>
        <v>45854.71</v>
      </c>
      <c r="P1423" t="str">
        <f>IF(H_no_hash!$Q1423&lt;&gt;A1423,"Aqui", " ")</f>
        <v xml:space="preserve"> </v>
      </c>
      <c r="Q1423" s="68" t="s">
        <v>22</v>
      </c>
      <c r="R1423" s="20">
        <v>1</v>
      </c>
      <c r="S1423" s="20">
        <v>50</v>
      </c>
      <c r="T1423" s="20">
        <v>0.1</v>
      </c>
      <c r="U1423" s="20">
        <v>300</v>
      </c>
      <c r="V1423" s="20">
        <v>48851.199999999997</v>
      </c>
      <c r="W1423" s="20">
        <v>1800.95</v>
      </c>
      <c r="X1423" s="20">
        <v>0</v>
      </c>
      <c r="Y1423" s="20">
        <v>1</v>
      </c>
      <c r="Z1423" s="20">
        <v>1800.96</v>
      </c>
      <c r="AA1423" s="23"/>
      <c r="XEO1423" t="s">
        <v>519</v>
      </c>
      <c r="XEP1423">
        <v>3</v>
      </c>
      <c r="XEQ1423">
        <v>25</v>
      </c>
      <c r="XER1423">
        <v>0.05</v>
      </c>
      <c r="XES1423">
        <v>50</v>
      </c>
      <c r="XET1423">
        <v>725</v>
      </c>
      <c r="XEU1423">
        <v>9.2358200000000004</v>
      </c>
      <c r="XEV1423">
        <v>0</v>
      </c>
      <c r="XEW1423">
        <v>48531</v>
      </c>
      <c r="XEX1423">
        <v>1800.03</v>
      </c>
      <c r="XEY1423">
        <v>38058</v>
      </c>
    </row>
    <row r="1424" spans="1:40 16369:16379" x14ac:dyDescent="0.3">
      <c r="A1424" s="65" t="s">
        <v>22</v>
      </c>
      <c r="B1424" s="66">
        <v>1</v>
      </c>
      <c r="C1424" s="66">
        <v>50</v>
      </c>
      <c r="D1424" s="66">
        <v>0.15</v>
      </c>
      <c r="E1424" t="s">
        <v>4</v>
      </c>
      <c r="F1424" s="66" t="s">
        <v>511</v>
      </c>
      <c r="G1424" s="39" t="str">
        <f t="shared" si="81"/>
        <v>---</v>
      </c>
      <c r="H1424" s="66" t="s">
        <v>511</v>
      </c>
      <c r="I1424" s="66" t="s">
        <v>511</v>
      </c>
      <c r="J1424" s="67">
        <v>0</v>
      </c>
      <c r="L1424" s="59" t="str">
        <f>IF(OR(H_no_hash!$F1424="---",H_no_hash!$F1424="infeas",H_no_hash!$F1424="inf"),"---",(H_no_hash!$F1424/M1424)-1)</f>
        <v>---</v>
      </c>
      <c r="M1424" s="20">
        <f>Model_dem!L1164</f>
        <v>45335.16</v>
      </c>
      <c r="N1424" t="str">
        <f>Model_dem!G1164</f>
        <v>---</v>
      </c>
      <c r="P1424" t="str">
        <f>IF(H_no_hash!$Q1424&lt;&gt;A1424,"Aqui", " ")</f>
        <v xml:space="preserve"> </v>
      </c>
      <c r="Q1424" s="65" t="s">
        <v>22</v>
      </c>
      <c r="R1424" s="66">
        <v>1</v>
      </c>
      <c r="S1424" s="66">
        <v>50</v>
      </c>
      <c r="T1424" s="66">
        <v>0.15</v>
      </c>
      <c r="U1424" s="66">
        <v>300</v>
      </c>
      <c r="V1424" s="66" t="s">
        <v>511</v>
      </c>
      <c r="W1424" s="66" t="s">
        <v>511</v>
      </c>
      <c r="X1424" s="66" t="s">
        <v>511</v>
      </c>
      <c r="Y1424" s="66" t="s">
        <v>511</v>
      </c>
      <c r="Z1424" s="66" t="s">
        <v>511</v>
      </c>
      <c r="AA1424" s="67">
        <v>0</v>
      </c>
      <c r="XEO1424" t="s">
        <v>519</v>
      </c>
      <c r="XEP1424">
        <v>3</v>
      </c>
      <c r="XEQ1424">
        <v>50</v>
      </c>
      <c r="XER1424">
        <v>0.05</v>
      </c>
      <c r="XES1424">
        <v>50</v>
      </c>
      <c r="XET1424">
        <v>725</v>
      </c>
      <c r="XEU1424">
        <v>11.8962</v>
      </c>
      <c r="XEV1424">
        <v>0</v>
      </c>
      <c r="XEW1424">
        <v>44571</v>
      </c>
      <c r="XEX1424">
        <v>1800.01</v>
      </c>
      <c r="XEY1424">
        <v>37089</v>
      </c>
    </row>
    <row r="1425" spans="1:27 16369:16379" x14ac:dyDescent="0.3">
      <c r="A1425" s="68" t="s">
        <v>22</v>
      </c>
      <c r="B1425" s="20">
        <v>1</v>
      </c>
      <c r="C1425" s="20">
        <v>50</v>
      </c>
      <c r="D1425" s="20">
        <v>0.2</v>
      </c>
      <c r="E1425" t="s">
        <v>4</v>
      </c>
      <c r="F1425" s="20" t="s">
        <v>511</v>
      </c>
      <c r="G1425" s="39" t="str">
        <f t="shared" si="81"/>
        <v>---</v>
      </c>
      <c r="H1425" s="20" t="s">
        <v>511</v>
      </c>
      <c r="I1425" s="20" t="s">
        <v>511</v>
      </c>
      <c r="J1425" s="23">
        <v>0</v>
      </c>
      <c r="L1425" s="59" t="str">
        <f>IF(OR(H_no_hash!$F1425="---",H_no_hash!$F1425="infeas",H_no_hash!$F1425="inf"),"---",(H_no_hash!$F1425/M1425)-1)</f>
        <v>---</v>
      </c>
      <c r="M1425" s="20">
        <f>Model_dem!L1165</f>
        <v>45335.16</v>
      </c>
      <c r="N1425" t="str">
        <f>Model_dem!G1165</f>
        <v>---</v>
      </c>
      <c r="P1425" t="str">
        <f>IF(H_no_hash!$Q1425&lt;&gt;A1425,"Aqui", " ")</f>
        <v xml:space="preserve"> </v>
      </c>
      <c r="Q1425" s="68" t="s">
        <v>22</v>
      </c>
      <c r="R1425" s="20">
        <v>1</v>
      </c>
      <c r="S1425" s="20">
        <v>50</v>
      </c>
      <c r="T1425" s="20">
        <v>0.2</v>
      </c>
      <c r="U1425" s="20">
        <v>300</v>
      </c>
      <c r="V1425" s="20" t="s">
        <v>511</v>
      </c>
      <c r="W1425" s="20" t="s">
        <v>511</v>
      </c>
      <c r="X1425" s="20" t="s">
        <v>511</v>
      </c>
      <c r="Y1425" s="20" t="s">
        <v>511</v>
      </c>
      <c r="Z1425" s="20" t="s">
        <v>511</v>
      </c>
      <c r="AA1425" s="23">
        <v>0</v>
      </c>
      <c r="XEO1425" t="s">
        <v>514</v>
      </c>
      <c r="XEP1425">
        <v>0</v>
      </c>
      <c r="XEQ1425">
        <v>0</v>
      </c>
      <c r="XER1425">
        <v>0.05</v>
      </c>
      <c r="XES1425">
        <v>3038</v>
      </c>
      <c r="XET1425" t="s">
        <v>46</v>
      </c>
      <c r="XEU1425">
        <v>69.345699999999994</v>
      </c>
      <c r="XEV1425">
        <v>0</v>
      </c>
      <c r="XEW1425">
        <v>1</v>
      </c>
      <c r="XEX1425">
        <v>1853.31</v>
      </c>
      <c r="XEY1425">
        <v>29</v>
      </c>
    </row>
    <row r="1426" spans="1:27 16369:16379" x14ac:dyDescent="0.3">
      <c r="A1426" s="65" t="s">
        <v>22</v>
      </c>
      <c r="B1426" s="66">
        <v>2</v>
      </c>
      <c r="C1426" s="66">
        <v>5</v>
      </c>
      <c r="D1426" s="66">
        <v>0.05</v>
      </c>
      <c r="E1426" t="s">
        <v>1</v>
      </c>
      <c r="F1426" s="66">
        <v>47913.599999999999</v>
      </c>
      <c r="G1426" s="39">
        <f t="shared" si="81"/>
        <v>-5.1911982251447907E-2</v>
      </c>
      <c r="H1426" s="66">
        <v>1800.83</v>
      </c>
      <c r="I1426" s="66">
        <v>1</v>
      </c>
      <c r="J1426" s="67">
        <v>0</v>
      </c>
      <c r="K1426" s="52">
        <v>0.99199999999999999</v>
      </c>
      <c r="L1426" s="59">
        <f>IF(OR(H_no_hash!$F1426="---",H_no_hash!$F1426="infeas",H_no_hash!$F1426="inf"),"---",(H_no_hash!$F1426/M1426)-1)</f>
        <v>5.6875061210768685E-2</v>
      </c>
      <c r="M1426" s="20">
        <f>Model_dem!L1166</f>
        <v>45335.16</v>
      </c>
      <c r="N1426">
        <f>Model_dem!G1166</f>
        <v>50537.08</v>
      </c>
      <c r="P1426" t="str">
        <f>IF(H_no_hash!$Q1426&lt;&gt;A1426,"Aqui", " ")</f>
        <v xml:space="preserve"> </v>
      </c>
      <c r="Q1426" s="65" t="s">
        <v>22</v>
      </c>
      <c r="R1426" s="66">
        <v>2</v>
      </c>
      <c r="S1426" s="66">
        <v>5</v>
      </c>
      <c r="T1426" s="66">
        <v>0.05</v>
      </c>
      <c r="U1426" s="66">
        <v>300</v>
      </c>
      <c r="V1426" s="66">
        <v>47913.599999999999</v>
      </c>
      <c r="W1426" s="66">
        <v>1800.83</v>
      </c>
      <c r="X1426" s="66">
        <v>0</v>
      </c>
      <c r="Y1426" s="66">
        <v>1</v>
      </c>
      <c r="Z1426" s="66">
        <v>1800.84</v>
      </c>
      <c r="AA1426" s="67">
        <v>0</v>
      </c>
      <c r="XEO1426" t="s">
        <v>514</v>
      </c>
      <c r="XEP1426">
        <v>0</v>
      </c>
      <c r="XEQ1426">
        <v>0</v>
      </c>
      <c r="XER1426">
        <v>0.1</v>
      </c>
      <c r="XES1426">
        <v>3038</v>
      </c>
      <c r="XET1426" t="s">
        <v>46</v>
      </c>
      <c r="XEU1426">
        <v>71.660200000000003</v>
      </c>
      <c r="XEV1426">
        <v>0</v>
      </c>
      <c r="XEW1426">
        <v>1</v>
      </c>
      <c r="XEX1426">
        <v>1803.26</v>
      </c>
      <c r="XEY1426">
        <v>28</v>
      </c>
    </row>
    <row r="1427" spans="1:27 16369:16379" x14ac:dyDescent="0.3">
      <c r="A1427" s="68" t="s">
        <v>22</v>
      </c>
      <c r="B1427" s="20">
        <v>2</v>
      </c>
      <c r="C1427" s="20">
        <v>5</v>
      </c>
      <c r="D1427" s="20">
        <v>0.1</v>
      </c>
      <c r="E1427" t="s">
        <v>0</v>
      </c>
      <c r="F1427" s="20">
        <v>47357.1</v>
      </c>
      <c r="G1427" s="39">
        <f t="shared" si="81"/>
        <v>4.1080116416416179E-2</v>
      </c>
      <c r="H1427" s="20">
        <v>1800.54</v>
      </c>
      <c r="I1427" s="20">
        <v>1</v>
      </c>
      <c r="J1427" s="23">
        <v>0</v>
      </c>
      <c r="K1427" s="52">
        <v>0.91800000000000004</v>
      </c>
      <c r="L1427" s="59">
        <f>IF(OR(H_no_hash!$F1427="---",H_no_hash!$F1427="infeas",H_no_hash!$F1427="inf"),"---",(H_no_hash!$F1427/M1427)-1)</f>
        <v>4.4599820536642909E-2</v>
      </c>
      <c r="M1427" s="20">
        <f>Model_dem!L1167</f>
        <v>45335.16</v>
      </c>
      <c r="N1427">
        <f>Model_dem!G1167</f>
        <v>45488.43</v>
      </c>
      <c r="P1427" t="str">
        <f>IF(H_no_hash!$Q1427&lt;&gt;A1427,"Aqui", " ")</f>
        <v xml:space="preserve"> </v>
      </c>
      <c r="Q1427" s="68" t="s">
        <v>22</v>
      </c>
      <c r="R1427" s="20">
        <v>2</v>
      </c>
      <c r="S1427" s="20">
        <v>5</v>
      </c>
      <c r="T1427" s="20">
        <v>0.1</v>
      </c>
      <c r="U1427" s="20">
        <v>300</v>
      </c>
      <c r="V1427" s="20">
        <v>47357.1</v>
      </c>
      <c r="W1427" s="20">
        <v>1800.54</v>
      </c>
      <c r="X1427" s="20">
        <v>0</v>
      </c>
      <c r="Y1427" s="20">
        <v>1</v>
      </c>
      <c r="Z1427" s="20">
        <v>1800.54</v>
      </c>
      <c r="AA1427" s="23">
        <v>0</v>
      </c>
      <c r="XEO1427" t="s">
        <v>514</v>
      </c>
      <c r="XEP1427">
        <v>0</v>
      </c>
      <c r="XEQ1427">
        <v>0</v>
      </c>
      <c r="XER1427">
        <v>0.15</v>
      </c>
      <c r="XES1427">
        <v>3038</v>
      </c>
      <c r="XET1427" t="s">
        <v>46</v>
      </c>
      <c r="XEU1427">
        <v>69.027199999999993</v>
      </c>
      <c r="XEV1427">
        <v>0</v>
      </c>
      <c r="XEW1427">
        <v>1</v>
      </c>
      <c r="XEX1427">
        <v>1850.23</v>
      </c>
      <c r="XEY1427">
        <v>29</v>
      </c>
    </row>
    <row r="1428" spans="1:27 16369:16379" x14ac:dyDescent="0.3">
      <c r="A1428" s="65" t="s">
        <v>22</v>
      </c>
      <c r="B1428" s="66">
        <v>2</v>
      </c>
      <c r="C1428" s="66">
        <v>5</v>
      </c>
      <c r="D1428" s="66">
        <v>0.15</v>
      </c>
      <c r="E1428" t="s">
        <v>1</v>
      </c>
      <c r="F1428" s="66">
        <v>46996.2</v>
      </c>
      <c r="G1428" s="39">
        <f t="shared" si="81"/>
        <v>2.0154233743613192E-2</v>
      </c>
      <c r="H1428" s="66">
        <v>1800.15</v>
      </c>
      <c r="I1428" s="66">
        <v>1</v>
      </c>
      <c r="J1428" s="67">
        <v>0</v>
      </c>
      <c r="K1428" s="52">
        <v>0.999</v>
      </c>
      <c r="L1428" s="59">
        <f>IF(OR(H_no_hash!$F1428="---",H_no_hash!$F1428="infeas",H_no_hash!$F1428="inf"),"---",(H_no_hash!$F1428/M1428)-1)</f>
        <v>3.6639111894608778E-2</v>
      </c>
      <c r="M1428" s="20">
        <f>Model_dem!L1168</f>
        <v>45335.16</v>
      </c>
      <c r="N1428">
        <f>Model_dem!G1168</f>
        <v>46067.74</v>
      </c>
      <c r="P1428" t="str">
        <f>IF(H_no_hash!$Q1428&lt;&gt;A1428,"Aqui", " ")</f>
        <v xml:space="preserve"> </v>
      </c>
      <c r="Q1428" s="65" t="s">
        <v>22</v>
      </c>
      <c r="R1428" s="66">
        <v>2</v>
      </c>
      <c r="S1428" s="66">
        <v>5</v>
      </c>
      <c r="T1428" s="66">
        <v>0.15</v>
      </c>
      <c r="U1428" s="66">
        <v>300</v>
      </c>
      <c r="V1428" s="66">
        <v>46996.2</v>
      </c>
      <c r="W1428" s="66">
        <v>1800.15</v>
      </c>
      <c r="X1428" s="66">
        <v>0</v>
      </c>
      <c r="Y1428" s="66">
        <v>1</v>
      </c>
      <c r="Z1428" s="66">
        <v>1800.15</v>
      </c>
      <c r="AA1428" s="67">
        <v>0</v>
      </c>
      <c r="XEO1428" t="s">
        <v>514</v>
      </c>
      <c r="XEP1428">
        <v>0</v>
      </c>
      <c r="XEQ1428">
        <v>0</v>
      </c>
      <c r="XER1428">
        <v>0.2</v>
      </c>
      <c r="XES1428">
        <v>3038</v>
      </c>
      <c r="XET1428" t="s">
        <v>46</v>
      </c>
      <c r="XEU1428">
        <v>70.958799999999997</v>
      </c>
      <c r="XEV1428">
        <v>0</v>
      </c>
      <c r="XEW1428">
        <v>1</v>
      </c>
      <c r="XEX1428">
        <v>1806.06</v>
      </c>
      <c r="XEY1428">
        <v>28</v>
      </c>
    </row>
    <row r="1429" spans="1:27 16369:16379" x14ac:dyDescent="0.3">
      <c r="A1429" s="68" t="s">
        <v>22</v>
      </c>
      <c r="B1429" s="20">
        <v>2</v>
      </c>
      <c r="C1429" s="20">
        <v>5</v>
      </c>
      <c r="D1429" s="20">
        <v>0.2</v>
      </c>
      <c r="E1429" t="s">
        <v>1</v>
      </c>
      <c r="F1429" s="20">
        <v>46799.9</v>
      </c>
      <c r="G1429" s="39">
        <f t="shared" si="81"/>
        <v>1.8475578187427351E-2</v>
      </c>
      <c r="H1429" s="20">
        <v>1800.17</v>
      </c>
      <c r="I1429" s="20">
        <v>1</v>
      </c>
      <c r="J1429" s="23">
        <v>0</v>
      </c>
      <c r="K1429" s="52">
        <v>0.96899999999999997</v>
      </c>
      <c r="L1429" s="59">
        <f>IF(OR(H_no_hash!$F1429="---",H_no_hash!$F1429="infeas",H_no_hash!$F1429="inf"),"---",(H_no_hash!$F1429/M1429)-1)</f>
        <v>3.2309139308210222E-2</v>
      </c>
      <c r="M1429" s="20">
        <f>Model_dem!L1169</f>
        <v>45335.16</v>
      </c>
      <c r="N1429">
        <f>Model_dem!G1169</f>
        <v>45950.93</v>
      </c>
      <c r="P1429" t="str">
        <f>IF(H_no_hash!$Q1429&lt;&gt;A1429,"Aqui", " ")</f>
        <v xml:space="preserve"> </v>
      </c>
      <c r="Q1429" s="68" t="s">
        <v>22</v>
      </c>
      <c r="R1429" s="20">
        <v>2</v>
      </c>
      <c r="S1429" s="20">
        <v>5</v>
      </c>
      <c r="T1429" s="20">
        <v>0.2</v>
      </c>
      <c r="U1429" s="20">
        <v>300</v>
      </c>
      <c r="V1429" s="20">
        <v>46799.9</v>
      </c>
      <c r="W1429" s="20">
        <v>1800.17</v>
      </c>
      <c r="X1429" s="20">
        <v>0</v>
      </c>
      <c r="Y1429" s="20">
        <v>1</v>
      </c>
      <c r="Z1429" s="20">
        <v>1800.17</v>
      </c>
      <c r="AA1429" s="23">
        <v>0</v>
      </c>
      <c r="XEO1429" t="s">
        <v>514</v>
      </c>
      <c r="XEP1429">
        <v>3</v>
      </c>
      <c r="XEQ1429">
        <v>0</v>
      </c>
      <c r="XER1429">
        <v>0.05</v>
      </c>
      <c r="XES1429">
        <v>3038</v>
      </c>
      <c r="XET1429" t="s">
        <v>46</v>
      </c>
      <c r="XEU1429">
        <v>79.3489</v>
      </c>
      <c r="XEV1429">
        <v>0</v>
      </c>
      <c r="XEW1429">
        <v>1</v>
      </c>
      <c r="XEX1429">
        <v>1816.74</v>
      </c>
      <c r="XEY1429">
        <v>27</v>
      </c>
    </row>
    <row r="1430" spans="1:27 16369:16379" x14ac:dyDescent="0.3">
      <c r="A1430" s="65" t="s">
        <v>22</v>
      </c>
      <c r="B1430" s="66">
        <v>2</v>
      </c>
      <c r="C1430" s="66">
        <v>10</v>
      </c>
      <c r="D1430" s="66">
        <v>0.05</v>
      </c>
      <c r="E1430" t="s">
        <v>0</v>
      </c>
      <c r="F1430" s="66">
        <v>46939.199999999997</v>
      </c>
      <c r="G1430" s="39">
        <f t="shared" si="81"/>
        <v>3.1893164921277715E-2</v>
      </c>
      <c r="H1430" s="66">
        <v>1800.35</v>
      </c>
      <c r="I1430" s="66">
        <v>1</v>
      </c>
      <c r="J1430" s="67">
        <v>0</v>
      </c>
      <c r="K1430" s="52">
        <v>0.11799999999999999</v>
      </c>
      <c r="L1430" s="59">
        <f>IF(OR(H_no_hash!$F1430="---",H_no_hash!$F1430="infeas",H_no_hash!$F1430="inf"),"---",(H_no_hash!$F1430/M1430)-1)</f>
        <v>3.5381809615318227E-2</v>
      </c>
      <c r="M1430" s="20">
        <f>Model_dem!L1170</f>
        <v>45335.16</v>
      </c>
      <c r="N1430">
        <f>Model_dem!G1170</f>
        <v>45488.43</v>
      </c>
      <c r="P1430" t="str">
        <f>IF(H_no_hash!$Q1430&lt;&gt;A1430,"Aqui", " ")</f>
        <v xml:space="preserve"> </v>
      </c>
      <c r="Q1430" s="65" t="s">
        <v>22</v>
      </c>
      <c r="R1430" s="66">
        <v>2</v>
      </c>
      <c r="S1430" s="66">
        <v>10</v>
      </c>
      <c r="T1430" s="66">
        <v>0.05</v>
      </c>
      <c r="U1430" s="66">
        <v>300</v>
      </c>
      <c r="V1430" s="66">
        <v>46939.199999999997</v>
      </c>
      <c r="W1430" s="66">
        <v>1800.35</v>
      </c>
      <c r="X1430" s="66">
        <v>0</v>
      </c>
      <c r="Y1430" s="66">
        <v>1</v>
      </c>
      <c r="Z1430" s="66">
        <v>1800.39</v>
      </c>
      <c r="AA1430" s="67">
        <v>0</v>
      </c>
      <c r="XEO1430" t="s">
        <v>514</v>
      </c>
      <c r="XEP1430">
        <v>3</v>
      </c>
      <c r="XEQ1430">
        <v>0</v>
      </c>
      <c r="XER1430">
        <v>0.1</v>
      </c>
      <c r="XES1430">
        <v>3038</v>
      </c>
      <c r="XET1430" t="s">
        <v>46</v>
      </c>
      <c r="XEU1430">
        <v>81.825999999999993</v>
      </c>
      <c r="XEV1430">
        <v>0</v>
      </c>
      <c r="XEW1430">
        <v>1</v>
      </c>
      <c r="XEX1430">
        <v>1811.34</v>
      </c>
      <c r="XEY1430">
        <v>28</v>
      </c>
    </row>
    <row r="1431" spans="1:27 16369:16379" x14ac:dyDescent="0.3">
      <c r="A1431" s="68" t="s">
        <v>22</v>
      </c>
      <c r="B1431" s="20">
        <v>2</v>
      </c>
      <c r="C1431" s="20">
        <v>10</v>
      </c>
      <c r="D1431" s="20">
        <v>0.1</v>
      </c>
      <c r="E1431" t="s">
        <v>1</v>
      </c>
      <c r="F1431" s="20">
        <v>47777.2</v>
      </c>
      <c r="G1431" s="39">
        <f t="shared" si="81"/>
        <v>4.3222011221953439E-2</v>
      </c>
      <c r="H1431" s="20">
        <v>1800.15</v>
      </c>
      <c r="I1431" s="20">
        <v>1</v>
      </c>
      <c r="J1431" s="23">
        <v>0</v>
      </c>
      <c r="K1431" s="52">
        <v>0.36699999999999999</v>
      </c>
      <c r="L1431" s="59">
        <f>IF(OR(H_no_hash!$F1431="---",H_no_hash!$F1431="infeas",H_no_hash!$F1431="inf"),"---",(H_no_hash!$F1431/M1431)-1)</f>
        <v>5.3866358914361312E-2</v>
      </c>
      <c r="M1431" s="20">
        <f>Model_dem!L1171</f>
        <v>45335.16</v>
      </c>
      <c r="N1431">
        <f>Model_dem!G1171</f>
        <v>45797.73</v>
      </c>
      <c r="P1431" t="str">
        <f>IF(H_no_hash!$Q1431&lt;&gt;A1431,"Aqui", " ")</f>
        <v xml:space="preserve"> </v>
      </c>
      <c r="Q1431" s="68" t="s">
        <v>22</v>
      </c>
      <c r="R1431" s="20">
        <v>2</v>
      </c>
      <c r="S1431" s="20">
        <v>10</v>
      </c>
      <c r="T1431" s="20">
        <v>0.1</v>
      </c>
      <c r="U1431" s="20">
        <v>300</v>
      </c>
      <c r="V1431" s="20">
        <v>47777.2</v>
      </c>
      <c r="W1431" s="20">
        <v>1800.15</v>
      </c>
      <c r="X1431" s="20">
        <v>0</v>
      </c>
      <c r="Y1431" s="20">
        <v>1</v>
      </c>
      <c r="Z1431" s="20">
        <v>1800.15</v>
      </c>
      <c r="AA1431" s="23">
        <v>0</v>
      </c>
      <c r="XEO1431" t="s">
        <v>514</v>
      </c>
      <c r="XEP1431">
        <v>3</v>
      </c>
      <c r="XEQ1431">
        <v>0</v>
      </c>
      <c r="XER1431">
        <v>0.15</v>
      </c>
      <c r="XES1431">
        <v>3038</v>
      </c>
      <c r="XET1431" t="s">
        <v>46</v>
      </c>
      <c r="XEU1431">
        <v>81.631100000000004</v>
      </c>
      <c r="XEV1431">
        <v>0</v>
      </c>
      <c r="XEW1431">
        <v>1</v>
      </c>
      <c r="XEX1431">
        <v>1814.21</v>
      </c>
      <c r="XEY1431">
        <v>28</v>
      </c>
    </row>
    <row r="1432" spans="1:27 16369:16379" x14ac:dyDescent="0.3">
      <c r="A1432" s="65" t="s">
        <v>22</v>
      </c>
      <c r="B1432" s="66">
        <v>2</v>
      </c>
      <c r="C1432" s="66">
        <v>10</v>
      </c>
      <c r="D1432" s="66">
        <v>0.15</v>
      </c>
      <c r="E1432" t="s">
        <v>2</v>
      </c>
      <c r="F1432" s="66">
        <v>47143.3</v>
      </c>
      <c r="G1432" s="39" t="str">
        <f t="shared" si="81"/>
        <v>---</v>
      </c>
      <c r="H1432" s="66">
        <v>1800.46</v>
      </c>
      <c r="I1432" s="66">
        <v>1</v>
      </c>
      <c r="J1432" s="67">
        <v>0</v>
      </c>
      <c r="K1432" t="s">
        <v>3</v>
      </c>
      <c r="L1432" s="59">
        <f>IF(OR(H_no_hash!$F1432="---",H_no_hash!$F1432="infeas",H_no_hash!$F1432="inf"),"---",(H_no_hash!$F1432/M1432)-1)</f>
        <v>3.988383409256735E-2</v>
      </c>
      <c r="M1432" s="20">
        <f>Model_dem!L1172</f>
        <v>45335.16</v>
      </c>
      <c r="N1432" t="str">
        <f>Model_dem!G1172</f>
        <v>---</v>
      </c>
      <c r="P1432" t="str">
        <f>IF(H_no_hash!$Q1432&lt;&gt;A1432,"Aqui", " ")</f>
        <v xml:space="preserve"> </v>
      </c>
      <c r="Q1432" s="65" t="s">
        <v>22</v>
      </c>
      <c r="R1432" s="66">
        <v>2</v>
      </c>
      <c r="S1432" s="66">
        <v>10</v>
      </c>
      <c r="T1432" s="66">
        <v>0.15</v>
      </c>
      <c r="U1432" s="66">
        <v>300</v>
      </c>
      <c r="V1432" s="66">
        <v>47143.3</v>
      </c>
      <c r="W1432" s="66">
        <v>1800.46</v>
      </c>
      <c r="X1432" s="66">
        <v>0</v>
      </c>
      <c r="Y1432" s="66">
        <v>1</v>
      </c>
      <c r="Z1432" s="66">
        <v>1800.46</v>
      </c>
      <c r="AA1432" s="67">
        <v>0</v>
      </c>
      <c r="XEO1432" t="s">
        <v>514</v>
      </c>
      <c r="XEP1432">
        <v>3</v>
      </c>
      <c r="XEQ1432">
        <v>0</v>
      </c>
      <c r="XER1432">
        <v>0.2</v>
      </c>
      <c r="XES1432">
        <v>3038</v>
      </c>
      <c r="XET1432" t="s">
        <v>46</v>
      </c>
      <c r="XEU1432">
        <v>80.351299999999995</v>
      </c>
      <c r="XEV1432">
        <v>0</v>
      </c>
      <c r="XEW1432">
        <v>1</v>
      </c>
      <c r="XEX1432">
        <v>1856.41</v>
      </c>
      <c r="XEY1432">
        <v>28</v>
      </c>
    </row>
    <row r="1433" spans="1:27 16369:16379" x14ac:dyDescent="0.3">
      <c r="A1433" s="68" t="s">
        <v>22</v>
      </c>
      <c r="B1433" s="20">
        <v>2</v>
      </c>
      <c r="C1433" s="20">
        <v>10</v>
      </c>
      <c r="D1433" s="20">
        <v>0.2</v>
      </c>
      <c r="E1433" t="s">
        <v>1</v>
      </c>
      <c r="F1433" s="20">
        <v>49015.8</v>
      </c>
      <c r="G1433" s="39">
        <f t="shared" si="81"/>
        <v>1.8000017576944548E-3</v>
      </c>
      <c r="H1433" s="20">
        <v>1801.85</v>
      </c>
      <c r="I1433" s="20">
        <v>1</v>
      </c>
      <c r="J1433" s="23">
        <v>0</v>
      </c>
      <c r="K1433" s="52">
        <v>0.65700000000000003</v>
      </c>
      <c r="L1433" s="59">
        <f>IF(OR(H_no_hash!$F1433="---",H_no_hash!$F1433="infeas",H_no_hash!$F1433="inf"),"---",(H_no_hash!$F1433/M1433)-1)</f>
        <v>8.1187316863996939E-2</v>
      </c>
      <c r="M1433" s="20">
        <f>Model_dem!L1173</f>
        <v>45335.16</v>
      </c>
      <c r="N1433">
        <f>Model_dem!G1173</f>
        <v>48927.73</v>
      </c>
      <c r="P1433" t="str">
        <f>IF(H_no_hash!$Q1433&lt;&gt;A1433,"Aqui", " ")</f>
        <v xml:space="preserve"> </v>
      </c>
      <c r="Q1433" s="68" t="s">
        <v>22</v>
      </c>
      <c r="R1433" s="20">
        <v>2</v>
      </c>
      <c r="S1433" s="20">
        <v>10</v>
      </c>
      <c r="T1433" s="20">
        <v>0.2</v>
      </c>
      <c r="U1433" s="20">
        <v>300</v>
      </c>
      <c r="V1433" s="20">
        <v>49015.8</v>
      </c>
      <c r="W1433" s="20">
        <v>1801.85</v>
      </c>
      <c r="X1433" s="20">
        <v>0</v>
      </c>
      <c r="Y1433" s="20">
        <v>1</v>
      </c>
      <c r="Z1433" s="20">
        <v>1801.94</v>
      </c>
      <c r="AA1433" s="23">
        <v>0</v>
      </c>
      <c r="XEO1433" t="s">
        <v>514</v>
      </c>
      <c r="XEP1433">
        <v>3</v>
      </c>
      <c r="XEQ1433">
        <v>10</v>
      </c>
      <c r="XER1433">
        <v>0.05</v>
      </c>
      <c r="XES1433">
        <v>3038</v>
      </c>
      <c r="XET1433" t="s">
        <v>46</v>
      </c>
      <c r="XEU1433">
        <v>84.494</v>
      </c>
      <c r="XEV1433">
        <v>0</v>
      </c>
      <c r="XEW1433">
        <v>1</v>
      </c>
      <c r="XEX1433">
        <v>1817.58</v>
      </c>
      <c r="XEY1433">
        <v>28</v>
      </c>
    </row>
    <row r="1434" spans="1:27 16369:16379" x14ac:dyDescent="0.3">
      <c r="A1434" s="65" t="s">
        <v>22</v>
      </c>
      <c r="B1434" s="66">
        <v>2</v>
      </c>
      <c r="C1434" s="66">
        <v>25</v>
      </c>
      <c r="D1434" s="66">
        <v>0.05</v>
      </c>
      <c r="E1434" t="s">
        <v>1</v>
      </c>
      <c r="F1434" s="66">
        <v>47852.1</v>
      </c>
      <c r="G1434" s="39">
        <f t="shared" si="81"/>
        <v>3.9683532917738878E-2</v>
      </c>
      <c r="H1434" s="66">
        <v>1800.32</v>
      </c>
      <c r="I1434" s="66">
        <v>1</v>
      </c>
      <c r="J1434" s="67"/>
      <c r="K1434" s="52">
        <v>0</v>
      </c>
      <c r="L1434" s="59">
        <f>IF(OR(H_no_hash!$F1434="---",H_no_hash!$F1434="infeas",H_no_hash!$F1434="inf"),"---",(H_no_hash!$F1434/M1434)-1)</f>
        <v>5.5518498225218371E-2</v>
      </c>
      <c r="M1434" s="20">
        <f>Model_dem!L1174</f>
        <v>45335.16</v>
      </c>
      <c r="N1434">
        <f>Model_dem!G1174</f>
        <v>46025.64</v>
      </c>
      <c r="P1434" t="str">
        <f>IF(H_no_hash!$Q1434&lt;&gt;A1434,"Aqui", " ")</f>
        <v xml:space="preserve"> </v>
      </c>
      <c r="Q1434" s="65" t="s">
        <v>22</v>
      </c>
      <c r="R1434" s="66">
        <v>2</v>
      </c>
      <c r="S1434" s="66">
        <v>25</v>
      </c>
      <c r="T1434" s="66">
        <v>0.05</v>
      </c>
      <c r="U1434" s="66">
        <v>300</v>
      </c>
      <c r="V1434" s="66">
        <v>47852.1</v>
      </c>
      <c r="W1434" s="66">
        <v>1800.32</v>
      </c>
      <c r="X1434" s="66">
        <v>0</v>
      </c>
      <c r="Y1434" s="66">
        <v>1</v>
      </c>
      <c r="Z1434" s="66">
        <v>1800.57</v>
      </c>
      <c r="AA1434" s="67"/>
      <c r="XEO1434" t="s">
        <v>514</v>
      </c>
      <c r="XEP1434">
        <v>3</v>
      </c>
      <c r="XEQ1434">
        <v>10</v>
      </c>
      <c r="XER1434">
        <v>0.1</v>
      </c>
      <c r="XES1434">
        <v>3038</v>
      </c>
      <c r="XET1434" t="s">
        <v>46</v>
      </c>
      <c r="XEU1434">
        <v>80.019400000000005</v>
      </c>
      <c r="XEV1434">
        <v>0</v>
      </c>
      <c r="XEW1434">
        <v>1</v>
      </c>
      <c r="XEX1434">
        <v>1801.91</v>
      </c>
      <c r="XEY1434">
        <v>28</v>
      </c>
    </row>
    <row r="1435" spans="1:27 16369:16379" x14ac:dyDescent="0.3">
      <c r="A1435" s="68" t="s">
        <v>22</v>
      </c>
      <c r="B1435" s="20">
        <v>2</v>
      </c>
      <c r="C1435" s="20">
        <v>25</v>
      </c>
      <c r="D1435" s="20">
        <v>0.1</v>
      </c>
      <c r="E1435" t="s">
        <v>0</v>
      </c>
      <c r="F1435" s="20">
        <v>48234.9</v>
      </c>
      <c r="G1435" s="39">
        <f t="shared" si="81"/>
        <v>5.1548549335246038E-2</v>
      </c>
      <c r="H1435" s="20">
        <v>1804.98</v>
      </c>
      <c r="I1435" s="20">
        <v>1</v>
      </c>
      <c r="J1435" s="23"/>
      <c r="K1435" s="52">
        <v>0</v>
      </c>
      <c r="L1435" s="59">
        <f>IF(OR(H_no_hash!$F1435="---",H_no_hash!$F1435="infeas",H_no_hash!$F1435="inf"),"---",(H_no_hash!$F1435/M1435)-1)</f>
        <v>6.3962275637716948E-2</v>
      </c>
      <c r="M1435" s="20">
        <f>Model_dem!L1175</f>
        <v>45335.16</v>
      </c>
      <c r="N1435">
        <f>Model_dem!G1175</f>
        <v>45870.35</v>
      </c>
      <c r="P1435" t="str">
        <f>IF(H_no_hash!$Q1435&lt;&gt;A1435,"Aqui", " ")</f>
        <v xml:space="preserve"> </v>
      </c>
      <c r="Q1435" s="68" t="s">
        <v>22</v>
      </c>
      <c r="R1435" s="20">
        <v>2</v>
      </c>
      <c r="S1435" s="20">
        <v>25</v>
      </c>
      <c r="T1435" s="20">
        <v>0.1</v>
      </c>
      <c r="U1435" s="20">
        <v>300</v>
      </c>
      <c r="V1435" s="20">
        <v>48234.9</v>
      </c>
      <c r="W1435" s="20">
        <v>1804.98</v>
      </c>
      <c r="X1435" s="20">
        <v>0</v>
      </c>
      <c r="Y1435" s="20">
        <v>1</v>
      </c>
      <c r="Z1435" s="20">
        <v>1805.06</v>
      </c>
      <c r="AA1435" s="23"/>
      <c r="XEO1435" t="s">
        <v>514</v>
      </c>
      <c r="XEP1435">
        <v>3</v>
      </c>
      <c r="XEQ1435">
        <v>10</v>
      </c>
      <c r="XER1435">
        <v>0.15</v>
      </c>
      <c r="XES1435">
        <v>3038</v>
      </c>
      <c r="XET1435" t="s">
        <v>46</v>
      </c>
      <c r="XEU1435">
        <v>80.149600000000007</v>
      </c>
      <c r="XEV1435">
        <v>0</v>
      </c>
      <c r="XEW1435">
        <v>1</v>
      </c>
      <c r="XEX1435">
        <v>1804.29</v>
      </c>
      <c r="XEY1435">
        <v>28</v>
      </c>
    </row>
    <row r="1436" spans="1:27 16369:16379" x14ac:dyDescent="0.3">
      <c r="A1436" s="65" t="s">
        <v>22</v>
      </c>
      <c r="B1436" s="66">
        <v>2</v>
      </c>
      <c r="C1436" s="66">
        <v>25</v>
      </c>
      <c r="D1436" s="66">
        <v>0.15</v>
      </c>
      <c r="E1436" t="s">
        <v>4</v>
      </c>
      <c r="F1436" s="66" t="s">
        <v>511</v>
      </c>
      <c r="G1436" s="39" t="str">
        <f t="shared" si="81"/>
        <v>---</v>
      </c>
      <c r="H1436" s="66" t="s">
        <v>511</v>
      </c>
      <c r="I1436" s="66" t="s">
        <v>511</v>
      </c>
      <c r="J1436" s="67">
        <v>0</v>
      </c>
      <c r="L1436" s="59" t="str">
        <f>IF(OR(H_no_hash!$F1436="---",H_no_hash!$F1436="infeas",H_no_hash!$F1436="inf"),"---",(H_no_hash!$F1436/M1436)-1)</f>
        <v>---</v>
      </c>
      <c r="M1436" s="20">
        <f>Model_dem!L1176</f>
        <v>45335.16</v>
      </c>
      <c r="N1436" t="str">
        <f>Model_dem!G1176</f>
        <v>---</v>
      </c>
      <c r="P1436" t="str">
        <f>IF(H_no_hash!$Q1436&lt;&gt;A1436,"Aqui", " ")</f>
        <v xml:space="preserve"> </v>
      </c>
      <c r="Q1436" s="65" t="s">
        <v>22</v>
      </c>
      <c r="R1436" s="66">
        <v>2</v>
      </c>
      <c r="S1436" s="66">
        <v>25</v>
      </c>
      <c r="T1436" s="66">
        <v>0.15</v>
      </c>
      <c r="U1436" s="66">
        <v>300</v>
      </c>
      <c r="V1436" s="66" t="s">
        <v>511</v>
      </c>
      <c r="W1436" s="66" t="s">
        <v>511</v>
      </c>
      <c r="X1436" s="66" t="s">
        <v>511</v>
      </c>
      <c r="Y1436" s="66" t="s">
        <v>511</v>
      </c>
      <c r="Z1436" s="66" t="s">
        <v>511</v>
      </c>
      <c r="AA1436" s="67">
        <v>0</v>
      </c>
      <c r="XEO1436" t="s">
        <v>514</v>
      </c>
      <c r="XEP1436">
        <v>3</v>
      </c>
      <c r="XEQ1436">
        <v>10</v>
      </c>
      <c r="XER1436">
        <v>0.2</v>
      </c>
      <c r="XES1436">
        <v>3038</v>
      </c>
      <c r="XET1436" t="s">
        <v>46</v>
      </c>
      <c r="XEU1436">
        <v>80.1721</v>
      </c>
      <c r="XEV1436">
        <v>0</v>
      </c>
      <c r="XEW1436">
        <v>1</v>
      </c>
      <c r="XEX1436">
        <v>1810.85</v>
      </c>
      <c r="XEY1436">
        <v>28</v>
      </c>
    </row>
    <row r="1437" spans="1:27 16369:16379" x14ac:dyDescent="0.3">
      <c r="A1437" s="68" t="s">
        <v>22</v>
      </c>
      <c r="B1437" s="20">
        <v>2</v>
      </c>
      <c r="C1437" s="20">
        <v>25</v>
      </c>
      <c r="D1437" s="20">
        <v>0.2</v>
      </c>
      <c r="E1437" t="s">
        <v>4</v>
      </c>
      <c r="F1437" s="20" t="s">
        <v>511</v>
      </c>
      <c r="G1437" s="39" t="str">
        <f t="shared" si="81"/>
        <v>---</v>
      </c>
      <c r="H1437" s="20" t="s">
        <v>511</v>
      </c>
      <c r="I1437" s="20" t="s">
        <v>511</v>
      </c>
      <c r="J1437" s="23">
        <v>0</v>
      </c>
      <c r="L1437" s="59" t="str">
        <f>IF(OR(H_no_hash!$F1437="---",H_no_hash!$F1437="infeas",H_no_hash!$F1437="inf"),"---",(H_no_hash!$F1437/M1437)-1)</f>
        <v>---</v>
      </c>
      <c r="M1437" s="20">
        <f>Model_dem!L1177</f>
        <v>45335.16</v>
      </c>
      <c r="N1437" t="str">
        <f>Model_dem!G1177</f>
        <v>---</v>
      </c>
      <c r="P1437" t="str">
        <f>IF(H_no_hash!$Q1437&lt;&gt;A1437,"Aqui", " ")</f>
        <v xml:space="preserve"> </v>
      </c>
      <c r="Q1437" s="68" t="s">
        <v>22</v>
      </c>
      <c r="R1437" s="20">
        <v>2</v>
      </c>
      <c r="S1437" s="20">
        <v>25</v>
      </c>
      <c r="T1437" s="20">
        <v>0.2</v>
      </c>
      <c r="U1437" s="20">
        <v>300</v>
      </c>
      <c r="V1437" s="20" t="s">
        <v>511</v>
      </c>
      <c r="W1437" s="20" t="s">
        <v>511</v>
      </c>
      <c r="X1437" s="20" t="s">
        <v>511</v>
      </c>
      <c r="Y1437" s="20" t="s">
        <v>511</v>
      </c>
      <c r="Z1437" s="20" t="s">
        <v>511</v>
      </c>
      <c r="AA1437" s="23">
        <v>0</v>
      </c>
      <c r="XEO1437" t="s">
        <v>514</v>
      </c>
      <c r="XEP1437">
        <v>3</v>
      </c>
      <c r="XEQ1437">
        <v>25</v>
      </c>
      <c r="XER1437">
        <v>0.05</v>
      </c>
      <c r="XES1437">
        <v>3038</v>
      </c>
      <c r="XET1437" t="s">
        <v>46</v>
      </c>
      <c r="XEU1437">
        <v>83.925799999999995</v>
      </c>
      <c r="XEV1437">
        <v>0</v>
      </c>
      <c r="XEW1437">
        <v>1</v>
      </c>
      <c r="XEX1437">
        <v>1820.41</v>
      </c>
      <c r="XEY1437">
        <v>28</v>
      </c>
    </row>
    <row r="1438" spans="1:27 16369:16379" x14ac:dyDescent="0.3">
      <c r="A1438" s="65" t="s">
        <v>22</v>
      </c>
      <c r="B1438" s="66">
        <v>2</v>
      </c>
      <c r="C1438" s="66">
        <v>50</v>
      </c>
      <c r="D1438" s="66">
        <v>0.05</v>
      </c>
      <c r="E1438" t="s">
        <v>1</v>
      </c>
      <c r="F1438" s="66">
        <v>47999.7</v>
      </c>
      <c r="G1438" s="39">
        <f t="shared" si="81"/>
        <v>5.134793504118567E-2</v>
      </c>
      <c r="H1438" s="66">
        <v>1800.07</v>
      </c>
      <c r="I1438" s="66">
        <v>1</v>
      </c>
      <c r="J1438" s="67"/>
      <c r="K1438" s="52">
        <v>0</v>
      </c>
      <c r="L1438" s="59">
        <f>IF(OR(H_no_hash!$F1438="---",H_no_hash!$F1438="infeas",H_no_hash!$F1438="inf"),"---",(H_no_hash!$F1438/M1438)-1)</f>
        <v>5.8774249390539213E-2</v>
      </c>
      <c r="M1438" s="20">
        <f>Model_dem!L1178</f>
        <v>45335.16</v>
      </c>
      <c r="N1438">
        <f>Model_dem!G1178</f>
        <v>45655.39</v>
      </c>
      <c r="P1438" t="str">
        <f>IF(H_no_hash!$Q1438&lt;&gt;A1438,"Aqui", " ")</f>
        <v xml:space="preserve"> </v>
      </c>
      <c r="Q1438" s="65" t="s">
        <v>22</v>
      </c>
      <c r="R1438" s="66">
        <v>2</v>
      </c>
      <c r="S1438" s="66">
        <v>50</v>
      </c>
      <c r="T1438" s="66">
        <v>0.05</v>
      </c>
      <c r="U1438" s="66">
        <v>300</v>
      </c>
      <c r="V1438" s="66">
        <v>47999.7</v>
      </c>
      <c r="W1438" s="66">
        <v>1800.07</v>
      </c>
      <c r="X1438" s="66">
        <v>0</v>
      </c>
      <c r="Y1438" s="66">
        <v>1</v>
      </c>
      <c r="Z1438" s="66">
        <v>1800.59</v>
      </c>
      <c r="AA1438" s="67"/>
      <c r="XEO1438" t="s">
        <v>514</v>
      </c>
      <c r="XEP1438">
        <v>3</v>
      </c>
      <c r="XEQ1438">
        <v>25</v>
      </c>
      <c r="XER1438">
        <v>0.1</v>
      </c>
      <c r="XES1438">
        <v>3038</v>
      </c>
      <c r="XET1438" t="s">
        <v>46</v>
      </c>
      <c r="XEU1438">
        <v>80.714200000000005</v>
      </c>
      <c r="XEV1438">
        <v>0</v>
      </c>
      <c r="XEW1438">
        <v>1</v>
      </c>
      <c r="XEX1438">
        <v>1803.96</v>
      </c>
      <c r="XEY1438">
        <v>28</v>
      </c>
    </row>
    <row r="1439" spans="1:27 16369:16379" x14ac:dyDescent="0.3">
      <c r="A1439" s="68" t="s">
        <v>22</v>
      </c>
      <c r="B1439" s="20">
        <v>2</v>
      </c>
      <c r="C1439" s="20">
        <v>50</v>
      </c>
      <c r="D1439" s="20">
        <v>0.1</v>
      </c>
      <c r="E1439" t="s">
        <v>1</v>
      </c>
      <c r="F1439" s="20">
        <v>49327.1</v>
      </c>
      <c r="G1439" s="39">
        <f t="shared" si="81"/>
        <v>3.7233030317877065E-2</v>
      </c>
      <c r="H1439" s="20">
        <v>1800.87</v>
      </c>
      <c r="I1439" s="20">
        <v>1</v>
      </c>
      <c r="J1439" s="23"/>
      <c r="K1439" s="52">
        <v>0</v>
      </c>
      <c r="L1439" s="59">
        <f>IF(OR(H_no_hash!$F1439="---",H_no_hash!$F1439="infeas",H_no_hash!$F1439="inf"),"---",(H_no_hash!$F1439/M1439)-1)</f>
        <v>8.8053951943700914E-2</v>
      </c>
      <c r="M1439" s="20">
        <f>Model_dem!L1179</f>
        <v>45335.16</v>
      </c>
      <c r="N1439">
        <f>Model_dem!G1179</f>
        <v>47556.43</v>
      </c>
      <c r="P1439" t="str">
        <f>IF(H_no_hash!$Q1439&lt;&gt;A1439,"Aqui", " ")</f>
        <v xml:space="preserve"> </v>
      </c>
      <c r="Q1439" s="68" t="s">
        <v>22</v>
      </c>
      <c r="R1439" s="20">
        <v>2</v>
      </c>
      <c r="S1439" s="20">
        <v>50</v>
      </c>
      <c r="T1439" s="20">
        <v>0.1</v>
      </c>
      <c r="U1439" s="20">
        <v>300</v>
      </c>
      <c r="V1439" s="20">
        <v>49327.1</v>
      </c>
      <c r="W1439" s="20">
        <v>1800.87</v>
      </c>
      <c r="X1439" s="20">
        <v>0</v>
      </c>
      <c r="Y1439" s="20">
        <v>1</v>
      </c>
      <c r="Z1439" s="20">
        <v>1800.87</v>
      </c>
      <c r="AA1439" s="23"/>
      <c r="XEO1439" t="s">
        <v>514</v>
      </c>
      <c r="XEP1439">
        <v>3</v>
      </c>
      <c r="XEQ1439">
        <v>25</v>
      </c>
      <c r="XER1439">
        <v>0.15</v>
      </c>
      <c r="XES1439">
        <v>3038</v>
      </c>
      <c r="XET1439" t="s">
        <v>46</v>
      </c>
      <c r="XEU1439">
        <v>78.837400000000002</v>
      </c>
      <c r="XEV1439">
        <v>0</v>
      </c>
      <c r="XEW1439">
        <v>1</v>
      </c>
      <c r="XEX1439">
        <v>1807.58</v>
      </c>
      <c r="XEY1439">
        <v>28</v>
      </c>
    </row>
    <row r="1440" spans="1:27 16369:16379" x14ac:dyDescent="0.3">
      <c r="A1440" s="65" t="s">
        <v>22</v>
      </c>
      <c r="B1440" s="66">
        <v>2</v>
      </c>
      <c r="C1440" s="66">
        <v>50</v>
      </c>
      <c r="D1440" s="66">
        <v>0.15</v>
      </c>
      <c r="E1440" t="s">
        <v>4</v>
      </c>
      <c r="F1440" s="66" t="s">
        <v>511</v>
      </c>
      <c r="G1440" s="39" t="str">
        <f t="shared" si="81"/>
        <v>---</v>
      </c>
      <c r="H1440" s="66" t="s">
        <v>511</v>
      </c>
      <c r="I1440" s="66" t="s">
        <v>511</v>
      </c>
      <c r="J1440" s="67">
        <v>0</v>
      </c>
      <c r="L1440" s="59" t="str">
        <f>IF(OR(H_no_hash!$F1440="---",H_no_hash!$F1440="infeas",H_no_hash!$F1440="inf"),"---",(H_no_hash!$F1440/M1440)-1)</f>
        <v>---</v>
      </c>
      <c r="M1440" s="20">
        <f>Model_dem!L1180</f>
        <v>45335.16</v>
      </c>
      <c r="N1440" t="str">
        <f>Model_dem!G1180</f>
        <v>---</v>
      </c>
      <c r="P1440" t="str">
        <f>IF(H_no_hash!$Q1440&lt;&gt;A1440,"Aqui", " ")</f>
        <v xml:space="preserve"> </v>
      </c>
      <c r="Q1440" s="65" t="s">
        <v>22</v>
      </c>
      <c r="R1440" s="66">
        <v>2</v>
      </c>
      <c r="S1440" s="66">
        <v>50</v>
      </c>
      <c r="T1440" s="66">
        <v>0.15</v>
      </c>
      <c r="U1440" s="66">
        <v>300</v>
      </c>
      <c r="V1440" s="66" t="s">
        <v>511</v>
      </c>
      <c r="W1440" s="66" t="s">
        <v>511</v>
      </c>
      <c r="X1440" s="66" t="s">
        <v>511</v>
      </c>
      <c r="Y1440" s="66" t="s">
        <v>511</v>
      </c>
      <c r="Z1440" s="66" t="s">
        <v>511</v>
      </c>
      <c r="AA1440" s="67">
        <v>0</v>
      </c>
      <c r="XEO1440" t="s">
        <v>514</v>
      </c>
      <c r="XEP1440">
        <v>3</v>
      </c>
      <c r="XEQ1440">
        <v>25</v>
      </c>
      <c r="XER1440">
        <v>0.2</v>
      </c>
      <c r="XES1440">
        <v>3038</v>
      </c>
      <c r="XET1440" t="s">
        <v>46</v>
      </c>
      <c r="XEU1440">
        <v>81.437299999999993</v>
      </c>
      <c r="XEV1440">
        <v>0</v>
      </c>
      <c r="XEW1440">
        <v>1</v>
      </c>
      <c r="XEX1440">
        <v>1819.41</v>
      </c>
      <c r="XEY1440">
        <v>28</v>
      </c>
    </row>
    <row r="1441" spans="1:27 16369:16379" x14ac:dyDescent="0.3">
      <c r="A1441" s="68" t="s">
        <v>22</v>
      </c>
      <c r="B1441" s="20">
        <v>2</v>
      </c>
      <c r="C1441" s="20">
        <v>50</v>
      </c>
      <c r="D1441" s="20">
        <v>0.2</v>
      </c>
      <c r="E1441" t="s">
        <v>4</v>
      </c>
      <c r="F1441" s="20" t="s">
        <v>511</v>
      </c>
      <c r="G1441" s="39" t="str">
        <f t="shared" si="81"/>
        <v>---</v>
      </c>
      <c r="H1441" s="20" t="s">
        <v>511</v>
      </c>
      <c r="I1441" s="20" t="s">
        <v>511</v>
      </c>
      <c r="J1441" s="23"/>
      <c r="L1441" s="59" t="str">
        <f>IF(OR(H_no_hash!$F1441="---",H_no_hash!$F1441="infeas",H_no_hash!$F1441="inf"),"---",(H_no_hash!$F1441/M1441)-1)</f>
        <v>---</v>
      </c>
      <c r="M1441" s="20">
        <f>Model_dem!L1181</f>
        <v>45335.16</v>
      </c>
      <c r="N1441" t="str">
        <f>Model_dem!G1181</f>
        <v>---</v>
      </c>
      <c r="P1441" t="str">
        <f>IF(H_no_hash!$Q1441&lt;&gt;A1441,"Aqui", " ")</f>
        <v xml:space="preserve"> </v>
      </c>
      <c r="Q1441" s="68" t="s">
        <v>22</v>
      </c>
      <c r="R1441" s="20">
        <v>2</v>
      </c>
      <c r="S1441" s="20">
        <v>50</v>
      </c>
      <c r="T1441" s="20">
        <v>0.2</v>
      </c>
      <c r="U1441" s="20">
        <v>300</v>
      </c>
      <c r="V1441" s="20" t="s">
        <v>511</v>
      </c>
      <c r="W1441" s="20" t="s">
        <v>511</v>
      </c>
      <c r="X1441" s="20" t="s">
        <v>511</v>
      </c>
      <c r="Y1441" s="20" t="s">
        <v>511</v>
      </c>
      <c r="Z1441" s="20" t="s">
        <v>511</v>
      </c>
      <c r="AA1441" s="23"/>
      <c r="XEO1441" t="s">
        <v>514</v>
      </c>
      <c r="XEP1441">
        <v>3</v>
      </c>
      <c r="XEQ1441">
        <v>50</v>
      </c>
      <c r="XER1441">
        <v>0.05</v>
      </c>
      <c r="XES1441">
        <v>3038</v>
      </c>
      <c r="XET1441" t="s">
        <v>46</v>
      </c>
      <c r="XEU1441">
        <v>81.518900000000002</v>
      </c>
      <c r="XEV1441">
        <v>0</v>
      </c>
      <c r="XEW1441">
        <v>1</v>
      </c>
      <c r="XEX1441">
        <v>1821.36</v>
      </c>
      <c r="XEY1441">
        <v>28</v>
      </c>
    </row>
    <row r="1442" spans="1:27 16369:16379" x14ac:dyDescent="0.3">
      <c r="A1442" s="65" t="s">
        <v>22</v>
      </c>
      <c r="B1442" s="66">
        <v>3</v>
      </c>
      <c r="C1442" s="66">
        <v>0</v>
      </c>
      <c r="D1442" s="66">
        <v>0.05</v>
      </c>
      <c r="E1442" t="s">
        <v>0</v>
      </c>
      <c r="F1442" s="66">
        <v>46589.9</v>
      </c>
      <c r="G1442" s="39">
        <f t="shared" si="81"/>
        <v>1.5686603655738467E-2</v>
      </c>
      <c r="H1442" s="66">
        <v>1800.05</v>
      </c>
      <c r="I1442" s="66">
        <v>1</v>
      </c>
      <c r="J1442" s="67"/>
      <c r="K1442" s="52">
        <v>0</v>
      </c>
      <c r="L1442" s="59">
        <f>IF(OR(H_no_hash!$F1442="---",H_no_hash!$F1442="infeas",H_no_hash!$F1442="inf"),"---",(H_no_hash!$F1442/M1442)-1)</f>
        <v>2.7676973016087292E-2</v>
      </c>
      <c r="M1442" s="20">
        <f>Model_dem!L1182</f>
        <v>45335.16</v>
      </c>
      <c r="N1442">
        <f>Model_dem!G1182</f>
        <v>45870.35</v>
      </c>
      <c r="P1442" t="str">
        <f>IF(H_no_hash!$Q1442&lt;&gt;A1442,"Aqui", " ")</f>
        <v xml:space="preserve"> </v>
      </c>
      <c r="Q1442" s="65" t="s">
        <v>22</v>
      </c>
      <c r="R1442" s="66">
        <v>3</v>
      </c>
      <c r="S1442" s="66">
        <v>0</v>
      </c>
      <c r="T1442" s="66">
        <v>0.05</v>
      </c>
      <c r="U1442" s="66">
        <v>300</v>
      </c>
      <c r="V1442" s="66">
        <v>46589.9</v>
      </c>
      <c r="W1442" s="66">
        <v>1800.05</v>
      </c>
      <c r="X1442" s="66">
        <v>0</v>
      </c>
      <c r="Y1442" s="66">
        <v>1</v>
      </c>
      <c r="Z1442" s="66">
        <v>1800.09</v>
      </c>
      <c r="AA1442" s="67"/>
      <c r="XEO1442" t="s">
        <v>514</v>
      </c>
      <c r="XEP1442">
        <v>3</v>
      </c>
      <c r="XEQ1442">
        <v>50</v>
      </c>
      <c r="XER1442">
        <v>0.1</v>
      </c>
      <c r="XES1442">
        <v>3038</v>
      </c>
      <c r="XET1442" t="s">
        <v>46</v>
      </c>
      <c r="XEU1442">
        <v>81.694000000000003</v>
      </c>
      <c r="XEV1442">
        <v>0</v>
      </c>
      <c r="XEW1442">
        <v>1</v>
      </c>
      <c r="XEX1442">
        <v>1818.33</v>
      </c>
      <c r="XEY1442">
        <v>28</v>
      </c>
    </row>
    <row r="1443" spans="1:27 16369:16379" x14ac:dyDescent="0.3">
      <c r="A1443" s="68" t="s">
        <v>22</v>
      </c>
      <c r="B1443" s="20">
        <v>3</v>
      </c>
      <c r="C1443" s="20">
        <v>0</v>
      </c>
      <c r="D1443" s="20">
        <v>0.1</v>
      </c>
      <c r="E1443" t="s">
        <v>4</v>
      </c>
      <c r="F1443" s="20" t="s">
        <v>511</v>
      </c>
      <c r="G1443" s="39" t="str">
        <f t="shared" si="81"/>
        <v>---</v>
      </c>
      <c r="H1443" s="20" t="s">
        <v>511</v>
      </c>
      <c r="I1443" s="20" t="s">
        <v>511</v>
      </c>
      <c r="J1443" s="23"/>
      <c r="L1443" s="59" t="str">
        <f>IF(OR(H_no_hash!$F1443="---",H_no_hash!$F1443="infeas",H_no_hash!$F1443="inf"),"---",(H_no_hash!$F1443/M1443)-1)</f>
        <v>---</v>
      </c>
      <c r="M1443" s="20">
        <f>Model_dem!L1183</f>
        <v>45335.16</v>
      </c>
      <c r="N1443" t="str">
        <f>Model_dem!G1183</f>
        <v>---</v>
      </c>
      <c r="P1443" t="str">
        <f>IF(H_no_hash!$Q1443&lt;&gt;A1443,"Aqui", " ")</f>
        <v xml:space="preserve"> </v>
      </c>
      <c r="Q1443" s="68" t="s">
        <v>22</v>
      </c>
      <c r="R1443" s="20">
        <v>3</v>
      </c>
      <c r="S1443" s="20">
        <v>0</v>
      </c>
      <c r="T1443" s="20">
        <v>0.1</v>
      </c>
      <c r="U1443" s="20">
        <v>300</v>
      </c>
      <c r="V1443" s="20" t="s">
        <v>511</v>
      </c>
      <c r="W1443" s="20" t="s">
        <v>511</v>
      </c>
      <c r="X1443" s="20" t="s">
        <v>511</v>
      </c>
      <c r="Y1443" s="20" t="s">
        <v>511</v>
      </c>
      <c r="Z1443" s="20" t="s">
        <v>511</v>
      </c>
      <c r="AA1443" s="23"/>
      <c r="XEO1443" t="s">
        <v>514</v>
      </c>
      <c r="XEP1443">
        <v>3</v>
      </c>
      <c r="XEQ1443">
        <v>50</v>
      </c>
      <c r="XER1443">
        <v>0.15</v>
      </c>
      <c r="XES1443">
        <v>3038</v>
      </c>
      <c r="XET1443" t="s">
        <v>46</v>
      </c>
      <c r="XEU1443">
        <v>82.098200000000006</v>
      </c>
      <c r="XEV1443">
        <v>0</v>
      </c>
      <c r="XEW1443">
        <v>1</v>
      </c>
      <c r="XEX1443">
        <v>1812.17</v>
      </c>
      <c r="XEY1443">
        <v>28</v>
      </c>
    </row>
    <row r="1444" spans="1:27 16369:16379" x14ac:dyDescent="0.3">
      <c r="A1444" s="65" t="s">
        <v>22</v>
      </c>
      <c r="B1444" s="66">
        <v>3</v>
      </c>
      <c r="C1444" s="66">
        <v>0</v>
      </c>
      <c r="D1444" s="66">
        <v>0.15</v>
      </c>
      <c r="E1444" t="s">
        <v>4</v>
      </c>
      <c r="F1444" s="66" t="s">
        <v>511</v>
      </c>
      <c r="G1444" s="39" t="str">
        <f t="shared" si="81"/>
        <v>---</v>
      </c>
      <c r="H1444" s="66" t="s">
        <v>511</v>
      </c>
      <c r="I1444" s="66" t="s">
        <v>511</v>
      </c>
      <c r="J1444" s="67">
        <v>0</v>
      </c>
      <c r="L1444" s="59" t="str">
        <f>IF(OR(H_no_hash!$F1444="---",H_no_hash!$F1444="infeas",H_no_hash!$F1444="inf"),"---",(H_no_hash!$F1444/M1444)-1)</f>
        <v>---</v>
      </c>
      <c r="M1444" s="20">
        <f>Model_dem!L1184</f>
        <v>45335.16</v>
      </c>
      <c r="N1444" t="str">
        <f>Model_dem!G1184</f>
        <v>---</v>
      </c>
      <c r="P1444" t="str">
        <f>IF(H_no_hash!$Q1444&lt;&gt;A1444,"Aqui", " ")</f>
        <v xml:space="preserve"> </v>
      </c>
      <c r="Q1444" s="65" t="s">
        <v>22</v>
      </c>
      <c r="R1444" s="66">
        <v>3</v>
      </c>
      <c r="S1444" s="66">
        <v>0</v>
      </c>
      <c r="T1444" s="66">
        <v>0.15</v>
      </c>
      <c r="U1444" s="66">
        <v>300</v>
      </c>
      <c r="V1444" s="66" t="s">
        <v>511</v>
      </c>
      <c r="W1444" s="66" t="s">
        <v>511</v>
      </c>
      <c r="X1444" s="66" t="s">
        <v>511</v>
      </c>
      <c r="Y1444" s="66" t="s">
        <v>511</v>
      </c>
      <c r="Z1444" s="66" t="s">
        <v>511</v>
      </c>
      <c r="AA1444" s="67">
        <v>0</v>
      </c>
      <c r="XEO1444" t="s">
        <v>514</v>
      </c>
      <c r="XEP1444">
        <v>3</v>
      </c>
      <c r="XEQ1444">
        <v>50</v>
      </c>
      <c r="XER1444">
        <v>0.2</v>
      </c>
      <c r="XES1444">
        <v>3038</v>
      </c>
      <c r="XET1444" t="s">
        <v>46</v>
      </c>
      <c r="XEU1444">
        <v>81.623999999999995</v>
      </c>
      <c r="XEV1444">
        <v>0</v>
      </c>
      <c r="XEW1444">
        <v>1</v>
      </c>
      <c r="XEX1444">
        <v>1812.13</v>
      </c>
      <c r="XEY1444">
        <v>28</v>
      </c>
    </row>
    <row r="1445" spans="1:27 16369:16379" x14ac:dyDescent="0.3">
      <c r="A1445" s="68" t="s">
        <v>22</v>
      </c>
      <c r="B1445" s="20">
        <v>3</v>
      </c>
      <c r="C1445" s="20">
        <v>0</v>
      </c>
      <c r="D1445" s="20">
        <v>0.2</v>
      </c>
      <c r="E1445" t="s">
        <v>4</v>
      </c>
      <c r="F1445" s="20" t="s">
        <v>511</v>
      </c>
      <c r="G1445" s="39" t="str">
        <f t="shared" si="81"/>
        <v>---</v>
      </c>
      <c r="H1445" s="20" t="s">
        <v>511</v>
      </c>
      <c r="I1445" s="20" t="s">
        <v>511</v>
      </c>
      <c r="J1445" s="23"/>
      <c r="L1445" s="59" t="str">
        <f>IF(OR(H_no_hash!$F1445="---",H_no_hash!$F1445="infeas",H_no_hash!$F1445="inf"),"---",(H_no_hash!$F1445/M1445)-1)</f>
        <v>---</v>
      </c>
      <c r="M1445" s="20">
        <f>Model_dem!L1185</f>
        <v>45335.16</v>
      </c>
      <c r="N1445" t="str">
        <f>Model_dem!G1185</f>
        <v>---</v>
      </c>
      <c r="P1445" t="str">
        <f>IF(H_no_hash!$Q1445&lt;&gt;A1445,"Aqui", " ")</f>
        <v xml:space="preserve"> </v>
      </c>
      <c r="Q1445" s="68" t="s">
        <v>22</v>
      </c>
      <c r="R1445" s="20">
        <v>3</v>
      </c>
      <c r="S1445" s="20">
        <v>0</v>
      </c>
      <c r="T1445" s="20">
        <v>0.2</v>
      </c>
      <c r="U1445" s="20">
        <v>300</v>
      </c>
      <c r="V1445" s="20" t="s">
        <v>511</v>
      </c>
      <c r="W1445" s="20" t="s">
        <v>511</v>
      </c>
      <c r="X1445" s="20" t="s">
        <v>511</v>
      </c>
      <c r="Y1445" s="20" t="s">
        <v>511</v>
      </c>
      <c r="Z1445" s="20" t="s">
        <v>511</v>
      </c>
      <c r="AA1445" s="23"/>
      <c r="XEO1445" t="s">
        <v>524</v>
      </c>
      <c r="XEP1445">
        <v>0</v>
      </c>
      <c r="XEQ1445">
        <v>0</v>
      </c>
      <c r="XER1445">
        <v>0.05</v>
      </c>
      <c r="XES1445">
        <v>100</v>
      </c>
      <c r="XET1445">
        <v>1006</v>
      </c>
      <c r="XEU1445">
        <v>5.8815400000000002</v>
      </c>
      <c r="XEV1445">
        <v>0</v>
      </c>
      <c r="XEW1445">
        <v>1730</v>
      </c>
      <c r="XEX1445">
        <v>1800.01</v>
      </c>
      <c r="XEY1445">
        <v>70172</v>
      </c>
    </row>
    <row r="1446" spans="1:27 16369:16379" x14ac:dyDescent="0.3">
      <c r="A1446" s="65" t="s">
        <v>22</v>
      </c>
      <c r="B1446" s="66">
        <v>3</v>
      </c>
      <c r="C1446" s="66">
        <v>10</v>
      </c>
      <c r="D1446" s="66">
        <v>0.05</v>
      </c>
      <c r="E1446" t="s">
        <v>0</v>
      </c>
      <c r="F1446" s="66">
        <v>47172.5</v>
      </c>
      <c r="G1446" s="39">
        <f t="shared" si="81"/>
        <v>2.8387618581502027E-2</v>
      </c>
      <c r="H1446" s="66">
        <v>1800.1</v>
      </c>
      <c r="I1446" s="66">
        <v>1</v>
      </c>
      <c r="J1446" s="67"/>
      <c r="K1446" s="52">
        <v>0</v>
      </c>
      <c r="L1446" s="59">
        <f>IF(OR(H_no_hash!$F1446="---",H_no_hash!$F1446="infeas",H_no_hash!$F1446="inf"),"---",(H_no_hash!$F1446/M1446)-1)</f>
        <v>4.0527925786519647E-2</v>
      </c>
      <c r="M1446" s="20">
        <f>Model_dem!L1186</f>
        <v>45335.16</v>
      </c>
      <c r="N1446">
        <f>Model_dem!G1186</f>
        <v>45870.35</v>
      </c>
      <c r="P1446" t="str">
        <f>IF(H_no_hash!$Q1446&lt;&gt;A1446,"Aqui", " ")</f>
        <v xml:space="preserve"> </v>
      </c>
      <c r="Q1446" s="65" t="s">
        <v>22</v>
      </c>
      <c r="R1446" s="66">
        <v>3</v>
      </c>
      <c r="S1446" s="66">
        <v>10</v>
      </c>
      <c r="T1446" s="66">
        <v>0.05</v>
      </c>
      <c r="U1446" s="66">
        <v>300</v>
      </c>
      <c r="V1446" s="66">
        <v>47172.5</v>
      </c>
      <c r="W1446" s="66">
        <v>1800.1</v>
      </c>
      <c r="X1446" s="66">
        <v>0</v>
      </c>
      <c r="Y1446" s="66">
        <v>1</v>
      </c>
      <c r="Z1446" s="66">
        <v>1800.47</v>
      </c>
      <c r="AA1446" s="67"/>
      <c r="XEO1446" t="s">
        <v>524</v>
      </c>
      <c r="XEP1446">
        <v>0</v>
      </c>
      <c r="XEQ1446">
        <v>0</v>
      </c>
      <c r="XER1446">
        <v>0.1</v>
      </c>
      <c r="XES1446">
        <v>100</v>
      </c>
      <c r="XET1446">
        <v>1006</v>
      </c>
      <c r="XEU1446">
        <v>10.162699999999999</v>
      </c>
      <c r="XEV1446">
        <v>2</v>
      </c>
      <c r="XEW1446">
        <v>2160</v>
      </c>
      <c r="XEX1446">
        <v>1800</v>
      </c>
      <c r="XEY1446">
        <v>80316</v>
      </c>
    </row>
    <row r="1447" spans="1:27 16369:16379" x14ac:dyDescent="0.3">
      <c r="A1447" s="68" t="s">
        <v>22</v>
      </c>
      <c r="B1447" s="20">
        <v>3</v>
      </c>
      <c r="C1447" s="20">
        <v>10</v>
      </c>
      <c r="D1447" s="20">
        <v>0.1</v>
      </c>
      <c r="E1447" t="s">
        <v>4</v>
      </c>
      <c r="F1447" s="20" t="s">
        <v>511</v>
      </c>
      <c r="G1447" s="39" t="str">
        <f t="shared" si="81"/>
        <v>---</v>
      </c>
      <c r="H1447" s="20" t="s">
        <v>511</v>
      </c>
      <c r="I1447" s="20" t="s">
        <v>511</v>
      </c>
      <c r="J1447" s="23"/>
      <c r="L1447" s="59" t="str">
        <f>IF(OR(H_no_hash!$F1447="---",H_no_hash!$F1447="infeas",H_no_hash!$F1447="inf"),"---",(H_no_hash!$F1447/M1447)-1)</f>
        <v>---</v>
      </c>
      <c r="M1447" s="20">
        <f>Model_dem!L1187</f>
        <v>45335.16</v>
      </c>
      <c r="N1447" t="str">
        <f>Model_dem!G1187</f>
        <v>---</v>
      </c>
      <c r="P1447" t="str">
        <f>IF(H_no_hash!$Q1447&lt;&gt;A1447,"Aqui", " ")</f>
        <v xml:space="preserve"> </v>
      </c>
      <c r="Q1447" s="68" t="s">
        <v>22</v>
      </c>
      <c r="R1447" s="20">
        <v>3</v>
      </c>
      <c r="S1447" s="20">
        <v>10</v>
      </c>
      <c r="T1447" s="20">
        <v>0.1</v>
      </c>
      <c r="U1447" s="20">
        <v>300</v>
      </c>
      <c r="V1447" s="20" t="s">
        <v>511</v>
      </c>
      <c r="W1447" s="20" t="s">
        <v>511</v>
      </c>
      <c r="X1447" s="20" t="s">
        <v>511</v>
      </c>
      <c r="Y1447" s="20" t="s">
        <v>511</v>
      </c>
      <c r="Z1447" s="20" t="s">
        <v>511</v>
      </c>
      <c r="AA1447" s="23"/>
      <c r="XEO1447" t="s">
        <v>524</v>
      </c>
      <c r="XEP1447">
        <v>0</v>
      </c>
      <c r="XEQ1447">
        <v>0</v>
      </c>
      <c r="XER1447">
        <v>0.15</v>
      </c>
      <c r="XES1447">
        <v>100</v>
      </c>
      <c r="XET1447">
        <v>1006</v>
      </c>
      <c r="XEU1447">
        <v>8.5070899999999998</v>
      </c>
      <c r="XEV1447">
        <v>0</v>
      </c>
      <c r="XEW1447">
        <v>1759</v>
      </c>
      <c r="XEX1447">
        <v>1800.02</v>
      </c>
      <c r="XEY1447">
        <v>71338</v>
      </c>
    </row>
    <row r="1448" spans="1:27 16369:16379" x14ac:dyDescent="0.3">
      <c r="A1448" s="65" t="s">
        <v>22</v>
      </c>
      <c r="B1448" s="66">
        <v>3</v>
      </c>
      <c r="C1448" s="66">
        <v>10</v>
      </c>
      <c r="D1448" s="66">
        <v>0.15</v>
      </c>
      <c r="E1448" t="s">
        <v>4</v>
      </c>
      <c r="F1448" s="66" t="s">
        <v>511</v>
      </c>
      <c r="G1448" s="39" t="str">
        <f t="shared" si="81"/>
        <v>---</v>
      </c>
      <c r="H1448" s="66" t="s">
        <v>511</v>
      </c>
      <c r="I1448" s="66" t="s">
        <v>511</v>
      </c>
      <c r="J1448" s="67">
        <v>0</v>
      </c>
      <c r="L1448" s="59" t="str">
        <f>IF(OR(H_no_hash!$F1448="---",H_no_hash!$F1448="infeas",H_no_hash!$F1448="inf"),"---",(H_no_hash!$F1448/M1448)-1)</f>
        <v>---</v>
      </c>
      <c r="M1448" s="20">
        <f>Model_dem!L1188</f>
        <v>45335.16</v>
      </c>
      <c r="N1448" t="str">
        <f>Model_dem!G1188</f>
        <v>---</v>
      </c>
      <c r="P1448" t="str">
        <f>IF(H_no_hash!$Q1448&lt;&gt;A1448,"Aqui", " ")</f>
        <v xml:space="preserve"> </v>
      </c>
      <c r="Q1448" s="65" t="s">
        <v>22</v>
      </c>
      <c r="R1448" s="66">
        <v>3</v>
      </c>
      <c r="S1448" s="66">
        <v>10</v>
      </c>
      <c r="T1448" s="66">
        <v>0.15</v>
      </c>
      <c r="U1448" s="66">
        <v>300</v>
      </c>
      <c r="V1448" s="66" t="s">
        <v>511</v>
      </c>
      <c r="W1448" s="66" t="s">
        <v>511</v>
      </c>
      <c r="X1448" s="66" t="s">
        <v>511</v>
      </c>
      <c r="Y1448" s="66" t="s">
        <v>511</v>
      </c>
      <c r="Z1448" s="66" t="s">
        <v>511</v>
      </c>
      <c r="AA1448" s="67">
        <v>0</v>
      </c>
      <c r="XEO1448" t="s">
        <v>524</v>
      </c>
      <c r="XEP1448">
        <v>0</v>
      </c>
      <c r="XEQ1448">
        <v>0</v>
      </c>
      <c r="XER1448">
        <v>0.2</v>
      </c>
      <c r="XES1448">
        <v>100</v>
      </c>
      <c r="XET1448">
        <v>1006</v>
      </c>
      <c r="XEU1448">
        <v>39.807899999999997</v>
      </c>
      <c r="XEV1448">
        <v>10</v>
      </c>
      <c r="XEW1448">
        <v>1799</v>
      </c>
      <c r="XEX1448">
        <v>1800.01</v>
      </c>
      <c r="XEY1448">
        <v>76555</v>
      </c>
    </row>
    <row r="1449" spans="1:27 16369:16379" x14ac:dyDescent="0.3">
      <c r="A1449" s="68" t="s">
        <v>22</v>
      </c>
      <c r="B1449" s="20">
        <v>3</v>
      </c>
      <c r="C1449" s="20">
        <v>10</v>
      </c>
      <c r="D1449" s="20">
        <v>0.2</v>
      </c>
      <c r="E1449" t="s">
        <v>4</v>
      </c>
      <c r="F1449" s="20" t="s">
        <v>511</v>
      </c>
      <c r="G1449" s="39" t="str">
        <f t="shared" si="81"/>
        <v>---</v>
      </c>
      <c r="H1449" s="20" t="s">
        <v>511</v>
      </c>
      <c r="I1449" s="20" t="s">
        <v>511</v>
      </c>
      <c r="J1449" s="23"/>
      <c r="L1449" s="59" t="str">
        <f>IF(OR(H_no_hash!$F1449="---",H_no_hash!$F1449="infeas",H_no_hash!$F1449="inf"),"---",(H_no_hash!$F1449/M1449)-1)</f>
        <v>---</v>
      </c>
      <c r="M1449" s="20">
        <f>Model_dem!L1189</f>
        <v>45335.16</v>
      </c>
      <c r="N1449" t="str">
        <f>Model_dem!G1189</f>
        <v>---</v>
      </c>
      <c r="P1449" t="str">
        <f>IF(H_no_hash!$Q1449&lt;&gt;A1449,"Aqui", " ")</f>
        <v xml:space="preserve"> </v>
      </c>
      <c r="Q1449" s="68" t="s">
        <v>22</v>
      </c>
      <c r="R1449" s="20">
        <v>3</v>
      </c>
      <c r="S1449" s="20">
        <v>10</v>
      </c>
      <c r="T1449" s="20">
        <v>0.2</v>
      </c>
      <c r="U1449" s="20">
        <v>300</v>
      </c>
      <c r="V1449" s="20" t="s">
        <v>511</v>
      </c>
      <c r="W1449" s="20" t="s">
        <v>511</v>
      </c>
      <c r="X1449" s="20" t="s">
        <v>511</v>
      </c>
      <c r="Y1449" s="20" t="s">
        <v>511</v>
      </c>
      <c r="Z1449" s="20" t="s">
        <v>511</v>
      </c>
      <c r="AA1449" s="23"/>
      <c r="XEO1449" t="s">
        <v>524</v>
      </c>
      <c r="XEP1449">
        <v>1</v>
      </c>
      <c r="XEQ1449">
        <v>5</v>
      </c>
      <c r="XER1449">
        <v>0.05</v>
      </c>
      <c r="XES1449">
        <v>100</v>
      </c>
      <c r="XET1449">
        <v>1007</v>
      </c>
      <c r="XEU1449">
        <v>23.4054</v>
      </c>
      <c r="XEV1449">
        <v>0</v>
      </c>
      <c r="XEW1449">
        <v>558</v>
      </c>
      <c r="XEX1449">
        <v>1800.01</v>
      </c>
      <c r="XEY1449">
        <v>30539</v>
      </c>
    </row>
    <row r="1450" spans="1:27 16369:16379" x14ac:dyDescent="0.3">
      <c r="A1450" s="65" t="s">
        <v>22</v>
      </c>
      <c r="B1450" s="66">
        <v>3</v>
      </c>
      <c r="C1450" s="66">
        <v>25</v>
      </c>
      <c r="D1450" s="66">
        <v>0.05</v>
      </c>
      <c r="E1450" t="s">
        <v>0</v>
      </c>
      <c r="F1450" s="66">
        <v>46996.2</v>
      </c>
      <c r="G1450" s="39">
        <f t="shared" si="81"/>
        <v>2.4544177229953522E-2</v>
      </c>
      <c r="H1450" s="66">
        <v>1800.41</v>
      </c>
      <c r="I1450" s="66">
        <v>1</v>
      </c>
      <c r="J1450" s="67"/>
      <c r="K1450" s="52">
        <v>0</v>
      </c>
      <c r="L1450" s="59">
        <f>IF(OR(H_no_hash!$F1450="---",H_no_hash!$F1450="infeas",H_no_hash!$F1450="inf"),"---",(H_no_hash!$F1450/M1450)-1)</f>
        <v>3.6639111894608778E-2</v>
      </c>
      <c r="M1450" s="20">
        <f>Model_dem!L1190</f>
        <v>45335.16</v>
      </c>
      <c r="N1450">
        <f>Model_dem!G1190</f>
        <v>45870.35</v>
      </c>
      <c r="P1450" t="str">
        <f>IF(H_no_hash!$Q1450&lt;&gt;A1450,"Aqui", " ")</f>
        <v xml:space="preserve"> </v>
      </c>
      <c r="Q1450" s="65" t="s">
        <v>22</v>
      </c>
      <c r="R1450" s="66">
        <v>3</v>
      </c>
      <c r="S1450" s="66">
        <v>25</v>
      </c>
      <c r="T1450" s="66">
        <v>0.05</v>
      </c>
      <c r="U1450" s="66">
        <v>300</v>
      </c>
      <c r="V1450" s="66">
        <v>46996.2</v>
      </c>
      <c r="W1450" s="66">
        <v>1800.41</v>
      </c>
      <c r="X1450" s="66">
        <v>0</v>
      </c>
      <c r="Y1450" s="66">
        <v>1</v>
      </c>
      <c r="Z1450" s="66">
        <v>1800.54</v>
      </c>
      <c r="AA1450" s="67"/>
      <c r="XEO1450" t="s">
        <v>524</v>
      </c>
      <c r="XEP1450">
        <v>1</v>
      </c>
      <c r="XEQ1450">
        <v>5</v>
      </c>
      <c r="XER1450">
        <v>0.1</v>
      </c>
      <c r="XES1450">
        <v>100</v>
      </c>
      <c r="XET1450">
        <v>1009</v>
      </c>
      <c r="XEU1450">
        <v>41.793100000000003</v>
      </c>
      <c r="XEV1450">
        <v>4</v>
      </c>
      <c r="XEW1450">
        <v>663</v>
      </c>
      <c r="XEX1450">
        <v>1800.04</v>
      </c>
      <c r="XEY1450">
        <v>31263</v>
      </c>
    </row>
    <row r="1451" spans="1:27 16369:16379" x14ac:dyDescent="0.3">
      <c r="A1451" s="68" t="s">
        <v>22</v>
      </c>
      <c r="B1451" s="20">
        <v>3</v>
      </c>
      <c r="C1451" s="20">
        <v>25</v>
      </c>
      <c r="D1451" s="20">
        <v>0.1</v>
      </c>
      <c r="E1451" t="s">
        <v>4</v>
      </c>
      <c r="F1451" s="20" t="s">
        <v>511</v>
      </c>
      <c r="G1451" s="39" t="str">
        <f t="shared" si="81"/>
        <v>---</v>
      </c>
      <c r="H1451" s="20" t="s">
        <v>511</v>
      </c>
      <c r="I1451" s="20" t="s">
        <v>511</v>
      </c>
      <c r="J1451" s="23"/>
      <c r="L1451" s="59" t="str">
        <f>IF(OR(H_no_hash!$F1451="---",H_no_hash!$F1451="infeas",H_no_hash!$F1451="inf"),"---",(H_no_hash!$F1451/M1451)-1)</f>
        <v>---</v>
      </c>
      <c r="M1451" s="20">
        <f>Model_dem!L1191</f>
        <v>45335.16</v>
      </c>
      <c r="N1451" t="str">
        <f>Model_dem!G1191</f>
        <v>---</v>
      </c>
      <c r="P1451" t="str">
        <f>IF(H_no_hash!$Q1451&lt;&gt;A1451,"Aqui", " ")</f>
        <v xml:space="preserve"> </v>
      </c>
      <c r="Q1451" s="68" t="s">
        <v>22</v>
      </c>
      <c r="R1451" s="20">
        <v>3</v>
      </c>
      <c r="S1451" s="20">
        <v>25</v>
      </c>
      <c r="T1451" s="20">
        <v>0.1</v>
      </c>
      <c r="U1451" s="20">
        <v>300</v>
      </c>
      <c r="V1451" s="20" t="s">
        <v>511</v>
      </c>
      <c r="W1451" s="20" t="s">
        <v>511</v>
      </c>
      <c r="X1451" s="20" t="s">
        <v>511</v>
      </c>
      <c r="Y1451" s="20" t="s">
        <v>511</v>
      </c>
      <c r="Z1451" s="20" t="s">
        <v>511</v>
      </c>
      <c r="AA1451" s="23"/>
      <c r="XEO1451" t="s">
        <v>524</v>
      </c>
      <c r="XEP1451">
        <v>1</v>
      </c>
      <c r="XEQ1451">
        <v>5</v>
      </c>
      <c r="XER1451">
        <v>0.15</v>
      </c>
      <c r="XES1451">
        <v>100</v>
      </c>
      <c r="XET1451">
        <v>1015</v>
      </c>
      <c r="XEU1451">
        <v>248.369</v>
      </c>
      <c r="XEV1451">
        <v>32</v>
      </c>
      <c r="XEW1451">
        <v>348</v>
      </c>
      <c r="XEX1451">
        <v>1800.05</v>
      </c>
      <c r="XEY1451">
        <v>26465</v>
      </c>
    </row>
    <row r="1452" spans="1:27 16369:16379" x14ac:dyDescent="0.3">
      <c r="A1452" s="65" t="s">
        <v>22</v>
      </c>
      <c r="B1452" s="66">
        <v>3</v>
      </c>
      <c r="C1452" s="66">
        <v>25</v>
      </c>
      <c r="D1452" s="66">
        <v>0.15</v>
      </c>
      <c r="E1452" t="s">
        <v>4</v>
      </c>
      <c r="F1452" s="66" t="s">
        <v>511</v>
      </c>
      <c r="G1452" s="39" t="str">
        <f t="shared" si="81"/>
        <v>---</v>
      </c>
      <c r="H1452" s="66" t="s">
        <v>511</v>
      </c>
      <c r="I1452" s="66" t="s">
        <v>511</v>
      </c>
      <c r="J1452" s="67">
        <v>0</v>
      </c>
      <c r="L1452" s="59" t="str">
        <f>IF(OR(H_no_hash!$F1452="---",H_no_hash!$F1452="infeas",H_no_hash!$F1452="inf"),"---",(H_no_hash!$F1452/M1452)-1)</f>
        <v>---</v>
      </c>
      <c r="M1452" s="20">
        <f>Model_dem!L1192</f>
        <v>45335.16</v>
      </c>
      <c r="N1452" t="str">
        <f>Model_dem!G1192</f>
        <v>---</v>
      </c>
      <c r="P1452" t="str">
        <f>IF(H_no_hash!$Q1452&lt;&gt;A1452,"Aqui", " ")</f>
        <v xml:space="preserve"> </v>
      </c>
      <c r="Q1452" s="65" t="s">
        <v>22</v>
      </c>
      <c r="R1452" s="66">
        <v>3</v>
      </c>
      <c r="S1452" s="66">
        <v>25</v>
      </c>
      <c r="T1452" s="66">
        <v>0.15</v>
      </c>
      <c r="U1452" s="66">
        <v>300</v>
      </c>
      <c r="V1452" s="66" t="s">
        <v>511</v>
      </c>
      <c r="W1452" s="66" t="s">
        <v>511</v>
      </c>
      <c r="X1452" s="66" t="s">
        <v>511</v>
      </c>
      <c r="Y1452" s="66" t="s">
        <v>511</v>
      </c>
      <c r="Z1452" s="66" t="s">
        <v>511</v>
      </c>
      <c r="AA1452" s="67">
        <v>0</v>
      </c>
      <c r="XEO1452" t="s">
        <v>524</v>
      </c>
      <c r="XEP1452">
        <v>1</v>
      </c>
      <c r="XEQ1452">
        <v>5</v>
      </c>
      <c r="XER1452">
        <v>0.2</v>
      </c>
      <c r="XES1452">
        <v>100</v>
      </c>
      <c r="XET1452">
        <v>1015</v>
      </c>
      <c r="XEU1452">
        <v>64.265600000000006</v>
      </c>
      <c r="XEV1452">
        <v>4</v>
      </c>
      <c r="XEW1452">
        <v>378</v>
      </c>
      <c r="XEX1452">
        <v>1800.02</v>
      </c>
      <c r="XEY1452">
        <v>27821</v>
      </c>
    </row>
    <row r="1453" spans="1:27 16369:16379" x14ac:dyDescent="0.3">
      <c r="A1453" s="68" t="s">
        <v>22</v>
      </c>
      <c r="B1453" s="20">
        <v>3</v>
      </c>
      <c r="C1453" s="20">
        <v>25</v>
      </c>
      <c r="D1453" s="20">
        <v>0.2</v>
      </c>
      <c r="E1453" t="s">
        <v>4</v>
      </c>
      <c r="F1453" s="20" t="s">
        <v>511</v>
      </c>
      <c r="G1453" s="39" t="str">
        <f t="shared" si="81"/>
        <v>---</v>
      </c>
      <c r="H1453" s="20" t="s">
        <v>511</v>
      </c>
      <c r="I1453" s="20" t="s">
        <v>511</v>
      </c>
      <c r="J1453" s="23"/>
      <c r="L1453" s="59" t="str">
        <f>IF(OR(H_no_hash!$F1453="---",H_no_hash!$F1453="infeas",H_no_hash!$F1453="inf"),"---",(H_no_hash!$F1453/M1453)-1)</f>
        <v>---</v>
      </c>
      <c r="M1453" s="20">
        <f>Model_dem!L1193</f>
        <v>45335.16</v>
      </c>
      <c r="N1453" t="str">
        <f>Model_dem!G1193</f>
        <v>---</v>
      </c>
      <c r="P1453" t="str">
        <f>IF(H_no_hash!$Q1453&lt;&gt;A1453,"Aqui", " ")</f>
        <v xml:space="preserve"> </v>
      </c>
      <c r="Q1453" s="68" t="s">
        <v>22</v>
      </c>
      <c r="R1453" s="20">
        <v>3</v>
      </c>
      <c r="S1453" s="20">
        <v>25</v>
      </c>
      <c r="T1453" s="20">
        <v>0.2</v>
      </c>
      <c r="U1453" s="20">
        <v>300</v>
      </c>
      <c r="V1453" s="20" t="s">
        <v>511</v>
      </c>
      <c r="W1453" s="20" t="s">
        <v>511</v>
      </c>
      <c r="X1453" s="20" t="s">
        <v>511</v>
      </c>
      <c r="Y1453" s="20" t="s">
        <v>511</v>
      </c>
      <c r="Z1453" s="20" t="s">
        <v>511</v>
      </c>
      <c r="AA1453" s="23"/>
      <c r="XEO1453" t="s">
        <v>524</v>
      </c>
      <c r="XEP1453">
        <v>1</v>
      </c>
      <c r="XEQ1453">
        <v>10</v>
      </c>
      <c r="XER1453">
        <v>0.05</v>
      </c>
      <c r="XES1453">
        <v>100</v>
      </c>
      <c r="XET1453">
        <v>1007</v>
      </c>
      <c r="XEU1453">
        <v>21.529900000000001</v>
      </c>
      <c r="XEV1453">
        <v>0</v>
      </c>
      <c r="XEW1453">
        <v>538</v>
      </c>
      <c r="XEX1453">
        <v>1800.04</v>
      </c>
      <c r="XEY1453">
        <v>29916</v>
      </c>
    </row>
    <row r="1454" spans="1:27 16369:16379" x14ac:dyDescent="0.3">
      <c r="A1454" s="65" t="s">
        <v>22</v>
      </c>
      <c r="B1454" s="66">
        <v>3</v>
      </c>
      <c r="C1454" s="66">
        <v>50</v>
      </c>
      <c r="D1454" s="66">
        <v>0.05</v>
      </c>
      <c r="E1454" t="s">
        <v>0</v>
      </c>
      <c r="F1454" s="66">
        <v>46229.4</v>
      </c>
      <c r="G1454" s="39">
        <f t="shared" si="81"/>
        <v>7.8274964110804247E-3</v>
      </c>
      <c r="H1454" s="66">
        <v>1800.17</v>
      </c>
      <c r="I1454" s="66">
        <v>1</v>
      </c>
      <c r="J1454" s="67"/>
      <c r="K1454" s="52">
        <v>0</v>
      </c>
      <c r="L1454" s="59">
        <f>IF(OR(H_no_hash!$F1454="---",H_no_hash!$F1454="infeas",H_no_hash!$F1454="inf"),"---",(H_no_hash!$F1454/M1454)-1)</f>
        <v>1.9725087547942888E-2</v>
      </c>
      <c r="M1454" s="20">
        <f>Model_dem!L1194</f>
        <v>45335.16</v>
      </c>
      <c r="N1454">
        <f>Model_dem!G1194</f>
        <v>45870.35</v>
      </c>
      <c r="P1454" t="str">
        <f>IF(H_no_hash!$Q1454&lt;&gt;A1454,"Aqui", " ")</f>
        <v xml:space="preserve"> </v>
      </c>
      <c r="Q1454" s="65" t="s">
        <v>22</v>
      </c>
      <c r="R1454" s="66">
        <v>3</v>
      </c>
      <c r="S1454" s="66">
        <v>50</v>
      </c>
      <c r="T1454" s="66">
        <v>0.05</v>
      </c>
      <c r="U1454" s="66">
        <v>300</v>
      </c>
      <c r="V1454" s="66">
        <v>46229.4</v>
      </c>
      <c r="W1454" s="66">
        <v>1800.17</v>
      </c>
      <c r="X1454" s="66">
        <v>0</v>
      </c>
      <c r="Y1454" s="66">
        <v>1</v>
      </c>
      <c r="Z1454" s="66">
        <v>1800.17</v>
      </c>
      <c r="AA1454" s="67"/>
      <c r="XEO1454" t="s">
        <v>524</v>
      </c>
      <c r="XEP1454">
        <v>1</v>
      </c>
      <c r="XEQ1454">
        <v>10</v>
      </c>
      <c r="XER1454">
        <v>0.1</v>
      </c>
      <c r="XES1454">
        <v>100</v>
      </c>
      <c r="XET1454">
        <v>1009</v>
      </c>
      <c r="XEU1454">
        <v>29.6144</v>
      </c>
      <c r="XEV1454">
        <v>0</v>
      </c>
      <c r="XEW1454">
        <v>546</v>
      </c>
      <c r="XEX1454">
        <v>1800.09</v>
      </c>
      <c r="XEY1454">
        <v>29706</v>
      </c>
    </row>
    <row r="1455" spans="1:27 16369:16379" x14ac:dyDescent="0.3">
      <c r="A1455" s="68" t="s">
        <v>22</v>
      </c>
      <c r="B1455" s="20">
        <v>3</v>
      </c>
      <c r="C1455" s="20">
        <v>50</v>
      </c>
      <c r="D1455" s="20">
        <v>0.1</v>
      </c>
      <c r="E1455" t="s">
        <v>4</v>
      </c>
      <c r="F1455" s="20" t="s">
        <v>511</v>
      </c>
      <c r="G1455" s="39" t="str">
        <f t="shared" si="81"/>
        <v>---</v>
      </c>
      <c r="H1455" s="20" t="s">
        <v>511</v>
      </c>
      <c r="I1455" s="20" t="s">
        <v>511</v>
      </c>
      <c r="J1455" s="23"/>
      <c r="L1455" s="59" t="str">
        <f>IF(OR(H_no_hash!$F1455="---",H_no_hash!$F1455="infeas",H_no_hash!$F1455="inf"),"---",(H_no_hash!$F1455/M1455)-1)</f>
        <v>---</v>
      </c>
      <c r="M1455" s="20">
        <f>Model_dem!L1195</f>
        <v>45335.16</v>
      </c>
      <c r="N1455" t="str">
        <f>Model_dem!G1195</f>
        <v>---</v>
      </c>
      <c r="P1455" t="str">
        <f>IF(H_no_hash!$Q1455&lt;&gt;A1455,"Aqui", " ")</f>
        <v xml:space="preserve"> </v>
      </c>
      <c r="Q1455" s="68" t="s">
        <v>22</v>
      </c>
      <c r="R1455" s="20">
        <v>3</v>
      </c>
      <c r="S1455" s="20">
        <v>50</v>
      </c>
      <c r="T1455" s="20">
        <v>0.1</v>
      </c>
      <c r="U1455" s="20">
        <v>300</v>
      </c>
      <c r="V1455" s="20" t="s">
        <v>511</v>
      </c>
      <c r="W1455" s="20" t="s">
        <v>511</v>
      </c>
      <c r="X1455" s="20" t="s">
        <v>511</v>
      </c>
      <c r="Y1455" s="20" t="s">
        <v>511</v>
      </c>
      <c r="Z1455" s="20" t="s">
        <v>511</v>
      </c>
      <c r="AA1455" s="23"/>
      <c r="XEO1455" t="s">
        <v>524</v>
      </c>
      <c r="XEP1455">
        <v>1</v>
      </c>
      <c r="XEQ1455">
        <v>10</v>
      </c>
      <c r="XER1455">
        <v>0.15</v>
      </c>
      <c r="XES1455">
        <v>100</v>
      </c>
      <c r="XET1455">
        <v>1015</v>
      </c>
      <c r="XEU1455">
        <v>222.411</v>
      </c>
      <c r="XEV1455">
        <v>17</v>
      </c>
      <c r="XEW1455">
        <v>405</v>
      </c>
      <c r="XEX1455">
        <v>1800</v>
      </c>
      <c r="XEY1455">
        <v>27712</v>
      </c>
    </row>
    <row r="1456" spans="1:27 16369:16379" x14ac:dyDescent="0.3">
      <c r="A1456" s="65" t="s">
        <v>22</v>
      </c>
      <c r="B1456" s="66">
        <v>3</v>
      </c>
      <c r="C1456" s="66">
        <v>50</v>
      </c>
      <c r="D1456" s="66">
        <v>0.15</v>
      </c>
      <c r="E1456" t="s">
        <v>4</v>
      </c>
      <c r="F1456" s="66" t="s">
        <v>511</v>
      </c>
      <c r="G1456" s="39" t="str">
        <f t="shared" si="81"/>
        <v>---</v>
      </c>
      <c r="H1456" s="66" t="s">
        <v>511</v>
      </c>
      <c r="I1456" s="66" t="s">
        <v>511</v>
      </c>
      <c r="J1456" s="67">
        <v>0</v>
      </c>
      <c r="L1456" s="59" t="str">
        <f>IF(OR(H_no_hash!$F1456="---",H_no_hash!$F1456="infeas",H_no_hash!$F1456="inf"),"---",(H_no_hash!$F1456/M1456)-1)</f>
        <v>---</v>
      </c>
      <c r="M1456" s="20">
        <f>Model_dem!L1196</f>
        <v>45335.16</v>
      </c>
      <c r="N1456" t="str">
        <f>Model_dem!G1196</f>
        <v>---</v>
      </c>
      <c r="P1456" t="str">
        <f>IF(H_no_hash!$Q1456&lt;&gt;A1456,"Aqui", " ")</f>
        <v xml:space="preserve"> </v>
      </c>
      <c r="Q1456" s="65" t="s">
        <v>22</v>
      </c>
      <c r="R1456" s="66">
        <v>3</v>
      </c>
      <c r="S1456" s="66">
        <v>50</v>
      </c>
      <c r="T1456" s="66">
        <v>0.15</v>
      </c>
      <c r="U1456" s="66">
        <v>300</v>
      </c>
      <c r="V1456" s="66" t="s">
        <v>511</v>
      </c>
      <c r="W1456" s="66" t="s">
        <v>511</v>
      </c>
      <c r="X1456" s="66" t="s">
        <v>511</v>
      </c>
      <c r="Y1456" s="66" t="s">
        <v>511</v>
      </c>
      <c r="Z1456" s="66" t="s">
        <v>511</v>
      </c>
      <c r="AA1456" s="67">
        <v>0</v>
      </c>
      <c r="XEO1456" t="s">
        <v>524</v>
      </c>
      <c r="XEP1456">
        <v>1</v>
      </c>
      <c r="XEQ1456">
        <v>10</v>
      </c>
      <c r="XER1456">
        <v>0.2</v>
      </c>
      <c r="XES1456">
        <v>100</v>
      </c>
      <c r="XET1456">
        <v>1015</v>
      </c>
      <c r="XEU1456">
        <v>73.909700000000001</v>
      </c>
      <c r="XEV1456">
        <v>5</v>
      </c>
      <c r="XEW1456">
        <v>364</v>
      </c>
      <c r="XEX1456">
        <v>1800.06</v>
      </c>
      <c r="XEY1456">
        <v>26272</v>
      </c>
    </row>
    <row r="1457" spans="1:27 16369:16379" x14ac:dyDescent="0.3">
      <c r="A1457" s="68" t="s">
        <v>22</v>
      </c>
      <c r="B1457" s="20">
        <v>3</v>
      </c>
      <c r="C1457" s="20">
        <v>50</v>
      </c>
      <c r="D1457" s="20">
        <v>0.2</v>
      </c>
      <c r="E1457" t="s">
        <v>4</v>
      </c>
      <c r="F1457" s="20" t="s">
        <v>511</v>
      </c>
      <c r="G1457" s="39" t="str">
        <f t="shared" si="81"/>
        <v>---</v>
      </c>
      <c r="H1457" s="20" t="s">
        <v>511</v>
      </c>
      <c r="I1457" s="20" t="s">
        <v>511</v>
      </c>
      <c r="J1457" s="23">
        <v>0</v>
      </c>
      <c r="L1457" s="59" t="str">
        <f>IF(OR(H_no_hash!$F1457="---",H_no_hash!$F1457="infeas",H_no_hash!$F1457="inf"),"---",(H_no_hash!$F1457/M1457)-1)</f>
        <v>---</v>
      </c>
      <c r="M1457" s="20">
        <f>Model_dem!L1197</f>
        <v>45335.16</v>
      </c>
      <c r="N1457" t="str">
        <f>Model_dem!G1197</f>
        <v>---</v>
      </c>
      <c r="P1457" t="str">
        <f>IF(H_no_hash!$Q1457&lt;&gt;A1457,"Aqui", " ")</f>
        <v xml:space="preserve"> </v>
      </c>
      <c r="Q1457" s="68" t="s">
        <v>22</v>
      </c>
      <c r="R1457" s="20">
        <v>3</v>
      </c>
      <c r="S1457" s="20">
        <v>50</v>
      </c>
      <c r="T1457" s="20">
        <v>0.2</v>
      </c>
      <c r="U1457" s="20">
        <v>300</v>
      </c>
      <c r="V1457" s="20" t="s">
        <v>511</v>
      </c>
      <c r="W1457" s="20" t="s">
        <v>511</v>
      </c>
      <c r="X1457" s="20" t="s">
        <v>511</v>
      </c>
      <c r="Y1457" s="20" t="s">
        <v>511</v>
      </c>
      <c r="Z1457" s="20" t="s">
        <v>511</v>
      </c>
      <c r="AA1457" s="23">
        <v>0</v>
      </c>
      <c r="XEO1457" t="s">
        <v>524</v>
      </c>
      <c r="XEP1457">
        <v>1</v>
      </c>
      <c r="XEQ1457">
        <v>25</v>
      </c>
      <c r="XER1457">
        <v>0.05</v>
      </c>
      <c r="XES1457">
        <v>100</v>
      </c>
      <c r="XET1457">
        <v>1015</v>
      </c>
      <c r="XEU1457">
        <v>83.928600000000003</v>
      </c>
      <c r="XEV1457">
        <v>0</v>
      </c>
      <c r="XEW1457">
        <v>246</v>
      </c>
      <c r="XEX1457">
        <v>1800.02</v>
      </c>
      <c r="XEY1457">
        <v>16965</v>
      </c>
    </row>
    <row r="1458" spans="1:27 16369:16379" x14ac:dyDescent="0.3">
      <c r="A1458" s="65" t="s">
        <v>21</v>
      </c>
      <c r="B1458" s="66">
        <v>0</v>
      </c>
      <c r="C1458" s="66">
        <v>0</v>
      </c>
      <c r="D1458" s="66">
        <v>0.05</v>
      </c>
      <c r="E1458" t="s">
        <v>0</v>
      </c>
      <c r="F1458" s="66">
        <v>40691.599999999999</v>
      </c>
      <c r="G1458" s="39">
        <f t="shared" si="81"/>
        <v>1.3707091512676498E-3</v>
      </c>
      <c r="H1458" s="66">
        <v>1392.93</v>
      </c>
      <c r="I1458" s="66">
        <v>28</v>
      </c>
      <c r="J1458" s="67">
        <v>0</v>
      </c>
      <c r="K1458" s="52">
        <v>1</v>
      </c>
      <c r="L1458" s="59">
        <f>IF(OR(H_no_hash!$F1458="---",H_no_hash!$F1458="infeas",H_no_hash!$F1458="inf"),"---",(H_no_hash!$F1458/M1458)-1)</f>
        <v>1.3707091512675795E-3</v>
      </c>
      <c r="M1458" s="20">
        <f>Model_dem!L1198</f>
        <v>40635.9</v>
      </c>
      <c r="N1458">
        <f>Model_dem!G1198</f>
        <v>40635.9</v>
      </c>
      <c r="P1458" t="str">
        <f>IF(H_no_hash!$Q1458&lt;&gt;A1458,"Aqui", " ")</f>
        <v xml:space="preserve"> </v>
      </c>
      <c r="Q1458" s="65" t="s">
        <v>21</v>
      </c>
      <c r="R1458" s="66">
        <v>0</v>
      </c>
      <c r="S1458" s="66">
        <v>0</v>
      </c>
      <c r="T1458" s="66">
        <v>0.05</v>
      </c>
      <c r="U1458" s="66">
        <v>300</v>
      </c>
      <c r="V1458" s="66">
        <v>40691.599999999999</v>
      </c>
      <c r="W1458" s="66">
        <v>1392.93</v>
      </c>
      <c r="X1458" s="66">
        <v>18</v>
      </c>
      <c r="Y1458" s="66">
        <v>28</v>
      </c>
      <c r="Z1458" s="66">
        <v>1800.03</v>
      </c>
      <c r="AA1458" s="67">
        <v>0</v>
      </c>
      <c r="XEO1458" t="s">
        <v>524</v>
      </c>
      <c r="XEP1458">
        <v>1</v>
      </c>
      <c r="XEQ1458">
        <v>25</v>
      </c>
      <c r="XER1458">
        <v>0.1</v>
      </c>
      <c r="XES1458">
        <v>100</v>
      </c>
      <c r="XET1458">
        <v>1027</v>
      </c>
      <c r="XEU1458">
        <v>159.10900000000001</v>
      </c>
      <c r="XEV1458">
        <v>4</v>
      </c>
      <c r="XEW1458">
        <v>145</v>
      </c>
      <c r="XEX1458">
        <v>1800.1</v>
      </c>
      <c r="XEY1458">
        <v>12109</v>
      </c>
    </row>
    <row r="1459" spans="1:27 16369:16379" x14ac:dyDescent="0.3">
      <c r="A1459" s="68" t="s">
        <v>21</v>
      </c>
      <c r="B1459" s="20">
        <v>0</v>
      </c>
      <c r="C1459" s="20">
        <v>0</v>
      </c>
      <c r="D1459" s="20">
        <v>0.1</v>
      </c>
      <c r="E1459" t="s">
        <v>0</v>
      </c>
      <c r="F1459" s="20">
        <v>40707.9</v>
      </c>
      <c r="G1459" s="39">
        <f t="shared" si="81"/>
        <v>1.7718322960731767E-3</v>
      </c>
      <c r="H1459" s="20">
        <v>985.96199999999999</v>
      </c>
      <c r="I1459" s="20">
        <v>25</v>
      </c>
      <c r="J1459" s="23">
        <v>0</v>
      </c>
      <c r="K1459" s="52">
        <v>1</v>
      </c>
      <c r="L1459" s="59">
        <f>IF(OR(H_no_hash!$F1459="---",H_no_hash!$F1459="infeas",H_no_hash!$F1459="inf"),"---",(H_no_hash!$F1459/M1459)-1)</f>
        <v>1.7718322960731392E-3</v>
      </c>
      <c r="M1459" s="20">
        <f>Model_dem!L1199</f>
        <v>40635.9</v>
      </c>
      <c r="N1459">
        <f>Model_dem!G1199</f>
        <v>40635.9</v>
      </c>
      <c r="P1459" t="str">
        <f>IF(H_no_hash!$Q1459&lt;&gt;A1459,"Aqui", " ")</f>
        <v xml:space="preserve"> </v>
      </c>
      <c r="Q1459" s="68" t="s">
        <v>21</v>
      </c>
      <c r="R1459" s="20">
        <v>0</v>
      </c>
      <c r="S1459" s="20">
        <v>0</v>
      </c>
      <c r="T1459" s="20">
        <v>0.1</v>
      </c>
      <c r="U1459" s="20">
        <v>300</v>
      </c>
      <c r="V1459" s="20">
        <v>40707.9</v>
      </c>
      <c r="W1459" s="20">
        <v>985.96199999999999</v>
      </c>
      <c r="X1459" s="20">
        <v>10</v>
      </c>
      <c r="Y1459" s="20">
        <v>25</v>
      </c>
      <c r="Z1459" s="20">
        <v>1800</v>
      </c>
      <c r="AA1459" s="23">
        <v>0</v>
      </c>
      <c r="XEO1459" t="s">
        <v>524</v>
      </c>
      <c r="XEP1459">
        <v>1</v>
      </c>
      <c r="XEQ1459">
        <v>25</v>
      </c>
      <c r="XER1459">
        <v>0.15</v>
      </c>
      <c r="XES1459">
        <v>100</v>
      </c>
      <c r="XET1459">
        <v>1036</v>
      </c>
      <c r="XEU1459">
        <v>190.31800000000001</v>
      </c>
      <c r="XEV1459">
        <v>0</v>
      </c>
      <c r="XEW1459">
        <v>47</v>
      </c>
      <c r="XEX1459">
        <v>1800.95</v>
      </c>
      <c r="XEY1459">
        <v>7025</v>
      </c>
    </row>
    <row r="1460" spans="1:27 16369:16379" x14ac:dyDescent="0.3">
      <c r="A1460" s="65" t="s">
        <v>21</v>
      </c>
      <c r="B1460" s="66">
        <v>0</v>
      </c>
      <c r="C1460" s="66">
        <v>0</v>
      </c>
      <c r="D1460" s="66">
        <v>0.15</v>
      </c>
      <c r="E1460" t="s">
        <v>0</v>
      </c>
      <c r="F1460" s="66">
        <v>40710.5</v>
      </c>
      <c r="G1460" s="39">
        <f t="shared" si="81"/>
        <v>1.8358151289868945E-3</v>
      </c>
      <c r="H1460" s="66">
        <v>998.25900000000001</v>
      </c>
      <c r="I1460" s="66">
        <v>36</v>
      </c>
      <c r="J1460" s="67">
        <v>0</v>
      </c>
      <c r="K1460" s="52">
        <v>1</v>
      </c>
      <c r="L1460" s="59">
        <f>IF(OR(H_no_hash!$F1460="---",H_no_hash!$F1460="infeas",H_no_hash!$F1460="inf"),"---",(H_no_hash!$F1460/M1460)-1)</f>
        <v>1.8358151289867841E-3</v>
      </c>
      <c r="M1460" s="20">
        <f>Model_dem!L1200</f>
        <v>40635.9</v>
      </c>
      <c r="N1460">
        <f>Model_dem!G1200</f>
        <v>40635.9</v>
      </c>
      <c r="P1460" t="str">
        <f>IF(H_no_hash!$Q1460&lt;&gt;A1460,"Aqui", " ")</f>
        <v xml:space="preserve"> </v>
      </c>
      <c r="Q1460" s="65" t="s">
        <v>21</v>
      </c>
      <c r="R1460" s="66">
        <v>0</v>
      </c>
      <c r="S1460" s="66">
        <v>0</v>
      </c>
      <c r="T1460" s="66">
        <v>0.15</v>
      </c>
      <c r="U1460" s="66">
        <v>300</v>
      </c>
      <c r="V1460" s="66">
        <v>40710.5</v>
      </c>
      <c r="W1460" s="66">
        <v>998.25900000000001</v>
      </c>
      <c r="X1460" s="66">
        <v>17</v>
      </c>
      <c r="Y1460" s="66">
        <v>36</v>
      </c>
      <c r="Z1460" s="66">
        <v>1800.02</v>
      </c>
      <c r="AA1460" s="67">
        <v>0</v>
      </c>
      <c r="XEO1460" t="s">
        <v>524</v>
      </c>
      <c r="XEP1460">
        <v>1</v>
      </c>
      <c r="XEQ1460">
        <v>25</v>
      </c>
      <c r="XER1460">
        <v>0.2</v>
      </c>
      <c r="XES1460">
        <v>100</v>
      </c>
      <c r="XET1460">
        <v>1038</v>
      </c>
      <c r="XEU1460">
        <v>129.46600000000001</v>
      </c>
      <c r="XEV1460">
        <v>0</v>
      </c>
      <c r="XEW1460">
        <v>60</v>
      </c>
      <c r="XEX1460">
        <v>1800.88</v>
      </c>
      <c r="XEY1460">
        <v>5150</v>
      </c>
    </row>
    <row r="1461" spans="1:27 16369:16379" x14ac:dyDescent="0.3">
      <c r="A1461" s="68" t="s">
        <v>21</v>
      </c>
      <c r="B1461" s="20">
        <v>0</v>
      </c>
      <c r="C1461" s="20">
        <v>0</v>
      </c>
      <c r="D1461" s="20">
        <v>0.2</v>
      </c>
      <c r="E1461" t="s">
        <v>0</v>
      </c>
      <c r="F1461" s="20">
        <v>40721.9</v>
      </c>
      <c r="G1461" s="39">
        <f t="shared" si="81"/>
        <v>2.11635524253185E-3</v>
      </c>
      <c r="H1461" s="20">
        <v>1428.77</v>
      </c>
      <c r="I1461" s="20">
        <v>25</v>
      </c>
      <c r="J1461" s="23">
        <v>0</v>
      </c>
      <c r="K1461" s="52">
        <v>1</v>
      </c>
      <c r="L1461" s="59">
        <f>IF(OR(H_no_hash!$F1461="---",H_no_hash!$F1461="infeas",H_no_hash!$F1461="inf"),"---",(H_no_hash!$F1461/M1461)-1)</f>
        <v>2.1163552425318422E-3</v>
      </c>
      <c r="M1461" s="20">
        <f>Model_dem!L1201</f>
        <v>40635.9</v>
      </c>
      <c r="N1461">
        <f>Model_dem!G1201</f>
        <v>40635.9</v>
      </c>
      <c r="P1461" t="str">
        <f>IF(H_no_hash!$Q1461&lt;&gt;A1461,"Aqui", " ")</f>
        <v xml:space="preserve"> </v>
      </c>
      <c r="Q1461" s="68" t="s">
        <v>21</v>
      </c>
      <c r="R1461" s="20">
        <v>0</v>
      </c>
      <c r="S1461" s="20">
        <v>0</v>
      </c>
      <c r="T1461" s="20">
        <v>0.2</v>
      </c>
      <c r="U1461" s="20">
        <v>300</v>
      </c>
      <c r="V1461" s="20">
        <v>40721.9</v>
      </c>
      <c r="W1461" s="20">
        <v>1428.77</v>
      </c>
      <c r="X1461" s="20">
        <v>16</v>
      </c>
      <c r="Y1461" s="20">
        <v>25</v>
      </c>
      <c r="Z1461" s="20">
        <v>1800.01</v>
      </c>
      <c r="AA1461" s="23">
        <v>0</v>
      </c>
      <c r="XEO1461" t="s">
        <v>524</v>
      </c>
      <c r="XEP1461">
        <v>1</v>
      </c>
      <c r="XEQ1461">
        <v>50</v>
      </c>
      <c r="XER1461">
        <v>0.05</v>
      </c>
      <c r="XES1461">
        <v>100</v>
      </c>
      <c r="XET1461">
        <v>1026</v>
      </c>
      <c r="XEU1461">
        <v>204.66</v>
      </c>
      <c r="XEV1461">
        <v>8</v>
      </c>
      <c r="XEW1461">
        <v>87</v>
      </c>
      <c r="XEX1461">
        <v>1800.02</v>
      </c>
      <c r="XEY1461">
        <v>10833</v>
      </c>
    </row>
    <row r="1462" spans="1:27 16369:16379" x14ac:dyDescent="0.3">
      <c r="A1462" s="65" t="s">
        <v>21</v>
      </c>
      <c r="B1462" s="66">
        <v>1</v>
      </c>
      <c r="C1462" s="66">
        <v>5</v>
      </c>
      <c r="D1462" s="66">
        <v>0.05</v>
      </c>
      <c r="E1462" t="s">
        <v>1</v>
      </c>
      <c r="F1462" s="66">
        <v>41810.5</v>
      </c>
      <c r="G1462" s="39">
        <f t="shared" si="81"/>
        <v>-0.12045739875599115</v>
      </c>
      <c r="H1462" s="66">
        <v>1800.6</v>
      </c>
      <c r="I1462" s="66">
        <v>1</v>
      </c>
      <c r="J1462" s="67"/>
      <c r="K1462" s="52">
        <v>1</v>
      </c>
      <c r="L1462" s="59">
        <f>IF(OR(H_no_hash!$F1462="---",H_no_hash!$F1462="infeas",H_no_hash!$F1462="inf"),"---",(H_no_hash!$F1462/M1462)-1)</f>
        <v>2.8905475207882558E-2</v>
      </c>
      <c r="M1462" s="20">
        <f>Model_dem!L1202</f>
        <v>40635.9</v>
      </c>
      <c r="N1462">
        <f>Model_dem!G1202</f>
        <v>47536.639999999999</v>
      </c>
      <c r="P1462" t="str">
        <f>IF(H_no_hash!$Q1462&lt;&gt;A1462,"Aqui", " ")</f>
        <v xml:space="preserve"> </v>
      </c>
      <c r="Q1462" s="65" t="s">
        <v>21</v>
      </c>
      <c r="R1462" s="66">
        <v>1</v>
      </c>
      <c r="S1462" s="66">
        <v>5</v>
      </c>
      <c r="T1462" s="66">
        <v>0.05</v>
      </c>
      <c r="U1462" s="66">
        <v>300</v>
      </c>
      <c r="V1462" s="66">
        <v>41810.5</v>
      </c>
      <c r="W1462" s="66">
        <v>1800.6</v>
      </c>
      <c r="X1462" s="66">
        <v>0</v>
      </c>
      <c r="Y1462" s="66">
        <v>1</v>
      </c>
      <c r="Z1462" s="66">
        <v>1800.6</v>
      </c>
      <c r="AA1462" s="67"/>
      <c r="XEO1462" t="s">
        <v>524</v>
      </c>
      <c r="XEP1462">
        <v>1</v>
      </c>
      <c r="XEQ1462">
        <v>50</v>
      </c>
      <c r="XER1462">
        <v>0.1</v>
      </c>
      <c r="XES1462">
        <v>100</v>
      </c>
      <c r="XET1462">
        <v>1036</v>
      </c>
      <c r="XEU1462">
        <v>161.989</v>
      </c>
      <c r="XEV1462">
        <v>0</v>
      </c>
      <c r="XEW1462">
        <v>43</v>
      </c>
      <c r="XEX1462">
        <v>1800.2</v>
      </c>
      <c r="XEY1462">
        <v>6336</v>
      </c>
    </row>
    <row r="1463" spans="1:27 16369:16379" x14ac:dyDescent="0.3">
      <c r="A1463" s="68" t="s">
        <v>21</v>
      </c>
      <c r="B1463" s="20">
        <v>1</v>
      </c>
      <c r="C1463" s="20">
        <v>5</v>
      </c>
      <c r="D1463" s="20">
        <v>0.1</v>
      </c>
      <c r="E1463" t="s">
        <v>0</v>
      </c>
      <c r="F1463" s="20">
        <v>42650.1</v>
      </c>
      <c r="G1463" s="39">
        <f t="shared" si="81"/>
        <v>4.1052522380135799E-2</v>
      </c>
      <c r="H1463" s="20">
        <v>1800.6</v>
      </c>
      <c r="I1463" s="20">
        <v>1</v>
      </c>
      <c r="J1463" s="23"/>
      <c r="K1463" s="52">
        <v>0.35899999999999999</v>
      </c>
      <c r="L1463" s="59">
        <f>IF(OR(H_no_hash!$F1463="---",H_no_hash!$F1463="infeas",H_no_hash!$F1463="inf"),"---",(H_no_hash!$F1463/M1463)-1)</f>
        <v>4.9567008482646946E-2</v>
      </c>
      <c r="M1463" s="20">
        <f>Model_dem!L1203</f>
        <v>40635.9</v>
      </c>
      <c r="N1463">
        <f>Model_dem!G1203</f>
        <v>40968.25</v>
      </c>
      <c r="P1463" t="str">
        <f>IF(H_no_hash!$Q1463&lt;&gt;A1463,"Aqui", " ")</f>
        <v xml:space="preserve"> </v>
      </c>
      <c r="Q1463" s="68" t="s">
        <v>21</v>
      </c>
      <c r="R1463" s="20">
        <v>1</v>
      </c>
      <c r="S1463" s="20">
        <v>5</v>
      </c>
      <c r="T1463" s="20">
        <v>0.1</v>
      </c>
      <c r="U1463" s="20">
        <v>300</v>
      </c>
      <c r="V1463" s="20">
        <v>42650.1</v>
      </c>
      <c r="W1463" s="20">
        <v>1800.6</v>
      </c>
      <c r="X1463" s="20">
        <v>0</v>
      </c>
      <c r="Y1463" s="20">
        <v>1</v>
      </c>
      <c r="Z1463" s="20">
        <v>1800.6</v>
      </c>
      <c r="AA1463" s="23"/>
      <c r="XEO1463" t="s">
        <v>524</v>
      </c>
      <c r="XEP1463">
        <v>1</v>
      </c>
      <c r="XEQ1463">
        <v>50</v>
      </c>
      <c r="XER1463">
        <v>0.15</v>
      </c>
      <c r="XES1463">
        <v>100</v>
      </c>
      <c r="XET1463">
        <v>1048</v>
      </c>
      <c r="XEU1463">
        <v>277.67899999999997</v>
      </c>
      <c r="XEV1463">
        <v>0</v>
      </c>
      <c r="XEW1463">
        <v>25</v>
      </c>
      <c r="XEX1463">
        <v>1800.11</v>
      </c>
      <c r="XEY1463">
        <v>3382</v>
      </c>
    </row>
    <row r="1464" spans="1:27 16369:16379" x14ac:dyDescent="0.3">
      <c r="A1464" s="65" t="s">
        <v>21</v>
      </c>
      <c r="B1464" s="66">
        <v>1</v>
      </c>
      <c r="C1464" s="66">
        <v>5</v>
      </c>
      <c r="D1464" s="66">
        <v>0.15</v>
      </c>
      <c r="E1464" t="s">
        <v>4</v>
      </c>
      <c r="F1464" s="66" t="s">
        <v>511</v>
      </c>
      <c r="G1464" s="39" t="str">
        <f t="shared" si="81"/>
        <v>---</v>
      </c>
      <c r="H1464" s="66" t="s">
        <v>511</v>
      </c>
      <c r="I1464" s="66" t="s">
        <v>511</v>
      </c>
      <c r="J1464" s="67">
        <v>0</v>
      </c>
      <c r="L1464" s="59" t="str">
        <f>IF(OR(H_no_hash!$F1464="---",H_no_hash!$F1464="infeas",H_no_hash!$F1464="inf"),"---",(H_no_hash!$F1464/M1464)-1)</f>
        <v>---</v>
      </c>
      <c r="M1464" s="20">
        <f>Model_dem!L1204</f>
        <v>40635.9</v>
      </c>
      <c r="N1464" t="str">
        <f>Model_dem!G1204</f>
        <v>---</v>
      </c>
      <c r="P1464" t="str">
        <f>IF(H_no_hash!$Q1464&lt;&gt;A1464,"Aqui", " ")</f>
        <v xml:space="preserve"> </v>
      </c>
      <c r="Q1464" s="65" t="s">
        <v>21</v>
      </c>
      <c r="R1464" s="66">
        <v>1</v>
      </c>
      <c r="S1464" s="66">
        <v>5</v>
      </c>
      <c r="T1464" s="66">
        <v>0.15</v>
      </c>
      <c r="U1464" s="66">
        <v>300</v>
      </c>
      <c r="V1464" s="66" t="s">
        <v>511</v>
      </c>
      <c r="W1464" s="66" t="s">
        <v>511</v>
      </c>
      <c r="X1464" s="66" t="s">
        <v>511</v>
      </c>
      <c r="Y1464" s="66" t="s">
        <v>511</v>
      </c>
      <c r="Z1464" s="66" t="s">
        <v>511</v>
      </c>
      <c r="AA1464" s="67">
        <v>0</v>
      </c>
      <c r="XEO1464" t="s">
        <v>524</v>
      </c>
      <c r="XEP1464">
        <v>1</v>
      </c>
      <c r="XEQ1464">
        <v>50</v>
      </c>
      <c r="XER1464">
        <v>0.2</v>
      </c>
      <c r="XES1464">
        <v>100</v>
      </c>
      <c r="XET1464">
        <v>1100</v>
      </c>
      <c r="XEU1464">
        <v>1805.48</v>
      </c>
      <c r="XEV1464">
        <v>0</v>
      </c>
      <c r="XEW1464">
        <v>1</v>
      </c>
      <c r="XEX1464">
        <v>1805.48</v>
      </c>
      <c r="XEY1464">
        <v>418</v>
      </c>
    </row>
    <row r="1465" spans="1:27 16369:16379" x14ac:dyDescent="0.3">
      <c r="A1465" s="68" t="s">
        <v>21</v>
      </c>
      <c r="B1465" s="20">
        <v>1</v>
      </c>
      <c r="C1465" s="20">
        <v>5</v>
      </c>
      <c r="D1465" s="20">
        <v>0.2</v>
      </c>
      <c r="E1465" t="s">
        <v>4</v>
      </c>
      <c r="F1465" s="20" t="s">
        <v>511</v>
      </c>
      <c r="G1465" s="39" t="str">
        <f t="shared" si="81"/>
        <v>---</v>
      </c>
      <c r="H1465" s="20" t="s">
        <v>511</v>
      </c>
      <c r="I1465" s="20" t="s">
        <v>511</v>
      </c>
      <c r="J1465" s="23">
        <v>0</v>
      </c>
      <c r="L1465" s="59" t="str">
        <f>IF(OR(H_no_hash!$F1465="---",H_no_hash!$F1465="infeas",H_no_hash!$F1465="inf"),"---",(H_no_hash!$F1465/M1465)-1)</f>
        <v>---</v>
      </c>
      <c r="M1465" s="20">
        <f>Model_dem!L1205</f>
        <v>40635.9</v>
      </c>
      <c r="N1465" t="str">
        <f>Model_dem!G1205</f>
        <v>---</v>
      </c>
      <c r="P1465" t="str">
        <f>IF(H_no_hash!$Q1465&lt;&gt;A1465,"Aqui", " ")</f>
        <v xml:space="preserve"> </v>
      </c>
      <c r="Q1465" s="68" t="s">
        <v>21</v>
      </c>
      <c r="R1465" s="20">
        <v>1</v>
      </c>
      <c r="S1465" s="20">
        <v>5</v>
      </c>
      <c r="T1465" s="20">
        <v>0.2</v>
      </c>
      <c r="U1465" s="20">
        <v>300</v>
      </c>
      <c r="V1465" s="20" t="s">
        <v>511</v>
      </c>
      <c r="W1465" s="20" t="s">
        <v>511</v>
      </c>
      <c r="X1465" s="20" t="s">
        <v>511</v>
      </c>
      <c r="Y1465" s="20" t="s">
        <v>511</v>
      </c>
      <c r="Z1465" s="20" t="s">
        <v>511</v>
      </c>
      <c r="AA1465" s="23">
        <v>0</v>
      </c>
      <c r="XEO1465" t="s">
        <v>524</v>
      </c>
      <c r="XEP1465">
        <v>2</v>
      </c>
      <c r="XEQ1465">
        <v>5</v>
      </c>
      <c r="XER1465">
        <v>0.05</v>
      </c>
      <c r="XES1465">
        <v>100</v>
      </c>
      <c r="XET1465">
        <v>1009</v>
      </c>
      <c r="XEU1465">
        <v>44.851500000000001</v>
      </c>
      <c r="XEV1465">
        <v>0</v>
      </c>
      <c r="XEW1465">
        <v>351</v>
      </c>
      <c r="XEX1465">
        <v>1800.02</v>
      </c>
      <c r="XEY1465">
        <v>21151</v>
      </c>
    </row>
    <row r="1466" spans="1:27 16369:16379" x14ac:dyDescent="0.3">
      <c r="A1466" s="65" t="s">
        <v>21</v>
      </c>
      <c r="B1466" s="66">
        <v>1</v>
      </c>
      <c r="C1466" s="66">
        <v>10</v>
      </c>
      <c r="D1466" s="66">
        <v>0.05</v>
      </c>
      <c r="E1466" t="s">
        <v>1</v>
      </c>
      <c r="F1466" s="66">
        <v>41653.5</v>
      </c>
      <c r="G1466" s="39">
        <f t="shared" si="81"/>
        <v>-0.43101224047322695</v>
      </c>
      <c r="H1466" s="66">
        <v>1800.36</v>
      </c>
      <c r="I1466" s="66">
        <v>1</v>
      </c>
      <c r="J1466" s="67"/>
      <c r="K1466" s="52">
        <v>1</v>
      </c>
      <c r="L1466" s="59">
        <f>IF(OR(H_no_hash!$F1466="---",H_no_hash!$F1466="infeas",H_no_hash!$F1466="inf"),"---",(H_no_hash!$F1466/M1466)-1)</f>
        <v>2.5041896451167611E-2</v>
      </c>
      <c r="M1466" s="20">
        <f>Model_dem!L1206</f>
        <v>40635.9</v>
      </c>
      <c r="N1466">
        <f>Model_dem!G1206</f>
        <v>73206.320000000007</v>
      </c>
      <c r="P1466" t="str">
        <f>IF(H_no_hash!$Q1466&lt;&gt;A1466,"Aqui", " ")</f>
        <v xml:space="preserve"> </v>
      </c>
      <c r="Q1466" s="65" t="s">
        <v>21</v>
      </c>
      <c r="R1466" s="66">
        <v>1</v>
      </c>
      <c r="S1466" s="66">
        <v>10</v>
      </c>
      <c r="T1466" s="66">
        <v>0.05</v>
      </c>
      <c r="U1466" s="66">
        <v>300</v>
      </c>
      <c r="V1466" s="66">
        <v>41653.5</v>
      </c>
      <c r="W1466" s="66">
        <v>1800.36</v>
      </c>
      <c r="X1466" s="66">
        <v>0</v>
      </c>
      <c r="Y1466" s="66">
        <v>1</v>
      </c>
      <c r="Z1466" s="66">
        <v>1800.36</v>
      </c>
      <c r="AA1466" s="67"/>
      <c r="XEO1466" t="s">
        <v>524</v>
      </c>
      <c r="XEP1466">
        <v>2</v>
      </c>
      <c r="XEQ1466">
        <v>5</v>
      </c>
      <c r="XER1466">
        <v>0.1</v>
      </c>
      <c r="XES1466">
        <v>100</v>
      </c>
      <c r="XET1466">
        <v>1020</v>
      </c>
      <c r="XEU1466">
        <v>191.92599999999999</v>
      </c>
      <c r="XEV1466">
        <v>8</v>
      </c>
      <c r="XEW1466">
        <v>258</v>
      </c>
      <c r="XEX1466">
        <v>1800.01</v>
      </c>
      <c r="XEY1466">
        <v>20997</v>
      </c>
    </row>
    <row r="1467" spans="1:27 16369:16379" x14ac:dyDescent="0.3">
      <c r="A1467" s="68" t="s">
        <v>21</v>
      </c>
      <c r="B1467" s="20">
        <v>1</v>
      </c>
      <c r="C1467" s="20">
        <v>10</v>
      </c>
      <c r="D1467" s="20">
        <v>0.1</v>
      </c>
      <c r="E1467" t="s">
        <v>1</v>
      </c>
      <c r="F1467" s="20">
        <v>42083.5</v>
      </c>
      <c r="G1467" s="39">
        <f t="shared" si="81"/>
        <v>2.4261889382101061E-2</v>
      </c>
      <c r="H1467" s="20">
        <v>1800.87</v>
      </c>
      <c r="I1467" s="20">
        <v>1</v>
      </c>
      <c r="J1467" s="23"/>
      <c r="K1467" s="52">
        <v>0</v>
      </c>
      <c r="L1467" s="59">
        <f>IF(OR(H_no_hash!$F1467="---",H_no_hash!$F1467="infeas",H_no_hash!$F1467="inf"),"---",(H_no_hash!$F1467/M1467)-1)</f>
        <v>3.5623672663826822E-2</v>
      </c>
      <c r="M1467" s="20">
        <f>Model_dem!L1207</f>
        <v>40635.9</v>
      </c>
      <c r="N1467">
        <f>Model_dem!G1207</f>
        <v>41086.660000000003</v>
      </c>
      <c r="P1467" t="str">
        <f>IF(H_no_hash!$Q1467&lt;&gt;A1467,"Aqui", " ")</f>
        <v xml:space="preserve"> </v>
      </c>
      <c r="Q1467" s="68" t="s">
        <v>21</v>
      </c>
      <c r="R1467" s="20">
        <v>1</v>
      </c>
      <c r="S1467" s="20">
        <v>10</v>
      </c>
      <c r="T1467" s="20">
        <v>0.1</v>
      </c>
      <c r="U1467" s="20">
        <v>300</v>
      </c>
      <c r="V1467" s="20">
        <v>42083.5</v>
      </c>
      <c r="W1467" s="20">
        <v>1800.87</v>
      </c>
      <c r="X1467" s="20">
        <v>0</v>
      </c>
      <c r="Y1467" s="20">
        <v>1</v>
      </c>
      <c r="Z1467" s="20">
        <v>1800.87</v>
      </c>
      <c r="AA1467" s="23"/>
      <c r="XEO1467" t="s">
        <v>524</v>
      </c>
      <c r="XEP1467">
        <v>2</v>
      </c>
      <c r="XEQ1467">
        <v>5</v>
      </c>
      <c r="XER1467">
        <v>0.15</v>
      </c>
      <c r="XES1467">
        <v>100</v>
      </c>
      <c r="XET1467">
        <v>1020</v>
      </c>
      <c r="XEU1467">
        <v>139.18100000000001</v>
      </c>
      <c r="XEV1467">
        <v>6</v>
      </c>
      <c r="XEW1467">
        <v>314</v>
      </c>
      <c r="XEX1467">
        <v>1800.03</v>
      </c>
      <c r="XEY1467">
        <v>19023</v>
      </c>
    </row>
    <row r="1468" spans="1:27 16369:16379" x14ac:dyDescent="0.3">
      <c r="A1468" s="65" t="s">
        <v>21</v>
      </c>
      <c r="B1468" s="66">
        <v>1</v>
      </c>
      <c r="C1468" s="66">
        <v>10</v>
      </c>
      <c r="D1468" s="66">
        <v>0.15</v>
      </c>
      <c r="E1468" t="s">
        <v>4</v>
      </c>
      <c r="F1468" s="66" t="s">
        <v>511</v>
      </c>
      <c r="G1468" s="39" t="str">
        <f t="shared" si="81"/>
        <v>---</v>
      </c>
      <c r="H1468" s="66" t="s">
        <v>511</v>
      </c>
      <c r="I1468" s="66" t="s">
        <v>511</v>
      </c>
      <c r="J1468" s="67">
        <v>0</v>
      </c>
      <c r="L1468" s="59" t="str">
        <f>IF(OR(H_no_hash!$F1468="---",H_no_hash!$F1468="infeas",H_no_hash!$F1468="inf"),"---",(H_no_hash!$F1468/M1468)-1)</f>
        <v>---</v>
      </c>
      <c r="M1468" s="20">
        <f>Model_dem!L1208</f>
        <v>40635.9</v>
      </c>
      <c r="N1468" t="str">
        <f>Model_dem!G1208</f>
        <v>---</v>
      </c>
      <c r="P1468" t="str">
        <f>IF(H_no_hash!$Q1468&lt;&gt;A1468,"Aqui", " ")</f>
        <v xml:space="preserve"> </v>
      </c>
      <c r="Q1468" s="65" t="s">
        <v>21</v>
      </c>
      <c r="R1468" s="66">
        <v>1</v>
      </c>
      <c r="S1468" s="66">
        <v>10</v>
      </c>
      <c r="T1468" s="66">
        <v>0.15</v>
      </c>
      <c r="U1468" s="66">
        <v>300</v>
      </c>
      <c r="V1468" s="66" t="s">
        <v>511</v>
      </c>
      <c r="W1468" s="66" t="s">
        <v>511</v>
      </c>
      <c r="X1468" s="66" t="s">
        <v>511</v>
      </c>
      <c r="Y1468" s="66" t="s">
        <v>511</v>
      </c>
      <c r="Z1468" s="66" t="s">
        <v>511</v>
      </c>
      <c r="AA1468" s="67">
        <v>0</v>
      </c>
      <c r="XEO1468" t="s">
        <v>524</v>
      </c>
      <c r="XEP1468">
        <v>2</v>
      </c>
      <c r="XEQ1468">
        <v>5</v>
      </c>
      <c r="XER1468">
        <v>0.2</v>
      </c>
      <c r="XES1468">
        <v>100</v>
      </c>
      <c r="XET1468">
        <v>1030</v>
      </c>
      <c r="XEU1468">
        <v>67.270700000000005</v>
      </c>
      <c r="XEV1468">
        <v>0</v>
      </c>
      <c r="XEW1468">
        <v>114</v>
      </c>
      <c r="XEX1468">
        <v>1800</v>
      </c>
      <c r="XEY1468">
        <v>18596</v>
      </c>
    </row>
    <row r="1469" spans="1:27 16369:16379" x14ac:dyDescent="0.3">
      <c r="A1469" s="68" t="s">
        <v>21</v>
      </c>
      <c r="B1469" s="20">
        <v>1</v>
      </c>
      <c r="C1469" s="20">
        <v>10</v>
      </c>
      <c r="D1469" s="20">
        <v>0.2</v>
      </c>
      <c r="E1469" t="s">
        <v>4</v>
      </c>
      <c r="F1469" s="20" t="s">
        <v>511</v>
      </c>
      <c r="G1469" s="39" t="str">
        <f t="shared" si="81"/>
        <v>---</v>
      </c>
      <c r="H1469" s="20" t="s">
        <v>511</v>
      </c>
      <c r="I1469" s="20" t="s">
        <v>511</v>
      </c>
      <c r="J1469" s="23">
        <v>0</v>
      </c>
      <c r="L1469" s="59" t="str">
        <f>IF(OR(H_no_hash!$F1469="---",H_no_hash!$F1469="infeas",H_no_hash!$F1469="inf"),"---",(H_no_hash!$F1469/M1469)-1)</f>
        <v>---</v>
      </c>
      <c r="M1469" s="20">
        <f>Model_dem!L1209</f>
        <v>40635.9</v>
      </c>
      <c r="N1469" t="str">
        <f>Model_dem!G1209</f>
        <v>---</v>
      </c>
      <c r="P1469" t="str">
        <f>IF(H_no_hash!$Q1469&lt;&gt;A1469,"Aqui", " ")</f>
        <v xml:space="preserve"> </v>
      </c>
      <c r="Q1469" s="68" t="s">
        <v>21</v>
      </c>
      <c r="R1469" s="20">
        <v>1</v>
      </c>
      <c r="S1469" s="20">
        <v>10</v>
      </c>
      <c r="T1469" s="20">
        <v>0.2</v>
      </c>
      <c r="U1469" s="20">
        <v>300</v>
      </c>
      <c r="V1469" s="20" t="s">
        <v>511</v>
      </c>
      <c r="W1469" s="20" t="s">
        <v>511</v>
      </c>
      <c r="X1469" s="20" t="s">
        <v>511</v>
      </c>
      <c r="Y1469" s="20" t="s">
        <v>511</v>
      </c>
      <c r="Z1469" s="20" t="s">
        <v>511</v>
      </c>
      <c r="AA1469" s="23">
        <v>0</v>
      </c>
      <c r="XEO1469" t="s">
        <v>524</v>
      </c>
      <c r="XEP1469">
        <v>2</v>
      </c>
      <c r="XEQ1469">
        <v>10</v>
      </c>
      <c r="XER1469">
        <v>0.05</v>
      </c>
      <c r="XES1469">
        <v>100</v>
      </c>
      <c r="XET1469">
        <v>1020</v>
      </c>
      <c r="XEU1469">
        <v>384.42099999999999</v>
      </c>
      <c r="XEV1469">
        <v>12</v>
      </c>
      <c r="XEW1469">
        <v>123</v>
      </c>
      <c r="XEX1469">
        <v>1800.03</v>
      </c>
      <c r="XEY1469">
        <v>12824</v>
      </c>
    </row>
    <row r="1470" spans="1:27 16369:16379" x14ac:dyDescent="0.3">
      <c r="A1470" s="65" t="s">
        <v>21</v>
      </c>
      <c r="B1470" s="66">
        <v>1</v>
      </c>
      <c r="C1470" s="66">
        <v>25</v>
      </c>
      <c r="D1470" s="66">
        <v>0.05</v>
      </c>
      <c r="E1470" t="s">
        <v>0</v>
      </c>
      <c r="F1470" s="66">
        <v>41696.199999999997</v>
      </c>
      <c r="G1470" s="39">
        <f t="shared" si="81"/>
        <v>2.2124766967407811E-2</v>
      </c>
      <c r="H1470" s="66">
        <v>1800.05</v>
      </c>
      <c r="I1470" s="66">
        <v>1</v>
      </c>
      <c r="J1470" s="67"/>
      <c r="K1470" s="52">
        <v>0</v>
      </c>
      <c r="L1470" s="59">
        <f>IF(OR(H_no_hash!$F1470="---",H_no_hash!$F1470="infeas",H_no_hash!$F1470="inf"),"---",(H_no_hash!$F1470/M1470)-1)</f>
        <v>2.60926914378663E-2</v>
      </c>
      <c r="M1470" s="20">
        <f>Model_dem!L1210</f>
        <v>40635.9</v>
      </c>
      <c r="N1470">
        <f>Model_dem!G1210</f>
        <v>40793.65</v>
      </c>
      <c r="P1470" t="str">
        <f>IF(H_no_hash!$Q1470&lt;&gt;A1470,"Aqui", " ")</f>
        <v xml:space="preserve"> </v>
      </c>
      <c r="Q1470" s="65" t="s">
        <v>21</v>
      </c>
      <c r="R1470" s="66">
        <v>1</v>
      </c>
      <c r="S1470" s="66">
        <v>25</v>
      </c>
      <c r="T1470" s="66">
        <v>0.05</v>
      </c>
      <c r="U1470" s="66">
        <v>300</v>
      </c>
      <c r="V1470" s="66">
        <v>41696.199999999997</v>
      </c>
      <c r="W1470" s="66">
        <v>1800.05</v>
      </c>
      <c r="X1470" s="66">
        <v>0</v>
      </c>
      <c r="Y1470" s="66">
        <v>1</v>
      </c>
      <c r="Z1470" s="66">
        <v>1800.05</v>
      </c>
      <c r="AA1470" s="67"/>
      <c r="XEO1470" t="s">
        <v>524</v>
      </c>
      <c r="XEP1470">
        <v>2</v>
      </c>
      <c r="XEQ1470">
        <v>10</v>
      </c>
      <c r="XER1470">
        <v>0.1</v>
      </c>
      <c r="XES1470">
        <v>100</v>
      </c>
      <c r="XET1470">
        <v>1031</v>
      </c>
      <c r="XEU1470">
        <v>151.46899999999999</v>
      </c>
      <c r="XEV1470">
        <v>0</v>
      </c>
      <c r="XEW1470">
        <v>60</v>
      </c>
      <c r="XEX1470">
        <v>1800.19</v>
      </c>
      <c r="XEY1470">
        <v>6994</v>
      </c>
    </row>
    <row r="1471" spans="1:27 16369:16379" x14ac:dyDescent="0.3">
      <c r="A1471" s="68" t="s">
        <v>21</v>
      </c>
      <c r="B1471" s="20">
        <v>1</v>
      </c>
      <c r="C1471" s="20">
        <v>25</v>
      </c>
      <c r="D1471" s="20">
        <v>0.1</v>
      </c>
      <c r="E1471" t="s">
        <v>1</v>
      </c>
      <c r="F1471" s="20">
        <v>43168.7</v>
      </c>
      <c r="G1471" s="39">
        <f t="shared" si="81"/>
        <v>5.2848385754583511E-2</v>
      </c>
      <c r="H1471" s="20">
        <v>1801.04</v>
      </c>
      <c r="I1471" s="20">
        <v>1</v>
      </c>
      <c r="J1471" s="23"/>
      <c r="K1471" s="52">
        <v>0</v>
      </c>
      <c r="L1471" s="59">
        <f>IF(OR(H_no_hash!$F1471="---",H_no_hash!$F1471="infeas",H_no_hash!$F1471="inf"),"---",(H_no_hash!$F1471/M1471)-1)</f>
        <v>6.2329122770751866E-2</v>
      </c>
      <c r="M1471" s="20">
        <f>Model_dem!L1211</f>
        <v>40635.9</v>
      </c>
      <c r="N1471">
        <f>Model_dem!G1211</f>
        <v>41001.82</v>
      </c>
      <c r="P1471" t="str">
        <f>IF(H_no_hash!$Q1471&lt;&gt;A1471,"Aqui", " ")</f>
        <v xml:space="preserve"> </v>
      </c>
      <c r="Q1471" s="68" t="s">
        <v>21</v>
      </c>
      <c r="R1471" s="20">
        <v>1</v>
      </c>
      <c r="S1471" s="20">
        <v>25</v>
      </c>
      <c r="T1471" s="20">
        <v>0.1</v>
      </c>
      <c r="U1471" s="20">
        <v>300</v>
      </c>
      <c r="V1471" s="20">
        <v>43168.7</v>
      </c>
      <c r="W1471" s="20">
        <v>1801.04</v>
      </c>
      <c r="X1471" s="20">
        <v>0</v>
      </c>
      <c r="Y1471" s="20">
        <v>1</v>
      </c>
      <c r="Z1471" s="20">
        <v>1801.04</v>
      </c>
      <c r="AA1471" s="23"/>
      <c r="XEO1471" t="s">
        <v>524</v>
      </c>
      <c r="XEP1471">
        <v>2</v>
      </c>
      <c r="XEQ1471">
        <v>10</v>
      </c>
      <c r="XER1471">
        <v>0.15</v>
      </c>
      <c r="XES1471">
        <v>100</v>
      </c>
      <c r="XET1471">
        <v>1033</v>
      </c>
      <c r="XEU1471">
        <v>711.49199999999996</v>
      </c>
      <c r="XEV1471">
        <v>10</v>
      </c>
      <c r="XEW1471">
        <v>58</v>
      </c>
      <c r="XEX1471">
        <v>1800.12</v>
      </c>
      <c r="XEY1471">
        <v>6676</v>
      </c>
    </row>
    <row r="1472" spans="1:27 16369:16379" x14ac:dyDescent="0.3">
      <c r="A1472" s="65" t="s">
        <v>21</v>
      </c>
      <c r="B1472" s="66">
        <v>1</v>
      </c>
      <c r="C1472" s="66">
        <v>25</v>
      </c>
      <c r="D1472" s="66">
        <v>0.15</v>
      </c>
      <c r="E1472" t="s">
        <v>4</v>
      </c>
      <c r="F1472" s="66" t="s">
        <v>511</v>
      </c>
      <c r="G1472" s="39" t="str">
        <f t="shared" si="81"/>
        <v>---</v>
      </c>
      <c r="H1472" s="66" t="s">
        <v>511</v>
      </c>
      <c r="I1472" s="66" t="s">
        <v>511</v>
      </c>
      <c r="J1472" s="67">
        <v>0</v>
      </c>
      <c r="L1472" s="59" t="str">
        <f>IF(OR(H_no_hash!$F1472="---",H_no_hash!$F1472="infeas",H_no_hash!$F1472="inf"),"---",(H_no_hash!$F1472/M1472)-1)</f>
        <v>---</v>
      </c>
      <c r="M1472" s="20">
        <f>Model_dem!L1212</f>
        <v>40635.9</v>
      </c>
      <c r="N1472" t="str">
        <f>Model_dem!G1212</f>
        <v>---</v>
      </c>
      <c r="P1472" t="str">
        <f>IF(H_no_hash!$Q1472&lt;&gt;A1472,"Aqui", " ")</f>
        <v xml:space="preserve"> </v>
      </c>
      <c r="Q1472" s="65" t="s">
        <v>21</v>
      </c>
      <c r="R1472" s="66">
        <v>1</v>
      </c>
      <c r="S1472" s="66">
        <v>25</v>
      </c>
      <c r="T1472" s="66">
        <v>0.15</v>
      </c>
      <c r="U1472" s="66">
        <v>300</v>
      </c>
      <c r="V1472" s="66" t="s">
        <v>511</v>
      </c>
      <c r="W1472" s="66" t="s">
        <v>511</v>
      </c>
      <c r="X1472" s="66" t="s">
        <v>511</v>
      </c>
      <c r="Y1472" s="66" t="s">
        <v>511</v>
      </c>
      <c r="Z1472" s="66" t="s">
        <v>511</v>
      </c>
      <c r="AA1472" s="67">
        <v>0</v>
      </c>
      <c r="XEO1472" t="s">
        <v>524</v>
      </c>
      <c r="XEP1472">
        <v>2</v>
      </c>
      <c r="XEQ1472">
        <v>10</v>
      </c>
      <c r="XER1472">
        <v>0.2</v>
      </c>
      <c r="XES1472">
        <v>100</v>
      </c>
      <c r="XET1472">
        <v>1037</v>
      </c>
      <c r="XEU1472">
        <v>209.38</v>
      </c>
      <c r="XEV1472">
        <v>0</v>
      </c>
      <c r="XEW1472">
        <v>55</v>
      </c>
      <c r="XEX1472">
        <v>1800.17</v>
      </c>
      <c r="XEY1472">
        <v>5695</v>
      </c>
    </row>
    <row r="1473" spans="1:27 16369:16379" x14ac:dyDescent="0.3">
      <c r="A1473" s="68" t="s">
        <v>21</v>
      </c>
      <c r="B1473" s="20">
        <v>1</v>
      </c>
      <c r="C1473" s="20">
        <v>25</v>
      </c>
      <c r="D1473" s="20">
        <v>0.2</v>
      </c>
      <c r="E1473" t="s">
        <v>4</v>
      </c>
      <c r="F1473" s="20" t="s">
        <v>511</v>
      </c>
      <c r="G1473" s="39" t="str">
        <f t="shared" si="81"/>
        <v>---</v>
      </c>
      <c r="H1473" s="20" t="s">
        <v>511</v>
      </c>
      <c r="I1473" s="20" t="s">
        <v>511</v>
      </c>
      <c r="J1473" s="23">
        <v>0</v>
      </c>
      <c r="L1473" s="59" t="str">
        <f>IF(OR(H_no_hash!$F1473="---",H_no_hash!$F1473="infeas",H_no_hash!$F1473="inf"),"---",(H_no_hash!$F1473/M1473)-1)</f>
        <v>---</v>
      </c>
      <c r="M1473" s="20">
        <f>Model_dem!L1213</f>
        <v>40635.9</v>
      </c>
      <c r="N1473" t="str">
        <f>Model_dem!G1213</f>
        <v>---</v>
      </c>
      <c r="P1473" t="str">
        <f>IF(H_no_hash!$Q1473&lt;&gt;A1473,"Aqui", " ")</f>
        <v xml:space="preserve"> </v>
      </c>
      <c r="Q1473" s="68" t="s">
        <v>21</v>
      </c>
      <c r="R1473" s="20">
        <v>1</v>
      </c>
      <c r="S1473" s="20">
        <v>25</v>
      </c>
      <c r="T1473" s="20">
        <v>0.2</v>
      </c>
      <c r="U1473" s="20">
        <v>300</v>
      </c>
      <c r="V1473" s="20" t="s">
        <v>511</v>
      </c>
      <c r="W1473" s="20" t="s">
        <v>511</v>
      </c>
      <c r="X1473" s="20" t="s">
        <v>511</v>
      </c>
      <c r="Y1473" s="20" t="s">
        <v>511</v>
      </c>
      <c r="Z1473" s="20" t="s">
        <v>511</v>
      </c>
      <c r="AA1473" s="23">
        <v>0</v>
      </c>
      <c r="XEO1473" t="s">
        <v>524</v>
      </c>
      <c r="XEP1473">
        <v>2</v>
      </c>
      <c r="XEQ1473">
        <v>25</v>
      </c>
      <c r="XER1473">
        <v>0.05</v>
      </c>
      <c r="XES1473">
        <v>100</v>
      </c>
      <c r="XET1473">
        <v>1027</v>
      </c>
      <c r="XEU1473">
        <v>108.548</v>
      </c>
      <c r="XEV1473">
        <v>1</v>
      </c>
      <c r="XEW1473">
        <v>147</v>
      </c>
      <c r="XEX1473">
        <v>1800.08</v>
      </c>
      <c r="XEY1473">
        <v>10217</v>
      </c>
    </row>
    <row r="1474" spans="1:27 16369:16379" x14ac:dyDescent="0.3">
      <c r="A1474" s="65" t="s">
        <v>21</v>
      </c>
      <c r="B1474" s="66">
        <v>1</v>
      </c>
      <c r="C1474" s="66">
        <v>50</v>
      </c>
      <c r="D1474" s="66">
        <v>0.05</v>
      </c>
      <c r="E1474" t="s">
        <v>0</v>
      </c>
      <c r="F1474" s="66">
        <v>42494.9</v>
      </c>
      <c r="G1474" s="39">
        <f t="shared" si="81"/>
        <v>4.1703794585676933E-2</v>
      </c>
      <c r="H1474" s="66">
        <v>1800.56</v>
      </c>
      <c r="I1474" s="66">
        <v>1</v>
      </c>
      <c r="J1474" s="67"/>
      <c r="K1474" s="52">
        <v>0</v>
      </c>
      <c r="L1474" s="59">
        <f>IF(OR(H_no_hash!$F1474="---",H_no_hash!$F1474="infeas",H_no_hash!$F1474="inf"),"---",(H_no_hash!$F1474/M1474)-1)</f>
        <v>4.5747725533333838E-2</v>
      </c>
      <c r="M1474" s="20">
        <f>Model_dem!L1214</f>
        <v>40635.9</v>
      </c>
      <c r="N1474">
        <f>Model_dem!G1214</f>
        <v>40793.65</v>
      </c>
      <c r="P1474" t="str">
        <f>IF(H_no_hash!$Q1474&lt;&gt;A1474,"Aqui", " ")</f>
        <v xml:space="preserve"> </v>
      </c>
      <c r="Q1474" s="65" t="s">
        <v>21</v>
      </c>
      <c r="R1474" s="66">
        <v>1</v>
      </c>
      <c r="S1474" s="66">
        <v>50</v>
      </c>
      <c r="T1474" s="66">
        <v>0.05</v>
      </c>
      <c r="U1474" s="66">
        <v>300</v>
      </c>
      <c r="V1474" s="66">
        <v>42494.9</v>
      </c>
      <c r="W1474" s="66">
        <v>1800.56</v>
      </c>
      <c r="X1474" s="66">
        <v>0</v>
      </c>
      <c r="Y1474" s="66">
        <v>1</v>
      </c>
      <c r="Z1474" s="66">
        <v>1800.73</v>
      </c>
      <c r="AA1474" s="67"/>
      <c r="XEO1474" t="s">
        <v>524</v>
      </c>
      <c r="XEP1474">
        <v>2</v>
      </c>
      <c r="XEQ1474">
        <v>25</v>
      </c>
      <c r="XER1474">
        <v>0.1</v>
      </c>
      <c r="XES1474">
        <v>100</v>
      </c>
      <c r="XET1474">
        <v>1035</v>
      </c>
      <c r="XEU1474">
        <v>379.55099999999999</v>
      </c>
      <c r="XEV1474">
        <v>7</v>
      </c>
      <c r="XEW1474">
        <v>57</v>
      </c>
      <c r="XEX1474">
        <v>1800.07</v>
      </c>
      <c r="XEY1474">
        <v>6571</v>
      </c>
    </row>
    <row r="1475" spans="1:27 16369:16379" x14ac:dyDescent="0.3">
      <c r="A1475" s="68" t="s">
        <v>21</v>
      </c>
      <c r="B1475" s="20">
        <v>1</v>
      </c>
      <c r="C1475" s="20">
        <v>50</v>
      </c>
      <c r="D1475" s="20">
        <v>0.1</v>
      </c>
      <c r="E1475" t="s">
        <v>0</v>
      </c>
      <c r="F1475" s="20">
        <v>43666.7</v>
      </c>
      <c r="G1475" s="39">
        <f t="shared" si="81"/>
        <v>6.5677230855285762E-2</v>
      </c>
      <c r="H1475" s="20">
        <v>1800.5</v>
      </c>
      <c r="I1475" s="20">
        <v>1</v>
      </c>
      <c r="J1475" s="23"/>
      <c r="K1475" s="52">
        <v>0</v>
      </c>
      <c r="L1475" s="59">
        <f>IF(OR(H_no_hash!$F1475="---",H_no_hash!$F1475="infeas",H_no_hash!$F1475="inf"),"---",(H_no_hash!$F1475/M1475)-1)</f>
        <v>7.4584296151924745E-2</v>
      </c>
      <c r="M1475" s="20">
        <f>Model_dem!L1215</f>
        <v>40635.9</v>
      </c>
      <c r="N1475">
        <f>Model_dem!G1215</f>
        <v>40975.54</v>
      </c>
      <c r="P1475" t="str">
        <f>IF(H_no_hash!$Q1475&lt;&gt;A1475,"Aqui", " ")</f>
        <v xml:space="preserve"> </v>
      </c>
      <c r="Q1475" s="68" t="s">
        <v>21</v>
      </c>
      <c r="R1475" s="20">
        <v>1</v>
      </c>
      <c r="S1475" s="20">
        <v>50</v>
      </c>
      <c r="T1475" s="20">
        <v>0.1</v>
      </c>
      <c r="U1475" s="20">
        <v>300</v>
      </c>
      <c r="V1475" s="20">
        <v>43666.7</v>
      </c>
      <c r="W1475" s="20">
        <v>1800.5</v>
      </c>
      <c r="X1475" s="20">
        <v>0</v>
      </c>
      <c r="Y1475" s="20">
        <v>1</v>
      </c>
      <c r="Z1475" s="20">
        <v>1800.55</v>
      </c>
      <c r="AA1475" s="23"/>
      <c r="XEO1475" t="s">
        <v>524</v>
      </c>
      <c r="XEP1475">
        <v>2</v>
      </c>
      <c r="XEQ1475">
        <v>25</v>
      </c>
      <c r="XER1475">
        <v>0.15</v>
      </c>
      <c r="XES1475">
        <v>100</v>
      </c>
      <c r="XET1475">
        <v>1053</v>
      </c>
      <c r="XEU1475">
        <v>442.65300000000002</v>
      </c>
      <c r="XEV1475">
        <v>0</v>
      </c>
      <c r="XEW1475">
        <v>20</v>
      </c>
      <c r="XEX1475">
        <v>1800.09</v>
      </c>
      <c r="XEY1475">
        <v>3454</v>
      </c>
    </row>
    <row r="1476" spans="1:27 16369:16379" x14ac:dyDescent="0.3">
      <c r="A1476" s="65" t="s">
        <v>21</v>
      </c>
      <c r="B1476" s="66">
        <v>1</v>
      </c>
      <c r="C1476" s="66">
        <v>50</v>
      </c>
      <c r="D1476" s="66">
        <v>0.15</v>
      </c>
      <c r="E1476" t="s">
        <v>4</v>
      </c>
      <c r="F1476" s="66" t="s">
        <v>511</v>
      </c>
      <c r="G1476" s="39" t="str">
        <f t="shared" si="81"/>
        <v>---</v>
      </c>
      <c r="H1476" s="66" t="s">
        <v>511</v>
      </c>
      <c r="I1476" s="66" t="s">
        <v>511</v>
      </c>
      <c r="J1476" s="67">
        <v>0</v>
      </c>
      <c r="L1476" s="59" t="str">
        <f>IF(OR(H_no_hash!$F1476="---",H_no_hash!$F1476="infeas",H_no_hash!$F1476="inf"),"---",(H_no_hash!$F1476/M1476)-1)</f>
        <v>---</v>
      </c>
      <c r="M1476" s="20">
        <f>Model_dem!L1216</f>
        <v>40635.9</v>
      </c>
      <c r="N1476" t="str">
        <f>Model_dem!G1216</f>
        <v>---</v>
      </c>
      <c r="P1476" t="str">
        <f>IF(H_no_hash!$Q1476&lt;&gt;A1476,"Aqui", " ")</f>
        <v xml:space="preserve"> </v>
      </c>
      <c r="Q1476" s="65" t="s">
        <v>21</v>
      </c>
      <c r="R1476" s="66">
        <v>1</v>
      </c>
      <c r="S1476" s="66">
        <v>50</v>
      </c>
      <c r="T1476" s="66">
        <v>0.15</v>
      </c>
      <c r="U1476" s="66">
        <v>300</v>
      </c>
      <c r="V1476" s="66" t="s">
        <v>511</v>
      </c>
      <c r="W1476" s="66" t="s">
        <v>511</v>
      </c>
      <c r="X1476" s="66" t="s">
        <v>511</v>
      </c>
      <c r="Y1476" s="66" t="s">
        <v>511</v>
      </c>
      <c r="Z1476" s="66" t="s">
        <v>511</v>
      </c>
      <c r="AA1476" s="67">
        <v>0</v>
      </c>
      <c r="XEO1476" t="s">
        <v>524</v>
      </c>
      <c r="XEP1476">
        <v>2</v>
      </c>
      <c r="XEQ1476">
        <v>25</v>
      </c>
      <c r="XER1476">
        <v>0.2</v>
      </c>
      <c r="XES1476">
        <v>100</v>
      </c>
      <c r="XET1476">
        <v>1289</v>
      </c>
      <c r="XEU1476">
        <v>1839.28</v>
      </c>
      <c r="XEV1476">
        <v>0</v>
      </c>
      <c r="XEW1476">
        <v>1</v>
      </c>
      <c r="XEX1476">
        <v>1839.28</v>
      </c>
      <c r="XEY1476">
        <v>154</v>
      </c>
    </row>
    <row r="1477" spans="1:27 16369:16379" x14ac:dyDescent="0.3">
      <c r="A1477" s="68" t="s">
        <v>21</v>
      </c>
      <c r="B1477" s="20">
        <v>1</v>
      </c>
      <c r="C1477" s="20">
        <v>50</v>
      </c>
      <c r="D1477" s="20">
        <v>0.2</v>
      </c>
      <c r="E1477" t="s">
        <v>4</v>
      </c>
      <c r="F1477" s="20" t="s">
        <v>511</v>
      </c>
      <c r="G1477" s="39" t="str">
        <f t="shared" si="81"/>
        <v>---</v>
      </c>
      <c r="H1477" s="20" t="s">
        <v>511</v>
      </c>
      <c r="I1477" s="20" t="s">
        <v>511</v>
      </c>
      <c r="J1477" s="23">
        <v>0</v>
      </c>
      <c r="L1477" s="59" t="str">
        <f>IF(OR(H_no_hash!$F1477="---",H_no_hash!$F1477="infeas",H_no_hash!$F1477="inf"),"---",(H_no_hash!$F1477/M1477)-1)</f>
        <v>---</v>
      </c>
      <c r="M1477" s="20">
        <f>Model_dem!L1217</f>
        <v>40635.9</v>
      </c>
      <c r="N1477" t="str">
        <f>Model_dem!G1217</f>
        <v>---</v>
      </c>
      <c r="P1477" t="str">
        <f>IF(H_no_hash!$Q1477&lt;&gt;A1477,"Aqui", " ")</f>
        <v xml:space="preserve"> </v>
      </c>
      <c r="Q1477" s="68" t="s">
        <v>21</v>
      </c>
      <c r="R1477" s="20">
        <v>1</v>
      </c>
      <c r="S1477" s="20">
        <v>50</v>
      </c>
      <c r="T1477" s="20">
        <v>0.2</v>
      </c>
      <c r="U1477" s="20">
        <v>300</v>
      </c>
      <c r="V1477" s="20" t="s">
        <v>511</v>
      </c>
      <c r="W1477" s="20" t="s">
        <v>511</v>
      </c>
      <c r="X1477" s="20" t="s">
        <v>511</v>
      </c>
      <c r="Y1477" s="20" t="s">
        <v>511</v>
      </c>
      <c r="Z1477" s="20" t="s">
        <v>511</v>
      </c>
      <c r="AA1477" s="23">
        <v>0</v>
      </c>
      <c r="XEO1477" t="s">
        <v>524</v>
      </c>
      <c r="XEP1477">
        <v>2</v>
      </c>
      <c r="XEQ1477">
        <v>50</v>
      </c>
      <c r="XER1477">
        <v>0.05</v>
      </c>
      <c r="XES1477">
        <v>100</v>
      </c>
      <c r="XET1477">
        <v>1027</v>
      </c>
      <c r="XEU1477">
        <v>40.311100000000003</v>
      </c>
      <c r="XEV1477">
        <v>0</v>
      </c>
      <c r="XEW1477">
        <v>250</v>
      </c>
      <c r="XEX1477">
        <v>1800.01</v>
      </c>
      <c r="XEY1477">
        <v>15145</v>
      </c>
    </row>
    <row r="1478" spans="1:27 16369:16379" x14ac:dyDescent="0.3">
      <c r="A1478" s="65" t="s">
        <v>21</v>
      </c>
      <c r="B1478" s="66">
        <v>2</v>
      </c>
      <c r="C1478" s="66">
        <v>5</v>
      </c>
      <c r="D1478" s="66">
        <v>0.05</v>
      </c>
      <c r="E1478" t="s">
        <v>1</v>
      </c>
      <c r="F1478" s="66">
        <v>42094.7</v>
      </c>
      <c r="G1478" s="39">
        <f t="shared" si="81"/>
        <v>-5.4651961134073021E-3</v>
      </c>
      <c r="H1478" s="66">
        <v>1800.81</v>
      </c>
      <c r="I1478" s="66">
        <v>1</v>
      </c>
      <c r="J1478" s="67">
        <v>0</v>
      </c>
      <c r="K1478" s="52">
        <v>4.7E-2</v>
      </c>
      <c r="L1478" s="59">
        <f>IF(OR(H_no_hash!$F1478="---",H_no_hash!$F1478="infeas",H_no_hash!$F1478="inf"),"---",(H_no_hash!$F1478/M1478)-1)</f>
        <v>3.5899291020993651E-2</v>
      </c>
      <c r="M1478" s="20">
        <f>Model_dem!L1218</f>
        <v>40635.9</v>
      </c>
      <c r="N1478">
        <f>Model_dem!G1218</f>
        <v>42326.02</v>
      </c>
      <c r="P1478" t="str">
        <f>IF(H_no_hash!$Q1478&lt;&gt;A1478,"Aqui", " ")</f>
        <v xml:space="preserve"> </v>
      </c>
      <c r="Q1478" s="65" t="s">
        <v>21</v>
      </c>
      <c r="R1478" s="66">
        <v>2</v>
      </c>
      <c r="S1478" s="66">
        <v>5</v>
      </c>
      <c r="T1478" s="66">
        <v>0.05</v>
      </c>
      <c r="U1478" s="66">
        <v>300</v>
      </c>
      <c r="V1478" s="66">
        <v>42094.7</v>
      </c>
      <c r="W1478" s="66">
        <v>1800.81</v>
      </c>
      <c r="X1478" s="66">
        <v>0</v>
      </c>
      <c r="Y1478" s="66">
        <v>1</v>
      </c>
      <c r="Z1478" s="66">
        <v>1800.81</v>
      </c>
      <c r="AA1478" s="67">
        <v>0</v>
      </c>
      <c r="XEO1478" t="s">
        <v>524</v>
      </c>
      <c r="XEP1478">
        <v>2</v>
      </c>
      <c r="XEQ1478">
        <v>50</v>
      </c>
      <c r="XER1478">
        <v>0.1</v>
      </c>
      <c r="XES1478">
        <v>100</v>
      </c>
      <c r="XET1478">
        <v>1039</v>
      </c>
      <c r="XEU1478">
        <v>395.38499999999999</v>
      </c>
      <c r="XEV1478">
        <v>10</v>
      </c>
      <c r="XEW1478">
        <v>60</v>
      </c>
      <c r="XEX1478">
        <v>1800.19</v>
      </c>
      <c r="XEY1478">
        <v>9468</v>
      </c>
    </row>
    <row r="1479" spans="1:27 16369:16379" x14ac:dyDescent="0.3">
      <c r="A1479" s="68" t="s">
        <v>21</v>
      </c>
      <c r="B1479" s="20">
        <v>2</v>
      </c>
      <c r="C1479" s="20">
        <v>5</v>
      </c>
      <c r="D1479" s="20">
        <v>0.1</v>
      </c>
      <c r="E1479" t="s">
        <v>1</v>
      </c>
      <c r="F1479" s="20">
        <v>41385.9</v>
      </c>
      <c r="G1479" s="39">
        <f t="shared" ref="G1479:G1542" si="82">IF(OR(N1479="---",F1479="infeas",F1479="inf",F1479=""),"---",(F1479-N1479)/N1479)</f>
        <v>-3.4258673088652064E-3</v>
      </c>
      <c r="H1479" s="20">
        <v>1800.04</v>
      </c>
      <c r="I1479" s="20">
        <v>1</v>
      </c>
      <c r="J1479" s="23">
        <v>0</v>
      </c>
      <c r="K1479" s="52">
        <v>0.57899999999999996</v>
      </c>
      <c r="L1479" s="59">
        <f>IF(OR(H_no_hash!$F1479="---",H_no_hash!$F1479="infeas",H_no_hash!$F1479="inf"),"---",(H_no_hash!$F1479/M1479)-1)</f>
        <v>1.8456586417428866E-2</v>
      </c>
      <c r="M1479" s="20">
        <f>Model_dem!L1219</f>
        <v>40635.9</v>
      </c>
      <c r="N1479">
        <f>Model_dem!G1219</f>
        <v>41528.17</v>
      </c>
      <c r="P1479" t="str">
        <f>IF(H_no_hash!$Q1479&lt;&gt;A1479,"Aqui", " ")</f>
        <v xml:space="preserve"> </v>
      </c>
      <c r="Q1479" s="68" t="s">
        <v>21</v>
      </c>
      <c r="R1479" s="20">
        <v>2</v>
      </c>
      <c r="S1479" s="20">
        <v>5</v>
      </c>
      <c r="T1479" s="20">
        <v>0.1</v>
      </c>
      <c r="U1479" s="20">
        <v>300</v>
      </c>
      <c r="V1479" s="20">
        <v>41385.9</v>
      </c>
      <c r="W1479" s="20">
        <v>1800.04</v>
      </c>
      <c r="X1479" s="20">
        <v>0</v>
      </c>
      <c r="Y1479" s="20">
        <v>1</v>
      </c>
      <c r="Z1479" s="20">
        <v>1800.41</v>
      </c>
      <c r="AA1479" s="23">
        <v>0</v>
      </c>
      <c r="XEO1479" t="s">
        <v>524</v>
      </c>
      <c r="XEP1479">
        <v>2</v>
      </c>
      <c r="XEQ1479">
        <v>50</v>
      </c>
      <c r="XER1479">
        <v>0.15</v>
      </c>
      <c r="XES1479">
        <v>100</v>
      </c>
      <c r="XET1479">
        <v>1075</v>
      </c>
      <c r="XEU1479">
        <v>1028</v>
      </c>
      <c r="XEV1479">
        <v>1</v>
      </c>
      <c r="XEW1479">
        <v>7</v>
      </c>
      <c r="XEX1479">
        <v>1800.94</v>
      </c>
      <c r="XEY1479">
        <v>1968</v>
      </c>
    </row>
    <row r="1480" spans="1:27 16369:16379" x14ac:dyDescent="0.3">
      <c r="A1480" s="65" t="s">
        <v>21</v>
      </c>
      <c r="B1480" s="66">
        <v>2</v>
      </c>
      <c r="C1480" s="66">
        <v>5</v>
      </c>
      <c r="D1480" s="66">
        <v>0.15</v>
      </c>
      <c r="E1480" t="s">
        <v>1</v>
      </c>
      <c r="F1480" s="66">
        <v>42430.1</v>
      </c>
      <c r="G1480" s="39">
        <f t="shared" si="82"/>
        <v>3.6451343572917537E-2</v>
      </c>
      <c r="H1480" s="66">
        <v>1800.26</v>
      </c>
      <c r="I1480" s="66">
        <v>1</v>
      </c>
      <c r="J1480" s="67">
        <v>0</v>
      </c>
      <c r="K1480" s="52">
        <v>0.84599999999999997</v>
      </c>
      <c r="L1480" s="59">
        <f>IF(OR(H_no_hash!$F1480="---",H_no_hash!$F1480="infeas",H_no_hash!$F1480="inf"),"---",(H_no_hash!$F1480/M1480)-1)</f>
        <v>4.4153076466867835E-2</v>
      </c>
      <c r="M1480" s="20">
        <f>Model_dem!L1220</f>
        <v>40635.9</v>
      </c>
      <c r="N1480">
        <f>Model_dem!G1220</f>
        <v>40937.86</v>
      </c>
      <c r="P1480" t="str">
        <f>IF(H_no_hash!$Q1480&lt;&gt;A1480,"Aqui", " ")</f>
        <v xml:space="preserve"> </v>
      </c>
      <c r="Q1480" s="65" t="s">
        <v>21</v>
      </c>
      <c r="R1480" s="66">
        <v>2</v>
      </c>
      <c r="S1480" s="66">
        <v>5</v>
      </c>
      <c r="T1480" s="66">
        <v>0.15</v>
      </c>
      <c r="U1480" s="66">
        <v>300</v>
      </c>
      <c r="V1480" s="66">
        <v>42430.1</v>
      </c>
      <c r="W1480" s="66">
        <v>1800.26</v>
      </c>
      <c r="X1480" s="66">
        <v>0</v>
      </c>
      <c r="Y1480" s="66">
        <v>1</v>
      </c>
      <c r="Z1480" s="66">
        <v>1800.44</v>
      </c>
      <c r="AA1480" s="67">
        <v>0</v>
      </c>
      <c r="XEO1480" t="s">
        <v>524</v>
      </c>
      <c r="XEP1480">
        <v>2</v>
      </c>
      <c r="XEQ1480">
        <v>50</v>
      </c>
      <c r="XER1480">
        <v>0.2</v>
      </c>
      <c r="XES1480">
        <v>100</v>
      </c>
      <c r="XET1480" t="s">
        <v>46</v>
      </c>
      <c r="XEU1480">
        <v>60.026400000000002</v>
      </c>
      <c r="XEV1480">
        <v>0</v>
      </c>
      <c r="XEW1480">
        <v>1</v>
      </c>
      <c r="XEX1480">
        <v>1800.64</v>
      </c>
      <c r="XEY1480">
        <v>29</v>
      </c>
    </row>
    <row r="1481" spans="1:27 16369:16379" x14ac:dyDescent="0.3">
      <c r="A1481" s="68" t="s">
        <v>21</v>
      </c>
      <c r="B1481" s="20">
        <v>2</v>
      </c>
      <c r="C1481" s="20">
        <v>5</v>
      </c>
      <c r="D1481" s="20">
        <v>0.2</v>
      </c>
      <c r="E1481" t="s">
        <v>0</v>
      </c>
      <c r="F1481" s="20">
        <v>42278.7</v>
      </c>
      <c r="G1481" s="39">
        <f t="shared" si="82"/>
        <v>3.6403950124590363E-2</v>
      </c>
      <c r="H1481" s="20">
        <v>1800.06</v>
      </c>
      <c r="I1481" s="20">
        <v>1</v>
      </c>
      <c r="J1481" s="23">
        <v>0</v>
      </c>
      <c r="K1481" s="52">
        <v>0.77400000000000002</v>
      </c>
      <c r="L1481" s="59">
        <f>IF(OR(H_no_hash!$F1481="---",H_no_hash!$F1481="infeas",H_no_hash!$F1481="inf"),"---",(H_no_hash!$F1481/M1481)-1)</f>
        <v>4.0427306888736192E-2</v>
      </c>
      <c r="M1481" s="20">
        <f>Model_dem!L1221</f>
        <v>40635.9</v>
      </c>
      <c r="N1481">
        <f>Model_dem!G1221</f>
        <v>40793.65</v>
      </c>
      <c r="P1481" t="str">
        <f>IF(H_no_hash!$Q1481&lt;&gt;A1481,"Aqui", " ")</f>
        <v xml:space="preserve"> </v>
      </c>
      <c r="Q1481" s="68" t="s">
        <v>21</v>
      </c>
      <c r="R1481" s="20">
        <v>2</v>
      </c>
      <c r="S1481" s="20">
        <v>5</v>
      </c>
      <c r="T1481" s="20">
        <v>0.2</v>
      </c>
      <c r="U1481" s="20">
        <v>300</v>
      </c>
      <c r="V1481" s="20">
        <v>42278.7</v>
      </c>
      <c r="W1481" s="20">
        <v>1800.06</v>
      </c>
      <c r="X1481" s="20">
        <v>0</v>
      </c>
      <c r="Y1481" s="20">
        <v>1</v>
      </c>
      <c r="Z1481" s="20">
        <v>1800.19</v>
      </c>
      <c r="AA1481" s="23">
        <v>0</v>
      </c>
      <c r="XEO1481" t="s">
        <v>524</v>
      </c>
      <c r="XEP1481">
        <v>3</v>
      </c>
      <c r="XEQ1481">
        <v>0</v>
      </c>
      <c r="XER1481">
        <v>0.05</v>
      </c>
      <c r="XES1481">
        <v>100</v>
      </c>
      <c r="XET1481">
        <v>1039</v>
      </c>
      <c r="XEU1481">
        <v>33.487200000000001</v>
      </c>
      <c r="XEV1481">
        <v>0</v>
      </c>
      <c r="XEW1481">
        <v>298</v>
      </c>
      <c r="XEX1481">
        <v>1800.08</v>
      </c>
      <c r="XEY1481">
        <v>28744</v>
      </c>
    </row>
    <row r="1482" spans="1:27 16369:16379" x14ac:dyDescent="0.3">
      <c r="A1482" s="65" t="s">
        <v>21</v>
      </c>
      <c r="B1482" s="66">
        <v>2</v>
      </c>
      <c r="C1482" s="66">
        <v>10</v>
      </c>
      <c r="D1482" s="66">
        <v>0.05</v>
      </c>
      <c r="E1482" t="s">
        <v>0</v>
      </c>
      <c r="F1482" s="66">
        <v>41841.599999999999</v>
      </c>
      <c r="G1482" s="39">
        <f t="shared" si="82"/>
        <v>2.680511645473263E-2</v>
      </c>
      <c r="H1482" s="66">
        <v>1800.33</v>
      </c>
      <c r="I1482" s="66">
        <v>1</v>
      </c>
      <c r="J1482" s="67">
        <v>0</v>
      </c>
      <c r="K1482" s="52">
        <v>0.122</v>
      </c>
      <c r="L1482" s="59">
        <f>IF(OR(H_no_hash!$F1482="---",H_no_hash!$F1482="infeas",H_no_hash!$F1482="inf"),"---",(H_no_hash!$F1482/M1482)-1)</f>
        <v>2.9670808324658626E-2</v>
      </c>
      <c r="M1482" s="20">
        <f>Model_dem!L1222</f>
        <v>40635.9</v>
      </c>
      <c r="N1482">
        <f>Model_dem!G1222</f>
        <v>40749.31</v>
      </c>
      <c r="P1482" t="str">
        <f>IF(H_no_hash!$Q1482&lt;&gt;A1482,"Aqui", " ")</f>
        <v xml:space="preserve"> </v>
      </c>
      <c r="Q1482" s="65" t="s">
        <v>21</v>
      </c>
      <c r="R1482" s="66">
        <v>2</v>
      </c>
      <c r="S1482" s="66">
        <v>10</v>
      </c>
      <c r="T1482" s="66">
        <v>0.05</v>
      </c>
      <c r="U1482" s="66">
        <v>300</v>
      </c>
      <c r="V1482" s="66">
        <v>41841.599999999999</v>
      </c>
      <c r="W1482" s="66">
        <v>1800.33</v>
      </c>
      <c r="X1482" s="66">
        <v>0</v>
      </c>
      <c r="Y1482" s="66">
        <v>1</v>
      </c>
      <c r="Z1482" s="66">
        <v>1800.33</v>
      </c>
      <c r="AA1482" s="67">
        <v>0</v>
      </c>
      <c r="XEO1482" t="s">
        <v>524</v>
      </c>
      <c r="XEP1482">
        <v>3</v>
      </c>
      <c r="XEQ1482">
        <v>10</v>
      </c>
      <c r="XER1482">
        <v>0.05</v>
      </c>
      <c r="XES1482">
        <v>100</v>
      </c>
      <c r="XET1482">
        <v>1039</v>
      </c>
      <c r="XEU1482">
        <v>111.298</v>
      </c>
      <c r="XEV1482">
        <v>9</v>
      </c>
      <c r="XEW1482">
        <v>289</v>
      </c>
      <c r="XEX1482">
        <v>1800</v>
      </c>
      <c r="XEY1482">
        <v>28701</v>
      </c>
    </row>
    <row r="1483" spans="1:27 16369:16379" x14ac:dyDescent="0.3">
      <c r="A1483" s="68" t="s">
        <v>21</v>
      </c>
      <c r="B1483" s="20">
        <v>2</v>
      </c>
      <c r="C1483" s="20">
        <v>10</v>
      </c>
      <c r="D1483" s="20">
        <v>0.1</v>
      </c>
      <c r="E1483" t="s">
        <v>1</v>
      </c>
      <c r="F1483" s="20">
        <v>41495.199999999997</v>
      </c>
      <c r="G1483" s="39">
        <f t="shared" si="82"/>
        <v>-0.12032933591597779</v>
      </c>
      <c r="H1483" s="20">
        <v>1800.26</v>
      </c>
      <c r="I1483" s="20">
        <v>1</v>
      </c>
      <c r="J1483" s="23">
        <v>0</v>
      </c>
      <c r="K1483" s="52">
        <v>0</v>
      </c>
      <c r="L1483" s="59">
        <f>IF(OR(H_no_hash!$F1483="---",H_no_hash!$F1483="infeas",H_no_hash!$F1483="inf"),"---",(H_no_hash!$F1483/M1483)-1)</f>
        <v>2.1146326277995398E-2</v>
      </c>
      <c r="M1483" s="20">
        <f>Model_dem!L1223</f>
        <v>40635.9</v>
      </c>
      <c r="N1483">
        <f>Model_dem!G1223</f>
        <v>47171.29</v>
      </c>
      <c r="P1483" t="str">
        <f>IF(H_no_hash!$Q1483&lt;&gt;A1483,"Aqui", " ")</f>
        <v xml:space="preserve"> </v>
      </c>
      <c r="Q1483" s="68" t="s">
        <v>21</v>
      </c>
      <c r="R1483" s="20">
        <v>2</v>
      </c>
      <c r="S1483" s="20">
        <v>10</v>
      </c>
      <c r="T1483" s="20">
        <v>0.1</v>
      </c>
      <c r="U1483" s="20">
        <v>300</v>
      </c>
      <c r="V1483" s="20">
        <v>41495.199999999997</v>
      </c>
      <c r="W1483" s="20">
        <v>1800.26</v>
      </c>
      <c r="X1483" s="20">
        <v>0</v>
      </c>
      <c r="Y1483" s="20">
        <v>1</v>
      </c>
      <c r="Z1483" s="20">
        <v>1800.3</v>
      </c>
      <c r="AA1483" s="23">
        <v>0</v>
      </c>
      <c r="XEO1483" t="s">
        <v>524</v>
      </c>
      <c r="XEP1483">
        <v>3</v>
      </c>
      <c r="XEQ1483">
        <v>25</v>
      </c>
      <c r="XER1483">
        <v>0.05</v>
      </c>
      <c r="XES1483">
        <v>100</v>
      </c>
      <c r="XET1483">
        <v>1039</v>
      </c>
      <c r="XEU1483">
        <v>55.060400000000001</v>
      </c>
      <c r="XEV1483">
        <v>0</v>
      </c>
      <c r="XEW1483">
        <v>264</v>
      </c>
      <c r="XEX1483">
        <v>1800</v>
      </c>
      <c r="XEY1483">
        <v>26089</v>
      </c>
    </row>
    <row r="1484" spans="1:27 16369:16379" x14ac:dyDescent="0.3">
      <c r="A1484" s="65" t="s">
        <v>21</v>
      </c>
      <c r="B1484" s="66">
        <v>2</v>
      </c>
      <c r="C1484" s="66">
        <v>10</v>
      </c>
      <c r="D1484" s="66">
        <v>0.15</v>
      </c>
      <c r="E1484" t="s">
        <v>0</v>
      </c>
      <c r="F1484" s="66">
        <v>41554.300000000003</v>
      </c>
      <c r="G1484" s="39">
        <f t="shared" si="82"/>
        <v>1.8646284409460822E-2</v>
      </c>
      <c r="H1484" s="66">
        <v>1800.41</v>
      </c>
      <c r="I1484" s="66">
        <v>1</v>
      </c>
      <c r="J1484" s="67">
        <v>0</v>
      </c>
      <c r="K1484" s="52">
        <v>0.41299999999999998</v>
      </c>
      <c r="L1484" s="59">
        <f>IF(OR(H_no_hash!$F1484="---",H_no_hash!$F1484="infeas",H_no_hash!$F1484="inf"),"---",(H_no_hash!$F1484/M1484)-1)</f>
        <v>2.2600705287689093E-2</v>
      </c>
      <c r="M1484" s="20">
        <f>Model_dem!L1224</f>
        <v>40635.9</v>
      </c>
      <c r="N1484">
        <f>Model_dem!G1224</f>
        <v>40793.65</v>
      </c>
      <c r="P1484" t="str">
        <f>IF(H_no_hash!$Q1484&lt;&gt;A1484,"Aqui", " ")</f>
        <v xml:space="preserve"> </v>
      </c>
      <c r="Q1484" s="65" t="s">
        <v>21</v>
      </c>
      <c r="R1484" s="66">
        <v>2</v>
      </c>
      <c r="S1484" s="66">
        <v>10</v>
      </c>
      <c r="T1484" s="66">
        <v>0.15</v>
      </c>
      <c r="U1484" s="66">
        <v>300</v>
      </c>
      <c r="V1484" s="66">
        <v>41554.300000000003</v>
      </c>
      <c r="W1484" s="66">
        <v>1800.41</v>
      </c>
      <c r="X1484" s="66">
        <v>0</v>
      </c>
      <c r="Y1484" s="66">
        <v>1</v>
      </c>
      <c r="Z1484" s="66">
        <v>1800.42</v>
      </c>
      <c r="AA1484" s="67">
        <v>0</v>
      </c>
      <c r="XEO1484" t="s">
        <v>524</v>
      </c>
      <c r="XEP1484">
        <v>3</v>
      </c>
      <c r="XEQ1484">
        <v>50</v>
      </c>
      <c r="XER1484">
        <v>0.05</v>
      </c>
      <c r="XES1484">
        <v>100</v>
      </c>
      <c r="XET1484">
        <v>1039</v>
      </c>
      <c r="XEU1484">
        <v>43.249299999999998</v>
      </c>
      <c r="XEV1484">
        <v>0</v>
      </c>
      <c r="XEW1484">
        <v>270</v>
      </c>
      <c r="XEX1484">
        <v>1800.23</v>
      </c>
      <c r="XEY1484">
        <v>24596</v>
      </c>
    </row>
    <row r="1485" spans="1:27 16369:16379" x14ac:dyDescent="0.3">
      <c r="A1485" s="68" t="s">
        <v>21</v>
      </c>
      <c r="B1485" s="20">
        <v>2</v>
      </c>
      <c r="C1485" s="20">
        <v>10</v>
      </c>
      <c r="D1485" s="20">
        <v>0.2</v>
      </c>
      <c r="E1485" t="s">
        <v>1</v>
      </c>
      <c r="F1485" s="20">
        <v>42587.199999999997</v>
      </c>
      <c r="G1485" s="39">
        <f t="shared" si="82"/>
        <v>2.366113074519198E-2</v>
      </c>
      <c r="H1485" s="20">
        <v>1800.33</v>
      </c>
      <c r="I1485" s="20">
        <v>1</v>
      </c>
      <c r="J1485" s="23">
        <v>0</v>
      </c>
      <c r="K1485" s="52">
        <v>0.32</v>
      </c>
      <c r="L1485" s="59">
        <f>IF(OR(H_no_hash!$F1485="---",H_no_hash!$F1485="infeas",H_no_hash!$F1485="inf"),"---",(H_no_hash!$F1485/M1485)-1)</f>
        <v>4.8019116101772008E-2</v>
      </c>
      <c r="M1485" s="20">
        <f>Model_dem!L1225</f>
        <v>40635.9</v>
      </c>
      <c r="N1485">
        <f>Model_dem!G1225</f>
        <v>41602.83</v>
      </c>
      <c r="P1485" t="str">
        <f>IF(H_no_hash!$Q1485&lt;&gt;A1485,"Aqui", " ")</f>
        <v xml:space="preserve"> </v>
      </c>
      <c r="Q1485" s="68" t="s">
        <v>21</v>
      </c>
      <c r="R1485" s="20">
        <v>2</v>
      </c>
      <c r="S1485" s="20">
        <v>10</v>
      </c>
      <c r="T1485" s="20">
        <v>0.2</v>
      </c>
      <c r="U1485" s="20">
        <v>300</v>
      </c>
      <c r="V1485" s="20">
        <v>42587.199999999997</v>
      </c>
      <c r="W1485" s="20">
        <v>1800.33</v>
      </c>
      <c r="X1485" s="20">
        <v>0</v>
      </c>
      <c r="Y1485" s="20">
        <v>1</v>
      </c>
      <c r="Z1485" s="20">
        <v>1800.33</v>
      </c>
      <c r="AA1485" s="23">
        <v>0</v>
      </c>
      <c r="XEO1485" t="s">
        <v>526</v>
      </c>
      <c r="XEP1485">
        <v>1</v>
      </c>
      <c r="XEQ1485">
        <v>5</v>
      </c>
      <c r="XER1485">
        <v>0.05</v>
      </c>
      <c r="XES1485">
        <v>50</v>
      </c>
      <c r="XET1485">
        <v>820</v>
      </c>
      <c r="XEU1485">
        <v>4.2801099999999996</v>
      </c>
      <c r="XEV1485">
        <v>0</v>
      </c>
      <c r="XEW1485">
        <v>848936</v>
      </c>
      <c r="XEX1485">
        <v>1800.01</v>
      </c>
      <c r="XEY1485">
        <v>58336</v>
      </c>
    </row>
    <row r="1486" spans="1:27 16369:16379" x14ac:dyDescent="0.3">
      <c r="A1486" s="65" t="s">
        <v>21</v>
      </c>
      <c r="B1486" s="66">
        <v>2</v>
      </c>
      <c r="C1486" s="66">
        <v>25</v>
      </c>
      <c r="D1486" s="66">
        <v>0.05</v>
      </c>
      <c r="E1486" t="s">
        <v>0</v>
      </c>
      <c r="F1486" s="66">
        <v>42453.2</v>
      </c>
      <c r="G1486" s="39">
        <f t="shared" si="82"/>
        <v>4.0681576666956633E-2</v>
      </c>
      <c r="H1486" s="66">
        <v>1800.13</v>
      </c>
      <c r="I1486" s="66">
        <v>1</v>
      </c>
      <c r="J1486" s="67"/>
      <c r="K1486" s="52">
        <v>0</v>
      </c>
      <c r="L1486" s="59">
        <f>IF(OR(H_no_hash!$F1486="---",H_no_hash!$F1486="infeas",H_no_hash!$F1486="inf"),"---",(H_no_hash!$F1486/M1486)-1)</f>
        <v>4.472153932852474E-2</v>
      </c>
      <c r="M1486" s="20">
        <f>Model_dem!L1226</f>
        <v>40635.9</v>
      </c>
      <c r="N1486">
        <f>Model_dem!G1226</f>
        <v>40793.65</v>
      </c>
      <c r="P1486" t="str">
        <f>IF(H_no_hash!$Q1486&lt;&gt;A1486,"Aqui", " ")</f>
        <v xml:space="preserve"> </v>
      </c>
      <c r="Q1486" s="65" t="s">
        <v>21</v>
      </c>
      <c r="R1486" s="66">
        <v>2</v>
      </c>
      <c r="S1486" s="66">
        <v>25</v>
      </c>
      <c r="T1486" s="66">
        <v>0.05</v>
      </c>
      <c r="U1486" s="66">
        <v>300</v>
      </c>
      <c r="V1486" s="66">
        <v>42453.2</v>
      </c>
      <c r="W1486" s="66">
        <v>1800.13</v>
      </c>
      <c r="X1486" s="66">
        <v>0</v>
      </c>
      <c r="Y1486" s="66">
        <v>1</v>
      </c>
      <c r="Z1486" s="66">
        <v>1800.2</v>
      </c>
      <c r="AA1486" s="67"/>
      <c r="XEO1486" t="s">
        <v>526</v>
      </c>
      <c r="XEP1486">
        <v>1</v>
      </c>
      <c r="XEQ1486">
        <v>5</v>
      </c>
      <c r="XER1486">
        <v>0.1</v>
      </c>
      <c r="XES1486">
        <v>50</v>
      </c>
      <c r="XET1486">
        <v>822</v>
      </c>
      <c r="XEU1486">
        <v>8.8365399999999994</v>
      </c>
      <c r="XEV1486">
        <v>2</v>
      </c>
      <c r="XEW1486">
        <v>1136853</v>
      </c>
      <c r="XEX1486">
        <v>1800</v>
      </c>
      <c r="XEY1486">
        <v>57987</v>
      </c>
    </row>
    <row r="1487" spans="1:27 16369:16379" x14ac:dyDescent="0.3">
      <c r="A1487" s="68" t="s">
        <v>21</v>
      </c>
      <c r="B1487" s="20">
        <v>2</v>
      </c>
      <c r="C1487" s="20">
        <v>25</v>
      </c>
      <c r="D1487" s="20">
        <v>0.1</v>
      </c>
      <c r="E1487" t="s">
        <v>0</v>
      </c>
      <c r="F1487" s="20">
        <v>44282.6</v>
      </c>
      <c r="G1487" s="39">
        <f t="shared" si="82"/>
        <v>8.0708149300777923E-2</v>
      </c>
      <c r="H1487" s="20">
        <v>1801.55</v>
      </c>
      <c r="I1487" s="20">
        <v>1</v>
      </c>
      <c r="J1487" s="23"/>
      <c r="K1487" s="52">
        <v>0</v>
      </c>
      <c r="L1487" s="59">
        <f>IF(OR(H_no_hash!$F1487="---",H_no_hash!$F1487="infeas",H_no_hash!$F1487="inf"),"---",(H_no_hash!$F1487/M1487)-1)</f>
        <v>8.974084491791734E-2</v>
      </c>
      <c r="M1487" s="20">
        <f>Model_dem!L1227</f>
        <v>40635.9</v>
      </c>
      <c r="N1487">
        <f>Model_dem!G1227</f>
        <v>40975.54</v>
      </c>
      <c r="P1487" t="str">
        <f>IF(H_no_hash!$Q1487&lt;&gt;A1487,"Aqui", " ")</f>
        <v xml:space="preserve"> </v>
      </c>
      <c r="Q1487" s="68" t="s">
        <v>21</v>
      </c>
      <c r="R1487" s="20">
        <v>2</v>
      </c>
      <c r="S1487" s="20">
        <v>25</v>
      </c>
      <c r="T1487" s="20">
        <v>0.1</v>
      </c>
      <c r="U1487" s="20">
        <v>300</v>
      </c>
      <c r="V1487" s="20">
        <v>44282.6</v>
      </c>
      <c r="W1487" s="20">
        <v>1801.55</v>
      </c>
      <c r="X1487" s="20">
        <v>0</v>
      </c>
      <c r="Y1487" s="20">
        <v>1</v>
      </c>
      <c r="Z1487" s="20">
        <v>1801.67</v>
      </c>
      <c r="AA1487" s="23"/>
      <c r="XEO1487" t="s">
        <v>526</v>
      </c>
      <c r="XEP1487">
        <v>1</v>
      </c>
      <c r="XEQ1487">
        <v>5</v>
      </c>
      <c r="XER1487">
        <v>0.15</v>
      </c>
      <c r="XES1487">
        <v>50</v>
      </c>
      <c r="XET1487">
        <v>822</v>
      </c>
      <c r="XEU1487">
        <v>6.1003699999999998</v>
      </c>
      <c r="XEV1487">
        <v>0</v>
      </c>
      <c r="XEW1487">
        <v>448951</v>
      </c>
      <c r="XEX1487">
        <v>1800.05</v>
      </c>
      <c r="XEY1487">
        <v>49688</v>
      </c>
    </row>
    <row r="1488" spans="1:27 16369:16379" x14ac:dyDescent="0.3">
      <c r="A1488" s="65" t="s">
        <v>21</v>
      </c>
      <c r="B1488" s="66">
        <v>2</v>
      </c>
      <c r="C1488" s="66">
        <v>25</v>
      </c>
      <c r="D1488" s="66">
        <v>0.15</v>
      </c>
      <c r="E1488" t="s">
        <v>4</v>
      </c>
      <c r="F1488" s="66" t="s">
        <v>511</v>
      </c>
      <c r="G1488" s="39" t="str">
        <f t="shared" si="82"/>
        <v>---</v>
      </c>
      <c r="H1488" s="66" t="s">
        <v>511</v>
      </c>
      <c r="I1488" s="66" t="s">
        <v>511</v>
      </c>
      <c r="J1488" s="67">
        <v>0</v>
      </c>
      <c r="L1488" s="59" t="str">
        <f>IF(OR(H_no_hash!$F1488="---",H_no_hash!$F1488="infeas",H_no_hash!$F1488="inf"),"---",(H_no_hash!$F1488/M1488)-1)</f>
        <v>---</v>
      </c>
      <c r="M1488" s="20">
        <f>Model_dem!L1228</f>
        <v>40635.9</v>
      </c>
      <c r="N1488" t="str">
        <f>Model_dem!G1228</f>
        <v>---</v>
      </c>
      <c r="P1488" t="str">
        <f>IF(H_no_hash!$Q1488&lt;&gt;A1488,"Aqui", " ")</f>
        <v xml:space="preserve"> </v>
      </c>
      <c r="Q1488" s="65" t="s">
        <v>21</v>
      </c>
      <c r="R1488" s="66">
        <v>2</v>
      </c>
      <c r="S1488" s="66">
        <v>25</v>
      </c>
      <c r="T1488" s="66">
        <v>0.15</v>
      </c>
      <c r="U1488" s="66">
        <v>300</v>
      </c>
      <c r="V1488" s="66" t="s">
        <v>511</v>
      </c>
      <c r="W1488" s="66" t="s">
        <v>511</v>
      </c>
      <c r="X1488" s="66" t="s">
        <v>511</v>
      </c>
      <c r="Y1488" s="66" t="s">
        <v>511</v>
      </c>
      <c r="Z1488" s="66" t="s">
        <v>511</v>
      </c>
      <c r="AA1488" s="67">
        <v>0</v>
      </c>
      <c r="XEO1488" t="s">
        <v>526</v>
      </c>
      <c r="XEP1488">
        <v>1</v>
      </c>
      <c r="XEQ1488">
        <v>5</v>
      </c>
      <c r="XER1488">
        <v>0.2</v>
      </c>
      <c r="XES1488">
        <v>50</v>
      </c>
      <c r="XET1488">
        <v>827</v>
      </c>
      <c r="XEU1488">
        <v>5.4699499999999999</v>
      </c>
      <c r="XEV1488">
        <v>0</v>
      </c>
      <c r="XEW1488">
        <v>203455</v>
      </c>
      <c r="XEX1488">
        <v>1800.09</v>
      </c>
      <c r="XEY1488">
        <v>47922</v>
      </c>
    </row>
    <row r="1489" spans="1:27 16369:16379" x14ac:dyDescent="0.3">
      <c r="A1489" s="68" t="s">
        <v>21</v>
      </c>
      <c r="B1489" s="20">
        <v>2</v>
      </c>
      <c r="C1489" s="20">
        <v>25</v>
      </c>
      <c r="D1489" s="20">
        <v>0.2</v>
      </c>
      <c r="E1489" t="s">
        <v>4</v>
      </c>
      <c r="F1489" s="20" t="s">
        <v>511</v>
      </c>
      <c r="G1489" s="39" t="str">
        <f t="shared" si="82"/>
        <v>---</v>
      </c>
      <c r="H1489" s="20" t="s">
        <v>511</v>
      </c>
      <c r="I1489" s="20" t="s">
        <v>511</v>
      </c>
      <c r="J1489" s="23">
        <v>0</v>
      </c>
      <c r="L1489" s="59" t="str">
        <f>IF(OR(H_no_hash!$F1489="---",H_no_hash!$F1489="infeas",H_no_hash!$F1489="inf"),"---",(H_no_hash!$F1489/M1489)-1)</f>
        <v>---</v>
      </c>
      <c r="M1489" s="20">
        <f>Model_dem!L1229</f>
        <v>40635.9</v>
      </c>
      <c r="N1489" t="str">
        <f>Model_dem!G1229</f>
        <v>---</v>
      </c>
      <c r="Q1489" s="68" t="s">
        <v>21</v>
      </c>
      <c r="R1489" s="20">
        <v>2</v>
      </c>
      <c r="S1489" s="20">
        <v>25</v>
      </c>
      <c r="T1489" s="20">
        <v>0.2</v>
      </c>
      <c r="U1489" s="20">
        <v>300</v>
      </c>
      <c r="V1489" s="20" t="s">
        <v>511</v>
      </c>
      <c r="W1489" s="20" t="s">
        <v>511</v>
      </c>
      <c r="X1489" s="20" t="s">
        <v>511</v>
      </c>
      <c r="Y1489" s="20" t="s">
        <v>511</v>
      </c>
      <c r="Z1489" s="20" t="s">
        <v>511</v>
      </c>
      <c r="AA1489" s="23">
        <v>0</v>
      </c>
      <c r="XEO1489" t="s">
        <v>526</v>
      </c>
      <c r="XEP1489">
        <v>1</v>
      </c>
      <c r="XEQ1489">
        <v>10</v>
      </c>
      <c r="XER1489">
        <v>0.05</v>
      </c>
      <c r="XES1489">
        <v>50</v>
      </c>
      <c r="XET1489">
        <v>820</v>
      </c>
      <c r="XEU1489">
        <v>18.097100000000001</v>
      </c>
      <c r="XEV1489">
        <v>17</v>
      </c>
      <c r="XEW1489">
        <v>717096</v>
      </c>
      <c r="XEX1489">
        <v>1800</v>
      </c>
      <c r="XEY1489">
        <v>60715</v>
      </c>
    </row>
    <row r="1490" spans="1:27 16369:16379" x14ac:dyDescent="0.3">
      <c r="A1490" s="65" t="s">
        <v>21</v>
      </c>
      <c r="B1490" s="66">
        <v>2</v>
      </c>
      <c r="C1490" s="66">
        <v>50</v>
      </c>
      <c r="D1490" s="66">
        <v>0.05</v>
      </c>
      <c r="E1490" t="s">
        <v>1</v>
      </c>
      <c r="F1490" s="66">
        <v>42588.1</v>
      </c>
      <c r="G1490" s="39">
        <f t="shared" si="82"/>
        <v>-8.9587010206315307E-2</v>
      </c>
      <c r="H1490" s="66">
        <v>1800.15</v>
      </c>
      <c r="I1490" s="66">
        <v>1</v>
      </c>
      <c r="J1490" s="67"/>
      <c r="K1490" s="52">
        <v>0</v>
      </c>
      <c r="L1490" s="59">
        <f>IF(OR(H_no_hash!$F1490="---",H_no_hash!$F1490="infeas",H_no_hash!$F1490="inf"),"---",(H_no_hash!$F1490/M1490)-1)</f>
        <v>4.8041264005472817E-2</v>
      </c>
      <c r="M1490" s="20">
        <f>Model_dem!L1230</f>
        <v>40635.9</v>
      </c>
      <c r="N1490">
        <f>Model_dem!G1230</f>
        <v>46778.879999999997</v>
      </c>
      <c r="Q1490" s="65" t="s">
        <v>21</v>
      </c>
      <c r="R1490" s="66">
        <v>2</v>
      </c>
      <c r="S1490" s="66">
        <v>50</v>
      </c>
      <c r="T1490" s="66">
        <v>0.05</v>
      </c>
      <c r="U1490" s="66">
        <v>300</v>
      </c>
      <c r="V1490" s="66">
        <v>42588.1</v>
      </c>
      <c r="W1490" s="66">
        <v>1800.15</v>
      </c>
      <c r="X1490" s="66">
        <v>0</v>
      </c>
      <c r="Y1490" s="66">
        <v>1</v>
      </c>
      <c r="Z1490" s="66">
        <v>1800.15</v>
      </c>
      <c r="AA1490" s="67"/>
      <c r="XEO1490" t="s">
        <v>526</v>
      </c>
      <c r="XEP1490">
        <v>1</v>
      </c>
      <c r="XEQ1490">
        <v>10</v>
      </c>
      <c r="XER1490">
        <v>0.1</v>
      </c>
      <c r="XES1490">
        <v>50</v>
      </c>
      <c r="XET1490">
        <v>822</v>
      </c>
      <c r="XEU1490">
        <v>8.9076900000000006</v>
      </c>
      <c r="XEV1490">
        <v>3</v>
      </c>
      <c r="XEW1490">
        <v>797129</v>
      </c>
      <c r="XEX1490">
        <v>1800.05</v>
      </c>
      <c r="XEY1490">
        <v>53304</v>
      </c>
    </row>
    <row r="1491" spans="1:27 16369:16379" x14ac:dyDescent="0.3">
      <c r="A1491" s="68" t="s">
        <v>21</v>
      </c>
      <c r="B1491" s="20">
        <v>2</v>
      </c>
      <c r="C1491" s="20">
        <v>50</v>
      </c>
      <c r="D1491" s="20">
        <v>0.1</v>
      </c>
      <c r="E1491" t="s">
        <v>1</v>
      </c>
      <c r="F1491" s="20">
        <v>43750.5</v>
      </c>
      <c r="G1491" s="39">
        <f t="shared" si="82"/>
        <v>6.7722353384482528E-2</v>
      </c>
      <c r="H1491" s="20">
        <v>1800.1</v>
      </c>
      <c r="I1491" s="20">
        <v>1</v>
      </c>
      <c r="J1491" s="23"/>
      <c r="K1491" s="52">
        <v>0</v>
      </c>
      <c r="L1491" s="59">
        <f>IF(OR(H_no_hash!$F1491="---",H_no_hash!$F1491="infeas",H_no_hash!$F1491="inf"),"---",(H_no_hash!$F1491/M1491)-1)</f>
        <v>7.6646512074298734E-2</v>
      </c>
      <c r="M1491" s="20">
        <f>Model_dem!L1231</f>
        <v>40635.9</v>
      </c>
      <c r="N1491">
        <f>Model_dem!G1231</f>
        <v>40975.54</v>
      </c>
      <c r="Q1491" s="68" t="s">
        <v>21</v>
      </c>
      <c r="R1491" s="20">
        <v>2</v>
      </c>
      <c r="S1491" s="20">
        <v>50</v>
      </c>
      <c r="T1491" s="20">
        <v>0.1</v>
      </c>
      <c r="U1491" s="20">
        <v>300</v>
      </c>
      <c r="V1491" s="20">
        <v>43750.5</v>
      </c>
      <c r="W1491" s="20">
        <v>1800.1</v>
      </c>
      <c r="X1491" s="20">
        <v>0</v>
      </c>
      <c r="Y1491" s="20">
        <v>1</v>
      </c>
      <c r="Z1491" s="20">
        <v>1800.15</v>
      </c>
      <c r="AA1491" s="23"/>
      <c r="XEO1491" t="s">
        <v>526</v>
      </c>
      <c r="XEP1491">
        <v>1</v>
      </c>
      <c r="XEQ1491">
        <v>10</v>
      </c>
      <c r="XER1491">
        <v>0.15</v>
      </c>
      <c r="XES1491">
        <v>50</v>
      </c>
      <c r="XET1491">
        <v>822</v>
      </c>
      <c r="XEU1491">
        <v>5.3317899999999998</v>
      </c>
      <c r="XEV1491">
        <v>0</v>
      </c>
      <c r="XEW1491">
        <v>500115</v>
      </c>
      <c r="XEX1491">
        <v>1800.11</v>
      </c>
      <c r="XEY1491">
        <v>52672</v>
      </c>
    </row>
    <row r="1492" spans="1:27 16369:16379" x14ac:dyDescent="0.3">
      <c r="A1492" s="65" t="s">
        <v>21</v>
      </c>
      <c r="B1492" s="66">
        <v>2</v>
      </c>
      <c r="C1492" s="66">
        <v>50</v>
      </c>
      <c r="D1492" s="66">
        <v>0.15</v>
      </c>
      <c r="E1492" t="s">
        <v>4</v>
      </c>
      <c r="F1492" s="66" t="s">
        <v>511</v>
      </c>
      <c r="G1492" s="39" t="str">
        <f t="shared" si="82"/>
        <v>---</v>
      </c>
      <c r="H1492" s="66" t="s">
        <v>511</v>
      </c>
      <c r="I1492" s="66" t="s">
        <v>511</v>
      </c>
      <c r="J1492" s="67">
        <v>0</v>
      </c>
      <c r="L1492" s="59" t="str">
        <f>IF(OR(H_no_hash!$F1492="---",H_no_hash!$F1492="infeas",H_no_hash!$F1492="inf"),"---",(H_no_hash!$F1492/M1492)-1)</f>
        <v>---</v>
      </c>
      <c r="M1492" s="20">
        <f>Model_dem!L1232</f>
        <v>40635.9</v>
      </c>
      <c r="N1492" t="str">
        <f>Model_dem!G1232</f>
        <v>---</v>
      </c>
      <c r="Q1492" s="65" t="s">
        <v>21</v>
      </c>
      <c r="R1492" s="66">
        <v>2</v>
      </c>
      <c r="S1492" s="66">
        <v>50</v>
      </c>
      <c r="T1492" s="66">
        <v>0.15</v>
      </c>
      <c r="U1492" s="66">
        <v>300</v>
      </c>
      <c r="V1492" s="66" t="s">
        <v>511</v>
      </c>
      <c r="W1492" s="66" t="s">
        <v>511</v>
      </c>
      <c r="X1492" s="66" t="s">
        <v>511</v>
      </c>
      <c r="Y1492" s="66" t="s">
        <v>511</v>
      </c>
      <c r="Z1492" s="66" t="s">
        <v>511</v>
      </c>
      <c r="AA1492" s="67">
        <v>0</v>
      </c>
      <c r="XEO1492" t="s">
        <v>526</v>
      </c>
      <c r="XEP1492">
        <v>1</v>
      </c>
      <c r="XEQ1492">
        <v>10</v>
      </c>
      <c r="XER1492">
        <v>0.2</v>
      </c>
      <c r="XES1492">
        <v>50</v>
      </c>
      <c r="XET1492">
        <v>827</v>
      </c>
      <c r="XEU1492">
        <v>3.79366</v>
      </c>
      <c r="XEV1492">
        <v>0</v>
      </c>
      <c r="XEW1492">
        <v>437176</v>
      </c>
      <c r="XEX1492">
        <v>1800.01</v>
      </c>
      <c r="XEY1492">
        <v>51716</v>
      </c>
    </row>
    <row r="1493" spans="1:27 16369:16379" x14ac:dyDescent="0.3">
      <c r="A1493" s="68" t="s">
        <v>21</v>
      </c>
      <c r="B1493" s="20">
        <v>2</v>
      </c>
      <c r="C1493" s="20">
        <v>50</v>
      </c>
      <c r="D1493" s="20">
        <v>0.2</v>
      </c>
      <c r="E1493" t="s">
        <v>4</v>
      </c>
      <c r="F1493" s="20" t="s">
        <v>511</v>
      </c>
      <c r="G1493" s="39" t="str">
        <f t="shared" si="82"/>
        <v>---</v>
      </c>
      <c r="H1493" s="20" t="s">
        <v>511</v>
      </c>
      <c r="I1493" s="20" t="s">
        <v>511</v>
      </c>
      <c r="J1493" s="23"/>
      <c r="L1493" s="59" t="str">
        <f>IF(OR(H_no_hash!$F1493="---",H_no_hash!$F1493="infeas",H_no_hash!$F1493="inf"),"---",(H_no_hash!$F1493/M1493)-1)</f>
        <v>---</v>
      </c>
      <c r="M1493" s="20">
        <f>Model_dem!L1233</f>
        <v>40635.9</v>
      </c>
      <c r="N1493" t="str">
        <f>Model_dem!G1233</f>
        <v>---</v>
      </c>
      <c r="Q1493" s="68" t="s">
        <v>21</v>
      </c>
      <c r="R1493" s="20">
        <v>2</v>
      </c>
      <c r="S1493" s="20">
        <v>50</v>
      </c>
      <c r="T1493" s="20">
        <v>0.2</v>
      </c>
      <c r="U1493" s="20">
        <v>300</v>
      </c>
      <c r="V1493" s="20" t="s">
        <v>511</v>
      </c>
      <c r="W1493" s="20" t="s">
        <v>511</v>
      </c>
      <c r="X1493" s="20" t="s">
        <v>511</v>
      </c>
      <c r="Y1493" s="20" t="s">
        <v>511</v>
      </c>
      <c r="Z1493" s="20" t="s">
        <v>511</v>
      </c>
      <c r="AA1493" s="23"/>
      <c r="XEO1493" t="s">
        <v>526</v>
      </c>
      <c r="XEP1493">
        <v>1</v>
      </c>
      <c r="XEQ1493">
        <v>25</v>
      </c>
      <c r="XER1493">
        <v>0.05</v>
      </c>
      <c r="XES1493">
        <v>50</v>
      </c>
      <c r="XET1493">
        <v>822</v>
      </c>
      <c r="XEU1493">
        <v>13.3574</v>
      </c>
      <c r="XEV1493">
        <v>2</v>
      </c>
      <c r="XEW1493">
        <v>144837</v>
      </c>
      <c r="XEX1493">
        <v>1800.19</v>
      </c>
      <c r="XEY1493">
        <v>33761</v>
      </c>
    </row>
    <row r="1494" spans="1:27 16369:16379" x14ac:dyDescent="0.3">
      <c r="A1494" s="65" t="s">
        <v>21</v>
      </c>
      <c r="B1494" s="66">
        <v>3</v>
      </c>
      <c r="C1494" s="66">
        <v>0</v>
      </c>
      <c r="D1494" s="66">
        <v>0.05</v>
      </c>
      <c r="E1494" t="s">
        <v>0</v>
      </c>
      <c r="F1494" s="66">
        <v>41601.5</v>
      </c>
      <c r="G1494" s="39">
        <f t="shared" si="82"/>
        <v>1.52764307682095E-2</v>
      </c>
      <c r="H1494" s="66">
        <v>1800.38</v>
      </c>
      <c r="I1494" s="66">
        <v>1</v>
      </c>
      <c r="J1494" s="67"/>
      <c r="K1494" s="52">
        <v>0</v>
      </c>
      <c r="L1494" s="59">
        <f>IF(OR(H_no_hash!$F1494="---",H_no_hash!$F1494="infeas",H_no_hash!$F1494="inf"),"---",(H_no_hash!$F1494/M1494)-1)</f>
        <v>2.3762239792892492E-2</v>
      </c>
      <c r="M1494" s="20">
        <f>Model_dem!L1234</f>
        <v>40635.9</v>
      </c>
      <c r="N1494">
        <f>Model_dem!G1234</f>
        <v>40975.54</v>
      </c>
      <c r="Q1494" s="65" t="s">
        <v>21</v>
      </c>
      <c r="R1494" s="66">
        <v>3</v>
      </c>
      <c r="S1494" s="66">
        <v>0</v>
      </c>
      <c r="T1494" s="66">
        <v>0.05</v>
      </c>
      <c r="U1494" s="66">
        <v>300</v>
      </c>
      <c r="V1494" s="66">
        <v>41601.5</v>
      </c>
      <c r="W1494" s="66">
        <v>1800.38</v>
      </c>
      <c r="X1494" s="66">
        <v>0</v>
      </c>
      <c r="Y1494" s="66">
        <v>1</v>
      </c>
      <c r="Z1494" s="66">
        <v>1800.51</v>
      </c>
      <c r="AA1494" s="67"/>
      <c r="XEO1494" t="s">
        <v>526</v>
      </c>
      <c r="XEP1494">
        <v>1</v>
      </c>
      <c r="XEQ1494">
        <v>25</v>
      </c>
      <c r="XER1494">
        <v>0.1</v>
      </c>
      <c r="XES1494">
        <v>50</v>
      </c>
      <c r="XET1494">
        <v>832</v>
      </c>
      <c r="XEU1494">
        <v>100.08199999999999</v>
      </c>
      <c r="XEV1494">
        <v>22</v>
      </c>
      <c r="XEW1494">
        <v>4376</v>
      </c>
      <c r="XEX1494">
        <v>1800.18</v>
      </c>
      <c r="XEY1494">
        <v>13836</v>
      </c>
    </row>
    <row r="1495" spans="1:27 16369:16379" x14ac:dyDescent="0.3">
      <c r="A1495" s="68" t="s">
        <v>21</v>
      </c>
      <c r="B1495" s="20">
        <v>3</v>
      </c>
      <c r="C1495" s="20">
        <v>0</v>
      </c>
      <c r="D1495" s="20">
        <v>0.1</v>
      </c>
      <c r="E1495" t="s">
        <v>4</v>
      </c>
      <c r="F1495" s="20" t="s">
        <v>511</v>
      </c>
      <c r="G1495" s="39" t="str">
        <f t="shared" si="82"/>
        <v>---</v>
      </c>
      <c r="H1495" s="20" t="s">
        <v>511</v>
      </c>
      <c r="I1495" s="20" t="s">
        <v>511</v>
      </c>
      <c r="J1495" s="23"/>
      <c r="L1495" s="59" t="str">
        <f>IF(OR(H_no_hash!$F1495="---",H_no_hash!$F1495="infeas",H_no_hash!$F1495="inf"),"---",(H_no_hash!$F1495/M1495)-1)</f>
        <v>---</v>
      </c>
      <c r="M1495" s="20">
        <f>Model_dem!L1235</f>
        <v>40635.9</v>
      </c>
      <c r="N1495" t="str">
        <f>Model_dem!G1235</f>
        <v>---</v>
      </c>
      <c r="Q1495" s="68" t="s">
        <v>21</v>
      </c>
      <c r="R1495" s="20">
        <v>3</v>
      </c>
      <c r="S1495" s="20">
        <v>0</v>
      </c>
      <c r="T1495" s="20">
        <v>0.1</v>
      </c>
      <c r="U1495" s="20">
        <v>300</v>
      </c>
      <c r="V1495" s="20" t="s">
        <v>511</v>
      </c>
      <c r="W1495" s="20" t="s">
        <v>511</v>
      </c>
      <c r="X1495" s="20" t="s">
        <v>511</v>
      </c>
      <c r="Y1495" s="20" t="s">
        <v>511</v>
      </c>
      <c r="Z1495" s="20" t="s">
        <v>511</v>
      </c>
      <c r="AA1495" s="23"/>
      <c r="XEO1495" t="s">
        <v>526</v>
      </c>
      <c r="XEP1495">
        <v>1</v>
      </c>
      <c r="XEQ1495">
        <v>25</v>
      </c>
      <c r="XER1495">
        <v>0.15</v>
      </c>
      <c r="XES1495">
        <v>50</v>
      </c>
      <c r="XET1495">
        <v>835</v>
      </c>
      <c r="XEU1495">
        <v>34.235100000000003</v>
      </c>
      <c r="XEV1495">
        <v>0</v>
      </c>
      <c r="XEW1495">
        <v>2026</v>
      </c>
      <c r="XEX1495">
        <v>1800.13</v>
      </c>
      <c r="XEY1495">
        <v>9874</v>
      </c>
    </row>
    <row r="1496" spans="1:27 16369:16379" x14ac:dyDescent="0.3">
      <c r="A1496" s="65" t="s">
        <v>21</v>
      </c>
      <c r="B1496" s="66">
        <v>3</v>
      </c>
      <c r="C1496" s="66">
        <v>0</v>
      </c>
      <c r="D1496" s="66">
        <v>0.15</v>
      </c>
      <c r="E1496" t="s">
        <v>4</v>
      </c>
      <c r="F1496" s="66" t="s">
        <v>511</v>
      </c>
      <c r="G1496" s="39" t="str">
        <f t="shared" si="82"/>
        <v>---</v>
      </c>
      <c r="H1496" s="66" t="s">
        <v>511</v>
      </c>
      <c r="I1496" s="66" t="s">
        <v>511</v>
      </c>
      <c r="J1496" s="67">
        <v>0</v>
      </c>
      <c r="L1496" s="59" t="str">
        <f>IF(OR(H_no_hash!$F1496="---",H_no_hash!$F1496="infeas",H_no_hash!$F1496="inf"),"---",(H_no_hash!$F1496/M1496)-1)</f>
        <v>---</v>
      </c>
      <c r="M1496" s="20">
        <f>Model_dem!L1236</f>
        <v>40635.9</v>
      </c>
      <c r="N1496" t="str">
        <f>Model_dem!G1236</f>
        <v>---</v>
      </c>
      <c r="Q1496" s="65" t="s">
        <v>21</v>
      </c>
      <c r="R1496" s="66">
        <v>3</v>
      </c>
      <c r="S1496" s="66">
        <v>0</v>
      </c>
      <c r="T1496" s="66">
        <v>0.15</v>
      </c>
      <c r="U1496" s="66">
        <v>300</v>
      </c>
      <c r="V1496" s="66" t="s">
        <v>511</v>
      </c>
      <c r="W1496" s="66" t="s">
        <v>511</v>
      </c>
      <c r="X1496" s="66" t="s">
        <v>511</v>
      </c>
      <c r="Y1496" s="66" t="s">
        <v>511</v>
      </c>
      <c r="Z1496" s="66" t="s">
        <v>511</v>
      </c>
      <c r="AA1496" s="67">
        <v>0</v>
      </c>
      <c r="XEO1496" t="s">
        <v>526</v>
      </c>
      <c r="XEP1496">
        <v>1</v>
      </c>
      <c r="XEQ1496">
        <v>25</v>
      </c>
      <c r="XER1496">
        <v>0.2</v>
      </c>
      <c r="XES1496">
        <v>50</v>
      </c>
      <c r="XET1496" t="s">
        <v>46</v>
      </c>
      <c r="XEU1496">
        <v>60.009099999999997</v>
      </c>
      <c r="XEV1496">
        <v>0</v>
      </c>
      <c r="XEW1496">
        <v>1</v>
      </c>
      <c r="XEX1496">
        <v>1802.61</v>
      </c>
      <c r="XEY1496">
        <v>29</v>
      </c>
    </row>
    <row r="1497" spans="1:27 16369:16379" x14ac:dyDescent="0.3">
      <c r="A1497" s="68" t="s">
        <v>21</v>
      </c>
      <c r="B1497" s="20">
        <v>3</v>
      </c>
      <c r="C1497" s="20">
        <v>0</v>
      </c>
      <c r="D1497" s="20">
        <v>0.2</v>
      </c>
      <c r="E1497" t="s">
        <v>4</v>
      </c>
      <c r="F1497" s="20" t="s">
        <v>511</v>
      </c>
      <c r="G1497" s="39" t="str">
        <f t="shared" si="82"/>
        <v>---</v>
      </c>
      <c r="H1497" s="20" t="s">
        <v>511</v>
      </c>
      <c r="I1497" s="20" t="s">
        <v>511</v>
      </c>
      <c r="J1497" s="23"/>
      <c r="L1497" s="59" t="str">
        <f>IF(OR(H_no_hash!$F1497="---",H_no_hash!$F1497="infeas",H_no_hash!$F1497="inf"),"---",(H_no_hash!$F1497/M1497)-1)</f>
        <v>---</v>
      </c>
      <c r="M1497" s="20">
        <f>Model_dem!L1237</f>
        <v>40635.9</v>
      </c>
      <c r="N1497" t="str">
        <f>Model_dem!G1237</f>
        <v>---</v>
      </c>
      <c r="Q1497" s="68" t="s">
        <v>21</v>
      </c>
      <c r="R1497" s="20">
        <v>3</v>
      </c>
      <c r="S1497" s="20">
        <v>0</v>
      </c>
      <c r="T1497" s="20">
        <v>0.2</v>
      </c>
      <c r="U1497" s="20">
        <v>300</v>
      </c>
      <c r="V1497" s="20" t="s">
        <v>511</v>
      </c>
      <c r="W1497" s="20" t="s">
        <v>511</v>
      </c>
      <c r="X1497" s="20" t="s">
        <v>511</v>
      </c>
      <c r="Y1497" s="20" t="s">
        <v>511</v>
      </c>
      <c r="Z1497" s="20" t="s">
        <v>511</v>
      </c>
      <c r="AA1497" s="23"/>
      <c r="XEO1497" t="s">
        <v>526</v>
      </c>
      <c r="XEP1497">
        <v>1</v>
      </c>
      <c r="XEQ1497">
        <v>50</v>
      </c>
      <c r="XER1497">
        <v>0.05</v>
      </c>
      <c r="XES1497">
        <v>50</v>
      </c>
      <c r="XET1497">
        <v>827</v>
      </c>
      <c r="XEU1497">
        <v>8.8746899999999993</v>
      </c>
      <c r="XEV1497">
        <v>0</v>
      </c>
      <c r="XEW1497">
        <v>28295</v>
      </c>
      <c r="XEX1497">
        <v>1800.09</v>
      </c>
      <c r="XEY1497">
        <v>27422</v>
      </c>
    </row>
    <row r="1498" spans="1:27 16369:16379" x14ac:dyDescent="0.3">
      <c r="A1498" s="65" t="s">
        <v>21</v>
      </c>
      <c r="B1498" s="66">
        <v>3</v>
      </c>
      <c r="C1498" s="66">
        <v>10</v>
      </c>
      <c r="D1498" s="66">
        <v>0.05</v>
      </c>
      <c r="E1498" t="s">
        <v>0</v>
      </c>
      <c r="F1498" s="66">
        <v>41368.5</v>
      </c>
      <c r="G1498" s="39">
        <f t="shared" si="82"/>
        <v>9.5901115641184743E-3</v>
      </c>
      <c r="H1498" s="66">
        <v>1769.89</v>
      </c>
      <c r="I1498" s="66">
        <v>2</v>
      </c>
      <c r="J1498" s="67"/>
      <c r="K1498" s="52">
        <v>0</v>
      </c>
      <c r="L1498" s="59">
        <f>IF(OR(H_no_hash!$F1498="---",H_no_hash!$F1498="infeas",H_no_hash!$F1498="inf"),"---",(H_no_hash!$F1498/M1498)-1)</f>
        <v>1.8028393612544491E-2</v>
      </c>
      <c r="M1498" s="20">
        <f>Model_dem!L1238</f>
        <v>40635.9</v>
      </c>
      <c r="N1498">
        <f>Model_dem!G1238</f>
        <v>40975.54</v>
      </c>
      <c r="Q1498" s="65" t="s">
        <v>21</v>
      </c>
      <c r="R1498" s="66">
        <v>3</v>
      </c>
      <c r="S1498" s="66">
        <v>10</v>
      </c>
      <c r="T1498" s="66">
        <v>0.05</v>
      </c>
      <c r="U1498" s="66">
        <v>300</v>
      </c>
      <c r="V1498" s="66">
        <v>41368.5</v>
      </c>
      <c r="W1498" s="66">
        <v>1769.89</v>
      </c>
      <c r="X1498" s="66">
        <v>0</v>
      </c>
      <c r="Y1498" s="66">
        <v>2</v>
      </c>
      <c r="Z1498" s="66">
        <v>1800.22</v>
      </c>
      <c r="AA1498" s="67"/>
      <c r="XEO1498" t="s">
        <v>526</v>
      </c>
      <c r="XEP1498">
        <v>1</v>
      </c>
      <c r="XEQ1498">
        <v>50</v>
      </c>
      <c r="XER1498">
        <v>0.1</v>
      </c>
      <c r="XES1498">
        <v>50</v>
      </c>
      <c r="XET1498">
        <v>835</v>
      </c>
      <c r="XEU1498">
        <v>38.069400000000002</v>
      </c>
      <c r="XEV1498">
        <v>3</v>
      </c>
      <c r="XEW1498">
        <v>3419</v>
      </c>
      <c r="XEX1498">
        <v>1800.11</v>
      </c>
      <c r="XEY1498">
        <v>12371</v>
      </c>
    </row>
    <row r="1499" spans="1:27 16369:16379" x14ac:dyDescent="0.3">
      <c r="A1499" s="68" t="s">
        <v>21</v>
      </c>
      <c r="B1499" s="20">
        <v>3</v>
      </c>
      <c r="C1499" s="20">
        <v>10</v>
      </c>
      <c r="D1499" s="20">
        <v>0.1</v>
      </c>
      <c r="E1499" t="s">
        <v>4</v>
      </c>
      <c r="F1499" s="20" t="s">
        <v>511</v>
      </c>
      <c r="G1499" s="39" t="str">
        <f t="shared" si="82"/>
        <v>---</v>
      </c>
      <c r="H1499" s="20" t="s">
        <v>511</v>
      </c>
      <c r="I1499" s="20" t="s">
        <v>511</v>
      </c>
      <c r="J1499" s="23"/>
      <c r="L1499" s="59" t="str">
        <f>IF(OR(H_no_hash!$F1499="---",H_no_hash!$F1499="infeas",H_no_hash!$F1499="inf"),"---",(H_no_hash!$F1499/M1499)-1)</f>
        <v>---</v>
      </c>
      <c r="M1499" s="20">
        <f>Model_dem!L1239</f>
        <v>40635.9</v>
      </c>
      <c r="N1499" t="str">
        <f>Model_dem!G1239</f>
        <v>---</v>
      </c>
      <c r="Q1499" s="68" t="s">
        <v>21</v>
      </c>
      <c r="R1499" s="20">
        <v>3</v>
      </c>
      <c r="S1499" s="20">
        <v>10</v>
      </c>
      <c r="T1499" s="20">
        <v>0.1</v>
      </c>
      <c r="U1499" s="20">
        <v>300</v>
      </c>
      <c r="V1499" s="20" t="s">
        <v>511</v>
      </c>
      <c r="W1499" s="20" t="s">
        <v>511</v>
      </c>
      <c r="X1499" s="20" t="s">
        <v>511</v>
      </c>
      <c r="Y1499" s="20" t="s">
        <v>511</v>
      </c>
      <c r="Z1499" s="20" t="s">
        <v>511</v>
      </c>
      <c r="AA1499" s="23"/>
      <c r="XEO1499" t="s">
        <v>526</v>
      </c>
      <c r="XEP1499">
        <v>1</v>
      </c>
      <c r="XEQ1499">
        <v>50</v>
      </c>
      <c r="XER1499">
        <v>0.15</v>
      </c>
      <c r="XES1499">
        <v>50</v>
      </c>
      <c r="XET1499" t="s">
        <v>46</v>
      </c>
      <c r="XEU1499">
        <v>60.008400000000002</v>
      </c>
      <c r="XEV1499">
        <v>0</v>
      </c>
      <c r="XEW1499">
        <v>1</v>
      </c>
      <c r="XEX1499">
        <v>1803.05</v>
      </c>
      <c r="XEY1499">
        <v>29</v>
      </c>
    </row>
    <row r="1500" spans="1:27 16369:16379" x14ac:dyDescent="0.3">
      <c r="A1500" s="65" t="s">
        <v>21</v>
      </c>
      <c r="B1500" s="66">
        <v>3</v>
      </c>
      <c r="C1500" s="66">
        <v>10</v>
      </c>
      <c r="D1500" s="66">
        <v>0.15</v>
      </c>
      <c r="E1500" t="s">
        <v>4</v>
      </c>
      <c r="F1500" s="66" t="s">
        <v>511</v>
      </c>
      <c r="G1500" s="39" t="str">
        <f t="shared" si="82"/>
        <v>---</v>
      </c>
      <c r="H1500" s="66" t="s">
        <v>511</v>
      </c>
      <c r="I1500" s="66" t="s">
        <v>511</v>
      </c>
      <c r="J1500" s="67">
        <v>0</v>
      </c>
      <c r="L1500" s="59" t="str">
        <f>IF(OR(H_no_hash!$F1500="---",H_no_hash!$F1500="infeas",H_no_hash!$F1500="inf"),"---",(H_no_hash!$F1500/M1500)-1)</f>
        <v>---</v>
      </c>
      <c r="M1500" s="20">
        <f>Model_dem!L1240</f>
        <v>40635.9</v>
      </c>
      <c r="N1500" t="str">
        <f>Model_dem!G1240</f>
        <v>---</v>
      </c>
      <c r="Q1500" s="65" t="s">
        <v>21</v>
      </c>
      <c r="R1500" s="66">
        <v>3</v>
      </c>
      <c r="S1500" s="66">
        <v>10</v>
      </c>
      <c r="T1500" s="66">
        <v>0.15</v>
      </c>
      <c r="U1500" s="66">
        <v>300</v>
      </c>
      <c r="V1500" s="66" t="s">
        <v>511</v>
      </c>
      <c r="W1500" s="66" t="s">
        <v>511</v>
      </c>
      <c r="X1500" s="66" t="s">
        <v>511</v>
      </c>
      <c r="Y1500" s="66" t="s">
        <v>511</v>
      </c>
      <c r="Z1500" s="66" t="s">
        <v>511</v>
      </c>
      <c r="AA1500" s="67">
        <v>0</v>
      </c>
      <c r="XEO1500" t="s">
        <v>526</v>
      </c>
      <c r="XEP1500">
        <v>1</v>
      </c>
      <c r="XEQ1500">
        <v>50</v>
      </c>
      <c r="XER1500">
        <v>0.2</v>
      </c>
      <c r="XES1500">
        <v>50</v>
      </c>
      <c r="XET1500" t="s">
        <v>46</v>
      </c>
      <c r="XEU1500">
        <v>60.008499999999998</v>
      </c>
      <c r="XEV1500">
        <v>0</v>
      </c>
      <c r="XEW1500">
        <v>1</v>
      </c>
      <c r="XEX1500">
        <v>1801.44</v>
      </c>
      <c r="XEY1500">
        <v>29</v>
      </c>
    </row>
    <row r="1501" spans="1:27 16369:16379" x14ac:dyDescent="0.3">
      <c r="A1501" s="68" t="s">
        <v>21</v>
      </c>
      <c r="B1501" s="20">
        <v>3</v>
      </c>
      <c r="C1501" s="20">
        <v>10</v>
      </c>
      <c r="D1501" s="20">
        <v>0.2</v>
      </c>
      <c r="E1501" t="s">
        <v>4</v>
      </c>
      <c r="F1501" s="20" t="s">
        <v>511</v>
      </c>
      <c r="G1501" s="39" t="str">
        <f t="shared" si="82"/>
        <v>---</v>
      </c>
      <c r="H1501" s="20" t="s">
        <v>511</v>
      </c>
      <c r="I1501" s="20" t="s">
        <v>511</v>
      </c>
      <c r="J1501" s="23"/>
      <c r="L1501" s="59" t="str">
        <f>IF(OR(H_no_hash!$F1501="---",H_no_hash!$F1501="infeas",H_no_hash!$F1501="inf"),"---",(H_no_hash!$F1501/M1501)-1)</f>
        <v>---</v>
      </c>
      <c r="M1501" s="20">
        <f>Model_dem!L1241</f>
        <v>40635.9</v>
      </c>
      <c r="N1501" t="str">
        <f>Model_dem!G1241</f>
        <v>---</v>
      </c>
      <c r="Q1501" s="68" t="s">
        <v>21</v>
      </c>
      <c r="R1501" s="20">
        <v>3</v>
      </c>
      <c r="S1501" s="20">
        <v>10</v>
      </c>
      <c r="T1501" s="20">
        <v>0.2</v>
      </c>
      <c r="U1501" s="20">
        <v>300</v>
      </c>
      <c r="V1501" s="20" t="s">
        <v>511</v>
      </c>
      <c r="W1501" s="20" t="s">
        <v>511</v>
      </c>
      <c r="X1501" s="20" t="s">
        <v>511</v>
      </c>
      <c r="Y1501" s="20" t="s">
        <v>511</v>
      </c>
      <c r="Z1501" s="20" t="s">
        <v>511</v>
      </c>
      <c r="AA1501" s="23"/>
      <c r="XEO1501" t="s">
        <v>526</v>
      </c>
      <c r="XEP1501">
        <v>2</v>
      </c>
      <c r="XEQ1501">
        <v>5</v>
      </c>
      <c r="XER1501">
        <v>0.05</v>
      </c>
      <c r="XES1501">
        <v>50</v>
      </c>
      <c r="XET1501">
        <v>822</v>
      </c>
      <c r="XEU1501">
        <v>1.1365499999999999</v>
      </c>
      <c r="XEV1501">
        <v>0</v>
      </c>
      <c r="XEW1501">
        <v>791606</v>
      </c>
      <c r="XEX1501">
        <v>1800.01</v>
      </c>
      <c r="XEY1501">
        <v>56115</v>
      </c>
    </row>
    <row r="1502" spans="1:27 16369:16379" x14ac:dyDescent="0.3">
      <c r="A1502" s="65" t="s">
        <v>21</v>
      </c>
      <c r="B1502" s="66">
        <v>3</v>
      </c>
      <c r="C1502" s="66">
        <v>25</v>
      </c>
      <c r="D1502" s="66">
        <v>0.05</v>
      </c>
      <c r="E1502" t="s">
        <v>0</v>
      </c>
      <c r="F1502" s="66">
        <v>41567</v>
      </c>
      <c r="G1502" s="39">
        <f t="shared" si="82"/>
        <v>1.4434465049148812E-2</v>
      </c>
      <c r="H1502" s="66">
        <v>1800.15</v>
      </c>
      <c r="I1502" s="66">
        <v>1</v>
      </c>
      <c r="J1502" s="67"/>
      <c r="K1502" s="52">
        <v>0</v>
      </c>
      <c r="L1502" s="59">
        <f>IF(OR(H_no_hash!$F1502="---",H_no_hash!$F1502="infeas",H_no_hash!$F1502="inf"),"---",(H_no_hash!$F1502/M1502)-1)</f>
        <v>2.2913236817690752E-2</v>
      </c>
      <c r="M1502" s="20">
        <f>Model_dem!L1242</f>
        <v>40635.9</v>
      </c>
      <c r="N1502">
        <f>Model_dem!G1242</f>
        <v>40975.54</v>
      </c>
      <c r="Q1502" s="65" t="s">
        <v>21</v>
      </c>
      <c r="R1502" s="66">
        <v>3</v>
      </c>
      <c r="S1502" s="66">
        <v>25</v>
      </c>
      <c r="T1502" s="66">
        <v>0.05</v>
      </c>
      <c r="U1502" s="66">
        <v>300</v>
      </c>
      <c r="V1502" s="66">
        <v>41567</v>
      </c>
      <c r="W1502" s="66">
        <v>1800.15</v>
      </c>
      <c r="X1502" s="66">
        <v>0</v>
      </c>
      <c r="Y1502" s="66">
        <v>1</v>
      </c>
      <c r="Z1502" s="66">
        <v>1800.15</v>
      </c>
      <c r="AA1502" s="67"/>
      <c r="XEO1502" t="s">
        <v>526</v>
      </c>
      <c r="XEP1502">
        <v>2</v>
      </c>
      <c r="XEQ1502">
        <v>5</v>
      </c>
      <c r="XER1502">
        <v>0.1</v>
      </c>
      <c r="XES1502">
        <v>50</v>
      </c>
      <c r="XET1502">
        <v>822</v>
      </c>
      <c r="XEU1502">
        <v>6.0597000000000003</v>
      </c>
      <c r="XEV1502">
        <v>0</v>
      </c>
      <c r="XEW1502">
        <v>827201</v>
      </c>
      <c r="XEX1502">
        <v>1800</v>
      </c>
      <c r="XEY1502">
        <v>55669</v>
      </c>
    </row>
    <row r="1503" spans="1:27 16369:16379" x14ac:dyDescent="0.3">
      <c r="A1503" s="68" t="s">
        <v>21</v>
      </c>
      <c r="B1503" s="20">
        <v>3</v>
      </c>
      <c r="C1503" s="20">
        <v>25</v>
      </c>
      <c r="D1503" s="20">
        <v>0.1</v>
      </c>
      <c r="E1503" t="s">
        <v>4</v>
      </c>
      <c r="F1503" s="20" t="s">
        <v>511</v>
      </c>
      <c r="G1503" s="39" t="str">
        <f t="shared" si="82"/>
        <v>---</v>
      </c>
      <c r="H1503" s="20" t="s">
        <v>511</v>
      </c>
      <c r="I1503" s="20" t="s">
        <v>511</v>
      </c>
      <c r="J1503" s="23"/>
      <c r="L1503" s="59" t="str">
        <f>IF(OR(H_no_hash!$F1503="---",H_no_hash!$F1503="infeas",H_no_hash!$F1503="inf"),"---",(H_no_hash!$F1503/M1503)-1)</f>
        <v>---</v>
      </c>
      <c r="M1503" s="20">
        <f>Model_dem!L1243</f>
        <v>40635.9</v>
      </c>
      <c r="N1503" t="str">
        <f>Model_dem!G1243</f>
        <v>---</v>
      </c>
      <c r="Q1503" s="68" t="s">
        <v>21</v>
      </c>
      <c r="R1503" s="20">
        <v>3</v>
      </c>
      <c r="S1503" s="20">
        <v>25</v>
      </c>
      <c r="T1503" s="20">
        <v>0.1</v>
      </c>
      <c r="U1503" s="20">
        <v>300</v>
      </c>
      <c r="V1503" s="20" t="s">
        <v>511</v>
      </c>
      <c r="W1503" s="20" t="s">
        <v>511</v>
      </c>
      <c r="X1503" s="20" t="s">
        <v>511</v>
      </c>
      <c r="Y1503" s="20" t="s">
        <v>511</v>
      </c>
      <c r="Z1503" s="20" t="s">
        <v>511</v>
      </c>
      <c r="AA1503" s="23"/>
      <c r="XEO1503" t="s">
        <v>526</v>
      </c>
      <c r="XEP1503">
        <v>2</v>
      </c>
      <c r="XEQ1503">
        <v>5</v>
      </c>
      <c r="XER1503">
        <v>0.15</v>
      </c>
      <c r="XES1503">
        <v>50</v>
      </c>
      <c r="XET1503">
        <v>822</v>
      </c>
      <c r="XEU1503">
        <v>4.0372500000000002</v>
      </c>
      <c r="XEV1503">
        <v>0</v>
      </c>
      <c r="XEW1503">
        <v>280052</v>
      </c>
      <c r="XEX1503">
        <v>1800</v>
      </c>
      <c r="XEY1503">
        <v>49148</v>
      </c>
    </row>
    <row r="1504" spans="1:27 16369:16379" x14ac:dyDescent="0.3">
      <c r="A1504" s="65" t="s">
        <v>21</v>
      </c>
      <c r="B1504" s="66">
        <v>3</v>
      </c>
      <c r="C1504" s="66">
        <v>25</v>
      </c>
      <c r="D1504" s="66">
        <v>0.15</v>
      </c>
      <c r="E1504" t="s">
        <v>4</v>
      </c>
      <c r="F1504" s="66" t="s">
        <v>511</v>
      </c>
      <c r="G1504" s="39" t="str">
        <f t="shared" si="82"/>
        <v>---</v>
      </c>
      <c r="H1504" s="66" t="s">
        <v>511</v>
      </c>
      <c r="I1504" s="66" t="s">
        <v>511</v>
      </c>
      <c r="J1504" s="67">
        <v>0</v>
      </c>
      <c r="L1504" s="59" t="str">
        <f>IF(OR(H_no_hash!$F1504="---",H_no_hash!$F1504="infeas",H_no_hash!$F1504="inf"),"---",(H_no_hash!$F1504/M1504)-1)</f>
        <v>---</v>
      </c>
      <c r="M1504" s="20">
        <f>Model_dem!L1244</f>
        <v>40635.9</v>
      </c>
      <c r="N1504" t="str">
        <f>Model_dem!G1244</f>
        <v>---</v>
      </c>
      <c r="Q1504" s="65" t="s">
        <v>21</v>
      </c>
      <c r="R1504" s="66">
        <v>3</v>
      </c>
      <c r="S1504" s="66">
        <v>25</v>
      </c>
      <c r="T1504" s="66">
        <v>0.15</v>
      </c>
      <c r="U1504" s="66">
        <v>300</v>
      </c>
      <c r="V1504" s="66" t="s">
        <v>511</v>
      </c>
      <c r="W1504" s="66" t="s">
        <v>511</v>
      </c>
      <c r="X1504" s="66" t="s">
        <v>511</v>
      </c>
      <c r="Y1504" s="66" t="s">
        <v>511</v>
      </c>
      <c r="Z1504" s="66" t="s">
        <v>511</v>
      </c>
      <c r="AA1504" s="67">
        <v>0</v>
      </c>
      <c r="XEO1504" t="s">
        <v>526</v>
      </c>
      <c r="XEP1504">
        <v>2</v>
      </c>
      <c r="XEQ1504">
        <v>5</v>
      </c>
      <c r="XER1504">
        <v>0.2</v>
      </c>
      <c r="XES1504">
        <v>50</v>
      </c>
      <c r="XET1504">
        <v>822</v>
      </c>
      <c r="XEU1504">
        <v>8.2216400000000007</v>
      </c>
      <c r="XEV1504">
        <v>2</v>
      </c>
      <c r="XEW1504">
        <v>363908</v>
      </c>
      <c r="XEX1504">
        <v>1800.04</v>
      </c>
      <c r="XEY1504">
        <v>47386</v>
      </c>
    </row>
    <row r="1505" spans="1:27 16369:16379" x14ac:dyDescent="0.3">
      <c r="A1505" s="68" t="s">
        <v>21</v>
      </c>
      <c r="B1505" s="20">
        <v>3</v>
      </c>
      <c r="C1505" s="20">
        <v>25</v>
      </c>
      <c r="D1505" s="20">
        <v>0.2</v>
      </c>
      <c r="E1505" t="s">
        <v>4</v>
      </c>
      <c r="F1505" s="20" t="s">
        <v>511</v>
      </c>
      <c r="G1505" s="39" t="str">
        <f t="shared" si="82"/>
        <v>---</v>
      </c>
      <c r="H1505" s="20" t="s">
        <v>511</v>
      </c>
      <c r="I1505" s="20" t="s">
        <v>511</v>
      </c>
      <c r="J1505" s="23"/>
      <c r="L1505" s="59" t="str">
        <f>IF(OR(H_no_hash!$F1505="---",H_no_hash!$F1505="infeas",H_no_hash!$F1505="inf"),"---",(H_no_hash!$F1505/M1505)-1)</f>
        <v>---</v>
      </c>
      <c r="M1505" s="20">
        <f>Model_dem!L1245</f>
        <v>40635.9</v>
      </c>
      <c r="N1505" t="str">
        <f>Model_dem!G1245</f>
        <v>---</v>
      </c>
      <c r="Q1505" s="68" t="s">
        <v>21</v>
      </c>
      <c r="R1505" s="20">
        <v>3</v>
      </c>
      <c r="S1505" s="20">
        <v>25</v>
      </c>
      <c r="T1505" s="20">
        <v>0.2</v>
      </c>
      <c r="U1505" s="20">
        <v>300</v>
      </c>
      <c r="V1505" s="20" t="s">
        <v>511</v>
      </c>
      <c r="W1505" s="20" t="s">
        <v>511</v>
      </c>
      <c r="X1505" s="20" t="s">
        <v>511</v>
      </c>
      <c r="Y1505" s="20" t="s">
        <v>511</v>
      </c>
      <c r="Z1505" s="20" t="s">
        <v>511</v>
      </c>
      <c r="AA1505" s="23"/>
      <c r="XEO1505" t="s">
        <v>526</v>
      </c>
      <c r="XEP1505">
        <v>2</v>
      </c>
      <c r="XEQ1505">
        <v>10</v>
      </c>
      <c r="XER1505">
        <v>0.05</v>
      </c>
      <c r="XES1505">
        <v>50</v>
      </c>
      <c r="XET1505">
        <v>822</v>
      </c>
      <c r="XEU1505">
        <v>4.9195900000000004</v>
      </c>
      <c r="XEV1505">
        <v>0</v>
      </c>
      <c r="XEW1505">
        <v>233311</v>
      </c>
      <c r="XEX1505">
        <v>1800.02</v>
      </c>
      <c r="XEY1505">
        <v>46484</v>
      </c>
    </row>
    <row r="1506" spans="1:27 16369:16379" x14ac:dyDescent="0.3">
      <c r="A1506" s="65" t="s">
        <v>21</v>
      </c>
      <c r="B1506" s="66">
        <v>3</v>
      </c>
      <c r="C1506" s="66">
        <v>50</v>
      </c>
      <c r="D1506" s="66">
        <v>0.05</v>
      </c>
      <c r="E1506" t="s">
        <v>0</v>
      </c>
      <c r="F1506" s="66">
        <v>41398.5</v>
      </c>
      <c r="G1506" s="39">
        <f t="shared" si="82"/>
        <v>1.0322255667649508E-2</v>
      </c>
      <c r="H1506" s="66">
        <v>1800.32</v>
      </c>
      <c r="I1506" s="66">
        <v>1</v>
      </c>
      <c r="J1506" s="67"/>
      <c r="K1506" s="52">
        <v>0</v>
      </c>
      <c r="L1506" s="59">
        <f>IF(OR(H_no_hash!$F1506="---",H_no_hash!$F1506="infeas",H_no_hash!$F1506="inf"),"---",(H_no_hash!$F1506/M1506)-1)</f>
        <v>1.8766657069241743E-2</v>
      </c>
      <c r="M1506" s="20">
        <f>Model_dem!L1246</f>
        <v>40635.9</v>
      </c>
      <c r="N1506">
        <f>Model_dem!G1246</f>
        <v>40975.54</v>
      </c>
      <c r="Q1506" s="65" t="s">
        <v>21</v>
      </c>
      <c r="R1506" s="66">
        <v>3</v>
      </c>
      <c r="S1506" s="66">
        <v>50</v>
      </c>
      <c r="T1506" s="66">
        <v>0.05</v>
      </c>
      <c r="U1506" s="66">
        <v>300</v>
      </c>
      <c r="V1506" s="66">
        <v>41398.5</v>
      </c>
      <c r="W1506" s="66">
        <v>1800.32</v>
      </c>
      <c r="X1506" s="66">
        <v>0</v>
      </c>
      <c r="Y1506" s="66">
        <v>1</v>
      </c>
      <c r="Z1506" s="66">
        <v>1800.32</v>
      </c>
      <c r="AA1506" s="67"/>
      <c r="XEO1506" t="s">
        <v>526</v>
      </c>
      <c r="XEP1506">
        <v>2</v>
      </c>
      <c r="XEQ1506">
        <v>10</v>
      </c>
      <c r="XER1506">
        <v>0.1</v>
      </c>
      <c r="XES1506">
        <v>50</v>
      </c>
      <c r="XET1506">
        <v>822</v>
      </c>
      <c r="XEU1506">
        <v>6.7028999999999996</v>
      </c>
      <c r="XEV1506">
        <v>0</v>
      </c>
      <c r="XEW1506">
        <v>121891</v>
      </c>
      <c r="XEX1506">
        <v>1800.05</v>
      </c>
      <c r="XEY1506">
        <v>39177</v>
      </c>
    </row>
    <row r="1507" spans="1:27 16369:16379" x14ac:dyDescent="0.3">
      <c r="A1507" s="68" t="s">
        <v>21</v>
      </c>
      <c r="B1507" s="20">
        <v>3</v>
      </c>
      <c r="C1507" s="20">
        <v>50</v>
      </c>
      <c r="D1507" s="20">
        <v>0.1</v>
      </c>
      <c r="E1507" t="s">
        <v>4</v>
      </c>
      <c r="F1507" s="20" t="s">
        <v>511</v>
      </c>
      <c r="G1507" s="39" t="str">
        <f t="shared" si="82"/>
        <v>---</v>
      </c>
      <c r="H1507" s="20" t="s">
        <v>511</v>
      </c>
      <c r="I1507" s="20" t="s">
        <v>511</v>
      </c>
      <c r="J1507" s="23"/>
      <c r="L1507" s="59" t="str">
        <f>IF(OR(H_no_hash!$F1507="---",H_no_hash!$F1507="infeas",H_no_hash!$F1507="inf"),"---",(H_no_hash!$F1507/M1507)-1)</f>
        <v>---</v>
      </c>
      <c r="M1507" s="20">
        <f>Model_dem!L1247</f>
        <v>40635.9</v>
      </c>
      <c r="N1507" t="str">
        <f>Model_dem!G1247</f>
        <v>---</v>
      </c>
      <c r="Q1507" s="68" t="s">
        <v>21</v>
      </c>
      <c r="R1507" s="20">
        <v>3</v>
      </c>
      <c r="S1507" s="20">
        <v>50</v>
      </c>
      <c r="T1507" s="20">
        <v>0.1</v>
      </c>
      <c r="U1507" s="20">
        <v>300</v>
      </c>
      <c r="V1507" s="20" t="s">
        <v>511</v>
      </c>
      <c r="W1507" s="20" t="s">
        <v>511</v>
      </c>
      <c r="X1507" s="20" t="s">
        <v>511</v>
      </c>
      <c r="Y1507" s="20" t="s">
        <v>511</v>
      </c>
      <c r="Z1507" s="20" t="s">
        <v>511</v>
      </c>
      <c r="AA1507" s="23"/>
      <c r="XEO1507" t="s">
        <v>526</v>
      </c>
      <c r="XEP1507">
        <v>2</v>
      </c>
      <c r="XEQ1507">
        <v>10</v>
      </c>
      <c r="XER1507">
        <v>0.15</v>
      </c>
      <c r="XES1507">
        <v>50</v>
      </c>
      <c r="XET1507">
        <v>827</v>
      </c>
      <c r="XEU1507">
        <v>7.4226000000000001</v>
      </c>
      <c r="XEV1507">
        <v>0</v>
      </c>
      <c r="XEW1507">
        <v>51956</v>
      </c>
      <c r="XEX1507">
        <v>1800.09</v>
      </c>
      <c r="XEY1507">
        <v>35743</v>
      </c>
    </row>
    <row r="1508" spans="1:27 16369:16379" x14ac:dyDescent="0.3">
      <c r="A1508" s="65" t="s">
        <v>21</v>
      </c>
      <c r="B1508" s="66">
        <v>3</v>
      </c>
      <c r="C1508" s="66">
        <v>50</v>
      </c>
      <c r="D1508" s="66">
        <v>0.15</v>
      </c>
      <c r="E1508" t="s">
        <v>4</v>
      </c>
      <c r="F1508" s="66" t="s">
        <v>511</v>
      </c>
      <c r="G1508" s="39" t="str">
        <f t="shared" si="82"/>
        <v>---</v>
      </c>
      <c r="H1508" s="66" t="s">
        <v>511</v>
      </c>
      <c r="I1508" s="66" t="s">
        <v>511</v>
      </c>
      <c r="J1508" s="67">
        <v>0</v>
      </c>
      <c r="L1508" s="59" t="str">
        <f>IF(OR(H_no_hash!$F1508="---",H_no_hash!$F1508="infeas",H_no_hash!$F1508="inf"),"---",(H_no_hash!$F1508/M1508)-1)</f>
        <v>---</v>
      </c>
      <c r="M1508" s="20">
        <f>Model_dem!L1248</f>
        <v>40635.9</v>
      </c>
      <c r="N1508" t="str">
        <f>Model_dem!G1248</f>
        <v>---</v>
      </c>
      <c r="Q1508" s="65" t="s">
        <v>21</v>
      </c>
      <c r="R1508" s="66">
        <v>3</v>
      </c>
      <c r="S1508" s="66">
        <v>50</v>
      </c>
      <c r="T1508" s="66">
        <v>0.15</v>
      </c>
      <c r="U1508" s="66">
        <v>300</v>
      </c>
      <c r="V1508" s="66" t="s">
        <v>511</v>
      </c>
      <c r="W1508" s="66" t="s">
        <v>511</v>
      </c>
      <c r="X1508" s="66" t="s">
        <v>511</v>
      </c>
      <c r="Y1508" s="66" t="s">
        <v>511</v>
      </c>
      <c r="Z1508" s="66" t="s">
        <v>511</v>
      </c>
      <c r="AA1508" s="67">
        <v>0</v>
      </c>
      <c r="XEO1508" t="s">
        <v>526</v>
      </c>
      <c r="XEP1508">
        <v>2</v>
      </c>
      <c r="XEQ1508">
        <v>10</v>
      </c>
      <c r="XER1508">
        <v>0.2</v>
      </c>
      <c r="XES1508">
        <v>50</v>
      </c>
      <c r="XET1508">
        <v>835</v>
      </c>
      <c r="XEU1508">
        <v>23.964700000000001</v>
      </c>
      <c r="XEV1508">
        <v>2</v>
      </c>
      <c r="XEW1508">
        <v>15422</v>
      </c>
      <c r="XEX1508">
        <v>1800.09</v>
      </c>
      <c r="XEY1508">
        <v>25117</v>
      </c>
    </row>
    <row r="1509" spans="1:27 16369:16379" x14ac:dyDescent="0.3">
      <c r="A1509" s="68" t="s">
        <v>21</v>
      </c>
      <c r="B1509" s="20">
        <v>3</v>
      </c>
      <c r="C1509" s="20">
        <v>50</v>
      </c>
      <c r="D1509" s="20">
        <v>0.2</v>
      </c>
      <c r="E1509" t="s">
        <v>4</v>
      </c>
      <c r="F1509" s="20" t="s">
        <v>511</v>
      </c>
      <c r="G1509" s="39" t="str">
        <f t="shared" si="82"/>
        <v>---</v>
      </c>
      <c r="H1509" s="20" t="s">
        <v>511</v>
      </c>
      <c r="I1509" s="20" t="s">
        <v>511</v>
      </c>
      <c r="J1509" s="23">
        <v>0</v>
      </c>
      <c r="L1509" s="59" t="str">
        <f>IF(OR(H_no_hash!$F1509="---",H_no_hash!$F1509="infeas",H_no_hash!$F1509="inf"),"---",(H_no_hash!$F1509/M1509)-1)</f>
        <v>---</v>
      </c>
      <c r="M1509" s="20">
        <f>Model_dem!L1249</f>
        <v>40635.9</v>
      </c>
      <c r="N1509" t="str">
        <f>Model_dem!G1249</f>
        <v>---</v>
      </c>
      <c r="Q1509" s="68" t="s">
        <v>21</v>
      </c>
      <c r="R1509" s="20">
        <v>3</v>
      </c>
      <c r="S1509" s="20">
        <v>50</v>
      </c>
      <c r="T1509" s="20">
        <v>0.2</v>
      </c>
      <c r="U1509" s="20">
        <v>300</v>
      </c>
      <c r="V1509" s="20" t="s">
        <v>511</v>
      </c>
      <c r="W1509" s="20" t="s">
        <v>511</v>
      </c>
      <c r="X1509" s="20" t="s">
        <v>511</v>
      </c>
      <c r="Y1509" s="20" t="s">
        <v>511</v>
      </c>
      <c r="Z1509" s="20" t="s">
        <v>511</v>
      </c>
      <c r="AA1509" s="23">
        <v>0</v>
      </c>
      <c r="XEO1509" t="s">
        <v>526</v>
      </c>
      <c r="XEP1509">
        <v>2</v>
      </c>
      <c r="XEQ1509">
        <v>25</v>
      </c>
      <c r="XER1509">
        <v>0.05</v>
      </c>
      <c r="XES1509">
        <v>50</v>
      </c>
      <c r="XET1509">
        <v>822</v>
      </c>
      <c r="XEU1509">
        <v>12.922700000000001</v>
      </c>
      <c r="XEV1509">
        <v>2</v>
      </c>
      <c r="XEW1509">
        <v>23132</v>
      </c>
      <c r="XEX1509">
        <v>1800.06</v>
      </c>
      <c r="XEY1509">
        <v>22246</v>
      </c>
    </row>
    <row r="1510" spans="1:27 16369:16379" x14ac:dyDescent="0.3">
      <c r="A1510" s="65" t="s">
        <v>23</v>
      </c>
      <c r="B1510" s="66">
        <v>0</v>
      </c>
      <c r="C1510" s="66">
        <v>0</v>
      </c>
      <c r="D1510" s="66">
        <v>0.05</v>
      </c>
      <c r="E1510" t="s">
        <v>0</v>
      </c>
      <c r="F1510" s="66">
        <v>62177.1</v>
      </c>
      <c r="G1510" s="39">
        <f t="shared" si="82"/>
        <v>4.0627844647544526E-3</v>
      </c>
      <c r="H1510" s="66">
        <v>1065.9000000000001</v>
      </c>
      <c r="I1510" s="66">
        <v>7</v>
      </c>
      <c r="J1510" s="67">
        <v>0</v>
      </c>
      <c r="K1510" s="52">
        <v>1</v>
      </c>
      <c r="L1510" s="59">
        <f>IF(OR(H_no_hash!$F1510="---",H_no_hash!$F1510="infeas",H_no_hash!$F1510="inf"),"---",(H_no_hash!$F1510/M1510)-1)</f>
        <v>4.0627844647544986E-3</v>
      </c>
      <c r="M1510" s="20">
        <f>Model_dem!L1250</f>
        <v>61925.51</v>
      </c>
      <c r="N1510">
        <f>Model_dem!G1250</f>
        <v>61925.51</v>
      </c>
      <c r="Q1510" s="65" t="s">
        <v>23</v>
      </c>
      <c r="R1510" s="66">
        <v>0</v>
      </c>
      <c r="S1510" s="66">
        <v>0</v>
      </c>
      <c r="T1510" s="66">
        <v>0.05</v>
      </c>
      <c r="U1510" s="66">
        <v>402</v>
      </c>
      <c r="V1510" s="66">
        <v>62177.1</v>
      </c>
      <c r="W1510" s="66">
        <v>1065.9000000000001</v>
      </c>
      <c r="X1510" s="66">
        <v>0</v>
      </c>
      <c r="Y1510" s="66">
        <v>7</v>
      </c>
      <c r="Z1510" s="66">
        <v>1800.08</v>
      </c>
      <c r="AA1510" s="67">
        <v>0</v>
      </c>
      <c r="XEO1510" t="s">
        <v>526</v>
      </c>
      <c r="XEP1510">
        <v>2</v>
      </c>
      <c r="XEQ1510">
        <v>25</v>
      </c>
      <c r="XER1510">
        <v>0.1</v>
      </c>
      <c r="XES1510">
        <v>50</v>
      </c>
      <c r="XET1510">
        <v>835</v>
      </c>
      <c r="XEU1510">
        <v>87.265199999999993</v>
      </c>
      <c r="XEV1510">
        <v>4</v>
      </c>
      <c r="XEW1510">
        <v>1778</v>
      </c>
      <c r="XEX1510">
        <v>1800.04</v>
      </c>
      <c r="XEY1510">
        <v>10022</v>
      </c>
    </row>
    <row r="1511" spans="1:27 16369:16379" x14ac:dyDescent="0.3">
      <c r="A1511" s="68" t="s">
        <v>23</v>
      </c>
      <c r="B1511" s="20">
        <v>0</v>
      </c>
      <c r="C1511" s="20">
        <v>0</v>
      </c>
      <c r="D1511" s="20">
        <v>0.1</v>
      </c>
      <c r="E1511" t="s">
        <v>0</v>
      </c>
      <c r="F1511" s="20">
        <v>62333.8</v>
      </c>
      <c r="G1511" s="39">
        <f t="shared" si="82"/>
        <v>6.5932440443365083E-3</v>
      </c>
      <c r="H1511" s="20">
        <v>1084.3900000000001</v>
      </c>
      <c r="I1511" s="20">
        <v>10</v>
      </c>
      <c r="J1511" s="23">
        <v>0</v>
      </c>
      <c r="K1511" s="52">
        <v>1</v>
      </c>
      <c r="L1511" s="59">
        <f>IF(OR(H_no_hash!$F1511="---",H_no_hash!$F1511="infeas",H_no_hash!$F1511="inf"),"---",(H_no_hash!$F1511/M1511)-1)</f>
        <v>6.5932440443365881E-3</v>
      </c>
      <c r="M1511" s="20">
        <f>Model_dem!L1251</f>
        <v>61925.51</v>
      </c>
      <c r="N1511">
        <f>Model_dem!G1251</f>
        <v>61925.51</v>
      </c>
      <c r="Q1511" s="68" t="s">
        <v>23</v>
      </c>
      <c r="R1511" s="20">
        <v>0</v>
      </c>
      <c r="S1511" s="20">
        <v>0</v>
      </c>
      <c r="T1511" s="20">
        <v>0.1</v>
      </c>
      <c r="U1511" s="20">
        <v>402</v>
      </c>
      <c r="V1511" s="20">
        <v>62333.8</v>
      </c>
      <c r="W1511" s="20">
        <v>1084.3900000000001</v>
      </c>
      <c r="X1511" s="20">
        <v>2</v>
      </c>
      <c r="Y1511" s="20">
        <v>10</v>
      </c>
      <c r="Z1511" s="20">
        <v>1800.04</v>
      </c>
      <c r="AA1511" s="23">
        <v>0</v>
      </c>
      <c r="XEO1511" t="s">
        <v>526</v>
      </c>
      <c r="XEP1511">
        <v>2</v>
      </c>
      <c r="XEQ1511">
        <v>25</v>
      </c>
      <c r="XER1511">
        <v>0.15</v>
      </c>
      <c r="XES1511">
        <v>50</v>
      </c>
      <c r="XET1511">
        <v>843</v>
      </c>
      <c r="XEU1511">
        <v>32.544199999999996</v>
      </c>
      <c r="XEV1511">
        <v>0</v>
      </c>
      <c r="XEW1511">
        <v>135</v>
      </c>
      <c r="XEX1511">
        <v>1800.93</v>
      </c>
      <c r="XEY1511">
        <v>2736</v>
      </c>
    </row>
    <row r="1512" spans="1:27 16369:16379" x14ac:dyDescent="0.3">
      <c r="A1512" s="65" t="s">
        <v>23</v>
      </c>
      <c r="B1512" s="66">
        <v>0</v>
      </c>
      <c r="C1512" s="66">
        <v>0</v>
      </c>
      <c r="D1512" s="66">
        <v>0.15</v>
      </c>
      <c r="E1512" t="s">
        <v>1</v>
      </c>
      <c r="F1512" s="66">
        <v>64223.1</v>
      </c>
      <c r="G1512" s="39">
        <f t="shared" si="82"/>
        <v>3.7102480060317571E-2</v>
      </c>
      <c r="H1512" s="66">
        <v>1800.05</v>
      </c>
      <c r="I1512" s="66">
        <v>1</v>
      </c>
      <c r="J1512" s="67">
        <v>0</v>
      </c>
      <c r="K1512" s="52">
        <v>1</v>
      </c>
      <c r="L1512" s="59">
        <f>IF(OR(H_no_hash!$F1512="---",H_no_hash!$F1512="infeas",H_no_hash!$F1512="inf"),"---",(H_no_hash!$F1512/M1512)-1)</f>
        <v>3.7102480060317466E-2</v>
      </c>
      <c r="M1512" s="20">
        <f>Model_dem!L1252</f>
        <v>61925.51</v>
      </c>
      <c r="N1512">
        <f>Model_dem!G1252</f>
        <v>61925.51</v>
      </c>
      <c r="Q1512" s="65" t="s">
        <v>23</v>
      </c>
      <c r="R1512" s="66">
        <v>0</v>
      </c>
      <c r="S1512" s="66">
        <v>0</v>
      </c>
      <c r="T1512" s="66">
        <v>0.15</v>
      </c>
      <c r="U1512" s="66">
        <v>402</v>
      </c>
      <c r="V1512" s="66">
        <v>64223.1</v>
      </c>
      <c r="W1512" s="66">
        <v>1800.05</v>
      </c>
      <c r="X1512" s="66">
        <v>0</v>
      </c>
      <c r="Y1512" s="66">
        <v>1</v>
      </c>
      <c r="Z1512" s="66">
        <v>1800.05</v>
      </c>
      <c r="AA1512" s="67">
        <v>0</v>
      </c>
      <c r="XEO1512" t="s">
        <v>526</v>
      </c>
      <c r="XEP1512">
        <v>2</v>
      </c>
      <c r="XEQ1512">
        <v>25</v>
      </c>
      <c r="XER1512">
        <v>0.2</v>
      </c>
      <c r="XES1512">
        <v>50</v>
      </c>
      <c r="XET1512">
        <v>892</v>
      </c>
      <c r="XEU1512">
        <v>1803.62</v>
      </c>
      <c r="XEV1512">
        <v>0</v>
      </c>
      <c r="XEW1512">
        <v>1</v>
      </c>
      <c r="XEX1512">
        <v>1803.62</v>
      </c>
      <c r="XEY1512">
        <v>85</v>
      </c>
    </row>
    <row r="1513" spans="1:27 16369:16379" x14ac:dyDescent="0.3">
      <c r="A1513" s="68" t="s">
        <v>23</v>
      </c>
      <c r="B1513" s="20">
        <v>0</v>
      </c>
      <c r="C1513" s="20">
        <v>0</v>
      </c>
      <c r="D1513" s="20">
        <v>0.2</v>
      </c>
      <c r="E1513" t="s">
        <v>0</v>
      </c>
      <c r="F1513" s="20">
        <v>62352.6</v>
      </c>
      <c r="G1513" s="39">
        <f t="shared" si="82"/>
        <v>6.8968346001509959E-3</v>
      </c>
      <c r="H1513" s="20">
        <v>1449.64</v>
      </c>
      <c r="I1513" s="20">
        <v>10</v>
      </c>
      <c r="J1513" s="23">
        <v>0</v>
      </c>
      <c r="K1513" s="52">
        <v>1</v>
      </c>
      <c r="L1513" s="59">
        <f>IF(OR(H_no_hash!$F1513="---",H_no_hash!$F1513="infeas",H_no_hash!$F1513="inf"),"---",(H_no_hash!$F1513/M1513)-1)</f>
        <v>6.8968346001510028E-3</v>
      </c>
      <c r="M1513" s="20">
        <f>Model_dem!L1253</f>
        <v>61925.51</v>
      </c>
      <c r="N1513">
        <f>Model_dem!G1253</f>
        <v>61925.51</v>
      </c>
      <c r="Q1513" s="68" t="s">
        <v>23</v>
      </c>
      <c r="R1513" s="20">
        <v>0</v>
      </c>
      <c r="S1513" s="20">
        <v>0</v>
      </c>
      <c r="T1513" s="20">
        <v>0.2</v>
      </c>
      <c r="U1513" s="20">
        <v>402</v>
      </c>
      <c r="V1513" s="20">
        <v>62352.6</v>
      </c>
      <c r="W1513" s="20">
        <v>1449.64</v>
      </c>
      <c r="X1513" s="20">
        <v>2</v>
      </c>
      <c r="Y1513" s="20">
        <v>10</v>
      </c>
      <c r="Z1513" s="20">
        <v>1800.13</v>
      </c>
      <c r="AA1513" s="23">
        <v>0</v>
      </c>
      <c r="XEO1513" t="s">
        <v>526</v>
      </c>
      <c r="XEP1513">
        <v>2</v>
      </c>
      <c r="XEQ1513">
        <v>50</v>
      </c>
      <c r="XER1513">
        <v>0.05</v>
      </c>
      <c r="XES1513">
        <v>50</v>
      </c>
      <c r="XET1513">
        <v>833</v>
      </c>
      <c r="XEU1513">
        <v>25.262699999999999</v>
      </c>
      <c r="XEV1513">
        <v>0</v>
      </c>
      <c r="XEW1513">
        <v>4871</v>
      </c>
      <c r="XEX1513">
        <v>1800.16</v>
      </c>
      <c r="XEY1513">
        <v>14400</v>
      </c>
    </row>
    <row r="1514" spans="1:27 16369:16379" x14ac:dyDescent="0.3">
      <c r="A1514" s="65" t="s">
        <v>23</v>
      </c>
      <c r="B1514" s="66">
        <v>1</v>
      </c>
      <c r="C1514" s="66">
        <v>5</v>
      </c>
      <c r="D1514" s="66">
        <v>0.05</v>
      </c>
      <c r="E1514" t="s">
        <v>1</v>
      </c>
      <c r="F1514" s="66">
        <v>68472</v>
      </c>
      <c r="G1514" s="39">
        <f t="shared" si="82"/>
        <v>8.263144330304413E-2</v>
      </c>
      <c r="H1514" s="66">
        <v>1800.08</v>
      </c>
      <c r="I1514" s="66">
        <v>1</v>
      </c>
      <c r="J1514" s="67">
        <v>0</v>
      </c>
      <c r="K1514" s="52">
        <v>0.97199999999999998</v>
      </c>
      <c r="L1514" s="59">
        <f>IF(OR(H_no_hash!$F1514="---",H_no_hash!$F1514="infeas",H_no_hash!$F1514="inf"),"---",(H_no_hash!$F1514/M1514)-1)</f>
        <v>0.10571556051778974</v>
      </c>
      <c r="M1514" s="20">
        <f>Model_dem!L1254</f>
        <v>61925.51</v>
      </c>
      <c r="N1514">
        <f>Model_dem!G1254</f>
        <v>63245.9</v>
      </c>
      <c r="Q1514" s="65" t="s">
        <v>23</v>
      </c>
      <c r="R1514" s="66">
        <v>1</v>
      </c>
      <c r="S1514" s="66">
        <v>5</v>
      </c>
      <c r="T1514" s="66">
        <v>0.05</v>
      </c>
      <c r="U1514" s="66">
        <v>402</v>
      </c>
      <c r="V1514" s="66">
        <v>68472</v>
      </c>
      <c r="W1514" s="66">
        <v>1800.08</v>
      </c>
      <c r="X1514" s="66">
        <v>0</v>
      </c>
      <c r="Y1514" s="66">
        <v>1</v>
      </c>
      <c r="Z1514" s="66">
        <v>1800.08</v>
      </c>
      <c r="AA1514" s="67">
        <v>0</v>
      </c>
      <c r="XEO1514" t="s">
        <v>526</v>
      </c>
      <c r="XEP1514">
        <v>2</v>
      </c>
      <c r="XEQ1514">
        <v>50</v>
      </c>
      <c r="XER1514">
        <v>0.1</v>
      </c>
      <c r="XES1514">
        <v>50</v>
      </c>
      <c r="XET1514">
        <v>850</v>
      </c>
      <c r="XEU1514">
        <v>1030.0999999999999</v>
      </c>
      <c r="XEV1514">
        <v>0</v>
      </c>
      <c r="XEW1514">
        <v>9</v>
      </c>
      <c r="XEX1514">
        <v>1825.84</v>
      </c>
      <c r="XEY1514">
        <v>380</v>
      </c>
    </row>
    <row r="1515" spans="1:27 16369:16379" x14ac:dyDescent="0.3">
      <c r="A1515" s="68" t="s">
        <v>23</v>
      </c>
      <c r="B1515" s="20">
        <v>1</v>
      </c>
      <c r="C1515" s="20">
        <v>5</v>
      </c>
      <c r="D1515" s="20">
        <v>0.1</v>
      </c>
      <c r="E1515" t="s">
        <v>1</v>
      </c>
      <c r="F1515" s="20">
        <v>66463.899999999994</v>
      </c>
      <c r="G1515" s="39">
        <f t="shared" si="82"/>
        <v>2.8188915765236338E-2</v>
      </c>
      <c r="H1515" s="20">
        <v>1800.53</v>
      </c>
      <c r="I1515" s="20">
        <v>1</v>
      </c>
      <c r="J1515" s="23">
        <v>0</v>
      </c>
      <c r="K1515" s="52">
        <v>0.96799999999999997</v>
      </c>
      <c r="L1515" s="59">
        <f>IF(OR(H_no_hash!$F1515="---",H_no_hash!$F1515="infeas",H_no_hash!$F1515="inf"),"---",(H_no_hash!$F1515/M1515)-1)</f>
        <v>7.3287890564001756E-2</v>
      </c>
      <c r="M1515" s="20">
        <f>Model_dem!L1255</f>
        <v>61925.51</v>
      </c>
      <c r="N1515">
        <f>Model_dem!G1255</f>
        <v>64641.72</v>
      </c>
      <c r="Q1515" s="68" t="s">
        <v>23</v>
      </c>
      <c r="R1515" s="20">
        <v>1</v>
      </c>
      <c r="S1515" s="20">
        <v>5</v>
      </c>
      <c r="T1515" s="20">
        <v>0.1</v>
      </c>
      <c r="U1515" s="20">
        <v>402</v>
      </c>
      <c r="V1515" s="20">
        <v>66463.899999999994</v>
      </c>
      <c r="W1515" s="20">
        <v>1800.53</v>
      </c>
      <c r="X1515" s="20">
        <v>0</v>
      </c>
      <c r="Y1515" s="20">
        <v>1</v>
      </c>
      <c r="Z1515" s="20">
        <v>1812.83</v>
      </c>
      <c r="AA1515" s="23">
        <v>0</v>
      </c>
      <c r="XEO1515" t="s">
        <v>513</v>
      </c>
      <c r="XEP1515">
        <v>1</v>
      </c>
      <c r="XEQ1515">
        <v>5</v>
      </c>
      <c r="XER1515">
        <v>0.05</v>
      </c>
      <c r="XES1515">
        <v>50</v>
      </c>
      <c r="XET1515">
        <v>778</v>
      </c>
      <c r="XEU1515">
        <v>0.43070199999999997</v>
      </c>
      <c r="XEV1515">
        <v>0</v>
      </c>
      <c r="XEW1515">
        <v>674407</v>
      </c>
      <c r="XEX1515">
        <v>1800</v>
      </c>
      <c r="XEY1515">
        <v>80034</v>
      </c>
    </row>
    <row r="1516" spans="1:27 16369:16379" x14ac:dyDescent="0.3">
      <c r="A1516" s="65" t="s">
        <v>23</v>
      </c>
      <c r="B1516" s="66">
        <v>1</v>
      </c>
      <c r="C1516" s="66">
        <v>5</v>
      </c>
      <c r="D1516" s="66">
        <v>0.15</v>
      </c>
      <c r="E1516" t="s">
        <v>1</v>
      </c>
      <c r="F1516" s="66">
        <v>66430.600000000006</v>
      </c>
      <c r="G1516" s="39">
        <f t="shared" si="82"/>
        <v>4.4432390789959919E-2</v>
      </c>
      <c r="H1516" s="66">
        <v>1800.21</v>
      </c>
      <c r="I1516" s="66">
        <v>1</v>
      </c>
      <c r="J1516" s="67">
        <v>0</v>
      </c>
      <c r="K1516" s="52">
        <v>0.96099999999999997</v>
      </c>
      <c r="L1516" s="59">
        <f>IF(OR(H_no_hash!$F1516="---",H_no_hash!$F1516="infeas",H_no_hash!$F1516="inf"),"---",(H_no_hash!$F1516/M1516)-1)</f>
        <v>7.275014771779853E-2</v>
      </c>
      <c r="M1516" s="20">
        <f>Model_dem!L1256</f>
        <v>61925.51</v>
      </c>
      <c r="N1516">
        <f>Model_dem!G1256</f>
        <v>63604.5</v>
      </c>
      <c r="Q1516" s="65" t="s">
        <v>23</v>
      </c>
      <c r="R1516" s="66">
        <v>1</v>
      </c>
      <c r="S1516" s="66">
        <v>5</v>
      </c>
      <c r="T1516" s="66">
        <v>0.15</v>
      </c>
      <c r="U1516" s="66">
        <v>402</v>
      </c>
      <c r="V1516" s="66">
        <v>66430.600000000006</v>
      </c>
      <c r="W1516" s="66">
        <v>1800.21</v>
      </c>
      <c r="X1516" s="66">
        <v>0</v>
      </c>
      <c r="Y1516" s="66">
        <v>1</v>
      </c>
      <c r="Z1516" s="66">
        <v>1812.5</v>
      </c>
      <c r="AA1516" s="67">
        <v>0</v>
      </c>
      <c r="XEO1516" t="s">
        <v>513</v>
      </c>
      <c r="XEP1516">
        <v>1</v>
      </c>
      <c r="XEQ1516">
        <v>5</v>
      </c>
      <c r="XER1516">
        <v>0.1</v>
      </c>
      <c r="XES1516">
        <v>50</v>
      </c>
      <c r="XET1516">
        <v>778</v>
      </c>
      <c r="XEU1516">
        <v>0.88602000000000003</v>
      </c>
      <c r="XEV1516">
        <v>0</v>
      </c>
      <c r="XEW1516">
        <v>443951</v>
      </c>
      <c r="XEX1516">
        <v>1800</v>
      </c>
      <c r="XEY1516">
        <v>77124</v>
      </c>
    </row>
    <row r="1517" spans="1:27 16369:16379" x14ac:dyDescent="0.3">
      <c r="A1517" s="68" t="s">
        <v>23</v>
      </c>
      <c r="B1517" s="20">
        <v>1</v>
      </c>
      <c r="C1517" s="20">
        <v>5</v>
      </c>
      <c r="D1517" s="20">
        <v>0.2</v>
      </c>
      <c r="E1517" t="s">
        <v>1</v>
      </c>
      <c r="F1517" s="20">
        <v>66577.2</v>
      </c>
      <c r="G1517" s="39">
        <f t="shared" si="82"/>
        <v>3.1215004515046732E-2</v>
      </c>
      <c r="H1517" s="20">
        <v>1800.17</v>
      </c>
      <c r="I1517" s="20">
        <v>1</v>
      </c>
      <c r="J1517" s="23">
        <v>0</v>
      </c>
      <c r="K1517" s="52">
        <v>1</v>
      </c>
      <c r="L1517" s="59">
        <f>IF(OR(H_no_hash!$F1517="---",H_no_hash!$F1517="infeas",H_no_hash!$F1517="inf"),"---",(H_no_hash!$F1517/M1517)-1)</f>
        <v>7.5117508115799092E-2</v>
      </c>
      <c r="M1517" s="20">
        <f>Model_dem!L1257</f>
        <v>61925.51</v>
      </c>
      <c r="N1517">
        <f>Model_dem!G1257</f>
        <v>64561.9</v>
      </c>
      <c r="Q1517" s="68" t="s">
        <v>23</v>
      </c>
      <c r="R1517" s="20">
        <v>1</v>
      </c>
      <c r="S1517" s="20">
        <v>5</v>
      </c>
      <c r="T1517" s="20">
        <v>0.2</v>
      </c>
      <c r="U1517" s="20">
        <v>402</v>
      </c>
      <c r="V1517" s="20">
        <v>66577.2</v>
      </c>
      <c r="W1517" s="20">
        <v>1800.17</v>
      </c>
      <c r="X1517" s="20">
        <v>0</v>
      </c>
      <c r="Y1517" s="20">
        <v>1</v>
      </c>
      <c r="Z1517" s="20">
        <v>1812.78</v>
      </c>
      <c r="AA1517" s="23">
        <v>0</v>
      </c>
      <c r="XEO1517" t="s">
        <v>513</v>
      </c>
      <c r="XEP1517">
        <v>1</v>
      </c>
      <c r="XEQ1517">
        <v>5</v>
      </c>
      <c r="XER1517">
        <v>0.15</v>
      </c>
      <c r="XES1517">
        <v>50</v>
      </c>
      <c r="XET1517">
        <v>778</v>
      </c>
      <c r="XEU1517">
        <v>0.62921800000000006</v>
      </c>
      <c r="XEV1517">
        <v>0</v>
      </c>
      <c r="XEW1517">
        <v>516481</v>
      </c>
      <c r="XEX1517">
        <v>1800</v>
      </c>
      <c r="XEY1517">
        <v>73777</v>
      </c>
    </row>
    <row r="1518" spans="1:27 16369:16379" x14ac:dyDescent="0.3">
      <c r="A1518" s="65" t="s">
        <v>23</v>
      </c>
      <c r="B1518" s="66">
        <v>1</v>
      </c>
      <c r="C1518" s="66">
        <v>10</v>
      </c>
      <c r="D1518" s="66">
        <v>0.05</v>
      </c>
      <c r="E1518" t="s">
        <v>1</v>
      </c>
      <c r="F1518" s="66">
        <v>67204.899999999994</v>
      </c>
      <c r="G1518" s="39">
        <f t="shared" si="82"/>
        <v>6.9996554607559575E-2</v>
      </c>
      <c r="H1518" s="66">
        <v>1801.32</v>
      </c>
      <c r="I1518" s="66">
        <v>1</v>
      </c>
      <c r="J1518" s="67">
        <v>0</v>
      </c>
      <c r="K1518" s="52">
        <v>0.154</v>
      </c>
      <c r="L1518" s="59">
        <f>IF(OR(H_no_hash!$F1518="---",H_no_hash!$F1518="infeas",H_no_hash!$F1518="inf"),"---",(H_no_hash!$F1518/M1518)-1)</f>
        <v>8.5253880024564799E-2</v>
      </c>
      <c r="M1518" s="20">
        <f>Model_dem!L1258</f>
        <v>61925.51</v>
      </c>
      <c r="N1518">
        <f>Model_dem!G1258</f>
        <v>62808.52</v>
      </c>
      <c r="Q1518" s="65" t="s">
        <v>23</v>
      </c>
      <c r="R1518" s="66">
        <v>1</v>
      </c>
      <c r="S1518" s="66">
        <v>10</v>
      </c>
      <c r="T1518" s="66">
        <v>0.05</v>
      </c>
      <c r="U1518" s="66">
        <v>402</v>
      </c>
      <c r="V1518" s="66">
        <v>67204.899999999994</v>
      </c>
      <c r="W1518" s="66">
        <v>1801.32</v>
      </c>
      <c r="X1518" s="66">
        <v>0</v>
      </c>
      <c r="Y1518" s="66">
        <v>1</v>
      </c>
      <c r="Z1518" s="66">
        <v>1813.14</v>
      </c>
      <c r="AA1518" s="67">
        <v>0</v>
      </c>
      <c r="XEO1518" t="s">
        <v>513</v>
      </c>
      <c r="XEP1518">
        <v>1</v>
      </c>
      <c r="XEQ1518">
        <v>5</v>
      </c>
      <c r="XER1518">
        <v>0.2</v>
      </c>
      <c r="XES1518">
        <v>50</v>
      </c>
      <c r="XET1518">
        <v>778</v>
      </c>
      <c r="XEU1518">
        <v>0.43380400000000002</v>
      </c>
      <c r="XEV1518">
        <v>0</v>
      </c>
      <c r="XEW1518">
        <v>423106</v>
      </c>
      <c r="XEX1518">
        <v>1800.01</v>
      </c>
      <c r="XEY1518">
        <v>70747</v>
      </c>
    </row>
    <row r="1519" spans="1:27 16369:16379" x14ac:dyDescent="0.3">
      <c r="A1519" s="68" t="s">
        <v>23</v>
      </c>
      <c r="B1519" s="20">
        <v>1</v>
      </c>
      <c r="C1519" s="20">
        <v>10</v>
      </c>
      <c r="D1519" s="20">
        <v>0.1</v>
      </c>
      <c r="E1519" t="s">
        <v>1</v>
      </c>
      <c r="F1519" s="20">
        <v>71117.2</v>
      </c>
      <c r="G1519" s="39">
        <f t="shared" si="82"/>
        <v>0.10363274274552481</v>
      </c>
      <c r="H1519" s="20">
        <v>1802.95</v>
      </c>
      <c r="I1519" s="20">
        <v>1</v>
      </c>
      <c r="J1519" s="23">
        <v>0</v>
      </c>
      <c r="K1519" s="52">
        <v>0.126</v>
      </c>
      <c r="L1519" s="59">
        <f>IF(OR(H_no_hash!$F1519="---",H_no_hash!$F1519="infeas",H_no_hash!$F1519="inf"),"---",(H_no_hash!$F1519/M1519)-1)</f>
        <v>0.14843139765825097</v>
      </c>
      <c r="M1519" s="20">
        <f>Model_dem!L1259</f>
        <v>61925.51</v>
      </c>
      <c r="N1519">
        <f>Model_dem!G1259</f>
        <v>64439.19</v>
      </c>
      <c r="Q1519" s="68" t="s">
        <v>23</v>
      </c>
      <c r="R1519" s="20">
        <v>1</v>
      </c>
      <c r="S1519" s="20">
        <v>10</v>
      </c>
      <c r="T1519" s="20">
        <v>0.1</v>
      </c>
      <c r="U1519" s="20">
        <v>402</v>
      </c>
      <c r="V1519" s="20">
        <v>71117.2</v>
      </c>
      <c r="W1519" s="20">
        <v>1802.95</v>
      </c>
      <c r="X1519" s="20">
        <v>0</v>
      </c>
      <c r="Y1519" s="20">
        <v>1</v>
      </c>
      <c r="Z1519" s="20">
        <v>1803.03</v>
      </c>
      <c r="AA1519" s="23">
        <v>0</v>
      </c>
      <c r="XEO1519" t="s">
        <v>513</v>
      </c>
      <c r="XEP1519">
        <v>1</v>
      </c>
      <c r="XEQ1519">
        <v>10</v>
      </c>
      <c r="XER1519">
        <v>0.05</v>
      </c>
      <c r="XES1519">
        <v>50</v>
      </c>
      <c r="XET1519">
        <v>778</v>
      </c>
      <c r="XEU1519">
        <v>0.62635399999999997</v>
      </c>
      <c r="XEV1519">
        <v>0</v>
      </c>
      <c r="XEW1519">
        <v>527080</v>
      </c>
      <c r="XEX1519">
        <v>1800</v>
      </c>
      <c r="XEY1519">
        <v>79190</v>
      </c>
    </row>
    <row r="1520" spans="1:27 16369:16379" x14ac:dyDescent="0.3">
      <c r="A1520" s="65" t="s">
        <v>23</v>
      </c>
      <c r="B1520" s="66">
        <v>1</v>
      </c>
      <c r="C1520" s="66">
        <v>10</v>
      </c>
      <c r="D1520" s="66">
        <v>0.15</v>
      </c>
      <c r="E1520" t="s">
        <v>1</v>
      </c>
      <c r="F1520" s="66">
        <v>75596.800000000003</v>
      </c>
      <c r="G1520" s="39">
        <f t="shared" si="82"/>
        <v>0.17019015620997135</v>
      </c>
      <c r="H1520" s="66">
        <v>1802.35</v>
      </c>
      <c r="I1520" s="66">
        <v>1</v>
      </c>
      <c r="J1520" s="67">
        <v>0</v>
      </c>
      <c r="K1520" s="52">
        <v>0.96199999999999997</v>
      </c>
      <c r="L1520" s="59">
        <f>IF(OR(H_no_hash!$F1520="---",H_no_hash!$F1520="infeas",H_no_hash!$F1520="inf"),"---",(H_no_hash!$F1520/M1520)-1)</f>
        <v>0.2207699217979795</v>
      </c>
      <c r="M1520" s="20">
        <f>Model_dem!L1260</f>
        <v>61925.51</v>
      </c>
      <c r="N1520">
        <f>Model_dem!G1260</f>
        <v>64602.15</v>
      </c>
      <c r="Q1520" s="65" t="s">
        <v>23</v>
      </c>
      <c r="R1520" s="66">
        <v>1</v>
      </c>
      <c r="S1520" s="66">
        <v>10</v>
      </c>
      <c r="T1520" s="66">
        <v>0.15</v>
      </c>
      <c r="U1520" s="66">
        <v>402</v>
      </c>
      <c r="V1520" s="66">
        <v>75596.800000000003</v>
      </c>
      <c r="W1520" s="66">
        <v>1802.35</v>
      </c>
      <c r="X1520" s="66">
        <v>0</v>
      </c>
      <c r="Y1520" s="66">
        <v>1</v>
      </c>
      <c r="Z1520" s="66">
        <v>1802.41</v>
      </c>
      <c r="AA1520" s="67">
        <v>0</v>
      </c>
      <c r="XEO1520" t="s">
        <v>513</v>
      </c>
      <c r="XEP1520">
        <v>1</v>
      </c>
      <c r="XEQ1520">
        <v>10</v>
      </c>
      <c r="XER1520">
        <v>0.1</v>
      </c>
      <c r="XES1520">
        <v>50</v>
      </c>
      <c r="XET1520">
        <v>778</v>
      </c>
      <c r="XEU1520">
        <v>0.962009</v>
      </c>
      <c r="XEV1520">
        <v>0</v>
      </c>
      <c r="XEW1520">
        <v>519805</v>
      </c>
      <c r="XEX1520">
        <v>1800</v>
      </c>
      <c r="XEY1520">
        <v>77225</v>
      </c>
    </row>
    <row r="1521" spans="1:27 16369:16379" x14ac:dyDescent="0.3">
      <c r="A1521" s="68" t="s">
        <v>23</v>
      </c>
      <c r="B1521" s="20">
        <v>1</v>
      </c>
      <c r="C1521" s="20">
        <v>10</v>
      </c>
      <c r="D1521" s="20">
        <v>0.2</v>
      </c>
      <c r="E1521" t="s">
        <v>1</v>
      </c>
      <c r="F1521" s="20">
        <v>75655.5</v>
      </c>
      <c r="G1521" s="39">
        <f t="shared" si="82"/>
        <v>0.18168236531713716</v>
      </c>
      <c r="H1521" s="20">
        <v>1808.54</v>
      </c>
      <c r="I1521" s="20">
        <v>1</v>
      </c>
      <c r="J1521" s="23">
        <v>0</v>
      </c>
      <c r="K1521" s="52">
        <v>1</v>
      </c>
      <c r="L1521" s="59">
        <f>IF(OR(H_no_hash!$F1521="---",H_no_hash!$F1521="infeas",H_no_hash!$F1521="inf"),"---",(H_no_hash!$F1521/M1521)-1)</f>
        <v>0.22171783486320895</v>
      </c>
      <c r="M1521" s="20">
        <f>Model_dem!L1261</f>
        <v>61925.51</v>
      </c>
      <c r="N1521">
        <f>Model_dem!G1261</f>
        <v>64023.55</v>
      </c>
      <c r="Q1521" s="68" t="s">
        <v>23</v>
      </c>
      <c r="R1521" s="20">
        <v>1</v>
      </c>
      <c r="S1521" s="20">
        <v>10</v>
      </c>
      <c r="T1521" s="20">
        <v>0.2</v>
      </c>
      <c r="U1521" s="20">
        <v>402</v>
      </c>
      <c r="V1521" s="20">
        <v>75655.5</v>
      </c>
      <c r="W1521" s="20">
        <v>1808.54</v>
      </c>
      <c r="X1521" s="20">
        <v>0</v>
      </c>
      <c r="Y1521" s="20">
        <v>1</v>
      </c>
      <c r="Z1521" s="20">
        <v>1808.69</v>
      </c>
      <c r="AA1521" s="23">
        <v>0</v>
      </c>
      <c r="XEO1521" t="s">
        <v>513</v>
      </c>
      <c r="XEP1521">
        <v>1</v>
      </c>
      <c r="XEQ1521">
        <v>10</v>
      </c>
      <c r="XER1521">
        <v>0.15</v>
      </c>
      <c r="XES1521">
        <v>50</v>
      </c>
      <c r="XET1521">
        <v>778</v>
      </c>
      <c r="XEU1521">
        <v>0.25462899999999999</v>
      </c>
      <c r="XEV1521">
        <v>0</v>
      </c>
      <c r="XEW1521">
        <v>324376</v>
      </c>
      <c r="XEX1521">
        <v>1800</v>
      </c>
      <c r="XEY1521">
        <v>77463</v>
      </c>
    </row>
    <row r="1522" spans="1:27 16369:16379" x14ac:dyDescent="0.3">
      <c r="A1522" s="65" t="s">
        <v>23</v>
      </c>
      <c r="B1522" s="66">
        <v>1</v>
      </c>
      <c r="C1522" s="66">
        <v>25</v>
      </c>
      <c r="D1522" s="66">
        <v>0.05</v>
      </c>
      <c r="E1522" t="s">
        <v>1</v>
      </c>
      <c r="F1522" s="66">
        <v>86734.2</v>
      </c>
      <c r="G1522" s="39">
        <f t="shared" si="82"/>
        <v>0.34085337404704769</v>
      </c>
      <c r="H1522" s="66">
        <v>1830.38</v>
      </c>
      <c r="I1522" s="66">
        <v>1</v>
      </c>
      <c r="J1522" s="67">
        <v>0</v>
      </c>
      <c r="K1522" s="52">
        <v>0</v>
      </c>
      <c r="L1522" s="59">
        <f>IF(OR(H_no_hash!$F1522="---",H_no_hash!$F1522="infeas",H_no_hash!$F1522="inf"),"---",(H_no_hash!$F1522/M1522)-1)</f>
        <v>0.40062148862399338</v>
      </c>
      <c r="M1522" s="20">
        <f>Model_dem!L1262</f>
        <v>61925.51</v>
      </c>
      <c r="N1522">
        <f>Model_dem!G1262</f>
        <v>64685.82</v>
      </c>
      <c r="Q1522" s="65" t="s">
        <v>23</v>
      </c>
      <c r="R1522" s="66">
        <v>1</v>
      </c>
      <c r="S1522" s="66">
        <v>25</v>
      </c>
      <c r="T1522" s="66">
        <v>0.05</v>
      </c>
      <c r="U1522" s="66">
        <v>402</v>
      </c>
      <c r="V1522" s="66">
        <v>86734.2</v>
      </c>
      <c r="W1522" s="66">
        <v>1830.38</v>
      </c>
      <c r="X1522" s="66">
        <v>0</v>
      </c>
      <c r="Y1522" s="66">
        <v>1</v>
      </c>
      <c r="Z1522" s="66">
        <v>1830.38</v>
      </c>
      <c r="AA1522" s="67">
        <v>0</v>
      </c>
      <c r="XEO1522" t="s">
        <v>513</v>
      </c>
      <c r="XEP1522">
        <v>1</v>
      </c>
      <c r="XEQ1522">
        <v>10</v>
      </c>
      <c r="XER1522">
        <v>0.2</v>
      </c>
      <c r="XES1522">
        <v>50</v>
      </c>
      <c r="XET1522">
        <v>778</v>
      </c>
      <c r="XEU1522">
        <v>1.08405</v>
      </c>
      <c r="XEV1522">
        <v>0</v>
      </c>
      <c r="XEW1522">
        <v>198126</v>
      </c>
      <c r="XEX1522">
        <v>1800.01</v>
      </c>
      <c r="XEY1522">
        <v>65612</v>
      </c>
    </row>
    <row r="1523" spans="1:27 16369:16379" x14ac:dyDescent="0.3">
      <c r="A1523" s="68" t="s">
        <v>23</v>
      </c>
      <c r="B1523" s="20">
        <v>1</v>
      </c>
      <c r="C1523" s="20">
        <v>25</v>
      </c>
      <c r="D1523" s="20">
        <v>0.1</v>
      </c>
      <c r="E1523" t="s">
        <v>1</v>
      </c>
      <c r="F1523" s="20">
        <v>79244.3</v>
      </c>
      <c r="G1523" s="39">
        <f t="shared" si="82"/>
        <v>0.14913278100420121</v>
      </c>
      <c r="H1523" s="20">
        <v>1857.17</v>
      </c>
      <c r="I1523" s="20">
        <v>1</v>
      </c>
      <c r="J1523" s="23">
        <v>0</v>
      </c>
      <c r="K1523" s="52">
        <v>0</v>
      </c>
      <c r="L1523" s="59">
        <f>IF(OR(H_no_hash!$F1523="---",H_no_hash!$F1523="infeas",H_no_hash!$F1523="inf"),"---",(H_no_hash!$F1523/M1523)-1)</f>
        <v>0.27967133415614986</v>
      </c>
      <c r="M1523" s="20">
        <f>Model_dem!L1263</f>
        <v>61925.51</v>
      </c>
      <c r="N1523">
        <f>Model_dem!G1263</f>
        <v>68960.09</v>
      </c>
      <c r="Q1523" s="68" t="s">
        <v>23</v>
      </c>
      <c r="R1523" s="20">
        <v>1</v>
      </c>
      <c r="S1523" s="20">
        <v>25</v>
      </c>
      <c r="T1523" s="20">
        <v>0.1</v>
      </c>
      <c r="U1523" s="20">
        <v>402</v>
      </c>
      <c r="V1523" s="20">
        <v>79244.3</v>
      </c>
      <c r="W1523" s="20">
        <v>1857.17</v>
      </c>
      <c r="X1523" s="20">
        <v>0</v>
      </c>
      <c r="Y1523" s="20">
        <v>1</v>
      </c>
      <c r="Z1523" s="20">
        <v>1857.17</v>
      </c>
      <c r="AA1523" s="23">
        <v>0</v>
      </c>
      <c r="XEO1523" t="s">
        <v>513</v>
      </c>
      <c r="XEP1523">
        <v>1</v>
      </c>
      <c r="XEQ1523">
        <v>25</v>
      </c>
      <c r="XER1523">
        <v>0.05</v>
      </c>
      <c r="XES1523">
        <v>50</v>
      </c>
      <c r="XET1523">
        <v>778</v>
      </c>
      <c r="XEU1523">
        <v>1.4023699999999999</v>
      </c>
      <c r="XEV1523">
        <v>0</v>
      </c>
      <c r="XEW1523">
        <v>141926</v>
      </c>
      <c r="XEX1523">
        <v>1800.04</v>
      </c>
      <c r="XEY1523">
        <v>52720</v>
      </c>
    </row>
    <row r="1524" spans="1:27 16369:16379" x14ac:dyDescent="0.3">
      <c r="A1524" s="65" t="s">
        <v>23</v>
      </c>
      <c r="B1524" s="66">
        <v>1</v>
      </c>
      <c r="C1524" s="66">
        <v>25</v>
      </c>
      <c r="D1524" s="66">
        <v>0.15</v>
      </c>
      <c r="E1524" t="s">
        <v>1</v>
      </c>
      <c r="F1524" s="66" t="s">
        <v>46</v>
      </c>
      <c r="G1524" s="39" t="str">
        <f t="shared" si="82"/>
        <v>---</v>
      </c>
      <c r="H1524" s="66">
        <v>60.257899999999999</v>
      </c>
      <c r="I1524" s="66">
        <v>1</v>
      </c>
      <c r="J1524" s="67">
        <v>0</v>
      </c>
      <c r="K1524" s="52">
        <v>0.70799999999999996</v>
      </c>
      <c r="L1524" s="59" t="str">
        <f>IF(OR(H_no_hash!$F1524="---",H_no_hash!$F1524="infeas",H_no_hash!$F1524="inf"),"---",(H_no_hash!$F1524/M1524)-1)</f>
        <v>---</v>
      </c>
      <c r="M1524" s="20">
        <f>Model_dem!L1264</f>
        <v>61925.51</v>
      </c>
      <c r="N1524">
        <f>Model_dem!G1264</f>
        <v>80174.7</v>
      </c>
      <c r="Q1524" s="65" t="s">
        <v>23</v>
      </c>
      <c r="R1524" s="66">
        <v>1</v>
      </c>
      <c r="S1524" s="66">
        <v>25</v>
      </c>
      <c r="T1524" s="66">
        <v>0.15</v>
      </c>
      <c r="U1524" s="66">
        <v>402</v>
      </c>
      <c r="V1524" s="66" t="s">
        <v>46</v>
      </c>
      <c r="W1524" s="66">
        <v>60.257899999999999</v>
      </c>
      <c r="X1524" s="66">
        <v>0</v>
      </c>
      <c r="Y1524" s="66">
        <v>1</v>
      </c>
      <c r="Z1524" s="66">
        <v>1801.59</v>
      </c>
      <c r="AA1524" s="67">
        <v>0</v>
      </c>
      <c r="XEO1524" t="s">
        <v>513</v>
      </c>
      <c r="XEP1524">
        <v>1</v>
      </c>
      <c r="XEQ1524">
        <v>25</v>
      </c>
      <c r="XER1524">
        <v>0.1</v>
      </c>
      <c r="XES1524">
        <v>50</v>
      </c>
      <c r="XET1524">
        <v>790</v>
      </c>
      <c r="XEU1524">
        <v>4.8391500000000001</v>
      </c>
      <c r="XEV1524">
        <v>0</v>
      </c>
      <c r="XEW1524">
        <v>68891</v>
      </c>
      <c r="XEX1524">
        <v>1800.27</v>
      </c>
      <c r="XEY1524">
        <v>39468</v>
      </c>
    </row>
    <row r="1525" spans="1:27 16369:16379" x14ac:dyDescent="0.3">
      <c r="A1525" s="68" t="s">
        <v>23</v>
      </c>
      <c r="B1525" s="20">
        <v>1</v>
      </c>
      <c r="C1525" s="20">
        <v>25</v>
      </c>
      <c r="D1525" s="20">
        <v>0.2</v>
      </c>
      <c r="E1525" t="s">
        <v>1</v>
      </c>
      <c r="F1525" s="20" t="s">
        <v>46</v>
      </c>
      <c r="G1525" s="39" t="str">
        <f t="shared" si="82"/>
        <v>---</v>
      </c>
      <c r="H1525" s="20">
        <v>60.246299999999998</v>
      </c>
      <c r="I1525" s="20">
        <v>1</v>
      </c>
      <c r="J1525" s="23">
        <v>0</v>
      </c>
      <c r="K1525" s="52">
        <v>0.95099999999999996</v>
      </c>
      <c r="L1525" s="59" t="str">
        <f>IF(OR(H_no_hash!$F1525="---",H_no_hash!$F1525="infeas",H_no_hash!$F1525="inf"),"---",(H_no_hash!$F1525/M1525)-1)</f>
        <v>---</v>
      </c>
      <c r="M1525" s="20">
        <f>Model_dem!L1265</f>
        <v>61925.51</v>
      </c>
      <c r="N1525">
        <f>Model_dem!G1265</f>
        <v>76386.759999999995</v>
      </c>
      <c r="Q1525" s="68" t="s">
        <v>23</v>
      </c>
      <c r="R1525" s="20">
        <v>1</v>
      </c>
      <c r="S1525" s="20">
        <v>25</v>
      </c>
      <c r="T1525" s="20">
        <v>0.2</v>
      </c>
      <c r="U1525" s="20">
        <v>402</v>
      </c>
      <c r="V1525" s="20" t="s">
        <v>46</v>
      </c>
      <c r="W1525" s="20">
        <v>60.246299999999998</v>
      </c>
      <c r="X1525" s="20">
        <v>0</v>
      </c>
      <c r="Y1525" s="20">
        <v>1</v>
      </c>
      <c r="Z1525" s="20">
        <v>1801.65</v>
      </c>
      <c r="AA1525" s="23">
        <v>0</v>
      </c>
      <c r="XEO1525" t="s">
        <v>513</v>
      </c>
      <c r="XEP1525">
        <v>1</v>
      </c>
      <c r="XEQ1525">
        <v>25</v>
      </c>
      <c r="XER1525">
        <v>0.15</v>
      </c>
      <c r="XES1525">
        <v>50</v>
      </c>
      <c r="XET1525">
        <v>792</v>
      </c>
      <c r="XEU1525">
        <v>12.9025</v>
      </c>
      <c r="XEV1525">
        <v>0</v>
      </c>
      <c r="XEW1525">
        <v>10880</v>
      </c>
      <c r="XEX1525">
        <v>1800.04</v>
      </c>
      <c r="XEY1525">
        <v>16233</v>
      </c>
    </row>
    <row r="1526" spans="1:27 16369:16379" x14ac:dyDescent="0.3">
      <c r="A1526" s="65" t="s">
        <v>23</v>
      </c>
      <c r="B1526" s="66">
        <v>1</v>
      </c>
      <c r="C1526" s="66">
        <v>50</v>
      </c>
      <c r="D1526" s="66">
        <v>0.05</v>
      </c>
      <c r="E1526" t="s">
        <v>1</v>
      </c>
      <c r="F1526" s="66">
        <v>69094.7</v>
      </c>
      <c r="G1526" s="39">
        <f t="shared" si="82"/>
        <v>5.8377439605438432E-2</v>
      </c>
      <c r="H1526" s="66">
        <v>1800.76</v>
      </c>
      <c r="I1526" s="66">
        <v>1</v>
      </c>
      <c r="J1526" s="67">
        <v>0</v>
      </c>
      <c r="K1526" s="52">
        <v>0</v>
      </c>
      <c r="L1526" s="59">
        <f>IF(OR(H_no_hash!$F1526="---",H_no_hash!$F1526="infeas",H_no_hash!$F1526="inf"),"---",(H_no_hash!$F1526/M1526)-1)</f>
        <v>0.11577119025745608</v>
      </c>
      <c r="M1526" s="20">
        <f>Model_dem!L1266</f>
        <v>61925.51</v>
      </c>
      <c r="N1526">
        <f>Model_dem!G1266</f>
        <v>65283.61</v>
      </c>
      <c r="Q1526" s="65" t="s">
        <v>23</v>
      </c>
      <c r="R1526" s="66">
        <v>1</v>
      </c>
      <c r="S1526" s="66">
        <v>50</v>
      </c>
      <c r="T1526" s="66">
        <v>0.05</v>
      </c>
      <c r="U1526" s="66">
        <v>402</v>
      </c>
      <c r="V1526" s="66">
        <v>69094.7</v>
      </c>
      <c r="W1526" s="66">
        <v>1800.76</v>
      </c>
      <c r="X1526" s="66">
        <v>0</v>
      </c>
      <c r="Y1526" s="66">
        <v>1</v>
      </c>
      <c r="Z1526" s="66">
        <v>1800.76</v>
      </c>
      <c r="AA1526" s="67">
        <v>0</v>
      </c>
      <c r="XEO1526" t="s">
        <v>513</v>
      </c>
      <c r="XEP1526">
        <v>1</v>
      </c>
      <c r="XEQ1526">
        <v>25</v>
      </c>
      <c r="XER1526">
        <v>0.2</v>
      </c>
      <c r="XES1526">
        <v>50</v>
      </c>
      <c r="XET1526" t="s">
        <v>46</v>
      </c>
      <c r="XEU1526">
        <v>60.008899999999997</v>
      </c>
      <c r="XEV1526">
        <v>0</v>
      </c>
      <c r="XEW1526">
        <v>1</v>
      </c>
      <c r="XEX1526">
        <v>1801.8</v>
      </c>
      <c r="XEY1526">
        <v>29</v>
      </c>
    </row>
    <row r="1527" spans="1:27 16369:16379" x14ac:dyDescent="0.3">
      <c r="A1527" s="68" t="s">
        <v>23</v>
      </c>
      <c r="B1527" s="20">
        <v>1</v>
      </c>
      <c r="C1527" s="20">
        <v>50</v>
      </c>
      <c r="D1527" s="20">
        <v>0.1</v>
      </c>
      <c r="E1527" t="s">
        <v>1</v>
      </c>
      <c r="F1527" s="20">
        <v>85724.5</v>
      </c>
      <c r="G1527" s="39">
        <f t="shared" si="82"/>
        <v>0.23649440217076165</v>
      </c>
      <c r="H1527" s="20">
        <v>1817.48</v>
      </c>
      <c r="I1527" s="20">
        <v>1</v>
      </c>
      <c r="J1527" s="23">
        <v>0</v>
      </c>
      <c r="K1527" s="52">
        <v>0</v>
      </c>
      <c r="L1527" s="59">
        <f>IF(OR(H_no_hash!$F1527="---",H_no_hash!$F1527="infeas",H_no_hash!$F1527="inf"),"---",(H_no_hash!$F1527/M1527)-1)</f>
        <v>0.38431641499601699</v>
      </c>
      <c r="M1527" s="20">
        <f>Model_dem!L1267</f>
        <v>61925.51</v>
      </c>
      <c r="N1527">
        <f>Model_dem!G1267</f>
        <v>69328.66</v>
      </c>
      <c r="Q1527" s="68" t="s">
        <v>23</v>
      </c>
      <c r="R1527" s="20">
        <v>1</v>
      </c>
      <c r="S1527" s="20">
        <v>50</v>
      </c>
      <c r="T1527" s="20">
        <v>0.1</v>
      </c>
      <c r="U1527" s="20">
        <v>402</v>
      </c>
      <c r="V1527" s="20">
        <v>85724.5</v>
      </c>
      <c r="W1527" s="20">
        <v>1817.48</v>
      </c>
      <c r="X1527" s="20">
        <v>0</v>
      </c>
      <c r="Y1527" s="20">
        <v>1</v>
      </c>
      <c r="Z1527" s="20">
        <v>1817.6</v>
      </c>
      <c r="AA1527" s="23">
        <v>0</v>
      </c>
      <c r="XEO1527" t="s">
        <v>513</v>
      </c>
      <c r="XEP1527">
        <v>1</v>
      </c>
      <c r="XEQ1527">
        <v>50</v>
      </c>
      <c r="XER1527">
        <v>0.05</v>
      </c>
      <c r="XES1527">
        <v>50</v>
      </c>
      <c r="XET1527">
        <v>778</v>
      </c>
      <c r="XEU1527">
        <v>2.1257000000000001</v>
      </c>
      <c r="XEV1527">
        <v>0</v>
      </c>
      <c r="XEW1527">
        <v>58691</v>
      </c>
      <c r="XEX1527">
        <v>1800.06</v>
      </c>
      <c r="XEY1527">
        <v>43273</v>
      </c>
    </row>
    <row r="1528" spans="1:27 16369:16379" x14ac:dyDescent="0.3">
      <c r="A1528" s="65" t="s">
        <v>23</v>
      </c>
      <c r="B1528" s="66">
        <v>1</v>
      </c>
      <c r="C1528" s="66">
        <v>50</v>
      </c>
      <c r="D1528" s="66">
        <v>0.15</v>
      </c>
      <c r="E1528" t="s">
        <v>1</v>
      </c>
      <c r="F1528" s="66">
        <v>77482.7</v>
      </c>
      <c r="G1528" s="39">
        <f t="shared" si="82"/>
        <v>0.14360426767377463</v>
      </c>
      <c r="H1528" s="66">
        <v>1820.54</v>
      </c>
      <c r="I1528" s="66">
        <v>1</v>
      </c>
      <c r="J1528" s="67">
        <v>0</v>
      </c>
      <c r="K1528" s="52">
        <v>0</v>
      </c>
      <c r="L1528" s="59">
        <f>IF(OR(H_no_hash!$F1528="---",H_no_hash!$F1528="infeas",H_no_hash!$F1528="inf"),"---",(H_no_hash!$F1528/M1528)-1)</f>
        <v>0.25122425313897279</v>
      </c>
      <c r="M1528" s="20">
        <f>Model_dem!L1268</f>
        <v>61925.51</v>
      </c>
      <c r="N1528">
        <f>Model_dem!G1268</f>
        <v>67753.070000000007</v>
      </c>
      <c r="Q1528" s="65" t="s">
        <v>23</v>
      </c>
      <c r="R1528" s="66">
        <v>1</v>
      </c>
      <c r="S1528" s="66">
        <v>50</v>
      </c>
      <c r="T1528" s="66">
        <v>0.15</v>
      </c>
      <c r="U1528" s="66">
        <v>402</v>
      </c>
      <c r="V1528" s="66">
        <v>77482.7</v>
      </c>
      <c r="W1528" s="66">
        <v>1820.54</v>
      </c>
      <c r="X1528" s="66">
        <v>0</v>
      </c>
      <c r="Y1528" s="66">
        <v>1</v>
      </c>
      <c r="Z1528" s="66">
        <v>1820.72</v>
      </c>
      <c r="AA1528" s="67">
        <v>0</v>
      </c>
      <c r="XEO1528" t="s">
        <v>513</v>
      </c>
      <c r="XEP1528">
        <v>1</v>
      </c>
      <c r="XEQ1528">
        <v>50</v>
      </c>
      <c r="XER1528">
        <v>0.1</v>
      </c>
      <c r="XES1528">
        <v>50</v>
      </c>
      <c r="XET1528">
        <v>792</v>
      </c>
      <c r="XEU1528">
        <v>4.2441899999999997</v>
      </c>
      <c r="XEV1528">
        <v>0</v>
      </c>
      <c r="XEW1528">
        <v>9611</v>
      </c>
      <c r="XEX1528">
        <v>1800</v>
      </c>
      <c r="XEY1528">
        <v>17820</v>
      </c>
    </row>
    <row r="1529" spans="1:27 16369:16379" x14ac:dyDescent="0.3">
      <c r="A1529" s="68" t="s">
        <v>23</v>
      </c>
      <c r="B1529" s="20">
        <v>1</v>
      </c>
      <c r="C1529" s="20">
        <v>50</v>
      </c>
      <c r="D1529" s="20">
        <v>0.2</v>
      </c>
      <c r="E1529" t="s">
        <v>1</v>
      </c>
      <c r="F1529" s="20" t="s">
        <v>46</v>
      </c>
      <c r="G1529" s="39" t="str">
        <f t="shared" si="82"/>
        <v>---</v>
      </c>
      <c r="H1529" s="20">
        <v>61.689799999999998</v>
      </c>
      <c r="I1529" s="20">
        <v>1</v>
      </c>
      <c r="J1529" s="23">
        <v>0</v>
      </c>
      <c r="K1529" s="52">
        <v>0</v>
      </c>
      <c r="L1529" s="59" t="str">
        <f>IF(OR(H_no_hash!$F1529="---",H_no_hash!$F1529="infeas",H_no_hash!$F1529="inf"),"---",(H_no_hash!$F1529/M1529)-1)</f>
        <v>---</v>
      </c>
      <c r="M1529" s="20">
        <f>Model_dem!L1269</f>
        <v>61925.51</v>
      </c>
      <c r="N1529">
        <f>Model_dem!G1269</f>
        <v>75553.070000000007</v>
      </c>
      <c r="Q1529" s="68" t="s">
        <v>23</v>
      </c>
      <c r="R1529" s="20">
        <v>1</v>
      </c>
      <c r="S1529" s="20">
        <v>50</v>
      </c>
      <c r="T1529" s="20">
        <v>0.2</v>
      </c>
      <c r="U1529" s="20">
        <v>402</v>
      </c>
      <c r="V1529" s="20" t="s">
        <v>46</v>
      </c>
      <c r="W1529" s="20">
        <v>61.689799999999998</v>
      </c>
      <c r="X1529" s="20">
        <v>0</v>
      </c>
      <c r="Y1529" s="20">
        <v>1</v>
      </c>
      <c r="Z1529" s="20">
        <v>1805.01</v>
      </c>
      <c r="AA1529" s="23">
        <v>0</v>
      </c>
      <c r="XEO1529" t="s">
        <v>513</v>
      </c>
      <c r="XEP1529">
        <v>1</v>
      </c>
      <c r="XEQ1529">
        <v>50</v>
      </c>
      <c r="XER1529">
        <v>0.15</v>
      </c>
      <c r="XES1529">
        <v>50</v>
      </c>
      <c r="XET1529" t="s">
        <v>46</v>
      </c>
      <c r="XEU1529">
        <v>60.0077</v>
      </c>
      <c r="XEV1529">
        <v>0</v>
      </c>
      <c r="XEW1529">
        <v>1</v>
      </c>
      <c r="XEX1529">
        <v>1802.44</v>
      </c>
      <c r="XEY1529">
        <v>29</v>
      </c>
    </row>
    <row r="1530" spans="1:27 16369:16379" x14ac:dyDescent="0.3">
      <c r="A1530" s="65" t="s">
        <v>23</v>
      </c>
      <c r="B1530" s="66">
        <v>2</v>
      </c>
      <c r="C1530" s="66">
        <v>5</v>
      </c>
      <c r="D1530" s="66">
        <v>0.05</v>
      </c>
      <c r="E1530" t="s">
        <v>1</v>
      </c>
      <c r="F1530" s="66">
        <v>73845.3</v>
      </c>
      <c r="G1530" s="39">
        <f t="shared" si="82"/>
        <v>0.18650508389936252</v>
      </c>
      <c r="H1530" s="66">
        <v>1804.88</v>
      </c>
      <c r="I1530" s="66">
        <v>1</v>
      </c>
      <c r="J1530" s="67">
        <v>0</v>
      </c>
      <c r="K1530" s="52">
        <v>0.88</v>
      </c>
      <c r="L1530" s="59">
        <f>IF(OR(H_no_hash!$F1530="---",H_no_hash!$F1530="infeas",H_no_hash!$F1530="inf"),"---",(H_no_hash!$F1530/M1530)-1)</f>
        <v>0.19248593996238395</v>
      </c>
      <c r="M1530" s="20">
        <f>Model_dem!L1270</f>
        <v>61925.51</v>
      </c>
      <c r="N1530">
        <f>Model_dem!G1270</f>
        <v>62237.66</v>
      </c>
      <c r="Q1530" s="65" t="s">
        <v>23</v>
      </c>
      <c r="R1530" s="66">
        <v>2</v>
      </c>
      <c r="S1530" s="66">
        <v>5</v>
      </c>
      <c r="T1530" s="66">
        <v>0.05</v>
      </c>
      <c r="U1530" s="66">
        <v>402</v>
      </c>
      <c r="V1530" s="66">
        <v>73845.3</v>
      </c>
      <c r="W1530" s="66">
        <v>1804.88</v>
      </c>
      <c r="X1530" s="66">
        <v>0</v>
      </c>
      <c r="Y1530" s="66">
        <v>1</v>
      </c>
      <c r="Z1530" s="66">
        <v>1819.8</v>
      </c>
      <c r="AA1530" s="67">
        <v>0</v>
      </c>
      <c r="XEO1530" t="s">
        <v>513</v>
      </c>
      <c r="XEP1530">
        <v>1</v>
      </c>
      <c r="XEQ1530">
        <v>50</v>
      </c>
      <c r="XER1530">
        <v>0.2</v>
      </c>
      <c r="XES1530">
        <v>50</v>
      </c>
      <c r="XET1530" t="s">
        <v>46</v>
      </c>
      <c r="XEU1530">
        <v>60.008499999999998</v>
      </c>
      <c r="XEV1530">
        <v>0</v>
      </c>
      <c r="XEW1530">
        <v>1</v>
      </c>
      <c r="XEX1530">
        <v>1801.2</v>
      </c>
      <c r="XEY1530">
        <v>29</v>
      </c>
    </row>
    <row r="1531" spans="1:27 16369:16379" x14ac:dyDescent="0.3">
      <c r="A1531" s="68" t="s">
        <v>23</v>
      </c>
      <c r="B1531" s="20">
        <v>2</v>
      </c>
      <c r="C1531" s="20">
        <v>5</v>
      </c>
      <c r="D1531" s="20">
        <v>0.1</v>
      </c>
      <c r="E1531" t="s">
        <v>1</v>
      </c>
      <c r="F1531" s="20">
        <v>71470.7</v>
      </c>
      <c r="G1531" s="39">
        <f t="shared" si="82"/>
        <v>7.6100018052767282E-2</v>
      </c>
      <c r="H1531" s="20">
        <v>1805.69</v>
      </c>
      <c r="I1531" s="20">
        <v>1</v>
      </c>
      <c r="J1531" s="23">
        <v>0</v>
      </c>
      <c r="K1531" s="52">
        <v>0.99299999999999999</v>
      </c>
      <c r="L1531" s="59">
        <f>IF(OR(H_no_hash!$F1531="---",H_no_hash!$F1531="infeas",H_no_hash!$F1531="inf"),"---",(H_no_hash!$F1531/M1531)-1)</f>
        <v>0.15413986901359378</v>
      </c>
      <c r="M1531" s="20">
        <f>Model_dem!L1271</f>
        <v>61925.51</v>
      </c>
      <c r="N1531">
        <f>Model_dem!G1271</f>
        <v>66416.41</v>
      </c>
      <c r="Q1531" s="68" t="s">
        <v>23</v>
      </c>
      <c r="R1531" s="20">
        <v>2</v>
      </c>
      <c r="S1531" s="20">
        <v>5</v>
      </c>
      <c r="T1531" s="20">
        <v>0.1</v>
      </c>
      <c r="U1531" s="20">
        <v>402</v>
      </c>
      <c r="V1531" s="20">
        <v>71470.7</v>
      </c>
      <c r="W1531" s="20">
        <v>1805.69</v>
      </c>
      <c r="X1531" s="20">
        <v>0</v>
      </c>
      <c r="Y1531" s="20">
        <v>1</v>
      </c>
      <c r="Z1531" s="20">
        <v>1805.69</v>
      </c>
      <c r="AA1531" s="23">
        <v>0</v>
      </c>
      <c r="XEO1531" t="s">
        <v>513</v>
      </c>
      <c r="XEP1531">
        <v>2</v>
      </c>
      <c r="XEQ1531">
        <v>5</v>
      </c>
      <c r="XER1531">
        <v>0.05</v>
      </c>
      <c r="XES1531">
        <v>50</v>
      </c>
      <c r="XET1531">
        <v>778</v>
      </c>
      <c r="XEU1531">
        <v>1.0230300000000001</v>
      </c>
      <c r="XEV1531">
        <v>0</v>
      </c>
      <c r="XEW1531">
        <v>436194</v>
      </c>
      <c r="XEX1531">
        <v>1800</v>
      </c>
      <c r="XEY1531">
        <v>77919</v>
      </c>
    </row>
    <row r="1532" spans="1:27 16369:16379" x14ac:dyDescent="0.3">
      <c r="A1532" s="65" t="s">
        <v>23</v>
      </c>
      <c r="B1532" s="66">
        <v>2</v>
      </c>
      <c r="C1532" s="66">
        <v>5</v>
      </c>
      <c r="D1532" s="66">
        <v>0.15</v>
      </c>
      <c r="E1532" t="s">
        <v>1</v>
      </c>
      <c r="F1532" s="66" t="s">
        <v>46</v>
      </c>
      <c r="G1532" s="39" t="str">
        <f t="shared" si="82"/>
        <v>---</v>
      </c>
      <c r="H1532" s="66">
        <v>60.275399999999998</v>
      </c>
      <c r="I1532" s="66">
        <v>1</v>
      </c>
      <c r="J1532" s="67">
        <v>0</v>
      </c>
      <c r="K1532" s="52">
        <v>0.94499999999999995</v>
      </c>
      <c r="L1532" s="59" t="str">
        <f>IF(OR(H_no_hash!$F1532="---",H_no_hash!$F1532="infeas",H_no_hash!$F1532="inf"),"---",(H_no_hash!$F1532/M1532)-1)</f>
        <v>---</v>
      </c>
      <c r="M1532" s="20">
        <f>Model_dem!L1272</f>
        <v>61925.51</v>
      </c>
      <c r="N1532">
        <f>Model_dem!G1272</f>
        <v>67554.23</v>
      </c>
      <c r="Q1532" s="65" t="s">
        <v>23</v>
      </c>
      <c r="R1532" s="66">
        <v>2</v>
      </c>
      <c r="S1532" s="66">
        <v>5</v>
      </c>
      <c r="T1532" s="66">
        <v>0.15</v>
      </c>
      <c r="U1532" s="66">
        <v>402</v>
      </c>
      <c r="V1532" s="66" t="s">
        <v>46</v>
      </c>
      <c r="W1532" s="66">
        <v>60.275399999999998</v>
      </c>
      <c r="X1532" s="66">
        <v>0</v>
      </c>
      <c r="Y1532" s="66">
        <v>1</v>
      </c>
      <c r="Z1532" s="66">
        <v>1801.68</v>
      </c>
      <c r="AA1532" s="67">
        <v>0</v>
      </c>
      <c r="XEO1532" t="s">
        <v>513</v>
      </c>
      <c r="XEP1532">
        <v>2</v>
      </c>
      <c r="XEQ1532">
        <v>5</v>
      </c>
      <c r="XER1532">
        <v>0.1</v>
      </c>
      <c r="XES1532">
        <v>50</v>
      </c>
      <c r="XET1532">
        <v>778</v>
      </c>
      <c r="XEU1532">
        <v>1.71827</v>
      </c>
      <c r="XEV1532">
        <v>0</v>
      </c>
      <c r="XEW1532">
        <v>581306</v>
      </c>
      <c r="XEX1532">
        <v>1800.01</v>
      </c>
      <c r="XEY1532">
        <v>76793</v>
      </c>
    </row>
    <row r="1533" spans="1:27 16369:16379" x14ac:dyDescent="0.3">
      <c r="A1533" s="68" t="s">
        <v>23</v>
      </c>
      <c r="B1533" s="20">
        <v>2</v>
      </c>
      <c r="C1533" s="20">
        <v>5</v>
      </c>
      <c r="D1533" s="20">
        <v>0.2</v>
      </c>
      <c r="E1533" t="s">
        <v>1</v>
      </c>
      <c r="F1533" s="20">
        <v>74234.2</v>
      </c>
      <c r="G1533" s="39">
        <f t="shared" si="82"/>
        <v>0.15143052844615459</v>
      </c>
      <c r="H1533" s="20">
        <v>1808.64</v>
      </c>
      <c r="I1533" s="20">
        <v>1</v>
      </c>
      <c r="J1533" s="23">
        <v>0</v>
      </c>
      <c r="K1533" s="52">
        <v>0.998</v>
      </c>
      <c r="L1533" s="59">
        <f>IF(OR(H_no_hash!$F1533="---",H_no_hash!$F1533="infeas",H_no_hash!$F1533="inf"),"---",(H_no_hash!$F1533/M1533)-1)</f>
        <v>0.19876606587495194</v>
      </c>
      <c r="M1533" s="20">
        <f>Model_dem!L1273</f>
        <v>61925.51</v>
      </c>
      <c r="N1533">
        <f>Model_dem!G1273</f>
        <v>64471.28</v>
      </c>
      <c r="Q1533" s="68" t="s">
        <v>23</v>
      </c>
      <c r="R1533" s="20">
        <v>2</v>
      </c>
      <c r="S1533" s="20">
        <v>5</v>
      </c>
      <c r="T1533" s="20">
        <v>0.2</v>
      </c>
      <c r="U1533" s="20">
        <v>402</v>
      </c>
      <c r="V1533" s="20">
        <v>74234.2</v>
      </c>
      <c r="W1533" s="20">
        <v>1808.64</v>
      </c>
      <c r="X1533" s="20">
        <v>0</v>
      </c>
      <c r="Y1533" s="20">
        <v>1</v>
      </c>
      <c r="Z1533" s="20">
        <v>1808.64</v>
      </c>
      <c r="AA1533" s="23">
        <v>0</v>
      </c>
      <c r="XEO1533" t="s">
        <v>513</v>
      </c>
      <c r="XEP1533">
        <v>2</v>
      </c>
      <c r="XEQ1533">
        <v>5</v>
      </c>
      <c r="XER1533">
        <v>0.15</v>
      </c>
      <c r="XES1533">
        <v>50</v>
      </c>
      <c r="XET1533">
        <v>778</v>
      </c>
      <c r="XEU1533">
        <v>1.6890499999999999</v>
      </c>
      <c r="XEV1533">
        <v>0</v>
      </c>
      <c r="XEW1533">
        <v>559780</v>
      </c>
      <c r="XEX1533">
        <v>1800</v>
      </c>
      <c r="XEY1533">
        <v>72884</v>
      </c>
    </row>
    <row r="1534" spans="1:27 16369:16379" x14ac:dyDescent="0.3">
      <c r="A1534" s="65" t="s">
        <v>23</v>
      </c>
      <c r="B1534" s="66">
        <v>2</v>
      </c>
      <c r="C1534" s="66">
        <v>10</v>
      </c>
      <c r="D1534" s="66">
        <v>0.05</v>
      </c>
      <c r="E1534" t="s">
        <v>1</v>
      </c>
      <c r="F1534" s="66">
        <v>70930.7</v>
      </c>
      <c r="G1534" s="39">
        <f t="shared" si="82"/>
        <v>-2.4151093433893489E-2</v>
      </c>
      <c r="H1534" s="66">
        <v>1800.36</v>
      </c>
      <c r="I1534" s="66">
        <v>1</v>
      </c>
      <c r="J1534" s="67">
        <v>0</v>
      </c>
      <c r="K1534" s="52">
        <v>0</v>
      </c>
      <c r="L1534" s="59">
        <f>IF(OR(H_no_hash!$F1534="---",H_no_hash!$F1534="infeas",H_no_hash!$F1534="inf"),"---",(H_no_hash!$F1534/M1534)-1)</f>
        <v>0.14541971475083515</v>
      </c>
      <c r="M1534" s="20">
        <f>Model_dem!L1274</f>
        <v>61925.51</v>
      </c>
      <c r="N1534">
        <f>Model_dem!G1274</f>
        <v>72686.149999999994</v>
      </c>
      <c r="Q1534" s="65" t="s">
        <v>23</v>
      </c>
      <c r="R1534" s="66">
        <v>2</v>
      </c>
      <c r="S1534" s="66">
        <v>10</v>
      </c>
      <c r="T1534" s="66">
        <v>0.05</v>
      </c>
      <c r="U1534" s="66">
        <v>402</v>
      </c>
      <c r="V1534" s="66">
        <v>70930.7</v>
      </c>
      <c r="W1534" s="66">
        <v>1800.36</v>
      </c>
      <c r="X1534" s="66">
        <v>0</v>
      </c>
      <c r="Y1534" s="66">
        <v>1</v>
      </c>
      <c r="Z1534" s="66">
        <v>1800.36</v>
      </c>
      <c r="AA1534" s="67">
        <v>0</v>
      </c>
      <c r="XEO1534" t="s">
        <v>513</v>
      </c>
      <c r="XEP1534">
        <v>2</v>
      </c>
      <c r="XEQ1534">
        <v>5</v>
      </c>
      <c r="XER1534">
        <v>0.2</v>
      </c>
      <c r="XES1534">
        <v>50</v>
      </c>
      <c r="XET1534">
        <v>778</v>
      </c>
      <c r="XEU1534">
        <v>0.70555000000000001</v>
      </c>
      <c r="XEV1534">
        <v>0</v>
      </c>
      <c r="XEW1534">
        <v>266116</v>
      </c>
      <c r="XEX1534">
        <v>1800.01</v>
      </c>
      <c r="XEY1534">
        <v>69666</v>
      </c>
    </row>
    <row r="1535" spans="1:27 16369:16379" x14ac:dyDescent="0.3">
      <c r="A1535" s="68" t="s">
        <v>23</v>
      </c>
      <c r="B1535" s="20">
        <v>2</v>
      </c>
      <c r="C1535" s="20">
        <v>10</v>
      </c>
      <c r="D1535" s="20">
        <v>0.1</v>
      </c>
      <c r="E1535" t="s">
        <v>1</v>
      </c>
      <c r="F1535" s="20">
        <v>70406.8</v>
      </c>
      <c r="G1535" s="39">
        <f t="shared" si="82"/>
        <v>4.756559745942273E-2</v>
      </c>
      <c r="H1535" s="20">
        <v>1813.53</v>
      </c>
      <c r="I1535" s="20">
        <v>1</v>
      </c>
      <c r="J1535" s="23">
        <v>0</v>
      </c>
      <c r="K1535" s="52">
        <v>5.7000000000000002E-2</v>
      </c>
      <c r="L1535" s="59">
        <f>IF(OR(H_no_hash!$F1535="---",H_no_hash!$F1535="infeas",H_no_hash!$F1535="inf"),"---",(H_no_hash!$F1535/M1535)-1)</f>
        <v>0.13695955027257756</v>
      </c>
      <c r="M1535" s="20">
        <f>Model_dem!L1275</f>
        <v>61925.51</v>
      </c>
      <c r="N1535">
        <f>Model_dem!G1275</f>
        <v>67209.919999999998</v>
      </c>
      <c r="Q1535" s="68" t="s">
        <v>23</v>
      </c>
      <c r="R1535" s="20">
        <v>2</v>
      </c>
      <c r="S1535" s="20">
        <v>10</v>
      </c>
      <c r="T1535" s="20">
        <v>0.1</v>
      </c>
      <c r="U1535" s="20">
        <v>402</v>
      </c>
      <c r="V1535" s="20">
        <v>70406.8</v>
      </c>
      <c r="W1535" s="20">
        <v>1813.53</v>
      </c>
      <c r="X1535" s="20">
        <v>0</v>
      </c>
      <c r="Y1535" s="20">
        <v>1</v>
      </c>
      <c r="Z1535" s="20">
        <v>1813.68</v>
      </c>
      <c r="AA1535" s="23">
        <v>0</v>
      </c>
      <c r="XEO1535" t="s">
        <v>513</v>
      </c>
      <c r="XEP1535">
        <v>2</v>
      </c>
      <c r="XEQ1535">
        <v>10</v>
      </c>
      <c r="XER1535">
        <v>0.05</v>
      </c>
      <c r="XES1535">
        <v>50</v>
      </c>
      <c r="XET1535">
        <v>778</v>
      </c>
      <c r="XEU1535">
        <v>1.7638799999999999</v>
      </c>
      <c r="XEV1535">
        <v>0</v>
      </c>
      <c r="XEW1535">
        <v>256927</v>
      </c>
      <c r="XEX1535">
        <v>1800</v>
      </c>
      <c r="XEY1535">
        <v>65107</v>
      </c>
    </row>
    <row r="1536" spans="1:27 16369:16379" x14ac:dyDescent="0.3">
      <c r="A1536" s="65" t="s">
        <v>23</v>
      </c>
      <c r="B1536" s="66">
        <v>2</v>
      </c>
      <c r="C1536" s="66">
        <v>10</v>
      </c>
      <c r="D1536" s="66">
        <v>0.15</v>
      </c>
      <c r="E1536" t="s">
        <v>1</v>
      </c>
      <c r="F1536" s="66" t="s">
        <v>46</v>
      </c>
      <c r="G1536" s="39" t="str">
        <f t="shared" si="82"/>
        <v>---</v>
      </c>
      <c r="H1536" s="66">
        <v>60.251600000000003</v>
      </c>
      <c r="I1536" s="66">
        <v>1</v>
      </c>
      <c r="J1536" s="67">
        <v>0</v>
      </c>
      <c r="K1536" s="52">
        <v>0.217</v>
      </c>
      <c r="L1536" s="59" t="str">
        <f>IF(OR(H_no_hash!$F1536="---",H_no_hash!$F1536="infeas",H_no_hash!$F1536="inf"),"---",(H_no_hash!$F1536/M1536)-1)</f>
        <v>---</v>
      </c>
      <c r="M1536" s="20">
        <f>Model_dem!L1276</f>
        <v>61925.51</v>
      </c>
      <c r="N1536">
        <f>Model_dem!G1276</f>
        <v>65790.53</v>
      </c>
      <c r="Q1536" s="65" t="s">
        <v>23</v>
      </c>
      <c r="R1536" s="66">
        <v>2</v>
      </c>
      <c r="S1536" s="66">
        <v>10</v>
      </c>
      <c r="T1536" s="66">
        <v>0.15</v>
      </c>
      <c r="U1536" s="66">
        <v>402</v>
      </c>
      <c r="V1536" s="66" t="s">
        <v>46</v>
      </c>
      <c r="W1536" s="66">
        <v>60.251600000000003</v>
      </c>
      <c r="X1536" s="66">
        <v>0</v>
      </c>
      <c r="Y1536" s="66">
        <v>1</v>
      </c>
      <c r="Z1536" s="66">
        <v>1805.46</v>
      </c>
      <c r="AA1536" s="67">
        <v>0</v>
      </c>
      <c r="XEO1536" t="s">
        <v>513</v>
      </c>
      <c r="XEP1536">
        <v>2</v>
      </c>
      <c r="XEQ1536">
        <v>10</v>
      </c>
      <c r="XER1536">
        <v>0.1</v>
      </c>
      <c r="XES1536">
        <v>50</v>
      </c>
      <c r="XET1536">
        <v>778</v>
      </c>
      <c r="XEU1536">
        <v>1.37466</v>
      </c>
      <c r="XEV1536">
        <v>0</v>
      </c>
      <c r="XEW1536">
        <v>236650</v>
      </c>
      <c r="XEX1536">
        <v>1800.01</v>
      </c>
      <c r="XEY1536">
        <v>65462</v>
      </c>
    </row>
    <row r="1537" spans="1:27 16369:16379" x14ac:dyDescent="0.3">
      <c r="A1537" s="68" t="s">
        <v>23</v>
      </c>
      <c r="B1537" s="20">
        <v>2</v>
      </c>
      <c r="C1537" s="20">
        <v>10</v>
      </c>
      <c r="D1537" s="20">
        <v>0.2</v>
      </c>
      <c r="E1537" t="s">
        <v>1</v>
      </c>
      <c r="F1537" s="20" t="s">
        <v>46</v>
      </c>
      <c r="G1537" s="39" t="str">
        <f t="shared" si="82"/>
        <v>---</v>
      </c>
      <c r="H1537" s="20">
        <v>60.291600000000003</v>
      </c>
      <c r="I1537" s="20">
        <v>1</v>
      </c>
      <c r="J1537" s="23">
        <v>0</v>
      </c>
      <c r="K1537" s="52">
        <v>0.11</v>
      </c>
      <c r="L1537" s="59" t="str">
        <f>IF(OR(H_no_hash!$F1537="---",H_no_hash!$F1537="infeas",H_no_hash!$F1537="inf"),"---",(H_no_hash!$F1537/M1537)-1)</f>
        <v>---</v>
      </c>
      <c r="M1537" s="20">
        <f>Model_dem!L1277</f>
        <v>61925.51</v>
      </c>
      <c r="N1537">
        <f>Model_dem!G1277</f>
        <v>67873.850000000006</v>
      </c>
      <c r="Q1537" s="68" t="s">
        <v>23</v>
      </c>
      <c r="R1537" s="20">
        <v>2</v>
      </c>
      <c r="S1537" s="20">
        <v>10</v>
      </c>
      <c r="T1537" s="20">
        <v>0.2</v>
      </c>
      <c r="U1537" s="20">
        <v>402</v>
      </c>
      <c r="V1537" s="20" t="s">
        <v>46</v>
      </c>
      <c r="W1537" s="20">
        <v>60.291600000000003</v>
      </c>
      <c r="X1537" s="20">
        <v>0</v>
      </c>
      <c r="Y1537" s="20">
        <v>1</v>
      </c>
      <c r="Z1537" s="20">
        <v>1805.52</v>
      </c>
      <c r="AA1537" s="23">
        <v>0</v>
      </c>
      <c r="XEO1537" t="s">
        <v>513</v>
      </c>
      <c r="XEP1537">
        <v>2</v>
      </c>
      <c r="XEQ1537">
        <v>10</v>
      </c>
      <c r="XER1537">
        <v>0.15</v>
      </c>
      <c r="XES1537">
        <v>50</v>
      </c>
      <c r="XET1537">
        <v>778</v>
      </c>
      <c r="XEU1537">
        <v>2.1627100000000001</v>
      </c>
      <c r="XEV1537">
        <v>0</v>
      </c>
      <c r="XEW1537">
        <v>231794</v>
      </c>
      <c r="XEX1537">
        <v>1800</v>
      </c>
      <c r="XEY1537">
        <v>60649</v>
      </c>
    </row>
    <row r="1538" spans="1:27 16369:16379" x14ac:dyDescent="0.3">
      <c r="A1538" s="65" t="s">
        <v>23</v>
      </c>
      <c r="B1538" s="66">
        <v>2</v>
      </c>
      <c r="C1538" s="66">
        <v>25</v>
      </c>
      <c r="D1538" s="66">
        <v>0.05</v>
      </c>
      <c r="E1538" t="s">
        <v>1</v>
      </c>
      <c r="F1538" s="66">
        <v>71918.600000000006</v>
      </c>
      <c r="G1538" s="39">
        <f t="shared" si="82"/>
        <v>0.14690766655402568</v>
      </c>
      <c r="H1538" s="66">
        <v>1800.86</v>
      </c>
      <c r="I1538" s="66">
        <v>1</v>
      </c>
      <c r="J1538" s="67">
        <v>0</v>
      </c>
      <c r="K1538" s="52">
        <v>0</v>
      </c>
      <c r="L1538" s="59">
        <f>IF(OR(H_no_hash!$F1538="---",H_no_hash!$F1538="infeas",H_no_hash!$F1538="inf"),"---",(H_no_hash!$F1538/M1538)-1)</f>
        <v>0.1613727525215376</v>
      </c>
      <c r="M1538" s="20">
        <f>Model_dem!L1278</f>
        <v>61925.51</v>
      </c>
      <c r="N1538">
        <f>Model_dem!G1278</f>
        <v>62706.53</v>
      </c>
      <c r="Q1538" s="65" t="s">
        <v>23</v>
      </c>
      <c r="R1538" s="66">
        <v>2</v>
      </c>
      <c r="S1538" s="66">
        <v>25</v>
      </c>
      <c r="T1538" s="66">
        <v>0.05</v>
      </c>
      <c r="U1538" s="66">
        <v>402</v>
      </c>
      <c r="V1538" s="66">
        <v>71918.600000000006</v>
      </c>
      <c r="W1538" s="66">
        <v>1800.86</v>
      </c>
      <c r="X1538" s="66">
        <v>0</v>
      </c>
      <c r="Y1538" s="66">
        <v>1</v>
      </c>
      <c r="Z1538" s="66">
        <v>1801.13</v>
      </c>
      <c r="AA1538" s="67">
        <v>0</v>
      </c>
      <c r="XEO1538" t="s">
        <v>513</v>
      </c>
      <c r="XEP1538">
        <v>2</v>
      </c>
      <c r="XEQ1538">
        <v>10</v>
      </c>
      <c r="XER1538">
        <v>0.2</v>
      </c>
      <c r="XES1538">
        <v>50</v>
      </c>
      <c r="XET1538">
        <v>790</v>
      </c>
      <c r="XEU1538">
        <v>14.329000000000001</v>
      </c>
      <c r="XEV1538">
        <v>19</v>
      </c>
      <c r="XEW1538">
        <v>284755</v>
      </c>
      <c r="XEX1538">
        <v>1800.06</v>
      </c>
      <c r="XEY1538">
        <v>56071</v>
      </c>
    </row>
    <row r="1539" spans="1:27 16369:16379" x14ac:dyDescent="0.3">
      <c r="A1539" s="68" t="s">
        <v>23</v>
      </c>
      <c r="B1539" s="20">
        <v>2</v>
      </c>
      <c r="C1539" s="20">
        <v>25</v>
      </c>
      <c r="D1539" s="20">
        <v>0.1</v>
      </c>
      <c r="E1539" t="s">
        <v>1</v>
      </c>
      <c r="F1539" s="20">
        <v>73885.600000000006</v>
      </c>
      <c r="G1539" s="39">
        <f t="shared" si="82"/>
        <v>0.14680916154705689</v>
      </c>
      <c r="H1539" s="20">
        <v>1808.8</v>
      </c>
      <c r="I1539" s="20">
        <v>1</v>
      </c>
      <c r="J1539" s="23">
        <v>0</v>
      </c>
      <c r="K1539" s="52">
        <v>0</v>
      </c>
      <c r="L1539" s="59">
        <f>IF(OR(H_no_hash!$F1539="---",H_no_hash!$F1539="infeas",H_no_hash!$F1539="inf"),"---",(H_no_hash!$F1539/M1539)-1)</f>
        <v>0.19313672184532682</v>
      </c>
      <c r="M1539" s="20">
        <f>Model_dem!L1279</f>
        <v>61925.51</v>
      </c>
      <c r="N1539">
        <f>Model_dem!G1279</f>
        <v>64427.11</v>
      </c>
      <c r="Q1539" s="68" t="s">
        <v>23</v>
      </c>
      <c r="R1539" s="20">
        <v>2</v>
      </c>
      <c r="S1539" s="20">
        <v>25</v>
      </c>
      <c r="T1539" s="20">
        <v>0.1</v>
      </c>
      <c r="U1539" s="20">
        <v>402</v>
      </c>
      <c r="V1539" s="20">
        <v>73885.600000000006</v>
      </c>
      <c r="W1539" s="20">
        <v>1808.8</v>
      </c>
      <c r="X1539" s="20">
        <v>0</v>
      </c>
      <c r="Y1539" s="20">
        <v>1</v>
      </c>
      <c r="Z1539" s="20">
        <v>1809.05</v>
      </c>
      <c r="AA1539" s="23">
        <v>0</v>
      </c>
      <c r="XEO1539" t="s">
        <v>513</v>
      </c>
      <c r="XEP1539">
        <v>2</v>
      </c>
      <c r="XEQ1539">
        <v>25</v>
      </c>
      <c r="XER1539">
        <v>0.05</v>
      </c>
      <c r="XES1539">
        <v>50</v>
      </c>
      <c r="XET1539">
        <v>778</v>
      </c>
      <c r="XEU1539">
        <v>1.73227</v>
      </c>
      <c r="XEV1539">
        <v>0</v>
      </c>
      <c r="XEW1539">
        <v>93911</v>
      </c>
      <c r="XEX1539">
        <v>1800.25</v>
      </c>
      <c r="XEY1539">
        <v>47101</v>
      </c>
    </row>
    <row r="1540" spans="1:27 16369:16379" x14ac:dyDescent="0.3">
      <c r="A1540" s="65" t="s">
        <v>23</v>
      </c>
      <c r="B1540" s="66">
        <v>2</v>
      </c>
      <c r="C1540" s="66">
        <v>25</v>
      </c>
      <c r="D1540" s="66">
        <v>0.15</v>
      </c>
      <c r="E1540" t="s">
        <v>1</v>
      </c>
      <c r="F1540" s="66">
        <v>85901.2</v>
      </c>
      <c r="G1540" s="39">
        <f t="shared" si="82"/>
        <v>0.25029273761816306</v>
      </c>
      <c r="H1540" s="66">
        <v>1807.45</v>
      </c>
      <c r="I1540" s="66">
        <v>1</v>
      </c>
      <c r="J1540" s="67">
        <v>0</v>
      </c>
      <c r="K1540" s="52">
        <v>0</v>
      </c>
      <c r="L1540" s="59">
        <f>IF(OR(H_no_hash!$F1540="---",H_no_hash!$F1540="infeas",H_no_hash!$F1540="inf"),"---",(H_no_hash!$F1540/M1540)-1)</f>
        <v>0.38716984325199744</v>
      </c>
      <c r="M1540" s="20">
        <f>Model_dem!L1280</f>
        <v>61925.51</v>
      </c>
      <c r="N1540">
        <f>Model_dem!G1280</f>
        <v>68704.87</v>
      </c>
      <c r="Q1540" s="65" t="s">
        <v>23</v>
      </c>
      <c r="R1540" s="66">
        <v>2</v>
      </c>
      <c r="S1540" s="66">
        <v>25</v>
      </c>
      <c r="T1540" s="66">
        <v>0.15</v>
      </c>
      <c r="U1540" s="66">
        <v>402</v>
      </c>
      <c r="V1540" s="66">
        <v>85901.2</v>
      </c>
      <c r="W1540" s="66">
        <v>1807.45</v>
      </c>
      <c r="X1540" s="66">
        <v>0</v>
      </c>
      <c r="Y1540" s="66">
        <v>1</v>
      </c>
      <c r="Z1540" s="66">
        <v>1808.01</v>
      </c>
      <c r="AA1540" s="67">
        <v>0</v>
      </c>
      <c r="XEO1540" t="s">
        <v>513</v>
      </c>
      <c r="XEP1540">
        <v>2</v>
      </c>
      <c r="XEQ1540">
        <v>25</v>
      </c>
      <c r="XER1540">
        <v>0.1</v>
      </c>
      <c r="XES1540">
        <v>50</v>
      </c>
      <c r="XET1540">
        <v>790</v>
      </c>
      <c r="XEU1540">
        <v>4.4977999999999998</v>
      </c>
      <c r="XEV1540">
        <v>0</v>
      </c>
      <c r="XEW1540">
        <v>57390</v>
      </c>
      <c r="XEX1540">
        <v>1800.22</v>
      </c>
      <c r="XEY1540">
        <v>33329</v>
      </c>
    </row>
    <row r="1541" spans="1:27 16369:16379" x14ac:dyDescent="0.3">
      <c r="A1541" s="68" t="s">
        <v>23</v>
      </c>
      <c r="B1541" s="20">
        <v>2</v>
      </c>
      <c r="C1541" s="20">
        <v>25</v>
      </c>
      <c r="D1541" s="20">
        <v>0.2</v>
      </c>
      <c r="E1541" t="s">
        <v>1</v>
      </c>
      <c r="F1541" s="20">
        <v>81666</v>
      </c>
      <c r="G1541" s="39">
        <f t="shared" si="82"/>
        <v>0.27658476917726044</v>
      </c>
      <c r="H1541" s="20">
        <v>1825.22</v>
      </c>
      <c r="I1541" s="20">
        <v>1</v>
      </c>
      <c r="J1541" s="23">
        <v>0</v>
      </c>
      <c r="K1541" s="52">
        <v>0</v>
      </c>
      <c r="L1541" s="59">
        <f>IF(OR(H_no_hash!$F1541="---",H_no_hash!$F1541="infeas",H_no_hash!$F1541="inf"),"---",(H_no_hash!$F1541/M1541)-1)</f>
        <v>0.31877799633785808</v>
      </c>
      <c r="M1541" s="20">
        <f>Model_dem!L1281</f>
        <v>61925.51</v>
      </c>
      <c r="N1541">
        <f>Model_dem!G1281</f>
        <v>63972.25</v>
      </c>
      <c r="Q1541" s="68" t="s">
        <v>23</v>
      </c>
      <c r="R1541" s="20">
        <v>2</v>
      </c>
      <c r="S1541" s="20">
        <v>25</v>
      </c>
      <c r="T1541" s="20">
        <v>0.2</v>
      </c>
      <c r="U1541" s="20">
        <v>402</v>
      </c>
      <c r="V1541" s="20">
        <v>81666</v>
      </c>
      <c r="W1541" s="20">
        <v>1825.22</v>
      </c>
      <c r="X1541" s="20">
        <v>0</v>
      </c>
      <c r="Y1541" s="20">
        <v>1</v>
      </c>
      <c r="Z1541" s="20">
        <v>1825.27</v>
      </c>
      <c r="AA1541" s="23">
        <v>0</v>
      </c>
      <c r="XEO1541" t="s">
        <v>513</v>
      </c>
      <c r="XEP1541">
        <v>2</v>
      </c>
      <c r="XEQ1541">
        <v>25</v>
      </c>
      <c r="XER1541">
        <v>0.15</v>
      </c>
      <c r="XES1541">
        <v>50</v>
      </c>
      <c r="XET1541">
        <v>801</v>
      </c>
      <c r="XEU1541">
        <v>22.616700000000002</v>
      </c>
      <c r="XEV1541">
        <v>0</v>
      </c>
      <c r="XEW1541">
        <v>2949</v>
      </c>
      <c r="XEX1541">
        <v>1800.07</v>
      </c>
      <c r="XEY1541">
        <v>7358</v>
      </c>
    </row>
    <row r="1542" spans="1:27 16369:16379" x14ac:dyDescent="0.3">
      <c r="A1542" s="65" t="s">
        <v>23</v>
      </c>
      <c r="B1542" s="66">
        <v>2</v>
      </c>
      <c r="C1542" s="66">
        <v>50</v>
      </c>
      <c r="D1542" s="66">
        <v>0.05</v>
      </c>
      <c r="E1542" t="s">
        <v>1</v>
      </c>
      <c r="F1542" s="66">
        <v>70360</v>
      </c>
      <c r="G1542" s="39">
        <f t="shared" si="82"/>
        <v>0.11110479442666296</v>
      </c>
      <c r="H1542" s="66">
        <v>1802.43</v>
      </c>
      <c r="I1542" s="66">
        <v>1</v>
      </c>
      <c r="J1542" s="67">
        <v>0</v>
      </c>
      <c r="K1542" s="52">
        <v>0</v>
      </c>
      <c r="L1542" s="59">
        <f>IF(OR(H_no_hash!$F1542="---",H_no_hash!$F1542="infeas",H_no_hash!$F1542="inf"),"---",(H_no_hash!$F1542/M1542)-1)</f>
        <v>0.13620380356980499</v>
      </c>
      <c r="M1542" s="20">
        <f>Model_dem!L1282</f>
        <v>61925.51</v>
      </c>
      <c r="N1542">
        <f>Model_dem!G1282</f>
        <v>63324.36</v>
      </c>
      <c r="Q1542" s="65" t="s">
        <v>23</v>
      </c>
      <c r="R1542" s="66">
        <v>2</v>
      </c>
      <c r="S1542" s="66">
        <v>50</v>
      </c>
      <c r="T1542" s="66">
        <v>0.05</v>
      </c>
      <c r="U1542" s="66">
        <v>402</v>
      </c>
      <c r="V1542" s="66">
        <v>70360</v>
      </c>
      <c r="W1542" s="66">
        <v>1802.43</v>
      </c>
      <c r="X1542" s="66">
        <v>0</v>
      </c>
      <c r="Y1542" s="66">
        <v>1</v>
      </c>
      <c r="Z1542" s="66">
        <v>1802.58</v>
      </c>
      <c r="AA1542" s="67">
        <v>0</v>
      </c>
      <c r="XEO1542" t="s">
        <v>513</v>
      </c>
      <c r="XEP1542">
        <v>2</v>
      </c>
      <c r="XEQ1542">
        <v>25</v>
      </c>
      <c r="XER1542">
        <v>0.2</v>
      </c>
      <c r="XES1542">
        <v>50</v>
      </c>
      <c r="XET1542">
        <v>961</v>
      </c>
      <c r="XEU1542">
        <v>1853.06</v>
      </c>
      <c r="XEV1542">
        <v>0</v>
      </c>
      <c r="XEW1542">
        <v>1</v>
      </c>
      <c r="XEX1542">
        <v>1853.21</v>
      </c>
      <c r="XEY1542">
        <v>48</v>
      </c>
    </row>
    <row r="1543" spans="1:27 16369:16379" x14ac:dyDescent="0.3">
      <c r="A1543" s="68" t="s">
        <v>23</v>
      </c>
      <c r="B1543" s="20">
        <v>2</v>
      </c>
      <c r="C1543" s="20">
        <v>50</v>
      </c>
      <c r="D1543" s="20">
        <v>0.1</v>
      </c>
      <c r="E1543" t="s">
        <v>1</v>
      </c>
      <c r="F1543" s="20">
        <v>68635.8</v>
      </c>
      <c r="G1543" s="39">
        <f t="shared" ref="G1543:G1606" si="83">IF(OR(N1543="---",F1543="infeas",F1543="inf",F1543=""),"---",(F1543-N1543)/N1543)</f>
        <v>8.7102788817361262E-2</v>
      </c>
      <c r="H1543" s="20">
        <v>1803.68</v>
      </c>
      <c r="I1543" s="20">
        <v>1</v>
      </c>
      <c r="J1543" s="23">
        <v>0</v>
      </c>
      <c r="K1543" s="52">
        <v>0</v>
      </c>
      <c r="L1543" s="59">
        <f>IF(OR(H_no_hash!$F1543="---",H_no_hash!$F1543="infeas",H_no_hash!$F1543="inf"),"---",(H_no_hash!$F1543/M1543)-1)</f>
        <v>0.10836067397749338</v>
      </c>
      <c r="M1543" s="20">
        <f>Model_dem!L1283</f>
        <v>61925.51</v>
      </c>
      <c r="N1543">
        <f>Model_dem!G1283</f>
        <v>63136.44</v>
      </c>
      <c r="Q1543" s="68" t="s">
        <v>23</v>
      </c>
      <c r="R1543" s="20">
        <v>2</v>
      </c>
      <c r="S1543" s="20">
        <v>50</v>
      </c>
      <c r="T1543" s="20">
        <v>0.1</v>
      </c>
      <c r="U1543" s="20">
        <v>402</v>
      </c>
      <c r="V1543" s="20">
        <v>68635.8</v>
      </c>
      <c r="W1543" s="20">
        <v>1803.68</v>
      </c>
      <c r="X1543" s="20">
        <v>0</v>
      </c>
      <c r="Y1543" s="20">
        <v>1</v>
      </c>
      <c r="Z1543" s="20">
        <v>1803.79</v>
      </c>
      <c r="AA1543" s="23">
        <v>0</v>
      </c>
      <c r="XEO1543" t="s">
        <v>513</v>
      </c>
      <c r="XEP1543">
        <v>2</v>
      </c>
      <c r="XEQ1543">
        <v>50</v>
      </c>
      <c r="XER1543">
        <v>0.05</v>
      </c>
      <c r="XES1543">
        <v>50</v>
      </c>
      <c r="XET1543">
        <v>790</v>
      </c>
      <c r="XEU1543">
        <v>4.9407399999999999</v>
      </c>
      <c r="XEV1543">
        <v>1</v>
      </c>
      <c r="XEW1543">
        <v>123995</v>
      </c>
      <c r="XEX1543">
        <v>1800</v>
      </c>
      <c r="XEY1543">
        <v>44912</v>
      </c>
    </row>
    <row r="1544" spans="1:27 16369:16379" x14ac:dyDescent="0.3">
      <c r="A1544" s="65" t="s">
        <v>23</v>
      </c>
      <c r="B1544" s="66">
        <v>2</v>
      </c>
      <c r="C1544" s="66">
        <v>50</v>
      </c>
      <c r="D1544" s="66">
        <v>0.15</v>
      </c>
      <c r="E1544" t="s">
        <v>1</v>
      </c>
      <c r="F1544" s="66">
        <v>73291.600000000006</v>
      </c>
      <c r="G1544" s="39">
        <f t="shared" si="83"/>
        <v>0.10551085659156843</v>
      </c>
      <c r="H1544" s="66">
        <v>1820.2</v>
      </c>
      <c r="I1544" s="66">
        <v>1</v>
      </c>
      <c r="J1544" s="67">
        <v>0</v>
      </c>
      <c r="K1544" s="52">
        <v>0</v>
      </c>
      <c r="L1544" s="59">
        <f>IF(OR(H_no_hash!$F1544="---",H_no_hash!$F1544="infeas",H_no_hash!$F1544="inf"),"---",(H_no_hash!$F1544/M1544)-1)</f>
        <v>0.1835445521562924</v>
      </c>
      <c r="M1544" s="20">
        <f>Model_dem!L1284</f>
        <v>61925.51</v>
      </c>
      <c r="N1544">
        <f>Model_dem!G1284</f>
        <v>66296.59</v>
      </c>
      <c r="Q1544" s="65" t="s">
        <v>23</v>
      </c>
      <c r="R1544" s="66">
        <v>2</v>
      </c>
      <c r="S1544" s="66">
        <v>50</v>
      </c>
      <c r="T1544" s="66">
        <v>0.15</v>
      </c>
      <c r="U1544" s="66">
        <v>402</v>
      </c>
      <c r="V1544" s="66">
        <v>73291.600000000006</v>
      </c>
      <c r="W1544" s="66">
        <v>1820.2</v>
      </c>
      <c r="X1544" s="66">
        <v>0</v>
      </c>
      <c r="Y1544" s="66">
        <v>1</v>
      </c>
      <c r="Z1544" s="66">
        <v>1820.2</v>
      </c>
      <c r="AA1544" s="67">
        <v>0</v>
      </c>
      <c r="XEO1544" t="s">
        <v>513</v>
      </c>
      <c r="XEP1544">
        <v>2</v>
      </c>
      <c r="XEQ1544">
        <v>50</v>
      </c>
      <c r="XER1544">
        <v>0.1</v>
      </c>
      <c r="XES1544">
        <v>50</v>
      </c>
      <c r="XET1544">
        <v>825</v>
      </c>
      <c r="XEU1544">
        <v>220.92400000000001</v>
      </c>
      <c r="XEV1544">
        <v>0</v>
      </c>
      <c r="XEW1544">
        <v>49</v>
      </c>
      <c r="XEX1544">
        <v>1801.95</v>
      </c>
      <c r="XEY1544">
        <v>1429</v>
      </c>
    </row>
    <row r="1545" spans="1:27 16369:16379" x14ac:dyDescent="0.3">
      <c r="A1545" s="68" t="s">
        <v>23</v>
      </c>
      <c r="B1545" s="20">
        <v>2</v>
      </c>
      <c r="C1545" s="20">
        <v>50</v>
      </c>
      <c r="D1545" s="20">
        <v>0.2</v>
      </c>
      <c r="E1545" t="s">
        <v>1</v>
      </c>
      <c r="F1545" s="20" t="s">
        <v>46</v>
      </c>
      <c r="G1545" s="39" t="str">
        <f t="shared" si="83"/>
        <v>---</v>
      </c>
      <c r="H1545" s="20">
        <v>60.255800000000001</v>
      </c>
      <c r="I1545" s="20">
        <v>1</v>
      </c>
      <c r="J1545" s="23">
        <v>0</v>
      </c>
      <c r="K1545" s="52">
        <v>0</v>
      </c>
      <c r="L1545" s="59" t="str">
        <f>IF(OR(H_no_hash!$F1545="---",H_no_hash!$F1545="infeas",H_no_hash!$F1545="inf"),"---",(H_no_hash!$F1545/M1545)-1)</f>
        <v>---</v>
      </c>
      <c r="M1545" s="20">
        <f>Model_dem!L1285</f>
        <v>61925.51</v>
      </c>
      <c r="N1545">
        <f>Model_dem!G1285</f>
        <v>77147.37</v>
      </c>
      <c r="Q1545" s="68" t="s">
        <v>23</v>
      </c>
      <c r="R1545" s="20">
        <v>2</v>
      </c>
      <c r="S1545" s="20">
        <v>50</v>
      </c>
      <c r="T1545" s="20">
        <v>0.2</v>
      </c>
      <c r="U1545" s="20">
        <v>402</v>
      </c>
      <c r="V1545" s="20" t="s">
        <v>46</v>
      </c>
      <c r="W1545" s="20">
        <v>60.255800000000001</v>
      </c>
      <c r="X1545" s="20">
        <v>0</v>
      </c>
      <c r="Y1545" s="20">
        <v>1</v>
      </c>
      <c r="Z1545" s="20">
        <v>1801.6</v>
      </c>
      <c r="AA1545" s="23">
        <v>0</v>
      </c>
      <c r="XEO1545" t="s">
        <v>513</v>
      </c>
      <c r="XEP1545">
        <v>2</v>
      </c>
      <c r="XEQ1545">
        <v>50</v>
      </c>
      <c r="XER1545">
        <v>0.15</v>
      </c>
      <c r="XES1545">
        <v>50</v>
      </c>
      <c r="XET1545" t="s">
        <v>46</v>
      </c>
      <c r="XEU1545">
        <v>60.007899999999999</v>
      </c>
      <c r="XEV1545">
        <v>0</v>
      </c>
      <c r="XEW1545">
        <v>1</v>
      </c>
      <c r="XEX1545">
        <v>1800.49</v>
      </c>
      <c r="XEY1545">
        <v>29</v>
      </c>
    </row>
    <row r="1546" spans="1:27 16369:16379" x14ac:dyDescent="0.3">
      <c r="A1546" s="65" t="s">
        <v>23</v>
      </c>
      <c r="B1546" s="66">
        <v>3</v>
      </c>
      <c r="C1546" s="66">
        <v>0</v>
      </c>
      <c r="D1546" s="66">
        <v>0.05</v>
      </c>
      <c r="E1546" t="s">
        <v>1</v>
      </c>
      <c r="F1546" s="66">
        <v>68922.2</v>
      </c>
      <c r="G1546" s="39">
        <f t="shared" si="83"/>
        <v>9.4223929938881262E-2</v>
      </c>
      <c r="H1546" s="66">
        <v>1800.13</v>
      </c>
      <c r="I1546" s="66">
        <v>1</v>
      </c>
      <c r="J1546" s="67"/>
      <c r="K1546" s="52">
        <v>0</v>
      </c>
      <c r="L1546" s="59">
        <f>IF(OR(H_no_hash!$F1546="---",H_no_hash!$F1546="infeas",H_no_hash!$F1546="inf"),"---",(H_no_hash!$F1546/M1546)-1)</f>
        <v>0.11298558542351933</v>
      </c>
      <c r="M1546" s="20">
        <f>Model_dem!L1286</f>
        <v>61925.51</v>
      </c>
      <c r="N1546">
        <f>Model_dem!G1286</f>
        <v>62987.29</v>
      </c>
      <c r="Q1546" s="65" t="s">
        <v>23</v>
      </c>
      <c r="R1546" s="66">
        <v>3</v>
      </c>
      <c r="S1546" s="66">
        <v>0</v>
      </c>
      <c r="T1546" s="66">
        <v>0.05</v>
      </c>
      <c r="U1546" s="66">
        <v>402</v>
      </c>
      <c r="V1546" s="66">
        <v>68922.2</v>
      </c>
      <c r="W1546" s="66">
        <v>1800.13</v>
      </c>
      <c r="X1546" s="66">
        <v>0</v>
      </c>
      <c r="Y1546" s="66">
        <v>1</v>
      </c>
      <c r="Z1546" s="66">
        <v>1800.13</v>
      </c>
      <c r="AA1546" s="67"/>
      <c r="XEO1546" t="s">
        <v>19</v>
      </c>
      <c r="XEP1546">
        <v>0</v>
      </c>
      <c r="XEQ1546">
        <v>0</v>
      </c>
      <c r="XER1546">
        <v>0.05</v>
      </c>
      <c r="XES1546">
        <v>100</v>
      </c>
      <c r="XET1546">
        <v>17289</v>
      </c>
      <c r="XEU1546">
        <v>196.14500000000001</v>
      </c>
      <c r="XEV1546">
        <v>34</v>
      </c>
      <c r="XEW1546">
        <v>564</v>
      </c>
      <c r="XEX1546">
        <v>1800.02</v>
      </c>
      <c r="XEY1546">
        <v>59654</v>
      </c>
    </row>
    <row r="1547" spans="1:27 16369:16379" x14ac:dyDescent="0.3">
      <c r="A1547" s="68" t="s">
        <v>23</v>
      </c>
      <c r="B1547" s="20">
        <v>3</v>
      </c>
      <c r="C1547" s="20">
        <v>0</v>
      </c>
      <c r="D1547" s="20">
        <v>0.1</v>
      </c>
      <c r="E1547" t="s">
        <v>1</v>
      </c>
      <c r="F1547" s="20">
        <v>80299</v>
      </c>
      <c r="G1547" s="39">
        <f t="shared" si="83"/>
        <v>0.25879600541273345</v>
      </c>
      <c r="H1547" s="20">
        <v>1802.1</v>
      </c>
      <c r="I1547" s="20">
        <v>1</v>
      </c>
      <c r="J1547" s="23"/>
      <c r="K1547" s="52">
        <v>0</v>
      </c>
      <c r="L1547" s="59">
        <f>IF(OR(H_no_hash!$F1547="---",H_no_hash!$F1547="infeas",H_no_hash!$F1547="inf"),"---",(H_no_hash!$F1547/M1547)-1)</f>
        <v>0.29670308730602302</v>
      </c>
      <c r="M1547" s="20">
        <f>Model_dem!L1287</f>
        <v>61925.51</v>
      </c>
      <c r="N1547">
        <f>Model_dem!G1287</f>
        <v>63790.32</v>
      </c>
      <c r="Q1547" s="68" t="s">
        <v>23</v>
      </c>
      <c r="R1547" s="20">
        <v>3</v>
      </c>
      <c r="S1547" s="20">
        <v>0</v>
      </c>
      <c r="T1547" s="20">
        <v>0.1</v>
      </c>
      <c r="U1547" s="20">
        <v>402</v>
      </c>
      <c r="V1547" s="20">
        <v>80299</v>
      </c>
      <c r="W1547" s="20">
        <v>1802.1</v>
      </c>
      <c r="X1547" s="20">
        <v>0</v>
      </c>
      <c r="Y1547" s="20">
        <v>1</v>
      </c>
      <c r="Z1547" s="20">
        <v>1802.1</v>
      </c>
      <c r="AA1547" s="23"/>
      <c r="XEO1547" t="s">
        <v>19</v>
      </c>
      <c r="XEP1547">
        <v>0</v>
      </c>
      <c r="XEQ1547">
        <v>0</v>
      </c>
      <c r="XER1547">
        <v>0.1</v>
      </c>
      <c r="XES1547">
        <v>100</v>
      </c>
      <c r="XET1547">
        <v>17289</v>
      </c>
      <c r="XEU1547">
        <v>37.4666</v>
      </c>
      <c r="XEV1547">
        <v>2</v>
      </c>
      <c r="XEW1547">
        <v>749</v>
      </c>
      <c r="XEX1547">
        <v>1800</v>
      </c>
      <c r="XEY1547">
        <v>62700</v>
      </c>
    </row>
    <row r="1548" spans="1:27 16369:16379" x14ac:dyDescent="0.3">
      <c r="A1548" s="65" t="s">
        <v>23</v>
      </c>
      <c r="B1548" s="66">
        <v>3</v>
      </c>
      <c r="C1548" s="66">
        <v>0</v>
      </c>
      <c r="D1548" s="66">
        <v>0.15</v>
      </c>
      <c r="E1548" t="s">
        <v>4</v>
      </c>
      <c r="F1548" s="66" t="s">
        <v>511</v>
      </c>
      <c r="G1548" s="39" t="str">
        <f t="shared" si="83"/>
        <v>---</v>
      </c>
      <c r="H1548" s="66" t="s">
        <v>511</v>
      </c>
      <c r="I1548" s="66" t="s">
        <v>511</v>
      </c>
      <c r="J1548" s="67">
        <v>0</v>
      </c>
      <c r="L1548" s="59" t="str">
        <f>IF(OR(H_no_hash!$F1548="---",H_no_hash!$F1548="infeas",H_no_hash!$F1548="inf"),"---",(H_no_hash!$F1548/M1548)-1)</f>
        <v>---</v>
      </c>
      <c r="M1548" s="20">
        <f>Model_dem!L1288</f>
        <v>61925.51</v>
      </c>
      <c r="N1548" t="str">
        <f>Model_dem!G1288</f>
        <v>---</v>
      </c>
      <c r="Q1548" s="65" t="s">
        <v>23</v>
      </c>
      <c r="R1548" s="66">
        <v>3</v>
      </c>
      <c r="S1548" s="66">
        <v>0</v>
      </c>
      <c r="T1548" s="66">
        <v>0.15</v>
      </c>
      <c r="U1548" s="66">
        <v>402</v>
      </c>
      <c r="V1548" s="66" t="s">
        <v>511</v>
      </c>
      <c r="W1548" s="66" t="s">
        <v>511</v>
      </c>
      <c r="X1548" s="66" t="s">
        <v>511</v>
      </c>
      <c r="Y1548" s="66" t="s">
        <v>511</v>
      </c>
      <c r="Z1548" s="66" t="s">
        <v>511</v>
      </c>
      <c r="AA1548" s="67">
        <v>0</v>
      </c>
      <c r="XEO1548" t="s">
        <v>19</v>
      </c>
      <c r="XEP1548">
        <v>0</v>
      </c>
      <c r="XEQ1548">
        <v>0</v>
      </c>
      <c r="XER1548">
        <v>0.15</v>
      </c>
      <c r="XES1548">
        <v>100</v>
      </c>
      <c r="XET1548">
        <v>17289</v>
      </c>
      <c r="XEU1548">
        <v>45.379100000000001</v>
      </c>
      <c r="XEV1548">
        <v>3</v>
      </c>
      <c r="XEW1548">
        <v>514</v>
      </c>
      <c r="XEX1548">
        <v>1800.05</v>
      </c>
      <c r="XEY1548">
        <v>48157</v>
      </c>
    </row>
    <row r="1549" spans="1:27 16369:16379" x14ac:dyDescent="0.3">
      <c r="A1549" s="68" t="s">
        <v>23</v>
      </c>
      <c r="B1549" s="20">
        <v>3</v>
      </c>
      <c r="C1549" s="20">
        <v>0</v>
      </c>
      <c r="D1549" s="20">
        <v>0.2</v>
      </c>
      <c r="E1549" t="s">
        <v>4</v>
      </c>
      <c r="F1549" s="20" t="s">
        <v>511</v>
      </c>
      <c r="G1549" s="39" t="str">
        <f t="shared" si="83"/>
        <v>---</v>
      </c>
      <c r="H1549" s="20" t="s">
        <v>511</v>
      </c>
      <c r="I1549" s="20" t="s">
        <v>511</v>
      </c>
      <c r="J1549" s="23">
        <v>0</v>
      </c>
      <c r="L1549" s="59" t="str">
        <f>IF(OR(H_no_hash!$F1549="---",H_no_hash!$F1549="infeas",H_no_hash!$F1549="inf"),"---",(H_no_hash!$F1549/M1549)-1)</f>
        <v>---</v>
      </c>
      <c r="M1549" s="20">
        <f>Model_dem!L1289</f>
        <v>61925.51</v>
      </c>
      <c r="N1549" t="str">
        <f>Model_dem!G1289</f>
        <v>---</v>
      </c>
      <c r="Q1549" s="68" t="s">
        <v>23</v>
      </c>
      <c r="R1549" s="20">
        <v>3</v>
      </c>
      <c r="S1549" s="20">
        <v>0</v>
      </c>
      <c r="T1549" s="20">
        <v>0.2</v>
      </c>
      <c r="U1549" s="20">
        <v>402</v>
      </c>
      <c r="V1549" s="20" t="s">
        <v>511</v>
      </c>
      <c r="W1549" s="20" t="s">
        <v>511</v>
      </c>
      <c r="X1549" s="20" t="s">
        <v>511</v>
      </c>
      <c r="Y1549" s="20" t="s">
        <v>511</v>
      </c>
      <c r="Z1549" s="20" t="s">
        <v>511</v>
      </c>
      <c r="AA1549" s="23">
        <v>0</v>
      </c>
      <c r="XEO1549" t="s">
        <v>19</v>
      </c>
      <c r="XEP1549">
        <v>0</v>
      </c>
      <c r="XEQ1549">
        <v>0</v>
      </c>
      <c r="XER1549">
        <v>0.2</v>
      </c>
      <c r="XES1549">
        <v>100</v>
      </c>
      <c r="XET1549">
        <v>17289</v>
      </c>
      <c r="XEU1549">
        <v>42.486699999999999</v>
      </c>
      <c r="XEV1549">
        <v>8</v>
      </c>
      <c r="XEW1549">
        <v>416</v>
      </c>
      <c r="XEX1549">
        <v>1800.02</v>
      </c>
      <c r="XEY1549">
        <v>49019</v>
      </c>
    </row>
    <row r="1550" spans="1:27 16369:16379" x14ac:dyDescent="0.3">
      <c r="A1550" s="65" t="s">
        <v>23</v>
      </c>
      <c r="B1550" s="66">
        <v>3</v>
      </c>
      <c r="C1550" s="66">
        <v>10</v>
      </c>
      <c r="D1550" s="66">
        <v>0.05</v>
      </c>
      <c r="E1550" t="s">
        <v>1</v>
      </c>
      <c r="F1550" s="66">
        <v>70652.5</v>
      </c>
      <c r="G1550" s="39">
        <f t="shared" si="83"/>
        <v>0.12369942159758154</v>
      </c>
      <c r="H1550" s="66">
        <v>1802.95</v>
      </c>
      <c r="I1550" s="66">
        <v>1</v>
      </c>
      <c r="J1550" s="67"/>
      <c r="K1550" s="52">
        <v>0</v>
      </c>
      <c r="L1550" s="59">
        <f>IF(OR(H_no_hash!$F1550="---",H_no_hash!$F1550="infeas",H_no_hash!$F1550="inf"),"---",(H_no_hash!$F1550/M1550)-1)</f>
        <v>0.14092722046213257</v>
      </c>
      <c r="M1550" s="20">
        <f>Model_dem!L1290</f>
        <v>61925.51</v>
      </c>
      <c r="N1550">
        <f>Model_dem!G1290</f>
        <v>62874.91</v>
      </c>
      <c r="Q1550" s="65" t="s">
        <v>23</v>
      </c>
      <c r="R1550" s="66">
        <v>3</v>
      </c>
      <c r="S1550" s="66">
        <v>10</v>
      </c>
      <c r="T1550" s="66">
        <v>0.05</v>
      </c>
      <c r="U1550" s="66">
        <v>402</v>
      </c>
      <c r="V1550" s="66">
        <v>70652.5</v>
      </c>
      <c r="W1550" s="66">
        <v>1802.95</v>
      </c>
      <c r="X1550" s="66">
        <v>0</v>
      </c>
      <c r="Y1550" s="66">
        <v>1</v>
      </c>
      <c r="Z1550" s="66">
        <v>1802.95</v>
      </c>
      <c r="AA1550" s="67"/>
      <c r="XEO1550" t="s">
        <v>19</v>
      </c>
      <c r="XEP1550">
        <v>1</v>
      </c>
      <c r="XEQ1550">
        <v>5</v>
      </c>
      <c r="XER1550">
        <v>0.05</v>
      </c>
      <c r="XES1550">
        <v>100</v>
      </c>
      <c r="XET1550">
        <v>17629.599999999999</v>
      </c>
      <c r="XEU1550">
        <v>135.69</v>
      </c>
      <c r="XEV1550">
        <v>3</v>
      </c>
      <c r="XEW1550">
        <v>80</v>
      </c>
      <c r="XEX1550">
        <v>1800.11</v>
      </c>
      <c r="XEY1550">
        <v>14458</v>
      </c>
    </row>
    <row r="1551" spans="1:27 16369:16379" x14ac:dyDescent="0.3">
      <c r="A1551" s="68" t="s">
        <v>23</v>
      </c>
      <c r="B1551" s="20">
        <v>3</v>
      </c>
      <c r="C1551" s="20">
        <v>10</v>
      </c>
      <c r="D1551" s="20">
        <v>0.1</v>
      </c>
      <c r="E1551" t="s">
        <v>1</v>
      </c>
      <c r="F1551" s="20">
        <v>73681.899999999994</v>
      </c>
      <c r="G1551" s="39">
        <f t="shared" si="83"/>
        <v>0.1534447393208532</v>
      </c>
      <c r="H1551" s="20">
        <v>1801.05</v>
      </c>
      <c r="I1551" s="20">
        <v>1</v>
      </c>
      <c r="J1551" s="23"/>
      <c r="K1551" s="52">
        <v>0</v>
      </c>
      <c r="L1551" s="59">
        <f>IF(OR(H_no_hash!$F1551="---",H_no_hash!$F1551="infeas",H_no_hash!$F1551="inf"),"---",(H_no_hash!$F1551/M1551)-1)</f>
        <v>0.18984728587620814</v>
      </c>
      <c r="M1551" s="20">
        <f>Model_dem!L1291</f>
        <v>61925.51</v>
      </c>
      <c r="N1551">
        <f>Model_dem!G1291</f>
        <v>63879.87</v>
      </c>
      <c r="Q1551" s="68" t="s">
        <v>23</v>
      </c>
      <c r="R1551" s="20">
        <v>3</v>
      </c>
      <c r="S1551" s="20">
        <v>10</v>
      </c>
      <c r="T1551" s="20">
        <v>0.1</v>
      </c>
      <c r="U1551" s="20">
        <v>402</v>
      </c>
      <c r="V1551" s="20">
        <v>73681.899999999994</v>
      </c>
      <c r="W1551" s="20">
        <v>1801.05</v>
      </c>
      <c r="X1551" s="20">
        <v>0</v>
      </c>
      <c r="Y1551" s="20">
        <v>1</v>
      </c>
      <c r="Z1551" s="20">
        <v>1801.05</v>
      </c>
      <c r="AA1551" s="23"/>
      <c r="XEO1551" t="s">
        <v>19</v>
      </c>
      <c r="XEP1551">
        <v>1</v>
      </c>
      <c r="XEQ1551">
        <v>5</v>
      </c>
      <c r="XER1551">
        <v>0.1</v>
      </c>
      <c r="XES1551">
        <v>100</v>
      </c>
      <c r="XET1551">
        <v>17941.8</v>
      </c>
      <c r="XEU1551">
        <v>734.46900000000005</v>
      </c>
      <c r="XEV1551">
        <v>49</v>
      </c>
      <c r="XEW1551">
        <v>167</v>
      </c>
      <c r="XEX1551">
        <v>1800.02</v>
      </c>
      <c r="XEY1551">
        <v>14299</v>
      </c>
    </row>
    <row r="1552" spans="1:27 16369:16379" x14ac:dyDescent="0.3">
      <c r="A1552" s="65" t="s">
        <v>23</v>
      </c>
      <c r="B1552" s="66">
        <v>3</v>
      </c>
      <c r="C1552" s="66">
        <v>10</v>
      </c>
      <c r="D1552" s="66">
        <v>0.15</v>
      </c>
      <c r="E1552" t="s">
        <v>4</v>
      </c>
      <c r="F1552" s="66" t="s">
        <v>511</v>
      </c>
      <c r="G1552" s="39" t="str">
        <f t="shared" si="83"/>
        <v>---</v>
      </c>
      <c r="H1552" s="66" t="s">
        <v>511</v>
      </c>
      <c r="I1552" s="66" t="s">
        <v>511</v>
      </c>
      <c r="J1552" s="67">
        <v>0</v>
      </c>
      <c r="L1552" s="59" t="str">
        <f>IF(OR(H_no_hash!$F1552="---",H_no_hash!$F1552="infeas",H_no_hash!$F1552="inf"),"---",(H_no_hash!$F1552/M1552)-1)</f>
        <v>---</v>
      </c>
      <c r="M1552" s="20">
        <f>Model_dem!L1292</f>
        <v>61925.51</v>
      </c>
      <c r="N1552" t="str">
        <f>Model_dem!G1292</f>
        <v>---</v>
      </c>
      <c r="Q1552" s="65" t="s">
        <v>23</v>
      </c>
      <c r="R1552" s="66">
        <v>3</v>
      </c>
      <c r="S1552" s="66">
        <v>10</v>
      </c>
      <c r="T1552" s="66">
        <v>0.15</v>
      </c>
      <c r="U1552" s="66">
        <v>402</v>
      </c>
      <c r="V1552" s="66" t="s">
        <v>511</v>
      </c>
      <c r="W1552" s="66" t="s">
        <v>511</v>
      </c>
      <c r="X1552" s="66" t="s">
        <v>511</v>
      </c>
      <c r="Y1552" s="66" t="s">
        <v>511</v>
      </c>
      <c r="Z1552" s="66" t="s">
        <v>511</v>
      </c>
      <c r="AA1552" s="67">
        <v>0</v>
      </c>
      <c r="XEO1552" t="s">
        <v>19</v>
      </c>
      <c r="XEP1552">
        <v>1</v>
      </c>
      <c r="XEQ1552">
        <v>10</v>
      </c>
      <c r="XER1552">
        <v>0.05</v>
      </c>
      <c r="XES1552">
        <v>100</v>
      </c>
      <c r="XET1552">
        <v>17629.599999999999</v>
      </c>
      <c r="XEU1552">
        <v>169.71899999999999</v>
      </c>
      <c r="XEV1552">
        <v>4</v>
      </c>
      <c r="XEW1552">
        <v>58</v>
      </c>
      <c r="XEX1552">
        <v>1800.16</v>
      </c>
      <c r="XEY1552">
        <v>11832</v>
      </c>
    </row>
    <row r="1553" spans="1:27 16369:16379" x14ac:dyDescent="0.3">
      <c r="A1553" s="68" t="s">
        <v>23</v>
      </c>
      <c r="B1553" s="20">
        <v>3</v>
      </c>
      <c r="C1553" s="20">
        <v>10</v>
      </c>
      <c r="D1553" s="20">
        <v>0.2</v>
      </c>
      <c r="E1553" t="s">
        <v>4</v>
      </c>
      <c r="F1553" s="20" t="s">
        <v>511</v>
      </c>
      <c r="G1553" s="39" t="str">
        <f t="shared" si="83"/>
        <v>---</v>
      </c>
      <c r="H1553" s="20" t="s">
        <v>511</v>
      </c>
      <c r="I1553" s="20" t="s">
        <v>511</v>
      </c>
      <c r="J1553" s="23">
        <v>0</v>
      </c>
      <c r="L1553" s="59" t="str">
        <f>IF(OR(H_no_hash!$F1553="---",H_no_hash!$F1553="infeas",H_no_hash!$F1553="inf"),"---",(H_no_hash!$F1553/M1553)-1)</f>
        <v>---</v>
      </c>
      <c r="M1553" s="20">
        <f>Model_dem!L1293</f>
        <v>61925.51</v>
      </c>
      <c r="N1553" t="str">
        <f>Model_dem!G1293</f>
        <v>---</v>
      </c>
      <c r="Q1553" s="68" t="s">
        <v>23</v>
      </c>
      <c r="R1553" s="20">
        <v>3</v>
      </c>
      <c r="S1553" s="20">
        <v>10</v>
      </c>
      <c r="T1553" s="20">
        <v>0.2</v>
      </c>
      <c r="U1553" s="20">
        <v>402</v>
      </c>
      <c r="V1553" s="20" t="s">
        <v>511</v>
      </c>
      <c r="W1553" s="20" t="s">
        <v>511</v>
      </c>
      <c r="X1553" s="20" t="s">
        <v>511</v>
      </c>
      <c r="Y1553" s="20" t="s">
        <v>511</v>
      </c>
      <c r="Z1553" s="20" t="s">
        <v>511</v>
      </c>
      <c r="AA1553" s="23">
        <v>0</v>
      </c>
      <c r="XEO1553" t="s">
        <v>19</v>
      </c>
      <c r="XEP1553">
        <v>1</v>
      </c>
      <c r="XEQ1553">
        <v>10</v>
      </c>
      <c r="XER1553">
        <v>0.1</v>
      </c>
      <c r="XES1553">
        <v>100</v>
      </c>
      <c r="XET1553">
        <v>17941.8</v>
      </c>
      <c r="XEU1553">
        <v>564.51400000000001</v>
      </c>
      <c r="XEV1553">
        <v>38</v>
      </c>
      <c r="XEW1553">
        <v>149</v>
      </c>
      <c r="XEX1553">
        <v>1800.05</v>
      </c>
      <c r="XEY1553">
        <v>14938</v>
      </c>
    </row>
    <row r="1554" spans="1:27 16369:16379" x14ac:dyDescent="0.3">
      <c r="A1554" s="65" t="s">
        <v>23</v>
      </c>
      <c r="B1554" s="66">
        <v>3</v>
      </c>
      <c r="C1554" s="66">
        <v>25</v>
      </c>
      <c r="D1554" s="66">
        <v>0.05</v>
      </c>
      <c r="E1554" t="s">
        <v>1</v>
      </c>
      <c r="F1554" s="66">
        <v>76398.100000000006</v>
      </c>
      <c r="G1554" s="39">
        <f t="shared" si="83"/>
        <v>0.21264823564817351</v>
      </c>
      <c r="H1554" s="66">
        <v>1800.05</v>
      </c>
      <c r="I1554" s="66">
        <v>1</v>
      </c>
      <c r="J1554" s="67"/>
      <c r="K1554" s="52">
        <v>0</v>
      </c>
      <c r="L1554" s="59">
        <f>IF(OR(H_no_hash!$F1554="---",H_no_hash!$F1554="infeas",H_no_hash!$F1554="inf"),"---",(H_no_hash!$F1554/M1554)-1)</f>
        <v>0.23370966181788422</v>
      </c>
      <c r="M1554" s="20">
        <f>Model_dem!L1294</f>
        <v>61925.51</v>
      </c>
      <c r="N1554">
        <f>Model_dem!G1294</f>
        <v>63001.04</v>
      </c>
      <c r="Q1554" s="65" t="s">
        <v>23</v>
      </c>
      <c r="R1554" s="66">
        <v>3</v>
      </c>
      <c r="S1554" s="66">
        <v>25</v>
      </c>
      <c r="T1554" s="66">
        <v>0.05</v>
      </c>
      <c r="U1554" s="66">
        <v>402</v>
      </c>
      <c r="V1554" s="66">
        <v>76398.100000000006</v>
      </c>
      <c r="W1554" s="66">
        <v>1800.05</v>
      </c>
      <c r="X1554" s="66">
        <v>0</v>
      </c>
      <c r="Y1554" s="66">
        <v>1</v>
      </c>
      <c r="Z1554" s="66">
        <v>1800.08</v>
      </c>
      <c r="AA1554" s="67"/>
      <c r="XEO1554" t="s">
        <v>19</v>
      </c>
      <c r="XEP1554">
        <v>1</v>
      </c>
      <c r="XEQ1554">
        <v>25</v>
      </c>
      <c r="XER1554">
        <v>0.05</v>
      </c>
      <c r="XES1554">
        <v>100</v>
      </c>
      <c r="XET1554">
        <v>17729.3</v>
      </c>
      <c r="XEU1554">
        <v>307.346</v>
      </c>
      <c r="XEV1554">
        <v>5</v>
      </c>
      <c r="XEW1554">
        <v>44</v>
      </c>
      <c r="XEX1554">
        <v>1800.57</v>
      </c>
      <c r="XEY1554">
        <v>8471</v>
      </c>
    </row>
    <row r="1555" spans="1:27 16369:16379" x14ac:dyDescent="0.3">
      <c r="A1555" s="68" t="s">
        <v>23</v>
      </c>
      <c r="B1555" s="20">
        <v>3</v>
      </c>
      <c r="C1555" s="20">
        <v>25</v>
      </c>
      <c r="D1555" s="20">
        <v>0.1</v>
      </c>
      <c r="E1555" t="s">
        <v>1</v>
      </c>
      <c r="F1555" s="20">
        <v>70093.3</v>
      </c>
      <c r="G1555" s="39">
        <f t="shared" si="83"/>
        <v>0.10019841565702173</v>
      </c>
      <c r="H1555" s="20">
        <v>1805.22</v>
      </c>
      <c r="I1555" s="20">
        <v>1</v>
      </c>
      <c r="J1555" s="23"/>
      <c r="K1555" s="52">
        <v>0</v>
      </c>
      <c r="L1555" s="59">
        <f>IF(OR(H_no_hash!$F1555="---",H_no_hash!$F1555="infeas",H_no_hash!$F1555="inf"),"---",(H_no_hash!$F1555/M1555)-1)</f>
        <v>0.13189701627003148</v>
      </c>
      <c r="M1555" s="20">
        <f>Model_dem!L1295</f>
        <v>61925.51</v>
      </c>
      <c r="N1555">
        <f>Model_dem!G1295</f>
        <v>63709.69</v>
      </c>
      <c r="Q1555" s="68" t="s">
        <v>23</v>
      </c>
      <c r="R1555" s="20">
        <v>3</v>
      </c>
      <c r="S1555" s="20">
        <v>25</v>
      </c>
      <c r="T1555" s="20">
        <v>0.1</v>
      </c>
      <c r="U1555" s="20">
        <v>402</v>
      </c>
      <c r="V1555" s="20">
        <v>70093.3</v>
      </c>
      <c r="W1555" s="20">
        <v>1805.22</v>
      </c>
      <c r="X1555" s="20">
        <v>0</v>
      </c>
      <c r="Y1555" s="20">
        <v>1</v>
      </c>
      <c r="Z1555" s="20">
        <v>1805.22</v>
      </c>
      <c r="AA1555" s="23"/>
      <c r="XEO1555" t="s">
        <v>19</v>
      </c>
      <c r="XEP1555">
        <v>1</v>
      </c>
      <c r="XEQ1555">
        <v>25</v>
      </c>
      <c r="XER1555">
        <v>0.1</v>
      </c>
      <c r="XES1555">
        <v>100</v>
      </c>
      <c r="XET1555">
        <v>17969.8</v>
      </c>
      <c r="XEU1555">
        <v>1519.35</v>
      </c>
      <c r="XEV1555">
        <v>53</v>
      </c>
      <c r="XEW1555">
        <v>71</v>
      </c>
      <c r="XEX1555">
        <v>1800.14</v>
      </c>
      <c r="XEY1555">
        <v>8883</v>
      </c>
    </row>
    <row r="1556" spans="1:27 16369:16379" x14ac:dyDescent="0.3">
      <c r="A1556" s="65" t="s">
        <v>23</v>
      </c>
      <c r="B1556" s="66">
        <v>3</v>
      </c>
      <c r="C1556" s="66">
        <v>25</v>
      </c>
      <c r="D1556" s="66">
        <v>0.15</v>
      </c>
      <c r="E1556" t="s">
        <v>4</v>
      </c>
      <c r="F1556" s="66" t="s">
        <v>511</v>
      </c>
      <c r="G1556" s="39" t="str">
        <f t="shared" si="83"/>
        <v>---</v>
      </c>
      <c r="H1556" s="66" t="s">
        <v>511</v>
      </c>
      <c r="I1556" s="66" t="s">
        <v>511</v>
      </c>
      <c r="J1556" s="67">
        <v>0</v>
      </c>
      <c r="L1556" s="59" t="str">
        <f>IF(OR(H_no_hash!$F1556="---",H_no_hash!$F1556="infeas",H_no_hash!$F1556="inf"),"---",(H_no_hash!$F1556/M1556)-1)</f>
        <v>---</v>
      </c>
      <c r="M1556" s="20">
        <f>Model_dem!L1296</f>
        <v>61925.51</v>
      </c>
      <c r="N1556" t="str">
        <f>Model_dem!G1296</f>
        <v>---</v>
      </c>
      <c r="Q1556" s="65" t="s">
        <v>23</v>
      </c>
      <c r="R1556" s="66">
        <v>3</v>
      </c>
      <c r="S1556" s="66">
        <v>25</v>
      </c>
      <c r="T1556" s="66">
        <v>0.15</v>
      </c>
      <c r="U1556" s="66">
        <v>402</v>
      </c>
      <c r="V1556" s="66" t="s">
        <v>511</v>
      </c>
      <c r="W1556" s="66" t="s">
        <v>511</v>
      </c>
      <c r="X1556" s="66" t="s">
        <v>511</v>
      </c>
      <c r="Y1556" s="66" t="s">
        <v>511</v>
      </c>
      <c r="Z1556" s="66" t="s">
        <v>511</v>
      </c>
      <c r="AA1556" s="67">
        <v>0</v>
      </c>
      <c r="XEO1556" t="s">
        <v>19</v>
      </c>
      <c r="XEP1556">
        <v>1</v>
      </c>
      <c r="XEQ1556">
        <v>50</v>
      </c>
      <c r="XER1556">
        <v>0.05</v>
      </c>
      <c r="XES1556">
        <v>100</v>
      </c>
      <c r="XET1556">
        <v>17729.3</v>
      </c>
      <c r="XEU1556">
        <v>256.416</v>
      </c>
      <c r="XEV1556">
        <v>6</v>
      </c>
      <c r="XEW1556">
        <v>39</v>
      </c>
      <c r="XEX1556">
        <v>1800.08</v>
      </c>
      <c r="XEY1556">
        <v>8254</v>
      </c>
    </row>
    <row r="1557" spans="1:27 16369:16379" x14ac:dyDescent="0.3">
      <c r="A1557" s="68" t="s">
        <v>23</v>
      </c>
      <c r="B1557" s="20">
        <v>3</v>
      </c>
      <c r="C1557" s="20">
        <v>25</v>
      </c>
      <c r="D1557" s="20">
        <v>0.2</v>
      </c>
      <c r="E1557" t="s">
        <v>4</v>
      </c>
      <c r="F1557" s="20" t="s">
        <v>511</v>
      </c>
      <c r="G1557" s="39" t="str">
        <f t="shared" si="83"/>
        <v>---</v>
      </c>
      <c r="H1557" s="20" t="s">
        <v>511</v>
      </c>
      <c r="I1557" s="20" t="s">
        <v>511</v>
      </c>
      <c r="J1557" s="23">
        <v>0</v>
      </c>
      <c r="L1557" s="59" t="str">
        <f>IF(OR(H_no_hash!$F1557="---",H_no_hash!$F1557="infeas",H_no_hash!$F1557="inf"),"---",(H_no_hash!$F1557/M1557)-1)</f>
        <v>---</v>
      </c>
      <c r="M1557" s="20">
        <f>Model_dem!L1297</f>
        <v>61925.51</v>
      </c>
      <c r="N1557" t="str">
        <f>Model_dem!G1297</f>
        <v>---</v>
      </c>
      <c r="Q1557" s="68" t="s">
        <v>23</v>
      </c>
      <c r="R1557" s="20">
        <v>3</v>
      </c>
      <c r="S1557" s="20">
        <v>25</v>
      </c>
      <c r="T1557" s="20">
        <v>0.2</v>
      </c>
      <c r="U1557" s="20">
        <v>402</v>
      </c>
      <c r="V1557" s="20" t="s">
        <v>511</v>
      </c>
      <c r="W1557" s="20" t="s">
        <v>511</v>
      </c>
      <c r="X1557" s="20" t="s">
        <v>511</v>
      </c>
      <c r="Y1557" s="20" t="s">
        <v>511</v>
      </c>
      <c r="Z1557" s="20" t="s">
        <v>511</v>
      </c>
      <c r="AA1557" s="23">
        <v>0</v>
      </c>
      <c r="XEO1557" t="s">
        <v>19</v>
      </c>
      <c r="XEP1557">
        <v>1</v>
      </c>
      <c r="XEQ1557">
        <v>50</v>
      </c>
      <c r="XER1557">
        <v>0.1</v>
      </c>
      <c r="XES1557">
        <v>100</v>
      </c>
      <c r="XET1557">
        <v>18283</v>
      </c>
      <c r="XEU1557">
        <v>1282.54</v>
      </c>
      <c r="XEV1557">
        <v>25</v>
      </c>
      <c r="XEW1557">
        <v>46</v>
      </c>
      <c r="XEX1557">
        <v>1800.02</v>
      </c>
      <c r="XEY1557">
        <v>5529</v>
      </c>
    </row>
    <row r="1558" spans="1:27 16369:16379" x14ac:dyDescent="0.3">
      <c r="A1558" s="65" t="s">
        <v>23</v>
      </c>
      <c r="B1558" s="66">
        <v>3</v>
      </c>
      <c r="C1558" s="66">
        <v>50</v>
      </c>
      <c r="D1558" s="66">
        <v>0.05</v>
      </c>
      <c r="E1558" t="s">
        <v>1</v>
      </c>
      <c r="F1558" s="66">
        <v>69693.899999999994</v>
      </c>
      <c r="G1558" s="39">
        <f t="shared" si="83"/>
        <v>0.10593394219505677</v>
      </c>
      <c r="H1558" s="66">
        <v>1801.21</v>
      </c>
      <c r="I1558" s="66">
        <v>1</v>
      </c>
      <c r="J1558" s="67"/>
      <c r="K1558" s="52">
        <v>0</v>
      </c>
      <c r="L1558" s="59">
        <f>IF(OR(H_no_hash!$F1558="---",H_no_hash!$F1558="infeas",H_no_hash!$F1558="inf"),"---",(H_no_hash!$F1558/M1558)-1)</f>
        <v>0.12544733180235412</v>
      </c>
      <c r="M1558" s="20">
        <f>Model_dem!L1298</f>
        <v>61925.51</v>
      </c>
      <c r="N1558">
        <f>Model_dem!G1298</f>
        <v>63018.14</v>
      </c>
      <c r="Q1558" s="65" t="s">
        <v>23</v>
      </c>
      <c r="R1558" s="66">
        <v>3</v>
      </c>
      <c r="S1558" s="66">
        <v>50</v>
      </c>
      <c r="T1558" s="66">
        <v>0.05</v>
      </c>
      <c r="U1558" s="66">
        <v>402</v>
      </c>
      <c r="V1558" s="66">
        <v>69693.899999999994</v>
      </c>
      <c r="W1558" s="66">
        <v>1801.21</v>
      </c>
      <c r="X1558" s="66">
        <v>0</v>
      </c>
      <c r="Y1558" s="66">
        <v>1</v>
      </c>
      <c r="Z1558" s="66">
        <v>1801.21</v>
      </c>
      <c r="AA1558" s="67"/>
      <c r="XEO1558" t="s">
        <v>19</v>
      </c>
      <c r="XEP1558">
        <v>2</v>
      </c>
      <c r="XEQ1558">
        <v>5</v>
      </c>
      <c r="XER1558">
        <v>0.05</v>
      </c>
      <c r="XES1558">
        <v>100</v>
      </c>
      <c r="XET1558">
        <v>17454.3</v>
      </c>
      <c r="XEU1558">
        <v>450.39400000000001</v>
      </c>
      <c r="XEV1558">
        <v>11</v>
      </c>
      <c r="XEW1558">
        <v>62</v>
      </c>
      <c r="XEX1558">
        <v>1800.03</v>
      </c>
      <c r="XEY1558">
        <v>12472</v>
      </c>
    </row>
    <row r="1559" spans="1:27 16369:16379" x14ac:dyDescent="0.3">
      <c r="A1559" s="68" t="s">
        <v>23</v>
      </c>
      <c r="B1559" s="20">
        <v>3</v>
      </c>
      <c r="C1559" s="20">
        <v>50</v>
      </c>
      <c r="D1559" s="20">
        <v>0.1</v>
      </c>
      <c r="E1559" t="s">
        <v>1</v>
      </c>
      <c r="F1559" s="20">
        <v>73441.899999999994</v>
      </c>
      <c r="G1559" s="39">
        <f t="shared" si="83"/>
        <v>0.1527587090754953</v>
      </c>
      <c r="H1559" s="20">
        <v>1809.2</v>
      </c>
      <c r="I1559" s="20">
        <v>1</v>
      </c>
      <c r="J1559" s="23"/>
      <c r="K1559" s="52">
        <v>0</v>
      </c>
      <c r="L1559" s="59">
        <f>IF(OR(H_no_hash!$F1559="---",H_no_hash!$F1559="infeas",H_no_hash!$F1559="inf"),"---",(H_no_hash!$F1559/M1559)-1)</f>
        <v>0.1859716617594267</v>
      </c>
      <c r="M1559" s="20">
        <f>Model_dem!L1299</f>
        <v>61925.51</v>
      </c>
      <c r="N1559">
        <f>Model_dem!G1299</f>
        <v>63709.69</v>
      </c>
      <c r="Q1559" s="68" t="s">
        <v>23</v>
      </c>
      <c r="R1559" s="20">
        <v>3</v>
      </c>
      <c r="S1559" s="20">
        <v>50</v>
      </c>
      <c r="T1559" s="20">
        <v>0.1</v>
      </c>
      <c r="U1559" s="20">
        <v>402</v>
      </c>
      <c r="V1559" s="20">
        <v>73441.899999999994</v>
      </c>
      <c r="W1559" s="20">
        <v>1809.2</v>
      </c>
      <c r="X1559" s="20">
        <v>0</v>
      </c>
      <c r="Y1559" s="20">
        <v>1</v>
      </c>
      <c r="Z1559" s="20">
        <v>1809.2</v>
      </c>
      <c r="AA1559" s="23"/>
      <c r="XEO1559" t="s">
        <v>19</v>
      </c>
      <c r="XEP1559">
        <v>2</v>
      </c>
      <c r="XEQ1559">
        <v>5</v>
      </c>
      <c r="XER1559">
        <v>0.1</v>
      </c>
      <c r="XES1559">
        <v>100</v>
      </c>
      <c r="XET1559">
        <v>17505.2</v>
      </c>
      <c r="XEU1559">
        <v>209.92599999999999</v>
      </c>
      <c r="XEV1559">
        <v>8</v>
      </c>
      <c r="XEW1559">
        <v>119</v>
      </c>
      <c r="XEX1559">
        <v>1800.34</v>
      </c>
      <c r="XEY1559">
        <v>13843</v>
      </c>
    </row>
    <row r="1560" spans="1:27 16369:16379" x14ac:dyDescent="0.3">
      <c r="A1560" s="65" t="s">
        <v>23</v>
      </c>
      <c r="B1560" s="66">
        <v>3</v>
      </c>
      <c r="C1560" s="66">
        <v>50</v>
      </c>
      <c r="D1560" s="66">
        <v>0.15</v>
      </c>
      <c r="E1560" t="s">
        <v>4</v>
      </c>
      <c r="F1560" s="66" t="s">
        <v>511</v>
      </c>
      <c r="G1560" s="39" t="str">
        <f t="shared" si="83"/>
        <v>---</v>
      </c>
      <c r="H1560" s="66" t="s">
        <v>511</v>
      </c>
      <c r="I1560" s="66" t="s">
        <v>511</v>
      </c>
      <c r="J1560" s="67">
        <v>0</v>
      </c>
      <c r="L1560" s="59" t="str">
        <f>IF(OR(H_no_hash!$F1560="---",H_no_hash!$F1560="infeas",H_no_hash!$F1560="inf"),"---",(H_no_hash!$F1560/M1560)-1)</f>
        <v>---</v>
      </c>
      <c r="M1560" s="20">
        <f>Model_dem!L1300</f>
        <v>61925.51</v>
      </c>
      <c r="N1560" t="str">
        <f>Model_dem!G1300</f>
        <v>---</v>
      </c>
      <c r="Q1560" s="65" t="s">
        <v>23</v>
      </c>
      <c r="R1560" s="66">
        <v>3</v>
      </c>
      <c r="S1560" s="66">
        <v>50</v>
      </c>
      <c r="T1560" s="66">
        <v>0.15</v>
      </c>
      <c r="U1560" s="66">
        <v>402</v>
      </c>
      <c r="V1560" s="66" t="s">
        <v>511</v>
      </c>
      <c r="W1560" s="66" t="s">
        <v>511</v>
      </c>
      <c r="X1560" s="66" t="s">
        <v>511</v>
      </c>
      <c r="Y1560" s="66" t="s">
        <v>511</v>
      </c>
      <c r="Z1560" s="66" t="s">
        <v>511</v>
      </c>
      <c r="AA1560" s="67">
        <v>0</v>
      </c>
      <c r="XEO1560" t="s">
        <v>19</v>
      </c>
      <c r="XEP1560">
        <v>2</v>
      </c>
      <c r="XEQ1560">
        <v>5</v>
      </c>
      <c r="XER1560">
        <v>0.15</v>
      </c>
      <c r="XES1560">
        <v>100</v>
      </c>
      <c r="XET1560">
        <v>17512.900000000001</v>
      </c>
      <c r="XEU1560">
        <v>90.761399999999995</v>
      </c>
      <c r="XEV1560">
        <v>0</v>
      </c>
      <c r="XEW1560">
        <v>83</v>
      </c>
      <c r="XEX1560">
        <v>1800.1</v>
      </c>
      <c r="XEY1560">
        <v>13350</v>
      </c>
    </row>
    <row r="1561" spans="1:27 16369:16379" x14ac:dyDescent="0.3">
      <c r="A1561" s="68" t="s">
        <v>23</v>
      </c>
      <c r="B1561" s="20">
        <v>3</v>
      </c>
      <c r="C1561" s="20">
        <v>50</v>
      </c>
      <c r="D1561" s="20">
        <v>0.2</v>
      </c>
      <c r="E1561" t="s">
        <v>4</v>
      </c>
      <c r="F1561" s="20" t="s">
        <v>511</v>
      </c>
      <c r="G1561" s="39" t="str">
        <f t="shared" si="83"/>
        <v>---</v>
      </c>
      <c r="H1561" s="20" t="s">
        <v>511</v>
      </c>
      <c r="I1561" s="20" t="s">
        <v>511</v>
      </c>
      <c r="J1561" s="23">
        <v>0</v>
      </c>
      <c r="L1561" s="59" t="str">
        <f>IF(OR(H_no_hash!$F1561="---",H_no_hash!$F1561="infeas",H_no_hash!$F1561="inf"),"---",(H_no_hash!$F1561/M1561)-1)</f>
        <v>---</v>
      </c>
      <c r="M1561" s="20">
        <f>Model_dem!L1301</f>
        <v>61925.51</v>
      </c>
      <c r="N1561" t="str">
        <f>Model_dem!G1301</f>
        <v>---</v>
      </c>
      <c r="Q1561" s="68" t="s">
        <v>23</v>
      </c>
      <c r="R1561" s="20">
        <v>3</v>
      </c>
      <c r="S1561" s="20">
        <v>50</v>
      </c>
      <c r="T1561" s="20">
        <v>0.2</v>
      </c>
      <c r="U1561" s="20">
        <v>402</v>
      </c>
      <c r="V1561" s="20" t="s">
        <v>511</v>
      </c>
      <c r="W1561" s="20" t="s">
        <v>511</v>
      </c>
      <c r="X1561" s="20" t="s">
        <v>511</v>
      </c>
      <c r="Y1561" s="20" t="s">
        <v>511</v>
      </c>
      <c r="Z1561" s="20" t="s">
        <v>511</v>
      </c>
      <c r="AA1561" s="23">
        <v>0</v>
      </c>
      <c r="XEO1561" t="s">
        <v>19</v>
      </c>
      <c r="XEP1561">
        <v>2</v>
      </c>
      <c r="XEQ1561">
        <v>5</v>
      </c>
      <c r="XER1561">
        <v>0.2</v>
      </c>
      <c r="XES1561">
        <v>100</v>
      </c>
      <c r="XET1561">
        <v>17722.5</v>
      </c>
      <c r="XEU1561">
        <v>917.07799999999997</v>
      </c>
      <c r="XEV1561">
        <v>20</v>
      </c>
      <c r="XEW1561">
        <v>47</v>
      </c>
      <c r="XEX1561">
        <v>1800.23</v>
      </c>
      <c r="XEY1561">
        <v>8553</v>
      </c>
    </row>
    <row r="1562" spans="1:27 16369:16379" x14ac:dyDescent="0.3">
      <c r="A1562" s="65" t="s">
        <v>20</v>
      </c>
      <c r="B1562" s="66">
        <v>0</v>
      </c>
      <c r="C1562" s="66">
        <v>0</v>
      </c>
      <c r="D1562" s="66">
        <v>0.05</v>
      </c>
      <c r="E1562" t="s">
        <v>0</v>
      </c>
      <c r="F1562" s="66">
        <v>52531.9</v>
      </c>
      <c r="G1562" s="39">
        <f t="shared" si="83"/>
        <v>1.4083642501185646E-3</v>
      </c>
      <c r="H1562" s="66">
        <v>1405.11</v>
      </c>
      <c r="I1562" s="66">
        <v>22</v>
      </c>
      <c r="J1562" s="67">
        <v>0</v>
      </c>
      <c r="K1562" s="52">
        <v>5.5E-2</v>
      </c>
      <c r="L1562" s="59">
        <f>IF(OR(H_no_hash!$F1562="---",H_no_hash!$F1562="infeas",H_no_hash!$F1562="inf"),"---",(H_no_hash!$F1562/M1562)-1)</f>
        <v>1.4083642501185878E-3</v>
      </c>
      <c r="M1562" s="20">
        <f>Model_dem!L1302</f>
        <v>52458.02</v>
      </c>
      <c r="N1562">
        <f>Model_dem!G1302</f>
        <v>52458.02</v>
      </c>
      <c r="Q1562" s="65" t="s">
        <v>20</v>
      </c>
      <c r="R1562" s="66">
        <v>0</v>
      </c>
      <c r="S1562" s="66">
        <v>0</v>
      </c>
      <c r="T1562" s="66">
        <v>0.05</v>
      </c>
      <c r="U1562" s="66">
        <v>402</v>
      </c>
      <c r="V1562" s="66">
        <v>52531.9</v>
      </c>
      <c r="W1562" s="66">
        <v>1405.11</v>
      </c>
      <c r="X1562" s="66">
        <v>13</v>
      </c>
      <c r="Y1562" s="66">
        <v>22</v>
      </c>
      <c r="Z1562" s="66">
        <v>1800.06</v>
      </c>
      <c r="AA1562" s="67">
        <v>0</v>
      </c>
      <c r="XEO1562" t="s">
        <v>19</v>
      </c>
      <c r="XEP1562">
        <v>2</v>
      </c>
      <c r="XEQ1562">
        <v>10</v>
      </c>
      <c r="XER1562">
        <v>0.05</v>
      </c>
      <c r="XES1562">
        <v>100</v>
      </c>
      <c r="XET1562">
        <v>17505.2</v>
      </c>
      <c r="XEU1562">
        <v>127.545</v>
      </c>
      <c r="XEV1562">
        <v>0</v>
      </c>
      <c r="XEW1562">
        <v>71</v>
      </c>
      <c r="XEX1562">
        <v>1800.11</v>
      </c>
      <c r="XEY1562">
        <v>11539</v>
      </c>
    </row>
    <row r="1563" spans="1:27 16369:16379" x14ac:dyDescent="0.3">
      <c r="A1563" s="68" t="s">
        <v>20</v>
      </c>
      <c r="B1563" s="20">
        <v>0</v>
      </c>
      <c r="C1563" s="20">
        <v>0</v>
      </c>
      <c r="D1563" s="20">
        <v>0.1</v>
      </c>
      <c r="E1563" t="s">
        <v>0</v>
      </c>
      <c r="F1563" s="20">
        <v>52716</v>
      </c>
      <c r="G1563" s="39">
        <f t="shared" si="83"/>
        <v>4.9178371581695846E-3</v>
      </c>
      <c r="H1563" s="20">
        <v>1458.93</v>
      </c>
      <c r="I1563" s="20">
        <v>24</v>
      </c>
      <c r="J1563" s="23">
        <v>0</v>
      </c>
      <c r="K1563" s="52">
        <v>0.96199999999999997</v>
      </c>
      <c r="L1563" s="59">
        <f>IF(OR(H_no_hash!$F1563="---",H_no_hash!$F1563="infeas",H_no_hash!$F1563="inf"),"---",(H_no_hash!$F1563/M1563)-1)</f>
        <v>4.9178371581695135E-3</v>
      </c>
      <c r="M1563" s="20">
        <f>Model_dem!L1303</f>
        <v>52458.02</v>
      </c>
      <c r="N1563">
        <f>Model_dem!G1303</f>
        <v>52458.02</v>
      </c>
      <c r="Q1563" s="68" t="s">
        <v>20</v>
      </c>
      <c r="R1563" s="20">
        <v>0</v>
      </c>
      <c r="S1563" s="20">
        <v>0</v>
      </c>
      <c r="T1563" s="20">
        <v>0.1</v>
      </c>
      <c r="U1563" s="20">
        <v>402</v>
      </c>
      <c r="V1563" s="20">
        <v>52716</v>
      </c>
      <c r="W1563" s="20">
        <v>1458.93</v>
      </c>
      <c r="X1563" s="20">
        <v>17</v>
      </c>
      <c r="Y1563" s="20">
        <v>24</v>
      </c>
      <c r="Z1563" s="20">
        <v>1800.06</v>
      </c>
      <c r="AA1563" s="23">
        <v>0</v>
      </c>
      <c r="XEO1563" t="s">
        <v>19</v>
      </c>
      <c r="XEP1563">
        <v>2</v>
      </c>
      <c r="XEQ1563">
        <v>10</v>
      </c>
      <c r="XER1563">
        <v>0.1</v>
      </c>
      <c r="XES1563">
        <v>100</v>
      </c>
      <c r="XET1563">
        <v>17598.2</v>
      </c>
      <c r="XEU1563">
        <v>888.73199999999997</v>
      </c>
      <c r="XEV1563">
        <v>16</v>
      </c>
      <c r="XEW1563">
        <v>43</v>
      </c>
      <c r="XEX1563">
        <v>1800.01</v>
      </c>
      <c r="XEY1563">
        <v>8291</v>
      </c>
    </row>
    <row r="1564" spans="1:27 16369:16379" x14ac:dyDescent="0.3">
      <c r="A1564" s="65" t="s">
        <v>20</v>
      </c>
      <c r="B1564" s="66">
        <v>0</v>
      </c>
      <c r="C1564" s="66">
        <v>0</v>
      </c>
      <c r="D1564" s="66">
        <v>0.15</v>
      </c>
      <c r="E1564" t="s">
        <v>0</v>
      </c>
      <c r="F1564" s="66">
        <v>52516.1</v>
      </c>
      <c r="G1564" s="39">
        <f t="shared" si="83"/>
        <v>1.1071710293297718E-3</v>
      </c>
      <c r="H1564" s="66">
        <v>1044.47</v>
      </c>
      <c r="I1564" s="66">
        <v>20</v>
      </c>
      <c r="J1564" s="67">
        <v>0</v>
      </c>
      <c r="K1564" s="52">
        <v>0.999</v>
      </c>
      <c r="L1564" s="59">
        <f>IF(OR(H_no_hash!$F1564="---",H_no_hash!$F1564="infeas",H_no_hash!$F1564="inf"),"---",(H_no_hash!$F1564/M1564)-1)</f>
        <v>1.1071710293297787E-3</v>
      </c>
      <c r="M1564" s="20">
        <f>Model_dem!L1304</f>
        <v>52458.02</v>
      </c>
      <c r="N1564">
        <f>Model_dem!G1304</f>
        <v>52458.02</v>
      </c>
      <c r="Q1564" s="65" t="s">
        <v>20</v>
      </c>
      <c r="R1564" s="66">
        <v>0</v>
      </c>
      <c r="S1564" s="66">
        <v>0</v>
      </c>
      <c r="T1564" s="66">
        <v>0.15</v>
      </c>
      <c r="U1564" s="66">
        <v>402</v>
      </c>
      <c r="V1564" s="66">
        <v>52516.1</v>
      </c>
      <c r="W1564" s="66">
        <v>1044.47</v>
      </c>
      <c r="X1564" s="66">
        <v>5</v>
      </c>
      <c r="Y1564" s="66">
        <v>20</v>
      </c>
      <c r="Z1564" s="66">
        <v>1800.06</v>
      </c>
      <c r="AA1564" s="67">
        <v>0</v>
      </c>
      <c r="XEO1564" t="s">
        <v>19</v>
      </c>
      <c r="XEP1564">
        <v>2</v>
      </c>
      <c r="XEQ1564">
        <v>10</v>
      </c>
      <c r="XER1564">
        <v>0.15</v>
      </c>
      <c r="XES1564">
        <v>100</v>
      </c>
      <c r="XET1564">
        <v>17930</v>
      </c>
      <c r="XEU1564">
        <v>592.40700000000004</v>
      </c>
      <c r="XEV1564">
        <v>6</v>
      </c>
      <c r="XEW1564">
        <v>44</v>
      </c>
      <c r="XEX1564">
        <v>1800</v>
      </c>
      <c r="XEY1564">
        <v>6466</v>
      </c>
    </row>
    <row r="1565" spans="1:27 16369:16379" x14ac:dyDescent="0.3">
      <c r="A1565" s="68" t="s">
        <v>20</v>
      </c>
      <c r="B1565" s="20">
        <v>0</v>
      </c>
      <c r="C1565" s="20">
        <v>0</v>
      </c>
      <c r="D1565" s="20">
        <v>0.2</v>
      </c>
      <c r="E1565" t="s">
        <v>0</v>
      </c>
      <c r="F1565" s="20">
        <v>52672.1</v>
      </c>
      <c r="G1565" s="39">
        <f t="shared" si="83"/>
        <v>4.080977513066672E-3</v>
      </c>
      <c r="H1565" s="20">
        <v>932.59699999999998</v>
      </c>
      <c r="I1565" s="20">
        <v>19</v>
      </c>
      <c r="J1565" s="23">
        <v>0</v>
      </c>
      <c r="K1565" s="52">
        <v>1</v>
      </c>
      <c r="L1565" s="59">
        <f>IF(OR(H_no_hash!$F1565="---",H_no_hash!$F1565="infeas",H_no_hash!$F1565="inf"),"---",(H_no_hash!$F1565/M1565)-1)</f>
        <v>4.0809775130665749E-3</v>
      </c>
      <c r="M1565" s="20">
        <f>Model_dem!L1305</f>
        <v>52458.02</v>
      </c>
      <c r="N1565">
        <f>Model_dem!G1305</f>
        <v>52458.02</v>
      </c>
      <c r="Q1565" s="68" t="s">
        <v>20</v>
      </c>
      <c r="R1565" s="20">
        <v>0</v>
      </c>
      <c r="S1565" s="20">
        <v>0</v>
      </c>
      <c r="T1565" s="20">
        <v>0.2</v>
      </c>
      <c r="U1565" s="20">
        <v>402</v>
      </c>
      <c r="V1565" s="20">
        <v>52672.1</v>
      </c>
      <c r="W1565" s="20">
        <v>932.59699999999998</v>
      </c>
      <c r="X1565" s="20">
        <v>3</v>
      </c>
      <c r="Y1565" s="20">
        <v>19</v>
      </c>
      <c r="Z1565" s="20">
        <v>1800.05</v>
      </c>
      <c r="AA1565" s="23">
        <v>0</v>
      </c>
      <c r="XEO1565" t="s">
        <v>19</v>
      </c>
      <c r="XEP1565">
        <v>2</v>
      </c>
      <c r="XEQ1565">
        <v>10</v>
      </c>
      <c r="XER1565">
        <v>0.2</v>
      </c>
      <c r="XES1565">
        <v>100</v>
      </c>
      <c r="XET1565">
        <v>18249.099999999999</v>
      </c>
      <c r="XEU1565">
        <v>818.28800000000001</v>
      </c>
      <c r="XEV1565">
        <v>6</v>
      </c>
      <c r="XEW1565">
        <v>37</v>
      </c>
      <c r="XEX1565">
        <v>1800.02</v>
      </c>
      <c r="XEY1565">
        <v>4819</v>
      </c>
    </row>
    <row r="1566" spans="1:27 16369:16379" x14ac:dyDescent="0.3">
      <c r="A1566" s="65" t="s">
        <v>20</v>
      </c>
      <c r="B1566" s="66">
        <v>1</v>
      </c>
      <c r="C1566" s="66">
        <v>5</v>
      </c>
      <c r="D1566" s="66">
        <v>0.05</v>
      </c>
      <c r="E1566" t="s">
        <v>0</v>
      </c>
      <c r="F1566" s="66">
        <v>53642.3</v>
      </c>
      <c r="G1566" s="39">
        <f t="shared" si="83"/>
        <v>2.2575766298461249E-2</v>
      </c>
      <c r="H1566" s="66">
        <v>1800.49</v>
      </c>
      <c r="I1566" s="66">
        <v>1</v>
      </c>
      <c r="J1566" s="67">
        <v>0</v>
      </c>
      <c r="K1566" s="52">
        <v>5.5E-2</v>
      </c>
      <c r="L1566" s="59">
        <f>IF(OR(H_no_hash!$F1566="---",H_no_hash!$F1566="infeas",H_no_hash!$F1566="inf"),"---",(H_no_hash!$F1566/M1566)-1)</f>
        <v>2.2575766298461142E-2</v>
      </c>
      <c r="M1566" s="20">
        <f>Model_dem!L1306</f>
        <v>52458.02</v>
      </c>
      <c r="N1566">
        <f>Model_dem!G1306</f>
        <v>52458.02</v>
      </c>
      <c r="Q1566" s="65" t="s">
        <v>20</v>
      </c>
      <c r="R1566" s="66">
        <v>1</v>
      </c>
      <c r="S1566" s="66">
        <v>5</v>
      </c>
      <c r="T1566" s="66">
        <v>0.05</v>
      </c>
      <c r="U1566" s="66">
        <v>402</v>
      </c>
      <c r="V1566" s="66">
        <v>53642.3</v>
      </c>
      <c r="W1566" s="66">
        <v>1800.49</v>
      </c>
      <c r="X1566" s="66">
        <v>0</v>
      </c>
      <c r="Y1566" s="66">
        <v>1</v>
      </c>
      <c r="Z1566" s="66">
        <v>1800.49</v>
      </c>
      <c r="AA1566" s="67">
        <v>0</v>
      </c>
      <c r="XEO1566" t="s">
        <v>19</v>
      </c>
      <c r="XEP1566">
        <v>2</v>
      </c>
      <c r="XEQ1566">
        <v>25</v>
      </c>
      <c r="XER1566">
        <v>0.05</v>
      </c>
      <c r="XES1566">
        <v>100</v>
      </c>
      <c r="XET1566">
        <v>17722.5</v>
      </c>
      <c r="XEU1566">
        <v>170.10599999999999</v>
      </c>
      <c r="XEV1566">
        <v>0</v>
      </c>
      <c r="XEW1566">
        <v>30</v>
      </c>
      <c r="XEX1566">
        <v>1800.24</v>
      </c>
      <c r="XEY1566">
        <v>7039</v>
      </c>
    </row>
    <row r="1567" spans="1:27 16369:16379" x14ac:dyDescent="0.3">
      <c r="A1567" s="68" t="s">
        <v>20</v>
      </c>
      <c r="B1567" s="20">
        <v>1</v>
      </c>
      <c r="C1567" s="20">
        <v>5</v>
      </c>
      <c r="D1567" s="20">
        <v>0.1</v>
      </c>
      <c r="E1567" t="s">
        <v>0</v>
      </c>
      <c r="F1567" s="20">
        <v>56053.1</v>
      </c>
      <c r="G1567" s="39">
        <f t="shared" si="83"/>
        <v>6.6913575453170435E-2</v>
      </c>
      <c r="H1567" s="20">
        <v>1800.5</v>
      </c>
      <c r="I1567" s="20">
        <v>1</v>
      </c>
      <c r="J1567" s="23">
        <v>0</v>
      </c>
      <c r="K1567" s="52">
        <v>0.65</v>
      </c>
      <c r="L1567" s="59">
        <f>IF(OR(H_no_hash!$F1567="---",H_no_hash!$F1567="infeas",H_no_hash!$F1567="inf"),"---",(H_no_hash!$F1567/M1567)-1)</f>
        <v>6.8532514189441507E-2</v>
      </c>
      <c r="M1567" s="20">
        <f>Model_dem!L1307</f>
        <v>52458.02</v>
      </c>
      <c r="N1567">
        <f>Model_dem!G1307</f>
        <v>52537.62</v>
      </c>
      <c r="Q1567" s="68" t="s">
        <v>20</v>
      </c>
      <c r="R1567" s="20">
        <v>1</v>
      </c>
      <c r="S1567" s="20">
        <v>5</v>
      </c>
      <c r="T1567" s="20">
        <v>0.1</v>
      </c>
      <c r="U1567" s="20">
        <v>402</v>
      </c>
      <c r="V1567" s="20">
        <v>56053.1</v>
      </c>
      <c r="W1567" s="20">
        <v>1800.5</v>
      </c>
      <c r="X1567" s="20">
        <v>0</v>
      </c>
      <c r="Y1567" s="20">
        <v>1</v>
      </c>
      <c r="Z1567" s="20">
        <v>1800.74</v>
      </c>
      <c r="AA1567" s="23">
        <v>0</v>
      </c>
      <c r="XEO1567" t="s">
        <v>19</v>
      </c>
      <c r="XEP1567">
        <v>2</v>
      </c>
      <c r="XEQ1567">
        <v>25</v>
      </c>
      <c r="XER1567">
        <v>0.1</v>
      </c>
      <c r="XES1567">
        <v>100</v>
      </c>
      <c r="XET1567">
        <v>18716.5</v>
      </c>
      <c r="XEU1567">
        <v>535.71699999999998</v>
      </c>
      <c r="XEV1567">
        <v>1</v>
      </c>
      <c r="XEW1567">
        <v>28</v>
      </c>
      <c r="XEX1567">
        <v>1800.41</v>
      </c>
      <c r="XEY1567">
        <v>2617</v>
      </c>
    </row>
    <row r="1568" spans="1:27 16369:16379" x14ac:dyDescent="0.3">
      <c r="A1568" s="65" t="s">
        <v>20</v>
      </c>
      <c r="B1568" s="66">
        <v>1</v>
      </c>
      <c r="C1568" s="66">
        <v>5</v>
      </c>
      <c r="D1568" s="66">
        <v>0.15</v>
      </c>
      <c r="E1568" t="s">
        <v>1</v>
      </c>
      <c r="F1568" s="66">
        <v>57914</v>
      </c>
      <c r="G1568" s="39">
        <f t="shared" si="83"/>
        <v>-0.19765767133695278</v>
      </c>
      <c r="H1568" s="66">
        <v>1800.98</v>
      </c>
      <c r="I1568" s="66">
        <v>1</v>
      </c>
      <c r="J1568" s="67">
        <v>0</v>
      </c>
      <c r="K1568" s="52">
        <v>1</v>
      </c>
      <c r="L1568" s="59">
        <f>IF(OR(H_no_hash!$F1568="---",H_no_hash!$F1568="infeas",H_no_hash!$F1568="inf"),"---",(H_no_hash!$F1568/M1568)-1)</f>
        <v>0.10400659422524905</v>
      </c>
      <c r="M1568" s="20">
        <f>Model_dem!L1308</f>
        <v>52458.02</v>
      </c>
      <c r="N1568">
        <f>Model_dem!G1308</f>
        <v>72181.16</v>
      </c>
      <c r="Q1568" s="65" t="s">
        <v>20</v>
      </c>
      <c r="R1568" s="66">
        <v>1</v>
      </c>
      <c r="S1568" s="66">
        <v>5</v>
      </c>
      <c r="T1568" s="66">
        <v>0.15</v>
      </c>
      <c r="U1568" s="66">
        <v>402</v>
      </c>
      <c r="V1568" s="66">
        <v>57914</v>
      </c>
      <c r="W1568" s="66">
        <v>1800.98</v>
      </c>
      <c r="X1568" s="66">
        <v>0</v>
      </c>
      <c r="Y1568" s="66">
        <v>1</v>
      </c>
      <c r="Z1568" s="66">
        <v>1800.98</v>
      </c>
      <c r="AA1568" s="67">
        <v>0</v>
      </c>
      <c r="XEO1568" t="s">
        <v>19</v>
      </c>
      <c r="XEP1568">
        <v>2</v>
      </c>
      <c r="XEQ1568">
        <v>50</v>
      </c>
      <c r="XER1568">
        <v>0.05</v>
      </c>
      <c r="XES1568">
        <v>100</v>
      </c>
      <c r="XET1568">
        <v>17729.3</v>
      </c>
      <c r="XEU1568">
        <v>1255.75</v>
      </c>
      <c r="XEV1568">
        <v>25</v>
      </c>
      <c r="XEW1568">
        <v>44</v>
      </c>
      <c r="XEX1568">
        <v>1800.46</v>
      </c>
      <c r="XEY1568">
        <v>8366</v>
      </c>
    </row>
    <row r="1569" spans="1:27 16369:16379" x14ac:dyDescent="0.3">
      <c r="A1569" s="68" t="s">
        <v>20</v>
      </c>
      <c r="B1569" s="20">
        <v>1</v>
      </c>
      <c r="C1569" s="20">
        <v>5</v>
      </c>
      <c r="D1569" s="20">
        <v>0.2</v>
      </c>
      <c r="E1569" t="s">
        <v>1</v>
      </c>
      <c r="F1569" s="20">
        <v>59295.9</v>
      </c>
      <c r="G1569" s="39">
        <f t="shared" si="83"/>
        <v>5.870033316550085E-2</v>
      </c>
      <c r="H1569" s="20">
        <v>1800.16</v>
      </c>
      <c r="I1569" s="20">
        <v>1</v>
      </c>
      <c r="J1569" s="23">
        <v>0</v>
      </c>
      <c r="K1569" s="52">
        <v>0.10299999999999999</v>
      </c>
      <c r="L1569" s="59">
        <f>IF(OR(H_no_hash!$F1569="---",H_no_hash!$F1569="infeas",H_no_hash!$F1569="inf"),"---",(H_no_hash!$F1569/M1569)-1)</f>
        <v>0.13034956332701864</v>
      </c>
      <c r="M1569" s="20">
        <f>Model_dem!L1309</f>
        <v>52458.02</v>
      </c>
      <c r="N1569">
        <f>Model_dem!G1309</f>
        <v>56008.2</v>
      </c>
      <c r="Q1569" s="68" t="s">
        <v>20</v>
      </c>
      <c r="R1569" s="20">
        <v>1</v>
      </c>
      <c r="S1569" s="20">
        <v>5</v>
      </c>
      <c r="T1569" s="20">
        <v>0.2</v>
      </c>
      <c r="U1569" s="20">
        <v>402</v>
      </c>
      <c r="V1569" s="20">
        <v>59295.9</v>
      </c>
      <c r="W1569" s="20">
        <v>1800.16</v>
      </c>
      <c r="X1569" s="20">
        <v>0</v>
      </c>
      <c r="Y1569" s="20">
        <v>1</v>
      </c>
      <c r="Z1569" s="20">
        <v>1800.16</v>
      </c>
      <c r="AA1569" s="23">
        <v>0</v>
      </c>
      <c r="XEO1569" t="s">
        <v>19</v>
      </c>
      <c r="XEP1569">
        <v>2</v>
      </c>
      <c r="XEQ1569">
        <v>50</v>
      </c>
      <c r="XER1569">
        <v>0.1</v>
      </c>
      <c r="XES1569">
        <v>100</v>
      </c>
      <c r="XET1569">
        <v>18411.400000000001</v>
      </c>
      <c r="XEU1569">
        <v>579.154</v>
      </c>
      <c r="XEV1569">
        <v>10</v>
      </c>
      <c r="XEW1569">
        <v>49</v>
      </c>
      <c r="XEX1569">
        <v>1800.12</v>
      </c>
      <c r="XEY1569">
        <v>5260</v>
      </c>
    </row>
    <row r="1570" spans="1:27 16369:16379" x14ac:dyDescent="0.3">
      <c r="A1570" s="65" t="s">
        <v>20</v>
      </c>
      <c r="B1570" s="66">
        <v>1</v>
      </c>
      <c r="C1570" s="66">
        <v>10</v>
      </c>
      <c r="D1570" s="66">
        <v>0.05</v>
      </c>
      <c r="E1570" t="s">
        <v>1</v>
      </c>
      <c r="F1570" s="66">
        <v>58099</v>
      </c>
      <c r="G1570" s="39">
        <f t="shared" si="83"/>
        <v>4.0987482313210748E-2</v>
      </c>
      <c r="H1570" s="66">
        <v>1800.58</v>
      </c>
      <c r="I1570" s="66">
        <v>1</v>
      </c>
      <c r="J1570" s="67">
        <v>0</v>
      </c>
      <c r="K1570" s="52">
        <v>0.32400000000000001</v>
      </c>
      <c r="L1570" s="59">
        <f>IF(OR(H_no_hash!$F1570="---",H_no_hash!$F1570="infeas",H_no_hash!$F1570="inf"),"---",(H_no_hash!$F1570/M1570)-1)</f>
        <v>0.10753322370916796</v>
      </c>
      <c r="M1570" s="20">
        <f>Model_dem!L1310</f>
        <v>52458.02</v>
      </c>
      <c r="N1570">
        <f>Model_dem!G1310</f>
        <v>55811.43</v>
      </c>
      <c r="Q1570" s="65" t="s">
        <v>20</v>
      </c>
      <c r="R1570" s="66">
        <v>1</v>
      </c>
      <c r="S1570" s="66">
        <v>10</v>
      </c>
      <c r="T1570" s="66">
        <v>0.05</v>
      </c>
      <c r="U1570" s="66">
        <v>402</v>
      </c>
      <c r="V1570" s="66">
        <v>58099</v>
      </c>
      <c r="W1570" s="66">
        <v>1800.58</v>
      </c>
      <c r="X1570" s="66">
        <v>0</v>
      </c>
      <c r="Y1570" s="66">
        <v>1</v>
      </c>
      <c r="Z1570" s="66">
        <v>1800.58</v>
      </c>
      <c r="AA1570" s="67">
        <v>0</v>
      </c>
      <c r="XEO1570" t="s">
        <v>19</v>
      </c>
      <c r="XEP1570">
        <v>3</v>
      </c>
      <c r="XEQ1570">
        <v>0</v>
      </c>
      <c r="XER1570">
        <v>0.05</v>
      </c>
      <c r="XES1570">
        <v>100</v>
      </c>
      <c r="XET1570">
        <v>18405.3</v>
      </c>
      <c r="XEU1570">
        <v>578.43499999999995</v>
      </c>
      <c r="XEV1570">
        <v>31</v>
      </c>
      <c r="XEW1570">
        <v>100</v>
      </c>
      <c r="XEX1570">
        <v>1800.01</v>
      </c>
      <c r="XEY1570">
        <v>13064</v>
      </c>
    </row>
    <row r="1571" spans="1:27 16369:16379" x14ac:dyDescent="0.3">
      <c r="A1571" s="68" t="s">
        <v>20</v>
      </c>
      <c r="B1571" s="20">
        <v>1</v>
      </c>
      <c r="C1571" s="20">
        <v>10</v>
      </c>
      <c r="D1571" s="20">
        <v>0.1</v>
      </c>
      <c r="E1571" t="s">
        <v>0</v>
      </c>
      <c r="F1571" s="20">
        <v>57669.5</v>
      </c>
      <c r="G1571" s="39">
        <f t="shared" si="83"/>
        <v>9.5860814018627019E-2</v>
      </c>
      <c r="H1571" s="20">
        <v>1800.03</v>
      </c>
      <c r="I1571" s="20">
        <v>1</v>
      </c>
      <c r="J1571" s="23">
        <v>0</v>
      </c>
      <c r="K1571" s="52">
        <v>0.2</v>
      </c>
      <c r="L1571" s="59">
        <f>IF(OR(H_no_hash!$F1571="---",H_no_hash!$F1571="infeas",H_no_hash!$F1571="inf"),"---",(H_no_hash!$F1571/M1571)-1)</f>
        <v>9.9345724447853723E-2</v>
      </c>
      <c r="M1571" s="20">
        <f>Model_dem!L1311</f>
        <v>52458.02</v>
      </c>
      <c r="N1571">
        <f>Model_dem!G1311</f>
        <v>52624.84</v>
      </c>
      <c r="Q1571" s="68" t="s">
        <v>20</v>
      </c>
      <c r="R1571" s="20">
        <v>1</v>
      </c>
      <c r="S1571" s="20">
        <v>10</v>
      </c>
      <c r="T1571" s="20">
        <v>0.1</v>
      </c>
      <c r="U1571" s="20">
        <v>402</v>
      </c>
      <c r="V1571" s="20">
        <v>57669.5</v>
      </c>
      <c r="W1571" s="20">
        <v>1800.03</v>
      </c>
      <c r="X1571" s="20">
        <v>0</v>
      </c>
      <c r="Y1571" s="20">
        <v>1</v>
      </c>
      <c r="Z1571" s="20">
        <v>1800.11</v>
      </c>
      <c r="AA1571" s="23">
        <v>0</v>
      </c>
      <c r="XEO1571" t="s">
        <v>19</v>
      </c>
      <c r="XEP1571">
        <v>3</v>
      </c>
      <c r="XEQ1571">
        <v>10</v>
      </c>
      <c r="XER1571">
        <v>0.05</v>
      </c>
      <c r="XES1571">
        <v>100</v>
      </c>
      <c r="XET1571">
        <v>18416.900000000001</v>
      </c>
      <c r="XEU1571">
        <v>1180.2</v>
      </c>
      <c r="XEV1571">
        <v>81</v>
      </c>
      <c r="XEW1571">
        <v>137</v>
      </c>
      <c r="XEX1571">
        <v>1800.38</v>
      </c>
      <c r="XEY1571">
        <v>14313</v>
      </c>
    </row>
    <row r="1572" spans="1:27 16369:16379" x14ac:dyDescent="0.3">
      <c r="A1572" s="65" t="s">
        <v>20</v>
      </c>
      <c r="B1572" s="66">
        <v>1</v>
      </c>
      <c r="C1572" s="66">
        <v>10</v>
      </c>
      <c r="D1572" s="66">
        <v>0.15</v>
      </c>
      <c r="E1572" t="s">
        <v>1</v>
      </c>
      <c r="F1572" s="66">
        <v>58450.7</v>
      </c>
      <c r="G1572" s="39">
        <f t="shared" si="83"/>
        <v>0.11004085926958475</v>
      </c>
      <c r="H1572" s="66">
        <v>1800.93</v>
      </c>
      <c r="I1572" s="66">
        <v>1</v>
      </c>
      <c r="J1572" s="67">
        <v>0</v>
      </c>
      <c r="K1572" s="52">
        <v>7.0000000000000007E-2</v>
      </c>
      <c r="L1572" s="59">
        <f>IF(OR(H_no_hash!$F1572="---",H_no_hash!$F1572="infeas",H_no_hash!$F1572="inf"),"---",(H_no_hash!$F1572/M1572)-1)</f>
        <v>0.11423763230102857</v>
      </c>
      <c r="M1572" s="20">
        <f>Model_dem!L1312</f>
        <v>52458.02</v>
      </c>
      <c r="N1572">
        <f>Model_dem!G1312</f>
        <v>52656.35</v>
      </c>
      <c r="Q1572" s="65" t="s">
        <v>20</v>
      </c>
      <c r="R1572" s="66">
        <v>1</v>
      </c>
      <c r="S1572" s="66">
        <v>10</v>
      </c>
      <c r="T1572" s="66">
        <v>0.15</v>
      </c>
      <c r="U1572" s="66">
        <v>402</v>
      </c>
      <c r="V1572" s="66">
        <v>58450.7</v>
      </c>
      <c r="W1572" s="66">
        <v>1800.93</v>
      </c>
      <c r="X1572" s="66">
        <v>0</v>
      </c>
      <c r="Y1572" s="66">
        <v>1</v>
      </c>
      <c r="Z1572" s="66">
        <v>1800.93</v>
      </c>
      <c r="AA1572" s="67">
        <v>0</v>
      </c>
      <c r="XEO1572" t="s">
        <v>19</v>
      </c>
      <c r="XEP1572">
        <v>3</v>
      </c>
      <c r="XEQ1572">
        <v>25</v>
      </c>
      <c r="XER1572">
        <v>0.05</v>
      </c>
      <c r="XES1572">
        <v>100</v>
      </c>
      <c r="XET1572">
        <v>18401</v>
      </c>
      <c r="XEU1572">
        <v>1492.72</v>
      </c>
      <c r="XEV1572">
        <v>72</v>
      </c>
      <c r="XEW1572">
        <v>96</v>
      </c>
      <c r="XEX1572">
        <v>1800.02</v>
      </c>
      <c r="XEY1572">
        <v>12603</v>
      </c>
    </row>
    <row r="1573" spans="1:27 16369:16379" x14ac:dyDescent="0.3">
      <c r="A1573" s="68" t="s">
        <v>20</v>
      </c>
      <c r="B1573" s="20">
        <v>1</v>
      </c>
      <c r="C1573" s="20">
        <v>10</v>
      </c>
      <c r="D1573" s="20">
        <v>0.2</v>
      </c>
      <c r="E1573" t="s">
        <v>1</v>
      </c>
      <c r="F1573" s="20">
        <v>74511.600000000006</v>
      </c>
      <c r="G1573" s="39">
        <f t="shared" si="83"/>
        <v>0.39234902792729459</v>
      </c>
      <c r="H1573" s="20">
        <v>1838.31</v>
      </c>
      <c r="I1573" s="20">
        <v>1</v>
      </c>
      <c r="J1573" s="23">
        <v>0</v>
      </c>
      <c r="K1573" s="52">
        <v>2.3E-2</v>
      </c>
      <c r="L1573" s="59">
        <f>IF(OR(H_no_hash!$F1573="---",H_no_hash!$F1573="infeas",H_no_hash!$F1573="inf"),"---",(H_no_hash!$F1573/M1573)-1)</f>
        <v>0.42040435380519536</v>
      </c>
      <c r="M1573" s="20">
        <f>Model_dem!L1313</f>
        <v>52458.02</v>
      </c>
      <c r="N1573">
        <f>Model_dem!G1313</f>
        <v>53515.03</v>
      </c>
      <c r="Q1573" s="68" t="s">
        <v>20</v>
      </c>
      <c r="R1573" s="20">
        <v>1</v>
      </c>
      <c r="S1573" s="20">
        <v>10</v>
      </c>
      <c r="T1573" s="20">
        <v>0.2</v>
      </c>
      <c r="U1573" s="20">
        <v>402</v>
      </c>
      <c r="V1573" s="20">
        <v>74511.600000000006</v>
      </c>
      <c r="W1573" s="20">
        <v>1838.31</v>
      </c>
      <c r="X1573" s="20">
        <v>0</v>
      </c>
      <c r="Y1573" s="20">
        <v>1</v>
      </c>
      <c r="Z1573" s="20">
        <v>1838.32</v>
      </c>
      <c r="AA1573" s="23">
        <v>0</v>
      </c>
      <c r="XEO1573" t="s">
        <v>19</v>
      </c>
      <c r="XEP1573">
        <v>3</v>
      </c>
      <c r="XEQ1573">
        <v>50</v>
      </c>
      <c r="XER1573">
        <v>0.05</v>
      </c>
      <c r="XES1573">
        <v>100</v>
      </c>
      <c r="XET1573">
        <v>18418.7</v>
      </c>
      <c r="XEU1573">
        <v>152.471</v>
      </c>
      <c r="XEV1573">
        <v>6</v>
      </c>
      <c r="XEW1573">
        <v>135</v>
      </c>
      <c r="XEX1573">
        <v>1800.11</v>
      </c>
      <c r="XEY1573">
        <v>13740</v>
      </c>
    </row>
    <row r="1574" spans="1:27 16369:16379" x14ac:dyDescent="0.3">
      <c r="A1574" s="65" t="s">
        <v>20</v>
      </c>
      <c r="B1574" s="66">
        <v>1</v>
      </c>
      <c r="C1574" s="66">
        <v>25</v>
      </c>
      <c r="D1574" s="66">
        <v>0.05</v>
      </c>
      <c r="E1574" t="s">
        <v>1</v>
      </c>
      <c r="F1574" s="66">
        <v>58078.7</v>
      </c>
      <c r="G1574" s="39">
        <f t="shared" si="83"/>
        <v>0.10019208328913268</v>
      </c>
      <c r="H1574" s="66">
        <v>1809.89</v>
      </c>
      <c r="I1574" s="66">
        <v>1</v>
      </c>
      <c r="J1574" s="67">
        <v>0</v>
      </c>
      <c r="K1574" s="52">
        <v>2E-3</v>
      </c>
      <c r="L1574" s="59">
        <f>IF(OR(H_no_hash!$F1574="---",H_no_hash!$F1574="infeas",H_no_hash!$F1574="inf"),"---",(H_no_hash!$F1574/M1574)-1)</f>
        <v>0.10714624760904057</v>
      </c>
      <c r="M1574" s="20">
        <f>Model_dem!L1314</f>
        <v>52458.02</v>
      </c>
      <c r="N1574">
        <f>Model_dem!G1314</f>
        <v>52789.599999999999</v>
      </c>
      <c r="Q1574" s="65" t="s">
        <v>20</v>
      </c>
      <c r="R1574" s="66">
        <v>1</v>
      </c>
      <c r="S1574" s="66">
        <v>25</v>
      </c>
      <c r="T1574" s="66">
        <v>0.05</v>
      </c>
      <c r="U1574" s="66">
        <v>402</v>
      </c>
      <c r="V1574" s="66">
        <v>58078.7</v>
      </c>
      <c r="W1574" s="66">
        <v>1809.89</v>
      </c>
      <c r="X1574" s="66">
        <v>0</v>
      </c>
      <c r="Y1574" s="66">
        <v>1</v>
      </c>
      <c r="Z1574" s="66">
        <v>1809.89</v>
      </c>
      <c r="AA1574" s="67">
        <v>0</v>
      </c>
      <c r="XEO1574" t="s">
        <v>517</v>
      </c>
      <c r="XEP1574">
        <v>0</v>
      </c>
      <c r="XEQ1574">
        <v>0</v>
      </c>
      <c r="XER1574">
        <v>0.05</v>
      </c>
      <c r="XES1574">
        <v>3038</v>
      </c>
      <c r="XET1574" t="s">
        <v>46</v>
      </c>
      <c r="XEU1574">
        <v>68.0291</v>
      </c>
      <c r="XEV1574">
        <v>0</v>
      </c>
      <c r="XEW1574">
        <v>1</v>
      </c>
      <c r="XEX1574">
        <v>1851.92</v>
      </c>
      <c r="XEY1574">
        <v>29</v>
      </c>
    </row>
    <row r="1575" spans="1:27 16369:16379" x14ac:dyDescent="0.3">
      <c r="A1575" s="68" t="s">
        <v>20</v>
      </c>
      <c r="B1575" s="20">
        <v>1</v>
      </c>
      <c r="C1575" s="20">
        <v>25</v>
      </c>
      <c r="D1575" s="20">
        <v>0.1</v>
      </c>
      <c r="E1575" t="s">
        <v>1</v>
      </c>
      <c r="F1575" s="20">
        <v>58522.8</v>
      </c>
      <c r="G1575" s="39">
        <f t="shared" si="83"/>
        <v>1.0587347298871752E-2</v>
      </c>
      <c r="H1575" s="20">
        <v>1800.67</v>
      </c>
      <c r="I1575" s="20">
        <v>1</v>
      </c>
      <c r="J1575" s="23">
        <v>0</v>
      </c>
      <c r="K1575" s="52">
        <v>0</v>
      </c>
      <c r="L1575" s="59">
        <f>IF(OR(H_no_hash!$F1575="---",H_no_hash!$F1575="infeas",H_no_hash!$F1575="inf"),"---",(H_no_hash!$F1575/M1575)-1)</f>
        <v>0.11561206465665319</v>
      </c>
      <c r="M1575" s="20">
        <f>Model_dem!L1315</f>
        <v>52458.02</v>
      </c>
      <c r="N1575">
        <f>Model_dem!G1315</f>
        <v>57909.69</v>
      </c>
      <c r="Q1575" s="68" t="s">
        <v>20</v>
      </c>
      <c r="R1575" s="20">
        <v>1</v>
      </c>
      <c r="S1575" s="20">
        <v>25</v>
      </c>
      <c r="T1575" s="20">
        <v>0.1</v>
      </c>
      <c r="U1575" s="20">
        <v>402</v>
      </c>
      <c r="V1575" s="20">
        <v>58522.8</v>
      </c>
      <c r="W1575" s="20">
        <v>1800.67</v>
      </c>
      <c r="X1575" s="20">
        <v>0</v>
      </c>
      <c r="Y1575" s="20">
        <v>1</v>
      </c>
      <c r="Z1575" s="20">
        <v>1800.67</v>
      </c>
      <c r="AA1575" s="23">
        <v>0</v>
      </c>
      <c r="XEO1575" t="s">
        <v>517</v>
      </c>
      <c r="XEP1575">
        <v>0</v>
      </c>
      <c r="XEQ1575">
        <v>0</v>
      </c>
      <c r="XER1575">
        <v>0.1</v>
      </c>
      <c r="XES1575">
        <v>3038</v>
      </c>
      <c r="XET1575" t="s">
        <v>46</v>
      </c>
      <c r="XEU1575">
        <v>68.333699999999993</v>
      </c>
      <c r="XEV1575">
        <v>0</v>
      </c>
      <c r="XEW1575">
        <v>1</v>
      </c>
      <c r="XEX1575">
        <v>1852.3</v>
      </c>
      <c r="XEY1575">
        <v>29</v>
      </c>
    </row>
    <row r="1576" spans="1:27 16369:16379" x14ac:dyDescent="0.3">
      <c r="A1576" s="65" t="s">
        <v>20</v>
      </c>
      <c r="B1576" s="66">
        <v>1</v>
      </c>
      <c r="C1576" s="66">
        <v>25</v>
      </c>
      <c r="D1576" s="66">
        <v>0.15</v>
      </c>
      <c r="E1576" t="s">
        <v>1</v>
      </c>
      <c r="F1576" s="66">
        <v>60835.199999999997</v>
      </c>
      <c r="G1576" s="39">
        <f t="shared" si="83"/>
        <v>0.15425401018229504</v>
      </c>
      <c r="H1576" s="66">
        <v>1802.16</v>
      </c>
      <c r="I1576" s="66">
        <v>1</v>
      </c>
      <c r="J1576" s="67">
        <v>0</v>
      </c>
      <c r="K1576" s="52">
        <v>0</v>
      </c>
      <c r="L1576" s="59">
        <f>IF(OR(H_no_hash!$F1576="---",H_no_hash!$F1576="infeas",H_no_hash!$F1576="inf"),"---",(H_no_hash!$F1576/M1576)-1)</f>
        <v>0.1596930269194301</v>
      </c>
      <c r="M1576" s="20">
        <f>Model_dem!L1316</f>
        <v>52458.02</v>
      </c>
      <c r="N1576">
        <f>Model_dem!G1316</f>
        <v>52705.21</v>
      </c>
      <c r="Q1576" s="65" t="s">
        <v>20</v>
      </c>
      <c r="R1576" s="66">
        <v>1</v>
      </c>
      <c r="S1576" s="66">
        <v>25</v>
      </c>
      <c r="T1576" s="66">
        <v>0.15</v>
      </c>
      <c r="U1576" s="66">
        <v>402</v>
      </c>
      <c r="V1576" s="66">
        <v>60835.199999999997</v>
      </c>
      <c r="W1576" s="66">
        <v>1802.16</v>
      </c>
      <c r="X1576" s="66">
        <v>0</v>
      </c>
      <c r="Y1576" s="66">
        <v>1</v>
      </c>
      <c r="Z1576" s="66">
        <v>1802.16</v>
      </c>
      <c r="AA1576" s="67">
        <v>0</v>
      </c>
      <c r="XEO1576" t="s">
        <v>517</v>
      </c>
      <c r="XEP1576">
        <v>0</v>
      </c>
      <c r="XEQ1576">
        <v>0</v>
      </c>
      <c r="XER1576">
        <v>0.15</v>
      </c>
      <c r="XES1576">
        <v>3038</v>
      </c>
      <c r="XET1576" t="s">
        <v>46</v>
      </c>
      <c r="XEU1576">
        <v>68.340800000000002</v>
      </c>
      <c r="XEV1576">
        <v>0</v>
      </c>
      <c r="XEW1576">
        <v>1</v>
      </c>
      <c r="XEX1576">
        <v>1845.39</v>
      </c>
      <c r="XEY1576">
        <v>29</v>
      </c>
    </row>
    <row r="1577" spans="1:27 16369:16379" x14ac:dyDescent="0.3">
      <c r="A1577" s="68" t="s">
        <v>20</v>
      </c>
      <c r="B1577" s="20">
        <v>1</v>
      </c>
      <c r="C1577" s="20">
        <v>25</v>
      </c>
      <c r="D1577" s="20">
        <v>0.2</v>
      </c>
      <c r="E1577" t="s">
        <v>1</v>
      </c>
      <c r="F1577" s="20">
        <v>61815.8</v>
      </c>
      <c r="G1577" s="39">
        <f t="shared" si="83"/>
        <v>9.0717822961399602E-2</v>
      </c>
      <c r="H1577" s="20">
        <v>1800.3</v>
      </c>
      <c r="I1577" s="20">
        <v>1</v>
      </c>
      <c r="J1577" s="23">
        <v>0</v>
      </c>
      <c r="K1577" s="52">
        <v>1.2999999999999999E-2</v>
      </c>
      <c r="L1577" s="59">
        <f>IF(OR(H_no_hash!$F1577="---",H_no_hash!$F1577="infeas",H_no_hash!$F1577="inf"),"---",(H_no_hash!$F1577/M1577)-1)</f>
        <v>0.17838606947040714</v>
      </c>
      <c r="M1577" s="20">
        <f>Model_dem!L1317</f>
        <v>52458.02</v>
      </c>
      <c r="N1577">
        <f>Model_dem!G1317</f>
        <v>56674.42</v>
      </c>
      <c r="Q1577" s="68" t="s">
        <v>20</v>
      </c>
      <c r="R1577" s="20">
        <v>1</v>
      </c>
      <c r="S1577" s="20">
        <v>25</v>
      </c>
      <c r="T1577" s="20">
        <v>0.2</v>
      </c>
      <c r="U1577" s="20">
        <v>402</v>
      </c>
      <c r="V1577" s="20">
        <v>61815.8</v>
      </c>
      <c r="W1577" s="20">
        <v>1800.3</v>
      </c>
      <c r="X1577" s="20">
        <v>0</v>
      </c>
      <c r="Y1577" s="20">
        <v>1</v>
      </c>
      <c r="Z1577" s="20">
        <v>1800.33</v>
      </c>
      <c r="AA1577" s="23">
        <v>0</v>
      </c>
      <c r="XEO1577" t="s">
        <v>517</v>
      </c>
      <c r="XEP1577">
        <v>0</v>
      </c>
      <c r="XEQ1577">
        <v>0</v>
      </c>
      <c r="XER1577">
        <v>0.2</v>
      </c>
      <c r="XES1577">
        <v>3038</v>
      </c>
      <c r="XET1577" t="s">
        <v>46</v>
      </c>
      <c r="XEU1577">
        <v>68.671999999999997</v>
      </c>
      <c r="XEV1577">
        <v>0</v>
      </c>
      <c r="XEW1577">
        <v>1</v>
      </c>
      <c r="XEX1577">
        <v>1850.6</v>
      </c>
      <c r="XEY1577">
        <v>29</v>
      </c>
    </row>
    <row r="1578" spans="1:27 16369:16379" x14ac:dyDescent="0.3">
      <c r="A1578" s="65" t="s">
        <v>20</v>
      </c>
      <c r="B1578" s="66">
        <v>1</v>
      </c>
      <c r="C1578" s="66">
        <v>50</v>
      </c>
      <c r="D1578" s="66">
        <v>0.05</v>
      </c>
      <c r="E1578" t="s">
        <v>1</v>
      </c>
      <c r="F1578" s="66">
        <v>56956.2</v>
      </c>
      <c r="G1578" s="39">
        <f t="shared" si="83"/>
        <v>7.61069611345674E-2</v>
      </c>
      <c r="H1578" s="66">
        <v>1800.29</v>
      </c>
      <c r="I1578" s="66">
        <v>1</v>
      </c>
      <c r="J1578" s="67">
        <v>0</v>
      </c>
      <c r="K1578" s="52">
        <v>0</v>
      </c>
      <c r="L1578" s="59">
        <f>IF(OR(H_no_hash!$F1578="---",H_no_hash!$F1578="infeas",H_no_hash!$F1578="inf"),"---",(H_no_hash!$F1578/M1578)-1)</f>
        <v>8.5748184929587579E-2</v>
      </c>
      <c r="M1578" s="20">
        <f>Model_dem!L1318</f>
        <v>52458.02</v>
      </c>
      <c r="N1578">
        <f>Model_dem!G1318</f>
        <v>52928.01</v>
      </c>
      <c r="Q1578" s="65" t="s">
        <v>20</v>
      </c>
      <c r="R1578" s="66">
        <v>1</v>
      </c>
      <c r="S1578" s="66">
        <v>50</v>
      </c>
      <c r="T1578" s="66">
        <v>0.05</v>
      </c>
      <c r="U1578" s="66">
        <v>402</v>
      </c>
      <c r="V1578" s="66">
        <v>56956.2</v>
      </c>
      <c r="W1578" s="66">
        <v>1800.29</v>
      </c>
      <c r="X1578" s="66">
        <v>0</v>
      </c>
      <c r="Y1578" s="66">
        <v>1</v>
      </c>
      <c r="Z1578" s="66">
        <v>1800.41</v>
      </c>
      <c r="AA1578" s="67">
        <v>0</v>
      </c>
      <c r="XEO1578" t="s">
        <v>517</v>
      </c>
      <c r="XEP1578">
        <v>3</v>
      </c>
      <c r="XEQ1578">
        <v>0</v>
      </c>
      <c r="XER1578">
        <v>0.05</v>
      </c>
      <c r="XES1578">
        <v>3038</v>
      </c>
      <c r="XET1578" t="s">
        <v>46</v>
      </c>
      <c r="XEU1578">
        <v>78.821700000000007</v>
      </c>
      <c r="XEV1578">
        <v>0</v>
      </c>
      <c r="XEW1578">
        <v>1</v>
      </c>
      <c r="XEX1578">
        <v>1812.61</v>
      </c>
      <c r="XEY1578">
        <v>28</v>
      </c>
    </row>
    <row r="1579" spans="1:27 16369:16379" x14ac:dyDescent="0.3">
      <c r="A1579" s="68" t="s">
        <v>20</v>
      </c>
      <c r="B1579" s="20">
        <v>1</v>
      </c>
      <c r="C1579" s="20">
        <v>50</v>
      </c>
      <c r="D1579" s="20">
        <v>0.1</v>
      </c>
      <c r="E1579" t="s">
        <v>1</v>
      </c>
      <c r="F1579" s="20">
        <v>63641.599999999999</v>
      </c>
      <c r="G1579" s="39">
        <f t="shared" si="83"/>
        <v>0.19210011890731141</v>
      </c>
      <c r="H1579" s="20">
        <v>1805.68</v>
      </c>
      <c r="I1579" s="20">
        <v>1</v>
      </c>
      <c r="J1579" s="23">
        <v>0</v>
      </c>
      <c r="K1579" s="52">
        <v>0</v>
      </c>
      <c r="L1579" s="59">
        <f>IF(OR(H_no_hash!$F1579="---",H_no_hash!$F1579="infeas",H_no_hash!$F1579="inf"),"---",(H_no_hash!$F1579/M1579)-1)</f>
        <v>0.21319104304737402</v>
      </c>
      <c r="M1579" s="20">
        <f>Model_dem!L1319</f>
        <v>52458.02</v>
      </c>
      <c r="N1579">
        <f>Model_dem!G1319</f>
        <v>53386.12</v>
      </c>
      <c r="Q1579" s="68" t="s">
        <v>20</v>
      </c>
      <c r="R1579" s="20">
        <v>1</v>
      </c>
      <c r="S1579" s="20">
        <v>50</v>
      </c>
      <c r="T1579" s="20">
        <v>0.1</v>
      </c>
      <c r="U1579" s="20">
        <v>402</v>
      </c>
      <c r="V1579" s="20">
        <v>63641.599999999999</v>
      </c>
      <c r="W1579" s="20">
        <v>1805.68</v>
      </c>
      <c r="X1579" s="20">
        <v>0</v>
      </c>
      <c r="Y1579" s="20">
        <v>1</v>
      </c>
      <c r="Z1579" s="20">
        <v>1805.86</v>
      </c>
      <c r="AA1579" s="23">
        <v>0</v>
      </c>
      <c r="XEO1579" t="s">
        <v>517</v>
      </c>
      <c r="XEP1579">
        <v>3</v>
      </c>
      <c r="XEQ1579">
        <v>0</v>
      </c>
      <c r="XER1579">
        <v>0.1</v>
      </c>
      <c r="XES1579">
        <v>3038</v>
      </c>
      <c r="XET1579" t="s">
        <v>46</v>
      </c>
      <c r="XEU1579">
        <v>78.249499999999998</v>
      </c>
      <c r="XEV1579">
        <v>0</v>
      </c>
      <c r="XEW1579">
        <v>1</v>
      </c>
      <c r="XEX1579">
        <v>1802.26</v>
      </c>
      <c r="XEY1579">
        <v>28</v>
      </c>
    </row>
    <row r="1580" spans="1:27 16369:16379" x14ac:dyDescent="0.3">
      <c r="A1580" s="65" t="s">
        <v>20</v>
      </c>
      <c r="B1580" s="66">
        <v>1</v>
      </c>
      <c r="C1580" s="66">
        <v>50</v>
      </c>
      <c r="D1580" s="66">
        <v>0.15</v>
      </c>
      <c r="E1580" t="s">
        <v>1</v>
      </c>
      <c r="F1580" s="66">
        <v>62617.599999999999</v>
      </c>
      <c r="G1580" s="39">
        <f t="shared" si="83"/>
        <v>0.14562489720174693</v>
      </c>
      <c r="H1580" s="66">
        <v>1800.86</v>
      </c>
      <c r="I1580" s="66">
        <v>1</v>
      </c>
      <c r="J1580" s="67">
        <v>0</v>
      </c>
      <c r="K1580" s="52">
        <v>0</v>
      </c>
      <c r="L1580" s="59">
        <f>IF(OR(H_no_hash!$F1580="---",H_no_hash!$F1580="infeas",H_no_hash!$F1580="inf"),"---",(H_no_hash!$F1580/M1580)-1)</f>
        <v>0.19367067228233181</v>
      </c>
      <c r="M1580" s="20">
        <f>Model_dem!L1320</f>
        <v>52458.02</v>
      </c>
      <c r="N1580">
        <f>Model_dem!G1320</f>
        <v>54658.03</v>
      </c>
      <c r="Q1580" s="65" t="s">
        <v>20</v>
      </c>
      <c r="R1580" s="66">
        <v>1</v>
      </c>
      <c r="S1580" s="66">
        <v>50</v>
      </c>
      <c r="T1580" s="66">
        <v>0.15</v>
      </c>
      <c r="U1580" s="66">
        <v>402</v>
      </c>
      <c r="V1580" s="66">
        <v>62617.599999999999</v>
      </c>
      <c r="W1580" s="66">
        <v>1800.86</v>
      </c>
      <c r="X1580" s="66">
        <v>0</v>
      </c>
      <c r="Y1580" s="66">
        <v>1</v>
      </c>
      <c r="Z1580" s="66">
        <v>1801.21</v>
      </c>
      <c r="AA1580" s="67">
        <v>0</v>
      </c>
      <c r="XEO1580" t="s">
        <v>517</v>
      </c>
      <c r="XEP1580">
        <v>3</v>
      </c>
      <c r="XEQ1580">
        <v>0</v>
      </c>
      <c r="XER1580">
        <v>0.15</v>
      </c>
      <c r="XES1580">
        <v>3038</v>
      </c>
      <c r="XET1580" t="s">
        <v>46</v>
      </c>
      <c r="XEU1580">
        <v>77.349500000000006</v>
      </c>
      <c r="XEV1580">
        <v>0</v>
      </c>
      <c r="XEW1580">
        <v>1</v>
      </c>
      <c r="XEX1580">
        <v>1859.74</v>
      </c>
      <c r="XEY1580">
        <v>29</v>
      </c>
    </row>
    <row r="1581" spans="1:27 16369:16379" x14ac:dyDescent="0.3">
      <c r="A1581" s="68" t="s">
        <v>20</v>
      </c>
      <c r="B1581" s="20">
        <v>1</v>
      </c>
      <c r="C1581" s="20">
        <v>50</v>
      </c>
      <c r="D1581" s="20">
        <v>0.2</v>
      </c>
      <c r="E1581" t="s">
        <v>1</v>
      </c>
      <c r="F1581" s="20">
        <v>59782.6</v>
      </c>
      <c r="G1581" s="39">
        <f t="shared" si="83"/>
        <v>0.12594666845966523</v>
      </c>
      <c r="H1581" s="20">
        <v>1804.23</v>
      </c>
      <c r="I1581" s="20">
        <v>1</v>
      </c>
      <c r="J1581" s="23">
        <v>0</v>
      </c>
      <c r="K1581" s="52">
        <v>0</v>
      </c>
      <c r="L1581" s="59">
        <f>IF(OR(H_no_hash!$F1581="---",H_no_hash!$F1581="infeas",H_no_hash!$F1581="inf"),"---",(H_no_hash!$F1581/M1581)-1)</f>
        <v>0.139627458299036</v>
      </c>
      <c r="M1581" s="20">
        <f>Model_dem!L1321</f>
        <v>52458.02</v>
      </c>
      <c r="N1581">
        <f>Model_dem!G1321</f>
        <v>53095.41</v>
      </c>
      <c r="Q1581" s="68" t="s">
        <v>20</v>
      </c>
      <c r="R1581" s="20">
        <v>1</v>
      </c>
      <c r="S1581" s="20">
        <v>50</v>
      </c>
      <c r="T1581" s="20">
        <v>0.2</v>
      </c>
      <c r="U1581" s="20">
        <v>402</v>
      </c>
      <c r="V1581" s="20">
        <v>59782.6</v>
      </c>
      <c r="W1581" s="20">
        <v>1804.23</v>
      </c>
      <c r="X1581" s="20">
        <v>0</v>
      </c>
      <c r="Y1581" s="20">
        <v>1</v>
      </c>
      <c r="Z1581" s="20">
        <v>1804.41</v>
      </c>
      <c r="AA1581" s="23">
        <v>0</v>
      </c>
      <c r="XEO1581" t="s">
        <v>517</v>
      </c>
      <c r="XEP1581">
        <v>3</v>
      </c>
      <c r="XEQ1581">
        <v>0</v>
      </c>
      <c r="XER1581">
        <v>0.2</v>
      </c>
      <c r="XES1581">
        <v>3038</v>
      </c>
      <c r="XET1581" t="s">
        <v>46</v>
      </c>
      <c r="XEU1581">
        <v>77.542599999999993</v>
      </c>
      <c r="XEV1581">
        <v>0</v>
      </c>
      <c r="XEW1581">
        <v>1</v>
      </c>
      <c r="XEX1581">
        <v>1857.3</v>
      </c>
      <c r="XEY1581">
        <v>29</v>
      </c>
    </row>
    <row r="1582" spans="1:27 16369:16379" x14ac:dyDescent="0.3">
      <c r="A1582" s="65" t="s">
        <v>20</v>
      </c>
      <c r="B1582" s="66">
        <v>2</v>
      </c>
      <c r="C1582" s="66">
        <v>5</v>
      </c>
      <c r="D1582" s="66">
        <v>0.05</v>
      </c>
      <c r="E1582" t="s">
        <v>0</v>
      </c>
      <c r="F1582" s="66">
        <v>54935.4</v>
      </c>
      <c r="G1582" s="39">
        <f t="shared" si="83"/>
        <v>4.7225953247949592E-2</v>
      </c>
      <c r="H1582" s="66">
        <v>1800.83</v>
      </c>
      <c r="I1582" s="66">
        <v>1</v>
      </c>
      <c r="J1582" s="67">
        <v>0</v>
      </c>
      <c r="K1582" s="52">
        <v>5.5E-2</v>
      </c>
      <c r="L1582" s="59">
        <f>IF(OR(H_no_hash!$F1582="---",H_no_hash!$F1582="infeas",H_no_hash!$F1582="inf"),"---",(H_no_hash!$F1582/M1582)-1)</f>
        <v>4.7225953247949537E-2</v>
      </c>
      <c r="M1582" s="20">
        <f>Model_dem!L1322</f>
        <v>52458.02</v>
      </c>
      <c r="N1582">
        <f>Model_dem!G1322</f>
        <v>52458.02</v>
      </c>
      <c r="Q1582" s="65" t="s">
        <v>20</v>
      </c>
      <c r="R1582" s="66">
        <v>2</v>
      </c>
      <c r="S1582" s="66">
        <v>5</v>
      </c>
      <c r="T1582" s="66">
        <v>0.05</v>
      </c>
      <c r="U1582" s="66">
        <v>402</v>
      </c>
      <c r="V1582" s="66">
        <v>54935.4</v>
      </c>
      <c r="W1582" s="66">
        <v>1800.83</v>
      </c>
      <c r="X1582" s="66">
        <v>0</v>
      </c>
      <c r="Y1582" s="66">
        <v>1</v>
      </c>
      <c r="Z1582" s="66">
        <v>1801.22</v>
      </c>
      <c r="AA1582" s="67">
        <v>0</v>
      </c>
      <c r="XEO1582" t="s">
        <v>517</v>
      </c>
      <c r="XEP1582">
        <v>3</v>
      </c>
      <c r="XEQ1582">
        <v>10</v>
      </c>
      <c r="XER1582">
        <v>0.05</v>
      </c>
      <c r="XES1582">
        <v>3038</v>
      </c>
      <c r="XET1582" t="s">
        <v>46</v>
      </c>
      <c r="XEU1582">
        <v>77.574600000000004</v>
      </c>
      <c r="XEV1582">
        <v>0</v>
      </c>
      <c r="XEW1582">
        <v>1</v>
      </c>
      <c r="XEX1582">
        <v>1810.42</v>
      </c>
      <c r="XEY1582">
        <v>28</v>
      </c>
    </row>
    <row r="1583" spans="1:27 16369:16379" x14ac:dyDescent="0.3">
      <c r="A1583" s="68" t="s">
        <v>20</v>
      </c>
      <c r="B1583" s="20">
        <v>2</v>
      </c>
      <c r="C1583" s="20">
        <v>5</v>
      </c>
      <c r="D1583" s="20">
        <v>0.1</v>
      </c>
      <c r="E1583" t="s">
        <v>0</v>
      </c>
      <c r="F1583" s="20">
        <v>56435.8</v>
      </c>
      <c r="G1583" s="39">
        <f t="shared" si="83"/>
        <v>7.4754305907284782E-2</v>
      </c>
      <c r="H1583" s="20">
        <v>1801.17</v>
      </c>
      <c r="I1583" s="20">
        <v>1</v>
      </c>
      <c r="J1583" s="23">
        <v>0</v>
      </c>
      <c r="K1583" s="52">
        <v>0.83899999999999997</v>
      </c>
      <c r="L1583" s="59">
        <f>IF(OR(H_no_hash!$F1583="---",H_no_hash!$F1583="infeas",H_no_hash!$F1583="inf"),"---",(H_no_hash!$F1583/M1583)-1)</f>
        <v>7.5827871505634636E-2</v>
      </c>
      <c r="M1583" s="20">
        <f>Model_dem!L1323</f>
        <v>52458.02</v>
      </c>
      <c r="N1583">
        <f>Model_dem!G1323</f>
        <v>52510.42</v>
      </c>
      <c r="Q1583" s="68" t="s">
        <v>20</v>
      </c>
      <c r="R1583" s="20">
        <v>2</v>
      </c>
      <c r="S1583" s="20">
        <v>5</v>
      </c>
      <c r="T1583" s="20">
        <v>0.1</v>
      </c>
      <c r="U1583" s="20">
        <v>402</v>
      </c>
      <c r="V1583" s="20">
        <v>56435.8</v>
      </c>
      <c r="W1583" s="20">
        <v>1801.17</v>
      </c>
      <c r="X1583" s="20">
        <v>0</v>
      </c>
      <c r="Y1583" s="20">
        <v>1</v>
      </c>
      <c r="Z1583" s="20">
        <v>1801.38</v>
      </c>
      <c r="AA1583" s="23">
        <v>0</v>
      </c>
      <c r="XEO1583" t="s">
        <v>517</v>
      </c>
      <c r="XEP1583">
        <v>3</v>
      </c>
      <c r="XEQ1583">
        <v>10</v>
      </c>
      <c r="XER1583">
        <v>0.1</v>
      </c>
      <c r="XES1583">
        <v>3038</v>
      </c>
      <c r="XET1583" t="s">
        <v>46</v>
      </c>
      <c r="XEU1583">
        <v>76.786900000000003</v>
      </c>
      <c r="XEV1583">
        <v>0</v>
      </c>
      <c r="XEW1583">
        <v>1</v>
      </c>
      <c r="XEX1583">
        <v>1801.73</v>
      </c>
      <c r="XEY1583">
        <v>28</v>
      </c>
    </row>
    <row r="1584" spans="1:27 16369:16379" x14ac:dyDescent="0.3">
      <c r="A1584" s="65" t="s">
        <v>20</v>
      </c>
      <c r="B1584" s="66">
        <v>2</v>
      </c>
      <c r="C1584" s="66">
        <v>5</v>
      </c>
      <c r="D1584" s="66">
        <v>0.15</v>
      </c>
      <c r="E1584" t="s">
        <v>1</v>
      </c>
      <c r="F1584" s="66">
        <v>56509.8</v>
      </c>
      <c r="G1584" s="39">
        <f t="shared" si="83"/>
        <v>7.38157343920397E-2</v>
      </c>
      <c r="H1584" s="66">
        <v>1800.14</v>
      </c>
      <c r="I1584" s="66">
        <v>1</v>
      </c>
      <c r="J1584" s="67">
        <v>0</v>
      </c>
      <c r="K1584" s="52">
        <v>0.78300000000000003</v>
      </c>
      <c r="L1584" s="59">
        <f>IF(OR(H_no_hash!$F1584="---",H_no_hash!$F1584="infeas",H_no_hash!$F1584="inf"),"---",(H_no_hash!$F1584/M1584)-1)</f>
        <v>7.7238523299202111E-2</v>
      </c>
      <c r="M1584" s="20">
        <f>Model_dem!L1324</f>
        <v>52458.02</v>
      </c>
      <c r="N1584">
        <f>Model_dem!G1324</f>
        <v>52625.23</v>
      </c>
      <c r="Q1584" s="65" t="s">
        <v>20</v>
      </c>
      <c r="R1584" s="66">
        <v>2</v>
      </c>
      <c r="S1584" s="66">
        <v>5</v>
      </c>
      <c r="T1584" s="66">
        <v>0.15</v>
      </c>
      <c r="U1584" s="66">
        <v>402</v>
      </c>
      <c r="V1584" s="66">
        <v>56509.8</v>
      </c>
      <c r="W1584" s="66">
        <v>1800.14</v>
      </c>
      <c r="X1584" s="66">
        <v>0</v>
      </c>
      <c r="Y1584" s="66">
        <v>1</v>
      </c>
      <c r="Z1584" s="66">
        <v>1800.24</v>
      </c>
      <c r="AA1584" s="67">
        <v>0</v>
      </c>
      <c r="XEO1584" t="s">
        <v>517</v>
      </c>
      <c r="XEP1584">
        <v>3</v>
      </c>
      <c r="XEQ1584">
        <v>10</v>
      </c>
      <c r="XER1584">
        <v>0.15</v>
      </c>
      <c r="XES1584">
        <v>3038</v>
      </c>
      <c r="XET1584" t="s">
        <v>46</v>
      </c>
      <c r="XEU1584">
        <v>76.864099999999993</v>
      </c>
      <c r="XEV1584">
        <v>0</v>
      </c>
      <c r="XEW1584">
        <v>1</v>
      </c>
      <c r="XEX1584">
        <v>1801.86</v>
      </c>
      <c r="XEY1584">
        <v>28</v>
      </c>
    </row>
    <row r="1585" spans="1:27 16369:16379" x14ac:dyDescent="0.3">
      <c r="A1585" s="68" t="s">
        <v>20</v>
      </c>
      <c r="B1585" s="20">
        <v>2</v>
      </c>
      <c r="C1585" s="20">
        <v>5</v>
      </c>
      <c r="D1585" s="20">
        <v>0.2</v>
      </c>
      <c r="E1585" t="s">
        <v>1</v>
      </c>
      <c r="F1585" s="20">
        <v>57439.8</v>
      </c>
      <c r="G1585" s="39">
        <f t="shared" si="83"/>
        <v>-0.10532498591162308</v>
      </c>
      <c r="H1585" s="20">
        <v>1800.52</v>
      </c>
      <c r="I1585" s="20">
        <v>1</v>
      </c>
      <c r="J1585" s="23">
        <v>0</v>
      </c>
      <c r="K1585" s="52">
        <v>0.80100000000000005</v>
      </c>
      <c r="L1585" s="59">
        <f>IF(OR(H_no_hash!$F1585="---",H_no_hash!$F1585="infeas",H_no_hash!$F1585="inf"),"---",(H_no_hash!$F1585/M1585)-1)</f>
        <v>9.4966985029172113E-2</v>
      </c>
      <c r="M1585" s="20">
        <f>Model_dem!L1325</f>
        <v>52458.02</v>
      </c>
      <c r="N1585">
        <f>Model_dem!G1325</f>
        <v>64201.86</v>
      </c>
      <c r="Q1585" s="68" t="s">
        <v>20</v>
      </c>
      <c r="R1585" s="20">
        <v>2</v>
      </c>
      <c r="S1585" s="20">
        <v>5</v>
      </c>
      <c r="T1585" s="20">
        <v>0.2</v>
      </c>
      <c r="U1585" s="20">
        <v>402</v>
      </c>
      <c r="V1585" s="20">
        <v>57439.8</v>
      </c>
      <c r="W1585" s="20">
        <v>1800.52</v>
      </c>
      <c r="X1585" s="20">
        <v>0</v>
      </c>
      <c r="Y1585" s="20">
        <v>1</v>
      </c>
      <c r="Z1585" s="20">
        <v>1800.94</v>
      </c>
      <c r="AA1585" s="23">
        <v>0</v>
      </c>
      <c r="XEO1585" t="s">
        <v>517</v>
      </c>
      <c r="XEP1585">
        <v>3</v>
      </c>
      <c r="XEQ1585">
        <v>10</v>
      </c>
      <c r="XER1585">
        <v>0.2</v>
      </c>
      <c r="XES1585">
        <v>3038</v>
      </c>
      <c r="XET1585" t="s">
        <v>46</v>
      </c>
      <c r="XEU1585">
        <v>77.479299999999995</v>
      </c>
      <c r="XEV1585">
        <v>0</v>
      </c>
      <c r="XEW1585">
        <v>1</v>
      </c>
      <c r="XEX1585">
        <v>1814.44</v>
      </c>
      <c r="XEY1585">
        <v>28</v>
      </c>
    </row>
    <row r="1586" spans="1:27 16369:16379" x14ac:dyDescent="0.3">
      <c r="A1586" s="65" t="s">
        <v>20</v>
      </c>
      <c r="B1586" s="66">
        <v>2</v>
      </c>
      <c r="C1586" s="66">
        <v>10</v>
      </c>
      <c r="D1586" s="66">
        <v>0.05</v>
      </c>
      <c r="E1586" t="s">
        <v>0</v>
      </c>
      <c r="F1586" s="66">
        <v>57328.4</v>
      </c>
      <c r="G1586" s="39">
        <f t="shared" si="83"/>
        <v>9.1752836865521228E-2</v>
      </c>
      <c r="H1586" s="66">
        <v>1801.17</v>
      </c>
      <c r="I1586" s="66">
        <v>1</v>
      </c>
      <c r="J1586" s="67">
        <v>0</v>
      </c>
      <c r="K1586" s="52">
        <v>2.5999999999999999E-2</v>
      </c>
      <c r="L1586" s="59">
        <f>IF(OR(H_no_hash!$F1586="---",H_no_hash!$F1586="infeas",H_no_hash!$F1586="inf"),"---",(H_no_hash!$F1586/M1586)-1)</f>
        <v>9.2843382193990687E-2</v>
      </c>
      <c r="M1586" s="20">
        <f>Model_dem!L1326</f>
        <v>52458.02</v>
      </c>
      <c r="N1586">
        <f>Model_dem!G1326</f>
        <v>52510.42</v>
      </c>
      <c r="Q1586" s="65" t="s">
        <v>20</v>
      </c>
      <c r="R1586" s="66">
        <v>2</v>
      </c>
      <c r="S1586" s="66">
        <v>10</v>
      </c>
      <c r="T1586" s="66">
        <v>0.05</v>
      </c>
      <c r="U1586" s="66">
        <v>402</v>
      </c>
      <c r="V1586" s="66">
        <v>57328.4</v>
      </c>
      <c r="W1586" s="66">
        <v>1801.17</v>
      </c>
      <c r="X1586" s="66">
        <v>0</v>
      </c>
      <c r="Y1586" s="66">
        <v>1</v>
      </c>
      <c r="Z1586" s="66">
        <v>1801.29</v>
      </c>
      <c r="AA1586" s="67">
        <v>0</v>
      </c>
      <c r="XEO1586" t="s">
        <v>517</v>
      </c>
      <c r="XEP1586">
        <v>3</v>
      </c>
      <c r="XEQ1586">
        <v>25</v>
      </c>
      <c r="XER1586">
        <v>0.05</v>
      </c>
      <c r="XES1586">
        <v>3038</v>
      </c>
      <c r="XET1586" t="s">
        <v>46</v>
      </c>
      <c r="XEU1586">
        <v>77.4435</v>
      </c>
      <c r="XEV1586">
        <v>0</v>
      </c>
      <c r="XEW1586">
        <v>1</v>
      </c>
      <c r="XEX1586">
        <v>1830.38</v>
      </c>
      <c r="XEY1586">
        <v>28</v>
      </c>
    </row>
    <row r="1587" spans="1:27 16369:16379" x14ac:dyDescent="0.3">
      <c r="A1587" s="68" t="s">
        <v>20</v>
      </c>
      <c r="B1587" s="20">
        <v>2</v>
      </c>
      <c r="C1587" s="20">
        <v>10</v>
      </c>
      <c r="D1587" s="20">
        <v>0.1</v>
      </c>
      <c r="E1587" t="s">
        <v>1</v>
      </c>
      <c r="F1587" s="20">
        <v>58572</v>
      </c>
      <c r="G1587" s="39">
        <f t="shared" si="83"/>
        <v>0.1116726961669005</v>
      </c>
      <c r="H1587" s="20">
        <v>1805.25</v>
      </c>
      <c r="I1587" s="20">
        <v>1</v>
      </c>
      <c r="J1587" s="23">
        <v>0</v>
      </c>
      <c r="K1587" s="52">
        <v>2.8000000000000001E-2</v>
      </c>
      <c r="L1587" s="59">
        <f>IF(OR(H_no_hash!$F1587="---",H_no_hash!$F1587="infeas",H_no_hash!$F1587="inf"),"---",(H_no_hash!$F1587/M1587)-1)</f>
        <v>0.11654995747075469</v>
      </c>
      <c r="M1587" s="20">
        <f>Model_dem!L1327</f>
        <v>52458.02</v>
      </c>
      <c r="N1587">
        <f>Model_dem!G1327</f>
        <v>52688.17</v>
      </c>
      <c r="Q1587" s="68" t="s">
        <v>20</v>
      </c>
      <c r="R1587" s="20">
        <v>2</v>
      </c>
      <c r="S1587" s="20">
        <v>10</v>
      </c>
      <c r="T1587" s="20">
        <v>0.1</v>
      </c>
      <c r="U1587" s="20">
        <v>402</v>
      </c>
      <c r="V1587" s="20">
        <v>58572</v>
      </c>
      <c r="W1587" s="20">
        <v>1805.25</v>
      </c>
      <c r="X1587" s="20">
        <v>0</v>
      </c>
      <c r="Y1587" s="20">
        <v>1</v>
      </c>
      <c r="Z1587" s="20">
        <v>1805.38</v>
      </c>
      <c r="AA1587" s="23">
        <v>0</v>
      </c>
      <c r="XEO1587" t="s">
        <v>517</v>
      </c>
      <c r="XEP1587">
        <v>3</v>
      </c>
      <c r="XEQ1587">
        <v>25</v>
      </c>
      <c r="XER1587">
        <v>0.1</v>
      </c>
      <c r="XES1587">
        <v>3038</v>
      </c>
      <c r="XET1587" t="s">
        <v>46</v>
      </c>
      <c r="XEU1587">
        <v>77.937100000000001</v>
      </c>
      <c r="XEV1587">
        <v>0</v>
      </c>
      <c r="XEW1587">
        <v>1</v>
      </c>
      <c r="XEX1587">
        <v>1816.33</v>
      </c>
      <c r="XEY1587">
        <v>28</v>
      </c>
    </row>
    <row r="1588" spans="1:27 16369:16379" x14ac:dyDescent="0.3">
      <c r="A1588" s="65" t="s">
        <v>20</v>
      </c>
      <c r="B1588" s="66">
        <v>2</v>
      </c>
      <c r="C1588" s="66">
        <v>10</v>
      </c>
      <c r="D1588" s="66">
        <v>0.15</v>
      </c>
      <c r="E1588" t="s">
        <v>1</v>
      </c>
      <c r="F1588" s="66">
        <v>61533.2</v>
      </c>
      <c r="G1588" s="39">
        <f t="shared" si="83"/>
        <v>0.14939574403860176</v>
      </c>
      <c r="H1588" s="66">
        <v>1806.95</v>
      </c>
      <c r="I1588" s="66">
        <v>1</v>
      </c>
      <c r="J1588" s="67">
        <v>0</v>
      </c>
      <c r="K1588" s="52">
        <v>0</v>
      </c>
      <c r="L1588" s="59">
        <f>IF(OR(H_no_hash!$F1588="---",H_no_hash!$F1588="infeas",H_no_hash!$F1588="inf"),"---",(H_no_hash!$F1588/M1588)-1)</f>
        <v>0.17299890464794521</v>
      </c>
      <c r="M1588" s="20">
        <f>Model_dem!L1328</f>
        <v>52458.02</v>
      </c>
      <c r="N1588">
        <f>Model_dem!G1328</f>
        <v>53535.26</v>
      </c>
      <c r="Q1588" s="65" t="s">
        <v>20</v>
      </c>
      <c r="R1588" s="66">
        <v>2</v>
      </c>
      <c r="S1588" s="66">
        <v>10</v>
      </c>
      <c r="T1588" s="66">
        <v>0.15</v>
      </c>
      <c r="U1588" s="66">
        <v>402</v>
      </c>
      <c r="V1588" s="66">
        <v>61533.2</v>
      </c>
      <c r="W1588" s="66">
        <v>1806.95</v>
      </c>
      <c r="X1588" s="66">
        <v>0</v>
      </c>
      <c r="Y1588" s="66">
        <v>1</v>
      </c>
      <c r="Z1588" s="66">
        <v>1807.03</v>
      </c>
      <c r="AA1588" s="67">
        <v>0</v>
      </c>
      <c r="XEO1588" t="s">
        <v>517</v>
      </c>
      <c r="XEP1588">
        <v>3</v>
      </c>
      <c r="XEQ1588">
        <v>25</v>
      </c>
      <c r="XER1588">
        <v>0.15</v>
      </c>
      <c r="XES1588">
        <v>3038</v>
      </c>
      <c r="XET1588" t="s">
        <v>46</v>
      </c>
      <c r="XEU1588">
        <v>78.920400000000001</v>
      </c>
      <c r="XEV1588">
        <v>0</v>
      </c>
      <c r="XEW1588">
        <v>1</v>
      </c>
      <c r="XEX1588">
        <v>1843.63</v>
      </c>
      <c r="XEY1588">
        <v>28</v>
      </c>
    </row>
    <row r="1589" spans="1:27 16369:16379" x14ac:dyDescent="0.3">
      <c r="A1589" s="68" t="s">
        <v>20</v>
      </c>
      <c r="B1589" s="20">
        <v>2</v>
      </c>
      <c r="C1589" s="20">
        <v>10</v>
      </c>
      <c r="D1589" s="20">
        <v>0.2</v>
      </c>
      <c r="E1589" t="s">
        <v>1</v>
      </c>
      <c r="F1589" s="20">
        <v>61236.4</v>
      </c>
      <c r="G1589" s="39">
        <f t="shared" si="83"/>
        <v>-0.20559107874593799</v>
      </c>
      <c r="H1589" s="20">
        <v>1802.72</v>
      </c>
      <c r="I1589" s="20">
        <v>1</v>
      </c>
      <c r="J1589" s="23">
        <v>0</v>
      </c>
      <c r="K1589" s="52">
        <v>1</v>
      </c>
      <c r="L1589" s="59">
        <f>IF(OR(H_no_hash!$F1589="---",H_no_hash!$F1589="infeas",H_no_hash!$F1589="inf"),"---",(H_no_hash!$F1589/M1589)-1)</f>
        <v>0.1673410471840151</v>
      </c>
      <c r="M1589" s="20">
        <f>Model_dem!L1329</f>
        <v>52458.02</v>
      </c>
      <c r="N1589">
        <f>Model_dem!G1329</f>
        <v>77084.23</v>
      </c>
      <c r="Q1589" s="68" t="s">
        <v>20</v>
      </c>
      <c r="R1589" s="20">
        <v>2</v>
      </c>
      <c r="S1589" s="20">
        <v>10</v>
      </c>
      <c r="T1589" s="20">
        <v>0.2</v>
      </c>
      <c r="U1589" s="20">
        <v>402</v>
      </c>
      <c r="V1589" s="20">
        <v>61236.4</v>
      </c>
      <c r="W1589" s="20">
        <v>1802.72</v>
      </c>
      <c r="X1589" s="20">
        <v>0</v>
      </c>
      <c r="Y1589" s="20">
        <v>1</v>
      </c>
      <c r="Z1589" s="20">
        <v>1802.8</v>
      </c>
      <c r="AA1589" s="23">
        <v>0</v>
      </c>
      <c r="XEO1589" t="s">
        <v>517</v>
      </c>
      <c r="XEP1589">
        <v>3</v>
      </c>
      <c r="XEQ1589">
        <v>25</v>
      </c>
      <c r="XER1589">
        <v>0.2</v>
      </c>
      <c r="XES1589">
        <v>3038</v>
      </c>
      <c r="XET1589" t="s">
        <v>46</v>
      </c>
      <c r="XEU1589">
        <v>79.837100000000007</v>
      </c>
      <c r="XEV1589">
        <v>0</v>
      </c>
      <c r="XEW1589">
        <v>1</v>
      </c>
      <c r="XEX1589">
        <v>1855.33</v>
      </c>
      <c r="XEY1589">
        <v>28</v>
      </c>
    </row>
    <row r="1590" spans="1:27 16369:16379" x14ac:dyDescent="0.3">
      <c r="A1590" s="65" t="s">
        <v>20</v>
      </c>
      <c r="B1590" s="66">
        <v>2</v>
      </c>
      <c r="C1590" s="66">
        <v>25</v>
      </c>
      <c r="D1590" s="66">
        <v>0.05</v>
      </c>
      <c r="E1590" t="s">
        <v>1</v>
      </c>
      <c r="F1590" s="66">
        <v>59997.599999999999</v>
      </c>
      <c r="G1590" s="39">
        <f t="shared" si="83"/>
        <v>0.13683944854259875</v>
      </c>
      <c r="H1590" s="66">
        <v>1800.72</v>
      </c>
      <c r="I1590" s="66">
        <v>1</v>
      </c>
      <c r="J1590" s="67">
        <v>0</v>
      </c>
      <c r="K1590" s="52">
        <v>0</v>
      </c>
      <c r="L1590" s="59">
        <f>IF(OR(H_no_hash!$F1590="---",H_no_hash!$F1590="infeas",H_no_hash!$F1590="inf"),"---",(H_no_hash!$F1590/M1590)-1)</f>
        <v>0.14372597364521189</v>
      </c>
      <c r="M1590" s="20">
        <f>Model_dem!L1330</f>
        <v>52458.02</v>
      </c>
      <c r="N1590">
        <f>Model_dem!G1330</f>
        <v>52775.79</v>
      </c>
      <c r="Q1590" s="65" t="s">
        <v>20</v>
      </c>
      <c r="R1590" s="66">
        <v>2</v>
      </c>
      <c r="S1590" s="66">
        <v>25</v>
      </c>
      <c r="T1590" s="66">
        <v>0.05</v>
      </c>
      <c r="U1590" s="66">
        <v>402</v>
      </c>
      <c r="V1590" s="66">
        <v>59997.599999999999</v>
      </c>
      <c r="W1590" s="66">
        <v>1800.72</v>
      </c>
      <c r="X1590" s="66">
        <v>0</v>
      </c>
      <c r="Y1590" s="66">
        <v>1</v>
      </c>
      <c r="Z1590" s="66">
        <v>1800.82</v>
      </c>
      <c r="AA1590" s="67">
        <v>0</v>
      </c>
      <c r="XEO1590" t="s">
        <v>517</v>
      </c>
      <c r="XEP1590">
        <v>3</v>
      </c>
      <c r="XEQ1590">
        <v>50</v>
      </c>
      <c r="XER1590">
        <v>0.05</v>
      </c>
      <c r="XES1590">
        <v>3038</v>
      </c>
      <c r="XET1590" t="s">
        <v>46</v>
      </c>
      <c r="XEU1590">
        <v>78.873400000000004</v>
      </c>
      <c r="XEV1590">
        <v>0</v>
      </c>
      <c r="XEW1590">
        <v>1</v>
      </c>
      <c r="XEX1590">
        <v>1849.53</v>
      </c>
      <c r="XEY1590">
        <v>28</v>
      </c>
    </row>
    <row r="1591" spans="1:27 16369:16379" x14ac:dyDescent="0.3">
      <c r="A1591" s="68" t="s">
        <v>20</v>
      </c>
      <c r="B1591" s="20">
        <v>2</v>
      </c>
      <c r="C1591" s="20">
        <v>25</v>
      </c>
      <c r="D1591" s="20">
        <v>0.1</v>
      </c>
      <c r="E1591" t="s">
        <v>1</v>
      </c>
      <c r="F1591" s="20">
        <v>59451.199999999997</v>
      </c>
      <c r="G1591" s="39">
        <f t="shared" si="83"/>
        <v>0.1245944117203639</v>
      </c>
      <c r="H1591" s="20">
        <v>1801.29</v>
      </c>
      <c r="I1591" s="20">
        <v>1</v>
      </c>
      <c r="J1591" s="23">
        <v>0</v>
      </c>
      <c r="K1591" s="52">
        <v>0</v>
      </c>
      <c r="L1591" s="59">
        <f>IF(OR(H_no_hash!$F1591="---",H_no_hash!$F1591="infeas",H_no_hash!$F1591="inf"),"---",(H_no_hash!$F1591/M1591)-1)</f>
        <v>0.13331002580730278</v>
      </c>
      <c r="M1591" s="20">
        <f>Model_dem!L1331</f>
        <v>52458.02</v>
      </c>
      <c r="N1591">
        <f>Model_dem!G1331</f>
        <v>52864.57</v>
      </c>
      <c r="Q1591" s="68" t="s">
        <v>20</v>
      </c>
      <c r="R1591" s="20">
        <v>2</v>
      </c>
      <c r="S1591" s="20">
        <v>25</v>
      </c>
      <c r="T1591" s="20">
        <v>0.1</v>
      </c>
      <c r="U1591" s="20">
        <v>402</v>
      </c>
      <c r="V1591" s="20">
        <v>59451.199999999997</v>
      </c>
      <c r="W1591" s="20">
        <v>1801.29</v>
      </c>
      <c r="X1591" s="20">
        <v>0</v>
      </c>
      <c r="Y1591" s="20">
        <v>1</v>
      </c>
      <c r="Z1591" s="20">
        <v>1801.34</v>
      </c>
      <c r="AA1591" s="23">
        <v>0</v>
      </c>
      <c r="XEO1591" t="s">
        <v>517</v>
      </c>
      <c r="XEP1591">
        <v>3</v>
      </c>
      <c r="XEQ1591">
        <v>50</v>
      </c>
      <c r="XER1591">
        <v>0.1</v>
      </c>
      <c r="XES1591">
        <v>3038</v>
      </c>
      <c r="XET1591" t="s">
        <v>46</v>
      </c>
      <c r="XEU1591">
        <v>76.771600000000007</v>
      </c>
      <c r="XEV1591">
        <v>0</v>
      </c>
      <c r="XEW1591">
        <v>1</v>
      </c>
      <c r="XEX1591">
        <v>1855.72</v>
      </c>
      <c r="XEY1591">
        <v>29</v>
      </c>
    </row>
    <row r="1592" spans="1:27 16369:16379" x14ac:dyDescent="0.3">
      <c r="A1592" s="65" t="s">
        <v>20</v>
      </c>
      <c r="B1592" s="66">
        <v>2</v>
      </c>
      <c r="C1592" s="66">
        <v>25</v>
      </c>
      <c r="D1592" s="66">
        <v>0.15</v>
      </c>
      <c r="E1592" t="s">
        <v>1</v>
      </c>
      <c r="F1592" s="66">
        <v>65487.6</v>
      </c>
      <c r="G1592" s="39">
        <f t="shared" si="83"/>
        <v>4.9862522125433129E-2</v>
      </c>
      <c r="H1592" s="66">
        <v>1808.75</v>
      </c>
      <c r="I1592" s="66">
        <v>1</v>
      </c>
      <c r="J1592" s="67">
        <v>0</v>
      </c>
      <c r="K1592" s="52">
        <v>0</v>
      </c>
      <c r="L1592" s="59">
        <f>IF(OR(H_no_hash!$F1592="---",H_no_hash!$F1592="infeas",H_no_hash!$F1592="inf"),"---",(H_no_hash!$F1592/M1592)-1)</f>
        <v>0.24838108643826051</v>
      </c>
      <c r="M1592" s="20">
        <f>Model_dem!L1332</f>
        <v>52458.02</v>
      </c>
      <c r="N1592">
        <f>Model_dem!G1332</f>
        <v>62377.31</v>
      </c>
      <c r="Q1592" s="65" t="s">
        <v>20</v>
      </c>
      <c r="R1592" s="66">
        <v>2</v>
      </c>
      <c r="S1592" s="66">
        <v>25</v>
      </c>
      <c r="T1592" s="66">
        <v>0.15</v>
      </c>
      <c r="U1592" s="66">
        <v>402</v>
      </c>
      <c r="V1592" s="66">
        <v>65487.6</v>
      </c>
      <c r="W1592" s="66">
        <v>1808.75</v>
      </c>
      <c r="X1592" s="66">
        <v>0</v>
      </c>
      <c r="Y1592" s="66">
        <v>1</v>
      </c>
      <c r="Z1592" s="66">
        <v>1808.75</v>
      </c>
      <c r="AA1592" s="67">
        <v>0</v>
      </c>
      <c r="XEO1592" t="s">
        <v>517</v>
      </c>
      <c r="XEP1592">
        <v>3</v>
      </c>
      <c r="XEQ1592">
        <v>50</v>
      </c>
      <c r="XER1592">
        <v>0.15</v>
      </c>
      <c r="XES1592">
        <v>3038</v>
      </c>
      <c r="XET1592" t="s">
        <v>46</v>
      </c>
      <c r="XEU1592">
        <v>77.723200000000006</v>
      </c>
      <c r="XEV1592">
        <v>0</v>
      </c>
      <c r="XEW1592">
        <v>1</v>
      </c>
      <c r="XEX1592">
        <v>1857.58</v>
      </c>
      <c r="XEY1592">
        <v>29</v>
      </c>
    </row>
    <row r="1593" spans="1:27 16369:16379" x14ac:dyDescent="0.3">
      <c r="A1593" s="68" t="s">
        <v>20</v>
      </c>
      <c r="B1593" s="20">
        <v>2</v>
      </c>
      <c r="C1593" s="20">
        <v>25</v>
      </c>
      <c r="D1593" s="20">
        <v>0.2</v>
      </c>
      <c r="E1593" t="s">
        <v>1</v>
      </c>
      <c r="F1593" s="20">
        <v>56791.9</v>
      </c>
      <c r="G1593" s="39">
        <f t="shared" si="83"/>
        <v>2.4522965125351532E-2</v>
      </c>
      <c r="H1593" s="20">
        <v>1801.05</v>
      </c>
      <c r="I1593" s="20">
        <v>1</v>
      </c>
      <c r="J1593" s="23">
        <v>0</v>
      </c>
      <c r="K1593" s="52">
        <v>0</v>
      </c>
      <c r="L1593" s="59">
        <f>IF(OR(H_no_hash!$F1593="---",H_no_hash!$F1593="infeas",H_no_hash!$F1593="inf"),"---",(H_no_hash!$F1593/M1593)-1)</f>
        <v>8.2616156690626275E-2</v>
      </c>
      <c r="M1593" s="20">
        <f>Model_dem!L1333</f>
        <v>52458.02</v>
      </c>
      <c r="N1593">
        <f>Model_dem!G1333</f>
        <v>55432.53</v>
      </c>
      <c r="Q1593" s="68" t="s">
        <v>20</v>
      </c>
      <c r="R1593" s="20">
        <v>2</v>
      </c>
      <c r="S1593" s="20">
        <v>25</v>
      </c>
      <c r="T1593" s="20">
        <v>0.2</v>
      </c>
      <c r="U1593" s="20">
        <v>402</v>
      </c>
      <c r="V1593" s="20">
        <v>56791.9</v>
      </c>
      <c r="W1593" s="20">
        <v>1801.05</v>
      </c>
      <c r="X1593" s="20">
        <v>0</v>
      </c>
      <c r="Y1593" s="20">
        <v>1</v>
      </c>
      <c r="Z1593" s="20">
        <v>1801.23</v>
      </c>
      <c r="AA1593" s="23">
        <v>0</v>
      </c>
      <c r="XEO1593" t="s">
        <v>517</v>
      </c>
      <c r="XEP1593">
        <v>3</v>
      </c>
      <c r="XEQ1593">
        <v>50</v>
      </c>
      <c r="XER1593">
        <v>0.2</v>
      </c>
      <c r="XES1593">
        <v>3038</v>
      </c>
      <c r="XET1593" t="s">
        <v>46</v>
      </c>
      <c r="XEU1593">
        <v>77.657499999999999</v>
      </c>
      <c r="XEV1593">
        <v>0</v>
      </c>
      <c r="XEW1593">
        <v>1</v>
      </c>
      <c r="XEX1593">
        <v>1806.77</v>
      </c>
      <c r="XEY1593">
        <v>28</v>
      </c>
    </row>
    <row r="1594" spans="1:27 16369:16379" x14ac:dyDescent="0.3">
      <c r="A1594" s="65" t="s">
        <v>20</v>
      </c>
      <c r="B1594" s="66">
        <v>2</v>
      </c>
      <c r="C1594" s="66">
        <v>50</v>
      </c>
      <c r="D1594" s="66">
        <v>0.05</v>
      </c>
      <c r="E1594" t="s">
        <v>1</v>
      </c>
      <c r="F1594" s="66">
        <v>58040.4</v>
      </c>
      <c r="G1594" s="39">
        <f t="shared" si="83"/>
        <v>9.9317249899946627E-2</v>
      </c>
      <c r="H1594" s="66">
        <v>1800.78</v>
      </c>
      <c r="I1594" s="66">
        <v>1</v>
      </c>
      <c r="J1594" s="67">
        <v>0</v>
      </c>
      <c r="K1594" s="52">
        <v>0</v>
      </c>
      <c r="L1594" s="59">
        <f>IF(OR(H_no_hash!$F1594="---",H_no_hash!$F1594="infeas",H_no_hash!$F1594="inf"),"---",(H_no_hash!$F1594/M1594)-1)</f>
        <v>0.10641613999155908</v>
      </c>
      <c r="M1594" s="20">
        <f>Model_dem!L1334</f>
        <v>52458.02</v>
      </c>
      <c r="N1594">
        <f>Model_dem!G1334</f>
        <v>52796.77</v>
      </c>
      <c r="Q1594" s="65" t="s">
        <v>20</v>
      </c>
      <c r="R1594" s="66">
        <v>2</v>
      </c>
      <c r="S1594" s="66">
        <v>50</v>
      </c>
      <c r="T1594" s="66">
        <v>0.05</v>
      </c>
      <c r="U1594" s="66">
        <v>402</v>
      </c>
      <c r="V1594" s="66">
        <v>58040.4</v>
      </c>
      <c r="W1594" s="66">
        <v>1800.78</v>
      </c>
      <c r="X1594" s="66">
        <v>0</v>
      </c>
      <c r="Y1594" s="66">
        <v>1</v>
      </c>
      <c r="Z1594" s="66">
        <v>1800.86</v>
      </c>
      <c r="AA1594" s="67">
        <v>0</v>
      </c>
      <c r="XEO1594" t="s">
        <v>536</v>
      </c>
      <c r="XEP1594">
        <v>1</v>
      </c>
      <c r="XEQ1594">
        <v>5</v>
      </c>
      <c r="XER1594">
        <v>0.05</v>
      </c>
      <c r="XES1594">
        <v>50</v>
      </c>
      <c r="XET1594">
        <v>713</v>
      </c>
      <c r="XEU1594">
        <v>0.60564799999999996</v>
      </c>
      <c r="XEV1594">
        <v>0</v>
      </c>
      <c r="XEW1594">
        <v>826386</v>
      </c>
      <c r="XEX1594">
        <v>1800.02</v>
      </c>
      <c r="XEY1594">
        <v>80314</v>
      </c>
    </row>
    <row r="1595" spans="1:27 16369:16379" x14ac:dyDescent="0.3">
      <c r="A1595" s="68" t="s">
        <v>20</v>
      </c>
      <c r="B1595" s="20">
        <v>2</v>
      </c>
      <c r="C1595" s="20">
        <v>50</v>
      </c>
      <c r="D1595" s="20">
        <v>0.1</v>
      </c>
      <c r="E1595" t="s">
        <v>0</v>
      </c>
      <c r="F1595" s="20">
        <v>57484.1</v>
      </c>
      <c r="G1595" s="39">
        <f t="shared" si="83"/>
        <v>9.1851018931285444E-2</v>
      </c>
      <c r="H1595" s="20">
        <v>1800.97</v>
      </c>
      <c r="I1595" s="20">
        <v>1</v>
      </c>
      <c r="J1595" s="23">
        <v>0</v>
      </c>
      <c r="K1595" s="52">
        <v>0</v>
      </c>
      <c r="L1595" s="59">
        <f>IF(OR(H_no_hash!$F1595="---",H_no_hash!$F1595="infeas",H_no_hash!$F1595="inf"),"---",(H_no_hash!$F1595/M1595)-1)</f>
        <v>9.5811469819104822E-2</v>
      </c>
      <c r="M1595" s="20">
        <f>Model_dem!L1335</f>
        <v>52458.02</v>
      </c>
      <c r="N1595">
        <f>Model_dem!G1335</f>
        <v>52648.3</v>
      </c>
      <c r="Q1595" s="68" t="s">
        <v>20</v>
      </c>
      <c r="R1595" s="20">
        <v>2</v>
      </c>
      <c r="S1595" s="20">
        <v>50</v>
      </c>
      <c r="T1595" s="20">
        <v>0.1</v>
      </c>
      <c r="U1595" s="20">
        <v>402</v>
      </c>
      <c r="V1595" s="20">
        <v>57484.1</v>
      </c>
      <c r="W1595" s="20">
        <v>1800.97</v>
      </c>
      <c r="X1595" s="20">
        <v>0</v>
      </c>
      <c r="Y1595" s="20">
        <v>1</v>
      </c>
      <c r="Z1595" s="20">
        <v>1800.97</v>
      </c>
      <c r="AA1595" s="23">
        <v>0</v>
      </c>
      <c r="XEO1595" t="s">
        <v>536</v>
      </c>
      <c r="XEP1595">
        <v>1</v>
      </c>
      <c r="XEQ1595">
        <v>10</v>
      </c>
      <c r="XER1595">
        <v>0.2</v>
      </c>
      <c r="XES1595">
        <v>50</v>
      </c>
      <c r="XET1595">
        <v>713</v>
      </c>
      <c r="XEU1595">
        <v>0.62122900000000003</v>
      </c>
      <c r="XEV1595">
        <v>0</v>
      </c>
      <c r="XEW1595">
        <v>759001</v>
      </c>
      <c r="XEX1595">
        <v>1800</v>
      </c>
      <c r="XEY1595">
        <v>74801</v>
      </c>
    </row>
    <row r="1596" spans="1:27 16369:16379" x14ac:dyDescent="0.3">
      <c r="A1596" s="65" t="s">
        <v>20</v>
      </c>
      <c r="B1596" s="66">
        <v>2</v>
      </c>
      <c r="C1596" s="66">
        <v>50</v>
      </c>
      <c r="D1596" s="66">
        <v>0.15</v>
      </c>
      <c r="E1596" t="s">
        <v>1</v>
      </c>
      <c r="F1596" s="66">
        <v>56185</v>
      </c>
      <c r="G1596" s="39">
        <f t="shared" si="83"/>
        <v>-0.1464952071722051</v>
      </c>
      <c r="H1596" s="66">
        <v>1800.33</v>
      </c>
      <c r="I1596" s="66">
        <v>1</v>
      </c>
      <c r="J1596" s="67">
        <v>0</v>
      </c>
      <c r="K1596" s="52">
        <v>0</v>
      </c>
      <c r="L1596" s="59">
        <f>IF(OR(H_no_hash!$F1596="---",H_no_hash!$F1596="infeas",H_no_hash!$F1596="inf"),"---",(H_no_hash!$F1596/M1596)-1)</f>
        <v>7.1046905697165208E-2</v>
      </c>
      <c r="M1596" s="20">
        <f>Model_dem!L1336</f>
        <v>52458.02</v>
      </c>
      <c r="N1596">
        <f>Model_dem!G1336</f>
        <v>65828.570000000007</v>
      </c>
      <c r="Q1596" s="65" t="s">
        <v>20</v>
      </c>
      <c r="R1596" s="66">
        <v>2</v>
      </c>
      <c r="S1596" s="66">
        <v>50</v>
      </c>
      <c r="T1596" s="66">
        <v>0.15</v>
      </c>
      <c r="U1596" s="66">
        <v>402</v>
      </c>
      <c r="V1596" s="66">
        <v>56185</v>
      </c>
      <c r="W1596" s="66">
        <v>1800.33</v>
      </c>
      <c r="X1596" s="66">
        <v>0</v>
      </c>
      <c r="Y1596" s="66">
        <v>1</v>
      </c>
      <c r="Z1596" s="66">
        <v>1800.36</v>
      </c>
      <c r="AA1596" s="67">
        <v>0</v>
      </c>
      <c r="XEO1596" t="s">
        <v>536</v>
      </c>
      <c r="XEP1596">
        <v>1</v>
      </c>
      <c r="XEQ1596">
        <v>25</v>
      </c>
      <c r="XER1596">
        <v>0.05</v>
      </c>
      <c r="XES1596">
        <v>50</v>
      </c>
      <c r="XET1596">
        <v>713</v>
      </c>
      <c r="XEU1596">
        <v>1.00905</v>
      </c>
      <c r="XEV1596">
        <v>0</v>
      </c>
      <c r="XEW1596">
        <v>618081</v>
      </c>
      <c r="XEX1596">
        <v>1800</v>
      </c>
      <c r="XEY1596">
        <v>68758</v>
      </c>
    </row>
    <row r="1597" spans="1:27 16369:16379" x14ac:dyDescent="0.3">
      <c r="A1597" s="68" t="s">
        <v>20</v>
      </c>
      <c r="B1597" s="20">
        <v>2</v>
      </c>
      <c r="C1597" s="20">
        <v>50</v>
      </c>
      <c r="D1597" s="20">
        <v>0.2</v>
      </c>
      <c r="E1597" t="s">
        <v>1</v>
      </c>
      <c r="F1597" s="20">
        <v>63623.199999999997</v>
      </c>
      <c r="G1597" s="39">
        <f t="shared" si="83"/>
        <v>0.19890494718450513</v>
      </c>
      <c r="H1597" s="20">
        <v>1800.13</v>
      </c>
      <c r="I1597" s="20">
        <v>1</v>
      </c>
      <c r="J1597" s="23">
        <v>0</v>
      </c>
      <c r="K1597" s="52">
        <v>0</v>
      </c>
      <c r="L1597" s="59">
        <f>IF(OR(H_no_hash!$F1597="---",H_no_hash!$F1597="infeas",H_no_hash!$F1597="inf"),"---",(H_no_hash!$F1597/M1597)-1)</f>
        <v>0.21284028638518948</v>
      </c>
      <c r="M1597" s="20">
        <f>Model_dem!L1337</f>
        <v>52458.02</v>
      </c>
      <c r="N1597">
        <f>Model_dem!G1337</f>
        <v>53067.76</v>
      </c>
      <c r="Q1597" s="68" t="s">
        <v>20</v>
      </c>
      <c r="R1597" s="20">
        <v>2</v>
      </c>
      <c r="S1597" s="20">
        <v>50</v>
      </c>
      <c r="T1597" s="20">
        <v>0.2</v>
      </c>
      <c r="U1597" s="20">
        <v>402</v>
      </c>
      <c r="V1597" s="20">
        <v>63623.199999999997</v>
      </c>
      <c r="W1597" s="20">
        <v>1800.13</v>
      </c>
      <c r="X1597" s="20">
        <v>0</v>
      </c>
      <c r="Y1597" s="20">
        <v>1</v>
      </c>
      <c r="Z1597" s="20">
        <v>1800.14</v>
      </c>
      <c r="AA1597" s="23">
        <v>0</v>
      </c>
      <c r="XEO1597" t="s">
        <v>536</v>
      </c>
      <c r="XEP1597">
        <v>1</v>
      </c>
      <c r="XEQ1597">
        <v>25</v>
      </c>
      <c r="XER1597">
        <v>0.1</v>
      </c>
      <c r="XES1597">
        <v>50</v>
      </c>
      <c r="XET1597">
        <v>713</v>
      </c>
      <c r="XEU1597">
        <v>1.6813499999999999</v>
      </c>
      <c r="XEV1597">
        <v>0</v>
      </c>
      <c r="XEW1597">
        <v>528154</v>
      </c>
      <c r="XEX1597">
        <v>1800</v>
      </c>
      <c r="XEY1597">
        <v>63757</v>
      </c>
    </row>
    <row r="1598" spans="1:27 16369:16379" x14ac:dyDescent="0.3">
      <c r="A1598" s="65" t="s">
        <v>20</v>
      </c>
      <c r="B1598" s="66">
        <v>3</v>
      </c>
      <c r="C1598" s="66">
        <v>0</v>
      </c>
      <c r="D1598" s="66">
        <v>0.05</v>
      </c>
      <c r="E1598" t="s">
        <v>0</v>
      </c>
      <c r="F1598" s="66">
        <v>59124.9</v>
      </c>
      <c r="G1598" s="39">
        <f t="shared" si="83"/>
        <v>0.12301631771586163</v>
      </c>
      <c r="H1598" s="66">
        <v>1800.93</v>
      </c>
      <c r="I1598" s="66">
        <v>1</v>
      </c>
      <c r="J1598" s="67"/>
      <c r="K1598" s="52">
        <v>0</v>
      </c>
      <c r="L1598" s="59">
        <f>IF(OR(H_no_hash!$F1598="---",H_no_hash!$F1598="infeas",H_no_hash!$F1598="inf"),"---",(H_no_hash!$F1598/M1598)-1)</f>
        <v>0.12708981391215302</v>
      </c>
      <c r="M1598" s="20">
        <f>Model_dem!L1338</f>
        <v>52458.02</v>
      </c>
      <c r="N1598">
        <f>Model_dem!G1338</f>
        <v>52648.3</v>
      </c>
      <c r="Q1598" s="65" t="s">
        <v>20</v>
      </c>
      <c r="R1598" s="66">
        <v>3</v>
      </c>
      <c r="S1598" s="66">
        <v>0</v>
      </c>
      <c r="T1598" s="66">
        <v>0.05</v>
      </c>
      <c r="U1598" s="66">
        <v>402</v>
      </c>
      <c r="V1598" s="66">
        <v>59124.9</v>
      </c>
      <c r="W1598" s="66">
        <v>1800.93</v>
      </c>
      <c r="X1598" s="66">
        <v>0</v>
      </c>
      <c r="Y1598" s="66">
        <v>1</v>
      </c>
      <c r="Z1598" s="66">
        <v>1800.93</v>
      </c>
      <c r="AA1598" s="67"/>
      <c r="XEO1598" t="s">
        <v>536</v>
      </c>
      <c r="XEP1598">
        <v>1</v>
      </c>
      <c r="XEQ1598">
        <v>25</v>
      </c>
      <c r="XER1598">
        <v>0.15</v>
      </c>
      <c r="XES1598">
        <v>50</v>
      </c>
      <c r="XET1598">
        <v>719</v>
      </c>
      <c r="XEU1598">
        <v>4.9235300000000004</v>
      </c>
      <c r="XEV1598">
        <v>0</v>
      </c>
      <c r="XEW1598">
        <v>140721</v>
      </c>
      <c r="XEX1598">
        <v>1800.01</v>
      </c>
      <c r="XEY1598">
        <v>48566</v>
      </c>
    </row>
    <row r="1599" spans="1:27 16369:16379" x14ac:dyDescent="0.3">
      <c r="A1599" s="68" t="s">
        <v>20</v>
      </c>
      <c r="B1599" s="20">
        <v>3</v>
      </c>
      <c r="C1599" s="20">
        <v>0</v>
      </c>
      <c r="D1599" s="20">
        <v>0.1</v>
      </c>
      <c r="E1599" t="s">
        <v>0</v>
      </c>
      <c r="F1599" s="20">
        <v>57047.7</v>
      </c>
      <c r="G1599" s="39">
        <f t="shared" si="83"/>
        <v>7.9045695502779775E-2</v>
      </c>
      <c r="H1599" s="20">
        <v>1800.64</v>
      </c>
      <c r="I1599" s="20">
        <v>1</v>
      </c>
      <c r="J1599" s="23"/>
      <c r="K1599" s="52">
        <v>0</v>
      </c>
      <c r="L1599" s="59">
        <f>IF(OR(H_no_hash!$F1599="---",H_no_hash!$F1599="infeas",H_no_hash!$F1599="inf"),"---",(H_no_hash!$F1599/M1599)-1)</f>
        <v>8.7492436809471608E-2</v>
      </c>
      <c r="M1599" s="20">
        <f>Model_dem!L1339</f>
        <v>52458.02</v>
      </c>
      <c r="N1599">
        <f>Model_dem!G1339</f>
        <v>52868.66</v>
      </c>
      <c r="Q1599" s="68" t="s">
        <v>20</v>
      </c>
      <c r="R1599" s="20">
        <v>3</v>
      </c>
      <c r="S1599" s="20">
        <v>0</v>
      </c>
      <c r="T1599" s="20">
        <v>0.1</v>
      </c>
      <c r="U1599" s="20">
        <v>402</v>
      </c>
      <c r="V1599" s="20">
        <v>57047.7</v>
      </c>
      <c r="W1599" s="20">
        <v>1800.64</v>
      </c>
      <c r="X1599" s="20">
        <v>0</v>
      </c>
      <c r="Y1599" s="20">
        <v>1</v>
      </c>
      <c r="Z1599" s="20">
        <v>1800.64</v>
      </c>
      <c r="AA1599" s="23"/>
      <c r="XEO1599" t="s">
        <v>536</v>
      </c>
      <c r="XEP1599">
        <v>1</v>
      </c>
      <c r="XEQ1599">
        <v>25</v>
      </c>
      <c r="XER1599">
        <v>0.2</v>
      </c>
      <c r="XES1599">
        <v>50</v>
      </c>
      <c r="XET1599">
        <v>745</v>
      </c>
      <c r="XEU1599">
        <v>42.682499999999997</v>
      </c>
      <c r="XEV1599">
        <v>32</v>
      </c>
      <c r="XEW1599">
        <v>31398</v>
      </c>
      <c r="XEX1599">
        <v>1800</v>
      </c>
      <c r="XEY1599">
        <v>31123</v>
      </c>
    </row>
    <row r="1600" spans="1:27 16369:16379" x14ac:dyDescent="0.3">
      <c r="A1600" s="65" t="s">
        <v>20</v>
      </c>
      <c r="B1600" s="66">
        <v>3</v>
      </c>
      <c r="C1600" s="66">
        <v>0</v>
      </c>
      <c r="D1600" s="66">
        <v>0.15</v>
      </c>
      <c r="E1600" t="s">
        <v>4</v>
      </c>
      <c r="F1600" s="66" t="s">
        <v>511</v>
      </c>
      <c r="G1600" s="39" t="str">
        <f t="shared" si="83"/>
        <v>---</v>
      </c>
      <c r="H1600" s="66" t="s">
        <v>511</v>
      </c>
      <c r="I1600" s="66" t="s">
        <v>511</v>
      </c>
      <c r="J1600" s="67">
        <v>0</v>
      </c>
      <c r="L1600" s="59" t="str">
        <f>IF(OR(H_no_hash!$F1600="---",H_no_hash!$F1600="infeas",H_no_hash!$F1600="inf"),"---",(H_no_hash!$F1600/M1600)-1)</f>
        <v>---</v>
      </c>
      <c r="M1600" s="20">
        <f>Model_dem!L1340</f>
        <v>52458.02</v>
      </c>
      <c r="N1600" t="str">
        <f>Model_dem!G1340</f>
        <v>---</v>
      </c>
      <c r="Q1600" s="65" t="s">
        <v>20</v>
      </c>
      <c r="R1600" s="66">
        <v>3</v>
      </c>
      <c r="S1600" s="66">
        <v>0</v>
      </c>
      <c r="T1600" s="66">
        <v>0.15</v>
      </c>
      <c r="U1600" s="66">
        <v>402</v>
      </c>
      <c r="V1600" s="66" t="s">
        <v>511</v>
      </c>
      <c r="W1600" s="66" t="s">
        <v>511</v>
      </c>
      <c r="X1600" s="66" t="s">
        <v>511</v>
      </c>
      <c r="Y1600" s="66" t="s">
        <v>511</v>
      </c>
      <c r="Z1600" s="66" t="s">
        <v>511</v>
      </c>
      <c r="AA1600" s="67">
        <v>0</v>
      </c>
      <c r="XEO1600" t="s">
        <v>536</v>
      </c>
      <c r="XEP1600">
        <v>1</v>
      </c>
      <c r="XEQ1600">
        <v>50</v>
      </c>
      <c r="XER1600">
        <v>0.05</v>
      </c>
      <c r="XES1600">
        <v>50</v>
      </c>
      <c r="XET1600">
        <v>713</v>
      </c>
      <c r="XEU1600">
        <v>1.2625200000000001</v>
      </c>
      <c r="XEV1600">
        <v>0</v>
      </c>
      <c r="XEW1600">
        <v>234916</v>
      </c>
      <c r="XEX1600">
        <v>1800</v>
      </c>
      <c r="XEY1600">
        <v>48625</v>
      </c>
    </row>
    <row r="1601" spans="1:27 16369:16379" x14ac:dyDescent="0.3">
      <c r="A1601" s="68" t="s">
        <v>20</v>
      </c>
      <c r="B1601" s="20">
        <v>3</v>
      </c>
      <c r="C1601" s="20">
        <v>0</v>
      </c>
      <c r="D1601" s="20">
        <v>0.2</v>
      </c>
      <c r="E1601" t="s">
        <v>4</v>
      </c>
      <c r="F1601" s="20" t="s">
        <v>511</v>
      </c>
      <c r="G1601" s="39" t="str">
        <f t="shared" si="83"/>
        <v>---</v>
      </c>
      <c r="H1601" s="20" t="s">
        <v>511</v>
      </c>
      <c r="I1601" s="20" t="s">
        <v>511</v>
      </c>
      <c r="J1601" s="23">
        <v>0</v>
      </c>
      <c r="L1601" s="59" t="str">
        <f>IF(OR(H_no_hash!$F1601="---",H_no_hash!$F1601="infeas",H_no_hash!$F1601="inf"),"---",(H_no_hash!$F1601/M1601)-1)</f>
        <v>---</v>
      </c>
      <c r="M1601" s="20">
        <f>Model_dem!L1341</f>
        <v>52458.02</v>
      </c>
      <c r="N1601" t="str">
        <f>Model_dem!G1341</f>
        <v>---</v>
      </c>
      <c r="Q1601" s="68" t="s">
        <v>20</v>
      </c>
      <c r="R1601" s="20">
        <v>3</v>
      </c>
      <c r="S1601" s="20">
        <v>0</v>
      </c>
      <c r="T1601" s="20">
        <v>0.2</v>
      </c>
      <c r="U1601" s="20">
        <v>402</v>
      </c>
      <c r="V1601" s="20" t="s">
        <v>511</v>
      </c>
      <c r="W1601" s="20" t="s">
        <v>511</v>
      </c>
      <c r="X1601" s="20" t="s">
        <v>511</v>
      </c>
      <c r="Y1601" s="20" t="s">
        <v>511</v>
      </c>
      <c r="Z1601" s="20" t="s">
        <v>511</v>
      </c>
      <c r="AA1601" s="23">
        <v>0</v>
      </c>
      <c r="XEO1601" t="s">
        <v>536</v>
      </c>
      <c r="XEP1601">
        <v>1</v>
      </c>
      <c r="XEQ1601">
        <v>50</v>
      </c>
      <c r="XER1601">
        <v>0.1</v>
      </c>
      <c r="XES1601">
        <v>50</v>
      </c>
      <c r="XET1601">
        <v>719</v>
      </c>
      <c r="XEU1601">
        <v>3.1112700000000002</v>
      </c>
      <c r="XEV1601">
        <v>0</v>
      </c>
      <c r="XEW1601">
        <v>179416</v>
      </c>
      <c r="XEX1601">
        <v>1800</v>
      </c>
      <c r="XEY1601">
        <v>49852</v>
      </c>
    </row>
    <row r="1602" spans="1:27 16369:16379" x14ac:dyDescent="0.3">
      <c r="A1602" s="65" t="s">
        <v>20</v>
      </c>
      <c r="B1602" s="66">
        <v>3</v>
      </c>
      <c r="C1602" s="66">
        <v>10</v>
      </c>
      <c r="D1602" s="66">
        <v>0.05</v>
      </c>
      <c r="E1602" t="s">
        <v>0</v>
      </c>
      <c r="F1602" s="66">
        <v>54894.9</v>
      </c>
      <c r="G1602" s="39">
        <f t="shared" si="83"/>
        <v>4.267184315542949E-2</v>
      </c>
      <c r="H1602" s="66">
        <v>1800.17</v>
      </c>
      <c r="I1602" s="66">
        <v>1</v>
      </c>
      <c r="J1602" s="67"/>
      <c r="K1602" s="52">
        <v>0</v>
      </c>
      <c r="L1602" s="59">
        <f>IF(OR(H_no_hash!$F1602="---",H_no_hash!$F1602="infeas",H_no_hash!$F1602="inf"),"---",(H_no_hash!$F1602/M1602)-1)</f>
        <v>4.6453907333902533E-2</v>
      </c>
      <c r="M1602" s="20">
        <f>Model_dem!L1342</f>
        <v>52458.02</v>
      </c>
      <c r="N1602">
        <f>Model_dem!G1342</f>
        <v>52648.3</v>
      </c>
      <c r="Q1602" s="65" t="s">
        <v>20</v>
      </c>
      <c r="R1602" s="66">
        <v>3</v>
      </c>
      <c r="S1602" s="66">
        <v>10</v>
      </c>
      <c r="T1602" s="66">
        <v>0.05</v>
      </c>
      <c r="U1602" s="66">
        <v>402</v>
      </c>
      <c r="V1602" s="66">
        <v>54894.9</v>
      </c>
      <c r="W1602" s="66">
        <v>1800.17</v>
      </c>
      <c r="X1602" s="66">
        <v>0</v>
      </c>
      <c r="Y1602" s="66">
        <v>1</v>
      </c>
      <c r="Z1602" s="66">
        <v>1800.31</v>
      </c>
      <c r="AA1602" s="67"/>
      <c r="XEO1602" t="s">
        <v>536</v>
      </c>
      <c r="XEP1602">
        <v>1</v>
      </c>
      <c r="XEQ1602">
        <v>50</v>
      </c>
      <c r="XER1602">
        <v>0.15</v>
      </c>
      <c r="XES1602">
        <v>50</v>
      </c>
      <c r="XET1602">
        <v>749</v>
      </c>
      <c r="XEU1602">
        <v>148.595</v>
      </c>
      <c r="XEV1602">
        <v>275</v>
      </c>
      <c r="XEW1602">
        <v>39776</v>
      </c>
      <c r="XEX1602">
        <v>1800.24</v>
      </c>
      <c r="XEY1602">
        <v>30428</v>
      </c>
    </row>
    <row r="1603" spans="1:27 16369:16379" x14ac:dyDescent="0.3">
      <c r="A1603" s="68" t="s">
        <v>20</v>
      </c>
      <c r="B1603" s="20">
        <v>3</v>
      </c>
      <c r="C1603" s="20">
        <v>10</v>
      </c>
      <c r="D1603" s="20">
        <v>0.1</v>
      </c>
      <c r="E1603" t="s">
        <v>0</v>
      </c>
      <c r="F1603" s="20">
        <v>57342</v>
      </c>
      <c r="G1603" s="39">
        <f t="shared" si="83"/>
        <v>8.4612320418183409E-2</v>
      </c>
      <c r="H1603" s="20">
        <v>1800.27</v>
      </c>
      <c r="I1603" s="20">
        <v>1</v>
      </c>
      <c r="J1603" s="23"/>
      <c r="K1603" s="52">
        <v>0</v>
      </c>
      <c r="L1603" s="59">
        <f>IF(OR(H_no_hash!$F1603="---",H_no_hash!$F1603="infeas",H_no_hash!$F1603="inf"),"---",(H_no_hash!$F1603/M1603)-1)</f>
        <v>9.310263711821376E-2</v>
      </c>
      <c r="M1603" s="20">
        <f>Model_dem!L1343</f>
        <v>52458.02</v>
      </c>
      <c r="N1603">
        <f>Model_dem!G1343</f>
        <v>52868.66</v>
      </c>
      <c r="Q1603" s="68" t="s">
        <v>20</v>
      </c>
      <c r="R1603" s="20">
        <v>3</v>
      </c>
      <c r="S1603" s="20">
        <v>10</v>
      </c>
      <c r="T1603" s="20">
        <v>0.1</v>
      </c>
      <c r="U1603" s="20">
        <v>402</v>
      </c>
      <c r="V1603" s="20">
        <v>57342</v>
      </c>
      <c r="W1603" s="20">
        <v>1800.27</v>
      </c>
      <c r="X1603" s="20">
        <v>0</v>
      </c>
      <c r="Y1603" s="20">
        <v>1</v>
      </c>
      <c r="Z1603" s="20">
        <v>1800.28</v>
      </c>
      <c r="AA1603" s="23"/>
      <c r="XEO1603" t="s">
        <v>536</v>
      </c>
      <c r="XEP1603">
        <v>1</v>
      </c>
      <c r="XEQ1603">
        <v>50</v>
      </c>
      <c r="XER1603">
        <v>0.2</v>
      </c>
      <c r="XES1603">
        <v>50</v>
      </c>
      <c r="XET1603">
        <v>771</v>
      </c>
      <c r="XEU1603">
        <v>24.060400000000001</v>
      </c>
      <c r="XEV1603">
        <v>7</v>
      </c>
      <c r="XEW1603">
        <v>3116</v>
      </c>
      <c r="XEX1603">
        <v>1800.15</v>
      </c>
      <c r="XEY1603">
        <v>15652</v>
      </c>
    </row>
    <row r="1604" spans="1:27 16369:16379" x14ac:dyDescent="0.3">
      <c r="A1604" s="65" t="s">
        <v>20</v>
      </c>
      <c r="B1604" s="66">
        <v>3</v>
      </c>
      <c r="C1604" s="66">
        <v>10</v>
      </c>
      <c r="D1604" s="66">
        <v>0.15</v>
      </c>
      <c r="E1604" t="s">
        <v>4</v>
      </c>
      <c r="F1604" s="66" t="s">
        <v>511</v>
      </c>
      <c r="G1604" s="39" t="str">
        <f t="shared" si="83"/>
        <v>---</v>
      </c>
      <c r="H1604" s="66" t="s">
        <v>511</v>
      </c>
      <c r="I1604" s="66" t="s">
        <v>511</v>
      </c>
      <c r="J1604" s="67">
        <v>0</v>
      </c>
      <c r="L1604" s="59" t="str">
        <f>IF(OR(H_no_hash!$F1604="---",H_no_hash!$F1604="infeas",H_no_hash!$F1604="inf"),"---",(H_no_hash!$F1604/M1604)-1)</f>
        <v>---</v>
      </c>
      <c r="M1604" s="20">
        <f>Model_dem!L1344</f>
        <v>52458.02</v>
      </c>
      <c r="N1604" t="str">
        <f>Model_dem!G1344</f>
        <v>---</v>
      </c>
      <c r="Q1604" s="65" t="s">
        <v>20</v>
      </c>
      <c r="R1604" s="66">
        <v>3</v>
      </c>
      <c r="S1604" s="66">
        <v>10</v>
      </c>
      <c r="T1604" s="66">
        <v>0.15</v>
      </c>
      <c r="U1604" s="66">
        <v>402</v>
      </c>
      <c r="V1604" s="66" t="s">
        <v>511</v>
      </c>
      <c r="W1604" s="66" t="s">
        <v>511</v>
      </c>
      <c r="X1604" s="66" t="s">
        <v>511</v>
      </c>
      <c r="Y1604" s="66" t="s">
        <v>511</v>
      </c>
      <c r="Z1604" s="66" t="s">
        <v>511</v>
      </c>
      <c r="AA1604" s="67">
        <v>0</v>
      </c>
      <c r="XEO1604" t="s">
        <v>536</v>
      </c>
      <c r="XEP1604">
        <v>2</v>
      </c>
      <c r="XEQ1604">
        <v>10</v>
      </c>
      <c r="XER1604">
        <v>0.15</v>
      </c>
      <c r="XES1604">
        <v>50</v>
      </c>
      <c r="XET1604">
        <v>713</v>
      </c>
      <c r="XEU1604">
        <v>1.14463</v>
      </c>
      <c r="XEV1604">
        <v>0</v>
      </c>
      <c r="XEW1604">
        <v>616780</v>
      </c>
      <c r="XEX1604">
        <v>1800</v>
      </c>
      <c r="XEY1604">
        <v>69413</v>
      </c>
    </row>
    <row r="1605" spans="1:27 16369:16379" x14ac:dyDescent="0.3">
      <c r="A1605" s="68" t="s">
        <v>20</v>
      </c>
      <c r="B1605" s="20">
        <v>3</v>
      </c>
      <c r="C1605" s="20">
        <v>10</v>
      </c>
      <c r="D1605" s="20">
        <v>0.2</v>
      </c>
      <c r="E1605" t="s">
        <v>4</v>
      </c>
      <c r="F1605" s="20" t="s">
        <v>511</v>
      </c>
      <c r="G1605" s="39" t="str">
        <f t="shared" si="83"/>
        <v>---</v>
      </c>
      <c r="H1605" s="20" t="s">
        <v>511</v>
      </c>
      <c r="I1605" s="20" t="s">
        <v>511</v>
      </c>
      <c r="J1605" s="23">
        <v>0</v>
      </c>
      <c r="L1605" s="59" t="str">
        <f>IF(OR(H_no_hash!$F1605="---",H_no_hash!$F1605="infeas",H_no_hash!$F1605="inf"),"---",(H_no_hash!$F1605/M1605)-1)</f>
        <v>---</v>
      </c>
      <c r="M1605" s="20">
        <f>Model_dem!L1345</f>
        <v>52458.02</v>
      </c>
      <c r="N1605" t="str">
        <f>Model_dem!G1345</f>
        <v>---</v>
      </c>
      <c r="Q1605" s="68" t="s">
        <v>20</v>
      </c>
      <c r="R1605" s="20">
        <v>3</v>
      </c>
      <c r="S1605" s="20">
        <v>10</v>
      </c>
      <c r="T1605" s="20">
        <v>0.2</v>
      </c>
      <c r="U1605" s="20">
        <v>402</v>
      </c>
      <c r="V1605" s="20" t="s">
        <v>511</v>
      </c>
      <c r="W1605" s="20" t="s">
        <v>511</v>
      </c>
      <c r="X1605" s="20" t="s">
        <v>511</v>
      </c>
      <c r="Y1605" s="20" t="s">
        <v>511</v>
      </c>
      <c r="Z1605" s="20" t="s">
        <v>511</v>
      </c>
      <c r="AA1605" s="23">
        <v>0</v>
      </c>
      <c r="XEO1605" t="s">
        <v>536</v>
      </c>
      <c r="XEP1605">
        <v>2</v>
      </c>
      <c r="XEQ1605">
        <v>25</v>
      </c>
      <c r="XER1605">
        <v>0.1</v>
      </c>
      <c r="XES1605">
        <v>50</v>
      </c>
      <c r="XET1605">
        <v>713</v>
      </c>
      <c r="XEU1605">
        <v>1.0783400000000001</v>
      </c>
      <c r="XEV1605">
        <v>0</v>
      </c>
      <c r="XEW1605">
        <v>326296</v>
      </c>
      <c r="XEX1605">
        <v>1800</v>
      </c>
      <c r="XEY1605">
        <v>56771</v>
      </c>
    </row>
    <row r="1606" spans="1:27 16369:16379" x14ac:dyDescent="0.3">
      <c r="A1606" s="65" t="s">
        <v>20</v>
      </c>
      <c r="B1606" s="66">
        <v>3</v>
      </c>
      <c r="C1606" s="66">
        <v>25</v>
      </c>
      <c r="D1606" s="66">
        <v>0.05</v>
      </c>
      <c r="E1606" t="s">
        <v>0</v>
      </c>
      <c r="F1606" s="66">
        <v>55019</v>
      </c>
      <c r="G1606" s="39">
        <f t="shared" si="83"/>
        <v>4.5028994288514479E-2</v>
      </c>
      <c r="H1606" s="66">
        <v>1800.01</v>
      </c>
      <c r="I1606" s="66">
        <v>1</v>
      </c>
      <c r="J1606" s="67"/>
      <c r="K1606" s="52">
        <v>0</v>
      </c>
      <c r="L1606" s="59">
        <f>IF(OR(H_no_hash!$F1606="---",H_no_hash!$F1606="infeas",H_no_hash!$F1606="inf"),"---",(H_no_hash!$F1606/M1606)-1)</f>
        <v>4.8819608517439272E-2</v>
      </c>
      <c r="M1606" s="20">
        <f>Model_dem!L1346</f>
        <v>52458.02</v>
      </c>
      <c r="N1606">
        <f>Model_dem!G1346</f>
        <v>52648.3</v>
      </c>
      <c r="Q1606" s="65" t="s">
        <v>20</v>
      </c>
      <c r="R1606" s="66">
        <v>3</v>
      </c>
      <c r="S1606" s="66">
        <v>25</v>
      </c>
      <c r="T1606" s="66">
        <v>0.05</v>
      </c>
      <c r="U1606" s="66">
        <v>402</v>
      </c>
      <c r="V1606" s="66">
        <v>55019</v>
      </c>
      <c r="W1606" s="66">
        <v>1800.01</v>
      </c>
      <c r="X1606" s="66">
        <v>0</v>
      </c>
      <c r="Y1606" s="66">
        <v>1</v>
      </c>
      <c r="Z1606" s="66">
        <v>1800.99</v>
      </c>
      <c r="AA1606" s="67"/>
      <c r="XEO1606" t="s">
        <v>536</v>
      </c>
      <c r="XEP1606">
        <v>2</v>
      </c>
      <c r="XEQ1606">
        <v>25</v>
      </c>
      <c r="XER1606">
        <v>0.15</v>
      </c>
      <c r="XES1606">
        <v>50</v>
      </c>
      <c r="XET1606">
        <v>719</v>
      </c>
      <c r="XEU1606">
        <v>2.6053600000000001</v>
      </c>
      <c r="XEV1606">
        <v>0</v>
      </c>
      <c r="XEW1606">
        <v>174996</v>
      </c>
      <c r="XEX1606">
        <v>1800</v>
      </c>
      <c r="XEY1606">
        <v>51420</v>
      </c>
    </row>
    <row r="1607" spans="1:27 16369:16379" x14ac:dyDescent="0.3">
      <c r="A1607" s="68" t="s">
        <v>20</v>
      </c>
      <c r="B1607" s="20">
        <v>3</v>
      </c>
      <c r="C1607" s="20">
        <v>25</v>
      </c>
      <c r="D1607" s="20">
        <v>0.1</v>
      </c>
      <c r="E1607" t="s">
        <v>0</v>
      </c>
      <c r="F1607" s="20">
        <v>55538.1</v>
      </c>
      <c r="G1607" s="39">
        <f t="shared" ref="G1607:G1613" si="84">IF(OR(N1607="---",F1607="infeas",F1607="inf",F1607=""),"---",(F1607-N1607)/N1607)</f>
        <v>5.0491917139568035E-2</v>
      </c>
      <c r="H1607" s="20">
        <v>1801.39</v>
      </c>
      <c r="I1607" s="20">
        <v>1</v>
      </c>
      <c r="J1607" s="23"/>
      <c r="K1607" s="52">
        <v>0</v>
      </c>
      <c r="L1607" s="59">
        <f>IF(OR(H_no_hash!$F1607="---",H_no_hash!$F1607="infeas",H_no_hash!$F1607="inf"),"---",(H_no_hash!$F1607/M1607)-1)</f>
        <v>5.8715140220694684E-2</v>
      </c>
      <c r="M1607" s="20">
        <f>Model_dem!L1347</f>
        <v>52458.02</v>
      </c>
      <c r="N1607">
        <f>Model_dem!G1347</f>
        <v>52868.66</v>
      </c>
      <c r="Q1607" s="68" t="s">
        <v>20</v>
      </c>
      <c r="R1607" s="20">
        <v>3</v>
      </c>
      <c r="S1607" s="20">
        <v>25</v>
      </c>
      <c r="T1607" s="20">
        <v>0.1</v>
      </c>
      <c r="U1607" s="20">
        <v>402</v>
      </c>
      <c r="V1607" s="20">
        <v>55538.1</v>
      </c>
      <c r="W1607" s="20">
        <v>1801.39</v>
      </c>
      <c r="X1607" s="20">
        <v>0</v>
      </c>
      <c r="Y1607" s="20">
        <v>1</v>
      </c>
      <c r="Z1607" s="20">
        <v>1801.39</v>
      </c>
      <c r="AA1607" s="23"/>
      <c r="XEO1607" t="s">
        <v>536</v>
      </c>
      <c r="XEP1607">
        <v>2</v>
      </c>
      <c r="XEQ1607">
        <v>25</v>
      </c>
      <c r="XER1607">
        <v>0.2</v>
      </c>
      <c r="XES1607">
        <v>50</v>
      </c>
      <c r="XET1607">
        <v>743</v>
      </c>
      <c r="XEU1607">
        <v>4.2984999999999998</v>
      </c>
      <c r="XEV1607">
        <v>0</v>
      </c>
      <c r="XEW1607">
        <v>103400</v>
      </c>
      <c r="XEX1607">
        <v>1800.1</v>
      </c>
      <c r="XEY1607">
        <v>36144</v>
      </c>
    </row>
    <row r="1608" spans="1:27 16369:16379" x14ac:dyDescent="0.3">
      <c r="A1608" s="65" t="s">
        <v>20</v>
      </c>
      <c r="B1608" s="66">
        <v>3</v>
      </c>
      <c r="C1608" s="66">
        <v>25</v>
      </c>
      <c r="D1608" s="66">
        <v>0.15</v>
      </c>
      <c r="E1608" t="s">
        <v>4</v>
      </c>
      <c r="F1608" s="66" t="s">
        <v>511</v>
      </c>
      <c r="G1608" s="39" t="str">
        <f t="shared" si="84"/>
        <v>---</v>
      </c>
      <c r="H1608" s="66" t="s">
        <v>511</v>
      </c>
      <c r="I1608" s="66" t="s">
        <v>511</v>
      </c>
      <c r="J1608" s="67">
        <v>0</v>
      </c>
      <c r="L1608" s="59" t="str">
        <f>IF(OR(H_no_hash!$F1608="---",H_no_hash!$F1608="infeas",H_no_hash!$F1608="inf"),"---",(H_no_hash!$F1608/M1608)-1)</f>
        <v>---</v>
      </c>
      <c r="M1608" s="20">
        <f>Model_dem!L1348</f>
        <v>52458.02</v>
      </c>
      <c r="N1608" t="str">
        <f>Model_dem!G1348</f>
        <v>---</v>
      </c>
      <c r="Q1608" s="65" t="s">
        <v>20</v>
      </c>
      <c r="R1608" s="66">
        <v>3</v>
      </c>
      <c r="S1608" s="66">
        <v>25</v>
      </c>
      <c r="T1608" s="66">
        <v>0.15</v>
      </c>
      <c r="U1608" s="66">
        <v>402</v>
      </c>
      <c r="V1608" s="66" t="s">
        <v>511</v>
      </c>
      <c r="W1608" s="66" t="s">
        <v>511</v>
      </c>
      <c r="X1608" s="66" t="s">
        <v>511</v>
      </c>
      <c r="Y1608" s="66" t="s">
        <v>511</v>
      </c>
      <c r="Z1608" s="66" t="s">
        <v>511</v>
      </c>
      <c r="AA1608" s="67">
        <v>0</v>
      </c>
      <c r="XEO1608" t="s">
        <v>536</v>
      </c>
      <c r="XEP1608">
        <v>2</v>
      </c>
      <c r="XEQ1608">
        <v>50</v>
      </c>
      <c r="XER1608">
        <v>0.05</v>
      </c>
      <c r="XES1608">
        <v>50</v>
      </c>
      <c r="XET1608">
        <v>713</v>
      </c>
      <c r="XEU1608">
        <v>3.20262</v>
      </c>
      <c r="XEV1608">
        <v>0</v>
      </c>
      <c r="XEW1608">
        <v>355211</v>
      </c>
      <c r="XEX1608">
        <v>1800</v>
      </c>
      <c r="XEY1608">
        <v>58434</v>
      </c>
    </row>
    <row r="1609" spans="1:27 16369:16379" x14ac:dyDescent="0.3">
      <c r="A1609" s="68" t="s">
        <v>20</v>
      </c>
      <c r="B1609" s="20">
        <v>3</v>
      </c>
      <c r="C1609" s="20">
        <v>25</v>
      </c>
      <c r="D1609" s="20">
        <v>0.2</v>
      </c>
      <c r="E1609" t="s">
        <v>4</v>
      </c>
      <c r="F1609" s="20" t="s">
        <v>511</v>
      </c>
      <c r="G1609" s="39" t="str">
        <f t="shared" si="84"/>
        <v>---</v>
      </c>
      <c r="H1609" s="20" t="s">
        <v>511</v>
      </c>
      <c r="I1609" s="20" t="s">
        <v>511</v>
      </c>
      <c r="J1609" s="23">
        <v>0</v>
      </c>
      <c r="L1609" s="59" t="str">
        <f>IF(OR(H_no_hash!$F1609="---",H_no_hash!$F1609="infeas",H_no_hash!$F1609="inf"),"---",(H_no_hash!$F1609/M1609)-1)</f>
        <v>---</v>
      </c>
      <c r="M1609" s="20">
        <f>Model_dem!L1349</f>
        <v>52458.02</v>
      </c>
      <c r="N1609" t="str">
        <f>Model_dem!G1349</f>
        <v>---</v>
      </c>
      <c r="Q1609" s="68" t="s">
        <v>20</v>
      </c>
      <c r="R1609" s="20">
        <v>3</v>
      </c>
      <c r="S1609" s="20">
        <v>25</v>
      </c>
      <c r="T1609" s="20">
        <v>0.2</v>
      </c>
      <c r="U1609" s="20">
        <v>402</v>
      </c>
      <c r="V1609" s="20" t="s">
        <v>511</v>
      </c>
      <c r="W1609" s="20" t="s">
        <v>511</v>
      </c>
      <c r="X1609" s="20" t="s">
        <v>511</v>
      </c>
      <c r="Y1609" s="20" t="s">
        <v>511</v>
      </c>
      <c r="Z1609" s="20" t="s">
        <v>511</v>
      </c>
      <c r="AA1609" s="23">
        <v>0</v>
      </c>
      <c r="XEO1609" t="s">
        <v>536</v>
      </c>
      <c r="XEP1609">
        <v>2</v>
      </c>
      <c r="XEQ1609">
        <v>50</v>
      </c>
      <c r="XER1609">
        <v>0.1</v>
      </c>
      <c r="XES1609">
        <v>50</v>
      </c>
      <c r="XET1609">
        <v>719</v>
      </c>
      <c r="XEU1609">
        <v>3.1649500000000002</v>
      </c>
      <c r="XEV1609">
        <v>0</v>
      </c>
      <c r="XEW1609">
        <v>232668</v>
      </c>
      <c r="XEX1609">
        <v>1800</v>
      </c>
      <c r="XEY1609">
        <v>54440</v>
      </c>
    </row>
    <row r="1610" spans="1:27 16369:16379" x14ac:dyDescent="0.3">
      <c r="A1610" s="65" t="s">
        <v>20</v>
      </c>
      <c r="B1610" s="66">
        <v>3</v>
      </c>
      <c r="C1610" s="66">
        <v>50</v>
      </c>
      <c r="D1610" s="66">
        <v>0.05</v>
      </c>
      <c r="E1610" t="s">
        <v>0</v>
      </c>
      <c r="F1610" s="66">
        <v>54421.8</v>
      </c>
      <c r="G1610" s="39">
        <f t="shared" si="84"/>
        <v>3.3685798021968416E-2</v>
      </c>
      <c r="H1610" s="66">
        <v>1800.1</v>
      </c>
      <c r="I1610" s="66">
        <v>1</v>
      </c>
      <c r="J1610" s="69"/>
      <c r="K1610" s="52">
        <v>0</v>
      </c>
      <c r="L1610" s="59">
        <f>IF(OR(H_no_hash!$F1610="---",H_no_hash!$F1610="infeas",H_no_hash!$F1610="inf"),"---",(H_no_hash!$F1610/M1610)-1)</f>
        <v>3.7435267286108243E-2</v>
      </c>
      <c r="M1610" s="20">
        <f>Model_dem!L1350</f>
        <v>52458.02</v>
      </c>
      <c r="N1610">
        <f>Model_dem!G1350</f>
        <v>52648.3</v>
      </c>
      <c r="Q1610" s="65" t="s">
        <v>20</v>
      </c>
      <c r="R1610" s="66">
        <v>3</v>
      </c>
      <c r="S1610" s="66">
        <v>50</v>
      </c>
      <c r="T1610" s="66">
        <v>0.05</v>
      </c>
      <c r="U1610" s="66">
        <v>402</v>
      </c>
      <c r="V1610" s="66">
        <v>54421.8</v>
      </c>
      <c r="W1610" s="66">
        <v>1800.1</v>
      </c>
      <c r="X1610" s="66">
        <v>0</v>
      </c>
      <c r="Y1610" s="66">
        <v>1</v>
      </c>
      <c r="Z1610" s="66">
        <v>1800.24</v>
      </c>
      <c r="AA1610" s="67"/>
      <c r="XEO1610" t="s">
        <v>536</v>
      </c>
      <c r="XEP1610">
        <v>2</v>
      </c>
      <c r="XEQ1610">
        <v>50</v>
      </c>
      <c r="XER1610">
        <v>0.15</v>
      </c>
      <c r="XES1610">
        <v>50</v>
      </c>
      <c r="XET1610">
        <v>751</v>
      </c>
      <c r="XEU1610">
        <v>6.8616400000000004</v>
      </c>
      <c r="XEV1610">
        <v>0</v>
      </c>
      <c r="XEW1610">
        <v>22296</v>
      </c>
      <c r="XEX1610">
        <v>1800.32</v>
      </c>
      <c r="XEY1610">
        <v>26648</v>
      </c>
    </row>
    <row r="1611" spans="1:27 16369:16379" x14ac:dyDescent="0.3">
      <c r="A1611" s="68" t="s">
        <v>20</v>
      </c>
      <c r="B1611" s="20">
        <v>3</v>
      </c>
      <c r="C1611" s="20">
        <v>50</v>
      </c>
      <c r="D1611" s="20">
        <v>0.1</v>
      </c>
      <c r="E1611" t="s">
        <v>0</v>
      </c>
      <c r="F1611" s="20">
        <v>56308.3</v>
      </c>
      <c r="G1611" s="39">
        <f t="shared" si="84"/>
        <v>6.5060094203257646E-2</v>
      </c>
      <c r="H1611" s="20">
        <v>1800.12</v>
      </c>
      <c r="I1611" s="20">
        <v>1</v>
      </c>
      <c r="K1611" s="52">
        <v>0</v>
      </c>
      <c r="L1611" s="59">
        <f>IF(OR(H_no_hash!$F1611="---",H_no_hash!$F1611="infeas",H_no_hash!$F1611="inf"),"---",(H_no_hash!$F1611/M1611)-1)</f>
        <v>7.3397356591041962E-2</v>
      </c>
      <c r="M1611" s="20">
        <f>Model_dem!L1351</f>
        <v>52458.02</v>
      </c>
      <c r="N1611">
        <f>Model_dem!G1351</f>
        <v>52868.66</v>
      </c>
      <c r="Q1611" s="68" t="s">
        <v>20</v>
      </c>
      <c r="R1611" s="20">
        <v>3</v>
      </c>
      <c r="S1611" s="20">
        <v>50</v>
      </c>
      <c r="T1611" s="20">
        <v>0.1</v>
      </c>
      <c r="U1611" s="20">
        <v>402</v>
      </c>
      <c r="V1611" s="20">
        <v>56308.3</v>
      </c>
      <c r="W1611" s="20">
        <v>1800.12</v>
      </c>
      <c r="X1611" s="20">
        <v>0</v>
      </c>
      <c r="Y1611" s="20">
        <v>1</v>
      </c>
      <c r="Z1611" s="20">
        <v>1800.12</v>
      </c>
      <c r="AA1611" s="25"/>
      <c r="XEO1611" t="s">
        <v>536</v>
      </c>
      <c r="XEP1611">
        <v>2</v>
      </c>
      <c r="XEQ1611">
        <v>50</v>
      </c>
      <c r="XER1611">
        <v>0.2</v>
      </c>
      <c r="XES1611">
        <v>50</v>
      </c>
      <c r="XET1611">
        <v>771</v>
      </c>
      <c r="XEU1611">
        <v>3.3698800000000002</v>
      </c>
      <c r="XEV1611">
        <v>0</v>
      </c>
      <c r="XEW1611">
        <v>2125</v>
      </c>
      <c r="XEX1611">
        <v>1800.09</v>
      </c>
      <c r="XEY1611">
        <v>12830</v>
      </c>
    </row>
    <row r="1612" spans="1:27 16369:16379" x14ac:dyDescent="0.3">
      <c r="A1612" s="65" t="s">
        <v>20</v>
      </c>
      <c r="B1612" s="66">
        <v>3</v>
      </c>
      <c r="C1612" s="66">
        <v>50</v>
      </c>
      <c r="D1612" s="66">
        <v>0.15</v>
      </c>
      <c r="E1612" t="s">
        <v>4</v>
      </c>
      <c r="F1612" s="66" t="s">
        <v>511</v>
      </c>
      <c r="G1612" s="39" t="str">
        <f t="shared" si="84"/>
        <v>---</v>
      </c>
      <c r="H1612" s="66" t="s">
        <v>511</v>
      </c>
      <c r="I1612" s="66" t="s">
        <v>511</v>
      </c>
      <c r="J1612" s="69"/>
      <c r="L1612" s="59" t="str">
        <f>IF(OR(H_no_hash!$F1612="---",H_no_hash!$F1612="infeas",H_no_hash!$F1612="inf"),"---",(H_no_hash!$F1612/M1612)-1)</f>
        <v>---</v>
      </c>
      <c r="M1612" s="20">
        <f>Model_dem!L1352</f>
        <v>52458.02</v>
      </c>
      <c r="N1612" t="str">
        <f>Model_dem!G1352</f>
        <v>---</v>
      </c>
      <c r="Q1612" s="65" t="s">
        <v>20</v>
      </c>
      <c r="R1612" s="66">
        <v>3</v>
      </c>
      <c r="S1612" s="66">
        <v>50</v>
      </c>
      <c r="T1612" s="66">
        <v>0.15</v>
      </c>
      <c r="U1612" s="66">
        <v>402</v>
      </c>
      <c r="V1612" s="66" t="s">
        <v>511</v>
      </c>
      <c r="W1612" s="66" t="s">
        <v>511</v>
      </c>
      <c r="X1612" s="66" t="s">
        <v>511</v>
      </c>
      <c r="Y1612" s="66" t="s">
        <v>511</v>
      </c>
      <c r="Z1612" s="66" t="s">
        <v>511</v>
      </c>
      <c r="XEO1612" t="s">
        <v>536</v>
      </c>
      <c r="XEP1612">
        <v>3</v>
      </c>
      <c r="XEQ1612">
        <v>0</v>
      </c>
      <c r="XER1612">
        <v>0.05</v>
      </c>
      <c r="XES1612">
        <v>50</v>
      </c>
      <c r="XET1612">
        <v>733</v>
      </c>
      <c r="XEU1612">
        <v>1.6251800000000001</v>
      </c>
      <c r="XEV1612">
        <v>0</v>
      </c>
      <c r="XEW1612">
        <v>722546</v>
      </c>
      <c r="XEX1612">
        <v>1800</v>
      </c>
      <c r="XEY1612">
        <v>78106</v>
      </c>
    </row>
    <row r="1613" spans="1:27 16369:16379" x14ac:dyDescent="0.3">
      <c r="A1613" s="32" t="s">
        <v>20</v>
      </c>
      <c r="B1613" s="24">
        <v>3</v>
      </c>
      <c r="C1613" s="24">
        <v>50</v>
      </c>
      <c r="D1613" s="24">
        <v>0.2</v>
      </c>
      <c r="E1613" t="s">
        <v>4</v>
      </c>
      <c r="F1613" s="24" t="s">
        <v>511</v>
      </c>
      <c r="G1613" s="39" t="str">
        <f t="shared" si="84"/>
        <v>---</v>
      </c>
      <c r="H1613" s="24" t="s">
        <v>511</v>
      </c>
      <c r="I1613" s="24" t="s">
        <v>511</v>
      </c>
      <c r="L1613" s="59" t="str">
        <f>IF(OR(H_no_hash!$F1613="---",H_no_hash!$F1613="infeas",H_no_hash!$F1613="inf"),"---",(H_no_hash!$F1613/M1613)-1)</f>
        <v>---</v>
      </c>
      <c r="M1613" s="20">
        <f>Model_dem!L1353</f>
        <v>52458.02</v>
      </c>
      <c r="N1613" t="str">
        <f>Model_dem!G1353</f>
        <v>---</v>
      </c>
      <c r="Q1613" s="32" t="s">
        <v>20</v>
      </c>
      <c r="R1613" s="24">
        <v>3</v>
      </c>
      <c r="S1613" s="24">
        <v>50</v>
      </c>
      <c r="T1613" s="24">
        <v>0.2</v>
      </c>
      <c r="U1613" s="24">
        <v>402</v>
      </c>
      <c r="V1613" s="24" t="s">
        <v>511</v>
      </c>
      <c r="W1613" s="24" t="s">
        <v>511</v>
      </c>
      <c r="X1613" s="24" t="s">
        <v>511</v>
      </c>
      <c r="Y1613" s="24" t="s">
        <v>511</v>
      </c>
      <c r="Z1613" s="24" t="s">
        <v>511</v>
      </c>
      <c r="XEO1613" t="s">
        <v>536</v>
      </c>
      <c r="XEP1613">
        <v>3</v>
      </c>
      <c r="XEQ1613">
        <v>0</v>
      </c>
      <c r="XER1613">
        <v>0.1</v>
      </c>
      <c r="XES1613">
        <v>50</v>
      </c>
      <c r="XET1613">
        <v>781</v>
      </c>
      <c r="XEU1613">
        <v>7.75204</v>
      </c>
      <c r="XEV1613">
        <v>0</v>
      </c>
      <c r="XEW1613">
        <v>118886</v>
      </c>
      <c r="XEX1613">
        <v>1800</v>
      </c>
      <c r="XEY1613">
        <v>58369</v>
      </c>
    </row>
    <row r="1614" spans="1:27 16369:16379" x14ac:dyDescent="0.3">
      <c r="XEO1614" t="s">
        <v>536</v>
      </c>
      <c r="XEP1614">
        <v>3</v>
      </c>
      <c r="XEQ1614">
        <v>10</v>
      </c>
      <c r="XER1614">
        <v>0.05</v>
      </c>
      <c r="XES1614">
        <v>50</v>
      </c>
      <c r="XET1614">
        <v>733</v>
      </c>
      <c r="XEU1614">
        <v>1.04358</v>
      </c>
      <c r="XEV1614">
        <v>0</v>
      </c>
      <c r="XEW1614">
        <v>921086</v>
      </c>
      <c r="XEX1614">
        <v>1800.01</v>
      </c>
      <c r="XEY1614">
        <v>82081</v>
      </c>
    </row>
    <row r="1615" spans="1:27 16369:16379" x14ac:dyDescent="0.3">
      <c r="XEO1615" t="s">
        <v>536</v>
      </c>
      <c r="XEP1615">
        <v>3</v>
      </c>
      <c r="XEQ1615">
        <v>10</v>
      </c>
      <c r="XER1615">
        <v>0.1</v>
      </c>
      <c r="XES1615">
        <v>50</v>
      </c>
      <c r="XET1615">
        <v>781</v>
      </c>
      <c r="XEU1615">
        <v>3.5305800000000001</v>
      </c>
      <c r="XEV1615">
        <v>0</v>
      </c>
      <c r="XEW1615">
        <v>203050</v>
      </c>
      <c r="XEX1615">
        <v>1800</v>
      </c>
      <c r="XEY1615">
        <v>62990</v>
      </c>
    </row>
    <row r="1616" spans="1:27 16369:16379" x14ac:dyDescent="0.3">
      <c r="XEO1616" t="s">
        <v>536</v>
      </c>
      <c r="XEP1616">
        <v>3</v>
      </c>
      <c r="XEQ1616">
        <v>25</v>
      </c>
      <c r="XER1616">
        <v>0.05</v>
      </c>
      <c r="XES1616">
        <v>50</v>
      </c>
      <c r="XET1616">
        <v>733</v>
      </c>
      <c r="XEU1616">
        <v>24.291499999999999</v>
      </c>
      <c r="XEV1616">
        <v>8</v>
      </c>
      <c r="XEW1616">
        <v>491124</v>
      </c>
      <c r="XEX1616">
        <v>1800.01</v>
      </c>
      <c r="XEY1616">
        <v>80466</v>
      </c>
    </row>
    <row r="1617" spans="16369:16379" x14ac:dyDescent="0.3">
      <c r="XEO1617" t="s">
        <v>536</v>
      </c>
      <c r="XEP1617">
        <v>3</v>
      </c>
      <c r="XEQ1617">
        <v>25</v>
      </c>
      <c r="XER1617">
        <v>0.1</v>
      </c>
      <c r="XES1617">
        <v>50</v>
      </c>
      <c r="XET1617">
        <v>781</v>
      </c>
      <c r="XEU1617">
        <v>9.7558000000000007</v>
      </c>
      <c r="XEV1617">
        <v>4</v>
      </c>
      <c r="XEW1617">
        <v>96384</v>
      </c>
      <c r="XEX1617">
        <v>1800</v>
      </c>
      <c r="XEY1617">
        <v>53786</v>
      </c>
    </row>
    <row r="1618" spans="16369:16379" x14ac:dyDescent="0.3">
      <c r="XEO1618" t="s">
        <v>536</v>
      </c>
      <c r="XEP1618">
        <v>3</v>
      </c>
      <c r="XEQ1618">
        <v>50</v>
      </c>
      <c r="XER1618">
        <v>0.1</v>
      </c>
      <c r="XES1618">
        <v>50</v>
      </c>
      <c r="XET1618">
        <v>781</v>
      </c>
      <c r="XEU1618">
        <v>2.8176899999999998</v>
      </c>
      <c r="XEV1618">
        <v>0</v>
      </c>
      <c r="XEW1618">
        <v>316521</v>
      </c>
      <c r="XEX1618">
        <v>1800.01</v>
      </c>
      <c r="XEY1618">
        <v>67343</v>
      </c>
    </row>
    <row r="1619" spans="16369:16379" x14ac:dyDescent="0.3">
      <c r="XEO1619" t="s">
        <v>533</v>
      </c>
      <c r="XEP1619">
        <v>0</v>
      </c>
      <c r="XEQ1619">
        <v>0</v>
      </c>
      <c r="XER1619">
        <v>0.05</v>
      </c>
      <c r="XES1619">
        <v>100</v>
      </c>
      <c r="XET1619">
        <v>1026</v>
      </c>
      <c r="XEU1619">
        <v>2.5264899999999999</v>
      </c>
      <c r="XEV1619">
        <v>0</v>
      </c>
      <c r="XEW1619">
        <v>3331</v>
      </c>
      <c r="XEX1619">
        <v>1800</v>
      </c>
      <c r="XEY1619">
        <v>82005</v>
      </c>
    </row>
    <row r="1620" spans="16369:16379" x14ac:dyDescent="0.3">
      <c r="XEO1620" t="s">
        <v>533</v>
      </c>
      <c r="XEP1620">
        <v>0</v>
      </c>
      <c r="XEQ1620">
        <v>0</v>
      </c>
      <c r="XER1620">
        <v>0.1</v>
      </c>
      <c r="XES1620">
        <v>100</v>
      </c>
      <c r="XET1620">
        <v>1026</v>
      </c>
      <c r="XEU1620">
        <v>3.8683900000000002</v>
      </c>
      <c r="XEV1620">
        <v>0</v>
      </c>
      <c r="XEW1620">
        <v>3014</v>
      </c>
      <c r="XEX1620">
        <v>1800.01</v>
      </c>
      <c r="XEY1620">
        <v>77776</v>
      </c>
    </row>
    <row r="1621" spans="16369:16379" x14ac:dyDescent="0.3">
      <c r="XEO1621" t="s">
        <v>533</v>
      </c>
      <c r="XEP1621">
        <v>0</v>
      </c>
      <c r="XEQ1621">
        <v>0</v>
      </c>
      <c r="XER1621">
        <v>0.15</v>
      </c>
      <c r="XES1621">
        <v>100</v>
      </c>
      <c r="XET1621">
        <v>1026</v>
      </c>
      <c r="XEU1621">
        <v>7.2703899999999999</v>
      </c>
      <c r="XEV1621">
        <v>3</v>
      </c>
      <c r="XEW1621">
        <v>2959</v>
      </c>
      <c r="XEX1621">
        <v>1800.01</v>
      </c>
      <c r="XEY1621">
        <v>92511</v>
      </c>
    </row>
    <row r="1622" spans="16369:16379" x14ac:dyDescent="0.3">
      <c r="XEO1622" t="s">
        <v>533</v>
      </c>
      <c r="XEP1622">
        <v>0</v>
      </c>
      <c r="XEQ1622">
        <v>0</v>
      </c>
      <c r="XER1622">
        <v>0.2</v>
      </c>
      <c r="XES1622">
        <v>100</v>
      </c>
      <c r="XET1622">
        <v>1026</v>
      </c>
      <c r="XEU1622">
        <v>4.0547800000000001</v>
      </c>
      <c r="XEV1622">
        <v>0</v>
      </c>
      <c r="XEW1622">
        <v>3246</v>
      </c>
      <c r="XEX1622">
        <v>1800.02</v>
      </c>
      <c r="XEY1622">
        <v>96728</v>
      </c>
    </row>
    <row r="1623" spans="16369:16379" x14ac:dyDescent="0.3">
      <c r="XEO1623" t="s">
        <v>533</v>
      </c>
      <c r="XEP1623">
        <v>1</v>
      </c>
      <c r="XEQ1623">
        <v>5</v>
      </c>
      <c r="XER1623">
        <v>0.05</v>
      </c>
      <c r="XES1623">
        <v>100</v>
      </c>
      <c r="XET1623">
        <v>1026</v>
      </c>
      <c r="XEU1623">
        <v>14.306900000000001</v>
      </c>
      <c r="XEV1623">
        <v>0</v>
      </c>
      <c r="XEW1623">
        <v>811</v>
      </c>
      <c r="XEX1623">
        <v>1800.01</v>
      </c>
      <c r="XEY1623">
        <v>31914</v>
      </c>
    </row>
    <row r="1624" spans="16369:16379" x14ac:dyDescent="0.3">
      <c r="XEO1624" t="s">
        <v>533</v>
      </c>
      <c r="XEP1624">
        <v>1</v>
      </c>
      <c r="XEQ1624">
        <v>5</v>
      </c>
      <c r="XER1624">
        <v>0.1</v>
      </c>
      <c r="XES1624">
        <v>100</v>
      </c>
      <c r="XET1624">
        <v>1027</v>
      </c>
      <c r="XEU1624">
        <v>30.539899999999999</v>
      </c>
      <c r="XEV1624">
        <v>0</v>
      </c>
      <c r="XEW1624">
        <v>631</v>
      </c>
      <c r="XEX1624">
        <v>1800.01</v>
      </c>
      <c r="XEY1624">
        <v>29650</v>
      </c>
    </row>
    <row r="1625" spans="16369:16379" x14ac:dyDescent="0.3">
      <c r="XEO1625" t="s">
        <v>533</v>
      </c>
      <c r="XEP1625">
        <v>1</v>
      </c>
      <c r="XEQ1625">
        <v>5</v>
      </c>
      <c r="XER1625">
        <v>0.15</v>
      </c>
      <c r="XES1625">
        <v>100</v>
      </c>
      <c r="XET1625">
        <v>1027</v>
      </c>
      <c r="XEU1625">
        <v>17.143799999999999</v>
      </c>
      <c r="XEV1625">
        <v>0</v>
      </c>
      <c r="XEW1625">
        <v>677</v>
      </c>
      <c r="XEX1625">
        <v>1800.04</v>
      </c>
      <c r="XEY1625">
        <v>27399</v>
      </c>
    </row>
    <row r="1626" spans="16369:16379" x14ac:dyDescent="0.3">
      <c r="XEO1626" t="s">
        <v>533</v>
      </c>
      <c r="XEP1626">
        <v>1</v>
      </c>
      <c r="XEQ1626">
        <v>5</v>
      </c>
      <c r="XER1626">
        <v>0.2</v>
      </c>
      <c r="XES1626">
        <v>100</v>
      </c>
      <c r="XET1626">
        <v>1035</v>
      </c>
      <c r="XEU1626">
        <v>47.411099999999998</v>
      </c>
      <c r="XEV1626">
        <v>2</v>
      </c>
      <c r="XEW1626">
        <v>363</v>
      </c>
      <c r="XEX1626">
        <v>1800.11</v>
      </c>
      <c r="XEY1626">
        <v>21819</v>
      </c>
    </row>
    <row r="1627" spans="16369:16379" x14ac:dyDescent="0.3">
      <c r="XEO1627" t="s">
        <v>533</v>
      </c>
      <c r="XEP1627">
        <v>1</v>
      </c>
      <c r="XEQ1627">
        <v>10</v>
      </c>
      <c r="XER1627">
        <v>0.05</v>
      </c>
      <c r="XES1627">
        <v>100</v>
      </c>
      <c r="XET1627">
        <v>1026</v>
      </c>
      <c r="XEU1627">
        <v>7.0338399999999996</v>
      </c>
      <c r="XEV1627">
        <v>0</v>
      </c>
      <c r="XEW1627">
        <v>940</v>
      </c>
      <c r="XEX1627">
        <v>1800.01</v>
      </c>
      <c r="XEY1627">
        <v>33150</v>
      </c>
    </row>
    <row r="1628" spans="16369:16379" x14ac:dyDescent="0.3">
      <c r="XEO1628" t="s">
        <v>533</v>
      </c>
      <c r="XEP1628">
        <v>1</v>
      </c>
      <c r="XEQ1628">
        <v>10</v>
      </c>
      <c r="XER1628">
        <v>0.1</v>
      </c>
      <c r="XES1628">
        <v>100</v>
      </c>
      <c r="XET1628">
        <v>1027</v>
      </c>
      <c r="XEU1628">
        <v>17.832799999999999</v>
      </c>
      <c r="XEV1628">
        <v>0</v>
      </c>
      <c r="XEW1628">
        <v>800</v>
      </c>
      <c r="XEX1628">
        <v>1800.04</v>
      </c>
      <c r="XEY1628">
        <v>30056</v>
      </c>
    </row>
    <row r="1629" spans="16369:16379" x14ac:dyDescent="0.3">
      <c r="XEO1629" t="s">
        <v>533</v>
      </c>
      <c r="XEP1629">
        <v>1</v>
      </c>
      <c r="XEQ1629">
        <v>10</v>
      </c>
      <c r="XER1629">
        <v>0.15</v>
      </c>
      <c r="XES1629">
        <v>100</v>
      </c>
      <c r="XET1629">
        <v>1027</v>
      </c>
      <c r="XEU1629">
        <v>22.609300000000001</v>
      </c>
      <c r="XEV1629">
        <v>0</v>
      </c>
      <c r="XEW1629">
        <v>795</v>
      </c>
      <c r="XEX1629">
        <v>1800.01</v>
      </c>
      <c r="XEY1629">
        <v>29690</v>
      </c>
    </row>
    <row r="1630" spans="16369:16379" x14ac:dyDescent="0.3">
      <c r="XEO1630" t="s">
        <v>533</v>
      </c>
      <c r="XEP1630">
        <v>1</v>
      </c>
      <c r="XEQ1630">
        <v>10</v>
      </c>
      <c r="XER1630">
        <v>0.2</v>
      </c>
      <c r="XES1630">
        <v>100</v>
      </c>
      <c r="XET1630">
        <v>1035</v>
      </c>
      <c r="XEU1630">
        <v>37.810200000000002</v>
      </c>
      <c r="XEV1630">
        <v>0</v>
      </c>
      <c r="XEW1630">
        <v>509</v>
      </c>
      <c r="XEX1630">
        <v>1800.01</v>
      </c>
      <c r="XEY1630">
        <v>25004</v>
      </c>
    </row>
    <row r="1631" spans="16369:16379" x14ac:dyDescent="0.3">
      <c r="XEO1631" t="s">
        <v>533</v>
      </c>
      <c r="XEP1631">
        <v>1</v>
      </c>
      <c r="XEQ1631">
        <v>25</v>
      </c>
      <c r="XER1631">
        <v>0.05</v>
      </c>
      <c r="XES1631">
        <v>100</v>
      </c>
      <c r="XET1631">
        <v>1027</v>
      </c>
      <c r="XEU1631">
        <v>21.226700000000001</v>
      </c>
      <c r="XEV1631">
        <v>0</v>
      </c>
      <c r="XEW1631">
        <v>325</v>
      </c>
      <c r="XEX1631">
        <v>1800.33</v>
      </c>
      <c r="XEY1631">
        <v>16288</v>
      </c>
    </row>
    <row r="1632" spans="16369:16379" x14ac:dyDescent="0.3">
      <c r="XEO1632" t="s">
        <v>533</v>
      </c>
      <c r="XEP1632">
        <v>1</v>
      </c>
      <c r="XEQ1632">
        <v>25</v>
      </c>
      <c r="XER1632">
        <v>0.1</v>
      </c>
      <c r="XES1632">
        <v>100</v>
      </c>
      <c r="XET1632">
        <v>1035</v>
      </c>
      <c r="XEU1632">
        <v>109.657</v>
      </c>
      <c r="XEV1632">
        <v>0</v>
      </c>
      <c r="XEW1632">
        <v>170</v>
      </c>
      <c r="XEX1632">
        <v>1800.22</v>
      </c>
      <c r="XEY1632">
        <v>10571</v>
      </c>
    </row>
    <row r="1633" spans="16369:16379" x14ac:dyDescent="0.3">
      <c r="XEO1633" t="s">
        <v>533</v>
      </c>
      <c r="XEP1633">
        <v>1</v>
      </c>
      <c r="XEQ1633">
        <v>25</v>
      </c>
      <c r="XER1633">
        <v>0.15</v>
      </c>
      <c r="XES1633">
        <v>100</v>
      </c>
      <c r="XET1633">
        <v>1058</v>
      </c>
      <c r="XEU1633">
        <v>621.96199999999999</v>
      </c>
      <c r="XEV1633">
        <v>6</v>
      </c>
      <c r="XEW1633">
        <v>23</v>
      </c>
      <c r="XEX1633">
        <v>1802.84</v>
      </c>
      <c r="XEY1633">
        <v>3558</v>
      </c>
    </row>
    <row r="1634" spans="16369:16379" x14ac:dyDescent="0.3">
      <c r="XEO1634" t="s">
        <v>533</v>
      </c>
      <c r="XEP1634">
        <v>1</v>
      </c>
      <c r="XEQ1634">
        <v>25</v>
      </c>
      <c r="XER1634">
        <v>0.2</v>
      </c>
      <c r="XES1634">
        <v>100</v>
      </c>
      <c r="XET1634">
        <v>1058</v>
      </c>
      <c r="XEU1634">
        <v>332.25200000000001</v>
      </c>
      <c r="XEV1634">
        <v>0</v>
      </c>
      <c r="XEW1634">
        <v>28</v>
      </c>
      <c r="XEX1634">
        <v>1800.1</v>
      </c>
      <c r="XEY1634">
        <v>4884</v>
      </c>
    </row>
    <row r="1635" spans="16369:16379" x14ac:dyDescent="0.3">
      <c r="XEO1635" t="s">
        <v>533</v>
      </c>
      <c r="XEP1635">
        <v>1</v>
      </c>
      <c r="XEQ1635">
        <v>50</v>
      </c>
      <c r="XER1635">
        <v>0.05</v>
      </c>
      <c r="XES1635">
        <v>100</v>
      </c>
      <c r="XET1635">
        <v>1035</v>
      </c>
      <c r="XEU1635">
        <v>22.358599999999999</v>
      </c>
      <c r="XEV1635">
        <v>0</v>
      </c>
      <c r="XEW1635">
        <v>210</v>
      </c>
      <c r="XEX1635">
        <v>1800.07</v>
      </c>
      <c r="XEY1635">
        <v>12179</v>
      </c>
    </row>
    <row r="1636" spans="16369:16379" x14ac:dyDescent="0.3">
      <c r="XEO1636" t="s">
        <v>533</v>
      </c>
      <c r="XEP1636">
        <v>1</v>
      </c>
      <c r="XEQ1636">
        <v>50</v>
      </c>
      <c r="XER1636">
        <v>0.1</v>
      </c>
      <c r="XES1636">
        <v>100</v>
      </c>
      <c r="XET1636">
        <v>1047</v>
      </c>
      <c r="XEU1636">
        <v>181.197</v>
      </c>
      <c r="XEV1636">
        <v>2</v>
      </c>
      <c r="XEW1636">
        <v>40</v>
      </c>
      <c r="XEX1636">
        <v>1800.23</v>
      </c>
      <c r="XEY1636">
        <v>4416</v>
      </c>
    </row>
    <row r="1637" spans="16369:16379" x14ac:dyDescent="0.3">
      <c r="XEO1637" t="s">
        <v>533</v>
      </c>
      <c r="XEP1637">
        <v>1</v>
      </c>
      <c r="XEQ1637">
        <v>50</v>
      </c>
      <c r="XER1637">
        <v>0.15</v>
      </c>
      <c r="XES1637">
        <v>100</v>
      </c>
      <c r="XET1637">
        <v>1074</v>
      </c>
      <c r="XEU1637">
        <v>1047.8699999999999</v>
      </c>
      <c r="XEV1637">
        <v>0</v>
      </c>
      <c r="XEW1637">
        <v>9</v>
      </c>
      <c r="XEX1637">
        <v>1802.44</v>
      </c>
      <c r="XEY1637">
        <v>1564</v>
      </c>
    </row>
    <row r="1638" spans="16369:16379" x14ac:dyDescent="0.3">
      <c r="XEO1638" t="s">
        <v>533</v>
      </c>
      <c r="XEP1638">
        <v>1</v>
      </c>
      <c r="XEQ1638">
        <v>50</v>
      </c>
      <c r="XER1638">
        <v>0.2</v>
      </c>
      <c r="XES1638">
        <v>100</v>
      </c>
      <c r="XET1638">
        <v>1174</v>
      </c>
      <c r="XEU1638">
        <v>1812.54</v>
      </c>
      <c r="XEV1638">
        <v>0</v>
      </c>
      <c r="XEW1638">
        <v>1</v>
      </c>
      <c r="XEX1638">
        <v>1812.54</v>
      </c>
      <c r="XEY1638">
        <v>225</v>
      </c>
    </row>
    <row r="1639" spans="16369:16379" x14ac:dyDescent="0.3">
      <c r="XEO1639" t="s">
        <v>533</v>
      </c>
      <c r="XEP1639">
        <v>2</v>
      </c>
      <c r="XEQ1639">
        <v>5</v>
      </c>
      <c r="XER1639">
        <v>0.05</v>
      </c>
      <c r="XES1639">
        <v>100</v>
      </c>
      <c r="XET1639">
        <v>1027</v>
      </c>
      <c r="XEU1639">
        <v>25.1187</v>
      </c>
      <c r="XEV1639">
        <v>0</v>
      </c>
      <c r="XEW1639">
        <v>579</v>
      </c>
      <c r="XEX1639">
        <v>1800.04</v>
      </c>
      <c r="XEY1639">
        <v>26664</v>
      </c>
    </row>
    <row r="1640" spans="16369:16379" x14ac:dyDescent="0.3">
      <c r="XEO1640" t="s">
        <v>533</v>
      </c>
      <c r="XEP1640">
        <v>2</v>
      </c>
      <c r="XEQ1640">
        <v>5</v>
      </c>
      <c r="XER1640">
        <v>0.1</v>
      </c>
      <c r="XES1640">
        <v>100</v>
      </c>
      <c r="XET1640">
        <v>1027</v>
      </c>
      <c r="XEU1640">
        <v>29.28</v>
      </c>
      <c r="XEV1640">
        <v>0</v>
      </c>
      <c r="XEW1640">
        <v>458</v>
      </c>
      <c r="XEX1640">
        <v>1800</v>
      </c>
      <c r="XEY1640">
        <v>23131</v>
      </c>
    </row>
    <row r="1641" spans="16369:16379" x14ac:dyDescent="0.3">
      <c r="XEO1641" t="s">
        <v>533</v>
      </c>
      <c r="XEP1641">
        <v>2</v>
      </c>
      <c r="XEQ1641">
        <v>5</v>
      </c>
      <c r="XER1641">
        <v>0.15</v>
      </c>
      <c r="XES1641">
        <v>100</v>
      </c>
      <c r="XET1641">
        <v>1027</v>
      </c>
      <c r="XEU1641">
        <v>31.542000000000002</v>
      </c>
      <c r="XEV1641">
        <v>0</v>
      </c>
      <c r="XEW1641">
        <v>427</v>
      </c>
      <c r="XEX1641">
        <v>1800</v>
      </c>
      <c r="XEY1641">
        <v>20378</v>
      </c>
    </row>
    <row r="1642" spans="16369:16379" x14ac:dyDescent="0.3">
      <c r="XEO1642" t="s">
        <v>533</v>
      </c>
      <c r="XEP1642">
        <v>2</v>
      </c>
      <c r="XEQ1642">
        <v>5</v>
      </c>
      <c r="XER1642">
        <v>0.2</v>
      </c>
      <c r="XES1642">
        <v>100</v>
      </c>
      <c r="XET1642">
        <v>1027</v>
      </c>
      <c r="XEU1642">
        <v>29.238</v>
      </c>
      <c r="XEV1642">
        <v>0</v>
      </c>
      <c r="XEW1642">
        <v>470</v>
      </c>
      <c r="XEX1642">
        <v>1800.06</v>
      </c>
      <c r="XEY1642">
        <v>24342</v>
      </c>
    </row>
    <row r="1643" spans="16369:16379" x14ac:dyDescent="0.3">
      <c r="XEO1643" t="s">
        <v>533</v>
      </c>
      <c r="XEP1643">
        <v>2</v>
      </c>
      <c r="XEQ1643">
        <v>10</v>
      </c>
      <c r="XER1643">
        <v>0.05</v>
      </c>
      <c r="XES1643">
        <v>100</v>
      </c>
      <c r="XET1643">
        <v>1027</v>
      </c>
      <c r="XEU1643">
        <v>17.007899999999999</v>
      </c>
      <c r="XEV1643">
        <v>0</v>
      </c>
      <c r="XEW1643">
        <v>380</v>
      </c>
      <c r="XEX1643">
        <v>1800.11</v>
      </c>
      <c r="XEY1643">
        <v>15717</v>
      </c>
    </row>
    <row r="1644" spans="16369:16379" x14ac:dyDescent="0.3">
      <c r="XEO1644" t="s">
        <v>533</v>
      </c>
      <c r="XEP1644">
        <v>2</v>
      </c>
      <c r="XEQ1644">
        <v>10</v>
      </c>
      <c r="XER1644">
        <v>0.1</v>
      </c>
      <c r="XES1644">
        <v>100</v>
      </c>
      <c r="XET1644">
        <v>1027</v>
      </c>
      <c r="XEU1644">
        <v>20.528400000000001</v>
      </c>
      <c r="XEV1644">
        <v>0</v>
      </c>
      <c r="XEW1644">
        <v>171</v>
      </c>
      <c r="XEX1644">
        <v>1800.27</v>
      </c>
      <c r="XEY1644">
        <v>9913</v>
      </c>
    </row>
    <row r="1645" spans="16369:16379" x14ac:dyDescent="0.3">
      <c r="XEO1645" t="s">
        <v>533</v>
      </c>
      <c r="XEP1645">
        <v>2</v>
      </c>
      <c r="XEQ1645">
        <v>10</v>
      </c>
      <c r="XER1645">
        <v>0.15</v>
      </c>
      <c r="XES1645">
        <v>100</v>
      </c>
      <c r="XET1645">
        <v>1041</v>
      </c>
      <c r="XEU1645">
        <v>141.85599999999999</v>
      </c>
      <c r="XEV1645">
        <v>0</v>
      </c>
      <c r="XEW1645">
        <v>69</v>
      </c>
      <c r="XEX1645">
        <v>1800.04</v>
      </c>
      <c r="XEY1645">
        <v>7293</v>
      </c>
    </row>
    <row r="1646" spans="16369:16379" x14ac:dyDescent="0.3">
      <c r="XEO1646" t="s">
        <v>533</v>
      </c>
      <c r="XEP1646">
        <v>2</v>
      </c>
      <c r="XEQ1646">
        <v>10</v>
      </c>
      <c r="XER1646">
        <v>0.2</v>
      </c>
      <c r="XES1646">
        <v>100</v>
      </c>
      <c r="XET1646">
        <v>1045</v>
      </c>
      <c r="XEU1646">
        <v>108.71899999999999</v>
      </c>
      <c r="XEV1646">
        <v>0</v>
      </c>
      <c r="XEW1646">
        <v>91</v>
      </c>
      <c r="XEX1646">
        <v>1800.31</v>
      </c>
      <c r="XEY1646">
        <v>6410</v>
      </c>
    </row>
    <row r="1647" spans="16369:16379" x14ac:dyDescent="0.3">
      <c r="XEO1647" t="s">
        <v>533</v>
      </c>
      <c r="XEP1647">
        <v>2</v>
      </c>
      <c r="XEQ1647">
        <v>25</v>
      </c>
      <c r="XER1647">
        <v>0.05</v>
      </c>
      <c r="XES1647">
        <v>100</v>
      </c>
      <c r="XET1647">
        <v>1031</v>
      </c>
      <c r="XEU1647">
        <v>52.102699999999999</v>
      </c>
      <c r="XEV1647">
        <v>0</v>
      </c>
      <c r="XEW1647">
        <v>166</v>
      </c>
      <c r="XEX1647">
        <v>1800.02</v>
      </c>
      <c r="XEY1647">
        <v>9852</v>
      </c>
    </row>
    <row r="1648" spans="16369:16379" x14ac:dyDescent="0.3">
      <c r="XEO1648" t="s">
        <v>533</v>
      </c>
      <c r="XEP1648">
        <v>2</v>
      </c>
      <c r="XEQ1648">
        <v>25</v>
      </c>
      <c r="XER1648">
        <v>0.1</v>
      </c>
      <c r="XES1648">
        <v>100</v>
      </c>
      <c r="XET1648">
        <v>1048</v>
      </c>
      <c r="XEU1648">
        <v>333.01600000000002</v>
      </c>
      <c r="XEV1648">
        <v>6</v>
      </c>
      <c r="XEW1648">
        <v>27</v>
      </c>
      <c r="XEX1648">
        <v>1801.45</v>
      </c>
      <c r="XEY1648">
        <v>4131</v>
      </c>
    </row>
    <row r="1649" spans="16369:16379" x14ac:dyDescent="0.3">
      <c r="XEO1649" t="s">
        <v>533</v>
      </c>
      <c r="XEP1649">
        <v>2</v>
      </c>
      <c r="XEQ1649">
        <v>25</v>
      </c>
      <c r="XER1649">
        <v>0.15</v>
      </c>
      <c r="XES1649">
        <v>100</v>
      </c>
      <c r="XET1649">
        <v>1073</v>
      </c>
      <c r="XEU1649">
        <v>874.33100000000002</v>
      </c>
      <c r="XEV1649">
        <v>0</v>
      </c>
      <c r="XEW1649">
        <v>9</v>
      </c>
      <c r="XEX1649">
        <v>1840.15</v>
      </c>
      <c r="XEY1649">
        <v>1699</v>
      </c>
    </row>
    <row r="1650" spans="16369:16379" x14ac:dyDescent="0.3">
      <c r="XEO1650" t="s">
        <v>533</v>
      </c>
      <c r="XEP1650">
        <v>2</v>
      </c>
      <c r="XEQ1650">
        <v>25</v>
      </c>
      <c r="XER1650">
        <v>0.2</v>
      </c>
      <c r="XES1650">
        <v>100</v>
      </c>
      <c r="XET1650">
        <v>1344</v>
      </c>
      <c r="XEU1650">
        <v>1820.54</v>
      </c>
      <c r="XEV1650">
        <v>0</v>
      </c>
      <c r="XEW1650">
        <v>1</v>
      </c>
      <c r="XEX1650">
        <v>1820.78</v>
      </c>
      <c r="XEY1650">
        <v>51</v>
      </c>
    </row>
    <row r="1651" spans="16369:16379" x14ac:dyDescent="0.3">
      <c r="XEO1651" t="s">
        <v>533</v>
      </c>
      <c r="XEP1651">
        <v>2</v>
      </c>
      <c r="XEQ1651">
        <v>50</v>
      </c>
      <c r="XER1651">
        <v>0.05</v>
      </c>
      <c r="XES1651">
        <v>100</v>
      </c>
      <c r="XET1651">
        <v>1035</v>
      </c>
      <c r="XEU1651">
        <v>172.971</v>
      </c>
      <c r="XEV1651">
        <v>0</v>
      </c>
      <c r="XEW1651">
        <v>119</v>
      </c>
      <c r="XEX1651">
        <v>1800.11</v>
      </c>
      <c r="XEY1651">
        <v>7533</v>
      </c>
    </row>
    <row r="1652" spans="16369:16379" x14ac:dyDescent="0.3">
      <c r="XEO1652" t="s">
        <v>533</v>
      </c>
      <c r="XEP1652">
        <v>2</v>
      </c>
      <c r="XEQ1652">
        <v>50</v>
      </c>
      <c r="XER1652">
        <v>0.1</v>
      </c>
      <c r="XES1652">
        <v>100</v>
      </c>
      <c r="XET1652">
        <v>1061</v>
      </c>
      <c r="XEU1652">
        <v>607.53</v>
      </c>
      <c r="XEV1652">
        <v>12</v>
      </c>
      <c r="XEW1652">
        <v>37</v>
      </c>
      <c r="XEX1652">
        <v>1800.01</v>
      </c>
      <c r="XEY1652">
        <v>6138</v>
      </c>
    </row>
    <row r="1653" spans="16369:16379" x14ac:dyDescent="0.3">
      <c r="XEO1653" t="s">
        <v>533</v>
      </c>
      <c r="XEP1653">
        <v>2</v>
      </c>
      <c r="XEQ1653">
        <v>50</v>
      </c>
      <c r="XER1653">
        <v>0.15</v>
      </c>
      <c r="XES1653">
        <v>100</v>
      </c>
      <c r="XET1653">
        <v>1162</v>
      </c>
      <c r="XEU1653">
        <v>1800.2</v>
      </c>
      <c r="XEV1653">
        <v>0</v>
      </c>
      <c r="XEW1653">
        <v>1</v>
      </c>
      <c r="XEX1653">
        <v>1800.34</v>
      </c>
      <c r="XEY1653">
        <v>267</v>
      </c>
    </row>
    <row r="1654" spans="16369:16379" x14ac:dyDescent="0.3">
      <c r="XEO1654" t="s">
        <v>533</v>
      </c>
      <c r="XEP1654">
        <v>2</v>
      </c>
      <c r="XEQ1654">
        <v>50</v>
      </c>
      <c r="XER1654">
        <v>0.2</v>
      </c>
      <c r="XES1654">
        <v>100</v>
      </c>
      <c r="XET1654" t="s">
        <v>46</v>
      </c>
      <c r="XEU1654">
        <v>60.028399999999998</v>
      </c>
      <c r="XEV1654">
        <v>0</v>
      </c>
      <c r="XEW1654">
        <v>1</v>
      </c>
      <c r="XEX1654">
        <v>1800.83</v>
      </c>
      <c r="XEY1654">
        <v>29</v>
      </c>
    </row>
    <row r="1655" spans="16369:16379" x14ac:dyDescent="0.3">
      <c r="XEO1655" t="s">
        <v>533</v>
      </c>
      <c r="XEP1655">
        <v>3</v>
      </c>
      <c r="XEQ1655">
        <v>0</v>
      </c>
      <c r="XER1655">
        <v>0.05</v>
      </c>
      <c r="XES1655">
        <v>100</v>
      </c>
      <c r="XET1655">
        <v>1061</v>
      </c>
      <c r="XEU1655">
        <v>56.791200000000003</v>
      </c>
      <c r="XEV1655">
        <v>1</v>
      </c>
      <c r="XEW1655">
        <v>186</v>
      </c>
      <c r="XEX1655">
        <v>1800.05</v>
      </c>
      <c r="XEY1655">
        <v>23679</v>
      </c>
    </row>
    <row r="1656" spans="16369:16379" x14ac:dyDescent="0.3">
      <c r="XEO1656" t="s">
        <v>533</v>
      </c>
      <c r="XEP1656">
        <v>3</v>
      </c>
      <c r="XEQ1656">
        <v>10</v>
      </c>
      <c r="XER1656">
        <v>0.05</v>
      </c>
      <c r="XES1656">
        <v>100</v>
      </c>
      <c r="XET1656">
        <v>1061</v>
      </c>
      <c r="XEU1656">
        <v>77.0107</v>
      </c>
      <c r="XEV1656">
        <v>2</v>
      </c>
      <c r="XEW1656">
        <v>193</v>
      </c>
      <c r="XEX1656">
        <v>1800.04</v>
      </c>
      <c r="XEY1656">
        <v>21007</v>
      </c>
    </row>
    <row r="1657" spans="16369:16379" x14ac:dyDescent="0.3">
      <c r="XEO1657" t="s">
        <v>533</v>
      </c>
      <c r="XEP1657">
        <v>3</v>
      </c>
      <c r="XEQ1657">
        <v>25</v>
      </c>
      <c r="XER1657">
        <v>0.05</v>
      </c>
      <c r="XES1657">
        <v>100</v>
      </c>
      <c r="XET1657">
        <v>1061</v>
      </c>
      <c r="XEU1657">
        <v>60.683</v>
      </c>
      <c r="XEV1657">
        <v>0</v>
      </c>
      <c r="XEW1657">
        <v>150</v>
      </c>
      <c r="XEX1657">
        <v>1800.11</v>
      </c>
      <c r="XEY1657">
        <v>19770</v>
      </c>
    </row>
    <row r="1658" spans="16369:16379" x14ac:dyDescent="0.3">
      <c r="XEO1658" t="s">
        <v>533</v>
      </c>
      <c r="XEP1658">
        <v>3</v>
      </c>
      <c r="XEQ1658">
        <v>50</v>
      </c>
      <c r="XER1658">
        <v>0.05</v>
      </c>
      <c r="XES1658">
        <v>100</v>
      </c>
      <c r="XET1658">
        <v>1061</v>
      </c>
      <c r="XEU1658">
        <v>76.971299999999999</v>
      </c>
      <c r="XEV1658">
        <v>1</v>
      </c>
      <c r="XEW1658">
        <v>150</v>
      </c>
      <c r="XEX1658">
        <v>1800.03</v>
      </c>
      <c r="XEY1658">
        <v>21508</v>
      </c>
    </row>
    <row r="1659" spans="16369:16379" x14ac:dyDescent="0.3">
      <c r="XEO1659" t="s">
        <v>20</v>
      </c>
      <c r="XEP1659">
        <v>0</v>
      </c>
      <c r="XEQ1659">
        <v>0</v>
      </c>
      <c r="XER1659">
        <v>0.05</v>
      </c>
      <c r="XES1659">
        <v>402</v>
      </c>
      <c r="XET1659">
        <v>52498.1</v>
      </c>
      <c r="XEU1659">
        <v>496.35399999999998</v>
      </c>
      <c r="XEV1659">
        <v>7</v>
      </c>
      <c r="XEW1659">
        <v>38</v>
      </c>
      <c r="XEX1659">
        <v>1800.07</v>
      </c>
      <c r="XEY1659">
        <v>16776</v>
      </c>
    </row>
    <row r="1660" spans="16369:16379" x14ac:dyDescent="0.3">
      <c r="XEO1660" t="s">
        <v>20</v>
      </c>
      <c r="XEP1660">
        <v>0</v>
      </c>
      <c r="XEQ1660">
        <v>0</v>
      </c>
      <c r="XER1660">
        <v>0.1</v>
      </c>
      <c r="XES1660">
        <v>402</v>
      </c>
      <c r="XET1660">
        <v>52473</v>
      </c>
      <c r="XEU1660">
        <v>970.17399999999998</v>
      </c>
      <c r="XEV1660">
        <v>13</v>
      </c>
      <c r="XEW1660">
        <v>54</v>
      </c>
      <c r="XEX1660">
        <v>1800.04</v>
      </c>
      <c r="XEY1660">
        <v>17525</v>
      </c>
    </row>
    <row r="1661" spans="16369:16379" x14ac:dyDescent="0.3">
      <c r="XEO1661" t="s">
        <v>20</v>
      </c>
      <c r="XEP1661">
        <v>0</v>
      </c>
      <c r="XEQ1661">
        <v>0</v>
      </c>
      <c r="XER1661">
        <v>0.15</v>
      </c>
      <c r="XES1661">
        <v>402</v>
      </c>
      <c r="XET1661">
        <v>52479.199999999997</v>
      </c>
      <c r="XEU1661">
        <v>1021.08</v>
      </c>
      <c r="XEV1661">
        <v>29</v>
      </c>
      <c r="XEW1661">
        <v>53</v>
      </c>
      <c r="XEX1661">
        <v>1800.02</v>
      </c>
      <c r="XEY1661">
        <v>17669</v>
      </c>
    </row>
    <row r="1662" spans="16369:16379" x14ac:dyDescent="0.3">
      <c r="XEO1662" t="s">
        <v>20</v>
      </c>
      <c r="XEP1662">
        <v>0</v>
      </c>
      <c r="XEQ1662">
        <v>0</v>
      </c>
      <c r="XER1662">
        <v>0.2</v>
      </c>
      <c r="XES1662">
        <v>402</v>
      </c>
      <c r="XET1662">
        <v>52994.7</v>
      </c>
      <c r="XEU1662">
        <v>1715.53</v>
      </c>
      <c r="XEV1662">
        <v>25</v>
      </c>
      <c r="XEW1662">
        <v>27</v>
      </c>
      <c r="XEX1662">
        <v>1800.07</v>
      </c>
      <c r="XEY1662">
        <v>14485</v>
      </c>
    </row>
    <row r="1663" spans="16369:16379" x14ac:dyDescent="0.3">
      <c r="XEO1663" t="s">
        <v>20</v>
      </c>
      <c r="XEP1663">
        <v>1</v>
      </c>
      <c r="XEQ1663">
        <v>5</v>
      </c>
      <c r="XER1663">
        <v>0.05</v>
      </c>
      <c r="XES1663">
        <v>402</v>
      </c>
      <c r="XET1663">
        <v>54869</v>
      </c>
      <c r="XEU1663">
        <v>1800.9</v>
      </c>
      <c r="XEV1663">
        <v>0</v>
      </c>
      <c r="XEW1663">
        <v>1</v>
      </c>
      <c r="XEX1663">
        <v>1800.9</v>
      </c>
      <c r="XEY1663">
        <v>2167</v>
      </c>
    </row>
    <row r="1664" spans="16369:16379" x14ac:dyDescent="0.3">
      <c r="XEO1664" t="s">
        <v>20</v>
      </c>
      <c r="XEP1664">
        <v>1</v>
      </c>
      <c r="XEQ1664">
        <v>5</v>
      </c>
      <c r="XER1664">
        <v>0.1</v>
      </c>
      <c r="XES1664">
        <v>402</v>
      </c>
      <c r="XET1664">
        <v>54490.3</v>
      </c>
      <c r="XEU1664">
        <v>1800.55</v>
      </c>
      <c r="XEV1664">
        <v>0</v>
      </c>
      <c r="XEW1664">
        <v>1</v>
      </c>
      <c r="XEX1664">
        <v>1800.55</v>
      </c>
      <c r="XEY1664">
        <v>1755</v>
      </c>
    </row>
    <row r="1665" spans="16369:16379" x14ac:dyDescent="0.3">
      <c r="XEO1665" t="s">
        <v>20</v>
      </c>
      <c r="XEP1665">
        <v>1</v>
      </c>
      <c r="XEQ1665">
        <v>5</v>
      </c>
      <c r="XER1665">
        <v>0.15</v>
      </c>
      <c r="XES1665">
        <v>402</v>
      </c>
      <c r="XET1665">
        <v>55219.6</v>
      </c>
      <c r="XEU1665">
        <v>1800.67</v>
      </c>
      <c r="XEV1665">
        <v>0</v>
      </c>
      <c r="XEW1665">
        <v>1</v>
      </c>
      <c r="XEX1665">
        <v>1801.15</v>
      </c>
      <c r="XEY1665">
        <v>1911</v>
      </c>
    </row>
    <row r="1666" spans="16369:16379" x14ac:dyDescent="0.3">
      <c r="XEO1666" t="s">
        <v>20</v>
      </c>
      <c r="XEP1666">
        <v>1</v>
      </c>
      <c r="XEQ1666">
        <v>5</v>
      </c>
      <c r="XER1666">
        <v>0.2</v>
      </c>
      <c r="XES1666">
        <v>402</v>
      </c>
      <c r="XET1666">
        <v>56932.6</v>
      </c>
      <c r="XEU1666">
        <v>1800.76</v>
      </c>
      <c r="XEV1666">
        <v>0</v>
      </c>
      <c r="XEW1666">
        <v>1</v>
      </c>
      <c r="XEX1666">
        <v>1800.83</v>
      </c>
      <c r="XEY1666">
        <v>1613</v>
      </c>
    </row>
    <row r="1667" spans="16369:16379" x14ac:dyDescent="0.3">
      <c r="XEO1667" t="s">
        <v>20</v>
      </c>
      <c r="XEP1667">
        <v>1</v>
      </c>
      <c r="XEQ1667">
        <v>10</v>
      </c>
      <c r="XER1667">
        <v>0.05</v>
      </c>
      <c r="XES1667">
        <v>402</v>
      </c>
      <c r="XET1667">
        <v>57810.2</v>
      </c>
      <c r="XEU1667">
        <v>1801.05</v>
      </c>
      <c r="XEV1667">
        <v>0</v>
      </c>
      <c r="XEW1667">
        <v>1</v>
      </c>
      <c r="XEX1667">
        <v>1801.05</v>
      </c>
      <c r="XEY1667">
        <v>1150</v>
      </c>
    </row>
    <row r="1668" spans="16369:16379" x14ac:dyDescent="0.3">
      <c r="XEO1668" t="s">
        <v>20</v>
      </c>
      <c r="XEP1668">
        <v>1</v>
      </c>
      <c r="XEQ1668">
        <v>10</v>
      </c>
      <c r="XER1668">
        <v>0.1</v>
      </c>
      <c r="XES1668">
        <v>402</v>
      </c>
      <c r="XET1668">
        <v>59411.8</v>
      </c>
      <c r="XEU1668">
        <v>1802.83</v>
      </c>
      <c r="XEV1668">
        <v>0</v>
      </c>
      <c r="XEW1668">
        <v>1</v>
      </c>
      <c r="XEX1668">
        <v>1803.09</v>
      </c>
      <c r="XEY1668">
        <v>878</v>
      </c>
    </row>
    <row r="1669" spans="16369:16379" x14ac:dyDescent="0.3">
      <c r="XEO1669" t="s">
        <v>20</v>
      </c>
      <c r="XEP1669">
        <v>1</v>
      </c>
      <c r="XEQ1669">
        <v>10</v>
      </c>
      <c r="XER1669">
        <v>0.15</v>
      </c>
      <c r="XES1669">
        <v>402</v>
      </c>
      <c r="XET1669">
        <v>62862.400000000001</v>
      </c>
      <c r="XEU1669">
        <v>1801.16</v>
      </c>
      <c r="XEV1669">
        <v>0</v>
      </c>
      <c r="XEW1669">
        <v>1</v>
      </c>
      <c r="XEX1669">
        <v>1801.32</v>
      </c>
      <c r="XEY1669">
        <v>471</v>
      </c>
    </row>
    <row r="1670" spans="16369:16379" x14ac:dyDescent="0.3">
      <c r="XEO1670" t="s">
        <v>20</v>
      </c>
      <c r="XEP1670">
        <v>1</v>
      </c>
      <c r="XEQ1670">
        <v>10</v>
      </c>
      <c r="XER1670">
        <v>0.2</v>
      </c>
      <c r="XES1670">
        <v>402</v>
      </c>
      <c r="XET1670">
        <v>67025.899999999994</v>
      </c>
      <c r="XEU1670">
        <v>1815.01</v>
      </c>
      <c r="XEV1670">
        <v>0</v>
      </c>
      <c r="XEW1670">
        <v>1</v>
      </c>
      <c r="XEX1670">
        <v>1815.19</v>
      </c>
      <c r="XEY1670">
        <v>133</v>
      </c>
    </row>
    <row r="1671" spans="16369:16379" x14ac:dyDescent="0.3">
      <c r="XEO1671" t="s">
        <v>20</v>
      </c>
      <c r="XEP1671">
        <v>1</v>
      </c>
      <c r="XEQ1671">
        <v>25</v>
      </c>
      <c r="XER1671">
        <v>0.05</v>
      </c>
      <c r="XES1671">
        <v>402</v>
      </c>
      <c r="XET1671">
        <v>56559.6</v>
      </c>
      <c r="XEU1671">
        <v>1801</v>
      </c>
      <c r="XEV1671">
        <v>0</v>
      </c>
      <c r="XEW1671">
        <v>1</v>
      </c>
      <c r="XEX1671">
        <v>1801.32</v>
      </c>
      <c r="XEY1671">
        <v>1105</v>
      </c>
    </row>
    <row r="1672" spans="16369:16379" x14ac:dyDescent="0.3">
      <c r="XEO1672" t="s">
        <v>20</v>
      </c>
      <c r="XEP1672">
        <v>1</v>
      </c>
      <c r="XEQ1672">
        <v>25</v>
      </c>
      <c r="XER1672">
        <v>0.1</v>
      </c>
      <c r="XES1672">
        <v>402</v>
      </c>
      <c r="XET1672">
        <v>57412</v>
      </c>
      <c r="XEU1672">
        <v>1800.12</v>
      </c>
      <c r="XEV1672">
        <v>0</v>
      </c>
      <c r="XEW1672">
        <v>1</v>
      </c>
      <c r="XEX1672">
        <v>1800.38</v>
      </c>
      <c r="XEY1672">
        <v>1503</v>
      </c>
    </row>
    <row r="1673" spans="16369:16379" x14ac:dyDescent="0.3">
      <c r="XEO1673" t="s">
        <v>20</v>
      </c>
      <c r="XEP1673">
        <v>1</v>
      </c>
      <c r="XEQ1673">
        <v>25</v>
      </c>
      <c r="XER1673">
        <v>0.15</v>
      </c>
      <c r="XES1673">
        <v>402</v>
      </c>
      <c r="XET1673">
        <v>55702.2</v>
      </c>
      <c r="XEU1673">
        <v>1800.16</v>
      </c>
      <c r="XEV1673">
        <v>0</v>
      </c>
      <c r="XEW1673">
        <v>1</v>
      </c>
      <c r="XEX1673">
        <v>1800.51</v>
      </c>
      <c r="XEY1673">
        <v>1297</v>
      </c>
    </row>
    <row r="1674" spans="16369:16379" x14ac:dyDescent="0.3">
      <c r="XEO1674" t="s">
        <v>20</v>
      </c>
      <c r="XEP1674">
        <v>1</v>
      </c>
      <c r="XEQ1674">
        <v>25</v>
      </c>
      <c r="XER1674">
        <v>0.2</v>
      </c>
      <c r="XES1674">
        <v>402</v>
      </c>
      <c r="XET1674">
        <v>60374.8</v>
      </c>
      <c r="XEU1674">
        <v>1802.36</v>
      </c>
      <c r="XEV1674">
        <v>0</v>
      </c>
      <c r="XEW1674">
        <v>1</v>
      </c>
      <c r="XEX1674">
        <v>1802.36</v>
      </c>
      <c r="XEY1674">
        <v>502</v>
      </c>
    </row>
    <row r="1675" spans="16369:16379" x14ac:dyDescent="0.3">
      <c r="XEO1675" t="s">
        <v>20</v>
      </c>
      <c r="XEP1675">
        <v>1</v>
      </c>
      <c r="XEQ1675">
        <v>50</v>
      </c>
      <c r="XER1675">
        <v>0.05</v>
      </c>
      <c r="XES1675">
        <v>402</v>
      </c>
      <c r="XET1675">
        <v>60006</v>
      </c>
      <c r="XEU1675">
        <v>1800.7</v>
      </c>
      <c r="XEV1675">
        <v>0</v>
      </c>
      <c r="XEW1675">
        <v>1</v>
      </c>
      <c r="XEX1675">
        <v>1800.7</v>
      </c>
      <c r="XEY1675">
        <v>555</v>
      </c>
    </row>
    <row r="1676" spans="16369:16379" x14ac:dyDescent="0.3">
      <c r="XEO1676" t="s">
        <v>20</v>
      </c>
      <c r="XEP1676">
        <v>1</v>
      </c>
      <c r="XEQ1676">
        <v>50</v>
      </c>
      <c r="XER1676">
        <v>0.1</v>
      </c>
      <c r="XES1676">
        <v>402</v>
      </c>
      <c r="XET1676">
        <v>60805.9</v>
      </c>
      <c r="XEU1676">
        <v>1814.46</v>
      </c>
      <c r="XEV1676">
        <v>0</v>
      </c>
      <c r="XEW1676">
        <v>1</v>
      </c>
      <c r="XEX1676">
        <v>1814.46</v>
      </c>
      <c r="XEY1676">
        <v>523</v>
      </c>
    </row>
    <row r="1677" spans="16369:16379" x14ac:dyDescent="0.3">
      <c r="XEO1677" t="s">
        <v>20</v>
      </c>
      <c r="XEP1677">
        <v>1</v>
      </c>
      <c r="XEQ1677">
        <v>50</v>
      </c>
      <c r="XER1677">
        <v>0.15</v>
      </c>
      <c r="XES1677">
        <v>402</v>
      </c>
      <c r="XET1677">
        <v>64467.7</v>
      </c>
      <c r="XEU1677">
        <v>1801.11</v>
      </c>
      <c r="XEV1677">
        <v>0</v>
      </c>
      <c r="XEW1677">
        <v>1</v>
      </c>
      <c r="XEX1677">
        <v>1801.11</v>
      </c>
      <c r="XEY1677">
        <v>245</v>
      </c>
    </row>
    <row r="1678" spans="16369:16379" x14ac:dyDescent="0.3">
      <c r="XEO1678" t="s">
        <v>20</v>
      </c>
      <c r="XEP1678">
        <v>1</v>
      </c>
      <c r="XEQ1678">
        <v>50</v>
      </c>
      <c r="XER1678">
        <v>0.2</v>
      </c>
      <c r="XES1678">
        <v>402</v>
      </c>
      <c r="XET1678">
        <v>62427.9</v>
      </c>
      <c r="XEU1678">
        <v>1814.9</v>
      </c>
      <c r="XEV1678">
        <v>0</v>
      </c>
      <c r="XEW1678">
        <v>1</v>
      </c>
      <c r="XEX1678">
        <v>1814.9</v>
      </c>
      <c r="XEY1678">
        <v>325</v>
      </c>
    </row>
    <row r="1679" spans="16369:16379" x14ac:dyDescent="0.3">
      <c r="XEO1679" t="s">
        <v>20</v>
      </c>
      <c r="XEP1679">
        <v>2</v>
      </c>
      <c r="XEQ1679">
        <v>5</v>
      </c>
      <c r="XER1679">
        <v>0.05</v>
      </c>
      <c r="XES1679">
        <v>402</v>
      </c>
      <c r="XET1679">
        <v>56116.5</v>
      </c>
      <c r="XEU1679">
        <v>1800.01</v>
      </c>
      <c r="XEV1679">
        <v>0</v>
      </c>
      <c r="XEW1679">
        <v>1</v>
      </c>
      <c r="XEX1679">
        <v>1800.22</v>
      </c>
      <c r="XEY1679">
        <v>1624</v>
      </c>
    </row>
    <row r="1680" spans="16369:16379" x14ac:dyDescent="0.3">
      <c r="XEO1680" t="s">
        <v>20</v>
      </c>
      <c r="XEP1680">
        <v>2</v>
      </c>
      <c r="XEQ1680">
        <v>5</v>
      </c>
      <c r="XER1680">
        <v>0.1</v>
      </c>
      <c r="XES1680">
        <v>402</v>
      </c>
      <c r="XET1680">
        <v>60817.5</v>
      </c>
      <c r="XEU1680">
        <v>1801.1</v>
      </c>
      <c r="XEV1680">
        <v>0</v>
      </c>
      <c r="XEW1680">
        <v>1</v>
      </c>
      <c r="XEX1680">
        <v>1801.2</v>
      </c>
      <c r="XEY1680">
        <v>802</v>
      </c>
    </row>
    <row r="1681" spans="16369:16379" x14ac:dyDescent="0.3">
      <c r="XEO1681" t="s">
        <v>20</v>
      </c>
      <c r="XEP1681">
        <v>2</v>
      </c>
      <c r="XEQ1681">
        <v>5</v>
      </c>
      <c r="XER1681">
        <v>0.15</v>
      </c>
      <c r="XES1681">
        <v>402</v>
      </c>
      <c r="XET1681">
        <v>60224.4</v>
      </c>
      <c r="XEU1681">
        <v>1800.91</v>
      </c>
      <c r="XEV1681">
        <v>0</v>
      </c>
      <c r="XEW1681">
        <v>1</v>
      </c>
      <c r="XEX1681">
        <v>1800.91</v>
      </c>
      <c r="XEY1681">
        <v>1088</v>
      </c>
    </row>
    <row r="1682" spans="16369:16379" x14ac:dyDescent="0.3">
      <c r="XEO1682" t="s">
        <v>20</v>
      </c>
      <c r="XEP1682">
        <v>2</v>
      </c>
      <c r="XEQ1682">
        <v>5</v>
      </c>
      <c r="XER1682">
        <v>0.2</v>
      </c>
      <c r="XES1682">
        <v>402</v>
      </c>
      <c r="XET1682">
        <v>56108.6</v>
      </c>
      <c r="XEU1682">
        <v>1800.3</v>
      </c>
      <c r="XEV1682">
        <v>0</v>
      </c>
      <c r="XEW1682">
        <v>1</v>
      </c>
      <c r="XEX1682">
        <v>1800.3</v>
      </c>
      <c r="XEY1682">
        <v>1295</v>
      </c>
    </row>
    <row r="1683" spans="16369:16379" x14ac:dyDescent="0.3">
      <c r="XEO1683" t="s">
        <v>20</v>
      </c>
      <c r="XEP1683">
        <v>2</v>
      </c>
      <c r="XEQ1683">
        <v>10</v>
      </c>
      <c r="XER1683">
        <v>0.05</v>
      </c>
      <c r="XES1683">
        <v>402</v>
      </c>
      <c r="XET1683">
        <v>58466.6</v>
      </c>
      <c r="XEU1683">
        <v>1800.92</v>
      </c>
      <c r="XEV1683">
        <v>0</v>
      </c>
      <c r="XEW1683">
        <v>1</v>
      </c>
      <c r="XEX1683">
        <v>1800.92</v>
      </c>
      <c r="XEY1683">
        <v>825</v>
      </c>
    </row>
    <row r="1684" spans="16369:16379" x14ac:dyDescent="0.3">
      <c r="XEO1684" t="s">
        <v>20</v>
      </c>
      <c r="XEP1684">
        <v>2</v>
      </c>
      <c r="XEQ1684">
        <v>10</v>
      </c>
      <c r="XER1684">
        <v>0.1</v>
      </c>
      <c r="XES1684">
        <v>402</v>
      </c>
      <c r="XET1684">
        <v>57816.7</v>
      </c>
      <c r="XEU1684">
        <v>1801.64</v>
      </c>
      <c r="XEV1684">
        <v>0</v>
      </c>
      <c r="XEW1684">
        <v>1</v>
      </c>
      <c r="XEX1684">
        <v>1802.13</v>
      </c>
      <c r="XEY1684">
        <v>824</v>
      </c>
    </row>
    <row r="1685" spans="16369:16379" x14ac:dyDescent="0.3">
      <c r="XEO1685" t="s">
        <v>20</v>
      </c>
      <c r="XEP1685">
        <v>2</v>
      </c>
      <c r="XEQ1685">
        <v>10</v>
      </c>
      <c r="XER1685">
        <v>0.15</v>
      </c>
      <c r="XES1685">
        <v>402</v>
      </c>
      <c r="XET1685">
        <v>62609.7</v>
      </c>
      <c r="XEU1685">
        <v>1806.79</v>
      </c>
      <c r="XEV1685">
        <v>0</v>
      </c>
      <c r="XEW1685">
        <v>1</v>
      </c>
      <c r="XEX1685">
        <v>1806.79</v>
      </c>
      <c r="XEY1685">
        <v>102</v>
      </c>
    </row>
    <row r="1686" spans="16369:16379" x14ac:dyDescent="0.3">
      <c r="XEO1686" t="s">
        <v>20</v>
      </c>
      <c r="XEP1686">
        <v>2</v>
      </c>
      <c r="XEQ1686">
        <v>10</v>
      </c>
      <c r="XER1686">
        <v>0.2</v>
      </c>
      <c r="XES1686">
        <v>402</v>
      </c>
      <c r="XET1686">
        <v>68519.399999999994</v>
      </c>
      <c r="XEU1686">
        <v>1806.97</v>
      </c>
      <c r="XEV1686">
        <v>0</v>
      </c>
      <c r="XEW1686">
        <v>1</v>
      </c>
      <c r="XEX1686">
        <v>1807.05</v>
      </c>
      <c r="XEY1686">
        <v>62</v>
      </c>
    </row>
    <row r="1687" spans="16369:16379" x14ac:dyDescent="0.3">
      <c r="XEO1687" t="s">
        <v>20</v>
      </c>
      <c r="XEP1687">
        <v>2</v>
      </c>
      <c r="XEQ1687">
        <v>25</v>
      </c>
      <c r="XER1687">
        <v>0.05</v>
      </c>
      <c r="XES1687">
        <v>402</v>
      </c>
      <c r="XET1687">
        <v>59224.2</v>
      </c>
      <c r="XEU1687">
        <v>1800.48</v>
      </c>
      <c r="XEV1687">
        <v>0</v>
      </c>
      <c r="XEW1687">
        <v>1</v>
      </c>
      <c r="XEX1687">
        <v>1800.51</v>
      </c>
      <c r="XEY1687">
        <v>1461</v>
      </c>
    </row>
    <row r="1688" spans="16369:16379" x14ac:dyDescent="0.3">
      <c r="XEO1688" t="s">
        <v>20</v>
      </c>
      <c r="XEP1688">
        <v>2</v>
      </c>
      <c r="XEQ1688">
        <v>25</v>
      </c>
      <c r="XER1688">
        <v>0.1</v>
      </c>
      <c r="XES1688">
        <v>402</v>
      </c>
      <c r="XET1688">
        <v>76720.800000000003</v>
      </c>
      <c r="XEU1688">
        <v>1800.52</v>
      </c>
      <c r="XEV1688">
        <v>0</v>
      </c>
      <c r="XEW1688">
        <v>1</v>
      </c>
      <c r="XEX1688">
        <v>1800.52</v>
      </c>
      <c r="XEY1688">
        <v>92</v>
      </c>
    </row>
    <row r="1689" spans="16369:16379" x14ac:dyDescent="0.3">
      <c r="XEO1689" t="s">
        <v>20</v>
      </c>
      <c r="XEP1689">
        <v>2</v>
      </c>
      <c r="XEQ1689">
        <v>25</v>
      </c>
      <c r="XER1689">
        <v>0.15</v>
      </c>
      <c r="XES1689">
        <v>402</v>
      </c>
      <c r="XET1689">
        <v>75752.2</v>
      </c>
      <c r="XEU1689">
        <v>1809.37</v>
      </c>
      <c r="XEV1689">
        <v>0</v>
      </c>
      <c r="XEW1689">
        <v>1</v>
      </c>
      <c r="XEX1689">
        <v>1809.37</v>
      </c>
      <c r="XEY1689">
        <v>84</v>
      </c>
    </row>
    <row r="1690" spans="16369:16379" x14ac:dyDescent="0.3">
      <c r="XEO1690" t="s">
        <v>20</v>
      </c>
      <c r="XEP1690">
        <v>2</v>
      </c>
      <c r="XEQ1690">
        <v>25</v>
      </c>
      <c r="XER1690">
        <v>0.2</v>
      </c>
      <c r="XES1690">
        <v>402</v>
      </c>
      <c r="XET1690">
        <v>61606.2</v>
      </c>
      <c r="XEU1690">
        <v>1803.62</v>
      </c>
      <c r="XEV1690">
        <v>0</v>
      </c>
      <c r="XEW1690">
        <v>1</v>
      </c>
      <c r="XEX1690">
        <v>1803.62</v>
      </c>
      <c r="XEY1690">
        <v>298</v>
      </c>
    </row>
    <row r="1691" spans="16369:16379" x14ac:dyDescent="0.3">
      <c r="XEO1691" t="s">
        <v>20</v>
      </c>
      <c r="XEP1691">
        <v>2</v>
      </c>
      <c r="XEQ1691">
        <v>50</v>
      </c>
      <c r="XER1691">
        <v>0.05</v>
      </c>
      <c r="XES1691">
        <v>402</v>
      </c>
      <c r="XET1691">
        <v>56433.9</v>
      </c>
      <c r="XEU1691">
        <v>1800.6</v>
      </c>
      <c r="XEV1691">
        <v>0</v>
      </c>
      <c r="XEW1691">
        <v>1</v>
      </c>
      <c r="XEX1691">
        <v>1800.78</v>
      </c>
      <c r="XEY1691">
        <v>1308</v>
      </c>
    </row>
    <row r="1692" spans="16369:16379" x14ac:dyDescent="0.3">
      <c r="XEO1692" t="s">
        <v>20</v>
      </c>
      <c r="XEP1692">
        <v>2</v>
      </c>
      <c r="XEQ1692">
        <v>50</v>
      </c>
      <c r="XER1692">
        <v>0.1</v>
      </c>
      <c r="XES1692">
        <v>402</v>
      </c>
      <c r="XET1692">
        <v>64605.9</v>
      </c>
      <c r="XEU1692">
        <v>1801.62</v>
      </c>
      <c r="XEV1692">
        <v>0</v>
      </c>
      <c r="XEW1692">
        <v>1</v>
      </c>
      <c r="XEX1692">
        <v>1801.62</v>
      </c>
      <c r="XEY1692">
        <v>575</v>
      </c>
    </row>
    <row r="1693" spans="16369:16379" x14ac:dyDescent="0.3">
      <c r="XEO1693" t="s">
        <v>20</v>
      </c>
      <c r="XEP1693">
        <v>2</v>
      </c>
      <c r="XEQ1693">
        <v>50</v>
      </c>
      <c r="XER1693">
        <v>0.15</v>
      </c>
      <c r="XES1693">
        <v>402</v>
      </c>
      <c r="XET1693">
        <v>72502.7</v>
      </c>
      <c r="XEU1693">
        <v>1825.42</v>
      </c>
      <c r="XEV1693">
        <v>0</v>
      </c>
      <c r="XEW1693">
        <v>1</v>
      </c>
      <c r="XEX1693">
        <v>1825.42</v>
      </c>
      <c r="XEY1693">
        <v>111</v>
      </c>
    </row>
    <row r="1694" spans="16369:16379" x14ac:dyDescent="0.3">
      <c r="XEO1694" t="s">
        <v>20</v>
      </c>
      <c r="XEP1694">
        <v>2</v>
      </c>
      <c r="XEQ1694">
        <v>50</v>
      </c>
      <c r="XER1694">
        <v>0.2</v>
      </c>
      <c r="XES1694">
        <v>402</v>
      </c>
      <c r="XET1694">
        <v>61587.9</v>
      </c>
      <c r="XEU1694">
        <v>1800.88</v>
      </c>
      <c r="XEV1694">
        <v>0</v>
      </c>
      <c r="XEW1694">
        <v>1</v>
      </c>
      <c r="XEX1694">
        <v>1800.88</v>
      </c>
      <c r="XEY1694">
        <v>387</v>
      </c>
    </row>
    <row r="1695" spans="16369:16379" x14ac:dyDescent="0.3">
      <c r="XEO1695" t="s">
        <v>20</v>
      </c>
      <c r="XEP1695">
        <v>3</v>
      </c>
      <c r="XEQ1695">
        <v>0</v>
      </c>
      <c r="XER1695">
        <v>0.05</v>
      </c>
      <c r="XES1695">
        <v>402</v>
      </c>
      <c r="XET1695">
        <v>54051</v>
      </c>
      <c r="XEU1695">
        <v>1800.4</v>
      </c>
      <c r="XEV1695">
        <v>0</v>
      </c>
      <c r="XEW1695">
        <v>1</v>
      </c>
      <c r="XEX1695">
        <v>1800.49</v>
      </c>
      <c r="XEY1695">
        <v>3167</v>
      </c>
    </row>
    <row r="1696" spans="16369:16379" x14ac:dyDescent="0.3">
      <c r="XEO1696" t="s">
        <v>20</v>
      </c>
      <c r="XEP1696">
        <v>3</v>
      </c>
      <c r="XEQ1696">
        <v>0</v>
      </c>
      <c r="XER1696">
        <v>0.1</v>
      </c>
      <c r="XES1696">
        <v>402</v>
      </c>
      <c r="XET1696">
        <v>56938.5</v>
      </c>
      <c r="XEU1696">
        <v>1800.35</v>
      </c>
      <c r="XEV1696">
        <v>0</v>
      </c>
      <c r="XEW1696">
        <v>1</v>
      </c>
      <c r="XEX1696">
        <v>1800.35</v>
      </c>
      <c r="XEY1696">
        <v>1399</v>
      </c>
    </row>
    <row r="1697" spans="16369:16379" x14ac:dyDescent="0.3">
      <c r="XEO1697" t="s">
        <v>20</v>
      </c>
      <c r="XEP1697">
        <v>3</v>
      </c>
      <c r="XEQ1697">
        <v>10</v>
      </c>
      <c r="XER1697">
        <v>0.05</v>
      </c>
      <c r="XES1697">
        <v>402</v>
      </c>
      <c r="XET1697">
        <v>53508.800000000003</v>
      </c>
      <c r="XEU1697">
        <v>1742.96</v>
      </c>
      <c r="XEV1697">
        <v>2</v>
      </c>
      <c r="XEW1697">
        <v>5</v>
      </c>
      <c r="XEX1697">
        <v>1800.43</v>
      </c>
      <c r="XEY1697">
        <v>3841</v>
      </c>
    </row>
    <row r="1698" spans="16369:16379" x14ac:dyDescent="0.3">
      <c r="XEO1698" t="s">
        <v>20</v>
      </c>
      <c r="XEP1698">
        <v>3</v>
      </c>
      <c r="XEQ1698">
        <v>10</v>
      </c>
      <c r="XER1698">
        <v>0.1</v>
      </c>
      <c r="XES1698">
        <v>402</v>
      </c>
      <c r="XET1698">
        <v>55871.4</v>
      </c>
      <c r="XEU1698">
        <v>1800.65</v>
      </c>
      <c r="XEV1698">
        <v>0</v>
      </c>
      <c r="XEW1698">
        <v>1</v>
      </c>
      <c r="XEX1698">
        <v>1800.92</v>
      </c>
      <c r="XEY1698">
        <v>1725</v>
      </c>
    </row>
    <row r="1699" spans="16369:16379" x14ac:dyDescent="0.3">
      <c r="XEO1699" t="s">
        <v>20</v>
      </c>
      <c r="XEP1699">
        <v>3</v>
      </c>
      <c r="XEQ1699">
        <v>25</v>
      </c>
      <c r="XER1699">
        <v>0.05</v>
      </c>
      <c r="XES1699">
        <v>402</v>
      </c>
      <c r="XET1699">
        <v>55187.3</v>
      </c>
      <c r="XEU1699">
        <v>1800.35</v>
      </c>
      <c r="XEV1699">
        <v>0</v>
      </c>
      <c r="XEW1699">
        <v>1</v>
      </c>
      <c r="XEX1699">
        <v>1800.47</v>
      </c>
      <c r="XEY1699">
        <v>2827</v>
      </c>
    </row>
    <row r="1700" spans="16369:16379" x14ac:dyDescent="0.3">
      <c r="XEO1700" t="s">
        <v>20</v>
      </c>
      <c r="XEP1700">
        <v>3</v>
      </c>
      <c r="XEQ1700">
        <v>25</v>
      </c>
      <c r="XER1700">
        <v>0.1</v>
      </c>
      <c r="XES1700">
        <v>402</v>
      </c>
      <c r="XET1700">
        <v>56131.3</v>
      </c>
      <c r="XEU1700">
        <v>1800.12</v>
      </c>
      <c r="XEV1700">
        <v>0</v>
      </c>
      <c r="XEW1700">
        <v>1</v>
      </c>
      <c r="XEX1700">
        <v>1800.38</v>
      </c>
      <c r="XEY1700">
        <v>2392</v>
      </c>
    </row>
    <row r="1701" spans="16369:16379" x14ac:dyDescent="0.3">
      <c r="XEO1701" t="s">
        <v>20</v>
      </c>
      <c r="XEP1701">
        <v>3</v>
      </c>
      <c r="XEQ1701">
        <v>50</v>
      </c>
      <c r="XER1701">
        <v>0.05</v>
      </c>
      <c r="XES1701">
        <v>402</v>
      </c>
      <c r="XET1701">
        <v>54834.1</v>
      </c>
      <c r="XEU1701">
        <v>1800.54</v>
      </c>
      <c r="XEV1701">
        <v>0</v>
      </c>
      <c r="XEW1701">
        <v>1</v>
      </c>
      <c r="XEX1701">
        <v>1800.54</v>
      </c>
      <c r="XEY1701">
        <v>3170</v>
      </c>
    </row>
    <row r="1702" spans="16369:16379" x14ac:dyDescent="0.3">
      <c r="XEO1702" t="s">
        <v>20</v>
      </c>
      <c r="XEP1702">
        <v>3</v>
      </c>
      <c r="XEQ1702">
        <v>50</v>
      </c>
      <c r="XER1702">
        <v>0.1</v>
      </c>
      <c r="XES1702">
        <v>402</v>
      </c>
      <c r="XET1702">
        <v>55373.5</v>
      </c>
      <c r="XEU1702">
        <v>1800.9</v>
      </c>
      <c r="XEV1702">
        <v>0</v>
      </c>
      <c r="XEW1702">
        <v>1</v>
      </c>
      <c r="XEX1702">
        <v>1800.9</v>
      </c>
      <c r="XEY1702">
        <v>2487</v>
      </c>
    </row>
    <row r="1703" spans="16369:16379" x14ac:dyDescent="0.3">
      <c r="XEO1703" t="s">
        <v>515</v>
      </c>
      <c r="XEP1703">
        <v>0</v>
      </c>
      <c r="XEQ1703">
        <v>0</v>
      </c>
      <c r="XER1703">
        <v>0.05</v>
      </c>
      <c r="XES1703">
        <v>100</v>
      </c>
      <c r="XET1703">
        <v>982</v>
      </c>
      <c r="XEU1703">
        <v>13.1296</v>
      </c>
      <c r="XEV1703">
        <v>7</v>
      </c>
      <c r="XEW1703">
        <v>1428</v>
      </c>
      <c r="XEX1703">
        <v>1800</v>
      </c>
      <c r="XEY1703">
        <v>65853</v>
      </c>
    </row>
    <row r="1704" spans="16369:16379" x14ac:dyDescent="0.3">
      <c r="XEO1704" t="s">
        <v>515</v>
      </c>
      <c r="XEP1704">
        <v>0</v>
      </c>
      <c r="XEQ1704">
        <v>0</v>
      </c>
      <c r="XER1704">
        <v>0.1</v>
      </c>
      <c r="XES1704">
        <v>100</v>
      </c>
      <c r="XET1704">
        <v>982</v>
      </c>
      <c r="XEU1704">
        <v>5.9469799999999999</v>
      </c>
      <c r="XEV1704">
        <v>0</v>
      </c>
      <c r="XEW1704">
        <v>1718</v>
      </c>
      <c r="XEX1704">
        <v>1800</v>
      </c>
      <c r="XEY1704">
        <v>75536</v>
      </c>
    </row>
    <row r="1705" spans="16369:16379" x14ac:dyDescent="0.3">
      <c r="XEO1705" t="s">
        <v>515</v>
      </c>
      <c r="XEP1705">
        <v>0</v>
      </c>
      <c r="XEQ1705">
        <v>0</v>
      </c>
      <c r="XER1705">
        <v>0.15</v>
      </c>
      <c r="XES1705">
        <v>100</v>
      </c>
      <c r="XET1705">
        <v>982</v>
      </c>
      <c r="XEU1705">
        <v>13.6059</v>
      </c>
      <c r="XEV1705">
        <v>0</v>
      </c>
      <c r="XEW1705">
        <v>1296</v>
      </c>
      <c r="XEX1705">
        <v>1800.05</v>
      </c>
      <c r="XEY1705">
        <v>72582</v>
      </c>
    </row>
    <row r="1706" spans="16369:16379" x14ac:dyDescent="0.3">
      <c r="XEO1706" t="s">
        <v>515</v>
      </c>
      <c r="XEP1706">
        <v>0</v>
      </c>
      <c r="XEQ1706">
        <v>0</v>
      </c>
      <c r="XER1706">
        <v>0.2</v>
      </c>
      <c r="XES1706">
        <v>100</v>
      </c>
      <c r="XET1706">
        <v>982</v>
      </c>
      <c r="XEU1706">
        <v>33.830599999999997</v>
      </c>
      <c r="XEV1706">
        <v>17</v>
      </c>
      <c r="XEW1706">
        <v>1695</v>
      </c>
      <c r="XEX1706">
        <v>1800.02</v>
      </c>
      <c r="XEY1706">
        <v>73064</v>
      </c>
    </row>
    <row r="1707" spans="16369:16379" x14ac:dyDescent="0.3">
      <c r="XEO1707" t="s">
        <v>515</v>
      </c>
      <c r="XEP1707">
        <v>1</v>
      </c>
      <c r="XEQ1707">
        <v>5</v>
      </c>
      <c r="XER1707">
        <v>0.05</v>
      </c>
      <c r="XES1707">
        <v>100</v>
      </c>
      <c r="XET1707">
        <v>983</v>
      </c>
      <c r="XEU1707">
        <v>51.421300000000002</v>
      </c>
      <c r="XEV1707">
        <v>5</v>
      </c>
      <c r="XEW1707">
        <v>469</v>
      </c>
      <c r="XEX1707">
        <v>1800</v>
      </c>
      <c r="XEY1707">
        <v>28558</v>
      </c>
    </row>
    <row r="1708" spans="16369:16379" x14ac:dyDescent="0.3">
      <c r="XEO1708" t="s">
        <v>515</v>
      </c>
      <c r="XEP1708">
        <v>1</v>
      </c>
      <c r="XEQ1708">
        <v>5</v>
      </c>
      <c r="XER1708">
        <v>0.1</v>
      </c>
      <c r="XES1708">
        <v>100</v>
      </c>
      <c r="XET1708">
        <v>985</v>
      </c>
      <c r="XEU1708">
        <v>40.216700000000003</v>
      </c>
      <c r="XEV1708">
        <v>0</v>
      </c>
      <c r="XEW1708">
        <v>540</v>
      </c>
      <c r="XEX1708">
        <v>1800.04</v>
      </c>
      <c r="XEY1708">
        <v>23752</v>
      </c>
    </row>
    <row r="1709" spans="16369:16379" x14ac:dyDescent="0.3">
      <c r="XEO1709" t="s">
        <v>515</v>
      </c>
      <c r="XEP1709">
        <v>1</v>
      </c>
      <c r="XEQ1709">
        <v>5</v>
      </c>
      <c r="XER1709">
        <v>0.15</v>
      </c>
      <c r="XES1709">
        <v>100</v>
      </c>
      <c r="XET1709">
        <v>987</v>
      </c>
      <c r="XEU1709">
        <v>42.49</v>
      </c>
      <c r="XEV1709">
        <v>2</v>
      </c>
      <c r="XEW1709">
        <v>387</v>
      </c>
      <c r="XEX1709">
        <v>1800.25</v>
      </c>
      <c r="XEY1709">
        <v>24155</v>
      </c>
    </row>
    <row r="1710" spans="16369:16379" x14ac:dyDescent="0.3">
      <c r="XEO1710" t="s">
        <v>515</v>
      </c>
      <c r="XEP1710">
        <v>1</v>
      </c>
      <c r="XEQ1710">
        <v>5</v>
      </c>
      <c r="XER1710">
        <v>0.2</v>
      </c>
      <c r="XES1710">
        <v>100</v>
      </c>
      <c r="XET1710">
        <v>987</v>
      </c>
      <c r="XEU1710">
        <v>193.58699999999999</v>
      </c>
      <c r="XEV1710">
        <v>30</v>
      </c>
      <c r="XEW1710">
        <v>301</v>
      </c>
      <c r="XEX1710">
        <v>1800.12</v>
      </c>
      <c r="XEY1710">
        <v>21853</v>
      </c>
    </row>
    <row r="1711" spans="16369:16379" x14ac:dyDescent="0.3">
      <c r="XEO1711" t="s">
        <v>515</v>
      </c>
      <c r="XEP1711">
        <v>1</v>
      </c>
      <c r="XEQ1711">
        <v>10</v>
      </c>
      <c r="XER1711">
        <v>0.05</v>
      </c>
      <c r="XES1711">
        <v>100</v>
      </c>
      <c r="XET1711">
        <v>983</v>
      </c>
      <c r="XEU1711">
        <v>192.11600000000001</v>
      </c>
      <c r="XEV1711">
        <v>37</v>
      </c>
      <c r="XEW1711">
        <v>515</v>
      </c>
      <c r="XEX1711">
        <v>1800.13</v>
      </c>
      <c r="XEY1711">
        <v>26930</v>
      </c>
    </row>
    <row r="1712" spans="16369:16379" x14ac:dyDescent="0.3">
      <c r="XEO1712" t="s">
        <v>515</v>
      </c>
      <c r="XEP1712">
        <v>1</v>
      </c>
      <c r="XEQ1712">
        <v>10</v>
      </c>
      <c r="XER1712">
        <v>0.1</v>
      </c>
      <c r="XES1712">
        <v>100</v>
      </c>
      <c r="XET1712">
        <v>985</v>
      </c>
      <c r="XEU1712">
        <v>23.653500000000001</v>
      </c>
      <c r="XEV1712">
        <v>0</v>
      </c>
      <c r="XEW1712">
        <v>529</v>
      </c>
      <c r="XEX1712">
        <v>1800.32</v>
      </c>
      <c r="XEY1712">
        <v>25115</v>
      </c>
    </row>
    <row r="1713" spans="16369:16379" x14ac:dyDescent="0.3">
      <c r="XEO1713" t="s">
        <v>515</v>
      </c>
      <c r="XEP1713">
        <v>1</v>
      </c>
      <c r="XEQ1713">
        <v>10</v>
      </c>
      <c r="XER1713">
        <v>0.15</v>
      </c>
      <c r="XES1713">
        <v>100</v>
      </c>
      <c r="XET1713">
        <v>987</v>
      </c>
      <c r="XEU1713">
        <v>85.448899999999995</v>
      </c>
      <c r="XEV1713">
        <v>5</v>
      </c>
      <c r="XEW1713">
        <v>311</v>
      </c>
      <c r="XEX1713">
        <v>1800.12</v>
      </c>
      <c r="XEY1713">
        <v>23897</v>
      </c>
    </row>
    <row r="1714" spans="16369:16379" x14ac:dyDescent="0.3">
      <c r="XEO1714" t="s">
        <v>515</v>
      </c>
      <c r="XEP1714">
        <v>1</v>
      </c>
      <c r="XEQ1714">
        <v>10</v>
      </c>
      <c r="XER1714">
        <v>0.2</v>
      </c>
      <c r="XES1714">
        <v>100</v>
      </c>
      <c r="XET1714">
        <v>987</v>
      </c>
      <c r="XEU1714">
        <v>13.847099999999999</v>
      </c>
      <c r="XEV1714">
        <v>0</v>
      </c>
      <c r="XEW1714">
        <v>336</v>
      </c>
      <c r="XEX1714">
        <v>1800.04</v>
      </c>
      <c r="XEY1714">
        <v>23920</v>
      </c>
    </row>
    <row r="1715" spans="16369:16379" x14ac:dyDescent="0.3">
      <c r="XEO1715" t="s">
        <v>515</v>
      </c>
      <c r="XEP1715">
        <v>1</v>
      </c>
      <c r="XEQ1715">
        <v>25</v>
      </c>
      <c r="XER1715">
        <v>0.05</v>
      </c>
      <c r="XES1715">
        <v>100</v>
      </c>
      <c r="XET1715">
        <v>987</v>
      </c>
      <c r="XEU1715">
        <v>143.85400000000001</v>
      </c>
      <c r="XEV1715">
        <v>6</v>
      </c>
      <c r="XEW1715">
        <v>131</v>
      </c>
      <c r="XEX1715">
        <v>1800.36</v>
      </c>
      <c r="XEY1715">
        <v>9644</v>
      </c>
    </row>
    <row r="1716" spans="16369:16379" x14ac:dyDescent="0.3">
      <c r="XEO1716" t="s">
        <v>515</v>
      </c>
      <c r="XEP1716">
        <v>1</v>
      </c>
      <c r="XEQ1716">
        <v>25</v>
      </c>
      <c r="XER1716">
        <v>0.1</v>
      </c>
      <c r="XES1716">
        <v>100</v>
      </c>
      <c r="XET1716">
        <v>994</v>
      </c>
      <c r="XEU1716">
        <v>299.71800000000002</v>
      </c>
      <c r="XEV1716">
        <v>6</v>
      </c>
      <c r="XEW1716">
        <v>54</v>
      </c>
      <c r="XEX1716">
        <v>1800.04</v>
      </c>
      <c r="XEY1716">
        <v>5656</v>
      </c>
    </row>
    <row r="1717" spans="16369:16379" x14ac:dyDescent="0.3">
      <c r="XEO1717" t="s">
        <v>515</v>
      </c>
      <c r="XEP1717">
        <v>1</v>
      </c>
      <c r="XEQ1717">
        <v>25</v>
      </c>
      <c r="XER1717">
        <v>0.15</v>
      </c>
      <c r="XES1717">
        <v>100</v>
      </c>
      <c r="XET1717">
        <v>1013</v>
      </c>
      <c r="XEU1717">
        <v>868.87</v>
      </c>
      <c r="XEV1717">
        <v>5</v>
      </c>
      <c r="XEW1717">
        <v>14</v>
      </c>
      <c r="XEX1717">
        <v>1800.33</v>
      </c>
      <c r="XEY1717">
        <v>2799</v>
      </c>
    </row>
    <row r="1718" spans="16369:16379" x14ac:dyDescent="0.3">
      <c r="XEO1718" t="s">
        <v>515</v>
      </c>
      <c r="XEP1718">
        <v>1</v>
      </c>
      <c r="XEQ1718">
        <v>25</v>
      </c>
      <c r="XER1718">
        <v>0.2</v>
      </c>
      <c r="XES1718">
        <v>100</v>
      </c>
      <c r="XET1718">
        <v>1022</v>
      </c>
      <c r="XEU1718">
        <v>1797.96</v>
      </c>
      <c r="XEV1718">
        <v>4</v>
      </c>
      <c r="XEW1718">
        <v>6</v>
      </c>
      <c r="XEX1718">
        <v>1800.71</v>
      </c>
      <c r="XEY1718">
        <v>1529</v>
      </c>
    </row>
    <row r="1719" spans="16369:16379" x14ac:dyDescent="0.3">
      <c r="XEO1719" t="s">
        <v>515</v>
      </c>
      <c r="XEP1719">
        <v>1</v>
      </c>
      <c r="XEQ1719">
        <v>50</v>
      </c>
      <c r="XER1719">
        <v>0.05</v>
      </c>
      <c r="XES1719">
        <v>100</v>
      </c>
      <c r="XET1719">
        <v>987</v>
      </c>
      <c r="XEU1719">
        <v>58.120199999999997</v>
      </c>
      <c r="XEV1719">
        <v>0</v>
      </c>
      <c r="XEW1719">
        <v>129</v>
      </c>
      <c r="XEX1719">
        <v>1800.04</v>
      </c>
      <c r="XEY1719">
        <v>9537</v>
      </c>
    </row>
    <row r="1720" spans="16369:16379" x14ac:dyDescent="0.3">
      <c r="XEO1720" t="s">
        <v>515</v>
      </c>
      <c r="XEP1720">
        <v>1</v>
      </c>
      <c r="XEQ1720">
        <v>50</v>
      </c>
      <c r="XER1720">
        <v>0.1</v>
      </c>
      <c r="XES1720">
        <v>100</v>
      </c>
      <c r="XET1720">
        <v>1013</v>
      </c>
      <c r="XEU1720">
        <v>1511.28</v>
      </c>
      <c r="XEV1720">
        <v>8</v>
      </c>
      <c r="XEW1720">
        <v>15</v>
      </c>
      <c r="XEX1720">
        <v>1801.14</v>
      </c>
      <c r="XEY1720">
        <v>2875</v>
      </c>
    </row>
    <row r="1721" spans="16369:16379" x14ac:dyDescent="0.3">
      <c r="XEO1721" t="s">
        <v>515</v>
      </c>
      <c r="XEP1721">
        <v>1</v>
      </c>
      <c r="XEQ1721">
        <v>50</v>
      </c>
      <c r="XER1721">
        <v>0.15</v>
      </c>
      <c r="XES1721">
        <v>100</v>
      </c>
      <c r="XET1721">
        <v>1030</v>
      </c>
      <c r="XEU1721">
        <v>1659.42</v>
      </c>
      <c r="XEV1721">
        <v>0</v>
      </c>
      <c r="XEW1721">
        <v>4</v>
      </c>
      <c r="XEX1721">
        <v>1800.53</v>
      </c>
      <c r="XEY1721">
        <v>525</v>
      </c>
    </row>
    <row r="1722" spans="16369:16379" x14ac:dyDescent="0.3">
      <c r="XEO1722" t="s">
        <v>515</v>
      </c>
      <c r="XEP1722">
        <v>1</v>
      </c>
      <c r="XEQ1722">
        <v>50</v>
      </c>
      <c r="XER1722">
        <v>0.2</v>
      </c>
      <c r="XES1722">
        <v>100</v>
      </c>
      <c r="XET1722" t="s">
        <v>46</v>
      </c>
      <c r="XEU1722">
        <v>60.0411</v>
      </c>
      <c r="XEV1722">
        <v>0</v>
      </c>
      <c r="XEW1722">
        <v>1</v>
      </c>
      <c r="XEX1722">
        <v>1801.88</v>
      </c>
      <c r="XEY1722">
        <v>29</v>
      </c>
    </row>
    <row r="1723" spans="16369:16379" x14ac:dyDescent="0.3">
      <c r="XEO1723" t="s">
        <v>515</v>
      </c>
      <c r="XEP1723">
        <v>2</v>
      </c>
      <c r="XEQ1723">
        <v>5</v>
      </c>
      <c r="XER1723">
        <v>0.05</v>
      </c>
      <c r="XES1723">
        <v>100</v>
      </c>
      <c r="XET1723">
        <v>983</v>
      </c>
      <c r="XEU1723">
        <v>409.60300000000001</v>
      </c>
      <c r="XEV1723">
        <v>47</v>
      </c>
      <c r="XEW1723">
        <v>355</v>
      </c>
      <c r="XEX1723">
        <v>1800.04</v>
      </c>
      <c r="XEY1723">
        <v>20816</v>
      </c>
    </row>
    <row r="1724" spans="16369:16379" x14ac:dyDescent="0.3">
      <c r="XEO1724" t="s">
        <v>515</v>
      </c>
      <c r="XEP1724">
        <v>2</v>
      </c>
      <c r="XEQ1724">
        <v>5</v>
      </c>
      <c r="XER1724">
        <v>0.1</v>
      </c>
      <c r="XES1724">
        <v>100</v>
      </c>
      <c r="XET1724">
        <v>985</v>
      </c>
      <c r="XEU1724">
        <v>154.54400000000001</v>
      </c>
      <c r="XEV1724">
        <v>8</v>
      </c>
      <c r="XEW1724">
        <v>427</v>
      </c>
      <c r="XEX1724">
        <v>1800.72</v>
      </c>
      <c r="XEY1724">
        <v>19182</v>
      </c>
    </row>
    <row r="1725" spans="16369:16379" x14ac:dyDescent="0.3">
      <c r="XEO1725" t="s">
        <v>515</v>
      </c>
      <c r="XEP1725">
        <v>2</v>
      </c>
      <c r="XEQ1725">
        <v>5</v>
      </c>
      <c r="XER1725">
        <v>0.15</v>
      </c>
      <c r="XES1725">
        <v>100</v>
      </c>
      <c r="XET1725">
        <v>987</v>
      </c>
      <c r="XEU1725">
        <v>110.325</v>
      </c>
      <c r="XEV1725">
        <v>7</v>
      </c>
      <c r="XEW1725">
        <v>195</v>
      </c>
      <c r="XEX1725">
        <v>1800.05</v>
      </c>
      <c r="XEY1725">
        <v>18041</v>
      </c>
    </row>
    <row r="1726" spans="16369:16379" x14ac:dyDescent="0.3">
      <c r="XEO1726" t="s">
        <v>515</v>
      </c>
      <c r="XEP1726">
        <v>2</v>
      </c>
      <c r="XEQ1726">
        <v>5</v>
      </c>
      <c r="XER1726">
        <v>0.2</v>
      </c>
      <c r="XES1726">
        <v>100</v>
      </c>
      <c r="XET1726">
        <v>987</v>
      </c>
      <c r="XEU1726">
        <v>42.119100000000003</v>
      </c>
      <c r="XEV1726">
        <v>0</v>
      </c>
      <c r="XEW1726">
        <v>208</v>
      </c>
      <c r="XEX1726">
        <v>1800.03</v>
      </c>
      <c r="XEY1726">
        <v>16647</v>
      </c>
    </row>
    <row r="1727" spans="16369:16379" x14ac:dyDescent="0.3">
      <c r="XEO1727" t="s">
        <v>515</v>
      </c>
      <c r="XEP1727">
        <v>2</v>
      </c>
      <c r="XEQ1727">
        <v>10</v>
      </c>
      <c r="XER1727">
        <v>0.05</v>
      </c>
      <c r="XES1727">
        <v>100</v>
      </c>
      <c r="XET1727">
        <v>985</v>
      </c>
      <c r="XEU1727">
        <v>55.838299999999997</v>
      </c>
      <c r="XEV1727">
        <v>0</v>
      </c>
      <c r="XEW1727">
        <v>260</v>
      </c>
      <c r="XEX1727">
        <v>1800.06</v>
      </c>
      <c r="XEY1727">
        <v>13057</v>
      </c>
    </row>
    <row r="1728" spans="16369:16379" x14ac:dyDescent="0.3">
      <c r="XEO1728" t="s">
        <v>515</v>
      </c>
      <c r="XEP1728">
        <v>2</v>
      </c>
      <c r="XEQ1728">
        <v>10</v>
      </c>
      <c r="XER1728">
        <v>0.1</v>
      </c>
      <c r="XES1728">
        <v>100</v>
      </c>
      <c r="XET1728">
        <v>987</v>
      </c>
      <c r="XEU1728">
        <v>96.526499999999999</v>
      </c>
      <c r="XEV1728">
        <v>0</v>
      </c>
      <c r="XEW1728">
        <v>156</v>
      </c>
      <c r="XEX1728">
        <v>1801.17</v>
      </c>
      <c r="XEY1728">
        <v>9576</v>
      </c>
    </row>
    <row r="1729" spans="16369:16379" x14ac:dyDescent="0.3">
      <c r="XEO1729" t="s">
        <v>515</v>
      </c>
      <c r="XEP1729">
        <v>2</v>
      </c>
      <c r="XEQ1729">
        <v>10</v>
      </c>
      <c r="XER1729">
        <v>0.15</v>
      </c>
      <c r="XES1729">
        <v>100</v>
      </c>
      <c r="XET1729">
        <v>1003</v>
      </c>
      <c r="XEU1729">
        <v>946.18600000000004</v>
      </c>
      <c r="XEV1729">
        <v>14</v>
      </c>
      <c r="XEW1729">
        <v>25</v>
      </c>
      <c r="XEX1729">
        <v>1800.53</v>
      </c>
      <c r="XEY1729">
        <v>4072</v>
      </c>
    </row>
    <row r="1730" spans="16369:16379" x14ac:dyDescent="0.3">
      <c r="XEO1730" t="s">
        <v>515</v>
      </c>
      <c r="XEP1730">
        <v>2</v>
      </c>
      <c r="XEQ1730">
        <v>10</v>
      </c>
      <c r="XER1730">
        <v>0.2</v>
      </c>
      <c r="XES1730">
        <v>100</v>
      </c>
      <c r="XET1730">
        <v>1006</v>
      </c>
      <c r="XEU1730">
        <v>969.93399999999997</v>
      </c>
      <c r="XEV1730">
        <v>4</v>
      </c>
      <c r="XEW1730">
        <v>13</v>
      </c>
      <c r="XEX1730">
        <v>1809.34</v>
      </c>
      <c r="XEY1730">
        <v>2166</v>
      </c>
    </row>
    <row r="1731" spans="16369:16379" x14ac:dyDescent="0.3">
      <c r="XEO1731" t="s">
        <v>515</v>
      </c>
      <c r="XEP1731">
        <v>2</v>
      </c>
      <c r="XEQ1731">
        <v>25</v>
      </c>
      <c r="XER1731">
        <v>0.05</v>
      </c>
      <c r="XES1731">
        <v>100</v>
      </c>
      <c r="XET1731">
        <v>987</v>
      </c>
      <c r="XEU1731">
        <v>256.92399999999998</v>
      </c>
      <c r="XEV1731">
        <v>8</v>
      </c>
      <c r="XEW1731">
        <v>65</v>
      </c>
      <c r="XEX1731">
        <v>1800.53</v>
      </c>
      <c r="XEY1731">
        <v>5930</v>
      </c>
    </row>
    <row r="1732" spans="16369:16379" x14ac:dyDescent="0.3">
      <c r="XEO1732" t="s">
        <v>515</v>
      </c>
      <c r="XEP1732">
        <v>2</v>
      </c>
      <c r="XEQ1732">
        <v>25</v>
      </c>
      <c r="XER1732">
        <v>0.1</v>
      </c>
      <c r="XES1732">
        <v>100</v>
      </c>
      <c r="XET1732">
        <v>1013</v>
      </c>
      <c r="XEU1732">
        <v>399.27</v>
      </c>
      <c r="XEV1732">
        <v>0</v>
      </c>
      <c r="XEW1732">
        <v>11</v>
      </c>
      <c r="XEX1732">
        <v>1812.36</v>
      </c>
      <c r="XEY1732">
        <v>1912</v>
      </c>
    </row>
    <row r="1733" spans="16369:16379" x14ac:dyDescent="0.3">
      <c r="XEO1733" t="s">
        <v>515</v>
      </c>
      <c r="XEP1733">
        <v>2</v>
      </c>
      <c r="XEQ1733">
        <v>25</v>
      </c>
      <c r="XER1733">
        <v>0.15</v>
      </c>
      <c r="XES1733">
        <v>100</v>
      </c>
      <c r="XET1733">
        <v>1236</v>
      </c>
      <c r="XEU1733">
        <v>1804.36</v>
      </c>
      <c r="XEV1733">
        <v>0</v>
      </c>
      <c r="XEW1733">
        <v>1</v>
      </c>
      <c r="XEX1733">
        <v>1804.36</v>
      </c>
      <c r="XEY1733">
        <v>90</v>
      </c>
    </row>
    <row r="1734" spans="16369:16379" x14ac:dyDescent="0.3">
      <c r="XEO1734" t="s">
        <v>515</v>
      </c>
      <c r="XEP1734">
        <v>2</v>
      </c>
      <c r="XEQ1734">
        <v>25</v>
      </c>
      <c r="XER1734">
        <v>0.2</v>
      </c>
      <c r="XES1734">
        <v>100</v>
      </c>
      <c r="XET1734" t="s">
        <v>46</v>
      </c>
      <c r="XEU1734">
        <v>60.023400000000002</v>
      </c>
      <c r="XEV1734">
        <v>0</v>
      </c>
      <c r="XEW1734">
        <v>1</v>
      </c>
      <c r="XEX1734">
        <v>1800.78</v>
      </c>
      <c r="XEY1734">
        <v>29</v>
      </c>
    </row>
    <row r="1735" spans="16369:16379" x14ac:dyDescent="0.3">
      <c r="XEO1735" t="s">
        <v>515</v>
      </c>
      <c r="XEP1735">
        <v>2</v>
      </c>
      <c r="XEQ1735">
        <v>50</v>
      </c>
      <c r="XER1735">
        <v>0.05</v>
      </c>
      <c r="XES1735">
        <v>100</v>
      </c>
      <c r="XET1735">
        <v>994</v>
      </c>
      <c r="XEU1735">
        <v>56.993400000000001</v>
      </c>
      <c r="XEV1735">
        <v>0</v>
      </c>
      <c r="XEW1735">
        <v>97</v>
      </c>
      <c r="XEX1735">
        <v>1800.12</v>
      </c>
      <c r="XEY1735">
        <v>9087</v>
      </c>
    </row>
    <row r="1736" spans="16369:16379" x14ac:dyDescent="0.3">
      <c r="XEO1736" t="s">
        <v>515</v>
      </c>
      <c r="XEP1736">
        <v>2</v>
      </c>
      <c r="XEQ1736">
        <v>50</v>
      </c>
      <c r="XER1736">
        <v>0.1</v>
      </c>
      <c r="XES1736">
        <v>100</v>
      </c>
      <c r="XET1736">
        <v>1022</v>
      </c>
      <c r="XEU1736">
        <v>1763.76</v>
      </c>
      <c r="XEV1736">
        <v>10</v>
      </c>
      <c r="XEW1736">
        <v>13</v>
      </c>
      <c r="XEX1736">
        <v>1800.48</v>
      </c>
      <c r="XEY1736">
        <v>3061</v>
      </c>
    </row>
    <row r="1737" spans="16369:16379" x14ac:dyDescent="0.3">
      <c r="XEO1737" t="s">
        <v>515</v>
      </c>
      <c r="XEP1737">
        <v>2</v>
      </c>
      <c r="XEQ1737">
        <v>50</v>
      </c>
      <c r="XER1737">
        <v>0.15</v>
      </c>
      <c r="XES1737">
        <v>100</v>
      </c>
      <c r="XET1737" t="s">
        <v>46</v>
      </c>
      <c r="XEU1737">
        <v>60.022599999999997</v>
      </c>
      <c r="XEV1737">
        <v>0</v>
      </c>
      <c r="XEW1737">
        <v>1</v>
      </c>
      <c r="XEX1737">
        <v>1800.64</v>
      </c>
      <c r="XEY1737">
        <v>29</v>
      </c>
    </row>
    <row r="1738" spans="16369:16379" x14ac:dyDescent="0.3">
      <c r="XEO1738" t="s">
        <v>515</v>
      </c>
      <c r="XEP1738">
        <v>2</v>
      </c>
      <c r="XEQ1738">
        <v>50</v>
      </c>
      <c r="XER1738">
        <v>0.2</v>
      </c>
      <c r="XES1738">
        <v>100</v>
      </c>
      <c r="XET1738" t="s">
        <v>46</v>
      </c>
      <c r="XEU1738">
        <v>60.025100000000002</v>
      </c>
      <c r="XEV1738">
        <v>0</v>
      </c>
      <c r="XEW1738">
        <v>1</v>
      </c>
      <c r="XEX1738">
        <v>1800.68</v>
      </c>
      <c r="XEY1738">
        <v>29</v>
      </c>
    </row>
    <row r="1739" spans="16369:16379" x14ac:dyDescent="0.3">
      <c r="XEO1739" t="s">
        <v>515</v>
      </c>
      <c r="XEP1739">
        <v>3</v>
      </c>
      <c r="XEQ1739">
        <v>0</v>
      </c>
      <c r="XER1739">
        <v>0.05</v>
      </c>
      <c r="XES1739">
        <v>100</v>
      </c>
      <c r="XET1739">
        <v>1022</v>
      </c>
      <c r="XEU1739">
        <v>146.124</v>
      </c>
      <c r="XEV1739">
        <v>5</v>
      </c>
      <c r="XEW1739">
        <v>123</v>
      </c>
      <c r="XEX1739">
        <v>1800.04</v>
      </c>
      <c r="XEY1739">
        <v>18094</v>
      </c>
    </row>
    <row r="1740" spans="16369:16379" x14ac:dyDescent="0.3">
      <c r="XEO1740" t="s">
        <v>515</v>
      </c>
      <c r="XEP1740">
        <v>3</v>
      </c>
      <c r="XEQ1740">
        <v>10</v>
      </c>
      <c r="XER1740">
        <v>0.05</v>
      </c>
      <c r="XES1740">
        <v>100</v>
      </c>
      <c r="XET1740">
        <v>1022</v>
      </c>
      <c r="XEU1740">
        <v>55.243899999999996</v>
      </c>
      <c r="XEV1740">
        <v>0</v>
      </c>
      <c r="XEW1740">
        <v>101</v>
      </c>
      <c r="XEX1740">
        <v>1800.24</v>
      </c>
      <c r="XEY1740">
        <v>15972</v>
      </c>
    </row>
    <row r="1741" spans="16369:16379" x14ac:dyDescent="0.3">
      <c r="XEO1741" t="s">
        <v>515</v>
      </c>
      <c r="XEP1741">
        <v>3</v>
      </c>
      <c r="XEQ1741">
        <v>25</v>
      </c>
      <c r="XER1741">
        <v>0.05</v>
      </c>
      <c r="XES1741">
        <v>100</v>
      </c>
      <c r="XET1741">
        <v>1022</v>
      </c>
      <c r="XEU1741">
        <v>194.45099999999999</v>
      </c>
      <c r="XEV1741">
        <v>4</v>
      </c>
      <c r="XEW1741">
        <v>90</v>
      </c>
      <c r="XEX1741">
        <v>1800.08</v>
      </c>
      <c r="XEY1741">
        <v>16198</v>
      </c>
    </row>
    <row r="1742" spans="16369:16379" x14ac:dyDescent="0.3">
      <c r="XEO1742" t="s">
        <v>515</v>
      </c>
      <c r="XEP1742">
        <v>3</v>
      </c>
      <c r="XEQ1742">
        <v>50</v>
      </c>
      <c r="XER1742">
        <v>0.05</v>
      </c>
      <c r="XES1742">
        <v>100</v>
      </c>
      <c r="XET1742">
        <v>1022</v>
      </c>
      <c r="XEU1742">
        <v>152.69300000000001</v>
      </c>
      <c r="XEV1742">
        <v>2</v>
      </c>
      <c r="XEW1742">
        <v>98</v>
      </c>
      <c r="XEX1742">
        <v>1800.03</v>
      </c>
      <c r="XEY1742">
        <v>15513</v>
      </c>
    </row>
    <row r="1743" spans="16369:16379" x14ac:dyDescent="0.3">
      <c r="XEO1743" t="s">
        <v>535</v>
      </c>
      <c r="XEP1743">
        <v>1</v>
      </c>
      <c r="XEQ1743">
        <v>5</v>
      </c>
      <c r="XER1743">
        <v>0.1</v>
      </c>
      <c r="XES1743">
        <v>50</v>
      </c>
      <c r="XET1743">
        <v>753</v>
      </c>
      <c r="XEU1743">
        <v>2.0827800000000001</v>
      </c>
      <c r="XEV1743">
        <v>0</v>
      </c>
      <c r="XEW1743">
        <v>427566</v>
      </c>
      <c r="XEX1743">
        <v>1800</v>
      </c>
      <c r="XEY1743">
        <v>78306</v>
      </c>
    </row>
    <row r="1744" spans="16369:16379" x14ac:dyDescent="0.3">
      <c r="XEO1744" t="s">
        <v>535</v>
      </c>
      <c r="XEP1744">
        <v>1</v>
      </c>
      <c r="XEQ1744">
        <v>5</v>
      </c>
      <c r="XER1744">
        <v>0.2</v>
      </c>
      <c r="XES1744">
        <v>50</v>
      </c>
      <c r="XET1744">
        <v>761</v>
      </c>
      <c r="XEU1744">
        <v>1.37093</v>
      </c>
      <c r="XEV1744">
        <v>0</v>
      </c>
      <c r="XEW1744">
        <v>605777</v>
      </c>
      <c r="XEX1744">
        <v>1800</v>
      </c>
      <c r="XEY1744">
        <v>78659</v>
      </c>
    </row>
    <row r="1745" spans="16369:16379" x14ac:dyDescent="0.3">
      <c r="XEO1745" t="s">
        <v>535</v>
      </c>
      <c r="XEP1745">
        <v>1</v>
      </c>
      <c r="XEQ1745">
        <v>10</v>
      </c>
      <c r="XER1745">
        <v>0.15</v>
      </c>
      <c r="XES1745">
        <v>50</v>
      </c>
      <c r="XET1745">
        <v>761</v>
      </c>
      <c r="XEU1745">
        <v>0.91961800000000005</v>
      </c>
      <c r="XEV1745">
        <v>0</v>
      </c>
      <c r="XEW1745">
        <v>634605</v>
      </c>
      <c r="XEX1745">
        <v>1800</v>
      </c>
      <c r="XEY1745">
        <v>75504</v>
      </c>
    </row>
    <row r="1746" spans="16369:16379" x14ac:dyDescent="0.3">
      <c r="XEO1746" t="s">
        <v>535</v>
      </c>
      <c r="XEP1746">
        <v>1</v>
      </c>
      <c r="XEQ1746">
        <v>10</v>
      </c>
      <c r="XER1746">
        <v>0.2</v>
      </c>
      <c r="XES1746">
        <v>50</v>
      </c>
      <c r="XET1746">
        <v>761</v>
      </c>
      <c r="XEU1746">
        <v>9.8098299999999998</v>
      </c>
      <c r="XEV1746">
        <v>30</v>
      </c>
      <c r="XEW1746">
        <v>676451</v>
      </c>
      <c r="XEX1746">
        <v>1800.03</v>
      </c>
      <c r="XEY1746">
        <v>78012</v>
      </c>
    </row>
    <row r="1747" spans="16369:16379" x14ac:dyDescent="0.3">
      <c r="XEO1747" t="s">
        <v>535</v>
      </c>
      <c r="XEP1747">
        <v>1</v>
      </c>
      <c r="XEQ1747">
        <v>25</v>
      </c>
      <c r="XER1747">
        <v>0.05</v>
      </c>
      <c r="XES1747">
        <v>50</v>
      </c>
      <c r="XET1747">
        <v>761</v>
      </c>
      <c r="XEU1747">
        <v>2.9607899999999998</v>
      </c>
      <c r="XEV1747">
        <v>0</v>
      </c>
      <c r="XEW1747">
        <v>238260</v>
      </c>
      <c r="XEX1747">
        <v>1800</v>
      </c>
      <c r="XEY1747">
        <v>57103</v>
      </c>
    </row>
    <row r="1748" spans="16369:16379" x14ac:dyDescent="0.3">
      <c r="XEO1748" t="s">
        <v>535</v>
      </c>
      <c r="XEP1748">
        <v>1</v>
      </c>
      <c r="XEQ1748">
        <v>25</v>
      </c>
      <c r="XER1748">
        <v>0.1</v>
      </c>
      <c r="XES1748">
        <v>50</v>
      </c>
      <c r="XET1748">
        <v>775</v>
      </c>
      <c r="XEU1748">
        <v>2.6712799999999999</v>
      </c>
      <c r="XEV1748">
        <v>0</v>
      </c>
      <c r="XEW1748">
        <v>153432</v>
      </c>
      <c r="XEX1748">
        <v>1800</v>
      </c>
      <c r="XEY1748">
        <v>41276</v>
      </c>
    </row>
    <row r="1749" spans="16369:16379" x14ac:dyDescent="0.3">
      <c r="XEO1749" t="s">
        <v>535</v>
      </c>
      <c r="XEP1749">
        <v>1</v>
      </c>
      <c r="XEQ1749">
        <v>25</v>
      </c>
      <c r="XER1749">
        <v>0.15</v>
      </c>
      <c r="XES1749">
        <v>50</v>
      </c>
      <c r="XET1749">
        <v>777</v>
      </c>
      <c r="XEU1749">
        <v>119.932</v>
      </c>
      <c r="XEV1749">
        <v>199</v>
      </c>
      <c r="XEW1749">
        <v>41275</v>
      </c>
      <c r="XEX1749">
        <v>1800</v>
      </c>
      <c r="XEY1749">
        <v>30042</v>
      </c>
    </row>
    <row r="1750" spans="16369:16379" x14ac:dyDescent="0.3">
      <c r="XEO1750" t="s">
        <v>535</v>
      </c>
      <c r="XEP1750">
        <v>1</v>
      </c>
      <c r="XEQ1750">
        <v>25</v>
      </c>
      <c r="XER1750">
        <v>0.2</v>
      </c>
      <c r="XES1750">
        <v>50</v>
      </c>
      <c r="XET1750">
        <v>785</v>
      </c>
      <c r="XEU1750">
        <v>9.1530500000000004</v>
      </c>
      <c r="XEV1750">
        <v>2</v>
      </c>
      <c r="XEW1750">
        <v>16157</v>
      </c>
      <c r="XEX1750">
        <v>1800.2</v>
      </c>
      <c r="XEY1750">
        <v>20753</v>
      </c>
    </row>
    <row r="1751" spans="16369:16379" x14ac:dyDescent="0.3">
      <c r="XEO1751" t="s">
        <v>535</v>
      </c>
      <c r="XEP1751">
        <v>1</v>
      </c>
      <c r="XEQ1751">
        <v>50</v>
      </c>
      <c r="XER1751">
        <v>0.05</v>
      </c>
      <c r="XES1751">
        <v>50</v>
      </c>
      <c r="XET1751">
        <v>769</v>
      </c>
      <c r="XEU1751">
        <v>3.73637</v>
      </c>
      <c r="XEV1751">
        <v>0</v>
      </c>
      <c r="XEW1751">
        <v>159485</v>
      </c>
      <c r="XEX1751">
        <v>1800</v>
      </c>
      <c r="XEY1751">
        <v>47251</v>
      </c>
    </row>
    <row r="1752" spans="16369:16379" x14ac:dyDescent="0.3">
      <c r="XEO1752" t="s">
        <v>535</v>
      </c>
      <c r="XEP1752">
        <v>1</v>
      </c>
      <c r="XEQ1752">
        <v>50</v>
      </c>
      <c r="XER1752">
        <v>0.1</v>
      </c>
      <c r="XES1752">
        <v>50</v>
      </c>
      <c r="XET1752">
        <v>777</v>
      </c>
      <c r="XEU1752">
        <v>8.3189899999999994</v>
      </c>
      <c r="XEV1752">
        <v>3</v>
      </c>
      <c r="XEW1752">
        <v>97739</v>
      </c>
      <c r="XEX1752">
        <v>1800.16</v>
      </c>
      <c r="XEY1752">
        <v>34054</v>
      </c>
    </row>
    <row r="1753" spans="16369:16379" x14ac:dyDescent="0.3">
      <c r="XEO1753" t="s">
        <v>535</v>
      </c>
      <c r="XEP1753">
        <v>1</v>
      </c>
      <c r="XEQ1753">
        <v>50</v>
      </c>
      <c r="XER1753">
        <v>0.15</v>
      </c>
      <c r="XES1753">
        <v>50</v>
      </c>
      <c r="XET1753">
        <v>785</v>
      </c>
      <c r="XEU1753">
        <v>7.33988</v>
      </c>
      <c r="XEV1753">
        <v>0</v>
      </c>
      <c r="XEW1753">
        <v>17476</v>
      </c>
      <c r="XEX1753">
        <v>1800.02</v>
      </c>
      <c r="XEY1753">
        <v>19551</v>
      </c>
    </row>
    <row r="1754" spans="16369:16379" x14ac:dyDescent="0.3">
      <c r="XEO1754" t="s">
        <v>535</v>
      </c>
      <c r="XEP1754">
        <v>1</v>
      </c>
      <c r="XEQ1754">
        <v>50</v>
      </c>
      <c r="XER1754">
        <v>0.2</v>
      </c>
      <c r="XES1754">
        <v>50</v>
      </c>
      <c r="XET1754">
        <v>816</v>
      </c>
      <c r="XEU1754">
        <v>35.393900000000002</v>
      </c>
      <c r="XEV1754">
        <v>0</v>
      </c>
      <c r="XEW1754">
        <v>594</v>
      </c>
      <c r="XEX1754">
        <v>1800.47</v>
      </c>
      <c r="XEY1754">
        <v>5522</v>
      </c>
    </row>
    <row r="1755" spans="16369:16379" x14ac:dyDescent="0.3">
      <c r="XEO1755" t="s">
        <v>535</v>
      </c>
      <c r="XEP1755">
        <v>2</v>
      </c>
      <c r="XEQ1755">
        <v>5</v>
      </c>
      <c r="XER1755">
        <v>0.1</v>
      </c>
      <c r="XES1755">
        <v>50</v>
      </c>
      <c r="XET1755">
        <v>753</v>
      </c>
      <c r="XEU1755">
        <v>1.54437</v>
      </c>
      <c r="XEV1755">
        <v>0</v>
      </c>
      <c r="XEW1755">
        <v>698259</v>
      </c>
      <c r="XEX1755">
        <v>1800</v>
      </c>
      <c r="XEY1755">
        <v>77536</v>
      </c>
    </row>
    <row r="1756" spans="16369:16379" x14ac:dyDescent="0.3">
      <c r="XEO1756" t="s">
        <v>535</v>
      </c>
      <c r="XEP1756">
        <v>2</v>
      </c>
      <c r="XEQ1756">
        <v>5</v>
      </c>
      <c r="XER1756">
        <v>0.15</v>
      </c>
      <c r="XES1756">
        <v>50</v>
      </c>
      <c r="XET1756">
        <v>761</v>
      </c>
      <c r="XEU1756">
        <v>1.0547800000000001</v>
      </c>
      <c r="XEV1756">
        <v>0</v>
      </c>
      <c r="XEW1756">
        <v>541981</v>
      </c>
      <c r="XEX1756">
        <v>1800</v>
      </c>
      <c r="XEY1756">
        <v>72695</v>
      </c>
    </row>
    <row r="1757" spans="16369:16379" x14ac:dyDescent="0.3">
      <c r="XEO1757" t="s">
        <v>535</v>
      </c>
      <c r="XEP1757">
        <v>2</v>
      </c>
      <c r="XEQ1757">
        <v>5</v>
      </c>
      <c r="XER1757">
        <v>0.2</v>
      </c>
      <c r="XES1757">
        <v>50</v>
      </c>
      <c r="XET1757">
        <v>761</v>
      </c>
      <c r="XEU1757">
        <v>8.6455099999999998</v>
      </c>
      <c r="XEV1757">
        <v>14</v>
      </c>
      <c r="XEW1757">
        <v>640580</v>
      </c>
      <c r="XEX1757">
        <v>1800</v>
      </c>
      <c r="XEY1757">
        <v>78591</v>
      </c>
    </row>
    <row r="1758" spans="16369:16379" x14ac:dyDescent="0.3">
      <c r="XEO1758" t="s">
        <v>535</v>
      </c>
      <c r="XEP1758">
        <v>2</v>
      </c>
      <c r="XEQ1758">
        <v>10</v>
      </c>
      <c r="XER1758">
        <v>0.05</v>
      </c>
      <c r="XES1758">
        <v>50</v>
      </c>
      <c r="XET1758">
        <v>753</v>
      </c>
      <c r="XEU1758">
        <v>1.1820999999999999</v>
      </c>
      <c r="XEV1758">
        <v>0</v>
      </c>
      <c r="XEW1758">
        <v>493421</v>
      </c>
      <c r="XEX1758">
        <v>1800</v>
      </c>
      <c r="XEY1758">
        <v>73217</v>
      </c>
    </row>
    <row r="1759" spans="16369:16379" x14ac:dyDescent="0.3">
      <c r="XEO1759" t="s">
        <v>535</v>
      </c>
      <c r="XEP1759">
        <v>2</v>
      </c>
      <c r="XEQ1759">
        <v>10</v>
      </c>
      <c r="XER1759">
        <v>0.1</v>
      </c>
      <c r="XES1759">
        <v>50</v>
      </c>
      <c r="XET1759">
        <v>761</v>
      </c>
      <c r="XEU1759">
        <v>1.1933499999999999</v>
      </c>
      <c r="XEV1759">
        <v>0</v>
      </c>
      <c r="XEW1759">
        <v>490667</v>
      </c>
      <c r="XEX1759">
        <v>1800</v>
      </c>
      <c r="XEY1759">
        <v>73176</v>
      </c>
    </row>
    <row r="1760" spans="16369:16379" x14ac:dyDescent="0.3">
      <c r="XEO1760" t="s">
        <v>535</v>
      </c>
      <c r="XEP1760">
        <v>2</v>
      </c>
      <c r="XEQ1760">
        <v>10</v>
      </c>
      <c r="XER1760">
        <v>0.15</v>
      </c>
      <c r="XES1760">
        <v>50</v>
      </c>
      <c r="XET1760">
        <v>765</v>
      </c>
      <c r="XEU1760">
        <v>7.3436899999999996</v>
      </c>
      <c r="XEV1760">
        <v>13</v>
      </c>
      <c r="XEW1760">
        <v>446201</v>
      </c>
      <c r="XEX1760">
        <v>1800</v>
      </c>
      <c r="XEY1760">
        <v>64145</v>
      </c>
    </row>
    <row r="1761" spans="16369:16379" x14ac:dyDescent="0.3">
      <c r="XEO1761" t="s">
        <v>535</v>
      </c>
      <c r="XEP1761">
        <v>2</v>
      </c>
      <c r="XEQ1761">
        <v>10</v>
      </c>
      <c r="XER1761">
        <v>0.2</v>
      </c>
      <c r="XES1761">
        <v>50</v>
      </c>
      <c r="XET1761">
        <v>766</v>
      </c>
      <c r="XEU1761">
        <v>12.2578</v>
      </c>
      <c r="XEV1761">
        <v>24</v>
      </c>
      <c r="XEW1761">
        <v>227780</v>
      </c>
      <c r="XEX1761">
        <v>1800.1</v>
      </c>
      <c r="XEY1761">
        <v>57804</v>
      </c>
    </row>
    <row r="1762" spans="16369:16379" x14ac:dyDescent="0.3">
      <c r="XEO1762" t="s">
        <v>535</v>
      </c>
      <c r="XEP1762">
        <v>2</v>
      </c>
      <c r="XEQ1762">
        <v>25</v>
      </c>
      <c r="XER1762">
        <v>0.05</v>
      </c>
      <c r="XES1762">
        <v>50</v>
      </c>
      <c r="XET1762">
        <v>761</v>
      </c>
      <c r="XEU1762">
        <v>4.5123499999999996</v>
      </c>
      <c r="XEV1762">
        <v>4</v>
      </c>
      <c r="XEW1762">
        <v>270495</v>
      </c>
      <c r="XEX1762">
        <v>1800</v>
      </c>
      <c r="XEY1762">
        <v>58426</v>
      </c>
    </row>
    <row r="1763" spans="16369:16379" x14ac:dyDescent="0.3">
      <c r="XEO1763" t="s">
        <v>535</v>
      </c>
      <c r="XEP1763">
        <v>2</v>
      </c>
      <c r="XEQ1763">
        <v>25</v>
      </c>
      <c r="XER1763">
        <v>0.1</v>
      </c>
      <c r="XES1763">
        <v>50</v>
      </c>
      <c r="XET1763">
        <v>775</v>
      </c>
      <c r="XEU1763">
        <v>2.7496900000000002</v>
      </c>
      <c r="XEV1763">
        <v>0</v>
      </c>
      <c r="XEW1763">
        <v>84946</v>
      </c>
      <c r="XEX1763">
        <v>1800.26</v>
      </c>
      <c r="XEY1763">
        <v>36731</v>
      </c>
    </row>
    <row r="1764" spans="16369:16379" x14ac:dyDescent="0.3">
      <c r="XEO1764" t="s">
        <v>535</v>
      </c>
      <c r="XEP1764">
        <v>2</v>
      </c>
      <c r="XEQ1764">
        <v>25</v>
      </c>
      <c r="XER1764">
        <v>0.15</v>
      </c>
      <c r="XES1764">
        <v>50</v>
      </c>
      <c r="XET1764">
        <v>776</v>
      </c>
      <c r="XEU1764">
        <v>19.901900000000001</v>
      </c>
      <c r="XEV1764">
        <v>10</v>
      </c>
      <c r="XEW1764">
        <v>45689</v>
      </c>
      <c r="XEX1764">
        <v>1800.11</v>
      </c>
      <c r="XEY1764">
        <v>32369</v>
      </c>
    </row>
    <row r="1765" spans="16369:16379" x14ac:dyDescent="0.3">
      <c r="XEO1765" t="s">
        <v>535</v>
      </c>
      <c r="XEP1765">
        <v>2</v>
      </c>
      <c r="XEQ1765">
        <v>25</v>
      </c>
      <c r="XER1765">
        <v>0.2</v>
      </c>
      <c r="XES1765">
        <v>50</v>
      </c>
      <c r="XET1765">
        <v>797</v>
      </c>
      <c r="XEU1765">
        <v>3.8862899999999998</v>
      </c>
      <c r="XEV1765">
        <v>0</v>
      </c>
      <c r="XEW1765">
        <v>15411</v>
      </c>
      <c r="XEX1765">
        <v>1800.38</v>
      </c>
      <c r="XEY1765">
        <v>18452</v>
      </c>
    </row>
    <row r="1766" spans="16369:16379" x14ac:dyDescent="0.3">
      <c r="XEO1766" t="s">
        <v>535</v>
      </c>
      <c r="XEP1766">
        <v>2</v>
      </c>
      <c r="XEQ1766">
        <v>50</v>
      </c>
      <c r="XER1766">
        <v>0.05</v>
      </c>
      <c r="XES1766">
        <v>50</v>
      </c>
      <c r="XET1766">
        <v>765</v>
      </c>
      <c r="XEU1766">
        <v>23.183399999999999</v>
      </c>
      <c r="XEV1766">
        <v>38</v>
      </c>
      <c r="XEW1766">
        <v>124478</v>
      </c>
      <c r="XEX1766">
        <v>1800</v>
      </c>
      <c r="XEY1766">
        <v>45334</v>
      </c>
    </row>
    <row r="1767" spans="16369:16379" x14ac:dyDescent="0.3">
      <c r="XEO1767" t="s">
        <v>535</v>
      </c>
      <c r="XEP1767">
        <v>2</v>
      </c>
      <c r="XEQ1767">
        <v>50</v>
      </c>
      <c r="XER1767">
        <v>0.1</v>
      </c>
      <c r="XES1767">
        <v>50</v>
      </c>
      <c r="XET1767">
        <v>779</v>
      </c>
      <c r="XEU1767">
        <v>3.8244400000000001</v>
      </c>
      <c r="XEV1767">
        <v>0</v>
      </c>
      <c r="XEW1767">
        <v>141911</v>
      </c>
      <c r="XEX1767">
        <v>1800.01</v>
      </c>
      <c r="XEY1767">
        <v>42944</v>
      </c>
    </row>
    <row r="1768" spans="16369:16379" x14ac:dyDescent="0.3">
      <c r="XEO1768" t="s">
        <v>535</v>
      </c>
      <c r="XEP1768">
        <v>2</v>
      </c>
      <c r="XEQ1768">
        <v>50</v>
      </c>
      <c r="XER1768">
        <v>0.15</v>
      </c>
      <c r="XES1768">
        <v>50</v>
      </c>
      <c r="XET1768">
        <v>810</v>
      </c>
      <c r="XEU1768">
        <v>15.7278</v>
      </c>
      <c r="XEV1768">
        <v>0</v>
      </c>
      <c r="XEW1768">
        <v>6891</v>
      </c>
      <c r="XEX1768">
        <v>1800.07</v>
      </c>
      <c r="XEY1768">
        <v>14611</v>
      </c>
    </row>
    <row r="1769" spans="16369:16379" x14ac:dyDescent="0.3">
      <c r="XEO1769" t="s">
        <v>535</v>
      </c>
      <c r="XEP1769">
        <v>2</v>
      </c>
      <c r="XEQ1769">
        <v>50</v>
      </c>
      <c r="XER1769">
        <v>0.2</v>
      </c>
      <c r="XES1769">
        <v>50</v>
      </c>
      <c r="XET1769">
        <v>812</v>
      </c>
      <c r="XEU1769">
        <v>36.809199999999997</v>
      </c>
      <c r="XEV1769">
        <v>0</v>
      </c>
      <c r="XEW1769">
        <v>280</v>
      </c>
      <c r="XEX1769">
        <v>1809.73</v>
      </c>
      <c r="XEY1769">
        <v>3602</v>
      </c>
    </row>
    <row r="1770" spans="16369:16379" x14ac:dyDescent="0.3">
      <c r="XEO1770" t="s">
        <v>535</v>
      </c>
      <c r="XEP1770">
        <v>3</v>
      </c>
      <c r="XEQ1770">
        <v>0</v>
      </c>
      <c r="XER1770">
        <v>0.05</v>
      </c>
      <c r="XES1770">
        <v>50</v>
      </c>
      <c r="XET1770">
        <v>785</v>
      </c>
      <c r="XEU1770">
        <v>2.9723099999999998</v>
      </c>
      <c r="XEV1770">
        <v>0</v>
      </c>
      <c r="XEW1770">
        <v>528461</v>
      </c>
      <c r="XEX1770">
        <v>1800.02</v>
      </c>
      <c r="XEY1770">
        <v>71864</v>
      </c>
    </row>
    <row r="1771" spans="16369:16379" x14ac:dyDescent="0.3">
      <c r="XEO1771" t="s">
        <v>535</v>
      </c>
      <c r="XEP1771">
        <v>3</v>
      </c>
      <c r="XEQ1771">
        <v>10</v>
      </c>
      <c r="XER1771">
        <v>0.05</v>
      </c>
      <c r="XES1771">
        <v>50</v>
      </c>
      <c r="XET1771">
        <v>785</v>
      </c>
      <c r="XEU1771">
        <v>14.824299999999999</v>
      </c>
      <c r="XEV1771">
        <v>28</v>
      </c>
      <c r="XEW1771">
        <v>572913</v>
      </c>
      <c r="XEX1771">
        <v>1800</v>
      </c>
      <c r="XEY1771">
        <v>77279</v>
      </c>
    </row>
    <row r="1772" spans="16369:16379" x14ac:dyDescent="0.3">
      <c r="XEO1772" t="s">
        <v>535</v>
      </c>
      <c r="XEP1772">
        <v>3</v>
      </c>
      <c r="XEQ1772">
        <v>25</v>
      </c>
      <c r="XER1772">
        <v>0.05</v>
      </c>
      <c r="XES1772">
        <v>50</v>
      </c>
      <c r="XET1772">
        <v>785</v>
      </c>
      <c r="XEU1772">
        <v>1.54735</v>
      </c>
      <c r="XEV1772">
        <v>0</v>
      </c>
      <c r="XEW1772">
        <v>380306</v>
      </c>
      <c r="XEX1772">
        <v>1800.01</v>
      </c>
      <c r="XEY1772">
        <v>74012</v>
      </c>
    </row>
    <row r="1773" spans="16369:16379" x14ac:dyDescent="0.3">
      <c r="XEO1773" t="s">
        <v>535</v>
      </c>
      <c r="XEP1773">
        <v>3</v>
      </c>
      <c r="XEQ1773">
        <v>50</v>
      </c>
      <c r="XER1773">
        <v>0.05</v>
      </c>
      <c r="XES1773">
        <v>50</v>
      </c>
      <c r="XET1773">
        <v>785</v>
      </c>
      <c r="XEU1773">
        <v>1.9638500000000001</v>
      </c>
      <c r="XEV1773">
        <v>0</v>
      </c>
      <c r="XEW1773">
        <v>827414</v>
      </c>
      <c r="XEX1773">
        <v>1800</v>
      </c>
      <c r="XEY1773">
        <v>77310</v>
      </c>
    </row>
    <row r="1774" spans="16369:16379" x14ac:dyDescent="0.3">
      <c r="XEO1774" t="s">
        <v>521</v>
      </c>
      <c r="XEP1774">
        <v>1</v>
      </c>
      <c r="XEQ1774">
        <v>10</v>
      </c>
      <c r="XER1774">
        <v>0.05</v>
      </c>
      <c r="XES1774">
        <v>50</v>
      </c>
      <c r="XET1774">
        <v>740</v>
      </c>
      <c r="XEU1774">
        <v>0.85206199999999999</v>
      </c>
      <c r="XEV1774">
        <v>0</v>
      </c>
      <c r="XEW1774">
        <v>595916</v>
      </c>
      <c r="XEX1774">
        <v>1800.01</v>
      </c>
      <c r="XEY1774">
        <v>79897</v>
      </c>
    </row>
    <row r="1775" spans="16369:16379" x14ac:dyDescent="0.3">
      <c r="XEO1775" t="s">
        <v>521</v>
      </c>
      <c r="XEP1775">
        <v>1</v>
      </c>
      <c r="XEQ1775">
        <v>10</v>
      </c>
      <c r="XER1775">
        <v>0.1</v>
      </c>
      <c r="XES1775">
        <v>50</v>
      </c>
      <c r="XET1775">
        <v>740</v>
      </c>
      <c r="XEU1775">
        <v>0.35485</v>
      </c>
      <c r="XEV1775">
        <v>0</v>
      </c>
      <c r="XEW1775">
        <v>616081</v>
      </c>
      <c r="XEX1775">
        <v>1800</v>
      </c>
      <c r="XEY1775">
        <v>70822</v>
      </c>
    </row>
    <row r="1776" spans="16369:16379" x14ac:dyDescent="0.3">
      <c r="XEO1776" t="s">
        <v>521</v>
      </c>
      <c r="XEP1776">
        <v>1</v>
      </c>
      <c r="XEQ1776">
        <v>25</v>
      </c>
      <c r="XER1776">
        <v>0.05</v>
      </c>
      <c r="XES1776">
        <v>50</v>
      </c>
      <c r="XET1776">
        <v>740</v>
      </c>
      <c r="XEU1776">
        <v>0.43887500000000002</v>
      </c>
      <c r="XEV1776">
        <v>0</v>
      </c>
      <c r="XEW1776">
        <v>534620</v>
      </c>
      <c r="XEX1776">
        <v>1800.01</v>
      </c>
      <c r="XEY1776">
        <v>63836</v>
      </c>
    </row>
    <row r="1777" spans="16369:16379" x14ac:dyDescent="0.3">
      <c r="XEO1777" t="s">
        <v>521</v>
      </c>
      <c r="XEP1777">
        <v>1</v>
      </c>
      <c r="XEQ1777">
        <v>25</v>
      </c>
      <c r="XER1777">
        <v>0.1</v>
      </c>
      <c r="XES1777">
        <v>50</v>
      </c>
      <c r="XET1777">
        <v>748</v>
      </c>
      <c r="XEU1777">
        <v>0.86141199999999996</v>
      </c>
      <c r="XEV1777">
        <v>0</v>
      </c>
      <c r="XEW1777">
        <v>237951</v>
      </c>
      <c r="XEX1777">
        <v>1800</v>
      </c>
      <c r="XEY1777">
        <v>53403</v>
      </c>
    </row>
    <row r="1778" spans="16369:16379" x14ac:dyDescent="0.3">
      <c r="XEO1778" t="s">
        <v>521</v>
      </c>
      <c r="XEP1778">
        <v>1</v>
      </c>
      <c r="XEQ1778">
        <v>25</v>
      </c>
      <c r="XER1778">
        <v>0.15</v>
      </c>
      <c r="XES1778">
        <v>50</v>
      </c>
      <c r="XET1778">
        <v>748</v>
      </c>
      <c r="XEU1778">
        <v>3.8062200000000002</v>
      </c>
      <c r="XEV1778">
        <v>0</v>
      </c>
      <c r="XEW1778">
        <v>120366</v>
      </c>
      <c r="XEX1778">
        <v>1800</v>
      </c>
      <c r="XEY1778">
        <v>45524</v>
      </c>
    </row>
    <row r="1779" spans="16369:16379" x14ac:dyDescent="0.3">
      <c r="XEO1779" t="s">
        <v>521</v>
      </c>
      <c r="XEP1779">
        <v>1</v>
      </c>
      <c r="XEQ1779">
        <v>25</v>
      </c>
      <c r="XER1779">
        <v>0.2</v>
      </c>
      <c r="XES1779">
        <v>50</v>
      </c>
      <c r="XET1779">
        <v>748</v>
      </c>
      <c r="XEU1779">
        <v>1.23705</v>
      </c>
      <c r="XEV1779">
        <v>0</v>
      </c>
      <c r="XEW1779">
        <v>70310</v>
      </c>
      <c r="XEX1779">
        <v>1800.01</v>
      </c>
      <c r="XEY1779">
        <v>36661</v>
      </c>
    </row>
    <row r="1780" spans="16369:16379" x14ac:dyDescent="0.3">
      <c r="XEO1780" t="s">
        <v>521</v>
      </c>
      <c r="XEP1780">
        <v>1</v>
      </c>
      <c r="XEQ1780">
        <v>50</v>
      </c>
      <c r="XER1780">
        <v>0.05</v>
      </c>
      <c r="XES1780">
        <v>50</v>
      </c>
      <c r="XET1780">
        <v>740</v>
      </c>
      <c r="XEU1780">
        <v>0.67084999999999995</v>
      </c>
      <c r="XEV1780">
        <v>0</v>
      </c>
      <c r="XEW1780">
        <v>243030</v>
      </c>
      <c r="XEX1780">
        <v>1800.07</v>
      </c>
      <c r="XEY1780">
        <v>56197</v>
      </c>
    </row>
    <row r="1781" spans="16369:16379" x14ac:dyDescent="0.3">
      <c r="XEO1781" t="s">
        <v>521</v>
      </c>
      <c r="XEP1781">
        <v>1</v>
      </c>
      <c r="XEQ1781">
        <v>50</v>
      </c>
      <c r="XER1781">
        <v>0.1</v>
      </c>
      <c r="XES1781">
        <v>50</v>
      </c>
      <c r="XET1781">
        <v>748</v>
      </c>
      <c r="XEU1781">
        <v>0.68929600000000002</v>
      </c>
      <c r="XEV1781">
        <v>0</v>
      </c>
      <c r="XEW1781">
        <v>188441</v>
      </c>
      <c r="XEX1781">
        <v>1800.01</v>
      </c>
      <c r="XEY1781">
        <v>43281</v>
      </c>
    </row>
    <row r="1782" spans="16369:16379" x14ac:dyDescent="0.3">
      <c r="XEO1782" t="s">
        <v>521</v>
      </c>
      <c r="XEP1782">
        <v>1</v>
      </c>
      <c r="XEQ1782">
        <v>50</v>
      </c>
      <c r="XER1782">
        <v>0.15</v>
      </c>
      <c r="XES1782">
        <v>50</v>
      </c>
      <c r="XET1782">
        <v>751</v>
      </c>
      <c r="XEU1782">
        <v>3.56331</v>
      </c>
      <c r="XEV1782">
        <v>0</v>
      </c>
      <c r="XEW1782">
        <v>12501</v>
      </c>
      <c r="XEX1782">
        <v>1800.12</v>
      </c>
      <c r="XEY1782">
        <v>17736</v>
      </c>
    </row>
    <row r="1783" spans="16369:16379" x14ac:dyDescent="0.3">
      <c r="XEO1783" t="s">
        <v>521</v>
      </c>
      <c r="XEP1783">
        <v>1</v>
      </c>
      <c r="XEQ1783">
        <v>50</v>
      </c>
      <c r="XER1783">
        <v>0.2</v>
      </c>
      <c r="XES1783">
        <v>50</v>
      </c>
      <c r="XET1783">
        <v>772</v>
      </c>
      <c r="XEU1783">
        <v>11.5406</v>
      </c>
      <c r="XEV1783">
        <v>0</v>
      </c>
      <c r="XEW1783">
        <v>8855</v>
      </c>
      <c r="XEX1783">
        <v>1800.04</v>
      </c>
      <c r="XEY1783">
        <v>15970</v>
      </c>
    </row>
    <row r="1784" spans="16369:16379" x14ac:dyDescent="0.3">
      <c r="XEO1784" t="s">
        <v>521</v>
      </c>
      <c r="XEP1784">
        <v>2</v>
      </c>
      <c r="XEQ1784">
        <v>10</v>
      </c>
      <c r="XER1784">
        <v>0.15</v>
      </c>
      <c r="XES1784">
        <v>50</v>
      </c>
      <c r="XET1784">
        <v>740</v>
      </c>
      <c r="XEU1784">
        <v>0.57533400000000001</v>
      </c>
      <c r="XEV1784">
        <v>0</v>
      </c>
      <c r="XEW1784">
        <v>612082</v>
      </c>
      <c r="XEX1784">
        <v>1800</v>
      </c>
      <c r="XEY1784">
        <v>67786</v>
      </c>
    </row>
    <row r="1785" spans="16369:16379" x14ac:dyDescent="0.3">
      <c r="XEO1785" t="s">
        <v>521</v>
      </c>
      <c r="XEP1785">
        <v>2</v>
      </c>
      <c r="XEQ1785">
        <v>10</v>
      </c>
      <c r="XER1785">
        <v>0.2</v>
      </c>
      <c r="XES1785">
        <v>50</v>
      </c>
      <c r="XET1785">
        <v>748</v>
      </c>
      <c r="XEU1785">
        <v>0.81220199999999998</v>
      </c>
      <c r="XEV1785">
        <v>0</v>
      </c>
      <c r="XEW1785">
        <v>594146</v>
      </c>
      <c r="XEX1785">
        <v>1800.09</v>
      </c>
      <c r="XEY1785">
        <v>68751</v>
      </c>
    </row>
    <row r="1786" spans="16369:16379" x14ac:dyDescent="0.3">
      <c r="XEO1786" t="s">
        <v>521</v>
      </c>
      <c r="XEP1786">
        <v>2</v>
      </c>
      <c r="XEQ1786">
        <v>25</v>
      </c>
      <c r="XER1786">
        <v>0.05</v>
      </c>
      <c r="XES1786">
        <v>50</v>
      </c>
      <c r="XET1786">
        <v>740</v>
      </c>
      <c r="XEU1786">
        <v>0.17872499999999999</v>
      </c>
      <c r="XEV1786">
        <v>0</v>
      </c>
      <c r="XEW1786">
        <v>394546</v>
      </c>
      <c r="XEX1786">
        <v>1800</v>
      </c>
      <c r="XEY1786">
        <v>62096</v>
      </c>
    </row>
    <row r="1787" spans="16369:16379" x14ac:dyDescent="0.3">
      <c r="XEO1787" t="s">
        <v>521</v>
      </c>
      <c r="XEP1787">
        <v>2</v>
      </c>
      <c r="XEQ1787">
        <v>25</v>
      </c>
      <c r="XER1787">
        <v>0.1</v>
      </c>
      <c r="XES1787">
        <v>50</v>
      </c>
      <c r="XET1787">
        <v>748</v>
      </c>
      <c r="XEU1787">
        <v>2.2599100000000001</v>
      </c>
      <c r="XEV1787">
        <v>0</v>
      </c>
      <c r="XEW1787">
        <v>153305</v>
      </c>
      <c r="XEX1787">
        <v>1800.08</v>
      </c>
      <c r="XEY1787">
        <v>52123</v>
      </c>
    </row>
    <row r="1788" spans="16369:16379" x14ac:dyDescent="0.3">
      <c r="XEO1788" t="s">
        <v>521</v>
      </c>
      <c r="XEP1788">
        <v>2</v>
      </c>
      <c r="XEQ1788">
        <v>25</v>
      </c>
      <c r="XER1788">
        <v>0.15</v>
      </c>
      <c r="XES1788">
        <v>50</v>
      </c>
      <c r="XET1788">
        <v>748</v>
      </c>
      <c r="XEU1788">
        <v>1.2641</v>
      </c>
      <c r="XEV1788">
        <v>0</v>
      </c>
      <c r="XEW1788">
        <v>27641</v>
      </c>
      <c r="XEX1788">
        <v>1800.02</v>
      </c>
      <c r="XEY1788">
        <v>24294</v>
      </c>
    </row>
    <row r="1789" spans="16369:16379" x14ac:dyDescent="0.3">
      <c r="XEO1789" t="s">
        <v>521</v>
      </c>
      <c r="XEP1789">
        <v>2</v>
      </c>
      <c r="XEQ1789">
        <v>25</v>
      </c>
      <c r="XER1789">
        <v>0.2</v>
      </c>
      <c r="XES1789">
        <v>50</v>
      </c>
      <c r="XET1789">
        <v>748</v>
      </c>
      <c r="XEU1789">
        <v>12.988300000000001</v>
      </c>
      <c r="XEV1789">
        <v>0</v>
      </c>
      <c r="XEW1789">
        <v>19240</v>
      </c>
      <c r="XEX1789">
        <v>1800.09</v>
      </c>
      <c r="XEY1789">
        <v>24156</v>
      </c>
    </row>
    <row r="1790" spans="16369:16379" x14ac:dyDescent="0.3">
      <c r="XEO1790" t="s">
        <v>521</v>
      </c>
      <c r="XEP1790">
        <v>2</v>
      </c>
      <c r="XEQ1790">
        <v>50</v>
      </c>
      <c r="XER1790">
        <v>0.05</v>
      </c>
      <c r="XES1790">
        <v>50</v>
      </c>
      <c r="XET1790">
        <v>748</v>
      </c>
      <c r="XEU1790">
        <v>1.3664000000000001</v>
      </c>
      <c r="XEV1790">
        <v>0</v>
      </c>
      <c r="XEW1790">
        <v>288319</v>
      </c>
      <c r="XEX1790">
        <v>1800</v>
      </c>
      <c r="XEY1790">
        <v>56934</v>
      </c>
    </row>
    <row r="1791" spans="16369:16379" x14ac:dyDescent="0.3">
      <c r="XEO1791" t="s">
        <v>521</v>
      </c>
      <c r="XEP1791">
        <v>2</v>
      </c>
      <c r="XEQ1791">
        <v>50</v>
      </c>
      <c r="XER1791">
        <v>0.1</v>
      </c>
      <c r="XES1791">
        <v>50</v>
      </c>
      <c r="XET1791">
        <v>748</v>
      </c>
      <c r="XEU1791">
        <v>1.0480799999999999</v>
      </c>
      <c r="XEV1791">
        <v>0</v>
      </c>
      <c r="XEW1791">
        <v>79905</v>
      </c>
      <c r="XEX1791">
        <v>1800</v>
      </c>
      <c r="XEY1791">
        <v>37456</v>
      </c>
    </row>
    <row r="1792" spans="16369:16379" x14ac:dyDescent="0.3">
      <c r="XEO1792" t="s">
        <v>521</v>
      </c>
      <c r="XEP1792">
        <v>2</v>
      </c>
      <c r="XEQ1792">
        <v>50</v>
      </c>
      <c r="XER1792">
        <v>0.15</v>
      </c>
      <c r="XES1792">
        <v>50</v>
      </c>
      <c r="XET1792">
        <v>756</v>
      </c>
      <c r="XEU1792">
        <v>8.0587499999999999</v>
      </c>
      <c r="XEV1792">
        <v>0</v>
      </c>
      <c r="XEW1792">
        <v>44821</v>
      </c>
      <c r="XEX1792">
        <v>1800.01</v>
      </c>
      <c r="XEY1792">
        <v>25859</v>
      </c>
    </row>
    <row r="1793" spans="16369:16379" x14ac:dyDescent="0.3">
      <c r="XEO1793" t="s">
        <v>521</v>
      </c>
      <c r="XEP1793">
        <v>2</v>
      </c>
      <c r="XEQ1793">
        <v>50</v>
      </c>
      <c r="XER1793">
        <v>0.2</v>
      </c>
      <c r="XES1793">
        <v>50</v>
      </c>
      <c r="XET1793">
        <v>773</v>
      </c>
      <c r="XEU1793">
        <v>8.7524899999999999</v>
      </c>
      <c r="XEV1793">
        <v>0</v>
      </c>
      <c r="XEW1793">
        <v>3656</v>
      </c>
      <c r="XEX1793">
        <v>1800.04</v>
      </c>
      <c r="XEY1793">
        <v>9640</v>
      </c>
    </row>
    <row r="1794" spans="16369:16379" x14ac:dyDescent="0.3">
      <c r="XEO1794" t="s">
        <v>521</v>
      </c>
      <c r="XEP1794">
        <v>3</v>
      </c>
      <c r="XEQ1794">
        <v>0</v>
      </c>
      <c r="XER1794">
        <v>0.05</v>
      </c>
      <c r="XES1794">
        <v>50</v>
      </c>
      <c r="XET1794">
        <v>748</v>
      </c>
      <c r="XEU1794">
        <v>0.89415599999999995</v>
      </c>
      <c r="XEV1794">
        <v>0</v>
      </c>
      <c r="XEW1794">
        <v>229496</v>
      </c>
      <c r="XEX1794">
        <v>1800.01</v>
      </c>
      <c r="XEY1794">
        <v>66653</v>
      </c>
    </row>
    <row r="1795" spans="16369:16379" x14ac:dyDescent="0.3">
      <c r="XEO1795" t="s">
        <v>521</v>
      </c>
      <c r="XEP1795">
        <v>3</v>
      </c>
      <c r="XEQ1795">
        <v>10</v>
      </c>
      <c r="XER1795">
        <v>0.05</v>
      </c>
      <c r="XES1795">
        <v>50</v>
      </c>
      <c r="XET1795">
        <v>748</v>
      </c>
      <c r="XEU1795">
        <v>0.73293299999999995</v>
      </c>
      <c r="XEV1795">
        <v>0</v>
      </c>
      <c r="XEW1795">
        <v>283561</v>
      </c>
      <c r="XEX1795">
        <v>1800.04</v>
      </c>
      <c r="XEY1795">
        <v>66735</v>
      </c>
    </row>
    <row r="1796" spans="16369:16379" x14ac:dyDescent="0.3">
      <c r="XEO1796" t="s">
        <v>521</v>
      </c>
      <c r="XEP1796">
        <v>3</v>
      </c>
      <c r="XEQ1796">
        <v>25</v>
      </c>
      <c r="XER1796">
        <v>0.05</v>
      </c>
      <c r="XES1796">
        <v>50</v>
      </c>
      <c r="XET1796">
        <v>748</v>
      </c>
      <c r="XEU1796">
        <v>0.59350999999999998</v>
      </c>
      <c r="XEV1796">
        <v>0</v>
      </c>
      <c r="XEW1796">
        <v>494301</v>
      </c>
      <c r="XEX1796">
        <v>1800.01</v>
      </c>
      <c r="XEY1796">
        <v>75583</v>
      </c>
    </row>
    <row r="1797" spans="16369:16379" x14ac:dyDescent="0.3">
      <c r="XEO1797" t="s">
        <v>521</v>
      </c>
      <c r="XEP1797">
        <v>3</v>
      </c>
      <c r="XEQ1797">
        <v>50</v>
      </c>
      <c r="XER1797">
        <v>0.05</v>
      </c>
      <c r="XES1797">
        <v>50</v>
      </c>
      <c r="XET1797">
        <v>748</v>
      </c>
      <c r="XEU1797">
        <v>1.8690500000000001</v>
      </c>
      <c r="XEV1797">
        <v>0</v>
      </c>
      <c r="XEW1797">
        <v>383821</v>
      </c>
      <c r="XEX1797">
        <v>1800</v>
      </c>
      <c r="XEY1797">
        <v>71260</v>
      </c>
    </row>
    <row r="1798" spans="16369:16379" x14ac:dyDescent="0.3">
      <c r="XEO1798" t="s">
        <v>530</v>
      </c>
      <c r="XEP1798">
        <v>1</v>
      </c>
      <c r="XEQ1798">
        <v>5</v>
      </c>
      <c r="XER1798">
        <v>0.05</v>
      </c>
      <c r="XES1798">
        <v>50</v>
      </c>
      <c r="XET1798">
        <v>787</v>
      </c>
      <c r="XEU1798">
        <v>6.95831</v>
      </c>
      <c r="XEV1798">
        <v>10</v>
      </c>
      <c r="XEW1798">
        <v>307516</v>
      </c>
      <c r="XEX1798">
        <v>1800.01</v>
      </c>
      <c r="XEY1798">
        <v>68498</v>
      </c>
    </row>
    <row r="1799" spans="16369:16379" x14ac:dyDescent="0.3">
      <c r="XEO1799" t="s">
        <v>530</v>
      </c>
      <c r="XEP1799">
        <v>1</v>
      </c>
      <c r="XEQ1799">
        <v>5</v>
      </c>
      <c r="XER1799">
        <v>0.1</v>
      </c>
      <c r="XES1799">
        <v>50</v>
      </c>
      <c r="XET1799">
        <v>787</v>
      </c>
      <c r="XEU1799">
        <v>2.7890700000000002</v>
      </c>
      <c r="XEV1799">
        <v>0</v>
      </c>
      <c r="XEW1799">
        <v>230958</v>
      </c>
      <c r="XEX1799">
        <v>1800</v>
      </c>
      <c r="XEY1799">
        <v>64304</v>
      </c>
    </row>
    <row r="1800" spans="16369:16379" x14ac:dyDescent="0.3">
      <c r="XEO1800" t="s">
        <v>530</v>
      </c>
      <c r="XEP1800">
        <v>1</v>
      </c>
      <c r="XEQ1800">
        <v>5</v>
      </c>
      <c r="XER1800">
        <v>0.15</v>
      </c>
      <c r="XES1800">
        <v>50</v>
      </c>
      <c r="XET1800">
        <v>790</v>
      </c>
      <c r="XEU1800">
        <v>5.6893200000000004</v>
      </c>
      <c r="XEV1800">
        <v>1</v>
      </c>
      <c r="XEW1800">
        <v>166697</v>
      </c>
      <c r="XEX1800">
        <v>1800.18</v>
      </c>
      <c r="XEY1800">
        <v>57862</v>
      </c>
    </row>
    <row r="1801" spans="16369:16379" x14ac:dyDescent="0.3">
      <c r="XEO1801" t="s">
        <v>530</v>
      </c>
      <c r="XEP1801">
        <v>1</v>
      </c>
      <c r="XEQ1801">
        <v>5</v>
      </c>
      <c r="XER1801">
        <v>0.2</v>
      </c>
      <c r="XES1801">
        <v>50</v>
      </c>
      <c r="XET1801">
        <v>790</v>
      </c>
      <c r="XEU1801">
        <v>6.4535200000000001</v>
      </c>
      <c r="XEV1801">
        <v>1</v>
      </c>
      <c r="XEW1801">
        <v>128962</v>
      </c>
      <c r="XEX1801">
        <v>1800.02</v>
      </c>
      <c r="XEY1801">
        <v>53662</v>
      </c>
    </row>
    <row r="1802" spans="16369:16379" x14ac:dyDescent="0.3">
      <c r="XEO1802" t="s">
        <v>530</v>
      </c>
      <c r="XEP1802">
        <v>1</v>
      </c>
      <c r="XEQ1802">
        <v>10</v>
      </c>
      <c r="XER1802">
        <v>0.05</v>
      </c>
      <c r="XES1802">
        <v>50</v>
      </c>
      <c r="XET1802">
        <v>787</v>
      </c>
      <c r="XEU1802">
        <v>4.69285</v>
      </c>
      <c r="XEV1802">
        <v>5</v>
      </c>
      <c r="XEW1802">
        <v>314273</v>
      </c>
      <c r="XEX1802">
        <v>1800</v>
      </c>
      <c r="XEY1802">
        <v>71611</v>
      </c>
    </row>
    <row r="1803" spans="16369:16379" x14ac:dyDescent="0.3">
      <c r="XEO1803" t="s">
        <v>530</v>
      </c>
      <c r="XEP1803">
        <v>1</v>
      </c>
      <c r="XEQ1803">
        <v>10</v>
      </c>
      <c r="XER1803">
        <v>0.1</v>
      </c>
      <c r="XES1803">
        <v>50</v>
      </c>
      <c r="XET1803">
        <v>787</v>
      </c>
      <c r="XEU1803">
        <v>2.64377</v>
      </c>
      <c r="XEV1803">
        <v>2</v>
      </c>
      <c r="XEW1803">
        <v>351322</v>
      </c>
      <c r="XEX1803">
        <v>1800</v>
      </c>
      <c r="XEY1803">
        <v>70370</v>
      </c>
    </row>
    <row r="1804" spans="16369:16379" x14ac:dyDescent="0.3">
      <c r="XEO1804" t="s">
        <v>530</v>
      </c>
      <c r="XEP1804">
        <v>1</v>
      </c>
      <c r="XEQ1804">
        <v>10</v>
      </c>
      <c r="XER1804">
        <v>0.15</v>
      </c>
      <c r="XES1804">
        <v>50</v>
      </c>
      <c r="XET1804">
        <v>790</v>
      </c>
      <c r="XEU1804">
        <v>2.50434</v>
      </c>
      <c r="XEV1804">
        <v>0</v>
      </c>
      <c r="XEW1804">
        <v>118896</v>
      </c>
      <c r="XEX1804">
        <v>1800.05</v>
      </c>
      <c r="XEY1804">
        <v>56461</v>
      </c>
    </row>
    <row r="1805" spans="16369:16379" x14ac:dyDescent="0.3">
      <c r="XEO1805" t="s">
        <v>530</v>
      </c>
      <c r="XEP1805">
        <v>1</v>
      </c>
      <c r="XEQ1805">
        <v>10</v>
      </c>
      <c r="XER1805">
        <v>0.2</v>
      </c>
      <c r="XES1805">
        <v>50</v>
      </c>
      <c r="XET1805">
        <v>790</v>
      </c>
      <c r="XEU1805">
        <v>2.6956099999999998</v>
      </c>
      <c r="XEV1805">
        <v>0</v>
      </c>
      <c r="XEW1805">
        <v>77219</v>
      </c>
      <c r="XEX1805">
        <v>1800</v>
      </c>
      <c r="XEY1805">
        <v>48975</v>
      </c>
    </row>
    <row r="1806" spans="16369:16379" x14ac:dyDescent="0.3">
      <c r="XEO1806" t="s">
        <v>530</v>
      </c>
      <c r="XEP1806">
        <v>1</v>
      </c>
      <c r="XEQ1806">
        <v>25</v>
      </c>
      <c r="XER1806">
        <v>0.05</v>
      </c>
      <c r="XES1806">
        <v>50</v>
      </c>
      <c r="XET1806">
        <v>790</v>
      </c>
      <c r="XEU1806">
        <v>14.158300000000001</v>
      </c>
      <c r="XEV1806">
        <v>0</v>
      </c>
      <c r="XEW1806">
        <v>13360</v>
      </c>
      <c r="XEX1806">
        <v>1800.01</v>
      </c>
      <c r="XEY1806">
        <v>23733</v>
      </c>
    </row>
    <row r="1807" spans="16369:16379" x14ac:dyDescent="0.3">
      <c r="XEO1807" t="s">
        <v>530</v>
      </c>
      <c r="XEP1807">
        <v>1</v>
      </c>
      <c r="XEQ1807">
        <v>25</v>
      </c>
      <c r="XER1807">
        <v>0.1</v>
      </c>
      <c r="XES1807">
        <v>50</v>
      </c>
      <c r="XET1807">
        <v>790</v>
      </c>
      <c r="XEU1807">
        <v>11.5345</v>
      </c>
      <c r="XEV1807">
        <v>0</v>
      </c>
      <c r="XEW1807">
        <v>8539</v>
      </c>
      <c r="XEX1807">
        <v>1800.03</v>
      </c>
      <c r="XEY1807">
        <v>19926</v>
      </c>
    </row>
    <row r="1808" spans="16369:16379" x14ac:dyDescent="0.3">
      <c r="XEO1808" t="s">
        <v>530</v>
      </c>
      <c r="XEP1808">
        <v>1</v>
      </c>
      <c r="XEQ1808">
        <v>25</v>
      </c>
      <c r="XER1808">
        <v>0.15</v>
      </c>
      <c r="XES1808">
        <v>50</v>
      </c>
      <c r="XET1808">
        <v>809</v>
      </c>
      <c r="XEU1808">
        <v>42.8095</v>
      </c>
      <c r="XEV1808">
        <v>3</v>
      </c>
      <c r="XEW1808">
        <v>1503</v>
      </c>
      <c r="XEX1808">
        <v>1800.21</v>
      </c>
      <c r="XEY1808">
        <v>10152</v>
      </c>
    </row>
    <row r="1809" spans="16369:16379" x14ac:dyDescent="0.3">
      <c r="XEO1809" t="s">
        <v>530</v>
      </c>
      <c r="XEP1809">
        <v>1</v>
      </c>
      <c r="XEQ1809">
        <v>25</v>
      </c>
      <c r="XER1809">
        <v>0.2</v>
      </c>
      <c r="XES1809">
        <v>50</v>
      </c>
      <c r="XET1809" t="s">
        <v>46</v>
      </c>
      <c r="XEU1809">
        <v>60.009500000000003</v>
      </c>
      <c r="XEV1809">
        <v>0</v>
      </c>
      <c r="XEW1809">
        <v>1</v>
      </c>
      <c r="XEX1809">
        <v>1802.25</v>
      </c>
      <c r="XEY1809">
        <v>29</v>
      </c>
    </row>
    <row r="1810" spans="16369:16379" x14ac:dyDescent="0.3">
      <c r="XEO1810" t="s">
        <v>530</v>
      </c>
      <c r="XEP1810">
        <v>1</v>
      </c>
      <c r="XEQ1810">
        <v>50</v>
      </c>
      <c r="XER1810">
        <v>0.05</v>
      </c>
      <c r="XES1810">
        <v>50</v>
      </c>
      <c r="XET1810">
        <v>790</v>
      </c>
      <c r="XEU1810">
        <v>4.1916799999999999</v>
      </c>
      <c r="XEV1810">
        <v>0</v>
      </c>
      <c r="XEW1810">
        <v>7960</v>
      </c>
      <c r="XEX1810">
        <v>1800.1</v>
      </c>
      <c r="XEY1810">
        <v>21559</v>
      </c>
    </row>
    <row r="1811" spans="16369:16379" x14ac:dyDescent="0.3">
      <c r="XEO1811" t="s">
        <v>530</v>
      </c>
      <c r="XEP1811">
        <v>1</v>
      </c>
      <c r="XEQ1811">
        <v>50</v>
      </c>
      <c r="XER1811">
        <v>0.1</v>
      </c>
      <c r="XES1811">
        <v>50</v>
      </c>
      <c r="XET1811">
        <v>809</v>
      </c>
      <c r="XEU1811">
        <v>23.283799999999999</v>
      </c>
      <c r="XEV1811">
        <v>0</v>
      </c>
      <c r="XEW1811">
        <v>2356</v>
      </c>
      <c r="XEX1811">
        <v>1800.12</v>
      </c>
      <c r="XEY1811">
        <v>11678</v>
      </c>
    </row>
    <row r="1812" spans="16369:16379" x14ac:dyDescent="0.3">
      <c r="XEO1812" t="s">
        <v>530</v>
      </c>
      <c r="XEP1812">
        <v>1</v>
      </c>
      <c r="XEQ1812">
        <v>50</v>
      </c>
      <c r="XER1812">
        <v>0.15</v>
      </c>
      <c r="XES1812">
        <v>50</v>
      </c>
      <c r="XET1812" t="s">
        <v>46</v>
      </c>
      <c r="XEU1812">
        <v>60.008499999999998</v>
      </c>
      <c r="XEV1812">
        <v>0</v>
      </c>
      <c r="XEW1812">
        <v>1</v>
      </c>
      <c r="XEX1812">
        <v>1803.35</v>
      </c>
      <c r="XEY1812">
        <v>29</v>
      </c>
    </row>
    <row r="1813" spans="16369:16379" x14ac:dyDescent="0.3">
      <c r="XEO1813" t="s">
        <v>530</v>
      </c>
      <c r="XEP1813">
        <v>1</v>
      </c>
      <c r="XEQ1813">
        <v>50</v>
      </c>
      <c r="XER1813">
        <v>0.2</v>
      </c>
      <c r="XES1813">
        <v>50</v>
      </c>
      <c r="XET1813" t="s">
        <v>46</v>
      </c>
      <c r="XEU1813">
        <v>60.009399999999999</v>
      </c>
      <c r="XEV1813">
        <v>0</v>
      </c>
      <c r="XEW1813">
        <v>1</v>
      </c>
      <c r="XEX1813">
        <v>1801.4</v>
      </c>
      <c r="XEY1813">
        <v>29</v>
      </c>
    </row>
    <row r="1814" spans="16369:16379" x14ac:dyDescent="0.3">
      <c r="XEO1814" t="s">
        <v>530</v>
      </c>
      <c r="XEP1814">
        <v>2</v>
      </c>
      <c r="XEQ1814">
        <v>5</v>
      </c>
      <c r="XER1814">
        <v>0.05</v>
      </c>
      <c r="XES1814">
        <v>50</v>
      </c>
      <c r="XET1814">
        <v>787</v>
      </c>
      <c r="XEU1814">
        <v>3.0328400000000002</v>
      </c>
      <c r="XEV1814">
        <v>0</v>
      </c>
      <c r="XEW1814">
        <v>159656</v>
      </c>
      <c r="XEX1814">
        <v>1800.01</v>
      </c>
      <c r="XEY1814">
        <v>62484</v>
      </c>
    </row>
    <row r="1815" spans="16369:16379" x14ac:dyDescent="0.3">
      <c r="XEO1815" t="s">
        <v>530</v>
      </c>
      <c r="XEP1815">
        <v>2</v>
      </c>
      <c r="XEQ1815">
        <v>5</v>
      </c>
      <c r="XER1815">
        <v>0.1</v>
      </c>
      <c r="XES1815">
        <v>50</v>
      </c>
      <c r="XET1815">
        <v>787</v>
      </c>
      <c r="XEU1815">
        <v>3.2790599999999999</v>
      </c>
      <c r="XEV1815">
        <v>0</v>
      </c>
      <c r="XEW1815">
        <v>73755</v>
      </c>
      <c r="XEX1815">
        <v>1800.01</v>
      </c>
      <c r="XEY1815">
        <v>52230</v>
      </c>
    </row>
    <row r="1816" spans="16369:16379" x14ac:dyDescent="0.3">
      <c r="XEO1816" t="s">
        <v>530</v>
      </c>
      <c r="XEP1816">
        <v>2</v>
      </c>
      <c r="XEQ1816">
        <v>5</v>
      </c>
      <c r="XER1816">
        <v>0.15</v>
      </c>
      <c r="XES1816">
        <v>50</v>
      </c>
      <c r="XET1816">
        <v>787</v>
      </c>
      <c r="XEU1816">
        <v>6.3322599999999998</v>
      </c>
      <c r="XEV1816">
        <v>3</v>
      </c>
      <c r="XEW1816">
        <v>154864</v>
      </c>
      <c r="XEX1816">
        <v>1800</v>
      </c>
      <c r="XEY1816">
        <v>54306</v>
      </c>
    </row>
    <row r="1817" spans="16369:16379" x14ac:dyDescent="0.3">
      <c r="XEO1817" t="s">
        <v>530</v>
      </c>
      <c r="XEP1817">
        <v>2</v>
      </c>
      <c r="XEQ1817">
        <v>5</v>
      </c>
      <c r="XER1817">
        <v>0.2</v>
      </c>
      <c r="XES1817">
        <v>50</v>
      </c>
      <c r="XET1817">
        <v>787</v>
      </c>
      <c r="XEU1817">
        <v>4.5699300000000003</v>
      </c>
      <c r="XEV1817">
        <v>0</v>
      </c>
      <c r="XEW1817">
        <v>152691</v>
      </c>
      <c r="XEX1817">
        <v>1800.01</v>
      </c>
      <c r="XEY1817">
        <v>56514</v>
      </c>
    </row>
    <row r="1818" spans="16369:16379" x14ac:dyDescent="0.3">
      <c r="XEO1818" t="s">
        <v>530</v>
      </c>
      <c r="XEP1818">
        <v>2</v>
      </c>
      <c r="XEQ1818">
        <v>10</v>
      </c>
      <c r="XER1818">
        <v>0.05</v>
      </c>
      <c r="XES1818">
        <v>50</v>
      </c>
      <c r="XET1818">
        <v>787</v>
      </c>
      <c r="XEU1818">
        <v>28.9499</v>
      </c>
      <c r="XEV1818">
        <v>34</v>
      </c>
      <c r="XEW1818">
        <v>94156</v>
      </c>
      <c r="XEX1818">
        <v>1800</v>
      </c>
      <c r="XEY1818">
        <v>48790</v>
      </c>
    </row>
    <row r="1819" spans="16369:16379" x14ac:dyDescent="0.3">
      <c r="XEO1819" t="s">
        <v>530</v>
      </c>
      <c r="XEP1819">
        <v>2</v>
      </c>
      <c r="XEQ1819">
        <v>10</v>
      </c>
      <c r="XER1819">
        <v>0.1</v>
      </c>
      <c r="XES1819">
        <v>50</v>
      </c>
      <c r="XET1819">
        <v>787</v>
      </c>
      <c r="XEU1819">
        <v>3.3910200000000001</v>
      </c>
      <c r="XEV1819">
        <v>0</v>
      </c>
      <c r="XEW1819">
        <v>42940</v>
      </c>
      <c r="XEX1819">
        <v>1800.23</v>
      </c>
      <c r="XEY1819">
        <v>37243</v>
      </c>
    </row>
    <row r="1820" spans="16369:16379" x14ac:dyDescent="0.3">
      <c r="XEO1820" t="s">
        <v>530</v>
      </c>
      <c r="XEP1820">
        <v>2</v>
      </c>
      <c r="XEQ1820">
        <v>10</v>
      </c>
      <c r="XER1820">
        <v>0.15</v>
      </c>
      <c r="XES1820">
        <v>50</v>
      </c>
      <c r="XET1820">
        <v>790</v>
      </c>
      <c r="XEU1820">
        <v>3.7784200000000001</v>
      </c>
      <c r="XEV1820">
        <v>0</v>
      </c>
      <c r="XEW1820">
        <v>57056</v>
      </c>
      <c r="XEX1820">
        <v>1800.02</v>
      </c>
      <c r="XEY1820">
        <v>36335</v>
      </c>
    </row>
    <row r="1821" spans="16369:16379" x14ac:dyDescent="0.3">
      <c r="XEO1821" t="s">
        <v>530</v>
      </c>
      <c r="XEP1821">
        <v>2</v>
      </c>
      <c r="XEQ1821">
        <v>10</v>
      </c>
      <c r="XER1821">
        <v>0.2</v>
      </c>
      <c r="XES1821">
        <v>50</v>
      </c>
      <c r="XET1821">
        <v>795</v>
      </c>
      <c r="XEU1821">
        <v>4.7698499999999999</v>
      </c>
      <c r="XEV1821">
        <v>0</v>
      </c>
      <c r="XEW1821">
        <v>12901</v>
      </c>
      <c r="XEX1821">
        <v>1800.24</v>
      </c>
      <c r="XEY1821">
        <v>24020</v>
      </c>
    </row>
    <row r="1822" spans="16369:16379" x14ac:dyDescent="0.3">
      <c r="XEO1822" t="s">
        <v>530</v>
      </c>
      <c r="XEP1822">
        <v>2</v>
      </c>
      <c r="XEQ1822">
        <v>25</v>
      </c>
      <c r="XER1822">
        <v>0.05</v>
      </c>
      <c r="XES1822">
        <v>50</v>
      </c>
      <c r="XET1822">
        <v>790</v>
      </c>
      <c r="XEU1822">
        <v>5.5185500000000003</v>
      </c>
      <c r="XEV1822">
        <v>0</v>
      </c>
      <c r="XEW1822">
        <v>7606</v>
      </c>
      <c r="XEX1822">
        <v>1800.01</v>
      </c>
      <c r="XEY1822">
        <v>18886</v>
      </c>
    </row>
    <row r="1823" spans="16369:16379" x14ac:dyDescent="0.3">
      <c r="XEO1823" t="s">
        <v>530</v>
      </c>
      <c r="XEP1823">
        <v>2</v>
      </c>
      <c r="XEQ1823">
        <v>25</v>
      </c>
      <c r="XER1823">
        <v>0.1</v>
      </c>
      <c r="XES1823">
        <v>50</v>
      </c>
      <c r="XET1823">
        <v>795</v>
      </c>
      <c r="XEU1823">
        <v>11.2501</v>
      </c>
      <c r="XEV1823">
        <v>0</v>
      </c>
      <c r="XEW1823">
        <v>10285</v>
      </c>
      <c r="XEX1823">
        <v>1800.03</v>
      </c>
      <c r="XEY1823">
        <v>17248</v>
      </c>
    </row>
    <row r="1824" spans="16369:16379" x14ac:dyDescent="0.3">
      <c r="XEO1824" t="s">
        <v>530</v>
      </c>
      <c r="XEP1824">
        <v>2</v>
      </c>
      <c r="XEQ1824">
        <v>25</v>
      </c>
      <c r="XER1824">
        <v>0.15</v>
      </c>
      <c r="XES1824">
        <v>50</v>
      </c>
      <c r="XET1824">
        <v>809</v>
      </c>
      <c r="XEU1824">
        <v>145.79300000000001</v>
      </c>
      <c r="XEV1824">
        <v>3</v>
      </c>
      <c r="XEW1824">
        <v>43</v>
      </c>
      <c r="XEX1824">
        <v>1800.89</v>
      </c>
      <c r="XEY1824">
        <v>1293</v>
      </c>
    </row>
    <row r="1825" spans="16369:16379" x14ac:dyDescent="0.3">
      <c r="XEO1825" t="s">
        <v>530</v>
      </c>
      <c r="XEP1825">
        <v>2</v>
      </c>
      <c r="XEQ1825">
        <v>25</v>
      </c>
      <c r="XER1825">
        <v>0.2</v>
      </c>
      <c r="XES1825">
        <v>50</v>
      </c>
      <c r="XET1825" t="s">
        <v>46</v>
      </c>
      <c r="XEU1825">
        <v>60.008600000000001</v>
      </c>
      <c r="XEV1825">
        <v>0</v>
      </c>
      <c r="XEW1825">
        <v>1</v>
      </c>
      <c r="XEX1825">
        <v>1802.03</v>
      </c>
      <c r="XEY1825">
        <v>29</v>
      </c>
    </row>
    <row r="1826" spans="16369:16379" x14ac:dyDescent="0.3">
      <c r="XEO1826" t="s">
        <v>530</v>
      </c>
      <c r="XEP1826">
        <v>2</v>
      </c>
      <c r="XEQ1826">
        <v>50</v>
      </c>
      <c r="XER1826">
        <v>0.05</v>
      </c>
      <c r="XES1826">
        <v>50</v>
      </c>
      <c r="XET1826">
        <v>795</v>
      </c>
      <c r="XEU1826">
        <v>9.2997300000000003</v>
      </c>
      <c r="XEV1826">
        <v>0</v>
      </c>
      <c r="XEW1826">
        <v>3211</v>
      </c>
      <c r="XEX1826">
        <v>1802.39</v>
      </c>
      <c r="XEY1826">
        <v>15350</v>
      </c>
    </row>
    <row r="1827" spans="16369:16379" x14ac:dyDescent="0.3">
      <c r="XEO1827" t="s">
        <v>530</v>
      </c>
      <c r="XEP1827">
        <v>2</v>
      </c>
      <c r="XEQ1827">
        <v>50</v>
      </c>
      <c r="XER1827">
        <v>0.1</v>
      </c>
      <c r="XES1827">
        <v>50</v>
      </c>
      <c r="XET1827">
        <v>844</v>
      </c>
      <c r="XEU1827">
        <v>199.21100000000001</v>
      </c>
      <c r="XEV1827">
        <v>0</v>
      </c>
      <c r="XEW1827">
        <v>16</v>
      </c>
      <c r="XEX1827">
        <v>1802.99</v>
      </c>
      <c r="XEY1827">
        <v>519</v>
      </c>
    </row>
    <row r="1828" spans="16369:16379" x14ac:dyDescent="0.3">
      <c r="XEO1828" t="s">
        <v>534</v>
      </c>
      <c r="XEP1828">
        <v>1</v>
      </c>
      <c r="XEQ1828">
        <v>5</v>
      </c>
      <c r="XER1828">
        <v>0.05</v>
      </c>
      <c r="XES1828">
        <v>50</v>
      </c>
      <c r="XET1828">
        <v>831</v>
      </c>
      <c r="XEU1828">
        <v>5.1212900000000001</v>
      </c>
      <c r="XEV1828">
        <v>0</v>
      </c>
      <c r="XEW1828">
        <v>335771</v>
      </c>
      <c r="XEX1828">
        <v>1800</v>
      </c>
      <c r="XEY1828">
        <v>63658</v>
      </c>
    </row>
    <row r="1829" spans="16369:16379" x14ac:dyDescent="0.3">
      <c r="XEO1829" t="s">
        <v>534</v>
      </c>
      <c r="XEP1829">
        <v>1</v>
      </c>
      <c r="XEQ1829">
        <v>5</v>
      </c>
      <c r="XER1829">
        <v>0.1</v>
      </c>
      <c r="XES1829">
        <v>50</v>
      </c>
      <c r="XET1829">
        <v>831</v>
      </c>
      <c r="XEU1829">
        <v>3.8572199999999999</v>
      </c>
      <c r="XEV1829">
        <v>0</v>
      </c>
      <c r="XEW1829">
        <v>210811</v>
      </c>
      <c r="XEX1829">
        <v>1800.07</v>
      </c>
      <c r="XEY1829">
        <v>58123</v>
      </c>
    </row>
    <row r="1830" spans="16369:16379" x14ac:dyDescent="0.3">
      <c r="XEO1830" t="s">
        <v>534</v>
      </c>
      <c r="XEP1830">
        <v>1</v>
      </c>
      <c r="XEQ1830">
        <v>5</v>
      </c>
      <c r="XER1830">
        <v>0.15</v>
      </c>
      <c r="XES1830">
        <v>50</v>
      </c>
      <c r="XET1830">
        <v>842</v>
      </c>
      <c r="XEU1830">
        <v>15.936400000000001</v>
      </c>
      <c r="XEV1830">
        <v>5</v>
      </c>
      <c r="XEW1830">
        <v>80486</v>
      </c>
      <c r="XEX1830">
        <v>1800.04</v>
      </c>
      <c r="XEY1830">
        <v>47324</v>
      </c>
    </row>
    <row r="1831" spans="16369:16379" x14ac:dyDescent="0.3">
      <c r="XEO1831" t="s">
        <v>534</v>
      </c>
      <c r="XEP1831">
        <v>1</v>
      </c>
      <c r="XEQ1831">
        <v>5</v>
      </c>
      <c r="XER1831">
        <v>0.2</v>
      </c>
      <c r="XES1831">
        <v>50</v>
      </c>
      <c r="XET1831">
        <v>849</v>
      </c>
      <c r="XEU1831">
        <v>5.2981199999999999</v>
      </c>
      <c r="XEV1831">
        <v>0</v>
      </c>
      <c r="XEW1831">
        <v>29006</v>
      </c>
      <c r="XEX1831">
        <v>1800.02</v>
      </c>
      <c r="XEY1831">
        <v>30702</v>
      </c>
    </row>
    <row r="1832" spans="16369:16379" x14ac:dyDescent="0.3">
      <c r="XEO1832" t="s">
        <v>534</v>
      </c>
      <c r="XEP1832">
        <v>1</v>
      </c>
      <c r="XEQ1832">
        <v>10</v>
      </c>
      <c r="XER1832">
        <v>0.05</v>
      </c>
      <c r="XES1832">
        <v>50</v>
      </c>
      <c r="XET1832">
        <v>831</v>
      </c>
      <c r="XEU1832">
        <v>13.354900000000001</v>
      </c>
      <c r="XEV1832">
        <v>5</v>
      </c>
      <c r="XEW1832">
        <v>297621</v>
      </c>
      <c r="XEX1832">
        <v>1800</v>
      </c>
      <c r="XEY1832">
        <v>62449</v>
      </c>
    </row>
    <row r="1833" spans="16369:16379" x14ac:dyDescent="0.3">
      <c r="XEO1833" t="s">
        <v>534</v>
      </c>
      <c r="XEP1833">
        <v>1</v>
      </c>
      <c r="XEQ1833">
        <v>10</v>
      </c>
      <c r="XER1833">
        <v>0.1</v>
      </c>
      <c r="XES1833">
        <v>50</v>
      </c>
      <c r="XET1833">
        <v>831</v>
      </c>
      <c r="XEU1833">
        <v>3.06833</v>
      </c>
      <c r="XEV1833">
        <v>0</v>
      </c>
      <c r="XEW1833">
        <v>341526</v>
      </c>
      <c r="XEX1833">
        <v>1800.02</v>
      </c>
      <c r="XEY1833">
        <v>59762</v>
      </c>
    </row>
    <row r="1834" spans="16369:16379" x14ac:dyDescent="0.3">
      <c r="XEO1834" t="s">
        <v>534</v>
      </c>
      <c r="XEP1834">
        <v>1</v>
      </c>
      <c r="XEQ1834">
        <v>10</v>
      </c>
      <c r="XER1834">
        <v>0.15</v>
      </c>
      <c r="XES1834">
        <v>50</v>
      </c>
      <c r="XET1834">
        <v>842</v>
      </c>
      <c r="XEU1834">
        <v>22.0746</v>
      </c>
      <c r="XEV1834">
        <v>8</v>
      </c>
      <c r="XEW1834">
        <v>55614</v>
      </c>
      <c r="XEX1834">
        <v>1800.12</v>
      </c>
      <c r="XEY1834">
        <v>47010</v>
      </c>
    </row>
    <row r="1835" spans="16369:16379" x14ac:dyDescent="0.3">
      <c r="XEO1835" t="s">
        <v>534</v>
      </c>
      <c r="XEP1835">
        <v>1</v>
      </c>
      <c r="XEQ1835">
        <v>10</v>
      </c>
      <c r="XER1835">
        <v>0.2</v>
      </c>
      <c r="XES1835">
        <v>50</v>
      </c>
      <c r="XET1835">
        <v>849</v>
      </c>
      <c r="XEU1835">
        <v>14.023300000000001</v>
      </c>
      <c r="XEV1835">
        <v>2</v>
      </c>
      <c r="XEW1835">
        <v>25123</v>
      </c>
      <c r="XEX1835">
        <v>1800.11</v>
      </c>
      <c r="XEY1835">
        <v>32211</v>
      </c>
    </row>
    <row r="1836" spans="16369:16379" x14ac:dyDescent="0.3">
      <c r="XEO1836" t="s">
        <v>534</v>
      </c>
      <c r="XEP1836">
        <v>1</v>
      </c>
      <c r="XEQ1836">
        <v>25</v>
      </c>
      <c r="XER1836">
        <v>0.05</v>
      </c>
      <c r="XES1836">
        <v>50</v>
      </c>
      <c r="XET1836">
        <v>842</v>
      </c>
      <c r="XEU1836">
        <v>13.4192</v>
      </c>
      <c r="XEV1836">
        <v>0</v>
      </c>
      <c r="XEW1836">
        <v>14756</v>
      </c>
      <c r="XEX1836">
        <v>1800.02</v>
      </c>
      <c r="XEY1836">
        <v>22576</v>
      </c>
    </row>
    <row r="1837" spans="16369:16379" x14ac:dyDescent="0.3">
      <c r="XEO1837" t="s">
        <v>534</v>
      </c>
      <c r="XEP1837">
        <v>1</v>
      </c>
      <c r="XEQ1837">
        <v>25</v>
      </c>
      <c r="XER1837">
        <v>0.1</v>
      </c>
      <c r="XES1837">
        <v>50</v>
      </c>
      <c r="XET1837">
        <v>937</v>
      </c>
      <c r="XEU1837">
        <v>1833.78</v>
      </c>
      <c r="XEV1837">
        <v>0</v>
      </c>
      <c r="XEW1837">
        <v>1</v>
      </c>
      <c r="XEX1837">
        <v>1833.78</v>
      </c>
      <c r="XEY1837">
        <v>56</v>
      </c>
    </row>
    <row r="1838" spans="16369:16379" x14ac:dyDescent="0.3">
      <c r="XEO1838" t="s">
        <v>534</v>
      </c>
      <c r="XEP1838">
        <v>1</v>
      </c>
      <c r="XEQ1838">
        <v>50</v>
      </c>
      <c r="XER1838">
        <v>0.05</v>
      </c>
      <c r="XES1838">
        <v>50</v>
      </c>
      <c r="XET1838">
        <v>856</v>
      </c>
      <c r="XEU1838">
        <v>41.5505</v>
      </c>
      <c r="XEV1838">
        <v>0</v>
      </c>
      <c r="XEW1838">
        <v>988</v>
      </c>
      <c r="XEX1838">
        <v>1800.22</v>
      </c>
      <c r="XEY1838">
        <v>8593</v>
      </c>
    </row>
    <row r="1839" spans="16369:16379" x14ac:dyDescent="0.3">
      <c r="XEO1839" t="s">
        <v>534</v>
      </c>
      <c r="XEP1839">
        <v>1</v>
      </c>
      <c r="XEQ1839">
        <v>50</v>
      </c>
      <c r="XER1839">
        <v>0.1</v>
      </c>
      <c r="XES1839">
        <v>50</v>
      </c>
      <c r="XET1839" t="s">
        <v>46</v>
      </c>
      <c r="XEU1839">
        <v>60.008800000000001</v>
      </c>
      <c r="XEV1839">
        <v>0</v>
      </c>
      <c r="XEW1839">
        <v>1</v>
      </c>
      <c r="XEX1839">
        <v>1801.98</v>
      </c>
      <c r="XEY1839">
        <v>29</v>
      </c>
    </row>
    <row r="1840" spans="16369:16379" x14ac:dyDescent="0.3">
      <c r="XEO1840" t="s">
        <v>534</v>
      </c>
      <c r="XEP1840">
        <v>2</v>
      </c>
      <c r="XEQ1840">
        <v>5</v>
      </c>
      <c r="XER1840">
        <v>0.05</v>
      </c>
      <c r="XES1840">
        <v>50</v>
      </c>
      <c r="XET1840">
        <v>831</v>
      </c>
      <c r="XEU1840">
        <v>13.366400000000001</v>
      </c>
      <c r="XEV1840">
        <v>5</v>
      </c>
      <c r="XEW1840">
        <v>275942</v>
      </c>
      <c r="XEX1840">
        <v>1800</v>
      </c>
      <c r="XEY1840">
        <v>59106</v>
      </c>
    </row>
    <row r="1841" spans="16369:16379" x14ac:dyDescent="0.3">
      <c r="XEO1841" t="s">
        <v>534</v>
      </c>
      <c r="XEP1841">
        <v>2</v>
      </c>
      <c r="XEQ1841">
        <v>5</v>
      </c>
      <c r="XER1841">
        <v>0.1</v>
      </c>
      <c r="XES1841">
        <v>50</v>
      </c>
      <c r="XET1841">
        <v>834</v>
      </c>
      <c r="XEU1841">
        <v>3.4070800000000001</v>
      </c>
      <c r="XEV1841">
        <v>0</v>
      </c>
      <c r="XEW1841">
        <v>43266</v>
      </c>
      <c r="XEX1841">
        <v>1800.01</v>
      </c>
      <c r="XEY1841">
        <v>37363</v>
      </c>
    </row>
    <row r="1842" spans="16369:16379" x14ac:dyDescent="0.3">
      <c r="XEO1842" t="s">
        <v>534</v>
      </c>
      <c r="XEP1842">
        <v>2</v>
      </c>
      <c r="XEQ1842">
        <v>5</v>
      </c>
      <c r="XER1842">
        <v>0.15</v>
      </c>
      <c r="XES1842">
        <v>50</v>
      </c>
      <c r="XET1842">
        <v>839</v>
      </c>
      <c r="XEU1842">
        <v>3.9129100000000001</v>
      </c>
      <c r="XEV1842">
        <v>0</v>
      </c>
      <c r="XEW1842">
        <v>53411</v>
      </c>
      <c r="XEX1842">
        <v>1800.04</v>
      </c>
      <c r="XEY1842">
        <v>41680</v>
      </c>
    </row>
    <row r="1843" spans="16369:16379" x14ac:dyDescent="0.3">
      <c r="XEO1843" t="s">
        <v>534</v>
      </c>
      <c r="XEP1843">
        <v>2</v>
      </c>
      <c r="XEQ1843">
        <v>5</v>
      </c>
      <c r="XER1843">
        <v>0.2</v>
      </c>
      <c r="XES1843">
        <v>50</v>
      </c>
      <c r="XET1843">
        <v>841</v>
      </c>
      <c r="XEU1843">
        <v>18.071000000000002</v>
      </c>
      <c r="XEV1843">
        <v>9</v>
      </c>
      <c r="XEW1843">
        <v>34285</v>
      </c>
      <c r="XEX1843">
        <v>1800.15</v>
      </c>
      <c r="XEY1843">
        <v>35746</v>
      </c>
    </row>
    <row r="1844" spans="16369:16379" x14ac:dyDescent="0.3">
      <c r="XEO1844" t="s">
        <v>534</v>
      </c>
      <c r="XEP1844">
        <v>2</v>
      </c>
      <c r="XEQ1844">
        <v>10</v>
      </c>
      <c r="XER1844">
        <v>0.05</v>
      </c>
      <c r="XES1844">
        <v>50</v>
      </c>
      <c r="XET1844">
        <v>834</v>
      </c>
      <c r="XEU1844">
        <v>3.60642</v>
      </c>
      <c r="XEV1844">
        <v>0</v>
      </c>
      <c r="XEW1844">
        <v>52496</v>
      </c>
      <c r="XEX1844">
        <v>1800.26</v>
      </c>
      <c r="XEY1844">
        <v>40640</v>
      </c>
    </row>
    <row r="1845" spans="16369:16379" x14ac:dyDescent="0.3">
      <c r="XEO1845" t="s">
        <v>534</v>
      </c>
      <c r="XEP1845">
        <v>2</v>
      </c>
      <c r="XEQ1845">
        <v>10</v>
      </c>
      <c r="XER1845">
        <v>0.1</v>
      </c>
      <c r="XES1845">
        <v>50</v>
      </c>
      <c r="XET1845">
        <v>841</v>
      </c>
      <c r="XEU1845">
        <v>9.0627899999999997</v>
      </c>
      <c r="XEV1845">
        <v>0</v>
      </c>
      <c r="XEW1845">
        <v>15834</v>
      </c>
      <c r="XEX1845">
        <v>1800.01</v>
      </c>
      <c r="XEY1845">
        <v>26878</v>
      </c>
    </row>
    <row r="1846" spans="16369:16379" x14ac:dyDescent="0.3">
      <c r="XEO1846" t="s">
        <v>534</v>
      </c>
      <c r="XEP1846">
        <v>2</v>
      </c>
      <c r="XEQ1846">
        <v>10</v>
      </c>
      <c r="XER1846">
        <v>0.15</v>
      </c>
      <c r="XES1846">
        <v>50</v>
      </c>
      <c r="XET1846">
        <v>856</v>
      </c>
      <c r="XEU1846">
        <v>25.0153</v>
      </c>
      <c r="XEV1846">
        <v>0</v>
      </c>
      <c r="XEW1846">
        <v>1396</v>
      </c>
      <c r="XEX1846">
        <v>1800.7</v>
      </c>
      <c r="XEY1846">
        <v>9628</v>
      </c>
    </row>
    <row r="1847" spans="16369:16379" x14ac:dyDescent="0.3">
      <c r="XEO1847" t="s">
        <v>534</v>
      </c>
      <c r="XEP1847">
        <v>2</v>
      </c>
      <c r="XEQ1847">
        <v>10</v>
      </c>
      <c r="XER1847">
        <v>0.2</v>
      </c>
      <c r="XES1847">
        <v>50</v>
      </c>
      <c r="XET1847">
        <v>929</v>
      </c>
      <c r="XEU1847">
        <v>1800.74</v>
      </c>
      <c r="XEV1847">
        <v>0</v>
      </c>
      <c r="XEW1847">
        <v>1</v>
      </c>
      <c r="XEX1847">
        <v>1800.74</v>
      </c>
      <c r="XEY1847">
        <v>110</v>
      </c>
    </row>
    <row r="1848" spans="16369:16379" x14ac:dyDescent="0.3">
      <c r="XEO1848" t="s">
        <v>534</v>
      </c>
      <c r="XEP1848">
        <v>2</v>
      </c>
      <c r="XEQ1848">
        <v>25</v>
      </c>
      <c r="XER1848">
        <v>0.05</v>
      </c>
      <c r="XES1848">
        <v>50</v>
      </c>
      <c r="XET1848">
        <v>845</v>
      </c>
      <c r="XEU1848">
        <v>21.084800000000001</v>
      </c>
      <c r="XEV1848">
        <v>0</v>
      </c>
      <c r="XEW1848">
        <v>1749</v>
      </c>
      <c r="XEX1848">
        <v>1800.05</v>
      </c>
      <c r="XEY1848">
        <v>10578</v>
      </c>
    </row>
    <row r="1849" spans="16369:16379" x14ac:dyDescent="0.3">
      <c r="XEO1849" t="s">
        <v>534</v>
      </c>
      <c r="XEP1849">
        <v>2</v>
      </c>
      <c r="XEQ1849">
        <v>25</v>
      </c>
      <c r="XER1849">
        <v>0.1</v>
      </c>
      <c r="XES1849">
        <v>50</v>
      </c>
      <c r="XET1849" t="s">
        <v>46</v>
      </c>
      <c r="XEU1849">
        <v>60.008000000000003</v>
      </c>
      <c r="XEV1849">
        <v>0</v>
      </c>
      <c r="XEW1849">
        <v>1</v>
      </c>
      <c r="XEX1849">
        <v>1801.24</v>
      </c>
      <c r="XEY1849">
        <v>29</v>
      </c>
    </row>
    <row r="1850" spans="16369:16379" x14ac:dyDescent="0.3">
      <c r="XEO1850" t="s">
        <v>534</v>
      </c>
      <c r="XEP1850">
        <v>2</v>
      </c>
      <c r="XEQ1850">
        <v>50</v>
      </c>
      <c r="XER1850">
        <v>0.05</v>
      </c>
      <c r="XES1850">
        <v>50</v>
      </c>
      <c r="XET1850">
        <v>884</v>
      </c>
      <c r="XEU1850">
        <v>817.82600000000002</v>
      </c>
      <c r="XEV1850">
        <v>0</v>
      </c>
      <c r="XEW1850">
        <v>6</v>
      </c>
      <c r="XEX1850">
        <v>1857.88</v>
      </c>
      <c r="XEY1850">
        <v>395</v>
      </c>
    </row>
    <row r="1851" spans="16369:16379" x14ac:dyDescent="0.3">
      <c r="XEO1851" t="s">
        <v>528</v>
      </c>
      <c r="XEP1851">
        <v>0</v>
      </c>
      <c r="XEQ1851">
        <v>0</v>
      </c>
      <c r="XER1851">
        <v>0.05</v>
      </c>
      <c r="XES1851">
        <v>100</v>
      </c>
      <c r="XET1851">
        <v>1034</v>
      </c>
      <c r="XEU1851">
        <v>26.810199999999998</v>
      </c>
      <c r="XEV1851">
        <v>7</v>
      </c>
      <c r="XEW1851">
        <v>2047</v>
      </c>
      <c r="XEX1851">
        <v>1800.03</v>
      </c>
      <c r="XEY1851">
        <v>79101</v>
      </c>
    </row>
    <row r="1852" spans="16369:16379" x14ac:dyDescent="0.3">
      <c r="XEO1852" t="s">
        <v>528</v>
      </c>
      <c r="XEP1852">
        <v>0</v>
      </c>
      <c r="XEQ1852">
        <v>0</v>
      </c>
      <c r="XER1852">
        <v>0.1</v>
      </c>
      <c r="XES1852">
        <v>100</v>
      </c>
      <c r="XET1852">
        <v>1034</v>
      </c>
      <c r="XEU1852">
        <v>37.866900000000001</v>
      </c>
      <c r="XEV1852">
        <v>11</v>
      </c>
      <c r="XEW1852">
        <v>1997</v>
      </c>
      <c r="XEX1852">
        <v>1800.02</v>
      </c>
      <c r="XEY1852">
        <v>88952</v>
      </c>
    </row>
    <row r="1853" spans="16369:16379" x14ac:dyDescent="0.3">
      <c r="XEO1853" t="s">
        <v>528</v>
      </c>
      <c r="XEP1853">
        <v>0</v>
      </c>
      <c r="XEQ1853">
        <v>0</v>
      </c>
      <c r="XER1853">
        <v>0.15</v>
      </c>
      <c r="XES1853">
        <v>100</v>
      </c>
      <c r="XET1853">
        <v>1034</v>
      </c>
      <c r="XEU1853">
        <v>21.9939</v>
      </c>
      <c r="XEV1853">
        <v>2</v>
      </c>
      <c r="XEW1853">
        <v>1452</v>
      </c>
      <c r="XEX1853">
        <v>1800.01</v>
      </c>
      <c r="XEY1853">
        <v>70488</v>
      </c>
    </row>
    <row r="1854" spans="16369:16379" x14ac:dyDescent="0.3">
      <c r="XEO1854" t="s">
        <v>528</v>
      </c>
      <c r="XEP1854">
        <v>0</v>
      </c>
      <c r="XEQ1854">
        <v>0</v>
      </c>
      <c r="XER1854">
        <v>0.2</v>
      </c>
      <c r="XES1854">
        <v>100</v>
      </c>
      <c r="XET1854">
        <v>1034</v>
      </c>
      <c r="XEU1854">
        <v>21.008800000000001</v>
      </c>
      <c r="XEV1854">
        <v>2</v>
      </c>
      <c r="XEW1854">
        <v>2372</v>
      </c>
      <c r="XEX1854">
        <v>1800.08</v>
      </c>
      <c r="XEY1854">
        <v>85019</v>
      </c>
    </row>
    <row r="1855" spans="16369:16379" x14ac:dyDescent="0.3">
      <c r="XEO1855" t="s">
        <v>528</v>
      </c>
      <c r="XEP1855">
        <v>1</v>
      </c>
      <c r="XEQ1855">
        <v>5</v>
      </c>
      <c r="XER1855">
        <v>0.05</v>
      </c>
      <c r="XES1855">
        <v>100</v>
      </c>
      <c r="XET1855">
        <v>1034</v>
      </c>
      <c r="XEU1855">
        <v>48.2789</v>
      </c>
      <c r="XEV1855">
        <v>5</v>
      </c>
      <c r="XEW1855">
        <v>505</v>
      </c>
      <c r="XEX1855">
        <v>1800.42</v>
      </c>
      <c r="XEY1855">
        <v>26171</v>
      </c>
    </row>
    <row r="1856" spans="16369:16379" x14ac:dyDescent="0.3">
      <c r="XEO1856" t="s">
        <v>528</v>
      </c>
      <c r="XEP1856">
        <v>1</v>
      </c>
      <c r="XEQ1856">
        <v>5</v>
      </c>
      <c r="XER1856">
        <v>0.1</v>
      </c>
      <c r="XES1856">
        <v>100</v>
      </c>
      <c r="XET1856">
        <v>1042</v>
      </c>
      <c r="XEU1856">
        <v>115.53700000000001</v>
      </c>
      <c r="XEV1856">
        <v>5</v>
      </c>
      <c r="XEW1856">
        <v>279</v>
      </c>
      <c r="XEX1856">
        <v>1800.27</v>
      </c>
      <c r="XEY1856">
        <v>20413</v>
      </c>
    </row>
    <row r="1857" spans="16369:16379" x14ac:dyDescent="0.3">
      <c r="XEO1857" t="s">
        <v>528</v>
      </c>
      <c r="XEP1857">
        <v>1</v>
      </c>
      <c r="XEQ1857">
        <v>5</v>
      </c>
      <c r="XER1857">
        <v>0.15</v>
      </c>
      <c r="XES1857">
        <v>100</v>
      </c>
      <c r="XET1857">
        <v>1044</v>
      </c>
      <c r="XEU1857">
        <v>76.427599999999998</v>
      </c>
      <c r="XEV1857">
        <v>4</v>
      </c>
      <c r="XEW1857">
        <v>275</v>
      </c>
      <c r="XEX1857">
        <v>1800.06</v>
      </c>
      <c r="XEY1857">
        <v>18992</v>
      </c>
    </row>
    <row r="1858" spans="16369:16379" x14ac:dyDescent="0.3">
      <c r="XEO1858" t="s">
        <v>528</v>
      </c>
      <c r="XEP1858">
        <v>1</v>
      </c>
      <c r="XEQ1858">
        <v>5</v>
      </c>
      <c r="XER1858">
        <v>0.2</v>
      </c>
      <c r="XES1858">
        <v>100</v>
      </c>
      <c r="XET1858">
        <v>1044</v>
      </c>
      <c r="XEU1858">
        <v>51.052900000000001</v>
      </c>
      <c r="XEV1858">
        <v>0</v>
      </c>
      <c r="XEW1858">
        <v>248</v>
      </c>
      <c r="XEX1858">
        <v>1800.04</v>
      </c>
      <c r="XEY1858">
        <v>18528</v>
      </c>
    </row>
    <row r="1859" spans="16369:16379" x14ac:dyDescent="0.3">
      <c r="XEO1859" t="s">
        <v>528</v>
      </c>
      <c r="XEP1859">
        <v>1</v>
      </c>
      <c r="XEQ1859">
        <v>10</v>
      </c>
      <c r="XER1859">
        <v>0.05</v>
      </c>
      <c r="XES1859">
        <v>100</v>
      </c>
      <c r="XET1859">
        <v>1034</v>
      </c>
      <c r="XEU1859">
        <v>40.583500000000001</v>
      </c>
      <c r="XEV1859">
        <v>0</v>
      </c>
      <c r="XEW1859">
        <v>441</v>
      </c>
      <c r="XEX1859">
        <v>1800.35</v>
      </c>
      <c r="XEY1859">
        <v>24414</v>
      </c>
    </row>
    <row r="1860" spans="16369:16379" x14ac:dyDescent="0.3">
      <c r="XEO1860" t="s">
        <v>528</v>
      </c>
      <c r="XEP1860">
        <v>1</v>
      </c>
      <c r="XEQ1860">
        <v>10</v>
      </c>
      <c r="XER1860">
        <v>0.1</v>
      </c>
      <c r="XES1860">
        <v>100</v>
      </c>
      <c r="XET1860">
        <v>1042</v>
      </c>
      <c r="XEU1860">
        <v>80.408500000000004</v>
      </c>
      <c r="XEV1860">
        <v>3</v>
      </c>
      <c r="XEW1860">
        <v>304</v>
      </c>
      <c r="XEX1860">
        <v>1800</v>
      </c>
      <c r="XEY1860">
        <v>21408</v>
      </c>
    </row>
    <row r="1861" spans="16369:16379" x14ac:dyDescent="0.3">
      <c r="XEO1861" t="s">
        <v>528</v>
      </c>
      <c r="XEP1861">
        <v>1</v>
      </c>
      <c r="XEQ1861">
        <v>10</v>
      </c>
      <c r="XER1861">
        <v>0.15</v>
      </c>
      <c r="XES1861">
        <v>100</v>
      </c>
      <c r="XET1861">
        <v>1044</v>
      </c>
      <c r="XEU1861">
        <v>41.177199999999999</v>
      </c>
      <c r="XEV1861">
        <v>0</v>
      </c>
      <c r="XEW1861">
        <v>251</v>
      </c>
      <c r="XEX1861">
        <v>1800.38</v>
      </c>
      <c r="XEY1861">
        <v>19531</v>
      </c>
    </row>
    <row r="1862" spans="16369:16379" x14ac:dyDescent="0.3">
      <c r="XEO1862" t="s">
        <v>528</v>
      </c>
      <c r="XEP1862">
        <v>1</v>
      </c>
      <c r="XEQ1862">
        <v>10</v>
      </c>
      <c r="XER1862">
        <v>0.2</v>
      </c>
      <c r="XES1862">
        <v>100</v>
      </c>
      <c r="XET1862">
        <v>1044</v>
      </c>
      <c r="XEU1862">
        <v>74.083200000000005</v>
      </c>
      <c r="XEV1862">
        <v>1</v>
      </c>
      <c r="XEW1862">
        <v>191</v>
      </c>
      <c r="XEX1862">
        <v>1800.03</v>
      </c>
      <c r="XEY1862">
        <v>14499</v>
      </c>
    </row>
    <row r="1863" spans="16369:16379" x14ac:dyDescent="0.3">
      <c r="XEO1863" t="s">
        <v>528</v>
      </c>
      <c r="XEP1863">
        <v>1</v>
      </c>
      <c r="XEQ1863">
        <v>25</v>
      </c>
      <c r="XER1863">
        <v>0.05</v>
      </c>
      <c r="XES1863">
        <v>100</v>
      </c>
      <c r="XET1863">
        <v>1044</v>
      </c>
      <c r="XEU1863">
        <v>308.59500000000003</v>
      </c>
      <c r="XEV1863">
        <v>5</v>
      </c>
      <c r="XEW1863">
        <v>50</v>
      </c>
      <c r="XEX1863">
        <v>1800.02</v>
      </c>
      <c r="XEY1863">
        <v>5606</v>
      </c>
    </row>
    <row r="1864" spans="16369:16379" x14ac:dyDescent="0.3">
      <c r="XEO1864" t="s">
        <v>528</v>
      </c>
      <c r="XEP1864">
        <v>1</v>
      </c>
      <c r="XEQ1864">
        <v>25</v>
      </c>
      <c r="XER1864">
        <v>0.1</v>
      </c>
      <c r="XES1864">
        <v>100</v>
      </c>
      <c r="XET1864">
        <v>1052</v>
      </c>
      <c r="XEU1864">
        <v>1228.05</v>
      </c>
      <c r="XEV1864">
        <v>11</v>
      </c>
      <c r="XEW1864">
        <v>20</v>
      </c>
      <c r="XEX1864">
        <v>1800.83</v>
      </c>
      <c r="XEY1864">
        <v>2753</v>
      </c>
    </row>
    <row r="1865" spans="16369:16379" x14ac:dyDescent="0.3">
      <c r="XEO1865" t="s">
        <v>528</v>
      </c>
      <c r="XEP1865">
        <v>1</v>
      </c>
      <c r="XEQ1865">
        <v>25</v>
      </c>
      <c r="XER1865">
        <v>0.15</v>
      </c>
      <c r="XES1865">
        <v>100</v>
      </c>
      <c r="XET1865">
        <v>1055</v>
      </c>
      <c r="XEU1865">
        <v>1056.0899999999999</v>
      </c>
      <c r="XEV1865">
        <v>4</v>
      </c>
      <c r="XEW1865">
        <v>9</v>
      </c>
      <c r="XEX1865">
        <v>1804.82</v>
      </c>
      <c r="XEY1865">
        <v>1843</v>
      </c>
    </row>
    <row r="1866" spans="16369:16379" x14ac:dyDescent="0.3">
      <c r="XEO1866" t="s">
        <v>528</v>
      </c>
      <c r="XEP1866">
        <v>1</v>
      </c>
      <c r="XEQ1866">
        <v>25</v>
      </c>
      <c r="XER1866">
        <v>0.2</v>
      </c>
      <c r="XES1866">
        <v>100</v>
      </c>
      <c r="XET1866">
        <v>1083</v>
      </c>
      <c r="XEU1866">
        <v>1702.8</v>
      </c>
      <c r="XEV1866">
        <v>0</v>
      </c>
      <c r="XEW1866">
        <v>3</v>
      </c>
      <c r="XEX1866">
        <v>1800.08</v>
      </c>
      <c r="XEY1866">
        <v>773</v>
      </c>
    </row>
    <row r="1867" spans="16369:16379" x14ac:dyDescent="0.3">
      <c r="XEO1867" t="s">
        <v>528</v>
      </c>
      <c r="XEP1867">
        <v>1</v>
      </c>
      <c r="XEQ1867">
        <v>50</v>
      </c>
      <c r="XER1867">
        <v>0.05</v>
      </c>
      <c r="XES1867">
        <v>100</v>
      </c>
      <c r="XET1867">
        <v>1045</v>
      </c>
      <c r="XEU1867">
        <v>92.312200000000004</v>
      </c>
      <c r="XEV1867">
        <v>0</v>
      </c>
      <c r="XEW1867">
        <v>40</v>
      </c>
      <c r="XEX1867">
        <v>1800.17</v>
      </c>
      <c r="XEY1867">
        <v>4791</v>
      </c>
    </row>
    <row r="1868" spans="16369:16379" x14ac:dyDescent="0.3">
      <c r="XEO1868" t="s">
        <v>528</v>
      </c>
      <c r="XEP1868">
        <v>1</v>
      </c>
      <c r="XEQ1868">
        <v>50</v>
      </c>
      <c r="XER1868">
        <v>0.1</v>
      </c>
      <c r="XES1868">
        <v>100</v>
      </c>
      <c r="XET1868">
        <v>1055</v>
      </c>
      <c r="XEU1868">
        <v>1069.44</v>
      </c>
      <c r="XEV1868">
        <v>3</v>
      </c>
      <c r="XEW1868">
        <v>10</v>
      </c>
      <c r="XEX1868">
        <v>1820.35</v>
      </c>
      <c r="XEY1868">
        <v>1558</v>
      </c>
    </row>
    <row r="1869" spans="16369:16379" x14ac:dyDescent="0.3">
      <c r="XEO1869" t="s">
        <v>528</v>
      </c>
      <c r="XEP1869">
        <v>1</v>
      </c>
      <c r="XEQ1869">
        <v>50</v>
      </c>
      <c r="XER1869">
        <v>0.15</v>
      </c>
      <c r="XES1869">
        <v>100</v>
      </c>
      <c r="XET1869">
        <v>1438</v>
      </c>
      <c r="XEU1869">
        <v>1855.22</v>
      </c>
      <c r="XEV1869">
        <v>0</v>
      </c>
      <c r="XEW1869">
        <v>1</v>
      </c>
      <c r="XEX1869">
        <v>1855.3</v>
      </c>
      <c r="XEY1869">
        <v>41</v>
      </c>
    </row>
    <row r="1870" spans="16369:16379" x14ac:dyDescent="0.3">
      <c r="XEO1870" t="s">
        <v>528</v>
      </c>
      <c r="XEP1870">
        <v>1</v>
      </c>
      <c r="XEQ1870">
        <v>50</v>
      </c>
      <c r="XER1870">
        <v>0.2</v>
      </c>
      <c r="XES1870">
        <v>100</v>
      </c>
      <c r="XET1870" t="s">
        <v>46</v>
      </c>
      <c r="XEU1870">
        <v>60.021900000000002</v>
      </c>
      <c r="XEV1870">
        <v>0</v>
      </c>
      <c r="XEW1870">
        <v>1</v>
      </c>
      <c r="XEX1870">
        <v>1801.29</v>
      </c>
      <c r="XEY1870">
        <v>29</v>
      </c>
    </row>
    <row r="1871" spans="16369:16379" x14ac:dyDescent="0.3">
      <c r="XEO1871" t="s">
        <v>528</v>
      </c>
      <c r="XEP1871">
        <v>2</v>
      </c>
      <c r="XEQ1871">
        <v>5</v>
      </c>
      <c r="XER1871">
        <v>0.05</v>
      </c>
      <c r="XES1871">
        <v>100</v>
      </c>
      <c r="XET1871">
        <v>1034</v>
      </c>
      <c r="XEU1871">
        <v>37.009500000000003</v>
      </c>
      <c r="XEV1871">
        <v>0</v>
      </c>
      <c r="XEW1871">
        <v>268</v>
      </c>
      <c r="XEX1871">
        <v>1800.01</v>
      </c>
      <c r="XEY1871">
        <v>19445</v>
      </c>
    </row>
    <row r="1872" spans="16369:16379" x14ac:dyDescent="0.3">
      <c r="XEO1872" t="s">
        <v>528</v>
      </c>
      <c r="XEP1872">
        <v>2</v>
      </c>
      <c r="XEQ1872">
        <v>5</v>
      </c>
      <c r="XER1872">
        <v>0.1</v>
      </c>
      <c r="XES1872">
        <v>100</v>
      </c>
      <c r="XET1872">
        <v>1042</v>
      </c>
      <c r="XEU1872">
        <v>68.881299999999996</v>
      </c>
      <c r="XEV1872">
        <v>0</v>
      </c>
      <c r="XEW1872">
        <v>211</v>
      </c>
      <c r="XEX1872">
        <v>1800.06</v>
      </c>
      <c r="XEY1872">
        <v>14477</v>
      </c>
    </row>
    <row r="1873" spans="16369:16379" x14ac:dyDescent="0.3">
      <c r="XEO1873" t="s">
        <v>528</v>
      </c>
      <c r="XEP1873">
        <v>2</v>
      </c>
      <c r="XEQ1873">
        <v>5</v>
      </c>
      <c r="XER1873">
        <v>0.15</v>
      </c>
      <c r="XES1873">
        <v>100</v>
      </c>
      <c r="XET1873">
        <v>1042</v>
      </c>
      <c r="XEU1873">
        <v>206.29300000000001</v>
      </c>
      <c r="XEV1873">
        <v>13</v>
      </c>
      <c r="XEW1873">
        <v>124</v>
      </c>
      <c r="XEX1873">
        <v>1800.63</v>
      </c>
      <c r="XEY1873">
        <v>10073</v>
      </c>
    </row>
    <row r="1874" spans="16369:16379" x14ac:dyDescent="0.3">
      <c r="XEO1874" t="s">
        <v>528</v>
      </c>
      <c r="XEP1874">
        <v>2</v>
      </c>
      <c r="XEQ1874">
        <v>5</v>
      </c>
      <c r="XER1874">
        <v>0.2</v>
      </c>
      <c r="XES1874">
        <v>100</v>
      </c>
      <c r="XET1874">
        <v>1052</v>
      </c>
      <c r="XEU1874">
        <v>410.52699999999999</v>
      </c>
      <c r="XEV1874">
        <v>15</v>
      </c>
      <c r="XEW1874">
        <v>65</v>
      </c>
      <c r="XEX1874">
        <v>1800.07</v>
      </c>
      <c r="XEY1874">
        <v>9674</v>
      </c>
    </row>
    <row r="1875" spans="16369:16379" x14ac:dyDescent="0.3">
      <c r="XEO1875" t="s">
        <v>528</v>
      </c>
      <c r="XEP1875">
        <v>2</v>
      </c>
      <c r="XEQ1875">
        <v>10</v>
      </c>
      <c r="XER1875">
        <v>0.05</v>
      </c>
      <c r="XES1875">
        <v>100</v>
      </c>
      <c r="XET1875">
        <v>1042</v>
      </c>
      <c r="XEU1875">
        <v>692.71400000000006</v>
      </c>
      <c r="XEV1875">
        <v>6</v>
      </c>
      <c r="XEW1875">
        <v>65</v>
      </c>
      <c r="XEX1875">
        <v>1800.02</v>
      </c>
      <c r="XEY1875">
        <v>5370</v>
      </c>
    </row>
    <row r="1876" spans="16369:16379" x14ac:dyDescent="0.3">
      <c r="XEO1876" t="s">
        <v>528</v>
      </c>
      <c r="XEP1876">
        <v>2</v>
      </c>
      <c r="XEQ1876">
        <v>10</v>
      </c>
      <c r="XER1876">
        <v>0.1</v>
      </c>
      <c r="XES1876">
        <v>100</v>
      </c>
      <c r="XET1876">
        <v>1049</v>
      </c>
      <c r="XEU1876">
        <v>202.905</v>
      </c>
      <c r="XEV1876">
        <v>0</v>
      </c>
      <c r="XEW1876">
        <v>20</v>
      </c>
      <c r="XEX1876">
        <v>1800.02</v>
      </c>
      <c r="XEY1876">
        <v>4924</v>
      </c>
    </row>
    <row r="1877" spans="16369:16379" x14ac:dyDescent="0.3">
      <c r="XEO1877" t="s">
        <v>528</v>
      </c>
      <c r="XEP1877">
        <v>2</v>
      </c>
      <c r="XEQ1877">
        <v>10</v>
      </c>
      <c r="XER1877">
        <v>0.15</v>
      </c>
      <c r="XES1877">
        <v>100</v>
      </c>
      <c r="XET1877">
        <v>1064</v>
      </c>
      <c r="XEU1877">
        <v>559.14700000000005</v>
      </c>
      <c r="XEV1877">
        <v>0</v>
      </c>
      <c r="XEW1877">
        <v>9</v>
      </c>
      <c r="XEX1877">
        <v>1854.21</v>
      </c>
      <c r="XEY1877">
        <v>1375</v>
      </c>
    </row>
    <row r="1878" spans="16369:16379" x14ac:dyDescent="0.3">
      <c r="XEO1878" t="s">
        <v>528</v>
      </c>
      <c r="XEP1878">
        <v>2</v>
      </c>
      <c r="XEQ1878">
        <v>10</v>
      </c>
      <c r="XER1878">
        <v>0.2</v>
      </c>
      <c r="XES1878">
        <v>100</v>
      </c>
      <c r="XET1878">
        <v>1146</v>
      </c>
      <c r="XEU1878">
        <v>1559.71</v>
      </c>
      <c r="XEV1878">
        <v>0</v>
      </c>
      <c r="XEW1878">
        <v>3</v>
      </c>
      <c r="XEX1878">
        <v>1814.99</v>
      </c>
      <c r="XEY1878">
        <v>608</v>
      </c>
    </row>
    <row r="1879" spans="16369:16379" x14ac:dyDescent="0.3">
      <c r="XEO1879" t="s">
        <v>528</v>
      </c>
      <c r="XEP1879">
        <v>2</v>
      </c>
      <c r="XEQ1879">
        <v>25</v>
      </c>
      <c r="XER1879">
        <v>0.05</v>
      </c>
      <c r="XES1879">
        <v>100</v>
      </c>
      <c r="XET1879">
        <v>1049</v>
      </c>
      <c r="XEU1879">
        <v>336.97199999999998</v>
      </c>
      <c r="XEV1879">
        <v>0</v>
      </c>
      <c r="XEW1879">
        <v>11</v>
      </c>
      <c r="XEX1879">
        <v>1804.7</v>
      </c>
      <c r="XEY1879">
        <v>2298</v>
      </c>
    </row>
    <row r="1880" spans="16369:16379" x14ac:dyDescent="0.3">
      <c r="XEO1880" t="s">
        <v>528</v>
      </c>
      <c r="XEP1880">
        <v>2</v>
      </c>
      <c r="XEQ1880">
        <v>25</v>
      </c>
      <c r="XER1880">
        <v>0.1</v>
      </c>
      <c r="XES1880">
        <v>100</v>
      </c>
      <c r="XET1880">
        <v>1180</v>
      </c>
      <c r="XEU1880">
        <v>1829.75</v>
      </c>
      <c r="XEV1880">
        <v>0</v>
      </c>
      <c r="XEW1880">
        <v>1</v>
      </c>
      <c r="XEX1880">
        <v>1829.9</v>
      </c>
      <c r="XEY1880">
        <v>88</v>
      </c>
    </row>
    <row r="1881" spans="16369:16379" x14ac:dyDescent="0.3">
      <c r="XEO1881" t="s">
        <v>528</v>
      </c>
      <c r="XEP1881">
        <v>2</v>
      </c>
      <c r="XEQ1881">
        <v>25</v>
      </c>
      <c r="XER1881">
        <v>0.15</v>
      </c>
      <c r="XES1881">
        <v>100</v>
      </c>
      <c r="XET1881" t="s">
        <v>46</v>
      </c>
      <c r="XEU1881">
        <v>60.025599999999997</v>
      </c>
      <c r="XEV1881">
        <v>0</v>
      </c>
      <c r="XEW1881">
        <v>1</v>
      </c>
      <c r="XEX1881">
        <v>1800.88</v>
      </c>
      <c r="XEY1881">
        <v>29</v>
      </c>
    </row>
    <row r="1882" spans="16369:16379" x14ac:dyDescent="0.3">
      <c r="XEO1882" t="s">
        <v>528</v>
      </c>
      <c r="XEP1882">
        <v>2</v>
      </c>
      <c r="XEQ1882">
        <v>25</v>
      </c>
      <c r="XER1882">
        <v>0.2</v>
      </c>
      <c r="XES1882">
        <v>100</v>
      </c>
      <c r="XET1882" t="s">
        <v>46</v>
      </c>
      <c r="XEU1882">
        <v>60.028700000000001</v>
      </c>
      <c r="XEV1882">
        <v>0</v>
      </c>
      <c r="XEW1882">
        <v>1</v>
      </c>
      <c r="XEX1882">
        <v>1800.7</v>
      </c>
      <c r="XEY1882">
        <v>29</v>
      </c>
    </row>
    <row r="1883" spans="16369:16379" x14ac:dyDescent="0.3">
      <c r="XEO1883" t="s">
        <v>528</v>
      </c>
      <c r="XEP1883">
        <v>2</v>
      </c>
      <c r="XEQ1883">
        <v>50</v>
      </c>
      <c r="XER1883">
        <v>0.05</v>
      </c>
      <c r="XES1883">
        <v>100</v>
      </c>
      <c r="XET1883">
        <v>1052</v>
      </c>
      <c r="XEU1883">
        <v>508.40300000000002</v>
      </c>
      <c r="XEV1883">
        <v>0</v>
      </c>
      <c r="XEW1883">
        <v>21</v>
      </c>
      <c r="XEX1883">
        <v>1800.03</v>
      </c>
      <c r="XEY1883">
        <v>5218</v>
      </c>
    </row>
    <row r="1884" spans="16369:16379" x14ac:dyDescent="0.3">
      <c r="XEO1884" t="s">
        <v>528</v>
      </c>
      <c r="XEP1884">
        <v>2</v>
      </c>
      <c r="XEQ1884">
        <v>50</v>
      </c>
      <c r="XER1884">
        <v>0.1</v>
      </c>
      <c r="XES1884">
        <v>100</v>
      </c>
      <c r="XET1884">
        <v>1085</v>
      </c>
      <c r="XEU1884">
        <v>1387.6</v>
      </c>
      <c r="XEV1884">
        <v>6</v>
      </c>
      <c r="XEW1884">
        <v>14</v>
      </c>
      <c r="XEX1884">
        <v>1800.57</v>
      </c>
      <c r="XEY1884">
        <v>2171</v>
      </c>
    </row>
    <row r="1885" spans="16369:16379" x14ac:dyDescent="0.3">
      <c r="XEO1885" t="s">
        <v>528</v>
      </c>
      <c r="XEP1885">
        <v>2</v>
      </c>
      <c r="XEQ1885">
        <v>50</v>
      </c>
      <c r="XER1885">
        <v>0.15</v>
      </c>
      <c r="XES1885">
        <v>100</v>
      </c>
      <c r="XET1885" t="s">
        <v>46</v>
      </c>
      <c r="XEU1885">
        <v>60.026200000000003</v>
      </c>
      <c r="XEV1885">
        <v>0</v>
      </c>
      <c r="XEW1885">
        <v>1</v>
      </c>
      <c r="XEX1885">
        <v>1800.84</v>
      </c>
      <c r="XEY1885">
        <v>29</v>
      </c>
    </row>
    <row r="1886" spans="16369:16379" x14ac:dyDescent="0.3">
      <c r="XEO1886" t="s">
        <v>528</v>
      </c>
      <c r="XEP1886">
        <v>2</v>
      </c>
      <c r="XEQ1886">
        <v>50</v>
      </c>
      <c r="XER1886">
        <v>0.2</v>
      </c>
      <c r="XES1886">
        <v>100</v>
      </c>
      <c r="XET1886" t="s">
        <v>46</v>
      </c>
      <c r="XEU1886">
        <v>60.023099999999999</v>
      </c>
      <c r="XEV1886">
        <v>0</v>
      </c>
      <c r="XEW1886">
        <v>1</v>
      </c>
      <c r="XEX1886">
        <v>1800.63</v>
      </c>
      <c r="XEY1886">
        <v>29</v>
      </c>
    </row>
    <row r="1887" spans="16369:16379" x14ac:dyDescent="0.3">
      <c r="XEO1887" t="s">
        <v>528</v>
      </c>
      <c r="XEP1887">
        <v>3</v>
      </c>
      <c r="XEQ1887">
        <v>0</v>
      </c>
      <c r="XER1887">
        <v>0.05</v>
      </c>
      <c r="XES1887">
        <v>100</v>
      </c>
      <c r="XET1887">
        <v>1093</v>
      </c>
      <c r="XEU1887">
        <v>509.92099999999999</v>
      </c>
      <c r="XEV1887">
        <v>7</v>
      </c>
      <c r="XEW1887">
        <v>41</v>
      </c>
      <c r="XEX1887">
        <v>1800.2</v>
      </c>
      <c r="XEY1887">
        <v>7883</v>
      </c>
    </row>
    <row r="1888" spans="16369:16379" x14ac:dyDescent="0.3">
      <c r="XEO1888" t="s">
        <v>528</v>
      </c>
      <c r="XEP1888">
        <v>3</v>
      </c>
      <c r="XEQ1888">
        <v>10</v>
      </c>
      <c r="XER1888">
        <v>0.05</v>
      </c>
      <c r="XES1888">
        <v>100</v>
      </c>
      <c r="XET1888">
        <v>1093</v>
      </c>
      <c r="XEU1888">
        <v>465.97500000000002</v>
      </c>
      <c r="XEV1888">
        <v>7</v>
      </c>
      <c r="XEW1888">
        <v>47</v>
      </c>
      <c r="XEX1888">
        <v>1800.01</v>
      </c>
      <c r="XEY1888">
        <v>7837</v>
      </c>
    </row>
    <row r="1889" spans="16369:16379" x14ac:dyDescent="0.3">
      <c r="XEO1889" t="s">
        <v>528</v>
      </c>
      <c r="XEP1889">
        <v>3</v>
      </c>
      <c r="XEQ1889">
        <v>25</v>
      </c>
      <c r="XER1889">
        <v>0.05</v>
      </c>
      <c r="XES1889">
        <v>100</v>
      </c>
      <c r="XET1889">
        <v>1093</v>
      </c>
      <c r="XEU1889">
        <v>464.54899999999998</v>
      </c>
      <c r="XEV1889">
        <v>10</v>
      </c>
      <c r="XEW1889">
        <v>48</v>
      </c>
      <c r="XEX1889">
        <v>1800.19</v>
      </c>
      <c r="XEY1889">
        <v>8059</v>
      </c>
    </row>
    <row r="1890" spans="16369:16379" x14ac:dyDescent="0.3">
      <c r="XEO1890" t="s">
        <v>528</v>
      </c>
      <c r="XEP1890">
        <v>3</v>
      </c>
      <c r="XEQ1890">
        <v>50</v>
      </c>
      <c r="XER1890">
        <v>0.05</v>
      </c>
      <c r="XES1890">
        <v>100</v>
      </c>
      <c r="XET1890">
        <v>1093</v>
      </c>
      <c r="XEU1890">
        <v>104.259</v>
      </c>
      <c r="XEV1890">
        <v>0</v>
      </c>
      <c r="XEW1890">
        <v>44</v>
      </c>
      <c r="XEX1890">
        <v>1800.09</v>
      </c>
      <c r="XEY1890">
        <v>8512</v>
      </c>
    </row>
    <row r="1891" spans="16369:16379" x14ac:dyDescent="0.3">
      <c r="XEO1891" t="s">
        <v>516</v>
      </c>
      <c r="XEP1891">
        <v>0</v>
      </c>
      <c r="XEQ1891">
        <v>0</v>
      </c>
      <c r="XER1891">
        <v>0.05</v>
      </c>
      <c r="XES1891">
        <v>100</v>
      </c>
      <c r="XET1891">
        <v>966</v>
      </c>
      <c r="XEU1891">
        <v>6.7404900000000003</v>
      </c>
      <c r="XEV1891">
        <v>2</v>
      </c>
      <c r="XEW1891">
        <v>11772</v>
      </c>
      <c r="XEX1891">
        <v>1800</v>
      </c>
      <c r="XEY1891">
        <v>115895</v>
      </c>
    </row>
    <row r="1892" spans="16369:16379" x14ac:dyDescent="0.3">
      <c r="XEO1892" t="s">
        <v>516</v>
      </c>
      <c r="XEP1892">
        <v>0</v>
      </c>
      <c r="XEQ1892">
        <v>0</v>
      </c>
      <c r="XER1892">
        <v>0.1</v>
      </c>
      <c r="XES1892">
        <v>100</v>
      </c>
      <c r="XET1892">
        <v>966</v>
      </c>
      <c r="XEU1892">
        <v>16.1815</v>
      </c>
      <c r="XEV1892">
        <v>9</v>
      </c>
      <c r="XEW1892">
        <v>3697</v>
      </c>
      <c r="XEX1892">
        <v>1800.01</v>
      </c>
      <c r="XEY1892">
        <v>86806</v>
      </c>
    </row>
    <row r="1893" spans="16369:16379" x14ac:dyDescent="0.3">
      <c r="XEO1893" t="s">
        <v>516</v>
      </c>
      <c r="XEP1893">
        <v>0</v>
      </c>
      <c r="XEQ1893">
        <v>0</v>
      </c>
      <c r="XER1893">
        <v>0.15</v>
      </c>
      <c r="XES1893">
        <v>100</v>
      </c>
      <c r="XET1893">
        <v>966</v>
      </c>
      <c r="XEU1893">
        <v>8.9397800000000007</v>
      </c>
      <c r="XEV1893">
        <v>4</v>
      </c>
      <c r="XEW1893">
        <v>5013</v>
      </c>
      <c r="XEX1893">
        <v>1800.02</v>
      </c>
      <c r="XEY1893">
        <v>93397</v>
      </c>
    </row>
    <row r="1894" spans="16369:16379" x14ac:dyDescent="0.3">
      <c r="XEO1894" t="s">
        <v>516</v>
      </c>
      <c r="XEP1894">
        <v>0</v>
      </c>
      <c r="XEQ1894">
        <v>0</v>
      </c>
      <c r="XER1894">
        <v>0.2</v>
      </c>
      <c r="XES1894">
        <v>100</v>
      </c>
      <c r="XET1894">
        <v>966</v>
      </c>
      <c r="XEU1894">
        <v>5.0097699999999996</v>
      </c>
      <c r="XEV1894">
        <v>0</v>
      </c>
      <c r="XEW1894">
        <v>7930</v>
      </c>
      <c r="XEX1894">
        <v>1800.01</v>
      </c>
      <c r="XEY1894">
        <v>110099</v>
      </c>
    </row>
    <row r="1895" spans="16369:16379" x14ac:dyDescent="0.3">
      <c r="XEO1895" t="s">
        <v>516</v>
      </c>
      <c r="XEP1895">
        <v>1</v>
      </c>
      <c r="XEQ1895">
        <v>5</v>
      </c>
      <c r="XER1895">
        <v>0.05</v>
      </c>
      <c r="XES1895">
        <v>100</v>
      </c>
      <c r="XET1895">
        <v>966</v>
      </c>
      <c r="XEU1895">
        <v>50.165799999999997</v>
      </c>
      <c r="XEV1895">
        <v>8</v>
      </c>
      <c r="XEW1895">
        <v>777</v>
      </c>
      <c r="XEX1895">
        <v>1800.02</v>
      </c>
      <c r="XEY1895">
        <v>31671</v>
      </c>
    </row>
    <row r="1896" spans="16369:16379" x14ac:dyDescent="0.3">
      <c r="XEO1896" t="s">
        <v>516</v>
      </c>
      <c r="XEP1896">
        <v>1</v>
      </c>
      <c r="XEQ1896">
        <v>5</v>
      </c>
      <c r="XER1896">
        <v>0.1</v>
      </c>
      <c r="XES1896">
        <v>100</v>
      </c>
      <c r="XET1896">
        <v>966</v>
      </c>
      <c r="XEU1896">
        <v>23.0733</v>
      </c>
      <c r="XEV1896">
        <v>0</v>
      </c>
      <c r="XEW1896">
        <v>1691</v>
      </c>
      <c r="XEX1896">
        <v>1800.07</v>
      </c>
      <c r="XEY1896">
        <v>34634</v>
      </c>
    </row>
    <row r="1897" spans="16369:16379" x14ac:dyDescent="0.3">
      <c r="XEO1897" t="s">
        <v>516</v>
      </c>
      <c r="XEP1897">
        <v>1</v>
      </c>
      <c r="XEQ1897">
        <v>5</v>
      </c>
      <c r="XER1897">
        <v>0.15</v>
      </c>
      <c r="XES1897">
        <v>100</v>
      </c>
      <c r="XET1897">
        <v>966</v>
      </c>
      <c r="XEU1897">
        <v>21.125599999999999</v>
      </c>
      <c r="XEV1897">
        <v>5</v>
      </c>
      <c r="XEW1897">
        <v>1115</v>
      </c>
      <c r="XEX1897">
        <v>1800.07</v>
      </c>
      <c r="XEY1897">
        <v>32689</v>
      </c>
    </row>
    <row r="1898" spans="16369:16379" x14ac:dyDescent="0.3">
      <c r="XEO1898" t="s">
        <v>516</v>
      </c>
      <c r="XEP1898">
        <v>1</v>
      </c>
      <c r="XEQ1898">
        <v>5</v>
      </c>
      <c r="XER1898">
        <v>0.2</v>
      </c>
      <c r="XES1898">
        <v>100</v>
      </c>
      <c r="XET1898">
        <v>966</v>
      </c>
      <c r="XEU1898">
        <v>24.563300000000002</v>
      </c>
      <c r="XEV1898">
        <v>0</v>
      </c>
      <c r="XEW1898">
        <v>1040</v>
      </c>
      <c r="XEX1898">
        <v>1800.09</v>
      </c>
      <c r="XEY1898">
        <v>31174</v>
      </c>
    </row>
    <row r="1899" spans="16369:16379" x14ac:dyDescent="0.3">
      <c r="XEO1899" t="s">
        <v>516</v>
      </c>
      <c r="XEP1899">
        <v>1</v>
      </c>
      <c r="XEQ1899">
        <v>10</v>
      </c>
      <c r="XER1899">
        <v>0.05</v>
      </c>
      <c r="XES1899">
        <v>100</v>
      </c>
      <c r="XET1899">
        <v>966</v>
      </c>
      <c r="XEU1899">
        <v>22.9621</v>
      </c>
      <c r="XEV1899">
        <v>0</v>
      </c>
      <c r="XEW1899">
        <v>908</v>
      </c>
      <c r="XEX1899">
        <v>1800.03</v>
      </c>
      <c r="XEY1899">
        <v>31839</v>
      </c>
    </row>
    <row r="1900" spans="16369:16379" x14ac:dyDescent="0.3">
      <c r="XEO1900" t="s">
        <v>516</v>
      </c>
      <c r="XEP1900">
        <v>1</v>
      </c>
      <c r="XEQ1900">
        <v>10</v>
      </c>
      <c r="XER1900">
        <v>0.1</v>
      </c>
      <c r="XES1900">
        <v>100</v>
      </c>
      <c r="XET1900">
        <v>966</v>
      </c>
      <c r="XEU1900">
        <v>25.881</v>
      </c>
      <c r="XEV1900">
        <v>0</v>
      </c>
      <c r="XEW1900">
        <v>951</v>
      </c>
      <c r="XEX1900">
        <v>1800.11</v>
      </c>
      <c r="XEY1900">
        <v>30598</v>
      </c>
    </row>
    <row r="1901" spans="16369:16379" x14ac:dyDescent="0.3">
      <c r="XEO1901" t="s">
        <v>516</v>
      </c>
      <c r="XEP1901">
        <v>1</v>
      </c>
      <c r="XEQ1901">
        <v>10</v>
      </c>
      <c r="XER1901">
        <v>0.15</v>
      </c>
      <c r="XES1901">
        <v>100</v>
      </c>
      <c r="XET1901">
        <v>966</v>
      </c>
      <c r="XEU1901">
        <v>27.876300000000001</v>
      </c>
      <c r="XEV1901">
        <v>1</v>
      </c>
      <c r="XEW1901">
        <v>818</v>
      </c>
      <c r="XEX1901">
        <v>1800.03</v>
      </c>
      <c r="XEY1901">
        <v>30161</v>
      </c>
    </row>
    <row r="1902" spans="16369:16379" x14ac:dyDescent="0.3">
      <c r="XEO1902" t="s">
        <v>516</v>
      </c>
      <c r="XEP1902">
        <v>1</v>
      </c>
      <c r="XEQ1902">
        <v>10</v>
      </c>
      <c r="XER1902">
        <v>0.2</v>
      </c>
      <c r="XES1902">
        <v>100</v>
      </c>
      <c r="XET1902">
        <v>966</v>
      </c>
      <c r="XEU1902">
        <v>10.4201</v>
      </c>
      <c r="XEV1902">
        <v>0</v>
      </c>
      <c r="XEW1902">
        <v>950</v>
      </c>
      <c r="XEX1902">
        <v>1800.02</v>
      </c>
      <c r="XEY1902">
        <v>29508</v>
      </c>
    </row>
    <row r="1903" spans="16369:16379" x14ac:dyDescent="0.3">
      <c r="XEO1903" t="s">
        <v>516</v>
      </c>
      <c r="XEP1903">
        <v>1</v>
      </c>
      <c r="XEQ1903">
        <v>25</v>
      </c>
      <c r="XER1903">
        <v>0.05</v>
      </c>
      <c r="XES1903">
        <v>100</v>
      </c>
      <c r="XET1903">
        <v>966</v>
      </c>
      <c r="XEU1903">
        <v>83.486599999999996</v>
      </c>
      <c r="XEV1903">
        <v>2</v>
      </c>
      <c r="XEW1903">
        <v>398</v>
      </c>
      <c r="XEX1903">
        <v>1800.12</v>
      </c>
      <c r="XEY1903">
        <v>17598</v>
      </c>
    </row>
    <row r="1904" spans="16369:16379" x14ac:dyDescent="0.3">
      <c r="XEO1904" t="s">
        <v>516</v>
      </c>
      <c r="XEP1904">
        <v>1</v>
      </c>
      <c r="XEQ1904">
        <v>25</v>
      </c>
      <c r="XER1904">
        <v>0.1</v>
      </c>
      <c r="XES1904">
        <v>100</v>
      </c>
      <c r="XET1904">
        <v>978</v>
      </c>
      <c r="XEU1904">
        <v>64.198599999999999</v>
      </c>
      <c r="XEV1904">
        <v>3</v>
      </c>
      <c r="XEW1904">
        <v>158</v>
      </c>
      <c r="XEX1904">
        <v>1800.04</v>
      </c>
      <c r="XEY1904">
        <v>12352</v>
      </c>
    </row>
    <row r="1905" spans="16369:16379" x14ac:dyDescent="0.3">
      <c r="XEO1905" t="s">
        <v>516</v>
      </c>
      <c r="XEP1905">
        <v>1</v>
      </c>
      <c r="XEQ1905">
        <v>25</v>
      </c>
      <c r="XER1905">
        <v>0.15</v>
      </c>
      <c r="XES1905">
        <v>100</v>
      </c>
      <c r="XET1905">
        <v>979</v>
      </c>
      <c r="XEU1905">
        <v>196.82300000000001</v>
      </c>
      <c r="XEV1905">
        <v>12</v>
      </c>
      <c r="XEW1905">
        <v>92</v>
      </c>
      <c r="XEX1905">
        <v>1800.81</v>
      </c>
      <c r="XEY1905">
        <v>5575</v>
      </c>
    </row>
    <row r="1906" spans="16369:16379" x14ac:dyDescent="0.3">
      <c r="XEO1906" t="s">
        <v>516</v>
      </c>
      <c r="XEP1906">
        <v>1</v>
      </c>
      <c r="XEQ1906">
        <v>25</v>
      </c>
      <c r="XER1906">
        <v>0.2</v>
      </c>
      <c r="XES1906">
        <v>100</v>
      </c>
      <c r="XET1906">
        <v>988</v>
      </c>
      <c r="XEU1906">
        <v>584.12599999999998</v>
      </c>
      <c r="XEV1906">
        <v>4</v>
      </c>
      <c r="XEW1906">
        <v>22</v>
      </c>
      <c r="XEX1906">
        <v>1800.03</v>
      </c>
      <c r="XEY1906">
        <v>2306</v>
      </c>
    </row>
    <row r="1907" spans="16369:16379" x14ac:dyDescent="0.3">
      <c r="XEO1907" t="s">
        <v>516</v>
      </c>
      <c r="XEP1907">
        <v>1</v>
      </c>
      <c r="XEQ1907">
        <v>50</v>
      </c>
      <c r="XER1907">
        <v>0.05</v>
      </c>
      <c r="XES1907">
        <v>100</v>
      </c>
      <c r="XET1907">
        <v>971</v>
      </c>
      <c r="XEU1907">
        <v>54.713000000000001</v>
      </c>
      <c r="XEV1907">
        <v>0</v>
      </c>
      <c r="XEW1907">
        <v>296</v>
      </c>
      <c r="XEX1907">
        <v>1800.39</v>
      </c>
      <c r="XEY1907">
        <v>14981</v>
      </c>
    </row>
    <row r="1908" spans="16369:16379" x14ac:dyDescent="0.3">
      <c r="XEO1908" t="s">
        <v>516</v>
      </c>
      <c r="XEP1908">
        <v>1</v>
      </c>
      <c r="XEQ1908">
        <v>50</v>
      </c>
      <c r="XER1908">
        <v>0.1</v>
      </c>
      <c r="XES1908">
        <v>100</v>
      </c>
      <c r="XET1908">
        <v>986</v>
      </c>
      <c r="XEU1908">
        <v>334.77</v>
      </c>
      <c r="XEV1908">
        <v>6</v>
      </c>
      <c r="XEW1908">
        <v>39</v>
      </c>
      <c r="XEX1908">
        <v>1801.02</v>
      </c>
      <c r="XEY1908">
        <v>3893</v>
      </c>
    </row>
    <row r="1909" spans="16369:16379" x14ac:dyDescent="0.3">
      <c r="XEO1909" t="s">
        <v>516</v>
      </c>
      <c r="XEP1909">
        <v>1</v>
      </c>
      <c r="XEQ1909">
        <v>50</v>
      </c>
      <c r="XER1909">
        <v>0.15</v>
      </c>
      <c r="XES1909">
        <v>100</v>
      </c>
      <c r="XET1909">
        <v>992</v>
      </c>
      <c r="XEU1909">
        <v>587.61099999999999</v>
      </c>
      <c r="XEV1909">
        <v>0</v>
      </c>
      <c r="XEW1909">
        <v>29</v>
      </c>
      <c r="XEX1909">
        <v>1801.8</v>
      </c>
      <c r="XEY1909">
        <v>3331</v>
      </c>
    </row>
    <row r="1910" spans="16369:16379" x14ac:dyDescent="0.3">
      <c r="XEO1910" t="s">
        <v>516</v>
      </c>
      <c r="XEP1910">
        <v>1</v>
      </c>
      <c r="XEQ1910">
        <v>50</v>
      </c>
      <c r="XER1910">
        <v>0.2</v>
      </c>
      <c r="XES1910">
        <v>100</v>
      </c>
      <c r="XET1910">
        <v>1020</v>
      </c>
      <c r="XEU1910">
        <v>761.66700000000003</v>
      </c>
      <c r="XEV1910">
        <v>0</v>
      </c>
      <c r="XEW1910">
        <v>6</v>
      </c>
      <c r="XEX1910">
        <v>1808.28</v>
      </c>
      <c r="XEY1910">
        <v>1367</v>
      </c>
    </row>
    <row r="1911" spans="16369:16379" x14ac:dyDescent="0.3">
      <c r="XEO1911" t="s">
        <v>516</v>
      </c>
      <c r="XEP1911">
        <v>2</v>
      </c>
      <c r="XEQ1911">
        <v>5</v>
      </c>
      <c r="XER1911">
        <v>0.05</v>
      </c>
      <c r="XES1911">
        <v>100</v>
      </c>
      <c r="XET1911">
        <v>966</v>
      </c>
      <c r="XEU1911">
        <v>44.371699999999997</v>
      </c>
      <c r="XEV1911">
        <v>5</v>
      </c>
      <c r="XEW1911">
        <v>913</v>
      </c>
      <c r="XEX1911">
        <v>1800.18</v>
      </c>
      <c r="XEY1911">
        <v>26282</v>
      </c>
    </row>
    <row r="1912" spans="16369:16379" x14ac:dyDescent="0.3">
      <c r="XEO1912" t="s">
        <v>516</v>
      </c>
      <c r="XEP1912">
        <v>2</v>
      </c>
      <c r="XEQ1912">
        <v>5</v>
      </c>
      <c r="XER1912">
        <v>0.1</v>
      </c>
      <c r="XES1912">
        <v>100</v>
      </c>
      <c r="XET1912">
        <v>966</v>
      </c>
      <c r="XEU1912">
        <v>46.642400000000002</v>
      </c>
      <c r="XEV1912">
        <v>0</v>
      </c>
      <c r="XEW1912">
        <v>551</v>
      </c>
      <c r="XEX1912">
        <v>1800.08</v>
      </c>
      <c r="XEY1912">
        <v>22085</v>
      </c>
    </row>
    <row r="1913" spans="16369:16379" x14ac:dyDescent="0.3">
      <c r="XEO1913" t="s">
        <v>516</v>
      </c>
      <c r="XEP1913">
        <v>2</v>
      </c>
      <c r="XEQ1913">
        <v>5</v>
      </c>
      <c r="XER1913">
        <v>0.15</v>
      </c>
      <c r="XES1913">
        <v>100</v>
      </c>
      <c r="XET1913">
        <v>969</v>
      </c>
      <c r="XEU1913">
        <v>46.495199999999997</v>
      </c>
      <c r="XEV1913">
        <v>7</v>
      </c>
      <c r="XEW1913">
        <v>768</v>
      </c>
      <c r="XEX1913">
        <v>1800.15</v>
      </c>
      <c r="XEY1913">
        <v>23788</v>
      </c>
    </row>
    <row r="1914" spans="16369:16379" x14ac:dyDescent="0.3">
      <c r="XEO1914" t="s">
        <v>516</v>
      </c>
      <c r="XEP1914">
        <v>2</v>
      </c>
      <c r="XEQ1914">
        <v>5</v>
      </c>
      <c r="XER1914">
        <v>0.2</v>
      </c>
      <c r="XES1914">
        <v>100</v>
      </c>
      <c r="XET1914">
        <v>977</v>
      </c>
      <c r="XEU1914">
        <v>127.607</v>
      </c>
      <c r="XEV1914">
        <v>8</v>
      </c>
      <c r="XEW1914">
        <v>309</v>
      </c>
      <c r="XEX1914">
        <v>1800.03</v>
      </c>
      <c r="XEY1914">
        <v>16450</v>
      </c>
    </row>
    <row r="1915" spans="16369:16379" x14ac:dyDescent="0.3">
      <c r="XEO1915" t="s">
        <v>516</v>
      </c>
      <c r="XEP1915">
        <v>2</v>
      </c>
      <c r="XEQ1915">
        <v>10</v>
      </c>
      <c r="XER1915">
        <v>0.05</v>
      </c>
      <c r="XES1915">
        <v>100</v>
      </c>
      <c r="XET1915">
        <v>966</v>
      </c>
      <c r="XEU1915">
        <v>36.695799999999998</v>
      </c>
      <c r="XEV1915">
        <v>6</v>
      </c>
      <c r="XEW1915">
        <v>432</v>
      </c>
      <c r="XEX1915">
        <v>1800.1</v>
      </c>
      <c r="XEY1915">
        <v>15642</v>
      </c>
    </row>
    <row r="1916" spans="16369:16379" x14ac:dyDescent="0.3">
      <c r="XEO1916" t="s">
        <v>516</v>
      </c>
      <c r="XEP1916">
        <v>2</v>
      </c>
      <c r="XEQ1916">
        <v>10</v>
      </c>
      <c r="XER1916">
        <v>0.1</v>
      </c>
      <c r="XES1916">
        <v>100</v>
      </c>
      <c r="XET1916">
        <v>971</v>
      </c>
      <c r="XEU1916">
        <v>51.563600000000001</v>
      </c>
      <c r="XEV1916">
        <v>3</v>
      </c>
      <c r="XEW1916">
        <v>270</v>
      </c>
      <c r="XEX1916">
        <v>1800.02</v>
      </c>
      <c r="XEY1916">
        <v>12014</v>
      </c>
    </row>
    <row r="1917" spans="16369:16379" x14ac:dyDescent="0.3">
      <c r="XEO1917" t="s">
        <v>516</v>
      </c>
      <c r="XEP1917">
        <v>2</v>
      </c>
      <c r="XEQ1917">
        <v>10</v>
      </c>
      <c r="XER1917">
        <v>0.15</v>
      </c>
      <c r="XES1917">
        <v>100</v>
      </c>
      <c r="XET1917">
        <v>979</v>
      </c>
      <c r="XEU1917">
        <v>126.916</v>
      </c>
      <c r="XEV1917">
        <v>0</v>
      </c>
      <c r="XEW1917">
        <v>77</v>
      </c>
      <c r="XEX1917">
        <v>1800.5</v>
      </c>
      <c r="XEY1917">
        <v>7345</v>
      </c>
    </row>
    <row r="1918" spans="16369:16379" x14ac:dyDescent="0.3">
      <c r="XEO1918" t="s">
        <v>516</v>
      </c>
      <c r="XEP1918">
        <v>2</v>
      </c>
      <c r="XEQ1918">
        <v>10</v>
      </c>
      <c r="XER1918">
        <v>0.2</v>
      </c>
      <c r="XES1918">
        <v>100</v>
      </c>
      <c r="XET1918">
        <v>986</v>
      </c>
      <c r="XEU1918">
        <v>1397.31</v>
      </c>
      <c r="XEV1918">
        <v>28</v>
      </c>
      <c r="XEW1918">
        <v>43</v>
      </c>
      <c r="XEX1918">
        <v>1800.98</v>
      </c>
      <c r="XEY1918">
        <v>5162</v>
      </c>
    </row>
    <row r="1919" spans="16369:16379" x14ac:dyDescent="0.3">
      <c r="XEO1919" t="s">
        <v>516</v>
      </c>
      <c r="XEP1919">
        <v>2</v>
      </c>
      <c r="XEQ1919">
        <v>25</v>
      </c>
      <c r="XER1919">
        <v>0.05</v>
      </c>
      <c r="XES1919">
        <v>100</v>
      </c>
      <c r="XET1919">
        <v>971</v>
      </c>
      <c r="XEU1919">
        <v>121.614</v>
      </c>
      <c r="XEV1919">
        <v>9</v>
      </c>
      <c r="XEW1919">
        <v>237</v>
      </c>
      <c r="XEX1919">
        <v>1800.08</v>
      </c>
      <c r="XEY1919">
        <v>10123</v>
      </c>
    </row>
    <row r="1920" spans="16369:16379" x14ac:dyDescent="0.3">
      <c r="XEO1920" t="s">
        <v>516</v>
      </c>
      <c r="XEP1920">
        <v>2</v>
      </c>
      <c r="XEQ1920">
        <v>25</v>
      </c>
      <c r="XER1920">
        <v>0.1</v>
      </c>
      <c r="XES1920">
        <v>100</v>
      </c>
      <c r="XET1920">
        <v>988</v>
      </c>
      <c r="XEU1920">
        <v>157.68899999999999</v>
      </c>
      <c r="XEV1920">
        <v>0</v>
      </c>
      <c r="XEW1920">
        <v>68</v>
      </c>
      <c r="XEX1920">
        <v>1800.57</v>
      </c>
      <c r="XEY1920">
        <v>5919</v>
      </c>
    </row>
    <row r="1921" spans="16369:16379" x14ac:dyDescent="0.3">
      <c r="XEO1921" t="s">
        <v>516</v>
      </c>
      <c r="XEP1921">
        <v>2</v>
      </c>
      <c r="XEQ1921">
        <v>25</v>
      </c>
      <c r="XER1921">
        <v>0.15</v>
      </c>
      <c r="XES1921">
        <v>100</v>
      </c>
      <c r="XET1921">
        <v>992</v>
      </c>
      <c r="XEU1921">
        <v>695.33799999999997</v>
      </c>
      <c r="XEV1921">
        <v>0</v>
      </c>
      <c r="XEW1921">
        <v>16</v>
      </c>
      <c r="XEX1921">
        <v>1804.15</v>
      </c>
      <c r="XEY1921">
        <v>2309</v>
      </c>
    </row>
    <row r="1922" spans="16369:16379" x14ac:dyDescent="0.3">
      <c r="XEO1922" t="s">
        <v>516</v>
      </c>
      <c r="XEP1922">
        <v>2</v>
      </c>
      <c r="XEQ1922">
        <v>25</v>
      </c>
      <c r="XER1922">
        <v>0.2</v>
      </c>
      <c r="XES1922">
        <v>100</v>
      </c>
      <c r="XET1922">
        <v>1016</v>
      </c>
      <c r="XEU1922">
        <v>1773.71</v>
      </c>
      <c r="XEV1922">
        <v>0</v>
      </c>
      <c r="XEW1922">
        <v>2</v>
      </c>
      <c r="XEX1922">
        <v>1822.24</v>
      </c>
      <c r="XEY1922">
        <v>659</v>
      </c>
    </row>
    <row r="1923" spans="16369:16379" x14ac:dyDescent="0.3">
      <c r="XEO1923" t="s">
        <v>516</v>
      </c>
      <c r="XEP1923">
        <v>2</v>
      </c>
      <c r="XEQ1923">
        <v>50</v>
      </c>
      <c r="XER1923">
        <v>0.05</v>
      </c>
      <c r="XES1923">
        <v>100</v>
      </c>
      <c r="XET1923">
        <v>978</v>
      </c>
      <c r="XEU1923">
        <v>105.339</v>
      </c>
      <c r="XEV1923">
        <v>8</v>
      </c>
      <c r="XEW1923">
        <v>222</v>
      </c>
      <c r="XEX1923">
        <v>1800.02</v>
      </c>
      <c r="XEY1923">
        <v>13754</v>
      </c>
    </row>
    <row r="1924" spans="16369:16379" x14ac:dyDescent="0.3">
      <c r="XEO1924" t="s">
        <v>516</v>
      </c>
      <c r="XEP1924">
        <v>2</v>
      </c>
      <c r="XEQ1924">
        <v>50</v>
      </c>
      <c r="XER1924">
        <v>0.1</v>
      </c>
      <c r="XES1924">
        <v>100</v>
      </c>
      <c r="XET1924">
        <v>988</v>
      </c>
      <c r="XEU1924">
        <v>493.40300000000002</v>
      </c>
      <c r="XEV1924">
        <v>6</v>
      </c>
      <c r="XEW1924">
        <v>52</v>
      </c>
      <c r="XEX1924">
        <v>1800.47</v>
      </c>
      <c r="XEY1924">
        <v>4489</v>
      </c>
    </row>
    <row r="1925" spans="16369:16379" x14ac:dyDescent="0.3">
      <c r="XEO1925" t="s">
        <v>516</v>
      </c>
      <c r="XEP1925">
        <v>2</v>
      </c>
      <c r="XEQ1925">
        <v>50</v>
      </c>
      <c r="XER1925">
        <v>0.15</v>
      </c>
      <c r="XES1925">
        <v>100</v>
      </c>
      <c r="XET1925">
        <v>1025</v>
      </c>
      <c r="XEU1925">
        <v>1665.63</v>
      </c>
      <c r="XEV1925">
        <v>8</v>
      </c>
      <c r="XEW1925">
        <v>11</v>
      </c>
      <c r="XEX1925">
        <v>1809.87</v>
      </c>
      <c r="XEY1925">
        <v>1686</v>
      </c>
    </row>
    <row r="1926" spans="16369:16379" x14ac:dyDescent="0.3">
      <c r="XEO1926" t="s">
        <v>516</v>
      </c>
      <c r="XEP1926">
        <v>2</v>
      </c>
      <c r="XEQ1926">
        <v>50</v>
      </c>
      <c r="XER1926">
        <v>0.2</v>
      </c>
      <c r="XES1926">
        <v>100</v>
      </c>
      <c r="XET1926" t="s">
        <v>46</v>
      </c>
      <c r="XEU1926">
        <v>60.025599999999997</v>
      </c>
      <c r="XEV1926">
        <v>0</v>
      </c>
      <c r="XEW1926">
        <v>1</v>
      </c>
      <c r="XEX1926">
        <v>1801.03</v>
      </c>
      <c r="XEY1926">
        <v>29</v>
      </c>
    </row>
    <row r="1927" spans="16369:16379" x14ac:dyDescent="0.3">
      <c r="XEO1927" t="s">
        <v>516</v>
      </c>
      <c r="XEP1927">
        <v>3</v>
      </c>
      <c r="XEQ1927">
        <v>0</v>
      </c>
      <c r="XER1927">
        <v>0.05</v>
      </c>
      <c r="XES1927">
        <v>100</v>
      </c>
      <c r="XET1927">
        <v>988</v>
      </c>
      <c r="XEU1927">
        <v>44.006999999999998</v>
      </c>
      <c r="XEV1927">
        <v>0</v>
      </c>
      <c r="XEW1927">
        <v>331</v>
      </c>
      <c r="XEX1927">
        <v>1800.08</v>
      </c>
      <c r="XEY1927">
        <v>24040</v>
      </c>
    </row>
    <row r="1928" spans="16369:16379" x14ac:dyDescent="0.3">
      <c r="XEO1928" t="s">
        <v>516</v>
      </c>
      <c r="XEP1928">
        <v>3</v>
      </c>
      <c r="XEQ1928">
        <v>10</v>
      </c>
      <c r="XER1928">
        <v>0.05</v>
      </c>
      <c r="XES1928">
        <v>100</v>
      </c>
      <c r="XET1928">
        <v>988</v>
      </c>
      <c r="XEU1928">
        <v>63.607599999999998</v>
      </c>
      <c r="XEV1928">
        <v>4</v>
      </c>
      <c r="XEW1928">
        <v>315</v>
      </c>
      <c r="XEX1928">
        <v>1800.01</v>
      </c>
      <c r="XEY1928">
        <v>24423</v>
      </c>
    </row>
    <row r="1929" spans="16369:16379" x14ac:dyDescent="0.3">
      <c r="XEO1929" t="s">
        <v>516</v>
      </c>
      <c r="XEP1929">
        <v>3</v>
      </c>
      <c r="XEQ1929">
        <v>25</v>
      </c>
      <c r="XER1929">
        <v>0.05</v>
      </c>
      <c r="XES1929">
        <v>100</v>
      </c>
      <c r="XET1929">
        <v>988</v>
      </c>
      <c r="XEU1929">
        <v>42.319400000000002</v>
      </c>
      <c r="XEV1929">
        <v>3</v>
      </c>
      <c r="XEW1929">
        <v>410</v>
      </c>
      <c r="XEX1929">
        <v>1800.06</v>
      </c>
      <c r="XEY1929">
        <v>25381</v>
      </c>
    </row>
    <row r="1930" spans="16369:16379" x14ac:dyDescent="0.3">
      <c r="XEO1930" t="s">
        <v>516</v>
      </c>
      <c r="XEP1930">
        <v>3</v>
      </c>
      <c r="XEQ1930">
        <v>50</v>
      </c>
      <c r="XER1930">
        <v>0.05</v>
      </c>
      <c r="XES1930">
        <v>100</v>
      </c>
      <c r="XET1930">
        <v>988</v>
      </c>
      <c r="XEU1930">
        <v>31.869199999999999</v>
      </c>
      <c r="XEV1930">
        <v>0</v>
      </c>
      <c r="XEW1930">
        <v>376</v>
      </c>
      <c r="XEX1930">
        <v>1800.07</v>
      </c>
      <c r="XEY1930">
        <v>26025</v>
      </c>
    </row>
    <row r="1931" spans="16369:16379" x14ac:dyDescent="0.3">
      <c r="XEO1931" t="s">
        <v>525</v>
      </c>
      <c r="XEP1931">
        <v>0</v>
      </c>
      <c r="XEQ1931">
        <v>0</v>
      </c>
      <c r="XER1931">
        <v>0.05</v>
      </c>
      <c r="XES1931">
        <v>3038</v>
      </c>
      <c r="XET1931" t="s">
        <v>46</v>
      </c>
      <c r="XEU1931">
        <v>72.003399999999999</v>
      </c>
      <c r="XEV1931">
        <v>0</v>
      </c>
      <c r="XEW1931">
        <v>1</v>
      </c>
      <c r="XEX1931">
        <v>1804.5</v>
      </c>
      <c r="XEY1931">
        <v>28</v>
      </c>
    </row>
    <row r="1932" spans="16369:16379" x14ac:dyDescent="0.3">
      <c r="XEO1932" t="s">
        <v>525</v>
      </c>
      <c r="XEP1932">
        <v>0</v>
      </c>
      <c r="XEQ1932">
        <v>0</v>
      </c>
      <c r="XER1932">
        <v>0.1</v>
      </c>
      <c r="XES1932">
        <v>3038</v>
      </c>
      <c r="XET1932" t="s">
        <v>46</v>
      </c>
      <c r="XEU1932">
        <v>74.540199999999999</v>
      </c>
      <c r="XEV1932">
        <v>0</v>
      </c>
      <c r="XEW1932">
        <v>1</v>
      </c>
      <c r="XEX1932">
        <v>1843.17</v>
      </c>
      <c r="XEY1932">
        <v>28</v>
      </c>
    </row>
    <row r="1933" spans="16369:16379" x14ac:dyDescent="0.3">
      <c r="XEO1933" t="s">
        <v>525</v>
      </c>
      <c r="XEP1933">
        <v>0</v>
      </c>
      <c r="XEQ1933">
        <v>0</v>
      </c>
      <c r="XER1933">
        <v>0.15</v>
      </c>
      <c r="XES1933">
        <v>3038</v>
      </c>
      <c r="XET1933" t="s">
        <v>46</v>
      </c>
      <c r="XEU1933">
        <v>73.336699999999993</v>
      </c>
      <c r="XEV1933">
        <v>0</v>
      </c>
      <c r="XEW1933">
        <v>1</v>
      </c>
      <c r="XEX1933">
        <v>1845.57</v>
      </c>
      <c r="XEY1933">
        <v>28</v>
      </c>
    </row>
    <row r="1934" spans="16369:16379" x14ac:dyDescent="0.3">
      <c r="XEO1934" t="s">
        <v>525</v>
      </c>
      <c r="XEP1934">
        <v>0</v>
      </c>
      <c r="XEQ1934">
        <v>0</v>
      </c>
      <c r="XER1934">
        <v>0.2</v>
      </c>
      <c r="XES1934">
        <v>3038</v>
      </c>
      <c r="XET1934" t="s">
        <v>46</v>
      </c>
      <c r="XEU1934">
        <v>73.389899999999997</v>
      </c>
      <c r="XEV1934">
        <v>0</v>
      </c>
      <c r="XEW1934">
        <v>1</v>
      </c>
      <c r="XEX1934">
        <v>1823.81</v>
      </c>
      <c r="XEY1934">
        <v>28</v>
      </c>
    </row>
    <row r="1935" spans="16369:16379" x14ac:dyDescent="0.3">
      <c r="XEO1935" t="s">
        <v>525</v>
      </c>
      <c r="XEP1935">
        <v>3</v>
      </c>
      <c r="XEQ1935">
        <v>0</v>
      </c>
      <c r="XER1935">
        <v>0.05</v>
      </c>
      <c r="XES1935">
        <v>3038</v>
      </c>
      <c r="XET1935" t="s">
        <v>46</v>
      </c>
      <c r="XEU1935">
        <v>84.840999999999994</v>
      </c>
      <c r="XEV1935">
        <v>0</v>
      </c>
      <c r="XEW1935">
        <v>1</v>
      </c>
      <c r="XEX1935">
        <v>1823.14</v>
      </c>
      <c r="XEY1935">
        <v>28</v>
      </c>
    </row>
    <row r="1936" spans="16369:16379" x14ac:dyDescent="0.3">
      <c r="XEO1936" t="s">
        <v>525</v>
      </c>
      <c r="XEP1936">
        <v>3</v>
      </c>
      <c r="XEQ1936">
        <v>0</v>
      </c>
      <c r="XER1936">
        <v>0.1</v>
      </c>
      <c r="XES1936">
        <v>3038</v>
      </c>
      <c r="XET1936" t="s">
        <v>46</v>
      </c>
      <c r="XEU1936">
        <v>85.041600000000003</v>
      </c>
      <c r="XEV1936">
        <v>0</v>
      </c>
      <c r="XEW1936">
        <v>1</v>
      </c>
      <c r="XEX1936">
        <v>1820.2</v>
      </c>
      <c r="XEY1936">
        <v>28</v>
      </c>
    </row>
    <row r="1937" spans="16369:16379" x14ac:dyDescent="0.3">
      <c r="XEO1937" t="s">
        <v>525</v>
      </c>
      <c r="XEP1937">
        <v>3</v>
      </c>
      <c r="XEQ1937">
        <v>0</v>
      </c>
      <c r="XER1937">
        <v>0.15</v>
      </c>
      <c r="XES1937">
        <v>3038</v>
      </c>
      <c r="XET1937" t="s">
        <v>46</v>
      </c>
      <c r="XEU1937">
        <v>85.369299999999996</v>
      </c>
      <c r="XEV1937">
        <v>0</v>
      </c>
      <c r="XEW1937">
        <v>1</v>
      </c>
      <c r="XEX1937">
        <v>1822.48</v>
      </c>
      <c r="XEY1937">
        <v>28</v>
      </c>
    </row>
    <row r="1938" spans="16369:16379" x14ac:dyDescent="0.3">
      <c r="XEO1938" t="s">
        <v>525</v>
      </c>
      <c r="XEP1938">
        <v>3</v>
      </c>
      <c r="XEQ1938">
        <v>0</v>
      </c>
      <c r="XER1938">
        <v>0.2</v>
      </c>
      <c r="XES1938">
        <v>3038</v>
      </c>
      <c r="XET1938" t="s">
        <v>46</v>
      </c>
      <c r="XEU1938">
        <v>86.614199999999997</v>
      </c>
      <c r="XEV1938">
        <v>0</v>
      </c>
      <c r="XEW1938">
        <v>1</v>
      </c>
      <c r="XEX1938">
        <v>1837.38</v>
      </c>
      <c r="XEY1938">
        <v>28</v>
      </c>
    </row>
    <row r="1939" spans="16369:16379" x14ac:dyDescent="0.3">
      <c r="XEO1939" t="s">
        <v>525</v>
      </c>
      <c r="XEP1939">
        <v>3</v>
      </c>
      <c r="XEQ1939">
        <v>10</v>
      </c>
      <c r="XER1939">
        <v>0.05</v>
      </c>
      <c r="XES1939">
        <v>3038</v>
      </c>
      <c r="XET1939" t="s">
        <v>46</v>
      </c>
      <c r="XEU1939">
        <v>86.078599999999994</v>
      </c>
      <c r="XEV1939">
        <v>0</v>
      </c>
      <c r="XEW1939">
        <v>1</v>
      </c>
      <c r="XEX1939">
        <v>1832.2</v>
      </c>
      <c r="XEY1939">
        <v>28</v>
      </c>
    </row>
    <row r="1940" spans="16369:16379" x14ac:dyDescent="0.3">
      <c r="XEO1940" t="s">
        <v>525</v>
      </c>
      <c r="XEP1940">
        <v>3</v>
      </c>
      <c r="XEQ1940">
        <v>10</v>
      </c>
      <c r="XER1940">
        <v>0.1</v>
      </c>
      <c r="XES1940">
        <v>3038</v>
      </c>
      <c r="XET1940" t="s">
        <v>46</v>
      </c>
      <c r="XEU1940">
        <v>85.5749</v>
      </c>
      <c r="XEV1940">
        <v>0</v>
      </c>
      <c r="XEW1940">
        <v>1</v>
      </c>
      <c r="XEX1940">
        <v>1826.83</v>
      </c>
      <c r="XEY1940">
        <v>28</v>
      </c>
    </row>
    <row r="1941" spans="16369:16379" x14ac:dyDescent="0.3">
      <c r="XEO1941" t="s">
        <v>525</v>
      </c>
      <c r="XEP1941">
        <v>3</v>
      </c>
      <c r="XEQ1941">
        <v>10</v>
      </c>
      <c r="XER1941">
        <v>0.15</v>
      </c>
      <c r="XES1941">
        <v>3038</v>
      </c>
      <c r="XET1941" t="s">
        <v>46</v>
      </c>
      <c r="XEU1941">
        <v>85.448499999999996</v>
      </c>
      <c r="XEV1941">
        <v>0</v>
      </c>
      <c r="XEW1941">
        <v>1</v>
      </c>
      <c r="XEX1941">
        <v>1828.13</v>
      </c>
      <c r="XEY1941">
        <v>28</v>
      </c>
    </row>
    <row r="1942" spans="16369:16379" x14ac:dyDescent="0.3">
      <c r="XEO1942" t="s">
        <v>525</v>
      </c>
      <c r="XEP1942">
        <v>3</v>
      </c>
      <c r="XEQ1942">
        <v>10</v>
      </c>
      <c r="XER1942">
        <v>0.2</v>
      </c>
      <c r="XES1942">
        <v>3038</v>
      </c>
      <c r="XET1942" t="s">
        <v>46</v>
      </c>
      <c r="XEU1942">
        <v>86.136600000000001</v>
      </c>
      <c r="XEV1942">
        <v>0</v>
      </c>
      <c r="XEW1942">
        <v>1</v>
      </c>
      <c r="XEX1942">
        <v>1827.8</v>
      </c>
      <c r="XEY1942">
        <v>28</v>
      </c>
    </row>
    <row r="1943" spans="16369:16379" x14ac:dyDescent="0.3">
      <c r="XEO1943" t="s">
        <v>525</v>
      </c>
      <c r="XEP1943">
        <v>3</v>
      </c>
      <c r="XEQ1943">
        <v>25</v>
      </c>
      <c r="XER1943">
        <v>0.05</v>
      </c>
      <c r="XES1943">
        <v>3038</v>
      </c>
      <c r="XET1943" t="s">
        <v>46</v>
      </c>
      <c r="XEU1943">
        <v>84.549300000000002</v>
      </c>
      <c r="XEV1943">
        <v>0</v>
      </c>
      <c r="XEW1943">
        <v>1</v>
      </c>
      <c r="XEX1943">
        <v>1841.87</v>
      </c>
      <c r="XEY1943">
        <v>28</v>
      </c>
    </row>
    <row r="1944" spans="16369:16379" x14ac:dyDescent="0.3">
      <c r="XEO1944" t="s">
        <v>525</v>
      </c>
      <c r="XEP1944">
        <v>3</v>
      </c>
      <c r="XEQ1944">
        <v>25</v>
      </c>
      <c r="XER1944">
        <v>0.1</v>
      </c>
      <c r="XES1944">
        <v>3038</v>
      </c>
      <c r="XET1944" t="s">
        <v>46</v>
      </c>
      <c r="XEU1944">
        <v>84.138900000000007</v>
      </c>
      <c r="XEV1944">
        <v>0</v>
      </c>
      <c r="XEW1944">
        <v>1</v>
      </c>
      <c r="XEX1944">
        <v>1835.19</v>
      </c>
      <c r="XEY1944">
        <v>28</v>
      </c>
    </row>
    <row r="1945" spans="16369:16379" x14ac:dyDescent="0.3">
      <c r="XEO1945" t="s">
        <v>525</v>
      </c>
      <c r="XEP1945">
        <v>3</v>
      </c>
      <c r="XEQ1945">
        <v>25</v>
      </c>
      <c r="XER1945">
        <v>0.15</v>
      </c>
      <c r="XES1945">
        <v>3038</v>
      </c>
      <c r="XET1945" t="s">
        <v>46</v>
      </c>
      <c r="XEU1945">
        <v>86.651399999999995</v>
      </c>
      <c r="XEV1945">
        <v>0</v>
      </c>
      <c r="XEW1945">
        <v>1</v>
      </c>
      <c r="XEX1945">
        <v>1833.6</v>
      </c>
      <c r="XEY1945">
        <v>28</v>
      </c>
    </row>
    <row r="1946" spans="16369:16379" x14ac:dyDescent="0.3">
      <c r="XEO1946" t="s">
        <v>525</v>
      </c>
      <c r="XEP1946">
        <v>3</v>
      </c>
      <c r="XEQ1946">
        <v>25</v>
      </c>
      <c r="XER1946">
        <v>0.2</v>
      </c>
      <c r="XES1946">
        <v>3038</v>
      </c>
      <c r="XET1946" t="s">
        <v>46</v>
      </c>
      <c r="XEU1946">
        <v>85.849599999999995</v>
      </c>
      <c r="XEV1946">
        <v>0</v>
      </c>
      <c r="XEW1946">
        <v>1</v>
      </c>
      <c r="XEX1946">
        <v>1833.72</v>
      </c>
      <c r="XEY1946">
        <v>28</v>
      </c>
    </row>
    <row r="1947" spans="16369:16379" x14ac:dyDescent="0.3">
      <c r="XEO1947" t="s">
        <v>525</v>
      </c>
      <c r="XEP1947">
        <v>3</v>
      </c>
      <c r="XEQ1947">
        <v>50</v>
      </c>
      <c r="XER1947">
        <v>0.05</v>
      </c>
      <c r="XES1947">
        <v>3038</v>
      </c>
      <c r="XET1947" t="s">
        <v>46</v>
      </c>
      <c r="XEU1947">
        <v>86.756399999999999</v>
      </c>
      <c r="XEV1947">
        <v>0</v>
      </c>
      <c r="XEW1947">
        <v>1</v>
      </c>
      <c r="XEX1947">
        <v>1839.93</v>
      </c>
      <c r="XEY1947">
        <v>28</v>
      </c>
    </row>
    <row r="1948" spans="16369:16379" x14ac:dyDescent="0.3">
      <c r="XEO1948" t="s">
        <v>525</v>
      </c>
      <c r="XEP1948">
        <v>3</v>
      </c>
      <c r="XEQ1948">
        <v>50</v>
      </c>
      <c r="XER1948">
        <v>0.1</v>
      </c>
      <c r="XES1948">
        <v>3038</v>
      </c>
      <c r="XET1948" t="s">
        <v>46</v>
      </c>
      <c r="XEU1948">
        <v>85.668400000000005</v>
      </c>
      <c r="XEV1948">
        <v>0</v>
      </c>
      <c r="XEW1948">
        <v>1</v>
      </c>
      <c r="XEX1948">
        <v>1827.85</v>
      </c>
      <c r="XEY1948">
        <v>28</v>
      </c>
    </row>
    <row r="1949" spans="16369:16379" x14ac:dyDescent="0.3">
      <c r="XEO1949" t="s">
        <v>525</v>
      </c>
      <c r="XEP1949">
        <v>3</v>
      </c>
      <c r="XEQ1949">
        <v>50</v>
      </c>
      <c r="XER1949">
        <v>0.15</v>
      </c>
      <c r="XES1949">
        <v>3038</v>
      </c>
      <c r="XET1949" t="s">
        <v>46</v>
      </c>
      <c r="XEU1949">
        <v>87.4238</v>
      </c>
      <c r="XEV1949">
        <v>0</v>
      </c>
      <c r="XEW1949">
        <v>1</v>
      </c>
      <c r="XEX1949">
        <v>1833.04</v>
      </c>
      <c r="XEY1949">
        <v>28</v>
      </c>
    </row>
    <row r="1950" spans="16369:16379" x14ac:dyDescent="0.3">
      <c r="XEO1950" t="s">
        <v>525</v>
      </c>
      <c r="XEP1950">
        <v>3</v>
      </c>
      <c r="XEQ1950">
        <v>50</v>
      </c>
      <c r="XER1950">
        <v>0.2</v>
      </c>
      <c r="XES1950">
        <v>3038</v>
      </c>
      <c r="XET1950" t="s">
        <v>46</v>
      </c>
      <c r="XEU1950">
        <v>86.52</v>
      </c>
      <c r="XEV1950">
        <v>0</v>
      </c>
      <c r="XEW1950">
        <v>1</v>
      </c>
      <c r="XEX1950">
        <v>1832.13</v>
      </c>
      <c r="XEY1950">
        <v>28</v>
      </c>
    </row>
    <row r="1951" spans="16369:16379" x14ac:dyDescent="0.3">
      <c r="XEO1951" t="s">
        <v>523</v>
      </c>
      <c r="XEP1951">
        <v>1</v>
      </c>
      <c r="XEQ1951">
        <v>5</v>
      </c>
      <c r="XER1951">
        <v>0.05</v>
      </c>
      <c r="XES1951">
        <v>50</v>
      </c>
      <c r="XET1951">
        <v>715</v>
      </c>
      <c r="XEU1951">
        <v>1.1389</v>
      </c>
      <c r="XEV1951">
        <v>0</v>
      </c>
      <c r="XEW1951">
        <v>460031</v>
      </c>
      <c r="XEX1951">
        <v>1800</v>
      </c>
      <c r="XEY1951">
        <v>73323</v>
      </c>
    </row>
    <row r="1952" spans="16369:16379" x14ac:dyDescent="0.3">
      <c r="XEO1952" t="s">
        <v>523</v>
      </c>
      <c r="XEP1952">
        <v>1</v>
      </c>
      <c r="XEQ1952">
        <v>5</v>
      </c>
      <c r="XER1952">
        <v>0.1</v>
      </c>
      <c r="XES1952">
        <v>50</v>
      </c>
      <c r="XET1952">
        <v>715</v>
      </c>
      <c r="XEU1952">
        <v>0.73794499999999996</v>
      </c>
      <c r="XEV1952">
        <v>0</v>
      </c>
      <c r="XEW1952">
        <v>617414</v>
      </c>
      <c r="XEX1952">
        <v>1800</v>
      </c>
      <c r="XEY1952">
        <v>72064</v>
      </c>
    </row>
    <row r="1953" spans="16369:16379" x14ac:dyDescent="0.3">
      <c r="XEO1953" t="s">
        <v>523</v>
      </c>
      <c r="XEP1953">
        <v>1</v>
      </c>
      <c r="XEQ1953">
        <v>5</v>
      </c>
      <c r="XER1953">
        <v>0.15</v>
      </c>
      <c r="XES1953">
        <v>50</v>
      </c>
      <c r="XET1953">
        <v>715</v>
      </c>
      <c r="XEU1953">
        <v>0.486927</v>
      </c>
      <c r="XEV1953">
        <v>0</v>
      </c>
      <c r="XEW1953">
        <v>523391</v>
      </c>
      <c r="XEX1953">
        <v>1800.01</v>
      </c>
      <c r="XEY1953">
        <v>71513</v>
      </c>
    </row>
    <row r="1954" spans="16369:16379" x14ac:dyDescent="0.3">
      <c r="XEO1954" t="s">
        <v>523</v>
      </c>
      <c r="XEP1954">
        <v>1</v>
      </c>
      <c r="XEQ1954">
        <v>5</v>
      </c>
      <c r="XER1954">
        <v>0.2</v>
      </c>
      <c r="XES1954">
        <v>50</v>
      </c>
      <c r="XET1954">
        <v>715</v>
      </c>
      <c r="XEU1954">
        <v>2.6448800000000001</v>
      </c>
      <c r="XEV1954">
        <v>4</v>
      </c>
      <c r="XEW1954">
        <v>257334</v>
      </c>
      <c r="XEX1954">
        <v>1800.04</v>
      </c>
      <c r="XEY1954">
        <v>63539</v>
      </c>
    </row>
    <row r="1955" spans="16369:16379" x14ac:dyDescent="0.3">
      <c r="XEO1955" t="s">
        <v>523</v>
      </c>
      <c r="XEP1955">
        <v>1</v>
      </c>
      <c r="XEQ1955">
        <v>10</v>
      </c>
      <c r="XER1955">
        <v>0.15</v>
      </c>
      <c r="XES1955">
        <v>50</v>
      </c>
      <c r="XET1955">
        <v>715</v>
      </c>
      <c r="XEU1955">
        <v>4.81372</v>
      </c>
      <c r="XEV1955">
        <v>27</v>
      </c>
      <c r="XEW1955">
        <v>482375</v>
      </c>
      <c r="XEX1955">
        <v>1800</v>
      </c>
      <c r="XEY1955">
        <v>68998</v>
      </c>
    </row>
    <row r="1956" spans="16369:16379" x14ac:dyDescent="0.3">
      <c r="XEO1956" t="s">
        <v>523</v>
      </c>
      <c r="XEP1956">
        <v>1</v>
      </c>
      <c r="XEQ1956">
        <v>10</v>
      </c>
      <c r="XER1956">
        <v>0.2</v>
      </c>
      <c r="XES1956">
        <v>50</v>
      </c>
      <c r="XET1956">
        <v>715</v>
      </c>
      <c r="XEU1956">
        <v>3.25698</v>
      </c>
      <c r="XEV1956">
        <v>0</v>
      </c>
      <c r="XEW1956">
        <v>25159</v>
      </c>
      <c r="XEX1956">
        <v>1800.16</v>
      </c>
      <c r="XEY1956">
        <v>24335</v>
      </c>
    </row>
    <row r="1957" spans="16369:16379" x14ac:dyDescent="0.3">
      <c r="XEO1957" t="s">
        <v>523</v>
      </c>
      <c r="XEP1957">
        <v>1</v>
      </c>
      <c r="XEQ1957">
        <v>25</v>
      </c>
      <c r="XER1957">
        <v>0.05</v>
      </c>
      <c r="XES1957">
        <v>50</v>
      </c>
      <c r="XET1957">
        <v>715</v>
      </c>
      <c r="XEU1957">
        <v>2.32572</v>
      </c>
      <c r="XEV1957">
        <v>1</v>
      </c>
      <c r="XEW1957">
        <v>136962</v>
      </c>
      <c r="XEX1957">
        <v>1800</v>
      </c>
      <c r="XEY1957">
        <v>52128</v>
      </c>
    </row>
    <row r="1958" spans="16369:16379" x14ac:dyDescent="0.3">
      <c r="XEO1958" t="s">
        <v>523</v>
      </c>
      <c r="XEP1958">
        <v>1</v>
      </c>
      <c r="XEQ1958">
        <v>25</v>
      </c>
      <c r="XER1958">
        <v>0.1</v>
      </c>
      <c r="XES1958">
        <v>50</v>
      </c>
      <c r="XET1958">
        <v>729</v>
      </c>
      <c r="XEU1958">
        <v>182.465</v>
      </c>
      <c r="XEV1958">
        <v>177</v>
      </c>
      <c r="XEW1958">
        <v>9407</v>
      </c>
      <c r="XEX1958">
        <v>1800.09</v>
      </c>
      <c r="XEY1958">
        <v>17850</v>
      </c>
    </row>
    <row r="1959" spans="16369:16379" x14ac:dyDescent="0.3">
      <c r="XEO1959" t="s">
        <v>523</v>
      </c>
      <c r="XEP1959">
        <v>1</v>
      </c>
      <c r="XEQ1959">
        <v>25</v>
      </c>
      <c r="XER1959">
        <v>0.15</v>
      </c>
      <c r="XES1959">
        <v>50</v>
      </c>
      <c r="XET1959" t="s">
        <v>46</v>
      </c>
      <c r="XEU1959">
        <v>60.009300000000003</v>
      </c>
      <c r="XEV1959">
        <v>0</v>
      </c>
      <c r="XEW1959">
        <v>1</v>
      </c>
      <c r="XEX1959">
        <v>1801.76</v>
      </c>
      <c r="XEY1959">
        <v>29</v>
      </c>
    </row>
    <row r="1960" spans="16369:16379" x14ac:dyDescent="0.3">
      <c r="XEO1960" t="s">
        <v>523</v>
      </c>
      <c r="XEP1960">
        <v>1</v>
      </c>
      <c r="XEQ1960">
        <v>25</v>
      </c>
      <c r="XER1960">
        <v>0.2</v>
      </c>
      <c r="XES1960">
        <v>50</v>
      </c>
      <c r="XET1960" t="s">
        <v>46</v>
      </c>
      <c r="XEU1960">
        <v>60.008699999999997</v>
      </c>
      <c r="XEV1960">
        <v>0</v>
      </c>
      <c r="XEW1960">
        <v>1</v>
      </c>
      <c r="XEX1960">
        <v>1802.19</v>
      </c>
      <c r="XEY1960">
        <v>29</v>
      </c>
    </row>
    <row r="1961" spans="16369:16379" x14ac:dyDescent="0.3">
      <c r="XEO1961" t="s">
        <v>523</v>
      </c>
      <c r="XEP1961">
        <v>1</v>
      </c>
      <c r="XEQ1961">
        <v>50</v>
      </c>
      <c r="XER1961">
        <v>0.05</v>
      </c>
      <c r="XES1961">
        <v>50</v>
      </c>
      <c r="XET1961">
        <v>722</v>
      </c>
      <c r="XEU1961">
        <v>3.9072100000000001</v>
      </c>
      <c r="XEV1961">
        <v>0</v>
      </c>
      <c r="XEW1961">
        <v>36256</v>
      </c>
      <c r="XEX1961">
        <v>1800.01</v>
      </c>
      <c r="XEY1961">
        <v>27739</v>
      </c>
    </row>
    <row r="1962" spans="16369:16379" x14ac:dyDescent="0.3">
      <c r="XEO1962" t="s">
        <v>523</v>
      </c>
      <c r="XEP1962">
        <v>1</v>
      </c>
      <c r="XEQ1962">
        <v>50</v>
      </c>
      <c r="XER1962">
        <v>0.1</v>
      </c>
      <c r="XES1962">
        <v>50</v>
      </c>
      <c r="XET1962" t="s">
        <v>46</v>
      </c>
      <c r="XEU1962">
        <v>60.009900000000002</v>
      </c>
      <c r="XEV1962">
        <v>0</v>
      </c>
      <c r="XEW1962">
        <v>1</v>
      </c>
      <c r="XEX1962">
        <v>1805.19</v>
      </c>
      <c r="XEY1962">
        <v>29</v>
      </c>
    </row>
    <row r="1963" spans="16369:16379" x14ac:dyDescent="0.3">
      <c r="XEO1963" t="s">
        <v>523</v>
      </c>
      <c r="XEP1963">
        <v>1</v>
      </c>
      <c r="XEQ1963">
        <v>50</v>
      </c>
      <c r="XER1963">
        <v>0.15</v>
      </c>
      <c r="XES1963">
        <v>50</v>
      </c>
      <c r="XET1963" t="s">
        <v>46</v>
      </c>
      <c r="XEU1963">
        <v>60.008400000000002</v>
      </c>
      <c r="XEV1963">
        <v>0</v>
      </c>
      <c r="XEW1963">
        <v>1</v>
      </c>
      <c r="XEX1963">
        <v>1801.44</v>
      </c>
      <c r="XEY1963">
        <v>29</v>
      </c>
    </row>
    <row r="1964" spans="16369:16379" x14ac:dyDescent="0.3">
      <c r="XEO1964" t="s">
        <v>523</v>
      </c>
      <c r="XEP1964">
        <v>1</v>
      </c>
      <c r="XEQ1964">
        <v>50</v>
      </c>
      <c r="XER1964">
        <v>0.2</v>
      </c>
      <c r="XES1964">
        <v>50</v>
      </c>
      <c r="XET1964" t="s">
        <v>46</v>
      </c>
      <c r="XEU1964">
        <v>60.008099999999999</v>
      </c>
      <c r="XEV1964">
        <v>0</v>
      </c>
      <c r="XEW1964">
        <v>1</v>
      </c>
      <c r="XEX1964">
        <v>1800.81</v>
      </c>
      <c r="XEY1964">
        <v>29</v>
      </c>
    </row>
    <row r="1965" spans="16369:16379" x14ac:dyDescent="0.3">
      <c r="XEO1965" t="s">
        <v>523</v>
      </c>
      <c r="XEP1965">
        <v>2</v>
      </c>
      <c r="XEQ1965">
        <v>5</v>
      </c>
      <c r="XER1965">
        <v>0.05</v>
      </c>
      <c r="XES1965">
        <v>50</v>
      </c>
      <c r="XET1965">
        <v>715</v>
      </c>
      <c r="XEU1965">
        <v>0.56199699999999997</v>
      </c>
      <c r="XEV1965">
        <v>0</v>
      </c>
      <c r="XEW1965">
        <v>489501</v>
      </c>
      <c r="XEX1965">
        <v>1800</v>
      </c>
      <c r="XEY1965">
        <v>70502</v>
      </c>
    </row>
    <row r="1966" spans="16369:16379" x14ac:dyDescent="0.3">
      <c r="XEO1966" t="s">
        <v>523</v>
      </c>
      <c r="XEP1966">
        <v>2</v>
      </c>
      <c r="XEQ1966">
        <v>5</v>
      </c>
      <c r="XER1966">
        <v>0.1</v>
      </c>
      <c r="XES1966">
        <v>50</v>
      </c>
      <c r="XET1966">
        <v>715</v>
      </c>
      <c r="XEU1966">
        <v>1.65219</v>
      </c>
      <c r="XEV1966">
        <v>2</v>
      </c>
      <c r="XEW1966">
        <v>393896</v>
      </c>
      <c r="XEX1966">
        <v>1800</v>
      </c>
      <c r="XEY1966">
        <v>68604</v>
      </c>
    </row>
    <row r="1967" spans="16369:16379" x14ac:dyDescent="0.3">
      <c r="XEO1967" t="s">
        <v>523</v>
      </c>
      <c r="XEP1967">
        <v>2</v>
      </c>
      <c r="XEQ1967">
        <v>5</v>
      </c>
      <c r="XER1967">
        <v>0.15</v>
      </c>
      <c r="XES1967">
        <v>50</v>
      </c>
      <c r="XET1967">
        <v>715</v>
      </c>
      <c r="XEU1967">
        <v>3.8472300000000001</v>
      </c>
      <c r="XEV1967">
        <v>0</v>
      </c>
      <c r="XEW1967">
        <v>409776</v>
      </c>
      <c r="XEX1967">
        <v>1800.16</v>
      </c>
      <c r="XEY1967">
        <v>68502</v>
      </c>
    </row>
    <row r="1968" spans="16369:16379" x14ac:dyDescent="0.3">
      <c r="XEO1968" t="s">
        <v>523</v>
      </c>
      <c r="XEP1968">
        <v>2</v>
      </c>
      <c r="XEQ1968">
        <v>5</v>
      </c>
      <c r="XER1968">
        <v>0.2</v>
      </c>
      <c r="XES1968">
        <v>50</v>
      </c>
      <c r="XET1968">
        <v>715</v>
      </c>
      <c r="XEU1968">
        <v>7.0262700000000002</v>
      </c>
      <c r="XEV1968">
        <v>14</v>
      </c>
      <c r="XEW1968">
        <v>208040</v>
      </c>
      <c r="XEX1968">
        <v>1800</v>
      </c>
      <c r="XEY1968">
        <v>64876</v>
      </c>
    </row>
    <row r="1969" spans="16369:16379" x14ac:dyDescent="0.3">
      <c r="XEO1969" t="s">
        <v>523</v>
      </c>
      <c r="XEP1969">
        <v>2</v>
      </c>
      <c r="XEQ1969">
        <v>10</v>
      </c>
      <c r="XER1969">
        <v>0.05</v>
      </c>
      <c r="XES1969">
        <v>50</v>
      </c>
      <c r="XET1969">
        <v>715</v>
      </c>
      <c r="XEU1969">
        <v>3.8911500000000001</v>
      </c>
      <c r="XEV1969">
        <v>5</v>
      </c>
      <c r="XEW1969">
        <v>444117</v>
      </c>
      <c r="XEX1969">
        <v>1800</v>
      </c>
      <c r="XEY1969">
        <v>64269</v>
      </c>
    </row>
    <row r="1970" spans="16369:16379" x14ac:dyDescent="0.3">
      <c r="XEO1970" t="s">
        <v>523</v>
      </c>
      <c r="XEP1970">
        <v>2</v>
      </c>
      <c r="XEQ1970">
        <v>10</v>
      </c>
      <c r="XER1970">
        <v>0.1</v>
      </c>
      <c r="XES1970">
        <v>50</v>
      </c>
      <c r="XET1970">
        <v>715</v>
      </c>
      <c r="XEU1970">
        <v>2.2663600000000002</v>
      </c>
      <c r="XEV1970">
        <v>1</v>
      </c>
      <c r="XEW1970">
        <v>369917</v>
      </c>
      <c r="XEX1970">
        <v>1800.03</v>
      </c>
      <c r="XEY1970">
        <v>61508</v>
      </c>
    </row>
    <row r="1971" spans="16369:16379" x14ac:dyDescent="0.3">
      <c r="XEO1971" t="s">
        <v>523</v>
      </c>
      <c r="XEP1971">
        <v>2</v>
      </c>
      <c r="XEQ1971">
        <v>10</v>
      </c>
      <c r="XER1971">
        <v>0.15</v>
      </c>
      <c r="XES1971">
        <v>50</v>
      </c>
      <c r="XET1971">
        <v>717</v>
      </c>
      <c r="XEU1971">
        <v>3.54664</v>
      </c>
      <c r="XEV1971">
        <v>4</v>
      </c>
      <c r="XEW1971">
        <v>167245</v>
      </c>
      <c r="XEX1971">
        <v>1800.01</v>
      </c>
      <c r="XEY1971">
        <v>49843</v>
      </c>
    </row>
    <row r="1972" spans="16369:16379" x14ac:dyDescent="0.3">
      <c r="XEO1972" t="s">
        <v>523</v>
      </c>
      <c r="XEP1972">
        <v>2</v>
      </c>
      <c r="XEQ1972">
        <v>10</v>
      </c>
      <c r="XER1972">
        <v>0.2</v>
      </c>
      <c r="XES1972">
        <v>50</v>
      </c>
      <c r="XET1972">
        <v>723</v>
      </c>
      <c r="XEU1972">
        <v>3.75414</v>
      </c>
      <c r="XEV1972">
        <v>1</v>
      </c>
      <c r="XEW1972">
        <v>79261</v>
      </c>
      <c r="XEX1972">
        <v>1800</v>
      </c>
      <c r="XEY1972">
        <v>39769</v>
      </c>
    </row>
    <row r="1973" spans="16369:16379" x14ac:dyDescent="0.3">
      <c r="XEO1973" t="s">
        <v>523</v>
      </c>
      <c r="XEP1973">
        <v>2</v>
      </c>
      <c r="XEQ1973">
        <v>25</v>
      </c>
      <c r="XER1973">
        <v>0.05</v>
      </c>
      <c r="XES1973">
        <v>50</v>
      </c>
      <c r="XET1973">
        <v>717</v>
      </c>
      <c r="XEU1973">
        <v>1.77312</v>
      </c>
      <c r="XEV1973">
        <v>0</v>
      </c>
      <c r="XEW1973">
        <v>70171</v>
      </c>
      <c r="XEX1973">
        <v>1800.08</v>
      </c>
      <c r="XEY1973">
        <v>37307</v>
      </c>
    </row>
    <row r="1974" spans="16369:16379" x14ac:dyDescent="0.3">
      <c r="XEO1974" t="s">
        <v>523</v>
      </c>
      <c r="XEP1974">
        <v>2</v>
      </c>
      <c r="XEQ1974">
        <v>25</v>
      </c>
      <c r="XER1974">
        <v>0.1</v>
      </c>
      <c r="XES1974">
        <v>50</v>
      </c>
      <c r="XET1974">
        <v>733</v>
      </c>
      <c r="XEU1974">
        <v>94.827600000000004</v>
      </c>
      <c r="XEV1974">
        <v>12</v>
      </c>
      <c r="XEW1974">
        <v>2977</v>
      </c>
      <c r="XEX1974">
        <v>1800.17</v>
      </c>
      <c r="XEY1974">
        <v>11001</v>
      </c>
    </row>
    <row r="1975" spans="16369:16379" x14ac:dyDescent="0.3">
      <c r="XEO1975" t="s">
        <v>523</v>
      </c>
      <c r="XEP1975">
        <v>2</v>
      </c>
      <c r="XEQ1975">
        <v>25</v>
      </c>
      <c r="XER1975">
        <v>0.15</v>
      </c>
      <c r="XES1975">
        <v>50</v>
      </c>
      <c r="XET1975">
        <v>795</v>
      </c>
      <c r="XEU1975">
        <v>1527.84</v>
      </c>
      <c r="XEV1975">
        <v>0</v>
      </c>
      <c r="XEW1975">
        <v>2</v>
      </c>
      <c r="XEX1975">
        <v>1835.45</v>
      </c>
      <c r="XEY1975">
        <v>165</v>
      </c>
    </row>
    <row r="1976" spans="16369:16379" x14ac:dyDescent="0.3">
      <c r="XEO1976" t="s">
        <v>523</v>
      </c>
      <c r="XEP1976">
        <v>2</v>
      </c>
      <c r="XEQ1976">
        <v>25</v>
      </c>
      <c r="XER1976">
        <v>0.2</v>
      </c>
      <c r="XES1976">
        <v>50</v>
      </c>
      <c r="XET1976" t="s">
        <v>46</v>
      </c>
      <c r="XEU1976">
        <v>60.180399999999999</v>
      </c>
      <c r="XEV1976">
        <v>0</v>
      </c>
      <c r="XEW1976">
        <v>1</v>
      </c>
      <c r="XEX1976">
        <v>1812.67</v>
      </c>
      <c r="XEY1976">
        <v>29</v>
      </c>
    </row>
    <row r="1977" spans="16369:16379" x14ac:dyDescent="0.3">
      <c r="XEO1977" t="s">
        <v>523</v>
      </c>
      <c r="XEP1977">
        <v>2</v>
      </c>
      <c r="XEQ1977">
        <v>50</v>
      </c>
      <c r="XER1977">
        <v>0.05</v>
      </c>
      <c r="XES1977">
        <v>50</v>
      </c>
      <c r="XET1977">
        <v>729</v>
      </c>
      <c r="XEU1977">
        <v>24.9026</v>
      </c>
      <c r="XEV1977">
        <v>8</v>
      </c>
      <c r="XEW1977">
        <v>51249</v>
      </c>
      <c r="XEX1977">
        <v>1800.01</v>
      </c>
      <c r="XEY1977">
        <v>27236</v>
      </c>
    </row>
    <row r="1978" spans="16369:16379" x14ac:dyDescent="0.3">
      <c r="XEO1978" t="s">
        <v>523</v>
      </c>
      <c r="XEP1978">
        <v>2</v>
      </c>
      <c r="XEQ1978">
        <v>50</v>
      </c>
      <c r="XER1978">
        <v>0.1</v>
      </c>
      <c r="XES1978">
        <v>50</v>
      </c>
      <c r="XET1978" t="s">
        <v>46</v>
      </c>
      <c r="XEU1978">
        <v>60.0075</v>
      </c>
      <c r="XEV1978">
        <v>0</v>
      </c>
      <c r="XEW1978">
        <v>1</v>
      </c>
      <c r="XEX1978">
        <v>1801.7</v>
      </c>
      <c r="XEY1978">
        <v>29</v>
      </c>
    </row>
    <row r="1979" spans="16369:16379" x14ac:dyDescent="0.3">
      <c r="XEO1979" t="s">
        <v>522</v>
      </c>
      <c r="XEP1979">
        <v>0</v>
      </c>
      <c r="XEQ1979">
        <v>0</v>
      </c>
      <c r="XER1979">
        <v>0.05</v>
      </c>
      <c r="XES1979">
        <v>100</v>
      </c>
      <c r="XET1979">
        <v>1091</v>
      </c>
      <c r="XEU1979">
        <v>122.931</v>
      </c>
      <c r="XEV1979">
        <v>57</v>
      </c>
      <c r="XEW1979">
        <v>1277</v>
      </c>
      <c r="XEX1979">
        <v>1800.04</v>
      </c>
      <c r="XEY1979">
        <v>63579</v>
      </c>
    </row>
    <row r="1980" spans="16369:16379" x14ac:dyDescent="0.3">
      <c r="XEO1980" t="s">
        <v>522</v>
      </c>
      <c r="XEP1980">
        <v>0</v>
      </c>
      <c r="XEQ1980">
        <v>0</v>
      </c>
      <c r="XER1980">
        <v>0.1</v>
      </c>
      <c r="XES1980">
        <v>100</v>
      </c>
      <c r="XET1980">
        <v>1091</v>
      </c>
      <c r="XEU1980">
        <v>329.18799999999999</v>
      </c>
      <c r="XEV1980">
        <v>68</v>
      </c>
      <c r="XEW1980">
        <v>564</v>
      </c>
      <c r="XEX1980">
        <v>1800.02</v>
      </c>
      <c r="XEY1980">
        <v>48933</v>
      </c>
    </row>
    <row r="1981" spans="16369:16379" x14ac:dyDescent="0.3">
      <c r="XEO1981" t="s">
        <v>522</v>
      </c>
      <c r="XEP1981">
        <v>0</v>
      </c>
      <c r="XEQ1981">
        <v>0</v>
      </c>
      <c r="XER1981">
        <v>0.15</v>
      </c>
      <c r="XES1981">
        <v>100</v>
      </c>
      <c r="XET1981">
        <v>1091</v>
      </c>
      <c r="XEU1981">
        <v>65.581500000000005</v>
      </c>
      <c r="XEV1981">
        <v>19</v>
      </c>
      <c r="XEW1981">
        <v>1006</v>
      </c>
      <c r="XEX1981">
        <v>1800.03</v>
      </c>
      <c r="XEY1981">
        <v>63295</v>
      </c>
    </row>
    <row r="1982" spans="16369:16379" x14ac:dyDescent="0.3">
      <c r="XEO1982" t="s">
        <v>522</v>
      </c>
      <c r="XEP1982">
        <v>0</v>
      </c>
      <c r="XEQ1982">
        <v>0</v>
      </c>
      <c r="XER1982">
        <v>0.2</v>
      </c>
      <c r="XES1982">
        <v>100</v>
      </c>
      <c r="XET1982">
        <v>1091</v>
      </c>
      <c r="XEU1982">
        <v>33.738399999999999</v>
      </c>
      <c r="XEV1982">
        <v>7</v>
      </c>
      <c r="XEW1982">
        <v>956</v>
      </c>
      <c r="XEX1982">
        <v>1800.04</v>
      </c>
      <c r="XEY1982">
        <v>59614</v>
      </c>
    </row>
    <row r="1983" spans="16369:16379" x14ac:dyDescent="0.3">
      <c r="XEO1983" t="s">
        <v>522</v>
      </c>
      <c r="XEP1983">
        <v>1</v>
      </c>
      <c r="XEQ1983">
        <v>5</v>
      </c>
      <c r="XER1983">
        <v>0.05</v>
      </c>
      <c r="XES1983">
        <v>100</v>
      </c>
      <c r="XET1983">
        <v>1094</v>
      </c>
      <c r="XEU1983">
        <v>126.521</v>
      </c>
      <c r="XEV1983">
        <v>18</v>
      </c>
      <c r="XEW1983">
        <v>513</v>
      </c>
      <c r="XEX1983">
        <v>1800.02</v>
      </c>
      <c r="XEY1983">
        <v>29636</v>
      </c>
    </row>
    <row r="1984" spans="16369:16379" x14ac:dyDescent="0.3">
      <c r="XEO1984" t="s">
        <v>522</v>
      </c>
      <c r="XEP1984">
        <v>1</v>
      </c>
      <c r="XEQ1984">
        <v>5</v>
      </c>
      <c r="XER1984">
        <v>0.1</v>
      </c>
      <c r="XES1984">
        <v>100</v>
      </c>
      <c r="XET1984">
        <v>1094</v>
      </c>
      <c r="XEU1984">
        <v>273.01100000000002</v>
      </c>
      <c r="XEV1984">
        <v>37</v>
      </c>
      <c r="XEW1984">
        <v>346</v>
      </c>
      <c r="XEX1984">
        <v>1800.01</v>
      </c>
      <c r="XEY1984">
        <v>26077</v>
      </c>
    </row>
    <row r="1985" spans="16369:16379" x14ac:dyDescent="0.3">
      <c r="XEO1985" t="s">
        <v>522</v>
      </c>
      <c r="XEP1985">
        <v>1</v>
      </c>
      <c r="XEQ1985">
        <v>5</v>
      </c>
      <c r="XER1985">
        <v>0.15</v>
      </c>
      <c r="XES1985">
        <v>100</v>
      </c>
      <c r="XET1985">
        <v>1095</v>
      </c>
      <c r="XEU1985">
        <v>53.593200000000003</v>
      </c>
      <c r="XEV1985">
        <v>3</v>
      </c>
      <c r="XEW1985">
        <v>244</v>
      </c>
      <c r="XEX1985">
        <v>1800</v>
      </c>
      <c r="XEY1985">
        <v>22140</v>
      </c>
    </row>
    <row r="1986" spans="16369:16379" x14ac:dyDescent="0.3">
      <c r="XEO1986" t="s">
        <v>522</v>
      </c>
      <c r="XEP1986">
        <v>1</v>
      </c>
      <c r="XEQ1986">
        <v>5</v>
      </c>
      <c r="XER1986">
        <v>0.2</v>
      </c>
      <c r="XES1986">
        <v>100</v>
      </c>
      <c r="XET1986">
        <v>1095</v>
      </c>
      <c r="XEU1986">
        <v>60.564799999999998</v>
      </c>
      <c r="XEV1986">
        <v>0</v>
      </c>
      <c r="XEW1986">
        <v>331</v>
      </c>
      <c r="XEX1986">
        <v>1800.03</v>
      </c>
      <c r="XEY1986">
        <v>23811</v>
      </c>
    </row>
    <row r="1987" spans="16369:16379" x14ac:dyDescent="0.3">
      <c r="XEO1987" t="s">
        <v>522</v>
      </c>
      <c r="XEP1987">
        <v>1</v>
      </c>
      <c r="XEQ1987">
        <v>10</v>
      </c>
      <c r="XER1987">
        <v>0.05</v>
      </c>
      <c r="XES1987">
        <v>100</v>
      </c>
      <c r="XET1987">
        <v>1094</v>
      </c>
      <c r="XEU1987">
        <v>674.65300000000002</v>
      </c>
      <c r="XEV1987">
        <v>63</v>
      </c>
      <c r="XEW1987">
        <v>220</v>
      </c>
      <c r="XEX1987">
        <v>1800.02</v>
      </c>
      <c r="XEY1987">
        <v>22501</v>
      </c>
    </row>
    <row r="1988" spans="16369:16379" x14ac:dyDescent="0.3">
      <c r="XEO1988" t="s">
        <v>522</v>
      </c>
      <c r="XEP1988">
        <v>1</v>
      </c>
      <c r="XEQ1988">
        <v>10</v>
      </c>
      <c r="XER1988">
        <v>0.1</v>
      </c>
      <c r="XES1988">
        <v>100</v>
      </c>
      <c r="XET1988">
        <v>1094</v>
      </c>
      <c r="XEU1988">
        <v>59.647399999999998</v>
      </c>
      <c r="XEV1988">
        <v>8</v>
      </c>
      <c r="XEW1988">
        <v>335</v>
      </c>
      <c r="XEX1988">
        <v>1800.03</v>
      </c>
      <c r="XEY1988">
        <v>22790</v>
      </c>
    </row>
    <row r="1989" spans="16369:16379" x14ac:dyDescent="0.3">
      <c r="XEO1989" t="s">
        <v>522</v>
      </c>
      <c r="XEP1989">
        <v>1</v>
      </c>
      <c r="XEQ1989">
        <v>10</v>
      </c>
      <c r="XER1989">
        <v>0.15</v>
      </c>
      <c r="XES1989">
        <v>100</v>
      </c>
      <c r="XET1989">
        <v>1095</v>
      </c>
      <c r="XEU1989">
        <v>34.344200000000001</v>
      </c>
      <c r="XEV1989">
        <v>0</v>
      </c>
      <c r="XEW1989">
        <v>191</v>
      </c>
      <c r="XEX1989">
        <v>1800.08</v>
      </c>
      <c r="XEY1989">
        <v>19517</v>
      </c>
    </row>
    <row r="1990" spans="16369:16379" x14ac:dyDescent="0.3">
      <c r="XEO1990" t="s">
        <v>522</v>
      </c>
      <c r="XEP1990">
        <v>1</v>
      </c>
      <c r="XEQ1990">
        <v>10</v>
      </c>
      <c r="XER1990">
        <v>0.2</v>
      </c>
      <c r="XES1990">
        <v>100</v>
      </c>
      <c r="XET1990">
        <v>1095</v>
      </c>
      <c r="XEU1990">
        <v>107.857</v>
      </c>
      <c r="XEV1990">
        <v>10</v>
      </c>
      <c r="XEW1990">
        <v>258</v>
      </c>
      <c r="XEX1990">
        <v>1800.02</v>
      </c>
      <c r="XEY1990">
        <v>21311</v>
      </c>
    </row>
    <row r="1991" spans="16369:16379" x14ac:dyDescent="0.3">
      <c r="XEO1991" t="s">
        <v>522</v>
      </c>
      <c r="XEP1991">
        <v>1</v>
      </c>
      <c r="XEQ1991">
        <v>25</v>
      </c>
      <c r="XER1991">
        <v>0.05</v>
      </c>
      <c r="XES1991">
        <v>100</v>
      </c>
      <c r="XET1991">
        <v>1095</v>
      </c>
      <c r="XEU1991">
        <v>345.88400000000001</v>
      </c>
      <c r="XEV1991">
        <v>23</v>
      </c>
      <c r="XEW1991">
        <v>152</v>
      </c>
      <c r="XEX1991">
        <v>1800.07</v>
      </c>
      <c r="XEY1991">
        <v>14755</v>
      </c>
    </row>
    <row r="1992" spans="16369:16379" x14ac:dyDescent="0.3">
      <c r="XEO1992" t="s">
        <v>522</v>
      </c>
      <c r="XEP1992">
        <v>1</v>
      </c>
      <c r="XEQ1992">
        <v>25</v>
      </c>
      <c r="XER1992">
        <v>0.1</v>
      </c>
      <c r="XES1992">
        <v>100</v>
      </c>
      <c r="XET1992">
        <v>1109</v>
      </c>
      <c r="XEU1992">
        <v>180.648</v>
      </c>
      <c r="XEV1992">
        <v>2</v>
      </c>
      <c r="XEW1992">
        <v>71</v>
      </c>
      <c r="XEX1992">
        <v>1800.03</v>
      </c>
      <c r="XEY1992">
        <v>9546</v>
      </c>
    </row>
    <row r="1993" spans="16369:16379" x14ac:dyDescent="0.3">
      <c r="XEO1993" t="s">
        <v>522</v>
      </c>
      <c r="XEP1993">
        <v>1</v>
      </c>
      <c r="XEQ1993">
        <v>25</v>
      </c>
      <c r="XER1993">
        <v>0.15</v>
      </c>
      <c r="XES1993">
        <v>100</v>
      </c>
      <c r="XET1993">
        <v>1132</v>
      </c>
      <c r="XEU1993">
        <v>799.05100000000004</v>
      </c>
      <c r="XEV1993">
        <v>9</v>
      </c>
      <c r="XEW1993">
        <v>19</v>
      </c>
      <c r="XEX1993">
        <v>1800.39</v>
      </c>
      <c r="XEY1993">
        <v>4018</v>
      </c>
    </row>
    <row r="1994" spans="16369:16379" x14ac:dyDescent="0.3">
      <c r="XEO1994" t="s">
        <v>522</v>
      </c>
      <c r="XEP1994">
        <v>1</v>
      </c>
      <c r="XEQ1994">
        <v>25</v>
      </c>
      <c r="XER1994">
        <v>0.2</v>
      </c>
      <c r="XES1994">
        <v>100</v>
      </c>
      <c r="XET1994">
        <v>1132</v>
      </c>
      <c r="XEU1994">
        <v>499.88200000000001</v>
      </c>
      <c r="XEV1994">
        <v>0</v>
      </c>
      <c r="XEW1994">
        <v>11</v>
      </c>
      <c r="XEX1994">
        <v>1801</v>
      </c>
      <c r="XEY1994">
        <v>2503</v>
      </c>
    </row>
    <row r="1995" spans="16369:16379" x14ac:dyDescent="0.3">
      <c r="XEO1995" t="s">
        <v>522</v>
      </c>
      <c r="XEP1995">
        <v>1</v>
      </c>
      <c r="XEQ1995">
        <v>50</v>
      </c>
      <c r="XER1995">
        <v>0.05</v>
      </c>
      <c r="XES1995">
        <v>100</v>
      </c>
      <c r="XET1995">
        <v>1097</v>
      </c>
      <c r="XEU1995">
        <v>270.98399999999998</v>
      </c>
      <c r="XEV1995">
        <v>12</v>
      </c>
      <c r="XEW1995">
        <v>102</v>
      </c>
      <c r="XEX1995">
        <v>1800.05</v>
      </c>
      <c r="XEY1995">
        <v>11495</v>
      </c>
    </row>
    <row r="1996" spans="16369:16379" x14ac:dyDescent="0.3">
      <c r="XEO1996" t="s">
        <v>522</v>
      </c>
      <c r="XEP1996">
        <v>1</v>
      </c>
      <c r="XEQ1996">
        <v>50</v>
      </c>
      <c r="XER1996">
        <v>0.1</v>
      </c>
      <c r="XES1996">
        <v>100</v>
      </c>
      <c r="XET1996">
        <v>1132</v>
      </c>
      <c r="XEU1996">
        <v>280.15300000000002</v>
      </c>
      <c r="XEV1996">
        <v>0</v>
      </c>
      <c r="XEW1996">
        <v>26</v>
      </c>
      <c r="XEX1996">
        <v>1800.62</v>
      </c>
      <c r="XEY1996">
        <v>4074</v>
      </c>
    </row>
    <row r="1997" spans="16369:16379" x14ac:dyDescent="0.3">
      <c r="XEO1997" t="s">
        <v>522</v>
      </c>
      <c r="XEP1997">
        <v>1</v>
      </c>
      <c r="XEQ1997">
        <v>50</v>
      </c>
      <c r="XER1997">
        <v>0.15</v>
      </c>
      <c r="XES1997">
        <v>100</v>
      </c>
      <c r="XET1997">
        <v>1170</v>
      </c>
      <c r="XEU1997">
        <v>1099.49</v>
      </c>
      <c r="XEV1997">
        <v>0</v>
      </c>
      <c r="XEW1997">
        <v>5</v>
      </c>
      <c r="XEX1997">
        <v>1802.76</v>
      </c>
      <c r="XEY1997">
        <v>997</v>
      </c>
    </row>
    <row r="1998" spans="16369:16379" x14ac:dyDescent="0.3">
      <c r="XEO1998" t="s">
        <v>522</v>
      </c>
      <c r="XEP1998">
        <v>1</v>
      </c>
      <c r="XEQ1998">
        <v>50</v>
      </c>
      <c r="XER1998">
        <v>0.2</v>
      </c>
      <c r="XES1998">
        <v>100</v>
      </c>
      <c r="XET1998" t="s">
        <v>46</v>
      </c>
      <c r="XEU1998">
        <v>60.027900000000002</v>
      </c>
      <c r="XEV1998">
        <v>0</v>
      </c>
      <c r="XEW1998">
        <v>1</v>
      </c>
      <c r="XEX1998">
        <v>1801.72</v>
      </c>
      <c r="XEY1998">
        <v>29</v>
      </c>
    </row>
    <row r="1999" spans="16369:16379" x14ac:dyDescent="0.3">
      <c r="XEO1999" t="s">
        <v>522</v>
      </c>
      <c r="XEP1999">
        <v>2</v>
      </c>
      <c r="XEQ1999">
        <v>5</v>
      </c>
      <c r="XER1999">
        <v>0.05</v>
      </c>
      <c r="XES1999">
        <v>100</v>
      </c>
      <c r="XET1999">
        <v>1094</v>
      </c>
      <c r="XEU1999">
        <v>103.55200000000001</v>
      </c>
      <c r="XEV1999">
        <v>9</v>
      </c>
      <c r="XEW1999">
        <v>325</v>
      </c>
      <c r="XEX1999">
        <v>1800.09</v>
      </c>
      <c r="XEY1999">
        <v>22870</v>
      </c>
    </row>
    <row r="2000" spans="16369:16379" x14ac:dyDescent="0.3">
      <c r="XEO2000" t="s">
        <v>522</v>
      </c>
      <c r="XEP2000">
        <v>2</v>
      </c>
      <c r="XEQ2000">
        <v>5</v>
      </c>
      <c r="XER2000">
        <v>0.1</v>
      </c>
      <c r="XES2000">
        <v>100</v>
      </c>
      <c r="XET2000">
        <v>1094</v>
      </c>
      <c r="XEU2000">
        <v>24.6753</v>
      </c>
      <c r="XEV2000">
        <v>0</v>
      </c>
      <c r="XEW2000">
        <v>280</v>
      </c>
      <c r="XEX2000">
        <v>1800.07</v>
      </c>
      <c r="XEY2000">
        <v>20629</v>
      </c>
    </row>
    <row r="2001" spans="16369:16379" x14ac:dyDescent="0.3">
      <c r="XEO2001" t="s">
        <v>522</v>
      </c>
      <c r="XEP2001">
        <v>2</v>
      </c>
      <c r="XEQ2001">
        <v>5</v>
      </c>
      <c r="XER2001">
        <v>0.15</v>
      </c>
      <c r="XES2001">
        <v>100</v>
      </c>
      <c r="XET2001">
        <v>1095</v>
      </c>
      <c r="XEU2001">
        <v>154.97900000000001</v>
      </c>
      <c r="XEV2001">
        <v>11</v>
      </c>
      <c r="XEW2001">
        <v>230</v>
      </c>
      <c r="XEX2001">
        <v>1800.05</v>
      </c>
      <c r="XEY2001">
        <v>18882</v>
      </c>
    </row>
    <row r="2002" spans="16369:16379" x14ac:dyDescent="0.3">
      <c r="XEO2002" t="s">
        <v>522</v>
      </c>
      <c r="XEP2002">
        <v>2</v>
      </c>
      <c r="XEQ2002">
        <v>5</v>
      </c>
      <c r="XER2002">
        <v>0.2</v>
      </c>
      <c r="XES2002">
        <v>100</v>
      </c>
      <c r="XET2002">
        <v>1109</v>
      </c>
      <c r="XEU2002">
        <v>144.06800000000001</v>
      </c>
      <c r="XEV2002">
        <v>5</v>
      </c>
      <c r="XEW2002">
        <v>186</v>
      </c>
      <c r="XEX2002">
        <v>1800.18</v>
      </c>
      <c r="XEY2002">
        <v>15717</v>
      </c>
    </row>
    <row r="2003" spans="16369:16379" x14ac:dyDescent="0.3">
      <c r="XEO2003" t="s">
        <v>522</v>
      </c>
      <c r="XEP2003">
        <v>2</v>
      </c>
      <c r="XEQ2003">
        <v>10</v>
      </c>
      <c r="XER2003">
        <v>0.05</v>
      </c>
      <c r="XES2003">
        <v>100</v>
      </c>
      <c r="XET2003">
        <v>1094</v>
      </c>
      <c r="XEU2003">
        <v>420.62099999999998</v>
      </c>
      <c r="XEV2003">
        <v>26</v>
      </c>
      <c r="XEW2003">
        <v>126</v>
      </c>
      <c r="XEX2003">
        <v>1800.05</v>
      </c>
      <c r="XEY2003">
        <v>13579</v>
      </c>
    </row>
    <row r="2004" spans="16369:16379" x14ac:dyDescent="0.3">
      <c r="XEO2004" t="s">
        <v>522</v>
      </c>
      <c r="XEP2004">
        <v>2</v>
      </c>
      <c r="XEQ2004">
        <v>10</v>
      </c>
      <c r="XER2004">
        <v>0.1</v>
      </c>
      <c r="XES2004">
        <v>100</v>
      </c>
      <c r="XET2004">
        <v>1110</v>
      </c>
      <c r="XEU2004">
        <v>208.27099999999999</v>
      </c>
      <c r="XEV2004">
        <v>0</v>
      </c>
      <c r="XEW2004">
        <v>56</v>
      </c>
      <c r="XEX2004">
        <v>1800.19</v>
      </c>
      <c r="XEY2004">
        <v>6101</v>
      </c>
    </row>
    <row r="2005" spans="16369:16379" x14ac:dyDescent="0.3">
      <c r="XEO2005" t="s">
        <v>522</v>
      </c>
      <c r="XEP2005">
        <v>2</v>
      </c>
      <c r="XEQ2005">
        <v>10</v>
      </c>
      <c r="XER2005">
        <v>0.15</v>
      </c>
      <c r="XES2005">
        <v>100</v>
      </c>
      <c r="XET2005">
        <v>1109</v>
      </c>
      <c r="XEU2005">
        <v>473.46699999999998</v>
      </c>
      <c r="XEV2005">
        <v>7</v>
      </c>
      <c r="XEW2005">
        <v>55</v>
      </c>
      <c r="XEX2005">
        <v>1800.04</v>
      </c>
      <c r="XEY2005">
        <v>6946</v>
      </c>
    </row>
    <row r="2006" spans="16369:16379" x14ac:dyDescent="0.3">
      <c r="XEO2006" t="s">
        <v>522</v>
      </c>
      <c r="XEP2006">
        <v>2</v>
      </c>
      <c r="XEQ2006">
        <v>10</v>
      </c>
      <c r="XER2006">
        <v>0.2</v>
      </c>
      <c r="XES2006">
        <v>100</v>
      </c>
      <c r="XET2006">
        <v>1120</v>
      </c>
      <c r="XEU2006">
        <v>159.75399999999999</v>
      </c>
      <c r="XEV2006">
        <v>0</v>
      </c>
      <c r="XEW2006">
        <v>21</v>
      </c>
      <c r="XEX2006">
        <v>1800.41</v>
      </c>
      <c r="XEY2006">
        <v>3885</v>
      </c>
    </row>
    <row r="2007" spans="16369:16379" x14ac:dyDescent="0.3">
      <c r="XEO2007" t="s">
        <v>522</v>
      </c>
      <c r="XEP2007">
        <v>2</v>
      </c>
      <c r="XEQ2007">
        <v>25</v>
      </c>
      <c r="XER2007">
        <v>0.05</v>
      </c>
      <c r="XES2007">
        <v>100</v>
      </c>
      <c r="XET2007">
        <v>1108</v>
      </c>
      <c r="XEU2007">
        <v>179.24799999999999</v>
      </c>
      <c r="XEV2007">
        <v>0</v>
      </c>
      <c r="XEW2007">
        <v>58</v>
      </c>
      <c r="XEX2007">
        <v>1800.34</v>
      </c>
      <c r="XEY2007">
        <v>7564</v>
      </c>
    </row>
    <row r="2008" spans="16369:16379" x14ac:dyDescent="0.3">
      <c r="XEO2008" t="s">
        <v>522</v>
      </c>
      <c r="XEP2008">
        <v>2</v>
      </c>
      <c r="XEQ2008">
        <v>25</v>
      </c>
      <c r="XER2008">
        <v>0.1</v>
      </c>
      <c r="XES2008">
        <v>100</v>
      </c>
      <c r="XET2008">
        <v>1125</v>
      </c>
      <c r="XEU2008">
        <v>1243.56</v>
      </c>
      <c r="XEV2008">
        <v>9</v>
      </c>
      <c r="XEW2008">
        <v>18</v>
      </c>
      <c r="XEX2008">
        <v>1801.53</v>
      </c>
      <c r="XEY2008">
        <v>3225</v>
      </c>
    </row>
    <row r="2009" spans="16369:16379" x14ac:dyDescent="0.3">
      <c r="XEO2009" t="s">
        <v>522</v>
      </c>
      <c r="XEP2009">
        <v>2</v>
      </c>
      <c r="XEQ2009">
        <v>25</v>
      </c>
      <c r="XER2009">
        <v>0.15</v>
      </c>
      <c r="XES2009">
        <v>100</v>
      </c>
      <c r="XET2009">
        <v>1158</v>
      </c>
      <c r="XEU2009">
        <v>900.03200000000004</v>
      </c>
      <c r="XEV2009">
        <v>0</v>
      </c>
      <c r="XEW2009">
        <v>5</v>
      </c>
      <c r="XEX2009">
        <v>1819.4</v>
      </c>
      <c r="XEY2009">
        <v>1111</v>
      </c>
    </row>
    <row r="2010" spans="16369:16379" x14ac:dyDescent="0.3">
      <c r="XEO2010" t="s">
        <v>522</v>
      </c>
      <c r="XEP2010">
        <v>2</v>
      </c>
      <c r="XEQ2010">
        <v>25</v>
      </c>
      <c r="XER2010">
        <v>0.2</v>
      </c>
      <c r="XES2010">
        <v>100</v>
      </c>
      <c r="XET2010" t="s">
        <v>46</v>
      </c>
      <c r="XEU2010">
        <v>60.022300000000001</v>
      </c>
      <c r="XEV2010">
        <v>0</v>
      </c>
      <c r="XEW2010">
        <v>1</v>
      </c>
      <c r="XEX2010">
        <v>1800.88</v>
      </c>
      <c r="XEY2010">
        <v>29</v>
      </c>
    </row>
    <row r="2011" spans="16369:16379" x14ac:dyDescent="0.3">
      <c r="XEO2011" t="s">
        <v>522</v>
      </c>
      <c r="XEP2011">
        <v>2</v>
      </c>
      <c r="XEQ2011">
        <v>50</v>
      </c>
      <c r="XER2011">
        <v>0.05</v>
      </c>
      <c r="XES2011">
        <v>100</v>
      </c>
      <c r="XET2011">
        <v>1115</v>
      </c>
      <c r="XEU2011">
        <v>202.77199999999999</v>
      </c>
      <c r="XEV2011">
        <v>3</v>
      </c>
      <c r="XEW2011">
        <v>63</v>
      </c>
      <c r="XEX2011">
        <v>1800.08</v>
      </c>
      <c r="XEY2011">
        <v>9363</v>
      </c>
    </row>
    <row r="2012" spans="16369:16379" x14ac:dyDescent="0.3">
      <c r="XEO2012" t="s">
        <v>522</v>
      </c>
      <c r="XEP2012">
        <v>2</v>
      </c>
      <c r="XEQ2012">
        <v>50</v>
      </c>
      <c r="XER2012">
        <v>0.1</v>
      </c>
      <c r="XES2012">
        <v>100</v>
      </c>
      <c r="XET2012">
        <v>1132</v>
      </c>
      <c r="XEU2012">
        <v>760.27599999999995</v>
      </c>
      <c r="XEV2012">
        <v>9</v>
      </c>
      <c r="XEW2012">
        <v>30</v>
      </c>
      <c r="XEX2012">
        <v>1800.75</v>
      </c>
      <c r="XEY2012">
        <v>5744</v>
      </c>
    </row>
    <row r="2013" spans="16369:16379" x14ac:dyDescent="0.3">
      <c r="XEO2013" t="s">
        <v>522</v>
      </c>
      <c r="XEP2013">
        <v>2</v>
      </c>
      <c r="XEQ2013">
        <v>50</v>
      </c>
      <c r="XER2013">
        <v>0.15</v>
      </c>
      <c r="XES2013">
        <v>100</v>
      </c>
      <c r="XET2013" t="s">
        <v>46</v>
      </c>
      <c r="XEU2013">
        <v>60.035499999999999</v>
      </c>
      <c r="XEV2013">
        <v>0</v>
      </c>
      <c r="XEW2013">
        <v>1</v>
      </c>
      <c r="XEX2013">
        <v>1800.97</v>
      </c>
      <c r="XEY2013">
        <v>29</v>
      </c>
    </row>
    <row r="2014" spans="16369:16379" x14ac:dyDescent="0.3">
      <c r="XEO2014" t="s">
        <v>522</v>
      </c>
      <c r="XEP2014">
        <v>2</v>
      </c>
      <c r="XEQ2014">
        <v>50</v>
      </c>
      <c r="XER2014">
        <v>0.2</v>
      </c>
      <c r="XES2014">
        <v>100</v>
      </c>
      <c r="XET2014" t="s">
        <v>46</v>
      </c>
      <c r="XEU2014">
        <v>60.0364</v>
      </c>
      <c r="XEV2014">
        <v>0</v>
      </c>
      <c r="XEW2014">
        <v>1</v>
      </c>
      <c r="XEX2014">
        <v>1800.65</v>
      </c>
      <c r="XEY2014">
        <v>29</v>
      </c>
    </row>
    <row r="2015" spans="16369:16379" x14ac:dyDescent="0.3">
      <c r="XEO2015" t="s">
        <v>522</v>
      </c>
      <c r="XEP2015">
        <v>3</v>
      </c>
      <c r="XEQ2015">
        <v>0</v>
      </c>
      <c r="XER2015">
        <v>0.05</v>
      </c>
      <c r="XES2015">
        <v>100</v>
      </c>
      <c r="XET2015">
        <v>1132</v>
      </c>
      <c r="XEU2015">
        <v>362.23</v>
      </c>
      <c r="XEV2015">
        <v>19</v>
      </c>
      <c r="XEW2015">
        <v>119</v>
      </c>
      <c r="XEX2015">
        <v>1800.03</v>
      </c>
      <c r="XEY2015">
        <v>17388</v>
      </c>
    </row>
    <row r="2016" spans="16369:16379" x14ac:dyDescent="0.3">
      <c r="XEO2016" t="s">
        <v>522</v>
      </c>
      <c r="XEP2016">
        <v>3</v>
      </c>
      <c r="XEQ2016">
        <v>10</v>
      </c>
      <c r="XER2016">
        <v>0.05</v>
      </c>
      <c r="XES2016">
        <v>100</v>
      </c>
      <c r="XET2016">
        <v>1132</v>
      </c>
      <c r="XEU2016">
        <v>590.38400000000001</v>
      </c>
      <c r="XEV2016">
        <v>23</v>
      </c>
      <c r="XEW2016">
        <v>119</v>
      </c>
      <c r="XEX2016">
        <v>1800.02</v>
      </c>
      <c r="XEY2016">
        <v>16550</v>
      </c>
    </row>
    <row r="2017" spans="16369:16379" x14ac:dyDescent="0.3">
      <c r="XEO2017" t="s">
        <v>522</v>
      </c>
      <c r="XEP2017">
        <v>3</v>
      </c>
      <c r="XEQ2017">
        <v>25</v>
      </c>
      <c r="XER2017">
        <v>0.05</v>
      </c>
      <c r="XES2017">
        <v>100</v>
      </c>
      <c r="XET2017">
        <v>1132</v>
      </c>
      <c r="XEU2017">
        <v>145.12799999999999</v>
      </c>
      <c r="XEV2017">
        <v>6</v>
      </c>
      <c r="XEW2017">
        <v>116</v>
      </c>
      <c r="XEX2017">
        <v>1800.15</v>
      </c>
      <c r="XEY2017">
        <v>16905</v>
      </c>
    </row>
    <row r="2018" spans="16369:16379" x14ac:dyDescent="0.3">
      <c r="XEO2018" t="s">
        <v>522</v>
      </c>
      <c r="XEP2018">
        <v>3</v>
      </c>
      <c r="XEQ2018">
        <v>50</v>
      </c>
      <c r="XER2018">
        <v>0.05</v>
      </c>
      <c r="XES2018">
        <v>100</v>
      </c>
      <c r="XET2018">
        <v>1132</v>
      </c>
      <c r="XEU2018">
        <v>52.782699999999998</v>
      </c>
      <c r="XEV2018">
        <v>0</v>
      </c>
      <c r="XEW2018">
        <v>161</v>
      </c>
      <c r="XEX2018">
        <v>1800.21</v>
      </c>
      <c r="XEY2018">
        <v>16718</v>
      </c>
    </row>
    <row r="2019" spans="16369:16379" x14ac:dyDescent="0.3">
      <c r="XEO2019" t="s">
        <v>529</v>
      </c>
      <c r="XEP2019">
        <v>0</v>
      </c>
      <c r="XEQ2019">
        <v>0</v>
      </c>
      <c r="XER2019">
        <v>0.05</v>
      </c>
      <c r="XES2019">
        <v>3038</v>
      </c>
      <c r="XET2019" t="s">
        <v>46</v>
      </c>
      <c r="XEU2019">
        <v>70.539000000000001</v>
      </c>
      <c r="XEV2019">
        <v>0</v>
      </c>
      <c r="XEW2019">
        <v>1</v>
      </c>
      <c r="XEX2019">
        <v>1858.06</v>
      </c>
      <c r="XEY2019">
        <v>29</v>
      </c>
    </row>
    <row r="2020" spans="16369:16379" x14ac:dyDescent="0.3">
      <c r="XEO2020" t="s">
        <v>529</v>
      </c>
      <c r="XEP2020">
        <v>0</v>
      </c>
      <c r="XEQ2020">
        <v>0</v>
      </c>
      <c r="XER2020">
        <v>0.1</v>
      </c>
      <c r="XES2020">
        <v>3038</v>
      </c>
      <c r="XET2020" t="s">
        <v>46</v>
      </c>
      <c r="XEU2020">
        <v>71.893900000000002</v>
      </c>
      <c r="XEV2020">
        <v>0</v>
      </c>
      <c r="XEW2020">
        <v>1</v>
      </c>
      <c r="XEX2020">
        <v>1801.19</v>
      </c>
      <c r="XEY2020">
        <v>28</v>
      </c>
    </row>
    <row r="2021" spans="16369:16379" x14ac:dyDescent="0.3">
      <c r="XEO2021" t="s">
        <v>529</v>
      </c>
      <c r="XEP2021">
        <v>0</v>
      </c>
      <c r="XEQ2021">
        <v>0</v>
      </c>
      <c r="XER2021">
        <v>0.15</v>
      </c>
      <c r="XES2021">
        <v>3038</v>
      </c>
      <c r="XET2021" t="s">
        <v>46</v>
      </c>
      <c r="XEU2021">
        <v>70.956800000000001</v>
      </c>
      <c r="XEV2021">
        <v>0</v>
      </c>
      <c r="XEW2021">
        <v>1</v>
      </c>
      <c r="XEX2021">
        <v>1800.27</v>
      </c>
      <c r="XEY2021">
        <v>28</v>
      </c>
    </row>
    <row r="2022" spans="16369:16379" x14ac:dyDescent="0.3">
      <c r="XEO2022" t="s">
        <v>529</v>
      </c>
      <c r="XEP2022">
        <v>0</v>
      </c>
      <c r="XEQ2022">
        <v>0</v>
      </c>
      <c r="XER2022">
        <v>0.2</v>
      </c>
      <c r="XES2022">
        <v>3038</v>
      </c>
      <c r="XET2022" t="s">
        <v>46</v>
      </c>
      <c r="XEU2022">
        <v>71.246099999999998</v>
      </c>
      <c r="XEV2022">
        <v>0</v>
      </c>
      <c r="XEW2022">
        <v>1</v>
      </c>
      <c r="XEX2022">
        <v>1806.24</v>
      </c>
      <c r="XEY2022">
        <v>28</v>
      </c>
    </row>
    <row r="2023" spans="16369:16379" x14ac:dyDescent="0.3">
      <c r="XEO2023" t="s">
        <v>529</v>
      </c>
      <c r="XEP2023">
        <v>3</v>
      </c>
      <c r="XEQ2023">
        <v>0</v>
      </c>
      <c r="XER2023">
        <v>0.05</v>
      </c>
      <c r="XES2023">
        <v>3038</v>
      </c>
      <c r="XET2023" t="s">
        <v>46</v>
      </c>
      <c r="XEU2023">
        <v>82.471599999999995</v>
      </c>
      <c r="XEV2023">
        <v>0</v>
      </c>
      <c r="XEW2023">
        <v>1</v>
      </c>
      <c r="XEX2023">
        <v>1825.63</v>
      </c>
      <c r="XEY2023">
        <v>28</v>
      </c>
    </row>
    <row r="2024" spans="16369:16379" x14ac:dyDescent="0.3">
      <c r="XEO2024" t="s">
        <v>529</v>
      </c>
      <c r="XEP2024">
        <v>3</v>
      </c>
      <c r="XEQ2024">
        <v>0</v>
      </c>
      <c r="XER2024">
        <v>0.1</v>
      </c>
      <c r="XES2024">
        <v>3038</v>
      </c>
      <c r="XET2024" t="s">
        <v>46</v>
      </c>
      <c r="XEU2024">
        <v>82.640299999999996</v>
      </c>
      <c r="XEV2024">
        <v>0</v>
      </c>
      <c r="XEW2024">
        <v>1</v>
      </c>
      <c r="XEX2024">
        <v>1812.2</v>
      </c>
      <c r="XEY2024">
        <v>28</v>
      </c>
    </row>
    <row r="2025" spans="16369:16379" x14ac:dyDescent="0.3">
      <c r="XEO2025" t="s">
        <v>529</v>
      </c>
      <c r="XEP2025">
        <v>3</v>
      </c>
      <c r="XEQ2025">
        <v>0</v>
      </c>
      <c r="XER2025">
        <v>0.15</v>
      </c>
      <c r="XES2025">
        <v>3038</v>
      </c>
      <c r="XET2025" t="s">
        <v>46</v>
      </c>
      <c r="XEU2025">
        <v>84.639399999999995</v>
      </c>
      <c r="XEV2025">
        <v>0</v>
      </c>
      <c r="XEW2025">
        <v>1</v>
      </c>
      <c r="XEX2025">
        <v>1823.93</v>
      </c>
      <c r="XEY2025">
        <v>28</v>
      </c>
    </row>
    <row r="2026" spans="16369:16379" x14ac:dyDescent="0.3">
      <c r="XEO2026" t="s">
        <v>529</v>
      </c>
      <c r="XEP2026">
        <v>3</v>
      </c>
      <c r="XEQ2026">
        <v>0</v>
      </c>
      <c r="XER2026">
        <v>0.2</v>
      </c>
      <c r="XES2026">
        <v>3038</v>
      </c>
      <c r="XET2026" t="s">
        <v>46</v>
      </c>
      <c r="XEU2026">
        <v>85.269900000000007</v>
      </c>
      <c r="XEV2026">
        <v>0</v>
      </c>
      <c r="XEW2026">
        <v>1</v>
      </c>
      <c r="XEX2026">
        <v>1832.65</v>
      </c>
      <c r="XEY2026">
        <v>28</v>
      </c>
    </row>
    <row r="2027" spans="16369:16379" x14ac:dyDescent="0.3">
      <c r="XEO2027" t="s">
        <v>529</v>
      </c>
      <c r="XEP2027">
        <v>3</v>
      </c>
      <c r="XEQ2027">
        <v>10</v>
      </c>
      <c r="XER2027">
        <v>0.1</v>
      </c>
      <c r="XES2027">
        <v>3038</v>
      </c>
      <c r="XET2027" t="s">
        <v>46</v>
      </c>
      <c r="XEU2027">
        <v>81.796199999999999</v>
      </c>
      <c r="XEV2027">
        <v>0</v>
      </c>
      <c r="XEW2027">
        <v>1</v>
      </c>
      <c r="XEX2027">
        <v>1811.62</v>
      </c>
      <c r="XEY2027">
        <v>28</v>
      </c>
    </row>
    <row r="2028" spans="16369:16379" x14ac:dyDescent="0.3">
      <c r="XEO2028" t="s">
        <v>529</v>
      </c>
      <c r="XEP2028">
        <v>3</v>
      </c>
      <c r="XEQ2028">
        <v>10</v>
      </c>
      <c r="XER2028">
        <v>0.15</v>
      </c>
      <c r="XES2028">
        <v>3038</v>
      </c>
      <c r="XET2028" t="s">
        <v>46</v>
      </c>
      <c r="XEU2028">
        <v>81.487099999999998</v>
      </c>
      <c r="XEV2028">
        <v>0</v>
      </c>
      <c r="XEW2028">
        <v>1</v>
      </c>
      <c r="XEX2028">
        <v>1814.49</v>
      </c>
      <c r="XEY2028">
        <v>28</v>
      </c>
    </row>
    <row r="2029" spans="16369:16379" x14ac:dyDescent="0.3">
      <c r="XEO2029" t="s">
        <v>529</v>
      </c>
      <c r="XEP2029">
        <v>3</v>
      </c>
      <c r="XEQ2029">
        <v>10</v>
      </c>
      <c r="XER2029">
        <v>0.2</v>
      </c>
      <c r="XES2029">
        <v>3038</v>
      </c>
      <c r="XET2029" t="s">
        <v>46</v>
      </c>
      <c r="XEU2029">
        <v>83.373699999999999</v>
      </c>
      <c r="XEV2029">
        <v>0</v>
      </c>
      <c r="XEW2029">
        <v>1</v>
      </c>
      <c r="XEX2029">
        <v>1816.95</v>
      </c>
      <c r="XEY2029">
        <v>28</v>
      </c>
    </row>
    <row r="2030" spans="16369:16379" x14ac:dyDescent="0.3">
      <c r="XEO2030" t="s">
        <v>529</v>
      </c>
      <c r="XEP2030">
        <v>3</v>
      </c>
      <c r="XEQ2030">
        <v>25</v>
      </c>
      <c r="XER2030">
        <v>0.05</v>
      </c>
      <c r="XES2030">
        <v>3038</v>
      </c>
      <c r="XET2030" t="s">
        <v>46</v>
      </c>
      <c r="XEU2030">
        <v>84.1905</v>
      </c>
      <c r="XEV2030">
        <v>0</v>
      </c>
      <c r="XEW2030">
        <v>1</v>
      </c>
      <c r="XEX2030">
        <v>1827.05</v>
      </c>
      <c r="XEY2030">
        <v>28</v>
      </c>
    </row>
    <row r="2031" spans="16369:16379" x14ac:dyDescent="0.3">
      <c r="XEO2031" t="s">
        <v>529</v>
      </c>
      <c r="XEP2031">
        <v>3</v>
      </c>
      <c r="XEQ2031">
        <v>25</v>
      </c>
      <c r="XER2031">
        <v>0.1</v>
      </c>
      <c r="XES2031">
        <v>3038</v>
      </c>
      <c r="XET2031" t="s">
        <v>46</v>
      </c>
      <c r="XEU2031">
        <v>83.688100000000006</v>
      </c>
      <c r="XEV2031">
        <v>0</v>
      </c>
      <c r="XEW2031">
        <v>1</v>
      </c>
      <c r="XEX2031">
        <v>1816.39</v>
      </c>
      <c r="XEY2031">
        <v>28</v>
      </c>
    </row>
    <row r="2032" spans="16369:16379" x14ac:dyDescent="0.3">
      <c r="XEO2032" t="s">
        <v>529</v>
      </c>
      <c r="XEP2032">
        <v>3</v>
      </c>
      <c r="XEQ2032">
        <v>25</v>
      </c>
      <c r="XER2032">
        <v>0.15</v>
      </c>
      <c r="XES2032">
        <v>3038</v>
      </c>
      <c r="XET2032" t="s">
        <v>46</v>
      </c>
      <c r="XEU2032">
        <v>83.179199999999994</v>
      </c>
      <c r="XEV2032">
        <v>0</v>
      </c>
      <c r="XEW2032">
        <v>1</v>
      </c>
      <c r="XEX2032">
        <v>1814.28</v>
      </c>
      <c r="XEY2032">
        <v>28</v>
      </c>
    </row>
    <row r="2033" spans="16369:16379" x14ac:dyDescent="0.3">
      <c r="XEO2033" t="s">
        <v>529</v>
      </c>
      <c r="XEP2033">
        <v>3</v>
      </c>
      <c r="XEQ2033">
        <v>25</v>
      </c>
      <c r="XER2033">
        <v>0.2</v>
      </c>
      <c r="XES2033">
        <v>3038</v>
      </c>
      <c r="XET2033" t="s">
        <v>46</v>
      </c>
      <c r="XEU2033">
        <v>82.733199999999997</v>
      </c>
      <c r="XEV2033">
        <v>0</v>
      </c>
      <c r="XEW2033">
        <v>1</v>
      </c>
      <c r="XEX2033">
        <v>1823.39</v>
      </c>
      <c r="XEY2033">
        <v>28</v>
      </c>
    </row>
    <row r="2034" spans="16369:16379" x14ac:dyDescent="0.3">
      <c r="XEO2034" t="s">
        <v>529</v>
      </c>
      <c r="XEP2034">
        <v>3</v>
      </c>
      <c r="XEQ2034">
        <v>50</v>
      </c>
      <c r="XER2034">
        <v>0.05</v>
      </c>
      <c r="XES2034">
        <v>3038</v>
      </c>
      <c r="XET2034" t="s">
        <v>46</v>
      </c>
      <c r="XEU2034">
        <v>83.080200000000005</v>
      </c>
      <c r="XEV2034">
        <v>0</v>
      </c>
      <c r="XEW2034">
        <v>1</v>
      </c>
      <c r="XEX2034">
        <v>1823.09</v>
      </c>
      <c r="XEY2034">
        <v>28</v>
      </c>
    </row>
    <row r="2035" spans="16369:16379" x14ac:dyDescent="0.3">
      <c r="XEO2035" t="s">
        <v>529</v>
      </c>
      <c r="XEP2035">
        <v>3</v>
      </c>
      <c r="XEQ2035">
        <v>50</v>
      </c>
      <c r="XER2035">
        <v>0.1</v>
      </c>
      <c r="XES2035">
        <v>3038</v>
      </c>
      <c r="XET2035" t="s">
        <v>46</v>
      </c>
      <c r="XEU2035">
        <v>82.918199999999999</v>
      </c>
      <c r="XEV2035">
        <v>0</v>
      </c>
      <c r="XEW2035">
        <v>1</v>
      </c>
      <c r="XEX2035">
        <v>1816.4</v>
      </c>
      <c r="XEY2035">
        <v>28</v>
      </c>
    </row>
    <row r="2036" spans="16369:16379" x14ac:dyDescent="0.3">
      <c r="XEO2036" t="s">
        <v>529</v>
      </c>
      <c r="XEP2036">
        <v>3</v>
      </c>
      <c r="XEQ2036">
        <v>50</v>
      </c>
      <c r="XER2036">
        <v>0.15</v>
      </c>
      <c r="XES2036">
        <v>3038</v>
      </c>
      <c r="XET2036" t="s">
        <v>46</v>
      </c>
      <c r="XEU2036">
        <v>84.906400000000005</v>
      </c>
      <c r="XEV2036">
        <v>0</v>
      </c>
      <c r="XEW2036">
        <v>1</v>
      </c>
      <c r="XEX2036">
        <v>1822.76</v>
      </c>
      <c r="XEY2036">
        <v>28</v>
      </c>
    </row>
    <row r="2037" spans="16369:16379" x14ac:dyDescent="0.3">
      <c r="XEO2037" t="s">
        <v>529</v>
      </c>
      <c r="XEP2037">
        <v>3</v>
      </c>
      <c r="XEQ2037">
        <v>50</v>
      </c>
      <c r="XER2037">
        <v>0.2</v>
      </c>
      <c r="XES2037">
        <v>3038</v>
      </c>
      <c r="XET2037" t="s">
        <v>46</v>
      </c>
      <c r="XEU2037">
        <v>82.550799999999995</v>
      </c>
      <c r="XEV2037">
        <v>0</v>
      </c>
      <c r="XEW2037">
        <v>1</v>
      </c>
      <c r="XEX2037">
        <v>1827.01</v>
      </c>
      <c r="XEY2037">
        <v>28</v>
      </c>
    </row>
    <row r="2038" spans="16369:16379" x14ac:dyDescent="0.3">
      <c r="XEO2038" t="s">
        <v>531</v>
      </c>
      <c r="XEP2038">
        <v>0</v>
      </c>
      <c r="XEQ2038">
        <v>0</v>
      </c>
      <c r="XER2038">
        <v>0.05</v>
      </c>
      <c r="XES2038">
        <v>3038</v>
      </c>
      <c r="XET2038" t="s">
        <v>46</v>
      </c>
      <c r="XEU2038">
        <v>67.032399999999996</v>
      </c>
      <c r="XEV2038">
        <v>0</v>
      </c>
      <c r="XEW2038">
        <v>1</v>
      </c>
      <c r="XEX2038">
        <v>1845.16</v>
      </c>
      <c r="XEY2038">
        <v>29</v>
      </c>
    </row>
    <row r="2039" spans="16369:16379" x14ac:dyDescent="0.3">
      <c r="XEO2039" t="s">
        <v>531</v>
      </c>
      <c r="XEP2039">
        <v>0</v>
      </c>
      <c r="XEQ2039">
        <v>0</v>
      </c>
      <c r="XER2039">
        <v>0.1</v>
      </c>
      <c r="XES2039">
        <v>3038</v>
      </c>
      <c r="XET2039" t="s">
        <v>46</v>
      </c>
      <c r="XEU2039">
        <v>66.911100000000005</v>
      </c>
      <c r="XEV2039">
        <v>0</v>
      </c>
      <c r="XEW2039">
        <v>1</v>
      </c>
      <c r="XEX2039">
        <v>1847.93</v>
      </c>
      <c r="XEY2039">
        <v>29</v>
      </c>
    </row>
    <row r="2040" spans="16369:16379" x14ac:dyDescent="0.3">
      <c r="XEO2040" t="s">
        <v>531</v>
      </c>
      <c r="XEP2040">
        <v>0</v>
      </c>
      <c r="XEQ2040">
        <v>0</v>
      </c>
      <c r="XER2040">
        <v>0.15</v>
      </c>
      <c r="XES2040">
        <v>3038</v>
      </c>
      <c r="XET2040" t="s">
        <v>46</v>
      </c>
      <c r="XEU2040">
        <v>67.134500000000003</v>
      </c>
      <c r="XEV2040">
        <v>0</v>
      </c>
      <c r="XEW2040">
        <v>1</v>
      </c>
      <c r="XEX2040">
        <v>1842.97</v>
      </c>
      <c r="XEY2040">
        <v>29</v>
      </c>
    </row>
    <row r="2041" spans="16369:16379" x14ac:dyDescent="0.3">
      <c r="XEO2041" t="s">
        <v>531</v>
      </c>
      <c r="XEP2041">
        <v>0</v>
      </c>
      <c r="XEQ2041">
        <v>0</v>
      </c>
      <c r="XER2041">
        <v>0.2</v>
      </c>
      <c r="XES2041">
        <v>3038</v>
      </c>
      <c r="XET2041" t="s">
        <v>46</v>
      </c>
      <c r="XEU2041">
        <v>67.311000000000007</v>
      </c>
      <c r="XEV2041">
        <v>0</v>
      </c>
      <c r="XEW2041">
        <v>1</v>
      </c>
      <c r="XEX2041">
        <v>1847.29</v>
      </c>
      <c r="XEY2041">
        <v>29</v>
      </c>
    </row>
    <row r="2042" spans="16369:16379" x14ac:dyDescent="0.3">
      <c r="XEO2042" t="s">
        <v>531</v>
      </c>
      <c r="XEP2042">
        <v>3</v>
      </c>
      <c r="XEQ2042">
        <v>0</v>
      </c>
      <c r="XER2042">
        <v>0.05</v>
      </c>
      <c r="XES2042">
        <v>3038</v>
      </c>
      <c r="XET2042" t="s">
        <v>46</v>
      </c>
      <c r="XEU2042">
        <v>74.733000000000004</v>
      </c>
      <c r="XEV2042">
        <v>0</v>
      </c>
      <c r="XEW2042">
        <v>1</v>
      </c>
      <c r="XEX2042">
        <v>1860.91</v>
      </c>
      <c r="XEY2042">
        <v>29</v>
      </c>
    </row>
    <row r="2043" spans="16369:16379" x14ac:dyDescent="0.3">
      <c r="XEO2043" t="s">
        <v>531</v>
      </c>
      <c r="XEP2043">
        <v>3</v>
      </c>
      <c r="XEQ2043">
        <v>0</v>
      </c>
      <c r="XER2043">
        <v>0.1</v>
      </c>
      <c r="XES2043">
        <v>3038</v>
      </c>
      <c r="XET2043" t="s">
        <v>46</v>
      </c>
      <c r="XEU2043">
        <v>74.225999999999999</v>
      </c>
      <c r="XEV2043">
        <v>0</v>
      </c>
      <c r="XEW2043">
        <v>1</v>
      </c>
      <c r="XEX2043">
        <v>1856.24</v>
      </c>
      <c r="XEY2043">
        <v>29</v>
      </c>
    </row>
    <row r="2044" spans="16369:16379" x14ac:dyDescent="0.3">
      <c r="XEO2044" t="s">
        <v>531</v>
      </c>
      <c r="XEP2044">
        <v>3</v>
      </c>
      <c r="XEQ2044">
        <v>0</v>
      </c>
      <c r="XER2044">
        <v>0.15</v>
      </c>
      <c r="XES2044">
        <v>3038</v>
      </c>
      <c r="XET2044" t="s">
        <v>46</v>
      </c>
      <c r="XEU2044">
        <v>74.512100000000004</v>
      </c>
      <c r="XEV2044">
        <v>0</v>
      </c>
      <c r="XEW2044">
        <v>1</v>
      </c>
      <c r="XEX2044">
        <v>1855.25</v>
      </c>
      <c r="XEY2044">
        <v>29</v>
      </c>
    </row>
    <row r="2045" spans="16369:16379" x14ac:dyDescent="0.3">
      <c r="XEO2045" t="s">
        <v>531</v>
      </c>
      <c r="XEP2045">
        <v>3</v>
      </c>
      <c r="XEQ2045">
        <v>0</v>
      </c>
      <c r="XER2045">
        <v>0.2</v>
      </c>
      <c r="XES2045">
        <v>3038</v>
      </c>
      <c r="XET2045" t="s">
        <v>46</v>
      </c>
      <c r="XEU2045">
        <v>73.872900000000001</v>
      </c>
      <c r="XEV2045">
        <v>0</v>
      </c>
      <c r="XEW2045">
        <v>1</v>
      </c>
      <c r="XEX2045">
        <v>1855.13</v>
      </c>
      <c r="XEY2045">
        <v>29</v>
      </c>
    </row>
    <row r="2046" spans="16369:16379" x14ac:dyDescent="0.3">
      <c r="XEO2046" t="s">
        <v>531</v>
      </c>
      <c r="XEP2046">
        <v>3</v>
      </c>
      <c r="XEQ2046">
        <v>10</v>
      </c>
      <c r="XER2046">
        <v>0.05</v>
      </c>
      <c r="XES2046">
        <v>3038</v>
      </c>
      <c r="XET2046" t="s">
        <v>46</v>
      </c>
      <c r="XEU2046">
        <v>73.476600000000005</v>
      </c>
      <c r="XEV2046">
        <v>0</v>
      </c>
      <c r="XEW2046">
        <v>1</v>
      </c>
      <c r="XEX2046">
        <v>1848.55</v>
      </c>
      <c r="XEY2046">
        <v>29</v>
      </c>
    </row>
    <row r="2047" spans="16369:16379" x14ac:dyDescent="0.3">
      <c r="XEO2047" t="s">
        <v>531</v>
      </c>
      <c r="XEP2047">
        <v>3</v>
      </c>
      <c r="XEQ2047">
        <v>10</v>
      </c>
      <c r="XER2047">
        <v>0.1</v>
      </c>
      <c r="XES2047">
        <v>3038</v>
      </c>
      <c r="XET2047" t="s">
        <v>46</v>
      </c>
      <c r="XEU2047">
        <v>75.489400000000003</v>
      </c>
      <c r="XEV2047">
        <v>0</v>
      </c>
      <c r="XEW2047">
        <v>1</v>
      </c>
      <c r="XEX2047">
        <v>1854.71</v>
      </c>
      <c r="XEY2047">
        <v>29</v>
      </c>
    </row>
    <row r="2048" spans="16369:16379" x14ac:dyDescent="0.3">
      <c r="XEO2048" t="s">
        <v>531</v>
      </c>
      <c r="XEP2048">
        <v>3</v>
      </c>
      <c r="XEQ2048">
        <v>10</v>
      </c>
      <c r="XER2048">
        <v>0.15</v>
      </c>
      <c r="XES2048">
        <v>3038</v>
      </c>
      <c r="XET2048" t="s">
        <v>46</v>
      </c>
      <c r="XEU2048">
        <v>74.912099999999995</v>
      </c>
      <c r="XEV2048">
        <v>0</v>
      </c>
      <c r="XEW2048">
        <v>1</v>
      </c>
      <c r="XEX2048">
        <v>1847.89</v>
      </c>
      <c r="XEY2048">
        <v>29</v>
      </c>
    </row>
    <row r="2049" spans="16369:16379" x14ac:dyDescent="0.3">
      <c r="XEO2049" t="s">
        <v>531</v>
      </c>
      <c r="XEP2049">
        <v>3</v>
      </c>
      <c r="XEQ2049">
        <v>10</v>
      </c>
      <c r="XER2049">
        <v>0.2</v>
      </c>
      <c r="XES2049">
        <v>3038</v>
      </c>
      <c r="XET2049" t="s">
        <v>46</v>
      </c>
      <c r="XEU2049">
        <v>73.530299999999997</v>
      </c>
      <c r="XEV2049">
        <v>0</v>
      </c>
      <c r="XEW2049">
        <v>1</v>
      </c>
      <c r="XEX2049">
        <v>1856.38</v>
      </c>
      <c r="XEY2049">
        <v>29</v>
      </c>
    </row>
    <row r="2050" spans="16369:16379" x14ac:dyDescent="0.3">
      <c r="XEO2050" t="s">
        <v>531</v>
      </c>
      <c r="XEP2050">
        <v>3</v>
      </c>
      <c r="XEQ2050">
        <v>25</v>
      </c>
      <c r="XER2050">
        <v>0.05</v>
      </c>
      <c r="XES2050">
        <v>3038</v>
      </c>
      <c r="XET2050" t="s">
        <v>46</v>
      </c>
      <c r="XEU2050">
        <v>73.845600000000005</v>
      </c>
      <c r="XEV2050">
        <v>0</v>
      </c>
      <c r="XEW2050">
        <v>1</v>
      </c>
      <c r="XEX2050">
        <v>1850.21</v>
      </c>
      <c r="XEY2050">
        <v>29</v>
      </c>
    </row>
    <row r="2051" spans="16369:16379" x14ac:dyDescent="0.3">
      <c r="XEO2051" t="s">
        <v>531</v>
      </c>
      <c r="XEP2051">
        <v>3</v>
      </c>
      <c r="XEQ2051">
        <v>25</v>
      </c>
      <c r="XER2051">
        <v>0.1</v>
      </c>
      <c r="XES2051">
        <v>3038</v>
      </c>
      <c r="XET2051" t="s">
        <v>46</v>
      </c>
      <c r="XEU2051">
        <v>73.679400000000001</v>
      </c>
      <c r="XEV2051">
        <v>0</v>
      </c>
      <c r="XEW2051">
        <v>1</v>
      </c>
      <c r="XEX2051">
        <v>1847.91</v>
      </c>
      <c r="XEY2051">
        <v>29</v>
      </c>
    </row>
    <row r="2052" spans="16369:16379" x14ac:dyDescent="0.3">
      <c r="XEO2052" t="s">
        <v>531</v>
      </c>
      <c r="XEP2052">
        <v>3</v>
      </c>
      <c r="XEQ2052">
        <v>25</v>
      </c>
      <c r="XER2052">
        <v>0.15</v>
      </c>
      <c r="XES2052">
        <v>3038</v>
      </c>
      <c r="XET2052" t="s">
        <v>46</v>
      </c>
      <c r="XEU2052">
        <v>74.662700000000001</v>
      </c>
      <c r="XEV2052">
        <v>0</v>
      </c>
      <c r="XEW2052">
        <v>1</v>
      </c>
      <c r="XEX2052">
        <v>1848.72</v>
      </c>
      <c r="XEY2052">
        <v>29</v>
      </c>
    </row>
    <row r="2053" spans="16369:16379" x14ac:dyDescent="0.3">
      <c r="XEO2053" t="s">
        <v>531</v>
      </c>
      <c r="XEP2053">
        <v>3</v>
      </c>
      <c r="XEQ2053">
        <v>25</v>
      </c>
      <c r="XER2053">
        <v>0.2</v>
      </c>
      <c r="XES2053">
        <v>3038</v>
      </c>
      <c r="XET2053" t="s">
        <v>46</v>
      </c>
      <c r="XEU2053">
        <v>73.718500000000006</v>
      </c>
      <c r="XEV2053">
        <v>0</v>
      </c>
      <c r="XEW2053">
        <v>1</v>
      </c>
      <c r="XEX2053">
        <v>1845.29</v>
      </c>
      <c r="XEY2053">
        <v>29</v>
      </c>
    </row>
    <row r="2054" spans="16369:16379" x14ac:dyDescent="0.3">
      <c r="XEO2054" t="s">
        <v>531</v>
      </c>
      <c r="XEP2054">
        <v>3</v>
      </c>
      <c r="XEQ2054">
        <v>50</v>
      </c>
      <c r="XER2054">
        <v>0.05</v>
      </c>
      <c r="XES2054">
        <v>3038</v>
      </c>
      <c r="XET2054" t="s">
        <v>46</v>
      </c>
      <c r="XEU2054">
        <v>73.567499999999995</v>
      </c>
      <c r="XEV2054">
        <v>0</v>
      </c>
      <c r="XEW2054">
        <v>1</v>
      </c>
      <c r="XEX2054">
        <v>1848.38</v>
      </c>
      <c r="XEY2054">
        <v>29</v>
      </c>
    </row>
    <row r="2055" spans="16369:16379" x14ac:dyDescent="0.3">
      <c r="XEO2055" t="s">
        <v>531</v>
      </c>
      <c r="XEP2055">
        <v>3</v>
      </c>
      <c r="XEQ2055">
        <v>50</v>
      </c>
      <c r="XER2055">
        <v>0.1</v>
      </c>
      <c r="XES2055">
        <v>3038</v>
      </c>
      <c r="XET2055" t="s">
        <v>46</v>
      </c>
      <c r="XEU2055">
        <v>74.679100000000005</v>
      </c>
      <c r="XEV2055">
        <v>0</v>
      </c>
      <c r="XEW2055">
        <v>1</v>
      </c>
      <c r="XEX2055">
        <v>1852.2</v>
      </c>
      <c r="XEY2055">
        <v>29</v>
      </c>
    </row>
    <row r="2056" spans="16369:16379" x14ac:dyDescent="0.3">
      <c r="XEO2056" t="s">
        <v>531</v>
      </c>
      <c r="XEP2056">
        <v>3</v>
      </c>
      <c r="XEQ2056">
        <v>50</v>
      </c>
      <c r="XER2056">
        <v>0.15</v>
      </c>
      <c r="XES2056">
        <v>3038</v>
      </c>
      <c r="XET2056" t="s">
        <v>46</v>
      </c>
      <c r="XEU2056">
        <v>74.9893</v>
      </c>
      <c r="XEV2056">
        <v>0</v>
      </c>
      <c r="XEW2056">
        <v>1</v>
      </c>
      <c r="XEX2056">
        <v>1850.12</v>
      </c>
      <c r="XEY2056">
        <v>29</v>
      </c>
    </row>
    <row r="2057" spans="16369:16379" x14ac:dyDescent="0.3">
      <c r="XEO2057" t="s">
        <v>531</v>
      </c>
      <c r="XEP2057">
        <v>3</v>
      </c>
      <c r="XEQ2057">
        <v>50</v>
      </c>
      <c r="XER2057">
        <v>0.2</v>
      </c>
      <c r="XES2057">
        <v>3038</v>
      </c>
      <c r="XET2057" t="s">
        <v>46</v>
      </c>
      <c r="XEU2057">
        <v>74.968500000000006</v>
      </c>
      <c r="XEV2057">
        <v>0</v>
      </c>
      <c r="XEW2057">
        <v>1</v>
      </c>
      <c r="XEX2057">
        <v>1850.11</v>
      </c>
      <c r="XEY2057">
        <v>29</v>
      </c>
    </row>
    <row r="2058" spans="16369:16379" x14ac:dyDescent="0.3">
      <c r="XEO2058" t="s">
        <v>520</v>
      </c>
      <c r="XEP2058">
        <v>1</v>
      </c>
      <c r="XEQ2058">
        <v>5</v>
      </c>
      <c r="XER2058">
        <v>0.05</v>
      </c>
      <c r="XES2058">
        <v>50</v>
      </c>
      <c r="XET2058">
        <v>651</v>
      </c>
      <c r="XEU2058">
        <v>0.56701900000000005</v>
      </c>
      <c r="XEV2058">
        <v>0</v>
      </c>
      <c r="XEW2058">
        <v>408179</v>
      </c>
      <c r="XEX2058">
        <v>1800</v>
      </c>
      <c r="XEY2058">
        <v>76136</v>
      </c>
    </row>
    <row r="2059" spans="16369:16379" x14ac:dyDescent="0.3">
      <c r="XEO2059" t="s">
        <v>520</v>
      </c>
      <c r="XEP2059">
        <v>1</v>
      </c>
      <c r="XEQ2059">
        <v>5</v>
      </c>
      <c r="XER2059">
        <v>0.1</v>
      </c>
      <c r="XES2059">
        <v>50</v>
      </c>
      <c r="XET2059">
        <v>651</v>
      </c>
      <c r="XEU2059">
        <v>0.99223899999999998</v>
      </c>
      <c r="XEV2059">
        <v>0</v>
      </c>
      <c r="XEW2059">
        <v>628865</v>
      </c>
      <c r="XEX2059">
        <v>1800.01</v>
      </c>
      <c r="XEY2059">
        <v>76120</v>
      </c>
    </row>
    <row r="2060" spans="16369:16379" x14ac:dyDescent="0.3">
      <c r="XEO2060" t="s">
        <v>520</v>
      </c>
      <c r="XEP2060">
        <v>1</v>
      </c>
      <c r="XEQ2060">
        <v>5</v>
      </c>
      <c r="XER2060">
        <v>0.15</v>
      </c>
      <c r="XES2060">
        <v>50</v>
      </c>
      <c r="XET2060">
        <v>653</v>
      </c>
      <c r="XEU2060">
        <v>0.75886699999999996</v>
      </c>
      <c r="XEV2060">
        <v>0</v>
      </c>
      <c r="XEW2060">
        <v>655986</v>
      </c>
      <c r="XEX2060">
        <v>1800</v>
      </c>
      <c r="XEY2060">
        <v>74812</v>
      </c>
    </row>
    <row r="2061" spans="16369:16379" x14ac:dyDescent="0.3">
      <c r="XEO2061" t="s">
        <v>520</v>
      </c>
      <c r="XEP2061">
        <v>1</v>
      </c>
      <c r="XEQ2061">
        <v>5</v>
      </c>
      <c r="XER2061">
        <v>0.2</v>
      </c>
      <c r="XES2061">
        <v>50</v>
      </c>
      <c r="XET2061">
        <v>653</v>
      </c>
      <c r="XEU2061">
        <v>0.655663</v>
      </c>
      <c r="XEV2061">
        <v>0</v>
      </c>
      <c r="XEW2061">
        <v>456736</v>
      </c>
      <c r="XEX2061">
        <v>1800</v>
      </c>
      <c r="XEY2061">
        <v>80194</v>
      </c>
    </row>
    <row r="2062" spans="16369:16379" x14ac:dyDescent="0.3">
      <c r="XEO2062" t="s">
        <v>520</v>
      </c>
      <c r="XEP2062">
        <v>1</v>
      </c>
      <c r="XEQ2062">
        <v>10</v>
      </c>
      <c r="XER2062">
        <v>0.05</v>
      </c>
      <c r="XES2062">
        <v>50</v>
      </c>
      <c r="XET2062">
        <v>651</v>
      </c>
      <c r="XEU2062">
        <v>0.74662099999999998</v>
      </c>
      <c r="XEV2062">
        <v>0</v>
      </c>
      <c r="XEW2062">
        <v>674461</v>
      </c>
      <c r="XEX2062">
        <v>1800</v>
      </c>
      <c r="XEY2062">
        <v>73266</v>
      </c>
    </row>
    <row r="2063" spans="16369:16379" x14ac:dyDescent="0.3">
      <c r="XEO2063" t="s">
        <v>520</v>
      </c>
      <c r="XEP2063">
        <v>1</v>
      </c>
      <c r="XEQ2063">
        <v>10</v>
      </c>
      <c r="XER2063">
        <v>0.1</v>
      </c>
      <c r="XES2063">
        <v>50</v>
      </c>
      <c r="XET2063">
        <v>651</v>
      </c>
      <c r="XEU2063">
        <v>1.0085299999999999</v>
      </c>
      <c r="XEV2063">
        <v>0</v>
      </c>
      <c r="XEW2063">
        <v>691697</v>
      </c>
      <c r="XEX2063">
        <v>1800</v>
      </c>
      <c r="XEY2063">
        <v>78546</v>
      </c>
    </row>
    <row r="2064" spans="16369:16379" x14ac:dyDescent="0.3">
      <c r="XEO2064" t="s">
        <v>520</v>
      </c>
      <c r="XEP2064">
        <v>1</v>
      </c>
      <c r="XEQ2064">
        <v>10</v>
      </c>
      <c r="XER2064">
        <v>0.15</v>
      </c>
      <c r="XES2064">
        <v>50</v>
      </c>
      <c r="XET2064">
        <v>653</v>
      </c>
      <c r="XEU2064">
        <v>0.74794000000000005</v>
      </c>
      <c r="XEV2064">
        <v>0</v>
      </c>
      <c r="XEW2064">
        <v>619781</v>
      </c>
      <c r="XEX2064">
        <v>1800</v>
      </c>
      <c r="XEY2064">
        <v>69761</v>
      </c>
    </row>
    <row r="2065" spans="16369:16379" x14ac:dyDescent="0.3">
      <c r="XEO2065" t="s">
        <v>520</v>
      </c>
      <c r="XEP2065">
        <v>1</v>
      </c>
      <c r="XEQ2065">
        <v>10</v>
      </c>
      <c r="XER2065">
        <v>0.2</v>
      </c>
      <c r="XES2065">
        <v>50</v>
      </c>
      <c r="XET2065">
        <v>653</v>
      </c>
      <c r="XEU2065">
        <v>0.86559900000000001</v>
      </c>
      <c r="XEV2065">
        <v>0</v>
      </c>
      <c r="XEW2065">
        <v>612169</v>
      </c>
      <c r="XEX2065">
        <v>1800</v>
      </c>
      <c r="XEY2065">
        <v>75939</v>
      </c>
    </row>
    <row r="2066" spans="16369:16379" x14ac:dyDescent="0.3">
      <c r="XEO2066" t="s">
        <v>520</v>
      </c>
      <c r="XEP2066">
        <v>1</v>
      </c>
      <c r="XEQ2066">
        <v>25</v>
      </c>
      <c r="XER2066">
        <v>0.05</v>
      </c>
      <c r="XES2066">
        <v>50</v>
      </c>
      <c r="XET2066">
        <v>653</v>
      </c>
      <c r="XEU2066">
        <v>1.2213400000000001</v>
      </c>
      <c r="XEV2066">
        <v>0</v>
      </c>
      <c r="XEW2066">
        <v>373545</v>
      </c>
      <c r="XEX2066">
        <v>1800</v>
      </c>
      <c r="XEY2066">
        <v>63317</v>
      </c>
    </row>
    <row r="2067" spans="16369:16379" x14ac:dyDescent="0.3">
      <c r="XEO2067" t="s">
        <v>520</v>
      </c>
      <c r="XEP2067">
        <v>1</v>
      </c>
      <c r="XEQ2067">
        <v>25</v>
      </c>
      <c r="XER2067">
        <v>0.1</v>
      </c>
      <c r="XES2067">
        <v>50</v>
      </c>
      <c r="XET2067">
        <v>653</v>
      </c>
      <c r="XEU2067">
        <v>2.1026199999999999</v>
      </c>
      <c r="XEV2067">
        <v>0</v>
      </c>
      <c r="XEW2067">
        <v>313706</v>
      </c>
      <c r="XEX2067">
        <v>1800</v>
      </c>
      <c r="XEY2067">
        <v>54883</v>
      </c>
    </row>
    <row r="2068" spans="16369:16379" x14ac:dyDescent="0.3">
      <c r="XEO2068" t="s">
        <v>520</v>
      </c>
      <c r="XEP2068">
        <v>1</v>
      </c>
      <c r="XEQ2068">
        <v>25</v>
      </c>
      <c r="XER2068">
        <v>0.15</v>
      </c>
      <c r="XES2068">
        <v>50</v>
      </c>
      <c r="XET2068">
        <v>657</v>
      </c>
      <c r="XEU2068">
        <v>1.9426399999999999</v>
      </c>
      <c r="XEV2068">
        <v>0</v>
      </c>
      <c r="XEW2068">
        <v>134861</v>
      </c>
      <c r="XEX2068">
        <v>1800.01</v>
      </c>
      <c r="XEY2068">
        <v>43923</v>
      </c>
    </row>
    <row r="2069" spans="16369:16379" x14ac:dyDescent="0.3">
      <c r="XEO2069" t="s">
        <v>520</v>
      </c>
      <c r="XEP2069">
        <v>1</v>
      </c>
      <c r="XEQ2069">
        <v>25</v>
      </c>
      <c r="XER2069">
        <v>0.2</v>
      </c>
      <c r="XES2069">
        <v>50</v>
      </c>
      <c r="XET2069">
        <v>657</v>
      </c>
      <c r="XEU2069">
        <v>3.4676800000000001</v>
      </c>
      <c r="XEV2069">
        <v>0</v>
      </c>
      <c r="XEW2069">
        <v>40970</v>
      </c>
      <c r="XEX2069">
        <v>1800.26</v>
      </c>
      <c r="XEY2069">
        <v>27519</v>
      </c>
    </row>
    <row r="2070" spans="16369:16379" x14ac:dyDescent="0.3">
      <c r="XEO2070" t="s">
        <v>520</v>
      </c>
      <c r="XEP2070">
        <v>1</v>
      </c>
      <c r="XEQ2070">
        <v>50</v>
      </c>
      <c r="XER2070">
        <v>0.05</v>
      </c>
      <c r="XES2070">
        <v>50</v>
      </c>
      <c r="XET2070">
        <v>653</v>
      </c>
      <c r="XEU2070">
        <v>2.4881700000000002</v>
      </c>
      <c r="XEV2070">
        <v>0</v>
      </c>
      <c r="XEW2070">
        <v>241556</v>
      </c>
      <c r="XEX2070">
        <v>1800.03</v>
      </c>
      <c r="XEY2070">
        <v>55122</v>
      </c>
    </row>
    <row r="2071" spans="16369:16379" x14ac:dyDescent="0.3">
      <c r="XEO2071" t="s">
        <v>520</v>
      </c>
      <c r="XEP2071">
        <v>1</v>
      </c>
      <c r="XEQ2071">
        <v>50</v>
      </c>
      <c r="XER2071">
        <v>0.1</v>
      </c>
      <c r="XES2071">
        <v>50</v>
      </c>
      <c r="XET2071">
        <v>655</v>
      </c>
      <c r="XEU2071">
        <v>2.58297</v>
      </c>
      <c r="XEV2071">
        <v>0</v>
      </c>
      <c r="XEW2071">
        <v>119021</v>
      </c>
      <c r="XEX2071">
        <v>1800</v>
      </c>
      <c r="XEY2071">
        <v>46095</v>
      </c>
    </row>
    <row r="2072" spans="16369:16379" x14ac:dyDescent="0.3">
      <c r="XEO2072" t="s">
        <v>520</v>
      </c>
      <c r="XEP2072">
        <v>1</v>
      </c>
      <c r="XEQ2072">
        <v>50</v>
      </c>
      <c r="XER2072">
        <v>0.15</v>
      </c>
      <c r="XES2072">
        <v>50</v>
      </c>
      <c r="XET2072">
        <v>657</v>
      </c>
      <c r="XEU2072">
        <v>2.4567399999999999</v>
      </c>
      <c r="XEV2072">
        <v>0</v>
      </c>
      <c r="XEW2072">
        <v>49226</v>
      </c>
      <c r="XEX2072">
        <v>1800.21</v>
      </c>
      <c r="XEY2072">
        <v>28506</v>
      </c>
    </row>
    <row r="2073" spans="16369:16379" x14ac:dyDescent="0.3">
      <c r="XEO2073" t="s">
        <v>520</v>
      </c>
      <c r="XEP2073">
        <v>1</v>
      </c>
      <c r="XEQ2073">
        <v>50</v>
      </c>
      <c r="XER2073">
        <v>0.2</v>
      </c>
      <c r="XES2073">
        <v>50</v>
      </c>
      <c r="XET2073">
        <v>693</v>
      </c>
      <c r="XEU2073">
        <v>75.9148</v>
      </c>
      <c r="XEV2073">
        <v>0</v>
      </c>
      <c r="XEW2073">
        <v>915</v>
      </c>
      <c r="XEX2073">
        <v>1800.17</v>
      </c>
      <c r="XEY2073">
        <v>5059</v>
      </c>
    </row>
    <row r="2074" spans="16369:16379" x14ac:dyDescent="0.3">
      <c r="XEO2074" t="s">
        <v>520</v>
      </c>
      <c r="XEP2074">
        <v>2</v>
      </c>
      <c r="XEQ2074">
        <v>5</v>
      </c>
      <c r="XER2074">
        <v>0.05</v>
      </c>
      <c r="XES2074">
        <v>50</v>
      </c>
      <c r="XET2074">
        <v>651</v>
      </c>
      <c r="XEU2074">
        <v>1.00285</v>
      </c>
      <c r="XEV2074">
        <v>0</v>
      </c>
      <c r="XEW2074">
        <v>682150</v>
      </c>
      <c r="XEX2074">
        <v>1800</v>
      </c>
      <c r="XEY2074">
        <v>80135</v>
      </c>
    </row>
    <row r="2075" spans="16369:16379" x14ac:dyDescent="0.3">
      <c r="XEO2075" t="s">
        <v>520</v>
      </c>
      <c r="XEP2075">
        <v>2</v>
      </c>
      <c r="XEQ2075">
        <v>5</v>
      </c>
      <c r="XER2075">
        <v>0.1</v>
      </c>
      <c r="XES2075">
        <v>50</v>
      </c>
      <c r="XET2075">
        <v>651</v>
      </c>
      <c r="XEU2075">
        <v>0.78012300000000001</v>
      </c>
      <c r="XEV2075">
        <v>0</v>
      </c>
      <c r="XEW2075">
        <v>618668</v>
      </c>
      <c r="XEX2075">
        <v>1800</v>
      </c>
      <c r="XEY2075">
        <v>73086</v>
      </c>
    </row>
    <row r="2076" spans="16369:16379" x14ac:dyDescent="0.3">
      <c r="XEO2076" t="s">
        <v>520</v>
      </c>
      <c r="XEP2076">
        <v>2</v>
      </c>
      <c r="XEQ2076">
        <v>5</v>
      </c>
      <c r="XER2076">
        <v>0.15</v>
      </c>
      <c r="XES2076">
        <v>50</v>
      </c>
      <c r="XET2076">
        <v>651</v>
      </c>
      <c r="XEU2076">
        <v>1.9007700000000001</v>
      </c>
      <c r="XEV2076">
        <v>4</v>
      </c>
      <c r="XEW2076">
        <v>577645</v>
      </c>
      <c r="XEX2076">
        <v>1800</v>
      </c>
      <c r="XEY2076">
        <v>74669</v>
      </c>
    </row>
    <row r="2077" spans="16369:16379" x14ac:dyDescent="0.3">
      <c r="XEO2077" t="s">
        <v>520</v>
      </c>
      <c r="XEP2077">
        <v>2</v>
      </c>
      <c r="XEQ2077">
        <v>5</v>
      </c>
      <c r="XER2077">
        <v>0.2</v>
      </c>
      <c r="XES2077">
        <v>50</v>
      </c>
      <c r="XET2077">
        <v>653</v>
      </c>
      <c r="XEU2077">
        <v>1.00888</v>
      </c>
      <c r="XEV2077">
        <v>0</v>
      </c>
      <c r="XEW2077">
        <v>598185</v>
      </c>
      <c r="XEX2077">
        <v>1800</v>
      </c>
      <c r="XEY2077">
        <v>73336</v>
      </c>
    </row>
    <row r="2078" spans="16369:16379" x14ac:dyDescent="0.3">
      <c r="XEO2078" t="s">
        <v>520</v>
      </c>
      <c r="XEP2078">
        <v>2</v>
      </c>
      <c r="XEQ2078">
        <v>10</v>
      </c>
      <c r="XER2078">
        <v>0.05</v>
      </c>
      <c r="XES2078">
        <v>50</v>
      </c>
      <c r="XET2078">
        <v>651</v>
      </c>
      <c r="XEU2078">
        <v>3.9496600000000002</v>
      </c>
      <c r="XEV2078">
        <v>4</v>
      </c>
      <c r="XEW2078">
        <v>446954</v>
      </c>
      <c r="XEX2078">
        <v>1800</v>
      </c>
      <c r="XEY2078">
        <v>74538</v>
      </c>
    </row>
    <row r="2079" spans="16369:16379" x14ac:dyDescent="0.3">
      <c r="XEO2079" t="s">
        <v>520</v>
      </c>
      <c r="XEP2079">
        <v>2</v>
      </c>
      <c r="XEQ2079">
        <v>10</v>
      </c>
      <c r="XER2079">
        <v>0.1</v>
      </c>
      <c r="XES2079">
        <v>50</v>
      </c>
      <c r="XET2079">
        <v>653</v>
      </c>
      <c r="XEU2079">
        <v>0.87631099999999995</v>
      </c>
      <c r="XEV2079">
        <v>0</v>
      </c>
      <c r="XEW2079">
        <v>411211</v>
      </c>
      <c r="XEX2079">
        <v>1800.01</v>
      </c>
      <c r="XEY2079">
        <v>74262</v>
      </c>
    </row>
    <row r="2080" spans="16369:16379" x14ac:dyDescent="0.3">
      <c r="XEO2080" t="s">
        <v>520</v>
      </c>
      <c r="XEP2080">
        <v>2</v>
      </c>
      <c r="XEQ2080">
        <v>10</v>
      </c>
      <c r="XER2080">
        <v>0.15</v>
      </c>
      <c r="XES2080">
        <v>50</v>
      </c>
      <c r="XET2080">
        <v>655</v>
      </c>
      <c r="XEU2080">
        <v>3.0552899999999998</v>
      </c>
      <c r="XEV2080">
        <v>0</v>
      </c>
      <c r="XEW2080">
        <v>453136</v>
      </c>
      <c r="XEX2080">
        <v>1800</v>
      </c>
      <c r="XEY2080">
        <v>65053</v>
      </c>
    </row>
    <row r="2081" spans="16369:16379" x14ac:dyDescent="0.3">
      <c r="XEO2081" t="s">
        <v>520</v>
      </c>
      <c r="XEP2081">
        <v>2</v>
      </c>
      <c r="XEQ2081">
        <v>10</v>
      </c>
      <c r="XER2081">
        <v>0.2</v>
      </c>
      <c r="XES2081">
        <v>50</v>
      </c>
      <c r="XET2081">
        <v>655</v>
      </c>
      <c r="XEU2081">
        <v>0.84614299999999998</v>
      </c>
      <c r="XEV2081">
        <v>0</v>
      </c>
      <c r="XEW2081">
        <v>267376</v>
      </c>
      <c r="XEX2081">
        <v>1800.01</v>
      </c>
      <c r="XEY2081">
        <v>59566</v>
      </c>
    </row>
    <row r="2082" spans="16369:16379" x14ac:dyDescent="0.3">
      <c r="XEO2082" t="s">
        <v>520</v>
      </c>
      <c r="XEP2082">
        <v>2</v>
      </c>
      <c r="XEQ2082">
        <v>25</v>
      </c>
      <c r="XER2082">
        <v>0.05</v>
      </c>
      <c r="XES2082">
        <v>50</v>
      </c>
      <c r="XET2082">
        <v>653</v>
      </c>
      <c r="XEU2082">
        <v>0.84864899999999999</v>
      </c>
      <c r="XEV2082">
        <v>0</v>
      </c>
      <c r="XEW2082">
        <v>303575</v>
      </c>
      <c r="XEX2082">
        <v>1800.06</v>
      </c>
      <c r="XEY2082">
        <v>58908</v>
      </c>
    </row>
    <row r="2083" spans="16369:16379" x14ac:dyDescent="0.3">
      <c r="XEO2083" t="s">
        <v>520</v>
      </c>
      <c r="XEP2083">
        <v>2</v>
      </c>
      <c r="XEQ2083">
        <v>25</v>
      </c>
      <c r="XER2083">
        <v>0.1</v>
      </c>
      <c r="XES2083">
        <v>50</v>
      </c>
      <c r="XET2083">
        <v>655</v>
      </c>
      <c r="XEU2083">
        <v>2.6941099999999998</v>
      </c>
      <c r="XEV2083">
        <v>0</v>
      </c>
      <c r="XEW2083">
        <v>169546</v>
      </c>
      <c r="XEX2083">
        <v>1800</v>
      </c>
      <c r="XEY2083">
        <v>46731</v>
      </c>
    </row>
    <row r="2084" spans="16369:16379" x14ac:dyDescent="0.3">
      <c r="XEO2084" t="s">
        <v>520</v>
      </c>
      <c r="XEP2084">
        <v>2</v>
      </c>
      <c r="XEQ2084">
        <v>25</v>
      </c>
      <c r="XER2084">
        <v>0.15</v>
      </c>
      <c r="XES2084">
        <v>50</v>
      </c>
      <c r="XET2084">
        <v>655</v>
      </c>
      <c r="XEU2084">
        <v>2.3889999999999998</v>
      </c>
      <c r="XEV2084">
        <v>0</v>
      </c>
      <c r="XEW2084">
        <v>62885</v>
      </c>
      <c r="XEX2084">
        <v>1800.95</v>
      </c>
      <c r="XEY2084">
        <v>34452</v>
      </c>
    </row>
    <row r="2085" spans="16369:16379" x14ac:dyDescent="0.3">
      <c r="XEO2085" t="s">
        <v>520</v>
      </c>
      <c r="XEP2085">
        <v>2</v>
      </c>
      <c r="XEQ2085">
        <v>25</v>
      </c>
      <c r="XER2085">
        <v>0.2</v>
      </c>
      <c r="XES2085">
        <v>50</v>
      </c>
      <c r="XET2085">
        <v>657</v>
      </c>
      <c r="XEU2085">
        <v>4.0739700000000001</v>
      </c>
      <c r="XEV2085">
        <v>0</v>
      </c>
      <c r="XEW2085">
        <v>42760</v>
      </c>
      <c r="XEX2085">
        <v>1800.01</v>
      </c>
      <c r="XEY2085">
        <v>28182</v>
      </c>
    </row>
    <row r="2086" spans="16369:16379" x14ac:dyDescent="0.3">
      <c r="XEO2086" t="s">
        <v>520</v>
      </c>
      <c r="XEP2086">
        <v>2</v>
      </c>
      <c r="XEQ2086">
        <v>50</v>
      </c>
      <c r="XER2086">
        <v>0.05</v>
      </c>
      <c r="XES2086">
        <v>50</v>
      </c>
      <c r="XET2086">
        <v>653</v>
      </c>
      <c r="XEU2086">
        <v>1.5926</v>
      </c>
      <c r="XEV2086">
        <v>0</v>
      </c>
      <c r="XEW2086">
        <v>275225</v>
      </c>
      <c r="XEX2086">
        <v>1800.01</v>
      </c>
      <c r="XEY2086">
        <v>56857</v>
      </c>
    </row>
    <row r="2087" spans="16369:16379" x14ac:dyDescent="0.3">
      <c r="XEO2087" t="s">
        <v>520</v>
      </c>
      <c r="XEP2087">
        <v>2</v>
      </c>
      <c r="XEQ2087">
        <v>50</v>
      </c>
      <c r="XER2087">
        <v>0.1</v>
      </c>
      <c r="XES2087">
        <v>50</v>
      </c>
      <c r="XET2087">
        <v>657</v>
      </c>
      <c r="XEU2087">
        <v>8.0330999999999992</v>
      </c>
      <c r="XEV2087">
        <v>0</v>
      </c>
      <c r="XEW2087">
        <v>130816</v>
      </c>
      <c r="XEX2087">
        <v>1800.05</v>
      </c>
      <c r="XEY2087">
        <v>41007</v>
      </c>
    </row>
    <row r="2088" spans="16369:16379" x14ac:dyDescent="0.3">
      <c r="XEO2088" t="s">
        <v>520</v>
      </c>
      <c r="XEP2088">
        <v>2</v>
      </c>
      <c r="XEQ2088">
        <v>50</v>
      </c>
      <c r="XER2088">
        <v>0.15</v>
      </c>
      <c r="XES2088">
        <v>50</v>
      </c>
      <c r="XET2088">
        <v>657</v>
      </c>
      <c r="XEU2088">
        <v>1.27329</v>
      </c>
      <c r="XEV2088">
        <v>0</v>
      </c>
      <c r="XEW2088">
        <v>26421</v>
      </c>
      <c r="XEX2088">
        <v>1800.1</v>
      </c>
      <c r="XEY2088">
        <v>22871</v>
      </c>
    </row>
    <row r="2089" spans="16369:16379" x14ac:dyDescent="0.3">
      <c r="XEO2089" t="s">
        <v>520</v>
      </c>
      <c r="XEP2089">
        <v>2</v>
      </c>
      <c r="XEQ2089">
        <v>50</v>
      </c>
      <c r="XER2089">
        <v>0.2</v>
      </c>
      <c r="XES2089">
        <v>50</v>
      </c>
      <c r="XET2089">
        <v>742</v>
      </c>
      <c r="XEU2089">
        <v>1460.13</v>
      </c>
      <c r="XEV2089">
        <v>0</v>
      </c>
      <c r="XEW2089">
        <v>3</v>
      </c>
      <c r="XEX2089">
        <v>1801.5</v>
      </c>
      <c r="XEY2089">
        <v>296</v>
      </c>
    </row>
    <row r="2090" spans="16369:16379" x14ac:dyDescent="0.3">
      <c r="XEO2090" t="s">
        <v>520</v>
      </c>
      <c r="XEP2090">
        <v>3</v>
      </c>
      <c r="XEQ2090">
        <v>0</v>
      </c>
      <c r="XER2090">
        <v>0.05</v>
      </c>
      <c r="XES2090">
        <v>50</v>
      </c>
      <c r="XET2090">
        <v>657</v>
      </c>
      <c r="XEU2090">
        <v>0.86513099999999998</v>
      </c>
      <c r="XEV2090">
        <v>0</v>
      </c>
      <c r="XEW2090">
        <v>749546</v>
      </c>
      <c r="XEX2090">
        <v>1800.04</v>
      </c>
      <c r="XEY2090">
        <v>77003</v>
      </c>
    </row>
    <row r="2091" spans="16369:16379" x14ac:dyDescent="0.3">
      <c r="XEO2091" t="s">
        <v>520</v>
      </c>
      <c r="XEP2091">
        <v>3</v>
      </c>
      <c r="XEQ2091">
        <v>10</v>
      </c>
      <c r="XER2091">
        <v>0.05</v>
      </c>
      <c r="XES2091">
        <v>50</v>
      </c>
      <c r="XET2091">
        <v>657</v>
      </c>
      <c r="XEU2091">
        <v>0.89179299999999995</v>
      </c>
      <c r="XEV2091">
        <v>0</v>
      </c>
      <c r="XEW2091">
        <v>575357</v>
      </c>
      <c r="XEX2091">
        <v>1800</v>
      </c>
      <c r="XEY2091">
        <v>74602</v>
      </c>
    </row>
    <row r="2092" spans="16369:16379" x14ac:dyDescent="0.3">
      <c r="XEO2092" t="s">
        <v>520</v>
      </c>
      <c r="XEP2092">
        <v>3</v>
      </c>
      <c r="XEQ2092">
        <v>25</v>
      </c>
      <c r="XER2092">
        <v>0.05</v>
      </c>
      <c r="XES2092">
        <v>50</v>
      </c>
      <c r="XET2092">
        <v>657</v>
      </c>
      <c r="XEU2092">
        <v>0.62116099999999996</v>
      </c>
      <c r="XEV2092">
        <v>0</v>
      </c>
      <c r="XEW2092">
        <v>512169</v>
      </c>
      <c r="XEX2092">
        <v>1800</v>
      </c>
      <c r="XEY2092">
        <v>76258</v>
      </c>
    </row>
    <row r="2093" spans="16369:16379" x14ac:dyDescent="0.3">
      <c r="XEO2093" t="s">
        <v>520</v>
      </c>
      <c r="XEP2093">
        <v>3</v>
      </c>
      <c r="XEQ2093">
        <v>50</v>
      </c>
      <c r="XER2093">
        <v>0.05</v>
      </c>
      <c r="XES2093">
        <v>50</v>
      </c>
      <c r="XET2093">
        <v>657</v>
      </c>
      <c r="XEU2093">
        <v>0.69713499999999995</v>
      </c>
      <c r="XEV2093">
        <v>0</v>
      </c>
      <c r="XEW2093">
        <v>785448</v>
      </c>
      <c r="XEX2093">
        <v>1800</v>
      </c>
      <c r="XEY2093">
        <v>77657</v>
      </c>
    </row>
    <row r="2094" spans="16369:16379" x14ac:dyDescent="0.3">
      <c r="XEO2094" t="s">
        <v>21</v>
      </c>
      <c r="XEP2094">
        <v>0</v>
      </c>
      <c r="XEQ2094">
        <v>0</v>
      </c>
      <c r="XER2094">
        <v>0.05</v>
      </c>
      <c r="XES2094">
        <v>300</v>
      </c>
      <c r="XET2094">
        <v>40757.699999999997</v>
      </c>
      <c r="XEU2094">
        <v>1723.77</v>
      </c>
      <c r="XEV2094">
        <v>32</v>
      </c>
      <c r="XEW2094">
        <v>38</v>
      </c>
      <c r="XEX2094">
        <v>1800.08</v>
      </c>
      <c r="XEY2094">
        <v>26849</v>
      </c>
    </row>
    <row r="2095" spans="16369:16379" x14ac:dyDescent="0.3">
      <c r="XEO2095" t="s">
        <v>21</v>
      </c>
      <c r="XEP2095">
        <v>0</v>
      </c>
      <c r="XEQ2095">
        <v>0</v>
      </c>
      <c r="XER2095">
        <v>0.1</v>
      </c>
      <c r="XES2095">
        <v>300</v>
      </c>
      <c r="XET2095">
        <v>40762.6</v>
      </c>
      <c r="XEU2095">
        <v>1549.75</v>
      </c>
      <c r="XEV2095">
        <v>55</v>
      </c>
      <c r="XEW2095">
        <v>63</v>
      </c>
      <c r="XEX2095">
        <v>1800.02</v>
      </c>
      <c r="XEY2095">
        <v>23935</v>
      </c>
    </row>
    <row r="2096" spans="16369:16379" x14ac:dyDescent="0.3">
      <c r="XEO2096" t="s">
        <v>21</v>
      </c>
      <c r="XEP2096">
        <v>0</v>
      </c>
      <c r="XEQ2096">
        <v>0</v>
      </c>
      <c r="XER2096">
        <v>0.15</v>
      </c>
      <c r="XES2096">
        <v>300</v>
      </c>
      <c r="XET2096">
        <v>40645.9</v>
      </c>
      <c r="XEU2096">
        <v>1586.8</v>
      </c>
      <c r="XEV2096">
        <v>47</v>
      </c>
      <c r="XEW2096">
        <v>58</v>
      </c>
      <c r="XEX2096">
        <v>1800</v>
      </c>
      <c r="XEY2096">
        <v>26323</v>
      </c>
    </row>
    <row r="2097" spans="16369:16379" x14ac:dyDescent="0.3">
      <c r="XEO2097" t="s">
        <v>21</v>
      </c>
      <c r="XEP2097">
        <v>0</v>
      </c>
      <c r="XEQ2097">
        <v>0</v>
      </c>
      <c r="XER2097">
        <v>0.2</v>
      </c>
      <c r="XES2097">
        <v>300</v>
      </c>
      <c r="XET2097">
        <v>40721.9</v>
      </c>
      <c r="XEU2097">
        <v>1059.8599999999999</v>
      </c>
      <c r="XEV2097">
        <v>32</v>
      </c>
      <c r="XEW2097">
        <v>53</v>
      </c>
      <c r="XEX2097">
        <v>1800.03</v>
      </c>
      <c r="XEY2097">
        <v>28533</v>
      </c>
    </row>
    <row r="2098" spans="16369:16379" x14ac:dyDescent="0.3">
      <c r="XEO2098" t="s">
        <v>21</v>
      </c>
      <c r="XEP2098">
        <v>1</v>
      </c>
      <c r="XEQ2098">
        <v>5</v>
      </c>
      <c r="XER2098">
        <v>0.05</v>
      </c>
      <c r="XES2098">
        <v>300</v>
      </c>
      <c r="XET2098">
        <v>41157.199999999997</v>
      </c>
      <c r="XEU2098">
        <v>1800.26</v>
      </c>
      <c r="XEV2098">
        <v>0</v>
      </c>
      <c r="XEW2098">
        <v>1</v>
      </c>
      <c r="XEX2098">
        <v>1800.4</v>
      </c>
      <c r="XEY2098">
        <v>3968</v>
      </c>
    </row>
    <row r="2099" spans="16369:16379" x14ac:dyDescent="0.3">
      <c r="XEO2099" t="s">
        <v>21</v>
      </c>
      <c r="XEP2099">
        <v>1</v>
      </c>
      <c r="XEQ2099">
        <v>5</v>
      </c>
      <c r="XER2099">
        <v>0.1</v>
      </c>
      <c r="XES2099">
        <v>300</v>
      </c>
      <c r="XET2099">
        <v>42048.5</v>
      </c>
      <c r="XEU2099">
        <v>1800.34</v>
      </c>
      <c r="XEV2099">
        <v>0</v>
      </c>
      <c r="XEW2099">
        <v>1</v>
      </c>
      <c r="XEX2099">
        <v>1800.97</v>
      </c>
      <c r="XEY2099">
        <v>3839</v>
      </c>
    </row>
    <row r="2100" spans="16369:16379" x14ac:dyDescent="0.3">
      <c r="XEO2100" t="s">
        <v>21</v>
      </c>
      <c r="XEP2100">
        <v>1</v>
      </c>
      <c r="XEQ2100">
        <v>10</v>
      </c>
      <c r="XER2100">
        <v>0.05</v>
      </c>
      <c r="XES2100">
        <v>300</v>
      </c>
      <c r="XET2100">
        <v>41537.599999999999</v>
      </c>
      <c r="XEU2100">
        <v>1800.08</v>
      </c>
      <c r="XEV2100">
        <v>0</v>
      </c>
      <c r="XEW2100">
        <v>1</v>
      </c>
      <c r="XEX2100">
        <v>1800.76</v>
      </c>
      <c r="XEY2100">
        <v>3778</v>
      </c>
    </row>
    <row r="2101" spans="16369:16379" x14ac:dyDescent="0.3">
      <c r="XEO2101" t="s">
        <v>21</v>
      </c>
      <c r="XEP2101">
        <v>1</v>
      </c>
      <c r="XEQ2101">
        <v>10</v>
      </c>
      <c r="XER2101">
        <v>0.1</v>
      </c>
      <c r="XES2101">
        <v>300</v>
      </c>
      <c r="XET2101">
        <v>42065.1</v>
      </c>
      <c r="XEU2101">
        <v>1800.07</v>
      </c>
      <c r="XEV2101">
        <v>0</v>
      </c>
      <c r="XEW2101">
        <v>1</v>
      </c>
      <c r="XEX2101">
        <v>1801.14</v>
      </c>
      <c r="XEY2101">
        <v>3119</v>
      </c>
    </row>
    <row r="2102" spans="16369:16379" x14ac:dyDescent="0.3">
      <c r="XEO2102" t="s">
        <v>21</v>
      </c>
      <c r="XEP2102">
        <v>1</v>
      </c>
      <c r="XEQ2102">
        <v>25</v>
      </c>
      <c r="XER2102">
        <v>0.05</v>
      </c>
      <c r="XES2102">
        <v>300</v>
      </c>
      <c r="XET2102">
        <v>42594.6</v>
      </c>
      <c r="XEU2102">
        <v>1800.17</v>
      </c>
      <c r="XEV2102">
        <v>0</v>
      </c>
      <c r="XEW2102">
        <v>1</v>
      </c>
      <c r="XEX2102">
        <v>1800.27</v>
      </c>
      <c r="XEY2102">
        <v>1951</v>
      </c>
    </row>
    <row r="2103" spans="16369:16379" x14ac:dyDescent="0.3">
      <c r="XEO2103" t="s">
        <v>21</v>
      </c>
      <c r="XEP2103">
        <v>1</v>
      </c>
      <c r="XEQ2103">
        <v>25</v>
      </c>
      <c r="XER2103">
        <v>0.1</v>
      </c>
      <c r="XES2103">
        <v>300</v>
      </c>
      <c r="XET2103">
        <v>44850.5</v>
      </c>
      <c r="XEU2103">
        <v>1800.27</v>
      </c>
      <c r="XEV2103">
        <v>0</v>
      </c>
      <c r="XEW2103">
        <v>1</v>
      </c>
      <c r="XEX2103">
        <v>1800.87</v>
      </c>
      <c r="XEY2103">
        <v>1165</v>
      </c>
    </row>
    <row r="2104" spans="16369:16379" x14ac:dyDescent="0.3">
      <c r="XEO2104" t="s">
        <v>21</v>
      </c>
      <c r="XEP2104">
        <v>1</v>
      </c>
      <c r="XEQ2104">
        <v>50</v>
      </c>
      <c r="XER2104">
        <v>0.05</v>
      </c>
      <c r="XES2104">
        <v>300</v>
      </c>
      <c r="XET2104">
        <v>42713.8</v>
      </c>
      <c r="XEU2104">
        <v>1800.35</v>
      </c>
      <c r="XEV2104">
        <v>0</v>
      </c>
      <c r="XEW2104">
        <v>1</v>
      </c>
      <c r="XEX2104">
        <v>1800.35</v>
      </c>
      <c r="XEY2104">
        <v>2347</v>
      </c>
    </row>
    <row r="2105" spans="16369:16379" x14ac:dyDescent="0.3">
      <c r="XEO2105" t="s">
        <v>21</v>
      </c>
      <c r="XEP2105">
        <v>1</v>
      </c>
      <c r="XEQ2105">
        <v>50</v>
      </c>
      <c r="XER2105">
        <v>0.1</v>
      </c>
      <c r="XES2105">
        <v>300</v>
      </c>
      <c r="XET2105">
        <v>44087.199999999997</v>
      </c>
      <c r="XEU2105">
        <v>1800.08</v>
      </c>
      <c r="XEV2105">
        <v>0</v>
      </c>
      <c r="XEW2105">
        <v>1</v>
      </c>
      <c r="XEX2105">
        <v>1800.16</v>
      </c>
      <c r="XEY2105">
        <v>1720</v>
      </c>
    </row>
    <row r="2106" spans="16369:16379" x14ac:dyDescent="0.3">
      <c r="XEO2106" t="s">
        <v>21</v>
      </c>
      <c r="XEP2106">
        <v>2</v>
      </c>
      <c r="XEQ2106">
        <v>5</v>
      </c>
      <c r="XER2106">
        <v>0.05</v>
      </c>
      <c r="XES2106">
        <v>300</v>
      </c>
      <c r="XET2106">
        <v>41132.400000000001</v>
      </c>
      <c r="XEU2106">
        <v>1800.32</v>
      </c>
      <c r="XEV2106">
        <v>0</v>
      </c>
      <c r="XEW2106">
        <v>1</v>
      </c>
      <c r="XEX2106">
        <v>1800.32</v>
      </c>
      <c r="XEY2106">
        <v>3165</v>
      </c>
    </row>
    <row r="2107" spans="16369:16379" x14ac:dyDescent="0.3">
      <c r="XEO2107" t="s">
        <v>21</v>
      </c>
      <c r="XEP2107">
        <v>2</v>
      </c>
      <c r="XEQ2107">
        <v>5</v>
      </c>
      <c r="XER2107">
        <v>0.1</v>
      </c>
      <c r="XES2107">
        <v>300</v>
      </c>
      <c r="XET2107">
        <v>42112.6</v>
      </c>
      <c r="XEU2107">
        <v>1800.74</v>
      </c>
      <c r="XEV2107">
        <v>0</v>
      </c>
      <c r="XEW2107">
        <v>1</v>
      </c>
      <c r="XEX2107">
        <v>1801.21</v>
      </c>
      <c r="XEY2107">
        <v>2752</v>
      </c>
    </row>
    <row r="2108" spans="16369:16379" x14ac:dyDescent="0.3">
      <c r="XEO2108" t="s">
        <v>21</v>
      </c>
      <c r="XEP2108">
        <v>2</v>
      </c>
      <c r="XEQ2108">
        <v>5</v>
      </c>
      <c r="XER2108">
        <v>0.15</v>
      </c>
      <c r="XES2108">
        <v>300</v>
      </c>
      <c r="XET2108">
        <v>42106.5</v>
      </c>
      <c r="XEU2108">
        <v>1800.49</v>
      </c>
      <c r="XEV2108">
        <v>0</v>
      </c>
      <c r="XEW2108">
        <v>1</v>
      </c>
      <c r="XEX2108">
        <v>1800.49</v>
      </c>
      <c r="XEY2108">
        <v>2643</v>
      </c>
    </row>
    <row r="2109" spans="16369:16379" x14ac:dyDescent="0.3">
      <c r="XEO2109" t="s">
        <v>21</v>
      </c>
      <c r="XEP2109">
        <v>2</v>
      </c>
      <c r="XEQ2109">
        <v>5</v>
      </c>
      <c r="XER2109">
        <v>0.2</v>
      </c>
      <c r="XES2109">
        <v>300</v>
      </c>
      <c r="XET2109">
        <v>42733</v>
      </c>
      <c r="XEU2109">
        <v>1800.54</v>
      </c>
      <c r="XEV2109">
        <v>0</v>
      </c>
      <c r="XEW2109">
        <v>1</v>
      </c>
      <c r="XEX2109">
        <v>1800.71</v>
      </c>
      <c r="XEY2109">
        <v>2689</v>
      </c>
    </row>
    <row r="2110" spans="16369:16379" x14ac:dyDescent="0.3">
      <c r="XEO2110" t="s">
        <v>21</v>
      </c>
      <c r="XEP2110">
        <v>2</v>
      </c>
      <c r="XEQ2110">
        <v>10</v>
      </c>
      <c r="XER2110">
        <v>0.05</v>
      </c>
      <c r="XES2110">
        <v>300</v>
      </c>
      <c r="XET2110">
        <v>41917.5</v>
      </c>
      <c r="XEU2110">
        <v>1800.43</v>
      </c>
      <c r="XEV2110">
        <v>0</v>
      </c>
      <c r="XEW2110">
        <v>1</v>
      </c>
      <c r="XEX2110">
        <v>1800.43</v>
      </c>
      <c r="XEY2110">
        <v>2899</v>
      </c>
    </row>
    <row r="2111" spans="16369:16379" x14ac:dyDescent="0.3">
      <c r="XEO2111" t="s">
        <v>21</v>
      </c>
      <c r="XEP2111">
        <v>2</v>
      </c>
      <c r="XEQ2111">
        <v>10</v>
      </c>
      <c r="XER2111">
        <v>0.1</v>
      </c>
      <c r="XES2111">
        <v>300</v>
      </c>
      <c r="XET2111">
        <v>41252.300000000003</v>
      </c>
      <c r="XEU2111">
        <v>1782.36</v>
      </c>
      <c r="XEV2111">
        <v>0</v>
      </c>
      <c r="XEW2111">
        <v>2</v>
      </c>
      <c r="XEX2111">
        <v>1800.01</v>
      </c>
      <c r="XEY2111">
        <v>3158</v>
      </c>
    </row>
    <row r="2112" spans="16369:16379" x14ac:dyDescent="0.3">
      <c r="XEO2112" t="s">
        <v>21</v>
      </c>
      <c r="XEP2112">
        <v>2</v>
      </c>
      <c r="XEQ2112">
        <v>10</v>
      </c>
      <c r="XER2112">
        <v>0.15</v>
      </c>
      <c r="XES2112">
        <v>300</v>
      </c>
      <c r="XET2112">
        <v>43600.4</v>
      </c>
      <c r="XEU2112">
        <v>1800.22</v>
      </c>
      <c r="XEV2112">
        <v>0</v>
      </c>
      <c r="XEW2112">
        <v>1</v>
      </c>
      <c r="XEX2112">
        <v>1800.23</v>
      </c>
      <c r="XEY2112">
        <v>1329</v>
      </c>
    </row>
    <row r="2113" spans="16369:16379" x14ac:dyDescent="0.3">
      <c r="XEO2113" t="s">
        <v>21</v>
      </c>
      <c r="XEP2113">
        <v>2</v>
      </c>
      <c r="XEQ2113">
        <v>10</v>
      </c>
      <c r="XER2113">
        <v>0.2</v>
      </c>
      <c r="XES2113">
        <v>300</v>
      </c>
      <c r="XET2113">
        <v>42813.7</v>
      </c>
      <c r="XEU2113">
        <v>1800.44</v>
      </c>
      <c r="XEV2113">
        <v>0</v>
      </c>
      <c r="XEW2113">
        <v>1</v>
      </c>
      <c r="XEX2113">
        <v>1800.73</v>
      </c>
      <c r="XEY2113">
        <v>1465</v>
      </c>
    </row>
    <row r="2114" spans="16369:16379" x14ac:dyDescent="0.3">
      <c r="XEO2114" t="s">
        <v>21</v>
      </c>
      <c r="XEP2114">
        <v>2</v>
      </c>
      <c r="XEQ2114">
        <v>25</v>
      </c>
      <c r="XER2114">
        <v>0.05</v>
      </c>
      <c r="XES2114">
        <v>300</v>
      </c>
      <c r="XET2114">
        <v>43586</v>
      </c>
      <c r="XEU2114">
        <v>1800.35</v>
      </c>
      <c r="XEV2114">
        <v>0</v>
      </c>
      <c r="XEW2114">
        <v>1</v>
      </c>
      <c r="XEX2114">
        <v>1800.39</v>
      </c>
      <c r="XEY2114">
        <v>1861</v>
      </c>
    </row>
    <row r="2115" spans="16369:16379" x14ac:dyDescent="0.3">
      <c r="XEO2115" t="s">
        <v>21</v>
      </c>
      <c r="XEP2115">
        <v>2</v>
      </c>
      <c r="XEQ2115">
        <v>25</v>
      </c>
      <c r="XER2115">
        <v>0.1</v>
      </c>
      <c r="XES2115">
        <v>300</v>
      </c>
      <c r="XET2115">
        <v>43374.2</v>
      </c>
      <c r="XEU2115">
        <v>1800.19</v>
      </c>
      <c r="XEV2115">
        <v>0</v>
      </c>
      <c r="XEW2115">
        <v>1</v>
      </c>
      <c r="XEX2115">
        <v>1800.57</v>
      </c>
      <c r="XEY2115">
        <v>1578</v>
      </c>
    </row>
    <row r="2116" spans="16369:16379" x14ac:dyDescent="0.3">
      <c r="XEO2116" t="s">
        <v>21</v>
      </c>
      <c r="XEP2116">
        <v>2</v>
      </c>
      <c r="XEQ2116">
        <v>50</v>
      </c>
      <c r="XER2116">
        <v>0.05</v>
      </c>
      <c r="XES2116">
        <v>300</v>
      </c>
      <c r="XET2116">
        <v>42379.3</v>
      </c>
      <c r="XEU2116">
        <v>1800.19</v>
      </c>
      <c r="XEV2116">
        <v>0</v>
      </c>
      <c r="XEW2116">
        <v>1</v>
      </c>
      <c r="XEX2116">
        <v>1800.19</v>
      </c>
      <c r="XEY2116">
        <v>2699</v>
      </c>
    </row>
    <row r="2117" spans="16369:16379" x14ac:dyDescent="0.3">
      <c r="XEO2117" t="s">
        <v>21</v>
      </c>
      <c r="XEP2117">
        <v>2</v>
      </c>
      <c r="XEQ2117">
        <v>50</v>
      </c>
      <c r="XER2117">
        <v>0.1</v>
      </c>
      <c r="XES2117">
        <v>300</v>
      </c>
      <c r="XET2117">
        <v>42283.1</v>
      </c>
      <c r="XEU2117">
        <v>1801.17</v>
      </c>
      <c r="XEV2117">
        <v>0</v>
      </c>
      <c r="XEW2117">
        <v>1</v>
      </c>
      <c r="XEX2117">
        <v>1801.17</v>
      </c>
      <c r="XEY2117">
        <v>2085</v>
      </c>
    </row>
    <row r="2118" spans="16369:16379" x14ac:dyDescent="0.3">
      <c r="XEO2118" t="s">
        <v>21</v>
      </c>
      <c r="XEP2118">
        <v>3</v>
      </c>
      <c r="XEQ2118">
        <v>0</v>
      </c>
      <c r="XER2118">
        <v>0.05</v>
      </c>
      <c r="XES2118">
        <v>300</v>
      </c>
      <c r="XET2118">
        <v>42008.4</v>
      </c>
      <c r="XEU2118">
        <v>1800.09</v>
      </c>
      <c r="XEV2118">
        <v>0</v>
      </c>
      <c r="XEW2118">
        <v>1</v>
      </c>
      <c r="XEX2118">
        <v>1800.31</v>
      </c>
      <c r="XEY2118">
        <v>4968</v>
      </c>
    </row>
    <row r="2119" spans="16369:16379" x14ac:dyDescent="0.3">
      <c r="XEO2119" t="s">
        <v>21</v>
      </c>
      <c r="XEP2119">
        <v>3</v>
      </c>
      <c r="XEQ2119">
        <v>10</v>
      </c>
      <c r="XER2119">
        <v>0.05</v>
      </c>
      <c r="XES2119">
        <v>300</v>
      </c>
      <c r="XET2119">
        <v>41702.6</v>
      </c>
      <c r="XEU2119">
        <v>1800.26</v>
      </c>
      <c r="XEV2119">
        <v>0</v>
      </c>
      <c r="XEW2119">
        <v>1</v>
      </c>
      <c r="XEX2119">
        <v>1800.38</v>
      </c>
      <c r="XEY2119">
        <v>5692</v>
      </c>
    </row>
    <row r="2120" spans="16369:16379" x14ac:dyDescent="0.3">
      <c r="XEO2120" t="s">
        <v>21</v>
      </c>
      <c r="XEP2120">
        <v>3</v>
      </c>
      <c r="XEQ2120">
        <v>25</v>
      </c>
      <c r="XER2120">
        <v>0.05</v>
      </c>
      <c r="XES2120">
        <v>300</v>
      </c>
      <c r="XET2120">
        <v>41611.1</v>
      </c>
      <c r="XEU2120">
        <v>1800.07</v>
      </c>
      <c r="XEV2120">
        <v>0</v>
      </c>
      <c r="XEW2120">
        <v>1</v>
      </c>
      <c r="XEX2120">
        <v>1800.46</v>
      </c>
      <c r="XEY2120">
        <v>4064</v>
      </c>
    </row>
    <row r="2121" spans="16369:16379" x14ac:dyDescent="0.3">
      <c r="XEO2121" t="s">
        <v>21</v>
      </c>
      <c r="XEP2121">
        <v>3</v>
      </c>
      <c r="XEQ2121">
        <v>50</v>
      </c>
      <c r="XER2121">
        <v>0.05</v>
      </c>
      <c r="XES2121">
        <v>300</v>
      </c>
      <c r="XET2121">
        <v>41615</v>
      </c>
      <c r="XEU2121">
        <v>1800.6</v>
      </c>
      <c r="XEV2121">
        <v>0</v>
      </c>
      <c r="XEW2121">
        <v>1</v>
      </c>
      <c r="XEX2121">
        <v>1800.6</v>
      </c>
      <c r="XEY2121">
        <v>4014</v>
      </c>
    </row>
    <row r="2122" spans="16369:16379" x14ac:dyDescent="0.3">
      <c r="XEO2122" t="s">
        <v>22</v>
      </c>
      <c r="XEP2122">
        <v>0</v>
      </c>
      <c r="XEQ2122">
        <v>0</v>
      </c>
      <c r="XER2122">
        <v>0.05</v>
      </c>
      <c r="XES2122">
        <v>300</v>
      </c>
      <c r="XET2122">
        <v>45335.199999999997</v>
      </c>
      <c r="XEU2122">
        <v>1772.02</v>
      </c>
      <c r="XEV2122">
        <v>31</v>
      </c>
      <c r="XEW2122">
        <v>35</v>
      </c>
      <c r="XEX2122">
        <v>1800.08</v>
      </c>
      <c r="XEY2122">
        <v>23897</v>
      </c>
    </row>
    <row r="2123" spans="16369:16379" x14ac:dyDescent="0.3">
      <c r="XEO2123" t="s">
        <v>22</v>
      </c>
      <c r="XEP2123">
        <v>0</v>
      </c>
      <c r="XEQ2123">
        <v>0</v>
      </c>
      <c r="XER2123">
        <v>0.1</v>
      </c>
      <c r="XES2123">
        <v>300</v>
      </c>
      <c r="XET2123">
        <v>45518.1</v>
      </c>
      <c r="XEU2123">
        <v>467.03399999999999</v>
      </c>
      <c r="XEV2123">
        <v>3</v>
      </c>
      <c r="XEW2123">
        <v>28</v>
      </c>
      <c r="XEX2123">
        <v>1800.02</v>
      </c>
      <c r="XEY2123">
        <v>23793</v>
      </c>
    </row>
    <row r="2124" spans="16369:16379" x14ac:dyDescent="0.3">
      <c r="XEO2124" t="s">
        <v>22</v>
      </c>
      <c r="XEP2124">
        <v>0</v>
      </c>
      <c r="XEQ2124">
        <v>0</v>
      </c>
      <c r="XER2124">
        <v>0.15</v>
      </c>
      <c r="XES2124">
        <v>300</v>
      </c>
      <c r="XET2124">
        <v>45509.599999999999</v>
      </c>
      <c r="XEU2124">
        <v>1014.77</v>
      </c>
      <c r="XEV2124">
        <v>20</v>
      </c>
      <c r="XEW2124">
        <v>35</v>
      </c>
      <c r="XEX2124">
        <v>1800.06</v>
      </c>
      <c r="XEY2124">
        <v>24105</v>
      </c>
    </row>
    <row r="2125" spans="16369:16379" x14ac:dyDescent="0.3">
      <c r="XEO2125" t="s">
        <v>22</v>
      </c>
      <c r="XEP2125">
        <v>0</v>
      </c>
      <c r="XEQ2125">
        <v>0</v>
      </c>
      <c r="XER2125">
        <v>0.2</v>
      </c>
      <c r="XES2125">
        <v>300</v>
      </c>
      <c r="XET2125">
        <v>45546.8</v>
      </c>
      <c r="XEU2125">
        <v>1761.58</v>
      </c>
      <c r="XEV2125">
        <v>36</v>
      </c>
      <c r="XEW2125">
        <v>40</v>
      </c>
      <c r="XEX2125">
        <v>1800.06</v>
      </c>
      <c r="XEY2125">
        <v>22469</v>
      </c>
    </row>
    <row r="2126" spans="16369:16379" x14ac:dyDescent="0.3">
      <c r="XEO2126" t="s">
        <v>22</v>
      </c>
      <c r="XEP2126">
        <v>1</v>
      </c>
      <c r="XEQ2126">
        <v>5</v>
      </c>
      <c r="XER2126">
        <v>0.05</v>
      </c>
      <c r="XES2126">
        <v>300</v>
      </c>
      <c r="XET2126">
        <v>46012.3</v>
      </c>
      <c r="XEU2126">
        <v>1800.06</v>
      </c>
      <c r="XEV2126">
        <v>0</v>
      </c>
      <c r="XEW2126">
        <v>1</v>
      </c>
      <c r="XEX2126">
        <v>1800.06</v>
      </c>
      <c r="XEY2126">
        <v>3310</v>
      </c>
    </row>
    <row r="2127" spans="16369:16379" x14ac:dyDescent="0.3">
      <c r="XEO2127" t="s">
        <v>22</v>
      </c>
      <c r="XEP2127">
        <v>1</v>
      </c>
      <c r="XEQ2127">
        <v>5</v>
      </c>
      <c r="XER2127">
        <v>0.1</v>
      </c>
      <c r="XES2127">
        <v>300</v>
      </c>
      <c r="XET2127">
        <v>47315.5</v>
      </c>
      <c r="XEU2127">
        <v>1800.1</v>
      </c>
      <c r="XEV2127">
        <v>0</v>
      </c>
      <c r="XEW2127">
        <v>1</v>
      </c>
      <c r="XEX2127">
        <v>1800.1</v>
      </c>
      <c r="XEY2127">
        <v>2951</v>
      </c>
    </row>
    <row r="2128" spans="16369:16379" x14ac:dyDescent="0.3">
      <c r="XEO2128" t="s">
        <v>22</v>
      </c>
      <c r="XEP2128">
        <v>1</v>
      </c>
      <c r="XEQ2128">
        <v>10</v>
      </c>
      <c r="XER2128">
        <v>0.05</v>
      </c>
      <c r="XES2128">
        <v>300</v>
      </c>
      <c r="XET2128">
        <v>47646.9</v>
      </c>
      <c r="XEU2128">
        <v>1800.21</v>
      </c>
      <c r="XEV2128">
        <v>0</v>
      </c>
      <c r="XEW2128">
        <v>1</v>
      </c>
      <c r="XEX2128">
        <v>1800.21</v>
      </c>
      <c r="XEY2128">
        <v>1991</v>
      </c>
    </row>
    <row r="2129" spans="16369:16379" x14ac:dyDescent="0.3">
      <c r="XEO2129" t="s">
        <v>22</v>
      </c>
      <c r="XEP2129">
        <v>1</v>
      </c>
      <c r="XEQ2129">
        <v>10</v>
      </c>
      <c r="XER2129">
        <v>0.1</v>
      </c>
      <c r="XES2129">
        <v>300</v>
      </c>
      <c r="XET2129">
        <v>49693.599999999999</v>
      </c>
      <c r="XEU2129">
        <v>1800.59</v>
      </c>
      <c r="XEV2129">
        <v>0</v>
      </c>
      <c r="XEW2129">
        <v>1</v>
      </c>
      <c r="XEX2129">
        <v>1800.59</v>
      </c>
      <c r="XEY2129">
        <v>1080</v>
      </c>
    </row>
    <row r="2130" spans="16369:16379" x14ac:dyDescent="0.3">
      <c r="XEO2130" t="s">
        <v>22</v>
      </c>
      <c r="XEP2130">
        <v>1</v>
      </c>
      <c r="XEQ2130">
        <v>25</v>
      </c>
      <c r="XER2130">
        <v>0.05</v>
      </c>
      <c r="XES2130">
        <v>300</v>
      </c>
      <c r="XET2130">
        <v>47489.9</v>
      </c>
      <c r="XEU2130">
        <v>1800.67</v>
      </c>
      <c r="XEV2130">
        <v>0</v>
      </c>
      <c r="XEW2130">
        <v>1</v>
      </c>
      <c r="XEX2130">
        <v>1800.67</v>
      </c>
      <c r="XEY2130">
        <v>1492</v>
      </c>
    </row>
    <row r="2131" spans="16369:16379" x14ac:dyDescent="0.3">
      <c r="XEO2131" t="s">
        <v>22</v>
      </c>
      <c r="XEP2131">
        <v>1</v>
      </c>
      <c r="XEQ2131">
        <v>25</v>
      </c>
      <c r="XER2131">
        <v>0.1</v>
      </c>
      <c r="XES2131">
        <v>300</v>
      </c>
      <c r="XET2131">
        <v>47641.2</v>
      </c>
      <c r="XEU2131">
        <v>1802.67</v>
      </c>
      <c r="XEV2131">
        <v>0</v>
      </c>
      <c r="XEW2131">
        <v>1</v>
      </c>
      <c r="XEX2131">
        <v>1802.77</v>
      </c>
      <c r="XEY2131">
        <v>1908</v>
      </c>
    </row>
    <row r="2132" spans="16369:16379" x14ac:dyDescent="0.3">
      <c r="XEO2132" t="s">
        <v>22</v>
      </c>
      <c r="XEP2132">
        <v>1</v>
      </c>
      <c r="XEQ2132">
        <v>50</v>
      </c>
      <c r="XER2132">
        <v>0.05</v>
      </c>
      <c r="XES2132">
        <v>300</v>
      </c>
      <c r="XET2132">
        <v>46570.3</v>
      </c>
      <c r="XEU2132">
        <v>1800.8</v>
      </c>
      <c r="XEV2132">
        <v>0</v>
      </c>
      <c r="XEW2132">
        <v>1</v>
      </c>
      <c r="XEX2132">
        <v>1800.8</v>
      </c>
      <c r="XEY2132">
        <v>2005</v>
      </c>
    </row>
    <row r="2133" spans="16369:16379" x14ac:dyDescent="0.3">
      <c r="XEO2133" t="s">
        <v>22</v>
      </c>
      <c r="XEP2133">
        <v>1</v>
      </c>
      <c r="XEQ2133">
        <v>50</v>
      </c>
      <c r="XER2133">
        <v>0.1</v>
      </c>
      <c r="XES2133">
        <v>300</v>
      </c>
      <c r="XET2133">
        <v>50519.6</v>
      </c>
      <c r="XEU2133">
        <v>1802.03</v>
      </c>
      <c r="XEV2133">
        <v>0</v>
      </c>
      <c r="XEW2133">
        <v>1</v>
      </c>
      <c r="XEX2133">
        <v>1802.03</v>
      </c>
      <c r="XEY2133">
        <v>802</v>
      </c>
    </row>
    <row r="2134" spans="16369:16379" x14ac:dyDescent="0.3">
      <c r="XEO2134" t="s">
        <v>22</v>
      </c>
      <c r="XEP2134">
        <v>2</v>
      </c>
      <c r="XEQ2134">
        <v>5</v>
      </c>
      <c r="XER2134">
        <v>0.05</v>
      </c>
      <c r="XES2134">
        <v>300</v>
      </c>
      <c r="XET2134">
        <v>46337.7</v>
      </c>
      <c r="XEU2134">
        <v>1800.02</v>
      </c>
      <c r="XEV2134">
        <v>0</v>
      </c>
      <c r="XEW2134">
        <v>1</v>
      </c>
      <c r="XEX2134">
        <v>1800.02</v>
      </c>
      <c r="XEY2134">
        <v>3288</v>
      </c>
    </row>
    <row r="2135" spans="16369:16379" x14ac:dyDescent="0.3">
      <c r="XEO2135" t="s">
        <v>22</v>
      </c>
      <c r="XEP2135">
        <v>2</v>
      </c>
      <c r="XEQ2135">
        <v>5</v>
      </c>
      <c r="XER2135">
        <v>0.1</v>
      </c>
      <c r="XES2135">
        <v>300</v>
      </c>
      <c r="XET2135">
        <v>46885</v>
      </c>
      <c r="XEU2135">
        <v>1800.35</v>
      </c>
      <c r="XEV2135">
        <v>0</v>
      </c>
      <c r="XEW2135">
        <v>1</v>
      </c>
      <c r="XEX2135">
        <v>1800.4</v>
      </c>
      <c r="XEY2135">
        <v>3065</v>
      </c>
    </row>
    <row r="2136" spans="16369:16379" x14ac:dyDescent="0.3">
      <c r="XEO2136" t="s">
        <v>22</v>
      </c>
      <c r="XEP2136">
        <v>2</v>
      </c>
      <c r="XEQ2136">
        <v>5</v>
      </c>
      <c r="XER2136">
        <v>0.15</v>
      </c>
      <c r="XES2136">
        <v>300</v>
      </c>
      <c r="XET2136">
        <v>46546.400000000001</v>
      </c>
      <c r="XEU2136">
        <v>1800.07</v>
      </c>
      <c r="XEV2136">
        <v>0</v>
      </c>
      <c r="XEW2136">
        <v>1</v>
      </c>
      <c r="XEX2136">
        <v>1800.07</v>
      </c>
      <c r="XEY2136">
        <v>2375</v>
      </c>
    </row>
    <row r="2137" spans="16369:16379" x14ac:dyDescent="0.3">
      <c r="XEO2137" t="s">
        <v>22</v>
      </c>
      <c r="XEP2137">
        <v>2</v>
      </c>
      <c r="XEQ2137">
        <v>5</v>
      </c>
      <c r="XER2137">
        <v>0.2</v>
      </c>
      <c r="XES2137">
        <v>300</v>
      </c>
      <c r="XET2137">
        <v>46942.7</v>
      </c>
      <c r="XEU2137">
        <v>1800.95</v>
      </c>
      <c r="XEV2137">
        <v>0</v>
      </c>
      <c r="XEW2137">
        <v>1</v>
      </c>
      <c r="XEX2137">
        <v>1801.42</v>
      </c>
      <c r="XEY2137">
        <v>2120</v>
      </c>
    </row>
    <row r="2138" spans="16369:16379" x14ac:dyDescent="0.3">
      <c r="XEO2138" t="s">
        <v>22</v>
      </c>
      <c r="XEP2138">
        <v>2</v>
      </c>
      <c r="XEQ2138">
        <v>10</v>
      </c>
      <c r="XER2138">
        <v>0.05</v>
      </c>
      <c r="XES2138">
        <v>300</v>
      </c>
      <c r="XET2138">
        <v>46027</v>
      </c>
      <c r="XEU2138">
        <v>1800.15</v>
      </c>
      <c r="XEV2138">
        <v>0</v>
      </c>
      <c r="XEW2138">
        <v>1</v>
      </c>
      <c r="XEX2138">
        <v>1800.15</v>
      </c>
      <c r="XEY2138">
        <v>2101</v>
      </c>
    </row>
    <row r="2139" spans="16369:16379" x14ac:dyDescent="0.3">
      <c r="XEO2139" t="s">
        <v>22</v>
      </c>
      <c r="XEP2139">
        <v>2</v>
      </c>
      <c r="XEQ2139">
        <v>10</v>
      </c>
      <c r="XER2139">
        <v>0.1</v>
      </c>
      <c r="XES2139">
        <v>300</v>
      </c>
      <c r="XET2139">
        <v>46906.7</v>
      </c>
      <c r="XEU2139">
        <v>1800.51</v>
      </c>
      <c r="XEV2139">
        <v>0</v>
      </c>
      <c r="XEW2139">
        <v>1</v>
      </c>
      <c r="XEX2139">
        <v>1800.55</v>
      </c>
      <c r="XEY2139">
        <v>2197</v>
      </c>
    </row>
    <row r="2140" spans="16369:16379" x14ac:dyDescent="0.3">
      <c r="XEO2140" t="s">
        <v>22</v>
      </c>
      <c r="XEP2140">
        <v>2</v>
      </c>
      <c r="XEQ2140">
        <v>10</v>
      </c>
      <c r="XER2140">
        <v>0.15</v>
      </c>
      <c r="XES2140">
        <v>300</v>
      </c>
      <c r="XET2140">
        <v>46344</v>
      </c>
      <c r="XEU2140">
        <v>1802.65</v>
      </c>
      <c r="XEV2140">
        <v>0</v>
      </c>
      <c r="XEW2140">
        <v>1</v>
      </c>
      <c r="XEX2140">
        <v>1802.69</v>
      </c>
      <c r="XEY2140">
        <v>2421</v>
      </c>
    </row>
    <row r="2141" spans="16369:16379" x14ac:dyDescent="0.3">
      <c r="XEO2141" t="s">
        <v>22</v>
      </c>
      <c r="XEP2141">
        <v>2</v>
      </c>
      <c r="XEQ2141">
        <v>10</v>
      </c>
      <c r="XER2141">
        <v>0.2</v>
      </c>
      <c r="XES2141">
        <v>300</v>
      </c>
      <c r="XET2141">
        <v>49305.5</v>
      </c>
      <c r="XEU2141">
        <v>1800.15</v>
      </c>
      <c r="XEV2141">
        <v>0</v>
      </c>
      <c r="XEW2141">
        <v>1</v>
      </c>
      <c r="XEX2141">
        <v>1800.19</v>
      </c>
      <c r="XEY2141">
        <v>874</v>
      </c>
    </row>
    <row r="2142" spans="16369:16379" x14ac:dyDescent="0.3">
      <c r="XEO2142" t="s">
        <v>22</v>
      </c>
      <c r="XEP2142">
        <v>2</v>
      </c>
      <c r="XEQ2142">
        <v>25</v>
      </c>
      <c r="XER2142">
        <v>0.05</v>
      </c>
      <c r="XES2142">
        <v>300</v>
      </c>
      <c r="XET2142">
        <v>46737.4</v>
      </c>
      <c r="XEU2142">
        <v>1800.03</v>
      </c>
      <c r="XEV2142">
        <v>0</v>
      </c>
      <c r="XEW2142">
        <v>1</v>
      </c>
      <c r="XEX2142">
        <v>1800.14</v>
      </c>
      <c r="XEY2142">
        <v>2812</v>
      </c>
    </row>
    <row r="2143" spans="16369:16379" x14ac:dyDescent="0.3">
      <c r="XEO2143" t="s">
        <v>22</v>
      </c>
      <c r="XEP2143">
        <v>2</v>
      </c>
      <c r="XEQ2143">
        <v>25</v>
      </c>
      <c r="XER2143">
        <v>0.1</v>
      </c>
      <c r="XES2143">
        <v>300</v>
      </c>
      <c r="XET2143">
        <v>48209</v>
      </c>
      <c r="XEU2143">
        <v>1800.28</v>
      </c>
      <c r="XEV2143">
        <v>0</v>
      </c>
      <c r="XEW2143">
        <v>1</v>
      </c>
      <c r="XEX2143">
        <v>1800.28</v>
      </c>
      <c r="XEY2143">
        <v>1224</v>
      </c>
    </row>
    <row r="2144" spans="16369:16379" x14ac:dyDescent="0.3">
      <c r="XEO2144" t="s">
        <v>22</v>
      </c>
      <c r="XEP2144">
        <v>2</v>
      </c>
      <c r="XEQ2144">
        <v>50</v>
      </c>
      <c r="XER2144">
        <v>0.05</v>
      </c>
      <c r="XES2144">
        <v>300</v>
      </c>
      <c r="XET2144">
        <v>46860.4</v>
      </c>
      <c r="XEU2144">
        <v>1800.4</v>
      </c>
      <c r="XEV2144">
        <v>0</v>
      </c>
      <c r="XEW2144">
        <v>1</v>
      </c>
      <c r="XEX2144">
        <v>1800.4</v>
      </c>
      <c r="XEY2144">
        <v>1965</v>
      </c>
    </row>
    <row r="2145" spans="16369:16379" x14ac:dyDescent="0.3">
      <c r="XEO2145" t="s">
        <v>22</v>
      </c>
      <c r="XEP2145">
        <v>2</v>
      </c>
      <c r="XEQ2145">
        <v>50</v>
      </c>
      <c r="XER2145">
        <v>0.1</v>
      </c>
      <c r="XES2145">
        <v>300</v>
      </c>
      <c r="XET2145">
        <v>47455.9</v>
      </c>
      <c r="XEU2145">
        <v>1801.31</v>
      </c>
      <c r="XEV2145">
        <v>0</v>
      </c>
      <c r="XEW2145">
        <v>1</v>
      </c>
      <c r="XEX2145">
        <v>1801.31</v>
      </c>
      <c r="XEY2145">
        <v>1768</v>
      </c>
    </row>
    <row r="2146" spans="16369:16379" x14ac:dyDescent="0.3">
      <c r="XEO2146" t="s">
        <v>22</v>
      </c>
      <c r="XEP2146">
        <v>3</v>
      </c>
      <c r="XEQ2146">
        <v>0</v>
      </c>
      <c r="XER2146">
        <v>0.05</v>
      </c>
      <c r="XES2146">
        <v>300</v>
      </c>
      <c r="XET2146">
        <v>46672.3</v>
      </c>
      <c r="XEU2146">
        <v>1800.14</v>
      </c>
      <c r="XEV2146">
        <v>0</v>
      </c>
      <c r="XEW2146">
        <v>1</v>
      </c>
      <c r="XEX2146">
        <v>1800.47</v>
      </c>
      <c r="XEY2146">
        <v>4137</v>
      </c>
    </row>
    <row r="2147" spans="16369:16379" x14ac:dyDescent="0.3">
      <c r="XEO2147" t="s">
        <v>22</v>
      </c>
      <c r="XEP2147">
        <v>3</v>
      </c>
      <c r="XEQ2147">
        <v>10</v>
      </c>
      <c r="XER2147">
        <v>0.05</v>
      </c>
      <c r="XES2147">
        <v>300</v>
      </c>
      <c r="XET2147">
        <v>45960.3</v>
      </c>
      <c r="XEU2147">
        <v>1542.8</v>
      </c>
      <c r="XEV2147">
        <v>0</v>
      </c>
      <c r="XEW2147">
        <v>4</v>
      </c>
      <c r="XEX2147">
        <v>1800.96</v>
      </c>
      <c r="XEY2147">
        <v>4583</v>
      </c>
    </row>
    <row r="2148" spans="16369:16379" x14ac:dyDescent="0.3">
      <c r="XEO2148" t="s">
        <v>22</v>
      </c>
      <c r="XEP2148">
        <v>3</v>
      </c>
      <c r="XEQ2148">
        <v>25</v>
      </c>
      <c r="XER2148">
        <v>0.05</v>
      </c>
      <c r="XES2148">
        <v>300</v>
      </c>
      <c r="XET2148">
        <v>46392.800000000003</v>
      </c>
      <c r="XEU2148">
        <v>1801.09</v>
      </c>
      <c r="XEV2148">
        <v>0</v>
      </c>
      <c r="XEW2148">
        <v>1</v>
      </c>
      <c r="XEX2148">
        <v>1801.09</v>
      </c>
      <c r="XEY2148">
        <v>3717</v>
      </c>
    </row>
    <row r="2149" spans="16369:16379" x14ac:dyDescent="0.3">
      <c r="XEO2149" t="s">
        <v>22</v>
      </c>
      <c r="XEP2149">
        <v>3</v>
      </c>
      <c r="XEQ2149">
        <v>50</v>
      </c>
      <c r="XER2149">
        <v>0.05</v>
      </c>
      <c r="XES2149">
        <v>300</v>
      </c>
      <c r="XET2149">
        <v>46593.4</v>
      </c>
      <c r="XEU2149">
        <v>1800.37</v>
      </c>
      <c r="XEV2149">
        <v>0</v>
      </c>
      <c r="XEW2149">
        <v>1</v>
      </c>
      <c r="XEX2149">
        <v>1800.41</v>
      </c>
      <c r="XEY2149">
        <v>3537</v>
      </c>
    </row>
    <row r="2150" spans="16369:16379" x14ac:dyDescent="0.3">
      <c r="XEO2150" t="s">
        <v>23</v>
      </c>
      <c r="XEP2150">
        <v>0</v>
      </c>
      <c r="XEQ2150">
        <v>0</v>
      </c>
      <c r="XER2150">
        <v>0.05</v>
      </c>
      <c r="XES2150">
        <v>402</v>
      </c>
      <c r="XET2150">
        <v>62664.7</v>
      </c>
      <c r="XEU2150">
        <v>1800.02</v>
      </c>
      <c r="XEV2150">
        <v>0</v>
      </c>
      <c r="XEW2150">
        <v>1</v>
      </c>
      <c r="XEX2150">
        <v>1800.05</v>
      </c>
      <c r="XEY2150">
        <v>6563</v>
      </c>
    </row>
    <row r="2151" spans="16369:16379" x14ac:dyDescent="0.3">
      <c r="XEO2151" t="s">
        <v>23</v>
      </c>
      <c r="XEP2151">
        <v>0</v>
      </c>
      <c r="XEQ2151">
        <v>0</v>
      </c>
      <c r="XER2151">
        <v>0.1</v>
      </c>
      <c r="XES2151">
        <v>402</v>
      </c>
      <c r="XET2151">
        <v>62283.199999999997</v>
      </c>
      <c r="XEU2151">
        <v>1517.43</v>
      </c>
      <c r="XEV2151">
        <v>14</v>
      </c>
      <c r="XEW2151">
        <v>21</v>
      </c>
      <c r="XEX2151">
        <v>1800.04</v>
      </c>
      <c r="XEY2151">
        <v>10271</v>
      </c>
    </row>
    <row r="2152" spans="16369:16379" x14ac:dyDescent="0.3">
      <c r="XEO2152" t="s">
        <v>23</v>
      </c>
      <c r="XEP2152">
        <v>0</v>
      </c>
      <c r="XEQ2152">
        <v>0</v>
      </c>
      <c r="XER2152">
        <v>0.15</v>
      </c>
      <c r="XES2152">
        <v>402</v>
      </c>
      <c r="XET2152">
        <v>62924.1</v>
      </c>
      <c r="XEU2152">
        <v>1800.52</v>
      </c>
      <c r="XEV2152">
        <v>0</v>
      </c>
      <c r="XEW2152">
        <v>1</v>
      </c>
      <c r="XEX2152">
        <v>1800.79</v>
      </c>
      <c r="XEY2152">
        <v>7210</v>
      </c>
    </row>
    <row r="2153" spans="16369:16379" x14ac:dyDescent="0.3">
      <c r="XEO2153" t="s">
        <v>23</v>
      </c>
      <c r="XEP2153">
        <v>0</v>
      </c>
      <c r="XEQ2153">
        <v>0</v>
      </c>
      <c r="XER2153">
        <v>0.2</v>
      </c>
      <c r="XES2153">
        <v>402</v>
      </c>
      <c r="XET2153">
        <v>62074.3</v>
      </c>
      <c r="XEU2153">
        <v>1691.66</v>
      </c>
      <c r="XEV2153">
        <v>7</v>
      </c>
      <c r="XEW2153">
        <v>11</v>
      </c>
      <c r="XEX2153">
        <v>1800.12</v>
      </c>
      <c r="XEY2153">
        <v>8461</v>
      </c>
    </row>
    <row r="2154" spans="16369:16379" x14ac:dyDescent="0.3">
      <c r="XEO2154" t="s">
        <v>23</v>
      </c>
      <c r="XEP2154">
        <v>1</v>
      </c>
      <c r="XEQ2154">
        <v>5</v>
      </c>
      <c r="XER2154">
        <v>0.05</v>
      </c>
      <c r="XES2154">
        <v>402</v>
      </c>
      <c r="XET2154">
        <v>66616.100000000006</v>
      </c>
      <c r="XEU2154">
        <v>1801.04</v>
      </c>
      <c r="XEV2154">
        <v>0</v>
      </c>
      <c r="XEW2154">
        <v>1</v>
      </c>
      <c r="XEX2154">
        <v>1801.04</v>
      </c>
      <c r="XEY2154">
        <v>1662</v>
      </c>
    </row>
    <row r="2155" spans="16369:16379" x14ac:dyDescent="0.3">
      <c r="XEO2155" t="s">
        <v>23</v>
      </c>
      <c r="XEP2155">
        <v>1</v>
      </c>
      <c r="XEQ2155">
        <v>5</v>
      </c>
      <c r="XER2155">
        <v>0.1</v>
      </c>
      <c r="XES2155">
        <v>402</v>
      </c>
      <c r="XET2155">
        <v>65781.7</v>
      </c>
      <c r="XEU2155">
        <v>1800.36</v>
      </c>
      <c r="XEV2155">
        <v>0</v>
      </c>
      <c r="XEW2155">
        <v>1</v>
      </c>
      <c r="XEX2155">
        <v>1800.36</v>
      </c>
      <c r="XEY2155">
        <v>1484</v>
      </c>
    </row>
    <row r="2156" spans="16369:16379" x14ac:dyDescent="0.3">
      <c r="XEO2156" t="s">
        <v>23</v>
      </c>
      <c r="XEP2156">
        <v>1</v>
      </c>
      <c r="XEQ2156">
        <v>5</v>
      </c>
      <c r="XER2156">
        <v>0.15</v>
      </c>
      <c r="XES2156">
        <v>402</v>
      </c>
      <c r="XET2156">
        <v>73274.600000000006</v>
      </c>
      <c r="XEU2156">
        <v>1802.74</v>
      </c>
      <c r="XEV2156">
        <v>0</v>
      </c>
      <c r="XEW2156">
        <v>1</v>
      </c>
      <c r="XEX2156">
        <v>1802.74</v>
      </c>
      <c r="XEY2156">
        <v>243</v>
      </c>
    </row>
    <row r="2157" spans="16369:16379" x14ac:dyDescent="0.3">
      <c r="XEO2157" t="s">
        <v>23</v>
      </c>
      <c r="XEP2157">
        <v>1</v>
      </c>
      <c r="XEQ2157">
        <v>5</v>
      </c>
      <c r="XER2157">
        <v>0.2</v>
      </c>
      <c r="XES2157">
        <v>402</v>
      </c>
      <c r="XET2157">
        <v>71503.899999999994</v>
      </c>
      <c r="XEU2157">
        <v>1802.31</v>
      </c>
      <c r="XEV2157">
        <v>0</v>
      </c>
      <c r="XEW2157">
        <v>1</v>
      </c>
      <c r="XEX2157">
        <v>1802.31</v>
      </c>
      <c r="XEY2157">
        <v>489</v>
      </c>
    </row>
    <row r="2158" spans="16369:16379" x14ac:dyDescent="0.3">
      <c r="XEO2158" t="s">
        <v>23</v>
      </c>
      <c r="XEP2158">
        <v>1</v>
      </c>
      <c r="XEQ2158">
        <v>10</v>
      </c>
      <c r="XER2158">
        <v>0.05</v>
      </c>
      <c r="XES2158">
        <v>402</v>
      </c>
      <c r="XET2158">
        <v>67479</v>
      </c>
      <c r="XEU2158">
        <v>1801.06</v>
      </c>
      <c r="XEV2158">
        <v>0</v>
      </c>
      <c r="XEW2158">
        <v>1</v>
      </c>
      <c r="XEX2158">
        <v>1801.06</v>
      </c>
      <c r="XEY2158">
        <v>879</v>
      </c>
    </row>
    <row r="2159" spans="16369:16379" x14ac:dyDescent="0.3">
      <c r="XEO2159" t="s">
        <v>23</v>
      </c>
      <c r="XEP2159">
        <v>1</v>
      </c>
      <c r="XEQ2159">
        <v>10</v>
      </c>
      <c r="XER2159">
        <v>0.1</v>
      </c>
      <c r="XES2159">
        <v>402</v>
      </c>
      <c r="XET2159">
        <v>81708.100000000006</v>
      </c>
      <c r="XEU2159">
        <v>1813.9</v>
      </c>
      <c r="XEV2159">
        <v>0</v>
      </c>
      <c r="XEW2159">
        <v>1</v>
      </c>
      <c r="XEX2159">
        <v>1814.07</v>
      </c>
      <c r="XEY2159">
        <v>41</v>
      </c>
    </row>
    <row r="2160" spans="16369:16379" x14ac:dyDescent="0.3">
      <c r="XEO2160" t="s">
        <v>23</v>
      </c>
      <c r="XEP2160">
        <v>1</v>
      </c>
      <c r="XEQ2160">
        <v>10</v>
      </c>
      <c r="XER2160">
        <v>0.15</v>
      </c>
      <c r="XES2160">
        <v>402</v>
      </c>
      <c r="XET2160">
        <v>70529.2</v>
      </c>
      <c r="XEU2160">
        <v>1804.87</v>
      </c>
      <c r="XEV2160">
        <v>0</v>
      </c>
      <c r="XEW2160">
        <v>1</v>
      </c>
      <c r="XEX2160">
        <v>1805.17</v>
      </c>
      <c r="XEY2160">
        <v>65</v>
      </c>
    </row>
    <row r="2161" spans="16369:16379" x14ac:dyDescent="0.3">
      <c r="XEO2161" t="s">
        <v>23</v>
      </c>
      <c r="XEP2161">
        <v>1</v>
      </c>
      <c r="XEQ2161">
        <v>10</v>
      </c>
      <c r="XER2161">
        <v>0.2</v>
      </c>
      <c r="XES2161">
        <v>402</v>
      </c>
      <c r="XET2161">
        <v>74716.7</v>
      </c>
      <c r="XEU2161">
        <v>1801.26</v>
      </c>
      <c r="XEV2161">
        <v>0</v>
      </c>
      <c r="XEW2161">
        <v>1</v>
      </c>
      <c r="XEX2161">
        <v>1801.26</v>
      </c>
      <c r="XEY2161">
        <v>227</v>
      </c>
    </row>
    <row r="2162" spans="16369:16379" x14ac:dyDescent="0.3">
      <c r="XEO2162" t="s">
        <v>23</v>
      </c>
      <c r="XEP2162">
        <v>1</v>
      </c>
      <c r="XEQ2162">
        <v>25</v>
      </c>
      <c r="XER2162">
        <v>0.05</v>
      </c>
      <c r="XES2162">
        <v>402</v>
      </c>
      <c r="XET2162">
        <v>69688.2</v>
      </c>
      <c r="XEU2162">
        <v>1802.29</v>
      </c>
      <c r="XEV2162">
        <v>0</v>
      </c>
      <c r="XEW2162">
        <v>1</v>
      </c>
      <c r="XEX2162">
        <v>1802.29</v>
      </c>
      <c r="XEY2162">
        <v>443</v>
      </c>
    </row>
    <row r="2163" spans="16369:16379" x14ac:dyDescent="0.3">
      <c r="XEO2163" t="s">
        <v>23</v>
      </c>
      <c r="XEP2163">
        <v>1</v>
      </c>
      <c r="XEQ2163">
        <v>25</v>
      </c>
      <c r="XER2163">
        <v>0.1</v>
      </c>
      <c r="XES2163">
        <v>402</v>
      </c>
      <c r="XET2163">
        <v>84277.4</v>
      </c>
      <c r="XEU2163">
        <v>1820.37</v>
      </c>
      <c r="XEV2163">
        <v>0</v>
      </c>
      <c r="XEW2163">
        <v>1</v>
      </c>
      <c r="XEX2163">
        <v>1820.37</v>
      </c>
      <c r="XEY2163">
        <v>112</v>
      </c>
    </row>
    <row r="2164" spans="16369:16379" x14ac:dyDescent="0.3">
      <c r="XEO2164" t="s">
        <v>23</v>
      </c>
      <c r="XEP2164">
        <v>1</v>
      </c>
      <c r="XEQ2164">
        <v>25</v>
      </c>
      <c r="XER2164">
        <v>0.15</v>
      </c>
      <c r="XES2164">
        <v>402</v>
      </c>
      <c r="XET2164">
        <v>77677.7</v>
      </c>
      <c r="XEU2164">
        <v>1823.53</v>
      </c>
      <c r="XEV2164">
        <v>0</v>
      </c>
      <c r="XEW2164">
        <v>1</v>
      </c>
      <c r="XEX2164">
        <v>1823.57</v>
      </c>
      <c r="XEY2164">
        <v>109</v>
      </c>
    </row>
    <row r="2165" spans="16369:16379" x14ac:dyDescent="0.3">
      <c r="XEO2165" t="s">
        <v>23</v>
      </c>
      <c r="XEP2165">
        <v>1</v>
      </c>
      <c r="XEQ2165">
        <v>25</v>
      </c>
      <c r="XER2165">
        <v>0.2</v>
      </c>
      <c r="XES2165">
        <v>402</v>
      </c>
      <c r="XET2165">
        <v>84543.7</v>
      </c>
      <c r="XEU2165">
        <v>1804.78</v>
      </c>
      <c r="XEV2165">
        <v>0</v>
      </c>
      <c r="XEW2165">
        <v>1</v>
      </c>
      <c r="XEX2165">
        <v>1804.78</v>
      </c>
      <c r="XEY2165">
        <v>45</v>
      </c>
    </row>
    <row r="2166" spans="16369:16379" x14ac:dyDescent="0.3">
      <c r="XEO2166" t="s">
        <v>23</v>
      </c>
      <c r="XEP2166">
        <v>1</v>
      </c>
      <c r="XEQ2166">
        <v>50</v>
      </c>
      <c r="XER2166">
        <v>0.05</v>
      </c>
      <c r="XES2166">
        <v>402</v>
      </c>
      <c r="XET2166">
        <v>70070.2</v>
      </c>
      <c r="XEU2166">
        <v>1801.43</v>
      </c>
      <c r="XEV2166">
        <v>0</v>
      </c>
      <c r="XEW2166">
        <v>1</v>
      </c>
      <c r="XEX2166">
        <v>1801.66</v>
      </c>
      <c r="XEY2166">
        <v>415</v>
      </c>
    </row>
    <row r="2167" spans="16369:16379" x14ac:dyDescent="0.3">
      <c r="XEO2167" t="s">
        <v>23</v>
      </c>
      <c r="XEP2167">
        <v>1</v>
      </c>
      <c r="XEQ2167">
        <v>50</v>
      </c>
      <c r="XER2167">
        <v>0.1</v>
      </c>
      <c r="XES2167">
        <v>402</v>
      </c>
      <c r="XET2167">
        <v>84218</v>
      </c>
      <c r="XEU2167">
        <v>1806.04</v>
      </c>
      <c r="XEV2167">
        <v>0</v>
      </c>
      <c r="XEW2167">
        <v>1</v>
      </c>
      <c r="XEX2167">
        <v>1806.04</v>
      </c>
      <c r="XEY2167">
        <v>38</v>
      </c>
    </row>
    <row r="2168" spans="16369:16379" x14ac:dyDescent="0.3">
      <c r="XEO2168" t="s">
        <v>23</v>
      </c>
      <c r="XEP2168">
        <v>1</v>
      </c>
      <c r="XEQ2168">
        <v>50</v>
      </c>
      <c r="XER2168">
        <v>0.15</v>
      </c>
      <c r="XES2168">
        <v>402</v>
      </c>
      <c r="XET2168">
        <v>69742.3</v>
      </c>
      <c r="XEU2168">
        <v>1801.16</v>
      </c>
      <c r="XEV2168">
        <v>0</v>
      </c>
      <c r="XEW2168">
        <v>1</v>
      </c>
      <c r="XEX2168">
        <v>1801.16</v>
      </c>
      <c r="XEY2168">
        <v>604</v>
      </c>
    </row>
    <row r="2169" spans="16369:16379" x14ac:dyDescent="0.3">
      <c r="XEO2169" t="s">
        <v>23</v>
      </c>
      <c r="XEP2169">
        <v>1</v>
      </c>
      <c r="XEQ2169">
        <v>50</v>
      </c>
      <c r="XER2169">
        <v>0.2</v>
      </c>
      <c r="XES2169">
        <v>402</v>
      </c>
      <c r="XET2169">
        <v>85432.5</v>
      </c>
      <c r="XEU2169">
        <v>1850.49</v>
      </c>
      <c r="XEV2169">
        <v>0</v>
      </c>
      <c r="XEW2169">
        <v>1</v>
      </c>
      <c r="XEX2169">
        <v>1850.49</v>
      </c>
      <c r="XEY2169">
        <v>30</v>
      </c>
    </row>
    <row r="2170" spans="16369:16379" x14ac:dyDescent="0.3">
      <c r="XEO2170" t="s">
        <v>23</v>
      </c>
      <c r="XEP2170">
        <v>2</v>
      </c>
      <c r="XEQ2170">
        <v>5</v>
      </c>
      <c r="XER2170">
        <v>0.05</v>
      </c>
      <c r="XES2170">
        <v>402</v>
      </c>
      <c r="XET2170">
        <v>68081.399999999994</v>
      </c>
      <c r="XEU2170">
        <v>1804.55</v>
      </c>
      <c r="XEV2170">
        <v>0</v>
      </c>
      <c r="XEW2170">
        <v>1</v>
      </c>
      <c r="XEX2170">
        <v>1804.65</v>
      </c>
      <c r="XEY2170">
        <v>700</v>
      </c>
    </row>
    <row r="2171" spans="16369:16379" x14ac:dyDescent="0.3">
      <c r="XEO2171" t="s">
        <v>23</v>
      </c>
      <c r="XEP2171">
        <v>2</v>
      </c>
      <c r="XEQ2171">
        <v>5</v>
      </c>
      <c r="XER2171">
        <v>0.1</v>
      </c>
      <c r="XES2171">
        <v>402</v>
      </c>
      <c r="XET2171">
        <v>69536.899999999994</v>
      </c>
      <c r="XEU2171">
        <v>1803.45</v>
      </c>
      <c r="XEV2171">
        <v>0</v>
      </c>
      <c r="XEW2171">
        <v>1</v>
      </c>
      <c r="XEX2171">
        <v>1803.45</v>
      </c>
      <c r="XEY2171">
        <v>504</v>
      </c>
    </row>
    <row r="2172" spans="16369:16379" x14ac:dyDescent="0.3">
      <c r="XEO2172" t="s">
        <v>23</v>
      </c>
      <c r="XEP2172">
        <v>2</v>
      </c>
      <c r="XEQ2172">
        <v>5</v>
      </c>
      <c r="XER2172">
        <v>0.15</v>
      </c>
      <c r="XES2172">
        <v>402</v>
      </c>
      <c r="XET2172">
        <v>68112.7</v>
      </c>
      <c r="XEU2172">
        <v>1800.09</v>
      </c>
      <c r="XEV2172">
        <v>0</v>
      </c>
      <c r="XEW2172">
        <v>1</v>
      </c>
      <c r="XEX2172">
        <v>1801.07</v>
      </c>
      <c r="XEY2172">
        <v>539</v>
      </c>
    </row>
    <row r="2173" spans="16369:16379" x14ac:dyDescent="0.3">
      <c r="XEO2173" t="s">
        <v>23</v>
      </c>
      <c r="XEP2173">
        <v>2</v>
      </c>
      <c r="XEQ2173">
        <v>5</v>
      </c>
      <c r="XER2173">
        <v>0.2</v>
      </c>
      <c r="XES2173">
        <v>402</v>
      </c>
      <c r="XET2173">
        <v>86761.5</v>
      </c>
      <c r="XEU2173">
        <v>1817.16</v>
      </c>
      <c r="XEV2173">
        <v>0</v>
      </c>
      <c r="XEW2173">
        <v>1</v>
      </c>
      <c r="XEX2173">
        <v>1817.16</v>
      </c>
      <c r="XEY2173">
        <v>60</v>
      </c>
    </row>
    <row r="2174" spans="16369:16379" x14ac:dyDescent="0.3">
      <c r="XEO2174" t="s">
        <v>23</v>
      </c>
      <c r="XEP2174">
        <v>2</v>
      </c>
      <c r="XEQ2174">
        <v>10</v>
      </c>
      <c r="XER2174">
        <v>0.05</v>
      </c>
      <c r="XES2174">
        <v>402</v>
      </c>
      <c r="XET2174">
        <v>87805</v>
      </c>
      <c r="XEU2174">
        <v>1827.69</v>
      </c>
      <c r="XEV2174">
        <v>0</v>
      </c>
      <c r="XEW2174">
        <v>1</v>
      </c>
      <c r="XEX2174">
        <v>1827.69</v>
      </c>
      <c r="XEY2174">
        <v>60</v>
      </c>
    </row>
    <row r="2175" spans="16369:16379" x14ac:dyDescent="0.3">
      <c r="XEO2175" t="s">
        <v>23</v>
      </c>
      <c r="XEP2175">
        <v>2</v>
      </c>
      <c r="XEQ2175">
        <v>10</v>
      </c>
      <c r="XER2175">
        <v>0.1</v>
      </c>
      <c r="XES2175">
        <v>402</v>
      </c>
      <c r="XET2175">
        <v>76426.2</v>
      </c>
      <c r="XEU2175">
        <v>1810.64</v>
      </c>
      <c r="XEV2175">
        <v>0</v>
      </c>
      <c r="XEW2175">
        <v>1</v>
      </c>
      <c r="XEX2175">
        <v>1810.64</v>
      </c>
      <c r="XEY2175">
        <v>107</v>
      </c>
    </row>
    <row r="2176" spans="16369:16379" x14ac:dyDescent="0.3">
      <c r="XEO2176" t="s">
        <v>23</v>
      </c>
      <c r="XEP2176">
        <v>2</v>
      </c>
      <c r="XEQ2176">
        <v>10</v>
      </c>
      <c r="XER2176">
        <v>0.15</v>
      </c>
      <c r="XES2176">
        <v>402</v>
      </c>
      <c r="XET2176">
        <v>83855.8</v>
      </c>
      <c r="XEU2176">
        <v>1817.13</v>
      </c>
      <c r="XEV2176">
        <v>0</v>
      </c>
      <c r="XEW2176">
        <v>1</v>
      </c>
      <c r="XEX2176">
        <v>1817.21</v>
      </c>
      <c r="XEY2176">
        <v>35</v>
      </c>
    </row>
    <row r="2177" spans="16369:16379" x14ac:dyDescent="0.3">
      <c r="XEO2177" t="s">
        <v>23</v>
      </c>
      <c r="XEP2177">
        <v>2</v>
      </c>
      <c r="XEQ2177">
        <v>10</v>
      </c>
      <c r="XER2177">
        <v>0.2</v>
      </c>
      <c r="XES2177">
        <v>402</v>
      </c>
      <c r="XET2177">
        <v>78072.899999999994</v>
      </c>
      <c r="XEU2177">
        <v>1851.02</v>
      </c>
      <c r="XEV2177">
        <v>0</v>
      </c>
      <c r="XEW2177">
        <v>1</v>
      </c>
      <c r="XEX2177">
        <v>1851.02</v>
      </c>
      <c r="XEY2177">
        <v>44</v>
      </c>
    </row>
    <row r="2178" spans="16369:16379" x14ac:dyDescent="0.3">
      <c r="XEO2178" t="s">
        <v>23</v>
      </c>
      <c r="XEP2178">
        <v>2</v>
      </c>
      <c r="XEQ2178">
        <v>25</v>
      </c>
      <c r="XER2178">
        <v>0.05</v>
      </c>
      <c r="XES2178">
        <v>402</v>
      </c>
      <c r="XET2178">
        <v>67363</v>
      </c>
      <c r="XEU2178">
        <v>1802.47</v>
      </c>
      <c r="XEV2178">
        <v>0</v>
      </c>
      <c r="XEW2178">
        <v>1</v>
      </c>
      <c r="XEX2178">
        <v>1802.47</v>
      </c>
      <c r="XEY2178">
        <v>722</v>
      </c>
    </row>
    <row r="2179" spans="16369:16379" x14ac:dyDescent="0.3">
      <c r="XEO2179" t="s">
        <v>23</v>
      </c>
      <c r="XEP2179">
        <v>2</v>
      </c>
      <c r="XEQ2179">
        <v>25</v>
      </c>
      <c r="XER2179">
        <v>0.1</v>
      </c>
      <c r="XES2179">
        <v>402</v>
      </c>
      <c r="XET2179">
        <v>85877.2</v>
      </c>
      <c r="XEU2179">
        <v>1822.85</v>
      </c>
      <c r="XEV2179">
        <v>0</v>
      </c>
      <c r="XEW2179">
        <v>1</v>
      </c>
      <c r="XEX2179">
        <v>1822.85</v>
      </c>
      <c r="XEY2179">
        <v>43</v>
      </c>
    </row>
    <row r="2180" spans="16369:16379" x14ac:dyDescent="0.3">
      <c r="XEO2180" t="s">
        <v>23</v>
      </c>
      <c r="XEP2180">
        <v>2</v>
      </c>
      <c r="XEQ2180">
        <v>25</v>
      </c>
      <c r="XER2180">
        <v>0.15</v>
      </c>
      <c r="XES2180">
        <v>402</v>
      </c>
      <c r="XET2180">
        <v>74974.3</v>
      </c>
      <c r="XEU2180">
        <v>1818.97</v>
      </c>
      <c r="XEV2180">
        <v>0</v>
      </c>
      <c r="XEW2180">
        <v>1</v>
      </c>
      <c r="XEX2180">
        <v>1819.04</v>
      </c>
      <c r="XEY2180">
        <v>105</v>
      </c>
    </row>
    <row r="2181" spans="16369:16379" x14ac:dyDescent="0.3">
      <c r="XEO2181" t="s">
        <v>23</v>
      </c>
      <c r="XEP2181">
        <v>2</v>
      </c>
      <c r="XEQ2181">
        <v>25</v>
      </c>
      <c r="XER2181">
        <v>0.2</v>
      </c>
      <c r="XES2181">
        <v>402</v>
      </c>
      <c r="XET2181">
        <v>87630.3</v>
      </c>
      <c r="XEU2181">
        <v>1842.03</v>
      </c>
      <c r="XEV2181">
        <v>0</v>
      </c>
      <c r="XEW2181">
        <v>1</v>
      </c>
      <c r="XEX2181">
        <v>1842.03</v>
      </c>
      <c r="XEY2181">
        <v>31</v>
      </c>
    </row>
    <row r="2182" spans="16369:16379" x14ac:dyDescent="0.3">
      <c r="XEO2182" t="s">
        <v>23</v>
      </c>
      <c r="XEP2182">
        <v>2</v>
      </c>
      <c r="XEQ2182">
        <v>50</v>
      </c>
      <c r="XER2182">
        <v>0.05</v>
      </c>
      <c r="XES2182">
        <v>402</v>
      </c>
      <c r="XET2182">
        <v>75860.800000000003</v>
      </c>
      <c r="XEU2182">
        <v>1807.08</v>
      </c>
      <c r="XEV2182">
        <v>0</v>
      </c>
      <c r="XEW2182">
        <v>1</v>
      </c>
      <c r="XEX2182">
        <v>1807.08</v>
      </c>
      <c r="XEY2182">
        <v>356</v>
      </c>
    </row>
    <row r="2183" spans="16369:16379" x14ac:dyDescent="0.3">
      <c r="XEO2183" t="s">
        <v>23</v>
      </c>
      <c r="XEP2183">
        <v>2</v>
      </c>
      <c r="XEQ2183">
        <v>50</v>
      </c>
      <c r="XER2183">
        <v>0.1</v>
      </c>
      <c r="XES2183">
        <v>402</v>
      </c>
      <c r="XET2183">
        <v>75133.3</v>
      </c>
      <c r="XEU2183">
        <v>1830.34</v>
      </c>
      <c r="XEV2183">
        <v>0</v>
      </c>
      <c r="XEW2183">
        <v>1</v>
      </c>
      <c r="XEX2183">
        <v>1830.34</v>
      </c>
      <c r="XEY2183">
        <v>120</v>
      </c>
    </row>
    <row r="2184" spans="16369:16379" x14ac:dyDescent="0.3">
      <c r="XEO2184" t="s">
        <v>23</v>
      </c>
      <c r="XEP2184">
        <v>2</v>
      </c>
      <c r="XEQ2184">
        <v>50</v>
      </c>
      <c r="XER2184">
        <v>0.15</v>
      </c>
      <c r="XES2184">
        <v>402</v>
      </c>
      <c r="XET2184">
        <v>72781.5</v>
      </c>
      <c r="XEU2184">
        <v>1803.44</v>
      </c>
      <c r="XEV2184">
        <v>0</v>
      </c>
      <c r="XEW2184">
        <v>1</v>
      </c>
      <c r="XEX2184">
        <v>1803.44</v>
      </c>
      <c r="XEY2184">
        <v>605</v>
      </c>
    </row>
    <row r="2185" spans="16369:16379" x14ac:dyDescent="0.3">
      <c r="XEO2185" t="s">
        <v>23</v>
      </c>
      <c r="XEP2185">
        <v>2</v>
      </c>
      <c r="XEQ2185">
        <v>50</v>
      </c>
      <c r="XER2185">
        <v>0.2</v>
      </c>
      <c r="XES2185">
        <v>402</v>
      </c>
      <c r="XET2185">
        <v>76772.3</v>
      </c>
      <c r="XEU2185">
        <v>1843.15</v>
      </c>
      <c r="XEV2185">
        <v>0</v>
      </c>
      <c r="XEW2185">
        <v>1</v>
      </c>
      <c r="XEX2185">
        <v>1843.15</v>
      </c>
      <c r="XEY2185">
        <v>79</v>
      </c>
    </row>
    <row r="2186" spans="16369:16379" x14ac:dyDescent="0.3">
      <c r="XEO2186" t="s">
        <v>23</v>
      </c>
      <c r="XEP2186">
        <v>3</v>
      </c>
      <c r="XEQ2186">
        <v>0</v>
      </c>
      <c r="XER2186">
        <v>0.05</v>
      </c>
      <c r="XES2186">
        <v>402</v>
      </c>
      <c r="XET2186">
        <v>69662.8</v>
      </c>
      <c r="XEU2186">
        <v>1801.18</v>
      </c>
      <c r="XEV2186">
        <v>0</v>
      </c>
      <c r="XEW2186">
        <v>1</v>
      </c>
      <c r="XEX2186">
        <v>1801.18</v>
      </c>
      <c r="XEY2186">
        <v>1106</v>
      </c>
    </row>
    <row r="2187" spans="16369:16379" x14ac:dyDescent="0.3">
      <c r="XEO2187" t="s">
        <v>23</v>
      </c>
      <c r="XEP2187">
        <v>3</v>
      </c>
      <c r="XEQ2187">
        <v>0</v>
      </c>
      <c r="XER2187">
        <v>0.1</v>
      </c>
      <c r="XES2187">
        <v>402</v>
      </c>
      <c r="XET2187">
        <v>79960.399999999994</v>
      </c>
      <c r="XEU2187">
        <v>1804.75</v>
      </c>
      <c r="XEV2187">
        <v>0</v>
      </c>
      <c r="XEW2187">
        <v>1</v>
      </c>
      <c r="XEX2187">
        <v>1805.05</v>
      </c>
      <c r="XEY2187">
        <v>295</v>
      </c>
    </row>
    <row r="2188" spans="16369:16379" x14ac:dyDescent="0.3">
      <c r="XEO2188" t="s">
        <v>23</v>
      </c>
      <c r="XEP2188">
        <v>3</v>
      </c>
      <c r="XEQ2188">
        <v>10</v>
      </c>
      <c r="XER2188">
        <v>0.05</v>
      </c>
      <c r="XES2188">
        <v>402</v>
      </c>
      <c r="XET2188">
        <v>66062.7</v>
      </c>
      <c r="XEU2188">
        <v>1800.29</v>
      </c>
      <c r="XEV2188">
        <v>0</v>
      </c>
      <c r="XEW2188">
        <v>1</v>
      </c>
      <c r="XEX2188">
        <v>1800.29</v>
      </c>
      <c r="XEY2188">
        <v>1171</v>
      </c>
    </row>
    <row r="2189" spans="16369:16379" x14ac:dyDescent="0.3">
      <c r="XEO2189" t="s">
        <v>23</v>
      </c>
      <c r="XEP2189">
        <v>3</v>
      </c>
      <c r="XEQ2189">
        <v>10</v>
      </c>
      <c r="XER2189">
        <v>0.1</v>
      </c>
      <c r="XES2189">
        <v>402</v>
      </c>
      <c r="XET2189">
        <v>82020.5</v>
      </c>
      <c r="XEU2189">
        <v>1805.87</v>
      </c>
      <c r="XEV2189">
        <v>0</v>
      </c>
      <c r="XEW2189">
        <v>1</v>
      </c>
      <c r="XEX2189">
        <v>1805.96</v>
      </c>
      <c r="XEY2189">
        <v>270</v>
      </c>
    </row>
    <row r="2190" spans="16369:16379" x14ac:dyDescent="0.3">
      <c r="XEO2190" t="s">
        <v>23</v>
      </c>
      <c r="XEP2190">
        <v>3</v>
      </c>
      <c r="XEQ2190">
        <v>25</v>
      </c>
      <c r="XER2190">
        <v>0.05</v>
      </c>
      <c r="XES2190">
        <v>402</v>
      </c>
      <c r="XET2190">
        <v>68790.5</v>
      </c>
      <c r="XEU2190">
        <v>1800.51</v>
      </c>
      <c r="XEV2190">
        <v>0</v>
      </c>
      <c r="XEW2190">
        <v>1</v>
      </c>
      <c r="XEX2190">
        <v>1800.51</v>
      </c>
      <c r="XEY2190">
        <v>982</v>
      </c>
    </row>
    <row r="2191" spans="16369:16379" x14ac:dyDescent="0.3">
      <c r="XEO2191" t="s">
        <v>23</v>
      </c>
      <c r="XEP2191">
        <v>3</v>
      </c>
      <c r="XEQ2191">
        <v>25</v>
      </c>
      <c r="XER2191">
        <v>0.1</v>
      </c>
      <c r="XES2191">
        <v>402</v>
      </c>
      <c r="XET2191">
        <v>70616</v>
      </c>
      <c r="XEU2191">
        <v>1802.29</v>
      </c>
      <c r="XEV2191">
        <v>0</v>
      </c>
      <c r="XEW2191">
        <v>1</v>
      </c>
      <c r="XEX2191">
        <v>1802.38</v>
      </c>
      <c r="XEY2191">
        <v>974</v>
      </c>
    </row>
    <row r="2192" spans="16369:16379" x14ac:dyDescent="0.3">
      <c r="XEO2192" t="s">
        <v>23</v>
      </c>
      <c r="XEP2192">
        <v>3</v>
      </c>
      <c r="XEQ2192">
        <v>50</v>
      </c>
      <c r="XER2192">
        <v>0.05</v>
      </c>
      <c r="XES2192">
        <v>402</v>
      </c>
      <c r="XET2192">
        <v>68958</v>
      </c>
      <c r="XEU2192">
        <v>1802.04</v>
      </c>
      <c r="XEV2192">
        <v>0</v>
      </c>
      <c r="XEW2192">
        <v>1</v>
      </c>
      <c r="XEX2192">
        <v>1802.12</v>
      </c>
      <c r="XEY2192">
        <v>757</v>
      </c>
    </row>
    <row r="2193" spans="16369:16379" x14ac:dyDescent="0.3">
      <c r="XEO2193" t="s">
        <v>23</v>
      </c>
      <c r="XEP2193">
        <v>3</v>
      </c>
      <c r="XEQ2193">
        <v>50</v>
      </c>
      <c r="XER2193">
        <v>0.1</v>
      </c>
      <c r="XES2193">
        <v>402</v>
      </c>
      <c r="XET2193">
        <v>78413.3</v>
      </c>
      <c r="XEU2193">
        <v>1802.33</v>
      </c>
      <c r="XEV2193">
        <v>0</v>
      </c>
      <c r="XEW2193">
        <v>1</v>
      </c>
      <c r="XEX2193">
        <v>1802.33</v>
      </c>
      <c r="XEY2193">
        <v>309</v>
      </c>
    </row>
    <row r="2194" spans="16369:16379" x14ac:dyDescent="0.3">
      <c r="XEO2194" t="s">
        <v>24</v>
      </c>
      <c r="XEP2194">
        <v>0</v>
      </c>
      <c r="XEQ2194">
        <v>0</v>
      </c>
      <c r="XER2194">
        <v>0.05</v>
      </c>
      <c r="XES2194">
        <v>200</v>
      </c>
      <c r="XET2194">
        <v>33270.9</v>
      </c>
      <c r="XEU2194">
        <v>137.06399999999999</v>
      </c>
      <c r="XEV2194">
        <v>7</v>
      </c>
      <c r="XEW2194">
        <v>365</v>
      </c>
      <c r="XEX2194">
        <v>1800.02</v>
      </c>
      <c r="XEY2194">
        <v>61468</v>
      </c>
    </row>
    <row r="2195" spans="16369:16379" x14ac:dyDescent="0.3">
      <c r="XEO2195" t="s">
        <v>24</v>
      </c>
      <c r="XEP2195">
        <v>0</v>
      </c>
      <c r="XEQ2195">
        <v>0</v>
      </c>
      <c r="XER2195">
        <v>0.1</v>
      </c>
      <c r="XES2195">
        <v>200</v>
      </c>
      <c r="XET2195">
        <v>33270.9</v>
      </c>
      <c r="XEU2195">
        <v>1462.07</v>
      </c>
      <c r="XEV2195">
        <v>214</v>
      </c>
      <c r="XEW2195">
        <v>272</v>
      </c>
      <c r="XEX2195">
        <v>1800.01</v>
      </c>
      <c r="XEY2195">
        <v>59315</v>
      </c>
    </row>
    <row r="2196" spans="16369:16379" x14ac:dyDescent="0.3">
      <c r="XEO2196" t="s">
        <v>24</v>
      </c>
      <c r="XEP2196">
        <v>0</v>
      </c>
      <c r="XEQ2196">
        <v>0</v>
      </c>
      <c r="XER2196">
        <v>0.15</v>
      </c>
      <c r="XES2196">
        <v>200</v>
      </c>
      <c r="XET2196">
        <v>33270.9</v>
      </c>
      <c r="XEU2196">
        <v>59.662199999999999</v>
      </c>
      <c r="XEV2196">
        <v>9</v>
      </c>
      <c r="XEW2196">
        <v>338</v>
      </c>
      <c r="XEX2196">
        <v>1800.06</v>
      </c>
      <c r="XEY2196">
        <v>57388</v>
      </c>
    </row>
    <row r="2197" spans="16369:16379" x14ac:dyDescent="0.3">
      <c r="XEO2197" t="s">
        <v>24</v>
      </c>
      <c r="XEP2197">
        <v>0</v>
      </c>
      <c r="XEQ2197">
        <v>0</v>
      </c>
      <c r="XER2197">
        <v>0.2</v>
      </c>
      <c r="XES2197">
        <v>200</v>
      </c>
      <c r="XET2197">
        <v>33270.9</v>
      </c>
      <c r="XEU2197">
        <v>55.381999999999998</v>
      </c>
      <c r="XEV2197">
        <v>1</v>
      </c>
      <c r="XEW2197">
        <v>435</v>
      </c>
      <c r="XEX2197">
        <v>1800.03</v>
      </c>
      <c r="XEY2197">
        <v>59841</v>
      </c>
    </row>
    <row r="2198" spans="16369:16379" x14ac:dyDescent="0.3">
      <c r="XEO2198" t="s">
        <v>24</v>
      </c>
      <c r="XEP2198">
        <v>1</v>
      </c>
      <c r="XEQ2198">
        <v>5</v>
      </c>
      <c r="XER2198">
        <v>0.05</v>
      </c>
      <c r="XES2198">
        <v>200</v>
      </c>
      <c r="XET2198">
        <v>33366</v>
      </c>
      <c r="XEU2198">
        <v>235.72800000000001</v>
      </c>
      <c r="XEV2198">
        <v>0</v>
      </c>
      <c r="XEW2198">
        <v>51</v>
      </c>
      <c r="XEX2198">
        <v>1800.26</v>
      </c>
      <c r="XEY2198">
        <v>11013</v>
      </c>
    </row>
    <row r="2199" spans="16369:16379" x14ac:dyDescent="0.3">
      <c r="XEO2199" t="s">
        <v>24</v>
      </c>
      <c r="XEP2199">
        <v>1</v>
      </c>
      <c r="XEQ2199">
        <v>5</v>
      </c>
      <c r="XER2199">
        <v>0.1</v>
      </c>
      <c r="XES2199">
        <v>200</v>
      </c>
      <c r="XET2199">
        <v>33447.9</v>
      </c>
      <c r="XEU2199">
        <v>274.04300000000001</v>
      </c>
      <c r="XEV2199">
        <v>2</v>
      </c>
      <c r="XEW2199">
        <v>30</v>
      </c>
      <c r="XEX2199">
        <v>1800.07</v>
      </c>
      <c r="XEY2199">
        <v>9523</v>
      </c>
    </row>
    <row r="2200" spans="16369:16379" x14ac:dyDescent="0.3">
      <c r="XEO2200" t="s">
        <v>24</v>
      </c>
      <c r="XEP2200">
        <v>1</v>
      </c>
      <c r="XEQ2200">
        <v>5</v>
      </c>
      <c r="XER2200">
        <v>0.15</v>
      </c>
      <c r="XES2200">
        <v>200</v>
      </c>
      <c r="XET2200">
        <v>33677.1</v>
      </c>
      <c r="XEU2200">
        <v>333.44499999999999</v>
      </c>
      <c r="XEV2200">
        <v>4</v>
      </c>
      <c r="XEW2200">
        <v>20</v>
      </c>
      <c r="XEX2200">
        <v>1800.03</v>
      </c>
      <c r="XEY2200">
        <v>8115</v>
      </c>
    </row>
    <row r="2201" spans="16369:16379" x14ac:dyDescent="0.3">
      <c r="XEO2201" t="s">
        <v>24</v>
      </c>
      <c r="XEP2201">
        <v>1</v>
      </c>
      <c r="XEQ2201">
        <v>5</v>
      </c>
      <c r="XER2201">
        <v>0.2</v>
      </c>
      <c r="XES2201">
        <v>200</v>
      </c>
      <c r="XET2201">
        <v>33805.1</v>
      </c>
      <c r="XEU2201">
        <v>805.74800000000005</v>
      </c>
      <c r="XEV2201">
        <v>0</v>
      </c>
      <c r="XEW2201">
        <v>13</v>
      </c>
      <c r="XEX2201">
        <v>1800.85</v>
      </c>
      <c r="XEY2201">
        <v>6272</v>
      </c>
    </row>
    <row r="2202" spans="16369:16379" x14ac:dyDescent="0.3">
      <c r="XEO2202" t="s">
        <v>24</v>
      </c>
      <c r="XEP2202">
        <v>1</v>
      </c>
      <c r="XEQ2202">
        <v>10</v>
      </c>
      <c r="XER2202">
        <v>0.05</v>
      </c>
      <c r="XES2202">
        <v>200</v>
      </c>
      <c r="XET2202">
        <v>33399.599999999999</v>
      </c>
      <c r="XEU2202">
        <v>526.73299999999995</v>
      </c>
      <c r="XEV2202">
        <v>6</v>
      </c>
      <c r="XEW2202">
        <v>27</v>
      </c>
      <c r="XEX2202">
        <v>1800.05</v>
      </c>
      <c r="XEY2202">
        <v>7386</v>
      </c>
    </row>
    <row r="2203" spans="16369:16379" x14ac:dyDescent="0.3">
      <c r="XEO2203" t="s">
        <v>24</v>
      </c>
      <c r="XEP2203">
        <v>1</v>
      </c>
      <c r="XEQ2203">
        <v>10</v>
      </c>
      <c r="XER2203">
        <v>0.1</v>
      </c>
      <c r="XES2203">
        <v>200</v>
      </c>
      <c r="XET2203">
        <v>33557.5</v>
      </c>
      <c r="XEU2203">
        <v>1055.5</v>
      </c>
      <c r="XEV2203">
        <v>4</v>
      </c>
      <c r="XEW2203">
        <v>15</v>
      </c>
      <c r="XEX2203">
        <v>1800.08</v>
      </c>
      <c r="XEY2203">
        <v>5000</v>
      </c>
    </row>
    <row r="2204" spans="16369:16379" x14ac:dyDescent="0.3">
      <c r="XEO2204" t="s">
        <v>24</v>
      </c>
      <c r="XEP2204">
        <v>1</v>
      </c>
      <c r="XEQ2204">
        <v>10</v>
      </c>
      <c r="XER2204">
        <v>0.15</v>
      </c>
      <c r="XES2204">
        <v>200</v>
      </c>
      <c r="XET2204">
        <v>33742.6</v>
      </c>
      <c r="XEU2204">
        <v>1022.23</v>
      </c>
      <c r="XEV2204">
        <v>3</v>
      </c>
      <c r="XEW2204">
        <v>13</v>
      </c>
      <c r="XEX2204">
        <v>1801.74</v>
      </c>
      <c r="XEY2204">
        <v>4427</v>
      </c>
    </row>
    <row r="2205" spans="16369:16379" x14ac:dyDescent="0.3">
      <c r="XEO2205" t="s">
        <v>24</v>
      </c>
      <c r="XEP2205">
        <v>1</v>
      </c>
      <c r="XEQ2205">
        <v>10</v>
      </c>
      <c r="XER2205">
        <v>0.2</v>
      </c>
      <c r="XES2205">
        <v>200</v>
      </c>
      <c r="XET2205">
        <v>34095</v>
      </c>
      <c r="XEU2205">
        <v>1801.76</v>
      </c>
      <c r="XEV2205">
        <v>0</v>
      </c>
      <c r="XEW2205">
        <v>1</v>
      </c>
      <c r="XEX2205">
        <v>1801.79</v>
      </c>
      <c r="XEY2205">
        <v>2305</v>
      </c>
    </row>
    <row r="2206" spans="16369:16379" x14ac:dyDescent="0.3">
      <c r="XEO2206" t="s">
        <v>24</v>
      </c>
      <c r="XEP2206">
        <v>1</v>
      </c>
      <c r="XEQ2206">
        <v>25</v>
      </c>
      <c r="XER2206">
        <v>0.05</v>
      </c>
      <c r="XES2206">
        <v>200</v>
      </c>
      <c r="XET2206">
        <v>33433.300000000003</v>
      </c>
      <c r="XEU2206">
        <v>1518.95</v>
      </c>
      <c r="XEV2206">
        <v>10</v>
      </c>
      <c r="XEW2206">
        <v>18</v>
      </c>
      <c r="XEX2206">
        <v>1800.23</v>
      </c>
      <c r="XEY2206">
        <v>6111</v>
      </c>
    </row>
    <row r="2207" spans="16369:16379" x14ac:dyDescent="0.3">
      <c r="XEO2207" t="s">
        <v>24</v>
      </c>
      <c r="XEP2207">
        <v>1</v>
      </c>
      <c r="XEQ2207">
        <v>25</v>
      </c>
      <c r="XER2207">
        <v>0.1</v>
      </c>
      <c r="XES2207">
        <v>200</v>
      </c>
      <c r="XET2207">
        <v>33586.1</v>
      </c>
      <c r="XEU2207">
        <v>1150.77</v>
      </c>
      <c r="XEV2207">
        <v>7</v>
      </c>
      <c r="XEW2207">
        <v>17</v>
      </c>
      <c r="XEX2207">
        <v>1800.49</v>
      </c>
      <c r="XEY2207">
        <v>5975</v>
      </c>
    </row>
    <row r="2208" spans="16369:16379" x14ac:dyDescent="0.3">
      <c r="XEO2208" t="s">
        <v>24</v>
      </c>
      <c r="XEP2208">
        <v>1</v>
      </c>
      <c r="XEQ2208">
        <v>25</v>
      </c>
      <c r="XER2208">
        <v>0.15</v>
      </c>
      <c r="XES2208">
        <v>200</v>
      </c>
      <c r="XET2208">
        <v>33710.6</v>
      </c>
      <c r="XEU2208">
        <v>1239.8</v>
      </c>
      <c r="XEV2208">
        <v>0</v>
      </c>
      <c r="XEW2208">
        <v>8</v>
      </c>
      <c r="XEX2208">
        <v>1801.25</v>
      </c>
      <c r="XEY2208">
        <v>2838</v>
      </c>
    </row>
    <row r="2209" spans="16369:16379" x14ac:dyDescent="0.3">
      <c r="XEO2209" t="s">
        <v>24</v>
      </c>
      <c r="XEP2209">
        <v>1</v>
      </c>
      <c r="XEQ2209">
        <v>25</v>
      </c>
      <c r="XER2209">
        <v>0.2</v>
      </c>
      <c r="XES2209">
        <v>200</v>
      </c>
      <c r="XET2209">
        <v>34588.699999999997</v>
      </c>
      <c r="XEU2209">
        <v>1800.87</v>
      </c>
      <c r="XEV2209">
        <v>2</v>
      </c>
      <c r="XEW2209">
        <v>3</v>
      </c>
      <c r="XEX2209">
        <v>1800.87</v>
      </c>
      <c r="XEY2209">
        <v>2136</v>
      </c>
    </row>
    <row r="2210" spans="16369:16379" x14ac:dyDescent="0.3">
      <c r="XEO2210" t="s">
        <v>24</v>
      </c>
      <c r="XEP2210">
        <v>1</v>
      </c>
      <c r="XEQ2210">
        <v>50</v>
      </c>
      <c r="XER2210">
        <v>0.05</v>
      </c>
      <c r="XES2210">
        <v>200</v>
      </c>
      <c r="XET2210">
        <v>33480.6</v>
      </c>
      <c r="XEU2210">
        <v>1339.02</v>
      </c>
      <c r="XEV2210">
        <v>14</v>
      </c>
      <c r="XEW2210">
        <v>28</v>
      </c>
      <c r="XEX2210">
        <v>1800.13</v>
      </c>
      <c r="XEY2210">
        <v>7872</v>
      </c>
    </row>
    <row r="2211" spans="16369:16379" x14ac:dyDescent="0.3">
      <c r="XEO2211" t="s">
        <v>24</v>
      </c>
      <c r="XEP2211">
        <v>1</v>
      </c>
      <c r="XEQ2211">
        <v>50</v>
      </c>
      <c r="XER2211">
        <v>0.1</v>
      </c>
      <c r="XES2211">
        <v>200</v>
      </c>
      <c r="XET2211">
        <v>33639</v>
      </c>
      <c r="XEU2211">
        <v>1322.3</v>
      </c>
      <c r="XEV2211">
        <v>5</v>
      </c>
      <c r="XEW2211">
        <v>14</v>
      </c>
      <c r="XEX2211">
        <v>1800.14</v>
      </c>
      <c r="XEY2211">
        <v>4518</v>
      </c>
    </row>
    <row r="2212" spans="16369:16379" x14ac:dyDescent="0.3">
      <c r="XEO2212" t="s">
        <v>24</v>
      </c>
      <c r="XEP2212">
        <v>1</v>
      </c>
      <c r="XEQ2212">
        <v>50</v>
      </c>
      <c r="XER2212">
        <v>0.15</v>
      </c>
      <c r="XES2212">
        <v>200</v>
      </c>
      <c r="XET2212">
        <v>33873.699999999997</v>
      </c>
      <c r="XEU2212">
        <v>1452.99</v>
      </c>
      <c r="XEV2212">
        <v>2</v>
      </c>
      <c r="XEW2212">
        <v>7</v>
      </c>
      <c r="XEX2212">
        <v>1801.72</v>
      </c>
      <c r="XEY2212">
        <v>2740</v>
      </c>
    </row>
    <row r="2213" spans="16369:16379" x14ac:dyDescent="0.3">
      <c r="XEO2213" t="s">
        <v>24</v>
      </c>
      <c r="XEP2213">
        <v>1</v>
      </c>
      <c r="XEQ2213">
        <v>50</v>
      </c>
      <c r="XER2213">
        <v>0.2</v>
      </c>
      <c r="XES2213">
        <v>200</v>
      </c>
      <c r="XET2213">
        <v>35501.5</v>
      </c>
      <c r="XEU2213">
        <v>1800.66</v>
      </c>
      <c r="XEV2213">
        <v>0</v>
      </c>
      <c r="XEW2213">
        <v>1</v>
      </c>
      <c r="XEX2213">
        <v>1800.79</v>
      </c>
      <c r="XEY2213">
        <v>797</v>
      </c>
    </row>
    <row r="2214" spans="16369:16379" x14ac:dyDescent="0.3">
      <c r="XEO2214" t="s">
        <v>24</v>
      </c>
      <c r="XEP2214">
        <v>2</v>
      </c>
      <c r="XEQ2214">
        <v>5</v>
      </c>
      <c r="XER2214">
        <v>0.05</v>
      </c>
      <c r="XES2214">
        <v>200</v>
      </c>
      <c r="XET2214">
        <v>33344.699999999997</v>
      </c>
      <c r="XEU2214">
        <v>155.316</v>
      </c>
      <c r="XEV2214">
        <v>0</v>
      </c>
      <c r="XEW2214">
        <v>47</v>
      </c>
      <c r="XEX2214">
        <v>1800.19</v>
      </c>
      <c r="XEY2214">
        <v>9220</v>
      </c>
    </row>
    <row r="2215" spans="16369:16379" x14ac:dyDescent="0.3">
      <c r="XEO2215" t="s">
        <v>24</v>
      </c>
      <c r="XEP2215">
        <v>2</v>
      </c>
      <c r="XEQ2215">
        <v>5</v>
      </c>
      <c r="XER2215">
        <v>0.1</v>
      </c>
      <c r="XES2215">
        <v>200</v>
      </c>
      <c r="XET2215">
        <v>33366</v>
      </c>
      <c r="XEU2215">
        <v>339.86700000000002</v>
      </c>
      <c r="XEV2215">
        <v>0</v>
      </c>
      <c r="XEW2215">
        <v>30</v>
      </c>
      <c r="XEX2215">
        <v>1800.06</v>
      </c>
      <c r="XEY2215">
        <v>8124</v>
      </c>
    </row>
    <row r="2216" spans="16369:16379" x14ac:dyDescent="0.3">
      <c r="XEO2216" t="s">
        <v>24</v>
      </c>
      <c r="XEP2216">
        <v>2</v>
      </c>
      <c r="XEQ2216">
        <v>5</v>
      </c>
      <c r="XER2216">
        <v>0.15</v>
      </c>
      <c r="XES2216">
        <v>200</v>
      </c>
      <c r="XET2216">
        <v>33366</v>
      </c>
      <c r="XEU2216">
        <v>187.215</v>
      </c>
      <c r="XEV2216">
        <v>0</v>
      </c>
      <c r="XEW2216">
        <v>37</v>
      </c>
      <c r="XEX2216">
        <v>1800.09</v>
      </c>
      <c r="XEY2216">
        <v>8889</v>
      </c>
    </row>
    <row r="2217" spans="16369:16379" x14ac:dyDescent="0.3">
      <c r="XEO2217" t="s">
        <v>24</v>
      </c>
      <c r="XEP2217">
        <v>2</v>
      </c>
      <c r="XEQ2217">
        <v>5</v>
      </c>
      <c r="XER2217">
        <v>0.2</v>
      </c>
      <c r="XES2217">
        <v>200</v>
      </c>
      <c r="XET2217">
        <v>33480.300000000003</v>
      </c>
      <c r="XEU2217">
        <v>899.89400000000001</v>
      </c>
      <c r="XEV2217">
        <v>16</v>
      </c>
      <c r="XEW2217">
        <v>32</v>
      </c>
      <c r="XEX2217">
        <v>1800.08</v>
      </c>
      <c r="XEY2217">
        <v>7838</v>
      </c>
    </row>
    <row r="2218" spans="16369:16379" x14ac:dyDescent="0.3">
      <c r="XEO2218" t="s">
        <v>24</v>
      </c>
      <c r="XEP2218">
        <v>2</v>
      </c>
      <c r="XEQ2218">
        <v>10</v>
      </c>
      <c r="XER2218">
        <v>0.05</v>
      </c>
      <c r="XES2218">
        <v>200</v>
      </c>
      <c r="XET2218">
        <v>33361.5</v>
      </c>
      <c r="XEU2218">
        <v>1053.26</v>
      </c>
      <c r="XEV2218">
        <v>25</v>
      </c>
      <c r="XEW2218">
        <v>39</v>
      </c>
      <c r="XEX2218">
        <v>1800.03</v>
      </c>
      <c r="XEY2218">
        <v>8660</v>
      </c>
    </row>
    <row r="2219" spans="16369:16379" x14ac:dyDescent="0.3">
      <c r="XEO2219" t="s">
        <v>24</v>
      </c>
      <c r="XEP2219">
        <v>2</v>
      </c>
      <c r="XEQ2219">
        <v>10</v>
      </c>
      <c r="XER2219">
        <v>0.1</v>
      </c>
      <c r="XES2219">
        <v>200</v>
      </c>
      <c r="XET2219">
        <v>33475.199999999997</v>
      </c>
      <c r="XEU2219">
        <v>1683.89</v>
      </c>
      <c r="XEV2219">
        <v>13</v>
      </c>
      <c r="XEW2219">
        <v>20</v>
      </c>
      <c r="XEX2219">
        <v>1800.4</v>
      </c>
      <c r="XEY2219">
        <v>5140</v>
      </c>
    </row>
    <row r="2220" spans="16369:16379" x14ac:dyDescent="0.3">
      <c r="XEO2220" t="s">
        <v>24</v>
      </c>
      <c r="XEP2220">
        <v>2</v>
      </c>
      <c r="XEQ2220">
        <v>10</v>
      </c>
      <c r="XER2220">
        <v>0.15</v>
      </c>
      <c r="XES2220">
        <v>200</v>
      </c>
      <c r="XET2220">
        <v>33641.699999999997</v>
      </c>
      <c r="XEU2220">
        <v>924.63300000000004</v>
      </c>
      <c r="XEV2220">
        <v>7</v>
      </c>
      <c r="XEW2220">
        <v>17</v>
      </c>
      <c r="XEX2220">
        <v>1800.02</v>
      </c>
      <c r="XEY2220">
        <v>5291</v>
      </c>
    </row>
    <row r="2221" spans="16369:16379" x14ac:dyDescent="0.3">
      <c r="XEO2221" t="s">
        <v>24</v>
      </c>
      <c r="XEP2221">
        <v>2</v>
      </c>
      <c r="XEQ2221">
        <v>10</v>
      </c>
      <c r="XER2221">
        <v>0.2</v>
      </c>
      <c r="XES2221">
        <v>200</v>
      </c>
      <c r="XET2221">
        <v>33813.199999999997</v>
      </c>
      <c r="XEU2221">
        <v>970.93299999999999</v>
      </c>
      <c r="XEV2221">
        <v>0</v>
      </c>
      <c r="XEW2221">
        <v>10</v>
      </c>
      <c r="XEX2221">
        <v>1800.9</v>
      </c>
      <c r="XEY2221">
        <v>4624</v>
      </c>
    </row>
    <row r="2222" spans="16369:16379" x14ac:dyDescent="0.3">
      <c r="XEO2222" t="s">
        <v>24</v>
      </c>
      <c r="XEP2222">
        <v>2</v>
      </c>
      <c r="XEQ2222">
        <v>25</v>
      </c>
      <c r="XER2222">
        <v>0.05</v>
      </c>
      <c r="XES2222">
        <v>200</v>
      </c>
      <c r="XET2222">
        <v>33745.800000000003</v>
      </c>
      <c r="XEU2222">
        <v>671.08500000000004</v>
      </c>
      <c r="XEV2222">
        <v>2</v>
      </c>
      <c r="XEW2222">
        <v>12</v>
      </c>
      <c r="XEX2222">
        <v>1800.04</v>
      </c>
      <c r="XEY2222">
        <v>4843</v>
      </c>
    </row>
    <row r="2223" spans="16369:16379" x14ac:dyDescent="0.3">
      <c r="XEO2223" t="s">
        <v>24</v>
      </c>
      <c r="XEP2223">
        <v>2</v>
      </c>
      <c r="XEQ2223">
        <v>25</v>
      </c>
      <c r="XER2223">
        <v>0.1</v>
      </c>
      <c r="XES2223">
        <v>200</v>
      </c>
      <c r="XET2223">
        <v>33657.9</v>
      </c>
      <c r="XEU2223">
        <v>718.19100000000003</v>
      </c>
      <c r="XEV2223">
        <v>0</v>
      </c>
      <c r="XEW2223">
        <v>8</v>
      </c>
      <c r="XEX2223">
        <v>1800.76</v>
      </c>
      <c r="XEY2223">
        <v>3700</v>
      </c>
    </row>
    <row r="2224" spans="16369:16379" x14ac:dyDescent="0.3">
      <c r="XEO2224" t="s">
        <v>24</v>
      </c>
      <c r="XEP2224">
        <v>2</v>
      </c>
      <c r="XEQ2224">
        <v>25</v>
      </c>
      <c r="XER2224">
        <v>0.15</v>
      </c>
      <c r="XES2224">
        <v>200</v>
      </c>
      <c r="XET2224">
        <v>34043.599999999999</v>
      </c>
      <c r="XEU2224">
        <v>1471.66</v>
      </c>
      <c r="XEV2224">
        <v>0</v>
      </c>
      <c r="XEW2224">
        <v>3</v>
      </c>
      <c r="XEX2224">
        <v>1801.67</v>
      </c>
      <c r="XEY2224">
        <v>2259</v>
      </c>
    </row>
    <row r="2225" spans="16369:16379" x14ac:dyDescent="0.3">
      <c r="XEO2225" t="s">
        <v>24</v>
      </c>
      <c r="XEP2225">
        <v>2</v>
      </c>
      <c r="XEQ2225">
        <v>25</v>
      </c>
      <c r="XER2225">
        <v>0.2</v>
      </c>
      <c r="XES2225">
        <v>200</v>
      </c>
      <c r="XET2225">
        <v>36170.199999999997</v>
      </c>
      <c r="XEU2225">
        <v>1803.39</v>
      </c>
      <c r="XEV2225">
        <v>0</v>
      </c>
      <c r="XEW2225">
        <v>1</v>
      </c>
      <c r="XEX2225">
        <v>1803.52</v>
      </c>
      <c r="XEY2225">
        <v>488</v>
      </c>
    </row>
    <row r="2226" spans="16369:16379" x14ac:dyDescent="0.3">
      <c r="XEO2226" t="s">
        <v>24</v>
      </c>
      <c r="XEP2226">
        <v>2</v>
      </c>
      <c r="XEQ2226">
        <v>50</v>
      </c>
      <c r="XER2226">
        <v>0.05</v>
      </c>
      <c r="XES2226">
        <v>200</v>
      </c>
      <c r="XET2226">
        <v>33480.6</v>
      </c>
      <c r="XEU2226">
        <v>1406.41</v>
      </c>
      <c r="XEV2226">
        <v>27</v>
      </c>
      <c r="XEW2226">
        <v>36</v>
      </c>
      <c r="XEX2226">
        <v>1800.12</v>
      </c>
      <c r="XEY2226">
        <v>7710</v>
      </c>
    </row>
    <row r="2227" spans="16369:16379" x14ac:dyDescent="0.3">
      <c r="XEO2227" t="s">
        <v>24</v>
      </c>
      <c r="XEP2227">
        <v>2</v>
      </c>
      <c r="XEQ2227">
        <v>50</v>
      </c>
      <c r="XER2227">
        <v>0.1</v>
      </c>
      <c r="XES2227">
        <v>200</v>
      </c>
      <c r="XET2227">
        <v>33674.1</v>
      </c>
      <c r="XEU2227">
        <v>723.654</v>
      </c>
      <c r="XEV2227">
        <v>0</v>
      </c>
      <c r="XEW2227">
        <v>11</v>
      </c>
      <c r="XEX2227">
        <v>1800.08</v>
      </c>
      <c r="XEY2227">
        <v>4469</v>
      </c>
    </row>
    <row r="2228" spans="16369:16379" x14ac:dyDescent="0.3">
      <c r="XEO2228" t="s">
        <v>24</v>
      </c>
      <c r="XEP2228">
        <v>2</v>
      </c>
      <c r="XEQ2228">
        <v>50</v>
      </c>
      <c r="XER2228">
        <v>0.15</v>
      </c>
      <c r="XES2228">
        <v>200</v>
      </c>
      <c r="XET2228">
        <v>33910.199999999997</v>
      </c>
      <c r="XEU2228">
        <v>1465.75</v>
      </c>
      <c r="XEV2228">
        <v>0</v>
      </c>
      <c r="XEW2228">
        <v>4</v>
      </c>
      <c r="XEX2228">
        <v>1800.94</v>
      </c>
      <c r="XEY2228">
        <v>1975</v>
      </c>
    </row>
    <row r="2229" spans="16369:16379" x14ac:dyDescent="0.3">
      <c r="XEO2229" t="s">
        <v>24</v>
      </c>
      <c r="XEP2229">
        <v>2</v>
      </c>
      <c r="XEQ2229">
        <v>50</v>
      </c>
      <c r="XER2229">
        <v>0.2</v>
      </c>
      <c r="XES2229">
        <v>200</v>
      </c>
      <c r="XET2229">
        <v>35450.199999999997</v>
      </c>
      <c r="XEU2229">
        <v>1800.1</v>
      </c>
      <c r="XEV2229">
        <v>0</v>
      </c>
      <c r="XEW2229">
        <v>1</v>
      </c>
      <c r="XEX2229">
        <v>1800.11</v>
      </c>
      <c r="XEY2229">
        <v>1177</v>
      </c>
    </row>
    <row r="2230" spans="16369:16379" x14ac:dyDescent="0.3">
      <c r="XEO2230" t="s">
        <v>24</v>
      </c>
      <c r="XEP2230">
        <v>3</v>
      </c>
      <c r="XEQ2230">
        <v>0</v>
      </c>
      <c r="XER2230">
        <v>0.05</v>
      </c>
      <c r="XES2230">
        <v>200</v>
      </c>
      <c r="XET2230">
        <v>33639</v>
      </c>
      <c r="XEU2230">
        <v>463.00700000000001</v>
      </c>
      <c r="XEV2230">
        <v>9</v>
      </c>
      <c r="XEW2230">
        <v>37</v>
      </c>
      <c r="XEX2230">
        <v>1800.01</v>
      </c>
      <c r="XEY2230">
        <v>15079</v>
      </c>
    </row>
    <row r="2231" spans="16369:16379" x14ac:dyDescent="0.3">
      <c r="XEO2231" t="s">
        <v>24</v>
      </c>
      <c r="XEP2231">
        <v>3</v>
      </c>
      <c r="XEQ2231">
        <v>0</v>
      </c>
      <c r="XER2231">
        <v>0.1</v>
      </c>
      <c r="XES2231">
        <v>200</v>
      </c>
      <c r="XET2231">
        <v>34453.800000000003</v>
      </c>
      <c r="XEU2231">
        <v>975.99900000000002</v>
      </c>
      <c r="XEV2231">
        <v>0</v>
      </c>
      <c r="XEW2231">
        <v>7</v>
      </c>
      <c r="XEX2231">
        <v>1800.24</v>
      </c>
      <c r="XEY2231">
        <v>5294</v>
      </c>
    </row>
    <row r="2232" spans="16369:16379" x14ac:dyDescent="0.3">
      <c r="XEO2232" t="s">
        <v>24</v>
      </c>
      <c r="XEP2232">
        <v>3</v>
      </c>
      <c r="XEQ2232">
        <v>10</v>
      </c>
      <c r="XER2232">
        <v>0.05</v>
      </c>
      <c r="XES2232">
        <v>200</v>
      </c>
      <c r="XET2232">
        <v>33639</v>
      </c>
      <c r="XEU2232">
        <v>151.607</v>
      </c>
      <c r="XEV2232">
        <v>0</v>
      </c>
      <c r="XEW2232">
        <v>31</v>
      </c>
      <c r="XEX2232">
        <v>1800.04</v>
      </c>
      <c r="XEY2232">
        <v>14904</v>
      </c>
    </row>
    <row r="2233" spans="16369:16379" x14ac:dyDescent="0.3">
      <c r="XEO2233" t="s">
        <v>24</v>
      </c>
      <c r="XEP2233">
        <v>3</v>
      </c>
      <c r="XEQ2233">
        <v>10</v>
      </c>
      <c r="XER2233">
        <v>0.1</v>
      </c>
      <c r="XES2233">
        <v>200</v>
      </c>
      <c r="XET2233">
        <v>34156.699999999997</v>
      </c>
      <c r="XEU2233">
        <v>731.13800000000003</v>
      </c>
      <c r="XEV2233">
        <v>0</v>
      </c>
      <c r="XEW2233">
        <v>8</v>
      </c>
      <c r="XEX2233">
        <v>1800.62</v>
      </c>
      <c r="XEY2233">
        <v>5621</v>
      </c>
    </row>
    <row r="2234" spans="16369:16379" x14ac:dyDescent="0.3">
      <c r="XEO2234" t="s">
        <v>24</v>
      </c>
      <c r="XEP2234">
        <v>3</v>
      </c>
      <c r="XEQ2234">
        <v>25</v>
      </c>
      <c r="XER2234">
        <v>0.05</v>
      </c>
      <c r="XES2234">
        <v>200</v>
      </c>
      <c r="XET2234">
        <v>33664.800000000003</v>
      </c>
      <c r="XEU2234">
        <v>400.75700000000001</v>
      </c>
      <c r="XEV2234">
        <v>7</v>
      </c>
      <c r="XEW2234">
        <v>38</v>
      </c>
      <c r="XEX2234">
        <v>1800.75</v>
      </c>
      <c r="XEY2234">
        <v>12787</v>
      </c>
    </row>
    <row r="2235" spans="16369:16379" x14ac:dyDescent="0.3">
      <c r="XEO2235" t="s">
        <v>24</v>
      </c>
      <c r="XEP2235">
        <v>3</v>
      </c>
      <c r="XEQ2235">
        <v>25</v>
      </c>
      <c r="XER2235">
        <v>0.1</v>
      </c>
      <c r="XES2235">
        <v>200</v>
      </c>
      <c r="XET2235">
        <v>34122.699999999997</v>
      </c>
      <c r="XEU2235">
        <v>1170.57</v>
      </c>
      <c r="XEV2235">
        <v>0</v>
      </c>
      <c r="XEW2235">
        <v>7</v>
      </c>
      <c r="XEX2235">
        <v>1800.31</v>
      </c>
      <c r="XEY2235">
        <v>5220</v>
      </c>
    </row>
    <row r="2236" spans="16369:16379" x14ac:dyDescent="0.3">
      <c r="XEO2236" t="s">
        <v>24</v>
      </c>
      <c r="XEP2236">
        <v>3</v>
      </c>
      <c r="XEQ2236">
        <v>50</v>
      </c>
      <c r="XER2236">
        <v>0.05</v>
      </c>
      <c r="XES2236">
        <v>200</v>
      </c>
      <c r="XET2236">
        <v>33639</v>
      </c>
      <c r="XEU2236">
        <v>839.05899999999997</v>
      </c>
      <c r="XEV2236">
        <v>19</v>
      </c>
      <c r="XEW2236">
        <v>39</v>
      </c>
      <c r="XEX2236">
        <v>1800.03</v>
      </c>
      <c r="XEY2236">
        <v>14567</v>
      </c>
    </row>
    <row r="2237" spans="16369:16379" x14ac:dyDescent="0.3">
      <c r="XEO2237" t="s">
        <v>24</v>
      </c>
      <c r="XEP2237">
        <v>3</v>
      </c>
      <c r="XEQ2237">
        <v>50</v>
      </c>
      <c r="XER2237">
        <v>0.1</v>
      </c>
      <c r="XES2237">
        <v>200</v>
      </c>
      <c r="XET2237">
        <v>34428.300000000003</v>
      </c>
      <c r="XEU2237">
        <v>1175.1400000000001</v>
      </c>
      <c r="XEV2237">
        <v>3</v>
      </c>
      <c r="XEW2237">
        <v>7</v>
      </c>
      <c r="XEX2237">
        <v>1800.1</v>
      </c>
      <c r="XEY2237">
        <v>4842</v>
      </c>
    </row>
    <row r="2238" spans="16369:16379" x14ac:dyDescent="0.3">
      <c r="XEO2238" t="s">
        <v>532</v>
      </c>
      <c r="XEP2238">
        <v>0</v>
      </c>
      <c r="XEQ2238">
        <v>0</v>
      </c>
      <c r="XER2238">
        <v>0.05</v>
      </c>
      <c r="XES2238">
        <v>100</v>
      </c>
      <c r="XET2238">
        <v>1031</v>
      </c>
      <c r="XEU2238">
        <v>54.8155</v>
      </c>
      <c r="XEV2238">
        <v>19</v>
      </c>
      <c r="XEW2238">
        <v>1036</v>
      </c>
      <c r="XEX2238">
        <v>1800.07</v>
      </c>
      <c r="XEY2238">
        <v>71737</v>
      </c>
    </row>
    <row r="2239" spans="16369:16379" x14ac:dyDescent="0.3">
      <c r="XEO2239" t="s">
        <v>532</v>
      </c>
      <c r="XEP2239">
        <v>0</v>
      </c>
      <c r="XEQ2239">
        <v>0</v>
      </c>
      <c r="XER2239">
        <v>0.1</v>
      </c>
      <c r="XES2239">
        <v>100</v>
      </c>
      <c r="XET2239">
        <v>1031</v>
      </c>
      <c r="XEU2239">
        <v>121.041</v>
      </c>
      <c r="XEV2239">
        <v>43</v>
      </c>
      <c r="XEW2239">
        <v>1268</v>
      </c>
      <c r="XEX2239">
        <v>1800</v>
      </c>
      <c r="XEY2239">
        <v>75786</v>
      </c>
    </row>
    <row r="2240" spans="16369:16379" x14ac:dyDescent="0.3">
      <c r="XEO2240" t="s">
        <v>532</v>
      </c>
      <c r="XEP2240">
        <v>0</v>
      </c>
      <c r="XEQ2240">
        <v>0</v>
      </c>
      <c r="XER2240">
        <v>0.15</v>
      </c>
      <c r="XES2240">
        <v>100</v>
      </c>
      <c r="XET2240">
        <v>1031</v>
      </c>
      <c r="XEU2240">
        <v>19.399000000000001</v>
      </c>
      <c r="XEV2240">
        <v>7</v>
      </c>
      <c r="XEW2240">
        <v>1023</v>
      </c>
      <c r="XEX2240">
        <v>1800.03</v>
      </c>
      <c r="XEY2240">
        <v>67409</v>
      </c>
    </row>
    <row r="2241" spans="16369:16379" x14ac:dyDescent="0.3">
      <c r="XEO2241" t="s">
        <v>532</v>
      </c>
      <c r="XEP2241">
        <v>0</v>
      </c>
      <c r="XEQ2241">
        <v>0</v>
      </c>
      <c r="XER2241">
        <v>0.2</v>
      </c>
      <c r="XES2241">
        <v>100</v>
      </c>
      <c r="XET2241">
        <v>1031</v>
      </c>
      <c r="XEU2241">
        <v>106.67400000000001</v>
      </c>
      <c r="XEV2241">
        <v>30</v>
      </c>
      <c r="XEW2241">
        <v>1068</v>
      </c>
      <c r="XEX2241">
        <v>1800.01</v>
      </c>
      <c r="XEY2241">
        <v>74310</v>
      </c>
    </row>
    <row r="2242" spans="16369:16379" x14ac:dyDescent="0.3">
      <c r="XEO2242" t="s">
        <v>532</v>
      </c>
      <c r="XEP2242">
        <v>1</v>
      </c>
      <c r="XEQ2242">
        <v>5</v>
      </c>
      <c r="XER2242">
        <v>0.05</v>
      </c>
      <c r="XES2242">
        <v>100</v>
      </c>
      <c r="XET2242">
        <v>1033</v>
      </c>
      <c r="XEU2242">
        <v>102.361</v>
      </c>
      <c r="XEV2242">
        <v>10</v>
      </c>
      <c r="XEW2242">
        <v>331</v>
      </c>
      <c r="XEX2242">
        <v>1800.09</v>
      </c>
      <c r="XEY2242">
        <v>26814</v>
      </c>
    </row>
    <row r="2243" spans="16369:16379" x14ac:dyDescent="0.3">
      <c r="XEO2243" t="s">
        <v>532</v>
      </c>
      <c r="XEP2243">
        <v>1</v>
      </c>
      <c r="XEQ2243">
        <v>5</v>
      </c>
      <c r="XER2243">
        <v>0.1</v>
      </c>
      <c r="XES2243">
        <v>100</v>
      </c>
      <c r="XET2243">
        <v>1039</v>
      </c>
      <c r="XEU2243">
        <v>836.55499999999995</v>
      </c>
      <c r="XEV2243">
        <v>87</v>
      </c>
      <c r="XEW2243">
        <v>226</v>
      </c>
      <c r="XEX2243">
        <v>1800.01</v>
      </c>
      <c r="XEY2243">
        <v>26469</v>
      </c>
    </row>
    <row r="2244" spans="16369:16379" x14ac:dyDescent="0.3">
      <c r="XEO2244" t="s">
        <v>532</v>
      </c>
      <c r="XEP2244">
        <v>1</v>
      </c>
      <c r="XEQ2244">
        <v>5</v>
      </c>
      <c r="XER2244">
        <v>0.15</v>
      </c>
      <c r="XES2244">
        <v>100</v>
      </c>
      <c r="XET2244">
        <v>1037</v>
      </c>
      <c r="XEU2244">
        <v>43.800899999999999</v>
      </c>
      <c r="XEV2244">
        <v>1</v>
      </c>
      <c r="XEW2244">
        <v>340</v>
      </c>
      <c r="XEX2244">
        <v>1800.05</v>
      </c>
      <c r="XEY2244">
        <v>27609</v>
      </c>
    </row>
    <row r="2245" spans="16369:16379" x14ac:dyDescent="0.3">
      <c r="XEO2245" t="s">
        <v>532</v>
      </c>
      <c r="XEP2245">
        <v>1</v>
      </c>
      <c r="XEQ2245">
        <v>5</v>
      </c>
      <c r="XER2245">
        <v>0.2</v>
      </c>
      <c r="XES2245">
        <v>100</v>
      </c>
      <c r="XET2245">
        <v>1040</v>
      </c>
      <c r="XEU2245">
        <v>276.19200000000001</v>
      </c>
      <c r="XEV2245">
        <v>20</v>
      </c>
      <c r="XEW2245">
        <v>296</v>
      </c>
      <c r="XEX2245">
        <v>1800.03</v>
      </c>
      <c r="XEY2245">
        <v>24357</v>
      </c>
    </row>
    <row r="2246" spans="16369:16379" x14ac:dyDescent="0.3">
      <c r="XEO2246" t="s">
        <v>532</v>
      </c>
      <c r="XEP2246">
        <v>1</v>
      </c>
      <c r="XEQ2246">
        <v>10</v>
      </c>
      <c r="XER2246">
        <v>0.05</v>
      </c>
      <c r="XES2246">
        <v>100</v>
      </c>
      <c r="XET2246">
        <v>1033</v>
      </c>
      <c r="XEU2246">
        <v>202.79</v>
      </c>
      <c r="XEV2246">
        <v>20</v>
      </c>
      <c r="XEW2246">
        <v>618</v>
      </c>
      <c r="XEX2246">
        <v>1800.01</v>
      </c>
      <c r="XEY2246">
        <v>28936</v>
      </c>
    </row>
    <row r="2247" spans="16369:16379" x14ac:dyDescent="0.3">
      <c r="XEO2247" t="s">
        <v>532</v>
      </c>
      <c r="XEP2247">
        <v>1</v>
      </c>
      <c r="XEQ2247">
        <v>10</v>
      </c>
      <c r="XER2247">
        <v>0.1</v>
      </c>
      <c r="XES2247">
        <v>100</v>
      </c>
      <c r="XET2247">
        <v>1037</v>
      </c>
      <c r="XEU2247">
        <v>93.822599999999994</v>
      </c>
      <c r="XEV2247">
        <v>8</v>
      </c>
      <c r="XEW2247">
        <v>455</v>
      </c>
      <c r="XEX2247">
        <v>1800.01</v>
      </c>
      <c r="XEY2247">
        <v>28577</v>
      </c>
    </row>
    <row r="2248" spans="16369:16379" x14ac:dyDescent="0.3">
      <c r="XEO2248" t="s">
        <v>532</v>
      </c>
      <c r="XEP2248">
        <v>1</v>
      </c>
      <c r="XEQ2248">
        <v>10</v>
      </c>
      <c r="XER2248">
        <v>0.15</v>
      </c>
      <c r="XES2248">
        <v>100</v>
      </c>
      <c r="XET2248">
        <v>1037</v>
      </c>
      <c r="XEU2248">
        <v>21.9513</v>
      </c>
      <c r="XEV2248">
        <v>1</v>
      </c>
      <c r="XEW2248">
        <v>472</v>
      </c>
      <c r="XEX2248">
        <v>1800.01</v>
      </c>
      <c r="XEY2248">
        <v>27643</v>
      </c>
    </row>
    <row r="2249" spans="16369:16379" x14ac:dyDescent="0.3">
      <c r="XEO2249" t="s">
        <v>532</v>
      </c>
      <c r="XEP2249">
        <v>1</v>
      </c>
      <c r="XEQ2249">
        <v>10</v>
      </c>
      <c r="XER2249">
        <v>0.2</v>
      </c>
      <c r="XES2249">
        <v>100</v>
      </c>
      <c r="XET2249">
        <v>1040</v>
      </c>
      <c r="XEU2249">
        <v>978.952</v>
      </c>
      <c r="XEV2249">
        <v>118</v>
      </c>
      <c r="XEW2249">
        <v>267</v>
      </c>
      <c r="XEX2249">
        <v>1800.01</v>
      </c>
      <c r="XEY2249">
        <v>23683</v>
      </c>
    </row>
    <row r="2250" spans="16369:16379" x14ac:dyDescent="0.3">
      <c r="XEO2250" t="s">
        <v>532</v>
      </c>
      <c r="XEP2250">
        <v>1</v>
      </c>
      <c r="XEQ2250">
        <v>25</v>
      </c>
      <c r="XER2250">
        <v>0.05</v>
      </c>
      <c r="XES2250">
        <v>100</v>
      </c>
      <c r="XET2250">
        <v>1037</v>
      </c>
      <c r="XEU2250">
        <v>1038.68</v>
      </c>
      <c r="XEV2250">
        <v>67</v>
      </c>
      <c r="XEW2250">
        <v>147</v>
      </c>
      <c r="XEX2250">
        <v>1800.09</v>
      </c>
      <c r="XEY2250">
        <v>14885</v>
      </c>
    </row>
    <row r="2251" spans="16369:16379" x14ac:dyDescent="0.3">
      <c r="XEO2251" t="s">
        <v>532</v>
      </c>
      <c r="XEP2251">
        <v>1</v>
      </c>
      <c r="XEQ2251">
        <v>25</v>
      </c>
      <c r="XER2251">
        <v>0.1</v>
      </c>
      <c r="XES2251">
        <v>100</v>
      </c>
      <c r="XET2251">
        <v>1045</v>
      </c>
      <c r="XEU2251">
        <v>225.83500000000001</v>
      </c>
      <c r="XEV2251">
        <v>0</v>
      </c>
      <c r="XEW2251">
        <v>37</v>
      </c>
      <c r="XEX2251">
        <v>1800.03</v>
      </c>
      <c r="XEY2251">
        <v>5810</v>
      </c>
    </row>
    <row r="2252" spans="16369:16379" x14ac:dyDescent="0.3">
      <c r="XEO2252" t="s">
        <v>532</v>
      </c>
      <c r="XEP2252">
        <v>1</v>
      </c>
      <c r="XEQ2252">
        <v>25</v>
      </c>
      <c r="XER2252">
        <v>0.15</v>
      </c>
      <c r="XES2252">
        <v>100</v>
      </c>
      <c r="XET2252">
        <v>1055</v>
      </c>
      <c r="XEU2252">
        <v>1246.49</v>
      </c>
      <c r="XEV2252">
        <v>10</v>
      </c>
      <c r="XEW2252">
        <v>21</v>
      </c>
      <c r="XEX2252">
        <v>1800.13</v>
      </c>
      <c r="XEY2252">
        <v>4089</v>
      </c>
    </row>
    <row r="2253" spans="16369:16379" x14ac:dyDescent="0.3">
      <c r="XEO2253" t="s">
        <v>532</v>
      </c>
      <c r="XEP2253">
        <v>1</v>
      </c>
      <c r="XEQ2253">
        <v>25</v>
      </c>
      <c r="XER2253">
        <v>0.2</v>
      </c>
      <c r="XES2253">
        <v>100</v>
      </c>
      <c r="XET2253">
        <v>1345</v>
      </c>
      <c r="XEU2253">
        <v>1820.25</v>
      </c>
      <c r="XEV2253">
        <v>0</v>
      </c>
      <c r="XEW2253">
        <v>1</v>
      </c>
      <c r="XEX2253">
        <v>1820.25</v>
      </c>
      <c r="XEY2253">
        <v>73</v>
      </c>
    </row>
    <row r="2254" spans="16369:16379" x14ac:dyDescent="0.3">
      <c r="XEO2254" t="s">
        <v>532</v>
      </c>
      <c r="XEP2254">
        <v>1</v>
      </c>
      <c r="XEQ2254">
        <v>50</v>
      </c>
      <c r="XER2254">
        <v>0.05</v>
      </c>
      <c r="XES2254">
        <v>100</v>
      </c>
      <c r="XET2254">
        <v>1045</v>
      </c>
      <c r="XEU2254">
        <v>206.79499999999999</v>
      </c>
      <c r="XEV2254">
        <v>0</v>
      </c>
      <c r="XEW2254">
        <v>34</v>
      </c>
      <c r="XEX2254">
        <v>1800.1</v>
      </c>
      <c r="XEY2254">
        <v>6658</v>
      </c>
    </row>
    <row r="2255" spans="16369:16379" x14ac:dyDescent="0.3">
      <c r="XEO2255" t="s">
        <v>532</v>
      </c>
      <c r="XEP2255">
        <v>1</v>
      </c>
      <c r="XEQ2255">
        <v>50</v>
      </c>
      <c r="XER2255">
        <v>0.1</v>
      </c>
      <c r="XES2255">
        <v>100</v>
      </c>
      <c r="XET2255">
        <v>1052</v>
      </c>
      <c r="XEU2255">
        <v>594.45899999999995</v>
      </c>
      <c r="XEV2255">
        <v>0</v>
      </c>
      <c r="XEW2255">
        <v>20</v>
      </c>
      <c r="XEX2255">
        <v>1800.6</v>
      </c>
      <c r="XEY2255">
        <v>1953</v>
      </c>
    </row>
    <row r="2256" spans="16369:16379" x14ac:dyDescent="0.3">
      <c r="XEO2256" t="s">
        <v>532</v>
      </c>
      <c r="XEP2256">
        <v>1</v>
      </c>
      <c r="XEQ2256">
        <v>50</v>
      </c>
      <c r="XER2256">
        <v>0.15</v>
      </c>
      <c r="XES2256">
        <v>100</v>
      </c>
      <c r="XET2256" t="s">
        <v>46</v>
      </c>
      <c r="XEU2256">
        <v>60.026200000000003</v>
      </c>
      <c r="XEV2256">
        <v>0</v>
      </c>
      <c r="XEW2256">
        <v>1</v>
      </c>
      <c r="XEX2256">
        <v>1802.63</v>
      </c>
      <c r="XEY2256">
        <v>29</v>
      </c>
    </row>
    <row r="2257" spans="16369:16379" x14ac:dyDescent="0.3">
      <c r="XEO2257" t="s">
        <v>532</v>
      </c>
      <c r="XEP2257">
        <v>1</v>
      </c>
      <c r="XEQ2257">
        <v>50</v>
      </c>
      <c r="XER2257">
        <v>0.2</v>
      </c>
      <c r="XES2257">
        <v>100</v>
      </c>
      <c r="XET2257" t="s">
        <v>46</v>
      </c>
      <c r="XEU2257">
        <v>60.036000000000001</v>
      </c>
      <c r="XEV2257">
        <v>0</v>
      </c>
      <c r="XEW2257">
        <v>1</v>
      </c>
      <c r="XEX2257">
        <v>1801.13</v>
      </c>
      <c r="XEY2257">
        <v>29</v>
      </c>
    </row>
    <row r="2258" spans="16369:16379" x14ac:dyDescent="0.3">
      <c r="XEO2258" t="s">
        <v>532</v>
      </c>
      <c r="XEP2258">
        <v>2</v>
      </c>
      <c r="XEQ2258">
        <v>5</v>
      </c>
      <c r="XER2258">
        <v>0.05</v>
      </c>
      <c r="XES2258">
        <v>100</v>
      </c>
      <c r="XET2258">
        <v>1034</v>
      </c>
      <c r="XEU2258">
        <v>280.38400000000001</v>
      </c>
      <c r="XEV2258">
        <v>26</v>
      </c>
      <c r="XEW2258">
        <v>244</v>
      </c>
      <c r="XEX2258">
        <v>1800.3</v>
      </c>
      <c r="XEY2258">
        <v>21617</v>
      </c>
    </row>
    <row r="2259" spans="16369:16379" x14ac:dyDescent="0.3">
      <c r="XEO2259" t="s">
        <v>532</v>
      </c>
      <c r="XEP2259">
        <v>2</v>
      </c>
      <c r="XEQ2259">
        <v>5</v>
      </c>
      <c r="XER2259">
        <v>0.1</v>
      </c>
      <c r="XES2259">
        <v>100</v>
      </c>
      <c r="XET2259">
        <v>1040</v>
      </c>
      <c r="XEU2259">
        <v>43.340299999999999</v>
      </c>
      <c r="XEV2259">
        <v>0</v>
      </c>
      <c r="XEW2259">
        <v>174</v>
      </c>
      <c r="XEX2259">
        <v>1800.41</v>
      </c>
      <c r="XEY2259">
        <v>16069</v>
      </c>
    </row>
    <row r="2260" spans="16369:16379" x14ac:dyDescent="0.3">
      <c r="XEO2260" t="s">
        <v>532</v>
      </c>
      <c r="XEP2260">
        <v>2</v>
      </c>
      <c r="XEQ2260">
        <v>5</v>
      </c>
      <c r="XER2260">
        <v>0.15</v>
      </c>
      <c r="XES2260">
        <v>100</v>
      </c>
      <c r="XET2260">
        <v>1041</v>
      </c>
      <c r="XEU2260">
        <v>217.45099999999999</v>
      </c>
      <c r="XEV2260">
        <v>10</v>
      </c>
      <c r="XEW2260">
        <v>164</v>
      </c>
      <c r="XEX2260">
        <v>1800.03</v>
      </c>
      <c r="XEY2260">
        <v>17580</v>
      </c>
    </row>
    <row r="2261" spans="16369:16379" x14ac:dyDescent="0.3">
      <c r="XEO2261" t="s">
        <v>532</v>
      </c>
      <c r="XEP2261">
        <v>2</v>
      </c>
      <c r="XEQ2261">
        <v>5</v>
      </c>
      <c r="XER2261">
        <v>0.2</v>
      </c>
      <c r="XES2261">
        <v>100</v>
      </c>
      <c r="XET2261">
        <v>1041</v>
      </c>
      <c r="XEU2261">
        <v>439.58800000000002</v>
      </c>
      <c r="XEV2261">
        <v>22</v>
      </c>
      <c r="XEW2261">
        <v>122</v>
      </c>
      <c r="XEX2261">
        <v>1800.12</v>
      </c>
      <c r="XEY2261">
        <v>12821</v>
      </c>
    </row>
    <row r="2262" spans="16369:16379" x14ac:dyDescent="0.3">
      <c r="XEO2262" t="s">
        <v>532</v>
      </c>
      <c r="XEP2262">
        <v>2</v>
      </c>
      <c r="XEQ2262">
        <v>10</v>
      </c>
      <c r="XER2262">
        <v>0.05</v>
      </c>
      <c r="XES2262">
        <v>100</v>
      </c>
      <c r="XET2262">
        <v>1040</v>
      </c>
      <c r="XEU2262">
        <v>52.468899999999998</v>
      </c>
      <c r="XEV2262">
        <v>0</v>
      </c>
      <c r="XEW2262">
        <v>94</v>
      </c>
      <c r="XEX2262">
        <v>1800</v>
      </c>
      <c r="XEY2262">
        <v>9579</v>
      </c>
    </row>
    <row r="2263" spans="16369:16379" x14ac:dyDescent="0.3">
      <c r="XEO2263" t="s">
        <v>532</v>
      </c>
      <c r="XEP2263">
        <v>2</v>
      </c>
      <c r="XEQ2263">
        <v>10</v>
      </c>
      <c r="XER2263">
        <v>0.1</v>
      </c>
      <c r="XES2263">
        <v>100</v>
      </c>
      <c r="XET2263">
        <v>1041</v>
      </c>
      <c r="XEU2263">
        <v>186.14599999999999</v>
      </c>
      <c r="XEV2263">
        <v>0</v>
      </c>
      <c r="XEW2263">
        <v>55</v>
      </c>
      <c r="XEX2263">
        <v>1800.3</v>
      </c>
      <c r="XEY2263">
        <v>7192</v>
      </c>
    </row>
    <row r="2264" spans="16369:16379" x14ac:dyDescent="0.3">
      <c r="XEO2264" t="s">
        <v>532</v>
      </c>
      <c r="XEP2264">
        <v>2</v>
      </c>
      <c r="XEQ2264">
        <v>10</v>
      </c>
      <c r="XER2264">
        <v>0.15</v>
      </c>
      <c r="XES2264">
        <v>100</v>
      </c>
      <c r="XET2264">
        <v>1050</v>
      </c>
      <c r="XEU2264">
        <v>970.49900000000002</v>
      </c>
      <c r="XEV2264">
        <v>9</v>
      </c>
      <c r="XEW2264">
        <v>18</v>
      </c>
      <c r="XEX2264">
        <v>1800.67</v>
      </c>
      <c r="XEY2264">
        <v>3653</v>
      </c>
    </row>
    <row r="2265" spans="16369:16379" x14ac:dyDescent="0.3">
      <c r="XEO2265" t="s">
        <v>532</v>
      </c>
      <c r="XEP2265">
        <v>2</v>
      </c>
      <c r="XEQ2265">
        <v>10</v>
      </c>
      <c r="XER2265">
        <v>0.2</v>
      </c>
      <c r="XES2265">
        <v>100</v>
      </c>
      <c r="XET2265">
        <v>1055</v>
      </c>
      <c r="XEU2265">
        <v>1241.21</v>
      </c>
      <c r="XEV2265">
        <v>6</v>
      </c>
      <c r="XEW2265">
        <v>16</v>
      </c>
      <c r="XEX2265">
        <v>1800.43</v>
      </c>
      <c r="XEY2265">
        <v>2752</v>
      </c>
    </row>
    <row r="2266" spans="16369:16379" x14ac:dyDescent="0.3">
      <c r="XEO2266" t="s">
        <v>532</v>
      </c>
      <c r="XEP2266">
        <v>2</v>
      </c>
      <c r="XEQ2266">
        <v>25</v>
      </c>
      <c r="XER2266">
        <v>0.05</v>
      </c>
      <c r="XES2266">
        <v>100</v>
      </c>
      <c r="XET2266">
        <v>1040</v>
      </c>
      <c r="XEU2266">
        <v>980.74199999999996</v>
      </c>
      <c r="XEV2266">
        <v>41</v>
      </c>
      <c r="XEW2266">
        <v>90</v>
      </c>
      <c r="XEX2266">
        <v>1800.13</v>
      </c>
      <c r="XEY2266">
        <v>9385</v>
      </c>
    </row>
    <row r="2267" spans="16369:16379" x14ac:dyDescent="0.3">
      <c r="XEO2267" t="s">
        <v>532</v>
      </c>
      <c r="XEP2267">
        <v>2</v>
      </c>
      <c r="XEQ2267">
        <v>25</v>
      </c>
      <c r="XER2267">
        <v>0.1</v>
      </c>
      <c r="XES2267">
        <v>100</v>
      </c>
      <c r="XET2267">
        <v>1055</v>
      </c>
      <c r="XEU2267">
        <v>350.63099999999997</v>
      </c>
      <c r="XEV2267">
        <v>0</v>
      </c>
      <c r="XEW2267">
        <v>15</v>
      </c>
      <c r="XEX2267">
        <v>1800.43</v>
      </c>
      <c r="XEY2267">
        <v>1899</v>
      </c>
    </row>
    <row r="2268" spans="16369:16379" x14ac:dyDescent="0.3">
      <c r="XEO2268" t="s">
        <v>532</v>
      </c>
      <c r="XEP2268">
        <v>2</v>
      </c>
      <c r="XEQ2268">
        <v>25</v>
      </c>
      <c r="XER2268">
        <v>0.15</v>
      </c>
      <c r="XES2268">
        <v>100</v>
      </c>
      <c r="XET2268" t="s">
        <v>46</v>
      </c>
      <c r="XEU2268">
        <v>60.0304</v>
      </c>
      <c r="XEV2268">
        <v>0</v>
      </c>
      <c r="XEW2268">
        <v>1</v>
      </c>
      <c r="XEX2268">
        <v>1801.27</v>
      </c>
      <c r="XEY2268">
        <v>29</v>
      </c>
    </row>
    <row r="2269" spans="16369:16379" x14ac:dyDescent="0.3">
      <c r="XEO2269" t="s">
        <v>532</v>
      </c>
      <c r="XEP2269">
        <v>2</v>
      </c>
      <c r="XEQ2269">
        <v>25</v>
      </c>
      <c r="XER2269">
        <v>0.2</v>
      </c>
      <c r="XES2269">
        <v>100</v>
      </c>
      <c r="XET2269" t="s">
        <v>46</v>
      </c>
      <c r="XEU2269">
        <v>60.043399999999998</v>
      </c>
      <c r="XEV2269">
        <v>0</v>
      </c>
      <c r="XEW2269">
        <v>1</v>
      </c>
      <c r="XEX2269">
        <v>1800.9</v>
      </c>
      <c r="XEY2269">
        <v>29</v>
      </c>
    </row>
    <row r="2270" spans="16369:16379" x14ac:dyDescent="0.3">
      <c r="XEO2270" t="s">
        <v>532</v>
      </c>
      <c r="XEP2270">
        <v>2</v>
      </c>
      <c r="XEQ2270">
        <v>50</v>
      </c>
      <c r="XER2270">
        <v>0.05</v>
      </c>
      <c r="XES2270">
        <v>100</v>
      </c>
      <c r="XET2270">
        <v>1045</v>
      </c>
      <c r="XEU2270">
        <v>324.101</v>
      </c>
      <c r="XEV2270">
        <v>9</v>
      </c>
      <c r="XEW2270">
        <v>76</v>
      </c>
      <c r="XEX2270">
        <v>1800</v>
      </c>
      <c r="XEY2270">
        <v>8256</v>
      </c>
    </row>
    <row r="2271" spans="16369:16379" x14ac:dyDescent="0.3">
      <c r="XEO2271" t="s">
        <v>532</v>
      </c>
      <c r="XEP2271">
        <v>2</v>
      </c>
      <c r="XEQ2271">
        <v>50</v>
      </c>
      <c r="XER2271">
        <v>0.1</v>
      </c>
      <c r="XES2271">
        <v>100</v>
      </c>
      <c r="XET2271">
        <v>1097</v>
      </c>
      <c r="XEU2271">
        <v>1802.05</v>
      </c>
      <c r="XEV2271">
        <v>0</v>
      </c>
      <c r="XEW2271">
        <v>1</v>
      </c>
      <c r="XEX2271">
        <v>1802.09</v>
      </c>
      <c r="XEY2271">
        <v>373</v>
      </c>
    </row>
    <row r="2272" spans="16369:16379" x14ac:dyDescent="0.3">
      <c r="XEO2272" t="s">
        <v>532</v>
      </c>
      <c r="XEP2272">
        <v>2</v>
      </c>
      <c r="XEQ2272">
        <v>50</v>
      </c>
      <c r="XER2272">
        <v>0.15</v>
      </c>
      <c r="XES2272">
        <v>100</v>
      </c>
      <c r="XET2272" t="s">
        <v>46</v>
      </c>
      <c r="XEU2272">
        <v>60.024000000000001</v>
      </c>
      <c r="XEV2272">
        <v>0</v>
      </c>
      <c r="XEW2272">
        <v>1</v>
      </c>
      <c r="XEX2272">
        <v>1800.84</v>
      </c>
      <c r="XEY2272">
        <v>29</v>
      </c>
    </row>
    <row r="2273" spans="16369:16379" x14ac:dyDescent="0.3">
      <c r="XEO2273" t="s">
        <v>532</v>
      </c>
      <c r="XEP2273">
        <v>3</v>
      </c>
      <c r="XEQ2273">
        <v>0</v>
      </c>
      <c r="XER2273">
        <v>0.05</v>
      </c>
      <c r="XES2273">
        <v>100</v>
      </c>
      <c r="XET2273">
        <v>1081</v>
      </c>
      <c r="XEU2273">
        <v>368.97399999999999</v>
      </c>
      <c r="XEV2273">
        <v>0</v>
      </c>
      <c r="XEW2273">
        <v>19</v>
      </c>
      <c r="XEX2273">
        <v>1800.22</v>
      </c>
      <c r="XEY2273">
        <v>3810</v>
      </c>
    </row>
    <row r="2274" spans="16369:16379" x14ac:dyDescent="0.3">
      <c r="XEO2274" t="s">
        <v>532</v>
      </c>
      <c r="XEP2274">
        <v>3</v>
      </c>
      <c r="XEQ2274">
        <v>10</v>
      </c>
      <c r="XER2274">
        <v>0.05</v>
      </c>
      <c r="XES2274">
        <v>100</v>
      </c>
      <c r="XET2274">
        <v>1081</v>
      </c>
      <c r="XEU2274">
        <v>854.70899999999995</v>
      </c>
      <c r="XEV2274">
        <v>3</v>
      </c>
      <c r="XEW2274">
        <v>13</v>
      </c>
      <c r="XEX2274">
        <v>1800.25</v>
      </c>
      <c r="XEY2274">
        <v>2494</v>
      </c>
    </row>
    <row r="2275" spans="16369:16379" x14ac:dyDescent="0.3">
      <c r="XEO2275" t="s">
        <v>532</v>
      </c>
      <c r="XEP2275">
        <v>3</v>
      </c>
      <c r="XEQ2275">
        <v>25</v>
      </c>
      <c r="XER2275">
        <v>0.05</v>
      </c>
      <c r="XES2275">
        <v>100</v>
      </c>
      <c r="XET2275">
        <v>1081</v>
      </c>
      <c r="XEU2275">
        <v>315.32799999999997</v>
      </c>
      <c r="XEV2275">
        <v>0</v>
      </c>
      <c r="XEW2275">
        <v>21</v>
      </c>
      <c r="XEX2275">
        <v>1800.52</v>
      </c>
      <c r="XEY2275">
        <v>4172</v>
      </c>
    </row>
    <row r="2276" spans="16369:16379" x14ac:dyDescent="0.3">
      <c r="XEO2276" t="s">
        <v>532</v>
      </c>
      <c r="XEP2276">
        <v>3</v>
      </c>
      <c r="XEQ2276">
        <v>50</v>
      </c>
      <c r="XER2276">
        <v>0.05</v>
      </c>
      <c r="XES2276">
        <v>100</v>
      </c>
      <c r="XET2276">
        <v>1081</v>
      </c>
      <c r="XEU2276">
        <v>512.45100000000002</v>
      </c>
      <c r="XEV2276">
        <v>3</v>
      </c>
      <c r="XEW2276">
        <v>23</v>
      </c>
      <c r="XEX2276">
        <v>1800.02</v>
      </c>
      <c r="XEY2276">
        <v>3952</v>
      </c>
    </row>
    <row r="2277" spans="16369:16379" x14ac:dyDescent="0.3">
      <c r="XEO2277" t="s">
        <v>512</v>
      </c>
      <c r="XEP2277">
        <v>0</v>
      </c>
      <c r="XEQ2277">
        <v>0</v>
      </c>
      <c r="XER2277">
        <v>0.05</v>
      </c>
      <c r="XES2277">
        <v>100</v>
      </c>
      <c r="XET2277">
        <v>1005</v>
      </c>
      <c r="XEU2277">
        <v>367.68</v>
      </c>
      <c r="XEV2277">
        <v>54</v>
      </c>
      <c r="XEW2277">
        <v>347</v>
      </c>
      <c r="XEX2277">
        <v>1800.03</v>
      </c>
      <c r="XEY2277">
        <v>47499</v>
      </c>
    </row>
    <row r="2278" spans="16369:16379" x14ac:dyDescent="0.3">
      <c r="XEO2278" t="s">
        <v>512</v>
      </c>
      <c r="XEP2278">
        <v>0</v>
      </c>
      <c r="XEQ2278">
        <v>0</v>
      </c>
      <c r="XER2278">
        <v>0.1</v>
      </c>
      <c r="XES2278">
        <v>100</v>
      </c>
      <c r="XET2278">
        <v>1005</v>
      </c>
      <c r="XEU2278">
        <v>71.778199999999998</v>
      </c>
      <c r="XEV2278">
        <v>10</v>
      </c>
      <c r="XEW2278">
        <v>450</v>
      </c>
      <c r="XEX2278">
        <v>1800.05</v>
      </c>
      <c r="XEY2278">
        <v>51775</v>
      </c>
    </row>
    <row r="2279" spans="16369:16379" x14ac:dyDescent="0.3">
      <c r="XEO2279" t="s">
        <v>512</v>
      </c>
      <c r="XEP2279">
        <v>0</v>
      </c>
      <c r="XEQ2279">
        <v>0</v>
      </c>
      <c r="XER2279">
        <v>0.15</v>
      </c>
      <c r="XES2279">
        <v>100</v>
      </c>
      <c r="XET2279">
        <v>1005</v>
      </c>
      <c r="XEU2279">
        <v>109.264</v>
      </c>
      <c r="XEV2279">
        <v>10</v>
      </c>
      <c r="XEW2279">
        <v>331</v>
      </c>
      <c r="XEX2279">
        <v>1800.01</v>
      </c>
      <c r="XEY2279">
        <v>46822</v>
      </c>
    </row>
    <row r="2280" spans="16369:16379" x14ac:dyDescent="0.3">
      <c r="XEO2280" t="s">
        <v>512</v>
      </c>
      <c r="XEP2280">
        <v>0</v>
      </c>
      <c r="XEQ2280">
        <v>0</v>
      </c>
      <c r="XER2280">
        <v>0.2</v>
      </c>
      <c r="XES2280">
        <v>100</v>
      </c>
      <c r="XET2280">
        <v>1005</v>
      </c>
      <c r="XEU2280">
        <v>32.639800000000001</v>
      </c>
      <c r="XEV2280">
        <v>0</v>
      </c>
      <c r="XEW2280">
        <v>350</v>
      </c>
      <c r="XEX2280">
        <v>1800.03</v>
      </c>
      <c r="XEY2280">
        <v>42996</v>
      </c>
    </row>
    <row r="2281" spans="16369:16379" x14ac:dyDescent="0.3">
      <c r="XEO2281" t="s">
        <v>512</v>
      </c>
      <c r="XEP2281">
        <v>1</v>
      </c>
      <c r="XEQ2281">
        <v>5</v>
      </c>
      <c r="XER2281">
        <v>0.05</v>
      </c>
      <c r="XES2281">
        <v>100</v>
      </c>
      <c r="XET2281">
        <v>1013</v>
      </c>
      <c r="XEU2281">
        <v>77.291600000000003</v>
      </c>
      <c r="XEV2281">
        <v>0</v>
      </c>
      <c r="XEW2281">
        <v>159</v>
      </c>
      <c r="XEX2281">
        <v>1800.02</v>
      </c>
      <c r="XEY2281">
        <v>21410</v>
      </c>
    </row>
    <row r="2282" spans="16369:16379" x14ac:dyDescent="0.3">
      <c r="XEO2282" t="s">
        <v>512</v>
      </c>
      <c r="XEP2282">
        <v>1</v>
      </c>
      <c r="XEQ2282">
        <v>5</v>
      </c>
      <c r="XER2282">
        <v>0.1</v>
      </c>
      <c r="XES2282">
        <v>100</v>
      </c>
      <c r="XET2282">
        <v>1017</v>
      </c>
      <c r="XEU2282">
        <v>127.789</v>
      </c>
      <c r="XEV2282">
        <v>2</v>
      </c>
      <c r="XEW2282">
        <v>123</v>
      </c>
      <c r="XEX2282">
        <v>1800.1</v>
      </c>
      <c r="XEY2282">
        <v>18253</v>
      </c>
    </row>
    <row r="2283" spans="16369:16379" x14ac:dyDescent="0.3">
      <c r="XEO2283" t="s">
        <v>512</v>
      </c>
      <c r="XEP2283">
        <v>1</v>
      </c>
      <c r="XEQ2283">
        <v>5</v>
      </c>
      <c r="XER2283">
        <v>0.15</v>
      </c>
      <c r="XES2283">
        <v>100</v>
      </c>
      <c r="XET2283">
        <v>1017</v>
      </c>
      <c r="XEU2283">
        <v>330.09100000000001</v>
      </c>
      <c r="XEV2283">
        <v>14</v>
      </c>
      <c r="XEW2283">
        <v>115</v>
      </c>
      <c r="XEX2283">
        <v>1800</v>
      </c>
      <c r="XEY2283">
        <v>15709</v>
      </c>
    </row>
    <row r="2284" spans="16369:16379" x14ac:dyDescent="0.3">
      <c r="XEO2284" t="s">
        <v>512</v>
      </c>
      <c r="XEP2284">
        <v>1</v>
      </c>
      <c r="XEQ2284">
        <v>5</v>
      </c>
      <c r="XER2284">
        <v>0.2</v>
      </c>
      <c r="XES2284">
        <v>100</v>
      </c>
      <c r="XET2284">
        <v>1031</v>
      </c>
      <c r="XEU2284">
        <v>420.89299999999997</v>
      </c>
      <c r="XEV2284">
        <v>9</v>
      </c>
      <c r="XEW2284">
        <v>56</v>
      </c>
      <c r="XEX2284">
        <v>1800.05</v>
      </c>
      <c r="XEY2284">
        <v>11518</v>
      </c>
    </row>
    <row r="2285" spans="16369:16379" x14ac:dyDescent="0.3">
      <c r="XEO2285" t="s">
        <v>512</v>
      </c>
      <c r="XEP2285">
        <v>1</v>
      </c>
      <c r="XEQ2285">
        <v>10</v>
      </c>
      <c r="XER2285">
        <v>0.05</v>
      </c>
      <c r="XES2285">
        <v>100</v>
      </c>
      <c r="XET2285">
        <v>1013</v>
      </c>
      <c r="XEU2285">
        <v>202.77099999999999</v>
      </c>
      <c r="XEV2285">
        <v>6</v>
      </c>
      <c r="XEW2285">
        <v>147</v>
      </c>
      <c r="XEX2285">
        <v>1800.02</v>
      </c>
      <c r="XEY2285">
        <v>20531</v>
      </c>
    </row>
    <row r="2286" spans="16369:16379" x14ac:dyDescent="0.3">
      <c r="XEO2286" t="s">
        <v>512</v>
      </c>
      <c r="XEP2286">
        <v>1</v>
      </c>
      <c r="XEQ2286">
        <v>10</v>
      </c>
      <c r="XER2286">
        <v>0.1</v>
      </c>
      <c r="XES2286">
        <v>100</v>
      </c>
      <c r="XET2286">
        <v>1017</v>
      </c>
      <c r="XEU2286">
        <v>108.449</v>
      </c>
      <c r="XEV2286">
        <v>0</v>
      </c>
      <c r="XEW2286">
        <v>136</v>
      </c>
      <c r="XEX2286">
        <v>1800.03</v>
      </c>
      <c r="XEY2286">
        <v>17258</v>
      </c>
    </row>
    <row r="2287" spans="16369:16379" x14ac:dyDescent="0.3">
      <c r="XEO2287" t="s">
        <v>512</v>
      </c>
      <c r="XEP2287">
        <v>1</v>
      </c>
      <c r="XEQ2287">
        <v>10</v>
      </c>
      <c r="XER2287">
        <v>0.15</v>
      </c>
      <c r="XES2287">
        <v>100</v>
      </c>
      <c r="XET2287">
        <v>1017</v>
      </c>
      <c r="XEU2287">
        <v>125.414</v>
      </c>
      <c r="XEV2287">
        <v>3</v>
      </c>
      <c r="XEW2287">
        <v>93</v>
      </c>
      <c r="XEX2287">
        <v>1800.19</v>
      </c>
      <c r="XEY2287">
        <v>15745</v>
      </c>
    </row>
    <row r="2288" spans="16369:16379" x14ac:dyDescent="0.3">
      <c r="XEO2288" t="s">
        <v>512</v>
      </c>
      <c r="XEP2288">
        <v>1</v>
      </c>
      <c r="XEQ2288">
        <v>10</v>
      </c>
      <c r="XER2288">
        <v>0.2</v>
      </c>
      <c r="XES2288">
        <v>100</v>
      </c>
      <c r="XET2288">
        <v>1031</v>
      </c>
      <c r="XEU2288">
        <v>127.86199999999999</v>
      </c>
      <c r="XEV2288">
        <v>0</v>
      </c>
      <c r="XEW2288">
        <v>57</v>
      </c>
      <c r="XEX2288">
        <v>1800.19</v>
      </c>
      <c r="XEY2288">
        <v>11541</v>
      </c>
    </row>
    <row r="2289" spans="16369:16379" x14ac:dyDescent="0.3">
      <c r="XEO2289" t="s">
        <v>512</v>
      </c>
      <c r="XEP2289">
        <v>1</v>
      </c>
      <c r="XEQ2289">
        <v>25</v>
      </c>
      <c r="XER2289">
        <v>0.05</v>
      </c>
      <c r="XES2289">
        <v>100</v>
      </c>
      <c r="XET2289">
        <v>1017</v>
      </c>
      <c r="XEU2289">
        <v>266.76400000000001</v>
      </c>
      <c r="XEV2289">
        <v>0</v>
      </c>
      <c r="XEW2289">
        <v>29</v>
      </c>
      <c r="XEX2289">
        <v>1800.05</v>
      </c>
      <c r="XEY2289">
        <v>6784</v>
      </c>
    </row>
    <row r="2290" spans="16369:16379" x14ac:dyDescent="0.3">
      <c r="XEO2290" t="s">
        <v>512</v>
      </c>
      <c r="XEP2290">
        <v>1</v>
      </c>
      <c r="XEQ2290">
        <v>25</v>
      </c>
      <c r="XER2290">
        <v>0.1</v>
      </c>
      <c r="XES2290">
        <v>100</v>
      </c>
      <c r="XET2290">
        <v>1061</v>
      </c>
      <c r="XEU2290">
        <v>1802.48</v>
      </c>
      <c r="XEV2290">
        <v>2</v>
      </c>
      <c r="XEW2290">
        <v>3</v>
      </c>
      <c r="XEX2290">
        <v>1802.48</v>
      </c>
      <c r="XEY2290">
        <v>1091</v>
      </c>
    </row>
    <row r="2291" spans="16369:16379" x14ac:dyDescent="0.3">
      <c r="XEO2291" t="s">
        <v>512</v>
      </c>
      <c r="XEP2291">
        <v>1</v>
      </c>
      <c r="XEQ2291">
        <v>25</v>
      </c>
      <c r="XER2291">
        <v>0.15</v>
      </c>
      <c r="XES2291">
        <v>100</v>
      </c>
      <c r="XET2291" t="s">
        <v>46</v>
      </c>
      <c r="XEU2291">
        <v>60.026800000000001</v>
      </c>
      <c r="XEV2291">
        <v>0</v>
      </c>
      <c r="XEW2291">
        <v>1</v>
      </c>
      <c r="XEX2291">
        <v>1802.08</v>
      </c>
      <c r="XEY2291">
        <v>29</v>
      </c>
    </row>
    <row r="2292" spans="16369:16379" x14ac:dyDescent="0.3">
      <c r="XEO2292" t="s">
        <v>512</v>
      </c>
      <c r="XEP2292">
        <v>1</v>
      </c>
      <c r="XEQ2292">
        <v>25</v>
      </c>
      <c r="XER2292">
        <v>0.2</v>
      </c>
      <c r="XES2292">
        <v>100</v>
      </c>
      <c r="XET2292" t="s">
        <v>46</v>
      </c>
      <c r="XEU2292">
        <v>60.023200000000003</v>
      </c>
      <c r="XEV2292">
        <v>0</v>
      </c>
      <c r="XEW2292">
        <v>1</v>
      </c>
      <c r="XEX2292">
        <v>1800.94</v>
      </c>
      <c r="XEY2292">
        <v>29</v>
      </c>
    </row>
    <row r="2293" spans="16369:16379" x14ac:dyDescent="0.3">
      <c r="XEO2293" t="s">
        <v>512</v>
      </c>
      <c r="XEP2293">
        <v>1</v>
      </c>
      <c r="XEQ2293">
        <v>50</v>
      </c>
      <c r="XER2293">
        <v>0.05</v>
      </c>
      <c r="XES2293">
        <v>100</v>
      </c>
      <c r="XET2293">
        <v>1036</v>
      </c>
      <c r="XEU2293">
        <v>1097.5899999999999</v>
      </c>
      <c r="XEV2293">
        <v>3</v>
      </c>
      <c r="XEW2293">
        <v>10</v>
      </c>
      <c r="XEX2293">
        <v>1801.26</v>
      </c>
      <c r="XEY2293">
        <v>2116</v>
      </c>
    </row>
    <row r="2294" spans="16369:16379" x14ac:dyDescent="0.3">
      <c r="XEO2294" t="s">
        <v>512</v>
      </c>
      <c r="XEP2294">
        <v>1</v>
      </c>
      <c r="XEQ2294">
        <v>50</v>
      </c>
      <c r="XER2294">
        <v>0.1</v>
      </c>
      <c r="XES2294">
        <v>100</v>
      </c>
      <c r="XET2294" t="s">
        <v>46</v>
      </c>
      <c r="XEU2294">
        <v>60.036900000000003</v>
      </c>
      <c r="XEV2294">
        <v>0</v>
      </c>
      <c r="XEW2294">
        <v>1</v>
      </c>
      <c r="XEX2294">
        <v>1801.84</v>
      </c>
      <c r="XEY2294">
        <v>29</v>
      </c>
    </row>
    <row r="2295" spans="16369:16379" x14ac:dyDescent="0.3">
      <c r="XEO2295" t="s">
        <v>512</v>
      </c>
      <c r="XEP2295">
        <v>1</v>
      </c>
      <c r="XEQ2295">
        <v>50</v>
      </c>
      <c r="XER2295">
        <v>0.15</v>
      </c>
      <c r="XES2295">
        <v>100</v>
      </c>
      <c r="XET2295" t="s">
        <v>46</v>
      </c>
      <c r="XEU2295">
        <v>60.025799999999997</v>
      </c>
      <c r="XEV2295">
        <v>0</v>
      </c>
      <c r="XEW2295">
        <v>1</v>
      </c>
      <c r="XEX2295">
        <v>1801</v>
      </c>
      <c r="XEY2295">
        <v>29</v>
      </c>
    </row>
    <row r="2296" spans="16369:16379" x14ac:dyDescent="0.3">
      <c r="XEO2296" t="s">
        <v>512</v>
      </c>
      <c r="XEP2296">
        <v>1</v>
      </c>
      <c r="XEQ2296">
        <v>50</v>
      </c>
      <c r="XER2296">
        <v>0.2</v>
      </c>
      <c r="XES2296">
        <v>100</v>
      </c>
      <c r="XET2296" t="s">
        <v>46</v>
      </c>
      <c r="XEU2296">
        <v>60.027099999999997</v>
      </c>
      <c r="XEV2296">
        <v>0</v>
      </c>
      <c r="XEW2296">
        <v>1</v>
      </c>
      <c r="XEX2296">
        <v>1800.72</v>
      </c>
      <c r="XEY2296">
        <v>29</v>
      </c>
    </row>
    <row r="2297" spans="16369:16379" x14ac:dyDescent="0.3">
      <c r="XEO2297" t="s">
        <v>512</v>
      </c>
      <c r="XEP2297">
        <v>2</v>
      </c>
      <c r="XEQ2297">
        <v>5</v>
      </c>
      <c r="XER2297">
        <v>0.05</v>
      </c>
      <c r="XES2297">
        <v>100</v>
      </c>
      <c r="XET2297">
        <v>1016</v>
      </c>
      <c r="XEU2297">
        <v>189.20500000000001</v>
      </c>
      <c r="XEV2297">
        <v>5</v>
      </c>
      <c r="XEW2297">
        <v>88</v>
      </c>
      <c r="XEX2297">
        <v>1800.07</v>
      </c>
      <c r="XEY2297">
        <v>13165</v>
      </c>
    </row>
    <row r="2298" spans="16369:16379" x14ac:dyDescent="0.3">
      <c r="XEO2298" t="s">
        <v>512</v>
      </c>
      <c r="XEP2298">
        <v>2</v>
      </c>
      <c r="XEQ2298">
        <v>5</v>
      </c>
      <c r="XER2298">
        <v>0.1</v>
      </c>
      <c r="XES2298">
        <v>100</v>
      </c>
      <c r="XET2298">
        <v>1017</v>
      </c>
      <c r="XEU2298">
        <v>438.86399999999998</v>
      </c>
      <c r="XEV2298">
        <v>18</v>
      </c>
      <c r="XEW2298">
        <v>79</v>
      </c>
      <c r="XEX2298">
        <v>1800.09</v>
      </c>
      <c r="XEY2298">
        <v>13025</v>
      </c>
    </row>
    <row r="2299" spans="16369:16379" x14ac:dyDescent="0.3">
      <c r="XEO2299" t="s">
        <v>512</v>
      </c>
      <c r="XEP2299">
        <v>2</v>
      </c>
      <c r="XEQ2299">
        <v>5</v>
      </c>
      <c r="XER2299">
        <v>0.15</v>
      </c>
      <c r="XES2299">
        <v>100</v>
      </c>
      <c r="XET2299">
        <v>1027</v>
      </c>
      <c r="XEU2299">
        <v>923.81899999999996</v>
      </c>
      <c r="XEV2299">
        <v>18</v>
      </c>
      <c r="XEW2299">
        <v>35</v>
      </c>
      <c r="XEX2299">
        <v>1800.11</v>
      </c>
      <c r="XEY2299">
        <v>6801</v>
      </c>
    </row>
    <row r="2300" spans="16369:16379" x14ac:dyDescent="0.3">
      <c r="XEO2300" t="s">
        <v>512</v>
      </c>
      <c r="XEP2300">
        <v>2</v>
      </c>
      <c r="XEQ2300">
        <v>5</v>
      </c>
      <c r="XER2300">
        <v>0.2</v>
      </c>
      <c r="XES2300">
        <v>100</v>
      </c>
      <c r="XET2300">
        <v>1033</v>
      </c>
      <c r="XEU2300">
        <v>680.12800000000004</v>
      </c>
      <c r="XEV2300">
        <v>6</v>
      </c>
      <c r="XEW2300">
        <v>26</v>
      </c>
      <c r="XEX2300">
        <v>1800.44</v>
      </c>
      <c r="XEY2300">
        <v>6741</v>
      </c>
    </row>
    <row r="2301" spans="16369:16379" x14ac:dyDescent="0.3">
      <c r="XEO2301" t="s">
        <v>512</v>
      </c>
      <c r="XEP2301">
        <v>2</v>
      </c>
      <c r="XEQ2301">
        <v>10</v>
      </c>
      <c r="XER2301">
        <v>0.05</v>
      </c>
      <c r="XES2301">
        <v>100</v>
      </c>
      <c r="XET2301">
        <v>1017</v>
      </c>
      <c r="XEU2301">
        <v>121.759</v>
      </c>
      <c r="XEV2301">
        <v>0</v>
      </c>
      <c r="XEW2301">
        <v>29</v>
      </c>
      <c r="XEX2301">
        <v>1802.6</v>
      </c>
      <c r="XEY2301">
        <v>6296</v>
      </c>
    </row>
    <row r="2302" spans="16369:16379" x14ac:dyDescent="0.3">
      <c r="XEO2302" t="s">
        <v>512</v>
      </c>
      <c r="XEP2302">
        <v>2</v>
      </c>
      <c r="XEQ2302">
        <v>10</v>
      </c>
      <c r="XER2302">
        <v>0.1</v>
      </c>
      <c r="XES2302">
        <v>100</v>
      </c>
      <c r="XET2302">
        <v>1036</v>
      </c>
      <c r="XEU2302">
        <v>609.35699999999997</v>
      </c>
      <c r="XEV2302">
        <v>0</v>
      </c>
      <c r="XEW2302">
        <v>10</v>
      </c>
      <c r="XEX2302">
        <v>1800.52</v>
      </c>
      <c r="XEY2302">
        <v>2579</v>
      </c>
    </row>
    <row r="2303" spans="16369:16379" x14ac:dyDescent="0.3">
      <c r="XEO2303" t="s">
        <v>512</v>
      </c>
      <c r="XEP2303">
        <v>2</v>
      </c>
      <c r="XEQ2303">
        <v>10</v>
      </c>
      <c r="XER2303">
        <v>0.15</v>
      </c>
      <c r="XES2303">
        <v>100</v>
      </c>
      <c r="XET2303">
        <v>1070</v>
      </c>
      <c r="XEU2303">
        <v>1614.58</v>
      </c>
      <c r="XEV2303">
        <v>0</v>
      </c>
      <c r="XEW2303">
        <v>2</v>
      </c>
      <c r="XEX2303">
        <v>1804.57</v>
      </c>
      <c r="XEY2303">
        <v>372</v>
      </c>
    </row>
    <row r="2304" spans="16369:16379" x14ac:dyDescent="0.3">
      <c r="XEO2304" t="s">
        <v>512</v>
      </c>
      <c r="XEP2304">
        <v>2</v>
      </c>
      <c r="XEQ2304">
        <v>10</v>
      </c>
      <c r="XER2304">
        <v>0.2</v>
      </c>
      <c r="XES2304">
        <v>100</v>
      </c>
      <c r="XET2304" t="s">
        <v>46</v>
      </c>
      <c r="XEU2304">
        <v>60.022799999999997</v>
      </c>
      <c r="XEV2304">
        <v>0</v>
      </c>
      <c r="XEW2304">
        <v>1</v>
      </c>
      <c r="XEX2304">
        <v>1800.74</v>
      </c>
      <c r="XEY2304">
        <v>29</v>
      </c>
    </row>
    <row r="2305" spans="16369:16379" x14ac:dyDescent="0.3">
      <c r="XEO2305" t="s">
        <v>512</v>
      </c>
      <c r="XEP2305">
        <v>2</v>
      </c>
      <c r="XEQ2305">
        <v>25</v>
      </c>
      <c r="XER2305">
        <v>0.05</v>
      </c>
      <c r="XES2305">
        <v>100</v>
      </c>
      <c r="XET2305">
        <v>1043</v>
      </c>
      <c r="XEU2305">
        <v>560.87099999999998</v>
      </c>
      <c r="XEV2305">
        <v>0</v>
      </c>
      <c r="XEW2305">
        <v>6</v>
      </c>
      <c r="XEX2305">
        <v>1800.55</v>
      </c>
      <c r="XEY2305">
        <v>1819</v>
      </c>
    </row>
    <row r="2306" spans="16369:16379" x14ac:dyDescent="0.3">
      <c r="XEO2306" t="s">
        <v>512</v>
      </c>
      <c r="XEP2306">
        <v>2</v>
      </c>
      <c r="XEQ2306">
        <v>25</v>
      </c>
      <c r="XER2306">
        <v>0.1</v>
      </c>
      <c r="XES2306">
        <v>100</v>
      </c>
      <c r="XET2306" t="s">
        <v>46</v>
      </c>
      <c r="XEU2306">
        <v>60.023800000000001</v>
      </c>
      <c r="XEV2306">
        <v>0</v>
      </c>
      <c r="XEW2306">
        <v>1</v>
      </c>
      <c r="XEX2306">
        <v>1800.84</v>
      </c>
      <c r="XEY2306">
        <v>29</v>
      </c>
    </row>
    <row r="2307" spans="16369:16379" x14ac:dyDescent="0.3">
      <c r="XEO2307" t="s">
        <v>512</v>
      </c>
      <c r="XEP2307">
        <v>2</v>
      </c>
      <c r="XEQ2307">
        <v>25</v>
      </c>
      <c r="XER2307">
        <v>0.15</v>
      </c>
      <c r="XES2307">
        <v>100</v>
      </c>
      <c r="XET2307" t="s">
        <v>46</v>
      </c>
      <c r="XEU2307">
        <v>60.022300000000001</v>
      </c>
      <c r="XEV2307">
        <v>0</v>
      </c>
      <c r="XEW2307">
        <v>1</v>
      </c>
      <c r="XEX2307">
        <v>1800.64</v>
      </c>
      <c r="XEY2307">
        <v>29</v>
      </c>
    </row>
    <row r="2308" spans="16369:16379" x14ac:dyDescent="0.3">
      <c r="XEO2308" t="s">
        <v>512</v>
      </c>
      <c r="XEP2308">
        <v>2</v>
      </c>
      <c r="XEQ2308">
        <v>25</v>
      </c>
      <c r="XER2308">
        <v>0.2</v>
      </c>
      <c r="XES2308">
        <v>100</v>
      </c>
      <c r="XET2308" t="s">
        <v>46</v>
      </c>
      <c r="XEU2308">
        <v>60.036999999999999</v>
      </c>
      <c r="XEV2308">
        <v>0</v>
      </c>
      <c r="XEW2308">
        <v>1</v>
      </c>
      <c r="XEX2308">
        <v>1800.53</v>
      </c>
      <c r="XEY2308">
        <v>29</v>
      </c>
    </row>
    <row r="2309" spans="16369:16379" x14ac:dyDescent="0.3">
      <c r="XEO2309" t="s">
        <v>512</v>
      </c>
      <c r="XEP2309">
        <v>2</v>
      </c>
      <c r="XEQ2309">
        <v>50</v>
      </c>
      <c r="XER2309">
        <v>0.05</v>
      </c>
      <c r="XES2309">
        <v>100</v>
      </c>
      <c r="XET2309">
        <v>1063</v>
      </c>
      <c r="XEU2309">
        <v>357.56</v>
      </c>
      <c r="XEV2309">
        <v>0</v>
      </c>
      <c r="XEW2309">
        <v>8</v>
      </c>
      <c r="XEX2309">
        <v>1801.16</v>
      </c>
      <c r="XEY2309">
        <v>2743</v>
      </c>
    </row>
    <row r="2310" spans="16369:16379" x14ac:dyDescent="0.3">
      <c r="XEO2310" t="s">
        <v>512</v>
      </c>
      <c r="XEP2310">
        <v>2</v>
      </c>
      <c r="XEQ2310">
        <v>50</v>
      </c>
      <c r="XER2310">
        <v>0.1</v>
      </c>
      <c r="XES2310">
        <v>100</v>
      </c>
      <c r="XET2310" t="s">
        <v>46</v>
      </c>
      <c r="XEU2310">
        <v>60.024099999999997</v>
      </c>
      <c r="XEV2310">
        <v>0</v>
      </c>
      <c r="XEW2310">
        <v>1</v>
      </c>
      <c r="XEX2310">
        <v>1800.83</v>
      </c>
      <c r="XEY2310">
        <v>29</v>
      </c>
    </row>
    <row r="2311" spans="16369:16379" x14ac:dyDescent="0.3">
      <c r="XEO2311" t="s">
        <v>527</v>
      </c>
      <c r="XEP2311">
        <v>0</v>
      </c>
      <c r="XEQ2311">
        <v>0</v>
      </c>
      <c r="XER2311">
        <v>0.05</v>
      </c>
      <c r="XES2311">
        <v>100</v>
      </c>
      <c r="XET2311">
        <v>954</v>
      </c>
      <c r="XEU2311">
        <v>6.5630300000000004</v>
      </c>
      <c r="XEV2311">
        <v>0</v>
      </c>
      <c r="XEW2311">
        <v>2221</v>
      </c>
      <c r="XEX2311">
        <v>1800.02</v>
      </c>
      <c r="XEY2311">
        <v>95723</v>
      </c>
    </row>
    <row r="2312" spans="16369:16379" x14ac:dyDescent="0.3">
      <c r="XEO2312" t="s">
        <v>527</v>
      </c>
      <c r="XEP2312">
        <v>0</v>
      </c>
      <c r="XEQ2312">
        <v>0</v>
      </c>
      <c r="XER2312">
        <v>0.1</v>
      </c>
      <c r="XES2312">
        <v>100</v>
      </c>
      <c r="XET2312">
        <v>954</v>
      </c>
      <c r="XEU2312">
        <v>19.626799999999999</v>
      </c>
      <c r="XEV2312">
        <v>14</v>
      </c>
      <c r="XEW2312">
        <v>3163</v>
      </c>
      <c r="XEX2312">
        <v>1800.08</v>
      </c>
      <c r="XEY2312">
        <v>99908</v>
      </c>
    </row>
    <row r="2313" spans="16369:16379" x14ac:dyDescent="0.3">
      <c r="XEO2313" t="s">
        <v>527</v>
      </c>
      <c r="XEP2313">
        <v>0</v>
      </c>
      <c r="XEQ2313">
        <v>0</v>
      </c>
      <c r="XER2313">
        <v>0.15</v>
      </c>
      <c r="XES2313">
        <v>100</v>
      </c>
      <c r="XET2313">
        <v>954</v>
      </c>
      <c r="XEU2313">
        <v>7.0541999999999998</v>
      </c>
      <c r="XEV2313">
        <v>0</v>
      </c>
      <c r="XEW2313">
        <v>3749</v>
      </c>
      <c r="XEX2313">
        <v>1800</v>
      </c>
      <c r="XEY2313">
        <v>91344</v>
      </c>
    </row>
    <row r="2314" spans="16369:16379" x14ac:dyDescent="0.3">
      <c r="XEO2314" t="s">
        <v>527</v>
      </c>
      <c r="XEP2314">
        <v>0</v>
      </c>
      <c r="XEQ2314">
        <v>0</v>
      </c>
      <c r="XER2314">
        <v>0.2</v>
      </c>
      <c r="XES2314">
        <v>100</v>
      </c>
      <c r="XET2314">
        <v>954</v>
      </c>
      <c r="XEU2314">
        <v>5.7724799999999998</v>
      </c>
      <c r="XEV2314">
        <v>0</v>
      </c>
      <c r="XEW2314">
        <v>2590</v>
      </c>
      <c r="XEX2314">
        <v>1800.03</v>
      </c>
      <c r="XEY2314">
        <v>88496</v>
      </c>
    </row>
    <row r="2315" spans="16369:16379" x14ac:dyDescent="0.3">
      <c r="XEO2315" t="s">
        <v>527</v>
      </c>
      <c r="XEP2315">
        <v>1</v>
      </c>
      <c r="XEQ2315">
        <v>5</v>
      </c>
      <c r="XER2315">
        <v>0.05</v>
      </c>
      <c r="XES2315">
        <v>100</v>
      </c>
      <c r="XET2315">
        <v>954</v>
      </c>
      <c r="XEU2315">
        <v>107.18</v>
      </c>
      <c r="XEV2315">
        <v>12</v>
      </c>
      <c r="XEW2315">
        <v>603</v>
      </c>
      <c r="XEX2315">
        <v>1800.04</v>
      </c>
      <c r="XEY2315">
        <v>32456</v>
      </c>
    </row>
    <row r="2316" spans="16369:16379" x14ac:dyDescent="0.3">
      <c r="XEO2316" t="s">
        <v>527</v>
      </c>
      <c r="XEP2316">
        <v>1</v>
      </c>
      <c r="XEQ2316">
        <v>5</v>
      </c>
      <c r="XER2316">
        <v>0.1</v>
      </c>
      <c r="XES2316">
        <v>100</v>
      </c>
      <c r="XET2316">
        <v>954</v>
      </c>
      <c r="XEU2316">
        <v>66.645300000000006</v>
      </c>
      <c r="XEV2316">
        <v>7</v>
      </c>
      <c r="XEW2316">
        <v>535</v>
      </c>
      <c r="XEX2316">
        <v>1800.03</v>
      </c>
      <c r="XEY2316">
        <v>31434</v>
      </c>
    </row>
    <row r="2317" spans="16369:16379" x14ac:dyDescent="0.3">
      <c r="XEO2317" t="s">
        <v>527</v>
      </c>
      <c r="XEP2317">
        <v>1</v>
      </c>
      <c r="XEQ2317">
        <v>5</v>
      </c>
      <c r="XER2317">
        <v>0.15</v>
      </c>
      <c r="XES2317">
        <v>100</v>
      </c>
      <c r="XET2317">
        <v>956</v>
      </c>
      <c r="XEU2317">
        <v>764.77599999999995</v>
      </c>
      <c r="XEV2317">
        <v>159</v>
      </c>
      <c r="XEW2317">
        <v>509</v>
      </c>
      <c r="XEX2317">
        <v>1800.02</v>
      </c>
      <c r="XEY2317">
        <v>30527</v>
      </c>
    </row>
    <row r="2318" spans="16369:16379" x14ac:dyDescent="0.3">
      <c r="XEO2318" t="s">
        <v>527</v>
      </c>
      <c r="XEP2318">
        <v>1</v>
      </c>
      <c r="XEQ2318">
        <v>5</v>
      </c>
      <c r="XER2318">
        <v>0.2</v>
      </c>
      <c r="XES2318">
        <v>100</v>
      </c>
      <c r="XET2318">
        <v>960</v>
      </c>
      <c r="XEU2318">
        <v>40.677300000000002</v>
      </c>
      <c r="XEV2318">
        <v>5</v>
      </c>
      <c r="XEW2318">
        <v>415</v>
      </c>
      <c r="XEX2318">
        <v>1800.03</v>
      </c>
      <c r="XEY2318">
        <v>28147</v>
      </c>
    </row>
    <row r="2319" spans="16369:16379" x14ac:dyDescent="0.3">
      <c r="XEO2319" t="s">
        <v>527</v>
      </c>
      <c r="XEP2319">
        <v>1</v>
      </c>
      <c r="XEQ2319">
        <v>10</v>
      </c>
      <c r="XER2319">
        <v>0.05</v>
      </c>
      <c r="XES2319">
        <v>100</v>
      </c>
      <c r="XET2319">
        <v>954</v>
      </c>
      <c r="XEU2319">
        <v>18.514800000000001</v>
      </c>
      <c r="XEV2319">
        <v>0</v>
      </c>
      <c r="XEW2319">
        <v>687</v>
      </c>
      <c r="XEX2319">
        <v>1800.01</v>
      </c>
      <c r="XEY2319">
        <v>32264</v>
      </c>
    </row>
    <row r="2320" spans="16369:16379" x14ac:dyDescent="0.3">
      <c r="XEO2320" t="s">
        <v>527</v>
      </c>
      <c r="XEP2320">
        <v>1</v>
      </c>
      <c r="XEQ2320">
        <v>10</v>
      </c>
      <c r="XER2320">
        <v>0.1</v>
      </c>
      <c r="XES2320">
        <v>100</v>
      </c>
      <c r="XET2320">
        <v>954</v>
      </c>
      <c r="XEU2320">
        <v>76.680599999999998</v>
      </c>
      <c r="XEV2320">
        <v>10</v>
      </c>
      <c r="XEW2320">
        <v>560</v>
      </c>
      <c r="XEX2320">
        <v>1800.01</v>
      </c>
      <c r="XEY2320">
        <v>32332</v>
      </c>
    </row>
    <row r="2321" spans="16369:16379" x14ac:dyDescent="0.3">
      <c r="XEO2321" t="s">
        <v>527</v>
      </c>
      <c r="XEP2321">
        <v>1</v>
      </c>
      <c r="XEQ2321">
        <v>10</v>
      </c>
      <c r="XER2321">
        <v>0.15</v>
      </c>
      <c r="XES2321">
        <v>100</v>
      </c>
      <c r="XET2321">
        <v>956</v>
      </c>
      <c r="XEU2321">
        <v>21.3232</v>
      </c>
      <c r="XEV2321">
        <v>0</v>
      </c>
      <c r="XEW2321">
        <v>559</v>
      </c>
      <c r="XEX2321">
        <v>1800.08</v>
      </c>
      <c r="XEY2321">
        <v>27787</v>
      </c>
    </row>
    <row r="2322" spans="16369:16379" x14ac:dyDescent="0.3">
      <c r="XEO2322" t="s">
        <v>527</v>
      </c>
      <c r="XEP2322">
        <v>1</v>
      </c>
      <c r="XEQ2322">
        <v>10</v>
      </c>
      <c r="XER2322">
        <v>0.2</v>
      </c>
      <c r="XES2322">
        <v>100</v>
      </c>
      <c r="XET2322">
        <v>960</v>
      </c>
      <c r="XEU2322">
        <v>182.11099999999999</v>
      </c>
      <c r="XEV2322">
        <v>30</v>
      </c>
      <c r="XEW2322">
        <v>458</v>
      </c>
      <c r="XEX2322">
        <v>1800.01</v>
      </c>
      <c r="XEY2322">
        <v>28879</v>
      </c>
    </row>
    <row r="2323" spans="16369:16379" x14ac:dyDescent="0.3">
      <c r="XEO2323" t="s">
        <v>527</v>
      </c>
      <c r="XEP2323">
        <v>1</v>
      </c>
      <c r="XEQ2323">
        <v>25</v>
      </c>
      <c r="XER2323">
        <v>0.05</v>
      </c>
      <c r="XES2323">
        <v>100</v>
      </c>
      <c r="XET2323">
        <v>956</v>
      </c>
      <c r="XEU2323">
        <v>19.633900000000001</v>
      </c>
      <c r="XEV2323">
        <v>0</v>
      </c>
      <c r="XEW2323">
        <v>367</v>
      </c>
      <c r="XEX2323">
        <v>1800.13</v>
      </c>
      <c r="XEY2323">
        <v>19124</v>
      </c>
    </row>
    <row r="2324" spans="16369:16379" x14ac:dyDescent="0.3">
      <c r="XEO2324" t="s">
        <v>527</v>
      </c>
      <c r="XEP2324">
        <v>1</v>
      </c>
      <c r="XEQ2324">
        <v>25</v>
      </c>
      <c r="XER2324">
        <v>0.1</v>
      </c>
      <c r="XES2324">
        <v>100</v>
      </c>
      <c r="XET2324">
        <v>960</v>
      </c>
      <c r="XEU2324">
        <v>242.17599999999999</v>
      </c>
      <c r="XEV2324">
        <v>0</v>
      </c>
      <c r="XEW2324">
        <v>154</v>
      </c>
      <c r="XEX2324">
        <v>1800.03</v>
      </c>
      <c r="XEY2324">
        <v>11325</v>
      </c>
    </row>
    <row r="2325" spans="16369:16379" x14ac:dyDescent="0.3">
      <c r="XEO2325" t="s">
        <v>527</v>
      </c>
      <c r="XEP2325">
        <v>1</v>
      </c>
      <c r="XEQ2325">
        <v>25</v>
      </c>
      <c r="XER2325">
        <v>0.15</v>
      </c>
      <c r="XES2325">
        <v>100</v>
      </c>
      <c r="XET2325">
        <v>965</v>
      </c>
      <c r="XEU2325">
        <v>173.822</v>
      </c>
      <c r="XEV2325">
        <v>3</v>
      </c>
      <c r="XEW2325">
        <v>53</v>
      </c>
      <c r="XEX2325">
        <v>1800.68</v>
      </c>
      <c r="XEY2325">
        <v>5748</v>
      </c>
    </row>
    <row r="2326" spans="16369:16379" x14ac:dyDescent="0.3">
      <c r="XEO2326" t="s">
        <v>527</v>
      </c>
      <c r="XEP2326">
        <v>1</v>
      </c>
      <c r="XEQ2326">
        <v>25</v>
      </c>
      <c r="XER2326">
        <v>0.2</v>
      </c>
      <c r="XES2326">
        <v>100</v>
      </c>
      <c r="XET2326">
        <v>980</v>
      </c>
      <c r="XEU2326">
        <v>546.47400000000005</v>
      </c>
      <c r="XEV2326">
        <v>0</v>
      </c>
      <c r="XEW2326">
        <v>16</v>
      </c>
      <c r="XEX2326">
        <v>1801.8</v>
      </c>
      <c r="XEY2326">
        <v>2814</v>
      </c>
    </row>
    <row r="2327" spans="16369:16379" x14ac:dyDescent="0.3">
      <c r="XEO2327" t="s">
        <v>527</v>
      </c>
      <c r="XEP2327">
        <v>1</v>
      </c>
      <c r="XEQ2327">
        <v>50</v>
      </c>
      <c r="XER2327">
        <v>0.05</v>
      </c>
      <c r="XES2327">
        <v>100</v>
      </c>
      <c r="XET2327">
        <v>962</v>
      </c>
      <c r="XEU2327">
        <v>123.40300000000001</v>
      </c>
      <c r="XEV2327">
        <v>0</v>
      </c>
      <c r="XEW2327">
        <v>166</v>
      </c>
      <c r="XEX2327">
        <v>1800.15</v>
      </c>
      <c r="XEY2327">
        <v>12155</v>
      </c>
    </row>
    <row r="2328" spans="16369:16379" x14ac:dyDescent="0.3">
      <c r="XEO2328" t="s">
        <v>527</v>
      </c>
      <c r="XEP2328">
        <v>1</v>
      </c>
      <c r="XEQ2328">
        <v>50</v>
      </c>
      <c r="XER2328">
        <v>0.1</v>
      </c>
      <c r="XES2328">
        <v>100</v>
      </c>
      <c r="XET2328">
        <v>965</v>
      </c>
      <c r="XEU2328">
        <v>122.569</v>
      </c>
      <c r="XEV2328">
        <v>0</v>
      </c>
      <c r="XEW2328">
        <v>41</v>
      </c>
      <c r="XEX2328">
        <v>1800.3</v>
      </c>
      <c r="XEY2328">
        <v>4887</v>
      </c>
    </row>
    <row r="2329" spans="16369:16379" x14ac:dyDescent="0.3">
      <c r="XEO2329" t="s">
        <v>527</v>
      </c>
      <c r="XEP2329">
        <v>1</v>
      </c>
      <c r="XEQ2329">
        <v>50</v>
      </c>
      <c r="XER2329">
        <v>0.15</v>
      </c>
      <c r="XES2329">
        <v>100</v>
      </c>
      <c r="XET2329">
        <v>1021</v>
      </c>
      <c r="XEU2329">
        <v>1804.61</v>
      </c>
      <c r="XEV2329">
        <v>0</v>
      </c>
      <c r="XEW2329">
        <v>1</v>
      </c>
      <c r="XEX2329">
        <v>1804.63</v>
      </c>
      <c r="XEY2329">
        <v>497</v>
      </c>
    </row>
    <row r="2330" spans="16369:16379" x14ac:dyDescent="0.3">
      <c r="XEO2330" t="s">
        <v>527</v>
      </c>
      <c r="XEP2330">
        <v>1</v>
      </c>
      <c r="XEQ2330">
        <v>50</v>
      </c>
      <c r="XER2330">
        <v>0.2</v>
      </c>
      <c r="XES2330">
        <v>100</v>
      </c>
      <c r="XET2330" t="s">
        <v>46</v>
      </c>
      <c r="XEU2330">
        <v>60.0244</v>
      </c>
      <c r="XEV2330">
        <v>0</v>
      </c>
      <c r="XEW2330">
        <v>1</v>
      </c>
      <c r="XEX2330">
        <v>1801.29</v>
      </c>
      <c r="XEY2330">
        <v>29</v>
      </c>
    </row>
    <row r="2331" spans="16369:16379" x14ac:dyDescent="0.3">
      <c r="XEO2331" t="s">
        <v>527</v>
      </c>
      <c r="XEP2331">
        <v>2</v>
      </c>
      <c r="XEQ2331">
        <v>5</v>
      </c>
      <c r="XER2331">
        <v>0.05</v>
      </c>
      <c r="XES2331">
        <v>100</v>
      </c>
      <c r="XET2331">
        <v>954</v>
      </c>
      <c r="XEU2331">
        <v>292.35199999999998</v>
      </c>
      <c r="XEV2331">
        <v>64</v>
      </c>
      <c r="XEW2331">
        <v>498</v>
      </c>
      <c r="XEX2331">
        <v>1800.05</v>
      </c>
      <c r="XEY2331">
        <v>27795</v>
      </c>
    </row>
    <row r="2332" spans="16369:16379" x14ac:dyDescent="0.3">
      <c r="XEO2332" t="s">
        <v>527</v>
      </c>
      <c r="XEP2332">
        <v>2</v>
      </c>
      <c r="XEQ2332">
        <v>5</v>
      </c>
      <c r="XER2332">
        <v>0.1</v>
      </c>
      <c r="XES2332">
        <v>100</v>
      </c>
      <c r="XET2332">
        <v>954</v>
      </c>
      <c r="XEU2332">
        <v>79.689800000000005</v>
      </c>
      <c r="XEV2332">
        <v>4</v>
      </c>
      <c r="XEW2332">
        <v>364</v>
      </c>
      <c r="XEX2332">
        <v>1800.06</v>
      </c>
      <c r="XEY2332">
        <v>21873</v>
      </c>
    </row>
    <row r="2333" spans="16369:16379" x14ac:dyDescent="0.3">
      <c r="XEO2333" t="s">
        <v>527</v>
      </c>
      <c r="XEP2333">
        <v>2</v>
      </c>
      <c r="XEQ2333">
        <v>5</v>
      </c>
      <c r="XER2333">
        <v>0.15</v>
      </c>
      <c r="XES2333">
        <v>100</v>
      </c>
      <c r="XET2333">
        <v>960</v>
      </c>
      <c r="XEU2333">
        <v>567.85299999999995</v>
      </c>
      <c r="XEV2333">
        <v>48</v>
      </c>
      <c r="XEW2333">
        <v>259</v>
      </c>
      <c r="XEX2333">
        <v>1800</v>
      </c>
      <c r="XEY2333">
        <v>22643</v>
      </c>
    </row>
    <row r="2334" spans="16369:16379" x14ac:dyDescent="0.3">
      <c r="XEO2334" t="s">
        <v>527</v>
      </c>
      <c r="XEP2334">
        <v>2</v>
      </c>
      <c r="XEQ2334">
        <v>5</v>
      </c>
      <c r="XER2334">
        <v>0.2</v>
      </c>
      <c r="XES2334">
        <v>100</v>
      </c>
      <c r="XET2334">
        <v>960</v>
      </c>
      <c r="XEU2334">
        <v>270.93099999999998</v>
      </c>
      <c r="XEV2334">
        <v>26</v>
      </c>
      <c r="XEW2334">
        <v>297</v>
      </c>
      <c r="XEX2334">
        <v>1800.03</v>
      </c>
      <c r="XEY2334">
        <v>21965</v>
      </c>
    </row>
    <row r="2335" spans="16369:16379" x14ac:dyDescent="0.3">
      <c r="XEO2335" t="s">
        <v>527</v>
      </c>
      <c r="XEP2335">
        <v>2</v>
      </c>
      <c r="XEQ2335">
        <v>10</v>
      </c>
      <c r="XER2335">
        <v>0.05</v>
      </c>
      <c r="XES2335">
        <v>100</v>
      </c>
      <c r="XET2335">
        <v>954</v>
      </c>
      <c r="XEU2335">
        <v>44.716000000000001</v>
      </c>
      <c r="XEV2335">
        <v>0</v>
      </c>
      <c r="XEW2335">
        <v>201</v>
      </c>
      <c r="XEX2335">
        <v>1800.06</v>
      </c>
      <c r="XEY2335">
        <v>14647</v>
      </c>
    </row>
    <row r="2336" spans="16369:16379" x14ac:dyDescent="0.3">
      <c r="XEO2336" t="s">
        <v>527</v>
      </c>
      <c r="XEP2336">
        <v>2</v>
      </c>
      <c r="XEQ2336">
        <v>10</v>
      </c>
      <c r="XER2336">
        <v>0.1</v>
      </c>
      <c r="XES2336">
        <v>100</v>
      </c>
      <c r="XET2336">
        <v>960</v>
      </c>
      <c r="XEU2336">
        <v>91.105099999999993</v>
      </c>
      <c r="XEV2336">
        <v>7</v>
      </c>
      <c r="XEW2336">
        <v>177</v>
      </c>
      <c r="XEX2336">
        <v>1800.19</v>
      </c>
      <c r="XEY2336">
        <v>12301</v>
      </c>
    </row>
    <row r="2337" spans="16369:16379" x14ac:dyDescent="0.3">
      <c r="XEO2337" t="s">
        <v>527</v>
      </c>
      <c r="XEP2337">
        <v>2</v>
      </c>
      <c r="XEQ2337">
        <v>10</v>
      </c>
      <c r="XER2337">
        <v>0.15</v>
      </c>
      <c r="XES2337">
        <v>100</v>
      </c>
      <c r="XET2337">
        <v>962</v>
      </c>
      <c r="XEU2337">
        <v>1507.2</v>
      </c>
      <c r="XEV2337">
        <v>40</v>
      </c>
      <c r="XEW2337">
        <v>50</v>
      </c>
      <c r="XEX2337">
        <v>1800.13</v>
      </c>
      <c r="XEY2337">
        <v>7203</v>
      </c>
    </row>
    <row r="2338" spans="16369:16379" x14ac:dyDescent="0.3">
      <c r="XEO2338" t="s">
        <v>527</v>
      </c>
      <c r="XEP2338">
        <v>2</v>
      </c>
      <c r="XEQ2338">
        <v>10</v>
      </c>
      <c r="XER2338">
        <v>0.2</v>
      </c>
      <c r="XES2338">
        <v>100</v>
      </c>
      <c r="XET2338">
        <v>978</v>
      </c>
      <c r="XEU2338">
        <v>1238.97</v>
      </c>
      <c r="XEV2338">
        <v>16</v>
      </c>
      <c r="XEW2338">
        <v>25</v>
      </c>
      <c r="XEX2338">
        <v>1800.25</v>
      </c>
      <c r="XEY2338">
        <v>3709</v>
      </c>
    </row>
    <row r="2339" spans="16369:16379" x14ac:dyDescent="0.3">
      <c r="XEO2339" t="s">
        <v>527</v>
      </c>
      <c r="XEP2339">
        <v>2</v>
      </c>
      <c r="XEQ2339">
        <v>25</v>
      </c>
      <c r="XER2339">
        <v>0.05</v>
      </c>
      <c r="XES2339">
        <v>100</v>
      </c>
      <c r="XET2339">
        <v>960</v>
      </c>
      <c r="XEU2339">
        <v>382.02</v>
      </c>
      <c r="XEV2339">
        <v>15</v>
      </c>
      <c r="XEW2339">
        <v>100</v>
      </c>
      <c r="XEX2339">
        <v>1800.23</v>
      </c>
      <c r="XEY2339">
        <v>10893</v>
      </c>
    </row>
    <row r="2340" spans="16369:16379" x14ac:dyDescent="0.3">
      <c r="XEO2340" t="s">
        <v>527</v>
      </c>
      <c r="XEP2340">
        <v>2</v>
      </c>
      <c r="XEQ2340">
        <v>25</v>
      </c>
      <c r="XER2340">
        <v>0.1</v>
      </c>
      <c r="XES2340">
        <v>100</v>
      </c>
      <c r="XET2340">
        <v>977</v>
      </c>
      <c r="XEU2340">
        <v>1791.95</v>
      </c>
      <c r="XEV2340">
        <v>20</v>
      </c>
      <c r="XEW2340">
        <v>22</v>
      </c>
      <c r="XEX2340">
        <v>1801.35</v>
      </c>
      <c r="XEY2340">
        <v>3557</v>
      </c>
    </row>
    <row r="2341" spans="16369:16379" x14ac:dyDescent="0.3">
      <c r="XEO2341" t="s">
        <v>527</v>
      </c>
      <c r="XEP2341">
        <v>2</v>
      </c>
      <c r="XEQ2341">
        <v>25</v>
      </c>
      <c r="XER2341">
        <v>0.15</v>
      </c>
      <c r="XES2341">
        <v>100</v>
      </c>
      <c r="XET2341">
        <v>1135</v>
      </c>
      <c r="XEU2341">
        <v>1815.92</v>
      </c>
      <c r="XEV2341">
        <v>0</v>
      </c>
      <c r="XEW2341">
        <v>1</v>
      </c>
      <c r="XEX2341">
        <v>1815.93</v>
      </c>
      <c r="XEY2341">
        <v>51</v>
      </c>
    </row>
    <row r="2342" spans="16369:16379" x14ac:dyDescent="0.3">
      <c r="XEO2342" t="s">
        <v>527</v>
      </c>
      <c r="XEP2342">
        <v>2</v>
      </c>
      <c r="XEQ2342">
        <v>25</v>
      </c>
      <c r="XER2342">
        <v>0.2</v>
      </c>
      <c r="XES2342">
        <v>100</v>
      </c>
      <c r="XET2342" t="s">
        <v>46</v>
      </c>
      <c r="XEU2342">
        <v>60.0364</v>
      </c>
      <c r="XEV2342">
        <v>0</v>
      </c>
      <c r="XEW2342">
        <v>1</v>
      </c>
      <c r="XEX2342">
        <v>1800.67</v>
      </c>
      <c r="XEY2342">
        <v>29</v>
      </c>
    </row>
    <row r="2343" spans="16369:16379" x14ac:dyDescent="0.3">
      <c r="XEO2343" t="s">
        <v>527</v>
      </c>
      <c r="XEP2343">
        <v>2</v>
      </c>
      <c r="XEQ2343">
        <v>50</v>
      </c>
      <c r="XER2343">
        <v>0.05</v>
      </c>
      <c r="XES2343">
        <v>100</v>
      </c>
      <c r="XET2343">
        <v>960</v>
      </c>
      <c r="XEU2343">
        <v>58.221800000000002</v>
      </c>
      <c r="XEV2343">
        <v>0</v>
      </c>
      <c r="XEW2343">
        <v>190</v>
      </c>
      <c r="XEX2343">
        <v>1800.06</v>
      </c>
      <c r="XEY2343">
        <v>13615</v>
      </c>
    </row>
    <row r="2344" spans="16369:16379" x14ac:dyDescent="0.3">
      <c r="XEO2344" t="s">
        <v>527</v>
      </c>
      <c r="XEP2344">
        <v>2</v>
      </c>
      <c r="XEQ2344">
        <v>50</v>
      </c>
      <c r="XER2344">
        <v>0.1</v>
      </c>
      <c r="XES2344">
        <v>100</v>
      </c>
      <c r="XET2344">
        <v>986</v>
      </c>
      <c r="XEU2344">
        <v>1617.45</v>
      </c>
      <c r="XEV2344">
        <v>12</v>
      </c>
      <c r="XEW2344">
        <v>17</v>
      </c>
      <c r="XEX2344">
        <v>1800.14</v>
      </c>
      <c r="XEY2344">
        <v>3521</v>
      </c>
    </row>
    <row r="2345" spans="16369:16379" x14ac:dyDescent="0.3">
      <c r="XEO2345" t="s">
        <v>527</v>
      </c>
      <c r="XEP2345">
        <v>2</v>
      </c>
      <c r="XEQ2345">
        <v>50</v>
      </c>
      <c r="XER2345">
        <v>0.15</v>
      </c>
      <c r="XES2345">
        <v>100</v>
      </c>
      <c r="XET2345" t="s">
        <v>46</v>
      </c>
      <c r="XEU2345">
        <v>60.024700000000003</v>
      </c>
      <c r="XEV2345">
        <v>0</v>
      </c>
      <c r="XEW2345">
        <v>1</v>
      </c>
      <c r="XEX2345">
        <v>1800.66</v>
      </c>
      <c r="XEY2345">
        <v>29</v>
      </c>
    </row>
    <row r="2346" spans="16369:16379" x14ac:dyDescent="0.3">
      <c r="XEO2346" t="s">
        <v>527</v>
      </c>
      <c r="XEP2346">
        <v>2</v>
      </c>
      <c r="XEQ2346">
        <v>50</v>
      </c>
      <c r="XER2346">
        <v>0.2</v>
      </c>
      <c r="XES2346">
        <v>100</v>
      </c>
      <c r="XET2346" t="s">
        <v>46</v>
      </c>
      <c r="XEU2346">
        <v>60.027500000000003</v>
      </c>
      <c r="XEV2346">
        <v>0</v>
      </c>
      <c r="XEW2346">
        <v>1</v>
      </c>
      <c r="XEX2346">
        <v>1800.63</v>
      </c>
      <c r="XEY2346">
        <v>29</v>
      </c>
    </row>
    <row r="2347" spans="16369:16379" x14ac:dyDescent="0.3">
      <c r="XEO2347" t="s">
        <v>527</v>
      </c>
      <c r="XEP2347">
        <v>3</v>
      </c>
      <c r="XEQ2347">
        <v>0</v>
      </c>
      <c r="XER2347">
        <v>0.05</v>
      </c>
      <c r="XES2347">
        <v>100</v>
      </c>
      <c r="XET2347">
        <v>986</v>
      </c>
      <c r="XEU2347">
        <v>49.572899999999997</v>
      </c>
      <c r="XEV2347">
        <v>0</v>
      </c>
      <c r="XEW2347">
        <v>81</v>
      </c>
      <c r="XEX2347">
        <v>1800.21</v>
      </c>
      <c r="XEY2347">
        <v>12437</v>
      </c>
    </row>
    <row r="2348" spans="16369:16379" x14ac:dyDescent="0.3">
      <c r="XEO2348" t="s">
        <v>527</v>
      </c>
      <c r="XEP2348">
        <v>3</v>
      </c>
      <c r="XEQ2348">
        <v>10</v>
      </c>
      <c r="XER2348">
        <v>0.05</v>
      </c>
      <c r="XES2348">
        <v>100</v>
      </c>
      <c r="XET2348">
        <v>986</v>
      </c>
      <c r="XEU2348">
        <v>762.40300000000002</v>
      </c>
      <c r="XEV2348">
        <v>31</v>
      </c>
      <c r="XEW2348">
        <v>87</v>
      </c>
      <c r="XEX2348">
        <v>1800.23</v>
      </c>
      <c r="XEY2348">
        <v>12763</v>
      </c>
    </row>
    <row r="2349" spans="16369:16379" x14ac:dyDescent="0.3">
      <c r="XEO2349" t="s">
        <v>527</v>
      </c>
      <c r="XEP2349">
        <v>3</v>
      </c>
      <c r="XEQ2349">
        <v>25</v>
      </c>
      <c r="XER2349">
        <v>0.05</v>
      </c>
      <c r="XES2349">
        <v>100</v>
      </c>
      <c r="XET2349">
        <v>986</v>
      </c>
      <c r="XEU2349">
        <v>466.17500000000001</v>
      </c>
      <c r="XEV2349">
        <v>13</v>
      </c>
      <c r="XEW2349">
        <v>84</v>
      </c>
      <c r="XEX2349">
        <v>1800.09</v>
      </c>
      <c r="XEY2349">
        <v>13378</v>
      </c>
    </row>
    <row r="2350" spans="16369:16379" x14ac:dyDescent="0.3">
      <c r="XEO2350" t="s">
        <v>527</v>
      </c>
      <c r="XEP2350">
        <v>3</v>
      </c>
      <c r="XEQ2350">
        <v>50</v>
      </c>
      <c r="XER2350">
        <v>0.05</v>
      </c>
      <c r="XES2350">
        <v>100</v>
      </c>
      <c r="XET2350">
        <v>986</v>
      </c>
      <c r="XEU2350">
        <v>380.25200000000001</v>
      </c>
      <c r="XEV2350">
        <v>11</v>
      </c>
      <c r="XEW2350">
        <v>101</v>
      </c>
      <c r="XEX2350">
        <v>1800.04</v>
      </c>
      <c r="XEY2350">
        <v>14639</v>
      </c>
    </row>
    <row r="2351" spans="16369:16379" x14ac:dyDescent="0.3">
      <c r="XEO2351" t="s">
        <v>518</v>
      </c>
      <c r="XEP2351">
        <v>0</v>
      </c>
      <c r="XEQ2351">
        <v>0</v>
      </c>
      <c r="XER2351">
        <v>0.05</v>
      </c>
      <c r="XES2351">
        <v>100</v>
      </c>
      <c r="XET2351">
        <v>1043</v>
      </c>
      <c r="XEU2351">
        <v>12.6648</v>
      </c>
      <c r="XEV2351">
        <v>2</v>
      </c>
      <c r="XEW2351">
        <v>1721</v>
      </c>
      <c r="XEX2351">
        <v>1800</v>
      </c>
      <c r="XEY2351">
        <v>83954</v>
      </c>
    </row>
    <row r="2352" spans="16369:16379" x14ac:dyDescent="0.3">
      <c r="XEO2352" t="s">
        <v>518</v>
      </c>
      <c r="XEP2352">
        <v>0</v>
      </c>
      <c r="XEQ2352">
        <v>0</v>
      </c>
      <c r="XER2352">
        <v>0.1</v>
      </c>
      <c r="XES2352">
        <v>100</v>
      </c>
      <c r="XET2352">
        <v>1043</v>
      </c>
      <c r="XEU2352">
        <v>52.928600000000003</v>
      </c>
      <c r="XEV2352">
        <v>24</v>
      </c>
      <c r="XEW2352">
        <v>2060</v>
      </c>
      <c r="XEX2352">
        <v>1800.01</v>
      </c>
      <c r="XEY2352">
        <v>89546</v>
      </c>
    </row>
    <row r="2353" spans="16369:16379" x14ac:dyDescent="0.3">
      <c r="XEO2353" t="s">
        <v>518</v>
      </c>
      <c r="XEP2353">
        <v>0</v>
      </c>
      <c r="XEQ2353">
        <v>0</v>
      </c>
      <c r="XER2353">
        <v>0.15</v>
      </c>
      <c r="XES2353">
        <v>100</v>
      </c>
      <c r="XET2353">
        <v>1043</v>
      </c>
      <c r="XEU2353">
        <v>16.9358</v>
      </c>
      <c r="XEV2353">
        <v>0</v>
      </c>
      <c r="XEW2353">
        <v>1631</v>
      </c>
      <c r="XEX2353">
        <v>1800.03</v>
      </c>
      <c r="XEY2353">
        <v>87636</v>
      </c>
    </row>
    <row r="2354" spans="16369:16379" x14ac:dyDescent="0.3">
      <c r="XEO2354" t="s">
        <v>518</v>
      </c>
      <c r="XEP2354">
        <v>0</v>
      </c>
      <c r="XEQ2354">
        <v>0</v>
      </c>
      <c r="XER2354">
        <v>0.2</v>
      </c>
      <c r="XES2354">
        <v>100</v>
      </c>
      <c r="XET2354">
        <v>1043</v>
      </c>
      <c r="XEU2354">
        <v>12.8043</v>
      </c>
      <c r="XEV2354">
        <v>0</v>
      </c>
      <c r="XEW2354">
        <v>2055</v>
      </c>
      <c r="XEX2354">
        <v>1800</v>
      </c>
      <c r="XEY2354">
        <v>95091</v>
      </c>
    </row>
    <row r="2355" spans="16369:16379" x14ac:dyDescent="0.3">
      <c r="XEO2355" t="s">
        <v>518</v>
      </c>
      <c r="XEP2355">
        <v>1</v>
      </c>
      <c r="XEQ2355">
        <v>5</v>
      </c>
      <c r="XER2355">
        <v>0.05</v>
      </c>
      <c r="XES2355">
        <v>100</v>
      </c>
      <c r="XET2355">
        <v>1045</v>
      </c>
      <c r="XEU2355">
        <v>776.29100000000005</v>
      </c>
      <c r="XEV2355">
        <v>162</v>
      </c>
      <c r="XEW2355">
        <v>753</v>
      </c>
      <c r="XEX2355">
        <v>1800.02</v>
      </c>
      <c r="XEY2355">
        <v>32619</v>
      </c>
    </row>
    <row r="2356" spans="16369:16379" x14ac:dyDescent="0.3">
      <c r="XEO2356" t="s">
        <v>518</v>
      </c>
      <c r="XEP2356">
        <v>1</v>
      </c>
      <c r="XEQ2356">
        <v>5</v>
      </c>
      <c r="XER2356">
        <v>0.1</v>
      </c>
      <c r="XES2356">
        <v>100</v>
      </c>
      <c r="XET2356">
        <v>1047</v>
      </c>
      <c r="XEU2356">
        <v>75.189899999999994</v>
      </c>
      <c r="XEV2356">
        <v>6</v>
      </c>
      <c r="XEW2356">
        <v>335</v>
      </c>
      <c r="XEX2356">
        <v>1800.07</v>
      </c>
      <c r="XEY2356">
        <v>29338</v>
      </c>
    </row>
    <row r="2357" spans="16369:16379" x14ac:dyDescent="0.3">
      <c r="XEO2357" t="s">
        <v>518</v>
      </c>
      <c r="XEP2357">
        <v>1</v>
      </c>
      <c r="XEQ2357">
        <v>5</v>
      </c>
      <c r="XER2357">
        <v>0.15</v>
      </c>
      <c r="XES2357">
        <v>100</v>
      </c>
      <c r="XET2357">
        <v>1047</v>
      </c>
      <c r="XEU2357">
        <v>42.359900000000003</v>
      </c>
      <c r="XEV2357">
        <v>0</v>
      </c>
      <c r="XEW2357">
        <v>408</v>
      </c>
      <c r="XEX2357">
        <v>1800.03</v>
      </c>
      <c r="XEY2357">
        <v>26395</v>
      </c>
    </row>
    <row r="2358" spans="16369:16379" x14ac:dyDescent="0.3">
      <c r="XEO2358" t="s">
        <v>518</v>
      </c>
      <c r="XEP2358">
        <v>1</v>
      </c>
      <c r="XEQ2358">
        <v>5</v>
      </c>
      <c r="XER2358">
        <v>0.2</v>
      </c>
      <c r="XES2358">
        <v>100</v>
      </c>
      <c r="XET2358">
        <v>1055</v>
      </c>
      <c r="XEU2358">
        <v>61.380400000000002</v>
      </c>
      <c r="XEV2358">
        <v>2</v>
      </c>
      <c r="XEW2358">
        <v>238</v>
      </c>
      <c r="XEX2358">
        <v>1800.08</v>
      </c>
      <c r="XEY2358">
        <v>23849</v>
      </c>
    </row>
    <row r="2359" spans="16369:16379" x14ac:dyDescent="0.3">
      <c r="XEO2359" t="s">
        <v>518</v>
      </c>
      <c r="XEP2359">
        <v>1</v>
      </c>
      <c r="XEQ2359">
        <v>10</v>
      </c>
      <c r="XER2359">
        <v>0.05</v>
      </c>
      <c r="XES2359">
        <v>100</v>
      </c>
      <c r="XET2359">
        <v>1045</v>
      </c>
      <c r="XEU2359">
        <v>39.119999999999997</v>
      </c>
      <c r="XEV2359">
        <v>5</v>
      </c>
      <c r="XEW2359">
        <v>392</v>
      </c>
      <c r="XEX2359">
        <v>1800.05</v>
      </c>
      <c r="XEY2359">
        <v>29231</v>
      </c>
    </row>
    <row r="2360" spans="16369:16379" x14ac:dyDescent="0.3">
      <c r="XEO2360" t="s">
        <v>518</v>
      </c>
      <c r="XEP2360">
        <v>1</v>
      </c>
      <c r="XEQ2360">
        <v>10</v>
      </c>
      <c r="XER2360">
        <v>0.1</v>
      </c>
      <c r="XES2360">
        <v>100</v>
      </c>
      <c r="XET2360">
        <v>1047</v>
      </c>
      <c r="XEU2360">
        <v>83.829099999999997</v>
      </c>
      <c r="XEV2360">
        <v>5</v>
      </c>
      <c r="XEW2360">
        <v>394</v>
      </c>
      <c r="XEX2360">
        <v>1800.02</v>
      </c>
      <c r="XEY2360">
        <v>27321</v>
      </c>
    </row>
    <row r="2361" spans="16369:16379" x14ac:dyDescent="0.3">
      <c r="XEO2361" t="s">
        <v>518</v>
      </c>
      <c r="XEP2361">
        <v>1</v>
      </c>
      <c r="XEQ2361">
        <v>10</v>
      </c>
      <c r="XER2361">
        <v>0.15</v>
      </c>
      <c r="XES2361">
        <v>100</v>
      </c>
      <c r="XET2361">
        <v>1047</v>
      </c>
      <c r="XEU2361">
        <v>172.59</v>
      </c>
      <c r="XEV2361">
        <v>17</v>
      </c>
      <c r="XEW2361">
        <v>283</v>
      </c>
      <c r="XEX2361">
        <v>1800.02</v>
      </c>
      <c r="XEY2361">
        <v>27207</v>
      </c>
    </row>
    <row r="2362" spans="16369:16379" x14ac:dyDescent="0.3">
      <c r="XEO2362" t="s">
        <v>518</v>
      </c>
      <c r="XEP2362">
        <v>1</v>
      </c>
      <c r="XEQ2362">
        <v>10</v>
      </c>
      <c r="XER2362">
        <v>0.2</v>
      </c>
      <c r="XES2362">
        <v>100</v>
      </c>
      <c r="XET2362">
        <v>1055</v>
      </c>
      <c r="XEU2362">
        <v>370.10899999999998</v>
      </c>
      <c r="XEV2362">
        <v>29</v>
      </c>
      <c r="XEW2362">
        <v>219</v>
      </c>
      <c r="XEX2362">
        <v>1800.13</v>
      </c>
      <c r="XEY2362">
        <v>24580</v>
      </c>
    </row>
    <row r="2363" spans="16369:16379" x14ac:dyDescent="0.3">
      <c r="XEO2363" t="s">
        <v>518</v>
      </c>
      <c r="XEP2363">
        <v>1</v>
      </c>
      <c r="XEQ2363">
        <v>25</v>
      </c>
      <c r="XER2363">
        <v>0.05</v>
      </c>
      <c r="XES2363">
        <v>100</v>
      </c>
      <c r="XET2363">
        <v>1047</v>
      </c>
      <c r="XEU2363">
        <v>456.83300000000003</v>
      </c>
      <c r="XEV2363">
        <v>34</v>
      </c>
      <c r="XEW2363">
        <v>169</v>
      </c>
      <c r="XEX2363">
        <v>1800.3</v>
      </c>
      <c r="XEY2363">
        <v>17614</v>
      </c>
    </row>
    <row r="2364" spans="16369:16379" x14ac:dyDescent="0.3">
      <c r="XEO2364" t="s">
        <v>518</v>
      </c>
      <c r="XEP2364">
        <v>1</v>
      </c>
      <c r="XEQ2364">
        <v>25</v>
      </c>
      <c r="XER2364">
        <v>0.1</v>
      </c>
      <c r="XES2364">
        <v>100</v>
      </c>
      <c r="XET2364">
        <v>1059</v>
      </c>
      <c r="XEU2364">
        <v>846.95100000000002</v>
      </c>
      <c r="XEV2364">
        <v>18</v>
      </c>
      <c r="XEW2364">
        <v>43</v>
      </c>
      <c r="XEX2364">
        <v>1800.43</v>
      </c>
      <c r="XEY2364">
        <v>7620</v>
      </c>
    </row>
    <row r="2365" spans="16369:16379" x14ac:dyDescent="0.3">
      <c r="XEO2365" t="s">
        <v>518</v>
      </c>
      <c r="XEP2365">
        <v>1</v>
      </c>
      <c r="XEQ2365">
        <v>25</v>
      </c>
      <c r="XER2365">
        <v>0.15</v>
      </c>
      <c r="XES2365">
        <v>100</v>
      </c>
      <c r="XET2365">
        <v>1076</v>
      </c>
      <c r="XEU2365">
        <v>498.22399999999999</v>
      </c>
      <c r="XEV2365">
        <v>6</v>
      </c>
      <c r="XEW2365">
        <v>31</v>
      </c>
      <c r="XEX2365">
        <v>1800.15</v>
      </c>
      <c r="XEY2365">
        <v>4071</v>
      </c>
    </row>
    <row r="2366" spans="16369:16379" x14ac:dyDescent="0.3">
      <c r="XEO2366" t="s">
        <v>518</v>
      </c>
      <c r="XEP2366">
        <v>1</v>
      </c>
      <c r="XEQ2366">
        <v>25</v>
      </c>
      <c r="XER2366">
        <v>0.2</v>
      </c>
      <c r="XES2366">
        <v>100</v>
      </c>
      <c r="XET2366">
        <v>1095</v>
      </c>
      <c r="XEU2366">
        <v>897.33699999999999</v>
      </c>
      <c r="XEV2366">
        <v>0</v>
      </c>
      <c r="XEW2366">
        <v>8</v>
      </c>
      <c r="XEX2366">
        <v>1801.05</v>
      </c>
      <c r="XEY2366">
        <v>1840</v>
      </c>
    </row>
    <row r="2367" spans="16369:16379" x14ac:dyDescent="0.3">
      <c r="XEO2367" t="s">
        <v>518</v>
      </c>
      <c r="XEP2367">
        <v>1</v>
      </c>
      <c r="XEQ2367">
        <v>50</v>
      </c>
      <c r="XER2367">
        <v>0.05</v>
      </c>
      <c r="XES2367">
        <v>100</v>
      </c>
      <c r="XET2367">
        <v>1058</v>
      </c>
      <c r="XEU2367">
        <v>184.72399999999999</v>
      </c>
      <c r="XEV2367">
        <v>0</v>
      </c>
      <c r="XEW2367">
        <v>72</v>
      </c>
      <c r="XEX2367">
        <v>1800.03</v>
      </c>
      <c r="XEY2367">
        <v>9759</v>
      </c>
    </row>
    <row r="2368" spans="16369:16379" x14ac:dyDescent="0.3">
      <c r="XEO2368" t="s">
        <v>518</v>
      </c>
      <c r="XEP2368">
        <v>1</v>
      </c>
      <c r="XEQ2368">
        <v>50</v>
      </c>
      <c r="XER2368">
        <v>0.1</v>
      </c>
      <c r="XES2368">
        <v>100</v>
      </c>
      <c r="XET2368">
        <v>1076</v>
      </c>
      <c r="XEU2368">
        <v>1800.28</v>
      </c>
      <c r="XEV2368">
        <v>14</v>
      </c>
      <c r="XEW2368">
        <v>15</v>
      </c>
      <c r="XEX2368">
        <v>1800.28</v>
      </c>
      <c r="XEY2368">
        <v>3336</v>
      </c>
    </row>
    <row r="2369" spans="16369:16379" x14ac:dyDescent="0.3">
      <c r="XEO2369" t="s">
        <v>518</v>
      </c>
      <c r="XEP2369">
        <v>1</v>
      </c>
      <c r="XEQ2369">
        <v>50</v>
      </c>
      <c r="XER2369">
        <v>0.15</v>
      </c>
      <c r="XES2369">
        <v>100</v>
      </c>
      <c r="XET2369">
        <v>1123</v>
      </c>
      <c r="XEU2369">
        <v>1802.55</v>
      </c>
      <c r="XEV2369">
        <v>0</v>
      </c>
      <c r="XEW2369">
        <v>1</v>
      </c>
      <c r="XEX2369">
        <v>1802.55</v>
      </c>
      <c r="XEY2369">
        <v>300</v>
      </c>
    </row>
    <row r="2370" spans="16369:16379" x14ac:dyDescent="0.3">
      <c r="XEO2370" t="s">
        <v>518</v>
      </c>
      <c r="XEP2370">
        <v>1</v>
      </c>
      <c r="XEQ2370">
        <v>50</v>
      </c>
      <c r="XER2370">
        <v>0.2</v>
      </c>
      <c r="XES2370">
        <v>100</v>
      </c>
      <c r="XET2370" t="s">
        <v>46</v>
      </c>
      <c r="XEU2370">
        <v>60.025700000000001</v>
      </c>
      <c r="XEV2370">
        <v>0</v>
      </c>
      <c r="XEW2370">
        <v>1</v>
      </c>
      <c r="XEX2370">
        <v>1801.25</v>
      </c>
      <c r="XEY2370">
        <v>29</v>
      </c>
    </row>
    <row r="2371" spans="16369:16379" x14ac:dyDescent="0.3">
      <c r="XEO2371" t="s">
        <v>518</v>
      </c>
      <c r="XEP2371">
        <v>2</v>
      </c>
      <c r="XEQ2371">
        <v>5</v>
      </c>
      <c r="XER2371">
        <v>0.05</v>
      </c>
      <c r="XES2371">
        <v>100</v>
      </c>
      <c r="XET2371">
        <v>1047</v>
      </c>
      <c r="XEU2371">
        <v>94.718500000000006</v>
      </c>
      <c r="XEV2371">
        <v>12</v>
      </c>
      <c r="XEW2371">
        <v>332</v>
      </c>
      <c r="XEX2371">
        <v>1800.06</v>
      </c>
      <c r="XEY2371">
        <v>25654</v>
      </c>
    </row>
    <row r="2372" spans="16369:16379" x14ac:dyDescent="0.3">
      <c r="XEO2372" t="s">
        <v>518</v>
      </c>
      <c r="XEP2372">
        <v>2</v>
      </c>
      <c r="XEQ2372">
        <v>5</v>
      </c>
      <c r="XER2372">
        <v>0.1</v>
      </c>
      <c r="XES2372">
        <v>100</v>
      </c>
      <c r="XET2372">
        <v>1047</v>
      </c>
      <c r="XEU2372">
        <v>43.829799999999999</v>
      </c>
      <c r="XEV2372">
        <v>0</v>
      </c>
      <c r="XEW2372">
        <v>266</v>
      </c>
      <c r="XEX2372">
        <v>1800.11</v>
      </c>
      <c r="XEY2372">
        <v>23628</v>
      </c>
    </row>
    <row r="2373" spans="16369:16379" x14ac:dyDescent="0.3">
      <c r="XEO2373" t="s">
        <v>518</v>
      </c>
      <c r="XEP2373">
        <v>2</v>
      </c>
      <c r="XEQ2373">
        <v>5</v>
      </c>
      <c r="XER2373">
        <v>0.15</v>
      </c>
      <c r="XES2373">
        <v>100</v>
      </c>
      <c r="XET2373">
        <v>1047</v>
      </c>
      <c r="XEU2373">
        <v>158.16300000000001</v>
      </c>
      <c r="XEV2373">
        <v>10</v>
      </c>
      <c r="XEW2373">
        <v>239</v>
      </c>
      <c r="XEX2373">
        <v>1800.05</v>
      </c>
      <c r="XEY2373">
        <v>22790</v>
      </c>
    </row>
    <row r="2374" spans="16369:16379" x14ac:dyDescent="0.3">
      <c r="XEO2374" t="s">
        <v>518</v>
      </c>
      <c r="XEP2374">
        <v>2</v>
      </c>
      <c r="XEQ2374">
        <v>5</v>
      </c>
      <c r="XER2374">
        <v>0.2</v>
      </c>
      <c r="XES2374">
        <v>100</v>
      </c>
      <c r="XET2374">
        <v>1048</v>
      </c>
      <c r="XEU2374">
        <v>65.757000000000005</v>
      </c>
      <c r="XEV2374">
        <v>3</v>
      </c>
      <c r="XEW2374">
        <v>257</v>
      </c>
      <c r="XEX2374">
        <v>1800.12</v>
      </c>
      <c r="XEY2374">
        <v>19571</v>
      </c>
    </row>
    <row r="2375" spans="16369:16379" x14ac:dyDescent="0.3">
      <c r="XEO2375" t="s">
        <v>518</v>
      </c>
      <c r="XEP2375">
        <v>2</v>
      </c>
      <c r="XEQ2375">
        <v>10</v>
      </c>
      <c r="XER2375">
        <v>0.05</v>
      </c>
      <c r="XES2375">
        <v>100</v>
      </c>
      <c r="XET2375">
        <v>1047</v>
      </c>
      <c r="XEU2375">
        <v>155.73599999999999</v>
      </c>
      <c r="XEV2375">
        <v>8</v>
      </c>
      <c r="XEW2375">
        <v>228</v>
      </c>
      <c r="XEX2375">
        <v>1800.02</v>
      </c>
      <c r="XEY2375">
        <v>19007</v>
      </c>
    </row>
    <row r="2376" spans="16369:16379" x14ac:dyDescent="0.3">
      <c r="XEO2376" t="s">
        <v>518</v>
      </c>
      <c r="XEP2376">
        <v>2</v>
      </c>
      <c r="XEQ2376">
        <v>10</v>
      </c>
      <c r="XER2376">
        <v>0.1</v>
      </c>
      <c r="XES2376">
        <v>100</v>
      </c>
      <c r="XET2376">
        <v>1048</v>
      </c>
      <c r="XEU2376">
        <v>156.91200000000001</v>
      </c>
      <c r="XEV2376">
        <v>4</v>
      </c>
      <c r="XEW2376">
        <v>80</v>
      </c>
      <c r="XEX2376">
        <v>1800.64</v>
      </c>
      <c r="XEY2376">
        <v>9218</v>
      </c>
    </row>
    <row r="2377" spans="16369:16379" x14ac:dyDescent="0.3">
      <c r="XEO2377" t="s">
        <v>518</v>
      </c>
      <c r="XEP2377">
        <v>2</v>
      </c>
      <c r="XEQ2377">
        <v>10</v>
      </c>
      <c r="XER2377">
        <v>0.15</v>
      </c>
      <c r="XES2377">
        <v>100</v>
      </c>
      <c r="XET2377">
        <v>1064</v>
      </c>
      <c r="XEU2377">
        <v>388.02</v>
      </c>
      <c r="XEV2377">
        <v>6</v>
      </c>
      <c r="XEW2377">
        <v>31</v>
      </c>
      <c r="XEX2377">
        <v>1800.46</v>
      </c>
      <c r="XEY2377">
        <v>5402</v>
      </c>
    </row>
    <row r="2378" spans="16369:16379" x14ac:dyDescent="0.3">
      <c r="XEO2378" t="s">
        <v>518</v>
      </c>
      <c r="XEP2378">
        <v>2</v>
      </c>
      <c r="XEQ2378">
        <v>10</v>
      </c>
      <c r="XER2378">
        <v>0.2</v>
      </c>
      <c r="XES2378">
        <v>100</v>
      </c>
      <c r="XET2378">
        <v>1068</v>
      </c>
      <c r="XEU2378">
        <v>880.32299999999998</v>
      </c>
      <c r="XEV2378">
        <v>0</v>
      </c>
      <c r="XEW2378">
        <v>9</v>
      </c>
      <c r="XEX2378">
        <v>1800.07</v>
      </c>
      <c r="XEY2378">
        <v>2898</v>
      </c>
    </row>
    <row r="2379" spans="16369:16379" x14ac:dyDescent="0.3">
      <c r="XEO2379" t="s">
        <v>518</v>
      </c>
      <c r="XEP2379">
        <v>2</v>
      </c>
      <c r="XEQ2379">
        <v>25</v>
      </c>
      <c r="XER2379">
        <v>0.05</v>
      </c>
      <c r="XES2379">
        <v>100</v>
      </c>
      <c r="XET2379">
        <v>1055</v>
      </c>
      <c r="XEU2379">
        <v>448.87299999999999</v>
      </c>
      <c r="XEV2379">
        <v>15</v>
      </c>
      <c r="XEW2379">
        <v>109</v>
      </c>
      <c r="XEX2379">
        <v>1800.16</v>
      </c>
      <c r="XEY2379">
        <v>11237</v>
      </c>
    </row>
    <row r="2380" spans="16369:16379" x14ac:dyDescent="0.3">
      <c r="XEO2380" t="s">
        <v>518</v>
      </c>
      <c r="XEP2380">
        <v>2</v>
      </c>
      <c r="XEQ2380">
        <v>25</v>
      </c>
      <c r="XER2380">
        <v>0.1</v>
      </c>
      <c r="XES2380">
        <v>100</v>
      </c>
      <c r="XET2380">
        <v>1073</v>
      </c>
      <c r="XEU2380">
        <v>1526.35</v>
      </c>
      <c r="XEV2380">
        <v>14</v>
      </c>
      <c r="XEW2380">
        <v>20</v>
      </c>
      <c r="XEX2380">
        <v>1800.49</v>
      </c>
      <c r="XEY2380">
        <v>4203</v>
      </c>
    </row>
    <row r="2381" spans="16369:16379" x14ac:dyDescent="0.3">
      <c r="XEO2381" t="s">
        <v>518</v>
      </c>
      <c r="XEP2381">
        <v>2</v>
      </c>
      <c r="XEQ2381">
        <v>25</v>
      </c>
      <c r="XER2381">
        <v>0.15</v>
      </c>
      <c r="XES2381">
        <v>100</v>
      </c>
      <c r="XET2381">
        <v>1440</v>
      </c>
      <c r="XEU2381">
        <v>1840.71</v>
      </c>
      <c r="XEV2381">
        <v>0</v>
      </c>
      <c r="XEW2381">
        <v>1</v>
      </c>
      <c r="XEX2381">
        <v>1840.71</v>
      </c>
      <c r="XEY2381">
        <v>62</v>
      </c>
    </row>
    <row r="2382" spans="16369:16379" x14ac:dyDescent="0.3">
      <c r="XEO2382" t="s">
        <v>518</v>
      </c>
      <c r="XEP2382">
        <v>2</v>
      </c>
      <c r="XEQ2382">
        <v>25</v>
      </c>
      <c r="XER2382">
        <v>0.2</v>
      </c>
      <c r="XES2382">
        <v>100</v>
      </c>
      <c r="XET2382" t="s">
        <v>46</v>
      </c>
      <c r="XEU2382">
        <v>60.026299999999999</v>
      </c>
      <c r="XEV2382">
        <v>0</v>
      </c>
      <c r="XEW2382">
        <v>1</v>
      </c>
      <c r="XEX2382">
        <v>1800.73</v>
      </c>
      <c r="XEY2382">
        <v>29</v>
      </c>
    </row>
    <row r="2383" spans="16369:16379" x14ac:dyDescent="0.3">
      <c r="XEO2383" t="s">
        <v>518</v>
      </c>
      <c r="XEP2383">
        <v>2</v>
      </c>
      <c r="XEQ2383">
        <v>50</v>
      </c>
      <c r="XER2383">
        <v>0.05</v>
      </c>
      <c r="XES2383">
        <v>100</v>
      </c>
      <c r="XET2383">
        <v>1059</v>
      </c>
      <c r="XEU2383">
        <v>156.357</v>
      </c>
      <c r="XEV2383">
        <v>1</v>
      </c>
      <c r="XEW2383">
        <v>77</v>
      </c>
      <c r="XEX2383">
        <v>1800.04</v>
      </c>
      <c r="XEY2383">
        <v>10579</v>
      </c>
    </row>
    <row r="2384" spans="16369:16379" x14ac:dyDescent="0.3">
      <c r="XEO2384" t="s">
        <v>518</v>
      </c>
      <c r="XEP2384">
        <v>2</v>
      </c>
      <c r="XEQ2384">
        <v>50</v>
      </c>
      <c r="XER2384">
        <v>0.1</v>
      </c>
      <c r="XES2384">
        <v>100</v>
      </c>
      <c r="XET2384">
        <v>1100</v>
      </c>
      <c r="XEU2384">
        <v>1695.23</v>
      </c>
      <c r="XEV2384">
        <v>13</v>
      </c>
      <c r="XEW2384">
        <v>16</v>
      </c>
      <c r="XEX2384">
        <v>1800.36</v>
      </c>
      <c r="XEY2384">
        <v>3540</v>
      </c>
    </row>
    <row r="2385" spans="16369:16379" x14ac:dyDescent="0.3">
      <c r="XEO2385" t="s">
        <v>518</v>
      </c>
      <c r="XEP2385">
        <v>2</v>
      </c>
      <c r="XEQ2385">
        <v>50</v>
      </c>
      <c r="XER2385">
        <v>0.15</v>
      </c>
      <c r="XES2385">
        <v>100</v>
      </c>
      <c r="XET2385" t="s">
        <v>46</v>
      </c>
      <c r="XEU2385">
        <v>60.021000000000001</v>
      </c>
      <c r="XEV2385">
        <v>0</v>
      </c>
      <c r="XEW2385">
        <v>1</v>
      </c>
      <c r="XEX2385">
        <v>1800.81</v>
      </c>
      <c r="XEY2385">
        <v>29</v>
      </c>
    </row>
    <row r="2386" spans="16369:16379" x14ac:dyDescent="0.3">
      <c r="XEO2386" t="s">
        <v>518</v>
      </c>
      <c r="XEP2386">
        <v>2</v>
      </c>
      <c r="XEQ2386">
        <v>50</v>
      </c>
      <c r="XER2386">
        <v>0.2</v>
      </c>
      <c r="XES2386">
        <v>100</v>
      </c>
      <c r="XET2386" t="s">
        <v>46</v>
      </c>
      <c r="XEU2386">
        <v>60.023800000000001</v>
      </c>
      <c r="XEV2386">
        <v>0</v>
      </c>
      <c r="XEW2386">
        <v>1</v>
      </c>
      <c r="XEX2386">
        <v>1800.55</v>
      </c>
      <c r="XEY2386">
        <v>29</v>
      </c>
    </row>
    <row r="2387" spans="16369:16379" x14ac:dyDescent="0.3">
      <c r="XEO2387" t="s">
        <v>518</v>
      </c>
      <c r="XEP2387">
        <v>3</v>
      </c>
      <c r="XEQ2387">
        <v>0</v>
      </c>
      <c r="XER2387">
        <v>0.05</v>
      </c>
      <c r="XES2387">
        <v>100</v>
      </c>
      <c r="XET2387">
        <v>1096</v>
      </c>
      <c r="XEU2387">
        <v>978.20500000000004</v>
      </c>
      <c r="XEV2387">
        <v>25</v>
      </c>
      <c r="XEW2387">
        <v>62</v>
      </c>
      <c r="XEX2387">
        <v>1800.08</v>
      </c>
      <c r="XEY2387">
        <v>13792</v>
      </c>
    </row>
    <row r="2388" spans="16369:16379" x14ac:dyDescent="0.3">
      <c r="XEO2388" t="s">
        <v>518</v>
      </c>
      <c r="XEP2388">
        <v>3</v>
      </c>
      <c r="XEQ2388">
        <v>10</v>
      </c>
      <c r="XER2388">
        <v>0.05</v>
      </c>
      <c r="XES2388">
        <v>100</v>
      </c>
      <c r="XET2388">
        <v>1096</v>
      </c>
      <c r="XEU2388">
        <v>199.119</v>
      </c>
      <c r="XEV2388">
        <v>5</v>
      </c>
      <c r="XEW2388">
        <v>94</v>
      </c>
      <c r="XEX2388">
        <v>1800.12</v>
      </c>
      <c r="XEY2388">
        <v>13667</v>
      </c>
    </row>
    <row r="2389" spans="16369:16379" x14ac:dyDescent="0.3">
      <c r="XEO2389" t="s">
        <v>518</v>
      </c>
      <c r="XEP2389">
        <v>3</v>
      </c>
      <c r="XEQ2389">
        <v>25</v>
      </c>
      <c r="XER2389">
        <v>0.05</v>
      </c>
      <c r="XES2389">
        <v>100</v>
      </c>
      <c r="XET2389">
        <v>1096</v>
      </c>
      <c r="XEU2389">
        <v>467.07100000000003</v>
      </c>
      <c r="XEV2389">
        <v>21</v>
      </c>
      <c r="XEW2389">
        <v>96</v>
      </c>
      <c r="XEX2389">
        <v>1800</v>
      </c>
      <c r="XEY2389">
        <v>13960</v>
      </c>
    </row>
    <row r="2390" spans="16369:16379" x14ac:dyDescent="0.3">
      <c r="XEO2390" t="s">
        <v>518</v>
      </c>
      <c r="XEP2390">
        <v>3</v>
      </c>
      <c r="XEQ2390">
        <v>50</v>
      </c>
      <c r="XER2390">
        <v>0.05</v>
      </c>
      <c r="XES2390">
        <v>100</v>
      </c>
      <c r="XET2390">
        <v>1096</v>
      </c>
      <c r="XEU2390">
        <v>462.178</v>
      </c>
      <c r="XEV2390">
        <v>13</v>
      </c>
      <c r="XEW2390">
        <v>74</v>
      </c>
      <c r="XEX2390">
        <v>1800.17</v>
      </c>
      <c r="XEY2390">
        <v>14010</v>
      </c>
    </row>
    <row r="2391" spans="16369:16379" x14ac:dyDescent="0.3">
      <c r="XEO2391" t="s">
        <v>519</v>
      </c>
      <c r="XEP2391">
        <v>3</v>
      </c>
      <c r="XEQ2391">
        <v>0</v>
      </c>
      <c r="XER2391">
        <v>0.2</v>
      </c>
      <c r="XES2391">
        <v>50</v>
      </c>
      <c r="XET2391" t="s">
        <v>511</v>
      </c>
      <c r="XEU2391" t="s">
        <v>511</v>
      </c>
      <c r="XEV2391" t="s">
        <v>511</v>
      </c>
      <c r="XEW2391" t="s">
        <v>511</v>
      </c>
      <c r="XEX2391" t="s">
        <v>511</v>
      </c>
    </row>
    <row r="2392" spans="16369:16379" x14ac:dyDescent="0.3">
      <c r="XEO2392" t="s">
        <v>519</v>
      </c>
      <c r="XEP2392">
        <v>3</v>
      </c>
      <c r="XEQ2392">
        <v>10</v>
      </c>
      <c r="XER2392">
        <v>0.2</v>
      </c>
      <c r="XES2392">
        <v>50</v>
      </c>
      <c r="XET2392" t="s">
        <v>511</v>
      </c>
      <c r="XEU2392" t="s">
        <v>511</v>
      </c>
      <c r="XEV2392" t="s">
        <v>511</v>
      </c>
      <c r="XEW2392" t="s">
        <v>511</v>
      </c>
      <c r="XEX2392" t="s">
        <v>511</v>
      </c>
    </row>
    <row r="2393" spans="16369:16379" x14ac:dyDescent="0.3">
      <c r="XEO2393" t="s">
        <v>519</v>
      </c>
      <c r="XEP2393">
        <v>3</v>
      </c>
      <c r="XEQ2393">
        <v>10</v>
      </c>
      <c r="XER2393">
        <v>0.1</v>
      </c>
      <c r="XES2393">
        <v>50</v>
      </c>
      <c r="XET2393" t="s">
        <v>511</v>
      </c>
      <c r="XEU2393" t="s">
        <v>511</v>
      </c>
      <c r="XEV2393" t="s">
        <v>511</v>
      </c>
      <c r="XEW2393" t="s">
        <v>511</v>
      </c>
      <c r="XEX2393" t="s">
        <v>511</v>
      </c>
    </row>
    <row r="2394" spans="16369:16379" x14ac:dyDescent="0.3">
      <c r="XEO2394" t="s">
        <v>519</v>
      </c>
      <c r="XEP2394">
        <v>3</v>
      </c>
      <c r="XEQ2394">
        <v>25</v>
      </c>
      <c r="XER2394">
        <v>0.1</v>
      </c>
      <c r="XES2394">
        <v>50</v>
      </c>
      <c r="XET2394" t="s">
        <v>511</v>
      </c>
      <c r="XEU2394" t="s">
        <v>511</v>
      </c>
      <c r="XEV2394" t="s">
        <v>511</v>
      </c>
      <c r="XEW2394" t="s">
        <v>511</v>
      </c>
      <c r="XEX2394" t="s">
        <v>511</v>
      </c>
    </row>
    <row r="2395" spans="16369:16379" x14ac:dyDescent="0.3">
      <c r="XEO2395" t="s">
        <v>519</v>
      </c>
      <c r="XEP2395">
        <v>3</v>
      </c>
      <c r="XEQ2395">
        <v>10</v>
      </c>
      <c r="XER2395">
        <v>0.15</v>
      </c>
      <c r="XES2395">
        <v>50</v>
      </c>
      <c r="XET2395" t="s">
        <v>511</v>
      </c>
      <c r="XEU2395" t="s">
        <v>511</v>
      </c>
      <c r="XEV2395" t="s">
        <v>511</v>
      </c>
      <c r="XEW2395" t="s">
        <v>511</v>
      </c>
      <c r="XEX2395" t="s">
        <v>511</v>
      </c>
    </row>
    <row r="2396" spans="16369:16379" x14ac:dyDescent="0.3">
      <c r="XEO2396" t="s">
        <v>519</v>
      </c>
      <c r="XEP2396">
        <v>3</v>
      </c>
      <c r="XEQ2396">
        <v>0</v>
      </c>
      <c r="XER2396">
        <v>0.15</v>
      </c>
      <c r="XES2396">
        <v>50</v>
      </c>
      <c r="XET2396" t="s">
        <v>511</v>
      </c>
      <c r="XEU2396" t="s">
        <v>511</v>
      </c>
      <c r="XEV2396" t="s">
        <v>511</v>
      </c>
      <c r="XEW2396" t="s">
        <v>511</v>
      </c>
      <c r="XEX2396" t="s">
        <v>511</v>
      </c>
    </row>
    <row r="2397" spans="16369:16379" x14ac:dyDescent="0.3">
      <c r="XEO2397" t="s">
        <v>519</v>
      </c>
      <c r="XEP2397">
        <v>3</v>
      </c>
      <c r="XEQ2397">
        <v>0</v>
      </c>
      <c r="XER2397">
        <v>0.1</v>
      </c>
      <c r="XES2397">
        <v>50</v>
      </c>
      <c r="XET2397" t="s">
        <v>511</v>
      </c>
      <c r="XEU2397" t="s">
        <v>511</v>
      </c>
      <c r="XEV2397" t="s">
        <v>511</v>
      </c>
      <c r="XEW2397" t="s">
        <v>511</v>
      </c>
      <c r="XEX2397" t="s">
        <v>511</v>
      </c>
    </row>
    <row r="2398" spans="16369:16379" x14ac:dyDescent="0.3">
      <c r="XEO2398" t="s">
        <v>519</v>
      </c>
      <c r="XEP2398">
        <v>3</v>
      </c>
      <c r="XEQ2398">
        <v>50</v>
      </c>
      <c r="XER2398">
        <v>0.15</v>
      </c>
      <c r="XES2398">
        <v>50</v>
      </c>
      <c r="XET2398" t="s">
        <v>511</v>
      </c>
      <c r="XEU2398" t="s">
        <v>511</v>
      </c>
      <c r="XEV2398" t="s">
        <v>511</v>
      </c>
      <c r="XEW2398" t="s">
        <v>511</v>
      </c>
      <c r="XEX2398" t="s">
        <v>511</v>
      </c>
    </row>
    <row r="2399" spans="16369:16379" x14ac:dyDescent="0.3">
      <c r="XEO2399" t="s">
        <v>519</v>
      </c>
      <c r="XEP2399">
        <v>3</v>
      </c>
      <c r="XEQ2399">
        <v>50</v>
      </c>
      <c r="XER2399">
        <v>0.1</v>
      </c>
      <c r="XES2399">
        <v>50</v>
      </c>
      <c r="XET2399" t="s">
        <v>511</v>
      </c>
      <c r="XEU2399" t="s">
        <v>511</v>
      </c>
      <c r="XEV2399" t="s">
        <v>511</v>
      </c>
      <c r="XEW2399" t="s">
        <v>511</v>
      </c>
      <c r="XEX2399" t="s">
        <v>511</v>
      </c>
    </row>
    <row r="2400" spans="16369:16379" x14ac:dyDescent="0.3">
      <c r="XEO2400" t="s">
        <v>519</v>
      </c>
      <c r="XEP2400">
        <v>3</v>
      </c>
      <c r="XEQ2400">
        <v>50</v>
      </c>
      <c r="XER2400">
        <v>0.2</v>
      </c>
      <c r="XES2400">
        <v>50</v>
      </c>
      <c r="XET2400" t="s">
        <v>511</v>
      </c>
      <c r="XEU2400" t="s">
        <v>511</v>
      </c>
      <c r="XEV2400" t="s">
        <v>511</v>
      </c>
      <c r="XEW2400" t="s">
        <v>511</v>
      </c>
      <c r="XEX2400" t="s">
        <v>511</v>
      </c>
    </row>
    <row r="2401" spans="16369:16378" x14ac:dyDescent="0.3">
      <c r="XEO2401" t="s">
        <v>519</v>
      </c>
      <c r="XEP2401">
        <v>3</v>
      </c>
      <c r="XEQ2401">
        <v>25</v>
      </c>
      <c r="XER2401">
        <v>0.2</v>
      </c>
      <c r="XES2401">
        <v>50</v>
      </c>
      <c r="XET2401" t="s">
        <v>511</v>
      </c>
      <c r="XEU2401" t="s">
        <v>511</v>
      </c>
      <c r="XEV2401" t="s">
        <v>511</v>
      </c>
      <c r="XEW2401" t="s">
        <v>511</v>
      </c>
      <c r="XEX2401" t="s">
        <v>511</v>
      </c>
    </row>
    <row r="2402" spans="16369:16378" x14ac:dyDescent="0.3">
      <c r="XEO2402" t="s">
        <v>519</v>
      </c>
      <c r="XEP2402">
        <v>3</v>
      </c>
      <c r="XEQ2402">
        <v>25</v>
      </c>
      <c r="XER2402">
        <v>0.15</v>
      </c>
      <c r="XES2402">
        <v>50</v>
      </c>
      <c r="XET2402" t="s">
        <v>511</v>
      </c>
      <c r="XEU2402" t="s">
        <v>511</v>
      </c>
      <c r="XEV2402" t="s">
        <v>511</v>
      </c>
      <c r="XEW2402" t="s">
        <v>511</v>
      </c>
      <c r="XEX2402" t="s">
        <v>511</v>
      </c>
    </row>
    <row r="2403" spans="16369:16378" x14ac:dyDescent="0.3">
      <c r="XEO2403" t="s">
        <v>524</v>
      </c>
      <c r="XEP2403">
        <v>3</v>
      </c>
      <c r="XEQ2403">
        <v>10</v>
      </c>
      <c r="XER2403">
        <v>0.2</v>
      </c>
      <c r="XES2403">
        <v>100</v>
      </c>
      <c r="XET2403" t="s">
        <v>511</v>
      </c>
      <c r="XEU2403" t="s">
        <v>511</v>
      </c>
      <c r="XEV2403" t="s">
        <v>511</v>
      </c>
      <c r="XEW2403" t="s">
        <v>511</v>
      </c>
      <c r="XEX2403" t="s">
        <v>511</v>
      </c>
    </row>
    <row r="2404" spans="16369:16378" x14ac:dyDescent="0.3">
      <c r="XEO2404" t="s">
        <v>524</v>
      </c>
      <c r="XEP2404">
        <v>3</v>
      </c>
      <c r="XEQ2404">
        <v>10</v>
      </c>
      <c r="XER2404">
        <v>0.1</v>
      </c>
      <c r="XES2404">
        <v>100</v>
      </c>
      <c r="XET2404" t="s">
        <v>511</v>
      </c>
      <c r="XEU2404" t="s">
        <v>511</v>
      </c>
      <c r="XEV2404" t="s">
        <v>511</v>
      </c>
      <c r="XEW2404" t="s">
        <v>511</v>
      </c>
      <c r="XEX2404" t="s">
        <v>511</v>
      </c>
    </row>
    <row r="2405" spans="16369:16378" x14ac:dyDescent="0.3">
      <c r="XEO2405" t="s">
        <v>524</v>
      </c>
      <c r="XEP2405">
        <v>3</v>
      </c>
      <c r="XEQ2405">
        <v>10</v>
      </c>
      <c r="XER2405">
        <v>0.15</v>
      </c>
      <c r="XES2405">
        <v>100</v>
      </c>
      <c r="XET2405" t="s">
        <v>511</v>
      </c>
      <c r="XEU2405" t="s">
        <v>511</v>
      </c>
      <c r="XEV2405" t="s">
        <v>511</v>
      </c>
      <c r="XEW2405" t="s">
        <v>511</v>
      </c>
      <c r="XEX2405" t="s">
        <v>511</v>
      </c>
    </row>
    <row r="2406" spans="16369:16378" x14ac:dyDescent="0.3">
      <c r="XEO2406" t="s">
        <v>524</v>
      </c>
      <c r="XEP2406">
        <v>3</v>
      </c>
      <c r="XEQ2406">
        <v>0</v>
      </c>
      <c r="XER2406">
        <v>0.1</v>
      </c>
      <c r="XES2406">
        <v>100</v>
      </c>
      <c r="XET2406" t="s">
        <v>511</v>
      </c>
      <c r="XEU2406" t="s">
        <v>511</v>
      </c>
      <c r="XEV2406" t="s">
        <v>511</v>
      </c>
      <c r="XEW2406" t="s">
        <v>511</v>
      </c>
      <c r="XEX2406" t="s">
        <v>511</v>
      </c>
    </row>
    <row r="2407" spans="16369:16378" x14ac:dyDescent="0.3">
      <c r="XEO2407" t="s">
        <v>524</v>
      </c>
      <c r="XEP2407">
        <v>3</v>
      </c>
      <c r="XEQ2407">
        <v>0</v>
      </c>
      <c r="XER2407">
        <v>0.15</v>
      </c>
      <c r="XES2407">
        <v>100</v>
      </c>
      <c r="XET2407" t="s">
        <v>511</v>
      </c>
      <c r="XEU2407" t="s">
        <v>511</v>
      </c>
      <c r="XEV2407" t="s">
        <v>511</v>
      </c>
      <c r="XEW2407" t="s">
        <v>511</v>
      </c>
      <c r="XEX2407" t="s">
        <v>511</v>
      </c>
    </row>
    <row r="2408" spans="16369:16378" x14ac:dyDescent="0.3">
      <c r="XEO2408" t="s">
        <v>524</v>
      </c>
      <c r="XEP2408">
        <v>3</v>
      </c>
      <c r="XEQ2408">
        <v>0</v>
      </c>
      <c r="XER2408">
        <v>0.2</v>
      </c>
      <c r="XES2408">
        <v>100</v>
      </c>
      <c r="XET2408" t="s">
        <v>511</v>
      </c>
      <c r="XEU2408" t="s">
        <v>511</v>
      </c>
      <c r="XEV2408" t="s">
        <v>511</v>
      </c>
      <c r="XEW2408" t="s">
        <v>511</v>
      </c>
      <c r="XEX2408" t="s">
        <v>511</v>
      </c>
    </row>
    <row r="2409" spans="16369:16378" x14ac:dyDescent="0.3">
      <c r="XEO2409" t="s">
        <v>524</v>
      </c>
      <c r="XEP2409">
        <v>3</v>
      </c>
      <c r="XEQ2409">
        <v>25</v>
      </c>
      <c r="XER2409">
        <v>0.15</v>
      </c>
      <c r="XES2409">
        <v>100</v>
      </c>
      <c r="XET2409" t="s">
        <v>511</v>
      </c>
      <c r="XEU2409" t="s">
        <v>511</v>
      </c>
      <c r="XEV2409" t="s">
        <v>511</v>
      </c>
      <c r="XEW2409" t="s">
        <v>511</v>
      </c>
      <c r="XEX2409" t="s">
        <v>511</v>
      </c>
    </row>
    <row r="2410" spans="16369:16378" x14ac:dyDescent="0.3">
      <c r="XEO2410" t="s">
        <v>524</v>
      </c>
      <c r="XEP2410">
        <v>3</v>
      </c>
      <c r="XEQ2410">
        <v>25</v>
      </c>
      <c r="XER2410">
        <v>0.1</v>
      </c>
      <c r="XES2410">
        <v>100</v>
      </c>
      <c r="XET2410" t="s">
        <v>511</v>
      </c>
      <c r="XEU2410" t="s">
        <v>511</v>
      </c>
      <c r="XEV2410" t="s">
        <v>511</v>
      </c>
      <c r="XEW2410" t="s">
        <v>511</v>
      </c>
      <c r="XEX2410" t="s">
        <v>511</v>
      </c>
    </row>
    <row r="2411" spans="16369:16378" x14ac:dyDescent="0.3">
      <c r="XEO2411" t="s">
        <v>524</v>
      </c>
      <c r="XEP2411">
        <v>3</v>
      </c>
      <c r="XEQ2411">
        <v>50</v>
      </c>
      <c r="XER2411">
        <v>0.1</v>
      </c>
      <c r="XES2411">
        <v>100</v>
      </c>
      <c r="XET2411" t="s">
        <v>511</v>
      </c>
      <c r="XEU2411" t="s">
        <v>511</v>
      </c>
      <c r="XEV2411" t="s">
        <v>511</v>
      </c>
      <c r="XEW2411" t="s">
        <v>511</v>
      </c>
      <c r="XEX2411" t="s">
        <v>511</v>
      </c>
    </row>
    <row r="2412" spans="16369:16378" x14ac:dyDescent="0.3">
      <c r="XEO2412" t="s">
        <v>524</v>
      </c>
      <c r="XEP2412">
        <v>3</v>
      </c>
      <c r="XEQ2412">
        <v>50</v>
      </c>
      <c r="XER2412">
        <v>0.2</v>
      </c>
      <c r="XES2412">
        <v>100</v>
      </c>
      <c r="XET2412" t="s">
        <v>511</v>
      </c>
      <c r="XEU2412" t="s">
        <v>511</v>
      </c>
      <c r="XEV2412" t="s">
        <v>511</v>
      </c>
      <c r="XEW2412" t="s">
        <v>511</v>
      </c>
      <c r="XEX2412" t="s">
        <v>511</v>
      </c>
    </row>
    <row r="2413" spans="16369:16378" x14ac:dyDescent="0.3">
      <c r="XEO2413" t="s">
        <v>524</v>
      </c>
      <c r="XEP2413">
        <v>3</v>
      </c>
      <c r="XEQ2413">
        <v>25</v>
      </c>
      <c r="XER2413">
        <v>0.2</v>
      </c>
      <c r="XES2413">
        <v>100</v>
      </c>
      <c r="XET2413" t="s">
        <v>511</v>
      </c>
      <c r="XEU2413" t="s">
        <v>511</v>
      </c>
      <c r="XEV2413" t="s">
        <v>511</v>
      </c>
      <c r="XEW2413" t="s">
        <v>511</v>
      </c>
      <c r="XEX2413" t="s">
        <v>511</v>
      </c>
    </row>
    <row r="2414" spans="16369:16378" x14ac:dyDescent="0.3">
      <c r="XEO2414" t="s">
        <v>524</v>
      </c>
      <c r="XEP2414">
        <v>3</v>
      </c>
      <c r="XEQ2414">
        <v>50</v>
      </c>
      <c r="XER2414">
        <v>0.15</v>
      </c>
      <c r="XES2414">
        <v>100</v>
      </c>
      <c r="XET2414" t="s">
        <v>511</v>
      </c>
      <c r="XEU2414" t="s">
        <v>511</v>
      </c>
      <c r="XEV2414" t="s">
        <v>511</v>
      </c>
      <c r="XEW2414" t="s">
        <v>511</v>
      </c>
      <c r="XEX2414" t="s">
        <v>511</v>
      </c>
    </row>
    <row r="2415" spans="16369:16378" x14ac:dyDescent="0.3">
      <c r="XEO2415" t="s">
        <v>526</v>
      </c>
      <c r="XEP2415">
        <v>3</v>
      </c>
      <c r="XEQ2415">
        <v>10</v>
      </c>
      <c r="XER2415">
        <v>0.1</v>
      </c>
      <c r="XES2415">
        <v>50</v>
      </c>
      <c r="XET2415" t="s">
        <v>511</v>
      </c>
      <c r="XEU2415" t="s">
        <v>511</v>
      </c>
      <c r="XEV2415" t="s">
        <v>511</v>
      </c>
      <c r="XEW2415" t="s">
        <v>511</v>
      </c>
      <c r="XEX2415" t="s">
        <v>511</v>
      </c>
    </row>
    <row r="2416" spans="16369:16378" x14ac:dyDescent="0.3">
      <c r="XEO2416" t="s">
        <v>526</v>
      </c>
      <c r="XEP2416">
        <v>3</v>
      </c>
      <c r="XEQ2416">
        <v>0</v>
      </c>
      <c r="XER2416">
        <v>0.2</v>
      </c>
      <c r="XES2416">
        <v>50</v>
      </c>
      <c r="XET2416" t="s">
        <v>511</v>
      </c>
      <c r="XEU2416" t="s">
        <v>511</v>
      </c>
      <c r="XEV2416" t="s">
        <v>511</v>
      </c>
      <c r="XEW2416" t="s">
        <v>511</v>
      </c>
      <c r="XEX2416" t="s">
        <v>511</v>
      </c>
    </row>
    <row r="2417" spans="16369:16378" x14ac:dyDescent="0.3">
      <c r="XEO2417" t="s">
        <v>526</v>
      </c>
      <c r="XEP2417">
        <v>2</v>
      </c>
      <c r="XEQ2417">
        <v>50</v>
      </c>
      <c r="XER2417">
        <v>0.2</v>
      </c>
      <c r="XES2417">
        <v>50</v>
      </c>
      <c r="XET2417" t="s">
        <v>511</v>
      </c>
      <c r="XEU2417" t="s">
        <v>511</v>
      </c>
      <c r="XEV2417" t="s">
        <v>511</v>
      </c>
      <c r="XEW2417" t="s">
        <v>511</v>
      </c>
      <c r="XEX2417" t="s">
        <v>511</v>
      </c>
    </row>
    <row r="2418" spans="16369:16378" x14ac:dyDescent="0.3">
      <c r="XEO2418" t="s">
        <v>526</v>
      </c>
      <c r="XEP2418">
        <v>3</v>
      </c>
      <c r="XEQ2418">
        <v>10</v>
      </c>
      <c r="XER2418">
        <v>0.05</v>
      </c>
      <c r="XES2418">
        <v>50</v>
      </c>
      <c r="XET2418" t="s">
        <v>511</v>
      </c>
      <c r="XEU2418" t="s">
        <v>511</v>
      </c>
      <c r="XEV2418" t="s">
        <v>511</v>
      </c>
      <c r="XEW2418" t="s">
        <v>511</v>
      </c>
      <c r="XEX2418" t="s">
        <v>511</v>
      </c>
    </row>
    <row r="2419" spans="16369:16378" x14ac:dyDescent="0.3">
      <c r="XEO2419" t="s">
        <v>526</v>
      </c>
      <c r="XEP2419">
        <v>3</v>
      </c>
      <c r="XEQ2419">
        <v>0</v>
      </c>
      <c r="XER2419">
        <v>0.05</v>
      </c>
      <c r="XES2419">
        <v>50</v>
      </c>
      <c r="XET2419" t="s">
        <v>511</v>
      </c>
      <c r="XEU2419" t="s">
        <v>511</v>
      </c>
      <c r="XEV2419" t="s">
        <v>511</v>
      </c>
      <c r="XEW2419" t="s">
        <v>511</v>
      </c>
      <c r="XEX2419" t="s">
        <v>511</v>
      </c>
    </row>
    <row r="2420" spans="16369:16378" x14ac:dyDescent="0.3">
      <c r="XEO2420" t="s">
        <v>526</v>
      </c>
      <c r="XEP2420">
        <v>3</v>
      </c>
      <c r="XEQ2420">
        <v>0</v>
      </c>
      <c r="XER2420">
        <v>0.1</v>
      </c>
      <c r="XES2420">
        <v>50</v>
      </c>
      <c r="XET2420" t="s">
        <v>511</v>
      </c>
      <c r="XEU2420" t="s">
        <v>511</v>
      </c>
      <c r="XEV2420" t="s">
        <v>511</v>
      </c>
      <c r="XEW2420" t="s">
        <v>511</v>
      </c>
      <c r="XEX2420" t="s">
        <v>511</v>
      </c>
    </row>
    <row r="2421" spans="16369:16378" x14ac:dyDescent="0.3">
      <c r="XEO2421" t="s">
        <v>526</v>
      </c>
      <c r="XEP2421">
        <v>3</v>
      </c>
      <c r="XEQ2421">
        <v>0</v>
      </c>
      <c r="XER2421">
        <v>0.15</v>
      </c>
      <c r="XES2421">
        <v>50</v>
      </c>
      <c r="XET2421" t="s">
        <v>511</v>
      </c>
      <c r="XEU2421" t="s">
        <v>511</v>
      </c>
      <c r="XEV2421" t="s">
        <v>511</v>
      </c>
      <c r="XEW2421" t="s">
        <v>511</v>
      </c>
      <c r="XEX2421" t="s">
        <v>511</v>
      </c>
    </row>
    <row r="2422" spans="16369:16378" x14ac:dyDescent="0.3">
      <c r="XEO2422" t="s">
        <v>526</v>
      </c>
      <c r="XEP2422">
        <v>2</v>
      </c>
      <c r="XEQ2422">
        <v>50</v>
      </c>
      <c r="XER2422">
        <v>0.15</v>
      </c>
      <c r="XES2422">
        <v>50</v>
      </c>
      <c r="XET2422" t="s">
        <v>511</v>
      </c>
      <c r="XEU2422" t="s">
        <v>511</v>
      </c>
      <c r="XEV2422" t="s">
        <v>511</v>
      </c>
      <c r="XEW2422" t="s">
        <v>511</v>
      </c>
      <c r="XEX2422" t="s">
        <v>511</v>
      </c>
    </row>
    <row r="2423" spans="16369:16378" x14ac:dyDescent="0.3">
      <c r="XEO2423" t="s">
        <v>526</v>
      </c>
      <c r="XEP2423">
        <v>3</v>
      </c>
      <c r="XEQ2423">
        <v>25</v>
      </c>
      <c r="XER2423">
        <v>0.1</v>
      </c>
      <c r="XES2423">
        <v>50</v>
      </c>
      <c r="XET2423" t="s">
        <v>511</v>
      </c>
      <c r="XEU2423" t="s">
        <v>511</v>
      </c>
      <c r="XEV2423" t="s">
        <v>511</v>
      </c>
      <c r="XEW2423" t="s">
        <v>511</v>
      </c>
      <c r="XEX2423" t="s">
        <v>511</v>
      </c>
    </row>
    <row r="2424" spans="16369:16378" x14ac:dyDescent="0.3">
      <c r="XEO2424" t="s">
        <v>526</v>
      </c>
      <c r="XEP2424">
        <v>3</v>
      </c>
      <c r="XEQ2424">
        <v>25</v>
      </c>
      <c r="XER2424">
        <v>0.05</v>
      </c>
      <c r="XES2424">
        <v>50</v>
      </c>
      <c r="XET2424" t="s">
        <v>511</v>
      </c>
      <c r="XEU2424" t="s">
        <v>511</v>
      </c>
      <c r="XEV2424" t="s">
        <v>511</v>
      </c>
      <c r="XEW2424" t="s">
        <v>511</v>
      </c>
      <c r="XEX2424" t="s">
        <v>511</v>
      </c>
    </row>
    <row r="2425" spans="16369:16378" x14ac:dyDescent="0.3">
      <c r="XEO2425" t="s">
        <v>526</v>
      </c>
      <c r="XEP2425">
        <v>3</v>
      </c>
      <c r="XEQ2425">
        <v>25</v>
      </c>
      <c r="XER2425">
        <v>0.2</v>
      </c>
      <c r="XES2425">
        <v>50</v>
      </c>
      <c r="XET2425" t="s">
        <v>511</v>
      </c>
      <c r="XEU2425" t="s">
        <v>511</v>
      </c>
      <c r="XEV2425" t="s">
        <v>511</v>
      </c>
      <c r="XEW2425" t="s">
        <v>511</v>
      </c>
      <c r="XEX2425" t="s">
        <v>511</v>
      </c>
    </row>
    <row r="2426" spans="16369:16378" x14ac:dyDescent="0.3">
      <c r="XEO2426" t="s">
        <v>526</v>
      </c>
      <c r="XEP2426">
        <v>3</v>
      </c>
      <c r="XEQ2426">
        <v>50</v>
      </c>
      <c r="XER2426">
        <v>0.15</v>
      </c>
      <c r="XES2426">
        <v>50</v>
      </c>
      <c r="XET2426" t="s">
        <v>511</v>
      </c>
      <c r="XEU2426" t="s">
        <v>511</v>
      </c>
      <c r="XEV2426" t="s">
        <v>511</v>
      </c>
      <c r="XEW2426" t="s">
        <v>511</v>
      </c>
      <c r="XEX2426" t="s">
        <v>511</v>
      </c>
    </row>
    <row r="2427" spans="16369:16378" x14ac:dyDescent="0.3">
      <c r="XEO2427" t="s">
        <v>526</v>
      </c>
      <c r="XEP2427">
        <v>3</v>
      </c>
      <c r="XEQ2427">
        <v>50</v>
      </c>
      <c r="XER2427">
        <v>0.2</v>
      </c>
      <c r="XES2427">
        <v>50</v>
      </c>
      <c r="XET2427" t="s">
        <v>511</v>
      </c>
      <c r="XEU2427" t="s">
        <v>511</v>
      </c>
      <c r="XEV2427" t="s">
        <v>511</v>
      </c>
      <c r="XEW2427" t="s">
        <v>511</v>
      </c>
      <c r="XEX2427" t="s">
        <v>511</v>
      </c>
    </row>
    <row r="2428" spans="16369:16378" x14ac:dyDescent="0.3">
      <c r="XEO2428" t="s">
        <v>526</v>
      </c>
      <c r="XEP2428">
        <v>3</v>
      </c>
      <c r="XEQ2428">
        <v>50</v>
      </c>
      <c r="XER2428">
        <v>0.1</v>
      </c>
      <c r="XES2428">
        <v>50</v>
      </c>
      <c r="XET2428" t="s">
        <v>511</v>
      </c>
      <c r="XEU2428" t="s">
        <v>511</v>
      </c>
      <c r="XEV2428" t="s">
        <v>511</v>
      </c>
      <c r="XEW2428" t="s">
        <v>511</v>
      </c>
      <c r="XEX2428" t="s">
        <v>511</v>
      </c>
    </row>
    <row r="2429" spans="16369:16378" x14ac:dyDescent="0.3">
      <c r="XEO2429" t="s">
        <v>526</v>
      </c>
      <c r="XEP2429">
        <v>3</v>
      </c>
      <c r="XEQ2429">
        <v>10</v>
      </c>
      <c r="XER2429">
        <v>0.2</v>
      </c>
      <c r="XES2429">
        <v>50</v>
      </c>
      <c r="XET2429" t="s">
        <v>511</v>
      </c>
      <c r="XEU2429" t="s">
        <v>511</v>
      </c>
      <c r="XEV2429" t="s">
        <v>511</v>
      </c>
      <c r="XEW2429" t="s">
        <v>511</v>
      </c>
      <c r="XEX2429" t="s">
        <v>511</v>
      </c>
    </row>
    <row r="2430" spans="16369:16378" x14ac:dyDescent="0.3">
      <c r="XEO2430" t="s">
        <v>526</v>
      </c>
      <c r="XEP2430">
        <v>3</v>
      </c>
      <c r="XEQ2430">
        <v>25</v>
      </c>
      <c r="XER2430">
        <v>0.15</v>
      </c>
      <c r="XES2430">
        <v>50</v>
      </c>
      <c r="XET2430" t="s">
        <v>511</v>
      </c>
      <c r="XEU2430" t="s">
        <v>511</v>
      </c>
      <c r="XEV2430" t="s">
        <v>511</v>
      </c>
      <c r="XEW2430" t="s">
        <v>511</v>
      </c>
      <c r="XEX2430" t="s">
        <v>511</v>
      </c>
    </row>
    <row r="2431" spans="16369:16378" x14ac:dyDescent="0.3">
      <c r="XEO2431" t="s">
        <v>526</v>
      </c>
      <c r="XEP2431">
        <v>3</v>
      </c>
      <c r="XEQ2431">
        <v>10</v>
      </c>
      <c r="XER2431">
        <v>0.15</v>
      </c>
      <c r="XES2431">
        <v>50</v>
      </c>
      <c r="XET2431" t="s">
        <v>511</v>
      </c>
      <c r="XEU2431" t="s">
        <v>511</v>
      </c>
      <c r="XEV2431" t="s">
        <v>511</v>
      </c>
      <c r="XEW2431" t="s">
        <v>511</v>
      </c>
      <c r="XEX2431" t="s">
        <v>511</v>
      </c>
    </row>
    <row r="2432" spans="16369:16378" x14ac:dyDescent="0.3">
      <c r="XEO2432" t="s">
        <v>526</v>
      </c>
      <c r="XEP2432">
        <v>3</v>
      </c>
      <c r="XEQ2432">
        <v>50</v>
      </c>
      <c r="XER2432">
        <v>0.05</v>
      </c>
      <c r="XES2432">
        <v>50</v>
      </c>
      <c r="XET2432" t="s">
        <v>511</v>
      </c>
      <c r="XEU2432" t="s">
        <v>511</v>
      </c>
      <c r="XEV2432" t="s">
        <v>511</v>
      </c>
      <c r="XEW2432" t="s">
        <v>511</v>
      </c>
      <c r="XEX2432" t="s">
        <v>511</v>
      </c>
    </row>
    <row r="2433" spans="16369:16378" x14ac:dyDescent="0.3">
      <c r="XEO2433" t="s">
        <v>513</v>
      </c>
      <c r="XEP2433">
        <v>3</v>
      </c>
      <c r="XEQ2433">
        <v>0</v>
      </c>
      <c r="XER2433">
        <v>0.05</v>
      </c>
      <c r="XES2433">
        <v>50</v>
      </c>
      <c r="XET2433" t="s">
        <v>511</v>
      </c>
      <c r="XEU2433" t="s">
        <v>511</v>
      </c>
      <c r="XEV2433" t="s">
        <v>511</v>
      </c>
      <c r="XEW2433" t="s">
        <v>511</v>
      </c>
      <c r="XEX2433" t="s">
        <v>511</v>
      </c>
    </row>
    <row r="2434" spans="16369:16378" x14ac:dyDescent="0.3">
      <c r="XEO2434" t="s">
        <v>513</v>
      </c>
      <c r="XEP2434">
        <v>2</v>
      </c>
      <c r="XEQ2434">
        <v>50</v>
      </c>
      <c r="XER2434">
        <v>0.2</v>
      </c>
      <c r="XES2434">
        <v>50</v>
      </c>
      <c r="XET2434" t="s">
        <v>511</v>
      </c>
      <c r="XEU2434" t="s">
        <v>511</v>
      </c>
      <c r="XEV2434" t="s">
        <v>511</v>
      </c>
      <c r="XEW2434" t="s">
        <v>511</v>
      </c>
      <c r="XEX2434" t="s">
        <v>511</v>
      </c>
    </row>
    <row r="2435" spans="16369:16378" x14ac:dyDescent="0.3">
      <c r="XEO2435" t="s">
        <v>513</v>
      </c>
      <c r="XEP2435">
        <v>3</v>
      </c>
      <c r="XEQ2435">
        <v>0</v>
      </c>
      <c r="XER2435">
        <v>0.15</v>
      </c>
      <c r="XES2435">
        <v>50</v>
      </c>
      <c r="XET2435" t="s">
        <v>511</v>
      </c>
      <c r="XEU2435" t="s">
        <v>511</v>
      </c>
      <c r="XEV2435" t="s">
        <v>511</v>
      </c>
      <c r="XEW2435" t="s">
        <v>511</v>
      </c>
      <c r="XEX2435" t="s">
        <v>511</v>
      </c>
    </row>
    <row r="2436" spans="16369:16378" x14ac:dyDescent="0.3">
      <c r="XEO2436" t="s">
        <v>513</v>
      </c>
      <c r="XEP2436">
        <v>3</v>
      </c>
      <c r="XEQ2436">
        <v>0</v>
      </c>
      <c r="XER2436">
        <v>0.2</v>
      </c>
      <c r="XES2436">
        <v>50</v>
      </c>
      <c r="XET2436" t="s">
        <v>511</v>
      </c>
      <c r="XEU2436" t="s">
        <v>511</v>
      </c>
      <c r="XEV2436" t="s">
        <v>511</v>
      </c>
      <c r="XEW2436" t="s">
        <v>511</v>
      </c>
      <c r="XEX2436" t="s">
        <v>511</v>
      </c>
    </row>
    <row r="2437" spans="16369:16378" x14ac:dyDescent="0.3">
      <c r="XEO2437" t="s">
        <v>513</v>
      </c>
      <c r="XEP2437">
        <v>3</v>
      </c>
      <c r="XEQ2437">
        <v>0</v>
      </c>
      <c r="XER2437">
        <v>0.1</v>
      </c>
      <c r="XES2437">
        <v>50</v>
      </c>
      <c r="XET2437" t="s">
        <v>511</v>
      </c>
      <c r="XEU2437" t="s">
        <v>511</v>
      </c>
      <c r="XEV2437" t="s">
        <v>511</v>
      </c>
      <c r="XEW2437" t="s">
        <v>511</v>
      </c>
      <c r="XEX2437" t="s">
        <v>511</v>
      </c>
    </row>
    <row r="2438" spans="16369:16378" x14ac:dyDescent="0.3">
      <c r="XEO2438" t="s">
        <v>513</v>
      </c>
      <c r="XEP2438">
        <v>3</v>
      </c>
      <c r="XEQ2438">
        <v>25</v>
      </c>
      <c r="XER2438">
        <v>0.1</v>
      </c>
      <c r="XES2438">
        <v>50</v>
      </c>
      <c r="XET2438" t="s">
        <v>511</v>
      </c>
      <c r="XEU2438" t="s">
        <v>511</v>
      </c>
      <c r="XEV2438" t="s">
        <v>511</v>
      </c>
      <c r="XEW2438" t="s">
        <v>511</v>
      </c>
      <c r="XEX2438" t="s">
        <v>511</v>
      </c>
    </row>
    <row r="2439" spans="16369:16378" x14ac:dyDescent="0.3">
      <c r="XEO2439" t="s">
        <v>513</v>
      </c>
      <c r="XEP2439">
        <v>3</v>
      </c>
      <c r="XEQ2439">
        <v>10</v>
      </c>
      <c r="XER2439">
        <v>0.15</v>
      </c>
      <c r="XES2439">
        <v>50</v>
      </c>
      <c r="XET2439" t="s">
        <v>511</v>
      </c>
      <c r="XEU2439" t="s">
        <v>511</v>
      </c>
      <c r="XEV2439" t="s">
        <v>511</v>
      </c>
      <c r="XEW2439" t="s">
        <v>511</v>
      </c>
      <c r="XEX2439" t="s">
        <v>511</v>
      </c>
    </row>
    <row r="2440" spans="16369:16378" x14ac:dyDescent="0.3">
      <c r="XEO2440" t="s">
        <v>513</v>
      </c>
      <c r="XEP2440">
        <v>3</v>
      </c>
      <c r="XEQ2440">
        <v>10</v>
      </c>
      <c r="XER2440">
        <v>0.1</v>
      </c>
      <c r="XES2440">
        <v>50</v>
      </c>
      <c r="XET2440" t="s">
        <v>511</v>
      </c>
      <c r="XEU2440" t="s">
        <v>511</v>
      </c>
      <c r="XEV2440" t="s">
        <v>511</v>
      </c>
      <c r="XEW2440" t="s">
        <v>511</v>
      </c>
      <c r="XEX2440" t="s">
        <v>511</v>
      </c>
    </row>
    <row r="2441" spans="16369:16378" x14ac:dyDescent="0.3">
      <c r="XEO2441" t="s">
        <v>513</v>
      </c>
      <c r="XEP2441">
        <v>3</v>
      </c>
      <c r="XEQ2441">
        <v>25</v>
      </c>
      <c r="XER2441">
        <v>0.05</v>
      </c>
      <c r="XES2441">
        <v>50</v>
      </c>
      <c r="XET2441" t="s">
        <v>511</v>
      </c>
      <c r="XEU2441" t="s">
        <v>511</v>
      </c>
      <c r="XEV2441" t="s">
        <v>511</v>
      </c>
      <c r="XEW2441" t="s">
        <v>511</v>
      </c>
      <c r="XEX2441" t="s">
        <v>511</v>
      </c>
    </row>
    <row r="2442" spans="16369:16378" x14ac:dyDescent="0.3">
      <c r="XEO2442" t="s">
        <v>513</v>
      </c>
      <c r="XEP2442">
        <v>3</v>
      </c>
      <c r="XEQ2442">
        <v>50</v>
      </c>
      <c r="XER2442">
        <v>0.05</v>
      </c>
      <c r="XES2442">
        <v>50</v>
      </c>
      <c r="XET2442" t="s">
        <v>511</v>
      </c>
      <c r="XEU2442" t="s">
        <v>511</v>
      </c>
      <c r="XEV2442" t="s">
        <v>511</v>
      </c>
      <c r="XEW2442" t="s">
        <v>511</v>
      </c>
      <c r="XEX2442" t="s">
        <v>511</v>
      </c>
    </row>
    <row r="2443" spans="16369:16378" x14ac:dyDescent="0.3">
      <c r="XEO2443" t="s">
        <v>513</v>
      </c>
      <c r="XEP2443">
        <v>3</v>
      </c>
      <c r="XEQ2443">
        <v>25</v>
      </c>
      <c r="XER2443">
        <v>0.2</v>
      </c>
      <c r="XES2443">
        <v>50</v>
      </c>
      <c r="XET2443" t="s">
        <v>511</v>
      </c>
      <c r="XEU2443" t="s">
        <v>511</v>
      </c>
      <c r="XEV2443" t="s">
        <v>511</v>
      </c>
      <c r="XEW2443" t="s">
        <v>511</v>
      </c>
      <c r="XEX2443" t="s">
        <v>511</v>
      </c>
    </row>
    <row r="2444" spans="16369:16378" x14ac:dyDescent="0.3">
      <c r="XEO2444" t="s">
        <v>513</v>
      </c>
      <c r="XEP2444">
        <v>3</v>
      </c>
      <c r="XEQ2444">
        <v>25</v>
      </c>
      <c r="XER2444">
        <v>0.15</v>
      </c>
      <c r="XES2444">
        <v>50</v>
      </c>
      <c r="XET2444" t="s">
        <v>511</v>
      </c>
      <c r="XEU2444" t="s">
        <v>511</v>
      </c>
      <c r="XEV2444" t="s">
        <v>511</v>
      </c>
      <c r="XEW2444" t="s">
        <v>511</v>
      </c>
      <c r="XEX2444" t="s">
        <v>511</v>
      </c>
    </row>
    <row r="2445" spans="16369:16378" x14ac:dyDescent="0.3">
      <c r="XEO2445" t="s">
        <v>513</v>
      </c>
      <c r="XEP2445">
        <v>3</v>
      </c>
      <c r="XEQ2445">
        <v>10</v>
      </c>
      <c r="XER2445">
        <v>0.2</v>
      </c>
      <c r="XES2445">
        <v>50</v>
      </c>
      <c r="XET2445" t="s">
        <v>511</v>
      </c>
      <c r="XEU2445" t="s">
        <v>511</v>
      </c>
      <c r="XEV2445" t="s">
        <v>511</v>
      </c>
      <c r="XEW2445" t="s">
        <v>511</v>
      </c>
      <c r="XEX2445" t="s">
        <v>511</v>
      </c>
    </row>
    <row r="2446" spans="16369:16378" x14ac:dyDescent="0.3">
      <c r="XEO2446" t="s">
        <v>513</v>
      </c>
      <c r="XEP2446">
        <v>3</v>
      </c>
      <c r="XEQ2446">
        <v>50</v>
      </c>
      <c r="XER2446">
        <v>0.1</v>
      </c>
      <c r="XES2446">
        <v>50</v>
      </c>
      <c r="XET2446" t="s">
        <v>511</v>
      </c>
      <c r="XEU2446" t="s">
        <v>511</v>
      </c>
      <c r="XEV2446" t="s">
        <v>511</v>
      </c>
      <c r="XEW2446" t="s">
        <v>511</v>
      </c>
      <c r="XEX2446" t="s">
        <v>511</v>
      </c>
    </row>
    <row r="2447" spans="16369:16378" x14ac:dyDescent="0.3">
      <c r="XEO2447" t="s">
        <v>513</v>
      </c>
      <c r="XEP2447">
        <v>3</v>
      </c>
      <c r="XEQ2447">
        <v>10</v>
      </c>
      <c r="XER2447">
        <v>0.05</v>
      </c>
      <c r="XES2447">
        <v>50</v>
      </c>
      <c r="XET2447" t="s">
        <v>511</v>
      </c>
      <c r="XEU2447" t="s">
        <v>511</v>
      </c>
      <c r="XEV2447" t="s">
        <v>511</v>
      </c>
      <c r="XEW2447" t="s">
        <v>511</v>
      </c>
      <c r="XEX2447" t="s">
        <v>511</v>
      </c>
    </row>
    <row r="2448" spans="16369:16378" x14ac:dyDescent="0.3">
      <c r="XEO2448" t="s">
        <v>513</v>
      </c>
      <c r="XEP2448">
        <v>3</v>
      </c>
      <c r="XEQ2448">
        <v>50</v>
      </c>
      <c r="XER2448">
        <v>0.2</v>
      </c>
      <c r="XES2448">
        <v>50</v>
      </c>
      <c r="XET2448" t="s">
        <v>511</v>
      </c>
      <c r="XEU2448" t="s">
        <v>511</v>
      </c>
      <c r="XEV2448" t="s">
        <v>511</v>
      </c>
      <c r="XEW2448" t="s">
        <v>511</v>
      </c>
      <c r="XEX2448" t="s">
        <v>511</v>
      </c>
    </row>
    <row r="2449" spans="16369:16378" x14ac:dyDescent="0.3">
      <c r="XEO2449" t="s">
        <v>513</v>
      </c>
      <c r="XEP2449">
        <v>3</v>
      </c>
      <c r="XEQ2449">
        <v>50</v>
      </c>
      <c r="XER2449">
        <v>0.15</v>
      </c>
      <c r="XES2449">
        <v>50</v>
      </c>
      <c r="XET2449" t="s">
        <v>511</v>
      </c>
      <c r="XEU2449" t="s">
        <v>511</v>
      </c>
      <c r="XEV2449" t="s">
        <v>511</v>
      </c>
      <c r="XEW2449" t="s">
        <v>511</v>
      </c>
      <c r="XEX2449" t="s">
        <v>511</v>
      </c>
    </row>
    <row r="2450" spans="16369:16378" x14ac:dyDescent="0.3">
      <c r="XEO2450" t="s">
        <v>19</v>
      </c>
      <c r="XEP2450">
        <v>1</v>
      </c>
      <c r="XEQ2450">
        <v>5</v>
      </c>
      <c r="XER2450">
        <v>0.2</v>
      </c>
      <c r="XES2450">
        <v>100</v>
      </c>
      <c r="XET2450" t="s">
        <v>511</v>
      </c>
      <c r="XEU2450" t="s">
        <v>511</v>
      </c>
      <c r="XEV2450" t="s">
        <v>511</v>
      </c>
      <c r="XEW2450" t="s">
        <v>511</v>
      </c>
      <c r="XEX2450" t="s">
        <v>511</v>
      </c>
    </row>
    <row r="2451" spans="16369:16378" x14ac:dyDescent="0.3">
      <c r="XEO2451" t="s">
        <v>19</v>
      </c>
      <c r="XEP2451">
        <v>1</v>
      </c>
      <c r="XEQ2451">
        <v>5</v>
      </c>
      <c r="XER2451">
        <v>0.15</v>
      </c>
      <c r="XES2451">
        <v>100</v>
      </c>
      <c r="XET2451" t="s">
        <v>511</v>
      </c>
      <c r="XEU2451" t="s">
        <v>511</v>
      </c>
      <c r="XEV2451" t="s">
        <v>511</v>
      </c>
      <c r="XEW2451" t="s">
        <v>511</v>
      </c>
      <c r="XEX2451" t="s">
        <v>511</v>
      </c>
    </row>
    <row r="2452" spans="16369:16378" x14ac:dyDescent="0.3">
      <c r="XEO2452" t="s">
        <v>19</v>
      </c>
      <c r="XEP2452">
        <v>1</v>
      </c>
      <c r="XEQ2452">
        <v>10</v>
      </c>
      <c r="XER2452">
        <v>0.2</v>
      </c>
      <c r="XES2452">
        <v>100</v>
      </c>
      <c r="XET2452" t="s">
        <v>511</v>
      </c>
      <c r="XEU2452" t="s">
        <v>511</v>
      </c>
      <c r="XEV2452" t="s">
        <v>511</v>
      </c>
      <c r="XEW2452" t="s">
        <v>511</v>
      </c>
      <c r="XEX2452" t="s">
        <v>511</v>
      </c>
    </row>
    <row r="2453" spans="16369:16378" x14ac:dyDescent="0.3">
      <c r="XEO2453" t="s">
        <v>19</v>
      </c>
      <c r="XEP2453">
        <v>1</v>
      </c>
      <c r="XEQ2453">
        <v>10</v>
      </c>
      <c r="XER2453">
        <v>0.15</v>
      </c>
      <c r="XES2453">
        <v>100</v>
      </c>
      <c r="XET2453" t="s">
        <v>511</v>
      </c>
      <c r="XEU2453" t="s">
        <v>511</v>
      </c>
      <c r="XEV2453" t="s">
        <v>511</v>
      </c>
      <c r="XEW2453" t="s">
        <v>511</v>
      </c>
      <c r="XEX2453" t="s">
        <v>511</v>
      </c>
    </row>
    <row r="2454" spans="16369:16378" x14ac:dyDescent="0.3">
      <c r="XEO2454" t="s">
        <v>19</v>
      </c>
      <c r="XEP2454">
        <v>1</v>
      </c>
      <c r="XEQ2454">
        <v>25</v>
      </c>
      <c r="XER2454">
        <v>0.2</v>
      </c>
      <c r="XES2454">
        <v>100</v>
      </c>
      <c r="XET2454" t="s">
        <v>511</v>
      </c>
      <c r="XEU2454" t="s">
        <v>511</v>
      </c>
      <c r="XEV2454" t="s">
        <v>511</v>
      </c>
      <c r="XEW2454" t="s">
        <v>511</v>
      </c>
      <c r="XEX2454" t="s">
        <v>511</v>
      </c>
    </row>
    <row r="2455" spans="16369:16378" x14ac:dyDescent="0.3">
      <c r="XEO2455" t="s">
        <v>19</v>
      </c>
      <c r="XEP2455">
        <v>1</v>
      </c>
      <c r="XEQ2455">
        <v>25</v>
      </c>
      <c r="XER2455">
        <v>0.15</v>
      </c>
      <c r="XES2455">
        <v>100</v>
      </c>
      <c r="XET2455" t="s">
        <v>511</v>
      </c>
      <c r="XEU2455" t="s">
        <v>511</v>
      </c>
      <c r="XEV2455" t="s">
        <v>511</v>
      </c>
      <c r="XEW2455" t="s">
        <v>511</v>
      </c>
      <c r="XEX2455" t="s">
        <v>511</v>
      </c>
    </row>
    <row r="2456" spans="16369:16378" x14ac:dyDescent="0.3">
      <c r="XEO2456" t="s">
        <v>19</v>
      </c>
      <c r="XEP2456">
        <v>1</v>
      </c>
      <c r="XEQ2456">
        <v>50</v>
      </c>
      <c r="XER2456">
        <v>0.15</v>
      </c>
      <c r="XES2456">
        <v>100</v>
      </c>
      <c r="XET2456" t="s">
        <v>511</v>
      </c>
      <c r="XEU2456" t="s">
        <v>511</v>
      </c>
      <c r="XEV2456" t="s">
        <v>511</v>
      </c>
      <c r="XEW2456" t="s">
        <v>511</v>
      </c>
      <c r="XEX2456" t="s">
        <v>511</v>
      </c>
    </row>
    <row r="2457" spans="16369:16378" x14ac:dyDescent="0.3">
      <c r="XEO2457" t="s">
        <v>19</v>
      </c>
      <c r="XEP2457">
        <v>1</v>
      </c>
      <c r="XEQ2457">
        <v>50</v>
      </c>
      <c r="XER2457">
        <v>0.2</v>
      </c>
      <c r="XES2457">
        <v>100</v>
      </c>
      <c r="XET2457" t="s">
        <v>511</v>
      </c>
      <c r="XEU2457" t="s">
        <v>511</v>
      </c>
      <c r="XEV2457" t="s">
        <v>511</v>
      </c>
      <c r="XEW2457" t="s">
        <v>511</v>
      </c>
      <c r="XEX2457" t="s">
        <v>511</v>
      </c>
    </row>
    <row r="2458" spans="16369:16378" x14ac:dyDescent="0.3">
      <c r="XEO2458" t="s">
        <v>19</v>
      </c>
      <c r="XEP2458">
        <v>2</v>
      </c>
      <c r="XEQ2458">
        <v>25</v>
      </c>
      <c r="XER2458">
        <v>0.15</v>
      </c>
      <c r="XES2458">
        <v>100</v>
      </c>
      <c r="XET2458" t="s">
        <v>511</v>
      </c>
      <c r="XEU2458" t="s">
        <v>511</v>
      </c>
      <c r="XEV2458" t="s">
        <v>511</v>
      </c>
      <c r="XEW2458" t="s">
        <v>511</v>
      </c>
      <c r="XEX2458" t="s">
        <v>511</v>
      </c>
    </row>
    <row r="2459" spans="16369:16378" x14ac:dyDescent="0.3">
      <c r="XEO2459" t="s">
        <v>19</v>
      </c>
      <c r="XEP2459">
        <v>3</v>
      </c>
      <c r="XEQ2459">
        <v>0</v>
      </c>
      <c r="XER2459">
        <v>0.1</v>
      </c>
      <c r="XES2459">
        <v>100</v>
      </c>
      <c r="XET2459" t="s">
        <v>511</v>
      </c>
      <c r="XEU2459" t="s">
        <v>511</v>
      </c>
      <c r="XEV2459" t="s">
        <v>511</v>
      </c>
      <c r="XEW2459" t="s">
        <v>511</v>
      </c>
      <c r="XEX2459" t="s">
        <v>511</v>
      </c>
    </row>
    <row r="2460" spans="16369:16378" x14ac:dyDescent="0.3">
      <c r="XEO2460" t="s">
        <v>19</v>
      </c>
      <c r="XEP2460">
        <v>2</v>
      </c>
      <c r="XEQ2460">
        <v>50</v>
      </c>
      <c r="XER2460">
        <v>0.2</v>
      </c>
      <c r="XES2460">
        <v>100</v>
      </c>
      <c r="XET2460" t="s">
        <v>511</v>
      </c>
      <c r="XEU2460" t="s">
        <v>511</v>
      </c>
      <c r="XEV2460" t="s">
        <v>511</v>
      </c>
      <c r="XEW2460" t="s">
        <v>511</v>
      </c>
      <c r="XEX2460" t="s">
        <v>511</v>
      </c>
    </row>
    <row r="2461" spans="16369:16378" x14ac:dyDescent="0.3">
      <c r="XEO2461" t="s">
        <v>19</v>
      </c>
      <c r="XEP2461">
        <v>2</v>
      </c>
      <c r="XEQ2461">
        <v>50</v>
      </c>
      <c r="XER2461">
        <v>0.15</v>
      </c>
      <c r="XES2461">
        <v>100</v>
      </c>
      <c r="XET2461" t="s">
        <v>511</v>
      </c>
      <c r="XEU2461" t="s">
        <v>511</v>
      </c>
      <c r="XEV2461" t="s">
        <v>511</v>
      </c>
      <c r="XEW2461" t="s">
        <v>511</v>
      </c>
      <c r="XEX2461" t="s">
        <v>511</v>
      </c>
    </row>
    <row r="2462" spans="16369:16378" x14ac:dyDescent="0.3">
      <c r="XEO2462" t="s">
        <v>19</v>
      </c>
      <c r="XEP2462">
        <v>2</v>
      </c>
      <c r="XEQ2462">
        <v>25</v>
      </c>
      <c r="XER2462">
        <v>0.2</v>
      </c>
      <c r="XES2462">
        <v>100</v>
      </c>
      <c r="XET2462" t="s">
        <v>511</v>
      </c>
      <c r="XEU2462" t="s">
        <v>511</v>
      </c>
      <c r="XEV2462" t="s">
        <v>511</v>
      </c>
      <c r="XEW2462" t="s">
        <v>511</v>
      </c>
      <c r="XEX2462" t="s">
        <v>511</v>
      </c>
    </row>
    <row r="2463" spans="16369:16378" x14ac:dyDescent="0.3">
      <c r="XEO2463" t="s">
        <v>19</v>
      </c>
      <c r="XEP2463">
        <v>3</v>
      </c>
      <c r="XEQ2463">
        <v>0</v>
      </c>
      <c r="XER2463">
        <v>0.15</v>
      </c>
      <c r="XES2463">
        <v>100</v>
      </c>
      <c r="XET2463" t="s">
        <v>511</v>
      </c>
      <c r="XEU2463" t="s">
        <v>511</v>
      </c>
      <c r="XEV2463" t="s">
        <v>511</v>
      </c>
      <c r="XEW2463" t="s">
        <v>511</v>
      </c>
      <c r="XEX2463" t="s">
        <v>511</v>
      </c>
    </row>
    <row r="2464" spans="16369:16378" x14ac:dyDescent="0.3">
      <c r="XEO2464" t="s">
        <v>19</v>
      </c>
      <c r="XEP2464">
        <v>3</v>
      </c>
      <c r="XEQ2464">
        <v>25</v>
      </c>
      <c r="XER2464">
        <v>0.15</v>
      </c>
      <c r="XES2464">
        <v>100</v>
      </c>
      <c r="XET2464" t="s">
        <v>511</v>
      </c>
      <c r="XEU2464" t="s">
        <v>511</v>
      </c>
      <c r="XEV2464" t="s">
        <v>511</v>
      </c>
      <c r="XEW2464" t="s">
        <v>511</v>
      </c>
      <c r="XEX2464" t="s">
        <v>511</v>
      </c>
    </row>
    <row r="2465" spans="16369:16378" x14ac:dyDescent="0.3">
      <c r="XEO2465" t="s">
        <v>19</v>
      </c>
      <c r="XEP2465">
        <v>3</v>
      </c>
      <c r="XEQ2465">
        <v>10</v>
      </c>
      <c r="XER2465">
        <v>0.1</v>
      </c>
      <c r="XES2465">
        <v>100</v>
      </c>
      <c r="XET2465" t="s">
        <v>511</v>
      </c>
      <c r="XEU2465" t="s">
        <v>511</v>
      </c>
      <c r="XEV2465" t="s">
        <v>511</v>
      </c>
      <c r="XEW2465" t="s">
        <v>511</v>
      </c>
      <c r="XEX2465" t="s">
        <v>511</v>
      </c>
    </row>
    <row r="2466" spans="16369:16378" x14ac:dyDescent="0.3">
      <c r="XEO2466" t="s">
        <v>19</v>
      </c>
      <c r="XEP2466">
        <v>3</v>
      </c>
      <c r="XEQ2466">
        <v>0</v>
      </c>
      <c r="XER2466">
        <v>0.2</v>
      </c>
      <c r="XES2466">
        <v>100</v>
      </c>
      <c r="XET2466" t="s">
        <v>511</v>
      </c>
      <c r="XEU2466" t="s">
        <v>511</v>
      </c>
      <c r="XEV2466" t="s">
        <v>511</v>
      </c>
      <c r="XEW2466" t="s">
        <v>511</v>
      </c>
      <c r="XEX2466" t="s">
        <v>511</v>
      </c>
    </row>
    <row r="2467" spans="16369:16378" x14ac:dyDescent="0.3">
      <c r="XEO2467" t="s">
        <v>19</v>
      </c>
      <c r="XEP2467">
        <v>3</v>
      </c>
      <c r="XEQ2467">
        <v>25</v>
      </c>
      <c r="XER2467">
        <v>0.2</v>
      </c>
      <c r="XES2467">
        <v>100</v>
      </c>
      <c r="XET2467" t="s">
        <v>511</v>
      </c>
      <c r="XEU2467" t="s">
        <v>511</v>
      </c>
      <c r="XEV2467" t="s">
        <v>511</v>
      </c>
      <c r="XEW2467" t="s">
        <v>511</v>
      </c>
      <c r="XEX2467" t="s">
        <v>511</v>
      </c>
    </row>
    <row r="2468" spans="16369:16378" x14ac:dyDescent="0.3">
      <c r="XEO2468" t="s">
        <v>19</v>
      </c>
      <c r="XEP2468">
        <v>3</v>
      </c>
      <c r="XEQ2468">
        <v>10</v>
      </c>
      <c r="XER2468">
        <v>0.15</v>
      </c>
      <c r="XES2468">
        <v>100</v>
      </c>
      <c r="XET2468" t="s">
        <v>511</v>
      </c>
      <c r="XEU2468" t="s">
        <v>511</v>
      </c>
      <c r="XEV2468" t="s">
        <v>511</v>
      </c>
      <c r="XEW2468" t="s">
        <v>511</v>
      </c>
      <c r="XEX2468" t="s">
        <v>511</v>
      </c>
    </row>
    <row r="2469" spans="16369:16378" x14ac:dyDescent="0.3">
      <c r="XEO2469" t="s">
        <v>19</v>
      </c>
      <c r="XEP2469">
        <v>3</v>
      </c>
      <c r="XEQ2469">
        <v>10</v>
      </c>
      <c r="XER2469">
        <v>0.2</v>
      </c>
      <c r="XES2469">
        <v>100</v>
      </c>
      <c r="XET2469" t="s">
        <v>511</v>
      </c>
      <c r="XEU2469" t="s">
        <v>511</v>
      </c>
      <c r="XEV2469" t="s">
        <v>511</v>
      </c>
      <c r="XEW2469" t="s">
        <v>511</v>
      </c>
      <c r="XEX2469" t="s">
        <v>511</v>
      </c>
    </row>
    <row r="2470" spans="16369:16378" x14ac:dyDescent="0.3">
      <c r="XEO2470" t="s">
        <v>19</v>
      </c>
      <c r="XEP2470">
        <v>3</v>
      </c>
      <c r="XEQ2470">
        <v>25</v>
      </c>
      <c r="XER2470">
        <v>0.1</v>
      </c>
      <c r="XES2470">
        <v>100</v>
      </c>
      <c r="XET2470" t="s">
        <v>511</v>
      </c>
      <c r="XEU2470" t="s">
        <v>511</v>
      </c>
      <c r="XEV2470" t="s">
        <v>511</v>
      </c>
      <c r="XEW2470" t="s">
        <v>511</v>
      </c>
      <c r="XEX2470" t="s">
        <v>511</v>
      </c>
    </row>
    <row r="2471" spans="16369:16378" x14ac:dyDescent="0.3">
      <c r="XEO2471" t="s">
        <v>19</v>
      </c>
      <c r="XEP2471">
        <v>3</v>
      </c>
      <c r="XEQ2471">
        <v>50</v>
      </c>
      <c r="XER2471">
        <v>0.1</v>
      </c>
      <c r="XES2471">
        <v>100</v>
      </c>
      <c r="XET2471" t="s">
        <v>511</v>
      </c>
      <c r="XEU2471" t="s">
        <v>511</v>
      </c>
      <c r="XEV2471" t="s">
        <v>511</v>
      </c>
      <c r="XEW2471" t="s">
        <v>511</v>
      </c>
      <c r="XEX2471" t="s">
        <v>511</v>
      </c>
    </row>
    <row r="2472" spans="16369:16378" x14ac:dyDescent="0.3">
      <c r="XEO2472" t="s">
        <v>19</v>
      </c>
      <c r="XEP2472">
        <v>3</v>
      </c>
      <c r="XEQ2472">
        <v>50</v>
      </c>
      <c r="XER2472">
        <v>0.15</v>
      </c>
      <c r="XES2472">
        <v>100</v>
      </c>
      <c r="XET2472" t="s">
        <v>511</v>
      </c>
      <c r="XEU2472" t="s">
        <v>511</v>
      </c>
      <c r="XEV2472" t="s">
        <v>511</v>
      </c>
      <c r="XEW2472" t="s">
        <v>511</v>
      </c>
      <c r="XEX2472" t="s">
        <v>511</v>
      </c>
    </row>
    <row r="2473" spans="16369:16378" x14ac:dyDescent="0.3">
      <c r="XEO2473" t="s">
        <v>19</v>
      </c>
      <c r="XEP2473">
        <v>3</v>
      </c>
      <c r="XEQ2473">
        <v>50</v>
      </c>
      <c r="XER2473">
        <v>0.2</v>
      </c>
      <c r="XES2473">
        <v>100</v>
      </c>
      <c r="XET2473" t="s">
        <v>511</v>
      </c>
      <c r="XEU2473" t="s">
        <v>511</v>
      </c>
      <c r="XEV2473" t="s">
        <v>511</v>
      </c>
      <c r="XEW2473" t="s">
        <v>511</v>
      </c>
      <c r="XEX2473" t="s">
        <v>511</v>
      </c>
    </row>
    <row r="2474" spans="16369:16378" x14ac:dyDescent="0.3">
      <c r="XEO2474" t="s">
        <v>536</v>
      </c>
      <c r="XEP2474">
        <v>3</v>
      </c>
      <c r="XEQ2474">
        <v>0</v>
      </c>
      <c r="XER2474">
        <v>0.2</v>
      </c>
      <c r="XES2474">
        <v>50</v>
      </c>
      <c r="XET2474" t="s">
        <v>511</v>
      </c>
      <c r="XEU2474" t="s">
        <v>511</v>
      </c>
      <c r="XEV2474" t="s">
        <v>511</v>
      </c>
      <c r="XEW2474" t="s">
        <v>511</v>
      </c>
      <c r="XEX2474" t="s">
        <v>511</v>
      </c>
    </row>
    <row r="2475" spans="16369:16378" x14ac:dyDescent="0.3">
      <c r="XEO2475" t="s">
        <v>536</v>
      </c>
      <c r="XEP2475">
        <v>3</v>
      </c>
      <c r="XEQ2475">
        <v>0</v>
      </c>
      <c r="XER2475">
        <v>0.15</v>
      </c>
      <c r="XES2475">
        <v>50</v>
      </c>
      <c r="XET2475" t="s">
        <v>511</v>
      </c>
      <c r="XEU2475" t="s">
        <v>511</v>
      </c>
      <c r="XEV2475" t="s">
        <v>511</v>
      </c>
      <c r="XEW2475" t="s">
        <v>511</v>
      </c>
      <c r="XEX2475" t="s">
        <v>511</v>
      </c>
    </row>
    <row r="2476" spans="16369:16378" x14ac:dyDescent="0.3">
      <c r="XEO2476" t="s">
        <v>536</v>
      </c>
      <c r="XEP2476">
        <v>3</v>
      </c>
      <c r="XEQ2476">
        <v>10</v>
      </c>
      <c r="XER2476">
        <v>0.15</v>
      </c>
      <c r="XES2476">
        <v>50</v>
      </c>
      <c r="XET2476" t="s">
        <v>511</v>
      </c>
      <c r="XEU2476" t="s">
        <v>511</v>
      </c>
      <c r="XEV2476" t="s">
        <v>511</v>
      </c>
      <c r="XEW2476" t="s">
        <v>511</v>
      </c>
      <c r="XEX2476" t="s">
        <v>511</v>
      </c>
    </row>
    <row r="2477" spans="16369:16378" x14ac:dyDescent="0.3">
      <c r="XEO2477" t="s">
        <v>536</v>
      </c>
      <c r="XEP2477">
        <v>3</v>
      </c>
      <c r="XEQ2477">
        <v>10</v>
      </c>
      <c r="XER2477">
        <v>0.2</v>
      </c>
      <c r="XES2477">
        <v>50</v>
      </c>
      <c r="XET2477" t="s">
        <v>511</v>
      </c>
      <c r="XEU2477" t="s">
        <v>511</v>
      </c>
      <c r="XEV2477" t="s">
        <v>511</v>
      </c>
      <c r="XEW2477" t="s">
        <v>511</v>
      </c>
      <c r="XEX2477" t="s">
        <v>511</v>
      </c>
    </row>
    <row r="2478" spans="16369:16378" x14ac:dyDescent="0.3">
      <c r="XEO2478" t="s">
        <v>536</v>
      </c>
      <c r="XEP2478">
        <v>3</v>
      </c>
      <c r="XEQ2478">
        <v>25</v>
      </c>
      <c r="XER2478">
        <v>0.15</v>
      </c>
      <c r="XES2478">
        <v>50</v>
      </c>
      <c r="XET2478" t="s">
        <v>511</v>
      </c>
      <c r="XEU2478" t="s">
        <v>511</v>
      </c>
      <c r="XEV2478" t="s">
        <v>511</v>
      </c>
      <c r="XEW2478" t="s">
        <v>511</v>
      </c>
      <c r="XEX2478" t="s">
        <v>511</v>
      </c>
    </row>
    <row r="2479" spans="16369:16378" x14ac:dyDescent="0.3">
      <c r="XEO2479" t="s">
        <v>536</v>
      </c>
      <c r="XEP2479">
        <v>3</v>
      </c>
      <c r="XEQ2479">
        <v>50</v>
      </c>
      <c r="XER2479">
        <v>0.15</v>
      </c>
      <c r="XES2479">
        <v>50</v>
      </c>
      <c r="XET2479" t="s">
        <v>511</v>
      </c>
      <c r="XEU2479" t="s">
        <v>511</v>
      </c>
      <c r="XEV2479" t="s">
        <v>511</v>
      </c>
      <c r="XEW2479" t="s">
        <v>511</v>
      </c>
      <c r="XEX2479" t="s">
        <v>511</v>
      </c>
    </row>
    <row r="2480" spans="16369:16378" x14ac:dyDescent="0.3">
      <c r="XEO2480" t="s">
        <v>536</v>
      </c>
      <c r="XEP2480">
        <v>3</v>
      </c>
      <c r="XEQ2480">
        <v>50</v>
      </c>
      <c r="XER2480">
        <v>0.2</v>
      </c>
      <c r="XES2480">
        <v>50</v>
      </c>
      <c r="XET2480" t="s">
        <v>511</v>
      </c>
      <c r="XEU2480" t="s">
        <v>511</v>
      </c>
      <c r="XEV2480" t="s">
        <v>511</v>
      </c>
      <c r="XEW2480" t="s">
        <v>511</v>
      </c>
      <c r="XEX2480" t="s">
        <v>511</v>
      </c>
    </row>
    <row r="2481" spans="16369:16378" x14ac:dyDescent="0.3">
      <c r="XEO2481" t="s">
        <v>536</v>
      </c>
      <c r="XEP2481">
        <v>3</v>
      </c>
      <c r="XEQ2481">
        <v>25</v>
      </c>
      <c r="XER2481">
        <v>0.2</v>
      </c>
      <c r="XES2481">
        <v>50</v>
      </c>
      <c r="XET2481" t="s">
        <v>511</v>
      </c>
      <c r="XEU2481" t="s">
        <v>511</v>
      </c>
      <c r="XEV2481" t="s">
        <v>511</v>
      </c>
      <c r="XEW2481" t="s">
        <v>511</v>
      </c>
      <c r="XEX2481" t="s">
        <v>511</v>
      </c>
    </row>
    <row r="2482" spans="16369:16378" x14ac:dyDescent="0.3">
      <c r="XEO2482" t="s">
        <v>533</v>
      </c>
      <c r="XEP2482">
        <v>3</v>
      </c>
      <c r="XEQ2482">
        <v>0</v>
      </c>
      <c r="XER2482">
        <v>0.2</v>
      </c>
      <c r="XES2482">
        <v>100</v>
      </c>
      <c r="XET2482" t="s">
        <v>511</v>
      </c>
      <c r="XEU2482" t="s">
        <v>511</v>
      </c>
      <c r="XEV2482" t="s">
        <v>511</v>
      </c>
      <c r="XEW2482" t="s">
        <v>511</v>
      </c>
      <c r="XEX2482" t="s">
        <v>511</v>
      </c>
    </row>
    <row r="2483" spans="16369:16378" x14ac:dyDescent="0.3">
      <c r="XEO2483" t="s">
        <v>533</v>
      </c>
      <c r="XEP2483">
        <v>3</v>
      </c>
      <c r="XEQ2483">
        <v>0</v>
      </c>
      <c r="XER2483">
        <v>0.1</v>
      </c>
      <c r="XES2483">
        <v>100</v>
      </c>
      <c r="XET2483" t="s">
        <v>511</v>
      </c>
      <c r="XEU2483" t="s">
        <v>511</v>
      </c>
      <c r="XEV2483" t="s">
        <v>511</v>
      </c>
      <c r="XEW2483" t="s">
        <v>511</v>
      </c>
      <c r="XEX2483" t="s">
        <v>511</v>
      </c>
    </row>
    <row r="2484" spans="16369:16378" x14ac:dyDescent="0.3">
      <c r="XEO2484" t="s">
        <v>533</v>
      </c>
      <c r="XEP2484">
        <v>3</v>
      </c>
      <c r="XEQ2484">
        <v>10</v>
      </c>
      <c r="XER2484">
        <v>0.1</v>
      </c>
      <c r="XES2484">
        <v>100</v>
      </c>
      <c r="XET2484" t="s">
        <v>511</v>
      </c>
      <c r="XEU2484" t="s">
        <v>511</v>
      </c>
      <c r="XEV2484" t="s">
        <v>511</v>
      </c>
      <c r="XEW2484" t="s">
        <v>511</v>
      </c>
      <c r="XEX2484" t="s">
        <v>511</v>
      </c>
    </row>
    <row r="2485" spans="16369:16378" x14ac:dyDescent="0.3">
      <c r="XEO2485" t="s">
        <v>533</v>
      </c>
      <c r="XEP2485">
        <v>3</v>
      </c>
      <c r="XEQ2485">
        <v>0</v>
      </c>
      <c r="XER2485">
        <v>0.15</v>
      </c>
      <c r="XES2485">
        <v>100</v>
      </c>
      <c r="XET2485" t="s">
        <v>511</v>
      </c>
      <c r="XEU2485" t="s">
        <v>511</v>
      </c>
      <c r="XEV2485" t="s">
        <v>511</v>
      </c>
      <c r="XEW2485" t="s">
        <v>511</v>
      </c>
      <c r="XEX2485" t="s">
        <v>511</v>
      </c>
    </row>
    <row r="2486" spans="16369:16378" x14ac:dyDescent="0.3">
      <c r="XEO2486" t="s">
        <v>533</v>
      </c>
      <c r="XEP2486">
        <v>3</v>
      </c>
      <c r="XEQ2486">
        <v>10</v>
      </c>
      <c r="XER2486">
        <v>0.2</v>
      </c>
      <c r="XES2486">
        <v>100</v>
      </c>
      <c r="XET2486" t="s">
        <v>511</v>
      </c>
      <c r="XEU2486" t="s">
        <v>511</v>
      </c>
      <c r="XEV2486" t="s">
        <v>511</v>
      </c>
      <c r="XEW2486" t="s">
        <v>511</v>
      </c>
      <c r="XEX2486" t="s">
        <v>511</v>
      </c>
    </row>
    <row r="2487" spans="16369:16378" x14ac:dyDescent="0.3">
      <c r="XEO2487" t="s">
        <v>533</v>
      </c>
      <c r="XEP2487">
        <v>3</v>
      </c>
      <c r="XEQ2487">
        <v>10</v>
      </c>
      <c r="XER2487">
        <v>0.15</v>
      </c>
      <c r="XES2487">
        <v>100</v>
      </c>
      <c r="XET2487" t="s">
        <v>511</v>
      </c>
      <c r="XEU2487" t="s">
        <v>511</v>
      </c>
      <c r="XEV2487" t="s">
        <v>511</v>
      </c>
      <c r="XEW2487" t="s">
        <v>511</v>
      </c>
      <c r="XEX2487" t="s">
        <v>511</v>
      </c>
    </row>
    <row r="2488" spans="16369:16378" x14ac:dyDescent="0.3">
      <c r="XEO2488" t="s">
        <v>533</v>
      </c>
      <c r="XEP2488">
        <v>3</v>
      </c>
      <c r="XEQ2488">
        <v>25</v>
      </c>
      <c r="XER2488">
        <v>0.15</v>
      </c>
      <c r="XES2488">
        <v>100</v>
      </c>
      <c r="XET2488" t="s">
        <v>511</v>
      </c>
      <c r="XEU2488" t="s">
        <v>511</v>
      </c>
      <c r="XEV2488" t="s">
        <v>511</v>
      </c>
      <c r="XEW2488" t="s">
        <v>511</v>
      </c>
      <c r="XEX2488" t="s">
        <v>511</v>
      </c>
    </row>
    <row r="2489" spans="16369:16378" x14ac:dyDescent="0.3">
      <c r="XEO2489" t="s">
        <v>533</v>
      </c>
      <c r="XEP2489">
        <v>3</v>
      </c>
      <c r="XEQ2489">
        <v>25</v>
      </c>
      <c r="XER2489">
        <v>0.1</v>
      </c>
      <c r="XES2489">
        <v>100</v>
      </c>
      <c r="XET2489" t="s">
        <v>511</v>
      </c>
      <c r="XEU2489" t="s">
        <v>511</v>
      </c>
      <c r="XEV2489" t="s">
        <v>511</v>
      </c>
      <c r="XEW2489" t="s">
        <v>511</v>
      </c>
      <c r="XEX2489" t="s">
        <v>511</v>
      </c>
    </row>
    <row r="2490" spans="16369:16378" x14ac:dyDescent="0.3">
      <c r="XEO2490" t="s">
        <v>533</v>
      </c>
      <c r="XEP2490">
        <v>3</v>
      </c>
      <c r="XEQ2490">
        <v>50</v>
      </c>
      <c r="XER2490">
        <v>0.15</v>
      </c>
      <c r="XES2490">
        <v>100</v>
      </c>
      <c r="XET2490" t="s">
        <v>511</v>
      </c>
      <c r="XEU2490" t="s">
        <v>511</v>
      </c>
      <c r="XEV2490" t="s">
        <v>511</v>
      </c>
      <c r="XEW2490" t="s">
        <v>511</v>
      </c>
      <c r="XEX2490" t="s">
        <v>511</v>
      </c>
    </row>
    <row r="2491" spans="16369:16378" x14ac:dyDescent="0.3">
      <c r="XEO2491" t="s">
        <v>533</v>
      </c>
      <c r="XEP2491">
        <v>3</v>
      </c>
      <c r="XEQ2491">
        <v>50</v>
      </c>
      <c r="XER2491">
        <v>0.2</v>
      </c>
      <c r="XES2491">
        <v>100</v>
      </c>
      <c r="XET2491" t="s">
        <v>511</v>
      </c>
      <c r="XEU2491" t="s">
        <v>511</v>
      </c>
      <c r="XEV2491" t="s">
        <v>511</v>
      </c>
      <c r="XEW2491" t="s">
        <v>511</v>
      </c>
      <c r="XEX2491" t="s">
        <v>511</v>
      </c>
    </row>
    <row r="2492" spans="16369:16378" x14ac:dyDescent="0.3">
      <c r="XEO2492" t="s">
        <v>533</v>
      </c>
      <c r="XEP2492">
        <v>3</v>
      </c>
      <c r="XEQ2492">
        <v>50</v>
      </c>
      <c r="XER2492">
        <v>0.1</v>
      </c>
      <c r="XES2492">
        <v>100</v>
      </c>
      <c r="XET2492" t="s">
        <v>511</v>
      </c>
      <c r="XEU2492" t="s">
        <v>511</v>
      </c>
      <c r="XEV2492" t="s">
        <v>511</v>
      </c>
      <c r="XEW2492" t="s">
        <v>511</v>
      </c>
      <c r="XEX2492" t="s">
        <v>511</v>
      </c>
    </row>
    <row r="2493" spans="16369:16378" x14ac:dyDescent="0.3">
      <c r="XEO2493" t="s">
        <v>533</v>
      </c>
      <c r="XEP2493">
        <v>3</v>
      </c>
      <c r="XEQ2493">
        <v>25</v>
      </c>
      <c r="XER2493">
        <v>0.2</v>
      </c>
      <c r="XES2493">
        <v>100</v>
      </c>
      <c r="XET2493" t="s">
        <v>511</v>
      </c>
      <c r="XEU2493" t="s">
        <v>511</v>
      </c>
      <c r="XEV2493" t="s">
        <v>511</v>
      </c>
      <c r="XEW2493" t="s">
        <v>511</v>
      </c>
      <c r="XEX2493" t="s">
        <v>511</v>
      </c>
    </row>
    <row r="2494" spans="16369:16378" x14ac:dyDescent="0.3">
      <c r="XEO2494" t="s">
        <v>20</v>
      </c>
      <c r="XEP2494">
        <v>3</v>
      </c>
      <c r="XEQ2494">
        <v>0</v>
      </c>
      <c r="XER2494">
        <v>0.15</v>
      </c>
      <c r="XES2494">
        <v>402</v>
      </c>
      <c r="XET2494" t="s">
        <v>511</v>
      </c>
      <c r="XEU2494" t="s">
        <v>511</v>
      </c>
      <c r="XEV2494" t="s">
        <v>511</v>
      </c>
      <c r="XEW2494" t="s">
        <v>511</v>
      </c>
      <c r="XEX2494" t="s">
        <v>511</v>
      </c>
    </row>
    <row r="2495" spans="16369:16378" x14ac:dyDescent="0.3">
      <c r="XEO2495" t="s">
        <v>20</v>
      </c>
      <c r="XEP2495">
        <v>3</v>
      </c>
      <c r="XEQ2495">
        <v>0</v>
      </c>
      <c r="XER2495">
        <v>0.2</v>
      </c>
      <c r="XES2495">
        <v>402</v>
      </c>
      <c r="XET2495" t="s">
        <v>511</v>
      </c>
      <c r="XEU2495" t="s">
        <v>511</v>
      </c>
      <c r="XEV2495" t="s">
        <v>511</v>
      </c>
      <c r="XEW2495" t="s">
        <v>511</v>
      </c>
      <c r="XEX2495" t="s">
        <v>511</v>
      </c>
    </row>
    <row r="2496" spans="16369:16378" x14ac:dyDescent="0.3">
      <c r="XEO2496" t="s">
        <v>20</v>
      </c>
      <c r="XEP2496">
        <v>3</v>
      </c>
      <c r="XEQ2496">
        <v>25</v>
      </c>
      <c r="XER2496">
        <v>0.15</v>
      </c>
      <c r="XES2496">
        <v>402</v>
      </c>
      <c r="XET2496" t="s">
        <v>511</v>
      </c>
      <c r="XEU2496" t="s">
        <v>511</v>
      </c>
      <c r="XEV2496" t="s">
        <v>511</v>
      </c>
      <c r="XEW2496" t="s">
        <v>511</v>
      </c>
      <c r="XEX2496" t="s">
        <v>511</v>
      </c>
    </row>
    <row r="2497" spans="16369:16378" x14ac:dyDescent="0.3">
      <c r="XEO2497" t="s">
        <v>20</v>
      </c>
      <c r="XEP2497">
        <v>3</v>
      </c>
      <c r="XEQ2497">
        <v>10</v>
      </c>
      <c r="XER2497">
        <v>0.15</v>
      </c>
      <c r="XES2497">
        <v>402</v>
      </c>
      <c r="XET2497" t="s">
        <v>511</v>
      </c>
      <c r="XEU2497" t="s">
        <v>511</v>
      </c>
      <c r="XEV2497" t="s">
        <v>511</v>
      </c>
      <c r="XEW2497" t="s">
        <v>511</v>
      </c>
      <c r="XEX2497" t="s">
        <v>511</v>
      </c>
    </row>
    <row r="2498" spans="16369:16378" x14ac:dyDescent="0.3">
      <c r="XEO2498" t="s">
        <v>20</v>
      </c>
      <c r="XEP2498">
        <v>3</v>
      </c>
      <c r="XEQ2498">
        <v>10</v>
      </c>
      <c r="XER2498">
        <v>0.2</v>
      </c>
      <c r="XES2498">
        <v>402</v>
      </c>
      <c r="XET2498" t="s">
        <v>511</v>
      </c>
      <c r="XEU2498" t="s">
        <v>511</v>
      </c>
      <c r="XEV2498" t="s">
        <v>511</v>
      </c>
      <c r="XEW2498" t="s">
        <v>511</v>
      </c>
      <c r="XEX2498" t="s">
        <v>511</v>
      </c>
    </row>
    <row r="2499" spans="16369:16378" x14ac:dyDescent="0.3">
      <c r="XEO2499" t="s">
        <v>20</v>
      </c>
      <c r="XEP2499">
        <v>3</v>
      </c>
      <c r="XEQ2499">
        <v>25</v>
      </c>
      <c r="XER2499">
        <v>0.2</v>
      </c>
      <c r="XES2499">
        <v>402</v>
      </c>
      <c r="XET2499" t="s">
        <v>511</v>
      </c>
      <c r="XEU2499" t="s">
        <v>511</v>
      </c>
      <c r="XEV2499" t="s">
        <v>511</v>
      </c>
      <c r="XEW2499" t="s">
        <v>511</v>
      </c>
      <c r="XEX2499" t="s">
        <v>511</v>
      </c>
    </row>
    <row r="2500" spans="16369:16378" x14ac:dyDescent="0.3">
      <c r="XEO2500" t="s">
        <v>20</v>
      </c>
      <c r="XEP2500">
        <v>3</v>
      </c>
      <c r="XEQ2500">
        <v>50</v>
      </c>
      <c r="XER2500">
        <v>0.2</v>
      </c>
      <c r="XES2500">
        <v>402</v>
      </c>
      <c r="XET2500" t="s">
        <v>511</v>
      </c>
      <c r="XEU2500" t="s">
        <v>511</v>
      </c>
      <c r="XEV2500" t="s">
        <v>511</v>
      </c>
      <c r="XEW2500" t="s">
        <v>511</v>
      </c>
      <c r="XEX2500" t="s">
        <v>511</v>
      </c>
    </row>
    <row r="2501" spans="16369:16378" x14ac:dyDescent="0.3">
      <c r="XEO2501" t="s">
        <v>20</v>
      </c>
      <c r="XEP2501">
        <v>3</v>
      </c>
      <c r="XEQ2501">
        <v>50</v>
      </c>
      <c r="XER2501">
        <v>0.15</v>
      </c>
      <c r="XES2501">
        <v>402</v>
      </c>
      <c r="XET2501" t="s">
        <v>511</v>
      </c>
      <c r="XEU2501" t="s">
        <v>511</v>
      </c>
      <c r="XEV2501" t="s">
        <v>511</v>
      </c>
      <c r="XEW2501" t="s">
        <v>511</v>
      </c>
      <c r="XEX2501" t="s">
        <v>511</v>
      </c>
    </row>
    <row r="2502" spans="16369:16378" x14ac:dyDescent="0.3">
      <c r="XEO2502" t="s">
        <v>515</v>
      </c>
      <c r="XEP2502">
        <v>3</v>
      </c>
      <c r="XEQ2502">
        <v>0</v>
      </c>
      <c r="XER2502">
        <v>0.1</v>
      </c>
      <c r="XES2502">
        <v>100</v>
      </c>
      <c r="XET2502" t="s">
        <v>511</v>
      </c>
      <c r="XEU2502" t="s">
        <v>511</v>
      </c>
      <c r="XEV2502" t="s">
        <v>511</v>
      </c>
      <c r="XEW2502" t="s">
        <v>511</v>
      </c>
      <c r="XEX2502" t="s">
        <v>511</v>
      </c>
    </row>
    <row r="2503" spans="16369:16378" x14ac:dyDescent="0.3">
      <c r="XEO2503" t="s">
        <v>515</v>
      </c>
      <c r="XEP2503">
        <v>3</v>
      </c>
      <c r="XEQ2503">
        <v>0</v>
      </c>
      <c r="XER2503">
        <v>0.15</v>
      </c>
      <c r="XES2503">
        <v>100</v>
      </c>
      <c r="XET2503" t="s">
        <v>511</v>
      </c>
      <c r="XEU2503" t="s">
        <v>511</v>
      </c>
      <c r="XEV2503" t="s">
        <v>511</v>
      </c>
      <c r="XEW2503" t="s">
        <v>511</v>
      </c>
      <c r="XEX2503" t="s">
        <v>511</v>
      </c>
    </row>
    <row r="2504" spans="16369:16378" x14ac:dyDescent="0.3">
      <c r="XEO2504" t="s">
        <v>515</v>
      </c>
      <c r="XEP2504">
        <v>3</v>
      </c>
      <c r="XEQ2504">
        <v>25</v>
      </c>
      <c r="XER2504">
        <v>0.15</v>
      </c>
      <c r="XES2504">
        <v>100</v>
      </c>
      <c r="XET2504" t="s">
        <v>511</v>
      </c>
      <c r="XEU2504" t="s">
        <v>511</v>
      </c>
      <c r="XEV2504" t="s">
        <v>511</v>
      </c>
      <c r="XEW2504" t="s">
        <v>511</v>
      </c>
      <c r="XEX2504" t="s">
        <v>511</v>
      </c>
    </row>
    <row r="2505" spans="16369:16378" x14ac:dyDescent="0.3">
      <c r="XEO2505" t="s">
        <v>515</v>
      </c>
      <c r="XEP2505">
        <v>3</v>
      </c>
      <c r="XEQ2505">
        <v>10</v>
      </c>
      <c r="XER2505">
        <v>0.2</v>
      </c>
      <c r="XES2505">
        <v>100</v>
      </c>
      <c r="XET2505" t="s">
        <v>511</v>
      </c>
      <c r="XEU2505" t="s">
        <v>511</v>
      </c>
      <c r="XEV2505" t="s">
        <v>511</v>
      </c>
      <c r="XEW2505" t="s">
        <v>511</v>
      </c>
      <c r="XEX2505" t="s">
        <v>511</v>
      </c>
    </row>
    <row r="2506" spans="16369:16378" x14ac:dyDescent="0.3">
      <c r="XEO2506" t="s">
        <v>515</v>
      </c>
      <c r="XEP2506">
        <v>3</v>
      </c>
      <c r="XEQ2506">
        <v>0</v>
      </c>
      <c r="XER2506">
        <v>0.2</v>
      </c>
      <c r="XES2506">
        <v>100</v>
      </c>
      <c r="XET2506" t="s">
        <v>511</v>
      </c>
      <c r="XEU2506" t="s">
        <v>511</v>
      </c>
      <c r="XEV2506" t="s">
        <v>511</v>
      </c>
      <c r="XEW2506" t="s">
        <v>511</v>
      </c>
      <c r="XEX2506" t="s">
        <v>511</v>
      </c>
    </row>
    <row r="2507" spans="16369:16378" x14ac:dyDescent="0.3">
      <c r="XEO2507" t="s">
        <v>515</v>
      </c>
      <c r="XEP2507">
        <v>3</v>
      </c>
      <c r="XEQ2507">
        <v>25</v>
      </c>
      <c r="XER2507">
        <v>0.2</v>
      </c>
      <c r="XES2507">
        <v>100</v>
      </c>
      <c r="XET2507" t="s">
        <v>511</v>
      </c>
      <c r="XEU2507" t="s">
        <v>511</v>
      </c>
      <c r="XEV2507" t="s">
        <v>511</v>
      </c>
      <c r="XEW2507" t="s">
        <v>511</v>
      </c>
      <c r="XEX2507" t="s">
        <v>511</v>
      </c>
    </row>
    <row r="2508" spans="16369:16378" x14ac:dyDescent="0.3">
      <c r="XEO2508" t="s">
        <v>515</v>
      </c>
      <c r="XEP2508">
        <v>3</v>
      </c>
      <c r="XEQ2508">
        <v>10</v>
      </c>
      <c r="XER2508">
        <v>0.15</v>
      </c>
      <c r="XES2508">
        <v>100</v>
      </c>
      <c r="XET2508" t="s">
        <v>511</v>
      </c>
      <c r="XEU2508" t="s">
        <v>511</v>
      </c>
      <c r="XEV2508" t="s">
        <v>511</v>
      </c>
      <c r="XEW2508" t="s">
        <v>511</v>
      </c>
      <c r="XEX2508" t="s">
        <v>511</v>
      </c>
    </row>
    <row r="2509" spans="16369:16378" x14ac:dyDescent="0.3">
      <c r="XEO2509" t="s">
        <v>515</v>
      </c>
      <c r="XEP2509">
        <v>3</v>
      </c>
      <c r="XEQ2509">
        <v>25</v>
      </c>
      <c r="XER2509">
        <v>0.1</v>
      </c>
      <c r="XES2509">
        <v>100</v>
      </c>
      <c r="XET2509" t="s">
        <v>511</v>
      </c>
      <c r="XEU2509" t="s">
        <v>511</v>
      </c>
      <c r="XEV2509" t="s">
        <v>511</v>
      </c>
      <c r="XEW2509" t="s">
        <v>511</v>
      </c>
      <c r="XEX2509" t="s">
        <v>511</v>
      </c>
    </row>
    <row r="2510" spans="16369:16378" x14ac:dyDescent="0.3">
      <c r="XEO2510" t="s">
        <v>515</v>
      </c>
      <c r="XEP2510">
        <v>3</v>
      </c>
      <c r="XEQ2510">
        <v>10</v>
      </c>
      <c r="XER2510">
        <v>0.1</v>
      </c>
      <c r="XES2510">
        <v>100</v>
      </c>
      <c r="XET2510" t="s">
        <v>511</v>
      </c>
      <c r="XEU2510" t="s">
        <v>511</v>
      </c>
      <c r="XEV2510" t="s">
        <v>511</v>
      </c>
      <c r="XEW2510" t="s">
        <v>511</v>
      </c>
      <c r="XEX2510" t="s">
        <v>511</v>
      </c>
    </row>
    <row r="2511" spans="16369:16378" x14ac:dyDescent="0.3">
      <c r="XEO2511" t="s">
        <v>515</v>
      </c>
      <c r="XEP2511">
        <v>3</v>
      </c>
      <c r="XEQ2511">
        <v>50</v>
      </c>
      <c r="XER2511">
        <v>0.1</v>
      </c>
      <c r="XES2511">
        <v>100</v>
      </c>
      <c r="XET2511" t="s">
        <v>511</v>
      </c>
      <c r="XEU2511" t="s">
        <v>511</v>
      </c>
      <c r="XEV2511" t="s">
        <v>511</v>
      </c>
      <c r="XEW2511" t="s">
        <v>511</v>
      </c>
      <c r="XEX2511" t="s">
        <v>511</v>
      </c>
    </row>
    <row r="2512" spans="16369:16378" x14ac:dyDescent="0.3">
      <c r="XEO2512" t="s">
        <v>515</v>
      </c>
      <c r="XEP2512">
        <v>3</v>
      </c>
      <c r="XEQ2512">
        <v>50</v>
      </c>
      <c r="XER2512">
        <v>0.15</v>
      </c>
      <c r="XES2512">
        <v>100</v>
      </c>
      <c r="XET2512" t="s">
        <v>511</v>
      </c>
      <c r="XEU2512" t="s">
        <v>511</v>
      </c>
      <c r="XEV2512" t="s">
        <v>511</v>
      </c>
      <c r="XEW2512" t="s">
        <v>511</v>
      </c>
      <c r="XEX2512" t="s">
        <v>511</v>
      </c>
    </row>
    <row r="2513" spans="16369:16378" x14ac:dyDescent="0.3">
      <c r="XEO2513" t="s">
        <v>515</v>
      </c>
      <c r="XEP2513">
        <v>3</v>
      </c>
      <c r="XEQ2513">
        <v>50</v>
      </c>
      <c r="XER2513">
        <v>0.2</v>
      </c>
      <c r="XES2513">
        <v>100</v>
      </c>
      <c r="XET2513" t="s">
        <v>511</v>
      </c>
      <c r="XEU2513" t="s">
        <v>511</v>
      </c>
      <c r="XEV2513" t="s">
        <v>511</v>
      </c>
      <c r="XEW2513" t="s">
        <v>511</v>
      </c>
      <c r="XEX2513" t="s">
        <v>511</v>
      </c>
    </row>
    <row r="2514" spans="16369:16378" x14ac:dyDescent="0.3">
      <c r="XEO2514" t="s">
        <v>535</v>
      </c>
      <c r="XEP2514">
        <v>3</v>
      </c>
      <c r="XEQ2514">
        <v>25</v>
      </c>
      <c r="XER2514">
        <v>0.15</v>
      </c>
      <c r="XES2514">
        <v>50</v>
      </c>
      <c r="XET2514" t="s">
        <v>511</v>
      </c>
      <c r="XEU2514" t="s">
        <v>511</v>
      </c>
      <c r="XEV2514" t="s">
        <v>511</v>
      </c>
      <c r="XEW2514" t="s">
        <v>511</v>
      </c>
      <c r="XEX2514" t="s">
        <v>511</v>
      </c>
    </row>
    <row r="2515" spans="16369:16378" x14ac:dyDescent="0.3">
      <c r="XEO2515" t="s">
        <v>535</v>
      </c>
      <c r="XEP2515">
        <v>3</v>
      </c>
      <c r="XEQ2515">
        <v>25</v>
      </c>
      <c r="XER2515">
        <v>0.1</v>
      </c>
      <c r="XES2515">
        <v>50</v>
      </c>
      <c r="XET2515" t="s">
        <v>511</v>
      </c>
      <c r="XEU2515" t="s">
        <v>511</v>
      </c>
      <c r="XEV2515" t="s">
        <v>511</v>
      </c>
      <c r="XEW2515" t="s">
        <v>511</v>
      </c>
      <c r="XEX2515" t="s">
        <v>511</v>
      </c>
    </row>
    <row r="2516" spans="16369:16378" x14ac:dyDescent="0.3">
      <c r="XEO2516" t="s">
        <v>535</v>
      </c>
      <c r="XEP2516">
        <v>3</v>
      </c>
      <c r="XEQ2516">
        <v>0</v>
      </c>
      <c r="XER2516">
        <v>0.15</v>
      </c>
      <c r="XES2516">
        <v>50</v>
      </c>
      <c r="XET2516" t="s">
        <v>511</v>
      </c>
      <c r="XEU2516" t="s">
        <v>511</v>
      </c>
      <c r="XEV2516" t="s">
        <v>511</v>
      </c>
      <c r="XEW2516" t="s">
        <v>511</v>
      </c>
      <c r="XEX2516" t="s">
        <v>511</v>
      </c>
    </row>
    <row r="2517" spans="16369:16378" x14ac:dyDescent="0.3">
      <c r="XEO2517" t="s">
        <v>535</v>
      </c>
      <c r="XEP2517">
        <v>3</v>
      </c>
      <c r="XEQ2517">
        <v>10</v>
      </c>
      <c r="XER2517">
        <v>0.1</v>
      </c>
      <c r="XES2517">
        <v>50</v>
      </c>
      <c r="XET2517" t="s">
        <v>511</v>
      </c>
      <c r="XEU2517" t="s">
        <v>511</v>
      </c>
      <c r="XEV2517" t="s">
        <v>511</v>
      </c>
      <c r="XEW2517" t="s">
        <v>511</v>
      </c>
      <c r="XEX2517" t="s">
        <v>511</v>
      </c>
    </row>
    <row r="2518" spans="16369:16378" x14ac:dyDescent="0.3">
      <c r="XEO2518" t="s">
        <v>535</v>
      </c>
      <c r="XEP2518">
        <v>3</v>
      </c>
      <c r="XEQ2518">
        <v>0</v>
      </c>
      <c r="XER2518">
        <v>0.2</v>
      </c>
      <c r="XES2518">
        <v>50</v>
      </c>
      <c r="XET2518" t="s">
        <v>511</v>
      </c>
      <c r="XEU2518" t="s">
        <v>511</v>
      </c>
      <c r="XEV2518" t="s">
        <v>511</v>
      </c>
      <c r="XEW2518" t="s">
        <v>511</v>
      </c>
      <c r="XEX2518" t="s">
        <v>511</v>
      </c>
    </row>
    <row r="2519" spans="16369:16378" x14ac:dyDescent="0.3">
      <c r="XEO2519" t="s">
        <v>535</v>
      </c>
      <c r="XEP2519">
        <v>3</v>
      </c>
      <c r="XEQ2519">
        <v>0</v>
      </c>
      <c r="XER2519">
        <v>0.1</v>
      </c>
      <c r="XES2519">
        <v>50</v>
      </c>
      <c r="XET2519" t="s">
        <v>511</v>
      </c>
      <c r="XEU2519" t="s">
        <v>511</v>
      </c>
      <c r="XEV2519" t="s">
        <v>511</v>
      </c>
      <c r="XEW2519" t="s">
        <v>511</v>
      </c>
      <c r="XEX2519" t="s">
        <v>511</v>
      </c>
    </row>
    <row r="2520" spans="16369:16378" x14ac:dyDescent="0.3">
      <c r="XEO2520" t="s">
        <v>535</v>
      </c>
      <c r="XEP2520">
        <v>3</v>
      </c>
      <c r="XEQ2520">
        <v>10</v>
      </c>
      <c r="XER2520">
        <v>0.2</v>
      </c>
      <c r="XES2520">
        <v>50</v>
      </c>
      <c r="XET2520" t="s">
        <v>511</v>
      </c>
      <c r="XEU2520" t="s">
        <v>511</v>
      </c>
      <c r="XEV2520" t="s">
        <v>511</v>
      </c>
      <c r="XEW2520" t="s">
        <v>511</v>
      </c>
      <c r="XEX2520" t="s">
        <v>511</v>
      </c>
    </row>
    <row r="2521" spans="16369:16378" x14ac:dyDescent="0.3">
      <c r="XEO2521" t="s">
        <v>535</v>
      </c>
      <c r="XEP2521">
        <v>3</v>
      </c>
      <c r="XEQ2521">
        <v>10</v>
      </c>
      <c r="XER2521">
        <v>0.15</v>
      </c>
      <c r="XES2521">
        <v>50</v>
      </c>
      <c r="XET2521" t="s">
        <v>511</v>
      </c>
      <c r="XEU2521" t="s">
        <v>511</v>
      </c>
      <c r="XEV2521" t="s">
        <v>511</v>
      </c>
      <c r="XEW2521" t="s">
        <v>511</v>
      </c>
      <c r="XEX2521" t="s">
        <v>511</v>
      </c>
    </row>
    <row r="2522" spans="16369:16378" x14ac:dyDescent="0.3">
      <c r="XEO2522" t="s">
        <v>535</v>
      </c>
      <c r="XEP2522">
        <v>3</v>
      </c>
      <c r="XEQ2522">
        <v>25</v>
      </c>
      <c r="XER2522">
        <v>0.2</v>
      </c>
      <c r="XES2522">
        <v>50</v>
      </c>
      <c r="XET2522" t="s">
        <v>511</v>
      </c>
      <c r="XEU2522" t="s">
        <v>511</v>
      </c>
      <c r="XEV2522" t="s">
        <v>511</v>
      </c>
      <c r="XEW2522" t="s">
        <v>511</v>
      </c>
      <c r="XEX2522" t="s">
        <v>511</v>
      </c>
    </row>
    <row r="2523" spans="16369:16378" x14ac:dyDescent="0.3">
      <c r="XEO2523" t="s">
        <v>535</v>
      </c>
      <c r="XEP2523">
        <v>3</v>
      </c>
      <c r="XEQ2523">
        <v>50</v>
      </c>
      <c r="XER2523">
        <v>0.1</v>
      </c>
      <c r="XES2523">
        <v>50</v>
      </c>
      <c r="XET2523" t="s">
        <v>511</v>
      </c>
      <c r="XEU2523" t="s">
        <v>511</v>
      </c>
      <c r="XEV2523" t="s">
        <v>511</v>
      </c>
      <c r="XEW2523" t="s">
        <v>511</v>
      </c>
      <c r="XEX2523" t="s">
        <v>511</v>
      </c>
    </row>
    <row r="2524" spans="16369:16378" x14ac:dyDescent="0.3">
      <c r="XEO2524" t="s">
        <v>535</v>
      </c>
      <c r="XEP2524">
        <v>3</v>
      </c>
      <c r="XEQ2524">
        <v>50</v>
      </c>
      <c r="XER2524">
        <v>0.15</v>
      </c>
      <c r="XES2524">
        <v>50</v>
      </c>
      <c r="XET2524" t="s">
        <v>511</v>
      </c>
      <c r="XEU2524" t="s">
        <v>511</v>
      </c>
      <c r="XEV2524" t="s">
        <v>511</v>
      </c>
      <c r="XEW2524" t="s">
        <v>511</v>
      </c>
      <c r="XEX2524" t="s">
        <v>511</v>
      </c>
    </row>
    <row r="2525" spans="16369:16378" x14ac:dyDescent="0.3">
      <c r="XEO2525" t="s">
        <v>535</v>
      </c>
      <c r="XEP2525">
        <v>3</v>
      </c>
      <c r="XEQ2525">
        <v>50</v>
      </c>
      <c r="XER2525">
        <v>0.2</v>
      </c>
      <c r="XES2525">
        <v>50</v>
      </c>
      <c r="XET2525" t="s">
        <v>511</v>
      </c>
      <c r="XEU2525" t="s">
        <v>511</v>
      </c>
      <c r="XEV2525" t="s">
        <v>511</v>
      </c>
      <c r="XEW2525" t="s">
        <v>511</v>
      </c>
      <c r="XEX2525" t="s">
        <v>511</v>
      </c>
    </row>
    <row r="2526" spans="16369:16378" x14ac:dyDescent="0.3">
      <c r="XEO2526" t="s">
        <v>521</v>
      </c>
      <c r="XEP2526">
        <v>3</v>
      </c>
      <c r="XEQ2526">
        <v>10</v>
      </c>
      <c r="XER2526">
        <v>0.1</v>
      </c>
      <c r="XES2526">
        <v>50</v>
      </c>
      <c r="XET2526" t="s">
        <v>511</v>
      </c>
      <c r="XEU2526" t="s">
        <v>511</v>
      </c>
      <c r="XEV2526" t="s">
        <v>511</v>
      </c>
      <c r="XEW2526" t="s">
        <v>511</v>
      </c>
      <c r="XEX2526" t="s">
        <v>511</v>
      </c>
    </row>
    <row r="2527" spans="16369:16378" x14ac:dyDescent="0.3">
      <c r="XEO2527" t="s">
        <v>521</v>
      </c>
      <c r="XEP2527">
        <v>3</v>
      </c>
      <c r="XEQ2527">
        <v>0</v>
      </c>
      <c r="XER2527">
        <v>0.15</v>
      </c>
      <c r="XES2527">
        <v>50</v>
      </c>
      <c r="XET2527" t="s">
        <v>511</v>
      </c>
      <c r="XEU2527" t="s">
        <v>511</v>
      </c>
      <c r="XEV2527" t="s">
        <v>511</v>
      </c>
      <c r="XEW2527" t="s">
        <v>511</v>
      </c>
      <c r="XEX2527" t="s">
        <v>511</v>
      </c>
    </row>
    <row r="2528" spans="16369:16378" x14ac:dyDescent="0.3">
      <c r="XEO2528" t="s">
        <v>521</v>
      </c>
      <c r="XEP2528">
        <v>3</v>
      </c>
      <c r="XEQ2528">
        <v>0</v>
      </c>
      <c r="XER2528">
        <v>0.1</v>
      </c>
      <c r="XES2528">
        <v>50</v>
      </c>
      <c r="XET2528" t="s">
        <v>511</v>
      </c>
      <c r="XEU2528" t="s">
        <v>511</v>
      </c>
      <c r="XEV2528" t="s">
        <v>511</v>
      </c>
      <c r="XEW2528" t="s">
        <v>511</v>
      </c>
      <c r="XEX2528" t="s">
        <v>511</v>
      </c>
    </row>
    <row r="2529" spans="16369:16378" x14ac:dyDescent="0.3">
      <c r="XEO2529" t="s">
        <v>521</v>
      </c>
      <c r="XEP2529">
        <v>3</v>
      </c>
      <c r="XEQ2529">
        <v>10</v>
      </c>
      <c r="XER2529">
        <v>0.2</v>
      </c>
      <c r="XES2529">
        <v>50</v>
      </c>
      <c r="XET2529" t="s">
        <v>511</v>
      </c>
      <c r="XEU2529" t="s">
        <v>511</v>
      </c>
      <c r="XEV2529" t="s">
        <v>511</v>
      </c>
      <c r="XEW2529" t="s">
        <v>511</v>
      </c>
      <c r="XEX2529" t="s">
        <v>511</v>
      </c>
    </row>
    <row r="2530" spans="16369:16378" x14ac:dyDescent="0.3">
      <c r="XEO2530" t="s">
        <v>521</v>
      </c>
      <c r="XEP2530">
        <v>3</v>
      </c>
      <c r="XEQ2530">
        <v>0</v>
      </c>
      <c r="XER2530">
        <v>0.2</v>
      </c>
      <c r="XES2530">
        <v>50</v>
      </c>
      <c r="XET2530" t="s">
        <v>511</v>
      </c>
      <c r="XEU2530" t="s">
        <v>511</v>
      </c>
      <c r="XEV2530" t="s">
        <v>511</v>
      </c>
      <c r="XEW2530" t="s">
        <v>511</v>
      </c>
      <c r="XEX2530" t="s">
        <v>511</v>
      </c>
    </row>
    <row r="2531" spans="16369:16378" x14ac:dyDescent="0.3">
      <c r="XEO2531" t="s">
        <v>521</v>
      </c>
      <c r="XEP2531">
        <v>3</v>
      </c>
      <c r="XEQ2531">
        <v>10</v>
      </c>
      <c r="XER2531">
        <v>0.15</v>
      </c>
      <c r="XES2531">
        <v>50</v>
      </c>
      <c r="XET2531" t="s">
        <v>511</v>
      </c>
      <c r="XEU2531" t="s">
        <v>511</v>
      </c>
      <c r="XEV2531" t="s">
        <v>511</v>
      </c>
      <c r="XEW2531" t="s">
        <v>511</v>
      </c>
      <c r="XEX2531" t="s">
        <v>511</v>
      </c>
    </row>
    <row r="2532" spans="16369:16378" x14ac:dyDescent="0.3">
      <c r="XEO2532" t="s">
        <v>521</v>
      </c>
      <c r="XEP2532">
        <v>3</v>
      </c>
      <c r="XEQ2532">
        <v>25</v>
      </c>
      <c r="XER2532">
        <v>0.15</v>
      </c>
      <c r="XES2532">
        <v>50</v>
      </c>
      <c r="XET2532" t="s">
        <v>511</v>
      </c>
      <c r="XEU2532" t="s">
        <v>511</v>
      </c>
      <c r="XEV2532" t="s">
        <v>511</v>
      </c>
      <c r="XEW2532" t="s">
        <v>511</v>
      </c>
      <c r="XEX2532" t="s">
        <v>511</v>
      </c>
    </row>
    <row r="2533" spans="16369:16378" x14ac:dyDescent="0.3">
      <c r="XEO2533" t="s">
        <v>521</v>
      </c>
      <c r="XEP2533">
        <v>3</v>
      </c>
      <c r="XEQ2533">
        <v>25</v>
      </c>
      <c r="XER2533">
        <v>0.1</v>
      </c>
      <c r="XES2533">
        <v>50</v>
      </c>
      <c r="XET2533" t="s">
        <v>511</v>
      </c>
      <c r="XEU2533" t="s">
        <v>511</v>
      </c>
      <c r="XEV2533" t="s">
        <v>511</v>
      </c>
      <c r="XEW2533" t="s">
        <v>511</v>
      </c>
      <c r="XEX2533" t="s">
        <v>511</v>
      </c>
    </row>
    <row r="2534" spans="16369:16378" x14ac:dyDescent="0.3">
      <c r="XEO2534" t="s">
        <v>521</v>
      </c>
      <c r="XEP2534">
        <v>3</v>
      </c>
      <c r="XEQ2534">
        <v>25</v>
      </c>
      <c r="XER2534">
        <v>0.2</v>
      </c>
      <c r="XES2534">
        <v>50</v>
      </c>
      <c r="XET2534" t="s">
        <v>511</v>
      </c>
      <c r="XEU2534" t="s">
        <v>511</v>
      </c>
      <c r="XEV2534" t="s">
        <v>511</v>
      </c>
      <c r="XEW2534" t="s">
        <v>511</v>
      </c>
      <c r="XEX2534" t="s">
        <v>511</v>
      </c>
    </row>
    <row r="2535" spans="16369:16378" x14ac:dyDescent="0.3">
      <c r="XEO2535" t="s">
        <v>521</v>
      </c>
      <c r="XEP2535">
        <v>3</v>
      </c>
      <c r="XEQ2535">
        <v>50</v>
      </c>
      <c r="XER2535">
        <v>0.1</v>
      </c>
      <c r="XES2535">
        <v>50</v>
      </c>
      <c r="XET2535" t="s">
        <v>511</v>
      </c>
      <c r="XEU2535" t="s">
        <v>511</v>
      </c>
      <c r="XEV2535" t="s">
        <v>511</v>
      </c>
      <c r="XEW2535" t="s">
        <v>511</v>
      </c>
      <c r="XEX2535" t="s">
        <v>511</v>
      </c>
    </row>
    <row r="2536" spans="16369:16378" x14ac:dyDescent="0.3">
      <c r="XEO2536" t="s">
        <v>521</v>
      </c>
      <c r="XEP2536">
        <v>3</v>
      </c>
      <c r="XEQ2536">
        <v>50</v>
      </c>
      <c r="XER2536">
        <v>0.15</v>
      </c>
      <c r="XES2536">
        <v>50</v>
      </c>
      <c r="XET2536" t="s">
        <v>511</v>
      </c>
      <c r="XEU2536" t="s">
        <v>511</v>
      </c>
      <c r="XEV2536" t="s">
        <v>511</v>
      </c>
      <c r="XEW2536" t="s">
        <v>511</v>
      </c>
      <c r="XEX2536" t="s">
        <v>511</v>
      </c>
    </row>
    <row r="2537" spans="16369:16378" x14ac:dyDescent="0.3">
      <c r="XEO2537" t="s">
        <v>521</v>
      </c>
      <c r="XEP2537">
        <v>3</v>
      </c>
      <c r="XEQ2537">
        <v>50</v>
      </c>
      <c r="XER2537">
        <v>0.2</v>
      </c>
      <c r="XES2537">
        <v>50</v>
      </c>
      <c r="XET2537" t="s">
        <v>511</v>
      </c>
      <c r="XEU2537" t="s">
        <v>511</v>
      </c>
      <c r="XEV2537" t="s">
        <v>511</v>
      </c>
      <c r="XEW2537" t="s">
        <v>511</v>
      </c>
      <c r="XEX2537" t="s">
        <v>511</v>
      </c>
    </row>
    <row r="2538" spans="16369:16378" x14ac:dyDescent="0.3">
      <c r="XEO2538" t="s">
        <v>530</v>
      </c>
      <c r="XEP2538">
        <v>3</v>
      </c>
      <c r="XEQ2538">
        <v>10</v>
      </c>
      <c r="XER2538">
        <v>0.1</v>
      </c>
      <c r="XES2538">
        <v>50</v>
      </c>
      <c r="XET2538" t="s">
        <v>511</v>
      </c>
      <c r="XEU2538" t="s">
        <v>511</v>
      </c>
      <c r="XEV2538" t="s">
        <v>511</v>
      </c>
      <c r="XEW2538" t="s">
        <v>511</v>
      </c>
      <c r="XEX2538" t="s">
        <v>511</v>
      </c>
    </row>
    <row r="2539" spans="16369:16378" x14ac:dyDescent="0.3">
      <c r="XEO2539" t="s">
        <v>530</v>
      </c>
      <c r="XEP2539">
        <v>3</v>
      </c>
      <c r="XEQ2539">
        <v>10</v>
      </c>
      <c r="XER2539">
        <v>0.05</v>
      </c>
      <c r="XES2539">
        <v>50</v>
      </c>
      <c r="XET2539" t="s">
        <v>511</v>
      </c>
      <c r="XEU2539" t="s">
        <v>511</v>
      </c>
      <c r="XEV2539" t="s">
        <v>511</v>
      </c>
      <c r="XEW2539" t="s">
        <v>511</v>
      </c>
      <c r="XEX2539" t="s">
        <v>511</v>
      </c>
    </row>
    <row r="2540" spans="16369:16378" x14ac:dyDescent="0.3">
      <c r="XEO2540" t="s">
        <v>530</v>
      </c>
      <c r="XEP2540">
        <v>3</v>
      </c>
      <c r="XEQ2540">
        <v>0</v>
      </c>
      <c r="XER2540">
        <v>0.05</v>
      </c>
      <c r="XES2540">
        <v>50</v>
      </c>
      <c r="XET2540" t="s">
        <v>511</v>
      </c>
      <c r="XEU2540" t="s">
        <v>511</v>
      </c>
      <c r="XEV2540" t="s">
        <v>511</v>
      </c>
      <c r="XEW2540" t="s">
        <v>511</v>
      </c>
      <c r="XEX2540" t="s">
        <v>511</v>
      </c>
    </row>
    <row r="2541" spans="16369:16378" x14ac:dyDescent="0.3">
      <c r="XEO2541" t="s">
        <v>530</v>
      </c>
      <c r="XEP2541">
        <v>2</v>
      </c>
      <c r="XEQ2541">
        <v>50</v>
      </c>
      <c r="XER2541">
        <v>0.2</v>
      </c>
      <c r="XES2541">
        <v>50</v>
      </c>
      <c r="XET2541" t="s">
        <v>511</v>
      </c>
      <c r="XEU2541" t="s">
        <v>511</v>
      </c>
      <c r="XEV2541" t="s">
        <v>511</v>
      </c>
      <c r="XEW2541" t="s">
        <v>511</v>
      </c>
      <c r="XEX2541" t="s">
        <v>511</v>
      </c>
    </row>
    <row r="2542" spans="16369:16378" x14ac:dyDescent="0.3">
      <c r="XEO2542" t="s">
        <v>530</v>
      </c>
      <c r="XEP2542">
        <v>3</v>
      </c>
      <c r="XEQ2542">
        <v>0</v>
      </c>
      <c r="XER2542">
        <v>0.15</v>
      </c>
      <c r="XES2542">
        <v>50</v>
      </c>
      <c r="XET2542" t="s">
        <v>511</v>
      </c>
      <c r="XEU2542" t="s">
        <v>511</v>
      </c>
      <c r="XEV2542" t="s">
        <v>511</v>
      </c>
      <c r="XEW2542" t="s">
        <v>511</v>
      </c>
      <c r="XEX2542" t="s">
        <v>511</v>
      </c>
    </row>
    <row r="2543" spans="16369:16378" x14ac:dyDescent="0.3">
      <c r="XEO2543" t="s">
        <v>530</v>
      </c>
      <c r="XEP2543">
        <v>3</v>
      </c>
      <c r="XEQ2543">
        <v>0</v>
      </c>
      <c r="XER2543">
        <v>0.1</v>
      </c>
      <c r="XES2543">
        <v>50</v>
      </c>
      <c r="XET2543" t="s">
        <v>511</v>
      </c>
      <c r="XEU2543" t="s">
        <v>511</v>
      </c>
      <c r="XEV2543" t="s">
        <v>511</v>
      </c>
      <c r="XEW2543" t="s">
        <v>511</v>
      </c>
      <c r="XEX2543" t="s">
        <v>511</v>
      </c>
    </row>
    <row r="2544" spans="16369:16378" x14ac:dyDescent="0.3">
      <c r="XEO2544" t="s">
        <v>530</v>
      </c>
      <c r="XEP2544">
        <v>3</v>
      </c>
      <c r="XEQ2544">
        <v>0</v>
      </c>
      <c r="XER2544">
        <v>0.2</v>
      </c>
      <c r="XES2544">
        <v>50</v>
      </c>
      <c r="XET2544" t="s">
        <v>511</v>
      </c>
      <c r="XEU2544" t="s">
        <v>511</v>
      </c>
      <c r="XEV2544" t="s">
        <v>511</v>
      </c>
      <c r="XEW2544" t="s">
        <v>511</v>
      </c>
      <c r="XEX2544" t="s">
        <v>511</v>
      </c>
    </row>
    <row r="2545" spans="16369:16378" x14ac:dyDescent="0.3">
      <c r="XEO2545" t="s">
        <v>530</v>
      </c>
      <c r="XEP2545">
        <v>2</v>
      </c>
      <c r="XEQ2545">
        <v>50</v>
      </c>
      <c r="XER2545">
        <v>0.15</v>
      </c>
      <c r="XES2545">
        <v>50</v>
      </c>
      <c r="XET2545" t="s">
        <v>511</v>
      </c>
      <c r="XEU2545" t="s">
        <v>511</v>
      </c>
      <c r="XEV2545" t="s">
        <v>511</v>
      </c>
      <c r="XEW2545" t="s">
        <v>511</v>
      </c>
      <c r="XEX2545" t="s">
        <v>511</v>
      </c>
    </row>
    <row r="2546" spans="16369:16378" x14ac:dyDescent="0.3">
      <c r="XEO2546" t="s">
        <v>530</v>
      </c>
      <c r="XEP2546">
        <v>3</v>
      </c>
      <c r="XEQ2546">
        <v>50</v>
      </c>
      <c r="XER2546">
        <v>0.15</v>
      </c>
      <c r="XES2546">
        <v>50</v>
      </c>
      <c r="XET2546" t="s">
        <v>511</v>
      </c>
      <c r="XEU2546" t="s">
        <v>511</v>
      </c>
      <c r="XEV2546" t="s">
        <v>511</v>
      </c>
      <c r="XEW2546" t="s">
        <v>511</v>
      </c>
      <c r="XEX2546" t="s">
        <v>511</v>
      </c>
    </row>
    <row r="2547" spans="16369:16378" x14ac:dyDescent="0.3">
      <c r="XEO2547" t="s">
        <v>530</v>
      </c>
      <c r="XEP2547">
        <v>3</v>
      </c>
      <c r="XEQ2547">
        <v>10</v>
      </c>
      <c r="XER2547">
        <v>0.2</v>
      </c>
      <c r="XES2547">
        <v>50</v>
      </c>
      <c r="XET2547" t="s">
        <v>511</v>
      </c>
      <c r="XEU2547" t="s">
        <v>511</v>
      </c>
      <c r="XEV2547" t="s">
        <v>511</v>
      </c>
      <c r="XEW2547" t="s">
        <v>511</v>
      </c>
      <c r="XEX2547" t="s">
        <v>511</v>
      </c>
    </row>
    <row r="2548" spans="16369:16378" x14ac:dyDescent="0.3">
      <c r="XEO2548" t="s">
        <v>530</v>
      </c>
      <c r="XEP2548">
        <v>3</v>
      </c>
      <c r="XEQ2548">
        <v>25</v>
      </c>
      <c r="XER2548">
        <v>0.2</v>
      </c>
      <c r="XES2548">
        <v>50</v>
      </c>
      <c r="XET2548" t="s">
        <v>511</v>
      </c>
      <c r="XEU2548" t="s">
        <v>511</v>
      </c>
      <c r="XEV2548" t="s">
        <v>511</v>
      </c>
      <c r="XEW2548" t="s">
        <v>511</v>
      </c>
      <c r="XEX2548" t="s">
        <v>511</v>
      </c>
    </row>
    <row r="2549" spans="16369:16378" x14ac:dyDescent="0.3">
      <c r="XEO2549" t="s">
        <v>530</v>
      </c>
      <c r="XEP2549">
        <v>3</v>
      </c>
      <c r="XEQ2549">
        <v>10</v>
      </c>
      <c r="XER2549">
        <v>0.15</v>
      </c>
      <c r="XES2549">
        <v>50</v>
      </c>
      <c r="XET2549" t="s">
        <v>511</v>
      </c>
      <c r="XEU2549" t="s">
        <v>511</v>
      </c>
      <c r="XEV2549" t="s">
        <v>511</v>
      </c>
      <c r="XEW2549" t="s">
        <v>511</v>
      </c>
      <c r="XEX2549" t="s">
        <v>511</v>
      </c>
    </row>
    <row r="2550" spans="16369:16378" x14ac:dyDescent="0.3">
      <c r="XEO2550" t="s">
        <v>530</v>
      </c>
      <c r="XEP2550">
        <v>3</v>
      </c>
      <c r="XEQ2550">
        <v>25</v>
      </c>
      <c r="XER2550">
        <v>0.1</v>
      </c>
      <c r="XES2550">
        <v>50</v>
      </c>
      <c r="XET2550" t="s">
        <v>511</v>
      </c>
      <c r="XEU2550" t="s">
        <v>511</v>
      </c>
      <c r="XEV2550" t="s">
        <v>511</v>
      </c>
      <c r="XEW2550" t="s">
        <v>511</v>
      </c>
      <c r="XEX2550" t="s">
        <v>511</v>
      </c>
    </row>
    <row r="2551" spans="16369:16378" x14ac:dyDescent="0.3">
      <c r="XEO2551" t="s">
        <v>530</v>
      </c>
      <c r="XEP2551">
        <v>3</v>
      </c>
      <c r="XEQ2551">
        <v>25</v>
      </c>
      <c r="XER2551">
        <v>0.05</v>
      </c>
      <c r="XES2551">
        <v>50</v>
      </c>
      <c r="XET2551" t="s">
        <v>511</v>
      </c>
      <c r="XEU2551" t="s">
        <v>511</v>
      </c>
      <c r="XEV2551" t="s">
        <v>511</v>
      </c>
      <c r="XEW2551" t="s">
        <v>511</v>
      </c>
      <c r="XEX2551" t="s">
        <v>511</v>
      </c>
    </row>
    <row r="2552" spans="16369:16378" x14ac:dyDescent="0.3">
      <c r="XEO2552" t="s">
        <v>530</v>
      </c>
      <c r="XEP2552">
        <v>3</v>
      </c>
      <c r="XEQ2552">
        <v>25</v>
      </c>
      <c r="XER2552">
        <v>0.15</v>
      </c>
      <c r="XES2552">
        <v>50</v>
      </c>
      <c r="XET2552" t="s">
        <v>511</v>
      </c>
      <c r="XEU2552" t="s">
        <v>511</v>
      </c>
      <c r="XEV2552" t="s">
        <v>511</v>
      </c>
      <c r="XEW2552" t="s">
        <v>511</v>
      </c>
      <c r="XEX2552" t="s">
        <v>511</v>
      </c>
    </row>
    <row r="2553" spans="16369:16378" x14ac:dyDescent="0.3">
      <c r="XEO2553" t="s">
        <v>530</v>
      </c>
      <c r="XEP2553">
        <v>3</v>
      </c>
      <c r="XEQ2553">
        <v>50</v>
      </c>
      <c r="XER2553">
        <v>0.2</v>
      </c>
      <c r="XES2553">
        <v>50</v>
      </c>
      <c r="XET2553" t="s">
        <v>511</v>
      </c>
      <c r="XEU2553" t="s">
        <v>511</v>
      </c>
      <c r="XEV2553" t="s">
        <v>511</v>
      </c>
      <c r="XEW2553" t="s">
        <v>511</v>
      </c>
      <c r="XEX2553" t="s">
        <v>511</v>
      </c>
    </row>
    <row r="2554" spans="16369:16378" x14ac:dyDescent="0.3">
      <c r="XEO2554" t="s">
        <v>530</v>
      </c>
      <c r="XEP2554">
        <v>3</v>
      </c>
      <c r="XEQ2554">
        <v>50</v>
      </c>
      <c r="XER2554">
        <v>0.1</v>
      </c>
      <c r="XES2554">
        <v>50</v>
      </c>
      <c r="XET2554" t="s">
        <v>511</v>
      </c>
      <c r="XEU2554" t="s">
        <v>511</v>
      </c>
      <c r="XEV2554" t="s">
        <v>511</v>
      </c>
      <c r="XEW2554" t="s">
        <v>511</v>
      </c>
      <c r="XEX2554" t="s">
        <v>511</v>
      </c>
    </row>
    <row r="2555" spans="16369:16378" x14ac:dyDescent="0.3">
      <c r="XEO2555" t="s">
        <v>530</v>
      </c>
      <c r="XEP2555">
        <v>3</v>
      </c>
      <c r="XEQ2555">
        <v>50</v>
      </c>
      <c r="XER2555">
        <v>0.05</v>
      </c>
      <c r="XES2555">
        <v>50</v>
      </c>
      <c r="XET2555" t="s">
        <v>511</v>
      </c>
      <c r="XEU2555" t="s">
        <v>511</v>
      </c>
      <c r="XEV2555" t="s">
        <v>511</v>
      </c>
      <c r="XEW2555" t="s">
        <v>511</v>
      </c>
      <c r="XEX2555" t="s">
        <v>511</v>
      </c>
    </row>
    <row r="2556" spans="16369:16378" x14ac:dyDescent="0.3">
      <c r="XEO2556" t="s">
        <v>534</v>
      </c>
      <c r="XEP2556">
        <v>1</v>
      </c>
      <c r="XEQ2556">
        <v>50</v>
      </c>
      <c r="XER2556">
        <v>0.2</v>
      </c>
      <c r="XES2556">
        <v>50</v>
      </c>
      <c r="XET2556" t="s">
        <v>511</v>
      </c>
      <c r="XEU2556" t="s">
        <v>511</v>
      </c>
      <c r="XEV2556" t="s">
        <v>511</v>
      </c>
      <c r="XEW2556" t="s">
        <v>511</v>
      </c>
      <c r="XEX2556" t="s">
        <v>511</v>
      </c>
    </row>
    <row r="2557" spans="16369:16378" x14ac:dyDescent="0.3">
      <c r="XEO2557" t="s">
        <v>534</v>
      </c>
      <c r="XEP2557">
        <v>1</v>
      </c>
      <c r="XEQ2557">
        <v>25</v>
      </c>
      <c r="XER2557">
        <v>0.15</v>
      </c>
      <c r="XES2557">
        <v>50</v>
      </c>
      <c r="XET2557" t="s">
        <v>511</v>
      </c>
      <c r="XEU2557" t="s">
        <v>511</v>
      </c>
      <c r="XEV2557" t="s">
        <v>511</v>
      </c>
      <c r="XEW2557" t="s">
        <v>511</v>
      </c>
      <c r="XEX2557" t="s">
        <v>511</v>
      </c>
    </row>
    <row r="2558" spans="16369:16378" x14ac:dyDescent="0.3">
      <c r="XEO2558" t="s">
        <v>534</v>
      </c>
      <c r="XEP2558">
        <v>1</v>
      </c>
      <c r="XEQ2558">
        <v>25</v>
      </c>
      <c r="XER2558">
        <v>0.2</v>
      </c>
      <c r="XES2558">
        <v>50</v>
      </c>
      <c r="XET2558" t="s">
        <v>511</v>
      </c>
      <c r="XEU2558" t="s">
        <v>511</v>
      </c>
      <c r="XEV2558" t="s">
        <v>511</v>
      </c>
      <c r="XEW2558" t="s">
        <v>511</v>
      </c>
      <c r="XEX2558" t="s">
        <v>511</v>
      </c>
    </row>
    <row r="2559" spans="16369:16378" x14ac:dyDescent="0.3">
      <c r="XEO2559" t="s">
        <v>534</v>
      </c>
      <c r="XEP2559">
        <v>1</v>
      </c>
      <c r="XEQ2559">
        <v>50</v>
      </c>
      <c r="XER2559">
        <v>0.15</v>
      </c>
      <c r="XES2559">
        <v>50</v>
      </c>
      <c r="XET2559" t="s">
        <v>511</v>
      </c>
      <c r="XEU2559" t="s">
        <v>511</v>
      </c>
      <c r="XEV2559" t="s">
        <v>511</v>
      </c>
      <c r="XEW2559" t="s">
        <v>511</v>
      </c>
      <c r="XEX2559" t="s">
        <v>511</v>
      </c>
    </row>
    <row r="2560" spans="16369:16378" x14ac:dyDescent="0.3">
      <c r="XEO2560" t="s">
        <v>534</v>
      </c>
      <c r="XEP2560">
        <v>3</v>
      </c>
      <c r="XEQ2560">
        <v>0</v>
      </c>
      <c r="XER2560">
        <v>0.1</v>
      </c>
      <c r="XES2560">
        <v>50</v>
      </c>
      <c r="XET2560" t="s">
        <v>511</v>
      </c>
      <c r="XEU2560" t="s">
        <v>511</v>
      </c>
      <c r="XEV2560" t="s">
        <v>511</v>
      </c>
      <c r="XEW2560" t="s">
        <v>511</v>
      </c>
      <c r="XEX2560" t="s">
        <v>511</v>
      </c>
    </row>
    <row r="2561" spans="16369:16378" x14ac:dyDescent="0.3">
      <c r="XEO2561" t="s">
        <v>534</v>
      </c>
      <c r="XEP2561">
        <v>3</v>
      </c>
      <c r="XEQ2561">
        <v>0</v>
      </c>
      <c r="XER2561">
        <v>0.15</v>
      </c>
      <c r="XES2561">
        <v>50</v>
      </c>
      <c r="XET2561" t="s">
        <v>511</v>
      </c>
      <c r="XEU2561" t="s">
        <v>511</v>
      </c>
      <c r="XEV2561" t="s">
        <v>511</v>
      </c>
      <c r="XEW2561" t="s">
        <v>511</v>
      </c>
      <c r="XEX2561" t="s">
        <v>511</v>
      </c>
    </row>
    <row r="2562" spans="16369:16378" x14ac:dyDescent="0.3">
      <c r="XEO2562" t="s">
        <v>534</v>
      </c>
      <c r="XEP2562">
        <v>3</v>
      </c>
      <c r="XEQ2562">
        <v>0</v>
      </c>
      <c r="XER2562">
        <v>0.2</v>
      </c>
      <c r="XES2562">
        <v>50</v>
      </c>
      <c r="XET2562" t="s">
        <v>511</v>
      </c>
      <c r="XEU2562" t="s">
        <v>511</v>
      </c>
      <c r="XEV2562" t="s">
        <v>511</v>
      </c>
      <c r="XEW2562" t="s">
        <v>511</v>
      </c>
      <c r="XEX2562" t="s">
        <v>511</v>
      </c>
    </row>
    <row r="2563" spans="16369:16378" x14ac:dyDescent="0.3">
      <c r="XEO2563" t="s">
        <v>534</v>
      </c>
      <c r="XEP2563">
        <v>3</v>
      </c>
      <c r="XEQ2563">
        <v>0</v>
      </c>
      <c r="XER2563">
        <v>0.05</v>
      </c>
      <c r="XES2563">
        <v>50</v>
      </c>
      <c r="XET2563" t="s">
        <v>511</v>
      </c>
      <c r="XEU2563" t="s">
        <v>511</v>
      </c>
      <c r="XEV2563" t="s">
        <v>511</v>
      </c>
      <c r="XEW2563" t="s">
        <v>511</v>
      </c>
      <c r="XEX2563" t="s">
        <v>511</v>
      </c>
    </row>
    <row r="2564" spans="16369:16378" x14ac:dyDescent="0.3">
      <c r="XEO2564" t="s">
        <v>534</v>
      </c>
      <c r="XEP2564">
        <v>2</v>
      </c>
      <c r="XEQ2564">
        <v>50</v>
      </c>
      <c r="XER2564">
        <v>0.2</v>
      </c>
      <c r="XES2564">
        <v>50</v>
      </c>
      <c r="XET2564" t="s">
        <v>511</v>
      </c>
      <c r="XEU2564" t="s">
        <v>511</v>
      </c>
      <c r="XEV2564" t="s">
        <v>511</v>
      </c>
      <c r="XEW2564" t="s">
        <v>511</v>
      </c>
      <c r="XEX2564" t="s">
        <v>511</v>
      </c>
    </row>
    <row r="2565" spans="16369:16378" x14ac:dyDescent="0.3">
      <c r="XEO2565" t="s">
        <v>534</v>
      </c>
      <c r="XEP2565">
        <v>2</v>
      </c>
      <c r="XEQ2565">
        <v>50</v>
      </c>
      <c r="XER2565">
        <v>0.15</v>
      </c>
      <c r="XES2565">
        <v>50</v>
      </c>
      <c r="XET2565" t="s">
        <v>511</v>
      </c>
      <c r="XEU2565" t="s">
        <v>511</v>
      </c>
      <c r="XEV2565" t="s">
        <v>511</v>
      </c>
      <c r="XEW2565" t="s">
        <v>511</v>
      </c>
      <c r="XEX2565" t="s">
        <v>511</v>
      </c>
    </row>
    <row r="2566" spans="16369:16378" x14ac:dyDescent="0.3">
      <c r="XEO2566" t="s">
        <v>534</v>
      </c>
      <c r="XEP2566">
        <v>2</v>
      </c>
      <c r="XEQ2566">
        <v>50</v>
      </c>
      <c r="XER2566">
        <v>0.1</v>
      </c>
      <c r="XES2566">
        <v>50</v>
      </c>
      <c r="XET2566" t="s">
        <v>511</v>
      </c>
      <c r="XEU2566" t="s">
        <v>511</v>
      </c>
      <c r="XEV2566" t="s">
        <v>511</v>
      </c>
      <c r="XEW2566" t="s">
        <v>511</v>
      </c>
      <c r="XEX2566" t="s">
        <v>511</v>
      </c>
    </row>
    <row r="2567" spans="16369:16378" x14ac:dyDescent="0.3">
      <c r="XEO2567" t="s">
        <v>534</v>
      </c>
      <c r="XEP2567">
        <v>2</v>
      </c>
      <c r="XEQ2567">
        <v>25</v>
      </c>
      <c r="XER2567">
        <v>0.2</v>
      </c>
      <c r="XES2567">
        <v>50</v>
      </c>
      <c r="XET2567" t="s">
        <v>511</v>
      </c>
      <c r="XEU2567" t="s">
        <v>511</v>
      </c>
      <c r="XEV2567" t="s">
        <v>511</v>
      </c>
      <c r="XEW2567" t="s">
        <v>511</v>
      </c>
      <c r="XEX2567" t="s">
        <v>511</v>
      </c>
    </row>
    <row r="2568" spans="16369:16378" x14ac:dyDescent="0.3">
      <c r="XEO2568" t="s">
        <v>534</v>
      </c>
      <c r="XEP2568">
        <v>2</v>
      </c>
      <c r="XEQ2568">
        <v>25</v>
      </c>
      <c r="XER2568">
        <v>0.15</v>
      </c>
      <c r="XES2568">
        <v>50</v>
      </c>
      <c r="XET2568" t="s">
        <v>511</v>
      </c>
      <c r="XEU2568" t="s">
        <v>511</v>
      </c>
      <c r="XEV2568" t="s">
        <v>511</v>
      </c>
      <c r="XEW2568" t="s">
        <v>511</v>
      </c>
      <c r="XEX2568" t="s">
        <v>511</v>
      </c>
    </row>
    <row r="2569" spans="16369:16378" x14ac:dyDescent="0.3">
      <c r="XEO2569" t="s">
        <v>534</v>
      </c>
      <c r="XEP2569">
        <v>3</v>
      </c>
      <c r="XEQ2569">
        <v>10</v>
      </c>
      <c r="XER2569">
        <v>0.2</v>
      </c>
      <c r="XES2569">
        <v>50</v>
      </c>
      <c r="XET2569" t="s">
        <v>511</v>
      </c>
      <c r="XEU2569" t="s">
        <v>511</v>
      </c>
      <c r="XEV2569" t="s">
        <v>511</v>
      </c>
      <c r="XEW2569" t="s">
        <v>511</v>
      </c>
      <c r="XEX2569" t="s">
        <v>511</v>
      </c>
    </row>
    <row r="2570" spans="16369:16378" x14ac:dyDescent="0.3">
      <c r="XEO2570" t="s">
        <v>534</v>
      </c>
      <c r="XEP2570">
        <v>3</v>
      </c>
      <c r="XEQ2570">
        <v>25</v>
      </c>
      <c r="XER2570">
        <v>0.05</v>
      </c>
      <c r="XES2570">
        <v>50</v>
      </c>
      <c r="XET2570" t="s">
        <v>511</v>
      </c>
      <c r="XEU2570" t="s">
        <v>511</v>
      </c>
      <c r="XEV2570" t="s">
        <v>511</v>
      </c>
      <c r="XEW2570" t="s">
        <v>511</v>
      </c>
      <c r="XEX2570" t="s">
        <v>511</v>
      </c>
    </row>
    <row r="2571" spans="16369:16378" x14ac:dyDescent="0.3">
      <c r="XEO2571" t="s">
        <v>534</v>
      </c>
      <c r="XEP2571">
        <v>3</v>
      </c>
      <c r="XEQ2571">
        <v>10</v>
      </c>
      <c r="XER2571">
        <v>0.05</v>
      </c>
      <c r="XES2571">
        <v>50</v>
      </c>
      <c r="XET2571" t="s">
        <v>511</v>
      </c>
      <c r="XEU2571" t="s">
        <v>511</v>
      </c>
      <c r="XEV2571" t="s">
        <v>511</v>
      </c>
      <c r="XEW2571" t="s">
        <v>511</v>
      </c>
      <c r="XEX2571" t="s">
        <v>511</v>
      </c>
    </row>
    <row r="2572" spans="16369:16378" x14ac:dyDescent="0.3">
      <c r="XEO2572" t="s">
        <v>534</v>
      </c>
      <c r="XEP2572">
        <v>3</v>
      </c>
      <c r="XEQ2572">
        <v>10</v>
      </c>
      <c r="XER2572">
        <v>0.1</v>
      </c>
      <c r="XES2572">
        <v>50</v>
      </c>
      <c r="XET2572" t="s">
        <v>511</v>
      </c>
      <c r="XEU2572" t="s">
        <v>511</v>
      </c>
      <c r="XEV2572" t="s">
        <v>511</v>
      </c>
      <c r="XEW2572" t="s">
        <v>511</v>
      </c>
      <c r="XEX2572" t="s">
        <v>511</v>
      </c>
    </row>
    <row r="2573" spans="16369:16378" x14ac:dyDescent="0.3">
      <c r="XEO2573" t="s">
        <v>534</v>
      </c>
      <c r="XEP2573">
        <v>3</v>
      </c>
      <c r="XEQ2573">
        <v>50</v>
      </c>
      <c r="XER2573">
        <v>0.05</v>
      </c>
      <c r="XES2573">
        <v>50</v>
      </c>
      <c r="XET2573" t="s">
        <v>511</v>
      </c>
      <c r="XEU2573" t="s">
        <v>511</v>
      </c>
      <c r="XEV2573" t="s">
        <v>511</v>
      </c>
      <c r="XEW2573" t="s">
        <v>511</v>
      </c>
      <c r="XEX2573" t="s">
        <v>511</v>
      </c>
    </row>
    <row r="2574" spans="16369:16378" x14ac:dyDescent="0.3">
      <c r="XEO2574" t="s">
        <v>534</v>
      </c>
      <c r="XEP2574">
        <v>3</v>
      </c>
      <c r="XEQ2574">
        <v>25</v>
      </c>
      <c r="XER2574">
        <v>0.1</v>
      </c>
      <c r="XES2574">
        <v>50</v>
      </c>
      <c r="XET2574" t="s">
        <v>511</v>
      </c>
      <c r="XEU2574" t="s">
        <v>511</v>
      </c>
      <c r="XEV2574" t="s">
        <v>511</v>
      </c>
      <c r="XEW2574" t="s">
        <v>511</v>
      </c>
      <c r="XEX2574" t="s">
        <v>511</v>
      </c>
    </row>
    <row r="2575" spans="16369:16378" x14ac:dyDescent="0.3">
      <c r="XEO2575" t="s">
        <v>534</v>
      </c>
      <c r="XEP2575">
        <v>3</v>
      </c>
      <c r="XEQ2575">
        <v>25</v>
      </c>
      <c r="XER2575">
        <v>0.15</v>
      </c>
      <c r="XES2575">
        <v>50</v>
      </c>
      <c r="XET2575" t="s">
        <v>511</v>
      </c>
      <c r="XEU2575" t="s">
        <v>511</v>
      </c>
      <c r="XEV2575" t="s">
        <v>511</v>
      </c>
      <c r="XEW2575" t="s">
        <v>511</v>
      </c>
      <c r="XEX2575" t="s">
        <v>511</v>
      </c>
    </row>
    <row r="2576" spans="16369:16378" x14ac:dyDescent="0.3">
      <c r="XEO2576" t="s">
        <v>534</v>
      </c>
      <c r="XEP2576">
        <v>3</v>
      </c>
      <c r="XEQ2576">
        <v>25</v>
      </c>
      <c r="XER2576">
        <v>0.2</v>
      </c>
      <c r="XES2576">
        <v>50</v>
      </c>
      <c r="XET2576" t="s">
        <v>511</v>
      </c>
      <c r="XEU2576" t="s">
        <v>511</v>
      </c>
      <c r="XEV2576" t="s">
        <v>511</v>
      </c>
      <c r="XEW2576" t="s">
        <v>511</v>
      </c>
      <c r="XEX2576" t="s">
        <v>511</v>
      </c>
    </row>
    <row r="2577" spans="16369:16378" x14ac:dyDescent="0.3">
      <c r="XEO2577" t="s">
        <v>534</v>
      </c>
      <c r="XEP2577">
        <v>3</v>
      </c>
      <c r="XEQ2577">
        <v>50</v>
      </c>
      <c r="XER2577">
        <v>0.1</v>
      </c>
      <c r="XES2577">
        <v>50</v>
      </c>
      <c r="XET2577" t="s">
        <v>511</v>
      </c>
      <c r="XEU2577" t="s">
        <v>511</v>
      </c>
      <c r="XEV2577" t="s">
        <v>511</v>
      </c>
      <c r="XEW2577" t="s">
        <v>511</v>
      </c>
      <c r="XEX2577" t="s">
        <v>511</v>
      </c>
    </row>
    <row r="2578" spans="16369:16378" x14ac:dyDescent="0.3">
      <c r="XEO2578" t="s">
        <v>534</v>
      </c>
      <c r="XEP2578">
        <v>3</v>
      </c>
      <c r="XEQ2578">
        <v>10</v>
      </c>
      <c r="XER2578">
        <v>0.15</v>
      </c>
      <c r="XES2578">
        <v>50</v>
      </c>
      <c r="XET2578" t="s">
        <v>511</v>
      </c>
      <c r="XEU2578" t="s">
        <v>511</v>
      </c>
      <c r="XEV2578" t="s">
        <v>511</v>
      </c>
      <c r="XEW2578" t="s">
        <v>511</v>
      </c>
      <c r="XEX2578" t="s">
        <v>511</v>
      </c>
    </row>
    <row r="2579" spans="16369:16378" x14ac:dyDescent="0.3">
      <c r="XEO2579" t="s">
        <v>534</v>
      </c>
      <c r="XEP2579">
        <v>3</v>
      </c>
      <c r="XEQ2579">
        <v>50</v>
      </c>
      <c r="XER2579">
        <v>0.2</v>
      </c>
      <c r="XES2579">
        <v>50</v>
      </c>
      <c r="XET2579" t="s">
        <v>511</v>
      </c>
      <c r="XEU2579" t="s">
        <v>511</v>
      </c>
      <c r="XEV2579" t="s">
        <v>511</v>
      </c>
      <c r="XEW2579" t="s">
        <v>511</v>
      </c>
      <c r="XEX2579" t="s">
        <v>511</v>
      </c>
    </row>
    <row r="2580" spans="16369:16378" x14ac:dyDescent="0.3">
      <c r="XEO2580" t="s">
        <v>534</v>
      </c>
      <c r="XEP2580">
        <v>3</v>
      </c>
      <c r="XEQ2580">
        <v>50</v>
      </c>
      <c r="XER2580">
        <v>0.15</v>
      </c>
      <c r="XES2580">
        <v>50</v>
      </c>
      <c r="XET2580" t="s">
        <v>511</v>
      </c>
      <c r="XEU2580" t="s">
        <v>511</v>
      </c>
      <c r="XEV2580" t="s">
        <v>511</v>
      </c>
      <c r="XEW2580" t="s">
        <v>511</v>
      </c>
      <c r="XEX2580" t="s">
        <v>511</v>
      </c>
    </row>
    <row r="2581" spans="16369:16378" x14ac:dyDescent="0.3">
      <c r="XEO2581" t="s">
        <v>528</v>
      </c>
      <c r="XEP2581">
        <v>3</v>
      </c>
      <c r="XEQ2581">
        <v>25</v>
      </c>
      <c r="XER2581">
        <v>0.15</v>
      </c>
      <c r="XES2581">
        <v>100</v>
      </c>
      <c r="XET2581" t="s">
        <v>511</v>
      </c>
      <c r="XEU2581" t="s">
        <v>511</v>
      </c>
      <c r="XEV2581" t="s">
        <v>511</v>
      </c>
      <c r="XEW2581" t="s">
        <v>511</v>
      </c>
      <c r="XEX2581" t="s">
        <v>511</v>
      </c>
    </row>
    <row r="2582" spans="16369:16378" x14ac:dyDescent="0.3">
      <c r="XEO2582" t="s">
        <v>528</v>
      </c>
      <c r="XEP2582">
        <v>3</v>
      </c>
      <c r="XEQ2582">
        <v>25</v>
      </c>
      <c r="XER2582">
        <v>0.1</v>
      </c>
      <c r="XES2582">
        <v>100</v>
      </c>
      <c r="XET2582" t="s">
        <v>511</v>
      </c>
      <c r="XEU2582" t="s">
        <v>511</v>
      </c>
      <c r="XEV2582" t="s">
        <v>511</v>
      </c>
      <c r="XEW2582" t="s">
        <v>511</v>
      </c>
      <c r="XEX2582" t="s">
        <v>511</v>
      </c>
    </row>
    <row r="2583" spans="16369:16378" x14ac:dyDescent="0.3">
      <c r="XEO2583" t="s">
        <v>528</v>
      </c>
      <c r="XEP2583">
        <v>3</v>
      </c>
      <c r="XEQ2583">
        <v>0</v>
      </c>
      <c r="XER2583">
        <v>0.2</v>
      </c>
      <c r="XES2583">
        <v>100</v>
      </c>
      <c r="XET2583" t="s">
        <v>511</v>
      </c>
      <c r="XEU2583" t="s">
        <v>511</v>
      </c>
      <c r="XEV2583" t="s">
        <v>511</v>
      </c>
      <c r="XEW2583" t="s">
        <v>511</v>
      </c>
      <c r="XEX2583" t="s">
        <v>511</v>
      </c>
    </row>
    <row r="2584" spans="16369:16378" x14ac:dyDescent="0.3">
      <c r="XEO2584" t="s">
        <v>528</v>
      </c>
      <c r="XEP2584">
        <v>3</v>
      </c>
      <c r="XEQ2584">
        <v>10</v>
      </c>
      <c r="XER2584">
        <v>0.2</v>
      </c>
      <c r="XES2584">
        <v>100</v>
      </c>
      <c r="XET2584" t="s">
        <v>511</v>
      </c>
      <c r="XEU2584" t="s">
        <v>511</v>
      </c>
      <c r="XEV2584" t="s">
        <v>511</v>
      </c>
      <c r="XEW2584" t="s">
        <v>511</v>
      </c>
      <c r="XEX2584" t="s">
        <v>511</v>
      </c>
    </row>
    <row r="2585" spans="16369:16378" x14ac:dyDescent="0.3">
      <c r="XEO2585" t="s">
        <v>528</v>
      </c>
      <c r="XEP2585">
        <v>3</v>
      </c>
      <c r="XEQ2585">
        <v>10</v>
      </c>
      <c r="XER2585">
        <v>0.1</v>
      </c>
      <c r="XES2585">
        <v>100</v>
      </c>
      <c r="XET2585" t="s">
        <v>511</v>
      </c>
      <c r="XEU2585" t="s">
        <v>511</v>
      </c>
      <c r="XEV2585" t="s">
        <v>511</v>
      </c>
      <c r="XEW2585" t="s">
        <v>511</v>
      </c>
      <c r="XEX2585" t="s">
        <v>511</v>
      </c>
    </row>
    <row r="2586" spans="16369:16378" x14ac:dyDescent="0.3">
      <c r="XEO2586" t="s">
        <v>528</v>
      </c>
      <c r="XEP2586">
        <v>3</v>
      </c>
      <c r="XEQ2586">
        <v>0</v>
      </c>
      <c r="XER2586">
        <v>0.15</v>
      </c>
      <c r="XES2586">
        <v>100</v>
      </c>
      <c r="XET2586" t="s">
        <v>511</v>
      </c>
      <c r="XEU2586" t="s">
        <v>511</v>
      </c>
      <c r="XEV2586" t="s">
        <v>511</v>
      </c>
      <c r="XEW2586" t="s">
        <v>511</v>
      </c>
      <c r="XEX2586" t="s">
        <v>511</v>
      </c>
    </row>
    <row r="2587" spans="16369:16378" x14ac:dyDescent="0.3">
      <c r="XEO2587" t="s">
        <v>528</v>
      </c>
      <c r="XEP2587">
        <v>3</v>
      </c>
      <c r="XEQ2587">
        <v>0</v>
      </c>
      <c r="XER2587">
        <v>0.1</v>
      </c>
      <c r="XES2587">
        <v>100</v>
      </c>
      <c r="XET2587" t="s">
        <v>511</v>
      </c>
      <c r="XEU2587" t="s">
        <v>511</v>
      </c>
      <c r="XEV2587" t="s">
        <v>511</v>
      </c>
      <c r="XEW2587" t="s">
        <v>511</v>
      </c>
      <c r="XEX2587" t="s">
        <v>511</v>
      </c>
    </row>
    <row r="2588" spans="16369:16378" x14ac:dyDescent="0.3">
      <c r="XEO2588" t="s">
        <v>528</v>
      </c>
      <c r="XEP2588">
        <v>3</v>
      </c>
      <c r="XEQ2588">
        <v>10</v>
      </c>
      <c r="XER2588">
        <v>0.15</v>
      </c>
      <c r="XES2588">
        <v>100</v>
      </c>
      <c r="XET2588" t="s">
        <v>511</v>
      </c>
      <c r="XEU2588" t="s">
        <v>511</v>
      </c>
      <c r="XEV2588" t="s">
        <v>511</v>
      </c>
      <c r="XEW2588" t="s">
        <v>511</v>
      </c>
      <c r="XEX2588" t="s">
        <v>511</v>
      </c>
    </row>
    <row r="2589" spans="16369:16378" x14ac:dyDescent="0.3">
      <c r="XEO2589" t="s">
        <v>528</v>
      </c>
      <c r="XEP2589">
        <v>3</v>
      </c>
      <c r="XEQ2589">
        <v>50</v>
      </c>
      <c r="XER2589">
        <v>0.2</v>
      </c>
      <c r="XES2589">
        <v>100</v>
      </c>
      <c r="XET2589" t="s">
        <v>511</v>
      </c>
      <c r="XEU2589" t="s">
        <v>511</v>
      </c>
      <c r="XEV2589" t="s">
        <v>511</v>
      </c>
      <c r="XEW2589" t="s">
        <v>511</v>
      </c>
      <c r="XEX2589" t="s">
        <v>511</v>
      </c>
    </row>
    <row r="2590" spans="16369:16378" x14ac:dyDescent="0.3">
      <c r="XEO2590" t="s">
        <v>528</v>
      </c>
      <c r="XEP2590">
        <v>3</v>
      </c>
      <c r="XEQ2590">
        <v>50</v>
      </c>
      <c r="XER2590">
        <v>0.1</v>
      </c>
      <c r="XES2590">
        <v>100</v>
      </c>
      <c r="XET2590" t="s">
        <v>511</v>
      </c>
      <c r="XEU2590" t="s">
        <v>511</v>
      </c>
      <c r="XEV2590" t="s">
        <v>511</v>
      </c>
      <c r="XEW2590" t="s">
        <v>511</v>
      </c>
      <c r="XEX2590" t="s">
        <v>511</v>
      </c>
    </row>
    <row r="2591" spans="16369:16378" x14ac:dyDescent="0.3">
      <c r="XEO2591" t="s">
        <v>528</v>
      </c>
      <c r="XEP2591">
        <v>3</v>
      </c>
      <c r="XEQ2591">
        <v>25</v>
      </c>
      <c r="XER2591">
        <v>0.2</v>
      </c>
      <c r="XES2591">
        <v>100</v>
      </c>
      <c r="XET2591" t="s">
        <v>511</v>
      </c>
      <c r="XEU2591" t="s">
        <v>511</v>
      </c>
      <c r="XEV2591" t="s">
        <v>511</v>
      </c>
      <c r="XEW2591" t="s">
        <v>511</v>
      </c>
      <c r="XEX2591" t="s">
        <v>511</v>
      </c>
    </row>
    <row r="2592" spans="16369:16378" x14ac:dyDescent="0.3">
      <c r="XEO2592" t="s">
        <v>528</v>
      </c>
      <c r="XEP2592">
        <v>3</v>
      </c>
      <c r="XEQ2592">
        <v>50</v>
      </c>
      <c r="XER2592">
        <v>0.15</v>
      </c>
      <c r="XES2592">
        <v>100</v>
      </c>
      <c r="XET2592" t="s">
        <v>511</v>
      </c>
      <c r="XEU2592" t="s">
        <v>511</v>
      </c>
      <c r="XEV2592" t="s">
        <v>511</v>
      </c>
      <c r="XEW2592" t="s">
        <v>511</v>
      </c>
      <c r="XEX2592" t="s">
        <v>511</v>
      </c>
    </row>
    <row r="2593" spans="16369:16378" x14ac:dyDescent="0.3">
      <c r="XEO2593" t="s">
        <v>516</v>
      </c>
      <c r="XEP2593">
        <v>3</v>
      </c>
      <c r="XEQ2593">
        <v>10</v>
      </c>
      <c r="XER2593">
        <v>0.2</v>
      </c>
      <c r="XES2593">
        <v>100</v>
      </c>
      <c r="XET2593" t="s">
        <v>511</v>
      </c>
      <c r="XEU2593" t="s">
        <v>511</v>
      </c>
      <c r="XEV2593" t="s">
        <v>511</v>
      </c>
      <c r="XEW2593" t="s">
        <v>511</v>
      </c>
      <c r="XEX2593" t="s">
        <v>511</v>
      </c>
    </row>
    <row r="2594" spans="16369:16378" x14ac:dyDescent="0.3">
      <c r="XEO2594" t="s">
        <v>516</v>
      </c>
      <c r="XEP2594">
        <v>3</v>
      </c>
      <c r="XEQ2594">
        <v>10</v>
      </c>
      <c r="XER2594">
        <v>0.1</v>
      </c>
      <c r="XES2594">
        <v>100</v>
      </c>
      <c r="XET2594" t="s">
        <v>511</v>
      </c>
      <c r="XEU2594" t="s">
        <v>511</v>
      </c>
      <c r="XEV2594" t="s">
        <v>511</v>
      </c>
      <c r="XEW2594" t="s">
        <v>511</v>
      </c>
      <c r="XEX2594" t="s">
        <v>511</v>
      </c>
    </row>
    <row r="2595" spans="16369:16378" x14ac:dyDescent="0.3">
      <c r="XEO2595" t="s">
        <v>516</v>
      </c>
      <c r="XEP2595">
        <v>3</v>
      </c>
      <c r="XEQ2595">
        <v>0</v>
      </c>
      <c r="XER2595">
        <v>0.15</v>
      </c>
      <c r="XES2595">
        <v>100</v>
      </c>
      <c r="XET2595" t="s">
        <v>511</v>
      </c>
      <c r="XEU2595" t="s">
        <v>511</v>
      </c>
      <c r="XEV2595" t="s">
        <v>511</v>
      </c>
      <c r="XEW2595" t="s">
        <v>511</v>
      </c>
      <c r="XEX2595" t="s">
        <v>511</v>
      </c>
    </row>
    <row r="2596" spans="16369:16378" x14ac:dyDescent="0.3">
      <c r="XEO2596" t="s">
        <v>516</v>
      </c>
      <c r="XEP2596">
        <v>3</v>
      </c>
      <c r="XEQ2596">
        <v>0</v>
      </c>
      <c r="XER2596">
        <v>0.2</v>
      </c>
      <c r="XES2596">
        <v>100</v>
      </c>
      <c r="XET2596" t="s">
        <v>511</v>
      </c>
      <c r="XEU2596" t="s">
        <v>511</v>
      </c>
      <c r="XEV2596" t="s">
        <v>511</v>
      </c>
      <c r="XEW2596" t="s">
        <v>511</v>
      </c>
      <c r="XEX2596" t="s">
        <v>511</v>
      </c>
    </row>
    <row r="2597" spans="16369:16378" x14ac:dyDescent="0.3">
      <c r="XEO2597" t="s">
        <v>516</v>
      </c>
      <c r="XEP2597">
        <v>3</v>
      </c>
      <c r="XEQ2597">
        <v>10</v>
      </c>
      <c r="XER2597">
        <v>0.15</v>
      </c>
      <c r="XES2597">
        <v>100</v>
      </c>
      <c r="XET2597" t="s">
        <v>511</v>
      </c>
      <c r="XEU2597" t="s">
        <v>511</v>
      </c>
      <c r="XEV2597" t="s">
        <v>511</v>
      </c>
      <c r="XEW2597" t="s">
        <v>511</v>
      </c>
      <c r="XEX2597" t="s">
        <v>511</v>
      </c>
    </row>
    <row r="2598" spans="16369:16378" x14ac:dyDescent="0.3">
      <c r="XEO2598" t="s">
        <v>516</v>
      </c>
      <c r="XEP2598">
        <v>3</v>
      </c>
      <c r="XEQ2598">
        <v>0</v>
      </c>
      <c r="XER2598">
        <v>0.1</v>
      </c>
      <c r="XES2598">
        <v>100</v>
      </c>
      <c r="XET2598" t="s">
        <v>511</v>
      </c>
      <c r="XEU2598" t="s">
        <v>511</v>
      </c>
      <c r="XEV2598" t="s">
        <v>511</v>
      </c>
      <c r="XEW2598" t="s">
        <v>511</v>
      </c>
      <c r="XEX2598" t="s">
        <v>511</v>
      </c>
    </row>
    <row r="2599" spans="16369:16378" x14ac:dyDescent="0.3">
      <c r="XEO2599" t="s">
        <v>516</v>
      </c>
      <c r="XEP2599">
        <v>3</v>
      </c>
      <c r="XEQ2599">
        <v>25</v>
      </c>
      <c r="XER2599">
        <v>0.1</v>
      </c>
      <c r="XES2599">
        <v>100</v>
      </c>
      <c r="XET2599" t="s">
        <v>511</v>
      </c>
      <c r="XEU2599" t="s">
        <v>511</v>
      </c>
      <c r="XEV2599" t="s">
        <v>511</v>
      </c>
      <c r="XEW2599" t="s">
        <v>511</v>
      </c>
      <c r="XEX2599" t="s">
        <v>511</v>
      </c>
    </row>
    <row r="2600" spans="16369:16378" x14ac:dyDescent="0.3">
      <c r="XEO2600" t="s">
        <v>516</v>
      </c>
      <c r="XEP2600">
        <v>3</v>
      </c>
      <c r="XEQ2600">
        <v>25</v>
      </c>
      <c r="XER2600">
        <v>0.15</v>
      </c>
      <c r="XES2600">
        <v>100</v>
      </c>
      <c r="XET2600" t="s">
        <v>511</v>
      </c>
      <c r="XEU2600" t="s">
        <v>511</v>
      </c>
      <c r="XEV2600" t="s">
        <v>511</v>
      </c>
      <c r="XEW2600" t="s">
        <v>511</v>
      </c>
      <c r="XEX2600" t="s">
        <v>511</v>
      </c>
    </row>
    <row r="2601" spans="16369:16378" x14ac:dyDescent="0.3">
      <c r="XEO2601" t="s">
        <v>516</v>
      </c>
      <c r="XEP2601">
        <v>3</v>
      </c>
      <c r="XEQ2601">
        <v>25</v>
      </c>
      <c r="XER2601">
        <v>0.2</v>
      </c>
      <c r="XES2601">
        <v>100</v>
      </c>
      <c r="XET2601" t="s">
        <v>511</v>
      </c>
      <c r="XEU2601" t="s">
        <v>511</v>
      </c>
      <c r="XEV2601" t="s">
        <v>511</v>
      </c>
      <c r="XEW2601" t="s">
        <v>511</v>
      </c>
      <c r="XEX2601" t="s">
        <v>511</v>
      </c>
    </row>
    <row r="2602" spans="16369:16378" x14ac:dyDescent="0.3">
      <c r="XEO2602" t="s">
        <v>516</v>
      </c>
      <c r="XEP2602">
        <v>3</v>
      </c>
      <c r="XEQ2602">
        <v>50</v>
      </c>
      <c r="XER2602">
        <v>0.2</v>
      </c>
      <c r="XES2602">
        <v>100</v>
      </c>
      <c r="XET2602" t="s">
        <v>511</v>
      </c>
      <c r="XEU2602" t="s">
        <v>511</v>
      </c>
      <c r="XEV2602" t="s">
        <v>511</v>
      </c>
      <c r="XEW2602" t="s">
        <v>511</v>
      </c>
      <c r="XEX2602" t="s">
        <v>511</v>
      </c>
    </row>
    <row r="2603" spans="16369:16378" x14ac:dyDescent="0.3">
      <c r="XEO2603" t="s">
        <v>516</v>
      </c>
      <c r="XEP2603">
        <v>3</v>
      </c>
      <c r="XEQ2603">
        <v>50</v>
      </c>
      <c r="XER2603">
        <v>0.1</v>
      </c>
      <c r="XES2603">
        <v>100</v>
      </c>
      <c r="XET2603" t="s">
        <v>511</v>
      </c>
      <c r="XEU2603" t="s">
        <v>511</v>
      </c>
      <c r="XEV2603" t="s">
        <v>511</v>
      </c>
      <c r="XEW2603" t="s">
        <v>511</v>
      </c>
      <c r="XEX2603" t="s">
        <v>511</v>
      </c>
    </row>
    <row r="2604" spans="16369:16378" x14ac:dyDescent="0.3">
      <c r="XEO2604" t="s">
        <v>516</v>
      </c>
      <c r="XEP2604">
        <v>3</v>
      </c>
      <c r="XEQ2604">
        <v>50</v>
      </c>
      <c r="XER2604">
        <v>0.15</v>
      </c>
      <c r="XES2604">
        <v>100</v>
      </c>
      <c r="XET2604" t="s">
        <v>511</v>
      </c>
      <c r="XEU2604" t="s">
        <v>511</v>
      </c>
      <c r="XEV2604" t="s">
        <v>511</v>
      </c>
      <c r="XEW2604" t="s">
        <v>511</v>
      </c>
      <c r="XEX2604" t="s">
        <v>511</v>
      </c>
    </row>
    <row r="2605" spans="16369:16378" x14ac:dyDescent="0.3">
      <c r="XEO2605" t="s">
        <v>523</v>
      </c>
      <c r="XEP2605">
        <v>3</v>
      </c>
      <c r="XEQ2605">
        <v>0</v>
      </c>
      <c r="XER2605">
        <v>0.1</v>
      </c>
      <c r="XES2605">
        <v>50</v>
      </c>
      <c r="XET2605" t="s">
        <v>511</v>
      </c>
      <c r="XEU2605" t="s">
        <v>511</v>
      </c>
      <c r="XEV2605" t="s">
        <v>511</v>
      </c>
      <c r="XEW2605" t="s">
        <v>511</v>
      </c>
      <c r="XEX2605" t="s">
        <v>511</v>
      </c>
    </row>
    <row r="2606" spans="16369:16378" x14ac:dyDescent="0.3">
      <c r="XEO2606" t="s">
        <v>523</v>
      </c>
      <c r="XEP2606">
        <v>2</v>
      </c>
      <c r="XEQ2606">
        <v>50</v>
      </c>
      <c r="XER2606">
        <v>0.2</v>
      </c>
      <c r="XES2606">
        <v>50</v>
      </c>
      <c r="XET2606" t="s">
        <v>511</v>
      </c>
      <c r="XEU2606" t="s">
        <v>511</v>
      </c>
      <c r="XEV2606" t="s">
        <v>511</v>
      </c>
      <c r="XEW2606" t="s">
        <v>511</v>
      </c>
      <c r="XEX2606" t="s">
        <v>511</v>
      </c>
    </row>
    <row r="2607" spans="16369:16378" x14ac:dyDescent="0.3">
      <c r="XEO2607" t="s">
        <v>523</v>
      </c>
      <c r="XEP2607">
        <v>3</v>
      </c>
      <c r="XEQ2607">
        <v>0</v>
      </c>
      <c r="XER2607">
        <v>0.15</v>
      </c>
      <c r="XES2607">
        <v>50</v>
      </c>
      <c r="XET2607" t="s">
        <v>511</v>
      </c>
      <c r="XEU2607" t="s">
        <v>511</v>
      </c>
      <c r="XEV2607" t="s">
        <v>511</v>
      </c>
      <c r="XEW2607" t="s">
        <v>511</v>
      </c>
      <c r="XEX2607" t="s">
        <v>511</v>
      </c>
    </row>
    <row r="2608" spans="16369:16378" x14ac:dyDescent="0.3">
      <c r="XEO2608" t="s">
        <v>523</v>
      </c>
      <c r="XEP2608">
        <v>3</v>
      </c>
      <c r="XEQ2608">
        <v>0</v>
      </c>
      <c r="XER2608">
        <v>0.05</v>
      </c>
      <c r="XES2608">
        <v>50</v>
      </c>
      <c r="XET2608" t="s">
        <v>511</v>
      </c>
      <c r="XEU2608" t="s">
        <v>511</v>
      </c>
      <c r="XEV2608" t="s">
        <v>511</v>
      </c>
      <c r="XEW2608" t="s">
        <v>511</v>
      </c>
      <c r="XEX2608" t="s">
        <v>511</v>
      </c>
    </row>
    <row r="2609" spans="16369:16378" x14ac:dyDescent="0.3">
      <c r="XEO2609" t="s">
        <v>523</v>
      </c>
      <c r="XEP2609">
        <v>3</v>
      </c>
      <c r="XEQ2609">
        <v>0</v>
      </c>
      <c r="XER2609">
        <v>0.2</v>
      </c>
      <c r="XES2609">
        <v>50</v>
      </c>
      <c r="XET2609" t="s">
        <v>511</v>
      </c>
      <c r="XEU2609" t="s">
        <v>511</v>
      </c>
      <c r="XEV2609" t="s">
        <v>511</v>
      </c>
      <c r="XEW2609" t="s">
        <v>511</v>
      </c>
      <c r="XEX2609" t="s">
        <v>511</v>
      </c>
    </row>
    <row r="2610" spans="16369:16378" x14ac:dyDescent="0.3">
      <c r="XEO2610" t="s">
        <v>523</v>
      </c>
      <c r="XEP2610">
        <v>2</v>
      </c>
      <c r="XEQ2610">
        <v>50</v>
      </c>
      <c r="XER2610">
        <v>0.15</v>
      </c>
      <c r="XES2610">
        <v>50</v>
      </c>
      <c r="XET2610" t="s">
        <v>511</v>
      </c>
      <c r="XEU2610" t="s">
        <v>511</v>
      </c>
      <c r="XEV2610" t="s">
        <v>511</v>
      </c>
      <c r="XEW2610" t="s">
        <v>511</v>
      </c>
      <c r="XEX2610" t="s">
        <v>511</v>
      </c>
    </row>
    <row r="2611" spans="16369:16378" x14ac:dyDescent="0.3">
      <c r="XEO2611" t="s">
        <v>523</v>
      </c>
      <c r="XEP2611">
        <v>3</v>
      </c>
      <c r="XEQ2611">
        <v>50</v>
      </c>
      <c r="XER2611">
        <v>0.1</v>
      </c>
      <c r="XES2611">
        <v>50</v>
      </c>
      <c r="XET2611" t="s">
        <v>511</v>
      </c>
      <c r="XEU2611" t="s">
        <v>511</v>
      </c>
      <c r="XEV2611" t="s">
        <v>511</v>
      </c>
      <c r="XEW2611" t="s">
        <v>511</v>
      </c>
      <c r="XEX2611" t="s">
        <v>511</v>
      </c>
    </row>
    <row r="2612" spans="16369:16378" x14ac:dyDescent="0.3">
      <c r="XEO2612" t="s">
        <v>523</v>
      </c>
      <c r="XEP2612">
        <v>3</v>
      </c>
      <c r="XEQ2612">
        <v>10</v>
      </c>
      <c r="XER2612">
        <v>0.2</v>
      </c>
      <c r="XES2612">
        <v>50</v>
      </c>
      <c r="XET2612" t="s">
        <v>511</v>
      </c>
      <c r="XEU2612" t="s">
        <v>511</v>
      </c>
      <c r="XEV2612" t="s">
        <v>511</v>
      </c>
      <c r="XEW2612" t="s">
        <v>511</v>
      </c>
      <c r="XEX2612" t="s">
        <v>511</v>
      </c>
    </row>
    <row r="2613" spans="16369:16378" x14ac:dyDescent="0.3">
      <c r="XEO2613" t="s">
        <v>523</v>
      </c>
      <c r="XEP2613">
        <v>3</v>
      </c>
      <c r="XEQ2613">
        <v>25</v>
      </c>
      <c r="XER2613">
        <v>0.1</v>
      </c>
      <c r="XES2613">
        <v>50</v>
      </c>
      <c r="XET2613" t="s">
        <v>511</v>
      </c>
      <c r="XEU2613" t="s">
        <v>511</v>
      </c>
      <c r="XEV2613" t="s">
        <v>511</v>
      </c>
      <c r="XEW2613" t="s">
        <v>511</v>
      </c>
      <c r="XEX2613" t="s">
        <v>511</v>
      </c>
    </row>
    <row r="2614" spans="16369:16378" x14ac:dyDescent="0.3">
      <c r="XEO2614" t="s">
        <v>523</v>
      </c>
      <c r="XEP2614">
        <v>3</v>
      </c>
      <c r="XEQ2614">
        <v>10</v>
      </c>
      <c r="XER2614">
        <v>0.1</v>
      </c>
      <c r="XES2614">
        <v>50</v>
      </c>
      <c r="XET2614" t="s">
        <v>511</v>
      </c>
      <c r="XEU2614" t="s">
        <v>511</v>
      </c>
      <c r="XEV2614" t="s">
        <v>511</v>
      </c>
      <c r="XEW2614" t="s">
        <v>511</v>
      </c>
      <c r="XEX2614" t="s">
        <v>511</v>
      </c>
    </row>
    <row r="2615" spans="16369:16378" x14ac:dyDescent="0.3">
      <c r="XEO2615" t="s">
        <v>523</v>
      </c>
      <c r="XEP2615">
        <v>3</v>
      </c>
      <c r="XEQ2615">
        <v>10</v>
      </c>
      <c r="XER2615">
        <v>0.15</v>
      </c>
      <c r="XES2615">
        <v>50</v>
      </c>
      <c r="XET2615" t="s">
        <v>511</v>
      </c>
      <c r="XEU2615" t="s">
        <v>511</v>
      </c>
      <c r="XEV2615" t="s">
        <v>511</v>
      </c>
      <c r="XEW2615" t="s">
        <v>511</v>
      </c>
      <c r="XEX2615" t="s">
        <v>511</v>
      </c>
    </row>
    <row r="2616" spans="16369:16378" x14ac:dyDescent="0.3">
      <c r="XEO2616" t="s">
        <v>523</v>
      </c>
      <c r="XEP2616">
        <v>3</v>
      </c>
      <c r="XEQ2616">
        <v>50</v>
      </c>
      <c r="XER2616">
        <v>0.05</v>
      </c>
      <c r="XES2616">
        <v>50</v>
      </c>
      <c r="XET2616" t="s">
        <v>511</v>
      </c>
      <c r="XEU2616" t="s">
        <v>511</v>
      </c>
      <c r="XEV2616" t="s">
        <v>511</v>
      </c>
      <c r="XEW2616" t="s">
        <v>511</v>
      </c>
      <c r="XEX2616" t="s">
        <v>511</v>
      </c>
    </row>
    <row r="2617" spans="16369:16378" x14ac:dyDescent="0.3">
      <c r="XEO2617" t="s">
        <v>523</v>
      </c>
      <c r="XEP2617">
        <v>3</v>
      </c>
      <c r="XEQ2617">
        <v>10</v>
      </c>
      <c r="XER2617">
        <v>0.05</v>
      </c>
      <c r="XES2617">
        <v>50</v>
      </c>
      <c r="XET2617" t="s">
        <v>511</v>
      </c>
      <c r="XEU2617" t="s">
        <v>511</v>
      </c>
      <c r="XEV2617" t="s">
        <v>511</v>
      </c>
      <c r="XEW2617" t="s">
        <v>511</v>
      </c>
      <c r="XEX2617" t="s">
        <v>511</v>
      </c>
    </row>
    <row r="2618" spans="16369:16378" x14ac:dyDescent="0.3">
      <c r="XEO2618" t="s">
        <v>523</v>
      </c>
      <c r="XEP2618">
        <v>3</v>
      </c>
      <c r="XEQ2618">
        <v>25</v>
      </c>
      <c r="XER2618">
        <v>0.2</v>
      </c>
      <c r="XES2618">
        <v>50</v>
      </c>
      <c r="XET2618" t="s">
        <v>511</v>
      </c>
      <c r="XEU2618" t="s">
        <v>511</v>
      </c>
      <c r="XEV2618" t="s">
        <v>511</v>
      </c>
      <c r="XEW2618" t="s">
        <v>511</v>
      </c>
      <c r="XEX2618" t="s">
        <v>511</v>
      </c>
    </row>
    <row r="2619" spans="16369:16378" x14ac:dyDescent="0.3">
      <c r="XEO2619" t="s">
        <v>523</v>
      </c>
      <c r="XEP2619">
        <v>3</v>
      </c>
      <c r="XEQ2619">
        <v>25</v>
      </c>
      <c r="XER2619">
        <v>0.15</v>
      </c>
      <c r="XES2619">
        <v>50</v>
      </c>
      <c r="XET2619" t="s">
        <v>511</v>
      </c>
      <c r="XEU2619" t="s">
        <v>511</v>
      </c>
      <c r="XEV2619" t="s">
        <v>511</v>
      </c>
      <c r="XEW2619" t="s">
        <v>511</v>
      </c>
      <c r="XEX2619" t="s">
        <v>511</v>
      </c>
    </row>
    <row r="2620" spans="16369:16378" x14ac:dyDescent="0.3">
      <c r="XEO2620" t="s">
        <v>523</v>
      </c>
      <c r="XEP2620">
        <v>3</v>
      </c>
      <c r="XEQ2620">
        <v>25</v>
      </c>
      <c r="XER2620">
        <v>0.05</v>
      </c>
      <c r="XES2620">
        <v>50</v>
      </c>
      <c r="XET2620" t="s">
        <v>511</v>
      </c>
      <c r="XEU2620" t="s">
        <v>511</v>
      </c>
      <c r="XEV2620" t="s">
        <v>511</v>
      </c>
      <c r="XEW2620" t="s">
        <v>511</v>
      </c>
      <c r="XEX2620" t="s">
        <v>511</v>
      </c>
    </row>
    <row r="2621" spans="16369:16378" x14ac:dyDescent="0.3">
      <c r="XEO2621" t="s">
        <v>523</v>
      </c>
      <c r="XEP2621">
        <v>3</v>
      </c>
      <c r="XEQ2621">
        <v>50</v>
      </c>
      <c r="XER2621">
        <v>0.2</v>
      </c>
      <c r="XES2621">
        <v>50</v>
      </c>
      <c r="XET2621" t="s">
        <v>511</v>
      </c>
      <c r="XEU2621" t="s">
        <v>511</v>
      </c>
      <c r="XEV2621" t="s">
        <v>511</v>
      </c>
      <c r="XEW2621" t="s">
        <v>511</v>
      </c>
      <c r="XEX2621" t="s">
        <v>511</v>
      </c>
    </row>
    <row r="2622" spans="16369:16378" x14ac:dyDescent="0.3">
      <c r="XEO2622" t="s">
        <v>523</v>
      </c>
      <c r="XEP2622">
        <v>3</v>
      </c>
      <c r="XEQ2622">
        <v>50</v>
      </c>
      <c r="XER2622">
        <v>0.15</v>
      </c>
      <c r="XES2622">
        <v>50</v>
      </c>
      <c r="XET2622" t="s">
        <v>511</v>
      </c>
      <c r="XEU2622" t="s">
        <v>511</v>
      </c>
      <c r="XEV2622" t="s">
        <v>511</v>
      </c>
      <c r="XEW2622" t="s">
        <v>511</v>
      </c>
      <c r="XEX2622" t="s">
        <v>511</v>
      </c>
    </row>
    <row r="2623" spans="16369:16378" x14ac:dyDescent="0.3">
      <c r="XEO2623" t="s">
        <v>522</v>
      </c>
      <c r="XEP2623">
        <v>3</v>
      </c>
      <c r="XEQ2623">
        <v>0</v>
      </c>
      <c r="XER2623">
        <v>0.2</v>
      </c>
      <c r="XES2623">
        <v>100</v>
      </c>
      <c r="XET2623" t="s">
        <v>511</v>
      </c>
      <c r="XEU2623" t="s">
        <v>511</v>
      </c>
      <c r="XEV2623" t="s">
        <v>511</v>
      </c>
      <c r="XEW2623" t="s">
        <v>511</v>
      </c>
      <c r="XEX2623" t="s">
        <v>511</v>
      </c>
    </row>
    <row r="2624" spans="16369:16378" x14ac:dyDescent="0.3">
      <c r="XEO2624" t="s">
        <v>522</v>
      </c>
      <c r="XEP2624">
        <v>3</v>
      </c>
      <c r="XEQ2624">
        <v>0</v>
      </c>
      <c r="XER2624">
        <v>0.15</v>
      </c>
      <c r="XES2624">
        <v>100</v>
      </c>
      <c r="XET2624" t="s">
        <v>511</v>
      </c>
      <c r="XEU2624" t="s">
        <v>511</v>
      </c>
      <c r="XEV2624" t="s">
        <v>511</v>
      </c>
      <c r="XEW2624" t="s">
        <v>511</v>
      </c>
      <c r="XEX2624" t="s">
        <v>511</v>
      </c>
    </row>
    <row r="2625" spans="16369:16378" x14ac:dyDescent="0.3">
      <c r="XEO2625" t="s">
        <v>522</v>
      </c>
      <c r="XEP2625">
        <v>3</v>
      </c>
      <c r="XEQ2625">
        <v>0</v>
      </c>
      <c r="XER2625">
        <v>0.1</v>
      </c>
      <c r="XES2625">
        <v>100</v>
      </c>
      <c r="XET2625" t="s">
        <v>511</v>
      </c>
      <c r="XEU2625" t="s">
        <v>511</v>
      </c>
      <c r="XEV2625" t="s">
        <v>511</v>
      </c>
      <c r="XEW2625" t="s">
        <v>511</v>
      </c>
      <c r="XEX2625" t="s">
        <v>511</v>
      </c>
    </row>
    <row r="2626" spans="16369:16378" x14ac:dyDescent="0.3">
      <c r="XEO2626" t="s">
        <v>522</v>
      </c>
      <c r="XEP2626">
        <v>3</v>
      </c>
      <c r="XEQ2626">
        <v>10</v>
      </c>
      <c r="XER2626">
        <v>0.1</v>
      </c>
      <c r="XES2626">
        <v>100</v>
      </c>
      <c r="XET2626" t="s">
        <v>511</v>
      </c>
      <c r="XEU2626" t="s">
        <v>511</v>
      </c>
      <c r="XEV2626" t="s">
        <v>511</v>
      </c>
      <c r="XEW2626" t="s">
        <v>511</v>
      </c>
      <c r="XEX2626" t="s">
        <v>511</v>
      </c>
    </row>
    <row r="2627" spans="16369:16378" x14ac:dyDescent="0.3">
      <c r="XEO2627" t="s">
        <v>522</v>
      </c>
      <c r="XEP2627">
        <v>3</v>
      </c>
      <c r="XEQ2627">
        <v>50</v>
      </c>
      <c r="XER2627">
        <v>0.2</v>
      </c>
      <c r="XES2627">
        <v>100</v>
      </c>
      <c r="XET2627" t="s">
        <v>511</v>
      </c>
      <c r="XEU2627" t="s">
        <v>511</v>
      </c>
      <c r="XEV2627" t="s">
        <v>511</v>
      </c>
      <c r="XEW2627" t="s">
        <v>511</v>
      </c>
      <c r="XEX2627" t="s">
        <v>511</v>
      </c>
    </row>
    <row r="2628" spans="16369:16378" x14ac:dyDescent="0.3">
      <c r="XEO2628" t="s">
        <v>522</v>
      </c>
      <c r="XEP2628">
        <v>3</v>
      </c>
      <c r="XEQ2628">
        <v>50</v>
      </c>
      <c r="XER2628">
        <v>0.1</v>
      </c>
      <c r="XES2628">
        <v>100</v>
      </c>
      <c r="XET2628" t="s">
        <v>511</v>
      </c>
      <c r="XEU2628" t="s">
        <v>511</v>
      </c>
      <c r="XEV2628" t="s">
        <v>511</v>
      </c>
      <c r="XEW2628" t="s">
        <v>511</v>
      </c>
      <c r="XEX2628" t="s">
        <v>511</v>
      </c>
    </row>
    <row r="2629" spans="16369:16378" x14ac:dyDescent="0.3">
      <c r="XEO2629" t="s">
        <v>522</v>
      </c>
      <c r="XEP2629">
        <v>3</v>
      </c>
      <c r="XEQ2629">
        <v>50</v>
      </c>
      <c r="XER2629">
        <v>0.15</v>
      </c>
      <c r="XES2629">
        <v>100</v>
      </c>
      <c r="XET2629" t="s">
        <v>511</v>
      </c>
      <c r="XEU2629" t="s">
        <v>511</v>
      </c>
      <c r="XEV2629" t="s">
        <v>511</v>
      </c>
      <c r="XEW2629" t="s">
        <v>511</v>
      </c>
      <c r="XEX2629" t="s">
        <v>511</v>
      </c>
    </row>
    <row r="2630" spans="16369:16378" x14ac:dyDescent="0.3">
      <c r="XEO2630" t="s">
        <v>522</v>
      </c>
      <c r="XEP2630">
        <v>3</v>
      </c>
      <c r="XEQ2630">
        <v>25</v>
      </c>
      <c r="XER2630">
        <v>0.15</v>
      </c>
      <c r="XES2630">
        <v>100</v>
      </c>
      <c r="XET2630" t="s">
        <v>511</v>
      </c>
      <c r="XEU2630" t="s">
        <v>511</v>
      </c>
      <c r="XEV2630" t="s">
        <v>511</v>
      </c>
      <c r="XEW2630" t="s">
        <v>511</v>
      </c>
      <c r="XEX2630" t="s">
        <v>511</v>
      </c>
    </row>
    <row r="2631" spans="16369:16378" x14ac:dyDescent="0.3">
      <c r="XEO2631" t="s">
        <v>522</v>
      </c>
      <c r="XEP2631">
        <v>3</v>
      </c>
      <c r="XEQ2631">
        <v>25</v>
      </c>
      <c r="XER2631">
        <v>0.2</v>
      </c>
      <c r="XES2631">
        <v>100</v>
      </c>
      <c r="XET2631" t="s">
        <v>511</v>
      </c>
      <c r="XEU2631" t="s">
        <v>511</v>
      </c>
      <c r="XEV2631" t="s">
        <v>511</v>
      </c>
      <c r="XEW2631" t="s">
        <v>511</v>
      </c>
      <c r="XEX2631" t="s">
        <v>511</v>
      </c>
    </row>
    <row r="2632" spans="16369:16378" x14ac:dyDescent="0.3">
      <c r="XEO2632" t="s">
        <v>522</v>
      </c>
      <c r="XEP2632">
        <v>3</v>
      </c>
      <c r="XEQ2632">
        <v>25</v>
      </c>
      <c r="XER2632">
        <v>0.1</v>
      </c>
      <c r="XES2632">
        <v>100</v>
      </c>
      <c r="XET2632" t="s">
        <v>511</v>
      </c>
      <c r="XEU2632" t="s">
        <v>511</v>
      </c>
      <c r="XEV2632" t="s">
        <v>511</v>
      </c>
      <c r="XEW2632" t="s">
        <v>511</v>
      </c>
      <c r="XEX2632" t="s">
        <v>511</v>
      </c>
    </row>
    <row r="2633" spans="16369:16378" x14ac:dyDescent="0.3">
      <c r="XEO2633" t="s">
        <v>522</v>
      </c>
      <c r="XEP2633">
        <v>3</v>
      </c>
      <c r="XEQ2633">
        <v>10</v>
      </c>
      <c r="XER2633">
        <v>0.15</v>
      </c>
      <c r="XES2633">
        <v>100</v>
      </c>
      <c r="XET2633" t="s">
        <v>511</v>
      </c>
      <c r="XEU2633" t="s">
        <v>511</v>
      </c>
      <c r="XEV2633" t="s">
        <v>511</v>
      </c>
      <c r="XEW2633" t="s">
        <v>511</v>
      </c>
      <c r="XEX2633" t="s">
        <v>511</v>
      </c>
    </row>
    <row r="2634" spans="16369:16378" x14ac:dyDescent="0.3">
      <c r="XEO2634" t="s">
        <v>522</v>
      </c>
      <c r="XEP2634">
        <v>3</v>
      </c>
      <c r="XEQ2634">
        <v>10</v>
      </c>
      <c r="XER2634">
        <v>0.2</v>
      </c>
      <c r="XES2634">
        <v>100</v>
      </c>
      <c r="XET2634" t="s">
        <v>511</v>
      </c>
      <c r="XEU2634" t="s">
        <v>511</v>
      </c>
      <c r="XEV2634" t="s">
        <v>511</v>
      </c>
      <c r="XEW2634" t="s">
        <v>511</v>
      </c>
      <c r="XEX2634" t="s">
        <v>511</v>
      </c>
    </row>
    <row r="2635" spans="16369:16378" x14ac:dyDescent="0.3">
      <c r="XEO2635" t="s">
        <v>520</v>
      </c>
      <c r="XEP2635">
        <v>3</v>
      </c>
      <c r="XEQ2635">
        <v>0</v>
      </c>
      <c r="XER2635">
        <v>0.1</v>
      </c>
      <c r="XES2635">
        <v>50</v>
      </c>
      <c r="XET2635" t="s">
        <v>511</v>
      </c>
      <c r="XEU2635" t="s">
        <v>511</v>
      </c>
      <c r="XEV2635" t="s">
        <v>511</v>
      </c>
      <c r="XEW2635" t="s">
        <v>511</v>
      </c>
      <c r="XEX2635" t="s">
        <v>511</v>
      </c>
    </row>
    <row r="2636" spans="16369:16378" x14ac:dyDescent="0.3">
      <c r="XEO2636" t="s">
        <v>520</v>
      </c>
      <c r="XEP2636">
        <v>3</v>
      </c>
      <c r="XEQ2636">
        <v>0</v>
      </c>
      <c r="XER2636">
        <v>0.2</v>
      </c>
      <c r="XES2636">
        <v>50</v>
      </c>
      <c r="XET2636" t="s">
        <v>511</v>
      </c>
      <c r="XEU2636" t="s">
        <v>511</v>
      </c>
      <c r="XEV2636" t="s">
        <v>511</v>
      </c>
      <c r="XEW2636" t="s">
        <v>511</v>
      </c>
      <c r="XEX2636" t="s">
        <v>511</v>
      </c>
    </row>
    <row r="2637" spans="16369:16378" x14ac:dyDescent="0.3">
      <c r="XEO2637" t="s">
        <v>520</v>
      </c>
      <c r="XEP2637">
        <v>3</v>
      </c>
      <c r="XEQ2637">
        <v>10</v>
      </c>
      <c r="XER2637">
        <v>0.1</v>
      </c>
      <c r="XES2637">
        <v>50</v>
      </c>
      <c r="XET2637" t="s">
        <v>511</v>
      </c>
      <c r="XEU2637" t="s">
        <v>511</v>
      </c>
      <c r="XEV2637" t="s">
        <v>511</v>
      </c>
      <c r="XEW2637" t="s">
        <v>511</v>
      </c>
      <c r="XEX2637" t="s">
        <v>511</v>
      </c>
    </row>
    <row r="2638" spans="16369:16378" x14ac:dyDescent="0.3">
      <c r="XEO2638" t="s">
        <v>520</v>
      </c>
      <c r="XEP2638">
        <v>3</v>
      </c>
      <c r="XEQ2638">
        <v>0</v>
      </c>
      <c r="XER2638">
        <v>0.15</v>
      </c>
      <c r="XES2638">
        <v>50</v>
      </c>
      <c r="XET2638" t="s">
        <v>511</v>
      </c>
      <c r="XEU2638" t="s">
        <v>511</v>
      </c>
      <c r="XEV2638" t="s">
        <v>511</v>
      </c>
      <c r="XEW2638" t="s">
        <v>511</v>
      </c>
      <c r="XEX2638" t="s">
        <v>511</v>
      </c>
    </row>
    <row r="2639" spans="16369:16378" x14ac:dyDescent="0.3">
      <c r="XEO2639" t="s">
        <v>520</v>
      </c>
      <c r="XEP2639">
        <v>3</v>
      </c>
      <c r="XEQ2639">
        <v>10</v>
      </c>
      <c r="XER2639">
        <v>0.2</v>
      </c>
      <c r="XES2639">
        <v>50</v>
      </c>
      <c r="XET2639" t="s">
        <v>511</v>
      </c>
      <c r="XEU2639" t="s">
        <v>511</v>
      </c>
      <c r="XEV2639" t="s">
        <v>511</v>
      </c>
      <c r="XEW2639" t="s">
        <v>511</v>
      </c>
      <c r="XEX2639" t="s">
        <v>511</v>
      </c>
    </row>
    <row r="2640" spans="16369:16378" x14ac:dyDescent="0.3">
      <c r="XEO2640" t="s">
        <v>520</v>
      </c>
      <c r="XEP2640">
        <v>3</v>
      </c>
      <c r="XEQ2640">
        <v>25</v>
      </c>
      <c r="XER2640">
        <v>0.15</v>
      </c>
      <c r="XES2640">
        <v>50</v>
      </c>
      <c r="XET2640" t="s">
        <v>511</v>
      </c>
      <c r="XEU2640" t="s">
        <v>511</v>
      </c>
      <c r="XEV2640" t="s">
        <v>511</v>
      </c>
      <c r="XEW2640" t="s">
        <v>511</v>
      </c>
      <c r="XEX2640" t="s">
        <v>511</v>
      </c>
    </row>
    <row r="2641" spans="16369:16378" x14ac:dyDescent="0.3">
      <c r="XEO2641" t="s">
        <v>520</v>
      </c>
      <c r="XEP2641">
        <v>3</v>
      </c>
      <c r="XEQ2641">
        <v>10</v>
      </c>
      <c r="XER2641">
        <v>0.15</v>
      </c>
      <c r="XES2641">
        <v>50</v>
      </c>
      <c r="XET2641" t="s">
        <v>511</v>
      </c>
      <c r="XEU2641" t="s">
        <v>511</v>
      </c>
      <c r="XEV2641" t="s">
        <v>511</v>
      </c>
      <c r="XEW2641" t="s">
        <v>511</v>
      </c>
      <c r="XEX2641" t="s">
        <v>511</v>
      </c>
    </row>
    <row r="2642" spans="16369:16378" x14ac:dyDescent="0.3">
      <c r="XEO2642" t="s">
        <v>520</v>
      </c>
      <c r="XEP2642">
        <v>3</v>
      </c>
      <c r="XEQ2642">
        <v>25</v>
      </c>
      <c r="XER2642">
        <v>0.1</v>
      </c>
      <c r="XES2642">
        <v>50</v>
      </c>
      <c r="XET2642" t="s">
        <v>511</v>
      </c>
      <c r="XEU2642" t="s">
        <v>511</v>
      </c>
      <c r="XEV2642" t="s">
        <v>511</v>
      </c>
      <c r="XEW2642" t="s">
        <v>511</v>
      </c>
      <c r="XEX2642" t="s">
        <v>511</v>
      </c>
    </row>
    <row r="2643" spans="16369:16378" x14ac:dyDescent="0.3">
      <c r="XEO2643" t="s">
        <v>520</v>
      </c>
      <c r="XEP2643">
        <v>3</v>
      </c>
      <c r="XEQ2643">
        <v>25</v>
      </c>
      <c r="XER2643">
        <v>0.2</v>
      </c>
      <c r="XES2643">
        <v>50</v>
      </c>
      <c r="XET2643" t="s">
        <v>511</v>
      </c>
      <c r="XEU2643" t="s">
        <v>511</v>
      </c>
      <c r="XEV2643" t="s">
        <v>511</v>
      </c>
      <c r="XEW2643" t="s">
        <v>511</v>
      </c>
      <c r="XEX2643" t="s">
        <v>511</v>
      </c>
    </row>
    <row r="2644" spans="16369:16378" x14ac:dyDescent="0.3">
      <c r="XEO2644" t="s">
        <v>520</v>
      </c>
      <c r="XEP2644">
        <v>3</v>
      </c>
      <c r="XEQ2644">
        <v>50</v>
      </c>
      <c r="XER2644">
        <v>0.15</v>
      </c>
      <c r="XES2644">
        <v>50</v>
      </c>
      <c r="XET2644" t="s">
        <v>511</v>
      </c>
      <c r="XEU2644" t="s">
        <v>511</v>
      </c>
      <c r="XEV2644" t="s">
        <v>511</v>
      </c>
      <c r="XEW2644" t="s">
        <v>511</v>
      </c>
      <c r="XEX2644" t="s">
        <v>511</v>
      </c>
    </row>
    <row r="2645" spans="16369:16378" x14ac:dyDescent="0.3">
      <c r="XEO2645" t="s">
        <v>520</v>
      </c>
      <c r="XEP2645">
        <v>3</v>
      </c>
      <c r="XEQ2645">
        <v>50</v>
      </c>
      <c r="XER2645">
        <v>0.1</v>
      </c>
      <c r="XES2645">
        <v>50</v>
      </c>
      <c r="XET2645" t="s">
        <v>511</v>
      </c>
      <c r="XEU2645" t="s">
        <v>511</v>
      </c>
      <c r="XEV2645" t="s">
        <v>511</v>
      </c>
      <c r="XEW2645" t="s">
        <v>511</v>
      </c>
      <c r="XEX2645" t="s">
        <v>511</v>
      </c>
    </row>
    <row r="2646" spans="16369:16378" x14ac:dyDescent="0.3">
      <c r="XEO2646" t="s">
        <v>520</v>
      </c>
      <c r="XEP2646">
        <v>3</v>
      </c>
      <c r="XEQ2646">
        <v>50</v>
      </c>
      <c r="XER2646">
        <v>0.2</v>
      </c>
      <c r="XES2646">
        <v>50</v>
      </c>
      <c r="XET2646" t="s">
        <v>511</v>
      </c>
      <c r="XEU2646" t="s">
        <v>511</v>
      </c>
      <c r="XEV2646" t="s">
        <v>511</v>
      </c>
      <c r="XEW2646" t="s">
        <v>511</v>
      </c>
      <c r="XEX2646" t="s">
        <v>511</v>
      </c>
    </row>
    <row r="2647" spans="16369:16378" x14ac:dyDescent="0.3">
      <c r="XEO2647" t="s">
        <v>21</v>
      </c>
      <c r="XEP2647">
        <v>1</v>
      </c>
      <c r="XEQ2647">
        <v>5</v>
      </c>
      <c r="XER2647">
        <v>0.2</v>
      </c>
      <c r="XES2647">
        <v>300</v>
      </c>
      <c r="XET2647" t="s">
        <v>511</v>
      </c>
      <c r="XEU2647" t="s">
        <v>511</v>
      </c>
      <c r="XEV2647" t="s">
        <v>511</v>
      </c>
      <c r="XEW2647" t="s">
        <v>511</v>
      </c>
      <c r="XEX2647" t="s">
        <v>511</v>
      </c>
    </row>
    <row r="2648" spans="16369:16378" x14ac:dyDescent="0.3">
      <c r="XEO2648" t="s">
        <v>21</v>
      </c>
      <c r="XEP2648">
        <v>1</v>
      </c>
      <c r="XEQ2648">
        <v>5</v>
      </c>
      <c r="XER2648">
        <v>0.15</v>
      </c>
      <c r="XES2648">
        <v>300</v>
      </c>
      <c r="XET2648" t="s">
        <v>511</v>
      </c>
      <c r="XEU2648" t="s">
        <v>511</v>
      </c>
      <c r="XEV2648" t="s">
        <v>511</v>
      </c>
      <c r="XEW2648" t="s">
        <v>511</v>
      </c>
      <c r="XEX2648" t="s">
        <v>511</v>
      </c>
    </row>
    <row r="2649" spans="16369:16378" x14ac:dyDescent="0.3">
      <c r="XEO2649" t="s">
        <v>21</v>
      </c>
      <c r="XEP2649">
        <v>1</v>
      </c>
      <c r="XEQ2649">
        <v>10</v>
      </c>
      <c r="XER2649">
        <v>0.15</v>
      </c>
      <c r="XES2649">
        <v>300</v>
      </c>
      <c r="XET2649" t="s">
        <v>511</v>
      </c>
      <c r="XEU2649" t="s">
        <v>511</v>
      </c>
      <c r="XEV2649" t="s">
        <v>511</v>
      </c>
      <c r="XEW2649" t="s">
        <v>511</v>
      </c>
      <c r="XEX2649" t="s">
        <v>511</v>
      </c>
    </row>
    <row r="2650" spans="16369:16378" x14ac:dyDescent="0.3">
      <c r="XEO2650" t="s">
        <v>21</v>
      </c>
      <c r="XEP2650">
        <v>1</v>
      </c>
      <c r="XEQ2650">
        <v>10</v>
      </c>
      <c r="XER2650">
        <v>0.2</v>
      </c>
      <c r="XES2650">
        <v>300</v>
      </c>
      <c r="XET2650" t="s">
        <v>511</v>
      </c>
      <c r="XEU2650" t="s">
        <v>511</v>
      </c>
      <c r="XEV2650" t="s">
        <v>511</v>
      </c>
      <c r="XEW2650" t="s">
        <v>511</v>
      </c>
      <c r="XEX2650" t="s">
        <v>511</v>
      </c>
    </row>
    <row r="2651" spans="16369:16378" x14ac:dyDescent="0.3">
      <c r="XEO2651" t="s">
        <v>21</v>
      </c>
      <c r="XEP2651">
        <v>1</v>
      </c>
      <c r="XEQ2651">
        <v>25</v>
      </c>
      <c r="XER2651">
        <v>0.15</v>
      </c>
      <c r="XES2651">
        <v>300</v>
      </c>
      <c r="XET2651" t="s">
        <v>511</v>
      </c>
      <c r="XEU2651" t="s">
        <v>511</v>
      </c>
      <c r="XEV2651" t="s">
        <v>511</v>
      </c>
      <c r="XEW2651" t="s">
        <v>511</v>
      </c>
      <c r="XEX2651" t="s">
        <v>511</v>
      </c>
    </row>
    <row r="2652" spans="16369:16378" x14ac:dyDescent="0.3">
      <c r="XEO2652" t="s">
        <v>21</v>
      </c>
      <c r="XEP2652">
        <v>1</v>
      </c>
      <c r="XEQ2652">
        <v>25</v>
      </c>
      <c r="XER2652">
        <v>0.2</v>
      </c>
      <c r="XES2652">
        <v>300</v>
      </c>
      <c r="XET2652" t="s">
        <v>511</v>
      </c>
      <c r="XEU2652" t="s">
        <v>511</v>
      </c>
      <c r="XEV2652" t="s">
        <v>511</v>
      </c>
      <c r="XEW2652" t="s">
        <v>511</v>
      </c>
      <c r="XEX2652" t="s">
        <v>511</v>
      </c>
    </row>
    <row r="2653" spans="16369:16378" x14ac:dyDescent="0.3">
      <c r="XEO2653" t="s">
        <v>21</v>
      </c>
      <c r="XEP2653">
        <v>1</v>
      </c>
      <c r="XEQ2653">
        <v>50</v>
      </c>
      <c r="XER2653">
        <v>0.15</v>
      </c>
      <c r="XES2653">
        <v>300</v>
      </c>
      <c r="XET2653" t="s">
        <v>511</v>
      </c>
      <c r="XEU2653" t="s">
        <v>511</v>
      </c>
      <c r="XEV2653" t="s">
        <v>511</v>
      </c>
      <c r="XEW2653" t="s">
        <v>511</v>
      </c>
      <c r="XEX2653" t="s">
        <v>511</v>
      </c>
    </row>
    <row r="2654" spans="16369:16378" x14ac:dyDescent="0.3">
      <c r="XEO2654" t="s">
        <v>21</v>
      </c>
      <c r="XEP2654">
        <v>1</v>
      </c>
      <c r="XEQ2654">
        <v>50</v>
      </c>
      <c r="XER2654">
        <v>0.2</v>
      </c>
      <c r="XES2654">
        <v>300</v>
      </c>
      <c r="XET2654" t="s">
        <v>511</v>
      </c>
      <c r="XEU2654" t="s">
        <v>511</v>
      </c>
      <c r="XEV2654" t="s">
        <v>511</v>
      </c>
      <c r="XEW2654" t="s">
        <v>511</v>
      </c>
      <c r="XEX2654" t="s">
        <v>511</v>
      </c>
    </row>
    <row r="2655" spans="16369:16378" x14ac:dyDescent="0.3">
      <c r="XEO2655" t="s">
        <v>21</v>
      </c>
      <c r="XEP2655">
        <v>2</v>
      </c>
      <c r="XEQ2655">
        <v>25</v>
      </c>
      <c r="XER2655">
        <v>0.2</v>
      </c>
      <c r="XES2655">
        <v>300</v>
      </c>
      <c r="XET2655" t="s">
        <v>511</v>
      </c>
      <c r="XEU2655" t="s">
        <v>511</v>
      </c>
      <c r="XEV2655" t="s">
        <v>511</v>
      </c>
      <c r="XEW2655" t="s">
        <v>511</v>
      </c>
      <c r="XEX2655" t="s">
        <v>511</v>
      </c>
    </row>
    <row r="2656" spans="16369:16378" x14ac:dyDescent="0.3">
      <c r="XEO2656" t="s">
        <v>21</v>
      </c>
      <c r="XEP2656">
        <v>2</v>
      </c>
      <c r="XEQ2656">
        <v>25</v>
      </c>
      <c r="XER2656">
        <v>0.15</v>
      </c>
      <c r="XES2656">
        <v>300</v>
      </c>
      <c r="XET2656" t="s">
        <v>511</v>
      </c>
      <c r="XEU2656" t="s">
        <v>511</v>
      </c>
      <c r="XEV2656" t="s">
        <v>511</v>
      </c>
      <c r="XEW2656" t="s">
        <v>511</v>
      </c>
      <c r="XEX2656" t="s">
        <v>511</v>
      </c>
    </row>
    <row r="2657" spans="16369:16378" x14ac:dyDescent="0.3">
      <c r="XEO2657" t="s">
        <v>21</v>
      </c>
      <c r="XEP2657">
        <v>2</v>
      </c>
      <c r="XEQ2657">
        <v>50</v>
      </c>
      <c r="XER2657">
        <v>0.15</v>
      </c>
      <c r="XES2657">
        <v>300</v>
      </c>
      <c r="XET2657" t="s">
        <v>511</v>
      </c>
      <c r="XEU2657" t="s">
        <v>511</v>
      </c>
      <c r="XEV2657" t="s">
        <v>511</v>
      </c>
      <c r="XEW2657" t="s">
        <v>511</v>
      </c>
      <c r="XEX2657" t="s">
        <v>511</v>
      </c>
    </row>
    <row r="2658" spans="16369:16378" x14ac:dyDescent="0.3">
      <c r="XEO2658" t="s">
        <v>21</v>
      </c>
      <c r="XEP2658">
        <v>3</v>
      </c>
      <c r="XEQ2658">
        <v>0</v>
      </c>
      <c r="XER2658">
        <v>0.15</v>
      </c>
      <c r="XES2658">
        <v>300</v>
      </c>
      <c r="XET2658" t="s">
        <v>511</v>
      </c>
      <c r="XEU2658" t="s">
        <v>511</v>
      </c>
      <c r="XEV2658" t="s">
        <v>511</v>
      </c>
      <c r="XEW2658" t="s">
        <v>511</v>
      </c>
      <c r="XEX2658" t="s">
        <v>511</v>
      </c>
    </row>
    <row r="2659" spans="16369:16378" x14ac:dyDescent="0.3">
      <c r="XEO2659" t="s">
        <v>21</v>
      </c>
      <c r="XEP2659">
        <v>3</v>
      </c>
      <c r="XEQ2659">
        <v>10</v>
      </c>
      <c r="XER2659">
        <v>0.1</v>
      </c>
      <c r="XES2659">
        <v>300</v>
      </c>
      <c r="XET2659" t="s">
        <v>511</v>
      </c>
      <c r="XEU2659" t="s">
        <v>511</v>
      </c>
      <c r="XEV2659" t="s">
        <v>511</v>
      </c>
      <c r="XEW2659" t="s">
        <v>511</v>
      </c>
      <c r="XEX2659" t="s">
        <v>511</v>
      </c>
    </row>
    <row r="2660" spans="16369:16378" x14ac:dyDescent="0.3">
      <c r="XEO2660" t="s">
        <v>21</v>
      </c>
      <c r="XEP2660">
        <v>3</v>
      </c>
      <c r="XEQ2660">
        <v>10</v>
      </c>
      <c r="XER2660">
        <v>0.2</v>
      </c>
      <c r="XES2660">
        <v>300</v>
      </c>
      <c r="XET2660" t="s">
        <v>511</v>
      </c>
      <c r="XEU2660" t="s">
        <v>511</v>
      </c>
      <c r="XEV2660" t="s">
        <v>511</v>
      </c>
      <c r="XEW2660" t="s">
        <v>511</v>
      </c>
      <c r="XEX2660" t="s">
        <v>511</v>
      </c>
    </row>
    <row r="2661" spans="16369:16378" x14ac:dyDescent="0.3">
      <c r="XEO2661" t="s">
        <v>21</v>
      </c>
      <c r="XEP2661">
        <v>3</v>
      </c>
      <c r="XEQ2661">
        <v>0</v>
      </c>
      <c r="XER2661">
        <v>0.2</v>
      </c>
      <c r="XES2661">
        <v>300</v>
      </c>
      <c r="XET2661" t="s">
        <v>511</v>
      </c>
      <c r="XEU2661" t="s">
        <v>511</v>
      </c>
      <c r="XEV2661" t="s">
        <v>511</v>
      </c>
      <c r="XEW2661" t="s">
        <v>511</v>
      </c>
      <c r="XEX2661" t="s">
        <v>511</v>
      </c>
    </row>
    <row r="2662" spans="16369:16378" x14ac:dyDescent="0.3">
      <c r="XEO2662" t="s">
        <v>21</v>
      </c>
      <c r="XEP2662">
        <v>3</v>
      </c>
      <c r="XEQ2662">
        <v>10</v>
      </c>
      <c r="XER2662">
        <v>0.15</v>
      </c>
      <c r="XES2662">
        <v>300</v>
      </c>
      <c r="XET2662" t="s">
        <v>511</v>
      </c>
      <c r="XEU2662" t="s">
        <v>511</v>
      </c>
      <c r="XEV2662" t="s">
        <v>511</v>
      </c>
      <c r="XEW2662" t="s">
        <v>511</v>
      </c>
      <c r="XEX2662" t="s">
        <v>511</v>
      </c>
    </row>
    <row r="2663" spans="16369:16378" x14ac:dyDescent="0.3">
      <c r="XEO2663" t="s">
        <v>21</v>
      </c>
      <c r="XEP2663">
        <v>3</v>
      </c>
      <c r="XEQ2663">
        <v>0</v>
      </c>
      <c r="XER2663">
        <v>0.1</v>
      </c>
      <c r="XES2663">
        <v>300</v>
      </c>
      <c r="XET2663" t="s">
        <v>511</v>
      </c>
      <c r="XEU2663" t="s">
        <v>511</v>
      </c>
      <c r="XEV2663" t="s">
        <v>511</v>
      </c>
      <c r="XEW2663" t="s">
        <v>511</v>
      </c>
      <c r="XEX2663" t="s">
        <v>511</v>
      </c>
    </row>
    <row r="2664" spans="16369:16378" x14ac:dyDescent="0.3">
      <c r="XEO2664" t="s">
        <v>21</v>
      </c>
      <c r="XEP2664">
        <v>2</v>
      </c>
      <c r="XEQ2664">
        <v>50</v>
      </c>
      <c r="XER2664">
        <v>0.2</v>
      </c>
      <c r="XES2664">
        <v>300</v>
      </c>
      <c r="XET2664" t="s">
        <v>511</v>
      </c>
      <c r="XEU2664" t="s">
        <v>511</v>
      </c>
      <c r="XEV2664" t="s">
        <v>511</v>
      </c>
      <c r="XEW2664" t="s">
        <v>511</v>
      </c>
      <c r="XEX2664" t="s">
        <v>511</v>
      </c>
    </row>
    <row r="2665" spans="16369:16378" x14ac:dyDescent="0.3">
      <c r="XEO2665" t="s">
        <v>21</v>
      </c>
      <c r="XEP2665">
        <v>3</v>
      </c>
      <c r="XEQ2665">
        <v>25</v>
      </c>
      <c r="XER2665">
        <v>0.2</v>
      </c>
      <c r="XES2665">
        <v>300</v>
      </c>
      <c r="XET2665" t="s">
        <v>511</v>
      </c>
      <c r="XEU2665" t="s">
        <v>511</v>
      </c>
      <c r="XEV2665" t="s">
        <v>511</v>
      </c>
      <c r="XEW2665" t="s">
        <v>511</v>
      </c>
      <c r="XEX2665" t="s">
        <v>511</v>
      </c>
    </row>
    <row r="2666" spans="16369:16378" x14ac:dyDescent="0.3">
      <c r="XEO2666" t="s">
        <v>21</v>
      </c>
      <c r="XEP2666">
        <v>3</v>
      </c>
      <c r="XEQ2666">
        <v>25</v>
      </c>
      <c r="XER2666">
        <v>0.15</v>
      </c>
      <c r="XES2666">
        <v>300</v>
      </c>
      <c r="XET2666" t="s">
        <v>511</v>
      </c>
      <c r="XEU2666" t="s">
        <v>511</v>
      </c>
      <c r="XEV2666" t="s">
        <v>511</v>
      </c>
      <c r="XEW2666" t="s">
        <v>511</v>
      </c>
      <c r="XEX2666" t="s">
        <v>511</v>
      </c>
    </row>
    <row r="2667" spans="16369:16378" x14ac:dyDescent="0.3">
      <c r="XEO2667" t="s">
        <v>21</v>
      </c>
      <c r="XEP2667">
        <v>3</v>
      </c>
      <c r="XEQ2667">
        <v>25</v>
      </c>
      <c r="XER2667">
        <v>0.1</v>
      </c>
      <c r="XES2667">
        <v>300</v>
      </c>
      <c r="XET2667" t="s">
        <v>511</v>
      </c>
      <c r="XEU2667" t="s">
        <v>511</v>
      </c>
      <c r="XEV2667" t="s">
        <v>511</v>
      </c>
      <c r="XEW2667" t="s">
        <v>511</v>
      </c>
      <c r="XEX2667" t="s">
        <v>511</v>
      </c>
    </row>
    <row r="2668" spans="16369:16378" x14ac:dyDescent="0.3">
      <c r="XEO2668" t="s">
        <v>21</v>
      </c>
      <c r="XEP2668">
        <v>3</v>
      </c>
      <c r="XEQ2668">
        <v>50</v>
      </c>
      <c r="XER2668">
        <v>0.2</v>
      </c>
      <c r="XES2668">
        <v>300</v>
      </c>
      <c r="XET2668" t="s">
        <v>511</v>
      </c>
      <c r="XEU2668" t="s">
        <v>511</v>
      </c>
      <c r="XEV2668" t="s">
        <v>511</v>
      </c>
      <c r="XEW2668" t="s">
        <v>511</v>
      </c>
      <c r="XEX2668" t="s">
        <v>511</v>
      </c>
    </row>
    <row r="2669" spans="16369:16378" x14ac:dyDescent="0.3">
      <c r="XEO2669" t="s">
        <v>21</v>
      </c>
      <c r="XEP2669">
        <v>3</v>
      </c>
      <c r="XEQ2669">
        <v>50</v>
      </c>
      <c r="XER2669">
        <v>0.15</v>
      </c>
      <c r="XES2669">
        <v>300</v>
      </c>
      <c r="XET2669" t="s">
        <v>511</v>
      </c>
      <c r="XEU2669" t="s">
        <v>511</v>
      </c>
      <c r="XEV2669" t="s">
        <v>511</v>
      </c>
      <c r="XEW2669" t="s">
        <v>511</v>
      </c>
      <c r="XEX2669" t="s">
        <v>511</v>
      </c>
    </row>
    <row r="2670" spans="16369:16378" x14ac:dyDescent="0.3">
      <c r="XEO2670" t="s">
        <v>21</v>
      </c>
      <c r="XEP2670">
        <v>3</v>
      </c>
      <c r="XEQ2670">
        <v>50</v>
      </c>
      <c r="XER2670">
        <v>0.1</v>
      </c>
      <c r="XES2670">
        <v>300</v>
      </c>
      <c r="XET2670" t="s">
        <v>511</v>
      </c>
      <c r="XEU2670" t="s">
        <v>511</v>
      </c>
      <c r="XEV2670" t="s">
        <v>511</v>
      </c>
      <c r="XEW2670" t="s">
        <v>511</v>
      </c>
      <c r="XEX2670" t="s">
        <v>511</v>
      </c>
    </row>
    <row r="2671" spans="16369:16378" x14ac:dyDescent="0.3">
      <c r="XEO2671" t="s">
        <v>22</v>
      </c>
      <c r="XEP2671">
        <v>1</v>
      </c>
      <c r="XEQ2671">
        <v>5</v>
      </c>
      <c r="XER2671">
        <v>0.15</v>
      </c>
      <c r="XES2671">
        <v>300</v>
      </c>
      <c r="XET2671" t="s">
        <v>511</v>
      </c>
      <c r="XEU2671" t="s">
        <v>511</v>
      </c>
      <c r="XEV2671" t="s">
        <v>511</v>
      </c>
      <c r="XEW2671" t="s">
        <v>511</v>
      </c>
      <c r="XEX2671" t="s">
        <v>511</v>
      </c>
    </row>
    <row r="2672" spans="16369:16378" x14ac:dyDescent="0.3">
      <c r="XEO2672" t="s">
        <v>22</v>
      </c>
      <c r="XEP2672">
        <v>1</v>
      </c>
      <c r="XEQ2672">
        <v>5</v>
      </c>
      <c r="XER2672">
        <v>0.2</v>
      </c>
      <c r="XES2672">
        <v>300</v>
      </c>
      <c r="XET2672" t="s">
        <v>511</v>
      </c>
      <c r="XEU2672" t="s">
        <v>511</v>
      </c>
      <c r="XEV2672" t="s">
        <v>511</v>
      </c>
      <c r="XEW2672" t="s">
        <v>511</v>
      </c>
      <c r="XEX2672" t="s">
        <v>511</v>
      </c>
    </row>
    <row r="2673" spans="16369:16378" x14ac:dyDescent="0.3">
      <c r="XEO2673" t="s">
        <v>22</v>
      </c>
      <c r="XEP2673">
        <v>1</v>
      </c>
      <c r="XEQ2673">
        <v>10</v>
      </c>
      <c r="XER2673">
        <v>0.2</v>
      </c>
      <c r="XES2673">
        <v>300</v>
      </c>
      <c r="XET2673" t="s">
        <v>511</v>
      </c>
      <c r="XEU2673" t="s">
        <v>511</v>
      </c>
      <c r="XEV2673" t="s">
        <v>511</v>
      </c>
      <c r="XEW2673" t="s">
        <v>511</v>
      </c>
      <c r="XEX2673" t="s">
        <v>511</v>
      </c>
    </row>
    <row r="2674" spans="16369:16378" x14ac:dyDescent="0.3">
      <c r="XEO2674" t="s">
        <v>22</v>
      </c>
      <c r="XEP2674">
        <v>1</v>
      </c>
      <c r="XEQ2674">
        <v>10</v>
      </c>
      <c r="XER2674">
        <v>0.15</v>
      </c>
      <c r="XES2674">
        <v>300</v>
      </c>
      <c r="XET2674" t="s">
        <v>511</v>
      </c>
      <c r="XEU2674" t="s">
        <v>511</v>
      </c>
      <c r="XEV2674" t="s">
        <v>511</v>
      </c>
      <c r="XEW2674" t="s">
        <v>511</v>
      </c>
      <c r="XEX2674" t="s">
        <v>511</v>
      </c>
    </row>
    <row r="2675" spans="16369:16378" x14ac:dyDescent="0.3">
      <c r="XEO2675" t="s">
        <v>22</v>
      </c>
      <c r="XEP2675">
        <v>1</v>
      </c>
      <c r="XEQ2675">
        <v>50</v>
      </c>
      <c r="XER2675">
        <v>0.15</v>
      </c>
      <c r="XES2675">
        <v>300</v>
      </c>
      <c r="XET2675" t="s">
        <v>511</v>
      </c>
      <c r="XEU2675" t="s">
        <v>511</v>
      </c>
      <c r="XEV2675" t="s">
        <v>511</v>
      </c>
      <c r="XEW2675" t="s">
        <v>511</v>
      </c>
      <c r="XEX2675" t="s">
        <v>511</v>
      </c>
    </row>
    <row r="2676" spans="16369:16378" x14ac:dyDescent="0.3">
      <c r="XEO2676" t="s">
        <v>22</v>
      </c>
      <c r="XEP2676">
        <v>1</v>
      </c>
      <c r="XEQ2676">
        <v>50</v>
      </c>
      <c r="XER2676">
        <v>0.2</v>
      </c>
      <c r="XES2676">
        <v>300</v>
      </c>
      <c r="XET2676" t="s">
        <v>511</v>
      </c>
      <c r="XEU2676" t="s">
        <v>511</v>
      </c>
      <c r="XEV2676" t="s">
        <v>511</v>
      </c>
      <c r="XEW2676" t="s">
        <v>511</v>
      </c>
      <c r="XEX2676" t="s">
        <v>511</v>
      </c>
    </row>
    <row r="2677" spans="16369:16378" x14ac:dyDescent="0.3">
      <c r="XEO2677" t="s">
        <v>22</v>
      </c>
      <c r="XEP2677">
        <v>1</v>
      </c>
      <c r="XEQ2677">
        <v>25</v>
      </c>
      <c r="XER2677">
        <v>0.2</v>
      </c>
      <c r="XES2677">
        <v>300</v>
      </c>
      <c r="XET2677" t="s">
        <v>511</v>
      </c>
      <c r="XEU2677" t="s">
        <v>511</v>
      </c>
      <c r="XEV2677" t="s">
        <v>511</v>
      </c>
      <c r="XEW2677" t="s">
        <v>511</v>
      </c>
      <c r="XEX2677" t="s">
        <v>511</v>
      </c>
    </row>
    <row r="2678" spans="16369:16378" x14ac:dyDescent="0.3">
      <c r="XEO2678" t="s">
        <v>22</v>
      </c>
      <c r="XEP2678">
        <v>1</v>
      </c>
      <c r="XEQ2678">
        <v>25</v>
      </c>
      <c r="XER2678">
        <v>0.15</v>
      </c>
      <c r="XES2678">
        <v>300</v>
      </c>
      <c r="XET2678" t="s">
        <v>511</v>
      </c>
      <c r="XEU2678" t="s">
        <v>511</v>
      </c>
      <c r="XEV2678" t="s">
        <v>511</v>
      </c>
      <c r="XEW2678" t="s">
        <v>511</v>
      </c>
      <c r="XEX2678" t="s">
        <v>511</v>
      </c>
    </row>
    <row r="2679" spans="16369:16378" x14ac:dyDescent="0.3">
      <c r="XEO2679" t="s">
        <v>22</v>
      </c>
      <c r="XEP2679">
        <v>2</v>
      </c>
      <c r="XEQ2679">
        <v>25</v>
      </c>
      <c r="XER2679">
        <v>0.2</v>
      </c>
      <c r="XES2679">
        <v>300</v>
      </c>
      <c r="XET2679" t="s">
        <v>511</v>
      </c>
      <c r="XEU2679" t="s">
        <v>511</v>
      </c>
      <c r="XEV2679" t="s">
        <v>511</v>
      </c>
      <c r="XEW2679" t="s">
        <v>511</v>
      </c>
      <c r="XEX2679" t="s">
        <v>511</v>
      </c>
    </row>
    <row r="2680" spans="16369:16378" x14ac:dyDescent="0.3">
      <c r="XEO2680" t="s">
        <v>22</v>
      </c>
      <c r="XEP2680">
        <v>2</v>
      </c>
      <c r="XEQ2680">
        <v>25</v>
      </c>
      <c r="XER2680">
        <v>0.15</v>
      </c>
      <c r="XES2680">
        <v>300</v>
      </c>
      <c r="XET2680" t="s">
        <v>511</v>
      </c>
      <c r="XEU2680" t="s">
        <v>511</v>
      </c>
      <c r="XEV2680" t="s">
        <v>511</v>
      </c>
      <c r="XEW2680" t="s">
        <v>511</v>
      </c>
      <c r="XEX2680" t="s">
        <v>511</v>
      </c>
    </row>
    <row r="2681" spans="16369:16378" x14ac:dyDescent="0.3">
      <c r="XEO2681" t="s">
        <v>22</v>
      </c>
      <c r="XEP2681">
        <v>3</v>
      </c>
      <c r="XEQ2681">
        <v>10</v>
      </c>
      <c r="XER2681">
        <v>0.1</v>
      </c>
      <c r="XES2681">
        <v>300</v>
      </c>
      <c r="XET2681" t="s">
        <v>511</v>
      </c>
      <c r="XEU2681" t="s">
        <v>511</v>
      </c>
      <c r="XEV2681" t="s">
        <v>511</v>
      </c>
      <c r="XEW2681" t="s">
        <v>511</v>
      </c>
      <c r="XEX2681" t="s">
        <v>511</v>
      </c>
    </row>
    <row r="2682" spans="16369:16378" x14ac:dyDescent="0.3">
      <c r="XEO2682" t="s">
        <v>22</v>
      </c>
      <c r="XEP2682">
        <v>3</v>
      </c>
      <c r="XEQ2682">
        <v>0</v>
      </c>
      <c r="XER2682">
        <v>0.2</v>
      </c>
      <c r="XES2682">
        <v>300</v>
      </c>
      <c r="XET2682" t="s">
        <v>511</v>
      </c>
      <c r="XEU2682" t="s">
        <v>511</v>
      </c>
      <c r="XEV2682" t="s">
        <v>511</v>
      </c>
      <c r="XEW2682" t="s">
        <v>511</v>
      </c>
      <c r="XEX2682" t="s">
        <v>511</v>
      </c>
    </row>
    <row r="2683" spans="16369:16378" x14ac:dyDescent="0.3">
      <c r="XEO2683" t="s">
        <v>22</v>
      </c>
      <c r="XEP2683">
        <v>3</v>
      </c>
      <c r="XEQ2683">
        <v>0</v>
      </c>
      <c r="XER2683">
        <v>0.1</v>
      </c>
      <c r="XES2683">
        <v>300</v>
      </c>
      <c r="XET2683" t="s">
        <v>511</v>
      </c>
      <c r="XEU2683" t="s">
        <v>511</v>
      </c>
      <c r="XEV2683" t="s">
        <v>511</v>
      </c>
      <c r="XEW2683" t="s">
        <v>511</v>
      </c>
      <c r="XEX2683" t="s">
        <v>511</v>
      </c>
    </row>
    <row r="2684" spans="16369:16378" x14ac:dyDescent="0.3">
      <c r="XEO2684" t="s">
        <v>22</v>
      </c>
      <c r="XEP2684">
        <v>3</v>
      </c>
      <c r="XEQ2684">
        <v>0</v>
      </c>
      <c r="XER2684">
        <v>0.15</v>
      </c>
      <c r="XES2684">
        <v>300</v>
      </c>
      <c r="XET2684" t="s">
        <v>511</v>
      </c>
      <c r="XEU2684" t="s">
        <v>511</v>
      </c>
      <c r="XEV2684" t="s">
        <v>511</v>
      </c>
      <c r="XEW2684" t="s">
        <v>511</v>
      </c>
      <c r="XEX2684" t="s">
        <v>511</v>
      </c>
    </row>
    <row r="2685" spans="16369:16378" x14ac:dyDescent="0.3">
      <c r="XEO2685" t="s">
        <v>22</v>
      </c>
      <c r="XEP2685">
        <v>2</v>
      </c>
      <c r="XEQ2685">
        <v>50</v>
      </c>
      <c r="XER2685">
        <v>0.2</v>
      </c>
      <c r="XES2685">
        <v>300</v>
      </c>
      <c r="XET2685" t="s">
        <v>511</v>
      </c>
      <c r="XEU2685" t="s">
        <v>511</v>
      </c>
      <c r="XEV2685" t="s">
        <v>511</v>
      </c>
      <c r="XEW2685" t="s">
        <v>511</v>
      </c>
      <c r="XEX2685" t="s">
        <v>511</v>
      </c>
    </row>
    <row r="2686" spans="16369:16378" x14ac:dyDescent="0.3">
      <c r="XEO2686" t="s">
        <v>22</v>
      </c>
      <c r="XEP2686">
        <v>2</v>
      </c>
      <c r="XEQ2686">
        <v>50</v>
      </c>
      <c r="XER2686">
        <v>0.15</v>
      </c>
      <c r="XES2686">
        <v>300</v>
      </c>
      <c r="XET2686" t="s">
        <v>511</v>
      </c>
      <c r="XEU2686" t="s">
        <v>511</v>
      </c>
      <c r="XEV2686" t="s">
        <v>511</v>
      </c>
      <c r="XEW2686" t="s">
        <v>511</v>
      </c>
      <c r="XEX2686" t="s">
        <v>511</v>
      </c>
    </row>
    <row r="2687" spans="16369:16378" x14ac:dyDescent="0.3">
      <c r="XEO2687" t="s">
        <v>22</v>
      </c>
      <c r="XEP2687">
        <v>3</v>
      </c>
      <c r="XEQ2687">
        <v>50</v>
      </c>
      <c r="XER2687">
        <v>0.15</v>
      </c>
      <c r="XES2687">
        <v>300</v>
      </c>
      <c r="XET2687" t="s">
        <v>511</v>
      </c>
      <c r="XEU2687" t="s">
        <v>511</v>
      </c>
      <c r="XEV2687" t="s">
        <v>511</v>
      </c>
      <c r="XEW2687" t="s">
        <v>511</v>
      </c>
      <c r="XEX2687" t="s">
        <v>511</v>
      </c>
    </row>
    <row r="2688" spans="16369:16378" x14ac:dyDescent="0.3">
      <c r="XEO2688" t="s">
        <v>22</v>
      </c>
      <c r="XEP2688">
        <v>3</v>
      </c>
      <c r="XEQ2688">
        <v>10</v>
      </c>
      <c r="XER2688">
        <v>0.15</v>
      </c>
      <c r="XES2688">
        <v>300</v>
      </c>
      <c r="XET2688" t="s">
        <v>511</v>
      </c>
      <c r="XEU2688" t="s">
        <v>511</v>
      </c>
      <c r="XEV2688" t="s">
        <v>511</v>
      </c>
      <c r="XEW2688" t="s">
        <v>511</v>
      </c>
      <c r="XEX2688" t="s">
        <v>511</v>
      </c>
    </row>
    <row r="2689" spans="16369:16378" x14ac:dyDescent="0.3">
      <c r="XEO2689" t="s">
        <v>22</v>
      </c>
      <c r="XEP2689">
        <v>3</v>
      </c>
      <c r="XEQ2689">
        <v>10</v>
      </c>
      <c r="XER2689">
        <v>0.2</v>
      </c>
      <c r="XES2689">
        <v>300</v>
      </c>
      <c r="XET2689" t="s">
        <v>511</v>
      </c>
      <c r="XEU2689" t="s">
        <v>511</v>
      </c>
      <c r="XEV2689" t="s">
        <v>511</v>
      </c>
      <c r="XEW2689" t="s">
        <v>511</v>
      </c>
      <c r="XEX2689" t="s">
        <v>511</v>
      </c>
    </row>
    <row r="2690" spans="16369:16378" x14ac:dyDescent="0.3">
      <c r="XEO2690" t="s">
        <v>22</v>
      </c>
      <c r="XEP2690">
        <v>3</v>
      </c>
      <c r="XEQ2690">
        <v>25</v>
      </c>
      <c r="XER2690">
        <v>0.2</v>
      </c>
      <c r="XES2690">
        <v>300</v>
      </c>
      <c r="XET2690" t="s">
        <v>511</v>
      </c>
      <c r="XEU2690" t="s">
        <v>511</v>
      </c>
      <c r="XEV2690" t="s">
        <v>511</v>
      </c>
      <c r="XEW2690" t="s">
        <v>511</v>
      </c>
      <c r="XEX2690" t="s">
        <v>511</v>
      </c>
    </row>
    <row r="2691" spans="16369:16378" x14ac:dyDescent="0.3">
      <c r="XEO2691" t="s">
        <v>22</v>
      </c>
      <c r="XEP2691">
        <v>3</v>
      </c>
      <c r="XEQ2691">
        <v>50</v>
      </c>
      <c r="XER2691">
        <v>0.2</v>
      </c>
      <c r="XES2691">
        <v>300</v>
      </c>
      <c r="XET2691" t="s">
        <v>511</v>
      </c>
      <c r="XEU2691" t="s">
        <v>511</v>
      </c>
      <c r="XEV2691" t="s">
        <v>511</v>
      </c>
      <c r="XEW2691" t="s">
        <v>511</v>
      </c>
      <c r="XEX2691" t="s">
        <v>511</v>
      </c>
    </row>
    <row r="2692" spans="16369:16378" x14ac:dyDescent="0.3">
      <c r="XEO2692" t="s">
        <v>22</v>
      </c>
      <c r="XEP2692">
        <v>3</v>
      </c>
      <c r="XEQ2692">
        <v>25</v>
      </c>
      <c r="XER2692">
        <v>0.1</v>
      </c>
      <c r="XES2692">
        <v>300</v>
      </c>
      <c r="XET2692" t="s">
        <v>511</v>
      </c>
      <c r="XEU2692" t="s">
        <v>511</v>
      </c>
      <c r="XEV2692" t="s">
        <v>511</v>
      </c>
      <c r="XEW2692" t="s">
        <v>511</v>
      </c>
      <c r="XEX2692" t="s">
        <v>511</v>
      </c>
    </row>
    <row r="2693" spans="16369:16378" x14ac:dyDescent="0.3">
      <c r="XEO2693" t="s">
        <v>22</v>
      </c>
      <c r="XEP2693">
        <v>3</v>
      </c>
      <c r="XEQ2693">
        <v>50</v>
      </c>
      <c r="XER2693">
        <v>0.1</v>
      </c>
      <c r="XES2693">
        <v>300</v>
      </c>
      <c r="XET2693" t="s">
        <v>511</v>
      </c>
      <c r="XEU2693" t="s">
        <v>511</v>
      </c>
      <c r="XEV2693" t="s">
        <v>511</v>
      </c>
      <c r="XEW2693" t="s">
        <v>511</v>
      </c>
      <c r="XEX2693" t="s">
        <v>511</v>
      </c>
    </row>
    <row r="2694" spans="16369:16378" x14ac:dyDescent="0.3">
      <c r="XEO2694" t="s">
        <v>22</v>
      </c>
      <c r="XEP2694">
        <v>3</v>
      </c>
      <c r="XEQ2694">
        <v>25</v>
      </c>
      <c r="XER2694">
        <v>0.15</v>
      </c>
      <c r="XES2694">
        <v>300</v>
      </c>
      <c r="XET2694" t="s">
        <v>511</v>
      </c>
      <c r="XEU2694" t="s">
        <v>511</v>
      </c>
      <c r="XEV2694" t="s">
        <v>511</v>
      </c>
      <c r="XEW2694" t="s">
        <v>511</v>
      </c>
      <c r="XEX2694" t="s">
        <v>511</v>
      </c>
    </row>
    <row r="2695" spans="16369:16378" x14ac:dyDescent="0.3">
      <c r="XEO2695" t="s">
        <v>23</v>
      </c>
      <c r="XEP2695">
        <v>3</v>
      </c>
      <c r="XEQ2695">
        <v>0</v>
      </c>
      <c r="XER2695">
        <v>0.15</v>
      </c>
      <c r="XES2695">
        <v>402</v>
      </c>
      <c r="XET2695" t="s">
        <v>511</v>
      </c>
      <c r="XEU2695" t="s">
        <v>511</v>
      </c>
      <c r="XEV2695" t="s">
        <v>511</v>
      </c>
      <c r="XEW2695" t="s">
        <v>511</v>
      </c>
      <c r="XEX2695" t="s">
        <v>511</v>
      </c>
    </row>
    <row r="2696" spans="16369:16378" x14ac:dyDescent="0.3">
      <c r="XEO2696" t="s">
        <v>23</v>
      </c>
      <c r="XEP2696">
        <v>3</v>
      </c>
      <c r="XEQ2696">
        <v>0</v>
      </c>
      <c r="XER2696">
        <v>0.2</v>
      </c>
      <c r="XES2696">
        <v>402</v>
      </c>
      <c r="XET2696" t="s">
        <v>511</v>
      </c>
      <c r="XEU2696" t="s">
        <v>511</v>
      </c>
      <c r="XEV2696" t="s">
        <v>511</v>
      </c>
      <c r="XEW2696" t="s">
        <v>511</v>
      </c>
      <c r="XEX2696" t="s">
        <v>511</v>
      </c>
    </row>
    <row r="2697" spans="16369:16378" x14ac:dyDescent="0.3">
      <c r="XEO2697" t="s">
        <v>23</v>
      </c>
      <c r="XEP2697">
        <v>3</v>
      </c>
      <c r="XEQ2697">
        <v>10</v>
      </c>
      <c r="XER2697">
        <v>0.2</v>
      </c>
      <c r="XES2697">
        <v>402</v>
      </c>
      <c r="XET2697" t="s">
        <v>511</v>
      </c>
      <c r="XEU2697" t="s">
        <v>511</v>
      </c>
      <c r="XEV2697" t="s">
        <v>511</v>
      </c>
      <c r="XEW2697" t="s">
        <v>511</v>
      </c>
      <c r="XEX2697" t="s">
        <v>511</v>
      </c>
    </row>
    <row r="2698" spans="16369:16378" x14ac:dyDescent="0.3">
      <c r="XEO2698" t="s">
        <v>23</v>
      </c>
      <c r="XEP2698">
        <v>3</v>
      </c>
      <c r="XEQ2698">
        <v>10</v>
      </c>
      <c r="XER2698">
        <v>0.15</v>
      </c>
      <c r="XES2698">
        <v>402</v>
      </c>
      <c r="XET2698" t="s">
        <v>511</v>
      </c>
      <c r="XEU2698" t="s">
        <v>511</v>
      </c>
      <c r="XEV2698" t="s">
        <v>511</v>
      </c>
      <c r="XEW2698" t="s">
        <v>511</v>
      </c>
      <c r="XEX2698" t="s">
        <v>511</v>
      </c>
    </row>
    <row r="2699" spans="16369:16378" x14ac:dyDescent="0.3">
      <c r="XEO2699" t="s">
        <v>23</v>
      </c>
      <c r="XEP2699">
        <v>3</v>
      </c>
      <c r="XEQ2699">
        <v>25</v>
      </c>
      <c r="XER2699">
        <v>0.15</v>
      </c>
      <c r="XES2699">
        <v>402</v>
      </c>
      <c r="XET2699" t="s">
        <v>511</v>
      </c>
      <c r="XEU2699" t="s">
        <v>511</v>
      </c>
      <c r="XEV2699" t="s">
        <v>511</v>
      </c>
      <c r="XEW2699" t="s">
        <v>511</v>
      </c>
      <c r="XEX2699" t="s">
        <v>511</v>
      </c>
    </row>
    <row r="2700" spans="16369:16378" x14ac:dyDescent="0.3">
      <c r="XEO2700" t="s">
        <v>23</v>
      </c>
      <c r="XEP2700">
        <v>3</v>
      </c>
      <c r="XEQ2700">
        <v>25</v>
      </c>
      <c r="XER2700">
        <v>0.2</v>
      </c>
      <c r="XES2700">
        <v>402</v>
      </c>
      <c r="XET2700" t="s">
        <v>511</v>
      </c>
      <c r="XEU2700" t="s">
        <v>511</v>
      </c>
      <c r="XEV2700" t="s">
        <v>511</v>
      </c>
      <c r="XEW2700" t="s">
        <v>511</v>
      </c>
      <c r="XEX2700" t="s">
        <v>511</v>
      </c>
    </row>
    <row r="2701" spans="16369:16378" x14ac:dyDescent="0.3">
      <c r="XEO2701" t="s">
        <v>23</v>
      </c>
      <c r="XEP2701">
        <v>3</v>
      </c>
      <c r="XEQ2701">
        <v>50</v>
      </c>
      <c r="XER2701">
        <v>0.2</v>
      </c>
      <c r="XES2701">
        <v>402</v>
      </c>
      <c r="XET2701" t="s">
        <v>511</v>
      </c>
      <c r="XEU2701" t="s">
        <v>511</v>
      </c>
      <c r="XEV2701" t="s">
        <v>511</v>
      </c>
      <c r="XEW2701" t="s">
        <v>511</v>
      </c>
      <c r="XEX2701" t="s">
        <v>511</v>
      </c>
    </row>
    <row r="2702" spans="16369:16378" x14ac:dyDescent="0.3">
      <c r="XEO2702" t="s">
        <v>23</v>
      </c>
      <c r="XEP2702">
        <v>3</v>
      </c>
      <c r="XEQ2702">
        <v>50</v>
      </c>
      <c r="XER2702">
        <v>0.15</v>
      </c>
      <c r="XES2702">
        <v>402</v>
      </c>
      <c r="XET2702" t="s">
        <v>511</v>
      </c>
      <c r="XEU2702" t="s">
        <v>511</v>
      </c>
      <c r="XEV2702" t="s">
        <v>511</v>
      </c>
      <c r="XEW2702" t="s">
        <v>511</v>
      </c>
      <c r="XEX2702" t="s">
        <v>511</v>
      </c>
    </row>
    <row r="2703" spans="16369:16378" x14ac:dyDescent="0.3">
      <c r="XEO2703" t="s">
        <v>24</v>
      </c>
      <c r="XEP2703">
        <v>3</v>
      </c>
      <c r="XEQ2703">
        <v>0</v>
      </c>
      <c r="XER2703">
        <v>0.2</v>
      </c>
      <c r="XES2703">
        <v>200</v>
      </c>
      <c r="XET2703" t="s">
        <v>511</v>
      </c>
      <c r="XEU2703" t="s">
        <v>511</v>
      </c>
      <c r="XEV2703" t="s">
        <v>511</v>
      </c>
      <c r="XEW2703" t="s">
        <v>511</v>
      </c>
      <c r="XEX2703" t="s">
        <v>511</v>
      </c>
    </row>
    <row r="2704" spans="16369:16378" x14ac:dyDescent="0.3">
      <c r="XEO2704" t="s">
        <v>24</v>
      </c>
      <c r="XEP2704">
        <v>3</v>
      </c>
      <c r="XEQ2704">
        <v>0</v>
      </c>
      <c r="XER2704">
        <v>0.15</v>
      </c>
      <c r="XES2704">
        <v>200</v>
      </c>
      <c r="XET2704" t="s">
        <v>511</v>
      </c>
      <c r="XEU2704" t="s">
        <v>511</v>
      </c>
      <c r="XEV2704" t="s">
        <v>511</v>
      </c>
      <c r="XEW2704" t="s">
        <v>511</v>
      </c>
      <c r="XEX2704" t="s">
        <v>511</v>
      </c>
    </row>
    <row r="2705" spans="16369:16378" x14ac:dyDescent="0.3">
      <c r="XEO2705" t="s">
        <v>24</v>
      </c>
      <c r="XEP2705">
        <v>3</v>
      </c>
      <c r="XEQ2705">
        <v>10</v>
      </c>
      <c r="XER2705">
        <v>0.15</v>
      </c>
      <c r="XES2705">
        <v>200</v>
      </c>
      <c r="XET2705" t="s">
        <v>511</v>
      </c>
      <c r="XEU2705" t="s">
        <v>511</v>
      </c>
      <c r="XEV2705" t="s">
        <v>511</v>
      </c>
      <c r="XEW2705" t="s">
        <v>511</v>
      </c>
      <c r="XEX2705" t="s">
        <v>511</v>
      </c>
    </row>
    <row r="2706" spans="16369:16378" x14ac:dyDescent="0.3">
      <c r="XEO2706" t="s">
        <v>24</v>
      </c>
      <c r="XEP2706">
        <v>3</v>
      </c>
      <c r="XEQ2706">
        <v>10</v>
      </c>
      <c r="XER2706">
        <v>0.2</v>
      </c>
      <c r="XES2706">
        <v>200</v>
      </c>
      <c r="XET2706" t="s">
        <v>511</v>
      </c>
      <c r="XEU2706" t="s">
        <v>511</v>
      </c>
      <c r="XEV2706" t="s">
        <v>511</v>
      </c>
      <c r="XEW2706" t="s">
        <v>511</v>
      </c>
      <c r="XEX2706" t="s">
        <v>511</v>
      </c>
    </row>
    <row r="2707" spans="16369:16378" x14ac:dyDescent="0.3">
      <c r="XEO2707" t="s">
        <v>24</v>
      </c>
      <c r="XEP2707">
        <v>3</v>
      </c>
      <c r="XEQ2707">
        <v>25</v>
      </c>
      <c r="XER2707">
        <v>0.2</v>
      </c>
      <c r="XES2707">
        <v>200</v>
      </c>
      <c r="XET2707" t="s">
        <v>511</v>
      </c>
      <c r="XEU2707" t="s">
        <v>511</v>
      </c>
      <c r="XEV2707" t="s">
        <v>511</v>
      </c>
      <c r="XEW2707" t="s">
        <v>511</v>
      </c>
      <c r="XEX2707" t="s">
        <v>511</v>
      </c>
    </row>
    <row r="2708" spans="16369:16378" x14ac:dyDescent="0.3">
      <c r="XEO2708" t="s">
        <v>24</v>
      </c>
      <c r="XEP2708">
        <v>3</v>
      </c>
      <c r="XEQ2708">
        <v>50</v>
      </c>
      <c r="XER2708">
        <v>0.15</v>
      </c>
      <c r="XES2708">
        <v>200</v>
      </c>
      <c r="XET2708" t="s">
        <v>511</v>
      </c>
      <c r="XEU2708" t="s">
        <v>511</v>
      </c>
      <c r="XEV2708" t="s">
        <v>511</v>
      </c>
      <c r="XEW2708" t="s">
        <v>511</v>
      </c>
      <c r="XEX2708" t="s">
        <v>511</v>
      </c>
    </row>
    <row r="2709" spans="16369:16378" x14ac:dyDescent="0.3">
      <c r="XEO2709" t="s">
        <v>24</v>
      </c>
      <c r="XEP2709">
        <v>3</v>
      </c>
      <c r="XEQ2709">
        <v>50</v>
      </c>
      <c r="XER2709">
        <v>0.2</v>
      </c>
      <c r="XES2709">
        <v>200</v>
      </c>
      <c r="XET2709" t="s">
        <v>511</v>
      </c>
      <c r="XEU2709" t="s">
        <v>511</v>
      </c>
      <c r="XEV2709" t="s">
        <v>511</v>
      </c>
      <c r="XEW2709" t="s">
        <v>511</v>
      </c>
      <c r="XEX2709" t="s">
        <v>511</v>
      </c>
    </row>
    <row r="2710" spans="16369:16378" x14ac:dyDescent="0.3">
      <c r="XEO2710" t="s">
        <v>24</v>
      </c>
      <c r="XEP2710">
        <v>3</v>
      </c>
      <c r="XEQ2710">
        <v>25</v>
      </c>
      <c r="XER2710">
        <v>0.15</v>
      </c>
      <c r="XES2710">
        <v>200</v>
      </c>
      <c r="XET2710" t="s">
        <v>511</v>
      </c>
      <c r="XEU2710" t="s">
        <v>511</v>
      </c>
      <c r="XEV2710" t="s">
        <v>511</v>
      </c>
      <c r="XEW2710" t="s">
        <v>511</v>
      </c>
      <c r="XEX2710" t="s">
        <v>511</v>
      </c>
    </row>
    <row r="2711" spans="16369:16378" x14ac:dyDescent="0.3">
      <c r="XEO2711" t="s">
        <v>532</v>
      </c>
      <c r="XEP2711">
        <v>3</v>
      </c>
      <c r="XEQ2711">
        <v>0</v>
      </c>
      <c r="XER2711">
        <v>0.2</v>
      </c>
      <c r="XES2711">
        <v>100</v>
      </c>
      <c r="XET2711" t="s">
        <v>511</v>
      </c>
      <c r="XEU2711" t="s">
        <v>511</v>
      </c>
      <c r="XEV2711" t="s">
        <v>511</v>
      </c>
      <c r="XEW2711" t="s">
        <v>511</v>
      </c>
      <c r="XEX2711" t="s">
        <v>511</v>
      </c>
    </row>
    <row r="2712" spans="16369:16378" x14ac:dyDescent="0.3">
      <c r="XEO2712" t="s">
        <v>532</v>
      </c>
      <c r="XEP2712">
        <v>3</v>
      </c>
      <c r="XEQ2712">
        <v>10</v>
      </c>
      <c r="XER2712">
        <v>0.15</v>
      </c>
      <c r="XES2712">
        <v>100</v>
      </c>
      <c r="XET2712" t="s">
        <v>511</v>
      </c>
      <c r="XEU2712" t="s">
        <v>511</v>
      </c>
      <c r="XEV2712" t="s">
        <v>511</v>
      </c>
      <c r="XEW2712" t="s">
        <v>511</v>
      </c>
      <c r="XEX2712" t="s">
        <v>511</v>
      </c>
    </row>
    <row r="2713" spans="16369:16378" x14ac:dyDescent="0.3">
      <c r="XEO2713" t="s">
        <v>532</v>
      </c>
      <c r="XEP2713">
        <v>3</v>
      </c>
      <c r="XEQ2713">
        <v>10</v>
      </c>
      <c r="XER2713">
        <v>0.2</v>
      </c>
      <c r="XES2713">
        <v>100</v>
      </c>
      <c r="XET2713" t="s">
        <v>511</v>
      </c>
      <c r="XEU2713" t="s">
        <v>511</v>
      </c>
      <c r="XEV2713" t="s">
        <v>511</v>
      </c>
      <c r="XEW2713" t="s">
        <v>511</v>
      </c>
      <c r="XEX2713" t="s">
        <v>511</v>
      </c>
    </row>
    <row r="2714" spans="16369:16378" x14ac:dyDescent="0.3">
      <c r="XEO2714" t="s">
        <v>532</v>
      </c>
      <c r="XEP2714">
        <v>3</v>
      </c>
      <c r="XEQ2714">
        <v>0</v>
      </c>
      <c r="XER2714">
        <v>0.15</v>
      </c>
      <c r="XES2714">
        <v>100</v>
      </c>
      <c r="XET2714" t="s">
        <v>511</v>
      </c>
      <c r="XEU2714" t="s">
        <v>511</v>
      </c>
      <c r="XEV2714" t="s">
        <v>511</v>
      </c>
      <c r="XEW2714" t="s">
        <v>511</v>
      </c>
      <c r="XEX2714" t="s">
        <v>511</v>
      </c>
    </row>
    <row r="2715" spans="16369:16378" x14ac:dyDescent="0.3">
      <c r="XEO2715" t="s">
        <v>532</v>
      </c>
      <c r="XEP2715">
        <v>3</v>
      </c>
      <c r="XEQ2715">
        <v>10</v>
      </c>
      <c r="XER2715">
        <v>0.1</v>
      </c>
      <c r="XES2715">
        <v>100</v>
      </c>
      <c r="XET2715" t="s">
        <v>511</v>
      </c>
      <c r="XEU2715" t="s">
        <v>511</v>
      </c>
      <c r="XEV2715" t="s">
        <v>511</v>
      </c>
      <c r="XEW2715" t="s">
        <v>511</v>
      </c>
      <c r="XEX2715" t="s">
        <v>511</v>
      </c>
    </row>
    <row r="2716" spans="16369:16378" x14ac:dyDescent="0.3">
      <c r="XEO2716" t="s">
        <v>532</v>
      </c>
      <c r="XEP2716">
        <v>3</v>
      </c>
      <c r="XEQ2716">
        <v>0</v>
      </c>
      <c r="XER2716">
        <v>0.1</v>
      </c>
      <c r="XES2716">
        <v>100</v>
      </c>
      <c r="XET2716" t="s">
        <v>511</v>
      </c>
      <c r="XEU2716" t="s">
        <v>511</v>
      </c>
      <c r="XEV2716" t="s">
        <v>511</v>
      </c>
      <c r="XEW2716" t="s">
        <v>511</v>
      </c>
      <c r="XEX2716" t="s">
        <v>511</v>
      </c>
    </row>
    <row r="2717" spans="16369:16378" x14ac:dyDescent="0.3">
      <c r="XEO2717" t="s">
        <v>532</v>
      </c>
      <c r="XEP2717">
        <v>3</v>
      </c>
      <c r="XEQ2717">
        <v>50</v>
      </c>
      <c r="XER2717">
        <v>0.2</v>
      </c>
      <c r="XES2717">
        <v>100</v>
      </c>
      <c r="XET2717" t="s">
        <v>511</v>
      </c>
      <c r="XEU2717" t="s">
        <v>511</v>
      </c>
      <c r="XEV2717" t="s">
        <v>511</v>
      </c>
      <c r="XEW2717" t="s">
        <v>511</v>
      </c>
      <c r="XEX2717" t="s">
        <v>511</v>
      </c>
    </row>
    <row r="2718" spans="16369:16378" x14ac:dyDescent="0.3">
      <c r="XEO2718" t="s">
        <v>532</v>
      </c>
      <c r="XEP2718">
        <v>3</v>
      </c>
      <c r="XEQ2718">
        <v>25</v>
      </c>
      <c r="XER2718">
        <v>0.2</v>
      </c>
      <c r="XES2718">
        <v>100</v>
      </c>
      <c r="XET2718" t="s">
        <v>511</v>
      </c>
      <c r="XEU2718" t="s">
        <v>511</v>
      </c>
      <c r="XEV2718" t="s">
        <v>511</v>
      </c>
      <c r="XEW2718" t="s">
        <v>511</v>
      </c>
      <c r="XEX2718" t="s">
        <v>511</v>
      </c>
    </row>
    <row r="2719" spans="16369:16378" x14ac:dyDescent="0.3">
      <c r="XEO2719" t="s">
        <v>532</v>
      </c>
      <c r="XEP2719">
        <v>3</v>
      </c>
      <c r="XEQ2719">
        <v>25</v>
      </c>
      <c r="XER2719">
        <v>0.15</v>
      </c>
      <c r="XES2719">
        <v>100</v>
      </c>
      <c r="XET2719" t="s">
        <v>511</v>
      </c>
      <c r="XEU2719" t="s">
        <v>511</v>
      </c>
      <c r="XEV2719" t="s">
        <v>511</v>
      </c>
      <c r="XEW2719" t="s">
        <v>511</v>
      </c>
      <c r="XEX2719" t="s">
        <v>511</v>
      </c>
    </row>
    <row r="2720" spans="16369:16378" x14ac:dyDescent="0.3">
      <c r="XEO2720" t="s">
        <v>532</v>
      </c>
      <c r="XEP2720">
        <v>3</v>
      </c>
      <c r="XEQ2720">
        <v>50</v>
      </c>
      <c r="XER2720">
        <v>0.15</v>
      </c>
      <c r="XES2720">
        <v>100</v>
      </c>
      <c r="XET2720" t="s">
        <v>511</v>
      </c>
      <c r="XEU2720" t="s">
        <v>511</v>
      </c>
      <c r="XEV2720" t="s">
        <v>511</v>
      </c>
      <c r="XEW2720" t="s">
        <v>511</v>
      </c>
      <c r="XEX2720" t="s">
        <v>511</v>
      </c>
    </row>
    <row r="2721" spans="16369:16378" x14ac:dyDescent="0.3">
      <c r="XEO2721" t="s">
        <v>532</v>
      </c>
      <c r="XEP2721">
        <v>3</v>
      </c>
      <c r="XEQ2721">
        <v>50</v>
      </c>
      <c r="XER2721">
        <v>0.1</v>
      </c>
      <c r="XES2721">
        <v>100</v>
      </c>
      <c r="XET2721" t="s">
        <v>511</v>
      </c>
      <c r="XEU2721" t="s">
        <v>511</v>
      </c>
      <c r="XEV2721" t="s">
        <v>511</v>
      </c>
      <c r="XEW2721" t="s">
        <v>511</v>
      </c>
      <c r="XEX2721" t="s">
        <v>511</v>
      </c>
    </row>
    <row r="2722" spans="16369:16378" x14ac:dyDescent="0.3">
      <c r="XEO2722" t="s">
        <v>532</v>
      </c>
      <c r="XEP2722">
        <v>3</v>
      </c>
      <c r="XEQ2722">
        <v>25</v>
      </c>
      <c r="XER2722">
        <v>0.1</v>
      </c>
      <c r="XES2722">
        <v>100</v>
      </c>
      <c r="XET2722" t="s">
        <v>511</v>
      </c>
      <c r="XEU2722" t="s">
        <v>511</v>
      </c>
      <c r="XEV2722" t="s">
        <v>511</v>
      </c>
      <c r="XEW2722" t="s">
        <v>511</v>
      </c>
      <c r="XEX2722" t="s">
        <v>511</v>
      </c>
    </row>
    <row r="2723" spans="16369:16378" x14ac:dyDescent="0.3">
      <c r="XEO2723" t="s">
        <v>532</v>
      </c>
      <c r="XEP2723">
        <v>2</v>
      </c>
      <c r="XEQ2723">
        <v>50</v>
      </c>
      <c r="XER2723">
        <v>0.2</v>
      </c>
      <c r="XES2723">
        <v>100</v>
      </c>
      <c r="XET2723" t="s">
        <v>511</v>
      </c>
      <c r="XEU2723" t="s">
        <v>511</v>
      </c>
      <c r="XEV2723" t="s">
        <v>511</v>
      </c>
      <c r="XEW2723" t="s">
        <v>511</v>
      </c>
      <c r="XEX2723" t="s">
        <v>511</v>
      </c>
    </row>
    <row r="2724" spans="16369:16378" x14ac:dyDescent="0.3">
      <c r="XEO2724" t="s">
        <v>512</v>
      </c>
      <c r="XEP2724">
        <v>3</v>
      </c>
      <c r="XEQ2724">
        <v>10</v>
      </c>
      <c r="XER2724">
        <v>0.05</v>
      </c>
      <c r="XES2724">
        <v>100</v>
      </c>
      <c r="XET2724" t="s">
        <v>511</v>
      </c>
      <c r="XEU2724" t="s">
        <v>511</v>
      </c>
      <c r="XEV2724" t="s">
        <v>511</v>
      </c>
      <c r="XEW2724" t="s">
        <v>511</v>
      </c>
      <c r="XEX2724" t="s">
        <v>511</v>
      </c>
    </row>
    <row r="2725" spans="16369:16378" x14ac:dyDescent="0.3">
      <c r="XEO2725" t="s">
        <v>512</v>
      </c>
      <c r="XEP2725">
        <v>3</v>
      </c>
      <c r="XEQ2725">
        <v>0</v>
      </c>
      <c r="XER2725">
        <v>0.2</v>
      </c>
      <c r="XES2725">
        <v>100</v>
      </c>
      <c r="XET2725" t="s">
        <v>511</v>
      </c>
      <c r="XEU2725" t="s">
        <v>511</v>
      </c>
      <c r="XEV2725" t="s">
        <v>511</v>
      </c>
      <c r="XEW2725" t="s">
        <v>511</v>
      </c>
      <c r="XEX2725" t="s">
        <v>511</v>
      </c>
    </row>
    <row r="2726" spans="16369:16378" x14ac:dyDescent="0.3">
      <c r="XEO2726" t="s">
        <v>512</v>
      </c>
      <c r="XEP2726">
        <v>3</v>
      </c>
      <c r="XEQ2726">
        <v>0</v>
      </c>
      <c r="XER2726">
        <v>0.15</v>
      </c>
      <c r="XES2726">
        <v>100</v>
      </c>
      <c r="XET2726" t="s">
        <v>511</v>
      </c>
      <c r="XEU2726" t="s">
        <v>511</v>
      </c>
      <c r="XEV2726" t="s">
        <v>511</v>
      </c>
      <c r="XEW2726" t="s">
        <v>511</v>
      </c>
      <c r="XEX2726" t="s">
        <v>511</v>
      </c>
    </row>
    <row r="2727" spans="16369:16378" x14ac:dyDescent="0.3">
      <c r="XEO2727" t="s">
        <v>512</v>
      </c>
      <c r="XEP2727">
        <v>3</v>
      </c>
      <c r="XEQ2727">
        <v>0</v>
      </c>
      <c r="XER2727">
        <v>0.1</v>
      </c>
      <c r="XES2727">
        <v>100</v>
      </c>
      <c r="XET2727" t="s">
        <v>511</v>
      </c>
      <c r="XEU2727" t="s">
        <v>511</v>
      </c>
      <c r="XEV2727" t="s">
        <v>511</v>
      </c>
      <c r="XEW2727" t="s">
        <v>511</v>
      </c>
      <c r="XEX2727" t="s">
        <v>511</v>
      </c>
    </row>
    <row r="2728" spans="16369:16378" x14ac:dyDescent="0.3">
      <c r="XEO2728" t="s">
        <v>512</v>
      </c>
      <c r="XEP2728">
        <v>2</v>
      </c>
      <c r="XEQ2728">
        <v>50</v>
      </c>
      <c r="XER2728">
        <v>0.2</v>
      </c>
      <c r="XES2728">
        <v>100</v>
      </c>
      <c r="XET2728" t="s">
        <v>511</v>
      </c>
      <c r="XEU2728" t="s">
        <v>511</v>
      </c>
      <c r="XEV2728" t="s">
        <v>511</v>
      </c>
      <c r="XEW2728" t="s">
        <v>511</v>
      </c>
      <c r="XEX2728" t="s">
        <v>511</v>
      </c>
    </row>
    <row r="2729" spans="16369:16378" x14ac:dyDescent="0.3">
      <c r="XEO2729" t="s">
        <v>512</v>
      </c>
      <c r="XEP2729">
        <v>2</v>
      </c>
      <c r="XEQ2729">
        <v>50</v>
      </c>
      <c r="XER2729">
        <v>0.15</v>
      </c>
      <c r="XES2729">
        <v>100</v>
      </c>
      <c r="XET2729" t="s">
        <v>511</v>
      </c>
      <c r="XEU2729" t="s">
        <v>511</v>
      </c>
      <c r="XEV2729" t="s">
        <v>511</v>
      </c>
      <c r="XEW2729" t="s">
        <v>511</v>
      </c>
      <c r="XEX2729" t="s">
        <v>511</v>
      </c>
    </row>
    <row r="2730" spans="16369:16378" x14ac:dyDescent="0.3">
      <c r="XEO2730" t="s">
        <v>512</v>
      </c>
      <c r="XEP2730">
        <v>3</v>
      </c>
      <c r="XEQ2730">
        <v>0</v>
      </c>
      <c r="XER2730">
        <v>0.05</v>
      </c>
      <c r="XES2730">
        <v>100</v>
      </c>
      <c r="XET2730" t="s">
        <v>511</v>
      </c>
      <c r="XEU2730" t="s">
        <v>511</v>
      </c>
      <c r="XEV2730" t="s">
        <v>511</v>
      </c>
      <c r="XEW2730" t="s">
        <v>511</v>
      </c>
      <c r="XEX2730" t="s">
        <v>511</v>
      </c>
    </row>
    <row r="2731" spans="16369:16378" x14ac:dyDescent="0.3">
      <c r="XEO2731" t="s">
        <v>512</v>
      </c>
      <c r="XEP2731">
        <v>3</v>
      </c>
      <c r="XEQ2731">
        <v>25</v>
      </c>
      <c r="XER2731">
        <v>0.05</v>
      </c>
      <c r="XES2731">
        <v>100</v>
      </c>
      <c r="XET2731" t="s">
        <v>511</v>
      </c>
      <c r="XEU2731" t="s">
        <v>511</v>
      </c>
      <c r="XEV2731" t="s">
        <v>511</v>
      </c>
      <c r="XEW2731" t="s">
        <v>511</v>
      </c>
      <c r="XEX2731" t="s">
        <v>511</v>
      </c>
    </row>
    <row r="2732" spans="16369:16378" x14ac:dyDescent="0.3">
      <c r="XEO2732" t="s">
        <v>512</v>
      </c>
      <c r="XEP2732">
        <v>3</v>
      </c>
      <c r="XEQ2732">
        <v>10</v>
      </c>
      <c r="XER2732">
        <v>0.1</v>
      </c>
      <c r="XES2732">
        <v>100</v>
      </c>
      <c r="XET2732" t="s">
        <v>511</v>
      </c>
      <c r="XEU2732" t="s">
        <v>511</v>
      </c>
      <c r="XEV2732" t="s">
        <v>511</v>
      </c>
      <c r="XEW2732" t="s">
        <v>511</v>
      </c>
      <c r="XEX2732" t="s">
        <v>511</v>
      </c>
    </row>
    <row r="2733" spans="16369:16378" x14ac:dyDescent="0.3">
      <c r="XEO2733" t="s">
        <v>512</v>
      </c>
      <c r="XEP2733">
        <v>3</v>
      </c>
      <c r="XEQ2733">
        <v>50</v>
      </c>
      <c r="XER2733">
        <v>0.1</v>
      </c>
      <c r="XES2733">
        <v>100</v>
      </c>
      <c r="XET2733" t="s">
        <v>511</v>
      </c>
      <c r="XEU2733" t="s">
        <v>511</v>
      </c>
      <c r="XEV2733" t="s">
        <v>511</v>
      </c>
      <c r="XEW2733" t="s">
        <v>511</v>
      </c>
      <c r="XEX2733" t="s">
        <v>511</v>
      </c>
    </row>
    <row r="2734" spans="16369:16378" x14ac:dyDescent="0.3">
      <c r="XEO2734" t="s">
        <v>512</v>
      </c>
      <c r="XEP2734">
        <v>3</v>
      </c>
      <c r="XEQ2734">
        <v>25</v>
      </c>
      <c r="XER2734">
        <v>0.15</v>
      </c>
      <c r="XES2734">
        <v>100</v>
      </c>
      <c r="XET2734" t="s">
        <v>511</v>
      </c>
      <c r="XEU2734" t="s">
        <v>511</v>
      </c>
      <c r="XEV2734" t="s">
        <v>511</v>
      </c>
      <c r="XEW2734" t="s">
        <v>511</v>
      </c>
      <c r="XEX2734" t="s">
        <v>511</v>
      </c>
    </row>
    <row r="2735" spans="16369:16378" x14ac:dyDescent="0.3">
      <c r="XEO2735" t="s">
        <v>512</v>
      </c>
      <c r="XEP2735">
        <v>3</v>
      </c>
      <c r="XEQ2735">
        <v>10</v>
      </c>
      <c r="XER2735">
        <v>0.2</v>
      </c>
      <c r="XES2735">
        <v>100</v>
      </c>
      <c r="XET2735" t="s">
        <v>511</v>
      </c>
      <c r="XEU2735" t="s">
        <v>511</v>
      </c>
      <c r="XEV2735" t="s">
        <v>511</v>
      </c>
      <c r="XEW2735" t="s">
        <v>511</v>
      </c>
      <c r="XEX2735" t="s">
        <v>511</v>
      </c>
    </row>
    <row r="2736" spans="16369:16378" x14ac:dyDescent="0.3">
      <c r="XEO2736" t="s">
        <v>512</v>
      </c>
      <c r="XEP2736">
        <v>3</v>
      </c>
      <c r="XEQ2736">
        <v>25</v>
      </c>
      <c r="XER2736">
        <v>0.2</v>
      </c>
      <c r="XES2736">
        <v>100</v>
      </c>
      <c r="XET2736" t="s">
        <v>511</v>
      </c>
      <c r="XEU2736" t="s">
        <v>511</v>
      </c>
      <c r="XEV2736" t="s">
        <v>511</v>
      </c>
      <c r="XEW2736" t="s">
        <v>511</v>
      </c>
      <c r="XEX2736" t="s">
        <v>511</v>
      </c>
    </row>
    <row r="2737" spans="16364:16378" x14ac:dyDescent="0.3">
      <c r="XEO2737" t="s">
        <v>512</v>
      </c>
      <c r="XEP2737">
        <v>3</v>
      </c>
      <c r="XEQ2737">
        <v>50</v>
      </c>
      <c r="XER2737">
        <v>0.15</v>
      </c>
      <c r="XES2737">
        <v>100</v>
      </c>
      <c r="XET2737" t="s">
        <v>511</v>
      </c>
      <c r="XEU2737" t="s">
        <v>511</v>
      </c>
      <c r="XEV2737" t="s">
        <v>511</v>
      </c>
      <c r="XEW2737" t="s">
        <v>511</v>
      </c>
      <c r="XEX2737" t="s">
        <v>511</v>
      </c>
    </row>
    <row r="2738" spans="16364:16378" x14ac:dyDescent="0.3">
      <c r="XEO2738" t="s">
        <v>512</v>
      </c>
      <c r="XEP2738">
        <v>3</v>
      </c>
      <c r="XEQ2738">
        <v>10</v>
      </c>
      <c r="XER2738">
        <v>0.15</v>
      </c>
      <c r="XES2738">
        <v>100</v>
      </c>
      <c r="XET2738" t="s">
        <v>511</v>
      </c>
      <c r="XEU2738" t="s">
        <v>511</v>
      </c>
      <c r="XEV2738" t="s">
        <v>511</v>
      </c>
      <c r="XEW2738" t="s">
        <v>511</v>
      </c>
      <c r="XEX2738" t="s">
        <v>511</v>
      </c>
    </row>
    <row r="2739" spans="16364:16378" x14ac:dyDescent="0.3">
      <c r="XEO2739" t="s">
        <v>512</v>
      </c>
      <c r="XEP2739">
        <v>3</v>
      </c>
      <c r="XEQ2739">
        <v>50</v>
      </c>
      <c r="XER2739">
        <v>0.05</v>
      </c>
      <c r="XES2739">
        <v>100</v>
      </c>
      <c r="XET2739" t="s">
        <v>511</v>
      </c>
      <c r="XEU2739" t="s">
        <v>511</v>
      </c>
      <c r="XEV2739" t="s">
        <v>511</v>
      </c>
      <c r="XEW2739" t="s">
        <v>511</v>
      </c>
      <c r="XEX2739" t="s">
        <v>511</v>
      </c>
    </row>
    <row r="2740" spans="16364:16378" x14ac:dyDescent="0.3">
      <c r="XEO2740" t="s">
        <v>512</v>
      </c>
      <c r="XEP2740">
        <v>3</v>
      </c>
      <c r="XEQ2740">
        <v>25</v>
      </c>
      <c r="XER2740">
        <v>0.1</v>
      </c>
      <c r="XES2740">
        <v>100</v>
      </c>
      <c r="XET2740" t="s">
        <v>511</v>
      </c>
      <c r="XEU2740" t="s">
        <v>511</v>
      </c>
      <c r="XEV2740" t="s">
        <v>511</v>
      </c>
      <c r="XEW2740" t="s">
        <v>511</v>
      </c>
      <c r="XEX2740" t="s">
        <v>511</v>
      </c>
    </row>
    <row r="2741" spans="16364:16378" x14ac:dyDescent="0.3">
      <c r="XEO2741" t="s">
        <v>512</v>
      </c>
      <c r="XEP2741">
        <v>3</v>
      </c>
      <c r="XEQ2741">
        <v>50</v>
      </c>
      <c r="XER2741">
        <v>0.2</v>
      </c>
      <c r="XES2741">
        <v>100</v>
      </c>
      <c r="XET2741" t="s">
        <v>511</v>
      </c>
      <c r="XEU2741" t="s">
        <v>511</v>
      </c>
      <c r="XEV2741" t="s">
        <v>511</v>
      </c>
      <c r="XEW2741" t="s">
        <v>511</v>
      </c>
      <c r="XEX2741" t="s">
        <v>511</v>
      </c>
    </row>
    <row r="2742" spans="16364:16378" x14ac:dyDescent="0.3">
      <c r="XEO2742" t="s">
        <v>527</v>
      </c>
      <c r="XEP2742">
        <v>3</v>
      </c>
      <c r="XEQ2742">
        <v>10</v>
      </c>
      <c r="XER2742">
        <v>0.1</v>
      </c>
      <c r="XES2742">
        <v>100</v>
      </c>
      <c r="XET2742" t="s">
        <v>511</v>
      </c>
      <c r="XEU2742" t="s">
        <v>511</v>
      </c>
      <c r="XEV2742" t="s">
        <v>511</v>
      </c>
      <c r="XEW2742" t="s">
        <v>511</v>
      </c>
      <c r="XEX2742" t="s">
        <v>511</v>
      </c>
    </row>
    <row r="2743" spans="16364:16378" x14ac:dyDescent="0.3">
      <c r="XEO2743" t="s">
        <v>527</v>
      </c>
      <c r="XEP2743">
        <v>3</v>
      </c>
      <c r="XEQ2743">
        <v>25</v>
      </c>
      <c r="XER2743">
        <v>0.1</v>
      </c>
      <c r="XES2743">
        <v>100</v>
      </c>
      <c r="XET2743" t="s">
        <v>511</v>
      </c>
      <c r="XEU2743" t="s">
        <v>511</v>
      </c>
      <c r="XEV2743" t="s">
        <v>511</v>
      </c>
      <c r="XEW2743" t="s">
        <v>511</v>
      </c>
      <c r="XEX2743" t="s">
        <v>511</v>
      </c>
    </row>
    <row r="2744" spans="16364:16378" x14ac:dyDescent="0.3">
      <c r="XEO2744" t="s">
        <v>527</v>
      </c>
      <c r="XEP2744">
        <v>3</v>
      </c>
      <c r="XEQ2744">
        <v>25</v>
      </c>
      <c r="XER2744">
        <v>0.15</v>
      </c>
      <c r="XES2744">
        <v>100</v>
      </c>
      <c r="XET2744" t="s">
        <v>511</v>
      </c>
      <c r="XEU2744" t="s">
        <v>511</v>
      </c>
      <c r="XEV2744" t="s">
        <v>511</v>
      </c>
      <c r="XEW2744" t="s">
        <v>511</v>
      </c>
      <c r="XEX2744" t="s">
        <v>511</v>
      </c>
    </row>
    <row r="2745" spans="16364:16378" x14ac:dyDescent="0.3">
      <c r="XEO2745" t="s">
        <v>527</v>
      </c>
      <c r="XEP2745">
        <v>3</v>
      </c>
      <c r="XEQ2745">
        <v>10</v>
      </c>
      <c r="XER2745">
        <v>0.15</v>
      </c>
      <c r="XES2745">
        <v>100</v>
      </c>
      <c r="XET2745" t="s">
        <v>511</v>
      </c>
      <c r="XEU2745" t="s">
        <v>511</v>
      </c>
      <c r="XEV2745" t="s">
        <v>511</v>
      </c>
      <c r="XEW2745" t="s">
        <v>511</v>
      </c>
      <c r="XEX2745" t="s">
        <v>511</v>
      </c>
    </row>
    <row r="2746" spans="16364:16378" x14ac:dyDescent="0.3">
      <c r="XEO2746" t="s">
        <v>527</v>
      </c>
      <c r="XEP2746">
        <v>3</v>
      </c>
      <c r="XEQ2746">
        <v>0</v>
      </c>
      <c r="XER2746">
        <v>0.15</v>
      </c>
      <c r="XES2746">
        <v>100</v>
      </c>
      <c r="XET2746" t="s">
        <v>511</v>
      </c>
      <c r="XEU2746" t="s">
        <v>511</v>
      </c>
      <c r="XEV2746" t="s">
        <v>511</v>
      </c>
      <c r="XEW2746" t="s">
        <v>511</v>
      </c>
      <c r="XEX2746" t="s">
        <v>511</v>
      </c>
    </row>
    <row r="2747" spans="16364:16378" x14ac:dyDescent="0.3">
      <c r="XEO2747" t="s">
        <v>527</v>
      </c>
      <c r="XEP2747">
        <v>3</v>
      </c>
      <c r="XEQ2747">
        <v>10</v>
      </c>
      <c r="XER2747">
        <v>0.2</v>
      </c>
      <c r="XES2747">
        <v>100</v>
      </c>
      <c r="XET2747" t="s">
        <v>511</v>
      </c>
      <c r="XEU2747" t="s">
        <v>511</v>
      </c>
      <c r="XEV2747" t="s">
        <v>511</v>
      </c>
      <c r="XEW2747" t="s">
        <v>511</v>
      </c>
      <c r="XEX2747" t="s">
        <v>511</v>
      </c>
    </row>
    <row r="2748" spans="16364:16378" x14ac:dyDescent="0.3">
      <c r="XEJ2748" t="s">
        <v>551</v>
      </c>
      <c r="XEO2748" t="s">
        <v>527</v>
      </c>
      <c r="XEP2748">
        <v>3</v>
      </c>
      <c r="XEQ2748">
        <v>0</v>
      </c>
      <c r="XER2748">
        <v>0.2</v>
      </c>
      <c r="XES2748">
        <v>100</v>
      </c>
      <c r="XET2748" t="s">
        <v>511</v>
      </c>
      <c r="XEU2748" t="s">
        <v>511</v>
      </c>
      <c r="XEV2748" t="s">
        <v>511</v>
      </c>
      <c r="XEW2748" t="s">
        <v>511</v>
      </c>
      <c r="XEX2748" t="s">
        <v>511</v>
      </c>
    </row>
    <row r="2749" spans="16364:16378" x14ac:dyDescent="0.3">
      <c r="XEJ2749" t="s">
        <v>552</v>
      </c>
      <c r="XEO2749" t="s">
        <v>527</v>
      </c>
      <c r="XEP2749">
        <v>3</v>
      </c>
      <c r="XEQ2749">
        <v>0</v>
      </c>
      <c r="XER2749">
        <v>0.1</v>
      </c>
      <c r="XES2749">
        <v>100</v>
      </c>
      <c r="XET2749" t="s">
        <v>511</v>
      </c>
      <c r="XEU2749" t="s">
        <v>511</v>
      </c>
      <c r="XEV2749" t="s">
        <v>511</v>
      </c>
      <c r="XEW2749" t="s">
        <v>511</v>
      </c>
      <c r="XEX2749" t="s">
        <v>511</v>
      </c>
    </row>
    <row r="2750" spans="16364:16378" x14ac:dyDescent="0.3">
      <c r="XEJ2750" t="s">
        <v>553</v>
      </c>
      <c r="XEO2750" t="s">
        <v>527</v>
      </c>
      <c r="XEP2750">
        <v>3</v>
      </c>
      <c r="XEQ2750">
        <v>50</v>
      </c>
      <c r="XER2750">
        <v>0.1</v>
      </c>
      <c r="XES2750">
        <v>100</v>
      </c>
      <c r="XET2750" t="s">
        <v>511</v>
      </c>
      <c r="XEU2750" t="s">
        <v>511</v>
      </c>
      <c r="XEV2750" t="s">
        <v>511</v>
      </c>
      <c r="XEW2750" t="s">
        <v>511</v>
      </c>
      <c r="XEX2750" t="s">
        <v>511</v>
      </c>
    </row>
    <row r="2751" spans="16364:16378" x14ac:dyDescent="0.3">
      <c r="XEJ2751" t="s">
        <v>554</v>
      </c>
      <c r="XEO2751" t="s">
        <v>527</v>
      </c>
      <c r="XEP2751">
        <v>3</v>
      </c>
      <c r="XEQ2751">
        <v>50</v>
      </c>
      <c r="XER2751">
        <v>0.2</v>
      </c>
      <c r="XES2751">
        <v>100</v>
      </c>
      <c r="XET2751" t="s">
        <v>511</v>
      </c>
      <c r="XEU2751" t="s">
        <v>511</v>
      </c>
      <c r="XEV2751" t="s">
        <v>511</v>
      </c>
      <c r="XEW2751" t="s">
        <v>511</v>
      </c>
      <c r="XEX2751" t="s">
        <v>511</v>
      </c>
    </row>
    <row r="2752" spans="16364:16378" x14ac:dyDescent="0.3">
      <c r="XEJ2752" t="s">
        <v>555</v>
      </c>
      <c r="XEO2752" t="s">
        <v>527</v>
      </c>
      <c r="XEP2752">
        <v>3</v>
      </c>
      <c r="XEQ2752">
        <v>50</v>
      </c>
      <c r="XER2752">
        <v>0.15</v>
      </c>
      <c r="XES2752">
        <v>100</v>
      </c>
      <c r="XET2752" t="s">
        <v>511</v>
      </c>
      <c r="XEU2752" t="s">
        <v>511</v>
      </c>
      <c r="XEV2752" t="s">
        <v>511</v>
      </c>
      <c r="XEW2752" t="s">
        <v>511</v>
      </c>
      <c r="XEX2752" t="s">
        <v>511</v>
      </c>
    </row>
    <row r="2753" spans="16364:16378" x14ac:dyDescent="0.3">
      <c r="XEJ2753" t="s">
        <v>556</v>
      </c>
      <c r="XEO2753" t="s">
        <v>527</v>
      </c>
      <c r="XEP2753">
        <v>3</v>
      </c>
      <c r="XEQ2753">
        <v>25</v>
      </c>
      <c r="XER2753">
        <v>0.2</v>
      </c>
      <c r="XES2753">
        <v>100</v>
      </c>
      <c r="XET2753" t="s">
        <v>511</v>
      </c>
      <c r="XEU2753" t="s">
        <v>511</v>
      </c>
      <c r="XEV2753" t="s">
        <v>511</v>
      </c>
      <c r="XEW2753" t="s">
        <v>511</v>
      </c>
      <c r="XEX2753" t="s">
        <v>511</v>
      </c>
    </row>
    <row r="2754" spans="16364:16378" x14ac:dyDescent="0.3">
      <c r="XEJ2754" t="s">
        <v>557</v>
      </c>
      <c r="XEO2754" t="s">
        <v>518</v>
      </c>
      <c r="XEP2754">
        <v>3</v>
      </c>
      <c r="XEQ2754">
        <v>10</v>
      </c>
      <c r="XER2754">
        <v>0.15</v>
      </c>
      <c r="XES2754">
        <v>100</v>
      </c>
      <c r="XET2754" t="s">
        <v>511</v>
      </c>
      <c r="XEU2754" t="s">
        <v>511</v>
      </c>
      <c r="XEV2754" t="s">
        <v>511</v>
      </c>
      <c r="XEW2754" t="s">
        <v>511</v>
      </c>
      <c r="XEX2754" t="s">
        <v>511</v>
      </c>
    </row>
    <row r="2755" spans="16364:16378" x14ac:dyDescent="0.3">
      <c r="XEJ2755" t="s">
        <v>558</v>
      </c>
      <c r="XEO2755" t="s">
        <v>518</v>
      </c>
      <c r="XEP2755">
        <v>3</v>
      </c>
      <c r="XEQ2755">
        <v>10</v>
      </c>
      <c r="XER2755">
        <v>0.2</v>
      </c>
      <c r="XES2755">
        <v>100</v>
      </c>
      <c r="XET2755" t="s">
        <v>511</v>
      </c>
      <c r="XEU2755" t="s">
        <v>511</v>
      </c>
      <c r="XEV2755" t="s">
        <v>511</v>
      </c>
      <c r="XEW2755" t="s">
        <v>511</v>
      </c>
      <c r="XEX2755" t="s">
        <v>511</v>
      </c>
    </row>
    <row r="2756" spans="16364:16378" x14ac:dyDescent="0.3">
      <c r="XEJ2756" t="s">
        <v>559</v>
      </c>
      <c r="XEO2756" t="s">
        <v>518</v>
      </c>
      <c r="XEP2756">
        <v>3</v>
      </c>
      <c r="XEQ2756">
        <v>0</v>
      </c>
      <c r="XER2756">
        <v>0.1</v>
      </c>
      <c r="XES2756">
        <v>100</v>
      </c>
      <c r="XET2756" t="s">
        <v>511</v>
      </c>
      <c r="XEU2756" t="s">
        <v>511</v>
      </c>
      <c r="XEV2756" t="s">
        <v>511</v>
      </c>
      <c r="XEW2756" t="s">
        <v>511</v>
      </c>
      <c r="XEX2756" t="s">
        <v>511</v>
      </c>
    </row>
    <row r="2757" spans="16364:16378" x14ac:dyDescent="0.3">
      <c r="XEJ2757" t="s">
        <v>560</v>
      </c>
      <c r="XEO2757" t="s">
        <v>518</v>
      </c>
      <c r="XEP2757">
        <v>3</v>
      </c>
      <c r="XEQ2757">
        <v>10</v>
      </c>
      <c r="XER2757">
        <v>0.1</v>
      </c>
      <c r="XES2757">
        <v>100</v>
      </c>
      <c r="XET2757" t="s">
        <v>511</v>
      </c>
      <c r="XEU2757" t="s">
        <v>511</v>
      </c>
      <c r="XEV2757" t="s">
        <v>511</v>
      </c>
      <c r="XEW2757" t="s">
        <v>511</v>
      </c>
      <c r="XEX2757" t="s">
        <v>511</v>
      </c>
    </row>
    <row r="2758" spans="16364:16378" x14ac:dyDescent="0.3">
      <c r="XEJ2758" t="s">
        <v>561</v>
      </c>
      <c r="XEO2758" t="s">
        <v>518</v>
      </c>
      <c r="XEP2758">
        <v>3</v>
      </c>
      <c r="XEQ2758">
        <v>0</v>
      </c>
      <c r="XER2758">
        <v>0.2</v>
      </c>
      <c r="XES2758">
        <v>100</v>
      </c>
      <c r="XET2758" t="s">
        <v>511</v>
      </c>
      <c r="XEU2758" t="s">
        <v>511</v>
      </c>
      <c r="XEV2758" t="s">
        <v>511</v>
      </c>
      <c r="XEW2758" t="s">
        <v>511</v>
      </c>
      <c r="XEX2758" t="s">
        <v>511</v>
      </c>
    </row>
    <row r="2759" spans="16364:16378" x14ac:dyDescent="0.3">
      <c r="XEJ2759" t="s">
        <v>562</v>
      </c>
      <c r="XEO2759" t="s">
        <v>518</v>
      </c>
      <c r="XEP2759">
        <v>3</v>
      </c>
      <c r="XEQ2759">
        <v>0</v>
      </c>
      <c r="XER2759">
        <v>0.15</v>
      </c>
      <c r="XES2759">
        <v>100</v>
      </c>
      <c r="XET2759" t="s">
        <v>511</v>
      </c>
      <c r="XEU2759" t="s">
        <v>511</v>
      </c>
      <c r="XEV2759" t="s">
        <v>511</v>
      </c>
      <c r="XEW2759" t="s">
        <v>511</v>
      </c>
      <c r="XEX2759" t="s">
        <v>511</v>
      </c>
    </row>
    <row r="2760" spans="16364:16378" x14ac:dyDescent="0.3">
      <c r="XEJ2760" t="s">
        <v>563</v>
      </c>
      <c r="XEO2760" t="s">
        <v>518</v>
      </c>
      <c r="XEP2760">
        <v>3</v>
      </c>
      <c r="XEQ2760">
        <v>25</v>
      </c>
      <c r="XER2760">
        <v>0.1</v>
      </c>
      <c r="XES2760">
        <v>100</v>
      </c>
      <c r="XET2760" t="s">
        <v>511</v>
      </c>
      <c r="XEU2760" t="s">
        <v>511</v>
      </c>
      <c r="XEV2760" t="s">
        <v>511</v>
      </c>
      <c r="XEW2760" t="s">
        <v>511</v>
      </c>
      <c r="XEX2760" t="s">
        <v>511</v>
      </c>
    </row>
    <row r="2761" spans="16364:16378" x14ac:dyDescent="0.3">
      <c r="XEJ2761" t="s">
        <v>564</v>
      </c>
      <c r="XEO2761" t="s">
        <v>518</v>
      </c>
      <c r="XEP2761">
        <v>3</v>
      </c>
      <c r="XEQ2761">
        <v>25</v>
      </c>
      <c r="XER2761">
        <v>0.2</v>
      </c>
      <c r="XES2761">
        <v>100</v>
      </c>
      <c r="XET2761" t="s">
        <v>511</v>
      </c>
      <c r="XEU2761" t="s">
        <v>511</v>
      </c>
      <c r="XEV2761" t="s">
        <v>511</v>
      </c>
      <c r="XEW2761" t="s">
        <v>511</v>
      </c>
      <c r="XEX2761" t="s">
        <v>511</v>
      </c>
    </row>
    <row r="2762" spans="16364:16378" x14ac:dyDescent="0.3">
      <c r="XEJ2762" t="s">
        <v>565</v>
      </c>
      <c r="XEO2762" t="s">
        <v>518</v>
      </c>
      <c r="XEP2762">
        <v>3</v>
      </c>
      <c r="XEQ2762">
        <v>25</v>
      </c>
      <c r="XER2762">
        <v>0.15</v>
      </c>
      <c r="XES2762">
        <v>100</v>
      </c>
      <c r="XET2762" t="s">
        <v>511</v>
      </c>
      <c r="XEU2762" t="s">
        <v>511</v>
      </c>
      <c r="XEV2762" t="s">
        <v>511</v>
      </c>
      <c r="XEW2762" t="s">
        <v>511</v>
      </c>
      <c r="XEX2762" t="s">
        <v>511</v>
      </c>
    </row>
    <row r="2763" spans="16364:16378" x14ac:dyDescent="0.3">
      <c r="XEJ2763" t="s">
        <v>566</v>
      </c>
      <c r="XEO2763" t="s">
        <v>518</v>
      </c>
      <c r="XEP2763">
        <v>3</v>
      </c>
      <c r="XEQ2763">
        <v>50</v>
      </c>
      <c r="XER2763">
        <v>0.2</v>
      </c>
      <c r="XES2763">
        <v>100</v>
      </c>
      <c r="XET2763" t="s">
        <v>511</v>
      </c>
      <c r="XEU2763" t="s">
        <v>511</v>
      </c>
      <c r="XEV2763" t="s">
        <v>511</v>
      </c>
      <c r="XEW2763" t="s">
        <v>511</v>
      </c>
      <c r="XEX2763" t="s">
        <v>511</v>
      </c>
    </row>
    <row r="2764" spans="16364:16378" x14ac:dyDescent="0.3">
      <c r="XEJ2764" t="s">
        <v>567</v>
      </c>
      <c r="XEO2764" t="s">
        <v>518</v>
      </c>
      <c r="XEP2764">
        <v>3</v>
      </c>
      <c r="XEQ2764">
        <v>50</v>
      </c>
      <c r="XER2764">
        <v>0.1</v>
      </c>
      <c r="XES2764">
        <v>100</v>
      </c>
      <c r="XET2764" t="s">
        <v>511</v>
      </c>
      <c r="XEU2764" t="s">
        <v>511</v>
      </c>
      <c r="XEV2764" t="s">
        <v>511</v>
      </c>
      <c r="XEW2764" t="s">
        <v>511</v>
      </c>
      <c r="XEX2764" t="s">
        <v>511</v>
      </c>
    </row>
    <row r="2765" spans="16364:16378" x14ac:dyDescent="0.3">
      <c r="XEJ2765" t="s">
        <v>568</v>
      </c>
      <c r="XEO2765" t="s">
        <v>518</v>
      </c>
      <c r="XEP2765">
        <v>3</v>
      </c>
      <c r="XEQ2765">
        <v>50</v>
      </c>
      <c r="XER2765">
        <v>0.15</v>
      </c>
      <c r="XES2765">
        <v>100</v>
      </c>
      <c r="XET2765" t="s">
        <v>511</v>
      </c>
      <c r="XEU2765" t="s">
        <v>511</v>
      </c>
      <c r="XEV2765" t="s">
        <v>511</v>
      </c>
      <c r="XEW2765" t="s">
        <v>511</v>
      </c>
      <c r="XEX2765" t="s">
        <v>511</v>
      </c>
    </row>
    <row r="2766" spans="16364:16378" x14ac:dyDescent="0.3">
      <c r="XEJ2766" t="s">
        <v>569</v>
      </c>
    </row>
    <row r="2767" spans="16364:16378" x14ac:dyDescent="0.3">
      <c r="XEJ2767" t="s">
        <v>570</v>
      </c>
    </row>
    <row r="2768" spans="16364:16378" x14ac:dyDescent="0.3">
      <c r="XEJ2768" t="s">
        <v>571</v>
      </c>
    </row>
    <row r="2769" spans="16364:16364" x14ac:dyDescent="0.3">
      <c r="XEJ2769" t="s">
        <v>572</v>
      </c>
    </row>
    <row r="2770" spans="16364:16364" x14ac:dyDescent="0.3">
      <c r="XEJ2770" t="s">
        <v>573</v>
      </c>
    </row>
    <row r="2771" spans="16364:16364" x14ac:dyDescent="0.3">
      <c r="XEJ2771" t="s">
        <v>574</v>
      </c>
    </row>
    <row r="2772" spans="16364:16364" x14ac:dyDescent="0.3">
      <c r="XEJ2772" t="s">
        <v>575</v>
      </c>
    </row>
    <row r="2773" spans="16364:16364" x14ac:dyDescent="0.3">
      <c r="XEJ2773" t="s">
        <v>576</v>
      </c>
    </row>
    <row r="2774" spans="16364:16364" x14ac:dyDescent="0.3">
      <c r="XEJ2774" t="s">
        <v>577</v>
      </c>
    </row>
    <row r="2775" spans="16364:16364" x14ac:dyDescent="0.3">
      <c r="XEJ2775" t="s">
        <v>578</v>
      </c>
    </row>
    <row r="2776" spans="16364:16364" x14ac:dyDescent="0.3">
      <c r="XEJ2776" t="s">
        <v>579</v>
      </c>
    </row>
    <row r="2777" spans="16364:16364" x14ac:dyDescent="0.3">
      <c r="XEJ2777" t="s">
        <v>580</v>
      </c>
    </row>
    <row r="2778" spans="16364:16364" x14ac:dyDescent="0.3">
      <c r="XEJ2778" t="s">
        <v>581</v>
      </c>
    </row>
    <row r="2779" spans="16364:16364" x14ac:dyDescent="0.3">
      <c r="XEJ2779" t="s">
        <v>582</v>
      </c>
    </row>
    <row r="2780" spans="16364:16364" x14ac:dyDescent="0.3">
      <c r="XEJ2780" t="s">
        <v>583</v>
      </c>
    </row>
    <row r="2781" spans="16364:16364" x14ac:dyDescent="0.3">
      <c r="XEJ2781" t="s">
        <v>584</v>
      </c>
    </row>
    <row r="2782" spans="16364:16364" x14ac:dyDescent="0.3">
      <c r="XEJ2782" t="s">
        <v>585</v>
      </c>
    </row>
    <row r="2783" spans="16364:16364" x14ac:dyDescent="0.3">
      <c r="XEJ2783" t="s">
        <v>586</v>
      </c>
    </row>
    <row r="2784" spans="16364:16364" x14ac:dyDescent="0.3">
      <c r="XEJ2784" t="s">
        <v>587</v>
      </c>
    </row>
    <row r="2785" spans="16364:16364" x14ac:dyDescent="0.3">
      <c r="XEJ2785" t="s">
        <v>588</v>
      </c>
    </row>
    <row r="2786" spans="16364:16364" x14ac:dyDescent="0.3">
      <c r="XEJ2786" t="s">
        <v>589</v>
      </c>
    </row>
    <row r="2787" spans="16364:16364" x14ac:dyDescent="0.3">
      <c r="XEJ2787" t="s">
        <v>590</v>
      </c>
    </row>
    <row r="2788" spans="16364:16364" x14ac:dyDescent="0.3">
      <c r="XEJ2788" t="s">
        <v>591</v>
      </c>
    </row>
    <row r="2789" spans="16364:16364" x14ac:dyDescent="0.3">
      <c r="XEJ2789" t="s">
        <v>592</v>
      </c>
    </row>
    <row r="2790" spans="16364:16364" x14ac:dyDescent="0.3">
      <c r="XEJ2790" t="s">
        <v>593</v>
      </c>
    </row>
    <row r="2791" spans="16364:16364" x14ac:dyDescent="0.3">
      <c r="XEJ2791" t="s">
        <v>594</v>
      </c>
    </row>
    <row r="2792" spans="16364:16364" x14ac:dyDescent="0.3">
      <c r="XEJ2792" t="s">
        <v>595</v>
      </c>
    </row>
    <row r="2793" spans="16364:16364" x14ac:dyDescent="0.3">
      <c r="XEJ2793" t="s">
        <v>596</v>
      </c>
    </row>
    <row r="2794" spans="16364:16364" x14ac:dyDescent="0.3">
      <c r="XEJ2794" t="s">
        <v>597</v>
      </c>
    </row>
    <row r="2795" spans="16364:16364" x14ac:dyDescent="0.3">
      <c r="XEJ2795" t="s">
        <v>598</v>
      </c>
    </row>
    <row r="2796" spans="16364:16364" x14ac:dyDescent="0.3">
      <c r="XEJ2796" t="s">
        <v>599</v>
      </c>
    </row>
    <row r="2797" spans="16364:16364" x14ac:dyDescent="0.3">
      <c r="XEJ2797" t="s">
        <v>600</v>
      </c>
    </row>
    <row r="2798" spans="16364:16364" x14ac:dyDescent="0.3">
      <c r="XEJ2798" t="s">
        <v>601</v>
      </c>
    </row>
    <row r="2799" spans="16364:16364" x14ac:dyDescent="0.3">
      <c r="XEJ2799" t="s">
        <v>602</v>
      </c>
    </row>
    <row r="2800" spans="16364:16364" x14ac:dyDescent="0.3">
      <c r="XEJ2800" t="s">
        <v>603</v>
      </c>
    </row>
    <row r="2801" spans="16364:16364" x14ac:dyDescent="0.3">
      <c r="XEJ2801" t="s">
        <v>604</v>
      </c>
    </row>
    <row r="2802" spans="16364:16364" x14ac:dyDescent="0.3">
      <c r="XEJ2802" t="s">
        <v>605</v>
      </c>
    </row>
    <row r="2803" spans="16364:16364" x14ac:dyDescent="0.3">
      <c r="XEJ2803" t="s">
        <v>606</v>
      </c>
    </row>
    <row r="2804" spans="16364:16364" x14ac:dyDescent="0.3">
      <c r="XEJ2804" t="s">
        <v>607</v>
      </c>
    </row>
    <row r="2805" spans="16364:16364" x14ac:dyDescent="0.3">
      <c r="XEJ2805" t="s">
        <v>608</v>
      </c>
    </row>
    <row r="2806" spans="16364:16364" x14ac:dyDescent="0.3">
      <c r="XEJ2806" t="s">
        <v>609</v>
      </c>
    </row>
    <row r="2807" spans="16364:16364" x14ac:dyDescent="0.3">
      <c r="XEJ2807" t="s">
        <v>610</v>
      </c>
    </row>
    <row r="2808" spans="16364:16364" x14ac:dyDescent="0.3">
      <c r="XEJ2808" t="s">
        <v>611</v>
      </c>
    </row>
    <row r="2809" spans="16364:16364" x14ac:dyDescent="0.3">
      <c r="XEJ2809" t="s">
        <v>612</v>
      </c>
    </row>
    <row r="2810" spans="16364:16364" x14ac:dyDescent="0.3">
      <c r="XEJ2810" t="s">
        <v>613</v>
      </c>
    </row>
    <row r="2811" spans="16364:16364" x14ac:dyDescent="0.3">
      <c r="XEJ2811" t="s">
        <v>614</v>
      </c>
    </row>
    <row r="2812" spans="16364:16364" x14ac:dyDescent="0.3">
      <c r="XEJ2812" t="s">
        <v>615</v>
      </c>
    </row>
    <row r="2813" spans="16364:16364" x14ac:dyDescent="0.3">
      <c r="XEJ2813" t="s">
        <v>616</v>
      </c>
    </row>
    <row r="2814" spans="16364:16364" x14ac:dyDescent="0.3">
      <c r="XEJ2814" t="s">
        <v>617</v>
      </c>
    </row>
    <row r="2815" spans="16364:16364" x14ac:dyDescent="0.3">
      <c r="XEJ2815" t="s">
        <v>618</v>
      </c>
    </row>
    <row r="2816" spans="16364:16364" x14ac:dyDescent="0.3">
      <c r="XEJ2816" t="s">
        <v>619</v>
      </c>
    </row>
    <row r="2817" spans="16364:16364" x14ac:dyDescent="0.3">
      <c r="XEJ2817" t="s">
        <v>620</v>
      </c>
    </row>
    <row r="2818" spans="16364:16364" x14ac:dyDescent="0.3">
      <c r="XEJ2818" t="s">
        <v>621</v>
      </c>
    </row>
    <row r="2819" spans="16364:16364" x14ac:dyDescent="0.3">
      <c r="XEJ2819" t="s">
        <v>622</v>
      </c>
    </row>
    <row r="2820" spans="16364:16364" x14ac:dyDescent="0.3">
      <c r="XEJ2820" t="s">
        <v>623</v>
      </c>
    </row>
    <row r="2821" spans="16364:16364" x14ac:dyDescent="0.3">
      <c r="XEJ2821" t="s">
        <v>624</v>
      </c>
    </row>
    <row r="2822" spans="16364:16364" x14ac:dyDescent="0.3">
      <c r="XEJ2822" t="s">
        <v>625</v>
      </c>
    </row>
    <row r="2823" spans="16364:16364" x14ac:dyDescent="0.3">
      <c r="XEJ2823" t="s">
        <v>626</v>
      </c>
    </row>
    <row r="2824" spans="16364:16364" x14ac:dyDescent="0.3">
      <c r="XEJ2824" t="s">
        <v>627</v>
      </c>
    </row>
    <row r="2825" spans="16364:16364" x14ac:dyDescent="0.3">
      <c r="XEJ2825" t="s">
        <v>628</v>
      </c>
    </row>
    <row r="2826" spans="16364:16364" x14ac:dyDescent="0.3">
      <c r="XEJ2826" t="s">
        <v>629</v>
      </c>
    </row>
    <row r="2827" spans="16364:16364" x14ac:dyDescent="0.3">
      <c r="XEJ2827" t="s">
        <v>630</v>
      </c>
    </row>
    <row r="2828" spans="16364:16364" x14ac:dyDescent="0.3">
      <c r="XEJ2828" t="s">
        <v>631</v>
      </c>
    </row>
    <row r="2829" spans="16364:16364" x14ac:dyDescent="0.3">
      <c r="XEJ2829" t="s">
        <v>632</v>
      </c>
    </row>
    <row r="2830" spans="16364:16364" x14ac:dyDescent="0.3">
      <c r="XEJ2830" t="s">
        <v>633</v>
      </c>
    </row>
    <row r="2831" spans="16364:16364" x14ac:dyDescent="0.3">
      <c r="XEJ2831" t="s">
        <v>634</v>
      </c>
    </row>
    <row r="2832" spans="16364:16364" x14ac:dyDescent="0.3">
      <c r="XEJ2832" t="s">
        <v>635</v>
      </c>
    </row>
    <row r="2833" spans="16364:16364" x14ac:dyDescent="0.3">
      <c r="XEJ2833" t="s">
        <v>636</v>
      </c>
    </row>
    <row r="2834" spans="16364:16364" x14ac:dyDescent="0.3">
      <c r="XEJ2834" t="s">
        <v>637</v>
      </c>
    </row>
    <row r="2835" spans="16364:16364" x14ac:dyDescent="0.3">
      <c r="XEJ2835" t="s">
        <v>638</v>
      </c>
    </row>
    <row r="2836" spans="16364:16364" x14ac:dyDescent="0.3">
      <c r="XEJ2836" t="s">
        <v>639</v>
      </c>
    </row>
    <row r="2837" spans="16364:16364" x14ac:dyDescent="0.3">
      <c r="XEJ2837" t="s">
        <v>640</v>
      </c>
    </row>
    <row r="2838" spans="16364:16364" x14ac:dyDescent="0.3">
      <c r="XEJ2838" t="s">
        <v>641</v>
      </c>
    </row>
    <row r="2839" spans="16364:16364" x14ac:dyDescent="0.3">
      <c r="XEJ2839" t="s">
        <v>642</v>
      </c>
    </row>
    <row r="2840" spans="16364:16364" x14ac:dyDescent="0.3">
      <c r="XEJ2840" t="s">
        <v>643</v>
      </c>
    </row>
    <row r="2841" spans="16364:16364" x14ac:dyDescent="0.3">
      <c r="XEJ2841" t="s">
        <v>644</v>
      </c>
    </row>
    <row r="2842" spans="16364:16364" x14ac:dyDescent="0.3">
      <c r="XEJ2842" t="s">
        <v>645</v>
      </c>
    </row>
    <row r="2843" spans="16364:16364" x14ac:dyDescent="0.3">
      <c r="XEJ2843" t="s">
        <v>646</v>
      </c>
    </row>
    <row r="2844" spans="16364:16364" x14ac:dyDescent="0.3">
      <c r="XEJ2844" t="s">
        <v>647</v>
      </c>
    </row>
    <row r="2845" spans="16364:16364" x14ac:dyDescent="0.3">
      <c r="XEJ2845" t="s">
        <v>648</v>
      </c>
    </row>
    <row r="2846" spans="16364:16364" x14ac:dyDescent="0.3">
      <c r="XEJ2846" t="s">
        <v>649</v>
      </c>
    </row>
    <row r="2847" spans="16364:16364" x14ac:dyDescent="0.3">
      <c r="XEJ2847" t="s">
        <v>650</v>
      </c>
    </row>
    <row r="2848" spans="16364:16364" x14ac:dyDescent="0.3">
      <c r="XEJ2848" t="s">
        <v>651</v>
      </c>
    </row>
    <row r="2849" spans="16364:16364" x14ac:dyDescent="0.3">
      <c r="XEJ2849" t="s">
        <v>652</v>
      </c>
    </row>
    <row r="2850" spans="16364:16364" x14ac:dyDescent="0.3">
      <c r="XEJ2850" t="s">
        <v>653</v>
      </c>
    </row>
    <row r="2851" spans="16364:16364" x14ac:dyDescent="0.3">
      <c r="XEJ2851" t="s">
        <v>654</v>
      </c>
    </row>
    <row r="2852" spans="16364:16364" x14ac:dyDescent="0.3">
      <c r="XEJ2852" t="s">
        <v>655</v>
      </c>
    </row>
    <row r="2853" spans="16364:16364" x14ac:dyDescent="0.3">
      <c r="XEJ2853" t="s">
        <v>656</v>
      </c>
    </row>
    <row r="2854" spans="16364:16364" x14ac:dyDescent="0.3">
      <c r="XEJ2854" t="s">
        <v>657</v>
      </c>
    </row>
    <row r="2855" spans="16364:16364" x14ac:dyDescent="0.3">
      <c r="XEJ2855" t="s">
        <v>658</v>
      </c>
    </row>
    <row r="2856" spans="16364:16364" x14ac:dyDescent="0.3">
      <c r="XEJ2856" t="s">
        <v>659</v>
      </c>
    </row>
    <row r="2857" spans="16364:16364" x14ac:dyDescent="0.3">
      <c r="XEJ2857" t="s">
        <v>660</v>
      </c>
    </row>
    <row r="2858" spans="16364:16364" x14ac:dyDescent="0.3">
      <c r="XEJ2858" t="s">
        <v>661</v>
      </c>
    </row>
    <row r="2859" spans="16364:16364" x14ac:dyDescent="0.3">
      <c r="XEJ2859" t="s">
        <v>662</v>
      </c>
    </row>
    <row r="2860" spans="16364:16364" x14ac:dyDescent="0.3">
      <c r="XEJ2860" t="s">
        <v>663</v>
      </c>
    </row>
    <row r="2861" spans="16364:16364" x14ac:dyDescent="0.3">
      <c r="XEJ2861" t="s">
        <v>664</v>
      </c>
    </row>
    <row r="2862" spans="16364:16364" x14ac:dyDescent="0.3">
      <c r="XEJ2862" t="s">
        <v>665</v>
      </c>
    </row>
    <row r="2863" spans="16364:16364" x14ac:dyDescent="0.3">
      <c r="XEJ2863" t="s">
        <v>666</v>
      </c>
    </row>
    <row r="2864" spans="16364:16364" x14ac:dyDescent="0.3">
      <c r="XEJ2864" t="s">
        <v>667</v>
      </c>
    </row>
    <row r="2865" spans="16364:16364" x14ac:dyDescent="0.3">
      <c r="XEJ2865" t="s">
        <v>668</v>
      </c>
    </row>
    <row r="2866" spans="16364:16364" x14ac:dyDescent="0.3">
      <c r="XEJ2866" t="s">
        <v>669</v>
      </c>
    </row>
    <row r="2867" spans="16364:16364" x14ac:dyDescent="0.3">
      <c r="XEJ2867" t="s">
        <v>670</v>
      </c>
    </row>
    <row r="2868" spans="16364:16364" x14ac:dyDescent="0.3">
      <c r="XEJ2868" t="s">
        <v>671</v>
      </c>
    </row>
    <row r="2869" spans="16364:16364" x14ac:dyDescent="0.3">
      <c r="XEJ2869" t="s">
        <v>672</v>
      </c>
    </row>
    <row r="2870" spans="16364:16364" x14ac:dyDescent="0.3">
      <c r="XEJ2870" t="s">
        <v>673</v>
      </c>
    </row>
    <row r="2871" spans="16364:16364" x14ac:dyDescent="0.3">
      <c r="XEJ2871" t="s">
        <v>674</v>
      </c>
    </row>
    <row r="2872" spans="16364:16364" x14ac:dyDescent="0.3">
      <c r="XEJ2872" t="s">
        <v>675</v>
      </c>
    </row>
    <row r="2873" spans="16364:16364" x14ac:dyDescent="0.3">
      <c r="XEJ2873" t="s">
        <v>676</v>
      </c>
    </row>
    <row r="2874" spans="16364:16364" x14ac:dyDescent="0.3">
      <c r="XEJ2874" t="s">
        <v>677</v>
      </c>
    </row>
    <row r="2875" spans="16364:16364" x14ac:dyDescent="0.3">
      <c r="XEJ2875" t="s">
        <v>678</v>
      </c>
    </row>
    <row r="2876" spans="16364:16364" x14ac:dyDescent="0.3">
      <c r="XEJ2876" t="s">
        <v>679</v>
      </c>
    </row>
    <row r="2877" spans="16364:16364" x14ac:dyDescent="0.3">
      <c r="XEJ2877" t="s">
        <v>680</v>
      </c>
    </row>
    <row r="2878" spans="16364:16364" x14ac:dyDescent="0.3">
      <c r="XEJ2878" t="s">
        <v>681</v>
      </c>
    </row>
    <row r="2879" spans="16364:16364" x14ac:dyDescent="0.3">
      <c r="XEJ2879" t="s">
        <v>682</v>
      </c>
    </row>
    <row r="2880" spans="16364:16364" x14ac:dyDescent="0.3">
      <c r="XEJ2880" t="s">
        <v>683</v>
      </c>
    </row>
    <row r="2881" spans="16364:16364" x14ac:dyDescent="0.3">
      <c r="XEJ2881" t="s">
        <v>684</v>
      </c>
    </row>
    <row r="2882" spans="16364:16364" x14ac:dyDescent="0.3">
      <c r="XEJ2882" t="s">
        <v>685</v>
      </c>
    </row>
    <row r="2883" spans="16364:16364" x14ac:dyDescent="0.3">
      <c r="XEJ2883" t="s">
        <v>686</v>
      </c>
    </row>
    <row r="2884" spans="16364:16364" x14ac:dyDescent="0.3">
      <c r="XEJ2884" t="s">
        <v>687</v>
      </c>
    </row>
    <row r="2885" spans="16364:16364" x14ac:dyDescent="0.3">
      <c r="XEJ2885" t="s">
        <v>688</v>
      </c>
    </row>
    <row r="2886" spans="16364:16364" x14ac:dyDescent="0.3">
      <c r="XEJ2886" t="s">
        <v>689</v>
      </c>
    </row>
    <row r="2887" spans="16364:16364" x14ac:dyDescent="0.3">
      <c r="XEJ2887" t="s">
        <v>690</v>
      </c>
    </row>
    <row r="2888" spans="16364:16364" x14ac:dyDescent="0.3">
      <c r="XEJ2888" t="s">
        <v>691</v>
      </c>
    </row>
    <row r="2889" spans="16364:16364" x14ac:dyDescent="0.3">
      <c r="XEJ2889" t="s">
        <v>692</v>
      </c>
    </row>
    <row r="2890" spans="16364:16364" x14ac:dyDescent="0.3">
      <c r="XEJ2890" t="s">
        <v>693</v>
      </c>
    </row>
    <row r="2891" spans="16364:16364" x14ac:dyDescent="0.3">
      <c r="XEJ2891" t="s">
        <v>694</v>
      </c>
    </row>
    <row r="2892" spans="16364:16364" x14ac:dyDescent="0.3">
      <c r="XEJ2892" t="s">
        <v>695</v>
      </c>
    </row>
    <row r="2893" spans="16364:16364" x14ac:dyDescent="0.3">
      <c r="XEJ2893" t="s">
        <v>696</v>
      </c>
    </row>
    <row r="2894" spans="16364:16364" x14ac:dyDescent="0.3">
      <c r="XEJ2894" t="s">
        <v>697</v>
      </c>
    </row>
    <row r="2895" spans="16364:16364" x14ac:dyDescent="0.3">
      <c r="XEJ2895" t="s">
        <v>698</v>
      </c>
    </row>
    <row r="2896" spans="16364:16364" x14ac:dyDescent="0.3">
      <c r="XEJ2896" t="s">
        <v>699</v>
      </c>
    </row>
    <row r="2897" spans="16364:16364" x14ac:dyDescent="0.3">
      <c r="XEJ2897" t="s">
        <v>700</v>
      </c>
    </row>
    <row r="2898" spans="16364:16364" x14ac:dyDescent="0.3">
      <c r="XEJ2898" t="s">
        <v>701</v>
      </c>
    </row>
    <row r="2899" spans="16364:16364" x14ac:dyDescent="0.3">
      <c r="XEJ2899" t="s">
        <v>702</v>
      </c>
    </row>
    <row r="2900" spans="16364:16364" x14ac:dyDescent="0.3">
      <c r="XEJ2900" t="s">
        <v>703</v>
      </c>
    </row>
    <row r="2901" spans="16364:16364" x14ac:dyDescent="0.3">
      <c r="XEJ2901" t="s">
        <v>704</v>
      </c>
    </row>
    <row r="2902" spans="16364:16364" x14ac:dyDescent="0.3">
      <c r="XEJ2902" t="s">
        <v>705</v>
      </c>
    </row>
    <row r="2903" spans="16364:16364" x14ac:dyDescent="0.3">
      <c r="XEJ2903" t="s">
        <v>706</v>
      </c>
    </row>
    <row r="2904" spans="16364:16364" x14ac:dyDescent="0.3">
      <c r="XEJ2904" t="s">
        <v>707</v>
      </c>
    </row>
    <row r="2905" spans="16364:16364" x14ac:dyDescent="0.3">
      <c r="XEJ2905" t="s">
        <v>708</v>
      </c>
    </row>
    <row r="2906" spans="16364:16364" x14ac:dyDescent="0.3">
      <c r="XEJ2906" t="s">
        <v>709</v>
      </c>
    </row>
    <row r="2907" spans="16364:16364" x14ac:dyDescent="0.3">
      <c r="XEJ2907" t="s">
        <v>710</v>
      </c>
    </row>
    <row r="2908" spans="16364:16364" x14ac:dyDescent="0.3">
      <c r="XEJ2908" t="s">
        <v>711</v>
      </c>
    </row>
    <row r="2909" spans="16364:16364" x14ac:dyDescent="0.3">
      <c r="XEJ2909" t="s">
        <v>712</v>
      </c>
    </row>
    <row r="2910" spans="16364:16364" x14ac:dyDescent="0.3">
      <c r="XEJ2910" t="s">
        <v>713</v>
      </c>
    </row>
    <row r="2911" spans="16364:16364" x14ac:dyDescent="0.3">
      <c r="XEJ2911" t="s">
        <v>714</v>
      </c>
    </row>
    <row r="2912" spans="16364:16364" x14ac:dyDescent="0.3">
      <c r="XEJ2912" t="s">
        <v>715</v>
      </c>
    </row>
    <row r="2913" spans="16364:16364" x14ac:dyDescent="0.3">
      <c r="XEJ2913" t="s">
        <v>716</v>
      </c>
    </row>
    <row r="2914" spans="16364:16364" x14ac:dyDescent="0.3">
      <c r="XEJ2914" t="s">
        <v>717</v>
      </c>
    </row>
    <row r="2915" spans="16364:16364" x14ac:dyDescent="0.3">
      <c r="XEJ2915" t="s">
        <v>718</v>
      </c>
    </row>
    <row r="2916" spans="16364:16364" x14ac:dyDescent="0.3">
      <c r="XEJ2916" t="s">
        <v>719</v>
      </c>
    </row>
    <row r="2917" spans="16364:16364" x14ac:dyDescent="0.3">
      <c r="XEJ2917" t="s">
        <v>720</v>
      </c>
    </row>
    <row r="2918" spans="16364:16364" x14ac:dyDescent="0.3">
      <c r="XEJ2918" t="s">
        <v>721</v>
      </c>
    </row>
    <row r="2919" spans="16364:16364" x14ac:dyDescent="0.3">
      <c r="XEJ2919" t="s">
        <v>722</v>
      </c>
    </row>
    <row r="2920" spans="16364:16364" x14ac:dyDescent="0.3">
      <c r="XEJ2920" t="s">
        <v>723</v>
      </c>
    </row>
    <row r="2921" spans="16364:16364" x14ac:dyDescent="0.3">
      <c r="XEJ2921" t="s">
        <v>724</v>
      </c>
    </row>
    <row r="2922" spans="16364:16364" x14ac:dyDescent="0.3">
      <c r="XEJ2922" t="s">
        <v>725</v>
      </c>
    </row>
    <row r="2923" spans="16364:16364" x14ac:dyDescent="0.3">
      <c r="XEJ2923" t="s">
        <v>726</v>
      </c>
    </row>
    <row r="2924" spans="16364:16364" x14ac:dyDescent="0.3">
      <c r="XEJ2924" t="s">
        <v>727</v>
      </c>
    </row>
    <row r="2925" spans="16364:16364" x14ac:dyDescent="0.3">
      <c r="XEJ2925" t="s">
        <v>728</v>
      </c>
    </row>
    <row r="2926" spans="16364:16364" x14ac:dyDescent="0.3">
      <c r="XEJ2926" t="s">
        <v>729</v>
      </c>
    </row>
    <row r="2927" spans="16364:16364" x14ac:dyDescent="0.3">
      <c r="XEJ2927" t="s">
        <v>730</v>
      </c>
    </row>
    <row r="2928" spans="16364:16364" x14ac:dyDescent="0.3">
      <c r="XEJ2928" t="s">
        <v>731</v>
      </c>
    </row>
    <row r="2929" spans="16364:16364" x14ac:dyDescent="0.3">
      <c r="XEJ2929" t="s">
        <v>732</v>
      </c>
    </row>
    <row r="2930" spans="16364:16364" x14ac:dyDescent="0.3">
      <c r="XEJ2930" t="s">
        <v>733</v>
      </c>
    </row>
    <row r="2931" spans="16364:16364" x14ac:dyDescent="0.3">
      <c r="XEJ2931" t="s">
        <v>734</v>
      </c>
    </row>
    <row r="2932" spans="16364:16364" x14ac:dyDescent="0.3">
      <c r="XEJ2932" t="s">
        <v>735</v>
      </c>
    </row>
    <row r="2933" spans="16364:16364" x14ac:dyDescent="0.3">
      <c r="XEJ2933" t="s">
        <v>736</v>
      </c>
    </row>
    <row r="2934" spans="16364:16364" x14ac:dyDescent="0.3">
      <c r="XEJ2934" t="s">
        <v>737</v>
      </c>
    </row>
    <row r="2935" spans="16364:16364" x14ac:dyDescent="0.3">
      <c r="XEJ2935" t="s">
        <v>738</v>
      </c>
    </row>
    <row r="2936" spans="16364:16364" x14ac:dyDescent="0.3">
      <c r="XEJ2936" t="s">
        <v>739</v>
      </c>
    </row>
    <row r="2937" spans="16364:16364" x14ac:dyDescent="0.3">
      <c r="XEJ2937" t="s">
        <v>740</v>
      </c>
    </row>
    <row r="2938" spans="16364:16364" x14ac:dyDescent="0.3">
      <c r="XEJ2938" t="s">
        <v>741</v>
      </c>
    </row>
    <row r="2939" spans="16364:16364" x14ac:dyDescent="0.3">
      <c r="XEJ2939" t="s">
        <v>742</v>
      </c>
    </row>
    <row r="2940" spans="16364:16364" x14ac:dyDescent="0.3">
      <c r="XEJ2940" t="s">
        <v>743</v>
      </c>
    </row>
    <row r="2941" spans="16364:16364" x14ac:dyDescent="0.3">
      <c r="XEJ2941" t="s">
        <v>744</v>
      </c>
    </row>
    <row r="2942" spans="16364:16364" x14ac:dyDescent="0.3">
      <c r="XEJ2942" t="s">
        <v>745</v>
      </c>
    </row>
    <row r="2943" spans="16364:16364" x14ac:dyDescent="0.3">
      <c r="XEJ2943" t="s">
        <v>746</v>
      </c>
    </row>
    <row r="2944" spans="16364:16364" x14ac:dyDescent="0.3">
      <c r="XEJ2944" t="s">
        <v>747</v>
      </c>
    </row>
    <row r="2945" spans="16364:16364" x14ac:dyDescent="0.3">
      <c r="XEJ2945" t="s">
        <v>748</v>
      </c>
    </row>
    <row r="2946" spans="16364:16364" x14ac:dyDescent="0.3">
      <c r="XEJ2946" t="s">
        <v>749</v>
      </c>
    </row>
    <row r="2947" spans="16364:16364" x14ac:dyDescent="0.3">
      <c r="XEJ2947" t="s">
        <v>750</v>
      </c>
    </row>
    <row r="2948" spans="16364:16364" x14ac:dyDescent="0.3">
      <c r="XEJ2948" t="s">
        <v>751</v>
      </c>
    </row>
    <row r="2949" spans="16364:16364" x14ac:dyDescent="0.3">
      <c r="XEJ2949" t="s">
        <v>752</v>
      </c>
    </row>
    <row r="2950" spans="16364:16364" x14ac:dyDescent="0.3">
      <c r="XEJ2950" t="s">
        <v>753</v>
      </c>
    </row>
    <row r="2951" spans="16364:16364" x14ac:dyDescent="0.3">
      <c r="XEJ2951" t="s">
        <v>754</v>
      </c>
    </row>
    <row r="2952" spans="16364:16364" x14ac:dyDescent="0.3">
      <c r="XEJ2952" t="s">
        <v>755</v>
      </c>
    </row>
    <row r="2953" spans="16364:16364" x14ac:dyDescent="0.3">
      <c r="XEJ2953" t="s">
        <v>756</v>
      </c>
    </row>
    <row r="2954" spans="16364:16364" x14ac:dyDescent="0.3">
      <c r="XEJ2954" t="s">
        <v>757</v>
      </c>
    </row>
    <row r="2955" spans="16364:16364" x14ac:dyDescent="0.3">
      <c r="XEJ2955" t="s">
        <v>758</v>
      </c>
    </row>
    <row r="2956" spans="16364:16364" x14ac:dyDescent="0.3">
      <c r="XEJ2956" t="s">
        <v>759</v>
      </c>
    </row>
    <row r="2957" spans="16364:16364" x14ac:dyDescent="0.3">
      <c r="XEJ2957" t="s">
        <v>760</v>
      </c>
    </row>
    <row r="2958" spans="16364:16364" x14ac:dyDescent="0.3">
      <c r="XEJ2958" t="s">
        <v>761</v>
      </c>
    </row>
    <row r="2959" spans="16364:16364" x14ac:dyDescent="0.3">
      <c r="XEJ2959" t="s">
        <v>762</v>
      </c>
    </row>
    <row r="2960" spans="16364:16364" x14ac:dyDescent="0.3">
      <c r="XEJ2960" t="s">
        <v>763</v>
      </c>
    </row>
    <row r="2961" spans="16364:16364" x14ac:dyDescent="0.3">
      <c r="XEJ2961" t="s">
        <v>764</v>
      </c>
    </row>
    <row r="2962" spans="16364:16364" x14ac:dyDescent="0.3">
      <c r="XEJ2962" t="s">
        <v>765</v>
      </c>
    </row>
    <row r="2963" spans="16364:16364" x14ac:dyDescent="0.3">
      <c r="XEJ2963" t="s">
        <v>766</v>
      </c>
    </row>
    <row r="2964" spans="16364:16364" x14ac:dyDescent="0.3">
      <c r="XEJ2964" t="s">
        <v>767</v>
      </c>
    </row>
    <row r="2965" spans="16364:16364" x14ac:dyDescent="0.3">
      <c r="XEJ2965" t="s">
        <v>768</v>
      </c>
    </row>
    <row r="2966" spans="16364:16364" x14ac:dyDescent="0.3">
      <c r="XEJ2966" t="s">
        <v>769</v>
      </c>
    </row>
    <row r="2967" spans="16364:16364" x14ac:dyDescent="0.3">
      <c r="XEJ2967" t="s">
        <v>770</v>
      </c>
    </row>
    <row r="2968" spans="16364:16364" x14ac:dyDescent="0.3">
      <c r="XEJ2968" t="s">
        <v>771</v>
      </c>
    </row>
    <row r="2969" spans="16364:16364" x14ac:dyDescent="0.3">
      <c r="XEJ2969" t="s">
        <v>772</v>
      </c>
    </row>
    <row r="2970" spans="16364:16364" x14ac:dyDescent="0.3">
      <c r="XEJ2970" t="s">
        <v>773</v>
      </c>
    </row>
    <row r="2971" spans="16364:16364" x14ac:dyDescent="0.3">
      <c r="XEJ2971" t="s">
        <v>774</v>
      </c>
    </row>
    <row r="2972" spans="16364:16364" x14ac:dyDescent="0.3">
      <c r="XEJ2972" t="s">
        <v>775</v>
      </c>
    </row>
    <row r="2973" spans="16364:16364" x14ac:dyDescent="0.3">
      <c r="XEJ2973" t="s">
        <v>776</v>
      </c>
    </row>
    <row r="2974" spans="16364:16364" x14ac:dyDescent="0.3">
      <c r="XEJ2974" t="s">
        <v>777</v>
      </c>
    </row>
    <row r="2975" spans="16364:16364" x14ac:dyDescent="0.3">
      <c r="XEJ2975" t="s">
        <v>778</v>
      </c>
    </row>
    <row r="2976" spans="16364:16364" x14ac:dyDescent="0.3">
      <c r="XEJ2976" t="s">
        <v>779</v>
      </c>
    </row>
    <row r="2977" spans="16364:16364" x14ac:dyDescent="0.3">
      <c r="XEJ2977" t="s">
        <v>780</v>
      </c>
    </row>
    <row r="2978" spans="16364:16364" x14ac:dyDescent="0.3">
      <c r="XEJ2978" t="s">
        <v>781</v>
      </c>
    </row>
    <row r="2979" spans="16364:16364" x14ac:dyDescent="0.3">
      <c r="XEJ2979" t="s">
        <v>782</v>
      </c>
    </row>
    <row r="2980" spans="16364:16364" x14ac:dyDescent="0.3">
      <c r="XEJ2980" t="s">
        <v>783</v>
      </c>
    </row>
    <row r="2981" spans="16364:16364" x14ac:dyDescent="0.3">
      <c r="XEJ2981" t="s">
        <v>784</v>
      </c>
    </row>
    <row r="2982" spans="16364:16364" x14ac:dyDescent="0.3">
      <c r="XEJ2982" t="s">
        <v>785</v>
      </c>
    </row>
    <row r="2983" spans="16364:16364" x14ac:dyDescent="0.3">
      <c r="XEJ2983" t="s">
        <v>786</v>
      </c>
    </row>
    <row r="2984" spans="16364:16364" x14ac:dyDescent="0.3">
      <c r="XEJ2984" t="s">
        <v>787</v>
      </c>
    </row>
    <row r="2985" spans="16364:16364" x14ac:dyDescent="0.3">
      <c r="XEJ2985" t="s">
        <v>788</v>
      </c>
    </row>
    <row r="2986" spans="16364:16364" x14ac:dyDescent="0.3">
      <c r="XEJ2986" t="s">
        <v>789</v>
      </c>
    </row>
    <row r="2987" spans="16364:16364" x14ac:dyDescent="0.3">
      <c r="XEJ2987" t="s">
        <v>790</v>
      </c>
    </row>
    <row r="2988" spans="16364:16364" x14ac:dyDescent="0.3">
      <c r="XEJ2988" t="s">
        <v>791</v>
      </c>
    </row>
    <row r="2989" spans="16364:16364" x14ac:dyDescent="0.3">
      <c r="XEJ2989" t="s">
        <v>792</v>
      </c>
    </row>
    <row r="2990" spans="16364:16364" x14ac:dyDescent="0.3">
      <c r="XEJ2990" t="s">
        <v>793</v>
      </c>
    </row>
    <row r="2991" spans="16364:16364" x14ac:dyDescent="0.3">
      <c r="XEJ2991" t="s">
        <v>794</v>
      </c>
    </row>
    <row r="2992" spans="16364:16364" x14ac:dyDescent="0.3">
      <c r="XEJ2992" t="s">
        <v>795</v>
      </c>
    </row>
    <row r="2993" spans="16364:16364" x14ac:dyDescent="0.3">
      <c r="XEJ2993" t="s">
        <v>796</v>
      </c>
    </row>
    <row r="2994" spans="16364:16364" x14ac:dyDescent="0.3">
      <c r="XEJ2994" t="s">
        <v>797</v>
      </c>
    </row>
    <row r="2995" spans="16364:16364" x14ac:dyDescent="0.3">
      <c r="XEJ2995" t="s">
        <v>798</v>
      </c>
    </row>
    <row r="2996" spans="16364:16364" x14ac:dyDescent="0.3">
      <c r="XEJ2996" t="s">
        <v>799</v>
      </c>
    </row>
    <row r="2997" spans="16364:16364" x14ac:dyDescent="0.3">
      <c r="XEJ2997" t="s">
        <v>800</v>
      </c>
    </row>
    <row r="2998" spans="16364:16364" x14ac:dyDescent="0.3">
      <c r="XEJ2998" t="s">
        <v>801</v>
      </c>
    </row>
    <row r="2999" spans="16364:16364" x14ac:dyDescent="0.3">
      <c r="XEJ2999" t="s">
        <v>802</v>
      </c>
    </row>
    <row r="3000" spans="16364:16364" x14ac:dyDescent="0.3">
      <c r="XEJ3000" t="s">
        <v>803</v>
      </c>
    </row>
    <row r="3001" spans="16364:16364" x14ac:dyDescent="0.3">
      <c r="XEJ3001" t="s">
        <v>804</v>
      </c>
    </row>
    <row r="3002" spans="16364:16364" x14ac:dyDescent="0.3">
      <c r="XEJ3002" t="s">
        <v>805</v>
      </c>
    </row>
    <row r="3003" spans="16364:16364" x14ac:dyDescent="0.3">
      <c r="XEJ3003" t="s">
        <v>806</v>
      </c>
    </row>
    <row r="3004" spans="16364:16364" x14ac:dyDescent="0.3">
      <c r="XEJ3004" t="s">
        <v>807</v>
      </c>
    </row>
    <row r="3005" spans="16364:16364" x14ac:dyDescent="0.3">
      <c r="XEJ3005" t="s">
        <v>808</v>
      </c>
    </row>
    <row r="3006" spans="16364:16364" x14ac:dyDescent="0.3">
      <c r="XEJ3006" t="s">
        <v>809</v>
      </c>
    </row>
    <row r="3007" spans="16364:16364" x14ac:dyDescent="0.3">
      <c r="XEJ3007" t="s">
        <v>810</v>
      </c>
    </row>
    <row r="3008" spans="16364:16364" x14ac:dyDescent="0.3">
      <c r="XEJ3008" t="s">
        <v>811</v>
      </c>
    </row>
    <row r="3009" spans="16364:16364" x14ac:dyDescent="0.3">
      <c r="XEJ3009" t="s">
        <v>812</v>
      </c>
    </row>
    <row r="3010" spans="16364:16364" x14ac:dyDescent="0.3">
      <c r="XEJ3010" t="s">
        <v>813</v>
      </c>
    </row>
    <row r="3011" spans="16364:16364" x14ac:dyDescent="0.3">
      <c r="XEJ3011" t="s">
        <v>814</v>
      </c>
    </row>
    <row r="3012" spans="16364:16364" x14ac:dyDescent="0.3">
      <c r="XEJ3012" t="s">
        <v>815</v>
      </c>
    </row>
    <row r="3013" spans="16364:16364" x14ac:dyDescent="0.3">
      <c r="XEJ3013" t="s">
        <v>816</v>
      </c>
    </row>
    <row r="3014" spans="16364:16364" x14ac:dyDescent="0.3">
      <c r="XEJ3014" t="s">
        <v>817</v>
      </c>
    </row>
    <row r="3015" spans="16364:16364" x14ac:dyDescent="0.3">
      <c r="XEJ3015" t="s">
        <v>818</v>
      </c>
    </row>
    <row r="3016" spans="16364:16364" x14ac:dyDescent="0.3">
      <c r="XEJ3016" t="s">
        <v>819</v>
      </c>
    </row>
    <row r="3017" spans="16364:16364" x14ac:dyDescent="0.3">
      <c r="XEJ3017" t="s">
        <v>820</v>
      </c>
    </row>
    <row r="3018" spans="16364:16364" x14ac:dyDescent="0.3">
      <c r="XEJ3018" t="s">
        <v>821</v>
      </c>
    </row>
    <row r="3019" spans="16364:16364" x14ac:dyDescent="0.3">
      <c r="XEJ3019" t="s">
        <v>822</v>
      </c>
    </row>
    <row r="3020" spans="16364:16364" x14ac:dyDescent="0.3">
      <c r="XEJ3020" t="s">
        <v>823</v>
      </c>
    </row>
    <row r="3021" spans="16364:16364" x14ac:dyDescent="0.3">
      <c r="XEJ3021" t="s">
        <v>824</v>
      </c>
    </row>
    <row r="3022" spans="16364:16364" x14ac:dyDescent="0.3">
      <c r="XEJ3022" t="s">
        <v>825</v>
      </c>
    </row>
    <row r="3023" spans="16364:16364" x14ac:dyDescent="0.3">
      <c r="XEJ3023" t="s">
        <v>826</v>
      </c>
    </row>
    <row r="3024" spans="16364:16364" x14ac:dyDescent="0.3">
      <c r="XEJ3024" t="s">
        <v>827</v>
      </c>
    </row>
    <row r="3025" spans="16364:16364" x14ac:dyDescent="0.3">
      <c r="XEJ3025" t="s">
        <v>828</v>
      </c>
    </row>
    <row r="3026" spans="16364:16364" x14ac:dyDescent="0.3">
      <c r="XEJ3026" t="s">
        <v>829</v>
      </c>
    </row>
    <row r="3027" spans="16364:16364" x14ac:dyDescent="0.3">
      <c r="XEJ3027" t="s">
        <v>830</v>
      </c>
    </row>
    <row r="3028" spans="16364:16364" x14ac:dyDescent="0.3">
      <c r="XEJ3028" t="s">
        <v>831</v>
      </c>
    </row>
    <row r="3029" spans="16364:16364" x14ac:dyDescent="0.3">
      <c r="XEJ3029" t="s">
        <v>832</v>
      </c>
    </row>
    <row r="3030" spans="16364:16364" x14ac:dyDescent="0.3">
      <c r="XEJ3030" t="s">
        <v>833</v>
      </c>
    </row>
    <row r="3031" spans="16364:16364" x14ac:dyDescent="0.3">
      <c r="XEJ3031" t="s">
        <v>834</v>
      </c>
    </row>
    <row r="3032" spans="16364:16364" x14ac:dyDescent="0.3">
      <c r="XEJ3032" t="s">
        <v>835</v>
      </c>
    </row>
    <row r="3033" spans="16364:16364" x14ac:dyDescent="0.3">
      <c r="XEJ3033" t="s">
        <v>836</v>
      </c>
    </row>
    <row r="3034" spans="16364:16364" x14ac:dyDescent="0.3">
      <c r="XEJ3034" t="s">
        <v>837</v>
      </c>
    </row>
    <row r="3035" spans="16364:16364" x14ac:dyDescent="0.3">
      <c r="XEJ3035" t="s">
        <v>838</v>
      </c>
    </row>
    <row r="3036" spans="16364:16364" x14ac:dyDescent="0.3">
      <c r="XEJ3036" t="s">
        <v>839</v>
      </c>
    </row>
    <row r="3037" spans="16364:16364" x14ac:dyDescent="0.3">
      <c r="XEJ3037" t="s">
        <v>840</v>
      </c>
    </row>
    <row r="3038" spans="16364:16364" x14ac:dyDescent="0.3">
      <c r="XEJ3038" t="s">
        <v>841</v>
      </c>
    </row>
    <row r="3039" spans="16364:16364" x14ac:dyDescent="0.3">
      <c r="XEJ3039" t="s">
        <v>842</v>
      </c>
    </row>
    <row r="3040" spans="16364:16364" x14ac:dyDescent="0.3">
      <c r="XEJ3040" t="s">
        <v>843</v>
      </c>
    </row>
    <row r="3041" spans="16364:16364" x14ac:dyDescent="0.3">
      <c r="XEJ3041" t="s">
        <v>844</v>
      </c>
    </row>
    <row r="3042" spans="16364:16364" x14ac:dyDescent="0.3">
      <c r="XEJ3042" t="s">
        <v>845</v>
      </c>
    </row>
    <row r="3043" spans="16364:16364" x14ac:dyDescent="0.3">
      <c r="XEJ3043" t="s">
        <v>846</v>
      </c>
    </row>
    <row r="3044" spans="16364:16364" x14ac:dyDescent="0.3">
      <c r="XEJ3044" t="s">
        <v>847</v>
      </c>
    </row>
    <row r="3045" spans="16364:16364" x14ac:dyDescent="0.3">
      <c r="XEJ3045" t="s">
        <v>848</v>
      </c>
    </row>
    <row r="3046" spans="16364:16364" x14ac:dyDescent="0.3">
      <c r="XEJ3046" t="s">
        <v>849</v>
      </c>
    </row>
    <row r="3047" spans="16364:16364" x14ac:dyDescent="0.3">
      <c r="XEJ3047" t="s">
        <v>850</v>
      </c>
    </row>
    <row r="3048" spans="16364:16364" x14ac:dyDescent="0.3">
      <c r="XEJ3048" t="s">
        <v>851</v>
      </c>
    </row>
    <row r="3049" spans="16364:16364" x14ac:dyDescent="0.3">
      <c r="XEJ3049" t="s">
        <v>852</v>
      </c>
    </row>
    <row r="3050" spans="16364:16364" x14ac:dyDescent="0.3">
      <c r="XEJ3050" t="s">
        <v>853</v>
      </c>
    </row>
    <row r="3051" spans="16364:16364" x14ac:dyDescent="0.3">
      <c r="XEJ3051" t="s">
        <v>854</v>
      </c>
    </row>
    <row r="3052" spans="16364:16364" x14ac:dyDescent="0.3">
      <c r="XEJ3052" t="s">
        <v>855</v>
      </c>
    </row>
    <row r="3053" spans="16364:16364" x14ac:dyDescent="0.3">
      <c r="XEJ3053" t="s">
        <v>856</v>
      </c>
    </row>
    <row r="3054" spans="16364:16364" x14ac:dyDescent="0.3">
      <c r="XEJ3054" t="s">
        <v>857</v>
      </c>
    </row>
    <row r="3055" spans="16364:16364" x14ac:dyDescent="0.3">
      <c r="XEJ3055" t="s">
        <v>858</v>
      </c>
    </row>
    <row r="3056" spans="16364:16364" x14ac:dyDescent="0.3">
      <c r="XEJ3056" t="s">
        <v>859</v>
      </c>
    </row>
    <row r="3057" spans="16364:16364" x14ac:dyDescent="0.3">
      <c r="XEJ3057" t="s">
        <v>860</v>
      </c>
    </row>
    <row r="3058" spans="16364:16364" x14ac:dyDescent="0.3">
      <c r="XEJ3058" t="s">
        <v>861</v>
      </c>
    </row>
    <row r="3059" spans="16364:16364" x14ac:dyDescent="0.3">
      <c r="XEJ3059" t="s">
        <v>862</v>
      </c>
    </row>
    <row r="3060" spans="16364:16364" x14ac:dyDescent="0.3">
      <c r="XEJ3060" t="s">
        <v>863</v>
      </c>
    </row>
    <row r="3061" spans="16364:16364" x14ac:dyDescent="0.3">
      <c r="XEJ3061" t="s">
        <v>864</v>
      </c>
    </row>
    <row r="3062" spans="16364:16364" x14ac:dyDescent="0.3">
      <c r="XEJ3062" t="s">
        <v>865</v>
      </c>
    </row>
    <row r="3063" spans="16364:16364" x14ac:dyDescent="0.3">
      <c r="XEJ3063" t="s">
        <v>866</v>
      </c>
    </row>
    <row r="3064" spans="16364:16364" x14ac:dyDescent="0.3">
      <c r="XEJ3064" t="s">
        <v>867</v>
      </c>
    </row>
    <row r="3065" spans="16364:16364" x14ac:dyDescent="0.3">
      <c r="XEJ3065" t="s">
        <v>868</v>
      </c>
    </row>
    <row r="3066" spans="16364:16364" x14ac:dyDescent="0.3">
      <c r="XEJ3066" t="s">
        <v>869</v>
      </c>
    </row>
    <row r="3067" spans="16364:16364" x14ac:dyDescent="0.3">
      <c r="XEJ3067" t="s">
        <v>870</v>
      </c>
    </row>
    <row r="3068" spans="16364:16364" x14ac:dyDescent="0.3">
      <c r="XEJ3068" t="s">
        <v>871</v>
      </c>
    </row>
    <row r="3069" spans="16364:16364" x14ac:dyDescent="0.3">
      <c r="XEJ3069" t="s">
        <v>872</v>
      </c>
    </row>
    <row r="3070" spans="16364:16364" x14ac:dyDescent="0.3">
      <c r="XEJ3070" t="s">
        <v>873</v>
      </c>
    </row>
    <row r="3071" spans="16364:16364" x14ac:dyDescent="0.3">
      <c r="XEJ3071" t="s">
        <v>874</v>
      </c>
    </row>
    <row r="3072" spans="16364:16364" x14ac:dyDescent="0.3">
      <c r="XEJ3072" t="s">
        <v>875</v>
      </c>
    </row>
    <row r="3073" spans="16364:16364" x14ac:dyDescent="0.3">
      <c r="XEJ3073" t="s">
        <v>876</v>
      </c>
    </row>
    <row r="3074" spans="16364:16364" x14ac:dyDescent="0.3">
      <c r="XEJ3074" t="s">
        <v>877</v>
      </c>
    </row>
    <row r="3075" spans="16364:16364" x14ac:dyDescent="0.3">
      <c r="XEJ3075" t="s">
        <v>878</v>
      </c>
    </row>
    <row r="3076" spans="16364:16364" x14ac:dyDescent="0.3">
      <c r="XEJ3076" t="s">
        <v>879</v>
      </c>
    </row>
    <row r="3077" spans="16364:16364" x14ac:dyDescent="0.3">
      <c r="XEJ3077" t="s">
        <v>880</v>
      </c>
    </row>
    <row r="3078" spans="16364:16364" x14ac:dyDescent="0.3">
      <c r="XEJ3078" t="s">
        <v>881</v>
      </c>
    </row>
    <row r="3079" spans="16364:16364" x14ac:dyDescent="0.3">
      <c r="XEJ3079" t="s">
        <v>882</v>
      </c>
    </row>
    <row r="3080" spans="16364:16364" x14ac:dyDescent="0.3">
      <c r="XEJ3080" t="s">
        <v>883</v>
      </c>
    </row>
    <row r="3081" spans="16364:16364" x14ac:dyDescent="0.3">
      <c r="XEJ3081" t="s">
        <v>884</v>
      </c>
    </row>
    <row r="3082" spans="16364:16364" x14ac:dyDescent="0.3">
      <c r="XEJ3082" t="s">
        <v>885</v>
      </c>
    </row>
    <row r="3083" spans="16364:16364" x14ac:dyDescent="0.3">
      <c r="XEJ3083" t="s">
        <v>886</v>
      </c>
    </row>
    <row r="3084" spans="16364:16364" x14ac:dyDescent="0.3">
      <c r="XEJ3084" t="s">
        <v>887</v>
      </c>
    </row>
    <row r="3085" spans="16364:16364" x14ac:dyDescent="0.3">
      <c r="XEJ3085" t="s">
        <v>888</v>
      </c>
    </row>
    <row r="3086" spans="16364:16364" x14ac:dyDescent="0.3">
      <c r="XEJ3086" t="s">
        <v>889</v>
      </c>
    </row>
    <row r="3087" spans="16364:16364" x14ac:dyDescent="0.3">
      <c r="XEJ3087" t="s">
        <v>890</v>
      </c>
    </row>
    <row r="3088" spans="16364:16364" x14ac:dyDescent="0.3">
      <c r="XEJ3088" t="s">
        <v>891</v>
      </c>
    </row>
    <row r="3089" spans="16364:16364" x14ac:dyDescent="0.3">
      <c r="XEJ3089" t="s">
        <v>892</v>
      </c>
    </row>
    <row r="3090" spans="16364:16364" x14ac:dyDescent="0.3">
      <c r="XEJ3090" t="s">
        <v>893</v>
      </c>
    </row>
    <row r="3091" spans="16364:16364" x14ac:dyDescent="0.3">
      <c r="XEJ3091" t="s">
        <v>894</v>
      </c>
    </row>
    <row r="3092" spans="16364:16364" x14ac:dyDescent="0.3">
      <c r="XEJ3092" t="s">
        <v>895</v>
      </c>
    </row>
    <row r="3093" spans="16364:16364" x14ac:dyDescent="0.3">
      <c r="XEJ3093" t="s">
        <v>896</v>
      </c>
    </row>
    <row r="3094" spans="16364:16364" x14ac:dyDescent="0.3">
      <c r="XEJ3094" t="s">
        <v>897</v>
      </c>
    </row>
    <row r="3095" spans="16364:16364" x14ac:dyDescent="0.3">
      <c r="XEJ3095" t="s">
        <v>898</v>
      </c>
    </row>
    <row r="3096" spans="16364:16364" x14ac:dyDescent="0.3">
      <c r="XEJ3096" t="s">
        <v>899</v>
      </c>
    </row>
    <row r="3097" spans="16364:16364" x14ac:dyDescent="0.3">
      <c r="XEJ3097" t="s">
        <v>900</v>
      </c>
    </row>
    <row r="3098" spans="16364:16364" x14ac:dyDescent="0.3">
      <c r="XEJ3098" t="s">
        <v>901</v>
      </c>
    </row>
    <row r="3099" spans="16364:16364" x14ac:dyDescent="0.3">
      <c r="XEJ3099" t="s">
        <v>902</v>
      </c>
    </row>
    <row r="3100" spans="16364:16364" x14ac:dyDescent="0.3">
      <c r="XEJ3100" t="s">
        <v>903</v>
      </c>
    </row>
    <row r="3101" spans="16364:16364" x14ac:dyDescent="0.3">
      <c r="XEJ3101" t="s">
        <v>904</v>
      </c>
    </row>
    <row r="3102" spans="16364:16364" x14ac:dyDescent="0.3">
      <c r="XEJ3102" t="s">
        <v>905</v>
      </c>
    </row>
    <row r="3103" spans="16364:16364" x14ac:dyDescent="0.3">
      <c r="XEJ3103" t="s">
        <v>906</v>
      </c>
    </row>
    <row r="3104" spans="16364:16364" x14ac:dyDescent="0.3">
      <c r="XEJ3104" t="s">
        <v>907</v>
      </c>
    </row>
    <row r="3105" spans="16364:16364" x14ac:dyDescent="0.3">
      <c r="XEJ3105" t="s">
        <v>908</v>
      </c>
    </row>
    <row r="3106" spans="16364:16364" x14ac:dyDescent="0.3">
      <c r="XEJ3106" t="s">
        <v>909</v>
      </c>
    </row>
    <row r="3107" spans="16364:16364" x14ac:dyDescent="0.3">
      <c r="XEJ3107" t="s">
        <v>910</v>
      </c>
    </row>
    <row r="3108" spans="16364:16364" x14ac:dyDescent="0.3">
      <c r="XEJ3108" t="s">
        <v>911</v>
      </c>
    </row>
    <row r="3109" spans="16364:16364" x14ac:dyDescent="0.3">
      <c r="XEJ3109" t="s">
        <v>912</v>
      </c>
    </row>
    <row r="3110" spans="16364:16364" x14ac:dyDescent="0.3">
      <c r="XEJ3110" t="s">
        <v>913</v>
      </c>
    </row>
    <row r="3111" spans="16364:16364" x14ac:dyDescent="0.3">
      <c r="XEJ3111" t="s">
        <v>914</v>
      </c>
    </row>
    <row r="3112" spans="16364:16364" x14ac:dyDescent="0.3">
      <c r="XEJ3112" t="s">
        <v>915</v>
      </c>
    </row>
    <row r="3113" spans="16364:16364" x14ac:dyDescent="0.3">
      <c r="XEJ3113" t="s">
        <v>916</v>
      </c>
    </row>
    <row r="3114" spans="16364:16364" x14ac:dyDescent="0.3">
      <c r="XEJ3114" t="s">
        <v>917</v>
      </c>
    </row>
    <row r="3115" spans="16364:16364" x14ac:dyDescent="0.3">
      <c r="XEJ3115" t="s">
        <v>918</v>
      </c>
    </row>
    <row r="3116" spans="16364:16364" x14ac:dyDescent="0.3">
      <c r="XEJ3116" t="s">
        <v>919</v>
      </c>
    </row>
    <row r="3117" spans="16364:16364" x14ac:dyDescent="0.3">
      <c r="XEJ3117" t="s">
        <v>920</v>
      </c>
    </row>
    <row r="3118" spans="16364:16364" x14ac:dyDescent="0.3">
      <c r="XEJ3118" t="s">
        <v>921</v>
      </c>
    </row>
    <row r="3119" spans="16364:16364" x14ac:dyDescent="0.3">
      <c r="XEJ3119" t="s">
        <v>922</v>
      </c>
    </row>
    <row r="3120" spans="16364:16364" x14ac:dyDescent="0.3">
      <c r="XEJ3120" t="s">
        <v>923</v>
      </c>
    </row>
    <row r="3121" spans="16364:16364" x14ac:dyDescent="0.3">
      <c r="XEJ3121" t="s">
        <v>924</v>
      </c>
    </row>
    <row r="3122" spans="16364:16364" x14ac:dyDescent="0.3">
      <c r="XEJ3122" t="s">
        <v>925</v>
      </c>
    </row>
    <row r="3123" spans="16364:16364" x14ac:dyDescent="0.3">
      <c r="XEJ3123" t="s">
        <v>926</v>
      </c>
    </row>
    <row r="3124" spans="16364:16364" x14ac:dyDescent="0.3">
      <c r="XEJ3124" t="s">
        <v>927</v>
      </c>
    </row>
    <row r="3125" spans="16364:16364" x14ac:dyDescent="0.3">
      <c r="XEJ3125" t="s">
        <v>928</v>
      </c>
    </row>
    <row r="3126" spans="16364:16364" x14ac:dyDescent="0.3">
      <c r="XEJ3126" t="s">
        <v>929</v>
      </c>
    </row>
    <row r="3127" spans="16364:16364" x14ac:dyDescent="0.3">
      <c r="XEJ3127" t="s">
        <v>930</v>
      </c>
    </row>
    <row r="3128" spans="16364:16364" x14ac:dyDescent="0.3">
      <c r="XEJ3128" t="s">
        <v>931</v>
      </c>
    </row>
    <row r="3129" spans="16364:16364" x14ac:dyDescent="0.3">
      <c r="XEJ3129" t="s">
        <v>932</v>
      </c>
    </row>
    <row r="3130" spans="16364:16364" x14ac:dyDescent="0.3">
      <c r="XEJ3130" t="s">
        <v>933</v>
      </c>
    </row>
    <row r="3131" spans="16364:16364" x14ac:dyDescent="0.3">
      <c r="XEJ3131" t="s">
        <v>934</v>
      </c>
    </row>
    <row r="3132" spans="16364:16364" x14ac:dyDescent="0.3">
      <c r="XEJ3132" t="s">
        <v>935</v>
      </c>
    </row>
    <row r="3133" spans="16364:16364" x14ac:dyDescent="0.3">
      <c r="XEJ3133" t="s">
        <v>936</v>
      </c>
    </row>
    <row r="3134" spans="16364:16364" x14ac:dyDescent="0.3">
      <c r="XEJ3134" t="s">
        <v>937</v>
      </c>
    </row>
    <row r="3135" spans="16364:16364" x14ac:dyDescent="0.3">
      <c r="XEJ3135" t="s">
        <v>938</v>
      </c>
    </row>
    <row r="3136" spans="16364:16364" x14ac:dyDescent="0.3">
      <c r="XEJ3136" t="s">
        <v>939</v>
      </c>
    </row>
    <row r="3137" spans="16364:16364" x14ac:dyDescent="0.3">
      <c r="XEJ3137" t="s">
        <v>940</v>
      </c>
    </row>
    <row r="3138" spans="16364:16364" x14ac:dyDescent="0.3">
      <c r="XEJ3138" t="s">
        <v>941</v>
      </c>
    </row>
    <row r="3139" spans="16364:16364" x14ac:dyDescent="0.3">
      <c r="XEJ3139" t="s">
        <v>942</v>
      </c>
    </row>
    <row r="3140" spans="16364:16364" x14ac:dyDescent="0.3">
      <c r="XEJ3140" t="s">
        <v>943</v>
      </c>
    </row>
    <row r="3141" spans="16364:16364" x14ac:dyDescent="0.3">
      <c r="XEJ3141" t="s">
        <v>944</v>
      </c>
    </row>
    <row r="3142" spans="16364:16364" x14ac:dyDescent="0.3">
      <c r="XEJ3142" t="s">
        <v>945</v>
      </c>
    </row>
    <row r="3143" spans="16364:16364" x14ac:dyDescent="0.3">
      <c r="XEJ3143" t="s">
        <v>946</v>
      </c>
    </row>
    <row r="3144" spans="16364:16364" x14ac:dyDescent="0.3">
      <c r="XEJ3144" t="s">
        <v>947</v>
      </c>
    </row>
    <row r="3145" spans="16364:16364" x14ac:dyDescent="0.3">
      <c r="XEJ3145" t="s">
        <v>948</v>
      </c>
    </row>
    <row r="3146" spans="16364:16364" x14ac:dyDescent="0.3">
      <c r="XEJ3146" t="s">
        <v>949</v>
      </c>
    </row>
    <row r="3147" spans="16364:16364" x14ac:dyDescent="0.3">
      <c r="XEJ3147" t="s">
        <v>950</v>
      </c>
    </row>
    <row r="3148" spans="16364:16364" x14ac:dyDescent="0.3">
      <c r="XEJ3148" t="s">
        <v>951</v>
      </c>
    </row>
    <row r="3149" spans="16364:16364" x14ac:dyDescent="0.3">
      <c r="XEJ3149" t="s">
        <v>952</v>
      </c>
    </row>
    <row r="3150" spans="16364:16364" x14ac:dyDescent="0.3">
      <c r="XEJ3150" t="s">
        <v>953</v>
      </c>
    </row>
    <row r="3151" spans="16364:16364" x14ac:dyDescent="0.3">
      <c r="XEJ3151" t="s">
        <v>954</v>
      </c>
    </row>
    <row r="3152" spans="16364:16364" x14ac:dyDescent="0.3">
      <c r="XEJ3152" t="s">
        <v>955</v>
      </c>
    </row>
    <row r="3153" spans="16364:16364" x14ac:dyDescent="0.3">
      <c r="XEJ3153" t="s">
        <v>956</v>
      </c>
    </row>
    <row r="3154" spans="16364:16364" x14ac:dyDescent="0.3">
      <c r="XEJ3154" t="s">
        <v>957</v>
      </c>
    </row>
    <row r="3155" spans="16364:16364" x14ac:dyDescent="0.3">
      <c r="XEJ3155" t="s">
        <v>958</v>
      </c>
    </row>
    <row r="3156" spans="16364:16364" x14ac:dyDescent="0.3">
      <c r="XEJ3156" t="s">
        <v>959</v>
      </c>
    </row>
    <row r="3157" spans="16364:16364" x14ac:dyDescent="0.3">
      <c r="XEJ3157" t="s">
        <v>960</v>
      </c>
    </row>
    <row r="3158" spans="16364:16364" x14ac:dyDescent="0.3">
      <c r="XEJ3158" t="s">
        <v>961</v>
      </c>
    </row>
    <row r="3159" spans="16364:16364" x14ac:dyDescent="0.3">
      <c r="XEJ3159" t="s">
        <v>962</v>
      </c>
    </row>
    <row r="3160" spans="16364:16364" x14ac:dyDescent="0.3">
      <c r="XEJ3160" t="s">
        <v>963</v>
      </c>
    </row>
    <row r="3161" spans="16364:16364" x14ac:dyDescent="0.3">
      <c r="XEJ3161" t="s">
        <v>964</v>
      </c>
    </row>
    <row r="3162" spans="16364:16364" x14ac:dyDescent="0.3">
      <c r="XEJ3162" t="s">
        <v>965</v>
      </c>
    </row>
    <row r="3163" spans="16364:16364" x14ac:dyDescent="0.3">
      <c r="XEJ3163" t="s">
        <v>966</v>
      </c>
    </row>
    <row r="3164" spans="16364:16364" x14ac:dyDescent="0.3">
      <c r="XEJ3164" t="s">
        <v>967</v>
      </c>
    </row>
    <row r="3165" spans="16364:16364" x14ac:dyDescent="0.3">
      <c r="XEJ3165" t="s">
        <v>968</v>
      </c>
    </row>
    <row r="3166" spans="16364:16364" x14ac:dyDescent="0.3">
      <c r="XEJ3166" t="s">
        <v>969</v>
      </c>
    </row>
    <row r="3167" spans="16364:16364" x14ac:dyDescent="0.3">
      <c r="XEJ3167" t="s">
        <v>970</v>
      </c>
    </row>
    <row r="3168" spans="16364:16364" x14ac:dyDescent="0.3">
      <c r="XEJ3168" t="s">
        <v>971</v>
      </c>
    </row>
    <row r="3169" spans="16364:16364" x14ac:dyDescent="0.3">
      <c r="XEJ3169" t="s">
        <v>972</v>
      </c>
    </row>
    <row r="3170" spans="16364:16364" x14ac:dyDescent="0.3">
      <c r="XEJ3170" t="s">
        <v>973</v>
      </c>
    </row>
    <row r="3171" spans="16364:16364" x14ac:dyDescent="0.3">
      <c r="XEJ3171" t="s">
        <v>974</v>
      </c>
    </row>
    <row r="3172" spans="16364:16364" x14ac:dyDescent="0.3">
      <c r="XEJ3172" t="s">
        <v>975</v>
      </c>
    </row>
    <row r="3173" spans="16364:16364" x14ac:dyDescent="0.3">
      <c r="XEJ3173" t="s">
        <v>976</v>
      </c>
    </row>
    <row r="3174" spans="16364:16364" x14ac:dyDescent="0.3">
      <c r="XEJ3174" t="s">
        <v>977</v>
      </c>
    </row>
    <row r="3175" spans="16364:16364" x14ac:dyDescent="0.3">
      <c r="XEJ3175" t="s">
        <v>978</v>
      </c>
    </row>
    <row r="3176" spans="16364:16364" x14ac:dyDescent="0.3">
      <c r="XEJ3176" t="s">
        <v>979</v>
      </c>
    </row>
    <row r="3177" spans="16364:16364" x14ac:dyDescent="0.3">
      <c r="XEJ3177" t="s">
        <v>980</v>
      </c>
    </row>
    <row r="3178" spans="16364:16364" x14ac:dyDescent="0.3">
      <c r="XEJ3178" t="s">
        <v>981</v>
      </c>
    </row>
    <row r="3179" spans="16364:16364" x14ac:dyDescent="0.3">
      <c r="XEJ3179" t="s">
        <v>982</v>
      </c>
    </row>
    <row r="3180" spans="16364:16364" x14ac:dyDescent="0.3">
      <c r="XEJ3180" t="s">
        <v>983</v>
      </c>
    </row>
    <row r="3181" spans="16364:16364" x14ac:dyDescent="0.3">
      <c r="XEJ3181" t="s">
        <v>984</v>
      </c>
    </row>
    <row r="3182" spans="16364:16364" x14ac:dyDescent="0.3">
      <c r="XEJ3182" t="s">
        <v>985</v>
      </c>
    </row>
    <row r="3183" spans="16364:16364" x14ac:dyDescent="0.3">
      <c r="XEJ3183" t="s">
        <v>986</v>
      </c>
    </row>
    <row r="3184" spans="16364:16364" x14ac:dyDescent="0.3">
      <c r="XEJ3184" t="s">
        <v>987</v>
      </c>
    </row>
    <row r="3185" spans="16364:16364" x14ac:dyDescent="0.3">
      <c r="XEJ3185" t="s">
        <v>988</v>
      </c>
    </row>
    <row r="3186" spans="16364:16364" x14ac:dyDescent="0.3">
      <c r="XEJ3186" t="s">
        <v>989</v>
      </c>
    </row>
    <row r="3187" spans="16364:16364" x14ac:dyDescent="0.3">
      <c r="XEJ3187" t="s">
        <v>990</v>
      </c>
    </row>
    <row r="3188" spans="16364:16364" x14ac:dyDescent="0.3">
      <c r="XEJ3188" t="s">
        <v>991</v>
      </c>
    </row>
    <row r="3189" spans="16364:16364" x14ac:dyDescent="0.3">
      <c r="XEJ3189" t="s">
        <v>992</v>
      </c>
    </row>
    <row r="3190" spans="16364:16364" x14ac:dyDescent="0.3">
      <c r="XEJ3190" t="s">
        <v>993</v>
      </c>
    </row>
    <row r="3191" spans="16364:16364" x14ac:dyDescent="0.3">
      <c r="XEJ3191" t="s">
        <v>994</v>
      </c>
    </row>
    <row r="3192" spans="16364:16364" x14ac:dyDescent="0.3">
      <c r="XEJ3192" t="s">
        <v>995</v>
      </c>
    </row>
    <row r="3193" spans="16364:16364" x14ac:dyDescent="0.3">
      <c r="XEJ3193" t="s">
        <v>996</v>
      </c>
    </row>
    <row r="3194" spans="16364:16364" x14ac:dyDescent="0.3">
      <c r="XEJ3194" t="s">
        <v>997</v>
      </c>
    </row>
    <row r="3195" spans="16364:16364" x14ac:dyDescent="0.3">
      <c r="XEJ3195" t="s">
        <v>998</v>
      </c>
    </row>
    <row r="3196" spans="16364:16364" x14ac:dyDescent="0.3">
      <c r="XEJ3196" t="s">
        <v>999</v>
      </c>
    </row>
    <row r="3197" spans="16364:16364" x14ac:dyDescent="0.3">
      <c r="XEJ3197" t="s">
        <v>1000</v>
      </c>
    </row>
    <row r="3198" spans="16364:16364" x14ac:dyDescent="0.3">
      <c r="XEJ3198" t="s">
        <v>1001</v>
      </c>
    </row>
    <row r="3199" spans="16364:16364" x14ac:dyDescent="0.3">
      <c r="XEJ3199" t="s">
        <v>1002</v>
      </c>
    </row>
    <row r="3200" spans="16364:16364" x14ac:dyDescent="0.3">
      <c r="XEJ3200" t="s">
        <v>1003</v>
      </c>
    </row>
    <row r="3201" spans="16364:16364" x14ac:dyDescent="0.3">
      <c r="XEJ3201" t="s">
        <v>1004</v>
      </c>
    </row>
    <row r="3202" spans="16364:16364" x14ac:dyDescent="0.3">
      <c r="XEJ3202" t="s">
        <v>1005</v>
      </c>
    </row>
    <row r="3203" spans="16364:16364" x14ac:dyDescent="0.3">
      <c r="XEJ3203" t="s">
        <v>1006</v>
      </c>
    </row>
    <row r="3204" spans="16364:16364" x14ac:dyDescent="0.3">
      <c r="XEJ3204" t="s">
        <v>1007</v>
      </c>
    </row>
    <row r="3205" spans="16364:16364" x14ac:dyDescent="0.3">
      <c r="XEJ3205" t="s">
        <v>1008</v>
      </c>
    </row>
    <row r="3206" spans="16364:16364" x14ac:dyDescent="0.3">
      <c r="XEJ3206" t="s">
        <v>1009</v>
      </c>
    </row>
    <row r="3207" spans="16364:16364" x14ac:dyDescent="0.3">
      <c r="XEJ3207" t="s">
        <v>1010</v>
      </c>
    </row>
    <row r="3208" spans="16364:16364" x14ac:dyDescent="0.3">
      <c r="XEJ3208" t="s">
        <v>1011</v>
      </c>
    </row>
    <row r="3209" spans="16364:16364" x14ac:dyDescent="0.3">
      <c r="XEJ3209" t="s">
        <v>1012</v>
      </c>
    </row>
    <row r="3210" spans="16364:16364" x14ac:dyDescent="0.3">
      <c r="XEJ3210" t="s">
        <v>1013</v>
      </c>
    </row>
    <row r="3211" spans="16364:16364" x14ac:dyDescent="0.3">
      <c r="XEJ3211" t="s">
        <v>1014</v>
      </c>
    </row>
    <row r="3212" spans="16364:16364" x14ac:dyDescent="0.3">
      <c r="XEJ3212" t="s">
        <v>1015</v>
      </c>
    </row>
    <row r="3213" spans="16364:16364" x14ac:dyDescent="0.3">
      <c r="XEJ3213" t="s">
        <v>1016</v>
      </c>
    </row>
    <row r="3214" spans="16364:16364" x14ac:dyDescent="0.3">
      <c r="XEJ3214" t="s">
        <v>1017</v>
      </c>
    </row>
    <row r="3215" spans="16364:16364" x14ac:dyDescent="0.3">
      <c r="XEJ3215" t="s">
        <v>1018</v>
      </c>
    </row>
    <row r="3216" spans="16364:16364" x14ac:dyDescent="0.3">
      <c r="XEJ3216" t="s">
        <v>1019</v>
      </c>
    </row>
    <row r="3217" spans="16364:16364" x14ac:dyDescent="0.3">
      <c r="XEJ3217" t="s">
        <v>1020</v>
      </c>
    </row>
    <row r="3218" spans="16364:16364" x14ac:dyDescent="0.3">
      <c r="XEJ3218" t="s">
        <v>1021</v>
      </c>
    </row>
    <row r="3219" spans="16364:16364" x14ac:dyDescent="0.3">
      <c r="XEJ3219" t="s">
        <v>1022</v>
      </c>
    </row>
    <row r="3220" spans="16364:16364" x14ac:dyDescent="0.3">
      <c r="XEJ3220" t="s">
        <v>1023</v>
      </c>
    </row>
    <row r="3221" spans="16364:16364" x14ac:dyDescent="0.3">
      <c r="XEJ3221" t="s">
        <v>1024</v>
      </c>
    </row>
    <row r="3222" spans="16364:16364" x14ac:dyDescent="0.3">
      <c r="XEJ3222" t="s">
        <v>1025</v>
      </c>
    </row>
    <row r="3223" spans="16364:16364" x14ac:dyDescent="0.3">
      <c r="XEJ3223" t="s">
        <v>1026</v>
      </c>
    </row>
    <row r="3224" spans="16364:16364" x14ac:dyDescent="0.3">
      <c r="XEJ3224" t="s">
        <v>1027</v>
      </c>
    </row>
    <row r="3225" spans="16364:16364" x14ac:dyDescent="0.3">
      <c r="XEJ3225" t="s">
        <v>1028</v>
      </c>
    </row>
    <row r="3226" spans="16364:16364" x14ac:dyDescent="0.3">
      <c r="XEJ3226" t="s">
        <v>1029</v>
      </c>
    </row>
    <row r="3227" spans="16364:16364" x14ac:dyDescent="0.3">
      <c r="XEJ3227" t="s">
        <v>1030</v>
      </c>
    </row>
    <row r="3228" spans="16364:16364" x14ac:dyDescent="0.3">
      <c r="XEJ3228" t="s">
        <v>1031</v>
      </c>
    </row>
    <row r="3229" spans="16364:16364" x14ac:dyDescent="0.3">
      <c r="XEJ3229" t="s">
        <v>1032</v>
      </c>
    </row>
    <row r="3230" spans="16364:16364" x14ac:dyDescent="0.3">
      <c r="XEJ3230" t="s">
        <v>1033</v>
      </c>
    </row>
    <row r="3231" spans="16364:16364" x14ac:dyDescent="0.3">
      <c r="XEJ3231" t="s">
        <v>1034</v>
      </c>
    </row>
    <row r="3232" spans="16364:16364" x14ac:dyDescent="0.3">
      <c r="XEJ3232" t="s">
        <v>1035</v>
      </c>
    </row>
    <row r="3233" spans="16364:16364" x14ac:dyDescent="0.3">
      <c r="XEJ3233" t="s">
        <v>1036</v>
      </c>
    </row>
    <row r="3234" spans="16364:16364" x14ac:dyDescent="0.3">
      <c r="XEJ3234" t="s">
        <v>1037</v>
      </c>
    </row>
    <row r="3235" spans="16364:16364" x14ac:dyDescent="0.3">
      <c r="XEJ3235" t="s">
        <v>1038</v>
      </c>
    </row>
    <row r="3236" spans="16364:16364" x14ac:dyDescent="0.3">
      <c r="XEJ3236" t="s">
        <v>1039</v>
      </c>
    </row>
    <row r="3237" spans="16364:16364" x14ac:dyDescent="0.3">
      <c r="XEJ3237" t="s">
        <v>1040</v>
      </c>
    </row>
    <row r="3238" spans="16364:16364" x14ac:dyDescent="0.3">
      <c r="XEJ3238" t="s">
        <v>1041</v>
      </c>
    </row>
    <row r="3239" spans="16364:16364" x14ac:dyDescent="0.3">
      <c r="XEJ3239" t="s">
        <v>1042</v>
      </c>
    </row>
    <row r="3240" spans="16364:16364" x14ac:dyDescent="0.3">
      <c r="XEJ3240" t="s">
        <v>1043</v>
      </c>
    </row>
    <row r="3241" spans="16364:16364" x14ac:dyDescent="0.3">
      <c r="XEJ3241" t="s">
        <v>1044</v>
      </c>
    </row>
    <row r="3242" spans="16364:16364" x14ac:dyDescent="0.3">
      <c r="XEJ3242" t="s">
        <v>1045</v>
      </c>
    </row>
    <row r="3243" spans="16364:16364" x14ac:dyDescent="0.3">
      <c r="XEJ3243" t="s">
        <v>1046</v>
      </c>
    </row>
    <row r="3244" spans="16364:16364" x14ac:dyDescent="0.3">
      <c r="XEJ3244" t="s">
        <v>1047</v>
      </c>
    </row>
    <row r="3245" spans="16364:16364" x14ac:dyDescent="0.3">
      <c r="XEJ3245" t="s">
        <v>1048</v>
      </c>
    </row>
    <row r="3246" spans="16364:16364" x14ac:dyDescent="0.3">
      <c r="XEJ3246" t="s">
        <v>1049</v>
      </c>
    </row>
    <row r="3247" spans="16364:16364" x14ac:dyDescent="0.3">
      <c r="XEJ3247" t="s">
        <v>1050</v>
      </c>
    </row>
    <row r="3248" spans="16364:16364" x14ac:dyDescent="0.3">
      <c r="XEJ3248" t="s">
        <v>1051</v>
      </c>
    </row>
    <row r="3249" spans="16364:16364" x14ac:dyDescent="0.3">
      <c r="XEJ3249" t="s">
        <v>1052</v>
      </c>
    </row>
    <row r="3250" spans="16364:16364" x14ac:dyDescent="0.3">
      <c r="XEJ3250" t="s">
        <v>1053</v>
      </c>
    </row>
    <row r="3251" spans="16364:16364" x14ac:dyDescent="0.3">
      <c r="XEJ3251" t="s">
        <v>1054</v>
      </c>
    </row>
    <row r="3252" spans="16364:16364" x14ac:dyDescent="0.3">
      <c r="XEJ3252" t="s">
        <v>1055</v>
      </c>
    </row>
    <row r="3253" spans="16364:16364" x14ac:dyDescent="0.3">
      <c r="XEJ3253" t="s">
        <v>1056</v>
      </c>
    </row>
    <row r="3254" spans="16364:16364" x14ac:dyDescent="0.3">
      <c r="XEJ3254" t="s">
        <v>1057</v>
      </c>
    </row>
    <row r="3255" spans="16364:16364" x14ac:dyDescent="0.3">
      <c r="XEJ3255" t="s">
        <v>1058</v>
      </c>
    </row>
    <row r="3256" spans="16364:16364" x14ac:dyDescent="0.3">
      <c r="XEJ3256" t="s">
        <v>1059</v>
      </c>
    </row>
    <row r="3257" spans="16364:16364" x14ac:dyDescent="0.3">
      <c r="XEJ3257" t="s">
        <v>1060</v>
      </c>
    </row>
    <row r="3258" spans="16364:16364" x14ac:dyDescent="0.3">
      <c r="XEJ3258" t="s">
        <v>1061</v>
      </c>
    </row>
    <row r="3259" spans="16364:16364" x14ac:dyDescent="0.3">
      <c r="XEJ3259" t="s">
        <v>1062</v>
      </c>
    </row>
    <row r="3260" spans="16364:16364" x14ac:dyDescent="0.3">
      <c r="XEJ3260" t="s">
        <v>1063</v>
      </c>
    </row>
    <row r="3261" spans="16364:16364" x14ac:dyDescent="0.3">
      <c r="XEJ3261" t="s">
        <v>1064</v>
      </c>
    </row>
    <row r="3262" spans="16364:16364" x14ac:dyDescent="0.3">
      <c r="XEJ3262" t="s">
        <v>1065</v>
      </c>
    </row>
    <row r="3263" spans="16364:16364" x14ac:dyDescent="0.3">
      <c r="XEJ3263" t="s">
        <v>1066</v>
      </c>
    </row>
    <row r="3264" spans="16364:16364" x14ac:dyDescent="0.3">
      <c r="XEJ3264" t="s">
        <v>1067</v>
      </c>
    </row>
    <row r="3265" spans="16364:16364" x14ac:dyDescent="0.3">
      <c r="XEJ3265" t="s">
        <v>1068</v>
      </c>
    </row>
    <row r="3266" spans="16364:16364" x14ac:dyDescent="0.3">
      <c r="XEJ3266" t="s">
        <v>1069</v>
      </c>
    </row>
    <row r="3267" spans="16364:16364" x14ac:dyDescent="0.3">
      <c r="XEJ3267" t="s">
        <v>1070</v>
      </c>
    </row>
    <row r="3268" spans="16364:16364" x14ac:dyDescent="0.3">
      <c r="XEJ3268" t="s">
        <v>1071</v>
      </c>
    </row>
    <row r="3269" spans="16364:16364" x14ac:dyDescent="0.3">
      <c r="XEJ3269" t="s">
        <v>1072</v>
      </c>
    </row>
    <row r="3270" spans="16364:16364" x14ac:dyDescent="0.3">
      <c r="XEJ3270" t="s">
        <v>1073</v>
      </c>
    </row>
    <row r="3271" spans="16364:16364" x14ac:dyDescent="0.3">
      <c r="XEJ3271" t="s">
        <v>1074</v>
      </c>
    </row>
    <row r="3272" spans="16364:16364" x14ac:dyDescent="0.3">
      <c r="XEJ3272" t="s">
        <v>1075</v>
      </c>
    </row>
    <row r="3273" spans="16364:16364" x14ac:dyDescent="0.3">
      <c r="XEJ3273" t="s">
        <v>1076</v>
      </c>
    </row>
    <row r="3274" spans="16364:16364" x14ac:dyDescent="0.3">
      <c r="XEJ3274" t="s">
        <v>1077</v>
      </c>
    </row>
    <row r="3275" spans="16364:16364" x14ac:dyDescent="0.3">
      <c r="XEJ3275" t="s">
        <v>1078</v>
      </c>
    </row>
    <row r="3276" spans="16364:16364" x14ac:dyDescent="0.3">
      <c r="XEJ3276" t="s">
        <v>1079</v>
      </c>
    </row>
    <row r="3277" spans="16364:16364" x14ac:dyDescent="0.3">
      <c r="XEJ3277" t="s">
        <v>1080</v>
      </c>
    </row>
    <row r="3278" spans="16364:16364" x14ac:dyDescent="0.3">
      <c r="XEJ3278" t="s">
        <v>1081</v>
      </c>
    </row>
    <row r="3279" spans="16364:16364" x14ac:dyDescent="0.3">
      <c r="XEJ3279" t="s">
        <v>1082</v>
      </c>
    </row>
    <row r="3280" spans="16364:16364" x14ac:dyDescent="0.3">
      <c r="XEJ3280" t="s">
        <v>1083</v>
      </c>
    </row>
    <row r="3281" spans="16364:16364" x14ac:dyDescent="0.3">
      <c r="XEJ3281" t="s">
        <v>1084</v>
      </c>
    </row>
    <row r="3282" spans="16364:16364" x14ac:dyDescent="0.3">
      <c r="XEJ3282" t="s">
        <v>1085</v>
      </c>
    </row>
    <row r="3283" spans="16364:16364" x14ac:dyDescent="0.3">
      <c r="XEJ3283" t="s">
        <v>1086</v>
      </c>
    </row>
    <row r="3284" spans="16364:16364" x14ac:dyDescent="0.3">
      <c r="XEJ3284" t="s">
        <v>1087</v>
      </c>
    </row>
    <row r="3285" spans="16364:16364" x14ac:dyDescent="0.3">
      <c r="XEJ3285" t="s">
        <v>1088</v>
      </c>
    </row>
    <row r="3286" spans="16364:16364" x14ac:dyDescent="0.3">
      <c r="XEJ3286" t="s">
        <v>1089</v>
      </c>
    </row>
    <row r="3287" spans="16364:16364" x14ac:dyDescent="0.3">
      <c r="XEJ3287" t="s">
        <v>1090</v>
      </c>
    </row>
    <row r="3288" spans="16364:16364" x14ac:dyDescent="0.3">
      <c r="XEJ3288" t="s">
        <v>1091</v>
      </c>
    </row>
    <row r="3289" spans="16364:16364" x14ac:dyDescent="0.3">
      <c r="XEJ3289" t="s">
        <v>1092</v>
      </c>
    </row>
    <row r="3290" spans="16364:16364" x14ac:dyDescent="0.3">
      <c r="XEJ3290" t="s">
        <v>1093</v>
      </c>
    </row>
    <row r="3291" spans="16364:16364" x14ac:dyDescent="0.3">
      <c r="XEJ3291" t="s">
        <v>1094</v>
      </c>
    </row>
    <row r="3292" spans="16364:16364" x14ac:dyDescent="0.3">
      <c r="XEJ3292" t="s">
        <v>1095</v>
      </c>
    </row>
    <row r="3293" spans="16364:16364" x14ac:dyDescent="0.3">
      <c r="XEJ3293" t="s">
        <v>1096</v>
      </c>
    </row>
    <row r="3294" spans="16364:16364" x14ac:dyDescent="0.3">
      <c r="XEJ3294" t="s">
        <v>1097</v>
      </c>
    </row>
    <row r="3295" spans="16364:16364" x14ac:dyDescent="0.3">
      <c r="XEJ3295" t="s">
        <v>1098</v>
      </c>
    </row>
    <row r="3296" spans="16364:16364" x14ac:dyDescent="0.3">
      <c r="XEJ3296" t="s">
        <v>1099</v>
      </c>
    </row>
    <row r="3297" spans="16364:16364" x14ac:dyDescent="0.3">
      <c r="XEJ3297" t="s">
        <v>1100</v>
      </c>
    </row>
    <row r="3298" spans="16364:16364" x14ac:dyDescent="0.3">
      <c r="XEJ3298" t="s">
        <v>1101</v>
      </c>
    </row>
    <row r="3299" spans="16364:16364" x14ac:dyDescent="0.3">
      <c r="XEJ3299" t="s">
        <v>1102</v>
      </c>
    </row>
    <row r="3300" spans="16364:16364" x14ac:dyDescent="0.3">
      <c r="XEJ3300" t="s">
        <v>1103</v>
      </c>
    </row>
    <row r="3301" spans="16364:16364" x14ac:dyDescent="0.3">
      <c r="XEJ3301" t="s">
        <v>1104</v>
      </c>
    </row>
    <row r="3302" spans="16364:16364" x14ac:dyDescent="0.3">
      <c r="XEJ3302" t="s">
        <v>1105</v>
      </c>
    </row>
    <row r="3303" spans="16364:16364" x14ac:dyDescent="0.3">
      <c r="XEJ3303" t="s">
        <v>1106</v>
      </c>
    </row>
    <row r="3304" spans="16364:16364" x14ac:dyDescent="0.3">
      <c r="XEJ3304" t="s">
        <v>1107</v>
      </c>
    </row>
    <row r="3305" spans="16364:16364" x14ac:dyDescent="0.3">
      <c r="XEJ3305" t="s">
        <v>1108</v>
      </c>
    </row>
    <row r="3306" spans="16364:16364" x14ac:dyDescent="0.3">
      <c r="XEJ3306" t="s">
        <v>1109</v>
      </c>
    </row>
    <row r="3307" spans="16364:16364" x14ac:dyDescent="0.3">
      <c r="XEJ3307" t="s">
        <v>1110</v>
      </c>
    </row>
    <row r="3308" spans="16364:16364" x14ac:dyDescent="0.3">
      <c r="XEJ3308" t="s">
        <v>1111</v>
      </c>
    </row>
    <row r="3309" spans="16364:16364" x14ac:dyDescent="0.3">
      <c r="XEJ3309" t="s">
        <v>1112</v>
      </c>
    </row>
    <row r="3310" spans="16364:16364" x14ac:dyDescent="0.3">
      <c r="XEJ3310" t="s">
        <v>1113</v>
      </c>
    </row>
    <row r="3311" spans="16364:16364" x14ac:dyDescent="0.3">
      <c r="XEJ3311" t="s">
        <v>1114</v>
      </c>
    </row>
    <row r="3312" spans="16364:16364" x14ac:dyDescent="0.3">
      <c r="XEJ3312" t="s">
        <v>1115</v>
      </c>
    </row>
    <row r="3313" spans="16364:16364" x14ac:dyDescent="0.3">
      <c r="XEJ3313" t="s">
        <v>1116</v>
      </c>
    </row>
    <row r="3314" spans="16364:16364" x14ac:dyDescent="0.3">
      <c r="XEJ3314" t="s">
        <v>1117</v>
      </c>
    </row>
    <row r="3315" spans="16364:16364" x14ac:dyDescent="0.3">
      <c r="XEJ3315" t="s">
        <v>1118</v>
      </c>
    </row>
    <row r="3316" spans="16364:16364" x14ac:dyDescent="0.3">
      <c r="XEJ3316" t="s">
        <v>1119</v>
      </c>
    </row>
    <row r="3317" spans="16364:16364" x14ac:dyDescent="0.3">
      <c r="XEJ3317" t="s">
        <v>1120</v>
      </c>
    </row>
    <row r="3318" spans="16364:16364" x14ac:dyDescent="0.3">
      <c r="XEJ3318" t="s">
        <v>1121</v>
      </c>
    </row>
    <row r="3319" spans="16364:16364" x14ac:dyDescent="0.3">
      <c r="XEJ3319" t="s">
        <v>1122</v>
      </c>
    </row>
    <row r="3320" spans="16364:16364" x14ac:dyDescent="0.3">
      <c r="XEJ3320" t="s">
        <v>1123</v>
      </c>
    </row>
    <row r="3321" spans="16364:16364" x14ac:dyDescent="0.3">
      <c r="XEJ3321" t="s">
        <v>1124</v>
      </c>
    </row>
    <row r="3322" spans="16364:16364" x14ac:dyDescent="0.3">
      <c r="XEJ3322" t="s">
        <v>1125</v>
      </c>
    </row>
    <row r="3323" spans="16364:16364" x14ac:dyDescent="0.3">
      <c r="XEJ3323" t="s">
        <v>1126</v>
      </c>
    </row>
    <row r="3324" spans="16364:16364" x14ac:dyDescent="0.3">
      <c r="XEJ3324" t="s">
        <v>1127</v>
      </c>
    </row>
    <row r="3325" spans="16364:16364" x14ac:dyDescent="0.3">
      <c r="XEJ3325" t="s">
        <v>1128</v>
      </c>
    </row>
    <row r="3326" spans="16364:16364" x14ac:dyDescent="0.3">
      <c r="XEJ3326" t="s">
        <v>1129</v>
      </c>
    </row>
    <row r="3327" spans="16364:16364" x14ac:dyDescent="0.3">
      <c r="XEJ3327" t="s">
        <v>1130</v>
      </c>
    </row>
    <row r="3328" spans="16364:16364" x14ac:dyDescent="0.3">
      <c r="XEJ3328" t="s">
        <v>1131</v>
      </c>
    </row>
    <row r="3329" spans="16364:16364" x14ac:dyDescent="0.3">
      <c r="XEJ3329" t="s">
        <v>1132</v>
      </c>
    </row>
    <row r="3330" spans="16364:16364" x14ac:dyDescent="0.3">
      <c r="XEJ3330" t="s">
        <v>1133</v>
      </c>
    </row>
    <row r="3331" spans="16364:16364" x14ac:dyDescent="0.3">
      <c r="XEJ3331" t="s">
        <v>1134</v>
      </c>
    </row>
    <row r="3332" spans="16364:16364" x14ac:dyDescent="0.3">
      <c r="XEJ3332" t="s">
        <v>1135</v>
      </c>
    </row>
    <row r="3333" spans="16364:16364" x14ac:dyDescent="0.3">
      <c r="XEJ3333" t="s">
        <v>1136</v>
      </c>
    </row>
    <row r="3334" spans="16364:16364" x14ac:dyDescent="0.3">
      <c r="XEJ3334" t="s">
        <v>1137</v>
      </c>
    </row>
    <row r="3335" spans="16364:16364" x14ac:dyDescent="0.3">
      <c r="XEJ3335" t="s">
        <v>1138</v>
      </c>
    </row>
    <row r="3336" spans="16364:16364" x14ac:dyDescent="0.3">
      <c r="XEJ3336" t="s">
        <v>1139</v>
      </c>
    </row>
    <row r="3337" spans="16364:16364" x14ac:dyDescent="0.3">
      <c r="XEJ3337" t="s">
        <v>1140</v>
      </c>
    </row>
    <row r="3338" spans="16364:16364" x14ac:dyDescent="0.3">
      <c r="XEJ3338" t="s">
        <v>1141</v>
      </c>
    </row>
    <row r="3339" spans="16364:16364" x14ac:dyDescent="0.3">
      <c r="XEJ3339" t="s">
        <v>1142</v>
      </c>
    </row>
    <row r="3340" spans="16364:16364" x14ac:dyDescent="0.3">
      <c r="XEJ3340" t="s">
        <v>1143</v>
      </c>
    </row>
    <row r="3341" spans="16364:16364" x14ac:dyDescent="0.3">
      <c r="XEJ3341" t="s">
        <v>1144</v>
      </c>
    </row>
    <row r="3342" spans="16364:16364" x14ac:dyDescent="0.3">
      <c r="XEJ3342" t="s">
        <v>1145</v>
      </c>
    </row>
    <row r="3343" spans="16364:16364" x14ac:dyDescent="0.3">
      <c r="XEJ3343" t="s">
        <v>1146</v>
      </c>
    </row>
    <row r="3344" spans="16364:16364" x14ac:dyDescent="0.3">
      <c r="XEJ3344" t="s">
        <v>1147</v>
      </c>
    </row>
    <row r="3345" spans="16364:16364" x14ac:dyDescent="0.3">
      <c r="XEJ3345" t="s">
        <v>1148</v>
      </c>
    </row>
    <row r="3346" spans="16364:16364" x14ac:dyDescent="0.3">
      <c r="XEJ3346" t="s">
        <v>1149</v>
      </c>
    </row>
    <row r="3347" spans="16364:16364" x14ac:dyDescent="0.3">
      <c r="XEJ3347" t="s">
        <v>1150</v>
      </c>
    </row>
    <row r="3348" spans="16364:16364" x14ac:dyDescent="0.3">
      <c r="XEJ3348" t="s">
        <v>1151</v>
      </c>
    </row>
    <row r="3349" spans="16364:16364" x14ac:dyDescent="0.3">
      <c r="XEJ3349" t="s">
        <v>1152</v>
      </c>
    </row>
    <row r="3350" spans="16364:16364" x14ac:dyDescent="0.3">
      <c r="XEJ3350" t="s">
        <v>1153</v>
      </c>
    </row>
    <row r="3351" spans="16364:16364" x14ac:dyDescent="0.3">
      <c r="XEJ3351" t="s">
        <v>1154</v>
      </c>
    </row>
    <row r="3352" spans="16364:16364" x14ac:dyDescent="0.3">
      <c r="XEJ3352" t="s">
        <v>1155</v>
      </c>
    </row>
    <row r="3353" spans="16364:16364" x14ac:dyDescent="0.3">
      <c r="XEJ3353" t="s">
        <v>1156</v>
      </c>
    </row>
    <row r="3354" spans="16364:16364" x14ac:dyDescent="0.3">
      <c r="XEJ3354" t="s">
        <v>1157</v>
      </c>
    </row>
    <row r="3355" spans="16364:16364" x14ac:dyDescent="0.3">
      <c r="XEJ3355" t="s">
        <v>1158</v>
      </c>
    </row>
    <row r="3356" spans="16364:16364" x14ac:dyDescent="0.3">
      <c r="XEJ3356" t="s">
        <v>1159</v>
      </c>
    </row>
    <row r="3357" spans="16364:16364" x14ac:dyDescent="0.3">
      <c r="XEJ3357" t="s">
        <v>1160</v>
      </c>
    </row>
    <row r="3358" spans="16364:16364" x14ac:dyDescent="0.3">
      <c r="XEJ3358" t="s">
        <v>1161</v>
      </c>
    </row>
    <row r="3359" spans="16364:16364" x14ac:dyDescent="0.3">
      <c r="XEJ3359" t="s">
        <v>1162</v>
      </c>
    </row>
    <row r="3360" spans="16364:16364" x14ac:dyDescent="0.3">
      <c r="XEJ3360" t="s">
        <v>1163</v>
      </c>
    </row>
    <row r="3361" spans="16364:16364" x14ac:dyDescent="0.3">
      <c r="XEJ3361" t="s">
        <v>1164</v>
      </c>
    </row>
    <row r="3362" spans="16364:16364" x14ac:dyDescent="0.3">
      <c r="XEJ3362" t="s">
        <v>1165</v>
      </c>
    </row>
    <row r="3363" spans="16364:16364" x14ac:dyDescent="0.3">
      <c r="XEJ3363" t="s">
        <v>1166</v>
      </c>
    </row>
    <row r="3364" spans="16364:16364" x14ac:dyDescent="0.3">
      <c r="XEJ3364" t="s">
        <v>1167</v>
      </c>
    </row>
    <row r="3365" spans="16364:16364" x14ac:dyDescent="0.3">
      <c r="XEJ3365" t="s">
        <v>1168</v>
      </c>
    </row>
    <row r="3366" spans="16364:16364" x14ac:dyDescent="0.3">
      <c r="XEJ3366" t="s">
        <v>1169</v>
      </c>
    </row>
    <row r="3367" spans="16364:16364" x14ac:dyDescent="0.3">
      <c r="XEJ3367" t="s">
        <v>1170</v>
      </c>
    </row>
    <row r="3368" spans="16364:16364" x14ac:dyDescent="0.3">
      <c r="XEJ3368" t="s">
        <v>1171</v>
      </c>
    </row>
    <row r="3369" spans="16364:16364" x14ac:dyDescent="0.3">
      <c r="XEJ3369" t="s">
        <v>1172</v>
      </c>
    </row>
    <row r="3370" spans="16364:16364" x14ac:dyDescent="0.3">
      <c r="XEJ3370" t="s">
        <v>1173</v>
      </c>
    </row>
    <row r="3371" spans="16364:16364" x14ac:dyDescent="0.3">
      <c r="XEJ3371" t="s">
        <v>1174</v>
      </c>
    </row>
    <row r="3372" spans="16364:16364" x14ac:dyDescent="0.3">
      <c r="XEJ3372" t="s">
        <v>1175</v>
      </c>
    </row>
    <row r="3373" spans="16364:16364" x14ac:dyDescent="0.3">
      <c r="XEJ3373" t="s">
        <v>1176</v>
      </c>
    </row>
    <row r="3374" spans="16364:16364" x14ac:dyDescent="0.3">
      <c r="XEJ3374" t="s">
        <v>1177</v>
      </c>
    </row>
    <row r="3375" spans="16364:16364" x14ac:dyDescent="0.3">
      <c r="XEJ3375" t="s">
        <v>1178</v>
      </c>
    </row>
    <row r="3376" spans="16364:16364" x14ac:dyDescent="0.3">
      <c r="XEJ3376" t="s">
        <v>1179</v>
      </c>
    </row>
    <row r="3377" spans="16364:16364" x14ac:dyDescent="0.3">
      <c r="XEJ3377" t="s">
        <v>1180</v>
      </c>
    </row>
    <row r="3378" spans="16364:16364" x14ac:dyDescent="0.3">
      <c r="XEJ3378" t="s">
        <v>1181</v>
      </c>
    </row>
    <row r="3379" spans="16364:16364" x14ac:dyDescent="0.3">
      <c r="XEJ3379" t="s">
        <v>1182</v>
      </c>
    </row>
    <row r="3380" spans="16364:16364" x14ac:dyDescent="0.3">
      <c r="XEJ3380" t="s">
        <v>1183</v>
      </c>
    </row>
    <row r="3381" spans="16364:16364" x14ac:dyDescent="0.3">
      <c r="XEJ3381" t="s">
        <v>1184</v>
      </c>
    </row>
    <row r="3382" spans="16364:16364" x14ac:dyDescent="0.3">
      <c r="XEJ3382" t="s">
        <v>1185</v>
      </c>
    </row>
    <row r="3383" spans="16364:16364" x14ac:dyDescent="0.3">
      <c r="XEJ3383" t="s">
        <v>1186</v>
      </c>
    </row>
    <row r="3384" spans="16364:16364" x14ac:dyDescent="0.3">
      <c r="XEJ3384" t="s">
        <v>1187</v>
      </c>
    </row>
    <row r="3385" spans="16364:16364" x14ac:dyDescent="0.3">
      <c r="XEJ3385" t="s">
        <v>1188</v>
      </c>
    </row>
    <row r="3386" spans="16364:16364" x14ac:dyDescent="0.3">
      <c r="XEJ3386" t="s">
        <v>1189</v>
      </c>
    </row>
    <row r="3387" spans="16364:16364" x14ac:dyDescent="0.3">
      <c r="XEJ3387" t="s">
        <v>1190</v>
      </c>
    </row>
    <row r="3388" spans="16364:16364" x14ac:dyDescent="0.3">
      <c r="XEJ3388" t="s">
        <v>1191</v>
      </c>
    </row>
    <row r="3389" spans="16364:16364" x14ac:dyDescent="0.3">
      <c r="XEJ3389" t="s">
        <v>1192</v>
      </c>
    </row>
    <row r="3390" spans="16364:16364" x14ac:dyDescent="0.3">
      <c r="XEJ3390" t="s">
        <v>1193</v>
      </c>
    </row>
    <row r="3391" spans="16364:16364" x14ac:dyDescent="0.3">
      <c r="XEJ3391" t="s">
        <v>1194</v>
      </c>
    </row>
    <row r="3392" spans="16364:16364" x14ac:dyDescent="0.3">
      <c r="XEJ3392" t="s">
        <v>1195</v>
      </c>
    </row>
    <row r="3393" spans="16364:16364" x14ac:dyDescent="0.3">
      <c r="XEJ3393" t="s">
        <v>1196</v>
      </c>
    </row>
    <row r="3394" spans="16364:16364" x14ac:dyDescent="0.3">
      <c r="XEJ3394" t="s">
        <v>1197</v>
      </c>
    </row>
    <row r="3395" spans="16364:16364" x14ac:dyDescent="0.3">
      <c r="XEJ3395" t="s">
        <v>1198</v>
      </c>
    </row>
    <row r="3396" spans="16364:16364" x14ac:dyDescent="0.3">
      <c r="XEJ3396" t="s">
        <v>1199</v>
      </c>
    </row>
    <row r="3397" spans="16364:16364" x14ac:dyDescent="0.3">
      <c r="XEJ3397" t="s">
        <v>1200</v>
      </c>
    </row>
    <row r="3398" spans="16364:16364" x14ac:dyDescent="0.3">
      <c r="XEJ3398" t="s">
        <v>1201</v>
      </c>
    </row>
    <row r="3399" spans="16364:16364" x14ac:dyDescent="0.3">
      <c r="XEJ3399" t="s">
        <v>1202</v>
      </c>
    </row>
    <row r="3400" spans="16364:16364" x14ac:dyDescent="0.3">
      <c r="XEJ3400" t="s">
        <v>1203</v>
      </c>
    </row>
    <row r="3401" spans="16364:16364" x14ac:dyDescent="0.3">
      <c r="XEJ3401" t="s">
        <v>1204</v>
      </c>
    </row>
    <row r="3402" spans="16364:16364" x14ac:dyDescent="0.3">
      <c r="XEJ3402" t="s">
        <v>1205</v>
      </c>
    </row>
    <row r="3403" spans="16364:16364" x14ac:dyDescent="0.3">
      <c r="XEJ3403" t="s">
        <v>1206</v>
      </c>
    </row>
    <row r="3404" spans="16364:16364" x14ac:dyDescent="0.3">
      <c r="XEJ3404" t="s">
        <v>1207</v>
      </c>
    </row>
    <row r="3405" spans="16364:16364" x14ac:dyDescent="0.3">
      <c r="XEJ3405" t="s">
        <v>1208</v>
      </c>
    </row>
    <row r="3406" spans="16364:16364" x14ac:dyDescent="0.3">
      <c r="XEJ3406" t="s">
        <v>1209</v>
      </c>
    </row>
    <row r="3407" spans="16364:16364" x14ac:dyDescent="0.3">
      <c r="XEJ3407" t="s">
        <v>1210</v>
      </c>
    </row>
    <row r="3408" spans="16364:16364" x14ac:dyDescent="0.3">
      <c r="XEJ3408" t="s">
        <v>1211</v>
      </c>
    </row>
    <row r="3409" spans="16364:16364" x14ac:dyDescent="0.3">
      <c r="XEJ3409" t="s">
        <v>1212</v>
      </c>
    </row>
    <row r="3410" spans="16364:16364" x14ac:dyDescent="0.3">
      <c r="XEJ3410" t="s">
        <v>1213</v>
      </c>
    </row>
    <row r="3411" spans="16364:16364" x14ac:dyDescent="0.3">
      <c r="XEJ3411" t="s">
        <v>1214</v>
      </c>
    </row>
    <row r="3412" spans="16364:16364" x14ac:dyDescent="0.3">
      <c r="XEJ3412" t="s">
        <v>1215</v>
      </c>
    </row>
    <row r="3413" spans="16364:16364" x14ac:dyDescent="0.3">
      <c r="XEJ3413" t="s">
        <v>1216</v>
      </c>
    </row>
    <row r="3414" spans="16364:16364" x14ac:dyDescent="0.3">
      <c r="XEJ3414" t="s">
        <v>1217</v>
      </c>
    </row>
    <row r="3415" spans="16364:16364" x14ac:dyDescent="0.3">
      <c r="XEJ3415" t="s">
        <v>1218</v>
      </c>
    </row>
    <row r="3416" spans="16364:16364" x14ac:dyDescent="0.3">
      <c r="XEJ3416" t="s">
        <v>1219</v>
      </c>
    </row>
    <row r="3417" spans="16364:16364" x14ac:dyDescent="0.3">
      <c r="XEJ3417" t="s">
        <v>1220</v>
      </c>
    </row>
    <row r="3418" spans="16364:16364" x14ac:dyDescent="0.3">
      <c r="XEJ3418" t="s">
        <v>1221</v>
      </c>
    </row>
    <row r="3419" spans="16364:16364" x14ac:dyDescent="0.3">
      <c r="XEJ3419" t="s">
        <v>1222</v>
      </c>
    </row>
    <row r="3420" spans="16364:16364" x14ac:dyDescent="0.3">
      <c r="XEJ3420" t="s">
        <v>1223</v>
      </c>
    </row>
    <row r="3421" spans="16364:16364" x14ac:dyDescent="0.3">
      <c r="XEJ3421" t="s">
        <v>1224</v>
      </c>
    </row>
    <row r="3422" spans="16364:16364" x14ac:dyDescent="0.3">
      <c r="XEJ3422" t="s">
        <v>1225</v>
      </c>
    </row>
    <row r="3423" spans="16364:16364" x14ac:dyDescent="0.3">
      <c r="XEJ3423" t="s">
        <v>1226</v>
      </c>
    </row>
    <row r="3424" spans="16364:16364" x14ac:dyDescent="0.3">
      <c r="XEJ3424" t="s">
        <v>1227</v>
      </c>
    </row>
    <row r="3425" spans="16364:16364" x14ac:dyDescent="0.3">
      <c r="XEJ3425" t="s">
        <v>1228</v>
      </c>
    </row>
    <row r="3426" spans="16364:16364" x14ac:dyDescent="0.3">
      <c r="XEJ3426" t="s">
        <v>1229</v>
      </c>
    </row>
    <row r="3427" spans="16364:16364" x14ac:dyDescent="0.3">
      <c r="XEJ3427" t="s">
        <v>1230</v>
      </c>
    </row>
    <row r="3428" spans="16364:16364" x14ac:dyDescent="0.3">
      <c r="XEJ3428" t="s">
        <v>1231</v>
      </c>
    </row>
    <row r="3429" spans="16364:16364" x14ac:dyDescent="0.3">
      <c r="XEJ3429" t="s">
        <v>1232</v>
      </c>
    </row>
    <row r="3430" spans="16364:16364" x14ac:dyDescent="0.3">
      <c r="XEJ3430" t="s">
        <v>1233</v>
      </c>
    </row>
    <row r="3431" spans="16364:16364" x14ac:dyDescent="0.3">
      <c r="XEJ3431" t="s">
        <v>1234</v>
      </c>
    </row>
    <row r="3432" spans="16364:16364" x14ac:dyDescent="0.3">
      <c r="XEJ3432" t="s">
        <v>1235</v>
      </c>
    </row>
    <row r="3433" spans="16364:16364" x14ac:dyDescent="0.3">
      <c r="XEJ3433" t="s">
        <v>1236</v>
      </c>
    </row>
    <row r="3434" spans="16364:16364" x14ac:dyDescent="0.3">
      <c r="XEJ3434" t="s">
        <v>1237</v>
      </c>
    </row>
    <row r="3435" spans="16364:16364" x14ac:dyDescent="0.3">
      <c r="XEJ3435" t="s">
        <v>1238</v>
      </c>
    </row>
    <row r="3436" spans="16364:16364" x14ac:dyDescent="0.3">
      <c r="XEJ3436" t="s">
        <v>1239</v>
      </c>
    </row>
    <row r="3437" spans="16364:16364" x14ac:dyDescent="0.3">
      <c r="XEJ3437" t="s">
        <v>1240</v>
      </c>
    </row>
    <row r="3438" spans="16364:16364" x14ac:dyDescent="0.3">
      <c r="XEJ3438" t="s">
        <v>1241</v>
      </c>
    </row>
    <row r="3439" spans="16364:16364" x14ac:dyDescent="0.3">
      <c r="XEJ3439" t="s">
        <v>1242</v>
      </c>
    </row>
    <row r="3440" spans="16364:16364" x14ac:dyDescent="0.3">
      <c r="XEJ3440" t="s">
        <v>1243</v>
      </c>
    </row>
    <row r="3441" spans="16364:16364" x14ac:dyDescent="0.3">
      <c r="XEJ3441" t="s">
        <v>1244</v>
      </c>
    </row>
    <row r="3442" spans="16364:16364" x14ac:dyDescent="0.3">
      <c r="XEJ3442" t="s">
        <v>1245</v>
      </c>
    </row>
    <row r="3443" spans="16364:16364" x14ac:dyDescent="0.3">
      <c r="XEJ3443" t="s">
        <v>1246</v>
      </c>
    </row>
    <row r="3444" spans="16364:16364" x14ac:dyDescent="0.3">
      <c r="XEJ3444" t="s">
        <v>1247</v>
      </c>
    </row>
    <row r="3445" spans="16364:16364" x14ac:dyDescent="0.3">
      <c r="XEJ3445" t="s">
        <v>1248</v>
      </c>
    </row>
    <row r="3446" spans="16364:16364" x14ac:dyDescent="0.3">
      <c r="XEJ3446" t="s">
        <v>1249</v>
      </c>
    </row>
    <row r="3447" spans="16364:16364" x14ac:dyDescent="0.3">
      <c r="XEJ3447" t="s">
        <v>1250</v>
      </c>
    </row>
    <row r="3448" spans="16364:16364" x14ac:dyDescent="0.3">
      <c r="XEJ3448" t="s">
        <v>1251</v>
      </c>
    </row>
    <row r="3449" spans="16364:16364" x14ac:dyDescent="0.3">
      <c r="XEJ3449" t="s">
        <v>1252</v>
      </c>
    </row>
    <row r="3450" spans="16364:16364" x14ac:dyDescent="0.3">
      <c r="XEJ3450" t="s">
        <v>1253</v>
      </c>
    </row>
    <row r="3451" spans="16364:16364" x14ac:dyDescent="0.3">
      <c r="XEJ3451" t="s">
        <v>1254</v>
      </c>
    </row>
    <row r="3452" spans="16364:16364" x14ac:dyDescent="0.3">
      <c r="XEJ3452" t="s">
        <v>1255</v>
      </c>
    </row>
    <row r="3453" spans="16364:16364" x14ac:dyDescent="0.3">
      <c r="XEJ3453" t="s">
        <v>1256</v>
      </c>
    </row>
    <row r="3454" spans="16364:16364" x14ac:dyDescent="0.3">
      <c r="XEJ3454" t="s">
        <v>1257</v>
      </c>
    </row>
    <row r="3455" spans="16364:16364" x14ac:dyDescent="0.3">
      <c r="XEJ3455" t="s">
        <v>1258</v>
      </c>
    </row>
    <row r="3456" spans="16364:16364" x14ac:dyDescent="0.3">
      <c r="XEJ3456" t="s">
        <v>1259</v>
      </c>
    </row>
    <row r="3457" spans="16364:16364" x14ac:dyDescent="0.3">
      <c r="XEJ3457" t="s">
        <v>1260</v>
      </c>
    </row>
    <row r="3458" spans="16364:16364" x14ac:dyDescent="0.3">
      <c r="XEJ3458" t="s">
        <v>1261</v>
      </c>
    </row>
    <row r="3459" spans="16364:16364" x14ac:dyDescent="0.3">
      <c r="XEJ3459" t="s">
        <v>1262</v>
      </c>
    </row>
    <row r="3460" spans="16364:16364" x14ac:dyDescent="0.3">
      <c r="XEJ3460" t="s">
        <v>1263</v>
      </c>
    </row>
    <row r="3461" spans="16364:16364" x14ac:dyDescent="0.3">
      <c r="XEJ3461" t="s">
        <v>1264</v>
      </c>
    </row>
    <row r="3462" spans="16364:16364" x14ac:dyDescent="0.3">
      <c r="XEJ3462" t="s">
        <v>1265</v>
      </c>
    </row>
    <row r="3463" spans="16364:16364" x14ac:dyDescent="0.3">
      <c r="XEJ3463" t="s">
        <v>1266</v>
      </c>
    </row>
    <row r="3464" spans="16364:16364" x14ac:dyDescent="0.3">
      <c r="XEJ3464" t="s">
        <v>1267</v>
      </c>
    </row>
    <row r="3465" spans="16364:16364" x14ac:dyDescent="0.3">
      <c r="XEJ3465" t="s">
        <v>1268</v>
      </c>
    </row>
    <row r="3466" spans="16364:16364" x14ac:dyDescent="0.3">
      <c r="XEJ3466" t="s">
        <v>1269</v>
      </c>
    </row>
    <row r="3467" spans="16364:16364" x14ac:dyDescent="0.3">
      <c r="XEJ3467" t="s">
        <v>1270</v>
      </c>
    </row>
    <row r="3468" spans="16364:16364" x14ac:dyDescent="0.3">
      <c r="XEJ3468" t="s">
        <v>1271</v>
      </c>
    </row>
    <row r="3469" spans="16364:16364" x14ac:dyDescent="0.3">
      <c r="XEJ3469" t="s">
        <v>1272</v>
      </c>
    </row>
    <row r="3470" spans="16364:16364" x14ac:dyDescent="0.3">
      <c r="XEJ3470" t="s">
        <v>1273</v>
      </c>
    </row>
    <row r="3471" spans="16364:16364" x14ac:dyDescent="0.3">
      <c r="XEJ3471" t="s">
        <v>1274</v>
      </c>
    </row>
    <row r="3472" spans="16364:16364" x14ac:dyDescent="0.3">
      <c r="XEJ3472" t="s">
        <v>1275</v>
      </c>
    </row>
    <row r="3473" spans="16364:16364" x14ac:dyDescent="0.3">
      <c r="XEJ3473" t="s">
        <v>1276</v>
      </c>
    </row>
    <row r="3474" spans="16364:16364" x14ac:dyDescent="0.3">
      <c r="XEJ3474" t="s">
        <v>1277</v>
      </c>
    </row>
    <row r="3475" spans="16364:16364" x14ac:dyDescent="0.3">
      <c r="XEJ3475" t="s">
        <v>1278</v>
      </c>
    </row>
    <row r="3476" spans="16364:16364" x14ac:dyDescent="0.3">
      <c r="XEJ3476" t="s">
        <v>1279</v>
      </c>
    </row>
    <row r="3477" spans="16364:16364" x14ac:dyDescent="0.3">
      <c r="XEJ3477" t="s">
        <v>1280</v>
      </c>
    </row>
    <row r="3478" spans="16364:16364" x14ac:dyDescent="0.3">
      <c r="XEJ3478" t="s">
        <v>1281</v>
      </c>
    </row>
    <row r="3479" spans="16364:16364" x14ac:dyDescent="0.3">
      <c r="XEJ3479" t="s">
        <v>1282</v>
      </c>
    </row>
    <row r="3480" spans="16364:16364" x14ac:dyDescent="0.3">
      <c r="XEJ3480" t="s">
        <v>1283</v>
      </c>
    </row>
    <row r="3481" spans="16364:16364" x14ac:dyDescent="0.3">
      <c r="XEJ3481" t="s">
        <v>1284</v>
      </c>
    </row>
    <row r="3482" spans="16364:16364" x14ac:dyDescent="0.3">
      <c r="XEJ3482" t="s">
        <v>1285</v>
      </c>
    </row>
    <row r="3483" spans="16364:16364" x14ac:dyDescent="0.3">
      <c r="XEJ3483" t="s">
        <v>1286</v>
      </c>
    </row>
    <row r="3484" spans="16364:16364" x14ac:dyDescent="0.3">
      <c r="XEJ3484" t="s">
        <v>1287</v>
      </c>
    </row>
    <row r="3485" spans="16364:16364" x14ac:dyDescent="0.3">
      <c r="XEJ3485" t="s">
        <v>1288</v>
      </c>
    </row>
    <row r="3486" spans="16364:16364" x14ac:dyDescent="0.3">
      <c r="XEJ3486" t="s">
        <v>1289</v>
      </c>
    </row>
    <row r="3487" spans="16364:16364" x14ac:dyDescent="0.3">
      <c r="XEJ3487" t="s">
        <v>1290</v>
      </c>
    </row>
    <row r="3488" spans="16364:16364" x14ac:dyDescent="0.3">
      <c r="XEJ3488" t="s">
        <v>1291</v>
      </c>
    </row>
    <row r="3489" spans="16364:16364" x14ac:dyDescent="0.3">
      <c r="XEJ3489" t="s">
        <v>1292</v>
      </c>
    </row>
    <row r="3490" spans="16364:16364" x14ac:dyDescent="0.3">
      <c r="XEJ3490" t="s">
        <v>1293</v>
      </c>
    </row>
    <row r="3491" spans="16364:16364" x14ac:dyDescent="0.3">
      <c r="XEJ3491" t="s">
        <v>1294</v>
      </c>
    </row>
    <row r="3492" spans="16364:16364" x14ac:dyDescent="0.3">
      <c r="XEJ3492" t="s">
        <v>1295</v>
      </c>
    </row>
    <row r="3493" spans="16364:16364" x14ac:dyDescent="0.3">
      <c r="XEJ3493" t="s">
        <v>1296</v>
      </c>
    </row>
    <row r="3494" spans="16364:16364" x14ac:dyDescent="0.3">
      <c r="XEJ3494" t="s">
        <v>1297</v>
      </c>
    </row>
    <row r="3495" spans="16364:16364" x14ac:dyDescent="0.3">
      <c r="XEJ3495" t="s">
        <v>1298</v>
      </c>
    </row>
    <row r="3496" spans="16364:16364" x14ac:dyDescent="0.3">
      <c r="XEJ3496" t="s">
        <v>1299</v>
      </c>
    </row>
    <row r="3497" spans="16364:16364" x14ac:dyDescent="0.3">
      <c r="XEJ3497" t="s">
        <v>1300</v>
      </c>
    </row>
    <row r="3498" spans="16364:16364" x14ac:dyDescent="0.3">
      <c r="XEJ3498" t="s">
        <v>1301</v>
      </c>
    </row>
    <row r="3499" spans="16364:16364" x14ac:dyDescent="0.3">
      <c r="XEJ3499" t="s">
        <v>1302</v>
      </c>
    </row>
    <row r="3500" spans="16364:16364" x14ac:dyDescent="0.3">
      <c r="XEJ3500" t="s">
        <v>1303</v>
      </c>
    </row>
    <row r="3501" spans="16364:16364" x14ac:dyDescent="0.3">
      <c r="XEJ3501" t="s">
        <v>1304</v>
      </c>
    </row>
    <row r="3502" spans="16364:16364" x14ac:dyDescent="0.3">
      <c r="XEJ3502" t="s">
        <v>1305</v>
      </c>
    </row>
    <row r="3503" spans="16364:16364" x14ac:dyDescent="0.3">
      <c r="XEJ3503" t="s">
        <v>1306</v>
      </c>
    </row>
    <row r="3504" spans="16364:16364" x14ac:dyDescent="0.3">
      <c r="XEJ3504" t="s">
        <v>1307</v>
      </c>
    </row>
    <row r="3505" spans="16364:16364" x14ac:dyDescent="0.3">
      <c r="XEJ3505" t="s">
        <v>1308</v>
      </c>
    </row>
    <row r="3506" spans="16364:16364" x14ac:dyDescent="0.3">
      <c r="XEJ3506" t="s">
        <v>1309</v>
      </c>
    </row>
    <row r="3507" spans="16364:16364" x14ac:dyDescent="0.3">
      <c r="XEJ3507" t="s">
        <v>1310</v>
      </c>
    </row>
    <row r="3508" spans="16364:16364" x14ac:dyDescent="0.3">
      <c r="XEJ3508" t="s">
        <v>1311</v>
      </c>
    </row>
    <row r="3509" spans="16364:16364" x14ac:dyDescent="0.3">
      <c r="XEJ3509" t="s">
        <v>1312</v>
      </c>
    </row>
    <row r="3510" spans="16364:16364" x14ac:dyDescent="0.3">
      <c r="XEJ3510" t="s">
        <v>1313</v>
      </c>
    </row>
    <row r="3511" spans="16364:16364" x14ac:dyDescent="0.3">
      <c r="XEJ3511" t="s">
        <v>1314</v>
      </c>
    </row>
    <row r="3512" spans="16364:16364" x14ac:dyDescent="0.3">
      <c r="XEJ3512" t="s">
        <v>1315</v>
      </c>
    </row>
    <row r="3513" spans="16364:16364" x14ac:dyDescent="0.3">
      <c r="XEJ3513" t="s">
        <v>1316</v>
      </c>
    </row>
    <row r="3514" spans="16364:16364" x14ac:dyDescent="0.3">
      <c r="XEJ3514" t="s">
        <v>1317</v>
      </c>
    </row>
    <row r="3515" spans="16364:16364" x14ac:dyDescent="0.3">
      <c r="XEJ3515" t="s">
        <v>1318</v>
      </c>
    </row>
    <row r="3516" spans="16364:16364" x14ac:dyDescent="0.3">
      <c r="XEJ3516" t="s">
        <v>1319</v>
      </c>
    </row>
    <row r="3517" spans="16364:16364" x14ac:dyDescent="0.3">
      <c r="XEJ3517" t="s">
        <v>1320</v>
      </c>
    </row>
    <row r="3518" spans="16364:16364" x14ac:dyDescent="0.3">
      <c r="XEJ3518" t="s">
        <v>1321</v>
      </c>
    </row>
    <row r="3519" spans="16364:16364" x14ac:dyDescent="0.3">
      <c r="XEJ3519" t="s">
        <v>1322</v>
      </c>
    </row>
    <row r="3520" spans="16364:16364" x14ac:dyDescent="0.3">
      <c r="XEJ3520" t="s">
        <v>1323</v>
      </c>
    </row>
    <row r="3521" spans="16364:16364" x14ac:dyDescent="0.3">
      <c r="XEJ3521" t="s">
        <v>1324</v>
      </c>
    </row>
    <row r="3522" spans="16364:16364" x14ac:dyDescent="0.3">
      <c r="XEJ3522" t="s">
        <v>1325</v>
      </c>
    </row>
    <row r="3523" spans="16364:16364" x14ac:dyDescent="0.3">
      <c r="XEJ3523" t="s">
        <v>1326</v>
      </c>
    </row>
    <row r="3524" spans="16364:16364" x14ac:dyDescent="0.3">
      <c r="XEJ3524" t="s">
        <v>1327</v>
      </c>
    </row>
    <row r="3525" spans="16364:16364" x14ac:dyDescent="0.3">
      <c r="XEJ3525" t="s">
        <v>1328</v>
      </c>
    </row>
    <row r="3526" spans="16364:16364" x14ac:dyDescent="0.3">
      <c r="XEJ3526" t="s">
        <v>1329</v>
      </c>
    </row>
    <row r="3527" spans="16364:16364" x14ac:dyDescent="0.3">
      <c r="XEJ3527" t="s">
        <v>1330</v>
      </c>
    </row>
    <row r="3528" spans="16364:16364" x14ac:dyDescent="0.3">
      <c r="XEJ3528" t="s">
        <v>1331</v>
      </c>
    </row>
    <row r="3529" spans="16364:16364" x14ac:dyDescent="0.3">
      <c r="XEJ3529" t="s">
        <v>1332</v>
      </c>
    </row>
    <row r="3530" spans="16364:16364" x14ac:dyDescent="0.3">
      <c r="XEJ3530" t="s">
        <v>1333</v>
      </c>
    </row>
    <row r="3531" spans="16364:16364" x14ac:dyDescent="0.3">
      <c r="XEJ3531" t="s">
        <v>1334</v>
      </c>
    </row>
    <row r="3532" spans="16364:16364" x14ac:dyDescent="0.3">
      <c r="XEJ3532" t="s">
        <v>1335</v>
      </c>
    </row>
    <row r="3533" spans="16364:16364" x14ac:dyDescent="0.3">
      <c r="XEJ3533" t="s">
        <v>1336</v>
      </c>
    </row>
    <row r="3534" spans="16364:16364" x14ac:dyDescent="0.3">
      <c r="XEJ3534" t="s">
        <v>1337</v>
      </c>
    </row>
    <row r="3535" spans="16364:16364" x14ac:dyDescent="0.3">
      <c r="XEJ3535" t="s">
        <v>1338</v>
      </c>
    </row>
    <row r="3536" spans="16364:16364" x14ac:dyDescent="0.3">
      <c r="XEJ3536" t="s">
        <v>1339</v>
      </c>
    </row>
    <row r="3537" spans="16364:16364" x14ac:dyDescent="0.3">
      <c r="XEJ3537" t="s">
        <v>1340</v>
      </c>
    </row>
    <row r="3538" spans="16364:16364" x14ac:dyDescent="0.3">
      <c r="XEJ3538" t="s">
        <v>1341</v>
      </c>
    </row>
    <row r="3539" spans="16364:16364" x14ac:dyDescent="0.3">
      <c r="XEJ3539" t="s">
        <v>1342</v>
      </c>
    </row>
    <row r="3540" spans="16364:16364" x14ac:dyDescent="0.3">
      <c r="XEJ3540" t="s">
        <v>1343</v>
      </c>
    </row>
    <row r="3541" spans="16364:16364" x14ac:dyDescent="0.3">
      <c r="XEJ3541" t="s">
        <v>1344</v>
      </c>
    </row>
    <row r="3542" spans="16364:16364" x14ac:dyDescent="0.3">
      <c r="XEJ3542" t="s">
        <v>1345</v>
      </c>
    </row>
    <row r="3543" spans="16364:16364" x14ac:dyDescent="0.3">
      <c r="XEJ3543" t="s">
        <v>1346</v>
      </c>
    </row>
    <row r="3544" spans="16364:16364" x14ac:dyDescent="0.3">
      <c r="XEJ3544" t="s">
        <v>1347</v>
      </c>
    </row>
    <row r="3545" spans="16364:16364" x14ac:dyDescent="0.3">
      <c r="XEJ3545" t="s">
        <v>1348</v>
      </c>
    </row>
    <row r="3546" spans="16364:16364" x14ac:dyDescent="0.3">
      <c r="XEJ3546" t="s">
        <v>1349</v>
      </c>
    </row>
    <row r="3547" spans="16364:16364" x14ac:dyDescent="0.3">
      <c r="XEJ3547" t="s">
        <v>1350</v>
      </c>
    </row>
    <row r="3548" spans="16364:16364" x14ac:dyDescent="0.3">
      <c r="XEJ3548" t="s">
        <v>1351</v>
      </c>
    </row>
    <row r="3549" spans="16364:16364" x14ac:dyDescent="0.3">
      <c r="XEJ3549" t="s">
        <v>1352</v>
      </c>
    </row>
    <row r="3550" spans="16364:16364" x14ac:dyDescent="0.3">
      <c r="XEJ3550" t="s">
        <v>1353</v>
      </c>
    </row>
    <row r="3551" spans="16364:16364" x14ac:dyDescent="0.3">
      <c r="XEJ3551" t="s">
        <v>1354</v>
      </c>
    </row>
    <row r="3552" spans="16364:16364" x14ac:dyDescent="0.3">
      <c r="XEJ3552" t="s">
        <v>1355</v>
      </c>
    </row>
    <row r="3553" spans="16364:16364" x14ac:dyDescent="0.3">
      <c r="XEJ3553" t="s">
        <v>1356</v>
      </c>
    </row>
    <row r="3554" spans="16364:16364" x14ac:dyDescent="0.3">
      <c r="XEJ3554" t="s">
        <v>1357</v>
      </c>
    </row>
    <row r="3555" spans="16364:16364" x14ac:dyDescent="0.3">
      <c r="XEJ3555" t="s">
        <v>1358</v>
      </c>
    </row>
    <row r="3556" spans="16364:16364" x14ac:dyDescent="0.3">
      <c r="XEJ3556" t="s">
        <v>1359</v>
      </c>
    </row>
    <row r="3557" spans="16364:16364" x14ac:dyDescent="0.3">
      <c r="XEJ3557" t="s">
        <v>1360</v>
      </c>
    </row>
    <row r="3558" spans="16364:16364" x14ac:dyDescent="0.3">
      <c r="XEJ3558" t="s">
        <v>1361</v>
      </c>
    </row>
    <row r="3559" spans="16364:16364" x14ac:dyDescent="0.3">
      <c r="XEJ3559" t="s">
        <v>1362</v>
      </c>
    </row>
    <row r="3560" spans="16364:16364" x14ac:dyDescent="0.3">
      <c r="XEJ3560" t="s">
        <v>1363</v>
      </c>
    </row>
    <row r="3561" spans="16364:16364" x14ac:dyDescent="0.3">
      <c r="XEJ3561" t="s">
        <v>1364</v>
      </c>
    </row>
    <row r="3562" spans="16364:16364" x14ac:dyDescent="0.3">
      <c r="XEJ3562" t="s">
        <v>1365</v>
      </c>
    </row>
    <row r="3563" spans="16364:16364" x14ac:dyDescent="0.3">
      <c r="XEJ3563" t="s">
        <v>1366</v>
      </c>
    </row>
    <row r="3564" spans="16364:16364" x14ac:dyDescent="0.3">
      <c r="XEJ3564" t="s">
        <v>1367</v>
      </c>
    </row>
    <row r="3565" spans="16364:16364" x14ac:dyDescent="0.3">
      <c r="XEJ3565" t="s">
        <v>1368</v>
      </c>
    </row>
    <row r="3566" spans="16364:16364" x14ac:dyDescent="0.3">
      <c r="XEJ3566" t="s">
        <v>1369</v>
      </c>
    </row>
    <row r="3567" spans="16364:16364" x14ac:dyDescent="0.3">
      <c r="XEJ3567" t="s">
        <v>1370</v>
      </c>
    </row>
    <row r="3568" spans="16364:16364" x14ac:dyDescent="0.3">
      <c r="XEJ3568" t="s">
        <v>1371</v>
      </c>
    </row>
    <row r="3569" spans="16364:16364" x14ac:dyDescent="0.3">
      <c r="XEJ3569" t="s">
        <v>1372</v>
      </c>
    </row>
    <row r="3570" spans="16364:16364" x14ac:dyDescent="0.3">
      <c r="XEJ3570" t="s">
        <v>1373</v>
      </c>
    </row>
    <row r="3571" spans="16364:16364" x14ac:dyDescent="0.3">
      <c r="XEJ3571" t="s">
        <v>1374</v>
      </c>
    </row>
    <row r="3572" spans="16364:16364" x14ac:dyDescent="0.3">
      <c r="XEJ3572" t="s">
        <v>1375</v>
      </c>
    </row>
    <row r="3573" spans="16364:16364" x14ac:dyDescent="0.3">
      <c r="XEJ3573" t="s">
        <v>1376</v>
      </c>
    </row>
    <row r="3574" spans="16364:16364" x14ac:dyDescent="0.3">
      <c r="XEJ3574" t="s">
        <v>1377</v>
      </c>
    </row>
    <row r="3575" spans="16364:16364" x14ac:dyDescent="0.3">
      <c r="XEJ3575" t="s">
        <v>1378</v>
      </c>
    </row>
    <row r="3576" spans="16364:16364" x14ac:dyDescent="0.3">
      <c r="XEJ3576" t="s">
        <v>1379</v>
      </c>
    </row>
    <row r="3577" spans="16364:16364" x14ac:dyDescent="0.3">
      <c r="XEJ3577" t="s">
        <v>1380</v>
      </c>
    </row>
    <row r="3578" spans="16364:16364" x14ac:dyDescent="0.3">
      <c r="XEJ3578" t="s">
        <v>1381</v>
      </c>
    </row>
    <row r="3579" spans="16364:16364" x14ac:dyDescent="0.3">
      <c r="XEJ3579" t="s">
        <v>1382</v>
      </c>
    </row>
    <row r="3580" spans="16364:16364" x14ac:dyDescent="0.3">
      <c r="XEJ3580" t="s">
        <v>1383</v>
      </c>
    </row>
    <row r="3581" spans="16364:16364" x14ac:dyDescent="0.3">
      <c r="XEJ3581" t="s">
        <v>1384</v>
      </c>
    </row>
    <row r="3582" spans="16364:16364" x14ac:dyDescent="0.3">
      <c r="XEJ3582" t="s">
        <v>1385</v>
      </c>
    </row>
    <row r="3583" spans="16364:16364" x14ac:dyDescent="0.3">
      <c r="XEJ3583" t="s">
        <v>1386</v>
      </c>
    </row>
    <row r="3584" spans="16364:16364" x14ac:dyDescent="0.3">
      <c r="XEJ3584" t="s">
        <v>1387</v>
      </c>
    </row>
    <row r="3585" spans="16364:16364" x14ac:dyDescent="0.3">
      <c r="XEJ3585" t="s">
        <v>1388</v>
      </c>
    </row>
    <row r="3586" spans="16364:16364" x14ac:dyDescent="0.3">
      <c r="XEJ3586" t="s">
        <v>1389</v>
      </c>
    </row>
    <row r="3587" spans="16364:16364" x14ac:dyDescent="0.3">
      <c r="XEJ3587" t="s">
        <v>1390</v>
      </c>
    </row>
    <row r="3588" spans="16364:16364" x14ac:dyDescent="0.3">
      <c r="XEJ3588" t="s">
        <v>1391</v>
      </c>
    </row>
    <row r="3589" spans="16364:16364" x14ac:dyDescent="0.3">
      <c r="XEJ3589" t="s">
        <v>1392</v>
      </c>
    </row>
    <row r="3590" spans="16364:16364" x14ac:dyDescent="0.3">
      <c r="XEJ3590" t="s">
        <v>1393</v>
      </c>
    </row>
    <row r="3591" spans="16364:16364" x14ac:dyDescent="0.3">
      <c r="XEJ3591" t="s">
        <v>1394</v>
      </c>
    </row>
    <row r="3592" spans="16364:16364" x14ac:dyDescent="0.3">
      <c r="XEJ3592" t="s">
        <v>1395</v>
      </c>
    </row>
    <row r="3593" spans="16364:16364" x14ac:dyDescent="0.3">
      <c r="XEJ3593" t="s">
        <v>1396</v>
      </c>
    </row>
    <row r="3594" spans="16364:16364" x14ac:dyDescent="0.3">
      <c r="XEJ3594" t="s">
        <v>1397</v>
      </c>
    </row>
    <row r="3595" spans="16364:16364" x14ac:dyDescent="0.3">
      <c r="XEJ3595" t="s">
        <v>1398</v>
      </c>
    </row>
    <row r="3596" spans="16364:16364" x14ac:dyDescent="0.3">
      <c r="XEJ3596" t="s">
        <v>1399</v>
      </c>
    </row>
    <row r="3597" spans="16364:16364" x14ac:dyDescent="0.3">
      <c r="XEJ3597" t="s">
        <v>1400</v>
      </c>
    </row>
    <row r="3598" spans="16364:16364" x14ac:dyDescent="0.3">
      <c r="XEJ3598" t="s">
        <v>1401</v>
      </c>
    </row>
    <row r="3599" spans="16364:16364" x14ac:dyDescent="0.3">
      <c r="XEJ3599" t="s">
        <v>1402</v>
      </c>
    </row>
    <row r="3600" spans="16364:16364" x14ac:dyDescent="0.3">
      <c r="XEJ3600" t="s">
        <v>1403</v>
      </c>
    </row>
    <row r="3601" spans="16364:16364" x14ac:dyDescent="0.3">
      <c r="XEJ3601" t="s">
        <v>1404</v>
      </c>
    </row>
    <row r="3602" spans="16364:16364" x14ac:dyDescent="0.3">
      <c r="XEJ3602" t="s">
        <v>1405</v>
      </c>
    </row>
    <row r="3603" spans="16364:16364" x14ac:dyDescent="0.3">
      <c r="XEJ3603" t="s">
        <v>1406</v>
      </c>
    </row>
    <row r="3604" spans="16364:16364" x14ac:dyDescent="0.3">
      <c r="XEJ3604" t="s">
        <v>1407</v>
      </c>
    </row>
    <row r="3605" spans="16364:16364" x14ac:dyDescent="0.3">
      <c r="XEJ3605" t="s">
        <v>1408</v>
      </c>
    </row>
    <row r="3606" spans="16364:16364" x14ac:dyDescent="0.3">
      <c r="XEJ3606" t="s">
        <v>1409</v>
      </c>
    </row>
    <row r="3607" spans="16364:16364" x14ac:dyDescent="0.3">
      <c r="XEJ3607" t="s">
        <v>1410</v>
      </c>
    </row>
    <row r="3608" spans="16364:16364" x14ac:dyDescent="0.3">
      <c r="XEJ3608" t="s">
        <v>1411</v>
      </c>
    </row>
    <row r="3609" spans="16364:16364" x14ac:dyDescent="0.3">
      <c r="XEJ3609" t="s">
        <v>1412</v>
      </c>
    </row>
    <row r="3610" spans="16364:16364" x14ac:dyDescent="0.3">
      <c r="XEJ3610" t="s">
        <v>1413</v>
      </c>
    </row>
    <row r="3611" spans="16364:16364" x14ac:dyDescent="0.3">
      <c r="XEJ3611" t="s">
        <v>1414</v>
      </c>
    </row>
    <row r="3612" spans="16364:16364" x14ac:dyDescent="0.3">
      <c r="XEJ3612" t="s">
        <v>1415</v>
      </c>
    </row>
    <row r="3613" spans="16364:16364" x14ac:dyDescent="0.3">
      <c r="XEJ3613" t="s">
        <v>1416</v>
      </c>
    </row>
    <row r="3614" spans="16364:16364" x14ac:dyDescent="0.3">
      <c r="XEJ3614" t="s">
        <v>1417</v>
      </c>
    </row>
    <row r="3615" spans="16364:16364" x14ac:dyDescent="0.3">
      <c r="XEJ3615" t="s">
        <v>1418</v>
      </c>
    </row>
    <row r="3616" spans="16364:16364" x14ac:dyDescent="0.3">
      <c r="XEJ3616" t="s">
        <v>1419</v>
      </c>
    </row>
    <row r="3617" spans="16364:16364" x14ac:dyDescent="0.3">
      <c r="XEJ3617" t="s">
        <v>1420</v>
      </c>
    </row>
    <row r="3618" spans="16364:16364" x14ac:dyDescent="0.3">
      <c r="XEJ3618" t="s">
        <v>1421</v>
      </c>
    </row>
    <row r="3619" spans="16364:16364" x14ac:dyDescent="0.3">
      <c r="XEJ3619" t="s">
        <v>1422</v>
      </c>
    </row>
    <row r="3620" spans="16364:16364" x14ac:dyDescent="0.3">
      <c r="XEJ3620" t="s">
        <v>1423</v>
      </c>
    </row>
    <row r="3621" spans="16364:16364" x14ac:dyDescent="0.3">
      <c r="XEJ3621" t="s">
        <v>1424</v>
      </c>
    </row>
    <row r="3622" spans="16364:16364" x14ac:dyDescent="0.3">
      <c r="XEJ3622" t="s">
        <v>1425</v>
      </c>
    </row>
    <row r="3623" spans="16364:16364" x14ac:dyDescent="0.3">
      <c r="XEJ3623" t="s">
        <v>1426</v>
      </c>
    </row>
    <row r="3624" spans="16364:16364" x14ac:dyDescent="0.3">
      <c r="XEJ3624" t="s">
        <v>1427</v>
      </c>
    </row>
    <row r="3625" spans="16364:16364" x14ac:dyDescent="0.3">
      <c r="XEJ3625" t="s">
        <v>1428</v>
      </c>
    </row>
    <row r="3626" spans="16364:16364" x14ac:dyDescent="0.3">
      <c r="XEJ3626" t="s">
        <v>1429</v>
      </c>
    </row>
    <row r="3627" spans="16364:16364" x14ac:dyDescent="0.3">
      <c r="XEJ3627" t="s">
        <v>1430</v>
      </c>
    </row>
    <row r="3628" spans="16364:16364" x14ac:dyDescent="0.3">
      <c r="XEJ3628" t="s">
        <v>1431</v>
      </c>
    </row>
    <row r="3629" spans="16364:16364" x14ac:dyDescent="0.3">
      <c r="XEJ3629" t="s">
        <v>1432</v>
      </c>
    </row>
    <row r="3630" spans="16364:16364" x14ac:dyDescent="0.3">
      <c r="XEJ3630" t="s">
        <v>1433</v>
      </c>
    </row>
    <row r="3631" spans="16364:16364" x14ac:dyDescent="0.3">
      <c r="XEJ3631" t="s">
        <v>1434</v>
      </c>
    </row>
    <row r="3632" spans="16364:16364" x14ac:dyDescent="0.3">
      <c r="XEJ3632" t="s">
        <v>1435</v>
      </c>
    </row>
    <row r="3633" spans="16364:16364" x14ac:dyDescent="0.3">
      <c r="XEJ3633" t="s">
        <v>1436</v>
      </c>
    </row>
    <row r="3634" spans="16364:16364" x14ac:dyDescent="0.3">
      <c r="XEJ3634" t="s">
        <v>1437</v>
      </c>
    </row>
    <row r="3635" spans="16364:16364" x14ac:dyDescent="0.3">
      <c r="XEJ3635" t="s">
        <v>1438</v>
      </c>
    </row>
    <row r="3636" spans="16364:16364" x14ac:dyDescent="0.3">
      <c r="XEJ3636" t="s">
        <v>1439</v>
      </c>
    </row>
    <row r="3637" spans="16364:16364" x14ac:dyDescent="0.3">
      <c r="XEJ3637" t="s">
        <v>1440</v>
      </c>
    </row>
    <row r="3638" spans="16364:16364" x14ac:dyDescent="0.3">
      <c r="XEJ3638" t="s">
        <v>1441</v>
      </c>
    </row>
    <row r="3639" spans="16364:16364" x14ac:dyDescent="0.3">
      <c r="XEJ3639" t="s">
        <v>1442</v>
      </c>
    </row>
    <row r="3640" spans="16364:16364" x14ac:dyDescent="0.3">
      <c r="XEJ3640" t="s">
        <v>1443</v>
      </c>
    </row>
    <row r="3641" spans="16364:16364" x14ac:dyDescent="0.3">
      <c r="XEJ3641" t="s">
        <v>1444</v>
      </c>
    </row>
    <row r="3642" spans="16364:16364" x14ac:dyDescent="0.3">
      <c r="XEJ3642" t="s">
        <v>1445</v>
      </c>
    </row>
    <row r="3643" spans="16364:16364" x14ac:dyDescent="0.3">
      <c r="XEJ3643" t="s">
        <v>1446</v>
      </c>
    </row>
    <row r="3644" spans="16364:16364" x14ac:dyDescent="0.3">
      <c r="XEJ3644" t="s">
        <v>1447</v>
      </c>
    </row>
    <row r="3645" spans="16364:16364" x14ac:dyDescent="0.3">
      <c r="XEJ3645" t="s">
        <v>1448</v>
      </c>
    </row>
    <row r="3646" spans="16364:16364" x14ac:dyDescent="0.3">
      <c r="XEJ3646" t="s">
        <v>1449</v>
      </c>
    </row>
    <row r="3647" spans="16364:16364" x14ac:dyDescent="0.3">
      <c r="XEJ3647" t="s">
        <v>1450</v>
      </c>
    </row>
    <row r="3648" spans="16364:16364" x14ac:dyDescent="0.3">
      <c r="XEJ3648" t="s">
        <v>1451</v>
      </c>
    </row>
    <row r="3649" spans="16364:16364" x14ac:dyDescent="0.3">
      <c r="XEJ3649" t="s">
        <v>1452</v>
      </c>
    </row>
    <row r="3650" spans="16364:16364" x14ac:dyDescent="0.3">
      <c r="XEJ3650" t="s">
        <v>1453</v>
      </c>
    </row>
    <row r="3651" spans="16364:16364" x14ac:dyDescent="0.3">
      <c r="XEJ3651" t="s">
        <v>1454</v>
      </c>
    </row>
    <row r="3652" spans="16364:16364" x14ac:dyDescent="0.3">
      <c r="XEJ3652" t="s">
        <v>1455</v>
      </c>
    </row>
    <row r="3653" spans="16364:16364" x14ac:dyDescent="0.3">
      <c r="XEJ3653" t="s">
        <v>1456</v>
      </c>
    </row>
    <row r="3654" spans="16364:16364" x14ac:dyDescent="0.3">
      <c r="XEJ3654" t="s">
        <v>1457</v>
      </c>
    </row>
    <row r="3655" spans="16364:16364" x14ac:dyDescent="0.3">
      <c r="XEJ3655" t="s">
        <v>1458</v>
      </c>
    </row>
    <row r="3656" spans="16364:16364" x14ac:dyDescent="0.3">
      <c r="XEJ3656" t="s">
        <v>1459</v>
      </c>
    </row>
    <row r="3657" spans="16364:16364" x14ac:dyDescent="0.3">
      <c r="XEJ3657" t="s">
        <v>1460</v>
      </c>
    </row>
    <row r="3658" spans="16364:16364" x14ac:dyDescent="0.3">
      <c r="XEJ3658" t="s">
        <v>1461</v>
      </c>
    </row>
    <row r="3659" spans="16364:16364" x14ac:dyDescent="0.3">
      <c r="XEJ3659" t="s">
        <v>1462</v>
      </c>
    </row>
    <row r="3660" spans="16364:16364" x14ac:dyDescent="0.3">
      <c r="XEJ3660" t="s">
        <v>1463</v>
      </c>
    </row>
    <row r="3661" spans="16364:16364" x14ac:dyDescent="0.3">
      <c r="XEJ3661" t="s">
        <v>1464</v>
      </c>
    </row>
    <row r="3662" spans="16364:16364" x14ac:dyDescent="0.3">
      <c r="XEJ3662" t="s">
        <v>1465</v>
      </c>
    </row>
    <row r="3663" spans="16364:16364" x14ac:dyDescent="0.3">
      <c r="XEJ3663" t="s">
        <v>1466</v>
      </c>
    </row>
    <row r="3664" spans="16364:16364" x14ac:dyDescent="0.3">
      <c r="XEJ3664" t="s">
        <v>1467</v>
      </c>
    </row>
    <row r="3665" spans="16364:16364" x14ac:dyDescent="0.3">
      <c r="XEJ3665" t="s">
        <v>1468</v>
      </c>
    </row>
    <row r="3666" spans="16364:16364" x14ac:dyDescent="0.3">
      <c r="XEJ3666" t="s">
        <v>1469</v>
      </c>
    </row>
    <row r="3667" spans="16364:16364" x14ac:dyDescent="0.3">
      <c r="XEJ3667" t="s">
        <v>1470</v>
      </c>
    </row>
    <row r="3668" spans="16364:16364" x14ac:dyDescent="0.3">
      <c r="XEJ3668" t="s">
        <v>1471</v>
      </c>
    </row>
    <row r="3669" spans="16364:16364" x14ac:dyDescent="0.3">
      <c r="XEJ3669" t="s">
        <v>1472</v>
      </c>
    </row>
    <row r="3670" spans="16364:16364" x14ac:dyDescent="0.3">
      <c r="XEJ3670" t="s">
        <v>1473</v>
      </c>
    </row>
    <row r="3671" spans="16364:16364" x14ac:dyDescent="0.3">
      <c r="XEJ3671" t="s">
        <v>1474</v>
      </c>
    </row>
    <row r="3672" spans="16364:16364" x14ac:dyDescent="0.3">
      <c r="XEJ3672" t="s">
        <v>1475</v>
      </c>
    </row>
    <row r="3673" spans="16364:16364" x14ac:dyDescent="0.3">
      <c r="XEJ3673" t="s">
        <v>1476</v>
      </c>
    </row>
    <row r="3674" spans="16364:16364" x14ac:dyDescent="0.3">
      <c r="XEJ3674" t="s">
        <v>1477</v>
      </c>
    </row>
    <row r="3675" spans="16364:16364" x14ac:dyDescent="0.3">
      <c r="XEJ3675" t="s">
        <v>1478</v>
      </c>
    </row>
    <row r="3676" spans="16364:16364" x14ac:dyDescent="0.3">
      <c r="XEJ3676" t="s">
        <v>1479</v>
      </c>
    </row>
    <row r="3677" spans="16364:16364" x14ac:dyDescent="0.3">
      <c r="XEJ3677" t="s">
        <v>1480</v>
      </c>
    </row>
    <row r="3678" spans="16364:16364" x14ac:dyDescent="0.3">
      <c r="XEJ3678" t="s">
        <v>1481</v>
      </c>
    </row>
    <row r="3679" spans="16364:16364" x14ac:dyDescent="0.3">
      <c r="XEJ3679" t="s">
        <v>1482</v>
      </c>
    </row>
    <row r="3680" spans="16364:16364" x14ac:dyDescent="0.3">
      <c r="XEJ3680" t="s">
        <v>1483</v>
      </c>
    </row>
    <row r="3681" spans="16364:16364" x14ac:dyDescent="0.3">
      <c r="XEJ3681" t="s">
        <v>1484</v>
      </c>
    </row>
    <row r="3682" spans="16364:16364" x14ac:dyDescent="0.3">
      <c r="XEJ3682" t="s">
        <v>1485</v>
      </c>
    </row>
    <row r="3683" spans="16364:16364" x14ac:dyDescent="0.3">
      <c r="XEJ3683" t="s">
        <v>1486</v>
      </c>
    </row>
    <row r="3684" spans="16364:16364" x14ac:dyDescent="0.3">
      <c r="XEJ3684" t="s">
        <v>1487</v>
      </c>
    </row>
    <row r="3685" spans="16364:16364" x14ac:dyDescent="0.3">
      <c r="XEJ3685" t="s">
        <v>1488</v>
      </c>
    </row>
    <row r="3686" spans="16364:16364" x14ac:dyDescent="0.3">
      <c r="XEJ3686" t="s">
        <v>1489</v>
      </c>
    </row>
    <row r="3687" spans="16364:16364" x14ac:dyDescent="0.3">
      <c r="XEJ3687" t="s">
        <v>1490</v>
      </c>
    </row>
    <row r="3688" spans="16364:16364" x14ac:dyDescent="0.3">
      <c r="XEJ3688" t="s">
        <v>1491</v>
      </c>
    </row>
    <row r="3689" spans="16364:16364" x14ac:dyDescent="0.3">
      <c r="XEJ3689" t="s">
        <v>1492</v>
      </c>
    </row>
    <row r="3690" spans="16364:16364" x14ac:dyDescent="0.3">
      <c r="XEJ3690" t="s">
        <v>1493</v>
      </c>
    </row>
    <row r="3691" spans="16364:16364" x14ac:dyDescent="0.3">
      <c r="XEJ3691" t="s">
        <v>1494</v>
      </c>
    </row>
    <row r="3692" spans="16364:16364" x14ac:dyDescent="0.3">
      <c r="XEJ3692" t="s">
        <v>1495</v>
      </c>
    </row>
    <row r="3693" spans="16364:16364" x14ac:dyDescent="0.3">
      <c r="XEJ3693" t="s">
        <v>1496</v>
      </c>
    </row>
    <row r="3694" spans="16364:16364" x14ac:dyDescent="0.3">
      <c r="XEJ3694" t="s">
        <v>1497</v>
      </c>
    </row>
    <row r="3695" spans="16364:16364" x14ac:dyDescent="0.3">
      <c r="XEJ3695" t="s">
        <v>1498</v>
      </c>
    </row>
    <row r="3696" spans="16364:16364" x14ac:dyDescent="0.3">
      <c r="XEJ3696" t="s">
        <v>1499</v>
      </c>
    </row>
    <row r="3697" spans="16364:16364" x14ac:dyDescent="0.3">
      <c r="XEJ3697" t="s">
        <v>1500</v>
      </c>
    </row>
    <row r="3698" spans="16364:16364" x14ac:dyDescent="0.3">
      <c r="XEJ3698" t="s">
        <v>1501</v>
      </c>
    </row>
    <row r="3699" spans="16364:16364" x14ac:dyDescent="0.3">
      <c r="XEJ3699" t="s">
        <v>1502</v>
      </c>
    </row>
    <row r="3700" spans="16364:16364" x14ac:dyDescent="0.3">
      <c r="XEJ3700" t="s">
        <v>1503</v>
      </c>
    </row>
    <row r="3701" spans="16364:16364" x14ac:dyDescent="0.3">
      <c r="XEJ3701" t="s">
        <v>1504</v>
      </c>
    </row>
    <row r="3702" spans="16364:16364" x14ac:dyDescent="0.3">
      <c r="XEJ3702" t="s">
        <v>1505</v>
      </c>
    </row>
    <row r="3703" spans="16364:16364" x14ac:dyDescent="0.3">
      <c r="XEJ3703" t="s">
        <v>1506</v>
      </c>
    </row>
    <row r="3704" spans="16364:16364" x14ac:dyDescent="0.3">
      <c r="XEJ3704" t="s">
        <v>1507</v>
      </c>
    </row>
    <row r="3705" spans="16364:16364" x14ac:dyDescent="0.3">
      <c r="XEJ3705" t="s">
        <v>1508</v>
      </c>
    </row>
    <row r="3706" spans="16364:16364" x14ac:dyDescent="0.3">
      <c r="XEJ3706" t="s">
        <v>1509</v>
      </c>
    </row>
    <row r="3707" spans="16364:16364" x14ac:dyDescent="0.3">
      <c r="XEJ3707" t="s">
        <v>1510</v>
      </c>
    </row>
    <row r="3708" spans="16364:16364" x14ac:dyDescent="0.3">
      <c r="XEJ3708" t="s">
        <v>1511</v>
      </c>
    </row>
    <row r="3709" spans="16364:16364" x14ac:dyDescent="0.3">
      <c r="XEJ3709" t="s">
        <v>1512</v>
      </c>
    </row>
    <row r="3710" spans="16364:16364" x14ac:dyDescent="0.3">
      <c r="XEJ3710" t="s">
        <v>1513</v>
      </c>
    </row>
    <row r="3711" spans="16364:16364" x14ac:dyDescent="0.3">
      <c r="XEJ3711" t="s">
        <v>1514</v>
      </c>
    </row>
    <row r="3712" spans="16364:16364" x14ac:dyDescent="0.3">
      <c r="XEJ3712" t="s">
        <v>1515</v>
      </c>
    </row>
    <row r="3713" spans="16364:16364" x14ac:dyDescent="0.3">
      <c r="XEJ3713" t="s">
        <v>1516</v>
      </c>
    </row>
    <row r="3714" spans="16364:16364" x14ac:dyDescent="0.3">
      <c r="XEJ3714" t="s">
        <v>1517</v>
      </c>
    </row>
    <row r="3715" spans="16364:16364" x14ac:dyDescent="0.3">
      <c r="XEJ3715" t="s">
        <v>1518</v>
      </c>
    </row>
    <row r="3716" spans="16364:16364" x14ac:dyDescent="0.3">
      <c r="XEJ3716" t="s">
        <v>1519</v>
      </c>
    </row>
    <row r="3717" spans="16364:16364" x14ac:dyDescent="0.3">
      <c r="XEJ3717" t="s">
        <v>1520</v>
      </c>
    </row>
    <row r="3718" spans="16364:16364" x14ac:dyDescent="0.3">
      <c r="XEJ3718" t="s">
        <v>1521</v>
      </c>
    </row>
    <row r="3719" spans="16364:16364" x14ac:dyDescent="0.3">
      <c r="XEJ3719" t="s">
        <v>1522</v>
      </c>
    </row>
    <row r="3720" spans="16364:16364" x14ac:dyDescent="0.3">
      <c r="XEJ3720" t="s">
        <v>1523</v>
      </c>
    </row>
    <row r="3721" spans="16364:16364" x14ac:dyDescent="0.3">
      <c r="XEJ3721" t="s">
        <v>1524</v>
      </c>
    </row>
    <row r="3722" spans="16364:16364" x14ac:dyDescent="0.3">
      <c r="XEJ3722" t="s">
        <v>1525</v>
      </c>
    </row>
    <row r="3723" spans="16364:16364" x14ac:dyDescent="0.3">
      <c r="XEJ3723" t="s">
        <v>1526</v>
      </c>
    </row>
    <row r="3724" spans="16364:16364" x14ac:dyDescent="0.3">
      <c r="XEJ3724" t="s">
        <v>1527</v>
      </c>
    </row>
    <row r="3725" spans="16364:16364" x14ac:dyDescent="0.3">
      <c r="XEJ3725" t="s">
        <v>1528</v>
      </c>
    </row>
    <row r="3726" spans="16364:16364" x14ac:dyDescent="0.3">
      <c r="XEJ3726" t="s">
        <v>1529</v>
      </c>
    </row>
    <row r="3727" spans="16364:16364" x14ac:dyDescent="0.3">
      <c r="XEJ3727" t="s">
        <v>1530</v>
      </c>
    </row>
    <row r="3728" spans="16364:16364" x14ac:dyDescent="0.3">
      <c r="XEJ3728" t="s">
        <v>1531</v>
      </c>
    </row>
    <row r="3729" spans="16364:16364" x14ac:dyDescent="0.3">
      <c r="XEJ3729" t="s">
        <v>1532</v>
      </c>
    </row>
    <row r="3730" spans="16364:16364" x14ac:dyDescent="0.3">
      <c r="XEJ3730" t="s">
        <v>1533</v>
      </c>
    </row>
    <row r="3731" spans="16364:16364" x14ac:dyDescent="0.3">
      <c r="XEJ3731" t="s">
        <v>1534</v>
      </c>
    </row>
    <row r="3732" spans="16364:16364" x14ac:dyDescent="0.3">
      <c r="XEJ3732" t="s">
        <v>1535</v>
      </c>
    </row>
    <row r="3733" spans="16364:16364" x14ac:dyDescent="0.3">
      <c r="XEJ3733" t="s">
        <v>1536</v>
      </c>
    </row>
    <row r="3734" spans="16364:16364" x14ac:dyDescent="0.3">
      <c r="XEJ3734" t="s">
        <v>1537</v>
      </c>
    </row>
    <row r="3735" spans="16364:16364" x14ac:dyDescent="0.3">
      <c r="XEJ3735" t="s">
        <v>1538</v>
      </c>
    </row>
    <row r="3736" spans="16364:16364" x14ac:dyDescent="0.3">
      <c r="XEJ3736" t="s">
        <v>1539</v>
      </c>
    </row>
    <row r="3737" spans="16364:16364" x14ac:dyDescent="0.3">
      <c r="XEJ3737" t="s">
        <v>1540</v>
      </c>
    </row>
    <row r="3738" spans="16364:16364" x14ac:dyDescent="0.3">
      <c r="XEJ3738" t="s">
        <v>1541</v>
      </c>
    </row>
    <row r="3739" spans="16364:16364" x14ac:dyDescent="0.3">
      <c r="XEJ3739" t="s">
        <v>1542</v>
      </c>
    </row>
    <row r="3740" spans="16364:16364" x14ac:dyDescent="0.3">
      <c r="XEJ3740" t="s">
        <v>1543</v>
      </c>
    </row>
    <row r="3741" spans="16364:16364" x14ac:dyDescent="0.3">
      <c r="XEJ3741" t="s">
        <v>1544</v>
      </c>
    </row>
    <row r="3742" spans="16364:16364" x14ac:dyDescent="0.3">
      <c r="XEJ3742" t="s">
        <v>1545</v>
      </c>
    </row>
    <row r="3743" spans="16364:16364" x14ac:dyDescent="0.3">
      <c r="XEJ3743" t="s">
        <v>1546</v>
      </c>
    </row>
    <row r="3744" spans="16364:16364" x14ac:dyDescent="0.3">
      <c r="XEJ3744" t="s">
        <v>1547</v>
      </c>
    </row>
    <row r="3745" spans="16364:16364" x14ac:dyDescent="0.3">
      <c r="XEJ3745" t="s">
        <v>1548</v>
      </c>
    </row>
    <row r="3746" spans="16364:16364" x14ac:dyDescent="0.3">
      <c r="XEJ3746" t="s">
        <v>1549</v>
      </c>
    </row>
    <row r="3747" spans="16364:16364" x14ac:dyDescent="0.3">
      <c r="XEJ3747" t="s">
        <v>1550</v>
      </c>
    </row>
    <row r="3748" spans="16364:16364" x14ac:dyDescent="0.3">
      <c r="XEJ3748" t="s">
        <v>1551</v>
      </c>
    </row>
    <row r="3749" spans="16364:16364" x14ac:dyDescent="0.3">
      <c r="XEJ3749" t="s">
        <v>1552</v>
      </c>
    </row>
    <row r="3750" spans="16364:16364" x14ac:dyDescent="0.3">
      <c r="XEJ3750" t="s">
        <v>1553</v>
      </c>
    </row>
    <row r="3751" spans="16364:16364" x14ac:dyDescent="0.3">
      <c r="XEJ3751" t="s">
        <v>1554</v>
      </c>
    </row>
    <row r="3752" spans="16364:16364" x14ac:dyDescent="0.3">
      <c r="XEJ3752" t="s">
        <v>1555</v>
      </c>
    </row>
    <row r="3753" spans="16364:16364" x14ac:dyDescent="0.3">
      <c r="XEJ3753" t="s">
        <v>1556</v>
      </c>
    </row>
    <row r="3754" spans="16364:16364" x14ac:dyDescent="0.3">
      <c r="XEJ3754" t="s">
        <v>1557</v>
      </c>
    </row>
    <row r="3755" spans="16364:16364" x14ac:dyDescent="0.3">
      <c r="XEJ3755" t="s">
        <v>1558</v>
      </c>
    </row>
    <row r="3756" spans="16364:16364" x14ac:dyDescent="0.3">
      <c r="XEJ3756" t="s">
        <v>1559</v>
      </c>
    </row>
    <row r="3757" spans="16364:16364" x14ac:dyDescent="0.3">
      <c r="XEJ3757" t="s">
        <v>1560</v>
      </c>
    </row>
    <row r="3758" spans="16364:16364" x14ac:dyDescent="0.3">
      <c r="XEJ3758" t="s">
        <v>1561</v>
      </c>
    </row>
    <row r="3759" spans="16364:16364" x14ac:dyDescent="0.3">
      <c r="XEJ3759" t="s">
        <v>1562</v>
      </c>
    </row>
    <row r="3760" spans="16364:16364" x14ac:dyDescent="0.3">
      <c r="XEJ3760" t="s">
        <v>1563</v>
      </c>
    </row>
    <row r="3761" spans="16364:16364" x14ac:dyDescent="0.3">
      <c r="XEJ3761" t="s">
        <v>1564</v>
      </c>
    </row>
    <row r="3762" spans="16364:16364" x14ac:dyDescent="0.3">
      <c r="XEJ3762" t="s">
        <v>1565</v>
      </c>
    </row>
    <row r="3763" spans="16364:16364" x14ac:dyDescent="0.3">
      <c r="XEJ3763" t="s">
        <v>1566</v>
      </c>
    </row>
    <row r="3764" spans="16364:16364" x14ac:dyDescent="0.3">
      <c r="XEJ3764" t="s">
        <v>1567</v>
      </c>
    </row>
    <row r="3765" spans="16364:16364" x14ac:dyDescent="0.3">
      <c r="XEJ3765" t="s">
        <v>1568</v>
      </c>
    </row>
    <row r="3766" spans="16364:16364" x14ac:dyDescent="0.3">
      <c r="XEJ3766" t="s">
        <v>1569</v>
      </c>
    </row>
    <row r="3767" spans="16364:16364" x14ac:dyDescent="0.3">
      <c r="XEJ3767" t="s">
        <v>1570</v>
      </c>
    </row>
    <row r="3768" spans="16364:16364" x14ac:dyDescent="0.3">
      <c r="XEJ3768" t="s">
        <v>1571</v>
      </c>
    </row>
    <row r="3769" spans="16364:16364" x14ac:dyDescent="0.3">
      <c r="XEJ3769" t="s">
        <v>1572</v>
      </c>
    </row>
    <row r="3770" spans="16364:16364" x14ac:dyDescent="0.3">
      <c r="XEJ3770" t="s">
        <v>1573</v>
      </c>
    </row>
    <row r="3771" spans="16364:16364" x14ac:dyDescent="0.3">
      <c r="XEJ3771" t="s">
        <v>1574</v>
      </c>
    </row>
    <row r="3772" spans="16364:16364" x14ac:dyDescent="0.3">
      <c r="XEJ3772" t="s">
        <v>1575</v>
      </c>
    </row>
    <row r="3773" spans="16364:16364" x14ac:dyDescent="0.3">
      <c r="XEJ3773" t="s">
        <v>1576</v>
      </c>
    </row>
    <row r="3774" spans="16364:16364" x14ac:dyDescent="0.3">
      <c r="XEJ3774" t="s">
        <v>1577</v>
      </c>
    </row>
    <row r="3775" spans="16364:16364" x14ac:dyDescent="0.3">
      <c r="XEJ3775" t="s">
        <v>1578</v>
      </c>
    </row>
    <row r="3776" spans="16364:16364" x14ac:dyDescent="0.3">
      <c r="XEJ3776" t="s">
        <v>1579</v>
      </c>
    </row>
    <row r="3777" spans="16364:16364" x14ac:dyDescent="0.3">
      <c r="XEJ3777" t="s">
        <v>1580</v>
      </c>
    </row>
    <row r="3778" spans="16364:16364" x14ac:dyDescent="0.3">
      <c r="XEJ3778" t="s">
        <v>1581</v>
      </c>
    </row>
    <row r="3779" spans="16364:16364" x14ac:dyDescent="0.3">
      <c r="XEJ3779" t="s">
        <v>1582</v>
      </c>
    </row>
    <row r="3780" spans="16364:16364" x14ac:dyDescent="0.3">
      <c r="XEJ3780" t="s">
        <v>1583</v>
      </c>
    </row>
    <row r="3781" spans="16364:16364" x14ac:dyDescent="0.3">
      <c r="XEJ3781" t="s">
        <v>1584</v>
      </c>
    </row>
    <row r="3782" spans="16364:16364" x14ac:dyDescent="0.3">
      <c r="XEJ3782" t="s">
        <v>1585</v>
      </c>
    </row>
    <row r="3783" spans="16364:16364" x14ac:dyDescent="0.3">
      <c r="XEJ3783" t="s">
        <v>1586</v>
      </c>
    </row>
    <row r="3784" spans="16364:16364" x14ac:dyDescent="0.3">
      <c r="XEJ3784" t="s">
        <v>1587</v>
      </c>
    </row>
    <row r="3785" spans="16364:16364" x14ac:dyDescent="0.3">
      <c r="XEJ3785" t="s">
        <v>1588</v>
      </c>
    </row>
    <row r="3786" spans="16364:16364" x14ac:dyDescent="0.3">
      <c r="XEJ3786" t="s">
        <v>1589</v>
      </c>
    </row>
    <row r="3787" spans="16364:16364" x14ac:dyDescent="0.3">
      <c r="XEJ3787" t="s">
        <v>1590</v>
      </c>
    </row>
    <row r="3788" spans="16364:16364" x14ac:dyDescent="0.3">
      <c r="XEJ3788" t="s">
        <v>1591</v>
      </c>
    </row>
    <row r="3789" spans="16364:16364" x14ac:dyDescent="0.3">
      <c r="XEJ3789" t="s">
        <v>1592</v>
      </c>
    </row>
    <row r="3790" spans="16364:16364" x14ac:dyDescent="0.3">
      <c r="XEJ3790" t="s">
        <v>1593</v>
      </c>
    </row>
    <row r="3791" spans="16364:16364" x14ac:dyDescent="0.3">
      <c r="XEJ3791" t="s">
        <v>1594</v>
      </c>
    </row>
    <row r="3792" spans="16364:16364" x14ac:dyDescent="0.3">
      <c r="XEJ3792" t="s">
        <v>1595</v>
      </c>
    </row>
    <row r="3793" spans="16364:16364" x14ac:dyDescent="0.3">
      <c r="XEJ3793" t="s">
        <v>1596</v>
      </c>
    </row>
    <row r="3794" spans="16364:16364" x14ac:dyDescent="0.3">
      <c r="XEJ3794" t="s">
        <v>1597</v>
      </c>
    </row>
    <row r="3795" spans="16364:16364" x14ac:dyDescent="0.3">
      <c r="XEJ3795" t="s">
        <v>1598</v>
      </c>
    </row>
    <row r="3796" spans="16364:16364" x14ac:dyDescent="0.3">
      <c r="XEJ3796" t="s">
        <v>1599</v>
      </c>
    </row>
    <row r="3797" spans="16364:16364" x14ac:dyDescent="0.3">
      <c r="XEJ3797" t="s">
        <v>1600</v>
      </c>
    </row>
    <row r="3798" spans="16364:16364" x14ac:dyDescent="0.3">
      <c r="XEJ3798" t="s">
        <v>1601</v>
      </c>
    </row>
    <row r="3799" spans="16364:16364" x14ac:dyDescent="0.3">
      <c r="XEJ3799" t="s">
        <v>1602</v>
      </c>
    </row>
    <row r="3800" spans="16364:16364" x14ac:dyDescent="0.3">
      <c r="XEJ3800" t="s">
        <v>1603</v>
      </c>
    </row>
    <row r="3801" spans="16364:16364" x14ac:dyDescent="0.3">
      <c r="XEJ3801" t="s">
        <v>1604</v>
      </c>
    </row>
    <row r="3802" spans="16364:16364" x14ac:dyDescent="0.3">
      <c r="XEJ3802" t="s">
        <v>1605</v>
      </c>
    </row>
    <row r="3803" spans="16364:16364" x14ac:dyDescent="0.3">
      <c r="XEJ3803" t="s">
        <v>1606</v>
      </c>
    </row>
    <row r="3804" spans="16364:16364" x14ac:dyDescent="0.3">
      <c r="XEJ3804" t="s">
        <v>1607</v>
      </c>
    </row>
    <row r="3805" spans="16364:16364" x14ac:dyDescent="0.3">
      <c r="XEJ3805" t="s">
        <v>1608</v>
      </c>
    </row>
    <row r="3806" spans="16364:16364" x14ac:dyDescent="0.3">
      <c r="XEJ3806" t="s">
        <v>1609</v>
      </c>
    </row>
    <row r="3807" spans="16364:16364" x14ac:dyDescent="0.3">
      <c r="XEJ3807" t="s">
        <v>1610</v>
      </c>
    </row>
    <row r="3808" spans="16364:16364" x14ac:dyDescent="0.3">
      <c r="XEJ3808" t="s">
        <v>1611</v>
      </c>
    </row>
    <row r="3809" spans="16364:16364" x14ac:dyDescent="0.3">
      <c r="XEJ3809" t="s">
        <v>1612</v>
      </c>
    </row>
    <row r="3810" spans="16364:16364" x14ac:dyDescent="0.3">
      <c r="XEJ3810" t="s">
        <v>1613</v>
      </c>
    </row>
    <row r="3811" spans="16364:16364" x14ac:dyDescent="0.3">
      <c r="XEJ3811" t="s">
        <v>1614</v>
      </c>
    </row>
    <row r="3812" spans="16364:16364" x14ac:dyDescent="0.3">
      <c r="XEJ3812" t="s">
        <v>1615</v>
      </c>
    </row>
    <row r="3813" spans="16364:16364" x14ac:dyDescent="0.3">
      <c r="XEJ3813" t="s">
        <v>1616</v>
      </c>
    </row>
    <row r="3814" spans="16364:16364" x14ac:dyDescent="0.3">
      <c r="XEJ3814" t="s">
        <v>1617</v>
      </c>
    </row>
    <row r="3815" spans="16364:16364" x14ac:dyDescent="0.3">
      <c r="XEJ3815" t="s">
        <v>1618</v>
      </c>
    </row>
    <row r="3816" spans="16364:16364" x14ac:dyDescent="0.3">
      <c r="XEJ3816" t="s">
        <v>1619</v>
      </c>
    </row>
    <row r="3817" spans="16364:16364" x14ac:dyDescent="0.3">
      <c r="XEJ3817" t="s">
        <v>1620</v>
      </c>
    </row>
    <row r="3818" spans="16364:16364" x14ac:dyDescent="0.3">
      <c r="XEJ3818" t="s">
        <v>1621</v>
      </c>
    </row>
    <row r="3819" spans="16364:16364" x14ac:dyDescent="0.3">
      <c r="XEJ3819" t="s">
        <v>1622</v>
      </c>
    </row>
    <row r="3820" spans="16364:16364" x14ac:dyDescent="0.3">
      <c r="XEJ3820" t="s">
        <v>1623</v>
      </c>
    </row>
    <row r="3821" spans="16364:16364" x14ac:dyDescent="0.3">
      <c r="XEJ3821" t="s">
        <v>1624</v>
      </c>
    </row>
    <row r="3822" spans="16364:16364" x14ac:dyDescent="0.3">
      <c r="XEJ3822" t="s">
        <v>1625</v>
      </c>
    </row>
    <row r="3823" spans="16364:16364" x14ac:dyDescent="0.3">
      <c r="XEJ3823" t="s">
        <v>1626</v>
      </c>
    </row>
    <row r="3824" spans="16364:16364" x14ac:dyDescent="0.3">
      <c r="XEJ3824" t="s">
        <v>1627</v>
      </c>
    </row>
    <row r="3825" spans="16364:16364" x14ac:dyDescent="0.3">
      <c r="XEJ3825" t="s">
        <v>1628</v>
      </c>
    </row>
    <row r="3826" spans="16364:16364" x14ac:dyDescent="0.3">
      <c r="XEJ3826" t="s">
        <v>1629</v>
      </c>
    </row>
    <row r="3827" spans="16364:16364" x14ac:dyDescent="0.3">
      <c r="XEJ3827" t="s">
        <v>1630</v>
      </c>
    </row>
    <row r="3828" spans="16364:16364" x14ac:dyDescent="0.3">
      <c r="XEJ3828" t="s">
        <v>1631</v>
      </c>
    </row>
    <row r="3829" spans="16364:16364" x14ac:dyDescent="0.3">
      <c r="XEJ3829" t="s">
        <v>1632</v>
      </c>
    </row>
    <row r="3830" spans="16364:16364" x14ac:dyDescent="0.3">
      <c r="XEJ3830" t="s">
        <v>1633</v>
      </c>
    </row>
    <row r="3831" spans="16364:16364" x14ac:dyDescent="0.3">
      <c r="XEJ3831" t="s">
        <v>1634</v>
      </c>
    </row>
    <row r="3832" spans="16364:16364" x14ac:dyDescent="0.3">
      <c r="XEJ3832" t="s">
        <v>1635</v>
      </c>
    </row>
    <row r="3833" spans="16364:16364" x14ac:dyDescent="0.3">
      <c r="XEJ3833" t="s">
        <v>1636</v>
      </c>
    </row>
    <row r="3834" spans="16364:16364" x14ac:dyDescent="0.3">
      <c r="XEJ3834" t="s">
        <v>1637</v>
      </c>
    </row>
    <row r="3835" spans="16364:16364" x14ac:dyDescent="0.3">
      <c r="XEJ3835" t="s">
        <v>1638</v>
      </c>
    </row>
    <row r="3836" spans="16364:16364" x14ac:dyDescent="0.3">
      <c r="XEJ3836" t="s">
        <v>1639</v>
      </c>
    </row>
    <row r="3837" spans="16364:16364" x14ac:dyDescent="0.3">
      <c r="XEJ3837" t="s">
        <v>1640</v>
      </c>
    </row>
    <row r="3838" spans="16364:16364" x14ac:dyDescent="0.3">
      <c r="XEJ3838" t="s">
        <v>1641</v>
      </c>
    </row>
    <row r="3839" spans="16364:16364" x14ac:dyDescent="0.3">
      <c r="XEJ3839" t="s">
        <v>1642</v>
      </c>
    </row>
    <row r="3840" spans="16364:16364" x14ac:dyDescent="0.3">
      <c r="XEJ3840" t="s">
        <v>1643</v>
      </c>
    </row>
    <row r="3841" spans="16364:16364" x14ac:dyDescent="0.3">
      <c r="XEJ3841" t="s">
        <v>1644</v>
      </c>
    </row>
    <row r="3842" spans="16364:16364" x14ac:dyDescent="0.3">
      <c r="XEJ3842" t="s">
        <v>1645</v>
      </c>
    </row>
    <row r="3843" spans="16364:16364" x14ac:dyDescent="0.3">
      <c r="XEJ3843" t="s">
        <v>1646</v>
      </c>
    </row>
    <row r="3844" spans="16364:16364" x14ac:dyDescent="0.3">
      <c r="XEJ3844" t="s">
        <v>1647</v>
      </c>
    </row>
    <row r="3845" spans="16364:16364" x14ac:dyDescent="0.3">
      <c r="XEJ3845" t="s">
        <v>1648</v>
      </c>
    </row>
    <row r="3846" spans="16364:16364" x14ac:dyDescent="0.3">
      <c r="XEJ3846" t="s">
        <v>1649</v>
      </c>
    </row>
    <row r="3847" spans="16364:16364" x14ac:dyDescent="0.3">
      <c r="XEJ3847" t="s">
        <v>1650</v>
      </c>
    </row>
    <row r="3848" spans="16364:16364" x14ac:dyDescent="0.3">
      <c r="XEJ3848" t="s">
        <v>1651</v>
      </c>
    </row>
    <row r="3849" spans="16364:16364" x14ac:dyDescent="0.3">
      <c r="XEJ3849" t="s">
        <v>1652</v>
      </c>
    </row>
    <row r="3850" spans="16364:16364" x14ac:dyDescent="0.3">
      <c r="XEJ3850" t="s">
        <v>1653</v>
      </c>
    </row>
    <row r="3851" spans="16364:16364" x14ac:dyDescent="0.3">
      <c r="XEJ3851" t="s">
        <v>1654</v>
      </c>
    </row>
    <row r="3852" spans="16364:16364" x14ac:dyDescent="0.3">
      <c r="XEJ3852" t="s">
        <v>1655</v>
      </c>
    </row>
    <row r="3853" spans="16364:16364" x14ac:dyDescent="0.3">
      <c r="XEJ3853" t="s">
        <v>1656</v>
      </c>
    </row>
    <row r="3854" spans="16364:16364" x14ac:dyDescent="0.3">
      <c r="XEJ3854" t="s">
        <v>1657</v>
      </c>
    </row>
    <row r="3855" spans="16364:16364" x14ac:dyDescent="0.3">
      <c r="XEJ3855" t="s">
        <v>1658</v>
      </c>
    </row>
    <row r="3856" spans="16364:16364" x14ac:dyDescent="0.3">
      <c r="XEJ3856" t="s">
        <v>1659</v>
      </c>
    </row>
    <row r="3857" spans="16364:16364" x14ac:dyDescent="0.3">
      <c r="XEJ3857" t="s">
        <v>1660</v>
      </c>
    </row>
    <row r="3858" spans="16364:16364" x14ac:dyDescent="0.3">
      <c r="XEJ3858" t="s">
        <v>1661</v>
      </c>
    </row>
    <row r="3859" spans="16364:16364" x14ac:dyDescent="0.3">
      <c r="XEJ3859" t="s">
        <v>1662</v>
      </c>
    </row>
    <row r="3860" spans="16364:16364" x14ac:dyDescent="0.3">
      <c r="XEJ3860" t="s">
        <v>1663</v>
      </c>
    </row>
    <row r="3861" spans="16364:16364" x14ac:dyDescent="0.3">
      <c r="XEJ3861" t="s">
        <v>1664</v>
      </c>
    </row>
    <row r="3862" spans="16364:16364" x14ac:dyDescent="0.3">
      <c r="XEJ3862" t="s">
        <v>1665</v>
      </c>
    </row>
    <row r="3863" spans="16364:16364" x14ac:dyDescent="0.3">
      <c r="XEJ3863" t="s">
        <v>1666</v>
      </c>
    </row>
    <row r="3864" spans="16364:16364" x14ac:dyDescent="0.3">
      <c r="XEJ3864" t="s">
        <v>1667</v>
      </c>
    </row>
    <row r="3865" spans="16364:16364" x14ac:dyDescent="0.3">
      <c r="XEJ3865" t="s">
        <v>1668</v>
      </c>
    </row>
    <row r="3866" spans="16364:16364" x14ac:dyDescent="0.3">
      <c r="XEJ3866" t="s">
        <v>1669</v>
      </c>
    </row>
    <row r="3867" spans="16364:16364" x14ac:dyDescent="0.3">
      <c r="XEJ3867" t="s">
        <v>1670</v>
      </c>
    </row>
    <row r="3868" spans="16364:16364" x14ac:dyDescent="0.3">
      <c r="XEJ3868" t="s">
        <v>1671</v>
      </c>
    </row>
    <row r="3869" spans="16364:16364" x14ac:dyDescent="0.3">
      <c r="XEJ3869" t="s">
        <v>1672</v>
      </c>
    </row>
    <row r="3870" spans="16364:16364" x14ac:dyDescent="0.3">
      <c r="XEJ3870" t="s">
        <v>1673</v>
      </c>
    </row>
    <row r="3871" spans="16364:16364" x14ac:dyDescent="0.3">
      <c r="XEJ3871" t="s">
        <v>1674</v>
      </c>
    </row>
    <row r="3872" spans="16364:16364" x14ac:dyDescent="0.3">
      <c r="XEJ3872" t="s">
        <v>1675</v>
      </c>
    </row>
    <row r="3873" spans="16364:16364" x14ac:dyDescent="0.3">
      <c r="XEJ3873" t="s">
        <v>1676</v>
      </c>
    </row>
    <row r="3874" spans="16364:16364" x14ac:dyDescent="0.3">
      <c r="XEJ3874" t="s">
        <v>1677</v>
      </c>
    </row>
    <row r="3875" spans="16364:16364" x14ac:dyDescent="0.3">
      <c r="XEJ3875" t="s">
        <v>1678</v>
      </c>
    </row>
    <row r="3876" spans="16364:16364" x14ac:dyDescent="0.3">
      <c r="XEJ3876" t="s">
        <v>1679</v>
      </c>
    </row>
    <row r="3877" spans="16364:16364" x14ac:dyDescent="0.3">
      <c r="XEJ3877" t="s">
        <v>1680</v>
      </c>
    </row>
    <row r="3878" spans="16364:16364" x14ac:dyDescent="0.3">
      <c r="XEJ3878" t="s">
        <v>1681</v>
      </c>
    </row>
    <row r="3879" spans="16364:16364" x14ac:dyDescent="0.3">
      <c r="XEJ3879" t="s">
        <v>1682</v>
      </c>
    </row>
    <row r="3880" spans="16364:16364" x14ac:dyDescent="0.3">
      <c r="XEJ3880" t="s">
        <v>1683</v>
      </c>
    </row>
    <row r="3881" spans="16364:16364" x14ac:dyDescent="0.3">
      <c r="XEJ3881" t="s">
        <v>1684</v>
      </c>
    </row>
    <row r="3882" spans="16364:16364" x14ac:dyDescent="0.3">
      <c r="XEJ3882" t="s">
        <v>1685</v>
      </c>
    </row>
    <row r="3883" spans="16364:16364" x14ac:dyDescent="0.3">
      <c r="XEJ3883" t="s">
        <v>1686</v>
      </c>
    </row>
    <row r="3884" spans="16364:16364" x14ac:dyDescent="0.3">
      <c r="XEJ3884" t="s">
        <v>1687</v>
      </c>
    </row>
    <row r="3885" spans="16364:16364" x14ac:dyDescent="0.3">
      <c r="XEJ3885" t="s">
        <v>1688</v>
      </c>
    </row>
    <row r="3886" spans="16364:16364" x14ac:dyDescent="0.3">
      <c r="XEJ3886" t="s">
        <v>1689</v>
      </c>
    </row>
    <row r="3887" spans="16364:16364" x14ac:dyDescent="0.3">
      <c r="XEJ3887" t="s">
        <v>1690</v>
      </c>
    </row>
    <row r="3888" spans="16364:16364" x14ac:dyDescent="0.3">
      <c r="XEJ3888" t="s">
        <v>1691</v>
      </c>
    </row>
    <row r="3889" spans="16364:16364" x14ac:dyDescent="0.3">
      <c r="XEJ3889" t="s">
        <v>1692</v>
      </c>
    </row>
    <row r="3890" spans="16364:16364" x14ac:dyDescent="0.3">
      <c r="XEJ3890" t="s">
        <v>1693</v>
      </c>
    </row>
    <row r="3891" spans="16364:16364" x14ac:dyDescent="0.3">
      <c r="XEJ3891" t="s">
        <v>1694</v>
      </c>
    </row>
    <row r="3892" spans="16364:16364" x14ac:dyDescent="0.3">
      <c r="XEJ3892" t="s">
        <v>1695</v>
      </c>
    </row>
    <row r="3893" spans="16364:16364" x14ac:dyDescent="0.3">
      <c r="XEJ3893" t="s">
        <v>1696</v>
      </c>
    </row>
    <row r="3894" spans="16364:16364" x14ac:dyDescent="0.3">
      <c r="XEJ3894" t="s">
        <v>1697</v>
      </c>
    </row>
    <row r="3895" spans="16364:16364" x14ac:dyDescent="0.3">
      <c r="XEJ3895" t="s">
        <v>1698</v>
      </c>
    </row>
    <row r="3896" spans="16364:16364" x14ac:dyDescent="0.3">
      <c r="XEJ3896" t="s">
        <v>1699</v>
      </c>
    </row>
    <row r="3897" spans="16364:16364" x14ac:dyDescent="0.3">
      <c r="XEJ3897" t="s">
        <v>1700</v>
      </c>
    </row>
    <row r="3898" spans="16364:16364" x14ac:dyDescent="0.3">
      <c r="XEJ3898" t="s">
        <v>1701</v>
      </c>
    </row>
    <row r="3899" spans="16364:16364" x14ac:dyDescent="0.3">
      <c r="XEJ3899" t="s">
        <v>1702</v>
      </c>
    </row>
    <row r="3900" spans="16364:16364" x14ac:dyDescent="0.3">
      <c r="XEJ3900" t="s">
        <v>1703</v>
      </c>
    </row>
    <row r="3901" spans="16364:16364" x14ac:dyDescent="0.3">
      <c r="XEJ3901" t="s">
        <v>1704</v>
      </c>
    </row>
    <row r="3902" spans="16364:16364" x14ac:dyDescent="0.3">
      <c r="XEJ3902" t="s">
        <v>1705</v>
      </c>
    </row>
    <row r="3903" spans="16364:16364" x14ac:dyDescent="0.3">
      <c r="XEJ3903" t="s">
        <v>1706</v>
      </c>
    </row>
    <row r="3904" spans="16364:16364" x14ac:dyDescent="0.3">
      <c r="XEJ3904" t="s">
        <v>1707</v>
      </c>
    </row>
    <row r="3905" spans="16364:16364" x14ac:dyDescent="0.3">
      <c r="XEJ3905" t="s">
        <v>1708</v>
      </c>
    </row>
    <row r="3906" spans="16364:16364" x14ac:dyDescent="0.3">
      <c r="XEJ3906" t="s">
        <v>1709</v>
      </c>
    </row>
    <row r="3907" spans="16364:16364" x14ac:dyDescent="0.3">
      <c r="XEJ3907" t="s">
        <v>1710</v>
      </c>
    </row>
    <row r="3908" spans="16364:16364" x14ac:dyDescent="0.3">
      <c r="XEJ3908" t="s">
        <v>1711</v>
      </c>
    </row>
    <row r="3909" spans="16364:16364" x14ac:dyDescent="0.3">
      <c r="XEJ3909" t="s">
        <v>1712</v>
      </c>
    </row>
    <row r="3910" spans="16364:16364" x14ac:dyDescent="0.3">
      <c r="XEJ3910" t="s">
        <v>1713</v>
      </c>
    </row>
    <row r="3911" spans="16364:16364" x14ac:dyDescent="0.3">
      <c r="XEJ3911" t="s">
        <v>1714</v>
      </c>
    </row>
    <row r="3912" spans="16364:16364" x14ac:dyDescent="0.3">
      <c r="XEJ3912" t="s">
        <v>1715</v>
      </c>
    </row>
    <row r="3913" spans="16364:16364" x14ac:dyDescent="0.3">
      <c r="XEJ3913" t="s">
        <v>1716</v>
      </c>
    </row>
    <row r="3914" spans="16364:16364" x14ac:dyDescent="0.3">
      <c r="XEJ3914" t="s">
        <v>1717</v>
      </c>
    </row>
    <row r="3915" spans="16364:16364" x14ac:dyDescent="0.3">
      <c r="XEJ3915" t="s">
        <v>1718</v>
      </c>
    </row>
    <row r="3916" spans="16364:16364" x14ac:dyDescent="0.3">
      <c r="XEJ3916" t="s">
        <v>1719</v>
      </c>
    </row>
    <row r="3917" spans="16364:16364" x14ac:dyDescent="0.3">
      <c r="XEJ3917" t="s">
        <v>1720</v>
      </c>
    </row>
    <row r="3918" spans="16364:16364" x14ac:dyDescent="0.3">
      <c r="XEJ3918" t="s">
        <v>1721</v>
      </c>
    </row>
    <row r="3919" spans="16364:16364" x14ac:dyDescent="0.3">
      <c r="XEJ3919" t="s">
        <v>1722</v>
      </c>
    </row>
    <row r="3920" spans="16364:16364" x14ac:dyDescent="0.3">
      <c r="XEJ3920" t="s">
        <v>1723</v>
      </c>
    </row>
    <row r="3921" spans="16364:16364" x14ac:dyDescent="0.3">
      <c r="XEJ3921" t="s">
        <v>1724</v>
      </c>
    </row>
    <row r="3922" spans="16364:16364" x14ac:dyDescent="0.3">
      <c r="XEJ3922" t="s">
        <v>1725</v>
      </c>
    </row>
    <row r="3923" spans="16364:16364" x14ac:dyDescent="0.3">
      <c r="XEJ3923" t="s">
        <v>1726</v>
      </c>
    </row>
    <row r="3924" spans="16364:16364" x14ac:dyDescent="0.3">
      <c r="XEJ3924" t="s">
        <v>1727</v>
      </c>
    </row>
    <row r="3925" spans="16364:16364" x14ac:dyDescent="0.3">
      <c r="XEJ3925" t="s">
        <v>1728</v>
      </c>
    </row>
    <row r="3926" spans="16364:16364" x14ac:dyDescent="0.3">
      <c r="XEJ3926" t="s">
        <v>1729</v>
      </c>
    </row>
    <row r="3927" spans="16364:16364" x14ac:dyDescent="0.3">
      <c r="XEJ3927" t="s">
        <v>1730</v>
      </c>
    </row>
    <row r="3928" spans="16364:16364" x14ac:dyDescent="0.3">
      <c r="XEJ3928" t="s">
        <v>1731</v>
      </c>
    </row>
    <row r="3929" spans="16364:16364" x14ac:dyDescent="0.3">
      <c r="XEJ3929" t="s">
        <v>1732</v>
      </c>
    </row>
    <row r="3930" spans="16364:16364" x14ac:dyDescent="0.3">
      <c r="XEJ3930" t="s">
        <v>1733</v>
      </c>
    </row>
    <row r="3931" spans="16364:16364" x14ac:dyDescent="0.3">
      <c r="XEJ3931" t="s">
        <v>1734</v>
      </c>
    </row>
    <row r="3932" spans="16364:16364" x14ac:dyDescent="0.3">
      <c r="XEJ3932" t="s">
        <v>1735</v>
      </c>
    </row>
    <row r="3933" spans="16364:16364" x14ac:dyDescent="0.3">
      <c r="XEJ3933" t="s">
        <v>1736</v>
      </c>
    </row>
    <row r="3934" spans="16364:16364" x14ac:dyDescent="0.3">
      <c r="XEJ3934" t="s">
        <v>1737</v>
      </c>
    </row>
    <row r="3935" spans="16364:16364" x14ac:dyDescent="0.3">
      <c r="XEJ3935" t="s">
        <v>1738</v>
      </c>
    </row>
    <row r="3936" spans="16364:16364" x14ac:dyDescent="0.3">
      <c r="XEJ3936" t="s">
        <v>1739</v>
      </c>
    </row>
    <row r="3937" spans="16364:16364" x14ac:dyDescent="0.3">
      <c r="XEJ3937" t="s">
        <v>1740</v>
      </c>
    </row>
    <row r="3938" spans="16364:16364" x14ac:dyDescent="0.3">
      <c r="XEJ3938" t="s">
        <v>1741</v>
      </c>
    </row>
    <row r="3939" spans="16364:16364" x14ac:dyDescent="0.3">
      <c r="XEJ3939" t="s">
        <v>1742</v>
      </c>
    </row>
    <row r="3940" spans="16364:16364" x14ac:dyDescent="0.3">
      <c r="XEJ3940" t="s">
        <v>1743</v>
      </c>
    </row>
    <row r="3941" spans="16364:16364" x14ac:dyDescent="0.3">
      <c r="XEJ3941" t="s">
        <v>1744</v>
      </c>
    </row>
    <row r="3942" spans="16364:16364" x14ac:dyDescent="0.3">
      <c r="XEJ3942" t="s">
        <v>1745</v>
      </c>
    </row>
    <row r="3943" spans="16364:16364" x14ac:dyDescent="0.3">
      <c r="XEJ3943" t="s">
        <v>1746</v>
      </c>
    </row>
    <row r="3944" spans="16364:16364" x14ac:dyDescent="0.3">
      <c r="XEJ3944" t="s">
        <v>1747</v>
      </c>
    </row>
    <row r="3945" spans="16364:16364" x14ac:dyDescent="0.3">
      <c r="XEJ3945" t="s">
        <v>1748</v>
      </c>
    </row>
    <row r="3946" spans="16364:16364" x14ac:dyDescent="0.3">
      <c r="XEJ3946" t="s">
        <v>1749</v>
      </c>
    </row>
    <row r="3947" spans="16364:16364" x14ac:dyDescent="0.3">
      <c r="XEJ3947" t="s">
        <v>1750</v>
      </c>
    </row>
    <row r="3948" spans="16364:16364" x14ac:dyDescent="0.3">
      <c r="XEJ3948" t="s">
        <v>1751</v>
      </c>
    </row>
    <row r="3949" spans="16364:16364" x14ac:dyDescent="0.3">
      <c r="XEJ3949" t="s">
        <v>1752</v>
      </c>
    </row>
    <row r="3950" spans="16364:16364" x14ac:dyDescent="0.3">
      <c r="XEJ3950" t="s">
        <v>1753</v>
      </c>
    </row>
    <row r="3951" spans="16364:16364" x14ac:dyDescent="0.3">
      <c r="XEJ3951" t="s">
        <v>1754</v>
      </c>
    </row>
    <row r="3952" spans="16364:16364" x14ac:dyDescent="0.3">
      <c r="XEJ3952" t="s">
        <v>1755</v>
      </c>
    </row>
    <row r="3953" spans="16364:16364" x14ac:dyDescent="0.3">
      <c r="XEJ3953" t="s">
        <v>1756</v>
      </c>
    </row>
    <row r="3954" spans="16364:16364" x14ac:dyDescent="0.3">
      <c r="XEJ3954" t="s">
        <v>1757</v>
      </c>
    </row>
    <row r="3955" spans="16364:16364" x14ac:dyDescent="0.3">
      <c r="XEJ3955" t="s">
        <v>1758</v>
      </c>
    </row>
    <row r="3956" spans="16364:16364" x14ac:dyDescent="0.3">
      <c r="XEJ3956" t="s">
        <v>1759</v>
      </c>
    </row>
    <row r="3957" spans="16364:16364" x14ac:dyDescent="0.3">
      <c r="XEJ3957" t="s">
        <v>1760</v>
      </c>
    </row>
    <row r="3958" spans="16364:16364" x14ac:dyDescent="0.3">
      <c r="XEJ3958" t="s">
        <v>1761</v>
      </c>
    </row>
    <row r="3959" spans="16364:16364" x14ac:dyDescent="0.3">
      <c r="XEJ3959" t="s">
        <v>1762</v>
      </c>
    </row>
    <row r="3960" spans="16364:16364" x14ac:dyDescent="0.3">
      <c r="XEJ3960" t="s">
        <v>1763</v>
      </c>
    </row>
    <row r="3961" spans="16364:16364" x14ac:dyDescent="0.3">
      <c r="XEJ3961" t="s">
        <v>1764</v>
      </c>
    </row>
    <row r="3962" spans="16364:16364" x14ac:dyDescent="0.3">
      <c r="XEJ3962" t="s">
        <v>1765</v>
      </c>
    </row>
    <row r="3963" spans="16364:16364" x14ac:dyDescent="0.3">
      <c r="XEJ3963" t="s">
        <v>1766</v>
      </c>
    </row>
    <row r="3964" spans="16364:16364" x14ac:dyDescent="0.3">
      <c r="XEJ3964" t="s">
        <v>1767</v>
      </c>
    </row>
    <row r="3965" spans="16364:16364" x14ac:dyDescent="0.3">
      <c r="XEJ3965" t="s">
        <v>1768</v>
      </c>
    </row>
    <row r="3966" spans="16364:16364" x14ac:dyDescent="0.3">
      <c r="XEJ3966" t="s">
        <v>1769</v>
      </c>
    </row>
    <row r="3967" spans="16364:16364" x14ac:dyDescent="0.3">
      <c r="XEJ3967" t="s">
        <v>1770</v>
      </c>
    </row>
    <row r="3968" spans="16364:16364" x14ac:dyDescent="0.3">
      <c r="XEJ3968" t="s">
        <v>1771</v>
      </c>
    </row>
    <row r="3969" spans="16364:16364" x14ac:dyDescent="0.3">
      <c r="XEJ3969" t="s">
        <v>1772</v>
      </c>
    </row>
    <row r="3970" spans="16364:16364" x14ac:dyDescent="0.3">
      <c r="XEJ3970" t="s">
        <v>1773</v>
      </c>
    </row>
    <row r="3971" spans="16364:16364" x14ac:dyDescent="0.3">
      <c r="XEJ3971" t="s">
        <v>1774</v>
      </c>
    </row>
    <row r="3972" spans="16364:16364" x14ac:dyDescent="0.3">
      <c r="XEJ3972" t="s">
        <v>1775</v>
      </c>
    </row>
    <row r="3973" spans="16364:16364" x14ac:dyDescent="0.3">
      <c r="XEJ3973" t="s">
        <v>1776</v>
      </c>
    </row>
    <row r="3974" spans="16364:16364" x14ac:dyDescent="0.3">
      <c r="XEJ3974" t="s">
        <v>1777</v>
      </c>
    </row>
    <row r="3975" spans="16364:16364" x14ac:dyDescent="0.3">
      <c r="XEJ3975" t="s">
        <v>1778</v>
      </c>
    </row>
    <row r="3976" spans="16364:16364" x14ac:dyDescent="0.3">
      <c r="XEJ3976" t="s">
        <v>1779</v>
      </c>
    </row>
    <row r="3977" spans="16364:16364" x14ac:dyDescent="0.3">
      <c r="XEJ3977" t="s">
        <v>1780</v>
      </c>
    </row>
    <row r="3978" spans="16364:16364" x14ac:dyDescent="0.3">
      <c r="XEJ3978" t="s">
        <v>1781</v>
      </c>
    </row>
    <row r="3979" spans="16364:16364" x14ac:dyDescent="0.3">
      <c r="XEJ3979" t="s">
        <v>1782</v>
      </c>
    </row>
    <row r="3980" spans="16364:16364" x14ac:dyDescent="0.3">
      <c r="XEJ3980" t="s">
        <v>1783</v>
      </c>
    </row>
    <row r="3981" spans="16364:16364" x14ac:dyDescent="0.3">
      <c r="XEJ3981" t="s">
        <v>1784</v>
      </c>
    </row>
    <row r="3982" spans="16364:16364" x14ac:dyDescent="0.3">
      <c r="XEJ3982" t="s">
        <v>1785</v>
      </c>
    </row>
    <row r="3983" spans="16364:16364" x14ac:dyDescent="0.3">
      <c r="XEJ3983" t="s">
        <v>1786</v>
      </c>
    </row>
    <row r="3984" spans="16364:16364" x14ac:dyDescent="0.3">
      <c r="XEJ3984" t="s">
        <v>1787</v>
      </c>
    </row>
    <row r="3985" spans="16364:16364" x14ac:dyDescent="0.3">
      <c r="XEJ3985" t="s">
        <v>1788</v>
      </c>
    </row>
    <row r="3986" spans="16364:16364" x14ac:dyDescent="0.3">
      <c r="XEJ3986" t="s">
        <v>1789</v>
      </c>
    </row>
    <row r="3987" spans="16364:16364" x14ac:dyDescent="0.3">
      <c r="XEJ3987" t="s">
        <v>1790</v>
      </c>
    </row>
    <row r="3988" spans="16364:16364" x14ac:dyDescent="0.3">
      <c r="XEJ3988" t="s">
        <v>1791</v>
      </c>
    </row>
    <row r="3989" spans="16364:16364" x14ac:dyDescent="0.3">
      <c r="XEJ3989" t="s">
        <v>1792</v>
      </c>
    </row>
    <row r="3990" spans="16364:16364" x14ac:dyDescent="0.3">
      <c r="XEJ3990" t="s">
        <v>1793</v>
      </c>
    </row>
    <row r="3991" spans="16364:16364" x14ac:dyDescent="0.3">
      <c r="XEJ3991" t="s">
        <v>1794</v>
      </c>
    </row>
    <row r="3992" spans="16364:16364" x14ac:dyDescent="0.3">
      <c r="XEJ3992" t="s">
        <v>1795</v>
      </c>
    </row>
    <row r="3993" spans="16364:16364" x14ac:dyDescent="0.3">
      <c r="XEJ3993" t="s">
        <v>1796</v>
      </c>
    </row>
    <row r="3994" spans="16364:16364" x14ac:dyDescent="0.3">
      <c r="XEJ3994" t="s">
        <v>1797</v>
      </c>
    </row>
    <row r="3995" spans="16364:16364" x14ac:dyDescent="0.3">
      <c r="XEJ3995" t="s">
        <v>1798</v>
      </c>
    </row>
    <row r="3996" spans="16364:16364" x14ac:dyDescent="0.3">
      <c r="XEJ3996" t="s">
        <v>1799</v>
      </c>
    </row>
    <row r="3997" spans="16364:16364" x14ac:dyDescent="0.3">
      <c r="XEJ3997" t="s">
        <v>1800</v>
      </c>
    </row>
    <row r="3998" spans="16364:16364" x14ac:dyDescent="0.3">
      <c r="XEJ3998" t="s">
        <v>1801</v>
      </c>
    </row>
    <row r="3999" spans="16364:16364" x14ac:dyDescent="0.3">
      <c r="XEJ3999" t="s">
        <v>1802</v>
      </c>
    </row>
    <row r="4000" spans="16364:16364" x14ac:dyDescent="0.3">
      <c r="XEJ4000" t="s">
        <v>1803</v>
      </c>
    </row>
    <row r="4001" spans="16364:16364" x14ac:dyDescent="0.3">
      <c r="XEJ4001" t="s">
        <v>1804</v>
      </c>
    </row>
    <row r="4002" spans="16364:16364" x14ac:dyDescent="0.3">
      <c r="XEJ4002" t="s">
        <v>1805</v>
      </c>
    </row>
    <row r="4003" spans="16364:16364" x14ac:dyDescent="0.3">
      <c r="XEJ4003" t="s">
        <v>1806</v>
      </c>
    </row>
    <row r="4004" spans="16364:16364" x14ac:dyDescent="0.3">
      <c r="XEJ4004" t="s">
        <v>1807</v>
      </c>
    </row>
    <row r="4005" spans="16364:16364" x14ac:dyDescent="0.3">
      <c r="XEJ4005" t="s">
        <v>1808</v>
      </c>
    </row>
    <row r="4006" spans="16364:16364" x14ac:dyDescent="0.3">
      <c r="XEJ4006" t="s">
        <v>1809</v>
      </c>
    </row>
    <row r="4007" spans="16364:16364" x14ac:dyDescent="0.3">
      <c r="XEJ4007" t="s">
        <v>1810</v>
      </c>
    </row>
    <row r="4008" spans="16364:16364" x14ac:dyDescent="0.3">
      <c r="XEJ4008" t="s">
        <v>1811</v>
      </c>
    </row>
    <row r="4009" spans="16364:16364" x14ac:dyDescent="0.3">
      <c r="XEJ4009" t="s">
        <v>1812</v>
      </c>
    </row>
    <row r="4010" spans="16364:16364" x14ac:dyDescent="0.3">
      <c r="XEJ4010" t="s">
        <v>1813</v>
      </c>
    </row>
    <row r="4011" spans="16364:16364" x14ac:dyDescent="0.3">
      <c r="XEJ4011" t="s">
        <v>1814</v>
      </c>
    </row>
    <row r="4012" spans="16364:16364" x14ac:dyDescent="0.3">
      <c r="XEJ4012" t="s">
        <v>1815</v>
      </c>
    </row>
    <row r="4013" spans="16364:16364" x14ac:dyDescent="0.3">
      <c r="XEJ4013" t="s">
        <v>1816</v>
      </c>
    </row>
    <row r="4014" spans="16364:16364" x14ac:dyDescent="0.3">
      <c r="XEJ4014" t="s">
        <v>1817</v>
      </c>
    </row>
    <row r="4015" spans="16364:16364" x14ac:dyDescent="0.3">
      <c r="XEJ4015" t="s">
        <v>1818</v>
      </c>
    </row>
    <row r="4016" spans="16364:16364" x14ac:dyDescent="0.3">
      <c r="XEJ4016" t="s">
        <v>1819</v>
      </c>
    </row>
    <row r="4017" spans="16364:16364" x14ac:dyDescent="0.3">
      <c r="XEJ4017" t="s">
        <v>1820</v>
      </c>
    </row>
    <row r="4018" spans="16364:16364" x14ac:dyDescent="0.3">
      <c r="XEJ4018" t="s">
        <v>1821</v>
      </c>
    </row>
    <row r="4019" spans="16364:16364" x14ac:dyDescent="0.3">
      <c r="XEJ4019" t="s">
        <v>1822</v>
      </c>
    </row>
    <row r="4020" spans="16364:16364" x14ac:dyDescent="0.3">
      <c r="XEJ4020" t="s">
        <v>1823</v>
      </c>
    </row>
    <row r="4021" spans="16364:16364" x14ac:dyDescent="0.3">
      <c r="XEJ4021" t="s">
        <v>1824</v>
      </c>
    </row>
    <row r="4022" spans="16364:16364" x14ac:dyDescent="0.3">
      <c r="XEJ4022" t="s">
        <v>1825</v>
      </c>
    </row>
    <row r="4023" spans="16364:16364" x14ac:dyDescent="0.3">
      <c r="XEJ4023" t="s">
        <v>1826</v>
      </c>
    </row>
    <row r="4024" spans="16364:16364" x14ac:dyDescent="0.3">
      <c r="XEJ4024" t="s">
        <v>1827</v>
      </c>
    </row>
    <row r="4025" spans="16364:16364" x14ac:dyDescent="0.3">
      <c r="XEJ4025" t="s">
        <v>1828</v>
      </c>
    </row>
    <row r="4026" spans="16364:16364" x14ac:dyDescent="0.3">
      <c r="XEJ4026" t="s">
        <v>1829</v>
      </c>
    </row>
    <row r="4027" spans="16364:16364" x14ac:dyDescent="0.3">
      <c r="XEJ4027" t="s">
        <v>1830</v>
      </c>
    </row>
    <row r="4028" spans="16364:16364" x14ac:dyDescent="0.3">
      <c r="XEJ4028" t="s">
        <v>1831</v>
      </c>
    </row>
    <row r="4029" spans="16364:16364" x14ac:dyDescent="0.3">
      <c r="XEJ4029" t="s">
        <v>1832</v>
      </c>
    </row>
    <row r="4030" spans="16364:16364" x14ac:dyDescent="0.3">
      <c r="XEJ4030" t="s">
        <v>1833</v>
      </c>
    </row>
    <row r="4031" spans="16364:16364" x14ac:dyDescent="0.3">
      <c r="XEJ4031" t="s">
        <v>1834</v>
      </c>
    </row>
    <row r="4032" spans="16364:16364" x14ac:dyDescent="0.3">
      <c r="XEJ4032" t="s">
        <v>1835</v>
      </c>
    </row>
    <row r="4033" spans="16364:16364" x14ac:dyDescent="0.3">
      <c r="XEJ4033" t="s">
        <v>1836</v>
      </c>
    </row>
    <row r="4034" spans="16364:16364" x14ac:dyDescent="0.3">
      <c r="XEJ4034" t="s">
        <v>1837</v>
      </c>
    </row>
    <row r="4035" spans="16364:16364" x14ac:dyDescent="0.3">
      <c r="XEJ4035" t="s">
        <v>1838</v>
      </c>
    </row>
    <row r="4036" spans="16364:16364" x14ac:dyDescent="0.3">
      <c r="XEJ4036" t="s">
        <v>1839</v>
      </c>
    </row>
    <row r="4037" spans="16364:16364" x14ac:dyDescent="0.3">
      <c r="XEJ4037" t="s">
        <v>1840</v>
      </c>
    </row>
    <row r="4038" spans="16364:16364" x14ac:dyDescent="0.3">
      <c r="XEJ4038" t="s">
        <v>1841</v>
      </c>
    </row>
    <row r="4039" spans="16364:16364" x14ac:dyDescent="0.3">
      <c r="XEJ4039" t="s">
        <v>1842</v>
      </c>
    </row>
    <row r="4040" spans="16364:16364" x14ac:dyDescent="0.3">
      <c r="XEJ4040" t="s">
        <v>1843</v>
      </c>
    </row>
    <row r="4041" spans="16364:16364" x14ac:dyDescent="0.3">
      <c r="XEJ4041" t="s">
        <v>1844</v>
      </c>
    </row>
    <row r="4042" spans="16364:16364" x14ac:dyDescent="0.3">
      <c r="XEJ4042" t="s">
        <v>1845</v>
      </c>
    </row>
    <row r="4043" spans="16364:16364" x14ac:dyDescent="0.3">
      <c r="XEJ4043" t="s">
        <v>1846</v>
      </c>
    </row>
    <row r="4044" spans="16364:16364" x14ac:dyDescent="0.3">
      <c r="XEJ4044" t="s">
        <v>1847</v>
      </c>
    </row>
    <row r="4045" spans="16364:16364" x14ac:dyDescent="0.3">
      <c r="XEJ4045" t="s">
        <v>1848</v>
      </c>
    </row>
    <row r="4046" spans="16364:16364" x14ac:dyDescent="0.3">
      <c r="XEJ4046" t="s">
        <v>1849</v>
      </c>
    </row>
    <row r="4047" spans="16364:16364" x14ac:dyDescent="0.3">
      <c r="XEJ4047" t="s">
        <v>1850</v>
      </c>
    </row>
    <row r="4048" spans="16364:16364" x14ac:dyDescent="0.3">
      <c r="XEJ4048" t="s">
        <v>1851</v>
      </c>
    </row>
    <row r="4049" spans="16364:16364" x14ac:dyDescent="0.3">
      <c r="XEJ4049" t="s">
        <v>1852</v>
      </c>
    </row>
    <row r="4050" spans="16364:16364" x14ac:dyDescent="0.3">
      <c r="XEJ4050" t="s">
        <v>1853</v>
      </c>
    </row>
    <row r="4051" spans="16364:16364" x14ac:dyDescent="0.3">
      <c r="XEJ4051" t="s">
        <v>1854</v>
      </c>
    </row>
    <row r="4052" spans="16364:16364" x14ac:dyDescent="0.3">
      <c r="XEJ4052" t="s">
        <v>1855</v>
      </c>
    </row>
    <row r="4053" spans="16364:16364" x14ac:dyDescent="0.3">
      <c r="XEJ4053" t="s">
        <v>1856</v>
      </c>
    </row>
    <row r="4054" spans="16364:16364" x14ac:dyDescent="0.3">
      <c r="XEJ4054" t="s">
        <v>1857</v>
      </c>
    </row>
    <row r="4055" spans="16364:16364" x14ac:dyDescent="0.3">
      <c r="XEJ4055" t="s">
        <v>1858</v>
      </c>
    </row>
    <row r="4056" spans="16364:16364" x14ac:dyDescent="0.3">
      <c r="XEJ4056" t="s">
        <v>1859</v>
      </c>
    </row>
    <row r="4057" spans="16364:16364" x14ac:dyDescent="0.3">
      <c r="XEJ4057" t="s">
        <v>1860</v>
      </c>
    </row>
    <row r="4058" spans="16364:16364" x14ac:dyDescent="0.3">
      <c r="XEJ4058" t="s">
        <v>1861</v>
      </c>
    </row>
    <row r="4059" spans="16364:16364" x14ac:dyDescent="0.3">
      <c r="XEJ4059" t="s">
        <v>1862</v>
      </c>
    </row>
    <row r="4060" spans="16364:16364" x14ac:dyDescent="0.3">
      <c r="XEJ4060" t="s">
        <v>1863</v>
      </c>
    </row>
    <row r="4061" spans="16364:16364" x14ac:dyDescent="0.3">
      <c r="XEJ4061" t="s">
        <v>1864</v>
      </c>
    </row>
    <row r="4062" spans="16364:16364" x14ac:dyDescent="0.3">
      <c r="XEJ4062" t="s">
        <v>1865</v>
      </c>
    </row>
    <row r="4063" spans="16364:16364" x14ac:dyDescent="0.3">
      <c r="XEJ4063" t="s">
        <v>1866</v>
      </c>
    </row>
    <row r="4064" spans="16364:16364" x14ac:dyDescent="0.3">
      <c r="XEJ4064" t="s">
        <v>1867</v>
      </c>
    </row>
    <row r="4065" spans="16364:16364" x14ac:dyDescent="0.3">
      <c r="XEJ4065" t="s">
        <v>1868</v>
      </c>
    </row>
    <row r="4066" spans="16364:16364" x14ac:dyDescent="0.3">
      <c r="XEJ4066" t="s">
        <v>1869</v>
      </c>
    </row>
    <row r="4067" spans="16364:16364" x14ac:dyDescent="0.3">
      <c r="XEJ4067" t="s">
        <v>1870</v>
      </c>
    </row>
    <row r="4068" spans="16364:16364" x14ac:dyDescent="0.3">
      <c r="XEJ4068" t="s">
        <v>1871</v>
      </c>
    </row>
    <row r="4069" spans="16364:16364" x14ac:dyDescent="0.3">
      <c r="XEJ4069" t="s">
        <v>1872</v>
      </c>
    </row>
    <row r="4070" spans="16364:16364" x14ac:dyDescent="0.3">
      <c r="XEJ4070" t="s">
        <v>1873</v>
      </c>
    </row>
    <row r="4071" spans="16364:16364" x14ac:dyDescent="0.3">
      <c r="XEJ4071" t="s">
        <v>1874</v>
      </c>
    </row>
    <row r="4072" spans="16364:16364" x14ac:dyDescent="0.3">
      <c r="XEJ4072" t="s">
        <v>1875</v>
      </c>
    </row>
    <row r="4073" spans="16364:16364" x14ac:dyDescent="0.3">
      <c r="XEJ4073" t="s">
        <v>1876</v>
      </c>
    </row>
    <row r="4074" spans="16364:16364" x14ac:dyDescent="0.3">
      <c r="XEJ4074" t="s">
        <v>1877</v>
      </c>
    </row>
    <row r="4075" spans="16364:16364" x14ac:dyDescent="0.3">
      <c r="XEJ4075" t="s">
        <v>1878</v>
      </c>
    </row>
    <row r="4076" spans="16364:16364" x14ac:dyDescent="0.3">
      <c r="XEJ4076" t="s">
        <v>1879</v>
      </c>
    </row>
    <row r="4077" spans="16364:16364" x14ac:dyDescent="0.3">
      <c r="XEJ4077" t="s">
        <v>1880</v>
      </c>
    </row>
    <row r="4078" spans="16364:16364" x14ac:dyDescent="0.3">
      <c r="XEJ4078" t="s">
        <v>1881</v>
      </c>
    </row>
    <row r="4079" spans="16364:16364" x14ac:dyDescent="0.3">
      <c r="XEJ4079" t="s">
        <v>1882</v>
      </c>
    </row>
    <row r="4080" spans="16364:16364" x14ac:dyDescent="0.3">
      <c r="XEJ4080" t="s">
        <v>1883</v>
      </c>
    </row>
    <row r="4081" spans="16364:16364" x14ac:dyDescent="0.3">
      <c r="XEJ4081" t="s">
        <v>1884</v>
      </c>
    </row>
    <row r="4082" spans="16364:16364" x14ac:dyDescent="0.3">
      <c r="XEJ4082" t="s">
        <v>1885</v>
      </c>
    </row>
    <row r="4083" spans="16364:16364" x14ac:dyDescent="0.3">
      <c r="XEJ4083" t="s">
        <v>1886</v>
      </c>
    </row>
    <row r="4084" spans="16364:16364" x14ac:dyDescent="0.3">
      <c r="XEJ4084" t="s">
        <v>1887</v>
      </c>
    </row>
    <row r="4085" spans="16364:16364" x14ac:dyDescent="0.3">
      <c r="XEJ4085" t="s">
        <v>1888</v>
      </c>
    </row>
    <row r="4086" spans="16364:16364" x14ac:dyDescent="0.3">
      <c r="XEJ4086" t="s">
        <v>1889</v>
      </c>
    </row>
    <row r="4087" spans="16364:16364" x14ac:dyDescent="0.3">
      <c r="XEJ4087" t="s">
        <v>1890</v>
      </c>
    </row>
    <row r="4088" spans="16364:16364" x14ac:dyDescent="0.3">
      <c r="XEJ4088" t="s">
        <v>1891</v>
      </c>
    </row>
    <row r="4089" spans="16364:16364" x14ac:dyDescent="0.3">
      <c r="XEJ4089" t="s">
        <v>1892</v>
      </c>
    </row>
    <row r="4090" spans="16364:16364" x14ac:dyDescent="0.3">
      <c r="XEJ4090" t="s">
        <v>1893</v>
      </c>
    </row>
    <row r="4091" spans="16364:16364" x14ac:dyDescent="0.3">
      <c r="XEJ4091" t="s">
        <v>1894</v>
      </c>
    </row>
    <row r="4092" spans="16364:16364" x14ac:dyDescent="0.3">
      <c r="XEJ4092" t="s">
        <v>1895</v>
      </c>
    </row>
    <row r="4093" spans="16364:16364" x14ac:dyDescent="0.3">
      <c r="XEJ4093" t="s">
        <v>1896</v>
      </c>
    </row>
    <row r="4094" spans="16364:16364" x14ac:dyDescent="0.3">
      <c r="XEJ4094" t="s">
        <v>1897</v>
      </c>
    </row>
    <row r="4095" spans="16364:16364" x14ac:dyDescent="0.3">
      <c r="XEJ4095" t="s">
        <v>1898</v>
      </c>
    </row>
    <row r="4096" spans="16364:16364" x14ac:dyDescent="0.3">
      <c r="XEJ4096" t="s">
        <v>1899</v>
      </c>
    </row>
    <row r="4097" spans="16364:16364" x14ac:dyDescent="0.3">
      <c r="XEJ4097" t="s">
        <v>1900</v>
      </c>
    </row>
    <row r="4098" spans="16364:16364" x14ac:dyDescent="0.3">
      <c r="XEJ4098" t="s">
        <v>1901</v>
      </c>
    </row>
    <row r="4099" spans="16364:16364" x14ac:dyDescent="0.3">
      <c r="XEJ4099" t="s">
        <v>1902</v>
      </c>
    </row>
    <row r="4100" spans="16364:16364" x14ac:dyDescent="0.3">
      <c r="XEJ4100" t="s">
        <v>1903</v>
      </c>
    </row>
    <row r="4101" spans="16364:16364" x14ac:dyDescent="0.3">
      <c r="XEJ4101" t="s">
        <v>1904</v>
      </c>
    </row>
    <row r="4102" spans="16364:16364" x14ac:dyDescent="0.3">
      <c r="XEJ4102" t="s">
        <v>1905</v>
      </c>
    </row>
    <row r="4103" spans="16364:16364" x14ac:dyDescent="0.3">
      <c r="XEJ4103" t="s">
        <v>1906</v>
      </c>
    </row>
    <row r="4104" spans="16364:16364" x14ac:dyDescent="0.3">
      <c r="XEJ4104" t="s">
        <v>1907</v>
      </c>
    </row>
    <row r="4105" spans="16364:16364" x14ac:dyDescent="0.3">
      <c r="XEJ4105" t="s">
        <v>1908</v>
      </c>
    </row>
    <row r="4106" spans="16364:16364" x14ac:dyDescent="0.3">
      <c r="XEJ4106" t="s">
        <v>1909</v>
      </c>
    </row>
    <row r="4107" spans="16364:16364" x14ac:dyDescent="0.3">
      <c r="XEJ4107" t="s">
        <v>1910</v>
      </c>
    </row>
    <row r="4108" spans="16364:16364" x14ac:dyDescent="0.3">
      <c r="XEJ4108" t="s">
        <v>1911</v>
      </c>
    </row>
    <row r="4109" spans="16364:16364" x14ac:dyDescent="0.3">
      <c r="XEJ4109" t="s">
        <v>1912</v>
      </c>
    </row>
    <row r="4110" spans="16364:16364" x14ac:dyDescent="0.3">
      <c r="XEJ4110" t="s">
        <v>1913</v>
      </c>
    </row>
    <row r="4111" spans="16364:16364" x14ac:dyDescent="0.3">
      <c r="XEJ4111" t="s">
        <v>1914</v>
      </c>
    </row>
    <row r="4112" spans="16364:16364" x14ac:dyDescent="0.3">
      <c r="XEJ4112" t="s">
        <v>1915</v>
      </c>
    </row>
    <row r="4113" spans="16364:16364" x14ac:dyDescent="0.3">
      <c r="XEJ4113" t="s">
        <v>1916</v>
      </c>
    </row>
    <row r="4114" spans="16364:16364" x14ac:dyDescent="0.3">
      <c r="XEJ4114" t="s">
        <v>1917</v>
      </c>
    </row>
    <row r="4115" spans="16364:16364" x14ac:dyDescent="0.3">
      <c r="XEJ4115" t="s">
        <v>1918</v>
      </c>
    </row>
    <row r="4116" spans="16364:16364" x14ac:dyDescent="0.3">
      <c r="XEJ4116" t="s">
        <v>1919</v>
      </c>
    </row>
    <row r="4117" spans="16364:16364" x14ac:dyDescent="0.3">
      <c r="XEJ4117" t="s">
        <v>1920</v>
      </c>
    </row>
    <row r="4118" spans="16364:16364" x14ac:dyDescent="0.3">
      <c r="XEJ4118" t="s">
        <v>1921</v>
      </c>
    </row>
    <row r="4119" spans="16364:16364" x14ac:dyDescent="0.3">
      <c r="XEJ4119" t="s">
        <v>1922</v>
      </c>
    </row>
    <row r="4120" spans="16364:16364" x14ac:dyDescent="0.3">
      <c r="XEJ4120" t="s">
        <v>1923</v>
      </c>
    </row>
    <row r="4121" spans="16364:16364" x14ac:dyDescent="0.3">
      <c r="XEJ4121" t="s">
        <v>1924</v>
      </c>
    </row>
    <row r="4122" spans="16364:16364" x14ac:dyDescent="0.3">
      <c r="XEJ4122" t="s">
        <v>1925</v>
      </c>
    </row>
    <row r="4123" spans="16364:16364" x14ac:dyDescent="0.3">
      <c r="XEJ4123" t="s">
        <v>1926</v>
      </c>
    </row>
  </sheetData>
  <mergeCells count="32">
    <mergeCell ref="Q33:Q36"/>
    <mergeCell ref="AD33:AD36"/>
    <mergeCell ref="AP33:AP36"/>
    <mergeCell ref="Q25:Q28"/>
    <mergeCell ref="AD25:AD28"/>
    <mergeCell ref="AP25:AP28"/>
    <mergeCell ref="Q29:Q32"/>
    <mergeCell ref="AD29:AD32"/>
    <mergeCell ref="AP29:AP32"/>
    <mergeCell ref="Q19:Z19"/>
    <mergeCell ref="AD19:AM19"/>
    <mergeCell ref="AP19:AY19"/>
    <mergeCell ref="Q21:Q24"/>
    <mergeCell ref="AD21:AD24"/>
    <mergeCell ref="AP21:AP24"/>
    <mergeCell ref="Q1:Z1"/>
    <mergeCell ref="AD1:AM1"/>
    <mergeCell ref="AP1:AY1"/>
    <mergeCell ref="BA1:BJ1"/>
    <mergeCell ref="BA2:BA3"/>
    <mergeCell ref="Q4:Q7"/>
    <mergeCell ref="AD4:AD7"/>
    <mergeCell ref="AP4:AP7"/>
    <mergeCell ref="BA5:BA8"/>
    <mergeCell ref="Q8:Q11"/>
    <mergeCell ref="AD8:AD11"/>
    <mergeCell ref="AP8:AP11"/>
    <mergeCell ref="BA9:BA12"/>
    <mergeCell ref="Q12:Q15"/>
    <mergeCell ref="AD12:AD15"/>
    <mergeCell ref="AP12:AP15"/>
    <mergeCell ref="BA13:BA16"/>
  </mergeCells>
  <pageMargins left="0.511811024" right="0.511811024" top="0.78740157499999996" bottom="0.78740157499999996" header="0.31496062000000002" footer="0.3149606200000000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8179BE-741D-47A8-9C75-6F5F147621C6}">
  <dimension ref="A1:XEY4123"/>
  <sheetViews>
    <sheetView topLeftCell="AM9" zoomScale="95" zoomScaleNormal="95" workbookViewId="0">
      <selection activeCell="AX21" sqref="AX21:AY34"/>
    </sheetView>
  </sheetViews>
  <sheetFormatPr defaultRowHeight="14.4" x14ac:dyDescent="0.3"/>
  <cols>
    <col min="1" max="1" width="11.44140625" bestFit="1" customWidth="1"/>
    <col min="2" max="4" width="9.77734375" customWidth="1"/>
    <col min="5" max="5" width="9.77734375" hidden="1" customWidth="1"/>
    <col min="6" max="10" width="9.77734375" customWidth="1"/>
    <col min="11" max="15" width="10.77734375" customWidth="1"/>
    <col min="17" max="17" width="15.6640625" customWidth="1"/>
    <col min="18" max="18" width="16" customWidth="1"/>
    <col min="20" max="20" width="10.77734375" customWidth="1"/>
    <col min="22" max="22" width="10.21875" customWidth="1"/>
    <col min="23" max="24" width="15.6640625" customWidth="1"/>
    <col min="25" max="26" width="10.5546875" customWidth="1"/>
    <col min="27" max="27" width="16.109375" customWidth="1"/>
    <col min="30" max="30" width="20.109375" bestFit="1" customWidth="1"/>
    <col min="43" max="43" width="20.109375" bestFit="1" customWidth="1"/>
    <col min="45" max="45" width="0" hidden="1" customWidth="1"/>
    <col min="53" max="53" width="20.109375" bestFit="1" customWidth="1"/>
  </cols>
  <sheetData>
    <row r="1" spans="1:62" x14ac:dyDescent="0.3">
      <c r="A1" s="53" t="s">
        <v>25</v>
      </c>
      <c r="B1" s="54" t="s">
        <v>11</v>
      </c>
      <c r="C1" s="54" t="s">
        <v>10</v>
      </c>
      <c r="D1" s="54" t="s">
        <v>9</v>
      </c>
      <c r="E1" s="54" t="s">
        <v>8</v>
      </c>
      <c r="F1" s="54" t="s">
        <v>7</v>
      </c>
      <c r="G1" s="54" t="s">
        <v>12</v>
      </c>
      <c r="H1" s="54" t="s">
        <v>6</v>
      </c>
      <c r="I1" s="54" t="s">
        <v>544</v>
      </c>
      <c r="J1" s="54" t="s">
        <v>543</v>
      </c>
      <c r="K1" s="54" t="s">
        <v>5</v>
      </c>
      <c r="L1" s="55" t="s">
        <v>32</v>
      </c>
      <c r="M1" s="70" t="s">
        <v>545</v>
      </c>
      <c r="N1" s="70" t="s">
        <v>546</v>
      </c>
      <c r="Q1" s="131" t="s">
        <v>537</v>
      </c>
      <c r="R1" s="131"/>
      <c r="S1" s="131"/>
      <c r="T1" s="131"/>
      <c r="U1" s="131"/>
      <c r="V1" s="131"/>
      <c r="W1" s="131"/>
      <c r="X1" s="131"/>
      <c r="Y1" s="131"/>
      <c r="Z1" s="131"/>
      <c r="AB1" t="s">
        <v>539</v>
      </c>
      <c r="AD1" s="131" t="s">
        <v>538</v>
      </c>
      <c r="AE1" s="131"/>
      <c r="AF1" s="131"/>
      <c r="AG1" s="131"/>
      <c r="AH1" s="131"/>
      <c r="AI1" s="131"/>
      <c r="AJ1" s="131"/>
      <c r="AK1" s="131"/>
      <c r="AL1" s="131"/>
      <c r="AM1" s="131"/>
      <c r="AN1" t="s">
        <v>541</v>
      </c>
      <c r="AP1" s="131" t="s">
        <v>540</v>
      </c>
      <c r="AQ1" s="131"/>
      <c r="AR1" s="131"/>
      <c r="AS1" s="131"/>
      <c r="AT1" s="131"/>
      <c r="AU1" s="131"/>
      <c r="AV1" s="131"/>
      <c r="AW1" s="131"/>
      <c r="AX1" s="131"/>
      <c r="AY1" s="131"/>
      <c r="BA1" s="131"/>
      <c r="BB1" s="131"/>
      <c r="BC1" s="131"/>
      <c r="BD1" s="131"/>
      <c r="BE1" s="131"/>
      <c r="BF1" s="131"/>
      <c r="BG1" s="131"/>
      <c r="BH1" s="131"/>
      <c r="BI1" s="131"/>
      <c r="BJ1" s="131"/>
    </row>
    <row r="2" spans="1:62" x14ac:dyDescent="0.3">
      <c r="A2" t="s">
        <v>525</v>
      </c>
      <c r="B2">
        <v>0</v>
      </c>
      <c r="C2">
        <v>0</v>
      </c>
      <c r="D2">
        <v>0.05</v>
      </c>
      <c r="E2" t="s">
        <v>2</v>
      </c>
      <c r="F2" t="s">
        <v>3</v>
      </c>
      <c r="G2" s="39" t="e">
        <f t="shared" ref="G2:G65" si="0">IF(N2="---","---",(F2-N2)/N2)</f>
        <v>#REF!</v>
      </c>
      <c r="H2" t="s">
        <v>3</v>
      </c>
      <c r="K2" t="s">
        <v>3</v>
      </c>
      <c r="L2" s="56" t="str">
        <f>IF(OR(H_24!$F2="---",H_24!$F2="infeas",H_24!$F2="inf"),"---",(H_24!$F2/M2)-1)</f>
        <v>---</v>
      </c>
      <c r="M2" s="20" t="e">
        <f>Model_dem!#REF!</f>
        <v>#REF!</v>
      </c>
      <c r="N2" t="e">
        <f>Model_dem!#REF!</f>
        <v>#REF!</v>
      </c>
      <c r="O2" s="22"/>
      <c r="Q2" s="3" t="s">
        <v>26</v>
      </c>
      <c r="R2" s="4" t="s">
        <v>10</v>
      </c>
      <c r="S2" s="4" t="s">
        <v>33</v>
      </c>
      <c r="T2" s="4" t="s">
        <v>0</v>
      </c>
      <c r="U2" s="4" t="s">
        <v>4</v>
      </c>
      <c r="V2" s="4" t="s">
        <v>2</v>
      </c>
      <c r="W2" s="4" t="s">
        <v>31</v>
      </c>
      <c r="X2" s="4" t="s">
        <v>12</v>
      </c>
      <c r="Y2" s="4" t="s">
        <v>32</v>
      </c>
      <c r="Z2" s="4" t="s">
        <v>5</v>
      </c>
      <c r="AD2" s="3" t="s">
        <v>26</v>
      </c>
      <c r="AE2" s="4" t="s">
        <v>10</v>
      </c>
      <c r="AF2" s="4" t="s">
        <v>33</v>
      </c>
      <c r="AG2" s="4" t="s">
        <v>0</v>
      </c>
      <c r="AH2" s="4" t="s">
        <v>4</v>
      </c>
      <c r="AI2" s="4" t="s">
        <v>2</v>
      </c>
      <c r="AJ2" s="4" t="s">
        <v>31</v>
      </c>
      <c r="AK2" s="4" t="s">
        <v>12</v>
      </c>
      <c r="AL2" s="4" t="s">
        <v>32</v>
      </c>
      <c r="AM2" s="4" t="s">
        <v>5</v>
      </c>
      <c r="AP2" s="3" t="s">
        <v>26</v>
      </c>
      <c r="AQ2" s="4" t="s">
        <v>10</v>
      </c>
      <c r="AR2" s="4" t="s">
        <v>33</v>
      </c>
      <c r="AS2" s="4" t="s">
        <v>0</v>
      </c>
      <c r="AT2" s="4" t="s">
        <v>4</v>
      </c>
      <c r="AU2" s="4" t="s">
        <v>2</v>
      </c>
      <c r="AV2" s="4" t="s">
        <v>31</v>
      </c>
      <c r="AW2" s="4" t="s">
        <v>12</v>
      </c>
      <c r="AX2" s="4" t="s">
        <v>32</v>
      </c>
      <c r="AY2" s="4" t="s">
        <v>5</v>
      </c>
      <c r="BA2" s="132" t="s">
        <v>26</v>
      </c>
      <c r="BB2" s="60" t="s">
        <v>9</v>
      </c>
      <c r="BC2" s="62">
        <v>0.05</v>
      </c>
      <c r="BD2" s="62">
        <v>0.05</v>
      </c>
      <c r="BE2" s="62">
        <v>0.1</v>
      </c>
      <c r="BF2" s="62">
        <v>0.1</v>
      </c>
      <c r="BG2" s="62">
        <v>0.15</v>
      </c>
      <c r="BH2" s="62">
        <v>0.15</v>
      </c>
      <c r="BI2" s="62">
        <v>0.2</v>
      </c>
      <c r="BJ2" s="62">
        <v>0.2</v>
      </c>
    </row>
    <row r="3" spans="1:62" x14ac:dyDescent="0.3">
      <c r="A3" t="s">
        <v>525</v>
      </c>
      <c r="B3">
        <v>0</v>
      </c>
      <c r="C3">
        <v>0</v>
      </c>
      <c r="D3">
        <v>0.1</v>
      </c>
      <c r="E3" t="s">
        <v>2</v>
      </c>
      <c r="F3" t="s">
        <v>3</v>
      </c>
      <c r="G3" s="39" t="e">
        <f t="shared" si="0"/>
        <v>#REF!</v>
      </c>
      <c r="H3" t="s">
        <v>3</v>
      </c>
      <c r="K3" t="s">
        <v>3</v>
      </c>
      <c r="L3" s="57" t="str">
        <f>IF(OR(H_24!$F3="---",H_24!$F3="infeas",H_24!$F3="inf"),"---",(H_24!$F3/M3)-1)</f>
        <v>---</v>
      </c>
      <c r="M3" s="20" t="e">
        <f>Model_dem!#REF!</f>
        <v>#REF!</v>
      </c>
      <c r="N3" t="e">
        <f>Model_dem!#REF!</f>
        <v>#REF!</v>
      </c>
      <c r="O3" s="23"/>
      <c r="P3">
        <v>0</v>
      </c>
      <c r="Q3" s="1" t="s">
        <v>27</v>
      </c>
      <c r="R3" s="1">
        <v>0</v>
      </c>
      <c r="S3" s="1">
        <f>COUNTIFS($B$2:$B$261,P3,$C$2:$C$261,R3)/4</f>
        <v>5</v>
      </c>
      <c r="T3" s="1">
        <f>COUNTIFS($B$2:$B$261,P3,$C$2:$C$261,R3,$G$2:$G$261,0)/4</f>
        <v>0</v>
      </c>
      <c r="U3" s="1">
        <f>COUNTIFS($B$2:$B$261,P3,$C$2:$C$261,R3,$F$2:$F$261,"infeas")</f>
        <v>0</v>
      </c>
      <c r="V3" s="1">
        <f>COUNTIFS($B$2:$B$261,P3,$C$2:$C$261,R3,$F$2:$F$261,"inf")/4</f>
        <v>0</v>
      </c>
      <c r="W3" s="8" t="e">
        <f>AVERAGEIFS($H$2:$H$261,$B$2:$B$261,P3,$C$2:$C$261,R3)</f>
        <v>#DIV/0!</v>
      </c>
      <c r="X3" s="13" t="e">
        <f>AVERAGEIFS($G$2:$G$261,$B$2:$B$261,P3,$C$2:$C$261,R3)</f>
        <v>#REF!</v>
      </c>
      <c r="Y3" s="16" t="e">
        <f>AVERAGEIFS($L$2:$L$261,$B$2:$B$261,P3,$C$2:$C$261,R3,$L$2:$L$261,"&lt;1")</f>
        <v>#DIV/0!</v>
      </c>
      <c r="Z3" s="6" t="e">
        <f>AVERAGEIFS($K$2:$K$261,$B$2:$B$261,P3,$C$2:$C$261,R3)</f>
        <v>#DIV/0!</v>
      </c>
      <c r="AC3">
        <v>0</v>
      </c>
      <c r="AD3" s="1" t="s">
        <v>27</v>
      </c>
      <c r="AE3" s="1">
        <v>0</v>
      </c>
      <c r="AF3" s="1">
        <f>COUNTIFS($B$262:$B$1301,AC3,$C$262:$C$1301,AE3)/4</f>
        <v>20</v>
      </c>
      <c r="AG3" s="1">
        <f>COUNTIFS($B$262:$B$1301,AC3,$C$262:$C$1301,AE3,$E$262:$E$1301,"Optimal")/4</f>
        <v>17.5</v>
      </c>
      <c r="AH3" s="1">
        <f>COUNTIFS($B$262:$B$1301,AC3,$C$262:$C$1301,AE3,$F$262:$F$1301,"infeas")</f>
        <v>0</v>
      </c>
      <c r="AI3" s="1">
        <f>COUNTIFS($B$262:$B$1301,AC3,$C$262:$C$1301,AE3,$F$262:$F$1301,"inf")</f>
        <v>0</v>
      </c>
      <c r="AJ3" s="8" t="e">
        <f>AVERAGEIFS($H$262:$H$1301,$B$262:$B$1301,AC3,$C$262:$C$1301,AE3)</f>
        <v>#DIV/0!</v>
      </c>
      <c r="AK3" s="13" t="e">
        <f>AVERAGEIFS($G$262:$G$1301,$B$262:$B$1301,AC3,$C$262:$C$1301,AE3)</f>
        <v>#VALUE!</v>
      </c>
      <c r="AL3" s="16" t="e">
        <f>AVERAGEIFS($L$262:$L$1301,$B$262:$B$1301,AC3,$C$262:$C$1301,AE3,$L$262:$L$1301,"&lt;1")</f>
        <v>#DIV/0!</v>
      </c>
      <c r="AM3" s="6" t="e">
        <f>AVERAGEIFS($K$262:$K$1301,$B$262:$B$1301,AC3,$C$262:$C$1301,AE3)</f>
        <v>#DIV/0!</v>
      </c>
      <c r="AO3">
        <v>0</v>
      </c>
      <c r="AP3" s="1" t="s">
        <v>27</v>
      </c>
      <c r="AQ3" s="1">
        <v>0</v>
      </c>
      <c r="AR3" s="1">
        <f>COUNTIFS($B$1302:$B$1613,AO3,$C$1302:$C$1613,AQ3)/4</f>
        <v>6</v>
      </c>
      <c r="AS3" s="1">
        <f>COUNTIFS($B$1302:$B$1613,AO3,$C$1302:$C$1613,AQ3,$E$1302:$E$1613,"Optimal")/4</f>
        <v>5.75</v>
      </c>
      <c r="AT3" s="1">
        <f>COUNTIFS($B$1302:$B$1613,AO3,$C$1302:$C$1613,AQ3,$F$1302:$F$1613,"infeas")</f>
        <v>0</v>
      </c>
      <c r="AU3" s="1">
        <f>COUNTIFS($B$1302:$B$1613,AO3,$C$1302:$C$1613,AQ3,$F$1302:$F$1613,"inf")</f>
        <v>0</v>
      </c>
      <c r="AV3" s="8">
        <f>AVERAGEIFS($H$1302:$H$1613,$B$1302:$B$1613,AO3,$C$1302:$C$1613,AQ3)</f>
        <v>620.47806916666661</v>
      </c>
      <c r="AW3" s="13">
        <f>AVERAGEIFS($G$1302:$G$1613,$B$1302:$B$1613,AO3,$C$1302:$C$1613,AQ3)</f>
        <v>6.4308220292539936E-4</v>
      </c>
      <c r="AX3" s="16">
        <f>AVERAGEIFS($L$1302:$L$1613,$B$1302:$B$1613,AO3,$C$1302:$C$1613,AQ3,$L$1302:$L$1613,"&lt;1")</f>
        <v>6.430822029253972E-4</v>
      </c>
      <c r="AY3" s="6">
        <f>AVERAGEIFS($K$1302:$K$1613,$B$1302:$B$1613,AO3,$C$1302:$C$1613,AQ3)</f>
        <v>0.95899999999999996</v>
      </c>
      <c r="BA3" s="128"/>
      <c r="BB3" s="61" t="s">
        <v>10</v>
      </c>
      <c r="BC3" s="4" t="s">
        <v>32</v>
      </c>
      <c r="BD3" s="4" t="s">
        <v>5</v>
      </c>
      <c r="BE3" s="4" t="s">
        <v>32</v>
      </c>
      <c r="BF3" s="4" t="s">
        <v>5</v>
      </c>
      <c r="BG3" s="4" t="s">
        <v>32</v>
      </c>
      <c r="BH3" s="4" t="s">
        <v>5</v>
      </c>
      <c r="BI3" s="4" t="s">
        <v>32</v>
      </c>
      <c r="BJ3" s="4" t="s">
        <v>5</v>
      </c>
    </row>
    <row r="4" spans="1:62" x14ac:dyDescent="0.3">
      <c r="A4" t="s">
        <v>525</v>
      </c>
      <c r="B4">
        <v>0</v>
      </c>
      <c r="C4">
        <v>0</v>
      </c>
      <c r="D4">
        <v>0.15</v>
      </c>
      <c r="E4" t="s">
        <v>2</v>
      </c>
      <c r="F4" t="s">
        <v>3</v>
      </c>
      <c r="G4" s="39" t="e">
        <f t="shared" si="0"/>
        <v>#REF!</v>
      </c>
      <c r="H4" t="s">
        <v>3</v>
      </c>
      <c r="K4" t="s">
        <v>3</v>
      </c>
      <c r="L4" s="58" t="str">
        <f>IF(OR(H_24!$F4="---",H_24!$F4="infeas",H_24!$F4="inf"),"---",(H_24!$F4/M4)-1)</f>
        <v>---</v>
      </c>
      <c r="M4" s="20" t="e">
        <f>Model_dem!#REF!</f>
        <v>#REF!</v>
      </c>
      <c r="N4" t="e">
        <f>Model_dem!#REF!</f>
        <v>#REF!</v>
      </c>
      <c r="O4" s="23"/>
      <c r="P4">
        <v>1</v>
      </c>
      <c r="Q4" s="130" t="s">
        <v>28</v>
      </c>
      <c r="R4" s="1">
        <v>5</v>
      </c>
      <c r="S4" s="1">
        <f t="shared" ref="S4:S15" si="1">COUNTIFS($B$2:$B$261,P4,$C$2:$C$261,R4)</f>
        <v>20</v>
      </c>
      <c r="T4" s="1">
        <f t="shared" ref="T4:T15" si="2">COUNTIFS($B$2:$B$261,P4,$C$2:$C$261,R4,$G$2:$G$261,0)/4</f>
        <v>0</v>
      </c>
      <c r="U4" s="1">
        <f t="shared" ref="U4:U15" si="3">COUNTIFS($B$2:$B$261,P4,$C$2:$C$261,R4,$F$2:$F$261,"infeas")</f>
        <v>0</v>
      </c>
      <c r="V4" s="1">
        <f t="shared" ref="V4:V15" si="4">COUNTIFS($B$2:$B$261,P4,$C$2:$C$261,R4,$F$2:$F$261,"inf")/4</f>
        <v>0</v>
      </c>
      <c r="W4" s="8" t="e">
        <f t="shared" ref="W4:W15" si="5">AVERAGEIFS($H$2:$H$261,$B$2:$B$261,P4,$C$2:$C$261,R4)</f>
        <v>#DIV/0!</v>
      </c>
      <c r="X4" s="13" t="e">
        <f t="shared" ref="X4:X15" si="6">AVERAGEIFS($G$2:$G$261,$B$2:$B$261,P4,$C$2:$C$261,R4)</f>
        <v>#REF!</v>
      </c>
      <c r="Y4" s="17" t="e">
        <f t="shared" ref="Y4:Y15" si="7">AVERAGEIFS($L$2:$L$261,$B$2:$B$261,P4,$C$2:$C$261,R4,$L$2:$L$261,"&lt;1")</f>
        <v>#DIV/0!</v>
      </c>
      <c r="Z4" s="6" t="e">
        <f t="shared" ref="Z4:Z15" si="8">AVERAGEIFS($K$2:$K$261,$B$2:$B$261,P4,$C$2:$C$261,R4)</f>
        <v>#DIV/0!</v>
      </c>
      <c r="AC4">
        <v>1</v>
      </c>
      <c r="AD4" s="130" t="s">
        <v>28</v>
      </c>
      <c r="AE4" s="1">
        <v>5</v>
      </c>
      <c r="AF4" s="1">
        <f t="shared" ref="AF4:AF15" si="9">COUNTIFS($B$262:$B$1301,AC4,$C$262:$C$1301,AE4)</f>
        <v>80</v>
      </c>
      <c r="AG4" s="1">
        <f t="shared" ref="AG4:AG15" si="10">COUNTIFS($B$262:$B$1301,AC4,$C$262:$C$1301,AE4,$G$262:$G$1301,0)</f>
        <v>0</v>
      </c>
      <c r="AH4" s="1">
        <f t="shared" ref="AH4:AH15" si="11">COUNTIFS($B$262:$B$1301,AC4,$C$262:$C$1301,AE4,$F$262:$F$1301,"infeas")</f>
        <v>0</v>
      </c>
      <c r="AI4" s="1">
        <f t="shared" ref="AI4:AI15" si="12">COUNTIFS($B$262:$B$1301,AC4,$C$262:$C$1301,AE4,$F$262:$F$1301,"inf")</f>
        <v>0</v>
      </c>
      <c r="AJ4" s="8" t="e">
        <f t="shared" ref="AJ4:AJ15" si="13">AVERAGEIFS($H$262:$H$1301,$B$262:$B$1301,AC4,$C$262:$C$1301,AE4)</f>
        <v>#DIV/0!</v>
      </c>
      <c r="AK4" s="13" t="e">
        <f t="shared" ref="AK4:AK15" si="14">AVERAGEIFS($G$262:$G$1301,$B$262:$B$1301,AC4,$C$262:$C$1301,AE4)</f>
        <v>#VALUE!</v>
      </c>
      <c r="AL4" s="17" t="e">
        <f t="shared" ref="AL4:AL15" si="15">AVERAGEIFS($L$262:$L$1301,$B$262:$B$1301,AC4,$C$262:$C$1301,AE4,$L$262:$L$1301,"&lt;1")</f>
        <v>#DIV/0!</v>
      </c>
      <c r="AM4" s="6" t="e">
        <f t="shared" ref="AM4:AM15" si="16">AVERAGEIFS($K$262:$K$1301,$B$262:$B$1301,AC4,$C$262:$C$1301,AE4)</f>
        <v>#DIV/0!</v>
      </c>
      <c r="AO4">
        <v>1</v>
      </c>
      <c r="AP4" s="130" t="s">
        <v>28</v>
      </c>
      <c r="AQ4" s="1">
        <v>5</v>
      </c>
      <c r="AR4" s="1">
        <f t="shared" ref="AR4:AR15" si="17">COUNTIFS($B$1302:$B$1613,AO4,$C$1302:$C$1613,AQ4)</f>
        <v>24</v>
      </c>
      <c r="AS4" s="1">
        <f t="shared" ref="AS4:AS15" si="18">COUNTIFS($B$1302:$B$1613,AO4,$C$1302:$C$1613,AQ4,$E$1302:$E$1613,"Optimal")</f>
        <v>7</v>
      </c>
      <c r="AT4" s="1">
        <f t="shared" ref="AT4:AT15" si="19">COUNTIFS($B$1302:$B$1613,AO4,$C$1302:$C$1613,AQ4,$F$1302:$F$1613,"infeas")</f>
        <v>6</v>
      </c>
      <c r="AU4" s="1">
        <f t="shared" ref="AU4:AU15" si="20">COUNTIFS($B$1302:$B$1613,AO4,$C$1302:$C$1613,AQ4,$F$1302:$F$1613,"inf")</f>
        <v>0</v>
      </c>
      <c r="AV4" s="8">
        <f t="shared" ref="AV4:AV15" si="21">AVERAGEIFS($H$1302:$H$1613,$B$1302:$B$1613,AO4,$C$1302:$C$1613,AQ4)</f>
        <v>1049.49575</v>
      </c>
      <c r="AW4" s="13">
        <f t="shared" ref="AW4:AW15" si="22">AVERAGEIFS($G$1302:$G$1613,$B$1302:$B$1613,AO4,$C$1302:$C$1613,AQ4)</f>
        <v>-2.2375557354223963E-2</v>
      </c>
      <c r="AX4" s="17">
        <f t="shared" ref="AX4:AX15" si="23">AVERAGEIFS($L$1302:$L$1613,$B$1302:$B$1613,AO4,$C$1302:$C$1613,AQ4,$L$1302:$L$1613,"&lt;1")</f>
        <v>2.0942291932228161E-2</v>
      </c>
      <c r="AY4" s="6">
        <f t="shared" ref="AY4:AY15" si="24">AVERAGEIFS($K$1302:$K$1613,$B$1302:$B$1613,AO4,$C$1302:$C$1613,AQ4)</f>
        <v>0.69977777777777783</v>
      </c>
      <c r="AZ4">
        <v>0</v>
      </c>
      <c r="BA4" s="1" t="s">
        <v>27</v>
      </c>
      <c r="BB4" s="1">
        <v>0</v>
      </c>
      <c r="BC4" s="6">
        <f t="shared" ref="BC4:BC16" si="25">AVERAGEIFS($L$2:$L$1613,$B$2:$B$1613,$AZ4,$C$2:$C$1613,$BB4,$D$2:$D$1613,BC$2)</f>
        <v>4.145523090376228E-4</v>
      </c>
      <c r="BD4" s="63">
        <f t="shared" ref="BD4:BD16" si="26">AVERAGEIFS($K$2:$K$1613,$B$2:$B$1613,$AZ4,$C$2:$C$1613,$BB4,$D$2:$D$1613,BD$2)</f>
        <v>0.84249999999999992</v>
      </c>
      <c r="BE4" s="6">
        <f t="shared" ref="BE4:BE16" si="27">AVERAGEIFS($L$2:$L$1613,$B$2:$B$1613,$AZ4,$C$2:$C$1613,$BB4,$D$2:$D$1613,BE$2)</f>
        <v>9.4675140768657462E-4</v>
      </c>
      <c r="BF4" s="63">
        <f t="shared" ref="BF4:BF16" si="28">AVERAGEIFS($K$2:$K$1613,$B$2:$B$1613,$AZ4,$C$2:$C$1613,$BB4,$D$2:$D$1613,BF$2)</f>
        <v>0.99366666666666659</v>
      </c>
      <c r="BG4" s="6">
        <f t="shared" ref="BG4:BG12" si="29">AVERAGEIFS($L$2:$L$1613,$B$2:$B$1613,$AZ4,$C$2:$C$1613,$BB4,$D$2:$D$1613,BG$2)</f>
        <v>2.3911745068796084E-4</v>
      </c>
      <c r="BH4" s="63">
        <f t="shared" ref="BH4:BH12" si="30">AVERAGEIFS($K$2:$K$1613,$B$2:$B$1613,$AZ4,$C$2:$C$1613,$BB4,$D$2:$D$1613,BH$2)</f>
        <v>0.99983333333333324</v>
      </c>
      <c r="BI4" s="6">
        <f t="shared" ref="BI4:BI12" si="31">AVERAGEIFS($L$2:$L$1613,$B$2:$B$1613,$AZ4,$C$2:$C$1613,$BB4,$D$2:$D$1613,BI$2)</f>
        <v>9.7190764428943066E-4</v>
      </c>
      <c r="BJ4" s="63">
        <f t="shared" ref="BJ4:BJ12" si="32">AVERAGEIFS($K$2:$K$1613,$B$2:$B$1613,$AZ4,$C$2:$C$1613,$BB4,$D$2:$D$1613,BJ$2)</f>
        <v>1</v>
      </c>
    </row>
    <row r="5" spans="1:62" x14ac:dyDescent="0.3">
      <c r="A5" t="s">
        <v>525</v>
      </c>
      <c r="B5">
        <v>0</v>
      </c>
      <c r="C5">
        <v>0</v>
      </c>
      <c r="D5">
        <v>0.2</v>
      </c>
      <c r="E5" t="s">
        <v>2</v>
      </c>
      <c r="F5" t="s">
        <v>3</v>
      </c>
      <c r="G5" s="39" t="e">
        <f t="shared" si="0"/>
        <v>#REF!</v>
      </c>
      <c r="H5" t="s">
        <v>3</v>
      </c>
      <c r="K5" t="s">
        <v>3</v>
      </c>
      <c r="L5" s="57" t="str">
        <f>IF(OR(H_24!$F5="---",H_24!$F5="infeas",H_24!$F5="inf"),"---",(H_24!$F5/M5)-1)</f>
        <v>---</v>
      </c>
      <c r="M5" s="20" t="e">
        <f>Model_dem!#REF!</f>
        <v>#REF!</v>
      </c>
      <c r="N5" t="e">
        <f>Model_dem!#REF!</f>
        <v>#REF!</v>
      </c>
      <c r="O5" s="23"/>
      <c r="P5">
        <v>1</v>
      </c>
      <c r="Q5" s="130"/>
      <c r="R5" s="1">
        <v>10</v>
      </c>
      <c r="S5" s="1">
        <f t="shared" si="1"/>
        <v>20</v>
      </c>
      <c r="T5" s="1">
        <f t="shared" si="2"/>
        <v>0</v>
      </c>
      <c r="U5" s="1">
        <f t="shared" si="3"/>
        <v>0</v>
      </c>
      <c r="V5" s="1">
        <f t="shared" si="4"/>
        <v>0</v>
      </c>
      <c r="W5" s="8" t="e">
        <f t="shared" si="5"/>
        <v>#DIV/0!</v>
      </c>
      <c r="X5" s="13" t="e">
        <f t="shared" si="6"/>
        <v>#REF!</v>
      </c>
      <c r="Y5" s="17" t="e">
        <f t="shared" si="7"/>
        <v>#DIV/0!</v>
      </c>
      <c r="Z5" s="6" t="e">
        <f t="shared" si="8"/>
        <v>#DIV/0!</v>
      </c>
      <c r="AC5">
        <v>1</v>
      </c>
      <c r="AD5" s="130"/>
      <c r="AE5" s="1">
        <v>10</v>
      </c>
      <c r="AF5" s="1">
        <f t="shared" si="9"/>
        <v>80</v>
      </c>
      <c r="AG5" s="1">
        <f t="shared" si="10"/>
        <v>0</v>
      </c>
      <c r="AH5" s="1">
        <f t="shared" si="11"/>
        <v>0</v>
      </c>
      <c r="AI5" s="1">
        <f t="shared" si="12"/>
        <v>0</v>
      </c>
      <c r="AJ5" s="8" t="e">
        <f t="shared" si="13"/>
        <v>#DIV/0!</v>
      </c>
      <c r="AK5" s="13" t="e">
        <f t="shared" si="14"/>
        <v>#VALUE!</v>
      </c>
      <c r="AL5" s="17" t="e">
        <f t="shared" si="15"/>
        <v>#DIV/0!</v>
      </c>
      <c r="AM5" s="6" t="e">
        <f t="shared" si="16"/>
        <v>#DIV/0!</v>
      </c>
      <c r="AO5">
        <v>1</v>
      </c>
      <c r="AP5" s="130"/>
      <c r="AQ5" s="1">
        <v>10</v>
      </c>
      <c r="AR5" s="1">
        <f t="shared" si="17"/>
        <v>24</v>
      </c>
      <c r="AS5" s="1">
        <f t="shared" si="18"/>
        <v>7</v>
      </c>
      <c r="AT5" s="1">
        <f t="shared" si="19"/>
        <v>6</v>
      </c>
      <c r="AU5" s="1">
        <f t="shared" si="20"/>
        <v>0</v>
      </c>
      <c r="AV5" s="8">
        <f t="shared" si="21"/>
        <v>1172.6936437499999</v>
      </c>
      <c r="AW5" s="13">
        <f t="shared" si="22"/>
        <v>-2.5029445272664673E-2</v>
      </c>
      <c r="AX5" s="17">
        <f t="shared" si="23"/>
        <v>-8.5086556799625929E-2</v>
      </c>
      <c r="AY5" s="6">
        <f t="shared" si="24"/>
        <v>0.42411111111111111</v>
      </c>
      <c r="AZ5">
        <v>1</v>
      </c>
      <c r="BA5" s="130" t="s">
        <v>28</v>
      </c>
      <c r="BB5" s="1">
        <v>5</v>
      </c>
      <c r="BC5" s="6">
        <f t="shared" si="25"/>
        <v>1.0378173030644108E-2</v>
      </c>
      <c r="BD5" s="63">
        <f t="shared" si="26"/>
        <v>0.58683333333333343</v>
      </c>
      <c r="BE5" s="6">
        <f t="shared" si="27"/>
        <v>1.8298242994480723E-2</v>
      </c>
      <c r="BF5" s="63">
        <f t="shared" si="28"/>
        <v>0.71433333333333338</v>
      </c>
      <c r="BG5" s="6">
        <f t="shared" si="29"/>
        <v>2.8353589055282551E-2</v>
      </c>
      <c r="BH5" s="63">
        <f t="shared" si="30"/>
        <v>0.89533333333333331</v>
      </c>
      <c r="BI5" s="6">
        <f t="shared" si="31"/>
        <v>3.9947330487836753E-2</v>
      </c>
      <c r="BJ5" s="63">
        <f t="shared" si="32"/>
        <v>0.70100000000000007</v>
      </c>
    </row>
    <row r="6" spans="1:62" x14ac:dyDescent="0.3">
      <c r="A6" t="s">
        <v>525</v>
      </c>
      <c r="B6">
        <v>1</v>
      </c>
      <c r="C6">
        <v>5</v>
      </c>
      <c r="D6">
        <v>0.05</v>
      </c>
      <c r="E6" t="s">
        <v>2</v>
      </c>
      <c r="F6" t="s">
        <v>3</v>
      </c>
      <c r="G6" s="39" t="e">
        <f t="shared" si="0"/>
        <v>#REF!</v>
      </c>
      <c r="H6" t="s">
        <v>3</v>
      </c>
      <c r="K6" t="s">
        <v>3</v>
      </c>
      <c r="L6" s="58" t="str">
        <f>IF(OR(H_24!$F6="---",H_24!$F6="infeas",H_24!$F6="inf"),"---",(H_24!$F6/M6)-1)</f>
        <v>---</v>
      </c>
      <c r="M6" s="20" t="e">
        <f>Model_dem!#REF!</f>
        <v>#REF!</v>
      </c>
      <c r="N6" t="e">
        <f>Model_dem!#REF!</f>
        <v>#REF!</v>
      </c>
      <c r="O6" s="23"/>
      <c r="P6">
        <v>1</v>
      </c>
      <c r="Q6" s="130"/>
      <c r="R6" s="1">
        <v>25</v>
      </c>
      <c r="S6" s="1">
        <f t="shared" si="1"/>
        <v>20</v>
      </c>
      <c r="T6" s="1">
        <f t="shared" si="2"/>
        <v>0</v>
      </c>
      <c r="U6" s="1">
        <f t="shared" si="3"/>
        <v>0</v>
      </c>
      <c r="V6" s="1">
        <f t="shared" si="4"/>
        <v>0</v>
      </c>
      <c r="W6" s="8" t="e">
        <f t="shared" si="5"/>
        <v>#DIV/0!</v>
      </c>
      <c r="X6" s="13" t="e">
        <f t="shared" si="6"/>
        <v>#REF!</v>
      </c>
      <c r="Y6" s="17" t="e">
        <f t="shared" si="7"/>
        <v>#DIV/0!</v>
      </c>
      <c r="Z6" s="6" t="e">
        <f t="shared" si="8"/>
        <v>#DIV/0!</v>
      </c>
      <c r="AC6">
        <v>1</v>
      </c>
      <c r="AD6" s="130"/>
      <c r="AE6" s="1">
        <v>25</v>
      </c>
      <c r="AF6" s="1">
        <f t="shared" si="9"/>
        <v>80</v>
      </c>
      <c r="AG6" s="1">
        <f t="shared" si="10"/>
        <v>0</v>
      </c>
      <c r="AH6" s="1">
        <f t="shared" si="11"/>
        <v>0</v>
      </c>
      <c r="AI6" s="1">
        <f t="shared" si="12"/>
        <v>0</v>
      </c>
      <c r="AJ6" s="8" t="e">
        <f t="shared" si="13"/>
        <v>#DIV/0!</v>
      </c>
      <c r="AK6" s="13" t="e">
        <f t="shared" si="14"/>
        <v>#VALUE!</v>
      </c>
      <c r="AL6" s="17" t="e">
        <f t="shared" si="15"/>
        <v>#DIV/0!</v>
      </c>
      <c r="AM6" s="6" t="e">
        <f t="shared" si="16"/>
        <v>#DIV/0!</v>
      </c>
      <c r="AO6">
        <v>1</v>
      </c>
      <c r="AP6" s="130"/>
      <c r="AQ6" s="1">
        <v>25</v>
      </c>
      <c r="AR6" s="1">
        <f t="shared" si="17"/>
        <v>24</v>
      </c>
      <c r="AS6" s="1">
        <f t="shared" si="18"/>
        <v>7</v>
      </c>
      <c r="AT6" s="1">
        <f t="shared" si="19"/>
        <v>6</v>
      </c>
      <c r="AU6" s="1">
        <f t="shared" si="20"/>
        <v>0</v>
      </c>
      <c r="AV6" s="8">
        <f t="shared" si="21"/>
        <v>1342.9559444444444</v>
      </c>
      <c r="AW6" s="13">
        <f t="shared" si="22"/>
        <v>-1.294310970798844E-2</v>
      </c>
      <c r="AX6" s="17">
        <f t="shared" si="23"/>
        <v>3.9224411030820909E-2</v>
      </c>
      <c r="AY6" s="6">
        <f t="shared" si="24"/>
        <v>0.20611111111111113</v>
      </c>
      <c r="AZ6">
        <v>1</v>
      </c>
      <c r="BA6" s="130"/>
      <c r="BB6" s="1">
        <v>10</v>
      </c>
      <c r="BC6" s="6">
        <f t="shared" si="25"/>
        <v>-0.16008334313512193</v>
      </c>
      <c r="BD6" s="63">
        <f t="shared" si="26"/>
        <v>0.48983333333333334</v>
      </c>
      <c r="BE6" s="6">
        <f t="shared" si="27"/>
        <v>-0.1509301350926614</v>
      </c>
      <c r="BF6" s="63">
        <f t="shared" si="28"/>
        <v>0.18583333333333332</v>
      </c>
      <c r="BG6" s="6">
        <f t="shared" si="29"/>
        <v>3.525198594896365E-2</v>
      </c>
      <c r="BH6" s="63">
        <f t="shared" si="30"/>
        <v>0.54666666666666663</v>
      </c>
      <c r="BI6" s="6">
        <f t="shared" si="31"/>
        <v>7.6255629708847403E-2</v>
      </c>
      <c r="BJ6" s="63">
        <f t="shared" si="32"/>
        <v>0.64666666666666661</v>
      </c>
    </row>
    <row r="7" spans="1:62" x14ac:dyDescent="0.3">
      <c r="A7" t="s">
        <v>525</v>
      </c>
      <c r="B7">
        <v>1</v>
      </c>
      <c r="C7">
        <v>5</v>
      </c>
      <c r="D7">
        <v>0.1</v>
      </c>
      <c r="E7" t="s">
        <v>2</v>
      </c>
      <c r="F7" t="s">
        <v>3</v>
      </c>
      <c r="G7" s="39" t="e">
        <f t="shared" si="0"/>
        <v>#REF!</v>
      </c>
      <c r="H7" t="s">
        <v>3</v>
      </c>
      <c r="K7" t="s">
        <v>3</v>
      </c>
      <c r="L7" s="57" t="str">
        <f>IF(OR(H_24!$F7="---",H_24!$F7="infeas",H_24!$F7="inf"),"---",(H_24!$F7/M7)-1)</f>
        <v>---</v>
      </c>
      <c r="M7" s="20" t="e">
        <f>Model_dem!#REF!</f>
        <v>#REF!</v>
      </c>
      <c r="N7" t="e">
        <f>Model_dem!#REF!</f>
        <v>#REF!</v>
      </c>
      <c r="O7" s="23"/>
      <c r="P7">
        <v>1</v>
      </c>
      <c r="Q7" s="130"/>
      <c r="R7" s="1">
        <v>50</v>
      </c>
      <c r="S7" s="1">
        <f t="shared" si="1"/>
        <v>20</v>
      </c>
      <c r="T7" s="1">
        <f t="shared" si="2"/>
        <v>0</v>
      </c>
      <c r="U7" s="1">
        <f t="shared" si="3"/>
        <v>0</v>
      </c>
      <c r="V7" s="1">
        <f t="shared" si="4"/>
        <v>0</v>
      </c>
      <c r="W7" s="8" t="e">
        <f t="shared" si="5"/>
        <v>#DIV/0!</v>
      </c>
      <c r="X7" s="13" t="e">
        <f t="shared" si="6"/>
        <v>#REF!</v>
      </c>
      <c r="Y7" s="17" t="e">
        <f t="shared" si="7"/>
        <v>#DIV/0!</v>
      </c>
      <c r="Z7" s="6" t="e">
        <f t="shared" si="8"/>
        <v>#DIV/0!</v>
      </c>
      <c r="AC7">
        <v>1</v>
      </c>
      <c r="AD7" s="130"/>
      <c r="AE7" s="1">
        <v>50</v>
      </c>
      <c r="AF7" s="1">
        <f t="shared" si="9"/>
        <v>80</v>
      </c>
      <c r="AG7" s="1">
        <f t="shared" si="10"/>
        <v>0</v>
      </c>
      <c r="AH7" s="1">
        <f t="shared" si="11"/>
        <v>0</v>
      </c>
      <c r="AI7" s="1">
        <f t="shared" si="12"/>
        <v>0</v>
      </c>
      <c r="AJ7" s="8" t="e">
        <f t="shared" si="13"/>
        <v>#DIV/0!</v>
      </c>
      <c r="AK7" s="13" t="e">
        <f t="shared" si="14"/>
        <v>#VALUE!</v>
      </c>
      <c r="AL7" s="17" t="e">
        <f t="shared" si="15"/>
        <v>#DIV/0!</v>
      </c>
      <c r="AM7" s="6" t="e">
        <f t="shared" si="16"/>
        <v>#DIV/0!</v>
      </c>
      <c r="AO7">
        <v>1</v>
      </c>
      <c r="AP7" s="130"/>
      <c r="AQ7" s="1">
        <v>50</v>
      </c>
      <c r="AR7" s="1">
        <f t="shared" si="17"/>
        <v>24</v>
      </c>
      <c r="AS7" s="1">
        <f t="shared" si="18"/>
        <v>3</v>
      </c>
      <c r="AT7" s="1">
        <f t="shared" si="19"/>
        <v>6</v>
      </c>
      <c r="AU7" s="1">
        <f t="shared" si="20"/>
        <v>1</v>
      </c>
      <c r="AV7" s="8">
        <f t="shared" si="21"/>
        <v>1163.2199777777778</v>
      </c>
      <c r="AW7" s="13">
        <f t="shared" si="22"/>
        <v>-6.3090724498321036E-3</v>
      </c>
      <c r="AX7" s="17">
        <f t="shared" si="23"/>
        <v>4.4853189035245447E-2</v>
      </c>
      <c r="AY7" s="6">
        <f t="shared" si="24"/>
        <v>5.0000000000000001E-4</v>
      </c>
      <c r="AZ7">
        <v>1</v>
      </c>
      <c r="BA7" s="130"/>
      <c r="BB7" s="1">
        <v>25</v>
      </c>
      <c r="BC7" s="6">
        <f t="shared" si="25"/>
        <v>1.9381739774442575E-2</v>
      </c>
      <c r="BD7" s="63">
        <f t="shared" si="26"/>
        <v>0.11233333333333334</v>
      </c>
      <c r="BE7" s="6">
        <f t="shared" si="27"/>
        <v>5.2529277776740178E-2</v>
      </c>
      <c r="BF7" s="63">
        <f t="shared" si="28"/>
        <v>0.19433333333333333</v>
      </c>
      <c r="BG7" s="6">
        <f t="shared" si="29"/>
        <v>3.9527175393589818E-2</v>
      </c>
      <c r="BH7" s="63">
        <f t="shared" si="30"/>
        <v>0.23599999999999999</v>
      </c>
      <c r="BI7" s="6">
        <f t="shared" si="31"/>
        <v>5.1997255688970144E-2</v>
      </c>
      <c r="BJ7" s="63">
        <f t="shared" si="32"/>
        <v>0.38733333333333331</v>
      </c>
    </row>
    <row r="8" spans="1:62" x14ac:dyDescent="0.3">
      <c r="A8" t="s">
        <v>525</v>
      </c>
      <c r="B8">
        <v>1</v>
      </c>
      <c r="C8">
        <v>5</v>
      </c>
      <c r="D8">
        <v>0.15</v>
      </c>
      <c r="E8" t="s">
        <v>2</v>
      </c>
      <c r="F8" t="s">
        <v>3</v>
      </c>
      <c r="G8" s="39" t="e">
        <f t="shared" si="0"/>
        <v>#REF!</v>
      </c>
      <c r="H8" t="s">
        <v>3</v>
      </c>
      <c r="K8" t="s">
        <v>3</v>
      </c>
      <c r="L8" s="58" t="str">
        <f>IF(OR(H_24!$F8="---",H_24!$F8="infeas",H_24!$F8="inf"),"---",(H_24!$F8/M8)-1)</f>
        <v>---</v>
      </c>
      <c r="M8" s="20" t="e">
        <f>Model_dem!#REF!</f>
        <v>#REF!</v>
      </c>
      <c r="N8" t="e">
        <f>Model_dem!#REF!</f>
        <v>#REF!</v>
      </c>
      <c r="O8" s="23"/>
      <c r="P8">
        <v>2</v>
      </c>
      <c r="Q8" s="130" t="s">
        <v>29</v>
      </c>
      <c r="R8" s="1">
        <v>5</v>
      </c>
      <c r="S8" s="1">
        <f t="shared" si="1"/>
        <v>20</v>
      </c>
      <c r="T8" s="1">
        <f t="shared" si="2"/>
        <v>0</v>
      </c>
      <c r="U8" s="1">
        <f t="shared" si="3"/>
        <v>0</v>
      </c>
      <c r="V8" s="1">
        <f t="shared" si="4"/>
        <v>0</v>
      </c>
      <c r="W8" s="8" t="e">
        <f t="shared" si="5"/>
        <v>#DIV/0!</v>
      </c>
      <c r="X8" s="13" t="e">
        <f t="shared" si="6"/>
        <v>#REF!</v>
      </c>
      <c r="Y8" s="17" t="e">
        <f t="shared" si="7"/>
        <v>#DIV/0!</v>
      </c>
      <c r="Z8" s="6" t="e">
        <f t="shared" si="8"/>
        <v>#DIV/0!</v>
      </c>
      <c r="AC8">
        <v>2</v>
      </c>
      <c r="AD8" s="130" t="s">
        <v>29</v>
      </c>
      <c r="AE8" s="1">
        <v>5</v>
      </c>
      <c r="AF8" s="1">
        <f t="shared" si="9"/>
        <v>80</v>
      </c>
      <c r="AG8" s="1">
        <f t="shared" si="10"/>
        <v>0</v>
      </c>
      <c r="AH8" s="1">
        <f t="shared" si="11"/>
        <v>0</v>
      </c>
      <c r="AI8" s="1">
        <f t="shared" si="12"/>
        <v>0</v>
      </c>
      <c r="AJ8" s="8" t="e">
        <f t="shared" si="13"/>
        <v>#DIV/0!</v>
      </c>
      <c r="AK8" s="13" t="e">
        <f t="shared" si="14"/>
        <v>#VALUE!</v>
      </c>
      <c r="AL8" s="17" t="e">
        <f t="shared" si="15"/>
        <v>#DIV/0!</v>
      </c>
      <c r="AM8" s="6" t="e">
        <f t="shared" si="16"/>
        <v>#DIV/0!</v>
      </c>
      <c r="AO8">
        <v>2</v>
      </c>
      <c r="AP8" s="130" t="s">
        <v>29</v>
      </c>
      <c r="AQ8" s="1">
        <v>5</v>
      </c>
      <c r="AR8" s="1">
        <f t="shared" si="17"/>
        <v>24</v>
      </c>
      <c r="AS8" s="1">
        <f t="shared" si="18"/>
        <v>11</v>
      </c>
      <c r="AT8" s="1">
        <f t="shared" si="19"/>
        <v>0</v>
      </c>
      <c r="AU8" s="1">
        <f t="shared" si="20"/>
        <v>0</v>
      </c>
      <c r="AV8" s="8">
        <f t="shared" si="21"/>
        <v>1070.1254954545454</v>
      </c>
      <c r="AW8" s="13">
        <f t="shared" si="22"/>
        <v>-9.1118648277266085E-3</v>
      </c>
      <c r="AX8" s="17">
        <f t="shared" si="23"/>
        <v>-6.7710398875638914E-2</v>
      </c>
      <c r="AY8" s="6">
        <f t="shared" si="24"/>
        <v>0.84279166666666683</v>
      </c>
      <c r="AZ8">
        <v>1</v>
      </c>
      <c r="BA8" s="130"/>
      <c r="BB8" s="1">
        <v>50</v>
      </c>
      <c r="BC8" s="6">
        <f t="shared" si="25"/>
        <v>1.309587222568879E-2</v>
      </c>
      <c r="BD8" s="63">
        <f t="shared" si="26"/>
        <v>1.1666666666666668E-3</v>
      </c>
      <c r="BE8" s="6">
        <f t="shared" si="27"/>
        <v>3.6291028093067536E-2</v>
      </c>
      <c r="BF8" s="63">
        <f t="shared" si="28"/>
        <v>3.3333333333333332E-4</v>
      </c>
      <c r="BG8" s="6">
        <f t="shared" si="29"/>
        <v>0.12756713508266446</v>
      </c>
      <c r="BH8" s="63">
        <f t="shared" si="30"/>
        <v>0</v>
      </c>
      <c r="BI8" s="6">
        <f t="shared" si="31"/>
        <v>4.1740703219320663E-2</v>
      </c>
      <c r="BJ8" s="63">
        <f t="shared" si="32"/>
        <v>0</v>
      </c>
    </row>
    <row r="9" spans="1:62" x14ac:dyDescent="0.3">
      <c r="A9" t="s">
        <v>525</v>
      </c>
      <c r="B9">
        <v>1</v>
      </c>
      <c r="C9">
        <v>5</v>
      </c>
      <c r="D9">
        <v>0.2</v>
      </c>
      <c r="E9" t="s">
        <v>2</v>
      </c>
      <c r="F9" t="s">
        <v>3</v>
      </c>
      <c r="G9" s="39" t="e">
        <f t="shared" si="0"/>
        <v>#REF!</v>
      </c>
      <c r="H9" t="s">
        <v>3</v>
      </c>
      <c r="K9" t="s">
        <v>3</v>
      </c>
      <c r="L9" s="57" t="str">
        <f>IF(OR(H_24!$F9="---",H_24!$F9="infeas",H_24!$F9="inf"),"---",(H_24!$F9/M9)-1)</f>
        <v>---</v>
      </c>
      <c r="M9" s="20" t="e">
        <f>Model_dem!#REF!</f>
        <v>#REF!</v>
      </c>
      <c r="N9" t="e">
        <f>Model_dem!#REF!</f>
        <v>#REF!</v>
      </c>
      <c r="O9" s="23"/>
      <c r="P9">
        <v>2</v>
      </c>
      <c r="Q9" s="130"/>
      <c r="R9" s="1">
        <v>10</v>
      </c>
      <c r="S9" s="1">
        <f t="shared" si="1"/>
        <v>20</v>
      </c>
      <c r="T9" s="1">
        <f t="shared" si="2"/>
        <v>0</v>
      </c>
      <c r="U9" s="1">
        <f t="shared" si="3"/>
        <v>0</v>
      </c>
      <c r="V9" s="1">
        <f t="shared" si="4"/>
        <v>0</v>
      </c>
      <c r="W9" s="8" t="e">
        <f t="shared" si="5"/>
        <v>#DIV/0!</v>
      </c>
      <c r="X9" s="13" t="e">
        <f t="shared" si="6"/>
        <v>#REF!</v>
      </c>
      <c r="Y9" s="17" t="e">
        <f t="shared" si="7"/>
        <v>#DIV/0!</v>
      </c>
      <c r="Z9" s="6" t="e">
        <f t="shared" si="8"/>
        <v>#DIV/0!</v>
      </c>
      <c r="AC9">
        <v>2</v>
      </c>
      <c r="AD9" s="130"/>
      <c r="AE9" s="1">
        <v>10</v>
      </c>
      <c r="AF9" s="1">
        <f t="shared" si="9"/>
        <v>80</v>
      </c>
      <c r="AG9" s="1">
        <f t="shared" si="10"/>
        <v>0</v>
      </c>
      <c r="AH9" s="1">
        <f t="shared" si="11"/>
        <v>0</v>
      </c>
      <c r="AI9" s="1">
        <f t="shared" si="12"/>
        <v>0</v>
      </c>
      <c r="AJ9" s="8" t="e">
        <f t="shared" si="13"/>
        <v>#DIV/0!</v>
      </c>
      <c r="AK9" s="13" t="e">
        <f t="shared" si="14"/>
        <v>#VALUE!</v>
      </c>
      <c r="AL9" s="17" t="e">
        <f t="shared" si="15"/>
        <v>#DIV/0!</v>
      </c>
      <c r="AM9" s="6" t="e">
        <f t="shared" si="16"/>
        <v>#DIV/0!</v>
      </c>
      <c r="AO9">
        <v>2</v>
      </c>
      <c r="AP9" s="130"/>
      <c r="AQ9" s="1">
        <v>10</v>
      </c>
      <c r="AR9" s="1">
        <f t="shared" si="17"/>
        <v>24</v>
      </c>
      <c r="AS9" s="1">
        <f t="shared" si="18"/>
        <v>12</v>
      </c>
      <c r="AT9" s="1">
        <f t="shared" si="19"/>
        <v>0</v>
      </c>
      <c r="AU9" s="1">
        <f t="shared" si="20"/>
        <v>1</v>
      </c>
      <c r="AV9" s="8">
        <f t="shared" si="21"/>
        <v>1039.3679249999998</v>
      </c>
      <c r="AW9" s="13">
        <f t="shared" si="22"/>
        <v>-2.099504133057508E-2</v>
      </c>
      <c r="AX9" s="17">
        <f t="shared" si="23"/>
        <v>2.854516404404104E-2</v>
      </c>
      <c r="AY9" s="6">
        <f t="shared" si="24"/>
        <v>0.43291304347826093</v>
      </c>
      <c r="AZ9">
        <v>2</v>
      </c>
      <c r="BA9" s="130" t="s">
        <v>29</v>
      </c>
      <c r="BB9" s="1">
        <v>5</v>
      </c>
      <c r="BC9" s="6">
        <f t="shared" si="25"/>
        <v>-0.1609542887211988</v>
      </c>
      <c r="BD9" s="63">
        <f t="shared" si="26"/>
        <v>0.63500000000000001</v>
      </c>
      <c r="BE9" s="6">
        <f t="shared" si="27"/>
        <v>-0.15441803116165967</v>
      </c>
      <c r="BF9" s="63">
        <f t="shared" si="28"/>
        <v>0.88483333333333347</v>
      </c>
      <c r="BG9" s="6">
        <f t="shared" si="29"/>
        <v>1.4642003593824801E-2</v>
      </c>
      <c r="BH9" s="63">
        <f t="shared" si="30"/>
        <v>0.9288333333333334</v>
      </c>
      <c r="BI9" s="6">
        <f t="shared" si="31"/>
        <v>2.9888720786478046E-2</v>
      </c>
      <c r="BJ9" s="63">
        <f t="shared" si="32"/>
        <v>0.92249999999999999</v>
      </c>
    </row>
    <row r="10" spans="1:62" x14ac:dyDescent="0.3">
      <c r="A10" t="s">
        <v>525</v>
      </c>
      <c r="B10">
        <v>1</v>
      </c>
      <c r="C10">
        <v>10</v>
      </c>
      <c r="D10">
        <v>0.05</v>
      </c>
      <c r="E10" t="s">
        <v>2</v>
      </c>
      <c r="F10" t="s">
        <v>3</v>
      </c>
      <c r="G10" s="39" t="e">
        <f t="shared" si="0"/>
        <v>#REF!</v>
      </c>
      <c r="H10" t="s">
        <v>3</v>
      </c>
      <c r="K10" t="s">
        <v>3</v>
      </c>
      <c r="L10" s="58" t="str">
        <f>IF(OR(H_24!$F10="---",H_24!$F10="infeas",H_24!$F10="inf"),"---",(H_24!$F10/M10)-1)</f>
        <v>---</v>
      </c>
      <c r="M10" s="20" t="e">
        <f>Model_dem!#REF!</f>
        <v>#REF!</v>
      </c>
      <c r="N10" t="e">
        <f>Model_dem!#REF!</f>
        <v>#REF!</v>
      </c>
      <c r="O10" s="23"/>
      <c r="P10">
        <v>2</v>
      </c>
      <c r="Q10" s="130"/>
      <c r="R10" s="1">
        <v>25</v>
      </c>
      <c r="S10" s="1">
        <f t="shared" si="1"/>
        <v>20</v>
      </c>
      <c r="T10" s="1">
        <f t="shared" si="2"/>
        <v>0</v>
      </c>
      <c r="U10" s="1">
        <f t="shared" si="3"/>
        <v>0</v>
      </c>
      <c r="V10" s="1">
        <f t="shared" si="4"/>
        <v>0</v>
      </c>
      <c r="W10" s="8" t="e">
        <f t="shared" si="5"/>
        <v>#DIV/0!</v>
      </c>
      <c r="X10" s="13" t="e">
        <f t="shared" si="6"/>
        <v>#REF!</v>
      </c>
      <c r="Y10" s="17" t="e">
        <f t="shared" si="7"/>
        <v>#DIV/0!</v>
      </c>
      <c r="Z10" s="6" t="e">
        <f t="shared" si="8"/>
        <v>#DIV/0!</v>
      </c>
      <c r="AC10">
        <v>2</v>
      </c>
      <c r="AD10" s="130"/>
      <c r="AE10" s="1">
        <v>25</v>
      </c>
      <c r="AF10" s="1">
        <f t="shared" si="9"/>
        <v>80</v>
      </c>
      <c r="AG10" s="1">
        <f t="shared" si="10"/>
        <v>0</v>
      </c>
      <c r="AH10" s="1">
        <f t="shared" si="11"/>
        <v>0</v>
      </c>
      <c r="AI10" s="1">
        <f t="shared" si="12"/>
        <v>0</v>
      </c>
      <c r="AJ10" s="8" t="e">
        <f t="shared" si="13"/>
        <v>#DIV/0!</v>
      </c>
      <c r="AK10" s="13" t="e">
        <f t="shared" si="14"/>
        <v>#VALUE!</v>
      </c>
      <c r="AL10" s="17" t="e">
        <f t="shared" si="15"/>
        <v>#DIV/0!</v>
      </c>
      <c r="AM10" s="6" t="e">
        <f t="shared" si="16"/>
        <v>#DIV/0!</v>
      </c>
      <c r="AO10">
        <v>2</v>
      </c>
      <c r="AP10" s="130"/>
      <c r="AQ10" s="1">
        <v>25</v>
      </c>
      <c r="AR10" s="1">
        <f t="shared" si="17"/>
        <v>24</v>
      </c>
      <c r="AS10" s="1">
        <f t="shared" si="18"/>
        <v>8</v>
      </c>
      <c r="AT10" s="1">
        <f t="shared" si="19"/>
        <v>6</v>
      </c>
      <c r="AU10" s="1">
        <f t="shared" si="20"/>
        <v>0</v>
      </c>
      <c r="AV10" s="8">
        <f t="shared" si="21"/>
        <v>1307.8391999999999</v>
      </c>
      <c r="AW10" s="13">
        <f t="shared" si="22"/>
        <v>-6.1198484017154203E-3</v>
      </c>
      <c r="AX10" s="17">
        <f t="shared" si="23"/>
        <v>-0.13987545932192599</v>
      </c>
      <c r="AY10" s="6">
        <f t="shared" si="24"/>
        <v>1.0722222222222223E-2</v>
      </c>
      <c r="AZ10">
        <v>2</v>
      </c>
      <c r="BA10" s="130"/>
      <c r="BB10" s="1">
        <v>10</v>
      </c>
      <c r="BC10" s="6">
        <f t="shared" si="25"/>
        <v>9.9831190772593503E-3</v>
      </c>
      <c r="BD10" s="63">
        <f t="shared" si="26"/>
        <v>0.24033333333333332</v>
      </c>
      <c r="BE10" s="6">
        <f t="shared" si="27"/>
        <v>1.6809969919273488E-2</v>
      </c>
      <c r="BF10" s="63">
        <f t="shared" si="28"/>
        <v>0.34699999999999998</v>
      </c>
      <c r="BG10" s="6">
        <f t="shared" si="29"/>
        <v>3.557540329402531E-2</v>
      </c>
      <c r="BH10" s="63">
        <f t="shared" si="30"/>
        <v>0.4758</v>
      </c>
      <c r="BI10" s="6">
        <f t="shared" si="31"/>
        <v>5.6465563853919008E-2</v>
      </c>
      <c r="BJ10" s="63">
        <f t="shared" si="32"/>
        <v>0.67566666666666675</v>
      </c>
    </row>
    <row r="11" spans="1:62" x14ac:dyDescent="0.3">
      <c r="A11" t="s">
        <v>525</v>
      </c>
      <c r="B11">
        <v>1</v>
      </c>
      <c r="C11">
        <v>10</v>
      </c>
      <c r="D11">
        <v>0.1</v>
      </c>
      <c r="E11" t="s">
        <v>2</v>
      </c>
      <c r="F11" t="s">
        <v>3</v>
      </c>
      <c r="G11" s="39" t="e">
        <f t="shared" si="0"/>
        <v>#REF!</v>
      </c>
      <c r="H11" t="s">
        <v>3</v>
      </c>
      <c r="K11" t="s">
        <v>3</v>
      </c>
      <c r="L11" s="57" t="str">
        <f>IF(OR(H_24!$F11="---",H_24!$F11="infeas",H_24!$F11="inf"),"---",(H_24!$F11/M11)-1)</f>
        <v>---</v>
      </c>
      <c r="M11" s="20" t="e">
        <f>Model_dem!#REF!</f>
        <v>#REF!</v>
      </c>
      <c r="N11" t="e">
        <f>Model_dem!#REF!</f>
        <v>#REF!</v>
      </c>
      <c r="O11" s="23"/>
      <c r="P11">
        <v>2</v>
      </c>
      <c r="Q11" s="130"/>
      <c r="R11" s="1">
        <v>50</v>
      </c>
      <c r="S11" s="1">
        <f t="shared" si="1"/>
        <v>20</v>
      </c>
      <c r="T11" s="1">
        <f t="shared" si="2"/>
        <v>0</v>
      </c>
      <c r="U11" s="1">
        <f t="shared" si="3"/>
        <v>0</v>
      </c>
      <c r="V11" s="1">
        <f t="shared" si="4"/>
        <v>0</v>
      </c>
      <c r="W11" s="8" t="e">
        <f t="shared" si="5"/>
        <v>#DIV/0!</v>
      </c>
      <c r="X11" s="13" t="e">
        <f t="shared" si="6"/>
        <v>#REF!</v>
      </c>
      <c r="Y11" s="17" t="e">
        <f t="shared" si="7"/>
        <v>#DIV/0!</v>
      </c>
      <c r="Z11" s="6" t="e">
        <f t="shared" si="8"/>
        <v>#DIV/0!</v>
      </c>
      <c r="AC11">
        <v>2</v>
      </c>
      <c r="AD11" s="130"/>
      <c r="AE11" s="1">
        <v>50</v>
      </c>
      <c r="AF11" s="1">
        <f t="shared" si="9"/>
        <v>80</v>
      </c>
      <c r="AG11" s="1">
        <f t="shared" si="10"/>
        <v>0</v>
      </c>
      <c r="AH11" s="1">
        <f t="shared" si="11"/>
        <v>0</v>
      </c>
      <c r="AI11" s="1">
        <f t="shared" si="12"/>
        <v>0</v>
      </c>
      <c r="AJ11" s="8" t="e">
        <f t="shared" si="13"/>
        <v>#DIV/0!</v>
      </c>
      <c r="AK11" s="13" t="e">
        <f t="shared" si="14"/>
        <v>#VALUE!</v>
      </c>
      <c r="AL11" s="17" t="e">
        <f t="shared" si="15"/>
        <v>#DIV/0!</v>
      </c>
      <c r="AM11" s="6" t="e">
        <f t="shared" si="16"/>
        <v>#DIV/0!</v>
      </c>
      <c r="AO11">
        <v>2</v>
      </c>
      <c r="AP11" s="130"/>
      <c r="AQ11" s="1">
        <v>50</v>
      </c>
      <c r="AR11" s="1">
        <f t="shared" si="17"/>
        <v>24</v>
      </c>
      <c r="AS11" s="1">
        <f t="shared" si="18"/>
        <v>5</v>
      </c>
      <c r="AT11" s="1">
        <f t="shared" si="19"/>
        <v>6</v>
      </c>
      <c r="AU11" s="1">
        <f t="shared" si="20"/>
        <v>0</v>
      </c>
      <c r="AV11" s="8">
        <f t="shared" si="21"/>
        <v>1274.4549500000001</v>
      </c>
      <c r="AW11" s="13">
        <f t="shared" si="22"/>
        <v>-1.4454982771357625E-2</v>
      </c>
      <c r="AX11" s="17">
        <f t="shared" si="23"/>
        <v>4.8466054073966869E-2</v>
      </c>
      <c r="AY11" s="6">
        <f t="shared" si="24"/>
        <v>0</v>
      </c>
      <c r="AZ11">
        <v>2</v>
      </c>
      <c r="BA11" s="130"/>
      <c r="BB11" s="1">
        <v>25</v>
      </c>
      <c r="BC11" s="6">
        <f t="shared" si="25"/>
        <v>-0.32461549612244039</v>
      </c>
      <c r="BD11" s="63">
        <f t="shared" si="26"/>
        <v>4.3333333333333331E-3</v>
      </c>
      <c r="BE11" s="6">
        <f t="shared" si="27"/>
        <v>-0.14109326781516032</v>
      </c>
      <c r="BF11" s="63">
        <f t="shared" si="28"/>
        <v>2.7833333333333335E-2</v>
      </c>
      <c r="BG11" s="6">
        <f t="shared" si="29"/>
        <v>4.0858856818288602E-2</v>
      </c>
      <c r="BH11" s="63">
        <f t="shared" si="30"/>
        <v>0</v>
      </c>
      <c r="BI11" s="6">
        <f t="shared" si="31"/>
        <v>5.130591512535676E-2</v>
      </c>
      <c r="BJ11" s="63">
        <f t="shared" si="32"/>
        <v>0</v>
      </c>
    </row>
    <row r="12" spans="1:62" x14ac:dyDescent="0.3">
      <c r="A12" t="s">
        <v>525</v>
      </c>
      <c r="B12">
        <v>1</v>
      </c>
      <c r="C12">
        <v>10</v>
      </c>
      <c r="D12">
        <v>0.15</v>
      </c>
      <c r="E12" t="s">
        <v>2</v>
      </c>
      <c r="F12" t="s">
        <v>3</v>
      </c>
      <c r="G12" s="39" t="e">
        <f t="shared" si="0"/>
        <v>#REF!</v>
      </c>
      <c r="H12" t="s">
        <v>3</v>
      </c>
      <c r="K12" t="s">
        <v>3</v>
      </c>
      <c r="L12" s="58" t="str">
        <f>IF(OR(H_24!$F12="---",H_24!$F12="infeas",H_24!$F12="inf"),"---",(H_24!$F12/M12)-1)</f>
        <v>---</v>
      </c>
      <c r="M12" s="20" t="e">
        <f>Model_dem!#REF!</f>
        <v>#REF!</v>
      </c>
      <c r="N12" t="e">
        <f>Model_dem!#REF!</f>
        <v>#REF!</v>
      </c>
      <c r="O12" s="23"/>
      <c r="P12">
        <v>3</v>
      </c>
      <c r="Q12" s="129" t="s">
        <v>30</v>
      </c>
      <c r="R12" s="1">
        <v>0</v>
      </c>
      <c r="S12" s="1">
        <f t="shared" si="1"/>
        <v>20</v>
      </c>
      <c r="T12" s="1">
        <f t="shared" si="2"/>
        <v>0</v>
      </c>
      <c r="U12" s="1">
        <f t="shared" si="3"/>
        <v>0</v>
      </c>
      <c r="V12" s="1">
        <f t="shared" si="4"/>
        <v>0</v>
      </c>
      <c r="W12" s="8" t="e">
        <f t="shared" si="5"/>
        <v>#DIV/0!</v>
      </c>
      <c r="X12" s="13" t="e">
        <f t="shared" si="6"/>
        <v>#REF!</v>
      </c>
      <c r="Y12" s="17" t="e">
        <f t="shared" si="7"/>
        <v>#DIV/0!</v>
      </c>
      <c r="Z12" s="6" t="e">
        <f t="shared" si="8"/>
        <v>#DIV/0!</v>
      </c>
      <c r="AC12">
        <v>3</v>
      </c>
      <c r="AD12" s="129" t="s">
        <v>30</v>
      </c>
      <c r="AE12" s="1">
        <v>0</v>
      </c>
      <c r="AF12" s="1">
        <f t="shared" si="9"/>
        <v>80</v>
      </c>
      <c r="AG12" s="1">
        <f t="shared" si="10"/>
        <v>0</v>
      </c>
      <c r="AH12" s="1">
        <f t="shared" si="11"/>
        <v>0</v>
      </c>
      <c r="AI12" s="1">
        <f t="shared" si="12"/>
        <v>0</v>
      </c>
      <c r="AJ12" s="8" t="e">
        <f t="shared" si="13"/>
        <v>#DIV/0!</v>
      </c>
      <c r="AK12" s="13" t="e">
        <f t="shared" si="14"/>
        <v>#VALUE!</v>
      </c>
      <c r="AL12" s="17" t="e">
        <f t="shared" si="15"/>
        <v>#DIV/0!</v>
      </c>
      <c r="AM12" s="6" t="e">
        <f t="shared" si="16"/>
        <v>#DIV/0!</v>
      </c>
      <c r="AO12">
        <v>3</v>
      </c>
      <c r="AP12" s="129" t="s">
        <v>30</v>
      </c>
      <c r="AQ12" s="1">
        <v>0</v>
      </c>
      <c r="AR12" s="1">
        <f t="shared" si="17"/>
        <v>24</v>
      </c>
      <c r="AS12" s="1">
        <f t="shared" si="18"/>
        <v>6</v>
      </c>
      <c r="AT12" s="1">
        <f t="shared" si="19"/>
        <v>13</v>
      </c>
      <c r="AU12" s="1">
        <f t="shared" si="20"/>
        <v>0</v>
      </c>
      <c r="AV12" s="8">
        <f t="shared" si="21"/>
        <v>1056.862625</v>
      </c>
      <c r="AW12" s="13">
        <f t="shared" si="22"/>
        <v>6.2939699876878447E-3</v>
      </c>
      <c r="AX12" s="17">
        <f t="shared" si="23"/>
        <v>-0.25448718197365161</v>
      </c>
      <c r="AY12" s="6">
        <f t="shared" si="24"/>
        <v>0</v>
      </c>
      <c r="AZ12">
        <v>2</v>
      </c>
      <c r="BA12" s="130"/>
      <c r="BB12" s="1">
        <v>50</v>
      </c>
      <c r="BC12" s="6">
        <f t="shared" si="25"/>
        <v>1.4119295560442521E-2</v>
      </c>
      <c r="BD12" s="63">
        <f t="shared" si="26"/>
        <v>0</v>
      </c>
      <c r="BE12" s="6">
        <f t="shared" si="27"/>
        <v>2.9770378544207759E-2</v>
      </c>
      <c r="BF12" s="63">
        <f t="shared" si="28"/>
        <v>0</v>
      </c>
      <c r="BG12" s="6">
        <f t="shared" si="29"/>
        <v>4.8421877876664375E-2</v>
      </c>
      <c r="BH12" s="63">
        <f t="shared" si="30"/>
        <v>0</v>
      </c>
      <c r="BI12" s="6">
        <f t="shared" si="31"/>
        <v>0.15459509835783627</v>
      </c>
      <c r="BJ12" s="63">
        <f t="shared" si="32"/>
        <v>0</v>
      </c>
    </row>
    <row r="13" spans="1:62" x14ac:dyDescent="0.3">
      <c r="A13" t="s">
        <v>525</v>
      </c>
      <c r="B13">
        <v>1</v>
      </c>
      <c r="C13">
        <v>10</v>
      </c>
      <c r="D13">
        <v>0.2</v>
      </c>
      <c r="E13" t="s">
        <v>2</v>
      </c>
      <c r="F13" t="s">
        <v>3</v>
      </c>
      <c r="G13" s="39" t="e">
        <f t="shared" si="0"/>
        <v>#REF!</v>
      </c>
      <c r="H13" t="s">
        <v>3</v>
      </c>
      <c r="K13" t="s">
        <v>3</v>
      </c>
      <c r="L13" s="57" t="str">
        <f>IF(OR(H_24!$F13="---",H_24!$F13="infeas",H_24!$F13="inf"),"---",(H_24!$F13/M13)-1)</f>
        <v>---</v>
      </c>
      <c r="M13" s="20" t="e">
        <f>Model_dem!#REF!</f>
        <v>#REF!</v>
      </c>
      <c r="N13" t="e">
        <f>Model_dem!#REF!</f>
        <v>#REF!</v>
      </c>
      <c r="O13" s="23"/>
      <c r="P13">
        <v>3</v>
      </c>
      <c r="Q13" s="129"/>
      <c r="R13" s="1">
        <v>10</v>
      </c>
      <c r="S13" s="1">
        <f t="shared" si="1"/>
        <v>20</v>
      </c>
      <c r="T13" s="1">
        <f t="shared" si="2"/>
        <v>0</v>
      </c>
      <c r="U13" s="1">
        <f t="shared" si="3"/>
        <v>0</v>
      </c>
      <c r="V13" s="1">
        <f t="shared" si="4"/>
        <v>0</v>
      </c>
      <c r="W13" s="8" t="e">
        <f t="shared" si="5"/>
        <v>#DIV/0!</v>
      </c>
      <c r="X13" s="13" t="e">
        <f t="shared" si="6"/>
        <v>#REF!</v>
      </c>
      <c r="Y13" s="17" t="e">
        <f t="shared" si="7"/>
        <v>#DIV/0!</v>
      </c>
      <c r="Z13" s="6" t="e">
        <f t="shared" si="8"/>
        <v>#DIV/0!</v>
      </c>
      <c r="AC13">
        <v>3</v>
      </c>
      <c r="AD13" s="129"/>
      <c r="AE13" s="1">
        <v>10</v>
      </c>
      <c r="AF13" s="1">
        <f t="shared" si="9"/>
        <v>80</v>
      </c>
      <c r="AG13" s="1">
        <f t="shared" si="10"/>
        <v>0</v>
      </c>
      <c r="AH13" s="1">
        <f t="shared" si="11"/>
        <v>0</v>
      </c>
      <c r="AI13" s="1">
        <f t="shared" si="12"/>
        <v>0</v>
      </c>
      <c r="AJ13" s="8" t="e">
        <f t="shared" si="13"/>
        <v>#DIV/0!</v>
      </c>
      <c r="AK13" s="13" t="e">
        <f t="shared" si="14"/>
        <v>#VALUE!</v>
      </c>
      <c r="AL13" s="17" t="e">
        <f t="shared" si="15"/>
        <v>#DIV/0!</v>
      </c>
      <c r="AM13" s="6" t="e">
        <f t="shared" si="16"/>
        <v>#DIV/0!</v>
      </c>
      <c r="AO13">
        <v>3</v>
      </c>
      <c r="AP13" s="129"/>
      <c r="AQ13" s="1">
        <v>10</v>
      </c>
      <c r="AR13" s="1">
        <f t="shared" si="17"/>
        <v>24</v>
      </c>
      <c r="AS13" s="1">
        <f t="shared" si="18"/>
        <v>7</v>
      </c>
      <c r="AT13" s="1">
        <f t="shared" si="19"/>
        <v>15</v>
      </c>
      <c r="AU13" s="1">
        <f t="shared" si="20"/>
        <v>0</v>
      </c>
      <c r="AV13" s="8">
        <f t="shared" si="21"/>
        <v>885.41440000000011</v>
      </c>
      <c r="AW13" s="13">
        <f t="shared" si="22"/>
        <v>4.4599346324311262E-3</v>
      </c>
      <c r="AX13" s="17">
        <f t="shared" si="23"/>
        <v>2.4460046711701617E-2</v>
      </c>
      <c r="AY13" s="6">
        <f t="shared" si="24"/>
        <v>0</v>
      </c>
      <c r="AZ13">
        <v>3</v>
      </c>
      <c r="BA13" s="130" t="s">
        <v>30</v>
      </c>
      <c r="BB13" s="1">
        <v>0</v>
      </c>
      <c r="BC13" s="6">
        <f t="shared" si="25"/>
        <v>2.3523846463044323E-2</v>
      </c>
      <c r="BD13" s="63">
        <f t="shared" si="26"/>
        <v>0</v>
      </c>
      <c r="BE13" s="6">
        <f t="shared" si="27"/>
        <v>-0.31350069349614446</v>
      </c>
      <c r="BF13" s="63">
        <f t="shared" si="28"/>
        <v>0</v>
      </c>
      <c r="BG13" s="7" t="s">
        <v>3</v>
      </c>
      <c r="BH13" s="7" t="s">
        <v>3</v>
      </c>
      <c r="BI13" s="7" t="s">
        <v>3</v>
      </c>
      <c r="BJ13" s="7" t="s">
        <v>3</v>
      </c>
    </row>
    <row r="14" spans="1:62" x14ac:dyDescent="0.3">
      <c r="A14" t="s">
        <v>525</v>
      </c>
      <c r="B14">
        <v>1</v>
      </c>
      <c r="C14">
        <v>25</v>
      </c>
      <c r="D14">
        <v>0.05</v>
      </c>
      <c r="E14" t="s">
        <v>2</v>
      </c>
      <c r="F14" t="s">
        <v>3</v>
      </c>
      <c r="G14" s="39" t="e">
        <f t="shared" si="0"/>
        <v>#REF!</v>
      </c>
      <c r="H14" t="s">
        <v>3</v>
      </c>
      <c r="K14" t="s">
        <v>3</v>
      </c>
      <c r="L14" s="58" t="str">
        <f>IF(OR(H_24!$F14="---",H_24!$F14="infeas",H_24!$F14="inf"),"---",(H_24!$F14/M14)-1)</f>
        <v>---</v>
      </c>
      <c r="M14" s="20" t="e">
        <f>Model_dem!#REF!</f>
        <v>#REF!</v>
      </c>
      <c r="N14" t="e">
        <f>Model_dem!#REF!</f>
        <v>#REF!</v>
      </c>
      <c r="O14" s="23"/>
      <c r="P14">
        <v>3</v>
      </c>
      <c r="Q14" s="129"/>
      <c r="R14" s="1">
        <v>25</v>
      </c>
      <c r="S14" s="1">
        <f t="shared" si="1"/>
        <v>20</v>
      </c>
      <c r="T14" s="1">
        <f t="shared" si="2"/>
        <v>0</v>
      </c>
      <c r="U14" s="1">
        <f t="shared" si="3"/>
        <v>0</v>
      </c>
      <c r="V14" s="1">
        <f t="shared" si="4"/>
        <v>0</v>
      </c>
      <c r="W14" s="8" t="e">
        <f t="shared" si="5"/>
        <v>#DIV/0!</v>
      </c>
      <c r="X14" s="13" t="e">
        <f t="shared" si="6"/>
        <v>#REF!</v>
      </c>
      <c r="Y14" s="17" t="e">
        <f t="shared" si="7"/>
        <v>#DIV/0!</v>
      </c>
      <c r="Z14" s="6" t="e">
        <f t="shared" si="8"/>
        <v>#DIV/0!</v>
      </c>
      <c r="AC14">
        <v>3</v>
      </c>
      <c r="AD14" s="129"/>
      <c r="AE14" s="1">
        <v>25</v>
      </c>
      <c r="AF14" s="1">
        <f t="shared" si="9"/>
        <v>80</v>
      </c>
      <c r="AG14" s="1">
        <f t="shared" si="10"/>
        <v>0</v>
      </c>
      <c r="AH14" s="1">
        <f t="shared" si="11"/>
        <v>0</v>
      </c>
      <c r="AI14" s="1">
        <f t="shared" si="12"/>
        <v>0</v>
      </c>
      <c r="AJ14" s="8" t="e">
        <f t="shared" si="13"/>
        <v>#DIV/0!</v>
      </c>
      <c r="AK14" s="13" t="e">
        <f t="shared" si="14"/>
        <v>#VALUE!</v>
      </c>
      <c r="AL14" s="17" t="e">
        <f t="shared" si="15"/>
        <v>#DIV/0!</v>
      </c>
      <c r="AM14" s="6" t="e">
        <f t="shared" si="16"/>
        <v>#DIV/0!</v>
      </c>
      <c r="AO14">
        <v>3</v>
      </c>
      <c r="AP14" s="129"/>
      <c r="AQ14" s="1">
        <v>25</v>
      </c>
      <c r="AR14" s="1">
        <f t="shared" si="17"/>
        <v>24</v>
      </c>
      <c r="AS14" s="1">
        <f t="shared" si="18"/>
        <v>7</v>
      </c>
      <c r="AT14" s="1">
        <f t="shared" si="19"/>
        <v>15</v>
      </c>
      <c r="AU14" s="1">
        <f t="shared" si="20"/>
        <v>0</v>
      </c>
      <c r="AV14" s="8">
        <f t="shared" si="21"/>
        <v>1268.2640000000001</v>
      </c>
      <c r="AW14" s="13">
        <f t="shared" si="22"/>
        <v>1.1382033279700287E-2</v>
      </c>
      <c r="AX14" s="17">
        <f t="shared" si="23"/>
        <v>3.1470759497365899E-2</v>
      </c>
      <c r="AY14" s="6">
        <f t="shared" si="24"/>
        <v>0</v>
      </c>
      <c r="AZ14">
        <v>3</v>
      </c>
      <c r="BA14" s="130"/>
      <c r="BB14" s="1">
        <v>10</v>
      </c>
      <c r="BC14" s="6">
        <f t="shared" si="25"/>
        <v>2.4434254372880975E-2</v>
      </c>
      <c r="BD14" s="63">
        <f t="shared" si="26"/>
        <v>0</v>
      </c>
      <c r="BE14" s="6">
        <f t="shared" si="27"/>
        <v>2.4511631389342908E-2</v>
      </c>
      <c r="BF14" s="63">
        <f t="shared" si="28"/>
        <v>0</v>
      </c>
      <c r="BG14" s="7" t="s">
        <v>3</v>
      </c>
      <c r="BH14" s="7" t="s">
        <v>3</v>
      </c>
      <c r="BI14" s="7" t="s">
        <v>3</v>
      </c>
      <c r="BJ14" s="7" t="s">
        <v>3</v>
      </c>
    </row>
    <row r="15" spans="1:62" x14ac:dyDescent="0.3">
      <c r="A15" t="s">
        <v>525</v>
      </c>
      <c r="B15">
        <v>1</v>
      </c>
      <c r="C15">
        <v>25</v>
      </c>
      <c r="D15">
        <v>0.1</v>
      </c>
      <c r="E15" t="s">
        <v>2</v>
      </c>
      <c r="F15" t="s">
        <v>3</v>
      </c>
      <c r="G15" s="39" t="e">
        <f t="shared" si="0"/>
        <v>#REF!</v>
      </c>
      <c r="H15" t="s">
        <v>3</v>
      </c>
      <c r="K15" t="s">
        <v>3</v>
      </c>
      <c r="L15" s="57" t="str">
        <f>IF(OR(H_24!$F15="---",H_24!$F15="infeas",H_24!$F15="inf"),"---",(H_24!$F15/M15)-1)</f>
        <v>---</v>
      </c>
      <c r="M15" s="20" t="e">
        <f>Model_dem!#REF!</f>
        <v>#REF!</v>
      </c>
      <c r="N15" t="e">
        <f>Model_dem!#REF!</f>
        <v>#REF!</v>
      </c>
      <c r="O15" s="23"/>
      <c r="P15">
        <v>3</v>
      </c>
      <c r="Q15" s="129"/>
      <c r="R15" s="5">
        <v>50</v>
      </c>
      <c r="S15" s="5">
        <f t="shared" si="1"/>
        <v>20</v>
      </c>
      <c r="T15" s="5">
        <f t="shared" si="2"/>
        <v>0</v>
      </c>
      <c r="U15" s="1">
        <f t="shared" si="3"/>
        <v>0</v>
      </c>
      <c r="V15" s="1">
        <f t="shared" si="4"/>
        <v>0</v>
      </c>
      <c r="W15" s="9" t="e">
        <f t="shared" si="5"/>
        <v>#DIV/0!</v>
      </c>
      <c r="X15" s="14" t="e">
        <f t="shared" si="6"/>
        <v>#REF!</v>
      </c>
      <c r="Y15" s="10" t="e">
        <f t="shared" si="7"/>
        <v>#DIV/0!</v>
      </c>
      <c r="Z15" s="10" t="e">
        <f t="shared" si="8"/>
        <v>#DIV/0!</v>
      </c>
      <c r="AC15">
        <v>3</v>
      </c>
      <c r="AD15" s="129"/>
      <c r="AE15" s="5">
        <v>50</v>
      </c>
      <c r="AF15" s="5">
        <f t="shared" si="9"/>
        <v>80</v>
      </c>
      <c r="AG15" s="5">
        <f t="shared" si="10"/>
        <v>0</v>
      </c>
      <c r="AH15" s="5">
        <f t="shared" si="11"/>
        <v>0</v>
      </c>
      <c r="AI15" s="5">
        <f t="shared" si="12"/>
        <v>0</v>
      </c>
      <c r="AJ15" s="9" t="e">
        <f t="shared" si="13"/>
        <v>#DIV/0!</v>
      </c>
      <c r="AK15" s="14" t="e">
        <f t="shared" si="14"/>
        <v>#VALUE!</v>
      </c>
      <c r="AL15" s="10" t="e">
        <f t="shared" si="15"/>
        <v>#DIV/0!</v>
      </c>
      <c r="AM15" s="10" t="e">
        <f t="shared" si="16"/>
        <v>#DIV/0!</v>
      </c>
      <c r="AO15">
        <v>3</v>
      </c>
      <c r="AP15" s="129"/>
      <c r="AQ15" s="5">
        <v>50</v>
      </c>
      <c r="AR15" s="5">
        <f t="shared" si="17"/>
        <v>24</v>
      </c>
      <c r="AS15" s="5">
        <f t="shared" si="18"/>
        <v>7</v>
      </c>
      <c r="AT15" s="1">
        <f t="shared" si="19"/>
        <v>13</v>
      </c>
      <c r="AU15" s="1">
        <f t="shared" si="20"/>
        <v>0</v>
      </c>
      <c r="AV15" s="9">
        <f t="shared" si="21"/>
        <v>1084.9016666666666</v>
      </c>
      <c r="AW15" s="14">
        <f t="shared" si="22"/>
        <v>9.0551495225041218E-3</v>
      </c>
      <c r="AX15" s="10">
        <f t="shared" si="23"/>
        <v>-0.15797488696151685</v>
      </c>
      <c r="AY15" s="10">
        <f t="shared" si="24"/>
        <v>0</v>
      </c>
      <c r="AZ15">
        <v>3</v>
      </c>
      <c r="BA15" s="130"/>
      <c r="BB15" s="1">
        <v>25</v>
      </c>
      <c r="BC15" s="6">
        <f t="shared" si="25"/>
        <v>2.3561126871030957E-2</v>
      </c>
      <c r="BD15" s="63">
        <f t="shared" si="26"/>
        <v>0</v>
      </c>
      <c r="BE15" s="6">
        <f t="shared" si="27"/>
        <v>4.7290024750035776E-2</v>
      </c>
      <c r="BF15" s="63">
        <f t="shared" si="28"/>
        <v>0</v>
      </c>
      <c r="BG15" s="6" t="str">
        <f>BG14</f>
        <v>---</v>
      </c>
      <c r="BH15" s="6" t="str">
        <f t="shared" ref="BH15:BJ16" si="33">BH14</f>
        <v>---</v>
      </c>
      <c r="BI15" s="6" t="str">
        <f t="shared" si="33"/>
        <v>---</v>
      </c>
      <c r="BJ15" s="6" t="str">
        <f t="shared" si="33"/>
        <v>---</v>
      </c>
    </row>
    <row r="16" spans="1:62" x14ac:dyDescent="0.3">
      <c r="A16" t="s">
        <v>525</v>
      </c>
      <c r="B16">
        <v>1</v>
      </c>
      <c r="C16">
        <v>25</v>
      </c>
      <c r="D16">
        <v>0.15</v>
      </c>
      <c r="E16" t="s">
        <v>2</v>
      </c>
      <c r="F16" t="s">
        <v>3</v>
      </c>
      <c r="G16" s="39" t="e">
        <f t="shared" si="0"/>
        <v>#REF!</v>
      </c>
      <c r="H16" t="s">
        <v>3</v>
      </c>
      <c r="K16" t="s">
        <v>3</v>
      </c>
      <c r="L16" s="58" t="str">
        <f>IF(OR(H_24!$F16="---",H_24!$F16="infeas",H_24!$F16="inf"),"---",(H_24!$F16/M16)-1)</f>
        <v>---</v>
      </c>
      <c r="M16" s="20" t="e">
        <f>Model_dem!#REF!</f>
        <v>#REF!</v>
      </c>
      <c r="N16" t="e">
        <f>Model_dem!#REF!</f>
        <v>#REF!</v>
      </c>
      <c r="O16" s="23"/>
      <c r="AZ16">
        <v>3</v>
      </c>
      <c r="BA16" s="129"/>
      <c r="BB16" s="5">
        <v>50</v>
      </c>
      <c r="BC16" s="10">
        <f t="shared" si="25"/>
        <v>2.4591224447438925E-2</v>
      </c>
      <c r="BD16" s="64">
        <f t="shared" si="26"/>
        <v>0</v>
      </c>
      <c r="BE16" s="10">
        <f t="shared" si="27"/>
        <v>3.8242965579560341E-2</v>
      </c>
      <c r="BF16" s="64">
        <f t="shared" si="28"/>
        <v>0</v>
      </c>
      <c r="BG16" s="10" t="str">
        <f>BG15</f>
        <v>---</v>
      </c>
      <c r="BH16" s="10" t="str">
        <f t="shared" si="33"/>
        <v>---</v>
      </c>
      <c r="BI16" s="10" t="str">
        <f t="shared" si="33"/>
        <v>---</v>
      </c>
      <c r="BJ16" s="10" t="str">
        <f t="shared" si="33"/>
        <v>---</v>
      </c>
    </row>
    <row r="17" spans="1:62" x14ac:dyDescent="0.3">
      <c r="A17" t="s">
        <v>525</v>
      </c>
      <c r="B17">
        <v>1</v>
      </c>
      <c r="C17">
        <v>25</v>
      </c>
      <c r="D17">
        <v>0.2</v>
      </c>
      <c r="E17" t="s">
        <v>2</v>
      </c>
      <c r="F17" t="s">
        <v>3</v>
      </c>
      <c r="G17" s="39" t="e">
        <f t="shared" si="0"/>
        <v>#REF!</v>
      </c>
      <c r="H17" t="s">
        <v>3</v>
      </c>
      <c r="K17" t="s">
        <v>3</v>
      </c>
      <c r="L17" s="57" t="str">
        <f>IF(OR(H_24!$F17="---",H_24!$F17="infeas",H_24!$F17="inf"),"---",(H_24!$F17/M17)-1)</f>
        <v>---</v>
      </c>
      <c r="M17" s="20" t="e">
        <f>Model_dem!#REF!</f>
        <v>#REF!</v>
      </c>
      <c r="N17" t="e">
        <f>Model_dem!#REF!</f>
        <v>#REF!</v>
      </c>
      <c r="O17" s="23"/>
      <c r="BC17" s="6"/>
      <c r="BD17" s="63"/>
      <c r="BE17" s="6"/>
      <c r="BF17" s="63"/>
      <c r="BG17" s="6"/>
      <c r="BH17" s="63"/>
      <c r="BI17" s="6"/>
      <c r="BJ17" s="63"/>
    </row>
    <row r="18" spans="1:62" x14ac:dyDescent="0.3">
      <c r="A18" t="s">
        <v>525</v>
      </c>
      <c r="B18">
        <v>1</v>
      </c>
      <c r="C18">
        <v>50</v>
      </c>
      <c r="D18">
        <v>0.05</v>
      </c>
      <c r="E18" t="s">
        <v>2</v>
      </c>
      <c r="F18" t="s">
        <v>3</v>
      </c>
      <c r="G18" s="39" t="e">
        <f t="shared" si="0"/>
        <v>#REF!</v>
      </c>
      <c r="H18" t="s">
        <v>3</v>
      </c>
      <c r="K18" t="s">
        <v>3</v>
      </c>
      <c r="L18" s="58" t="str">
        <f>IF(OR(H_24!$F18="---",H_24!$F18="infeas",H_24!$F18="inf"),"---",(H_24!$F18/M18)-1)</f>
        <v>---</v>
      </c>
      <c r="M18" s="20" t="e">
        <f>Model_dem!#REF!</f>
        <v>#REF!</v>
      </c>
      <c r="N18" t="e">
        <f>Model_dem!#REF!</f>
        <v>#REF!</v>
      </c>
      <c r="O18" s="23"/>
    </row>
    <row r="19" spans="1:62" x14ac:dyDescent="0.3">
      <c r="A19" t="s">
        <v>525</v>
      </c>
      <c r="B19">
        <v>1</v>
      </c>
      <c r="C19">
        <v>50</v>
      </c>
      <c r="D19">
        <v>0.1</v>
      </c>
      <c r="E19" t="s">
        <v>2</v>
      </c>
      <c r="F19" t="s">
        <v>3</v>
      </c>
      <c r="G19" s="39" t="e">
        <f t="shared" si="0"/>
        <v>#REF!</v>
      </c>
      <c r="H19" t="s">
        <v>3</v>
      </c>
      <c r="K19" t="s">
        <v>3</v>
      </c>
      <c r="L19" s="57" t="str">
        <f>IF(OR(H_24!$F19="---",H_24!$F19="infeas",H_24!$F19="inf"),"---",(H_24!$F19/M19)-1)</f>
        <v>---</v>
      </c>
      <c r="M19" s="20" t="e">
        <f>Model_dem!#REF!</f>
        <v>#REF!</v>
      </c>
      <c r="N19" t="e">
        <f>Model_dem!#REF!</f>
        <v>#REF!</v>
      </c>
      <c r="O19" s="23"/>
      <c r="Q19" s="131" t="s">
        <v>537</v>
      </c>
      <c r="R19" s="131"/>
      <c r="S19" s="131"/>
      <c r="T19" s="131"/>
      <c r="U19" s="131"/>
      <c r="V19" s="131"/>
      <c r="W19" s="131"/>
      <c r="X19" s="131"/>
      <c r="Y19" s="131"/>
      <c r="Z19" s="131"/>
      <c r="AD19" s="131" t="s">
        <v>538</v>
      </c>
      <c r="AE19" s="131"/>
      <c r="AF19" s="131"/>
      <c r="AG19" s="131"/>
      <c r="AH19" s="131"/>
      <c r="AI19" s="131"/>
      <c r="AJ19" s="131"/>
      <c r="AK19" s="131"/>
      <c r="AL19" s="131"/>
      <c r="AM19" s="131"/>
      <c r="AP19" s="131" t="s">
        <v>540</v>
      </c>
      <c r="AQ19" s="131"/>
      <c r="AR19" s="131"/>
      <c r="AS19" s="131"/>
      <c r="AT19" s="131"/>
      <c r="AU19" s="131"/>
      <c r="AV19" s="131"/>
      <c r="AW19" s="131"/>
      <c r="AX19" s="131"/>
      <c r="AY19" s="131"/>
    </row>
    <row r="20" spans="1:62" x14ac:dyDescent="0.3">
      <c r="A20" t="s">
        <v>525</v>
      </c>
      <c r="B20">
        <v>1</v>
      </c>
      <c r="C20">
        <v>50</v>
      </c>
      <c r="D20">
        <v>0.15</v>
      </c>
      <c r="E20" t="s">
        <v>2</v>
      </c>
      <c r="F20" t="s">
        <v>3</v>
      </c>
      <c r="G20" s="39" t="e">
        <f t="shared" si="0"/>
        <v>#REF!</v>
      </c>
      <c r="H20" t="s">
        <v>3</v>
      </c>
      <c r="K20" t="s">
        <v>3</v>
      </c>
      <c r="L20" s="58" t="str">
        <f>IF(OR(H_24!$F20="---",H_24!$F20="infeas",H_24!$F20="inf"),"---",(H_24!$F20/M20)-1)</f>
        <v>---</v>
      </c>
      <c r="M20" s="20" t="e">
        <f>Model_dem!#REF!</f>
        <v>#REF!</v>
      </c>
      <c r="N20" t="e">
        <f>Model_dem!#REF!</f>
        <v>#REF!</v>
      </c>
      <c r="O20" s="23"/>
      <c r="Q20" s="3" t="s">
        <v>26</v>
      </c>
      <c r="R20" s="4" t="s">
        <v>9</v>
      </c>
      <c r="S20" s="4" t="s">
        <v>33</v>
      </c>
      <c r="T20" s="4" t="s">
        <v>0</v>
      </c>
      <c r="U20" s="4" t="s">
        <v>4</v>
      </c>
      <c r="V20" s="4" t="s">
        <v>2</v>
      </c>
      <c r="W20" s="4" t="s">
        <v>31</v>
      </c>
      <c r="X20" s="4" t="s">
        <v>12</v>
      </c>
      <c r="Y20" s="4" t="s">
        <v>32</v>
      </c>
      <c r="Z20" s="4" t="s">
        <v>5</v>
      </c>
      <c r="AD20" s="3" t="s">
        <v>26</v>
      </c>
      <c r="AE20" s="4" t="s">
        <v>9</v>
      </c>
      <c r="AF20" s="4" t="s">
        <v>33</v>
      </c>
      <c r="AG20" s="4" t="s">
        <v>0</v>
      </c>
      <c r="AH20" s="4" t="s">
        <v>4</v>
      </c>
      <c r="AI20" s="4" t="s">
        <v>2</v>
      </c>
      <c r="AJ20" s="4" t="s">
        <v>31</v>
      </c>
      <c r="AK20" s="4" t="s">
        <v>12</v>
      </c>
      <c r="AL20" s="4" t="s">
        <v>32</v>
      </c>
      <c r="AM20" s="4" t="s">
        <v>5</v>
      </c>
      <c r="AP20" s="3" t="s">
        <v>26</v>
      </c>
      <c r="AQ20" s="4" t="s">
        <v>9</v>
      </c>
      <c r="AR20" s="4" t="s">
        <v>33</v>
      </c>
      <c r="AS20" s="4" t="s">
        <v>0</v>
      </c>
      <c r="AT20" s="4" t="s">
        <v>4</v>
      </c>
      <c r="AU20" s="4" t="s">
        <v>2</v>
      </c>
      <c r="AV20" s="4" t="s">
        <v>31</v>
      </c>
      <c r="AW20" s="4" t="s">
        <v>12</v>
      </c>
      <c r="AX20" s="4" t="s">
        <v>1927</v>
      </c>
      <c r="AY20" s="4" t="s">
        <v>1928</v>
      </c>
    </row>
    <row r="21" spans="1:62" x14ac:dyDescent="0.3">
      <c r="A21" t="s">
        <v>525</v>
      </c>
      <c r="B21">
        <v>1</v>
      </c>
      <c r="C21">
        <v>50</v>
      </c>
      <c r="D21">
        <v>0.2</v>
      </c>
      <c r="E21" t="s">
        <v>2</v>
      </c>
      <c r="F21" t="s">
        <v>3</v>
      </c>
      <c r="G21" s="39" t="e">
        <f t="shared" si="0"/>
        <v>#REF!</v>
      </c>
      <c r="H21" t="s">
        <v>3</v>
      </c>
      <c r="K21" t="s">
        <v>3</v>
      </c>
      <c r="L21" s="57" t="str">
        <f>IF(OR(H_24!$F21="---",H_24!$F21="infeas",H_24!$F21="inf"),"---",(H_24!$F21/M21)-1)</f>
        <v>---</v>
      </c>
      <c r="M21" s="20" t="e">
        <f>Model_dem!#REF!</f>
        <v>#REF!</v>
      </c>
      <c r="N21" t="e">
        <f>Model_dem!#REF!</f>
        <v>#REF!</v>
      </c>
      <c r="O21" s="23"/>
      <c r="P21">
        <v>0</v>
      </c>
      <c r="Q21" s="130" t="s">
        <v>28</v>
      </c>
      <c r="R21" s="11">
        <v>0.05</v>
      </c>
      <c r="S21" s="1">
        <f>COUNTIFS($B$2:$B$261,P21,$D$2:$D$261,R21)</f>
        <v>5</v>
      </c>
      <c r="T21" s="1">
        <f>COUNTIFS($B$2:$B$261,P21,$D$2:$D$261,R21,$G$2:$G$261,0)</f>
        <v>0</v>
      </c>
      <c r="U21" s="1">
        <f>COUNTIFS($B$2:$B$261,P21,$D$2:$D$261,R21,F$2:$F$261,"infeas")</f>
        <v>0</v>
      </c>
      <c r="V21" s="1">
        <f>COUNTIFS($B$2:$B$261,P21,$D$2:$D$261,R21,$F$2:$F$261,"inf")</f>
        <v>0</v>
      </c>
      <c r="W21" s="8" t="e">
        <f>AVERAGEIFS($H$2:$H$261,$B$2:$B$261,P21,$D$2:$D$261,R21)</f>
        <v>#DIV/0!</v>
      </c>
      <c r="X21" s="13" t="e">
        <f>AVERAGEIFS($G$2:$G$261,$B$2:$B$261,P21,$D$2:$D$261,R21)</f>
        <v>#REF!</v>
      </c>
      <c r="Y21" s="6" t="e">
        <f>AVERAGEIFS($L$2:$L$261,$B$2:$B$261,P21,$D$2:$D$261,R21,$L$2:$L$261,"&lt;1.0")</f>
        <v>#DIV/0!</v>
      </c>
      <c r="Z21" s="6" t="e">
        <f>AVERAGEIFS($K$2:$K$261,$B$2:$B$261,P21,$D$2:$D$261,R21)</f>
        <v>#DIV/0!</v>
      </c>
      <c r="AC21">
        <v>0</v>
      </c>
      <c r="AD21" s="130" t="s">
        <v>28</v>
      </c>
      <c r="AE21" s="11">
        <v>0.05</v>
      </c>
      <c r="AF21" s="1">
        <f>COUNTIFS($B$262:$B$1301,AC21,$D$262:$D$1301,AE21)</f>
        <v>20</v>
      </c>
      <c r="AG21" s="1">
        <f>COUNTIFS($B$262:$B$1301,AC21,$D$262:$D$1301,AE21,$G$262:$G$1301,0)</f>
        <v>0</v>
      </c>
      <c r="AH21" s="1">
        <f>COUNTIFS($B$262:$B$1301,AC21,$D$262:$D$1301,AE21,$F$262:$F$1301,"infeas")</f>
        <v>0</v>
      </c>
      <c r="AI21" s="1">
        <f>COUNTIFS($B$262:$B$1301,AC21,$D$262:$D$1301,AE21,$F$262:$F$1301,"inf")</f>
        <v>0</v>
      </c>
      <c r="AJ21" s="8" t="e">
        <f>AVERAGEIFS($H$262:$H$1301,$B$262:$B$1301,AC21,$D$262:$D$1301,AE21)</f>
        <v>#DIV/0!</v>
      </c>
      <c r="AK21" s="13" t="e">
        <f>AVERAGEIFS($G$262:$G$1301,$B$262:$B$1301,AC21,$D$262:$D$1301,AE21)</f>
        <v>#VALUE!</v>
      </c>
      <c r="AL21" s="6" t="e">
        <f>AVERAGEIFS($L$262:$L$1301,$B$262:$B$1301,AC21,$D$262:$D$1301,AE21,$L$262:$L$1301,"&lt;1.0")</f>
        <v>#DIV/0!</v>
      </c>
      <c r="AM21" s="6" t="e">
        <f>AVERAGEIFS($K$262:$K$1301,$B$262:$B$1301,AC21,$D$262:$D$1301,AE21)</f>
        <v>#DIV/0!</v>
      </c>
      <c r="AO21">
        <v>0</v>
      </c>
      <c r="AP21" s="130" t="s">
        <v>542</v>
      </c>
      <c r="AQ21" s="11">
        <v>0.05</v>
      </c>
      <c r="AR21" s="1">
        <f>COUNTIFS($B$1302:$B$1613,AO21,$D$1302:$D$1613,AQ21)</f>
        <v>6</v>
      </c>
      <c r="AS21" s="1">
        <f>COUNTIFS($B$1302:$B$1613,AO21,$D$1302:$D$1613,AQ21,$G$1302:$G$1613,0)</f>
        <v>1</v>
      </c>
      <c r="AT21" s="1">
        <f>COUNTIFS($B$1302:$B$1613,AO21,$D$1302:$D$1613,AQ21,$F$1302:$F$1613,"infeas")</f>
        <v>0</v>
      </c>
      <c r="AU21" s="1">
        <f>COUNTIFS($B$1302:$B$1613,AO21,$D$1302:$D$1613,AQ21,$F$1302:$F$1613,"inf")</f>
        <v>0</v>
      </c>
      <c r="AV21" s="8">
        <f>AVERAGEIFS($H$1302:$H$1613,$B$1302:$B$1613,AO21,$D$1302:$D$1613,AQ21)</f>
        <v>584.70029999999997</v>
      </c>
      <c r="AW21" s="6">
        <f>AVERAGEIFS($G$1302:$G$1613,$B$1302:$B$1613,AO21,$D$1302:$D$1613,AQ21)</f>
        <v>4.1455230903761093E-4</v>
      </c>
      <c r="AX21" s="13">
        <f>AVERAGEIFS($I$1302:$I$1613,$B$1302:$B$1613,AO21,$D$1302:$D$1613,AQ21)</f>
        <v>6323.166666666667</v>
      </c>
      <c r="AY21" s="13">
        <f>AVERAGEIFS($J$1302:$J$1613,$B$1302:$B$1613,AO21,$D$1302:$D$1613,AQ21)</f>
        <v>210799.16666666666</v>
      </c>
    </row>
    <row r="22" spans="1:62" x14ac:dyDescent="0.3">
      <c r="A22" t="s">
        <v>525</v>
      </c>
      <c r="B22">
        <v>2</v>
      </c>
      <c r="C22">
        <v>5</v>
      </c>
      <c r="D22">
        <v>0.05</v>
      </c>
      <c r="E22" t="s">
        <v>2</v>
      </c>
      <c r="F22" t="s">
        <v>3</v>
      </c>
      <c r="G22" s="39" t="e">
        <f t="shared" si="0"/>
        <v>#REF!</v>
      </c>
      <c r="H22" t="s">
        <v>3</v>
      </c>
      <c r="K22" t="s">
        <v>3</v>
      </c>
      <c r="L22" s="58" t="str">
        <f>IF(OR(H_24!$F22="---",H_24!$F22="infeas",H_24!$F22="inf"),"---",(H_24!$F22/M22)-1)</f>
        <v>---</v>
      </c>
      <c r="M22" s="20" t="e">
        <f>Model_dem!#REF!</f>
        <v>#REF!</v>
      </c>
      <c r="N22" t="e">
        <f>Model_dem!#REF!</f>
        <v>#REF!</v>
      </c>
      <c r="O22" s="23"/>
      <c r="P22">
        <v>0</v>
      </c>
      <c r="Q22" s="130"/>
      <c r="R22" s="11">
        <v>0.1</v>
      </c>
      <c r="S22" s="1">
        <f t="shared" ref="S22:S36" si="34">COUNTIFS($B$2:$B$261,P22,$D$2:$D$261,R22)</f>
        <v>5</v>
      </c>
      <c r="T22" s="1">
        <f t="shared" ref="T22:T36" si="35">COUNTIFS($B$2:$B$261,P22,$D$2:$D$261,R22,$G$2:$G$261,0)</f>
        <v>0</v>
      </c>
      <c r="U22" s="1">
        <f>COUNTIFS($B$2:$B$261,P22,$D$2:$D$261,R22,F$2:$F$261,"infeas")</f>
        <v>0</v>
      </c>
      <c r="V22" s="1">
        <f t="shared" ref="V22:V36" si="36">COUNTIFS($B$2:$B$261,P22,$D$2:$D$261,R22,$F$2:$F$261,"inf")</f>
        <v>0</v>
      </c>
      <c r="W22" s="8" t="e">
        <f t="shared" ref="W22:W36" si="37">AVERAGEIFS($H$2:$H$261,$B$2:$B$261,P22,$D$2:$D$261,R22)</f>
        <v>#DIV/0!</v>
      </c>
      <c r="X22" s="13" t="e">
        <f t="shared" ref="X22:X36" si="38">AVERAGEIFS($G$2:$G$261,$B$2:$B$261,P22,$D$2:$D$261,R22)</f>
        <v>#REF!</v>
      </c>
      <c r="Y22" s="6" t="e">
        <f t="shared" ref="Y22:Y36" si="39">AVERAGEIFS($L$2:$L$261,$B$2:$B$261,P22,$D$2:$D$261,R22,$L$2:$L$261,"&lt;1.0")</f>
        <v>#DIV/0!</v>
      </c>
      <c r="Z22" s="6" t="e">
        <f t="shared" ref="Z22:Z36" si="40">AVERAGEIFS($K$2:$K$261,$B$2:$B$261,P22,$D$2:$D$261,R22)</f>
        <v>#DIV/0!</v>
      </c>
      <c r="AC22">
        <v>0</v>
      </c>
      <c r="AD22" s="130"/>
      <c r="AE22" s="11">
        <v>0.1</v>
      </c>
      <c r="AF22" s="1">
        <f t="shared" ref="AF22:AF36" si="41">COUNTIFS($B$262:$B$1301,AC22,$D$262:$D$1301,AE22)</f>
        <v>20</v>
      </c>
      <c r="AG22" s="1">
        <f t="shared" ref="AG22:AG36" si="42">COUNTIFS($B$262:$B$1301,AC22,$D$262:$D$1301,AE22,$G$262:$G$1301,0)</f>
        <v>0</v>
      </c>
      <c r="AH22" s="1">
        <f t="shared" ref="AH22:AH36" si="43">COUNTIFS($B$262:$B$1301,AC22,$D$262:$D$1301,AE22,$F$262:$F$1301,"infeas")</f>
        <v>0</v>
      </c>
      <c r="AI22" s="1">
        <f t="shared" ref="AI22:AI36" si="44">COUNTIFS($B$262:$B$1301,AC22,$D$262:$D$1301,AE22,$F$262:$F$1301,"inf")</f>
        <v>0</v>
      </c>
      <c r="AJ22" s="8" t="e">
        <f t="shared" ref="AJ22:AJ36" si="45">AVERAGEIFS($H$262:$H$1301,$B$262:$B$1301,AC22,$D$262:$D$1301,AE22)</f>
        <v>#DIV/0!</v>
      </c>
      <c r="AK22" s="13" t="e">
        <f t="shared" ref="AK22:AK36" si="46">AVERAGEIFS($G$262:$G$1301,$B$262:$B$1301,AC22,$D$262:$D$1301,AE22)</f>
        <v>#VALUE!</v>
      </c>
      <c r="AL22" s="6" t="e">
        <f t="shared" ref="AL22:AL36" si="47">AVERAGEIFS($L$262:$L$1301,$B$262:$B$1301,AC22,$D$262:$D$1301,AE22,$L$262:$L$1301,"&lt;1.0")</f>
        <v>#DIV/0!</v>
      </c>
      <c r="AM22" s="6" t="e">
        <f t="shared" ref="AM22:AM36" si="48">AVERAGEIFS($K$262:$K$1301,$B$262:$B$1301,AC22,$D$262:$D$1301,AE22)</f>
        <v>#DIV/0!</v>
      </c>
      <c r="AO22">
        <v>0</v>
      </c>
      <c r="AP22" s="130"/>
      <c r="AQ22" s="11">
        <v>0.1</v>
      </c>
      <c r="AR22" s="1">
        <f t="shared" ref="AR22:AR36" si="49">COUNTIFS($B$1302:$B$1613,AO22,$D$1302:$D$1613,AQ22)</f>
        <v>6</v>
      </c>
      <c r="AS22" s="1">
        <f t="shared" ref="AS22:AS36" si="50">COUNTIFS($B$1302:$B$1613,AO22,$D$1302:$D$1613,AQ22,$G$1302:$G$1613,0)</f>
        <v>0</v>
      </c>
      <c r="AT22" s="1">
        <f t="shared" ref="AT22:AT36" si="51">COUNTIFS($B$1302:$B$1613,AO22,$D$1302:$D$1613,AQ22,$F$1302:$F$1613,"infeas")</f>
        <v>0</v>
      </c>
      <c r="AU22" s="1">
        <f t="shared" ref="AU22:AU36" si="52">COUNTIFS($B$1302:$B$1613,AO22,$D$1302:$D$1613,AQ22,$F$1302:$F$1613,"inf")</f>
        <v>0</v>
      </c>
      <c r="AV22" s="8">
        <f t="shared" ref="AV22:AV36" si="53">AVERAGEIFS($H$1302:$H$1613,$B$1302:$B$1613,AO22,$D$1302:$D$1613,AQ22)</f>
        <v>629.60926666666671</v>
      </c>
      <c r="AW22" s="6">
        <f t="shared" ref="AW22:AW36" si="54">AVERAGEIFS($G$1302:$G$1613,$B$1302:$B$1613,AO22,$D$1302:$D$1613,AQ22)</f>
        <v>9.4675140768656855E-4</v>
      </c>
      <c r="AX22" s="13">
        <f t="shared" ref="AX22:AX36" si="55">AVERAGEIFS($I$1302:$I$1613,$B$1302:$B$1613,AO22,$D$1302:$D$1613,AQ22)</f>
        <v>5071.333333333333</v>
      </c>
      <c r="AY22" s="13">
        <f t="shared" ref="AY22:AY36" si="56">AVERAGEIFS($J$1302:$J$1613,$B$1302:$B$1613,AO22,$D$1302:$D$1613,AQ22)</f>
        <v>200239.66666666666</v>
      </c>
    </row>
    <row r="23" spans="1:62" x14ac:dyDescent="0.3">
      <c r="A23" t="s">
        <v>525</v>
      </c>
      <c r="B23">
        <v>2</v>
      </c>
      <c r="C23">
        <v>5</v>
      </c>
      <c r="D23">
        <v>0.1</v>
      </c>
      <c r="E23" t="s">
        <v>2</v>
      </c>
      <c r="F23" t="s">
        <v>3</v>
      </c>
      <c r="G23" s="39" t="e">
        <f t="shared" si="0"/>
        <v>#REF!</v>
      </c>
      <c r="H23" t="s">
        <v>3</v>
      </c>
      <c r="K23" t="s">
        <v>3</v>
      </c>
      <c r="L23" s="57" t="str">
        <f>IF(OR(H_24!$F23="---",H_24!$F23="infeas",H_24!$F23="inf"),"---",(H_24!$F23/M23)-1)</f>
        <v>---</v>
      </c>
      <c r="M23" s="20" t="e">
        <f>Model_dem!#REF!</f>
        <v>#REF!</v>
      </c>
      <c r="N23" t="e">
        <f>Model_dem!#REF!</f>
        <v>#REF!</v>
      </c>
      <c r="O23" s="23"/>
      <c r="P23">
        <v>0</v>
      </c>
      <c r="Q23" s="130"/>
      <c r="R23" s="11">
        <v>0.15</v>
      </c>
      <c r="S23" s="1">
        <f t="shared" si="34"/>
        <v>5</v>
      </c>
      <c r="T23" s="1">
        <f t="shared" si="35"/>
        <v>0</v>
      </c>
      <c r="U23" s="1">
        <f>COUNTIFS($B$2:$B$261,P23,$D$2:$D$261,R23,F$2:$F$261,"infeas")</f>
        <v>0</v>
      </c>
      <c r="V23" s="1">
        <f t="shared" si="36"/>
        <v>0</v>
      </c>
      <c r="W23" s="8" t="e">
        <f t="shared" si="37"/>
        <v>#DIV/0!</v>
      </c>
      <c r="X23" s="13" t="e">
        <f t="shared" si="38"/>
        <v>#REF!</v>
      </c>
      <c r="Y23" s="6" t="e">
        <f t="shared" si="39"/>
        <v>#DIV/0!</v>
      </c>
      <c r="Z23" s="6" t="e">
        <f t="shared" si="40"/>
        <v>#DIV/0!</v>
      </c>
      <c r="AC23">
        <v>0</v>
      </c>
      <c r="AD23" s="130"/>
      <c r="AE23" s="11">
        <v>0.15</v>
      </c>
      <c r="AF23" s="1">
        <f t="shared" si="41"/>
        <v>20</v>
      </c>
      <c r="AG23" s="1">
        <f t="shared" si="42"/>
        <v>0</v>
      </c>
      <c r="AH23" s="1">
        <f t="shared" si="43"/>
        <v>0</v>
      </c>
      <c r="AI23" s="1">
        <f t="shared" si="44"/>
        <v>0</v>
      </c>
      <c r="AJ23" s="8" t="e">
        <f t="shared" si="45"/>
        <v>#DIV/0!</v>
      </c>
      <c r="AK23" s="13" t="e">
        <f t="shared" si="46"/>
        <v>#VALUE!</v>
      </c>
      <c r="AL23" s="6" t="e">
        <f t="shared" si="47"/>
        <v>#DIV/0!</v>
      </c>
      <c r="AM23" s="6" t="e">
        <f t="shared" si="48"/>
        <v>#DIV/0!</v>
      </c>
      <c r="AO23">
        <v>0</v>
      </c>
      <c r="AP23" s="130"/>
      <c r="AQ23" s="11">
        <v>0.15</v>
      </c>
      <c r="AR23" s="1">
        <f t="shared" si="49"/>
        <v>6</v>
      </c>
      <c r="AS23" s="1">
        <f t="shared" si="50"/>
        <v>0</v>
      </c>
      <c r="AT23" s="1">
        <f t="shared" si="51"/>
        <v>0</v>
      </c>
      <c r="AU23" s="1">
        <f t="shared" si="52"/>
        <v>0</v>
      </c>
      <c r="AV23" s="8">
        <f t="shared" si="53"/>
        <v>604.90055333333328</v>
      </c>
      <c r="AW23" s="6">
        <f t="shared" si="54"/>
        <v>2.3911745068796748E-4</v>
      </c>
      <c r="AX23" s="13">
        <f t="shared" si="55"/>
        <v>5371.5</v>
      </c>
      <c r="AY23" s="13">
        <f t="shared" si="56"/>
        <v>186565</v>
      </c>
    </row>
    <row r="24" spans="1:62" x14ac:dyDescent="0.3">
      <c r="A24" t="s">
        <v>525</v>
      </c>
      <c r="B24">
        <v>2</v>
      </c>
      <c r="C24">
        <v>5</v>
      </c>
      <c r="D24">
        <v>0.15</v>
      </c>
      <c r="E24" t="s">
        <v>2</v>
      </c>
      <c r="F24" t="s">
        <v>3</v>
      </c>
      <c r="G24" s="39" t="e">
        <f t="shared" si="0"/>
        <v>#REF!</v>
      </c>
      <c r="H24" t="s">
        <v>3</v>
      </c>
      <c r="K24" t="s">
        <v>3</v>
      </c>
      <c r="L24" s="58" t="str">
        <f>IF(OR(H_24!$F24="---",H_24!$F24="infeas",H_24!$F24="inf"),"---",(H_24!$F24/M24)-1)</f>
        <v>---</v>
      </c>
      <c r="M24" s="20" t="e">
        <f>Model_dem!#REF!</f>
        <v>#REF!</v>
      </c>
      <c r="N24" t="e">
        <f>Model_dem!#REF!</f>
        <v>#REF!</v>
      </c>
      <c r="O24" s="23"/>
      <c r="P24">
        <v>0</v>
      </c>
      <c r="Q24" s="130"/>
      <c r="R24" s="11">
        <v>0.2</v>
      </c>
      <c r="S24" s="1">
        <f t="shared" si="34"/>
        <v>5</v>
      </c>
      <c r="T24" s="1">
        <f t="shared" si="35"/>
        <v>0</v>
      </c>
      <c r="U24" s="1">
        <f>COUNTIFS($B$2:$B$261,P24,$D$2:$D$261,R24,F$2:$F$261,"infeas")</f>
        <v>0</v>
      </c>
      <c r="V24" s="1">
        <f t="shared" si="36"/>
        <v>0</v>
      </c>
      <c r="W24" s="8" t="e">
        <f t="shared" si="37"/>
        <v>#DIV/0!</v>
      </c>
      <c r="X24" s="13" t="e">
        <f t="shared" si="38"/>
        <v>#REF!</v>
      </c>
      <c r="Y24" s="6" t="e">
        <f t="shared" si="39"/>
        <v>#DIV/0!</v>
      </c>
      <c r="Z24" s="6" t="e">
        <f t="shared" si="40"/>
        <v>#DIV/0!</v>
      </c>
      <c r="AC24">
        <v>0</v>
      </c>
      <c r="AD24" s="130"/>
      <c r="AE24" s="11">
        <v>0.2</v>
      </c>
      <c r="AF24" s="1">
        <f t="shared" si="41"/>
        <v>20</v>
      </c>
      <c r="AG24" s="1">
        <f t="shared" si="42"/>
        <v>0</v>
      </c>
      <c r="AH24" s="1">
        <f t="shared" si="43"/>
        <v>0</v>
      </c>
      <c r="AI24" s="1">
        <f t="shared" si="44"/>
        <v>0</v>
      </c>
      <c r="AJ24" s="8" t="e">
        <f t="shared" si="45"/>
        <v>#DIV/0!</v>
      </c>
      <c r="AK24" s="13" t="e">
        <f t="shared" si="46"/>
        <v>#VALUE!</v>
      </c>
      <c r="AL24" s="6" t="e">
        <f t="shared" si="47"/>
        <v>#DIV/0!</v>
      </c>
      <c r="AM24" s="6" t="e">
        <f t="shared" si="48"/>
        <v>#DIV/0!</v>
      </c>
      <c r="AO24">
        <v>0</v>
      </c>
      <c r="AP24" s="130"/>
      <c r="AQ24" s="11">
        <v>0.2</v>
      </c>
      <c r="AR24" s="1">
        <f t="shared" si="49"/>
        <v>6</v>
      </c>
      <c r="AS24" s="1">
        <f t="shared" si="50"/>
        <v>1</v>
      </c>
      <c r="AT24" s="1">
        <f t="shared" si="51"/>
        <v>0</v>
      </c>
      <c r="AU24" s="1">
        <f t="shared" si="52"/>
        <v>0</v>
      </c>
      <c r="AV24" s="8">
        <f t="shared" si="53"/>
        <v>662.70215666666672</v>
      </c>
      <c r="AW24" s="6">
        <f t="shared" si="54"/>
        <v>9.719076442894505E-4</v>
      </c>
      <c r="AX24" s="13">
        <f t="shared" si="55"/>
        <v>5656.5</v>
      </c>
      <c r="AY24" s="13">
        <f t="shared" si="56"/>
        <v>232105.66666666666</v>
      </c>
    </row>
    <row r="25" spans="1:62" x14ac:dyDescent="0.3">
      <c r="A25" t="s">
        <v>525</v>
      </c>
      <c r="B25">
        <v>2</v>
      </c>
      <c r="C25">
        <v>5</v>
      </c>
      <c r="D25">
        <v>0.2</v>
      </c>
      <c r="E25" t="s">
        <v>2</v>
      </c>
      <c r="F25" t="s">
        <v>3</v>
      </c>
      <c r="G25" s="39" t="e">
        <f t="shared" si="0"/>
        <v>#REF!</v>
      </c>
      <c r="H25" t="s">
        <v>3</v>
      </c>
      <c r="K25" t="s">
        <v>3</v>
      </c>
      <c r="L25" s="57" t="str">
        <f>IF(OR(H_24!$F25="---",H_24!$F25="infeas",H_24!$F25="inf"),"---",(H_24!$F25/M25)-1)</f>
        <v>---</v>
      </c>
      <c r="M25" s="20" t="e">
        <f>Model_dem!#REF!</f>
        <v>#REF!</v>
      </c>
      <c r="N25" t="e">
        <f>Model_dem!#REF!</f>
        <v>#REF!</v>
      </c>
      <c r="O25" s="23"/>
      <c r="P25">
        <v>1</v>
      </c>
      <c r="Q25" s="130" t="s">
        <v>28</v>
      </c>
      <c r="R25" s="11">
        <f>R21</f>
        <v>0.05</v>
      </c>
      <c r="S25" s="1">
        <f t="shared" si="34"/>
        <v>20</v>
      </c>
      <c r="T25" s="1">
        <f t="shared" si="35"/>
        <v>0</v>
      </c>
      <c r="U25" s="1">
        <f>COUNTIFS($B$2:$B$261,P25,$D$2:$D$261,R25,F$2:$F$261,"infeas")</f>
        <v>0</v>
      </c>
      <c r="V25" s="1">
        <f t="shared" si="36"/>
        <v>0</v>
      </c>
      <c r="W25" s="8" t="e">
        <f t="shared" si="37"/>
        <v>#DIV/0!</v>
      </c>
      <c r="X25" s="13" t="e">
        <f t="shared" si="38"/>
        <v>#REF!</v>
      </c>
      <c r="Y25" s="6" t="e">
        <f t="shared" si="39"/>
        <v>#DIV/0!</v>
      </c>
      <c r="Z25" s="6" t="e">
        <f t="shared" si="40"/>
        <v>#DIV/0!</v>
      </c>
      <c r="AC25">
        <v>1</v>
      </c>
      <c r="AD25" s="130" t="s">
        <v>28</v>
      </c>
      <c r="AE25" s="11">
        <f>AE21</f>
        <v>0.05</v>
      </c>
      <c r="AF25" s="1">
        <f t="shared" si="41"/>
        <v>80</v>
      </c>
      <c r="AG25" s="1">
        <f t="shared" si="42"/>
        <v>0</v>
      </c>
      <c r="AH25" s="1">
        <f t="shared" si="43"/>
        <v>0</v>
      </c>
      <c r="AI25" s="1">
        <f t="shared" si="44"/>
        <v>0</v>
      </c>
      <c r="AJ25" s="8" t="e">
        <f t="shared" si="45"/>
        <v>#DIV/0!</v>
      </c>
      <c r="AK25" s="13" t="e">
        <f t="shared" si="46"/>
        <v>#VALUE!</v>
      </c>
      <c r="AL25" s="6" t="e">
        <f t="shared" si="47"/>
        <v>#DIV/0!</v>
      </c>
      <c r="AM25" s="6" t="e">
        <f t="shared" si="48"/>
        <v>#DIV/0!</v>
      </c>
      <c r="AO25">
        <v>1</v>
      </c>
      <c r="AP25" s="130" t="s">
        <v>28</v>
      </c>
      <c r="AQ25" s="11">
        <f>AQ21</f>
        <v>0.05</v>
      </c>
      <c r="AR25" s="1">
        <f t="shared" si="49"/>
        <v>24</v>
      </c>
      <c r="AS25" s="1">
        <f t="shared" si="50"/>
        <v>0</v>
      </c>
      <c r="AT25" s="1">
        <f t="shared" si="51"/>
        <v>0</v>
      </c>
      <c r="AU25" s="1">
        <f t="shared" si="52"/>
        <v>0</v>
      </c>
      <c r="AV25" s="8">
        <f t="shared" si="53"/>
        <v>960.54732608695645</v>
      </c>
      <c r="AW25" s="6">
        <f t="shared" si="54"/>
        <v>-3.4918662287756343E-2</v>
      </c>
      <c r="AX25" s="13">
        <f t="shared" si="55"/>
        <v>332.04347826086956</v>
      </c>
      <c r="AY25" s="13">
        <f t="shared" si="56"/>
        <v>39474.739130434784</v>
      </c>
    </row>
    <row r="26" spans="1:62" x14ac:dyDescent="0.3">
      <c r="A26" t="s">
        <v>525</v>
      </c>
      <c r="B26">
        <v>2</v>
      </c>
      <c r="C26">
        <v>10</v>
      </c>
      <c r="D26">
        <v>0.05</v>
      </c>
      <c r="E26" t="s">
        <v>2</v>
      </c>
      <c r="F26" t="s">
        <v>3</v>
      </c>
      <c r="G26" s="39" t="e">
        <f t="shared" si="0"/>
        <v>#REF!</v>
      </c>
      <c r="H26" t="s">
        <v>3</v>
      </c>
      <c r="K26" t="s">
        <v>3</v>
      </c>
      <c r="L26" s="58" t="str">
        <f>IF(OR(H_24!$F26="---",H_24!$F26="infeas",H_24!$F26="inf"),"---",(H_24!$F26/M26)-1)</f>
        <v>---</v>
      </c>
      <c r="M26" s="20" t="e">
        <f>Model_dem!#REF!</f>
        <v>#REF!</v>
      </c>
      <c r="N26" t="e">
        <f>Model_dem!#REF!</f>
        <v>#REF!</v>
      </c>
      <c r="O26" s="23"/>
      <c r="P26">
        <v>1</v>
      </c>
      <c r="Q26" s="130"/>
      <c r="R26" s="11">
        <f t="shared" ref="R26:R36" si="57">R22</f>
        <v>0.1</v>
      </c>
      <c r="S26" s="1">
        <f t="shared" si="34"/>
        <v>20</v>
      </c>
      <c r="T26" s="1">
        <f t="shared" si="35"/>
        <v>0</v>
      </c>
      <c r="U26" s="1">
        <f>COUNTIFS($B$2:$B$261,P26,$D$2:$D$261,R26,F$2:$F$261,"infeas")</f>
        <v>0</v>
      </c>
      <c r="V26" s="1">
        <f t="shared" si="36"/>
        <v>0</v>
      </c>
      <c r="W26" s="8" t="e">
        <f t="shared" si="37"/>
        <v>#DIV/0!</v>
      </c>
      <c r="X26" s="13" t="e">
        <f t="shared" si="38"/>
        <v>#REF!</v>
      </c>
      <c r="Y26" s="6" t="e">
        <f t="shared" si="39"/>
        <v>#DIV/0!</v>
      </c>
      <c r="Z26" s="6" t="e">
        <f t="shared" si="40"/>
        <v>#DIV/0!</v>
      </c>
      <c r="AC26">
        <v>1</v>
      </c>
      <c r="AD26" s="130"/>
      <c r="AE26" s="11">
        <f t="shared" ref="AE26:AE36" si="58">AE22</f>
        <v>0.1</v>
      </c>
      <c r="AF26" s="1">
        <f t="shared" si="41"/>
        <v>80</v>
      </c>
      <c r="AG26" s="1">
        <f t="shared" si="42"/>
        <v>0</v>
      </c>
      <c r="AH26" s="1">
        <f t="shared" si="43"/>
        <v>0</v>
      </c>
      <c r="AI26" s="1">
        <f t="shared" si="44"/>
        <v>0</v>
      </c>
      <c r="AJ26" s="8" t="e">
        <f t="shared" si="45"/>
        <v>#DIV/0!</v>
      </c>
      <c r="AK26" s="13" t="e">
        <f t="shared" si="46"/>
        <v>#VALUE!</v>
      </c>
      <c r="AL26" s="6" t="e">
        <f t="shared" si="47"/>
        <v>#DIV/0!</v>
      </c>
      <c r="AM26" s="6" t="e">
        <f t="shared" si="48"/>
        <v>#DIV/0!</v>
      </c>
      <c r="AO26">
        <v>1</v>
      </c>
      <c r="AP26" s="130"/>
      <c r="AQ26" s="11">
        <f t="shared" ref="AQ26:AQ36" si="59">AQ22</f>
        <v>0.1</v>
      </c>
      <c r="AR26" s="1">
        <f t="shared" si="49"/>
        <v>24</v>
      </c>
      <c r="AS26" s="1">
        <f t="shared" si="50"/>
        <v>0</v>
      </c>
      <c r="AT26" s="1">
        <f t="shared" si="51"/>
        <v>0</v>
      </c>
      <c r="AU26" s="1">
        <f t="shared" si="52"/>
        <v>0</v>
      </c>
      <c r="AV26" s="8">
        <f t="shared" si="53"/>
        <v>1275.8017434782605</v>
      </c>
      <c r="AW26" s="6">
        <f t="shared" si="54"/>
        <v>-5.3500053405968473E-3</v>
      </c>
      <c r="AX26" s="13">
        <f t="shared" si="55"/>
        <v>438.69565217391306</v>
      </c>
      <c r="AY26" s="13">
        <f t="shared" si="56"/>
        <v>29047.130434782608</v>
      </c>
    </row>
    <row r="27" spans="1:62" x14ac:dyDescent="0.3">
      <c r="A27" t="s">
        <v>525</v>
      </c>
      <c r="B27">
        <v>2</v>
      </c>
      <c r="C27">
        <v>10</v>
      </c>
      <c r="D27">
        <v>0.1</v>
      </c>
      <c r="E27" t="s">
        <v>2</v>
      </c>
      <c r="F27" t="s">
        <v>3</v>
      </c>
      <c r="G27" s="39" t="e">
        <f t="shared" si="0"/>
        <v>#REF!</v>
      </c>
      <c r="H27" t="s">
        <v>3</v>
      </c>
      <c r="K27" t="s">
        <v>3</v>
      </c>
      <c r="L27" s="57" t="str">
        <f>IF(OR(H_24!$F27="---",H_24!$F27="infeas",H_24!$F27="inf"),"---",(H_24!$F27/M27)-1)</f>
        <v>---</v>
      </c>
      <c r="M27" s="20" t="e">
        <f>Model_dem!#REF!</f>
        <v>#REF!</v>
      </c>
      <c r="N27" t="e">
        <f>Model_dem!#REF!</f>
        <v>#REF!</v>
      </c>
      <c r="O27" s="23"/>
      <c r="P27">
        <v>1</v>
      </c>
      <c r="Q27" s="130"/>
      <c r="R27" s="11">
        <f t="shared" si="57"/>
        <v>0.15</v>
      </c>
      <c r="S27" s="1">
        <f t="shared" si="34"/>
        <v>20</v>
      </c>
      <c r="T27" s="1">
        <f t="shared" si="35"/>
        <v>0</v>
      </c>
      <c r="U27" s="1">
        <f>COUNTIFS($B$2:$B$261,P27,$D$2:$D$261,R27,F$2:$F$261,"infeas")</f>
        <v>0</v>
      </c>
      <c r="V27" s="1">
        <f t="shared" si="36"/>
        <v>0</v>
      </c>
      <c r="W27" s="8" t="e">
        <f t="shared" si="37"/>
        <v>#DIV/0!</v>
      </c>
      <c r="X27" s="13" t="e">
        <f t="shared" si="38"/>
        <v>#REF!</v>
      </c>
      <c r="Y27" s="6" t="e">
        <f t="shared" si="39"/>
        <v>#DIV/0!</v>
      </c>
      <c r="Z27" s="6" t="e">
        <f t="shared" si="40"/>
        <v>#DIV/0!</v>
      </c>
      <c r="AC27">
        <v>1</v>
      </c>
      <c r="AD27" s="130"/>
      <c r="AE27" s="11">
        <f t="shared" si="58"/>
        <v>0.15</v>
      </c>
      <c r="AF27" s="1">
        <f t="shared" si="41"/>
        <v>80</v>
      </c>
      <c r="AG27" s="1">
        <f t="shared" si="42"/>
        <v>0</v>
      </c>
      <c r="AH27" s="1">
        <f t="shared" si="43"/>
        <v>0</v>
      </c>
      <c r="AI27" s="1">
        <f t="shared" si="44"/>
        <v>0</v>
      </c>
      <c r="AJ27" s="8" t="e">
        <f t="shared" si="45"/>
        <v>#DIV/0!</v>
      </c>
      <c r="AK27" s="13" t="e">
        <f t="shared" si="46"/>
        <v>#VALUE!</v>
      </c>
      <c r="AL27" s="6" t="e">
        <f t="shared" si="47"/>
        <v>#DIV/0!</v>
      </c>
      <c r="AM27" s="6" t="e">
        <f t="shared" si="48"/>
        <v>#DIV/0!</v>
      </c>
      <c r="AO27">
        <v>1</v>
      </c>
      <c r="AP27" s="130"/>
      <c r="AQ27" s="11">
        <f t="shared" si="59"/>
        <v>0.15</v>
      </c>
      <c r="AR27" s="1">
        <f t="shared" si="49"/>
        <v>24</v>
      </c>
      <c r="AS27" s="1">
        <f t="shared" si="50"/>
        <v>0</v>
      </c>
      <c r="AT27" s="1">
        <f t="shared" si="51"/>
        <v>12</v>
      </c>
      <c r="AU27" s="1">
        <f t="shared" si="52"/>
        <v>0</v>
      </c>
      <c r="AV27" s="8">
        <f t="shared" si="53"/>
        <v>1421.1129166666667</v>
      </c>
      <c r="AW27" s="6">
        <f t="shared" si="54"/>
        <v>-1.1704721577632969E-2</v>
      </c>
      <c r="AX27" s="13">
        <f t="shared" si="55"/>
        <v>144.33333333333334</v>
      </c>
      <c r="AY27" s="13">
        <f t="shared" si="56"/>
        <v>21655.833333333332</v>
      </c>
    </row>
    <row r="28" spans="1:62" x14ac:dyDescent="0.3">
      <c r="A28" t="s">
        <v>525</v>
      </c>
      <c r="B28">
        <v>2</v>
      </c>
      <c r="C28">
        <v>10</v>
      </c>
      <c r="D28">
        <v>0.15</v>
      </c>
      <c r="E28" t="s">
        <v>2</v>
      </c>
      <c r="F28" t="s">
        <v>3</v>
      </c>
      <c r="G28" s="39" t="e">
        <f t="shared" si="0"/>
        <v>#REF!</v>
      </c>
      <c r="H28" t="s">
        <v>3</v>
      </c>
      <c r="K28" t="s">
        <v>3</v>
      </c>
      <c r="L28" s="58" t="str">
        <f>IF(OR(H_24!$F28="---",H_24!$F28="infeas",H_24!$F28="inf"),"---",(H_24!$F28/M28)-1)</f>
        <v>---</v>
      </c>
      <c r="M28" s="20" t="e">
        <f>Model_dem!#REF!</f>
        <v>#REF!</v>
      </c>
      <c r="N28" t="e">
        <f>Model_dem!#REF!</f>
        <v>#REF!</v>
      </c>
      <c r="O28" s="23"/>
      <c r="P28">
        <v>1</v>
      </c>
      <c r="Q28" s="130"/>
      <c r="R28" s="11">
        <f t="shared" si="57"/>
        <v>0.2</v>
      </c>
      <c r="S28" s="1">
        <f t="shared" si="34"/>
        <v>20</v>
      </c>
      <c r="T28" s="1">
        <f t="shared" si="35"/>
        <v>0</v>
      </c>
      <c r="U28" s="1">
        <f>COUNTIFS($B$2:$B$261,P28,$D$2:$D$261,R28,F$2:$F$261,"infeas")</f>
        <v>0</v>
      </c>
      <c r="V28" s="1">
        <f t="shared" si="36"/>
        <v>0</v>
      </c>
      <c r="W28" s="8" t="e">
        <f t="shared" si="37"/>
        <v>#DIV/0!</v>
      </c>
      <c r="X28" s="13" t="e">
        <f t="shared" si="38"/>
        <v>#REF!</v>
      </c>
      <c r="Y28" s="6" t="e">
        <f t="shared" si="39"/>
        <v>#DIV/0!</v>
      </c>
      <c r="Z28" s="6" t="e">
        <f t="shared" si="40"/>
        <v>#DIV/0!</v>
      </c>
      <c r="AC28">
        <v>1</v>
      </c>
      <c r="AD28" s="130"/>
      <c r="AE28" s="11">
        <f t="shared" si="58"/>
        <v>0.2</v>
      </c>
      <c r="AF28" s="1">
        <f t="shared" si="41"/>
        <v>80</v>
      </c>
      <c r="AG28" s="1">
        <f t="shared" si="42"/>
        <v>0</v>
      </c>
      <c r="AH28" s="1">
        <f t="shared" si="43"/>
        <v>0</v>
      </c>
      <c r="AI28" s="1">
        <f t="shared" si="44"/>
        <v>0</v>
      </c>
      <c r="AJ28" s="8" t="e">
        <f t="shared" si="45"/>
        <v>#DIV/0!</v>
      </c>
      <c r="AK28" s="13" t="e">
        <f t="shared" si="46"/>
        <v>#VALUE!</v>
      </c>
      <c r="AL28" s="6" t="e">
        <f t="shared" si="47"/>
        <v>#DIV/0!</v>
      </c>
      <c r="AM28" s="6" t="e">
        <f t="shared" si="48"/>
        <v>#DIV/0!</v>
      </c>
      <c r="AO28">
        <v>1</v>
      </c>
      <c r="AP28" s="130"/>
      <c r="AQ28" s="11">
        <f t="shared" si="59"/>
        <v>0.2</v>
      </c>
      <c r="AR28" s="1">
        <f t="shared" si="49"/>
        <v>24</v>
      </c>
      <c r="AS28" s="1">
        <f t="shared" si="50"/>
        <v>0</v>
      </c>
      <c r="AT28" s="1">
        <f t="shared" si="51"/>
        <v>12</v>
      </c>
      <c r="AU28" s="1">
        <f t="shared" si="52"/>
        <v>1</v>
      </c>
      <c r="AV28" s="8">
        <f t="shared" si="53"/>
        <v>1189.6504</v>
      </c>
      <c r="AW28" s="6">
        <f t="shared" si="54"/>
        <v>-6.9841226132622558E-3</v>
      </c>
      <c r="AX28" s="13">
        <f t="shared" si="55"/>
        <v>97.416666666666671</v>
      </c>
      <c r="AY28" s="13">
        <f t="shared" si="56"/>
        <v>15115.916666666666</v>
      </c>
    </row>
    <row r="29" spans="1:62" x14ac:dyDescent="0.3">
      <c r="A29" t="s">
        <v>525</v>
      </c>
      <c r="B29">
        <v>2</v>
      </c>
      <c r="C29">
        <v>10</v>
      </c>
      <c r="D29">
        <v>0.2</v>
      </c>
      <c r="E29" t="s">
        <v>2</v>
      </c>
      <c r="F29" t="s">
        <v>3</v>
      </c>
      <c r="G29" s="39" t="e">
        <f t="shared" si="0"/>
        <v>#REF!</v>
      </c>
      <c r="H29" t="s">
        <v>3</v>
      </c>
      <c r="K29" t="s">
        <v>3</v>
      </c>
      <c r="L29" s="57" t="str">
        <f>IF(OR(H_24!$F29="---",H_24!$F29="infeas",H_24!$F29="inf"),"---",(H_24!$F29/M29)-1)</f>
        <v>---</v>
      </c>
      <c r="M29" s="20" t="e">
        <f>Model_dem!#REF!</f>
        <v>#REF!</v>
      </c>
      <c r="N29" t="e">
        <f>Model_dem!#REF!</f>
        <v>#REF!</v>
      </c>
      <c r="O29" s="23"/>
      <c r="P29">
        <v>2</v>
      </c>
      <c r="Q29" s="130" t="s">
        <v>29</v>
      </c>
      <c r="R29" s="11">
        <f t="shared" si="57"/>
        <v>0.05</v>
      </c>
      <c r="S29" s="1">
        <f t="shared" si="34"/>
        <v>20</v>
      </c>
      <c r="T29" s="1">
        <f t="shared" si="35"/>
        <v>0</v>
      </c>
      <c r="U29" s="1">
        <f>COUNTIFS($B$2:$B$261,P29,$D$2:$D$261,R29,F$2:$F$261,"infeas")</f>
        <v>0</v>
      </c>
      <c r="V29" s="1">
        <f t="shared" si="36"/>
        <v>0</v>
      </c>
      <c r="W29" s="8" t="e">
        <f t="shared" si="37"/>
        <v>#DIV/0!</v>
      </c>
      <c r="X29" s="13" t="e">
        <f t="shared" si="38"/>
        <v>#REF!</v>
      </c>
      <c r="Y29" s="6" t="e">
        <f t="shared" si="39"/>
        <v>#DIV/0!</v>
      </c>
      <c r="Z29" s="6" t="e">
        <f t="shared" si="40"/>
        <v>#DIV/0!</v>
      </c>
      <c r="AC29">
        <v>2</v>
      </c>
      <c r="AD29" s="130" t="s">
        <v>29</v>
      </c>
      <c r="AE29" s="11">
        <f t="shared" si="58"/>
        <v>0.05</v>
      </c>
      <c r="AF29" s="1">
        <f t="shared" si="41"/>
        <v>80</v>
      </c>
      <c r="AG29" s="1">
        <f t="shared" si="42"/>
        <v>0</v>
      </c>
      <c r="AH29" s="1">
        <f t="shared" si="43"/>
        <v>0</v>
      </c>
      <c r="AI29" s="1">
        <f t="shared" si="44"/>
        <v>0</v>
      </c>
      <c r="AJ29" s="8" t="e">
        <f t="shared" si="45"/>
        <v>#DIV/0!</v>
      </c>
      <c r="AK29" s="13" t="e">
        <f t="shared" si="46"/>
        <v>#VALUE!</v>
      </c>
      <c r="AL29" s="6" t="e">
        <f t="shared" si="47"/>
        <v>#DIV/0!</v>
      </c>
      <c r="AM29" s="6" t="e">
        <f t="shared" si="48"/>
        <v>#DIV/0!</v>
      </c>
      <c r="AO29">
        <v>2</v>
      </c>
      <c r="AP29" s="130" t="s">
        <v>29</v>
      </c>
      <c r="AQ29" s="11">
        <f t="shared" si="59"/>
        <v>0.05</v>
      </c>
      <c r="AR29" s="1">
        <f t="shared" si="49"/>
        <v>24</v>
      </c>
      <c r="AS29" s="1">
        <f t="shared" si="50"/>
        <v>1</v>
      </c>
      <c r="AT29" s="1">
        <f t="shared" si="51"/>
        <v>0</v>
      </c>
      <c r="AU29" s="1">
        <f t="shared" si="52"/>
        <v>0</v>
      </c>
      <c r="AV29" s="8">
        <f t="shared" si="53"/>
        <v>939.71998095238109</v>
      </c>
      <c r="AW29" s="6">
        <f t="shared" si="54"/>
        <v>-1.1446552205408534E-2</v>
      </c>
      <c r="AX29" s="13">
        <f t="shared" si="55"/>
        <v>540.80952380952385</v>
      </c>
      <c r="AY29" s="13">
        <f t="shared" si="56"/>
        <v>45248.238095238092</v>
      </c>
    </row>
    <row r="30" spans="1:62" x14ac:dyDescent="0.3">
      <c r="A30" t="s">
        <v>525</v>
      </c>
      <c r="B30">
        <v>2</v>
      </c>
      <c r="C30">
        <v>25</v>
      </c>
      <c r="D30">
        <v>0.05</v>
      </c>
      <c r="E30" t="s">
        <v>2</v>
      </c>
      <c r="F30" t="s">
        <v>3</v>
      </c>
      <c r="G30" s="39" t="e">
        <f t="shared" si="0"/>
        <v>#REF!</v>
      </c>
      <c r="H30" t="s">
        <v>3</v>
      </c>
      <c r="K30" t="s">
        <v>3</v>
      </c>
      <c r="L30" s="58" t="str">
        <f>IF(OR(H_24!$F30="---",H_24!$F30="infeas",H_24!$F30="inf"),"---",(H_24!$F30/M30)-1)</f>
        <v>---</v>
      </c>
      <c r="M30" s="20" t="e">
        <f>Model_dem!#REF!</f>
        <v>#REF!</v>
      </c>
      <c r="N30" t="e">
        <f>Model_dem!#REF!</f>
        <v>#REF!</v>
      </c>
      <c r="O30" s="23"/>
      <c r="P30">
        <v>2</v>
      </c>
      <c r="Q30" s="130"/>
      <c r="R30" s="11">
        <f t="shared" si="57"/>
        <v>0.1</v>
      </c>
      <c r="S30" s="1">
        <f t="shared" si="34"/>
        <v>20</v>
      </c>
      <c r="T30" s="1">
        <f t="shared" si="35"/>
        <v>0</v>
      </c>
      <c r="U30" s="1">
        <f>COUNTIFS($B$2:$B$261,P30,$D$2:$D$261,R30,F$2:$F$261,"infeas")</f>
        <v>0</v>
      </c>
      <c r="V30" s="1">
        <f t="shared" si="36"/>
        <v>0</v>
      </c>
      <c r="W30" s="8" t="e">
        <f t="shared" si="37"/>
        <v>#DIV/0!</v>
      </c>
      <c r="X30" s="13" t="e">
        <f t="shared" si="38"/>
        <v>#REF!</v>
      </c>
      <c r="Y30" s="6" t="e">
        <f t="shared" si="39"/>
        <v>#DIV/0!</v>
      </c>
      <c r="Z30" s="6" t="e">
        <f t="shared" si="40"/>
        <v>#DIV/0!</v>
      </c>
      <c r="AC30">
        <v>2</v>
      </c>
      <c r="AD30" s="130"/>
      <c r="AE30" s="11">
        <f t="shared" si="58"/>
        <v>0.1</v>
      </c>
      <c r="AF30" s="1">
        <f t="shared" si="41"/>
        <v>80</v>
      </c>
      <c r="AG30" s="1">
        <f t="shared" si="42"/>
        <v>0</v>
      </c>
      <c r="AH30" s="1">
        <f t="shared" si="43"/>
        <v>0</v>
      </c>
      <c r="AI30" s="1">
        <f t="shared" si="44"/>
        <v>0</v>
      </c>
      <c r="AJ30" s="8" t="e">
        <f t="shared" si="45"/>
        <v>#DIV/0!</v>
      </c>
      <c r="AK30" s="13" t="e">
        <f t="shared" si="46"/>
        <v>#VALUE!</v>
      </c>
      <c r="AL30" s="6" t="e">
        <f t="shared" si="47"/>
        <v>#DIV/0!</v>
      </c>
      <c r="AM30" s="6" t="e">
        <f t="shared" si="48"/>
        <v>#DIV/0!</v>
      </c>
      <c r="AO30">
        <v>2</v>
      </c>
      <c r="AP30" s="130"/>
      <c r="AQ30" s="11">
        <f t="shared" si="59"/>
        <v>0.1</v>
      </c>
      <c r="AR30" s="1">
        <f t="shared" si="49"/>
        <v>24</v>
      </c>
      <c r="AS30" s="1">
        <f t="shared" si="50"/>
        <v>0</v>
      </c>
      <c r="AT30" s="1">
        <f t="shared" si="51"/>
        <v>0</v>
      </c>
      <c r="AU30" s="1">
        <f t="shared" si="52"/>
        <v>0</v>
      </c>
      <c r="AV30" s="8">
        <f t="shared" si="53"/>
        <v>1164.347</v>
      </c>
      <c r="AW30" s="6">
        <f t="shared" si="54"/>
        <v>-6.4451940904944735E-3</v>
      </c>
      <c r="AX30" s="13">
        <f t="shared" si="55"/>
        <v>323</v>
      </c>
      <c r="AY30" s="13">
        <f t="shared" si="56"/>
        <v>32213.772727272728</v>
      </c>
    </row>
    <row r="31" spans="1:62" x14ac:dyDescent="0.3">
      <c r="A31" t="s">
        <v>525</v>
      </c>
      <c r="B31">
        <v>2</v>
      </c>
      <c r="C31">
        <v>25</v>
      </c>
      <c r="D31">
        <v>0.1</v>
      </c>
      <c r="E31" t="s">
        <v>2</v>
      </c>
      <c r="F31" t="s">
        <v>3</v>
      </c>
      <c r="G31" s="39" t="e">
        <f t="shared" si="0"/>
        <v>#REF!</v>
      </c>
      <c r="H31" t="s">
        <v>3</v>
      </c>
      <c r="K31" t="s">
        <v>3</v>
      </c>
      <c r="L31" s="57" t="str">
        <f>IF(OR(H_24!$F31="---",H_24!$F31="infeas",H_24!$F31="inf"),"---",(H_24!$F31/M31)-1)</f>
        <v>---</v>
      </c>
      <c r="M31" s="20" t="e">
        <f>Model_dem!#REF!</f>
        <v>#REF!</v>
      </c>
      <c r="N31" t="e">
        <f>Model_dem!#REF!</f>
        <v>#REF!</v>
      </c>
      <c r="O31" s="23"/>
      <c r="P31">
        <v>2</v>
      </c>
      <c r="Q31" s="130"/>
      <c r="R31" s="11">
        <f t="shared" si="57"/>
        <v>0.15</v>
      </c>
      <c r="S31" s="1">
        <f t="shared" si="34"/>
        <v>20</v>
      </c>
      <c r="T31" s="1">
        <f t="shared" si="35"/>
        <v>0</v>
      </c>
      <c r="U31" s="1">
        <f>COUNTIFS($B$2:$B$261,P31,$D$2:$D$261,R31,F$2:$F$261,"infeas")</f>
        <v>0</v>
      </c>
      <c r="V31" s="1">
        <f t="shared" si="36"/>
        <v>0</v>
      </c>
      <c r="W31" s="8" t="e">
        <f t="shared" si="37"/>
        <v>#DIV/0!</v>
      </c>
      <c r="X31" s="13" t="e">
        <f t="shared" si="38"/>
        <v>#REF!</v>
      </c>
      <c r="Y31" s="6" t="e">
        <f t="shared" si="39"/>
        <v>#DIV/0!</v>
      </c>
      <c r="Z31" s="6" t="e">
        <f t="shared" si="40"/>
        <v>#DIV/0!</v>
      </c>
      <c r="AC31">
        <v>2</v>
      </c>
      <c r="AD31" s="130"/>
      <c r="AE31" s="11">
        <f t="shared" si="58"/>
        <v>0.15</v>
      </c>
      <c r="AF31" s="1">
        <f t="shared" si="41"/>
        <v>80</v>
      </c>
      <c r="AG31" s="1">
        <f t="shared" si="42"/>
        <v>0</v>
      </c>
      <c r="AH31" s="1">
        <f t="shared" si="43"/>
        <v>0</v>
      </c>
      <c r="AI31" s="1">
        <f t="shared" si="44"/>
        <v>0</v>
      </c>
      <c r="AJ31" s="8" t="e">
        <f t="shared" si="45"/>
        <v>#DIV/0!</v>
      </c>
      <c r="AK31" s="13" t="e">
        <f t="shared" si="46"/>
        <v>#VALUE!</v>
      </c>
      <c r="AL31" s="6" t="e">
        <f t="shared" si="47"/>
        <v>#DIV/0!</v>
      </c>
      <c r="AM31" s="6" t="e">
        <f t="shared" si="48"/>
        <v>#DIV/0!</v>
      </c>
      <c r="AO31">
        <v>2</v>
      </c>
      <c r="AP31" s="130"/>
      <c r="AQ31" s="11">
        <f t="shared" si="59"/>
        <v>0.15</v>
      </c>
      <c r="AR31" s="1">
        <f t="shared" si="49"/>
        <v>24</v>
      </c>
      <c r="AS31" s="1">
        <f t="shared" si="50"/>
        <v>0</v>
      </c>
      <c r="AT31" s="1">
        <f t="shared" si="51"/>
        <v>6</v>
      </c>
      <c r="AU31" s="1">
        <f t="shared" si="52"/>
        <v>0</v>
      </c>
      <c r="AV31" s="8">
        <f t="shared" si="53"/>
        <v>1312.5949222222223</v>
      </c>
      <c r="AW31" s="6">
        <f t="shared" si="54"/>
        <v>-2.7050676039788168E-2</v>
      </c>
      <c r="AX31" s="13">
        <f t="shared" si="55"/>
        <v>278.5</v>
      </c>
      <c r="AY31" s="13">
        <f t="shared" si="56"/>
        <v>24888.888888888891</v>
      </c>
    </row>
    <row r="32" spans="1:62" x14ac:dyDescent="0.3">
      <c r="A32" t="s">
        <v>525</v>
      </c>
      <c r="B32">
        <v>2</v>
      </c>
      <c r="C32">
        <v>25</v>
      </c>
      <c r="D32">
        <v>0.15</v>
      </c>
      <c r="E32" t="s">
        <v>2</v>
      </c>
      <c r="F32" t="s">
        <v>3</v>
      </c>
      <c r="G32" s="39" t="e">
        <f t="shared" si="0"/>
        <v>#REF!</v>
      </c>
      <c r="H32" t="s">
        <v>3</v>
      </c>
      <c r="K32" t="s">
        <v>3</v>
      </c>
      <c r="L32" s="58" t="str">
        <f>IF(OR(H_24!$F32="---",H_24!$F32="infeas",H_24!$F32="inf"),"---",(H_24!$F32/M32)-1)</f>
        <v>---</v>
      </c>
      <c r="M32" s="20" t="e">
        <f>Model_dem!#REF!</f>
        <v>#REF!</v>
      </c>
      <c r="N32" t="e">
        <f>Model_dem!#REF!</f>
        <v>#REF!</v>
      </c>
      <c r="O32" s="23"/>
      <c r="P32">
        <v>2</v>
      </c>
      <c r="Q32" s="130"/>
      <c r="R32" s="11">
        <f t="shared" si="57"/>
        <v>0.2</v>
      </c>
      <c r="S32" s="1">
        <f t="shared" si="34"/>
        <v>20</v>
      </c>
      <c r="T32" s="1">
        <f t="shared" si="35"/>
        <v>0</v>
      </c>
      <c r="U32" s="1">
        <f>COUNTIFS($B$2:$B$261,P32,$D$2:$D$261,R32,F$2:$F$261,"infeas")</f>
        <v>0</v>
      </c>
      <c r="V32" s="1">
        <f t="shared" si="36"/>
        <v>0</v>
      </c>
      <c r="W32" s="8" t="e">
        <f t="shared" si="37"/>
        <v>#DIV/0!</v>
      </c>
      <c r="X32" s="13" t="e">
        <f t="shared" si="38"/>
        <v>#REF!</v>
      </c>
      <c r="Y32" s="6" t="e">
        <f t="shared" si="39"/>
        <v>#DIV/0!</v>
      </c>
      <c r="Z32" s="6" t="e">
        <f t="shared" si="40"/>
        <v>#DIV/0!</v>
      </c>
      <c r="AC32">
        <v>2</v>
      </c>
      <c r="AD32" s="130"/>
      <c r="AE32" s="11">
        <f t="shared" si="58"/>
        <v>0.2</v>
      </c>
      <c r="AF32" s="1">
        <f t="shared" si="41"/>
        <v>80</v>
      </c>
      <c r="AG32" s="1">
        <f t="shared" si="42"/>
        <v>0</v>
      </c>
      <c r="AH32" s="1">
        <f t="shared" si="43"/>
        <v>0</v>
      </c>
      <c r="AI32" s="1">
        <f t="shared" si="44"/>
        <v>0</v>
      </c>
      <c r="AJ32" s="8" t="e">
        <f t="shared" si="45"/>
        <v>#DIV/0!</v>
      </c>
      <c r="AK32" s="13" t="e">
        <f t="shared" si="46"/>
        <v>#VALUE!</v>
      </c>
      <c r="AL32" s="6" t="e">
        <f t="shared" si="47"/>
        <v>#DIV/0!</v>
      </c>
      <c r="AM32" s="6" t="e">
        <f t="shared" si="48"/>
        <v>#DIV/0!</v>
      </c>
      <c r="AO32">
        <v>2</v>
      </c>
      <c r="AP32" s="130"/>
      <c r="AQ32" s="11">
        <f t="shared" si="59"/>
        <v>0.2</v>
      </c>
      <c r="AR32" s="1">
        <f t="shared" si="49"/>
        <v>24</v>
      </c>
      <c r="AS32" s="1">
        <f t="shared" si="50"/>
        <v>0</v>
      </c>
      <c r="AT32" s="1">
        <f t="shared" si="51"/>
        <v>6</v>
      </c>
      <c r="AU32" s="1">
        <f t="shared" si="52"/>
        <v>1</v>
      </c>
      <c r="AV32" s="8">
        <f t="shared" si="53"/>
        <v>1226.0503333333336</v>
      </c>
      <c r="AW32" s="6">
        <f t="shared" si="54"/>
        <v>-1.0135646612467597E-2</v>
      </c>
      <c r="AX32" s="13">
        <f t="shared" si="55"/>
        <v>180.05555555555554</v>
      </c>
      <c r="AY32" s="13">
        <f t="shared" si="56"/>
        <v>23152.111111111109</v>
      </c>
    </row>
    <row r="33" spans="1:51" x14ac:dyDescent="0.3">
      <c r="A33" t="s">
        <v>525</v>
      </c>
      <c r="B33">
        <v>2</v>
      </c>
      <c r="C33">
        <v>25</v>
      </c>
      <c r="D33">
        <v>0.2</v>
      </c>
      <c r="E33" t="s">
        <v>2</v>
      </c>
      <c r="F33" t="s">
        <v>3</v>
      </c>
      <c r="G33" s="39" t="e">
        <f t="shared" si="0"/>
        <v>#REF!</v>
      </c>
      <c r="H33" t="s">
        <v>3</v>
      </c>
      <c r="K33" t="s">
        <v>3</v>
      </c>
      <c r="L33" s="57" t="str">
        <f>IF(OR(H_24!$F33="---",H_24!$F33="infeas",H_24!$F33="inf"),"---",(H_24!$F33/M33)-1)</f>
        <v>---</v>
      </c>
      <c r="M33" s="20" t="e">
        <f>Model_dem!#REF!</f>
        <v>#REF!</v>
      </c>
      <c r="N33" t="e">
        <f>Model_dem!#REF!</f>
        <v>#REF!</v>
      </c>
      <c r="O33" s="23"/>
      <c r="P33">
        <v>3</v>
      </c>
      <c r="Q33" s="129" t="s">
        <v>30</v>
      </c>
      <c r="R33" s="11">
        <f t="shared" si="57"/>
        <v>0.05</v>
      </c>
      <c r="S33" s="1">
        <f t="shared" si="34"/>
        <v>20</v>
      </c>
      <c r="T33" s="1">
        <f t="shared" si="35"/>
        <v>0</v>
      </c>
      <c r="U33" s="1">
        <f>COUNTIFS($B$2:$B$261,P33,$D$2:$D$261,R33,F$2:$F$261,"infeas")</f>
        <v>0</v>
      </c>
      <c r="V33" s="1">
        <f t="shared" si="36"/>
        <v>0</v>
      </c>
      <c r="W33" s="8" t="e">
        <f t="shared" si="37"/>
        <v>#DIV/0!</v>
      </c>
      <c r="X33" s="13" t="e">
        <f t="shared" si="38"/>
        <v>#REF!</v>
      </c>
      <c r="Y33" s="6" t="e">
        <f t="shared" si="39"/>
        <v>#DIV/0!</v>
      </c>
      <c r="Z33" s="6" t="e">
        <f t="shared" si="40"/>
        <v>#DIV/0!</v>
      </c>
      <c r="AC33">
        <v>3</v>
      </c>
      <c r="AD33" s="129" t="s">
        <v>30</v>
      </c>
      <c r="AE33" s="11">
        <f t="shared" si="58"/>
        <v>0.05</v>
      </c>
      <c r="AF33" s="1">
        <f t="shared" si="41"/>
        <v>80</v>
      </c>
      <c r="AG33" s="1">
        <f t="shared" si="42"/>
        <v>0</v>
      </c>
      <c r="AH33" s="1">
        <f t="shared" si="43"/>
        <v>0</v>
      </c>
      <c r="AI33" s="1">
        <f t="shared" si="44"/>
        <v>0</v>
      </c>
      <c r="AJ33" s="8" t="e">
        <f t="shared" si="45"/>
        <v>#DIV/0!</v>
      </c>
      <c r="AK33" s="13" t="e">
        <f t="shared" si="46"/>
        <v>#VALUE!</v>
      </c>
      <c r="AL33" s="6" t="e">
        <f t="shared" si="47"/>
        <v>#DIV/0!</v>
      </c>
      <c r="AM33" s="6" t="e">
        <f t="shared" si="48"/>
        <v>#DIV/0!</v>
      </c>
      <c r="AO33">
        <v>3</v>
      </c>
      <c r="AP33" s="129" t="s">
        <v>30</v>
      </c>
      <c r="AQ33" s="11">
        <f t="shared" si="59"/>
        <v>0.05</v>
      </c>
      <c r="AR33" s="1">
        <f t="shared" si="49"/>
        <v>24</v>
      </c>
      <c r="AS33" s="1">
        <f t="shared" si="50"/>
        <v>0</v>
      </c>
      <c r="AT33" s="1">
        <f t="shared" si="51"/>
        <v>0</v>
      </c>
      <c r="AU33" s="1">
        <f t="shared" si="52"/>
        <v>0</v>
      </c>
      <c r="AV33" s="8">
        <f t="shared" si="53"/>
        <v>983.87135833333321</v>
      </c>
      <c r="AW33" s="6">
        <f t="shared" si="54"/>
        <v>4.627880060478322E-3</v>
      </c>
      <c r="AX33" s="13">
        <f t="shared" si="55"/>
        <v>443.54166666666669</v>
      </c>
      <c r="AY33" s="13">
        <f>AVERAGEIFS($J$1302:$J$1613,$B$1302:$B$1613,AO33,$D$1302:$D$1613,AQ33)</f>
        <v>48317.458333333336</v>
      </c>
    </row>
    <row r="34" spans="1:51" x14ac:dyDescent="0.3">
      <c r="A34" t="s">
        <v>525</v>
      </c>
      <c r="B34">
        <v>2</v>
      </c>
      <c r="C34">
        <v>50</v>
      </c>
      <c r="D34">
        <v>0.05</v>
      </c>
      <c r="E34" t="s">
        <v>2</v>
      </c>
      <c r="F34" t="s">
        <v>3</v>
      </c>
      <c r="G34" s="39" t="e">
        <f t="shared" si="0"/>
        <v>#REF!</v>
      </c>
      <c r="H34" t="s">
        <v>3</v>
      </c>
      <c r="K34" t="s">
        <v>3</v>
      </c>
      <c r="L34" s="58" t="str">
        <f>IF(OR(H_24!$F34="---",H_24!$F34="infeas",H_24!$F34="inf"),"---",(H_24!$F34/M34)-1)</f>
        <v>---</v>
      </c>
      <c r="M34" s="20" t="e">
        <f>Model_dem!#REF!</f>
        <v>#REF!</v>
      </c>
      <c r="N34" t="e">
        <f>Model_dem!#REF!</f>
        <v>#REF!</v>
      </c>
      <c r="O34" s="23"/>
      <c r="P34">
        <v>3</v>
      </c>
      <c r="Q34" s="129"/>
      <c r="R34" s="11">
        <f t="shared" si="57"/>
        <v>0.1</v>
      </c>
      <c r="S34" s="1">
        <f t="shared" si="34"/>
        <v>20</v>
      </c>
      <c r="T34" s="1">
        <f t="shared" si="35"/>
        <v>0</v>
      </c>
      <c r="U34" s="1">
        <f>COUNTIFS($B$2:$B$261,P34,$D$2:$D$261,R34,F$2:$F$261,"infeas")</f>
        <v>0</v>
      </c>
      <c r="V34" s="1">
        <f t="shared" si="36"/>
        <v>0</v>
      </c>
      <c r="W34" s="8" t="e">
        <f t="shared" si="37"/>
        <v>#DIV/0!</v>
      </c>
      <c r="X34" s="13" t="e">
        <f t="shared" si="38"/>
        <v>#REF!</v>
      </c>
      <c r="Y34" s="6" t="e">
        <f t="shared" si="39"/>
        <v>#DIV/0!</v>
      </c>
      <c r="Z34" s="6" t="e">
        <f t="shared" si="40"/>
        <v>#DIV/0!</v>
      </c>
      <c r="AC34">
        <v>3</v>
      </c>
      <c r="AD34" s="129"/>
      <c r="AE34" s="11">
        <f t="shared" si="58"/>
        <v>0.1</v>
      </c>
      <c r="AF34" s="1">
        <f t="shared" si="41"/>
        <v>80</v>
      </c>
      <c r="AG34" s="1">
        <f t="shared" si="42"/>
        <v>0</v>
      </c>
      <c r="AH34" s="1">
        <f t="shared" si="43"/>
        <v>0</v>
      </c>
      <c r="AI34" s="1">
        <f t="shared" si="44"/>
        <v>0</v>
      </c>
      <c r="AJ34" s="8" t="e">
        <f t="shared" si="45"/>
        <v>#DIV/0!</v>
      </c>
      <c r="AK34" s="13" t="e">
        <f t="shared" si="46"/>
        <v>#VALUE!</v>
      </c>
      <c r="AL34" s="6" t="e">
        <f t="shared" si="47"/>
        <v>#DIV/0!</v>
      </c>
      <c r="AM34" s="6" t="e">
        <f t="shared" si="48"/>
        <v>#DIV/0!</v>
      </c>
      <c r="AO34">
        <v>3</v>
      </c>
      <c r="AP34" s="129"/>
      <c r="AQ34" s="11">
        <f t="shared" si="59"/>
        <v>0.1</v>
      </c>
      <c r="AR34" s="1">
        <f t="shared" si="49"/>
        <v>24</v>
      </c>
      <c r="AS34" s="1">
        <f t="shared" si="50"/>
        <v>0</v>
      </c>
      <c r="AT34" s="1">
        <f t="shared" si="51"/>
        <v>12</v>
      </c>
      <c r="AU34" s="1">
        <f t="shared" si="52"/>
        <v>0</v>
      </c>
      <c r="AV34" s="8">
        <f t="shared" si="53"/>
        <v>1271.7462727272725</v>
      </c>
      <c r="AW34" s="6">
        <f t="shared" si="54"/>
        <v>1.485060866924935E-2</v>
      </c>
      <c r="AX34" s="13">
        <f t="shared" si="55"/>
        <v>81</v>
      </c>
      <c r="AY34" s="13">
        <f t="shared" si="56"/>
        <v>23812.81818181818</v>
      </c>
    </row>
    <row r="35" spans="1:51" x14ac:dyDescent="0.3">
      <c r="A35" t="s">
        <v>525</v>
      </c>
      <c r="B35">
        <v>2</v>
      </c>
      <c r="C35">
        <v>50</v>
      </c>
      <c r="D35">
        <v>0.1</v>
      </c>
      <c r="E35" t="s">
        <v>2</v>
      </c>
      <c r="F35" t="s">
        <v>3</v>
      </c>
      <c r="G35" s="39" t="e">
        <f t="shared" si="0"/>
        <v>#REF!</v>
      </c>
      <c r="H35" t="s">
        <v>3</v>
      </c>
      <c r="K35" t="s">
        <v>3</v>
      </c>
      <c r="L35" s="57" t="str">
        <f>IF(OR(H_24!$F35="---",H_24!$F35="infeas",H_24!$F35="inf"),"---",(H_24!$F35/M35)-1)</f>
        <v>---</v>
      </c>
      <c r="M35" s="20" t="e">
        <f>Model_dem!#REF!</f>
        <v>#REF!</v>
      </c>
      <c r="N35" t="e">
        <f>Model_dem!#REF!</f>
        <v>#REF!</v>
      </c>
      <c r="O35" s="23"/>
      <c r="P35">
        <v>3</v>
      </c>
      <c r="Q35" s="129"/>
      <c r="R35" s="11">
        <f t="shared" si="57"/>
        <v>0.15</v>
      </c>
      <c r="S35" s="1">
        <f t="shared" si="34"/>
        <v>20</v>
      </c>
      <c r="T35" s="1">
        <f t="shared" si="35"/>
        <v>0</v>
      </c>
      <c r="U35" s="1">
        <f>COUNTIFS($B$2:$B$261,P35,$D$2:$D$261,R35,F$2:$F$261,"infeas")</f>
        <v>0</v>
      </c>
      <c r="V35" s="1">
        <f t="shared" si="36"/>
        <v>0</v>
      </c>
      <c r="W35" s="8" t="e">
        <f t="shared" si="37"/>
        <v>#DIV/0!</v>
      </c>
      <c r="X35" s="15" t="e">
        <f t="shared" si="38"/>
        <v>#REF!</v>
      </c>
      <c r="Y35" s="7" t="e">
        <f t="shared" si="39"/>
        <v>#DIV/0!</v>
      </c>
      <c r="Z35" s="7" t="e">
        <f t="shared" si="40"/>
        <v>#DIV/0!</v>
      </c>
      <c r="AC35">
        <v>3</v>
      </c>
      <c r="AD35" s="129"/>
      <c r="AE35" s="11">
        <f t="shared" si="58"/>
        <v>0.15</v>
      </c>
      <c r="AF35" s="1">
        <f t="shared" si="41"/>
        <v>80</v>
      </c>
      <c r="AG35" s="1">
        <f t="shared" si="42"/>
        <v>0</v>
      </c>
      <c r="AH35" s="1">
        <f t="shared" si="43"/>
        <v>0</v>
      </c>
      <c r="AI35" s="1">
        <f t="shared" si="44"/>
        <v>0</v>
      </c>
      <c r="AJ35" s="8" t="e">
        <f t="shared" si="45"/>
        <v>#DIV/0!</v>
      </c>
      <c r="AK35" s="13" t="e">
        <f t="shared" si="46"/>
        <v>#DIV/0!</v>
      </c>
      <c r="AL35" s="6" t="e">
        <f t="shared" si="47"/>
        <v>#DIV/0!</v>
      </c>
      <c r="AM35" s="6" t="e">
        <f t="shared" si="48"/>
        <v>#DIV/0!</v>
      </c>
      <c r="AO35">
        <v>3</v>
      </c>
      <c r="AP35" s="129"/>
      <c r="AQ35" s="11">
        <f t="shared" si="59"/>
        <v>0.15</v>
      </c>
      <c r="AR35" s="1">
        <f t="shared" si="49"/>
        <v>24</v>
      </c>
      <c r="AS35" s="1">
        <f t="shared" si="50"/>
        <v>0</v>
      </c>
      <c r="AT35" s="1">
        <f t="shared" si="51"/>
        <v>22</v>
      </c>
      <c r="AU35" s="1">
        <f t="shared" si="52"/>
        <v>0</v>
      </c>
      <c r="AV35" s="8" t="e">
        <f t="shared" si="53"/>
        <v>#DIV/0!</v>
      </c>
      <c r="AW35" s="13" t="e">
        <f t="shared" si="54"/>
        <v>#DIV/0!</v>
      </c>
      <c r="AX35" s="13" t="e">
        <f t="shared" si="55"/>
        <v>#DIV/0!</v>
      </c>
      <c r="AY35" s="13" t="e">
        <f t="shared" si="56"/>
        <v>#DIV/0!</v>
      </c>
    </row>
    <row r="36" spans="1:51" x14ac:dyDescent="0.3">
      <c r="A36" t="s">
        <v>525</v>
      </c>
      <c r="B36">
        <v>2</v>
      </c>
      <c r="C36">
        <v>50</v>
      </c>
      <c r="D36">
        <v>0.15</v>
      </c>
      <c r="E36" t="s">
        <v>2</v>
      </c>
      <c r="F36" t="s">
        <v>3</v>
      </c>
      <c r="G36" s="39" t="e">
        <f t="shared" si="0"/>
        <v>#REF!</v>
      </c>
      <c r="H36" t="s">
        <v>3</v>
      </c>
      <c r="K36" t="s">
        <v>3</v>
      </c>
      <c r="L36" s="58" t="str">
        <f>IF(OR(H_24!$F36="---",H_24!$F36="infeas",H_24!$F36="inf"),"---",(H_24!$F36/M36)-1)</f>
        <v>---</v>
      </c>
      <c r="M36" s="20" t="e">
        <f>Model_dem!#REF!</f>
        <v>#REF!</v>
      </c>
      <c r="N36" t="e">
        <f>Model_dem!#REF!</f>
        <v>#REF!</v>
      </c>
      <c r="O36" s="23"/>
      <c r="P36">
        <v>3</v>
      </c>
      <c r="Q36" s="129"/>
      <c r="R36" s="12">
        <f t="shared" si="57"/>
        <v>0.2</v>
      </c>
      <c r="S36" s="5">
        <f t="shared" si="34"/>
        <v>20</v>
      </c>
      <c r="T36" s="5">
        <f t="shared" si="35"/>
        <v>0</v>
      </c>
      <c r="U36" s="1">
        <f>COUNTIFS($B$2:$B$261,P36,$D$2:$D$261,R36,F$2:$F$261,"infeas")</f>
        <v>0</v>
      </c>
      <c r="V36" s="1">
        <f t="shared" si="36"/>
        <v>0</v>
      </c>
      <c r="W36" s="9" t="e">
        <f t="shared" si="37"/>
        <v>#DIV/0!</v>
      </c>
      <c r="X36" s="19" t="e">
        <f t="shared" si="38"/>
        <v>#REF!</v>
      </c>
      <c r="Y36" s="18" t="e">
        <f t="shared" si="39"/>
        <v>#DIV/0!</v>
      </c>
      <c r="Z36" s="18" t="e">
        <f t="shared" si="40"/>
        <v>#DIV/0!</v>
      </c>
      <c r="AC36">
        <v>3</v>
      </c>
      <c r="AD36" s="129"/>
      <c r="AE36" s="12">
        <f t="shared" si="58"/>
        <v>0.2</v>
      </c>
      <c r="AF36" s="5">
        <f t="shared" si="41"/>
        <v>80</v>
      </c>
      <c r="AG36" s="5">
        <f t="shared" si="42"/>
        <v>0</v>
      </c>
      <c r="AH36" s="1">
        <f t="shared" si="43"/>
        <v>0</v>
      </c>
      <c r="AI36" s="1">
        <f t="shared" si="44"/>
        <v>0</v>
      </c>
      <c r="AJ36" s="9" t="e">
        <f t="shared" si="45"/>
        <v>#DIV/0!</v>
      </c>
      <c r="AK36" s="14" t="e">
        <f t="shared" si="46"/>
        <v>#DIV/0!</v>
      </c>
      <c r="AL36" s="10" t="e">
        <f t="shared" si="47"/>
        <v>#DIV/0!</v>
      </c>
      <c r="AM36" s="10" t="e">
        <f t="shared" si="48"/>
        <v>#DIV/0!</v>
      </c>
      <c r="AO36">
        <v>3</v>
      </c>
      <c r="AP36" s="129"/>
      <c r="AQ36" s="12">
        <f t="shared" si="59"/>
        <v>0.2</v>
      </c>
      <c r="AR36" s="5">
        <f t="shared" si="49"/>
        <v>24</v>
      </c>
      <c r="AS36" s="5">
        <f t="shared" si="50"/>
        <v>0</v>
      </c>
      <c r="AT36" s="1">
        <f t="shared" si="51"/>
        <v>22</v>
      </c>
      <c r="AU36" s="1">
        <f t="shared" si="52"/>
        <v>0</v>
      </c>
      <c r="AV36" s="9" t="e">
        <f t="shared" si="53"/>
        <v>#DIV/0!</v>
      </c>
      <c r="AW36" s="14" t="e">
        <f t="shared" si="54"/>
        <v>#DIV/0!</v>
      </c>
      <c r="AX36" s="13" t="e">
        <f t="shared" si="55"/>
        <v>#DIV/0!</v>
      </c>
      <c r="AY36" s="13" t="e">
        <f t="shared" si="56"/>
        <v>#DIV/0!</v>
      </c>
    </row>
    <row r="37" spans="1:51" x14ac:dyDescent="0.3">
      <c r="A37" t="s">
        <v>525</v>
      </c>
      <c r="B37">
        <v>2</v>
      </c>
      <c r="C37">
        <v>50</v>
      </c>
      <c r="D37">
        <v>0.2</v>
      </c>
      <c r="E37" t="s">
        <v>2</v>
      </c>
      <c r="F37" t="s">
        <v>3</v>
      </c>
      <c r="G37" s="39" t="e">
        <f t="shared" si="0"/>
        <v>#REF!</v>
      </c>
      <c r="H37" t="s">
        <v>3</v>
      </c>
      <c r="K37" t="s">
        <v>3</v>
      </c>
      <c r="L37" s="57" t="str">
        <f>IF(OR(H_24!$F37="---",H_24!$F37="infeas",H_24!$F37="inf"),"---",(H_24!$F37/M37)-1)</f>
        <v>---</v>
      </c>
      <c r="M37" s="20" t="e">
        <f>Model_dem!#REF!</f>
        <v>#REF!</v>
      </c>
      <c r="N37" t="e">
        <f>Model_dem!#REF!</f>
        <v>#REF!</v>
      </c>
      <c r="O37" s="23"/>
    </row>
    <row r="38" spans="1:51" x14ac:dyDescent="0.3">
      <c r="A38" t="s">
        <v>525</v>
      </c>
      <c r="B38">
        <v>3</v>
      </c>
      <c r="C38">
        <v>0</v>
      </c>
      <c r="D38">
        <v>0.05</v>
      </c>
      <c r="E38" t="s">
        <v>2</v>
      </c>
      <c r="F38" t="s">
        <v>3</v>
      </c>
      <c r="G38" s="39" t="e">
        <f t="shared" si="0"/>
        <v>#REF!</v>
      </c>
      <c r="H38" t="s">
        <v>3</v>
      </c>
      <c r="K38" t="s">
        <v>3</v>
      </c>
      <c r="L38" s="58" t="str">
        <f>IF(OR(H_24!$F38="---",H_24!$F38="infeas",H_24!$F38="inf"),"---",(H_24!$F38/M38)-1)</f>
        <v>---</v>
      </c>
      <c r="M38" s="20" t="e">
        <f>Model_dem!#REF!</f>
        <v>#REF!</v>
      </c>
      <c r="N38" t="e">
        <f>Model_dem!#REF!</f>
        <v>#REF!</v>
      </c>
      <c r="O38" s="23"/>
      <c r="Q38" s="53" t="s">
        <v>25</v>
      </c>
      <c r="R38" s="54" t="s">
        <v>11</v>
      </c>
      <c r="S38" s="54" t="s">
        <v>10</v>
      </c>
      <c r="T38" s="54" t="s">
        <v>9</v>
      </c>
      <c r="U38" s="54" t="s">
        <v>8</v>
      </c>
      <c r="V38" s="54" t="s">
        <v>7</v>
      </c>
      <c r="W38" s="54" t="s">
        <v>12</v>
      </c>
      <c r="X38" s="54" t="s">
        <v>6</v>
      </c>
      <c r="Y38" s="54" t="s">
        <v>544</v>
      </c>
      <c r="Z38" s="54" t="s">
        <v>543</v>
      </c>
      <c r="AA38" s="54" t="s">
        <v>5</v>
      </c>
      <c r="AB38" s="55" t="s">
        <v>32</v>
      </c>
      <c r="AC38" s="70" t="s">
        <v>545</v>
      </c>
      <c r="AD38" s="70" t="s">
        <v>546</v>
      </c>
      <c r="AE38" s="36" t="s">
        <v>35</v>
      </c>
      <c r="AF38" s="37" t="s">
        <v>36</v>
      </c>
      <c r="AG38" s="37" t="s">
        <v>37</v>
      </c>
      <c r="AH38" s="37" t="s">
        <v>38</v>
      </c>
      <c r="AI38" s="37" t="s">
        <v>39</v>
      </c>
      <c r="AJ38" s="37" t="s">
        <v>40</v>
      </c>
      <c r="AK38" s="37" t="s">
        <v>41</v>
      </c>
      <c r="AL38" s="37" t="s">
        <v>42</v>
      </c>
      <c r="AM38" s="37" t="s">
        <v>43</v>
      </c>
      <c r="AN38" s="37" t="s">
        <v>44</v>
      </c>
      <c r="AO38" s="38" t="s">
        <v>45</v>
      </c>
    </row>
    <row r="39" spans="1:51" x14ac:dyDescent="0.3">
      <c r="A39" t="s">
        <v>525</v>
      </c>
      <c r="B39">
        <v>3</v>
      </c>
      <c r="C39">
        <v>0</v>
      </c>
      <c r="D39">
        <v>0.1</v>
      </c>
      <c r="E39" t="s">
        <v>2</v>
      </c>
      <c r="F39" t="s">
        <v>3</v>
      </c>
      <c r="G39" s="39" t="e">
        <f t="shared" si="0"/>
        <v>#REF!</v>
      </c>
      <c r="H39" t="s">
        <v>3</v>
      </c>
      <c r="K39" t="s">
        <v>3</v>
      </c>
      <c r="L39" s="57" t="str">
        <f>IF(OR(H_24!$F39="---",H_24!$F39="infeas",H_24!$F39="inf"),"---",(H_24!$F39/M39)-1)</f>
        <v>---</v>
      </c>
      <c r="M39" s="20" t="e">
        <f>Model_dem!#REF!</f>
        <v>#REF!</v>
      </c>
      <c r="N39" t="e">
        <f>Model_dem!#REF!</f>
        <v>#REF!</v>
      </c>
      <c r="O39" s="23"/>
      <c r="Q39" t="s">
        <v>525</v>
      </c>
      <c r="R39">
        <v>1</v>
      </c>
      <c r="S39">
        <v>5</v>
      </c>
      <c r="T39">
        <v>0.05</v>
      </c>
      <c r="U39">
        <v>3038</v>
      </c>
      <c r="V39" t="s">
        <v>46</v>
      </c>
      <c r="W39">
        <v>622.71500000000003</v>
      </c>
      <c r="X39">
        <v>0</v>
      </c>
      <c r="Y39">
        <v>1</v>
      </c>
      <c r="Z39">
        <v>2347.9699999999998</v>
      </c>
      <c r="AA39">
        <v>1</v>
      </c>
      <c r="AE39" t="s">
        <v>525</v>
      </c>
      <c r="AF39">
        <v>0</v>
      </c>
      <c r="AG39">
        <v>0</v>
      </c>
      <c r="AH39">
        <v>0.05</v>
      </c>
      <c r="AI39">
        <v>3038</v>
      </c>
      <c r="AJ39" t="s">
        <v>46</v>
      </c>
      <c r="AK39">
        <v>72.003399999999999</v>
      </c>
      <c r="AL39">
        <v>0</v>
      </c>
      <c r="AM39">
        <v>1</v>
      </c>
      <c r="AN39">
        <v>1804.5</v>
      </c>
      <c r="AO39">
        <v>28</v>
      </c>
    </row>
    <row r="40" spans="1:51" x14ac:dyDescent="0.3">
      <c r="A40" t="s">
        <v>525</v>
      </c>
      <c r="B40">
        <v>3</v>
      </c>
      <c r="C40">
        <v>0</v>
      </c>
      <c r="D40">
        <v>0.15</v>
      </c>
      <c r="E40" t="s">
        <v>2</v>
      </c>
      <c r="F40" t="s">
        <v>3</v>
      </c>
      <c r="G40" s="39" t="e">
        <f t="shared" si="0"/>
        <v>#REF!</v>
      </c>
      <c r="H40" t="s">
        <v>3</v>
      </c>
      <c r="K40" t="s">
        <v>3</v>
      </c>
      <c r="L40" s="58" t="str">
        <f>IF(OR(H_24!$F40="---",H_24!$F40="infeas",H_24!$F40="inf"),"---",(H_24!$F40/M40)-1)</f>
        <v>---</v>
      </c>
      <c r="M40" s="20" t="e">
        <f>Model_dem!#REF!</f>
        <v>#REF!</v>
      </c>
      <c r="N40" t="e">
        <f>Model_dem!#REF!</f>
        <v>#REF!</v>
      </c>
      <c r="O40" s="23"/>
      <c r="Q40" t="s">
        <v>525</v>
      </c>
      <c r="R40">
        <v>1</v>
      </c>
      <c r="S40">
        <v>5</v>
      </c>
      <c r="T40">
        <v>0.1</v>
      </c>
      <c r="U40">
        <v>3038</v>
      </c>
      <c r="V40" t="s">
        <v>46</v>
      </c>
      <c r="W40">
        <v>627.51</v>
      </c>
      <c r="X40">
        <v>0</v>
      </c>
      <c r="Y40">
        <v>1</v>
      </c>
      <c r="Z40">
        <v>2405.9499999999998</v>
      </c>
      <c r="AA40">
        <v>1</v>
      </c>
      <c r="AE40" t="s">
        <v>525</v>
      </c>
      <c r="AF40">
        <v>0</v>
      </c>
      <c r="AG40">
        <v>0</v>
      </c>
      <c r="AH40">
        <v>0.1</v>
      </c>
      <c r="AI40">
        <v>3038</v>
      </c>
      <c r="AJ40" t="s">
        <v>46</v>
      </c>
      <c r="AK40">
        <v>74.540199999999999</v>
      </c>
      <c r="AL40">
        <v>0</v>
      </c>
      <c r="AM40">
        <v>1</v>
      </c>
      <c r="AN40">
        <v>1843.17</v>
      </c>
      <c r="AO40">
        <v>28</v>
      </c>
    </row>
    <row r="41" spans="1:51" x14ac:dyDescent="0.3">
      <c r="A41" t="s">
        <v>525</v>
      </c>
      <c r="B41">
        <v>3</v>
      </c>
      <c r="C41">
        <v>0</v>
      </c>
      <c r="D41">
        <v>0.2</v>
      </c>
      <c r="E41" t="s">
        <v>2</v>
      </c>
      <c r="F41" t="s">
        <v>3</v>
      </c>
      <c r="G41" s="39" t="e">
        <f t="shared" si="0"/>
        <v>#REF!</v>
      </c>
      <c r="H41" t="s">
        <v>3</v>
      </c>
      <c r="K41" t="s">
        <v>3</v>
      </c>
      <c r="L41" s="57" t="str">
        <f>IF(OR(H_24!$F41="---",H_24!$F41="infeas",H_24!$F41="inf"),"---",(H_24!$F41/M41)-1)</f>
        <v>---</v>
      </c>
      <c r="M41" s="20" t="e">
        <f>Model_dem!#REF!</f>
        <v>#REF!</v>
      </c>
      <c r="N41" t="e">
        <f>Model_dem!#REF!</f>
        <v>#REF!</v>
      </c>
      <c r="O41" s="23"/>
      <c r="Q41" t="s">
        <v>525</v>
      </c>
      <c r="R41">
        <v>1</v>
      </c>
      <c r="S41">
        <v>5</v>
      </c>
      <c r="T41">
        <v>0.15</v>
      </c>
      <c r="U41">
        <v>3038</v>
      </c>
      <c r="V41" t="s">
        <v>46</v>
      </c>
      <c r="W41">
        <v>660.76800000000003</v>
      </c>
      <c r="X41">
        <v>0</v>
      </c>
      <c r="Y41">
        <v>1</v>
      </c>
      <c r="Z41">
        <v>2656.81</v>
      </c>
      <c r="AA41">
        <v>1</v>
      </c>
      <c r="AE41" t="s">
        <v>525</v>
      </c>
      <c r="AF41">
        <v>0</v>
      </c>
      <c r="AG41">
        <v>0</v>
      </c>
      <c r="AH41">
        <v>0.15</v>
      </c>
      <c r="AI41">
        <v>3038</v>
      </c>
      <c r="AJ41" t="s">
        <v>46</v>
      </c>
      <c r="AK41">
        <v>73.336699999999993</v>
      </c>
      <c r="AL41">
        <v>0</v>
      </c>
      <c r="AM41">
        <v>1</v>
      </c>
      <c r="AN41">
        <v>1845.57</v>
      </c>
      <c r="AO41">
        <v>28</v>
      </c>
    </row>
    <row r="42" spans="1:51" x14ac:dyDescent="0.3">
      <c r="A42" t="s">
        <v>525</v>
      </c>
      <c r="B42">
        <v>3</v>
      </c>
      <c r="C42">
        <v>10</v>
      </c>
      <c r="D42">
        <v>0.05</v>
      </c>
      <c r="E42" t="s">
        <v>2</v>
      </c>
      <c r="F42" t="s">
        <v>3</v>
      </c>
      <c r="G42" s="39" t="e">
        <f t="shared" si="0"/>
        <v>#REF!</v>
      </c>
      <c r="H42" t="s">
        <v>3</v>
      </c>
      <c r="K42" t="s">
        <v>3</v>
      </c>
      <c r="L42" s="58" t="str">
        <f>IF(OR(H_24!$F42="---",H_24!$F42="infeas",H_24!$F42="inf"),"---",(H_24!$F42/M42)-1)</f>
        <v>---</v>
      </c>
      <c r="M42" s="20" t="e">
        <f>Model_dem!#REF!</f>
        <v>#REF!</v>
      </c>
      <c r="N42" t="e">
        <f>Model_dem!#REF!</f>
        <v>#REF!</v>
      </c>
      <c r="O42" s="23"/>
      <c r="Q42" t="s">
        <v>525</v>
      </c>
      <c r="R42">
        <v>1</v>
      </c>
      <c r="S42">
        <v>5</v>
      </c>
      <c r="T42">
        <v>0.2</v>
      </c>
      <c r="U42">
        <v>3038</v>
      </c>
      <c r="V42" t="s">
        <v>46</v>
      </c>
      <c r="W42">
        <v>641.92200000000003</v>
      </c>
      <c r="X42">
        <v>0</v>
      </c>
      <c r="Y42">
        <v>1</v>
      </c>
      <c r="Z42">
        <v>2406.86</v>
      </c>
      <c r="AA42">
        <v>1</v>
      </c>
      <c r="AE42" t="s">
        <v>525</v>
      </c>
      <c r="AF42">
        <v>0</v>
      </c>
      <c r="AG42">
        <v>0</v>
      </c>
      <c r="AH42">
        <v>0.2</v>
      </c>
      <c r="AI42">
        <v>3038</v>
      </c>
      <c r="AJ42" t="s">
        <v>46</v>
      </c>
      <c r="AK42">
        <v>73.389899999999997</v>
      </c>
      <c r="AL42">
        <v>0</v>
      </c>
      <c r="AM42">
        <v>1</v>
      </c>
      <c r="AN42">
        <v>1823.81</v>
      </c>
      <c r="AO42">
        <v>28</v>
      </c>
    </row>
    <row r="43" spans="1:51" x14ac:dyDescent="0.3">
      <c r="A43" t="s">
        <v>525</v>
      </c>
      <c r="B43">
        <v>3</v>
      </c>
      <c r="C43">
        <v>10</v>
      </c>
      <c r="D43">
        <v>0.1</v>
      </c>
      <c r="E43" t="s">
        <v>2</v>
      </c>
      <c r="F43" t="s">
        <v>3</v>
      </c>
      <c r="G43" s="39" t="e">
        <f t="shared" si="0"/>
        <v>#REF!</v>
      </c>
      <c r="H43" t="s">
        <v>3</v>
      </c>
      <c r="K43" t="s">
        <v>3</v>
      </c>
      <c r="L43" s="57" t="str">
        <f>IF(OR(H_24!$F43="---",H_24!$F43="infeas",H_24!$F43="inf"),"---",(H_24!$F43/M43)-1)</f>
        <v>---</v>
      </c>
      <c r="M43" s="20" t="e">
        <f>Model_dem!#REF!</f>
        <v>#REF!</v>
      </c>
      <c r="N43" t="e">
        <f>Model_dem!#REF!</f>
        <v>#REF!</v>
      </c>
      <c r="O43" s="23"/>
      <c r="Q43" t="s">
        <v>525</v>
      </c>
      <c r="R43">
        <v>1</v>
      </c>
      <c r="S43">
        <v>10</v>
      </c>
      <c r="T43">
        <v>0.05</v>
      </c>
      <c r="U43">
        <v>3038</v>
      </c>
      <c r="V43" t="s">
        <v>46</v>
      </c>
      <c r="W43">
        <v>597.65300000000002</v>
      </c>
      <c r="X43">
        <v>0</v>
      </c>
      <c r="Y43">
        <v>1</v>
      </c>
      <c r="Z43">
        <v>2552.67</v>
      </c>
      <c r="AA43">
        <v>1</v>
      </c>
      <c r="AE43" t="s">
        <v>525</v>
      </c>
      <c r="AF43">
        <v>3</v>
      </c>
      <c r="AG43">
        <v>0</v>
      </c>
      <c r="AH43">
        <v>0.05</v>
      </c>
      <c r="AI43">
        <v>3038</v>
      </c>
      <c r="AJ43" t="s">
        <v>46</v>
      </c>
      <c r="AK43">
        <v>84.840999999999994</v>
      </c>
      <c r="AL43">
        <v>0</v>
      </c>
      <c r="AM43">
        <v>1</v>
      </c>
      <c r="AN43">
        <v>1823.14</v>
      </c>
      <c r="AO43">
        <v>28</v>
      </c>
    </row>
    <row r="44" spans="1:51" x14ac:dyDescent="0.3">
      <c r="A44" t="s">
        <v>525</v>
      </c>
      <c r="B44">
        <v>3</v>
      </c>
      <c r="C44">
        <v>10</v>
      </c>
      <c r="D44">
        <v>0.15</v>
      </c>
      <c r="E44" t="s">
        <v>2</v>
      </c>
      <c r="F44" t="s">
        <v>3</v>
      </c>
      <c r="G44" s="39" t="e">
        <f t="shared" si="0"/>
        <v>#REF!</v>
      </c>
      <c r="H44" t="s">
        <v>3</v>
      </c>
      <c r="K44" t="s">
        <v>3</v>
      </c>
      <c r="L44" s="58" t="str">
        <f>IF(OR(H_24!$F44="---",H_24!$F44="infeas",H_24!$F44="inf"),"---",(H_24!$F44/M44)-1)</f>
        <v>---</v>
      </c>
      <c r="M44" s="20" t="e">
        <f>Model_dem!#REF!</f>
        <v>#REF!</v>
      </c>
      <c r="N44" t="e">
        <f>Model_dem!#REF!</f>
        <v>#REF!</v>
      </c>
      <c r="O44" s="23"/>
      <c r="Q44" t="s">
        <v>525</v>
      </c>
      <c r="R44">
        <v>1</v>
      </c>
      <c r="S44">
        <v>10</v>
      </c>
      <c r="T44">
        <v>0.1</v>
      </c>
      <c r="U44">
        <v>3038</v>
      </c>
      <c r="V44" t="s">
        <v>46</v>
      </c>
      <c r="W44">
        <v>599.11500000000001</v>
      </c>
      <c r="X44">
        <v>0</v>
      </c>
      <c r="Y44">
        <v>1</v>
      </c>
      <c r="Z44">
        <v>2422.13</v>
      </c>
      <c r="AA44">
        <v>1</v>
      </c>
      <c r="AE44" t="s">
        <v>525</v>
      </c>
      <c r="AF44">
        <v>3</v>
      </c>
      <c r="AG44">
        <v>0</v>
      </c>
      <c r="AH44">
        <v>0.1</v>
      </c>
      <c r="AI44">
        <v>3038</v>
      </c>
      <c r="AJ44" t="s">
        <v>46</v>
      </c>
      <c r="AK44">
        <v>85.041600000000003</v>
      </c>
      <c r="AL44">
        <v>0</v>
      </c>
      <c r="AM44">
        <v>1</v>
      </c>
      <c r="AN44">
        <v>1820.2</v>
      </c>
      <c r="AO44">
        <v>28</v>
      </c>
    </row>
    <row r="45" spans="1:51" x14ac:dyDescent="0.3">
      <c r="A45" t="s">
        <v>525</v>
      </c>
      <c r="B45">
        <v>3</v>
      </c>
      <c r="C45">
        <v>10</v>
      </c>
      <c r="D45">
        <v>0.2</v>
      </c>
      <c r="E45" t="s">
        <v>2</v>
      </c>
      <c r="F45" t="s">
        <v>3</v>
      </c>
      <c r="G45" s="39" t="e">
        <f t="shared" si="0"/>
        <v>#REF!</v>
      </c>
      <c r="H45" t="s">
        <v>3</v>
      </c>
      <c r="K45" t="s">
        <v>3</v>
      </c>
      <c r="L45" s="57" t="str">
        <f>IF(OR(H_24!$F45="---",H_24!$F45="infeas",H_24!$F45="inf"),"---",(H_24!$F45/M45)-1)</f>
        <v>---</v>
      </c>
      <c r="M45" s="20" t="e">
        <f>Model_dem!#REF!</f>
        <v>#REF!</v>
      </c>
      <c r="N45" t="e">
        <f>Model_dem!#REF!</f>
        <v>#REF!</v>
      </c>
      <c r="O45" s="23"/>
      <c r="Q45" t="s">
        <v>525</v>
      </c>
      <c r="R45">
        <v>1</v>
      </c>
      <c r="S45">
        <v>10</v>
      </c>
      <c r="T45">
        <v>0.15</v>
      </c>
      <c r="U45">
        <v>3038</v>
      </c>
      <c r="V45" t="s">
        <v>46</v>
      </c>
      <c r="W45">
        <v>605.03</v>
      </c>
      <c r="X45">
        <v>0</v>
      </c>
      <c r="Y45">
        <v>1</v>
      </c>
      <c r="Z45">
        <v>2249.7199999999998</v>
      </c>
      <c r="AA45">
        <v>1</v>
      </c>
      <c r="AE45" t="s">
        <v>525</v>
      </c>
      <c r="AF45">
        <v>3</v>
      </c>
      <c r="AG45">
        <v>0</v>
      </c>
      <c r="AH45">
        <v>0.15</v>
      </c>
      <c r="AI45">
        <v>3038</v>
      </c>
      <c r="AJ45" t="s">
        <v>46</v>
      </c>
      <c r="AK45">
        <v>85.369299999999996</v>
      </c>
      <c r="AL45">
        <v>0</v>
      </c>
      <c r="AM45">
        <v>1</v>
      </c>
      <c r="AN45">
        <v>1822.48</v>
      </c>
      <c r="AO45">
        <v>28</v>
      </c>
    </row>
    <row r="46" spans="1:51" x14ac:dyDescent="0.3">
      <c r="A46" t="s">
        <v>525</v>
      </c>
      <c r="B46">
        <v>3</v>
      </c>
      <c r="C46">
        <v>25</v>
      </c>
      <c r="D46">
        <v>0.05</v>
      </c>
      <c r="E46" t="s">
        <v>2</v>
      </c>
      <c r="F46" t="s">
        <v>3</v>
      </c>
      <c r="G46" s="39" t="e">
        <f t="shared" si="0"/>
        <v>#REF!</v>
      </c>
      <c r="H46" t="s">
        <v>3</v>
      </c>
      <c r="K46" t="s">
        <v>3</v>
      </c>
      <c r="L46" s="58" t="str">
        <f>IF(OR(H_24!$F46="---",H_24!$F46="infeas",H_24!$F46="inf"),"---",(H_24!$F46/M46)-1)</f>
        <v>---</v>
      </c>
      <c r="M46" s="20" t="e">
        <f>Model_dem!#REF!</f>
        <v>#REF!</v>
      </c>
      <c r="N46" t="e">
        <f>Model_dem!#REF!</f>
        <v>#REF!</v>
      </c>
      <c r="O46" s="23"/>
      <c r="Q46" t="s">
        <v>525</v>
      </c>
      <c r="R46">
        <v>1</v>
      </c>
      <c r="S46">
        <v>10</v>
      </c>
      <c r="T46">
        <v>0.2</v>
      </c>
      <c r="U46">
        <v>3038</v>
      </c>
      <c r="V46" t="s">
        <v>46</v>
      </c>
      <c r="W46">
        <v>616.16200000000003</v>
      </c>
      <c r="X46">
        <v>0</v>
      </c>
      <c r="Y46">
        <v>1</v>
      </c>
      <c r="Z46">
        <v>2326.9699999999998</v>
      </c>
      <c r="AA46">
        <v>1</v>
      </c>
      <c r="AE46" t="s">
        <v>525</v>
      </c>
      <c r="AF46">
        <v>3</v>
      </c>
      <c r="AG46">
        <v>0</v>
      </c>
      <c r="AH46">
        <v>0.2</v>
      </c>
      <c r="AI46">
        <v>3038</v>
      </c>
      <c r="AJ46" t="s">
        <v>46</v>
      </c>
      <c r="AK46">
        <v>86.614199999999997</v>
      </c>
      <c r="AL46">
        <v>0</v>
      </c>
      <c r="AM46">
        <v>1</v>
      </c>
      <c r="AN46">
        <v>1837.38</v>
      </c>
      <c r="AO46">
        <v>28</v>
      </c>
    </row>
    <row r="47" spans="1:51" x14ac:dyDescent="0.3">
      <c r="A47" t="s">
        <v>525</v>
      </c>
      <c r="B47">
        <v>3</v>
      </c>
      <c r="C47">
        <v>25</v>
      </c>
      <c r="D47">
        <v>0.1</v>
      </c>
      <c r="E47" t="s">
        <v>2</v>
      </c>
      <c r="F47" t="s">
        <v>3</v>
      </c>
      <c r="G47" s="39" t="e">
        <f t="shared" si="0"/>
        <v>#REF!</v>
      </c>
      <c r="H47" t="s">
        <v>3</v>
      </c>
      <c r="K47" t="s">
        <v>3</v>
      </c>
      <c r="L47" s="57" t="str">
        <f>IF(OR(H_24!$F47="---",H_24!$F47="infeas",H_24!$F47="inf"),"---",(H_24!$F47/M47)-1)</f>
        <v>---</v>
      </c>
      <c r="M47" s="20" t="e">
        <f>Model_dem!#REF!</f>
        <v>#REF!</v>
      </c>
      <c r="N47" t="e">
        <f>Model_dem!#REF!</f>
        <v>#REF!</v>
      </c>
      <c r="O47" s="23"/>
      <c r="Q47" t="s">
        <v>525</v>
      </c>
      <c r="R47">
        <v>1</v>
      </c>
      <c r="S47">
        <v>25</v>
      </c>
      <c r="T47">
        <v>0.15</v>
      </c>
      <c r="U47">
        <v>3038</v>
      </c>
      <c r="V47" t="s">
        <v>46</v>
      </c>
      <c r="W47">
        <v>616.07899999999995</v>
      </c>
      <c r="X47">
        <v>0</v>
      </c>
      <c r="Y47">
        <v>1</v>
      </c>
      <c r="Z47">
        <v>2350.4499999999998</v>
      </c>
      <c r="AA47">
        <v>1</v>
      </c>
      <c r="AE47" t="s">
        <v>525</v>
      </c>
      <c r="AF47">
        <v>3</v>
      </c>
      <c r="AG47">
        <v>10</v>
      </c>
      <c r="AH47">
        <v>0.05</v>
      </c>
      <c r="AI47">
        <v>3038</v>
      </c>
      <c r="AJ47" t="s">
        <v>46</v>
      </c>
      <c r="AK47">
        <v>86.078599999999994</v>
      </c>
      <c r="AL47">
        <v>0</v>
      </c>
      <c r="AM47">
        <v>1</v>
      </c>
      <c r="AN47">
        <v>1832.2</v>
      </c>
      <c r="AO47">
        <v>28</v>
      </c>
    </row>
    <row r="48" spans="1:51" x14ac:dyDescent="0.3">
      <c r="A48" t="s">
        <v>525</v>
      </c>
      <c r="B48">
        <v>3</v>
      </c>
      <c r="C48">
        <v>25</v>
      </c>
      <c r="D48">
        <v>0.15</v>
      </c>
      <c r="E48" t="s">
        <v>2</v>
      </c>
      <c r="F48" t="s">
        <v>3</v>
      </c>
      <c r="G48" s="39" t="e">
        <f t="shared" si="0"/>
        <v>#REF!</v>
      </c>
      <c r="H48" t="s">
        <v>3</v>
      </c>
      <c r="K48" t="s">
        <v>3</v>
      </c>
      <c r="L48" s="58" t="str">
        <f>IF(OR(H_24!$F48="---",H_24!$F48="infeas",H_24!$F48="inf"),"---",(H_24!$F48/M48)-1)</f>
        <v>---</v>
      </c>
      <c r="M48" s="20" t="e">
        <f>Model_dem!#REF!</f>
        <v>#REF!</v>
      </c>
      <c r="N48" t="e">
        <f>Model_dem!#REF!</f>
        <v>#REF!</v>
      </c>
      <c r="O48" s="23"/>
      <c r="Q48" t="s">
        <v>525</v>
      </c>
      <c r="R48">
        <v>1</v>
      </c>
      <c r="S48">
        <v>50</v>
      </c>
      <c r="T48">
        <v>0.05</v>
      </c>
      <c r="U48">
        <v>3038</v>
      </c>
      <c r="V48" t="s">
        <v>46</v>
      </c>
      <c r="W48">
        <v>608.00400000000002</v>
      </c>
      <c r="X48">
        <v>0</v>
      </c>
      <c r="Y48">
        <v>1</v>
      </c>
      <c r="Z48">
        <v>2353.54</v>
      </c>
      <c r="AA48">
        <v>1</v>
      </c>
      <c r="AE48" t="s">
        <v>525</v>
      </c>
      <c r="AF48">
        <v>3</v>
      </c>
      <c r="AG48">
        <v>10</v>
      </c>
      <c r="AH48">
        <v>0.1</v>
      </c>
      <c r="AI48">
        <v>3038</v>
      </c>
      <c r="AJ48" t="s">
        <v>46</v>
      </c>
      <c r="AK48">
        <v>85.5749</v>
      </c>
      <c r="AL48">
        <v>0</v>
      </c>
      <c r="AM48">
        <v>1</v>
      </c>
      <c r="AN48">
        <v>1826.83</v>
      </c>
      <c r="AO48">
        <v>28</v>
      </c>
    </row>
    <row r="49" spans="1:41" x14ac:dyDescent="0.3">
      <c r="A49" t="s">
        <v>525</v>
      </c>
      <c r="B49">
        <v>3</v>
      </c>
      <c r="C49">
        <v>25</v>
      </c>
      <c r="D49">
        <v>0.2</v>
      </c>
      <c r="E49" t="s">
        <v>2</v>
      </c>
      <c r="F49" t="s">
        <v>3</v>
      </c>
      <c r="G49" s="39" t="e">
        <f t="shared" si="0"/>
        <v>#REF!</v>
      </c>
      <c r="H49" t="s">
        <v>3</v>
      </c>
      <c r="K49" t="s">
        <v>3</v>
      </c>
      <c r="L49" s="57" t="str">
        <f>IF(OR(H_24!$F49="---",H_24!$F49="infeas",H_24!$F49="inf"),"---",(H_24!$F49/M49)-1)</f>
        <v>---</v>
      </c>
      <c r="M49" s="20" t="e">
        <f>Model_dem!#REF!</f>
        <v>#REF!</v>
      </c>
      <c r="N49" t="e">
        <f>Model_dem!#REF!</f>
        <v>#REF!</v>
      </c>
      <c r="O49" s="23"/>
      <c r="Q49" t="s">
        <v>525</v>
      </c>
      <c r="R49">
        <v>1</v>
      </c>
      <c r="S49">
        <v>50</v>
      </c>
      <c r="T49">
        <v>0.15</v>
      </c>
      <c r="U49">
        <v>3038</v>
      </c>
      <c r="V49" t="s">
        <v>46</v>
      </c>
      <c r="W49">
        <v>673.10500000000002</v>
      </c>
      <c r="X49">
        <v>0</v>
      </c>
      <c r="Y49">
        <v>1</v>
      </c>
      <c r="Z49">
        <v>2343.04</v>
      </c>
      <c r="AA49">
        <v>1</v>
      </c>
      <c r="AE49" t="s">
        <v>525</v>
      </c>
      <c r="AF49">
        <v>3</v>
      </c>
      <c r="AG49">
        <v>10</v>
      </c>
      <c r="AH49">
        <v>0.15</v>
      </c>
      <c r="AI49">
        <v>3038</v>
      </c>
      <c r="AJ49" t="s">
        <v>46</v>
      </c>
      <c r="AK49">
        <v>85.448499999999996</v>
      </c>
      <c r="AL49">
        <v>0</v>
      </c>
      <c r="AM49">
        <v>1</v>
      </c>
      <c r="AN49">
        <v>1828.13</v>
      </c>
      <c r="AO49">
        <v>28</v>
      </c>
    </row>
    <row r="50" spans="1:41" x14ac:dyDescent="0.3">
      <c r="A50" t="s">
        <v>525</v>
      </c>
      <c r="B50">
        <v>3</v>
      </c>
      <c r="C50">
        <v>50</v>
      </c>
      <c r="D50">
        <v>0.05</v>
      </c>
      <c r="E50" t="s">
        <v>2</v>
      </c>
      <c r="F50" t="s">
        <v>3</v>
      </c>
      <c r="G50" s="39" t="e">
        <f t="shared" si="0"/>
        <v>#REF!</v>
      </c>
      <c r="H50" t="s">
        <v>3</v>
      </c>
      <c r="K50" t="s">
        <v>3</v>
      </c>
      <c r="L50" s="58" t="str">
        <f>IF(OR(H_24!$F50="---",H_24!$F50="infeas",H_24!$F50="inf"),"---",(H_24!$F50/M50)-1)</f>
        <v>---</v>
      </c>
      <c r="M50" s="20" t="e">
        <f>Model_dem!#REF!</f>
        <v>#REF!</v>
      </c>
      <c r="N50" t="e">
        <f>Model_dem!#REF!</f>
        <v>#REF!</v>
      </c>
      <c r="O50" s="23"/>
      <c r="Q50" t="s">
        <v>525</v>
      </c>
      <c r="R50">
        <v>1</v>
      </c>
      <c r="S50">
        <v>50</v>
      </c>
      <c r="T50">
        <v>0.2</v>
      </c>
      <c r="U50">
        <v>3038</v>
      </c>
      <c r="V50" t="s">
        <v>46</v>
      </c>
      <c r="W50">
        <v>656.62800000000004</v>
      </c>
      <c r="X50">
        <v>0</v>
      </c>
      <c r="Y50">
        <v>1</v>
      </c>
      <c r="Z50">
        <v>2499.31</v>
      </c>
      <c r="AA50">
        <v>1</v>
      </c>
      <c r="AE50" t="s">
        <v>525</v>
      </c>
      <c r="AF50">
        <v>3</v>
      </c>
      <c r="AG50">
        <v>10</v>
      </c>
      <c r="AH50">
        <v>0.2</v>
      </c>
      <c r="AI50">
        <v>3038</v>
      </c>
      <c r="AJ50" t="s">
        <v>46</v>
      </c>
      <c r="AK50">
        <v>86.136600000000001</v>
      </c>
      <c r="AL50">
        <v>0</v>
      </c>
      <c r="AM50">
        <v>1</v>
      </c>
      <c r="AN50">
        <v>1827.8</v>
      </c>
      <c r="AO50">
        <v>28</v>
      </c>
    </row>
    <row r="51" spans="1:41" x14ac:dyDescent="0.3">
      <c r="A51" t="s">
        <v>525</v>
      </c>
      <c r="B51">
        <v>3</v>
      </c>
      <c r="C51">
        <v>50</v>
      </c>
      <c r="D51">
        <v>0.1</v>
      </c>
      <c r="E51" t="s">
        <v>2</v>
      </c>
      <c r="F51" t="s">
        <v>3</v>
      </c>
      <c r="G51" s="39" t="e">
        <f t="shared" si="0"/>
        <v>#REF!</v>
      </c>
      <c r="H51" t="s">
        <v>3</v>
      </c>
      <c r="K51" t="s">
        <v>3</v>
      </c>
      <c r="L51" s="57" t="str">
        <f>IF(OR(H_24!$F51="---",H_24!$F51="infeas",H_24!$F51="inf"),"---",(H_24!$F51/M51)-1)</f>
        <v>---</v>
      </c>
      <c r="M51" s="20" t="e">
        <f>Model_dem!#REF!</f>
        <v>#REF!</v>
      </c>
      <c r="N51" t="e">
        <f>Model_dem!#REF!</f>
        <v>#REF!</v>
      </c>
      <c r="O51" s="23"/>
      <c r="Q51" t="s">
        <v>525</v>
      </c>
      <c r="R51">
        <v>2</v>
      </c>
      <c r="S51">
        <v>5</v>
      </c>
      <c r="T51">
        <v>0.05</v>
      </c>
      <c r="U51">
        <v>3038</v>
      </c>
      <c r="V51" t="s">
        <v>46</v>
      </c>
      <c r="W51">
        <v>647.67100000000005</v>
      </c>
      <c r="X51">
        <v>0</v>
      </c>
      <c r="Y51">
        <v>1</v>
      </c>
      <c r="Z51">
        <v>2141.9499999999998</v>
      </c>
      <c r="AA51">
        <v>1</v>
      </c>
      <c r="AE51" t="s">
        <v>525</v>
      </c>
      <c r="AF51">
        <v>3</v>
      </c>
      <c r="AG51">
        <v>25</v>
      </c>
      <c r="AH51">
        <v>0.05</v>
      </c>
      <c r="AI51">
        <v>3038</v>
      </c>
      <c r="AJ51" t="s">
        <v>46</v>
      </c>
      <c r="AK51">
        <v>84.549300000000002</v>
      </c>
      <c r="AL51">
        <v>0</v>
      </c>
      <c r="AM51">
        <v>1</v>
      </c>
      <c r="AN51">
        <v>1841.87</v>
      </c>
      <c r="AO51">
        <v>28</v>
      </c>
    </row>
    <row r="52" spans="1:41" x14ac:dyDescent="0.3">
      <c r="A52" t="s">
        <v>525</v>
      </c>
      <c r="B52">
        <v>3</v>
      </c>
      <c r="C52">
        <v>50</v>
      </c>
      <c r="D52">
        <v>0.15</v>
      </c>
      <c r="E52" t="s">
        <v>2</v>
      </c>
      <c r="F52" t="s">
        <v>3</v>
      </c>
      <c r="G52" s="39" t="e">
        <f t="shared" si="0"/>
        <v>#REF!</v>
      </c>
      <c r="H52" t="s">
        <v>3</v>
      </c>
      <c r="K52" t="s">
        <v>3</v>
      </c>
      <c r="L52" s="58" t="str">
        <f>IF(OR(H_24!$F52="---",H_24!$F52="infeas",H_24!$F52="inf"),"---",(H_24!$F52/M52)-1)</f>
        <v>---</v>
      </c>
      <c r="M52" s="20" t="e">
        <f>Model_dem!#REF!</f>
        <v>#REF!</v>
      </c>
      <c r="N52" t="e">
        <f>Model_dem!#REF!</f>
        <v>#REF!</v>
      </c>
      <c r="O52" s="23"/>
      <c r="Q52" t="s">
        <v>525</v>
      </c>
      <c r="R52">
        <v>2</v>
      </c>
      <c r="S52">
        <v>5</v>
      </c>
      <c r="T52">
        <v>0.1</v>
      </c>
      <c r="U52">
        <v>3038</v>
      </c>
      <c r="V52" t="s">
        <v>46</v>
      </c>
      <c r="W52">
        <v>621.47</v>
      </c>
      <c r="X52">
        <v>0</v>
      </c>
      <c r="Y52">
        <v>1</v>
      </c>
      <c r="Z52">
        <v>2082.0300000000002</v>
      </c>
      <c r="AA52">
        <v>1</v>
      </c>
      <c r="AE52" t="s">
        <v>525</v>
      </c>
      <c r="AF52">
        <v>3</v>
      </c>
      <c r="AG52">
        <v>25</v>
      </c>
      <c r="AH52">
        <v>0.1</v>
      </c>
      <c r="AI52">
        <v>3038</v>
      </c>
      <c r="AJ52" t="s">
        <v>46</v>
      </c>
      <c r="AK52">
        <v>84.138900000000007</v>
      </c>
      <c r="AL52">
        <v>0</v>
      </c>
      <c r="AM52">
        <v>1</v>
      </c>
      <c r="AN52">
        <v>1835.19</v>
      </c>
      <c r="AO52">
        <v>28</v>
      </c>
    </row>
    <row r="53" spans="1:41" x14ac:dyDescent="0.3">
      <c r="A53" t="s">
        <v>525</v>
      </c>
      <c r="B53">
        <v>3</v>
      </c>
      <c r="C53">
        <v>50</v>
      </c>
      <c r="D53">
        <v>0.2</v>
      </c>
      <c r="E53" t="s">
        <v>2</v>
      </c>
      <c r="F53" t="s">
        <v>3</v>
      </c>
      <c r="G53" s="39" t="e">
        <f t="shared" si="0"/>
        <v>#REF!</v>
      </c>
      <c r="H53" t="s">
        <v>3</v>
      </c>
      <c r="K53" t="s">
        <v>3</v>
      </c>
      <c r="L53" s="57" t="str">
        <f>IF(OR(H_24!$F53="---",H_24!$F53="infeas",H_24!$F53="inf"),"---",(H_24!$F53/M53)-1)</f>
        <v>---</v>
      </c>
      <c r="M53" s="20" t="e">
        <f>Model_dem!#REF!</f>
        <v>#REF!</v>
      </c>
      <c r="N53" t="e">
        <f>Model_dem!#REF!</f>
        <v>#REF!</v>
      </c>
      <c r="O53" s="23"/>
      <c r="Q53" t="s">
        <v>525</v>
      </c>
      <c r="R53">
        <v>2</v>
      </c>
      <c r="S53">
        <v>5</v>
      </c>
      <c r="T53">
        <v>0.15</v>
      </c>
      <c r="U53">
        <v>3038</v>
      </c>
      <c r="V53" t="s">
        <v>46</v>
      </c>
      <c r="W53">
        <v>585.99099999999999</v>
      </c>
      <c r="X53">
        <v>0</v>
      </c>
      <c r="Y53">
        <v>1</v>
      </c>
      <c r="Z53">
        <v>2216.13</v>
      </c>
      <c r="AA53">
        <v>1</v>
      </c>
      <c r="AE53" t="s">
        <v>525</v>
      </c>
      <c r="AF53">
        <v>3</v>
      </c>
      <c r="AG53">
        <v>25</v>
      </c>
      <c r="AH53">
        <v>0.15</v>
      </c>
      <c r="AI53">
        <v>3038</v>
      </c>
      <c r="AJ53" t="s">
        <v>46</v>
      </c>
      <c r="AK53">
        <v>86.651399999999995</v>
      </c>
      <c r="AL53">
        <v>0</v>
      </c>
      <c r="AM53">
        <v>1</v>
      </c>
      <c r="AN53">
        <v>1833.6</v>
      </c>
      <c r="AO53">
        <v>28</v>
      </c>
    </row>
    <row r="54" spans="1:41" x14ac:dyDescent="0.3">
      <c r="A54" t="s">
        <v>531</v>
      </c>
      <c r="B54">
        <v>0</v>
      </c>
      <c r="C54">
        <v>0</v>
      </c>
      <c r="D54">
        <v>0.05</v>
      </c>
      <c r="E54" t="s">
        <v>2</v>
      </c>
      <c r="F54" t="s">
        <v>3</v>
      </c>
      <c r="G54" s="39" t="e">
        <f t="shared" si="0"/>
        <v>#REF!</v>
      </c>
      <c r="H54" t="s">
        <v>3</v>
      </c>
      <c r="K54" t="s">
        <v>3</v>
      </c>
      <c r="L54" s="58" t="str">
        <f>IF(OR(H_24!$F54="---",H_24!$F54="infeas",H_24!$F54="inf"),"---",(H_24!$F54/M54)-1)</f>
        <v>---</v>
      </c>
      <c r="M54" s="20" t="e">
        <f>Model_dem!#REF!</f>
        <v>#REF!</v>
      </c>
      <c r="N54" t="e">
        <f>Model_dem!#REF!</f>
        <v>#REF!</v>
      </c>
      <c r="O54" s="23"/>
      <c r="Q54" t="s">
        <v>525</v>
      </c>
      <c r="R54">
        <v>2</v>
      </c>
      <c r="S54">
        <v>5</v>
      </c>
      <c r="T54">
        <v>0.2</v>
      </c>
      <c r="U54">
        <v>3038</v>
      </c>
      <c r="V54" t="s">
        <v>46</v>
      </c>
      <c r="W54">
        <v>621.38300000000004</v>
      </c>
      <c r="X54">
        <v>0</v>
      </c>
      <c r="Y54">
        <v>1</v>
      </c>
      <c r="Z54">
        <v>2221.12</v>
      </c>
      <c r="AA54">
        <v>1</v>
      </c>
      <c r="AE54" t="s">
        <v>525</v>
      </c>
      <c r="AF54">
        <v>3</v>
      </c>
      <c r="AG54">
        <v>25</v>
      </c>
      <c r="AH54">
        <v>0.2</v>
      </c>
      <c r="AI54">
        <v>3038</v>
      </c>
      <c r="AJ54" t="s">
        <v>46</v>
      </c>
      <c r="AK54">
        <v>85.849599999999995</v>
      </c>
      <c r="AL54">
        <v>0</v>
      </c>
      <c r="AM54">
        <v>1</v>
      </c>
      <c r="AN54">
        <v>1833.72</v>
      </c>
      <c r="AO54">
        <v>28</v>
      </c>
    </row>
    <row r="55" spans="1:41" x14ac:dyDescent="0.3">
      <c r="A55" t="s">
        <v>531</v>
      </c>
      <c r="B55">
        <v>0</v>
      </c>
      <c r="C55">
        <v>0</v>
      </c>
      <c r="D55">
        <v>0.1</v>
      </c>
      <c r="E55" t="s">
        <v>2</v>
      </c>
      <c r="F55" t="s">
        <v>3</v>
      </c>
      <c r="G55" s="39" t="e">
        <f t="shared" si="0"/>
        <v>#REF!</v>
      </c>
      <c r="H55" t="s">
        <v>3</v>
      </c>
      <c r="K55" t="s">
        <v>3</v>
      </c>
      <c r="L55" s="57" t="str">
        <f>IF(OR(H_24!$F55="---",H_24!$F55="infeas",H_24!$F55="inf"),"---",(H_24!$F55/M55)-1)</f>
        <v>---</v>
      </c>
      <c r="M55" s="20" t="e">
        <f>Model_dem!#REF!</f>
        <v>#REF!</v>
      </c>
      <c r="N55" t="e">
        <f>Model_dem!#REF!</f>
        <v>#REF!</v>
      </c>
      <c r="O55" s="23"/>
      <c r="Q55" t="s">
        <v>525</v>
      </c>
      <c r="R55">
        <v>2</v>
      </c>
      <c r="S55">
        <v>10</v>
      </c>
      <c r="T55">
        <v>0.05</v>
      </c>
      <c r="U55">
        <v>3038</v>
      </c>
      <c r="V55" t="s">
        <v>46</v>
      </c>
      <c r="W55">
        <v>659.95699999999999</v>
      </c>
      <c r="X55">
        <v>0</v>
      </c>
      <c r="Y55">
        <v>1</v>
      </c>
      <c r="Z55">
        <v>2024.39</v>
      </c>
      <c r="AA55">
        <v>1</v>
      </c>
      <c r="AE55" t="s">
        <v>525</v>
      </c>
      <c r="AF55">
        <v>3</v>
      </c>
      <c r="AG55">
        <v>50</v>
      </c>
      <c r="AH55">
        <v>0.05</v>
      </c>
      <c r="AI55">
        <v>3038</v>
      </c>
      <c r="AJ55" t="s">
        <v>46</v>
      </c>
      <c r="AK55">
        <v>86.756399999999999</v>
      </c>
      <c r="AL55">
        <v>0</v>
      </c>
      <c r="AM55">
        <v>1</v>
      </c>
      <c r="AN55">
        <v>1839.93</v>
      </c>
      <c r="AO55">
        <v>28</v>
      </c>
    </row>
    <row r="56" spans="1:41" x14ac:dyDescent="0.3">
      <c r="A56" t="s">
        <v>531</v>
      </c>
      <c r="B56">
        <v>0</v>
      </c>
      <c r="C56">
        <v>0</v>
      </c>
      <c r="D56">
        <v>0.15</v>
      </c>
      <c r="E56" t="s">
        <v>2</v>
      </c>
      <c r="F56" t="s">
        <v>3</v>
      </c>
      <c r="G56" s="39" t="e">
        <f t="shared" si="0"/>
        <v>#REF!</v>
      </c>
      <c r="H56" t="s">
        <v>3</v>
      </c>
      <c r="K56" t="s">
        <v>3</v>
      </c>
      <c r="L56" s="58" t="str">
        <f>IF(OR(H_24!$F56="---",H_24!$F56="infeas",H_24!$F56="inf"),"---",(H_24!$F56/M56)-1)</f>
        <v>---</v>
      </c>
      <c r="M56" s="20" t="e">
        <f>Model_dem!#REF!</f>
        <v>#REF!</v>
      </c>
      <c r="N56" t="e">
        <f>Model_dem!#REF!</f>
        <v>#REF!</v>
      </c>
      <c r="O56" s="23"/>
      <c r="Q56" t="s">
        <v>525</v>
      </c>
      <c r="R56">
        <v>2</v>
      </c>
      <c r="S56">
        <v>10</v>
      </c>
      <c r="T56">
        <v>0.1</v>
      </c>
      <c r="U56">
        <v>3038</v>
      </c>
      <c r="V56" t="s">
        <v>46</v>
      </c>
      <c r="W56">
        <v>638.45399999999995</v>
      </c>
      <c r="X56">
        <v>0</v>
      </c>
      <c r="Y56">
        <v>1</v>
      </c>
      <c r="Z56">
        <v>2252.52</v>
      </c>
      <c r="AA56">
        <v>1</v>
      </c>
      <c r="AE56" t="s">
        <v>525</v>
      </c>
      <c r="AF56">
        <v>3</v>
      </c>
      <c r="AG56">
        <v>50</v>
      </c>
      <c r="AH56">
        <v>0.1</v>
      </c>
      <c r="AI56">
        <v>3038</v>
      </c>
      <c r="AJ56" t="s">
        <v>46</v>
      </c>
      <c r="AK56">
        <v>85.668400000000005</v>
      </c>
      <c r="AL56">
        <v>0</v>
      </c>
      <c r="AM56">
        <v>1</v>
      </c>
      <c r="AN56">
        <v>1827.85</v>
      </c>
      <c r="AO56">
        <v>28</v>
      </c>
    </row>
    <row r="57" spans="1:41" x14ac:dyDescent="0.3">
      <c r="A57" t="s">
        <v>531</v>
      </c>
      <c r="B57">
        <v>0</v>
      </c>
      <c r="C57">
        <v>0</v>
      </c>
      <c r="D57">
        <v>0.2</v>
      </c>
      <c r="E57" t="s">
        <v>2</v>
      </c>
      <c r="F57" t="s">
        <v>3</v>
      </c>
      <c r="G57" s="39" t="e">
        <f t="shared" si="0"/>
        <v>#REF!</v>
      </c>
      <c r="H57" t="s">
        <v>3</v>
      </c>
      <c r="K57" t="s">
        <v>3</v>
      </c>
      <c r="L57" s="57" t="str">
        <f>IF(OR(H_24!$F57="---",H_24!$F57="infeas",H_24!$F57="inf"),"---",(H_24!$F57/M57)-1)</f>
        <v>---</v>
      </c>
      <c r="M57" s="20" t="e">
        <f>Model_dem!#REF!</f>
        <v>#REF!</v>
      </c>
      <c r="N57" t="e">
        <f>Model_dem!#REF!</f>
        <v>#REF!</v>
      </c>
      <c r="O57" s="23"/>
      <c r="Q57" t="s">
        <v>525</v>
      </c>
      <c r="R57">
        <v>2</v>
      </c>
      <c r="S57">
        <v>10</v>
      </c>
      <c r="T57">
        <v>0.15</v>
      </c>
      <c r="U57">
        <v>3038</v>
      </c>
      <c r="V57" t="s">
        <v>46</v>
      </c>
      <c r="W57">
        <v>496.29</v>
      </c>
      <c r="X57">
        <v>0</v>
      </c>
      <c r="Y57">
        <v>1</v>
      </c>
      <c r="Z57">
        <v>2144.91</v>
      </c>
      <c r="AA57">
        <v>1</v>
      </c>
      <c r="AE57" t="s">
        <v>525</v>
      </c>
      <c r="AF57">
        <v>3</v>
      </c>
      <c r="AG57">
        <v>50</v>
      </c>
      <c r="AH57">
        <v>0.15</v>
      </c>
      <c r="AI57">
        <v>3038</v>
      </c>
      <c r="AJ57" t="s">
        <v>46</v>
      </c>
      <c r="AK57">
        <v>87.4238</v>
      </c>
      <c r="AL57">
        <v>0</v>
      </c>
      <c r="AM57">
        <v>1</v>
      </c>
      <c r="AN57">
        <v>1833.04</v>
      </c>
      <c r="AO57">
        <v>28</v>
      </c>
    </row>
    <row r="58" spans="1:41" x14ac:dyDescent="0.3">
      <c r="A58" t="s">
        <v>531</v>
      </c>
      <c r="B58">
        <v>1</v>
      </c>
      <c r="C58">
        <v>5</v>
      </c>
      <c r="D58">
        <v>0.05</v>
      </c>
      <c r="E58" t="s">
        <v>2</v>
      </c>
      <c r="F58" t="s">
        <v>3</v>
      </c>
      <c r="G58" s="39" t="e">
        <f t="shared" si="0"/>
        <v>#REF!</v>
      </c>
      <c r="H58" t="s">
        <v>3</v>
      </c>
      <c r="K58" t="s">
        <v>3</v>
      </c>
      <c r="L58" s="58" t="str">
        <f>IF(OR(H_24!$F58="---",H_24!$F58="infeas",H_24!$F58="inf"),"---",(H_24!$F58/M58)-1)</f>
        <v>---</v>
      </c>
      <c r="M58" s="20" t="e">
        <f>Model_dem!#REF!</f>
        <v>#REF!</v>
      </c>
      <c r="N58" t="e">
        <f>Model_dem!#REF!</f>
        <v>#REF!</v>
      </c>
      <c r="O58" s="23"/>
      <c r="Q58" t="s">
        <v>525</v>
      </c>
      <c r="R58">
        <v>2</v>
      </c>
      <c r="S58">
        <v>10</v>
      </c>
      <c r="T58">
        <v>0.2</v>
      </c>
      <c r="U58">
        <v>3038</v>
      </c>
      <c r="V58" t="s">
        <v>46</v>
      </c>
      <c r="W58">
        <v>512.94500000000005</v>
      </c>
      <c r="X58">
        <v>0</v>
      </c>
      <c r="Y58">
        <v>1</v>
      </c>
      <c r="Z58">
        <v>2295.37</v>
      </c>
      <c r="AA58">
        <v>1</v>
      </c>
      <c r="AE58" t="s">
        <v>525</v>
      </c>
      <c r="AF58">
        <v>3</v>
      </c>
      <c r="AG58">
        <v>50</v>
      </c>
      <c r="AH58">
        <v>0.2</v>
      </c>
      <c r="AI58">
        <v>3038</v>
      </c>
      <c r="AJ58" t="s">
        <v>46</v>
      </c>
      <c r="AK58">
        <v>86.52</v>
      </c>
      <c r="AL58">
        <v>0</v>
      </c>
      <c r="AM58">
        <v>1</v>
      </c>
      <c r="AN58">
        <v>1832.13</v>
      </c>
      <c r="AO58">
        <v>28</v>
      </c>
    </row>
    <row r="59" spans="1:41" x14ac:dyDescent="0.3">
      <c r="A59" t="s">
        <v>531</v>
      </c>
      <c r="B59">
        <v>1</v>
      </c>
      <c r="C59">
        <v>5</v>
      </c>
      <c r="D59">
        <v>0.1</v>
      </c>
      <c r="E59" t="s">
        <v>2</v>
      </c>
      <c r="F59" t="s">
        <v>3</v>
      </c>
      <c r="G59" s="39" t="e">
        <f t="shared" si="0"/>
        <v>#REF!</v>
      </c>
      <c r="H59" t="s">
        <v>3</v>
      </c>
      <c r="K59" t="s">
        <v>3</v>
      </c>
      <c r="L59" s="57" t="str">
        <f>IF(OR(H_24!$F59="---",H_24!$F59="infeas",H_24!$F59="inf"),"---",(H_24!$F59/M59)-1)</f>
        <v>---</v>
      </c>
      <c r="M59" s="20" t="e">
        <f>Model_dem!#REF!</f>
        <v>#REF!</v>
      </c>
      <c r="N59" t="e">
        <f>Model_dem!#REF!</f>
        <v>#REF!</v>
      </c>
      <c r="O59" s="23"/>
      <c r="Q59" t="s">
        <v>525</v>
      </c>
      <c r="R59">
        <v>2</v>
      </c>
      <c r="S59">
        <v>25</v>
      </c>
      <c r="T59">
        <v>0.05</v>
      </c>
      <c r="U59">
        <v>3038</v>
      </c>
      <c r="V59" t="s">
        <v>46</v>
      </c>
      <c r="W59">
        <v>537.15800000000002</v>
      </c>
      <c r="X59">
        <v>0</v>
      </c>
      <c r="Y59">
        <v>1</v>
      </c>
      <c r="Z59">
        <v>2186.7800000000002</v>
      </c>
      <c r="AA59">
        <v>1</v>
      </c>
      <c r="AE59" t="s">
        <v>531</v>
      </c>
      <c r="AF59">
        <v>0</v>
      </c>
      <c r="AG59">
        <v>0</v>
      </c>
      <c r="AH59">
        <v>0.05</v>
      </c>
      <c r="AI59">
        <v>3038</v>
      </c>
      <c r="AJ59" t="s">
        <v>46</v>
      </c>
      <c r="AK59">
        <v>67.032399999999996</v>
      </c>
      <c r="AL59">
        <v>0</v>
      </c>
      <c r="AM59">
        <v>1</v>
      </c>
      <c r="AN59">
        <v>1845.16</v>
      </c>
      <c r="AO59">
        <v>29</v>
      </c>
    </row>
    <row r="60" spans="1:41" x14ac:dyDescent="0.3">
      <c r="A60" t="s">
        <v>531</v>
      </c>
      <c r="B60">
        <v>1</v>
      </c>
      <c r="C60">
        <v>5</v>
      </c>
      <c r="D60">
        <v>0.15</v>
      </c>
      <c r="E60" t="s">
        <v>2</v>
      </c>
      <c r="F60" t="s">
        <v>3</v>
      </c>
      <c r="G60" s="39" t="e">
        <f t="shared" si="0"/>
        <v>#REF!</v>
      </c>
      <c r="H60" t="s">
        <v>3</v>
      </c>
      <c r="K60" t="s">
        <v>3</v>
      </c>
      <c r="L60" s="58" t="str">
        <f>IF(OR(H_24!$F60="---",H_24!$F60="infeas",H_24!$F60="inf"),"---",(H_24!$F60/M60)-1)</f>
        <v>---</v>
      </c>
      <c r="M60" s="20" t="e">
        <f>Model_dem!#REF!</f>
        <v>#REF!</v>
      </c>
      <c r="N60" t="e">
        <f>Model_dem!#REF!</f>
        <v>#REF!</v>
      </c>
      <c r="O60" s="23"/>
      <c r="Q60" t="s">
        <v>525</v>
      </c>
      <c r="R60">
        <v>2</v>
      </c>
      <c r="S60">
        <v>25</v>
      </c>
      <c r="T60">
        <v>0.1</v>
      </c>
      <c r="U60">
        <v>3038</v>
      </c>
      <c r="V60" t="s">
        <v>46</v>
      </c>
      <c r="W60">
        <v>503.39600000000002</v>
      </c>
      <c r="X60">
        <v>0</v>
      </c>
      <c r="Y60">
        <v>1</v>
      </c>
      <c r="Z60">
        <v>2038.25</v>
      </c>
      <c r="AA60">
        <v>1</v>
      </c>
      <c r="AE60" t="s">
        <v>531</v>
      </c>
      <c r="AF60">
        <v>0</v>
      </c>
      <c r="AG60">
        <v>0</v>
      </c>
      <c r="AH60">
        <v>0.1</v>
      </c>
      <c r="AI60">
        <v>3038</v>
      </c>
      <c r="AJ60" t="s">
        <v>46</v>
      </c>
      <c r="AK60">
        <v>66.911100000000005</v>
      </c>
      <c r="AL60">
        <v>0</v>
      </c>
      <c r="AM60">
        <v>1</v>
      </c>
      <c r="AN60">
        <v>1847.93</v>
      </c>
      <c r="AO60">
        <v>29</v>
      </c>
    </row>
    <row r="61" spans="1:41" x14ac:dyDescent="0.3">
      <c r="A61" t="s">
        <v>531</v>
      </c>
      <c r="B61">
        <v>1</v>
      </c>
      <c r="C61">
        <v>5</v>
      </c>
      <c r="D61">
        <v>0.2</v>
      </c>
      <c r="E61" t="s">
        <v>2</v>
      </c>
      <c r="F61" t="s">
        <v>3</v>
      </c>
      <c r="G61" s="39" t="e">
        <f t="shared" si="0"/>
        <v>#REF!</v>
      </c>
      <c r="H61" t="s">
        <v>3</v>
      </c>
      <c r="K61" t="s">
        <v>3</v>
      </c>
      <c r="L61" s="57" t="str">
        <f>IF(OR(H_24!$F61="---",H_24!$F61="infeas",H_24!$F61="inf"),"---",(H_24!$F61/M61)-1)</f>
        <v>---</v>
      </c>
      <c r="M61" s="20" t="e">
        <f>Model_dem!#REF!</f>
        <v>#REF!</v>
      </c>
      <c r="N61" t="e">
        <f>Model_dem!#REF!</f>
        <v>#REF!</v>
      </c>
      <c r="O61" s="23"/>
      <c r="Q61" t="s">
        <v>525</v>
      </c>
      <c r="R61">
        <v>2</v>
      </c>
      <c r="S61">
        <v>25</v>
      </c>
      <c r="T61">
        <v>0.15</v>
      </c>
      <c r="U61">
        <v>3038</v>
      </c>
      <c r="V61" t="s">
        <v>46</v>
      </c>
      <c r="W61">
        <v>504.12900000000002</v>
      </c>
      <c r="X61">
        <v>0</v>
      </c>
      <c r="Y61">
        <v>1</v>
      </c>
      <c r="Z61">
        <v>2028.92</v>
      </c>
      <c r="AA61">
        <v>1</v>
      </c>
      <c r="AE61" t="s">
        <v>531</v>
      </c>
      <c r="AF61">
        <v>0</v>
      </c>
      <c r="AG61">
        <v>0</v>
      </c>
      <c r="AH61">
        <v>0.15</v>
      </c>
      <c r="AI61">
        <v>3038</v>
      </c>
      <c r="AJ61" t="s">
        <v>46</v>
      </c>
      <c r="AK61">
        <v>67.134500000000003</v>
      </c>
      <c r="AL61">
        <v>0</v>
      </c>
      <c r="AM61">
        <v>1</v>
      </c>
      <c r="AN61">
        <v>1842.97</v>
      </c>
      <c r="AO61">
        <v>29</v>
      </c>
    </row>
    <row r="62" spans="1:41" x14ac:dyDescent="0.3">
      <c r="A62" t="s">
        <v>531</v>
      </c>
      <c r="B62">
        <v>1</v>
      </c>
      <c r="C62">
        <v>10</v>
      </c>
      <c r="D62">
        <v>0.05</v>
      </c>
      <c r="E62" t="s">
        <v>2</v>
      </c>
      <c r="F62" t="s">
        <v>3</v>
      </c>
      <c r="G62" s="39" t="e">
        <f t="shared" si="0"/>
        <v>#REF!</v>
      </c>
      <c r="H62" t="s">
        <v>3</v>
      </c>
      <c r="K62" t="s">
        <v>3</v>
      </c>
      <c r="L62" s="58" t="str">
        <f>IF(OR(H_24!$F62="---",H_24!$F62="infeas",H_24!$F62="inf"),"---",(H_24!$F62/M62)-1)</f>
        <v>---</v>
      </c>
      <c r="M62" s="20" t="e">
        <f>Model_dem!#REF!</f>
        <v>#REF!</v>
      </c>
      <c r="N62" t="e">
        <f>Model_dem!#REF!</f>
        <v>#REF!</v>
      </c>
      <c r="O62" s="23"/>
      <c r="Q62" t="s">
        <v>525</v>
      </c>
      <c r="R62">
        <v>2</v>
      </c>
      <c r="S62">
        <v>25</v>
      </c>
      <c r="T62">
        <v>0.2</v>
      </c>
      <c r="U62">
        <v>3038</v>
      </c>
      <c r="V62" t="s">
        <v>46</v>
      </c>
      <c r="W62">
        <v>494.084</v>
      </c>
      <c r="X62">
        <v>0</v>
      </c>
      <c r="Y62">
        <v>1</v>
      </c>
      <c r="Z62">
        <v>2068.0500000000002</v>
      </c>
      <c r="AA62">
        <v>1</v>
      </c>
      <c r="AE62" t="s">
        <v>531</v>
      </c>
      <c r="AF62">
        <v>0</v>
      </c>
      <c r="AG62">
        <v>0</v>
      </c>
      <c r="AH62">
        <v>0.2</v>
      </c>
      <c r="AI62">
        <v>3038</v>
      </c>
      <c r="AJ62" t="s">
        <v>46</v>
      </c>
      <c r="AK62">
        <v>67.311000000000007</v>
      </c>
      <c r="AL62">
        <v>0</v>
      </c>
      <c r="AM62">
        <v>1</v>
      </c>
      <c r="AN62">
        <v>1847.29</v>
      </c>
      <c r="AO62">
        <v>29</v>
      </c>
    </row>
    <row r="63" spans="1:41" x14ac:dyDescent="0.3">
      <c r="A63" t="s">
        <v>531</v>
      </c>
      <c r="B63">
        <v>1</v>
      </c>
      <c r="C63">
        <v>10</v>
      </c>
      <c r="D63">
        <v>0.1</v>
      </c>
      <c r="E63" t="s">
        <v>2</v>
      </c>
      <c r="F63" t="s">
        <v>3</v>
      </c>
      <c r="G63" s="39" t="e">
        <f t="shared" si="0"/>
        <v>#REF!</v>
      </c>
      <c r="H63" t="s">
        <v>3</v>
      </c>
      <c r="K63" t="s">
        <v>3</v>
      </c>
      <c r="L63" s="57" t="str">
        <f>IF(OR(H_24!$F63="---",H_24!$F63="infeas",H_24!$F63="inf"),"---",(H_24!$F63/M63)-1)</f>
        <v>---</v>
      </c>
      <c r="M63" s="20" t="e">
        <f>Model_dem!#REF!</f>
        <v>#REF!</v>
      </c>
      <c r="N63" t="e">
        <f>Model_dem!#REF!</f>
        <v>#REF!</v>
      </c>
      <c r="O63" s="23"/>
      <c r="Q63" t="s">
        <v>525</v>
      </c>
      <c r="R63">
        <v>2</v>
      </c>
      <c r="S63">
        <v>50</v>
      </c>
      <c r="T63">
        <v>0.05</v>
      </c>
      <c r="U63">
        <v>3038</v>
      </c>
      <c r="V63" t="s">
        <v>46</v>
      </c>
      <c r="W63">
        <v>642.721</v>
      </c>
      <c r="X63">
        <v>0</v>
      </c>
      <c r="Y63">
        <v>1</v>
      </c>
      <c r="Z63">
        <v>2249.21</v>
      </c>
      <c r="AA63">
        <v>1</v>
      </c>
      <c r="AE63" t="s">
        <v>531</v>
      </c>
      <c r="AF63">
        <v>3</v>
      </c>
      <c r="AG63">
        <v>0</v>
      </c>
      <c r="AH63">
        <v>0.05</v>
      </c>
      <c r="AI63">
        <v>3038</v>
      </c>
      <c r="AJ63" t="s">
        <v>46</v>
      </c>
      <c r="AK63">
        <v>74.733000000000004</v>
      </c>
      <c r="AL63">
        <v>0</v>
      </c>
      <c r="AM63">
        <v>1</v>
      </c>
      <c r="AN63">
        <v>1860.91</v>
      </c>
      <c r="AO63">
        <v>29</v>
      </c>
    </row>
    <row r="64" spans="1:41" x14ac:dyDescent="0.3">
      <c r="A64" t="s">
        <v>531</v>
      </c>
      <c r="B64">
        <v>1</v>
      </c>
      <c r="C64">
        <v>10</v>
      </c>
      <c r="D64">
        <v>0.15</v>
      </c>
      <c r="E64" t="s">
        <v>2</v>
      </c>
      <c r="F64" t="s">
        <v>3</v>
      </c>
      <c r="G64" s="39" t="e">
        <f t="shared" si="0"/>
        <v>#REF!</v>
      </c>
      <c r="H64" t="s">
        <v>3</v>
      </c>
      <c r="K64" t="s">
        <v>3</v>
      </c>
      <c r="L64" s="58" t="str">
        <f>IF(OR(H_24!$F64="---",H_24!$F64="infeas",H_24!$F64="inf"),"---",(H_24!$F64/M64)-1)</f>
        <v>---</v>
      </c>
      <c r="M64" s="20" t="e">
        <f>Model_dem!#REF!</f>
        <v>#REF!</v>
      </c>
      <c r="N64" t="e">
        <f>Model_dem!#REF!</f>
        <v>#REF!</v>
      </c>
      <c r="O64" s="23"/>
      <c r="Q64" t="s">
        <v>525</v>
      </c>
      <c r="R64">
        <v>2</v>
      </c>
      <c r="S64">
        <v>50</v>
      </c>
      <c r="T64">
        <v>0.1</v>
      </c>
      <c r="U64">
        <v>3038</v>
      </c>
      <c r="V64" t="s">
        <v>46</v>
      </c>
      <c r="W64">
        <v>569.10500000000002</v>
      </c>
      <c r="X64">
        <v>0</v>
      </c>
      <c r="Y64">
        <v>1</v>
      </c>
      <c r="Z64">
        <v>2083.59</v>
      </c>
      <c r="AA64">
        <v>1</v>
      </c>
      <c r="AE64" t="s">
        <v>531</v>
      </c>
      <c r="AF64">
        <v>3</v>
      </c>
      <c r="AG64">
        <v>0</v>
      </c>
      <c r="AH64">
        <v>0.1</v>
      </c>
      <c r="AI64">
        <v>3038</v>
      </c>
      <c r="AJ64" t="s">
        <v>46</v>
      </c>
      <c r="AK64">
        <v>74.225999999999999</v>
      </c>
      <c r="AL64">
        <v>0</v>
      </c>
      <c r="AM64">
        <v>1</v>
      </c>
      <c r="AN64">
        <v>1856.24</v>
      </c>
      <c r="AO64">
        <v>29</v>
      </c>
    </row>
    <row r="65" spans="1:41" x14ac:dyDescent="0.3">
      <c r="A65" t="s">
        <v>531</v>
      </c>
      <c r="B65">
        <v>1</v>
      </c>
      <c r="C65">
        <v>10</v>
      </c>
      <c r="D65">
        <v>0.2</v>
      </c>
      <c r="E65" t="s">
        <v>2</v>
      </c>
      <c r="F65" t="s">
        <v>3</v>
      </c>
      <c r="G65" s="39" t="e">
        <f t="shared" si="0"/>
        <v>#REF!</v>
      </c>
      <c r="H65" t="s">
        <v>3</v>
      </c>
      <c r="K65" t="s">
        <v>3</v>
      </c>
      <c r="L65" s="57" t="str">
        <f>IF(OR(H_24!$F65="---",H_24!$F65="infeas",H_24!$F65="inf"),"---",(H_24!$F65/M65)-1)</f>
        <v>---</v>
      </c>
      <c r="M65" s="20" t="e">
        <f>Model_dem!#REF!</f>
        <v>#REF!</v>
      </c>
      <c r="N65" t="e">
        <f>Model_dem!#REF!</f>
        <v>#REF!</v>
      </c>
      <c r="O65" s="23"/>
      <c r="Q65" t="s">
        <v>525</v>
      </c>
      <c r="R65">
        <v>2</v>
      </c>
      <c r="S65">
        <v>50</v>
      </c>
      <c r="T65">
        <v>0.15</v>
      </c>
      <c r="U65">
        <v>3038</v>
      </c>
      <c r="V65" t="s">
        <v>46</v>
      </c>
      <c r="W65">
        <v>672.09400000000005</v>
      </c>
      <c r="X65">
        <v>0</v>
      </c>
      <c r="Y65">
        <v>1</v>
      </c>
      <c r="Z65">
        <v>2562.9899999999998</v>
      </c>
      <c r="AA65">
        <v>1</v>
      </c>
      <c r="AE65" t="s">
        <v>531</v>
      </c>
      <c r="AF65">
        <v>3</v>
      </c>
      <c r="AG65">
        <v>0</v>
      </c>
      <c r="AH65">
        <v>0.15</v>
      </c>
      <c r="AI65">
        <v>3038</v>
      </c>
      <c r="AJ65" t="s">
        <v>46</v>
      </c>
      <c r="AK65">
        <v>74.512100000000004</v>
      </c>
      <c r="AL65">
        <v>0</v>
      </c>
      <c r="AM65">
        <v>1</v>
      </c>
      <c r="AN65">
        <v>1855.25</v>
      </c>
      <c r="AO65">
        <v>29</v>
      </c>
    </row>
    <row r="66" spans="1:41" x14ac:dyDescent="0.3">
      <c r="A66" t="s">
        <v>531</v>
      </c>
      <c r="B66">
        <v>1</v>
      </c>
      <c r="C66">
        <v>25</v>
      </c>
      <c r="D66">
        <v>0.05</v>
      </c>
      <c r="E66" t="s">
        <v>2</v>
      </c>
      <c r="F66" t="s">
        <v>3</v>
      </c>
      <c r="G66" s="39" t="e">
        <f t="shared" ref="G66:G129" si="60">IF(N66="---","---",(F66-N66)/N66)</f>
        <v>#REF!</v>
      </c>
      <c r="H66" t="s">
        <v>3</v>
      </c>
      <c r="K66" t="s">
        <v>3</v>
      </c>
      <c r="L66" s="58" t="str">
        <f>IF(OR(H_24!$F66="---",H_24!$F66="infeas",H_24!$F66="inf"),"---",(H_24!$F66/M66)-1)</f>
        <v>---</v>
      </c>
      <c r="M66" s="20" t="e">
        <f>Model_dem!#REF!</f>
        <v>#REF!</v>
      </c>
      <c r="N66" t="e">
        <f>Model_dem!#REF!</f>
        <v>#REF!</v>
      </c>
      <c r="O66" s="23"/>
      <c r="Q66" t="s">
        <v>525</v>
      </c>
      <c r="R66">
        <v>2</v>
      </c>
      <c r="S66">
        <v>50</v>
      </c>
      <c r="T66">
        <v>0.2</v>
      </c>
      <c r="U66">
        <v>3038</v>
      </c>
      <c r="V66" t="s">
        <v>46</v>
      </c>
      <c r="W66">
        <v>523.60299999999995</v>
      </c>
      <c r="X66">
        <v>0</v>
      </c>
      <c r="Y66">
        <v>1</v>
      </c>
      <c r="Z66">
        <v>2092.4699999999998</v>
      </c>
      <c r="AA66">
        <v>1</v>
      </c>
      <c r="AE66" t="s">
        <v>531</v>
      </c>
      <c r="AF66">
        <v>3</v>
      </c>
      <c r="AG66">
        <v>0</v>
      </c>
      <c r="AH66">
        <v>0.2</v>
      </c>
      <c r="AI66">
        <v>3038</v>
      </c>
      <c r="AJ66" t="s">
        <v>46</v>
      </c>
      <c r="AK66">
        <v>73.872900000000001</v>
      </c>
      <c r="AL66">
        <v>0</v>
      </c>
      <c r="AM66">
        <v>1</v>
      </c>
      <c r="AN66">
        <v>1855.13</v>
      </c>
      <c r="AO66">
        <v>29</v>
      </c>
    </row>
    <row r="67" spans="1:41" x14ac:dyDescent="0.3">
      <c r="A67" t="s">
        <v>531</v>
      </c>
      <c r="B67">
        <v>1</v>
      </c>
      <c r="C67">
        <v>25</v>
      </c>
      <c r="D67">
        <v>0.1</v>
      </c>
      <c r="E67" t="s">
        <v>2</v>
      </c>
      <c r="F67" t="s">
        <v>3</v>
      </c>
      <c r="G67" s="39" t="e">
        <f t="shared" si="60"/>
        <v>#REF!</v>
      </c>
      <c r="H67" t="s">
        <v>3</v>
      </c>
      <c r="K67" t="s">
        <v>3</v>
      </c>
      <c r="L67" s="57" t="str">
        <f>IF(OR(H_24!$F67="---",H_24!$F67="infeas",H_24!$F67="inf"),"---",(H_24!$F67/M67)-1)</f>
        <v>---</v>
      </c>
      <c r="M67" s="20" t="e">
        <f>Model_dem!#REF!</f>
        <v>#REF!</v>
      </c>
      <c r="N67" t="e">
        <f>Model_dem!#REF!</f>
        <v>#REF!</v>
      </c>
      <c r="O67" s="23"/>
      <c r="Q67" t="s">
        <v>514</v>
      </c>
      <c r="R67">
        <v>1</v>
      </c>
      <c r="S67">
        <v>5</v>
      </c>
      <c r="T67">
        <v>0.15</v>
      </c>
      <c r="U67">
        <v>3038</v>
      </c>
      <c r="V67" t="s">
        <v>46</v>
      </c>
      <c r="W67">
        <v>483.57900000000001</v>
      </c>
      <c r="X67">
        <v>0</v>
      </c>
      <c r="Y67">
        <v>1</v>
      </c>
      <c r="Z67">
        <v>1890.41</v>
      </c>
      <c r="AA67">
        <v>1</v>
      </c>
      <c r="AE67" t="s">
        <v>531</v>
      </c>
      <c r="AF67">
        <v>3</v>
      </c>
      <c r="AG67">
        <v>10</v>
      </c>
      <c r="AH67">
        <v>0.05</v>
      </c>
      <c r="AI67">
        <v>3038</v>
      </c>
      <c r="AJ67" t="s">
        <v>46</v>
      </c>
      <c r="AK67">
        <v>73.476600000000005</v>
      </c>
      <c r="AL67">
        <v>0</v>
      </c>
      <c r="AM67">
        <v>1</v>
      </c>
      <c r="AN67">
        <v>1848.55</v>
      </c>
      <c r="AO67">
        <v>29</v>
      </c>
    </row>
    <row r="68" spans="1:41" x14ac:dyDescent="0.3">
      <c r="A68" t="s">
        <v>531</v>
      </c>
      <c r="B68">
        <v>1</v>
      </c>
      <c r="C68">
        <v>25</v>
      </c>
      <c r="D68">
        <v>0.15</v>
      </c>
      <c r="E68" t="s">
        <v>2</v>
      </c>
      <c r="F68" t="s">
        <v>3</v>
      </c>
      <c r="G68" s="39" t="e">
        <f t="shared" si="60"/>
        <v>#REF!</v>
      </c>
      <c r="H68" t="s">
        <v>3</v>
      </c>
      <c r="K68" t="s">
        <v>3</v>
      </c>
      <c r="L68" s="58" t="str">
        <f>IF(OR(H_24!$F68="---",H_24!$F68="infeas",H_24!$F68="inf"),"---",(H_24!$F68/M68)-1)</f>
        <v>---</v>
      </c>
      <c r="M68" s="20" t="e">
        <f>Model_dem!#REF!</f>
        <v>#REF!</v>
      </c>
      <c r="N68" t="e">
        <f>Model_dem!#REF!</f>
        <v>#REF!</v>
      </c>
      <c r="O68" s="23"/>
      <c r="Q68" t="s">
        <v>514</v>
      </c>
      <c r="R68">
        <v>1</v>
      </c>
      <c r="S68">
        <v>5</v>
      </c>
      <c r="T68">
        <v>0.2</v>
      </c>
      <c r="U68">
        <v>3038</v>
      </c>
      <c r="V68" t="s">
        <v>46</v>
      </c>
      <c r="W68">
        <v>482.142</v>
      </c>
      <c r="X68">
        <v>0</v>
      </c>
      <c r="Y68">
        <v>1</v>
      </c>
      <c r="Z68">
        <v>1864.8</v>
      </c>
      <c r="AA68">
        <v>1</v>
      </c>
      <c r="AE68" t="s">
        <v>531</v>
      </c>
      <c r="AF68">
        <v>3</v>
      </c>
      <c r="AG68">
        <v>10</v>
      </c>
      <c r="AH68">
        <v>0.1</v>
      </c>
      <c r="AI68">
        <v>3038</v>
      </c>
      <c r="AJ68" t="s">
        <v>46</v>
      </c>
      <c r="AK68">
        <v>75.489400000000003</v>
      </c>
      <c r="AL68">
        <v>0</v>
      </c>
      <c r="AM68">
        <v>1</v>
      </c>
      <c r="AN68">
        <v>1854.71</v>
      </c>
      <c r="AO68">
        <v>29</v>
      </c>
    </row>
    <row r="69" spans="1:41" x14ac:dyDescent="0.3">
      <c r="A69" t="s">
        <v>531</v>
      </c>
      <c r="B69">
        <v>1</v>
      </c>
      <c r="C69">
        <v>25</v>
      </c>
      <c r="D69">
        <v>0.2</v>
      </c>
      <c r="E69" t="s">
        <v>2</v>
      </c>
      <c r="F69" t="s">
        <v>3</v>
      </c>
      <c r="G69" s="39" t="e">
        <f t="shared" si="60"/>
        <v>#REF!</v>
      </c>
      <c r="H69" t="s">
        <v>3</v>
      </c>
      <c r="K69" t="s">
        <v>3</v>
      </c>
      <c r="L69" s="57" t="str">
        <f>IF(OR(H_24!$F69="---",H_24!$F69="infeas",H_24!$F69="inf"),"---",(H_24!$F69/M69)-1)</f>
        <v>---</v>
      </c>
      <c r="M69" s="20" t="e">
        <f>Model_dem!#REF!</f>
        <v>#REF!</v>
      </c>
      <c r="N69" t="e">
        <f>Model_dem!#REF!</f>
        <v>#REF!</v>
      </c>
      <c r="O69" s="23"/>
      <c r="Q69" t="s">
        <v>529</v>
      </c>
      <c r="R69">
        <v>1</v>
      </c>
      <c r="S69">
        <v>5</v>
      </c>
      <c r="T69">
        <v>0.05</v>
      </c>
      <c r="U69">
        <v>3038</v>
      </c>
      <c r="V69" t="s">
        <v>46</v>
      </c>
      <c r="W69">
        <v>520.18600000000004</v>
      </c>
      <c r="X69">
        <v>0</v>
      </c>
      <c r="Y69">
        <v>1</v>
      </c>
      <c r="Z69">
        <v>1946.57</v>
      </c>
      <c r="AA69">
        <v>1</v>
      </c>
      <c r="AE69" t="s">
        <v>531</v>
      </c>
      <c r="AF69">
        <v>3</v>
      </c>
      <c r="AG69">
        <v>10</v>
      </c>
      <c r="AH69">
        <v>0.15</v>
      </c>
      <c r="AI69">
        <v>3038</v>
      </c>
      <c r="AJ69" t="s">
        <v>46</v>
      </c>
      <c r="AK69">
        <v>74.912099999999995</v>
      </c>
      <c r="AL69">
        <v>0</v>
      </c>
      <c r="AM69">
        <v>1</v>
      </c>
      <c r="AN69">
        <v>1847.89</v>
      </c>
      <c r="AO69">
        <v>29</v>
      </c>
    </row>
    <row r="70" spans="1:41" x14ac:dyDescent="0.3">
      <c r="A70" t="s">
        <v>531</v>
      </c>
      <c r="B70">
        <v>1</v>
      </c>
      <c r="C70">
        <v>50</v>
      </c>
      <c r="D70">
        <v>0.05</v>
      </c>
      <c r="E70" t="s">
        <v>2</v>
      </c>
      <c r="F70" t="s">
        <v>3</v>
      </c>
      <c r="G70" s="39" t="e">
        <f t="shared" si="60"/>
        <v>#REF!</v>
      </c>
      <c r="H70" t="s">
        <v>3</v>
      </c>
      <c r="K70" t="s">
        <v>3</v>
      </c>
      <c r="L70" s="58" t="str">
        <f>IF(OR(H_24!$F70="---",H_24!$F70="infeas",H_24!$F70="inf"),"---",(H_24!$F70/M70)-1)</f>
        <v>---</v>
      </c>
      <c r="M70" s="20" t="e">
        <f>Model_dem!#REF!</f>
        <v>#REF!</v>
      </c>
      <c r="N70" t="e">
        <f>Model_dem!#REF!</f>
        <v>#REF!</v>
      </c>
      <c r="O70" s="23"/>
      <c r="Q70" t="s">
        <v>529</v>
      </c>
      <c r="R70">
        <v>1</v>
      </c>
      <c r="S70">
        <v>5</v>
      </c>
      <c r="T70">
        <v>0.1</v>
      </c>
      <c r="U70">
        <v>3038</v>
      </c>
      <c r="V70" t="s">
        <v>46</v>
      </c>
      <c r="W70">
        <v>555.64300000000003</v>
      </c>
      <c r="X70">
        <v>0</v>
      </c>
      <c r="Y70">
        <v>1</v>
      </c>
      <c r="Z70">
        <v>2147.62</v>
      </c>
      <c r="AA70">
        <v>1</v>
      </c>
      <c r="AE70" t="s">
        <v>531</v>
      </c>
      <c r="AF70">
        <v>3</v>
      </c>
      <c r="AG70">
        <v>10</v>
      </c>
      <c r="AH70">
        <v>0.2</v>
      </c>
      <c r="AI70">
        <v>3038</v>
      </c>
      <c r="AJ70" t="s">
        <v>46</v>
      </c>
      <c r="AK70">
        <v>73.530299999999997</v>
      </c>
      <c r="AL70">
        <v>0</v>
      </c>
      <c r="AM70">
        <v>1</v>
      </c>
      <c r="AN70">
        <v>1856.38</v>
      </c>
      <c r="AO70">
        <v>29</v>
      </c>
    </row>
    <row r="71" spans="1:41" x14ac:dyDescent="0.3">
      <c r="A71" t="s">
        <v>531</v>
      </c>
      <c r="B71">
        <v>1</v>
      </c>
      <c r="C71">
        <v>50</v>
      </c>
      <c r="D71">
        <v>0.1</v>
      </c>
      <c r="E71" t="s">
        <v>2</v>
      </c>
      <c r="F71" t="s">
        <v>3</v>
      </c>
      <c r="G71" s="39" t="e">
        <f t="shared" si="60"/>
        <v>#REF!</v>
      </c>
      <c r="H71" t="s">
        <v>3</v>
      </c>
      <c r="K71" t="s">
        <v>3</v>
      </c>
      <c r="L71" s="57" t="str">
        <f>IF(OR(H_24!$F71="---",H_24!$F71="infeas",H_24!$F71="inf"),"---",(H_24!$F71/M71)-1)</f>
        <v>---</v>
      </c>
      <c r="M71" s="20" t="e">
        <f>Model_dem!#REF!</f>
        <v>#REF!</v>
      </c>
      <c r="N71" t="e">
        <f>Model_dem!#REF!</f>
        <v>#REF!</v>
      </c>
      <c r="O71" s="23"/>
      <c r="Q71" t="s">
        <v>529</v>
      </c>
      <c r="R71">
        <v>1</v>
      </c>
      <c r="S71">
        <v>5</v>
      </c>
      <c r="T71">
        <v>0.15</v>
      </c>
      <c r="U71">
        <v>3038</v>
      </c>
      <c r="V71" t="s">
        <v>46</v>
      </c>
      <c r="W71">
        <v>724.44500000000005</v>
      </c>
      <c r="X71">
        <v>0</v>
      </c>
      <c r="Y71">
        <v>1</v>
      </c>
      <c r="Z71">
        <v>2359.06</v>
      </c>
      <c r="AA71">
        <v>1</v>
      </c>
      <c r="AE71" t="s">
        <v>531</v>
      </c>
      <c r="AF71">
        <v>3</v>
      </c>
      <c r="AG71">
        <v>25</v>
      </c>
      <c r="AH71">
        <v>0.05</v>
      </c>
      <c r="AI71">
        <v>3038</v>
      </c>
      <c r="AJ71" t="s">
        <v>46</v>
      </c>
      <c r="AK71">
        <v>73.845600000000005</v>
      </c>
      <c r="AL71">
        <v>0</v>
      </c>
      <c r="AM71">
        <v>1</v>
      </c>
      <c r="AN71">
        <v>1850.21</v>
      </c>
      <c r="AO71">
        <v>29</v>
      </c>
    </row>
    <row r="72" spans="1:41" x14ac:dyDescent="0.3">
      <c r="A72" t="s">
        <v>531</v>
      </c>
      <c r="B72">
        <v>1</v>
      </c>
      <c r="C72">
        <v>50</v>
      </c>
      <c r="D72">
        <v>0.15</v>
      </c>
      <c r="E72" t="s">
        <v>2</v>
      </c>
      <c r="F72" t="s">
        <v>3</v>
      </c>
      <c r="G72" s="39" t="e">
        <f t="shared" si="60"/>
        <v>#REF!</v>
      </c>
      <c r="H72" t="s">
        <v>3</v>
      </c>
      <c r="K72" t="s">
        <v>3</v>
      </c>
      <c r="L72" s="58" t="str">
        <f>IF(OR(H_24!$F72="---",H_24!$F72="infeas",H_24!$F72="inf"),"---",(H_24!$F72/M72)-1)</f>
        <v>---</v>
      </c>
      <c r="M72" s="20" t="e">
        <f>Model_dem!#REF!</f>
        <v>#REF!</v>
      </c>
      <c r="N72" t="e">
        <f>Model_dem!#REF!</f>
        <v>#REF!</v>
      </c>
      <c r="O72" s="23"/>
      <c r="Q72" t="s">
        <v>529</v>
      </c>
      <c r="R72">
        <v>1</v>
      </c>
      <c r="S72">
        <v>5</v>
      </c>
      <c r="T72">
        <v>0.2</v>
      </c>
      <c r="U72">
        <v>3038</v>
      </c>
      <c r="V72" t="s">
        <v>46</v>
      </c>
      <c r="W72">
        <v>521.09299999999996</v>
      </c>
      <c r="X72">
        <v>0</v>
      </c>
      <c r="Y72">
        <v>1</v>
      </c>
      <c r="Z72">
        <v>2066.81</v>
      </c>
      <c r="AA72">
        <v>1</v>
      </c>
      <c r="AE72" t="s">
        <v>531</v>
      </c>
      <c r="AF72">
        <v>3</v>
      </c>
      <c r="AG72">
        <v>25</v>
      </c>
      <c r="AH72">
        <v>0.1</v>
      </c>
      <c r="AI72">
        <v>3038</v>
      </c>
      <c r="AJ72" t="s">
        <v>46</v>
      </c>
      <c r="AK72">
        <v>73.679400000000001</v>
      </c>
      <c r="AL72">
        <v>0</v>
      </c>
      <c r="AM72">
        <v>1</v>
      </c>
      <c r="AN72">
        <v>1847.91</v>
      </c>
      <c r="AO72">
        <v>29</v>
      </c>
    </row>
    <row r="73" spans="1:41" x14ac:dyDescent="0.3">
      <c r="A73" t="s">
        <v>531</v>
      </c>
      <c r="B73">
        <v>1</v>
      </c>
      <c r="C73">
        <v>50</v>
      </c>
      <c r="D73">
        <v>0.2</v>
      </c>
      <c r="E73" t="s">
        <v>2</v>
      </c>
      <c r="F73" t="s">
        <v>3</v>
      </c>
      <c r="G73" s="39" t="e">
        <f t="shared" si="60"/>
        <v>#REF!</v>
      </c>
      <c r="H73" t="s">
        <v>3</v>
      </c>
      <c r="K73" t="s">
        <v>3</v>
      </c>
      <c r="L73" s="57" t="str">
        <f>IF(OR(H_24!$F73="---",H_24!$F73="infeas",H_24!$F73="inf"),"---",(H_24!$F73/M73)-1)</f>
        <v>---</v>
      </c>
      <c r="M73" s="20" t="e">
        <f>Model_dem!#REF!</f>
        <v>#REF!</v>
      </c>
      <c r="N73" t="e">
        <f>Model_dem!#REF!</f>
        <v>#REF!</v>
      </c>
      <c r="O73" s="23"/>
      <c r="Q73" t="s">
        <v>529</v>
      </c>
      <c r="R73">
        <v>1</v>
      </c>
      <c r="S73">
        <v>10</v>
      </c>
      <c r="T73">
        <v>0.05</v>
      </c>
      <c r="U73">
        <v>3038</v>
      </c>
      <c r="V73" t="s">
        <v>46</v>
      </c>
      <c r="W73">
        <v>539.95100000000002</v>
      </c>
      <c r="X73">
        <v>0</v>
      </c>
      <c r="Y73">
        <v>1</v>
      </c>
      <c r="Z73">
        <v>1842.09</v>
      </c>
      <c r="AA73">
        <v>1</v>
      </c>
      <c r="AE73" t="s">
        <v>531</v>
      </c>
      <c r="AF73">
        <v>3</v>
      </c>
      <c r="AG73">
        <v>25</v>
      </c>
      <c r="AH73">
        <v>0.15</v>
      </c>
      <c r="AI73">
        <v>3038</v>
      </c>
      <c r="AJ73" t="s">
        <v>46</v>
      </c>
      <c r="AK73">
        <v>74.662700000000001</v>
      </c>
      <c r="AL73">
        <v>0</v>
      </c>
      <c r="AM73">
        <v>1</v>
      </c>
      <c r="AN73">
        <v>1848.72</v>
      </c>
      <c r="AO73">
        <v>29</v>
      </c>
    </row>
    <row r="74" spans="1:41" x14ac:dyDescent="0.3">
      <c r="A74" t="s">
        <v>531</v>
      </c>
      <c r="B74">
        <v>2</v>
      </c>
      <c r="C74">
        <v>5</v>
      </c>
      <c r="D74">
        <v>0.05</v>
      </c>
      <c r="E74" t="s">
        <v>2</v>
      </c>
      <c r="F74" t="s">
        <v>3</v>
      </c>
      <c r="G74" s="39" t="e">
        <f t="shared" si="60"/>
        <v>#REF!</v>
      </c>
      <c r="H74" t="s">
        <v>3</v>
      </c>
      <c r="K74" t="s">
        <v>3</v>
      </c>
      <c r="L74" s="58" t="str">
        <f>IF(OR(H_24!$F74="---",H_24!$F74="infeas",H_24!$F74="inf"),"---",(H_24!$F74/M74)-1)</f>
        <v>---</v>
      </c>
      <c r="M74" s="20" t="e">
        <f>Model_dem!#REF!</f>
        <v>#REF!</v>
      </c>
      <c r="N74" t="e">
        <f>Model_dem!#REF!</f>
        <v>#REF!</v>
      </c>
      <c r="O74" s="23"/>
      <c r="Q74" t="s">
        <v>529</v>
      </c>
      <c r="R74">
        <v>1</v>
      </c>
      <c r="S74">
        <v>10</v>
      </c>
      <c r="T74">
        <v>0.1</v>
      </c>
      <c r="U74">
        <v>3038</v>
      </c>
      <c r="V74" t="s">
        <v>46</v>
      </c>
      <c r="W74">
        <v>514.61</v>
      </c>
      <c r="X74">
        <v>0</v>
      </c>
      <c r="Y74">
        <v>1</v>
      </c>
      <c r="Z74">
        <v>1966.06</v>
      </c>
      <c r="AA74">
        <v>1</v>
      </c>
      <c r="AE74" t="s">
        <v>531</v>
      </c>
      <c r="AF74">
        <v>3</v>
      </c>
      <c r="AG74">
        <v>25</v>
      </c>
      <c r="AH74">
        <v>0.2</v>
      </c>
      <c r="AI74">
        <v>3038</v>
      </c>
      <c r="AJ74" t="s">
        <v>46</v>
      </c>
      <c r="AK74">
        <v>73.718500000000006</v>
      </c>
      <c r="AL74">
        <v>0</v>
      </c>
      <c r="AM74">
        <v>1</v>
      </c>
      <c r="AN74">
        <v>1845.29</v>
      </c>
      <c r="AO74">
        <v>29</v>
      </c>
    </row>
    <row r="75" spans="1:41" x14ac:dyDescent="0.3">
      <c r="A75" t="s">
        <v>531</v>
      </c>
      <c r="B75">
        <v>2</v>
      </c>
      <c r="C75">
        <v>5</v>
      </c>
      <c r="D75">
        <v>0.1</v>
      </c>
      <c r="E75" t="s">
        <v>2</v>
      </c>
      <c r="F75" t="s">
        <v>3</v>
      </c>
      <c r="G75" s="39" t="e">
        <f t="shared" si="60"/>
        <v>#REF!</v>
      </c>
      <c r="H75" t="s">
        <v>3</v>
      </c>
      <c r="K75" t="s">
        <v>3</v>
      </c>
      <c r="L75" s="57" t="str">
        <f>IF(OR(H_24!$F75="---",H_24!$F75="infeas",H_24!$F75="inf"),"---",(H_24!$F75/M75)-1)</f>
        <v>---</v>
      </c>
      <c r="M75" s="20" t="e">
        <f>Model_dem!#REF!</f>
        <v>#REF!</v>
      </c>
      <c r="N75" t="e">
        <f>Model_dem!#REF!</f>
        <v>#REF!</v>
      </c>
      <c r="O75" s="23"/>
      <c r="Q75" t="s">
        <v>529</v>
      </c>
      <c r="R75">
        <v>1</v>
      </c>
      <c r="S75">
        <v>10</v>
      </c>
      <c r="T75">
        <v>0.15</v>
      </c>
      <c r="U75">
        <v>3038</v>
      </c>
      <c r="V75" t="s">
        <v>46</v>
      </c>
      <c r="W75">
        <v>636.98400000000004</v>
      </c>
      <c r="X75">
        <v>0</v>
      </c>
      <c r="Y75">
        <v>1</v>
      </c>
      <c r="Z75">
        <v>2220.38</v>
      </c>
      <c r="AA75">
        <v>1</v>
      </c>
      <c r="AE75" t="s">
        <v>531</v>
      </c>
      <c r="AF75">
        <v>3</v>
      </c>
      <c r="AG75">
        <v>50</v>
      </c>
      <c r="AH75">
        <v>0.05</v>
      </c>
      <c r="AI75">
        <v>3038</v>
      </c>
      <c r="AJ75" t="s">
        <v>46</v>
      </c>
      <c r="AK75">
        <v>73.567499999999995</v>
      </c>
      <c r="AL75">
        <v>0</v>
      </c>
      <c r="AM75">
        <v>1</v>
      </c>
      <c r="AN75">
        <v>1848.38</v>
      </c>
      <c r="AO75">
        <v>29</v>
      </c>
    </row>
    <row r="76" spans="1:41" x14ac:dyDescent="0.3">
      <c r="A76" t="s">
        <v>531</v>
      </c>
      <c r="B76">
        <v>2</v>
      </c>
      <c r="C76">
        <v>5</v>
      </c>
      <c r="D76">
        <v>0.15</v>
      </c>
      <c r="E76" t="s">
        <v>2</v>
      </c>
      <c r="F76" t="s">
        <v>3</v>
      </c>
      <c r="G76" s="39" t="e">
        <f t="shared" si="60"/>
        <v>#REF!</v>
      </c>
      <c r="H76" t="s">
        <v>3</v>
      </c>
      <c r="K76" t="s">
        <v>3</v>
      </c>
      <c r="L76" s="58" t="str">
        <f>IF(OR(H_24!$F76="---",H_24!$F76="infeas",H_24!$F76="inf"),"---",(H_24!$F76/M76)-1)</f>
        <v>---</v>
      </c>
      <c r="M76" s="20" t="e">
        <f>Model_dem!#REF!</f>
        <v>#REF!</v>
      </c>
      <c r="N76" t="e">
        <f>Model_dem!#REF!</f>
        <v>#REF!</v>
      </c>
      <c r="O76" s="23"/>
      <c r="Q76" t="s">
        <v>529</v>
      </c>
      <c r="R76">
        <v>1</v>
      </c>
      <c r="S76">
        <v>10</v>
      </c>
      <c r="T76">
        <v>0.2</v>
      </c>
      <c r="U76">
        <v>3038</v>
      </c>
      <c r="V76" t="s">
        <v>46</v>
      </c>
      <c r="W76">
        <v>513.52300000000002</v>
      </c>
      <c r="X76">
        <v>0</v>
      </c>
      <c r="Y76">
        <v>1</v>
      </c>
      <c r="Z76">
        <v>2074.34</v>
      </c>
      <c r="AA76">
        <v>1</v>
      </c>
      <c r="AE76" t="s">
        <v>531</v>
      </c>
      <c r="AF76">
        <v>3</v>
      </c>
      <c r="AG76">
        <v>50</v>
      </c>
      <c r="AH76">
        <v>0.1</v>
      </c>
      <c r="AI76">
        <v>3038</v>
      </c>
      <c r="AJ76" t="s">
        <v>46</v>
      </c>
      <c r="AK76">
        <v>74.679100000000005</v>
      </c>
      <c r="AL76">
        <v>0</v>
      </c>
      <c r="AM76">
        <v>1</v>
      </c>
      <c r="AN76">
        <v>1852.2</v>
      </c>
      <c r="AO76">
        <v>29</v>
      </c>
    </row>
    <row r="77" spans="1:41" x14ac:dyDescent="0.3">
      <c r="A77" t="s">
        <v>531</v>
      </c>
      <c r="B77">
        <v>2</v>
      </c>
      <c r="C77">
        <v>5</v>
      </c>
      <c r="D77">
        <v>0.2</v>
      </c>
      <c r="E77" t="s">
        <v>2</v>
      </c>
      <c r="F77" t="s">
        <v>3</v>
      </c>
      <c r="G77" s="39" t="e">
        <f t="shared" si="60"/>
        <v>#REF!</v>
      </c>
      <c r="H77" t="s">
        <v>3</v>
      </c>
      <c r="K77" t="s">
        <v>3</v>
      </c>
      <c r="L77" s="57" t="str">
        <f>IF(OR(H_24!$F77="---",H_24!$F77="infeas",H_24!$F77="inf"),"---",(H_24!$F77/M77)-1)</f>
        <v>---</v>
      </c>
      <c r="M77" s="20" t="e">
        <f>Model_dem!#REF!</f>
        <v>#REF!</v>
      </c>
      <c r="N77" t="e">
        <f>Model_dem!#REF!</f>
        <v>#REF!</v>
      </c>
      <c r="O77" s="23"/>
      <c r="Q77" t="s">
        <v>529</v>
      </c>
      <c r="R77">
        <v>1</v>
      </c>
      <c r="S77">
        <v>25</v>
      </c>
      <c r="T77">
        <v>0.05</v>
      </c>
      <c r="U77">
        <v>3038</v>
      </c>
      <c r="V77" t="s">
        <v>46</v>
      </c>
      <c r="W77">
        <v>591.10799999999995</v>
      </c>
      <c r="X77">
        <v>0</v>
      </c>
      <c r="Y77">
        <v>1</v>
      </c>
      <c r="Z77">
        <v>2165.08</v>
      </c>
      <c r="AA77">
        <v>1</v>
      </c>
      <c r="AE77" t="s">
        <v>531</v>
      </c>
      <c r="AF77">
        <v>3</v>
      </c>
      <c r="AG77">
        <v>50</v>
      </c>
      <c r="AH77">
        <v>0.15</v>
      </c>
      <c r="AI77">
        <v>3038</v>
      </c>
      <c r="AJ77" t="s">
        <v>46</v>
      </c>
      <c r="AK77">
        <v>74.9893</v>
      </c>
      <c r="AL77">
        <v>0</v>
      </c>
      <c r="AM77">
        <v>1</v>
      </c>
      <c r="AN77">
        <v>1850.12</v>
      </c>
      <c r="AO77">
        <v>29</v>
      </c>
    </row>
    <row r="78" spans="1:41" x14ac:dyDescent="0.3">
      <c r="A78" t="s">
        <v>531</v>
      </c>
      <c r="B78">
        <v>2</v>
      </c>
      <c r="C78">
        <v>10</v>
      </c>
      <c r="D78">
        <v>0.05</v>
      </c>
      <c r="E78" t="s">
        <v>2</v>
      </c>
      <c r="F78" t="s">
        <v>3</v>
      </c>
      <c r="G78" s="39" t="e">
        <f t="shared" si="60"/>
        <v>#REF!</v>
      </c>
      <c r="H78" t="s">
        <v>3</v>
      </c>
      <c r="K78" t="s">
        <v>3</v>
      </c>
      <c r="L78" s="58" t="str">
        <f>IF(OR(H_24!$F78="---",H_24!$F78="infeas",H_24!$F78="inf"),"---",(H_24!$F78/M78)-1)</f>
        <v>---</v>
      </c>
      <c r="M78" s="20" t="e">
        <f>Model_dem!#REF!</f>
        <v>#REF!</v>
      </c>
      <c r="N78" t="e">
        <f>Model_dem!#REF!</f>
        <v>#REF!</v>
      </c>
      <c r="O78" s="23"/>
      <c r="Q78" t="s">
        <v>529</v>
      </c>
      <c r="R78">
        <v>1</v>
      </c>
      <c r="S78">
        <v>25</v>
      </c>
      <c r="T78">
        <v>0.1</v>
      </c>
      <c r="U78">
        <v>3038</v>
      </c>
      <c r="V78" t="s">
        <v>46</v>
      </c>
      <c r="W78">
        <v>523.89700000000005</v>
      </c>
      <c r="X78">
        <v>0</v>
      </c>
      <c r="Y78">
        <v>1</v>
      </c>
      <c r="Z78">
        <v>2084.17</v>
      </c>
      <c r="AA78">
        <v>1</v>
      </c>
      <c r="AE78" t="s">
        <v>531</v>
      </c>
      <c r="AF78">
        <v>3</v>
      </c>
      <c r="AG78">
        <v>50</v>
      </c>
      <c r="AH78">
        <v>0.2</v>
      </c>
      <c r="AI78">
        <v>3038</v>
      </c>
      <c r="AJ78" t="s">
        <v>46</v>
      </c>
      <c r="AK78">
        <v>74.968500000000006</v>
      </c>
      <c r="AL78">
        <v>0</v>
      </c>
      <c r="AM78">
        <v>1</v>
      </c>
      <c r="AN78">
        <v>1850.11</v>
      </c>
      <c r="AO78">
        <v>29</v>
      </c>
    </row>
    <row r="79" spans="1:41" x14ac:dyDescent="0.3">
      <c r="A79" t="s">
        <v>531</v>
      </c>
      <c r="B79">
        <v>2</v>
      </c>
      <c r="C79">
        <v>10</v>
      </c>
      <c r="D79">
        <v>0.1</v>
      </c>
      <c r="E79" t="s">
        <v>2</v>
      </c>
      <c r="F79" t="s">
        <v>3</v>
      </c>
      <c r="G79" s="39" t="e">
        <f t="shared" si="60"/>
        <v>#REF!</v>
      </c>
      <c r="H79" t="s">
        <v>3</v>
      </c>
      <c r="K79" t="s">
        <v>3</v>
      </c>
      <c r="L79" s="57" t="str">
        <f>IF(OR(H_24!$F79="---",H_24!$F79="infeas",H_24!$F79="inf"),"---",(H_24!$F79/M79)-1)</f>
        <v>---</v>
      </c>
      <c r="M79" s="20" t="e">
        <f>Model_dem!#REF!</f>
        <v>#REF!</v>
      </c>
      <c r="N79" t="e">
        <f>Model_dem!#REF!</f>
        <v>#REF!</v>
      </c>
      <c r="O79" s="23"/>
      <c r="Q79" t="s">
        <v>529</v>
      </c>
      <c r="R79">
        <v>1</v>
      </c>
      <c r="S79">
        <v>25</v>
      </c>
      <c r="T79">
        <v>0.15</v>
      </c>
      <c r="U79">
        <v>3038</v>
      </c>
      <c r="V79" t="s">
        <v>46</v>
      </c>
      <c r="W79">
        <v>539.12900000000002</v>
      </c>
      <c r="X79">
        <v>0</v>
      </c>
      <c r="Y79">
        <v>1</v>
      </c>
      <c r="Z79">
        <v>2036.27</v>
      </c>
      <c r="AA79">
        <v>1</v>
      </c>
      <c r="AE79" t="s">
        <v>517</v>
      </c>
      <c r="AF79">
        <v>0</v>
      </c>
      <c r="AG79">
        <v>0</v>
      </c>
      <c r="AH79">
        <v>0.05</v>
      </c>
      <c r="AI79">
        <v>3038</v>
      </c>
      <c r="AJ79" t="s">
        <v>46</v>
      </c>
      <c r="AK79">
        <v>68.0291</v>
      </c>
      <c r="AL79">
        <v>0</v>
      </c>
      <c r="AM79">
        <v>1</v>
      </c>
      <c r="AN79">
        <v>1851.92</v>
      </c>
      <c r="AO79">
        <v>29</v>
      </c>
    </row>
    <row r="80" spans="1:41" x14ac:dyDescent="0.3">
      <c r="A80" t="s">
        <v>531</v>
      </c>
      <c r="B80">
        <v>2</v>
      </c>
      <c r="C80">
        <v>10</v>
      </c>
      <c r="D80">
        <v>0.15</v>
      </c>
      <c r="E80" t="s">
        <v>2</v>
      </c>
      <c r="F80" t="s">
        <v>3</v>
      </c>
      <c r="G80" s="39" t="e">
        <f t="shared" si="60"/>
        <v>#REF!</v>
      </c>
      <c r="H80" t="s">
        <v>3</v>
      </c>
      <c r="K80" t="s">
        <v>3</v>
      </c>
      <c r="L80" s="58" t="str">
        <f>IF(OR(H_24!$F80="---",H_24!$F80="infeas",H_24!$F80="inf"),"---",(H_24!$F80/M80)-1)</f>
        <v>---</v>
      </c>
      <c r="M80" s="20" t="e">
        <f>Model_dem!#REF!</f>
        <v>#REF!</v>
      </c>
      <c r="N80" t="e">
        <f>Model_dem!#REF!</f>
        <v>#REF!</v>
      </c>
      <c r="O80" s="23"/>
      <c r="Q80" t="s">
        <v>529</v>
      </c>
      <c r="R80">
        <v>1</v>
      </c>
      <c r="S80">
        <v>25</v>
      </c>
      <c r="T80">
        <v>0.2</v>
      </c>
      <c r="U80">
        <v>3038</v>
      </c>
      <c r="V80" t="s">
        <v>46</v>
      </c>
      <c r="W80">
        <v>707.3</v>
      </c>
      <c r="X80">
        <v>0</v>
      </c>
      <c r="Y80">
        <v>1</v>
      </c>
      <c r="Z80">
        <v>2435.79</v>
      </c>
      <c r="AA80">
        <v>1</v>
      </c>
      <c r="AE80" t="s">
        <v>517</v>
      </c>
      <c r="AF80">
        <v>0</v>
      </c>
      <c r="AG80">
        <v>0</v>
      </c>
      <c r="AH80">
        <v>0.1</v>
      </c>
      <c r="AI80">
        <v>3038</v>
      </c>
      <c r="AJ80" t="s">
        <v>46</v>
      </c>
      <c r="AK80">
        <v>68.333699999999993</v>
      </c>
      <c r="AL80">
        <v>0</v>
      </c>
      <c r="AM80">
        <v>1</v>
      </c>
      <c r="AN80">
        <v>1852.3</v>
      </c>
      <c r="AO80">
        <v>29</v>
      </c>
    </row>
    <row r="81" spans="1:41" x14ac:dyDescent="0.3">
      <c r="A81" t="s">
        <v>531</v>
      </c>
      <c r="B81">
        <v>2</v>
      </c>
      <c r="C81">
        <v>10</v>
      </c>
      <c r="D81">
        <v>0.2</v>
      </c>
      <c r="E81" t="s">
        <v>2</v>
      </c>
      <c r="F81" t="s">
        <v>3</v>
      </c>
      <c r="G81" s="39" t="e">
        <f t="shared" si="60"/>
        <v>#REF!</v>
      </c>
      <c r="H81" t="s">
        <v>3</v>
      </c>
      <c r="K81" t="s">
        <v>3</v>
      </c>
      <c r="L81" s="57" t="str">
        <f>IF(OR(H_24!$F81="---",H_24!$F81="infeas",H_24!$F81="inf"),"---",(H_24!$F81/M81)-1)</f>
        <v>---</v>
      </c>
      <c r="M81" s="20" t="e">
        <f>Model_dem!#REF!</f>
        <v>#REF!</v>
      </c>
      <c r="N81" t="e">
        <f>Model_dem!#REF!</f>
        <v>#REF!</v>
      </c>
      <c r="O81" s="23"/>
      <c r="Q81" t="s">
        <v>529</v>
      </c>
      <c r="R81">
        <v>1</v>
      </c>
      <c r="S81">
        <v>50</v>
      </c>
      <c r="T81">
        <v>0.05</v>
      </c>
      <c r="U81">
        <v>3038</v>
      </c>
      <c r="V81" t="s">
        <v>46</v>
      </c>
      <c r="W81">
        <v>550.55100000000004</v>
      </c>
      <c r="X81">
        <v>0</v>
      </c>
      <c r="Y81">
        <v>1</v>
      </c>
      <c r="Z81">
        <v>2237.16</v>
      </c>
      <c r="AA81">
        <v>1</v>
      </c>
      <c r="AE81" t="s">
        <v>517</v>
      </c>
      <c r="AF81">
        <v>0</v>
      </c>
      <c r="AG81">
        <v>0</v>
      </c>
      <c r="AH81">
        <v>0.15</v>
      </c>
      <c r="AI81">
        <v>3038</v>
      </c>
      <c r="AJ81" t="s">
        <v>46</v>
      </c>
      <c r="AK81">
        <v>68.340800000000002</v>
      </c>
      <c r="AL81">
        <v>0</v>
      </c>
      <c r="AM81">
        <v>1</v>
      </c>
      <c r="AN81">
        <v>1845.39</v>
      </c>
      <c r="AO81">
        <v>29</v>
      </c>
    </row>
    <row r="82" spans="1:41" x14ac:dyDescent="0.3">
      <c r="A82" t="s">
        <v>531</v>
      </c>
      <c r="B82">
        <v>2</v>
      </c>
      <c r="C82">
        <v>25</v>
      </c>
      <c r="D82">
        <v>0.05</v>
      </c>
      <c r="E82" t="s">
        <v>2</v>
      </c>
      <c r="F82" t="s">
        <v>3</v>
      </c>
      <c r="G82" s="39" t="e">
        <f t="shared" si="60"/>
        <v>#REF!</v>
      </c>
      <c r="H82" t="s">
        <v>3</v>
      </c>
      <c r="K82" t="s">
        <v>3</v>
      </c>
      <c r="L82" s="58" t="str">
        <f>IF(OR(H_24!$F82="---",H_24!$F82="infeas",H_24!$F82="inf"),"---",(H_24!$F82/M82)-1)</f>
        <v>---</v>
      </c>
      <c r="M82" s="20" t="e">
        <f>Model_dem!#REF!</f>
        <v>#REF!</v>
      </c>
      <c r="N82" t="e">
        <f>Model_dem!#REF!</f>
        <v>#REF!</v>
      </c>
      <c r="O82" s="23"/>
      <c r="Q82" t="s">
        <v>529</v>
      </c>
      <c r="R82">
        <v>1</v>
      </c>
      <c r="S82">
        <v>50</v>
      </c>
      <c r="T82">
        <v>0.1</v>
      </c>
      <c r="U82">
        <v>3038</v>
      </c>
      <c r="V82" t="s">
        <v>46</v>
      </c>
      <c r="W82">
        <v>589.06399999999996</v>
      </c>
      <c r="X82">
        <v>0</v>
      </c>
      <c r="Y82">
        <v>1</v>
      </c>
      <c r="Z82">
        <v>2190.9499999999998</v>
      </c>
      <c r="AA82">
        <v>1</v>
      </c>
      <c r="AE82" t="s">
        <v>517</v>
      </c>
      <c r="AF82">
        <v>0</v>
      </c>
      <c r="AG82">
        <v>0</v>
      </c>
      <c r="AH82">
        <v>0.2</v>
      </c>
      <c r="AI82">
        <v>3038</v>
      </c>
      <c r="AJ82" t="s">
        <v>46</v>
      </c>
      <c r="AK82">
        <v>68.671999999999997</v>
      </c>
      <c r="AL82">
        <v>0</v>
      </c>
      <c r="AM82">
        <v>1</v>
      </c>
      <c r="AN82">
        <v>1850.6</v>
      </c>
      <c r="AO82">
        <v>29</v>
      </c>
    </row>
    <row r="83" spans="1:41" x14ac:dyDescent="0.3">
      <c r="A83" t="s">
        <v>531</v>
      </c>
      <c r="B83">
        <v>2</v>
      </c>
      <c r="C83">
        <v>25</v>
      </c>
      <c r="D83">
        <v>0.1</v>
      </c>
      <c r="E83" t="s">
        <v>2</v>
      </c>
      <c r="F83" t="s">
        <v>3</v>
      </c>
      <c r="G83" s="39" t="e">
        <f t="shared" si="60"/>
        <v>#REF!</v>
      </c>
      <c r="H83" t="s">
        <v>3</v>
      </c>
      <c r="K83" t="s">
        <v>3</v>
      </c>
      <c r="L83" s="57" t="str">
        <f>IF(OR(H_24!$F83="---",H_24!$F83="infeas",H_24!$F83="inf"),"---",(H_24!$F83/M83)-1)</f>
        <v>---</v>
      </c>
      <c r="M83" s="20" t="e">
        <f>Model_dem!#REF!</f>
        <v>#REF!</v>
      </c>
      <c r="N83" t="e">
        <f>Model_dem!#REF!</f>
        <v>#REF!</v>
      </c>
      <c r="O83" s="23"/>
      <c r="Q83" t="s">
        <v>529</v>
      </c>
      <c r="R83">
        <v>1</v>
      </c>
      <c r="S83">
        <v>50</v>
      </c>
      <c r="T83">
        <v>0.15</v>
      </c>
      <c r="U83">
        <v>3038</v>
      </c>
      <c r="V83" t="s">
        <v>46</v>
      </c>
      <c r="W83">
        <v>583.00400000000002</v>
      </c>
      <c r="X83">
        <v>0</v>
      </c>
      <c r="Y83">
        <v>1</v>
      </c>
      <c r="Z83">
        <v>2072.5</v>
      </c>
      <c r="AA83">
        <v>1</v>
      </c>
      <c r="AE83" t="s">
        <v>517</v>
      </c>
      <c r="AF83">
        <v>3</v>
      </c>
      <c r="AG83">
        <v>0</v>
      </c>
      <c r="AH83">
        <v>0.05</v>
      </c>
      <c r="AI83">
        <v>3038</v>
      </c>
      <c r="AJ83" t="s">
        <v>46</v>
      </c>
      <c r="AK83">
        <v>78.821700000000007</v>
      </c>
      <c r="AL83">
        <v>0</v>
      </c>
      <c r="AM83">
        <v>1</v>
      </c>
      <c r="AN83">
        <v>1812.61</v>
      </c>
      <c r="AO83">
        <v>28</v>
      </c>
    </row>
    <row r="84" spans="1:41" x14ac:dyDescent="0.3">
      <c r="A84" t="s">
        <v>531</v>
      </c>
      <c r="B84">
        <v>2</v>
      </c>
      <c r="C84">
        <v>25</v>
      </c>
      <c r="D84">
        <v>0.15</v>
      </c>
      <c r="E84" t="s">
        <v>2</v>
      </c>
      <c r="F84" t="s">
        <v>3</v>
      </c>
      <c r="G84" s="39" t="e">
        <f t="shared" si="60"/>
        <v>#REF!</v>
      </c>
      <c r="H84" t="s">
        <v>3</v>
      </c>
      <c r="K84" t="s">
        <v>3</v>
      </c>
      <c r="L84" s="58" t="str">
        <f>IF(OR(H_24!$F84="---",H_24!$F84="infeas",H_24!$F84="inf"),"---",(H_24!$F84/M84)-1)</f>
        <v>---</v>
      </c>
      <c r="M84" s="20" t="e">
        <f>Model_dem!#REF!</f>
        <v>#REF!</v>
      </c>
      <c r="N84" t="e">
        <f>Model_dem!#REF!</f>
        <v>#REF!</v>
      </c>
      <c r="O84" s="23"/>
      <c r="Q84" t="s">
        <v>529</v>
      </c>
      <c r="R84">
        <v>1</v>
      </c>
      <c r="S84">
        <v>50</v>
      </c>
      <c r="T84">
        <v>0.2</v>
      </c>
      <c r="U84">
        <v>3038</v>
      </c>
      <c r="V84" t="s">
        <v>46</v>
      </c>
      <c r="W84">
        <v>680.327</v>
      </c>
      <c r="X84">
        <v>0</v>
      </c>
      <c r="Y84">
        <v>1</v>
      </c>
      <c r="Z84">
        <v>2303.39</v>
      </c>
      <c r="AA84">
        <v>1</v>
      </c>
      <c r="AE84" t="s">
        <v>517</v>
      </c>
      <c r="AF84">
        <v>3</v>
      </c>
      <c r="AG84">
        <v>0</v>
      </c>
      <c r="AH84">
        <v>0.1</v>
      </c>
      <c r="AI84">
        <v>3038</v>
      </c>
      <c r="AJ84" t="s">
        <v>46</v>
      </c>
      <c r="AK84">
        <v>78.249499999999998</v>
      </c>
      <c r="AL84">
        <v>0</v>
      </c>
      <c r="AM84">
        <v>1</v>
      </c>
      <c r="AN84">
        <v>1802.26</v>
      </c>
      <c r="AO84">
        <v>28</v>
      </c>
    </row>
    <row r="85" spans="1:41" x14ac:dyDescent="0.3">
      <c r="A85" t="s">
        <v>531</v>
      </c>
      <c r="B85">
        <v>2</v>
      </c>
      <c r="C85">
        <v>25</v>
      </c>
      <c r="D85">
        <v>0.2</v>
      </c>
      <c r="E85" t="s">
        <v>2</v>
      </c>
      <c r="F85" t="s">
        <v>3</v>
      </c>
      <c r="G85" s="39" t="e">
        <f t="shared" si="60"/>
        <v>#REF!</v>
      </c>
      <c r="H85" t="s">
        <v>3</v>
      </c>
      <c r="K85" t="s">
        <v>3</v>
      </c>
      <c r="L85" s="57" t="str">
        <f>IF(OR(H_24!$F85="---",H_24!$F85="infeas",H_24!$F85="inf"),"---",(H_24!$F85/M85)-1)</f>
        <v>---</v>
      </c>
      <c r="M85" s="20" t="e">
        <f>Model_dem!#REF!</f>
        <v>#REF!</v>
      </c>
      <c r="N85" t="e">
        <f>Model_dem!#REF!</f>
        <v>#REF!</v>
      </c>
      <c r="O85" s="23"/>
      <c r="Q85" t="s">
        <v>529</v>
      </c>
      <c r="R85">
        <v>2</v>
      </c>
      <c r="S85">
        <v>5</v>
      </c>
      <c r="T85">
        <v>0.1</v>
      </c>
      <c r="U85">
        <v>3038</v>
      </c>
      <c r="V85" t="s">
        <v>46</v>
      </c>
      <c r="W85">
        <v>452.47899999999998</v>
      </c>
      <c r="X85">
        <v>0</v>
      </c>
      <c r="Y85">
        <v>1</v>
      </c>
      <c r="Z85">
        <v>1971.47</v>
      </c>
      <c r="AA85">
        <v>1</v>
      </c>
      <c r="AE85" t="s">
        <v>517</v>
      </c>
      <c r="AF85">
        <v>3</v>
      </c>
      <c r="AG85">
        <v>0</v>
      </c>
      <c r="AH85">
        <v>0.15</v>
      </c>
      <c r="AI85">
        <v>3038</v>
      </c>
      <c r="AJ85" t="s">
        <v>46</v>
      </c>
      <c r="AK85">
        <v>77.349500000000006</v>
      </c>
      <c r="AL85">
        <v>0</v>
      </c>
      <c r="AM85">
        <v>1</v>
      </c>
      <c r="AN85">
        <v>1859.74</v>
      </c>
      <c r="AO85">
        <v>29</v>
      </c>
    </row>
    <row r="86" spans="1:41" x14ac:dyDescent="0.3">
      <c r="A86" t="s">
        <v>531</v>
      </c>
      <c r="B86">
        <v>2</v>
      </c>
      <c r="C86">
        <v>50</v>
      </c>
      <c r="D86">
        <v>0.05</v>
      </c>
      <c r="E86" t="s">
        <v>2</v>
      </c>
      <c r="F86" t="s">
        <v>3</v>
      </c>
      <c r="G86" s="39" t="e">
        <f t="shared" si="60"/>
        <v>#REF!</v>
      </c>
      <c r="H86" t="s">
        <v>3</v>
      </c>
      <c r="K86" t="s">
        <v>3</v>
      </c>
      <c r="L86" s="58" t="str">
        <f>IF(OR(H_24!$F86="---",H_24!$F86="infeas",H_24!$F86="inf"),"---",(H_24!$F86/M86)-1)</f>
        <v>---</v>
      </c>
      <c r="M86" s="20" t="e">
        <f>Model_dem!#REF!</f>
        <v>#REF!</v>
      </c>
      <c r="N86" t="e">
        <f>Model_dem!#REF!</f>
        <v>#REF!</v>
      </c>
      <c r="O86" s="23"/>
      <c r="Q86" t="s">
        <v>529</v>
      </c>
      <c r="R86">
        <v>2</v>
      </c>
      <c r="S86">
        <v>10</v>
      </c>
      <c r="T86">
        <v>0.1</v>
      </c>
      <c r="U86">
        <v>3038</v>
      </c>
      <c r="V86" t="s">
        <v>46</v>
      </c>
      <c r="W86">
        <v>495.79899999999998</v>
      </c>
      <c r="X86">
        <v>0</v>
      </c>
      <c r="Y86">
        <v>1</v>
      </c>
      <c r="Z86">
        <v>1835.28</v>
      </c>
      <c r="AA86">
        <v>1</v>
      </c>
      <c r="AE86" t="s">
        <v>517</v>
      </c>
      <c r="AF86">
        <v>3</v>
      </c>
      <c r="AG86">
        <v>0</v>
      </c>
      <c r="AH86">
        <v>0.2</v>
      </c>
      <c r="AI86">
        <v>3038</v>
      </c>
      <c r="AJ86" t="s">
        <v>46</v>
      </c>
      <c r="AK86">
        <v>77.542599999999993</v>
      </c>
      <c r="AL86">
        <v>0</v>
      </c>
      <c r="AM86">
        <v>1</v>
      </c>
      <c r="AN86">
        <v>1857.3</v>
      </c>
      <c r="AO86">
        <v>29</v>
      </c>
    </row>
    <row r="87" spans="1:41" x14ac:dyDescent="0.3">
      <c r="A87" t="s">
        <v>531</v>
      </c>
      <c r="B87">
        <v>2</v>
      </c>
      <c r="C87">
        <v>50</v>
      </c>
      <c r="D87">
        <v>0.1</v>
      </c>
      <c r="E87" t="s">
        <v>2</v>
      </c>
      <c r="F87" t="s">
        <v>3</v>
      </c>
      <c r="G87" s="39" t="e">
        <f t="shared" si="60"/>
        <v>#REF!</v>
      </c>
      <c r="H87" t="s">
        <v>3</v>
      </c>
      <c r="K87" t="s">
        <v>3</v>
      </c>
      <c r="L87" s="57" t="str">
        <f>IF(OR(H_24!$F87="---",H_24!$F87="infeas",H_24!$F87="inf"),"---",(H_24!$F87/M87)-1)</f>
        <v>---</v>
      </c>
      <c r="M87" s="20" t="e">
        <f>Model_dem!#REF!</f>
        <v>#REF!</v>
      </c>
      <c r="N87" t="e">
        <f>Model_dem!#REF!</f>
        <v>#REF!</v>
      </c>
      <c r="O87" s="23"/>
      <c r="Q87" t="s">
        <v>529</v>
      </c>
      <c r="R87">
        <v>2</v>
      </c>
      <c r="S87">
        <v>50</v>
      </c>
      <c r="T87">
        <v>0.05</v>
      </c>
      <c r="U87">
        <v>3038</v>
      </c>
      <c r="V87" t="s">
        <v>46</v>
      </c>
      <c r="W87">
        <v>562.20699999999999</v>
      </c>
      <c r="X87">
        <v>0</v>
      </c>
      <c r="Y87">
        <v>1</v>
      </c>
      <c r="Z87">
        <v>2019.2</v>
      </c>
      <c r="AA87">
        <v>1</v>
      </c>
      <c r="AE87" t="s">
        <v>517</v>
      </c>
      <c r="AF87">
        <v>3</v>
      </c>
      <c r="AG87">
        <v>10</v>
      </c>
      <c r="AH87">
        <v>0.05</v>
      </c>
      <c r="AI87">
        <v>3038</v>
      </c>
      <c r="AJ87" t="s">
        <v>46</v>
      </c>
      <c r="AK87">
        <v>77.574600000000004</v>
      </c>
      <c r="AL87">
        <v>0</v>
      </c>
      <c r="AM87">
        <v>1</v>
      </c>
      <c r="AN87">
        <v>1810.42</v>
      </c>
      <c r="AO87">
        <v>28</v>
      </c>
    </row>
    <row r="88" spans="1:41" x14ac:dyDescent="0.3">
      <c r="A88" t="s">
        <v>531</v>
      </c>
      <c r="B88">
        <v>2</v>
      </c>
      <c r="C88">
        <v>50</v>
      </c>
      <c r="D88">
        <v>0.15</v>
      </c>
      <c r="E88" t="s">
        <v>2</v>
      </c>
      <c r="F88" t="s">
        <v>3</v>
      </c>
      <c r="G88" s="39" t="e">
        <f t="shared" si="60"/>
        <v>#REF!</v>
      </c>
      <c r="H88" t="s">
        <v>3</v>
      </c>
      <c r="K88" t="s">
        <v>3</v>
      </c>
      <c r="L88" s="58" t="str">
        <f>IF(OR(H_24!$F88="---",H_24!$F88="infeas",H_24!$F88="inf"),"---",(H_24!$F88/M88)-1)</f>
        <v>---</v>
      </c>
      <c r="M88" s="20" t="e">
        <f>Model_dem!#REF!</f>
        <v>#REF!</v>
      </c>
      <c r="N88" t="e">
        <f>Model_dem!#REF!</f>
        <v>#REF!</v>
      </c>
      <c r="O88" s="23"/>
      <c r="Q88" t="s">
        <v>534</v>
      </c>
      <c r="R88">
        <v>1</v>
      </c>
      <c r="S88">
        <v>10</v>
      </c>
      <c r="T88">
        <v>0.2</v>
      </c>
      <c r="U88">
        <v>50</v>
      </c>
      <c r="V88">
        <v>849</v>
      </c>
      <c r="W88">
        <v>3.30911</v>
      </c>
      <c r="X88">
        <v>0</v>
      </c>
      <c r="Y88">
        <v>163145</v>
      </c>
      <c r="Z88">
        <v>1800</v>
      </c>
      <c r="AA88">
        <v>12709</v>
      </c>
      <c r="AE88" t="s">
        <v>517</v>
      </c>
      <c r="AF88">
        <v>3</v>
      </c>
      <c r="AG88">
        <v>10</v>
      </c>
      <c r="AH88">
        <v>0.1</v>
      </c>
      <c r="AI88">
        <v>3038</v>
      </c>
      <c r="AJ88" t="s">
        <v>46</v>
      </c>
      <c r="AK88">
        <v>76.786900000000003</v>
      </c>
      <c r="AL88">
        <v>0</v>
      </c>
      <c r="AM88">
        <v>1</v>
      </c>
      <c r="AN88">
        <v>1801.73</v>
      </c>
      <c r="AO88">
        <v>28</v>
      </c>
    </row>
    <row r="89" spans="1:41" x14ac:dyDescent="0.3">
      <c r="A89" t="s">
        <v>531</v>
      </c>
      <c r="B89">
        <v>2</v>
      </c>
      <c r="C89">
        <v>50</v>
      </c>
      <c r="D89">
        <v>0.2</v>
      </c>
      <c r="E89" t="s">
        <v>2</v>
      </c>
      <c r="F89" t="s">
        <v>3</v>
      </c>
      <c r="G89" s="39" t="e">
        <f t="shared" si="60"/>
        <v>#REF!</v>
      </c>
      <c r="H89" t="s">
        <v>3</v>
      </c>
      <c r="K89" t="s">
        <v>3</v>
      </c>
      <c r="L89" s="57" t="str">
        <f>IF(OR(H_24!$F89="---",H_24!$F89="infeas",H_24!$F89="inf"),"---",(H_24!$F89/M89)-1)</f>
        <v>---</v>
      </c>
      <c r="M89" s="20" t="e">
        <f>Model_dem!#REF!</f>
        <v>#REF!</v>
      </c>
      <c r="N89" t="e">
        <f>Model_dem!#REF!</f>
        <v>#REF!</v>
      </c>
      <c r="O89" s="23"/>
      <c r="Q89" t="s">
        <v>534</v>
      </c>
      <c r="R89">
        <v>1</v>
      </c>
      <c r="S89">
        <v>25</v>
      </c>
      <c r="T89">
        <v>0.1</v>
      </c>
      <c r="U89">
        <v>50</v>
      </c>
      <c r="V89">
        <v>942</v>
      </c>
      <c r="W89">
        <v>1724.29</v>
      </c>
      <c r="X89">
        <v>8</v>
      </c>
      <c r="Y89">
        <v>11</v>
      </c>
      <c r="Z89">
        <v>1852.55</v>
      </c>
      <c r="AA89">
        <v>892</v>
      </c>
      <c r="AE89" t="s">
        <v>517</v>
      </c>
      <c r="AF89">
        <v>3</v>
      </c>
      <c r="AG89">
        <v>10</v>
      </c>
      <c r="AH89">
        <v>0.15</v>
      </c>
      <c r="AI89">
        <v>3038</v>
      </c>
      <c r="AJ89" t="s">
        <v>46</v>
      </c>
      <c r="AK89">
        <v>76.864099999999993</v>
      </c>
      <c r="AL89">
        <v>0</v>
      </c>
      <c r="AM89">
        <v>1</v>
      </c>
      <c r="AN89">
        <v>1801.86</v>
      </c>
      <c r="AO89">
        <v>28</v>
      </c>
    </row>
    <row r="90" spans="1:41" x14ac:dyDescent="0.3">
      <c r="A90" t="s">
        <v>531</v>
      </c>
      <c r="B90">
        <v>3</v>
      </c>
      <c r="C90">
        <v>0</v>
      </c>
      <c r="D90">
        <v>0.05</v>
      </c>
      <c r="E90" t="s">
        <v>2</v>
      </c>
      <c r="F90" t="s">
        <v>3</v>
      </c>
      <c r="G90" s="39" t="e">
        <f t="shared" si="60"/>
        <v>#REF!</v>
      </c>
      <c r="H90" t="s">
        <v>3</v>
      </c>
      <c r="K90" t="s">
        <v>3</v>
      </c>
      <c r="L90" s="58" t="str">
        <f>IF(OR(H_24!$F90="---",H_24!$F90="infeas",H_24!$F90="inf"),"---",(H_24!$F90/M90)-1)</f>
        <v>---</v>
      </c>
      <c r="M90" s="20" t="e">
        <f>Model_dem!#REF!</f>
        <v>#REF!</v>
      </c>
      <c r="N90" t="e">
        <f>Model_dem!#REF!</f>
        <v>#REF!</v>
      </c>
      <c r="O90" s="23"/>
      <c r="Q90" t="s">
        <v>534</v>
      </c>
      <c r="R90">
        <v>1</v>
      </c>
      <c r="S90">
        <v>25</v>
      </c>
      <c r="T90">
        <v>0.15</v>
      </c>
      <c r="U90">
        <v>50</v>
      </c>
      <c r="V90" t="s">
        <v>511</v>
      </c>
      <c r="W90" t="s">
        <v>511</v>
      </c>
      <c r="X90" t="s">
        <v>511</v>
      </c>
      <c r="Y90" t="s">
        <v>511</v>
      </c>
      <c r="Z90" t="s">
        <v>511</v>
      </c>
      <c r="AE90" t="s">
        <v>517</v>
      </c>
      <c r="AF90">
        <v>3</v>
      </c>
      <c r="AG90">
        <v>10</v>
      </c>
      <c r="AH90">
        <v>0.2</v>
      </c>
      <c r="AI90">
        <v>3038</v>
      </c>
      <c r="AJ90" t="s">
        <v>46</v>
      </c>
      <c r="AK90">
        <v>77.479299999999995</v>
      </c>
      <c r="AL90">
        <v>0</v>
      </c>
      <c r="AM90">
        <v>1</v>
      </c>
      <c r="AN90">
        <v>1814.44</v>
      </c>
      <c r="AO90">
        <v>28</v>
      </c>
    </row>
    <row r="91" spans="1:41" x14ac:dyDescent="0.3">
      <c r="A91" t="s">
        <v>531</v>
      </c>
      <c r="B91">
        <v>3</v>
      </c>
      <c r="C91">
        <v>0</v>
      </c>
      <c r="D91">
        <v>0.1</v>
      </c>
      <c r="E91" t="s">
        <v>2</v>
      </c>
      <c r="F91" t="s">
        <v>3</v>
      </c>
      <c r="G91" s="39" t="e">
        <f t="shared" si="60"/>
        <v>#REF!</v>
      </c>
      <c r="H91" t="s">
        <v>3</v>
      </c>
      <c r="K91" t="s">
        <v>3</v>
      </c>
      <c r="L91" s="57" t="str">
        <f>IF(OR(H_24!$F91="---",H_24!$F91="infeas",H_24!$F91="inf"),"---",(H_24!$F91/M91)-1)</f>
        <v>---</v>
      </c>
      <c r="M91" s="20" t="e">
        <f>Model_dem!#REF!</f>
        <v>#REF!</v>
      </c>
      <c r="N91" t="e">
        <f>Model_dem!#REF!</f>
        <v>#REF!</v>
      </c>
      <c r="O91" s="23"/>
      <c r="Q91" t="s">
        <v>534</v>
      </c>
      <c r="R91">
        <v>1</v>
      </c>
      <c r="S91">
        <v>25</v>
      </c>
      <c r="T91">
        <v>0.2</v>
      </c>
      <c r="U91">
        <v>50</v>
      </c>
      <c r="V91" t="s">
        <v>511</v>
      </c>
      <c r="W91" t="s">
        <v>511</v>
      </c>
      <c r="X91" t="s">
        <v>511</v>
      </c>
      <c r="Y91" t="s">
        <v>511</v>
      </c>
      <c r="Z91" t="s">
        <v>511</v>
      </c>
      <c r="AE91" t="s">
        <v>517</v>
      </c>
      <c r="AF91">
        <v>3</v>
      </c>
      <c r="AG91">
        <v>25</v>
      </c>
      <c r="AH91">
        <v>0.05</v>
      </c>
      <c r="AI91">
        <v>3038</v>
      </c>
      <c r="AJ91" t="s">
        <v>46</v>
      </c>
      <c r="AK91">
        <v>77.4435</v>
      </c>
      <c r="AL91">
        <v>0</v>
      </c>
      <c r="AM91">
        <v>1</v>
      </c>
      <c r="AN91">
        <v>1830.38</v>
      </c>
      <c r="AO91">
        <v>28</v>
      </c>
    </row>
    <row r="92" spans="1:41" x14ac:dyDescent="0.3">
      <c r="A92" t="s">
        <v>531</v>
      </c>
      <c r="B92">
        <v>3</v>
      </c>
      <c r="C92">
        <v>0</v>
      </c>
      <c r="D92">
        <v>0.15</v>
      </c>
      <c r="E92" t="s">
        <v>2</v>
      </c>
      <c r="F92" t="s">
        <v>3</v>
      </c>
      <c r="G92" s="39" t="e">
        <f t="shared" si="60"/>
        <v>#REF!</v>
      </c>
      <c r="H92" t="s">
        <v>3</v>
      </c>
      <c r="K92" t="s">
        <v>3</v>
      </c>
      <c r="L92" s="58" t="str">
        <f>IF(OR(H_24!$F92="---",H_24!$F92="infeas",H_24!$F92="inf"),"---",(H_24!$F92/M92)-1)</f>
        <v>---</v>
      </c>
      <c r="M92" s="20" t="e">
        <f>Model_dem!#REF!</f>
        <v>#REF!</v>
      </c>
      <c r="N92" t="e">
        <f>Model_dem!#REF!</f>
        <v>#REF!</v>
      </c>
      <c r="O92" s="23"/>
      <c r="Q92" t="s">
        <v>534</v>
      </c>
      <c r="R92">
        <v>1</v>
      </c>
      <c r="S92">
        <v>50</v>
      </c>
      <c r="T92">
        <v>0.05</v>
      </c>
      <c r="U92">
        <v>50</v>
      </c>
      <c r="V92">
        <v>856</v>
      </c>
      <c r="W92">
        <v>10.3416</v>
      </c>
      <c r="X92">
        <v>1</v>
      </c>
      <c r="Y92">
        <v>125593</v>
      </c>
      <c r="Z92">
        <v>1800</v>
      </c>
      <c r="AA92">
        <v>14703</v>
      </c>
      <c r="AE92" t="s">
        <v>517</v>
      </c>
      <c r="AF92">
        <v>3</v>
      </c>
      <c r="AG92">
        <v>25</v>
      </c>
      <c r="AH92">
        <v>0.1</v>
      </c>
      <c r="AI92">
        <v>3038</v>
      </c>
      <c r="AJ92" t="s">
        <v>46</v>
      </c>
      <c r="AK92">
        <v>77.937100000000001</v>
      </c>
      <c r="AL92">
        <v>0</v>
      </c>
      <c r="AM92">
        <v>1</v>
      </c>
      <c r="AN92">
        <v>1816.33</v>
      </c>
      <c r="AO92">
        <v>28</v>
      </c>
    </row>
    <row r="93" spans="1:41" x14ac:dyDescent="0.3">
      <c r="A93" t="s">
        <v>531</v>
      </c>
      <c r="B93">
        <v>3</v>
      </c>
      <c r="C93">
        <v>0</v>
      </c>
      <c r="D93">
        <v>0.2</v>
      </c>
      <c r="E93" t="s">
        <v>2</v>
      </c>
      <c r="F93" t="s">
        <v>3</v>
      </c>
      <c r="G93" s="39" t="e">
        <f t="shared" si="60"/>
        <v>#REF!</v>
      </c>
      <c r="H93" t="s">
        <v>3</v>
      </c>
      <c r="K93" t="s">
        <v>3</v>
      </c>
      <c r="L93" s="57" t="str">
        <f>IF(OR(H_24!$F93="---",H_24!$F93="infeas",H_24!$F93="inf"),"---",(H_24!$F93/M93)-1)</f>
        <v>---</v>
      </c>
      <c r="M93" s="20" t="e">
        <f>Model_dem!#REF!</f>
        <v>#REF!</v>
      </c>
      <c r="N93" t="e">
        <f>Model_dem!#REF!</f>
        <v>#REF!</v>
      </c>
      <c r="O93" s="23"/>
      <c r="Q93" t="s">
        <v>534</v>
      </c>
      <c r="R93">
        <v>1</v>
      </c>
      <c r="S93">
        <v>50</v>
      </c>
      <c r="T93">
        <v>0.1</v>
      </c>
      <c r="U93">
        <v>50</v>
      </c>
      <c r="V93" t="s">
        <v>46</v>
      </c>
      <c r="W93">
        <v>60.008499999999998</v>
      </c>
      <c r="X93">
        <v>0</v>
      </c>
      <c r="Y93">
        <v>1</v>
      </c>
      <c r="Z93">
        <v>1802.7</v>
      </c>
      <c r="AA93">
        <v>616</v>
      </c>
      <c r="AE93" t="s">
        <v>517</v>
      </c>
      <c r="AF93">
        <v>3</v>
      </c>
      <c r="AG93">
        <v>25</v>
      </c>
      <c r="AH93">
        <v>0.15</v>
      </c>
      <c r="AI93">
        <v>3038</v>
      </c>
      <c r="AJ93" t="s">
        <v>46</v>
      </c>
      <c r="AK93">
        <v>78.920400000000001</v>
      </c>
      <c r="AL93">
        <v>0</v>
      </c>
      <c r="AM93">
        <v>1</v>
      </c>
      <c r="AN93">
        <v>1843.63</v>
      </c>
      <c r="AO93">
        <v>28</v>
      </c>
    </row>
    <row r="94" spans="1:41" x14ac:dyDescent="0.3">
      <c r="A94" t="s">
        <v>531</v>
      </c>
      <c r="B94">
        <v>3</v>
      </c>
      <c r="C94">
        <v>10</v>
      </c>
      <c r="D94">
        <v>0.05</v>
      </c>
      <c r="E94" t="s">
        <v>2</v>
      </c>
      <c r="F94" t="s">
        <v>3</v>
      </c>
      <c r="G94" s="39" t="e">
        <f t="shared" si="60"/>
        <v>#REF!</v>
      </c>
      <c r="H94" t="s">
        <v>3</v>
      </c>
      <c r="K94" t="s">
        <v>3</v>
      </c>
      <c r="L94" s="58" t="str">
        <f>IF(OR(H_24!$F94="---",H_24!$F94="infeas",H_24!$F94="inf"),"---",(H_24!$F94/M94)-1)</f>
        <v>---</v>
      </c>
      <c r="M94" s="20" t="e">
        <f>Model_dem!#REF!</f>
        <v>#REF!</v>
      </c>
      <c r="N94" t="e">
        <f>Model_dem!#REF!</f>
        <v>#REF!</v>
      </c>
      <c r="O94" s="23"/>
      <c r="Q94" t="s">
        <v>534</v>
      </c>
      <c r="R94">
        <v>1</v>
      </c>
      <c r="S94">
        <v>50</v>
      </c>
      <c r="T94">
        <v>0.15</v>
      </c>
      <c r="U94">
        <v>50</v>
      </c>
      <c r="V94" t="s">
        <v>511</v>
      </c>
      <c r="W94" t="s">
        <v>511</v>
      </c>
      <c r="X94" t="s">
        <v>511</v>
      </c>
      <c r="Y94" t="s">
        <v>511</v>
      </c>
      <c r="Z94" t="s">
        <v>511</v>
      </c>
      <c r="AE94" t="s">
        <v>517</v>
      </c>
      <c r="AF94">
        <v>3</v>
      </c>
      <c r="AG94">
        <v>25</v>
      </c>
      <c r="AH94">
        <v>0.2</v>
      </c>
      <c r="AI94">
        <v>3038</v>
      </c>
      <c r="AJ94" t="s">
        <v>46</v>
      </c>
      <c r="AK94">
        <v>79.837100000000007</v>
      </c>
      <c r="AL94">
        <v>0</v>
      </c>
      <c r="AM94">
        <v>1</v>
      </c>
      <c r="AN94">
        <v>1855.33</v>
      </c>
      <c r="AO94">
        <v>28</v>
      </c>
    </row>
    <row r="95" spans="1:41" x14ac:dyDescent="0.3">
      <c r="A95" t="s">
        <v>531</v>
      </c>
      <c r="B95">
        <v>3</v>
      </c>
      <c r="C95">
        <v>10</v>
      </c>
      <c r="D95">
        <v>0.1</v>
      </c>
      <c r="E95" t="s">
        <v>2</v>
      </c>
      <c r="F95" t="s">
        <v>3</v>
      </c>
      <c r="G95" s="39" t="e">
        <f t="shared" si="60"/>
        <v>#REF!</v>
      </c>
      <c r="H95" t="s">
        <v>3</v>
      </c>
      <c r="K95" t="s">
        <v>3</v>
      </c>
      <c r="L95" s="57" t="str">
        <f>IF(OR(H_24!$F95="---",H_24!$F95="infeas",H_24!$F95="inf"),"---",(H_24!$F95/M95)-1)</f>
        <v>---</v>
      </c>
      <c r="M95" s="20" t="e">
        <f>Model_dem!#REF!</f>
        <v>#REF!</v>
      </c>
      <c r="N95" t="e">
        <f>Model_dem!#REF!</f>
        <v>#REF!</v>
      </c>
      <c r="O95" s="23"/>
      <c r="Q95" t="s">
        <v>534</v>
      </c>
      <c r="R95">
        <v>1</v>
      </c>
      <c r="S95">
        <v>50</v>
      </c>
      <c r="T95">
        <v>0.2</v>
      </c>
      <c r="U95">
        <v>50</v>
      </c>
      <c r="V95" t="s">
        <v>511</v>
      </c>
      <c r="W95" t="s">
        <v>511</v>
      </c>
      <c r="X95" t="s">
        <v>511</v>
      </c>
      <c r="Y95" t="s">
        <v>511</v>
      </c>
      <c r="Z95" t="s">
        <v>511</v>
      </c>
      <c r="AE95" t="s">
        <v>517</v>
      </c>
      <c r="AF95">
        <v>3</v>
      </c>
      <c r="AG95">
        <v>50</v>
      </c>
      <c r="AH95">
        <v>0.05</v>
      </c>
      <c r="AI95">
        <v>3038</v>
      </c>
      <c r="AJ95" t="s">
        <v>46</v>
      </c>
      <c r="AK95">
        <v>78.873400000000004</v>
      </c>
      <c r="AL95">
        <v>0</v>
      </c>
      <c r="AM95">
        <v>1</v>
      </c>
      <c r="AN95">
        <v>1849.53</v>
      </c>
      <c r="AO95">
        <v>28</v>
      </c>
    </row>
    <row r="96" spans="1:41" x14ac:dyDescent="0.3">
      <c r="A96" t="s">
        <v>531</v>
      </c>
      <c r="B96">
        <v>3</v>
      </c>
      <c r="C96">
        <v>10</v>
      </c>
      <c r="D96">
        <v>0.15</v>
      </c>
      <c r="E96" t="s">
        <v>2</v>
      </c>
      <c r="F96" t="s">
        <v>3</v>
      </c>
      <c r="G96" s="39" t="e">
        <f t="shared" si="60"/>
        <v>#REF!</v>
      </c>
      <c r="H96" t="s">
        <v>3</v>
      </c>
      <c r="K96" t="s">
        <v>3</v>
      </c>
      <c r="L96" s="58" t="str">
        <f>IF(OR(H_24!$F96="---",H_24!$F96="infeas",H_24!$F96="inf"),"---",(H_24!$F96/M96)-1)</f>
        <v>---</v>
      </c>
      <c r="M96" s="20" t="e">
        <f>Model_dem!#REF!</f>
        <v>#REF!</v>
      </c>
      <c r="N96" t="e">
        <f>Model_dem!#REF!</f>
        <v>#REF!</v>
      </c>
      <c r="O96" s="23"/>
      <c r="Q96" t="s">
        <v>534</v>
      </c>
      <c r="R96">
        <v>2</v>
      </c>
      <c r="S96">
        <v>10</v>
      </c>
      <c r="T96">
        <v>0.15</v>
      </c>
      <c r="U96">
        <v>50</v>
      </c>
      <c r="V96">
        <v>856</v>
      </c>
      <c r="W96">
        <v>7.3768200000000004</v>
      </c>
      <c r="X96">
        <v>0</v>
      </c>
      <c r="Y96">
        <v>108625</v>
      </c>
      <c r="Z96">
        <v>1800</v>
      </c>
      <c r="AA96">
        <v>14673</v>
      </c>
      <c r="AE96" t="s">
        <v>517</v>
      </c>
      <c r="AF96">
        <v>3</v>
      </c>
      <c r="AG96">
        <v>50</v>
      </c>
      <c r="AH96">
        <v>0.1</v>
      </c>
      <c r="AI96">
        <v>3038</v>
      </c>
      <c r="AJ96" t="s">
        <v>46</v>
      </c>
      <c r="AK96">
        <v>76.771600000000007</v>
      </c>
      <c r="AL96">
        <v>0</v>
      </c>
      <c r="AM96">
        <v>1</v>
      </c>
      <c r="AN96">
        <v>1855.72</v>
      </c>
      <c r="AO96">
        <v>29</v>
      </c>
    </row>
    <row r="97" spans="1:41" x14ac:dyDescent="0.3">
      <c r="A97" t="s">
        <v>531</v>
      </c>
      <c r="B97">
        <v>3</v>
      </c>
      <c r="C97">
        <v>10</v>
      </c>
      <c r="D97">
        <v>0.2</v>
      </c>
      <c r="E97" t="s">
        <v>2</v>
      </c>
      <c r="F97" t="s">
        <v>3</v>
      </c>
      <c r="G97" s="39" t="e">
        <f t="shared" si="60"/>
        <v>#REF!</v>
      </c>
      <c r="H97" t="s">
        <v>3</v>
      </c>
      <c r="K97" t="s">
        <v>3</v>
      </c>
      <c r="L97" s="57" t="str">
        <f>IF(OR(H_24!$F97="---",H_24!$F97="infeas",H_24!$F97="inf"),"---",(H_24!$F97/M97)-1)</f>
        <v>---</v>
      </c>
      <c r="M97" s="20" t="e">
        <f>Model_dem!#REF!</f>
        <v>#REF!</v>
      </c>
      <c r="N97" t="e">
        <f>Model_dem!#REF!</f>
        <v>#REF!</v>
      </c>
      <c r="O97" s="23"/>
      <c r="Q97" t="s">
        <v>534</v>
      </c>
      <c r="R97">
        <v>2</v>
      </c>
      <c r="S97">
        <v>10</v>
      </c>
      <c r="T97">
        <v>0.2</v>
      </c>
      <c r="U97">
        <v>50</v>
      </c>
      <c r="V97">
        <v>926</v>
      </c>
      <c r="W97">
        <v>750.49400000000003</v>
      </c>
      <c r="X97">
        <v>0</v>
      </c>
      <c r="Y97">
        <v>6</v>
      </c>
      <c r="Z97">
        <v>1809.75</v>
      </c>
      <c r="AA97">
        <v>1097</v>
      </c>
      <c r="AE97" t="s">
        <v>517</v>
      </c>
      <c r="AF97">
        <v>3</v>
      </c>
      <c r="AG97">
        <v>50</v>
      </c>
      <c r="AH97">
        <v>0.15</v>
      </c>
      <c r="AI97">
        <v>3038</v>
      </c>
      <c r="AJ97" t="s">
        <v>46</v>
      </c>
      <c r="AK97">
        <v>77.723200000000006</v>
      </c>
      <c r="AL97">
        <v>0</v>
      </c>
      <c r="AM97">
        <v>1</v>
      </c>
      <c r="AN97">
        <v>1857.58</v>
      </c>
      <c r="AO97">
        <v>29</v>
      </c>
    </row>
    <row r="98" spans="1:41" x14ac:dyDescent="0.3">
      <c r="A98" t="s">
        <v>531</v>
      </c>
      <c r="B98">
        <v>3</v>
      </c>
      <c r="C98">
        <v>25</v>
      </c>
      <c r="D98">
        <v>0.05</v>
      </c>
      <c r="E98" t="s">
        <v>2</v>
      </c>
      <c r="F98" t="s">
        <v>3</v>
      </c>
      <c r="G98" s="39" t="e">
        <f t="shared" si="60"/>
        <v>#REF!</v>
      </c>
      <c r="H98" t="s">
        <v>3</v>
      </c>
      <c r="K98" t="s">
        <v>3</v>
      </c>
      <c r="L98" s="58" t="str">
        <f>IF(OR(H_24!$F98="---",H_24!$F98="infeas",H_24!$F98="inf"),"---",(H_24!$F98/M98)-1)</f>
        <v>---</v>
      </c>
      <c r="M98" s="20" t="e">
        <f>Model_dem!#REF!</f>
        <v>#REF!</v>
      </c>
      <c r="N98" t="e">
        <f>Model_dem!#REF!</f>
        <v>#REF!</v>
      </c>
      <c r="O98" s="23"/>
      <c r="Q98" t="s">
        <v>534</v>
      </c>
      <c r="R98">
        <v>2</v>
      </c>
      <c r="S98">
        <v>25</v>
      </c>
      <c r="T98">
        <v>0.05</v>
      </c>
      <c r="U98">
        <v>50</v>
      </c>
      <c r="V98">
        <v>850</v>
      </c>
      <c r="W98">
        <v>32.949300000000001</v>
      </c>
      <c r="X98">
        <v>59</v>
      </c>
      <c r="Y98">
        <v>116870</v>
      </c>
      <c r="Z98">
        <v>1800.02</v>
      </c>
      <c r="AA98">
        <v>14238</v>
      </c>
      <c r="AE98" t="s">
        <v>517</v>
      </c>
      <c r="AF98">
        <v>3</v>
      </c>
      <c r="AG98">
        <v>50</v>
      </c>
      <c r="AH98">
        <v>0.2</v>
      </c>
      <c r="AI98">
        <v>3038</v>
      </c>
      <c r="AJ98" t="s">
        <v>46</v>
      </c>
      <c r="AK98">
        <v>77.657499999999999</v>
      </c>
      <c r="AL98">
        <v>0</v>
      </c>
      <c r="AM98">
        <v>1</v>
      </c>
      <c r="AN98">
        <v>1806.77</v>
      </c>
      <c r="AO98">
        <v>28</v>
      </c>
    </row>
    <row r="99" spans="1:41" x14ac:dyDescent="0.3">
      <c r="A99" t="s">
        <v>531</v>
      </c>
      <c r="B99">
        <v>3</v>
      </c>
      <c r="C99">
        <v>25</v>
      </c>
      <c r="D99">
        <v>0.1</v>
      </c>
      <c r="E99" t="s">
        <v>2</v>
      </c>
      <c r="F99" t="s">
        <v>3</v>
      </c>
      <c r="G99" s="39" t="e">
        <f t="shared" si="60"/>
        <v>#REF!</v>
      </c>
      <c r="H99" t="s">
        <v>3</v>
      </c>
      <c r="K99" t="s">
        <v>3</v>
      </c>
      <c r="L99" s="57" t="str">
        <f>IF(OR(H_24!$F99="---",H_24!$F99="infeas",H_24!$F99="inf"),"---",(H_24!$F99/M99)-1)</f>
        <v>---</v>
      </c>
      <c r="M99" s="20" t="e">
        <f>Model_dem!#REF!</f>
        <v>#REF!</v>
      </c>
      <c r="N99" t="e">
        <f>Model_dem!#REF!</f>
        <v>#REF!</v>
      </c>
      <c r="O99" s="23"/>
      <c r="Q99" t="s">
        <v>534</v>
      </c>
      <c r="R99">
        <v>2</v>
      </c>
      <c r="S99">
        <v>25</v>
      </c>
      <c r="T99">
        <v>0.1</v>
      </c>
      <c r="U99">
        <v>50</v>
      </c>
      <c r="V99">
        <v>1024</v>
      </c>
      <c r="W99">
        <v>1621.48</v>
      </c>
      <c r="X99">
        <v>0</v>
      </c>
      <c r="Y99">
        <v>3</v>
      </c>
      <c r="Z99">
        <v>1801.61</v>
      </c>
      <c r="AA99">
        <v>696</v>
      </c>
      <c r="AE99" t="s">
        <v>514</v>
      </c>
      <c r="AF99">
        <v>0</v>
      </c>
      <c r="AG99">
        <v>0</v>
      </c>
      <c r="AH99">
        <v>0.05</v>
      </c>
      <c r="AI99">
        <v>3038</v>
      </c>
      <c r="AJ99" t="s">
        <v>46</v>
      </c>
      <c r="AK99">
        <v>69.345699999999994</v>
      </c>
      <c r="AL99">
        <v>0</v>
      </c>
      <c r="AM99">
        <v>1</v>
      </c>
      <c r="AN99">
        <v>1853.31</v>
      </c>
      <c r="AO99">
        <v>29</v>
      </c>
    </row>
    <row r="100" spans="1:41" x14ac:dyDescent="0.3">
      <c r="A100" t="s">
        <v>531</v>
      </c>
      <c r="B100">
        <v>3</v>
      </c>
      <c r="C100">
        <v>25</v>
      </c>
      <c r="D100">
        <v>0.15</v>
      </c>
      <c r="E100" t="s">
        <v>2</v>
      </c>
      <c r="F100" t="s">
        <v>3</v>
      </c>
      <c r="G100" s="39" t="e">
        <f t="shared" si="60"/>
        <v>#REF!</v>
      </c>
      <c r="H100" t="s">
        <v>3</v>
      </c>
      <c r="K100" t="s">
        <v>3</v>
      </c>
      <c r="L100" s="58" t="str">
        <f>IF(OR(H_24!$F100="---",H_24!$F100="infeas",H_24!$F100="inf"),"---",(H_24!$F100/M100)-1)</f>
        <v>---</v>
      </c>
      <c r="M100" s="20" t="e">
        <f>Model_dem!#REF!</f>
        <v>#REF!</v>
      </c>
      <c r="N100" t="e">
        <f>Model_dem!#REF!</f>
        <v>#REF!</v>
      </c>
      <c r="O100" s="23"/>
      <c r="Q100" t="s">
        <v>534</v>
      </c>
      <c r="R100">
        <v>2</v>
      </c>
      <c r="S100">
        <v>25</v>
      </c>
      <c r="T100">
        <v>0.15</v>
      </c>
      <c r="U100">
        <v>50</v>
      </c>
      <c r="V100" t="s">
        <v>511</v>
      </c>
      <c r="W100" t="s">
        <v>511</v>
      </c>
      <c r="X100" t="s">
        <v>511</v>
      </c>
      <c r="Y100" t="s">
        <v>511</v>
      </c>
      <c r="Z100" t="s">
        <v>511</v>
      </c>
      <c r="AE100" t="s">
        <v>514</v>
      </c>
      <c r="AF100">
        <v>0</v>
      </c>
      <c r="AG100">
        <v>0</v>
      </c>
      <c r="AH100">
        <v>0.1</v>
      </c>
      <c r="AI100">
        <v>3038</v>
      </c>
      <c r="AJ100" t="s">
        <v>46</v>
      </c>
      <c r="AK100">
        <v>71.660200000000003</v>
      </c>
      <c r="AL100">
        <v>0</v>
      </c>
      <c r="AM100">
        <v>1</v>
      </c>
      <c r="AN100">
        <v>1803.26</v>
      </c>
      <c r="AO100">
        <v>28</v>
      </c>
    </row>
    <row r="101" spans="1:41" x14ac:dyDescent="0.3">
      <c r="A101" t="s">
        <v>531</v>
      </c>
      <c r="B101">
        <v>3</v>
      </c>
      <c r="C101">
        <v>25</v>
      </c>
      <c r="D101">
        <v>0.2</v>
      </c>
      <c r="E101" t="s">
        <v>2</v>
      </c>
      <c r="F101" t="s">
        <v>3</v>
      </c>
      <c r="G101" s="39" t="e">
        <f t="shared" si="60"/>
        <v>#REF!</v>
      </c>
      <c r="H101" t="s">
        <v>3</v>
      </c>
      <c r="K101" t="s">
        <v>3</v>
      </c>
      <c r="L101" s="57" t="str">
        <f>IF(OR(H_24!$F101="---",H_24!$F101="infeas",H_24!$F101="inf"),"---",(H_24!$F101/M101)-1)</f>
        <v>---</v>
      </c>
      <c r="M101" s="20" t="e">
        <f>Model_dem!#REF!</f>
        <v>#REF!</v>
      </c>
      <c r="N101" t="e">
        <f>Model_dem!#REF!</f>
        <v>#REF!</v>
      </c>
      <c r="O101" s="23"/>
      <c r="Q101" t="s">
        <v>534</v>
      </c>
      <c r="R101">
        <v>2</v>
      </c>
      <c r="S101">
        <v>25</v>
      </c>
      <c r="T101">
        <v>0.2</v>
      </c>
      <c r="U101">
        <v>50</v>
      </c>
      <c r="V101" t="s">
        <v>511</v>
      </c>
      <c r="W101" t="s">
        <v>511</v>
      </c>
      <c r="X101" t="s">
        <v>511</v>
      </c>
      <c r="Y101" t="s">
        <v>511</v>
      </c>
      <c r="Z101" t="s">
        <v>511</v>
      </c>
      <c r="AE101" t="s">
        <v>514</v>
      </c>
      <c r="AF101">
        <v>0</v>
      </c>
      <c r="AG101">
        <v>0</v>
      </c>
      <c r="AH101">
        <v>0.15</v>
      </c>
      <c r="AI101">
        <v>3038</v>
      </c>
      <c r="AJ101" t="s">
        <v>46</v>
      </c>
      <c r="AK101">
        <v>69.027199999999993</v>
      </c>
      <c r="AL101">
        <v>0</v>
      </c>
      <c r="AM101">
        <v>1</v>
      </c>
      <c r="AN101">
        <v>1850.23</v>
      </c>
      <c r="AO101">
        <v>29</v>
      </c>
    </row>
    <row r="102" spans="1:41" x14ac:dyDescent="0.3">
      <c r="A102" t="s">
        <v>531</v>
      </c>
      <c r="B102">
        <v>3</v>
      </c>
      <c r="C102">
        <v>50</v>
      </c>
      <c r="D102">
        <v>0.05</v>
      </c>
      <c r="E102" t="s">
        <v>2</v>
      </c>
      <c r="F102" t="s">
        <v>3</v>
      </c>
      <c r="G102" s="39" t="e">
        <f t="shared" si="60"/>
        <v>#REF!</v>
      </c>
      <c r="H102" t="s">
        <v>3</v>
      </c>
      <c r="K102" t="s">
        <v>3</v>
      </c>
      <c r="L102" s="58" t="str">
        <f>IF(OR(H_24!$F102="---",H_24!$F102="infeas",H_24!$F102="inf"),"---",(H_24!$F102/M102)-1)</f>
        <v>---</v>
      </c>
      <c r="M102" s="20" t="e">
        <f>Model_dem!#REF!</f>
        <v>#REF!</v>
      </c>
      <c r="N102" t="e">
        <f>Model_dem!#REF!</f>
        <v>#REF!</v>
      </c>
      <c r="O102" s="23"/>
      <c r="Q102" t="s">
        <v>534</v>
      </c>
      <c r="R102">
        <v>2</v>
      </c>
      <c r="S102">
        <v>50</v>
      </c>
      <c r="T102">
        <v>0.05</v>
      </c>
      <c r="U102">
        <v>50</v>
      </c>
      <c r="V102">
        <v>888</v>
      </c>
      <c r="W102">
        <v>1089.8499999999999</v>
      </c>
      <c r="X102">
        <v>36</v>
      </c>
      <c r="Y102">
        <v>64</v>
      </c>
      <c r="Z102">
        <v>1830.21</v>
      </c>
      <c r="AA102">
        <v>2895</v>
      </c>
      <c r="AE102" t="s">
        <v>514</v>
      </c>
      <c r="AF102">
        <v>0</v>
      </c>
      <c r="AG102">
        <v>0</v>
      </c>
      <c r="AH102">
        <v>0.2</v>
      </c>
      <c r="AI102">
        <v>3038</v>
      </c>
      <c r="AJ102" t="s">
        <v>46</v>
      </c>
      <c r="AK102">
        <v>70.958799999999997</v>
      </c>
      <c r="AL102">
        <v>0</v>
      </c>
      <c r="AM102">
        <v>1</v>
      </c>
      <c r="AN102">
        <v>1806.06</v>
      </c>
      <c r="AO102">
        <v>28</v>
      </c>
    </row>
    <row r="103" spans="1:41" x14ac:dyDescent="0.3">
      <c r="A103" t="s">
        <v>531</v>
      </c>
      <c r="B103">
        <v>3</v>
      </c>
      <c r="C103">
        <v>50</v>
      </c>
      <c r="D103">
        <v>0.1</v>
      </c>
      <c r="E103" t="s">
        <v>2</v>
      </c>
      <c r="F103" t="s">
        <v>3</v>
      </c>
      <c r="G103" s="39" t="e">
        <f t="shared" si="60"/>
        <v>#REF!</v>
      </c>
      <c r="H103" t="s">
        <v>3</v>
      </c>
      <c r="K103" t="s">
        <v>3</v>
      </c>
      <c r="L103" s="57" t="str">
        <f>IF(OR(H_24!$F103="---",H_24!$F103="infeas",H_24!$F103="inf"),"---",(H_24!$F103/M103)-1)</f>
        <v>---</v>
      </c>
      <c r="M103" s="20" t="e">
        <f>Model_dem!#REF!</f>
        <v>#REF!</v>
      </c>
      <c r="N103" t="e">
        <f>Model_dem!#REF!</f>
        <v>#REF!</v>
      </c>
      <c r="O103" s="23"/>
      <c r="Q103" t="s">
        <v>534</v>
      </c>
      <c r="R103">
        <v>2</v>
      </c>
      <c r="S103">
        <v>50</v>
      </c>
      <c r="T103">
        <v>0.1</v>
      </c>
      <c r="U103">
        <v>50</v>
      </c>
      <c r="V103" t="s">
        <v>511</v>
      </c>
      <c r="W103" t="s">
        <v>511</v>
      </c>
      <c r="X103" t="s">
        <v>511</v>
      </c>
      <c r="Y103" t="s">
        <v>511</v>
      </c>
      <c r="Z103" t="s">
        <v>511</v>
      </c>
      <c r="AE103" t="s">
        <v>514</v>
      </c>
      <c r="AF103">
        <v>3</v>
      </c>
      <c r="AG103">
        <v>0</v>
      </c>
      <c r="AH103">
        <v>0.05</v>
      </c>
      <c r="AI103">
        <v>3038</v>
      </c>
      <c r="AJ103" t="s">
        <v>46</v>
      </c>
      <c r="AK103">
        <v>79.3489</v>
      </c>
      <c r="AL103">
        <v>0</v>
      </c>
      <c r="AM103">
        <v>1</v>
      </c>
      <c r="AN103">
        <v>1816.74</v>
      </c>
      <c r="AO103">
        <v>27</v>
      </c>
    </row>
    <row r="104" spans="1:41" x14ac:dyDescent="0.3">
      <c r="A104" t="s">
        <v>531</v>
      </c>
      <c r="B104">
        <v>3</v>
      </c>
      <c r="C104">
        <v>50</v>
      </c>
      <c r="D104">
        <v>0.15</v>
      </c>
      <c r="E104" t="s">
        <v>2</v>
      </c>
      <c r="F104" t="s">
        <v>3</v>
      </c>
      <c r="G104" s="39" t="e">
        <f t="shared" si="60"/>
        <v>#REF!</v>
      </c>
      <c r="H104" t="s">
        <v>3</v>
      </c>
      <c r="K104" t="s">
        <v>3</v>
      </c>
      <c r="L104" s="58" t="str">
        <f>IF(OR(H_24!$F104="---",H_24!$F104="infeas",H_24!$F104="inf"),"---",(H_24!$F104/M104)-1)</f>
        <v>---</v>
      </c>
      <c r="M104" s="20" t="e">
        <f>Model_dem!#REF!</f>
        <v>#REF!</v>
      </c>
      <c r="N104" t="e">
        <f>Model_dem!#REF!</f>
        <v>#REF!</v>
      </c>
      <c r="O104" s="23"/>
      <c r="Q104" t="s">
        <v>534</v>
      </c>
      <c r="R104">
        <v>2</v>
      </c>
      <c r="S104">
        <v>50</v>
      </c>
      <c r="T104">
        <v>0.15</v>
      </c>
      <c r="U104">
        <v>50</v>
      </c>
      <c r="V104" t="s">
        <v>511</v>
      </c>
      <c r="W104" t="s">
        <v>511</v>
      </c>
      <c r="X104" t="s">
        <v>511</v>
      </c>
      <c r="Y104" t="s">
        <v>511</v>
      </c>
      <c r="Z104" t="s">
        <v>511</v>
      </c>
      <c r="AE104" t="s">
        <v>514</v>
      </c>
      <c r="AF104">
        <v>3</v>
      </c>
      <c r="AG104">
        <v>0</v>
      </c>
      <c r="AH104">
        <v>0.1</v>
      </c>
      <c r="AI104">
        <v>3038</v>
      </c>
      <c r="AJ104" t="s">
        <v>46</v>
      </c>
      <c r="AK104">
        <v>81.825999999999993</v>
      </c>
      <c r="AL104">
        <v>0</v>
      </c>
      <c r="AM104">
        <v>1</v>
      </c>
      <c r="AN104">
        <v>1811.34</v>
      </c>
      <c r="AO104">
        <v>28</v>
      </c>
    </row>
    <row r="105" spans="1:41" x14ac:dyDescent="0.3">
      <c r="A105" t="s">
        <v>531</v>
      </c>
      <c r="B105">
        <v>3</v>
      </c>
      <c r="C105">
        <v>50</v>
      </c>
      <c r="D105">
        <v>0.2</v>
      </c>
      <c r="E105" t="s">
        <v>2</v>
      </c>
      <c r="F105" t="s">
        <v>3</v>
      </c>
      <c r="G105" s="39" t="e">
        <f t="shared" si="60"/>
        <v>#REF!</v>
      </c>
      <c r="H105" t="s">
        <v>3</v>
      </c>
      <c r="K105" t="s">
        <v>3</v>
      </c>
      <c r="L105" s="57" t="str">
        <f>IF(OR(H_24!$F105="---",H_24!$F105="infeas",H_24!$F105="inf"),"---",(H_24!$F105/M105)-1)</f>
        <v>---</v>
      </c>
      <c r="M105" s="20" t="e">
        <f>Model_dem!#REF!</f>
        <v>#REF!</v>
      </c>
      <c r="N105" t="e">
        <f>Model_dem!#REF!</f>
        <v>#REF!</v>
      </c>
      <c r="O105" s="23"/>
      <c r="Q105" t="s">
        <v>534</v>
      </c>
      <c r="R105">
        <v>2</v>
      </c>
      <c r="S105">
        <v>50</v>
      </c>
      <c r="T105">
        <v>0.2</v>
      </c>
      <c r="U105">
        <v>50</v>
      </c>
      <c r="V105" t="s">
        <v>511</v>
      </c>
      <c r="W105" t="s">
        <v>511</v>
      </c>
      <c r="X105" t="s">
        <v>511</v>
      </c>
      <c r="Y105" t="s">
        <v>511</v>
      </c>
      <c r="Z105" t="s">
        <v>511</v>
      </c>
      <c r="AE105" t="s">
        <v>514</v>
      </c>
      <c r="AF105">
        <v>3</v>
      </c>
      <c r="AG105">
        <v>0</v>
      </c>
      <c r="AH105">
        <v>0.15</v>
      </c>
      <c r="AI105">
        <v>3038</v>
      </c>
      <c r="AJ105" t="s">
        <v>46</v>
      </c>
      <c r="AK105">
        <v>81.631100000000004</v>
      </c>
      <c r="AL105">
        <v>0</v>
      </c>
      <c r="AM105">
        <v>1</v>
      </c>
      <c r="AN105">
        <v>1814.21</v>
      </c>
      <c r="AO105">
        <v>28</v>
      </c>
    </row>
    <row r="106" spans="1:41" x14ac:dyDescent="0.3">
      <c r="A106" t="s">
        <v>517</v>
      </c>
      <c r="B106">
        <v>0</v>
      </c>
      <c r="C106">
        <v>0</v>
      </c>
      <c r="D106">
        <v>0.05</v>
      </c>
      <c r="E106" t="s">
        <v>2</v>
      </c>
      <c r="F106" t="s">
        <v>3</v>
      </c>
      <c r="G106" s="39" t="e">
        <f t="shared" si="60"/>
        <v>#REF!</v>
      </c>
      <c r="H106" t="s">
        <v>3</v>
      </c>
      <c r="K106" t="s">
        <v>3</v>
      </c>
      <c r="L106" s="58" t="str">
        <f>IF(OR(H_24!$F106="---",H_24!$F106="infeas",H_24!$F106="inf"),"---",(H_24!$F106/M106)-1)</f>
        <v>---</v>
      </c>
      <c r="M106" s="20" t="e">
        <f>Model_dem!#REF!</f>
        <v>#REF!</v>
      </c>
      <c r="N106" t="e">
        <f>Model_dem!#REF!</f>
        <v>#REF!</v>
      </c>
      <c r="O106" s="23"/>
      <c r="Q106" t="s">
        <v>534</v>
      </c>
      <c r="R106">
        <v>3</v>
      </c>
      <c r="S106">
        <v>0</v>
      </c>
      <c r="T106">
        <v>0.05</v>
      </c>
      <c r="U106">
        <v>50</v>
      </c>
      <c r="V106" t="s">
        <v>511</v>
      </c>
      <c r="W106" t="s">
        <v>511</v>
      </c>
      <c r="X106" t="s">
        <v>511</v>
      </c>
      <c r="Y106" t="s">
        <v>511</v>
      </c>
      <c r="Z106" t="s">
        <v>511</v>
      </c>
      <c r="AE106" t="s">
        <v>514</v>
      </c>
      <c r="AF106">
        <v>3</v>
      </c>
      <c r="AG106">
        <v>0</v>
      </c>
      <c r="AH106">
        <v>0.2</v>
      </c>
      <c r="AI106">
        <v>3038</v>
      </c>
      <c r="AJ106" t="s">
        <v>46</v>
      </c>
      <c r="AK106">
        <v>80.351299999999995</v>
      </c>
      <c r="AL106">
        <v>0</v>
      </c>
      <c r="AM106">
        <v>1</v>
      </c>
      <c r="AN106">
        <v>1856.41</v>
      </c>
      <c r="AO106">
        <v>28</v>
      </c>
    </row>
    <row r="107" spans="1:41" x14ac:dyDescent="0.3">
      <c r="A107" t="s">
        <v>517</v>
      </c>
      <c r="B107">
        <v>0</v>
      </c>
      <c r="C107">
        <v>0</v>
      </c>
      <c r="D107">
        <v>0.1</v>
      </c>
      <c r="E107" t="s">
        <v>2</v>
      </c>
      <c r="F107" t="s">
        <v>3</v>
      </c>
      <c r="G107" s="39" t="e">
        <f t="shared" si="60"/>
        <v>#REF!</v>
      </c>
      <c r="H107" t="s">
        <v>3</v>
      </c>
      <c r="K107" t="s">
        <v>3</v>
      </c>
      <c r="L107" s="57" t="str">
        <f>IF(OR(H_24!$F107="---",H_24!$F107="infeas",H_24!$F107="inf"),"---",(H_24!$F107/M107)-1)</f>
        <v>---</v>
      </c>
      <c r="M107" s="20" t="e">
        <f>Model_dem!#REF!</f>
        <v>#REF!</v>
      </c>
      <c r="N107" t="e">
        <f>Model_dem!#REF!</f>
        <v>#REF!</v>
      </c>
      <c r="O107" s="23"/>
      <c r="Q107" t="s">
        <v>534</v>
      </c>
      <c r="R107">
        <v>3</v>
      </c>
      <c r="S107">
        <v>0</v>
      </c>
      <c r="T107">
        <v>0.1</v>
      </c>
      <c r="U107">
        <v>50</v>
      </c>
      <c r="V107" t="s">
        <v>511</v>
      </c>
      <c r="W107" t="s">
        <v>511</v>
      </c>
      <c r="X107" t="s">
        <v>511</v>
      </c>
      <c r="Y107" t="s">
        <v>511</v>
      </c>
      <c r="Z107" t="s">
        <v>511</v>
      </c>
      <c r="AE107" t="s">
        <v>514</v>
      </c>
      <c r="AF107">
        <v>3</v>
      </c>
      <c r="AG107">
        <v>10</v>
      </c>
      <c r="AH107">
        <v>0.05</v>
      </c>
      <c r="AI107">
        <v>3038</v>
      </c>
      <c r="AJ107" t="s">
        <v>46</v>
      </c>
      <c r="AK107">
        <v>84.494</v>
      </c>
      <c r="AL107">
        <v>0</v>
      </c>
      <c r="AM107">
        <v>1</v>
      </c>
      <c r="AN107">
        <v>1817.58</v>
      </c>
      <c r="AO107">
        <v>28</v>
      </c>
    </row>
    <row r="108" spans="1:41" x14ac:dyDescent="0.3">
      <c r="A108" t="s">
        <v>517</v>
      </c>
      <c r="B108">
        <v>0</v>
      </c>
      <c r="C108">
        <v>0</v>
      </c>
      <c r="D108">
        <v>0.15</v>
      </c>
      <c r="E108" t="s">
        <v>2</v>
      </c>
      <c r="F108" t="s">
        <v>3</v>
      </c>
      <c r="G108" s="39" t="e">
        <f t="shared" si="60"/>
        <v>#REF!</v>
      </c>
      <c r="H108" t="s">
        <v>3</v>
      </c>
      <c r="K108" t="s">
        <v>3</v>
      </c>
      <c r="L108" s="58" t="str">
        <f>IF(OR(H_24!$F108="---",H_24!$F108="infeas",H_24!$F108="inf"),"---",(H_24!$F108/M108)-1)</f>
        <v>---</v>
      </c>
      <c r="M108" s="20" t="e">
        <f>Model_dem!#REF!</f>
        <v>#REF!</v>
      </c>
      <c r="N108" t="e">
        <f>Model_dem!#REF!</f>
        <v>#REF!</v>
      </c>
      <c r="O108" s="23"/>
      <c r="Q108" t="s">
        <v>534</v>
      </c>
      <c r="R108">
        <v>3</v>
      </c>
      <c r="S108">
        <v>0</v>
      </c>
      <c r="T108">
        <v>0.15</v>
      </c>
      <c r="U108">
        <v>50</v>
      </c>
      <c r="V108" t="s">
        <v>511</v>
      </c>
      <c r="W108" t="s">
        <v>511</v>
      </c>
      <c r="X108" t="s">
        <v>511</v>
      </c>
      <c r="Y108" t="s">
        <v>511</v>
      </c>
      <c r="Z108" t="s">
        <v>511</v>
      </c>
      <c r="AE108" t="s">
        <v>514</v>
      </c>
      <c r="AF108">
        <v>3</v>
      </c>
      <c r="AG108">
        <v>10</v>
      </c>
      <c r="AH108">
        <v>0.1</v>
      </c>
      <c r="AI108">
        <v>3038</v>
      </c>
      <c r="AJ108" t="s">
        <v>46</v>
      </c>
      <c r="AK108">
        <v>80.019400000000005</v>
      </c>
      <c r="AL108">
        <v>0</v>
      </c>
      <c r="AM108">
        <v>1</v>
      </c>
      <c r="AN108">
        <v>1801.91</v>
      </c>
      <c r="AO108">
        <v>28</v>
      </c>
    </row>
    <row r="109" spans="1:41" x14ac:dyDescent="0.3">
      <c r="A109" t="s">
        <v>517</v>
      </c>
      <c r="B109">
        <v>0</v>
      </c>
      <c r="C109">
        <v>0</v>
      </c>
      <c r="D109">
        <v>0.2</v>
      </c>
      <c r="E109" t="s">
        <v>2</v>
      </c>
      <c r="F109" t="s">
        <v>3</v>
      </c>
      <c r="G109" s="39" t="e">
        <f t="shared" si="60"/>
        <v>#REF!</v>
      </c>
      <c r="H109" t="s">
        <v>3</v>
      </c>
      <c r="K109" t="s">
        <v>3</v>
      </c>
      <c r="L109" s="57" t="str">
        <f>IF(OR(H_24!$F109="---",H_24!$F109="infeas",H_24!$F109="inf"),"---",(H_24!$F109/M109)-1)</f>
        <v>---</v>
      </c>
      <c r="M109" s="20" t="e">
        <f>Model_dem!#REF!</f>
        <v>#REF!</v>
      </c>
      <c r="N109" t="e">
        <f>Model_dem!#REF!</f>
        <v>#REF!</v>
      </c>
      <c r="O109" s="23"/>
      <c r="Q109" t="s">
        <v>534</v>
      </c>
      <c r="R109">
        <v>3</v>
      </c>
      <c r="S109">
        <v>0</v>
      </c>
      <c r="T109">
        <v>0.2</v>
      </c>
      <c r="U109">
        <v>50</v>
      </c>
      <c r="V109" t="s">
        <v>511</v>
      </c>
      <c r="W109" t="s">
        <v>511</v>
      </c>
      <c r="X109" t="s">
        <v>511</v>
      </c>
      <c r="Y109" t="s">
        <v>511</v>
      </c>
      <c r="Z109" t="s">
        <v>511</v>
      </c>
      <c r="AE109" t="s">
        <v>514</v>
      </c>
      <c r="AF109">
        <v>3</v>
      </c>
      <c r="AG109">
        <v>10</v>
      </c>
      <c r="AH109">
        <v>0.15</v>
      </c>
      <c r="AI109">
        <v>3038</v>
      </c>
      <c r="AJ109" t="s">
        <v>46</v>
      </c>
      <c r="AK109">
        <v>80.149600000000007</v>
      </c>
      <c r="AL109">
        <v>0</v>
      </c>
      <c r="AM109">
        <v>1</v>
      </c>
      <c r="AN109">
        <v>1804.29</v>
      </c>
      <c r="AO109">
        <v>28</v>
      </c>
    </row>
    <row r="110" spans="1:41" x14ac:dyDescent="0.3">
      <c r="A110" t="s">
        <v>517</v>
      </c>
      <c r="B110">
        <v>1</v>
      </c>
      <c r="C110">
        <v>5</v>
      </c>
      <c r="D110">
        <v>0.05</v>
      </c>
      <c r="E110" t="s">
        <v>2</v>
      </c>
      <c r="F110" t="s">
        <v>3</v>
      </c>
      <c r="G110" s="39" t="e">
        <f t="shared" si="60"/>
        <v>#REF!</v>
      </c>
      <c r="H110" t="s">
        <v>3</v>
      </c>
      <c r="K110" t="s">
        <v>3</v>
      </c>
      <c r="L110" s="58" t="str">
        <f>IF(OR(H_24!$F110="---",H_24!$F110="infeas",H_24!$F110="inf"),"---",(H_24!$F110/M110)-1)</f>
        <v>---</v>
      </c>
      <c r="M110" s="20" t="e">
        <f>Model_dem!#REF!</f>
        <v>#REF!</v>
      </c>
      <c r="N110" t="e">
        <f>Model_dem!#REF!</f>
        <v>#REF!</v>
      </c>
      <c r="O110" s="23"/>
      <c r="Q110" t="s">
        <v>534</v>
      </c>
      <c r="R110">
        <v>3</v>
      </c>
      <c r="S110">
        <v>10</v>
      </c>
      <c r="T110">
        <v>0.05</v>
      </c>
      <c r="U110">
        <v>50</v>
      </c>
      <c r="V110" t="s">
        <v>511</v>
      </c>
      <c r="W110" t="s">
        <v>511</v>
      </c>
      <c r="X110" t="s">
        <v>511</v>
      </c>
      <c r="Y110" t="s">
        <v>511</v>
      </c>
      <c r="Z110" t="s">
        <v>511</v>
      </c>
      <c r="AE110" t="s">
        <v>514</v>
      </c>
      <c r="AF110">
        <v>3</v>
      </c>
      <c r="AG110">
        <v>10</v>
      </c>
      <c r="AH110">
        <v>0.2</v>
      </c>
      <c r="AI110">
        <v>3038</v>
      </c>
      <c r="AJ110" t="s">
        <v>46</v>
      </c>
      <c r="AK110">
        <v>80.1721</v>
      </c>
      <c r="AL110">
        <v>0</v>
      </c>
      <c r="AM110">
        <v>1</v>
      </c>
      <c r="AN110">
        <v>1810.85</v>
      </c>
      <c r="AO110">
        <v>28</v>
      </c>
    </row>
    <row r="111" spans="1:41" x14ac:dyDescent="0.3">
      <c r="A111" t="s">
        <v>517</v>
      </c>
      <c r="B111">
        <v>1</v>
      </c>
      <c r="C111">
        <v>5</v>
      </c>
      <c r="D111">
        <v>0.1</v>
      </c>
      <c r="E111" t="s">
        <v>2</v>
      </c>
      <c r="F111" t="s">
        <v>3</v>
      </c>
      <c r="G111" s="39" t="e">
        <f t="shared" si="60"/>
        <v>#REF!</v>
      </c>
      <c r="H111" t="s">
        <v>3</v>
      </c>
      <c r="K111" t="s">
        <v>3</v>
      </c>
      <c r="L111" s="57" t="str">
        <f>IF(OR(H_24!$F111="---",H_24!$F111="infeas",H_24!$F111="inf"),"---",(H_24!$F111/M111)-1)</f>
        <v>---</v>
      </c>
      <c r="M111" s="20" t="e">
        <f>Model_dem!#REF!</f>
        <v>#REF!</v>
      </c>
      <c r="N111" t="e">
        <f>Model_dem!#REF!</f>
        <v>#REF!</v>
      </c>
      <c r="O111" s="23"/>
      <c r="Q111" t="s">
        <v>534</v>
      </c>
      <c r="R111">
        <v>3</v>
      </c>
      <c r="S111">
        <v>10</v>
      </c>
      <c r="T111">
        <v>0.1</v>
      </c>
      <c r="U111">
        <v>50</v>
      </c>
      <c r="V111" t="s">
        <v>511</v>
      </c>
      <c r="W111" t="s">
        <v>511</v>
      </c>
      <c r="X111" t="s">
        <v>511</v>
      </c>
      <c r="Y111" t="s">
        <v>511</v>
      </c>
      <c r="Z111" t="s">
        <v>511</v>
      </c>
      <c r="AE111" t="s">
        <v>514</v>
      </c>
      <c r="AF111">
        <v>3</v>
      </c>
      <c r="AG111">
        <v>25</v>
      </c>
      <c r="AH111">
        <v>0.05</v>
      </c>
      <c r="AI111">
        <v>3038</v>
      </c>
      <c r="AJ111" t="s">
        <v>46</v>
      </c>
      <c r="AK111">
        <v>83.925799999999995</v>
      </c>
      <c r="AL111">
        <v>0</v>
      </c>
      <c r="AM111">
        <v>1</v>
      </c>
      <c r="AN111">
        <v>1820.41</v>
      </c>
      <c r="AO111">
        <v>28</v>
      </c>
    </row>
    <row r="112" spans="1:41" x14ac:dyDescent="0.3">
      <c r="A112" t="s">
        <v>517</v>
      </c>
      <c r="B112">
        <v>1</v>
      </c>
      <c r="C112">
        <v>5</v>
      </c>
      <c r="D112">
        <v>0.15</v>
      </c>
      <c r="E112" t="s">
        <v>2</v>
      </c>
      <c r="F112" t="s">
        <v>3</v>
      </c>
      <c r="G112" s="39" t="e">
        <f t="shared" si="60"/>
        <v>#REF!</v>
      </c>
      <c r="H112" t="s">
        <v>3</v>
      </c>
      <c r="K112" t="s">
        <v>3</v>
      </c>
      <c r="L112" s="58" t="str">
        <f>IF(OR(H_24!$F112="---",H_24!$F112="infeas",H_24!$F112="inf"),"---",(H_24!$F112/M112)-1)</f>
        <v>---</v>
      </c>
      <c r="M112" s="20" t="e">
        <f>Model_dem!#REF!</f>
        <v>#REF!</v>
      </c>
      <c r="N112" t="e">
        <f>Model_dem!#REF!</f>
        <v>#REF!</v>
      </c>
      <c r="O112" s="23"/>
      <c r="Q112" t="s">
        <v>534</v>
      </c>
      <c r="R112">
        <v>3</v>
      </c>
      <c r="S112">
        <v>10</v>
      </c>
      <c r="T112">
        <v>0.15</v>
      </c>
      <c r="U112">
        <v>50</v>
      </c>
      <c r="V112" t="s">
        <v>511</v>
      </c>
      <c r="W112" t="s">
        <v>511</v>
      </c>
      <c r="X112" t="s">
        <v>511</v>
      </c>
      <c r="Y112" t="s">
        <v>511</v>
      </c>
      <c r="Z112" t="s">
        <v>511</v>
      </c>
      <c r="AE112" t="s">
        <v>514</v>
      </c>
      <c r="AF112">
        <v>3</v>
      </c>
      <c r="AG112">
        <v>25</v>
      </c>
      <c r="AH112">
        <v>0.1</v>
      </c>
      <c r="AI112">
        <v>3038</v>
      </c>
      <c r="AJ112" t="s">
        <v>46</v>
      </c>
      <c r="AK112">
        <v>80.714200000000005</v>
      </c>
      <c r="AL112">
        <v>0</v>
      </c>
      <c r="AM112">
        <v>1</v>
      </c>
      <c r="AN112">
        <v>1803.96</v>
      </c>
      <c r="AO112">
        <v>28</v>
      </c>
    </row>
    <row r="113" spans="1:41" x14ac:dyDescent="0.3">
      <c r="A113" t="s">
        <v>517</v>
      </c>
      <c r="B113">
        <v>1</v>
      </c>
      <c r="C113">
        <v>5</v>
      </c>
      <c r="D113">
        <v>0.2</v>
      </c>
      <c r="E113" t="s">
        <v>2</v>
      </c>
      <c r="F113" t="s">
        <v>3</v>
      </c>
      <c r="G113" s="39" t="e">
        <f t="shared" si="60"/>
        <v>#REF!</v>
      </c>
      <c r="H113" t="s">
        <v>3</v>
      </c>
      <c r="K113" t="s">
        <v>3</v>
      </c>
      <c r="L113" s="57" t="str">
        <f>IF(OR(H_24!$F113="---",H_24!$F113="infeas",H_24!$F113="inf"),"---",(H_24!$F113/M113)-1)</f>
        <v>---</v>
      </c>
      <c r="M113" s="20" t="e">
        <f>Model_dem!#REF!</f>
        <v>#REF!</v>
      </c>
      <c r="N113" t="e">
        <f>Model_dem!#REF!</f>
        <v>#REF!</v>
      </c>
      <c r="O113" s="23"/>
      <c r="Q113" t="s">
        <v>534</v>
      </c>
      <c r="R113">
        <v>3</v>
      </c>
      <c r="S113">
        <v>10</v>
      </c>
      <c r="T113">
        <v>0.2</v>
      </c>
      <c r="U113">
        <v>50</v>
      </c>
      <c r="V113" t="s">
        <v>511</v>
      </c>
      <c r="W113" t="s">
        <v>511</v>
      </c>
      <c r="X113" t="s">
        <v>511</v>
      </c>
      <c r="Y113" t="s">
        <v>511</v>
      </c>
      <c r="Z113" t="s">
        <v>511</v>
      </c>
      <c r="AE113" t="s">
        <v>514</v>
      </c>
      <c r="AF113">
        <v>3</v>
      </c>
      <c r="AG113">
        <v>25</v>
      </c>
      <c r="AH113">
        <v>0.15</v>
      </c>
      <c r="AI113">
        <v>3038</v>
      </c>
      <c r="AJ113" t="s">
        <v>46</v>
      </c>
      <c r="AK113">
        <v>78.837400000000002</v>
      </c>
      <c r="AL113">
        <v>0</v>
      </c>
      <c r="AM113">
        <v>1</v>
      </c>
      <c r="AN113">
        <v>1807.58</v>
      </c>
      <c r="AO113">
        <v>28</v>
      </c>
    </row>
    <row r="114" spans="1:41" x14ac:dyDescent="0.3">
      <c r="A114" t="s">
        <v>517</v>
      </c>
      <c r="B114">
        <v>1</v>
      </c>
      <c r="C114">
        <v>10</v>
      </c>
      <c r="D114">
        <v>0.05</v>
      </c>
      <c r="E114" t="s">
        <v>2</v>
      </c>
      <c r="F114" t="s">
        <v>3</v>
      </c>
      <c r="G114" s="39" t="e">
        <f t="shared" si="60"/>
        <v>#REF!</v>
      </c>
      <c r="H114" t="s">
        <v>3</v>
      </c>
      <c r="K114" t="s">
        <v>3</v>
      </c>
      <c r="L114" s="58" t="str">
        <f>IF(OR(H_24!$F114="---",H_24!$F114="infeas",H_24!$F114="inf"),"---",(H_24!$F114/M114)-1)</f>
        <v>---</v>
      </c>
      <c r="M114" s="20" t="e">
        <f>Model_dem!#REF!</f>
        <v>#REF!</v>
      </c>
      <c r="N114" t="e">
        <f>Model_dem!#REF!</f>
        <v>#REF!</v>
      </c>
      <c r="O114" s="23"/>
      <c r="Q114" t="s">
        <v>534</v>
      </c>
      <c r="R114">
        <v>3</v>
      </c>
      <c r="S114">
        <v>25</v>
      </c>
      <c r="T114">
        <v>0.05</v>
      </c>
      <c r="U114">
        <v>50</v>
      </c>
      <c r="V114" t="s">
        <v>511</v>
      </c>
      <c r="W114" t="s">
        <v>511</v>
      </c>
      <c r="X114" t="s">
        <v>511</v>
      </c>
      <c r="Y114" t="s">
        <v>511</v>
      </c>
      <c r="Z114" t="s">
        <v>511</v>
      </c>
      <c r="AE114" t="s">
        <v>514</v>
      </c>
      <c r="AF114">
        <v>3</v>
      </c>
      <c r="AG114">
        <v>25</v>
      </c>
      <c r="AH114">
        <v>0.2</v>
      </c>
      <c r="AI114">
        <v>3038</v>
      </c>
      <c r="AJ114" t="s">
        <v>46</v>
      </c>
      <c r="AK114">
        <v>81.437299999999993</v>
      </c>
      <c r="AL114">
        <v>0</v>
      </c>
      <c r="AM114">
        <v>1</v>
      </c>
      <c r="AN114">
        <v>1819.41</v>
      </c>
      <c r="AO114">
        <v>28</v>
      </c>
    </row>
    <row r="115" spans="1:41" x14ac:dyDescent="0.3">
      <c r="A115" t="s">
        <v>517</v>
      </c>
      <c r="B115">
        <v>1</v>
      </c>
      <c r="C115">
        <v>10</v>
      </c>
      <c r="D115">
        <v>0.1</v>
      </c>
      <c r="E115" t="s">
        <v>2</v>
      </c>
      <c r="F115" t="s">
        <v>3</v>
      </c>
      <c r="G115" s="39" t="e">
        <f t="shared" si="60"/>
        <v>#REF!</v>
      </c>
      <c r="H115" t="s">
        <v>3</v>
      </c>
      <c r="K115" t="s">
        <v>3</v>
      </c>
      <c r="L115" s="57" t="str">
        <f>IF(OR(H_24!$F115="---",H_24!$F115="infeas",H_24!$F115="inf"),"---",(H_24!$F115/M115)-1)</f>
        <v>---</v>
      </c>
      <c r="M115" s="20" t="e">
        <f>Model_dem!#REF!</f>
        <v>#REF!</v>
      </c>
      <c r="N115" t="e">
        <f>Model_dem!#REF!</f>
        <v>#REF!</v>
      </c>
      <c r="O115" s="23"/>
      <c r="Q115" t="s">
        <v>534</v>
      </c>
      <c r="R115">
        <v>3</v>
      </c>
      <c r="S115">
        <v>25</v>
      </c>
      <c r="T115">
        <v>0.1</v>
      </c>
      <c r="U115">
        <v>50</v>
      </c>
      <c r="V115" t="s">
        <v>511</v>
      </c>
      <c r="W115" t="s">
        <v>511</v>
      </c>
      <c r="X115" t="s">
        <v>511</v>
      </c>
      <c r="Y115" t="s">
        <v>511</v>
      </c>
      <c r="Z115" t="s">
        <v>511</v>
      </c>
      <c r="AE115" t="s">
        <v>514</v>
      </c>
      <c r="AF115">
        <v>3</v>
      </c>
      <c r="AG115">
        <v>50</v>
      </c>
      <c r="AH115">
        <v>0.05</v>
      </c>
      <c r="AI115">
        <v>3038</v>
      </c>
      <c r="AJ115" t="s">
        <v>46</v>
      </c>
      <c r="AK115">
        <v>81.518900000000002</v>
      </c>
      <c r="AL115">
        <v>0</v>
      </c>
      <c r="AM115">
        <v>1</v>
      </c>
      <c r="AN115">
        <v>1821.36</v>
      </c>
      <c r="AO115">
        <v>28</v>
      </c>
    </row>
    <row r="116" spans="1:41" x14ac:dyDescent="0.3">
      <c r="A116" t="s">
        <v>517</v>
      </c>
      <c r="B116">
        <v>1</v>
      </c>
      <c r="C116">
        <v>10</v>
      </c>
      <c r="D116">
        <v>0.15</v>
      </c>
      <c r="E116" t="s">
        <v>2</v>
      </c>
      <c r="F116" t="s">
        <v>3</v>
      </c>
      <c r="G116" s="39" t="e">
        <f t="shared" si="60"/>
        <v>#REF!</v>
      </c>
      <c r="H116" t="s">
        <v>3</v>
      </c>
      <c r="K116" t="s">
        <v>3</v>
      </c>
      <c r="L116" s="58" t="str">
        <f>IF(OR(H_24!$F116="---",H_24!$F116="infeas",H_24!$F116="inf"),"---",(H_24!$F116/M116)-1)</f>
        <v>---</v>
      </c>
      <c r="M116" s="20" t="e">
        <f>Model_dem!#REF!</f>
        <v>#REF!</v>
      </c>
      <c r="N116" t="e">
        <f>Model_dem!#REF!</f>
        <v>#REF!</v>
      </c>
      <c r="O116" s="23"/>
      <c r="Q116" t="s">
        <v>534</v>
      </c>
      <c r="R116">
        <v>3</v>
      </c>
      <c r="S116">
        <v>25</v>
      </c>
      <c r="T116">
        <v>0.15</v>
      </c>
      <c r="U116">
        <v>50</v>
      </c>
      <c r="V116" t="s">
        <v>511</v>
      </c>
      <c r="W116" t="s">
        <v>511</v>
      </c>
      <c r="X116" t="s">
        <v>511</v>
      </c>
      <c r="Y116" t="s">
        <v>511</v>
      </c>
      <c r="Z116" t="s">
        <v>511</v>
      </c>
      <c r="AE116" t="s">
        <v>514</v>
      </c>
      <c r="AF116">
        <v>3</v>
      </c>
      <c r="AG116">
        <v>50</v>
      </c>
      <c r="AH116">
        <v>0.1</v>
      </c>
      <c r="AI116">
        <v>3038</v>
      </c>
      <c r="AJ116" t="s">
        <v>46</v>
      </c>
      <c r="AK116">
        <v>81.694000000000003</v>
      </c>
      <c r="AL116">
        <v>0</v>
      </c>
      <c r="AM116">
        <v>1</v>
      </c>
      <c r="AN116">
        <v>1818.33</v>
      </c>
      <c r="AO116">
        <v>28</v>
      </c>
    </row>
    <row r="117" spans="1:41" x14ac:dyDescent="0.3">
      <c r="A117" t="s">
        <v>517</v>
      </c>
      <c r="B117">
        <v>1</v>
      </c>
      <c r="C117">
        <v>10</v>
      </c>
      <c r="D117">
        <v>0.2</v>
      </c>
      <c r="E117" t="s">
        <v>2</v>
      </c>
      <c r="F117" t="s">
        <v>3</v>
      </c>
      <c r="G117" s="39" t="e">
        <f t="shared" si="60"/>
        <v>#REF!</v>
      </c>
      <c r="H117" t="s">
        <v>3</v>
      </c>
      <c r="K117" t="s">
        <v>3</v>
      </c>
      <c r="L117" s="57" t="str">
        <f>IF(OR(H_24!$F117="---",H_24!$F117="infeas",H_24!$F117="inf"),"---",(H_24!$F117/M117)-1)</f>
        <v>---</v>
      </c>
      <c r="M117" s="20" t="e">
        <f>Model_dem!#REF!</f>
        <v>#REF!</v>
      </c>
      <c r="N117" t="e">
        <f>Model_dem!#REF!</f>
        <v>#REF!</v>
      </c>
      <c r="O117" s="23"/>
      <c r="Q117" t="s">
        <v>534</v>
      </c>
      <c r="R117">
        <v>3</v>
      </c>
      <c r="S117">
        <v>25</v>
      </c>
      <c r="T117">
        <v>0.2</v>
      </c>
      <c r="U117">
        <v>50</v>
      </c>
      <c r="V117" t="s">
        <v>511</v>
      </c>
      <c r="W117" t="s">
        <v>511</v>
      </c>
      <c r="X117" t="s">
        <v>511</v>
      </c>
      <c r="Y117" t="s">
        <v>511</v>
      </c>
      <c r="Z117" t="s">
        <v>511</v>
      </c>
      <c r="AE117" t="s">
        <v>514</v>
      </c>
      <c r="AF117">
        <v>3</v>
      </c>
      <c r="AG117">
        <v>50</v>
      </c>
      <c r="AH117">
        <v>0.15</v>
      </c>
      <c r="AI117">
        <v>3038</v>
      </c>
      <c r="AJ117" t="s">
        <v>46</v>
      </c>
      <c r="AK117">
        <v>82.098200000000006</v>
      </c>
      <c r="AL117">
        <v>0</v>
      </c>
      <c r="AM117">
        <v>1</v>
      </c>
      <c r="AN117">
        <v>1812.17</v>
      </c>
      <c r="AO117">
        <v>28</v>
      </c>
    </row>
    <row r="118" spans="1:41" x14ac:dyDescent="0.3">
      <c r="A118" t="s">
        <v>517</v>
      </c>
      <c r="B118">
        <v>1</v>
      </c>
      <c r="C118">
        <v>25</v>
      </c>
      <c r="D118">
        <v>0.05</v>
      </c>
      <c r="E118" t="s">
        <v>2</v>
      </c>
      <c r="F118" t="s">
        <v>3</v>
      </c>
      <c r="G118" s="39" t="e">
        <f t="shared" si="60"/>
        <v>#REF!</v>
      </c>
      <c r="H118" t="s">
        <v>3</v>
      </c>
      <c r="K118" t="s">
        <v>3</v>
      </c>
      <c r="L118" s="58" t="str">
        <f>IF(OR(H_24!$F118="---",H_24!$F118="infeas",H_24!$F118="inf"),"---",(H_24!$F118/M118)-1)</f>
        <v>---</v>
      </c>
      <c r="M118" s="20" t="e">
        <f>Model_dem!#REF!</f>
        <v>#REF!</v>
      </c>
      <c r="N118" t="e">
        <f>Model_dem!#REF!</f>
        <v>#REF!</v>
      </c>
      <c r="O118" s="23"/>
      <c r="Q118" t="s">
        <v>534</v>
      </c>
      <c r="R118">
        <v>3</v>
      </c>
      <c r="S118">
        <v>50</v>
      </c>
      <c r="T118">
        <v>0.05</v>
      </c>
      <c r="U118">
        <v>50</v>
      </c>
      <c r="V118" t="s">
        <v>511</v>
      </c>
      <c r="W118" t="s">
        <v>511</v>
      </c>
      <c r="X118" t="s">
        <v>511</v>
      </c>
      <c r="Y118" t="s">
        <v>511</v>
      </c>
      <c r="Z118" t="s">
        <v>511</v>
      </c>
      <c r="AE118" t="s">
        <v>514</v>
      </c>
      <c r="AF118">
        <v>3</v>
      </c>
      <c r="AG118">
        <v>50</v>
      </c>
      <c r="AH118">
        <v>0.2</v>
      </c>
      <c r="AI118">
        <v>3038</v>
      </c>
      <c r="AJ118" t="s">
        <v>46</v>
      </c>
      <c r="AK118">
        <v>81.623999999999995</v>
      </c>
      <c r="AL118">
        <v>0</v>
      </c>
      <c r="AM118">
        <v>1</v>
      </c>
      <c r="AN118">
        <v>1812.13</v>
      </c>
      <c r="AO118">
        <v>28</v>
      </c>
    </row>
    <row r="119" spans="1:41" x14ac:dyDescent="0.3">
      <c r="A119" t="s">
        <v>517</v>
      </c>
      <c r="B119">
        <v>1</v>
      </c>
      <c r="C119">
        <v>25</v>
      </c>
      <c r="D119">
        <v>0.1</v>
      </c>
      <c r="E119" t="s">
        <v>2</v>
      </c>
      <c r="F119" t="s">
        <v>3</v>
      </c>
      <c r="G119" s="39" t="e">
        <f t="shared" si="60"/>
        <v>#REF!</v>
      </c>
      <c r="H119" t="s">
        <v>3</v>
      </c>
      <c r="K119" t="s">
        <v>3</v>
      </c>
      <c r="L119" s="57" t="str">
        <f>IF(OR(H_24!$F119="---",H_24!$F119="infeas",H_24!$F119="inf"),"---",(H_24!$F119/M119)-1)</f>
        <v>---</v>
      </c>
      <c r="M119" s="20" t="e">
        <f>Model_dem!#REF!</f>
        <v>#REF!</v>
      </c>
      <c r="N119" t="e">
        <f>Model_dem!#REF!</f>
        <v>#REF!</v>
      </c>
      <c r="O119" s="23"/>
      <c r="Q119" t="s">
        <v>534</v>
      </c>
      <c r="R119">
        <v>3</v>
      </c>
      <c r="S119">
        <v>50</v>
      </c>
      <c r="T119">
        <v>0.1</v>
      </c>
      <c r="U119">
        <v>50</v>
      </c>
      <c r="V119" t="s">
        <v>511</v>
      </c>
      <c r="W119" t="s">
        <v>511</v>
      </c>
      <c r="X119" t="s">
        <v>511</v>
      </c>
      <c r="Y119" t="s">
        <v>511</v>
      </c>
      <c r="Z119" t="s">
        <v>511</v>
      </c>
      <c r="AE119" t="s">
        <v>529</v>
      </c>
      <c r="AF119">
        <v>0</v>
      </c>
      <c r="AG119">
        <v>0</v>
      </c>
      <c r="AH119">
        <v>0.05</v>
      </c>
      <c r="AI119">
        <v>3038</v>
      </c>
      <c r="AJ119" t="s">
        <v>46</v>
      </c>
      <c r="AK119">
        <v>70.539000000000001</v>
      </c>
      <c r="AL119">
        <v>0</v>
      </c>
      <c r="AM119">
        <v>1</v>
      </c>
      <c r="AN119">
        <v>1858.06</v>
      </c>
      <c r="AO119">
        <v>29</v>
      </c>
    </row>
    <row r="120" spans="1:41" x14ac:dyDescent="0.3">
      <c r="A120" t="s">
        <v>517</v>
      </c>
      <c r="B120">
        <v>1</v>
      </c>
      <c r="C120">
        <v>25</v>
      </c>
      <c r="D120">
        <v>0.15</v>
      </c>
      <c r="E120" t="s">
        <v>2</v>
      </c>
      <c r="F120" t="s">
        <v>3</v>
      </c>
      <c r="G120" s="39" t="e">
        <f t="shared" si="60"/>
        <v>#REF!</v>
      </c>
      <c r="H120" t="s">
        <v>3</v>
      </c>
      <c r="K120" t="s">
        <v>3</v>
      </c>
      <c r="L120" s="58" t="str">
        <f>IF(OR(H_24!$F120="---",H_24!$F120="infeas",H_24!$F120="inf"),"---",(H_24!$F120/M120)-1)</f>
        <v>---</v>
      </c>
      <c r="M120" s="20" t="e">
        <f>Model_dem!#REF!</f>
        <v>#REF!</v>
      </c>
      <c r="N120" t="e">
        <f>Model_dem!#REF!</f>
        <v>#REF!</v>
      </c>
      <c r="O120" s="23"/>
      <c r="Q120" t="s">
        <v>534</v>
      </c>
      <c r="R120">
        <v>3</v>
      </c>
      <c r="S120">
        <v>50</v>
      </c>
      <c r="T120">
        <v>0.15</v>
      </c>
      <c r="U120">
        <v>50</v>
      </c>
      <c r="V120" t="s">
        <v>511</v>
      </c>
      <c r="W120" t="s">
        <v>511</v>
      </c>
      <c r="X120" t="s">
        <v>511</v>
      </c>
      <c r="Y120" t="s">
        <v>511</v>
      </c>
      <c r="Z120" t="s">
        <v>511</v>
      </c>
      <c r="AE120" t="s">
        <v>529</v>
      </c>
      <c r="AF120">
        <v>0</v>
      </c>
      <c r="AG120">
        <v>0</v>
      </c>
      <c r="AH120">
        <v>0.1</v>
      </c>
      <c r="AI120">
        <v>3038</v>
      </c>
      <c r="AJ120" t="s">
        <v>46</v>
      </c>
      <c r="AK120">
        <v>71.893900000000002</v>
      </c>
      <c r="AL120">
        <v>0</v>
      </c>
      <c r="AM120">
        <v>1</v>
      </c>
      <c r="AN120">
        <v>1801.19</v>
      </c>
      <c r="AO120">
        <v>28</v>
      </c>
    </row>
    <row r="121" spans="1:41" x14ac:dyDescent="0.3">
      <c r="A121" t="s">
        <v>517</v>
      </c>
      <c r="B121">
        <v>1</v>
      </c>
      <c r="C121">
        <v>25</v>
      </c>
      <c r="D121">
        <v>0.2</v>
      </c>
      <c r="E121" t="s">
        <v>2</v>
      </c>
      <c r="F121" t="s">
        <v>3</v>
      </c>
      <c r="G121" s="39" t="e">
        <f t="shared" si="60"/>
        <v>#REF!</v>
      </c>
      <c r="H121" t="s">
        <v>3</v>
      </c>
      <c r="K121" t="s">
        <v>3</v>
      </c>
      <c r="L121" s="57" t="str">
        <f>IF(OR(H_24!$F121="---",H_24!$F121="infeas",H_24!$F121="inf"),"---",(H_24!$F121/M121)-1)</f>
        <v>---</v>
      </c>
      <c r="M121" s="20" t="e">
        <f>Model_dem!#REF!</f>
        <v>#REF!</v>
      </c>
      <c r="N121" t="e">
        <f>Model_dem!#REF!</f>
        <v>#REF!</v>
      </c>
      <c r="O121" s="23"/>
      <c r="Q121" t="s">
        <v>534</v>
      </c>
      <c r="R121">
        <v>3</v>
      </c>
      <c r="S121">
        <v>50</v>
      </c>
      <c r="T121">
        <v>0.2</v>
      </c>
      <c r="U121">
        <v>50</v>
      </c>
      <c r="V121" t="s">
        <v>511</v>
      </c>
      <c r="W121" t="s">
        <v>511</v>
      </c>
      <c r="X121" t="s">
        <v>511</v>
      </c>
      <c r="Y121" t="s">
        <v>511</v>
      </c>
      <c r="Z121" t="s">
        <v>511</v>
      </c>
      <c r="AE121" t="s">
        <v>529</v>
      </c>
      <c r="AF121">
        <v>0</v>
      </c>
      <c r="AG121">
        <v>0</v>
      </c>
      <c r="AH121">
        <v>0.15</v>
      </c>
      <c r="AI121">
        <v>3038</v>
      </c>
      <c r="AJ121" t="s">
        <v>46</v>
      </c>
      <c r="AK121">
        <v>70.956800000000001</v>
      </c>
      <c r="AL121">
        <v>0</v>
      </c>
      <c r="AM121">
        <v>1</v>
      </c>
      <c r="AN121">
        <v>1800.27</v>
      </c>
      <c r="AO121">
        <v>28</v>
      </c>
    </row>
    <row r="122" spans="1:41" x14ac:dyDescent="0.3">
      <c r="A122" t="s">
        <v>517</v>
      </c>
      <c r="B122">
        <v>1</v>
      </c>
      <c r="C122">
        <v>50</v>
      </c>
      <c r="D122">
        <v>0.05</v>
      </c>
      <c r="E122" t="s">
        <v>2</v>
      </c>
      <c r="F122" t="s">
        <v>3</v>
      </c>
      <c r="G122" s="39" t="e">
        <f t="shared" si="60"/>
        <v>#REF!</v>
      </c>
      <c r="H122" t="s">
        <v>3</v>
      </c>
      <c r="K122" t="s">
        <v>3</v>
      </c>
      <c r="L122" s="58" t="str">
        <f>IF(OR(H_24!$F122="---",H_24!$F122="infeas",H_24!$F122="inf"),"---",(H_24!$F122/M122)-1)</f>
        <v>---</v>
      </c>
      <c r="M122" s="20" t="e">
        <f>Model_dem!#REF!</f>
        <v>#REF!</v>
      </c>
      <c r="N122" t="e">
        <f>Model_dem!#REF!</f>
        <v>#REF!</v>
      </c>
      <c r="O122" s="23"/>
      <c r="Q122" t="s">
        <v>512</v>
      </c>
      <c r="R122">
        <v>0</v>
      </c>
      <c r="S122">
        <v>0</v>
      </c>
      <c r="T122">
        <v>0.05</v>
      </c>
      <c r="U122">
        <v>100</v>
      </c>
      <c r="V122">
        <v>1005</v>
      </c>
      <c r="W122">
        <v>226.58500000000001</v>
      </c>
      <c r="X122">
        <v>298</v>
      </c>
      <c r="Y122">
        <v>3698</v>
      </c>
      <c r="Z122">
        <v>1800.13</v>
      </c>
      <c r="AA122">
        <v>217183</v>
      </c>
      <c r="AE122" t="s">
        <v>529</v>
      </c>
      <c r="AF122">
        <v>0</v>
      </c>
      <c r="AG122">
        <v>0</v>
      </c>
      <c r="AH122">
        <v>0.2</v>
      </c>
      <c r="AI122">
        <v>3038</v>
      </c>
      <c r="AJ122" t="s">
        <v>46</v>
      </c>
      <c r="AK122">
        <v>71.246099999999998</v>
      </c>
      <c r="AL122">
        <v>0</v>
      </c>
      <c r="AM122">
        <v>1</v>
      </c>
      <c r="AN122">
        <v>1806.24</v>
      </c>
      <c r="AO122">
        <v>28</v>
      </c>
    </row>
    <row r="123" spans="1:41" x14ac:dyDescent="0.3">
      <c r="A123" t="s">
        <v>517</v>
      </c>
      <c r="B123">
        <v>1</v>
      </c>
      <c r="C123">
        <v>50</v>
      </c>
      <c r="D123">
        <v>0.1</v>
      </c>
      <c r="E123" t="s">
        <v>2</v>
      </c>
      <c r="F123" t="s">
        <v>3</v>
      </c>
      <c r="G123" s="39" t="e">
        <f t="shared" si="60"/>
        <v>#REF!</v>
      </c>
      <c r="H123" t="s">
        <v>3</v>
      </c>
      <c r="K123" t="s">
        <v>3</v>
      </c>
      <c r="L123" s="57" t="str">
        <f>IF(OR(H_24!$F123="---",H_24!$F123="infeas",H_24!$F123="inf"),"---",(H_24!$F123/M123)-1)</f>
        <v>---</v>
      </c>
      <c r="M123" s="20" t="e">
        <f>Model_dem!#REF!</f>
        <v>#REF!</v>
      </c>
      <c r="N123" t="e">
        <f>Model_dem!#REF!</f>
        <v>#REF!</v>
      </c>
      <c r="O123" s="23"/>
      <c r="Q123" t="s">
        <v>512</v>
      </c>
      <c r="R123">
        <v>0</v>
      </c>
      <c r="S123">
        <v>0</v>
      </c>
      <c r="T123">
        <v>0.1</v>
      </c>
      <c r="U123">
        <v>100</v>
      </c>
      <c r="V123">
        <v>1005</v>
      </c>
      <c r="W123">
        <v>14.6951</v>
      </c>
      <c r="X123">
        <v>0</v>
      </c>
      <c r="Y123">
        <v>1679</v>
      </c>
      <c r="Z123">
        <v>1800.43</v>
      </c>
      <c r="AA123">
        <v>127479</v>
      </c>
      <c r="AE123" t="s">
        <v>529</v>
      </c>
      <c r="AF123">
        <v>3</v>
      </c>
      <c r="AG123">
        <v>0</v>
      </c>
      <c r="AH123">
        <v>0.05</v>
      </c>
      <c r="AI123">
        <v>3038</v>
      </c>
      <c r="AJ123" t="s">
        <v>46</v>
      </c>
      <c r="AK123">
        <v>82.471599999999995</v>
      </c>
      <c r="AL123">
        <v>0</v>
      </c>
      <c r="AM123">
        <v>1</v>
      </c>
      <c r="AN123">
        <v>1825.63</v>
      </c>
      <c r="AO123">
        <v>28</v>
      </c>
    </row>
    <row r="124" spans="1:41" x14ac:dyDescent="0.3">
      <c r="A124" t="s">
        <v>517</v>
      </c>
      <c r="B124">
        <v>1</v>
      </c>
      <c r="C124">
        <v>50</v>
      </c>
      <c r="D124">
        <v>0.15</v>
      </c>
      <c r="E124" t="s">
        <v>2</v>
      </c>
      <c r="F124" t="s">
        <v>3</v>
      </c>
      <c r="G124" s="39" t="e">
        <f t="shared" si="60"/>
        <v>#REF!</v>
      </c>
      <c r="H124" t="s">
        <v>3</v>
      </c>
      <c r="K124" t="s">
        <v>3</v>
      </c>
      <c r="L124" s="58" t="str">
        <f>IF(OR(H_24!$F124="---",H_24!$F124="infeas",H_24!$F124="inf"),"---",(H_24!$F124/M124)-1)</f>
        <v>---</v>
      </c>
      <c r="M124" s="20" t="e">
        <f>Model_dem!#REF!</f>
        <v>#REF!</v>
      </c>
      <c r="N124" t="e">
        <f>Model_dem!#REF!</f>
        <v>#REF!</v>
      </c>
      <c r="O124" s="23"/>
      <c r="Q124" t="s">
        <v>512</v>
      </c>
      <c r="R124">
        <v>0</v>
      </c>
      <c r="S124">
        <v>0</v>
      </c>
      <c r="T124">
        <v>0.15</v>
      </c>
      <c r="U124">
        <v>100</v>
      </c>
      <c r="V124">
        <v>1005</v>
      </c>
      <c r="W124">
        <v>74.058099999999996</v>
      </c>
      <c r="X124">
        <v>39</v>
      </c>
      <c r="Y124">
        <v>2147</v>
      </c>
      <c r="Z124">
        <v>1800.4</v>
      </c>
      <c r="AA124">
        <v>145743</v>
      </c>
      <c r="AE124" t="s">
        <v>529</v>
      </c>
      <c r="AF124">
        <v>3</v>
      </c>
      <c r="AG124">
        <v>0</v>
      </c>
      <c r="AH124">
        <v>0.1</v>
      </c>
      <c r="AI124">
        <v>3038</v>
      </c>
      <c r="AJ124" t="s">
        <v>46</v>
      </c>
      <c r="AK124">
        <v>82.640299999999996</v>
      </c>
      <c r="AL124">
        <v>0</v>
      </c>
      <c r="AM124">
        <v>1</v>
      </c>
      <c r="AN124">
        <v>1812.2</v>
      </c>
      <c r="AO124">
        <v>28</v>
      </c>
    </row>
    <row r="125" spans="1:41" x14ac:dyDescent="0.3">
      <c r="A125" t="s">
        <v>517</v>
      </c>
      <c r="B125">
        <v>1</v>
      </c>
      <c r="C125">
        <v>50</v>
      </c>
      <c r="D125">
        <v>0.2</v>
      </c>
      <c r="E125" t="s">
        <v>2</v>
      </c>
      <c r="F125" t="s">
        <v>3</v>
      </c>
      <c r="G125" s="39" t="e">
        <f t="shared" si="60"/>
        <v>#REF!</v>
      </c>
      <c r="H125" t="s">
        <v>3</v>
      </c>
      <c r="K125" t="s">
        <v>3</v>
      </c>
      <c r="L125" s="57" t="str">
        <f>IF(OR(H_24!$F125="---",H_24!$F125="infeas",H_24!$F125="inf"),"---",(H_24!$F125/M125)-1)</f>
        <v>---</v>
      </c>
      <c r="M125" s="20" t="e">
        <f>Model_dem!#REF!</f>
        <v>#REF!</v>
      </c>
      <c r="N125" t="e">
        <f>Model_dem!#REF!</f>
        <v>#REF!</v>
      </c>
      <c r="O125" s="23"/>
      <c r="Q125" t="s">
        <v>512</v>
      </c>
      <c r="R125">
        <v>0</v>
      </c>
      <c r="S125">
        <v>0</v>
      </c>
      <c r="T125">
        <v>0.2</v>
      </c>
      <c r="U125">
        <v>100</v>
      </c>
      <c r="V125">
        <v>1005</v>
      </c>
      <c r="W125">
        <v>10.4834</v>
      </c>
      <c r="X125">
        <v>0</v>
      </c>
      <c r="Y125">
        <v>2380</v>
      </c>
      <c r="Z125">
        <v>1800.11</v>
      </c>
      <c r="AA125">
        <v>159706</v>
      </c>
      <c r="AE125" t="s">
        <v>529</v>
      </c>
      <c r="AF125">
        <v>3</v>
      </c>
      <c r="AG125">
        <v>0</v>
      </c>
      <c r="AH125">
        <v>0.15</v>
      </c>
      <c r="AI125">
        <v>3038</v>
      </c>
      <c r="AJ125" t="s">
        <v>46</v>
      </c>
      <c r="AK125">
        <v>84.639399999999995</v>
      </c>
      <c r="AL125">
        <v>0</v>
      </c>
      <c r="AM125">
        <v>1</v>
      </c>
      <c r="AN125">
        <v>1823.93</v>
      </c>
      <c r="AO125">
        <v>28</v>
      </c>
    </row>
    <row r="126" spans="1:41" x14ac:dyDescent="0.3">
      <c r="A126" t="s">
        <v>517</v>
      </c>
      <c r="B126">
        <v>2</v>
      </c>
      <c r="C126">
        <v>5</v>
      </c>
      <c r="D126">
        <v>0.05</v>
      </c>
      <c r="E126" t="s">
        <v>2</v>
      </c>
      <c r="F126" t="s">
        <v>3</v>
      </c>
      <c r="G126" s="39" t="e">
        <f t="shared" si="60"/>
        <v>#REF!</v>
      </c>
      <c r="H126" t="s">
        <v>3</v>
      </c>
      <c r="K126" t="s">
        <v>3</v>
      </c>
      <c r="L126" s="58" t="str">
        <f>IF(OR(H_24!$F126="---",H_24!$F126="infeas",H_24!$F126="inf"),"---",(H_24!$F126/M126)-1)</f>
        <v>---</v>
      </c>
      <c r="M126" s="20" t="e">
        <f>Model_dem!#REF!</f>
        <v>#REF!</v>
      </c>
      <c r="N126" t="e">
        <f>Model_dem!#REF!</f>
        <v>#REF!</v>
      </c>
      <c r="O126" s="23"/>
      <c r="Q126" t="s">
        <v>512</v>
      </c>
      <c r="R126">
        <v>1</v>
      </c>
      <c r="S126">
        <v>5</v>
      </c>
      <c r="T126">
        <v>0.05</v>
      </c>
      <c r="U126">
        <v>100</v>
      </c>
      <c r="V126">
        <v>1013</v>
      </c>
      <c r="W126">
        <v>59.680700000000002</v>
      </c>
      <c r="X126">
        <v>15</v>
      </c>
      <c r="Y126">
        <v>1622</v>
      </c>
      <c r="Z126">
        <v>1800.2</v>
      </c>
      <c r="AA126">
        <v>133805</v>
      </c>
      <c r="AE126" t="s">
        <v>529</v>
      </c>
      <c r="AF126">
        <v>3</v>
      </c>
      <c r="AG126">
        <v>0</v>
      </c>
      <c r="AH126">
        <v>0.2</v>
      </c>
      <c r="AI126">
        <v>3038</v>
      </c>
      <c r="AJ126" t="s">
        <v>46</v>
      </c>
      <c r="AK126">
        <v>85.269900000000007</v>
      </c>
      <c r="AL126">
        <v>0</v>
      </c>
      <c r="AM126">
        <v>1</v>
      </c>
      <c r="AN126">
        <v>1832.65</v>
      </c>
      <c r="AO126">
        <v>28</v>
      </c>
    </row>
    <row r="127" spans="1:41" x14ac:dyDescent="0.3">
      <c r="A127" t="s">
        <v>517</v>
      </c>
      <c r="B127">
        <v>2</v>
      </c>
      <c r="C127">
        <v>5</v>
      </c>
      <c r="D127">
        <v>0.1</v>
      </c>
      <c r="E127" t="s">
        <v>2</v>
      </c>
      <c r="F127" t="s">
        <v>3</v>
      </c>
      <c r="G127" s="39" t="e">
        <f t="shared" si="60"/>
        <v>#REF!</v>
      </c>
      <c r="H127" t="s">
        <v>3</v>
      </c>
      <c r="K127" t="s">
        <v>3</v>
      </c>
      <c r="L127" s="57" t="str">
        <f>IF(OR(H_24!$F127="---",H_24!$F127="infeas",H_24!$F127="inf"),"---",(H_24!$F127/M127)-1)</f>
        <v>---</v>
      </c>
      <c r="M127" s="20" t="e">
        <f>Model_dem!#REF!</f>
        <v>#REF!</v>
      </c>
      <c r="N127" t="e">
        <f>Model_dem!#REF!</f>
        <v>#REF!</v>
      </c>
      <c r="O127" s="23"/>
      <c r="Q127" t="s">
        <v>512</v>
      </c>
      <c r="R127">
        <v>1</v>
      </c>
      <c r="S127">
        <v>5</v>
      </c>
      <c r="T127">
        <v>0.1</v>
      </c>
      <c r="U127">
        <v>100</v>
      </c>
      <c r="V127">
        <v>1017</v>
      </c>
      <c r="W127">
        <v>556.16099999999994</v>
      </c>
      <c r="X127">
        <v>154</v>
      </c>
      <c r="Y127">
        <v>624</v>
      </c>
      <c r="Z127">
        <v>1800.63</v>
      </c>
      <c r="AA127">
        <v>58725</v>
      </c>
      <c r="AE127" t="s">
        <v>529</v>
      </c>
      <c r="AF127">
        <v>3</v>
      </c>
      <c r="AG127">
        <v>10</v>
      </c>
      <c r="AH127">
        <v>0.1</v>
      </c>
      <c r="AI127">
        <v>3038</v>
      </c>
      <c r="AJ127" t="s">
        <v>46</v>
      </c>
      <c r="AK127">
        <v>81.796199999999999</v>
      </c>
      <c r="AL127">
        <v>0</v>
      </c>
      <c r="AM127">
        <v>1</v>
      </c>
      <c r="AN127">
        <v>1811.62</v>
      </c>
      <c r="AO127">
        <v>28</v>
      </c>
    </row>
    <row r="128" spans="1:41" x14ac:dyDescent="0.3">
      <c r="A128" t="s">
        <v>517</v>
      </c>
      <c r="B128">
        <v>2</v>
      </c>
      <c r="C128">
        <v>5</v>
      </c>
      <c r="D128">
        <v>0.15</v>
      </c>
      <c r="E128" t="s">
        <v>2</v>
      </c>
      <c r="F128" t="s">
        <v>3</v>
      </c>
      <c r="G128" s="39" t="e">
        <f t="shared" si="60"/>
        <v>#REF!</v>
      </c>
      <c r="H128" t="s">
        <v>3</v>
      </c>
      <c r="K128" t="s">
        <v>3</v>
      </c>
      <c r="L128" s="58" t="str">
        <f>IF(OR(H_24!$F128="---",H_24!$F128="infeas",H_24!$F128="inf"),"---",(H_24!$F128/M128)-1)</f>
        <v>---</v>
      </c>
      <c r="M128" s="20" t="e">
        <f>Model_dem!#REF!</f>
        <v>#REF!</v>
      </c>
      <c r="N128" t="e">
        <f>Model_dem!#REF!</f>
        <v>#REF!</v>
      </c>
      <c r="O128" s="23"/>
      <c r="Q128" t="s">
        <v>512</v>
      </c>
      <c r="R128">
        <v>1</v>
      </c>
      <c r="S128">
        <v>5</v>
      </c>
      <c r="T128">
        <v>0.15</v>
      </c>
      <c r="U128">
        <v>100</v>
      </c>
      <c r="V128">
        <v>1017</v>
      </c>
      <c r="W128">
        <v>14.9337</v>
      </c>
      <c r="X128">
        <v>0</v>
      </c>
      <c r="Y128">
        <v>990</v>
      </c>
      <c r="Z128">
        <v>1800.35</v>
      </c>
      <c r="AA128">
        <v>104288</v>
      </c>
      <c r="AE128" t="s">
        <v>529</v>
      </c>
      <c r="AF128">
        <v>3</v>
      </c>
      <c r="AG128">
        <v>10</v>
      </c>
      <c r="AH128">
        <v>0.15</v>
      </c>
      <c r="AI128">
        <v>3038</v>
      </c>
      <c r="AJ128" t="s">
        <v>46</v>
      </c>
      <c r="AK128">
        <v>81.487099999999998</v>
      </c>
      <c r="AL128">
        <v>0</v>
      </c>
      <c r="AM128">
        <v>1</v>
      </c>
      <c r="AN128">
        <v>1814.49</v>
      </c>
      <c r="AO128">
        <v>28</v>
      </c>
    </row>
    <row r="129" spans="1:41" x14ac:dyDescent="0.3">
      <c r="A129" t="s">
        <v>517</v>
      </c>
      <c r="B129">
        <v>2</v>
      </c>
      <c r="C129">
        <v>5</v>
      </c>
      <c r="D129">
        <v>0.2</v>
      </c>
      <c r="E129" t="s">
        <v>2</v>
      </c>
      <c r="F129" t="s">
        <v>3</v>
      </c>
      <c r="G129" s="39" t="e">
        <f t="shared" si="60"/>
        <v>#REF!</v>
      </c>
      <c r="H129" t="s">
        <v>3</v>
      </c>
      <c r="K129" t="s">
        <v>3</v>
      </c>
      <c r="L129" s="57" t="str">
        <f>IF(OR(H_24!$F129="---",H_24!$F129="infeas",H_24!$F129="inf"),"---",(H_24!$F129/M129)-1)</f>
        <v>---</v>
      </c>
      <c r="M129" s="20" t="e">
        <f>Model_dem!#REF!</f>
        <v>#REF!</v>
      </c>
      <c r="N129" t="e">
        <f>Model_dem!#REF!</f>
        <v>#REF!</v>
      </c>
      <c r="O129" s="23"/>
      <c r="Q129" t="s">
        <v>512</v>
      </c>
      <c r="R129">
        <v>1</v>
      </c>
      <c r="S129">
        <v>5</v>
      </c>
      <c r="T129">
        <v>0.2</v>
      </c>
      <c r="U129">
        <v>100</v>
      </c>
      <c r="V129">
        <v>1031</v>
      </c>
      <c r="W129">
        <v>41.914200000000001</v>
      </c>
      <c r="X129">
        <v>4</v>
      </c>
      <c r="Y129">
        <v>493</v>
      </c>
      <c r="Z129">
        <v>1800.09</v>
      </c>
      <c r="AA129">
        <v>68932</v>
      </c>
      <c r="AE129" t="s">
        <v>529</v>
      </c>
      <c r="AF129">
        <v>3</v>
      </c>
      <c r="AG129">
        <v>10</v>
      </c>
      <c r="AH129">
        <v>0.2</v>
      </c>
      <c r="AI129">
        <v>3038</v>
      </c>
      <c r="AJ129" t="s">
        <v>46</v>
      </c>
      <c r="AK129">
        <v>83.373699999999999</v>
      </c>
      <c r="AL129">
        <v>0</v>
      </c>
      <c r="AM129">
        <v>1</v>
      </c>
      <c r="AN129">
        <v>1816.95</v>
      </c>
      <c r="AO129">
        <v>28</v>
      </c>
    </row>
    <row r="130" spans="1:41" x14ac:dyDescent="0.3">
      <c r="A130" t="s">
        <v>517</v>
      </c>
      <c r="B130">
        <v>2</v>
      </c>
      <c r="C130">
        <v>10</v>
      </c>
      <c r="D130">
        <v>0.05</v>
      </c>
      <c r="E130" t="s">
        <v>2</v>
      </c>
      <c r="F130" t="s">
        <v>3</v>
      </c>
      <c r="G130" s="39" t="e">
        <f t="shared" ref="G130:G193" si="61">IF(N130="---","---",(F130-N130)/N130)</f>
        <v>#REF!</v>
      </c>
      <c r="H130" t="s">
        <v>3</v>
      </c>
      <c r="K130" t="s">
        <v>3</v>
      </c>
      <c r="L130" s="58" t="str">
        <f>IF(OR(H_24!$F130="---",H_24!$F130="infeas",H_24!$F130="inf"),"---",(H_24!$F130/M130)-1)</f>
        <v>---</v>
      </c>
      <c r="M130" s="20" t="e">
        <f>Model_dem!#REF!</f>
        <v>#REF!</v>
      </c>
      <c r="N130" t="e">
        <f>Model_dem!#REF!</f>
        <v>#REF!</v>
      </c>
      <c r="O130" s="23"/>
      <c r="Q130" t="s">
        <v>512</v>
      </c>
      <c r="R130">
        <v>1</v>
      </c>
      <c r="S130">
        <v>10</v>
      </c>
      <c r="T130">
        <v>0.05</v>
      </c>
      <c r="U130">
        <v>100</v>
      </c>
      <c r="V130">
        <v>1013</v>
      </c>
      <c r="W130">
        <v>10.087400000000001</v>
      </c>
      <c r="X130">
        <v>0</v>
      </c>
      <c r="Y130">
        <v>1389</v>
      </c>
      <c r="Z130">
        <v>1800.56</v>
      </c>
      <c r="AA130">
        <v>113264</v>
      </c>
      <c r="AE130" t="s">
        <v>529</v>
      </c>
      <c r="AF130">
        <v>3</v>
      </c>
      <c r="AG130">
        <v>25</v>
      </c>
      <c r="AH130">
        <v>0.05</v>
      </c>
      <c r="AI130">
        <v>3038</v>
      </c>
      <c r="AJ130" t="s">
        <v>46</v>
      </c>
      <c r="AK130">
        <v>84.1905</v>
      </c>
      <c r="AL130">
        <v>0</v>
      </c>
      <c r="AM130">
        <v>1</v>
      </c>
      <c r="AN130">
        <v>1827.05</v>
      </c>
      <c r="AO130">
        <v>28</v>
      </c>
    </row>
    <row r="131" spans="1:41" x14ac:dyDescent="0.3">
      <c r="A131" t="s">
        <v>517</v>
      </c>
      <c r="B131">
        <v>2</v>
      </c>
      <c r="C131">
        <v>10</v>
      </c>
      <c r="D131">
        <v>0.1</v>
      </c>
      <c r="E131" t="s">
        <v>2</v>
      </c>
      <c r="F131" t="s">
        <v>3</v>
      </c>
      <c r="G131" s="39" t="e">
        <f t="shared" si="61"/>
        <v>#REF!</v>
      </c>
      <c r="H131" t="s">
        <v>3</v>
      </c>
      <c r="K131" t="s">
        <v>3</v>
      </c>
      <c r="L131" s="57" t="str">
        <f>IF(OR(H_24!$F131="---",H_24!$F131="infeas",H_24!$F131="inf"),"---",(H_24!$F131/M131)-1)</f>
        <v>---</v>
      </c>
      <c r="M131" s="20" t="e">
        <f>Model_dem!#REF!</f>
        <v>#REF!</v>
      </c>
      <c r="N131" t="e">
        <f>Model_dem!#REF!</f>
        <v>#REF!</v>
      </c>
      <c r="O131" s="23"/>
      <c r="Q131" t="s">
        <v>512</v>
      </c>
      <c r="R131">
        <v>1</v>
      </c>
      <c r="S131">
        <v>10</v>
      </c>
      <c r="T131">
        <v>0.1</v>
      </c>
      <c r="U131">
        <v>100</v>
      </c>
      <c r="V131">
        <v>1017</v>
      </c>
      <c r="W131">
        <v>54.549500000000002</v>
      </c>
      <c r="X131">
        <v>12</v>
      </c>
      <c r="Y131">
        <v>682</v>
      </c>
      <c r="Z131">
        <v>1800.25</v>
      </c>
      <c r="AA131">
        <v>77109</v>
      </c>
      <c r="AE131" t="s">
        <v>529</v>
      </c>
      <c r="AF131">
        <v>3</v>
      </c>
      <c r="AG131">
        <v>25</v>
      </c>
      <c r="AH131">
        <v>0.1</v>
      </c>
      <c r="AI131">
        <v>3038</v>
      </c>
      <c r="AJ131" t="s">
        <v>46</v>
      </c>
      <c r="AK131">
        <v>83.688100000000006</v>
      </c>
      <c r="AL131">
        <v>0</v>
      </c>
      <c r="AM131">
        <v>1</v>
      </c>
      <c r="AN131">
        <v>1816.39</v>
      </c>
      <c r="AO131">
        <v>28</v>
      </c>
    </row>
    <row r="132" spans="1:41" x14ac:dyDescent="0.3">
      <c r="A132" t="s">
        <v>517</v>
      </c>
      <c r="B132">
        <v>2</v>
      </c>
      <c r="C132">
        <v>10</v>
      </c>
      <c r="D132">
        <v>0.15</v>
      </c>
      <c r="E132" t="s">
        <v>2</v>
      </c>
      <c r="F132" t="s">
        <v>3</v>
      </c>
      <c r="G132" s="39" t="e">
        <f t="shared" si="61"/>
        <v>#REF!</v>
      </c>
      <c r="H132" t="s">
        <v>3</v>
      </c>
      <c r="K132" t="s">
        <v>3</v>
      </c>
      <c r="L132" s="58" t="str">
        <f>IF(OR(H_24!$F132="---",H_24!$F132="infeas",H_24!$F132="inf"),"---",(H_24!$F132/M132)-1)</f>
        <v>---</v>
      </c>
      <c r="M132" s="20" t="e">
        <f>Model_dem!#REF!</f>
        <v>#REF!</v>
      </c>
      <c r="N132" t="e">
        <f>Model_dem!#REF!</f>
        <v>#REF!</v>
      </c>
      <c r="O132" s="23"/>
      <c r="Q132" t="s">
        <v>512</v>
      </c>
      <c r="R132">
        <v>1</v>
      </c>
      <c r="S132">
        <v>10</v>
      </c>
      <c r="T132">
        <v>0.15</v>
      </c>
      <c r="U132">
        <v>100</v>
      </c>
      <c r="V132">
        <v>1017</v>
      </c>
      <c r="W132">
        <v>24.44</v>
      </c>
      <c r="X132">
        <v>2</v>
      </c>
      <c r="Y132">
        <v>773</v>
      </c>
      <c r="Z132">
        <v>1800.11</v>
      </c>
      <c r="AA132">
        <v>88939</v>
      </c>
      <c r="AE132" t="s">
        <v>529</v>
      </c>
      <c r="AF132">
        <v>3</v>
      </c>
      <c r="AG132">
        <v>25</v>
      </c>
      <c r="AH132">
        <v>0.15</v>
      </c>
      <c r="AI132">
        <v>3038</v>
      </c>
      <c r="AJ132" t="s">
        <v>46</v>
      </c>
      <c r="AK132">
        <v>83.179199999999994</v>
      </c>
      <c r="AL132">
        <v>0</v>
      </c>
      <c r="AM132">
        <v>1</v>
      </c>
      <c r="AN132">
        <v>1814.28</v>
      </c>
      <c r="AO132">
        <v>28</v>
      </c>
    </row>
    <row r="133" spans="1:41" x14ac:dyDescent="0.3">
      <c r="A133" t="s">
        <v>517</v>
      </c>
      <c r="B133">
        <v>2</v>
      </c>
      <c r="C133">
        <v>10</v>
      </c>
      <c r="D133">
        <v>0.2</v>
      </c>
      <c r="E133" t="s">
        <v>2</v>
      </c>
      <c r="F133" t="s">
        <v>3</v>
      </c>
      <c r="G133" s="39" t="e">
        <f t="shared" si="61"/>
        <v>#REF!</v>
      </c>
      <c r="H133" t="s">
        <v>3</v>
      </c>
      <c r="K133" t="s">
        <v>3</v>
      </c>
      <c r="L133" s="57" t="str">
        <f>IF(OR(H_24!$F133="---",H_24!$F133="infeas",H_24!$F133="inf"),"---",(H_24!$F133/M133)-1)</f>
        <v>---</v>
      </c>
      <c r="M133" s="20" t="e">
        <f>Model_dem!#REF!</f>
        <v>#REF!</v>
      </c>
      <c r="N133" t="e">
        <f>Model_dem!#REF!</f>
        <v>#REF!</v>
      </c>
      <c r="O133" s="23"/>
      <c r="Q133" t="s">
        <v>512</v>
      </c>
      <c r="R133">
        <v>1</v>
      </c>
      <c r="S133">
        <v>10</v>
      </c>
      <c r="T133">
        <v>0.2</v>
      </c>
      <c r="U133">
        <v>100</v>
      </c>
      <c r="V133">
        <v>1031</v>
      </c>
      <c r="W133">
        <v>33.134500000000003</v>
      </c>
      <c r="X133">
        <v>3</v>
      </c>
      <c r="Y133">
        <v>713</v>
      </c>
      <c r="Z133">
        <v>1800.12</v>
      </c>
      <c r="AA133">
        <v>76083</v>
      </c>
      <c r="AE133" t="s">
        <v>529</v>
      </c>
      <c r="AF133">
        <v>3</v>
      </c>
      <c r="AG133">
        <v>25</v>
      </c>
      <c r="AH133">
        <v>0.2</v>
      </c>
      <c r="AI133">
        <v>3038</v>
      </c>
      <c r="AJ133" t="s">
        <v>46</v>
      </c>
      <c r="AK133">
        <v>82.733199999999997</v>
      </c>
      <c r="AL133">
        <v>0</v>
      </c>
      <c r="AM133">
        <v>1</v>
      </c>
      <c r="AN133">
        <v>1823.39</v>
      </c>
      <c r="AO133">
        <v>28</v>
      </c>
    </row>
    <row r="134" spans="1:41" x14ac:dyDescent="0.3">
      <c r="A134" t="s">
        <v>517</v>
      </c>
      <c r="B134">
        <v>2</v>
      </c>
      <c r="C134">
        <v>25</v>
      </c>
      <c r="D134">
        <v>0.05</v>
      </c>
      <c r="E134" t="s">
        <v>2</v>
      </c>
      <c r="F134" t="s">
        <v>3</v>
      </c>
      <c r="G134" s="39" t="e">
        <f t="shared" si="61"/>
        <v>#REF!</v>
      </c>
      <c r="H134" t="s">
        <v>3</v>
      </c>
      <c r="K134" t="s">
        <v>3</v>
      </c>
      <c r="L134" s="58" t="str">
        <f>IF(OR(H_24!$F134="---",H_24!$F134="infeas",H_24!$F134="inf"),"---",(H_24!$F134/M134)-1)</f>
        <v>---</v>
      </c>
      <c r="M134" s="20" t="e">
        <f>Model_dem!#REF!</f>
        <v>#REF!</v>
      </c>
      <c r="N134" t="e">
        <f>Model_dem!#REF!</f>
        <v>#REF!</v>
      </c>
      <c r="O134" s="23"/>
      <c r="Q134" t="s">
        <v>512</v>
      </c>
      <c r="R134">
        <v>1</v>
      </c>
      <c r="S134">
        <v>25</v>
      </c>
      <c r="T134">
        <v>0.05</v>
      </c>
      <c r="U134">
        <v>100</v>
      </c>
      <c r="V134">
        <v>1018</v>
      </c>
      <c r="W134">
        <v>181.90199999999999</v>
      </c>
      <c r="X134">
        <v>30</v>
      </c>
      <c r="Y134">
        <v>381</v>
      </c>
      <c r="Z134">
        <v>1801.28</v>
      </c>
      <c r="AA134">
        <v>57170</v>
      </c>
      <c r="AE134" t="s">
        <v>529</v>
      </c>
      <c r="AF134">
        <v>3</v>
      </c>
      <c r="AG134">
        <v>50</v>
      </c>
      <c r="AH134">
        <v>0.05</v>
      </c>
      <c r="AI134">
        <v>3038</v>
      </c>
      <c r="AJ134" t="s">
        <v>46</v>
      </c>
      <c r="AK134">
        <v>83.080200000000005</v>
      </c>
      <c r="AL134">
        <v>0</v>
      </c>
      <c r="AM134">
        <v>1</v>
      </c>
      <c r="AN134">
        <v>1823.09</v>
      </c>
      <c r="AO134">
        <v>28</v>
      </c>
    </row>
    <row r="135" spans="1:41" x14ac:dyDescent="0.3">
      <c r="A135" t="s">
        <v>517</v>
      </c>
      <c r="B135">
        <v>2</v>
      </c>
      <c r="C135">
        <v>25</v>
      </c>
      <c r="D135">
        <v>0.1</v>
      </c>
      <c r="E135" t="s">
        <v>2</v>
      </c>
      <c r="F135" t="s">
        <v>3</v>
      </c>
      <c r="G135" s="39" t="e">
        <f t="shared" si="61"/>
        <v>#REF!</v>
      </c>
      <c r="H135" t="s">
        <v>3</v>
      </c>
      <c r="K135" t="s">
        <v>3</v>
      </c>
      <c r="L135" s="57" t="str">
        <f>IF(OR(H_24!$F135="---",H_24!$F135="infeas",H_24!$F135="inf"),"---",(H_24!$F135/M135)-1)</f>
        <v>---</v>
      </c>
      <c r="M135" s="20" t="e">
        <f>Model_dem!#REF!</f>
        <v>#REF!</v>
      </c>
      <c r="N135" t="e">
        <f>Model_dem!#REF!</f>
        <v>#REF!</v>
      </c>
      <c r="O135" s="23"/>
      <c r="Q135" t="s">
        <v>512</v>
      </c>
      <c r="R135">
        <v>1</v>
      </c>
      <c r="S135">
        <v>25</v>
      </c>
      <c r="T135">
        <v>0.1</v>
      </c>
      <c r="U135">
        <v>100</v>
      </c>
      <c r="V135">
        <v>1059</v>
      </c>
      <c r="W135">
        <v>1460.9</v>
      </c>
      <c r="X135">
        <v>60</v>
      </c>
      <c r="Y135">
        <v>77</v>
      </c>
      <c r="Z135">
        <v>1816.35</v>
      </c>
      <c r="AA135">
        <v>16458</v>
      </c>
      <c r="AE135" t="s">
        <v>529</v>
      </c>
      <c r="AF135">
        <v>3</v>
      </c>
      <c r="AG135">
        <v>50</v>
      </c>
      <c r="AH135">
        <v>0.1</v>
      </c>
      <c r="AI135">
        <v>3038</v>
      </c>
      <c r="AJ135" t="s">
        <v>46</v>
      </c>
      <c r="AK135">
        <v>82.918199999999999</v>
      </c>
      <c r="AL135">
        <v>0</v>
      </c>
      <c r="AM135">
        <v>1</v>
      </c>
      <c r="AN135">
        <v>1816.4</v>
      </c>
      <c r="AO135">
        <v>28</v>
      </c>
    </row>
    <row r="136" spans="1:41" x14ac:dyDescent="0.3">
      <c r="A136" t="s">
        <v>517</v>
      </c>
      <c r="B136">
        <v>2</v>
      </c>
      <c r="C136">
        <v>25</v>
      </c>
      <c r="D136">
        <v>0.15</v>
      </c>
      <c r="E136" t="s">
        <v>2</v>
      </c>
      <c r="F136" t="s">
        <v>3</v>
      </c>
      <c r="G136" s="39" t="e">
        <f t="shared" si="61"/>
        <v>#REF!</v>
      </c>
      <c r="H136" t="s">
        <v>3</v>
      </c>
      <c r="K136" t="s">
        <v>3</v>
      </c>
      <c r="L136" s="58" t="str">
        <f>IF(OR(H_24!$F136="---",H_24!$F136="infeas",H_24!$F136="inf"),"---",(H_24!$F136/M136)-1)</f>
        <v>---</v>
      </c>
      <c r="M136" s="20" t="e">
        <f>Model_dem!#REF!</f>
        <v>#REF!</v>
      </c>
      <c r="N136" t="e">
        <f>Model_dem!#REF!</f>
        <v>#REF!</v>
      </c>
      <c r="O136" s="23"/>
      <c r="Q136" t="s">
        <v>512</v>
      </c>
      <c r="R136">
        <v>1</v>
      </c>
      <c r="S136">
        <v>25</v>
      </c>
      <c r="T136">
        <v>0.15</v>
      </c>
      <c r="U136">
        <v>100</v>
      </c>
      <c r="V136" t="s">
        <v>46</v>
      </c>
      <c r="W136">
        <v>60.034300000000002</v>
      </c>
      <c r="X136">
        <v>0</v>
      </c>
      <c r="Y136">
        <v>1</v>
      </c>
      <c r="Z136">
        <v>1805.36</v>
      </c>
      <c r="AA136">
        <v>672</v>
      </c>
      <c r="AE136" t="s">
        <v>529</v>
      </c>
      <c r="AF136">
        <v>3</v>
      </c>
      <c r="AG136">
        <v>50</v>
      </c>
      <c r="AH136">
        <v>0.15</v>
      </c>
      <c r="AI136">
        <v>3038</v>
      </c>
      <c r="AJ136" t="s">
        <v>46</v>
      </c>
      <c r="AK136">
        <v>84.906400000000005</v>
      </c>
      <c r="AL136">
        <v>0</v>
      </c>
      <c r="AM136">
        <v>1</v>
      </c>
      <c r="AN136">
        <v>1822.76</v>
      </c>
      <c r="AO136">
        <v>28</v>
      </c>
    </row>
    <row r="137" spans="1:41" x14ac:dyDescent="0.3">
      <c r="A137" t="s">
        <v>517</v>
      </c>
      <c r="B137">
        <v>2</v>
      </c>
      <c r="C137">
        <v>25</v>
      </c>
      <c r="D137">
        <v>0.2</v>
      </c>
      <c r="E137" t="s">
        <v>2</v>
      </c>
      <c r="F137" t="s">
        <v>3</v>
      </c>
      <c r="G137" s="39" t="e">
        <f t="shared" si="61"/>
        <v>#REF!</v>
      </c>
      <c r="H137" t="s">
        <v>3</v>
      </c>
      <c r="K137" t="s">
        <v>3</v>
      </c>
      <c r="L137" s="57" t="str">
        <f>IF(OR(H_24!$F137="---",H_24!$F137="infeas",H_24!$F137="inf"),"---",(H_24!$F137/M137)-1)</f>
        <v>---</v>
      </c>
      <c r="M137" s="20" t="e">
        <f>Model_dem!#REF!</f>
        <v>#REF!</v>
      </c>
      <c r="N137" t="e">
        <f>Model_dem!#REF!</f>
        <v>#REF!</v>
      </c>
      <c r="O137" s="23"/>
      <c r="Q137" t="s">
        <v>512</v>
      </c>
      <c r="R137">
        <v>1</v>
      </c>
      <c r="S137">
        <v>25</v>
      </c>
      <c r="T137">
        <v>0.2</v>
      </c>
      <c r="U137">
        <v>100</v>
      </c>
      <c r="V137" t="s">
        <v>46</v>
      </c>
      <c r="W137">
        <v>60.023200000000003</v>
      </c>
      <c r="X137">
        <v>0</v>
      </c>
      <c r="Y137">
        <v>1</v>
      </c>
      <c r="Z137">
        <v>1808.81</v>
      </c>
      <c r="AA137">
        <v>672</v>
      </c>
      <c r="AE137" t="s">
        <v>529</v>
      </c>
      <c r="AF137">
        <v>3</v>
      </c>
      <c r="AG137">
        <v>50</v>
      </c>
      <c r="AH137">
        <v>0.2</v>
      </c>
      <c r="AI137">
        <v>3038</v>
      </c>
      <c r="AJ137" t="s">
        <v>46</v>
      </c>
      <c r="AK137">
        <v>82.550799999999995</v>
      </c>
      <c r="AL137">
        <v>0</v>
      </c>
      <c r="AM137">
        <v>1</v>
      </c>
      <c r="AN137">
        <v>1827.01</v>
      </c>
      <c r="AO137">
        <v>28</v>
      </c>
    </row>
    <row r="138" spans="1:41" x14ac:dyDescent="0.3">
      <c r="A138" t="s">
        <v>517</v>
      </c>
      <c r="B138">
        <v>2</v>
      </c>
      <c r="C138">
        <v>50</v>
      </c>
      <c r="D138">
        <v>0.05</v>
      </c>
      <c r="E138" t="s">
        <v>2</v>
      </c>
      <c r="F138" t="s">
        <v>3</v>
      </c>
      <c r="G138" s="39" t="e">
        <f t="shared" si="61"/>
        <v>#REF!</v>
      </c>
      <c r="H138" t="s">
        <v>3</v>
      </c>
      <c r="K138" t="s">
        <v>3</v>
      </c>
      <c r="L138" s="58" t="str">
        <f>IF(OR(H_24!$F138="---",H_24!$F138="infeas",H_24!$F138="inf"),"---",(H_24!$F138/M138)-1)</f>
        <v>---</v>
      </c>
      <c r="M138" s="20" t="e">
        <f>Model_dem!#REF!</f>
        <v>#REF!</v>
      </c>
      <c r="N138" t="e">
        <f>Model_dem!#REF!</f>
        <v>#REF!</v>
      </c>
      <c r="O138" s="23"/>
      <c r="Q138" t="s">
        <v>512</v>
      </c>
      <c r="R138">
        <v>1</v>
      </c>
      <c r="S138">
        <v>50</v>
      </c>
      <c r="T138">
        <v>0.05</v>
      </c>
      <c r="U138">
        <v>100</v>
      </c>
      <c r="V138">
        <v>1036</v>
      </c>
      <c r="W138">
        <v>800.44399999999996</v>
      </c>
      <c r="X138">
        <v>23</v>
      </c>
      <c r="Y138">
        <v>70</v>
      </c>
      <c r="Z138">
        <v>1801.88</v>
      </c>
      <c r="AA138">
        <v>15989</v>
      </c>
      <c r="AE138" t="s">
        <v>534</v>
      </c>
      <c r="AF138">
        <v>1</v>
      </c>
      <c r="AG138">
        <v>5</v>
      </c>
      <c r="AH138">
        <v>0.05</v>
      </c>
      <c r="AI138">
        <v>50</v>
      </c>
      <c r="AJ138">
        <v>831</v>
      </c>
      <c r="AK138">
        <v>5.1212900000000001</v>
      </c>
      <c r="AL138">
        <v>0</v>
      </c>
      <c r="AM138">
        <v>335771</v>
      </c>
      <c r="AN138">
        <v>1800</v>
      </c>
      <c r="AO138">
        <v>63658</v>
      </c>
    </row>
    <row r="139" spans="1:41" x14ac:dyDescent="0.3">
      <c r="A139" t="s">
        <v>517</v>
      </c>
      <c r="B139">
        <v>2</v>
      </c>
      <c r="C139">
        <v>50</v>
      </c>
      <c r="D139">
        <v>0.1</v>
      </c>
      <c r="E139" t="s">
        <v>2</v>
      </c>
      <c r="F139" t="s">
        <v>3</v>
      </c>
      <c r="G139" s="39" t="e">
        <f t="shared" si="61"/>
        <v>#REF!</v>
      </c>
      <c r="H139" t="s">
        <v>3</v>
      </c>
      <c r="K139" t="s">
        <v>3</v>
      </c>
      <c r="L139" s="57" t="str">
        <f>IF(OR(H_24!$F139="---",H_24!$F139="infeas",H_24!$F139="inf"),"---",(H_24!$F139/M139)-1)</f>
        <v>---</v>
      </c>
      <c r="M139" s="20" t="e">
        <f>Model_dem!#REF!</f>
        <v>#REF!</v>
      </c>
      <c r="N139" t="e">
        <f>Model_dem!#REF!</f>
        <v>#REF!</v>
      </c>
      <c r="O139" s="23"/>
      <c r="Q139" t="s">
        <v>512</v>
      </c>
      <c r="R139">
        <v>1</v>
      </c>
      <c r="S139">
        <v>50</v>
      </c>
      <c r="T139">
        <v>0.1</v>
      </c>
      <c r="U139">
        <v>100</v>
      </c>
      <c r="V139" t="s">
        <v>46</v>
      </c>
      <c r="W139">
        <v>60.026299999999999</v>
      </c>
      <c r="X139">
        <v>0</v>
      </c>
      <c r="Y139">
        <v>1</v>
      </c>
      <c r="Z139">
        <v>1805.23</v>
      </c>
      <c r="AA139">
        <v>657</v>
      </c>
      <c r="AE139" t="s">
        <v>534</v>
      </c>
      <c r="AF139">
        <v>1</v>
      </c>
      <c r="AG139">
        <v>5</v>
      </c>
      <c r="AH139">
        <v>0.1</v>
      </c>
      <c r="AI139">
        <v>50</v>
      </c>
      <c r="AJ139">
        <v>831</v>
      </c>
      <c r="AK139">
        <v>3.8572199999999999</v>
      </c>
      <c r="AL139">
        <v>0</v>
      </c>
      <c r="AM139">
        <v>210811</v>
      </c>
      <c r="AN139">
        <v>1800.07</v>
      </c>
      <c r="AO139">
        <v>58123</v>
      </c>
    </row>
    <row r="140" spans="1:41" x14ac:dyDescent="0.3">
      <c r="A140" t="s">
        <v>517</v>
      </c>
      <c r="B140">
        <v>2</v>
      </c>
      <c r="C140">
        <v>50</v>
      </c>
      <c r="D140">
        <v>0.15</v>
      </c>
      <c r="E140" t="s">
        <v>2</v>
      </c>
      <c r="F140" t="s">
        <v>3</v>
      </c>
      <c r="G140" s="39" t="e">
        <f t="shared" si="61"/>
        <v>#REF!</v>
      </c>
      <c r="H140" t="s">
        <v>3</v>
      </c>
      <c r="K140" t="s">
        <v>3</v>
      </c>
      <c r="L140" s="58" t="str">
        <f>IF(OR(H_24!$F140="---",H_24!$F140="infeas",H_24!$F140="inf"),"---",(H_24!$F140/M140)-1)</f>
        <v>---</v>
      </c>
      <c r="M140" s="20" t="e">
        <f>Model_dem!#REF!</f>
        <v>#REF!</v>
      </c>
      <c r="N140" t="e">
        <f>Model_dem!#REF!</f>
        <v>#REF!</v>
      </c>
      <c r="O140" s="23"/>
      <c r="Q140" t="s">
        <v>512</v>
      </c>
      <c r="R140">
        <v>1</v>
      </c>
      <c r="S140">
        <v>50</v>
      </c>
      <c r="T140">
        <v>0.15</v>
      </c>
      <c r="U140">
        <v>100</v>
      </c>
      <c r="V140" t="s">
        <v>46</v>
      </c>
      <c r="W140">
        <v>60.0364</v>
      </c>
      <c r="X140">
        <v>0</v>
      </c>
      <c r="Y140">
        <v>1</v>
      </c>
      <c r="Z140">
        <v>1803.59</v>
      </c>
      <c r="AA140">
        <v>673</v>
      </c>
      <c r="AE140" t="s">
        <v>534</v>
      </c>
      <c r="AF140">
        <v>1</v>
      </c>
      <c r="AG140">
        <v>5</v>
      </c>
      <c r="AH140">
        <v>0.15</v>
      </c>
      <c r="AI140">
        <v>50</v>
      </c>
      <c r="AJ140">
        <v>842</v>
      </c>
      <c r="AK140">
        <v>15.936400000000001</v>
      </c>
      <c r="AL140">
        <v>5</v>
      </c>
      <c r="AM140">
        <v>80486</v>
      </c>
      <c r="AN140">
        <v>1800.04</v>
      </c>
      <c r="AO140">
        <v>47324</v>
      </c>
    </row>
    <row r="141" spans="1:41" x14ac:dyDescent="0.3">
      <c r="A141" t="s">
        <v>517</v>
      </c>
      <c r="B141">
        <v>2</v>
      </c>
      <c r="C141">
        <v>50</v>
      </c>
      <c r="D141">
        <v>0.2</v>
      </c>
      <c r="E141" t="s">
        <v>2</v>
      </c>
      <c r="F141" t="s">
        <v>3</v>
      </c>
      <c r="G141" s="39" t="e">
        <f t="shared" si="61"/>
        <v>#REF!</v>
      </c>
      <c r="H141" t="s">
        <v>3</v>
      </c>
      <c r="K141" t="s">
        <v>3</v>
      </c>
      <c r="L141" s="57" t="str">
        <f>IF(OR(H_24!$F141="---",H_24!$F141="infeas",H_24!$F141="inf"),"---",(H_24!$F141/M141)-1)</f>
        <v>---</v>
      </c>
      <c r="M141" s="20" t="e">
        <f>Model_dem!#REF!</f>
        <v>#REF!</v>
      </c>
      <c r="N141" t="e">
        <f>Model_dem!#REF!</f>
        <v>#REF!</v>
      </c>
      <c r="O141" s="23"/>
      <c r="Q141" t="s">
        <v>512</v>
      </c>
      <c r="R141">
        <v>1</v>
      </c>
      <c r="S141">
        <v>50</v>
      </c>
      <c r="T141">
        <v>0.2</v>
      </c>
      <c r="U141">
        <v>100</v>
      </c>
      <c r="V141" t="s">
        <v>46</v>
      </c>
      <c r="W141">
        <v>60.023600000000002</v>
      </c>
      <c r="X141">
        <v>0</v>
      </c>
      <c r="Y141">
        <v>1</v>
      </c>
      <c r="Z141">
        <v>1802.09</v>
      </c>
      <c r="AA141">
        <v>673</v>
      </c>
      <c r="AE141" t="s">
        <v>534</v>
      </c>
      <c r="AF141">
        <v>1</v>
      </c>
      <c r="AG141">
        <v>5</v>
      </c>
      <c r="AH141">
        <v>0.2</v>
      </c>
      <c r="AI141">
        <v>50</v>
      </c>
      <c r="AJ141">
        <v>849</v>
      </c>
      <c r="AK141">
        <v>5.2981199999999999</v>
      </c>
      <c r="AL141">
        <v>0</v>
      </c>
      <c r="AM141">
        <v>29006</v>
      </c>
      <c r="AN141">
        <v>1800.02</v>
      </c>
      <c r="AO141">
        <v>30702</v>
      </c>
    </row>
    <row r="142" spans="1:41" x14ac:dyDescent="0.3">
      <c r="A142" t="s">
        <v>517</v>
      </c>
      <c r="B142">
        <v>3</v>
      </c>
      <c r="C142">
        <v>0</v>
      </c>
      <c r="D142">
        <v>0.05</v>
      </c>
      <c r="E142" t="s">
        <v>2</v>
      </c>
      <c r="F142" t="s">
        <v>3</v>
      </c>
      <c r="G142" s="39" t="e">
        <f t="shared" si="61"/>
        <v>#REF!</v>
      </c>
      <c r="H142" t="s">
        <v>3</v>
      </c>
      <c r="K142" t="s">
        <v>3</v>
      </c>
      <c r="L142" s="58" t="str">
        <f>IF(OR(H_24!$F142="---",H_24!$F142="infeas",H_24!$F142="inf"),"---",(H_24!$F142/M142)-1)</f>
        <v>---</v>
      </c>
      <c r="M142" s="20" t="e">
        <f>Model_dem!#REF!</f>
        <v>#REF!</v>
      </c>
      <c r="N142" t="e">
        <f>Model_dem!#REF!</f>
        <v>#REF!</v>
      </c>
      <c r="O142" s="23"/>
      <c r="Q142" t="s">
        <v>512</v>
      </c>
      <c r="R142">
        <v>2</v>
      </c>
      <c r="S142">
        <v>5</v>
      </c>
      <c r="T142">
        <v>0.05</v>
      </c>
      <c r="U142">
        <v>100</v>
      </c>
      <c r="V142">
        <v>1016</v>
      </c>
      <c r="W142">
        <v>51.810200000000002</v>
      </c>
      <c r="X142">
        <v>11</v>
      </c>
      <c r="Y142">
        <v>836</v>
      </c>
      <c r="Z142">
        <v>1800.39</v>
      </c>
      <c r="AA142">
        <v>74592</v>
      </c>
      <c r="AE142" t="s">
        <v>534</v>
      </c>
      <c r="AF142">
        <v>1</v>
      </c>
      <c r="AG142">
        <v>10</v>
      </c>
      <c r="AH142">
        <v>0.05</v>
      </c>
      <c r="AI142">
        <v>50</v>
      </c>
      <c r="AJ142">
        <v>831</v>
      </c>
      <c r="AK142">
        <v>13.354900000000001</v>
      </c>
      <c r="AL142">
        <v>5</v>
      </c>
      <c r="AM142">
        <v>297621</v>
      </c>
      <c r="AN142">
        <v>1800</v>
      </c>
      <c r="AO142">
        <v>62449</v>
      </c>
    </row>
    <row r="143" spans="1:41" x14ac:dyDescent="0.3">
      <c r="A143" t="s">
        <v>517</v>
      </c>
      <c r="B143">
        <v>3</v>
      </c>
      <c r="C143">
        <v>0</v>
      </c>
      <c r="D143">
        <v>0.1</v>
      </c>
      <c r="E143" t="s">
        <v>2</v>
      </c>
      <c r="F143" t="s">
        <v>3</v>
      </c>
      <c r="G143" s="39" t="e">
        <f t="shared" si="61"/>
        <v>#REF!</v>
      </c>
      <c r="H143" t="s">
        <v>3</v>
      </c>
      <c r="K143" t="s">
        <v>3</v>
      </c>
      <c r="L143" s="57" t="str">
        <f>IF(OR(H_24!$F143="---",H_24!$F143="infeas",H_24!$F143="inf"),"---",(H_24!$F143/M143)-1)</f>
        <v>---</v>
      </c>
      <c r="M143" s="20" t="e">
        <f>Model_dem!#REF!</f>
        <v>#REF!</v>
      </c>
      <c r="N143" t="e">
        <f>Model_dem!#REF!</f>
        <v>#REF!</v>
      </c>
      <c r="O143" s="23"/>
      <c r="Q143" t="s">
        <v>512</v>
      </c>
      <c r="R143">
        <v>2</v>
      </c>
      <c r="S143">
        <v>5</v>
      </c>
      <c r="T143">
        <v>0.1</v>
      </c>
      <c r="U143">
        <v>100</v>
      </c>
      <c r="V143">
        <v>1017</v>
      </c>
      <c r="W143">
        <v>119.379</v>
      </c>
      <c r="X143">
        <v>33</v>
      </c>
      <c r="Y143">
        <v>730</v>
      </c>
      <c r="Z143">
        <v>1800.14</v>
      </c>
      <c r="AA143">
        <v>67329</v>
      </c>
      <c r="AE143" t="s">
        <v>534</v>
      </c>
      <c r="AF143">
        <v>1</v>
      </c>
      <c r="AG143">
        <v>10</v>
      </c>
      <c r="AH143">
        <v>0.1</v>
      </c>
      <c r="AI143">
        <v>50</v>
      </c>
      <c r="AJ143">
        <v>831</v>
      </c>
      <c r="AK143">
        <v>3.06833</v>
      </c>
      <c r="AL143">
        <v>0</v>
      </c>
      <c r="AM143">
        <v>341526</v>
      </c>
      <c r="AN143">
        <v>1800.02</v>
      </c>
      <c r="AO143">
        <v>59762</v>
      </c>
    </row>
    <row r="144" spans="1:41" x14ac:dyDescent="0.3">
      <c r="A144" t="s">
        <v>517</v>
      </c>
      <c r="B144">
        <v>3</v>
      </c>
      <c r="C144">
        <v>0</v>
      </c>
      <c r="D144">
        <v>0.15</v>
      </c>
      <c r="E144" t="s">
        <v>2</v>
      </c>
      <c r="F144" t="s">
        <v>3</v>
      </c>
      <c r="G144" s="39" t="e">
        <f t="shared" si="61"/>
        <v>#REF!</v>
      </c>
      <c r="H144" t="s">
        <v>3</v>
      </c>
      <c r="K144" t="s">
        <v>3</v>
      </c>
      <c r="L144" s="58" t="str">
        <f>IF(OR(H_24!$F144="---",H_24!$F144="infeas",H_24!$F144="inf"),"---",(H_24!$F144/M144)-1)</f>
        <v>---</v>
      </c>
      <c r="M144" s="20" t="e">
        <f>Model_dem!#REF!</f>
        <v>#REF!</v>
      </c>
      <c r="N144" t="e">
        <f>Model_dem!#REF!</f>
        <v>#REF!</v>
      </c>
      <c r="O144" s="23"/>
      <c r="Q144" t="s">
        <v>512</v>
      </c>
      <c r="R144">
        <v>2</v>
      </c>
      <c r="S144">
        <v>5</v>
      </c>
      <c r="T144">
        <v>0.15</v>
      </c>
      <c r="U144">
        <v>100</v>
      </c>
      <c r="V144">
        <v>1027</v>
      </c>
      <c r="W144">
        <v>1417.03</v>
      </c>
      <c r="X144">
        <v>149</v>
      </c>
      <c r="Y144">
        <v>188</v>
      </c>
      <c r="Z144">
        <v>1801.99</v>
      </c>
      <c r="AA144">
        <v>31330</v>
      </c>
      <c r="AE144" t="s">
        <v>534</v>
      </c>
      <c r="AF144">
        <v>1</v>
      </c>
      <c r="AG144">
        <v>10</v>
      </c>
      <c r="AH144">
        <v>0.15</v>
      </c>
      <c r="AI144">
        <v>50</v>
      </c>
      <c r="AJ144">
        <v>842</v>
      </c>
      <c r="AK144">
        <v>22.0746</v>
      </c>
      <c r="AL144">
        <v>8</v>
      </c>
      <c r="AM144">
        <v>55614</v>
      </c>
      <c r="AN144">
        <v>1800.12</v>
      </c>
      <c r="AO144">
        <v>47010</v>
      </c>
    </row>
    <row r="145" spans="1:41" x14ac:dyDescent="0.3">
      <c r="A145" t="s">
        <v>517</v>
      </c>
      <c r="B145">
        <v>3</v>
      </c>
      <c r="C145">
        <v>0</v>
      </c>
      <c r="D145">
        <v>0.2</v>
      </c>
      <c r="E145" t="s">
        <v>2</v>
      </c>
      <c r="F145" t="s">
        <v>3</v>
      </c>
      <c r="G145" s="39" t="e">
        <f t="shared" si="61"/>
        <v>#REF!</v>
      </c>
      <c r="H145" t="s">
        <v>3</v>
      </c>
      <c r="K145" t="s">
        <v>3</v>
      </c>
      <c r="L145" s="57" t="str">
        <f>IF(OR(H_24!$F145="---",H_24!$F145="infeas",H_24!$F145="inf"),"---",(H_24!$F145/M145)-1)</f>
        <v>---</v>
      </c>
      <c r="M145" s="20" t="e">
        <f>Model_dem!#REF!</f>
        <v>#REF!</v>
      </c>
      <c r="N145" t="e">
        <f>Model_dem!#REF!</f>
        <v>#REF!</v>
      </c>
      <c r="O145" s="23"/>
      <c r="Q145" t="s">
        <v>512</v>
      </c>
      <c r="R145">
        <v>2</v>
      </c>
      <c r="S145">
        <v>5</v>
      </c>
      <c r="T145">
        <v>0.2</v>
      </c>
      <c r="U145">
        <v>100</v>
      </c>
      <c r="V145">
        <v>1033</v>
      </c>
      <c r="W145">
        <v>131.50299999999999</v>
      </c>
      <c r="X145">
        <v>14</v>
      </c>
      <c r="Y145">
        <v>371</v>
      </c>
      <c r="Z145">
        <v>1804.78</v>
      </c>
      <c r="AA145">
        <v>53704</v>
      </c>
      <c r="AE145" t="s">
        <v>534</v>
      </c>
      <c r="AF145">
        <v>1</v>
      </c>
      <c r="AG145">
        <v>10</v>
      </c>
      <c r="AH145">
        <v>0.2</v>
      </c>
      <c r="AI145">
        <v>50</v>
      </c>
      <c r="AJ145">
        <v>849</v>
      </c>
      <c r="AK145">
        <v>14.023300000000001</v>
      </c>
      <c r="AL145">
        <v>2</v>
      </c>
      <c r="AM145">
        <v>25123</v>
      </c>
      <c r="AN145">
        <v>1800.11</v>
      </c>
      <c r="AO145">
        <v>32211</v>
      </c>
    </row>
    <row r="146" spans="1:41" x14ac:dyDescent="0.3">
      <c r="A146" t="s">
        <v>517</v>
      </c>
      <c r="B146">
        <v>3</v>
      </c>
      <c r="C146">
        <v>10</v>
      </c>
      <c r="D146">
        <v>0.05</v>
      </c>
      <c r="E146" t="s">
        <v>2</v>
      </c>
      <c r="F146" t="s">
        <v>3</v>
      </c>
      <c r="G146" s="39" t="e">
        <f t="shared" si="61"/>
        <v>#REF!</v>
      </c>
      <c r="H146" t="s">
        <v>3</v>
      </c>
      <c r="K146" t="s">
        <v>3</v>
      </c>
      <c r="L146" s="58" t="str">
        <f>IF(OR(H_24!$F146="---",H_24!$F146="infeas",H_24!$F146="inf"),"---",(H_24!$F146/M146)-1)</f>
        <v>---</v>
      </c>
      <c r="M146" s="20" t="e">
        <f>Model_dem!#REF!</f>
        <v>#REF!</v>
      </c>
      <c r="N146" t="e">
        <f>Model_dem!#REF!</f>
        <v>#REF!</v>
      </c>
      <c r="O146" s="23"/>
      <c r="Q146" t="s">
        <v>512</v>
      </c>
      <c r="R146">
        <v>2</v>
      </c>
      <c r="S146">
        <v>10</v>
      </c>
      <c r="T146">
        <v>0.05</v>
      </c>
      <c r="U146">
        <v>100</v>
      </c>
      <c r="V146">
        <v>1017</v>
      </c>
      <c r="W146">
        <v>46.672600000000003</v>
      </c>
      <c r="X146">
        <v>0</v>
      </c>
      <c r="Y146">
        <v>386</v>
      </c>
      <c r="Z146">
        <v>1800.53</v>
      </c>
      <c r="AA146">
        <v>42068</v>
      </c>
      <c r="AE146" t="s">
        <v>534</v>
      </c>
      <c r="AF146">
        <v>1</v>
      </c>
      <c r="AG146">
        <v>25</v>
      </c>
      <c r="AH146">
        <v>0.05</v>
      </c>
      <c r="AI146">
        <v>50</v>
      </c>
      <c r="AJ146">
        <v>842</v>
      </c>
      <c r="AK146">
        <v>13.4192</v>
      </c>
      <c r="AL146">
        <v>0</v>
      </c>
      <c r="AM146">
        <v>14756</v>
      </c>
      <c r="AN146">
        <v>1800.02</v>
      </c>
      <c r="AO146">
        <v>22576</v>
      </c>
    </row>
    <row r="147" spans="1:41" x14ac:dyDescent="0.3">
      <c r="A147" t="s">
        <v>517</v>
      </c>
      <c r="B147">
        <v>3</v>
      </c>
      <c r="C147">
        <v>10</v>
      </c>
      <c r="D147">
        <v>0.1</v>
      </c>
      <c r="E147" t="s">
        <v>2</v>
      </c>
      <c r="F147" t="s">
        <v>3</v>
      </c>
      <c r="G147" s="39" t="e">
        <f t="shared" si="61"/>
        <v>#REF!</v>
      </c>
      <c r="H147" t="s">
        <v>3</v>
      </c>
      <c r="K147" t="s">
        <v>3</v>
      </c>
      <c r="L147" s="57" t="str">
        <f>IF(OR(H_24!$F147="---",H_24!$F147="infeas",H_24!$F147="inf"),"---",(H_24!$F147/M147)-1)</f>
        <v>---</v>
      </c>
      <c r="M147" s="20" t="e">
        <f>Model_dem!#REF!</f>
        <v>#REF!</v>
      </c>
      <c r="N147" t="e">
        <f>Model_dem!#REF!</f>
        <v>#REF!</v>
      </c>
      <c r="O147" s="23"/>
      <c r="Q147" t="s">
        <v>512</v>
      </c>
      <c r="R147">
        <v>2</v>
      </c>
      <c r="S147">
        <v>10</v>
      </c>
      <c r="T147">
        <v>0.1</v>
      </c>
      <c r="U147">
        <v>100</v>
      </c>
      <c r="V147">
        <v>1033</v>
      </c>
      <c r="W147">
        <v>278.77800000000002</v>
      </c>
      <c r="X147">
        <v>15</v>
      </c>
      <c r="Y147">
        <v>158</v>
      </c>
      <c r="Z147">
        <v>1801.28</v>
      </c>
      <c r="AA147">
        <v>31504</v>
      </c>
      <c r="AE147" t="s">
        <v>534</v>
      </c>
      <c r="AF147">
        <v>1</v>
      </c>
      <c r="AG147">
        <v>25</v>
      </c>
      <c r="AH147">
        <v>0.1</v>
      </c>
      <c r="AI147">
        <v>50</v>
      </c>
      <c r="AJ147">
        <v>937</v>
      </c>
      <c r="AK147">
        <v>1833.78</v>
      </c>
      <c r="AL147">
        <v>0</v>
      </c>
      <c r="AM147">
        <v>1</v>
      </c>
      <c r="AN147">
        <v>1833.78</v>
      </c>
      <c r="AO147">
        <v>56</v>
      </c>
    </row>
    <row r="148" spans="1:41" x14ac:dyDescent="0.3">
      <c r="A148" t="s">
        <v>517</v>
      </c>
      <c r="B148">
        <v>3</v>
      </c>
      <c r="C148">
        <v>10</v>
      </c>
      <c r="D148">
        <v>0.15</v>
      </c>
      <c r="E148" t="s">
        <v>2</v>
      </c>
      <c r="F148" t="s">
        <v>3</v>
      </c>
      <c r="G148" s="39" t="e">
        <f t="shared" si="61"/>
        <v>#REF!</v>
      </c>
      <c r="H148" t="s">
        <v>3</v>
      </c>
      <c r="K148" t="s">
        <v>3</v>
      </c>
      <c r="L148" s="58" t="str">
        <f>IF(OR(H_24!$F148="---",H_24!$F148="infeas",H_24!$F148="inf"),"---",(H_24!$F148/M148)-1)</f>
        <v>---</v>
      </c>
      <c r="M148" s="20" t="e">
        <f>Model_dem!#REF!</f>
        <v>#REF!</v>
      </c>
      <c r="N148" t="e">
        <f>Model_dem!#REF!</f>
        <v>#REF!</v>
      </c>
      <c r="O148" s="23"/>
      <c r="Q148" t="s">
        <v>512</v>
      </c>
      <c r="R148">
        <v>2</v>
      </c>
      <c r="S148">
        <v>10</v>
      </c>
      <c r="T148">
        <v>0.15</v>
      </c>
      <c r="U148">
        <v>100</v>
      </c>
      <c r="V148">
        <v>1049</v>
      </c>
      <c r="W148">
        <v>998.05200000000002</v>
      </c>
      <c r="X148">
        <v>9</v>
      </c>
      <c r="Y148">
        <v>23</v>
      </c>
      <c r="Z148">
        <v>1851.97</v>
      </c>
      <c r="AA148">
        <v>6847</v>
      </c>
      <c r="AE148" t="s">
        <v>534</v>
      </c>
      <c r="AF148">
        <v>1</v>
      </c>
      <c r="AG148">
        <v>25</v>
      </c>
      <c r="AH148">
        <v>0.15</v>
      </c>
      <c r="AI148">
        <v>50</v>
      </c>
      <c r="AJ148" t="s">
        <v>511</v>
      </c>
      <c r="AK148" t="s">
        <v>511</v>
      </c>
      <c r="AL148" t="s">
        <v>511</v>
      </c>
      <c r="AM148" t="s">
        <v>511</v>
      </c>
      <c r="AN148" t="s">
        <v>511</v>
      </c>
    </row>
    <row r="149" spans="1:41" x14ac:dyDescent="0.3">
      <c r="A149" t="s">
        <v>517</v>
      </c>
      <c r="B149">
        <v>3</v>
      </c>
      <c r="C149">
        <v>10</v>
      </c>
      <c r="D149">
        <v>0.2</v>
      </c>
      <c r="E149" t="s">
        <v>2</v>
      </c>
      <c r="F149" t="s">
        <v>3</v>
      </c>
      <c r="G149" s="39" t="e">
        <f t="shared" si="61"/>
        <v>#REF!</v>
      </c>
      <c r="H149" t="s">
        <v>3</v>
      </c>
      <c r="K149" t="s">
        <v>3</v>
      </c>
      <c r="L149" s="57" t="str">
        <f>IF(OR(H_24!$F149="---",H_24!$F149="infeas",H_24!$F149="inf"),"---",(H_24!$F149/M149)-1)</f>
        <v>---</v>
      </c>
      <c r="M149" s="20" t="e">
        <f>Model_dem!#REF!</f>
        <v>#REF!</v>
      </c>
      <c r="N149" t="e">
        <f>Model_dem!#REF!</f>
        <v>#REF!</v>
      </c>
      <c r="O149" s="23"/>
      <c r="Q149" t="s">
        <v>512</v>
      </c>
      <c r="R149">
        <v>2</v>
      </c>
      <c r="S149">
        <v>10</v>
      </c>
      <c r="T149">
        <v>0.2</v>
      </c>
      <c r="U149">
        <v>100</v>
      </c>
      <c r="V149">
        <v>1101</v>
      </c>
      <c r="W149">
        <v>1303.57</v>
      </c>
      <c r="X149">
        <v>0</v>
      </c>
      <c r="Y149">
        <v>4</v>
      </c>
      <c r="Z149">
        <v>1845.31</v>
      </c>
      <c r="AA149">
        <v>1679</v>
      </c>
      <c r="AE149" t="s">
        <v>534</v>
      </c>
      <c r="AF149">
        <v>1</v>
      </c>
      <c r="AG149">
        <v>25</v>
      </c>
      <c r="AH149">
        <v>0.2</v>
      </c>
      <c r="AI149">
        <v>50</v>
      </c>
      <c r="AJ149" t="s">
        <v>511</v>
      </c>
      <c r="AK149" t="s">
        <v>511</v>
      </c>
      <c r="AL149" t="s">
        <v>511</v>
      </c>
      <c r="AM149" t="s">
        <v>511</v>
      </c>
      <c r="AN149" t="s">
        <v>511</v>
      </c>
    </row>
    <row r="150" spans="1:41" x14ac:dyDescent="0.3">
      <c r="A150" t="s">
        <v>517</v>
      </c>
      <c r="B150">
        <v>3</v>
      </c>
      <c r="C150">
        <v>25</v>
      </c>
      <c r="D150">
        <v>0.05</v>
      </c>
      <c r="E150" t="s">
        <v>2</v>
      </c>
      <c r="F150" t="s">
        <v>3</v>
      </c>
      <c r="G150" s="39" t="e">
        <f t="shared" si="61"/>
        <v>#REF!</v>
      </c>
      <c r="H150" t="s">
        <v>3</v>
      </c>
      <c r="K150" t="s">
        <v>3</v>
      </c>
      <c r="L150" s="58" t="str">
        <f>IF(OR(H_24!$F150="---",H_24!$F150="infeas",H_24!$F150="inf"),"---",(H_24!$F150/M150)-1)</f>
        <v>---</v>
      </c>
      <c r="M150" s="20" t="e">
        <f>Model_dem!#REF!</f>
        <v>#REF!</v>
      </c>
      <c r="N150" t="e">
        <f>Model_dem!#REF!</f>
        <v>#REF!</v>
      </c>
      <c r="O150" s="23"/>
      <c r="Q150" t="s">
        <v>512</v>
      </c>
      <c r="R150">
        <v>2</v>
      </c>
      <c r="S150">
        <v>25</v>
      </c>
      <c r="T150">
        <v>0.05</v>
      </c>
      <c r="U150">
        <v>100</v>
      </c>
      <c r="V150">
        <v>1043</v>
      </c>
      <c r="W150">
        <v>220.52099999999999</v>
      </c>
      <c r="X150">
        <v>10</v>
      </c>
      <c r="Y150">
        <v>89</v>
      </c>
      <c r="Z150">
        <v>1806.16</v>
      </c>
      <c r="AA150">
        <v>20988</v>
      </c>
      <c r="AE150" t="s">
        <v>534</v>
      </c>
      <c r="AF150">
        <v>1</v>
      </c>
      <c r="AG150">
        <v>50</v>
      </c>
      <c r="AH150">
        <v>0.05</v>
      </c>
      <c r="AI150">
        <v>50</v>
      </c>
      <c r="AJ150">
        <v>856</v>
      </c>
      <c r="AK150">
        <v>41.5505</v>
      </c>
      <c r="AL150">
        <v>0</v>
      </c>
      <c r="AM150">
        <v>988</v>
      </c>
      <c r="AN150">
        <v>1800.22</v>
      </c>
      <c r="AO150">
        <v>8593</v>
      </c>
    </row>
    <row r="151" spans="1:41" x14ac:dyDescent="0.3">
      <c r="A151" t="s">
        <v>517</v>
      </c>
      <c r="B151">
        <v>3</v>
      </c>
      <c r="C151">
        <v>25</v>
      </c>
      <c r="D151">
        <v>0.1</v>
      </c>
      <c r="E151" t="s">
        <v>2</v>
      </c>
      <c r="F151" t="s">
        <v>3</v>
      </c>
      <c r="G151" s="39" t="e">
        <f t="shared" si="61"/>
        <v>#REF!</v>
      </c>
      <c r="H151" t="s">
        <v>3</v>
      </c>
      <c r="K151" t="s">
        <v>3</v>
      </c>
      <c r="L151" s="57" t="str">
        <f>IF(OR(H_24!$F151="---",H_24!$F151="infeas",H_24!$F151="inf"),"---",(H_24!$F151/M151)-1)</f>
        <v>---</v>
      </c>
      <c r="M151" s="20" t="e">
        <f>Model_dem!#REF!</f>
        <v>#REF!</v>
      </c>
      <c r="N151" t="e">
        <f>Model_dem!#REF!</f>
        <v>#REF!</v>
      </c>
      <c r="O151" s="23"/>
      <c r="Q151" t="s">
        <v>512</v>
      </c>
      <c r="R151">
        <v>2</v>
      </c>
      <c r="S151">
        <v>25</v>
      </c>
      <c r="T151">
        <v>0.1</v>
      </c>
      <c r="U151">
        <v>100</v>
      </c>
      <c r="V151" t="s">
        <v>46</v>
      </c>
      <c r="W151">
        <v>60.023000000000003</v>
      </c>
      <c r="X151">
        <v>0</v>
      </c>
      <c r="Y151">
        <v>1</v>
      </c>
      <c r="Z151">
        <v>1802.97</v>
      </c>
      <c r="AA151">
        <v>673</v>
      </c>
      <c r="AE151" t="s">
        <v>534</v>
      </c>
      <c r="AF151">
        <v>1</v>
      </c>
      <c r="AG151">
        <v>50</v>
      </c>
      <c r="AH151">
        <v>0.1</v>
      </c>
      <c r="AI151">
        <v>50</v>
      </c>
      <c r="AJ151" t="s">
        <v>46</v>
      </c>
      <c r="AK151">
        <v>60.008800000000001</v>
      </c>
      <c r="AL151">
        <v>0</v>
      </c>
      <c r="AM151">
        <v>1</v>
      </c>
      <c r="AN151">
        <v>1801.98</v>
      </c>
      <c r="AO151">
        <v>29</v>
      </c>
    </row>
    <row r="152" spans="1:41" x14ac:dyDescent="0.3">
      <c r="A152" t="s">
        <v>517</v>
      </c>
      <c r="B152">
        <v>3</v>
      </c>
      <c r="C152">
        <v>25</v>
      </c>
      <c r="D152">
        <v>0.15</v>
      </c>
      <c r="E152" t="s">
        <v>2</v>
      </c>
      <c r="F152" t="s">
        <v>3</v>
      </c>
      <c r="G152" s="39" t="e">
        <f t="shared" si="61"/>
        <v>#REF!</v>
      </c>
      <c r="H152" t="s">
        <v>3</v>
      </c>
      <c r="K152" t="s">
        <v>3</v>
      </c>
      <c r="L152" s="58" t="str">
        <f>IF(OR(H_24!$F152="---",H_24!$F152="infeas",H_24!$F152="inf"),"---",(H_24!$F152/M152)-1)</f>
        <v>---</v>
      </c>
      <c r="M152" s="20" t="e">
        <f>Model_dem!#REF!</f>
        <v>#REF!</v>
      </c>
      <c r="N152" t="e">
        <f>Model_dem!#REF!</f>
        <v>#REF!</v>
      </c>
      <c r="O152" s="23"/>
      <c r="Q152" t="s">
        <v>512</v>
      </c>
      <c r="R152">
        <v>2</v>
      </c>
      <c r="S152">
        <v>50</v>
      </c>
      <c r="T152">
        <v>0.05</v>
      </c>
      <c r="U152">
        <v>100</v>
      </c>
      <c r="V152">
        <v>1057</v>
      </c>
      <c r="W152">
        <v>1677.09</v>
      </c>
      <c r="X152">
        <v>139</v>
      </c>
      <c r="Y152">
        <v>149</v>
      </c>
      <c r="Z152">
        <v>1806.1</v>
      </c>
      <c r="AA152">
        <v>33912</v>
      </c>
      <c r="AE152" t="s">
        <v>534</v>
      </c>
      <c r="AF152">
        <v>1</v>
      </c>
      <c r="AG152">
        <v>50</v>
      </c>
      <c r="AH152">
        <v>0.15</v>
      </c>
      <c r="AI152">
        <v>50</v>
      </c>
      <c r="AJ152" t="s">
        <v>511</v>
      </c>
      <c r="AK152" t="s">
        <v>511</v>
      </c>
      <c r="AL152" t="s">
        <v>511</v>
      </c>
      <c r="AM152" t="s">
        <v>511</v>
      </c>
      <c r="AN152" t="s">
        <v>511</v>
      </c>
    </row>
    <row r="153" spans="1:41" x14ac:dyDescent="0.3">
      <c r="A153" t="s">
        <v>517</v>
      </c>
      <c r="B153">
        <v>3</v>
      </c>
      <c r="C153">
        <v>25</v>
      </c>
      <c r="D153">
        <v>0.2</v>
      </c>
      <c r="E153" t="s">
        <v>2</v>
      </c>
      <c r="F153" t="s">
        <v>3</v>
      </c>
      <c r="G153" s="39" t="e">
        <f t="shared" si="61"/>
        <v>#REF!</v>
      </c>
      <c r="H153" t="s">
        <v>3</v>
      </c>
      <c r="K153" t="s">
        <v>3</v>
      </c>
      <c r="L153" s="57" t="str">
        <f>IF(OR(H_24!$F153="---",H_24!$F153="infeas",H_24!$F153="inf"),"---",(H_24!$F153/M153)-1)</f>
        <v>---</v>
      </c>
      <c r="M153" s="20" t="e">
        <f>Model_dem!#REF!</f>
        <v>#REF!</v>
      </c>
      <c r="N153" t="e">
        <f>Model_dem!#REF!</f>
        <v>#REF!</v>
      </c>
      <c r="O153" s="23"/>
      <c r="Q153" t="s">
        <v>512</v>
      </c>
      <c r="R153">
        <v>2</v>
      </c>
      <c r="S153">
        <v>50</v>
      </c>
      <c r="T153">
        <v>0.1</v>
      </c>
      <c r="U153">
        <v>100</v>
      </c>
      <c r="V153" t="s">
        <v>46</v>
      </c>
      <c r="W153">
        <v>60.023299999999999</v>
      </c>
      <c r="X153">
        <v>0</v>
      </c>
      <c r="Y153">
        <v>1</v>
      </c>
      <c r="Z153">
        <v>1801.73</v>
      </c>
      <c r="AA153">
        <v>667</v>
      </c>
      <c r="AE153" t="s">
        <v>534</v>
      </c>
      <c r="AF153">
        <v>1</v>
      </c>
      <c r="AG153">
        <v>50</v>
      </c>
      <c r="AH153">
        <v>0.2</v>
      </c>
      <c r="AI153">
        <v>50</v>
      </c>
      <c r="AJ153" t="s">
        <v>511</v>
      </c>
      <c r="AK153" t="s">
        <v>511</v>
      </c>
      <c r="AL153" t="s">
        <v>511</v>
      </c>
      <c r="AM153" t="s">
        <v>511</v>
      </c>
      <c r="AN153" t="s">
        <v>511</v>
      </c>
    </row>
    <row r="154" spans="1:41" x14ac:dyDescent="0.3">
      <c r="A154" t="s">
        <v>517</v>
      </c>
      <c r="B154">
        <v>3</v>
      </c>
      <c r="C154">
        <v>50</v>
      </c>
      <c r="D154">
        <v>0.05</v>
      </c>
      <c r="E154" t="s">
        <v>2</v>
      </c>
      <c r="F154" t="s">
        <v>3</v>
      </c>
      <c r="G154" s="39" t="e">
        <f t="shared" si="61"/>
        <v>#REF!</v>
      </c>
      <c r="H154" t="s">
        <v>3</v>
      </c>
      <c r="K154" t="s">
        <v>3</v>
      </c>
      <c r="L154" s="58" t="str">
        <f>IF(OR(H_24!$F154="---",H_24!$F154="infeas",H_24!$F154="inf"),"---",(H_24!$F154/M154)-1)</f>
        <v>---</v>
      </c>
      <c r="M154" s="20" t="e">
        <f>Model_dem!#REF!</f>
        <v>#REF!</v>
      </c>
      <c r="N154" t="e">
        <f>Model_dem!#REF!</f>
        <v>#REF!</v>
      </c>
      <c r="O154" s="23"/>
      <c r="Q154" t="s">
        <v>512</v>
      </c>
      <c r="R154">
        <v>2</v>
      </c>
      <c r="S154">
        <v>50</v>
      </c>
      <c r="T154">
        <v>0.15</v>
      </c>
      <c r="U154">
        <v>100</v>
      </c>
      <c r="V154" t="s">
        <v>511</v>
      </c>
      <c r="W154" t="s">
        <v>511</v>
      </c>
      <c r="X154" t="s">
        <v>511</v>
      </c>
      <c r="Y154" t="s">
        <v>511</v>
      </c>
      <c r="Z154" t="s">
        <v>511</v>
      </c>
      <c r="AE154" t="s">
        <v>534</v>
      </c>
      <c r="AF154">
        <v>2</v>
      </c>
      <c r="AG154">
        <v>5</v>
      </c>
      <c r="AH154">
        <v>0.05</v>
      </c>
      <c r="AI154">
        <v>50</v>
      </c>
      <c r="AJ154">
        <v>831</v>
      </c>
      <c r="AK154">
        <v>13.366400000000001</v>
      </c>
      <c r="AL154">
        <v>5</v>
      </c>
      <c r="AM154">
        <v>275942</v>
      </c>
      <c r="AN154">
        <v>1800</v>
      </c>
      <c r="AO154">
        <v>59106</v>
      </c>
    </row>
    <row r="155" spans="1:41" x14ac:dyDescent="0.3">
      <c r="A155" t="s">
        <v>517</v>
      </c>
      <c r="B155">
        <v>3</v>
      </c>
      <c r="C155">
        <v>50</v>
      </c>
      <c r="D155">
        <v>0.1</v>
      </c>
      <c r="E155" t="s">
        <v>2</v>
      </c>
      <c r="F155" t="s">
        <v>3</v>
      </c>
      <c r="G155" s="39" t="e">
        <f t="shared" si="61"/>
        <v>#REF!</v>
      </c>
      <c r="H155" t="s">
        <v>3</v>
      </c>
      <c r="K155" t="s">
        <v>3</v>
      </c>
      <c r="L155" s="57" t="str">
        <f>IF(OR(H_24!$F155="---",H_24!$F155="infeas",H_24!$F155="inf"),"---",(H_24!$F155/M155)-1)</f>
        <v>---</v>
      </c>
      <c r="M155" s="20" t="e">
        <f>Model_dem!#REF!</f>
        <v>#REF!</v>
      </c>
      <c r="N155" t="e">
        <f>Model_dem!#REF!</f>
        <v>#REF!</v>
      </c>
      <c r="O155" s="23"/>
      <c r="Q155" t="s">
        <v>512</v>
      </c>
      <c r="R155">
        <v>2</v>
      </c>
      <c r="S155">
        <v>50</v>
      </c>
      <c r="T155">
        <v>0.2</v>
      </c>
      <c r="U155">
        <v>100</v>
      </c>
      <c r="V155" t="s">
        <v>511</v>
      </c>
      <c r="W155" t="s">
        <v>511</v>
      </c>
      <c r="X155" t="s">
        <v>511</v>
      </c>
      <c r="Y155" t="s">
        <v>511</v>
      </c>
      <c r="Z155" t="s">
        <v>511</v>
      </c>
      <c r="AE155" t="s">
        <v>534</v>
      </c>
      <c r="AF155">
        <v>2</v>
      </c>
      <c r="AG155">
        <v>5</v>
      </c>
      <c r="AH155">
        <v>0.1</v>
      </c>
      <c r="AI155">
        <v>50</v>
      </c>
      <c r="AJ155">
        <v>834</v>
      </c>
      <c r="AK155">
        <v>3.4070800000000001</v>
      </c>
      <c r="AL155">
        <v>0</v>
      </c>
      <c r="AM155">
        <v>43266</v>
      </c>
      <c r="AN155">
        <v>1800.01</v>
      </c>
      <c r="AO155">
        <v>37363</v>
      </c>
    </row>
    <row r="156" spans="1:41" x14ac:dyDescent="0.3">
      <c r="A156" t="s">
        <v>517</v>
      </c>
      <c r="B156">
        <v>3</v>
      </c>
      <c r="C156">
        <v>50</v>
      </c>
      <c r="D156">
        <v>0.15</v>
      </c>
      <c r="E156" t="s">
        <v>2</v>
      </c>
      <c r="F156" t="s">
        <v>3</v>
      </c>
      <c r="G156" s="39" t="e">
        <f t="shared" si="61"/>
        <v>#REF!</v>
      </c>
      <c r="H156" t="s">
        <v>3</v>
      </c>
      <c r="K156" t="s">
        <v>3</v>
      </c>
      <c r="L156" s="58" t="str">
        <f>IF(OR(H_24!$F156="---",H_24!$F156="infeas",H_24!$F156="inf"),"---",(H_24!$F156/M156)-1)</f>
        <v>---</v>
      </c>
      <c r="M156" s="20" t="e">
        <f>Model_dem!#REF!</f>
        <v>#REF!</v>
      </c>
      <c r="N156" t="e">
        <f>Model_dem!#REF!</f>
        <v>#REF!</v>
      </c>
      <c r="O156" s="23"/>
      <c r="Q156" t="s">
        <v>512</v>
      </c>
      <c r="R156">
        <v>3</v>
      </c>
      <c r="S156">
        <v>0</v>
      </c>
      <c r="T156">
        <v>0.05</v>
      </c>
      <c r="U156">
        <v>100</v>
      </c>
      <c r="V156" t="s">
        <v>511</v>
      </c>
      <c r="W156" t="s">
        <v>511</v>
      </c>
      <c r="X156" t="s">
        <v>511</v>
      </c>
      <c r="Y156" t="s">
        <v>511</v>
      </c>
      <c r="Z156" t="s">
        <v>511</v>
      </c>
      <c r="AE156" t="s">
        <v>534</v>
      </c>
      <c r="AF156">
        <v>2</v>
      </c>
      <c r="AG156">
        <v>5</v>
      </c>
      <c r="AH156">
        <v>0.15</v>
      </c>
      <c r="AI156">
        <v>50</v>
      </c>
      <c r="AJ156">
        <v>839</v>
      </c>
      <c r="AK156">
        <v>3.9129100000000001</v>
      </c>
      <c r="AL156">
        <v>0</v>
      </c>
      <c r="AM156">
        <v>53411</v>
      </c>
      <c r="AN156">
        <v>1800.04</v>
      </c>
      <c r="AO156">
        <v>41680</v>
      </c>
    </row>
    <row r="157" spans="1:41" x14ac:dyDescent="0.3">
      <c r="A157" t="s">
        <v>517</v>
      </c>
      <c r="B157">
        <v>3</v>
      </c>
      <c r="C157">
        <v>50</v>
      </c>
      <c r="D157">
        <v>0.2</v>
      </c>
      <c r="E157" t="s">
        <v>2</v>
      </c>
      <c r="F157" t="s">
        <v>3</v>
      </c>
      <c r="G157" s="39" t="e">
        <f t="shared" si="61"/>
        <v>#REF!</v>
      </c>
      <c r="H157" t="s">
        <v>3</v>
      </c>
      <c r="K157" t="s">
        <v>3</v>
      </c>
      <c r="L157" s="57" t="str">
        <f>IF(OR(H_24!$F157="---",H_24!$F157="infeas",H_24!$F157="inf"),"---",(H_24!$F157/M157)-1)</f>
        <v>---</v>
      </c>
      <c r="M157" s="20" t="e">
        <f>Model_dem!#REF!</f>
        <v>#REF!</v>
      </c>
      <c r="N157" t="e">
        <f>Model_dem!#REF!</f>
        <v>#REF!</v>
      </c>
      <c r="O157" s="23"/>
      <c r="Q157" t="s">
        <v>512</v>
      </c>
      <c r="R157">
        <v>3</v>
      </c>
      <c r="S157">
        <v>0</v>
      </c>
      <c r="T157">
        <v>0.1</v>
      </c>
      <c r="U157">
        <v>100</v>
      </c>
      <c r="V157" t="s">
        <v>511</v>
      </c>
      <c r="W157" t="s">
        <v>511</v>
      </c>
      <c r="X157" t="s">
        <v>511</v>
      </c>
      <c r="Y157" t="s">
        <v>511</v>
      </c>
      <c r="Z157" t="s">
        <v>511</v>
      </c>
      <c r="AE157" t="s">
        <v>534</v>
      </c>
      <c r="AF157">
        <v>2</v>
      </c>
      <c r="AG157">
        <v>5</v>
      </c>
      <c r="AH157">
        <v>0.2</v>
      </c>
      <c r="AI157">
        <v>50</v>
      </c>
      <c r="AJ157">
        <v>841</v>
      </c>
      <c r="AK157">
        <v>18.071000000000002</v>
      </c>
      <c r="AL157">
        <v>9</v>
      </c>
      <c r="AM157">
        <v>34285</v>
      </c>
      <c r="AN157">
        <v>1800.15</v>
      </c>
      <c r="AO157">
        <v>35746</v>
      </c>
    </row>
    <row r="158" spans="1:41" x14ac:dyDescent="0.3">
      <c r="A158" t="s">
        <v>514</v>
      </c>
      <c r="B158">
        <v>0</v>
      </c>
      <c r="C158">
        <v>0</v>
      </c>
      <c r="D158">
        <v>0.05</v>
      </c>
      <c r="E158" t="s">
        <v>2</v>
      </c>
      <c r="F158" t="s">
        <v>3</v>
      </c>
      <c r="G158" s="39" t="e">
        <f t="shared" si="61"/>
        <v>#REF!</v>
      </c>
      <c r="H158" t="s">
        <v>3</v>
      </c>
      <c r="K158" t="s">
        <v>3</v>
      </c>
      <c r="L158" s="58" t="str">
        <f>IF(OR(H_24!$F158="---",H_24!$F158="infeas",H_24!$F158="inf"),"---",(H_24!$F158/M158)-1)</f>
        <v>---</v>
      </c>
      <c r="M158" s="20" t="e">
        <f>Model_dem!#REF!</f>
        <v>#REF!</v>
      </c>
      <c r="N158" t="e">
        <f>Model_dem!#REF!</f>
        <v>#REF!</v>
      </c>
      <c r="O158" s="23"/>
      <c r="Q158" t="s">
        <v>512</v>
      </c>
      <c r="R158">
        <v>3</v>
      </c>
      <c r="S158">
        <v>0</v>
      </c>
      <c r="T158">
        <v>0.15</v>
      </c>
      <c r="U158">
        <v>100</v>
      </c>
      <c r="V158" t="s">
        <v>511</v>
      </c>
      <c r="W158" t="s">
        <v>511</v>
      </c>
      <c r="X158" t="s">
        <v>511</v>
      </c>
      <c r="Y158" t="s">
        <v>511</v>
      </c>
      <c r="Z158" t="s">
        <v>511</v>
      </c>
      <c r="AE158" t="s">
        <v>534</v>
      </c>
      <c r="AF158">
        <v>2</v>
      </c>
      <c r="AG158">
        <v>10</v>
      </c>
      <c r="AH158">
        <v>0.05</v>
      </c>
      <c r="AI158">
        <v>50</v>
      </c>
      <c r="AJ158">
        <v>834</v>
      </c>
      <c r="AK158">
        <v>3.60642</v>
      </c>
      <c r="AL158">
        <v>0</v>
      </c>
      <c r="AM158">
        <v>52496</v>
      </c>
      <c r="AN158">
        <v>1800.26</v>
      </c>
      <c r="AO158">
        <v>40640</v>
      </c>
    </row>
    <row r="159" spans="1:41" x14ac:dyDescent="0.3">
      <c r="A159" t="s">
        <v>514</v>
      </c>
      <c r="B159">
        <v>0</v>
      </c>
      <c r="C159">
        <v>0</v>
      </c>
      <c r="D159">
        <v>0.1</v>
      </c>
      <c r="E159" t="s">
        <v>2</v>
      </c>
      <c r="F159" t="s">
        <v>3</v>
      </c>
      <c r="G159" s="39" t="e">
        <f t="shared" si="61"/>
        <v>#REF!</v>
      </c>
      <c r="H159" t="s">
        <v>3</v>
      </c>
      <c r="K159" t="s">
        <v>3</v>
      </c>
      <c r="L159" s="57" t="str">
        <f>IF(OR(H_24!$F159="---",H_24!$F159="infeas",H_24!$F159="inf"),"---",(H_24!$F159/M159)-1)</f>
        <v>---</v>
      </c>
      <c r="M159" s="20" t="e">
        <f>Model_dem!#REF!</f>
        <v>#REF!</v>
      </c>
      <c r="N159" t="e">
        <f>Model_dem!#REF!</f>
        <v>#REF!</v>
      </c>
      <c r="O159" s="23"/>
      <c r="Q159" t="s">
        <v>512</v>
      </c>
      <c r="R159">
        <v>3</v>
      </c>
      <c r="S159">
        <v>0</v>
      </c>
      <c r="T159">
        <v>0.2</v>
      </c>
      <c r="U159">
        <v>100</v>
      </c>
      <c r="V159" t="s">
        <v>511</v>
      </c>
      <c r="W159" t="s">
        <v>511</v>
      </c>
      <c r="X159" t="s">
        <v>511</v>
      </c>
      <c r="Y159" t="s">
        <v>511</v>
      </c>
      <c r="Z159" t="s">
        <v>511</v>
      </c>
      <c r="AE159" t="s">
        <v>534</v>
      </c>
      <c r="AF159">
        <v>2</v>
      </c>
      <c r="AG159">
        <v>10</v>
      </c>
      <c r="AH159">
        <v>0.1</v>
      </c>
      <c r="AI159">
        <v>50</v>
      </c>
      <c r="AJ159">
        <v>841</v>
      </c>
      <c r="AK159">
        <v>9.0627899999999997</v>
      </c>
      <c r="AL159">
        <v>0</v>
      </c>
      <c r="AM159">
        <v>15834</v>
      </c>
      <c r="AN159">
        <v>1800.01</v>
      </c>
      <c r="AO159">
        <v>26878</v>
      </c>
    </row>
    <row r="160" spans="1:41" x14ac:dyDescent="0.3">
      <c r="A160" t="s">
        <v>514</v>
      </c>
      <c r="B160">
        <v>0</v>
      </c>
      <c r="C160">
        <v>0</v>
      </c>
      <c r="D160">
        <v>0.15</v>
      </c>
      <c r="E160" t="s">
        <v>2</v>
      </c>
      <c r="F160" t="s">
        <v>3</v>
      </c>
      <c r="G160" s="39" t="e">
        <f t="shared" si="61"/>
        <v>#REF!</v>
      </c>
      <c r="H160" t="s">
        <v>3</v>
      </c>
      <c r="K160" t="s">
        <v>3</v>
      </c>
      <c r="L160" s="58" t="str">
        <f>IF(OR(H_24!$F160="---",H_24!$F160="infeas",H_24!$F160="inf"),"---",(H_24!$F160/M160)-1)</f>
        <v>---</v>
      </c>
      <c r="M160" s="20" t="e">
        <f>Model_dem!#REF!</f>
        <v>#REF!</v>
      </c>
      <c r="N160" t="e">
        <f>Model_dem!#REF!</f>
        <v>#REF!</v>
      </c>
      <c r="O160" s="23"/>
      <c r="Q160" t="s">
        <v>512</v>
      </c>
      <c r="R160">
        <v>3</v>
      </c>
      <c r="S160">
        <v>10</v>
      </c>
      <c r="T160">
        <v>0.05</v>
      </c>
      <c r="U160">
        <v>100</v>
      </c>
      <c r="V160" t="s">
        <v>511</v>
      </c>
      <c r="W160" t="s">
        <v>511</v>
      </c>
      <c r="X160" t="s">
        <v>511</v>
      </c>
      <c r="Y160" t="s">
        <v>511</v>
      </c>
      <c r="Z160" t="s">
        <v>511</v>
      </c>
      <c r="AE160" t="s">
        <v>534</v>
      </c>
      <c r="AF160">
        <v>2</v>
      </c>
      <c r="AG160">
        <v>10</v>
      </c>
      <c r="AH160">
        <v>0.15</v>
      </c>
      <c r="AI160">
        <v>50</v>
      </c>
      <c r="AJ160">
        <v>856</v>
      </c>
      <c r="AK160">
        <v>25.0153</v>
      </c>
      <c r="AL160">
        <v>0</v>
      </c>
      <c r="AM160">
        <v>1396</v>
      </c>
      <c r="AN160">
        <v>1800.7</v>
      </c>
      <c r="AO160">
        <v>9628</v>
      </c>
    </row>
    <row r="161" spans="1:41" x14ac:dyDescent="0.3">
      <c r="A161" t="s">
        <v>514</v>
      </c>
      <c r="B161">
        <v>0</v>
      </c>
      <c r="C161">
        <v>0</v>
      </c>
      <c r="D161">
        <v>0.2</v>
      </c>
      <c r="E161" t="s">
        <v>2</v>
      </c>
      <c r="F161" t="s">
        <v>3</v>
      </c>
      <c r="G161" s="39" t="e">
        <f t="shared" si="61"/>
        <v>#REF!</v>
      </c>
      <c r="H161" t="s">
        <v>3</v>
      </c>
      <c r="K161" t="s">
        <v>3</v>
      </c>
      <c r="L161" s="57" t="str">
        <f>IF(OR(H_24!$F161="---",H_24!$F161="infeas",H_24!$F161="inf"),"---",(H_24!$F161/M161)-1)</f>
        <v>---</v>
      </c>
      <c r="M161" s="20" t="e">
        <f>Model_dem!#REF!</f>
        <v>#REF!</v>
      </c>
      <c r="N161" t="e">
        <f>Model_dem!#REF!</f>
        <v>#REF!</v>
      </c>
      <c r="O161" s="23"/>
      <c r="Q161" t="s">
        <v>512</v>
      </c>
      <c r="R161">
        <v>3</v>
      </c>
      <c r="S161">
        <v>10</v>
      </c>
      <c r="T161">
        <v>0.1</v>
      </c>
      <c r="U161">
        <v>100</v>
      </c>
      <c r="V161" t="s">
        <v>511</v>
      </c>
      <c r="W161" t="s">
        <v>511</v>
      </c>
      <c r="X161" t="s">
        <v>511</v>
      </c>
      <c r="Y161" t="s">
        <v>511</v>
      </c>
      <c r="Z161" t="s">
        <v>511</v>
      </c>
      <c r="AE161" t="s">
        <v>534</v>
      </c>
      <c r="AF161">
        <v>2</v>
      </c>
      <c r="AG161">
        <v>10</v>
      </c>
      <c r="AH161">
        <v>0.2</v>
      </c>
      <c r="AI161">
        <v>50</v>
      </c>
      <c r="AJ161">
        <v>929</v>
      </c>
      <c r="AK161">
        <v>1800.74</v>
      </c>
      <c r="AL161">
        <v>0</v>
      </c>
      <c r="AM161">
        <v>1</v>
      </c>
      <c r="AN161">
        <v>1800.74</v>
      </c>
      <c r="AO161">
        <v>110</v>
      </c>
    </row>
    <row r="162" spans="1:41" x14ac:dyDescent="0.3">
      <c r="A162" t="s">
        <v>514</v>
      </c>
      <c r="B162">
        <v>1</v>
      </c>
      <c r="C162">
        <v>5</v>
      </c>
      <c r="D162">
        <v>0.05</v>
      </c>
      <c r="E162" t="s">
        <v>2</v>
      </c>
      <c r="F162" t="s">
        <v>3</v>
      </c>
      <c r="G162" s="39" t="e">
        <f t="shared" si="61"/>
        <v>#REF!</v>
      </c>
      <c r="H162" t="s">
        <v>3</v>
      </c>
      <c r="K162" t="s">
        <v>3</v>
      </c>
      <c r="L162" s="58" t="str">
        <f>IF(OR(H_24!$F162="---",H_24!$F162="infeas",H_24!$F162="inf"),"---",(H_24!$F162/M162)-1)</f>
        <v>---</v>
      </c>
      <c r="M162" s="20" t="e">
        <f>Model_dem!#REF!</f>
        <v>#REF!</v>
      </c>
      <c r="N162" t="e">
        <f>Model_dem!#REF!</f>
        <v>#REF!</v>
      </c>
      <c r="O162" s="23"/>
      <c r="Q162" t="s">
        <v>512</v>
      </c>
      <c r="R162">
        <v>3</v>
      </c>
      <c r="S162">
        <v>10</v>
      </c>
      <c r="T162">
        <v>0.15</v>
      </c>
      <c r="U162">
        <v>100</v>
      </c>
      <c r="V162" t="s">
        <v>511</v>
      </c>
      <c r="W162" t="s">
        <v>511</v>
      </c>
      <c r="X162" t="s">
        <v>511</v>
      </c>
      <c r="Y162" t="s">
        <v>511</v>
      </c>
      <c r="Z162" t="s">
        <v>511</v>
      </c>
      <c r="AE162" t="s">
        <v>534</v>
      </c>
      <c r="AF162">
        <v>2</v>
      </c>
      <c r="AG162">
        <v>25</v>
      </c>
      <c r="AH162">
        <v>0.05</v>
      </c>
      <c r="AI162">
        <v>50</v>
      </c>
      <c r="AJ162">
        <v>845</v>
      </c>
      <c r="AK162">
        <v>21.084800000000001</v>
      </c>
      <c r="AL162">
        <v>0</v>
      </c>
      <c r="AM162">
        <v>1749</v>
      </c>
      <c r="AN162">
        <v>1800.05</v>
      </c>
      <c r="AO162">
        <v>10578</v>
      </c>
    </row>
    <row r="163" spans="1:41" x14ac:dyDescent="0.3">
      <c r="A163" t="s">
        <v>514</v>
      </c>
      <c r="B163">
        <v>1</v>
      </c>
      <c r="C163">
        <v>5</v>
      </c>
      <c r="D163">
        <v>0.1</v>
      </c>
      <c r="E163" t="s">
        <v>2</v>
      </c>
      <c r="F163" t="s">
        <v>3</v>
      </c>
      <c r="G163" s="39" t="e">
        <f t="shared" si="61"/>
        <v>#REF!</v>
      </c>
      <c r="H163" t="s">
        <v>3</v>
      </c>
      <c r="K163" t="s">
        <v>3</v>
      </c>
      <c r="L163" s="57" t="str">
        <f>IF(OR(H_24!$F163="---",H_24!$F163="infeas",H_24!$F163="inf"),"---",(H_24!$F163/M163)-1)</f>
        <v>---</v>
      </c>
      <c r="M163" s="20" t="e">
        <f>Model_dem!#REF!</f>
        <v>#REF!</v>
      </c>
      <c r="N163" t="e">
        <f>Model_dem!#REF!</f>
        <v>#REF!</v>
      </c>
      <c r="O163" s="23"/>
      <c r="Q163" t="s">
        <v>512</v>
      </c>
      <c r="R163">
        <v>3</v>
      </c>
      <c r="S163">
        <v>10</v>
      </c>
      <c r="T163">
        <v>0.2</v>
      </c>
      <c r="U163">
        <v>100</v>
      </c>
      <c r="V163" t="s">
        <v>511</v>
      </c>
      <c r="W163" t="s">
        <v>511</v>
      </c>
      <c r="X163" t="s">
        <v>511</v>
      </c>
      <c r="Y163" t="s">
        <v>511</v>
      </c>
      <c r="Z163" t="s">
        <v>511</v>
      </c>
      <c r="AE163" t="s">
        <v>534</v>
      </c>
      <c r="AF163">
        <v>2</v>
      </c>
      <c r="AG163">
        <v>25</v>
      </c>
      <c r="AH163">
        <v>0.1</v>
      </c>
      <c r="AI163">
        <v>50</v>
      </c>
      <c r="AJ163" t="s">
        <v>46</v>
      </c>
      <c r="AK163">
        <v>60.008000000000003</v>
      </c>
      <c r="AL163">
        <v>0</v>
      </c>
      <c r="AM163">
        <v>1</v>
      </c>
      <c r="AN163">
        <v>1801.24</v>
      </c>
      <c r="AO163">
        <v>29</v>
      </c>
    </row>
    <row r="164" spans="1:41" x14ac:dyDescent="0.3">
      <c r="A164" t="s">
        <v>514</v>
      </c>
      <c r="B164">
        <v>1</v>
      </c>
      <c r="C164">
        <v>5</v>
      </c>
      <c r="D164">
        <v>0.15</v>
      </c>
      <c r="E164" t="s">
        <v>2</v>
      </c>
      <c r="F164" t="s">
        <v>3</v>
      </c>
      <c r="G164" s="39" t="e">
        <f t="shared" si="61"/>
        <v>#REF!</v>
      </c>
      <c r="H164" t="s">
        <v>3</v>
      </c>
      <c r="K164" t="s">
        <v>3</v>
      </c>
      <c r="L164" s="58" t="str">
        <f>IF(OR(H_24!$F164="---",H_24!$F164="infeas",H_24!$F164="inf"),"---",(H_24!$F164/M164)-1)</f>
        <v>---</v>
      </c>
      <c r="M164" s="20" t="e">
        <f>Model_dem!#REF!</f>
        <v>#REF!</v>
      </c>
      <c r="N164" t="e">
        <f>Model_dem!#REF!</f>
        <v>#REF!</v>
      </c>
      <c r="O164" s="23"/>
      <c r="Q164" t="s">
        <v>512</v>
      </c>
      <c r="R164">
        <v>3</v>
      </c>
      <c r="S164">
        <v>25</v>
      </c>
      <c r="T164">
        <v>0.15</v>
      </c>
      <c r="U164">
        <v>100</v>
      </c>
      <c r="V164" t="s">
        <v>511</v>
      </c>
      <c r="W164" t="s">
        <v>511</v>
      </c>
      <c r="X164" t="s">
        <v>511</v>
      </c>
      <c r="Y164" t="s">
        <v>511</v>
      </c>
      <c r="Z164" t="s">
        <v>511</v>
      </c>
      <c r="AE164" t="s">
        <v>534</v>
      </c>
      <c r="AF164">
        <v>2</v>
      </c>
      <c r="AG164">
        <v>25</v>
      </c>
      <c r="AH164">
        <v>0.15</v>
      </c>
      <c r="AI164">
        <v>50</v>
      </c>
      <c r="AJ164" t="s">
        <v>511</v>
      </c>
      <c r="AK164" t="s">
        <v>511</v>
      </c>
      <c r="AL164" t="s">
        <v>511</v>
      </c>
      <c r="AM164" t="s">
        <v>511</v>
      </c>
      <c r="AN164" t="s">
        <v>511</v>
      </c>
    </row>
    <row r="165" spans="1:41" x14ac:dyDescent="0.3">
      <c r="A165" t="s">
        <v>514</v>
      </c>
      <c r="B165">
        <v>1</v>
      </c>
      <c r="C165">
        <v>5</v>
      </c>
      <c r="D165">
        <v>0.2</v>
      </c>
      <c r="E165" t="s">
        <v>2</v>
      </c>
      <c r="F165" t="s">
        <v>3</v>
      </c>
      <c r="G165" s="39" t="e">
        <f t="shared" si="61"/>
        <v>#REF!</v>
      </c>
      <c r="H165" t="s">
        <v>3</v>
      </c>
      <c r="K165" t="s">
        <v>3</v>
      </c>
      <c r="L165" s="57" t="str">
        <f>IF(OR(H_24!$F165="---",H_24!$F165="infeas",H_24!$F165="inf"),"---",(H_24!$F165/M165)-1)</f>
        <v>---</v>
      </c>
      <c r="M165" s="20" t="e">
        <f>Model_dem!#REF!</f>
        <v>#REF!</v>
      </c>
      <c r="N165" t="e">
        <f>Model_dem!#REF!</f>
        <v>#REF!</v>
      </c>
      <c r="O165" s="23"/>
      <c r="Q165" t="s">
        <v>512</v>
      </c>
      <c r="R165">
        <v>3</v>
      </c>
      <c r="S165">
        <v>25</v>
      </c>
      <c r="T165">
        <v>0.2</v>
      </c>
      <c r="U165">
        <v>100</v>
      </c>
      <c r="V165" t="s">
        <v>511</v>
      </c>
      <c r="W165" t="s">
        <v>511</v>
      </c>
      <c r="X165" t="s">
        <v>511</v>
      </c>
      <c r="Y165" t="s">
        <v>511</v>
      </c>
      <c r="Z165" t="s">
        <v>511</v>
      </c>
      <c r="AE165" t="s">
        <v>534</v>
      </c>
      <c r="AF165">
        <v>2</v>
      </c>
      <c r="AG165">
        <v>25</v>
      </c>
      <c r="AH165">
        <v>0.2</v>
      </c>
      <c r="AI165">
        <v>50</v>
      </c>
      <c r="AJ165" t="s">
        <v>511</v>
      </c>
      <c r="AK165" t="s">
        <v>511</v>
      </c>
      <c r="AL165" t="s">
        <v>511</v>
      </c>
      <c r="AM165" t="s">
        <v>511</v>
      </c>
      <c r="AN165" t="s">
        <v>511</v>
      </c>
    </row>
    <row r="166" spans="1:41" x14ac:dyDescent="0.3">
      <c r="A166" t="s">
        <v>514</v>
      </c>
      <c r="B166">
        <v>1</v>
      </c>
      <c r="C166">
        <v>10</v>
      </c>
      <c r="D166">
        <v>0.05</v>
      </c>
      <c r="E166" t="s">
        <v>2</v>
      </c>
      <c r="F166" t="s">
        <v>3</v>
      </c>
      <c r="G166" s="39" t="e">
        <f t="shared" si="61"/>
        <v>#REF!</v>
      </c>
      <c r="H166" t="s">
        <v>3</v>
      </c>
      <c r="K166" t="s">
        <v>3</v>
      </c>
      <c r="L166" s="58" t="str">
        <f>IF(OR(H_24!$F166="---",H_24!$F166="infeas",H_24!$F166="inf"),"---",(H_24!$F166/M166)-1)</f>
        <v>---</v>
      </c>
      <c r="M166" s="20" t="e">
        <f>Model_dem!#REF!</f>
        <v>#REF!</v>
      </c>
      <c r="N166" t="e">
        <f>Model_dem!#REF!</f>
        <v>#REF!</v>
      </c>
      <c r="O166" s="23"/>
      <c r="Q166" t="s">
        <v>512</v>
      </c>
      <c r="R166">
        <v>3</v>
      </c>
      <c r="S166">
        <v>50</v>
      </c>
      <c r="T166">
        <v>0.05</v>
      </c>
      <c r="U166">
        <v>100</v>
      </c>
      <c r="V166" t="s">
        <v>511</v>
      </c>
      <c r="W166" t="s">
        <v>511</v>
      </c>
      <c r="X166" t="s">
        <v>511</v>
      </c>
      <c r="Y166" t="s">
        <v>511</v>
      </c>
      <c r="Z166" t="s">
        <v>511</v>
      </c>
      <c r="AE166" t="s">
        <v>534</v>
      </c>
      <c r="AF166">
        <v>2</v>
      </c>
      <c r="AG166">
        <v>50</v>
      </c>
      <c r="AH166">
        <v>0.05</v>
      </c>
      <c r="AI166">
        <v>50</v>
      </c>
      <c r="AJ166">
        <v>884</v>
      </c>
      <c r="AK166">
        <v>817.82600000000002</v>
      </c>
      <c r="AL166">
        <v>0</v>
      </c>
      <c r="AM166">
        <v>6</v>
      </c>
      <c r="AN166">
        <v>1857.88</v>
      </c>
      <c r="AO166">
        <v>395</v>
      </c>
    </row>
    <row r="167" spans="1:41" x14ac:dyDescent="0.3">
      <c r="A167" t="s">
        <v>514</v>
      </c>
      <c r="B167">
        <v>1</v>
      </c>
      <c r="C167">
        <v>10</v>
      </c>
      <c r="D167">
        <v>0.1</v>
      </c>
      <c r="E167" t="s">
        <v>2</v>
      </c>
      <c r="F167" t="s">
        <v>3</v>
      </c>
      <c r="G167" s="39" t="e">
        <f t="shared" si="61"/>
        <v>#REF!</v>
      </c>
      <c r="H167" t="s">
        <v>3</v>
      </c>
      <c r="K167" t="s">
        <v>3</v>
      </c>
      <c r="L167" s="57" t="str">
        <f>IF(OR(H_24!$F167="---",H_24!$F167="infeas",H_24!$F167="inf"),"---",(H_24!$F167/M167)-1)</f>
        <v>---</v>
      </c>
      <c r="M167" s="20" t="e">
        <f>Model_dem!#REF!</f>
        <v>#REF!</v>
      </c>
      <c r="N167" t="e">
        <f>Model_dem!#REF!</f>
        <v>#REF!</v>
      </c>
      <c r="O167" s="23"/>
      <c r="Q167" t="s">
        <v>512</v>
      </c>
      <c r="R167">
        <v>3</v>
      </c>
      <c r="S167">
        <v>50</v>
      </c>
      <c r="T167">
        <v>0.1</v>
      </c>
      <c r="U167">
        <v>100</v>
      </c>
      <c r="V167" t="s">
        <v>511</v>
      </c>
      <c r="W167" t="s">
        <v>511</v>
      </c>
      <c r="X167" t="s">
        <v>511</v>
      </c>
      <c r="Y167" t="s">
        <v>511</v>
      </c>
      <c r="Z167" t="s">
        <v>511</v>
      </c>
      <c r="AE167" t="s">
        <v>534</v>
      </c>
      <c r="AF167">
        <v>2</v>
      </c>
      <c r="AG167">
        <v>50</v>
      </c>
      <c r="AH167">
        <v>0.1</v>
      </c>
      <c r="AI167">
        <v>50</v>
      </c>
      <c r="AJ167" t="s">
        <v>511</v>
      </c>
      <c r="AK167" t="s">
        <v>511</v>
      </c>
      <c r="AL167" t="s">
        <v>511</v>
      </c>
      <c r="AM167" t="s">
        <v>511</v>
      </c>
      <c r="AN167" t="s">
        <v>511</v>
      </c>
    </row>
    <row r="168" spans="1:41" x14ac:dyDescent="0.3">
      <c r="A168" t="s">
        <v>514</v>
      </c>
      <c r="B168">
        <v>1</v>
      </c>
      <c r="C168">
        <v>10</v>
      </c>
      <c r="D168">
        <v>0.15</v>
      </c>
      <c r="E168" t="s">
        <v>2</v>
      </c>
      <c r="F168" t="s">
        <v>3</v>
      </c>
      <c r="G168" s="39" t="e">
        <f t="shared" si="61"/>
        <v>#REF!</v>
      </c>
      <c r="H168" t="s">
        <v>3</v>
      </c>
      <c r="K168" t="s">
        <v>3</v>
      </c>
      <c r="L168" s="58" t="str">
        <f>IF(OR(H_24!$F168="---",H_24!$F168="infeas",H_24!$F168="inf"),"---",(H_24!$F168/M168)-1)</f>
        <v>---</v>
      </c>
      <c r="M168" s="20" t="e">
        <f>Model_dem!#REF!</f>
        <v>#REF!</v>
      </c>
      <c r="N168" t="e">
        <f>Model_dem!#REF!</f>
        <v>#REF!</v>
      </c>
      <c r="O168" s="23"/>
      <c r="Q168" t="s">
        <v>512</v>
      </c>
      <c r="R168">
        <v>3</v>
      </c>
      <c r="S168">
        <v>50</v>
      </c>
      <c r="T168">
        <v>0.15</v>
      </c>
      <c r="U168">
        <v>100</v>
      </c>
      <c r="V168" t="s">
        <v>511</v>
      </c>
      <c r="W168" t="s">
        <v>511</v>
      </c>
      <c r="X168" t="s">
        <v>511</v>
      </c>
      <c r="Y168" t="s">
        <v>511</v>
      </c>
      <c r="Z168" t="s">
        <v>511</v>
      </c>
      <c r="AE168" t="s">
        <v>534</v>
      </c>
      <c r="AF168">
        <v>2</v>
      </c>
      <c r="AG168">
        <v>50</v>
      </c>
      <c r="AH168">
        <v>0.15</v>
      </c>
      <c r="AI168">
        <v>50</v>
      </c>
      <c r="AJ168" t="s">
        <v>511</v>
      </c>
      <c r="AK168" t="s">
        <v>511</v>
      </c>
      <c r="AL168" t="s">
        <v>511</v>
      </c>
      <c r="AM168" t="s">
        <v>511</v>
      </c>
      <c r="AN168" t="s">
        <v>511</v>
      </c>
    </row>
    <row r="169" spans="1:41" x14ac:dyDescent="0.3">
      <c r="A169" t="s">
        <v>514</v>
      </c>
      <c r="B169">
        <v>1</v>
      </c>
      <c r="C169">
        <v>10</v>
      </c>
      <c r="D169">
        <v>0.2</v>
      </c>
      <c r="E169" t="s">
        <v>2</v>
      </c>
      <c r="F169" t="s">
        <v>3</v>
      </c>
      <c r="G169" s="39" t="e">
        <f t="shared" si="61"/>
        <v>#REF!</v>
      </c>
      <c r="H169" t="s">
        <v>3</v>
      </c>
      <c r="K169" t="s">
        <v>3</v>
      </c>
      <c r="L169" s="57" t="str">
        <f>IF(OR(H_24!$F169="---",H_24!$F169="infeas",H_24!$F169="inf"),"---",(H_24!$F169/M169)-1)</f>
        <v>---</v>
      </c>
      <c r="M169" s="20" t="e">
        <f>Model_dem!#REF!</f>
        <v>#REF!</v>
      </c>
      <c r="N169" t="e">
        <f>Model_dem!#REF!</f>
        <v>#REF!</v>
      </c>
      <c r="O169" s="23"/>
      <c r="Q169" t="s">
        <v>512</v>
      </c>
      <c r="R169">
        <v>3</v>
      </c>
      <c r="S169">
        <v>50</v>
      </c>
      <c r="T169">
        <v>0.2</v>
      </c>
      <c r="U169">
        <v>100</v>
      </c>
      <c r="V169" t="s">
        <v>511</v>
      </c>
      <c r="W169" t="s">
        <v>511</v>
      </c>
      <c r="X169" t="s">
        <v>511</v>
      </c>
      <c r="Y169" t="s">
        <v>511</v>
      </c>
      <c r="Z169" t="s">
        <v>511</v>
      </c>
      <c r="AE169" t="s">
        <v>534</v>
      </c>
      <c r="AF169">
        <v>2</v>
      </c>
      <c r="AG169">
        <v>50</v>
      </c>
      <c r="AH169">
        <v>0.2</v>
      </c>
      <c r="AI169">
        <v>50</v>
      </c>
      <c r="AJ169" t="s">
        <v>511</v>
      </c>
      <c r="AK169" t="s">
        <v>511</v>
      </c>
      <c r="AL169" t="s">
        <v>511</v>
      </c>
      <c r="AM169" t="s">
        <v>511</v>
      </c>
      <c r="AN169" t="s">
        <v>511</v>
      </c>
    </row>
    <row r="170" spans="1:41" x14ac:dyDescent="0.3">
      <c r="A170" t="s">
        <v>514</v>
      </c>
      <c r="B170">
        <v>1</v>
      </c>
      <c r="C170">
        <v>25</v>
      </c>
      <c r="D170">
        <v>0.05</v>
      </c>
      <c r="E170" t="s">
        <v>2</v>
      </c>
      <c r="F170" t="s">
        <v>3</v>
      </c>
      <c r="G170" s="39" t="e">
        <f t="shared" si="61"/>
        <v>#REF!</v>
      </c>
      <c r="H170" t="s">
        <v>3</v>
      </c>
      <c r="K170" t="s">
        <v>3</v>
      </c>
      <c r="L170" s="58" t="str">
        <f>IF(OR(H_24!$F170="---",H_24!$F170="infeas",H_24!$F170="inf"),"---",(H_24!$F170/M170)-1)</f>
        <v>---</v>
      </c>
      <c r="M170" s="20" t="e">
        <f>Model_dem!#REF!</f>
        <v>#REF!</v>
      </c>
      <c r="N170" t="e">
        <f>Model_dem!#REF!</f>
        <v>#REF!</v>
      </c>
      <c r="O170" s="23"/>
      <c r="Q170" t="s">
        <v>536</v>
      </c>
      <c r="R170">
        <v>1</v>
      </c>
      <c r="S170">
        <v>25</v>
      </c>
      <c r="T170">
        <v>0.1</v>
      </c>
      <c r="U170">
        <v>50</v>
      </c>
      <c r="V170">
        <v>713</v>
      </c>
      <c r="W170">
        <v>1.21411</v>
      </c>
      <c r="X170">
        <v>0</v>
      </c>
      <c r="Y170">
        <v>39254</v>
      </c>
      <c r="Z170">
        <v>1800</v>
      </c>
      <c r="AA170">
        <v>2768</v>
      </c>
      <c r="AE170" t="s">
        <v>534</v>
      </c>
      <c r="AF170">
        <v>3</v>
      </c>
      <c r="AG170">
        <v>0</v>
      </c>
      <c r="AH170">
        <v>0.05</v>
      </c>
      <c r="AI170">
        <v>50</v>
      </c>
      <c r="AJ170" t="s">
        <v>511</v>
      </c>
      <c r="AK170" t="s">
        <v>511</v>
      </c>
      <c r="AL170" t="s">
        <v>511</v>
      </c>
      <c r="AM170" t="s">
        <v>511</v>
      </c>
      <c r="AN170" t="s">
        <v>511</v>
      </c>
    </row>
    <row r="171" spans="1:41" x14ac:dyDescent="0.3">
      <c r="A171" t="s">
        <v>514</v>
      </c>
      <c r="B171">
        <v>1</v>
      </c>
      <c r="C171">
        <v>25</v>
      </c>
      <c r="D171">
        <v>0.1</v>
      </c>
      <c r="E171" t="s">
        <v>2</v>
      </c>
      <c r="F171" t="s">
        <v>3</v>
      </c>
      <c r="G171" s="39" t="e">
        <f t="shared" si="61"/>
        <v>#REF!</v>
      </c>
      <c r="H171" t="s">
        <v>3</v>
      </c>
      <c r="K171" t="s">
        <v>3</v>
      </c>
      <c r="L171" s="57" t="str">
        <f>IF(OR(H_24!$F171="---",H_24!$F171="infeas",H_24!$F171="inf"),"---",(H_24!$F171/M171)-1)</f>
        <v>---</v>
      </c>
      <c r="M171" s="20" t="e">
        <f>Model_dem!#REF!</f>
        <v>#REF!</v>
      </c>
      <c r="N171" t="e">
        <f>Model_dem!#REF!</f>
        <v>#REF!</v>
      </c>
      <c r="O171" s="23"/>
      <c r="Q171" t="s">
        <v>536</v>
      </c>
      <c r="R171">
        <v>1</v>
      </c>
      <c r="S171">
        <v>50</v>
      </c>
      <c r="T171">
        <v>0.2</v>
      </c>
      <c r="U171">
        <v>50</v>
      </c>
      <c r="V171">
        <v>771</v>
      </c>
      <c r="W171">
        <v>2.32254</v>
      </c>
      <c r="X171">
        <v>0</v>
      </c>
      <c r="Y171">
        <v>149077</v>
      </c>
      <c r="Z171">
        <v>1800</v>
      </c>
      <c r="AA171">
        <v>7169</v>
      </c>
      <c r="AE171" t="s">
        <v>534</v>
      </c>
      <c r="AF171">
        <v>3</v>
      </c>
      <c r="AG171">
        <v>0</v>
      </c>
      <c r="AH171">
        <v>0.1</v>
      </c>
      <c r="AI171">
        <v>50</v>
      </c>
      <c r="AJ171" t="s">
        <v>511</v>
      </c>
      <c r="AK171" t="s">
        <v>511</v>
      </c>
      <c r="AL171" t="s">
        <v>511</v>
      </c>
      <c r="AM171" t="s">
        <v>511</v>
      </c>
      <c r="AN171" t="s">
        <v>511</v>
      </c>
    </row>
    <row r="172" spans="1:41" x14ac:dyDescent="0.3">
      <c r="A172" t="s">
        <v>514</v>
      </c>
      <c r="B172">
        <v>1</v>
      </c>
      <c r="C172">
        <v>25</v>
      </c>
      <c r="D172">
        <v>0.15</v>
      </c>
      <c r="E172" t="s">
        <v>2</v>
      </c>
      <c r="F172" t="s">
        <v>3</v>
      </c>
      <c r="G172" s="39" t="e">
        <f t="shared" si="61"/>
        <v>#REF!</v>
      </c>
      <c r="H172" t="s">
        <v>3</v>
      </c>
      <c r="K172" t="s">
        <v>3</v>
      </c>
      <c r="L172" s="58" t="str">
        <f>IF(OR(H_24!$F172="---",H_24!$F172="infeas",H_24!$F172="inf"),"---",(H_24!$F172/M172)-1)</f>
        <v>---</v>
      </c>
      <c r="M172" s="20" t="e">
        <f>Model_dem!#REF!</f>
        <v>#REF!</v>
      </c>
      <c r="N172" t="e">
        <f>Model_dem!#REF!</f>
        <v>#REF!</v>
      </c>
      <c r="O172" s="23"/>
      <c r="Q172" t="s">
        <v>536</v>
      </c>
      <c r="R172">
        <v>3</v>
      </c>
      <c r="S172">
        <v>0</v>
      </c>
      <c r="T172">
        <v>0.15</v>
      </c>
      <c r="U172">
        <v>50</v>
      </c>
      <c r="V172" t="s">
        <v>511</v>
      </c>
      <c r="W172" t="s">
        <v>511</v>
      </c>
      <c r="X172" t="s">
        <v>511</v>
      </c>
      <c r="Y172" t="s">
        <v>511</v>
      </c>
      <c r="Z172" t="s">
        <v>511</v>
      </c>
      <c r="AE172" t="s">
        <v>534</v>
      </c>
      <c r="AF172">
        <v>3</v>
      </c>
      <c r="AG172">
        <v>0</v>
      </c>
      <c r="AH172">
        <v>0.15</v>
      </c>
      <c r="AI172">
        <v>50</v>
      </c>
      <c r="AJ172" t="s">
        <v>511</v>
      </c>
      <c r="AK172" t="s">
        <v>511</v>
      </c>
      <c r="AL172" t="s">
        <v>511</v>
      </c>
      <c r="AM172" t="s">
        <v>511</v>
      </c>
      <c r="AN172" t="s">
        <v>511</v>
      </c>
    </row>
    <row r="173" spans="1:41" x14ac:dyDescent="0.3">
      <c r="A173" t="s">
        <v>514</v>
      </c>
      <c r="B173">
        <v>1</v>
      </c>
      <c r="C173">
        <v>25</v>
      </c>
      <c r="D173">
        <v>0.2</v>
      </c>
      <c r="E173" t="s">
        <v>2</v>
      </c>
      <c r="F173" t="s">
        <v>3</v>
      </c>
      <c r="G173" s="39" t="e">
        <f t="shared" si="61"/>
        <v>#REF!</v>
      </c>
      <c r="H173" t="s">
        <v>3</v>
      </c>
      <c r="K173" t="s">
        <v>3</v>
      </c>
      <c r="L173" s="57" t="str">
        <f>IF(OR(H_24!$F173="---",H_24!$F173="infeas",H_24!$F173="inf"),"---",(H_24!$F173/M173)-1)</f>
        <v>---</v>
      </c>
      <c r="M173" s="20" t="e">
        <f>Model_dem!#REF!</f>
        <v>#REF!</v>
      </c>
      <c r="N173" t="e">
        <f>Model_dem!#REF!</f>
        <v>#REF!</v>
      </c>
      <c r="O173" s="23"/>
      <c r="Q173" t="s">
        <v>536</v>
      </c>
      <c r="R173">
        <v>3</v>
      </c>
      <c r="S173">
        <v>0</v>
      </c>
      <c r="T173">
        <v>0.2</v>
      </c>
      <c r="U173">
        <v>50</v>
      </c>
      <c r="V173" t="s">
        <v>511</v>
      </c>
      <c r="W173" t="s">
        <v>511</v>
      </c>
      <c r="X173" t="s">
        <v>511</v>
      </c>
      <c r="Y173" t="s">
        <v>511</v>
      </c>
      <c r="Z173" t="s">
        <v>511</v>
      </c>
      <c r="AE173" t="s">
        <v>534</v>
      </c>
      <c r="AF173">
        <v>3</v>
      </c>
      <c r="AG173">
        <v>0</v>
      </c>
      <c r="AH173">
        <v>0.2</v>
      </c>
      <c r="AI173">
        <v>50</v>
      </c>
      <c r="AJ173" t="s">
        <v>511</v>
      </c>
      <c r="AK173" t="s">
        <v>511</v>
      </c>
      <c r="AL173" t="s">
        <v>511</v>
      </c>
      <c r="AM173" t="s">
        <v>511</v>
      </c>
      <c r="AN173" t="s">
        <v>511</v>
      </c>
    </row>
    <row r="174" spans="1:41" x14ac:dyDescent="0.3">
      <c r="A174" t="s">
        <v>514</v>
      </c>
      <c r="B174">
        <v>1</v>
      </c>
      <c r="C174">
        <v>50</v>
      </c>
      <c r="D174">
        <v>0.05</v>
      </c>
      <c r="E174" t="s">
        <v>2</v>
      </c>
      <c r="F174" t="s">
        <v>3</v>
      </c>
      <c r="G174" s="39" t="e">
        <f t="shared" si="61"/>
        <v>#REF!</v>
      </c>
      <c r="H174" t="s">
        <v>3</v>
      </c>
      <c r="K174" t="s">
        <v>3</v>
      </c>
      <c r="L174" s="58" t="str">
        <f>IF(OR(H_24!$F174="---",H_24!$F174="infeas",H_24!$F174="inf"),"---",(H_24!$F174/M174)-1)</f>
        <v>---</v>
      </c>
      <c r="M174" s="20" t="e">
        <f>Model_dem!#REF!</f>
        <v>#REF!</v>
      </c>
      <c r="N174" t="e">
        <f>Model_dem!#REF!</f>
        <v>#REF!</v>
      </c>
      <c r="O174" s="23"/>
      <c r="Q174" t="s">
        <v>536</v>
      </c>
      <c r="R174">
        <v>3</v>
      </c>
      <c r="S174">
        <v>10</v>
      </c>
      <c r="T174">
        <v>0.15</v>
      </c>
      <c r="U174">
        <v>50</v>
      </c>
      <c r="V174" t="s">
        <v>511</v>
      </c>
      <c r="W174" t="s">
        <v>511</v>
      </c>
      <c r="X174" t="s">
        <v>511</v>
      </c>
      <c r="Y174" t="s">
        <v>511</v>
      </c>
      <c r="Z174" t="s">
        <v>511</v>
      </c>
      <c r="AE174" t="s">
        <v>534</v>
      </c>
      <c r="AF174">
        <v>3</v>
      </c>
      <c r="AG174">
        <v>10</v>
      </c>
      <c r="AH174">
        <v>0.05</v>
      </c>
      <c r="AI174">
        <v>50</v>
      </c>
      <c r="AJ174" t="s">
        <v>511</v>
      </c>
      <c r="AK174" t="s">
        <v>511</v>
      </c>
      <c r="AL174" t="s">
        <v>511</v>
      </c>
      <c r="AM174" t="s">
        <v>511</v>
      </c>
      <c r="AN174" t="s">
        <v>511</v>
      </c>
    </row>
    <row r="175" spans="1:41" x14ac:dyDescent="0.3">
      <c r="A175" t="s">
        <v>514</v>
      </c>
      <c r="B175">
        <v>1</v>
      </c>
      <c r="C175">
        <v>50</v>
      </c>
      <c r="D175">
        <v>0.1</v>
      </c>
      <c r="E175" t="s">
        <v>2</v>
      </c>
      <c r="F175" t="s">
        <v>3</v>
      </c>
      <c r="G175" s="39" t="e">
        <f t="shared" si="61"/>
        <v>#REF!</v>
      </c>
      <c r="H175" t="s">
        <v>3</v>
      </c>
      <c r="K175" t="s">
        <v>3</v>
      </c>
      <c r="L175" s="57" t="str">
        <f>IF(OR(H_24!$F175="---",H_24!$F175="infeas",H_24!$F175="inf"),"---",(H_24!$F175/M175)-1)</f>
        <v>---</v>
      </c>
      <c r="M175" s="20" t="e">
        <f>Model_dem!#REF!</f>
        <v>#REF!</v>
      </c>
      <c r="N175" t="e">
        <f>Model_dem!#REF!</f>
        <v>#REF!</v>
      </c>
      <c r="O175" s="23"/>
      <c r="Q175" t="s">
        <v>536</v>
      </c>
      <c r="R175">
        <v>3</v>
      </c>
      <c r="S175">
        <v>10</v>
      </c>
      <c r="T175">
        <v>0.2</v>
      </c>
      <c r="U175">
        <v>50</v>
      </c>
      <c r="V175" t="s">
        <v>511</v>
      </c>
      <c r="W175" t="s">
        <v>511</v>
      </c>
      <c r="X175" t="s">
        <v>511</v>
      </c>
      <c r="Y175" t="s">
        <v>511</v>
      </c>
      <c r="Z175" t="s">
        <v>511</v>
      </c>
      <c r="AE175" t="s">
        <v>534</v>
      </c>
      <c r="AF175">
        <v>3</v>
      </c>
      <c r="AG175">
        <v>10</v>
      </c>
      <c r="AH175">
        <v>0.1</v>
      </c>
      <c r="AI175">
        <v>50</v>
      </c>
      <c r="AJ175" t="s">
        <v>511</v>
      </c>
      <c r="AK175" t="s">
        <v>511</v>
      </c>
      <c r="AL175" t="s">
        <v>511</v>
      </c>
      <c r="AM175" t="s">
        <v>511</v>
      </c>
      <c r="AN175" t="s">
        <v>511</v>
      </c>
    </row>
    <row r="176" spans="1:41" x14ac:dyDescent="0.3">
      <c r="A176" t="s">
        <v>514</v>
      </c>
      <c r="B176">
        <v>1</v>
      </c>
      <c r="C176">
        <v>50</v>
      </c>
      <c r="D176">
        <v>0.15</v>
      </c>
      <c r="E176" t="s">
        <v>2</v>
      </c>
      <c r="F176" t="s">
        <v>3</v>
      </c>
      <c r="G176" s="39" t="e">
        <f t="shared" si="61"/>
        <v>#REF!</v>
      </c>
      <c r="H176" t="s">
        <v>3</v>
      </c>
      <c r="K176" t="s">
        <v>3</v>
      </c>
      <c r="L176" s="58" t="str">
        <f>IF(OR(H_24!$F176="---",H_24!$F176="infeas",H_24!$F176="inf"),"---",(H_24!$F176/M176)-1)</f>
        <v>---</v>
      </c>
      <c r="M176" s="20" t="e">
        <f>Model_dem!#REF!</f>
        <v>#REF!</v>
      </c>
      <c r="N176" t="e">
        <f>Model_dem!#REF!</f>
        <v>#REF!</v>
      </c>
      <c r="O176" s="23"/>
      <c r="Q176" t="s">
        <v>536</v>
      </c>
      <c r="R176">
        <v>3</v>
      </c>
      <c r="S176">
        <v>25</v>
      </c>
      <c r="T176">
        <v>0.05</v>
      </c>
      <c r="U176">
        <v>50</v>
      </c>
      <c r="V176">
        <v>736</v>
      </c>
      <c r="W176">
        <v>1.45234</v>
      </c>
      <c r="X176">
        <v>2</v>
      </c>
      <c r="Y176">
        <v>134812</v>
      </c>
      <c r="Z176">
        <v>1800.01</v>
      </c>
      <c r="AA176">
        <v>5115</v>
      </c>
      <c r="AE176" t="s">
        <v>534</v>
      </c>
      <c r="AF176">
        <v>3</v>
      </c>
      <c r="AG176">
        <v>10</v>
      </c>
      <c r="AH176">
        <v>0.15</v>
      </c>
      <c r="AI176">
        <v>50</v>
      </c>
      <c r="AJ176" t="s">
        <v>511</v>
      </c>
      <c r="AK176" t="s">
        <v>511</v>
      </c>
      <c r="AL176" t="s">
        <v>511</v>
      </c>
      <c r="AM176" t="s">
        <v>511</v>
      </c>
      <c r="AN176" t="s">
        <v>511</v>
      </c>
    </row>
    <row r="177" spans="1:41" x14ac:dyDescent="0.3">
      <c r="A177" t="s">
        <v>514</v>
      </c>
      <c r="B177">
        <v>1</v>
      </c>
      <c r="C177">
        <v>50</v>
      </c>
      <c r="D177">
        <v>0.2</v>
      </c>
      <c r="E177" t="s">
        <v>2</v>
      </c>
      <c r="F177" t="s">
        <v>3</v>
      </c>
      <c r="G177" s="39" t="e">
        <f t="shared" si="61"/>
        <v>#REF!</v>
      </c>
      <c r="H177" t="s">
        <v>3</v>
      </c>
      <c r="K177" t="s">
        <v>3</v>
      </c>
      <c r="L177" s="57" t="str">
        <f>IF(OR(H_24!$F177="---",H_24!$F177="infeas",H_24!$F177="inf"),"---",(H_24!$F177/M177)-1)</f>
        <v>---</v>
      </c>
      <c r="M177" s="20" t="e">
        <f>Model_dem!#REF!</f>
        <v>#REF!</v>
      </c>
      <c r="N177" t="e">
        <f>Model_dem!#REF!</f>
        <v>#REF!</v>
      </c>
      <c r="O177" s="23"/>
      <c r="Q177" t="s">
        <v>536</v>
      </c>
      <c r="R177">
        <v>3</v>
      </c>
      <c r="S177">
        <v>25</v>
      </c>
      <c r="T177">
        <v>0.15</v>
      </c>
      <c r="U177">
        <v>50</v>
      </c>
      <c r="V177" t="s">
        <v>511</v>
      </c>
      <c r="W177" t="s">
        <v>511</v>
      </c>
      <c r="X177" t="s">
        <v>511</v>
      </c>
      <c r="Y177" t="s">
        <v>511</v>
      </c>
      <c r="Z177" t="s">
        <v>511</v>
      </c>
      <c r="AE177" t="s">
        <v>534</v>
      </c>
      <c r="AF177">
        <v>3</v>
      </c>
      <c r="AG177">
        <v>10</v>
      </c>
      <c r="AH177">
        <v>0.2</v>
      </c>
      <c r="AI177">
        <v>50</v>
      </c>
      <c r="AJ177" t="s">
        <v>511</v>
      </c>
      <c r="AK177" t="s">
        <v>511</v>
      </c>
      <c r="AL177" t="s">
        <v>511</v>
      </c>
      <c r="AM177" t="s">
        <v>511</v>
      </c>
      <c r="AN177" t="s">
        <v>511</v>
      </c>
    </row>
    <row r="178" spans="1:41" x14ac:dyDescent="0.3">
      <c r="A178" t="s">
        <v>514</v>
      </c>
      <c r="B178">
        <v>2</v>
      </c>
      <c r="C178">
        <v>5</v>
      </c>
      <c r="D178">
        <v>0.05</v>
      </c>
      <c r="E178" t="s">
        <v>2</v>
      </c>
      <c r="F178" t="s">
        <v>3</v>
      </c>
      <c r="G178" s="39" t="e">
        <f t="shared" si="61"/>
        <v>#REF!</v>
      </c>
      <c r="H178" t="s">
        <v>3</v>
      </c>
      <c r="K178" t="s">
        <v>3</v>
      </c>
      <c r="L178" s="58" t="str">
        <f>IF(OR(H_24!$F178="---",H_24!$F178="infeas",H_24!$F178="inf"),"---",(H_24!$F178/M178)-1)</f>
        <v>---</v>
      </c>
      <c r="M178" s="20" t="e">
        <f>Model_dem!#REF!</f>
        <v>#REF!</v>
      </c>
      <c r="N178" t="e">
        <f>Model_dem!#REF!</f>
        <v>#REF!</v>
      </c>
      <c r="O178" s="23"/>
      <c r="Q178" t="s">
        <v>536</v>
      </c>
      <c r="R178">
        <v>3</v>
      </c>
      <c r="S178">
        <v>25</v>
      </c>
      <c r="T178">
        <v>0.2</v>
      </c>
      <c r="U178">
        <v>50</v>
      </c>
      <c r="V178" t="s">
        <v>511</v>
      </c>
      <c r="W178" t="s">
        <v>511</v>
      </c>
      <c r="X178" t="s">
        <v>511</v>
      </c>
      <c r="Y178" t="s">
        <v>511</v>
      </c>
      <c r="Z178" t="s">
        <v>511</v>
      </c>
      <c r="AE178" t="s">
        <v>534</v>
      </c>
      <c r="AF178">
        <v>3</v>
      </c>
      <c r="AG178">
        <v>25</v>
      </c>
      <c r="AH178">
        <v>0.05</v>
      </c>
      <c r="AI178">
        <v>50</v>
      </c>
      <c r="AJ178" t="s">
        <v>511</v>
      </c>
      <c r="AK178" t="s">
        <v>511</v>
      </c>
      <c r="AL178" t="s">
        <v>511</v>
      </c>
      <c r="AM178" t="s">
        <v>511</v>
      </c>
      <c r="AN178" t="s">
        <v>511</v>
      </c>
    </row>
    <row r="179" spans="1:41" x14ac:dyDescent="0.3">
      <c r="A179" t="s">
        <v>514</v>
      </c>
      <c r="B179">
        <v>2</v>
      </c>
      <c r="C179">
        <v>5</v>
      </c>
      <c r="D179">
        <v>0.1</v>
      </c>
      <c r="E179" t="s">
        <v>2</v>
      </c>
      <c r="F179" t="s">
        <v>3</v>
      </c>
      <c r="G179" s="39" t="e">
        <f t="shared" si="61"/>
        <v>#REF!</v>
      </c>
      <c r="H179" t="s">
        <v>3</v>
      </c>
      <c r="K179" t="s">
        <v>3</v>
      </c>
      <c r="L179" s="57" t="str">
        <f>IF(OR(H_24!$F179="---",H_24!$F179="infeas",H_24!$F179="inf"),"---",(H_24!$F179/M179)-1)</f>
        <v>---</v>
      </c>
      <c r="M179" s="20" t="e">
        <f>Model_dem!#REF!</f>
        <v>#REF!</v>
      </c>
      <c r="N179" t="e">
        <f>Model_dem!#REF!</f>
        <v>#REF!</v>
      </c>
      <c r="O179" s="23"/>
      <c r="Q179" t="s">
        <v>536</v>
      </c>
      <c r="R179">
        <v>3</v>
      </c>
      <c r="S179">
        <v>50</v>
      </c>
      <c r="T179">
        <v>0.15</v>
      </c>
      <c r="U179">
        <v>50</v>
      </c>
      <c r="V179" t="s">
        <v>511</v>
      </c>
      <c r="W179" t="s">
        <v>511</v>
      </c>
      <c r="X179" t="s">
        <v>511</v>
      </c>
      <c r="Y179" t="s">
        <v>511</v>
      </c>
      <c r="Z179" t="s">
        <v>511</v>
      </c>
      <c r="AE179" t="s">
        <v>534</v>
      </c>
      <c r="AF179">
        <v>3</v>
      </c>
      <c r="AG179">
        <v>25</v>
      </c>
      <c r="AH179">
        <v>0.1</v>
      </c>
      <c r="AI179">
        <v>50</v>
      </c>
      <c r="AJ179" t="s">
        <v>511</v>
      </c>
      <c r="AK179" t="s">
        <v>511</v>
      </c>
      <c r="AL179" t="s">
        <v>511</v>
      </c>
      <c r="AM179" t="s">
        <v>511</v>
      </c>
      <c r="AN179" t="s">
        <v>511</v>
      </c>
    </row>
    <row r="180" spans="1:41" x14ac:dyDescent="0.3">
      <c r="A180" t="s">
        <v>514</v>
      </c>
      <c r="B180">
        <v>2</v>
      </c>
      <c r="C180">
        <v>5</v>
      </c>
      <c r="D180">
        <v>0.15</v>
      </c>
      <c r="E180" t="s">
        <v>2</v>
      </c>
      <c r="F180" t="s">
        <v>3</v>
      </c>
      <c r="G180" s="39" t="e">
        <f t="shared" si="61"/>
        <v>#REF!</v>
      </c>
      <c r="H180" t="s">
        <v>3</v>
      </c>
      <c r="K180" t="s">
        <v>3</v>
      </c>
      <c r="L180" s="58" t="str">
        <f>IF(OR(H_24!$F180="---",H_24!$F180="infeas",H_24!$F180="inf"),"---",(H_24!$F180/M180)-1)</f>
        <v>---</v>
      </c>
      <c r="M180" s="20" t="e">
        <f>Model_dem!#REF!</f>
        <v>#REF!</v>
      </c>
      <c r="N180" t="e">
        <f>Model_dem!#REF!</f>
        <v>#REF!</v>
      </c>
      <c r="O180" s="23"/>
      <c r="Q180" t="s">
        <v>536</v>
      </c>
      <c r="R180">
        <v>3</v>
      </c>
      <c r="S180">
        <v>50</v>
      </c>
      <c r="T180">
        <v>0.2</v>
      </c>
      <c r="U180">
        <v>50</v>
      </c>
      <c r="V180" t="s">
        <v>511</v>
      </c>
      <c r="W180" t="s">
        <v>511</v>
      </c>
      <c r="X180" t="s">
        <v>511</v>
      </c>
      <c r="Y180" t="s">
        <v>511</v>
      </c>
      <c r="Z180" t="s">
        <v>511</v>
      </c>
      <c r="AE180" t="s">
        <v>534</v>
      </c>
      <c r="AF180">
        <v>3</v>
      </c>
      <c r="AG180">
        <v>25</v>
      </c>
      <c r="AH180">
        <v>0.15</v>
      </c>
      <c r="AI180">
        <v>50</v>
      </c>
      <c r="AJ180" t="s">
        <v>511</v>
      </c>
      <c r="AK180" t="s">
        <v>511</v>
      </c>
      <c r="AL180" t="s">
        <v>511</v>
      </c>
      <c r="AM180" t="s">
        <v>511</v>
      </c>
      <c r="AN180" t="s">
        <v>511</v>
      </c>
    </row>
    <row r="181" spans="1:41" x14ac:dyDescent="0.3">
      <c r="A181" t="s">
        <v>514</v>
      </c>
      <c r="B181">
        <v>2</v>
      </c>
      <c r="C181">
        <v>5</v>
      </c>
      <c r="D181">
        <v>0.2</v>
      </c>
      <c r="E181" t="s">
        <v>2</v>
      </c>
      <c r="F181" t="s">
        <v>3</v>
      </c>
      <c r="G181" s="39" t="e">
        <f t="shared" si="61"/>
        <v>#REF!</v>
      </c>
      <c r="H181" t="s">
        <v>3</v>
      </c>
      <c r="K181" t="s">
        <v>3</v>
      </c>
      <c r="L181" s="57" t="str">
        <f>IF(OR(H_24!$F181="---",H_24!$F181="infeas",H_24!$F181="inf"),"---",(H_24!$F181/M181)-1)</f>
        <v>---</v>
      </c>
      <c r="M181" s="20" t="e">
        <f>Model_dem!#REF!</f>
        <v>#REF!</v>
      </c>
      <c r="N181" t="e">
        <f>Model_dem!#REF!</f>
        <v>#REF!</v>
      </c>
      <c r="O181" s="23"/>
      <c r="Q181" t="s">
        <v>524</v>
      </c>
      <c r="R181">
        <v>0</v>
      </c>
      <c r="S181">
        <v>0</v>
      </c>
      <c r="T181">
        <v>0.05</v>
      </c>
      <c r="U181">
        <v>100</v>
      </c>
      <c r="V181">
        <v>1006</v>
      </c>
      <c r="W181">
        <v>10.046099999999999</v>
      </c>
      <c r="X181">
        <v>25</v>
      </c>
      <c r="Y181">
        <v>97434</v>
      </c>
      <c r="Z181">
        <v>1800</v>
      </c>
      <c r="AA181">
        <v>162995</v>
      </c>
      <c r="AE181" t="s">
        <v>534</v>
      </c>
      <c r="AF181">
        <v>3</v>
      </c>
      <c r="AG181">
        <v>25</v>
      </c>
      <c r="AH181">
        <v>0.2</v>
      </c>
      <c r="AI181">
        <v>50</v>
      </c>
      <c r="AJ181" t="s">
        <v>511</v>
      </c>
      <c r="AK181" t="s">
        <v>511</v>
      </c>
      <c r="AL181" t="s">
        <v>511</v>
      </c>
      <c r="AM181" t="s">
        <v>511</v>
      </c>
      <c r="AN181" t="s">
        <v>511</v>
      </c>
    </row>
    <row r="182" spans="1:41" x14ac:dyDescent="0.3">
      <c r="A182" t="s">
        <v>514</v>
      </c>
      <c r="B182">
        <v>2</v>
      </c>
      <c r="C182">
        <v>10</v>
      </c>
      <c r="D182">
        <v>0.05</v>
      </c>
      <c r="E182" t="s">
        <v>2</v>
      </c>
      <c r="F182" t="s">
        <v>3</v>
      </c>
      <c r="G182" s="39" t="e">
        <f t="shared" si="61"/>
        <v>#REF!</v>
      </c>
      <c r="H182" t="s">
        <v>3</v>
      </c>
      <c r="K182" t="s">
        <v>3</v>
      </c>
      <c r="L182" s="58" t="str">
        <f>IF(OR(H_24!$F182="---",H_24!$F182="infeas",H_24!$F182="inf"),"---",(H_24!$F182/M182)-1)</f>
        <v>---</v>
      </c>
      <c r="M182" s="20" t="e">
        <f>Model_dem!#REF!</f>
        <v>#REF!</v>
      </c>
      <c r="N182" t="e">
        <f>Model_dem!#REF!</f>
        <v>#REF!</v>
      </c>
      <c r="O182" s="23"/>
      <c r="Q182" t="s">
        <v>524</v>
      </c>
      <c r="R182">
        <v>0</v>
      </c>
      <c r="S182">
        <v>0</v>
      </c>
      <c r="T182">
        <v>0.1</v>
      </c>
      <c r="U182">
        <v>100</v>
      </c>
      <c r="V182">
        <v>1006</v>
      </c>
      <c r="W182">
        <v>4.6732199999999997</v>
      </c>
      <c r="X182">
        <v>0</v>
      </c>
      <c r="Y182">
        <v>80800</v>
      </c>
      <c r="Z182">
        <v>1800.01</v>
      </c>
      <c r="AA182">
        <v>141025</v>
      </c>
      <c r="AE182" t="s">
        <v>534</v>
      </c>
      <c r="AF182">
        <v>3</v>
      </c>
      <c r="AG182">
        <v>50</v>
      </c>
      <c r="AH182">
        <v>0.05</v>
      </c>
      <c r="AI182">
        <v>50</v>
      </c>
      <c r="AJ182" t="s">
        <v>511</v>
      </c>
      <c r="AK182" t="s">
        <v>511</v>
      </c>
      <c r="AL182" t="s">
        <v>511</v>
      </c>
      <c r="AM182" t="s">
        <v>511</v>
      </c>
      <c r="AN182" t="s">
        <v>511</v>
      </c>
    </row>
    <row r="183" spans="1:41" x14ac:dyDescent="0.3">
      <c r="A183" t="s">
        <v>514</v>
      </c>
      <c r="B183">
        <v>2</v>
      </c>
      <c r="C183">
        <v>10</v>
      </c>
      <c r="D183">
        <v>0.1</v>
      </c>
      <c r="E183" t="s">
        <v>2</v>
      </c>
      <c r="F183" t="s">
        <v>3</v>
      </c>
      <c r="G183" s="39" t="e">
        <f t="shared" si="61"/>
        <v>#REF!</v>
      </c>
      <c r="H183" t="s">
        <v>3</v>
      </c>
      <c r="K183" t="s">
        <v>3</v>
      </c>
      <c r="L183" s="57" t="str">
        <f>IF(OR(H_24!$F183="---",H_24!$F183="infeas",H_24!$F183="inf"),"---",(H_24!$F183/M183)-1)</f>
        <v>---</v>
      </c>
      <c r="M183" s="20" t="e">
        <f>Model_dem!#REF!</f>
        <v>#REF!</v>
      </c>
      <c r="N183" t="e">
        <f>Model_dem!#REF!</f>
        <v>#REF!</v>
      </c>
      <c r="O183" s="23"/>
      <c r="Q183" t="s">
        <v>524</v>
      </c>
      <c r="R183">
        <v>0</v>
      </c>
      <c r="S183">
        <v>0</v>
      </c>
      <c r="T183">
        <v>0.15</v>
      </c>
      <c r="U183">
        <v>100</v>
      </c>
      <c r="V183">
        <v>1006</v>
      </c>
      <c r="W183">
        <v>9.2126699999999992</v>
      </c>
      <c r="X183">
        <v>12</v>
      </c>
      <c r="Y183">
        <v>78484</v>
      </c>
      <c r="Z183">
        <v>1800</v>
      </c>
      <c r="AA183">
        <v>149322</v>
      </c>
      <c r="AE183" t="s">
        <v>534</v>
      </c>
      <c r="AF183">
        <v>3</v>
      </c>
      <c r="AG183">
        <v>50</v>
      </c>
      <c r="AH183">
        <v>0.1</v>
      </c>
      <c r="AI183">
        <v>50</v>
      </c>
      <c r="AJ183" t="s">
        <v>511</v>
      </c>
      <c r="AK183" t="s">
        <v>511</v>
      </c>
      <c r="AL183" t="s">
        <v>511</v>
      </c>
      <c r="AM183" t="s">
        <v>511</v>
      </c>
      <c r="AN183" t="s">
        <v>511</v>
      </c>
    </row>
    <row r="184" spans="1:41" x14ac:dyDescent="0.3">
      <c r="A184" t="s">
        <v>514</v>
      </c>
      <c r="B184">
        <v>2</v>
      </c>
      <c r="C184">
        <v>10</v>
      </c>
      <c r="D184">
        <v>0.15</v>
      </c>
      <c r="E184" t="s">
        <v>2</v>
      </c>
      <c r="F184" t="s">
        <v>3</v>
      </c>
      <c r="G184" s="39" t="e">
        <f t="shared" si="61"/>
        <v>#REF!</v>
      </c>
      <c r="H184" t="s">
        <v>3</v>
      </c>
      <c r="K184" t="s">
        <v>3</v>
      </c>
      <c r="L184" s="58" t="str">
        <f>IF(OR(H_24!$F184="---",H_24!$F184="infeas",H_24!$F184="inf"),"---",(H_24!$F184/M184)-1)</f>
        <v>---</v>
      </c>
      <c r="M184" s="20" t="e">
        <f>Model_dem!#REF!</f>
        <v>#REF!</v>
      </c>
      <c r="N184" t="e">
        <f>Model_dem!#REF!</f>
        <v>#REF!</v>
      </c>
      <c r="O184" s="23"/>
      <c r="Q184" t="s">
        <v>524</v>
      </c>
      <c r="R184">
        <v>0</v>
      </c>
      <c r="S184">
        <v>0</v>
      </c>
      <c r="T184">
        <v>0.2</v>
      </c>
      <c r="U184">
        <v>100</v>
      </c>
      <c r="V184">
        <v>1006</v>
      </c>
      <c r="W184">
        <v>7.3241500000000004</v>
      </c>
      <c r="X184">
        <v>10</v>
      </c>
      <c r="Y184">
        <v>103051</v>
      </c>
      <c r="Z184">
        <v>1800</v>
      </c>
      <c r="AA184">
        <v>187262</v>
      </c>
      <c r="AE184" t="s">
        <v>534</v>
      </c>
      <c r="AF184">
        <v>3</v>
      </c>
      <c r="AG184">
        <v>50</v>
      </c>
      <c r="AH184">
        <v>0.15</v>
      </c>
      <c r="AI184">
        <v>50</v>
      </c>
      <c r="AJ184" t="s">
        <v>511</v>
      </c>
      <c r="AK184" t="s">
        <v>511</v>
      </c>
      <c r="AL184" t="s">
        <v>511</v>
      </c>
      <c r="AM184" t="s">
        <v>511</v>
      </c>
      <c r="AN184" t="s">
        <v>511</v>
      </c>
    </row>
    <row r="185" spans="1:41" x14ac:dyDescent="0.3">
      <c r="A185" t="s">
        <v>514</v>
      </c>
      <c r="B185">
        <v>2</v>
      </c>
      <c r="C185">
        <v>10</v>
      </c>
      <c r="D185">
        <v>0.2</v>
      </c>
      <c r="E185" t="s">
        <v>2</v>
      </c>
      <c r="F185" t="s">
        <v>3</v>
      </c>
      <c r="G185" s="39" t="e">
        <f t="shared" si="61"/>
        <v>#REF!</v>
      </c>
      <c r="H185" t="s">
        <v>3</v>
      </c>
      <c r="K185" t="s">
        <v>3</v>
      </c>
      <c r="L185" s="57" t="str">
        <f>IF(OR(H_24!$F185="---",H_24!$F185="infeas",H_24!$F185="inf"),"---",(H_24!$F185/M185)-1)</f>
        <v>---</v>
      </c>
      <c r="M185" s="20" t="e">
        <f>Model_dem!#REF!</f>
        <v>#REF!</v>
      </c>
      <c r="N185" t="e">
        <f>Model_dem!#REF!</f>
        <v>#REF!</v>
      </c>
      <c r="O185" s="23"/>
      <c r="Q185" t="s">
        <v>524</v>
      </c>
      <c r="R185">
        <v>1</v>
      </c>
      <c r="S185">
        <v>5</v>
      </c>
      <c r="T185">
        <v>0.05</v>
      </c>
      <c r="U185">
        <v>100</v>
      </c>
      <c r="V185">
        <v>1007</v>
      </c>
      <c r="W185">
        <v>11.356999999999999</v>
      </c>
      <c r="X185">
        <v>18</v>
      </c>
      <c r="Y185">
        <v>106636</v>
      </c>
      <c r="Z185">
        <v>1800</v>
      </c>
      <c r="AA185">
        <v>122663</v>
      </c>
      <c r="AE185" t="s">
        <v>534</v>
      </c>
      <c r="AF185">
        <v>3</v>
      </c>
      <c r="AG185">
        <v>50</v>
      </c>
      <c r="AH185">
        <v>0.2</v>
      </c>
      <c r="AI185">
        <v>50</v>
      </c>
      <c r="AJ185" t="s">
        <v>511</v>
      </c>
      <c r="AK185" t="s">
        <v>511</v>
      </c>
      <c r="AL185" t="s">
        <v>511</v>
      </c>
      <c r="AM185" t="s">
        <v>511</v>
      </c>
      <c r="AN185" t="s">
        <v>511</v>
      </c>
    </row>
    <row r="186" spans="1:41" x14ac:dyDescent="0.3">
      <c r="A186" t="s">
        <v>514</v>
      </c>
      <c r="B186">
        <v>2</v>
      </c>
      <c r="C186">
        <v>25</v>
      </c>
      <c r="D186">
        <v>0.05</v>
      </c>
      <c r="E186" t="s">
        <v>2</v>
      </c>
      <c r="F186" t="s">
        <v>3</v>
      </c>
      <c r="G186" s="39" t="e">
        <f t="shared" si="61"/>
        <v>#REF!</v>
      </c>
      <c r="H186" t="s">
        <v>3</v>
      </c>
      <c r="K186" t="s">
        <v>3</v>
      </c>
      <c r="L186" s="58" t="str">
        <f>IF(OR(H_24!$F186="---",H_24!$F186="infeas",H_24!$F186="inf"),"---",(H_24!$F186/M186)-1)</f>
        <v>---</v>
      </c>
      <c r="M186" s="20" t="e">
        <f>Model_dem!#REF!</f>
        <v>#REF!</v>
      </c>
      <c r="N186" t="e">
        <f>Model_dem!#REF!</f>
        <v>#REF!</v>
      </c>
      <c r="O186" s="23"/>
      <c r="Q186" t="s">
        <v>524</v>
      </c>
      <c r="R186">
        <v>1</v>
      </c>
      <c r="S186">
        <v>5</v>
      </c>
      <c r="T186">
        <v>0.1</v>
      </c>
      <c r="U186">
        <v>100</v>
      </c>
      <c r="V186">
        <v>1009</v>
      </c>
      <c r="W186">
        <v>12.0283</v>
      </c>
      <c r="X186">
        <v>0</v>
      </c>
      <c r="Y186">
        <v>43020</v>
      </c>
      <c r="Z186">
        <v>1800</v>
      </c>
      <c r="AA186">
        <v>101206</v>
      </c>
      <c r="AE186" t="s">
        <v>512</v>
      </c>
      <c r="AF186">
        <v>0</v>
      </c>
      <c r="AG186">
        <v>0</v>
      </c>
      <c r="AH186">
        <v>0.05</v>
      </c>
      <c r="AI186">
        <v>100</v>
      </c>
      <c r="AJ186">
        <v>1005</v>
      </c>
      <c r="AK186">
        <v>367.68</v>
      </c>
      <c r="AL186">
        <v>54</v>
      </c>
      <c r="AM186">
        <v>347</v>
      </c>
      <c r="AN186">
        <v>1800.03</v>
      </c>
      <c r="AO186">
        <v>47499</v>
      </c>
    </row>
    <row r="187" spans="1:41" x14ac:dyDescent="0.3">
      <c r="A187" t="s">
        <v>514</v>
      </c>
      <c r="B187">
        <v>2</v>
      </c>
      <c r="C187">
        <v>25</v>
      </c>
      <c r="D187">
        <v>0.1</v>
      </c>
      <c r="E187" t="s">
        <v>2</v>
      </c>
      <c r="F187" t="s">
        <v>3</v>
      </c>
      <c r="G187" s="39" t="e">
        <f t="shared" si="61"/>
        <v>#REF!</v>
      </c>
      <c r="H187" t="s">
        <v>3</v>
      </c>
      <c r="K187" t="s">
        <v>3</v>
      </c>
      <c r="L187" s="57" t="str">
        <f>IF(OR(H_24!$F187="---",H_24!$F187="infeas",H_24!$F187="inf"),"---",(H_24!$F187/M187)-1)</f>
        <v>---</v>
      </c>
      <c r="M187" s="20" t="e">
        <f>Model_dem!#REF!</f>
        <v>#REF!</v>
      </c>
      <c r="N187" t="e">
        <f>Model_dem!#REF!</f>
        <v>#REF!</v>
      </c>
      <c r="O187" s="23"/>
      <c r="Q187" t="s">
        <v>524</v>
      </c>
      <c r="R187">
        <v>1</v>
      </c>
      <c r="S187">
        <v>5</v>
      </c>
      <c r="T187">
        <v>0.15</v>
      </c>
      <c r="U187">
        <v>100</v>
      </c>
      <c r="V187">
        <v>1015</v>
      </c>
      <c r="W187">
        <v>7.5156599999999996</v>
      </c>
      <c r="X187">
        <v>0</v>
      </c>
      <c r="Y187">
        <v>43910</v>
      </c>
      <c r="Z187">
        <v>1800.08</v>
      </c>
      <c r="AA187">
        <v>125114</v>
      </c>
      <c r="AE187" t="s">
        <v>512</v>
      </c>
      <c r="AF187">
        <v>0</v>
      </c>
      <c r="AG187">
        <v>0</v>
      </c>
      <c r="AH187">
        <v>0.1</v>
      </c>
      <c r="AI187">
        <v>100</v>
      </c>
      <c r="AJ187">
        <v>1005</v>
      </c>
      <c r="AK187">
        <v>71.778199999999998</v>
      </c>
      <c r="AL187">
        <v>10</v>
      </c>
      <c r="AM187">
        <v>450</v>
      </c>
      <c r="AN187">
        <v>1800.05</v>
      </c>
      <c r="AO187">
        <v>51775</v>
      </c>
    </row>
    <row r="188" spans="1:41" x14ac:dyDescent="0.3">
      <c r="A188" t="s">
        <v>514</v>
      </c>
      <c r="B188">
        <v>2</v>
      </c>
      <c r="C188">
        <v>25</v>
      </c>
      <c r="D188">
        <v>0.15</v>
      </c>
      <c r="E188" t="s">
        <v>2</v>
      </c>
      <c r="F188" t="s">
        <v>3</v>
      </c>
      <c r="G188" s="39" t="e">
        <f t="shared" si="61"/>
        <v>#REF!</v>
      </c>
      <c r="H188" t="s">
        <v>3</v>
      </c>
      <c r="K188" t="s">
        <v>3</v>
      </c>
      <c r="L188" s="58" t="str">
        <f>IF(OR(H_24!$F188="---",H_24!$F188="infeas",H_24!$F188="inf"),"---",(H_24!$F188/M188)-1)</f>
        <v>---</v>
      </c>
      <c r="M188" s="20" t="e">
        <f>Model_dem!#REF!</f>
        <v>#REF!</v>
      </c>
      <c r="N188" t="e">
        <f>Model_dem!#REF!</f>
        <v>#REF!</v>
      </c>
      <c r="O188" s="23"/>
      <c r="Q188" t="s">
        <v>524</v>
      </c>
      <c r="R188">
        <v>1</v>
      </c>
      <c r="S188">
        <v>5</v>
      </c>
      <c r="T188">
        <v>0.2</v>
      </c>
      <c r="U188">
        <v>100</v>
      </c>
      <c r="V188">
        <v>1015</v>
      </c>
      <c r="W188">
        <v>8.9092199999999995</v>
      </c>
      <c r="X188">
        <v>0</v>
      </c>
      <c r="Y188">
        <v>51892</v>
      </c>
      <c r="Z188">
        <v>1800</v>
      </c>
      <c r="AA188">
        <v>131888</v>
      </c>
      <c r="AE188" t="s">
        <v>512</v>
      </c>
      <c r="AF188">
        <v>0</v>
      </c>
      <c r="AG188">
        <v>0</v>
      </c>
      <c r="AH188">
        <v>0.15</v>
      </c>
      <c r="AI188">
        <v>100</v>
      </c>
      <c r="AJ188">
        <v>1005</v>
      </c>
      <c r="AK188">
        <v>109.264</v>
      </c>
      <c r="AL188">
        <v>10</v>
      </c>
      <c r="AM188">
        <v>331</v>
      </c>
      <c r="AN188">
        <v>1800.01</v>
      </c>
      <c r="AO188">
        <v>46822</v>
      </c>
    </row>
    <row r="189" spans="1:41" x14ac:dyDescent="0.3">
      <c r="A189" t="s">
        <v>514</v>
      </c>
      <c r="B189">
        <v>2</v>
      </c>
      <c r="C189">
        <v>25</v>
      </c>
      <c r="D189">
        <v>0.2</v>
      </c>
      <c r="E189" t="s">
        <v>2</v>
      </c>
      <c r="F189" t="s">
        <v>3</v>
      </c>
      <c r="G189" s="39" t="e">
        <f t="shared" si="61"/>
        <v>#REF!</v>
      </c>
      <c r="H189" t="s">
        <v>3</v>
      </c>
      <c r="K189" t="s">
        <v>3</v>
      </c>
      <c r="L189" s="57" t="str">
        <f>IF(OR(H_24!$F189="---",H_24!$F189="infeas",H_24!$F189="inf"),"---",(H_24!$F189/M189)-1)</f>
        <v>---</v>
      </c>
      <c r="M189" s="20" t="e">
        <f>Model_dem!#REF!</f>
        <v>#REF!</v>
      </c>
      <c r="N189" t="e">
        <f>Model_dem!#REF!</f>
        <v>#REF!</v>
      </c>
      <c r="O189" s="23"/>
      <c r="Q189" t="s">
        <v>524</v>
      </c>
      <c r="R189">
        <v>1</v>
      </c>
      <c r="S189">
        <v>10</v>
      </c>
      <c r="T189">
        <v>0.05</v>
      </c>
      <c r="U189">
        <v>100</v>
      </c>
      <c r="V189">
        <v>1007</v>
      </c>
      <c r="W189">
        <v>28.412700000000001</v>
      </c>
      <c r="X189">
        <v>30</v>
      </c>
      <c r="Y189">
        <v>59967</v>
      </c>
      <c r="Z189">
        <v>1800.06</v>
      </c>
      <c r="AA189">
        <v>103363</v>
      </c>
      <c r="AE189" t="s">
        <v>512</v>
      </c>
      <c r="AF189">
        <v>0</v>
      </c>
      <c r="AG189">
        <v>0</v>
      </c>
      <c r="AH189">
        <v>0.2</v>
      </c>
      <c r="AI189">
        <v>100</v>
      </c>
      <c r="AJ189">
        <v>1005</v>
      </c>
      <c r="AK189">
        <v>32.639800000000001</v>
      </c>
      <c r="AL189">
        <v>0</v>
      </c>
      <c r="AM189">
        <v>350</v>
      </c>
      <c r="AN189">
        <v>1800.03</v>
      </c>
      <c r="AO189">
        <v>42996</v>
      </c>
    </row>
    <row r="190" spans="1:41" x14ac:dyDescent="0.3">
      <c r="A190" t="s">
        <v>514</v>
      </c>
      <c r="B190">
        <v>2</v>
      </c>
      <c r="C190">
        <v>50</v>
      </c>
      <c r="D190">
        <v>0.05</v>
      </c>
      <c r="E190" t="s">
        <v>2</v>
      </c>
      <c r="F190" t="s">
        <v>3</v>
      </c>
      <c r="G190" s="39" t="e">
        <f t="shared" si="61"/>
        <v>#REF!</v>
      </c>
      <c r="H190" t="s">
        <v>3</v>
      </c>
      <c r="K190" t="s">
        <v>3</v>
      </c>
      <c r="L190" s="58" t="str">
        <f>IF(OR(H_24!$F190="---",H_24!$F190="infeas",H_24!$F190="inf"),"---",(H_24!$F190/M190)-1)</f>
        <v>---</v>
      </c>
      <c r="M190" s="20" t="e">
        <f>Model_dem!#REF!</f>
        <v>#REF!</v>
      </c>
      <c r="N190" t="e">
        <f>Model_dem!#REF!</f>
        <v>#REF!</v>
      </c>
      <c r="O190" s="23"/>
      <c r="Q190" t="s">
        <v>524</v>
      </c>
      <c r="R190">
        <v>1</v>
      </c>
      <c r="S190">
        <v>10</v>
      </c>
      <c r="T190">
        <v>0.1</v>
      </c>
      <c r="U190">
        <v>100</v>
      </c>
      <c r="V190">
        <v>1009</v>
      </c>
      <c r="W190">
        <v>8.6590799999999994</v>
      </c>
      <c r="X190">
        <v>0</v>
      </c>
      <c r="Y190">
        <v>61154</v>
      </c>
      <c r="Z190">
        <v>1800</v>
      </c>
      <c r="AA190">
        <v>96824</v>
      </c>
      <c r="AE190" t="s">
        <v>512</v>
      </c>
      <c r="AF190">
        <v>1</v>
      </c>
      <c r="AG190">
        <v>5</v>
      </c>
      <c r="AH190">
        <v>0.05</v>
      </c>
      <c r="AI190">
        <v>100</v>
      </c>
      <c r="AJ190">
        <v>1013</v>
      </c>
      <c r="AK190">
        <v>77.291600000000003</v>
      </c>
      <c r="AL190">
        <v>0</v>
      </c>
      <c r="AM190">
        <v>159</v>
      </c>
      <c r="AN190">
        <v>1800.02</v>
      </c>
      <c r="AO190">
        <v>21410</v>
      </c>
    </row>
    <row r="191" spans="1:41" x14ac:dyDescent="0.3">
      <c r="A191" t="s">
        <v>514</v>
      </c>
      <c r="B191">
        <v>2</v>
      </c>
      <c r="C191">
        <v>50</v>
      </c>
      <c r="D191">
        <v>0.1</v>
      </c>
      <c r="E191" t="s">
        <v>2</v>
      </c>
      <c r="F191" t="s">
        <v>3</v>
      </c>
      <c r="G191" s="39" t="e">
        <f t="shared" si="61"/>
        <v>#REF!</v>
      </c>
      <c r="H191" t="s">
        <v>3</v>
      </c>
      <c r="K191" t="s">
        <v>3</v>
      </c>
      <c r="L191" s="57" t="str">
        <f>IF(OR(H_24!$F191="---",H_24!$F191="infeas",H_24!$F191="inf"),"---",(H_24!$F191/M191)-1)</f>
        <v>---</v>
      </c>
      <c r="M191" s="20" t="e">
        <f>Model_dem!#REF!</f>
        <v>#REF!</v>
      </c>
      <c r="N191" t="e">
        <f>Model_dem!#REF!</f>
        <v>#REF!</v>
      </c>
      <c r="O191" s="23"/>
      <c r="Q191" t="s">
        <v>524</v>
      </c>
      <c r="R191">
        <v>1</v>
      </c>
      <c r="S191">
        <v>10</v>
      </c>
      <c r="T191">
        <v>0.15</v>
      </c>
      <c r="U191">
        <v>100</v>
      </c>
      <c r="V191">
        <v>1015</v>
      </c>
      <c r="W191">
        <v>12.9672</v>
      </c>
      <c r="X191">
        <v>0</v>
      </c>
      <c r="Y191">
        <v>29049</v>
      </c>
      <c r="Z191">
        <v>1800.17</v>
      </c>
      <c r="AA191">
        <v>113435</v>
      </c>
      <c r="AE191" t="s">
        <v>512</v>
      </c>
      <c r="AF191">
        <v>1</v>
      </c>
      <c r="AG191">
        <v>5</v>
      </c>
      <c r="AH191">
        <v>0.1</v>
      </c>
      <c r="AI191">
        <v>100</v>
      </c>
      <c r="AJ191">
        <v>1017</v>
      </c>
      <c r="AK191">
        <v>127.789</v>
      </c>
      <c r="AL191">
        <v>2</v>
      </c>
      <c r="AM191">
        <v>123</v>
      </c>
      <c r="AN191">
        <v>1800.1</v>
      </c>
      <c r="AO191">
        <v>18253</v>
      </c>
    </row>
    <row r="192" spans="1:41" x14ac:dyDescent="0.3">
      <c r="A192" t="s">
        <v>514</v>
      </c>
      <c r="B192">
        <v>2</v>
      </c>
      <c r="C192">
        <v>50</v>
      </c>
      <c r="D192">
        <v>0.15</v>
      </c>
      <c r="E192" t="s">
        <v>2</v>
      </c>
      <c r="F192" t="s">
        <v>3</v>
      </c>
      <c r="G192" s="39" t="e">
        <f t="shared" si="61"/>
        <v>#REF!</v>
      </c>
      <c r="H192" t="s">
        <v>3</v>
      </c>
      <c r="K192" t="s">
        <v>3</v>
      </c>
      <c r="L192" s="58" t="str">
        <f>IF(OR(H_24!$F192="---",H_24!$F192="infeas",H_24!$F192="inf"),"---",(H_24!$F192/M192)-1)</f>
        <v>---</v>
      </c>
      <c r="M192" s="20" t="e">
        <f>Model_dem!#REF!</f>
        <v>#REF!</v>
      </c>
      <c r="N192" t="e">
        <f>Model_dem!#REF!</f>
        <v>#REF!</v>
      </c>
      <c r="O192" s="23"/>
      <c r="Q192" t="s">
        <v>524</v>
      </c>
      <c r="R192">
        <v>1</v>
      </c>
      <c r="S192">
        <v>10</v>
      </c>
      <c r="T192">
        <v>0.2</v>
      </c>
      <c r="U192">
        <v>100</v>
      </c>
      <c r="V192">
        <v>1015</v>
      </c>
      <c r="W192">
        <v>11.638500000000001</v>
      </c>
      <c r="X192">
        <v>0</v>
      </c>
      <c r="Y192">
        <v>27000</v>
      </c>
      <c r="Z192">
        <v>1800.17</v>
      </c>
      <c r="AA192">
        <v>109212</v>
      </c>
      <c r="AE192" t="s">
        <v>512</v>
      </c>
      <c r="AF192">
        <v>1</v>
      </c>
      <c r="AG192">
        <v>5</v>
      </c>
      <c r="AH192">
        <v>0.15</v>
      </c>
      <c r="AI192">
        <v>100</v>
      </c>
      <c r="AJ192">
        <v>1017</v>
      </c>
      <c r="AK192">
        <v>330.09100000000001</v>
      </c>
      <c r="AL192">
        <v>14</v>
      </c>
      <c r="AM192">
        <v>115</v>
      </c>
      <c r="AN192">
        <v>1800</v>
      </c>
      <c r="AO192">
        <v>15709</v>
      </c>
    </row>
    <row r="193" spans="1:41" x14ac:dyDescent="0.3">
      <c r="A193" t="s">
        <v>514</v>
      </c>
      <c r="B193">
        <v>2</v>
      </c>
      <c r="C193">
        <v>50</v>
      </c>
      <c r="D193">
        <v>0.2</v>
      </c>
      <c r="E193" t="s">
        <v>2</v>
      </c>
      <c r="F193" t="s">
        <v>3</v>
      </c>
      <c r="G193" s="39" t="e">
        <f t="shared" si="61"/>
        <v>#REF!</v>
      </c>
      <c r="H193" t="s">
        <v>3</v>
      </c>
      <c r="K193" t="s">
        <v>3</v>
      </c>
      <c r="L193" s="57" t="str">
        <f>IF(OR(H_24!$F193="---",H_24!$F193="infeas",H_24!$F193="inf"),"---",(H_24!$F193/M193)-1)</f>
        <v>---</v>
      </c>
      <c r="M193" s="20" t="e">
        <f>Model_dem!#REF!</f>
        <v>#REF!</v>
      </c>
      <c r="N193" t="e">
        <f>Model_dem!#REF!</f>
        <v>#REF!</v>
      </c>
      <c r="O193" s="23"/>
      <c r="Q193" t="s">
        <v>524</v>
      </c>
      <c r="R193">
        <v>1</v>
      </c>
      <c r="S193">
        <v>25</v>
      </c>
      <c r="T193">
        <v>0.05</v>
      </c>
      <c r="U193">
        <v>100</v>
      </c>
      <c r="V193">
        <v>1015</v>
      </c>
      <c r="W193">
        <v>13.0679</v>
      </c>
      <c r="X193">
        <v>0</v>
      </c>
      <c r="Y193">
        <v>9098</v>
      </c>
      <c r="Z193">
        <v>1800.61</v>
      </c>
      <c r="AA193">
        <v>65949</v>
      </c>
      <c r="AE193" t="s">
        <v>512</v>
      </c>
      <c r="AF193">
        <v>1</v>
      </c>
      <c r="AG193">
        <v>5</v>
      </c>
      <c r="AH193">
        <v>0.2</v>
      </c>
      <c r="AI193">
        <v>100</v>
      </c>
      <c r="AJ193">
        <v>1031</v>
      </c>
      <c r="AK193">
        <v>420.89299999999997</v>
      </c>
      <c r="AL193">
        <v>9</v>
      </c>
      <c r="AM193">
        <v>56</v>
      </c>
      <c r="AN193">
        <v>1800.05</v>
      </c>
      <c r="AO193">
        <v>11518</v>
      </c>
    </row>
    <row r="194" spans="1:41" x14ac:dyDescent="0.3">
      <c r="A194" t="s">
        <v>514</v>
      </c>
      <c r="B194">
        <v>3</v>
      </c>
      <c r="C194">
        <v>0</v>
      </c>
      <c r="D194">
        <v>0.05</v>
      </c>
      <c r="E194" t="s">
        <v>2</v>
      </c>
      <c r="F194" t="s">
        <v>3</v>
      </c>
      <c r="G194" s="39" t="e">
        <f t="shared" ref="G194:G257" si="62">IF(N194="---","---",(F194-N194)/N194)</f>
        <v>#REF!</v>
      </c>
      <c r="H194" t="s">
        <v>3</v>
      </c>
      <c r="K194" t="s">
        <v>3</v>
      </c>
      <c r="L194" s="58" t="str">
        <f>IF(OR(H_24!$F194="---",H_24!$F194="infeas",H_24!$F194="inf"),"---",(H_24!$F194/M194)-1)</f>
        <v>---</v>
      </c>
      <c r="M194" s="20" t="e">
        <f>Model_dem!#REF!</f>
        <v>#REF!</v>
      </c>
      <c r="N194" t="e">
        <f>Model_dem!#REF!</f>
        <v>#REF!</v>
      </c>
      <c r="O194" s="23"/>
      <c r="Q194" t="s">
        <v>524</v>
      </c>
      <c r="R194">
        <v>1</v>
      </c>
      <c r="S194">
        <v>25</v>
      </c>
      <c r="T194">
        <v>0.1</v>
      </c>
      <c r="U194">
        <v>100</v>
      </c>
      <c r="V194">
        <v>1027</v>
      </c>
      <c r="W194">
        <v>14.694100000000001</v>
      </c>
      <c r="X194">
        <v>0</v>
      </c>
      <c r="Y194">
        <v>3679</v>
      </c>
      <c r="Z194">
        <v>1801.04</v>
      </c>
      <c r="AA194">
        <v>60919</v>
      </c>
      <c r="AE194" t="s">
        <v>512</v>
      </c>
      <c r="AF194">
        <v>1</v>
      </c>
      <c r="AG194">
        <v>10</v>
      </c>
      <c r="AH194">
        <v>0.05</v>
      </c>
      <c r="AI194">
        <v>100</v>
      </c>
      <c r="AJ194">
        <v>1013</v>
      </c>
      <c r="AK194">
        <v>202.77099999999999</v>
      </c>
      <c r="AL194">
        <v>6</v>
      </c>
      <c r="AM194">
        <v>147</v>
      </c>
      <c r="AN194">
        <v>1800.02</v>
      </c>
      <c r="AO194">
        <v>20531</v>
      </c>
    </row>
    <row r="195" spans="1:41" x14ac:dyDescent="0.3">
      <c r="A195" t="s">
        <v>514</v>
      </c>
      <c r="B195">
        <v>3</v>
      </c>
      <c r="C195">
        <v>0</v>
      </c>
      <c r="D195">
        <v>0.1</v>
      </c>
      <c r="E195" t="s">
        <v>2</v>
      </c>
      <c r="F195" t="s">
        <v>3</v>
      </c>
      <c r="G195" s="39" t="e">
        <f t="shared" si="62"/>
        <v>#REF!</v>
      </c>
      <c r="H195" t="s">
        <v>3</v>
      </c>
      <c r="K195" t="s">
        <v>3</v>
      </c>
      <c r="L195" s="57" t="str">
        <f>IF(OR(H_24!$F195="---",H_24!$F195="infeas",H_24!$F195="inf"),"---",(H_24!$F195/M195)-1)</f>
        <v>---</v>
      </c>
      <c r="M195" s="20" t="e">
        <f>Model_dem!#REF!</f>
        <v>#REF!</v>
      </c>
      <c r="N195" t="e">
        <f>Model_dem!#REF!</f>
        <v>#REF!</v>
      </c>
      <c r="O195" s="23"/>
      <c r="Q195" t="s">
        <v>524</v>
      </c>
      <c r="R195">
        <v>1</v>
      </c>
      <c r="S195">
        <v>25</v>
      </c>
      <c r="T195">
        <v>0.15</v>
      </c>
      <c r="U195">
        <v>100</v>
      </c>
      <c r="V195">
        <v>1036</v>
      </c>
      <c r="W195">
        <v>64.014099999999999</v>
      </c>
      <c r="X195">
        <v>10</v>
      </c>
      <c r="Y195">
        <v>851</v>
      </c>
      <c r="Z195">
        <v>1801.91</v>
      </c>
      <c r="AA195">
        <v>38030</v>
      </c>
      <c r="AE195" t="s">
        <v>512</v>
      </c>
      <c r="AF195">
        <v>1</v>
      </c>
      <c r="AG195">
        <v>10</v>
      </c>
      <c r="AH195">
        <v>0.1</v>
      </c>
      <c r="AI195">
        <v>100</v>
      </c>
      <c r="AJ195">
        <v>1017</v>
      </c>
      <c r="AK195">
        <v>108.449</v>
      </c>
      <c r="AL195">
        <v>0</v>
      </c>
      <c r="AM195">
        <v>136</v>
      </c>
      <c r="AN195">
        <v>1800.03</v>
      </c>
      <c r="AO195">
        <v>17258</v>
      </c>
    </row>
    <row r="196" spans="1:41" x14ac:dyDescent="0.3">
      <c r="A196" t="s">
        <v>514</v>
      </c>
      <c r="B196">
        <v>3</v>
      </c>
      <c r="C196">
        <v>0</v>
      </c>
      <c r="D196">
        <v>0.15</v>
      </c>
      <c r="E196" t="s">
        <v>2</v>
      </c>
      <c r="F196" t="s">
        <v>3</v>
      </c>
      <c r="G196" s="39" t="e">
        <f t="shared" si="62"/>
        <v>#REF!</v>
      </c>
      <c r="H196" t="s">
        <v>3</v>
      </c>
      <c r="K196" t="s">
        <v>3</v>
      </c>
      <c r="L196" s="58" t="str">
        <f>IF(OR(H_24!$F196="---",H_24!$F196="infeas",H_24!$F196="inf"),"---",(H_24!$F196/M196)-1)</f>
        <v>---</v>
      </c>
      <c r="M196" s="20" t="e">
        <f>Model_dem!#REF!</f>
        <v>#REF!</v>
      </c>
      <c r="N196" t="e">
        <f>Model_dem!#REF!</f>
        <v>#REF!</v>
      </c>
      <c r="O196" s="23"/>
      <c r="Q196" t="s">
        <v>524</v>
      </c>
      <c r="R196">
        <v>1</v>
      </c>
      <c r="S196">
        <v>25</v>
      </c>
      <c r="T196">
        <v>0.2</v>
      </c>
      <c r="U196">
        <v>100</v>
      </c>
      <c r="V196">
        <v>1038</v>
      </c>
      <c r="W196">
        <v>766.86099999999999</v>
      </c>
      <c r="X196">
        <v>168</v>
      </c>
      <c r="Y196">
        <v>592</v>
      </c>
      <c r="Z196">
        <v>1800.44</v>
      </c>
      <c r="AA196">
        <v>35510</v>
      </c>
      <c r="AE196" t="s">
        <v>512</v>
      </c>
      <c r="AF196">
        <v>1</v>
      </c>
      <c r="AG196">
        <v>10</v>
      </c>
      <c r="AH196">
        <v>0.15</v>
      </c>
      <c r="AI196">
        <v>100</v>
      </c>
      <c r="AJ196">
        <v>1017</v>
      </c>
      <c r="AK196">
        <v>125.414</v>
      </c>
      <c r="AL196">
        <v>3</v>
      </c>
      <c r="AM196">
        <v>93</v>
      </c>
      <c r="AN196">
        <v>1800.19</v>
      </c>
      <c r="AO196">
        <v>15745</v>
      </c>
    </row>
    <row r="197" spans="1:41" x14ac:dyDescent="0.3">
      <c r="A197" t="s">
        <v>514</v>
      </c>
      <c r="B197">
        <v>3</v>
      </c>
      <c r="C197">
        <v>0</v>
      </c>
      <c r="D197">
        <v>0.2</v>
      </c>
      <c r="E197" t="s">
        <v>2</v>
      </c>
      <c r="F197" t="s">
        <v>3</v>
      </c>
      <c r="G197" s="39" t="e">
        <f t="shared" si="62"/>
        <v>#REF!</v>
      </c>
      <c r="H197" t="s">
        <v>3</v>
      </c>
      <c r="K197" t="s">
        <v>3</v>
      </c>
      <c r="L197" s="57" t="str">
        <f>IF(OR(H_24!$F197="---",H_24!$F197="infeas",H_24!$F197="inf"),"---",(H_24!$F197/M197)-1)</f>
        <v>---</v>
      </c>
      <c r="M197" s="20" t="e">
        <f>Model_dem!#REF!</f>
        <v>#REF!</v>
      </c>
      <c r="N197" t="e">
        <f>Model_dem!#REF!</f>
        <v>#REF!</v>
      </c>
      <c r="O197" s="23"/>
      <c r="Q197" t="s">
        <v>524</v>
      </c>
      <c r="R197">
        <v>1</v>
      </c>
      <c r="S197">
        <v>50</v>
      </c>
      <c r="T197">
        <v>0.05</v>
      </c>
      <c r="U197">
        <v>100</v>
      </c>
      <c r="V197">
        <v>1026</v>
      </c>
      <c r="W197">
        <v>23.454499999999999</v>
      </c>
      <c r="X197">
        <v>0</v>
      </c>
      <c r="Y197">
        <v>3967</v>
      </c>
      <c r="Z197">
        <v>1800.25</v>
      </c>
      <c r="AA197">
        <v>61911</v>
      </c>
      <c r="AE197" t="s">
        <v>512</v>
      </c>
      <c r="AF197">
        <v>1</v>
      </c>
      <c r="AG197">
        <v>10</v>
      </c>
      <c r="AH197">
        <v>0.2</v>
      </c>
      <c r="AI197">
        <v>100</v>
      </c>
      <c r="AJ197">
        <v>1031</v>
      </c>
      <c r="AK197">
        <v>127.86199999999999</v>
      </c>
      <c r="AL197">
        <v>0</v>
      </c>
      <c r="AM197">
        <v>57</v>
      </c>
      <c r="AN197">
        <v>1800.19</v>
      </c>
      <c r="AO197">
        <v>11541</v>
      </c>
    </row>
    <row r="198" spans="1:41" x14ac:dyDescent="0.3">
      <c r="A198" t="s">
        <v>514</v>
      </c>
      <c r="B198">
        <v>3</v>
      </c>
      <c r="C198">
        <v>10</v>
      </c>
      <c r="D198">
        <v>0.05</v>
      </c>
      <c r="E198" t="s">
        <v>2</v>
      </c>
      <c r="F198" t="s">
        <v>3</v>
      </c>
      <c r="G198" s="39" t="e">
        <f t="shared" si="62"/>
        <v>#REF!</v>
      </c>
      <c r="H198" t="s">
        <v>3</v>
      </c>
      <c r="K198" t="s">
        <v>3</v>
      </c>
      <c r="L198" s="58" t="str">
        <f>IF(OR(H_24!$F198="---",H_24!$F198="infeas",H_24!$F198="inf"),"---",(H_24!$F198/M198)-1)</f>
        <v>---</v>
      </c>
      <c r="M198" s="20" t="e">
        <f>Model_dem!#REF!</f>
        <v>#REF!</v>
      </c>
      <c r="N198" t="e">
        <f>Model_dem!#REF!</f>
        <v>#REF!</v>
      </c>
      <c r="O198" s="23"/>
      <c r="Q198" t="s">
        <v>524</v>
      </c>
      <c r="R198">
        <v>1</v>
      </c>
      <c r="S198">
        <v>50</v>
      </c>
      <c r="T198">
        <v>0.1</v>
      </c>
      <c r="U198">
        <v>100</v>
      </c>
      <c r="V198">
        <v>1036</v>
      </c>
      <c r="W198">
        <v>151.68600000000001</v>
      </c>
      <c r="X198">
        <v>26</v>
      </c>
      <c r="Y198">
        <v>870</v>
      </c>
      <c r="Z198">
        <v>1800.68</v>
      </c>
      <c r="AA198">
        <v>37007</v>
      </c>
      <c r="AE198" t="s">
        <v>512</v>
      </c>
      <c r="AF198">
        <v>1</v>
      </c>
      <c r="AG198">
        <v>25</v>
      </c>
      <c r="AH198">
        <v>0.05</v>
      </c>
      <c r="AI198">
        <v>100</v>
      </c>
      <c r="AJ198">
        <v>1017</v>
      </c>
      <c r="AK198">
        <v>266.76400000000001</v>
      </c>
      <c r="AL198">
        <v>0</v>
      </c>
      <c r="AM198">
        <v>29</v>
      </c>
      <c r="AN198">
        <v>1800.05</v>
      </c>
      <c r="AO198">
        <v>6784</v>
      </c>
    </row>
    <row r="199" spans="1:41" x14ac:dyDescent="0.3">
      <c r="A199" t="s">
        <v>514</v>
      </c>
      <c r="B199">
        <v>3</v>
      </c>
      <c r="C199">
        <v>10</v>
      </c>
      <c r="D199">
        <v>0.1</v>
      </c>
      <c r="E199" t="s">
        <v>2</v>
      </c>
      <c r="F199" t="s">
        <v>3</v>
      </c>
      <c r="G199" s="39" t="e">
        <f t="shared" si="62"/>
        <v>#REF!</v>
      </c>
      <c r="H199" t="s">
        <v>3</v>
      </c>
      <c r="K199" t="s">
        <v>3</v>
      </c>
      <c r="L199" s="57" t="str">
        <f>IF(OR(H_24!$F199="---",H_24!$F199="infeas",H_24!$F199="inf"),"---",(H_24!$F199/M199)-1)</f>
        <v>---</v>
      </c>
      <c r="M199" s="20" t="e">
        <f>Model_dem!#REF!</f>
        <v>#REF!</v>
      </c>
      <c r="N199" t="e">
        <f>Model_dem!#REF!</f>
        <v>#REF!</v>
      </c>
      <c r="O199" s="23"/>
      <c r="Q199" t="s">
        <v>524</v>
      </c>
      <c r="R199">
        <v>1</v>
      </c>
      <c r="S199">
        <v>50</v>
      </c>
      <c r="T199">
        <v>0.15</v>
      </c>
      <c r="U199">
        <v>100</v>
      </c>
      <c r="V199">
        <v>1048</v>
      </c>
      <c r="W199">
        <v>119.806</v>
      </c>
      <c r="X199">
        <v>0</v>
      </c>
      <c r="Y199">
        <v>185</v>
      </c>
      <c r="Z199">
        <v>1800.05</v>
      </c>
      <c r="AA199">
        <v>17351</v>
      </c>
      <c r="AE199" t="s">
        <v>512</v>
      </c>
      <c r="AF199">
        <v>1</v>
      </c>
      <c r="AG199">
        <v>25</v>
      </c>
      <c r="AH199">
        <v>0.1</v>
      </c>
      <c r="AI199">
        <v>100</v>
      </c>
      <c r="AJ199">
        <v>1061</v>
      </c>
      <c r="AK199">
        <v>1802.48</v>
      </c>
      <c r="AL199">
        <v>2</v>
      </c>
      <c r="AM199">
        <v>3</v>
      </c>
      <c r="AN199">
        <v>1802.48</v>
      </c>
      <c r="AO199">
        <v>1091</v>
      </c>
    </row>
    <row r="200" spans="1:41" x14ac:dyDescent="0.3">
      <c r="A200" t="s">
        <v>514</v>
      </c>
      <c r="B200">
        <v>3</v>
      </c>
      <c r="C200">
        <v>10</v>
      </c>
      <c r="D200">
        <v>0.15</v>
      </c>
      <c r="E200" t="s">
        <v>2</v>
      </c>
      <c r="F200" t="s">
        <v>3</v>
      </c>
      <c r="G200" s="39" t="e">
        <f t="shared" si="62"/>
        <v>#REF!</v>
      </c>
      <c r="H200" t="s">
        <v>3</v>
      </c>
      <c r="K200" t="s">
        <v>3</v>
      </c>
      <c r="L200" s="58" t="str">
        <f>IF(OR(H_24!$F200="---",H_24!$F200="infeas",H_24!$F200="inf"),"---",(H_24!$F200/M200)-1)</f>
        <v>---</v>
      </c>
      <c r="M200" s="20" t="e">
        <f>Model_dem!#REF!</f>
        <v>#REF!</v>
      </c>
      <c r="N200" t="e">
        <f>Model_dem!#REF!</f>
        <v>#REF!</v>
      </c>
      <c r="O200" s="23"/>
      <c r="Q200" t="s">
        <v>524</v>
      </c>
      <c r="R200">
        <v>1</v>
      </c>
      <c r="S200">
        <v>50</v>
      </c>
      <c r="T200">
        <v>0.2</v>
      </c>
      <c r="U200">
        <v>100</v>
      </c>
      <c r="V200">
        <v>1080</v>
      </c>
      <c r="W200">
        <v>551.99699999999996</v>
      </c>
      <c r="X200">
        <v>5</v>
      </c>
      <c r="Y200">
        <v>25</v>
      </c>
      <c r="Z200">
        <v>1857.51</v>
      </c>
      <c r="AA200">
        <v>6224</v>
      </c>
      <c r="AE200" t="s">
        <v>512</v>
      </c>
      <c r="AF200">
        <v>1</v>
      </c>
      <c r="AG200">
        <v>25</v>
      </c>
      <c r="AH200">
        <v>0.15</v>
      </c>
      <c r="AI200">
        <v>100</v>
      </c>
      <c r="AJ200" t="s">
        <v>46</v>
      </c>
      <c r="AK200">
        <v>60.026800000000001</v>
      </c>
      <c r="AL200">
        <v>0</v>
      </c>
      <c r="AM200">
        <v>1</v>
      </c>
      <c r="AN200">
        <v>1802.08</v>
      </c>
      <c r="AO200">
        <v>29</v>
      </c>
    </row>
    <row r="201" spans="1:41" x14ac:dyDescent="0.3">
      <c r="A201" t="s">
        <v>514</v>
      </c>
      <c r="B201">
        <v>3</v>
      </c>
      <c r="C201">
        <v>10</v>
      </c>
      <c r="D201">
        <v>0.2</v>
      </c>
      <c r="E201" t="s">
        <v>2</v>
      </c>
      <c r="F201" t="s">
        <v>3</v>
      </c>
      <c r="G201" s="39" t="e">
        <f t="shared" si="62"/>
        <v>#REF!</v>
      </c>
      <c r="H201" t="s">
        <v>3</v>
      </c>
      <c r="K201" t="s">
        <v>3</v>
      </c>
      <c r="L201" s="57" t="str">
        <f>IF(OR(H_24!$F201="---",H_24!$F201="infeas",H_24!$F201="inf"),"---",(H_24!$F201/M201)-1)</f>
        <v>---</v>
      </c>
      <c r="M201" s="20" t="e">
        <f>Model_dem!#REF!</f>
        <v>#REF!</v>
      </c>
      <c r="N201" t="e">
        <f>Model_dem!#REF!</f>
        <v>#REF!</v>
      </c>
      <c r="O201" s="23"/>
      <c r="Q201" t="s">
        <v>524</v>
      </c>
      <c r="R201">
        <v>2</v>
      </c>
      <c r="S201">
        <v>5</v>
      </c>
      <c r="T201">
        <v>0.05</v>
      </c>
      <c r="U201">
        <v>100</v>
      </c>
      <c r="V201">
        <v>1009</v>
      </c>
      <c r="W201">
        <v>9.7563800000000001</v>
      </c>
      <c r="X201">
        <v>0</v>
      </c>
      <c r="Y201">
        <v>42861</v>
      </c>
      <c r="Z201">
        <v>1800.16</v>
      </c>
      <c r="AA201">
        <v>100991</v>
      </c>
      <c r="AE201" t="s">
        <v>512</v>
      </c>
      <c r="AF201">
        <v>1</v>
      </c>
      <c r="AG201">
        <v>25</v>
      </c>
      <c r="AH201">
        <v>0.2</v>
      </c>
      <c r="AI201">
        <v>100</v>
      </c>
      <c r="AJ201" t="s">
        <v>46</v>
      </c>
      <c r="AK201">
        <v>60.023200000000003</v>
      </c>
      <c r="AL201">
        <v>0</v>
      </c>
      <c r="AM201">
        <v>1</v>
      </c>
      <c r="AN201">
        <v>1800.94</v>
      </c>
      <c r="AO201">
        <v>29</v>
      </c>
    </row>
    <row r="202" spans="1:41" x14ac:dyDescent="0.3">
      <c r="A202" t="s">
        <v>514</v>
      </c>
      <c r="B202">
        <v>3</v>
      </c>
      <c r="C202">
        <v>25</v>
      </c>
      <c r="D202">
        <v>0.05</v>
      </c>
      <c r="E202" t="s">
        <v>2</v>
      </c>
      <c r="F202" t="s">
        <v>3</v>
      </c>
      <c r="G202" s="39" t="e">
        <f t="shared" si="62"/>
        <v>#REF!</v>
      </c>
      <c r="H202" t="s">
        <v>3</v>
      </c>
      <c r="K202" t="s">
        <v>3</v>
      </c>
      <c r="L202" s="58" t="str">
        <f>IF(OR(H_24!$F202="---",H_24!$F202="infeas",H_24!$F202="inf"),"---",(H_24!$F202/M202)-1)</f>
        <v>---</v>
      </c>
      <c r="M202" s="20" t="e">
        <f>Model_dem!#REF!</f>
        <v>#REF!</v>
      </c>
      <c r="N202" t="e">
        <f>Model_dem!#REF!</f>
        <v>#REF!</v>
      </c>
      <c r="O202" s="23"/>
      <c r="Q202" t="s">
        <v>524</v>
      </c>
      <c r="R202">
        <v>2</v>
      </c>
      <c r="S202">
        <v>5</v>
      </c>
      <c r="T202">
        <v>0.1</v>
      </c>
      <c r="U202">
        <v>100</v>
      </c>
      <c r="V202">
        <v>1020</v>
      </c>
      <c r="W202">
        <v>8.8290000000000006</v>
      </c>
      <c r="X202">
        <v>0</v>
      </c>
      <c r="Y202">
        <v>9990</v>
      </c>
      <c r="Z202">
        <v>1800.09</v>
      </c>
      <c r="AA202">
        <v>106862</v>
      </c>
      <c r="AE202" t="s">
        <v>512</v>
      </c>
      <c r="AF202">
        <v>1</v>
      </c>
      <c r="AG202">
        <v>50</v>
      </c>
      <c r="AH202">
        <v>0.05</v>
      </c>
      <c r="AI202">
        <v>100</v>
      </c>
      <c r="AJ202">
        <v>1036</v>
      </c>
      <c r="AK202">
        <v>1097.5899999999999</v>
      </c>
      <c r="AL202">
        <v>3</v>
      </c>
      <c r="AM202">
        <v>10</v>
      </c>
      <c r="AN202">
        <v>1801.26</v>
      </c>
      <c r="AO202">
        <v>2116</v>
      </c>
    </row>
    <row r="203" spans="1:41" x14ac:dyDescent="0.3">
      <c r="A203" t="s">
        <v>514</v>
      </c>
      <c r="B203">
        <v>3</v>
      </c>
      <c r="C203">
        <v>25</v>
      </c>
      <c r="D203">
        <v>0.1</v>
      </c>
      <c r="E203" t="s">
        <v>2</v>
      </c>
      <c r="F203" t="s">
        <v>3</v>
      </c>
      <c r="G203" s="39" t="e">
        <f t="shared" si="62"/>
        <v>#REF!</v>
      </c>
      <c r="H203" t="s">
        <v>3</v>
      </c>
      <c r="K203" t="s">
        <v>3</v>
      </c>
      <c r="L203" s="57" t="str">
        <f>IF(OR(H_24!$F203="---",H_24!$F203="infeas",H_24!$F203="inf"),"---",(H_24!$F203/M203)-1)</f>
        <v>---</v>
      </c>
      <c r="M203" s="20" t="e">
        <f>Model_dem!#REF!</f>
        <v>#REF!</v>
      </c>
      <c r="N203" t="e">
        <f>Model_dem!#REF!</f>
        <v>#REF!</v>
      </c>
      <c r="O203" s="23"/>
      <c r="Q203" t="s">
        <v>524</v>
      </c>
      <c r="R203">
        <v>2</v>
      </c>
      <c r="S203">
        <v>5</v>
      </c>
      <c r="T203">
        <v>0.15</v>
      </c>
      <c r="U203">
        <v>100</v>
      </c>
      <c r="V203">
        <v>1020</v>
      </c>
      <c r="W203">
        <v>7.7289000000000003</v>
      </c>
      <c r="X203">
        <v>0</v>
      </c>
      <c r="Y203">
        <v>13645</v>
      </c>
      <c r="Z203">
        <v>1800.08</v>
      </c>
      <c r="AA203">
        <v>111524</v>
      </c>
      <c r="AE203" t="s">
        <v>512</v>
      </c>
      <c r="AF203">
        <v>1</v>
      </c>
      <c r="AG203">
        <v>50</v>
      </c>
      <c r="AH203">
        <v>0.1</v>
      </c>
      <c r="AI203">
        <v>100</v>
      </c>
      <c r="AJ203" t="s">
        <v>46</v>
      </c>
      <c r="AK203">
        <v>60.036900000000003</v>
      </c>
      <c r="AL203">
        <v>0</v>
      </c>
      <c r="AM203">
        <v>1</v>
      </c>
      <c r="AN203">
        <v>1801.84</v>
      </c>
      <c r="AO203">
        <v>29</v>
      </c>
    </row>
    <row r="204" spans="1:41" x14ac:dyDescent="0.3">
      <c r="A204" t="s">
        <v>514</v>
      </c>
      <c r="B204">
        <v>3</v>
      </c>
      <c r="C204">
        <v>25</v>
      </c>
      <c r="D204">
        <v>0.15</v>
      </c>
      <c r="E204" t="s">
        <v>2</v>
      </c>
      <c r="F204" t="s">
        <v>3</v>
      </c>
      <c r="G204" s="39" t="e">
        <f t="shared" si="62"/>
        <v>#REF!</v>
      </c>
      <c r="H204" t="s">
        <v>3</v>
      </c>
      <c r="K204" t="s">
        <v>3</v>
      </c>
      <c r="L204" s="58" t="str">
        <f>IF(OR(H_24!$F204="---",H_24!$F204="infeas",H_24!$F204="inf"),"---",(H_24!$F204/M204)-1)</f>
        <v>---</v>
      </c>
      <c r="M204" s="20" t="e">
        <f>Model_dem!#REF!</f>
        <v>#REF!</v>
      </c>
      <c r="N204" t="e">
        <f>Model_dem!#REF!</f>
        <v>#REF!</v>
      </c>
      <c r="O204" s="23"/>
      <c r="Q204" t="s">
        <v>524</v>
      </c>
      <c r="R204">
        <v>2</v>
      </c>
      <c r="S204">
        <v>5</v>
      </c>
      <c r="T204">
        <v>0.2</v>
      </c>
      <c r="U204">
        <v>100</v>
      </c>
      <c r="V204">
        <v>1030</v>
      </c>
      <c r="W204">
        <v>1386.4</v>
      </c>
      <c r="X204">
        <v>2440</v>
      </c>
      <c r="Y204">
        <v>2740</v>
      </c>
      <c r="Z204">
        <v>1800.03</v>
      </c>
      <c r="AA204">
        <v>78737</v>
      </c>
      <c r="AE204" t="s">
        <v>512</v>
      </c>
      <c r="AF204">
        <v>1</v>
      </c>
      <c r="AG204">
        <v>50</v>
      </c>
      <c r="AH204">
        <v>0.15</v>
      </c>
      <c r="AI204">
        <v>100</v>
      </c>
      <c r="AJ204" t="s">
        <v>46</v>
      </c>
      <c r="AK204">
        <v>60.025799999999997</v>
      </c>
      <c r="AL204">
        <v>0</v>
      </c>
      <c r="AM204">
        <v>1</v>
      </c>
      <c r="AN204">
        <v>1801</v>
      </c>
      <c r="AO204">
        <v>29</v>
      </c>
    </row>
    <row r="205" spans="1:41" x14ac:dyDescent="0.3">
      <c r="A205" t="s">
        <v>514</v>
      </c>
      <c r="B205">
        <v>3</v>
      </c>
      <c r="C205">
        <v>25</v>
      </c>
      <c r="D205">
        <v>0.2</v>
      </c>
      <c r="E205" t="s">
        <v>2</v>
      </c>
      <c r="F205" t="s">
        <v>3</v>
      </c>
      <c r="G205" s="39" t="e">
        <f t="shared" si="62"/>
        <v>#REF!</v>
      </c>
      <c r="H205" t="s">
        <v>3</v>
      </c>
      <c r="K205" t="s">
        <v>3</v>
      </c>
      <c r="L205" s="57" t="str">
        <f>IF(OR(H_24!$F205="---",H_24!$F205="infeas",H_24!$F205="inf"),"---",(H_24!$F205/M205)-1)</f>
        <v>---</v>
      </c>
      <c r="M205" s="20" t="e">
        <f>Model_dem!#REF!</f>
        <v>#REF!</v>
      </c>
      <c r="N205" t="e">
        <f>Model_dem!#REF!</f>
        <v>#REF!</v>
      </c>
      <c r="O205" s="23"/>
      <c r="Q205" t="s">
        <v>524</v>
      </c>
      <c r="R205">
        <v>2</v>
      </c>
      <c r="S205">
        <v>10</v>
      </c>
      <c r="T205">
        <v>0.05</v>
      </c>
      <c r="U205">
        <v>100</v>
      </c>
      <c r="V205">
        <v>1020</v>
      </c>
      <c r="W205">
        <v>200.88499999999999</v>
      </c>
      <c r="X205">
        <v>148</v>
      </c>
      <c r="Y205">
        <v>4357</v>
      </c>
      <c r="Z205">
        <v>1801.09</v>
      </c>
      <c r="AA205">
        <v>66016</v>
      </c>
      <c r="AE205" t="s">
        <v>512</v>
      </c>
      <c r="AF205">
        <v>1</v>
      </c>
      <c r="AG205">
        <v>50</v>
      </c>
      <c r="AH205">
        <v>0.2</v>
      </c>
      <c r="AI205">
        <v>100</v>
      </c>
      <c r="AJ205" t="s">
        <v>46</v>
      </c>
      <c r="AK205">
        <v>60.027099999999997</v>
      </c>
      <c r="AL205">
        <v>0</v>
      </c>
      <c r="AM205">
        <v>1</v>
      </c>
      <c r="AN205">
        <v>1800.72</v>
      </c>
      <c r="AO205">
        <v>29</v>
      </c>
    </row>
    <row r="206" spans="1:41" x14ac:dyDescent="0.3">
      <c r="A206" t="s">
        <v>514</v>
      </c>
      <c r="B206">
        <v>3</v>
      </c>
      <c r="C206">
        <v>50</v>
      </c>
      <c r="D206">
        <v>0.05</v>
      </c>
      <c r="E206" t="s">
        <v>2</v>
      </c>
      <c r="F206" t="s">
        <v>3</v>
      </c>
      <c r="G206" s="39" t="e">
        <f t="shared" si="62"/>
        <v>#REF!</v>
      </c>
      <c r="H206" t="s">
        <v>3</v>
      </c>
      <c r="K206" t="s">
        <v>3</v>
      </c>
      <c r="L206" s="58" t="str">
        <f>IF(OR(H_24!$F206="---",H_24!$F206="infeas",H_24!$F206="inf"),"---",(H_24!$F206/M206)-1)</f>
        <v>---</v>
      </c>
      <c r="M206" s="20" t="e">
        <f>Model_dem!#REF!</f>
        <v>#REF!</v>
      </c>
      <c r="N206" t="e">
        <f>Model_dem!#REF!</f>
        <v>#REF!</v>
      </c>
      <c r="O206" s="23"/>
      <c r="Q206" t="s">
        <v>524</v>
      </c>
      <c r="R206">
        <v>2</v>
      </c>
      <c r="S206">
        <v>10</v>
      </c>
      <c r="T206">
        <v>0.1</v>
      </c>
      <c r="U206">
        <v>100</v>
      </c>
      <c r="V206">
        <v>1030</v>
      </c>
      <c r="W206">
        <v>297.53100000000001</v>
      </c>
      <c r="X206">
        <v>140</v>
      </c>
      <c r="Y206">
        <v>1131</v>
      </c>
      <c r="Z206">
        <v>1800.35</v>
      </c>
      <c r="AA206">
        <v>53688</v>
      </c>
      <c r="AE206" t="s">
        <v>512</v>
      </c>
      <c r="AF206">
        <v>2</v>
      </c>
      <c r="AG206">
        <v>5</v>
      </c>
      <c r="AH206">
        <v>0.05</v>
      </c>
      <c r="AI206">
        <v>100</v>
      </c>
      <c r="AJ206">
        <v>1016</v>
      </c>
      <c r="AK206">
        <v>189.20500000000001</v>
      </c>
      <c r="AL206">
        <v>5</v>
      </c>
      <c r="AM206">
        <v>88</v>
      </c>
      <c r="AN206">
        <v>1800.07</v>
      </c>
      <c r="AO206">
        <v>13165</v>
      </c>
    </row>
    <row r="207" spans="1:41" x14ac:dyDescent="0.3">
      <c r="A207" t="s">
        <v>514</v>
      </c>
      <c r="B207">
        <v>3</v>
      </c>
      <c r="C207">
        <v>50</v>
      </c>
      <c r="D207">
        <v>0.1</v>
      </c>
      <c r="E207" t="s">
        <v>2</v>
      </c>
      <c r="F207" t="s">
        <v>3</v>
      </c>
      <c r="G207" s="39" t="e">
        <f t="shared" si="62"/>
        <v>#REF!</v>
      </c>
      <c r="H207" t="s">
        <v>3</v>
      </c>
      <c r="K207" t="s">
        <v>3</v>
      </c>
      <c r="L207" s="57" t="str">
        <f>IF(OR(H_24!$F207="---",H_24!$F207="infeas",H_24!$F207="inf"),"---",(H_24!$F207/M207)-1)</f>
        <v>---</v>
      </c>
      <c r="M207" s="20" t="e">
        <f>Model_dem!#REF!</f>
        <v>#REF!</v>
      </c>
      <c r="N207" t="e">
        <f>Model_dem!#REF!</f>
        <v>#REF!</v>
      </c>
      <c r="O207" s="23"/>
      <c r="Q207" t="s">
        <v>524</v>
      </c>
      <c r="R207">
        <v>2</v>
      </c>
      <c r="S207">
        <v>10</v>
      </c>
      <c r="T207">
        <v>0.15</v>
      </c>
      <c r="U207">
        <v>100</v>
      </c>
      <c r="V207">
        <v>1033</v>
      </c>
      <c r="W207">
        <v>183.30500000000001</v>
      </c>
      <c r="X207">
        <v>39</v>
      </c>
      <c r="Y207">
        <v>1329</v>
      </c>
      <c r="Z207">
        <v>1800.06</v>
      </c>
      <c r="AA207">
        <v>48550</v>
      </c>
      <c r="AE207" t="s">
        <v>512</v>
      </c>
      <c r="AF207">
        <v>2</v>
      </c>
      <c r="AG207">
        <v>5</v>
      </c>
      <c r="AH207">
        <v>0.1</v>
      </c>
      <c r="AI207">
        <v>100</v>
      </c>
      <c r="AJ207">
        <v>1017</v>
      </c>
      <c r="AK207">
        <v>438.86399999999998</v>
      </c>
      <c r="AL207">
        <v>18</v>
      </c>
      <c r="AM207">
        <v>79</v>
      </c>
      <c r="AN207">
        <v>1800.09</v>
      </c>
      <c r="AO207">
        <v>13025</v>
      </c>
    </row>
    <row r="208" spans="1:41" x14ac:dyDescent="0.3">
      <c r="A208" t="s">
        <v>514</v>
      </c>
      <c r="B208">
        <v>3</v>
      </c>
      <c r="C208">
        <v>50</v>
      </c>
      <c r="D208">
        <v>0.15</v>
      </c>
      <c r="E208" t="s">
        <v>2</v>
      </c>
      <c r="F208" t="s">
        <v>3</v>
      </c>
      <c r="G208" s="39" t="e">
        <f t="shared" si="62"/>
        <v>#REF!</v>
      </c>
      <c r="H208" t="s">
        <v>3</v>
      </c>
      <c r="K208" t="s">
        <v>3</v>
      </c>
      <c r="L208" s="58" t="str">
        <f>IF(OR(H_24!$F208="---",H_24!$F208="infeas",H_24!$F208="inf"),"---",(H_24!$F208/M208)-1)</f>
        <v>---</v>
      </c>
      <c r="M208" s="20" t="e">
        <f>Model_dem!#REF!</f>
        <v>#REF!</v>
      </c>
      <c r="N208" t="e">
        <f>Model_dem!#REF!</f>
        <v>#REF!</v>
      </c>
      <c r="O208" s="23"/>
      <c r="Q208" t="s">
        <v>524</v>
      </c>
      <c r="R208">
        <v>2</v>
      </c>
      <c r="S208">
        <v>10</v>
      </c>
      <c r="T208">
        <v>0.2</v>
      </c>
      <c r="U208">
        <v>100</v>
      </c>
      <c r="V208">
        <v>1037</v>
      </c>
      <c r="W208">
        <v>44.884599999999999</v>
      </c>
      <c r="X208">
        <v>0</v>
      </c>
      <c r="Y208">
        <v>957</v>
      </c>
      <c r="Z208">
        <v>1800.16</v>
      </c>
      <c r="AA208">
        <v>29978</v>
      </c>
      <c r="AE208" t="s">
        <v>512</v>
      </c>
      <c r="AF208">
        <v>2</v>
      </c>
      <c r="AG208">
        <v>5</v>
      </c>
      <c r="AH208">
        <v>0.15</v>
      </c>
      <c r="AI208">
        <v>100</v>
      </c>
      <c r="AJ208">
        <v>1027</v>
      </c>
      <c r="AK208">
        <v>923.81899999999996</v>
      </c>
      <c r="AL208">
        <v>18</v>
      </c>
      <c r="AM208">
        <v>35</v>
      </c>
      <c r="AN208">
        <v>1800.11</v>
      </c>
      <c r="AO208">
        <v>6801</v>
      </c>
    </row>
    <row r="209" spans="1:41" x14ac:dyDescent="0.3">
      <c r="A209" t="s">
        <v>514</v>
      </c>
      <c r="B209">
        <v>3</v>
      </c>
      <c r="C209">
        <v>50</v>
      </c>
      <c r="D209">
        <v>0.2</v>
      </c>
      <c r="E209" t="s">
        <v>2</v>
      </c>
      <c r="F209" t="s">
        <v>3</v>
      </c>
      <c r="G209" s="39" t="e">
        <f t="shared" si="62"/>
        <v>#REF!</v>
      </c>
      <c r="H209" t="s">
        <v>3</v>
      </c>
      <c r="K209" t="s">
        <v>3</v>
      </c>
      <c r="L209" s="57" t="str">
        <f>IF(OR(H_24!$F209="---",H_24!$F209="infeas",H_24!$F209="inf"),"---",(H_24!$F209/M209)-1)</f>
        <v>---</v>
      </c>
      <c r="M209" s="20" t="e">
        <f>Model_dem!#REF!</f>
        <v>#REF!</v>
      </c>
      <c r="N209" t="e">
        <f>Model_dem!#REF!</f>
        <v>#REF!</v>
      </c>
      <c r="O209" s="23"/>
      <c r="Q209" t="s">
        <v>524</v>
      </c>
      <c r="R209">
        <v>2</v>
      </c>
      <c r="S209">
        <v>25</v>
      </c>
      <c r="T209">
        <v>0.05</v>
      </c>
      <c r="U209">
        <v>100</v>
      </c>
      <c r="V209">
        <v>1027</v>
      </c>
      <c r="W209">
        <v>17.226099999999999</v>
      </c>
      <c r="X209">
        <v>0</v>
      </c>
      <c r="Y209">
        <v>3401</v>
      </c>
      <c r="Z209">
        <v>1800.21</v>
      </c>
      <c r="AA209">
        <v>58100</v>
      </c>
      <c r="AE209" t="s">
        <v>512</v>
      </c>
      <c r="AF209">
        <v>2</v>
      </c>
      <c r="AG209">
        <v>5</v>
      </c>
      <c r="AH209">
        <v>0.2</v>
      </c>
      <c r="AI209">
        <v>100</v>
      </c>
      <c r="AJ209">
        <v>1033</v>
      </c>
      <c r="AK209">
        <v>680.12800000000004</v>
      </c>
      <c r="AL209">
        <v>6</v>
      </c>
      <c r="AM209">
        <v>26</v>
      </c>
      <c r="AN209">
        <v>1800.44</v>
      </c>
      <c r="AO209">
        <v>6741</v>
      </c>
    </row>
    <row r="210" spans="1:41" x14ac:dyDescent="0.3">
      <c r="A210" t="s">
        <v>529</v>
      </c>
      <c r="B210">
        <v>0</v>
      </c>
      <c r="C210">
        <v>0</v>
      </c>
      <c r="D210">
        <v>0.05</v>
      </c>
      <c r="E210" t="s">
        <v>2</v>
      </c>
      <c r="F210" t="s">
        <v>3</v>
      </c>
      <c r="G210" s="39" t="e">
        <f t="shared" si="62"/>
        <v>#REF!</v>
      </c>
      <c r="H210" t="s">
        <v>3</v>
      </c>
      <c r="K210" t="s">
        <v>3</v>
      </c>
      <c r="L210" s="58" t="str">
        <f>IF(OR(H_24!$F210="---",H_24!$F210="infeas",H_24!$F210="inf"),"---",(H_24!$F210/M210)-1)</f>
        <v>---</v>
      </c>
      <c r="M210" s="20" t="e">
        <f>Model_dem!#REF!</f>
        <v>#REF!</v>
      </c>
      <c r="N210" t="e">
        <f>Model_dem!#REF!</f>
        <v>#REF!</v>
      </c>
      <c r="O210" s="23"/>
      <c r="Q210" t="s">
        <v>524</v>
      </c>
      <c r="R210">
        <v>2</v>
      </c>
      <c r="S210">
        <v>25</v>
      </c>
      <c r="T210">
        <v>0.1</v>
      </c>
      <c r="U210">
        <v>100</v>
      </c>
      <c r="V210">
        <v>1035</v>
      </c>
      <c r="W210">
        <v>20.395700000000001</v>
      </c>
      <c r="X210">
        <v>0</v>
      </c>
      <c r="Y210">
        <v>1507</v>
      </c>
      <c r="Z210">
        <v>1800.17</v>
      </c>
      <c r="AA210">
        <v>42403</v>
      </c>
      <c r="AE210" t="s">
        <v>512</v>
      </c>
      <c r="AF210">
        <v>2</v>
      </c>
      <c r="AG210">
        <v>10</v>
      </c>
      <c r="AH210">
        <v>0.05</v>
      </c>
      <c r="AI210">
        <v>100</v>
      </c>
      <c r="AJ210">
        <v>1017</v>
      </c>
      <c r="AK210">
        <v>121.759</v>
      </c>
      <c r="AL210">
        <v>0</v>
      </c>
      <c r="AM210">
        <v>29</v>
      </c>
      <c r="AN210">
        <v>1802.6</v>
      </c>
      <c r="AO210">
        <v>6296</v>
      </c>
    </row>
    <row r="211" spans="1:41" x14ac:dyDescent="0.3">
      <c r="A211" t="s">
        <v>529</v>
      </c>
      <c r="B211">
        <v>0</v>
      </c>
      <c r="C211">
        <v>0</v>
      </c>
      <c r="D211">
        <v>0.1</v>
      </c>
      <c r="E211" t="s">
        <v>2</v>
      </c>
      <c r="F211" t="s">
        <v>3</v>
      </c>
      <c r="G211" s="39" t="e">
        <f t="shared" si="62"/>
        <v>#REF!</v>
      </c>
      <c r="H211" t="s">
        <v>3</v>
      </c>
      <c r="K211" t="s">
        <v>3</v>
      </c>
      <c r="L211" s="57" t="str">
        <f>IF(OR(H_24!$F211="---",H_24!$F211="infeas",H_24!$F211="inf"),"---",(H_24!$F211/M211)-1)</f>
        <v>---</v>
      </c>
      <c r="M211" s="20" t="e">
        <f>Model_dem!#REF!</f>
        <v>#REF!</v>
      </c>
      <c r="N211" t="e">
        <f>Model_dem!#REF!</f>
        <v>#REF!</v>
      </c>
      <c r="O211" s="23"/>
      <c r="Q211" t="s">
        <v>524</v>
      </c>
      <c r="R211">
        <v>2</v>
      </c>
      <c r="S211">
        <v>25</v>
      </c>
      <c r="T211">
        <v>0.15</v>
      </c>
      <c r="U211">
        <v>100</v>
      </c>
      <c r="V211">
        <v>1053</v>
      </c>
      <c r="W211">
        <v>130.38800000000001</v>
      </c>
      <c r="X211">
        <v>6</v>
      </c>
      <c r="Y211">
        <v>263</v>
      </c>
      <c r="Z211">
        <v>1800.15</v>
      </c>
      <c r="AA211">
        <v>27512</v>
      </c>
      <c r="AE211" t="s">
        <v>512</v>
      </c>
      <c r="AF211">
        <v>2</v>
      </c>
      <c r="AG211">
        <v>10</v>
      </c>
      <c r="AH211">
        <v>0.1</v>
      </c>
      <c r="AI211">
        <v>100</v>
      </c>
      <c r="AJ211">
        <v>1036</v>
      </c>
      <c r="AK211">
        <v>609.35699999999997</v>
      </c>
      <c r="AL211">
        <v>0</v>
      </c>
      <c r="AM211">
        <v>10</v>
      </c>
      <c r="AN211">
        <v>1800.52</v>
      </c>
      <c r="AO211">
        <v>2579</v>
      </c>
    </row>
    <row r="212" spans="1:41" x14ac:dyDescent="0.3">
      <c r="A212" t="s">
        <v>529</v>
      </c>
      <c r="B212">
        <v>0</v>
      </c>
      <c r="C212">
        <v>0</v>
      </c>
      <c r="D212">
        <v>0.15</v>
      </c>
      <c r="E212" t="s">
        <v>2</v>
      </c>
      <c r="F212" t="s">
        <v>3</v>
      </c>
      <c r="G212" s="39" t="e">
        <f t="shared" si="62"/>
        <v>#REF!</v>
      </c>
      <c r="H212" t="s">
        <v>3</v>
      </c>
      <c r="K212" t="s">
        <v>3</v>
      </c>
      <c r="L212" s="58" t="str">
        <f>IF(OR(H_24!$F212="---",H_24!$F212="infeas",H_24!$F212="inf"),"---",(H_24!$F212/M212)-1)</f>
        <v>---</v>
      </c>
      <c r="M212" s="20" t="e">
        <f>Model_dem!#REF!</f>
        <v>#REF!</v>
      </c>
      <c r="N212" t="e">
        <f>Model_dem!#REF!</f>
        <v>#REF!</v>
      </c>
      <c r="O212" s="23"/>
      <c r="Q212" t="s">
        <v>524</v>
      </c>
      <c r="R212">
        <v>2</v>
      </c>
      <c r="S212">
        <v>25</v>
      </c>
      <c r="T212">
        <v>0.2</v>
      </c>
      <c r="U212">
        <v>100</v>
      </c>
      <c r="V212">
        <v>1078</v>
      </c>
      <c r="W212">
        <v>231.19200000000001</v>
      </c>
      <c r="X212">
        <v>0</v>
      </c>
      <c r="Y212">
        <v>40</v>
      </c>
      <c r="Z212">
        <v>1803.71</v>
      </c>
      <c r="AA212">
        <v>10268</v>
      </c>
      <c r="AE212" t="s">
        <v>512</v>
      </c>
      <c r="AF212">
        <v>2</v>
      </c>
      <c r="AG212">
        <v>10</v>
      </c>
      <c r="AH212">
        <v>0.15</v>
      </c>
      <c r="AI212">
        <v>100</v>
      </c>
      <c r="AJ212">
        <v>1070</v>
      </c>
      <c r="AK212">
        <v>1614.58</v>
      </c>
      <c r="AL212">
        <v>0</v>
      </c>
      <c r="AM212">
        <v>2</v>
      </c>
      <c r="AN212">
        <v>1804.57</v>
      </c>
      <c r="AO212">
        <v>372</v>
      </c>
    </row>
    <row r="213" spans="1:41" x14ac:dyDescent="0.3">
      <c r="A213" t="s">
        <v>529</v>
      </c>
      <c r="B213">
        <v>0</v>
      </c>
      <c r="C213">
        <v>0</v>
      </c>
      <c r="D213">
        <v>0.2</v>
      </c>
      <c r="E213" t="s">
        <v>2</v>
      </c>
      <c r="F213" t="s">
        <v>3</v>
      </c>
      <c r="G213" s="39" t="e">
        <f t="shared" si="62"/>
        <v>#REF!</v>
      </c>
      <c r="H213" t="s">
        <v>3</v>
      </c>
      <c r="K213" t="s">
        <v>3</v>
      </c>
      <c r="L213" s="57" t="str">
        <f>IF(OR(H_24!$F213="---",H_24!$F213="infeas",H_24!$F213="inf"),"---",(H_24!$F213/M213)-1)</f>
        <v>---</v>
      </c>
      <c r="M213" s="20" t="e">
        <f>Model_dem!#REF!</f>
        <v>#REF!</v>
      </c>
      <c r="N213" t="e">
        <f>Model_dem!#REF!</f>
        <v>#REF!</v>
      </c>
      <c r="O213" s="23"/>
      <c r="Q213" t="s">
        <v>524</v>
      </c>
      <c r="R213">
        <v>2</v>
      </c>
      <c r="S213">
        <v>50</v>
      </c>
      <c r="T213">
        <v>0.05</v>
      </c>
      <c r="U213">
        <v>100</v>
      </c>
      <c r="V213">
        <v>1027</v>
      </c>
      <c r="W213">
        <v>6.98698</v>
      </c>
      <c r="X213">
        <v>0</v>
      </c>
      <c r="Y213">
        <v>10761</v>
      </c>
      <c r="Z213">
        <v>1800.04</v>
      </c>
      <c r="AA213">
        <v>106946</v>
      </c>
      <c r="AE213" t="s">
        <v>512</v>
      </c>
      <c r="AF213">
        <v>2</v>
      </c>
      <c r="AG213">
        <v>10</v>
      </c>
      <c r="AH213">
        <v>0.2</v>
      </c>
      <c r="AI213">
        <v>100</v>
      </c>
      <c r="AJ213" t="s">
        <v>46</v>
      </c>
      <c r="AK213">
        <v>60.022799999999997</v>
      </c>
      <c r="AL213">
        <v>0</v>
      </c>
      <c r="AM213">
        <v>1</v>
      </c>
      <c r="AN213">
        <v>1800.74</v>
      </c>
      <c r="AO213">
        <v>29</v>
      </c>
    </row>
    <row r="214" spans="1:41" x14ac:dyDescent="0.3">
      <c r="A214" t="s">
        <v>529</v>
      </c>
      <c r="B214">
        <v>1</v>
      </c>
      <c r="C214">
        <v>5</v>
      </c>
      <c r="D214">
        <v>0.05</v>
      </c>
      <c r="E214" t="s">
        <v>2</v>
      </c>
      <c r="F214" t="s">
        <v>3</v>
      </c>
      <c r="G214" s="39" t="e">
        <f t="shared" si="62"/>
        <v>#REF!</v>
      </c>
      <c r="H214" t="s">
        <v>3</v>
      </c>
      <c r="K214" t="s">
        <v>3</v>
      </c>
      <c r="L214" s="58" t="str">
        <f>IF(OR(H_24!$F214="---",H_24!$F214="infeas",H_24!$F214="inf"),"---",(H_24!$F214/M214)-1)</f>
        <v>---</v>
      </c>
      <c r="M214" s="20" t="e">
        <f>Model_dem!#REF!</f>
        <v>#REF!</v>
      </c>
      <c r="N214" t="e">
        <f>Model_dem!#REF!</f>
        <v>#REF!</v>
      </c>
      <c r="O214" s="23"/>
      <c r="Q214" t="s">
        <v>524</v>
      </c>
      <c r="R214">
        <v>2</v>
      </c>
      <c r="S214">
        <v>50</v>
      </c>
      <c r="T214">
        <v>0.1</v>
      </c>
      <c r="U214">
        <v>100</v>
      </c>
      <c r="V214">
        <v>1039</v>
      </c>
      <c r="W214">
        <v>96.787300000000002</v>
      </c>
      <c r="X214">
        <v>20</v>
      </c>
      <c r="Y214">
        <v>1564</v>
      </c>
      <c r="Z214">
        <v>1800.19</v>
      </c>
      <c r="AA214">
        <v>55410</v>
      </c>
      <c r="AE214" t="s">
        <v>512</v>
      </c>
      <c r="AF214">
        <v>2</v>
      </c>
      <c r="AG214">
        <v>25</v>
      </c>
      <c r="AH214">
        <v>0.05</v>
      </c>
      <c r="AI214">
        <v>100</v>
      </c>
      <c r="AJ214">
        <v>1043</v>
      </c>
      <c r="AK214">
        <v>560.87099999999998</v>
      </c>
      <c r="AL214">
        <v>0</v>
      </c>
      <c r="AM214">
        <v>6</v>
      </c>
      <c r="AN214">
        <v>1800.55</v>
      </c>
      <c r="AO214">
        <v>1819</v>
      </c>
    </row>
    <row r="215" spans="1:41" x14ac:dyDescent="0.3">
      <c r="A215" t="s">
        <v>529</v>
      </c>
      <c r="B215">
        <v>1</v>
      </c>
      <c r="C215">
        <v>5</v>
      </c>
      <c r="D215">
        <v>0.1</v>
      </c>
      <c r="E215" t="s">
        <v>2</v>
      </c>
      <c r="F215" t="s">
        <v>3</v>
      </c>
      <c r="G215" s="39" t="e">
        <f t="shared" si="62"/>
        <v>#REF!</v>
      </c>
      <c r="H215" t="s">
        <v>3</v>
      </c>
      <c r="K215" t="s">
        <v>3</v>
      </c>
      <c r="L215" s="57" t="str">
        <f>IF(OR(H_24!$F215="---",H_24!$F215="infeas",H_24!$F215="inf"),"---",(H_24!$F215/M215)-1)</f>
        <v>---</v>
      </c>
      <c r="M215" s="20" t="e">
        <f>Model_dem!#REF!</f>
        <v>#REF!</v>
      </c>
      <c r="N215" t="e">
        <f>Model_dem!#REF!</f>
        <v>#REF!</v>
      </c>
      <c r="O215" s="23"/>
      <c r="Q215" t="s">
        <v>524</v>
      </c>
      <c r="R215">
        <v>2</v>
      </c>
      <c r="S215">
        <v>50</v>
      </c>
      <c r="T215">
        <v>0.15</v>
      </c>
      <c r="U215">
        <v>100</v>
      </c>
      <c r="V215">
        <v>1075</v>
      </c>
      <c r="W215">
        <v>373.59699999999998</v>
      </c>
      <c r="X215">
        <v>9</v>
      </c>
      <c r="Y215">
        <v>93</v>
      </c>
      <c r="Z215">
        <v>1800.57</v>
      </c>
      <c r="AA215">
        <v>16999</v>
      </c>
      <c r="AE215" t="s">
        <v>512</v>
      </c>
      <c r="AF215">
        <v>2</v>
      </c>
      <c r="AG215">
        <v>25</v>
      </c>
      <c r="AH215">
        <v>0.1</v>
      </c>
      <c r="AI215">
        <v>100</v>
      </c>
      <c r="AJ215" t="s">
        <v>46</v>
      </c>
      <c r="AK215">
        <v>60.023800000000001</v>
      </c>
      <c r="AL215">
        <v>0</v>
      </c>
      <c r="AM215">
        <v>1</v>
      </c>
      <c r="AN215">
        <v>1800.84</v>
      </c>
      <c r="AO215">
        <v>29</v>
      </c>
    </row>
    <row r="216" spans="1:41" x14ac:dyDescent="0.3">
      <c r="A216" t="s">
        <v>529</v>
      </c>
      <c r="B216">
        <v>1</v>
      </c>
      <c r="C216">
        <v>5</v>
      </c>
      <c r="D216">
        <v>0.15</v>
      </c>
      <c r="E216" t="s">
        <v>2</v>
      </c>
      <c r="F216" t="s">
        <v>3</v>
      </c>
      <c r="G216" s="39" t="e">
        <f t="shared" si="62"/>
        <v>#REF!</v>
      </c>
      <c r="H216" t="s">
        <v>3</v>
      </c>
      <c r="K216" t="s">
        <v>3</v>
      </c>
      <c r="L216" s="58" t="str">
        <f>IF(OR(H_24!$F216="---",H_24!$F216="infeas",H_24!$F216="inf"),"---",(H_24!$F216/M216)-1)</f>
        <v>---</v>
      </c>
      <c r="M216" s="20" t="e">
        <f>Model_dem!#REF!</f>
        <v>#REF!</v>
      </c>
      <c r="N216" t="e">
        <f>Model_dem!#REF!</f>
        <v>#REF!</v>
      </c>
      <c r="O216" s="23"/>
      <c r="Q216" t="s">
        <v>524</v>
      </c>
      <c r="R216">
        <v>2</v>
      </c>
      <c r="S216">
        <v>50</v>
      </c>
      <c r="T216">
        <v>0.2</v>
      </c>
      <c r="U216">
        <v>100</v>
      </c>
      <c r="V216" t="s">
        <v>46</v>
      </c>
      <c r="W216">
        <v>60.044400000000003</v>
      </c>
      <c r="X216">
        <v>0</v>
      </c>
      <c r="Y216">
        <v>1</v>
      </c>
      <c r="Z216">
        <v>1806.32</v>
      </c>
      <c r="AA216">
        <v>672</v>
      </c>
      <c r="AE216" t="s">
        <v>512</v>
      </c>
      <c r="AF216">
        <v>2</v>
      </c>
      <c r="AG216">
        <v>25</v>
      </c>
      <c r="AH216">
        <v>0.15</v>
      </c>
      <c r="AI216">
        <v>100</v>
      </c>
      <c r="AJ216" t="s">
        <v>46</v>
      </c>
      <c r="AK216">
        <v>60.022300000000001</v>
      </c>
      <c r="AL216">
        <v>0</v>
      </c>
      <c r="AM216">
        <v>1</v>
      </c>
      <c r="AN216">
        <v>1800.64</v>
      </c>
      <c r="AO216">
        <v>29</v>
      </c>
    </row>
    <row r="217" spans="1:41" x14ac:dyDescent="0.3">
      <c r="A217" t="s">
        <v>529</v>
      </c>
      <c r="B217">
        <v>1</v>
      </c>
      <c r="C217">
        <v>5</v>
      </c>
      <c r="D217">
        <v>0.2</v>
      </c>
      <c r="E217" t="s">
        <v>2</v>
      </c>
      <c r="F217" t="s">
        <v>3</v>
      </c>
      <c r="G217" s="39" t="e">
        <f t="shared" si="62"/>
        <v>#REF!</v>
      </c>
      <c r="H217" t="s">
        <v>3</v>
      </c>
      <c r="K217" t="s">
        <v>3</v>
      </c>
      <c r="L217" s="57" t="str">
        <f>IF(OR(H_24!$F217="---",H_24!$F217="infeas",H_24!$F217="inf"),"---",(H_24!$F217/M217)-1)</f>
        <v>---</v>
      </c>
      <c r="M217" s="20" t="e">
        <f>Model_dem!#REF!</f>
        <v>#REF!</v>
      </c>
      <c r="N217" t="e">
        <f>Model_dem!#REF!</f>
        <v>#REF!</v>
      </c>
      <c r="O217" s="23"/>
      <c r="Q217" t="s">
        <v>524</v>
      </c>
      <c r="R217">
        <v>3</v>
      </c>
      <c r="S217">
        <v>0</v>
      </c>
      <c r="T217">
        <v>0.05</v>
      </c>
      <c r="U217">
        <v>100</v>
      </c>
      <c r="V217">
        <v>1039</v>
      </c>
      <c r="W217">
        <v>57.708300000000001</v>
      </c>
      <c r="X217">
        <v>38</v>
      </c>
      <c r="Y217">
        <v>5907</v>
      </c>
      <c r="Z217">
        <v>1800.03</v>
      </c>
      <c r="AA217">
        <v>129529</v>
      </c>
      <c r="AE217" t="s">
        <v>512</v>
      </c>
      <c r="AF217">
        <v>2</v>
      </c>
      <c r="AG217">
        <v>25</v>
      </c>
      <c r="AH217">
        <v>0.2</v>
      </c>
      <c r="AI217">
        <v>100</v>
      </c>
      <c r="AJ217" t="s">
        <v>46</v>
      </c>
      <c r="AK217">
        <v>60.036999999999999</v>
      </c>
      <c r="AL217">
        <v>0</v>
      </c>
      <c r="AM217">
        <v>1</v>
      </c>
      <c r="AN217">
        <v>1800.53</v>
      </c>
      <c r="AO217">
        <v>29</v>
      </c>
    </row>
    <row r="218" spans="1:41" x14ac:dyDescent="0.3">
      <c r="A218" t="s">
        <v>529</v>
      </c>
      <c r="B218">
        <v>1</v>
      </c>
      <c r="C218">
        <v>10</v>
      </c>
      <c r="D218">
        <v>0.05</v>
      </c>
      <c r="E218" t="s">
        <v>2</v>
      </c>
      <c r="F218" t="s">
        <v>3</v>
      </c>
      <c r="G218" s="39" t="e">
        <f t="shared" si="62"/>
        <v>#REF!</v>
      </c>
      <c r="H218" t="s">
        <v>3</v>
      </c>
      <c r="K218" t="s">
        <v>3</v>
      </c>
      <c r="L218" s="58" t="str">
        <f>IF(OR(H_24!$F218="---",H_24!$F218="infeas",H_24!$F218="inf"),"---",(H_24!$F218/M218)-1)</f>
        <v>---</v>
      </c>
      <c r="M218" s="20" t="e">
        <f>Model_dem!#REF!</f>
        <v>#REF!</v>
      </c>
      <c r="N218" t="e">
        <f>Model_dem!#REF!</f>
        <v>#REF!</v>
      </c>
      <c r="O218" s="23"/>
      <c r="Q218" t="s">
        <v>524</v>
      </c>
      <c r="R218">
        <v>3</v>
      </c>
      <c r="S218">
        <v>0</v>
      </c>
      <c r="T218">
        <v>0.1</v>
      </c>
      <c r="U218">
        <v>100</v>
      </c>
      <c r="V218" t="s">
        <v>511</v>
      </c>
      <c r="W218" t="s">
        <v>511</v>
      </c>
      <c r="X218" t="s">
        <v>511</v>
      </c>
      <c r="Y218" t="s">
        <v>511</v>
      </c>
      <c r="Z218" t="s">
        <v>511</v>
      </c>
      <c r="AE218" t="s">
        <v>512</v>
      </c>
      <c r="AF218">
        <v>2</v>
      </c>
      <c r="AG218">
        <v>50</v>
      </c>
      <c r="AH218">
        <v>0.05</v>
      </c>
      <c r="AI218">
        <v>100</v>
      </c>
      <c r="AJ218">
        <v>1063</v>
      </c>
      <c r="AK218">
        <v>357.56</v>
      </c>
      <c r="AL218">
        <v>0</v>
      </c>
      <c r="AM218">
        <v>8</v>
      </c>
      <c r="AN218">
        <v>1801.16</v>
      </c>
      <c r="AO218">
        <v>2743</v>
      </c>
    </row>
    <row r="219" spans="1:41" x14ac:dyDescent="0.3">
      <c r="A219" t="s">
        <v>529</v>
      </c>
      <c r="B219">
        <v>1</v>
      </c>
      <c r="C219">
        <v>10</v>
      </c>
      <c r="D219">
        <v>0.1</v>
      </c>
      <c r="E219" t="s">
        <v>2</v>
      </c>
      <c r="F219" t="s">
        <v>3</v>
      </c>
      <c r="G219" s="39" t="e">
        <f t="shared" si="62"/>
        <v>#REF!</v>
      </c>
      <c r="H219" t="s">
        <v>3</v>
      </c>
      <c r="K219" t="s">
        <v>3</v>
      </c>
      <c r="L219" s="57" t="str">
        <f>IF(OR(H_24!$F219="---",H_24!$F219="infeas",H_24!$F219="inf"),"---",(H_24!$F219/M219)-1)</f>
        <v>---</v>
      </c>
      <c r="M219" s="20" t="e">
        <f>Model_dem!#REF!</f>
        <v>#REF!</v>
      </c>
      <c r="N219" t="e">
        <f>Model_dem!#REF!</f>
        <v>#REF!</v>
      </c>
      <c r="O219" s="23"/>
      <c r="Q219" t="s">
        <v>524</v>
      </c>
      <c r="R219">
        <v>3</v>
      </c>
      <c r="S219">
        <v>0</v>
      </c>
      <c r="T219">
        <v>0.15</v>
      </c>
      <c r="U219">
        <v>100</v>
      </c>
      <c r="V219" t="s">
        <v>511</v>
      </c>
      <c r="W219" t="s">
        <v>511</v>
      </c>
      <c r="X219" t="s">
        <v>511</v>
      </c>
      <c r="Y219" t="s">
        <v>511</v>
      </c>
      <c r="Z219" t="s">
        <v>511</v>
      </c>
      <c r="AE219" t="s">
        <v>512</v>
      </c>
      <c r="AF219">
        <v>2</v>
      </c>
      <c r="AG219">
        <v>50</v>
      </c>
      <c r="AH219">
        <v>0.1</v>
      </c>
      <c r="AI219">
        <v>100</v>
      </c>
      <c r="AJ219" t="s">
        <v>46</v>
      </c>
      <c r="AK219">
        <v>60.024099999999997</v>
      </c>
      <c r="AL219">
        <v>0</v>
      </c>
      <c r="AM219">
        <v>1</v>
      </c>
      <c r="AN219">
        <v>1800.83</v>
      </c>
      <c r="AO219">
        <v>29</v>
      </c>
    </row>
    <row r="220" spans="1:41" x14ac:dyDescent="0.3">
      <c r="A220" t="s">
        <v>529</v>
      </c>
      <c r="B220">
        <v>1</v>
      </c>
      <c r="C220">
        <v>10</v>
      </c>
      <c r="D220">
        <v>0.15</v>
      </c>
      <c r="E220" t="s">
        <v>2</v>
      </c>
      <c r="F220" t="s">
        <v>3</v>
      </c>
      <c r="G220" s="39" t="e">
        <f t="shared" si="62"/>
        <v>#REF!</v>
      </c>
      <c r="H220" t="s">
        <v>3</v>
      </c>
      <c r="K220" t="s">
        <v>3</v>
      </c>
      <c r="L220" s="58" t="str">
        <f>IF(OR(H_24!$F220="---",H_24!$F220="infeas",H_24!$F220="inf"),"---",(H_24!$F220/M220)-1)</f>
        <v>---</v>
      </c>
      <c r="M220" s="20" t="e">
        <f>Model_dem!#REF!</f>
        <v>#REF!</v>
      </c>
      <c r="N220" t="e">
        <f>Model_dem!#REF!</f>
        <v>#REF!</v>
      </c>
      <c r="O220" s="23"/>
      <c r="Q220" t="s">
        <v>524</v>
      </c>
      <c r="R220">
        <v>3</v>
      </c>
      <c r="S220">
        <v>0</v>
      </c>
      <c r="T220">
        <v>0.2</v>
      </c>
      <c r="U220">
        <v>100</v>
      </c>
      <c r="V220" t="s">
        <v>511</v>
      </c>
      <c r="W220" t="s">
        <v>511</v>
      </c>
      <c r="X220" t="s">
        <v>511</v>
      </c>
      <c r="Y220" t="s">
        <v>511</v>
      </c>
      <c r="Z220" t="s">
        <v>511</v>
      </c>
      <c r="AE220" t="s">
        <v>512</v>
      </c>
      <c r="AF220">
        <v>2</v>
      </c>
      <c r="AG220">
        <v>50</v>
      </c>
      <c r="AH220">
        <v>0.15</v>
      </c>
      <c r="AI220">
        <v>100</v>
      </c>
      <c r="AJ220" t="s">
        <v>511</v>
      </c>
      <c r="AK220" t="s">
        <v>511</v>
      </c>
      <c r="AL220" t="s">
        <v>511</v>
      </c>
      <c r="AM220" t="s">
        <v>511</v>
      </c>
      <c r="AN220" t="s">
        <v>511</v>
      </c>
    </row>
    <row r="221" spans="1:41" x14ac:dyDescent="0.3">
      <c r="A221" t="s">
        <v>529</v>
      </c>
      <c r="B221">
        <v>1</v>
      </c>
      <c r="C221">
        <v>10</v>
      </c>
      <c r="D221">
        <v>0.2</v>
      </c>
      <c r="E221" t="s">
        <v>2</v>
      </c>
      <c r="F221" t="s">
        <v>3</v>
      </c>
      <c r="G221" s="39" t="e">
        <f t="shared" si="62"/>
        <v>#REF!</v>
      </c>
      <c r="H221" t="s">
        <v>3</v>
      </c>
      <c r="K221" t="s">
        <v>3</v>
      </c>
      <c r="L221" s="57" t="str">
        <f>IF(OR(H_24!$F221="---",H_24!$F221="infeas",H_24!$F221="inf"),"---",(H_24!$F221/M221)-1)</f>
        <v>---</v>
      </c>
      <c r="M221" s="20" t="e">
        <f>Model_dem!#REF!</f>
        <v>#REF!</v>
      </c>
      <c r="N221" t="e">
        <f>Model_dem!#REF!</f>
        <v>#REF!</v>
      </c>
      <c r="O221" s="23"/>
      <c r="Q221" t="s">
        <v>524</v>
      </c>
      <c r="R221">
        <v>3</v>
      </c>
      <c r="S221">
        <v>10</v>
      </c>
      <c r="T221">
        <v>0.05</v>
      </c>
      <c r="U221">
        <v>100</v>
      </c>
      <c r="V221">
        <v>1039</v>
      </c>
      <c r="W221">
        <v>16.844200000000001</v>
      </c>
      <c r="X221">
        <v>7</v>
      </c>
      <c r="Y221">
        <v>7814</v>
      </c>
      <c r="Z221">
        <v>1800.09</v>
      </c>
      <c r="AA221">
        <v>153305</v>
      </c>
      <c r="AE221" t="s">
        <v>512</v>
      </c>
      <c r="AF221">
        <v>2</v>
      </c>
      <c r="AG221">
        <v>50</v>
      </c>
      <c r="AH221">
        <v>0.2</v>
      </c>
      <c r="AI221">
        <v>100</v>
      </c>
      <c r="AJ221" t="s">
        <v>511</v>
      </c>
      <c r="AK221" t="s">
        <v>511</v>
      </c>
      <c r="AL221" t="s">
        <v>511</v>
      </c>
      <c r="AM221" t="s">
        <v>511</v>
      </c>
      <c r="AN221" t="s">
        <v>511</v>
      </c>
    </row>
    <row r="222" spans="1:41" x14ac:dyDescent="0.3">
      <c r="A222" t="s">
        <v>529</v>
      </c>
      <c r="B222">
        <v>1</v>
      </c>
      <c r="C222">
        <v>25</v>
      </c>
      <c r="D222">
        <v>0.05</v>
      </c>
      <c r="E222" t="s">
        <v>2</v>
      </c>
      <c r="F222" t="s">
        <v>3</v>
      </c>
      <c r="G222" s="39" t="e">
        <f t="shared" si="62"/>
        <v>#REF!</v>
      </c>
      <c r="H222" t="s">
        <v>3</v>
      </c>
      <c r="K222" t="s">
        <v>3</v>
      </c>
      <c r="L222" s="58" t="str">
        <f>IF(OR(H_24!$F222="---",H_24!$F222="infeas",H_24!$F222="inf"),"---",(H_24!$F222/M222)-1)</f>
        <v>---</v>
      </c>
      <c r="M222" s="20" t="e">
        <f>Model_dem!#REF!</f>
        <v>#REF!</v>
      </c>
      <c r="N222" t="e">
        <f>Model_dem!#REF!</f>
        <v>#REF!</v>
      </c>
      <c r="O222" s="23"/>
      <c r="Q222" t="s">
        <v>524</v>
      </c>
      <c r="R222">
        <v>3</v>
      </c>
      <c r="S222">
        <v>10</v>
      </c>
      <c r="T222">
        <v>0.1</v>
      </c>
      <c r="U222">
        <v>100</v>
      </c>
      <c r="V222" t="s">
        <v>511</v>
      </c>
      <c r="W222" t="s">
        <v>511</v>
      </c>
      <c r="X222" t="s">
        <v>511</v>
      </c>
      <c r="Y222" t="s">
        <v>511</v>
      </c>
      <c r="Z222" t="s">
        <v>511</v>
      </c>
      <c r="AE222" t="s">
        <v>512</v>
      </c>
      <c r="AF222">
        <v>3</v>
      </c>
      <c r="AG222">
        <v>0</v>
      </c>
      <c r="AH222">
        <v>0.05</v>
      </c>
      <c r="AI222">
        <v>100</v>
      </c>
      <c r="AJ222" t="s">
        <v>511</v>
      </c>
      <c r="AK222" t="s">
        <v>511</v>
      </c>
      <c r="AL222" t="s">
        <v>511</v>
      </c>
      <c r="AM222" t="s">
        <v>511</v>
      </c>
      <c r="AN222" t="s">
        <v>511</v>
      </c>
    </row>
    <row r="223" spans="1:41" x14ac:dyDescent="0.3">
      <c r="A223" t="s">
        <v>529</v>
      </c>
      <c r="B223">
        <v>1</v>
      </c>
      <c r="C223">
        <v>25</v>
      </c>
      <c r="D223">
        <v>0.1</v>
      </c>
      <c r="E223" t="s">
        <v>2</v>
      </c>
      <c r="F223" t="s">
        <v>3</v>
      </c>
      <c r="G223" s="39" t="e">
        <f t="shared" si="62"/>
        <v>#REF!</v>
      </c>
      <c r="H223" t="s">
        <v>3</v>
      </c>
      <c r="K223" t="s">
        <v>3</v>
      </c>
      <c r="L223" s="57" t="str">
        <f>IF(OR(H_24!$F223="---",H_24!$F223="infeas",H_24!$F223="inf"),"---",(H_24!$F223/M223)-1)</f>
        <v>---</v>
      </c>
      <c r="M223" s="20" t="e">
        <f>Model_dem!#REF!</f>
        <v>#REF!</v>
      </c>
      <c r="N223" t="e">
        <f>Model_dem!#REF!</f>
        <v>#REF!</v>
      </c>
      <c r="O223" s="23"/>
      <c r="Q223" t="s">
        <v>524</v>
      </c>
      <c r="R223">
        <v>3</v>
      </c>
      <c r="S223">
        <v>10</v>
      </c>
      <c r="T223">
        <v>0.15</v>
      </c>
      <c r="U223">
        <v>100</v>
      </c>
      <c r="V223" t="s">
        <v>511</v>
      </c>
      <c r="W223" t="s">
        <v>511</v>
      </c>
      <c r="X223" t="s">
        <v>511</v>
      </c>
      <c r="Y223" t="s">
        <v>511</v>
      </c>
      <c r="Z223" t="s">
        <v>511</v>
      </c>
      <c r="AE223" t="s">
        <v>512</v>
      </c>
      <c r="AF223">
        <v>3</v>
      </c>
      <c r="AG223">
        <v>0</v>
      </c>
      <c r="AH223">
        <v>0.1</v>
      </c>
      <c r="AI223">
        <v>100</v>
      </c>
      <c r="AJ223" t="s">
        <v>511</v>
      </c>
      <c r="AK223" t="s">
        <v>511</v>
      </c>
      <c r="AL223" t="s">
        <v>511</v>
      </c>
      <c r="AM223" t="s">
        <v>511</v>
      </c>
      <c r="AN223" t="s">
        <v>511</v>
      </c>
    </row>
    <row r="224" spans="1:41" x14ac:dyDescent="0.3">
      <c r="A224" t="s">
        <v>529</v>
      </c>
      <c r="B224">
        <v>1</v>
      </c>
      <c r="C224">
        <v>25</v>
      </c>
      <c r="D224">
        <v>0.15</v>
      </c>
      <c r="E224" t="s">
        <v>2</v>
      </c>
      <c r="F224" t="s">
        <v>3</v>
      </c>
      <c r="G224" s="39" t="e">
        <f t="shared" si="62"/>
        <v>#REF!</v>
      </c>
      <c r="H224" t="s">
        <v>3</v>
      </c>
      <c r="K224" t="s">
        <v>3</v>
      </c>
      <c r="L224" s="58" t="str">
        <f>IF(OR(H_24!$F224="---",H_24!$F224="infeas",H_24!$F224="inf"),"---",(H_24!$F224/M224)-1)</f>
        <v>---</v>
      </c>
      <c r="M224" s="20" t="e">
        <f>Model_dem!#REF!</f>
        <v>#REF!</v>
      </c>
      <c r="N224" t="e">
        <f>Model_dem!#REF!</f>
        <v>#REF!</v>
      </c>
      <c r="O224" s="23"/>
      <c r="Q224" t="s">
        <v>524</v>
      </c>
      <c r="R224">
        <v>3</v>
      </c>
      <c r="S224">
        <v>10</v>
      </c>
      <c r="T224">
        <v>0.2</v>
      </c>
      <c r="U224">
        <v>100</v>
      </c>
      <c r="V224" t="s">
        <v>511</v>
      </c>
      <c r="W224" t="s">
        <v>511</v>
      </c>
      <c r="X224" t="s">
        <v>511</v>
      </c>
      <c r="Y224" t="s">
        <v>511</v>
      </c>
      <c r="Z224" t="s">
        <v>511</v>
      </c>
      <c r="AE224" t="s">
        <v>512</v>
      </c>
      <c r="AF224">
        <v>3</v>
      </c>
      <c r="AG224">
        <v>0</v>
      </c>
      <c r="AH224">
        <v>0.15</v>
      </c>
      <c r="AI224">
        <v>100</v>
      </c>
      <c r="AJ224" t="s">
        <v>511</v>
      </c>
      <c r="AK224" t="s">
        <v>511</v>
      </c>
      <c r="AL224" t="s">
        <v>511</v>
      </c>
      <c r="AM224" t="s">
        <v>511</v>
      </c>
      <c r="AN224" t="s">
        <v>511</v>
      </c>
    </row>
    <row r="225" spans="1:41" x14ac:dyDescent="0.3">
      <c r="A225" t="s">
        <v>529</v>
      </c>
      <c r="B225">
        <v>1</v>
      </c>
      <c r="C225">
        <v>25</v>
      </c>
      <c r="D225">
        <v>0.2</v>
      </c>
      <c r="E225" t="s">
        <v>2</v>
      </c>
      <c r="F225" t="s">
        <v>3</v>
      </c>
      <c r="G225" s="39" t="e">
        <f t="shared" si="62"/>
        <v>#REF!</v>
      </c>
      <c r="H225" t="s">
        <v>3</v>
      </c>
      <c r="K225" t="s">
        <v>3</v>
      </c>
      <c r="L225" s="57" t="str">
        <f>IF(OR(H_24!$F225="---",H_24!$F225="infeas",H_24!$F225="inf"),"---",(H_24!$F225/M225)-1)</f>
        <v>---</v>
      </c>
      <c r="M225" s="20" t="e">
        <f>Model_dem!#REF!</f>
        <v>#REF!</v>
      </c>
      <c r="N225" t="e">
        <f>Model_dem!#REF!</f>
        <v>#REF!</v>
      </c>
      <c r="O225" s="23"/>
      <c r="Q225" t="s">
        <v>524</v>
      </c>
      <c r="R225">
        <v>3</v>
      </c>
      <c r="S225">
        <v>25</v>
      </c>
      <c r="T225">
        <v>0.05</v>
      </c>
      <c r="U225">
        <v>100</v>
      </c>
      <c r="V225">
        <v>1039</v>
      </c>
      <c r="W225">
        <v>95.483400000000003</v>
      </c>
      <c r="X225">
        <v>64</v>
      </c>
      <c r="Y225">
        <v>4744</v>
      </c>
      <c r="Z225">
        <v>1800.03</v>
      </c>
      <c r="AA225">
        <v>124972</v>
      </c>
      <c r="AE225" t="s">
        <v>512</v>
      </c>
      <c r="AF225">
        <v>3</v>
      </c>
      <c r="AG225">
        <v>0</v>
      </c>
      <c r="AH225">
        <v>0.2</v>
      </c>
      <c r="AI225">
        <v>100</v>
      </c>
      <c r="AJ225" t="s">
        <v>511</v>
      </c>
      <c r="AK225" t="s">
        <v>511</v>
      </c>
      <c r="AL225" t="s">
        <v>511</v>
      </c>
      <c r="AM225" t="s">
        <v>511</v>
      </c>
      <c r="AN225" t="s">
        <v>511</v>
      </c>
    </row>
    <row r="226" spans="1:41" x14ac:dyDescent="0.3">
      <c r="A226" t="s">
        <v>529</v>
      </c>
      <c r="B226">
        <v>1</v>
      </c>
      <c r="C226">
        <v>50</v>
      </c>
      <c r="D226">
        <v>0.05</v>
      </c>
      <c r="E226" t="s">
        <v>2</v>
      </c>
      <c r="F226" t="s">
        <v>3</v>
      </c>
      <c r="G226" s="39" t="e">
        <f t="shared" si="62"/>
        <v>#REF!</v>
      </c>
      <c r="H226" t="s">
        <v>3</v>
      </c>
      <c r="K226" t="s">
        <v>3</v>
      </c>
      <c r="L226" s="58" t="str">
        <f>IF(OR(H_24!$F226="---",H_24!$F226="infeas",H_24!$F226="inf"),"---",(H_24!$F226/M226)-1)</f>
        <v>---</v>
      </c>
      <c r="M226" s="20" t="e">
        <f>Model_dem!#REF!</f>
        <v>#REF!</v>
      </c>
      <c r="N226" t="e">
        <f>Model_dem!#REF!</f>
        <v>#REF!</v>
      </c>
      <c r="O226" s="23"/>
      <c r="Q226" t="s">
        <v>524</v>
      </c>
      <c r="R226">
        <v>3</v>
      </c>
      <c r="S226">
        <v>25</v>
      </c>
      <c r="T226">
        <v>0.1</v>
      </c>
      <c r="U226">
        <v>100</v>
      </c>
      <c r="V226" t="s">
        <v>511</v>
      </c>
      <c r="W226" t="s">
        <v>511</v>
      </c>
      <c r="X226" t="s">
        <v>511</v>
      </c>
      <c r="Y226" t="s">
        <v>511</v>
      </c>
      <c r="Z226" t="s">
        <v>511</v>
      </c>
      <c r="AE226" t="s">
        <v>512</v>
      </c>
      <c r="AF226">
        <v>3</v>
      </c>
      <c r="AG226">
        <v>10</v>
      </c>
      <c r="AH226">
        <v>0.05</v>
      </c>
      <c r="AI226">
        <v>100</v>
      </c>
      <c r="AJ226" t="s">
        <v>511</v>
      </c>
      <c r="AK226" t="s">
        <v>511</v>
      </c>
      <c r="AL226" t="s">
        <v>511</v>
      </c>
      <c r="AM226" t="s">
        <v>511</v>
      </c>
      <c r="AN226" t="s">
        <v>511</v>
      </c>
    </row>
    <row r="227" spans="1:41" x14ac:dyDescent="0.3">
      <c r="A227" t="s">
        <v>529</v>
      </c>
      <c r="B227">
        <v>1</v>
      </c>
      <c r="C227">
        <v>50</v>
      </c>
      <c r="D227">
        <v>0.1</v>
      </c>
      <c r="E227" t="s">
        <v>2</v>
      </c>
      <c r="F227" t="s">
        <v>3</v>
      </c>
      <c r="G227" s="39" t="e">
        <f t="shared" si="62"/>
        <v>#REF!</v>
      </c>
      <c r="H227" t="s">
        <v>3</v>
      </c>
      <c r="K227" t="s">
        <v>3</v>
      </c>
      <c r="L227" s="57" t="str">
        <f>IF(OR(H_24!$F227="---",H_24!$F227="infeas",H_24!$F227="inf"),"---",(H_24!$F227/M227)-1)</f>
        <v>---</v>
      </c>
      <c r="M227" s="20" t="e">
        <f>Model_dem!#REF!</f>
        <v>#REF!</v>
      </c>
      <c r="N227" t="e">
        <f>Model_dem!#REF!</f>
        <v>#REF!</v>
      </c>
      <c r="O227" s="23"/>
      <c r="Q227" t="s">
        <v>524</v>
      </c>
      <c r="R227">
        <v>3</v>
      </c>
      <c r="S227">
        <v>25</v>
      </c>
      <c r="T227">
        <v>0.15</v>
      </c>
      <c r="U227">
        <v>100</v>
      </c>
      <c r="V227" t="s">
        <v>511</v>
      </c>
      <c r="W227" t="s">
        <v>511</v>
      </c>
      <c r="X227" t="s">
        <v>511</v>
      </c>
      <c r="Y227" t="s">
        <v>511</v>
      </c>
      <c r="Z227" t="s">
        <v>511</v>
      </c>
      <c r="AE227" t="s">
        <v>512</v>
      </c>
      <c r="AF227">
        <v>3</v>
      </c>
      <c r="AG227">
        <v>10</v>
      </c>
      <c r="AH227">
        <v>0.1</v>
      </c>
      <c r="AI227">
        <v>100</v>
      </c>
      <c r="AJ227" t="s">
        <v>511</v>
      </c>
      <c r="AK227" t="s">
        <v>511</v>
      </c>
      <c r="AL227" t="s">
        <v>511</v>
      </c>
      <c r="AM227" t="s">
        <v>511</v>
      </c>
      <c r="AN227" t="s">
        <v>511</v>
      </c>
    </row>
    <row r="228" spans="1:41" x14ac:dyDescent="0.3">
      <c r="A228" t="s">
        <v>529</v>
      </c>
      <c r="B228">
        <v>1</v>
      </c>
      <c r="C228">
        <v>50</v>
      </c>
      <c r="D228">
        <v>0.15</v>
      </c>
      <c r="E228" t="s">
        <v>2</v>
      </c>
      <c r="F228" t="s">
        <v>3</v>
      </c>
      <c r="G228" s="39" t="e">
        <f t="shared" si="62"/>
        <v>#REF!</v>
      </c>
      <c r="H228" t="s">
        <v>3</v>
      </c>
      <c r="K228" t="s">
        <v>3</v>
      </c>
      <c r="L228" s="58" t="str">
        <f>IF(OR(H_24!$F228="---",H_24!$F228="infeas",H_24!$F228="inf"),"---",(H_24!$F228/M228)-1)</f>
        <v>---</v>
      </c>
      <c r="M228" s="20" t="e">
        <f>Model_dem!#REF!</f>
        <v>#REF!</v>
      </c>
      <c r="N228" t="e">
        <f>Model_dem!#REF!</f>
        <v>#REF!</v>
      </c>
      <c r="O228" s="23"/>
      <c r="Q228" t="s">
        <v>524</v>
      </c>
      <c r="R228">
        <v>3</v>
      </c>
      <c r="S228">
        <v>25</v>
      </c>
      <c r="T228">
        <v>0.2</v>
      </c>
      <c r="U228">
        <v>100</v>
      </c>
      <c r="V228" t="s">
        <v>511</v>
      </c>
      <c r="W228" t="s">
        <v>511</v>
      </c>
      <c r="X228" t="s">
        <v>511</v>
      </c>
      <c r="Y228" t="s">
        <v>511</v>
      </c>
      <c r="Z228" t="s">
        <v>511</v>
      </c>
      <c r="AE228" t="s">
        <v>512</v>
      </c>
      <c r="AF228">
        <v>3</v>
      </c>
      <c r="AG228">
        <v>10</v>
      </c>
      <c r="AH228">
        <v>0.15</v>
      </c>
      <c r="AI228">
        <v>100</v>
      </c>
      <c r="AJ228" t="s">
        <v>511</v>
      </c>
      <c r="AK228" t="s">
        <v>511</v>
      </c>
      <c r="AL228" t="s">
        <v>511</v>
      </c>
      <c r="AM228" t="s">
        <v>511</v>
      </c>
      <c r="AN228" t="s">
        <v>511</v>
      </c>
    </row>
    <row r="229" spans="1:41" x14ac:dyDescent="0.3">
      <c r="A229" t="s">
        <v>529</v>
      </c>
      <c r="B229">
        <v>1</v>
      </c>
      <c r="C229">
        <v>50</v>
      </c>
      <c r="D229">
        <v>0.2</v>
      </c>
      <c r="E229" t="s">
        <v>2</v>
      </c>
      <c r="F229" t="s">
        <v>3</v>
      </c>
      <c r="G229" s="39" t="e">
        <f t="shared" si="62"/>
        <v>#REF!</v>
      </c>
      <c r="H229" t="s">
        <v>3</v>
      </c>
      <c r="K229" t="s">
        <v>3</v>
      </c>
      <c r="L229" s="57" t="str">
        <f>IF(OR(H_24!$F229="---",H_24!$F229="infeas",H_24!$F229="inf"),"---",(H_24!$F229/M229)-1)</f>
        <v>---</v>
      </c>
      <c r="M229" s="20" t="e">
        <f>Model_dem!#REF!</f>
        <v>#REF!</v>
      </c>
      <c r="N229" t="e">
        <f>Model_dem!#REF!</f>
        <v>#REF!</v>
      </c>
      <c r="O229" s="23"/>
      <c r="Q229" t="s">
        <v>524</v>
      </c>
      <c r="R229">
        <v>3</v>
      </c>
      <c r="S229">
        <v>50</v>
      </c>
      <c r="T229">
        <v>0.05</v>
      </c>
      <c r="U229">
        <v>100</v>
      </c>
      <c r="V229">
        <v>1039</v>
      </c>
      <c r="W229">
        <v>21.125299999999999</v>
      </c>
      <c r="X229">
        <v>4</v>
      </c>
      <c r="Y229">
        <v>6378</v>
      </c>
      <c r="Z229">
        <v>1800.1</v>
      </c>
      <c r="AA229">
        <v>128319</v>
      </c>
      <c r="AE229" t="s">
        <v>512</v>
      </c>
      <c r="AF229">
        <v>3</v>
      </c>
      <c r="AG229">
        <v>10</v>
      </c>
      <c r="AH229">
        <v>0.2</v>
      </c>
      <c r="AI229">
        <v>100</v>
      </c>
      <c r="AJ229" t="s">
        <v>511</v>
      </c>
      <c r="AK229" t="s">
        <v>511</v>
      </c>
      <c r="AL229" t="s">
        <v>511</v>
      </c>
      <c r="AM229" t="s">
        <v>511</v>
      </c>
      <c r="AN229" t="s">
        <v>511</v>
      </c>
    </row>
    <row r="230" spans="1:41" x14ac:dyDescent="0.3">
      <c r="A230" t="s">
        <v>529</v>
      </c>
      <c r="B230">
        <v>2</v>
      </c>
      <c r="C230">
        <v>5</v>
      </c>
      <c r="D230">
        <v>0.05</v>
      </c>
      <c r="E230" t="s">
        <v>2</v>
      </c>
      <c r="F230" t="s">
        <v>3</v>
      </c>
      <c r="G230" s="39" t="e">
        <f t="shared" si="62"/>
        <v>#REF!</v>
      </c>
      <c r="H230" t="s">
        <v>3</v>
      </c>
      <c r="K230" t="s">
        <v>3</v>
      </c>
      <c r="L230" s="58" t="str">
        <f>IF(OR(H_24!$F230="---",H_24!$F230="infeas",H_24!$F230="inf"),"---",(H_24!$F230/M230)-1)</f>
        <v>---</v>
      </c>
      <c r="M230" s="20" t="e">
        <f>Model_dem!#REF!</f>
        <v>#REF!</v>
      </c>
      <c r="N230" t="e">
        <f>Model_dem!#REF!</f>
        <v>#REF!</v>
      </c>
      <c r="O230" s="23"/>
      <c r="Q230" t="s">
        <v>524</v>
      </c>
      <c r="R230">
        <v>3</v>
      </c>
      <c r="S230">
        <v>50</v>
      </c>
      <c r="T230">
        <v>0.1</v>
      </c>
      <c r="U230">
        <v>100</v>
      </c>
      <c r="V230" t="s">
        <v>511</v>
      </c>
      <c r="W230" t="s">
        <v>511</v>
      </c>
      <c r="X230" t="s">
        <v>511</v>
      </c>
      <c r="Y230" t="s">
        <v>511</v>
      </c>
      <c r="Z230" t="s">
        <v>511</v>
      </c>
      <c r="AE230" t="s">
        <v>512</v>
      </c>
      <c r="AF230">
        <v>3</v>
      </c>
      <c r="AG230">
        <v>25</v>
      </c>
      <c r="AH230">
        <v>0.05</v>
      </c>
      <c r="AI230">
        <v>100</v>
      </c>
      <c r="AJ230" t="s">
        <v>511</v>
      </c>
      <c r="AK230" t="s">
        <v>511</v>
      </c>
      <c r="AL230" t="s">
        <v>511</v>
      </c>
      <c r="AM230" t="s">
        <v>511</v>
      </c>
      <c r="AN230" t="s">
        <v>511</v>
      </c>
    </row>
    <row r="231" spans="1:41" x14ac:dyDescent="0.3">
      <c r="A231" t="s">
        <v>529</v>
      </c>
      <c r="B231">
        <v>2</v>
      </c>
      <c r="C231">
        <v>5</v>
      </c>
      <c r="D231">
        <v>0.1</v>
      </c>
      <c r="E231" t="s">
        <v>2</v>
      </c>
      <c r="F231" t="s">
        <v>3</v>
      </c>
      <c r="G231" s="39" t="e">
        <f t="shared" si="62"/>
        <v>#REF!</v>
      </c>
      <c r="H231" t="s">
        <v>3</v>
      </c>
      <c r="K231" t="s">
        <v>3</v>
      </c>
      <c r="L231" s="57" t="str">
        <f>IF(OR(H_24!$F231="---",H_24!$F231="infeas",H_24!$F231="inf"),"---",(H_24!$F231/M231)-1)</f>
        <v>---</v>
      </c>
      <c r="M231" s="20" t="e">
        <f>Model_dem!#REF!</f>
        <v>#REF!</v>
      </c>
      <c r="N231" t="e">
        <f>Model_dem!#REF!</f>
        <v>#REF!</v>
      </c>
      <c r="O231" s="23"/>
      <c r="Q231" t="s">
        <v>524</v>
      </c>
      <c r="R231">
        <v>3</v>
      </c>
      <c r="S231">
        <v>50</v>
      </c>
      <c r="T231">
        <v>0.15</v>
      </c>
      <c r="U231">
        <v>100</v>
      </c>
      <c r="V231" t="s">
        <v>511</v>
      </c>
      <c r="W231" t="s">
        <v>511</v>
      </c>
      <c r="X231" t="s">
        <v>511</v>
      </c>
      <c r="Y231" t="s">
        <v>511</v>
      </c>
      <c r="Z231" t="s">
        <v>511</v>
      </c>
      <c r="AE231" t="s">
        <v>512</v>
      </c>
      <c r="AF231">
        <v>3</v>
      </c>
      <c r="AG231">
        <v>25</v>
      </c>
      <c r="AH231">
        <v>0.1</v>
      </c>
      <c r="AI231">
        <v>100</v>
      </c>
      <c r="AJ231" t="s">
        <v>511</v>
      </c>
      <c r="AK231" t="s">
        <v>511</v>
      </c>
      <c r="AL231" t="s">
        <v>511</v>
      </c>
      <c r="AM231" t="s">
        <v>511</v>
      </c>
      <c r="AN231" t="s">
        <v>511</v>
      </c>
    </row>
    <row r="232" spans="1:41" x14ac:dyDescent="0.3">
      <c r="A232" t="s">
        <v>529</v>
      </c>
      <c r="B232">
        <v>2</v>
      </c>
      <c r="C232">
        <v>5</v>
      </c>
      <c r="D232">
        <v>0.15</v>
      </c>
      <c r="E232" t="s">
        <v>2</v>
      </c>
      <c r="F232" t="s">
        <v>3</v>
      </c>
      <c r="G232" s="39" t="e">
        <f t="shared" si="62"/>
        <v>#REF!</v>
      </c>
      <c r="H232" t="s">
        <v>3</v>
      </c>
      <c r="K232" t="s">
        <v>3</v>
      </c>
      <c r="L232" s="58" t="str">
        <f>IF(OR(H_24!$F232="---",H_24!$F232="infeas",H_24!$F232="inf"),"---",(H_24!$F232/M232)-1)</f>
        <v>---</v>
      </c>
      <c r="M232" s="20" t="e">
        <f>Model_dem!#REF!</f>
        <v>#REF!</v>
      </c>
      <c r="N232" t="e">
        <f>Model_dem!#REF!</f>
        <v>#REF!</v>
      </c>
      <c r="O232" s="23"/>
      <c r="Q232" t="s">
        <v>524</v>
      </c>
      <c r="R232">
        <v>3</v>
      </c>
      <c r="S232">
        <v>50</v>
      </c>
      <c r="T232">
        <v>0.2</v>
      </c>
      <c r="U232">
        <v>100</v>
      </c>
      <c r="V232" t="s">
        <v>511</v>
      </c>
      <c r="W232" t="s">
        <v>511</v>
      </c>
      <c r="X232" t="s">
        <v>511</v>
      </c>
      <c r="Y232" t="s">
        <v>511</v>
      </c>
      <c r="Z232" t="s">
        <v>511</v>
      </c>
      <c r="AE232" t="s">
        <v>512</v>
      </c>
      <c r="AF232">
        <v>3</v>
      </c>
      <c r="AG232">
        <v>25</v>
      </c>
      <c r="AH232">
        <v>0.15</v>
      </c>
      <c r="AI232">
        <v>100</v>
      </c>
      <c r="AJ232" t="s">
        <v>511</v>
      </c>
      <c r="AK232" t="s">
        <v>511</v>
      </c>
      <c r="AL232" t="s">
        <v>511</v>
      </c>
      <c r="AM232" t="s">
        <v>511</v>
      </c>
      <c r="AN232" t="s">
        <v>511</v>
      </c>
    </row>
    <row r="233" spans="1:41" x14ac:dyDescent="0.3">
      <c r="A233" t="s">
        <v>529</v>
      </c>
      <c r="B233">
        <v>2</v>
      </c>
      <c r="C233">
        <v>5</v>
      </c>
      <c r="D233">
        <v>0.2</v>
      </c>
      <c r="E233" t="s">
        <v>2</v>
      </c>
      <c r="F233" t="s">
        <v>3</v>
      </c>
      <c r="G233" s="39" t="e">
        <f t="shared" si="62"/>
        <v>#REF!</v>
      </c>
      <c r="H233" t="s">
        <v>3</v>
      </c>
      <c r="K233" t="s">
        <v>3</v>
      </c>
      <c r="L233" s="57" t="str">
        <f>IF(OR(H_24!$F233="---",H_24!$F233="infeas",H_24!$F233="inf"),"---",(H_24!$F233/M233)-1)</f>
        <v>---</v>
      </c>
      <c r="M233" s="20" t="e">
        <f>Model_dem!#REF!</f>
        <v>#REF!</v>
      </c>
      <c r="N233" t="e">
        <f>Model_dem!#REF!</f>
        <v>#REF!</v>
      </c>
      <c r="O233" s="23"/>
      <c r="Q233" t="s">
        <v>521</v>
      </c>
      <c r="R233">
        <v>3</v>
      </c>
      <c r="S233">
        <v>0</v>
      </c>
      <c r="T233">
        <v>0.1</v>
      </c>
      <c r="U233">
        <v>50</v>
      </c>
      <c r="V233" t="s">
        <v>511</v>
      </c>
      <c r="W233" t="s">
        <v>511</v>
      </c>
      <c r="X233" t="s">
        <v>511</v>
      </c>
      <c r="Y233" t="s">
        <v>511</v>
      </c>
      <c r="Z233" t="s">
        <v>511</v>
      </c>
      <c r="AE233" t="s">
        <v>512</v>
      </c>
      <c r="AF233">
        <v>3</v>
      </c>
      <c r="AG233">
        <v>25</v>
      </c>
      <c r="AH233">
        <v>0.2</v>
      </c>
      <c r="AI233">
        <v>100</v>
      </c>
      <c r="AJ233" t="s">
        <v>511</v>
      </c>
      <c r="AK233" t="s">
        <v>511</v>
      </c>
      <c r="AL233" t="s">
        <v>511</v>
      </c>
      <c r="AM233" t="s">
        <v>511</v>
      </c>
      <c r="AN233" t="s">
        <v>511</v>
      </c>
    </row>
    <row r="234" spans="1:41" x14ac:dyDescent="0.3">
      <c r="A234" t="s">
        <v>529</v>
      </c>
      <c r="B234">
        <v>2</v>
      </c>
      <c r="C234">
        <v>10</v>
      </c>
      <c r="D234">
        <v>0.05</v>
      </c>
      <c r="E234" t="s">
        <v>2</v>
      </c>
      <c r="F234" t="s">
        <v>3</v>
      </c>
      <c r="G234" s="39" t="e">
        <f t="shared" si="62"/>
        <v>#REF!</v>
      </c>
      <c r="H234" t="s">
        <v>3</v>
      </c>
      <c r="K234" t="s">
        <v>3</v>
      </c>
      <c r="L234" s="58" t="str">
        <f>IF(OR(H_24!$F234="---",H_24!$F234="infeas",H_24!$F234="inf"),"---",(H_24!$F234/M234)-1)</f>
        <v>---</v>
      </c>
      <c r="M234" s="20" t="e">
        <f>Model_dem!#REF!</f>
        <v>#REF!</v>
      </c>
      <c r="N234" t="e">
        <f>Model_dem!#REF!</f>
        <v>#REF!</v>
      </c>
      <c r="O234" s="23"/>
      <c r="Q234" t="s">
        <v>521</v>
      </c>
      <c r="R234">
        <v>3</v>
      </c>
      <c r="S234">
        <v>0</v>
      </c>
      <c r="T234">
        <v>0.15</v>
      </c>
      <c r="U234">
        <v>50</v>
      </c>
      <c r="V234" t="s">
        <v>511</v>
      </c>
      <c r="W234" t="s">
        <v>511</v>
      </c>
      <c r="X234" t="s">
        <v>511</v>
      </c>
      <c r="Y234" t="s">
        <v>511</v>
      </c>
      <c r="Z234" t="s">
        <v>511</v>
      </c>
      <c r="AE234" t="s">
        <v>512</v>
      </c>
      <c r="AF234">
        <v>3</v>
      </c>
      <c r="AG234">
        <v>50</v>
      </c>
      <c r="AH234">
        <v>0.05</v>
      </c>
      <c r="AI234">
        <v>100</v>
      </c>
      <c r="AJ234" t="s">
        <v>511</v>
      </c>
      <c r="AK234" t="s">
        <v>511</v>
      </c>
      <c r="AL234" t="s">
        <v>511</v>
      </c>
      <c r="AM234" t="s">
        <v>511</v>
      </c>
      <c r="AN234" t="s">
        <v>511</v>
      </c>
    </row>
    <row r="235" spans="1:41" x14ac:dyDescent="0.3">
      <c r="A235" t="s">
        <v>529</v>
      </c>
      <c r="B235">
        <v>2</v>
      </c>
      <c r="C235">
        <v>10</v>
      </c>
      <c r="D235">
        <v>0.1</v>
      </c>
      <c r="E235" t="s">
        <v>2</v>
      </c>
      <c r="F235" t="s">
        <v>3</v>
      </c>
      <c r="G235" s="39" t="e">
        <f t="shared" si="62"/>
        <v>#REF!</v>
      </c>
      <c r="H235" t="s">
        <v>3</v>
      </c>
      <c r="K235" t="s">
        <v>3</v>
      </c>
      <c r="L235" s="57" t="str">
        <f>IF(OR(H_24!$F235="---",H_24!$F235="infeas",H_24!$F235="inf"),"---",(H_24!$F235/M235)-1)</f>
        <v>---</v>
      </c>
      <c r="M235" s="20" t="e">
        <f>Model_dem!#REF!</f>
        <v>#REF!</v>
      </c>
      <c r="N235" t="e">
        <f>Model_dem!#REF!</f>
        <v>#REF!</v>
      </c>
      <c r="O235" s="23"/>
      <c r="Q235" t="s">
        <v>521</v>
      </c>
      <c r="R235">
        <v>3</v>
      </c>
      <c r="S235">
        <v>0</v>
      </c>
      <c r="T235">
        <v>0.2</v>
      </c>
      <c r="U235">
        <v>50</v>
      </c>
      <c r="V235" t="s">
        <v>511</v>
      </c>
      <c r="W235" t="s">
        <v>511</v>
      </c>
      <c r="X235" t="s">
        <v>511</v>
      </c>
      <c r="Y235" t="s">
        <v>511</v>
      </c>
      <c r="Z235" t="s">
        <v>511</v>
      </c>
      <c r="AE235" t="s">
        <v>512</v>
      </c>
      <c r="AF235">
        <v>3</v>
      </c>
      <c r="AG235">
        <v>50</v>
      </c>
      <c r="AH235">
        <v>0.1</v>
      </c>
      <c r="AI235">
        <v>100</v>
      </c>
      <c r="AJ235" t="s">
        <v>511</v>
      </c>
      <c r="AK235" t="s">
        <v>511</v>
      </c>
      <c r="AL235" t="s">
        <v>511</v>
      </c>
      <c r="AM235" t="s">
        <v>511</v>
      </c>
      <c r="AN235" t="s">
        <v>511</v>
      </c>
    </row>
    <row r="236" spans="1:41" x14ac:dyDescent="0.3">
      <c r="A236" t="s">
        <v>529</v>
      </c>
      <c r="B236">
        <v>2</v>
      </c>
      <c r="C236">
        <v>10</v>
      </c>
      <c r="D236">
        <v>0.15</v>
      </c>
      <c r="E236" t="s">
        <v>2</v>
      </c>
      <c r="F236" t="s">
        <v>3</v>
      </c>
      <c r="G236" s="39" t="e">
        <f t="shared" si="62"/>
        <v>#REF!</v>
      </c>
      <c r="H236" t="s">
        <v>3</v>
      </c>
      <c r="K236" t="s">
        <v>3</v>
      </c>
      <c r="L236" s="58" t="str">
        <f>IF(OR(H_24!$F236="---",H_24!$F236="infeas",H_24!$F236="inf"),"---",(H_24!$F236/M236)-1)</f>
        <v>---</v>
      </c>
      <c r="M236" s="20" t="e">
        <f>Model_dem!#REF!</f>
        <v>#REF!</v>
      </c>
      <c r="N236" t="e">
        <f>Model_dem!#REF!</f>
        <v>#REF!</v>
      </c>
      <c r="O236" s="23"/>
      <c r="Q236" t="s">
        <v>521</v>
      </c>
      <c r="R236">
        <v>3</v>
      </c>
      <c r="S236">
        <v>10</v>
      </c>
      <c r="T236">
        <v>0.1</v>
      </c>
      <c r="U236">
        <v>50</v>
      </c>
      <c r="V236" t="s">
        <v>511</v>
      </c>
      <c r="W236" t="s">
        <v>511</v>
      </c>
      <c r="X236" t="s">
        <v>511</v>
      </c>
      <c r="Y236" t="s">
        <v>511</v>
      </c>
      <c r="Z236" t="s">
        <v>511</v>
      </c>
      <c r="AE236" t="s">
        <v>512</v>
      </c>
      <c r="AF236">
        <v>3</v>
      </c>
      <c r="AG236">
        <v>50</v>
      </c>
      <c r="AH236">
        <v>0.15</v>
      </c>
      <c r="AI236">
        <v>100</v>
      </c>
      <c r="AJ236" t="s">
        <v>511</v>
      </c>
      <c r="AK236" t="s">
        <v>511</v>
      </c>
      <c r="AL236" t="s">
        <v>511</v>
      </c>
      <c r="AM236" t="s">
        <v>511</v>
      </c>
      <c r="AN236" t="s">
        <v>511</v>
      </c>
    </row>
    <row r="237" spans="1:41" x14ac:dyDescent="0.3">
      <c r="A237" t="s">
        <v>529</v>
      </c>
      <c r="B237">
        <v>2</v>
      </c>
      <c r="C237">
        <v>10</v>
      </c>
      <c r="D237">
        <v>0.2</v>
      </c>
      <c r="E237" t="s">
        <v>2</v>
      </c>
      <c r="F237" t="s">
        <v>3</v>
      </c>
      <c r="G237" s="39" t="e">
        <f t="shared" si="62"/>
        <v>#REF!</v>
      </c>
      <c r="H237" t="s">
        <v>3</v>
      </c>
      <c r="K237" t="s">
        <v>3</v>
      </c>
      <c r="L237" s="57" t="str">
        <f>IF(OR(H_24!$F237="---",H_24!$F237="infeas",H_24!$F237="inf"),"---",(H_24!$F237/M237)-1)</f>
        <v>---</v>
      </c>
      <c r="M237" s="20" t="e">
        <f>Model_dem!#REF!</f>
        <v>#REF!</v>
      </c>
      <c r="N237" t="e">
        <f>Model_dem!#REF!</f>
        <v>#REF!</v>
      </c>
      <c r="O237" s="23"/>
      <c r="Q237" t="s">
        <v>521</v>
      </c>
      <c r="R237">
        <v>3</v>
      </c>
      <c r="S237">
        <v>10</v>
      </c>
      <c r="T237">
        <v>0.15</v>
      </c>
      <c r="U237">
        <v>50</v>
      </c>
      <c r="V237" t="s">
        <v>511</v>
      </c>
      <c r="W237" t="s">
        <v>511</v>
      </c>
      <c r="X237" t="s">
        <v>511</v>
      </c>
      <c r="Y237" t="s">
        <v>511</v>
      </c>
      <c r="Z237" t="s">
        <v>511</v>
      </c>
      <c r="AE237" t="s">
        <v>512</v>
      </c>
      <c r="AF237">
        <v>3</v>
      </c>
      <c r="AG237">
        <v>50</v>
      </c>
      <c r="AH237">
        <v>0.2</v>
      </c>
      <c r="AI237">
        <v>100</v>
      </c>
      <c r="AJ237" t="s">
        <v>511</v>
      </c>
      <c r="AK237" t="s">
        <v>511</v>
      </c>
      <c r="AL237" t="s">
        <v>511</v>
      </c>
      <c r="AM237" t="s">
        <v>511</v>
      </c>
      <c r="AN237" t="s">
        <v>511</v>
      </c>
    </row>
    <row r="238" spans="1:41" x14ac:dyDescent="0.3">
      <c r="A238" t="s">
        <v>529</v>
      </c>
      <c r="B238">
        <v>2</v>
      </c>
      <c r="C238">
        <v>25</v>
      </c>
      <c r="D238">
        <v>0.05</v>
      </c>
      <c r="E238" t="s">
        <v>2</v>
      </c>
      <c r="F238" t="s">
        <v>3</v>
      </c>
      <c r="G238" s="39" t="e">
        <f t="shared" si="62"/>
        <v>#REF!</v>
      </c>
      <c r="H238" t="s">
        <v>3</v>
      </c>
      <c r="K238" t="s">
        <v>3</v>
      </c>
      <c r="L238" s="58" t="str">
        <f>IF(OR(H_24!$F238="---",H_24!$F238="infeas",H_24!$F238="inf"),"---",(H_24!$F238/M238)-1)</f>
        <v>---</v>
      </c>
      <c r="M238" s="20" t="e">
        <f>Model_dem!#REF!</f>
        <v>#REF!</v>
      </c>
      <c r="N238" t="e">
        <f>Model_dem!#REF!</f>
        <v>#REF!</v>
      </c>
      <c r="O238" s="23"/>
      <c r="Q238" t="s">
        <v>521</v>
      </c>
      <c r="R238">
        <v>3</v>
      </c>
      <c r="S238">
        <v>10</v>
      </c>
      <c r="T238">
        <v>0.2</v>
      </c>
      <c r="U238">
        <v>50</v>
      </c>
      <c r="V238" t="s">
        <v>511</v>
      </c>
      <c r="W238" t="s">
        <v>511</v>
      </c>
      <c r="X238" t="s">
        <v>511</v>
      </c>
      <c r="Y238" t="s">
        <v>511</v>
      </c>
      <c r="Z238" t="s">
        <v>511</v>
      </c>
      <c r="AE238" t="s">
        <v>536</v>
      </c>
      <c r="AF238">
        <v>1</v>
      </c>
      <c r="AG238">
        <v>5</v>
      </c>
      <c r="AH238">
        <v>0.05</v>
      </c>
      <c r="AI238">
        <v>50</v>
      </c>
      <c r="AJ238">
        <v>713</v>
      </c>
      <c r="AK238">
        <v>0.60564799999999996</v>
      </c>
      <c r="AL238">
        <v>0</v>
      </c>
      <c r="AM238">
        <v>826386</v>
      </c>
      <c r="AN238">
        <v>1800.02</v>
      </c>
      <c r="AO238">
        <v>80314</v>
      </c>
    </row>
    <row r="239" spans="1:41" x14ac:dyDescent="0.3">
      <c r="A239" t="s">
        <v>529</v>
      </c>
      <c r="B239">
        <v>2</v>
      </c>
      <c r="C239">
        <v>25</v>
      </c>
      <c r="D239">
        <v>0.1</v>
      </c>
      <c r="E239" t="s">
        <v>2</v>
      </c>
      <c r="F239" t="s">
        <v>3</v>
      </c>
      <c r="G239" s="39" t="e">
        <f t="shared" si="62"/>
        <v>#REF!</v>
      </c>
      <c r="H239" t="s">
        <v>3</v>
      </c>
      <c r="K239" t="s">
        <v>3</v>
      </c>
      <c r="L239" s="57" t="str">
        <f>IF(OR(H_24!$F239="---",H_24!$F239="infeas",H_24!$F239="inf"),"---",(H_24!$F239/M239)-1)</f>
        <v>---</v>
      </c>
      <c r="M239" s="20" t="e">
        <f>Model_dem!#REF!</f>
        <v>#REF!</v>
      </c>
      <c r="N239" t="e">
        <f>Model_dem!#REF!</f>
        <v>#REF!</v>
      </c>
      <c r="O239" s="23"/>
      <c r="Q239" t="s">
        <v>521</v>
      </c>
      <c r="R239">
        <v>3</v>
      </c>
      <c r="S239">
        <v>25</v>
      </c>
      <c r="T239">
        <v>0.1</v>
      </c>
      <c r="U239">
        <v>50</v>
      </c>
      <c r="V239" t="s">
        <v>511</v>
      </c>
      <c r="W239" t="s">
        <v>511</v>
      </c>
      <c r="X239" t="s">
        <v>511</v>
      </c>
      <c r="Y239" t="s">
        <v>511</v>
      </c>
      <c r="Z239" t="s">
        <v>511</v>
      </c>
      <c r="AE239" t="s">
        <v>536</v>
      </c>
      <c r="AF239">
        <v>1</v>
      </c>
      <c r="AG239">
        <v>10</v>
      </c>
      <c r="AH239">
        <v>0.2</v>
      </c>
      <c r="AI239">
        <v>50</v>
      </c>
      <c r="AJ239">
        <v>713</v>
      </c>
      <c r="AK239">
        <v>0.62122900000000003</v>
      </c>
      <c r="AL239">
        <v>0</v>
      </c>
      <c r="AM239">
        <v>759001</v>
      </c>
      <c r="AN239">
        <v>1800</v>
      </c>
      <c r="AO239">
        <v>74801</v>
      </c>
    </row>
    <row r="240" spans="1:41" x14ac:dyDescent="0.3">
      <c r="A240" t="s">
        <v>529</v>
      </c>
      <c r="B240">
        <v>2</v>
      </c>
      <c r="C240">
        <v>25</v>
      </c>
      <c r="D240">
        <v>0.15</v>
      </c>
      <c r="E240" t="s">
        <v>2</v>
      </c>
      <c r="F240" t="s">
        <v>3</v>
      </c>
      <c r="G240" s="39" t="e">
        <f t="shared" si="62"/>
        <v>#REF!</v>
      </c>
      <c r="H240" t="s">
        <v>3</v>
      </c>
      <c r="K240" t="s">
        <v>3</v>
      </c>
      <c r="L240" s="58" t="str">
        <f>IF(OR(H_24!$F240="---",H_24!$F240="infeas",H_24!$F240="inf"),"---",(H_24!$F240/M240)-1)</f>
        <v>---</v>
      </c>
      <c r="M240" s="20" t="e">
        <f>Model_dem!#REF!</f>
        <v>#REF!</v>
      </c>
      <c r="N240" t="e">
        <f>Model_dem!#REF!</f>
        <v>#REF!</v>
      </c>
      <c r="O240" s="23"/>
      <c r="Q240" t="s">
        <v>521</v>
      </c>
      <c r="R240">
        <v>3</v>
      </c>
      <c r="S240">
        <v>25</v>
      </c>
      <c r="T240">
        <v>0.15</v>
      </c>
      <c r="U240">
        <v>50</v>
      </c>
      <c r="V240" t="s">
        <v>511</v>
      </c>
      <c r="W240" t="s">
        <v>511</v>
      </c>
      <c r="X240" t="s">
        <v>511</v>
      </c>
      <c r="Y240" t="s">
        <v>511</v>
      </c>
      <c r="Z240" t="s">
        <v>511</v>
      </c>
      <c r="AE240" t="s">
        <v>536</v>
      </c>
      <c r="AF240">
        <v>1</v>
      </c>
      <c r="AG240">
        <v>25</v>
      </c>
      <c r="AH240">
        <v>0.05</v>
      </c>
      <c r="AI240">
        <v>50</v>
      </c>
      <c r="AJ240">
        <v>713</v>
      </c>
      <c r="AK240">
        <v>1.00905</v>
      </c>
      <c r="AL240">
        <v>0</v>
      </c>
      <c r="AM240">
        <v>618081</v>
      </c>
      <c r="AN240">
        <v>1800</v>
      </c>
      <c r="AO240">
        <v>68758</v>
      </c>
    </row>
    <row r="241" spans="1:41" x14ac:dyDescent="0.3">
      <c r="A241" t="s">
        <v>529</v>
      </c>
      <c r="B241">
        <v>2</v>
      </c>
      <c r="C241">
        <v>25</v>
      </c>
      <c r="D241">
        <v>0.2</v>
      </c>
      <c r="E241" t="s">
        <v>2</v>
      </c>
      <c r="F241" t="s">
        <v>3</v>
      </c>
      <c r="G241" s="39" t="e">
        <f t="shared" si="62"/>
        <v>#REF!</v>
      </c>
      <c r="H241" t="s">
        <v>3</v>
      </c>
      <c r="K241" t="s">
        <v>3</v>
      </c>
      <c r="L241" s="57" t="str">
        <f>IF(OR(H_24!$F241="---",H_24!$F241="infeas",H_24!$F241="inf"),"---",(H_24!$F241/M241)-1)</f>
        <v>---</v>
      </c>
      <c r="M241" s="20" t="e">
        <f>Model_dem!#REF!</f>
        <v>#REF!</v>
      </c>
      <c r="N241" t="e">
        <f>Model_dem!#REF!</f>
        <v>#REF!</v>
      </c>
      <c r="O241" s="23"/>
      <c r="Q241" t="s">
        <v>521</v>
      </c>
      <c r="R241">
        <v>3</v>
      </c>
      <c r="S241">
        <v>25</v>
      </c>
      <c r="T241">
        <v>0.2</v>
      </c>
      <c r="U241">
        <v>50</v>
      </c>
      <c r="V241" t="s">
        <v>511</v>
      </c>
      <c r="W241" t="s">
        <v>511</v>
      </c>
      <c r="X241" t="s">
        <v>511</v>
      </c>
      <c r="Y241" t="s">
        <v>511</v>
      </c>
      <c r="Z241" t="s">
        <v>511</v>
      </c>
      <c r="AE241" t="s">
        <v>536</v>
      </c>
      <c r="AF241">
        <v>1</v>
      </c>
      <c r="AG241">
        <v>25</v>
      </c>
      <c r="AH241">
        <v>0.1</v>
      </c>
      <c r="AI241">
        <v>50</v>
      </c>
      <c r="AJ241">
        <v>713</v>
      </c>
      <c r="AK241">
        <v>1.6813499999999999</v>
      </c>
      <c r="AL241">
        <v>0</v>
      </c>
      <c r="AM241">
        <v>528154</v>
      </c>
      <c r="AN241">
        <v>1800</v>
      </c>
      <c r="AO241">
        <v>63757</v>
      </c>
    </row>
    <row r="242" spans="1:41" x14ac:dyDescent="0.3">
      <c r="A242" t="s">
        <v>529</v>
      </c>
      <c r="B242">
        <v>2</v>
      </c>
      <c r="C242">
        <v>50</v>
      </c>
      <c r="D242">
        <v>0.05</v>
      </c>
      <c r="E242" t="s">
        <v>2</v>
      </c>
      <c r="F242" t="s">
        <v>3</v>
      </c>
      <c r="G242" s="39" t="e">
        <f t="shared" si="62"/>
        <v>#REF!</v>
      </c>
      <c r="H242" t="s">
        <v>3</v>
      </c>
      <c r="K242" t="s">
        <v>3</v>
      </c>
      <c r="L242" s="58" t="str">
        <f>IF(OR(H_24!$F242="---",H_24!$F242="infeas",H_24!$F242="inf"),"---",(H_24!$F242/M242)-1)</f>
        <v>---</v>
      </c>
      <c r="M242" s="20" t="e">
        <f>Model_dem!#REF!</f>
        <v>#REF!</v>
      </c>
      <c r="N242" t="e">
        <f>Model_dem!#REF!</f>
        <v>#REF!</v>
      </c>
      <c r="O242" s="23"/>
      <c r="Q242" t="s">
        <v>521</v>
      </c>
      <c r="R242">
        <v>3</v>
      </c>
      <c r="S242">
        <v>50</v>
      </c>
      <c r="T242">
        <v>0.1</v>
      </c>
      <c r="U242">
        <v>50</v>
      </c>
      <c r="V242" t="s">
        <v>511</v>
      </c>
      <c r="W242" t="s">
        <v>511</v>
      </c>
      <c r="X242" t="s">
        <v>511</v>
      </c>
      <c r="Y242" t="s">
        <v>511</v>
      </c>
      <c r="Z242" t="s">
        <v>511</v>
      </c>
      <c r="AE242" t="s">
        <v>536</v>
      </c>
      <c r="AF242">
        <v>1</v>
      </c>
      <c r="AG242">
        <v>25</v>
      </c>
      <c r="AH242">
        <v>0.15</v>
      </c>
      <c r="AI242">
        <v>50</v>
      </c>
      <c r="AJ242">
        <v>719</v>
      </c>
      <c r="AK242">
        <v>4.9235300000000004</v>
      </c>
      <c r="AL242">
        <v>0</v>
      </c>
      <c r="AM242">
        <v>140721</v>
      </c>
      <c r="AN242">
        <v>1800.01</v>
      </c>
      <c r="AO242">
        <v>48566</v>
      </c>
    </row>
    <row r="243" spans="1:41" x14ac:dyDescent="0.3">
      <c r="A243" t="s">
        <v>529</v>
      </c>
      <c r="B243">
        <v>2</v>
      </c>
      <c r="C243">
        <v>50</v>
      </c>
      <c r="D243">
        <v>0.1</v>
      </c>
      <c r="E243" t="s">
        <v>2</v>
      </c>
      <c r="F243" t="s">
        <v>3</v>
      </c>
      <c r="G243" s="39" t="e">
        <f t="shared" si="62"/>
        <v>#REF!</v>
      </c>
      <c r="H243" t="s">
        <v>3</v>
      </c>
      <c r="K243" t="s">
        <v>3</v>
      </c>
      <c r="L243" s="57" t="str">
        <f>IF(OR(H_24!$F243="---",H_24!$F243="infeas",H_24!$F243="inf"),"---",(H_24!$F243/M243)-1)</f>
        <v>---</v>
      </c>
      <c r="M243" s="20" t="e">
        <f>Model_dem!#REF!</f>
        <v>#REF!</v>
      </c>
      <c r="N243" t="e">
        <f>Model_dem!#REF!</f>
        <v>#REF!</v>
      </c>
      <c r="O243" s="23"/>
      <c r="Q243" t="s">
        <v>521</v>
      </c>
      <c r="R243">
        <v>3</v>
      </c>
      <c r="S243">
        <v>50</v>
      </c>
      <c r="T243">
        <v>0.15</v>
      </c>
      <c r="U243">
        <v>50</v>
      </c>
      <c r="V243" t="s">
        <v>511</v>
      </c>
      <c r="W243" t="s">
        <v>511</v>
      </c>
      <c r="X243" t="s">
        <v>511</v>
      </c>
      <c r="Y243" t="s">
        <v>511</v>
      </c>
      <c r="Z243" t="s">
        <v>511</v>
      </c>
      <c r="AE243" t="s">
        <v>536</v>
      </c>
      <c r="AF243">
        <v>1</v>
      </c>
      <c r="AG243">
        <v>25</v>
      </c>
      <c r="AH243">
        <v>0.2</v>
      </c>
      <c r="AI243">
        <v>50</v>
      </c>
      <c r="AJ243">
        <v>745</v>
      </c>
      <c r="AK243">
        <v>42.682499999999997</v>
      </c>
      <c r="AL243">
        <v>32</v>
      </c>
      <c r="AM243">
        <v>31398</v>
      </c>
      <c r="AN243">
        <v>1800</v>
      </c>
      <c r="AO243">
        <v>31123</v>
      </c>
    </row>
    <row r="244" spans="1:41" x14ac:dyDescent="0.3">
      <c r="A244" t="s">
        <v>529</v>
      </c>
      <c r="B244">
        <v>2</v>
      </c>
      <c r="C244">
        <v>50</v>
      </c>
      <c r="D244">
        <v>0.15</v>
      </c>
      <c r="E244" t="s">
        <v>2</v>
      </c>
      <c r="F244" t="s">
        <v>3</v>
      </c>
      <c r="G244" s="39" t="e">
        <f t="shared" si="62"/>
        <v>#REF!</v>
      </c>
      <c r="H244" t="s">
        <v>3</v>
      </c>
      <c r="K244" t="s">
        <v>3</v>
      </c>
      <c r="L244" s="58" t="str">
        <f>IF(OR(H_24!$F244="---",H_24!$F244="infeas",H_24!$F244="inf"),"---",(H_24!$F244/M244)-1)</f>
        <v>---</v>
      </c>
      <c r="M244" s="20" t="e">
        <f>Model_dem!#REF!</f>
        <v>#REF!</v>
      </c>
      <c r="N244" t="e">
        <f>Model_dem!#REF!</f>
        <v>#REF!</v>
      </c>
      <c r="O244" s="23"/>
      <c r="Q244" t="s">
        <v>521</v>
      </c>
      <c r="R244">
        <v>3</v>
      </c>
      <c r="S244">
        <v>50</v>
      </c>
      <c r="T244">
        <v>0.2</v>
      </c>
      <c r="U244">
        <v>50</v>
      </c>
      <c r="V244" t="s">
        <v>511</v>
      </c>
      <c r="W244" t="s">
        <v>511</v>
      </c>
      <c r="X244" t="s">
        <v>511</v>
      </c>
      <c r="Y244" t="s">
        <v>511</v>
      </c>
      <c r="Z244" t="s">
        <v>511</v>
      </c>
      <c r="AE244" t="s">
        <v>536</v>
      </c>
      <c r="AF244">
        <v>1</v>
      </c>
      <c r="AG244">
        <v>50</v>
      </c>
      <c r="AH244">
        <v>0.05</v>
      </c>
      <c r="AI244">
        <v>50</v>
      </c>
      <c r="AJ244">
        <v>713</v>
      </c>
      <c r="AK244">
        <v>1.2625200000000001</v>
      </c>
      <c r="AL244">
        <v>0</v>
      </c>
      <c r="AM244">
        <v>234916</v>
      </c>
      <c r="AN244">
        <v>1800</v>
      </c>
      <c r="AO244">
        <v>48625</v>
      </c>
    </row>
    <row r="245" spans="1:41" x14ac:dyDescent="0.3">
      <c r="A245" t="s">
        <v>529</v>
      </c>
      <c r="B245">
        <v>2</v>
      </c>
      <c r="C245">
        <v>50</v>
      </c>
      <c r="D245">
        <v>0.2</v>
      </c>
      <c r="E245" t="s">
        <v>2</v>
      </c>
      <c r="F245" t="s">
        <v>3</v>
      </c>
      <c r="G245" s="39" t="e">
        <f t="shared" si="62"/>
        <v>#REF!</v>
      </c>
      <c r="H245" t="s">
        <v>3</v>
      </c>
      <c r="K245" t="s">
        <v>3</v>
      </c>
      <c r="L245" s="57" t="str">
        <f>IF(OR(H_24!$F245="---",H_24!$F245="infeas",H_24!$F245="inf"),"---",(H_24!$F245/M245)-1)</f>
        <v>---</v>
      </c>
      <c r="M245" s="20" t="e">
        <f>Model_dem!#REF!</f>
        <v>#REF!</v>
      </c>
      <c r="N245" t="e">
        <f>Model_dem!#REF!</f>
        <v>#REF!</v>
      </c>
      <c r="O245" s="23"/>
      <c r="Q245" t="s">
        <v>516</v>
      </c>
      <c r="R245">
        <v>0</v>
      </c>
      <c r="S245">
        <v>0</v>
      </c>
      <c r="T245">
        <v>0.15</v>
      </c>
      <c r="U245">
        <v>100</v>
      </c>
      <c r="V245">
        <v>966</v>
      </c>
      <c r="W245">
        <v>2.8330799999999998</v>
      </c>
      <c r="X245">
        <v>0</v>
      </c>
      <c r="Y245">
        <v>157750</v>
      </c>
      <c r="Z245">
        <v>1800</v>
      </c>
      <c r="AA245">
        <v>185959</v>
      </c>
      <c r="AE245" t="s">
        <v>536</v>
      </c>
      <c r="AF245">
        <v>1</v>
      </c>
      <c r="AG245">
        <v>50</v>
      </c>
      <c r="AH245">
        <v>0.1</v>
      </c>
      <c r="AI245">
        <v>50</v>
      </c>
      <c r="AJ245">
        <v>719</v>
      </c>
      <c r="AK245">
        <v>3.1112700000000002</v>
      </c>
      <c r="AL245">
        <v>0</v>
      </c>
      <c r="AM245">
        <v>179416</v>
      </c>
      <c r="AN245">
        <v>1800</v>
      </c>
      <c r="AO245">
        <v>49852</v>
      </c>
    </row>
    <row r="246" spans="1:41" x14ac:dyDescent="0.3">
      <c r="A246" t="s">
        <v>529</v>
      </c>
      <c r="B246">
        <v>3</v>
      </c>
      <c r="C246">
        <v>0</v>
      </c>
      <c r="D246">
        <v>0.05</v>
      </c>
      <c r="E246" t="s">
        <v>2</v>
      </c>
      <c r="F246" t="s">
        <v>3</v>
      </c>
      <c r="G246" s="39" t="e">
        <f t="shared" si="62"/>
        <v>#REF!</v>
      </c>
      <c r="H246" t="s">
        <v>3</v>
      </c>
      <c r="K246" t="s">
        <v>3</v>
      </c>
      <c r="L246" s="58" t="str">
        <f>IF(OR(H_24!$F246="---",H_24!$F246="infeas",H_24!$F246="inf"),"---",(H_24!$F246/M246)-1)</f>
        <v>---</v>
      </c>
      <c r="M246" s="20" t="e">
        <f>Model_dem!#REF!</f>
        <v>#REF!</v>
      </c>
      <c r="N246" t="e">
        <f>Model_dem!#REF!</f>
        <v>#REF!</v>
      </c>
      <c r="O246" s="23"/>
      <c r="Q246" t="s">
        <v>516</v>
      </c>
      <c r="R246">
        <v>0</v>
      </c>
      <c r="S246">
        <v>0</v>
      </c>
      <c r="T246">
        <v>0.2</v>
      </c>
      <c r="U246">
        <v>100</v>
      </c>
      <c r="V246">
        <v>966</v>
      </c>
      <c r="W246">
        <v>4.2249299999999996</v>
      </c>
      <c r="X246">
        <v>6</v>
      </c>
      <c r="Y246">
        <v>124061</v>
      </c>
      <c r="Z246">
        <v>1800</v>
      </c>
      <c r="AA246">
        <v>149944</v>
      </c>
      <c r="AE246" t="s">
        <v>536</v>
      </c>
      <c r="AF246">
        <v>1</v>
      </c>
      <c r="AG246">
        <v>50</v>
      </c>
      <c r="AH246">
        <v>0.15</v>
      </c>
      <c r="AI246">
        <v>50</v>
      </c>
      <c r="AJ246">
        <v>749</v>
      </c>
      <c r="AK246">
        <v>148.595</v>
      </c>
      <c r="AL246">
        <v>275</v>
      </c>
      <c r="AM246">
        <v>39776</v>
      </c>
      <c r="AN246">
        <v>1800.24</v>
      </c>
      <c r="AO246">
        <v>30428</v>
      </c>
    </row>
    <row r="247" spans="1:41" x14ac:dyDescent="0.3">
      <c r="A247" t="s">
        <v>529</v>
      </c>
      <c r="B247">
        <v>3</v>
      </c>
      <c r="C247">
        <v>0</v>
      </c>
      <c r="D247">
        <v>0.1</v>
      </c>
      <c r="E247" t="s">
        <v>2</v>
      </c>
      <c r="F247" t="s">
        <v>3</v>
      </c>
      <c r="G247" s="39" t="e">
        <f t="shared" si="62"/>
        <v>#REF!</v>
      </c>
      <c r="H247" t="s">
        <v>3</v>
      </c>
      <c r="K247" t="s">
        <v>3</v>
      </c>
      <c r="L247" s="57" t="str">
        <f>IF(OR(H_24!$F247="---",H_24!$F247="infeas",H_24!$F247="inf"),"---",(H_24!$F247/M247)-1)</f>
        <v>---</v>
      </c>
      <c r="M247" s="20" t="e">
        <f>Model_dem!#REF!</f>
        <v>#REF!</v>
      </c>
      <c r="N247" t="e">
        <f>Model_dem!#REF!</f>
        <v>#REF!</v>
      </c>
      <c r="O247" s="23"/>
      <c r="Q247" t="s">
        <v>516</v>
      </c>
      <c r="R247">
        <v>1</v>
      </c>
      <c r="S247">
        <v>5</v>
      </c>
      <c r="T247">
        <v>0.05</v>
      </c>
      <c r="U247">
        <v>100</v>
      </c>
      <c r="V247">
        <v>966</v>
      </c>
      <c r="W247">
        <v>8.6749100000000006</v>
      </c>
      <c r="X247">
        <v>0</v>
      </c>
      <c r="Y247">
        <v>33484</v>
      </c>
      <c r="Z247">
        <v>1800.02</v>
      </c>
      <c r="AA247">
        <v>90128</v>
      </c>
      <c r="AE247" t="s">
        <v>536</v>
      </c>
      <c r="AF247">
        <v>1</v>
      </c>
      <c r="AG247">
        <v>50</v>
      </c>
      <c r="AH247">
        <v>0.2</v>
      </c>
      <c r="AI247">
        <v>50</v>
      </c>
      <c r="AJ247">
        <v>771</v>
      </c>
      <c r="AK247">
        <v>24.060400000000001</v>
      </c>
      <c r="AL247">
        <v>7</v>
      </c>
      <c r="AM247">
        <v>3116</v>
      </c>
      <c r="AN247">
        <v>1800.15</v>
      </c>
      <c r="AO247">
        <v>15652</v>
      </c>
    </row>
    <row r="248" spans="1:41" x14ac:dyDescent="0.3">
      <c r="A248" t="s">
        <v>529</v>
      </c>
      <c r="B248">
        <v>3</v>
      </c>
      <c r="C248">
        <v>0</v>
      </c>
      <c r="D248">
        <v>0.15</v>
      </c>
      <c r="E248" t="s">
        <v>2</v>
      </c>
      <c r="F248" t="s">
        <v>3</v>
      </c>
      <c r="G248" s="39" t="e">
        <f t="shared" si="62"/>
        <v>#REF!</v>
      </c>
      <c r="H248" t="s">
        <v>3</v>
      </c>
      <c r="K248" t="s">
        <v>3</v>
      </c>
      <c r="L248" s="58" t="str">
        <f>IF(OR(H_24!$F248="---",H_24!$F248="infeas",H_24!$F248="inf"),"---",(H_24!$F248/M248)-1)</f>
        <v>---</v>
      </c>
      <c r="M248" s="20" t="e">
        <f>Model_dem!#REF!</f>
        <v>#REF!</v>
      </c>
      <c r="N248" t="e">
        <f>Model_dem!#REF!</f>
        <v>#REF!</v>
      </c>
      <c r="O248" s="23"/>
      <c r="Q248" t="s">
        <v>516</v>
      </c>
      <c r="R248">
        <v>1</v>
      </c>
      <c r="S248">
        <v>5</v>
      </c>
      <c r="T248">
        <v>0.1</v>
      </c>
      <c r="U248">
        <v>100</v>
      </c>
      <c r="V248">
        <v>966</v>
      </c>
      <c r="W248">
        <v>12.396000000000001</v>
      </c>
      <c r="X248">
        <v>10</v>
      </c>
      <c r="Y248">
        <v>72186</v>
      </c>
      <c r="Z248">
        <v>1800</v>
      </c>
      <c r="AA248">
        <v>103285</v>
      </c>
      <c r="AE248" t="s">
        <v>536</v>
      </c>
      <c r="AF248">
        <v>2</v>
      </c>
      <c r="AG248">
        <v>10</v>
      </c>
      <c r="AH248">
        <v>0.15</v>
      </c>
      <c r="AI248">
        <v>50</v>
      </c>
      <c r="AJ248">
        <v>713</v>
      </c>
      <c r="AK248">
        <v>1.14463</v>
      </c>
      <c r="AL248">
        <v>0</v>
      </c>
      <c r="AM248">
        <v>616780</v>
      </c>
      <c r="AN248">
        <v>1800</v>
      </c>
      <c r="AO248">
        <v>69413</v>
      </c>
    </row>
    <row r="249" spans="1:41" x14ac:dyDescent="0.3">
      <c r="A249" t="s">
        <v>529</v>
      </c>
      <c r="B249">
        <v>3</v>
      </c>
      <c r="C249">
        <v>0</v>
      </c>
      <c r="D249">
        <v>0.2</v>
      </c>
      <c r="E249" t="s">
        <v>2</v>
      </c>
      <c r="F249" t="s">
        <v>3</v>
      </c>
      <c r="G249" s="39" t="e">
        <f t="shared" si="62"/>
        <v>#REF!</v>
      </c>
      <c r="H249" t="s">
        <v>3</v>
      </c>
      <c r="K249" t="s">
        <v>3</v>
      </c>
      <c r="L249" s="57" t="str">
        <f>IF(OR(H_24!$F249="---",H_24!$F249="infeas",H_24!$F249="inf"),"---",(H_24!$F249/M249)-1)</f>
        <v>---</v>
      </c>
      <c r="M249" s="20" t="e">
        <f>Model_dem!#REF!</f>
        <v>#REF!</v>
      </c>
      <c r="N249" t="e">
        <f>Model_dem!#REF!</f>
        <v>#REF!</v>
      </c>
      <c r="O249" s="23"/>
      <c r="Q249" t="s">
        <v>516</v>
      </c>
      <c r="R249">
        <v>1</v>
      </c>
      <c r="S249">
        <v>5</v>
      </c>
      <c r="T249">
        <v>0.15</v>
      </c>
      <c r="U249">
        <v>100</v>
      </c>
      <c r="V249">
        <v>966</v>
      </c>
      <c r="W249">
        <v>5.6618300000000001</v>
      </c>
      <c r="X249">
        <v>0</v>
      </c>
      <c r="Y249">
        <v>76851</v>
      </c>
      <c r="Z249">
        <v>1800.07</v>
      </c>
      <c r="AA249">
        <v>111378</v>
      </c>
      <c r="AE249" t="s">
        <v>536</v>
      </c>
      <c r="AF249">
        <v>2</v>
      </c>
      <c r="AG249">
        <v>25</v>
      </c>
      <c r="AH249">
        <v>0.1</v>
      </c>
      <c r="AI249">
        <v>50</v>
      </c>
      <c r="AJ249">
        <v>713</v>
      </c>
      <c r="AK249">
        <v>1.0783400000000001</v>
      </c>
      <c r="AL249">
        <v>0</v>
      </c>
      <c r="AM249">
        <v>326296</v>
      </c>
      <c r="AN249">
        <v>1800</v>
      </c>
      <c r="AO249">
        <v>56771</v>
      </c>
    </row>
    <row r="250" spans="1:41" x14ac:dyDescent="0.3">
      <c r="A250" t="s">
        <v>529</v>
      </c>
      <c r="B250">
        <v>3</v>
      </c>
      <c r="C250">
        <v>10</v>
      </c>
      <c r="D250">
        <v>0.05</v>
      </c>
      <c r="E250" t="s">
        <v>2</v>
      </c>
      <c r="F250" t="s">
        <v>3</v>
      </c>
      <c r="G250" s="39" t="e">
        <f t="shared" si="62"/>
        <v>#REF!</v>
      </c>
      <c r="H250" t="s">
        <v>3</v>
      </c>
      <c r="K250" t="s">
        <v>3</v>
      </c>
      <c r="L250" s="58" t="str">
        <f>IF(OR(H_24!$F250="---",H_24!$F250="infeas",H_24!$F250="inf"),"---",(H_24!$F250/M250)-1)</f>
        <v>---</v>
      </c>
      <c r="M250" s="20" t="e">
        <f>Model_dem!#REF!</f>
        <v>#REF!</v>
      </c>
      <c r="N250" t="e">
        <f>Model_dem!#REF!</f>
        <v>#REF!</v>
      </c>
      <c r="O250" s="23"/>
      <c r="Q250" t="s">
        <v>516</v>
      </c>
      <c r="R250">
        <v>1</v>
      </c>
      <c r="S250">
        <v>5</v>
      </c>
      <c r="T250">
        <v>0.2</v>
      </c>
      <c r="U250">
        <v>100</v>
      </c>
      <c r="V250">
        <v>966</v>
      </c>
      <c r="W250">
        <v>9.6632999999999996</v>
      </c>
      <c r="X250">
        <v>10</v>
      </c>
      <c r="Y250">
        <v>77341</v>
      </c>
      <c r="Z250">
        <v>1800.01</v>
      </c>
      <c r="AA250">
        <v>99253</v>
      </c>
      <c r="AE250" t="s">
        <v>536</v>
      </c>
      <c r="AF250">
        <v>2</v>
      </c>
      <c r="AG250">
        <v>25</v>
      </c>
      <c r="AH250">
        <v>0.15</v>
      </c>
      <c r="AI250">
        <v>50</v>
      </c>
      <c r="AJ250">
        <v>719</v>
      </c>
      <c r="AK250">
        <v>2.6053600000000001</v>
      </c>
      <c r="AL250">
        <v>0</v>
      </c>
      <c r="AM250">
        <v>174996</v>
      </c>
      <c r="AN250">
        <v>1800</v>
      </c>
      <c r="AO250">
        <v>51420</v>
      </c>
    </row>
    <row r="251" spans="1:41" x14ac:dyDescent="0.3">
      <c r="A251" t="s">
        <v>529</v>
      </c>
      <c r="B251">
        <v>3</v>
      </c>
      <c r="C251">
        <v>10</v>
      </c>
      <c r="D251">
        <v>0.1</v>
      </c>
      <c r="E251" t="s">
        <v>2</v>
      </c>
      <c r="F251" t="s">
        <v>3</v>
      </c>
      <c r="G251" s="39" t="e">
        <f t="shared" si="62"/>
        <v>#REF!</v>
      </c>
      <c r="H251" t="s">
        <v>3</v>
      </c>
      <c r="K251" t="s">
        <v>3</v>
      </c>
      <c r="L251" s="57" t="str">
        <f>IF(OR(H_24!$F251="---",H_24!$F251="infeas",H_24!$F251="inf"),"---",(H_24!$F251/M251)-1)</f>
        <v>---</v>
      </c>
      <c r="M251" s="20" t="e">
        <f>Model_dem!#REF!</f>
        <v>#REF!</v>
      </c>
      <c r="N251" t="e">
        <f>Model_dem!#REF!</f>
        <v>#REF!</v>
      </c>
      <c r="O251" s="23"/>
      <c r="Q251" t="s">
        <v>516</v>
      </c>
      <c r="R251">
        <v>1</v>
      </c>
      <c r="S251">
        <v>10</v>
      </c>
      <c r="T251">
        <v>0.05</v>
      </c>
      <c r="U251">
        <v>100</v>
      </c>
      <c r="V251">
        <v>966</v>
      </c>
      <c r="W251">
        <v>2.8712399999999998</v>
      </c>
      <c r="X251">
        <v>0</v>
      </c>
      <c r="Y251">
        <v>89398</v>
      </c>
      <c r="Z251">
        <v>1800.11</v>
      </c>
      <c r="AA251">
        <v>130133</v>
      </c>
      <c r="AE251" t="s">
        <v>536</v>
      </c>
      <c r="AF251">
        <v>2</v>
      </c>
      <c r="AG251">
        <v>25</v>
      </c>
      <c r="AH251">
        <v>0.2</v>
      </c>
      <c r="AI251">
        <v>50</v>
      </c>
      <c r="AJ251">
        <v>743</v>
      </c>
      <c r="AK251">
        <v>4.2984999999999998</v>
      </c>
      <c r="AL251">
        <v>0</v>
      </c>
      <c r="AM251">
        <v>103400</v>
      </c>
      <c r="AN251">
        <v>1800.1</v>
      </c>
      <c r="AO251">
        <v>36144</v>
      </c>
    </row>
    <row r="252" spans="1:41" x14ac:dyDescent="0.3">
      <c r="A252" t="s">
        <v>529</v>
      </c>
      <c r="B252">
        <v>3</v>
      </c>
      <c r="C252">
        <v>10</v>
      </c>
      <c r="D252">
        <v>0.15</v>
      </c>
      <c r="E252" t="s">
        <v>2</v>
      </c>
      <c r="F252" t="s">
        <v>3</v>
      </c>
      <c r="G252" s="39" t="e">
        <f t="shared" si="62"/>
        <v>#REF!</v>
      </c>
      <c r="H252" t="s">
        <v>3</v>
      </c>
      <c r="K252" t="s">
        <v>3</v>
      </c>
      <c r="L252" s="58" t="str">
        <f>IF(OR(H_24!$F252="---",H_24!$F252="infeas",H_24!$F252="inf"),"---",(H_24!$F252/M252)-1)</f>
        <v>---</v>
      </c>
      <c r="M252" s="20" t="e">
        <f>Model_dem!#REF!</f>
        <v>#REF!</v>
      </c>
      <c r="N252" t="e">
        <f>Model_dem!#REF!</f>
        <v>#REF!</v>
      </c>
      <c r="O252" s="23"/>
      <c r="Q252" t="s">
        <v>516</v>
      </c>
      <c r="R252">
        <v>1</v>
      </c>
      <c r="S252">
        <v>10</v>
      </c>
      <c r="T252">
        <v>0.1</v>
      </c>
      <c r="U252">
        <v>100</v>
      </c>
      <c r="V252">
        <v>966</v>
      </c>
      <c r="W252">
        <v>6.6485700000000003</v>
      </c>
      <c r="X252">
        <v>2</v>
      </c>
      <c r="Y252">
        <v>104418</v>
      </c>
      <c r="Z252">
        <v>1800</v>
      </c>
      <c r="AA252">
        <v>131293</v>
      </c>
      <c r="AE252" t="s">
        <v>536</v>
      </c>
      <c r="AF252">
        <v>2</v>
      </c>
      <c r="AG252">
        <v>50</v>
      </c>
      <c r="AH252">
        <v>0.05</v>
      </c>
      <c r="AI252">
        <v>50</v>
      </c>
      <c r="AJ252">
        <v>713</v>
      </c>
      <c r="AK252">
        <v>3.20262</v>
      </c>
      <c r="AL252">
        <v>0</v>
      </c>
      <c r="AM252">
        <v>355211</v>
      </c>
      <c r="AN252">
        <v>1800</v>
      </c>
      <c r="AO252">
        <v>58434</v>
      </c>
    </row>
    <row r="253" spans="1:41" x14ac:dyDescent="0.3">
      <c r="A253" t="s">
        <v>529</v>
      </c>
      <c r="B253">
        <v>3</v>
      </c>
      <c r="C253">
        <v>10</v>
      </c>
      <c r="D253">
        <v>0.2</v>
      </c>
      <c r="E253" t="s">
        <v>2</v>
      </c>
      <c r="F253" t="s">
        <v>3</v>
      </c>
      <c r="G253" s="39" t="e">
        <f t="shared" si="62"/>
        <v>#REF!</v>
      </c>
      <c r="H253" t="s">
        <v>3</v>
      </c>
      <c r="K253" t="s">
        <v>3</v>
      </c>
      <c r="L253" s="57" t="str">
        <f>IF(OR(H_24!$F253="---",H_24!$F253="infeas",H_24!$F253="inf"),"---",(H_24!$F253/M253)-1)</f>
        <v>---</v>
      </c>
      <c r="M253" s="20" t="e">
        <f>Model_dem!#REF!</f>
        <v>#REF!</v>
      </c>
      <c r="N253" t="e">
        <f>Model_dem!#REF!</f>
        <v>#REF!</v>
      </c>
      <c r="O253" s="23"/>
      <c r="Q253" t="s">
        <v>516</v>
      </c>
      <c r="R253">
        <v>1</v>
      </c>
      <c r="S253">
        <v>10</v>
      </c>
      <c r="T253">
        <v>0.15</v>
      </c>
      <c r="U253">
        <v>100</v>
      </c>
      <c r="V253">
        <v>966</v>
      </c>
      <c r="W253">
        <v>12.5824</v>
      </c>
      <c r="X253">
        <v>6</v>
      </c>
      <c r="Y253">
        <v>44835</v>
      </c>
      <c r="Z253">
        <v>1800</v>
      </c>
      <c r="AA253">
        <v>98508</v>
      </c>
      <c r="AE253" t="s">
        <v>536</v>
      </c>
      <c r="AF253">
        <v>2</v>
      </c>
      <c r="AG253">
        <v>50</v>
      </c>
      <c r="AH253">
        <v>0.1</v>
      </c>
      <c r="AI253">
        <v>50</v>
      </c>
      <c r="AJ253">
        <v>719</v>
      </c>
      <c r="AK253">
        <v>3.1649500000000002</v>
      </c>
      <c r="AL253">
        <v>0</v>
      </c>
      <c r="AM253">
        <v>232668</v>
      </c>
      <c r="AN253">
        <v>1800</v>
      </c>
      <c r="AO253">
        <v>54440</v>
      </c>
    </row>
    <row r="254" spans="1:41" x14ac:dyDescent="0.3">
      <c r="A254" t="s">
        <v>529</v>
      </c>
      <c r="B254">
        <v>3</v>
      </c>
      <c r="C254">
        <v>25</v>
      </c>
      <c r="D254">
        <v>0.05</v>
      </c>
      <c r="E254" t="s">
        <v>2</v>
      </c>
      <c r="F254" t="s">
        <v>3</v>
      </c>
      <c r="G254" s="39" t="e">
        <f t="shared" si="62"/>
        <v>#REF!</v>
      </c>
      <c r="H254" t="s">
        <v>3</v>
      </c>
      <c r="K254" t="s">
        <v>3</v>
      </c>
      <c r="L254" s="58" t="str">
        <f>IF(OR(H_24!$F254="---",H_24!$F254="infeas",H_24!$F254="inf"),"---",(H_24!$F254/M254)-1)</f>
        <v>---</v>
      </c>
      <c r="M254" s="20" t="e">
        <f>Model_dem!#REF!</f>
        <v>#REF!</v>
      </c>
      <c r="N254" t="e">
        <f>Model_dem!#REF!</f>
        <v>#REF!</v>
      </c>
      <c r="O254" s="23"/>
      <c r="Q254" t="s">
        <v>516</v>
      </c>
      <c r="R254">
        <v>1</v>
      </c>
      <c r="S254">
        <v>10</v>
      </c>
      <c r="T254">
        <v>0.2</v>
      </c>
      <c r="U254">
        <v>100</v>
      </c>
      <c r="V254">
        <v>966</v>
      </c>
      <c r="W254">
        <v>5.306</v>
      </c>
      <c r="X254">
        <v>0</v>
      </c>
      <c r="Y254">
        <v>57055</v>
      </c>
      <c r="Z254">
        <v>1800.02</v>
      </c>
      <c r="AA254">
        <v>101113</v>
      </c>
      <c r="AE254" t="s">
        <v>536</v>
      </c>
      <c r="AF254">
        <v>2</v>
      </c>
      <c r="AG254">
        <v>50</v>
      </c>
      <c r="AH254">
        <v>0.15</v>
      </c>
      <c r="AI254">
        <v>50</v>
      </c>
      <c r="AJ254">
        <v>751</v>
      </c>
      <c r="AK254">
        <v>6.8616400000000004</v>
      </c>
      <c r="AL254">
        <v>0</v>
      </c>
      <c r="AM254">
        <v>22296</v>
      </c>
      <c r="AN254">
        <v>1800.32</v>
      </c>
      <c r="AO254">
        <v>26648</v>
      </c>
    </row>
    <row r="255" spans="1:41" x14ac:dyDescent="0.3">
      <c r="A255" t="s">
        <v>529</v>
      </c>
      <c r="B255">
        <v>3</v>
      </c>
      <c r="C255">
        <v>25</v>
      </c>
      <c r="D255">
        <v>0.1</v>
      </c>
      <c r="E255" t="s">
        <v>2</v>
      </c>
      <c r="F255" t="s">
        <v>3</v>
      </c>
      <c r="G255" s="39" t="e">
        <f t="shared" si="62"/>
        <v>#REF!</v>
      </c>
      <c r="H255" t="s">
        <v>3</v>
      </c>
      <c r="K255" t="s">
        <v>3</v>
      </c>
      <c r="L255" s="57" t="str">
        <f>IF(OR(H_24!$F255="---",H_24!$F255="infeas",H_24!$F255="inf"),"---",(H_24!$F255/M255)-1)</f>
        <v>---</v>
      </c>
      <c r="M255" s="20" t="e">
        <f>Model_dem!#REF!</f>
        <v>#REF!</v>
      </c>
      <c r="N255" t="e">
        <f>Model_dem!#REF!</f>
        <v>#REF!</v>
      </c>
      <c r="O255" s="23"/>
      <c r="Q255" t="s">
        <v>516</v>
      </c>
      <c r="R255">
        <v>1</v>
      </c>
      <c r="S255">
        <v>25</v>
      </c>
      <c r="T255">
        <v>0.05</v>
      </c>
      <c r="U255">
        <v>100</v>
      </c>
      <c r="V255">
        <v>966</v>
      </c>
      <c r="W255">
        <v>15.808</v>
      </c>
      <c r="X255">
        <v>11</v>
      </c>
      <c r="Y255">
        <v>48971</v>
      </c>
      <c r="Z255">
        <v>1800.01</v>
      </c>
      <c r="AA255">
        <v>93325</v>
      </c>
      <c r="AE255" t="s">
        <v>536</v>
      </c>
      <c r="AF255">
        <v>2</v>
      </c>
      <c r="AG255">
        <v>50</v>
      </c>
      <c r="AH255">
        <v>0.2</v>
      </c>
      <c r="AI255">
        <v>50</v>
      </c>
      <c r="AJ255">
        <v>771</v>
      </c>
      <c r="AK255">
        <v>3.3698800000000002</v>
      </c>
      <c r="AL255">
        <v>0</v>
      </c>
      <c r="AM255">
        <v>2125</v>
      </c>
      <c r="AN255">
        <v>1800.09</v>
      </c>
      <c r="AO255">
        <v>12830</v>
      </c>
    </row>
    <row r="256" spans="1:41" x14ac:dyDescent="0.3">
      <c r="A256" t="s">
        <v>529</v>
      </c>
      <c r="B256">
        <v>3</v>
      </c>
      <c r="C256">
        <v>25</v>
      </c>
      <c r="D256">
        <v>0.15</v>
      </c>
      <c r="E256" t="s">
        <v>2</v>
      </c>
      <c r="F256" t="s">
        <v>3</v>
      </c>
      <c r="G256" s="39" t="e">
        <f t="shared" si="62"/>
        <v>#REF!</v>
      </c>
      <c r="H256" t="s">
        <v>3</v>
      </c>
      <c r="K256" t="s">
        <v>3</v>
      </c>
      <c r="L256" s="58" t="str">
        <f>IF(OR(H_24!$F256="---",H_24!$F256="infeas",H_24!$F256="inf"),"---",(H_24!$F256/M256)-1)</f>
        <v>---</v>
      </c>
      <c r="M256" s="20" t="e">
        <f>Model_dem!#REF!</f>
        <v>#REF!</v>
      </c>
      <c r="N256" t="e">
        <f>Model_dem!#REF!</f>
        <v>#REF!</v>
      </c>
      <c r="O256" s="23"/>
      <c r="Q256" t="s">
        <v>516</v>
      </c>
      <c r="R256">
        <v>1</v>
      </c>
      <c r="S256">
        <v>25</v>
      </c>
      <c r="T256">
        <v>0.1</v>
      </c>
      <c r="U256">
        <v>100</v>
      </c>
      <c r="V256">
        <v>978</v>
      </c>
      <c r="W256">
        <v>39.083100000000002</v>
      </c>
      <c r="X256">
        <v>0</v>
      </c>
      <c r="Y256">
        <v>5778</v>
      </c>
      <c r="Z256">
        <v>1801.85</v>
      </c>
      <c r="AA256">
        <v>59000</v>
      </c>
      <c r="AE256" t="s">
        <v>536</v>
      </c>
      <c r="AF256">
        <v>3</v>
      </c>
      <c r="AG256">
        <v>0</v>
      </c>
      <c r="AH256">
        <v>0.05</v>
      </c>
      <c r="AI256">
        <v>50</v>
      </c>
      <c r="AJ256">
        <v>733</v>
      </c>
      <c r="AK256">
        <v>1.6251800000000001</v>
      </c>
      <c r="AL256">
        <v>0</v>
      </c>
      <c r="AM256">
        <v>722546</v>
      </c>
      <c r="AN256">
        <v>1800</v>
      </c>
      <c r="AO256">
        <v>78106</v>
      </c>
    </row>
    <row r="257" spans="1:41" x14ac:dyDescent="0.3">
      <c r="A257" t="s">
        <v>529</v>
      </c>
      <c r="B257">
        <v>3</v>
      </c>
      <c r="C257">
        <v>25</v>
      </c>
      <c r="D257">
        <v>0.2</v>
      </c>
      <c r="E257" t="s">
        <v>2</v>
      </c>
      <c r="F257" t="s">
        <v>3</v>
      </c>
      <c r="G257" s="39" t="e">
        <f t="shared" si="62"/>
        <v>#REF!</v>
      </c>
      <c r="H257" t="s">
        <v>3</v>
      </c>
      <c r="K257" t="s">
        <v>3</v>
      </c>
      <c r="L257" s="57" t="str">
        <f>IF(OR(H_24!$F257="---",H_24!$F257="infeas",H_24!$F257="inf"),"---",(H_24!$F257/M257)-1)</f>
        <v>---</v>
      </c>
      <c r="M257" s="20" t="e">
        <f>Model_dem!#REF!</f>
        <v>#REF!</v>
      </c>
      <c r="N257" t="e">
        <f>Model_dem!#REF!</f>
        <v>#REF!</v>
      </c>
      <c r="O257" s="23"/>
      <c r="Q257" t="s">
        <v>516</v>
      </c>
      <c r="R257">
        <v>1</v>
      </c>
      <c r="S257">
        <v>25</v>
      </c>
      <c r="T257">
        <v>0.15</v>
      </c>
      <c r="U257">
        <v>100</v>
      </c>
      <c r="V257">
        <v>979</v>
      </c>
      <c r="W257">
        <v>221.90700000000001</v>
      </c>
      <c r="X257">
        <v>52</v>
      </c>
      <c r="Y257">
        <v>1219</v>
      </c>
      <c r="Z257">
        <v>1803.78</v>
      </c>
      <c r="AA257">
        <v>28048</v>
      </c>
      <c r="AE257" t="s">
        <v>536</v>
      </c>
      <c r="AF257">
        <v>3</v>
      </c>
      <c r="AG257">
        <v>0</v>
      </c>
      <c r="AH257">
        <v>0.1</v>
      </c>
      <c r="AI257">
        <v>50</v>
      </c>
      <c r="AJ257">
        <v>781</v>
      </c>
      <c r="AK257">
        <v>7.75204</v>
      </c>
      <c r="AL257">
        <v>0</v>
      </c>
      <c r="AM257">
        <v>118886</v>
      </c>
      <c r="AN257">
        <v>1800</v>
      </c>
      <c r="AO257">
        <v>58369</v>
      </c>
    </row>
    <row r="258" spans="1:41" x14ac:dyDescent="0.3">
      <c r="A258" t="s">
        <v>529</v>
      </c>
      <c r="B258">
        <v>3</v>
      </c>
      <c r="C258">
        <v>50</v>
      </c>
      <c r="D258">
        <v>0.05</v>
      </c>
      <c r="E258" t="s">
        <v>2</v>
      </c>
      <c r="F258" t="s">
        <v>3</v>
      </c>
      <c r="G258" s="39" t="e">
        <f>IF(N258="---","---",(F258-N258)/N258)</f>
        <v>#REF!</v>
      </c>
      <c r="H258" t="s">
        <v>3</v>
      </c>
      <c r="K258" t="s">
        <v>3</v>
      </c>
      <c r="L258" s="58" t="str">
        <f>IF(OR(H_24!$F258="---",H_24!$F258="infeas",H_24!$F258="inf"),"---",(H_24!$F258/M258)-1)</f>
        <v>---</v>
      </c>
      <c r="M258" s="20" t="e">
        <f>Model_dem!#REF!</f>
        <v>#REF!</v>
      </c>
      <c r="N258" t="e">
        <f>Model_dem!#REF!</f>
        <v>#REF!</v>
      </c>
      <c r="O258" s="23"/>
      <c r="Q258" t="s">
        <v>516</v>
      </c>
      <c r="R258">
        <v>1</v>
      </c>
      <c r="S258">
        <v>25</v>
      </c>
      <c r="T258">
        <v>0.2</v>
      </c>
      <c r="U258">
        <v>100</v>
      </c>
      <c r="V258">
        <v>988</v>
      </c>
      <c r="W258">
        <v>288.18799999999999</v>
      </c>
      <c r="X258">
        <v>25</v>
      </c>
      <c r="Y258">
        <v>441</v>
      </c>
      <c r="Z258">
        <v>1804.79</v>
      </c>
      <c r="AA258">
        <v>20265</v>
      </c>
      <c r="AE258" t="s">
        <v>536</v>
      </c>
      <c r="AF258">
        <v>3</v>
      </c>
      <c r="AG258">
        <v>0</v>
      </c>
      <c r="AH258">
        <v>0.15</v>
      </c>
      <c r="AI258">
        <v>50</v>
      </c>
      <c r="AJ258" t="s">
        <v>511</v>
      </c>
      <c r="AK258" t="s">
        <v>511</v>
      </c>
      <c r="AL258" t="s">
        <v>511</v>
      </c>
      <c r="AM258" t="s">
        <v>511</v>
      </c>
      <c r="AN258" t="s">
        <v>511</v>
      </c>
    </row>
    <row r="259" spans="1:41" x14ac:dyDescent="0.3">
      <c r="A259" t="s">
        <v>529</v>
      </c>
      <c r="B259">
        <v>3</v>
      </c>
      <c r="C259">
        <v>50</v>
      </c>
      <c r="D259">
        <v>0.1</v>
      </c>
      <c r="E259" t="s">
        <v>2</v>
      </c>
      <c r="F259" t="s">
        <v>3</v>
      </c>
      <c r="G259" s="39" t="e">
        <f>IF(N259="---","---",(F259-N259)/N259)</f>
        <v>#REF!</v>
      </c>
      <c r="H259" t="s">
        <v>3</v>
      </c>
      <c r="K259" t="s">
        <v>3</v>
      </c>
      <c r="L259" s="57" t="str">
        <f>IF(OR(H_24!$F259="---",H_24!$F259="infeas",H_24!$F259="inf"),"---",(H_24!$F259/M259)-1)</f>
        <v>---</v>
      </c>
      <c r="M259" s="20" t="e">
        <f>Model_dem!#REF!</f>
        <v>#REF!</v>
      </c>
      <c r="N259" t="e">
        <f>Model_dem!#REF!</f>
        <v>#REF!</v>
      </c>
      <c r="O259" s="23"/>
      <c r="Q259" t="s">
        <v>516</v>
      </c>
      <c r="R259">
        <v>1</v>
      </c>
      <c r="S259">
        <v>50</v>
      </c>
      <c r="T259">
        <v>0.05</v>
      </c>
      <c r="U259">
        <v>100</v>
      </c>
      <c r="V259">
        <v>971</v>
      </c>
      <c r="W259">
        <v>28.482199999999999</v>
      </c>
      <c r="X259">
        <v>13</v>
      </c>
      <c r="Y259">
        <v>18782</v>
      </c>
      <c r="Z259">
        <v>1800.65</v>
      </c>
      <c r="AA259">
        <v>77465</v>
      </c>
      <c r="AE259" t="s">
        <v>536</v>
      </c>
      <c r="AF259">
        <v>3</v>
      </c>
      <c r="AG259">
        <v>0</v>
      </c>
      <c r="AH259">
        <v>0.2</v>
      </c>
      <c r="AI259">
        <v>50</v>
      </c>
      <c r="AJ259" t="s">
        <v>511</v>
      </c>
      <c r="AK259" t="s">
        <v>511</v>
      </c>
      <c r="AL259" t="s">
        <v>511</v>
      </c>
      <c r="AM259" t="s">
        <v>511</v>
      </c>
      <c r="AN259" t="s">
        <v>511</v>
      </c>
    </row>
    <row r="260" spans="1:41" x14ac:dyDescent="0.3">
      <c r="A260" t="s">
        <v>529</v>
      </c>
      <c r="B260">
        <v>3</v>
      </c>
      <c r="C260">
        <v>50</v>
      </c>
      <c r="D260">
        <v>0.15</v>
      </c>
      <c r="E260" t="s">
        <v>2</v>
      </c>
      <c r="F260" t="s">
        <v>3</v>
      </c>
      <c r="G260" s="39" t="e">
        <f>IF(N260="---","---",(F260-N260)/N260)</f>
        <v>#REF!</v>
      </c>
      <c r="H260" t="s">
        <v>3</v>
      </c>
      <c r="K260" t="s">
        <v>3</v>
      </c>
      <c r="L260" s="58" t="str">
        <f>IF(OR(H_24!$F260="---",H_24!$F260="infeas",H_24!$F260="inf"),"---",(H_24!$F260/M260)-1)</f>
        <v>---</v>
      </c>
      <c r="M260" s="20" t="e">
        <f>Model_dem!#REF!</f>
        <v>#REF!</v>
      </c>
      <c r="N260" t="e">
        <f>Model_dem!#REF!</f>
        <v>#REF!</v>
      </c>
      <c r="O260" s="23"/>
      <c r="Q260" t="s">
        <v>516</v>
      </c>
      <c r="R260">
        <v>1</v>
      </c>
      <c r="S260">
        <v>50</v>
      </c>
      <c r="T260">
        <v>0.1</v>
      </c>
      <c r="U260">
        <v>100</v>
      </c>
      <c r="V260">
        <v>986</v>
      </c>
      <c r="W260">
        <v>100.444</v>
      </c>
      <c r="X260">
        <v>10</v>
      </c>
      <c r="Y260">
        <v>1256</v>
      </c>
      <c r="Z260">
        <v>1801.32</v>
      </c>
      <c r="AA260">
        <v>26360</v>
      </c>
      <c r="AE260" t="s">
        <v>536</v>
      </c>
      <c r="AF260">
        <v>3</v>
      </c>
      <c r="AG260">
        <v>10</v>
      </c>
      <c r="AH260">
        <v>0.05</v>
      </c>
      <c r="AI260">
        <v>50</v>
      </c>
      <c r="AJ260">
        <v>733</v>
      </c>
      <c r="AK260">
        <v>1.04358</v>
      </c>
      <c r="AL260">
        <v>0</v>
      </c>
      <c r="AM260">
        <v>921086</v>
      </c>
      <c r="AN260">
        <v>1800.01</v>
      </c>
      <c r="AO260">
        <v>82081</v>
      </c>
    </row>
    <row r="261" spans="1:41" x14ac:dyDescent="0.3">
      <c r="A261" t="s">
        <v>529</v>
      </c>
      <c r="B261">
        <v>3</v>
      </c>
      <c r="C261">
        <v>50</v>
      </c>
      <c r="D261">
        <v>0.2</v>
      </c>
      <c r="E261" t="s">
        <v>2</v>
      </c>
      <c r="F261" t="s">
        <v>3</v>
      </c>
      <c r="G261" s="39" t="e">
        <f>IF(N261="---","---",(F261-N261)/N261)</f>
        <v>#REF!</v>
      </c>
      <c r="H261" t="s">
        <v>3</v>
      </c>
      <c r="K261" t="s">
        <v>3</v>
      </c>
      <c r="L261" s="57" t="str">
        <f>IF(OR(H_24!$F261="---",H_24!$F261="infeas",H_24!$F261="inf"),"---",(H_24!$F261/M261)-1)</f>
        <v>---</v>
      </c>
      <c r="M261" s="20" t="e">
        <f>Model_dem!#REF!</f>
        <v>#REF!</v>
      </c>
      <c r="N261" t="e">
        <f>Model_dem!#REF!</f>
        <v>#REF!</v>
      </c>
      <c r="O261" s="23"/>
      <c r="Q261" t="s">
        <v>516</v>
      </c>
      <c r="R261">
        <v>1</v>
      </c>
      <c r="S261">
        <v>50</v>
      </c>
      <c r="T261">
        <v>0.15</v>
      </c>
      <c r="U261">
        <v>100</v>
      </c>
      <c r="V261">
        <v>992</v>
      </c>
      <c r="W261">
        <v>25.590599999999998</v>
      </c>
      <c r="X261">
        <v>0</v>
      </c>
      <c r="Y261">
        <v>509</v>
      </c>
      <c r="Z261">
        <v>1803.06</v>
      </c>
      <c r="AA261">
        <v>31238</v>
      </c>
      <c r="AE261" t="s">
        <v>536</v>
      </c>
      <c r="AF261">
        <v>3</v>
      </c>
      <c r="AG261">
        <v>10</v>
      </c>
      <c r="AH261">
        <v>0.1</v>
      </c>
      <c r="AI261">
        <v>50</v>
      </c>
      <c r="AJ261">
        <v>781</v>
      </c>
      <c r="AK261">
        <v>3.5305800000000001</v>
      </c>
      <c r="AL261">
        <v>0</v>
      </c>
      <c r="AM261">
        <v>203050</v>
      </c>
      <c r="AN261">
        <v>1800</v>
      </c>
      <c r="AO261">
        <v>62990</v>
      </c>
    </row>
    <row r="262" spans="1:41" x14ac:dyDescent="0.3">
      <c r="A262" s="65" t="s">
        <v>534</v>
      </c>
      <c r="B262" s="66">
        <v>0</v>
      </c>
      <c r="C262" s="66">
        <v>0</v>
      </c>
      <c r="D262" s="66">
        <v>0.05</v>
      </c>
      <c r="E262" t="s">
        <v>0</v>
      </c>
      <c r="F262" t="s">
        <v>3</v>
      </c>
      <c r="G262" s="39" t="e">
        <f>IF(N262="---","---",(F262-N262)/N262)</f>
        <v>#VALUE!</v>
      </c>
      <c r="H262" t="s">
        <v>3</v>
      </c>
      <c r="K262" t="s">
        <v>3</v>
      </c>
      <c r="L262" s="57" t="str">
        <f>IF(OR(H_24!$F262="---",H_24!$F262="infeas",H_24!$F262="inf"),"---",(H_24!$F262/M262)-1)</f>
        <v>---</v>
      </c>
      <c r="M262" s="20">
        <f>Model_dem!L2</f>
        <v>829</v>
      </c>
      <c r="N262">
        <f>Model_dem!G2</f>
        <v>829</v>
      </c>
      <c r="O262" s="23"/>
      <c r="Q262" t="s">
        <v>516</v>
      </c>
      <c r="R262">
        <v>1</v>
      </c>
      <c r="S262">
        <v>50</v>
      </c>
      <c r="T262">
        <v>0.2</v>
      </c>
      <c r="U262">
        <v>100</v>
      </c>
      <c r="V262">
        <v>1020</v>
      </c>
      <c r="W262">
        <v>151.70599999999999</v>
      </c>
      <c r="X262">
        <v>0</v>
      </c>
      <c r="Y262">
        <v>66</v>
      </c>
      <c r="Z262">
        <v>1818.5</v>
      </c>
      <c r="AA262">
        <v>9657</v>
      </c>
      <c r="AE262" t="s">
        <v>536</v>
      </c>
      <c r="AF262">
        <v>3</v>
      </c>
      <c r="AG262">
        <v>10</v>
      </c>
      <c r="AH262">
        <v>0.15</v>
      </c>
      <c r="AI262">
        <v>50</v>
      </c>
      <c r="AJ262" t="s">
        <v>511</v>
      </c>
      <c r="AK262" t="s">
        <v>511</v>
      </c>
      <c r="AL262" t="s">
        <v>511</v>
      </c>
      <c r="AM262" t="s">
        <v>511</v>
      </c>
      <c r="AN262" t="s">
        <v>511</v>
      </c>
    </row>
    <row r="263" spans="1:41" x14ac:dyDescent="0.3">
      <c r="A263" s="68" t="s">
        <v>534</v>
      </c>
      <c r="B263" s="20">
        <v>0</v>
      </c>
      <c r="C263" s="20">
        <v>0</v>
      </c>
      <c r="D263" s="20">
        <v>0.1</v>
      </c>
      <c r="E263" t="s">
        <v>0</v>
      </c>
      <c r="F263" t="s">
        <v>3</v>
      </c>
      <c r="G263" s="39" t="e">
        <f t="shared" ref="G263:G326" si="63">IF(N263="---","---",(F263-N263)/N263)</f>
        <v>#VALUE!</v>
      </c>
      <c r="H263" t="s">
        <v>3</v>
      </c>
      <c r="K263" t="s">
        <v>3</v>
      </c>
      <c r="L263" s="57" t="str">
        <f>IF(OR(H_24!$F263="---",H_24!$F263="infeas",H_24!$F263="inf"),"---",(H_24!$F263/M263)-1)</f>
        <v>---</v>
      </c>
      <c r="M263" s="20">
        <f>Model_dem!L3</f>
        <v>829</v>
      </c>
      <c r="N263">
        <f>Model_dem!G3</f>
        <v>829</v>
      </c>
      <c r="O263" s="23"/>
      <c r="Q263" t="s">
        <v>516</v>
      </c>
      <c r="R263">
        <v>2</v>
      </c>
      <c r="S263">
        <v>5</v>
      </c>
      <c r="T263">
        <v>0.05</v>
      </c>
      <c r="U263">
        <v>100</v>
      </c>
      <c r="V263">
        <v>966</v>
      </c>
      <c r="W263">
        <v>9.4290500000000002</v>
      </c>
      <c r="X263">
        <v>4</v>
      </c>
      <c r="Y263">
        <v>74801</v>
      </c>
      <c r="Z263">
        <v>1800.02</v>
      </c>
      <c r="AA263">
        <v>119350</v>
      </c>
      <c r="AE263" t="s">
        <v>536</v>
      </c>
      <c r="AF263">
        <v>3</v>
      </c>
      <c r="AG263">
        <v>10</v>
      </c>
      <c r="AH263">
        <v>0.2</v>
      </c>
      <c r="AI263">
        <v>50</v>
      </c>
      <c r="AJ263" t="s">
        <v>511</v>
      </c>
      <c r="AK263" t="s">
        <v>511</v>
      </c>
      <c r="AL263" t="s">
        <v>511</v>
      </c>
      <c r="AM263" t="s">
        <v>511</v>
      </c>
      <c r="AN263" t="s">
        <v>511</v>
      </c>
    </row>
    <row r="264" spans="1:41" x14ac:dyDescent="0.3">
      <c r="A264" s="65" t="s">
        <v>534</v>
      </c>
      <c r="B264" s="66">
        <v>0</v>
      </c>
      <c r="C264" s="66">
        <v>0</v>
      </c>
      <c r="D264" s="66">
        <v>0.15</v>
      </c>
      <c r="E264" t="s">
        <v>0</v>
      </c>
      <c r="F264" t="s">
        <v>3</v>
      </c>
      <c r="G264" s="39" t="e">
        <f t="shared" si="63"/>
        <v>#VALUE!</v>
      </c>
      <c r="H264" t="s">
        <v>3</v>
      </c>
      <c r="K264" t="s">
        <v>3</v>
      </c>
      <c r="L264" s="57" t="str">
        <f>IF(OR(H_24!$F264="---",H_24!$F264="infeas",H_24!$F264="inf"),"---",(H_24!$F264/M264)-1)</f>
        <v>---</v>
      </c>
      <c r="M264" s="20">
        <f>Model_dem!L4</f>
        <v>829</v>
      </c>
      <c r="N264">
        <f>Model_dem!G4</f>
        <v>829</v>
      </c>
      <c r="O264" s="23"/>
      <c r="Q264" t="s">
        <v>516</v>
      </c>
      <c r="R264">
        <v>2</v>
      </c>
      <c r="S264">
        <v>5</v>
      </c>
      <c r="T264">
        <v>0.1</v>
      </c>
      <c r="U264">
        <v>100</v>
      </c>
      <c r="V264">
        <v>966</v>
      </c>
      <c r="W264">
        <v>6.3803599999999996</v>
      </c>
      <c r="X264">
        <v>0</v>
      </c>
      <c r="Y264">
        <v>79240</v>
      </c>
      <c r="Z264">
        <v>1800.05</v>
      </c>
      <c r="AA264">
        <v>104529</v>
      </c>
      <c r="AE264" t="s">
        <v>536</v>
      </c>
      <c r="AF264">
        <v>3</v>
      </c>
      <c r="AG264">
        <v>25</v>
      </c>
      <c r="AH264">
        <v>0.05</v>
      </c>
      <c r="AI264">
        <v>50</v>
      </c>
      <c r="AJ264">
        <v>733</v>
      </c>
      <c r="AK264">
        <v>24.291499999999999</v>
      </c>
      <c r="AL264">
        <v>8</v>
      </c>
      <c r="AM264">
        <v>491124</v>
      </c>
      <c r="AN264">
        <v>1800.01</v>
      </c>
      <c r="AO264">
        <v>80466</v>
      </c>
    </row>
    <row r="265" spans="1:41" x14ac:dyDescent="0.3">
      <c r="A265" s="68" t="s">
        <v>534</v>
      </c>
      <c r="B265" s="20">
        <v>0</v>
      </c>
      <c r="C265" s="20">
        <v>0</v>
      </c>
      <c r="D265" s="20">
        <v>0.2</v>
      </c>
      <c r="E265" t="s">
        <v>0</v>
      </c>
      <c r="F265" t="s">
        <v>3</v>
      </c>
      <c r="G265" s="39" t="e">
        <f t="shared" si="63"/>
        <v>#VALUE!</v>
      </c>
      <c r="H265" t="s">
        <v>3</v>
      </c>
      <c r="K265" t="s">
        <v>3</v>
      </c>
      <c r="L265" s="57" t="str">
        <f>IF(OR(H_24!$F265="---",H_24!$F265="infeas",H_24!$F265="inf"),"---",(H_24!$F265/M265)-1)</f>
        <v>---</v>
      </c>
      <c r="M265" s="20">
        <f>Model_dem!L5</f>
        <v>829</v>
      </c>
      <c r="N265">
        <f>Model_dem!G5</f>
        <v>829</v>
      </c>
      <c r="O265" s="23"/>
      <c r="Q265" t="s">
        <v>516</v>
      </c>
      <c r="R265">
        <v>2</v>
      </c>
      <c r="S265">
        <v>5</v>
      </c>
      <c r="T265">
        <v>0.15</v>
      </c>
      <c r="U265">
        <v>100</v>
      </c>
      <c r="V265">
        <v>969</v>
      </c>
      <c r="W265">
        <v>14.2835</v>
      </c>
      <c r="X265">
        <v>15</v>
      </c>
      <c r="Y265">
        <v>53462</v>
      </c>
      <c r="Z265">
        <v>1800</v>
      </c>
      <c r="AA265">
        <v>115242</v>
      </c>
      <c r="AE265" t="s">
        <v>536</v>
      </c>
      <c r="AF265">
        <v>3</v>
      </c>
      <c r="AG265">
        <v>25</v>
      </c>
      <c r="AH265">
        <v>0.1</v>
      </c>
      <c r="AI265">
        <v>50</v>
      </c>
      <c r="AJ265">
        <v>781</v>
      </c>
      <c r="AK265">
        <v>9.7558000000000007</v>
      </c>
      <c r="AL265">
        <v>4</v>
      </c>
      <c r="AM265">
        <v>96384</v>
      </c>
      <c r="AN265">
        <v>1800</v>
      </c>
      <c r="AO265">
        <v>53786</v>
      </c>
    </row>
    <row r="266" spans="1:41" x14ac:dyDescent="0.3">
      <c r="A266" s="65" t="s">
        <v>534</v>
      </c>
      <c r="B266" s="66">
        <v>1</v>
      </c>
      <c r="C266" s="66">
        <v>5</v>
      </c>
      <c r="D266" s="66">
        <v>0.05</v>
      </c>
      <c r="E266" t="s">
        <v>0</v>
      </c>
      <c r="F266" t="s">
        <v>3</v>
      </c>
      <c r="G266" s="39" t="e">
        <f t="shared" si="63"/>
        <v>#VALUE!</v>
      </c>
      <c r="H266" t="s">
        <v>3</v>
      </c>
      <c r="K266" t="s">
        <v>3</v>
      </c>
      <c r="L266" s="57" t="str">
        <f>IF(OR(H_24!$F266="---",H_24!$F266="infeas",H_24!$F266="inf"),"---",(H_24!$F266/M266)-1)</f>
        <v>---</v>
      </c>
      <c r="M266" s="20">
        <f>Model_dem!L6</f>
        <v>829</v>
      </c>
      <c r="N266">
        <f>Model_dem!G6</f>
        <v>831</v>
      </c>
      <c r="O266" s="23"/>
      <c r="P266" t="str">
        <f>IF(OR(H_24!$Q266&lt;&gt;A266,R266&lt;&gt;B266,S266&lt;&gt;C266,T266&lt;&gt;D266),"Aqui", " ")</f>
        <v>Aqui</v>
      </c>
      <c r="Q266" t="s">
        <v>516</v>
      </c>
      <c r="R266">
        <v>2</v>
      </c>
      <c r="S266">
        <v>5</v>
      </c>
      <c r="T266">
        <v>0.2</v>
      </c>
      <c r="U266">
        <v>100</v>
      </c>
      <c r="V266">
        <v>977</v>
      </c>
      <c r="W266">
        <v>33.255499999999998</v>
      </c>
      <c r="X266">
        <v>13</v>
      </c>
      <c r="Y266">
        <v>27066</v>
      </c>
      <c r="Z266">
        <v>1800</v>
      </c>
      <c r="AA266">
        <v>95644</v>
      </c>
      <c r="AE266" t="s">
        <v>536</v>
      </c>
      <c r="AF266">
        <v>3</v>
      </c>
      <c r="AG266">
        <v>25</v>
      </c>
      <c r="AH266">
        <v>0.15</v>
      </c>
      <c r="AI266">
        <v>50</v>
      </c>
      <c r="AJ266" t="s">
        <v>511</v>
      </c>
      <c r="AK266" t="s">
        <v>511</v>
      </c>
      <c r="AL266" t="s">
        <v>511</v>
      </c>
      <c r="AM266" t="s">
        <v>511</v>
      </c>
      <c r="AN266" t="s">
        <v>511</v>
      </c>
    </row>
    <row r="267" spans="1:41" x14ac:dyDescent="0.3">
      <c r="A267" s="68" t="s">
        <v>534</v>
      </c>
      <c r="B267" s="20">
        <v>1</v>
      </c>
      <c r="C267" s="20">
        <v>5</v>
      </c>
      <c r="D267" s="20">
        <v>0.1</v>
      </c>
      <c r="E267" t="s">
        <v>0</v>
      </c>
      <c r="F267" t="s">
        <v>3</v>
      </c>
      <c r="G267" s="39" t="e">
        <f t="shared" si="63"/>
        <v>#VALUE!</v>
      </c>
      <c r="H267" t="s">
        <v>3</v>
      </c>
      <c r="K267" t="s">
        <v>3</v>
      </c>
      <c r="L267" s="57" t="str">
        <f>IF(OR(H_24!$F267="---",H_24!$F267="infeas",H_24!$F267="inf"),"---",(H_24!$F267/M267)-1)</f>
        <v>---</v>
      </c>
      <c r="M267" s="20">
        <f>Model_dem!L7</f>
        <v>829</v>
      </c>
      <c r="N267">
        <f>Model_dem!G7</f>
        <v>831</v>
      </c>
      <c r="O267" s="23"/>
      <c r="P267" t="str">
        <f>IF(OR(H_24!$Q267&lt;&gt;A267,R267&lt;&gt;B267,S267&lt;&gt;C267,T267&lt;&gt;D267),"Aqui", " ")</f>
        <v>Aqui</v>
      </c>
      <c r="Q267" t="s">
        <v>516</v>
      </c>
      <c r="R267">
        <v>2</v>
      </c>
      <c r="S267">
        <v>10</v>
      </c>
      <c r="T267">
        <v>0.05</v>
      </c>
      <c r="U267">
        <v>100</v>
      </c>
      <c r="V267">
        <v>966</v>
      </c>
      <c r="W267">
        <v>47.668799999999997</v>
      </c>
      <c r="X267">
        <v>40</v>
      </c>
      <c r="Y267">
        <v>19498</v>
      </c>
      <c r="Z267">
        <v>1800.01</v>
      </c>
      <c r="AA267">
        <v>70091</v>
      </c>
      <c r="AE267" t="s">
        <v>536</v>
      </c>
      <c r="AF267">
        <v>3</v>
      </c>
      <c r="AG267">
        <v>25</v>
      </c>
      <c r="AH267">
        <v>0.2</v>
      </c>
      <c r="AI267">
        <v>50</v>
      </c>
      <c r="AJ267" t="s">
        <v>511</v>
      </c>
      <c r="AK267" t="s">
        <v>511</v>
      </c>
      <c r="AL267" t="s">
        <v>511</v>
      </c>
      <c r="AM267" t="s">
        <v>511</v>
      </c>
      <c r="AN267" t="s">
        <v>511</v>
      </c>
    </row>
    <row r="268" spans="1:41" x14ac:dyDescent="0.3">
      <c r="A268" s="65" t="s">
        <v>534</v>
      </c>
      <c r="B268" s="66">
        <v>1</v>
      </c>
      <c r="C268" s="66">
        <v>5</v>
      </c>
      <c r="D268" s="66">
        <v>0.15</v>
      </c>
      <c r="E268" t="s">
        <v>0</v>
      </c>
      <c r="F268" t="s">
        <v>3</v>
      </c>
      <c r="G268" s="39" t="e">
        <f t="shared" si="63"/>
        <v>#VALUE!</v>
      </c>
      <c r="H268" t="s">
        <v>3</v>
      </c>
      <c r="K268" t="s">
        <v>3</v>
      </c>
      <c r="L268" s="57" t="str">
        <f>IF(OR(H_24!$F268="---",H_24!$F268="infeas",H_24!$F268="inf"),"---",(H_24!$F268/M268)-1)</f>
        <v>---</v>
      </c>
      <c r="M268" s="20">
        <f>Model_dem!L8</f>
        <v>829</v>
      </c>
      <c r="N268">
        <f>Model_dem!G8</f>
        <v>842</v>
      </c>
      <c r="O268" s="23"/>
      <c r="P268" t="str">
        <f>IF(OR(H_24!$Q268&lt;&gt;A268,R268&lt;&gt;B268,S268&lt;&gt;C268,T268&lt;&gt;D268),"Aqui", " ")</f>
        <v>Aqui</v>
      </c>
      <c r="Q268" t="s">
        <v>516</v>
      </c>
      <c r="R268">
        <v>2</v>
      </c>
      <c r="S268">
        <v>10</v>
      </c>
      <c r="T268">
        <v>0.1</v>
      </c>
      <c r="U268">
        <v>100</v>
      </c>
      <c r="V268">
        <v>971</v>
      </c>
      <c r="W268">
        <v>149.13200000000001</v>
      </c>
      <c r="X268">
        <v>100</v>
      </c>
      <c r="Y268">
        <v>8211</v>
      </c>
      <c r="Z268">
        <v>1800.45</v>
      </c>
      <c r="AA268">
        <v>50205</v>
      </c>
      <c r="AE268" t="s">
        <v>536</v>
      </c>
      <c r="AF268">
        <v>3</v>
      </c>
      <c r="AG268">
        <v>50</v>
      </c>
      <c r="AH268">
        <v>0.1</v>
      </c>
      <c r="AI268">
        <v>50</v>
      </c>
      <c r="AJ268">
        <v>781</v>
      </c>
      <c r="AK268">
        <v>2.8176899999999998</v>
      </c>
      <c r="AL268">
        <v>0</v>
      </c>
      <c r="AM268">
        <v>316521</v>
      </c>
      <c r="AN268">
        <v>1800.01</v>
      </c>
      <c r="AO268">
        <v>67343</v>
      </c>
    </row>
    <row r="269" spans="1:41" x14ac:dyDescent="0.3">
      <c r="A269" s="68" t="s">
        <v>534</v>
      </c>
      <c r="B269" s="20">
        <v>1</v>
      </c>
      <c r="C269" s="20">
        <v>5</v>
      </c>
      <c r="D269" s="20">
        <v>0.2</v>
      </c>
      <c r="E269" t="s">
        <v>0</v>
      </c>
      <c r="F269" t="s">
        <v>3</v>
      </c>
      <c r="G269" s="39" t="e">
        <f t="shared" si="63"/>
        <v>#VALUE!</v>
      </c>
      <c r="H269" t="s">
        <v>3</v>
      </c>
      <c r="K269" t="s">
        <v>3</v>
      </c>
      <c r="L269" s="57" t="str">
        <f>IF(OR(H_24!$F269="---",H_24!$F269="infeas",H_24!$F269="inf"),"---",(H_24!$F269/M269)-1)</f>
        <v>---</v>
      </c>
      <c r="M269" s="20">
        <f>Model_dem!L9</f>
        <v>829</v>
      </c>
      <c r="N269">
        <f>Model_dem!G9</f>
        <v>849</v>
      </c>
      <c r="O269" s="23"/>
      <c r="P269" t="str">
        <f>IF(OR(H_24!$Q269&lt;&gt;A269,R269&lt;&gt;B269,S269&lt;&gt;C269,T269&lt;&gt;D269),"Aqui", " ")</f>
        <v>Aqui</v>
      </c>
      <c r="Q269" t="s">
        <v>516</v>
      </c>
      <c r="R269">
        <v>2</v>
      </c>
      <c r="S269">
        <v>10</v>
      </c>
      <c r="T269">
        <v>0.15</v>
      </c>
      <c r="U269">
        <v>100</v>
      </c>
      <c r="V269">
        <v>979</v>
      </c>
      <c r="W269">
        <v>25.661300000000001</v>
      </c>
      <c r="X269">
        <v>3</v>
      </c>
      <c r="Y269">
        <v>3314</v>
      </c>
      <c r="Z269">
        <v>1800.06</v>
      </c>
      <c r="AA269">
        <v>42139</v>
      </c>
      <c r="AE269" t="s">
        <v>536</v>
      </c>
      <c r="AF269">
        <v>3</v>
      </c>
      <c r="AG269">
        <v>50</v>
      </c>
      <c r="AH269">
        <v>0.15</v>
      </c>
      <c r="AI269">
        <v>50</v>
      </c>
      <c r="AJ269" t="s">
        <v>511</v>
      </c>
      <c r="AK269" t="s">
        <v>511</v>
      </c>
      <c r="AL269" t="s">
        <v>511</v>
      </c>
      <c r="AM269" t="s">
        <v>511</v>
      </c>
      <c r="AN269" t="s">
        <v>511</v>
      </c>
    </row>
    <row r="270" spans="1:41" x14ac:dyDescent="0.3">
      <c r="A270" s="65" t="s">
        <v>534</v>
      </c>
      <c r="B270" s="66">
        <v>1</v>
      </c>
      <c r="C270" s="66">
        <v>10</v>
      </c>
      <c r="D270" s="66">
        <v>0.05</v>
      </c>
      <c r="E270" t="s">
        <v>0</v>
      </c>
      <c r="F270" t="s">
        <v>3</v>
      </c>
      <c r="G270" s="39" t="e">
        <f t="shared" si="63"/>
        <v>#VALUE!</v>
      </c>
      <c r="H270" t="s">
        <v>3</v>
      </c>
      <c r="K270" t="s">
        <v>3</v>
      </c>
      <c r="L270" s="57" t="str">
        <f>IF(OR(H_24!$F270="---",H_24!$F270="infeas",H_24!$F270="inf"),"---",(H_24!$F270/M270)-1)</f>
        <v>---</v>
      </c>
      <c r="M270" s="20">
        <f>Model_dem!L10</f>
        <v>829</v>
      </c>
      <c r="N270">
        <f>Model_dem!G10</f>
        <v>831</v>
      </c>
      <c r="O270" s="23"/>
      <c r="P270" t="str">
        <f>IF(OR(H_24!$Q270&lt;&gt;A270,R270&lt;&gt;B270,S270&lt;&gt;C270,T270&lt;&gt;D270),"Aqui", " ")</f>
        <v>Aqui</v>
      </c>
      <c r="Q270" t="s">
        <v>516</v>
      </c>
      <c r="R270">
        <v>2</v>
      </c>
      <c r="S270">
        <v>10</v>
      </c>
      <c r="T270">
        <v>0.2</v>
      </c>
      <c r="U270">
        <v>100</v>
      </c>
      <c r="V270">
        <v>986</v>
      </c>
      <c r="W270">
        <v>26.464099999999998</v>
      </c>
      <c r="X270">
        <v>0</v>
      </c>
      <c r="Y270">
        <v>1078</v>
      </c>
      <c r="Z270">
        <v>1804.94</v>
      </c>
      <c r="AA270">
        <v>24732</v>
      </c>
      <c r="AE270" t="s">
        <v>536</v>
      </c>
      <c r="AF270">
        <v>3</v>
      </c>
      <c r="AG270">
        <v>50</v>
      </c>
      <c r="AH270">
        <v>0.2</v>
      </c>
      <c r="AI270">
        <v>50</v>
      </c>
      <c r="AJ270" t="s">
        <v>511</v>
      </c>
      <c r="AK270" t="s">
        <v>511</v>
      </c>
      <c r="AL270" t="s">
        <v>511</v>
      </c>
      <c r="AM270" t="s">
        <v>511</v>
      </c>
      <c r="AN270" t="s">
        <v>511</v>
      </c>
    </row>
    <row r="271" spans="1:41" x14ac:dyDescent="0.3">
      <c r="A271" s="68" t="s">
        <v>534</v>
      </c>
      <c r="B271" s="20">
        <v>1</v>
      </c>
      <c r="C271" s="20">
        <v>10</v>
      </c>
      <c r="D271" s="20">
        <v>0.1</v>
      </c>
      <c r="E271" t="s">
        <v>0</v>
      </c>
      <c r="F271" t="s">
        <v>3</v>
      </c>
      <c r="G271" s="39" t="e">
        <f t="shared" si="63"/>
        <v>#VALUE!</v>
      </c>
      <c r="H271" t="s">
        <v>3</v>
      </c>
      <c r="K271" t="s">
        <v>3</v>
      </c>
      <c r="L271" s="57" t="str">
        <f>IF(OR(H_24!$F271="---",H_24!$F271="infeas",H_24!$F271="inf"),"---",(H_24!$F271/M271)-1)</f>
        <v>---</v>
      </c>
      <c r="M271" s="20">
        <f>Model_dem!L11</f>
        <v>829</v>
      </c>
      <c r="N271">
        <f>Model_dem!G11</f>
        <v>831</v>
      </c>
      <c r="O271" s="23"/>
      <c r="P271" t="str">
        <f>IF(OR(H_24!$Q271&lt;&gt;A271,R271&lt;&gt;B271,S271&lt;&gt;C271,T271&lt;&gt;D271),"Aqui", " ")</f>
        <v>Aqui</v>
      </c>
      <c r="Q271" t="s">
        <v>516</v>
      </c>
      <c r="R271">
        <v>2</v>
      </c>
      <c r="S271">
        <v>25</v>
      </c>
      <c r="T271">
        <v>0.05</v>
      </c>
      <c r="U271">
        <v>100</v>
      </c>
      <c r="V271">
        <v>971</v>
      </c>
      <c r="W271">
        <v>14.260899999999999</v>
      </c>
      <c r="X271">
        <v>6</v>
      </c>
      <c r="Y271">
        <v>13102</v>
      </c>
      <c r="Z271">
        <v>1800.25</v>
      </c>
      <c r="AA271">
        <v>61413</v>
      </c>
      <c r="AE271" t="s">
        <v>524</v>
      </c>
      <c r="AF271">
        <v>0</v>
      </c>
      <c r="AG271">
        <v>0</v>
      </c>
      <c r="AH271">
        <v>0.05</v>
      </c>
      <c r="AI271">
        <v>100</v>
      </c>
      <c r="AJ271">
        <v>1006</v>
      </c>
      <c r="AK271">
        <v>5.8815400000000002</v>
      </c>
      <c r="AL271">
        <v>0</v>
      </c>
      <c r="AM271">
        <v>1730</v>
      </c>
      <c r="AN271">
        <v>1800.01</v>
      </c>
      <c r="AO271">
        <v>70172</v>
      </c>
    </row>
    <row r="272" spans="1:41" x14ac:dyDescent="0.3">
      <c r="A272" s="65" t="s">
        <v>534</v>
      </c>
      <c r="B272" s="66">
        <v>1</v>
      </c>
      <c r="C272" s="66">
        <v>10</v>
      </c>
      <c r="D272" s="66">
        <v>0.15</v>
      </c>
      <c r="E272" t="s">
        <v>0</v>
      </c>
      <c r="F272" t="s">
        <v>3</v>
      </c>
      <c r="G272" s="39" t="e">
        <f t="shared" si="63"/>
        <v>#VALUE!</v>
      </c>
      <c r="H272" t="s">
        <v>3</v>
      </c>
      <c r="K272" t="s">
        <v>3</v>
      </c>
      <c r="L272" s="57" t="str">
        <f>IF(OR(H_24!$F272="---",H_24!$F272="infeas",H_24!$F272="inf"),"---",(H_24!$F272/M272)-1)</f>
        <v>---</v>
      </c>
      <c r="M272" s="20">
        <f>Model_dem!L12</f>
        <v>829</v>
      </c>
      <c r="N272">
        <f>Model_dem!G12</f>
        <v>842</v>
      </c>
      <c r="O272" s="23"/>
      <c r="P272" t="str">
        <f>IF(OR(H_24!$Q272&lt;&gt;A272,R272&lt;&gt;B272,S272&lt;&gt;C272,T272&lt;&gt;D272),"Aqui", " ")</f>
        <v>Aqui</v>
      </c>
      <c r="Q272" t="s">
        <v>516</v>
      </c>
      <c r="R272">
        <v>2</v>
      </c>
      <c r="S272">
        <v>25</v>
      </c>
      <c r="T272">
        <v>0.1</v>
      </c>
      <c r="U272">
        <v>100</v>
      </c>
      <c r="V272">
        <v>988</v>
      </c>
      <c r="W272">
        <v>50.114699999999999</v>
      </c>
      <c r="X272">
        <v>13</v>
      </c>
      <c r="Y272">
        <v>1459</v>
      </c>
      <c r="Z272">
        <v>1801.32</v>
      </c>
      <c r="AA272">
        <v>30937</v>
      </c>
      <c r="AE272" t="s">
        <v>524</v>
      </c>
      <c r="AF272">
        <v>0</v>
      </c>
      <c r="AG272">
        <v>0</v>
      </c>
      <c r="AH272">
        <v>0.1</v>
      </c>
      <c r="AI272">
        <v>100</v>
      </c>
      <c r="AJ272">
        <v>1006</v>
      </c>
      <c r="AK272">
        <v>10.162699999999999</v>
      </c>
      <c r="AL272">
        <v>2</v>
      </c>
      <c r="AM272">
        <v>2160</v>
      </c>
      <c r="AN272">
        <v>1800</v>
      </c>
      <c r="AO272">
        <v>80316</v>
      </c>
    </row>
    <row r="273" spans="1:41" x14ac:dyDescent="0.3">
      <c r="A273" s="68" t="s">
        <v>534</v>
      </c>
      <c r="B273" s="20">
        <v>1</v>
      </c>
      <c r="C273" s="20">
        <v>10</v>
      </c>
      <c r="D273" s="20">
        <v>0.2</v>
      </c>
      <c r="E273" t="s">
        <v>0</v>
      </c>
      <c r="F273" t="s">
        <v>3</v>
      </c>
      <c r="G273" s="39" t="e">
        <f t="shared" si="63"/>
        <v>#VALUE!</v>
      </c>
      <c r="H273" t="s">
        <v>3</v>
      </c>
      <c r="K273" t="s">
        <v>3</v>
      </c>
      <c r="L273" s="57" t="str">
        <f>IF(OR(H_24!$F273="---",H_24!$F273="infeas",H_24!$F273="inf"),"---",(H_24!$F273/M273)-1)</f>
        <v>---</v>
      </c>
      <c r="M273" s="20">
        <f>Model_dem!L13</f>
        <v>829</v>
      </c>
      <c r="N273">
        <f>Model_dem!G13</f>
        <v>849</v>
      </c>
      <c r="O273" s="23"/>
      <c r="P273" t="str">
        <f>IF(OR(H_24!$Q273&lt;&gt;A273,R273&lt;&gt;B273,S273&lt;&gt;C273,T273&lt;&gt;D273),"Aqui", " ")</f>
        <v>Aqui</v>
      </c>
      <c r="Q273" t="s">
        <v>516</v>
      </c>
      <c r="R273">
        <v>2</v>
      </c>
      <c r="S273">
        <v>25</v>
      </c>
      <c r="T273">
        <v>0.15</v>
      </c>
      <c r="U273">
        <v>100</v>
      </c>
      <c r="V273">
        <v>992</v>
      </c>
      <c r="W273">
        <v>146.577</v>
      </c>
      <c r="X273">
        <v>9</v>
      </c>
      <c r="Y273">
        <v>378</v>
      </c>
      <c r="Z273">
        <v>1810.29</v>
      </c>
      <c r="AA273">
        <v>13998</v>
      </c>
      <c r="AE273" t="s">
        <v>524</v>
      </c>
      <c r="AF273">
        <v>0</v>
      </c>
      <c r="AG273">
        <v>0</v>
      </c>
      <c r="AH273">
        <v>0.15</v>
      </c>
      <c r="AI273">
        <v>100</v>
      </c>
      <c r="AJ273">
        <v>1006</v>
      </c>
      <c r="AK273">
        <v>8.5070899999999998</v>
      </c>
      <c r="AL273">
        <v>0</v>
      </c>
      <c r="AM273">
        <v>1759</v>
      </c>
      <c r="AN273">
        <v>1800.02</v>
      </c>
      <c r="AO273">
        <v>71338</v>
      </c>
    </row>
    <row r="274" spans="1:41" x14ac:dyDescent="0.3">
      <c r="A274" s="65" t="s">
        <v>534</v>
      </c>
      <c r="B274" s="66">
        <v>1</v>
      </c>
      <c r="C274" s="66">
        <v>25</v>
      </c>
      <c r="D274" s="66">
        <v>0.05</v>
      </c>
      <c r="E274" t="s">
        <v>0</v>
      </c>
      <c r="F274" t="s">
        <v>3</v>
      </c>
      <c r="G274" s="39" t="e">
        <f t="shared" si="63"/>
        <v>#VALUE!</v>
      </c>
      <c r="H274" t="s">
        <v>3</v>
      </c>
      <c r="K274" t="s">
        <v>3</v>
      </c>
      <c r="L274" s="57" t="str">
        <f>IF(OR(H_24!$F274="---",H_24!$F274="infeas",H_24!$F274="inf"),"---",(H_24!$F274/M274)-1)</f>
        <v>---</v>
      </c>
      <c r="M274" s="20">
        <f>Model_dem!L14</f>
        <v>829</v>
      </c>
      <c r="N274">
        <f>Model_dem!G14</f>
        <v>842</v>
      </c>
      <c r="O274" s="23"/>
      <c r="P274" t="str">
        <f>IF(OR(H_24!$Q274&lt;&gt;A274,R274&lt;&gt;B274,S274&lt;&gt;C274,T274&lt;&gt;D274),"Aqui", " ")</f>
        <v>Aqui</v>
      </c>
      <c r="Q274" t="s">
        <v>516</v>
      </c>
      <c r="R274">
        <v>2</v>
      </c>
      <c r="S274">
        <v>25</v>
      </c>
      <c r="T274">
        <v>0.2</v>
      </c>
      <c r="U274">
        <v>100</v>
      </c>
      <c r="V274">
        <v>1016</v>
      </c>
      <c r="W274">
        <v>598.15899999999999</v>
      </c>
      <c r="X274">
        <v>8</v>
      </c>
      <c r="Y274">
        <v>49</v>
      </c>
      <c r="Z274">
        <v>1825.53</v>
      </c>
      <c r="AA274">
        <v>5781</v>
      </c>
      <c r="AE274" t="s">
        <v>524</v>
      </c>
      <c r="AF274">
        <v>0</v>
      </c>
      <c r="AG274">
        <v>0</v>
      </c>
      <c r="AH274">
        <v>0.2</v>
      </c>
      <c r="AI274">
        <v>100</v>
      </c>
      <c r="AJ274">
        <v>1006</v>
      </c>
      <c r="AK274">
        <v>39.807899999999997</v>
      </c>
      <c r="AL274">
        <v>10</v>
      </c>
      <c r="AM274">
        <v>1799</v>
      </c>
      <c r="AN274">
        <v>1800.01</v>
      </c>
      <c r="AO274">
        <v>76555</v>
      </c>
    </row>
    <row r="275" spans="1:41" x14ac:dyDescent="0.3">
      <c r="A275" s="68" t="s">
        <v>534</v>
      </c>
      <c r="B275" s="20">
        <v>1</v>
      </c>
      <c r="C275" s="20">
        <v>25</v>
      </c>
      <c r="D275" s="20">
        <v>0.1</v>
      </c>
      <c r="E275" t="s">
        <v>1</v>
      </c>
      <c r="F275" t="s">
        <v>3</v>
      </c>
      <c r="G275" s="39" t="e">
        <f t="shared" si="63"/>
        <v>#VALUE!</v>
      </c>
      <c r="H275" t="s">
        <v>3</v>
      </c>
      <c r="K275" t="s">
        <v>3</v>
      </c>
      <c r="L275" s="57" t="str">
        <f>IF(OR(H_24!$F275="---",H_24!$F275="infeas",H_24!$F275="inf"),"---",(H_24!$F275/M275)-1)</f>
        <v>---</v>
      </c>
      <c r="M275" s="20">
        <f>Model_dem!L15</f>
        <v>829</v>
      </c>
      <c r="N275">
        <f>Model_dem!G15</f>
        <v>917</v>
      </c>
      <c r="O275" s="23"/>
      <c r="P275" t="str">
        <f>IF(OR(H_24!$Q275&lt;&gt;A275,R275&lt;&gt;B275,S275&lt;&gt;C275,T275&lt;&gt;D275),"Aqui", " ")</f>
        <v>Aqui</v>
      </c>
      <c r="Q275" t="s">
        <v>516</v>
      </c>
      <c r="R275">
        <v>2</v>
      </c>
      <c r="S275">
        <v>50</v>
      </c>
      <c r="T275">
        <v>0.05</v>
      </c>
      <c r="U275">
        <v>100</v>
      </c>
      <c r="V275">
        <v>978</v>
      </c>
      <c r="W275">
        <v>17.7409</v>
      </c>
      <c r="X275">
        <v>6</v>
      </c>
      <c r="Y275">
        <v>14365</v>
      </c>
      <c r="Z275">
        <v>1800.3</v>
      </c>
      <c r="AA275">
        <v>90046</v>
      </c>
      <c r="AE275" t="s">
        <v>524</v>
      </c>
      <c r="AF275">
        <v>1</v>
      </c>
      <c r="AG275">
        <v>5</v>
      </c>
      <c r="AH275">
        <v>0.05</v>
      </c>
      <c r="AI275">
        <v>100</v>
      </c>
      <c r="AJ275">
        <v>1007</v>
      </c>
      <c r="AK275">
        <v>23.4054</v>
      </c>
      <c r="AL275">
        <v>0</v>
      </c>
      <c r="AM275">
        <v>558</v>
      </c>
      <c r="AN275">
        <v>1800.01</v>
      </c>
      <c r="AO275">
        <v>30539</v>
      </c>
    </row>
    <row r="276" spans="1:41" x14ac:dyDescent="0.3">
      <c r="A276" s="65" t="s">
        <v>534</v>
      </c>
      <c r="B276" s="66">
        <v>1</v>
      </c>
      <c r="C276" s="66">
        <v>25</v>
      </c>
      <c r="D276" s="66">
        <v>0.15</v>
      </c>
      <c r="E276" t="s">
        <v>2</v>
      </c>
      <c r="F276" t="s">
        <v>3</v>
      </c>
      <c r="G276" s="39" t="str">
        <f t="shared" si="63"/>
        <v>---</v>
      </c>
      <c r="H276" t="s">
        <v>3</v>
      </c>
      <c r="K276" t="s">
        <v>3</v>
      </c>
      <c r="L276" s="57" t="str">
        <f>IF(OR(H_24!$F276="---",H_24!$F276="infeas",H_24!$F276="inf"),"---",(H_24!$F276/M276)-1)</f>
        <v>---</v>
      </c>
      <c r="M276" s="20">
        <f>Model_dem!L16</f>
        <v>829</v>
      </c>
      <c r="N276" t="str">
        <f>Model_dem!G16</f>
        <v>---</v>
      </c>
      <c r="O276" s="23"/>
      <c r="P276" t="str">
        <f>IF(OR(H_24!$Q276&lt;&gt;A276,R276&lt;&gt;B276,S276&lt;&gt;C276,T276&lt;&gt;D276),"Aqui", " ")</f>
        <v>Aqui</v>
      </c>
      <c r="Q276" t="s">
        <v>516</v>
      </c>
      <c r="R276">
        <v>2</v>
      </c>
      <c r="S276">
        <v>50</v>
      </c>
      <c r="T276">
        <v>0.1</v>
      </c>
      <c r="U276">
        <v>100</v>
      </c>
      <c r="V276">
        <v>988</v>
      </c>
      <c r="W276">
        <v>93.447000000000003</v>
      </c>
      <c r="X276">
        <v>6</v>
      </c>
      <c r="Y276">
        <v>1103</v>
      </c>
      <c r="Z276">
        <v>1801.41</v>
      </c>
      <c r="AA276">
        <v>31292</v>
      </c>
      <c r="AE276" t="s">
        <v>524</v>
      </c>
      <c r="AF276">
        <v>1</v>
      </c>
      <c r="AG276">
        <v>5</v>
      </c>
      <c r="AH276">
        <v>0.1</v>
      </c>
      <c r="AI276">
        <v>100</v>
      </c>
      <c r="AJ276">
        <v>1009</v>
      </c>
      <c r="AK276">
        <v>41.793100000000003</v>
      </c>
      <c r="AL276">
        <v>4</v>
      </c>
      <c r="AM276">
        <v>663</v>
      </c>
      <c r="AN276">
        <v>1800.04</v>
      </c>
      <c r="AO276">
        <v>31263</v>
      </c>
    </row>
    <row r="277" spans="1:41" x14ac:dyDescent="0.3">
      <c r="A277" s="68" t="s">
        <v>534</v>
      </c>
      <c r="B277" s="20">
        <v>1</v>
      </c>
      <c r="C277" s="20">
        <v>25</v>
      </c>
      <c r="D277" s="20">
        <v>0.2</v>
      </c>
      <c r="E277" t="s">
        <v>2</v>
      </c>
      <c r="F277" t="s">
        <v>3</v>
      </c>
      <c r="G277" s="39" t="str">
        <f t="shared" si="63"/>
        <v>---</v>
      </c>
      <c r="H277" t="s">
        <v>3</v>
      </c>
      <c r="K277" t="s">
        <v>3</v>
      </c>
      <c r="L277" s="57" t="str">
        <f>IF(OR(H_24!$F277="---",H_24!$F277="infeas",H_24!$F277="inf"),"---",(H_24!$F277/M277)-1)</f>
        <v>---</v>
      </c>
      <c r="M277" s="20">
        <f>Model_dem!L17</f>
        <v>829</v>
      </c>
      <c r="N277" t="str">
        <f>Model_dem!G17</f>
        <v>---</v>
      </c>
      <c r="O277" s="23"/>
      <c r="P277" t="str">
        <f>IF(OR(H_24!$Q277&lt;&gt;A277,R277&lt;&gt;B277,S277&lt;&gt;C277,T277&lt;&gt;D277),"Aqui", " ")</f>
        <v>Aqui</v>
      </c>
      <c r="Q277" t="s">
        <v>516</v>
      </c>
      <c r="R277">
        <v>2</v>
      </c>
      <c r="S277">
        <v>50</v>
      </c>
      <c r="T277">
        <v>0.15</v>
      </c>
      <c r="U277">
        <v>100</v>
      </c>
      <c r="V277">
        <v>1020</v>
      </c>
      <c r="W277">
        <v>245.505</v>
      </c>
      <c r="X277">
        <v>7</v>
      </c>
      <c r="Y277">
        <v>93</v>
      </c>
      <c r="Z277">
        <v>1801.53</v>
      </c>
      <c r="AA277">
        <v>13303</v>
      </c>
      <c r="AE277" t="s">
        <v>524</v>
      </c>
      <c r="AF277">
        <v>1</v>
      </c>
      <c r="AG277">
        <v>5</v>
      </c>
      <c r="AH277">
        <v>0.15</v>
      </c>
      <c r="AI277">
        <v>100</v>
      </c>
      <c r="AJ277">
        <v>1015</v>
      </c>
      <c r="AK277">
        <v>248.369</v>
      </c>
      <c r="AL277">
        <v>32</v>
      </c>
      <c r="AM277">
        <v>348</v>
      </c>
      <c r="AN277">
        <v>1800.05</v>
      </c>
      <c r="AO277">
        <v>26465</v>
      </c>
    </row>
    <row r="278" spans="1:41" x14ac:dyDescent="0.3">
      <c r="A278" s="65" t="s">
        <v>534</v>
      </c>
      <c r="B278" s="66">
        <v>1</v>
      </c>
      <c r="C278" s="66">
        <v>50</v>
      </c>
      <c r="D278" s="66">
        <v>0.05</v>
      </c>
      <c r="E278" t="s">
        <v>1</v>
      </c>
      <c r="F278" t="s">
        <v>3</v>
      </c>
      <c r="G278" s="39" t="e">
        <f t="shared" si="63"/>
        <v>#VALUE!</v>
      </c>
      <c r="H278" t="s">
        <v>3</v>
      </c>
      <c r="K278" t="s">
        <v>3</v>
      </c>
      <c r="L278" s="57" t="str">
        <f>IF(OR(H_24!$F278="---",H_24!$F278="infeas",H_24!$F278="inf"),"---",(H_24!$F278/M278)-1)</f>
        <v>---</v>
      </c>
      <c r="M278" s="20">
        <f>Model_dem!L18</f>
        <v>829</v>
      </c>
      <c r="N278">
        <f>Model_dem!G18</f>
        <v>856</v>
      </c>
      <c r="O278" s="23"/>
      <c r="P278" t="str">
        <f>IF(OR(H_24!$Q278&lt;&gt;A278,R278&lt;&gt;B278,S278&lt;&gt;C278,T278&lt;&gt;D278),"Aqui", " ")</f>
        <v>Aqui</v>
      </c>
      <c r="Q278" t="s">
        <v>516</v>
      </c>
      <c r="R278">
        <v>2</v>
      </c>
      <c r="S278">
        <v>50</v>
      </c>
      <c r="T278">
        <v>0.2</v>
      </c>
      <c r="U278">
        <v>100</v>
      </c>
      <c r="V278" t="s">
        <v>46</v>
      </c>
      <c r="W278">
        <v>60.0259</v>
      </c>
      <c r="X278">
        <v>0</v>
      </c>
      <c r="Y278">
        <v>1</v>
      </c>
      <c r="Z278">
        <v>1808.12</v>
      </c>
      <c r="AA278">
        <v>672</v>
      </c>
      <c r="AE278" t="s">
        <v>524</v>
      </c>
      <c r="AF278">
        <v>1</v>
      </c>
      <c r="AG278">
        <v>5</v>
      </c>
      <c r="AH278">
        <v>0.2</v>
      </c>
      <c r="AI278">
        <v>100</v>
      </c>
      <c r="AJ278">
        <v>1015</v>
      </c>
      <c r="AK278">
        <v>64.265600000000006</v>
      </c>
      <c r="AL278">
        <v>4</v>
      </c>
      <c r="AM278">
        <v>378</v>
      </c>
      <c r="AN278">
        <v>1800.02</v>
      </c>
      <c r="AO278">
        <v>27821</v>
      </c>
    </row>
    <row r="279" spans="1:41" x14ac:dyDescent="0.3">
      <c r="A279" s="68" t="s">
        <v>534</v>
      </c>
      <c r="B279" s="20">
        <v>1</v>
      </c>
      <c r="C279" s="20">
        <v>50</v>
      </c>
      <c r="D279" s="20">
        <v>0.1</v>
      </c>
      <c r="E279" t="s">
        <v>2</v>
      </c>
      <c r="F279" t="s">
        <v>3</v>
      </c>
      <c r="G279" s="39" t="str">
        <f t="shared" si="63"/>
        <v>---</v>
      </c>
      <c r="H279" t="s">
        <v>3</v>
      </c>
      <c r="K279" t="s">
        <v>3</v>
      </c>
      <c r="L279" s="57" t="str">
        <f>IF(OR(H_24!$F279="---",H_24!$F279="infeas",H_24!$F279="inf"),"---",(H_24!$F279/M279)-1)</f>
        <v>---</v>
      </c>
      <c r="M279" s="20">
        <f>Model_dem!L19</f>
        <v>829</v>
      </c>
      <c r="N279" t="str">
        <f>Model_dem!G19</f>
        <v>---</v>
      </c>
      <c r="O279" s="23"/>
      <c r="P279" t="str">
        <f>IF(OR(H_24!$Q279&lt;&gt;A279,R279&lt;&gt;B279,S279&lt;&gt;C279,T279&lt;&gt;D279),"Aqui", " ")</f>
        <v>Aqui</v>
      </c>
      <c r="Q279" t="s">
        <v>516</v>
      </c>
      <c r="R279">
        <v>3</v>
      </c>
      <c r="S279">
        <v>0</v>
      </c>
      <c r="T279">
        <v>0.05</v>
      </c>
      <c r="U279">
        <v>100</v>
      </c>
      <c r="V279">
        <v>988</v>
      </c>
      <c r="W279">
        <v>26.98</v>
      </c>
      <c r="X279">
        <v>6</v>
      </c>
      <c r="Y279">
        <v>9871</v>
      </c>
      <c r="Z279">
        <v>1800.5</v>
      </c>
      <c r="AA279">
        <v>102626</v>
      </c>
      <c r="AE279" t="s">
        <v>524</v>
      </c>
      <c r="AF279">
        <v>1</v>
      </c>
      <c r="AG279">
        <v>10</v>
      </c>
      <c r="AH279">
        <v>0.05</v>
      </c>
      <c r="AI279">
        <v>100</v>
      </c>
      <c r="AJ279">
        <v>1007</v>
      </c>
      <c r="AK279">
        <v>21.529900000000001</v>
      </c>
      <c r="AL279">
        <v>0</v>
      </c>
      <c r="AM279">
        <v>538</v>
      </c>
      <c r="AN279">
        <v>1800.04</v>
      </c>
      <c r="AO279">
        <v>29916</v>
      </c>
    </row>
    <row r="280" spans="1:41" x14ac:dyDescent="0.3">
      <c r="A280" s="65" t="s">
        <v>534</v>
      </c>
      <c r="B280" s="66">
        <v>1</v>
      </c>
      <c r="C280" s="66">
        <v>50</v>
      </c>
      <c r="D280" s="66">
        <v>0.15</v>
      </c>
      <c r="E280" t="s">
        <v>2</v>
      </c>
      <c r="F280" t="s">
        <v>3</v>
      </c>
      <c r="G280" s="39" t="str">
        <f t="shared" si="63"/>
        <v>---</v>
      </c>
      <c r="H280" t="s">
        <v>3</v>
      </c>
      <c r="K280" t="s">
        <v>3</v>
      </c>
      <c r="L280" s="57" t="str">
        <f>IF(OR(H_24!$F280="---",H_24!$F280="infeas",H_24!$F280="inf"),"---",(H_24!$F280/M280)-1)</f>
        <v>---</v>
      </c>
      <c r="M280" s="20">
        <f>Model_dem!L20</f>
        <v>829</v>
      </c>
      <c r="N280" t="str">
        <f>Model_dem!G20</f>
        <v>---</v>
      </c>
      <c r="O280" s="23"/>
      <c r="P280" t="str">
        <f>IF(OR(H_24!$Q280&lt;&gt;A280,R280&lt;&gt;B280,S280&lt;&gt;C280,T280&lt;&gt;D280),"Aqui", " ")</f>
        <v>Aqui</v>
      </c>
      <c r="Q280" t="s">
        <v>516</v>
      </c>
      <c r="R280">
        <v>3</v>
      </c>
      <c r="S280">
        <v>0</v>
      </c>
      <c r="T280">
        <v>0.1</v>
      </c>
      <c r="U280">
        <v>100</v>
      </c>
      <c r="V280" t="s">
        <v>511</v>
      </c>
      <c r="W280" t="s">
        <v>511</v>
      </c>
      <c r="X280" t="s">
        <v>511</v>
      </c>
      <c r="Y280" t="s">
        <v>511</v>
      </c>
      <c r="Z280" t="s">
        <v>511</v>
      </c>
      <c r="AE280" t="s">
        <v>524</v>
      </c>
      <c r="AF280">
        <v>1</v>
      </c>
      <c r="AG280">
        <v>10</v>
      </c>
      <c r="AH280">
        <v>0.1</v>
      </c>
      <c r="AI280">
        <v>100</v>
      </c>
      <c r="AJ280">
        <v>1009</v>
      </c>
      <c r="AK280">
        <v>29.6144</v>
      </c>
      <c r="AL280">
        <v>0</v>
      </c>
      <c r="AM280">
        <v>546</v>
      </c>
      <c r="AN280">
        <v>1800.09</v>
      </c>
      <c r="AO280">
        <v>29706</v>
      </c>
    </row>
    <row r="281" spans="1:41" x14ac:dyDescent="0.3">
      <c r="A281" s="68" t="s">
        <v>534</v>
      </c>
      <c r="B281" s="20">
        <v>1</v>
      </c>
      <c r="C281" s="20">
        <v>50</v>
      </c>
      <c r="D281" s="20">
        <v>0.2</v>
      </c>
      <c r="E281" t="s">
        <v>2</v>
      </c>
      <c r="F281" t="s">
        <v>3</v>
      </c>
      <c r="G281" s="39" t="str">
        <f t="shared" si="63"/>
        <v>---</v>
      </c>
      <c r="H281" t="s">
        <v>3</v>
      </c>
      <c r="K281" t="s">
        <v>3</v>
      </c>
      <c r="L281" s="57" t="str">
        <f>IF(OR(H_24!$F281="---",H_24!$F281="infeas",H_24!$F281="inf"),"---",(H_24!$F281/M281)-1)</f>
        <v>---</v>
      </c>
      <c r="M281" s="20">
        <f>Model_dem!L21</f>
        <v>829</v>
      </c>
      <c r="N281" t="str">
        <f>Model_dem!G21</f>
        <v>---</v>
      </c>
      <c r="O281" s="23"/>
      <c r="P281" t="str">
        <f>IF(OR(H_24!$Q281&lt;&gt;A281,R281&lt;&gt;B281,S281&lt;&gt;C281,T281&lt;&gt;D281),"Aqui", " ")</f>
        <v>Aqui</v>
      </c>
      <c r="Q281" t="s">
        <v>516</v>
      </c>
      <c r="R281">
        <v>3</v>
      </c>
      <c r="S281">
        <v>0</v>
      </c>
      <c r="T281">
        <v>0.15</v>
      </c>
      <c r="U281">
        <v>100</v>
      </c>
      <c r="V281" t="s">
        <v>511</v>
      </c>
      <c r="W281" t="s">
        <v>511</v>
      </c>
      <c r="X281" t="s">
        <v>511</v>
      </c>
      <c r="Y281" t="s">
        <v>511</v>
      </c>
      <c r="Z281" t="s">
        <v>511</v>
      </c>
      <c r="AE281" t="s">
        <v>524</v>
      </c>
      <c r="AF281">
        <v>1</v>
      </c>
      <c r="AG281">
        <v>10</v>
      </c>
      <c r="AH281">
        <v>0.15</v>
      </c>
      <c r="AI281">
        <v>100</v>
      </c>
      <c r="AJ281">
        <v>1015</v>
      </c>
      <c r="AK281">
        <v>222.411</v>
      </c>
      <c r="AL281">
        <v>17</v>
      </c>
      <c r="AM281">
        <v>405</v>
      </c>
      <c r="AN281">
        <v>1800</v>
      </c>
      <c r="AO281">
        <v>27712</v>
      </c>
    </row>
    <row r="282" spans="1:41" x14ac:dyDescent="0.3">
      <c r="A282" s="65" t="s">
        <v>534</v>
      </c>
      <c r="B282" s="66">
        <v>2</v>
      </c>
      <c r="C282" s="66">
        <v>5</v>
      </c>
      <c r="D282" s="66">
        <v>0.05</v>
      </c>
      <c r="E282" t="s">
        <v>0</v>
      </c>
      <c r="F282" t="s">
        <v>3</v>
      </c>
      <c r="G282" s="39" t="e">
        <f t="shared" si="63"/>
        <v>#VALUE!</v>
      </c>
      <c r="H282" t="s">
        <v>3</v>
      </c>
      <c r="K282" t="s">
        <v>3</v>
      </c>
      <c r="L282" s="57" t="str">
        <f>IF(OR(H_24!$F282="---",H_24!$F282="infeas",H_24!$F282="inf"),"---",(H_24!$F282/M282)-1)</f>
        <v>---</v>
      </c>
      <c r="M282" s="20">
        <f>Model_dem!L22</f>
        <v>829</v>
      </c>
      <c r="N282">
        <f>Model_dem!G22</f>
        <v>831</v>
      </c>
      <c r="O282" s="23"/>
      <c r="P282" t="str">
        <f>IF(OR(H_24!$Q282&lt;&gt;A282,R282&lt;&gt;B282,S282&lt;&gt;C282,T282&lt;&gt;D282),"Aqui", " ")</f>
        <v>Aqui</v>
      </c>
      <c r="Q282" t="s">
        <v>516</v>
      </c>
      <c r="R282">
        <v>3</v>
      </c>
      <c r="S282">
        <v>0</v>
      </c>
      <c r="T282">
        <v>0.2</v>
      </c>
      <c r="U282">
        <v>100</v>
      </c>
      <c r="V282" t="s">
        <v>511</v>
      </c>
      <c r="W282" t="s">
        <v>511</v>
      </c>
      <c r="X282" t="s">
        <v>511</v>
      </c>
      <c r="Y282" t="s">
        <v>511</v>
      </c>
      <c r="Z282" t="s">
        <v>511</v>
      </c>
      <c r="AE282" t="s">
        <v>524</v>
      </c>
      <c r="AF282">
        <v>1</v>
      </c>
      <c r="AG282">
        <v>10</v>
      </c>
      <c r="AH282">
        <v>0.2</v>
      </c>
      <c r="AI282">
        <v>100</v>
      </c>
      <c r="AJ282">
        <v>1015</v>
      </c>
      <c r="AK282">
        <v>73.909700000000001</v>
      </c>
      <c r="AL282">
        <v>5</v>
      </c>
      <c r="AM282">
        <v>364</v>
      </c>
      <c r="AN282">
        <v>1800.06</v>
      </c>
      <c r="AO282">
        <v>26272</v>
      </c>
    </row>
    <row r="283" spans="1:41" x14ac:dyDescent="0.3">
      <c r="A283" s="68" t="s">
        <v>534</v>
      </c>
      <c r="B283" s="20">
        <v>2</v>
      </c>
      <c r="C283" s="20">
        <v>5</v>
      </c>
      <c r="D283" s="20">
        <v>0.1</v>
      </c>
      <c r="E283" t="s">
        <v>0</v>
      </c>
      <c r="F283" t="s">
        <v>3</v>
      </c>
      <c r="G283" s="39" t="e">
        <f t="shared" si="63"/>
        <v>#VALUE!</v>
      </c>
      <c r="H283" t="s">
        <v>3</v>
      </c>
      <c r="K283" t="s">
        <v>3</v>
      </c>
      <c r="L283" s="57" t="str">
        <f>IF(OR(H_24!$F283="---",H_24!$F283="infeas",H_24!$F283="inf"),"---",(H_24!$F283/M283)-1)</f>
        <v>---</v>
      </c>
      <c r="M283" s="20">
        <f>Model_dem!L23</f>
        <v>829</v>
      </c>
      <c r="N283">
        <f>Model_dem!G23</f>
        <v>834</v>
      </c>
      <c r="O283" s="23"/>
      <c r="P283" t="str">
        <f>IF(OR(H_24!$Q283&lt;&gt;A283,R283&lt;&gt;B283,S283&lt;&gt;C283,T283&lt;&gt;D283),"Aqui", " ")</f>
        <v>Aqui</v>
      </c>
      <c r="Q283" t="s">
        <v>516</v>
      </c>
      <c r="R283">
        <v>3</v>
      </c>
      <c r="S283">
        <v>10</v>
      </c>
      <c r="T283">
        <v>0.05</v>
      </c>
      <c r="U283">
        <v>100</v>
      </c>
      <c r="V283">
        <v>988</v>
      </c>
      <c r="W283">
        <v>19.252500000000001</v>
      </c>
      <c r="X283">
        <v>8</v>
      </c>
      <c r="Y283">
        <v>9559</v>
      </c>
      <c r="Z283">
        <v>1800.03</v>
      </c>
      <c r="AA283">
        <v>106997</v>
      </c>
      <c r="AE283" t="s">
        <v>524</v>
      </c>
      <c r="AF283">
        <v>1</v>
      </c>
      <c r="AG283">
        <v>25</v>
      </c>
      <c r="AH283">
        <v>0.05</v>
      </c>
      <c r="AI283">
        <v>100</v>
      </c>
      <c r="AJ283">
        <v>1015</v>
      </c>
      <c r="AK283">
        <v>83.928600000000003</v>
      </c>
      <c r="AL283">
        <v>0</v>
      </c>
      <c r="AM283">
        <v>246</v>
      </c>
      <c r="AN283">
        <v>1800.02</v>
      </c>
      <c r="AO283">
        <v>16965</v>
      </c>
    </row>
    <row r="284" spans="1:41" x14ac:dyDescent="0.3">
      <c r="A284" s="65" t="s">
        <v>534</v>
      </c>
      <c r="B284" s="66">
        <v>2</v>
      </c>
      <c r="C284" s="66">
        <v>5</v>
      </c>
      <c r="D284" s="66">
        <v>0.15</v>
      </c>
      <c r="E284" t="s">
        <v>0</v>
      </c>
      <c r="F284" t="s">
        <v>3</v>
      </c>
      <c r="G284" s="39" t="e">
        <f t="shared" si="63"/>
        <v>#VALUE!</v>
      </c>
      <c r="H284" t="s">
        <v>3</v>
      </c>
      <c r="K284" t="s">
        <v>3</v>
      </c>
      <c r="L284" s="57" t="str">
        <f>IF(OR(H_24!$F284="---",H_24!$F284="infeas",H_24!$F284="inf"),"---",(H_24!$F284/M284)-1)</f>
        <v>---</v>
      </c>
      <c r="M284" s="20">
        <f>Model_dem!L24</f>
        <v>829</v>
      </c>
      <c r="N284">
        <f>Model_dem!G24</f>
        <v>839</v>
      </c>
      <c r="O284" s="23"/>
      <c r="P284" t="str">
        <f>IF(OR(H_24!$Q284&lt;&gt;A284,R284&lt;&gt;B284,S284&lt;&gt;C284,T284&lt;&gt;D284),"Aqui", " ")</f>
        <v>Aqui</v>
      </c>
      <c r="Q284" t="s">
        <v>516</v>
      </c>
      <c r="R284">
        <v>3</v>
      </c>
      <c r="S284">
        <v>10</v>
      </c>
      <c r="T284">
        <v>0.1</v>
      </c>
      <c r="U284">
        <v>100</v>
      </c>
      <c r="V284" t="s">
        <v>511</v>
      </c>
      <c r="W284" t="s">
        <v>511</v>
      </c>
      <c r="X284" t="s">
        <v>511</v>
      </c>
      <c r="Y284" t="s">
        <v>511</v>
      </c>
      <c r="Z284" t="s">
        <v>511</v>
      </c>
      <c r="AE284" t="s">
        <v>524</v>
      </c>
      <c r="AF284">
        <v>1</v>
      </c>
      <c r="AG284">
        <v>25</v>
      </c>
      <c r="AH284">
        <v>0.1</v>
      </c>
      <c r="AI284">
        <v>100</v>
      </c>
      <c r="AJ284">
        <v>1027</v>
      </c>
      <c r="AK284">
        <v>159.10900000000001</v>
      </c>
      <c r="AL284">
        <v>4</v>
      </c>
      <c r="AM284">
        <v>145</v>
      </c>
      <c r="AN284">
        <v>1800.1</v>
      </c>
      <c r="AO284">
        <v>12109</v>
      </c>
    </row>
    <row r="285" spans="1:41" x14ac:dyDescent="0.3">
      <c r="A285" s="68" t="s">
        <v>534</v>
      </c>
      <c r="B285" s="20">
        <v>2</v>
      </c>
      <c r="C285" s="20">
        <v>5</v>
      </c>
      <c r="D285" s="20">
        <v>0.2</v>
      </c>
      <c r="E285" t="s">
        <v>0</v>
      </c>
      <c r="F285" t="s">
        <v>3</v>
      </c>
      <c r="G285" s="39" t="e">
        <f t="shared" si="63"/>
        <v>#VALUE!</v>
      </c>
      <c r="H285" t="s">
        <v>3</v>
      </c>
      <c r="K285" t="s">
        <v>3</v>
      </c>
      <c r="L285" s="57" t="str">
        <f>IF(OR(H_24!$F285="---",H_24!$F285="infeas",H_24!$F285="inf"),"---",(H_24!$F285/M285)-1)</f>
        <v>---</v>
      </c>
      <c r="M285" s="20">
        <f>Model_dem!L25</f>
        <v>829</v>
      </c>
      <c r="N285">
        <f>Model_dem!G25</f>
        <v>841</v>
      </c>
      <c r="O285" s="23"/>
      <c r="P285" t="str">
        <f>IF(OR(H_24!$Q285&lt;&gt;A285,R285&lt;&gt;B285,S285&lt;&gt;C285,T285&lt;&gt;D285),"Aqui", " ")</f>
        <v>Aqui</v>
      </c>
      <c r="Q285" t="s">
        <v>516</v>
      </c>
      <c r="R285">
        <v>3</v>
      </c>
      <c r="S285">
        <v>10</v>
      </c>
      <c r="T285">
        <v>0.15</v>
      </c>
      <c r="U285">
        <v>100</v>
      </c>
      <c r="V285" t="s">
        <v>511</v>
      </c>
      <c r="W285" t="s">
        <v>511</v>
      </c>
      <c r="X285" t="s">
        <v>511</v>
      </c>
      <c r="Y285" t="s">
        <v>511</v>
      </c>
      <c r="Z285" t="s">
        <v>511</v>
      </c>
      <c r="AE285" t="s">
        <v>524</v>
      </c>
      <c r="AF285">
        <v>1</v>
      </c>
      <c r="AG285">
        <v>25</v>
      </c>
      <c r="AH285">
        <v>0.15</v>
      </c>
      <c r="AI285">
        <v>100</v>
      </c>
      <c r="AJ285">
        <v>1036</v>
      </c>
      <c r="AK285">
        <v>190.31800000000001</v>
      </c>
      <c r="AL285">
        <v>0</v>
      </c>
      <c r="AM285">
        <v>47</v>
      </c>
      <c r="AN285">
        <v>1800.95</v>
      </c>
      <c r="AO285">
        <v>7025</v>
      </c>
    </row>
    <row r="286" spans="1:41" x14ac:dyDescent="0.3">
      <c r="A286" s="65" t="s">
        <v>534</v>
      </c>
      <c r="B286" s="66">
        <v>2</v>
      </c>
      <c r="C286" s="66">
        <v>10</v>
      </c>
      <c r="D286" s="66">
        <v>0.05</v>
      </c>
      <c r="E286" t="s">
        <v>0</v>
      </c>
      <c r="F286" t="s">
        <v>3</v>
      </c>
      <c r="G286" s="39" t="e">
        <f t="shared" si="63"/>
        <v>#VALUE!</v>
      </c>
      <c r="H286" t="s">
        <v>3</v>
      </c>
      <c r="K286" t="s">
        <v>3</v>
      </c>
      <c r="L286" s="57" t="str">
        <f>IF(OR(H_24!$F286="---",H_24!$F286="infeas",H_24!$F286="inf"),"---",(H_24!$F286/M286)-1)</f>
        <v>---</v>
      </c>
      <c r="M286" s="20">
        <f>Model_dem!L26</f>
        <v>829</v>
      </c>
      <c r="N286">
        <f>Model_dem!G26</f>
        <v>834</v>
      </c>
      <c r="O286" s="23"/>
      <c r="P286" t="str">
        <f>IF(OR(H_24!$Q286&lt;&gt;A286,R286&lt;&gt;B286,S286&lt;&gt;C286,T286&lt;&gt;D286),"Aqui", " ")</f>
        <v>Aqui</v>
      </c>
      <c r="Q286" t="s">
        <v>516</v>
      </c>
      <c r="R286">
        <v>3</v>
      </c>
      <c r="S286">
        <v>10</v>
      </c>
      <c r="T286">
        <v>0.2</v>
      </c>
      <c r="U286">
        <v>100</v>
      </c>
      <c r="V286" t="s">
        <v>511</v>
      </c>
      <c r="W286" t="s">
        <v>511</v>
      </c>
      <c r="X286" t="s">
        <v>511</v>
      </c>
      <c r="Y286" t="s">
        <v>511</v>
      </c>
      <c r="Z286" t="s">
        <v>511</v>
      </c>
      <c r="AE286" t="s">
        <v>524</v>
      </c>
      <c r="AF286">
        <v>1</v>
      </c>
      <c r="AG286">
        <v>25</v>
      </c>
      <c r="AH286">
        <v>0.2</v>
      </c>
      <c r="AI286">
        <v>100</v>
      </c>
      <c r="AJ286">
        <v>1038</v>
      </c>
      <c r="AK286">
        <v>129.46600000000001</v>
      </c>
      <c r="AL286">
        <v>0</v>
      </c>
      <c r="AM286">
        <v>60</v>
      </c>
      <c r="AN286">
        <v>1800.88</v>
      </c>
      <c r="AO286">
        <v>5150</v>
      </c>
    </row>
    <row r="287" spans="1:41" x14ac:dyDescent="0.3">
      <c r="A287" s="68" t="s">
        <v>534</v>
      </c>
      <c r="B287" s="20">
        <v>2</v>
      </c>
      <c r="C287" s="20">
        <v>10</v>
      </c>
      <c r="D287" s="20">
        <v>0.1</v>
      </c>
      <c r="E287" t="s">
        <v>0</v>
      </c>
      <c r="F287" t="s">
        <v>3</v>
      </c>
      <c r="G287" s="39" t="e">
        <f t="shared" si="63"/>
        <v>#VALUE!</v>
      </c>
      <c r="H287" t="s">
        <v>3</v>
      </c>
      <c r="K287" t="s">
        <v>3</v>
      </c>
      <c r="L287" s="57" t="str">
        <f>IF(OR(H_24!$F287="---",H_24!$F287="infeas",H_24!$F287="inf"),"---",(H_24!$F287/M287)-1)</f>
        <v>---</v>
      </c>
      <c r="M287" s="20">
        <f>Model_dem!L27</f>
        <v>829</v>
      </c>
      <c r="N287">
        <f>Model_dem!G27</f>
        <v>841</v>
      </c>
      <c r="O287" s="23"/>
      <c r="P287" t="str">
        <f>IF(OR(H_24!$Q287&lt;&gt;A287,R287&lt;&gt;B287,S287&lt;&gt;C287,T287&lt;&gt;D287),"Aqui", " ")</f>
        <v>Aqui</v>
      </c>
      <c r="Q287" t="s">
        <v>516</v>
      </c>
      <c r="R287">
        <v>3</v>
      </c>
      <c r="S287">
        <v>25</v>
      </c>
      <c r="T287">
        <v>0.05</v>
      </c>
      <c r="U287">
        <v>100</v>
      </c>
      <c r="V287">
        <v>988</v>
      </c>
      <c r="W287">
        <v>17.874400000000001</v>
      </c>
      <c r="X287">
        <v>0</v>
      </c>
      <c r="Y287">
        <v>8179</v>
      </c>
      <c r="Z287">
        <v>1800.08</v>
      </c>
      <c r="AA287">
        <v>101883</v>
      </c>
      <c r="AE287" t="s">
        <v>524</v>
      </c>
      <c r="AF287">
        <v>1</v>
      </c>
      <c r="AG287">
        <v>50</v>
      </c>
      <c r="AH287">
        <v>0.05</v>
      </c>
      <c r="AI287">
        <v>100</v>
      </c>
      <c r="AJ287">
        <v>1026</v>
      </c>
      <c r="AK287">
        <v>204.66</v>
      </c>
      <c r="AL287">
        <v>8</v>
      </c>
      <c r="AM287">
        <v>87</v>
      </c>
      <c r="AN287">
        <v>1800.02</v>
      </c>
      <c r="AO287">
        <v>10833</v>
      </c>
    </row>
    <row r="288" spans="1:41" x14ac:dyDescent="0.3">
      <c r="A288" s="65" t="s">
        <v>534</v>
      </c>
      <c r="B288" s="66">
        <v>2</v>
      </c>
      <c r="C288" s="66">
        <v>10</v>
      </c>
      <c r="D288" s="66">
        <v>0.15</v>
      </c>
      <c r="E288" t="s">
        <v>0</v>
      </c>
      <c r="F288" t="s">
        <v>3</v>
      </c>
      <c r="G288" s="39" t="e">
        <f t="shared" si="63"/>
        <v>#VALUE!</v>
      </c>
      <c r="H288" t="s">
        <v>3</v>
      </c>
      <c r="K288" t="s">
        <v>3</v>
      </c>
      <c r="L288" s="57" t="str">
        <f>IF(OR(H_24!$F288="---",H_24!$F288="infeas",H_24!$F288="inf"),"---",(H_24!$F288/M288)-1)</f>
        <v>---</v>
      </c>
      <c r="M288" s="20">
        <f>Model_dem!L28</f>
        <v>829</v>
      </c>
      <c r="N288">
        <f>Model_dem!G28</f>
        <v>856</v>
      </c>
      <c r="O288" s="23"/>
      <c r="P288" t="str">
        <f>IF(OR(H_24!$Q288&lt;&gt;A288,R288&lt;&gt;B288,S288&lt;&gt;C288,T288&lt;&gt;D288),"Aqui", " ")</f>
        <v>Aqui</v>
      </c>
      <c r="Q288" t="s">
        <v>516</v>
      </c>
      <c r="R288">
        <v>3</v>
      </c>
      <c r="S288">
        <v>25</v>
      </c>
      <c r="T288">
        <v>0.1</v>
      </c>
      <c r="U288">
        <v>100</v>
      </c>
      <c r="V288" t="s">
        <v>511</v>
      </c>
      <c r="W288" t="s">
        <v>511</v>
      </c>
      <c r="X288" t="s">
        <v>511</v>
      </c>
      <c r="Y288" t="s">
        <v>511</v>
      </c>
      <c r="Z288" t="s">
        <v>511</v>
      </c>
      <c r="AE288" t="s">
        <v>524</v>
      </c>
      <c r="AF288">
        <v>1</v>
      </c>
      <c r="AG288">
        <v>50</v>
      </c>
      <c r="AH288">
        <v>0.1</v>
      </c>
      <c r="AI288">
        <v>100</v>
      </c>
      <c r="AJ288">
        <v>1036</v>
      </c>
      <c r="AK288">
        <v>161.989</v>
      </c>
      <c r="AL288">
        <v>0</v>
      </c>
      <c r="AM288">
        <v>43</v>
      </c>
      <c r="AN288">
        <v>1800.2</v>
      </c>
      <c r="AO288">
        <v>6336</v>
      </c>
    </row>
    <row r="289" spans="1:41" x14ac:dyDescent="0.3">
      <c r="A289" s="68" t="s">
        <v>534</v>
      </c>
      <c r="B289" s="20">
        <v>2</v>
      </c>
      <c r="C289" s="20">
        <v>10</v>
      </c>
      <c r="D289" s="20">
        <v>0.2</v>
      </c>
      <c r="E289" t="s">
        <v>1</v>
      </c>
      <c r="F289" t="s">
        <v>3</v>
      </c>
      <c r="G289" s="39" t="e">
        <f t="shared" si="63"/>
        <v>#VALUE!</v>
      </c>
      <c r="H289" t="s">
        <v>3</v>
      </c>
      <c r="K289" t="s">
        <v>3</v>
      </c>
      <c r="L289" s="57" t="str">
        <f>IF(OR(H_24!$F289="---",H_24!$F289="infeas",H_24!$F289="inf"),"---",(H_24!$F289/M289)-1)</f>
        <v>---</v>
      </c>
      <c r="M289" s="20">
        <f>Model_dem!L29</f>
        <v>829</v>
      </c>
      <c r="N289">
        <f>Model_dem!G29</f>
        <v>926</v>
      </c>
      <c r="O289" s="23"/>
      <c r="P289" t="str">
        <f>IF(OR(H_24!$Q289&lt;&gt;A289,R289&lt;&gt;B289,S289&lt;&gt;C289,T289&lt;&gt;D289),"Aqui", " ")</f>
        <v>Aqui</v>
      </c>
      <c r="Q289" t="s">
        <v>516</v>
      </c>
      <c r="R289">
        <v>3</v>
      </c>
      <c r="S289">
        <v>25</v>
      </c>
      <c r="T289">
        <v>0.15</v>
      </c>
      <c r="U289">
        <v>100</v>
      </c>
      <c r="V289" t="s">
        <v>511</v>
      </c>
      <c r="W289" t="s">
        <v>511</v>
      </c>
      <c r="X289" t="s">
        <v>511</v>
      </c>
      <c r="Y289" t="s">
        <v>511</v>
      </c>
      <c r="Z289" t="s">
        <v>511</v>
      </c>
      <c r="AE289" t="s">
        <v>524</v>
      </c>
      <c r="AF289">
        <v>1</v>
      </c>
      <c r="AG289">
        <v>50</v>
      </c>
      <c r="AH289">
        <v>0.15</v>
      </c>
      <c r="AI289">
        <v>100</v>
      </c>
      <c r="AJ289">
        <v>1048</v>
      </c>
      <c r="AK289">
        <v>277.67899999999997</v>
      </c>
      <c r="AL289">
        <v>0</v>
      </c>
      <c r="AM289">
        <v>25</v>
      </c>
      <c r="AN289">
        <v>1800.11</v>
      </c>
      <c r="AO289">
        <v>3382</v>
      </c>
    </row>
    <row r="290" spans="1:41" x14ac:dyDescent="0.3">
      <c r="A290" s="65" t="s">
        <v>534</v>
      </c>
      <c r="B290" s="66">
        <v>2</v>
      </c>
      <c r="C290" s="66">
        <v>25</v>
      </c>
      <c r="D290" s="66">
        <v>0.05</v>
      </c>
      <c r="E290" t="s">
        <v>0</v>
      </c>
      <c r="F290" t="s">
        <v>3</v>
      </c>
      <c r="G290" s="39" t="e">
        <f t="shared" si="63"/>
        <v>#VALUE!</v>
      </c>
      <c r="H290" t="s">
        <v>3</v>
      </c>
      <c r="K290" t="s">
        <v>3</v>
      </c>
      <c r="L290" s="57" t="str">
        <f>IF(OR(H_24!$F290="---",H_24!$F290="infeas",H_24!$F290="inf"),"---",(H_24!$F290/M290)-1)</f>
        <v>---</v>
      </c>
      <c r="M290" s="20">
        <f>Model_dem!L30</f>
        <v>829</v>
      </c>
      <c r="N290">
        <f>Model_dem!G30</f>
        <v>845</v>
      </c>
      <c r="O290" s="23"/>
      <c r="P290" t="str">
        <f>IF(OR(H_24!$Q290&lt;&gt;A290,R290&lt;&gt;B290,S290&lt;&gt;C290,T290&lt;&gt;D290),"Aqui", " ")</f>
        <v>Aqui</v>
      </c>
      <c r="Q290" t="s">
        <v>516</v>
      </c>
      <c r="R290">
        <v>3</v>
      </c>
      <c r="S290">
        <v>25</v>
      </c>
      <c r="T290">
        <v>0.2</v>
      </c>
      <c r="U290">
        <v>100</v>
      </c>
      <c r="V290" t="s">
        <v>511</v>
      </c>
      <c r="W290" t="s">
        <v>511</v>
      </c>
      <c r="X290" t="s">
        <v>511</v>
      </c>
      <c r="Y290" t="s">
        <v>511</v>
      </c>
      <c r="Z290" t="s">
        <v>511</v>
      </c>
      <c r="AE290" t="s">
        <v>524</v>
      </c>
      <c r="AF290">
        <v>1</v>
      </c>
      <c r="AG290">
        <v>50</v>
      </c>
      <c r="AH290">
        <v>0.2</v>
      </c>
      <c r="AI290">
        <v>100</v>
      </c>
      <c r="AJ290">
        <v>1100</v>
      </c>
      <c r="AK290">
        <v>1805.48</v>
      </c>
      <c r="AL290">
        <v>0</v>
      </c>
      <c r="AM290">
        <v>1</v>
      </c>
      <c r="AN290">
        <v>1805.48</v>
      </c>
      <c r="AO290">
        <v>418</v>
      </c>
    </row>
    <row r="291" spans="1:41" x14ac:dyDescent="0.3">
      <c r="A291" s="68" t="s">
        <v>534</v>
      </c>
      <c r="B291" s="20">
        <v>2</v>
      </c>
      <c r="C291" s="20">
        <v>25</v>
      </c>
      <c r="D291" s="20">
        <v>0.1</v>
      </c>
      <c r="E291" t="s">
        <v>1</v>
      </c>
      <c r="F291" t="s">
        <v>3</v>
      </c>
      <c r="G291" s="39" t="e">
        <f t="shared" si="63"/>
        <v>#VALUE!</v>
      </c>
      <c r="H291" t="s">
        <v>3</v>
      </c>
      <c r="K291" t="s">
        <v>3</v>
      </c>
      <c r="L291" s="57" t="str">
        <f>IF(OR(H_24!$F291="---",H_24!$F291="infeas",H_24!$F291="inf"),"---",(H_24!$F291/M291)-1)</f>
        <v>---</v>
      </c>
      <c r="M291" s="20">
        <f>Model_dem!L31</f>
        <v>829</v>
      </c>
      <c r="N291">
        <f>Model_dem!G31</f>
        <v>958</v>
      </c>
      <c r="O291" s="23"/>
      <c r="P291" t="str">
        <f>IF(OR(H_24!$Q291&lt;&gt;A291,R291&lt;&gt;B291,S291&lt;&gt;C291,T291&lt;&gt;D291),"Aqui", " ")</f>
        <v>Aqui</v>
      </c>
      <c r="Q291" t="s">
        <v>516</v>
      </c>
      <c r="R291">
        <v>3</v>
      </c>
      <c r="S291">
        <v>50</v>
      </c>
      <c r="T291">
        <v>0.05</v>
      </c>
      <c r="U291">
        <v>100</v>
      </c>
      <c r="V291">
        <v>988</v>
      </c>
      <c r="W291">
        <v>8.9833800000000004</v>
      </c>
      <c r="X291">
        <v>0</v>
      </c>
      <c r="Y291">
        <v>11554</v>
      </c>
      <c r="Z291">
        <v>1800.24</v>
      </c>
      <c r="AA291">
        <v>112429</v>
      </c>
      <c r="AE291" t="s">
        <v>524</v>
      </c>
      <c r="AF291">
        <v>2</v>
      </c>
      <c r="AG291">
        <v>5</v>
      </c>
      <c r="AH291">
        <v>0.05</v>
      </c>
      <c r="AI291">
        <v>100</v>
      </c>
      <c r="AJ291">
        <v>1009</v>
      </c>
      <c r="AK291">
        <v>44.851500000000001</v>
      </c>
      <c r="AL291">
        <v>0</v>
      </c>
      <c r="AM291">
        <v>351</v>
      </c>
      <c r="AN291">
        <v>1800.02</v>
      </c>
      <c r="AO291">
        <v>21151</v>
      </c>
    </row>
    <row r="292" spans="1:41" x14ac:dyDescent="0.3">
      <c r="A292" s="65" t="s">
        <v>534</v>
      </c>
      <c r="B292" s="66">
        <v>2</v>
      </c>
      <c r="C292" s="66">
        <v>25</v>
      </c>
      <c r="D292" s="66">
        <v>0.15</v>
      </c>
      <c r="E292" t="s">
        <v>2</v>
      </c>
      <c r="F292" t="s">
        <v>3</v>
      </c>
      <c r="G292" s="39" t="str">
        <f t="shared" si="63"/>
        <v>---</v>
      </c>
      <c r="H292" t="s">
        <v>3</v>
      </c>
      <c r="K292" t="s">
        <v>3</v>
      </c>
      <c r="L292" s="57" t="str">
        <f>IF(OR(H_24!$F292="---",H_24!$F292="infeas",H_24!$F292="inf"),"---",(H_24!$F292/M292)-1)</f>
        <v>---</v>
      </c>
      <c r="M292" s="20">
        <f>Model_dem!L32</f>
        <v>829</v>
      </c>
      <c r="N292" t="str">
        <f>Model_dem!G32</f>
        <v>---</v>
      </c>
      <c r="O292" s="23"/>
      <c r="P292" t="str">
        <f>IF(OR(H_24!$Q292&lt;&gt;A292,R292&lt;&gt;B292,S292&lt;&gt;C292,T292&lt;&gt;D292),"Aqui", " ")</f>
        <v>Aqui</v>
      </c>
      <c r="Q292" t="s">
        <v>516</v>
      </c>
      <c r="R292">
        <v>3</v>
      </c>
      <c r="S292">
        <v>50</v>
      </c>
      <c r="T292">
        <v>0.1</v>
      </c>
      <c r="U292">
        <v>100</v>
      </c>
      <c r="V292" t="s">
        <v>511</v>
      </c>
      <c r="W292" t="s">
        <v>511</v>
      </c>
      <c r="X292" t="s">
        <v>511</v>
      </c>
      <c r="Y292" t="s">
        <v>511</v>
      </c>
      <c r="Z292" t="s">
        <v>511</v>
      </c>
      <c r="AE292" t="s">
        <v>524</v>
      </c>
      <c r="AF292">
        <v>2</v>
      </c>
      <c r="AG292">
        <v>5</v>
      </c>
      <c r="AH292">
        <v>0.1</v>
      </c>
      <c r="AI292">
        <v>100</v>
      </c>
      <c r="AJ292">
        <v>1020</v>
      </c>
      <c r="AK292">
        <v>191.92599999999999</v>
      </c>
      <c r="AL292">
        <v>8</v>
      </c>
      <c r="AM292">
        <v>258</v>
      </c>
      <c r="AN292">
        <v>1800.01</v>
      </c>
      <c r="AO292">
        <v>20997</v>
      </c>
    </row>
    <row r="293" spans="1:41" x14ac:dyDescent="0.3">
      <c r="A293" s="68" t="s">
        <v>534</v>
      </c>
      <c r="B293" s="20">
        <v>2</v>
      </c>
      <c r="C293" s="20">
        <v>25</v>
      </c>
      <c r="D293" s="20">
        <v>0.2</v>
      </c>
      <c r="E293" t="s">
        <v>4</v>
      </c>
      <c r="F293" t="s">
        <v>3</v>
      </c>
      <c r="G293" s="39" t="str">
        <f t="shared" si="63"/>
        <v>---</v>
      </c>
      <c r="H293" t="s">
        <v>3</v>
      </c>
      <c r="K293" t="s">
        <v>3</v>
      </c>
      <c r="L293" s="57" t="str">
        <f>IF(OR(H_24!$F293="---",H_24!$F293="infeas",H_24!$F293="inf"),"---",(H_24!$F293/M293)-1)</f>
        <v>---</v>
      </c>
      <c r="M293" s="20">
        <f>Model_dem!L33</f>
        <v>829</v>
      </c>
      <c r="N293" t="str">
        <f>Model_dem!G33</f>
        <v>---</v>
      </c>
      <c r="O293" s="23"/>
      <c r="P293" t="str">
        <f>IF(OR(H_24!$Q293&lt;&gt;A293,R293&lt;&gt;B293,S293&lt;&gt;C293,T293&lt;&gt;D293),"Aqui", " ")</f>
        <v>Aqui</v>
      </c>
      <c r="Q293" t="s">
        <v>516</v>
      </c>
      <c r="R293">
        <v>3</v>
      </c>
      <c r="S293">
        <v>50</v>
      </c>
      <c r="T293">
        <v>0.15</v>
      </c>
      <c r="U293">
        <v>100</v>
      </c>
      <c r="V293" t="s">
        <v>511</v>
      </c>
      <c r="W293" t="s">
        <v>511</v>
      </c>
      <c r="X293" t="s">
        <v>511</v>
      </c>
      <c r="Y293" t="s">
        <v>511</v>
      </c>
      <c r="Z293" t="s">
        <v>511</v>
      </c>
      <c r="AE293" t="s">
        <v>524</v>
      </c>
      <c r="AF293">
        <v>2</v>
      </c>
      <c r="AG293">
        <v>5</v>
      </c>
      <c r="AH293">
        <v>0.15</v>
      </c>
      <c r="AI293">
        <v>100</v>
      </c>
      <c r="AJ293">
        <v>1020</v>
      </c>
      <c r="AK293">
        <v>139.18100000000001</v>
      </c>
      <c r="AL293">
        <v>6</v>
      </c>
      <c r="AM293">
        <v>314</v>
      </c>
      <c r="AN293">
        <v>1800.03</v>
      </c>
      <c r="AO293">
        <v>19023</v>
      </c>
    </row>
    <row r="294" spans="1:41" x14ac:dyDescent="0.3">
      <c r="A294" s="65" t="s">
        <v>534</v>
      </c>
      <c r="B294" s="66">
        <v>2</v>
      </c>
      <c r="C294" s="66">
        <v>50</v>
      </c>
      <c r="D294" s="66">
        <v>0.05</v>
      </c>
      <c r="E294" t="s">
        <v>0</v>
      </c>
      <c r="F294" t="s">
        <v>3</v>
      </c>
      <c r="G294" s="39" t="e">
        <f t="shared" si="63"/>
        <v>#VALUE!</v>
      </c>
      <c r="H294" t="s">
        <v>3</v>
      </c>
      <c r="K294" t="s">
        <v>3</v>
      </c>
      <c r="L294" s="57" t="str">
        <f>IF(OR(H_24!$F294="---",H_24!$F294="infeas",H_24!$F294="inf"),"---",(H_24!$F294/M294)-1)</f>
        <v>---</v>
      </c>
      <c r="M294" s="20">
        <f>Model_dem!L34</f>
        <v>829</v>
      </c>
      <c r="N294">
        <f>Model_dem!G34</f>
        <v>882</v>
      </c>
      <c r="O294" s="23"/>
      <c r="P294" t="str">
        <f>IF(OR(H_24!$Q294&lt;&gt;A294,R294&lt;&gt;B294,S294&lt;&gt;C294,T294&lt;&gt;D294),"Aqui", " ")</f>
        <v>Aqui</v>
      </c>
      <c r="Q294" t="s">
        <v>516</v>
      </c>
      <c r="R294">
        <v>3</v>
      </c>
      <c r="S294">
        <v>50</v>
      </c>
      <c r="T294">
        <v>0.2</v>
      </c>
      <c r="U294">
        <v>100</v>
      </c>
      <c r="V294" t="s">
        <v>511</v>
      </c>
      <c r="W294" t="s">
        <v>511</v>
      </c>
      <c r="X294" t="s">
        <v>511</v>
      </c>
      <c r="Y294" t="s">
        <v>511</v>
      </c>
      <c r="Z294" t="s">
        <v>511</v>
      </c>
      <c r="AE294" t="s">
        <v>524</v>
      </c>
      <c r="AF294">
        <v>2</v>
      </c>
      <c r="AG294">
        <v>5</v>
      </c>
      <c r="AH294">
        <v>0.2</v>
      </c>
      <c r="AI294">
        <v>100</v>
      </c>
      <c r="AJ294">
        <v>1030</v>
      </c>
      <c r="AK294">
        <v>67.270700000000005</v>
      </c>
      <c r="AL294">
        <v>0</v>
      </c>
      <c r="AM294">
        <v>114</v>
      </c>
      <c r="AN294">
        <v>1800</v>
      </c>
      <c r="AO294">
        <v>18596</v>
      </c>
    </row>
    <row r="295" spans="1:41" x14ac:dyDescent="0.3">
      <c r="A295" s="68" t="s">
        <v>534</v>
      </c>
      <c r="B295" s="20">
        <v>2</v>
      </c>
      <c r="C295" s="20">
        <v>50</v>
      </c>
      <c r="D295" s="20">
        <v>0.1</v>
      </c>
      <c r="E295" t="s">
        <v>4</v>
      </c>
      <c r="F295" t="s">
        <v>3</v>
      </c>
      <c r="G295" s="39" t="str">
        <f t="shared" si="63"/>
        <v>---</v>
      </c>
      <c r="H295" t="s">
        <v>3</v>
      </c>
      <c r="K295" t="s">
        <v>3</v>
      </c>
      <c r="L295" s="57" t="str">
        <f>IF(OR(H_24!$F295="---",H_24!$F295="infeas",H_24!$F295="inf"),"---",(H_24!$F295/M295)-1)</f>
        <v>---</v>
      </c>
      <c r="M295" s="20">
        <f>Model_dem!L35</f>
        <v>829</v>
      </c>
      <c r="N295" t="str">
        <f>Model_dem!G35</f>
        <v>---</v>
      </c>
      <c r="O295" s="23"/>
      <c r="P295" t="str">
        <f>IF(OR(H_24!$Q295&lt;&gt;A295,R295&lt;&gt;B295,S295&lt;&gt;C295,T295&lt;&gt;D295),"Aqui", " ")</f>
        <v>Aqui</v>
      </c>
      <c r="Q295" t="s">
        <v>535</v>
      </c>
      <c r="R295">
        <v>0</v>
      </c>
      <c r="S295">
        <v>0</v>
      </c>
      <c r="T295">
        <v>0.15</v>
      </c>
      <c r="U295">
        <v>50</v>
      </c>
      <c r="V295">
        <v>751</v>
      </c>
      <c r="W295">
        <v>1.0480100000000001</v>
      </c>
      <c r="X295">
        <v>0</v>
      </c>
      <c r="Y295">
        <v>144880</v>
      </c>
      <c r="Z295">
        <v>1800</v>
      </c>
      <c r="AA295">
        <v>5643</v>
      </c>
      <c r="AE295" t="s">
        <v>524</v>
      </c>
      <c r="AF295">
        <v>2</v>
      </c>
      <c r="AG295">
        <v>10</v>
      </c>
      <c r="AH295">
        <v>0.05</v>
      </c>
      <c r="AI295">
        <v>100</v>
      </c>
      <c r="AJ295">
        <v>1020</v>
      </c>
      <c r="AK295">
        <v>384.42099999999999</v>
      </c>
      <c r="AL295">
        <v>12</v>
      </c>
      <c r="AM295">
        <v>123</v>
      </c>
      <c r="AN295">
        <v>1800.03</v>
      </c>
      <c r="AO295">
        <v>12824</v>
      </c>
    </row>
    <row r="296" spans="1:41" x14ac:dyDescent="0.3">
      <c r="A296" s="65" t="s">
        <v>534</v>
      </c>
      <c r="B296" s="66">
        <v>2</v>
      </c>
      <c r="C296" s="66">
        <v>50</v>
      </c>
      <c r="D296" s="66">
        <v>0.15</v>
      </c>
      <c r="E296" t="s">
        <v>4</v>
      </c>
      <c r="F296" t="s">
        <v>3</v>
      </c>
      <c r="G296" s="39" t="str">
        <f t="shared" si="63"/>
        <v>---</v>
      </c>
      <c r="H296" t="s">
        <v>3</v>
      </c>
      <c r="K296" t="s">
        <v>3</v>
      </c>
      <c r="L296" s="57" t="str">
        <f>IF(OR(H_24!$F296="---",H_24!$F296="infeas",H_24!$F296="inf"),"---",(H_24!$F296/M296)-1)</f>
        <v>---</v>
      </c>
      <c r="M296" s="20">
        <f>Model_dem!L36</f>
        <v>829</v>
      </c>
      <c r="N296" t="str">
        <f>Model_dem!G36</f>
        <v>---</v>
      </c>
      <c r="O296" s="23"/>
      <c r="P296" t="str">
        <f>IF(OR(H_24!$Q296&lt;&gt;A296,R296&lt;&gt;B296,S296&lt;&gt;C296,T296&lt;&gt;D296),"Aqui", " ")</f>
        <v>Aqui</v>
      </c>
      <c r="Q296" t="s">
        <v>535</v>
      </c>
      <c r="R296">
        <v>2</v>
      </c>
      <c r="S296">
        <v>5</v>
      </c>
      <c r="T296">
        <v>0.15</v>
      </c>
      <c r="U296">
        <v>50</v>
      </c>
      <c r="V296">
        <v>761</v>
      </c>
      <c r="W296">
        <v>3.5582799999999999</v>
      </c>
      <c r="X296">
        <v>68</v>
      </c>
      <c r="Y296">
        <v>153788</v>
      </c>
      <c r="Z296">
        <v>1800</v>
      </c>
      <c r="AA296">
        <v>5751</v>
      </c>
      <c r="AE296" t="s">
        <v>524</v>
      </c>
      <c r="AF296">
        <v>2</v>
      </c>
      <c r="AG296">
        <v>10</v>
      </c>
      <c r="AH296">
        <v>0.1</v>
      </c>
      <c r="AI296">
        <v>100</v>
      </c>
      <c r="AJ296">
        <v>1031</v>
      </c>
      <c r="AK296">
        <v>151.46899999999999</v>
      </c>
      <c r="AL296">
        <v>0</v>
      </c>
      <c r="AM296">
        <v>60</v>
      </c>
      <c r="AN296">
        <v>1800.19</v>
      </c>
      <c r="AO296">
        <v>6994</v>
      </c>
    </row>
    <row r="297" spans="1:41" x14ac:dyDescent="0.3">
      <c r="A297" s="68" t="s">
        <v>534</v>
      </c>
      <c r="B297" s="20">
        <v>2</v>
      </c>
      <c r="C297" s="20">
        <v>50</v>
      </c>
      <c r="D297" s="20">
        <v>0.2</v>
      </c>
      <c r="E297" t="s">
        <v>4</v>
      </c>
      <c r="F297" t="s">
        <v>3</v>
      </c>
      <c r="G297" s="39" t="str">
        <f t="shared" si="63"/>
        <v>---</v>
      </c>
      <c r="H297" t="s">
        <v>3</v>
      </c>
      <c r="K297" t="s">
        <v>3</v>
      </c>
      <c r="L297" s="57" t="str">
        <f>IF(OR(H_24!$F297="---",H_24!$F297="infeas",H_24!$F297="inf"),"---",(H_24!$F297/M297)-1)</f>
        <v>---</v>
      </c>
      <c r="M297" s="20">
        <f>Model_dem!L37</f>
        <v>829</v>
      </c>
      <c r="N297" t="str">
        <f>Model_dem!G37</f>
        <v>---</v>
      </c>
      <c r="O297" s="23"/>
      <c r="P297" t="str">
        <f>IF(OR(H_24!$Q297&lt;&gt;A297,R297&lt;&gt;B297,S297&lt;&gt;C297,T297&lt;&gt;D297),"Aqui", " ")</f>
        <v>Aqui</v>
      </c>
      <c r="Q297" t="s">
        <v>535</v>
      </c>
      <c r="R297">
        <v>2</v>
      </c>
      <c r="S297">
        <v>25</v>
      </c>
      <c r="T297">
        <v>0.2</v>
      </c>
      <c r="U297">
        <v>50</v>
      </c>
      <c r="V297">
        <v>797</v>
      </c>
      <c r="W297">
        <v>28.853999999999999</v>
      </c>
      <c r="X297">
        <v>310</v>
      </c>
      <c r="Y297">
        <v>162967</v>
      </c>
      <c r="Z297">
        <v>1800</v>
      </c>
      <c r="AA297">
        <v>5391</v>
      </c>
      <c r="AE297" t="s">
        <v>524</v>
      </c>
      <c r="AF297">
        <v>2</v>
      </c>
      <c r="AG297">
        <v>10</v>
      </c>
      <c r="AH297">
        <v>0.15</v>
      </c>
      <c r="AI297">
        <v>100</v>
      </c>
      <c r="AJ297">
        <v>1033</v>
      </c>
      <c r="AK297">
        <v>711.49199999999996</v>
      </c>
      <c r="AL297">
        <v>10</v>
      </c>
      <c r="AM297">
        <v>58</v>
      </c>
      <c r="AN297">
        <v>1800.12</v>
      </c>
      <c r="AO297">
        <v>6676</v>
      </c>
    </row>
    <row r="298" spans="1:41" x14ac:dyDescent="0.3">
      <c r="A298" s="65" t="s">
        <v>534</v>
      </c>
      <c r="B298" s="66">
        <v>3</v>
      </c>
      <c r="C298" s="66">
        <v>0</v>
      </c>
      <c r="D298" s="66">
        <v>0.05</v>
      </c>
      <c r="E298" t="s">
        <v>4</v>
      </c>
      <c r="F298" t="s">
        <v>3</v>
      </c>
      <c r="G298" s="39" t="str">
        <f t="shared" si="63"/>
        <v>---</v>
      </c>
      <c r="H298" t="s">
        <v>3</v>
      </c>
      <c r="K298" t="s">
        <v>3</v>
      </c>
      <c r="L298" s="57" t="str">
        <f>IF(OR(H_24!$F298="---",H_24!$F298="infeas",H_24!$F298="inf"),"---",(H_24!$F298/M298)-1)</f>
        <v>---</v>
      </c>
      <c r="M298" s="20">
        <f>Model_dem!L38</f>
        <v>829</v>
      </c>
      <c r="N298" t="str">
        <f>Model_dem!G38</f>
        <v>---</v>
      </c>
      <c r="O298" s="23"/>
      <c r="P298" t="str">
        <f>IF(OR(H_24!$Q298&lt;&gt;A298,R298&lt;&gt;B298,S298&lt;&gt;C298,T298&lt;&gt;D298),"Aqui", " ")</f>
        <v>Aqui</v>
      </c>
      <c r="Q298" t="s">
        <v>535</v>
      </c>
      <c r="R298">
        <v>2</v>
      </c>
      <c r="S298">
        <v>50</v>
      </c>
      <c r="T298">
        <v>0.2</v>
      </c>
      <c r="U298">
        <v>50</v>
      </c>
      <c r="V298">
        <v>812</v>
      </c>
      <c r="W298">
        <v>31.387899999999998</v>
      </c>
      <c r="X298">
        <v>0</v>
      </c>
      <c r="Y298">
        <v>151275</v>
      </c>
      <c r="Z298">
        <v>1800.01</v>
      </c>
      <c r="AA298">
        <v>7379</v>
      </c>
      <c r="AE298" t="s">
        <v>524</v>
      </c>
      <c r="AF298">
        <v>2</v>
      </c>
      <c r="AG298">
        <v>10</v>
      </c>
      <c r="AH298">
        <v>0.2</v>
      </c>
      <c r="AI298">
        <v>100</v>
      </c>
      <c r="AJ298">
        <v>1037</v>
      </c>
      <c r="AK298">
        <v>209.38</v>
      </c>
      <c r="AL298">
        <v>0</v>
      </c>
      <c r="AM298">
        <v>55</v>
      </c>
      <c r="AN298">
        <v>1800.17</v>
      </c>
      <c r="AO298">
        <v>5695</v>
      </c>
    </row>
    <row r="299" spans="1:41" x14ac:dyDescent="0.3">
      <c r="A299" s="68" t="s">
        <v>534</v>
      </c>
      <c r="B299" s="20">
        <v>3</v>
      </c>
      <c r="C299" s="20">
        <v>0</v>
      </c>
      <c r="D299" s="20">
        <v>0.1</v>
      </c>
      <c r="E299" t="s">
        <v>4</v>
      </c>
      <c r="F299" t="s">
        <v>3</v>
      </c>
      <c r="G299" s="39" t="str">
        <f t="shared" si="63"/>
        <v>---</v>
      </c>
      <c r="H299" t="s">
        <v>3</v>
      </c>
      <c r="K299" t="s">
        <v>3</v>
      </c>
      <c r="L299" s="57" t="str">
        <f>IF(OR(H_24!$F299="---",H_24!$F299="infeas",H_24!$F299="inf"),"---",(H_24!$F299/M299)-1)</f>
        <v>---</v>
      </c>
      <c r="M299" s="20">
        <f>Model_dem!L39</f>
        <v>829</v>
      </c>
      <c r="N299" t="str">
        <f>Model_dem!G39</f>
        <v>---</v>
      </c>
      <c r="O299" s="23"/>
      <c r="P299" t="str">
        <f>IF(OR(H_24!$Q299&lt;&gt;A299,R299&lt;&gt;B299,S299&lt;&gt;C299,T299&lt;&gt;D299),"Aqui", " ")</f>
        <v>Aqui</v>
      </c>
      <c r="Q299" t="s">
        <v>535</v>
      </c>
      <c r="R299">
        <v>3</v>
      </c>
      <c r="S299">
        <v>0</v>
      </c>
      <c r="T299">
        <v>0.1</v>
      </c>
      <c r="U299">
        <v>50</v>
      </c>
      <c r="V299" t="s">
        <v>511</v>
      </c>
      <c r="W299" t="s">
        <v>511</v>
      </c>
      <c r="X299" t="s">
        <v>511</v>
      </c>
      <c r="Y299" t="s">
        <v>511</v>
      </c>
      <c r="Z299" t="s">
        <v>511</v>
      </c>
      <c r="AE299" t="s">
        <v>524</v>
      </c>
      <c r="AF299">
        <v>2</v>
      </c>
      <c r="AG299">
        <v>25</v>
      </c>
      <c r="AH299">
        <v>0.05</v>
      </c>
      <c r="AI299">
        <v>100</v>
      </c>
      <c r="AJ299">
        <v>1027</v>
      </c>
      <c r="AK299">
        <v>108.548</v>
      </c>
      <c r="AL299">
        <v>1</v>
      </c>
      <c r="AM299">
        <v>147</v>
      </c>
      <c r="AN299">
        <v>1800.08</v>
      </c>
      <c r="AO299">
        <v>10217</v>
      </c>
    </row>
    <row r="300" spans="1:41" x14ac:dyDescent="0.3">
      <c r="A300" s="65" t="s">
        <v>534</v>
      </c>
      <c r="B300" s="66">
        <v>3</v>
      </c>
      <c r="C300" s="66">
        <v>0</v>
      </c>
      <c r="D300" s="66">
        <v>0.15</v>
      </c>
      <c r="E300" t="s">
        <v>4</v>
      </c>
      <c r="F300" t="s">
        <v>3</v>
      </c>
      <c r="G300" s="39" t="str">
        <f t="shared" si="63"/>
        <v>---</v>
      </c>
      <c r="H300" t="s">
        <v>3</v>
      </c>
      <c r="K300" t="s">
        <v>3</v>
      </c>
      <c r="L300" s="57" t="str">
        <f>IF(OR(H_24!$F300="---",H_24!$F300="infeas",H_24!$F300="inf"),"---",(H_24!$F300/M300)-1)</f>
        <v>---</v>
      </c>
      <c r="M300" s="20">
        <f>Model_dem!L40</f>
        <v>829</v>
      </c>
      <c r="N300" t="str">
        <f>Model_dem!G40</f>
        <v>---</v>
      </c>
      <c r="O300" s="23"/>
      <c r="P300" t="str">
        <f>IF(OR(H_24!$Q300&lt;&gt;A300,R300&lt;&gt;B300,S300&lt;&gt;C300,T300&lt;&gt;D300),"Aqui", " ")</f>
        <v>Aqui</v>
      </c>
      <c r="Q300" t="s">
        <v>535</v>
      </c>
      <c r="R300">
        <v>3</v>
      </c>
      <c r="S300">
        <v>0</v>
      </c>
      <c r="T300">
        <v>0.15</v>
      </c>
      <c r="U300">
        <v>50</v>
      </c>
      <c r="V300" t="s">
        <v>511</v>
      </c>
      <c r="W300" t="s">
        <v>511</v>
      </c>
      <c r="X300" t="s">
        <v>511</v>
      </c>
      <c r="Y300" t="s">
        <v>511</v>
      </c>
      <c r="Z300" t="s">
        <v>511</v>
      </c>
      <c r="AE300" t="s">
        <v>524</v>
      </c>
      <c r="AF300">
        <v>2</v>
      </c>
      <c r="AG300">
        <v>25</v>
      </c>
      <c r="AH300">
        <v>0.1</v>
      </c>
      <c r="AI300">
        <v>100</v>
      </c>
      <c r="AJ300">
        <v>1035</v>
      </c>
      <c r="AK300">
        <v>379.55099999999999</v>
      </c>
      <c r="AL300">
        <v>7</v>
      </c>
      <c r="AM300">
        <v>57</v>
      </c>
      <c r="AN300">
        <v>1800.07</v>
      </c>
      <c r="AO300">
        <v>6571</v>
      </c>
    </row>
    <row r="301" spans="1:41" x14ac:dyDescent="0.3">
      <c r="A301" s="68" t="s">
        <v>534</v>
      </c>
      <c r="B301" s="20">
        <v>3</v>
      </c>
      <c r="C301" s="20">
        <v>0</v>
      </c>
      <c r="D301" s="20">
        <v>0.2</v>
      </c>
      <c r="E301" t="s">
        <v>4</v>
      </c>
      <c r="F301" t="s">
        <v>3</v>
      </c>
      <c r="G301" s="39" t="str">
        <f t="shared" si="63"/>
        <v>---</v>
      </c>
      <c r="H301" t="s">
        <v>3</v>
      </c>
      <c r="K301" t="s">
        <v>3</v>
      </c>
      <c r="L301" s="57" t="str">
        <f>IF(OR(H_24!$F301="---",H_24!$F301="infeas",H_24!$F301="inf"),"---",(H_24!$F301/M301)-1)</f>
        <v>---</v>
      </c>
      <c r="M301" s="20">
        <f>Model_dem!L41</f>
        <v>829</v>
      </c>
      <c r="N301" t="str">
        <f>Model_dem!G41</f>
        <v>---</v>
      </c>
      <c r="O301" s="23"/>
      <c r="P301" t="str">
        <f>IF(OR(H_24!$Q301&lt;&gt;A301,R301&lt;&gt;B301,S301&lt;&gt;C301,T301&lt;&gt;D301),"Aqui", " ")</f>
        <v>Aqui</v>
      </c>
      <c r="Q301" t="s">
        <v>535</v>
      </c>
      <c r="R301">
        <v>3</v>
      </c>
      <c r="S301">
        <v>0</v>
      </c>
      <c r="T301">
        <v>0.2</v>
      </c>
      <c r="U301">
        <v>50</v>
      </c>
      <c r="V301" t="s">
        <v>511</v>
      </c>
      <c r="W301" t="s">
        <v>511</v>
      </c>
      <c r="X301" t="s">
        <v>511</v>
      </c>
      <c r="Y301" t="s">
        <v>511</v>
      </c>
      <c r="Z301" t="s">
        <v>511</v>
      </c>
      <c r="AE301" t="s">
        <v>524</v>
      </c>
      <c r="AF301">
        <v>2</v>
      </c>
      <c r="AG301">
        <v>25</v>
      </c>
      <c r="AH301">
        <v>0.15</v>
      </c>
      <c r="AI301">
        <v>100</v>
      </c>
      <c r="AJ301">
        <v>1053</v>
      </c>
      <c r="AK301">
        <v>442.65300000000002</v>
      </c>
      <c r="AL301">
        <v>0</v>
      </c>
      <c r="AM301">
        <v>20</v>
      </c>
      <c r="AN301">
        <v>1800.09</v>
      </c>
      <c r="AO301">
        <v>3454</v>
      </c>
    </row>
    <row r="302" spans="1:41" x14ac:dyDescent="0.3">
      <c r="A302" s="65" t="s">
        <v>534</v>
      </c>
      <c r="B302" s="66">
        <v>3</v>
      </c>
      <c r="C302" s="66">
        <v>10</v>
      </c>
      <c r="D302" s="66">
        <v>0.05</v>
      </c>
      <c r="E302" t="s">
        <v>4</v>
      </c>
      <c r="F302" t="s">
        <v>3</v>
      </c>
      <c r="G302" s="39" t="str">
        <f t="shared" si="63"/>
        <v>---</v>
      </c>
      <c r="H302" t="s">
        <v>3</v>
      </c>
      <c r="K302" t="s">
        <v>3</v>
      </c>
      <c r="L302" s="57" t="str">
        <f>IF(OR(H_24!$F302="---",H_24!$F302="infeas",H_24!$F302="inf"),"---",(H_24!$F302/M302)-1)</f>
        <v>---</v>
      </c>
      <c r="M302" s="20">
        <f>Model_dem!L42</f>
        <v>829</v>
      </c>
      <c r="N302" t="str">
        <f>Model_dem!G42</f>
        <v>---</v>
      </c>
      <c r="O302" s="23"/>
      <c r="P302" t="str">
        <f>IF(OR(H_24!$Q302&lt;&gt;A302,R302&lt;&gt;B302,S302&lt;&gt;C302,T302&lt;&gt;D302),"Aqui", " ")</f>
        <v>Aqui</v>
      </c>
      <c r="Q302" t="s">
        <v>535</v>
      </c>
      <c r="R302">
        <v>3</v>
      </c>
      <c r="S302">
        <v>10</v>
      </c>
      <c r="T302">
        <v>0.1</v>
      </c>
      <c r="U302">
        <v>50</v>
      </c>
      <c r="V302" t="s">
        <v>511</v>
      </c>
      <c r="W302" t="s">
        <v>511</v>
      </c>
      <c r="X302" t="s">
        <v>511</v>
      </c>
      <c r="Y302" t="s">
        <v>511</v>
      </c>
      <c r="Z302" t="s">
        <v>511</v>
      </c>
      <c r="AE302" t="s">
        <v>524</v>
      </c>
      <c r="AF302">
        <v>2</v>
      </c>
      <c r="AG302">
        <v>25</v>
      </c>
      <c r="AH302">
        <v>0.2</v>
      </c>
      <c r="AI302">
        <v>100</v>
      </c>
      <c r="AJ302">
        <v>1289</v>
      </c>
      <c r="AK302">
        <v>1839.28</v>
      </c>
      <c r="AL302">
        <v>0</v>
      </c>
      <c r="AM302">
        <v>1</v>
      </c>
      <c r="AN302">
        <v>1839.28</v>
      </c>
      <c r="AO302">
        <v>154</v>
      </c>
    </row>
    <row r="303" spans="1:41" x14ac:dyDescent="0.3">
      <c r="A303" s="68" t="s">
        <v>534</v>
      </c>
      <c r="B303" s="20">
        <v>3</v>
      </c>
      <c r="C303" s="20">
        <v>10</v>
      </c>
      <c r="D303" s="20">
        <v>0.1</v>
      </c>
      <c r="E303" t="s">
        <v>4</v>
      </c>
      <c r="F303" t="s">
        <v>3</v>
      </c>
      <c r="G303" s="39" t="str">
        <f t="shared" si="63"/>
        <v>---</v>
      </c>
      <c r="H303" t="s">
        <v>3</v>
      </c>
      <c r="K303" t="s">
        <v>3</v>
      </c>
      <c r="L303" s="57" t="str">
        <f>IF(OR(H_24!$F303="---",H_24!$F303="infeas",H_24!$F303="inf"),"---",(H_24!$F303/M303)-1)</f>
        <v>---</v>
      </c>
      <c r="M303" s="20">
        <f>Model_dem!L43</f>
        <v>829</v>
      </c>
      <c r="N303" t="str">
        <f>Model_dem!G43</f>
        <v>---</v>
      </c>
      <c r="O303" s="23"/>
      <c r="P303" t="str">
        <f>IF(OR(H_24!$Q303&lt;&gt;A303,R303&lt;&gt;B303,S303&lt;&gt;C303,T303&lt;&gt;D303),"Aqui", " ")</f>
        <v>Aqui</v>
      </c>
      <c r="Q303" t="s">
        <v>535</v>
      </c>
      <c r="R303">
        <v>3</v>
      </c>
      <c r="S303">
        <v>10</v>
      </c>
      <c r="T303">
        <v>0.15</v>
      </c>
      <c r="U303">
        <v>50</v>
      </c>
      <c r="V303" t="s">
        <v>511</v>
      </c>
      <c r="W303" t="s">
        <v>511</v>
      </c>
      <c r="X303" t="s">
        <v>511</v>
      </c>
      <c r="Y303" t="s">
        <v>511</v>
      </c>
      <c r="Z303" t="s">
        <v>511</v>
      </c>
      <c r="AE303" t="s">
        <v>524</v>
      </c>
      <c r="AF303">
        <v>2</v>
      </c>
      <c r="AG303">
        <v>50</v>
      </c>
      <c r="AH303">
        <v>0.05</v>
      </c>
      <c r="AI303">
        <v>100</v>
      </c>
      <c r="AJ303">
        <v>1027</v>
      </c>
      <c r="AK303">
        <v>40.311100000000003</v>
      </c>
      <c r="AL303">
        <v>0</v>
      </c>
      <c r="AM303">
        <v>250</v>
      </c>
      <c r="AN303">
        <v>1800.01</v>
      </c>
      <c r="AO303">
        <v>15145</v>
      </c>
    </row>
    <row r="304" spans="1:41" x14ac:dyDescent="0.3">
      <c r="A304" s="65" t="s">
        <v>534</v>
      </c>
      <c r="B304" s="66">
        <v>3</v>
      </c>
      <c r="C304" s="66">
        <v>10</v>
      </c>
      <c r="D304" s="66">
        <v>0.15</v>
      </c>
      <c r="E304" t="s">
        <v>4</v>
      </c>
      <c r="F304" t="s">
        <v>3</v>
      </c>
      <c r="G304" s="39" t="str">
        <f t="shared" si="63"/>
        <v>---</v>
      </c>
      <c r="H304" t="s">
        <v>3</v>
      </c>
      <c r="K304" t="s">
        <v>3</v>
      </c>
      <c r="L304" s="57" t="str">
        <f>IF(OR(H_24!$F304="---",H_24!$F304="infeas",H_24!$F304="inf"),"---",(H_24!$F304/M304)-1)</f>
        <v>---</v>
      </c>
      <c r="M304" s="20">
        <f>Model_dem!L44</f>
        <v>829</v>
      </c>
      <c r="N304" t="str">
        <f>Model_dem!G44</f>
        <v>---</v>
      </c>
      <c r="O304" s="23"/>
      <c r="P304" t="str">
        <f>IF(OR(H_24!$Q304&lt;&gt;A304,R304&lt;&gt;B304,S304&lt;&gt;C304,T304&lt;&gt;D304),"Aqui", " ")</f>
        <v>Aqui</v>
      </c>
      <c r="Q304" t="s">
        <v>535</v>
      </c>
      <c r="R304">
        <v>3</v>
      </c>
      <c r="S304">
        <v>10</v>
      </c>
      <c r="T304">
        <v>0.2</v>
      </c>
      <c r="U304">
        <v>50</v>
      </c>
      <c r="V304" t="s">
        <v>511</v>
      </c>
      <c r="W304" t="s">
        <v>511</v>
      </c>
      <c r="X304" t="s">
        <v>511</v>
      </c>
      <c r="Y304" t="s">
        <v>511</v>
      </c>
      <c r="Z304" t="s">
        <v>511</v>
      </c>
      <c r="AE304" t="s">
        <v>524</v>
      </c>
      <c r="AF304">
        <v>2</v>
      </c>
      <c r="AG304">
        <v>50</v>
      </c>
      <c r="AH304">
        <v>0.1</v>
      </c>
      <c r="AI304">
        <v>100</v>
      </c>
      <c r="AJ304">
        <v>1039</v>
      </c>
      <c r="AK304">
        <v>395.38499999999999</v>
      </c>
      <c r="AL304">
        <v>10</v>
      </c>
      <c r="AM304">
        <v>60</v>
      </c>
      <c r="AN304">
        <v>1800.19</v>
      </c>
      <c r="AO304">
        <v>9468</v>
      </c>
    </row>
    <row r="305" spans="1:41" x14ac:dyDescent="0.3">
      <c r="A305" s="68" t="s">
        <v>534</v>
      </c>
      <c r="B305" s="20">
        <v>3</v>
      </c>
      <c r="C305" s="20">
        <v>10</v>
      </c>
      <c r="D305" s="20">
        <v>0.2</v>
      </c>
      <c r="E305" t="s">
        <v>4</v>
      </c>
      <c r="F305" t="s">
        <v>3</v>
      </c>
      <c r="G305" s="39" t="str">
        <f t="shared" si="63"/>
        <v>---</v>
      </c>
      <c r="H305" t="s">
        <v>3</v>
      </c>
      <c r="K305" t="s">
        <v>3</v>
      </c>
      <c r="L305" s="57" t="str">
        <f>IF(OR(H_24!$F305="---",H_24!$F305="infeas",H_24!$F305="inf"),"---",(H_24!$F305/M305)-1)</f>
        <v>---</v>
      </c>
      <c r="M305" s="20">
        <f>Model_dem!L45</f>
        <v>829</v>
      </c>
      <c r="N305" t="str">
        <f>Model_dem!G45</f>
        <v>---</v>
      </c>
      <c r="O305" s="23"/>
      <c r="P305" t="str">
        <f>IF(OR(H_24!$Q305&lt;&gt;A305,R305&lt;&gt;B305,S305&lt;&gt;C305,T305&lt;&gt;D305),"Aqui", " ")</f>
        <v>Aqui</v>
      </c>
      <c r="Q305" t="s">
        <v>535</v>
      </c>
      <c r="R305">
        <v>3</v>
      </c>
      <c r="S305">
        <v>25</v>
      </c>
      <c r="T305">
        <v>0.1</v>
      </c>
      <c r="U305">
        <v>50</v>
      </c>
      <c r="V305" t="s">
        <v>511</v>
      </c>
      <c r="W305" t="s">
        <v>511</v>
      </c>
      <c r="X305" t="s">
        <v>511</v>
      </c>
      <c r="Y305" t="s">
        <v>511</v>
      </c>
      <c r="Z305" t="s">
        <v>511</v>
      </c>
      <c r="AE305" t="s">
        <v>524</v>
      </c>
      <c r="AF305">
        <v>2</v>
      </c>
      <c r="AG305">
        <v>50</v>
      </c>
      <c r="AH305">
        <v>0.15</v>
      </c>
      <c r="AI305">
        <v>100</v>
      </c>
      <c r="AJ305">
        <v>1075</v>
      </c>
      <c r="AK305">
        <v>1028</v>
      </c>
      <c r="AL305">
        <v>1</v>
      </c>
      <c r="AM305">
        <v>7</v>
      </c>
      <c r="AN305">
        <v>1800.94</v>
      </c>
      <c r="AO305">
        <v>1968</v>
      </c>
    </row>
    <row r="306" spans="1:41" x14ac:dyDescent="0.3">
      <c r="A306" s="65" t="s">
        <v>534</v>
      </c>
      <c r="B306" s="66">
        <v>3</v>
      </c>
      <c r="C306" s="66">
        <v>25</v>
      </c>
      <c r="D306" s="66">
        <v>0.05</v>
      </c>
      <c r="E306" t="s">
        <v>4</v>
      </c>
      <c r="F306" t="s">
        <v>3</v>
      </c>
      <c r="G306" s="39" t="str">
        <f t="shared" si="63"/>
        <v>---</v>
      </c>
      <c r="H306" t="s">
        <v>3</v>
      </c>
      <c r="K306" t="s">
        <v>3</v>
      </c>
      <c r="L306" s="57" t="str">
        <f>IF(OR(H_24!$F306="---",H_24!$F306="infeas",H_24!$F306="inf"),"---",(H_24!$F306/M306)-1)</f>
        <v>---</v>
      </c>
      <c r="M306" s="20">
        <f>Model_dem!L46</f>
        <v>829</v>
      </c>
      <c r="N306" t="str">
        <f>Model_dem!G46</f>
        <v>---</v>
      </c>
      <c r="O306" s="23"/>
      <c r="P306" t="str">
        <f>IF(OR(H_24!$Q306&lt;&gt;A306,R306&lt;&gt;B306,S306&lt;&gt;C306,T306&lt;&gt;D306),"Aqui", " ")</f>
        <v>Aqui</v>
      </c>
      <c r="Q306" t="s">
        <v>535</v>
      </c>
      <c r="R306">
        <v>3</v>
      </c>
      <c r="S306">
        <v>25</v>
      </c>
      <c r="T306">
        <v>0.15</v>
      </c>
      <c r="U306">
        <v>50</v>
      </c>
      <c r="V306" t="s">
        <v>511</v>
      </c>
      <c r="W306" t="s">
        <v>511</v>
      </c>
      <c r="X306" t="s">
        <v>511</v>
      </c>
      <c r="Y306" t="s">
        <v>511</v>
      </c>
      <c r="Z306" t="s">
        <v>511</v>
      </c>
      <c r="AE306" t="s">
        <v>524</v>
      </c>
      <c r="AF306">
        <v>2</v>
      </c>
      <c r="AG306">
        <v>50</v>
      </c>
      <c r="AH306">
        <v>0.2</v>
      </c>
      <c r="AI306">
        <v>100</v>
      </c>
      <c r="AJ306" t="s">
        <v>46</v>
      </c>
      <c r="AK306">
        <v>60.026400000000002</v>
      </c>
      <c r="AL306">
        <v>0</v>
      </c>
      <c r="AM306">
        <v>1</v>
      </c>
      <c r="AN306">
        <v>1800.64</v>
      </c>
      <c r="AO306">
        <v>29</v>
      </c>
    </row>
    <row r="307" spans="1:41" x14ac:dyDescent="0.3">
      <c r="A307" s="68" t="s">
        <v>534</v>
      </c>
      <c r="B307" s="20">
        <v>3</v>
      </c>
      <c r="C307" s="20">
        <v>25</v>
      </c>
      <c r="D307" s="20">
        <v>0.1</v>
      </c>
      <c r="E307" t="s">
        <v>4</v>
      </c>
      <c r="F307" t="s">
        <v>3</v>
      </c>
      <c r="G307" s="39" t="str">
        <f t="shared" si="63"/>
        <v>---</v>
      </c>
      <c r="H307" t="s">
        <v>3</v>
      </c>
      <c r="K307" t="s">
        <v>3</v>
      </c>
      <c r="L307" s="57" t="str">
        <f>IF(OR(H_24!$F307="---",H_24!$F307="infeas",H_24!$F307="inf"),"---",(H_24!$F307/M307)-1)</f>
        <v>---</v>
      </c>
      <c r="M307" s="20">
        <f>Model_dem!L47</f>
        <v>829</v>
      </c>
      <c r="N307" t="str">
        <f>Model_dem!G47</f>
        <v>---</v>
      </c>
      <c r="O307" s="23"/>
      <c r="P307" t="str">
        <f>IF(OR(H_24!$Q307&lt;&gt;A307,R307&lt;&gt;B307,S307&lt;&gt;C307,T307&lt;&gt;D307),"Aqui", " ")</f>
        <v>Aqui</v>
      </c>
      <c r="Q307" t="s">
        <v>535</v>
      </c>
      <c r="R307">
        <v>3</v>
      </c>
      <c r="S307">
        <v>25</v>
      </c>
      <c r="T307">
        <v>0.2</v>
      </c>
      <c r="U307">
        <v>50</v>
      </c>
      <c r="V307" t="s">
        <v>511</v>
      </c>
      <c r="W307" t="s">
        <v>511</v>
      </c>
      <c r="X307" t="s">
        <v>511</v>
      </c>
      <c r="Y307" t="s">
        <v>511</v>
      </c>
      <c r="Z307" t="s">
        <v>511</v>
      </c>
      <c r="AE307" t="s">
        <v>524</v>
      </c>
      <c r="AF307">
        <v>3</v>
      </c>
      <c r="AG307">
        <v>0</v>
      </c>
      <c r="AH307">
        <v>0.05</v>
      </c>
      <c r="AI307">
        <v>100</v>
      </c>
      <c r="AJ307">
        <v>1039</v>
      </c>
      <c r="AK307">
        <v>33.487200000000001</v>
      </c>
      <c r="AL307">
        <v>0</v>
      </c>
      <c r="AM307">
        <v>298</v>
      </c>
      <c r="AN307">
        <v>1800.08</v>
      </c>
      <c r="AO307">
        <v>28744</v>
      </c>
    </row>
    <row r="308" spans="1:41" x14ac:dyDescent="0.3">
      <c r="A308" s="65" t="s">
        <v>534</v>
      </c>
      <c r="B308" s="66">
        <v>3</v>
      </c>
      <c r="C308" s="66">
        <v>25</v>
      </c>
      <c r="D308" s="66">
        <v>0.15</v>
      </c>
      <c r="E308" t="s">
        <v>4</v>
      </c>
      <c r="F308" t="s">
        <v>3</v>
      </c>
      <c r="G308" s="39" t="str">
        <f t="shared" si="63"/>
        <v>---</v>
      </c>
      <c r="H308" t="s">
        <v>3</v>
      </c>
      <c r="K308" t="s">
        <v>3</v>
      </c>
      <c r="L308" s="57" t="str">
        <f>IF(OR(H_24!$F308="---",H_24!$F308="infeas",H_24!$F308="inf"),"---",(H_24!$F308/M308)-1)</f>
        <v>---</v>
      </c>
      <c r="M308" s="20">
        <f>Model_dem!L48</f>
        <v>829</v>
      </c>
      <c r="N308" t="str">
        <f>Model_dem!G48</f>
        <v>---</v>
      </c>
      <c r="O308" s="23"/>
      <c r="P308" t="str">
        <f>IF(OR(H_24!$Q308&lt;&gt;A308,R308&lt;&gt;B308,S308&lt;&gt;C308,T308&lt;&gt;D308),"Aqui", " ")</f>
        <v>Aqui</v>
      </c>
      <c r="Q308" t="s">
        <v>535</v>
      </c>
      <c r="R308">
        <v>3</v>
      </c>
      <c r="S308">
        <v>50</v>
      </c>
      <c r="T308">
        <v>0.1</v>
      </c>
      <c r="U308">
        <v>50</v>
      </c>
      <c r="V308" t="s">
        <v>511</v>
      </c>
      <c r="W308" t="s">
        <v>511</v>
      </c>
      <c r="X308" t="s">
        <v>511</v>
      </c>
      <c r="Y308" t="s">
        <v>511</v>
      </c>
      <c r="Z308" t="s">
        <v>511</v>
      </c>
      <c r="AE308" t="s">
        <v>524</v>
      </c>
      <c r="AF308">
        <v>3</v>
      </c>
      <c r="AG308">
        <v>0</v>
      </c>
      <c r="AH308">
        <v>0.1</v>
      </c>
      <c r="AI308">
        <v>100</v>
      </c>
      <c r="AJ308" t="s">
        <v>511</v>
      </c>
      <c r="AK308" t="s">
        <v>511</v>
      </c>
      <c r="AL308" t="s">
        <v>511</v>
      </c>
      <c r="AM308" t="s">
        <v>511</v>
      </c>
      <c r="AN308" t="s">
        <v>511</v>
      </c>
    </row>
    <row r="309" spans="1:41" x14ac:dyDescent="0.3">
      <c r="A309" s="68" t="s">
        <v>534</v>
      </c>
      <c r="B309" s="20">
        <v>3</v>
      </c>
      <c r="C309" s="20">
        <v>25</v>
      </c>
      <c r="D309" s="20">
        <v>0.2</v>
      </c>
      <c r="E309" t="s">
        <v>4</v>
      </c>
      <c r="F309" t="s">
        <v>3</v>
      </c>
      <c r="G309" s="39" t="str">
        <f t="shared" si="63"/>
        <v>---</v>
      </c>
      <c r="H309" t="s">
        <v>3</v>
      </c>
      <c r="K309" t="s">
        <v>3</v>
      </c>
      <c r="L309" s="57" t="str">
        <f>IF(OR(H_24!$F309="---",H_24!$F309="infeas",H_24!$F309="inf"),"---",(H_24!$F309/M309)-1)</f>
        <v>---</v>
      </c>
      <c r="M309" s="20">
        <f>Model_dem!L49</f>
        <v>829</v>
      </c>
      <c r="N309" t="str">
        <f>Model_dem!G49</f>
        <v>---</v>
      </c>
      <c r="O309" s="23"/>
      <c r="P309" t="str">
        <f>IF(OR(H_24!$Q309&lt;&gt;A309,R309&lt;&gt;B309,S309&lt;&gt;C309,T309&lt;&gt;D309),"Aqui", " ")</f>
        <v>Aqui</v>
      </c>
      <c r="Q309" t="s">
        <v>535</v>
      </c>
      <c r="R309">
        <v>3</v>
      </c>
      <c r="S309">
        <v>50</v>
      </c>
      <c r="T309">
        <v>0.15</v>
      </c>
      <c r="U309">
        <v>50</v>
      </c>
      <c r="V309" t="s">
        <v>511</v>
      </c>
      <c r="W309" t="s">
        <v>511</v>
      </c>
      <c r="X309" t="s">
        <v>511</v>
      </c>
      <c r="Y309" t="s">
        <v>511</v>
      </c>
      <c r="Z309" t="s">
        <v>511</v>
      </c>
      <c r="AE309" t="s">
        <v>524</v>
      </c>
      <c r="AF309">
        <v>3</v>
      </c>
      <c r="AG309">
        <v>0</v>
      </c>
      <c r="AH309">
        <v>0.15</v>
      </c>
      <c r="AI309">
        <v>100</v>
      </c>
      <c r="AJ309" t="s">
        <v>511</v>
      </c>
      <c r="AK309" t="s">
        <v>511</v>
      </c>
      <c r="AL309" t="s">
        <v>511</v>
      </c>
      <c r="AM309" t="s">
        <v>511</v>
      </c>
      <c r="AN309" t="s">
        <v>511</v>
      </c>
    </row>
    <row r="310" spans="1:41" x14ac:dyDescent="0.3">
      <c r="A310" s="65" t="s">
        <v>534</v>
      </c>
      <c r="B310" s="66">
        <v>3</v>
      </c>
      <c r="C310" s="66">
        <v>50</v>
      </c>
      <c r="D310" s="66">
        <v>0.05</v>
      </c>
      <c r="E310" t="s">
        <v>4</v>
      </c>
      <c r="F310" t="s">
        <v>3</v>
      </c>
      <c r="G310" s="39" t="str">
        <f t="shared" si="63"/>
        <v>---</v>
      </c>
      <c r="H310" t="s">
        <v>3</v>
      </c>
      <c r="K310" t="s">
        <v>3</v>
      </c>
      <c r="L310" s="57" t="str">
        <f>IF(OR(H_24!$F310="---",H_24!$F310="infeas",H_24!$F310="inf"),"---",(H_24!$F310/M310)-1)</f>
        <v>---</v>
      </c>
      <c r="M310" s="20">
        <f>Model_dem!L50</f>
        <v>829</v>
      </c>
      <c r="N310" t="str">
        <f>Model_dem!G50</f>
        <v>---</v>
      </c>
      <c r="O310" s="23"/>
      <c r="P310" t="str">
        <f>IF(OR(H_24!$Q310&lt;&gt;A310,R310&lt;&gt;B310,S310&lt;&gt;C310,T310&lt;&gt;D310),"Aqui", " ")</f>
        <v>Aqui</v>
      </c>
      <c r="Q310" t="s">
        <v>535</v>
      </c>
      <c r="R310">
        <v>3</v>
      </c>
      <c r="S310">
        <v>50</v>
      </c>
      <c r="T310">
        <v>0.2</v>
      </c>
      <c r="U310">
        <v>50</v>
      </c>
      <c r="V310" t="s">
        <v>511</v>
      </c>
      <c r="W310" t="s">
        <v>511</v>
      </c>
      <c r="X310" t="s">
        <v>511</v>
      </c>
      <c r="Y310" t="s">
        <v>511</v>
      </c>
      <c r="Z310" t="s">
        <v>511</v>
      </c>
      <c r="AE310" t="s">
        <v>524</v>
      </c>
      <c r="AF310">
        <v>3</v>
      </c>
      <c r="AG310">
        <v>0</v>
      </c>
      <c r="AH310">
        <v>0.2</v>
      </c>
      <c r="AI310">
        <v>100</v>
      </c>
      <c r="AJ310" t="s">
        <v>511</v>
      </c>
      <c r="AK310" t="s">
        <v>511</v>
      </c>
      <c r="AL310" t="s">
        <v>511</v>
      </c>
      <c r="AM310" t="s">
        <v>511</v>
      </c>
      <c r="AN310" t="s">
        <v>511</v>
      </c>
    </row>
    <row r="311" spans="1:41" x14ac:dyDescent="0.3">
      <c r="A311" s="68" t="s">
        <v>534</v>
      </c>
      <c r="B311" s="20">
        <v>3</v>
      </c>
      <c r="C311" s="20">
        <v>50</v>
      </c>
      <c r="D311" s="20">
        <v>0.1</v>
      </c>
      <c r="E311" t="s">
        <v>4</v>
      </c>
      <c r="F311" t="s">
        <v>3</v>
      </c>
      <c r="G311" s="39" t="str">
        <f t="shared" si="63"/>
        <v>---</v>
      </c>
      <c r="H311" t="s">
        <v>3</v>
      </c>
      <c r="K311" t="s">
        <v>3</v>
      </c>
      <c r="L311" s="57" t="str">
        <f>IF(OR(H_24!$F311="---",H_24!$F311="infeas",H_24!$F311="inf"),"---",(H_24!$F311/M311)-1)</f>
        <v>---</v>
      </c>
      <c r="M311" s="20">
        <f>Model_dem!L51</f>
        <v>829</v>
      </c>
      <c r="N311" t="str">
        <f>Model_dem!G51</f>
        <v>---</v>
      </c>
      <c r="O311" s="23"/>
      <c r="P311" t="str">
        <f>IF(OR(H_24!$Q311&lt;&gt;A311,R311&lt;&gt;B311,S311&lt;&gt;C311,T311&lt;&gt;D311),"Aqui", " ")</f>
        <v>Aqui</v>
      </c>
      <c r="Q311" t="s">
        <v>533</v>
      </c>
      <c r="R311">
        <v>0</v>
      </c>
      <c r="S311">
        <v>0</v>
      </c>
      <c r="T311">
        <v>0.05</v>
      </c>
      <c r="U311">
        <v>100</v>
      </c>
      <c r="V311">
        <v>1026</v>
      </c>
      <c r="W311">
        <v>5.8982099999999997</v>
      </c>
      <c r="X311">
        <v>9</v>
      </c>
      <c r="Y311">
        <v>55018</v>
      </c>
      <c r="Z311">
        <v>1800</v>
      </c>
      <c r="AA311">
        <v>400120</v>
      </c>
      <c r="AE311" t="s">
        <v>524</v>
      </c>
      <c r="AF311">
        <v>3</v>
      </c>
      <c r="AG311">
        <v>10</v>
      </c>
      <c r="AH311">
        <v>0.05</v>
      </c>
      <c r="AI311">
        <v>100</v>
      </c>
      <c r="AJ311">
        <v>1039</v>
      </c>
      <c r="AK311">
        <v>111.298</v>
      </c>
      <c r="AL311">
        <v>9</v>
      </c>
      <c r="AM311">
        <v>289</v>
      </c>
      <c r="AN311">
        <v>1800</v>
      </c>
      <c r="AO311">
        <v>28701</v>
      </c>
    </row>
    <row r="312" spans="1:41" x14ac:dyDescent="0.3">
      <c r="A312" s="65" t="s">
        <v>534</v>
      </c>
      <c r="B312" s="66">
        <v>3</v>
      </c>
      <c r="C312" s="66">
        <v>50</v>
      </c>
      <c r="D312" s="66">
        <v>0.15</v>
      </c>
      <c r="E312" t="s">
        <v>4</v>
      </c>
      <c r="F312" t="s">
        <v>3</v>
      </c>
      <c r="G312" s="39" t="str">
        <f t="shared" si="63"/>
        <v>---</v>
      </c>
      <c r="H312" t="s">
        <v>3</v>
      </c>
      <c r="K312" t="s">
        <v>3</v>
      </c>
      <c r="L312" s="57" t="str">
        <f>IF(OR(H_24!$F312="---",H_24!$F312="infeas",H_24!$F312="inf"),"---",(H_24!$F312/M312)-1)</f>
        <v>---</v>
      </c>
      <c r="M312" s="20">
        <f>Model_dem!L52</f>
        <v>829</v>
      </c>
      <c r="N312" t="str">
        <f>Model_dem!G52</f>
        <v>---</v>
      </c>
      <c r="O312" s="23"/>
      <c r="P312" t="str">
        <f>IF(OR(H_24!$Q312&lt;&gt;A312,R312&lt;&gt;B312,S312&lt;&gt;C312,T312&lt;&gt;D312),"Aqui", " ")</f>
        <v>Aqui</v>
      </c>
      <c r="Q312" t="s">
        <v>533</v>
      </c>
      <c r="R312">
        <v>0</v>
      </c>
      <c r="S312">
        <v>0</v>
      </c>
      <c r="T312">
        <v>0.1</v>
      </c>
      <c r="U312">
        <v>100</v>
      </c>
      <c r="V312">
        <v>1026</v>
      </c>
      <c r="W312">
        <v>1.96424</v>
      </c>
      <c r="X312">
        <v>0</v>
      </c>
      <c r="Y312">
        <v>44718</v>
      </c>
      <c r="Z312">
        <v>1800.04</v>
      </c>
      <c r="AA312">
        <v>295319</v>
      </c>
      <c r="AE312" t="s">
        <v>524</v>
      </c>
      <c r="AF312">
        <v>3</v>
      </c>
      <c r="AG312">
        <v>10</v>
      </c>
      <c r="AH312">
        <v>0.1</v>
      </c>
      <c r="AI312">
        <v>100</v>
      </c>
      <c r="AJ312" t="s">
        <v>511</v>
      </c>
      <c r="AK312" t="s">
        <v>511</v>
      </c>
      <c r="AL312" t="s">
        <v>511</v>
      </c>
      <c r="AM312" t="s">
        <v>511</v>
      </c>
      <c r="AN312" t="s">
        <v>511</v>
      </c>
    </row>
    <row r="313" spans="1:41" x14ac:dyDescent="0.3">
      <c r="A313" s="68" t="s">
        <v>534</v>
      </c>
      <c r="B313" s="20">
        <v>3</v>
      </c>
      <c r="C313" s="20">
        <v>50</v>
      </c>
      <c r="D313" s="20">
        <v>0.2</v>
      </c>
      <c r="E313" t="s">
        <v>4</v>
      </c>
      <c r="F313" t="s">
        <v>3</v>
      </c>
      <c r="G313" s="39" t="str">
        <f t="shared" si="63"/>
        <v>---</v>
      </c>
      <c r="H313" t="s">
        <v>3</v>
      </c>
      <c r="K313" t="s">
        <v>3</v>
      </c>
      <c r="L313" s="57" t="str">
        <f>IF(OR(H_24!$F313="---",H_24!$F313="infeas",H_24!$F313="inf"),"---",(H_24!$F313/M313)-1)</f>
        <v>---</v>
      </c>
      <c r="M313" s="20">
        <f>Model_dem!L53</f>
        <v>829</v>
      </c>
      <c r="N313" t="str">
        <f>Model_dem!G53</f>
        <v>---</v>
      </c>
      <c r="O313" s="23"/>
      <c r="P313" t="str">
        <f>IF(OR(H_24!$Q313&lt;&gt;A313,R313&lt;&gt;B313,S313&lt;&gt;C313,T313&lt;&gt;D313),"Aqui", " ")</f>
        <v>Aqui</v>
      </c>
      <c r="Q313" t="s">
        <v>533</v>
      </c>
      <c r="R313">
        <v>0</v>
      </c>
      <c r="S313">
        <v>0</v>
      </c>
      <c r="T313">
        <v>0.15</v>
      </c>
      <c r="U313">
        <v>100</v>
      </c>
      <c r="V313">
        <v>1026</v>
      </c>
      <c r="W313">
        <v>2.6705100000000002</v>
      </c>
      <c r="X313">
        <v>0</v>
      </c>
      <c r="Y313">
        <v>41439</v>
      </c>
      <c r="Z313">
        <v>1800.02</v>
      </c>
      <c r="AA313">
        <v>380764</v>
      </c>
      <c r="AE313" t="s">
        <v>524</v>
      </c>
      <c r="AF313">
        <v>3</v>
      </c>
      <c r="AG313">
        <v>10</v>
      </c>
      <c r="AH313">
        <v>0.15</v>
      </c>
      <c r="AI313">
        <v>100</v>
      </c>
      <c r="AJ313" t="s">
        <v>511</v>
      </c>
      <c r="AK313" t="s">
        <v>511</v>
      </c>
      <c r="AL313" t="s">
        <v>511</v>
      </c>
      <c r="AM313" t="s">
        <v>511</v>
      </c>
      <c r="AN313" t="s">
        <v>511</v>
      </c>
    </row>
    <row r="314" spans="1:41" x14ac:dyDescent="0.3">
      <c r="A314" s="65" t="s">
        <v>512</v>
      </c>
      <c r="B314" s="66">
        <v>0</v>
      </c>
      <c r="C314" s="66">
        <v>0</v>
      </c>
      <c r="D314" s="66">
        <v>0.05</v>
      </c>
      <c r="E314" t="s">
        <v>0</v>
      </c>
      <c r="F314" t="s">
        <v>3</v>
      </c>
      <c r="G314" s="39" t="e">
        <f t="shared" si="63"/>
        <v>#VALUE!</v>
      </c>
      <c r="H314" t="s">
        <v>3</v>
      </c>
      <c r="K314" t="s">
        <v>3</v>
      </c>
      <c r="L314" s="57" t="str">
        <f>IF(OR(H_24!$F314="---",H_24!$F314="infeas",H_24!$F314="inf"),"---",(H_24!$F314/M314)-1)</f>
        <v>---</v>
      </c>
      <c r="M314" s="20">
        <f>Model_dem!L54</f>
        <v>1005</v>
      </c>
      <c r="N314">
        <f>Model_dem!G54</f>
        <v>1005</v>
      </c>
      <c r="O314" s="23"/>
      <c r="P314" t="str">
        <f>IF(OR(H_24!$Q314&lt;&gt;A314,R314&lt;&gt;B314,S314&lt;&gt;C314,T314&lt;&gt;D314),"Aqui", " ")</f>
        <v>Aqui</v>
      </c>
      <c r="Q314" t="s">
        <v>533</v>
      </c>
      <c r="R314">
        <v>0</v>
      </c>
      <c r="S314">
        <v>0</v>
      </c>
      <c r="T314">
        <v>0.2</v>
      </c>
      <c r="U314">
        <v>100</v>
      </c>
      <c r="V314">
        <v>1026</v>
      </c>
      <c r="W314">
        <v>3.05335</v>
      </c>
      <c r="X314">
        <v>0</v>
      </c>
      <c r="Y314">
        <v>49251</v>
      </c>
      <c r="Z314">
        <v>1800.05</v>
      </c>
      <c r="AA314">
        <v>369413</v>
      </c>
      <c r="AE314" t="s">
        <v>524</v>
      </c>
      <c r="AF314">
        <v>3</v>
      </c>
      <c r="AG314">
        <v>10</v>
      </c>
      <c r="AH314">
        <v>0.2</v>
      </c>
      <c r="AI314">
        <v>100</v>
      </c>
      <c r="AJ314" t="s">
        <v>511</v>
      </c>
      <c r="AK314" t="s">
        <v>511</v>
      </c>
      <c r="AL314" t="s">
        <v>511</v>
      </c>
      <c r="AM314" t="s">
        <v>511</v>
      </c>
      <c r="AN314" t="s">
        <v>511</v>
      </c>
    </row>
    <row r="315" spans="1:41" x14ac:dyDescent="0.3">
      <c r="A315" s="68" t="s">
        <v>512</v>
      </c>
      <c r="B315" s="20">
        <v>0</v>
      </c>
      <c r="C315" s="20">
        <v>0</v>
      </c>
      <c r="D315" s="20">
        <v>0.1</v>
      </c>
      <c r="E315" t="s">
        <v>0</v>
      </c>
      <c r="F315" t="s">
        <v>3</v>
      </c>
      <c r="G315" s="39" t="e">
        <f t="shared" si="63"/>
        <v>#VALUE!</v>
      </c>
      <c r="H315" t="s">
        <v>3</v>
      </c>
      <c r="K315" t="s">
        <v>3</v>
      </c>
      <c r="L315" s="57" t="str">
        <f>IF(OR(H_24!$F315="---",H_24!$F315="infeas",H_24!$F315="inf"),"---",(H_24!$F315/M315)-1)</f>
        <v>---</v>
      </c>
      <c r="M315" s="20">
        <f>Model_dem!L55</f>
        <v>1005</v>
      </c>
      <c r="N315">
        <f>Model_dem!G55</f>
        <v>1005</v>
      </c>
      <c r="O315" s="23"/>
      <c r="P315" t="str">
        <f>IF(OR(H_24!$Q315&lt;&gt;A315,R315&lt;&gt;B315,S315&lt;&gt;C315,T315&lt;&gt;D315),"Aqui", " ")</f>
        <v>Aqui</v>
      </c>
      <c r="Q315" t="s">
        <v>533</v>
      </c>
      <c r="R315">
        <v>1</v>
      </c>
      <c r="S315">
        <v>5</v>
      </c>
      <c r="T315">
        <v>0.05</v>
      </c>
      <c r="U315">
        <v>100</v>
      </c>
      <c r="V315">
        <v>1026</v>
      </c>
      <c r="W315">
        <v>3.1516600000000001</v>
      </c>
      <c r="X315">
        <v>0</v>
      </c>
      <c r="Y315">
        <v>73446</v>
      </c>
      <c r="Z315">
        <v>1800.01</v>
      </c>
      <c r="AA315">
        <v>262932</v>
      </c>
      <c r="AE315" t="s">
        <v>524</v>
      </c>
      <c r="AF315">
        <v>3</v>
      </c>
      <c r="AG315">
        <v>25</v>
      </c>
      <c r="AH315">
        <v>0.05</v>
      </c>
      <c r="AI315">
        <v>100</v>
      </c>
      <c r="AJ315">
        <v>1039</v>
      </c>
      <c r="AK315">
        <v>55.060400000000001</v>
      </c>
      <c r="AL315">
        <v>0</v>
      </c>
      <c r="AM315">
        <v>264</v>
      </c>
      <c r="AN315">
        <v>1800</v>
      </c>
      <c r="AO315">
        <v>26089</v>
      </c>
    </row>
    <row r="316" spans="1:41" x14ac:dyDescent="0.3">
      <c r="A316" s="65" t="s">
        <v>512</v>
      </c>
      <c r="B316" s="66">
        <v>0</v>
      </c>
      <c r="C316" s="66">
        <v>0</v>
      </c>
      <c r="D316" s="66">
        <v>0.15</v>
      </c>
      <c r="E316" t="s">
        <v>0</v>
      </c>
      <c r="F316" t="s">
        <v>3</v>
      </c>
      <c r="G316" s="39" t="e">
        <f t="shared" si="63"/>
        <v>#VALUE!</v>
      </c>
      <c r="H316" t="s">
        <v>3</v>
      </c>
      <c r="K316" t="s">
        <v>3</v>
      </c>
      <c r="L316" s="57" t="str">
        <f>IF(OR(H_24!$F316="---",H_24!$F316="infeas",H_24!$F316="inf"),"---",(H_24!$F316/M316)-1)</f>
        <v>---</v>
      </c>
      <c r="M316" s="20">
        <f>Model_dem!L56</f>
        <v>1005</v>
      </c>
      <c r="N316">
        <f>Model_dem!G56</f>
        <v>1005</v>
      </c>
      <c r="O316" s="23"/>
      <c r="P316" t="str">
        <f>IF(OR(H_24!$Q316&lt;&gt;A316,R316&lt;&gt;B316,S316&lt;&gt;C316,T316&lt;&gt;D316),"Aqui", " ")</f>
        <v>Aqui</v>
      </c>
      <c r="Q316" t="s">
        <v>533</v>
      </c>
      <c r="R316">
        <v>1</v>
      </c>
      <c r="S316">
        <v>5</v>
      </c>
      <c r="T316">
        <v>0.1</v>
      </c>
      <c r="U316">
        <v>100</v>
      </c>
      <c r="V316">
        <v>1027</v>
      </c>
      <c r="W316">
        <v>5.7304199999999996</v>
      </c>
      <c r="X316">
        <v>0</v>
      </c>
      <c r="Y316">
        <v>37951</v>
      </c>
      <c r="Z316">
        <v>1800.01</v>
      </c>
      <c r="AA316">
        <v>321813</v>
      </c>
      <c r="AE316" t="s">
        <v>524</v>
      </c>
      <c r="AF316">
        <v>3</v>
      </c>
      <c r="AG316">
        <v>25</v>
      </c>
      <c r="AH316">
        <v>0.1</v>
      </c>
      <c r="AI316">
        <v>100</v>
      </c>
      <c r="AJ316" t="s">
        <v>511</v>
      </c>
      <c r="AK316" t="s">
        <v>511</v>
      </c>
      <c r="AL316" t="s">
        <v>511</v>
      </c>
      <c r="AM316" t="s">
        <v>511</v>
      </c>
      <c r="AN316" t="s">
        <v>511</v>
      </c>
    </row>
    <row r="317" spans="1:41" x14ac:dyDescent="0.3">
      <c r="A317" s="68" t="s">
        <v>512</v>
      </c>
      <c r="B317" s="20">
        <v>0</v>
      </c>
      <c r="C317" s="20">
        <v>0</v>
      </c>
      <c r="D317" s="20">
        <v>0.2</v>
      </c>
      <c r="E317" t="s">
        <v>0</v>
      </c>
      <c r="F317" t="s">
        <v>3</v>
      </c>
      <c r="G317" s="39" t="e">
        <f t="shared" si="63"/>
        <v>#VALUE!</v>
      </c>
      <c r="H317" t="s">
        <v>3</v>
      </c>
      <c r="K317" t="s">
        <v>3</v>
      </c>
      <c r="L317" s="57" t="str">
        <f>IF(OR(H_24!$F317="---",H_24!$F317="infeas",H_24!$F317="inf"),"---",(H_24!$F317/M317)-1)</f>
        <v>---</v>
      </c>
      <c r="M317" s="20">
        <f>Model_dem!L57</f>
        <v>1005</v>
      </c>
      <c r="N317">
        <f>Model_dem!G57</f>
        <v>1005</v>
      </c>
      <c r="O317" s="23"/>
      <c r="P317" t="str">
        <f>IF(OR(H_24!$Q317&lt;&gt;A317,R317&lt;&gt;B317,S317&lt;&gt;C317,T317&lt;&gt;D317),"Aqui", " ")</f>
        <v>Aqui</v>
      </c>
      <c r="Q317" t="s">
        <v>533</v>
      </c>
      <c r="R317">
        <v>1</v>
      </c>
      <c r="S317">
        <v>5</v>
      </c>
      <c r="T317">
        <v>0.15</v>
      </c>
      <c r="U317">
        <v>100</v>
      </c>
      <c r="V317">
        <v>1027</v>
      </c>
      <c r="W317">
        <v>5.5333500000000004</v>
      </c>
      <c r="X317">
        <v>0</v>
      </c>
      <c r="Y317">
        <v>36059</v>
      </c>
      <c r="Z317">
        <v>1800.01</v>
      </c>
      <c r="AA317">
        <v>312800</v>
      </c>
      <c r="AE317" t="s">
        <v>524</v>
      </c>
      <c r="AF317">
        <v>3</v>
      </c>
      <c r="AG317">
        <v>25</v>
      </c>
      <c r="AH317">
        <v>0.15</v>
      </c>
      <c r="AI317">
        <v>100</v>
      </c>
      <c r="AJ317" t="s">
        <v>511</v>
      </c>
      <c r="AK317" t="s">
        <v>511</v>
      </c>
      <c r="AL317" t="s">
        <v>511</v>
      </c>
      <c r="AM317" t="s">
        <v>511</v>
      </c>
      <c r="AN317" t="s">
        <v>511</v>
      </c>
    </row>
    <row r="318" spans="1:41" x14ac:dyDescent="0.3">
      <c r="A318" s="65" t="s">
        <v>512</v>
      </c>
      <c r="B318" s="66">
        <v>1</v>
      </c>
      <c r="C318" s="66">
        <v>5</v>
      </c>
      <c r="D318" s="66">
        <v>0.05</v>
      </c>
      <c r="E318" t="s">
        <v>1</v>
      </c>
      <c r="F318" t="s">
        <v>3</v>
      </c>
      <c r="G318" s="39" t="e">
        <f t="shared" si="63"/>
        <v>#VALUE!</v>
      </c>
      <c r="H318" t="s">
        <v>3</v>
      </c>
      <c r="K318" t="s">
        <v>3</v>
      </c>
      <c r="L318" s="57" t="str">
        <f>IF(OR(H_24!$F318="---",H_24!$F318="infeas",H_24!$F318="inf"),"---",(H_24!$F318/M318)-1)</f>
        <v>---</v>
      </c>
      <c r="M318" s="20">
        <f>Model_dem!L58</f>
        <v>1005</v>
      </c>
      <c r="N318">
        <f>Model_dem!G58</f>
        <v>1014</v>
      </c>
      <c r="O318" s="23"/>
      <c r="P318" t="str">
        <f>IF(OR(H_24!$Q318&lt;&gt;A318,R318&lt;&gt;B318,S318&lt;&gt;C318,T318&lt;&gt;D318),"Aqui", " ")</f>
        <v>Aqui</v>
      </c>
      <c r="Q318" t="s">
        <v>533</v>
      </c>
      <c r="R318">
        <v>1</v>
      </c>
      <c r="S318">
        <v>5</v>
      </c>
      <c r="T318">
        <v>0.2</v>
      </c>
      <c r="U318">
        <v>100</v>
      </c>
      <c r="V318">
        <v>1035</v>
      </c>
      <c r="W318">
        <v>5.4000700000000004</v>
      </c>
      <c r="X318">
        <v>0</v>
      </c>
      <c r="Y318">
        <v>27361</v>
      </c>
      <c r="Z318">
        <v>1800.19</v>
      </c>
      <c r="AA318">
        <v>289079</v>
      </c>
      <c r="AE318" t="s">
        <v>524</v>
      </c>
      <c r="AF318">
        <v>3</v>
      </c>
      <c r="AG318">
        <v>25</v>
      </c>
      <c r="AH318">
        <v>0.2</v>
      </c>
      <c r="AI318">
        <v>100</v>
      </c>
      <c r="AJ318" t="s">
        <v>511</v>
      </c>
      <c r="AK318" t="s">
        <v>511</v>
      </c>
      <c r="AL318" t="s">
        <v>511</v>
      </c>
      <c r="AM318" t="s">
        <v>511</v>
      </c>
      <c r="AN318" t="s">
        <v>511</v>
      </c>
    </row>
    <row r="319" spans="1:41" x14ac:dyDescent="0.3">
      <c r="A319" s="68" t="s">
        <v>512</v>
      </c>
      <c r="B319" s="20">
        <v>1</v>
      </c>
      <c r="C319" s="20">
        <v>5</v>
      </c>
      <c r="D319" s="20">
        <v>0.1</v>
      </c>
      <c r="E319" t="s">
        <v>1</v>
      </c>
      <c r="F319" t="s">
        <v>3</v>
      </c>
      <c r="G319" s="39" t="e">
        <f t="shared" si="63"/>
        <v>#VALUE!</v>
      </c>
      <c r="H319" t="s">
        <v>3</v>
      </c>
      <c r="K319" t="s">
        <v>3</v>
      </c>
      <c r="L319" s="57" t="str">
        <f>IF(OR(H_24!$F319="---",H_24!$F319="infeas",H_24!$F319="inf"),"---",(H_24!$F319/M319)-1)</f>
        <v>---</v>
      </c>
      <c r="M319" s="20">
        <f>Model_dem!L59</f>
        <v>1005</v>
      </c>
      <c r="N319">
        <f>Model_dem!G59</f>
        <v>1017</v>
      </c>
      <c r="O319" s="23"/>
      <c r="P319" t="str">
        <f>IF(OR(H_24!$Q319&lt;&gt;A319,R319&lt;&gt;B319,S319&lt;&gt;C319,T319&lt;&gt;D319),"Aqui", " ")</f>
        <v>Aqui</v>
      </c>
      <c r="Q319" t="s">
        <v>533</v>
      </c>
      <c r="R319">
        <v>1</v>
      </c>
      <c r="S319">
        <v>10</v>
      </c>
      <c r="T319">
        <v>0.05</v>
      </c>
      <c r="U319">
        <v>100</v>
      </c>
      <c r="V319">
        <v>1026</v>
      </c>
      <c r="W319">
        <v>4.5134299999999996</v>
      </c>
      <c r="X319">
        <v>0</v>
      </c>
      <c r="Y319">
        <v>32399</v>
      </c>
      <c r="Z319">
        <v>1800.09</v>
      </c>
      <c r="AA319">
        <v>323039</v>
      </c>
      <c r="AE319" t="s">
        <v>524</v>
      </c>
      <c r="AF319">
        <v>3</v>
      </c>
      <c r="AG319">
        <v>50</v>
      </c>
      <c r="AH319">
        <v>0.05</v>
      </c>
      <c r="AI319">
        <v>100</v>
      </c>
      <c r="AJ319">
        <v>1039</v>
      </c>
      <c r="AK319">
        <v>43.249299999999998</v>
      </c>
      <c r="AL319">
        <v>0</v>
      </c>
      <c r="AM319">
        <v>270</v>
      </c>
      <c r="AN319">
        <v>1800.23</v>
      </c>
      <c r="AO319">
        <v>24596</v>
      </c>
    </row>
    <row r="320" spans="1:41" x14ac:dyDescent="0.3">
      <c r="A320" s="65" t="s">
        <v>512</v>
      </c>
      <c r="B320" s="66">
        <v>1</v>
      </c>
      <c r="C320" s="66">
        <v>5</v>
      </c>
      <c r="D320" s="66">
        <v>0.15</v>
      </c>
      <c r="E320" t="s">
        <v>1</v>
      </c>
      <c r="F320" t="s">
        <v>3</v>
      </c>
      <c r="G320" s="39" t="e">
        <f t="shared" si="63"/>
        <v>#VALUE!</v>
      </c>
      <c r="H320" t="s">
        <v>3</v>
      </c>
      <c r="K320" t="s">
        <v>3</v>
      </c>
      <c r="L320" s="57" t="str">
        <f>IF(OR(H_24!$F320="---",H_24!$F320="infeas",H_24!$F320="inf"),"---",(H_24!$F320/M320)-1)</f>
        <v>---</v>
      </c>
      <c r="M320" s="20">
        <f>Model_dem!L60</f>
        <v>1005</v>
      </c>
      <c r="N320">
        <f>Model_dem!G60</f>
        <v>1017</v>
      </c>
      <c r="O320" s="23"/>
      <c r="P320" t="str">
        <f>IF(OR(H_24!$Q320&lt;&gt;A320,R320&lt;&gt;B320,S320&lt;&gt;C320,T320&lt;&gt;D320),"Aqui", " ")</f>
        <v>Aqui</v>
      </c>
      <c r="Q320" t="s">
        <v>533</v>
      </c>
      <c r="R320">
        <v>1</v>
      </c>
      <c r="S320">
        <v>10</v>
      </c>
      <c r="T320">
        <v>0.1</v>
      </c>
      <c r="U320">
        <v>100</v>
      </c>
      <c r="V320">
        <v>1027</v>
      </c>
      <c r="W320">
        <v>13.2537</v>
      </c>
      <c r="X320">
        <v>0</v>
      </c>
      <c r="Y320">
        <v>15638</v>
      </c>
      <c r="Z320">
        <v>1800.02</v>
      </c>
      <c r="AA320">
        <v>192185</v>
      </c>
      <c r="AE320" t="s">
        <v>524</v>
      </c>
      <c r="AF320">
        <v>3</v>
      </c>
      <c r="AG320">
        <v>50</v>
      </c>
      <c r="AH320">
        <v>0.1</v>
      </c>
      <c r="AI320">
        <v>100</v>
      </c>
      <c r="AJ320" t="s">
        <v>511</v>
      </c>
      <c r="AK320" t="s">
        <v>511</v>
      </c>
      <c r="AL320" t="s">
        <v>511</v>
      </c>
      <c r="AM320" t="s">
        <v>511</v>
      </c>
      <c r="AN320" t="s">
        <v>511</v>
      </c>
    </row>
    <row r="321" spans="1:41" x14ac:dyDescent="0.3">
      <c r="A321" s="68" t="s">
        <v>512</v>
      </c>
      <c r="B321" s="20">
        <v>1</v>
      </c>
      <c r="C321" s="20">
        <v>5</v>
      </c>
      <c r="D321" s="20">
        <v>0.2</v>
      </c>
      <c r="E321" t="s">
        <v>1</v>
      </c>
      <c r="F321" t="s">
        <v>3</v>
      </c>
      <c r="G321" s="39" t="e">
        <f t="shared" si="63"/>
        <v>#VALUE!</v>
      </c>
      <c r="H321" t="s">
        <v>3</v>
      </c>
      <c r="K321" t="s">
        <v>3</v>
      </c>
      <c r="L321" s="57" t="str">
        <f>IF(OR(H_24!$F321="---",H_24!$F321="infeas",H_24!$F321="inf"),"---",(H_24!$F321/M321)-1)</f>
        <v>---</v>
      </c>
      <c r="M321" s="20">
        <f>Model_dem!L61</f>
        <v>1005</v>
      </c>
      <c r="N321">
        <f>Model_dem!G61</f>
        <v>1031</v>
      </c>
      <c r="O321" s="23"/>
      <c r="P321" t="str">
        <f>IF(OR(H_24!$Q321&lt;&gt;A321,R321&lt;&gt;B321,S321&lt;&gt;C321,T321&lt;&gt;D321),"Aqui", " ")</f>
        <v>Aqui</v>
      </c>
      <c r="Q321" t="s">
        <v>533</v>
      </c>
      <c r="R321">
        <v>1</v>
      </c>
      <c r="S321">
        <v>10</v>
      </c>
      <c r="T321">
        <v>0.15</v>
      </c>
      <c r="U321">
        <v>100</v>
      </c>
      <c r="V321">
        <v>1027</v>
      </c>
      <c r="W321">
        <v>34.927599999999998</v>
      </c>
      <c r="X321">
        <v>0</v>
      </c>
      <c r="Y321">
        <v>1628</v>
      </c>
      <c r="Z321">
        <v>1800.52</v>
      </c>
      <c r="AA321">
        <v>47403</v>
      </c>
      <c r="AE321" t="s">
        <v>524</v>
      </c>
      <c r="AF321">
        <v>3</v>
      </c>
      <c r="AG321">
        <v>50</v>
      </c>
      <c r="AH321">
        <v>0.15</v>
      </c>
      <c r="AI321">
        <v>100</v>
      </c>
      <c r="AJ321" t="s">
        <v>511</v>
      </c>
      <c r="AK321" t="s">
        <v>511</v>
      </c>
      <c r="AL321" t="s">
        <v>511</v>
      </c>
      <c r="AM321" t="s">
        <v>511</v>
      </c>
      <c r="AN321" t="s">
        <v>511</v>
      </c>
    </row>
    <row r="322" spans="1:41" x14ac:dyDescent="0.3">
      <c r="A322" s="65" t="s">
        <v>512</v>
      </c>
      <c r="B322" s="66">
        <v>1</v>
      </c>
      <c r="C322" s="66">
        <v>10</v>
      </c>
      <c r="D322" s="66">
        <v>0.05</v>
      </c>
      <c r="E322" t="s">
        <v>1</v>
      </c>
      <c r="F322" t="s">
        <v>3</v>
      </c>
      <c r="G322" s="39" t="e">
        <f t="shared" si="63"/>
        <v>#VALUE!</v>
      </c>
      <c r="H322" t="s">
        <v>3</v>
      </c>
      <c r="K322" t="s">
        <v>3</v>
      </c>
      <c r="L322" s="57" t="str">
        <f>IF(OR(H_24!$F322="---",H_24!$F322="infeas",H_24!$F322="inf"),"---",(H_24!$F322/M322)-1)</f>
        <v>---</v>
      </c>
      <c r="M322" s="20">
        <f>Model_dem!L62</f>
        <v>1005</v>
      </c>
      <c r="N322">
        <f>Model_dem!G62</f>
        <v>1013</v>
      </c>
      <c r="O322" s="23"/>
      <c r="P322" t="str">
        <f>IF(OR(H_24!$Q322&lt;&gt;A322,R322&lt;&gt;B322,S322&lt;&gt;C322,T322&lt;&gt;D322),"Aqui", " ")</f>
        <v>Aqui</v>
      </c>
      <c r="Q322" t="s">
        <v>533</v>
      </c>
      <c r="R322">
        <v>1</v>
      </c>
      <c r="S322">
        <v>10</v>
      </c>
      <c r="T322">
        <v>0.2</v>
      </c>
      <c r="U322">
        <v>100</v>
      </c>
      <c r="V322">
        <v>1035</v>
      </c>
      <c r="W322">
        <v>6.08012</v>
      </c>
      <c r="X322">
        <v>0</v>
      </c>
      <c r="Y322">
        <v>26531</v>
      </c>
      <c r="Z322">
        <v>1800.11</v>
      </c>
      <c r="AA322">
        <v>221539</v>
      </c>
      <c r="AE322" t="s">
        <v>524</v>
      </c>
      <c r="AF322">
        <v>3</v>
      </c>
      <c r="AG322">
        <v>50</v>
      </c>
      <c r="AH322">
        <v>0.2</v>
      </c>
      <c r="AI322">
        <v>100</v>
      </c>
      <c r="AJ322" t="s">
        <v>511</v>
      </c>
      <c r="AK322" t="s">
        <v>511</v>
      </c>
      <c r="AL322" t="s">
        <v>511</v>
      </c>
      <c r="AM322" t="s">
        <v>511</v>
      </c>
      <c r="AN322" t="s">
        <v>511</v>
      </c>
    </row>
    <row r="323" spans="1:41" x14ac:dyDescent="0.3">
      <c r="A323" s="68" t="s">
        <v>512</v>
      </c>
      <c r="B323" s="20">
        <v>1</v>
      </c>
      <c r="C323" s="20">
        <v>10</v>
      </c>
      <c r="D323" s="20">
        <v>0.1</v>
      </c>
      <c r="E323" t="s">
        <v>1</v>
      </c>
      <c r="F323" t="s">
        <v>3</v>
      </c>
      <c r="G323" s="39" t="e">
        <f t="shared" si="63"/>
        <v>#VALUE!</v>
      </c>
      <c r="H323" t="s">
        <v>3</v>
      </c>
      <c r="K323" t="s">
        <v>3</v>
      </c>
      <c r="L323" s="57" t="str">
        <f>IF(OR(H_24!$F323="---",H_24!$F323="infeas",H_24!$F323="inf"),"---",(H_24!$F323/M323)-1)</f>
        <v>---</v>
      </c>
      <c r="M323" s="20">
        <f>Model_dem!L63</f>
        <v>1005</v>
      </c>
      <c r="N323">
        <f>Model_dem!G63</f>
        <v>1017</v>
      </c>
      <c r="O323" s="23"/>
      <c r="P323" t="str">
        <f>IF(OR(H_24!$Q323&lt;&gt;A323,R323&lt;&gt;B323,S323&lt;&gt;C323,T323&lt;&gt;D323),"Aqui", " ")</f>
        <v>Aqui</v>
      </c>
      <c r="Q323" t="s">
        <v>533</v>
      </c>
      <c r="R323">
        <v>1</v>
      </c>
      <c r="S323">
        <v>25</v>
      </c>
      <c r="T323">
        <v>0.05</v>
      </c>
      <c r="U323">
        <v>100</v>
      </c>
      <c r="V323">
        <v>1027</v>
      </c>
      <c r="W323">
        <v>8.2810199999999998</v>
      </c>
      <c r="X323">
        <v>0</v>
      </c>
      <c r="Y323">
        <v>15577</v>
      </c>
      <c r="Z323">
        <v>1800.07</v>
      </c>
      <c r="AA323">
        <v>166023</v>
      </c>
      <c r="AE323" t="s">
        <v>521</v>
      </c>
      <c r="AF323">
        <v>1</v>
      </c>
      <c r="AG323">
        <v>10</v>
      </c>
      <c r="AH323">
        <v>0.05</v>
      </c>
      <c r="AI323">
        <v>50</v>
      </c>
      <c r="AJ323">
        <v>740</v>
      </c>
      <c r="AK323">
        <v>0.85206199999999999</v>
      </c>
      <c r="AL323">
        <v>0</v>
      </c>
      <c r="AM323">
        <v>595916</v>
      </c>
      <c r="AN323">
        <v>1800.01</v>
      </c>
      <c r="AO323">
        <v>79897</v>
      </c>
    </row>
    <row r="324" spans="1:41" x14ac:dyDescent="0.3">
      <c r="A324" s="65" t="s">
        <v>512</v>
      </c>
      <c r="B324" s="66">
        <v>1</v>
      </c>
      <c r="C324" s="66">
        <v>10</v>
      </c>
      <c r="D324" s="66">
        <v>0.15</v>
      </c>
      <c r="E324" t="s">
        <v>0</v>
      </c>
      <c r="F324" t="s">
        <v>3</v>
      </c>
      <c r="G324" s="39" t="e">
        <f t="shared" si="63"/>
        <v>#VALUE!</v>
      </c>
      <c r="H324" t="s">
        <v>3</v>
      </c>
      <c r="K324" t="s">
        <v>3</v>
      </c>
      <c r="L324" s="57" t="str">
        <f>IF(OR(H_24!$F324="---",H_24!$F324="infeas",H_24!$F324="inf"),"---",(H_24!$F324/M324)-1)</f>
        <v>---</v>
      </c>
      <c r="M324" s="20">
        <f>Model_dem!L64</f>
        <v>1005</v>
      </c>
      <c r="N324">
        <f>Model_dem!G64</f>
        <v>1017</v>
      </c>
      <c r="O324" s="23"/>
      <c r="P324" t="str">
        <f>IF(OR(H_24!$Q324&lt;&gt;A324,R324&lt;&gt;B324,S324&lt;&gt;C324,T324&lt;&gt;D324),"Aqui", " ")</f>
        <v>Aqui</v>
      </c>
      <c r="Q324" t="s">
        <v>533</v>
      </c>
      <c r="R324">
        <v>1</v>
      </c>
      <c r="S324">
        <v>25</v>
      </c>
      <c r="T324">
        <v>0.1</v>
      </c>
      <c r="U324">
        <v>100</v>
      </c>
      <c r="V324">
        <v>1035</v>
      </c>
      <c r="W324">
        <v>36.965400000000002</v>
      </c>
      <c r="X324">
        <v>0</v>
      </c>
      <c r="Y324">
        <v>4161</v>
      </c>
      <c r="Z324">
        <v>1800.18</v>
      </c>
      <c r="AA324">
        <v>78170</v>
      </c>
      <c r="AE324" t="s">
        <v>521</v>
      </c>
      <c r="AF324">
        <v>1</v>
      </c>
      <c r="AG324">
        <v>10</v>
      </c>
      <c r="AH324">
        <v>0.1</v>
      </c>
      <c r="AI324">
        <v>50</v>
      </c>
      <c r="AJ324">
        <v>740</v>
      </c>
      <c r="AK324">
        <v>0.35485</v>
      </c>
      <c r="AL324">
        <v>0</v>
      </c>
      <c r="AM324">
        <v>616081</v>
      </c>
      <c r="AN324">
        <v>1800</v>
      </c>
      <c r="AO324">
        <v>70822</v>
      </c>
    </row>
    <row r="325" spans="1:41" x14ac:dyDescent="0.3">
      <c r="A325" s="68" t="s">
        <v>512</v>
      </c>
      <c r="B325" s="20">
        <v>1</v>
      </c>
      <c r="C325" s="20">
        <v>10</v>
      </c>
      <c r="D325" s="20">
        <v>0.2</v>
      </c>
      <c r="E325" t="s">
        <v>0</v>
      </c>
      <c r="F325" t="s">
        <v>3</v>
      </c>
      <c r="G325" s="39" t="e">
        <f t="shared" si="63"/>
        <v>#VALUE!</v>
      </c>
      <c r="H325" t="s">
        <v>3</v>
      </c>
      <c r="K325" t="s">
        <v>3</v>
      </c>
      <c r="L325" s="57" t="str">
        <f>IF(OR(H_24!$F325="---",H_24!$F325="infeas",H_24!$F325="inf"),"---",(H_24!$F325/M325)-1)</f>
        <v>---</v>
      </c>
      <c r="M325" s="20">
        <f>Model_dem!L65</f>
        <v>1005</v>
      </c>
      <c r="N325">
        <f>Model_dem!G65</f>
        <v>1031</v>
      </c>
      <c r="O325" s="23"/>
      <c r="P325" t="str">
        <f>IF(OR(H_24!$Q325&lt;&gt;A325,R325&lt;&gt;B325,S325&lt;&gt;C325,T325&lt;&gt;D325),"Aqui", " ")</f>
        <v>Aqui</v>
      </c>
      <c r="Q325" t="s">
        <v>533</v>
      </c>
      <c r="R325">
        <v>1</v>
      </c>
      <c r="S325">
        <v>25</v>
      </c>
      <c r="T325">
        <v>0.15</v>
      </c>
      <c r="U325">
        <v>100</v>
      </c>
      <c r="V325">
        <v>1058</v>
      </c>
      <c r="W325">
        <v>60.558300000000003</v>
      </c>
      <c r="X325">
        <v>4</v>
      </c>
      <c r="Y325">
        <v>474</v>
      </c>
      <c r="Z325">
        <v>1800.53</v>
      </c>
      <c r="AA325">
        <v>33698</v>
      </c>
      <c r="AE325" t="s">
        <v>521</v>
      </c>
      <c r="AF325">
        <v>1</v>
      </c>
      <c r="AG325">
        <v>25</v>
      </c>
      <c r="AH325">
        <v>0.05</v>
      </c>
      <c r="AI325">
        <v>50</v>
      </c>
      <c r="AJ325">
        <v>740</v>
      </c>
      <c r="AK325">
        <v>0.43887500000000002</v>
      </c>
      <c r="AL325">
        <v>0</v>
      </c>
      <c r="AM325">
        <v>534620</v>
      </c>
      <c r="AN325">
        <v>1800.01</v>
      </c>
      <c r="AO325">
        <v>63836</v>
      </c>
    </row>
    <row r="326" spans="1:41" x14ac:dyDescent="0.3">
      <c r="A326" s="65" t="s">
        <v>512</v>
      </c>
      <c r="B326" s="66">
        <v>1</v>
      </c>
      <c r="C326" s="66">
        <v>25</v>
      </c>
      <c r="D326" s="66">
        <v>0.05</v>
      </c>
      <c r="E326" t="s">
        <v>0</v>
      </c>
      <c r="F326" t="s">
        <v>3</v>
      </c>
      <c r="G326" s="39" t="e">
        <f t="shared" si="63"/>
        <v>#VALUE!</v>
      </c>
      <c r="H326" t="s">
        <v>3</v>
      </c>
      <c r="K326" t="s">
        <v>3</v>
      </c>
      <c r="L326" s="57" t="str">
        <f>IF(OR(H_24!$F326="---",H_24!$F326="infeas",H_24!$F326="inf"),"---",(H_24!$F326/M326)-1)</f>
        <v>---</v>
      </c>
      <c r="M326" s="20">
        <f>Model_dem!L66</f>
        <v>1005</v>
      </c>
      <c r="N326">
        <f>Model_dem!G66</f>
        <v>1017</v>
      </c>
      <c r="O326" s="23"/>
      <c r="P326" t="str">
        <f>IF(OR(H_24!$Q326&lt;&gt;A326,R326&lt;&gt;B326,S326&lt;&gt;C326,T326&lt;&gt;D326),"Aqui", " ")</f>
        <v>Aqui</v>
      </c>
      <c r="Q326" t="s">
        <v>533</v>
      </c>
      <c r="R326">
        <v>1</v>
      </c>
      <c r="S326">
        <v>25</v>
      </c>
      <c r="T326">
        <v>0.2</v>
      </c>
      <c r="U326">
        <v>100</v>
      </c>
      <c r="V326">
        <v>1058</v>
      </c>
      <c r="W326">
        <v>49.707900000000002</v>
      </c>
      <c r="X326">
        <v>0</v>
      </c>
      <c r="Y326">
        <v>586</v>
      </c>
      <c r="Z326">
        <v>1800.59</v>
      </c>
      <c r="AA326">
        <v>45746</v>
      </c>
      <c r="AE326" t="s">
        <v>521</v>
      </c>
      <c r="AF326">
        <v>1</v>
      </c>
      <c r="AG326">
        <v>25</v>
      </c>
      <c r="AH326">
        <v>0.1</v>
      </c>
      <c r="AI326">
        <v>50</v>
      </c>
      <c r="AJ326">
        <v>748</v>
      </c>
      <c r="AK326">
        <v>0.86141199999999996</v>
      </c>
      <c r="AL326">
        <v>0</v>
      </c>
      <c r="AM326">
        <v>237951</v>
      </c>
      <c r="AN326">
        <v>1800</v>
      </c>
      <c r="AO326">
        <v>53403</v>
      </c>
    </row>
    <row r="327" spans="1:41" x14ac:dyDescent="0.3">
      <c r="A327" s="68" t="s">
        <v>512</v>
      </c>
      <c r="B327" s="20">
        <v>1</v>
      </c>
      <c r="C327" s="20">
        <v>25</v>
      </c>
      <c r="D327" s="20">
        <v>0.1</v>
      </c>
      <c r="E327" t="s">
        <v>1</v>
      </c>
      <c r="F327" t="s">
        <v>3</v>
      </c>
      <c r="G327" s="39" t="e">
        <f t="shared" ref="G327:G390" si="64">IF(N327="---","---",(F327-N327)/N327)</f>
        <v>#VALUE!</v>
      </c>
      <c r="H327" t="s">
        <v>3</v>
      </c>
      <c r="K327" t="s">
        <v>3</v>
      </c>
      <c r="L327" s="57" t="str">
        <f>IF(OR(H_24!$F327="---",H_24!$F327="infeas",H_24!$F327="inf"),"---",(H_24!$F327/M327)-1)</f>
        <v>---</v>
      </c>
      <c r="M327" s="20">
        <f>Model_dem!L67</f>
        <v>1005</v>
      </c>
      <c r="N327">
        <f>Model_dem!G67</f>
        <v>1073</v>
      </c>
      <c r="O327" s="23"/>
      <c r="P327" t="str">
        <f>IF(OR(H_24!$Q327&lt;&gt;A327,R327&lt;&gt;B327,S327&lt;&gt;C327,T327&lt;&gt;D327),"Aqui", " ")</f>
        <v>Aqui</v>
      </c>
      <c r="Q327" t="s">
        <v>533</v>
      </c>
      <c r="R327">
        <v>1</v>
      </c>
      <c r="S327">
        <v>50</v>
      </c>
      <c r="T327">
        <v>0.05</v>
      </c>
      <c r="U327">
        <v>100</v>
      </c>
      <c r="V327">
        <v>1035</v>
      </c>
      <c r="W327">
        <v>20.829699999999999</v>
      </c>
      <c r="X327">
        <v>15</v>
      </c>
      <c r="Y327">
        <v>7156</v>
      </c>
      <c r="Z327">
        <v>1800.03</v>
      </c>
      <c r="AA327">
        <v>138872</v>
      </c>
      <c r="AE327" t="s">
        <v>521</v>
      </c>
      <c r="AF327">
        <v>1</v>
      </c>
      <c r="AG327">
        <v>25</v>
      </c>
      <c r="AH327">
        <v>0.15</v>
      </c>
      <c r="AI327">
        <v>50</v>
      </c>
      <c r="AJ327">
        <v>748</v>
      </c>
      <c r="AK327">
        <v>3.8062200000000002</v>
      </c>
      <c r="AL327">
        <v>0</v>
      </c>
      <c r="AM327">
        <v>120366</v>
      </c>
      <c r="AN327">
        <v>1800</v>
      </c>
      <c r="AO327">
        <v>45524</v>
      </c>
    </row>
    <row r="328" spans="1:41" x14ac:dyDescent="0.3">
      <c r="A328" s="65" t="s">
        <v>512</v>
      </c>
      <c r="B328" s="66">
        <v>1</v>
      </c>
      <c r="C328" s="66">
        <v>25</v>
      </c>
      <c r="D328" s="66">
        <v>0.15</v>
      </c>
      <c r="E328" t="s">
        <v>2</v>
      </c>
      <c r="F328" t="s">
        <v>3</v>
      </c>
      <c r="G328" s="39" t="str">
        <f t="shared" si="64"/>
        <v>---</v>
      </c>
      <c r="H328" t="s">
        <v>3</v>
      </c>
      <c r="K328" t="s">
        <v>3</v>
      </c>
      <c r="L328" s="57" t="str">
        <f>IF(OR(H_24!$F328="---",H_24!$F328="infeas",H_24!$F328="inf"),"---",(H_24!$F328/M328)-1)</f>
        <v>---</v>
      </c>
      <c r="M328" s="20">
        <f>Model_dem!L68</f>
        <v>1005</v>
      </c>
      <c r="N328" t="str">
        <f>Model_dem!G68</f>
        <v>---</v>
      </c>
      <c r="O328" s="23"/>
      <c r="P328" t="str">
        <f>IF(OR(H_24!$Q328&lt;&gt;A328,R328&lt;&gt;B328,S328&lt;&gt;C328,T328&lt;&gt;D328),"Aqui", " ")</f>
        <v>Aqui</v>
      </c>
      <c r="Q328" t="s">
        <v>533</v>
      </c>
      <c r="R328">
        <v>1</v>
      </c>
      <c r="S328">
        <v>50</v>
      </c>
      <c r="T328">
        <v>0.1</v>
      </c>
      <c r="U328">
        <v>100</v>
      </c>
      <c r="V328">
        <v>1047</v>
      </c>
      <c r="W328">
        <v>23.143000000000001</v>
      </c>
      <c r="X328">
        <v>0</v>
      </c>
      <c r="Y328">
        <v>1421</v>
      </c>
      <c r="Z328">
        <v>1801.05</v>
      </c>
      <c r="AA328">
        <v>54870</v>
      </c>
      <c r="AE328" t="s">
        <v>521</v>
      </c>
      <c r="AF328">
        <v>1</v>
      </c>
      <c r="AG328">
        <v>25</v>
      </c>
      <c r="AH328">
        <v>0.2</v>
      </c>
      <c r="AI328">
        <v>50</v>
      </c>
      <c r="AJ328">
        <v>748</v>
      </c>
      <c r="AK328">
        <v>1.23705</v>
      </c>
      <c r="AL328">
        <v>0</v>
      </c>
      <c r="AM328">
        <v>70310</v>
      </c>
      <c r="AN328">
        <v>1800.01</v>
      </c>
      <c r="AO328">
        <v>36661</v>
      </c>
    </row>
    <row r="329" spans="1:41" x14ac:dyDescent="0.3">
      <c r="A329" s="68" t="s">
        <v>512</v>
      </c>
      <c r="B329" s="20">
        <v>1</v>
      </c>
      <c r="C329" s="20">
        <v>25</v>
      </c>
      <c r="D329" s="20">
        <v>0.2</v>
      </c>
      <c r="E329" t="s">
        <v>2</v>
      </c>
      <c r="F329" t="s">
        <v>3</v>
      </c>
      <c r="G329" s="39" t="str">
        <f t="shared" si="64"/>
        <v>---</v>
      </c>
      <c r="H329" t="s">
        <v>3</v>
      </c>
      <c r="K329" t="s">
        <v>3</v>
      </c>
      <c r="L329" s="57" t="str">
        <f>IF(OR(H_24!$F329="---",H_24!$F329="infeas",H_24!$F329="inf"),"---",(H_24!$F329/M329)-1)</f>
        <v>---</v>
      </c>
      <c r="M329" s="20">
        <f>Model_dem!L69</f>
        <v>1005</v>
      </c>
      <c r="N329" t="str">
        <f>Model_dem!G69</f>
        <v>---</v>
      </c>
      <c r="O329" s="23"/>
      <c r="P329" t="str">
        <f>IF(OR(H_24!$Q329&lt;&gt;A329,R329&lt;&gt;B329,S329&lt;&gt;C329,T329&lt;&gt;D329),"Aqui", " ")</f>
        <v>Aqui</v>
      </c>
      <c r="Q329" t="s">
        <v>533</v>
      </c>
      <c r="R329">
        <v>1</v>
      </c>
      <c r="S329">
        <v>50</v>
      </c>
      <c r="T329">
        <v>0.15</v>
      </c>
      <c r="U329">
        <v>100</v>
      </c>
      <c r="V329">
        <v>1074</v>
      </c>
      <c r="W329">
        <v>163.03800000000001</v>
      </c>
      <c r="X329">
        <v>3</v>
      </c>
      <c r="Y329">
        <v>113</v>
      </c>
      <c r="Z329">
        <v>1811.65</v>
      </c>
      <c r="AA329">
        <v>15326</v>
      </c>
      <c r="AE329" t="s">
        <v>521</v>
      </c>
      <c r="AF329">
        <v>1</v>
      </c>
      <c r="AG329">
        <v>50</v>
      </c>
      <c r="AH329">
        <v>0.05</v>
      </c>
      <c r="AI329">
        <v>50</v>
      </c>
      <c r="AJ329">
        <v>740</v>
      </c>
      <c r="AK329">
        <v>0.67084999999999995</v>
      </c>
      <c r="AL329">
        <v>0</v>
      </c>
      <c r="AM329">
        <v>243030</v>
      </c>
      <c r="AN329">
        <v>1800.07</v>
      </c>
      <c r="AO329">
        <v>56197</v>
      </c>
    </row>
    <row r="330" spans="1:41" x14ac:dyDescent="0.3">
      <c r="A330" s="65" t="s">
        <v>512</v>
      </c>
      <c r="B330" s="66">
        <v>1</v>
      </c>
      <c r="C330" s="66">
        <v>50</v>
      </c>
      <c r="D330" s="66">
        <v>0.05</v>
      </c>
      <c r="E330" t="s">
        <v>1</v>
      </c>
      <c r="F330" t="s">
        <v>3</v>
      </c>
      <c r="G330" s="39" t="e">
        <f t="shared" si="64"/>
        <v>#VALUE!</v>
      </c>
      <c r="H330" t="s">
        <v>3</v>
      </c>
      <c r="K330" t="s">
        <v>3</v>
      </c>
      <c r="L330" s="57" t="str">
        <f>IF(OR(H_24!$F330="---",H_24!$F330="infeas",H_24!$F330="inf"),"---",(H_24!$F330/M330)-1)</f>
        <v>---</v>
      </c>
      <c r="M330" s="20">
        <f>Model_dem!L70</f>
        <v>1005</v>
      </c>
      <c r="N330">
        <f>Model_dem!G70</f>
        <v>1036</v>
      </c>
      <c r="O330" s="23"/>
      <c r="P330" t="str">
        <f>IF(OR(H_24!$Q330&lt;&gt;A330,R330&lt;&gt;B330,S330&lt;&gt;C330,T330&lt;&gt;D330),"Aqui", " ")</f>
        <v>Aqui</v>
      </c>
      <c r="Q330" t="s">
        <v>533</v>
      </c>
      <c r="R330">
        <v>1</v>
      </c>
      <c r="S330">
        <v>50</v>
      </c>
      <c r="T330">
        <v>0.2</v>
      </c>
      <c r="U330">
        <v>100</v>
      </c>
      <c r="V330">
        <v>1104</v>
      </c>
      <c r="W330">
        <v>536.10900000000004</v>
      </c>
      <c r="X330">
        <v>0</v>
      </c>
      <c r="Y330">
        <v>24</v>
      </c>
      <c r="Z330">
        <v>1834.45</v>
      </c>
      <c r="AA330">
        <v>4944</v>
      </c>
      <c r="AE330" t="s">
        <v>521</v>
      </c>
      <c r="AF330">
        <v>1</v>
      </c>
      <c r="AG330">
        <v>50</v>
      </c>
      <c r="AH330">
        <v>0.1</v>
      </c>
      <c r="AI330">
        <v>50</v>
      </c>
      <c r="AJ330">
        <v>748</v>
      </c>
      <c r="AK330">
        <v>0.68929600000000002</v>
      </c>
      <c r="AL330">
        <v>0</v>
      </c>
      <c r="AM330">
        <v>188441</v>
      </c>
      <c r="AN330">
        <v>1800.01</v>
      </c>
      <c r="AO330">
        <v>43281</v>
      </c>
    </row>
    <row r="331" spans="1:41" x14ac:dyDescent="0.3">
      <c r="A331" s="68" t="s">
        <v>512</v>
      </c>
      <c r="B331" s="20">
        <v>1</v>
      </c>
      <c r="C331" s="20">
        <v>50</v>
      </c>
      <c r="D331" s="20">
        <v>0.1</v>
      </c>
      <c r="E331" t="s">
        <v>2</v>
      </c>
      <c r="F331" t="s">
        <v>3</v>
      </c>
      <c r="G331" s="39" t="str">
        <f t="shared" si="64"/>
        <v>---</v>
      </c>
      <c r="H331" t="s">
        <v>3</v>
      </c>
      <c r="K331" t="s">
        <v>3</v>
      </c>
      <c r="L331" s="57" t="str">
        <f>IF(OR(H_24!$F331="---",H_24!$F331="infeas",H_24!$F331="inf"),"---",(H_24!$F331/M331)-1)</f>
        <v>---</v>
      </c>
      <c r="M331" s="20">
        <f>Model_dem!L71</f>
        <v>1005</v>
      </c>
      <c r="N331" t="str">
        <f>Model_dem!G71</f>
        <v>---</v>
      </c>
      <c r="O331" s="23"/>
      <c r="P331" t="str">
        <f>IF(OR(H_24!$Q331&lt;&gt;A331,R331&lt;&gt;B331,S331&lt;&gt;C331,T331&lt;&gt;D331),"Aqui", " ")</f>
        <v>Aqui</v>
      </c>
      <c r="Q331" t="s">
        <v>533</v>
      </c>
      <c r="R331">
        <v>2</v>
      </c>
      <c r="S331">
        <v>5</v>
      </c>
      <c r="T331">
        <v>0.05</v>
      </c>
      <c r="U331">
        <v>100</v>
      </c>
      <c r="V331">
        <v>1027</v>
      </c>
      <c r="W331">
        <v>11.1708</v>
      </c>
      <c r="X331">
        <v>0</v>
      </c>
      <c r="Y331">
        <v>16708</v>
      </c>
      <c r="Z331">
        <v>1800</v>
      </c>
      <c r="AA331">
        <v>183932</v>
      </c>
      <c r="AE331" t="s">
        <v>521</v>
      </c>
      <c r="AF331">
        <v>1</v>
      </c>
      <c r="AG331">
        <v>50</v>
      </c>
      <c r="AH331">
        <v>0.15</v>
      </c>
      <c r="AI331">
        <v>50</v>
      </c>
      <c r="AJ331">
        <v>751</v>
      </c>
      <c r="AK331">
        <v>3.56331</v>
      </c>
      <c r="AL331">
        <v>0</v>
      </c>
      <c r="AM331">
        <v>12501</v>
      </c>
      <c r="AN331">
        <v>1800.12</v>
      </c>
      <c r="AO331">
        <v>17736</v>
      </c>
    </row>
    <row r="332" spans="1:41" x14ac:dyDescent="0.3">
      <c r="A332" s="65" t="s">
        <v>512</v>
      </c>
      <c r="B332" s="66">
        <v>1</v>
      </c>
      <c r="C332" s="66">
        <v>50</v>
      </c>
      <c r="D332" s="66">
        <v>0.15</v>
      </c>
      <c r="E332" t="s">
        <v>2</v>
      </c>
      <c r="F332" t="s">
        <v>3</v>
      </c>
      <c r="G332" s="39" t="str">
        <f t="shared" si="64"/>
        <v>---</v>
      </c>
      <c r="H332" t="s">
        <v>3</v>
      </c>
      <c r="K332" t="s">
        <v>3</v>
      </c>
      <c r="L332" s="57" t="str">
        <f>IF(OR(H_24!$F332="---",H_24!$F332="infeas",H_24!$F332="inf"),"---",(H_24!$F332/M332)-1)</f>
        <v>---</v>
      </c>
      <c r="M332" s="20">
        <f>Model_dem!L72</f>
        <v>1005</v>
      </c>
      <c r="N332" t="str">
        <f>Model_dem!G72</f>
        <v>---</v>
      </c>
      <c r="O332" s="23"/>
      <c r="P332" t="str">
        <f>IF(OR(H_24!$Q332&lt;&gt;A332,R332&lt;&gt;B332,S332&lt;&gt;C332,T332&lt;&gt;D332),"Aqui", " ")</f>
        <v>Aqui</v>
      </c>
      <c r="Q332" t="s">
        <v>533</v>
      </c>
      <c r="R332">
        <v>2</v>
      </c>
      <c r="S332">
        <v>5</v>
      </c>
      <c r="T332">
        <v>0.1</v>
      </c>
      <c r="U332">
        <v>100</v>
      </c>
      <c r="V332">
        <v>1027</v>
      </c>
      <c r="W332">
        <v>13.539899999999999</v>
      </c>
      <c r="X332">
        <v>0</v>
      </c>
      <c r="Y332">
        <v>9457</v>
      </c>
      <c r="Z332">
        <v>1800.26</v>
      </c>
      <c r="AA332">
        <v>146037</v>
      </c>
      <c r="AE332" t="s">
        <v>521</v>
      </c>
      <c r="AF332">
        <v>1</v>
      </c>
      <c r="AG332">
        <v>50</v>
      </c>
      <c r="AH332">
        <v>0.2</v>
      </c>
      <c r="AI332">
        <v>50</v>
      </c>
      <c r="AJ332">
        <v>772</v>
      </c>
      <c r="AK332">
        <v>11.5406</v>
      </c>
      <c r="AL332">
        <v>0</v>
      </c>
      <c r="AM332">
        <v>8855</v>
      </c>
      <c r="AN332">
        <v>1800.04</v>
      </c>
      <c r="AO332">
        <v>15970</v>
      </c>
    </row>
    <row r="333" spans="1:41" x14ac:dyDescent="0.3">
      <c r="A333" s="68" t="s">
        <v>512</v>
      </c>
      <c r="B333" s="20">
        <v>1</v>
      </c>
      <c r="C333" s="20">
        <v>50</v>
      </c>
      <c r="D333" s="20">
        <v>0.2</v>
      </c>
      <c r="E333" t="s">
        <v>2</v>
      </c>
      <c r="F333" t="s">
        <v>3</v>
      </c>
      <c r="G333" s="39" t="str">
        <f t="shared" si="64"/>
        <v>---</v>
      </c>
      <c r="H333" t="s">
        <v>3</v>
      </c>
      <c r="K333" t="s">
        <v>3</v>
      </c>
      <c r="L333" s="57" t="str">
        <f>IF(OR(H_24!$F333="---",H_24!$F333="infeas",H_24!$F333="inf"),"---",(H_24!$F333/M333)-1)</f>
        <v>---</v>
      </c>
      <c r="M333" s="20">
        <f>Model_dem!L73</f>
        <v>1005</v>
      </c>
      <c r="N333" t="str">
        <f>Model_dem!G73</f>
        <v>---</v>
      </c>
      <c r="O333" s="23"/>
      <c r="P333" t="str">
        <f>IF(OR(H_24!$Q333&lt;&gt;A333,R333&lt;&gt;B333,S333&lt;&gt;C333,T333&lt;&gt;D333),"Aqui", " ")</f>
        <v>Aqui</v>
      </c>
      <c r="Q333" t="s">
        <v>533</v>
      </c>
      <c r="R333">
        <v>2</v>
      </c>
      <c r="S333">
        <v>5</v>
      </c>
      <c r="T333">
        <v>0.15</v>
      </c>
      <c r="U333">
        <v>100</v>
      </c>
      <c r="V333">
        <v>1027</v>
      </c>
      <c r="W333">
        <v>8.6177700000000002</v>
      </c>
      <c r="X333">
        <v>0</v>
      </c>
      <c r="Y333">
        <v>13111</v>
      </c>
      <c r="Z333">
        <v>1800.27</v>
      </c>
      <c r="AA333">
        <v>184266</v>
      </c>
      <c r="AE333" t="s">
        <v>521</v>
      </c>
      <c r="AF333">
        <v>2</v>
      </c>
      <c r="AG333">
        <v>10</v>
      </c>
      <c r="AH333">
        <v>0.15</v>
      </c>
      <c r="AI333">
        <v>50</v>
      </c>
      <c r="AJ333">
        <v>740</v>
      </c>
      <c r="AK333">
        <v>0.57533400000000001</v>
      </c>
      <c r="AL333">
        <v>0</v>
      </c>
      <c r="AM333">
        <v>612082</v>
      </c>
      <c r="AN333">
        <v>1800</v>
      </c>
      <c r="AO333">
        <v>67786</v>
      </c>
    </row>
    <row r="334" spans="1:41" x14ac:dyDescent="0.3">
      <c r="A334" s="65" t="s">
        <v>512</v>
      </c>
      <c r="B334" s="66">
        <v>2</v>
      </c>
      <c r="C334" s="66">
        <v>5</v>
      </c>
      <c r="D334" s="66">
        <v>0.05</v>
      </c>
      <c r="E334" t="s">
        <v>0</v>
      </c>
      <c r="F334" t="s">
        <v>3</v>
      </c>
      <c r="G334" s="39" t="e">
        <f t="shared" si="64"/>
        <v>#VALUE!</v>
      </c>
      <c r="H334" t="s">
        <v>3</v>
      </c>
      <c r="K334" t="s">
        <v>3</v>
      </c>
      <c r="L334" s="57" t="str">
        <f>IF(OR(H_24!$F334="---",H_24!$F334="infeas",H_24!$F334="inf"),"---",(H_24!$F334/M334)-1)</f>
        <v>---</v>
      </c>
      <c r="M334" s="20">
        <f>Model_dem!L74</f>
        <v>1005</v>
      </c>
      <c r="N334">
        <f>Model_dem!G74</f>
        <v>1016</v>
      </c>
      <c r="O334" s="23"/>
      <c r="P334" t="str">
        <f>IF(OR(H_24!$Q334&lt;&gt;A334,R334&lt;&gt;B334,S334&lt;&gt;C334,T334&lt;&gt;D334),"Aqui", " ")</f>
        <v>Aqui</v>
      </c>
      <c r="Q334" t="s">
        <v>533</v>
      </c>
      <c r="R334">
        <v>2</v>
      </c>
      <c r="S334">
        <v>5</v>
      </c>
      <c r="T334">
        <v>0.2</v>
      </c>
      <c r="U334">
        <v>100</v>
      </c>
      <c r="V334">
        <v>1027</v>
      </c>
      <c r="W334">
        <v>18.124700000000001</v>
      </c>
      <c r="X334">
        <v>0</v>
      </c>
      <c r="Y334">
        <v>11180</v>
      </c>
      <c r="Z334">
        <v>1800.07</v>
      </c>
      <c r="AA334">
        <v>145609</v>
      </c>
      <c r="AE334" t="s">
        <v>521</v>
      </c>
      <c r="AF334">
        <v>2</v>
      </c>
      <c r="AG334">
        <v>10</v>
      </c>
      <c r="AH334">
        <v>0.2</v>
      </c>
      <c r="AI334">
        <v>50</v>
      </c>
      <c r="AJ334">
        <v>748</v>
      </c>
      <c r="AK334">
        <v>0.81220199999999998</v>
      </c>
      <c r="AL334">
        <v>0</v>
      </c>
      <c r="AM334">
        <v>594146</v>
      </c>
      <c r="AN334">
        <v>1800.09</v>
      </c>
      <c r="AO334">
        <v>68751</v>
      </c>
    </row>
    <row r="335" spans="1:41" x14ac:dyDescent="0.3">
      <c r="A335" s="68" t="s">
        <v>512</v>
      </c>
      <c r="B335" s="20">
        <v>2</v>
      </c>
      <c r="C335" s="20">
        <v>5</v>
      </c>
      <c r="D335" s="20">
        <v>0.1</v>
      </c>
      <c r="E335" t="s">
        <v>0</v>
      </c>
      <c r="F335" t="s">
        <v>3</v>
      </c>
      <c r="G335" s="39" t="e">
        <f t="shared" si="64"/>
        <v>#VALUE!</v>
      </c>
      <c r="H335" t="s">
        <v>3</v>
      </c>
      <c r="K335" t="s">
        <v>3</v>
      </c>
      <c r="L335" s="57" t="str">
        <f>IF(OR(H_24!$F335="---",H_24!$F335="infeas",H_24!$F335="inf"),"---",(H_24!$F335/M335)-1)</f>
        <v>---</v>
      </c>
      <c r="M335" s="20">
        <f>Model_dem!L75</f>
        <v>1005</v>
      </c>
      <c r="N335">
        <f>Model_dem!G75</f>
        <v>1017</v>
      </c>
      <c r="O335" s="23"/>
      <c r="P335" t="str">
        <f>IF(OR(H_24!$Q335&lt;&gt;A335,R335&lt;&gt;B335,S335&lt;&gt;C335,T335&lt;&gt;D335),"Aqui", " ")</f>
        <v>Aqui</v>
      </c>
      <c r="Q335" t="s">
        <v>533</v>
      </c>
      <c r="R335">
        <v>2</v>
      </c>
      <c r="S335">
        <v>10</v>
      </c>
      <c r="T335">
        <v>0.05</v>
      </c>
      <c r="U335">
        <v>100</v>
      </c>
      <c r="V335">
        <v>1027</v>
      </c>
      <c r="W335">
        <v>9.8267299999999995</v>
      </c>
      <c r="X335">
        <v>0</v>
      </c>
      <c r="Y335">
        <v>12229</v>
      </c>
      <c r="Z335">
        <v>1800.03</v>
      </c>
      <c r="AA335">
        <v>158497</v>
      </c>
      <c r="AE335" t="s">
        <v>521</v>
      </c>
      <c r="AF335">
        <v>2</v>
      </c>
      <c r="AG335">
        <v>25</v>
      </c>
      <c r="AH335">
        <v>0.05</v>
      </c>
      <c r="AI335">
        <v>50</v>
      </c>
      <c r="AJ335">
        <v>740</v>
      </c>
      <c r="AK335">
        <v>0.17872499999999999</v>
      </c>
      <c r="AL335">
        <v>0</v>
      </c>
      <c r="AM335">
        <v>394546</v>
      </c>
      <c r="AN335">
        <v>1800</v>
      </c>
      <c r="AO335">
        <v>62096</v>
      </c>
    </row>
    <row r="336" spans="1:41" x14ac:dyDescent="0.3">
      <c r="A336" s="65" t="s">
        <v>512</v>
      </c>
      <c r="B336" s="66">
        <v>2</v>
      </c>
      <c r="C336" s="66">
        <v>5</v>
      </c>
      <c r="D336" s="66">
        <v>0.15</v>
      </c>
      <c r="E336" t="s">
        <v>1</v>
      </c>
      <c r="F336" t="s">
        <v>3</v>
      </c>
      <c r="G336" s="39" t="e">
        <f t="shared" si="64"/>
        <v>#VALUE!</v>
      </c>
      <c r="H336" t="s">
        <v>3</v>
      </c>
      <c r="K336" t="s">
        <v>3</v>
      </c>
      <c r="L336" s="57" t="str">
        <f>IF(OR(H_24!$F336="---",H_24!$F336="infeas",H_24!$F336="inf"),"---",(H_24!$F336/M336)-1)</f>
        <v>---</v>
      </c>
      <c r="M336" s="20">
        <f>Model_dem!L76</f>
        <v>1005</v>
      </c>
      <c r="N336">
        <f>Model_dem!G76</f>
        <v>1027</v>
      </c>
      <c r="O336" s="23"/>
      <c r="P336" t="str">
        <f>IF(OR(H_24!$Q336&lt;&gt;A336,R336&lt;&gt;B336,S336&lt;&gt;C336,T336&lt;&gt;D336),"Aqui", " ")</f>
        <v>Aqui</v>
      </c>
      <c r="Q336" t="s">
        <v>533</v>
      </c>
      <c r="R336">
        <v>2</v>
      </c>
      <c r="S336">
        <v>10</v>
      </c>
      <c r="T336">
        <v>0.1</v>
      </c>
      <c r="U336">
        <v>100</v>
      </c>
      <c r="V336">
        <v>1027</v>
      </c>
      <c r="W336">
        <v>8.1463699999999992</v>
      </c>
      <c r="X336">
        <v>0</v>
      </c>
      <c r="Y336">
        <v>15020</v>
      </c>
      <c r="Z336">
        <v>1800.02</v>
      </c>
      <c r="AA336">
        <v>174245</v>
      </c>
      <c r="AE336" t="s">
        <v>521</v>
      </c>
      <c r="AF336">
        <v>2</v>
      </c>
      <c r="AG336">
        <v>25</v>
      </c>
      <c r="AH336">
        <v>0.1</v>
      </c>
      <c r="AI336">
        <v>50</v>
      </c>
      <c r="AJ336">
        <v>748</v>
      </c>
      <c r="AK336">
        <v>2.2599100000000001</v>
      </c>
      <c r="AL336">
        <v>0</v>
      </c>
      <c r="AM336">
        <v>153305</v>
      </c>
      <c r="AN336">
        <v>1800.08</v>
      </c>
      <c r="AO336">
        <v>52123</v>
      </c>
    </row>
    <row r="337" spans="1:41" x14ac:dyDescent="0.3">
      <c r="A337" s="68" t="s">
        <v>512</v>
      </c>
      <c r="B337" s="20">
        <v>2</v>
      </c>
      <c r="C337" s="20">
        <v>5</v>
      </c>
      <c r="D337" s="20">
        <v>0.2</v>
      </c>
      <c r="E337" t="s">
        <v>0</v>
      </c>
      <c r="F337" t="s">
        <v>3</v>
      </c>
      <c r="G337" s="39" t="e">
        <f t="shared" si="64"/>
        <v>#VALUE!</v>
      </c>
      <c r="H337" t="s">
        <v>3</v>
      </c>
      <c r="K337" t="s">
        <v>3</v>
      </c>
      <c r="L337" s="57" t="str">
        <f>IF(OR(H_24!$F337="---",H_24!$F337="infeas",H_24!$F337="inf"),"---",(H_24!$F337/M337)-1)</f>
        <v>---</v>
      </c>
      <c r="M337" s="20">
        <f>Model_dem!L77</f>
        <v>1005</v>
      </c>
      <c r="N337">
        <f>Model_dem!G77</f>
        <v>1033</v>
      </c>
      <c r="O337" s="23"/>
      <c r="P337" t="str">
        <f>IF(OR(H_24!$Q337&lt;&gt;A337,R337&lt;&gt;B337,S337&lt;&gt;C337,T337&lt;&gt;D337),"Aqui", " ")</f>
        <v>Aqui</v>
      </c>
      <c r="Q337" t="s">
        <v>533</v>
      </c>
      <c r="R337">
        <v>2</v>
      </c>
      <c r="S337">
        <v>10</v>
      </c>
      <c r="T337">
        <v>0.15</v>
      </c>
      <c r="U337">
        <v>100</v>
      </c>
      <c r="V337">
        <v>1041</v>
      </c>
      <c r="W337">
        <v>29.988099999999999</v>
      </c>
      <c r="X337">
        <v>6</v>
      </c>
      <c r="Y337">
        <v>2147</v>
      </c>
      <c r="Z337">
        <v>1800.05</v>
      </c>
      <c r="AA337">
        <v>67996</v>
      </c>
      <c r="AE337" t="s">
        <v>521</v>
      </c>
      <c r="AF337">
        <v>2</v>
      </c>
      <c r="AG337">
        <v>25</v>
      </c>
      <c r="AH337">
        <v>0.15</v>
      </c>
      <c r="AI337">
        <v>50</v>
      </c>
      <c r="AJ337">
        <v>748</v>
      </c>
      <c r="AK337">
        <v>1.2641</v>
      </c>
      <c r="AL337">
        <v>0</v>
      </c>
      <c r="AM337">
        <v>27641</v>
      </c>
      <c r="AN337">
        <v>1800.02</v>
      </c>
      <c r="AO337">
        <v>24294</v>
      </c>
    </row>
    <row r="338" spans="1:41" x14ac:dyDescent="0.3">
      <c r="A338" s="65" t="s">
        <v>512</v>
      </c>
      <c r="B338" s="66">
        <v>2</v>
      </c>
      <c r="C338" s="66">
        <v>10</v>
      </c>
      <c r="D338" s="66">
        <v>0.05</v>
      </c>
      <c r="E338" t="s">
        <v>0</v>
      </c>
      <c r="F338" t="s">
        <v>3</v>
      </c>
      <c r="G338" s="39" t="e">
        <f t="shared" si="64"/>
        <v>#VALUE!</v>
      </c>
      <c r="H338" t="s">
        <v>3</v>
      </c>
      <c r="K338" t="s">
        <v>3</v>
      </c>
      <c r="L338" s="57" t="str">
        <f>IF(OR(H_24!$F338="---",H_24!$F338="infeas",H_24!$F338="inf"),"---",(H_24!$F338/M338)-1)</f>
        <v>---</v>
      </c>
      <c r="M338" s="20">
        <f>Model_dem!L78</f>
        <v>1005</v>
      </c>
      <c r="N338">
        <f>Model_dem!G78</f>
        <v>1017</v>
      </c>
      <c r="O338" s="23"/>
      <c r="P338" t="str">
        <f>IF(OR(H_24!$Q338&lt;&gt;A338,R338&lt;&gt;B338,S338&lt;&gt;C338,T338&lt;&gt;D338),"Aqui", " ")</f>
        <v>Aqui</v>
      </c>
      <c r="Q338" t="s">
        <v>533</v>
      </c>
      <c r="R338">
        <v>2</v>
      </c>
      <c r="S338">
        <v>10</v>
      </c>
      <c r="T338">
        <v>0.2</v>
      </c>
      <c r="U338">
        <v>100</v>
      </c>
      <c r="V338">
        <v>1045</v>
      </c>
      <c r="W338">
        <v>14.9627</v>
      </c>
      <c r="X338">
        <v>0</v>
      </c>
      <c r="Y338">
        <v>2159</v>
      </c>
      <c r="Z338">
        <v>1800.01</v>
      </c>
      <c r="AA338">
        <v>65801</v>
      </c>
      <c r="AE338" t="s">
        <v>521</v>
      </c>
      <c r="AF338">
        <v>2</v>
      </c>
      <c r="AG338">
        <v>25</v>
      </c>
      <c r="AH338">
        <v>0.2</v>
      </c>
      <c r="AI338">
        <v>50</v>
      </c>
      <c r="AJ338">
        <v>748</v>
      </c>
      <c r="AK338">
        <v>12.988300000000001</v>
      </c>
      <c r="AL338">
        <v>0</v>
      </c>
      <c r="AM338">
        <v>19240</v>
      </c>
      <c r="AN338">
        <v>1800.09</v>
      </c>
      <c r="AO338">
        <v>24156</v>
      </c>
    </row>
    <row r="339" spans="1:41" x14ac:dyDescent="0.3">
      <c r="A339" s="68" t="s">
        <v>512</v>
      </c>
      <c r="B339" s="20">
        <v>2</v>
      </c>
      <c r="C339" s="20">
        <v>10</v>
      </c>
      <c r="D339" s="20">
        <v>0.1</v>
      </c>
      <c r="E339" t="s">
        <v>1</v>
      </c>
      <c r="F339" t="s">
        <v>3</v>
      </c>
      <c r="G339" s="39" t="e">
        <f t="shared" si="64"/>
        <v>#VALUE!</v>
      </c>
      <c r="H339" t="s">
        <v>3</v>
      </c>
      <c r="K339" t="s">
        <v>3</v>
      </c>
      <c r="L339" s="57" t="str">
        <f>IF(OR(H_24!$F339="---",H_24!$F339="infeas",H_24!$F339="inf"),"---",(H_24!$F339/M339)-1)</f>
        <v>---</v>
      </c>
      <c r="M339" s="20">
        <f>Model_dem!L79</f>
        <v>1005</v>
      </c>
      <c r="N339">
        <f>Model_dem!G79</f>
        <v>1033</v>
      </c>
      <c r="O339" s="23"/>
      <c r="P339" t="str">
        <f>IF(OR(H_24!$Q339&lt;&gt;A339,R339&lt;&gt;B339,S339&lt;&gt;C339,T339&lt;&gt;D339),"Aqui", " ")</f>
        <v>Aqui</v>
      </c>
      <c r="Q339" t="s">
        <v>533</v>
      </c>
      <c r="R339">
        <v>2</v>
      </c>
      <c r="S339">
        <v>25</v>
      </c>
      <c r="T339">
        <v>0.05</v>
      </c>
      <c r="U339">
        <v>100</v>
      </c>
      <c r="V339">
        <v>1031</v>
      </c>
      <c r="W339">
        <v>23.833500000000001</v>
      </c>
      <c r="X339">
        <v>0</v>
      </c>
      <c r="Y339">
        <v>7675</v>
      </c>
      <c r="Z339">
        <v>1800.15</v>
      </c>
      <c r="AA339">
        <v>114322</v>
      </c>
      <c r="AE339" t="s">
        <v>521</v>
      </c>
      <c r="AF339">
        <v>2</v>
      </c>
      <c r="AG339">
        <v>50</v>
      </c>
      <c r="AH339">
        <v>0.05</v>
      </c>
      <c r="AI339">
        <v>50</v>
      </c>
      <c r="AJ339">
        <v>748</v>
      </c>
      <c r="AK339">
        <v>1.3664000000000001</v>
      </c>
      <c r="AL339">
        <v>0</v>
      </c>
      <c r="AM339">
        <v>288319</v>
      </c>
      <c r="AN339">
        <v>1800</v>
      </c>
      <c r="AO339">
        <v>56934</v>
      </c>
    </row>
    <row r="340" spans="1:41" x14ac:dyDescent="0.3">
      <c r="A340" s="65" t="s">
        <v>512</v>
      </c>
      <c r="B340" s="66">
        <v>2</v>
      </c>
      <c r="C340" s="66">
        <v>10</v>
      </c>
      <c r="D340" s="66">
        <v>0.15</v>
      </c>
      <c r="E340" t="s">
        <v>1</v>
      </c>
      <c r="F340" t="s">
        <v>3</v>
      </c>
      <c r="G340" s="39" t="e">
        <f t="shared" si="64"/>
        <v>#VALUE!</v>
      </c>
      <c r="H340" t="s">
        <v>3</v>
      </c>
      <c r="K340" t="s">
        <v>3</v>
      </c>
      <c r="L340" s="57" t="str">
        <f>IF(OR(H_24!$F340="---",H_24!$F340="infeas",H_24!$F340="inf"),"---",(H_24!$F340/M340)-1)</f>
        <v>---</v>
      </c>
      <c r="M340" s="20">
        <f>Model_dem!L80</f>
        <v>1005</v>
      </c>
      <c r="N340">
        <f>Model_dem!G80</f>
        <v>1058</v>
      </c>
      <c r="O340" s="23"/>
      <c r="P340" t="str">
        <f>IF(OR(H_24!$Q340&lt;&gt;A340,R340&lt;&gt;B340,S340&lt;&gt;C340,T340&lt;&gt;D340),"Aqui", " ")</f>
        <v>Aqui</v>
      </c>
      <c r="Q340" t="s">
        <v>533</v>
      </c>
      <c r="R340">
        <v>2</v>
      </c>
      <c r="S340">
        <v>25</v>
      </c>
      <c r="T340">
        <v>0.1</v>
      </c>
      <c r="U340">
        <v>100</v>
      </c>
      <c r="V340">
        <v>1048</v>
      </c>
      <c r="W340">
        <v>40.257100000000001</v>
      </c>
      <c r="X340">
        <v>6</v>
      </c>
      <c r="Y340">
        <v>794</v>
      </c>
      <c r="Z340">
        <v>1800.94</v>
      </c>
      <c r="AA340">
        <v>42617</v>
      </c>
      <c r="AE340" t="s">
        <v>521</v>
      </c>
      <c r="AF340">
        <v>2</v>
      </c>
      <c r="AG340">
        <v>50</v>
      </c>
      <c r="AH340">
        <v>0.1</v>
      </c>
      <c r="AI340">
        <v>50</v>
      </c>
      <c r="AJ340">
        <v>748</v>
      </c>
      <c r="AK340">
        <v>1.0480799999999999</v>
      </c>
      <c r="AL340">
        <v>0</v>
      </c>
      <c r="AM340">
        <v>79905</v>
      </c>
      <c r="AN340">
        <v>1800</v>
      </c>
      <c r="AO340">
        <v>37456</v>
      </c>
    </row>
    <row r="341" spans="1:41" x14ac:dyDescent="0.3">
      <c r="A341" s="68" t="s">
        <v>512</v>
      </c>
      <c r="B341" s="20">
        <v>2</v>
      </c>
      <c r="C341" s="20">
        <v>10</v>
      </c>
      <c r="D341" s="20">
        <v>0.2</v>
      </c>
      <c r="E341" t="s">
        <v>2</v>
      </c>
      <c r="F341" t="s">
        <v>3</v>
      </c>
      <c r="G341" s="39" t="str">
        <f t="shared" si="64"/>
        <v>---</v>
      </c>
      <c r="H341" t="s">
        <v>3</v>
      </c>
      <c r="K341" t="s">
        <v>3</v>
      </c>
      <c r="L341" s="57" t="str">
        <f>IF(OR(H_24!$F341="---",H_24!$F341="infeas",H_24!$F341="inf"),"---",(H_24!$F341/M341)-1)</f>
        <v>---</v>
      </c>
      <c r="M341" s="20">
        <f>Model_dem!L81</f>
        <v>1005</v>
      </c>
      <c r="N341" t="str">
        <f>Model_dem!G81</f>
        <v>---</v>
      </c>
      <c r="O341" s="23"/>
      <c r="P341" t="str">
        <f>IF(OR(H_24!$Q341&lt;&gt;A341,R341&lt;&gt;B341,S341&lt;&gt;C341,T341&lt;&gt;D341),"Aqui", " ")</f>
        <v>Aqui</v>
      </c>
      <c r="Q341" t="s">
        <v>533</v>
      </c>
      <c r="R341">
        <v>2</v>
      </c>
      <c r="S341">
        <v>25</v>
      </c>
      <c r="T341">
        <v>0.15</v>
      </c>
      <c r="U341">
        <v>100</v>
      </c>
      <c r="V341">
        <v>1073</v>
      </c>
      <c r="W341">
        <v>55.611199999999997</v>
      </c>
      <c r="X341">
        <v>0</v>
      </c>
      <c r="Y341">
        <v>80</v>
      </c>
      <c r="Z341">
        <v>1807.2</v>
      </c>
      <c r="AA341">
        <v>10308</v>
      </c>
      <c r="AE341" t="s">
        <v>521</v>
      </c>
      <c r="AF341">
        <v>2</v>
      </c>
      <c r="AG341">
        <v>50</v>
      </c>
      <c r="AH341">
        <v>0.15</v>
      </c>
      <c r="AI341">
        <v>50</v>
      </c>
      <c r="AJ341">
        <v>756</v>
      </c>
      <c r="AK341">
        <v>8.0587499999999999</v>
      </c>
      <c r="AL341">
        <v>0</v>
      </c>
      <c r="AM341">
        <v>44821</v>
      </c>
      <c r="AN341">
        <v>1800.01</v>
      </c>
      <c r="AO341">
        <v>25859</v>
      </c>
    </row>
    <row r="342" spans="1:41" x14ac:dyDescent="0.3">
      <c r="A342" s="65" t="s">
        <v>512</v>
      </c>
      <c r="B342" s="66">
        <v>2</v>
      </c>
      <c r="C342" s="66">
        <v>25</v>
      </c>
      <c r="D342" s="66">
        <v>0.05</v>
      </c>
      <c r="E342" t="s">
        <v>1</v>
      </c>
      <c r="F342" t="s">
        <v>3</v>
      </c>
      <c r="G342" s="39" t="e">
        <f t="shared" si="64"/>
        <v>#VALUE!</v>
      </c>
      <c r="H342" t="s">
        <v>3</v>
      </c>
      <c r="K342" t="s">
        <v>3</v>
      </c>
      <c r="L342" s="57" t="str">
        <f>IF(OR(H_24!$F342="---",H_24!$F342="infeas",H_24!$F342="inf"),"---",(H_24!$F342/M342)-1)</f>
        <v>---</v>
      </c>
      <c r="M342" s="20">
        <f>Model_dem!L82</f>
        <v>1005</v>
      </c>
      <c r="N342">
        <f>Model_dem!G82</f>
        <v>1040</v>
      </c>
      <c r="O342" s="23"/>
      <c r="P342" t="str">
        <f>IF(OR(H_24!$Q342&lt;&gt;A342,R342&lt;&gt;B342,S342&lt;&gt;C342,T342&lt;&gt;D342),"Aqui", " ")</f>
        <v>Aqui</v>
      </c>
      <c r="Q342" t="s">
        <v>533</v>
      </c>
      <c r="R342">
        <v>2</v>
      </c>
      <c r="S342">
        <v>25</v>
      </c>
      <c r="T342">
        <v>0.2</v>
      </c>
      <c r="U342">
        <v>100</v>
      </c>
      <c r="V342">
        <v>1108</v>
      </c>
      <c r="W342">
        <v>288.79199999999997</v>
      </c>
      <c r="X342">
        <v>0</v>
      </c>
      <c r="Y342">
        <v>17</v>
      </c>
      <c r="Z342">
        <v>1804.06</v>
      </c>
      <c r="AA342">
        <v>4358</v>
      </c>
      <c r="AE342" t="s">
        <v>521</v>
      </c>
      <c r="AF342">
        <v>2</v>
      </c>
      <c r="AG342">
        <v>50</v>
      </c>
      <c r="AH342">
        <v>0.2</v>
      </c>
      <c r="AI342">
        <v>50</v>
      </c>
      <c r="AJ342">
        <v>773</v>
      </c>
      <c r="AK342">
        <v>8.7524899999999999</v>
      </c>
      <c r="AL342">
        <v>0</v>
      </c>
      <c r="AM342">
        <v>3656</v>
      </c>
      <c r="AN342">
        <v>1800.04</v>
      </c>
      <c r="AO342">
        <v>9640</v>
      </c>
    </row>
    <row r="343" spans="1:41" x14ac:dyDescent="0.3">
      <c r="A343" s="68" t="s">
        <v>512</v>
      </c>
      <c r="B343" s="20">
        <v>2</v>
      </c>
      <c r="C343" s="20">
        <v>25</v>
      </c>
      <c r="D343" s="20">
        <v>0.1</v>
      </c>
      <c r="E343" t="s">
        <v>2</v>
      </c>
      <c r="F343" t="s">
        <v>3</v>
      </c>
      <c r="G343" s="39" t="str">
        <f t="shared" si="64"/>
        <v>---</v>
      </c>
      <c r="H343" t="s">
        <v>3</v>
      </c>
      <c r="K343" t="s">
        <v>3</v>
      </c>
      <c r="L343" s="57" t="str">
        <f>IF(OR(H_24!$F343="---",H_24!$F343="infeas",H_24!$F343="inf"),"---",(H_24!$F343/M343)-1)</f>
        <v>---</v>
      </c>
      <c r="M343" s="20">
        <f>Model_dem!L83</f>
        <v>1005</v>
      </c>
      <c r="N343" t="str">
        <f>Model_dem!G83</f>
        <v>---</v>
      </c>
      <c r="O343" s="23"/>
      <c r="P343" t="str">
        <f>IF(OR(H_24!$Q343&lt;&gt;A343,R343&lt;&gt;B343,S343&lt;&gt;C343,T343&lt;&gt;D343),"Aqui", " ")</f>
        <v>Aqui</v>
      </c>
      <c r="Q343" t="s">
        <v>533</v>
      </c>
      <c r="R343">
        <v>2</v>
      </c>
      <c r="S343">
        <v>50</v>
      </c>
      <c r="T343">
        <v>0.05</v>
      </c>
      <c r="U343">
        <v>100</v>
      </c>
      <c r="V343">
        <v>1035</v>
      </c>
      <c r="W343">
        <v>15.7742</v>
      </c>
      <c r="X343">
        <v>0</v>
      </c>
      <c r="Y343">
        <v>5801</v>
      </c>
      <c r="Z343">
        <v>1800.01</v>
      </c>
      <c r="AA343">
        <v>95976</v>
      </c>
      <c r="AE343" t="s">
        <v>521</v>
      </c>
      <c r="AF343">
        <v>3</v>
      </c>
      <c r="AG343">
        <v>0</v>
      </c>
      <c r="AH343">
        <v>0.05</v>
      </c>
      <c r="AI343">
        <v>50</v>
      </c>
      <c r="AJ343">
        <v>748</v>
      </c>
      <c r="AK343">
        <v>0.89415599999999995</v>
      </c>
      <c r="AL343">
        <v>0</v>
      </c>
      <c r="AM343">
        <v>229496</v>
      </c>
      <c r="AN343">
        <v>1800.01</v>
      </c>
      <c r="AO343">
        <v>66653</v>
      </c>
    </row>
    <row r="344" spans="1:41" x14ac:dyDescent="0.3">
      <c r="A344" s="65" t="s">
        <v>512</v>
      </c>
      <c r="B344" s="66">
        <v>2</v>
      </c>
      <c r="C344" s="66">
        <v>25</v>
      </c>
      <c r="D344" s="66">
        <v>0.15</v>
      </c>
      <c r="E344" t="s">
        <v>2</v>
      </c>
      <c r="F344" t="s">
        <v>3</v>
      </c>
      <c r="G344" s="39" t="str">
        <f t="shared" si="64"/>
        <v>---</v>
      </c>
      <c r="H344" t="s">
        <v>3</v>
      </c>
      <c r="K344" t="s">
        <v>3</v>
      </c>
      <c r="L344" s="57" t="str">
        <f>IF(OR(H_24!$F344="---",H_24!$F344="infeas",H_24!$F344="inf"),"---",(H_24!$F344/M344)-1)</f>
        <v>---</v>
      </c>
      <c r="M344" s="20">
        <f>Model_dem!L84</f>
        <v>1005</v>
      </c>
      <c r="N344" t="str">
        <f>Model_dem!G84</f>
        <v>---</v>
      </c>
      <c r="O344" s="23"/>
      <c r="P344" t="str">
        <f>IF(OR(H_24!$Q344&lt;&gt;A344,R344&lt;&gt;B344,S344&lt;&gt;C344,T344&lt;&gt;D344),"Aqui", " ")</f>
        <v>Aqui</v>
      </c>
      <c r="Q344" t="s">
        <v>533</v>
      </c>
      <c r="R344">
        <v>2</v>
      </c>
      <c r="S344">
        <v>50</v>
      </c>
      <c r="T344">
        <v>0.1</v>
      </c>
      <c r="U344">
        <v>100</v>
      </c>
      <c r="V344">
        <v>1061</v>
      </c>
      <c r="W344">
        <v>131.57900000000001</v>
      </c>
      <c r="X344">
        <v>9</v>
      </c>
      <c r="Y344">
        <v>1320</v>
      </c>
      <c r="Z344">
        <v>1800.05</v>
      </c>
      <c r="AA344">
        <v>72808</v>
      </c>
      <c r="AE344" t="s">
        <v>521</v>
      </c>
      <c r="AF344">
        <v>3</v>
      </c>
      <c r="AG344">
        <v>0</v>
      </c>
      <c r="AH344">
        <v>0.1</v>
      </c>
      <c r="AI344">
        <v>50</v>
      </c>
      <c r="AJ344" t="s">
        <v>511</v>
      </c>
      <c r="AK344" t="s">
        <v>511</v>
      </c>
      <c r="AL344" t="s">
        <v>511</v>
      </c>
      <c r="AM344" t="s">
        <v>511</v>
      </c>
      <c r="AN344" t="s">
        <v>511</v>
      </c>
    </row>
    <row r="345" spans="1:41" x14ac:dyDescent="0.3">
      <c r="A345" s="68" t="s">
        <v>512</v>
      </c>
      <c r="B345" s="20">
        <v>2</v>
      </c>
      <c r="C345" s="20">
        <v>25</v>
      </c>
      <c r="D345" s="20">
        <v>0.2</v>
      </c>
      <c r="E345" t="s">
        <v>2</v>
      </c>
      <c r="F345" t="s">
        <v>3</v>
      </c>
      <c r="G345" s="39" t="str">
        <f t="shared" si="64"/>
        <v>---</v>
      </c>
      <c r="H345" t="s">
        <v>3</v>
      </c>
      <c r="K345" t="s">
        <v>3</v>
      </c>
      <c r="L345" s="57" t="str">
        <f>IF(OR(H_24!$F345="---",H_24!$F345="infeas",H_24!$F345="inf"),"---",(H_24!$F345/M345)-1)</f>
        <v>---</v>
      </c>
      <c r="M345" s="20">
        <f>Model_dem!L85</f>
        <v>1005</v>
      </c>
      <c r="N345" t="str">
        <f>Model_dem!G85</f>
        <v>---</v>
      </c>
      <c r="O345" s="23"/>
      <c r="P345" t="str">
        <f>IF(OR(H_24!$Q345&lt;&gt;A345,R345&lt;&gt;B345,S345&lt;&gt;C345,T345&lt;&gt;D345),"Aqui", " ")</f>
        <v>Aqui</v>
      </c>
      <c r="Q345" t="s">
        <v>533</v>
      </c>
      <c r="R345">
        <v>2</v>
      </c>
      <c r="S345">
        <v>50</v>
      </c>
      <c r="T345">
        <v>0.15</v>
      </c>
      <c r="U345">
        <v>100</v>
      </c>
      <c r="V345">
        <v>1121</v>
      </c>
      <c r="W345">
        <v>958.28899999999999</v>
      </c>
      <c r="X345">
        <v>8</v>
      </c>
      <c r="Y345">
        <v>19</v>
      </c>
      <c r="Z345">
        <v>1829.69</v>
      </c>
      <c r="AA345">
        <v>3887</v>
      </c>
      <c r="AE345" t="s">
        <v>521</v>
      </c>
      <c r="AF345">
        <v>3</v>
      </c>
      <c r="AG345">
        <v>0</v>
      </c>
      <c r="AH345">
        <v>0.15</v>
      </c>
      <c r="AI345">
        <v>50</v>
      </c>
      <c r="AJ345" t="s">
        <v>511</v>
      </c>
      <c r="AK345" t="s">
        <v>511</v>
      </c>
      <c r="AL345" t="s">
        <v>511</v>
      </c>
      <c r="AM345" t="s">
        <v>511</v>
      </c>
      <c r="AN345" t="s">
        <v>511</v>
      </c>
    </row>
    <row r="346" spans="1:41" x14ac:dyDescent="0.3">
      <c r="A346" s="65" t="s">
        <v>512</v>
      </c>
      <c r="B346" s="66">
        <v>2</v>
      </c>
      <c r="C346" s="66">
        <v>50</v>
      </c>
      <c r="D346" s="66">
        <v>0.05</v>
      </c>
      <c r="E346" t="s">
        <v>1</v>
      </c>
      <c r="F346" t="s">
        <v>3</v>
      </c>
      <c r="G346" s="39" t="e">
        <f t="shared" si="64"/>
        <v>#VALUE!</v>
      </c>
      <c r="H346" t="s">
        <v>3</v>
      </c>
      <c r="K346" t="s">
        <v>3</v>
      </c>
      <c r="L346" s="57" t="str">
        <f>IF(OR(H_24!$F346="---",H_24!$F346="infeas",H_24!$F346="inf"),"---",(H_24!$F346/M346)-1)</f>
        <v>---</v>
      </c>
      <c r="M346" s="20">
        <f>Model_dem!L86</f>
        <v>1005</v>
      </c>
      <c r="N346">
        <f>Model_dem!G86</f>
        <v>1057</v>
      </c>
      <c r="O346" s="23"/>
      <c r="P346" t="str">
        <f>IF(OR(H_24!$Q346&lt;&gt;A346,R346&lt;&gt;B346,S346&lt;&gt;C346,T346&lt;&gt;D346),"Aqui", " ")</f>
        <v>Aqui</v>
      </c>
      <c r="Q346" t="s">
        <v>533</v>
      </c>
      <c r="R346">
        <v>2</v>
      </c>
      <c r="S346">
        <v>50</v>
      </c>
      <c r="T346">
        <v>0.2</v>
      </c>
      <c r="U346">
        <v>100</v>
      </c>
      <c r="V346" t="s">
        <v>46</v>
      </c>
      <c r="W346">
        <v>60.027999999999999</v>
      </c>
      <c r="X346">
        <v>0</v>
      </c>
      <c r="Y346">
        <v>1</v>
      </c>
      <c r="Z346">
        <v>1804.46</v>
      </c>
      <c r="AA346">
        <v>668</v>
      </c>
      <c r="AE346" t="s">
        <v>521</v>
      </c>
      <c r="AF346">
        <v>3</v>
      </c>
      <c r="AG346">
        <v>0</v>
      </c>
      <c r="AH346">
        <v>0.2</v>
      </c>
      <c r="AI346">
        <v>50</v>
      </c>
      <c r="AJ346" t="s">
        <v>511</v>
      </c>
      <c r="AK346" t="s">
        <v>511</v>
      </c>
      <c r="AL346" t="s">
        <v>511</v>
      </c>
      <c r="AM346" t="s">
        <v>511</v>
      </c>
      <c r="AN346" t="s">
        <v>511</v>
      </c>
    </row>
    <row r="347" spans="1:41" x14ac:dyDescent="0.3">
      <c r="A347" s="68" t="s">
        <v>512</v>
      </c>
      <c r="B347" s="20">
        <v>2</v>
      </c>
      <c r="C347" s="20">
        <v>50</v>
      </c>
      <c r="D347" s="20">
        <v>0.1</v>
      </c>
      <c r="E347" t="s">
        <v>2</v>
      </c>
      <c r="F347" t="s">
        <v>3</v>
      </c>
      <c r="G347" s="39" t="str">
        <f t="shared" si="64"/>
        <v>---</v>
      </c>
      <c r="H347" t="s">
        <v>3</v>
      </c>
      <c r="K347" t="s">
        <v>3</v>
      </c>
      <c r="L347" s="57" t="str">
        <f>IF(OR(H_24!$F347="---",H_24!$F347="infeas",H_24!$F347="inf"),"---",(H_24!$F347/M347)-1)</f>
        <v>---</v>
      </c>
      <c r="M347" s="20">
        <f>Model_dem!L87</f>
        <v>1005</v>
      </c>
      <c r="N347" t="str">
        <f>Model_dem!G87</f>
        <v>---</v>
      </c>
      <c r="O347" s="23"/>
      <c r="P347" t="str">
        <f>IF(OR(H_24!$Q347&lt;&gt;A347,R347&lt;&gt;B347,S347&lt;&gt;C347,T347&lt;&gt;D347),"Aqui", " ")</f>
        <v>Aqui</v>
      </c>
      <c r="Q347" t="s">
        <v>533</v>
      </c>
      <c r="R347">
        <v>3</v>
      </c>
      <c r="S347">
        <v>0</v>
      </c>
      <c r="T347">
        <v>0.05</v>
      </c>
      <c r="U347">
        <v>100</v>
      </c>
      <c r="V347">
        <v>1061</v>
      </c>
      <c r="W347">
        <v>41.955599999999997</v>
      </c>
      <c r="X347">
        <v>8</v>
      </c>
      <c r="Y347">
        <v>2949</v>
      </c>
      <c r="Z347">
        <v>1800.15</v>
      </c>
      <c r="AA347">
        <v>115818</v>
      </c>
      <c r="AE347" t="s">
        <v>521</v>
      </c>
      <c r="AF347">
        <v>3</v>
      </c>
      <c r="AG347">
        <v>10</v>
      </c>
      <c r="AH347">
        <v>0.05</v>
      </c>
      <c r="AI347">
        <v>50</v>
      </c>
      <c r="AJ347">
        <v>748</v>
      </c>
      <c r="AK347">
        <v>0.73293299999999995</v>
      </c>
      <c r="AL347">
        <v>0</v>
      </c>
      <c r="AM347">
        <v>283561</v>
      </c>
      <c r="AN347">
        <v>1800.04</v>
      </c>
      <c r="AO347">
        <v>66735</v>
      </c>
    </row>
    <row r="348" spans="1:41" x14ac:dyDescent="0.3">
      <c r="A348" s="65" t="s">
        <v>512</v>
      </c>
      <c r="B348" s="66">
        <v>2</v>
      </c>
      <c r="C348" s="66">
        <v>50</v>
      </c>
      <c r="D348" s="66">
        <v>0.15</v>
      </c>
      <c r="E348" t="s">
        <v>4</v>
      </c>
      <c r="F348" t="s">
        <v>3</v>
      </c>
      <c r="G348" s="39" t="str">
        <f t="shared" si="64"/>
        <v>---</v>
      </c>
      <c r="H348" t="s">
        <v>3</v>
      </c>
      <c r="K348" t="s">
        <v>3</v>
      </c>
      <c r="L348" s="57" t="str">
        <f>IF(OR(H_24!$F348="---",H_24!$F348="infeas",H_24!$F348="inf"),"---",(H_24!$F348/M348)-1)</f>
        <v>---</v>
      </c>
      <c r="M348" s="20">
        <f>Model_dem!L88</f>
        <v>1005</v>
      </c>
      <c r="N348" t="str">
        <f>Model_dem!G88</f>
        <v>---</v>
      </c>
      <c r="O348" s="23"/>
      <c r="P348" t="str">
        <f>IF(OR(H_24!$Q348&lt;&gt;A348,R348&lt;&gt;B348,S348&lt;&gt;C348,T348&lt;&gt;D348),"Aqui", " ")</f>
        <v>Aqui</v>
      </c>
      <c r="Q348" t="s">
        <v>533</v>
      </c>
      <c r="R348">
        <v>3</v>
      </c>
      <c r="S348">
        <v>0</v>
      </c>
      <c r="T348">
        <v>0.1</v>
      </c>
      <c r="U348">
        <v>100</v>
      </c>
      <c r="V348" t="s">
        <v>511</v>
      </c>
      <c r="W348" t="s">
        <v>511</v>
      </c>
      <c r="X348" t="s">
        <v>511</v>
      </c>
      <c r="Y348" t="s">
        <v>511</v>
      </c>
      <c r="Z348" t="s">
        <v>511</v>
      </c>
      <c r="AE348" t="s">
        <v>521</v>
      </c>
      <c r="AF348">
        <v>3</v>
      </c>
      <c r="AG348">
        <v>10</v>
      </c>
      <c r="AH348">
        <v>0.1</v>
      </c>
      <c r="AI348">
        <v>50</v>
      </c>
      <c r="AJ348" t="s">
        <v>511</v>
      </c>
      <c r="AK348" t="s">
        <v>511</v>
      </c>
      <c r="AL348" t="s">
        <v>511</v>
      </c>
      <c r="AM348" t="s">
        <v>511</v>
      </c>
      <c r="AN348" t="s">
        <v>511</v>
      </c>
    </row>
    <row r="349" spans="1:41" x14ac:dyDescent="0.3">
      <c r="A349" s="68" t="s">
        <v>512</v>
      </c>
      <c r="B349" s="20">
        <v>2</v>
      </c>
      <c r="C349" s="20">
        <v>50</v>
      </c>
      <c r="D349" s="20">
        <v>0.2</v>
      </c>
      <c r="E349" t="s">
        <v>4</v>
      </c>
      <c r="F349" t="s">
        <v>3</v>
      </c>
      <c r="G349" s="39" t="str">
        <f t="shared" si="64"/>
        <v>---</v>
      </c>
      <c r="H349" t="s">
        <v>3</v>
      </c>
      <c r="K349" t="s">
        <v>3</v>
      </c>
      <c r="L349" s="57" t="str">
        <f>IF(OR(H_24!$F349="---",H_24!$F349="infeas",H_24!$F349="inf"),"---",(H_24!$F349/M349)-1)</f>
        <v>---</v>
      </c>
      <c r="M349" s="20">
        <f>Model_dem!L89</f>
        <v>1005</v>
      </c>
      <c r="N349" t="str">
        <f>Model_dem!G89</f>
        <v>---</v>
      </c>
      <c r="O349" s="23"/>
      <c r="P349" t="str">
        <f>IF(OR(H_24!$Q349&lt;&gt;A349,R349&lt;&gt;B349,S349&lt;&gt;C349,T349&lt;&gt;D349),"Aqui", " ")</f>
        <v>Aqui</v>
      </c>
      <c r="Q349" t="s">
        <v>533</v>
      </c>
      <c r="R349">
        <v>3</v>
      </c>
      <c r="S349">
        <v>0</v>
      </c>
      <c r="T349">
        <v>0.15</v>
      </c>
      <c r="U349">
        <v>100</v>
      </c>
      <c r="V349" t="s">
        <v>511</v>
      </c>
      <c r="W349" t="s">
        <v>511</v>
      </c>
      <c r="X349" t="s">
        <v>511</v>
      </c>
      <c r="Y349" t="s">
        <v>511</v>
      </c>
      <c r="Z349" t="s">
        <v>511</v>
      </c>
      <c r="AE349" t="s">
        <v>521</v>
      </c>
      <c r="AF349">
        <v>3</v>
      </c>
      <c r="AG349">
        <v>10</v>
      </c>
      <c r="AH349">
        <v>0.15</v>
      </c>
      <c r="AI349">
        <v>50</v>
      </c>
      <c r="AJ349" t="s">
        <v>511</v>
      </c>
      <c r="AK349" t="s">
        <v>511</v>
      </c>
      <c r="AL349" t="s">
        <v>511</v>
      </c>
      <c r="AM349" t="s">
        <v>511</v>
      </c>
      <c r="AN349" t="s">
        <v>511</v>
      </c>
    </row>
    <row r="350" spans="1:41" x14ac:dyDescent="0.3">
      <c r="A350" s="65" t="s">
        <v>512</v>
      </c>
      <c r="B350" s="66">
        <v>3</v>
      </c>
      <c r="C350" s="66">
        <v>0</v>
      </c>
      <c r="D350" s="66">
        <v>0.05</v>
      </c>
      <c r="E350" t="s">
        <v>4</v>
      </c>
      <c r="F350" t="s">
        <v>3</v>
      </c>
      <c r="G350" s="39" t="str">
        <f t="shared" si="64"/>
        <v>---</v>
      </c>
      <c r="H350" t="s">
        <v>3</v>
      </c>
      <c r="K350" t="s">
        <v>3</v>
      </c>
      <c r="L350" s="57" t="str">
        <f>IF(OR(H_24!$F350="---",H_24!$F350="infeas",H_24!$F350="inf"),"---",(H_24!$F350/M350)-1)</f>
        <v>---</v>
      </c>
      <c r="M350" s="20">
        <f>Model_dem!L90</f>
        <v>1005</v>
      </c>
      <c r="N350" t="str">
        <f>Model_dem!G90</f>
        <v>---</v>
      </c>
      <c r="O350" s="23"/>
      <c r="P350" t="str">
        <f>IF(OR(H_24!$Q350&lt;&gt;A350,R350&lt;&gt;B350,S350&lt;&gt;C350,T350&lt;&gt;D350),"Aqui", " ")</f>
        <v>Aqui</v>
      </c>
      <c r="Q350" t="s">
        <v>533</v>
      </c>
      <c r="R350">
        <v>3</v>
      </c>
      <c r="S350">
        <v>0</v>
      </c>
      <c r="T350">
        <v>0.2</v>
      </c>
      <c r="U350">
        <v>100</v>
      </c>
      <c r="V350" t="s">
        <v>511</v>
      </c>
      <c r="W350" t="s">
        <v>511</v>
      </c>
      <c r="X350" t="s">
        <v>511</v>
      </c>
      <c r="Y350" t="s">
        <v>511</v>
      </c>
      <c r="Z350" t="s">
        <v>511</v>
      </c>
      <c r="AE350" t="s">
        <v>521</v>
      </c>
      <c r="AF350">
        <v>3</v>
      </c>
      <c r="AG350">
        <v>10</v>
      </c>
      <c r="AH350">
        <v>0.2</v>
      </c>
      <c r="AI350">
        <v>50</v>
      </c>
      <c r="AJ350" t="s">
        <v>511</v>
      </c>
      <c r="AK350" t="s">
        <v>511</v>
      </c>
      <c r="AL350" t="s">
        <v>511</v>
      </c>
      <c r="AM350" t="s">
        <v>511</v>
      </c>
      <c r="AN350" t="s">
        <v>511</v>
      </c>
    </row>
    <row r="351" spans="1:41" x14ac:dyDescent="0.3">
      <c r="A351" s="68" t="s">
        <v>512</v>
      </c>
      <c r="B351" s="20">
        <v>3</v>
      </c>
      <c r="C351" s="20">
        <v>0</v>
      </c>
      <c r="D351" s="20">
        <v>0.1</v>
      </c>
      <c r="E351" t="s">
        <v>4</v>
      </c>
      <c r="F351" t="s">
        <v>3</v>
      </c>
      <c r="G351" s="39" t="str">
        <f t="shared" si="64"/>
        <v>---</v>
      </c>
      <c r="H351" t="s">
        <v>3</v>
      </c>
      <c r="K351" t="s">
        <v>3</v>
      </c>
      <c r="L351" s="57" t="str">
        <f>IF(OR(H_24!$F351="---",H_24!$F351="infeas",H_24!$F351="inf"),"---",(H_24!$F351/M351)-1)</f>
        <v>---</v>
      </c>
      <c r="M351" s="20">
        <f>Model_dem!L91</f>
        <v>1005</v>
      </c>
      <c r="N351" t="str">
        <f>Model_dem!G91</f>
        <v>---</v>
      </c>
      <c r="O351" s="23"/>
      <c r="P351" t="str">
        <f>IF(OR(H_24!$Q351&lt;&gt;A351,R351&lt;&gt;B351,S351&lt;&gt;C351,T351&lt;&gt;D351),"Aqui", " ")</f>
        <v>Aqui</v>
      </c>
      <c r="Q351" t="s">
        <v>533</v>
      </c>
      <c r="R351">
        <v>3</v>
      </c>
      <c r="S351">
        <v>10</v>
      </c>
      <c r="T351">
        <v>0.05</v>
      </c>
      <c r="U351">
        <v>100</v>
      </c>
      <c r="V351">
        <v>1061</v>
      </c>
      <c r="W351">
        <v>20.989599999999999</v>
      </c>
      <c r="X351">
        <v>5</v>
      </c>
      <c r="Y351">
        <v>3205</v>
      </c>
      <c r="Z351">
        <v>1800.3</v>
      </c>
      <c r="AA351">
        <v>131950</v>
      </c>
      <c r="AE351" t="s">
        <v>521</v>
      </c>
      <c r="AF351">
        <v>3</v>
      </c>
      <c r="AG351">
        <v>25</v>
      </c>
      <c r="AH351">
        <v>0.05</v>
      </c>
      <c r="AI351">
        <v>50</v>
      </c>
      <c r="AJ351">
        <v>748</v>
      </c>
      <c r="AK351">
        <v>0.59350999999999998</v>
      </c>
      <c r="AL351">
        <v>0</v>
      </c>
      <c r="AM351">
        <v>494301</v>
      </c>
      <c r="AN351">
        <v>1800.01</v>
      </c>
      <c r="AO351">
        <v>75583</v>
      </c>
    </row>
    <row r="352" spans="1:41" x14ac:dyDescent="0.3">
      <c r="A352" s="65" t="s">
        <v>512</v>
      </c>
      <c r="B352" s="66">
        <v>3</v>
      </c>
      <c r="C352" s="66">
        <v>0</v>
      </c>
      <c r="D352" s="66">
        <v>0.15</v>
      </c>
      <c r="E352" t="s">
        <v>4</v>
      </c>
      <c r="F352" t="s">
        <v>3</v>
      </c>
      <c r="G352" s="39" t="str">
        <f t="shared" si="64"/>
        <v>---</v>
      </c>
      <c r="H352" t="s">
        <v>3</v>
      </c>
      <c r="K352" t="s">
        <v>3</v>
      </c>
      <c r="L352" s="57" t="str">
        <f>IF(OR(H_24!$F352="---",H_24!$F352="infeas",H_24!$F352="inf"),"---",(H_24!$F352/M352)-1)</f>
        <v>---</v>
      </c>
      <c r="M352" s="20">
        <f>Model_dem!L92</f>
        <v>1005</v>
      </c>
      <c r="N352" t="str">
        <f>Model_dem!G92</f>
        <v>---</v>
      </c>
      <c r="O352" s="23"/>
      <c r="P352" t="str">
        <f>IF(OR(H_24!$Q352&lt;&gt;A352,R352&lt;&gt;B352,S352&lt;&gt;C352,T352&lt;&gt;D352),"Aqui", " ")</f>
        <v>Aqui</v>
      </c>
      <c r="Q352" t="s">
        <v>533</v>
      </c>
      <c r="R352">
        <v>3</v>
      </c>
      <c r="S352">
        <v>10</v>
      </c>
      <c r="T352">
        <v>0.1</v>
      </c>
      <c r="U352">
        <v>100</v>
      </c>
      <c r="V352" t="s">
        <v>511</v>
      </c>
      <c r="W352" t="s">
        <v>511</v>
      </c>
      <c r="X352" t="s">
        <v>511</v>
      </c>
      <c r="Y352" t="s">
        <v>511</v>
      </c>
      <c r="Z352" t="s">
        <v>511</v>
      </c>
      <c r="AE352" t="s">
        <v>521</v>
      </c>
      <c r="AF352">
        <v>3</v>
      </c>
      <c r="AG352">
        <v>25</v>
      </c>
      <c r="AH352">
        <v>0.1</v>
      </c>
      <c r="AI352">
        <v>50</v>
      </c>
      <c r="AJ352" t="s">
        <v>511</v>
      </c>
      <c r="AK352" t="s">
        <v>511</v>
      </c>
      <c r="AL352" t="s">
        <v>511</v>
      </c>
      <c r="AM352" t="s">
        <v>511</v>
      </c>
      <c r="AN352" t="s">
        <v>511</v>
      </c>
    </row>
    <row r="353" spans="1:41" x14ac:dyDescent="0.3">
      <c r="A353" s="68" t="s">
        <v>512</v>
      </c>
      <c r="B353" s="20">
        <v>3</v>
      </c>
      <c r="C353" s="20">
        <v>0</v>
      </c>
      <c r="D353" s="20">
        <v>0.2</v>
      </c>
      <c r="E353" t="s">
        <v>4</v>
      </c>
      <c r="F353" t="s">
        <v>3</v>
      </c>
      <c r="G353" s="39" t="str">
        <f t="shared" si="64"/>
        <v>---</v>
      </c>
      <c r="H353" t="s">
        <v>3</v>
      </c>
      <c r="K353" t="s">
        <v>3</v>
      </c>
      <c r="L353" s="57" t="str">
        <f>IF(OR(H_24!$F353="---",H_24!$F353="infeas",H_24!$F353="inf"),"---",(H_24!$F353/M353)-1)</f>
        <v>---</v>
      </c>
      <c r="M353" s="20">
        <f>Model_dem!L93</f>
        <v>1005</v>
      </c>
      <c r="N353" t="str">
        <f>Model_dem!G93</f>
        <v>---</v>
      </c>
      <c r="O353" s="23"/>
      <c r="P353" t="str">
        <f>IF(OR(H_24!$Q353&lt;&gt;A353,R353&lt;&gt;B353,S353&lt;&gt;C353,T353&lt;&gt;D353),"Aqui", " ")</f>
        <v>Aqui</v>
      </c>
      <c r="Q353" t="s">
        <v>533</v>
      </c>
      <c r="R353">
        <v>3</v>
      </c>
      <c r="S353">
        <v>10</v>
      </c>
      <c r="T353">
        <v>0.15</v>
      </c>
      <c r="U353">
        <v>100</v>
      </c>
      <c r="V353" t="s">
        <v>511</v>
      </c>
      <c r="W353" t="s">
        <v>511</v>
      </c>
      <c r="X353" t="s">
        <v>511</v>
      </c>
      <c r="Y353" t="s">
        <v>511</v>
      </c>
      <c r="Z353" t="s">
        <v>511</v>
      </c>
      <c r="AE353" t="s">
        <v>521</v>
      </c>
      <c r="AF353">
        <v>3</v>
      </c>
      <c r="AG353">
        <v>25</v>
      </c>
      <c r="AH353">
        <v>0.15</v>
      </c>
      <c r="AI353">
        <v>50</v>
      </c>
      <c r="AJ353" t="s">
        <v>511</v>
      </c>
      <c r="AK353" t="s">
        <v>511</v>
      </c>
      <c r="AL353" t="s">
        <v>511</v>
      </c>
      <c r="AM353" t="s">
        <v>511</v>
      </c>
      <c r="AN353" t="s">
        <v>511</v>
      </c>
    </row>
    <row r="354" spans="1:41" x14ac:dyDescent="0.3">
      <c r="A354" s="65" t="s">
        <v>512</v>
      </c>
      <c r="B354" s="66">
        <v>3</v>
      </c>
      <c r="C354" s="66">
        <v>10</v>
      </c>
      <c r="D354" s="66">
        <v>0.05</v>
      </c>
      <c r="E354" t="s">
        <v>4</v>
      </c>
      <c r="F354" t="s">
        <v>3</v>
      </c>
      <c r="G354" s="39" t="str">
        <f t="shared" si="64"/>
        <v>---</v>
      </c>
      <c r="H354" t="s">
        <v>3</v>
      </c>
      <c r="K354" t="s">
        <v>3</v>
      </c>
      <c r="L354" s="57" t="str">
        <f>IF(OR(H_24!$F354="---",H_24!$F354="infeas",H_24!$F354="inf"),"---",(H_24!$F354/M354)-1)</f>
        <v>---</v>
      </c>
      <c r="M354" s="20">
        <f>Model_dem!L94</f>
        <v>1005</v>
      </c>
      <c r="N354" t="str">
        <f>Model_dem!G94</f>
        <v>---</v>
      </c>
      <c r="O354" s="23"/>
      <c r="P354" t="str">
        <f>IF(OR(H_24!$Q354&lt;&gt;A354,R354&lt;&gt;B354,S354&lt;&gt;C354,T354&lt;&gt;D354),"Aqui", " ")</f>
        <v>Aqui</v>
      </c>
      <c r="Q354" t="s">
        <v>533</v>
      </c>
      <c r="R354">
        <v>3</v>
      </c>
      <c r="S354">
        <v>10</v>
      </c>
      <c r="T354">
        <v>0.2</v>
      </c>
      <c r="U354">
        <v>100</v>
      </c>
      <c r="V354" t="s">
        <v>511</v>
      </c>
      <c r="W354" t="s">
        <v>511</v>
      </c>
      <c r="X354" t="s">
        <v>511</v>
      </c>
      <c r="Y354" t="s">
        <v>511</v>
      </c>
      <c r="Z354" t="s">
        <v>511</v>
      </c>
      <c r="AE354" t="s">
        <v>521</v>
      </c>
      <c r="AF354">
        <v>3</v>
      </c>
      <c r="AG354">
        <v>25</v>
      </c>
      <c r="AH354">
        <v>0.2</v>
      </c>
      <c r="AI354">
        <v>50</v>
      </c>
      <c r="AJ354" t="s">
        <v>511</v>
      </c>
      <c r="AK354" t="s">
        <v>511</v>
      </c>
      <c r="AL354" t="s">
        <v>511</v>
      </c>
      <c r="AM354" t="s">
        <v>511</v>
      </c>
      <c r="AN354" t="s">
        <v>511</v>
      </c>
    </row>
    <row r="355" spans="1:41" x14ac:dyDescent="0.3">
      <c r="A355" s="68" t="s">
        <v>512</v>
      </c>
      <c r="B355" s="20">
        <v>3</v>
      </c>
      <c r="C355" s="20">
        <v>10</v>
      </c>
      <c r="D355" s="20">
        <v>0.1</v>
      </c>
      <c r="E355" t="s">
        <v>4</v>
      </c>
      <c r="F355" t="s">
        <v>3</v>
      </c>
      <c r="G355" s="39" t="str">
        <f t="shared" si="64"/>
        <v>---</v>
      </c>
      <c r="H355" t="s">
        <v>3</v>
      </c>
      <c r="K355" t="s">
        <v>3</v>
      </c>
      <c r="L355" s="57" t="str">
        <f>IF(OR(H_24!$F355="---",H_24!$F355="infeas",H_24!$F355="inf"),"---",(H_24!$F355/M355)-1)</f>
        <v>---</v>
      </c>
      <c r="M355" s="20">
        <f>Model_dem!L95</f>
        <v>1005</v>
      </c>
      <c r="N355" t="str">
        <f>Model_dem!G95</f>
        <v>---</v>
      </c>
      <c r="O355" s="23"/>
      <c r="P355" t="str">
        <f>IF(OR(H_24!$Q355&lt;&gt;A355,R355&lt;&gt;B355,S355&lt;&gt;C355,T355&lt;&gt;D355),"Aqui", " ")</f>
        <v>Aqui</v>
      </c>
      <c r="Q355" t="s">
        <v>533</v>
      </c>
      <c r="R355">
        <v>3</v>
      </c>
      <c r="S355">
        <v>25</v>
      </c>
      <c r="T355">
        <v>0.05</v>
      </c>
      <c r="U355">
        <v>100</v>
      </c>
      <c r="V355">
        <v>1061</v>
      </c>
      <c r="W355">
        <v>12.9208</v>
      </c>
      <c r="X355">
        <v>0</v>
      </c>
      <c r="Y355">
        <v>4906</v>
      </c>
      <c r="Z355">
        <v>1800.2</v>
      </c>
      <c r="AA355">
        <v>187452</v>
      </c>
      <c r="AE355" t="s">
        <v>521</v>
      </c>
      <c r="AF355">
        <v>3</v>
      </c>
      <c r="AG355">
        <v>50</v>
      </c>
      <c r="AH355">
        <v>0.05</v>
      </c>
      <c r="AI355">
        <v>50</v>
      </c>
      <c r="AJ355">
        <v>748</v>
      </c>
      <c r="AK355">
        <v>1.8690500000000001</v>
      </c>
      <c r="AL355">
        <v>0</v>
      </c>
      <c r="AM355">
        <v>383821</v>
      </c>
      <c r="AN355">
        <v>1800</v>
      </c>
      <c r="AO355">
        <v>71260</v>
      </c>
    </row>
    <row r="356" spans="1:41" x14ac:dyDescent="0.3">
      <c r="A356" s="65" t="s">
        <v>512</v>
      </c>
      <c r="B356" s="66">
        <v>3</v>
      </c>
      <c r="C356" s="66">
        <v>10</v>
      </c>
      <c r="D356" s="66">
        <v>0.15</v>
      </c>
      <c r="E356" t="s">
        <v>4</v>
      </c>
      <c r="F356" t="s">
        <v>3</v>
      </c>
      <c r="G356" s="39" t="str">
        <f t="shared" si="64"/>
        <v>---</v>
      </c>
      <c r="H356" t="s">
        <v>3</v>
      </c>
      <c r="K356" t="s">
        <v>3</v>
      </c>
      <c r="L356" s="57" t="str">
        <f>IF(OR(H_24!$F356="---",H_24!$F356="infeas",H_24!$F356="inf"),"---",(H_24!$F356/M356)-1)</f>
        <v>---</v>
      </c>
      <c r="M356" s="20">
        <f>Model_dem!L96</f>
        <v>1005</v>
      </c>
      <c r="N356" t="str">
        <f>Model_dem!G96</f>
        <v>---</v>
      </c>
      <c r="O356" s="23"/>
      <c r="P356" t="str">
        <f>IF(OR(H_24!$Q356&lt;&gt;A356,R356&lt;&gt;B356,S356&lt;&gt;C356,T356&lt;&gt;D356),"Aqui", " ")</f>
        <v>Aqui</v>
      </c>
      <c r="Q356" t="s">
        <v>533</v>
      </c>
      <c r="R356">
        <v>3</v>
      </c>
      <c r="S356">
        <v>25</v>
      </c>
      <c r="T356">
        <v>0.1</v>
      </c>
      <c r="U356">
        <v>100</v>
      </c>
      <c r="V356" t="s">
        <v>511</v>
      </c>
      <c r="W356" t="s">
        <v>511</v>
      </c>
      <c r="X356" t="s">
        <v>511</v>
      </c>
      <c r="Y356" t="s">
        <v>511</v>
      </c>
      <c r="Z356" t="s">
        <v>511</v>
      </c>
      <c r="AE356" t="s">
        <v>521</v>
      </c>
      <c r="AF356">
        <v>3</v>
      </c>
      <c r="AG356">
        <v>50</v>
      </c>
      <c r="AH356">
        <v>0.1</v>
      </c>
      <c r="AI356">
        <v>50</v>
      </c>
      <c r="AJ356" t="s">
        <v>511</v>
      </c>
      <c r="AK356" t="s">
        <v>511</v>
      </c>
      <c r="AL356" t="s">
        <v>511</v>
      </c>
      <c r="AM356" t="s">
        <v>511</v>
      </c>
      <c r="AN356" t="s">
        <v>511</v>
      </c>
    </row>
    <row r="357" spans="1:41" x14ac:dyDescent="0.3">
      <c r="A357" s="68" t="s">
        <v>512</v>
      </c>
      <c r="B357" s="20">
        <v>3</v>
      </c>
      <c r="C357" s="20">
        <v>10</v>
      </c>
      <c r="D357" s="20">
        <v>0.2</v>
      </c>
      <c r="E357" t="s">
        <v>4</v>
      </c>
      <c r="F357" t="s">
        <v>3</v>
      </c>
      <c r="G357" s="39" t="str">
        <f t="shared" si="64"/>
        <v>---</v>
      </c>
      <c r="H357" t="s">
        <v>3</v>
      </c>
      <c r="K357" t="s">
        <v>3</v>
      </c>
      <c r="L357" s="57" t="str">
        <f>IF(OR(H_24!$F357="---",H_24!$F357="infeas",H_24!$F357="inf"),"---",(H_24!$F357/M357)-1)</f>
        <v>---</v>
      </c>
      <c r="M357" s="20">
        <f>Model_dem!L97</f>
        <v>1005</v>
      </c>
      <c r="N357" t="str">
        <f>Model_dem!G97</f>
        <v>---</v>
      </c>
      <c r="O357" s="23"/>
      <c r="P357" t="str">
        <f>IF(OR(H_24!$Q357&lt;&gt;A357,R357&lt;&gt;B357,S357&lt;&gt;C357,T357&lt;&gt;D357),"Aqui", " ")</f>
        <v>Aqui</v>
      </c>
      <c r="Q357" t="s">
        <v>533</v>
      </c>
      <c r="R357">
        <v>3</v>
      </c>
      <c r="S357">
        <v>25</v>
      </c>
      <c r="T357">
        <v>0.15</v>
      </c>
      <c r="U357">
        <v>100</v>
      </c>
      <c r="V357" t="s">
        <v>511</v>
      </c>
      <c r="W357" t="s">
        <v>511</v>
      </c>
      <c r="X357" t="s">
        <v>511</v>
      </c>
      <c r="Y357" t="s">
        <v>511</v>
      </c>
      <c r="Z357" t="s">
        <v>511</v>
      </c>
      <c r="AE357" t="s">
        <v>521</v>
      </c>
      <c r="AF357">
        <v>3</v>
      </c>
      <c r="AG357">
        <v>50</v>
      </c>
      <c r="AH357">
        <v>0.15</v>
      </c>
      <c r="AI357">
        <v>50</v>
      </c>
      <c r="AJ357" t="s">
        <v>511</v>
      </c>
      <c r="AK357" t="s">
        <v>511</v>
      </c>
      <c r="AL357" t="s">
        <v>511</v>
      </c>
      <c r="AM357" t="s">
        <v>511</v>
      </c>
      <c r="AN357" t="s">
        <v>511</v>
      </c>
    </row>
    <row r="358" spans="1:41" x14ac:dyDescent="0.3">
      <c r="A358" s="65" t="s">
        <v>512</v>
      </c>
      <c r="B358" s="66">
        <v>3</v>
      </c>
      <c r="C358" s="66">
        <v>25</v>
      </c>
      <c r="D358" s="66">
        <v>0.05</v>
      </c>
      <c r="E358" t="s">
        <v>4</v>
      </c>
      <c r="F358" t="s">
        <v>3</v>
      </c>
      <c r="G358" s="39" t="str">
        <f t="shared" si="64"/>
        <v>---</v>
      </c>
      <c r="H358" t="s">
        <v>3</v>
      </c>
      <c r="K358" t="s">
        <v>3</v>
      </c>
      <c r="L358" s="57" t="str">
        <f>IF(OR(H_24!$F358="---",H_24!$F358="infeas",H_24!$F358="inf"),"---",(H_24!$F358/M358)-1)</f>
        <v>---</v>
      </c>
      <c r="M358" s="20">
        <f>Model_dem!L98</f>
        <v>1005</v>
      </c>
      <c r="N358" t="str">
        <f>Model_dem!G98</f>
        <v>---</v>
      </c>
      <c r="O358" s="23"/>
      <c r="P358" t="str">
        <f>IF(OR(H_24!$Q358&lt;&gt;A358,R358&lt;&gt;B358,S358&lt;&gt;C358,T358&lt;&gt;D358),"Aqui", " ")</f>
        <v>Aqui</v>
      </c>
      <c r="Q358" t="s">
        <v>533</v>
      </c>
      <c r="R358">
        <v>3</v>
      </c>
      <c r="S358">
        <v>25</v>
      </c>
      <c r="T358">
        <v>0.2</v>
      </c>
      <c r="U358">
        <v>100</v>
      </c>
      <c r="V358" t="s">
        <v>511</v>
      </c>
      <c r="W358" t="s">
        <v>511</v>
      </c>
      <c r="X358" t="s">
        <v>511</v>
      </c>
      <c r="Y358" t="s">
        <v>511</v>
      </c>
      <c r="Z358" t="s">
        <v>511</v>
      </c>
      <c r="AE358" t="s">
        <v>521</v>
      </c>
      <c r="AF358">
        <v>3</v>
      </c>
      <c r="AG358">
        <v>50</v>
      </c>
      <c r="AH358">
        <v>0.2</v>
      </c>
      <c r="AI358">
        <v>50</v>
      </c>
      <c r="AJ358" t="s">
        <v>511</v>
      </c>
      <c r="AK358" t="s">
        <v>511</v>
      </c>
      <c r="AL358" t="s">
        <v>511</v>
      </c>
      <c r="AM358" t="s">
        <v>511</v>
      </c>
      <c r="AN358" t="s">
        <v>511</v>
      </c>
    </row>
    <row r="359" spans="1:41" x14ac:dyDescent="0.3">
      <c r="A359" s="68" t="s">
        <v>512</v>
      </c>
      <c r="B359" s="20">
        <v>3</v>
      </c>
      <c r="C359" s="20">
        <v>25</v>
      </c>
      <c r="D359" s="20">
        <v>0.1</v>
      </c>
      <c r="E359" t="s">
        <v>4</v>
      </c>
      <c r="F359" t="s">
        <v>3</v>
      </c>
      <c r="G359" s="39" t="str">
        <f t="shared" si="64"/>
        <v>---</v>
      </c>
      <c r="H359" t="s">
        <v>3</v>
      </c>
      <c r="K359" t="s">
        <v>3</v>
      </c>
      <c r="L359" s="57" t="str">
        <f>IF(OR(H_24!$F359="---",H_24!$F359="infeas",H_24!$F359="inf"),"---",(H_24!$F359/M359)-1)</f>
        <v>---</v>
      </c>
      <c r="M359" s="20">
        <f>Model_dem!L99</f>
        <v>1005</v>
      </c>
      <c r="N359" t="str">
        <f>Model_dem!G99</f>
        <v>---</v>
      </c>
      <c r="O359" s="23"/>
      <c r="P359" t="str">
        <f>IF(OR(H_24!$Q359&lt;&gt;A359,R359&lt;&gt;B359,S359&lt;&gt;C359,T359&lt;&gt;D359),"Aqui", " ")</f>
        <v>Aqui</v>
      </c>
      <c r="Q359" t="s">
        <v>533</v>
      </c>
      <c r="R359">
        <v>3</v>
      </c>
      <c r="S359">
        <v>50</v>
      </c>
      <c r="T359">
        <v>0.05</v>
      </c>
      <c r="U359">
        <v>100</v>
      </c>
      <c r="V359">
        <v>1061</v>
      </c>
      <c r="W359">
        <v>28.266300000000001</v>
      </c>
      <c r="X359">
        <v>2</v>
      </c>
      <c r="Y359">
        <v>2333</v>
      </c>
      <c r="Z359">
        <v>1800.08</v>
      </c>
      <c r="AA359">
        <v>114280</v>
      </c>
      <c r="AE359" t="s">
        <v>516</v>
      </c>
      <c r="AF359">
        <v>0</v>
      </c>
      <c r="AG359">
        <v>0</v>
      </c>
      <c r="AH359">
        <v>0.05</v>
      </c>
      <c r="AI359">
        <v>100</v>
      </c>
      <c r="AJ359">
        <v>966</v>
      </c>
      <c r="AK359">
        <v>6.7404900000000003</v>
      </c>
      <c r="AL359">
        <v>2</v>
      </c>
      <c r="AM359">
        <v>11772</v>
      </c>
      <c r="AN359">
        <v>1800</v>
      </c>
      <c r="AO359">
        <v>115895</v>
      </c>
    </row>
    <row r="360" spans="1:41" x14ac:dyDescent="0.3">
      <c r="A360" s="65" t="s">
        <v>512</v>
      </c>
      <c r="B360" s="66">
        <v>3</v>
      </c>
      <c r="C360" s="66">
        <v>25</v>
      </c>
      <c r="D360" s="66">
        <v>0.15</v>
      </c>
      <c r="E360" t="s">
        <v>4</v>
      </c>
      <c r="F360" t="s">
        <v>3</v>
      </c>
      <c r="G360" s="39" t="str">
        <f t="shared" si="64"/>
        <v>---</v>
      </c>
      <c r="H360" t="s">
        <v>3</v>
      </c>
      <c r="K360" t="s">
        <v>3</v>
      </c>
      <c r="L360" s="57" t="str">
        <f>IF(OR(H_24!$F360="---",H_24!$F360="infeas",H_24!$F360="inf"),"---",(H_24!$F360/M360)-1)</f>
        <v>---</v>
      </c>
      <c r="M360" s="20">
        <f>Model_dem!L100</f>
        <v>1005</v>
      </c>
      <c r="N360" t="str">
        <f>Model_dem!G100</f>
        <v>---</v>
      </c>
      <c r="O360" s="23"/>
      <c r="P360" t="str">
        <f>IF(OR(H_24!$Q360&lt;&gt;A360,R360&lt;&gt;B360,S360&lt;&gt;C360,T360&lt;&gt;D360),"Aqui", " ")</f>
        <v>Aqui</v>
      </c>
      <c r="Q360" t="s">
        <v>533</v>
      </c>
      <c r="R360">
        <v>3</v>
      </c>
      <c r="S360">
        <v>50</v>
      </c>
      <c r="T360">
        <v>0.1</v>
      </c>
      <c r="U360">
        <v>100</v>
      </c>
      <c r="V360" t="s">
        <v>511</v>
      </c>
      <c r="W360" t="s">
        <v>511</v>
      </c>
      <c r="X360" t="s">
        <v>511</v>
      </c>
      <c r="Y360" t="s">
        <v>511</v>
      </c>
      <c r="Z360" t="s">
        <v>511</v>
      </c>
      <c r="AE360" t="s">
        <v>516</v>
      </c>
      <c r="AF360">
        <v>0</v>
      </c>
      <c r="AG360">
        <v>0</v>
      </c>
      <c r="AH360">
        <v>0.1</v>
      </c>
      <c r="AI360">
        <v>100</v>
      </c>
      <c r="AJ360">
        <v>966</v>
      </c>
      <c r="AK360">
        <v>16.1815</v>
      </c>
      <c r="AL360">
        <v>9</v>
      </c>
      <c r="AM360">
        <v>3697</v>
      </c>
      <c r="AN360">
        <v>1800.01</v>
      </c>
      <c r="AO360">
        <v>86806</v>
      </c>
    </row>
    <row r="361" spans="1:41" x14ac:dyDescent="0.3">
      <c r="A361" s="68" t="s">
        <v>512</v>
      </c>
      <c r="B361" s="20">
        <v>3</v>
      </c>
      <c r="C361" s="20">
        <v>25</v>
      </c>
      <c r="D361" s="20">
        <v>0.2</v>
      </c>
      <c r="E361" t="s">
        <v>4</v>
      </c>
      <c r="F361" t="s">
        <v>3</v>
      </c>
      <c r="G361" s="39" t="str">
        <f t="shared" si="64"/>
        <v>---</v>
      </c>
      <c r="H361" t="s">
        <v>3</v>
      </c>
      <c r="K361" t="s">
        <v>3</v>
      </c>
      <c r="L361" s="57" t="str">
        <f>IF(OR(H_24!$F361="---",H_24!$F361="infeas",H_24!$F361="inf"),"---",(H_24!$F361/M361)-1)</f>
        <v>---</v>
      </c>
      <c r="M361" s="20">
        <f>Model_dem!L101</f>
        <v>1005</v>
      </c>
      <c r="N361" t="str">
        <f>Model_dem!G101</f>
        <v>---</v>
      </c>
      <c r="O361" s="23"/>
      <c r="P361" t="str">
        <f>IF(OR(H_24!$Q361&lt;&gt;A361,R361&lt;&gt;B361,S361&lt;&gt;C361,T361&lt;&gt;D361),"Aqui", " ")</f>
        <v>Aqui</v>
      </c>
      <c r="Q361" t="s">
        <v>533</v>
      </c>
      <c r="R361">
        <v>3</v>
      </c>
      <c r="S361">
        <v>50</v>
      </c>
      <c r="T361">
        <v>0.15</v>
      </c>
      <c r="U361">
        <v>100</v>
      </c>
      <c r="V361" t="s">
        <v>511</v>
      </c>
      <c r="W361" t="s">
        <v>511</v>
      </c>
      <c r="X361" t="s">
        <v>511</v>
      </c>
      <c r="Y361" t="s">
        <v>511</v>
      </c>
      <c r="Z361" t="s">
        <v>511</v>
      </c>
      <c r="AE361" t="s">
        <v>516</v>
      </c>
      <c r="AF361">
        <v>0</v>
      </c>
      <c r="AG361">
        <v>0</v>
      </c>
      <c r="AH361">
        <v>0.15</v>
      </c>
      <c r="AI361">
        <v>100</v>
      </c>
      <c r="AJ361">
        <v>966</v>
      </c>
      <c r="AK361">
        <v>8.9397800000000007</v>
      </c>
      <c r="AL361">
        <v>4</v>
      </c>
      <c r="AM361">
        <v>5013</v>
      </c>
      <c r="AN361">
        <v>1800.02</v>
      </c>
      <c r="AO361">
        <v>93397</v>
      </c>
    </row>
    <row r="362" spans="1:41" x14ac:dyDescent="0.3">
      <c r="A362" s="65" t="s">
        <v>512</v>
      </c>
      <c r="B362" s="66">
        <v>3</v>
      </c>
      <c r="C362" s="66">
        <v>50</v>
      </c>
      <c r="D362" s="66">
        <v>0.05</v>
      </c>
      <c r="E362" t="s">
        <v>4</v>
      </c>
      <c r="F362" t="s">
        <v>3</v>
      </c>
      <c r="G362" s="39" t="str">
        <f t="shared" si="64"/>
        <v>---</v>
      </c>
      <c r="H362" t="s">
        <v>3</v>
      </c>
      <c r="K362" t="s">
        <v>3</v>
      </c>
      <c r="L362" s="57" t="str">
        <f>IF(OR(H_24!$F362="---",H_24!$F362="infeas",H_24!$F362="inf"),"---",(H_24!$F362/M362)-1)</f>
        <v>---</v>
      </c>
      <c r="M362" s="20">
        <f>Model_dem!L102</f>
        <v>1005</v>
      </c>
      <c r="N362" t="str">
        <f>Model_dem!G102</f>
        <v>---</v>
      </c>
      <c r="O362" s="23"/>
      <c r="P362" t="str">
        <f>IF(OR(H_24!$Q362&lt;&gt;A362,R362&lt;&gt;B362,S362&lt;&gt;C362,T362&lt;&gt;D362),"Aqui", " ")</f>
        <v>Aqui</v>
      </c>
      <c r="Q362" t="s">
        <v>533</v>
      </c>
      <c r="R362">
        <v>3</v>
      </c>
      <c r="S362">
        <v>50</v>
      </c>
      <c r="T362">
        <v>0.2</v>
      </c>
      <c r="U362">
        <v>100</v>
      </c>
      <c r="V362" t="s">
        <v>511</v>
      </c>
      <c r="W362" t="s">
        <v>511</v>
      </c>
      <c r="X362" t="s">
        <v>511</v>
      </c>
      <c r="Y362" t="s">
        <v>511</v>
      </c>
      <c r="Z362" t="s">
        <v>511</v>
      </c>
      <c r="AE362" t="s">
        <v>516</v>
      </c>
      <c r="AF362">
        <v>0</v>
      </c>
      <c r="AG362">
        <v>0</v>
      </c>
      <c r="AH362">
        <v>0.2</v>
      </c>
      <c r="AI362">
        <v>100</v>
      </c>
      <c r="AJ362">
        <v>966</v>
      </c>
      <c r="AK362">
        <v>5.0097699999999996</v>
      </c>
      <c r="AL362">
        <v>0</v>
      </c>
      <c r="AM362">
        <v>7930</v>
      </c>
      <c r="AN362">
        <v>1800.01</v>
      </c>
      <c r="AO362">
        <v>110099</v>
      </c>
    </row>
    <row r="363" spans="1:41" x14ac:dyDescent="0.3">
      <c r="A363" s="68" t="s">
        <v>512</v>
      </c>
      <c r="B363" s="20">
        <v>3</v>
      </c>
      <c r="C363" s="20">
        <v>50</v>
      </c>
      <c r="D363" s="20">
        <v>0.1</v>
      </c>
      <c r="E363" t="s">
        <v>4</v>
      </c>
      <c r="F363" t="s">
        <v>3</v>
      </c>
      <c r="G363" s="39" t="str">
        <f t="shared" si="64"/>
        <v>---</v>
      </c>
      <c r="H363" t="s">
        <v>3</v>
      </c>
      <c r="K363" t="s">
        <v>3</v>
      </c>
      <c r="L363" s="57" t="str">
        <f>IF(OR(H_24!$F363="---",H_24!$F363="infeas",H_24!$F363="inf"),"---",(H_24!$F363/M363)-1)</f>
        <v>---</v>
      </c>
      <c r="M363" s="20">
        <f>Model_dem!L103</f>
        <v>1005</v>
      </c>
      <c r="N363" t="str">
        <f>Model_dem!G103</f>
        <v>---</v>
      </c>
      <c r="O363" s="23"/>
      <c r="P363" t="str">
        <f>IF(OR(H_24!$Q363&lt;&gt;A363,R363&lt;&gt;B363,S363&lt;&gt;C363,T363&lt;&gt;D363),"Aqui", " ")</f>
        <v>Aqui</v>
      </c>
      <c r="Q363" t="s">
        <v>520</v>
      </c>
      <c r="R363">
        <v>0</v>
      </c>
      <c r="S363">
        <v>0</v>
      </c>
      <c r="T363">
        <v>0.15</v>
      </c>
      <c r="U363">
        <v>50</v>
      </c>
      <c r="V363">
        <v>651</v>
      </c>
      <c r="W363">
        <v>1.41239</v>
      </c>
      <c r="X363">
        <v>1</v>
      </c>
      <c r="Y363">
        <v>139997</v>
      </c>
      <c r="Z363">
        <v>1800.01</v>
      </c>
      <c r="AA363">
        <v>5431</v>
      </c>
      <c r="AE363" t="s">
        <v>516</v>
      </c>
      <c r="AF363">
        <v>1</v>
      </c>
      <c r="AG363">
        <v>5</v>
      </c>
      <c r="AH363">
        <v>0.05</v>
      </c>
      <c r="AI363">
        <v>100</v>
      </c>
      <c r="AJ363">
        <v>966</v>
      </c>
      <c r="AK363">
        <v>50.165799999999997</v>
      </c>
      <c r="AL363">
        <v>8</v>
      </c>
      <c r="AM363">
        <v>777</v>
      </c>
      <c r="AN363">
        <v>1800.02</v>
      </c>
      <c r="AO363">
        <v>31671</v>
      </c>
    </row>
    <row r="364" spans="1:41" x14ac:dyDescent="0.3">
      <c r="A364" s="65" t="s">
        <v>512</v>
      </c>
      <c r="B364" s="66">
        <v>3</v>
      </c>
      <c r="C364" s="66">
        <v>50</v>
      </c>
      <c r="D364" s="66">
        <v>0.15</v>
      </c>
      <c r="E364" t="s">
        <v>4</v>
      </c>
      <c r="F364" t="s">
        <v>3</v>
      </c>
      <c r="G364" s="39" t="str">
        <f t="shared" si="64"/>
        <v>---</v>
      </c>
      <c r="H364" t="s">
        <v>3</v>
      </c>
      <c r="K364" t="s">
        <v>3</v>
      </c>
      <c r="L364" s="57" t="str">
        <f>IF(OR(H_24!$F364="---",H_24!$F364="infeas",H_24!$F364="inf"),"---",(H_24!$F364/M364)-1)</f>
        <v>---</v>
      </c>
      <c r="M364" s="20">
        <f>Model_dem!L104</f>
        <v>1005</v>
      </c>
      <c r="N364" t="str">
        <f>Model_dem!G104</f>
        <v>---</v>
      </c>
      <c r="O364" s="23"/>
      <c r="P364" t="str">
        <f>IF(OR(H_24!$Q364&lt;&gt;A364,R364&lt;&gt;B364,S364&lt;&gt;C364,T364&lt;&gt;D364),"Aqui", " ")</f>
        <v>Aqui</v>
      </c>
      <c r="Q364" t="s">
        <v>520</v>
      </c>
      <c r="R364">
        <v>2</v>
      </c>
      <c r="S364">
        <v>10</v>
      </c>
      <c r="T364">
        <v>0.2</v>
      </c>
      <c r="U364">
        <v>50</v>
      </c>
      <c r="V364">
        <v>655</v>
      </c>
      <c r="W364">
        <v>1.7886299999999999</v>
      </c>
      <c r="X364">
        <v>0</v>
      </c>
      <c r="Y364">
        <v>146931</v>
      </c>
      <c r="Z364">
        <v>1800</v>
      </c>
      <c r="AA364">
        <v>6024</v>
      </c>
      <c r="AE364" t="s">
        <v>516</v>
      </c>
      <c r="AF364">
        <v>1</v>
      </c>
      <c r="AG364">
        <v>5</v>
      </c>
      <c r="AH364">
        <v>0.1</v>
      </c>
      <c r="AI364">
        <v>100</v>
      </c>
      <c r="AJ364">
        <v>966</v>
      </c>
      <c r="AK364">
        <v>23.0733</v>
      </c>
      <c r="AL364">
        <v>0</v>
      </c>
      <c r="AM364">
        <v>1691</v>
      </c>
      <c r="AN364">
        <v>1800.07</v>
      </c>
      <c r="AO364">
        <v>34634</v>
      </c>
    </row>
    <row r="365" spans="1:41" x14ac:dyDescent="0.3">
      <c r="A365" s="68" t="s">
        <v>512</v>
      </c>
      <c r="B365" s="20">
        <v>3</v>
      </c>
      <c r="C365" s="20">
        <v>50</v>
      </c>
      <c r="D365" s="20">
        <v>0.2</v>
      </c>
      <c r="E365" t="s">
        <v>4</v>
      </c>
      <c r="F365" t="s">
        <v>3</v>
      </c>
      <c r="G365" s="39" t="str">
        <f t="shared" si="64"/>
        <v>---</v>
      </c>
      <c r="H365" t="s">
        <v>3</v>
      </c>
      <c r="K365" t="s">
        <v>3</v>
      </c>
      <c r="L365" s="57" t="str">
        <f>IF(OR(H_24!$F365="---",H_24!$F365="infeas",H_24!$F365="inf"),"---",(H_24!$F365/M365)-1)</f>
        <v>---</v>
      </c>
      <c r="M365" s="20">
        <f>Model_dem!L105</f>
        <v>1005</v>
      </c>
      <c r="N365" t="str">
        <f>Model_dem!G105</f>
        <v>---</v>
      </c>
      <c r="O365" s="23"/>
      <c r="P365" t="str">
        <f>IF(OR(H_24!$Q365&lt;&gt;A365,R365&lt;&gt;B365,S365&lt;&gt;C365,T365&lt;&gt;D365),"Aqui", " ")</f>
        <v>Aqui</v>
      </c>
      <c r="Q365" t="s">
        <v>520</v>
      </c>
      <c r="R365">
        <v>2</v>
      </c>
      <c r="S365">
        <v>50</v>
      </c>
      <c r="T365">
        <v>0.2</v>
      </c>
      <c r="U365">
        <v>50</v>
      </c>
      <c r="V365">
        <v>742</v>
      </c>
      <c r="W365">
        <v>163.386</v>
      </c>
      <c r="X365">
        <v>0</v>
      </c>
      <c r="Y365">
        <v>135</v>
      </c>
      <c r="Z365">
        <v>1803.78</v>
      </c>
      <c r="AA365">
        <v>2029</v>
      </c>
      <c r="AE365" t="s">
        <v>516</v>
      </c>
      <c r="AF365">
        <v>1</v>
      </c>
      <c r="AG365">
        <v>5</v>
      </c>
      <c r="AH365">
        <v>0.15</v>
      </c>
      <c r="AI365">
        <v>100</v>
      </c>
      <c r="AJ365">
        <v>966</v>
      </c>
      <c r="AK365">
        <v>21.125599999999999</v>
      </c>
      <c r="AL365">
        <v>5</v>
      </c>
      <c r="AM365">
        <v>1115</v>
      </c>
      <c r="AN365">
        <v>1800.07</v>
      </c>
      <c r="AO365">
        <v>32689</v>
      </c>
    </row>
    <row r="366" spans="1:41" x14ac:dyDescent="0.3">
      <c r="A366" s="65" t="s">
        <v>536</v>
      </c>
      <c r="B366" s="66">
        <v>0</v>
      </c>
      <c r="C366" s="66">
        <v>0</v>
      </c>
      <c r="D366" s="66">
        <v>0.05</v>
      </c>
      <c r="E366" t="s">
        <v>0</v>
      </c>
      <c r="F366" t="s">
        <v>3</v>
      </c>
      <c r="G366" s="39" t="e">
        <f t="shared" si="64"/>
        <v>#VALUE!</v>
      </c>
      <c r="H366" t="s">
        <v>3</v>
      </c>
      <c r="K366" t="s">
        <v>3</v>
      </c>
      <c r="L366" s="57" t="str">
        <f>IF(OR(H_24!$F366="---",H_24!$F366="infeas",H_24!$F366="inf"),"---",(H_24!$F366/M366)-1)</f>
        <v>---</v>
      </c>
      <c r="M366" s="20">
        <f>Model_dem!L106</f>
        <v>713</v>
      </c>
      <c r="N366">
        <f>Model_dem!G106</f>
        <v>713</v>
      </c>
      <c r="O366" s="23"/>
      <c r="P366" t="str">
        <f>IF(OR(H_24!$Q366&lt;&gt;A366,R366&lt;&gt;B366,S366&lt;&gt;C366,T366&lt;&gt;D366),"Aqui", " ")</f>
        <v>Aqui</v>
      </c>
      <c r="Q366" t="s">
        <v>520</v>
      </c>
      <c r="R366">
        <v>3</v>
      </c>
      <c r="S366">
        <v>0</v>
      </c>
      <c r="T366">
        <v>0.15</v>
      </c>
      <c r="U366">
        <v>50</v>
      </c>
      <c r="V366" t="s">
        <v>511</v>
      </c>
      <c r="W366" t="s">
        <v>511</v>
      </c>
      <c r="X366" t="s">
        <v>511</v>
      </c>
      <c r="Y366" t="s">
        <v>511</v>
      </c>
      <c r="Z366" t="s">
        <v>511</v>
      </c>
      <c r="AE366" t="s">
        <v>516</v>
      </c>
      <c r="AF366">
        <v>1</v>
      </c>
      <c r="AG366">
        <v>5</v>
      </c>
      <c r="AH366">
        <v>0.2</v>
      </c>
      <c r="AI366">
        <v>100</v>
      </c>
      <c r="AJ366">
        <v>966</v>
      </c>
      <c r="AK366">
        <v>24.563300000000002</v>
      </c>
      <c r="AL366">
        <v>0</v>
      </c>
      <c r="AM366">
        <v>1040</v>
      </c>
      <c r="AN366">
        <v>1800.09</v>
      </c>
      <c r="AO366">
        <v>31174</v>
      </c>
    </row>
    <row r="367" spans="1:41" x14ac:dyDescent="0.3">
      <c r="A367" s="68" t="s">
        <v>536</v>
      </c>
      <c r="B367" s="20">
        <v>0</v>
      </c>
      <c r="C367" s="20">
        <v>0</v>
      </c>
      <c r="D367" s="20">
        <v>0.1</v>
      </c>
      <c r="E367" t="s">
        <v>0</v>
      </c>
      <c r="F367" t="s">
        <v>3</v>
      </c>
      <c r="G367" s="39" t="e">
        <f t="shared" si="64"/>
        <v>#VALUE!</v>
      </c>
      <c r="H367" t="s">
        <v>3</v>
      </c>
      <c r="K367" t="s">
        <v>3</v>
      </c>
      <c r="L367" s="57" t="str">
        <f>IF(OR(H_24!$F367="---",H_24!$F367="infeas",H_24!$F367="inf"),"---",(H_24!$F367/M367)-1)</f>
        <v>---</v>
      </c>
      <c r="M367" s="20">
        <f>Model_dem!L107</f>
        <v>713</v>
      </c>
      <c r="N367">
        <f>Model_dem!G107</f>
        <v>713</v>
      </c>
      <c r="O367" s="23"/>
      <c r="P367" t="str">
        <f>IF(OR(H_24!$Q367&lt;&gt;A367,R367&lt;&gt;B367,S367&lt;&gt;C367,T367&lt;&gt;D367),"Aqui", " ")</f>
        <v>Aqui</v>
      </c>
      <c r="Q367" t="s">
        <v>520</v>
      </c>
      <c r="R367">
        <v>3</v>
      </c>
      <c r="S367">
        <v>0</v>
      </c>
      <c r="T367">
        <v>0.2</v>
      </c>
      <c r="U367">
        <v>50</v>
      </c>
      <c r="V367" t="s">
        <v>511</v>
      </c>
      <c r="W367" t="s">
        <v>511</v>
      </c>
      <c r="X367" t="s">
        <v>511</v>
      </c>
      <c r="Y367" t="s">
        <v>511</v>
      </c>
      <c r="Z367" t="s">
        <v>511</v>
      </c>
      <c r="AE367" t="s">
        <v>516</v>
      </c>
      <c r="AF367">
        <v>1</v>
      </c>
      <c r="AG367">
        <v>10</v>
      </c>
      <c r="AH367">
        <v>0.05</v>
      </c>
      <c r="AI367">
        <v>100</v>
      </c>
      <c r="AJ367">
        <v>966</v>
      </c>
      <c r="AK367">
        <v>22.9621</v>
      </c>
      <c r="AL367">
        <v>0</v>
      </c>
      <c r="AM367">
        <v>908</v>
      </c>
      <c r="AN367">
        <v>1800.03</v>
      </c>
      <c r="AO367">
        <v>31839</v>
      </c>
    </row>
    <row r="368" spans="1:41" x14ac:dyDescent="0.3">
      <c r="A368" s="65" t="s">
        <v>536</v>
      </c>
      <c r="B368" s="66">
        <v>0</v>
      </c>
      <c r="C368" s="66">
        <v>0</v>
      </c>
      <c r="D368" s="66">
        <v>0.15</v>
      </c>
      <c r="E368" t="s">
        <v>0</v>
      </c>
      <c r="F368" t="s">
        <v>3</v>
      </c>
      <c r="G368" s="39" t="e">
        <f t="shared" si="64"/>
        <v>#VALUE!</v>
      </c>
      <c r="H368" t="s">
        <v>3</v>
      </c>
      <c r="K368" t="s">
        <v>3</v>
      </c>
      <c r="L368" s="57" t="str">
        <f>IF(OR(H_24!$F368="---",H_24!$F368="infeas",H_24!$F368="inf"),"---",(H_24!$F368/M368)-1)</f>
        <v>---</v>
      </c>
      <c r="M368" s="20">
        <f>Model_dem!L108</f>
        <v>713</v>
      </c>
      <c r="N368">
        <f>Model_dem!G108</f>
        <v>713</v>
      </c>
      <c r="O368" s="23"/>
      <c r="P368" t="str">
        <f>IF(OR(H_24!$Q368&lt;&gt;A368,R368&lt;&gt;B368,S368&lt;&gt;C368,T368&lt;&gt;D368),"Aqui", " ")</f>
        <v>Aqui</v>
      </c>
      <c r="Q368" t="s">
        <v>520</v>
      </c>
      <c r="R368">
        <v>3</v>
      </c>
      <c r="S368">
        <v>10</v>
      </c>
      <c r="T368">
        <v>0.15</v>
      </c>
      <c r="U368">
        <v>50</v>
      </c>
      <c r="V368" t="s">
        <v>511</v>
      </c>
      <c r="W368" t="s">
        <v>511</v>
      </c>
      <c r="X368" t="s">
        <v>511</v>
      </c>
      <c r="Y368" t="s">
        <v>511</v>
      </c>
      <c r="Z368" t="s">
        <v>511</v>
      </c>
      <c r="AE368" t="s">
        <v>516</v>
      </c>
      <c r="AF368">
        <v>1</v>
      </c>
      <c r="AG368">
        <v>10</v>
      </c>
      <c r="AH368">
        <v>0.1</v>
      </c>
      <c r="AI368">
        <v>100</v>
      </c>
      <c r="AJ368">
        <v>966</v>
      </c>
      <c r="AK368">
        <v>25.881</v>
      </c>
      <c r="AL368">
        <v>0</v>
      </c>
      <c r="AM368">
        <v>951</v>
      </c>
      <c r="AN368">
        <v>1800.11</v>
      </c>
      <c r="AO368">
        <v>30598</v>
      </c>
    </row>
    <row r="369" spans="1:41" x14ac:dyDescent="0.3">
      <c r="A369" s="68" t="s">
        <v>536</v>
      </c>
      <c r="B369" s="20">
        <v>0</v>
      </c>
      <c r="C369" s="20">
        <v>0</v>
      </c>
      <c r="D369" s="20">
        <v>0.2</v>
      </c>
      <c r="E369" t="s">
        <v>0</v>
      </c>
      <c r="F369" t="s">
        <v>3</v>
      </c>
      <c r="G369" s="39" t="e">
        <f t="shared" si="64"/>
        <v>#VALUE!</v>
      </c>
      <c r="H369" t="s">
        <v>3</v>
      </c>
      <c r="K369" t="s">
        <v>3</v>
      </c>
      <c r="L369" s="57" t="str">
        <f>IF(OR(H_24!$F369="---",H_24!$F369="infeas",H_24!$F369="inf"),"---",(H_24!$F369/M369)-1)</f>
        <v>---</v>
      </c>
      <c r="M369" s="20">
        <f>Model_dem!L109</f>
        <v>713</v>
      </c>
      <c r="N369">
        <f>Model_dem!G109</f>
        <v>713</v>
      </c>
      <c r="O369" s="23"/>
      <c r="P369" t="str">
        <f>IF(OR(H_24!$Q369&lt;&gt;A369,R369&lt;&gt;B369,S369&lt;&gt;C369,T369&lt;&gt;D369),"Aqui", " ")</f>
        <v>Aqui</v>
      </c>
      <c r="Q369" t="s">
        <v>520</v>
      </c>
      <c r="R369">
        <v>3</v>
      </c>
      <c r="S369">
        <v>10</v>
      </c>
      <c r="T369">
        <v>0.2</v>
      </c>
      <c r="U369">
        <v>50</v>
      </c>
      <c r="V369" t="s">
        <v>511</v>
      </c>
      <c r="W369" t="s">
        <v>511</v>
      </c>
      <c r="X369" t="s">
        <v>511</v>
      </c>
      <c r="Y369" t="s">
        <v>511</v>
      </c>
      <c r="Z369" t="s">
        <v>511</v>
      </c>
      <c r="AE369" t="s">
        <v>516</v>
      </c>
      <c r="AF369">
        <v>1</v>
      </c>
      <c r="AG369">
        <v>10</v>
      </c>
      <c r="AH369">
        <v>0.15</v>
      </c>
      <c r="AI369">
        <v>100</v>
      </c>
      <c r="AJ369">
        <v>966</v>
      </c>
      <c r="AK369">
        <v>27.876300000000001</v>
      </c>
      <c r="AL369">
        <v>1</v>
      </c>
      <c r="AM369">
        <v>818</v>
      </c>
      <c r="AN369">
        <v>1800.03</v>
      </c>
      <c r="AO369">
        <v>30161</v>
      </c>
    </row>
    <row r="370" spans="1:41" x14ac:dyDescent="0.3">
      <c r="A370" s="65" t="s">
        <v>536</v>
      </c>
      <c r="B370" s="66">
        <v>1</v>
      </c>
      <c r="C370" s="66">
        <v>5</v>
      </c>
      <c r="D370" s="66">
        <v>0.05</v>
      </c>
      <c r="E370" t="s">
        <v>0</v>
      </c>
      <c r="F370" t="s">
        <v>3</v>
      </c>
      <c r="G370" s="39" t="e">
        <f t="shared" si="64"/>
        <v>#VALUE!</v>
      </c>
      <c r="H370" t="s">
        <v>3</v>
      </c>
      <c r="K370" t="s">
        <v>3</v>
      </c>
      <c r="L370" s="57" t="str">
        <f>IF(OR(H_24!$F370="---",H_24!$F370="infeas",H_24!$F370="inf"),"---",(H_24!$F370/M370)-1)</f>
        <v>---</v>
      </c>
      <c r="M370" s="20">
        <f>Model_dem!L110</f>
        <v>713</v>
      </c>
      <c r="N370">
        <f>Model_dem!G110</f>
        <v>713</v>
      </c>
      <c r="O370" s="23"/>
      <c r="P370" t="str">
        <f>IF(OR(H_24!$Q370&lt;&gt;A370,R370&lt;&gt;B370,S370&lt;&gt;C370,T370&lt;&gt;D370),"Aqui", " ")</f>
        <v>Aqui</v>
      </c>
      <c r="Q370" t="s">
        <v>520</v>
      </c>
      <c r="R370">
        <v>3</v>
      </c>
      <c r="S370">
        <v>25</v>
      </c>
      <c r="T370">
        <v>0.1</v>
      </c>
      <c r="U370">
        <v>50</v>
      </c>
      <c r="V370" t="s">
        <v>511</v>
      </c>
      <c r="W370" t="s">
        <v>511</v>
      </c>
      <c r="X370" t="s">
        <v>511</v>
      </c>
      <c r="Y370" t="s">
        <v>511</v>
      </c>
      <c r="Z370" t="s">
        <v>511</v>
      </c>
      <c r="AE370" t="s">
        <v>516</v>
      </c>
      <c r="AF370">
        <v>1</v>
      </c>
      <c r="AG370">
        <v>10</v>
      </c>
      <c r="AH370">
        <v>0.2</v>
      </c>
      <c r="AI370">
        <v>100</v>
      </c>
      <c r="AJ370">
        <v>966</v>
      </c>
      <c r="AK370">
        <v>10.4201</v>
      </c>
      <c r="AL370">
        <v>0</v>
      </c>
      <c r="AM370">
        <v>950</v>
      </c>
      <c r="AN370">
        <v>1800.02</v>
      </c>
      <c r="AO370">
        <v>29508</v>
      </c>
    </row>
    <row r="371" spans="1:41" x14ac:dyDescent="0.3">
      <c r="A371" s="68" t="s">
        <v>536</v>
      </c>
      <c r="B371" s="20">
        <v>1</v>
      </c>
      <c r="C371" s="20">
        <v>5</v>
      </c>
      <c r="D371" s="20">
        <v>0.1</v>
      </c>
      <c r="E371" t="s">
        <v>0</v>
      </c>
      <c r="F371" t="s">
        <v>3</v>
      </c>
      <c r="G371" s="39" t="e">
        <f t="shared" si="64"/>
        <v>#VALUE!</v>
      </c>
      <c r="H371" t="s">
        <v>3</v>
      </c>
      <c r="K371" t="s">
        <v>3</v>
      </c>
      <c r="L371" s="57" t="str">
        <f>IF(OR(H_24!$F371="---",H_24!$F371="infeas",H_24!$F371="inf"),"---",(H_24!$F371/M371)-1)</f>
        <v>---</v>
      </c>
      <c r="M371" s="20">
        <f>Model_dem!L111</f>
        <v>713</v>
      </c>
      <c r="N371">
        <f>Model_dem!G111</f>
        <v>713</v>
      </c>
      <c r="O371" s="23"/>
      <c r="P371" t="str">
        <f>IF(OR(H_24!$Q371&lt;&gt;A371,R371&lt;&gt;B371,S371&lt;&gt;C371,T371&lt;&gt;D371),"Aqui", " ")</f>
        <v>Aqui</v>
      </c>
      <c r="Q371" t="s">
        <v>520</v>
      </c>
      <c r="R371">
        <v>3</v>
      </c>
      <c r="S371">
        <v>25</v>
      </c>
      <c r="T371">
        <v>0.15</v>
      </c>
      <c r="U371">
        <v>50</v>
      </c>
      <c r="V371" t="s">
        <v>511</v>
      </c>
      <c r="W371" t="s">
        <v>511</v>
      </c>
      <c r="X371" t="s">
        <v>511</v>
      </c>
      <c r="Y371" t="s">
        <v>511</v>
      </c>
      <c r="Z371" t="s">
        <v>511</v>
      </c>
      <c r="AE371" t="s">
        <v>516</v>
      </c>
      <c r="AF371">
        <v>1</v>
      </c>
      <c r="AG371">
        <v>25</v>
      </c>
      <c r="AH371">
        <v>0.05</v>
      </c>
      <c r="AI371">
        <v>100</v>
      </c>
      <c r="AJ371">
        <v>966</v>
      </c>
      <c r="AK371">
        <v>83.486599999999996</v>
      </c>
      <c r="AL371">
        <v>2</v>
      </c>
      <c r="AM371">
        <v>398</v>
      </c>
      <c r="AN371">
        <v>1800.12</v>
      </c>
      <c r="AO371">
        <v>17598</v>
      </c>
    </row>
    <row r="372" spans="1:41" x14ac:dyDescent="0.3">
      <c r="A372" s="65" t="s">
        <v>536</v>
      </c>
      <c r="B372" s="66">
        <v>1</v>
      </c>
      <c r="C372" s="66">
        <v>5</v>
      </c>
      <c r="D372" s="66">
        <v>0.15</v>
      </c>
      <c r="E372" t="s">
        <v>0</v>
      </c>
      <c r="F372" t="s">
        <v>3</v>
      </c>
      <c r="G372" s="39" t="e">
        <f t="shared" si="64"/>
        <v>#VALUE!</v>
      </c>
      <c r="H372" t="s">
        <v>3</v>
      </c>
      <c r="K372" t="s">
        <v>3</v>
      </c>
      <c r="L372" s="57" t="str">
        <f>IF(OR(H_24!$F372="---",H_24!$F372="infeas",H_24!$F372="inf"),"---",(H_24!$F372/M372)-1)</f>
        <v>---</v>
      </c>
      <c r="M372" s="20">
        <f>Model_dem!L112</f>
        <v>713</v>
      </c>
      <c r="N372">
        <f>Model_dem!G112</f>
        <v>713</v>
      </c>
      <c r="O372" s="23"/>
      <c r="P372" t="str">
        <f>IF(OR(H_24!$Q372&lt;&gt;A372,R372&lt;&gt;B372,S372&lt;&gt;C372,T372&lt;&gt;D372),"Aqui", " ")</f>
        <v>Aqui</v>
      </c>
      <c r="Q372" t="s">
        <v>520</v>
      </c>
      <c r="R372">
        <v>3</v>
      </c>
      <c r="S372">
        <v>25</v>
      </c>
      <c r="T372">
        <v>0.2</v>
      </c>
      <c r="U372">
        <v>50</v>
      </c>
      <c r="V372" t="s">
        <v>511</v>
      </c>
      <c r="W372" t="s">
        <v>511</v>
      </c>
      <c r="X372" t="s">
        <v>511</v>
      </c>
      <c r="Y372" t="s">
        <v>511</v>
      </c>
      <c r="Z372" t="s">
        <v>511</v>
      </c>
      <c r="AE372" t="s">
        <v>516</v>
      </c>
      <c r="AF372">
        <v>1</v>
      </c>
      <c r="AG372">
        <v>25</v>
      </c>
      <c r="AH372">
        <v>0.1</v>
      </c>
      <c r="AI372">
        <v>100</v>
      </c>
      <c r="AJ372">
        <v>978</v>
      </c>
      <c r="AK372">
        <v>64.198599999999999</v>
      </c>
      <c r="AL372">
        <v>3</v>
      </c>
      <c r="AM372">
        <v>158</v>
      </c>
      <c r="AN372">
        <v>1800.04</v>
      </c>
      <c r="AO372">
        <v>12352</v>
      </c>
    </row>
    <row r="373" spans="1:41" x14ac:dyDescent="0.3">
      <c r="A373" s="68" t="s">
        <v>536</v>
      </c>
      <c r="B373" s="20">
        <v>1</v>
      </c>
      <c r="C373" s="20">
        <v>5</v>
      </c>
      <c r="D373" s="20">
        <v>0.2</v>
      </c>
      <c r="E373" t="s">
        <v>0</v>
      </c>
      <c r="F373" t="s">
        <v>3</v>
      </c>
      <c r="G373" s="39" t="e">
        <f t="shared" si="64"/>
        <v>#VALUE!</v>
      </c>
      <c r="H373" t="s">
        <v>3</v>
      </c>
      <c r="K373" t="s">
        <v>3</v>
      </c>
      <c r="L373" s="57" t="str">
        <f>IF(OR(H_24!$F373="---",H_24!$F373="infeas",H_24!$F373="inf"),"---",(H_24!$F373/M373)-1)</f>
        <v>---</v>
      </c>
      <c r="M373" s="20">
        <f>Model_dem!L113</f>
        <v>713</v>
      </c>
      <c r="N373">
        <f>Model_dem!G113</f>
        <v>713</v>
      </c>
      <c r="O373" s="23"/>
      <c r="P373" t="str">
        <f>IF(OR(H_24!$Q373&lt;&gt;A373,R373&lt;&gt;B373,S373&lt;&gt;C373,T373&lt;&gt;D373),"Aqui", " ")</f>
        <v>Aqui</v>
      </c>
      <c r="Q373" t="s">
        <v>520</v>
      </c>
      <c r="R373">
        <v>3</v>
      </c>
      <c r="S373">
        <v>50</v>
      </c>
      <c r="T373">
        <v>0.15</v>
      </c>
      <c r="U373">
        <v>50</v>
      </c>
      <c r="V373" t="s">
        <v>511</v>
      </c>
      <c r="W373" t="s">
        <v>511</v>
      </c>
      <c r="X373" t="s">
        <v>511</v>
      </c>
      <c r="Y373" t="s">
        <v>511</v>
      </c>
      <c r="Z373" t="s">
        <v>511</v>
      </c>
      <c r="AE373" t="s">
        <v>516</v>
      </c>
      <c r="AF373">
        <v>1</v>
      </c>
      <c r="AG373">
        <v>25</v>
      </c>
      <c r="AH373">
        <v>0.15</v>
      </c>
      <c r="AI373">
        <v>100</v>
      </c>
      <c r="AJ373">
        <v>979</v>
      </c>
      <c r="AK373">
        <v>196.82300000000001</v>
      </c>
      <c r="AL373">
        <v>12</v>
      </c>
      <c r="AM373">
        <v>92</v>
      </c>
      <c r="AN373">
        <v>1800.81</v>
      </c>
      <c r="AO373">
        <v>5575</v>
      </c>
    </row>
    <row r="374" spans="1:41" x14ac:dyDescent="0.3">
      <c r="A374" s="65" t="s">
        <v>536</v>
      </c>
      <c r="B374" s="66">
        <v>1</v>
      </c>
      <c r="C374" s="66">
        <v>10</v>
      </c>
      <c r="D374" s="66">
        <v>0.05</v>
      </c>
      <c r="E374" t="s">
        <v>0</v>
      </c>
      <c r="F374" t="s">
        <v>3</v>
      </c>
      <c r="G374" s="39" t="e">
        <f t="shared" si="64"/>
        <v>#VALUE!</v>
      </c>
      <c r="H374" t="s">
        <v>3</v>
      </c>
      <c r="K374" t="s">
        <v>3</v>
      </c>
      <c r="L374" s="57" t="str">
        <f>IF(OR(H_24!$F374="---",H_24!$F374="infeas",H_24!$F374="inf"),"---",(H_24!$F374/M374)-1)</f>
        <v>---</v>
      </c>
      <c r="M374" s="20">
        <f>Model_dem!L114</f>
        <v>713</v>
      </c>
      <c r="N374">
        <f>Model_dem!G114</f>
        <v>713</v>
      </c>
      <c r="O374" s="23"/>
      <c r="P374" t="str">
        <f>IF(OR(H_24!$Q374&lt;&gt;A374,R374&lt;&gt;B374,S374&lt;&gt;C374,T374&lt;&gt;D374),"Aqui", " ")</f>
        <v>Aqui</v>
      </c>
      <c r="Q374" t="s">
        <v>520</v>
      </c>
      <c r="R374">
        <v>3</v>
      </c>
      <c r="S374">
        <v>50</v>
      </c>
      <c r="T374">
        <v>0.2</v>
      </c>
      <c r="U374">
        <v>50</v>
      </c>
      <c r="V374" t="s">
        <v>511</v>
      </c>
      <c r="W374" t="s">
        <v>511</v>
      </c>
      <c r="X374" t="s">
        <v>511</v>
      </c>
      <c r="Y374" t="s">
        <v>511</v>
      </c>
      <c r="Z374" t="s">
        <v>511</v>
      </c>
      <c r="AE374" t="s">
        <v>516</v>
      </c>
      <c r="AF374">
        <v>1</v>
      </c>
      <c r="AG374">
        <v>25</v>
      </c>
      <c r="AH374">
        <v>0.2</v>
      </c>
      <c r="AI374">
        <v>100</v>
      </c>
      <c r="AJ374">
        <v>988</v>
      </c>
      <c r="AK374">
        <v>584.12599999999998</v>
      </c>
      <c r="AL374">
        <v>4</v>
      </c>
      <c r="AM374">
        <v>22</v>
      </c>
      <c r="AN374">
        <v>1800.03</v>
      </c>
      <c r="AO374">
        <v>2306</v>
      </c>
    </row>
    <row r="375" spans="1:41" x14ac:dyDescent="0.3">
      <c r="A375" s="68" t="s">
        <v>536</v>
      </c>
      <c r="B375" s="20">
        <v>1</v>
      </c>
      <c r="C375" s="20">
        <v>10</v>
      </c>
      <c r="D375" s="20">
        <v>0.1</v>
      </c>
      <c r="E375" t="s">
        <v>0</v>
      </c>
      <c r="F375" t="s">
        <v>3</v>
      </c>
      <c r="G375" s="39" t="e">
        <f t="shared" si="64"/>
        <v>#VALUE!</v>
      </c>
      <c r="H375" t="s">
        <v>3</v>
      </c>
      <c r="K375" t="s">
        <v>3</v>
      </c>
      <c r="L375" s="57" t="str">
        <f>IF(OR(H_24!$F375="---",H_24!$F375="infeas",H_24!$F375="inf"),"---",(H_24!$F375/M375)-1)</f>
        <v>---</v>
      </c>
      <c r="M375" s="20">
        <f>Model_dem!L115</f>
        <v>713</v>
      </c>
      <c r="N375">
        <f>Model_dem!G115</f>
        <v>713</v>
      </c>
      <c r="O375" s="23"/>
      <c r="P375" t="str">
        <f>IF(OR(H_24!$Q375&lt;&gt;A375,R375&lt;&gt;B375,S375&lt;&gt;C375,T375&lt;&gt;D375),"Aqui", " ")</f>
        <v>Aqui</v>
      </c>
      <c r="Q375" t="s">
        <v>515</v>
      </c>
      <c r="R375">
        <v>0</v>
      </c>
      <c r="S375">
        <v>0</v>
      </c>
      <c r="T375">
        <v>0.05</v>
      </c>
      <c r="U375">
        <v>100</v>
      </c>
      <c r="V375">
        <v>982</v>
      </c>
      <c r="W375">
        <v>5.3008800000000003</v>
      </c>
      <c r="X375">
        <v>5</v>
      </c>
      <c r="Y375">
        <v>21459</v>
      </c>
      <c r="Z375">
        <v>1800</v>
      </c>
      <c r="AA375">
        <v>264572</v>
      </c>
      <c r="AE375" t="s">
        <v>516</v>
      </c>
      <c r="AF375">
        <v>1</v>
      </c>
      <c r="AG375">
        <v>50</v>
      </c>
      <c r="AH375">
        <v>0.05</v>
      </c>
      <c r="AI375">
        <v>100</v>
      </c>
      <c r="AJ375">
        <v>971</v>
      </c>
      <c r="AK375">
        <v>54.713000000000001</v>
      </c>
      <c r="AL375">
        <v>0</v>
      </c>
      <c r="AM375">
        <v>296</v>
      </c>
      <c r="AN375">
        <v>1800.39</v>
      </c>
      <c r="AO375">
        <v>14981</v>
      </c>
    </row>
    <row r="376" spans="1:41" x14ac:dyDescent="0.3">
      <c r="A376" s="65" t="s">
        <v>536</v>
      </c>
      <c r="B376" s="66">
        <v>1</v>
      </c>
      <c r="C376" s="66">
        <v>10</v>
      </c>
      <c r="D376" s="66">
        <v>0.15</v>
      </c>
      <c r="E376" t="s">
        <v>0</v>
      </c>
      <c r="F376" t="s">
        <v>3</v>
      </c>
      <c r="G376" s="39" t="e">
        <f t="shared" si="64"/>
        <v>#VALUE!</v>
      </c>
      <c r="H376" t="s">
        <v>3</v>
      </c>
      <c r="K376" t="s">
        <v>3</v>
      </c>
      <c r="L376" s="57" t="str">
        <f>IF(OR(H_24!$F376="---",H_24!$F376="infeas",H_24!$F376="inf"),"---",(H_24!$F376/M376)-1)</f>
        <v>---</v>
      </c>
      <c r="M376" s="20">
        <f>Model_dem!L116</f>
        <v>713</v>
      </c>
      <c r="N376">
        <f>Model_dem!G116</f>
        <v>713</v>
      </c>
      <c r="O376" s="23"/>
      <c r="P376" t="str">
        <f>IF(OR(H_24!$Q376&lt;&gt;A376,R376&lt;&gt;B376,S376&lt;&gt;C376,T376&lt;&gt;D376),"Aqui", " ")</f>
        <v>Aqui</v>
      </c>
      <c r="Q376" t="s">
        <v>515</v>
      </c>
      <c r="R376">
        <v>0</v>
      </c>
      <c r="S376">
        <v>0</v>
      </c>
      <c r="T376">
        <v>0.1</v>
      </c>
      <c r="U376">
        <v>100</v>
      </c>
      <c r="V376">
        <v>982</v>
      </c>
      <c r="W376">
        <v>8.0720899999999993</v>
      </c>
      <c r="X376">
        <v>9</v>
      </c>
      <c r="Y376">
        <v>25747</v>
      </c>
      <c r="Z376">
        <v>1800.01</v>
      </c>
      <c r="AA376">
        <v>347617</v>
      </c>
      <c r="AE376" t="s">
        <v>516</v>
      </c>
      <c r="AF376">
        <v>1</v>
      </c>
      <c r="AG376">
        <v>50</v>
      </c>
      <c r="AH376">
        <v>0.1</v>
      </c>
      <c r="AI376">
        <v>100</v>
      </c>
      <c r="AJ376">
        <v>986</v>
      </c>
      <c r="AK376">
        <v>334.77</v>
      </c>
      <c r="AL376">
        <v>6</v>
      </c>
      <c r="AM376">
        <v>39</v>
      </c>
      <c r="AN376">
        <v>1801.02</v>
      </c>
      <c r="AO376">
        <v>3893</v>
      </c>
    </row>
    <row r="377" spans="1:41" x14ac:dyDescent="0.3">
      <c r="A377" s="68" t="s">
        <v>536</v>
      </c>
      <c r="B377" s="20">
        <v>1</v>
      </c>
      <c r="C377" s="20">
        <v>10</v>
      </c>
      <c r="D377" s="20">
        <v>0.2</v>
      </c>
      <c r="E377" t="s">
        <v>0</v>
      </c>
      <c r="F377" t="s">
        <v>3</v>
      </c>
      <c r="G377" s="39" t="e">
        <f t="shared" si="64"/>
        <v>#VALUE!</v>
      </c>
      <c r="H377" t="s">
        <v>3</v>
      </c>
      <c r="K377" t="s">
        <v>3</v>
      </c>
      <c r="L377" s="57" t="str">
        <f>IF(OR(H_24!$F377="---",H_24!$F377="infeas",H_24!$F377="inf"),"---",(H_24!$F377/M377)-1)</f>
        <v>---</v>
      </c>
      <c r="M377" s="20">
        <f>Model_dem!L117</f>
        <v>713</v>
      </c>
      <c r="N377">
        <f>Model_dem!G117</f>
        <v>713</v>
      </c>
      <c r="O377" s="23"/>
      <c r="P377" t="str">
        <f>IF(OR(H_24!$Q377&lt;&gt;A377,R377&lt;&gt;B377,S377&lt;&gt;C377,T377&lt;&gt;D377),"Aqui", " ")</f>
        <v>Aqui</v>
      </c>
      <c r="Q377" t="s">
        <v>515</v>
      </c>
      <c r="R377">
        <v>0</v>
      </c>
      <c r="S377">
        <v>0</v>
      </c>
      <c r="T377">
        <v>0.15</v>
      </c>
      <c r="U377">
        <v>100</v>
      </c>
      <c r="V377">
        <v>982</v>
      </c>
      <c r="W377">
        <v>8.52013</v>
      </c>
      <c r="X377">
        <v>7</v>
      </c>
      <c r="Y377">
        <v>29400</v>
      </c>
      <c r="Z377">
        <v>1800</v>
      </c>
      <c r="AA377">
        <v>313624</v>
      </c>
      <c r="AE377" t="s">
        <v>516</v>
      </c>
      <c r="AF377">
        <v>1</v>
      </c>
      <c r="AG377">
        <v>50</v>
      </c>
      <c r="AH377">
        <v>0.15</v>
      </c>
      <c r="AI377">
        <v>100</v>
      </c>
      <c r="AJ377">
        <v>992</v>
      </c>
      <c r="AK377">
        <v>587.61099999999999</v>
      </c>
      <c r="AL377">
        <v>0</v>
      </c>
      <c r="AM377">
        <v>29</v>
      </c>
      <c r="AN377">
        <v>1801.8</v>
      </c>
      <c r="AO377">
        <v>3331</v>
      </c>
    </row>
    <row r="378" spans="1:41" x14ac:dyDescent="0.3">
      <c r="A378" s="65" t="s">
        <v>536</v>
      </c>
      <c r="B378" s="66">
        <v>1</v>
      </c>
      <c r="C378" s="66">
        <v>25</v>
      </c>
      <c r="D378" s="66">
        <v>0.05</v>
      </c>
      <c r="E378" t="s">
        <v>0</v>
      </c>
      <c r="F378" t="s">
        <v>3</v>
      </c>
      <c r="G378" s="39" t="e">
        <f t="shared" si="64"/>
        <v>#VALUE!</v>
      </c>
      <c r="H378" t="s">
        <v>3</v>
      </c>
      <c r="K378" t="s">
        <v>3</v>
      </c>
      <c r="L378" s="57" t="str">
        <f>IF(OR(H_24!$F378="---",H_24!$F378="infeas",H_24!$F378="inf"),"---",(H_24!$F378/M378)-1)</f>
        <v>---</v>
      </c>
      <c r="M378" s="20">
        <f>Model_dem!L118</f>
        <v>713</v>
      </c>
      <c r="N378">
        <f>Model_dem!G118</f>
        <v>713</v>
      </c>
      <c r="O378" s="23"/>
      <c r="P378" t="str">
        <f>IF(OR(H_24!$Q378&lt;&gt;A378,R378&lt;&gt;B378,S378&lt;&gt;C378,T378&lt;&gt;D378),"Aqui", " ")</f>
        <v>Aqui</v>
      </c>
      <c r="Q378" t="s">
        <v>515</v>
      </c>
      <c r="R378">
        <v>0</v>
      </c>
      <c r="S378">
        <v>0</v>
      </c>
      <c r="T378">
        <v>0.2</v>
      </c>
      <c r="U378">
        <v>100</v>
      </c>
      <c r="V378">
        <v>982</v>
      </c>
      <c r="W378">
        <v>7.2069599999999996</v>
      </c>
      <c r="X378">
        <v>3</v>
      </c>
      <c r="Y378">
        <v>28578</v>
      </c>
      <c r="Z378">
        <v>1800</v>
      </c>
      <c r="AA378">
        <v>265489</v>
      </c>
      <c r="AE378" t="s">
        <v>516</v>
      </c>
      <c r="AF378">
        <v>1</v>
      </c>
      <c r="AG378">
        <v>50</v>
      </c>
      <c r="AH378">
        <v>0.2</v>
      </c>
      <c r="AI378">
        <v>100</v>
      </c>
      <c r="AJ378">
        <v>1020</v>
      </c>
      <c r="AK378">
        <v>761.66700000000003</v>
      </c>
      <c r="AL378">
        <v>0</v>
      </c>
      <c r="AM378">
        <v>6</v>
      </c>
      <c r="AN378">
        <v>1808.28</v>
      </c>
      <c r="AO378">
        <v>1367</v>
      </c>
    </row>
    <row r="379" spans="1:41" x14ac:dyDescent="0.3">
      <c r="A379" s="68" t="s">
        <v>536</v>
      </c>
      <c r="B379" s="20">
        <v>1</v>
      </c>
      <c r="C379" s="20">
        <v>25</v>
      </c>
      <c r="D379" s="20">
        <v>0.1</v>
      </c>
      <c r="E379" t="s">
        <v>0</v>
      </c>
      <c r="F379" t="s">
        <v>3</v>
      </c>
      <c r="G379" s="39" t="e">
        <f t="shared" si="64"/>
        <v>#VALUE!</v>
      </c>
      <c r="H379" t="s">
        <v>3</v>
      </c>
      <c r="K379" t="s">
        <v>3</v>
      </c>
      <c r="L379" s="57" t="str">
        <f>IF(OR(H_24!$F379="---",H_24!$F379="infeas",H_24!$F379="inf"),"---",(H_24!$F379/M379)-1)</f>
        <v>---</v>
      </c>
      <c r="M379" s="20">
        <f>Model_dem!L119</f>
        <v>713</v>
      </c>
      <c r="N379">
        <f>Model_dem!G119</f>
        <v>713</v>
      </c>
      <c r="O379" s="23"/>
      <c r="P379" t="str">
        <f>IF(OR(H_24!$Q379&lt;&gt;A379,R379&lt;&gt;B379,S379&lt;&gt;C379,T379&lt;&gt;D379),"Aqui", " ")</f>
        <v>Aqui</v>
      </c>
      <c r="Q379" t="s">
        <v>515</v>
      </c>
      <c r="R379">
        <v>1</v>
      </c>
      <c r="S379">
        <v>5</v>
      </c>
      <c r="T379">
        <v>0.05</v>
      </c>
      <c r="U379">
        <v>100</v>
      </c>
      <c r="V379">
        <v>983</v>
      </c>
      <c r="W379">
        <v>35.315100000000001</v>
      </c>
      <c r="X379">
        <v>34</v>
      </c>
      <c r="Y379">
        <v>15315</v>
      </c>
      <c r="Z379">
        <v>1800.3</v>
      </c>
      <c r="AA379">
        <v>145437</v>
      </c>
      <c r="AE379" t="s">
        <v>516</v>
      </c>
      <c r="AF379">
        <v>2</v>
      </c>
      <c r="AG379">
        <v>5</v>
      </c>
      <c r="AH379">
        <v>0.05</v>
      </c>
      <c r="AI379">
        <v>100</v>
      </c>
      <c r="AJ379">
        <v>966</v>
      </c>
      <c r="AK379">
        <v>44.371699999999997</v>
      </c>
      <c r="AL379">
        <v>5</v>
      </c>
      <c r="AM379">
        <v>913</v>
      </c>
      <c r="AN379">
        <v>1800.18</v>
      </c>
      <c r="AO379">
        <v>26282</v>
      </c>
    </row>
    <row r="380" spans="1:41" x14ac:dyDescent="0.3">
      <c r="A380" s="65" t="s">
        <v>536</v>
      </c>
      <c r="B380" s="66">
        <v>1</v>
      </c>
      <c r="C380" s="66">
        <v>25</v>
      </c>
      <c r="D380" s="66">
        <v>0.15</v>
      </c>
      <c r="E380" t="s">
        <v>0</v>
      </c>
      <c r="F380" t="s">
        <v>3</v>
      </c>
      <c r="G380" s="39" t="e">
        <f t="shared" si="64"/>
        <v>#VALUE!</v>
      </c>
      <c r="H380" t="s">
        <v>3</v>
      </c>
      <c r="K380" t="s">
        <v>3</v>
      </c>
      <c r="L380" s="57" t="str">
        <f>IF(OR(H_24!$F380="---",H_24!$F380="infeas",H_24!$F380="inf"),"---",(H_24!$F380/M380)-1)</f>
        <v>---</v>
      </c>
      <c r="M380" s="20">
        <f>Model_dem!L120</f>
        <v>713</v>
      </c>
      <c r="N380">
        <f>Model_dem!G120</f>
        <v>719</v>
      </c>
      <c r="O380" s="23"/>
      <c r="P380" t="str">
        <f>IF(OR(H_24!$Q380&lt;&gt;A380,R380&lt;&gt;B380,S380&lt;&gt;C380,T380&lt;&gt;D380),"Aqui", " ")</f>
        <v>Aqui</v>
      </c>
      <c r="Q380" t="s">
        <v>515</v>
      </c>
      <c r="R380">
        <v>1</v>
      </c>
      <c r="S380">
        <v>5</v>
      </c>
      <c r="T380">
        <v>0.1</v>
      </c>
      <c r="U380">
        <v>100</v>
      </c>
      <c r="V380">
        <v>985</v>
      </c>
      <c r="W380">
        <v>12.2803</v>
      </c>
      <c r="X380">
        <v>7</v>
      </c>
      <c r="Y380">
        <v>42807</v>
      </c>
      <c r="Z380">
        <v>1800.06</v>
      </c>
      <c r="AA380">
        <v>142678</v>
      </c>
      <c r="AE380" t="s">
        <v>516</v>
      </c>
      <c r="AF380">
        <v>2</v>
      </c>
      <c r="AG380">
        <v>5</v>
      </c>
      <c r="AH380">
        <v>0.1</v>
      </c>
      <c r="AI380">
        <v>100</v>
      </c>
      <c r="AJ380">
        <v>966</v>
      </c>
      <c r="AK380">
        <v>46.642400000000002</v>
      </c>
      <c r="AL380">
        <v>0</v>
      </c>
      <c r="AM380">
        <v>551</v>
      </c>
      <c r="AN380">
        <v>1800.08</v>
      </c>
      <c r="AO380">
        <v>22085</v>
      </c>
    </row>
    <row r="381" spans="1:41" x14ac:dyDescent="0.3">
      <c r="A381" s="68" t="s">
        <v>536</v>
      </c>
      <c r="B381" s="20">
        <v>1</v>
      </c>
      <c r="C381" s="20">
        <v>25</v>
      </c>
      <c r="D381" s="20">
        <v>0.2</v>
      </c>
      <c r="E381" t="s">
        <v>0</v>
      </c>
      <c r="F381" t="s">
        <v>3</v>
      </c>
      <c r="G381" s="39" t="e">
        <f t="shared" si="64"/>
        <v>#VALUE!</v>
      </c>
      <c r="H381" t="s">
        <v>3</v>
      </c>
      <c r="K381" t="s">
        <v>3</v>
      </c>
      <c r="L381" s="57" t="str">
        <f>IF(OR(H_24!$F381="---",H_24!$F381="infeas",H_24!$F381="inf"),"---",(H_24!$F381/M381)-1)</f>
        <v>---</v>
      </c>
      <c r="M381" s="20">
        <f>Model_dem!L121</f>
        <v>713</v>
      </c>
      <c r="N381">
        <f>Model_dem!G121</f>
        <v>745</v>
      </c>
      <c r="O381" s="23"/>
      <c r="P381" t="str">
        <f>IF(OR(H_24!$Q381&lt;&gt;A381,R381&lt;&gt;B381,S381&lt;&gt;C381,T381&lt;&gt;D381),"Aqui", " ")</f>
        <v>Aqui</v>
      </c>
      <c r="Q381" t="s">
        <v>515</v>
      </c>
      <c r="R381">
        <v>1</v>
      </c>
      <c r="S381">
        <v>5</v>
      </c>
      <c r="T381">
        <v>0.15</v>
      </c>
      <c r="U381">
        <v>100</v>
      </c>
      <c r="V381">
        <v>987</v>
      </c>
      <c r="W381">
        <v>23.441800000000001</v>
      </c>
      <c r="X381">
        <v>6</v>
      </c>
      <c r="Y381">
        <v>9737</v>
      </c>
      <c r="Z381">
        <v>1800.13</v>
      </c>
      <c r="AA381">
        <v>120486</v>
      </c>
      <c r="AE381" t="s">
        <v>516</v>
      </c>
      <c r="AF381">
        <v>2</v>
      </c>
      <c r="AG381">
        <v>5</v>
      </c>
      <c r="AH381">
        <v>0.15</v>
      </c>
      <c r="AI381">
        <v>100</v>
      </c>
      <c r="AJ381">
        <v>969</v>
      </c>
      <c r="AK381">
        <v>46.495199999999997</v>
      </c>
      <c r="AL381">
        <v>7</v>
      </c>
      <c r="AM381">
        <v>768</v>
      </c>
      <c r="AN381">
        <v>1800.15</v>
      </c>
      <c r="AO381">
        <v>23788</v>
      </c>
    </row>
    <row r="382" spans="1:41" x14ac:dyDescent="0.3">
      <c r="A382" s="65" t="s">
        <v>536</v>
      </c>
      <c r="B382" s="66">
        <v>1</v>
      </c>
      <c r="C382" s="66">
        <v>50</v>
      </c>
      <c r="D382" s="66">
        <v>0.05</v>
      </c>
      <c r="E382" t="s">
        <v>0</v>
      </c>
      <c r="F382" t="s">
        <v>3</v>
      </c>
      <c r="G382" s="39" t="e">
        <f t="shared" si="64"/>
        <v>#VALUE!</v>
      </c>
      <c r="H382" t="s">
        <v>3</v>
      </c>
      <c r="K382" t="s">
        <v>3</v>
      </c>
      <c r="L382" s="57" t="str">
        <f>IF(OR(H_24!$F382="---",H_24!$F382="infeas",H_24!$F382="inf"),"---",(H_24!$F382/M382)-1)</f>
        <v>---</v>
      </c>
      <c r="M382" s="20">
        <f>Model_dem!L122</f>
        <v>713</v>
      </c>
      <c r="N382">
        <f>Model_dem!G122</f>
        <v>713</v>
      </c>
      <c r="O382" s="23"/>
      <c r="P382" t="str">
        <f>IF(OR(H_24!$Q382&lt;&gt;A382,R382&lt;&gt;B382,S382&lt;&gt;C382,T382&lt;&gt;D382),"Aqui", " ")</f>
        <v>Aqui</v>
      </c>
      <c r="Q382" t="s">
        <v>515</v>
      </c>
      <c r="R382">
        <v>1</v>
      </c>
      <c r="S382">
        <v>5</v>
      </c>
      <c r="T382">
        <v>0.2</v>
      </c>
      <c r="U382">
        <v>100</v>
      </c>
      <c r="V382">
        <v>987</v>
      </c>
      <c r="W382">
        <v>37.867699999999999</v>
      </c>
      <c r="X382">
        <v>6</v>
      </c>
      <c r="Y382">
        <v>5815</v>
      </c>
      <c r="Z382">
        <v>1800</v>
      </c>
      <c r="AA382">
        <v>111231</v>
      </c>
      <c r="AE382" t="s">
        <v>516</v>
      </c>
      <c r="AF382">
        <v>2</v>
      </c>
      <c r="AG382">
        <v>5</v>
      </c>
      <c r="AH382">
        <v>0.2</v>
      </c>
      <c r="AI382">
        <v>100</v>
      </c>
      <c r="AJ382">
        <v>977</v>
      </c>
      <c r="AK382">
        <v>127.607</v>
      </c>
      <c r="AL382">
        <v>8</v>
      </c>
      <c r="AM382">
        <v>309</v>
      </c>
      <c r="AN382">
        <v>1800.03</v>
      </c>
      <c r="AO382">
        <v>16450</v>
      </c>
    </row>
    <row r="383" spans="1:41" x14ac:dyDescent="0.3">
      <c r="A383" s="68" t="s">
        <v>536</v>
      </c>
      <c r="B383" s="20">
        <v>1</v>
      </c>
      <c r="C383" s="20">
        <v>50</v>
      </c>
      <c r="D383" s="20">
        <v>0.1</v>
      </c>
      <c r="E383" t="s">
        <v>0</v>
      </c>
      <c r="F383" t="s">
        <v>3</v>
      </c>
      <c r="G383" s="39" t="e">
        <f t="shared" si="64"/>
        <v>#VALUE!</v>
      </c>
      <c r="H383" t="s">
        <v>3</v>
      </c>
      <c r="K383" t="s">
        <v>3</v>
      </c>
      <c r="L383" s="57" t="str">
        <f>IF(OR(H_24!$F383="---",H_24!$F383="infeas",H_24!$F383="inf"),"---",(H_24!$F383/M383)-1)</f>
        <v>---</v>
      </c>
      <c r="M383" s="20">
        <f>Model_dem!L123</f>
        <v>713</v>
      </c>
      <c r="N383">
        <f>Model_dem!G123</f>
        <v>719</v>
      </c>
      <c r="O383" s="23"/>
      <c r="P383" t="str">
        <f>IF(OR(H_24!$Q383&lt;&gt;A383,R383&lt;&gt;B383,S383&lt;&gt;C383,T383&lt;&gt;D383),"Aqui", " ")</f>
        <v>Aqui</v>
      </c>
      <c r="Q383" t="s">
        <v>515</v>
      </c>
      <c r="R383">
        <v>1</v>
      </c>
      <c r="S383">
        <v>10</v>
      </c>
      <c r="T383">
        <v>0.05</v>
      </c>
      <c r="U383">
        <v>100</v>
      </c>
      <c r="V383">
        <v>983</v>
      </c>
      <c r="W383">
        <v>9.8807500000000008</v>
      </c>
      <c r="X383">
        <v>4</v>
      </c>
      <c r="Y383">
        <v>9193</v>
      </c>
      <c r="Z383">
        <v>1800.02</v>
      </c>
      <c r="AA383">
        <v>160690</v>
      </c>
      <c r="AE383" t="s">
        <v>516</v>
      </c>
      <c r="AF383">
        <v>2</v>
      </c>
      <c r="AG383">
        <v>10</v>
      </c>
      <c r="AH383">
        <v>0.05</v>
      </c>
      <c r="AI383">
        <v>100</v>
      </c>
      <c r="AJ383">
        <v>966</v>
      </c>
      <c r="AK383">
        <v>36.695799999999998</v>
      </c>
      <c r="AL383">
        <v>6</v>
      </c>
      <c r="AM383">
        <v>432</v>
      </c>
      <c r="AN383">
        <v>1800.1</v>
      </c>
      <c r="AO383">
        <v>15642</v>
      </c>
    </row>
    <row r="384" spans="1:41" x14ac:dyDescent="0.3">
      <c r="A384" s="65" t="s">
        <v>536</v>
      </c>
      <c r="B384" s="66">
        <v>1</v>
      </c>
      <c r="C384" s="66">
        <v>50</v>
      </c>
      <c r="D384" s="66">
        <v>0.15</v>
      </c>
      <c r="E384" t="s">
        <v>0</v>
      </c>
      <c r="F384" t="s">
        <v>3</v>
      </c>
      <c r="G384" s="39" t="e">
        <f t="shared" si="64"/>
        <v>#VALUE!</v>
      </c>
      <c r="H384" t="s">
        <v>3</v>
      </c>
      <c r="K384" t="s">
        <v>3</v>
      </c>
      <c r="L384" s="57" t="str">
        <f>IF(OR(H_24!$F384="---",H_24!$F384="infeas",H_24!$F384="inf"),"---",(H_24!$F384/M384)-1)</f>
        <v>---</v>
      </c>
      <c r="M384" s="20">
        <f>Model_dem!L124</f>
        <v>713</v>
      </c>
      <c r="N384">
        <f>Model_dem!G124</f>
        <v>749</v>
      </c>
      <c r="O384" s="23"/>
      <c r="P384" t="str">
        <f>IF(OR(H_24!$Q384&lt;&gt;A384,R384&lt;&gt;B384,S384&lt;&gt;C384,T384&lt;&gt;D384),"Aqui", " ")</f>
        <v>Aqui</v>
      </c>
      <c r="Q384" t="s">
        <v>515</v>
      </c>
      <c r="R384">
        <v>1</v>
      </c>
      <c r="S384">
        <v>10</v>
      </c>
      <c r="T384">
        <v>0.1</v>
      </c>
      <c r="U384">
        <v>100</v>
      </c>
      <c r="V384">
        <v>985</v>
      </c>
      <c r="W384">
        <v>36.338999999999999</v>
      </c>
      <c r="X384">
        <v>5</v>
      </c>
      <c r="Y384">
        <v>28654</v>
      </c>
      <c r="Z384">
        <v>1800</v>
      </c>
      <c r="AA384">
        <v>105162</v>
      </c>
      <c r="AE384" t="s">
        <v>516</v>
      </c>
      <c r="AF384">
        <v>2</v>
      </c>
      <c r="AG384">
        <v>10</v>
      </c>
      <c r="AH384">
        <v>0.1</v>
      </c>
      <c r="AI384">
        <v>100</v>
      </c>
      <c r="AJ384">
        <v>971</v>
      </c>
      <c r="AK384">
        <v>51.563600000000001</v>
      </c>
      <c r="AL384">
        <v>3</v>
      </c>
      <c r="AM384">
        <v>270</v>
      </c>
      <c r="AN384">
        <v>1800.02</v>
      </c>
      <c r="AO384">
        <v>12014</v>
      </c>
    </row>
    <row r="385" spans="1:41" x14ac:dyDescent="0.3">
      <c r="A385" s="68" t="s">
        <v>536</v>
      </c>
      <c r="B385" s="20">
        <v>1</v>
      </c>
      <c r="C385" s="20">
        <v>50</v>
      </c>
      <c r="D385" s="20">
        <v>0.2</v>
      </c>
      <c r="E385" t="s">
        <v>0</v>
      </c>
      <c r="F385" t="s">
        <v>3</v>
      </c>
      <c r="G385" s="39" t="e">
        <f t="shared" si="64"/>
        <v>#VALUE!</v>
      </c>
      <c r="H385" t="s">
        <v>3</v>
      </c>
      <c r="K385" t="s">
        <v>3</v>
      </c>
      <c r="L385" s="57" t="str">
        <f>IF(OR(H_24!$F385="---",H_24!$F385="infeas",H_24!$F385="inf"),"---",(H_24!$F385/M385)-1)</f>
        <v>---</v>
      </c>
      <c r="M385" s="20">
        <f>Model_dem!L125</f>
        <v>713</v>
      </c>
      <c r="N385">
        <f>Model_dem!G125</f>
        <v>771</v>
      </c>
      <c r="O385" s="23"/>
      <c r="P385" t="str">
        <f>IF(OR(H_24!$Q385&lt;&gt;A385,R385&lt;&gt;B385,S385&lt;&gt;C385,T385&lt;&gt;D385),"Aqui", " ")</f>
        <v>Aqui</v>
      </c>
      <c r="Q385" t="s">
        <v>515</v>
      </c>
      <c r="R385">
        <v>1</v>
      </c>
      <c r="S385">
        <v>10</v>
      </c>
      <c r="T385">
        <v>0.15</v>
      </c>
      <c r="U385">
        <v>100</v>
      </c>
      <c r="V385">
        <v>987</v>
      </c>
      <c r="W385">
        <v>18.9679</v>
      </c>
      <c r="X385">
        <v>5</v>
      </c>
      <c r="Y385">
        <v>10872</v>
      </c>
      <c r="Z385">
        <v>1800.09</v>
      </c>
      <c r="AA385">
        <v>132287</v>
      </c>
      <c r="AE385" t="s">
        <v>516</v>
      </c>
      <c r="AF385">
        <v>2</v>
      </c>
      <c r="AG385">
        <v>10</v>
      </c>
      <c r="AH385">
        <v>0.15</v>
      </c>
      <c r="AI385">
        <v>100</v>
      </c>
      <c r="AJ385">
        <v>979</v>
      </c>
      <c r="AK385">
        <v>126.916</v>
      </c>
      <c r="AL385">
        <v>0</v>
      </c>
      <c r="AM385">
        <v>77</v>
      </c>
      <c r="AN385">
        <v>1800.5</v>
      </c>
      <c r="AO385">
        <v>7345</v>
      </c>
    </row>
    <row r="386" spans="1:41" x14ac:dyDescent="0.3">
      <c r="A386" s="65" t="s">
        <v>536</v>
      </c>
      <c r="B386" s="66">
        <v>2</v>
      </c>
      <c r="C386" s="66">
        <v>5</v>
      </c>
      <c r="D386" s="66">
        <v>0.05</v>
      </c>
      <c r="E386" t="s">
        <v>0</v>
      </c>
      <c r="F386" t="s">
        <v>3</v>
      </c>
      <c r="G386" s="39" t="e">
        <f t="shared" si="64"/>
        <v>#VALUE!</v>
      </c>
      <c r="H386" t="s">
        <v>3</v>
      </c>
      <c r="K386" t="s">
        <v>3</v>
      </c>
      <c r="L386" s="57" t="str">
        <f>IF(OR(H_24!$F386="---",H_24!$F386="infeas",H_24!$F386="inf"),"---",(H_24!$F386/M386)-1)</f>
        <v>---</v>
      </c>
      <c r="M386" s="20">
        <f>Model_dem!L126</f>
        <v>713</v>
      </c>
      <c r="N386">
        <f>Model_dem!G126</f>
        <v>713</v>
      </c>
      <c r="O386" s="23"/>
      <c r="P386" t="str">
        <f>IF(OR(H_24!$Q386&lt;&gt;A386,R386&lt;&gt;B386,S386&lt;&gt;C386,T386&lt;&gt;D386),"Aqui", " ")</f>
        <v>Aqui</v>
      </c>
      <c r="Q386" t="s">
        <v>515</v>
      </c>
      <c r="R386">
        <v>1</v>
      </c>
      <c r="S386">
        <v>10</v>
      </c>
      <c r="T386">
        <v>0.2</v>
      </c>
      <c r="U386">
        <v>100</v>
      </c>
      <c r="V386">
        <v>987</v>
      </c>
      <c r="W386">
        <v>14.0992</v>
      </c>
      <c r="X386">
        <v>10</v>
      </c>
      <c r="Y386">
        <v>8506</v>
      </c>
      <c r="Z386">
        <v>1800.11</v>
      </c>
      <c r="AA386">
        <v>144698</v>
      </c>
      <c r="AE386" t="s">
        <v>516</v>
      </c>
      <c r="AF386">
        <v>2</v>
      </c>
      <c r="AG386">
        <v>10</v>
      </c>
      <c r="AH386">
        <v>0.2</v>
      </c>
      <c r="AI386">
        <v>100</v>
      </c>
      <c r="AJ386">
        <v>986</v>
      </c>
      <c r="AK386">
        <v>1397.31</v>
      </c>
      <c r="AL386">
        <v>28</v>
      </c>
      <c r="AM386">
        <v>43</v>
      </c>
      <c r="AN386">
        <v>1800.98</v>
      </c>
      <c r="AO386">
        <v>5162</v>
      </c>
    </row>
    <row r="387" spans="1:41" x14ac:dyDescent="0.3">
      <c r="A387" s="68" t="s">
        <v>536</v>
      </c>
      <c r="B387" s="20">
        <v>2</v>
      </c>
      <c r="C387" s="20">
        <v>5</v>
      </c>
      <c r="D387" s="20">
        <v>0.1</v>
      </c>
      <c r="E387" t="s">
        <v>0</v>
      </c>
      <c r="F387" t="s">
        <v>3</v>
      </c>
      <c r="G387" s="39" t="e">
        <f t="shared" si="64"/>
        <v>#VALUE!</v>
      </c>
      <c r="H387" t="s">
        <v>3</v>
      </c>
      <c r="K387" t="s">
        <v>3</v>
      </c>
      <c r="L387" s="57" t="str">
        <f>IF(OR(H_24!$F387="---",H_24!$F387="infeas",H_24!$F387="inf"),"---",(H_24!$F387/M387)-1)</f>
        <v>---</v>
      </c>
      <c r="M387" s="20">
        <f>Model_dem!L127</f>
        <v>713</v>
      </c>
      <c r="N387">
        <f>Model_dem!G127</f>
        <v>713</v>
      </c>
      <c r="O387" s="23"/>
      <c r="P387" t="str">
        <f>IF(OR(H_24!$Q387&lt;&gt;A387,R387&lt;&gt;B387,S387&lt;&gt;C387,T387&lt;&gt;D387),"Aqui", " ")</f>
        <v>Aqui</v>
      </c>
      <c r="Q387" t="s">
        <v>515</v>
      </c>
      <c r="R387">
        <v>1</v>
      </c>
      <c r="S387">
        <v>25</v>
      </c>
      <c r="T387">
        <v>0.05</v>
      </c>
      <c r="U387">
        <v>100</v>
      </c>
      <c r="V387">
        <v>987</v>
      </c>
      <c r="W387">
        <v>52.670499999999997</v>
      </c>
      <c r="X387">
        <v>18</v>
      </c>
      <c r="Y387">
        <v>3937</v>
      </c>
      <c r="Z387">
        <v>1800.2</v>
      </c>
      <c r="AA387">
        <v>78411</v>
      </c>
      <c r="AE387" t="s">
        <v>516</v>
      </c>
      <c r="AF387">
        <v>2</v>
      </c>
      <c r="AG387">
        <v>25</v>
      </c>
      <c r="AH387">
        <v>0.05</v>
      </c>
      <c r="AI387">
        <v>100</v>
      </c>
      <c r="AJ387">
        <v>971</v>
      </c>
      <c r="AK387">
        <v>121.614</v>
      </c>
      <c r="AL387">
        <v>9</v>
      </c>
      <c r="AM387">
        <v>237</v>
      </c>
      <c r="AN387">
        <v>1800.08</v>
      </c>
      <c r="AO387">
        <v>10123</v>
      </c>
    </row>
    <row r="388" spans="1:41" x14ac:dyDescent="0.3">
      <c r="A388" s="65" t="s">
        <v>536</v>
      </c>
      <c r="B388" s="66">
        <v>2</v>
      </c>
      <c r="C388" s="66">
        <v>5</v>
      </c>
      <c r="D388" s="66">
        <v>0.15</v>
      </c>
      <c r="E388" t="s">
        <v>0</v>
      </c>
      <c r="F388" t="s">
        <v>3</v>
      </c>
      <c r="G388" s="39" t="e">
        <f t="shared" si="64"/>
        <v>#VALUE!</v>
      </c>
      <c r="H388" t="s">
        <v>3</v>
      </c>
      <c r="K388" t="s">
        <v>3</v>
      </c>
      <c r="L388" s="57" t="str">
        <f>IF(OR(H_24!$F388="---",H_24!$F388="infeas",H_24!$F388="inf"),"---",(H_24!$F388/M388)-1)</f>
        <v>---</v>
      </c>
      <c r="M388" s="20">
        <f>Model_dem!L128</f>
        <v>713</v>
      </c>
      <c r="N388">
        <f>Model_dem!G128</f>
        <v>713</v>
      </c>
      <c r="O388" s="23"/>
      <c r="P388" t="str">
        <f>IF(OR(H_24!$Q388&lt;&gt;A388,R388&lt;&gt;B388,S388&lt;&gt;C388,T388&lt;&gt;D388),"Aqui", " ")</f>
        <v>Aqui</v>
      </c>
      <c r="Q388" t="s">
        <v>515</v>
      </c>
      <c r="R388">
        <v>1</v>
      </c>
      <c r="S388">
        <v>25</v>
      </c>
      <c r="T388">
        <v>0.1</v>
      </c>
      <c r="U388">
        <v>100</v>
      </c>
      <c r="V388">
        <v>994</v>
      </c>
      <c r="W388">
        <v>53.687600000000003</v>
      </c>
      <c r="X388">
        <v>8</v>
      </c>
      <c r="Y388">
        <v>4019</v>
      </c>
      <c r="Z388">
        <v>1800.99</v>
      </c>
      <c r="AA388">
        <v>74699</v>
      </c>
      <c r="AE388" t="s">
        <v>516</v>
      </c>
      <c r="AF388">
        <v>2</v>
      </c>
      <c r="AG388">
        <v>25</v>
      </c>
      <c r="AH388">
        <v>0.1</v>
      </c>
      <c r="AI388">
        <v>100</v>
      </c>
      <c r="AJ388">
        <v>988</v>
      </c>
      <c r="AK388">
        <v>157.68899999999999</v>
      </c>
      <c r="AL388">
        <v>0</v>
      </c>
      <c r="AM388">
        <v>68</v>
      </c>
      <c r="AN388">
        <v>1800.57</v>
      </c>
      <c r="AO388">
        <v>5919</v>
      </c>
    </row>
    <row r="389" spans="1:41" x14ac:dyDescent="0.3">
      <c r="A389" s="68" t="s">
        <v>536</v>
      </c>
      <c r="B389" s="20">
        <v>2</v>
      </c>
      <c r="C389" s="20">
        <v>5</v>
      </c>
      <c r="D389" s="20">
        <v>0.2</v>
      </c>
      <c r="E389" t="s">
        <v>0</v>
      </c>
      <c r="F389" t="s">
        <v>3</v>
      </c>
      <c r="G389" s="39" t="e">
        <f t="shared" si="64"/>
        <v>#VALUE!</v>
      </c>
      <c r="H389" t="s">
        <v>3</v>
      </c>
      <c r="K389" t="s">
        <v>3</v>
      </c>
      <c r="L389" s="57" t="str">
        <f>IF(OR(H_24!$F389="---",H_24!$F389="infeas",H_24!$F389="inf"),"---",(H_24!$F389/M389)-1)</f>
        <v>---</v>
      </c>
      <c r="M389" s="20">
        <f>Model_dem!L129</f>
        <v>713</v>
      </c>
      <c r="N389">
        <f>Model_dem!G129</f>
        <v>713</v>
      </c>
      <c r="O389" s="23"/>
      <c r="P389" t="str">
        <f>IF(OR(H_24!$Q389&lt;&gt;A389,R389&lt;&gt;B389,S389&lt;&gt;C389,T389&lt;&gt;D389),"Aqui", " ")</f>
        <v>Aqui</v>
      </c>
      <c r="Q389" t="s">
        <v>515</v>
      </c>
      <c r="R389">
        <v>1</v>
      </c>
      <c r="S389">
        <v>25</v>
      </c>
      <c r="T389">
        <v>0.15</v>
      </c>
      <c r="U389">
        <v>100</v>
      </c>
      <c r="V389">
        <v>1012</v>
      </c>
      <c r="W389">
        <v>324.971</v>
      </c>
      <c r="X389">
        <v>28</v>
      </c>
      <c r="Y389">
        <v>404</v>
      </c>
      <c r="Z389">
        <v>1802.21</v>
      </c>
      <c r="AA389">
        <v>32830</v>
      </c>
      <c r="AE389" t="s">
        <v>516</v>
      </c>
      <c r="AF389">
        <v>2</v>
      </c>
      <c r="AG389">
        <v>25</v>
      </c>
      <c r="AH389">
        <v>0.15</v>
      </c>
      <c r="AI389">
        <v>100</v>
      </c>
      <c r="AJ389">
        <v>992</v>
      </c>
      <c r="AK389">
        <v>695.33799999999997</v>
      </c>
      <c r="AL389">
        <v>0</v>
      </c>
      <c r="AM389">
        <v>16</v>
      </c>
      <c r="AN389">
        <v>1804.15</v>
      </c>
      <c r="AO389">
        <v>2309</v>
      </c>
    </row>
    <row r="390" spans="1:41" x14ac:dyDescent="0.3">
      <c r="A390" s="65" t="s">
        <v>536</v>
      </c>
      <c r="B390" s="66">
        <v>2</v>
      </c>
      <c r="C390" s="66">
        <v>10</v>
      </c>
      <c r="D390" s="66">
        <v>0.05</v>
      </c>
      <c r="E390" t="s">
        <v>0</v>
      </c>
      <c r="F390" t="s">
        <v>3</v>
      </c>
      <c r="G390" s="39" t="e">
        <f t="shared" si="64"/>
        <v>#VALUE!</v>
      </c>
      <c r="H390" t="s">
        <v>3</v>
      </c>
      <c r="K390" t="s">
        <v>3</v>
      </c>
      <c r="L390" s="57" t="str">
        <f>IF(OR(H_24!$F390="---",H_24!$F390="infeas",H_24!$F390="inf"),"---",(H_24!$F390/M390)-1)</f>
        <v>---</v>
      </c>
      <c r="M390" s="20">
        <f>Model_dem!L130</f>
        <v>713</v>
      </c>
      <c r="N390">
        <f>Model_dem!G130</f>
        <v>713</v>
      </c>
      <c r="O390" s="23"/>
      <c r="P390" t="str">
        <f>IF(OR(H_24!$Q390&lt;&gt;A390,R390&lt;&gt;B390,S390&lt;&gt;C390,T390&lt;&gt;D390),"Aqui", " ")</f>
        <v>Aqui</v>
      </c>
      <c r="Q390" t="s">
        <v>515</v>
      </c>
      <c r="R390">
        <v>1</v>
      </c>
      <c r="S390">
        <v>25</v>
      </c>
      <c r="T390">
        <v>0.2</v>
      </c>
      <c r="U390">
        <v>100</v>
      </c>
      <c r="V390">
        <v>1022</v>
      </c>
      <c r="W390">
        <v>195.22300000000001</v>
      </c>
      <c r="X390">
        <v>7</v>
      </c>
      <c r="Y390">
        <v>167</v>
      </c>
      <c r="Z390">
        <v>1801.15</v>
      </c>
      <c r="AA390">
        <v>20878</v>
      </c>
      <c r="AE390" t="s">
        <v>516</v>
      </c>
      <c r="AF390">
        <v>2</v>
      </c>
      <c r="AG390">
        <v>25</v>
      </c>
      <c r="AH390">
        <v>0.2</v>
      </c>
      <c r="AI390">
        <v>100</v>
      </c>
      <c r="AJ390">
        <v>1016</v>
      </c>
      <c r="AK390">
        <v>1773.71</v>
      </c>
      <c r="AL390">
        <v>0</v>
      </c>
      <c r="AM390">
        <v>2</v>
      </c>
      <c r="AN390">
        <v>1822.24</v>
      </c>
      <c r="AO390">
        <v>659</v>
      </c>
    </row>
    <row r="391" spans="1:41" x14ac:dyDescent="0.3">
      <c r="A391" s="68" t="s">
        <v>536</v>
      </c>
      <c r="B391" s="20">
        <v>2</v>
      </c>
      <c r="C391" s="20">
        <v>10</v>
      </c>
      <c r="D391" s="20">
        <v>0.1</v>
      </c>
      <c r="E391" t="s">
        <v>0</v>
      </c>
      <c r="F391" t="s">
        <v>3</v>
      </c>
      <c r="G391" s="39" t="e">
        <f t="shared" ref="G391:G454" si="65">IF(N391="---","---",(F391-N391)/N391)</f>
        <v>#VALUE!</v>
      </c>
      <c r="H391" t="s">
        <v>3</v>
      </c>
      <c r="K391" t="s">
        <v>3</v>
      </c>
      <c r="L391" s="57" t="str">
        <f>IF(OR(H_24!$F391="---",H_24!$F391="infeas",H_24!$F391="inf"),"---",(H_24!$F391/M391)-1)</f>
        <v>---</v>
      </c>
      <c r="M391" s="20">
        <f>Model_dem!L131</f>
        <v>713</v>
      </c>
      <c r="N391">
        <f>Model_dem!G131</f>
        <v>713</v>
      </c>
      <c r="O391" s="23"/>
      <c r="P391" t="str">
        <f>IF(OR(H_24!$Q391&lt;&gt;A391,R391&lt;&gt;B391,S391&lt;&gt;C391,T391&lt;&gt;D391),"Aqui", " ")</f>
        <v>Aqui</v>
      </c>
      <c r="Q391" t="s">
        <v>515</v>
      </c>
      <c r="R391">
        <v>1</v>
      </c>
      <c r="S391">
        <v>50</v>
      </c>
      <c r="T391">
        <v>0.05</v>
      </c>
      <c r="U391">
        <v>100</v>
      </c>
      <c r="V391">
        <v>987</v>
      </c>
      <c r="W391">
        <v>15.168799999999999</v>
      </c>
      <c r="X391">
        <v>2</v>
      </c>
      <c r="Y391">
        <v>11402</v>
      </c>
      <c r="Z391">
        <v>1800.22</v>
      </c>
      <c r="AA391">
        <v>132568</v>
      </c>
      <c r="AE391" t="s">
        <v>516</v>
      </c>
      <c r="AF391">
        <v>2</v>
      </c>
      <c r="AG391">
        <v>50</v>
      </c>
      <c r="AH391">
        <v>0.05</v>
      </c>
      <c r="AI391">
        <v>100</v>
      </c>
      <c r="AJ391">
        <v>978</v>
      </c>
      <c r="AK391">
        <v>105.339</v>
      </c>
      <c r="AL391">
        <v>8</v>
      </c>
      <c r="AM391">
        <v>222</v>
      </c>
      <c r="AN391">
        <v>1800.02</v>
      </c>
      <c r="AO391">
        <v>13754</v>
      </c>
    </row>
    <row r="392" spans="1:41" x14ac:dyDescent="0.3">
      <c r="A392" s="65" t="s">
        <v>536</v>
      </c>
      <c r="B392" s="66">
        <v>2</v>
      </c>
      <c r="C392" s="66">
        <v>10</v>
      </c>
      <c r="D392" s="66">
        <v>0.15</v>
      </c>
      <c r="E392" t="s">
        <v>0</v>
      </c>
      <c r="F392" t="s">
        <v>3</v>
      </c>
      <c r="G392" s="39" t="e">
        <f t="shared" si="65"/>
        <v>#VALUE!</v>
      </c>
      <c r="H392" t="s">
        <v>3</v>
      </c>
      <c r="K392" t="s">
        <v>3</v>
      </c>
      <c r="L392" s="57" t="str">
        <f>IF(OR(H_24!$F392="---",H_24!$F392="infeas",H_24!$F392="inf"),"---",(H_24!$F392/M392)-1)</f>
        <v>---</v>
      </c>
      <c r="M392" s="20">
        <f>Model_dem!L132</f>
        <v>713</v>
      </c>
      <c r="N392">
        <f>Model_dem!G132</f>
        <v>713</v>
      </c>
      <c r="O392" s="23"/>
      <c r="P392" t="str">
        <f>IF(OR(H_24!$Q392&lt;&gt;A392,R392&lt;&gt;B392,S392&lt;&gt;C392,T392&lt;&gt;D392),"Aqui", " ")</f>
        <v>Aqui</v>
      </c>
      <c r="Q392" t="s">
        <v>515</v>
      </c>
      <c r="R392">
        <v>1</v>
      </c>
      <c r="S392">
        <v>50</v>
      </c>
      <c r="T392">
        <v>0.1</v>
      </c>
      <c r="U392">
        <v>100</v>
      </c>
      <c r="V392">
        <v>1012</v>
      </c>
      <c r="W392">
        <v>71.9405</v>
      </c>
      <c r="X392">
        <v>0</v>
      </c>
      <c r="Y392">
        <v>230</v>
      </c>
      <c r="Z392">
        <v>1800.75</v>
      </c>
      <c r="AA392">
        <v>22474</v>
      </c>
      <c r="AE392" t="s">
        <v>516</v>
      </c>
      <c r="AF392">
        <v>2</v>
      </c>
      <c r="AG392">
        <v>50</v>
      </c>
      <c r="AH392">
        <v>0.1</v>
      </c>
      <c r="AI392">
        <v>100</v>
      </c>
      <c r="AJ392">
        <v>988</v>
      </c>
      <c r="AK392">
        <v>493.40300000000002</v>
      </c>
      <c r="AL392">
        <v>6</v>
      </c>
      <c r="AM392">
        <v>52</v>
      </c>
      <c r="AN392">
        <v>1800.47</v>
      </c>
      <c r="AO392">
        <v>4489</v>
      </c>
    </row>
    <row r="393" spans="1:41" x14ac:dyDescent="0.3">
      <c r="A393" s="68" t="s">
        <v>536</v>
      </c>
      <c r="B393" s="20">
        <v>2</v>
      </c>
      <c r="C393" s="20">
        <v>10</v>
      </c>
      <c r="D393" s="20">
        <v>0.2</v>
      </c>
      <c r="E393" t="s">
        <v>0</v>
      </c>
      <c r="F393" t="s">
        <v>3</v>
      </c>
      <c r="G393" s="39" t="e">
        <f t="shared" si="65"/>
        <v>#VALUE!</v>
      </c>
      <c r="H393" t="s">
        <v>3</v>
      </c>
      <c r="K393" t="s">
        <v>3</v>
      </c>
      <c r="L393" s="57" t="str">
        <f>IF(OR(H_24!$F393="---",H_24!$F393="infeas",H_24!$F393="inf"),"---",(H_24!$F393/M393)-1)</f>
        <v>---</v>
      </c>
      <c r="M393" s="20">
        <f>Model_dem!L133</f>
        <v>713</v>
      </c>
      <c r="N393">
        <f>Model_dem!G133</f>
        <v>713</v>
      </c>
      <c r="O393" s="23"/>
      <c r="P393" t="str">
        <f>IF(OR(H_24!$Q393&lt;&gt;A393,R393&lt;&gt;B393,S393&lt;&gt;C393,T393&lt;&gt;D393),"Aqui", " ")</f>
        <v>Aqui</v>
      </c>
      <c r="Q393" t="s">
        <v>515</v>
      </c>
      <c r="R393">
        <v>1</v>
      </c>
      <c r="S393">
        <v>50</v>
      </c>
      <c r="T393">
        <v>0.15</v>
      </c>
      <c r="U393">
        <v>100</v>
      </c>
      <c r="V393">
        <v>1028</v>
      </c>
      <c r="W393">
        <v>489.57900000000001</v>
      </c>
      <c r="X393">
        <v>8</v>
      </c>
      <c r="Y393">
        <v>59</v>
      </c>
      <c r="Z393">
        <v>1806.85</v>
      </c>
      <c r="AA393">
        <v>9828</v>
      </c>
      <c r="AE393" t="s">
        <v>516</v>
      </c>
      <c r="AF393">
        <v>2</v>
      </c>
      <c r="AG393">
        <v>50</v>
      </c>
      <c r="AH393">
        <v>0.15</v>
      </c>
      <c r="AI393">
        <v>100</v>
      </c>
      <c r="AJ393">
        <v>1025</v>
      </c>
      <c r="AK393">
        <v>1665.63</v>
      </c>
      <c r="AL393">
        <v>8</v>
      </c>
      <c r="AM393">
        <v>11</v>
      </c>
      <c r="AN393">
        <v>1809.87</v>
      </c>
      <c r="AO393">
        <v>1686</v>
      </c>
    </row>
    <row r="394" spans="1:41" x14ac:dyDescent="0.3">
      <c r="A394" s="65" t="s">
        <v>536</v>
      </c>
      <c r="B394" s="66">
        <v>2</v>
      </c>
      <c r="C394" s="66">
        <v>25</v>
      </c>
      <c r="D394" s="66">
        <v>0.05</v>
      </c>
      <c r="E394" t="s">
        <v>0</v>
      </c>
      <c r="F394" t="s">
        <v>3</v>
      </c>
      <c r="G394" s="39" t="e">
        <f t="shared" si="65"/>
        <v>#VALUE!</v>
      </c>
      <c r="H394" t="s">
        <v>3</v>
      </c>
      <c r="K394" t="s">
        <v>3</v>
      </c>
      <c r="L394" s="57" t="str">
        <f>IF(OR(H_24!$F394="---",H_24!$F394="infeas",H_24!$F394="inf"),"---",(H_24!$F394/M394)-1)</f>
        <v>---</v>
      </c>
      <c r="M394" s="20">
        <f>Model_dem!L134</f>
        <v>713</v>
      </c>
      <c r="N394">
        <f>Model_dem!G134</f>
        <v>713</v>
      </c>
      <c r="O394" s="23"/>
      <c r="P394" t="str">
        <f>IF(OR(H_24!$Q394&lt;&gt;A394,R394&lt;&gt;B394,S394&lt;&gt;C394,T394&lt;&gt;D394),"Aqui", " ")</f>
        <v>Aqui</v>
      </c>
      <c r="Q394" t="s">
        <v>515</v>
      </c>
      <c r="R394">
        <v>1</v>
      </c>
      <c r="S394">
        <v>50</v>
      </c>
      <c r="T394">
        <v>0.2</v>
      </c>
      <c r="U394">
        <v>100</v>
      </c>
      <c r="V394" t="s">
        <v>46</v>
      </c>
      <c r="W394">
        <v>60.023800000000001</v>
      </c>
      <c r="X394">
        <v>0</v>
      </c>
      <c r="Y394">
        <v>1</v>
      </c>
      <c r="Z394">
        <v>1803.8</v>
      </c>
      <c r="AA394">
        <v>671</v>
      </c>
      <c r="AE394" t="s">
        <v>516</v>
      </c>
      <c r="AF394">
        <v>2</v>
      </c>
      <c r="AG394">
        <v>50</v>
      </c>
      <c r="AH394">
        <v>0.2</v>
      </c>
      <c r="AI394">
        <v>100</v>
      </c>
      <c r="AJ394" t="s">
        <v>46</v>
      </c>
      <c r="AK394">
        <v>60.025599999999997</v>
      </c>
      <c r="AL394">
        <v>0</v>
      </c>
      <c r="AM394">
        <v>1</v>
      </c>
      <c r="AN394">
        <v>1801.03</v>
      </c>
      <c r="AO394">
        <v>29</v>
      </c>
    </row>
    <row r="395" spans="1:41" x14ac:dyDescent="0.3">
      <c r="A395" s="68" t="s">
        <v>536</v>
      </c>
      <c r="B395" s="20">
        <v>2</v>
      </c>
      <c r="C395" s="20">
        <v>25</v>
      </c>
      <c r="D395" s="20">
        <v>0.1</v>
      </c>
      <c r="E395" t="s">
        <v>0</v>
      </c>
      <c r="F395" t="s">
        <v>3</v>
      </c>
      <c r="G395" s="39" t="e">
        <f t="shared" si="65"/>
        <v>#VALUE!</v>
      </c>
      <c r="H395" t="s">
        <v>3</v>
      </c>
      <c r="K395" t="s">
        <v>3</v>
      </c>
      <c r="L395" s="57" t="str">
        <f>IF(OR(H_24!$F395="---",H_24!$F395="infeas",H_24!$F395="inf"),"---",(H_24!$F395/M395)-1)</f>
        <v>---</v>
      </c>
      <c r="M395" s="20">
        <f>Model_dem!L135</f>
        <v>713</v>
      </c>
      <c r="N395">
        <f>Model_dem!G135</f>
        <v>713</v>
      </c>
      <c r="O395" s="23"/>
      <c r="P395" t="str">
        <f>IF(OR(H_24!$Q395&lt;&gt;A395,R395&lt;&gt;B395,S395&lt;&gt;C395,T395&lt;&gt;D395),"Aqui", " ")</f>
        <v>Aqui</v>
      </c>
      <c r="Q395" t="s">
        <v>515</v>
      </c>
      <c r="R395">
        <v>2</v>
      </c>
      <c r="S395">
        <v>5</v>
      </c>
      <c r="T395">
        <v>0.05</v>
      </c>
      <c r="U395">
        <v>100</v>
      </c>
      <c r="V395">
        <v>983</v>
      </c>
      <c r="W395">
        <v>45.425899999999999</v>
      </c>
      <c r="X395">
        <v>128</v>
      </c>
      <c r="Y395">
        <v>11848</v>
      </c>
      <c r="Z395">
        <v>1800.1</v>
      </c>
      <c r="AA395">
        <v>213436</v>
      </c>
      <c r="AE395" t="s">
        <v>516</v>
      </c>
      <c r="AF395">
        <v>3</v>
      </c>
      <c r="AG395">
        <v>0</v>
      </c>
      <c r="AH395">
        <v>0.05</v>
      </c>
      <c r="AI395">
        <v>100</v>
      </c>
      <c r="AJ395">
        <v>988</v>
      </c>
      <c r="AK395">
        <v>44.006999999999998</v>
      </c>
      <c r="AL395">
        <v>0</v>
      </c>
      <c r="AM395">
        <v>331</v>
      </c>
      <c r="AN395">
        <v>1800.08</v>
      </c>
      <c r="AO395">
        <v>24040</v>
      </c>
    </row>
    <row r="396" spans="1:41" x14ac:dyDescent="0.3">
      <c r="A396" s="65" t="s">
        <v>536</v>
      </c>
      <c r="B396" s="66">
        <v>2</v>
      </c>
      <c r="C396" s="66">
        <v>25</v>
      </c>
      <c r="D396" s="66">
        <v>0.15</v>
      </c>
      <c r="E396" t="s">
        <v>1</v>
      </c>
      <c r="F396" t="s">
        <v>3</v>
      </c>
      <c r="G396" s="39" t="e">
        <f t="shared" si="65"/>
        <v>#VALUE!</v>
      </c>
      <c r="H396" t="s">
        <v>3</v>
      </c>
      <c r="K396" t="s">
        <v>3</v>
      </c>
      <c r="L396" s="57" t="str">
        <f>IF(OR(H_24!$F396="---",H_24!$F396="infeas",H_24!$F396="inf"),"---",(H_24!$F396/M396)-1)</f>
        <v>---</v>
      </c>
      <c r="M396" s="20">
        <f>Model_dem!L136</f>
        <v>713</v>
      </c>
      <c r="N396">
        <f>Model_dem!G136</f>
        <v>719</v>
      </c>
      <c r="O396" s="23"/>
      <c r="P396" t="str">
        <f>IF(OR(H_24!$Q396&lt;&gt;A396,R396&lt;&gt;B396,S396&lt;&gt;C396,T396&lt;&gt;D396),"Aqui", " ")</f>
        <v>Aqui</v>
      </c>
      <c r="Q396" t="s">
        <v>515</v>
      </c>
      <c r="R396">
        <v>2</v>
      </c>
      <c r="S396">
        <v>5</v>
      </c>
      <c r="T396">
        <v>0.1</v>
      </c>
      <c r="U396">
        <v>100</v>
      </c>
      <c r="V396">
        <v>985</v>
      </c>
      <c r="W396">
        <v>10.4057</v>
      </c>
      <c r="X396">
        <v>0</v>
      </c>
      <c r="Y396">
        <v>23558</v>
      </c>
      <c r="Z396">
        <v>1800.19</v>
      </c>
      <c r="AA396">
        <v>92451</v>
      </c>
      <c r="AE396" t="s">
        <v>516</v>
      </c>
      <c r="AF396">
        <v>3</v>
      </c>
      <c r="AG396">
        <v>0</v>
      </c>
      <c r="AH396">
        <v>0.1</v>
      </c>
      <c r="AI396">
        <v>100</v>
      </c>
      <c r="AJ396" t="s">
        <v>511</v>
      </c>
      <c r="AK396" t="s">
        <v>511</v>
      </c>
      <c r="AL396" t="s">
        <v>511</v>
      </c>
      <c r="AM396" t="s">
        <v>511</v>
      </c>
      <c r="AN396" t="s">
        <v>511</v>
      </c>
    </row>
    <row r="397" spans="1:41" x14ac:dyDescent="0.3">
      <c r="A397" s="68" t="s">
        <v>536</v>
      </c>
      <c r="B397" s="20">
        <v>2</v>
      </c>
      <c r="C397" s="20">
        <v>25</v>
      </c>
      <c r="D397" s="20">
        <v>0.2</v>
      </c>
      <c r="E397" t="s">
        <v>0</v>
      </c>
      <c r="F397" t="s">
        <v>3</v>
      </c>
      <c r="G397" s="39" t="e">
        <f t="shared" si="65"/>
        <v>#VALUE!</v>
      </c>
      <c r="H397" t="s">
        <v>3</v>
      </c>
      <c r="K397" t="s">
        <v>3</v>
      </c>
      <c r="L397" s="57" t="str">
        <f>IF(OR(H_24!$F397="---",H_24!$F397="infeas",H_24!$F397="inf"),"---",(H_24!$F397/M397)-1)</f>
        <v>---</v>
      </c>
      <c r="M397" s="20">
        <f>Model_dem!L137</f>
        <v>713</v>
      </c>
      <c r="N397">
        <f>Model_dem!G137</f>
        <v>743</v>
      </c>
      <c r="O397" s="23"/>
      <c r="P397" t="str">
        <f>IF(OR(H_24!$Q397&lt;&gt;A397,R397&lt;&gt;B397,S397&lt;&gt;C397,T397&lt;&gt;D397),"Aqui", " ")</f>
        <v>Aqui</v>
      </c>
      <c r="Q397" t="s">
        <v>515</v>
      </c>
      <c r="R397">
        <v>2</v>
      </c>
      <c r="S397">
        <v>5</v>
      </c>
      <c r="T397">
        <v>0.15</v>
      </c>
      <c r="U397">
        <v>100</v>
      </c>
      <c r="V397">
        <v>987</v>
      </c>
      <c r="W397">
        <v>16.366299999999999</v>
      </c>
      <c r="X397">
        <v>0</v>
      </c>
      <c r="Y397">
        <v>7881</v>
      </c>
      <c r="Z397">
        <v>1800.06</v>
      </c>
      <c r="AA397">
        <v>93738</v>
      </c>
      <c r="AE397" t="s">
        <v>516</v>
      </c>
      <c r="AF397">
        <v>3</v>
      </c>
      <c r="AG397">
        <v>0</v>
      </c>
      <c r="AH397">
        <v>0.15</v>
      </c>
      <c r="AI397">
        <v>100</v>
      </c>
      <c r="AJ397" t="s">
        <v>511</v>
      </c>
      <c r="AK397" t="s">
        <v>511</v>
      </c>
      <c r="AL397" t="s">
        <v>511</v>
      </c>
      <c r="AM397" t="s">
        <v>511</v>
      </c>
      <c r="AN397" t="s">
        <v>511</v>
      </c>
    </row>
    <row r="398" spans="1:41" x14ac:dyDescent="0.3">
      <c r="A398" s="65" t="s">
        <v>536</v>
      </c>
      <c r="B398" s="66">
        <v>2</v>
      </c>
      <c r="C398" s="66">
        <v>50</v>
      </c>
      <c r="D398" s="66">
        <v>0.05</v>
      </c>
      <c r="E398" t="s">
        <v>0</v>
      </c>
      <c r="F398" t="s">
        <v>3</v>
      </c>
      <c r="G398" s="39" t="e">
        <f t="shared" si="65"/>
        <v>#VALUE!</v>
      </c>
      <c r="H398" t="s">
        <v>3</v>
      </c>
      <c r="K398" t="s">
        <v>3</v>
      </c>
      <c r="L398" s="57" t="str">
        <f>IF(OR(H_24!$F398="---",H_24!$F398="infeas",H_24!$F398="inf"),"---",(H_24!$F398/M398)-1)</f>
        <v>---</v>
      </c>
      <c r="M398" s="20">
        <f>Model_dem!L138</f>
        <v>713</v>
      </c>
      <c r="N398">
        <f>Model_dem!G138</f>
        <v>713</v>
      </c>
      <c r="O398" s="23"/>
      <c r="P398" t="str">
        <f>IF(OR(H_24!$Q398&lt;&gt;A398,R398&lt;&gt;B398,S398&lt;&gt;C398,T398&lt;&gt;D398),"Aqui", " ")</f>
        <v>Aqui</v>
      </c>
      <c r="Q398" t="s">
        <v>515</v>
      </c>
      <c r="R398">
        <v>2</v>
      </c>
      <c r="S398">
        <v>5</v>
      </c>
      <c r="T398">
        <v>0.2</v>
      </c>
      <c r="U398">
        <v>100</v>
      </c>
      <c r="V398">
        <v>987</v>
      </c>
      <c r="W398">
        <v>21.168099999999999</v>
      </c>
      <c r="X398">
        <v>0</v>
      </c>
      <c r="Y398">
        <v>3560</v>
      </c>
      <c r="Z398">
        <v>1800.04</v>
      </c>
      <c r="AA398">
        <v>76906</v>
      </c>
      <c r="AE398" t="s">
        <v>516</v>
      </c>
      <c r="AF398">
        <v>3</v>
      </c>
      <c r="AG398">
        <v>0</v>
      </c>
      <c r="AH398">
        <v>0.2</v>
      </c>
      <c r="AI398">
        <v>100</v>
      </c>
      <c r="AJ398" t="s">
        <v>511</v>
      </c>
      <c r="AK398" t="s">
        <v>511</v>
      </c>
      <c r="AL398" t="s">
        <v>511</v>
      </c>
      <c r="AM398" t="s">
        <v>511</v>
      </c>
      <c r="AN398" t="s">
        <v>511</v>
      </c>
    </row>
    <row r="399" spans="1:41" x14ac:dyDescent="0.3">
      <c r="A399" s="68" t="s">
        <v>536</v>
      </c>
      <c r="B399" s="20">
        <v>2</v>
      </c>
      <c r="C399" s="20">
        <v>50</v>
      </c>
      <c r="D399" s="20">
        <v>0.1</v>
      </c>
      <c r="E399" t="s">
        <v>0</v>
      </c>
      <c r="F399" t="s">
        <v>3</v>
      </c>
      <c r="G399" s="39" t="e">
        <f t="shared" si="65"/>
        <v>#VALUE!</v>
      </c>
      <c r="H399" t="s">
        <v>3</v>
      </c>
      <c r="K399" t="s">
        <v>3</v>
      </c>
      <c r="L399" s="57" t="str">
        <f>IF(OR(H_24!$F399="---",H_24!$F399="infeas",H_24!$F399="inf"),"---",(H_24!$F399/M399)-1)</f>
        <v>---</v>
      </c>
      <c r="M399" s="20">
        <f>Model_dem!L139</f>
        <v>713</v>
      </c>
      <c r="N399">
        <f>Model_dem!G139</f>
        <v>719</v>
      </c>
      <c r="O399" s="23"/>
      <c r="P399" t="str">
        <f>IF(OR(H_24!$Q399&lt;&gt;A399,R399&lt;&gt;B399,S399&lt;&gt;C399,T399&lt;&gt;D399),"Aqui", " ")</f>
        <v>Aqui</v>
      </c>
      <c r="Q399" t="s">
        <v>515</v>
      </c>
      <c r="R399">
        <v>2</v>
      </c>
      <c r="S399">
        <v>10</v>
      </c>
      <c r="T399">
        <v>0.05</v>
      </c>
      <c r="U399">
        <v>100</v>
      </c>
      <c r="V399">
        <v>985</v>
      </c>
      <c r="W399">
        <v>36.638599999999997</v>
      </c>
      <c r="X399">
        <v>17</v>
      </c>
      <c r="Y399">
        <v>25527</v>
      </c>
      <c r="Z399">
        <v>1800.16</v>
      </c>
      <c r="AA399">
        <v>97495</v>
      </c>
      <c r="AE399" t="s">
        <v>516</v>
      </c>
      <c r="AF399">
        <v>3</v>
      </c>
      <c r="AG399">
        <v>10</v>
      </c>
      <c r="AH399">
        <v>0.05</v>
      </c>
      <c r="AI399">
        <v>100</v>
      </c>
      <c r="AJ399">
        <v>988</v>
      </c>
      <c r="AK399">
        <v>63.607599999999998</v>
      </c>
      <c r="AL399">
        <v>4</v>
      </c>
      <c r="AM399">
        <v>315</v>
      </c>
      <c r="AN399">
        <v>1800.01</v>
      </c>
      <c r="AO399">
        <v>24423</v>
      </c>
    </row>
    <row r="400" spans="1:41" x14ac:dyDescent="0.3">
      <c r="A400" s="65" t="s">
        <v>536</v>
      </c>
      <c r="B400" s="66">
        <v>2</v>
      </c>
      <c r="C400" s="66">
        <v>50</v>
      </c>
      <c r="D400" s="66">
        <v>0.15</v>
      </c>
      <c r="E400" t="s">
        <v>0</v>
      </c>
      <c r="F400" t="s">
        <v>3</v>
      </c>
      <c r="G400" s="39" t="e">
        <f t="shared" si="65"/>
        <v>#VALUE!</v>
      </c>
      <c r="H400" t="s">
        <v>3</v>
      </c>
      <c r="K400" t="s">
        <v>3</v>
      </c>
      <c r="L400" s="57" t="str">
        <f>IF(OR(H_24!$F400="---",H_24!$F400="infeas",H_24!$F400="inf"),"---",(H_24!$F400/M400)-1)</f>
        <v>---</v>
      </c>
      <c r="M400" s="20">
        <f>Model_dem!L140</f>
        <v>713</v>
      </c>
      <c r="N400">
        <f>Model_dem!G140</f>
        <v>751</v>
      </c>
      <c r="O400" s="23"/>
      <c r="P400" t="str">
        <f>IF(OR(H_24!$Q400&lt;&gt;A400,R400&lt;&gt;B400,S400&lt;&gt;C400,T400&lt;&gt;D400),"Aqui", " ")</f>
        <v>Aqui</v>
      </c>
      <c r="Q400" t="s">
        <v>515</v>
      </c>
      <c r="R400">
        <v>2</v>
      </c>
      <c r="S400">
        <v>10</v>
      </c>
      <c r="T400">
        <v>0.1</v>
      </c>
      <c r="U400">
        <v>100</v>
      </c>
      <c r="V400">
        <v>987</v>
      </c>
      <c r="W400">
        <v>63.730800000000002</v>
      </c>
      <c r="X400">
        <v>0</v>
      </c>
      <c r="Y400">
        <v>3857</v>
      </c>
      <c r="Z400">
        <v>1800.03</v>
      </c>
      <c r="AA400">
        <v>85858</v>
      </c>
      <c r="AE400" t="s">
        <v>516</v>
      </c>
      <c r="AF400">
        <v>3</v>
      </c>
      <c r="AG400">
        <v>10</v>
      </c>
      <c r="AH400">
        <v>0.1</v>
      </c>
      <c r="AI400">
        <v>100</v>
      </c>
      <c r="AJ400" t="s">
        <v>511</v>
      </c>
      <c r="AK400" t="s">
        <v>511</v>
      </c>
      <c r="AL400" t="s">
        <v>511</v>
      </c>
      <c r="AM400" t="s">
        <v>511</v>
      </c>
      <c r="AN400" t="s">
        <v>511</v>
      </c>
    </row>
    <row r="401" spans="1:41" x14ac:dyDescent="0.3">
      <c r="A401" s="68" t="s">
        <v>536</v>
      </c>
      <c r="B401" s="20">
        <v>2</v>
      </c>
      <c r="C401" s="20">
        <v>50</v>
      </c>
      <c r="D401" s="20">
        <v>0.2</v>
      </c>
      <c r="E401" t="s">
        <v>0</v>
      </c>
      <c r="F401" t="s">
        <v>3</v>
      </c>
      <c r="G401" s="39" t="e">
        <f t="shared" si="65"/>
        <v>#VALUE!</v>
      </c>
      <c r="H401" t="s">
        <v>3</v>
      </c>
      <c r="K401" t="s">
        <v>3</v>
      </c>
      <c r="L401" s="57" t="str">
        <f>IF(OR(H_24!$F401="---",H_24!$F401="infeas",H_24!$F401="inf"),"---",(H_24!$F401/M401)-1)</f>
        <v>---</v>
      </c>
      <c r="M401" s="20">
        <f>Model_dem!L141</f>
        <v>713</v>
      </c>
      <c r="N401">
        <f>Model_dem!G141</f>
        <v>771</v>
      </c>
      <c r="O401" s="23"/>
      <c r="P401" t="str">
        <f>IF(OR(H_24!$Q401&lt;&gt;A401,R401&lt;&gt;B401,S401&lt;&gt;C401,T401&lt;&gt;D401),"Aqui", " ")</f>
        <v>Aqui</v>
      </c>
      <c r="Q401" t="s">
        <v>515</v>
      </c>
      <c r="R401">
        <v>2</v>
      </c>
      <c r="S401">
        <v>10</v>
      </c>
      <c r="T401">
        <v>0.15</v>
      </c>
      <c r="U401">
        <v>100</v>
      </c>
      <c r="V401">
        <v>1003</v>
      </c>
      <c r="W401">
        <v>200.76</v>
      </c>
      <c r="X401">
        <v>28</v>
      </c>
      <c r="Y401">
        <v>506</v>
      </c>
      <c r="Z401">
        <v>1801</v>
      </c>
      <c r="AA401">
        <v>34215</v>
      </c>
      <c r="AE401" t="s">
        <v>516</v>
      </c>
      <c r="AF401">
        <v>3</v>
      </c>
      <c r="AG401">
        <v>10</v>
      </c>
      <c r="AH401">
        <v>0.15</v>
      </c>
      <c r="AI401">
        <v>100</v>
      </c>
      <c r="AJ401" t="s">
        <v>511</v>
      </c>
      <c r="AK401" t="s">
        <v>511</v>
      </c>
      <c r="AL401" t="s">
        <v>511</v>
      </c>
      <c r="AM401" t="s">
        <v>511</v>
      </c>
      <c r="AN401" t="s">
        <v>511</v>
      </c>
    </row>
    <row r="402" spans="1:41" x14ac:dyDescent="0.3">
      <c r="A402" s="65" t="s">
        <v>536</v>
      </c>
      <c r="B402" s="66">
        <v>3</v>
      </c>
      <c r="C402" s="66">
        <v>0</v>
      </c>
      <c r="D402" s="66">
        <v>0.05</v>
      </c>
      <c r="E402" t="s">
        <v>0</v>
      </c>
      <c r="F402" t="s">
        <v>3</v>
      </c>
      <c r="G402" s="39" t="e">
        <f t="shared" si="65"/>
        <v>#VALUE!</v>
      </c>
      <c r="H402" t="s">
        <v>3</v>
      </c>
      <c r="K402" t="s">
        <v>3</v>
      </c>
      <c r="L402" s="57" t="str">
        <f>IF(OR(H_24!$F402="---",H_24!$F402="infeas",H_24!$F402="inf"),"---",(H_24!$F402/M402)-1)</f>
        <v>---</v>
      </c>
      <c r="M402" s="20">
        <f>Model_dem!L142</f>
        <v>713</v>
      </c>
      <c r="N402">
        <f>Model_dem!G142</f>
        <v>733</v>
      </c>
      <c r="O402" s="23"/>
      <c r="P402" t="str">
        <f>IF(OR(H_24!$Q402&lt;&gt;A402,R402&lt;&gt;B402,S402&lt;&gt;C402,T402&lt;&gt;D402),"Aqui", " ")</f>
        <v>Aqui</v>
      </c>
      <c r="Q402" t="s">
        <v>515</v>
      </c>
      <c r="R402">
        <v>2</v>
      </c>
      <c r="S402">
        <v>10</v>
      </c>
      <c r="T402">
        <v>0.2</v>
      </c>
      <c r="U402">
        <v>100</v>
      </c>
      <c r="V402">
        <v>1006</v>
      </c>
      <c r="W402">
        <v>138.59700000000001</v>
      </c>
      <c r="X402">
        <v>8</v>
      </c>
      <c r="Y402">
        <v>325</v>
      </c>
      <c r="Z402">
        <v>1801.21</v>
      </c>
      <c r="AA402">
        <v>25189</v>
      </c>
      <c r="AE402" t="s">
        <v>516</v>
      </c>
      <c r="AF402">
        <v>3</v>
      </c>
      <c r="AG402">
        <v>10</v>
      </c>
      <c r="AH402">
        <v>0.2</v>
      </c>
      <c r="AI402">
        <v>100</v>
      </c>
      <c r="AJ402" t="s">
        <v>511</v>
      </c>
      <c r="AK402" t="s">
        <v>511</v>
      </c>
      <c r="AL402" t="s">
        <v>511</v>
      </c>
      <c r="AM402" t="s">
        <v>511</v>
      </c>
      <c r="AN402" t="s">
        <v>511</v>
      </c>
    </row>
    <row r="403" spans="1:41" x14ac:dyDescent="0.3">
      <c r="A403" s="68" t="s">
        <v>536</v>
      </c>
      <c r="B403" s="20">
        <v>3</v>
      </c>
      <c r="C403" s="20">
        <v>0</v>
      </c>
      <c r="D403" s="20">
        <v>0.1</v>
      </c>
      <c r="E403" t="s">
        <v>0</v>
      </c>
      <c r="F403" t="s">
        <v>3</v>
      </c>
      <c r="G403" s="39" t="e">
        <f t="shared" si="65"/>
        <v>#VALUE!</v>
      </c>
      <c r="H403" t="s">
        <v>3</v>
      </c>
      <c r="K403" t="s">
        <v>3</v>
      </c>
      <c r="L403" s="57" t="str">
        <f>IF(OR(H_24!$F403="---",H_24!$F403="infeas",H_24!$F403="inf"),"---",(H_24!$F403/M403)-1)</f>
        <v>---</v>
      </c>
      <c r="M403" s="20">
        <f>Model_dem!L143</f>
        <v>713</v>
      </c>
      <c r="N403">
        <f>Model_dem!G143</f>
        <v>781</v>
      </c>
      <c r="O403" s="23"/>
      <c r="P403" t="str">
        <f>IF(OR(H_24!$Q403&lt;&gt;A403,R403&lt;&gt;B403,S403&lt;&gt;C403,T403&lt;&gt;D403),"Aqui", " ")</f>
        <v>Aqui</v>
      </c>
      <c r="Q403" t="s">
        <v>515</v>
      </c>
      <c r="R403">
        <v>2</v>
      </c>
      <c r="S403">
        <v>25</v>
      </c>
      <c r="T403">
        <v>0.05</v>
      </c>
      <c r="U403">
        <v>100</v>
      </c>
      <c r="V403">
        <v>987</v>
      </c>
      <c r="W403">
        <v>21.5413</v>
      </c>
      <c r="X403">
        <v>0</v>
      </c>
      <c r="Y403">
        <v>5629</v>
      </c>
      <c r="Z403">
        <v>1800.18</v>
      </c>
      <c r="AA403">
        <v>82736</v>
      </c>
      <c r="AE403" t="s">
        <v>516</v>
      </c>
      <c r="AF403">
        <v>3</v>
      </c>
      <c r="AG403">
        <v>25</v>
      </c>
      <c r="AH403">
        <v>0.05</v>
      </c>
      <c r="AI403">
        <v>100</v>
      </c>
      <c r="AJ403">
        <v>988</v>
      </c>
      <c r="AK403">
        <v>42.319400000000002</v>
      </c>
      <c r="AL403">
        <v>3</v>
      </c>
      <c r="AM403">
        <v>410</v>
      </c>
      <c r="AN403">
        <v>1800.06</v>
      </c>
      <c r="AO403">
        <v>25381</v>
      </c>
    </row>
    <row r="404" spans="1:41" x14ac:dyDescent="0.3">
      <c r="A404" s="65" t="s">
        <v>536</v>
      </c>
      <c r="B404" s="66">
        <v>3</v>
      </c>
      <c r="C404" s="66">
        <v>0</v>
      </c>
      <c r="D404" s="66">
        <v>0.15</v>
      </c>
      <c r="E404" t="s">
        <v>4</v>
      </c>
      <c r="F404" t="s">
        <v>3</v>
      </c>
      <c r="G404" s="39" t="str">
        <f t="shared" si="65"/>
        <v>---</v>
      </c>
      <c r="H404" t="s">
        <v>3</v>
      </c>
      <c r="K404" t="s">
        <v>3</v>
      </c>
      <c r="L404" s="57" t="str">
        <f>IF(OR(H_24!$F404="---",H_24!$F404="infeas",H_24!$F404="inf"),"---",(H_24!$F404/M404)-1)</f>
        <v>---</v>
      </c>
      <c r="M404" s="20">
        <f>Model_dem!L144</f>
        <v>713</v>
      </c>
      <c r="N404" t="str">
        <f>Model_dem!G144</f>
        <v>---</v>
      </c>
      <c r="O404" s="23"/>
      <c r="P404" t="str">
        <f>IF(OR(H_24!$Q404&lt;&gt;A404,R404&lt;&gt;B404,S404&lt;&gt;C404,T404&lt;&gt;D404),"Aqui", " ")</f>
        <v>Aqui</v>
      </c>
      <c r="Q404" t="s">
        <v>515</v>
      </c>
      <c r="R404">
        <v>2</v>
      </c>
      <c r="S404">
        <v>25</v>
      </c>
      <c r="T404">
        <v>0.1</v>
      </c>
      <c r="U404">
        <v>100</v>
      </c>
      <c r="V404">
        <v>1012</v>
      </c>
      <c r="W404">
        <v>218.55799999999999</v>
      </c>
      <c r="X404">
        <v>15</v>
      </c>
      <c r="Y404">
        <v>159</v>
      </c>
      <c r="Z404">
        <v>1833.4</v>
      </c>
      <c r="AA404">
        <v>16147</v>
      </c>
      <c r="AE404" t="s">
        <v>516</v>
      </c>
      <c r="AF404">
        <v>3</v>
      </c>
      <c r="AG404">
        <v>25</v>
      </c>
      <c r="AH404">
        <v>0.1</v>
      </c>
      <c r="AI404">
        <v>100</v>
      </c>
      <c r="AJ404" t="s">
        <v>511</v>
      </c>
      <c r="AK404" t="s">
        <v>511</v>
      </c>
      <c r="AL404" t="s">
        <v>511</v>
      </c>
      <c r="AM404" t="s">
        <v>511</v>
      </c>
      <c r="AN404" t="s">
        <v>511</v>
      </c>
    </row>
    <row r="405" spans="1:41" x14ac:dyDescent="0.3">
      <c r="A405" s="68" t="s">
        <v>536</v>
      </c>
      <c r="B405" s="20">
        <v>3</v>
      </c>
      <c r="C405" s="20">
        <v>0</v>
      </c>
      <c r="D405" s="20">
        <v>0.2</v>
      </c>
      <c r="E405" t="s">
        <v>4</v>
      </c>
      <c r="F405" t="s">
        <v>3</v>
      </c>
      <c r="G405" s="39" t="str">
        <f t="shared" si="65"/>
        <v>---</v>
      </c>
      <c r="H405" t="s">
        <v>3</v>
      </c>
      <c r="K405" t="s">
        <v>3</v>
      </c>
      <c r="L405" s="57" t="str">
        <f>IF(OR(H_24!$F405="---",H_24!$F405="infeas",H_24!$F405="inf"),"---",(H_24!$F405/M405)-1)</f>
        <v>---</v>
      </c>
      <c r="M405" s="20">
        <f>Model_dem!L145</f>
        <v>713</v>
      </c>
      <c r="N405" t="str">
        <f>Model_dem!G145</f>
        <v>---</v>
      </c>
      <c r="O405" s="23"/>
      <c r="P405" t="str">
        <f>IF(OR(H_24!$Q405&lt;&gt;A405,R405&lt;&gt;B405,S405&lt;&gt;C405,T405&lt;&gt;D405),"Aqui", " ")</f>
        <v>Aqui</v>
      </c>
      <c r="Q405" t="s">
        <v>515</v>
      </c>
      <c r="R405">
        <v>2</v>
      </c>
      <c r="S405">
        <v>25</v>
      </c>
      <c r="T405">
        <v>0.15</v>
      </c>
      <c r="U405">
        <v>100</v>
      </c>
      <c r="V405">
        <v>1040</v>
      </c>
      <c r="W405">
        <v>774.43600000000004</v>
      </c>
      <c r="X405">
        <v>9</v>
      </c>
      <c r="Y405">
        <v>30</v>
      </c>
      <c r="Z405">
        <v>1800.06</v>
      </c>
      <c r="AA405">
        <v>5167</v>
      </c>
      <c r="AE405" t="s">
        <v>516</v>
      </c>
      <c r="AF405">
        <v>3</v>
      </c>
      <c r="AG405">
        <v>25</v>
      </c>
      <c r="AH405">
        <v>0.15</v>
      </c>
      <c r="AI405">
        <v>100</v>
      </c>
      <c r="AJ405" t="s">
        <v>511</v>
      </c>
      <c r="AK405" t="s">
        <v>511</v>
      </c>
      <c r="AL405" t="s">
        <v>511</v>
      </c>
      <c r="AM405" t="s">
        <v>511</v>
      </c>
      <c r="AN405" t="s">
        <v>511</v>
      </c>
    </row>
    <row r="406" spans="1:41" x14ac:dyDescent="0.3">
      <c r="A406" s="65" t="s">
        <v>536</v>
      </c>
      <c r="B406" s="66">
        <v>3</v>
      </c>
      <c r="C406" s="66">
        <v>10</v>
      </c>
      <c r="D406" s="66">
        <v>0.05</v>
      </c>
      <c r="E406" t="s">
        <v>0</v>
      </c>
      <c r="F406" t="s">
        <v>3</v>
      </c>
      <c r="G406" s="39" t="e">
        <f t="shared" si="65"/>
        <v>#VALUE!</v>
      </c>
      <c r="H406" t="s">
        <v>3</v>
      </c>
      <c r="K406" t="s">
        <v>3</v>
      </c>
      <c r="L406" s="57" t="str">
        <f>IF(OR(H_24!$F406="---",H_24!$F406="infeas",H_24!$F406="inf"),"---",(H_24!$F406/M406)-1)</f>
        <v>---</v>
      </c>
      <c r="M406" s="20">
        <f>Model_dem!L146</f>
        <v>713</v>
      </c>
      <c r="N406">
        <f>Model_dem!G146</f>
        <v>733</v>
      </c>
      <c r="O406" s="23"/>
      <c r="P406" t="str">
        <f>IF(OR(H_24!$Q406&lt;&gt;A406,R406&lt;&gt;B406,S406&lt;&gt;C406,T406&lt;&gt;D406),"Aqui", " ")</f>
        <v>Aqui</v>
      </c>
      <c r="Q406" t="s">
        <v>515</v>
      </c>
      <c r="R406">
        <v>2</v>
      </c>
      <c r="S406">
        <v>25</v>
      </c>
      <c r="T406">
        <v>0.2</v>
      </c>
      <c r="U406">
        <v>100</v>
      </c>
      <c r="V406" t="s">
        <v>46</v>
      </c>
      <c r="W406">
        <v>60.037799999999997</v>
      </c>
      <c r="X406">
        <v>0</v>
      </c>
      <c r="Y406">
        <v>1</v>
      </c>
      <c r="Z406">
        <v>1804.34</v>
      </c>
      <c r="AA406">
        <v>673</v>
      </c>
      <c r="AE406" t="s">
        <v>516</v>
      </c>
      <c r="AF406">
        <v>3</v>
      </c>
      <c r="AG406">
        <v>25</v>
      </c>
      <c r="AH406">
        <v>0.2</v>
      </c>
      <c r="AI406">
        <v>100</v>
      </c>
      <c r="AJ406" t="s">
        <v>511</v>
      </c>
      <c r="AK406" t="s">
        <v>511</v>
      </c>
      <c r="AL406" t="s">
        <v>511</v>
      </c>
      <c r="AM406" t="s">
        <v>511</v>
      </c>
      <c r="AN406" t="s">
        <v>511</v>
      </c>
    </row>
    <row r="407" spans="1:41" x14ac:dyDescent="0.3">
      <c r="A407" s="68" t="s">
        <v>536</v>
      </c>
      <c r="B407" s="20">
        <v>3</v>
      </c>
      <c r="C407" s="20">
        <v>10</v>
      </c>
      <c r="D407" s="20">
        <v>0.1</v>
      </c>
      <c r="E407" t="s">
        <v>0</v>
      </c>
      <c r="F407" t="s">
        <v>3</v>
      </c>
      <c r="G407" s="39" t="e">
        <f t="shared" si="65"/>
        <v>#VALUE!</v>
      </c>
      <c r="H407" t="s">
        <v>3</v>
      </c>
      <c r="K407" t="s">
        <v>3</v>
      </c>
      <c r="L407" s="57" t="str">
        <f>IF(OR(H_24!$F407="---",H_24!$F407="infeas",H_24!$F407="inf"),"---",(H_24!$F407/M407)-1)</f>
        <v>---</v>
      </c>
      <c r="M407" s="20">
        <f>Model_dem!L147</f>
        <v>713</v>
      </c>
      <c r="N407">
        <f>Model_dem!G147</f>
        <v>781</v>
      </c>
      <c r="O407" s="23"/>
      <c r="P407" t="str">
        <f>IF(OR(H_24!$Q407&lt;&gt;A407,R407&lt;&gt;B407,S407&lt;&gt;C407,T407&lt;&gt;D407),"Aqui", " ")</f>
        <v>Aqui</v>
      </c>
      <c r="Q407" t="s">
        <v>515</v>
      </c>
      <c r="R407">
        <v>2</v>
      </c>
      <c r="S407">
        <v>50</v>
      </c>
      <c r="T407">
        <v>0.05</v>
      </c>
      <c r="U407">
        <v>100</v>
      </c>
      <c r="V407">
        <v>994</v>
      </c>
      <c r="W407">
        <v>21.366599999999998</v>
      </c>
      <c r="X407">
        <v>0</v>
      </c>
      <c r="Y407">
        <v>3058</v>
      </c>
      <c r="Z407">
        <v>1800.05</v>
      </c>
      <c r="AA407">
        <v>75807</v>
      </c>
      <c r="AE407" t="s">
        <v>516</v>
      </c>
      <c r="AF407">
        <v>3</v>
      </c>
      <c r="AG407">
        <v>50</v>
      </c>
      <c r="AH407">
        <v>0.05</v>
      </c>
      <c r="AI407">
        <v>100</v>
      </c>
      <c r="AJ407">
        <v>988</v>
      </c>
      <c r="AK407">
        <v>31.869199999999999</v>
      </c>
      <c r="AL407">
        <v>0</v>
      </c>
      <c r="AM407">
        <v>376</v>
      </c>
      <c r="AN407">
        <v>1800.07</v>
      </c>
      <c r="AO407">
        <v>26025</v>
      </c>
    </row>
    <row r="408" spans="1:41" x14ac:dyDescent="0.3">
      <c r="A408" s="65" t="s">
        <v>536</v>
      </c>
      <c r="B408" s="66">
        <v>3</v>
      </c>
      <c r="C408" s="66">
        <v>10</v>
      </c>
      <c r="D408" s="66">
        <v>0.15</v>
      </c>
      <c r="E408" t="s">
        <v>4</v>
      </c>
      <c r="F408" t="s">
        <v>3</v>
      </c>
      <c r="G408" s="39" t="str">
        <f t="shared" si="65"/>
        <v>---</v>
      </c>
      <c r="H408" t="s">
        <v>3</v>
      </c>
      <c r="K408" t="s">
        <v>3</v>
      </c>
      <c r="L408" s="57" t="str">
        <f>IF(OR(H_24!$F408="---",H_24!$F408="infeas",H_24!$F408="inf"),"---",(H_24!$F408/M408)-1)</f>
        <v>---</v>
      </c>
      <c r="M408" s="20">
        <f>Model_dem!L148</f>
        <v>713</v>
      </c>
      <c r="N408" t="str">
        <f>Model_dem!G148</f>
        <v>---</v>
      </c>
      <c r="O408" s="23"/>
      <c r="P408" t="str">
        <f>IF(OR(H_24!$Q408&lt;&gt;A408,R408&lt;&gt;B408,S408&lt;&gt;C408,T408&lt;&gt;D408),"Aqui", " ")</f>
        <v>Aqui</v>
      </c>
      <c r="Q408" t="s">
        <v>515</v>
      </c>
      <c r="R408">
        <v>2</v>
      </c>
      <c r="S408">
        <v>50</v>
      </c>
      <c r="T408">
        <v>0.1</v>
      </c>
      <c r="U408">
        <v>100</v>
      </c>
      <c r="V408">
        <v>1022</v>
      </c>
      <c r="W408">
        <v>93.102800000000002</v>
      </c>
      <c r="X408">
        <v>3</v>
      </c>
      <c r="Y408">
        <v>518</v>
      </c>
      <c r="Z408">
        <v>1800.75</v>
      </c>
      <c r="AA408">
        <v>38058</v>
      </c>
      <c r="AE408" t="s">
        <v>516</v>
      </c>
      <c r="AF408">
        <v>3</v>
      </c>
      <c r="AG408">
        <v>50</v>
      </c>
      <c r="AH408">
        <v>0.1</v>
      </c>
      <c r="AI408">
        <v>100</v>
      </c>
      <c r="AJ408" t="s">
        <v>511</v>
      </c>
      <c r="AK408" t="s">
        <v>511</v>
      </c>
      <c r="AL408" t="s">
        <v>511</v>
      </c>
      <c r="AM408" t="s">
        <v>511</v>
      </c>
      <c r="AN408" t="s">
        <v>511</v>
      </c>
    </row>
    <row r="409" spans="1:41" x14ac:dyDescent="0.3">
      <c r="A409" s="68" t="s">
        <v>536</v>
      </c>
      <c r="B409" s="20">
        <v>3</v>
      </c>
      <c r="C409" s="20">
        <v>10</v>
      </c>
      <c r="D409" s="20">
        <v>0.2</v>
      </c>
      <c r="E409" t="s">
        <v>4</v>
      </c>
      <c r="F409" t="s">
        <v>3</v>
      </c>
      <c r="G409" s="39" t="str">
        <f t="shared" si="65"/>
        <v>---</v>
      </c>
      <c r="H409" t="s">
        <v>3</v>
      </c>
      <c r="K409" t="s">
        <v>3</v>
      </c>
      <c r="L409" s="57" t="str">
        <f>IF(OR(H_24!$F409="---",H_24!$F409="infeas",H_24!$F409="inf"),"---",(H_24!$F409/M409)-1)</f>
        <v>---</v>
      </c>
      <c r="M409" s="20">
        <f>Model_dem!L149</f>
        <v>713</v>
      </c>
      <c r="N409" t="str">
        <f>Model_dem!G149</f>
        <v>---</v>
      </c>
      <c r="O409" s="23"/>
      <c r="P409" t="str">
        <f>IF(OR(H_24!$Q409&lt;&gt;A409,R409&lt;&gt;B409,S409&lt;&gt;C409,T409&lt;&gt;D409),"Aqui", " ")</f>
        <v>Aqui</v>
      </c>
      <c r="Q409" t="s">
        <v>515</v>
      </c>
      <c r="R409">
        <v>2</v>
      </c>
      <c r="S409">
        <v>50</v>
      </c>
      <c r="T409">
        <v>0.15</v>
      </c>
      <c r="U409">
        <v>100</v>
      </c>
      <c r="V409" t="s">
        <v>46</v>
      </c>
      <c r="W409">
        <v>60.0229</v>
      </c>
      <c r="X409">
        <v>0</v>
      </c>
      <c r="Y409">
        <v>1</v>
      </c>
      <c r="Z409">
        <v>1807.2</v>
      </c>
      <c r="AA409">
        <v>673</v>
      </c>
      <c r="AE409" t="s">
        <v>516</v>
      </c>
      <c r="AF409">
        <v>3</v>
      </c>
      <c r="AG409">
        <v>50</v>
      </c>
      <c r="AH409">
        <v>0.15</v>
      </c>
      <c r="AI409">
        <v>100</v>
      </c>
      <c r="AJ409" t="s">
        <v>511</v>
      </c>
      <c r="AK409" t="s">
        <v>511</v>
      </c>
      <c r="AL409" t="s">
        <v>511</v>
      </c>
      <c r="AM409" t="s">
        <v>511</v>
      </c>
      <c r="AN409" t="s">
        <v>511</v>
      </c>
    </row>
    <row r="410" spans="1:41" x14ac:dyDescent="0.3">
      <c r="A410" s="65" t="s">
        <v>536</v>
      </c>
      <c r="B410" s="66">
        <v>3</v>
      </c>
      <c r="C410" s="66">
        <v>25</v>
      </c>
      <c r="D410" s="66">
        <v>0.05</v>
      </c>
      <c r="E410" t="s">
        <v>0</v>
      </c>
      <c r="F410" t="s">
        <v>3</v>
      </c>
      <c r="G410" s="39" t="e">
        <f t="shared" si="65"/>
        <v>#VALUE!</v>
      </c>
      <c r="H410" t="s">
        <v>3</v>
      </c>
      <c r="K410" t="s">
        <v>3</v>
      </c>
      <c r="L410" s="57" t="str">
        <f>IF(OR(H_24!$F410="---",H_24!$F410="infeas",H_24!$F410="inf"),"---",(H_24!$F410/M410)-1)</f>
        <v>---</v>
      </c>
      <c r="M410" s="20">
        <f>Model_dem!L150</f>
        <v>713</v>
      </c>
      <c r="N410">
        <f>Model_dem!G150</f>
        <v>733</v>
      </c>
      <c r="O410" s="23"/>
      <c r="P410" t="str">
        <f>IF(OR(H_24!$Q410&lt;&gt;A410,R410&lt;&gt;B410,S410&lt;&gt;C410,T410&lt;&gt;D410),"Aqui", " ")</f>
        <v>Aqui</v>
      </c>
      <c r="Q410" t="s">
        <v>515</v>
      </c>
      <c r="R410">
        <v>2</v>
      </c>
      <c r="S410">
        <v>50</v>
      </c>
      <c r="T410">
        <v>0.2</v>
      </c>
      <c r="U410">
        <v>100</v>
      </c>
      <c r="V410" t="s">
        <v>46</v>
      </c>
      <c r="W410">
        <v>60.038699999999999</v>
      </c>
      <c r="X410">
        <v>0</v>
      </c>
      <c r="Y410">
        <v>1</v>
      </c>
      <c r="Z410">
        <v>1804.07</v>
      </c>
      <c r="AA410">
        <v>673</v>
      </c>
      <c r="AE410" t="s">
        <v>516</v>
      </c>
      <c r="AF410">
        <v>3</v>
      </c>
      <c r="AG410">
        <v>50</v>
      </c>
      <c r="AH410">
        <v>0.2</v>
      </c>
      <c r="AI410">
        <v>100</v>
      </c>
      <c r="AJ410" t="s">
        <v>511</v>
      </c>
      <c r="AK410" t="s">
        <v>511</v>
      </c>
      <c r="AL410" t="s">
        <v>511</v>
      </c>
      <c r="AM410" t="s">
        <v>511</v>
      </c>
      <c r="AN410" t="s">
        <v>511</v>
      </c>
    </row>
    <row r="411" spans="1:41" x14ac:dyDescent="0.3">
      <c r="A411" s="68" t="s">
        <v>536</v>
      </c>
      <c r="B411" s="20">
        <v>3</v>
      </c>
      <c r="C411" s="20">
        <v>25</v>
      </c>
      <c r="D411" s="20">
        <v>0.1</v>
      </c>
      <c r="E411" t="s">
        <v>0</v>
      </c>
      <c r="F411" t="s">
        <v>3</v>
      </c>
      <c r="G411" s="39" t="e">
        <f t="shared" si="65"/>
        <v>#VALUE!</v>
      </c>
      <c r="H411" t="s">
        <v>3</v>
      </c>
      <c r="K411" t="s">
        <v>3</v>
      </c>
      <c r="L411" s="57" t="str">
        <f>IF(OR(H_24!$F411="---",H_24!$F411="infeas",H_24!$F411="inf"),"---",(H_24!$F411/M411)-1)</f>
        <v>---</v>
      </c>
      <c r="M411" s="20">
        <f>Model_dem!L151</f>
        <v>713</v>
      </c>
      <c r="N411">
        <f>Model_dem!G151</f>
        <v>781</v>
      </c>
      <c r="O411" s="23"/>
      <c r="P411" t="str">
        <f>IF(OR(H_24!$Q411&lt;&gt;A411,R411&lt;&gt;B411,S411&lt;&gt;C411,T411&lt;&gt;D411),"Aqui", " ")</f>
        <v>Aqui</v>
      </c>
      <c r="Q411" t="s">
        <v>515</v>
      </c>
      <c r="R411">
        <v>3</v>
      </c>
      <c r="S411">
        <v>0</v>
      </c>
      <c r="T411">
        <v>0.05</v>
      </c>
      <c r="U411">
        <v>100</v>
      </c>
      <c r="V411">
        <v>1022</v>
      </c>
      <c r="W411">
        <v>48.1875</v>
      </c>
      <c r="X411">
        <v>2</v>
      </c>
      <c r="Y411">
        <v>1430</v>
      </c>
      <c r="Z411">
        <v>1800.26</v>
      </c>
      <c r="AA411">
        <v>73958</v>
      </c>
      <c r="AE411" t="s">
        <v>535</v>
      </c>
      <c r="AF411">
        <v>1</v>
      </c>
      <c r="AG411">
        <v>5</v>
      </c>
      <c r="AH411">
        <v>0.1</v>
      </c>
      <c r="AI411">
        <v>50</v>
      </c>
      <c r="AJ411">
        <v>753</v>
      </c>
      <c r="AK411">
        <v>2.0827800000000001</v>
      </c>
      <c r="AL411">
        <v>0</v>
      </c>
      <c r="AM411">
        <v>427566</v>
      </c>
      <c r="AN411">
        <v>1800</v>
      </c>
      <c r="AO411">
        <v>78306</v>
      </c>
    </row>
    <row r="412" spans="1:41" x14ac:dyDescent="0.3">
      <c r="A412" s="65" t="s">
        <v>536</v>
      </c>
      <c r="B412" s="66">
        <v>3</v>
      </c>
      <c r="C412" s="66">
        <v>25</v>
      </c>
      <c r="D412" s="66">
        <v>0.15</v>
      </c>
      <c r="E412" t="s">
        <v>4</v>
      </c>
      <c r="F412" t="s">
        <v>3</v>
      </c>
      <c r="G412" s="39" t="str">
        <f t="shared" si="65"/>
        <v>---</v>
      </c>
      <c r="H412" t="s">
        <v>3</v>
      </c>
      <c r="K412" t="s">
        <v>3</v>
      </c>
      <c r="L412" s="57" t="str">
        <f>IF(OR(H_24!$F412="---",H_24!$F412="infeas",H_24!$F412="inf"),"---",(H_24!$F412/M412)-1)</f>
        <v>---</v>
      </c>
      <c r="M412" s="20">
        <f>Model_dem!L152</f>
        <v>713</v>
      </c>
      <c r="N412" t="str">
        <f>Model_dem!G152</f>
        <v>---</v>
      </c>
      <c r="O412" s="23"/>
      <c r="P412" t="str">
        <f>IF(OR(H_24!$Q412&lt;&gt;A412,R412&lt;&gt;B412,S412&lt;&gt;C412,T412&lt;&gt;D412),"Aqui", " ")</f>
        <v>Aqui</v>
      </c>
      <c r="Q412" t="s">
        <v>515</v>
      </c>
      <c r="R412">
        <v>3</v>
      </c>
      <c r="S412">
        <v>0</v>
      </c>
      <c r="T412">
        <v>0.1</v>
      </c>
      <c r="U412">
        <v>100</v>
      </c>
      <c r="V412" t="s">
        <v>511</v>
      </c>
      <c r="W412" t="s">
        <v>511</v>
      </c>
      <c r="X412" t="s">
        <v>511</v>
      </c>
      <c r="Y412" t="s">
        <v>511</v>
      </c>
      <c r="Z412" t="s">
        <v>511</v>
      </c>
      <c r="AE412" t="s">
        <v>535</v>
      </c>
      <c r="AF412">
        <v>1</v>
      </c>
      <c r="AG412">
        <v>5</v>
      </c>
      <c r="AH412">
        <v>0.2</v>
      </c>
      <c r="AI412">
        <v>50</v>
      </c>
      <c r="AJ412">
        <v>761</v>
      </c>
      <c r="AK412">
        <v>1.37093</v>
      </c>
      <c r="AL412">
        <v>0</v>
      </c>
      <c r="AM412">
        <v>605777</v>
      </c>
      <c r="AN412">
        <v>1800</v>
      </c>
      <c r="AO412">
        <v>78659</v>
      </c>
    </row>
    <row r="413" spans="1:41" x14ac:dyDescent="0.3">
      <c r="A413" s="68" t="s">
        <v>536</v>
      </c>
      <c r="B413" s="20">
        <v>3</v>
      </c>
      <c r="C413" s="20">
        <v>25</v>
      </c>
      <c r="D413" s="20">
        <v>0.2</v>
      </c>
      <c r="E413" t="s">
        <v>4</v>
      </c>
      <c r="F413" t="s">
        <v>3</v>
      </c>
      <c r="G413" s="39" t="str">
        <f t="shared" si="65"/>
        <v>---</v>
      </c>
      <c r="H413" t="s">
        <v>3</v>
      </c>
      <c r="K413" t="s">
        <v>3</v>
      </c>
      <c r="L413" s="57" t="str">
        <f>IF(OR(H_24!$F413="---",H_24!$F413="infeas",H_24!$F413="inf"),"---",(H_24!$F413/M413)-1)</f>
        <v>---</v>
      </c>
      <c r="M413" s="20">
        <f>Model_dem!L153</f>
        <v>713</v>
      </c>
      <c r="N413" t="str">
        <f>Model_dem!G153</f>
        <v>---</v>
      </c>
      <c r="O413" s="23"/>
      <c r="P413" t="str">
        <f>IF(OR(H_24!$Q413&lt;&gt;A413,R413&lt;&gt;B413,S413&lt;&gt;C413,T413&lt;&gt;D413),"Aqui", " ")</f>
        <v>Aqui</v>
      </c>
      <c r="Q413" t="s">
        <v>515</v>
      </c>
      <c r="R413">
        <v>3</v>
      </c>
      <c r="S413">
        <v>0</v>
      </c>
      <c r="T413">
        <v>0.15</v>
      </c>
      <c r="U413">
        <v>100</v>
      </c>
      <c r="V413" t="s">
        <v>511</v>
      </c>
      <c r="W413" t="s">
        <v>511</v>
      </c>
      <c r="X413" t="s">
        <v>511</v>
      </c>
      <c r="Y413" t="s">
        <v>511</v>
      </c>
      <c r="Z413" t="s">
        <v>511</v>
      </c>
      <c r="AE413" t="s">
        <v>535</v>
      </c>
      <c r="AF413">
        <v>1</v>
      </c>
      <c r="AG413">
        <v>10</v>
      </c>
      <c r="AH413">
        <v>0.15</v>
      </c>
      <c r="AI413">
        <v>50</v>
      </c>
      <c r="AJ413">
        <v>761</v>
      </c>
      <c r="AK413">
        <v>0.91961800000000005</v>
      </c>
      <c r="AL413">
        <v>0</v>
      </c>
      <c r="AM413">
        <v>634605</v>
      </c>
      <c r="AN413">
        <v>1800</v>
      </c>
      <c r="AO413">
        <v>75504</v>
      </c>
    </row>
    <row r="414" spans="1:41" x14ac:dyDescent="0.3">
      <c r="A414" s="65" t="s">
        <v>536</v>
      </c>
      <c r="B414" s="66">
        <v>3</v>
      </c>
      <c r="C414" s="66">
        <v>50</v>
      </c>
      <c r="D414" s="66">
        <v>0.05</v>
      </c>
      <c r="E414" t="s">
        <v>0</v>
      </c>
      <c r="F414" t="s">
        <v>3</v>
      </c>
      <c r="G414" s="39" t="e">
        <f t="shared" si="65"/>
        <v>#VALUE!</v>
      </c>
      <c r="H414" t="s">
        <v>3</v>
      </c>
      <c r="K414" t="s">
        <v>3</v>
      </c>
      <c r="L414" s="57" t="str">
        <f>IF(OR(H_24!$F414="---",H_24!$F414="infeas",H_24!$F414="inf"),"---",(H_24!$F414/M414)-1)</f>
        <v>---</v>
      </c>
      <c r="M414" s="20">
        <f>Model_dem!L154</f>
        <v>713</v>
      </c>
      <c r="N414">
        <f>Model_dem!G154</f>
        <v>733</v>
      </c>
      <c r="O414" s="23"/>
      <c r="P414" t="str">
        <f>IF(OR(H_24!$Q414&lt;&gt;A414,R414&lt;&gt;B414,S414&lt;&gt;C414,T414&lt;&gt;D414),"Aqui", " ")</f>
        <v>Aqui</v>
      </c>
      <c r="Q414" t="s">
        <v>515</v>
      </c>
      <c r="R414">
        <v>3</v>
      </c>
      <c r="S414">
        <v>0</v>
      </c>
      <c r="T414">
        <v>0.2</v>
      </c>
      <c r="U414">
        <v>100</v>
      </c>
      <c r="V414" t="s">
        <v>511</v>
      </c>
      <c r="W414" t="s">
        <v>511</v>
      </c>
      <c r="X414" t="s">
        <v>511</v>
      </c>
      <c r="Y414" t="s">
        <v>511</v>
      </c>
      <c r="Z414" t="s">
        <v>511</v>
      </c>
      <c r="AE414" t="s">
        <v>535</v>
      </c>
      <c r="AF414">
        <v>1</v>
      </c>
      <c r="AG414">
        <v>10</v>
      </c>
      <c r="AH414">
        <v>0.2</v>
      </c>
      <c r="AI414">
        <v>50</v>
      </c>
      <c r="AJ414">
        <v>761</v>
      </c>
      <c r="AK414">
        <v>9.8098299999999998</v>
      </c>
      <c r="AL414">
        <v>30</v>
      </c>
      <c r="AM414">
        <v>676451</v>
      </c>
      <c r="AN414">
        <v>1800.03</v>
      </c>
      <c r="AO414">
        <v>78012</v>
      </c>
    </row>
    <row r="415" spans="1:41" x14ac:dyDescent="0.3">
      <c r="A415" s="68" t="s">
        <v>536</v>
      </c>
      <c r="B415" s="20">
        <v>3</v>
      </c>
      <c r="C415" s="20">
        <v>50</v>
      </c>
      <c r="D415" s="20">
        <v>0.1</v>
      </c>
      <c r="E415" t="s">
        <v>0</v>
      </c>
      <c r="F415" t="s">
        <v>3</v>
      </c>
      <c r="G415" s="39" t="e">
        <f t="shared" si="65"/>
        <v>#VALUE!</v>
      </c>
      <c r="H415" t="s">
        <v>3</v>
      </c>
      <c r="K415" t="s">
        <v>3</v>
      </c>
      <c r="L415" s="57" t="str">
        <f>IF(OR(H_24!$F415="---",H_24!$F415="infeas",H_24!$F415="inf"),"---",(H_24!$F415/M415)-1)</f>
        <v>---</v>
      </c>
      <c r="M415" s="20">
        <f>Model_dem!L155</f>
        <v>713</v>
      </c>
      <c r="N415">
        <f>Model_dem!G155</f>
        <v>781</v>
      </c>
      <c r="O415" s="23"/>
      <c r="P415" t="str">
        <f>IF(OR(H_24!$Q415&lt;&gt;A415,R415&lt;&gt;B415,S415&lt;&gt;C415,T415&lt;&gt;D415),"Aqui", " ")</f>
        <v>Aqui</v>
      </c>
      <c r="Q415" t="s">
        <v>515</v>
      </c>
      <c r="R415">
        <v>3</v>
      </c>
      <c r="S415">
        <v>10</v>
      </c>
      <c r="T415">
        <v>0.05</v>
      </c>
      <c r="U415">
        <v>100</v>
      </c>
      <c r="V415">
        <v>1022</v>
      </c>
      <c r="W415">
        <v>43.3536</v>
      </c>
      <c r="X415">
        <v>6</v>
      </c>
      <c r="Y415">
        <v>1794</v>
      </c>
      <c r="Z415">
        <v>1800.06</v>
      </c>
      <c r="AA415">
        <v>82907</v>
      </c>
      <c r="AE415" t="s">
        <v>535</v>
      </c>
      <c r="AF415">
        <v>1</v>
      </c>
      <c r="AG415">
        <v>25</v>
      </c>
      <c r="AH415">
        <v>0.05</v>
      </c>
      <c r="AI415">
        <v>50</v>
      </c>
      <c r="AJ415">
        <v>761</v>
      </c>
      <c r="AK415">
        <v>2.9607899999999998</v>
      </c>
      <c r="AL415">
        <v>0</v>
      </c>
      <c r="AM415">
        <v>238260</v>
      </c>
      <c r="AN415">
        <v>1800</v>
      </c>
      <c r="AO415">
        <v>57103</v>
      </c>
    </row>
    <row r="416" spans="1:41" x14ac:dyDescent="0.3">
      <c r="A416" s="65" t="s">
        <v>536</v>
      </c>
      <c r="B416" s="66">
        <v>3</v>
      </c>
      <c r="C416" s="66">
        <v>50</v>
      </c>
      <c r="D416" s="66">
        <v>0.15</v>
      </c>
      <c r="E416" t="s">
        <v>4</v>
      </c>
      <c r="F416" t="s">
        <v>3</v>
      </c>
      <c r="G416" s="39" t="str">
        <f t="shared" si="65"/>
        <v>---</v>
      </c>
      <c r="H416" t="s">
        <v>3</v>
      </c>
      <c r="K416" t="s">
        <v>3</v>
      </c>
      <c r="L416" s="57" t="str">
        <f>IF(OR(H_24!$F416="---",H_24!$F416="infeas",H_24!$F416="inf"),"---",(H_24!$F416/M416)-1)</f>
        <v>---</v>
      </c>
      <c r="M416" s="20">
        <f>Model_dem!L156</f>
        <v>713</v>
      </c>
      <c r="N416" t="str">
        <f>Model_dem!G156</f>
        <v>---</v>
      </c>
      <c r="O416" s="23"/>
      <c r="P416" t="str">
        <f>IF(OR(H_24!$Q416&lt;&gt;A416,R416&lt;&gt;B416,S416&lt;&gt;C416,T416&lt;&gt;D416),"Aqui", " ")</f>
        <v>Aqui</v>
      </c>
      <c r="Q416" t="s">
        <v>515</v>
      </c>
      <c r="R416">
        <v>3</v>
      </c>
      <c r="S416">
        <v>10</v>
      </c>
      <c r="T416">
        <v>0.1</v>
      </c>
      <c r="U416">
        <v>100</v>
      </c>
      <c r="V416" t="s">
        <v>511</v>
      </c>
      <c r="W416" t="s">
        <v>511</v>
      </c>
      <c r="X416" t="s">
        <v>511</v>
      </c>
      <c r="Y416" t="s">
        <v>511</v>
      </c>
      <c r="Z416" t="s">
        <v>511</v>
      </c>
      <c r="AE416" t="s">
        <v>535</v>
      </c>
      <c r="AF416">
        <v>1</v>
      </c>
      <c r="AG416">
        <v>25</v>
      </c>
      <c r="AH416">
        <v>0.1</v>
      </c>
      <c r="AI416">
        <v>50</v>
      </c>
      <c r="AJ416">
        <v>775</v>
      </c>
      <c r="AK416">
        <v>2.6712799999999999</v>
      </c>
      <c r="AL416">
        <v>0</v>
      </c>
      <c r="AM416">
        <v>153432</v>
      </c>
      <c r="AN416">
        <v>1800</v>
      </c>
      <c r="AO416">
        <v>41276</v>
      </c>
    </row>
    <row r="417" spans="1:41" x14ac:dyDescent="0.3">
      <c r="A417" s="68" t="s">
        <v>536</v>
      </c>
      <c r="B417" s="20">
        <v>3</v>
      </c>
      <c r="C417" s="20">
        <v>50</v>
      </c>
      <c r="D417" s="20">
        <v>0.2</v>
      </c>
      <c r="E417" t="s">
        <v>4</v>
      </c>
      <c r="F417" t="s">
        <v>3</v>
      </c>
      <c r="G417" s="39" t="str">
        <f t="shared" si="65"/>
        <v>---</v>
      </c>
      <c r="H417" t="s">
        <v>3</v>
      </c>
      <c r="K417" t="s">
        <v>3</v>
      </c>
      <c r="L417" s="57" t="str">
        <f>IF(OR(H_24!$F417="---",H_24!$F417="infeas",H_24!$F417="inf"),"---",(H_24!$F417/M417)-1)</f>
        <v>---</v>
      </c>
      <c r="M417" s="20">
        <f>Model_dem!L157</f>
        <v>713</v>
      </c>
      <c r="N417" t="str">
        <f>Model_dem!G157</f>
        <v>---</v>
      </c>
      <c r="O417" s="23"/>
      <c r="P417" t="str">
        <f>IF(OR(H_24!$Q417&lt;&gt;A417,R417&lt;&gt;B417,S417&lt;&gt;C417,T417&lt;&gt;D417),"Aqui", " ")</f>
        <v>Aqui</v>
      </c>
      <c r="Q417" t="s">
        <v>515</v>
      </c>
      <c r="R417">
        <v>3</v>
      </c>
      <c r="S417">
        <v>10</v>
      </c>
      <c r="T417">
        <v>0.15</v>
      </c>
      <c r="U417">
        <v>100</v>
      </c>
      <c r="V417" t="s">
        <v>511</v>
      </c>
      <c r="W417" t="s">
        <v>511</v>
      </c>
      <c r="X417" t="s">
        <v>511</v>
      </c>
      <c r="Y417" t="s">
        <v>511</v>
      </c>
      <c r="Z417" t="s">
        <v>511</v>
      </c>
      <c r="AE417" t="s">
        <v>535</v>
      </c>
      <c r="AF417">
        <v>1</v>
      </c>
      <c r="AG417">
        <v>25</v>
      </c>
      <c r="AH417">
        <v>0.15</v>
      </c>
      <c r="AI417">
        <v>50</v>
      </c>
      <c r="AJ417">
        <v>777</v>
      </c>
      <c r="AK417">
        <v>119.932</v>
      </c>
      <c r="AL417">
        <v>199</v>
      </c>
      <c r="AM417">
        <v>41275</v>
      </c>
      <c r="AN417">
        <v>1800</v>
      </c>
      <c r="AO417">
        <v>30042</v>
      </c>
    </row>
    <row r="418" spans="1:41" x14ac:dyDescent="0.3">
      <c r="A418" s="65" t="s">
        <v>524</v>
      </c>
      <c r="B418" s="66">
        <v>0</v>
      </c>
      <c r="C418" s="66">
        <v>0</v>
      </c>
      <c r="D418" s="66">
        <v>0.05</v>
      </c>
      <c r="E418" t="s">
        <v>0</v>
      </c>
      <c r="F418" t="s">
        <v>3</v>
      </c>
      <c r="G418" s="39" t="e">
        <f t="shared" si="65"/>
        <v>#VALUE!</v>
      </c>
      <c r="H418" t="s">
        <v>3</v>
      </c>
      <c r="K418" t="s">
        <v>3</v>
      </c>
      <c r="L418" s="57" t="str">
        <f>IF(OR(H_24!$F418="---",H_24!$F418="infeas",H_24!$F418="inf"),"---",(H_24!$F418/M418)-1)</f>
        <v>---</v>
      </c>
      <c r="M418" s="20">
        <f>Model_dem!L158</f>
        <v>1006</v>
      </c>
      <c r="N418">
        <f>Model_dem!G158</f>
        <v>1006</v>
      </c>
      <c r="O418" s="23"/>
      <c r="P418" t="str">
        <f>IF(OR(H_24!$Q418&lt;&gt;A418,R418&lt;&gt;B418,S418&lt;&gt;C418,T418&lt;&gt;D418),"Aqui", " ")</f>
        <v>Aqui</v>
      </c>
      <c r="Q418" t="s">
        <v>515</v>
      </c>
      <c r="R418">
        <v>3</v>
      </c>
      <c r="S418">
        <v>10</v>
      </c>
      <c r="T418">
        <v>0.2</v>
      </c>
      <c r="U418">
        <v>100</v>
      </c>
      <c r="V418" t="s">
        <v>511</v>
      </c>
      <c r="W418" t="s">
        <v>511</v>
      </c>
      <c r="X418" t="s">
        <v>511</v>
      </c>
      <c r="Y418" t="s">
        <v>511</v>
      </c>
      <c r="Z418" t="s">
        <v>511</v>
      </c>
      <c r="AE418" t="s">
        <v>535</v>
      </c>
      <c r="AF418">
        <v>1</v>
      </c>
      <c r="AG418">
        <v>25</v>
      </c>
      <c r="AH418">
        <v>0.2</v>
      </c>
      <c r="AI418">
        <v>50</v>
      </c>
      <c r="AJ418">
        <v>785</v>
      </c>
      <c r="AK418">
        <v>9.1530500000000004</v>
      </c>
      <c r="AL418">
        <v>2</v>
      </c>
      <c r="AM418">
        <v>16157</v>
      </c>
      <c r="AN418">
        <v>1800.2</v>
      </c>
      <c r="AO418">
        <v>20753</v>
      </c>
    </row>
    <row r="419" spans="1:41" x14ac:dyDescent="0.3">
      <c r="A419" s="68" t="s">
        <v>524</v>
      </c>
      <c r="B419" s="20">
        <v>0</v>
      </c>
      <c r="C419" s="20">
        <v>0</v>
      </c>
      <c r="D419" s="20">
        <v>0.1</v>
      </c>
      <c r="E419" t="s">
        <v>0</v>
      </c>
      <c r="F419" t="s">
        <v>3</v>
      </c>
      <c r="G419" s="39" t="e">
        <f t="shared" si="65"/>
        <v>#VALUE!</v>
      </c>
      <c r="H419" t="s">
        <v>3</v>
      </c>
      <c r="K419" t="s">
        <v>3</v>
      </c>
      <c r="L419" s="57" t="str">
        <f>IF(OR(H_24!$F419="---",H_24!$F419="infeas",H_24!$F419="inf"),"---",(H_24!$F419/M419)-1)</f>
        <v>---</v>
      </c>
      <c r="M419" s="20">
        <f>Model_dem!L159</f>
        <v>1006</v>
      </c>
      <c r="N419">
        <f>Model_dem!G159</f>
        <v>1006</v>
      </c>
      <c r="O419" s="23"/>
      <c r="P419" t="str">
        <f>IF(OR(H_24!$Q419&lt;&gt;A419,R419&lt;&gt;B419,S419&lt;&gt;C419,T419&lt;&gt;D419),"Aqui", " ")</f>
        <v>Aqui</v>
      </c>
      <c r="Q419" t="s">
        <v>515</v>
      </c>
      <c r="R419">
        <v>3</v>
      </c>
      <c r="S419">
        <v>25</v>
      </c>
      <c r="T419">
        <v>0.05</v>
      </c>
      <c r="U419">
        <v>100</v>
      </c>
      <c r="V419">
        <v>1022</v>
      </c>
      <c r="W419">
        <v>16.735900000000001</v>
      </c>
      <c r="X419">
        <v>5</v>
      </c>
      <c r="Y419">
        <v>3176</v>
      </c>
      <c r="Z419">
        <v>1800.1</v>
      </c>
      <c r="AA419">
        <v>125572</v>
      </c>
      <c r="AE419" t="s">
        <v>535</v>
      </c>
      <c r="AF419">
        <v>1</v>
      </c>
      <c r="AG419">
        <v>50</v>
      </c>
      <c r="AH419">
        <v>0.05</v>
      </c>
      <c r="AI419">
        <v>50</v>
      </c>
      <c r="AJ419">
        <v>769</v>
      </c>
      <c r="AK419">
        <v>3.73637</v>
      </c>
      <c r="AL419">
        <v>0</v>
      </c>
      <c r="AM419">
        <v>159485</v>
      </c>
      <c r="AN419">
        <v>1800</v>
      </c>
      <c r="AO419">
        <v>47251</v>
      </c>
    </row>
    <row r="420" spans="1:41" x14ac:dyDescent="0.3">
      <c r="A420" s="65" t="s">
        <v>524</v>
      </c>
      <c r="B420" s="66">
        <v>0</v>
      </c>
      <c r="C420" s="66">
        <v>0</v>
      </c>
      <c r="D420" s="66">
        <v>0.15</v>
      </c>
      <c r="E420" t="s">
        <v>0</v>
      </c>
      <c r="F420" t="s">
        <v>3</v>
      </c>
      <c r="G420" s="39" t="e">
        <f t="shared" si="65"/>
        <v>#VALUE!</v>
      </c>
      <c r="H420" t="s">
        <v>3</v>
      </c>
      <c r="K420" t="s">
        <v>3</v>
      </c>
      <c r="L420" s="57" t="str">
        <f>IF(OR(H_24!$F420="---",H_24!$F420="infeas",H_24!$F420="inf"),"---",(H_24!$F420/M420)-1)</f>
        <v>---</v>
      </c>
      <c r="M420" s="20">
        <f>Model_dem!L160</f>
        <v>1006</v>
      </c>
      <c r="N420">
        <f>Model_dem!G160</f>
        <v>1006</v>
      </c>
      <c r="O420" s="23"/>
      <c r="P420" t="str">
        <f>IF(OR(H_24!$Q420&lt;&gt;A420,R420&lt;&gt;B420,S420&lt;&gt;C420,T420&lt;&gt;D420),"Aqui", " ")</f>
        <v>Aqui</v>
      </c>
      <c r="Q420" t="s">
        <v>515</v>
      </c>
      <c r="R420">
        <v>3</v>
      </c>
      <c r="S420">
        <v>25</v>
      </c>
      <c r="T420">
        <v>0.1</v>
      </c>
      <c r="U420">
        <v>100</v>
      </c>
      <c r="V420" t="s">
        <v>511</v>
      </c>
      <c r="W420" t="s">
        <v>511</v>
      </c>
      <c r="X420" t="s">
        <v>511</v>
      </c>
      <c r="Y420" t="s">
        <v>511</v>
      </c>
      <c r="Z420" t="s">
        <v>511</v>
      </c>
      <c r="AE420" t="s">
        <v>535</v>
      </c>
      <c r="AF420">
        <v>1</v>
      </c>
      <c r="AG420">
        <v>50</v>
      </c>
      <c r="AH420">
        <v>0.1</v>
      </c>
      <c r="AI420">
        <v>50</v>
      </c>
      <c r="AJ420">
        <v>777</v>
      </c>
      <c r="AK420">
        <v>8.3189899999999994</v>
      </c>
      <c r="AL420">
        <v>3</v>
      </c>
      <c r="AM420">
        <v>97739</v>
      </c>
      <c r="AN420">
        <v>1800.16</v>
      </c>
      <c r="AO420">
        <v>34054</v>
      </c>
    </row>
    <row r="421" spans="1:41" x14ac:dyDescent="0.3">
      <c r="A421" s="68" t="s">
        <v>524</v>
      </c>
      <c r="B421" s="20">
        <v>0</v>
      </c>
      <c r="C421" s="20">
        <v>0</v>
      </c>
      <c r="D421" s="20">
        <v>0.2</v>
      </c>
      <c r="E421" t="s">
        <v>1</v>
      </c>
      <c r="F421" t="s">
        <v>3</v>
      </c>
      <c r="G421" s="39" t="e">
        <f t="shared" si="65"/>
        <v>#VALUE!</v>
      </c>
      <c r="H421" t="s">
        <v>3</v>
      </c>
      <c r="K421" t="s">
        <v>3</v>
      </c>
      <c r="L421" s="57" t="str">
        <f>IF(OR(H_24!$F421="---",H_24!$F421="infeas",H_24!$F421="inf"),"---",(H_24!$F421/M421)-1)</f>
        <v>---</v>
      </c>
      <c r="M421" s="20">
        <f>Model_dem!L161</f>
        <v>1006</v>
      </c>
      <c r="N421">
        <f>Model_dem!G161</f>
        <v>1006</v>
      </c>
      <c r="O421" s="23"/>
      <c r="P421" t="str">
        <f>IF(OR(H_24!$Q421&lt;&gt;A421,R421&lt;&gt;B421,S421&lt;&gt;C421,T421&lt;&gt;D421),"Aqui", " ")</f>
        <v>Aqui</v>
      </c>
      <c r="Q421" t="s">
        <v>515</v>
      </c>
      <c r="R421">
        <v>3</v>
      </c>
      <c r="S421">
        <v>25</v>
      </c>
      <c r="T421">
        <v>0.15</v>
      </c>
      <c r="U421">
        <v>100</v>
      </c>
      <c r="V421" t="s">
        <v>511</v>
      </c>
      <c r="W421" t="s">
        <v>511</v>
      </c>
      <c r="X421" t="s">
        <v>511</v>
      </c>
      <c r="Y421" t="s">
        <v>511</v>
      </c>
      <c r="Z421" t="s">
        <v>511</v>
      </c>
      <c r="AE421" t="s">
        <v>535</v>
      </c>
      <c r="AF421">
        <v>1</v>
      </c>
      <c r="AG421">
        <v>50</v>
      </c>
      <c r="AH421">
        <v>0.15</v>
      </c>
      <c r="AI421">
        <v>50</v>
      </c>
      <c r="AJ421">
        <v>785</v>
      </c>
      <c r="AK421">
        <v>7.33988</v>
      </c>
      <c r="AL421">
        <v>0</v>
      </c>
      <c r="AM421">
        <v>17476</v>
      </c>
      <c r="AN421">
        <v>1800.02</v>
      </c>
      <c r="AO421">
        <v>19551</v>
      </c>
    </row>
    <row r="422" spans="1:41" x14ac:dyDescent="0.3">
      <c r="A422" s="65" t="s">
        <v>524</v>
      </c>
      <c r="B422" s="66">
        <v>1</v>
      </c>
      <c r="C422" s="66">
        <v>5</v>
      </c>
      <c r="D422" s="66">
        <v>0.05</v>
      </c>
      <c r="E422" t="s">
        <v>0</v>
      </c>
      <c r="F422" t="s">
        <v>3</v>
      </c>
      <c r="G422" s="39" t="e">
        <f t="shared" si="65"/>
        <v>#VALUE!</v>
      </c>
      <c r="H422" t="s">
        <v>3</v>
      </c>
      <c r="K422" t="s">
        <v>3</v>
      </c>
      <c r="L422" s="57" t="str">
        <f>IF(OR(H_24!$F422="---",H_24!$F422="infeas",H_24!$F422="inf"),"---",(H_24!$F422/M422)-1)</f>
        <v>---</v>
      </c>
      <c r="M422" s="20">
        <f>Model_dem!L162</f>
        <v>1006</v>
      </c>
      <c r="N422">
        <f>Model_dem!G162</f>
        <v>1007</v>
      </c>
      <c r="O422" s="23"/>
      <c r="P422" t="str">
        <f>IF(OR(H_24!$Q422&lt;&gt;A422,R422&lt;&gt;B422,S422&lt;&gt;C422,T422&lt;&gt;D422),"Aqui", " ")</f>
        <v>Aqui</v>
      </c>
      <c r="Q422" t="s">
        <v>515</v>
      </c>
      <c r="R422">
        <v>3</v>
      </c>
      <c r="S422">
        <v>25</v>
      </c>
      <c r="T422">
        <v>0.2</v>
      </c>
      <c r="U422">
        <v>100</v>
      </c>
      <c r="V422" t="s">
        <v>511</v>
      </c>
      <c r="W422" t="s">
        <v>511</v>
      </c>
      <c r="X422" t="s">
        <v>511</v>
      </c>
      <c r="Y422" t="s">
        <v>511</v>
      </c>
      <c r="Z422" t="s">
        <v>511</v>
      </c>
      <c r="AE422" t="s">
        <v>535</v>
      </c>
      <c r="AF422">
        <v>1</v>
      </c>
      <c r="AG422">
        <v>50</v>
      </c>
      <c r="AH422">
        <v>0.2</v>
      </c>
      <c r="AI422">
        <v>50</v>
      </c>
      <c r="AJ422">
        <v>816</v>
      </c>
      <c r="AK422">
        <v>35.393900000000002</v>
      </c>
      <c r="AL422">
        <v>0</v>
      </c>
      <c r="AM422">
        <v>594</v>
      </c>
      <c r="AN422">
        <v>1800.47</v>
      </c>
      <c r="AO422">
        <v>5522</v>
      </c>
    </row>
    <row r="423" spans="1:41" x14ac:dyDescent="0.3">
      <c r="A423" s="68" t="s">
        <v>524</v>
      </c>
      <c r="B423" s="20">
        <v>1</v>
      </c>
      <c r="C423" s="20">
        <v>5</v>
      </c>
      <c r="D423" s="20">
        <v>0.1</v>
      </c>
      <c r="E423" t="s">
        <v>0</v>
      </c>
      <c r="F423" t="s">
        <v>3</v>
      </c>
      <c r="G423" s="39" t="e">
        <f t="shared" si="65"/>
        <v>#VALUE!</v>
      </c>
      <c r="H423" t="s">
        <v>3</v>
      </c>
      <c r="K423" t="s">
        <v>3</v>
      </c>
      <c r="L423" s="57" t="str">
        <f>IF(OR(H_24!$F423="---",H_24!$F423="infeas",H_24!$F423="inf"),"---",(H_24!$F423/M423)-1)</f>
        <v>---</v>
      </c>
      <c r="M423" s="20">
        <f>Model_dem!L163</f>
        <v>1006</v>
      </c>
      <c r="N423">
        <f>Model_dem!G163</f>
        <v>1009</v>
      </c>
      <c r="O423" s="23"/>
      <c r="P423" t="str">
        <f>IF(OR(H_24!$Q423&lt;&gt;A423,R423&lt;&gt;B423,S423&lt;&gt;C423,T423&lt;&gt;D423),"Aqui", " ")</f>
        <v>Aqui</v>
      </c>
      <c r="Q423" t="s">
        <v>515</v>
      </c>
      <c r="R423">
        <v>3</v>
      </c>
      <c r="S423">
        <v>50</v>
      </c>
      <c r="T423">
        <v>0.05</v>
      </c>
      <c r="U423">
        <v>100</v>
      </c>
      <c r="V423">
        <v>1022</v>
      </c>
      <c r="W423">
        <v>27.866299999999999</v>
      </c>
      <c r="X423">
        <v>3</v>
      </c>
      <c r="Y423">
        <v>1832</v>
      </c>
      <c r="Z423">
        <v>1800.95</v>
      </c>
      <c r="AA423">
        <v>87541</v>
      </c>
      <c r="AE423" t="s">
        <v>535</v>
      </c>
      <c r="AF423">
        <v>2</v>
      </c>
      <c r="AG423">
        <v>5</v>
      </c>
      <c r="AH423">
        <v>0.1</v>
      </c>
      <c r="AI423">
        <v>50</v>
      </c>
      <c r="AJ423">
        <v>753</v>
      </c>
      <c r="AK423">
        <v>1.54437</v>
      </c>
      <c r="AL423">
        <v>0</v>
      </c>
      <c r="AM423">
        <v>698259</v>
      </c>
      <c r="AN423">
        <v>1800</v>
      </c>
      <c r="AO423">
        <v>77536</v>
      </c>
    </row>
    <row r="424" spans="1:41" x14ac:dyDescent="0.3">
      <c r="A424" s="65" t="s">
        <v>524</v>
      </c>
      <c r="B424" s="66">
        <v>1</v>
      </c>
      <c r="C424" s="66">
        <v>5</v>
      </c>
      <c r="D424" s="66">
        <v>0.15</v>
      </c>
      <c r="E424" t="s">
        <v>0</v>
      </c>
      <c r="F424" t="s">
        <v>3</v>
      </c>
      <c r="G424" s="39" t="e">
        <f t="shared" si="65"/>
        <v>#VALUE!</v>
      </c>
      <c r="H424" t="s">
        <v>3</v>
      </c>
      <c r="K424" t="s">
        <v>3</v>
      </c>
      <c r="L424" s="57" t="str">
        <f>IF(OR(H_24!$F424="---",H_24!$F424="infeas",H_24!$F424="inf"),"---",(H_24!$F424/M424)-1)</f>
        <v>---</v>
      </c>
      <c r="M424" s="20">
        <f>Model_dem!L164</f>
        <v>1006</v>
      </c>
      <c r="N424">
        <f>Model_dem!G164</f>
        <v>1015</v>
      </c>
      <c r="O424" s="23"/>
      <c r="P424" t="str">
        <f>IF(OR(H_24!$Q424&lt;&gt;A424,R424&lt;&gt;B424,S424&lt;&gt;C424,T424&lt;&gt;D424),"Aqui", " ")</f>
        <v>Aqui</v>
      </c>
      <c r="Q424" t="s">
        <v>515</v>
      </c>
      <c r="R424">
        <v>3</v>
      </c>
      <c r="S424">
        <v>50</v>
      </c>
      <c r="T424">
        <v>0.1</v>
      </c>
      <c r="U424">
        <v>100</v>
      </c>
      <c r="V424" t="s">
        <v>511</v>
      </c>
      <c r="W424" t="s">
        <v>511</v>
      </c>
      <c r="X424" t="s">
        <v>511</v>
      </c>
      <c r="Y424" t="s">
        <v>511</v>
      </c>
      <c r="Z424" t="s">
        <v>511</v>
      </c>
      <c r="AE424" t="s">
        <v>535</v>
      </c>
      <c r="AF424">
        <v>2</v>
      </c>
      <c r="AG424">
        <v>5</v>
      </c>
      <c r="AH424">
        <v>0.15</v>
      </c>
      <c r="AI424">
        <v>50</v>
      </c>
      <c r="AJ424">
        <v>761</v>
      </c>
      <c r="AK424">
        <v>1.0547800000000001</v>
      </c>
      <c r="AL424">
        <v>0</v>
      </c>
      <c r="AM424">
        <v>541981</v>
      </c>
      <c r="AN424">
        <v>1800</v>
      </c>
      <c r="AO424">
        <v>72695</v>
      </c>
    </row>
    <row r="425" spans="1:41" x14ac:dyDescent="0.3">
      <c r="A425" s="68" t="s">
        <v>524</v>
      </c>
      <c r="B425" s="20">
        <v>1</v>
      </c>
      <c r="C425" s="20">
        <v>5</v>
      </c>
      <c r="D425" s="20">
        <v>0.2</v>
      </c>
      <c r="E425" t="s">
        <v>0</v>
      </c>
      <c r="F425" t="s">
        <v>3</v>
      </c>
      <c r="G425" s="39" t="e">
        <f t="shared" si="65"/>
        <v>#VALUE!</v>
      </c>
      <c r="H425" t="s">
        <v>3</v>
      </c>
      <c r="K425" t="s">
        <v>3</v>
      </c>
      <c r="L425" s="57" t="str">
        <f>IF(OR(H_24!$F425="---",H_24!$F425="infeas",H_24!$F425="inf"),"---",(H_24!$F425/M425)-1)</f>
        <v>---</v>
      </c>
      <c r="M425" s="20">
        <f>Model_dem!L165</f>
        <v>1006</v>
      </c>
      <c r="N425">
        <f>Model_dem!G165</f>
        <v>1015</v>
      </c>
      <c r="O425" s="23"/>
      <c r="P425" t="str">
        <f>IF(OR(H_24!$Q425&lt;&gt;A425,R425&lt;&gt;B425,S425&lt;&gt;C425,T425&lt;&gt;D425),"Aqui", " ")</f>
        <v>Aqui</v>
      </c>
      <c r="Q425" t="s">
        <v>515</v>
      </c>
      <c r="R425">
        <v>3</v>
      </c>
      <c r="S425">
        <v>50</v>
      </c>
      <c r="T425">
        <v>0.15</v>
      </c>
      <c r="U425">
        <v>100</v>
      </c>
      <c r="V425" t="s">
        <v>511</v>
      </c>
      <c r="W425" t="s">
        <v>511</v>
      </c>
      <c r="X425" t="s">
        <v>511</v>
      </c>
      <c r="Y425" t="s">
        <v>511</v>
      </c>
      <c r="Z425" t="s">
        <v>511</v>
      </c>
      <c r="AE425" t="s">
        <v>535</v>
      </c>
      <c r="AF425">
        <v>2</v>
      </c>
      <c r="AG425">
        <v>5</v>
      </c>
      <c r="AH425">
        <v>0.2</v>
      </c>
      <c r="AI425">
        <v>50</v>
      </c>
      <c r="AJ425">
        <v>761</v>
      </c>
      <c r="AK425">
        <v>8.6455099999999998</v>
      </c>
      <c r="AL425">
        <v>14</v>
      </c>
      <c r="AM425">
        <v>640580</v>
      </c>
      <c r="AN425">
        <v>1800</v>
      </c>
      <c r="AO425">
        <v>78591</v>
      </c>
    </row>
    <row r="426" spans="1:41" x14ac:dyDescent="0.3">
      <c r="A426" s="65" t="s">
        <v>524</v>
      </c>
      <c r="B426" s="66">
        <v>1</v>
      </c>
      <c r="C426" s="66">
        <v>10</v>
      </c>
      <c r="D426" s="66">
        <v>0.05</v>
      </c>
      <c r="E426" t="s">
        <v>0</v>
      </c>
      <c r="F426" t="s">
        <v>3</v>
      </c>
      <c r="G426" s="39" t="e">
        <f t="shared" si="65"/>
        <v>#VALUE!</v>
      </c>
      <c r="H426" t="s">
        <v>3</v>
      </c>
      <c r="K426" t="s">
        <v>3</v>
      </c>
      <c r="L426" s="57" t="str">
        <f>IF(OR(H_24!$F426="---",H_24!$F426="infeas",H_24!$F426="inf"),"---",(H_24!$F426/M426)-1)</f>
        <v>---</v>
      </c>
      <c r="M426" s="20">
        <f>Model_dem!L166</f>
        <v>1006</v>
      </c>
      <c r="N426">
        <f>Model_dem!G166</f>
        <v>1007</v>
      </c>
      <c r="O426" s="23"/>
      <c r="P426" t="str">
        <f>IF(OR(H_24!$Q426&lt;&gt;A426,R426&lt;&gt;B426,S426&lt;&gt;C426,T426&lt;&gt;D426),"Aqui", " ")</f>
        <v>Aqui</v>
      </c>
      <c r="Q426" t="s">
        <v>515</v>
      </c>
      <c r="R426">
        <v>3</v>
      </c>
      <c r="S426">
        <v>50</v>
      </c>
      <c r="T426">
        <v>0.2</v>
      </c>
      <c r="U426">
        <v>100</v>
      </c>
      <c r="V426" t="s">
        <v>511</v>
      </c>
      <c r="W426" t="s">
        <v>511</v>
      </c>
      <c r="X426" t="s">
        <v>511</v>
      </c>
      <c r="Y426" t="s">
        <v>511</v>
      </c>
      <c r="Z426" t="s">
        <v>511</v>
      </c>
      <c r="AE426" t="s">
        <v>535</v>
      </c>
      <c r="AF426">
        <v>2</v>
      </c>
      <c r="AG426">
        <v>10</v>
      </c>
      <c r="AH426">
        <v>0.05</v>
      </c>
      <c r="AI426">
        <v>50</v>
      </c>
      <c r="AJ426">
        <v>753</v>
      </c>
      <c r="AK426">
        <v>1.1820999999999999</v>
      </c>
      <c r="AL426">
        <v>0</v>
      </c>
      <c r="AM426">
        <v>493421</v>
      </c>
      <c r="AN426">
        <v>1800</v>
      </c>
      <c r="AO426">
        <v>73217</v>
      </c>
    </row>
    <row r="427" spans="1:41" x14ac:dyDescent="0.3">
      <c r="A427" s="68" t="s">
        <v>524</v>
      </c>
      <c r="B427" s="20">
        <v>1</v>
      </c>
      <c r="C427" s="20">
        <v>10</v>
      </c>
      <c r="D427" s="20">
        <v>0.1</v>
      </c>
      <c r="E427" t="s">
        <v>0</v>
      </c>
      <c r="F427" t="s">
        <v>3</v>
      </c>
      <c r="G427" s="39" t="e">
        <f t="shared" si="65"/>
        <v>#VALUE!</v>
      </c>
      <c r="H427" t="s">
        <v>3</v>
      </c>
      <c r="K427" t="s">
        <v>3</v>
      </c>
      <c r="L427" s="57" t="str">
        <f>IF(OR(H_24!$F427="---",H_24!$F427="infeas",H_24!$F427="inf"),"---",(H_24!$F427/M427)-1)</f>
        <v>---</v>
      </c>
      <c r="M427" s="20">
        <f>Model_dem!L167</f>
        <v>1006</v>
      </c>
      <c r="N427">
        <f>Model_dem!G167</f>
        <v>1009</v>
      </c>
      <c r="O427" s="23"/>
      <c r="P427" t="str">
        <f>IF(OR(H_24!$Q427&lt;&gt;A427,R427&lt;&gt;B427,S427&lt;&gt;C427,T427&lt;&gt;D427),"Aqui", " ")</f>
        <v>Aqui</v>
      </c>
      <c r="Q427" t="s">
        <v>519</v>
      </c>
      <c r="R427">
        <v>1</v>
      </c>
      <c r="S427">
        <v>5</v>
      </c>
      <c r="T427">
        <v>0.05</v>
      </c>
      <c r="U427">
        <v>50</v>
      </c>
      <c r="V427">
        <v>672</v>
      </c>
      <c r="W427">
        <v>1.56623</v>
      </c>
      <c r="X427">
        <v>0</v>
      </c>
      <c r="Y427">
        <v>161958</v>
      </c>
      <c r="Z427">
        <v>1800</v>
      </c>
      <c r="AA427">
        <v>5068</v>
      </c>
      <c r="AE427" t="s">
        <v>535</v>
      </c>
      <c r="AF427">
        <v>2</v>
      </c>
      <c r="AG427">
        <v>10</v>
      </c>
      <c r="AH427">
        <v>0.1</v>
      </c>
      <c r="AI427">
        <v>50</v>
      </c>
      <c r="AJ427">
        <v>761</v>
      </c>
      <c r="AK427">
        <v>1.1933499999999999</v>
      </c>
      <c r="AL427">
        <v>0</v>
      </c>
      <c r="AM427">
        <v>490667</v>
      </c>
      <c r="AN427">
        <v>1800</v>
      </c>
      <c r="AO427">
        <v>73176</v>
      </c>
    </row>
    <row r="428" spans="1:41" x14ac:dyDescent="0.3">
      <c r="A428" s="65" t="s">
        <v>524</v>
      </c>
      <c r="B428" s="66">
        <v>1</v>
      </c>
      <c r="C428" s="66">
        <v>10</v>
      </c>
      <c r="D428" s="66">
        <v>0.15</v>
      </c>
      <c r="E428" t="s">
        <v>0</v>
      </c>
      <c r="F428" t="s">
        <v>3</v>
      </c>
      <c r="G428" s="39" t="e">
        <f t="shared" si="65"/>
        <v>#VALUE!</v>
      </c>
      <c r="H428" t="s">
        <v>3</v>
      </c>
      <c r="K428" t="s">
        <v>3</v>
      </c>
      <c r="L428" s="57" t="str">
        <f>IF(OR(H_24!$F428="---",H_24!$F428="infeas",H_24!$F428="inf"),"---",(H_24!$F428/M428)-1)</f>
        <v>---</v>
      </c>
      <c r="M428" s="20">
        <f>Model_dem!L168</f>
        <v>1006</v>
      </c>
      <c r="N428">
        <f>Model_dem!G168</f>
        <v>1015</v>
      </c>
      <c r="O428" s="23"/>
      <c r="P428" t="str">
        <f>IF(OR(H_24!$Q428&lt;&gt;A428,R428&lt;&gt;B428,S428&lt;&gt;C428,T428&lt;&gt;D428),"Aqui", " ")</f>
        <v>Aqui</v>
      </c>
      <c r="Q428" t="s">
        <v>519</v>
      </c>
      <c r="R428">
        <v>1</v>
      </c>
      <c r="S428">
        <v>10</v>
      </c>
      <c r="T428">
        <v>0.15</v>
      </c>
      <c r="U428">
        <v>50</v>
      </c>
      <c r="V428">
        <v>672</v>
      </c>
      <c r="W428">
        <v>1.65645</v>
      </c>
      <c r="X428">
        <v>0</v>
      </c>
      <c r="Y428">
        <v>106595</v>
      </c>
      <c r="Z428">
        <v>1800</v>
      </c>
      <c r="AA428">
        <v>6899</v>
      </c>
      <c r="AE428" t="s">
        <v>535</v>
      </c>
      <c r="AF428">
        <v>2</v>
      </c>
      <c r="AG428">
        <v>10</v>
      </c>
      <c r="AH428">
        <v>0.15</v>
      </c>
      <c r="AI428">
        <v>50</v>
      </c>
      <c r="AJ428">
        <v>765</v>
      </c>
      <c r="AK428">
        <v>7.3436899999999996</v>
      </c>
      <c r="AL428">
        <v>13</v>
      </c>
      <c r="AM428">
        <v>446201</v>
      </c>
      <c r="AN428">
        <v>1800</v>
      </c>
      <c r="AO428">
        <v>64145</v>
      </c>
    </row>
    <row r="429" spans="1:41" x14ac:dyDescent="0.3">
      <c r="A429" s="68" t="s">
        <v>524</v>
      </c>
      <c r="B429" s="20">
        <v>1</v>
      </c>
      <c r="C429" s="20">
        <v>10</v>
      </c>
      <c r="D429" s="20">
        <v>0.2</v>
      </c>
      <c r="E429" t="s">
        <v>0</v>
      </c>
      <c r="F429" t="s">
        <v>3</v>
      </c>
      <c r="G429" s="39" t="e">
        <f t="shared" si="65"/>
        <v>#VALUE!</v>
      </c>
      <c r="H429" t="s">
        <v>3</v>
      </c>
      <c r="K429" t="s">
        <v>3</v>
      </c>
      <c r="L429" s="57" t="str">
        <f>IF(OR(H_24!$F429="---",H_24!$F429="infeas",H_24!$F429="inf"),"---",(H_24!$F429/M429)-1)</f>
        <v>---</v>
      </c>
      <c r="M429" s="20">
        <f>Model_dem!L169</f>
        <v>1006</v>
      </c>
      <c r="N429">
        <f>Model_dem!G169</f>
        <v>1015</v>
      </c>
      <c r="O429" s="23"/>
      <c r="P429" t="str">
        <f>IF(OR(H_24!$Q429&lt;&gt;A429,R429&lt;&gt;B429,S429&lt;&gt;C429,T429&lt;&gt;D429),"Aqui", " ")</f>
        <v>Aqui</v>
      </c>
      <c r="Q429" t="s">
        <v>519</v>
      </c>
      <c r="R429">
        <v>1</v>
      </c>
      <c r="S429">
        <v>50</v>
      </c>
      <c r="T429">
        <v>0.15</v>
      </c>
      <c r="U429">
        <v>50</v>
      </c>
      <c r="V429" t="s">
        <v>46</v>
      </c>
      <c r="W429">
        <v>60.011600000000001</v>
      </c>
      <c r="X429">
        <v>0</v>
      </c>
      <c r="Y429">
        <v>1</v>
      </c>
      <c r="Z429">
        <v>1801.64</v>
      </c>
      <c r="AA429">
        <v>631</v>
      </c>
      <c r="AE429" t="s">
        <v>535</v>
      </c>
      <c r="AF429">
        <v>2</v>
      </c>
      <c r="AG429">
        <v>10</v>
      </c>
      <c r="AH429">
        <v>0.2</v>
      </c>
      <c r="AI429">
        <v>50</v>
      </c>
      <c r="AJ429">
        <v>766</v>
      </c>
      <c r="AK429">
        <v>12.2578</v>
      </c>
      <c r="AL429">
        <v>24</v>
      </c>
      <c r="AM429">
        <v>227780</v>
      </c>
      <c r="AN429">
        <v>1800.1</v>
      </c>
      <c r="AO429">
        <v>57804</v>
      </c>
    </row>
    <row r="430" spans="1:41" x14ac:dyDescent="0.3">
      <c r="A430" s="65" t="s">
        <v>524</v>
      </c>
      <c r="B430" s="66">
        <v>1</v>
      </c>
      <c r="C430" s="66">
        <v>25</v>
      </c>
      <c r="D430" s="66">
        <v>0.05</v>
      </c>
      <c r="E430" t="s">
        <v>0</v>
      </c>
      <c r="F430" t="s">
        <v>3</v>
      </c>
      <c r="G430" s="39" t="e">
        <f t="shared" si="65"/>
        <v>#VALUE!</v>
      </c>
      <c r="H430" t="s">
        <v>3</v>
      </c>
      <c r="K430" t="s">
        <v>3</v>
      </c>
      <c r="L430" s="57" t="str">
        <f>IF(OR(H_24!$F430="---",H_24!$F430="infeas",H_24!$F430="inf"),"---",(H_24!$F430/M430)-1)</f>
        <v>---</v>
      </c>
      <c r="M430" s="20">
        <f>Model_dem!L170</f>
        <v>1006</v>
      </c>
      <c r="N430">
        <f>Model_dem!G170</f>
        <v>1015</v>
      </c>
      <c r="O430" s="23"/>
      <c r="P430" t="str">
        <f>IF(OR(H_24!$Q430&lt;&gt;A430,R430&lt;&gt;B430,S430&lt;&gt;C430,T430&lt;&gt;D430),"Aqui", " ")</f>
        <v>Aqui</v>
      </c>
      <c r="Q430" t="s">
        <v>519</v>
      </c>
      <c r="R430">
        <v>1</v>
      </c>
      <c r="S430">
        <v>50</v>
      </c>
      <c r="T430">
        <v>0.2</v>
      </c>
      <c r="U430">
        <v>50</v>
      </c>
      <c r="V430" t="s">
        <v>46</v>
      </c>
      <c r="W430">
        <v>60.022100000000002</v>
      </c>
      <c r="X430">
        <v>0</v>
      </c>
      <c r="Y430">
        <v>1</v>
      </c>
      <c r="Z430">
        <v>1802.8</v>
      </c>
      <c r="AA430">
        <v>595</v>
      </c>
      <c r="AE430" t="s">
        <v>535</v>
      </c>
      <c r="AF430">
        <v>2</v>
      </c>
      <c r="AG430">
        <v>25</v>
      </c>
      <c r="AH430">
        <v>0.05</v>
      </c>
      <c r="AI430">
        <v>50</v>
      </c>
      <c r="AJ430">
        <v>761</v>
      </c>
      <c r="AK430">
        <v>4.5123499999999996</v>
      </c>
      <c r="AL430">
        <v>4</v>
      </c>
      <c r="AM430">
        <v>270495</v>
      </c>
      <c r="AN430">
        <v>1800</v>
      </c>
      <c r="AO430">
        <v>58426</v>
      </c>
    </row>
    <row r="431" spans="1:41" x14ac:dyDescent="0.3">
      <c r="A431" s="68" t="s">
        <v>524</v>
      </c>
      <c r="B431" s="20">
        <v>1</v>
      </c>
      <c r="C431" s="20">
        <v>25</v>
      </c>
      <c r="D431" s="20">
        <v>0.1</v>
      </c>
      <c r="E431" t="s">
        <v>0</v>
      </c>
      <c r="F431" t="s">
        <v>3</v>
      </c>
      <c r="G431" s="39" t="e">
        <f t="shared" si="65"/>
        <v>#VALUE!</v>
      </c>
      <c r="H431" t="s">
        <v>3</v>
      </c>
      <c r="K431" t="s">
        <v>3</v>
      </c>
      <c r="L431" s="57" t="str">
        <f>IF(OR(H_24!$F431="---",H_24!$F431="infeas",H_24!$F431="inf"),"---",(H_24!$F431/M431)-1)</f>
        <v>---</v>
      </c>
      <c r="M431" s="20">
        <f>Model_dem!L171</f>
        <v>1006</v>
      </c>
      <c r="N431">
        <f>Model_dem!G171</f>
        <v>1027</v>
      </c>
      <c r="O431" s="23"/>
      <c r="P431" t="str">
        <f>IF(OR(H_24!$Q431&lt;&gt;A431,R431&lt;&gt;B431,S431&lt;&gt;C431,T431&lt;&gt;D431),"Aqui", " ")</f>
        <v>Aqui</v>
      </c>
      <c r="Q431" t="s">
        <v>519</v>
      </c>
      <c r="R431">
        <v>2</v>
      </c>
      <c r="S431">
        <v>25</v>
      </c>
      <c r="T431">
        <v>0.15</v>
      </c>
      <c r="U431">
        <v>50</v>
      </c>
      <c r="V431">
        <v>711</v>
      </c>
      <c r="W431">
        <v>7.7813299999999996</v>
      </c>
      <c r="X431">
        <v>3</v>
      </c>
      <c r="Y431">
        <v>160306</v>
      </c>
      <c r="Z431">
        <v>1800</v>
      </c>
      <c r="AA431">
        <v>5031</v>
      </c>
      <c r="AE431" t="s">
        <v>535</v>
      </c>
      <c r="AF431">
        <v>2</v>
      </c>
      <c r="AG431">
        <v>25</v>
      </c>
      <c r="AH431">
        <v>0.1</v>
      </c>
      <c r="AI431">
        <v>50</v>
      </c>
      <c r="AJ431">
        <v>775</v>
      </c>
      <c r="AK431">
        <v>2.7496900000000002</v>
      </c>
      <c r="AL431">
        <v>0</v>
      </c>
      <c r="AM431">
        <v>84946</v>
      </c>
      <c r="AN431">
        <v>1800.26</v>
      </c>
      <c r="AO431">
        <v>36731</v>
      </c>
    </row>
    <row r="432" spans="1:41" x14ac:dyDescent="0.3">
      <c r="A432" s="65" t="s">
        <v>524</v>
      </c>
      <c r="B432" s="66">
        <v>1</v>
      </c>
      <c r="C432" s="66">
        <v>25</v>
      </c>
      <c r="D432" s="66">
        <v>0.15</v>
      </c>
      <c r="E432" t="s">
        <v>0</v>
      </c>
      <c r="F432" t="s">
        <v>3</v>
      </c>
      <c r="G432" s="39" t="e">
        <f t="shared" si="65"/>
        <v>#VALUE!</v>
      </c>
      <c r="H432" t="s">
        <v>3</v>
      </c>
      <c r="K432" t="s">
        <v>3</v>
      </c>
      <c r="L432" s="57" t="str">
        <f>IF(OR(H_24!$F432="---",H_24!$F432="infeas",H_24!$F432="inf"),"---",(H_24!$F432/M432)-1)</f>
        <v>---</v>
      </c>
      <c r="M432" s="20">
        <f>Model_dem!L172</f>
        <v>1006</v>
      </c>
      <c r="N432">
        <f>Model_dem!G172</f>
        <v>1036</v>
      </c>
      <c r="O432" s="23"/>
      <c r="P432" t="str">
        <f>IF(OR(H_24!$Q432&lt;&gt;A432,R432&lt;&gt;B432,S432&lt;&gt;C432,T432&lt;&gt;D432),"Aqui", " ")</f>
        <v>Aqui</v>
      </c>
      <c r="Q432" t="s">
        <v>519</v>
      </c>
      <c r="R432">
        <v>2</v>
      </c>
      <c r="S432">
        <v>25</v>
      </c>
      <c r="T432">
        <v>0.2</v>
      </c>
      <c r="U432">
        <v>50</v>
      </c>
      <c r="V432">
        <v>766</v>
      </c>
      <c r="W432">
        <v>31.147200000000002</v>
      </c>
      <c r="X432">
        <v>0</v>
      </c>
      <c r="Y432">
        <v>480</v>
      </c>
      <c r="Z432">
        <v>1808.86</v>
      </c>
      <c r="AA432">
        <v>4104</v>
      </c>
      <c r="AE432" t="s">
        <v>535</v>
      </c>
      <c r="AF432">
        <v>2</v>
      </c>
      <c r="AG432">
        <v>25</v>
      </c>
      <c r="AH432">
        <v>0.15</v>
      </c>
      <c r="AI432">
        <v>50</v>
      </c>
      <c r="AJ432">
        <v>776</v>
      </c>
      <c r="AK432">
        <v>19.901900000000001</v>
      </c>
      <c r="AL432">
        <v>10</v>
      </c>
      <c r="AM432">
        <v>45689</v>
      </c>
      <c r="AN432">
        <v>1800.11</v>
      </c>
      <c r="AO432">
        <v>32369</v>
      </c>
    </row>
    <row r="433" spans="1:41" x14ac:dyDescent="0.3">
      <c r="A433" s="68" t="s">
        <v>524</v>
      </c>
      <c r="B433" s="20">
        <v>1</v>
      </c>
      <c r="C433" s="20">
        <v>25</v>
      </c>
      <c r="D433" s="20">
        <v>0.2</v>
      </c>
      <c r="E433" t="s">
        <v>1</v>
      </c>
      <c r="F433" t="s">
        <v>3</v>
      </c>
      <c r="G433" s="39" t="e">
        <f t="shared" si="65"/>
        <v>#VALUE!</v>
      </c>
      <c r="H433" t="s">
        <v>3</v>
      </c>
      <c r="K433" t="s">
        <v>3</v>
      </c>
      <c r="L433" s="57" t="str">
        <f>IF(OR(H_24!$F433="---",H_24!$F433="infeas",H_24!$F433="inf"),"---",(H_24!$F433/M433)-1)</f>
        <v>---</v>
      </c>
      <c r="M433" s="20">
        <f>Model_dem!L173</f>
        <v>1006</v>
      </c>
      <c r="N433">
        <f>Model_dem!G173</f>
        <v>1038</v>
      </c>
      <c r="O433" s="23"/>
      <c r="P433" t="str">
        <f>IF(OR(H_24!$Q433&lt;&gt;A433,R433&lt;&gt;B433,S433&lt;&gt;C433,T433&lt;&gt;D433),"Aqui", " ")</f>
        <v>Aqui</v>
      </c>
      <c r="Q433" t="s">
        <v>519</v>
      </c>
      <c r="R433">
        <v>2</v>
      </c>
      <c r="S433">
        <v>50</v>
      </c>
      <c r="T433">
        <v>0.15</v>
      </c>
      <c r="U433">
        <v>50</v>
      </c>
      <c r="V433" t="s">
        <v>46</v>
      </c>
      <c r="W433">
        <v>60.023200000000003</v>
      </c>
      <c r="X433">
        <v>0</v>
      </c>
      <c r="Y433">
        <v>1</v>
      </c>
      <c r="Z433">
        <v>1801.78</v>
      </c>
      <c r="AA433">
        <v>654</v>
      </c>
      <c r="AE433" t="s">
        <v>535</v>
      </c>
      <c r="AF433">
        <v>2</v>
      </c>
      <c r="AG433">
        <v>25</v>
      </c>
      <c r="AH433">
        <v>0.2</v>
      </c>
      <c r="AI433">
        <v>50</v>
      </c>
      <c r="AJ433">
        <v>797</v>
      </c>
      <c r="AK433">
        <v>3.8862899999999998</v>
      </c>
      <c r="AL433">
        <v>0</v>
      </c>
      <c r="AM433">
        <v>15411</v>
      </c>
      <c r="AN433">
        <v>1800.38</v>
      </c>
      <c r="AO433">
        <v>18452</v>
      </c>
    </row>
    <row r="434" spans="1:41" x14ac:dyDescent="0.3">
      <c r="A434" s="65" t="s">
        <v>524</v>
      </c>
      <c r="B434" s="66">
        <v>1</v>
      </c>
      <c r="C434" s="66">
        <v>50</v>
      </c>
      <c r="D434" s="66">
        <v>0.05</v>
      </c>
      <c r="E434" t="s">
        <v>0</v>
      </c>
      <c r="F434" t="s">
        <v>3</v>
      </c>
      <c r="G434" s="39" t="e">
        <f t="shared" si="65"/>
        <v>#VALUE!</v>
      </c>
      <c r="H434" t="s">
        <v>3</v>
      </c>
      <c r="K434" t="s">
        <v>3</v>
      </c>
      <c r="L434" s="57" t="str">
        <f>IF(OR(H_24!$F434="---",H_24!$F434="infeas",H_24!$F434="inf"),"---",(H_24!$F434/M434)-1)</f>
        <v>---</v>
      </c>
      <c r="M434" s="20">
        <f>Model_dem!L174</f>
        <v>1006</v>
      </c>
      <c r="N434">
        <f>Model_dem!G174</f>
        <v>1026</v>
      </c>
      <c r="O434" s="23"/>
      <c r="P434" t="str">
        <f>IF(OR(H_24!$Q434&lt;&gt;A434,R434&lt;&gt;B434,S434&lt;&gt;C434,T434&lt;&gt;D434),"Aqui", " ")</f>
        <v>Aqui</v>
      </c>
      <c r="Q434" t="s">
        <v>519</v>
      </c>
      <c r="R434">
        <v>2</v>
      </c>
      <c r="S434">
        <v>50</v>
      </c>
      <c r="T434">
        <v>0.2</v>
      </c>
      <c r="U434">
        <v>50</v>
      </c>
      <c r="V434" t="s">
        <v>511</v>
      </c>
      <c r="W434" t="s">
        <v>511</v>
      </c>
      <c r="X434" t="s">
        <v>511</v>
      </c>
      <c r="Y434" t="s">
        <v>511</v>
      </c>
      <c r="Z434" t="s">
        <v>511</v>
      </c>
      <c r="AE434" t="s">
        <v>535</v>
      </c>
      <c r="AF434">
        <v>2</v>
      </c>
      <c r="AG434">
        <v>50</v>
      </c>
      <c r="AH434">
        <v>0.05</v>
      </c>
      <c r="AI434">
        <v>50</v>
      </c>
      <c r="AJ434">
        <v>765</v>
      </c>
      <c r="AK434">
        <v>23.183399999999999</v>
      </c>
      <c r="AL434">
        <v>38</v>
      </c>
      <c r="AM434">
        <v>124478</v>
      </c>
      <c r="AN434">
        <v>1800</v>
      </c>
      <c r="AO434">
        <v>45334</v>
      </c>
    </row>
    <row r="435" spans="1:41" x14ac:dyDescent="0.3">
      <c r="A435" s="68" t="s">
        <v>524</v>
      </c>
      <c r="B435" s="20">
        <v>1</v>
      </c>
      <c r="C435" s="20">
        <v>50</v>
      </c>
      <c r="D435" s="20">
        <v>0.1</v>
      </c>
      <c r="E435" t="s">
        <v>0</v>
      </c>
      <c r="F435" t="s">
        <v>3</v>
      </c>
      <c r="G435" s="39" t="e">
        <f t="shared" si="65"/>
        <v>#VALUE!</v>
      </c>
      <c r="H435" t="s">
        <v>3</v>
      </c>
      <c r="K435" t="s">
        <v>3</v>
      </c>
      <c r="L435" s="57" t="str">
        <f>IF(OR(H_24!$F435="---",H_24!$F435="infeas",H_24!$F435="inf"),"---",(H_24!$F435/M435)-1)</f>
        <v>---</v>
      </c>
      <c r="M435" s="20">
        <f>Model_dem!L175</f>
        <v>1006</v>
      </c>
      <c r="N435">
        <f>Model_dem!G175</f>
        <v>1036</v>
      </c>
      <c r="O435" s="23"/>
      <c r="P435" t="str">
        <f>IF(OR(H_24!$Q435&lt;&gt;A435,R435&lt;&gt;B435,S435&lt;&gt;C435,T435&lt;&gt;D435),"Aqui", " ")</f>
        <v>Aqui</v>
      </c>
      <c r="Q435" t="s">
        <v>519</v>
      </c>
      <c r="R435">
        <v>3</v>
      </c>
      <c r="S435">
        <v>10</v>
      </c>
      <c r="T435">
        <v>0.2</v>
      </c>
      <c r="U435">
        <v>50</v>
      </c>
      <c r="V435" t="s">
        <v>511</v>
      </c>
      <c r="W435" t="s">
        <v>511</v>
      </c>
      <c r="X435" t="s">
        <v>511</v>
      </c>
      <c r="Y435" t="s">
        <v>511</v>
      </c>
      <c r="Z435" t="s">
        <v>511</v>
      </c>
      <c r="AE435" t="s">
        <v>535</v>
      </c>
      <c r="AF435">
        <v>2</v>
      </c>
      <c r="AG435">
        <v>50</v>
      </c>
      <c r="AH435">
        <v>0.1</v>
      </c>
      <c r="AI435">
        <v>50</v>
      </c>
      <c r="AJ435">
        <v>779</v>
      </c>
      <c r="AK435">
        <v>3.8244400000000001</v>
      </c>
      <c r="AL435">
        <v>0</v>
      </c>
      <c r="AM435">
        <v>141911</v>
      </c>
      <c r="AN435">
        <v>1800.01</v>
      </c>
      <c r="AO435">
        <v>42944</v>
      </c>
    </row>
    <row r="436" spans="1:41" x14ac:dyDescent="0.3">
      <c r="A436" s="65" t="s">
        <v>524</v>
      </c>
      <c r="B436" s="66">
        <v>1</v>
      </c>
      <c r="C436" s="66">
        <v>50</v>
      </c>
      <c r="D436" s="66">
        <v>0.15</v>
      </c>
      <c r="E436" t="s">
        <v>0</v>
      </c>
      <c r="F436" t="s">
        <v>3</v>
      </c>
      <c r="G436" s="39" t="e">
        <f t="shared" si="65"/>
        <v>#VALUE!</v>
      </c>
      <c r="H436" t="s">
        <v>3</v>
      </c>
      <c r="K436" t="s">
        <v>3</v>
      </c>
      <c r="L436" s="57" t="str">
        <f>IF(OR(H_24!$F436="---",H_24!$F436="infeas",H_24!$F436="inf"),"---",(H_24!$F436/M436)-1)</f>
        <v>---</v>
      </c>
      <c r="M436" s="20">
        <f>Model_dem!L176</f>
        <v>1006</v>
      </c>
      <c r="N436">
        <f>Model_dem!G176</f>
        <v>1048</v>
      </c>
      <c r="O436" s="23"/>
      <c r="P436" t="str">
        <f>IF(OR(H_24!$Q436&lt;&gt;A436,R436&lt;&gt;B436,S436&lt;&gt;C436,T436&lt;&gt;D436),"Aqui", " ")</f>
        <v>Aqui</v>
      </c>
      <c r="Q436" t="s">
        <v>519</v>
      </c>
      <c r="R436">
        <v>3</v>
      </c>
      <c r="S436">
        <v>25</v>
      </c>
      <c r="T436">
        <v>0.1</v>
      </c>
      <c r="U436">
        <v>50</v>
      </c>
      <c r="V436" t="s">
        <v>511</v>
      </c>
      <c r="W436" t="s">
        <v>511</v>
      </c>
      <c r="X436" t="s">
        <v>511</v>
      </c>
      <c r="Y436" t="s">
        <v>511</v>
      </c>
      <c r="Z436" t="s">
        <v>511</v>
      </c>
      <c r="AE436" t="s">
        <v>535</v>
      </c>
      <c r="AF436">
        <v>2</v>
      </c>
      <c r="AG436">
        <v>50</v>
      </c>
      <c r="AH436">
        <v>0.15</v>
      </c>
      <c r="AI436">
        <v>50</v>
      </c>
      <c r="AJ436">
        <v>810</v>
      </c>
      <c r="AK436">
        <v>15.7278</v>
      </c>
      <c r="AL436">
        <v>0</v>
      </c>
      <c r="AM436">
        <v>6891</v>
      </c>
      <c r="AN436">
        <v>1800.07</v>
      </c>
      <c r="AO436">
        <v>14611</v>
      </c>
    </row>
    <row r="437" spans="1:41" x14ac:dyDescent="0.3">
      <c r="A437" s="68" t="s">
        <v>524</v>
      </c>
      <c r="B437" s="20">
        <v>1</v>
      </c>
      <c r="C437" s="20">
        <v>50</v>
      </c>
      <c r="D437" s="20">
        <v>0.2</v>
      </c>
      <c r="E437" t="s">
        <v>1</v>
      </c>
      <c r="F437" t="s">
        <v>3</v>
      </c>
      <c r="G437" s="39" t="e">
        <f t="shared" si="65"/>
        <v>#VALUE!</v>
      </c>
      <c r="H437" t="s">
        <v>3</v>
      </c>
      <c r="K437" t="s">
        <v>3</v>
      </c>
      <c r="L437" s="57" t="str">
        <f>IF(OR(H_24!$F437="---",H_24!$F437="infeas",H_24!$F437="inf"),"---",(H_24!$F437/M437)-1)</f>
        <v>---</v>
      </c>
      <c r="M437" s="20">
        <f>Model_dem!L177</f>
        <v>1006</v>
      </c>
      <c r="N437">
        <f>Model_dem!G177</f>
        <v>1080</v>
      </c>
      <c r="O437" s="23"/>
      <c r="P437" t="str">
        <f>IF(OR(H_24!$Q437&lt;&gt;A437,R437&lt;&gt;B437,S437&lt;&gt;C437,T437&lt;&gt;D437),"Aqui", " ")</f>
        <v>Aqui</v>
      </c>
      <c r="Q437" t="s">
        <v>519</v>
      </c>
      <c r="R437">
        <v>3</v>
      </c>
      <c r="S437">
        <v>25</v>
      </c>
      <c r="T437">
        <v>0.15</v>
      </c>
      <c r="U437">
        <v>50</v>
      </c>
      <c r="V437" t="s">
        <v>511</v>
      </c>
      <c r="W437" t="s">
        <v>511</v>
      </c>
      <c r="X437" t="s">
        <v>511</v>
      </c>
      <c r="Y437" t="s">
        <v>511</v>
      </c>
      <c r="Z437" t="s">
        <v>511</v>
      </c>
      <c r="AE437" t="s">
        <v>535</v>
      </c>
      <c r="AF437">
        <v>2</v>
      </c>
      <c r="AG437">
        <v>50</v>
      </c>
      <c r="AH437">
        <v>0.2</v>
      </c>
      <c r="AI437">
        <v>50</v>
      </c>
      <c r="AJ437">
        <v>812</v>
      </c>
      <c r="AK437">
        <v>36.809199999999997</v>
      </c>
      <c r="AL437">
        <v>0</v>
      </c>
      <c r="AM437">
        <v>280</v>
      </c>
      <c r="AN437">
        <v>1809.73</v>
      </c>
      <c r="AO437">
        <v>3602</v>
      </c>
    </row>
    <row r="438" spans="1:41" x14ac:dyDescent="0.3">
      <c r="A438" s="65" t="s">
        <v>524</v>
      </c>
      <c r="B438" s="66">
        <v>2</v>
      </c>
      <c r="C438" s="66">
        <v>5</v>
      </c>
      <c r="D438" s="66">
        <v>0.05</v>
      </c>
      <c r="E438" t="s">
        <v>0</v>
      </c>
      <c r="F438" t="s">
        <v>3</v>
      </c>
      <c r="G438" s="39" t="e">
        <f t="shared" si="65"/>
        <v>#VALUE!</v>
      </c>
      <c r="H438" t="s">
        <v>3</v>
      </c>
      <c r="K438" t="s">
        <v>3</v>
      </c>
      <c r="L438" s="57" t="str">
        <f>IF(OR(H_24!$F438="---",H_24!$F438="infeas",H_24!$F438="inf"),"---",(H_24!$F438/M438)-1)</f>
        <v>---</v>
      </c>
      <c r="M438" s="20">
        <f>Model_dem!L178</f>
        <v>1006</v>
      </c>
      <c r="N438">
        <f>Model_dem!G178</f>
        <v>1009</v>
      </c>
      <c r="O438" s="23"/>
      <c r="P438" t="str">
        <f>IF(OR(H_24!$Q438&lt;&gt;A438,R438&lt;&gt;B438,S438&lt;&gt;C438,T438&lt;&gt;D438),"Aqui", " ")</f>
        <v>Aqui</v>
      </c>
      <c r="Q438" t="s">
        <v>519</v>
      </c>
      <c r="R438">
        <v>3</v>
      </c>
      <c r="S438">
        <v>25</v>
      </c>
      <c r="T438">
        <v>0.2</v>
      </c>
      <c r="U438">
        <v>50</v>
      </c>
      <c r="V438" t="s">
        <v>511</v>
      </c>
      <c r="W438" t="s">
        <v>511</v>
      </c>
      <c r="X438" t="s">
        <v>511</v>
      </c>
      <c r="Y438" t="s">
        <v>511</v>
      </c>
      <c r="Z438" t="s">
        <v>511</v>
      </c>
      <c r="AE438" t="s">
        <v>535</v>
      </c>
      <c r="AF438">
        <v>3</v>
      </c>
      <c r="AG438">
        <v>0</v>
      </c>
      <c r="AH438">
        <v>0.05</v>
      </c>
      <c r="AI438">
        <v>50</v>
      </c>
      <c r="AJ438">
        <v>785</v>
      </c>
      <c r="AK438">
        <v>2.9723099999999998</v>
      </c>
      <c r="AL438">
        <v>0</v>
      </c>
      <c r="AM438">
        <v>528461</v>
      </c>
      <c r="AN438">
        <v>1800.02</v>
      </c>
      <c r="AO438">
        <v>71864</v>
      </c>
    </row>
    <row r="439" spans="1:41" x14ac:dyDescent="0.3">
      <c r="A439" s="68" t="s">
        <v>524</v>
      </c>
      <c r="B439" s="20">
        <v>2</v>
      </c>
      <c r="C439" s="20">
        <v>5</v>
      </c>
      <c r="D439" s="20">
        <v>0.1</v>
      </c>
      <c r="E439" t="s">
        <v>0</v>
      </c>
      <c r="F439" t="s">
        <v>3</v>
      </c>
      <c r="G439" s="39" t="e">
        <f t="shared" si="65"/>
        <v>#VALUE!</v>
      </c>
      <c r="H439" t="s">
        <v>3</v>
      </c>
      <c r="K439" t="s">
        <v>3</v>
      </c>
      <c r="L439" s="57" t="str">
        <f>IF(OR(H_24!$F439="---",H_24!$F439="infeas",H_24!$F439="inf"),"---",(H_24!$F439/M439)-1)</f>
        <v>---</v>
      </c>
      <c r="M439" s="20">
        <f>Model_dem!L179</f>
        <v>1006</v>
      </c>
      <c r="N439">
        <f>Model_dem!G179</f>
        <v>1020</v>
      </c>
      <c r="O439" s="23"/>
      <c r="P439" t="str">
        <f>IF(OR(H_24!$Q439&lt;&gt;A439,R439&lt;&gt;B439,S439&lt;&gt;C439,T439&lt;&gt;D439),"Aqui", " ")</f>
        <v>Aqui</v>
      </c>
      <c r="Q439" t="s">
        <v>519</v>
      </c>
      <c r="R439">
        <v>3</v>
      </c>
      <c r="S439">
        <v>50</v>
      </c>
      <c r="T439">
        <v>0.2</v>
      </c>
      <c r="U439">
        <v>50</v>
      </c>
      <c r="V439" t="s">
        <v>511</v>
      </c>
      <c r="W439" t="s">
        <v>511</v>
      </c>
      <c r="X439" t="s">
        <v>511</v>
      </c>
      <c r="Y439" t="s">
        <v>511</v>
      </c>
      <c r="Z439" t="s">
        <v>511</v>
      </c>
      <c r="AE439" t="s">
        <v>535</v>
      </c>
      <c r="AF439">
        <v>3</v>
      </c>
      <c r="AG439">
        <v>0</v>
      </c>
      <c r="AH439">
        <v>0.1</v>
      </c>
      <c r="AI439">
        <v>50</v>
      </c>
      <c r="AJ439" t="s">
        <v>511</v>
      </c>
      <c r="AK439" t="s">
        <v>511</v>
      </c>
      <c r="AL439" t="s">
        <v>511</v>
      </c>
      <c r="AM439" t="s">
        <v>511</v>
      </c>
      <c r="AN439" t="s">
        <v>511</v>
      </c>
    </row>
    <row r="440" spans="1:41" x14ac:dyDescent="0.3">
      <c r="A440" s="65" t="s">
        <v>524</v>
      </c>
      <c r="B440" s="66">
        <v>2</v>
      </c>
      <c r="C440" s="66">
        <v>5</v>
      </c>
      <c r="D440" s="66">
        <v>0.15</v>
      </c>
      <c r="E440" t="s">
        <v>0</v>
      </c>
      <c r="F440" t="s">
        <v>3</v>
      </c>
      <c r="G440" s="39" t="e">
        <f t="shared" si="65"/>
        <v>#VALUE!</v>
      </c>
      <c r="H440" t="s">
        <v>3</v>
      </c>
      <c r="K440" t="s">
        <v>3</v>
      </c>
      <c r="L440" s="57" t="str">
        <f>IF(OR(H_24!$F440="---",H_24!$F440="infeas",H_24!$F440="inf"),"---",(H_24!$F440/M440)-1)</f>
        <v>---</v>
      </c>
      <c r="M440" s="20">
        <f>Model_dem!L180</f>
        <v>1006</v>
      </c>
      <c r="N440">
        <f>Model_dem!G180</f>
        <v>1020</v>
      </c>
      <c r="O440" s="23"/>
      <c r="P440" t="str">
        <f>IF(OR(H_24!$Q440&lt;&gt;A440,R440&lt;&gt;B440,S440&lt;&gt;C440,T440&lt;&gt;D440),"Aqui", " ")</f>
        <v>Aqui</v>
      </c>
      <c r="Q440" t="s">
        <v>522</v>
      </c>
      <c r="R440">
        <v>0</v>
      </c>
      <c r="S440">
        <v>0</v>
      </c>
      <c r="T440">
        <v>0.05</v>
      </c>
      <c r="U440">
        <v>100</v>
      </c>
      <c r="V440">
        <v>1091</v>
      </c>
      <c r="W440">
        <v>25.8596</v>
      </c>
      <c r="X440">
        <v>79</v>
      </c>
      <c r="Y440">
        <v>67146</v>
      </c>
      <c r="Z440">
        <v>1800.36</v>
      </c>
      <c r="AA440">
        <v>385240</v>
      </c>
      <c r="AE440" t="s">
        <v>535</v>
      </c>
      <c r="AF440">
        <v>3</v>
      </c>
      <c r="AG440">
        <v>0</v>
      </c>
      <c r="AH440">
        <v>0.15</v>
      </c>
      <c r="AI440">
        <v>50</v>
      </c>
      <c r="AJ440" t="s">
        <v>511</v>
      </c>
      <c r="AK440" t="s">
        <v>511</v>
      </c>
      <c r="AL440" t="s">
        <v>511</v>
      </c>
      <c r="AM440" t="s">
        <v>511</v>
      </c>
      <c r="AN440" t="s">
        <v>511</v>
      </c>
    </row>
    <row r="441" spans="1:41" x14ac:dyDescent="0.3">
      <c r="A441" s="68" t="s">
        <v>524</v>
      </c>
      <c r="B441" s="20">
        <v>2</v>
      </c>
      <c r="C441" s="20">
        <v>5</v>
      </c>
      <c r="D441" s="20">
        <v>0.2</v>
      </c>
      <c r="E441" t="s">
        <v>0</v>
      </c>
      <c r="F441" t="s">
        <v>3</v>
      </c>
      <c r="G441" s="39" t="e">
        <f t="shared" si="65"/>
        <v>#VALUE!</v>
      </c>
      <c r="H441" t="s">
        <v>3</v>
      </c>
      <c r="K441" t="s">
        <v>3</v>
      </c>
      <c r="L441" s="57" t="str">
        <f>IF(OR(H_24!$F441="---",H_24!$F441="infeas",H_24!$F441="inf"),"---",(H_24!$F441/M441)-1)</f>
        <v>---</v>
      </c>
      <c r="M441" s="20">
        <f>Model_dem!L181</f>
        <v>1006</v>
      </c>
      <c r="N441">
        <f>Model_dem!G181</f>
        <v>1030</v>
      </c>
      <c r="O441" s="23"/>
      <c r="P441" t="str">
        <f>IF(OR(H_24!$Q441&lt;&gt;A441,R441&lt;&gt;B441,S441&lt;&gt;C441,T441&lt;&gt;D441),"Aqui", " ")</f>
        <v>Aqui</v>
      </c>
      <c r="Q441" t="s">
        <v>522</v>
      </c>
      <c r="R441">
        <v>0</v>
      </c>
      <c r="S441">
        <v>0</v>
      </c>
      <c r="T441">
        <v>0.1</v>
      </c>
      <c r="U441">
        <v>100</v>
      </c>
      <c r="V441">
        <v>1092</v>
      </c>
      <c r="W441">
        <v>3.4018600000000001</v>
      </c>
      <c r="X441">
        <v>0</v>
      </c>
      <c r="Y441">
        <v>66396</v>
      </c>
      <c r="Z441">
        <v>1800</v>
      </c>
      <c r="AA441">
        <v>316078</v>
      </c>
      <c r="AE441" t="s">
        <v>535</v>
      </c>
      <c r="AF441">
        <v>3</v>
      </c>
      <c r="AG441">
        <v>0</v>
      </c>
      <c r="AH441">
        <v>0.2</v>
      </c>
      <c r="AI441">
        <v>50</v>
      </c>
      <c r="AJ441" t="s">
        <v>511</v>
      </c>
      <c r="AK441" t="s">
        <v>511</v>
      </c>
      <c r="AL441" t="s">
        <v>511</v>
      </c>
      <c r="AM441" t="s">
        <v>511</v>
      </c>
      <c r="AN441" t="s">
        <v>511</v>
      </c>
    </row>
    <row r="442" spans="1:41" x14ac:dyDescent="0.3">
      <c r="A442" s="65" t="s">
        <v>524</v>
      </c>
      <c r="B442" s="66">
        <v>2</v>
      </c>
      <c r="C442" s="66">
        <v>10</v>
      </c>
      <c r="D442" s="66">
        <v>0.05</v>
      </c>
      <c r="E442" t="s">
        <v>0</v>
      </c>
      <c r="F442" t="s">
        <v>3</v>
      </c>
      <c r="G442" s="39" t="e">
        <f t="shared" si="65"/>
        <v>#VALUE!</v>
      </c>
      <c r="H442" t="s">
        <v>3</v>
      </c>
      <c r="K442" t="s">
        <v>3</v>
      </c>
      <c r="L442" s="57" t="str">
        <f>IF(OR(H_24!$F442="---",H_24!$F442="infeas",H_24!$F442="inf"),"---",(H_24!$F442/M442)-1)</f>
        <v>---</v>
      </c>
      <c r="M442" s="20">
        <f>Model_dem!L182</f>
        <v>1006</v>
      </c>
      <c r="N442">
        <f>Model_dem!G182</f>
        <v>1020</v>
      </c>
      <c r="O442" s="23"/>
      <c r="P442" t="str">
        <f>IF(OR(H_24!$Q442&lt;&gt;A442,R442&lt;&gt;B442,S442&lt;&gt;C442,T442&lt;&gt;D442),"Aqui", " ")</f>
        <v>Aqui</v>
      </c>
      <c r="Q442" t="s">
        <v>522</v>
      </c>
      <c r="R442">
        <v>0</v>
      </c>
      <c r="S442">
        <v>0</v>
      </c>
      <c r="T442">
        <v>0.15</v>
      </c>
      <c r="U442">
        <v>100</v>
      </c>
      <c r="V442">
        <v>1091</v>
      </c>
      <c r="W442">
        <v>7.06088</v>
      </c>
      <c r="X442">
        <v>6</v>
      </c>
      <c r="Y442">
        <v>39037</v>
      </c>
      <c r="Z442">
        <v>1800</v>
      </c>
      <c r="AA442">
        <v>280633</v>
      </c>
      <c r="AE442" t="s">
        <v>535</v>
      </c>
      <c r="AF442">
        <v>3</v>
      </c>
      <c r="AG442">
        <v>10</v>
      </c>
      <c r="AH442">
        <v>0.05</v>
      </c>
      <c r="AI442">
        <v>50</v>
      </c>
      <c r="AJ442">
        <v>785</v>
      </c>
      <c r="AK442">
        <v>14.824299999999999</v>
      </c>
      <c r="AL442">
        <v>28</v>
      </c>
      <c r="AM442">
        <v>572913</v>
      </c>
      <c r="AN442">
        <v>1800</v>
      </c>
      <c r="AO442">
        <v>77279</v>
      </c>
    </row>
    <row r="443" spans="1:41" x14ac:dyDescent="0.3">
      <c r="A443" s="68" t="s">
        <v>524</v>
      </c>
      <c r="B443" s="20">
        <v>2</v>
      </c>
      <c r="C443" s="20">
        <v>10</v>
      </c>
      <c r="D443" s="20">
        <v>0.1</v>
      </c>
      <c r="E443" t="s">
        <v>0</v>
      </c>
      <c r="F443" t="s">
        <v>3</v>
      </c>
      <c r="G443" s="39" t="e">
        <f t="shared" si="65"/>
        <v>#VALUE!</v>
      </c>
      <c r="H443" t="s">
        <v>3</v>
      </c>
      <c r="K443" t="s">
        <v>3</v>
      </c>
      <c r="L443" s="57" t="str">
        <f>IF(OR(H_24!$F443="---",H_24!$F443="infeas",H_24!$F443="inf"),"---",(H_24!$F443/M443)-1)</f>
        <v>---</v>
      </c>
      <c r="M443" s="20">
        <f>Model_dem!L183</f>
        <v>1006</v>
      </c>
      <c r="N443">
        <f>Model_dem!G183</f>
        <v>1030</v>
      </c>
      <c r="O443" s="23"/>
      <c r="P443" t="str">
        <f>IF(OR(H_24!$Q443&lt;&gt;A443,R443&lt;&gt;B443,S443&lt;&gt;C443,T443&lt;&gt;D443),"Aqui", " ")</f>
        <v>Aqui</v>
      </c>
      <c r="Q443" t="s">
        <v>522</v>
      </c>
      <c r="R443">
        <v>0</v>
      </c>
      <c r="S443">
        <v>0</v>
      </c>
      <c r="T443">
        <v>0.2</v>
      </c>
      <c r="U443">
        <v>100</v>
      </c>
      <c r="V443">
        <v>1092</v>
      </c>
      <c r="W443">
        <v>5.4540100000000002</v>
      </c>
      <c r="X443">
        <v>1</v>
      </c>
      <c r="Y443">
        <v>62128</v>
      </c>
      <c r="Z443">
        <v>1800</v>
      </c>
      <c r="AA443">
        <v>287869</v>
      </c>
      <c r="AE443" t="s">
        <v>535</v>
      </c>
      <c r="AF443">
        <v>3</v>
      </c>
      <c r="AG443">
        <v>10</v>
      </c>
      <c r="AH443">
        <v>0.1</v>
      </c>
      <c r="AI443">
        <v>50</v>
      </c>
      <c r="AJ443" t="s">
        <v>511</v>
      </c>
      <c r="AK443" t="s">
        <v>511</v>
      </c>
      <c r="AL443" t="s">
        <v>511</v>
      </c>
      <c r="AM443" t="s">
        <v>511</v>
      </c>
      <c r="AN443" t="s">
        <v>511</v>
      </c>
    </row>
    <row r="444" spans="1:41" x14ac:dyDescent="0.3">
      <c r="A444" s="65" t="s">
        <v>524</v>
      </c>
      <c r="B444" s="66">
        <v>2</v>
      </c>
      <c r="C444" s="66">
        <v>10</v>
      </c>
      <c r="D444" s="66">
        <v>0.15</v>
      </c>
      <c r="E444" t="s">
        <v>0</v>
      </c>
      <c r="F444" t="s">
        <v>3</v>
      </c>
      <c r="G444" s="39" t="e">
        <f t="shared" si="65"/>
        <v>#VALUE!</v>
      </c>
      <c r="H444" t="s">
        <v>3</v>
      </c>
      <c r="K444" t="s">
        <v>3</v>
      </c>
      <c r="L444" s="57" t="str">
        <f>IF(OR(H_24!$F444="---",H_24!$F444="infeas",H_24!$F444="inf"),"---",(H_24!$F444/M444)-1)</f>
        <v>---</v>
      </c>
      <c r="M444" s="20">
        <f>Model_dem!L184</f>
        <v>1006</v>
      </c>
      <c r="N444">
        <f>Model_dem!G184</f>
        <v>1033</v>
      </c>
      <c r="O444" s="23"/>
      <c r="P444" t="str">
        <f>IF(OR(H_24!$Q444&lt;&gt;A444,R444&lt;&gt;B444,S444&lt;&gt;C444,T444&lt;&gt;D444),"Aqui", " ")</f>
        <v>Aqui</v>
      </c>
      <c r="Q444" t="s">
        <v>522</v>
      </c>
      <c r="R444">
        <v>1</v>
      </c>
      <c r="S444">
        <v>5</v>
      </c>
      <c r="T444">
        <v>0.05</v>
      </c>
      <c r="U444">
        <v>100</v>
      </c>
      <c r="V444">
        <v>1094</v>
      </c>
      <c r="W444">
        <v>8.3221799999999995</v>
      </c>
      <c r="X444">
        <v>5</v>
      </c>
      <c r="Y444">
        <v>20780</v>
      </c>
      <c r="Z444">
        <v>1800.1</v>
      </c>
      <c r="AA444">
        <v>201943</v>
      </c>
      <c r="AE444" t="s">
        <v>535</v>
      </c>
      <c r="AF444">
        <v>3</v>
      </c>
      <c r="AG444">
        <v>10</v>
      </c>
      <c r="AH444">
        <v>0.15</v>
      </c>
      <c r="AI444">
        <v>50</v>
      </c>
      <c r="AJ444" t="s">
        <v>511</v>
      </c>
      <c r="AK444" t="s">
        <v>511</v>
      </c>
      <c r="AL444" t="s">
        <v>511</v>
      </c>
      <c r="AM444" t="s">
        <v>511</v>
      </c>
      <c r="AN444" t="s">
        <v>511</v>
      </c>
    </row>
    <row r="445" spans="1:41" x14ac:dyDescent="0.3">
      <c r="A445" s="68" t="s">
        <v>524</v>
      </c>
      <c r="B445" s="20">
        <v>2</v>
      </c>
      <c r="C445" s="20">
        <v>10</v>
      </c>
      <c r="D445" s="20">
        <v>0.2</v>
      </c>
      <c r="E445" t="s">
        <v>0</v>
      </c>
      <c r="F445" t="s">
        <v>3</v>
      </c>
      <c r="G445" s="39" t="e">
        <f t="shared" si="65"/>
        <v>#VALUE!</v>
      </c>
      <c r="H445" t="s">
        <v>3</v>
      </c>
      <c r="K445" t="s">
        <v>3</v>
      </c>
      <c r="L445" s="57" t="str">
        <f>IF(OR(H_24!$F445="---",H_24!$F445="infeas",H_24!$F445="inf"),"---",(H_24!$F445/M445)-1)</f>
        <v>---</v>
      </c>
      <c r="M445" s="20">
        <f>Model_dem!L185</f>
        <v>1006</v>
      </c>
      <c r="N445">
        <f>Model_dem!G185</f>
        <v>1037</v>
      </c>
      <c r="O445" s="23"/>
      <c r="P445" t="str">
        <f>IF(OR(H_24!$Q445&lt;&gt;A445,R445&lt;&gt;B445,S445&lt;&gt;C445,T445&lt;&gt;D445),"Aqui", " ")</f>
        <v>Aqui</v>
      </c>
      <c r="Q445" t="s">
        <v>522</v>
      </c>
      <c r="R445">
        <v>1</v>
      </c>
      <c r="S445">
        <v>5</v>
      </c>
      <c r="T445">
        <v>0.1</v>
      </c>
      <c r="U445">
        <v>100</v>
      </c>
      <c r="V445">
        <v>1094</v>
      </c>
      <c r="W445">
        <v>44.378500000000003</v>
      </c>
      <c r="X445">
        <v>46</v>
      </c>
      <c r="Y445">
        <v>13616</v>
      </c>
      <c r="Z445">
        <v>1800.42</v>
      </c>
      <c r="AA445">
        <v>164204</v>
      </c>
      <c r="AE445" t="s">
        <v>535</v>
      </c>
      <c r="AF445">
        <v>3</v>
      </c>
      <c r="AG445">
        <v>10</v>
      </c>
      <c r="AH445">
        <v>0.2</v>
      </c>
      <c r="AI445">
        <v>50</v>
      </c>
      <c r="AJ445" t="s">
        <v>511</v>
      </c>
      <c r="AK445" t="s">
        <v>511</v>
      </c>
      <c r="AL445" t="s">
        <v>511</v>
      </c>
      <c r="AM445" t="s">
        <v>511</v>
      </c>
      <c r="AN445" t="s">
        <v>511</v>
      </c>
    </row>
    <row r="446" spans="1:41" x14ac:dyDescent="0.3">
      <c r="A446" s="65" t="s">
        <v>524</v>
      </c>
      <c r="B446" s="66">
        <v>2</v>
      </c>
      <c r="C446" s="66">
        <v>25</v>
      </c>
      <c r="D446" s="66">
        <v>0.05</v>
      </c>
      <c r="E446" t="s">
        <v>0</v>
      </c>
      <c r="F446" t="s">
        <v>3</v>
      </c>
      <c r="G446" s="39" t="e">
        <f t="shared" si="65"/>
        <v>#VALUE!</v>
      </c>
      <c r="H446" t="s">
        <v>3</v>
      </c>
      <c r="K446" t="s">
        <v>3</v>
      </c>
      <c r="L446" s="57" t="str">
        <f>IF(OR(H_24!$F446="---",H_24!$F446="infeas",H_24!$F446="inf"),"---",(H_24!$F446/M446)-1)</f>
        <v>---</v>
      </c>
      <c r="M446" s="20">
        <f>Model_dem!L186</f>
        <v>1006</v>
      </c>
      <c r="N446">
        <f>Model_dem!G186</f>
        <v>1027</v>
      </c>
      <c r="O446" s="23"/>
      <c r="P446" t="str">
        <f>IF(OR(H_24!$Q446&lt;&gt;A446,R446&lt;&gt;B446,S446&lt;&gt;C446,T446&lt;&gt;D446),"Aqui", " ")</f>
        <v>Aqui</v>
      </c>
      <c r="Q446" t="s">
        <v>522</v>
      </c>
      <c r="R446">
        <v>1</v>
      </c>
      <c r="S446">
        <v>5</v>
      </c>
      <c r="T446">
        <v>0.15</v>
      </c>
      <c r="U446">
        <v>100</v>
      </c>
      <c r="V446">
        <v>1095</v>
      </c>
      <c r="W446">
        <v>13.491899999999999</v>
      </c>
      <c r="X446">
        <v>0</v>
      </c>
      <c r="Y446">
        <v>19765</v>
      </c>
      <c r="Z446">
        <v>1800.01</v>
      </c>
      <c r="AA446">
        <v>176774</v>
      </c>
      <c r="AE446" t="s">
        <v>535</v>
      </c>
      <c r="AF446">
        <v>3</v>
      </c>
      <c r="AG446">
        <v>25</v>
      </c>
      <c r="AH446">
        <v>0.05</v>
      </c>
      <c r="AI446">
        <v>50</v>
      </c>
      <c r="AJ446">
        <v>785</v>
      </c>
      <c r="AK446">
        <v>1.54735</v>
      </c>
      <c r="AL446">
        <v>0</v>
      </c>
      <c r="AM446">
        <v>380306</v>
      </c>
      <c r="AN446">
        <v>1800.01</v>
      </c>
      <c r="AO446">
        <v>74012</v>
      </c>
    </row>
    <row r="447" spans="1:41" x14ac:dyDescent="0.3">
      <c r="A447" s="68" t="s">
        <v>524</v>
      </c>
      <c r="B447" s="20">
        <v>2</v>
      </c>
      <c r="C447" s="20">
        <v>25</v>
      </c>
      <c r="D447" s="20">
        <v>0.1</v>
      </c>
      <c r="E447" t="s">
        <v>0</v>
      </c>
      <c r="F447" t="s">
        <v>3</v>
      </c>
      <c r="G447" s="39" t="e">
        <f t="shared" si="65"/>
        <v>#VALUE!</v>
      </c>
      <c r="H447" t="s">
        <v>3</v>
      </c>
      <c r="K447" t="s">
        <v>3</v>
      </c>
      <c r="L447" s="57" t="str">
        <f>IF(OR(H_24!$F447="---",H_24!$F447="infeas",H_24!$F447="inf"),"---",(H_24!$F447/M447)-1)</f>
        <v>---</v>
      </c>
      <c r="M447" s="20">
        <f>Model_dem!L187</f>
        <v>1006</v>
      </c>
      <c r="N447">
        <f>Model_dem!G187</f>
        <v>1035</v>
      </c>
      <c r="O447" s="23"/>
      <c r="P447" t="str">
        <f>IF(OR(H_24!$Q447&lt;&gt;A447,R447&lt;&gt;B447,S447&lt;&gt;C447,T447&lt;&gt;D447),"Aqui", " ")</f>
        <v>Aqui</v>
      </c>
      <c r="Q447" t="s">
        <v>522</v>
      </c>
      <c r="R447">
        <v>1</v>
      </c>
      <c r="S447">
        <v>5</v>
      </c>
      <c r="T447">
        <v>0.2</v>
      </c>
      <c r="U447">
        <v>100</v>
      </c>
      <c r="V447">
        <v>1095</v>
      </c>
      <c r="W447">
        <v>15.9535</v>
      </c>
      <c r="X447">
        <v>3</v>
      </c>
      <c r="Y447">
        <v>16541</v>
      </c>
      <c r="Z447">
        <v>1800.16</v>
      </c>
      <c r="AA447">
        <v>167843</v>
      </c>
      <c r="AE447" t="s">
        <v>535</v>
      </c>
      <c r="AF447">
        <v>3</v>
      </c>
      <c r="AG447">
        <v>25</v>
      </c>
      <c r="AH447">
        <v>0.1</v>
      </c>
      <c r="AI447">
        <v>50</v>
      </c>
      <c r="AJ447" t="s">
        <v>511</v>
      </c>
      <c r="AK447" t="s">
        <v>511</v>
      </c>
      <c r="AL447" t="s">
        <v>511</v>
      </c>
      <c r="AM447" t="s">
        <v>511</v>
      </c>
      <c r="AN447" t="s">
        <v>511</v>
      </c>
    </row>
    <row r="448" spans="1:41" x14ac:dyDescent="0.3">
      <c r="A448" s="65" t="s">
        <v>524</v>
      </c>
      <c r="B448" s="66">
        <v>2</v>
      </c>
      <c r="C448" s="66">
        <v>25</v>
      </c>
      <c r="D448" s="66">
        <v>0.15</v>
      </c>
      <c r="E448" t="s">
        <v>0</v>
      </c>
      <c r="F448" t="s">
        <v>3</v>
      </c>
      <c r="G448" s="39" t="e">
        <f t="shared" si="65"/>
        <v>#VALUE!</v>
      </c>
      <c r="H448" t="s">
        <v>3</v>
      </c>
      <c r="K448" t="s">
        <v>3</v>
      </c>
      <c r="L448" s="57" t="str">
        <f>IF(OR(H_24!$F448="---",H_24!$F448="infeas",H_24!$F448="inf"),"---",(H_24!$F448/M448)-1)</f>
        <v>---</v>
      </c>
      <c r="M448" s="20">
        <f>Model_dem!L188</f>
        <v>1006</v>
      </c>
      <c r="N448">
        <f>Model_dem!G188</f>
        <v>1053</v>
      </c>
      <c r="O448" s="23"/>
      <c r="P448" t="str">
        <f>IF(OR(H_24!$Q448&lt;&gt;A448,R448&lt;&gt;B448,S448&lt;&gt;C448,T448&lt;&gt;D448),"Aqui", " ")</f>
        <v>Aqui</v>
      </c>
      <c r="Q448" t="s">
        <v>522</v>
      </c>
      <c r="R448">
        <v>1</v>
      </c>
      <c r="S448">
        <v>10</v>
      </c>
      <c r="T448">
        <v>0.05</v>
      </c>
      <c r="U448">
        <v>100</v>
      </c>
      <c r="V448">
        <v>1094</v>
      </c>
      <c r="W448">
        <v>32.497399999999999</v>
      </c>
      <c r="X448">
        <v>26</v>
      </c>
      <c r="Y448">
        <v>23076</v>
      </c>
      <c r="Z448">
        <v>1800.08</v>
      </c>
      <c r="AA448">
        <v>191428</v>
      </c>
      <c r="AE448" t="s">
        <v>535</v>
      </c>
      <c r="AF448">
        <v>3</v>
      </c>
      <c r="AG448">
        <v>25</v>
      </c>
      <c r="AH448">
        <v>0.15</v>
      </c>
      <c r="AI448">
        <v>50</v>
      </c>
      <c r="AJ448" t="s">
        <v>511</v>
      </c>
      <c r="AK448" t="s">
        <v>511</v>
      </c>
      <c r="AL448" t="s">
        <v>511</v>
      </c>
      <c r="AM448" t="s">
        <v>511</v>
      </c>
      <c r="AN448" t="s">
        <v>511</v>
      </c>
    </row>
    <row r="449" spans="1:41" x14ac:dyDescent="0.3">
      <c r="A449" s="68" t="s">
        <v>524</v>
      </c>
      <c r="B449" s="20">
        <v>2</v>
      </c>
      <c r="C449" s="20">
        <v>25</v>
      </c>
      <c r="D449" s="20">
        <v>0.2</v>
      </c>
      <c r="E449" t="s">
        <v>0</v>
      </c>
      <c r="F449" t="s">
        <v>3</v>
      </c>
      <c r="G449" s="39" t="e">
        <f t="shared" si="65"/>
        <v>#VALUE!</v>
      </c>
      <c r="H449" t="s">
        <v>3</v>
      </c>
      <c r="K449" t="s">
        <v>3</v>
      </c>
      <c r="L449" s="57" t="str">
        <f>IF(OR(H_24!$F449="---",H_24!$F449="infeas",H_24!$F449="inf"),"---",(H_24!$F449/M449)-1)</f>
        <v>---</v>
      </c>
      <c r="M449" s="20">
        <f>Model_dem!L189</f>
        <v>1006</v>
      </c>
      <c r="N449">
        <f>Model_dem!G189</f>
        <v>1078</v>
      </c>
      <c r="O449" s="23"/>
      <c r="P449" t="str">
        <f>IF(OR(H_24!$Q449&lt;&gt;A449,R449&lt;&gt;B449,S449&lt;&gt;C449,T449&lt;&gt;D449),"Aqui", " ")</f>
        <v>Aqui</v>
      </c>
      <c r="Q449" t="s">
        <v>522</v>
      </c>
      <c r="R449">
        <v>1</v>
      </c>
      <c r="S449">
        <v>10</v>
      </c>
      <c r="T449">
        <v>0.1</v>
      </c>
      <c r="U449">
        <v>100</v>
      </c>
      <c r="V449">
        <v>1094</v>
      </c>
      <c r="W449">
        <v>7.7865500000000001</v>
      </c>
      <c r="X449">
        <v>2</v>
      </c>
      <c r="Y449">
        <v>16807</v>
      </c>
      <c r="Z449">
        <v>1800.06</v>
      </c>
      <c r="AA449">
        <v>190724</v>
      </c>
      <c r="AE449" t="s">
        <v>535</v>
      </c>
      <c r="AF449">
        <v>3</v>
      </c>
      <c r="AG449">
        <v>25</v>
      </c>
      <c r="AH449">
        <v>0.2</v>
      </c>
      <c r="AI449">
        <v>50</v>
      </c>
      <c r="AJ449" t="s">
        <v>511</v>
      </c>
      <c r="AK449" t="s">
        <v>511</v>
      </c>
      <c r="AL449" t="s">
        <v>511</v>
      </c>
      <c r="AM449" t="s">
        <v>511</v>
      </c>
      <c r="AN449" t="s">
        <v>511</v>
      </c>
    </row>
    <row r="450" spans="1:41" x14ac:dyDescent="0.3">
      <c r="A450" s="65" t="s">
        <v>524</v>
      </c>
      <c r="B450" s="66">
        <v>2</v>
      </c>
      <c r="C450" s="66">
        <v>50</v>
      </c>
      <c r="D450" s="66">
        <v>0.05</v>
      </c>
      <c r="E450" t="s">
        <v>0</v>
      </c>
      <c r="F450" t="s">
        <v>3</v>
      </c>
      <c r="G450" s="39" t="e">
        <f t="shared" si="65"/>
        <v>#VALUE!</v>
      </c>
      <c r="H450" t="s">
        <v>3</v>
      </c>
      <c r="K450" t="s">
        <v>3</v>
      </c>
      <c r="L450" s="57" t="str">
        <f>IF(OR(H_24!$F450="---",H_24!$F450="infeas",H_24!$F450="inf"),"---",(H_24!$F450/M450)-1)</f>
        <v>---</v>
      </c>
      <c r="M450" s="20">
        <f>Model_dem!L190</f>
        <v>1006</v>
      </c>
      <c r="N450">
        <f>Model_dem!G190</f>
        <v>1027</v>
      </c>
      <c r="O450" s="23"/>
      <c r="P450" t="str">
        <f>IF(OR(H_24!$Q450&lt;&gt;A450,R450&lt;&gt;B450,S450&lt;&gt;C450,T450&lt;&gt;D450),"Aqui", " ")</f>
        <v>Aqui</v>
      </c>
      <c r="Q450" t="s">
        <v>522</v>
      </c>
      <c r="R450">
        <v>1</v>
      </c>
      <c r="S450">
        <v>10</v>
      </c>
      <c r="T450">
        <v>0.15</v>
      </c>
      <c r="U450">
        <v>100</v>
      </c>
      <c r="V450">
        <v>1095</v>
      </c>
      <c r="W450">
        <v>37.847700000000003</v>
      </c>
      <c r="X450">
        <v>30</v>
      </c>
      <c r="Y450">
        <v>15406</v>
      </c>
      <c r="Z450">
        <v>1800</v>
      </c>
      <c r="AA450">
        <v>152969</v>
      </c>
      <c r="AE450" t="s">
        <v>535</v>
      </c>
      <c r="AF450">
        <v>3</v>
      </c>
      <c r="AG450">
        <v>50</v>
      </c>
      <c r="AH450">
        <v>0.05</v>
      </c>
      <c r="AI450">
        <v>50</v>
      </c>
      <c r="AJ450">
        <v>785</v>
      </c>
      <c r="AK450">
        <v>1.9638500000000001</v>
      </c>
      <c r="AL450">
        <v>0</v>
      </c>
      <c r="AM450">
        <v>827414</v>
      </c>
      <c r="AN450">
        <v>1800</v>
      </c>
      <c r="AO450">
        <v>77310</v>
      </c>
    </row>
    <row r="451" spans="1:41" x14ac:dyDescent="0.3">
      <c r="A451" s="68" t="s">
        <v>524</v>
      </c>
      <c r="B451" s="20">
        <v>2</v>
      </c>
      <c r="C451" s="20">
        <v>50</v>
      </c>
      <c r="D451" s="20">
        <v>0.1</v>
      </c>
      <c r="E451" t="s">
        <v>0</v>
      </c>
      <c r="F451" t="s">
        <v>3</v>
      </c>
      <c r="G451" s="39" t="e">
        <f t="shared" si="65"/>
        <v>#VALUE!</v>
      </c>
      <c r="H451" t="s">
        <v>3</v>
      </c>
      <c r="K451" t="s">
        <v>3</v>
      </c>
      <c r="L451" s="57" t="str">
        <f>IF(OR(H_24!$F451="---",H_24!$F451="infeas",H_24!$F451="inf"),"---",(H_24!$F451/M451)-1)</f>
        <v>---</v>
      </c>
      <c r="M451" s="20">
        <f>Model_dem!L191</f>
        <v>1006</v>
      </c>
      <c r="N451">
        <f>Model_dem!G191</f>
        <v>1039</v>
      </c>
      <c r="O451" s="23"/>
      <c r="P451" t="str">
        <f>IF(OR(H_24!$Q451&lt;&gt;A451,R451&lt;&gt;B451,S451&lt;&gt;C451,T451&lt;&gt;D451),"Aqui", " ")</f>
        <v>Aqui</v>
      </c>
      <c r="Q451" t="s">
        <v>522</v>
      </c>
      <c r="R451">
        <v>1</v>
      </c>
      <c r="S451">
        <v>10</v>
      </c>
      <c r="T451">
        <v>0.2</v>
      </c>
      <c r="U451">
        <v>100</v>
      </c>
      <c r="V451">
        <v>1095</v>
      </c>
      <c r="W451">
        <v>8.8214900000000007</v>
      </c>
      <c r="X451">
        <v>3</v>
      </c>
      <c r="Y451">
        <v>19784</v>
      </c>
      <c r="Z451">
        <v>1800.1</v>
      </c>
      <c r="AA451">
        <v>196801</v>
      </c>
      <c r="AE451" t="s">
        <v>535</v>
      </c>
      <c r="AF451">
        <v>3</v>
      </c>
      <c r="AG451">
        <v>50</v>
      </c>
      <c r="AH451">
        <v>0.1</v>
      </c>
      <c r="AI451">
        <v>50</v>
      </c>
      <c r="AJ451" t="s">
        <v>511</v>
      </c>
      <c r="AK451" t="s">
        <v>511</v>
      </c>
      <c r="AL451" t="s">
        <v>511</v>
      </c>
      <c r="AM451" t="s">
        <v>511</v>
      </c>
      <c r="AN451" t="s">
        <v>511</v>
      </c>
    </row>
    <row r="452" spans="1:41" x14ac:dyDescent="0.3">
      <c r="A452" s="65" t="s">
        <v>524</v>
      </c>
      <c r="B452" s="66">
        <v>2</v>
      </c>
      <c r="C452" s="66">
        <v>50</v>
      </c>
      <c r="D452" s="66">
        <v>0.15</v>
      </c>
      <c r="E452" t="s">
        <v>0</v>
      </c>
      <c r="F452" t="s">
        <v>3</v>
      </c>
      <c r="G452" s="39" t="e">
        <f t="shared" si="65"/>
        <v>#VALUE!</v>
      </c>
      <c r="H452" t="s">
        <v>3</v>
      </c>
      <c r="K452" t="s">
        <v>3</v>
      </c>
      <c r="L452" s="57" t="str">
        <f>IF(OR(H_24!$F452="---",H_24!$F452="infeas",H_24!$F452="inf"),"---",(H_24!$F452/M452)-1)</f>
        <v>---</v>
      </c>
      <c r="M452" s="20">
        <f>Model_dem!L192</f>
        <v>1006</v>
      </c>
      <c r="N452">
        <f>Model_dem!G192</f>
        <v>1075</v>
      </c>
      <c r="O452" s="23"/>
      <c r="P452" t="str">
        <f>IF(OR(H_24!$Q452&lt;&gt;A452,R452&lt;&gt;B452,S452&lt;&gt;C452,T452&lt;&gt;D452),"Aqui", " ")</f>
        <v>Aqui</v>
      </c>
      <c r="Q452" t="s">
        <v>522</v>
      </c>
      <c r="R452">
        <v>1</v>
      </c>
      <c r="S452">
        <v>25</v>
      </c>
      <c r="T452">
        <v>0.05</v>
      </c>
      <c r="U452">
        <v>100</v>
      </c>
      <c r="V452">
        <v>1095</v>
      </c>
      <c r="W452">
        <v>16.275300000000001</v>
      </c>
      <c r="X452">
        <v>0</v>
      </c>
      <c r="Y452">
        <v>4689</v>
      </c>
      <c r="Z452">
        <v>1801.59</v>
      </c>
      <c r="AA452">
        <v>81492</v>
      </c>
      <c r="AE452" t="s">
        <v>535</v>
      </c>
      <c r="AF452">
        <v>3</v>
      </c>
      <c r="AG452">
        <v>50</v>
      </c>
      <c r="AH452">
        <v>0.15</v>
      </c>
      <c r="AI452">
        <v>50</v>
      </c>
      <c r="AJ452" t="s">
        <v>511</v>
      </c>
      <c r="AK452" t="s">
        <v>511</v>
      </c>
      <c r="AL452" t="s">
        <v>511</v>
      </c>
      <c r="AM452" t="s">
        <v>511</v>
      </c>
      <c r="AN452" t="s">
        <v>511</v>
      </c>
    </row>
    <row r="453" spans="1:41" x14ac:dyDescent="0.3">
      <c r="A453" s="68" t="s">
        <v>524</v>
      </c>
      <c r="B453" s="20">
        <v>2</v>
      </c>
      <c r="C453" s="20">
        <v>50</v>
      </c>
      <c r="D453" s="20">
        <v>0.2</v>
      </c>
      <c r="E453" t="s">
        <v>2</v>
      </c>
      <c r="F453" t="s">
        <v>3</v>
      </c>
      <c r="G453" s="39" t="str">
        <f t="shared" si="65"/>
        <v>---</v>
      </c>
      <c r="H453" t="s">
        <v>3</v>
      </c>
      <c r="K453" t="s">
        <v>3</v>
      </c>
      <c r="L453" s="57" t="str">
        <f>IF(OR(H_24!$F453="---",H_24!$F453="infeas",H_24!$F453="inf"),"---",(H_24!$F453/M453)-1)</f>
        <v>---</v>
      </c>
      <c r="M453" s="20">
        <f>Model_dem!L193</f>
        <v>1006</v>
      </c>
      <c r="N453" t="str">
        <f>Model_dem!G193</f>
        <v>---</v>
      </c>
      <c r="O453" s="23"/>
      <c r="P453" t="str">
        <f>IF(OR(H_24!$Q453&lt;&gt;A453,R453&lt;&gt;B453,S453&lt;&gt;C453,T453&lt;&gt;D453),"Aqui", " ")</f>
        <v>Aqui</v>
      </c>
      <c r="Q453" t="s">
        <v>522</v>
      </c>
      <c r="R453">
        <v>1</v>
      </c>
      <c r="S453">
        <v>25</v>
      </c>
      <c r="T453">
        <v>0.1</v>
      </c>
      <c r="U453">
        <v>100</v>
      </c>
      <c r="V453">
        <v>1109</v>
      </c>
      <c r="W453">
        <v>376.14600000000002</v>
      </c>
      <c r="X453">
        <v>216</v>
      </c>
      <c r="Y453">
        <v>2860</v>
      </c>
      <c r="Z453">
        <v>1800.02</v>
      </c>
      <c r="AA453">
        <v>76815</v>
      </c>
      <c r="AE453" t="s">
        <v>535</v>
      </c>
      <c r="AF453">
        <v>3</v>
      </c>
      <c r="AG453">
        <v>50</v>
      </c>
      <c r="AH453">
        <v>0.2</v>
      </c>
      <c r="AI453">
        <v>50</v>
      </c>
      <c r="AJ453" t="s">
        <v>511</v>
      </c>
      <c r="AK453" t="s">
        <v>511</v>
      </c>
      <c r="AL453" t="s">
        <v>511</v>
      </c>
      <c r="AM453" t="s">
        <v>511</v>
      </c>
      <c r="AN453" t="s">
        <v>511</v>
      </c>
    </row>
    <row r="454" spans="1:41" x14ac:dyDescent="0.3">
      <c r="A454" s="65" t="s">
        <v>524</v>
      </c>
      <c r="B454" s="66">
        <v>3</v>
      </c>
      <c r="C454" s="66">
        <v>0</v>
      </c>
      <c r="D454" s="66">
        <v>0.05</v>
      </c>
      <c r="E454" t="s">
        <v>0</v>
      </c>
      <c r="F454" t="s">
        <v>3</v>
      </c>
      <c r="G454" s="39" t="e">
        <f t="shared" si="65"/>
        <v>#VALUE!</v>
      </c>
      <c r="H454" t="s">
        <v>3</v>
      </c>
      <c r="K454" t="s">
        <v>3</v>
      </c>
      <c r="L454" s="57" t="str">
        <f>IF(OR(H_24!$F454="---",H_24!$F454="infeas",H_24!$F454="inf"),"---",(H_24!$F454/M454)-1)</f>
        <v>---</v>
      </c>
      <c r="M454" s="20">
        <f>Model_dem!L194</f>
        <v>1006</v>
      </c>
      <c r="N454">
        <f>Model_dem!G194</f>
        <v>1039</v>
      </c>
      <c r="O454" s="23"/>
      <c r="P454" t="str">
        <f>IF(OR(H_24!$Q454&lt;&gt;A454,R454&lt;&gt;B454,S454&lt;&gt;C454,T454&lt;&gt;D454),"Aqui", " ")</f>
        <v>Aqui</v>
      </c>
      <c r="Q454" t="s">
        <v>522</v>
      </c>
      <c r="R454">
        <v>1</v>
      </c>
      <c r="S454">
        <v>25</v>
      </c>
      <c r="T454">
        <v>0.15</v>
      </c>
      <c r="U454">
        <v>100</v>
      </c>
      <c r="V454">
        <v>1132</v>
      </c>
      <c r="W454">
        <v>37.967300000000002</v>
      </c>
      <c r="X454">
        <v>0</v>
      </c>
      <c r="Y454">
        <v>301</v>
      </c>
      <c r="Z454">
        <v>1800.2</v>
      </c>
      <c r="AA454">
        <v>32958</v>
      </c>
      <c r="AE454" t="s">
        <v>533</v>
      </c>
      <c r="AF454">
        <v>0</v>
      </c>
      <c r="AG454">
        <v>0</v>
      </c>
      <c r="AH454">
        <v>0.05</v>
      </c>
      <c r="AI454">
        <v>100</v>
      </c>
      <c r="AJ454">
        <v>1026</v>
      </c>
      <c r="AK454">
        <v>2.5264899999999999</v>
      </c>
      <c r="AL454">
        <v>0</v>
      </c>
      <c r="AM454">
        <v>3331</v>
      </c>
      <c r="AN454">
        <v>1800</v>
      </c>
      <c r="AO454">
        <v>82005</v>
      </c>
    </row>
    <row r="455" spans="1:41" x14ac:dyDescent="0.3">
      <c r="A455" s="68" t="s">
        <v>524</v>
      </c>
      <c r="B455" s="20">
        <v>3</v>
      </c>
      <c r="C455" s="20">
        <v>0</v>
      </c>
      <c r="D455" s="20">
        <v>0.1</v>
      </c>
      <c r="E455" t="s">
        <v>4</v>
      </c>
      <c r="F455" t="s">
        <v>3</v>
      </c>
      <c r="G455" s="39" t="str">
        <f t="shared" ref="G455:G518" si="66">IF(N455="---","---",(F455-N455)/N455)</f>
        <v>---</v>
      </c>
      <c r="H455" t="s">
        <v>3</v>
      </c>
      <c r="K455" t="s">
        <v>3</v>
      </c>
      <c r="L455" s="57" t="str">
        <f>IF(OR(H_24!$F455="---",H_24!$F455="infeas",H_24!$F455="inf"),"---",(H_24!$F455/M455)-1)</f>
        <v>---</v>
      </c>
      <c r="M455" s="20">
        <f>Model_dem!L195</f>
        <v>1006</v>
      </c>
      <c r="N455" t="str">
        <f>Model_dem!G195</f>
        <v>---</v>
      </c>
      <c r="O455" s="23"/>
      <c r="P455" t="str">
        <f>IF(OR(H_24!$Q455&lt;&gt;A455,R455&lt;&gt;B455,S455&lt;&gt;C455,T455&lt;&gt;D455),"Aqui", " ")</f>
        <v>Aqui</v>
      </c>
      <c r="Q455" t="s">
        <v>522</v>
      </c>
      <c r="R455">
        <v>1</v>
      </c>
      <c r="S455">
        <v>25</v>
      </c>
      <c r="T455">
        <v>0.2</v>
      </c>
      <c r="U455">
        <v>100</v>
      </c>
      <c r="V455">
        <v>1132</v>
      </c>
      <c r="W455">
        <v>40.809699999999999</v>
      </c>
      <c r="X455">
        <v>0</v>
      </c>
      <c r="Y455">
        <v>219</v>
      </c>
      <c r="Z455">
        <v>1800.1</v>
      </c>
      <c r="AA455">
        <v>19094</v>
      </c>
      <c r="AE455" t="s">
        <v>533</v>
      </c>
      <c r="AF455">
        <v>0</v>
      </c>
      <c r="AG455">
        <v>0</v>
      </c>
      <c r="AH455">
        <v>0.1</v>
      </c>
      <c r="AI455">
        <v>100</v>
      </c>
      <c r="AJ455">
        <v>1026</v>
      </c>
      <c r="AK455">
        <v>3.8683900000000002</v>
      </c>
      <c r="AL455">
        <v>0</v>
      </c>
      <c r="AM455">
        <v>3014</v>
      </c>
      <c r="AN455">
        <v>1800.01</v>
      </c>
      <c r="AO455">
        <v>77776</v>
      </c>
    </row>
    <row r="456" spans="1:41" x14ac:dyDescent="0.3">
      <c r="A456" s="65" t="s">
        <v>524</v>
      </c>
      <c r="B456" s="66">
        <v>3</v>
      </c>
      <c r="C456" s="66">
        <v>0</v>
      </c>
      <c r="D456" s="66">
        <v>0.15</v>
      </c>
      <c r="E456" t="s">
        <v>4</v>
      </c>
      <c r="F456" t="s">
        <v>3</v>
      </c>
      <c r="G456" s="39" t="str">
        <f t="shared" si="66"/>
        <v>---</v>
      </c>
      <c r="H456" t="s">
        <v>3</v>
      </c>
      <c r="K456" t="s">
        <v>3</v>
      </c>
      <c r="L456" s="57" t="str">
        <f>IF(OR(H_24!$F456="---",H_24!$F456="infeas",H_24!$F456="inf"),"---",(H_24!$F456/M456)-1)</f>
        <v>---</v>
      </c>
      <c r="M456" s="20">
        <f>Model_dem!L196</f>
        <v>1006</v>
      </c>
      <c r="N456" t="str">
        <f>Model_dem!G196</f>
        <v>---</v>
      </c>
      <c r="O456" s="23"/>
      <c r="P456" t="str">
        <f>IF(OR(H_24!$Q456&lt;&gt;A456,R456&lt;&gt;B456,S456&lt;&gt;C456,T456&lt;&gt;D456),"Aqui", " ")</f>
        <v>Aqui</v>
      </c>
      <c r="Q456" t="s">
        <v>522</v>
      </c>
      <c r="R456">
        <v>1</v>
      </c>
      <c r="S456">
        <v>50</v>
      </c>
      <c r="T456">
        <v>0.05</v>
      </c>
      <c r="U456">
        <v>100</v>
      </c>
      <c r="V456">
        <v>1097</v>
      </c>
      <c r="W456">
        <v>27.165900000000001</v>
      </c>
      <c r="X456">
        <v>0</v>
      </c>
      <c r="Y456">
        <v>4201</v>
      </c>
      <c r="Z456">
        <v>1800.08</v>
      </c>
      <c r="AA456">
        <v>79122</v>
      </c>
      <c r="AE456" t="s">
        <v>533</v>
      </c>
      <c r="AF456">
        <v>0</v>
      </c>
      <c r="AG456">
        <v>0</v>
      </c>
      <c r="AH456">
        <v>0.15</v>
      </c>
      <c r="AI456">
        <v>100</v>
      </c>
      <c r="AJ456">
        <v>1026</v>
      </c>
      <c r="AK456">
        <v>7.2703899999999999</v>
      </c>
      <c r="AL456">
        <v>3</v>
      </c>
      <c r="AM456">
        <v>2959</v>
      </c>
      <c r="AN456">
        <v>1800.01</v>
      </c>
      <c r="AO456">
        <v>92511</v>
      </c>
    </row>
    <row r="457" spans="1:41" x14ac:dyDescent="0.3">
      <c r="A457" s="68" t="s">
        <v>524</v>
      </c>
      <c r="B457" s="20">
        <v>3</v>
      </c>
      <c r="C457" s="20">
        <v>0</v>
      </c>
      <c r="D457" s="20">
        <v>0.2</v>
      </c>
      <c r="E457" t="s">
        <v>4</v>
      </c>
      <c r="F457" t="s">
        <v>3</v>
      </c>
      <c r="G457" s="39" t="str">
        <f t="shared" si="66"/>
        <v>---</v>
      </c>
      <c r="H457" t="s">
        <v>3</v>
      </c>
      <c r="K457" t="s">
        <v>3</v>
      </c>
      <c r="L457" s="57" t="str">
        <f>IF(OR(H_24!$F457="---",H_24!$F457="infeas",H_24!$F457="inf"),"---",(H_24!$F457/M457)-1)</f>
        <v>---</v>
      </c>
      <c r="M457" s="20">
        <f>Model_dem!L197</f>
        <v>1006</v>
      </c>
      <c r="N457" t="str">
        <f>Model_dem!G197</f>
        <v>---</v>
      </c>
      <c r="O457" s="23"/>
      <c r="P457" t="str">
        <f>IF(OR(H_24!$Q457&lt;&gt;A457,R457&lt;&gt;B457,S457&lt;&gt;C457,T457&lt;&gt;D457),"Aqui", " ")</f>
        <v>Aqui</v>
      </c>
      <c r="Q457" t="s">
        <v>522</v>
      </c>
      <c r="R457">
        <v>1</v>
      </c>
      <c r="S457">
        <v>50</v>
      </c>
      <c r="T457">
        <v>0.1</v>
      </c>
      <c r="U457">
        <v>100</v>
      </c>
      <c r="V457">
        <v>1132</v>
      </c>
      <c r="W457">
        <v>31.723299999999998</v>
      </c>
      <c r="X457">
        <v>0</v>
      </c>
      <c r="Y457">
        <v>241</v>
      </c>
      <c r="Z457">
        <v>1807.64</v>
      </c>
      <c r="AA457">
        <v>20773</v>
      </c>
      <c r="AE457" t="s">
        <v>533</v>
      </c>
      <c r="AF457">
        <v>0</v>
      </c>
      <c r="AG457">
        <v>0</v>
      </c>
      <c r="AH457">
        <v>0.2</v>
      </c>
      <c r="AI457">
        <v>100</v>
      </c>
      <c r="AJ457">
        <v>1026</v>
      </c>
      <c r="AK457">
        <v>4.0547800000000001</v>
      </c>
      <c r="AL457">
        <v>0</v>
      </c>
      <c r="AM457">
        <v>3246</v>
      </c>
      <c r="AN457">
        <v>1800.02</v>
      </c>
      <c r="AO457">
        <v>96728</v>
      </c>
    </row>
    <row r="458" spans="1:41" x14ac:dyDescent="0.3">
      <c r="A458" s="65" t="s">
        <v>524</v>
      </c>
      <c r="B458" s="66">
        <v>3</v>
      </c>
      <c r="C458" s="66">
        <v>10</v>
      </c>
      <c r="D458" s="66">
        <v>0.05</v>
      </c>
      <c r="E458" t="s">
        <v>0</v>
      </c>
      <c r="F458" t="s">
        <v>3</v>
      </c>
      <c r="G458" s="39" t="e">
        <f t="shared" si="66"/>
        <v>#VALUE!</v>
      </c>
      <c r="H458" t="s">
        <v>3</v>
      </c>
      <c r="K458" t="s">
        <v>3</v>
      </c>
      <c r="L458" s="57" t="str">
        <f>IF(OR(H_24!$F458="---",H_24!$F458="infeas",H_24!$F458="inf"),"---",(H_24!$F458/M458)-1)</f>
        <v>---</v>
      </c>
      <c r="M458" s="20">
        <f>Model_dem!L198</f>
        <v>1006</v>
      </c>
      <c r="N458">
        <f>Model_dem!G198</f>
        <v>1039</v>
      </c>
      <c r="O458" s="23"/>
      <c r="P458" t="str">
        <f>IF(OR(H_24!$Q458&lt;&gt;A458,R458&lt;&gt;B458,S458&lt;&gt;C458,T458&lt;&gt;D458),"Aqui", " ")</f>
        <v>Aqui</v>
      </c>
      <c r="Q458" t="s">
        <v>522</v>
      </c>
      <c r="R458">
        <v>1</v>
      </c>
      <c r="S458">
        <v>50</v>
      </c>
      <c r="T458">
        <v>0.15</v>
      </c>
      <c r="U458">
        <v>100</v>
      </c>
      <c r="V458">
        <v>1157</v>
      </c>
      <c r="W458">
        <v>359.79899999999998</v>
      </c>
      <c r="X458">
        <v>10</v>
      </c>
      <c r="Y458">
        <v>48</v>
      </c>
      <c r="Z458">
        <v>1846.56</v>
      </c>
      <c r="AA458">
        <v>9097</v>
      </c>
      <c r="AE458" t="s">
        <v>533</v>
      </c>
      <c r="AF458">
        <v>1</v>
      </c>
      <c r="AG458">
        <v>5</v>
      </c>
      <c r="AH458">
        <v>0.05</v>
      </c>
      <c r="AI458">
        <v>100</v>
      </c>
      <c r="AJ458">
        <v>1026</v>
      </c>
      <c r="AK458">
        <v>14.306900000000001</v>
      </c>
      <c r="AL458">
        <v>0</v>
      </c>
      <c r="AM458">
        <v>811</v>
      </c>
      <c r="AN458">
        <v>1800.01</v>
      </c>
      <c r="AO458">
        <v>31914</v>
      </c>
    </row>
    <row r="459" spans="1:41" x14ac:dyDescent="0.3">
      <c r="A459" s="68" t="s">
        <v>524</v>
      </c>
      <c r="B459" s="20">
        <v>3</v>
      </c>
      <c r="C459" s="20">
        <v>10</v>
      </c>
      <c r="D459" s="20">
        <v>0.1</v>
      </c>
      <c r="E459" t="s">
        <v>4</v>
      </c>
      <c r="F459" t="s">
        <v>3</v>
      </c>
      <c r="G459" s="39" t="str">
        <f t="shared" si="66"/>
        <v>---</v>
      </c>
      <c r="H459" t="s">
        <v>3</v>
      </c>
      <c r="K459" t="s">
        <v>3</v>
      </c>
      <c r="L459" s="57" t="str">
        <f>IF(OR(H_24!$F459="---",H_24!$F459="infeas",H_24!$F459="inf"),"---",(H_24!$F459/M459)-1)</f>
        <v>---</v>
      </c>
      <c r="M459" s="20">
        <f>Model_dem!L199</f>
        <v>1006</v>
      </c>
      <c r="N459" t="str">
        <f>Model_dem!G199</f>
        <v>---</v>
      </c>
      <c r="O459" s="23"/>
      <c r="P459" t="str">
        <f>IF(OR(H_24!$Q459&lt;&gt;A459,R459&lt;&gt;B459,S459&lt;&gt;C459,T459&lt;&gt;D459),"Aqui", " ")</f>
        <v>Aqui</v>
      </c>
      <c r="Q459" t="s">
        <v>522</v>
      </c>
      <c r="R459">
        <v>1</v>
      </c>
      <c r="S459">
        <v>50</v>
      </c>
      <c r="T459">
        <v>0.2</v>
      </c>
      <c r="U459">
        <v>100</v>
      </c>
      <c r="V459" t="s">
        <v>46</v>
      </c>
      <c r="W459">
        <v>60.026699999999998</v>
      </c>
      <c r="X459">
        <v>0</v>
      </c>
      <c r="Y459">
        <v>1</v>
      </c>
      <c r="Z459">
        <v>1806.81</v>
      </c>
      <c r="AA459">
        <v>673</v>
      </c>
      <c r="AE459" t="s">
        <v>533</v>
      </c>
      <c r="AF459">
        <v>1</v>
      </c>
      <c r="AG459">
        <v>5</v>
      </c>
      <c r="AH459">
        <v>0.1</v>
      </c>
      <c r="AI459">
        <v>100</v>
      </c>
      <c r="AJ459">
        <v>1027</v>
      </c>
      <c r="AK459">
        <v>30.539899999999999</v>
      </c>
      <c r="AL459">
        <v>0</v>
      </c>
      <c r="AM459">
        <v>631</v>
      </c>
      <c r="AN459">
        <v>1800.01</v>
      </c>
      <c r="AO459">
        <v>29650</v>
      </c>
    </row>
    <row r="460" spans="1:41" x14ac:dyDescent="0.3">
      <c r="A460" s="65" t="s">
        <v>524</v>
      </c>
      <c r="B460" s="66">
        <v>3</v>
      </c>
      <c r="C460" s="66">
        <v>10</v>
      </c>
      <c r="D460" s="66">
        <v>0.15</v>
      </c>
      <c r="E460" t="s">
        <v>4</v>
      </c>
      <c r="F460" t="s">
        <v>3</v>
      </c>
      <c r="G460" s="39" t="str">
        <f t="shared" si="66"/>
        <v>---</v>
      </c>
      <c r="H460" t="s">
        <v>3</v>
      </c>
      <c r="K460" t="s">
        <v>3</v>
      </c>
      <c r="L460" s="57" t="str">
        <f>IF(OR(H_24!$F460="---",H_24!$F460="infeas",H_24!$F460="inf"),"---",(H_24!$F460/M460)-1)</f>
        <v>---</v>
      </c>
      <c r="M460" s="20">
        <f>Model_dem!L200</f>
        <v>1006</v>
      </c>
      <c r="N460" t="str">
        <f>Model_dem!G200</f>
        <v>---</v>
      </c>
      <c r="O460" s="23"/>
      <c r="P460" t="str">
        <f>IF(OR(H_24!$Q460&lt;&gt;A460,R460&lt;&gt;B460,S460&lt;&gt;C460,T460&lt;&gt;D460),"Aqui", " ")</f>
        <v>Aqui</v>
      </c>
      <c r="Q460" t="s">
        <v>522</v>
      </c>
      <c r="R460">
        <v>2</v>
      </c>
      <c r="S460">
        <v>5</v>
      </c>
      <c r="T460">
        <v>0.05</v>
      </c>
      <c r="U460">
        <v>100</v>
      </c>
      <c r="V460">
        <v>1094</v>
      </c>
      <c r="W460">
        <v>9.0963100000000008</v>
      </c>
      <c r="X460">
        <v>0</v>
      </c>
      <c r="Y460">
        <v>11748</v>
      </c>
      <c r="Z460">
        <v>1800.25</v>
      </c>
      <c r="AA460">
        <v>143211</v>
      </c>
      <c r="AE460" t="s">
        <v>533</v>
      </c>
      <c r="AF460">
        <v>1</v>
      </c>
      <c r="AG460">
        <v>5</v>
      </c>
      <c r="AH460">
        <v>0.15</v>
      </c>
      <c r="AI460">
        <v>100</v>
      </c>
      <c r="AJ460">
        <v>1027</v>
      </c>
      <c r="AK460">
        <v>17.143799999999999</v>
      </c>
      <c r="AL460">
        <v>0</v>
      </c>
      <c r="AM460">
        <v>677</v>
      </c>
      <c r="AN460">
        <v>1800.04</v>
      </c>
      <c r="AO460">
        <v>27399</v>
      </c>
    </row>
    <row r="461" spans="1:41" x14ac:dyDescent="0.3">
      <c r="A461" s="68" t="s">
        <v>524</v>
      </c>
      <c r="B461" s="20">
        <v>3</v>
      </c>
      <c r="C461" s="20">
        <v>10</v>
      </c>
      <c r="D461" s="20">
        <v>0.2</v>
      </c>
      <c r="E461" t="s">
        <v>4</v>
      </c>
      <c r="F461" t="s">
        <v>3</v>
      </c>
      <c r="G461" s="39" t="str">
        <f t="shared" si="66"/>
        <v>---</v>
      </c>
      <c r="H461" t="s">
        <v>3</v>
      </c>
      <c r="K461" t="s">
        <v>3</v>
      </c>
      <c r="L461" s="57" t="str">
        <f>IF(OR(H_24!$F461="---",H_24!$F461="infeas",H_24!$F461="inf"),"---",(H_24!$F461/M461)-1)</f>
        <v>---</v>
      </c>
      <c r="M461" s="20">
        <f>Model_dem!L201</f>
        <v>1006</v>
      </c>
      <c r="N461" t="str">
        <f>Model_dem!G201</f>
        <v>---</v>
      </c>
      <c r="O461" s="23"/>
      <c r="P461" t="str">
        <f>IF(OR(H_24!$Q461&lt;&gt;A461,R461&lt;&gt;B461,S461&lt;&gt;C461,T461&lt;&gt;D461),"Aqui", " ")</f>
        <v>Aqui</v>
      </c>
      <c r="Q461" t="s">
        <v>522</v>
      </c>
      <c r="R461">
        <v>2</v>
      </c>
      <c r="S461">
        <v>5</v>
      </c>
      <c r="T461">
        <v>0.1</v>
      </c>
      <c r="U461">
        <v>100</v>
      </c>
      <c r="V461">
        <v>1094</v>
      </c>
      <c r="W461">
        <v>50.714199999999998</v>
      </c>
      <c r="X461">
        <v>37</v>
      </c>
      <c r="Y461">
        <v>11727</v>
      </c>
      <c r="Z461">
        <v>1800.45</v>
      </c>
      <c r="AA461">
        <v>145614</v>
      </c>
      <c r="AE461" t="s">
        <v>533</v>
      </c>
      <c r="AF461">
        <v>1</v>
      </c>
      <c r="AG461">
        <v>5</v>
      </c>
      <c r="AH461">
        <v>0.2</v>
      </c>
      <c r="AI461">
        <v>100</v>
      </c>
      <c r="AJ461">
        <v>1035</v>
      </c>
      <c r="AK461">
        <v>47.411099999999998</v>
      </c>
      <c r="AL461">
        <v>2</v>
      </c>
      <c r="AM461">
        <v>363</v>
      </c>
      <c r="AN461">
        <v>1800.11</v>
      </c>
      <c r="AO461">
        <v>21819</v>
      </c>
    </row>
    <row r="462" spans="1:41" x14ac:dyDescent="0.3">
      <c r="A462" s="65" t="s">
        <v>524</v>
      </c>
      <c r="B462" s="66">
        <v>3</v>
      </c>
      <c r="C462" s="66">
        <v>25</v>
      </c>
      <c r="D462" s="66">
        <v>0.05</v>
      </c>
      <c r="E462" t="s">
        <v>1</v>
      </c>
      <c r="F462" t="s">
        <v>3</v>
      </c>
      <c r="G462" s="39" t="e">
        <f t="shared" si="66"/>
        <v>#VALUE!</v>
      </c>
      <c r="H462" t="s">
        <v>3</v>
      </c>
      <c r="K462" t="s">
        <v>3</v>
      </c>
      <c r="L462" s="57" t="str">
        <f>IF(OR(H_24!$F462="---",H_24!$F462="infeas",H_24!$F462="inf"),"---",(H_24!$F462/M462)-1)</f>
        <v>---</v>
      </c>
      <c r="M462" s="20">
        <f>Model_dem!L202</f>
        <v>1006</v>
      </c>
      <c r="N462">
        <f>Model_dem!G202</f>
        <v>1039</v>
      </c>
      <c r="O462" s="23"/>
      <c r="P462" t="str">
        <f>IF(OR(H_24!$Q462&lt;&gt;A462,R462&lt;&gt;B462,S462&lt;&gt;C462,T462&lt;&gt;D462),"Aqui", " ")</f>
        <v>Aqui</v>
      </c>
      <c r="Q462" t="s">
        <v>522</v>
      </c>
      <c r="R462">
        <v>2</v>
      </c>
      <c r="S462">
        <v>5</v>
      </c>
      <c r="T462">
        <v>0.15</v>
      </c>
      <c r="U462">
        <v>100</v>
      </c>
      <c r="V462">
        <v>1095</v>
      </c>
      <c r="W462">
        <v>56.363199999999999</v>
      </c>
      <c r="X462">
        <v>27</v>
      </c>
      <c r="Y462">
        <v>6618</v>
      </c>
      <c r="Z462">
        <v>1800.12</v>
      </c>
      <c r="AA462">
        <v>113230</v>
      </c>
      <c r="AE462" t="s">
        <v>533</v>
      </c>
      <c r="AF462">
        <v>1</v>
      </c>
      <c r="AG462">
        <v>10</v>
      </c>
      <c r="AH462">
        <v>0.05</v>
      </c>
      <c r="AI462">
        <v>100</v>
      </c>
      <c r="AJ462">
        <v>1026</v>
      </c>
      <c r="AK462">
        <v>7.0338399999999996</v>
      </c>
      <c r="AL462">
        <v>0</v>
      </c>
      <c r="AM462">
        <v>940</v>
      </c>
      <c r="AN462">
        <v>1800.01</v>
      </c>
      <c r="AO462">
        <v>33150</v>
      </c>
    </row>
    <row r="463" spans="1:41" x14ac:dyDescent="0.3">
      <c r="A463" s="68" t="s">
        <v>524</v>
      </c>
      <c r="B463" s="20">
        <v>3</v>
      </c>
      <c r="C463" s="20">
        <v>25</v>
      </c>
      <c r="D463" s="20">
        <v>0.1</v>
      </c>
      <c r="E463" t="s">
        <v>4</v>
      </c>
      <c r="F463" t="s">
        <v>3</v>
      </c>
      <c r="G463" s="39" t="str">
        <f t="shared" si="66"/>
        <v>---</v>
      </c>
      <c r="H463" t="s">
        <v>3</v>
      </c>
      <c r="K463" t="s">
        <v>3</v>
      </c>
      <c r="L463" s="57" t="str">
        <f>IF(OR(H_24!$F463="---",H_24!$F463="infeas",H_24!$F463="inf"),"---",(H_24!$F463/M463)-1)</f>
        <v>---</v>
      </c>
      <c r="M463" s="20">
        <f>Model_dem!L203</f>
        <v>1006</v>
      </c>
      <c r="N463" t="str">
        <f>Model_dem!G203</f>
        <v>---</v>
      </c>
      <c r="O463" s="23"/>
      <c r="P463" t="str">
        <f>IF(OR(H_24!$Q463&lt;&gt;A463,R463&lt;&gt;B463,S463&lt;&gt;C463,T463&lt;&gt;D463),"Aqui", " ")</f>
        <v>Aqui</v>
      </c>
      <c r="Q463" t="s">
        <v>522</v>
      </c>
      <c r="R463">
        <v>2</v>
      </c>
      <c r="S463">
        <v>5</v>
      </c>
      <c r="T463">
        <v>0.2</v>
      </c>
      <c r="U463">
        <v>100</v>
      </c>
      <c r="V463">
        <v>1109</v>
      </c>
      <c r="W463">
        <v>142.31200000000001</v>
      </c>
      <c r="X463">
        <v>0</v>
      </c>
      <c r="Y463">
        <v>8578</v>
      </c>
      <c r="Z463">
        <v>1800.2</v>
      </c>
      <c r="AA463">
        <v>100476</v>
      </c>
      <c r="AE463" t="s">
        <v>533</v>
      </c>
      <c r="AF463">
        <v>1</v>
      </c>
      <c r="AG463">
        <v>10</v>
      </c>
      <c r="AH463">
        <v>0.1</v>
      </c>
      <c r="AI463">
        <v>100</v>
      </c>
      <c r="AJ463">
        <v>1027</v>
      </c>
      <c r="AK463">
        <v>17.832799999999999</v>
      </c>
      <c r="AL463">
        <v>0</v>
      </c>
      <c r="AM463">
        <v>800</v>
      </c>
      <c r="AN463">
        <v>1800.04</v>
      </c>
      <c r="AO463">
        <v>30056</v>
      </c>
    </row>
    <row r="464" spans="1:41" x14ac:dyDescent="0.3">
      <c r="A464" s="65" t="s">
        <v>524</v>
      </c>
      <c r="B464" s="66">
        <v>3</v>
      </c>
      <c r="C464" s="66">
        <v>25</v>
      </c>
      <c r="D464" s="66">
        <v>0.15</v>
      </c>
      <c r="E464" t="s">
        <v>4</v>
      </c>
      <c r="F464" t="s">
        <v>3</v>
      </c>
      <c r="G464" s="39" t="str">
        <f t="shared" si="66"/>
        <v>---</v>
      </c>
      <c r="H464" t="s">
        <v>3</v>
      </c>
      <c r="K464" t="s">
        <v>3</v>
      </c>
      <c r="L464" s="57" t="str">
        <f>IF(OR(H_24!$F464="---",H_24!$F464="infeas",H_24!$F464="inf"),"---",(H_24!$F464/M464)-1)</f>
        <v>---</v>
      </c>
      <c r="M464" s="20">
        <f>Model_dem!L204</f>
        <v>1006</v>
      </c>
      <c r="N464" t="str">
        <f>Model_dem!G204</f>
        <v>---</v>
      </c>
      <c r="O464" s="23"/>
      <c r="P464" t="str">
        <f>IF(OR(H_24!$Q464&lt;&gt;A464,R464&lt;&gt;B464,S464&lt;&gt;C464,T464&lt;&gt;D464),"Aqui", " ")</f>
        <v>Aqui</v>
      </c>
      <c r="Q464" t="s">
        <v>522</v>
      </c>
      <c r="R464">
        <v>2</v>
      </c>
      <c r="S464">
        <v>10</v>
      </c>
      <c r="T464">
        <v>0.05</v>
      </c>
      <c r="U464">
        <v>100</v>
      </c>
      <c r="V464">
        <v>1094</v>
      </c>
      <c r="W464">
        <v>22.447700000000001</v>
      </c>
      <c r="X464">
        <v>7</v>
      </c>
      <c r="Y464">
        <v>7262</v>
      </c>
      <c r="Z464">
        <v>1800.07</v>
      </c>
      <c r="AA464">
        <v>111792</v>
      </c>
      <c r="AE464" t="s">
        <v>533</v>
      </c>
      <c r="AF464">
        <v>1</v>
      </c>
      <c r="AG464">
        <v>10</v>
      </c>
      <c r="AH464">
        <v>0.15</v>
      </c>
      <c r="AI464">
        <v>100</v>
      </c>
      <c r="AJ464">
        <v>1027</v>
      </c>
      <c r="AK464">
        <v>22.609300000000001</v>
      </c>
      <c r="AL464">
        <v>0</v>
      </c>
      <c r="AM464">
        <v>795</v>
      </c>
      <c r="AN464">
        <v>1800.01</v>
      </c>
      <c r="AO464">
        <v>29690</v>
      </c>
    </row>
    <row r="465" spans="1:41" x14ac:dyDescent="0.3">
      <c r="A465" s="68" t="s">
        <v>524</v>
      </c>
      <c r="B465" s="20">
        <v>3</v>
      </c>
      <c r="C465" s="20">
        <v>25</v>
      </c>
      <c r="D465" s="20">
        <v>0.2</v>
      </c>
      <c r="E465" t="s">
        <v>4</v>
      </c>
      <c r="F465" t="s">
        <v>3</v>
      </c>
      <c r="G465" s="39" t="str">
        <f t="shared" si="66"/>
        <v>---</v>
      </c>
      <c r="H465" t="s">
        <v>3</v>
      </c>
      <c r="K465" t="s">
        <v>3</v>
      </c>
      <c r="L465" s="57" t="str">
        <f>IF(OR(H_24!$F465="---",H_24!$F465="infeas",H_24!$F465="inf"),"---",(H_24!$F465/M465)-1)</f>
        <v>---</v>
      </c>
      <c r="M465" s="20">
        <f>Model_dem!L205</f>
        <v>1006</v>
      </c>
      <c r="N465" t="str">
        <f>Model_dem!G205</f>
        <v>---</v>
      </c>
      <c r="O465" s="23"/>
      <c r="P465" t="str">
        <f>IF(OR(H_24!$Q465&lt;&gt;A465,R465&lt;&gt;B465,S465&lt;&gt;C465,T465&lt;&gt;D465),"Aqui", " ")</f>
        <v>Aqui</v>
      </c>
      <c r="Q465" t="s">
        <v>522</v>
      </c>
      <c r="R465">
        <v>2</v>
      </c>
      <c r="S465">
        <v>10</v>
      </c>
      <c r="T465">
        <v>0.1</v>
      </c>
      <c r="U465">
        <v>100</v>
      </c>
      <c r="V465">
        <v>1109</v>
      </c>
      <c r="W465">
        <v>44.823099999999997</v>
      </c>
      <c r="X465">
        <v>7</v>
      </c>
      <c r="Y465">
        <v>1707</v>
      </c>
      <c r="Z465">
        <v>1801.61</v>
      </c>
      <c r="AA465">
        <v>55360</v>
      </c>
      <c r="AE465" t="s">
        <v>533</v>
      </c>
      <c r="AF465">
        <v>1</v>
      </c>
      <c r="AG465">
        <v>10</v>
      </c>
      <c r="AH465">
        <v>0.2</v>
      </c>
      <c r="AI465">
        <v>100</v>
      </c>
      <c r="AJ465">
        <v>1035</v>
      </c>
      <c r="AK465">
        <v>37.810200000000002</v>
      </c>
      <c r="AL465">
        <v>0</v>
      </c>
      <c r="AM465">
        <v>509</v>
      </c>
      <c r="AN465">
        <v>1800.01</v>
      </c>
      <c r="AO465">
        <v>25004</v>
      </c>
    </row>
    <row r="466" spans="1:41" x14ac:dyDescent="0.3">
      <c r="A466" s="65" t="s">
        <v>524</v>
      </c>
      <c r="B466" s="66">
        <v>3</v>
      </c>
      <c r="C466" s="66">
        <v>50</v>
      </c>
      <c r="D466" s="66">
        <v>0.05</v>
      </c>
      <c r="E466" t="s">
        <v>0</v>
      </c>
      <c r="F466" t="s">
        <v>3</v>
      </c>
      <c r="G466" s="39" t="e">
        <f t="shared" si="66"/>
        <v>#VALUE!</v>
      </c>
      <c r="H466" t="s">
        <v>3</v>
      </c>
      <c r="K466" t="s">
        <v>3</v>
      </c>
      <c r="L466" s="57" t="str">
        <f>IF(OR(H_24!$F466="---",H_24!$F466="infeas",H_24!$F466="inf"),"---",(H_24!$F466/M466)-1)</f>
        <v>---</v>
      </c>
      <c r="M466" s="20">
        <f>Model_dem!L206</f>
        <v>1006</v>
      </c>
      <c r="N466">
        <f>Model_dem!G206</f>
        <v>1039</v>
      </c>
      <c r="O466" s="23"/>
      <c r="P466" t="str">
        <f>IF(OR(H_24!$Q466&lt;&gt;A466,R466&lt;&gt;B466,S466&lt;&gt;C466,T466&lt;&gt;D466),"Aqui", " ")</f>
        <v>Aqui</v>
      </c>
      <c r="Q466" t="s">
        <v>522</v>
      </c>
      <c r="R466">
        <v>2</v>
      </c>
      <c r="S466">
        <v>10</v>
      </c>
      <c r="T466">
        <v>0.15</v>
      </c>
      <c r="U466">
        <v>100</v>
      </c>
      <c r="V466">
        <v>1109</v>
      </c>
      <c r="W466">
        <v>198.785</v>
      </c>
      <c r="X466">
        <v>32</v>
      </c>
      <c r="Y466">
        <v>1721</v>
      </c>
      <c r="Z466">
        <v>1801.67</v>
      </c>
      <c r="AA466">
        <v>46942</v>
      </c>
      <c r="AE466" t="s">
        <v>533</v>
      </c>
      <c r="AF466">
        <v>1</v>
      </c>
      <c r="AG466">
        <v>25</v>
      </c>
      <c r="AH466">
        <v>0.05</v>
      </c>
      <c r="AI466">
        <v>100</v>
      </c>
      <c r="AJ466">
        <v>1027</v>
      </c>
      <c r="AK466">
        <v>21.226700000000001</v>
      </c>
      <c r="AL466">
        <v>0</v>
      </c>
      <c r="AM466">
        <v>325</v>
      </c>
      <c r="AN466">
        <v>1800.33</v>
      </c>
      <c r="AO466">
        <v>16288</v>
      </c>
    </row>
    <row r="467" spans="1:41" x14ac:dyDescent="0.3">
      <c r="A467" s="68" t="s">
        <v>524</v>
      </c>
      <c r="B467" s="20">
        <v>3</v>
      </c>
      <c r="C467" s="20">
        <v>50</v>
      </c>
      <c r="D467" s="20">
        <v>0.1</v>
      </c>
      <c r="E467" t="s">
        <v>4</v>
      </c>
      <c r="F467" t="s">
        <v>3</v>
      </c>
      <c r="G467" s="39" t="str">
        <f t="shared" si="66"/>
        <v>---</v>
      </c>
      <c r="H467" t="s">
        <v>3</v>
      </c>
      <c r="K467" t="s">
        <v>3</v>
      </c>
      <c r="L467" s="57" t="str">
        <f>IF(OR(H_24!$F467="---",H_24!$F467="infeas",H_24!$F467="inf"),"---",(H_24!$F467/M467)-1)</f>
        <v>---</v>
      </c>
      <c r="M467" s="20">
        <f>Model_dem!L207</f>
        <v>1006</v>
      </c>
      <c r="N467" t="str">
        <f>Model_dem!G207</f>
        <v>---</v>
      </c>
      <c r="O467" s="23"/>
      <c r="P467" t="str">
        <f>IF(OR(H_24!$Q467&lt;&gt;A467,R467&lt;&gt;B467,S467&lt;&gt;C467,T467&lt;&gt;D467),"Aqui", " ")</f>
        <v>Aqui</v>
      </c>
      <c r="Q467" t="s">
        <v>522</v>
      </c>
      <c r="R467">
        <v>2</v>
      </c>
      <c r="S467">
        <v>10</v>
      </c>
      <c r="T467">
        <v>0.2</v>
      </c>
      <c r="U467">
        <v>100</v>
      </c>
      <c r="V467">
        <v>1120</v>
      </c>
      <c r="W467">
        <v>118.98</v>
      </c>
      <c r="X467">
        <v>2</v>
      </c>
      <c r="Y467">
        <v>207</v>
      </c>
      <c r="Z467">
        <v>1814.31</v>
      </c>
      <c r="AA467">
        <v>24782</v>
      </c>
      <c r="AE467" t="s">
        <v>533</v>
      </c>
      <c r="AF467">
        <v>1</v>
      </c>
      <c r="AG467">
        <v>25</v>
      </c>
      <c r="AH467">
        <v>0.1</v>
      </c>
      <c r="AI467">
        <v>100</v>
      </c>
      <c r="AJ467">
        <v>1035</v>
      </c>
      <c r="AK467">
        <v>109.657</v>
      </c>
      <c r="AL467">
        <v>0</v>
      </c>
      <c r="AM467">
        <v>170</v>
      </c>
      <c r="AN467">
        <v>1800.22</v>
      </c>
      <c r="AO467">
        <v>10571</v>
      </c>
    </row>
    <row r="468" spans="1:41" x14ac:dyDescent="0.3">
      <c r="A468" s="65" t="s">
        <v>524</v>
      </c>
      <c r="B468" s="66">
        <v>3</v>
      </c>
      <c r="C468" s="66">
        <v>50</v>
      </c>
      <c r="D468" s="66">
        <v>0.15</v>
      </c>
      <c r="E468" t="s">
        <v>4</v>
      </c>
      <c r="F468" t="s">
        <v>3</v>
      </c>
      <c r="G468" s="39" t="str">
        <f t="shared" si="66"/>
        <v>---</v>
      </c>
      <c r="H468" t="s">
        <v>3</v>
      </c>
      <c r="K468" t="s">
        <v>3</v>
      </c>
      <c r="L468" s="57" t="str">
        <f>IF(OR(H_24!$F468="---",H_24!$F468="infeas",H_24!$F468="inf"),"---",(H_24!$F468/M468)-1)</f>
        <v>---</v>
      </c>
      <c r="M468" s="20">
        <f>Model_dem!L208</f>
        <v>1006</v>
      </c>
      <c r="N468" t="str">
        <f>Model_dem!G208</f>
        <v>---</v>
      </c>
      <c r="O468" s="23"/>
      <c r="P468" t="str">
        <f>IF(OR(H_24!$Q468&lt;&gt;A468,R468&lt;&gt;B468,S468&lt;&gt;C468,T468&lt;&gt;D468),"Aqui", " ")</f>
        <v>Aqui</v>
      </c>
      <c r="Q468" t="s">
        <v>522</v>
      </c>
      <c r="R468">
        <v>2</v>
      </c>
      <c r="S468">
        <v>25</v>
      </c>
      <c r="T468">
        <v>0.05</v>
      </c>
      <c r="U468">
        <v>100</v>
      </c>
      <c r="V468">
        <v>1106</v>
      </c>
      <c r="W468">
        <v>378.99599999999998</v>
      </c>
      <c r="X468">
        <v>167</v>
      </c>
      <c r="Y468">
        <v>3198</v>
      </c>
      <c r="Z468">
        <v>1800.16</v>
      </c>
      <c r="AA468">
        <v>68343</v>
      </c>
      <c r="AE468" t="s">
        <v>533</v>
      </c>
      <c r="AF468">
        <v>1</v>
      </c>
      <c r="AG468">
        <v>25</v>
      </c>
      <c r="AH468">
        <v>0.15</v>
      </c>
      <c r="AI468">
        <v>100</v>
      </c>
      <c r="AJ468">
        <v>1058</v>
      </c>
      <c r="AK468">
        <v>621.96199999999999</v>
      </c>
      <c r="AL468">
        <v>6</v>
      </c>
      <c r="AM468">
        <v>23</v>
      </c>
      <c r="AN468">
        <v>1802.84</v>
      </c>
      <c r="AO468">
        <v>3558</v>
      </c>
    </row>
    <row r="469" spans="1:41" x14ac:dyDescent="0.3">
      <c r="A469" s="68" t="s">
        <v>524</v>
      </c>
      <c r="B469" s="20">
        <v>3</v>
      </c>
      <c r="C469" s="20">
        <v>50</v>
      </c>
      <c r="D469" s="20">
        <v>0.2</v>
      </c>
      <c r="E469" t="s">
        <v>4</v>
      </c>
      <c r="F469" t="s">
        <v>3</v>
      </c>
      <c r="G469" s="39" t="str">
        <f t="shared" si="66"/>
        <v>---</v>
      </c>
      <c r="H469" t="s">
        <v>3</v>
      </c>
      <c r="K469" t="s">
        <v>3</v>
      </c>
      <c r="L469" s="57" t="str">
        <f>IF(OR(H_24!$F469="---",H_24!$F469="infeas",H_24!$F469="inf"),"---",(H_24!$F469/M469)-1)</f>
        <v>---</v>
      </c>
      <c r="M469" s="20">
        <f>Model_dem!L209</f>
        <v>1006</v>
      </c>
      <c r="N469" t="str">
        <f>Model_dem!G209</f>
        <v>---</v>
      </c>
      <c r="O469" s="23"/>
      <c r="P469" t="str">
        <f>IF(OR(H_24!$Q469&lt;&gt;A469,R469&lt;&gt;B469,S469&lt;&gt;C469,T469&lt;&gt;D469),"Aqui", " ")</f>
        <v>Aqui</v>
      </c>
      <c r="Q469" t="s">
        <v>522</v>
      </c>
      <c r="R469">
        <v>2</v>
      </c>
      <c r="S469">
        <v>25</v>
      </c>
      <c r="T469">
        <v>0.1</v>
      </c>
      <c r="U469">
        <v>100</v>
      </c>
      <c r="V469">
        <v>1125</v>
      </c>
      <c r="W469">
        <v>191.214</v>
      </c>
      <c r="X469">
        <v>13</v>
      </c>
      <c r="Y469">
        <v>212</v>
      </c>
      <c r="Z469">
        <v>1800.31</v>
      </c>
      <c r="AA469">
        <v>22637</v>
      </c>
      <c r="AE469" t="s">
        <v>533</v>
      </c>
      <c r="AF469">
        <v>1</v>
      </c>
      <c r="AG469">
        <v>25</v>
      </c>
      <c r="AH469">
        <v>0.2</v>
      </c>
      <c r="AI469">
        <v>100</v>
      </c>
      <c r="AJ469">
        <v>1058</v>
      </c>
      <c r="AK469">
        <v>332.25200000000001</v>
      </c>
      <c r="AL469">
        <v>0</v>
      </c>
      <c r="AM469">
        <v>28</v>
      </c>
      <c r="AN469">
        <v>1800.1</v>
      </c>
      <c r="AO469">
        <v>4884</v>
      </c>
    </row>
    <row r="470" spans="1:41" x14ac:dyDescent="0.3">
      <c r="A470" s="65" t="s">
        <v>521</v>
      </c>
      <c r="B470" s="66">
        <v>0</v>
      </c>
      <c r="C470" s="66">
        <v>0</v>
      </c>
      <c r="D470" s="66">
        <v>0.05</v>
      </c>
      <c r="E470" t="s">
        <v>0</v>
      </c>
      <c r="F470" t="s">
        <v>3</v>
      </c>
      <c r="G470" s="39" t="e">
        <f t="shared" si="66"/>
        <v>#VALUE!</v>
      </c>
      <c r="H470" t="s">
        <v>3</v>
      </c>
      <c r="K470" t="s">
        <v>3</v>
      </c>
      <c r="L470" s="57" t="str">
        <f>IF(OR(H_24!$F470="---",H_24!$F470="infeas",H_24!$F470="inf"),"---",(H_24!$F470/M470)-1)</f>
        <v>---</v>
      </c>
      <c r="M470" s="20">
        <f>Model_dem!L210</f>
        <v>740</v>
      </c>
      <c r="N470">
        <f>Model_dem!G210</f>
        <v>740</v>
      </c>
      <c r="O470" s="23"/>
      <c r="P470" t="str">
        <f>IF(OR(H_24!$Q470&lt;&gt;A470,R470&lt;&gt;B470,S470&lt;&gt;C470,T470&lt;&gt;D470),"Aqui", " ")</f>
        <v>Aqui</v>
      </c>
      <c r="Q470" t="s">
        <v>522</v>
      </c>
      <c r="R470">
        <v>2</v>
      </c>
      <c r="S470">
        <v>25</v>
      </c>
      <c r="T470">
        <v>0.15</v>
      </c>
      <c r="U470">
        <v>100</v>
      </c>
      <c r="V470">
        <v>1151</v>
      </c>
      <c r="W470">
        <v>128.96100000000001</v>
      </c>
      <c r="X470">
        <v>0</v>
      </c>
      <c r="Y470">
        <v>48</v>
      </c>
      <c r="Z470">
        <v>1855.69</v>
      </c>
      <c r="AA470">
        <v>9822</v>
      </c>
      <c r="AE470" t="s">
        <v>533</v>
      </c>
      <c r="AF470">
        <v>1</v>
      </c>
      <c r="AG470">
        <v>50</v>
      </c>
      <c r="AH470">
        <v>0.05</v>
      </c>
      <c r="AI470">
        <v>100</v>
      </c>
      <c r="AJ470">
        <v>1035</v>
      </c>
      <c r="AK470">
        <v>22.358599999999999</v>
      </c>
      <c r="AL470">
        <v>0</v>
      </c>
      <c r="AM470">
        <v>210</v>
      </c>
      <c r="AN470">
        <v>1800.07</v>
      </c>
      <c r="AO470">
        <v>12179</v>
      </c>
    </row>
    <row r="471" spans="1:41" x14ac:dyDescent="0.3">
      <c r="A471" s="68" t="s">
        <v>521</v>
      </c>
      <c r="B471" s="20">
        <v>0</v>
      </c>
      <c r="C471" s="20">
        <v>0</v>
      </c>
      <c r="D471" s="20">
        <v>0.1</v>
      </c>
      <c r="E471" t="s">
        <v>0</v>
      </c>
      <c r="F471" t="s">
        <v>3</v>
      </c>
      <c r="G471" s="39" t="e">
        <f t="shared" si="66"/>
        <v>#VALUE!</v>
      </c>
      <c r="H471" t="s">
        <v>3</v>
      </c>
      <c r="K471" t="s">
        <v>3</v>
      </c>
      <c r="L471" s="57" t="str">
        <f>IF(OR(H_24!$F471="---",H_24!$F471="infeas",H_24!$F471="inf"),"---",(H_24!$F471/M471)-1)</f>
        <v>---</v>
      </c>
      <c r="M471" s="20">
        <f>Model_dem!L211</f>
        <v>740</v>
      </c>
      <c r="N471">
        <f>Model_dem!G211</f>
        <v>740</v>
      </c>
      <c r="O471" s="23"/>
      <c r="P471" t="str">
        <f>IF(OR(H_24!$Q471&lt;&gt;A471,R471&lt;&gt;B471,S471&lt;&gt;C471,T471&lt;&gt;D471),"Aqui", " ")</f>
        <v>Aqui</v>
      </c>
      <c r="Q471" t="s">
        <v>522</v>
      </c>
      <c r="R471">
        <v>2</v>
      </c>
      <c r="S471">
        <v>25</v>
      </c>
      <c r="T471">
        <v>0.2</v>
      </c>
      <c r="U471">
        <v>100</v>
      </c>
      <c r="V471" t="s">
        <v>46</v>
      </c>
      <c r="W471">
        <v>60.038899999999998</v>
      </c>
      <c r="X471">
        <v>0</v>
      </c>
      <c r="Y471">
        <v>1</v>
      </c>
      <c r="Z471">
        <v>1804.66</v>
      </c>
      <c r="AA471">
        <v>673</v>
      </c>
      <c r="AE471" t="s">
        <v>533</v>
      </c>
      <c r="AF471">
        <v>1</v>
      </c>
      <c r="AG471">
        <v>50</v>
      </c>
      <c r="AH471">
        <v>0.1</v>
      </c>
      <c r="AI471">
        <v>100</v>
      </c>
      <c r="AJ471">
        <v>1047</v>
      </c>
      <c r="AK471">
        <v>181.197</v>
      </c>
      <c r="AL471">
        <v>2</v>
      </c>
      <c r="AM471">
        <v>40</v>
      </c>
      <c r="AN471">
        <v>1800.23</v>
      </c>
      <c r="AO471">
        <v>4416</v>
      </c>
    </row>
    <row r="472" spans="1:41" x14ac:dyDescent="0.3">
      <c r="A472" s="65" t="s">
        <v>521</v>
      </c>
      <c r="B472" s="66">
        <v>0</v>
      </c>
      <c r="C472" s="66">
        <v>0</v>
      </c>
      <c r="D472" s="66">
        <v>0.15</v>
      </c>
      <c r="E472" t="s">
        <v>0</v>
      </c>
      <c r="F472" t="s">
        <v>3</v>
      </c>
      <c r="G472" s="39" t="e">
        <f t="shared" si="66"/>
        <v>#VALUE!</v>
      </c>
      <c r="H472" t="s">
        <v>3</v>
      </c>
      <c r="K472" t="s">
        <v>3</v>
      </c>
      <c r="L472" s="57" t="str">
        <f>IF(OR(H_24!$F472="---",H_24!$F472="infeas",H_24!$F472="inf"),"---",(H_24!$F472/M472)-1)</f>
        <v>---</v>
      </c>
      <c r="M472" s="20">
        <f>Model_dem!L212</f>
        <v>740</v>
      </c>
      <c r="N472">
        <f>Model_dem!G212</f>
        <v>740</v>
      </c>
      <c r="O472" s="23"/>
      <c r="P472" t="str">
        <f>IF(OR(H_24!$Q472&lt;&gt;A472,R472&lt;&gt;B472,S472&lt;&gt;C472,T472&lt;&gt;D472),"Aqui", " ")</f>
        <v>Aqui</v>
      </c>
      <c r="Q472" t="s">
        <v>522</v>
      </c>
      <c r="R472">
        <v>2</v>
      </c>
      <c r="S472">
        <v>50</v>
      </c>
      <c r="T472">
        <v>0.05</v>
      </c>
      <c r="U472">
        <v>100</v>
      </c>
      <c r="V472">
        <v>1115</v>
      </c>
      <c r="W472">
        <v>52.7849</v>
      </c>
      <c r="X472">
        <v>4</v>
      </c>
      <c r="Y472">
        <v>964</v>
      </c>
      <c r="Z472">
        <v>1800.52</v>
      </c>
      <c r="AA472">
        <v>49463</v>
      </c>
      <c r="AE472" t="s">
        <v>533</v>
      </c>
      <c r="AF472">
        <v>1</v>
      </c>
      <c r="AG472">
        <v>50</v>
      </c>
      <c r="AH472">
        <v>0.15</v>
      </c>
      <c r="AI472">
        <v>100</v>
      </c>
      <c r="AJ472">
        <v>1074</v>
      </c>
      <c r="AK472">
        <v>1047.8699999999999</v>
      </c>
      <c r="AL472">
        <v>0</v>
      </c>
      <c r="AM472">
        <v>9</v>
      </c>
      <c r="AN472">
        <v>1802.44</v>
      </c>
      <c r="AO472">
        <v>1564</v>
      </c>
    </row>
    <row r="473" spans="1:41" x14ac:dyDescent="0.3">
      <c r="A473" s="68" t="s">
        <v>521</v>
      </c>
      <c r="B473" s="20">
        <v>0</v>
      </c>
      <c r="C473" s="20">
        <v>0</v>
      </c>
      <c r="D473" s="20">
        <v>0.2</v>
      </c>
      <c r="E473" t="s">
        <v>0</v>
      </c>
      <c r="F473" t="s">
        <v>3</v>
      </c>
      <c r="G473" s="39" t="e">
        <f t="shared" si="66"/>
        <v>#VALUE!</v>
      </c>
      <c r="H473" t="s">
        <v>3</v>
      </c>
      <c r="K473" t="s">
        <v>3</v>
      </c>
      <c r="L473" s="57" t="str">
        <f>IF(OR(H_24!$F473="---",H_24!$F473="infeas",H_24!$F473="inf"),"---",(H_24!$F473/M473)-1)</f>
        <v>---</v>
      </c>
      <c r="M473" s="20">
        <f>Model_dem!L213</f>
        <v>740</v>
      </c>
      <c r="N473">
        <f>Model_dem!G213</f>
        <v>740</v>
      </c>
      <c r="O473" s="23"/>
      <c r="P473" t="str">
        <f>IF(OR(H_24!$Q473&lt;&gt;A473,R473&lt;&gt;B473,S473&lt;&gt;C473,T473&lt;&gt;D473),"Aqui", " ")</f>
        <v>Aqui</v>
      </c>
      <c r="Q473" t="s">
        <v>522</v>
      </c>
      <c r="R473">
        <v>2</v>
      </c>
      <c r="S473">
        <v>50</v>
      </c>
      <c r="T473">
        <v>0.1</v>
      </c>
      <c r="U473">
        <v>100</v>
      </c>
      <c r="V473">
        <v>1132</v>
      </c>
      <c r="W473">
        <v>45.539400000000001</v>
      </c>
      <c r="X473">
        <v>0</v>
      </c>
      <c r="Y473">
        <v>389</v>
      </c>
      <c r="Z473">
        <v>1806.53</v>
      </c>
      <c r="AA473">
        <v>31306</v>
      </c>
      <c r="AE473" t="s">
        <v>533</v>
      </c>
      <c r="AF473">
        <v>1</v>
      </c>
      <c r="AG473">
        <v>50</v>
      </c>
      <c r="AH473">
        <v>0.2</v>
      </c>
      <c r="AI473">
        <v>100</v>
      </c>
      <c r="AJ473">
        <v>1174</v>
      </c>
      <c r="AK473">
        <v>1812.54</v>
      </c>
      <c r="AL473">
        <v>0</v>
      </c>
      <c r="AM473">
        <v>1</v>
      </c>
      <c r="AN473">
        <v>1812.54</v>
      </c>
      <c r="AO473">
        <v>225</v>
      </c>
    </row>
    <row r="474" spans="1:41" x14ac:dyDescent="0.3">
      <c r="A474" s="65" t="s">
        <v>521</v>
      </c>
      <c r="B474" s="66">
        <v>1</v>
      </c>
      <c r="C474" s="66">
        <v>5</v>
      </c>
      <c r="D474" s="66">
        <v>0.05</v>
      </c>
      <c r="E474" t="s">
        <v>0</v>
      </c>
      <c r="F474" t="s">
        <v>3</v>
      </c>
      <c r="G474" s="39" t="e">
        <f t="shared" si="66"/>
        <v>#VALUE!</v>
      </c>
      <c r="H474" t="s">
        <v>3</v>
      </c>
      <c r="K474" t="s">
        <v>3</v>
      </c>
      <c r="L474" s="57" t="str">
        <f>IF(OR(H_24!$F474="---",H_24!$F474="infeas",H_24!$F474="inf"),"---",(H_24!$F474/M474)-1)</f>
        <v>---</v>
      </c>
      <c r="M474" s="20">
        <f>Model_dem!L214</f>
        <v>740</v>
      </c>
      <c r="N474">
        <f>Model_dem!G214</f>
        <v>740</v>
      </c>
      <c r="O474" s="23"/>
      <c r="P474" t="str">
        <f>IF(OR(H_24!$Q474&lt;&gt;A474,R474&lt;&gt;B474,S474&lt;&gt;C474,T474&lt;&gt;D474),"Aqui", " ")</f>
        <v>Aqui</v>
      </c>
      <c r="Q474" t="s">
        <v>522</v>
      </c>
      <c r="R474">
        <v>2</v>
      </c>
      <c r="S474">
        <v>50</v>
      </c>
      <c r="T474">
        <v>0.15</v>
      </c>
      <c r="U474">
        <v>100</v>
      </c>
      <c r="V474" t="s">
        <v>46</v>
      </c>
      <c r="W474">
        <v>60.025399999999998</v>
      </c>
      <c r="X474">
        <v>0</v>
      </c>
      <c r="Y474">
        <v>1</v>
      </c>
      <c r="Z474">
        <v>1804.26</v>
      </c>
      <c r="AA474">
        <v>673</v>
      </c>
      <c r="AE474" t="s">
        <v>533</v>
      </c>
      <c r="AF474">
        <v>2</v>
      </c>
      <c r="AG474">
        <v>5</v>
      </c>
      <c r="AH474">
        <v>0.05</v>
      </c>
      <c r="AI474">
        <v>100</v>
      </c>
      <c r="AJ474">
        <v>1027</v>
      </c>
      <c r="AK474">
        <v>25.1187</v>
      </c>
      <c r="AL474">
        <v>0</v>
      </c>
      <c r="AM474">
        <v>579</v>
      </c>
      <c r="AN474">
        <v>1800.04</v>
      </c>
      <c r="AO474">
        <v>26664</v>
      </c>
    </row>
    <row r="475" spans="1:41" x14ac:dyDescent="0.3">
      <c r="A475" s="68" t="s">
        <v>521</v>
      </c>
      <c r="B475" s="20">
        <v>1</v>
      </c>
      <c r="C475" s="20">
        <v>5</v>
      </c>
      <c r="D475" s="20">
        <v>0.1</v>
      </c>
      <c r="E475" t="s">
        <v>0</v>
      </c>
      <c r="F475" t="s">
        <v>3</v>
      </c>
      <c r="G475" s="39" t="e">
        <f t="shared" si="66"/>
        <v>#VALUE!</v>
      </c>
      <c r="H475" t="s">
        <v>3</v>
      </c>
      <c r="K475" t="s">
        <v>3</v>
      </c>
      <c r="L475" s="57" t="str">
        <f>IF(OR(H_24!$F475="---",H_24!$F475="infeas",H_24!$F475="inf"),"---",(H_24!$F475/M475)-1)</f>
        <v>---</v>
      </c>
      <c r="M475" s="20">
        <f>Model_dem!L215</f>
        <v>740</v>
      </c>
      <c r="N475">
        <f>Model_dem!G215</f>
        <v>740</v>
      </c>
      <c r="O475" s="23"/>
      <c r="P475" t="str">
        <f>IF(OR(H_24!$Q475&lt;&gt;A475,R475&lt;&gt;B475,S475&lt;&gt;C475,T475&lt;&gt;D475),"Aqui", " ")</f>
        <v>Aqui</v>
      </c>
      <c r="Q475" t="s">
        <v>522</v>
      </c>
      <c r="R475">
        <v>2</v>
      </c>
      <c r="S475">
        <v>50</v>
      </c>
      <c r="T475">
        <v>0.2</v>
      </c>
      <c r="U475">
        <v>100</v>
      </c>
      <c r="V475" t="s">
        <v>46</v>
      </c>
      <c r="W475">
        <v>60.023000000000003</v>
      </c>
      <c r="X475">
        <v>0</v>
      </c>
      <c r="Y475">
        <v>1</v>
      </c>
      <c r="Z475">
        <v>1802.01</v>
      </c>
      <c r="AA475">
        <v>673</v>
      </c>
      <c r="AE475" t="s">
        <v>533</v>
      </c>
      <c r="AF475">
        <v>2</v>
      </c>
      <c r="AG475">
        <v>5</v>
      </c>
      <c r="AH475">
        <v>0.1</v>
      </c>
      <c r="AI475">
        <v>100</v>
      </c>
      <c r="AJ475">
        <v>1027</v>
      </c>
      <c r="AK475">
        <v>29.28</v>
      </c>
      <c r="AL475">
        <v>0</v>
      </c>
      <c r="AM475">
        <v>458</v>
      </c>
      <c r="AN475">
        <v>1800</v>
      </c>
      <c r="AO475">
        <v>23131</v>
      </c>
    </row>
    <row r="476" spans="1:41" x14ac:dyDescent="0.3">
      <c r="A476" s="65" t="s">
        <v>521</v>
      </c>
      <c r="B476" s="66">
        <v>1</v>
      </c>
      <c r="C476" s="66">
        <v>5</v>
      </c>
      <c r="D476" s="66">
        <v>0.15</v>
      </c>
      <c r="E476" t="s">
        <v>0</v>
      </c>
      <c r="F476" t="s">
        <v>3</v>
      </c>
      <c r="G476" s="39" t="e">
        <f t="shared" si="66"/>
        <v>#VALUE!</v>
      </c>
      <c r="H476" t="s">
        <v>3</v>
      </c>
      <c r="K476" t="s">
        <v>3</v>
      </c>
      <c r="L476" s="57" t="str">
        <f>IF(OR(H_24!$F476="---",H_24!$F476="infeas",H_24!$F476="inf"),"---",(H_24!$F476/M476)-1)</f>
        <v>---</v>
      </c>
      <c r="M476" s="20">
        <f>Model_dem!L216</f>
        <v>740</v>
      </c>
      <c r="N476">
        <f>Model_dem!G216</f>
        <v>740</v>
      </c>
      <c r="O476" s="23"/>
      <c r="P476" t="str">
        <f>IF(OR(H_24!$Q476&lt;&gt;A476,R476&lt;&gt;B476,S476&lt;&gt;C476,T476&lt;&gt;D476),"Aqui", " ")</f>
        <v>Aqui</v>
      </c>
      <c r="Q476" t="s">
        <v>522</v>
      </c>
      <c r="R476">
        <v>3</v>
      </c>
      <c r="S476">
        <v>0</v>
      </c>
      <c r="T476">
        <v>0.05</v>
      </c>
      <c r="U476">
        <v>100</v>
      </c>
      <c r="V476">
        <v>1132</v>
      </c>
      <c r="W476">
        <v>13.3324</v>
      </c>
      <c r="X476">
        <v>0</v>
      </c>
      <c r="Y476">
        <v>1818</v>
      </c>
      <c r="Z476">
        <v>1800.18</v>
      </c>
      <c r="AA476">
        <v>97075</v>
      </c>
      <c r="AE476" t="s">
        <v>533</v>
      </c>
      <c r="AF476">
        <v>2</v>
      </c>
      <c r="AG476">
        <v>5</v>
      </c>
      <c r="AH476">
        <v>0.15</v>
      </c>
      <c r="AI476">
        <v>100</v>
      </c>
      <c r="AJ476">
        <v>1027</v>
      </c>
      <c r="AK476">
        <v>31.542000000000002</v>
      </c>
      <c r="AL476">
        <v>0</v>
      </c>
      <c r="AM476">
        <v>427</v>
      </c>
      <c r="AN476">
        <v>1800</v>
      </c>
      <c r="AO476">
        <v>20378</v>
      </c>
    </row>
    <row r="477" spans="1:41" x14ac:dyDescent="0.3">
      <c r="A477" s="68" t="s">
        <v>521</v>
      </c>
      <c r="B477" s="20">
        <v>1</v>
      </c>
      <c r="C477" s="20">
        <v>5</v>
      </c>
      <c r="D477" s="20">
        <v>0.2</v>
      </c>
      <c r="E477" t="s">
        <v>0</v>
      </c>
      <c r="F477" t="s">
        <v>3</v>
      </c>
      <c r="G477" s="39" t="e">
        <f t="shared" si="66"/>
        <v>#VALUE!</v>
      </c>
      <c r="H477" t="s">
        <v>3</v>
      </c>
      <c r="K477" t="s">
        <v>3</v>
      </c>
      <c r="L477" s="57" t="str">
        <f>IF(OR(H_24!$F477="---",H_24!$F477="infeas",H_24!$F477="inf"),"---",(H_24!$F477/M477)-1)</f>
        <v>---</v>
      </c>
      <c r="M477" s="20">
        <f>Model_dem!L217</f>
        <v>740</v>
      </c>
      <c r="N477">
        <f>Model_dem!G217</f>
        <v>740</v>
      </c>
      <c r="O477" s="23"/>
      <c r="P477" t="str">
        <f>IF(OR(H_24!$Q477&lt;&gt;A477,R477&lt;&gt;B477,S477&lt;&gt;C477,T477&lt;&gt;D477),"Aqui", " ")</f>
        <v>Aqui</v>
      </c>
      <c r="Q477" t="s">
        <v>522</v>
      </c>
      <c r="R477">
        <v>3</v>
      </c>
      <c r="S477">
        <v>0</v>
      </c>
      <c r="T477">
        <v>0.1</v>
      </c>
      <c r="U477">
        <v>100</v>
      </c>
      <c r="V477" t="s">
        <v>511</v>
      </c>
      <c r="W477" t="s">
        <v>511</v>
      </c>
      <c r="X477" t="s">
        <v>511</v>
      </c>
      <c r="Y477" t="s">
        <v>511</v>
      </c>
      <c r="Z477" t="s">
        <v>511</v>
      </c>
      <c r="AE477" t="s">
        <v>533</v>
      </c>
      <c r="AF477">
        <v>2</v>
      </c>
      <c r="AG477">
        <v>5</v>
      </c>
      <c r="AH477">
        <v>0.2</v>
      </c>
      <c r="AI477">
        <v>100</v>
      </c>
      <c r="AJ477">
        <v>1027</v>
      </c>
      <c r="AK477">
        <v>29.238</v>
      </c>
      <c r="AL477">
        <v>0</v>
      </c>
      <c r="AM477">
        <v>470</v>
      </c>
      <c r="AN477">
        <v>1800.06</v>
      </c>
      <c r="AO477">
        <v>24342</v>
      </c>
    </row>
    <row r="478" spans="1:41" x14ac:dyDescent="0.3">
      <c r="A478" s="65" t="s">
        <v>521</v>
      </c>
      <c r="B478" s="66">
        <v>1</v>
      </c>
      <c r="C478" s="66">
        <v>10</v>
      </c>
      <c r="D478" s="66">
        <v>0.05</v>
      </c>
      <c r="E478" t="s">
        <v>0</v>
      </c>
      <c r="F478" t="s">
        <v>3</v>
      </c>
      <c r="G478" s="39" t="e">
        <f t="shared" si="66"/>
        <v>#VALUE!</v>
      </c>
      <c r="H478" t="s">
        <v>3</v>
      </c>
      <c r="K478" t="s">
        <v>3</v>
      </c>
      <c r="L478" s="57" t="str">
        <f>IF(OR(H_24!$F478="---",H_24!$F478="infeas",H_24!$F478="inf"),"---",(H_24!$F478/M478)-1)</f>
        <v>---</v>
      </c>
      <c r="M478" s="20">
        <f>Model_dem!L218</f>
        <v>740</v>
      </c>
      <c r="N478">
        <f>Model_dem!G218</f>
        <v>740</v>
      </c>
      <c r="O478" s="23"/>
      <c r="P478" t="str">
        <f>IF(OR(H_24!$Q478&lt;&gt;A478,R478&lt;&gt;B478,S478&lt;&gt;C478,T478&lt;&gt;D478),"Aqui", " ")</f>
        <v>Aqui</v>
      </c>
      <c r="Q478" t="s">
        <v>522</v>
      </c>
      <c r="R478">
        <v>3</v>
      </c>
      <c r="S478">
        <v>0</v>
      </c>
      <c r="T478">
        <v>0.15</v>
      </c>
      <c r="U478">
        <v>100</v>
      </c>
      <c r="V478" t="s">
        <v>511</v>
      </c>
      <c r="W478" t="s">
        <v>511</v>
      </c>
      <c r="X478" t="s">
        <v>511</v>
      </c>
      <c r="Y478" t="s">
        <v>511</v>
      </c>
      <c r="Z478" t="s">
        <v>511</v>
      </c>
      <c r="AE478" t="s">
        <v>533</v>
      </c>
      <c r="AF478">
        <v>2</v>
      </c>
      <c r="AG478">
        <v>10</v>
      </c>
      <c r="AH478">
        <v>0.05</v>
      </c>
      <c r="AI478">
        <v>100</v>
      </c>
      <c r="AJ478">
        <v>1027</v>
      </c>
      <c r="AK478">
        <v>17.007899999999999</v>
      </c>
      <c r="AL478">
        <v>0</v>
      </c>
      <c r="AM478">
        <v>380</v>
      </c>
      <c r="AN478">
        <v>1800.11</v>
      </c>
      <c r="AO478">
        <v>15717</v>
      </c>
    </row>
    <row r="479" spans="1:41" x14ac:dyDescent="0.3">
      <c r="A479" s="68" t="s">
        <v>521</v>
      </c>
      <c r="B479" s="20">
        <v>1</v>
      </c>
      <c r="C479" s="20">
        <v>10</v>
      </c>
      <c r="D479" s="20">
        <v>0.1</v>
      </c>
      <c r="E479" t="s">
        <v>0</v>
      </c>
      <c r="F479" t="s">
        <v>3</v>
      </c>
      <c r="G479" s="39" t="e">
        <f t="shared" si="66"/>
        <v>#VALUE!</v>
      </c>
      <c r="H479" t="s">
        <v>3</v>
      </c>
      <c r="K479" t="s">
        <v>3</v>
      </c>
      <c r="L479" s="57" t="str">
        <f>IF(OR(H_24!$F479="---",H_24!$F479="infeas",H_24!$F479="inf"),"---",(H_24!$F479/M479)-1)</f>
        <v>---</v>
      </c>
      <c r="M479" s="20">
        <f>Model_dem!L219</f>
        <v>740</v>
      </c>
      <c r="N479">
        <f>Model_dem!G219</f>
        <v>740</v>
      </c>
      <c r="O479" s="23"/>
      <c r="P479" t="str">
        <f>IF(OR(H_24!$Q479&lt;&gt;A479,R479&lt;&gt;B479,S479&lt;&gt;C479,T479&lt;&gt;D479),"Aqui", " ")</f>
        <v>Aqui</v>
      </c>
      <c r="Q479" t="s">
        <v>522</v>
      </c>
      <c r="R479">
        <v>3</v>
      </c>
      <c r="S479">
        <v>0</v>
      </c>
      <c r="T479">
        <v>0.2</v>
      </c>
      <c r="U479">
        <v>100</v>
      </c>
      <c r="V479" t="s">
        <v>511</v>
      </c>
      <c r="W479" t="s">
        <v>511</v>
      </c>
      <c r="X479" t="s">
        <v>511</v>
      </c>
      <c r="Y479" t="s">
        <v>511</v>
      </c>
      <c r="Z479" t="s">
        <v>511</v>
      </c>
      <c r="AE479" t="s">
        <v>533</v>
      </c>
      <c r="AF479">
        <v>2</v>
      </c>
      <c r="AG479">
        <v>10</v>
      </c>
      <c r="AH479">
        <v>0.1</v>
      </c>
      <c r="AI479">
        <v>100</v>
      </c>
      <c r="AJ479">
        <v>1027</v>
      </c>
      <c r="AK479">
        <v>20.528400000000001</v>
      </c>
      <c r="AL479">
        <v>0</v>
      </c>
      <c r="AM479">
        <v>171</v>
      </c>
      <c r="AN479">
        <v>1800.27</v>
      </c>
      <c r="AO479">
        <v>9913</v>
      </c>
    </row>
    <row r="480" spans="1:41" x14ac:dyDescent="0.3">
      <c r="A480" s="65" t="s">
        <v>521</v>
      </c>
      <c r="B480" s="66">
        <v>1</v>
      </c>
      <c r="C480" s="66">
        <v>10</v>
      </c>
      <c r="D480" s="66">
        <v>0.15</v>
      </c>
      <c r="E480" t="s">
        <v>0</v>
      </c>
      <c r="F480" t="s">
        <v>3</v>
      </c>
      <c r="G480" s="39" t="e">
        <f t="shared" si="66"/>
        <v>#VALUE!</v>
      </c>
      <c r="H480" t="s">
        <v>3</v>
      </c>
      <c r="K480" t="s">
        <v>3</v>
      </c>
      <c r="L480" s="57" t="str">
        <f>IF(OR(H_24!$F480="---",H_24!$F480="infeas",H_24!$F480="inf"),"---",(H_24!$F480/M480)-1)</f>
        <v>---</v>
      </c>
      <c r="M480" s="20">
        <f>Model_dem!L220</f>
        <v>740</v>
      </c>
      <c r="N480">
        <f>Model_dem!G220</f>
        <v>740</v>
      </c>
      <c r="O480" s="23"/>
      <c r="P480" t="str">
        <f>IF(OR(H_24!$Q480&lt;&gt;A480,R480&lt;&gt;B480,S480&lt;&gt;C480,T480&lt;&gt;D480),"Aqui", " ")</f>
        <v>Aqui</v>
      </c>
      <c r="Q480" t="s">
        <v>522</v>
      </c>
      <c r="R480">
        <v>3</v>
      </c>
      <c r="S480">
        <v>10</v>
      </c>
      <c r="T480">
        <v>0.05</v>
      </c>
      <c r="U480">
        <v>100</v>
      </c>
      <c r="V480">
        <v>1132</v>
      </c>
      <c r="W480">
        <v>22.572099999999999</v>
      </c>
      <c r="X480">
        <v>8</v>
      </c>
      <c r="Y480">
        <v>2624</v>
      </c>
      <c r="Z480">
        <v>1800.07</v>
      </c>
      <c r="AA480">
        <v>114368</v>
      </c>
      <c r="AE480" t="s">
        <v>533</v>
      </c>
      <c r="AF480">
        <v>2</v>
      </c>
      <c r="AG480">
        <v>10</v>
      </c>
      <c r="AH480">
        <v>0.15</v>
      </c>
      <c r="AI480">
        <v>100</v>
      </c>
      <c r="AJ480">
        <v>1041</v>
      </c>
      <c r="AK480">
        <v>141.85599999999999</v>
      </c>
      <c r="AL480">
        <v>0</v>
      </c>
      <c r="AM480">
        <v>69</v>
      </c>
      <c r="AN480">
        <v>1800.04</v>
      </c>
      <c r="AO480">
        <v>7293</v>
      </c>
    </row>
    <row r="481" spans="1:41" x14ac:dyDescent="0.3">
      <c r="A481" s="68" t="s">
        <v>521</v>
      </c>
      <c r="B481" s="20">
        <v>1</v>
      </c>
      <c r="C481" s="20">
        <v>10</v>
      </c>
      <c r="D481" s="20">
        <v>0.2</v>
      </c>
      <c r="E481" t="s">
        <v>0</v>
      </c>
      <c r="F481" t="s">
        <v>3</v>
      </c>
      <c r="G481" s="39" t="e">
        <f t="shared" si="66"/>
        <v>#VALUE!</v>
      </c>
      <c r="H481" t="s">
        <v>3</v>
      </c>
      <c r="K481" t="s">
        <v>3</v>
      </c>
      <c r="L481" s="57" t="str">
        <f>IF(OR(H_24!$F481="---",H_24!$F481="infeas",H_24!$F481="inf"),"---",(H_24!$F481/M481)-1)</f>
        <v>---</v>
      </c>
      <c r="M481" s="20">
        <f>Model_dem!L221</f>
        <v>740</v>
      </c>
      <c r="N481">
        <f>Model_dem!G221</f>
        <v>740</v>
      </c>
      <c r="O481" s="23"/>
      <c r="P481" t="str">
        <f>IF(OR(H_24!$Q481&lt;&gt;A481,R481&lt;&gt;B481,S481&lt;&gt;C481,T481&lt;&gt;D481),"Aqui", " ")</f>
        <v>Aqui</v>
      </c>
      <c r="Q481" t="s">
        <v>522</v>
      </c>
      <c r="R481">
        <v>3</v>
      </c>
      <c r="S481">
        <v>10</v>
      </c>
      <c r="T481">
        <v>0.1</v>
      </c>
      <c r="U481">
        <v>100</v>
      </c>
      <c r="V481" t="s">
        <v>511</v>
      </c>
      <c r="W481" t="s">
        <v>511</v>
      </c>
      <c r="X481" t="s">
        <v>511</v>
      </c>
      <c r="Y481" t="s">
        <v>511</v>
      </c>
      <c r="Z481" t="s">
        <v>511</v>
      </c>
      <c r="AE481" t="s">
        <v>533</v>
      </c>
      <c r="AF481">
        <v>2</v>
      </c>
      <c r="AG481">
        <v>10</v>
      </c>
      <c r="AH481">
        <v>0.2</v>
      </c>
      <c r="AI481">
        <v>100</v>
      </c>
      <c r="AJ481">
        <v>1045</v>
      </c>
      <c r="AK481">
        <v>108.71899999999999</v>
      </c>
      <c r="AL481">
        <v>0</v>
      </c>
      <c r="AM481">
        <v>91</v>
      </c>
      <c r="AN481">
        <v>1800.31</v>
      </c>
      <c r="AO481">
        <v>6410</v>
      </c>
    </row>
    <row r="482" spans="1:41" x14ac:dyDescent="0.3">
      <c r="A482" s="65" t="s">
        <v>521</v>
      </c>
      <c r="B482" s="66">
        <v>1</v>
      </c>
      <c r="C482" s="66">
        <v>25</v>
      </c>
      <c r="D482" s="66">
        <v>0.05</v>
      </c>
      <c r="E482" t="s">
        <v>0</v>
      </c>
      <c r="F482" t="s">
        <v>3</v>
      </c>
      <c r="G482" s="39" t="e">
        <f t="shared" si="66"/>
        <v>#VALUE!</v>
      </c>
      <c r="H482" t="s">
        <v>3</v>
      </c>
      <c r="K482" t="s">
        <v>3</v>
      </c>
      <c r="L482" s="57" t="str">
        <f>IF(OR(H_24!$F482="---",H_24!$F482="infeas",H_24!$F482="inf"),"---",(H_24!$F482/M482)-1)</f>
        <v>---</v>
      </c>
      <c r="M482" s="20">
        <f>Model_dem!L222</f>
        <v>740</v>
      </c>
      <c r="N482">
        <f>Model_dem!G222</f>
        <v>740</v>
      </c>
      <c r="O482" s="23"/>
      <c r="P482" t="str">
        <f>IF(OR(H_24!$Q482&lt;&gt;A482,R482&lt;&gt;B482,S482&lt;&gt;C482,T482&lt;&gt;D482),"Aqui", " ")</f>
        <v>Aqui</v>
      </c>
      <c r="Q482" t="s">
        <v>522</v>
      </c>
      <c r="R482">
        <v>3</v>
      </c>
      <c r="S482">
        <v>10</v>
      </c>
      <c r="T482">
        <v>0.15</v>
      </c>
      <c r="U482">
        <v>100</v>
      </c>
      <c r="V482" t="s">
        <v>511</v>
      </c>
      <c r="W482" t="s">
        <v>511</v>
      </c>
      <c r="X482" t="s">
        <v>511</v>
      </c>
      <c r="Y482" t="s">
        <v>511</v>
      </c>
      <c r="Z482" t="s">
        <v>511</v>
      </c>
      <c r="AE482" t="s">
        <v>533</v>
      </c>
      <c r="AF482">
        <v>2</v>
      </c>
      <c r="AG482">
        <v>25</v>
      </c>
      <c r="AH482">
        <v>0.05</v>
      </c>
      <c r="AI482">
        <v>100</v>
      </c>
      <c r="AJ482">
        <v>1031</v>
      </c>
      <c r="AK482">
        <v>52.102699999999999</v>
      </c>
      <c r="AL482">
        <v>0</v>
      </c>
      <c r="AM482">
        <v>166</v>
      </c>
      <c r="AN482">
        <v>1800.02</v>
      </c>
      <c r="AO482">
        <v>9852</v>
      </c>
    </row>
    <row r="483" spans="1:41" x14ac:dyDescent="0.3">
      <c r="A483" s="68" t="s">
        <v>521</v>
      </c>
      <c r="B483" s="20">
        <v>1</v>
      </c>
      <c r="C483" s="20">
        <v>25</v>
      </c>
      <c r="D483" s="20">
        <v>0.1</v>
      </c>
      <c r="E483" t="s">
        <v>0</v>
      </c>
      <c r="F483" t="s">
        <v>3</v>
      </c>
      <c r="G483" s="39" t="e">
        <f t="shared" si="66"/>
        <v>#VALUE!</v>
      </c>
      <c r="H483" t="s">
        <v>3</v>
      </c>
      <c r="K483" t="s">
        <v>3</v>
      </c>
      <c r="L483" s="57" t="str">
        <f>IF(OR(H_24!$F483="---",H_24!$F483="infeas",H_24!$F483="inf"),"---",(H_24!$F483/M483)-1)</f>
        <v>---</v>
      </c>
      <c r="M483" s="20">
        <f>Model_dem!L223</f>
        <v>740</v>
      </c>
      <c r="N483">
        <f>Model_dem!G223</f>
        <v>748</v>
      </c>
      <c r="O483" s="23"/>
      <c r="P483" t="str">
        <f>IF(OR(H_24!$Q483&lt;&gt;A483,R483&lt;&gt;B483,S483&lt;&gt;C483,T483&lt;&gt;D483),"Aqui", " ")</f>
        <v>Aqui</v>
      </c>
      <c r="Q483" t="s">
        <v>522</v>
      </c>
      <c r="R483">
        <v>3</v>
      </c>
      <c r="S483">
        <v>10</v>
      </c>
      <c r="T483">
        <v>0.2</v>
      </c>
      <c r="U483">
        <v>100</v>
      </c>
      <c r="V483" t="s">
        <v>511</v>
      </c>
      <c r="W483" t="s">
        <v>511</v>
      </c>
      <c r="X483" t="s">
        <v>511</v>
      </c>
      <c r="Y483" t="s">
        <v>511</v>
      </c>
      <c r="Z483" t="s">
        <v>511</v>
      </c>
      <c r="AE483" t="s">
        <v>533</v>
      </c>
      <c r="AF483">
        <v>2</v>
      </c>
      <c r="AG483">
        <v>25</v>
      </c>
      <c r="AH483">
        <v>0.1</v>
      </c>
      <c r="AI483">
        <v>100</v>
      </c>
      <c r="AJ483">
        <v>1048</v>
      </c>
      <c r="AK483">
        <v>333.01600000000002</v>
      </c>
      <c r="AL483">
        <v>6</v>
      </c>
      <c r="AM483">
        <v>27</v>
      </c>
      <c r="AN483">
        <v>1801.45</v>
      </c>
      <c r="AO483">
        <v>4131</v>
      </c>
    </row>
    <row r="484" spans="1:41" x14ac:dyDescent="0.3">
      <c r="A484" s="65" t="s">
        <v>521</v>
      </c>
      <c r="B484" s="66">
        <v>1</v>
      </c>
      <c r="C484" s="66">
        <v>25</v>
      </c>
      <c r="D484" s="66">
        <v>0.15</v>
      </c>
      <c r="E484" t="s">
        <v>0</v>
      </c>
      <c r="F484" t="s">
        <v>3</v>
      </c>
      <c r="G484" s="39" t="e">
        <f t="shared" si="66"/>
        <v>#VALUE!</v>
      </c>
      <c r="H484" t="s">
        <v>3</v>
      </c>
      <c r="K484" t="s">
        <v>3</v>
      </c>
      <c r="L484" s="57" t="str">
        <f>IF(OR(H_24!$F484="---",H_24!$F484="infeas",H_24!$F484="inf"),"---",(H_24!$F484/M484)-1)</f>
        <v>---</v>
      </c>
      <c r="M484" s="20">
        <f>Model_dem!L224</f>
        <v>740</v>
      </c>
      <c r="N484">
        <f>Model_dem!G224</f>
        <v>748</v>
      </c>
      <c r="O484" s="23"/>
      <c r="P484" t="str">
        <f>IF(OR(H_24!$Q484&lt;&gt;A484,R484&lt;&gt;B484,S484&lt;&gt;C484,T484&lt;&gt;D484),"Aqui", " ")</f>
        <v>Aqui</v>
      </c>
      <c r="Q484" t="s">
        <v>522</v>
      </c>
      <c r="R484">
        <v>3</v>
      </c>
      <c r="S484">
        <v>25</v>
      </c>
      <c r="T484">
        <v>0.05</v>
      </c>
      <c r="U484">
        <v>100</v>
      </c>
      <c r="V484">
        <v>1132</v>
      </c>
      <c r="W484">
        <v>154.387</v>
      </c>
      <c r="X484">
        <v>54</v>
      </c>
      <c r="Y484">
        <v>1715</v>
      </c>
      <c r="Z484">
        <v>1800.28</v>
      </c>
      <c r="AA484">
        <v>91581</v>
      </c>
      <c r="AE484" t="s">
        <v>533</v>
      </c>
      <c r="AF484">
        <v>2</v>
      </c>
      <c r="AG484">
        <v>25</v>
      </c>
      <c r="AH484">
        <v>0.15</v>
      </c>
      <c r="AI484">
        <v>100</v>
      </c>
      <c r="AJ484">
        <v>1073</v>
      </c>
      <c r="AK484">
        <v>874.33100000000002</v>
      </c>
      <c r="AL484">
        <v>0</v>
      </c>
      <c r="AM484">
        <v>9</v>
      </c>
      <c r="AN484">
        <v>1840.15</v>
      </c>
      <c r="AO484">
        <v>1699</v>
      </c>
    </row>
    <row r="485" spans="1:41" x14ac:dyDescent="0.3">
      <c r="A485" s="68" t="s">
        <v>521</v>
      </c>
      <c r="B485" s="20">
        <v>1</v>
      </c>
      <c r="C485" s="20">
        <v>25</v>
      </c>
      <c r="D485" s="20">
        <v>0.2</v>
      </c>
      <c r="E485" t="s">
        <v>0</v>
      </c>
      <c r="F485" t="s">
        <v>3</v>
      </c>
      <c r="G485" s="39" t="e">
        <f t="shared" si="66"/>
        <v>#VALUE!</v>
      </c>
      <c r="H485" t="s">
        <v>3</v>
      </c>
      <c r="K485" t="s">
        <v>3</v>
      </c>
      <c r="L485" s="57" t="str">
        <f>IF(OR(H_24!$F485="---",H_24!$F485="infeas",H_24!$F485="inf"),"---",(H_24!$F485/M485)-1)</f>
        <v>---</v>
      </c>
      <c r="M485" s="20">
        <f>Model_dem!L225</f>
        <v>740</v>
      </c>
      <c r="N485">
        <f>Model_dem!G225</f>
        <v>748</v>
      </c>
      <c r="O485" s="23"/>
      <c r="P485" t="str">
        <f>IF(OR(H_24!$Q485&lt;&gt;A485,R485&lt;&gt;B485,S485&lt;&gt;C485,T485&lt;&gt;D485),"Aqui", " ")</f>
        <v>Aqui</v>
      </c>
      <c r="Q485" t="s">
        <v>522</v>
      </c>
      <c r="R485">
        <v>3</v>
      </c>
      <c r="S485">
        <v>25</v>
      </c>
      <c r="T485">
        <v>0.1</v>
      </c>
      <c r="U485">
        <v>100</v>
      </c>
      <c r="V485" t="s">
        <v>511</v>
      </c>
      <c r="W485" t="s">
        <v>511</v>
      </c>
      <c r="X485" t="s">
        <v>511</v>
      </c>
      <c r="Y485" t="s">
        <v>511</v>
      </c>
      <c r="Z485" t="s">
        <v>511</v>
      </c>
      <c r="AE485" t="s">
        <v>533</v>
      </c>
      <c r="AF485">
        <v>2</v>
      </c>
      <c r="AG485">
        <v>25</v>
      </c>
      <c r="AH485">
        <v>0.2</v>
      </c>
      <c r="AI485">
        <v>100</v>
      </c>
      <c r="AJ485">
        <v>1344</v>
      </c>
      <c r="AK485">
        <v>1820.54</v>
      </c>
      <c r="AL485">
        <v>0</v>
      </c>
      <c r="AM485">
        <v>1</v>
      </c>
      <c r="AN485">
        <v>1820.78</v>
      </c>
      <c r="AO485">
        <v>51</v>
      </c>
    </row>
    <row r="486" spans="1:41" x14ac:dyDescent="0.3">
      <c r="A486" s="65" t="s">
        <v>521</v>
      </c>
      <c r="B486" s="66">
        <v>1</v>
      </c>
      <c r="C486" s="66">
        <v>50</v>
      </c>
      <c r="D486" s="66">
        <v>0.05</v>
      </c>
      <c r="E486" t="s">
        <v>0</v>
      </c>
      <c r="F486" t="s">
        <v>3</v>
      </c>
      <c r="G486" s="39" t="e">
        <f t="shared" si="66"/>
        <v>#VALUE!</v>
      </c>
      <c r="H486" t="s">
        <v>3</v>
      </c>
      <c r="K486" t="s">
        <v>3</v>
      </c>
      <c r="L486" s="57" t="str">
        <f>IF(OR(H_24!$F486="---",H_24!$F486="infeas",H_24!$F486="inf"),"---",(H_24!$F486/M486)-1)</f>
        <v>---</v>
      </c>
      <c r="M486" s="20">
        <f>Model_dem!L226</f>
        <v>740</v>
      </c>
      <c r="N486">
        <f>Model_dem!G226</f>
        <v>740</v>
      </c>
      <c r="O486" s="23"/>
      <c r="P486" t="str">
        <f>IF(OR(H_24!$Q486&lt;&gt;A486,R486&lt;&gt;B486,S486&lt;&gt;C486,T486&lt;&gt;D486),"Aqui", " ")</f>
        <v>Aqui</v>
      </c>
      <c r="Q486" t="s">
        <v>522</v>
      </c>
      <c r="R486">
        <v>3</v>
      </c>
      <c r="S486">
        <v>25</v>
      </c>
      <c r="T486">
        <v>0.15</v>
      </c>
      <c r="U486">
        <v>100</v>
      </c>
      <c r="V486" t="s">
        <v>511</v>
      </c>
      <c r="W486" t="s">
        <v>511</v>
      </c>
      <c r="X486" t="s">
        <v>511</v>
      </c>
      <c r="Y486" t="s">
        <v>511</v>
      </c>
      <c r="Z486" t="s">
        <v>511</v>
      </c>
      <c r="AE486" t="s">
        <v>533</v>
      </c>
      <c r="AF486">
        <v>2</v>
      </c>
      <c r="AG486">
        <v>50</v>
      </c>
      <c r="AH486">
        <v>0.05</v>
      </c>
      <c r="AI486">
        <v>100</v>
      </c>
      <c r="AJ486">
        <v>1035</v>
      </c>
      <c r="AK486">
        <v>172.971</v>
      </c>
      <c r="AL486">
        <v>0</v>
      </c>
      <c r="AM486">
        <v>119</v>
      </c>
      <c r="AN486">
        <v>1800.11</v>
      </c>
      <c r="AO486">
        <v>7533</v>
      </c>
    </row>
    <row r="487" spans="1:41" x14ac:dyDescent="0.3">
      <c r="A487" s="68" t="s">
        <v>521</v>
      </c>
      <c r="B487" s="20">
        <v>1</v>
      </c>
      <c r="C487" s="20">
        <v>50</v>
      </c>
      <c r="D487" s="20">
        <v>0.1</v>
      </c>
      <c r="E487" t="s">
        <v>0</v>
      </c>
      <c r="F487" t="s">
        <v>3</v>
      </c>
      <c r="G487" s="39" t="e">
        <f t="shared" si="66"/>
        <v>#VALUE!</v>
      </c>
      <c r="H487" t="s">
        <v>3</v>
      </c>
      <c r="K487" t="s">
        <v>3</v>
      </c>
      <c r="L487" s="57" t="str">
        <f>IF(OR(H_24!$F487="---",H_24!$F487="infeas",H_24!$F487="inf"),"---",(H_24!$F487/M487)-1)</f>
        <v>---</v>
      </c>
      <c r="M487" s="20">
        <f>Model_dem!L227</f>
        <v>740</v>
      </c>
      <c r="N487">
        <f>Model_dem!G227</f>
        <v>748</v>
      </c>
      <c r="O487" s="23"/>
      <c r="P487" t="str">
        <f>IF(OR(H_24!$Q487&lt;&gt;A487,R487&lt;&gt;B487,S487&lt;&gt;C487,T487&lt;&gt;D487),"Aqui", " ")</f>
        <v>Aqui</v>
      </c>
      <c r="Q487" t="s">
        <v>522</v>
      </c>
      <c r="R487">
        <v>3</v>
      </c>
      <c r="S487">
        <v>25</v>
      </c>
      <c r="T487">
        <v>0.2</v>
      </c>
      <c r="U487">
        <v>100</v>
      </c>
      <c r="V487" t="s">
        <v>511</v>
      </c>
      <c r="W487" t="s">
        <v>511</v>
      </c>
      <c r="X487" t="s">
        <v>511</v>
      </c>
      <c r="Y487" t="s">
        <v>511</v>
      </c>
      <c r="Z487" t="s">
        <v>511</v>
      </c>
      <c r="AE487" t="s">
        <v>533</v>
      </c>
      <c r="AF487">
        <v>2</v>
      </c>
      <c r="AG487">
        <v>50</v>
      </c>
      <c r="AH487">
        <v>0.1</v>
      </c>
      <c r="AI487">
        <v>100</v>
      </c>
      <c r="AJ487">
        <v>1061</v>
      </c>
      <c r="AK487">
        <v>607.53</v>
      </c>
      <c r="AL487">
        <v>12</v>
      </c>
      <c r="AM487">
        <v>37</v>
      </c>
      <c r="AN487">
        <v>1800.01</v>
      </c>
      <c r="AO487">
        <v>6138</v>
      </c>
    </row>
    <row r="488" spans="1:41" x14ac:dyDescent="0.3">
      <c r="A488" s="65" t="s">
        <v>521</v>
      </c>
      <c r="B488" s="66">
        <v>1</v>
      </c>
      <c r="C488" s="66">
        <v>50</v>
      </c>
      <c r="D488" s="66">
        <v>0.15</v>
      </c>
      <c r="E488" t="s">
        <v>0</v>
      </c>
      <c r="F488" t="s">
        <v>3</v>
      </c>
      <c r="G488" s="39" t="e">
        <f t="shared" si="66"/>
        <v>#VALUE!</v>
      </c>
      <c r="H488" t="s">
        <v>3</v>
      </c>
      <c r="K488" t="s">
        <v>3</v>
      </c>
      <c r="L488" s="57" t="str">
        <f>IF(OR(H_24!$F488="---",H_24!$F488="infeas",H_24!$F488="inf"),"---",(H_24!$F488/M488)-1)</f>
        <v>---</v>
      </c>
      <c r="M488" s="20">
        <f>Model_dem!L228</f>
        <v>740</v>
      </c>
      <c r="N488">
        <f>Model_dem!G228</f>
        <v>751</v>
      </c>
      <c r="O488" s="23"/>
      <c r="P488" t="str">
        <f>IF(OR(H_24!$Q488&lt;&gt;A488,R488&lt;&gt;B488,S488&lt;&gt;C488,T488&lt;&gt;D488),"Aqui", " ")</f>
        <v>Aqui</v>
      </c>
      <c r="Q488" t="s">
        <v>522</v>
      </c>
      <c r="R488">
        <v>3</v>
      </c>
      <c r="S488">
        <v>50</v>
      </c>
      <c r="T488">
        <v>0.05</v>
      </c>
      <c r="U488">
        <v>100</v>
      </c>
      <c r="V488">
        <v>1132</v>
      </c>
      <c r="W488">
        <v>10.3004</v>
      </c>
      <c r="X488">
        <v>0</v>
      </c>
      <c r="Y488">
        <v>2929</v>
      </c>
      <c r="Z488">
        <v>1800.74</v>
      </c>
      <c r="AA488">
        <v>128998</v>
      </c>
      <c r="AE488" t="s">
        <v>533</v>
      </c>
      <c r="AF488">
        <v>2</v>
      </c>
      <c r="AG488">
        <v>50</v>
      </c>
      <c r="AH488">
        <v>0.15</v>
      </c>
      <c r="AI488">
        <v>100</v>
      </c>
      <c r="AJ488">
        <v>1162</v>
      </c>
      <c r="AK488">
        <v>1800.2</v>
      </c>
      <c r="AL488">
        <v>0</v>
      </c>
      <c r="AM488">
        <v>1</v>
      </c>
      <c r="AN488">
        <v>1800.34</v>
      </c>
      <c r="AO488">
        <v>267</v>
      </c>
    </row>
    <row r="489" spans="1:41" x14ac:dyDescent="0.3">
      <c r="A489" s="68" t="s">
        <v>521</v>
      </c>
      <c r="B489" s="20">
        <v>1</v>
      </c>
      <c r="C489" s="20">
        <v>50</v>
      </c>
      <c r="D489" s="20">
        <v>0.2</v>
      </c>
      <c r="E489" t="s">
        <v>0</v>
      </c>
      <c r="F489" t="s">
        <v>3</v>
      </c>
      <c r="G489" s="39" t="e">
        <f t="shared" si="66"/>
        <v>#VALUE!</v>
      </c>
      <c r="H489" t="s">
        <v>3</v>
      </c>
      <c r="K489" t="s">
        <v>3</v>
      </c>
      <c r="L489" s="57" t="str">
        <f>IF(OR(H_24!$F489="---",H_24!$F489="infeas",H_24!$F489="inf"),"---",(H_24!$F489/M489)-1)</f>
        <v>---</v>
      </c>
      <c r="M489" s="20">
        <f>Model_dem!L229</f>
        <v>740</v>
      </c>
      <c r="N489">
        <f>Model_dem!G229</f>
        <v>772</v>
      </c>
      <c r="O489" s="23"/>
      <c r="P489" t="str">
        <f>IF(OR(H_24!$Q489&lt;&gt;A489,R489&lt;&gt;B489,S489&lt;&gt;C489,T489&lt;&gt;D489),"Aqui", " ")</f>
        <v>Aqui</v>
      </c>
      <c r="Q489" t="s">
        <v>522</v>
      </c>
      <c r="R489">
        <v>3</v>
      </c>
      <c r="S489">
        <v>50</v>
      </c>
      <c r="T489">
        <v>0.1</v>
      </c>
      <c r="U489">
        <v>100</v>
      </c>
      <c r="V489" t="s">
        <v>511</v>
      </c>
      <c r="W489" t="s">
        <v>511</v>
      </c>
      <c r="X489" t="s">
        <v>511</v>
      </c>
      <c r="Y489" t="s">
        <v>511</v>
      </c>
      <c r="Z489" t="s">
        <v>511</v>
      </c>
      <c r="AE489" t="s">
        <v>533</v>
      </c>
      <c r="AF489">
        <v>2</v>
      </c>
      <c r="AG489">
        <v>50</v>
      </c>
      <c r="AH489">
        <v>0.2</v>
      </c>
      <c r="AI489">
        <v>100</v>
      </c>
      <c r="AJ489" t="s">
        <v>46</v>
      </c>
      <c r="AK489">
        <v>60.028399999999998</v>
      </c>
      <c r="AL489">
        <v>0</v>
      </c>
      <c r="AM489">
        <v>1</v>
      </c>
      <c r="AN489">
        <v>1800.83</v>
      </c>
      <c r="AO489">
        <v>29</v>
      </c>
    </row>
    <row r="490" spans="1:41" x14ac:dyDescent="0.3">
      <c r="A490" s="65" t="s">
        <v>521</v>
      </c>
      <c r="B490" s="66">
        <v>2</v>
      </c>
      <c r="C490" s="66">
        <v>5</v>
      </c>
      <c r="D490" s="66">
        <v>0.05</v>
      </c>
      <c r="E490" t="s">
        <v>0</v>
      </c>
      <c r="F490" t="s">
        <v>3</v>
      </c>
      <c r="G490" s="39" t="e">
        <f t="shared" si="66"/>
        <v>#VALUE!</v>
      </c>
      <c r="H490" t="s">
        <v>3</v>
      </c>
      <c r="K490" t="s">
        <v>3</v>
      </c>
      <c r="L490" s="57" t="str">
        <f>IF(OR(H_24!$F490="---",H_24!$F490="infeas",H_24!$F490="inf"),"---",(H_24!$F490/M490)-1)</f>
        <v>---</v>
      </c>
      <c r="M490" s="20">
        <f>Model_dem!L230</f>
        <v>740</v>
      </c>
      <c r="N490">
        <f>Model_dem!G230</f>
        <v>740</v>
      </c>
      <c r="O490" s="23"/>
      <c r="P490" t="str">
        <f>IF(OR(H_24!$Q490&lt;&gt;A490,R490&lt;&gt;B490,S490&lt;&gt;C490,T490&lt;&gt;D490),"Aqui", " ")</f>
        <v>Aqui</v>
      </c>
      <c r="Q490" t="s">
        <v>522</v>
      </c>
      <c r="R490">
        <v>3</v>
      </c>
      <c r="S490">
        <v>50</v>
      </c>
      <c r="T490">
        <v>0.15</v>
      </c>
      <c r="U490">
        <v>100</v>
      </c>
      <c r="V490" t="s">
        <v>511</v>
      </c>
      <c r="W490" t="s">
        <v>511</v>
      </c>
      <c r="X490" t="s">
        <v>511</v>
      </c>
      <c r="Y490" t="s">
        <v>511</v>
      </c>
      <c r="Z490" t="s">
        <v>511</v>
      </c>
      <c r="AE490" t="s">
        <v>533</v>
      </c>
      <c r="AF490">
        <v>3</v>
      </c>
      <c r="AG490">
        <v>0</v>
      </c>
      <c r="AH490">
        <v>0.05</v>
      </c>
      <c r="AI490">
        <v>100</v>
      </c>
      <c r="AJ490">
        <v>1061</v>
      </c>
      <c r="AK490">
        <v>56.791200000000003</v>
      </c>
      <c r="AL490">
        <v>1</v>
      </c>
      <c r="AM490">
        <v>186</v>
      </c>
      <c r="AN490">
        <v>1800.05</v>
      </c>
      <c r="AO490">
        <v>23679</v>
      </c>
    </row>
    <row r="491" spans="1:41" x14ac:dyDescent="0.3">
      <c r="A491" s="68" t="s">
        <v>521</v>
      </c>
      <c r="B491" s="20">
        <v>2</v>
      </c>
      <c r="C491" s="20">
        <v>5</v>
      </c>
      <c r="D491" s="20">
        <v>0.1</v>
      </c>
      <c r="E491" t="s">
        <v>0</v>
      </c>
      <c r="F491" t="s">
        <v>3</v>
      </c>
      <c r="G491" s="39" t="e">
        <f t="shared" si="66"/>
        <v>#VALUE!</v>
      </c>
      <c r="H491" t="s">
        <v>3</v>
      </c>
      <c r="K491" t="s">
        <v>3</v>
      </c>
      <c r="L491" s="57" t="str">
        <f>IF(OR(H_24!$F491="---",H_24!$F491="infeas",H_24!$F491="inf"),"---",(H_24!$F491/M491)-1)</f>
        <v>---</v>
      </c>
      <c r="M491" s="20">
        <f>Model_dem!L231</f>
        <v>740</v>
      </c>
      <c r="N491">
        <f>Model_dem!G231</f>
        <v>740</v>
      </c>
      <c r="O491" s="23"/>
      <c r="P491" t="str">
        <f>IF(OR(H_24!$Q491&lt;&gt;A491,R491&lt;&gt;B491,S491&lt;&gt;C491,T491&lt;&gt;D491),"Aqui", " ")</f>
        <v>Aqui</v>
      </c>
      <c r="Q491" t="s">
        <v>522</v>
      </c>
      <c r="R491">
        <v>3</v>
      </c>
      <c r="S491">
        <v>50</v>
      </c>
      <c r="T491">
        <v>0.2</v>
      </c>
      <c r="U491">
        <v>100</v>
      </c>
      <c r="V491" t="s">
        <v>511</v>
      </c>
      <c r="W491" t="s">
        <v>511</v>
      </c>
      <c r="X491" t="s">
        <v>511</v>
      </c>
      <c r="Y491" t="s">
        <v>511</v>
      </c>
      <c r="Z491" t="s">
        <v>511</v>
      </c>
      <c r="AE491" t="s">
        <v>533</v>
      </c>
      <c r="AF491">
        <v>3</v>
      </c>
      <c r="AG491">
        <v>0</v>
      </c>
      <c r="AH491">
        <v>0.1</v>
      </c>
      <c r="AI491">
        <v>100</v>
      </c>
      <c r="AJ491" t="s">
        <v>511</v>
      </c>
      <c r="AK491" t="s">
        <v>511</v>
      </c>
      <c r="AL491" t="s">
        <v>511</v>
      </c>
      <c r="AM491" t="s">
        <v>511</v>
      </c>
      <c r="AN491" t="s">
        <v>511</v>
      </c>
    </row>
    <row r="492" spans="1:41" x14ac:dyDescent="0.3">
      <c r="A492" s="65" t="s">
        <v>521</v>
      </c>
      <c r="B492" s="66">
        <v>2</v>
      </c>
      <c r="C492" s="66">
        <v>5</v>
      </c>
      <c r="D492" s="66">
        <v>0.15</v>
      </c>
      <c r="E492" t="s">
        <v>0</v>
      </c>
      <c r="F492" t="s">
        <v>3</v>
      </c>
      <c r="G492" s="39" t="e">
        <f t="shared" si="66"/>
        <v>#VALUE!</v>
      </c>
      <c r="H492" t="s">
        <v>3</v>
      </c>
      <c r="K492" t="s">
        <v>3</v>
      </c>
      <c r="L492" s="57" t="str">
        <f>IF(OR(H_24!$F492="---",H_24!$F492="infeas",H_24!$F492="inf"),"---",(H_24!$F492/M492)-1)</f>
        <v>---</v>
      </c>
      <c r="M492" s="20">
        <f>Model_dem!L232</f>
        <v>740</v>
      </c>
      <c r="N492">
        <f>Model_dem!G232</f>
        <v>740</v>
      </c>
      <c r="O492" s="23"/>
      <c r="P492" t="str">
        <f>IF(OR(H_24!$Q492&lt;&gt;A492,R492&lt;&gt;B492,S492&lt;&gt;C492,T492&lt;&gt;D492),"Aqui", " ")</f>
        <v>Aqui</v>
      </c>
      <c r="Q492" t="s">
        <v>513</v>
      </c>
      <c r="R492">
        <v>0</v>
      </c>
      <c r="S492">
        <v>0</v>
      </c>
      <c r="T492">
        <v>0.1</v>
      </c>
      <c r="U492">
        <v>50</v>
      </c>
      <c r="V492">
        <v>778</v>
      </c>
      <c r="W492">
        <v>1.10778</v>
      </c>
      <c r="X492">
        <v>0</v>
      </c>
      <c r="Y492">
        <v>140020</v>
      </c>
      <c r="Z492">
        <v>1800.01</v>
      </c>
      <c r="AA492">
        <v>8120</v>
      </c>
      <c r="AE492" t="s">
        <v>533</v>
      </c>
      <c r="AF492">
        <v>3</v>
      </c>
      <c r="AG492">
        <v>0</v>
      </c>
      <c r="AH492">
        <v>0.15</v>
      </c>
      <c r="AI492">
        <v>100</v>
      </c>
      <c r="AJ492" t="s">
        <v>511</v>
      </c>
      <c r="AK492" t="s">
        <v>511</v>
      </c>
      <c r="AL492" t="s">
        <v>511</v>
      </c>
      <c r="AM492" t="s">
        <v>511</v>
      </c>
      <c r="AN492" t="s">
        <v>511</v>
      </c>
    </row>
    <row r="493" spans="1:41" x14ac:dyDescent="0.3">
      <c r="A493" s="68" t="s">
        <v>521</v>
      </c>
      <c r="B493" s="20">
        <v>2</v>
      </c>
      <c r="C493" s="20">
        <v>5</v>
      </c>
      <c r="D493" s="20">
        <v>0.2</v>
      </c>
      <c r="E493" t="s">
        <v>0</v>
      </c>
      <c r="F493" t="s">
        <v>3</v>
      </c>
      <c r="G493" s="39" t="e">
        <f t="shared" si="66"/>
        <v>#VALUE!</v>
      </c>
      <c r="H493" t="s">
        <v>3</v>
      </c>
      <c r="K493" t="s">
        <v>3</v>
      </c>
      <c r="L493" s="57" t="str">
        <f>IF(OR(H_24!$F493="---",H_24!$F493="infeas",H_24!$F493="inf"),"---",(H_24!$F493/M493)-1)</f>
        <v>---</v>
      </c>
      <c r="M493" s="20">
        <f>Model_dem!L233</f>
        <v>740</v>
      </c>
      <c r="N493">
        <f>Model_dem!G233</f>
        <v>740</v>
      </c>
      <c r="O493" s="23"/>
      <c r="P493" t="str">
        <f>IF(OR(H_24!$Q493&lt;&gt;A493,R493&lt;&gt;B493,S493&lt;&gt;C493,T493&lt;&gt;D493),"Aqui", " ")</f>
        <v>Aqui</v>
      </c>
      <c r="Q493" t="s">
        <v>513</v>
      </c>
      <c r="R493">
        <v>1</v>
      </c>
      <c r="S493">
        <v>10</v>
      </c>
      <c r="T493">
        <v>0.05</v>
      </c>
      <c r="U493">
        <v>50</v>
      </c>
      <c r="V493">
        <v>779</v>
      </c>
      <c r="W493">
        <v>1.76139</v>
      </c>
      <c r="X493">
        <v>0</v>
      </c>
      <c r="Y493">
        <v>131551</v>
      </c>
      <c r="Z493">
        <v>1800</v>
      </c>
      <c r="AA493">
        <v>6646</v>
      </c>
      <c r="AE493" t="s">
        <v>533</v>
      </c>
      <c r="AF493">
        <v>3</v>
      </c>
      <c r="AG493">
        <v>0</v>
      </c>
      <c r="AH493">
        <v>0.2</v>
      </c>
      <c r="AI493">
        <v>100</v>
      </c>
      <c r="AJ493" t="s">
        <v>511</v>
      </c>
      <c r="AK493" t="s">
        <v>511</v>
      </c>
      <c r="AL493" t="s">
        <v>511</v>
      </c>
      <c r="AM493" t="s">
        <v>511</v>
      </c>
      <c r="AN493" t="s">
        <v>511</v>
      </c>
    </row>
    <row r="494" spans="1:41" x14ac:dyDescent="0.3">
      <c r="A494" s="65" t="s">
        <v>521</v>
      </c>
      <c r="B494" s="66">
        <v>2</v>
      </c>
      <c r="C494" s="66">
        <v>10</v>
      </c>
      <c r="D494" s="66">
        <v>0.05</v>
      </c>
      <c r="E494" t="s">
        <v>0</v>
      </c>
      <c r="F494" t="s">
        <v>3</v>
      </c>
      <c r="G494" s="39" t="e">
        <f t="shared" si="66"/>
        <v>#VALUE!</v>
      </c>
      <c r="H494" t="s">
        <v>3</v>
      </c>
      <c r="K494" t="s">
        <v>3</v>
      </c>
      <c r="L494" s="57" t="str">
        <f>IF(OR(H_24!$F494="---",H_24!$F494="infeas",H_24!$F494="inf"),"---",(H_24!$F494/M494)-1)</f>
        <v>---</v>
      </c>
      <c r="M494" s="20">
        <f>Model_dem!L234</f>
        <v>740</v>
      </c>
      <c r="N494">
        <f>Model_dem!G234</f>
        <v>740</v>
      </c>
      <c r="O494" s="23"/>
      <c r="P494" t="str">
        <f>IF(OR(H_24!$Q494&lt;&gt;A494,R494&lt;&gt;B494,S494&lt;&gt;C494,T494&lt;&gt;D494),"Aqui", " ")</f>
        <v>Aqui</v>
      </c>
      <c r="Q494" t="s">
        <v>513</v>
      </c>
      <c r="R494">
        <v>1</v>
      </c>
      <c r="S494">
        <v>25</v>
      </c>
      <c r="T494">
        <v>0.2</v>
      </c>
      <c r="U494">
        <v>50</v>
      </c>
      <c r="V494" t="s">
        <v>46</v>
      </c>
      <c r="W494">
        <v>60.0229</v>
      </c>
      <c r="X494">
        <v>0</v>
      </c>
      <c r="Y494">
        <v>1</v>
      </c>
      <c r="Z494">
        <v>1801.58</v>
      </c>
      <c r="AA494">
        <v>645</v>
      </c>
      <c r="AE494" t="s">
        <v>533</v>
      </c>
      <c r="AF494">
        <v>3</v>
      </c>
      <c r="AG494">
        <v>10</v>
      </c>
      <c r="AH494">
        <v>0.05</v>
      </c>
      <c r="AI494">
        <v>100</v>
      </c>
      <c r="AJ494">
        <v>1061</v>
      </c>
      <c r="AK494">
        <v>77.0107</v>
      </c>
      <c r="AL494">
        <v>2</v>
      </c>
      <c r="AM494">
        <v>193</v>
      </c>
      <c r="AN494">
        <v>1800.04</v>
      </c>
      <c r="AO494">
        <v>21007</v>
      </c>
    </row>
    <row r="495" spans="1:41" x14ac:dyDescent="0.3">
      <c r="A495" s="68" t="s">
        <v>521</v>
      </c>
      <c r="B495" s="20">
        <v>2</v>
      </c>
      <c r="C495" s="20">
        <v>10</v>
      </c>
      <c r="D495" s="20">
        <v>0.1</v>
      </c>
      <c r="E495" t="s">
        <v>0</v>
      </c>
      <c r="F495" t="s">
        <v>3</v>
      </c>
      <c r="G495" s="39" t="e">
        <f t="shared" si="66"/>
        <v>#VALUE!</v>
      </c>
      <c r="H495" t="s">
        <v>3</v>
      </c>
      <c r="K495" t="s">
        <v>3</v>
      </c>
      <c r="L495" s="57" t="str">
        <f>IF(OR(H_24!$F495="---",H_24!$F495="infeas",H_24!$F495="inf"),"---",(H_24!$F495/M495)-1)</f>
        <v>---</v>
      </c>
      <c r="M495" s="20">
        <f>Model_dem!L235</f>
        <v>740</v>
      </c>
      <c r="N495">
        <f>Model_dem!G235</f>
        <v>740</v>
      </c>
      <c r="O495" s="23"/>
      <c r="P495" t="str">
        <f>IF(OR(H_24!$Q495&lt;&gt;A495,R495&lt;&gt;B495,S495&lt;&gt;C495,T495&lt;&gt;D495),"Aqui", " ")</f>
        <v>Aqui</v>
      </c>
      <c r="Q495" t="s">
        <v>513</v>
      </c>
      <c r="R495">
        <v>1</v>
      </c>
      <c r="S495">
        <v>50</v>
      </c>
      <c r="T495">
        <v>0.15</v>
      </c>
      <c r="U495">
        <v>50</v>
      </c>
      <c r="V495" t="s">
        <v>46</v>
      </c>
      <c r="W495">
        <v>60.023499999999999</v>
      </c>
      <c r="X495">
        <v>0</v>
      </c>
      <c r="Y495">
        <v>1</v>
      </c>
      <c r="Z495">
        <v>1803.21</v>
      </c>
      <c r="AA495">
        <v>621</v>
      </c>
      <c r="AE495" t="s">
        <v>533</v>
      </c>
      <c r="AF495">
        <v>3</v>
      </c>
      <c r="AG495">
        <v>10</v>
      </c>
      <c r="AH495">
        <v>0.1</v>
      </c>
      <c r="AI495">
        <v>100</v>
      </c>
      <c r="AJ495" t="s">
        <v>511</v>
      </c>
      <c r="AK495" t="s">
        <v>511</v>
      </c>
      <c r="AL495" t="s">
        <v>511</v>
      </c>
      <c r="AM495" t="s">
        <v>511</v>
      </c>
      <c r="AN495" t="s">
        <v>511</v>
      </c>
    </row>
    <row r="496" spans="1:41" x14ac:dyDescent="0.3">
      <c r="A496" s="65" t="s">
        <v>521</v>
      </c>
      <c r="B496" s="66">
        <v>2</v>
      </c>
      <c r="C496" s="66">
        <v>10</v>
      </c>
      <c r="D496" s="66">
        <v>0.15</v>
      </c>
      <c r="E496" t="s">
        <v>0</v>
      </c>
      <c r="F496" t="s">
        <v>3</v>
      </c>
      <c r="G496" s="39" t="e">
        <f t="shared" si="66"/>
        <v>#VALUE!</v>
      </c>
      <c r="H496" t="s">
        <v>3</v>
      </c>
      <c r="K496" t="s">
        <v>3</v>
      </c>
      <c r="L496" s="57" t="str">
        <f>IF(OR(H_24!$F496="---",H_24!$F496="infeas",H_24!$F496="inf"),"---",(H_24!$F496/M496)-1)</f>
        <v>---</v>
      </c>
      <c r="M496" s="20">
        <f>Model_dem!L236</f>
        <v>740</v>
      </c>
      <c r="N496">
        <f>Model_dem!G236</f>
        <v>740</v>
      </c>
      <c r="O496" s="23"/>
      <c r="P496" t="str">
        <f>IF(OR(H_24!$Q496&lt;&gt;A496,R496&lt;&gt;B496,S496&lt;&gt;C496,T496&lt;&gt;D496),"Aqui", " ")</f>
        <v>Aqui</v>
      </c>
      <c r="Q496" t="s">
        <v>513</v>
      </c>
      <c r="R496">
        <v>1</v>
      </c>
      <c r="S496">
        <v>50</v>
      </c>
      <c r="T496">
        <v>0.2</v>
      </c>
      <c r="U496">
        <v>50</v>
      </c>
      <c r="V496" t="s">
        <v>46</v>
      </c>
      <c r="W496">
        <v>60.008400000000002</v>
      </c>
      <c r="X496">
        <v>0</v>
      </c>
      <c r="Y496">
        <v>1</v>
      </c>
      <c r="Z496">
        <v>1801.88</v>
      </c>
      <c r="AA496">
        <v>647</v>
      </c>
      <c r="AE496" t="s">
        <v>533</v>
      </c>
      <c r="AF496">
        <v>3</v>
      </c>
      <c r="AG496">
        <v>10</v>
      </c>
      <c r="AH496">
        <v>0.15</v>
      </c>
      <c r="AI496">
        <v>100</v>
      </c>
      <c r="AJ496" t="s">
        <v>511</v>
      </c>
      <c r="AK496" t="s">
        <v>511</v>
      </c>
      <c r="AL496" t="s">
        <v>511</v>
      </c>
      <c r="AM496" t="s">
        <v>511</v>
      </c>
      <c r="AN496" t="s">
        <v>511</v>
      </c>
    </row>
    <row r="497" spans="1:41" x14ac:dyDescent="0.3">
      <c r="A497" s="68" t="s">
        <v>521</v>
      </c>
      <c r="B497" s="20">
        <v>2</v>
      </c>
      <c r="C497" s="20">
        <v>10</v>
      </c>
      <c r="D497" s="20">
        <v>0.2</v>
      </c>
      <c r="E497" t="s">
        <v>0</v>
      </c>
      <c r="F497" t="s">
        <v>3</v>
      </c>
      <c r="G497" s="39" t="e">
        <f t="shared" si="66"/>
        <v>#VALUE!</v>
      </c>
      <c r="H497" t="s">
        <v>3</v>
      </c>
      <c r="K497" t="s">
        <v>3</v>
      </c>
      <c r="L497" s="57" t="str">
        <f>IF(OR(H_24!$F497="---",H_24!$F497="infeas",H_24!$F497="inf"),"---",(H_24!$F497/M497)-1)</f>
        <v>---</v>
      </c>
      <c r="M497" s="20">
        <f>Model_dem!L237</f>
        <v>740</v>
      </c>
      <c r="N497">
        <f>Model_dem!G237</f>
        <v>748</v>
      </c>
      <c r="O497" s="23"/>
      <c r="P497" t="str">
        <f>IF(OR(H_24!$Q497&lt;&gt;A497,R497&lt;&gt;B497,S497&lt;&gt;C497,T497&lt;&gt;D497),"Aqui", " ")</f>
        <v>Aqui</v>
      </c>
      <c r="Q497" t="s">
        <v>513</v>
      </c>
      <c r="R497">
        <v>2</v>
      </c>
      <c r="S497">
        <v>25</v>
      </c>
      <c r="T497">
        <v>0.2</v>
      </c>
      <c r="U497">
        <v>50</v>
      </c>
      <c r="V497">
        <v>912</v>
      </c>
      <c r="W497">
        <v>451.33300000000003</v>
      </c>
      <c r="X497">
        <v>7</v>
      </c>
      <c r="Y497">
        <v>37</v>
      </c>
      <c r="Z497">
        <v>1801.88</v>
      </c>
      <c r="AA497">
        <v>1073</v>
      </c>
      <c r="AE497" t="s">
        <v>533</v>
      </c>
      <c r="AF497">
        <v>3</v>
      </c>
      <c r="AG497">
        <v>10</v>
      </c>
      <c r="AH497">
        <v>0.2</v>
      </c>
      <c r="AI497">
        <v>100</v>
      </c>
      <c r="AJ497" t="s">
        <v>511</v>
      </c>
      <c r="AK497" t="s">
        <v>511</v>
      </c>
      <c r="AL497" t="s">
        <v>511</v>
      </c>
      <c r="AM497" t="s">
        <v>511</v>
      </c>
      <c r="AN497" t="s">
        <v>511</v>
      </c>
    </row>
    <row r="498" spans="1:41" x14ac:dyDescent="0.3">
      <c r="A498" s="65" t="s">
        <v>521</v>
      </c>
      <c r="B498" s="66">
        <v>2</v>
      </c>
      <c r="C498" s="66">
        <v>25</v>
      </c>
      <c r="D498" s="66">
        <v>0.05</v>
      </c>
      <c r="E498" t="s">
        <v>0</v>
      </c>
      <c r="F498" t="s">
        <v>3</v>
      </c>
      <c r="G498" s="39" t="e">
        <f t="shared" si="66"/>
        <v>#VALUE!</v>
      </c>
      <c r="H498" t="s">
        <v>3</v>
      </c>
      <c r="K498" t="s">
        <v>3</v>
      </c>
      <c r="L498" s="57" t="str">
        <f>IF(OR(H_24!$F498="---",H_24!$F498="infeas",H_24!$F498="inf"),"---",(H_24!$F498/M498)-1)</f>
        <v>---</v>
      </c>
      <c r="M498" s="20">
        <f>Model_dem!L238</f>
        <v>740</v>
      </c>
      <c r="N498">
        <f>Model_dem!G238</f>
        <v>740</v>
      </c>
      <c r="O498" s="23"/>
      <c r="P498" t="str">
        <f>IF(OR(H_24!$Q498&lt;&gt;A498,R498&lt;&gt;B498,S498&lt;&gt;C498,T498&lt;&gt;D498),"Aqui", " ")</f>
        <v>Aqui</v>
      </c>
      <c r="Q498" t="s">
        <v>513</v>
      </c>
      <c r="R498">
        <v>2</v>
      </c>
      <c r="S498">
        <v>50</v>
      </c>
      <c r="T498">
        <v>0.1</v>
      </c>
      <c r="U498">
        <v>50</v>
      </c>
      <c r="V498">
        <v>825</v>
      </c>
      <c r="W498">
        <v>24.2531</v>
      </c>
      <c r="X498">
        <v>3</v>
      </c>
      <c r="Y498">
        <v>137563</v>
      </c>
      <c r="Z498">
        <v>1800</v>
      </c>
      <c r="AA498">
        <v>5987</v>
      </c>
      <c r="AE498" t="s">
        <v>533</v>
      </c>
      <c r="AF498">
        <v>3</v>
      </c>
      <c r="AG498">
        <v>25</v>
      </c>
      <c r="AH498">
        <v>0.05</v>
      </c>
      <c r="AI498">
        <v>100</v>
      </c>
      <c r="AJ498">
        <v>1061</v>
      </c>
      <c r="AK498">
        <v>60.683</v>
      </c>
      <c r="AL498">
        <v>0</v>
      </c>
      <c r="AM498">
        <v>150</v>
      </c>
      <c r="AN498">
        <v>1800.11</v>
      </c>
      <c r="AO498">
        <v>19770</v>
      </c>
    </row>
    <row r="499" spans="1:41" x14ac:dyDescent="0.3">
      <c r="A499" s="68" t="s">
        <v>521</v>
      </c>
      <c r="B499" s="20">
        <v>2</v>
      </c>
      <c r="C499" s="20">
        <v>25</v>
      </c>
      <c r="D499" s="20">
        <v>0.1</v>
      </c>
      <c r="E499" t="s">
        <v>0</v>
      </c>
      <c r="F499" t="s">
        <v>3</v>
      </c>
      <c r="G499" s="39" t="e">
        <f t="shared" si="66"/>
        <v>#VALUE!</v>
      </c>
      <c r="H499" t="s">
        <v>3</v>
      </c>
      <c r="K499" t="s">
        <v>3</v>
      </c>
      <c r="L499" s="57" t="str">
        <f>IF(OR(H_24!$F499="---",H_24!$F499="infeas",H_24!$F499="inf"),"---",(H_24!$F499/M499)-1)</f>
        <v>---</v>
      </c>
      <c r="M499" s="20">
        <f>Model_dem!L239</f>
        <v>740</v>
      </c>
      <c r="N499">
        <f>Model_dem!G239</f>
        <v>748</v>
      </c>
      <c r="O499" s="23"/>
      <c r="P499" t="str">
        <f>IF(OR(H_24!$Q499&lt;&gt;A499,R499&lt;&gt;B499,S499&lt;&gt;C499,T499&lt;&gt;D499),"Aqui", " ")</f>
        <v>Aqui</v>
      </c>
      <c r="Q499" t="s">
        <v>513</v>
      </c>
      <c r="R499">
        <v>2</v>
      </c>
      <c r="S499">
        <v>50</v>
      </c>
      <c r="T499">
        <v>0.15</v>
      </c>
      <c r="U499">
        <v>50</v>
      </c>
      <c r="V499" t="s">
        <v>46</v>
      </c>
      <c r="W499">
        <v>60.008699999999997</v>
      </c>
      <c r="X499">
        <v>0</v>
      </c>
      <c r="Y499">
        <v>1</v>
      </c>
      <c r="Z499">
        <v>1801.39</v>
      </c>
      <c r="AA499">
        <v>594</v>
      </c>
      <c r="AE499" t="s">
        <v>533</v>
      </c>
      <c r="AF499">
        <v>3</v>
      </c>
      <c r="AG499">
        <v>25</v>
      </c>
      <c r="AH499">
        <v>0.1</v>
      </c>
      <c r="AI499">
        <v>100</v>
      </c>
      <c r="AJ499" t="s">
        <v>511</v>
      </c>
      <c r="AK499" t="s">
        <v>511</v>
      </c>
      <c r="AL499" t="s">
        <v>511</v>
      </c>
      <c r="AM499" t="s">
        <v>511</v>
      </c>
      <c r="AN499" t="s">
        <v>511</v>
      </c>
    </row>
    <row r="500" spans="1:41" x14ac:dyDescent="0.3">
      <c r="A500" s="65" t="s">
        <v>521</v>
      </c>
      <c r="B500" s="66">
        <v>2</v>
      </c>
      <c r="C500" s="66">
        <v>25</v>
      </c>
      <c r="D500" s="66">
        <v>0.15</v>
      </c>
      <c r="E500" t="s">
        <v>0</v>
      </c>
      <c r="F500" t="s">
        <v>3</v>
      </c>
      <c r="G500" s="39" t="e">
        <f t="shared" si="66"/>
        <v>#VALUE!</v>
      </c>
      <c r="H500" t="s">
        <v>3</v>
      </c>
      <c r="K500" t="s">
        <v>3</v>
      </c>
      <c r="L500" s="57" t="str">
        <f>IF(OR(H_24!$F500="---",H_24!$F500="infeas",H_24!$F500="inf"),"---",(H_24!$F500/M500)-1)</f>
        <v>---</v>
      </c>
      <c r="M500" s="20">
        <f>Model_dem!L240</f>
        <v>740</v>
      </c>
      <c r="N500">
        <f>Model_dem!G240</f>
        <v>748</v>
      </c>
      <c r="O500" s="23"/>
      <c r="P500" t="str">
        <f>IF(OR(H_24!$Q500&lt;&gt;A500,R500&lt;&gt;B500,S500&lt;&gt;C500,T500&lt;&gt;D500),"Aqui", " ")</f>
        <v>Aqui</v>
      </c>
      <c r="Q500" t="s">
        <v>513</v>
      </c>
      <c r="R500">
        <v>2</v>
      </c>
      <c r="S500">
        <v>50</v>
      </c>
      <c r="T500">
        <v>0.2</v>
      </c>
      <c r="U500">
        <v>50</v>
      </c>
      <c r="V500" t="s">
        <v>511</v>
      </c>
      <c r="W500" t="s">
        <v>511</v>
      </c>
      <c r="X500" t="s">
        <v>511</v>
      </c>
      <c r="Y500" t="s">
        <v>511</v>
      </c>
      <c r="Z500" t="s">
        <v>511</v>
      </c>
      <c r="AE500" t="s">
        <v>533</v>
      </c>
      <c r="AF500">
        <v>3</v>
      </c>
      <c r="AG500">
        <v>25</v>
      </c>
      <c r="AH500">
        <v>0.15</v>
      </c>
      <c r="AI500">
        <v>100</v>
      </c>
      <c r="AJ500" t="s">
        <v>511</v>
      </c>
      <c r="AK500" t="s">
        <v>511</v>
      </c>
      <c r="AL500" t="s">
        <v>511</v>
      </c>
      <c r="AM500" t="s">
        <v>511</v>
      </c>
      <c r="AN500" t="s">
        <v>511</v>
      </c>
    </row>
    <row r="501" spans="1:41" x14ac:dyDescent="0.3">
      <c r="A501" s="68" t="s">
        <v>521</v>
      </c>
      <c r="B501" s="20">
        <v>2</v>
      </c>
      <c r="C501" s="20">
        <v>25</v>
      </c>
      <c r="D501" s="20">
        <v>0.2</v>
      </c>
      <c r="E501" t="s">
        <v>0</v>
      </c>
      <c r="F501" t="s">
        <v>3</v>
      </c>
      <c r="G501" s="39" t="e">
        <f t="shared" si="66"/>
        <v>#VALUE!</v>
      </c>
      <c r="H501" t="s">
        <v>3</v>
      </c>
      <c r="K501" t="s">
        <v>3</v>
      </c>
      <c r="L501" s="57" t="str">
        <f>IF(OR(H_24!$F501="---",H_24!$F501="infeas",H_24!$F501="inf"),"---",(H_24!$F501/M501)-1)</f>
        <v>---</v>
      </c>
      <c r="M501" s="20">
        <f>Model_dem!L241</f>
        <v>740</v>
      </c>
      <c r="N501">
        <f>Model_dem!G241</f>
        <v>748</v>
      </c>
      <c r="O501" s="23"/>
      <c r="P501" t="str">
        <f>IF(OR(H_24!$Q501&lt;&gt;A501,R501&lt;&gt;B501,S501&lt;&gt;C501,T501&lt;&gt;D501),"Aqui", " ")</f>
        <v>Aqui</v>
      </c>
      <c r="Q501" t="s">
        <v>513</v>
      </c>
      <c r="R501">
        <v>3</v>
      </c>
      <c r="S501">
        <v>0</v>
      </c>
      <c r="T501">
        <v>0.05</v>
      </c>
      <c r="U501">
        <v>50</v>
      </c>
      <c r="V501" t="s">
        <v>511</v>
      </c>
      <c r="W501" t="s">
        <v>511</v>
      </c>
      <c r="X501" t="s">
        <v>511</v>
      </c>
      <c r="Y501" t="s">
        <v>511</v>
      </c>
      <c r="Z501" t="s">
        <v>511</v>
      </c>
      <c r="AE501" t="s">
        <v>533</v>
      </c>
      <c r="AF501">
        <v>3</v>
      </c>
      <c r="AG501">
        <v>25</v>
      </c>
      <c r="AH501">
        <v>0.2</v>
      </c>
      <c r="AI501">
        <v>100</v>
      </c>
      <c r="AJ501" t="s">
        <v>511</v>
      </c>
      <c r="AK501" t="s">
        <v>511</v>
      </c>
      <c r="AL501" t="s">
        <v>511</v>
      </c>
      <c r="AM501" t="s">
        <v>511</v>
      </c>
      <c r="AN501" t="s">
        <v>511</v>
      </c>
    </row>
    <row r="502" spans="1:41" x14ac:dyDescent="0.3">
      <c r="A502" s="65" t="s">
        <v>521</v>
      </c>
      <c r="B502" s="66">
        <v>2</v>
      </c>
      <c r="C502" s="66">
        <v>50</v>
      </c>
      <c r="D502" s="66">
        <v>0.05</v>
      </c>
      <c r="E502" t="s">
        <v>0</v>
      </c>
      <c r="F502" t="s">
        <v>3</v>
      </c>
      <c r="G502" s="39" t="e">
        <f t="shared" si="66"/>
        <v>#VALUE!</v>
      </c>
      <c r="H502" t="s">
        <v>3</v>
      </c>
      <c r="K502" t="s">
        <v>3</v>
      </c>
      <c r="L502" s="57" t="str">
        <f>IF(OR(H_24!$F502="---",H_24!$F502="infeas",H_24!$F502="inf"),"---",(H_24!$F502/M502)-1)</f>
        <v>---</v>
      </c>
      <c r="M502" s="20">
        <f>Model_dem!L242</f>
        <v>740</v>
      </c>
      <c r="N502">
        <f>Model_dem!G242</f>
        <v>748</v>
      </c>
      <c r="O502" s="23"/>
      <c r="P502" t="str">
        <f>IF(OR(H_24!$Q502&lt;&gt;A502,R502&lt;&gt;B502,S502&lt;&gt;C502,T502&lt;&gt;D502),"Aqui", " ")</f>
        <v>Aqui</v>
      </c>
      <c r="Q502" t="s">
        <v>513</v>
      </c>
      <c r="R502">
        <v>3</v>
      </c>
      <c r="S502">
        <v>0</v>
      </c>
      <c r="T502">
        <v>0.1</v>
      </c>
      <c r="U502">
        <v>50</v>
      </c>
      <c r="V502" t="s">
        <v>511</v>
      </c>
      <c r="W502" t="s">
        <v>511</v>
      </c>
      <c r="X502" t="s">
        <v>511</v>
      </c>
      <c r="Y502" t="s">
        <v>511</v>
      </c>
      <c r="Z502" t="s">
        <v>511</v>
      </c>
      <c r="AE502" t="s">
        <v>533</v>
      </c>
      <c r="AF502">
        <v>3</v>
      </c>
      <c r="AG502">
        <v>50</v>
      </c>
      <c r="AH502">
        <v>0.05</v>
      </c>
      <c r="AI502">
        <v>100</v>
      </c>
      <c r="AJ502">
        <v>1061</v>
      </c>
      <c r="AK502">
        <v>76.971299999999999</v>
      </c>
      <c r="AL502">
        <v>1</v>
      </c>
      <c r="AM502">
        <v>150</v>
      </c>
      <c r="AN502">
        <v>1800.03</v>
      </c>
      <c r="AO502">
        <v>21508</v>
      </c>
    </row>
    <row r="503" spans="1:41" x14ac:dyDescent="0.3">
      <c r="A503" s="68" t="s">
        <v>521</v>
      </c>
      <c r="B503" s="20">
        <v>2</v>
      </c>
      <c r="C503" s="20">
        <v>50</v>
      </c>
      <c r="D503" s="20">
        <v>0.1</v>
      </c>
      <c r="E503" t="s">
        <v>0</v>
      </c>
      <c r="F503" t="s">
        <v>3</v>
      </c>
      <c r="G503" s="39" t="e">
        <f t="shared" si="66"/>
        <v>#VALUE!</v>
      </c>
      <c r="H503" t="s">
        <v>3</v>
      </c>
      <c r="K503" t="s">
        <v>3</v>
      </c>
      <c r="L503" s="57" t="str">
        <f>IF(OR(H_24!$F503="---",H_24!$F503="infeas",H_24!$F503="inf"),"---",(H_24!$F503/M503)-1)</f>
        <v>---</v>
      </c>
      <c r="M503" s="20">
        <f>Model_dem!L243</f>
        <v>740</v>
      </c>
      <c r="N503">
        <f>Model_dem!G243</f>
        <v>748</v>
      </c>
      <c r="O503" s="23"/>
      <c r="P503" t="str">
        <f>IF(OR(H_24!$Q503&lt;&gt;A503,R503&lt;&gt;B503,S503&lt;&gt;C503,T503&lt;&gt;D503),"Aqui", " ")</f>
        <v>Aqui</v>
      </c>
      <c r="Q503" t="s">
        <v>513</v>
      </c>
      <c r="R503">
        <v>3</v>
      </c>
      <c r="S503">
        <v>0</v>
      </c>
      <c r="T503">
        <v>0.15</v>
      </c>
      <c r="U503">
        <v>50</v>
      </c>
      <c r="V503" t="s">
        <v>511</v>
      </c>
      <c r="W503" t="s">
        <v>511</v>
      </c>
      <c r="X503" t="s">
        <v>511</v>
      </c>
      <c r="Y503" t="s">
        <v>511</v>
      </c>
      <c r="Z503" t="s">
        <v>511</v>
      </c>
      <c r="AE503" t="s">
        <v>533</v>
      </c>
      <c r="AF503">
        <v>3</v>
      </c>
      <c r="AG503">
        <v>50</v>
      </c>
      <c r="AH503">
        <v>0.1</v>
      </c>
      <c r="AI503">
        <v>100</v>
      </c>
      <c r="AJ503" t="s">
        <v>511</v>
      </c>
      <c r="AK503" t="s">
        <v>511</v>
      </c>
      <c r="AL503" t="s">
        <v>511</v>
      </c>
      <c r="AM503" t="s">
        <v>511</v>
      </c>
      <c r="AN503" t="s">
        <v>511</v>
      </c>
    </row>
    <row r="504" spans="1:41" x14ac:dyDescent="0.3">
      <c r="A504" s="65" t="s">
        <v>521</v>
      </c>
      <c r="B504" s="66">
        <v>2</v>
      </c>
      <c r="C504" s="66">
        <v>50</v>
      </c>
      <c r="D504" s="66">
        <v>0.15</v>
      </c>
      <c r="E504" t="s">
        <v>0</v>
      </c>
      <c r="F504" t="s">
        <v>3</v>
      </c>
      <c r="G504" s="39" t="e">
        <f t="shared" si="66"/>
        <v>#VALUE!</v>
      </c>
      <c r="H504" t="s">
        <v>3</v>
      </c>
      <c r="K504" t="s">
        <v>3</v>
      </c>
      <c r="L504" s="57" t="str">
        <f>IF(OR(H_24!$F504="---",H_24!$F504="infeas",H_24!$F504="inf"),"---",(H_24!$F504/M504)-1)</f>
        <v>---</v>
      </c>
      <c r="M504" s="20">
        <f>Model_dem!L244</f>
        <v>740</v>
      </c>
      <c r="N504">
        <f>Model_dem!G244</f>
        <v>756</v>
      </c>
      <c r="O504" s="23"/>
      <c r="P504" t="str">
        <f>IF(OR(H_24!$Q504&lt;&gt;A504,R504&lt;&gt;B504,S504&lt;&gt;C504,T504&lt;&gt;D504),"Aqui", " ")</f>
        <v>Aqui</v>
      </c>
      <c r="Q504" t="s">
        <v>513</v>
      </c>
      <c r="R504">
        <v>3</v>
      </c>
      <c r="S504">
        <v>0</v>
      </c>
      <c r="T504">
        <v>0.2</v>
      </c>
      <c r="U504">
        <v>50</v>
      </c>
      <c r="V504" t="s">
        <v>511</v>
      </c>
      <c r="W504" t="s">
        <v>511</v>
      </c>
      <c r="X504" t="s">
        <v>511</v>
      </c>
      <c r="Y504" t="s">
        <v>511</v>
      </c>
      <c r="Z504" t="s">
        <v>511</v>
      </c>
      <c r="AE504" t="s">
        <v>533</v>
      </c>
      <c r="AF504">
        <v>3</v>
      </c>
      <c r="AG504">
        <v>50</v>
      </c>
      <c r="AH504">
        <v>0.15</v>
      </c>
      <c r="AI504">
        <v>100</v>
      </c>
      <c r="AJ504" t="s">
        <v>511</v>
      </c>
      <c r="AK504" t="s">
        <v>511</v>
      </c>
      <c r="AL504" t="s">
        <v>511</v>
      </c>
      <c r="AM504" t="s">
        <v>511</v>
      </c>
      <c r="AN504" t="s">
        <v>511</v>
      </c>
    </row>
    <row r="505" spans="1:41" x14ac:dyDescent="0.3">
      <c r="A505" s="68" t="s">
        <v>521</v>
      </c>
      <c r="B505" s="20">
        <v>2</v>
      </c>
      <c r="C505" s="20">
        <v>50</v>
      </c>
      <c r="D505" s="20">
        <v>0.2</v>
      </c>
      <c r="E505" t="s">
        <v>0</v>
      </c>
      <c r="F505" t="s">
        <v>3</v>
      </c>
      <c r="G505" s="39" t="e">
        <f t="shared" si="66"/>
        <v>#VALUE!</v>
      </c>
      <c r="H505" t="s">
        <v>3</v>
      </c>
      <c r="K505" t="s">
        <v>3</v>
      </c>
      <c r="L505" s="57" t="str">
        <f>IF(OR(H_24!$F505="---",H_24!$F505="infeas",H_24!$F505="inf"),"---",(H_24!$F505/M505)-1)</f>
        <v>---</v>
      </c>
      <c r="M505" s="20">
        <f>Model_dem!L245</f>
        <v>740</v>
      </c>
      <c r="N505">
        <f>Model_dem!G245</f>
        <v>773</v>
      </c>
      <c r="O505" s="23"/>
      <c r="P505" t="str">
        <f>IF(OR(H_24!$Q505&lt;&gt;A505,R505&lt;&gt;B505,S505&lt;&gt;C505,T505&lt;&gt;D505),"Aqui", " ")</f>
        <v>Aqui</v>
      </c>
      <c r="Q505" t="s">
        <v>513</v>
      </c>
      <c r="R505">
        <v>3</v>
      </c>
      <c r="S505">
        <v>10</v>
      </c>
      <c r="T505">
        <v>0.05</v>
      </c>
      <c r="U505">
        <v>50</v>
      </c>
      <c r="V505" t="s">
        <v>511</v>
      </c>
      <c r="W505" t="s">
        <v>511</v>
      </c>
      <c r="X505" t="s">
        <v>511</v>
      </c>
      <c r="Y505" t="s">
        <v>511</v>
      </c>
      <c r="Z505" t="s">
        <v>511</v>
      </c>
      <c r="AE505" t="s">
        <v>533</v>
      </c>
      <c r="AF505">
        <v>3</v>
      </c>
      <c r="AG505">
        <v>50</v>
      </c>
      <c r="AH505">
        <v>0.2</v>
      </c>
      <c r="AI505">
        <v>100</v>
      </c>
      <c r="AJ505" t="s">
        <v>511</v>
      </c>
      <c r="AK505" t="s">
        <v>511</v>
      </c>
      <c r="AL505" t="s">
        <v>511</v>
      </c>
      <c r="AM505" t="s">
        <v>511</v>
      </c>
      <c r="AN505" t="s">
        <v>511</v>
      </c>
    </row>
    <row r="506" spans="1:41" x14ac:dyDescent="0.3">
      <c r="A506" s="65" t="s">
        <v>521</v>
      </c>
      <c r="B506" s="66">
        <v>3</v>
      </c>
      <c r="C506" s="66">
        <v>0</v>
      </c>
      <c r="D506" s="66">
        <v>0.05</v>
      </c>
      <c r="E506" t="s">
        <v>0</v>
      </c>
      <c r="F506" t="s">
        <v>3</v>
      </c>
      <c r="G506" s="39" t="e">
        <f t="shared" si="66"/>
        <v>#VALUE!</v>
      </c>
      <c r="H506" t="s">
        <v>3</v>
      </c>
      <c r="K506" t="s">
        <v>3</v>
      </c>
      <c r="L506" s="57" t="str">
        <f>IF(OR(H_24!$F506="---",H_24!$F506="infeas",H_24!$F506="inf"),"---",(H_24!$F506/M506)-1)</f>
        <v>---</v>
      </c>
      <c r="M506" s="20">
        <f>Model_dem!L246</f>
        <v>740</v>
      </c>
      <c r="N506">
        <f>Model_dem!G246</f>
        <v>748</v>
      </c>
      <c r="O506" s="23"/>
      <c r="P506" t="str">
        <f>IF(OR(H_24!$Q506&lt;&gt;A506,R506&lt;&gt;B506,S506&lt;&gt;C506,T506&lt;&gt;D506),"Aqui", " ")</f>
        <v>Aqui</v>
      </c>
      <c r="Q506" t="s">
        <v>513</v>
      </c>
      <c r="R506">
        <v>3</v>
      </c>
      <c r="S506">
        <v>10</v>
      </c>
      <c r="T506">
        <v>0.1</v>
      </c>
      <c r="U506">
        <v>50</v>
      </c>
      <c r="V506" t="s">
        <v>511</v>
      </c>
      <c r="W506" t="s">
        <v>511</v>
      </c>
      <c r="X506" t="s">
        <v>511</v>
      </c>
      <c r="Y506" t="s">
        <v>511</v>
      </c>
      <c r="Z506" t="s">
        <v>511</v>
      </c>
      <c r="AE506" t="s">
        <v>520</v>
      </c>
      <c r="AF506">
        <v>1</v>
      </c>
      <c r="AG506">
        <v>5</v>
      </c>
      <c r="AH506">
        <v>0.05</v>
      </c>
      <c r="AI506">
        <v>50</v>
      </c>
      <c r="AJ506">
        <v>651</v>
      </c>
      <c r="AK506">
        <v>0.56701900000000005</v>
      </c>
      <c r="AL506">
        <v>0</v>
      </c>
      <c r="AM506">
        <v>408179</v>
      </c>
      <c r="AN506">
        <v>1800</v>
      </c>
      <c r="AO506">
        <v>76136</v>
      </c>
    </row>
    <row r="507" spans="1:41" x14ac:dyDescent="0.3">
      <c r="A507" s="68" t="s">
        <v>521</v>
      </c>
      <c r="B507" s="20">
        <v>3</v>
      </c>
      <c r="C507" s="20">
        <v>0</v>
      </c>
      <c r="D507" s="20">
        <v>0.1</v>
      </c>
      <c r="E507" t="s">
        <v>4</v>
      </c>
      <c r="F507" t="s">
        <v>3</v>
      </c>
      <c r="G507" s="39" t="str">
        <f t="shared" si="66"/>
        <v>---</v>
      </c>
      <c r="H507" t="s">
        <v>3</v>
      </c>
      <c r="K507" t="s">
        <v>3</v>
      </c>
      <c r="L507" s="57" t="str">
        <f>IF(OR(H_24!$F507="---",H_24!$F507="infeas",H_24!$F507="inf"),"---",(H_24!$F507/M507)-1)</f>
        <v>---</v>
      </c>
      <c r="M507" s="20">
        <f>Model_dem!L247</f>
        <v>740</v>
      </c>
      <c r="N507" t="str">
        <f>Model_dem!G247</f>
        <v>---</v>
      </c>
      <c r="O507" s="23"/>
      <c r="P507" t="str">
        <f>IF(OR(H_24!$Q507&lt;&gt;A507,R507&lt;&gt;B507,S507&lt;&gt;C507,T507&lt;&gt;D507),"Aqui", " ")</f>
        <v>Aqui</v>
      </c>
      <c r="Q507" t="s">
        <v>513</v>
      </c>
      <c r="R507">
        <v>3</v>
      </c>
      <c r="S507">
        <v>10</v>
      </c>
      <c r="T507">
        <v>0.15</v>
      </c>
      <c r="U507">
        <v>50</v>
      </c>
      <c r="V507" t="s">
        <v>511</v>
      </c>
      <c r="W507" t="s">
        <v>511</v>
      </c>
      <c r="X507" t="s">
        <v>511</v>
      </c>
      <c r="Y507" t="s">
        <v>511</v>
      </c>
      <c r="Z507" t="s">
        <v>511</v>
      </c>
      <c r="AE507" t="s">
        <v>520</v>
      </c>
      <c r="AF507">
        <v>1</v>
      </c>
      <c r="AG507">
        <v>5</v>
      </c>
      <c r="AH507">
        <v>0.1</v>
      </c>
      <c r="AI507">
        <v>50</v>
      </c>
      <c r="AJ507">
        <v>651</v>
      </c>
      <c r="AK507">
        <v>0.99223899999999998</v>
      </c>
      <c r="AL507">
        <v>0</v>
      </c>
      <c r="AM507">
        <v>628865</v>
      </c>
      <c r="AN507">
        <v>1800.01</v>
      </c>
      <c r="AO507">
        <v>76120</v>
      </c>
    </row>
    <row r="508" spans="1:41" x14ac:dyDescent="0.3">
      <c r="A508" s="65" t="s">
        <v>521</v>
      </c>
      <c r="B508" s="66">
        <v>3</v>
      </c>
      <c r="C508" s="66">
        <v>0</v>
      </c>
      <c r="D508" s="66">
        <v>0.15</v>
      </c>
      <c r="E508" t="s">
        <v>4</v>
      </c>
      <c r="F508" t="s">
        <v>3</v>
      </c>
      <c r="G508" s="39" t="str">
        <f t="shared" si="66"/>
        <v>---</v>
      </c>
      <c r="H508" t="s">
        <v>3</v>
      </c>
      <c r="K508" t="s">
        <v>3</v>
      </c>
      <c r="L508" s="57" t="str">
        <f>IF(OR(H_24!$F508="---",H_24!$F508="infeas",H_24!$F508="inf"),"---",(H_24!$F508/M508)-1)</f>
        <v>---</v>
      </c>
      <c r="M508" s="20">
        <f>Model_dem!L248</f>
        <v>740</v>
      </c>
      <c r="N508" t="str">
        <f>Model_dem!G248</f>
        <v>---</v>
      </c>
      <c r="O508" s="23"/>
      <c r="P508" t="str">
        <f>IF(OR(H_24!$Q508&lt;&gt;A508,R508&lt;&gt;B508,S508&lt;&gt;C508,T508&lt;&gt;D508),"Aqui", " ")</f>
        <v>Aqui</v>
      </c>
      <c r="Q508" t="s">
        <v>513</v>
      </c>
      <c r="R508">
        <v>3</v>
      </c>
      <c r="S508">
        <v>10</v>
      </c>
      <c r="T508">
        <v>0.2</v>
      </c>
      <c r="U508">
        <v>50</v>
      </c>
      <c r="V508" t="s">
        <v>511</v>
      </c>
      <c r="W508" t="s">
        <v>511</v>
      </c>
      <c r="X508" t="s">
        <v>511</v>
      </c>
      <c r="Y508" t="s">
        <v>511</v>
      </c>
      <c r="Z508" t="s">
        <v>511</v>
      </c>
      <c r="AE508" t="s">
        <v>520</v>
      </c>
      <c r="AF508">
        <v>1</v>
      </c>
      <c r="AG508">
        <v>5</v>
      </c>
      <c r="AH508">
        <v>0.15</v>
      </c>
      <c r="AI508">
        <v>50</v>
      </c>
      <c r="AJ508">
        <v>653</v>
      </c>
      <c r="AK508">
        <v>0.75886699999999996</v>
      </c>
      <c r="AL508">
        <v>0</v>
      </c>
      <c r="AM508">
        <v>655986</v>
      </c>
      <c r="AN508">
        <v>1800</v>
      </c>
      <c r="AO508">
        <v>74812</v>
      </c>
    </row>
    <row r="509" spans="1:41" x14ac:dyDescent="0.3">
      <c r="A509" s="68" t="s">
        <v>521</v>
      </c>
      <c r="B509" s="20">
        <v>3</v>
      </c>
      <c r="C509" s="20">
        <v>0</v>
      </c>
      <c r="D509" s="20">
        <v>0.2</v>
      </c>
      <c r="E509" t="s">
        <v>4</v>
      </c>
      <c r="F509" t="s">
        <v>3</v>
      </c>
      <c r="G509" s="39" t="str">
        <f t="shared" si="66"/>
        <v>---</v>
      </c>
      <c r="H509" t="s">
        <v>3</v>
      </c>
      <c r="K509" t="s">
        <v>3</v>
      </c>
      <c r="L509" s="57" t="str">
        <f>IF(OR(H_24!$F509="---",H_24!$F509="infeas",H_24!$F509="inf"),"---",(H_24!$F509/M509)-1)</f>
        <v>---</v>
      </c>
      <c r="M509" s="20">
        <f>Model_dem!L249</f>
        <v>740</v>
      </c>
      <c r="N509" t="str">
        <f>Model_dem!G249</f>
        <v>---</v>
      </c>
      <c r="O509" s="23"/>
      <c r="P509" t="str">
        <f>IF(OR(H_24!$Q509&lt;&gt;A509,R509&lt;&gt;B509,S509&lt;&gt;C509,T509&lt;&gt;D509),"Aqui", " ")</f>
        <v>Aqui</v>
      </c>
      <c r="Q509" t="s">
        <v>513</v>
      </c>
      <c r="R509">
        <v>3</v>
      </c>
      <c r="S509">
        <v>25</v>
      </c>
      <c r="T509">
        <v>0.05</v>
      </c>
      <c r="U509">
        <v>50</v>
      </c>
      <c r="V509" t="s">
        <v>511</v>
      </c>
      <c r="W509" t="s">
        <v>511</v>
      </c>
      <c r="X509" t="s">
        <v>511</v>
      </c>
      <c r="Y509" t="s">
        <v>511</v>
      </c>
      <c r="Z509" t="s">
        <v>511</v>
      </c>
      <c r="AE509" t="s">
        <v>520</v>
      </c>
      <c r="AF509">
        <v>1</v>
      </c>
      <c r="AG509">
        <v>5</v>
      </c>
      <c r="AH509">
        <v>0.2</v>
      </c>
      <c r="AI509">
        <v>50</v>
      </c>
      <c r="AJ509">
        <v>653</v>
      </c>
      <c r="AK509">
        <v>0.655663</v>
      </c>
      <c r="AL509">
        <v>0</v>
      </c>
      <c r="AM509">
        <v>456736</v>
      </c>
      <c r="AN509">
        <v>1800</v>
      </c>
      <c r="AO509">
        <v>80194</v>
      </c>
    </row>
    <row r="510" spans="1:41" x14ac:dyDescent="0.3">
      <c r="A510" s="65" t="s">
        <v>521</v>
      </c>
      <c r="B510" s="66">
        <v>3</v>
      </c>
      <c r="C510" s="66">
        <v>10</v>
      </c>
      <c r="D510" s="66">
        <v>0.05</v>
      </c>
      <c r="E510" t="s">
        <v>0</v>
      </c>
      <c r="F510" t="s">
        <v>3</v>
      </c>
      <c r="G510" s="39" t="e">
        <f t="shared" si="66"/>
        <v>#VALUE!</v>
      </c>
      <c r="H510" t="s">
        <v>3</v>
      </c>
      <c r="K510" t="s">
        <v>3</v>
      </c>
      <c r="L510" s="57" t="str">
        <f>IF(OR(H_24!$F510="---",H_24!$F510="infeas",H_24!$F510="inf"),"---",(H_24!$F510/M510)-1)</f>
        <v>---</v>
      </c>
      <c r="M510" s="20">
        <f>Model_dem!L250</f>
        <v>740</v>
      </c>
      <c r="N510">
        <f>Model_dem!G250</f>
        <v>748</v>
      </c>
      <c r="O510" s="23"/>
      <c r="P510" t="str">
        <f>IF(OR(H_24!$Q510&lt;&gt;A510,R510&lt;&gt;B510,S510&lt;&gt;C510,T510&lt;&gt;D510),"Aqui", " ")</f>
        <v>Aqui</v>
      </c>
      <c r="Q510" t="s">
        <v>513</v>
      </c>
      <c r="R510">
        <v>3</v>
      </c>
      <c r="S510">
        <v>25</v>
      </c>
      <c r="T510">
        <v>0.1</v>
      </c>
      <c r="U510">
        <v>50</v>
      </c>
      <c r="V510" t="s">
        <v>511</v>
      </c>
      <c r="W510" t="s">
        <v>511</v>
      </c>
      <c r="X510" t="s">
        <v>511</v>
      </c>
      <c r="Y510" t="s">
        <v>511</v>
      </c>
      <c r="Z510" t="s">
        <v>511</v>
      </c>
      <c r="AE510" t="s">
        <v>520</v>
      </c>
      <c r="AF510">
        <v>1</v>
      </c>
      <c r="AG510">
        <v>10</v>
      </c>
      <c r="AH510">
        <v>0.05</v>
      </c>
      <c r="AI510">
        <v>50</v>
      </c>
      <c r="AJ510">
        <v>651</v>
      </c>
      <c r="AK510">
        <v>0.74662099999999998</v>
      </c>
      <c r="AL510">
        <v>0</v>
      </c>
      <c r="AM510">
        <v>674461</v>
      </c>
      <c r="AN510">
        <v>1800</v>
      </c>
      <c r="AO510">
        <v>73266</v>
      </c>
    </row>
    <row r="511" spans="1:41" x14ac:dyDescent="0.3">
      <c r="A511" s="68" t="s">
        <v>521</v>
      </c>
      <c r="B511" s="20">
        <v>3</v>
      </c>
      <c r="C511" s="20">
        <v>10</v>
      </c>
      <c r="D511" s="20">
        <v>0.1</v>
      </c>
      <c r="E511" t="s">
        <v>4</v>
      </c>
      <c r="F511" t="s">
        <v>3</v>
      </c>
      <c r="G511" s="39" t="str">
        <f t="shared" si="66"/>
        <v>---</v>
      </c>
      <c r="H511" t="s">
        <v>3</v>
      </c>
      <c r="K511" t="s">
        <v>3</v>
      </c>
      <c r="L511" s="57" t="str">
        <f>IF(OR(H_24!$F511="---",H_24!$F511="infeas",H_24!$F511="inf"),"---",(H_24!$F511/M511)-1)</f>
        <v>---</v>
      </c>
      <c r="M511" s="20">
        <f>Model_dem!L251</f>
        <v>740</v>
      </c>
      <c r="N511" t="str">
        <f>Model_dem!G251</f>
        <v>---</v>
      </c>
      <c r="O511" s="23"/>
      <c r="P511" t="str">
        <f>IF(OR(H_24!$Q511&lt;&gt;A511,R511&lt;&gt;B511,S511&lt;&gt;C511,T511&lt;&gt;D511),"Aqui", " ")</f>
        <v>Aqui</v>
      </c>
      <c r="Q511" t="s">
        <v>513</v>
      </c>
      <c r="R511">
        <v>3</v>
      </c>
      <c r="S511">
        <v>25</v>
      </c>
      <c r="T511">
        <v>0.15</v>
      </c>
      <c r="U511">
        <v>50</v>
      </c>
      <c r="V511" t="s">
        <v>511</v>
      </c>
      <c r="W511" t="s">
        <v>511</v>
      </c>
      <c r="X511" t="s">
        <v>511</v>
      </c>
      <c r="Y511" t="s">
        <v>511</v>
      </c>
      <c r="Z511" t="s">
        <v>511</v>
      </c>
      <c r="AE511" t="s">
        <v>520</v>
      </c>
      <c r="AF511">
        <v>1</v>
      </c>
      <c r="AG511">
        <v>10</v>
      </c>
      <c r="AH511">
        <v>0.1</v>
      </c>
      <c r="AI511">
        <v>50</v>
      </c>
      <c r="AJ511">
        <v>651</v>
      </c>
      <c r="AK511">
        <v>1.0085299999999999</v>
      </c>
      <c r="AL511">
        <v>0</v>
      </c>
      <c r="AM511">
        <v>691697</v>
      </c>
      <c r="AN511">
        <v>1800</v>
      </c>
      <c r="AO511">
        <v>78546</v>
      </c>
    </row>
    <row r="512" spans="1:41" x14ac:dyDescent="0.3">
      <c r="A512" s="65" t="s">
        <v>521</v>
      </c>
      <c r="B512" s="66">
        <v>3</v>
      </c>
      <c r="C512" s="66">
        <v>10</v>
      </c>
      <c r="D512" s="66">
        <v>0.15</v>
      </c>
      <c r="E512" t="s">
        <v>4</v>
      </c>
      <c r="F512" t="s">
        <v>3</v>
      </c>
      <c r="G512" s="39" t="str">
        <f t="shared" si="66"/>
        <v>---</v>
      </c>
      <c r="H512" t="s">
        <v>3</v>
      </c>
      <c r="K512" t="s">
        <v>3</v>
      </c>
      <c r="L512" s="57" t="str">
        <f>IF(OR(H_24!$F512="---",H_24!$F512="infeas",H_24!$F512="inf"),"---",(H_24!$F512/M512)-1)</f>
        <v>---</v>
      </c>
      <c r="M512" s="20">
        <f>Model_dem!L252</f>
        <v>740</v>
      </c>
      <c r="N512" t="str">
        <f>Model_dem!G252</f>
        <v>---</v>
      </c>
      <c r="O512" s="23"/>
      <c r="P512" t="str">
        <f>IF(OR(H_24!$Q512&lt;&gt;A512,R512&lt;&gt;B512,S512&lt;&gt;C512,T512&lt;&gt;D512),"Aqui", " ")</f>
        <v>Aqui</v>
      </c>
      <c r="Q512" t="s">
        <v>513</v>
      </c>
      <c r="R512">
        <v>3</v>
      </c>
      <c r="S512">
        <v>25</v>
      </c>
      <c r="T512">
        <v>0.2</v>
      </c>
      <c r="U512">
        <v>50</v>
      </c>
      <c r="V512" t="s">
        <v>511</v>
      </c>
      <c r="W512" t="s">
        <v>511</v>
      </c>
      <c r="X512" t="s">
        <v>511</v>
      </c>
      <c r="Y512" t="s">
        <v>511</v>
      </c>
      <c r="Z512" t="s">
        <v>511</v>
      </c>
      <c r="AE512" t="s">
        <v>520</v>
      </c>
      <c r="AF512">
        <v>1</v>
      </c>
      <c r="AG512">
        <v>10</v>
      </c>
      <c r="AH512">
        <v>0.15</v>
      </c>
      <c r="AI512">
        <v>50</v>
      </c>
      <c r="AJ512">
        <v>653</v>
      </c>
      <c r="AK512">
        <v>0.74794000000000005</v>
      </c>
      <c r="AL512">
        <v>0</v>
      </c>
      <c r="AM512">
        <v>619781</v>
      </c>
      <c r="AN512">
        <v>1800</v>
      </c>
      <c r="AO512">
        <v>69761</v>
      </c>
    </row>
    <row r="513" spans="1:41" x14ac:dyDescent="0.3">
      <c r="A513" s="68" t="s">
        <v>521</v>
      </c>
      <c r="B513" s="20">
        <v>3</v>
      </c>
      <c r="C513" s="20">
        <v>10</v>
      </c>
      <c r="D513" s="20">
        <v>0.2</v>
      </c>
      <c r="E513" t="s">
        <v>4</v>
      </c>
      <c r="F513" t="s">
        <v>3</v>
      </c>
      <c r="G513" s="39" t="str">
        <f t="shared" si="66"/>
        <v>---</v>
      </c>
      <c r="H513" t="s">
        <v>3</v>
      </c>
      <c r="K513" t="s">
        <v>3</v>
      </c>
      <c r="L513" s="57" t="str">
        <f>IF(OR(H_24!$F513="---",H_24!$F513="infeas",H_24!$F513="inf"),"---",(H_24!$F513/M513)-1)</f>
        <v>---</v>
      </c>
      <c r="M513" s="20">
        <f>Model_dem!L253</f>
        <v>740</v>
      </c>
      <c r="N513" t="str">
        <f>Model_dem!G253</f>
        <v>---</v>
      </c>
      <c r="O513" s="23"/>
      <c r="P513" t="str">
        <f>IF(OR(H_24!$Q513&lt;&gt;A513,R513&lt;&gt;B513,S513&lt;&gt;C513,T513&lt;&gt;D513),"Aqui", " ")</f>
        <v>Aqui</v>
      </c>
      <c r="Q513" t="s">
        <v>513</v>
      </c>
      <c r="R513">
        <v>3</v>
      </c>
      <c r="S513">
        <v>50</v>
      </c>
      <c r="T513">
        <v>0.05</v>
      </c>
      <c r="U513">
        <v>50</v>
      </c>
      <c r="V513" t="s">
        <v>511</v>
      </c>
      <c r="W513" t="s">
        <v>511</v>
      </c>
      <c r="X513" t="s">
        <v>511</v>
      </c>
      <c r="Y513" t="s">
        <v>511</v>
      </c>
      <c r="Z513" t="s">
        <v>511</v>
      </c>
      <c r="AE513" t="s">
        <v>520</v>
      </c>
      <c r="AF513">
        <v>1</v>
      </c>
      <c r="AG513">
        <v>10</v>
      </c>
      <c r="AH513">
        <v>0.2</v>
      </c>
      <c r="AI513">
        <v>50</v>
      </c>
      <c r="AJ513">
        <v>653</v>
      </c>
      <c r="AK513">
        <v>0.86559900000000001</v>
      </c>
      <c r="AL513">
        <v>0</v>
      </c>
      <c r="AM513">
        <v>612169</v>
      </c>
      <c r="AN513">
        <v>1800</v>
      </c>
      <c r="AO513">
        <v>75939</v>
      </c>
    </row>
    <row r="514" spans="1:41" x14ac:dyDescent="0.3">
      <c r="A514" s="65" t="s">
        <v>521</v>
      </c>
      <c r="B514" s="66">
        <v>3</v>
      </c>
      <c r="C514" s="66">
        <v>25</v>
      </c>
      <c r="D514" s="66">
        <v>0.05</v>
      </c>
      <c r="E514" t="s">
        <v>0</v>
      </c>
      <c r="F514" t="s">
        <v>3</v>
      </c>
      <c r="G514" s="39" t="e">
        <f t="shared" si="66"/>
        <v>#VALUE!</v>
      </c>
      <c r="H514" t="s">
        <v>3</v>
      </c>
      <c r="K514" t="s">
        <v>3</v>
      </c>
      <c r="L514" s="57" t="str">
        <f>IF(OR(H_24!$F514="---",H_24!$F514="infeas",H_24!$F514="inf"),"---",(H_24!$F514/M514)-1)</f>
        <v>---</v>
      </c>
      <c r="M514" s="20">
        <f>Model_dem!L254</f>
        <v>740</v>
      </c>
      <c r="N514">
        <f>Model_dem!G254</f>
        <v>748</v>
      </c>
      <c r="O514" s="23"/>
      <c r="P514" t="str">
        <f>IF(OR(H_24!$Q514&lt;&gt;A514,R514&lt;&gt;B514,S514&lt;&gt;C514,T514&lt;&gt;D514),"Aqui", " ")</f>
        <v>Aqui</v>
      </c>
      <c r="Q514" t="s">
        <v>513</v>
      </c>
      <c r="R514">
        <v>3</v>
      </c>
      <c r="S514">
        <v>50</v>
      </c>
      <c r="T514">
        <v>0.1</v>
      </c>
      <c r="U514">
        <v>50</v>
      </c>
      <c r="V514" t="s">
        <v>511</v>
      </c>
      <c r="W514" t="s">
        <v>511</v>
      </c>
      <c r="X514" t="s">
        <v>511</v>
      </c>
      <c r="Y514" t="s">
        <v>511</v>
      </c>
      <c r="Z514" t="s">
        <v>511</v>
      </c>
      <c r="AE514" t="s">
        <v>520</v>
      </c>
      <c r="AF514">
        <v>1</v>
      </c>
      <c r="AG514">
        <v>25</v>
      </c>
      <c r="AH514">
        <v>0.05</v>
      </c>
      <c r="AI514">
        <v>50</v>
      </c>
      <c r="AJ514">
        <v>653</v>
      </c>
      <c r="AK514">
        <v>1.2213400000000001</v>
      </c>
      <c r="AL514">
        <v>0</v>
      </c>
      <c r="AM514">
        <v>373545</v>
      </c>
      <c r="AN514">
        <v>1800</v>
      </c>
      <c r="AO514">
        <v>63317</v>
      </c>
    </row>
    <row r="515" spans="1:41" x14ac:dyDescent="0.3">
      <c r="A515" s="68" t="s">
        <v>521</v>
      </c>
      <c r="B515" s="20">
        <v>3</v>
      </c>
      <c r="C515" s="20">
        <v>25</v>
      </c>
      <c r="D515" s="20">
        <v>0.1</v>
      </c>
      <c r="E515" t="s">
        <v>4</v>
      </c>
      <c r="F515" t="s">
        <v>3</v>
      </c>
      <c r="G515" s="39" t="str">
        <f t="shared" si="66"/>
        <v>---</v>
      </c>
      <c r="H515" t="s">
        <v>3</v>
      </c>
      <c r="K515" t="s">
        <v>3</v>
      </c>
      <c r="L515" s="57" t="str">
        <f>IF(OR(H_24!$F515="---",H_24!$F515="infeas",H_24!$F515="inf"),"---",(H_24!$F515/M515)-1)</f>
        <v>---</v>
      </c>
      <c r="M515" s="20">
        <f>Model_dem!L255</f>
        <v>740</v>
      </c>
      <c r="N515" t="str">
        <f>Model_dem!G255</f>
        <v>---</v>
      </c>
      <c r="O515" s="23"/>
      <c r="P515" t="str">
        <f>IF(OR(H_24!$Q515&lt;&gt;A515,R515&lt;&gt;B515,S515&lt;&gt;C515,T515&lt;&gt;D515),"Aqui", " ")</f>
        <v>Aqui</v>
      </c>
      <c r="Q515" t="s">
        <v>513</v>
      </c>
      <c r="R515">
        <v>3</v>
      </c>
      <c r="S515">
        <v>50</v>
      </c>
      <c r="T515">
        <v>0.15</v>
      </c>
      <c r="U515">
        <v>50</v>
      </c>
      <c r="V515" t="s">
        <v>511</v>
      </c>
      <c r="W515" t="s">
        <v>511</v>
      </c>
      <c r="X515" t="s">
        <v>511</v>
      </c>
      <c r="Y515" t="s">
        <v>511</v>
      </c>
      <c r="Z515" t="s">
        <v>511</v>
      </c>
      <c r="AE515" t="s">
        <v>520</v>
      </c>
      <c r="AF515">
        <v>1</v>
      </c>
      <c r="AG515">
        <v>25</v>
      </c>
      <c r="AH515">
        <v>0.1</v>
      </c>
      <c r="AI515">
        <v>50</v>
      </c>
      <c r="AJ515">
        <v>653</v>
      </c>
      <c r="AK515">
        <v>2.1026199999999999</v>
      </c>
      <c r="AL515">
        <v>0</v>
      </c>
      <c r="AM515">
        <v>313706</v>
      </c>
      <c r="AN515">
        <v>1800</v>
      </c>
      <c r="AO515">
        <v>54883</v>
      </c>
    </row>
    <row r="516" spans="1:41" x14ac:dyDescent="0.3">
      <c r="A516" s="65" t="s">
        <v>521</v>
      </c>
      <c r="B516" s="66">
        <v>3</v>
      </c>
      <c r="C516" s="66">
        <v>25</v>
      </c>
      <c r="D516" s="66">
        <v>0.15</v>
      </c>
      <c r="E516" t="s">
        <v>4</v>
      </c>
      <c r="F516" t="s">
        <v>3</v>
      </c>
      <c r="G516" s="39" t="str">
        <f t="shared" si="66"/>
        <v>---</v>
      </c>
      <c r="H516" t="s">
        <v>3</v>
      </c>
      <c r="K516" t="s">
        <v>3</v>
      </c>
      <c r="L516" s="57" t="str">
        <f>IF(OR(H_24!$F516="---",H_24!$F516="infeas",H_24!$F516="inf"),"---",(H_24!$F516/M516)-1)</f>
        <v>---</v>
      </c>
      <c r="M516" s="20">
        <f>Model_dem!L256</f>
        <v>740</v>
      </c>
      <c r="N516" t="str">
        <f>Model_dem!G256</f>
        <v>---</v>
      </c>
      <c r="O516" s="23"/>
      <c r="P516" t="str">
        <f>IF(OR(H_24!$Q516&lt;&gt;A516,R516&lt;&gt;B516,S516&lt;&gt;C516,T516&lt;&gt;D516),"Aqui", " ")</f>
        <v>Aqui</v>
      </c>
      <c r="Q516" t="s">
        <v>513</v>
      </c>
      <c r="R516">
        <v>3</v>
      </c>
      <c r="S516">
        <v>50</v>
      </c>
      <c r="T516">
        <v>0.2</v>
      </c>
      <c r="U516">
        <v>50</v>
      </c>
      <c r="V516" t="s">
        <v>511</v>
      </c>
      <c r="W516" t="s">
        <v>511</v>
      </c>
      <c r="X516" t="s">
        <v>511</v>
      </c>
      <c r="Y516" t="s">
        <v>511</v>
      </c>
      <c r="Z516" t="s">
        <v>511</v>
      </c>
      <c r="AE516" t="s">
        <v>520</v>
      </c>
      <c r="AF516">
        <v>1</v>
      </c>
      <c r="AG516">
        <v>25</v>
      </c>
      <c r="AH516">
        <v>0.15</v>
      </c>
      <c r="AI516">
        <v>50</v>
      </c>
      <c r="AJ516">
        <v>657</v>
      </c>
      <c r="AK516">
        <v>1.9426399999999999</v>
      </c>
      <c r="AL516">
        <v>0</v>
      </c>
      <c r="AM516">
        <v>134861</v>
      </c>
      <c r="AN516">
        <v>1800.01</v>
      </c>
      <c r="AO516">
        <v>43923</v>
      </c>
    </row>
    <row r="517" spans="1:41" x14ac:dyDescent="0.3">
      <c r="A517" s="68" t="s">
        <v>521</v>
      </c>
      <c r="B517" s="20">
        <v>3</v>
      </c>
      <c r="C517" s="20">
        <v>25</v>
      </c>
      <c r="D517" s="20">
        <v>0.2</v>
      </c>
      <c r="E517" t="s">
        <v>4</v>
      </c>
      <c r="F517" t="s">
        <v>3</v>
      </c>
      <c r="G517" s="39" t="str">
        <f t="shared" si="66"/>
        <v>---</v>
      </c>
      <c r="H517" t="s">
        <v>3</v>
      </c>
      <c r="K517" t="s">
        <v>3</v>
      </c>
      <c r="L517" s="57" t="str">
        <f>IF(OR(H_24!$F517="---",H_24!$F517="infeas",H_24!$F517="inf"),"---",(H_24!$F517/M517)-1)</f>
        <v>---</v>
      </c>
      <c r="M517" s="20">
        <f>Model_dem!L257</f>
        <v>740</v>
      </c>
      <c r="N517" t="str">
        <f>Model_dem!G257</f>
        <v>---</v>
      </c>
      <c r="O517" s="23"/>
      <c r="P517" t="str">
        <f>IF(OR(H_24!$Q517&lt;&gt;A517,R517&lt;&gt;B517,S517&lt;&gt;C517,T517&lt;&gt;D517),"Aqui", " ")</f>
        <v>Aqui</v>
      </c>
      <c r="Q517" t="s">
        <v>527</v>
      </c>
      <c r="R517">
        <v>0</v>
      </c>
      <c r="S517">
        <v>0</v>
      </c>
      <c r="T517">
        <v>0.05</v>
      </c>
      <c r="U517">
        <v>100</v>
      </c>
      <c r="V517">
        <v>954</v>
      </c>
      <c r="W517">
        <v>1.84023</v>
      </c>
      <c r="X517">
        <v>0</v>
      </c>
      <c r="Y517">
        <v>116825</v>
      </c>
      <c r="Z517">
        <v>1800</v>
      </c>
      <c r="AA517">
        <v>402727</v>
      </c>
      <c r="AE517" t="s">
        <v>520</v>
      </c>
      <c r="AF517">
        <v>1</v>
      </c>
      <c r="AG517">
        <v>25</v>
      </c>
      <c r="AH517">
        <v>0.2</v>
      </c>
      <c r="AI517">
        <v>50</v>
      </c>
      <c r="AJ517">
        <v>657</v>
      </c>
      <c r="AK517">
        <v>3.4676800000000001</v>
      </c>
      <c r="AL517">
        <v>0</v>
      </c>
      <c r="AM517">
        <v>40970</v>
      </c>
      <c r="AN517">
        <v>1800.26</v>
      </c>
      <c r="AO517">
        <v>27519</v>
      </c>
    </row>
    <row r="518" spans="1:41" x14ac:dyDescent="0.3">
      <c r="A518" s="65" t="s">
        <v>521</v>
      </c>
      <c r="B518" s="66">
        <v>3</v>
      </c>
      <c r="C518" s="66">
        <v>50</v>
      </c>
      <c r="D518" s="66">
        <v>0.05</v>
      </c>
      <c r="E518" t="s">
        <v>0</v>
      </c>
      <c r="F518" t="s">
        <v>3</v>
      </c>
      <c r="G518" s="39" t="e">
        <f t="shared" si="66"/>
        <v>#VALUE!</v>
      </c>
      <c r="H518" t="s">
        <v>3</v>
      </c>
      <c r="K518" t="s">
        <v>3</v>
      </c>
      <c r="L518" s="57" t="str">
        <f>IF(OR(H_24!$F518="---",H_24!$F518="infeas",H_24!$F518="inf"),"---",(H_24!$F518/M518)-1)</f>
        <v>---</v>
      </c>
      <c r="M518" s="20">
        <f>Model_dem!L258</f>
        <v>740</v>
      </c>
      <c r="N518">
        <f>Model_dem!G258</f>
        <v>748</v>
      </c>
      <c r="O518" s="23"/>
      <c r="P518" t="str">
        <f>IF(OR(H_24!$Q518&lt;&gt;A518,R518&lt;&gt;B518,S518&lt;&gt;C518,T518&lt;&gt;D518),"Aqui", " ")</f>
        <v>Aqui</v>
      </c>
      <c r="Q518" t="s">
        <v>527</v>
      </c>
      <c r="R518">
        <v>0</v>
      </c>
      <c r="S518">
        <v>0</v>
      </c>
      <c r="T518">
        <v>0.1</v>
      </c>
      <c r="U518">
        <v>100</v>
      </c>
      <c r="V518">
        <v>954</v>
      </c>
      <c r="W518">
        <v>4.9634099999999997</v>
      </c>
      <c r="X518">
        <v>12</v>
      </c>
      <c r="Y518">
        <v>111492</v>
      </c>
      <c r="Z518">
        <v>1800.01</v>
      </c>
      <c r="AA518">
        <v>431720</v>
      </c>
      <c r="AE518" t="s">
        <v>520</v>
      </c>
      <c r="AF518">
        <v>1</v>
      </c>
      <c r="AG518">
        <v>50</v>
      </c>
      <c r="AH518">
        <v>0.05</v>
      </c>
      <c r="AI518">
        <v>50</v>
      </c>
      <c r="AJ518">
        <v>653</v>
      </c>
      <c r="AK518">
        <v>2.4881700000000002</v>
      </c>
      <c r="AL518">
        <v>0</v>
      </c>
      <c r="AM518">
        <v>241556</v>
      </c>
      <c r="AN518">
        <v>1800.03</v>
      </c>
      <c r="AO518">
        <v>55122</v>
      </c>
    </row>
    <row r="519" spans="1:41" x14ac:dyDescent="0.3">
      <c r="A519" s="68" t="s">
        <v>521</v>
      </c>
      <c r="B519" s="20">
        <v>3</v>
      </c>
      <c r="C519" s="20">
        <v>50</v>
      </c>
      <c r="D519" s="20">
        <v>0.1</v>
      </c>
      <c r="E519" t="s">
        <v>4</v>
      </c>
      <c r="F519" t="s">
        <v>3</v>
      </c>
      <c r="G519" s="39" t="str">
        <f t="shared" ref="G519:G582" si="67">IF(N519="---","---",(F519-N519)/N519)</f>
        <v>---</v>
      </c>
      <c r="H519" t="s">
        <v>3</v>
      </c>
      <c r="K519" t="s">
        <v>3</v>
      </c>
      <c r="L519" s="57" t="str">
        <f>IF(OR(H_24!$F519="---",H_24!$F519="infeas",H_24!$F519="inf"),"---",(H_24!$F519/M519)-1)</f>
        <v>---</v>
      </c>
      <c r="M519" s="20">
        <f>Model_dem!L259</f>
        <v>740</v>
      </c>
      <c r="N519" t="str">
        <f>Model_dem!G259</f>
        <v>---</v>
      </c>
      <c r="O519" s="23"/>
      <c r="P519" t="str">
        <f>IF(OR(H_24!$Q519&lt;&gt;A519,R519&lt;&gt;B519,S519&lt;&gt;C519,T519&lt;&gt;D519),"Aqui", " ")</f>
        <v>Aqui</v>
      </c>
      <c r="Q519" t="s">
        <v>527</v>
      </c>
      <c r="R519">
        <v>0</v>
      </c>
      <c r="S519">
        <v>0</v>
      </c>
      <c r="T519">
        <v>0.15</v>
      </c>
      <c r="U519">
        <v>100</v>
      </c>
      <c r="V519">
        <v>954</v>
      </c>
      <c r="W519">
        <v>49.726700000000001</v>
      </c>
      <c r="X519">
        <v>411</v>
      </c>
      <c r="Y519">
        <v>109825</v>
      </c>
      <c r="Z519">
        <v>1800</v>
      </c>
      <c r="AA519">
        <v>412075</v>
      </c>
      <c r="AE519" t="s">
        <v>520</v>
      </c>
      <c r="AF519">
        <v>1</v>
      </c>
      <c r="AG519">
        <v>50</v>
      </c>
      <c r="AH519">
        <v>0.1</v>
      </c>
      <c r="AI519">
        <v>50</v>
      </c>
      <c r="AJ519">
        <v>655</v>
      </c>
      <c r="AK519">
        <v>2.58297</v>
      </c>
      <c r="AL519">
        <v>0</v>
      </c>
      <c r="AM519">
        <v>119021</v>
      </c>
      <c r="AN519">
        <v>1800</v>
      </c>
      <c r="AO519">
        <v>46095</v>
      </c>
    </row>
    <row r="520" spans="1:41" x14ac:dyDescent="0.3">
      <c r="A520" s="65" t="s">
        <v>521</v>
      </c>
      <c r="B520" s="66">
        <v>3</v>
      </c>
      <c r="C520" s="66">
        <v>50</v>
      </c>
      <c r="D520" s="66">
        <v>0.15</v>
      </c>
      <c r="E520" t="s">
        <v>4</v>
      </c>
      <c r="F520" t="s">
        <v>3</v>
      </c>
      <c r="G520" s="39" t="str">
        <f t="shared" si="67"/>
        <v>---</v>
      </c>
      <c r="H520" t="s">
        <v>3</v>
      </c>
      <c r="K520" t="s">
        <v>3</v>
      </c>
      <c r="L520" s="57" t="str">
        <f>IF(OR(H_24!$F520="---",H_24!$F520="infeas",H_24!$F520="inf"),"---",(H_24!$F520/M520)-1)</f>
        <v>---</v>
      </c>
      <c r="M520" s="20">
        <f>Model_dem!L260</f>
        <v>740</v>
      </c>
      <c r="N520" t="str">
        <f>Model_dem!G260</f>
        <v>---</v>
      </c>
      <c r="O520" s="23"/>
      <c r="P520" t="str">
        <f>IF(OR(H_24!$Q520&lt;&gt;A520,R520&lt;&gt;B520,S520&lt;&gt;C520,T520&lt;&gt;D520),"Aqui", " ")</f>
        <v>Aqui</v>
      </c>
      <c r="Q520" t="s">
        <v>527</v>
      </c>
      <c r="R520">
        <v>0</v>
      </c>
      <c r="S520">
        <v>0</v>
      </c>
      <c r="T520">
        <v>0.2</v>
      </c>
      <c r="U520">
        <v>100</v>
      </c>
      <c r="V520">
        <v>954</v>
      </c>
      <c r="W520">
        <v>4.1275399999999998</v>
      </c>
      <c r="X520">
        <v>16</v>
      </c>
      <c r="Y520">
        <v>121306</v>
      </c>
      <c r="Z520">
        <v>1800.2</v>
      </c>
      <c r="AA520">
        <v>407475</v>
      </c>
      <c r="AE520" t="s">
        <v>520</v>
      </c>
      <c r="AF520">
        <v>1</v>
      </c>
      <c r="AG520">
        <v>50</v>
      </c>
      <c r="AH520">
        <v>0.15</v>
      </c>
      <c r="AI520">
        <v>50</v>
      </c>
      <c r="AJ520">
        <v>657</v>
      </c>
      <c r="AK520">
        <v>2.4567399999999999</v>
      </c>
      <c r="AL520">
        <v>0</v>
      </c>
      <c r="AM520">
        <v>49226</v>
      </c>
      <c r="AN520">
        <v>1800.21</v>
      </c>
      <c r="AO520">
        <v>28506</v>
      </c>
    </row>
    <row r="521" spans="1:41" x14ac:dyDescent="0.3">
      <c r="A521" s="68" t="s">
        <v>521</v>
      </c>
      <c r="B521" s="20">
        <v>3</v>
      </c>
      <c r="C521" s="20">
        <v>50</v>
      </c>
      <c r="D521" s="20">
        <v>0.2</v>
      </c>
      <c r="E521" t="s">
        <v>4</v>
      </c>
      <c r="F521" t="s">
        <v>3</v>
      </c>
      <c r="G521" s="39" t="str">
        <f t="shared" si="67"/>
        <v>---</v>
      </c>
      <c r="H521" t="s">
        <v>3</v>
      </c>
      <c r="K521" t="s">
        <v>3</v>
      </c>
      <c r="L521" s="57" t="str">
        <f>IF(OR(H_24!$F521="---",H_24!$F521="infeas",H_24!$F521="inf"),"---",(H_24!$F521/M521)-1)</f>
        <v>---</v>
      </c>
      <c r="M521" s="20">
        <f>Model_dem!L261</f>
        <v>740</v>
      </c>
      <c r="N521" t="str">
        <f>Model_dem!G261</f>
        <v>---</v>
      </c>
      <c r="O521" s="23"/>
      <c r="P521" t="str">
        <f>IF(OR(H_24!$Q521&lt;&gt;A521,R521&lt;&gt;B521,S521&lt;&gt;C521,T521&lt;&gt;D521),"Aqui", " ")</f>
        <v>Aqui</v>
      </c>
      <c r="Q521" t="s">
        <v>527</v>
      </c>
      <c r="R521">
        <v>1</v>
      </c>
      <c r="S521">
        <v>5</v>
      </c>
      <c r="T521">
        <v>0.05</v>
      </c>
      <c r="U521">
        <v>100</v>
      </c>
      <c r="V521">
        <v>954</v>
      </c>
      <c r="W521">
        <v>18.400700000000001</v>
      </c>
      <c r="X521">
        <v>46</v>
      </c>
      <c r="Y521">
        <v>57237</v>
      </c>
      <c r="Z521">
        <v>1800</v>
      </c>
      <c r="AA521">
        <v>275042</v>
      </c>
      <c r="AE521" t="s">
        <v>520</v>
      </c>
      <c r="AF521">
        <v>1</v>
      </c>
      <c r="AG521">
        <v>50</v>
      </c>
      <c r="AH521">
        <v>0.2</v>
      </c>
      <c r="AI521">
        <v>50</v>
      </c>
      <c r="AJ521">
        <v>693</v>
      </c>
      <c r="AK521">
        <v>75.9148</v>
      </c>
      <c r="AL521">
        <v>0</v>
      </c>
      <c r="AM521">
        <v>915</v>
      </c>
      <c r="AN521">
        <v>1800.17</v>
      </c>
      <c r="AO521">
        <v>5059</v>
      </c>
    </row>
    <row r="522" spans="1:41" x14ac:dyDescent="0.3">
      <c r="A522" s="65" t="s">
        <v>516</v>
      </c>
      <c r="B522" s="66">
        <v>0</v>
      </c>
      <c r="C522" s="66">
        <v>0</v>
      </c>
      <c r="D522" s="66">
        <v>0.05</v>
      </c>
      <c r="E522" t="s">
        <v>0</v>
      </c>
      <c r="F522" t="s">
        <v>3</v>
      </c>
      <c r="G522" s="39" t="e">
        <f t="shared" si="67"/>
        <v>#VALUE!</v>
      </c>
      <c r="H522" t="s">
        <v>3</v>
      </c>
      <c r="K522" t="s">
        <v>3</v>
      </c>
      <c r="L522" s="57" t="str">
        <f>IF(OR(H_24!$F522="---",H_24!$F522="infeas",H_24!$F522="inf"),"---",(H_24!$F522/M522)-1)</f>
        <v>---</v>
      </c>
      <c r="M522" s="20">
        <f>Model_dem!L262</f>
        <v>966</v>
      </c>
      <c r="N522">
        <f>Model_dem!G262</f>
        <v>966</v>
      </c>
      <c r="O522" s="23"/>
      <c r="P522" t="str">
        <f>IF(OR(H_24!$Q522&lt;&gt;A522,R522&lt;&gt;B522,S522&lt;&gt;C522,T522&lt;&gt;D522),"Aqui", " ")</f>
        <v>Aqui</v>
      </c>
      <c r="Q522" t="s">
        <v>527</v>
      </c>
      <c r="R522">
        <v>1</v>
      </c>
      <c r="S522">
        <v>5</v>
      </c>
      <c r="T522">
        <v>0.1</v>
      </c>
      <c r="U522">
        <v>100</v>
      </c>
      <c r="V522">
        <v>954</v>
      </c>
      <c r="W522">
        <v>17.402699999999999</v>
      </c>
      <c r="X522">
        <v>9</v>
      </c>
      <c r="Y522">
        <v>16690</v>
      </c>
      <c r="Z522">
        <v>1800.03</v>
      </c>
      <c r="AA522">
        <v>168456</v>
      </c>
      <c r="AE522" t="s">
        <v>520</v>
      </c>
      <c r="AF522">
        <v>2</v>
      </c>
      <c r="AG522">
        <v>5</v>
      </c>
      <c r="AH522">
        <v>0.05</v>
      </c>
      <c r="AI522">
        <v>50</v>
      </c>
      <c r="AJ522">
        <v>651</v>
      </c>
      <c r="AK522">
        <v>1.00285</v>
      </c>
      <c r="AL522">
        <v>0</v>
      </c>
      <c r="AM522">
        <v>682150</v>
      </c>
      <c r="AN522">
        <v>1800</v>
      </c>
      <c r="AO522">
        <v>80135</v>
      </c>
    </row>
    <row r="523" spans="1:41" x14ac:dyDescent="0.3">
      <c r="A523" s="68" t="s">
        <v>516</v>
      </c>
      <c r="B523" s="20">
        <v>0</v>
      </c>
      <c r="C523" s="20">
        <v>0</v>
      </c>
      <c r="D523" s="20">
        <v>0.1</v>
      </c>
      <c r="E523" t="s">
        <v>1</v>
      </c>
      <c r="F523" t="s">
        <v>3</v>
      </c>
      <c r="G523" s="39" t="e">
        <f t="shared" si="67"/>
        <v>#VALUE!</v>
      </c>
      <c r="H523" t="s">
        <v>3</v>
      </c>
      <c r="K523" t="s">
        <v>3</v>
      </c>
      <c r="L523" s="57" t="str">
        <f>IF(OR(H_24!$F523="---",H_24!$F523="infeas",H_24!$F523="inf"),"---",(H_24!$F523/M523)-1)</f>
        <v>---</v>
      </c>
      <c r="M523" s="20">
        <f>Model_dem!L263</f>
        <v>966</v>
      </c>
      <c r="N523">
        <f>Model_dem!G263</f>
        <v>966</v>
      </c>
      <c r="O523" s="23"/>
      <c r="P523" t="str">
        <f>IF(OR(H_24!$Q523&lt;&gt;A523,R523&lt;&gt;B523,S523&lt;&gt;C523,T523&lt;&gt;D523),"Aqui", " ")</f>
        <v>Aqui</v>
      </c>
      <c r="Q523" t="s">
        <v>527</v>
      </c>
      <c r="R523">
        <v>1</v>
      </c>
      <c r="S523">
        <v>5</v>
      </c>
      <c r="T523">
        <v>0.15</v>
      </c>
      <c r="U523">
        <v>100</v>
      </c>
      <c r="V523">
        <v>956</v>
      </c>
      <c r="W523">
        <v>8.4796600000000009</v>
      </c>
      <c r="X523">
        <v>0</v>
      </c>
      <c r="Y523">
        <v>11537</v>
      </c>
      <c r="Z523">
        <v>1800.14</v>
      </c>
      <c r="AA523">
        <v>142959</v>
      </c>
      <c r="AE523" t="s">
        <v>520</v>
      </c>
      <c r="AF523">
        <v>2</v>
      </c>
      <c r="AG523">
        <v>5</v>
      </c>
      <c r="AH523">
        <v>0.1</v>
      </c>
      <c r="AI523">
        <v>50</v>
      </c>
      <c r="AJ523">
        <v>651</v>
      </c>
      <c r="AK523">
        <v>0.78012300000000001</v>
      </c>
      <c r="AL523">
        <v>0</v>
      </c>
      <c r="AM523">
        <v>618668</v>
      </c>
      <c r="AN523">
        <v>1800</v>
      </c>
      <c r="AO523">
        <v>73086</v>
      </c>
    </row>
    <row r="524" spans="1:41" x14ac:dyDescent="0.3">
      <c r="A524" s="65" t="s">
        <v>516</v>
      </c>
      <c r="B524" s="66">
        <v>0</v>
      </c>
      <c r="C524" s="66">
        <v>0</v>
      </c>
      <c r="D524" s="66">
        <v>0.15</v>
      </c>
      <c r="E524" t="s">
        <v>0</v>
      </c>
      <c r="F524" t="s">
        <v>3</v>
      </c>
      <c r="G524" s="39" t="e">
        <f t="shared" si="67"/>
        <v>#VALUE!</v>
      </c>
      <c r="H524" t="s">
        <v>3</v>
      </c>
      <c r="K524" t="s">
        <v>3</v>
      </c>
      <c r="L524" s="57" t="str">
        <f>IF(OR(H_24!$F524="---",H_24!$F524="infeas",H_24!$F524="inf"),"---",(H_24!$F524/M524)-1)</f>
        <v>---</v>
      </c>
      <c r="M524" s="20">
        <f>Model_dem!L264</f>
        <v>966</v>
      </c>
      <c r="N524">
        <f>Model_dem!G264</f>
        <v>966</v>
      </c>
      <c r="O524" s="23"/>
      <c r="P524" t="str">
        <f>IF(OR(H_24!$Q524&lt;&gt;A524,R524&lt;&gt;B524,S524&lt;&gt;C524,T524&lt;&gt;D524),"Aqui", " ")</f>
        <v>Aqui</v>
      </c>
      <c r="Q524" t="s">
        <v>527</v>
      </c>
      <c r="R524">
        <v>1</v>
      </c>
      <c r="S524">
        <v>5</v>
      </c>
      <c r="T524">
        <v>0.2</v>
      </c>
      <c r="U524">
        <v>100</v>
      </c>
      <c r="V524">
        <v>960</v>
      </c>
      <c r="W524">
        <v>19.311599999999999</v>
      </c>
      <c r="X524">
        <v>4</v>
      </c>
      <c r="Y524">
        <v>10285</v>
      </c>
      <c r="Z524">
        <v>1800.12</v>
      </c>
      <c r="AA524">
        <v>180844</v>
      </c>
      <c r="AE524" t="s">
        <v>520</v>
      </c>
      <c r="AF524">
        <v>2</v>
      </c>
      <c r="AG524">
        <v>5</v>
      </c>
      <c r="AH524">
        <v>0.15</v>
      </c>
      <c r="AI524">
        <v>50</v>
      </c>
      <c r="AJ524">
        <v>651</v>
      </c>
      <c r="AK524">
        <v>1.9007700000000001</v>
      </c>
      <c r="AL524">
        <v>4</v>
      </c>
      <c r="AM524">
        <v>577645</v>
      </c>
      <c r="AN524">
        <v>1800</v>
      </c>
      <c r="AO524">
        <v>74669</v>
      </c>
    </row>
    <row r="525" spans="1:41" x14ac:dyDescent="0.3">
      <c r="A525" s="68" t="s">
        <v>516</v>
      </c>
      <c r="B525" s="20">
        <v>0</v>
      </c>
      <c r="C525" s="20">
        <v>0</v>
      </c>
      <c r="D525" s="20">
        <v>0.2</v>
      </c>
      <c r="E525" t="s">
        <v>1</v>
      </c>
      <c r="F525" t="s">
        <v>3</v>
      </c>
      <c r="G525" s="39" t="e">
        <f t="shared" si="67"/>
        <v>#VALUE!</v>
      </c>
      <c r="H525" t="s">
        <v>3</v>
      </c>
      <c r="K525" t="s">
        <v>3</v>
      </c>
      <c r="L525" s="57" t="str">
        <f>IF(OR(H_24!$F525="---",H_24!$F525="infeas",H_24!$F525="inf"),"---",(H_24!$F525/M525)-1)</f>
        <v>---</v>
      </c>
      <c r="M525" s="20">
        <f>Model_dem!L265</f>
        <v>966</v>
      </c>
      <c r="N525">
        <f>Model_dem!G265</f>
        <v>966</v>
      </c>
      <c r="O525" s="23"/>
      <c r="P525" t="str">
        <f>IF(OR(H_24!$Q525&lt;&gt;A525,R525&lt;&gt;B525,S525&lt;&gt;C525,T525&lt;&gt;D525),"Aqui", " ")</f>
        <v>Aqui</v>
      </c>
      <c r="Q525" t="s">
        <v>527</v>
      </c>
      <c r="R525">
        <v>1</v>
      </c>
      <c r="S525">
        <v>10</v>
      </c>
      <c r="T525">
        <v>0.05</v>
      </c>
      <c r="U525">
        <v>100</v>
      </c>
      <c r="V525">
        <v>954</v>
      </c>
      <c r="W525">
        <v>8.8666300000000007</v>
      </c>
      <c r="X525">
        <v>10</v>
      </c>
      <c r="Y525">
        <v>36929</v>
      </c>
      <c r="Z525">
        <v>1800</v>
      </c>
      <c r="AA525">
        <v>236061</v>
      </c>
      <c r="AE525" t="s">
        <v>520</v>
      </c>
      <c r="AF525">
        <v>2</v>
      </c>
      <c r="AG525">
        <v>5</v>
      </c>
      <c r="AH525">
        <v>0.2</v>
      </c>
      <c r="AI525">
        <v>50</v>
      </c>
      <c r="AJ525">
        <v>653</v>
      </c>
      <c r="AK525">
        <v>1.00888</v>
      </c>
      <c r="AL525">
        <v>0</v>
      </c>
      <c r="AM525">
        <v>598185</v>
      </c>
      <c r="AN525">
        <v>1800</v>
      </c>
      <c r="AO525">
        <v>73336</v>
      </c>
    </row>
    <row r="526" spans="1:41" x14ac:dyDescent="0.3">
      <c r="A526" s="65" t="s">
        <v>516</v>
      </c>
      <c r="B526" s="66">
        <v>1</v>
      </c>
      <c r="C526" s="66">
        <v>5</v>
      </c>
      <c r="D526" s="66">
        <v>0.05</v>
      </c>
      <c r="E526" t="s">
        <v>0</v>
      </c>
      <c r="F526" t="s">
        <v>3</v>
      </c>
      <c r="G526" s="39" t="e">
        <f t="shared" si="67"/>
        <v>#VALUE!</v>
      </c>
      <c r="H526" t="s">
        <v>3</v>
      </c>
      <c r="K526" t="s">
        <v>3</v>
      </c>
      <c r="L526" s="57" t="str">
        <f>IF(OR(H_24!$F526="---",H_24!$F526="infeas",H_24!$F526="inf"),"---",(H_24!$F526/M526)-1)</f>
        <v>---</v>
      </c>
      <c r="M526" s="20">
        <f>Model_dem!L266</f>
        <v>966</v>
      </c>
      <c r="N526">
        <f>Model_dem!G266</f>
        <v>966</v>
      </c>
      <c r="O526" s="23"/>
      <c r="P526" t="str">
        <f>IF(OR(H_24!$Q526&lt;&gt;A526,R526&lt;&gt;B526,S526&lt;&gt;C526,T526&lt;&gt;D526),"Aqui", " ")</f>
        <v>Aqui</v>
      </c>
      <c r="Q526" t="s">
        <v>527</v>
      </c>
      <c r="R526">
        <v>1</v>
      </c>
      <c r="S526">
        <v>10</v>
      </c>
      <c r="T526">
        <v>0.1</v>
      </c>
      <c r="U526">
        <v>100</v>
      </c>
      <c r="V526">
        <v>954</v>
      </c>
      <c r="W526">
        <v>3.6446499999999999</v>
      </c>
      <c r="X526">
        <v>0</v>
      </c>
      <c r="Y526">
        <v>53500</v>
      </c>
      <c r="Z526">
        <v>1800.16</v>
      </c>
      <c r="AA526">
        <v>282579</v>
      </c>
      <c r="AE526" t="s">
        <v>520</v>
      </c>
      <c r="AF526">
        <v>2</v>
      </c>
      <c r="AG526">
        <v>10</v>
      </c>
      <c r="AH526">
        <v>0.05</v>
      </c>
      <c r="AI526">
        <v>50</v>
      </c>
      <c r="AJ526">
        <v>651</v>
      </c>
      <c r="AK526">
        <v>3.9496600000000002</v>
      </c>
      <c r="AL526">
        <v>4</v>
      </c>
      <c r="AM526">
        <v>446954</v>
      </c>
      <c r="AN526">
        <v>1800</v>
      </c>
      <c r="AO526">
        <v>74538</v>
      </c>
    </row>
    <row r="527" spans="1:41" x14ac:dyDescent="0.3">
      <c r="A527" s="68" t="s">
        <v>516</v>
      </c>
      <c r="B527" s="20">
        <v>1</v>
      </c>
      <c r="C527" s="20">
        <v>5</v>
      </c>
      <c r="D527" s="20">
        <v>0.1</v>
      </c>
      <c r="E527" t="s">
        <v>0</v>
      </c>
      <c r="F527" t="s">
        <v>3</v>
      </c>
      <c r="G527" s="39" t="e">
        <f t="shared" si="67"/>
        <v>#VALUE!</v>
      </c>
      <c r="H527" t="s">
        <v>3</v>
      </c>
      <c r="K527" t="s">
        <v>3</v>
      </c>
      <c r="L527" s="57" t="str">
        <f>IF(OR(H_24!$F527="---",H_24!$F527="infeas",H_24!$F527="inf"),"---",(H_24!$F527/M527)-1)</f>
        <v>---</v>
      </c>
      <c r="M527" s="20">
        <f>Model_dem!L267</f>
        <v>966</v>
      </c>
      <c r="N527">
        <f>Model_dem!G267</f>
        <v>966</v>
      </c>
      <c r="O527" s="23"/>
      <c r="P527" t="str">
        <f>IF(OR(H_24!$Q527&lt;&gt;A527,R527&lt;&gt;B527,S527&lt;&gt;C527,T527&lt;&gt;D527),"Aqui", " ")</f>
        <v>Aqui</v>
      </c>
      <c r="Q527" t="s">
        <v>527</v>
      </c>
      <c r="R527">
        <v>1</v>
      </c>
      <c r="S527">
        <v>10</v>
      </c>
      <c r="T527">
        <v>0.15</v>
      </c>
      <c r="U527">
        <v>100</v>
      </c>
      <c r="V527">
        <v>956</v>
      </c>
      <c r="W527">
        <v>9.6884999999999994</v>
      </c>
      <c r="X527">
        <v>8</v>
      </c>
      <c r="Y527">
        <v>39419</v>
      </c>
      <c r="Z527">
        <v>1800.05</v>
      </c>
      <c r="AA527">
        <v>296002</v>
      </c>
      <c r="AE527" t="s">
        <v>520</v>
      </c>
      <c r="AF527">
        <v>2</v>
      </c>
      <c r="AG527">
        <v>10</v>
      </c>
      <c r="AH527">
        <v>0.1</v>
      </c>
      <c r="AI527">
        <v>50</v>
      </c>
      <c r="AJ527">
        <v>653</v>
      </c>
      <c r="AK527">
        <v>0.87631099999999995</v>
      </c>
      <c r="AL527">
        <v>0</v>
      </c>
      <c r="AM527">
        <v>411211</v>
      </c>
      <c r="AN527">
        <v>1800.01</v>
      </c>
      <c r="AO527">
        <v>74262</v>
      </c>
    </row>
    <row r="528" spans="1:41" x14ac:dyDescent="0.3">
      <c r="A528" s="65" t="s">
        <v>516</v>
      </c>
      <c r="B528" s="66">
        <v>1</v>
      </c>
      <c r="C528" s="66">
        <v>5</v>
      </c>
      <c r="D528" s="66">
        <v>0.15</v>
      </c>
      <c r="E528" t="s">
        <v>0</v>
      </c>
      <c r="F528" t="s">
        <v>3</v>
      </c>
      <c r="G528" s="39" t="e">
        <f t="shared" si="67"/>
        <v>#VALUE!</v>
      </c>
      <c r="H528" t="s">
        <v>3</v>
      </c>
      <c r="K528" t="s">
        <v>3</v>
      </c>
      <c r="L528" s="57" t="str">
        <f>IF(OR(H_24!$F528="---",H_24!$F528="infeas",H_24!$F528="inf"),"---",(H_24!$F528/M528)-1)</f>
        <v>---</v>
      </c>
      <c r="M528" s="20">
        <f>Model_dem!L268</f>
        <v>966</v>
      </c>
      <c r="N528">
        <f>Model_dem!G268</f>
        <v>966</v>
      </c>
      <c r="O528" s="23"/>
      <c r="P528" t="str">
        <f>IF(OR(H_24!$Q528&lt;&gt;A528,R528&lt;&gt;B528,S528&lt;&gt;C528,T528&lt;&gt;D528),"Aqui", " ")</f>
        <v>Aqui</v>
      </c>
      <c r="Q528" t="s">
        <v>527</v>
      </c>
      <c r="R528">
        <v>1</v>
      </c>
      <c r="S528">
        <v>10</v>
      </c>
      <c r="T528">
        <v>0.2</v>
      </c>
      <c r="U528">
        <v>100</v>
      </c>
      <c r="V528">
        <v>960</v>
      </c>
      <c r="W528">
        <v>33.8568</v>
      </c>
      <c r="X528">
        <v>19</v>
      </c>
      <c r="Y528">
        <v>18159</v>
      </c>
      <c r="Z528">
        <v>1800.19</v>
      </c>
      <c r="AA528">
        <v>236206</v>
      </c>
      <c r="AE528" t="s">
        <v>520</v>
      </c>
      <c r="AF528">
        <v>2</v>
      </c>
      <c r="AG528">
        <v>10</v>
      </c>
      <c r="AH528">
        <v>0.15</v>
      </c>
      <c r="AI528">
        <v>50</v>
      </c>
      <c r="AJ528">
        <v>655</v>
      </c>
      <c r="AK528">
        <v>3.0552899999999998</v>
      </c>
      <c r="AL528">
        <v>0</v>
      </c>
      <c r="AM528">
        <v>453136</v>
      </c>
      <c r="AN528">
        <v>1800</v>
      </c>
      <c r="AO528">
        <v>65053</v>
      </c>
    </row>
    <row r="529" spans="1:41" x14ac:dyDescent="0.3">
      <c r="A529" s="68" t="s">
        <v>516</v>
      </c>
      <c r="B529" s="20">
        <v>1</v>
      </c>
      <c r="C529" s="20">
        <v>5</v>
      </c>
      <c r="D529" s="20">
        <v>0.2</v>
      </c>
      <c r="E529" t="s">
        <v>1</v>
      </c>
      <c r="F529" t="s">
        <v>3</v>
      </c>
      <c r="G529" s="39" t="e">
        <f t="shared" si="67"/>
        <v>#VALUE!</v>
      </c>
      <c r="H529" t="s">
        <v>3</v>
      </c>
      <c r="K529" t="s">
        <v>3</v>
      </c>
      <c r="L529" s="57" t="str">
        <f>IF(OR(H_24!$F529="---",H_24!$F529="infeas",H_24!$F529="inf"),"---",(H_24!$F529/M529)-1)</f>
        <v>---</v>
      </c>
      <c r="M529" s="20">
        <f>Model_dem!L269</f>
        <v>966</v>
      </c>
      <c r="N529">
        <f>Model_dem!G269</f>
        <v>966</v>
      </c>
      <c r="O529" s="23"/>
      <c r="P529" t="str">
        <f>IF(OR(H_24!$Q529&lt;&gt;A529,R529&lt;&gt;B529,S529&lt;&gt;C529,T529&lt;&gt;D529),"Aqui", " ")</f>
        <v>Aqui</v>
      </c>
      <c r="Q529" t="s">
        <v>527</v>
      </c>
      <c r="R529">
        <v>1</v>
      </c>
      <c r="S529">
        <v>25</v>
      </c>
      <c r="T529">
        <v>0.05</v>
      </c>
      <c r="U529">
        <v>100</v>
      </c>
      <c r="V529">
        <v>956</v>
      </c>
      <c r="W529">
        <v>115.562</v>
      </c>
      <c r="X529">
        <v>277</v>
      </c>
      <c r="Y529">
        <v>21327</v>
      </c>
      <c r="Z529">
        <v>1800.05</v>
      </c>
      <c r="AA529">
        <v>212369</v>
      </c>
      <c r="AE529" t="s">
        <v>520</v>
      </c>
      <c r="AF529">
        <v>2</v>
      </c>
      <c r="AG529">
        <v>10</v>
      </c>
      <c r="AH529">
        <v>0.2</v>
      </c>
      <c r="AI529">
        <v>50</v>
      </c>
      <c r="AJ529">
        <v>655</v>
      </c>
      <c r="AK529">
        <v>0.84614299999999998</v>
      </c>
      <c r="AL529">
        <v>0</v>
      </c>
      <c r="AM529">
        <v>267376</v>
      </c>
      <c r="AN529">
        <v>1800.01</v>
      </c>
      <c r="AO529">
        <v>59566</v>
      </c>
    </row>
    <row r="530" spans="1:41" x14ac:dyDescent="0.3">
      <c r="A530" s="65" t="s">
        <v>516</v>
      </c>
      <c r="B530" s="66">
        <v>1</v>
      </c>
      <c r="C530" s="66">
        <v>10</v>
      </c>
      <c r="D530" s="66">
        <v>0.05</v>
      </c>
      <c r="E530" t="s">
        <v>0</v>
      </c>
      <c r="F530" t="s">
        <v>3</v>
      </c>
      <c r="G530" s="39" t="e">
        <f t="shared" si="67"/>
        <v>#VALUE!</v>
      </c>
      <c r="H530" t="s">
        <v>3</v>
      </c>
      <c r="K530" t="s">
        <v>3</v>
      </c>
      <c r="L530" s="57" t="str">
        <f>IF(OR(H_24!$F530="---",H_24!$F530="infeas",H_24!$F530="inf"),"---",(H_24!$F530/M530)-1)</f>
        <v>---</v>
      </c>
      <c r="M530" s="20">
        <f>Model_dem!L270</f>
        <v>966</v>
      </c>
      <c r="N530">
        <f>Model_dem!G270</f>
        <v>966</v>
      </c>
      <c r="O530" s="23"/>
      <c r="P530" t="str">
        <f>IF(OR(H_24!$Q530&lt;&gt;A530,R530&lt;&gt;B530,S530&lt;&gt;C530,T530&lt;&gt;D530),"Aqui", " ")</f>
        <v>Aqui</v>
      </c>
      <c r="Q530" t="s">
        <v>527</v>
      </c>
      <c r="R530">
        <v>1</v>
      </c>
      <c r="S530">
        <v>25</v>
      </c>
      <c r="T530">
        <v>0.1</v>
      </c>
      <c r="U530">
        <v>100</v>
      </c>
      <c r="V530">
        <v>960</v>
      </c>
      <c r="W530">
        <v>54.581699999999998</v>
      </c>
      <c r="X530">
        <v>36</v>
      </c>
      <c r="Y530">
        <v>8256</v>
      </c>
      <c r="Z530">
        <v>1800.01</v>
      </c>
      <c r="AA530">
        <v>181882</v>
      </c>
      <c r="AE530" t="s">
        <v>520</v>
      </c>
      <c r="AF530">
        <v>2</v>
      </c>
      <c r="AG530">
        <v>25</v>
      </c>
      <c r="AH530">
        <v>0.05</v>
      </c>
      <c r="AI530">
        <v>50</v>
      </c>
      <c r="AJ530">
        <v>653</v>
      </c>
      <c r="AK530">
        <v>0.84864899999999999</v>
      </c>
      <c r="AL530">
        <v>0</v>
      </c>
      <c r="AM530">
        <v>303575</v>
      </c>
      <c r="AN530">
        <v>1800.06</v>
      </c>
      <c r="AO530">
        <v>58908</v>
      </c>
    </row>
    <row r="531" spans="1:41" x14ac:dyDescent="0.3">
      <c r="A531" s="68" t="s">
        <v>516</v>
      </c>
      <c r="B531" s="20">
        <v>1</v>
      </c>
      <c r="C531" s="20">
        <v>10</v>
      </c>
      <c r="D531" s="20">
        <v>0.1</v>
      </c>
      <c r="E531" t="s">
        <v>0</v>
      </c>
      <c r="F531" t="s">
        <v>3</v>
      </c>
      <c r="G531" s="39" t="e">
        <f t="shared" si="67"/>
        <v>#VALUE!</v>
      </c>
      <c r="H531" t="s">
        <v>3</v>
      </c>
      <c r="K531" t="s">
        <v>3</v>
      </c>
      <c r="L531" s="57" t="str">
        <f>IF(OR(H_24!$F531="---",H_24!$F531="infeas",H_24!$F531="inf"),"---",(H_24!$F531/M531)-1)</f>
        <v>---</v>
      </c>
      <c r="M531" s="20">
        <f>Model_dem!L271</f>
        <v>966</v>
      </c>
      <c r="N531">
        <f>Model_dem!G271</f>
        <v>966</v>
      </c>
      <c r="O531" s="23"/>
      <c r="P531" t="str">
        <f>IF(OR(H_24!$Q531&lt;&gt;A531,R531&lt;&gt;B531,S531&lt;&gt;C531,T531&lt;&gt;D531),"Aqui", " ")</f>
        <v>Aqui</v>
      </c>
      <c r="Q531" t="s">
        <v>527</v>
      </c>
      <c r="R531">
        <v>1</v>
      </c>
      <c r="S531">
        <v>25</v>
      </c>
      <c r="T531">
        <v>0.15</v>
      </c>
      <c r="U531">
        <v>100</v>
      </c>
      <c r="V531">
        <v>965</v>
      </c>
      <c r="W531">
        <v>13.7828</v>
      </c>
      <c r="X531">
        <v>0</v>
      </c>
      <c r="Y531">
        <v>3708</v>
      </c>
      <c r="Z531">
        <v>1800.89</v>
      </c>
      <c r="AA531">
        <v>77758</v>
      </c>
      <c r="AE531" t="s">
        <v>520</v>
      </c>
      <c r="AF531">
        <v>2</v>
      </c>
      <c r="AG531">
        <v>25</v>
      </c>
      <c r="AH531">
        <v>0.1</v>
      </c>
      <c r="AI531">
        <v>50</v>
      </c>
      <c r="AJ531">
        <v>655</v>
      </c>
      <c r="AK531">
        <v>2.6941099999999998</v>
      </c>
      <c r="AL531">
        <v>0</v>
      </c>
      <c r="AM531">
        <v>169546</v>
      </c>
      <c r="AN531">
        <v>1800</v>
      </c>
      <c r="AO531">
        <v>46731</v>
      </c>
    </row>
    <row r="532" spans="1:41" x14ac:dyDescent="0.3">
      <c r="A532" s="65" t="s">
        <v>516</v>
      </c>
      <c r="B532" s="66">
        <v>1</v>
      </c>
      <c r="C532" s="66">
        <v>10</v>
      </c>
      <c r="D532" s="66">
        <v>0.15</v>
      </c>
      <c r="E532" t="s">
        <v>0</v>
      </c>
      <c r="F532" t="s">
        <v>3</v>
      </c>
      <c r="G532" s="39" t="e">
        <f t="shared" si="67"/>
        <v>#VALUE!</v>
      </c>
      <c r="H532" t="s">
        <v>3</v>
      </c>
      <c r="K532" t="s">
        <v>3</v>
      </c>
      <c r="L532" s="57" t="str">
        <f>IF(OR(H_24!$F532="---",H_24!$F532="infeas",H_24!$F532="inf"),"---",(H_24!$F532/M532)-1)</f>
        <v>---</v>
      </c>
      <c r="M532" s="20">
        <f>Model_dem!L272</f>
        <v>966</v>
      </c>
      <c r="N532">
        <f>Model_dem!G272</f>
        <v>966</v>
      </c>
      <c r="O532" s="23"/>
      <c r="P532" t="str">
        <f>IF(OR(H_24!$Q532&lt;&gt;A532,R532&lt;&gt;B532,S532&lt;&gt;C532,T532&lt;&gt;D532),"Aqui", " ")</f>
        <v>Aqui</v>
      </c>
      <c r="Q532" t="s">
        <v>527</v>
      </c>
      <c r="R532">
        <v>1</v>
      </c>
      <c r="S532">
        <v>25</v>
      </c>
      <c r="T532">
        <v>0.2</v>
      </c>
      <c r="U532">
        <v>100</v>
      </c>
      <c r="V532">
        <v>980</v>
      </c>
      <c r="W532">
        <v>1616.67</v>
      </c>
      <c r="X532">
        <v>434</v>
      </c>
      <c r="Y532">
        <v>489</v>
      </c>
      <c r="Z532">
        <v>1802.08</v>
      </c>
      <c r="AA532">
        <v>36643</v>
      </c>
      <c r="AE532" t="s">
        <v>520</v>
      </c>
      <c r="AF532">
        <v>2</v>
      </c>
      <c r="AG532">
        <v>25</v>
      </c>
      <c r="AH532">
        <v>0.15</v>
      </c>
      <c r="AI532">
        <v>50</v>
      </c>
      <c r="AJ532">
        <v>655</v>
      </c>
      <c r="AK532">
        <v>2.3889999999999998</v>
      </c>
      <c r="AL532">
        <v>0</v>
      </c>
      <c r="AM532">
        <v>62885</v>
      </c>
      <c r="AN532">
        <v>1800.95</v>
      </c>
      <c r="AO532">
        <v>34452</v>
      </c>
    </row>
    <row r="533" spans="1:41" x14ac:dyDescent="0.3">
      <c r="A533" s="68" t="s">
        <v>516</v>
      </c>
      <c r="B533" s="20">
        <v>1</v>
      </c>
      <c r="C533" s="20">
        <v>10</v>
      </c>
      <c r="D533" s="20">
        <v>0.2</v>
      </c>
      <c r="E533" t="s">
        <v>1</v>
      </c>
      <c r="F533" t="s">
        <v>3</v>
      </c>
      <c r="G533" s="39" t="e">
        <f t="shared" si="67"/>
        <v>#VALUE!</v>
      </c>
      <c r="H533" t="s">
        <v>3</v>
      </c>
      <c r="K533" t="s">
        <v>3</v>
      </c>
      <c r="L533" s="57" t="str">
        <f>IF(OR(H_24!$F533="---",H_24!$F533="infeas",H_24!$F533="inf"),"---",(H_24!$F533/M533)-1)</f>
        <v>---</v>
      </c>
      <c r="M533" s="20">
        <f>Model_dem!L273</f>
        <v>966</v>
      </c>
      <c r="N533">
        <f>Model_dem!G273</f>
        <v>966</v>
      </c>
      <c r="O533" s="23"/>
      <c r="P533" t="str">
        <f>IF(OR(H_24!$Q533&lt;&gt;A533,R533&lt;&gt;B533,S533&lt;&gt;C533,T533&lt;&gt;D533),"Aqui", " ")</f>
        <v>Aqui</v>
      </c>
      <c r="Q533" t="s">
        <v>527</v>
      </c>
      <c r="R533">
        <v>1</v>
      </c>
      <c r="S533">
        <v>50</v>
      </c>
      <c r="T533">
        <v>0.05</v>
      </c>
      <c r="U533">
        <v>100</v>
      </c>
      <c r="V533">
        <v>960</v>
      </c>
      <c r="W533">
        <v>84.986699999999999</v>
      </c>
      <c r="X533">
        <v>1</v>
      </c>
      <c r="Y533">
        <v>8431</v>
      </c>
      <c r="Z533">
        <v>1800.09</v>
      </c>
      <c r="AA533">
        <v>189180</v>
      </c>
      <c r="AE533" t="s">
        <v>520</v>
      </c>
      <c r="AF533">
        <v>2</v>
      </c>
      <c r="AG533">
        <v>25</v>
      </c>
      <c r="AH533">
        <v>0.2</v>
      </c>
      <c r="AI533">
        <v>50</v>
      </c>
      <c r="AJ533">
        <v>657</v>
      </c>
      <c r="AK533">
        <v>4.0739700000000001</v>
      </c>
      <c r="AL533">
        <v>0</v>
      </c>
      <c r="AM533">
        <v>42760</v>
      </c>
      <c r="AN533">
        <v>1800.01</v>
      </c>
      <c r="AO533">
        <v>28182</v>
      </c>
    </row>
    <row r="534" spans="1:41" x14ac:dyDescent="0.3">
      <c r="A534" s="65" t="s">
        <v>516</v>
      </c>
      <c r="B534" s="66">
        <v>1</v>
      </c>
      <c r="C534" s="66">
        <v>25</v>
      </c>
      <c r="D534" s="66">
        <v>0.05</v>
      </c>
      <c r="E534" t="s">
        <v>0</v>
      </c>
      <c r="F534" t="s">
        <v>3</v>
      </c>
      <c r="G534" s="39" t="e">
        <f t="shared" si="67"/>
        <v>#VALUE!</v>
      </c>
      <c r="H534" t="s">
        <v>3</v>
      </c>
      <c r="K534" t="s">
        <v>3</v>
      </c>
      <c r="L534" s="57" t="str">
        <f>IF(OR(H_24!$F534="---",H_24!$F534="infeas",H_24!$F534="inf"),"---",(H_24!$F534/M534)-1)</f>
        <v>---</v>
      </c>
      <c r="M534" s="20">
        <f>Model_dem!L274</f>
        <v>966</v>
      </c>
      <c r="N534">
        <f>Model_dem!G274</f>
        <v>966</v>
      </c>
      <c r="O534" s="23"/>
      <c r="P534" t="str">
        <f>IF(OR(H_24!$Q534&lt;&gt;A534,R534&lt;&gt;B534,S534&lt;&gt;C534,T534&lt;&gt;D534),"Aqui", " ")</f>
        <v>Aqui</v>
      </c>
      <c r="Q534" t="s">
        <v>527</v>
      </c>
      <c r="R534">
        <v>1</v>
      </c>
      <c r="S534">
        <v>50</v>
      </c>
      <c r="T534">
        <v>0.1</v>
      </c>
      <c r="U534">
        <v>100</v>
      </c>
      <c r="V534">
        <v>965</v>
      </c>
      <c r="W534">
        <v>65.737399999999994</v>
      </c>
      <c r="X534">
        <v>8</v>
      </c>
      <c r="Y534">
        <v>2858</v>
      </c>
      <c r="Z534">
        <v>1800.1</v>
      </c>
      <c r="AA534">
        <v>70683</v>
      </c>
      <c r="AE534" t="s">
        <v>520</v>
      </c>
      <c r="AF534">
        <v>2</v>
      </c>
      <c r="AG534">
        <v>50</v>
      </c>
      <c r="AH534">
        <v>0.05</v>
      </c>
      <c r="AI534">
        <v>50</v>
      </c>
      <c r="AJ534">
        <v>653</v>
      </c>
      <c r="AK534">
        <v>1.5926</v>
      </c>
      <c r="AL534">
        <v>0</v>
      </c>
      <c r="AM534">
        <v>275225</v>
      </c>
      <c r="AN534">
        <v>1800.01</v>
      </c>
      <c r="AO534">
        <v>56857</v>
      </c>
    </row>
    <row r="535" spans="1:41" x14ac:dyDescent="0.3">
      <c r="A535" s="68" t="s">
        <v>516</v>
      </c>
      <c r="B535" s="20">
        <v>1</v>
      </c>
      <c r="C535" s="20">
        <v>25</v>
      </c>
      <c r="D535" s="20">
        <v>0.1</v>
      </c>
      <c r="E535" t="s">
        <v>0</v>
      </c>
      <c r="F535" t="s">
        <v>3</v>
      </c>
      <c r="G535" s="39" t="e">
        <f t="shared" si="67"/>
        <v>#VALUE!</v>
      </c>
      <c r="H535" t="s">
        <v>3</v>
      </c>
      <c r="K535" t="s">
        <v>3</v>
      </c>
      <c r="L535" s="57" t="str">
        <f>IF(OR(H_24!$F535="---",H_24!$F535="infeas",H_24!$F535="inf"),"---",(H_24!$F535/M535)-1)</f>
        <v>---</v>
      </c>
      <c r="M535" s="20">
        <f>Model_dem!L275</f>
        <v>966</v>
      </c>
      <c r="N535">
        <f>Model_dem!G275</f>
        <v>978</v>
      </c>
      <c r="O535" s="23"/>
      <c r="P535" t="str">
        <f>IF(OR(H_24!$Q535&lt;&gt;A535,R535&lt;&gt;B535,S535&lt;&gt;C535,T535&lt;&gt;D535),"Aqui", " ")</f>
        <v>Aqui</v>
      </c>
      <c r="Q535" t="s">
        <v>527</v>
      </c>
      <c r="R535">
        <v>2</v>
      </c>
      <c r="S535">
        <v>5</v>
      </c>
      <c r="T535">
        <v>0.05</v>
      </c>
      <c r="U535">
        <v>100</v>
      </c>
      <c r="V535">
        <v>954</v>
      </c>
      <c r="W535">
        <v>7.3045099999999996</v>
      </c>
      <c r="X535">
        <v>6</v>
      </c>
      <c r="Y535">
        <v>37634</v>
      </c>
      <c r="Z535">
        <v>1800.02</v>
      </c>
      <c r="AA535">
        <v>264699</v>
      </c>
      <c r="AE535" t="s">
        <v>520</v>
      </c>
      <c r="AF535">
        <v>2</v>
      </c>
      <c r="AG535">
        <v>50</v>
      </c>
      <c r="AH535">
        <v>0.1</v>
      </c>
      <c r="AI535">
        <v>50</v>
      </c>
      <c r="AJ535">
        <v>657</v>
      </c>
      <c r="AK535">
        <v>8.0330999999999992</v>
      </c>
      <c r="AL535">
        <v>0</v>
      </c>
      <c r="AM535">
        <v>130816</v>
      </c>
      <c r="AN535">
        <v>1800.05</v>
      </c>
      <c r="AO535">
        <v>41007</v>
      </c>
    </row>
    <row r="536" spans="1:41" x14ac:dyDescent="0.3">
      <c r="A536" s="65" t="s">
        <v>516</v>
      </c>
      <c r="B536" s="66">
        <v>1</v>
      </c>
      <c r="C536" s="66">
        <v>25</v>
      </c>
      <c r="D536" s="66">
        <v>0.15</v>
      </c>
      <c r="E536" t="s">
        <v>0</v>
      </c>
      <c r="F536" t="s">
        <v>3</v>
      </c>
      <c r="G536" s="39" t="e">
        <f t="shared" si="67"/>
        <v>#VALUE!</v>
      </c>
      <c r="H536" t="s">
        <v>3</v>
      </c>
      <c r="K536" t="s">
        <v>3</v>
      </c>
      <c r="L536" s="57" t="str">
        <f>IF(OR(H_24!$F536="---",H_24!$F536="infeas",H_24!$F536="inf"),"---",(H_24!$F536/M536)-1)</f>
        <v>---</v>
      </c>
      <c r="M536" s="20">
        <f>Model_dem!L276</f>
        <v>966</v>
      </c>
      <c r="N536">
        <f>Model_dem!G276</f>
        <v>979</v>
      </c>
      <c r="O536" s="23"/>
      <c r="P536" t="str">
        <f>IF(OR(H_24!$Q536&lt;&gt;A536,R536&lt;&gt;B536,S536&lt;&gt;C536,T536&lt;&gt;D536),"Aqui", " ")</f>
        <v>Aqui</v>
      </c>
      <c r="Q536" t="s">
        <v>527</v>
      </c>
      <c r="R536">
        <v>2</v>
      </c>
      <c r="S536">
        <v>5</v>
      </c>
      <c r="T536">
        <v>0.1</v>
      </c>
      <c r="U536">
        <v>100</v>
      </c>
      <c r="V536">
        <v>954</v>
      </c>
      <c r="W536">
        <v>7.9943499999999998</v>
      </c>
      <c r="X536">
        <v>0</v>
      </c>
      <c r="Y536">
        <v>32113</v>
      </c>
      <c r="Z536">
        <v>1800.01</v>
      </c>
      <c r="AA536">
        <v>266506</v>
      </c>
      <c r="AE536" t="s">
        <v>520</v>
      </c>
      <c r="AF536">
        <v>2</v>
      </c>
      <c r="AG536">
        <v>50</v>
      </c>
      <c r="AH536">
        <v>0.15</v>
      </c>
      <c r="AI536">
        <v>50</v>
      </c>
      <c r="AJ536">
        <v>657</v>
      </c>
      <c r="AK536">
        <v>1.27329</v>
      </c>
      <c r="AL536">
        <v>0</v>
      </c>
      <c r="AM536">
        <v>26421</v>
      </c>
      <c r="AN536">
        <v>1800.1</v>
      </c>
      <c r="AO536">
        <v>22871</v>
      </c>
    </row>
    <row r="537" spans="1:41" x14ac:dyDescent="0.3">
      <c r="A537" s="68" t="s">
        <v>516</v>
      </c>
      <c r="B537" s="20">
        <v>1</v>
      </c>
      <c r="C537" s="20">
        <v>25</v>
      </c>
      <c r="D537" s="20">
        <v>0.2</v>
      </c>
      <c r="E537" t="s">
        <v>1</v>
      </c>
      <c r="F537" t="s">
        <v>3</v>
      </c>
      <c r="G537" s="39" t="e">
        <f t="shared" si="67"/>
        <v>#VALUE!</v>
      </c>
      <c r="H537" t="s">
        <v>3</v>
      </c>
      <c r="K537" t="s">
        <v>3</v>
      </c>
      <c r="L537" s="57" t="str">
        <f>IF(OR(H_24!$F537="---",H_24!$F537="infeas",H_24!$F537="inf"),"---",(H_24!$F537/M537)-1)</f>
        <v>---</v>
      </c>
      <c r="M537" s="20">
        <f>Model_dem!L277</f>
        <v>966</v>
      </c>
      <c r="N537">
        <f>Model_dem!G277</f>
        <v>988</v>
      </c>
      <c r="O537" s="23"/>
      <c r="P537" t="str">
        <f>IF(OR(H_24!$Q537&lt;&gt;A537,R537&lt;&gt;B537,S537&lt;&gt;C537,T537&lt;&gt;D537),"Aqui", " ")</f>
        <v>Aqui</v>
      </c>
      <c r="Q537" t="s">
        <v>527</v>
      </c>
      <c r="R537">
        <v>2</v>
      </c>
      <c r="S537">
        <v>5</v>
      </c>
      <c r="T537">
        <v>0.15</v>
      </c>
      <c r="U537">
        <v>100</v>
      </c>
      <c r="V537">
        <v>961</v>
      </c>
      <c r="W537">
        <v>13.601800000000001</v>
      </c>
      <c r="X537">
        <v>0</v>
      </c>
      <c r="Y537">
        <v>21548</v>
      </c>
      <c r="Z537">
        <v>1800</v>
      </c>
      <c r="AA537">
        <v>234226</v>
      </c>
      <c r="AE537" t="s">
        <v>520</v>
      </c>
      <c r="AF537">
        <v>2</v>
      </c>
      <c r="AG537">
        <v>50</v>
      </c>
      <c r="AH537">
        <v>0.2</v>
      </c>
      <c r="AI537">
        <v>50</v>
      </c>
      <c r="AJ537">
        <v>742</v>
      </c>
      <c r="AK537">
        <v>1460.13</v>
      </c>
      <c r="AL537">
        <v>0</v>
      </c>
      <c r="AM537">
        <v>3</v>
      </c>
      <c r="AN537">
        <v>1801.5</v>
      </c>
      <c r="AO537">
        <v>296</v>
      </c>
    </row>
    <row r="538" spans="1:41" x14ac:dyDescent="0.3">
      <c r="A538" s="65" t="s">
        <v>516</v>
      </c>
      <c r="B538" s="66">
        <v>1</v>
      </c>
      <c r="C538" s="66">
        <v>50</v>
      </c>
      <c r="D538" s="66">
        <v>0.05</v>
      </c>
      <c r="E538" t="s">
        <v>0</v>
      </c>
      <c r="F538" t="s">
        <v>3</v>
      </c>
      <c r="G538" s="39" t="e">
        <f t="shared" si="67"/>
        <v>#VALUE!</v>
      </c>
      <c r="H538" t="s">
        <v>3</v>
      </c>
      <c r="K538" t="s">
        <v>3</v>
      </c>
      <c r="L538" s="57" t="str">
        <f>IF(OR(H_24!$F538="---",H_24!$F538="infeas",H_24!$F538="inf"),"---",(H_24!$F538/M538)-1)</f>
        <v>---</v>
      </c>
      <c r="M538" s="20">
        <f>Model_dem!L278</f>
        <v>966</v>
      </c>
      <c r="N538">
        <f>Model_dem!G278</f>
        <v>971</v>
      </c>
      <c r="O538" s="23"/>
      <c r="P538" t="str">
        <f>IF(OR(H_24!$Q538&lt;&gt;A538,R538&lt;&gt;B538,S538&lt;&gt;C538,T538&lt;&gt;D538),"Aqui", " ")</f>
        <v>Aqui</v>
      </c>
      <c r="Q538" t="s">
        <v>527</v>
      </c>
      <c r="R538">
        <v>2</v>
      </c>
      <c r="S538">
        <v>5</v>
      </c>
      <c r="T538">
        <v>0.2</v>
      </c>
      <c r="U538">
        <v>100</v>
      </c>
      <c r="V538">
        <v>960</v>
      </c>
      <c r="W538">
        <v>19.0931</v>
      </c>
      <c r="X538">
        <v>0</v>
      </c>
      <c r="Y538">
        <v>4987</v>
      </c>
      <c r="Z538">
        <v>1800.51</v>
      </c>
      <c r="AA538">
        <v>125159</v>
      </c>
      <c r="AE538" t="s">
        <v>520</v>
      </c>
      <c r="AF538">
        <v>3</v>
      </c>
      <c r="AG538">
        <v>0</v>
      </c>
      <c r="AH538">
        <v>0.05</v>
      </c>
      <c r="AI538">
        <v>50</v>
      </c>
      <c r="AJ538">
        <v>657</v>
      </c>
      <c r="AK538">
        <v>0.86513099999999998</v>
      </c>
      <c r="AL538">
        <v>0</v>
      </c>
      <c r="AM538">
        <v>749546</v>
      </c>
      <c r="AN538">
        <v>1800.04</v>
      </c>
      <c r="AO538">
        <v>77003</v>
      </c>
    </row>
    <row r="539" spans="1:41" x14ac:dyDescent="0.3">
      <c r="A539" s="68" t="s">
        <v>516</v>
      </c>
      <c r="B539" s="20">
        <v>1</v>
      </c>
      <c r="C539" s="20">
        <v>50</v>
      </c>
      <c r="D539" s="20">
        <v>0.1</v>
      </c>
      <c r="E539" t="s">
        <v>0</v>
      </c>
      <c r="F539" t="s">
        <v>3</v>
      </c>
      <c r="G539" s="39" t="e">
        <f t="shared" si="67"/>
        <v>#VALUE!</v>
      </c>
      <c r="H539" t="s">
        <v>3</v>
      </c>
      <c r="K539" t="s">
        <v>3</v>
      </c>
      <c r="L539" s="57" t="str">
        <f>IF(OR(H_24!$F539="---",H_24!$F539="infeas",H_24!$F539="inf"),"---",(H_24!$F539/M539)-1)</f>
        <v>---</v>
      </c>
      <c r="M539" s="20">
        <f>Model_dem!L279</f>
        <v>966</v>
      </c>
      <c r="N539">
        <f>Model_dem!G279</f>
        <v>986</v>
      </c>
      <c r="O539" s="23"/>
      <c r="P539" t="str">
        <f>IF(OR(H_24!$Q539&lt;&gt;A539,R539&lt;&gt;B539,S539&lt;&gt;C539,T539&lt;&gt;D539),"Aqui", " ")</f>
        <v>Aqui</v>
      </c>
      <c r="Q539" t="s">
        <v>527</v>
      </c>
      <c r="R539">
        <v>2</v>
      </c>
      <c r="S539">
        <v>10</v>
      </c>
      <c r="T539">
        <v>0.05</v>
      </c>
      <c r="U539">
        <v>100</v>
      </c>
      <c r="V539">
        <v>954</v>
      </c>
      <c r="W539">
        <v>9.7333999999999996</v>
      </c>
      <c r="X539">
        <v>3</v>
      </c>
      <c r="Y539">
        <v>23700</v>
      </c>
      <c r="Z539">
        <v>1800</v>
      </c>
      <c r="AA539">
        <v>206836</v>
      </c>
      <c r="AE539" t="s">
        <v>520</v>
      </c>
      <c r="AF539">
        <v>3</v>
      </c>
      <c r="AG539">
        <v>0</v>
      </c>
      <c r="AH539">
        <v>0.1</v>
      </c>
      <c r="AI539">
        <v>50</v>
      </c>
      <c r="AJ539" t="s">
        <v>511</v>
      </c>
      <c r="AK539" t="s">
        <v>511</v>
      </c>
      <c r="AL539" t="s">
        <v>511</v>
      </c>
      <c r="AM539" t="s">
        <v>511</v>
      </c>
      <c r="AN539" t="s">
        <v>511</v>
      </c>
    </row>
    <row r="540" spans="1:41" x14ac:dyDescent="0.3">
      <c r="A540" s="65" t="s">
        <v>516</v>
      </c>
      <c r="B540" s="66">
        <v>1</v>
      </c>
      <c r="C540" s="66">
        <v>50</v>
      </c>
      <c r="D540" s="66">
        <v>0.15</v>
      </c>
      <c r="E540" t="s">
        <v>0</v>
      </c>
      <c r="F540" t="s">
        <v>3</v>
      </c>
      <c r="G540" s="39" t="e">
        <f t="shared" si="67"/>
        <v>#VALUE!</v>
      </c>
      <c r="H540" t="s">
        <v>3</v>
      </c>
      <c r="K540" t="s">
        <v>3</v>
      </c>
      <c r="L540" s="57" t="str">
        <f>IF(OR(H_24!$F540="---",H_24!$F540="infeas",H_24!$F540="inf"),"---",(H_24!$F540/M540)-1)</f>
        <v>---</v>
      </c>
      <c r="M540" s="20">
        <f>Model_dem!L280</f>
        <v>966</v>
      </c>
      <c r="N540">
        <f>Model_dem!G280</f>
        <v>992</v>
      </c>
      <c r="O540" s="23"/>
      <c r="P540" t="str">
        <f>IF(OR(H_24!$Q540&lt;&gt;A540,R540&lt;&gt;B540,S540&lt;&gt;C540,T540&lt;&gt;D540),"Aqui", " ")</f>
        <v>Aqui</v>
      </c>
      <c r="Q540" t="s">
        <v>527</v>
      </c>
      <c r="R540">
        <v>2</v>
      </c>
      <c r="S540">
        <v>10</v>
      </c>
      <c r="T540">
        <v>0.1</v>
      </c>
      <c r="U540">
        <v>100</v>
      </c>
      <c r="V540">
        <v>960</v>
      </c>
      <c r="W540">
        <v>117.90900000000001</v>
      </c>
      <c r="X540">
        <v>113</v>
      </c>
      <c r="Y540">
        <v>5743</v>
      </c>
      <c r="Z540">
        <v>1800.19</v>
      </c>
      <c r="AA540">
        <v>124575</v>
      </c>
      <c r="AE540" t="s">
        <v>520</v>
      </c>
      <c r="AF540">
        <v>3</v>
      </c>
      <c r="AG540">
        <v>0</v>
      </c>
      <c r="AH540">
        <v>0.15</v>
      </c>
      <c r="AI540">
        <v>50</v>
      </c>
      <c r="AJ540" t="s">
        <v>511</v>
      </c>
      <c r="AK540" t="s">
        <v>511</v>
      </c>
      <c r="AL540" t="s">
        <v>511</v>
      </c>
      <c r="AM540" t="s">
        <v>511</v>
      </c>
      <c r="AN540" t="s">
        <v>511</v>
      </c>
    </row>
    <row r="541" spans="1:41" x14ac:dyDescent="0.3">
      <c r="A541" s="68" t="s">
        <v>516</v>
      </c>
      <c r="B541" s="20">
        <v>1</v>
      </c>
      <c r="C541" s="20">
        <v>50</v>
      </c>
      <c r="D541" s="20">
        <v>0.2</v>
      </c>
      <c r="E541" t="s">
        <v>0</v>
      </c>
      <c r="F541" t="s">
        <v>3</v>
      </c>
      <c r="G541" s="39" t="e">
        <f t="shared" si="67"/>
        <v>#VALUE!</v>
      </c>
      <c r="H541" t="s">
        <v>3</v>
      </c>
      <c r="K541" t="s">
        <v>3</v>
      </c>
      <c r="L541" s="57" t="str">
        <f>IF(OR(H_24!$F541="---",H_24!$F541="infeas",H_24!$F541="inf"),"---",(H_24!$F541/M541)-1)</f>
        <v>---</v>
      </c>
      <c r="M541" s="20">
        <f>Model_dem!L281</f>
        <v>966</v>
      </c>
      <c r="N541">
        <f>Model_dem!G281</f>
        <v>1019</v>
      </c>
      <c r="O541" s="23"/>
      <c r="P541" t="str">
        <f>IF(OR(H_24!$Q541&lt;&gt;A541,R541&lt;&gt;B541,S541&lt;&gt;C541,T541&lt;&gt;D541),"Aqui", " ")</f>
        <v>Aqui</v>
      </c>
      <c r="Q541" t="s">
        <v>527</v>
      </c>
      <c r="R541">
        <v>2</v>
      </c>
      <c r="S541">
        <v>10</v>
      </c>
      <c r="T541">
        <v>0.15</v>
      </c>
      <c r="U541">
        <v>100</v>
      </c>
      <c r="V541">
        <v>962</v>
      </c>
      <c r="W541">
        <v>38.626300000000001</v>
      </c>
      <c r="X541">
        <v>4</v>
      </c>
      <c r="Y541">
        <v>1581</v>
      </c>
      <c r="Z541">
        <v>1801.51</v>
      </c>
      <c r="AA541">
        <v>60686</v>
      </c>
      <c r="AE541" t="s">
        <v>520</v>
      </c>
      <c r="AF541">
        <v>3</v>
      </c>
      <c r="AG541">
        <v>0</v>
      </c>
      <c r="AH541">
        <v>0.2</v>
      </c>
      <c r="AI541">
        <v>50</v>
      </c>
      <c r="AJ541" t="s">
        <v>511</v>
      </c>
      <c r="AK541" t="s">
        <v>511</v>
      </c>
      <c r="AL541" t="s">
        <v>511</v>
      </c>
      <c r="AM541" t="s">
        <v>511</v>
      </c>
      <c r="AN541" t="s">
        <v>511</v>
      </c>
    </row>
    <row r="542" spans="1:41" x14ac:dyDescent="0.3">
      <c r="A542" s="65" t="s">
        <v>516</v>
      </c>
      <c r="B542" s="66">
        <v>2</v>
      </c>
      <c r="C542" s="66">
        <v>5</v>
      </c>
      <c r="D542" s="66">
        <v>0.05</v>
      </c>
      <c r="E542" t="s">
        <v>0</v>
      </c>
      <c r="F542" t="s">
        <v>3</v>
      </c>
      <c r="G542" s="39" t="e">
        <f t="shared" si="67"/>
        <v>#VALUE!</v>
      </c>
      <c r="H542" t="s">
        <v>3</v>
      </c>
      <c r="K542" t="s">
        <v>3</v>
      </c>
      <c r="L542" s="57" t="str">
        <f>IF(OR(H_24!$F542="---",H_24!$F542="infeas",H_24!$F542="inf"),"---",(H_24!$F542/M542)-1)</f>
        <v>---</v>
      </c>
      <c r="M542" s="20">
        <f>Model_dem!L282</f>
        <v>966</v>
      </c>
      <c r="N542">
        <f>Model_dem!G282</f>
        <v>966</v>
      </c>
      <c r="O542" s="23"/>
      <c r="P542" t="str">
        <f>IF(OR(H_24!$Q542&lt;&gt;A542,R542&lt;&gt;B542,S542&lt;&gt;C542,T542&lt;&gt;D542),"Aqui", " ")</f>
        <v>Aqui</v>
      </c>
      <c r="Q542" t="s">
        <v>527</v>
      </c>
      <c r="R542">
        <v>2</v>
      </c>
      <c r="S542">
        <v>10</v>
      </c>
      <c r="T542">
        <v>0.2</v>
      </c>
      <c r="U542">
        <v>100</v>
      </c>
      <c r="V542">
        <v>975</v>
      </c>
      <c r="W542">
        <v>106.85299999999999</v>
      </c>
      <c r="X542">
        <v>17</v>
      </c>
      <c r="Y542">
        <v>647</v>
      </c>
      <c r="Z542">
        <v>1801.18</v>
      </c>
      <c r="AA542">
        <v>39944</v>
      </c>
      <c r="AE542" t="s">
        <v>520</v>
      </c>
      <c r="AF542">
        <v>3</v>
      </c>
      <c r="AG542">
        <v>10</v>
      </c>
      <c r="AH542">
        <v>0.05</v>
      </c>
      <c r="AI542">
        <v>50</v>
      </c>
      <c r="AJ542">
        <v>657</v>
      </c>
      <c r="AK542">
        <v>0.89179299999999995</v>
      </c>
      <c r="AL542">
        <v>0</v>
      </c>
      <c r="AM542">
        <v>575357</v>
      </c>
      <c r="AN542">
        <v>1800</v>
      </c>
      <c r="AO542">
        <v>74602</v>
      </c>
    </row>
    <row r="543" spans="1:41" x14ac:dyDescent="0.3">
      <c r="A543" s="68" t="s">
        <v>516</v>
      </c>
      <c r="B543" s="20">
        <v>2</v>
      </c>
      <c r="C543" s="20">
        <v>5</v>
      </c>
      <c r="D543" s="20">
        <v>0.1</v>
      </c>
      <c r="E543" t="s">
        <v>0</v>
      </c>
      <c r="F543" t="s">
        <v>3</v>
      </c>
      <c r="G543" s="39" t="e">
        <f t="shared" si="67"/>
        <v>#VALUE!</v>
      </c>
      <c r="H543" t="s">
        <v>3</v>
      </c>
      <c r="K543" t="s">
        <v>3</v>
      </c>
      <c r="L543" s="57" t="str">
        <f>IF(OR(H_24!$F543="---",H_24!$F543="infeas",H_24!$F543="inf"),"---",(H_24!$F543/M543)-1)</f>
        <v>---</v>
      </c>
      <c r="M543" s="20">
        <f>Model_dem!L283</f>
        <v>966</v>
      </c>
      <c r="N543">
        <f>Model_dem!G283</f>
        <v>966</v>
      </c>
      <c r="O543" s="23"/>
      <c r="P543" t="str">
        <f>IF(OR(H_24!$Q543&lt;&gt;A543,R543&lt;&gt;B543,S543&lt;&gt;C543,T543&lt;&gt;D543),"Aqui", " ")</f>
        <v>Aqui</v>
      </c>
      <c r="Q543" t="s">
        <v>527</v>
      </c>
      <c r="R543">
        <v>2</v>
      </c>
      <c r="S543">
        <v>25</v>
      </c>
      <c r="T543">
        <v>0.05</v>
      </c>
      <c r="U543">
        <v>100</v>
      </c>
      <c r="V543">
        <v>960</v>
      </c>
      <c r="W543">
        <v>253.441</v>
      </c>
      <c r="X543">
        <v>178</v>
      </c>
      <c r="Y543">
        <v>2839</v>
      </c>
      <c r="Z543">
        <v>1800.3</v>
      </c>
      <c r="AA543">
        <v>85733</v>
      </c>
      <c r="AE543" t="s">
        <v>520</v>
      </c>
      <c r="AF543">
        <v>3</v>
      </c>
      <c r="AG543">
        <v>10</v>
      </c>
      <c r="AH543">
        <v>0.1</v>
      </c>
      <c r="AI543">
        <v>50</v>
      </c>
      <c r="AJ543" t="s">
        <v>511</v>
      </c>
      <c r="AK543" t="s">
        <v>511</v>
      </c>
      <c r="AL543" t="s">
        <v>511</v>
      </c>
      <c r="AM543" t="s">
        <v>511</v>
      </c>
      <c r="AN543" t="s">
        <v>511</v>
      </c>
    </row>
    <row r="544" spans="1:41" x14ac:dyDescent="0.3">
      <c r="A544" s="65" t="s">
        <v>516</v>
      </c>
      <c r="B544" s="66">
        <v>2</v>
      </c>
      <c r="C544" s="66">
        <v>5</v>
      </c>
      <c r="D544" s="66">
        <v>0.15</v>
      </c>
      <c r="E544" t="s">
        <v>0</v>
      </c>
      <c r="F544" t="s">
        <v>3</v>
      </c>
      <c r="G544" s="39" t="e">
        <f t="shared" si="67"/>
        <v>#VALUE!</v>
      </c>
      <c r="H544" t="s">
        <v>3</v>
      </c>
      <c r="K544" t="s">
        <v>3</v>
      </c>
      <c r="L544" s="57" t="str">
        <f>IF(OR(H_24!$F544="---",H_24!$F544="infeas",H_24!$F544="inf"),"---",(H_24!$F544/M544)-1)</f>
        <v>---</v>
      </c>
      <c r="M544" s="20">
        <f>Model_dem!L284</f>
        <v>966</v>
      </c>
      <c r="N544">
        <f>Model_dem!G284</f>
        <v>969</v>
      </c>
      <c r="O544" s="23"/>
      <c r="P544" t="str">
        <f>IF(OR(H_24!$Q544&lt;&gt;A544,R544&lt;&gt;B544,S544&lt;&gt;C544,T544&lt;&gt;D544),"Aqui", " ")</f>
        <v>Aqui</v>
      </c>
      <c r="Q544" t="s">
        <v>527</v>
      </c>
      <c r="R544">
        <v>2</v>
      </c>
      <c r="S544">
        <v>25</v>
      </c>
      <c r="T544">
        <v>0.1</v>
      </c>
      <c r="U544">
        <v>100</v>
      </c>
      <c r="V544">
        <v>977</v>
      </c>
      <c r="W544">
        <v>77.099699999999999</v>
      </c>
      <c r="X544">
        <v>5</v>
      </c>
      <c r="Y544">
        <v>865</v>
      </c>
      <c r="Z544">
        <v>1800.23</v>
      </c>
      <c r="AA544">
        <v>59811</v>
      </c>
      <c r="AE544" t="s">
        <v>520</v>
      </c>
      <c r="AF544">
        <v>3</v>
      </c>
      <c r="AG544">
        <v>10</v>
      </c>
      <c r="AH544">
        <v>0.15</v>
      </c>
      <c r="AI544">
        <v>50</v>
      </c>
      <c r="AJ544" t="s">
        <v>511</v>
      </c>
      <c r="AK544" t="s">
        <v>511</v>
      </c>
      <c r="AL544" t="s">
        <v>511</v>
      </c>
      <c r="AM544" t="s">
        <v>511</v>
      </c>
      <c r="AN544" t="s">
        <v>511</v>
      </c>
    </row>
    <row r="545" spans="1:41" x14ac:dyDescent="0.3">
      <c r="A545" s="68" t="s">
        <v>516</v>
      </c>
      <c r="B545" s="20">
        <v>2</v>
      </c>
      <c r="C545" s="20">
        <v>5</v>
      </c>
      <c r="D545" s="20">
        <v>0.2</v>
      </c>
      <c r="E545" t="s">
        <v>0</v>
      </c>
      <c r="F545" t="s">
        <v>3</v>
      </c>
      <c r="G545" s="39" t="e">
        <f t="shared" si="67"/>
        <v>#VALUE!</v>
      </c>
      <c r="H545" t="s">
        <v>3</v>
      </c>
      <c r="K545" t="s">
        <v>3</v>
      </c>
      <c r="L545" s="57" t="str">
        <f>IF(OR(H_24!$F545="---",H_24!$F545="infeas",H_24!$F545="inf"),"---",(H_24!$F545/M545)-1)</f>
        <v>---</v>
      </c>
      <c r="M545" s="20">
        <f>Model_dem!L285</f>
        <v>966</v>
      </c>
      <c r="N545">
        <f>Model_dem!G285</f>
        <v>977</v>
      </c>
      <c r="O545" s="23"/>
      <c r="P545" t="str">
        <f>IF(OR(H_24!$Q545&lt;&gt;A545,R545&lt;&gt;B545,S545&lt;&gt;C545,T545&lt;&gt;D545),"Aqui", " ")</f>
        <v>Aqui</v>
      </c>
      <c r="Q545" t="s">
        <v>527</v>
      </c>
      <c r="R545">
        <v>2</v>
      </c>
      <c r="S545">
        <v>25</v>
      </c>
      <c r="T545">
        <v>0.15</v>
      </c>
      <c r="U545">
        <v>100</v>
      </c>
      <c r="V545">
        <v>1001</v>
      </c>
      <c r="W545">
        <v>588.63199999999995</v>
      </c>
      <c r="X545">
        <v>0</v>
      </c>
      <c r="Y545">
        <v>25</v>
      </c>
      <c r="Z545">
        <v>1820.09</v>
      </c>
      <c r="AA545">
        <v>5357</v>
      </c>
      <c r="AE545" t="s">
        <v>520</v>
      </c>
      <c r="AF545">
        <v>3</v>
      </c>
      <c r="AG545">
        <v>10</v>
      </c>
      <c r="AH545">
        <v>0.2</v>
      </c>
      <c r="AI545">
        <v>50</v>
      </c>
      <c r="AJ545" t="s">
        <v>511</v>
      </c>
      <c r="AK545" t="s">
        <v>511</v>
      </c>
      <c r="AL545" t="s">
        <v>511</v>
      </c>
      <c r="AM545" t="s">
        <v>511</v>
      </c>
      <c r="AN545" t="s">
        <v>511</v>
      </c>
    </row>
    <row r="546" spans="1:41" x14ac:dyDescent="0.3">
      <c r="A546" s="65" t="s">
        <v>516</v>
      </c>
      <c r="B546" s="66">
        <v>2</v>
      </c>
      <c r="C546" s="66">
        <v>10</v>
      </c>
      <c r="D546" s="66">
        <v>0.05</v>
      </c>
      <c r="E546" t="s">
        <v>0</v>
      </c>
      <c r="F546" t="s">
        <v>3</v>
      </c>
      <c r="G546" s="39" t="e">
        <f t="shared" si="67"/>
        <v>#VALUE!</v>
      </c>
      <c r="H546" t="s">
        <v>3</v>
      </c>
      <c r="K546" t="s">
        <v>3</v>
      </c>
      <c r="L546" s="57" t="str">
        <f>IF(OR(H_24!$F546="---",H_24!$F546="infeas",H_24!$F546="inf"),"---",(H_24!$F546/M546)-1)</f>
        <v>---</v>
      </c>
      <c r="M546" s="20">
        <f>Model_dem!L286</f>
        <v>966</v>
      </c>
      <c r="N546">
        <f>Model_dem!G286</f>
        <v>966</v>
      </c>
      <c r="O546" s="23"/>
      <c r="P546" t="str">
        <f>IF(OR(H_24!$Q546&lt;&gt;A546,R546&lt;&gt;B546,S546&lt;&gt;C546,T546&lt;&gt;D546),"Aqui", " ")</f>
        <v>Aqui</v>
      </c>
      <c r="Q546" t="s">
        <v>527</v>
      </c>
      <c r="R546">
        <v>2</v>
      </c>
      <c r="S546">
        <v>25</v>
      </c>
      <c r="T546">
        <v>0.2</v>
      </c>
      <c r="U546">
        <v>100</v>
      </c>
      <c r="V546" t="s">
        <v>46</v>
      </c>
      <c r="W546">
        <v>60.023400000000002</v>
      </c>
      <c r="X546">
        <v>0</v>
      </c>
      <c r="Y546">
        <v>1</v>
      </c>
      <c r="Z546">
        <v>1806.95</v>
      </c>
      <c r="AA546">
        <v>673</v>
      </c>
      <c r="AE546" t="s">
        <v>520</v>
      </c>
      <c r="AF546">
        <v>3</v>
      </c>
      <c r="AG546">
        <v>25</v>
      </c>
      <c r="AH546">
        <v>0.05</v>
      </c>
      <c r="AI546">
        <v>50</v>
      </c>
      <c r="AJ546">
        <v>657</v>
      </c>
      <c r="AK546">
        <v>0.62116099999999996</v>
      </c>
      <c r="AL546">
        <v>0</v>
      </c>
      <c r="AM546">
        <v>512169</v>
      </c>
      <c r="AN546">
        <v>1800</v>
      </c>
      <c r="AO546">
        <v>76258</v>
      </c>
    </row>
    <row r="547" spans="1:41" x14ac:dyDescent="0.3">
      <c r="A547" s="68" t="s">
        <v>516</v>
      </c>
      <c r="B547" s="20">
        <v>2</v>
      </c>
      <c r="C547" s="20">
        <v>10</v>
      </c>
      <c r="D547" s="20">
        <v>0.1</v>
      </c>
      <c r="E547" t="s">
        <v>0</v>
      </c>
      <c r="F547" t="s">
        <v>3</v>
      </c>
      <c r="G547" s="39" t="e">
        <f t="shared" si="67"/>
        <v>#VALUE!</v>
      </c>
      <c r="H547" t="s">
        <v>3</v>
      </c>
      <c r="K547" t="s">
        <v>3</v>
      </c>
      <c r="L547" s="57" t="str">
        <f>IF(OR(H_24!$F547="---",H_24!$F547="infeas",H_24!$F547="inf"),"---",(H_24!$F547/M547)-1)</f>
        <v>---</v>
      </c>
      <c r="M547" s="20">
        <f>Model_dem!L287</f>
        <v>966</v>
      </c>
      <c r="N547">
        <f>Model_dem!G287</f>
        <v>971</v>
      </c>
      <c r="O547" s="23"/>
      <c r="P547" t="str">
        <f>IF(OR(H_24!$Q547&lt;&gt;A547,R547&lt;&gt;B547,S547&lt;&gt;C547,T547&lt;&gt;D547),"Aqui", " ")</f>
        <v>Aqui</v>
      </c>
      <c r="Q547" t="s">
        <v>527</v>
      </c>
      <c r="R547">
        <v>2</v>
      </c>
      <c r="S547">
        <v>50</v>
      </c>
      <c r="T547">
        <v>0.05</v>
      </c>
      <c r="U547">
        <v>100</v>
      </c>
      <c r="V547">
        <v>960</v>
      </c>
      <c r="W547">
        <v>8.6400699999999997</v>
      </c>
      <c r="X547">
        <v>3</v>
      </c>
      <c r="Y547">
        <v>9584</v>
      </c>
      <c r="Z547">
        <v>1800.03</v>
      </c>
      <c r="AA547">
        <v>182392</v>
      </c>
      <c r="AE547" t="s">
        <v>520</v>
      </c>
      <c r="AF547">
        <v>3</v>
      </c>
      <c r="AG547">
        <v>25</v>
      </c>
      <c r="AH547">
        <v>0.1</v>
      </c>
      <c r="AI547">
        <v>50</v>
      </c>
      <c r="AJ547" t="s">
        <v>511</v>
      </c>
      <c r="AK547" t="s">
        <v>511</v>
      </c>
      <c r="AL547" t="s">
        <v>511</v>
      </c>
      <c r="AM547" t="s">
        <v>511</v>
      </c>
      <c r="AN547" t="s">
        <v>511</v>
      </c>
    </row>
    <row r="548" spans="1:41" x14ac:dyDescent="0.3">
      <c r="A548" s="65" t="s">
        <v>516</v>
      </c>
      <c r="B548" s="66">
        <v>2</v>
      </c>
      <c r="C548" s="66">
        <v>10</v>
      </c>
      <c r="D548" s="66">
        <v>0.15</v>
      </c>
      <c r="E548" t="s">
        <v>0</v>
      </c>
      <c r="F548" t="s">
        <v>3</v>
      </c>
      <c r="G548" s="39" t="e">
        <f t="shared" si="67"/>
        <v>#VALUE!</v>
      </c>
      <c r="H548" t="s">
        <v>3</v>
      </c>
      <c r="K548" t="s">
        <v>3</v>
      </c>
      <c r="L548" s="57" t="str">
        <f>IF(OR(H_24!$F548="---",H_24!$F548="infeas",H_24!$F548="inf"),"---",(H_24!$F548/M548)-1)</f>
        <v>---</v>
      </c>
      <c r="M548" s="20">
        <f>Model_dem!L288</f>
        <v>966</v>
      </c>
      <c r="N548">
        <f>Model_dem!G288</f>
        <v>979</v>
      </c>
      <c r="O548" s="23"/>
      <c r="P548" t="str">
        <f>IF(OR(H_24!$Q548&lt;&gt;A548,R548&lt;&gt;B548,S548&lt;&gt;C548,T548&lt;&gt;D548),"Aqui", " ")</f>
        <v>Aqui</v>
      </c>
      <c r="Q548" t="s">
        <v>527</v>
      </c>
      <c r="R548">
        <v>2</v>
      </c>
      <c r="S548">
        <v>50</v>
      </c>
      <c r="T548">
        <v>0.1</v>
      </c>
      <c r="U548">
        <v>100</v>
      </c>
      <c r="V548">
        <v>986</v>
      </c>
      <c r="W548">
        <v>173.02199999999999</v>
      </c>
      <c r="X548">
        <v>15</v>
      </c>
      <c r="Y548">
        <v>332</v>
      </c>
      <c r="Z548">
        <v>1801.3</v>
      </c>
      <c r="AA548">
        <v>35068</v>
      </c>
      <c r="AE548" t="s">
        <v>520</v>
      </c>
      <c r="AF548">
        <v>3</v>
      </c>
      <c r="AG548">
        <v>25</v>
      </c>
      <c r="AH548">
        <v>0.15</v>
      </c>
      <c r="AI548">
        <v>50</v>
      </c>
      <c r="AJ548" t="s">
        <v>511</v>
      </c>
      <c r="AK548" t="s">
        <v>511</v>
      </c>
      <c r="AL548" t="s">
        <v>511</v>
      </c>
      <c r="AM548" t="s">
        <v>511</v>
      </c>
      <c r="AN548" t="s">
        <v>511</v>
      </c>
    </row>
    <row r="549" spans="1:41" x14ac:dyDescent="0.3">
      <c r="A549" s="68" t="s">
        <v>516</v>
      </c>
      <c r="B549" s="20">
        <v>2</v>
      </c>
      <c r="C549" s="20">
        <v>10</v>
      </c>
      <c r="D549" s="20">
        <v>0.2</v>
      </c>
      <c r="E549" t="s">
        <v>0</v>
      </c>
      <c r="F549" t="s">
        <v>3</v>
      </c>
      <c r="G549" s="39" t="e">
        <f t="shared" si="67"/>
        <v>#VALUE!</v>
      </c>
      <c r="H549" t="s">
        <v>3</v>
      </c>
      <c r="K549" t="s">
        <v>3</v>
      </c>
      <c r="L549" s="57" t="str">
        <f>IF(OR(H_24!$F549="---",H_24!$F549="infeas",H_24!$F549="inf"),"---",(H_24!$F549/M549)-1)</f>
        <v>---</v>
      </c>
      <c r="M549" s="20">
        <f>Model_dem!L289</f>
        <v>966</v>
      </c>
      <c r="N549">
        <f>Model_dem!G289</f>
        <v>986</v>
      </c>
      <c r="O549" s="23"/>
      <c r="P549" t="str">
        <f>IF(OR(H_24!$Q549&lt;&gt;A549,R549&lt;&gt;B549,S549&lt;&gt;C549,T549&lt;&gt;D549),"Aqui", " ")</f>
        <v>Aqui</v>
      </c>
      <c r="Q549" t="s">
        <v>527</v>
      </c>
      <c r="R549">
        <v>2</v>
      </c>
      <c r="S549">
        <v>50</v>
      </c>
      <c r="T549">
        <v>0.15</v>
      </c>
      <c r="U549">
        <v>100</v>
      </c>
      <c r="V549" t="s">
        <v>46</v>
      </c>
      <c r="W549">
        <v>60.0396</v>
      </c>
      <c r="X549">
        <v>0</v>
      </c>
      <c r="Y549">
        <v>1</v>
      </c>
      <c r="Z549">
        <v>1803.51</v>
      </c>
      <c r="AA549">
        <v>669</v>
      </c>
      <c r="AE549" t="s">
        <v>520</v>
      </c>
      <c r="AF549">
        <v>3</v>
      </c>
      <c r="AG549">
        <v>25</v>
      </c>
      <c r="AH549">
        <v>0.2</v>
      </c>
      <c r="AI549">
        <v>50</v>
      </c>
      <c r="AJ549" t="s">
        <v>511</v>
      </c>
      <c r="AK549" t="s">
        <v>511</v>
      </c>
      <c r="AL549" t="s">
        <v>511</v>
      </c>
      <c r="AM549" t="s">
        <v>511</v>
      </c>
      <c r="AN549" t="s">
        <v>511</v>
      </c>
    </row>
    <row r="550" spans="1:41" x14ac:dyDescent="0.3">
      <c r="A550" s="65" t="s">
        <v>516</v>
      </c>
      <c r="B550" s="66">
        <v>2</v>
      </c>
      <c r="C550" s="66">
        <v>25</v>
      </c>
      <c r="D550" s="66">
        <v>0.05</v>
      </c>
      <c r="E550" t="s">
        <v>0</v>
      </c>
      <c r="F550" t="s">
        <v>3</v>
      </c>
      <c r="G550" s="39" t="e">
        <f t="shared" si="67"/>
        <v>#VALUE!</v>
      </c>
      <c r="H550" t="s">
        <v>3</v>
      </c>
      <c r="K550" t="s">
        <v>3</v>
      </c>
      <c r="L550" s="57" t="str">
        <f>IF(OR(H_24!$F550="---",H_24!$F550="infeas",H_24!$F550="inf"),"---",(H_24!$F550/M550)-1)</f>
        <v>---</v>
      </c>
      <c r="M550" s="20">
        <f>Model_dem!L290</f>
        <v>966</v>
      </c>
      <c r="N550">
        <f>Model_dem!G290</f>
        <v>971</v>
      </c>
      <c r="O550" s="23"/>
      <c r="P550" t="str">
        <f>IF(OR(H_24!$Q550&lt;&gt;A550,R550&lt;&gt;B550,S550&lt;&gt;C550,T550&lt;&gt;D550),"Aqui", " ")</f>
        <v>Aqui</v>
      </c>
      <c r="Q550" t="s">
        <v>527</v>
      </c>
      <c r="R550">
        <v>2</v>
      </c>
      <c r="S550">
        <v>50</v>
      </c>
      <c r="T550">
        <v>0.2</v>
      </c>
      <c r="U550">
        <v>100</v>
      </c>
      <c r="V550" t="s">
        <v>46</v>
      </c>
      <c r="W550">
        <v>60.022100000000002</v>
      </c>
      <c r="X550">
        <v>0</v>
      </c>
      <c r="Y550">
        <v>1</v>
      </c>
      <c r="Z550">
        <v>1803.48</v>
      </c>
      <c r="AA550">
        <v>673</v>
      </c>
      <c r="AE550" t="s">
        <v>520</v>
      </c>
      <c r="AF550">
        <v>3</v>
      </c>
      <c r="AG550">
        <v>50</v>
      </c>
      <c r="AH550">
        <v>0.05</v>
      </c>
      <c r="AI550">
        <v>50</v>
      </c>
      <c r="AJ550">
        <v>657</v>
      </c>
      <c r="AK550">
        <v>0.69713499999999995</v>
      </c>
      <c r="AL550">
        <v>0</v>
      </c>
      <c r="AM550">
        <v>785448</v>
      </c>
      <c r="AN550">
        <v>1800</v>
      </c>
      <c r="AO550">
        <v>77657</v>
      </c>
    </row>
    <row r="551" spans="1:41" x14ac:dyDescent="0.3">
      <c r="A551" s="68" t="s">
        <v>516</v>
      </c>
      <c r="B551" s="20">
        <v>2</v>
      </c>
      <c r="C551" s="20">
        <v>25</v>
      </c>
      <c r="D551" s="20">
        <v>0.1</v>
      </c>
      <c r="E551" t="s">
        <v>0</v>
      </c>
      <c r="F551" t="s">
        <v>3</v>
      </c>
      <c r="G551" s="39" t="e">
        <f t="shared" si="67"/>
        <v>#VALUE!</v>
      </c>
      <c r="H551" t="s">
        <v>3</v>
      </c>
      <c r="K551" t="s">
        <v>3</v>
      </c>
      <c r="L551" s="57" t="str">
        <f>IF(OR(H_24!$F551="---",H_24!$F551="infeas",H_24!$F551="inf"),"---",(H_24!$F551/M551)-1)</f>
        <v>---</v>
      </c>
      <c r="M551" s="20">
        <f>Model_dem!L291</f>
        <v>966</v>
      </c>
      <c r="N551">
        <f>Model_dem!G291</f>
        <v>988</v>
      </c>
      <c r="O551" s="23"/>
      <c r="P551" t="str">
        <f>IF(OR(H_24!$Q551&lt;&gt;A551,R551&lt;&gt;B551,S551&lt;&gt;C551,T551&lt;&gt;D551),"Aqui", " ")</f>
        <v>Aqui</v>
      </c>
      <c r="Q551" t="s">
        <v>527</v>
      </c>
      <c r="R551">
        <v>3</v>
      </c>
      <c r="S551">
        <v>0</v>
      </c>
      <c r="T551">
        <v>0.05</v>
      </c>
      <c r="U551">
        <v>100</v>
      </c>
      <c r="V551">
        <v>986</v>
      </c>
      <c r="W551">
        <v>32.732599999999998</v>
      </c>
      <c r="X551">
        <v>0</v>
      </c>
      <c r="Y551">
        <v>1816</v>
      </c>
      <c r="Z551">
        <v>1800.04</v>
      </c>
      <c r="AA551">
        <v>105054</v>
      </c>
      <c r="AE551" t="s">
        <v>520</v>
      </c>
      <c r="AF551">
        <v>3</v>
      </c>
      <c r="AG551">
        <v>50</v>
      </c>
      <c r="AH551">
        <v>0.1</v>
      </c>
      <c r="AI551">
        <v>50</v>
      </c>
      <c r="AJ551" t="s">
        <v>511</v>
      </c>
      <c r="AK551" t="s">
        <v>511</v>
      </c>
      <c r="AL551" t="s">
        <v>511</v>
      </c>
      <c r="AM551" t="s">
        <v>511</v>
      </c>
      <c r="AN551" t="s">
        <v>511</v>
      </c>
    </row>
    <row r="552" spans="1:41" x14ac:dyDescent="0.3">
      <c r="A552" s="65" t="s">
        <v>516</v>
      </c>
      <c r="B552" s="66">
        <v>2</v>
      </c>
      <c r="C552" s="66">
        <v>25</v>
      </c>
      <c r="D552" s="66">
        <v>0.15</v>
      </c>
      <c r="E552" t="s">
        <v>0</v>
      </c>
      <c r="F552" t="s">
        <v>3</v>
      </c>
      <c r="G552" s="39" t="e">
        <f t="shared" si="67"/>
        <v>#VALUE!</v>
      </c>
      <c r="H552" t="s">
        <v>3</v>
      </c>
      <c r="K552" t="s">
        <v>3</v>
      </c>
      <c r="L552" s="57" t="str">
        <f>IF(OR(H_24!$F552="---",H_24!$F552="infeas",H_24!$F552="inf"),"---",(H_24!$F552/M552)-1)</f>
        <v>---</v>
      </c>
      <c r="M552" s="20">
        <f>Model_dem!L292</f>
        <v>966</v>
      </c>
      <c r="N552">
        <f>Model_dem!G292</f>
        <v>992</v>
      </c>
      <c r="O552" s="23"/>
      <c r="P552" t="str">
        <f>IF(OR(H_24!$Q552&lt;&gt;A552,R552&lt;&gt;B552,S552&lt;&gt;C552,T552&lt;&gt;D552),"Aqui", " ")</f>
        <v>Aqui</v>
      </c>
      <c r="Q552" t="s">
        <v>527</v>
      </c>
      <c r="R552">
        <v>3</v>
      </c>
      <c r="S552">
        <v>0</v>
      </c>
      <c r="T552">
        <v>0.1</v>
      </c>
      <c r="U552">
        <v>100</v>
      </c>
      <c r="V552" t="s">
        <v>511</v>
      </c>
      <c r="W552" t="s">
        <v>511</v>
      </c>
      <c r="X552" t="s">
        <v>511</v>
      </c>
      <c r="Y552" t="s">
        <v>511</v>
      </c>
      <c r="Z552" t="s">
        <v>511</v>
      </c>
      <c r="AE552" t="s">
        <v>520</v>
      </c>
      <c r="AF552">
        <v>3</v>
      </c>
      <c r="AG552">
        <v>50</v>
      </c>
      <c r="AH552">
        <v>0.15</v>
      </c>
      <c r="AI552">
        <v>50</v>
      </c>
      <c r="AJ552" t="s">
        <v>511</v>
      </c>
      <c r="AK552" t="s">
        <v>511</v>
      </c>
      <c r="AL552" t="s">
        <v>511</v>
      </c>
      <c r="AM552" t="s">
        <v>511</v>
      </c>
      <c r="AN552" t="s">
        <v>511</v>
      </c>
    </row>
    <row r="553" spans="1:41" x14ac:dyDescent="0.3">
      <c r="A553" s="68" t="s">
        <v>516</v>
      </c>
      <c r="B553" s="20">
        <v>2</v>
      </c>
      <c r="C553" s="20">
        <v>25</v>
      </c>
      <c r="D553" s="20">
        <v>0.2</v>
      </c>
      <c r="E553" t="s">
        <v>1</v>
      </c>
      <c r="F553" t="s">
        <v>3</v>
      </c>
      <c r="G553" s="39" t="e">
        <f t="shared" si="67"/>
        <v>#VALUE!</v>
      </c>
      <c r="H553" t="s">
        <v>3</v>
      </c>
      <c r="K553" t="s">
        <v>3</v>
      </c>
      <c r="L553" s="57" t="str">
        <f>IF(OR(H_24!$F553="---",H_24!$F553="infeas",H_24!$F553="inf"),"---",(H_24!$F553/M553)-1)</f>
        <v>---</v>
      </c>
      <c r="M553" s="20">
        <f>Model_dem!L293</f>
        <v>966</v>
      </c>
      <c r="N553">
        <f>Model_dem!G293</f>
        <v>1016</v>
      </c>
      <c r="O553" s="23"/>
      <c r="P553" t="str">
        <f>IF(OR(H_24!$Q553&lt;&gt;A553,R553&lt;&gt;B553,S553&lt;&gt;C553,T553&lt;&gt;D553),"Aqui", " ")</f>
        <v>Aqui</v>
      </c>
      <c r="Q553" t="s">
        <v>527</v>
      </c>
      <c r="R553">
        <v>3</v>
      </c>
      <c r="S553">
        <v>0</v>
      </c>
      <c r="T553">
        <v>0.15</v>
      </c>
      <c r="U553">
        <v>100</v>
      </c>
      <c r="V553" t="s">
        <v>511</v>
      </c>
      <c r="W553" t="s">
        <v>511</v>
      </c>
      <c r="X553" t="s">
        <v>511</v>
      </c>
      <c r="Y553" t="s">
        <v>511</v>
      </c>
      <c r="Z553" t="s">
        <v>511</v>
      </c>
      <c r="AE553" t="s">
        <v>520</v>
      </c>
      <c r="AF553">
        <v>3</v>
      </c>
      <c r="AG553">
        <v>50</v>
      </c>
      <c r="AH553">
        <v>0.2</v>
      </c>
      <c r="AI553">
        <v>50</v>
      </c>
      <c r="AJ553" t="s">
        <v>511</v>
      </c>
      <c r="AK553" t="s">
        <v>511</v>
      </c>
      <c r="AL553" t="s">
        <v>511</v>
      </c>
      <c r="AM553" t="s">
        <v>511</v>
      </c>
      <c r="AN553" t="s">
        <v>511</v>
      </c>
    </row>
    <row r="554" spans="1:41" x14ac:dyDescent="0.3">
      <c r="A554" s="65" t="s">
        <v>516</v>
      </c>
      <c r="B554" s="66">
        <v>2</v>
      </c>
      <c r="C554" s="66">
        <v>50</v>
      </c>
      <c r="D554" s="66">
        <v>0.05</v>
      </c>
      <c r="E554" t="s">
        <v>0</v>
      </c>
      <c r="F554" t="s">
        <v>3</v>
      </c>
      <c r="G554" s="39" t="e">
        <f t="shared" si="67"/>
        <v>#VALUE!</v>
      </c>
      <c r="H554" t="s">
        <v>3</v>
      </c>
      <c r="K554" t="s">
        <v>3</v>
      </c>
      <c r="L554" s="57" t="str">
        <f>IF(OR(H_24!$F554="---",H_24!$F554="infeas",H_24!$F554="inf"),"---",(H_24!$F554/M554)-1)</f>
        <v>---</v>
      </c>
      <c r="M554" s="20">
        <f>Model_dem!L294</f>
        <v>966</v>
      </c>
      <c r="N554">
        <f>Model_dem!G294</f>
        <v>978</v>
      </c>
      <c r="O554" s="23"/>
      <c r="P554" t="str">
        <f>IF(OR(H_24!$Q554&lt;&gt;A554,R554&lt;&gt;B554,S554&lt;&gt;C554,T554&lt;&gt;D554),"Aqui", " ")</f>
        <v>Aqui</v>
      </c>
      <c r="Q554" t="s">
        <v>527</v>
      </c>
      <c r="R554">
        <v>3</v>
      </c>
      <c r="S554">
        <v>0</v>
      </c>
      <c r="T554">
        <v>0.2</v>
      </c>
      <c r="U554">
        <v>100</v>
      </c>
      <c r="V554" t="s">
        <v>511</v>
      </c>
      <c r="W554" t="s">
        <v>511</v>
      </c>
      <c r="X554" t="s">
        <v>511</v>
      </c>
      <c r="Y554" t="s">
        <v>511</v>
      </c>
      <c r="Z554" t="s">
        <v>511</v>
      </c>
      <c r="AE554" t="s">
        <v>515</v>
      </c>
      <c r="AF554">
        <v>0</v>
      </c>
      <c r="AG554">
        <v>0</v>
      </c>
      <c r="AH554">
        <v>0.05</v>
      </c>
      <c r="AI554">
        <v>100</v>
      </c>
      <c r="AJ554">
        <v>982</v>
      </c>
      <c r="AK554">
        <v>13.1296</v>
      </c>
      <c r="AL554">
        <v>7</v>
      </c>
      <c r="AM554">
        <v>1428</v>
      </c>
      <c r="AN554">
        <v>1800</v>
      </c>
      <c r="AO554">
        <v>65853</v>
      </c>
    </row>
    <row r="555" spans="1:41" x14ac:dyDescent="0.3">
      <c r="A555" s="68" t="s">
        <v>516</v>
      </c>
      <c r="B555" s="20">
        <v>2</v>
      </c>
      <c r="C555" s="20">
        <v>50</v>
      </c>
      <c r="D555" s="20">
        <v>0.1</v>
      </c>
      <c r="E555" t="s">
        <v>0</v>
      </c>
      <c r="F555" t="s">
        <v>3</v>
      </c>
      <c r="G555" s="39" t="e">
        <f t="shared" si="67"/>
        <v>#VALUE!</v>
      </c>
      <c r="H555" t="s">
        <v>3</v>
      </c>
      <c r="K555" t="s">
        <v>3</v>
      </c>
      <c r="L555" s="57" t="str">
        <f>IF(OR(H_24!$F555="---",H_24!$F555="infeas",H_24!$F555="inf"),"---",(H_24!$F555/M555)-1)</f>
        <v>---</v>
      </c>
      <c r="M555" s="20">
        <f>Model_dem!L295</f>
        <v>966</v>
      </c>
      <c r="N555">
        <f>Model_dem!G295</f>
        <v>988</v>
      </c>
      <c r="O555" s="23"/>
      <c r="P555" t="str">
        <f>IF(OR(H_24!$Q555&lt;&gt;A555,R555&lt;&gt;B555,S555&lt;&gt;C555,T555&lt;&gt;D555),"Aqui", " ")</f>
        <v>Aqui</v>
      </c>
      <c r="Q555" t="s">
        <v>527</v>
      </c>
      <c r="R555">
        <v>3</v>
      </c>
      <c r="S555">
        <v>10</v>
      </c>
      <c r="T555">
        <v>0.05</v>
      </c>
      <c r="U555">
        <v>100</v>
      </c>
      <c r="V555">
        <v>986</v>
      </c>
      <c r="W555">
        <v>59.350499999999997</v>
      </c>
      <c r="X555">
        <v>11</v>
      </c>
      <c r="Y555">
        <v>2001</v>
      </c>
      <c r="Z555">
        <v>1800.16</v>
      </c>
      <c r="AA555">
        <v>110673</v>
      </c>
      <c r="AE555" t="s">
        <v>515</v>
      </c>
      <c r="AF555">
        <v>0</v>
      </c>
      <c r="AG555">
        <v>0</v>
      </c>
      <c r="AH555">
        <v>0.1</v>
      </c>
      <c r="AI555">
        <v>100</v>
      </c>
      <c r="AJ555">
        <v>982</v>
      </c>
      <c r="AK555">
        <v>5.9469799999999999</v>
      </c>
      <c r="AL555">
        <v>0</v>
      </c>
      <c r="AM555">
        <v>1718</v>
      </c>
      <c r="AN555">
        <v>1800</v>
      </c>
      <c r="AO555">
        <v>75536</v>
      </c>
    </row>
    <row r="556" spans="1:41" x14ac:dyDescent="0.3">
      <c r="A556" s="65" t="s">
        <v>516</v>
      </c>
      <c r="B556" s="66">
        <v>2</v>
      </c>
      <c r="C556" s="66">
        <v>50</v>
      </c>
      <c r="D556" s="66">
        <v>0.15</v>
      </c>
      <c r="E556" t="s">
        <v>0</v>
      </c>
      <c r="F556" t="s">
        <v>3</v>
      </c>
      <c r="G556" s="39" t="e">
        <f t="shared" si="67"/>
        <v>#VALUE!</v>
      </c>
      <c r="H556" t="s">
        <v>3</v>
      </c>
      <c r="K556" t="s">
        <v>3</v>
      </c>
      <c r="L556" s="57" t="str">
        <f>IF(OR(H_24!$F556="---",H_24!$F556="infeas",H_24!$F556="inf"),"---",(H_24!$F556/M556)-1)</f>
        <v>---</v>
      </c>
      <c r="M556" s="20">
        <f>Model_dem!L296</f>
        <v>966</v>
      </c>
      <c r="N556">
        <f>Model_dem!G296</f>
        <v>1020</v>
      </c>
      <c r="O556" s="23"/>
      <c r="P556" t="str">
        <f>IF(OR(H_24!$Q556&lt;&gt;A556,R556&lt;&gt;B556,S556&lt;&gt;C556,T556&lt;&gt;D556),"Aqui", " ")</f>
        <v>Aqui</v>
      </c>
      <c r="Q556" t="s">
        <v>527</v>
      </c>
      <c r="R556">
        <v>3</v>
      </c>
      <c r="S556">
        <v>10</v>
      </c>
      <c r="T556">
        <v>0.1</v>
      </c>
      <c r="U556">
        <v>100</v>
      </c>
      <c r="V556" t="s">
        <v>511</v>
      </c>
      <c r="W556" t="s">
        <v>511</v>
      </c>
      <c r="X556" t="s">
        <v>511</v>
      </c>
      <c r="Y556" t="s">
        <v>511</v>
      </c>
      <c r="Z556" t="s">
        <v>511</v>
      </c>
      <c r="AE556" t="s">
        <v>515</v>
      </c>
      <c r="AF556">
        <v>0</v>
      </c>
      <c r="AG556">
        <v>0</v>
      </c>
      <c r="AH556">
        <v>0.15</v>
      </c>
      <c r="AI556">
        <v>100</v>
      </c>
      <c r="AJ556">
        <v>982</v>
      </c>
      <c r="AK556">
        <v>13.6059</v>
      </c>
      <c r="AL556">
        <v>0</v>
      </c>
      <c r="AM556">
        <v>1296</v>
      </c>
      <c r="AN556">
        <v>1800.05</v>
      </c>
      <c r="AO556">
        <v>72582</v>
      </c>
    </row>
    <row r="557" spans="1:41" x14ac:dyDescent="0.3">
      <c r="A557" s="68" t="s">
        <v>516</v>
      </c>
      <c r="B557" s="20">
        <v>2</v>
      </c>
      <c r="C557" s="20">
        <v>50</v>
      </c>
      <c r="D557" s="20">
        <v>0.2</v>
      </c>
      <c r="E557" t="s">
        <v>2</v>
      </c>
      <c r="F557" t="s">
        <v>3</v>
      </c>
      <c r="G557" s="39" t="str">
        <f t="shared" si="67"/>
        <v>---</v>
      </c>
      <c r="H557" t="s">
        <v>3</v>
      </c>
      <c r="K557" t="s">
        <v>3</v>
      </c>
      <c r="L557" s="57" t="str">
        <f>IF(OR(H_24!$F557="---",H_24!$F557="infeas",H_24!$F557="inf"),"---",(H_24!$F557/M557)-1)</f>
        <v>---</v>
      </c>
      <c r="M557" s="20">
        <f>Model_dem!L297</f>
        <v>966</v>
      </c>
      <c r="N557" t="str">
        <f>Model_dem!G297</f>
        <v>---</v>
      </c>
      <c r="O557" s="23"/>
      <c r="P557" t="str">
        <f>IF(OR(H_24!$Q557&lt;&gt;A557,R557&lt;&gt;B557,S557&lt;&gt;C557,T557&lt;&gt;D557),"Aqui", " ")</f>
        <v>Aqui</v>
      </c>
      <c r="Q557" t="s">
        <v>527</v>
      </c>
      <c r="R557">
        <v>3</v>
      </c>
      <c r="S557">
        <v>10</v>
      </c>
      <c r="T557">
        <v>0.15</v>
      </c>
      <c r="U557">
        <v>100</v>
      </c>
      <c r="V557" t="s">
        <v>511</v>
      </c>
      <c r="W557" t="s">
        <v>511</v>
      </c>
      <c r="X557" t="s">
        <v>511</v>
      </c>
      <c r="Y557" t="s">
        <v>511</v>
      </c>
      <c r="Z557" t="s">
        <v>511</v>
      </c>
      <c r="AE557" t="s">
        <v>515</v>
      </c>
      <c r="AF557">
        <v>0</v>
      </c>
      <c r="AG557">
        <v>0</v>
      </c>
      <c r="AH557">
        <v>0.2</v>
      </c>
      <c r="AI557">
        <v>100</v>
      </c>
      <c r="AJ557">
        <v>982</v>
      </c>
      <c r="AK557">
        <v>33.830599999999997</v>
      </c>
      <c r="AL557">
        <v>17</v>
      </c>
      <c r="AM557">
        <v>1695</v>
      </c>
      <c r="AN557">
        <v>1800.02</v>
      </c>
      <c r="AO557">
        <v>73064</v>
      </c>
    </row>
    <row r="558" spans="1:41" x14ac:dyDescent="0.3">
      <c r="A558" s="65" t="s">
        <v>516</v>
      </c>
      <c r="B558" s="66">
        <v>3</v>
      </c>
      <c r="C558" s="66">
        <v>0</v>
      </c>
      <c r="D558" s="66">
        <v>0.05</v>
      </c>
      <c r="E558" t="s">
        <v>0</v>
      </c>
      <c r="F558" t="s">
        <v>3</v>
      </c>
      <c r="G558" s="39" t="e">
        <f t="shared" si="67"/>
        <v>#VALUE!</v>
      </c>
      <c r="H558" t="s">
        <v>3</v>
      </c>
      <c r="K558" t="s">
        <v>3</v>
      </c>
      <c r="L558" s="57" t="str">
        <f>IF(OR(H_24!$F558="---",H_24!$F558="infeas",H_24!$F558="inf"),"---",(H_24!$F558/M558)-1)</f>
        <v>---</v>
      </c>
      <c r="M558" s="20">
        <f>Model_dem!L298</f>
        <v>966</v>
      </c>
      <c r="N558">
        <f>Model_dem!G298</f>
        <v>988</v>
      </c>
      <c r="O558" s="23"/>
      <c r="P558" t="str">
        <f>IF(OR(H_24!$Q558&lt;&gt;A558,R558&lt;&gt;B558,S558&lt;&gt;C558,T558&lt;&gt;D558),"Aqui", " ")</f>
        <v>Aqui</v>
      </c>
      <c r="Q558" t="s">
        <v>527</v>
      </c>
      <c r="R558">
        <v>3</v>
      </c>
      <c r="S558">
        <v>10</v>
      </c>
      <c r="T558">
        <v>0.2</v>
      </c>
      <c r="U558">
        <v>100</v>
      </c>
      <c r="V558" t="s">
        <v>511</v>
      </c>
      <c r="W558" t="s">
        <v>511</v>
      </c>
      <c r="X558" t="s">
        <v>511</v>
      </c>
      <c r="Y558" t="s">
        <v>511</v>
      </c>
      <c r="Z558" t="s">
        <v>511</v>
      </c>
      <c r="AE558" t="s">
        <v>515</v>
      </c>
      <c r="AF558">
        <v>1</v>
      </c>
      <c r="AG558">
        <v>5</v>
      </c>
      <c r="AH558">
        <v>0.05</v>
      </c>
      <c r="AI558">
        <v>100</v>
      </c>
      <c r="AJ558">
        <v>983</v>
      </c>
      <c r="AK558">
        <v>51.421300000000002</v>
      </c>
      <c r="AL558">
        <v>5</v>
      </c>
      <c r="AM558">
        <v>469</v>
      </c>
      <c r="AN558">
        <v>1800</v>
      </c>
      <c r="AO558">
        <v>28558</v>
      </c>
    </row>
    <row r="559" spans="1:41" x14ac:dyDescent="0.3">
      <c r="A559" s="68" t="s">
        <v>516</v>
      </c>
      <c r="B559" s="20">
        <v>3</v>
      </c>
      <c r="C559" s="20">
        <v>0</v>
      </c>
      <c r="D559" s="20">
        <v>0.1</v>
      </c>
      <c r="E559" t="s">
        <v>4</v>
      </c>
      <c r="F559" t="s">
        <v>3</v>
      </c>
      <c r="G559" s="39" t="str">
        <f t="shared" si="67"/>
        <v>---</v>
      </c>
      <c r="H559" t="s">
        <v>3</v>
      </c>
      <c r="K559" t="s">
        <v>3</v>
      </c>
      <c r="L559" s="57" t="str">
        <f>IF(OR(H_24!$F559="---",H_24!$F559="infeas",H_24!$F559="inf"),"---",(H_24!$F559/M559)-1)</f>
        <v>---</v>
      </c>
      <c r="M559" s="20">
        <f>Model_dem!L299</f>
        <v>966</v>
      </c>
      <c r="N559" t="str">
        <f>Model_dem!G299</f>
        <v>---</v>
      </c>
      <c r="O559" s="23"/>
      <c r="P559" t="str">
        <f>IF(OR(H_24!$Q559&lt;&gt;A559,R559&lt;&gt;B559,S559&lt;&gt;C559,T559&lt;&gt;D559),"Aqui", " ")</f>
        <v>Aqui</v>
      </c>
      <c r="Q559" t="s">
        <v>527</v>
      </c>
      <c r="R559">
        <v>3</v>
      </c>
      <c r="S559">
        <v>25</v>
      </c>
      <c r="T559">
        <v>0.05</v>
      </c>
      <c r="U559">
        <v>100</v>
      </c>
      <c r="V559">
        <v>986</v>
      </c>
      <c r="W559">
        <v>197.197</v>
      </c>
      <c r="X559">
        <v>60</v>
      </c>
      <c r="Y559">
        <v>1518</v>
      </c>
      <c r="Z559">
        <v>1800.58</v>
      </c>
      <c r="AA559">
        <v>91881</v>
      </c>
      <c r="AE559" t="s">
        <v>515</v>
      </c>
      <c r="AF559">
        <v>1</v>
      </c>
      <c r="AG559">
        <v>5</v>
      </c>
      <c r="AH559">
        <v>0.1</v>
      </c>
      <c r="AI559">
        <v>100</v>
      </c>
      <c r="AJ559">
        <v>985</v>
      </c>
      <c r="AK559">
        <v>40.216700000000003</v>
      </c>
      <c r="AL559">
        <v>0</v>
      </c>
      <c r="AM559">
        <v>540</v>
      </c>
      <c r="AN559">
        <v>1800.04</v>
      </c>
      <c r="AO559">
        <v>23752</v>
      </c>
    </row>
    <row r="560" spans="1:41" x14ac:dyDescent="0.3">
      <c r="A560" s="65" t="s">
        <v>516</v>
      </c>
      <c r="B560" s="66">
        <v>3</v>
      </c>
      <c r="C560" s="66">
        <v>0</v>
      </c>
      <c r="D560" s="66">
        <v>0.15</v>
      </c>
      <c r="E560" t="s">
        <v>4</v>
      </c>
      <c r="F560" t="s">
        <v>3</v>
      </c>
      <c r="G560" s="39" t="str">
        <f t="shared" si="67"/>
        <v>---</v>
      </c>
      <c r="H560" t="s">
        <v>3</v>
      </c>
      <c r="K560" t="s">
        <v>3</v>
      </c>
      <c r="L560" s="57" t="str">
        <f>IF(OR(H_24!$F560="---",H_24!$F560="infeas",H_24!$F560="inf"),"---",(H_24!$F560/M560)-1)</f>
        <v>---</v>
      </c>
      <c r="M560" s="20">
        <f>Model_dem!L300</f>
        <v>966</v>
      </c>
      <c r="N560" t="str">
        <f>Model_dem!G300</f>
        <v>---</v>
      </c>
      <c r="O560" s="23"/>
      <c r="P560" t="str">
        <f>IF(OR(H_24!$Q560&lt;&gt;A560,R560&lt;&gt;B560,S560&lt;&gt;C560,T560&lt;&gt;D560),"Aqui", " ")</f>
        <v>Aqui</v>
      </c>
      <c r="Q560" t="s">
        <v>527</v>
      </c>
      <c r="R560">
        <v>3</v>
      </c>
      <c r="S560">
        <v>25</v>
      </c>
      <c r="T560">
        <v>0.1</v>
      </c>
      <c r="U560">
        <v>100</v>
      </c>
      <c r="V560" t="s">
        <v>511</v>
      </c>
      <c r="W560" t="s">
        <v>511</v>
      </c>
      <c r="X560" t="s">
        <v>511</v>
      </c>
      <c r="Y560" t="s">
        <v>511</v>
      </c>
      <c r="Z560" t="s">
        <v>511</v>
      </c>
      <c r="AE560" t="s">
        <v>515</v>
      </c>
      <c r="AF560">
        <v>1</v>
      </c>
      <c r="AG560">
        <v>5</v>
      </c>
      <c r="AH560">
        <v>0.15</v>
      </c>
      <c r="AI560">
        <v>100</v>
      </c>
      <c r="AJ560">
        <v>987</v>
      </c>
      <c r="AK560">
        <v>42.49</v>
      </c>
      <c r="AL560">
        <v>2</v>
      </c>
      <c r="AM560">
        <v>387</v>
      </c>
      <c r="AN560">
        <v>1800.25</v>
      </c>
      <c r="AO560">
        <v>24155</v>
      </c>
    </row>
    <row r="561" spans="1:41" x14ac:dyDescent="0.3">
      <c r="A561" s="68" t="s">
        <v>516</v>
      </c>
      <c r="B561" s="20">
        <v>3</v>
      </c>
      <c r="C561" s="20">
        <v>0</v>
      </c>
      <c r="D561" s="20">
        <v>0.2</v>
      </c>
      <c r="E561" t="s">
        <v>4</v>
      </c>
      <c r="F561" t="s">
        <v>3</v>
      </c>
      <c r="G561" s="39" t="str">
        <f t="shared" si="67"/>
        <v>---</v>
      </c>
      <c r="H561" t="s">
        <v>3</v>
      </c>
      <c r="K561" t="s">
        <v>3</v>
      </c>
      <c r="L561" s="57" t="str">
        <f>IF(OR(H_24!$F561="---",H_24!$F561="infeas",H_24!$F561="inf"),"---",(H_24!$F561/M561)-1)</f>
        <v>---</v>
      </c>
      <c r="M561" s="20">
        <f>Model_dem!L301</f>
        <v>966</v>
      </c>
      <c r="N561" t="str">
        <f>Model_dem!G301</f>
        <v>---</v>
      </c>
      <c r="O561" s="23"/>
      <c r="P561" t="str">
        <f>IF(OR(H_24!$Q561&lt;&gt;A561,R561&lt;&gt;B561,S561&lt;&gt;C561,T561&lt;&gt;D561),"Aqui", " ")</f>
        <v>Aqui</v>
      </c>
      <c r="Q561" t="s">
        <v>527</v>
      </c>
      <c r="R561">
        <v>3</v>
      </c>
      <c r="S561">
        <v>25</v>
      </c>
      <c r="T561">
        <v>0.15</v>
      </c>
      <c r="U561">
        <v>100</v>
      </c>
      <c r="V561" t="s">
        <v>511</v>
      </c>
      <c r="W561" t="s">
        <v>511</v>
      </c>
      <c r="X561" t="s">
        <v>511</v>
      </c>
      <c r="Y561" t="s">
        <v>511</v>
      </c>
      <c r="Z561" t="s">
        <v>511</v>
      </c>
      <c r="AE561" t="s">
        <v>515</v>
      </c>
      <c r="AF561">
        <v>1</v>
      </c>
      <c r="AG561">
        <v>5</v>
      </c>
      <c r="AH561">
        <v>0.2</v>
      </c>
      <c r="AI561">
        <v>100</v>
      </c>
      <c r="AJ561">
        <v>987</v>
      </c>
      <c r="AK561">
        <v>193.58699999999999</v>
      </c>
      <c r="AL561">
        <v>30</v>
      </c>
      <c r="AM561">
        <v>301</v>
      </c>
      <c r="AN561">
        <v>1800.12</v>
      </c>
      <c r="AO561">
        <v>21853</v>
      </c>
    </row>
    <row r="562" spans="1:41" x14ac:dyDescent="0.3">
      <c r="A562" s="65" t="s">
        <v>516</v>
      </c>
      <c r="B562" s="66">
        <v>3</v>
      </c>
      <c r="C562" s="66">
        <v>10</v>
      </c>
      <c r="D562" s="66">
        <v>0.05</v>
      </c>
      <c r="E562" t="s">
        <v>0</v>
      </c>
      <c r="F562" t="s">
        <v>3</v>
      </c>
      <c r="G562" s="39" t="e">
        <f t="shared" si="67"/>
        <v>#VALUE!</v>
      </c>
      <c r="H562" t="s">
        <v>3</v>
      </c>
      <c r="K562" t="s">
        <v>3</v>
      </c>
      <c r="L562" s="57" t="str">
        <f>IF(OR(H_24!$F562="---",H_24!$F562="infeas",H_24!$F562="inf"),"---",(H_24!$F562/M562)-1)</f>
        <v>---</v>
      </c>
      <c r="M562" s="20">
        <f>Model_dem!L302</f>
        <v>966</v>
      </c>
      <c r="N562">
        <f>Model_dem!G302</f>
        <v>988</v>
      </c>
      <c r="O562" s="23"/>
      <c r="P562" t="str">
        <f>IF(OR(H_24!$Q562&lt;&gt;A562,R562&lt;&gt;B562,S562&lt;&gt;C562,T562&lt;&gt;D562),"Aqui", " ")</f>
        <v>Aqui</v>
      </c>
      <c r="Q562" t="s">
        <v>527</v>
      </c>
      <c r="R562">
        <v>3</v>
      </c>
      <c r="S562">
        <v>25</v>
      </c>
      <c r="T562">
        <v>0.2</v>
      </c>
      <c r="U562">
        <v>100</v>
      </c>
      <c r="V562" t="s">
        <v>511</v>
      </c>
      <c r="W562" t="s">
        <v>511</v>
      </c>
      <c r="X562" t="s">
        <v>511</v>
      </c>
      <c r="Y562" t="s">
        <v>511</v>
      </c>
      <c r="Z562" t="s">
        <v>511</v>
      </c>
      <c r="AE562" t="s">
        <v>515</v>
      </c>
      <c r="AF562">
        <v>1</v>
      </c>
      <c r="AG562">
        <v>10</v>
      </c>
      <c r="AH562">
        <v>0.05</v>
      </c>
      <c r="AI562">
        <v>100</v>
      </c>
      <c r="AJ562">
        <v>983</v>
      </c>
      <c r="AK562">
        <v>192.11600000000001</v>
      </c>
      <c r="AL562">
        <v>37</v>
      </c>
      <c r="AM562">
        <v>515</v>
      </c>
      <c r="AN562">
        <v>1800.13</v>
      </c>
      <c r="AO562">
        <v>26930</v>
      </c>
    </row>
    <row r="563" spans="1:41" x14ac:dyDescent="0.3">
      <c r="A563" s="68" t="s">
        <v>516</v>
      </c>
      <c r="B563" s="20">
        <v>3</v>
      </c>
      <c r="C563" s="20">
        <v>10</v>
      </c>
      <c r="D563" s="20">
        <v>0.1</v>
      </c>
      <c r="E563" t="s">
        <v>4</v>
      </c>
      <c r="F563" t="s">
        <v>3</v>
      </c>
      <c r="G563" s="39" t="str">
        <f t="shared" si="67"/>
        <v>---</v>
      </c>
      <c r="H563" t="s">
        <v>3</v>
      </c>
      <c r="K563" t="s">
        <v>3</v>
      </c>
      <c r="L563" s="57" t="str">
        <f>IF(OR(H_24!$F563="---",H_24!$F563="infeas",H_24!$F563="inf"),"---",(H_24!$F563/M563)-1)</f>
        <v>---</v>
      </c>
      <c r="M563" s="20">
        <f>Model_dem!L303</f>
        <v>966</v>
      </c>
      <c r="N563" t="str">
        <f>Model_dem!G303</f>
        <v>---</v>
      </c>
      <c r="O563" s="23"/>
      <c r="P563" t="str">
        <f>IF(OR(H_24!$Q563&lt;&gt;A563,R563&lt;&gt;B563,S563&lt;&gt;C563,T563&lt;&gt;D563),"Aqui", " ")</f>
        <v>Aqui</v>
      </c>
      <c r="Q563" t="s">
        <v>527</v>
      </c>
      <c r="R563">
        <v>3</v>
      </c>
      <c r="S563">
        <v>50</v>
      </c>
      <c r="T563">
        <v>0.05</v>
      </c>
      <c r="U563">
        <v>100</v>
      </c>
      <c r="V563">
        <v>986</v>
      </c>
      <c r="W563">
        <v>90.247200000000007</v>
      </c>
      <c r="X563">
        <v>15</v>
      </c>
      <c r="Y563">
        <v>1360</v>
      </c>
      <c r="Z563">
        <v>1800.48</v>
      </c>
      <c r="AA563">
        <v>80916</v>
      </c>
      <c r="AE563" t="s">
        <v>515</v>
      </c>
      <c r="AF563">
        <v>1</v>
      </c>
      <c r="AG563">
        <v>10</v>
      </c>
      <c r="AH563">
        <v>0.1</v>
      </c>
      <c r="AI563">
        <v>100</v>
      </c>
      <c r="AJ563">
        <v>985</v>
      </c>
      <c r="AK563">
        <v>23.653500000000001</v>
      </c>
      <c r="AL563">
        <v>0</v>
      </c>
      <c r="AM563">
        <v>529</v>
      </c>
      <c r="AN563">
        <v>1800.32</v>
      </c>
      <c r="AO563">
        <v>25115</v>
      </c>
    </row>
    <row r="564" spans="1:41" x14ac:dyDescent="0.3">
      <c r="A564" s="65" t="s">
        <v>516</v>
      </c>
      <c r="B564" s="66">
        <v>3</v>
      </c>
      <c r="C564" s="66">
        <v>10</v>
      </c>
      <c r="D564" s="66">
        <v>0.15</v>
      </c>
      <c r="E564" t="s">
        <v>4</v>
      </c>
      <c r="F564" t="s">
        <v>3</v>
      </c>
      <c r="G564" s="39" t="str">
        <f t="shared" si="67"/>
        <v>---</v>
      </c>
      <c r="H564" t="s">
        <v>3</v>
      </c>
      <c r="K564" t="s">
        <v>3</v>
      </c>
      <c r="L564" s="57" t="str">
        <f>IF(OR(H_24!$F564="---",H_24!$F564="infeas",H_24!$F564="inf"),"---",(H_24!$F564/M564)-1)</f>
        <v>---</v>
      </c>
      <c r="M564" s="20">
        <f>Model_dem!L304</f>
        <v>966</v>
      </c>
      <c r="N564" t="str">
        <f>Model_dem!G304</f>
        <v>---</v>
      </c>
      <c r="O564" s="23"/>
      <c r="P564" t="str">
        <f>IF(OR(H_24!$Q564&lt;&gt;A564,R564&lt;&gt;B564,S564&lt;&gt;C564,T564&lt;&gt;D564),"Aqui", " ")</f>
        <v>Aqui</v>
      </c>
      <c r="Q564" t="s">
        <v>527</v>
      </c>
      <c r="R564">
        <v>3</v>
      </c>
      <c r="S564">
        <v>50</v>
      </c>
      <c r="T564">
        <v>0.1</v>
      </c>
      <c r="U564">
        <v>100</v>
      </c>
      <c r="V564" t="s">
        <v>511</v>
      </c>
      <c r="W564" t="s">
        <v>511</v>
      </c>
      <c r="X564" t="s">
        <v>511</v>
      </c>
      <c r="Y564" t="s">
        <v>511</v>
      </c>
      <c r="Z564" t="s">
        <v>511</v>
      </c>
      <c r="AE564" t="s">
        <v>515</v>
      </c>
      <c r="AF564">
        <v>1</v>
      </c>
      <c r="AG564">
        <v>10</v>
      </c>
      <c r="AH564">
        <v>0.15</v>
      </c>
      <c r="AI564">
        <v>100</v>
      </c>
      <c r="AJ564">
        <v>987</v>
      </c>
      <c r="AK564">
        <v>85.448899999999995</v>
      </c>
      <c r="AL564">
        <v>5</v>
      </c>
      <c r="AM564">
        <v>311</v>
      </c>
      <c r="AN564">
        <v>1800.12</v>
      </c>
      <c r="AO564">
        <v>23897</v>
      </c>
    </row>
    <row r="565" spans="1:41" x14ac:dyDescent="0.3">
      <c r="A565" s="68" t="s">
        <v>516</v>
      </c>
      <c r="B565" s="20">
        <v>3</v>
      </c>
      <c r="C565" s="20">
        <v>10</v>
      </c>
      <c r="D565" s="20">
        <v>0.2</v>
      </c>
      <c r="E565" t="s">
        <v>4</v>
      </c>
      <c r="F565" t="s">
        <v>3</v>
      </c>
      <c r="G565" s="39" t="str">
        <f t="shared" si="67"/>
        <v>---</v>
      </c>
      <c r="H565" t="s">
        <v>3</v>
      </c>
      <c r="K565" t="s">
        <v>3</v>
      </c>
      <c r="L565" s="57" t="str">
        <f>IF(OR(H_24!$F565="---",H_24!$F565="infeas",H_24!$F565="inf"),"---",(H_24!$F565/M565)-1)</f>
        <v>---</v>
      </c>
      <c r="M565" s="20">
        <f>Model_dem!L305</f>
        <v>966</v>
      </c>
      <c r="N565" t="str">
        <f>Model_dem!G305</f>
        <v>---</v>
      </c>
      <c r="O565" s="23"/>
      <c r="P565" t="str">
        <f>IF(OR(H_24!$Q565&lt;&gt;A565,R565&lt;&gt;B565,S565&lt;&gt;C565,T565&lt;&gt;D565),"Aqui", " ")</f>
        <v>Aqui</v>
      </c>
      <c r="Q565" t="s">
        <v>527</v>
      </c>
      <c r="R565">
        <v>3</v>
      </c>
      <c r="S565">
        <v>50</v>
      </c>
      <c r="T565">
        <v>0.15</v>
      </c>
      <c r="U565">
        <v>100</v>
      </c>
      <c r="V565" t="s">
        <v>511</v>
      </c>
      <c r="W565" t="s">
        <v>511</v>
      </c>
      <c r="X565" t="s">
        <v>511</v>
      </c>
      <c r="Y565" t="s">
        <v>511</v>
      </c>
      <c r="Z565" t="s">
        <v>511</v>
      </c>
      <c r="AE565" t="s">
        <v>515</v>
      </c>
      <c r="AF565">
        <v>1</v>
      </c>
      <c r="AG565">
        <v>10</v>
      </c>
      <c r="AH565">
        <v>0.2</v>
      </c>
      <c r="AI565">
        <v>100</v>
      </c>
      <c r="AJ565">
        <v>987</v>
      </c>
      <c r="AK565">
        <v>13.847099999999999</v>
      </c>
      <c r="AL565">
        <v>0</v>
      </c>
      <c r="AM565">
        <v>336</v>
      </c>
      <c r="AN565">
        <v>1800.04</v>
      </c>
      <c r="AO565">
        <v>23920</v>
      </c>
    </row>
    <row r="566" spans="1:41" x14ac:dyDescent="0.3">
      <c r="A566" s="65" t="s">
        <v>516</v>
      </c>
      <c r="B566" s="66">
        <v>3</v>
      </c>
      <c r="C566" s="66">
        <v>25</v>
      </c>
      <c r="D566" s="66">
        <v>0.05</v>
      </c>
      <c r="E566" t="s">
        <v>0</v>
      </c>
      <c r="F566" t="s">
        <v>3</v>
      </c>
      <c r="G566" s="39" t="e">
        <f t="shared" si="67"/>
        <v>#VALUE!</v>
      </c>
      <c r="H566" t="s">
        <v>3</v>
      </c>
      <c r="K566" t="s">
        <v>3</v>
      </c>
      <c r="L566" s="57" t="str">
        <f>IF(OR(H_24!$F566="---",H_24!$F566="infeas",H_24!$F566="inf"),"---",(H_24!$F566/M566)-1)</f>
        <v>---</v>
      </c>
      <c r="M566" s="20">
        <f>Model_dem!L306</f>
        <v>966</v>
      </c>
      <c r="N566">
        <f>Model_dem!G306</f>
        <v>988</v>
      </c>
      <c r="O566" s="23"/>
      <c r="P566" t="str">
        <f>IF(OR(H_24!$Q566&lt;&gt;A566,R566&lt;&gt;B566,S566&lt;&gt;C566,T566&lt;&gt;D566),"Aqui", " ")</f>
        <v>Aqui</v>
      </c>
      <c r="Q566" t="s">
        <v>527</v>
      </c>
      <c r="R566">
        <v>3</v>
      </c>
      <c r="S566">
        <v>50</v>
      </c>
      <c r="T566">
        <v>0.2</v>
      </c>
      <c r="U566">
        <v>100</v>
      </c>
      <c r="V566" t="s">
        <v>511</v>
      </c>
      <c r="W566" t="s">
        <v>511</v>
      </c>
      <c r="X566" t="s">
        <v>511</v>
      </c>
      <c r="Y566" t="s">
        <v>511</v>
      </c>
      <c r="Z566" t="s">
        <v>511</v>
      </c>
      <c r="AE566" t="s">
        <v>515</v>
      </c>
      <c r="AF566">
        <v>1</v>
      </c>
      <c r="AG566">
        <v>25</v>
      </c>
      <c r="AH566">
        <v>0.05</v>
      </c>
      <c r="AI566">
        <v>100</v>
      </c>
      <c r="AJ566">
        <v>987</v>
      </c>
      <c r="AK566">
        <v>143.85400000000001</v>
      </c>
      <c r="AL566">
        <v>6</v>
      </c>
      <c r="AM566">
        <v>131</v>
      </c>
      <c r="AN566">
        <v>1800.36</v>
      </c>
      <c r="AO566">
        <v>9644</v>
      </c>
    </row>
    <row r="567" spans="1:41" x14ac:dyDescent="0.3">
      <c r="A567" s="68" t="s">
        <v>516</v>
      </c>
      <c r="B567" s="20">
        <v>3</v>
      </c>
      <c r="C567" s="20">
        <v>25</v>
      </c>
      <c r="D567" s="20">
        <v>0.1</v>
      </c>
      <c r="E567" t="s">
        <v>4</v>
      </c>
      <c r="F567" t="s">
        <v>3</v>
      </c>
      <c r="G567" s="39" t="str">
        <f t="shared" si="67"/>
        <v>---</v>
      </c>
      <c r="H567" t="s">
        <v>3</v>
      </c>
      <c r="K567" t="s">
        <v>3</v>
      </c>
      <c r="L567" s="57" t="str">
        <f>IF(OR(H_24!$F567="---",H_24!$F567="infeas",H_24!$F567="inf"),"---",(H_24!$F567/M567)-1)</f>
        <v>---</v>
      </c>
      <c r="M567" s="20">
        <f>Model_dem!L307</f>
        <v>966</v>
      </c>
      <c r="N567" t="str">
        <f>Model_dem!G307</f>
        <v>---</v>
      </c>
      <c r="O567" s="23"/>
      <c r="P567" t="str">
        <f>IF(OR(H_24!$Q567&lt;&gt;A567,R567&lt;&gt;B567,S567&lt;&gt;C567,T567&lt;&gt;D567),"Aqui", " ")</f>
        <v>Aqui</v>
      </c>
      <c r="Q567" t="s">
        <v>530</v>
      </c>
      <c r="R567">
        <v>1</v>
      </c>
      <c r="S567">
        <v>5</v>
      </c>
      <c r="T567">
        <v>0.05</v>
      </c>
      <c r="U567">
        <v>50</v>
      </c>
      <c r="V567">
        <v>787</v>
      </c>
      <c r="W567">
        <v>3.7407300000000001</v>
      </c>
      <c r="X567">
        <v>19</v>
      </c>
      <c r="Y567">
        <v>165618</v>
      </c>
      <c r="Z567">
        <v>1800</v>
      </c>
      <c r="AA567">
        <v>4831</v>
      </c>
      <c r="AE567" t="s">
        <v>515</v>
      </c>
      <c r="AF567">
        <v>1</v>
      </c>
      <c r="AG567">
        <v>25</v>
      </c>
      <c r="AH567">
        <v>0.1</v>
      </c>
      <c r="AI567">
        <v>100</v>
      </c>
      <c r="AJ567">
        <v>994</v>
      </c>
      <c r="AK567">
        <v>299.71800000000002</v>
      </c>
      <c r="AL567">
        <v>6</v>
      </c>
      <c r="AM567">
        <v>54</v>
      </c>
      <c r="AN567">
        <v>1800.04</v>
      </c>
      <c r="AO567">
        <v>5656</v>
      </c>
    </row>
    <row r="568" spans="1:41" x14ac:dyDescent="0.3">
      <c r="A568" s="65" t="s">
        <v>516</v>
      </c>
      <c r="B568" s="66">
        <v>3</v>
      </c>
      <c r="C568" s="66">
        <v>25</v>
      </c>
      <c r="D568" s="66">
        <v>0.15</v>
      </c>
      <c r="E568" t="s">
        <v>4</v>
      </c>
      <c r="F568" t="s">
        <v>3</v>
      </c>
      <c r="G568" s="39" t="str">
        <f t="shared" si="67"/>
        <v>---</v>
      </c>
      <c r="H568" t="s">
        <v>3</v>
      </c>
      <c r="K568" t="s">
        <v>3</v>
      </c>
      <c r="L568" s="57" t="str">
        <f>IF(OR(H_24!$F568="---",H_24!$F568="infeas",H_24!$F568="inf"),"---",(H_24!$F568/M568)-1)</f>
        <v>---</v>
      </c>
      <c r="M568" s="20">
        <f>Model_dem!L308</f>
        <v>966</v>
      </c>
      <c r="N568" t="str">
        <f>Model_dem!G308</f>
        <v>---</v>
      </c>
      <c r="O568" s="23"/>
      <c r="P568" t="str">
        <f>IF(OR(H_24!$Q568&lt;&gt;A568,R568&lt;&gt;B568,S568&lt;&gt;C568,T568&lt;&gt;D568),"Aqui", " ")</f>
        <v>Aqui</v>
      </c>
      <c r="Q568" t="s">
        <v>530</v>
      </c>
      <c r="R568">
        <v>1</v>
      </c>
      <c r="S568">
        <v>25</v>
      </c>
      <c r="T568">
        <v>0.15</v>
      </c>
      <c r="U568">
        <v>50</v>
      </c>
      <c r="V568">
        <v>809</v>
      </c>
      <c r="W568">
        <v>8.4941899999999997</v>
      </c>
      <c r="X568">
        <v>3</v>
      </c>
      <c r="Y568">
        <v>159463</v>
      </c>
      <c r="Z568">
        <v>1800</v>
      </c>
      <c r="AA568">
        <v>10476</v>
      </c>
      <c r="AE568" t="s">
        <v>515</v>
      </c>
      <c r="AF568">
        <v>1</v>
      </c>
      <c r="AG568">
        <v>25</v>
      </c>
      <c r="AH568">
        <v>0.15</v>
      </c>
      <c r="AI568">
        <v>100</v>
      </c>
      <c r="AJ568">
        <v>1013</v>
      </c>
      <c r="AK568">
        <v>868.87</v>
      </c>
      <c r="AL568">
        <v>5</v>
      </c>
      <c r="AM568">
        <v>14</v>
      </c>
      <c r="AN568">
        <v>1800.33</v>
      </c>
      <c r="AO568">
        <v>2799</v>
      </c>
    </row>
    <row r="569" spans="1:41" x14ac:dyDescent="0.3">
      <c r="A569" s="68" t="s">
        <v>516</v>
      </c>
      <c r="B569" s="20">
        <v>3</v>
      </c>
      <c r="C569" s="20">
        <v>25</v>
      </c>
      <c r="D569" s="20">
        <v>0.2</v>
      </c>
      <c r="E569" t="s">
        <v>4</v>
      </c>
      <c r="F569" t="s">
        <v>3</v>
      </c>
      <c r="G569" s="39" t="str">
        <f t="shared" si="67"/>
        <v>---</v>
      </c>
      <c r="H569" t="s">
        <v>3</v>
      </c>
      <c r="K569" t="s">
        <v>3</v>
      </c>
      <c r="L569" s="57" t="str">
        <f>IF(OR(H_24!$F569="---",H_24!$F569="infeas",H_24!$F569="inf"),"---",(H_24!$F569/M569)-1)</f>
        <v>---</v>
      </c>
      <c r="M569" s="20">
        <f>Model_dem!L309</f>
        <v>966</v>
      </c>
      <c r="N569" t="str">
        <f>Model_dem!G309</f>
        <v>---</v>
      </c>
      <c r="O569" s="23"/>
      <c r="P569" t="str">
        <f>IF(OR(H_24!$Q569&lt;&gt;A569,R569&lt;&gt;B569,S569&lt;&gt;C569,T569&lt;&gt;D569),"Aqui", " ")</f>
        <v>Aqui</v>
      </c>
      <c r="Q569" t="s">
        <v>530</v>
      </c>
      <c r="R569">
        <v>1</v>
      </c>
      <c r="S569">
        <v>25</v>
      </c>
      <c r="T569">
        <v>0.2</v>
      </c>
      <c r="U569">
        <v>50</v>
      </c>
      <c r="V569">
        <v>953</v>
      </c>
      <c r="W569">
        <v>1805.27</v>
      </c>
      <c r="X569">
        <v>0</v>
      </c>
      <c r="Y569">
        <v>1</v>
      </c>
      <c r="Z569">
        <v>1805.27</v>
      </c>
      <c r="AA569">
        <v>625</v>
      </c>
      <c r="AE569" t="s">
        <v>515</v>
      </c>
      <c r="AF569">
        <v>1</v>
      </c>
      <c r="AG569">
        <v>25</v>
      </c>
      <c r="AH569">
        <v>0.2</v>
      </c>
      <c r="AI569">
        <v>100</v>
      </c>
      <c r="AJ569">
        <v>1022</v>
      </c>
      <c r="AK569">
        <v>1797.96</v>
      </c>
      <c r="AL569">
        <v>4</v>
      </c>
      <c r="AM569">
        <v>6</v>
      </c>
      <c r="AN569">
        <v>1800.71</v>
      </c>
      <c r="AO569">
        <v>1529</v>
      </c>
    </row>
    <row r="570" spans="1:41" x14ac:dyDescent="0.3">
      <c r="A570" s="65" t="s">
        <v>516</v>
      </c>
      <c r="B570" s="66">
        <v>3</v>
      </c>
      <c r="C570" s="66">
        <v>50</v>
      </c>
      <c r="D570" s="66">
        <v>0.05</v>
      </c>
      <c r="E570" t="s">
        <v>0</v>
      </c>
      <c r="F570" t="s">
        <v>3</v>
      </c>
      <c r="G570" s="39" t="e">
        <f t="shared" si="67"/>
        <v>#VALUE!</v>
      </c>
      <c r="H570" t="s">
        <v>3</v>
      </c>
      <c r="K570" t="s">
        <v>3</v>
      </c>
      <c r="L570" s="57" t="str">
        <f>IF(OR(H_24!$F570="---",H_24!$F570="infeas",H_24!$F570="inf"),"---",(H_24!$F570/M570)-1)</f>
        <v>---</v>
      </c>
      <c r="M570" s="20">
        <f>Model_dem!L310</f>
        <v>966</v>
      </c>
      <c r="N570">
        <f>Model_dem!G310</f>
        <v>988</v>
      </c>
      <c r="O570" s="23"/>
      <c r="P570" t="str">
        <f>IF(OR(H_24!$Q570&lt;&gt;A570,R570&lt;&gt;B570,S570&lt;&gt;C570,T570&lt;&gt;D570),"Aqui", " ")</f>
        <v>Aqui</v>
      </c>
      <c r="Q570" t="s">
        <v>530</v>
      </c>
      <c r="R570">
        <v>1</v>
      </c>
      <c r="S570">
        <v>50</v>
      </c>
      <c r="T570">
        <v>0.1</v>
      </c>
      <c r="U570">
        <v>50</v>
      </c>
      <c r="V570">
        <v>809</v>
      </c>
      <c r="W570">
        <v>3.7571300000000001</v>
      </c>
      <c r="X570">
        <v>0</v>
      </c>
      <c r="Y570">
        <v>166742</v>
      </c>
      <c r="Z570">
        <v>1800</v>
      </c>
      <c r="AA570">
        <v>10101</v>
      </c>
      <c r="AE570" t="s">
        <v>515</v>
      </c>
      <c r="AF570">
        <v>1</v>
      </c>
      <c r="AG570">
        <v>50</v>
      </c>
      <c r="AH570">
        <v>0.05</v>
      </c>
      <c r="AI570">
        <v>100</v>
      </c>
      <c r="AJ570">
        <v>987</v>
      </c>
      <c r="AK570">
        <v>58.120199999999997</v>
      </c>
      <c r="AL570">
        <v>0</v>
      </c>
      <c r="AM570">
        <v>129</v>
      </c>
      <c r="AN570">
        <v>1800.04</v>
      </c>
      <c r="AO570">
        <v>9537</v>
      </c>
    </row>
    <row r="571" spans="1:41" x14ac:dyDescent="0.3">
      <c r="A571" s="68" t="s">
        <v>516</v>
      </c>
      <c r="B571" s="20">
        <v>3</v>
      </c>
      <c r="C571" s="20">
        <v>50</v>
      </c>
      <c r="D571" s="20">
        <v>0.1</v>
      </c>
      <c r="E571" t="s">
        <v>4</v>
      </c>
      <c r="F571" t="s">
        <v>3</v>
      </c>
      <c r="G571" s="39" t="str">
        <f t="shared" si="67"/>
        <v>---</v>
      </c>
      <c r="H571" t="s">
        <v>3</v>
      </c>
      <c r="K571" t="s">
        <v>3</v>
      </c>
      <c r="L571" s="57" t="str">
        <f>IF(OR(H_24!$F571="---",H_24!$F571="infeas",H_24!$F571="inf"),"---",(H_24!$F571/M571)-1)</f>
        <v>---</v>
      </c>
      <c r="M571" s="20">
        <f>Model_dem!L311</f>
        <v>966</v>
      </c>
      <c r="N571" t="str">
        <f>Model_dem!G311</f>
        <v>---</v>
      </c>
      <c r="O571" s="23"/>
      <c r="P571" t="str">
        <f>IF(OR(H_24!$Q571&lt;&gt;A571,R571&lt;&gt;B571,S571&lt;&gt;C571,T571&lt;&gt;D571),"Aqui", " ")</f>
        <v>Aqui</v>
      </c>
      <c r="Q571" t="s">
        <v>530</v>
      </c>
      <c r="R571">
        <v>1</v>
      </c>
      <c r="S571">
        <v>50</v>
      </c>
      <c r="T571">
        <v>0.15</v>
      </c>
      <c r="U571">
        <v>50</v>
      </c>
      <c r="V571" t="s">
        <v>46</v>
      </c>
      <c r="W571">
        <v>60.008299999999998</v>
      </c>
      <c r="X571">
        <v>0</v>
      </c>
      <c r="Y571">
        <v>1</v>
      </c>
      <c r="Z571">
        <v>1803.99</v>
      </c>
      <c r="AA571">
        <v>616</v>
      </c>
      <c r="AE571" t="s">
        <v>515</v>
      </c>
      <c r="AF571">
        <v>1</v>
      </c>
      <c r="AG571">
        <v>50</v>
      </c>
      <c r="AH571">
        <v>0.1</v>
      </c>
      <c r="AI571">
        <v>100</v>
      </c>
      <c r="AJ571">
        <v>1013</v>
      </c>
      <c r="AK571">
        <v>1511.28</v>
      </c>
      <c r="AL571">
        <v>8</v>
      </c>
      <c r="AM571">
        <v>15</v>
      </c>
      <c r="AN571">
        <v>1801.14</v>
      </c>
      <c r="AO571">
        <v>2875</v>
      </c>
    </row>
    <row r="572" spans="1:41" x14ac:dyDescent="0.3">
      <c r="A572" s="65" t="s">
        <v>516</v>
      </c>
      <c r="B572" s="66">
        <v>3</v>
      </c>
      <c r="C572" s="66">
        <v>50</v>
      </c>
      <c r="D572" s="66">
        <v>0.15</v>
      </c>
      <c r="E572" t="s">
        <v>4</v>
      </c>
      <c r="F572" t="s">
        <v>3</v>
      </c>
      <c r="G572" s="39" t="str">
        <f t="shared" si="67"/>
        <v>---</v>
      </c>
      <c r="H572" t="s">
        <v>3</v>
      </c>
      <c r="K572" t="s">
        <v>3</v>
      </c>
      <c r="L572" s="57" t="str">
        <f>IF(OR(H_24!$F572="---",H_24!$F572="infeas",H_24!$F572="inf"),"---",(H_24!$F572/M572)-1)</f>
        <v>---</v>
      </c>
      <c r="M572" s="20">
        <f>Model_dem!L312</f>
        <v>966</v>
      </c>
      <c r="N572" t="str">
        <f>Model_dem!G312</f>
        <v>---</v>
      </c>
      <c r="O572" s="23"/>
      <c r="P572" t="str">
        <f>IF(OR(H_24!$Q572&lt;&gt;A572,R572&lt;&gt;B572,S572&lt;&gt;C572,T572&lt;&gt;D572),"Aqui", " ")</f>
        <v>Aqui</v>
      </c>
      <c r="Q572" t="s">
        <v>530</v>
      </c>
      <c r="R572">
        <v>1</v>
      </c>
      <c r="S572">
        <v>50</v>
      </c>
      <c r="T572">
        <v>0.2</v>
      </c>
      <c r="U572">
        <v>50</v>
      </c>
      <c r="V572" t="s">
        <v>46</v>
      </c>
      <c r="W572">
        <v>60.027700000000003</v>
      </c>
      <c r="X572">
        <v>0</v>
      </c>
      <c r="Y572">
        <v>1</v>
      </c>
      <c r="Z572">
        <v>1803.34</v>
      </c>
      <c r="AA572">
        <v>626</v>
      </c>
      <c r="AE572" t="s">
        <v>515</v>
      </c>
      <c r="AF572">
        <v>1</v>
      </c>
      <c r="AG572">
        <v>50</v>
      </c>
      <c r="AH572">
        <v>0.15</v>
      </c>
      <c r="AI572">
        <v>100</v>
      </c>
      <c r="AJ572">
        <v>1030</v>
      </c>
      <c r="AK572">
        <v>1659.42</v>
      </c>
      <c r="AL572">
        <v>0</v>
      </c>
      <c r="AM572">
        <v>4</v>
      </c>
      <c r="AN572">
        <v>1800.53</v>
      </c>
      <c r="AO572">
        <v>525</v>
      </c>
    </row>
    <row r="573" spans="1:41" x14ac:dyDescent="0.3">
      <c r="A573" s="68" t="s">
        <v>516</v>
      </c>
      <c r="B573" s="20">
        <v>3</v>
      </c>
      <c r="C573" s="20">
        <v>50</v>
      </c>
      <c r="D573" s="20">
        <v>0.2</v>
      </c>
      <c r="E573" t="s">
        <v>4</v>
      </c>
      <c r="F573" t="s">
        <v>3</v>
      </c>
      <c r="G573" s="39" t="str">
        <f t="shared" si="67"/>
        <v>---</v>
      </c>
      <c r="H573" t="s">
        <v>3</v>
      </c>
      <c r="K573" t="s">
        <v>3</v>
      </c>
      <c r="L573" s="57" t="str">
        <f>IF(OR(H_24!$F573="---",H_24!$F573="infeas",H_24!$F573="inf"),"---",(H_24!$F573/M573)-1)</f>
        <v>---</v>
      </c>
      <c r="M573" s="20">
        <f>Model_dem!L313</f>
        <v>966</v>
      </c>
      <c r="N573" t="str">
        <f>Model_dem!G313</f>
        <v>---</v>
      </c>
      <c r="O573" s="23"/>
      <c r="P573" t="str">
        <f>IF(OR(H_24!$Q573&lt;&gt;A573,R573&lt;&gt;B573,S573&lt;&gt;C573,T573&lt;&gt;D573),"Aqui", " ")</f>
        <v>Aqui</v>
      </c>
      <c r="Q573" t="s">
        <v>530</v>
      </c>
      <c r="R573">
        <v>2</v>
      </c>
      <c r="S573">
        <v>25</v>
      </c>
      <c r="T573">
        <v>0.15</v>
      </c>
      <c r="U573">
        <v>50</v>
      </c>
      <c r="V573">
        <v>809</v>
      </c>
      <c r="W573">
        <v>92.884699999999995</v>
      </c>
      <c r="X573">
        <v>3</v>
      </c>
      <c r="Y573">
        <v>3539</v>
      </c>
      <c r="Z573">
        <v>1800</v>
      </c>
      <c r="AA573">
        <v>5672</v>
      </c>
      <c r="AE573" t="s">
        <v>515</v>
      </c>
      <c r="AF573">
        <v>1</v>
      </c>
      <c r="AG573">
        <v>50</v>
      </c>
      <c r="AH573">
        <v>0.2</v>
      </c>
      <c r="AI573">
        <v>100</v>
      </c>
      <c r="AJ573" t="s">
        <v>46</v>
      </c>
      <c r="AK573">
        <v>60.0411</v>
      </c>
      <c r="AL573">
        <v>0</v>
      </c>
      <c r="AM573">
        <v>1</v>
      </c>
      <c r="AN573">
        <v>1801.88</v>
      </c>
      <c r="AO573">
        <v>29</v>
      </c>
    </row>
    <row r="574" spans="1:41" x14ac:dyDescent="0.3">
      <c r="A574" s="65" t="s">
        <v>535</v>
      </c>
      <c r="B574" s="66">
        <v>0</v>
      </c>
      <c r="C574" s="66">
        <v>0</v>
      </c>
      <c r="D574" s="66">
        <v>0.05</v>
      </c>
      <c r="E574" t="s">
        <v>0</v>
      </c>
      <c r="F574" t="s">
        <v>3</v>
      </c>
      <c r="G574" s="39" t="e">
        <f t="shared" si="67"/>
        <v>#VALUE!</v>
      </c>
      <c r="H574" t="s">
        <v>3</v>
      </c>
      <c r="K574" t="s">
        <v>3</v>
      </c>
      <c r="L574" s="57" t="str">
        <f>IF(OR(H_24!$F574="---",H_24!$F574="infeas",H_24!$F574="inf"),"---",(H_24!$F574/M574)-1)</f>
        <v>---</v>
      </c>
      <c r="M574" s="20">
        <f>Model_dem!L314</f>
        <v>751</v>
      </c>
      <c r="N574">
        <f>Model_dem!G314</f>
        <v>751</v>
      </c>
      <c r="O574" s="23"/>
      <c r="P574" t="str">
        <f>IF(OR(H_24!$Q574&lt;&gt;A574,R574&lt;&gt;B574,S574&lt;&gt;C574,T574&lt;&gt;D574),"Aqui", " ")</f>
        <v>Aqui</v>
      </c>
      <c r="Q574" t="s">
        <v>530</v>
      </c>
      <c r="R574">
        <v>2</v>
      </c>
      <c r="S574">
        <v>25</v>
      </c>
      <c r="T574">
        <v>0.2</v>
      </c>
      <c r="U574">
        <v>50</v>
      </c>
      <c r="V574" t="s">
        <v>46</v>
      </c>
      <c r="W574">
        <v>60.0214</v>
      </c>
      <c r="X574">
        <v>0</v>
      </c>
      <c r="Y574">
        <v>1</v>
      </c>
      <c r="Z574">
        <v>1805.57</v>
      </c>
      <c r="AA574">
        <v>625</v>
      </c>
      <c r="AE574" t="s">
        <v>515</v>
      </c>
      <c r="AF574">
        <v>2</v>
      </c>
      <c r="AG574">
        <v>5</v>
      </c>
      <c r="AH574">
        <v>0.05</v>
      </c>
      <c r="AI574">
        <v>100</v>
      </c>
      <c r="AJ574">
        <v>983</v>
      </c>
      <c r="AK574">
        <v>409.60300000000001</v>
      </c>
      <c r="AL574">
        <v>47</v>
      </c>
      <c r="AM574">
        <v>355</v>
      </c>
      <c r="AN574">
        <v>1800.04</v>
      </c>
      <c r="AO574">
        <v>20816</v>
      </c>
    </row>
    <row r="575" spans="1:41" x14ac:dyDescent="0.3">
      <c r="A575" s="68" t="s">
        <v>535</v>
      </c>
      <c r="B575" s="20">
        <v>0</v>
      </c>
      <c r="C575" s="20">
        <v>0</v>
      </c>
      <c r="D575" s="20">
        <v>0.1</v>
      </c>
      <c r="E575" t="s">
        <v>0</v>
      </c>
      <c r="F575" t="s">
        <v>3</v>
      </c>
      <c r="G575" s="39" t="e">
        <f t="shared" si="67"/>
        <v>#VALUE!</v>
      </c>
      <c r="H575" t="s">
        <v>3</v>
      </c>
      <c r="K575" t="s">
        <v>3</v>
      </c>
      <c r="L575" s="57" t="str">
        <f>IF(OR(H_24!$F575="---",H_24!$F575="infeas",H_24!$F575="inf"),"---",(H_24!$F575/M575)-1)</f>
        <v>---</v>
      </c>
      <c r="M575" s="20">
        <f>Model_dem!L315</f>
        <v>751</v>
      </c>
      <c r="N575">
        <f>Model_dem!G315</f>
        <v>751</v>
      </c>
      <c r="O575" s="23"/>
      <c r="P575" t="str">
        <f>IF(OR(H_24!$Q575&lt;&gt;A575,R575&lt;&gt;B575,S575&lt;&gt;C575,T575&lt;&gt;D575),"Aqui", " ")</f>
        <v>Aqui</v>
      </c>
      <c r="Q575" t="s">
        <v>530</v>
      </c>
      <c r="R575">
        <v>2</v>
      </c>
      <c r="S575">
        <v>50</v>
      </c>
      <c r="T575">
        <v>0.1</v>
      </c>
      <c r="U575">
        <v>50</v>
      </c>
      <c r="V575">
        <v>844</v>
      </c>
      <c r="W575">
        <v>95.702200000000005</v>
      </c>
      <c r="X575">
        <v>0</v>
      </c>
      <c r="Y575">
        <v>59</v>
      </c>
      <c r="Z575">
        <v>1852.12</v>
      </c>
      <c r="AA575">
        <v>2225</v>
      </c>
      <c r="AE575" t="s">
        <v>515</v>
      </c>
      <c r="AF575">
        <v>2</v>
      </c>
      <c r="AG575">
        <v>5</v>
      </c>
      <c r="AH575">
        <v>0.1</v>
      </c>
      <c r="AI575">
        <v>100</v>
      </c>
      <c r="AJ575">
        <v>985</v>
      </c>
      <c r="AK575">
        <v>154.54400000000001</v>
      </c>
      <c r="AL575">
        <v>8</v>
      </c>
      <c r="AM575">
        <v>427</v>
      </c>
      <c r="AN575">
        <v>1800.72</v>
      </c>
      <c r="AO575">
        <v>19182</v>
      </c>
    </row>
    <row r="576" spans="1:41" x14ac:dyDescent="0.3">
      <c r="A576" s="65" t="s">
        <v>535</v>
      </c>
      <c r="B576" s="66">
        <v>0</v>
      </c>
      <c r="C576" s="66">
        <v>0</v>
      </c>
      <c r="D576" s="66">
        <v>0.15</v>
      </c>
      <c r="E576" t="s">
        <v>0</v>
      </c>
      <c r="F576" t="s">
        <v>3</v>
      </c>
      <c r="G576" s="39" t="e">
        <f t="shared" si="67"/>
        <v>#VALUE!</v>
      </c>
      <c r="H576" t="s">
        <v>3</v>
      </c>
      <c r="K576" t="s">
        <v>3</v>
      </c>
      <c r="L576" s="57" t="str">
        <f>IF(OR(H_24!$F576="---",H_24!$F576="infeas",H_24!$F576="inf"),"---",(H_24!$F576/M576)-1)</f>
        <v>---</v>
      </c>
      <c r="M576" s="20">
        <f>Model_dem!L316</f>
        <v>751</v>
      </c>
      <c r="N576">
        <f>Model_dem!G316</f>
        <v>751</v>
      </c>
      <c r="O576" s="23"/>
      <c r="P576" t="str">
        <f>IF(OR(H_24!$Q576&lt;&gt;A576,R576&lt;&gt;B576,S576&lt;&gt;C576,T576&lt;&gt;D576),"Aqui", " ")</f>
        <v>Aqui</v>
      </c>
      <c r="Q576" t="s">
        <v>530</v>
      </c>
      <c r="R576">
        <v>2</v>
      </c>
      <c r="S576">
        <v>50</v>
      </c>
      <c r="T576">
        <v>0.15</v>
      </c>
      <c r="U576">
        <v>50</v>
      </c>
      <c r="V576" t="s">
        <v>511</v>
      </c>
      <c r="W576" t="s">
        <v>511</v>
      </c>
      <c r="X576" t="s">
        <v>511</v>
      </c>
      <c r="Y576" t="s">
        <v>511</v>
      </c>
      <c r="Z576" t="s">
        <v>511</v>
      </c>
      <c r="AE576" t="s">
        <v>515</v>
      </c>
      <c r="AF576">
        <v>2</v>
      </c>
      <c r="AG576">
        <v>5</v>
      </c>
      <c r="AH576">
        <v>0.15</v>
      </c>
      <c r="AI576">
        <v>100</v>
      </c>
      <c r="AJ576">
        <v>987</v>
      </c>
      <c r="AK576">
        <v>110.325</v>
      </c>
      <c r="AL576">
        <v>7</v>
      </c>
      <c r="AM576">
        <v>195</v>
      </c>
      <c r="AN576">
        <v>1800.05</v>
      </c>
      <c r="AO576">
        <v>18041</v>
      </c>
    </row>
    <row r="577" spans="1:41" x14ac:dyDescent="0.3">
      <c r="A577" s="68" t="s">
        <v>535</v>
      </c>
      <c r="B577" s="20">
        <v>0</v>
      </c>
      <c r="C577" s="20">
        <v>0</v>
      </c>
      <c r="D577" s="20">
        <v>0.2</v>
      </c>
      <c r="E577" t="s">
        <v>0</v>
      </c>
      <c r="F577" t="s">
        <v>3</v>
      </c>
      <c r="G577" s="39" t="e">
        <f t="shared" si="67"/>
        <v>#VALUE!</v>
      </c>
      <c r="H577" t="s">
        <v>3</v>
      </c>
      <c r="K577" t="s">
        <v>3</v>
      </c>
      <c r="L577" s="57" t="str">
        <f>IF(OR(H_24!$F577="---",H_24!$F577="infeas",H_24!$F577="inf"),"---",(H_24!$F577/M577)-1)</f>
        <v>---</v>
      </c>
      <c r="M577" s="20">
        <f>Model_dem!L317</f>
        <v>751</v>
      </c>
      <c r="N577">
        <f>Model_dem!G317</f>
        <v>751</v>
      </c>
      <c r="O577" s="23"/>
      <c r="P577" t="str">
        <f>IF(OR(H_24!$Q577&lt;&gt;A577,R577&lt;&gt;B577,S577&lt;&gt;C577,T577&lt;&gt;D577),"Aqui", " ")</f>
        <v>Aqui</v>
      </c>
      <c r="Q577" t="s">
        <v>530</v>
      </c>
      <c r="R577">
        <v>2</v>
      </c>
      <c r="S577">
        <v>50</v>
      </c>
      <c r="T577">
        <v>0.2</v>
      </c>
      <c r="U577">
        <v>50</v>
      </c>
      <c r="V577" t="s">
        <v>511</v>
      </c>
      <c r="W577" t="s">
        <v>511</v>
      </c>
      <c r="X577" t="s">
        <v>511</v>
      </c>
      <c r="Y577" t="s">
        <v>511</v>
      </c>
      <c r="Z577" t="s">
        <v>511</v>
      </c>
      <c r="AE577" t="s">
        <v>515</v>
      </c>
      <c r="AF577">
        <v>2</v>
      </c>
      <c r="AG577">
        <v>5</v>
      </c>
      <c r="AH577">
        <v>0.2</v>
      </c>
      <c r="AI577">
        <v>100</v>
      </c>
      <c r="AJ577">
        <v>987</v>
      </c>
      <c r="AK577">
        <v>42.119100000000003</v>
      </c>
      <c r="AL577">
        <v>0</v>
      </c>
      <c r="AM577">
        <v>208</v>
      </c>
      <c r="AN577">
        <v>1800.03</v>
      </c>
      <c r="AO577">
        <v>16647</v>
      </c>
    </row>
    <row r="578" spans="1:41" x14ac:dyDescent="0.3">
      <c r="A578" s="65" t="s">
        <v>535</v>
      </c>
      <c r="B578" s="66">
        <v>1</v>
      </c>
      <c r="C578" s="66">
        <v>5</v>
      </c>
      <c r="D578" s="66">
        <v>0.05</v>
      </c>
      <c r="E578" t="s">
        <v>0</v>
      </c>
      <c r="F578" t="s">
        <v>3</v>
      </c>
      <c r="G578" s="39" t="e">
        <f t="shared" si="67"/>
        <v>#VALUE!</v>
      </c>
      <c r="H578" t="s">
        <v>3</v>
      </c>
      <c r="K578" t="s">
        <v>3</v>
      </c>
      <c r="L578" s="57" t="str">
        <f>IF(OR(H_24!$F578="---",H_24!$F578="infeas",H_24!$F578="inf"),"---",(H_24!$F578/M578)-1)</f>
        <v>---</v>
      </c>
      <c r="M578" s="20">
        <f>Model_dem!L318</f>
        <v>751</v>
      </c>
      <c r="N578">
        <f>Model_dem!G318</f>
        <v>753</v>
      </c>
      <c r="O578" s="23"/>
      <c r="P578" t="str">
        <f>IF(OR(H_24!$Q578&lt;&gt;A578,R578&lt;&gt;B578,S578&lt;&gt;C578,T578&lt;&gt;D578),"Aqui", " ")</f>
        <v>Aqui</v>
      </c>
      <c r="Q578" t="s">
        <v>530</v>
      </c>
      <c r="R578">
        <v>3</v>
      </c>
      <c r="S578">
        <v>0</v>
      </c>
      <c r="T578">
        <v>0.05</v>
      </c>
      <c r="U578">
        <v>50</v>
      </c>
      <c r="V578" t="s">
        <v>511</v>
      </c>
      <c r="W578" t="s">
        <v>511</v>
      </c>
      <c r="X578" t="s">
        <v>511</v>
      </c>
      <c r="Y578" t="s">
        <v>511</v>
      </c>
      <c r="Z578" t="s">
        <v>511</v>
      </c>
      <c r="AE578" t="s">
        <v>515</v>
      </c>
      <c r="AF578">
        <v>2</v>
      </c>
      <c r="AG578">
        <v>10</v>
      </c>
      <c r="AH578">
        <v>0.05</v>
      </c>
      <c r="AI578">
        <v>100</v>
      </c>
      <c r="AJ578">
        <v>985</v>
      </c>
      <c r="AK578">
        <v>55.838299999999997</v>
      </c>
      <c r="AL578">
        <v>0</v>
      </c>
      <c r="AM578">
        <v>260</v>
      </c>
      <c r="AN578">
        <v>1800.06</v>
      </c>
      <c r="AO578">
        <v>13057</v>
      </c>
    </row>
    <row r="579" spans="1:41" x14ac:dyDescent="0.3">
      <c r="A579" s="68" t="s">
        <v>535</v>
      </c>
      <c r="B579" s="20">
        <v>1</v>
      </c>
      <c r="C579" s="20">
        <v>5</v>
      </c>
      <c r="D579" s="20">
        <v>0.1</v>
      </c>
      <c r="E579" t="s">
        <v>0</v>
      </c>
      <c r="F579" t="s">
        <v>3</v>
      </c>
      <c r="G579" s="39" t="e">
        <f t="shared" si="67"/>
        <v>#VALUE!</v>
      </c>
      <c r="H579" t="s">
        <v>3</v>
      </c>
      <c r="K579" t="s">
        <v>3</v>
      </c>
      <c r="L579" s="57" t="str">
        <f>IF(OR(H_24!$F579="---",H_24!$F579="infeas",H_24!$F579="inf"),"---",(H_24!$F579/M579)-1)</f>
        <v>---</v>
      </c>
      <c r="M579" s="20">
        <f>Model_dem!L319</f>
        <v>751</v>
      </c>
      <c r="N579">
        <f>Model_dem!G319</f>
        <v>753</v>
      </c>
      <c r="O579" s="23"/>
      <c r="P579" t="str">
        <f>IF(OR(H_24!$Q579&lt;&gt;A579,R579&lt;&gt;B579,S579&lt;&gt;C579,T579&lt;&gt;D579),"Aqui", " ")</f>
        <v>Aqui</v>
      </c>
      <c r="Q579" t="s">
        <v>530</v>
      </c>
      <c r="R579">
        <v>3</v>
      </c>
      <c r="S579">
        <v>0</v>
      </c>
      <c r="T579">
        <v>0.1</v>
      </c>
      <c r="U579">
        <v>50</v>
      </c>
      <c r="V579" t="s">
        <v>511</v>
      </c>
      <c r="W579" t="s">
        <v>511</v>
      </c>
      <c r="X579" t="s">
        <v>511</v>
      </c>
      <c r="Y579" t="s">
        <v>511</v>
      </c>
      <c r="Z579" t="s">
        <v>511</v>
      </c>
      <c r="AE579" t="s">
        <v>515</v>
      </c>
      <c r="AF579">
        <v>2</v>
      </c>
      <c r="AG579">
        <v>10</v>
      </c>
      <c r="AH579">
        <v>0.1</v>
      </c>
      <c r="AI579">
        <v>100</v>
      </c>
      <c r="AJ579">
        <v>987</v>
      </c>
      <c r="AK579">
        <v>96.526499999999999</v>
      </c>
      <c r="AL579">
        <v>0</v>
      </c>
      <c r="AM579">
        <v>156</v>
      </c>
      <c r="AN579">
        <v>1801.17</v>
      </c>
      <c r="AO579">
        <v>9576</v>
      </c>
    </row>
    <row r="580" spans="1:41" x14ac:dyDescent="0.3">
      <c r="A580" s="65" t="s">
        <v>535</v>
      </c>
      <c r="B580" s="66">
        <v>1</v>
      </c>
      <c r="C580" s="66">
        <v>5</v>
      </c>
      <c r="D580" s="66">
        <v>0.15</v>
      </c>
      <c r="E580" t="s">
        <v>0</v>
      </c>
      <c r="F580" t="s">
        <v>3</v>
      </c>
      <c r="G580" s="39" t="e">
        <f t="shared" si="67"/>
        <v>#VALUE!</v>
      </c>
      <c r="H580" t="s">
        <v>3</v>
      </c>
      <c r="K580" t="s">
        <v>3</v>
      </c>
      <c r="L580" s="57" t="str">
        <f>IF(OR(H_24!$F580="---",H_24!$F580="infeas",H_24!$F580="inf"),"---",(H_24!$F580/M580)-1)</f>
        <v>---</v>
      </c>
      <c r="M580" s="20">
        <f>Model_dem!L320</f>
        <v>751</v>
      </c>
      <c r="N580">
        <f>Model_dem!G320</f>
        <v>761</v>
      </c>
      <c r="O580" s="23"/>
      <c r="P580" t="str">
        <f>IF(OR(H_24!$Q580&lt;&gt;A580,R580&lt;&gt;B580,S580&lt;&gt;C580,T580&lt;&gt;D580),"Aqui", " ")</f>
        <v>Aqui</v>
      </c>
      <c r="Q580" t="s">
        <v>530</v>
      </c>
      <c r="R580">
        <v>3</v>
      </c>
      <c r="S580">
        <v>0</v>
      </c>
      <c r="T580">
        <v>0.15</v>
      </c>
      <c r="U580">
        <v>50</v>
      </c>
      <c r="V580" t="s">
        <v>511</v>
      </c>
      <c r="W580" t="s">
        <v>511</v>
      </c>
      <c r="X580" t="s">
        <v>511</v>
      </c>
      <c r="Y580" t="s">
        <v>511</v>
      </c>
      <c r="Z580" t="s">
        <v>511</v>
      </c>
      <c r="AE580" t="s">
        <v>515</v>
      </c>
      <c r="AF580">
        <v>2</v>
      </c>
      <c r="AG580">
        <v>10</v>
      </c>
      <c r="AH580">
        <v>0.15</v>
      </c>
      <c r="AI580">
        <v>100</v>
      </c>
      <c r="AJ580">
        <v>1003</v>
      </c>
      <c r="AK580">
        <v>946.18600000000004</v>
      </c>
      <c r="AL580">
        <v>14</v>
      </c>
      <c r="AM580">
        <v>25</v>
      </c>
      <c r="AN580">
        <v>1800.53</v>
      </c>
      <c r="AO580">
        <v>4072</v>
      </c>
    </row>
    <row r="581" spans="1:41" x14ac:dyDescent="0.3">
      <c r="A581" s="68" t="s">
        <v>535</v>
      </c>
      <c r="B581" s="20">
        <v>1</v>
      </c>
      <c r="C581" s="20">
        <v>5</v>
      </c>
      <c r="D581" s="20">
        <v>0.2</v>
      </c>
      <c r="E581" t="s">
        <v>0</v>
      </c>
      <c r="F581" t="s">
        <v>3</v>
      </c>
      <c r="G581" s="39" t="e">
        <f t="shared" si="67"/>
        <v>#VALUE!</v>
      </c>
      <c r="H581" t="s">
        <v>3</v>
      </c>
      <c r="K581" t="s">
        <v>3</v>
      </c>
      <c r="L581" s="57" t="str">
        <f>IF(OR(H_24!$F581="---",H_24!$F581="infeas",H_24!$F581="inf"),"---",(H_24!$F581/M581)-1)</f>
        <v>---</v>
      </c>
      <c r="M581" s="20">
        <f>Model_dem!L321</f>
        <v>751</v>
      </c>
      <c r="N581">
        <f>Model_dem!G321</f>
        <v>761</v>
      </c>
      <c r="O581" s="23"/>
      <c r="P581" t="str">
        <f>IF(OR(H_24!$Q581&lt;&gt;A581,R581&lt;&gt;B581,S581&lt;&gt;C581,T581&lt;&gt;D581),"Aqui", " ")</f>
        <v>Aqui</v>
      </c>
      <c r="Q581" t="s">
        <v>530</v>
      </c>
      <c r="R581">
        <v>3</v>
      </c>
      <c r="S581">
        <v>0</v>
      </c>
      <c r="T581">
        <v>0.2</v>
      </c>
      <c r="U581">
        <v>50</v>
      </c>
      <c r="V581" t="s">
        <v>511</v>
      </c>
      <c r="W581" t="s">
        <v>511</v>
      </c>
      <c r="X581" t="s">
        <v>511</v>
      </c>
      <c r="Y581" t="s">
        <v>511</v>
      </c>
      <c r="Z581" t="s">
        <v>511</v>
      </c>
      <c r="AE581" t="s">
        <v>515</v>
      </c>
      <c r="AF581">
        <v>2</v>
      </c>
      <c r="AG581">
        <v>10</v>
      </c>
      <c r="AH581">
        <v>0.2</v>
      </c>
      <c r="AI581">
        <v>100</v>
      </c>
      <c r="AJ581">
        <v>1006</v>
      </c>
      <c r="AK581">
        <v>969.93399999999997</v>
      </c>
      <c r="AL581">
        <v>4</v>
      </c>
      <c r="AM581">
        <v>13</v>
      </c>
      <c r="AN581">
        <v>1809.34</v>
      </c>
      <c r="AO581">
        <v>2166</v>
      </c>
    </row>
    <row r="582" spans="1:41" x14ac:dyDescent="0.3">
      <c r="A582" s="65" t="s">
        <v>535</v>
      </c>
      <c r="B582" s="66">
        <v>1</v>
      </c>
      <c r="C582" s="66">
        <v>10</v>
      </c>
      <c r="D582" s="66">
        <v>0.05</v>
      </c>
      <c r="E582" t="s">
        <v>0</v>
      </c>
      <c r="F582" t="s">
        <v>3</v>
      </c>
      <c r="G582" s="39" t="e">
        <f t="shared" si="67"/>
        <v>#VALUE!</v>
      </c>
      <c r="H582" t="s">
        <v>3</v>
      </c>
      <c r="K582" t="s">
        <v>3</v>
      </c>
      <c r="L582" s="57" t="str">
        <f>IF(OR(H_24!$F582="---",H_24!$F582="infeas",H_24!$F582="inf"),"---",(H_24!$F582/M582)-1)</f>
        <v>---</v>
      </c>
      <c r="M582" s="20">
        <f>Model_dem!L322</f>
        <v>751</v>
      </c>
      <c r="N582">
        <f>Model_dem!G322</f>
        <v>753</v>
      </c>
      <c r="O582" s="23"/>
      <c r="P582" t="str">
        <f>IF(OR(H_24!$Q582&lt;&gt;A582,R582&lt;&gt;B582,S582&lt;&gt;C582,T582&lt;&gt;D582),"Aqui", " ")</f>
        <v>Aqui</v>
      </c>
      <c r="Q582" t="s">
        <v>530</v>
      </c>
      <c r="R582">
        <v>3</v>
      </c>
      <c r="S582">
        <v>10</v>
      </c>
      <c r="T582">
        <v>0.05</v>
      </c>
      <c r="U582">
        <v>50</v>
      </c>
      <c r="V582" t="s">
        <v>511</v>
      </c>
      <c r="W582" t="s">
        <v>511</v>
      </c>
      <c r="X582" t="s">
        <v>511</v>
      </c>
      <c r="Y582" t="s">
        <v>511</v>
      </c>
      <c r="Z582" t="s">
        <v>511</v>
      </c>
      <c r="AE582" t="s">
        <v>515</v>
      </c>
      <c r="AF582">
        <v>2</v>
      </c>
      <c r="AG582">
        <v>25</v>
      </c>
      <c r="AH582">
        <v>0.05</v>
      </c>
      <c r="AI582">
        <v>100</v>
      </c>
      <c r="AJ582">
        <v>987</v>
      </c>
      <c r="AK582">
        <v>256.92399999999998</v>
      </c>
      <c r="AL582">
        <v>8</v>
      </c>
      <c r="AM582">
        <v>65</v>
      </c>
      <c r="AN582">
        <v>1800.53</v>
      </c>
      <c r="AO582">
        <v>5930</v>
      </c>
    </row>
    <row r="583" spans="1:41" x14ac:dyDescent="0.3">
      <c r="A583" s="68" t="s">
        <v>535</v>
      </c>
      <c r="B583" s="20">
        <v>1</v>
      </c>
      <c r="C583" s="20">
        <v>10</v>
      </c>
      <c r="D583" s="20">
        <v>0.1</v>
      </c>
      <c r="E583" t="s">
        <v>0</v>
      </c>
      <c r="F583" t="s">
        <v>3</v>
      </c>
      <c r="G583" s="39" t="e">
        <f t="shared" ref="G583:G646" si="68">IF(N583="---","---",(F583-N583)/N583)</f>
        <v>#VALUE!</v>
      </c>
      <c r="H583" t="s">
        <v>3</v>
      </c>
      <c r="K583" t="s">
        <v>3</v>
      </c>
      <c r="L583" s="57" t="str">
        <f>IF(OR(H_24!$F583="---",H_24!$F583="infeas",H_24!$F583="inf"),"---",(H_24!$F583/M583)-1)</f>
        <v>---</v>
      </c>
      <c r="M583" s="20">
        <f>Model_dem!L323</f>
        <v>751</v>
      </c>
      <c r="N583">
        <f>Model_dem!G323</f>
        <v>753</v>
      </c>
      <c r="O583" s="23"/>
      <c r="P583" t="str">
        <f>IF(OR(H_24!$Q583&lt;&gt;A583,R583&lt;&gt;B583,S583&lt;&gt;C583,T583&lt;&gt;D583),"Aqui", " ")</f>
        <v>Aqui</v>
      </c>
      <c r="Q583" t="s">
        <v>530</v>
      </c>
      <c r="R583">
        <v>3</v>
      </c>
      <c r="S583">
        <v>10</v>
      </c>
      <c r="T583">
        <v>0.1</v>
      </c>
      <c r="U583">
        <v>50</v>
      </c>
      <c r="V583" t="s">
        <v>511</v>
      </c>
      <c r="W583" t="s">
        <v>511</v>
      </c>
      <c r="X583" t="s">
        <v>511</v>
      </c>
      <c r="Y583" t="s">
        <v>511</v>
      </c>
      <c r="Z583" t="s">
        <v>511</v>
      </c>
      <c r="AE583" t="s">
        <v>515</v>
      </c>
      <c r="AF583">
        <v>2</v>
      </c>
      <c r="AG583">
        <v>25</v>
      </c>
      <c r="AH583">
        <v>0.1</v>
      </c>
      <c r="AI583">
        <v>100</v>
      </c>
      <c r="AJ583">
        <v>1013</v>
      </c>
      <c r="AK583">
        <v>399.27</v>
      </c>
      <c r="AL583">
        <v>0</v>
      </c>
      <c r="AM583">
        <v>11</v>
      </c>
      <c r="AN583">
        <v>1812.36</v>
      </c>
      <c r="AO583">
        <v>1912</v>
      </c>
    </row>
    <row r="584" spans="1:41" x14ac:dyDescent="0.3">
      <c r="A584" s="65" t="s">
        <v>535</v>
      </c>
      <c r="B584" s="66">
        <v>1</v>
      </c>
      <c r="C584" s="66">
        <v>10</v>
      </c>
      <c r="D584" s="66">
        <v>0.15</v>
      </c>
      <c r="E584" t="s">
        <v>0</v>
      </c>
      <c r="F584" t="s">
        <v>3</v>
      </c>
      <c r="G584" s="39" t="e">
        <f t="shared" si="68"/>
        <v>#VALUE!</v>
      </c>
      <c r="H584" t="s">
        <v>3</v>
      </c>
      <c r="K584" t="s">
        <v>3</v>
      </c>
      <c r="L584" s="57" t="str">
        <f>IF(OR(H_24!$F584="---",H_24!$F584="infeas",H_24!$F584="inf"),"---",(H_24!$F584/M584)-1)</f>
        <v>---</v>
      </c>
      <c r="M584" s="20">
        <f>Model_dem!L324</f>
        <v>751</v>
      </c>
      <c r="N584">
        <f>Model_dem!G324</f>
        <v>761</v>
      </c>
      <c r="O584" s="23"/>
      <c r="P584" t="str">
        <f>IF(OR(H_24!$Q584&lt;&gt;A584,R584&lt;&gt;B584,S584&lt;&gt;C584,T584&lt;&gt;D584),"Aqui", " ")</f>
        <v>Aqui</v>
      </c>
      <c r="Q584" t="s">
        <v>530</v>
      </c>
      <c r="R584">
        <v>3</v>
      </c>
      <c r="S584">
        <v>10</v>
      </c>
      <c r="T584">
        <v>0.15</v>
      </c>
      <c r="U584">
        <v>50</v>
      </c>
      <c r="V584" t="s">
        <v>511</v>
      </c>
      <c r="W584" t="s">
        <v>511</v>
      </c>
      <c r="X584" t="s">
        <v>511</v>
      </c>
      <c r="Y584" t="s">
        <v>511</v>
      </c>
      <c r="Z584" t="s">
        <v>511</v>
      </c>
      <c r="AE584" t="s">
        <v>515</v>
      </c>
      <c r="AF584">
        <v>2</v>
      </c>
      <c r="AG584">
        <v>25</v>
      </c>
      <c r="AH584">
        <v>0.15</v>
      </c>
      <c r="AI584">
        <v>100</v>
      </c>
      <c r="AJ584">
        <v>1236</v>
      </c>
      <c r="AK584">
        <v>1804.36</v>
      </c>
      <c r="AL584">
        <v>0</v>
      </c>
      <c r="AM584">
        <v>1</v>
      </c>
      <c r="AN584">
        <v>1804.36</v>
      </c>
      <c r="AO584">
        <v>90</v>
      </c>
    </row>
    <row r="585" spans="1:41" x14ac:dyDescent="0.3">
      <c r="A585" s="68" t="s">
        <v>535</v>
      </c>
      <c r="B585" s="20">
        <v>1</v>
      </c>
      <c r="C585" s="20">
        <v>10</v>
      </c>
      <c r="D585" s="20">
        <v>0.2</v>
      </c>
      <c r="E585" t="s">
        <v>0</v>
      </c>
      <c r="F585" t="s">
        <v>3</v>
      </c>
      <c r="G585" s="39" t="e">
        <f t="shared" si="68"/>
        <v>#VALUE!</v>
      </c>
      <c r="H585" t="s">
        <v>3</v>
      </c>
      <c r="K585" t="s">
        <v>3</v>
      </c>
      <c r="L585" s="57" t="str">
        <f>IF(OR(H_24!$F585="---",H_24!$F585="infeas",H_24!$F585="inf"),"---",(H_24!$F585/M585)-1)</f>
        <v>---</v>
      </c>
      <c r="M585" s="20">
        <f>Model_dem!L325</f>
        <v>751</v>
      </c>
      <c r="N585">
        <f>Model_dem!G325</f>
        <v>761</v>
      </c>
      <c r="O585" s="23"/>
      <c r="P585" t="str">
        <f>IF(OR(H_24!$Q585&lt;&gt;A585,R585&lt;&gt;B585,S585&lt;&gt;C585,T585&lt;&gt;D585),"Aqui", " ")</f>
        <v>Aqui</v>
      </c>
      <c r="Q585" t="s">
        <v>530</v>
      </c>
      <c r="R585">
        <v>3</v>
      </c>
      <c r="S585">
        <v>10</v>
      </c>
      <c r="T585">
        <v>0.2</v>
      </c>
      <c r="U585">
        <v>50</v>
      </c>
      <c r="V585" t="s">
        <v>511</v>
      </c>
      <c r="W585" t="s">
        <v>511</v>
      </c>
      <c r="X585" t="s">
        <v>511</v>
      </c>
      <c r="Y585" t="s">
        <v>511</v>
      </c>
      <c r="Z585" t="s">
        <v>511</v>
      </c>
      <c r="AE585" t="s">
        <v>515</v>
      </c>
      <c r="AF585">
        <v>2</v>
      </c>
      <c r="AG585">
        <v>25</v>
      </c>
      <c r="AH585">
        <v>0.2</v>
      </c>
      <c r="AI585">
        <v>100</v>
      </c>
      <c r="AJ585" t="s">
        <v>46</v>
      </c>
      <c r="AK585">
        <v>60.023400000000002</v>
      </c>
      <c r="AL585">
        <v>0</v>
      </c>
      <c r="AM585">
        <v>1</v>
      </c>
      <c r="AN585">
        <v>1800.78</v>
      </c>
      <c r="AO585">
        <v>29</v>
      </c>
    </row>
    <row r="586" spans="1:41" x14ac:dyDescent="0.3">
      <c r="A586" s="65" t="s">
        <v>535</v>
      </c>
      <c r="B586" s="66">
        <v>1</v>
      </c>
      <c r="C586" s="66">
        <v>25</v>
      </c>
      <c r="D586" s="66">
        <v>0.05</v>
      </c>
      <c r="E586" t="s">
        <v>0</v>
      </c>
      <c r="F586" t="s">
        <v>3</v>
      </c>
      <c r="G586" s="39" t="e">
        <f t="shared" si="68"/>
        <v>#VALUE!</v>
      </c>
      <c r="H586" t="s">
        <v>3</v>
      </c>
      <c r="K586" t="s">
        <v>3</v>
      </c>
      <c r="L586" s="57" t="str">
        <f>IF(OR(H_24!$F586="---",H_24!$F586="infeas",H_24!$F586="inf"),"---",(H_24!$F586/M586)-1)</f>
        <v>---</v>
      </c>
      <c r="M586" s="20">
        <f>Model_dem!L326</f>
        <v>751</v>
      </c>
      <c r="N586">
        <f>Model_dem!G326</f>
        <v>761</v>
      </c>
      <c r="O586" s="23"/>
      <c r="P586" t="str">
        <f>IF(OR(H_24!$Q586&lt;&gt;A586,R586&lt;&gt;B586,S586&lt;&gt;C586,T586&lt;&gt;D586),"Aqui", " ")</f>
        <v>Aqui</v>
      </c>
      <c r="Q586" t="s">
        <v>530</v>
      </c>
      <c r="R586">
        <v>3</v>
      </c>
      <c r="S586">
        <v>25</v>
      </c>
      <c r="T586">
        <v>0.05</v>
      </c>
      <c r="U586">
        <v>50</v>
      </c>
      <c r="V586" t="s">
        <v>511</v>
      </c>
      <c r="W586" t="s">
        <v>511</v>
      </c>
      <c r="X586" t="s">
        <v>511</v>
      </c>
      <c r="Y586" t="s">
        <v>511</v>
      </c>
      <c r="Z586" t="s">
        <v>511</v>
      </c>
      <c r="AE586" t="s">
        <v>515</v>
      </c>
      <c r="AF586">
        <v>2</v>
      </c>
      <c r="AG586">
        <v>50</v>
      </c>
      <c r="AH586">
        <v>0.05</v>
      </c>
      <c r="AI586">
        <v>100</v>
      </c>
      <c r="AJ586">
        <v>994</v>
      </c>
      <c r="AK586">
        <v>56.993400000000001</v>
      </c>
      <c r="AL586">
        <v>0</v>
      </c>
      <c r="AM586">
        <v>97</v>
      </c>
      <c r="AN586">
        <v>1800.12</v>
      </c>
      <c r="AO586">
        <v>9087</v>
      </c>
    </row>
    <row r="587" spans="1:41" x14ac:dyDescent="0.3">
      <c r="A587" s="68" t="s">
        <v>535</v>
      </c>
      <c r="B587" s="20">
        <v>1</v>
      </c>
      <c r="C587" s="20">
        <v>25</v>
      </c>
      <c r="D587" s="20">
        <v>0.1</v>
      </c>
      <c r="E587" t="s">
        <v>0</v>
      </c>
      <c r="F587" t="s">
        <v>3</v>
      </c>
      <c r="G587" s="39" t="e">
        <f t="shared" si="68"/>
        <v>#VALUE!</v>
      </c>
      <c r="H587" t="s">
        <v>3</v>
      </c>
      <c r="K587" t="s">
        <v>3</v>
      </c>
      <c r="L587" s="57" t="str">
        <f>IF(OR(H_24!$F587="---",H_24!$F587="infeas",H_24!$F587="inf"),"---",(H_24!$F587/M587)-1)</f>
        <v>---</v>
      </c>
      <c r="M587" s="20">
        <f>Model_dem!L327</f>
        <v>751</v>
      </c>
      <c r="N587">
        <f>Model_dem!G327</f>
        <v>775</v>
      </c>
      <c r="O587" s="23"/>
      <c r="P587" t="str">
        <f>IF(OR(H_24!$Q587&lt;&gt;A587,R587&lt;&gt;B587,S587&lt;&gt;C587,T587&lt;&gt;D587),"Aqui", " ")</f>
        <v>Aqui</v>
      </c>
      <c r="Q587" t="s">
        <v>530</v>
      </c>
      <c r="R587">
        <v>3</v>
      </c>
      <c r="S587">
        <v>25</v>
      </c>
      <c r="T587">
        <v>0.1</v>
      </c>
      <c r="U587">
        <v>50</v>
      </c>
      <c r="V587" t="s">
        <v>511</v>
      </c>
      <c r="W587" t="s">
        <v>511</v>
      </c>
      <c r="X587" t="s">
        <v>511</v>
      </c>
      <c r="Y587" t="s">
        <v>511</v>
      </c>
      <c r="Z587" t="s">
        <v>511</v>
      </c>
      <c r="AE587" t="s">
        <v>515</v>
      </c>
      <c r="AF587">
        <v>2</v>
      </c>
      <c r="AG587">
        <v>50</v>
      </c>
      <c r="AH587">
        <v>0.1</v>
      </c>
      <c r="AI587">
        <v>100</v>
      </c>
      <c r="AJ587">
        <v>1022</v>
      </c>
      <c r="AK587">
        <v>1763.76</v>
      </c>
      <c r="AL587">
        <v>10</v>
      </c>
      <c r="AM587">
        <v>13</v>
      </c>
      <c r="AN587">
        <v>1800.48</v>
      </c>
      <c r="AO587">
        <v>3061</v>
      </c>
    </row>
    <row r="588" spans="1:41" x14ac:dyDescent="0.3">
      <c r="A588" s="65" t="s">
        <v>535</v>
      </c>
      <c r="B588" s="66">
        <v>1</v>
      </c>
      <c r="C588" s="66">
        <v>25</v>
      </c>
      <c r="D588" s="66">
        <v>0.15</v>
      </c>
      <c r="E588" t="s">
        <v>1</v>
      </c>
      <c r="F588" t="s">
        <v>3</v>
      </c>
      <c r="G588" s="39" t="e">
        <f t="shared" si="68"/>
        <v>#VALUE!</v>
      </c>
      <c r="H588" t="s">
        <v>3</v>
      </c>
      <c r="K588" t="s">
        <v>3</v>
      </c>
      <c r="L588" s="57" t="str">
        <f>IF(OR(H_24!$F588="---",H_24!$F588="infeas",H_24!$F588="inf"),"---",(H_24!$F588/M588)-1)</f>
        <v>---</v>
      </c>
      <c r="M588" s="20">
        <f>Model_dem!L328</f>
        <v>751</v>
      </c>
      <c r="N588">
        <f>Model_dem!G328</f>
        <v>777</v>
      </c>
      <c r="O588" s="23"/>
      <c r="P588" t="str">
        <f>IF(OR(H_24!$Q588&lt;&gt;A588,R588&lt;&gt;B588,S588&lt;&gt;C588,T588&lt;&gt;D588),"Aqui", " ")</f>
        <v>Aqui</v>
      </c>
      <c r="Q588" t="s">
        <v>530</v>
      </c>
      <c r="R588">
        <v>3</v>
      </c>
      <c r="S588">
        <v>25</v>
      </c>
      <c r="T588">
        <v>0.15</v>
      </c>
      <c r="U588">
        <v>50</v>
      </c>
      <c r="V588" t="s">
        <v>511</v>
      </c>
      <c r="W588" t="s">
        <v>511</v>
      </c>
      <c r="X588" t="s">
        <v>511</v>
      </c>
      <c r="Y588" t="s">
        <v>511</v>
      </c>
      <c r="Z588" t="s">
        <v>511</v>
      </c>
      <c r="AE588" t="s">
        <v>515</v>
      </c>
      <c r="AF588">
        <v>2</v>
      </c>
      <c r="AG588">
        <v>50</v>
      </c>
      <c r="AH588">
        <v>0.15</v>
      </c>
      <c r="AI588">
        <v>100</v>
      </c>
      <c r="AJ588" t="s">
        <v>46</v>
      </c>
      <c r="AK588">
        <v>60.022599999999997</v>
      </c>
      <c r="AL588">
        <v>0</v>
      </c>
      <c r="AM588">
        <v>1</v>
      </c>
      <c r="AN588">
        <v>1800.64</v>
      </c>
      <c r="AO588">
        <v>29</v>
      </c>
    </row>
    <row r="589" spans="1:41" x14ac:dyDescent="0.3">
      <c r="A589" s="68" t="s">
        <v>535</v>
      </c>
      <c r="B589" s="20">
        <v>1</v>
      </c>
      <c r="C589" s="20">
        <v>25</v>
      </c>
      <c r="D589" s="20">
        <v>0.2</v>
      </c>
      <c r="E589" t="s">
        <v>1</v>
      </c>
      <c r="F589" t="s">
        <v>3</v>
      </c>
      <c r="G589" s="39" t="e">
        <f t="shared" si="68"/>
        <v>#VALUE!</v>
      </c>
      <c r="H589" t="s">
        <v>3</v>
      </c>
      <c r="K589" t="s">
        <v>3</v>
      </c>
      <c r="L589" s="57" t="str">
        <f>IF(OR(H_24!$F589="---",H_24!$F589="infeas",H_24!$F589="inf"),"---",(H_24!$F589/M589)-1)</f>
        <v>---</v>
      </c>
      <c r="M589" s="20">
        <f>Model_dem!L329</f>
        <v>751</v>
      </c>
      <c r="N589">
        <f>Model_dem!G329</f>
        <v>785</v>
      </c>
      <c r="O589" s="23"/>
      <c r="P589" t="str">
        <f>IF(OR(H_24!$Q589&lt;&gt;A589,R589&lt;&gt;B589,S589&lt;&gt;C589,T589&lt;&gt;D589),"Aqui", " ")</f>
        <v>Aqui</v>
      </c>
      <c r="Q589" t="s">
        <v>530</v>
      </c>
      <c r="R589">
        <v>3</v>
      </c>
      <c r="S589">
        <v>25</v>
      </c>
      <c r="T589">
        <v>0.2</v>
      </c>
      <c r="U589">
        <v>50</v>
      </c>
      <c r="V589" t="s">
        <v>511</v>
      </c>
      <c r="W589" t="s">
        <v>511</v>
      </c>
      <c r="X589" t="s">
        <v>511</v>
      </c>
      <c r="Y589" t="s">
        <v>511</v>
      </c>
      <c r="Z589" t="s">
        <v>511</v>
      </c>
      <c r="AE589" t="s">
        <v>515</v>
      </c>
      <c r="AF589">
        <v>2</v>
      </c>
      <c r="AG589">
        <v>50</v>
      </c>
      <c r="AH589">
        <v>0.2</v>
      </c>
      <c r="AI589">
        <v>100</v>
      </c>
      <c r="AJ589" t="s">
        <v>46</v>
      </c>
      <c r="AK589">
        <v>60.025100000000002</v>
      </c>
      <c r="AL589">
        <v>0</v>
      </c>
      <c r="AM589">
        <v>1</v>
      </c>
      <c r="AN589">
        <v>1800.68</v>
      </c>
      <c r="AO589">
        <v>29</v>
      </c>
    </row>
    <row r="590" spans="1:41" x14ac:dyDescent="0.3">
      <c r="A590" s="65" t="s">
        <v>535</v>
      </c>
      <c r="B590" s="66">
        <v>1</v>
      </c>
      <c r="C590" s="66">
        <v>50</v>
      </c>
      <c r="D590" s="66">
        <v>0.05</v>
      </c>
      <c r="E590" t="s">
        <v>0</v>
      </c>
      <c r="F590" t="s">
        <v>3</v>
      </c>
      <c r="G590" s="39" t="e">
        <f t="shared" si="68"/>
        <v>#VALUE!</v>
      </c>
      <c r="H590" t="s">
        <v>3</v>
      </c>
      <c r="K590" t="s">
        <v>3</v>
      </c>
      <c r="L590" s="57" t="str">
        <f>IF(OR(H_24!$F590="---",H_24!$F590="infeas",H_24!$F590="inf"),"---",(H_24!$F590/M590)-1)</f>
        <v>---</v>
      </c>
      <c r="M590" s="20">
        <f>Model_dem!L330</f>
        <v>751</v>
      </c>
      <c r="N590">
        <f>Model_dem!G330</f>
        <v>769</v>
      </c>
      <c r="O590" s="23"/>
      <c r="P590" t="str">
        <f>IF(OR(H_24!$Q590&lt;&gt;A590,R590&lt;&gt;B590,S590&lt;&gt;C590,T590&lt;&gt;D590),"Aqui", " ")</f>
        <v>Aqui</v>
      </c>
      <c r="Q590" t="s">
        <v>530</v>
      </c>
      <c r="R590">
        <v>3</v>
      </c>
      <c r="S590">
        <v>50</v>
      </c>
      <c r="T590">
        <v>0.05</v>
      </c>
      <c r="U590">
        <v>50</v>
      </c>
      <c r="V590" t="s">
        <v>511</v>
      </c>
      <c r="W590" t="s">
        <v>511</v>
      </c>
      <c r="X590" t="s">
        <v>511</v>
      </c>
      <c r="Y590" t="s">
        <v>511</v>
      </c>
      <c r="Z590" t="s">
        <v>511</v>
      </c>
      <c r="AE590" t="s">
        <v>515</v>
      </c>
      <c r="AF590">
        <v>3</v>
      </c>
      <c r="AG590">
        <v>0</v>
      </c>
      <c r="AH590">
        <v>0.05</v>
      </c>
      <c r="AI590">
        <v>100</v>
      </c>
      <c r="AJ590">
        <v>1022</v>
      </c>
      <c r="AK590">
        <v>146.124</v>
      </c>
      <c r="AL590">
        <v>5</v>
      </c>
      <c r="AM590">
        <v>123</v>
      </c>
      <c r="AN590">
        <v>1800.04</v>
      </c>
      <c r="AO590">
        <v>18094</v>
      </c>
    </row>
    <row r="591" spans="1:41" x14ac:dyDescent="0.3">
      <c r="A591" s="68" t="s">
        <v>535</v>
      </c>
      <c r="B591" s="20">
        <v>1</v>
      </c>
      <c r="C591" s="20">
        <v>50</v>
      </c>
      <c r="D591" s="20">
        <v>0.1</v>
      </c>
      <c r="E591" t="s">
        <v>1</v>
      </c>
      <c r="F591" t="s">
        <v>3</v>
      </c>
      <c r="G591" s="39" t="e">
        <f t="shared" si="68"/>
        <v>#VALUE!</v>
      </c>
      <c r="H591" t="s">
        <v>3</v>
      </c>
      <c r="K591" t="s">
        <v>3</v>
      </c>
      <c r="L591" s="57" t="str">
        <f>IF(OR(H_24!$F591="---",H_24!$F591="infeas",H_24!$F591="inf"),"---",(H_24!$F591/M591)-1)</f>
        <v>---</v>
      </c>
      <c r="M591" s="20">
        <f>Model_dem!L331</f>
        <v>751</v>
      </c>
      <c r="N591">
        <f>Model_dem!G331</f>
        <v>777</v>
      </c>
      <c r="O591" s="23"/>
      <c r="P591" t="str">
        <f>IF(OR(H_24!$Q591&lt;&gt;A591,R591&lt;&gt;B591,S591&lt;&gt;C591,T591&lt;&gt;D591),"Aqui", " ")</f>
        <v>Aqui</v>
      </c>
      <c r="Q591" t="s">
        <v>530</v>
      </c>
      <c r="R591">
        <v>3</v>
      </c>
      <c r="S591">
        <v>50</v>
      </c>
      <c r="T591">
        <v>0.1</v>
      </c>
      <c r="U591">
        <v>50</v>
      </c>
      <c r="V591" t="s">
        <v>511</v>
      </c>
      <c r="W591" t="s">
        <v>511</v>
      </c>
      <c r="X591" t="s">
        <v>511</v>
      </c>
      <c r="Y591" t="s">
        <v>511</v>
      </c>
      <c r="Z591" t="s">
        <v>511</v>
      </c>
      <c r="AE591" t="s">
        <v>515</v>
      </c>
      <c r="AF591">
        <v>3</v>
      </c>
      <c r="AG591">
        <v>0</v>
      </c>
      <c r="AH591">
        <v>0.1</v>
      </c>
      <c r="AI591">
        <v>100</v>
      </c>
      <c r="AJ591" t="s">
        <v>511</v>
      </c>
      <c r="AK591" t="s">
        <v>511</v>
      </c>
      <c r="AL591" t="s">
        <v>511</v>
      </c>
      <c r="AM591" t="s">
        <v>511</v>
      </c>
      <c r="AN591" t="s">
        <v>511</v>
      </c>
    </row>
    <row r="592" spans="1:41" x14ac:dyDescent="0.3">
      <c r="A592" s="65" t="s">
        <v>535</v>
      </c>
      <c r="B592" s="66">
        <v>1</v>
      </c>
      <c r="C592" s="66">
        <v>50</v>
      </c>
      <c r="D592" s="66">
        <v>0.15</v>
      </c>
      <c r="E592" t="s">
        <v>0</v>
      </c>
      <c r="F592" t="s">
        <v>3</v>
      </c>
      <c r="G592" s="39" t="e">
        <f t="shared" si="68"/>
        <v>#VALUE!</v>
      </c>
      <c r="H592" t="s">
        <v>3</v>
      </c>
      <c r="K592" t="s">
        <v>3</v>
      </c>
      <c r="L592" s="57" t="str">
        <f>IF(OR(H_24!$F592="---",H_24!$F592="infeas",H_24!$F592="inf"),"---",(H_24!$F592/M592)-1)</f>
        <v>---</v>
      </c>
      <c r="M592" s="20">
        <f>Model_dem!L332</f>
        <v>751</v>
      </c>
      <c r="N592">
        <f>Model_dem!G332</f>
        <v>785</v>
      </c>
      <c r="O592" s="23"/>
      <c r="P592" t="str">
        <f>IF(OR(H_24!$Q592&lt;&gt;A592,R592&lt;&gt;B592,S592&lt;&gt;C592,T592&lt;&gt;D592),"Aqui", " ")</f>
        <v>Aqui</v>
      </c>
      <c r="Q592" t="s">
        <v>530</v>
      </c>
      <c r="R592">
        <v>3</v>
      </c>
      <c r="S592">
        <v>50</v>
      </c>
      <c r="T592">
        <v>0.15</v>
      </c>
      <c r="U592">
        <v>50</v>
      </c>
      <c r="V592" t="s">
        <v>511</v>
      </c>
      <c r="W592" t="s">
        <v>511</v>
      </c>
      <c r="X592" t="s">
        <v>511</v>
      </c>
      <c r="Y592" t="s">
        <v>511</v>
      </c>
      <c r="Z592" t="s">
        <v>511</v>
      </c>
      <c r="AE592" t="s">
        <v>515</v>
      </c>
      <c r="AF592">
        <v>3</v>
      </c>
      <c r="AG592">
        <v>0</v>
      </c>
      <c r="AH592">
        <v>0.15</v>
      </c>
      <c r="AI592">
        <v>100</v>
      </c>
      <c r="AJ592" t="s">
        <v>511</v>
      </c>
      <c r="AK592" t="s">
        <v>511</v>
      </c>
      <c r="AL592" t="s">
        <v>511</v>
      </c>
      <c r="AM592" t="s">
        <v>511</v>
      </c>
      <c r="AN592" t="s">
        <v>511</v>
      </c>
    </row>
    <row r="593" spans="1:41" x14ac:dyDescent="0.3">
      <c r="A593" s="68" t="s">
        <v>535</v>
      </c>
      <c r="B593" s="20">
        <v>1</v>
      </c>
      <c r="C593" s="20">
        <v>50</v>
      </c>
      <c r="D593" s="20">
        <v>0.2</v>
      </c>
      <c r="E593" t="s">
        <v>0</v>
      </c>
      <c r="F593" t="s">
        <v>3</v>
      </c>
      <c r="G593" s="39" t="e">
        <f t="shared" si="68"/>
        <v>#VALUE!</v>
      </c>
      <c r="H593" t="s">
        <v>3</v>
      </c>
      <c r="K593" t="s">
        <v>3</v>
      </c>
      <c r="L593" s="57" t="str">
        <f>IF(OR(H_24!$F593="---",H_24!$F593="infeas",H_24!$F593="inf"),"---",(H_24!$F593/M593)-1)</f>
        <v>---</v>
      </c>
      <c r="M593" s="20">
        <f>Model_dem!L333</f>
        <v>751</v>
      </c>
      <c r="N593">
        <f>Model_dem!G333</f>
        <v>816</v>
      </c>
      <c r="O593" s="23"/>
      <c r="P593" t="str">
        <f>IF(OR(H_24!$Q593&lt;&gt;A593,R593&lt;&gt;B593,S593&lt;&gt;C593,T593&lt;&gt;D593),"Aqui", " ")</f>
        <v>Aqui</v>
      </c>
      <c r="Q593" t="s">
        <v>530</v>
      </c>
      <c r="R593">
        <v>3</v>
      </c>
      <c r="S593">
        <v>50</v>
      </c>
      <c r="T593">
        <v>0.2</v>
      </c>
      <c r="U593">
        <v>50</v>
      </c>
      <c r="V593" t="s">
        <v>511</v>
      </c>
      <c r="W593" t="s">
        <v>511</v>
      </c>
      <c r="X593" t="s">
        <v>511</v>
      </c>
      <c r="Y593" t="s">
        <v>511</v>
      </c>
      <c r="Z593" t="s">
        <v>511</v>
      </c>
      <c r="AE593" t="s">
        <v>515</v>
      </c>
      <c r="AF593">
        <v>3</v>
      </c>
      <c r="AG593">
        <v>0</v>
      </c>
      <c r="AH593">
        <v>0.2</v>
      </c>
      <c r="AI593">
        <v>100</v>
      </c>
      <c r="AJ593" t="s">
        <v>511</v>
      </c>
      <c r="AK593" t="s">
        <v>511</v>
      </c>
      <c r="AL593" t="s">
        <v>511</v>
      </c>
      <c r="AM593" t="s">
        <v>511</v>
      </c>
      <c r="AN593" t="s">
        <v>511</v>
      </c>
    </row>
    <row r="594" spans="1:41" x14ac:dyDescent="0.3">
      <c r="A594" s="65" t="s">
        <v>535</v>
      </c>
      <c r="B594" s="66">
        <v>2</v>
      </c>
      <c r="C594" s="66">
        <v>5</v>
      </c>
      <c r="D594" s="66">
        <v>0.05</v>
      </c>
      <c r="E594" t="s">
        <v>0</v>
      </c>
      <c r="F594" t="s">
        <v>3</v>
      </c>
      <c r="G594" s="39" t="e">
        <f t="shared" si="68"/>
        <v>#VALUE!</v>
      </c>
      <c r="H594" t="s">
        <v>3</v>
      </c>
      <c r="K594" t="s">
        <v>3</v>
      </c>
      <c r="L594" s="57" t="str">
        <f>IF(OR(H_24!$F594="---",H_24!$F594="infeas",H_24!$F594="inf"),"---",(H_24!$F594/M594)-1)</f>
        <v>---</v>
      </c>
      <c r="M594" s="20">
        <f>Model_dem!L334</f>
        <v>751</v>
      </c>
      <c r="N594">
        <f>Model_dem!G334</f>
        <v>753</v>
      </c>
      <c r="O594" s="23"/>
      <c r="P594" t="str">
        <f>IF(OR(H_24!$Q594&lt;&gt;A594,R594&lt;&gt;B594,S594&lt;&gt;C594,T594&lt;&gt;D594),"Aqui", " ")</f>
        <v>Aqui</v>
      </c>
      <c r="Q594" t="s">
        <v>528</v>
      </c>
      <c r="R594">
        <v>0</v>
      </c>
      <c r="S594">
        <v>0</v>
      </c>
      <c r="T594">
        <v>0.05</v>
      </c>
      <c r="U594">
        <v>100</v>
      </c>
      <c r="V594">
        <v>1034</v>
      </c>
      <c r="W594">
        <v>11.561500000000001</v>
      </c>
      <c r="X594">
        <v>10</v>
      </c>
      <c r="Y594">
        <v>54596</v>
      </c>
      <c r="Z594">
        <v>1800.05</v>
      </c>
      <c r="AA594">
        <v>279446</v>
      </c>
      <c r="AE594" t="s">
        <v>515</v>
      </c>
      <c r="AF594">
        <v>3</v>
      </c>
      <c r="AG594">
        <v>10</v>
      </c>
      <c r="AH594">
        <v>0.05</v>
      </c>
      <c r="AI594">
        <v>100</v>
      </c>
      <c r="AJ594">
        <v>1022</v>
      </c>
      <c r="AK594">
        <v>55.243899999999996</v>
      </c>
      <c r="AL594">
        <v>0</v>
      </c>
      <c r="AM594">
        <v>101</v>
      </c>
      <c r="AN594">
        <v>1800.24</v>
      </c>
      <c r="AO594">
        <v>15972</v>
      </c>
    </row>
    <row r="595" spans="1:41" x14ac:dyDescent="0.3">
      <c r="A595" s="68" t="s">
        <v>535</v>
      </c>
      <c r="B595" s="20">
        <v>2</v>
      </c>
      <c r="C595" s="20">
        <v>5</v>
      </c>
      <c r="D595" s="20">
        <v>0.1</v>
      </c>
      <c r="E595" t="s">
        <v>0</v>
      </c>
      <c r="F595" t="s">
        <v>3</v>
      </c>
      <c r="G595" s="39" t="e">
        <f t="shared" si="68"/>
        <v>#VALUE!</v>
      </c>
      <c r="H595" t="s">
        <v>3</v>
      </c>
      <c r="K595" t="s">
        <v>3</v>
      </c>
      <c r="L595" s="57" t="str">
        <f>IF(OR(H_24!$F595="---",H_24!$F595="infeas",H_24!$F595="inf"),"---",(H_24!$F595/M595)-1)</f>
        <v>---</v>
      </c>
      <c r="M595" s="20">
        <f>Model_dem!L335</f>
        <v>751</v>
      </c>
      <c r="N595">
        <f>Model_dem!G335</f>
        <v>753</v>
      </c>
      <c r="O595" s="23"/>
      <c r="P595" t="str">
        <f>IF(OR(H_24!$Q595&lt;&gt;A595,R595&lt;&gt;B595,S595&lt;&gt;C595,T595&lt;&gt;D595),"Aqui", " ")</f>
        <v>Aqui</v>
      </c>
      <c r="Q595" t="s">
        <v>528</v>
      </c>
      <c r="R595">
        <v>0</v>
      </c>
      <c r="S595">
        <v>0</v>
      </c>
      <c r="T595">
        <v>0.1</v>
      </c>
      <c r="U595">
        <v>100</v>
      </c>
      <c r="V595">
        <v>1034</v>
      </c>
      <c r="W595">
        <v>16.861499999999999</v>
      </c>
      <c r="X595">
        <v>11</v>
      </c>
      <c r="Y595">
        <v>69321</v>
      </c>
      <c r="Z595">
        <v>1800.02</v>
      </c>
      <c r="AA595">
        <v>311477</v>
      </c>
      <c r="AE595" t="s">
        <v>515</v>
      </c>
      <c r="AF595">
        <v>3</v>
      </c>
      <c r="AG595">
        <v>10</v>
      </c>
      <c r="AH595">
        <v>0.1</v>
      </c>
      <c r="AI595">
        <v>100</v>
      </c>
      <c r="AJ595" t="s">
        <v>511</v>
      </c>
      <c r="AK595" t="s">
        <v>511</v>
      </c>
      <c r="AL595" t="s">
        <v>511</v>
      </c>
      <c r="AM595" t="s">
        <v>511</v>
      </c>
      <c r="AN595" t="s">
        <v>511</v>
      </c>
    </row>
    <row r="596" spans="1:41" x14ac:dyDescent="0.3">
      <c r="A596" s="65" t="s">
        <v>535</v>
      </c>
      <c r="B596" s="66">
        <v>2</v>
      </c>
      <c r="C596" s="66">
        <v>5</v>
      </c>
      <c r="D596" s="66">
        <v>0.15</v>
      </c>
      <c r="E596" t="s">
        <v>0</v>
      </c>
      <c r="F596" t="s">
        <v>3</v>
      </c>
      <c r="G596" s="39" t="e">
        <f t="shared" si="68"/>
        <v>#VALUE!</v>
      </c>
      <c r="H596" t="s">
        <v>3</v>
      </c>
      <c r="K596" t="s">
        <v>3</v>
      </c>
      <c r="L596" s="57" t="str">
        <f>IF(OR(H_24!$F596="---",H_24!$F596="infeas",H_24!$F596="inf"),"---",(H_24!$F596/M596)-1)</f>
        <v>---</v>
      </c>
      <c r="M596" s="20">
        <f>Model_dem!L336</f>
        <v>751</v>
      </c>
      <c r="N596">
        <f>Model_dem!G336</f>
        <v>761</v>
      </c>
      <c r="O596" s="23"/>
      <c r="P596" t="str">
        <f>IF(OR(H_24!$Q596&lt;&gt;A596,R596&lt;&gt;B596,S596&lt;&gt;C596,T596&lt;&gt;D596),"Aqui", " ")</f>
        <v>Aqui</v>
      </c>
      <c r="Q596" t="s">
        <v>528</v>
      </c>
      <c r="R596">
        <v>0</v>
      </c>
      <c r="S596">
        <v>0</v>
      </c>
      <c r="T596">
        <v>0.15</v>
      </c>
      <c r="U596">
        <v>100</v>
      </c>
      <c r="V596">
        <v>1034</v>
      </c>
      <c r="W596">
        <v>6.9651800000000001</v>
      </c>
      <c r="X596">
        <v>12</v>
      </c>
      <c r="Y596">
        <v>79993</v>
      </c>
      <c r="Z596">
        <v>1800.03</v>
      </c>
      <c r="AA596">
        <v>324571</v>
      </c>
      <c r="AE596" t="s">
        <v>515</v>
      </c>
      <c r="AF596">
        <v>3</v>
      </c>
      <c r="AG596">
        <v>10</v>
      </c>
      <c r="AH596">
        <v>0.15</v>
      </c>
      <c r="AI596">
        <v>100</v>
      </c>
      <c r="AJ596" t="s">
        <v>511</v>
      </c>
      <c r="AK596" t="s">
        <v>511</v>
      </c>
      <c r="AL596" t="s">
        <v>511</v>
      </c>
      <c r="AM596" t="s">
        <v>511</v>
      </c>
      <c r="AN596" t="s">
        <v>511</v>
      </c>
    </row>
    <row r="597" spans="1:41" x14ac:dyDescent="0.3">
      <c r="A597" s="68" t="s">
        <v>535</v>
      </c>
      <c r="B597" s="20">
        <v>2</v>
      </c>
      <c r="C597" s="20">
        <v>5</v>
      </c>
      <c r="D597" s="20">
        <v>0.2</v>
      </c>
      <c r="E597" t="s">
        <v>0</v>
      </c>
      <c r="F597" t="s">
        <v>3</v>
      </c>
      <c r="G597" s="39" t="e">
        <f t="shared" si="68"/>
        <v>#VALUE!</v>
      </c>
      <c r="H597" t="s">
        <v>3</v>
      </c>
      <c r="K597" t="s">
        <v>3</v>
      </c>
      <c r="L597" s="57" t="str">
        <f>IF(OR(H_24!$F597="---",H_24!$F597="infeas",H_24!$F597="inf"),"---",(H_24!$F597/M597)-1)</f>
        <v>---</v>
      </c>
      <c r="M597" s="20">
        <f>Model_dem!L337</f>
        <v>751</v>
      </c>
      <c r="N597">
        <f>Model_dem!G337</f>
        <v>761</v>
      </c>
      <c r="O597" s="23"/>
      <c r="P597" t="str">
        <f>IF(OR(H_24!$Q597&lt;&gt;A597,R597&lt;&gt;B597,S597&lt;&gt;C597,T597&lt;&gt;D597),"Aqui", " ")</f>
        <v>Aqui</v>
      </c>
      <c r="Q597" t="s">
        <v>528</v>
      </c>
      <c r="R597">
        <v>0</v>
      </c>
      <c r="S597">
        <v>0</v>
      </c>
      <c r="T597">
        <v>0.2</v>
      </c>
      <c r="U597">
        <v>100</v>
      </c>
      <c r="V597">
        <v>1034</v>
      </c>
      <c r="W597">
        <v>12.0688</v>
      </c>
      <c r="X597">
        <v>23</v>
      </c>
      <c r="Y597">
        <v>87802</v>
      </c>
      <c r="Z597">
        <v>1800</v>
      </c>
      <c r="AA597">
        <v>326426</v>
      </c>
      <c r="AE597" t="s">
        <v>515</v>
      </c>
      <c r="AF597">
        <v>3</v>
      </c>
      <c r="AG597">
        <v>10</v>
      </c>
      <c r="AH597">
        <v>0.2</v>
      </c>
      <c r="AI597">
        <v>100</v>
      </c>
      <c r="AJ597" t="s">
        <v>511</v>
      </c>
      <c r="AK597" t="s">
        <v>511</v>
      </c>
      <c r="AL597" t="s">
        <v>511</v>
      </c>
      <c r="AM597" t="s">
        <v>511</v>
      </c>
      <c r="AN597" t="s">
        <v>511</v>
      </c>
    </row>
    <row r="598" spans="1:41" x14ac:dyDescent="0.3">
      <c r="A598" s="65" t="s">
        <v>535</v>
      </c>
      <c r="B598" s="66">
        <v>2</v>
      </c>
      <c r="C598" s="66">
        <v>10</v>
      </c>
      <c r="D598" s="66">
        <v>0.05</v>
      </c>
      <c r="E598" t="s">
        <v>0</v>
      </c>
      <c r="F598" t="s">
        <v>3</v>
      </c>
      <c r="G598" s="39" t="e">
        <f t="shared" si="68"/>
        <v>#VALUE!</v>
      </c>
      <c r="H598" t="s">
        <v>3</v>
      </c>
      <c r="K598" t="s">
        <v>3</v>
      </c>
      <c r="L598" s="57" t="str">
        <f>IF(OR(H_24!$F598="---",H_24!$F598="infeas",H_24!$F598="inf"),"---",(H_24!$F598/M598)-1)</f>
        <v>---</v>
      </c>
      <c r="M598" s="20">
        <f>Model_dem!L338</f>
        <v>751</v>
      </c>
      <c r="N598">
        <f>Model_dem!G338</f>
        <v>753</v>
      </c>
      <c r="O598" s="23"/>
      <c r="P598" t="str">
        <f>IF(OR(H_24!$Q598&lt;&gt;A598,R598&lt;&gt;B598,S598&lt;&gt;C598,T598&lt;&gt;D598),"Aqui", " ")</f>
        <v>Aqui</v>
      </c>
      <c r="Q598" t="s">
        <v>528</v>
      </c>
      <c r="R598">
        <v>1</v>
      </c>
      <c r="S598">
        <v>5</v>
      </c>
      <c r="T598">
        <v>0.05</v>
      </c>
      <c r="U598">
        <v>100</v>
      </c>
      <c r="V598">
        <v>1034</v>
      </c>
      <c r="W598">
        <v>4.1882999999999999</v>
      </c>
      <c r="X598">
        <v>0</v>
      </c>
      <c r="Y598">
        <v>28941</v>
      </c>
      <c r="Z598">
        <v>1800</v>
      </c>
      <c r="AA598">
        <v>233022</v>
      </c>
      <c r="AE598" t="s">
        <v>515</v>
      </c>
      <c r="AF598">
        <v>3</v>
      </c>
      <c r="AG598">
        <v>25</v>
      </c>
      <c r="AH598">
        <v>0.05</v>
      </c>
      <c r="AI598">
        <v>100</v>
      </c>
      <c r="AJ598">
        <v>1022</v>
      </c>
      <c r="AK598">
        <v>194.45099999999999</v>
      </c>
      <c r="AL598">
        <v>4</v>
      </c>
      <c r="AM598">
        <v>90</v>
      </c>
      <c r="AN598">
        <v>1800.08</v>
      </c>
      <c r="AO598">
        <v>16198</v>
      </c>
    </row>
    <row r="599" spans="1:41" x14ac:dyDescent="0.3">
      <c r="A599" s="68" t="s">
        <v>535</v>
      </c>
      <c r="B599" s="20">
        <v>2</v>
      </c>
      <c r="C599" s="20">
        <v>10</v>
      </c>
      <c r="D599" s="20">
        <v>0.1</v>
      </c>
      <c r="E599" t="s">
        <v>0</v>
      </c>
      <c r="F599" t="s">
        <v>3</v>
      </c>
      <c r="G599" s="39" t="e">
        <f t="shared" si="68"/>
        <v>#VALUE!</v>
      </c>
      <c r="H599" t="s">
        <v>3</v>
      </c>
      <c r="K599" t="s">
        <v>3</v>
      </c>
      <c r="L599" s="57" t="str">
        <f>IF(OR(H_24!$F599="---",H_24!$F599="infeas",H_24!$F599="inf"),"---",(H_24!$F599/M599)-1)</f>
        <v>---</v>
      </c>
      <c r="M599" s="20">
        <f>Model_dem!L339</f>
        <v>751</v>
      </c>
      <c r="N599">
        <f>Model_dem!G339</f>
        <v>761</v>
      </c>
      <c r="O599" s="23"/>
      <c r="P599" t="str">
        <f>IF(OR(H_24!$Q599&lt;&gt;A599,R599&lt;&gt;B599,S599&lt;&gt;C599,T599&lt;&gt;D599),"Aqui", " ")</f>
        <v>Aqui</v>
      </c>
      <c r="Q599" t="s">
        <v>528</v>
      </c>
      <c r="R599">
        <v>1</v>
      </c>
      <c r="S599">
        <v>5</v>
      </c>
      <c r="T599">
        <v>0.1</v>
      </c>
      <c r="U599">
        <v>100</v>
      </c>
      <c r="V599">
        <v>1042</v>
      </c>
      <c r="W599">
        <v>25.996400000000001</v>
      </c>
      <c r="X599">
        <v>6</v>
      </c>
      <c r="Y599">
        <v>7062</v>
      </c>
      <c r="Z599">
        <v>1801.09</v>
      </c>
      <c r="AA599">
        <v>102152</v>
      </c>
      <c r="AE599" t="s">
        <v>515</v>
      </c>
      <c r="AF599">
        <v>3</v>
      </c>
      <c r="AG599">
        <v>25</v>
      </c>
      <c r="AH599">
        <v>0.1</v>
      </c>
      <c r="AI599">
        <v>100</v>
      </c>
      <c r="AJ599" t="s">
        <v>511</v>
      </c>
      <c r="AK599" t="s">
        <v>511</v>
      </c>
      <c r="AL599" t="s">
        <v>511</v>
      </c>
      <c r="AM599" t="s">
        <v>511</v>
      </c>
      <c r="AN599" t="s">
        <v>511</v>
      </c>
    </row>
    <row r="600" spans="1:41" x14ac:dyDescent="0.3">
      <c r="A600" s="65" t="s">
        <v>535</v>
      </c>
      <c r="B600" s="66">
        <v>2</v>
      </c>
      <c r="C600" s="66">
        <v>10</v>
      </c>
      <c r="D600" s="66">
        <v>0.15</v>
      </c>
      <c r="E600" t="s">
        <v>0</v>
      </c>
      <c r="F600" t="s">
        <v>3</v>
      </c>
      <c r="G600" s="39" t="e">
        <f t="shared" si="68"/>
        <v>#VALUE!</v>
      </c>
      <c r="H600" t="s">
        <v>3</v>
      </c>
      <c r="K600" t="s">
        <v>3</v>
      </c>
      <c r="L600" s="57" t="str">
        <f>IF(OR(H_24!$F600="---",H_24!$F600="infeas",H_24!$F600="inf"),"---",(H_24!$F600/M600)-1)</f>
        <v>---</v>
      </c>
      <c r="M600" s="20">
        <f>Model_dem!L340</f>
        <v>751</v>
      </c>
      <c r="N600">
        <f>Model_dem!G340</f>
        <v>765</v>
      </c>
      <c r="O600" s="23"/>
      <c r="P600" t="str">
        <f>IF(OR(H_24!$Q600&lt;&gt;A600,R600&lt;&gt;B600,S600&lt;&gt;C600,T600&lt;&gt;D600),"Aqui", " ")</f>
        <v>Aqui</v>
      </c>
      <c r="Q600" t="s">
        <v>528</v>
      </c>
      <c r="R600">
        <v>1</v>
      </c>
      <c r="S600">
        <v>5</v>
      </c>
      <c r="T600">
        <v>0.15</v>
      </c>
      <c r="U600">
        <v>100</v>
      </c>
      <c r="V600">
        <v>1044</v>
      </c>
      <c r="W600">
        <v>20.989699999999999</v>
      </c>
      <c r="X600">
        <v>6</v>
      </c>
      <c r="Y600">
        <v>4231</v>
      </c>
      <c r="Z600">
        <v>1800.04</v>
      </c>
      <c r="AA600">
        <v>83319</v>
      </c>
      <c r="AE600" t="s">
        <v>515</v>
      </c>
      <c r="AF600">
        <v>3</v>
      </c>
      <c r="AG600">
        <v>25</v>
      </c>
      <c r="AH600">
        <v>0.15</v>
      </c>
      <c r="AI600">
        <v>100</v>
      </c>
      <c r="AJ600" t="s">
        <v>511</v>
      </c>
      <c r="AK600" t="s">
        <v>511</v>
      </c>
      <c r="AL600" t="s">
        <v>511</v>
      </c>
      <c r="AM600" t="s">
        <v>511</v>
      </c>
      <c r="AN600" t="s">
        <v>511</v>
      </c>
    </row>
    <row r="601" spans="1:41" x14ac:dyDescent="0.3">
      <c r="A601" s="68" t="s">
        <v>535</v>
      </c>
      <c r="B601" s="20">
        <v>2</v>
      </c>
      <c r="C601" s="20">
        <v>10</v>
      </c>
      <c r="D601" s="20">
        <v>0.2</v>
      </c>
      <c r="E601" t="s">
        <v>0</v>
      </c>
      <c r="F601" t="s">
        <v>3</v>
      </c>
      <c r="G601" s="39" t="e">
        <f t="shared" si="68"/>
        <v>#VALUE!</v>
      </c>
      <c r="H601" t="s">
        <v>3</v>
      </c>
      <c r="K601" t="s">
        <v>3</v>
      </c>
      <c r="L601" s="57" t="str">
        <f>IF(OR(H_24!$F601="---",H_24!$F601="infeas",H_24!$F601="inf"),"---",(H_24!$F601/M601)-1)</f>
        <v>---</v>
      </c>
      <c r="M601" s="20">
        <f>Model_dem!L341</f>
        <v>751</v>
      </c>
      <c r="N601">
        <f>Model_dem!G341</f>
        <v>766</v>
      </c>
      <c r="O601" s="23"/>
      <c r="P601" t="str">
        <f>IF(OR(H_24!$Q601&lt;&gt;A601,R601&lt;&gt;B601,S601&lt;&gt;C601,T601&lt;&gt;D601),"Aqui", " ")</f>
        <v>Aqui</v>
      </c>
      <c r="Q601" t="s">
        <v>528</v>
      </c>
      <c r="R601">
        <v>1</v>
      </c>
      <c r="S601">
        <v>5</v>
      </c>
      <c r="T601">
        <v>0.2</v>
      </c>
      <c r="U601">
        <v>100</v>
      </c>
      <c r="V601">
        <v>1044</v>
      </c>
      <c r="W601">
        <v>14.181100000000001</v>
      </c>
      <c r="X601">
        <v>0</v>
      </c>
      <c r="Y601">
        <v>6059</v>
      </c>
      <c r="Z601">
        <v>1800.19</v>
      </c>
      <c r="AA601">
        <v>105654</v>
      </c>
      <c r="AE601" t="s">
        <v>515</v>
      </c>
      <c r="AF601">
        <v>3</v>
      </c>
      <c r="AG601">
        <v>25</v>
      </c>
      <c r="AH601">
        <v>0.2</v>
      </c>
      <c r="AI601">
        <v>100</v>
      </c>
      <c r="AJ601" t="s">
        <v>511</v>
      </c>
      <c r="AK601" t="s">
        <v>511</v>
      </c>
      <c r="AL601" t="s">
        <v>511</v>
      </c>
      <c r="AM601" t="s">
        <v>511</v>
      </c>
      <c r="AN601" t="s">
        <v>511</v>
      </c>
    </row>
    <row r="602" spans="1:41" x14ac:dyDescent="0.3">
      <c r="A602" s="65" t="s">
        <v>535</v>
      </c>
      <c r="B602" s="66">
        <v>2</v>
      </c>
      <c r="C602" s="66">
        <v>25</v>
      </c>
      <c r="D602" s="66">
        <v>0.05</v>
      </c>
      <c r="E602" t="s">
        <v>0</v>
      </c>
      <c r="F602" t="s">
        <v>3</v>
      </c>
      <c r="G602" s="39" t="e">
        <f t="shared" si="68"/>
        <v>#VALUE!</v>
      </c>
      <c r="H602" t="s">
        <v>3</v>
      </c>
      <c r="K602" t="s">
        <v>3</v>
      </c>
      <c r="L602" s="57" t="str">
        <f>IF(OR(H_24!$F602="---",H_24!$F602="infeas",H_24!$F602="inf"),"---",(H_24!$F602/M602)-1)</f>
        <v>---</v>
      </c>
      <c r="M602" s="20">
        <f>Model_dem!L342</f>
        <v>751</v>
      </c>
      <c r="N602">
        <f>Model_dem!G342</f>
        <v>761</v>
      </c>
      <c r="O602" s="23"/>
      <c r="P602" t="str">
        <f>IF(OR(H_24!$Q602&lt;&gt;A602,R602&lt;&gt;B602,S602&lt;&gt;C602,T602&lt;&gt;D602),"Aqui", " ")</f>
        <v>Aqui</v>
      </c>
      <c r="Q602" t="s">
        <v>528</v>
      </c>
      <c r="R602">
        <v>1</v>
      </c>
      <c r="S602">
        <v>10</v>
      </c>
      <c r="T602">
        <v>0.05</v>
      </c>
      <c r="U602">
        <v>100</v>
      </c>
      <c r="V602">
        <v>1034</v>
      </c>
      <c r="W602">
        <v>18.741599999999998</v>
      </c>
      <c r="X602">
        <v>2</v>
      </c>
      <c r="Y602">
        <v>11552</v>
      </c>
      <c r="Z602">
        <v>1800.14</v>
      </c>
      <c r="AA602">
        <v>117247</v>
      </c>
      <c r="AE602" t="s">
        <v>515</v>
      </c>
      <c r="AF602">
        <v>3</v>
      </c>
      <c r="AG602">
        <v>50</v>
      </c>
      <c r="AH602">
        <v>0.05</v>
      </c>
      <c r="AI602">
        <v>100</v>
      </c>
      <c r="AJ602">
        <v>1022</v>
      </c>
      <c r="AK602">
        <v>152.69300000000001</v>
      </c>
      <c r="AL602">
        <v>2</v>
      </c>
      <c r="AM602">
        <v>98</v>
      </c>
      <c r="AN602">
        <v>1800.03</v>
      </c>
      <c r="AO602">
        <v>15513</v>
      </c>
    </row>
    <row r="603" spans="1:41" x14ac:dyDescent="0.3">
      <c r="A603" s="68" t="s">
        <v>535</v>
      </c>
      <c r="B603" s="20">
        <v>2</v>
      </c>
      <c r="C603" s="20">
        <v>25</v>
      </c>
      <c r="D603" s="20">
        <v>0.1</v>
      </c>
      <c r="E603" t="s">
        <v>0</v>
      </c>
      <c r="F603" t="s">
        <v>3</v>
      </c>
      <c r="G603" s="39" t="e">
        <f t="shared" si="68"/>
        <v>#VALUE!</v>
      </c>
      <c r="H603" t="s">
        <v>3</v>
      </c>
      <c r="K603" t="s">
        <v>3</v>
      </c>
      <c r="L603" s="57" t="str">
        <f>IF(OR(H_24!$F603="---",H_24!$F603="infeas",H_24!$F603="inf"),"---",(H_24!$F603/M603)-1)</f>
        <v>---</v>
      </c>
      <c r="M603" s="20">
        <f>Model_dem!L343</f>
        <v>751</v>
      </c>
      <c r="N603">
        <f>Model_dem!G343</f>
        <v>775</v>
      </c>
      <c r="O603" s="23"/>
      <c r="P603" t="str">
        <f>IF(OR(H_24!$Q603&lt;&gt;A603,R603&lt;&gt;B603,S603&lt;&gt;C603,T603&lt;&gt;D603),"Aqui", " ")</f>
        <v>Aqui</v>
      </c>
      <c r="Q603" t="s">
        <v>528</v>
      </c>
      <c r="R603">
        <v>1</v>
      </c>
      <c r="S603">
        <v>10</v>
      </c>
      <c r="T603">
        <v>0.1</v>
      </c>
      <c r="U603">
        <v>100</v>
      </c>
      <c r="V603">
        <v>1042</v>
      </c>
      <c r="W603">
        <v>7.0654300000000001</v>
      </c>
      <c r="X603">
        <v>0</v>
      </c>
      <c r="Y603">
        <v>10981</v>
      </c>
      <c r="Z603">
        <v>1800.24</v>
      </c>
      <c r="AA603">
        <v>144373</v>
      </c>
      <c r="AE603" t="s">
        <v>515</v>
      </c>
      <c r="AF603">
        <v>3</v>
      </c>
      <c r="AG603">
        <v>50</v>
      </c>
      <c r="AH603">
        <v>0.1</v>
      </c>
      <c r="AI603">
        <v>100</v>
      </c>
      <c r="AJ603" t="s">
        <v>511</v>
      </c>
      <c r="AK603" t="s">
        <v>511</v>
      </c>
      <c r="AL603" t="s">
        <v>511</v>
      </c>
      <c r="AM603" t="s">
        <v>511</v>
      </c>
      <c r="AN603" t="s">
        <v>511</v>
      </c>
    </row>
    <row r="604" spans="1:41" x14ac:dyDescent="0.3">
      <c r="A604" s="65" t="s">
        <v>535</v>
      </c>
      <c r="B604" s="66">
        <v>2</v>
      </c>
      <c r="C604" s="66">
        <v>25</v>
      </c>
      <c r="D604" s="66">
        <v>0.15</v>
      </c>
      <c r="E604" t="s">
        <v>0</v>
      </c>
      <c r="F604" t="s">
        <v>3</v>
      </c>
      <c r="G604" s="39" t="e">
        <f t="shared" si="68"/>
        <v>#VALUE!</v>
      </c>
      <c r="H604" t="s">
        <v>3</v>
      </c>
      <c r="K604" t="s">
        <v>3</v>
      </c>
      <c r="L604" s="57" t="str">
        <f>IF(OR(H_24!$F604="---",H_24!$F604="infeas",H_24!$F604="inf"),"---",(H_24!$F604/M604)-1)</f>
        <v>---</v>
      </c>
      <c r="M604" s="20">
        <f>Model_dem!L344</f>
        <v>751</v>
      </c>
      <c r="N604">
        <f>Model_dem!G344</f>
        <v>776</v>
      </c>
      <c r="O604" s="23"/>
      <c r="P604" t="str">
        <f>IF(OR(H_24!$Q604&lt;&gt;A604,R604&lt;&gt;B604,S604&lt;&gt;C604,T604&lt;&gt;D604),"Aqui", " ")</f>
        <v>Aqui</v>
      </c>
      <c r="Q604" t="s">
        <v>528</v>
      </c>
      <c r="R604">
        <v>1</v>
      </c>
      <c r="S604">
        <v>10</v>
      </c>
      <c r="T604">
        <v>0.15</v>
      </c>
      <c r="U604">
        <v>100</v>
      </c>
      <c r="V604">
        <v>1044</v>
      </c>
      <c r="W604">
        <v>83.932199999999995</v>
      </c>
      <c r="X604">
        <v>36</v>
      </c>
      <c r="Y604">
        <v>7337</v>
      </c>
      <c r="Z604">
        <v>1800.67</v>
      </c>
      <c r="AA604">
        <v>109572</v>
      </c>
      <c r="AE604" t="s">
        <v>515</v>
      </c>
      <c r="AF604">
        <v>3</v>
      </c>
      <c r="AG604">
        <v>50</v>
      </c>
      <c r="AH604">
        <v>0.15</v>
      </c>
      <c r="AI604">
        <v>100</v>
      </c>
      <c r="AJ604" t="s">
        <v>511</v>
      </c>
      <c r="AK604" t="s">
        <v>511</v>
      </c>
      <c r="AL604" t="s">
        <v>511</v>
      </c>
      <c r="AM604" t="s">
        <v>511</v>
      </c>
      <c r="AN604" t="s">
        <v>511</v>
      </c>
    </row>
    <row r="605" spans="1:41" x14ac:dyDescent="0.3">
      <c r="A605" s="68" t="s">
        <v>535</v>
      </c>
      <c r="B605" s="20">
        <v>2</v>
      </c>
      <c r="C605" s="20">
        <v>25</v>
      </c>
      <c r="D605" s="20">
        <v>0.2</v>
      </c>
      <c r="E605" t="s">
        <v>0</v>
      </c>
      <c r="F605" t="s">
        <v>3</v>
      </c>
      <c r="G605" s="39" t="e">
        <f t="shared" si="68"/>
        <v>#VALUE!</v>
      </c>
      <c r="H605" t="s">
        <v>3</v>
      </c>
      <c r="K605" t="s">
        <v>3</v>
      </c>
      <c r="L605" s="57" t="str">
        <f>IF(OR(H_24!$F605="---",H_24!$F605="infeas",H_24!$F605="inf"),"---",(H_24!$F605/M605)-1)</f>
        <v>---</v>
      </c>
      <c r="M605" s="20">
        <f>Model_dem!L345</f>
        <v>751</v>
      </c>
      <c r="N605">
        <f>Model_dem!G345</f>
        <v>797</v>
      </c>
      <c r="O605" s="23"/>
      <c r="P605" t="str">
        <f>IF(OR(H_24!$Q605&lt;&gt;A605,R605&lt;&gt;B605,S605&lt;&gt;C605,T605&lt;&gt;D605),"Aqui", " ")</f>
        <v>Aqui</v>
      </c>
      <c r="Q605" t="s">
        <v>528</v>
      </c>
      <c r="R605">
        <v>1</v>
      </c>
      <c r="S605">
        <v>10</v>
      </c>
      <c r="T605">
        <v>0.2</v>
      </c>
      <c r="U605">
        <v>100</v>
      </c>
      <c r="V605">
        <v>1044</v>
      </c>
      <c r="W605">
        <v>25.1448</v>
      </c>
      <c r="X605">
        <v>4</v>
      </c>
      <c r="Y605">
        <v>8274</v>
      </c>
      <c r="Z605">
        <v>1800.15</v>
      </c>
      <c r="AA605">
        <v>128678</v>
      </c>
      <c r="AE605" t="s">
        <v>515</v>
      </c>
      <c r="AF605">
        <v>3</v>
      </c>
      <c r="AG605">
        <v>50</v>
      </c>
      <c r="AH605">
        <v>0.2</v>
      </c>
      <c r="AI605">
        <v>100</v>
      </c>
      <c r="AJ605" t="s">
        <v>511</v>
      </c>
      <c r="AK605" t="s">
        <v>511</v>
      </c>
      <c r="AL605" t="s">
        <v>511</v>
      </c>
      <c r="AM605" t="s">
        <v>511</v>
      </c>
      <c r="AN605" t="s">
        <v>511</v>
      </c>
    </row>
    <row r="606" spans="1:41" x14ac:dyDescent="0.3">
      <c r="A606" s="65" t="s">
        <v>535</v>
      </c>
      <c r="B606" s="66">
        <v>2</v>
      </c>
      <c r="C606" s="66">
        <v>50</v>
      </c>
      <c r="D606" s="66">
        <v>0.05</v>
      </c>
      <c r="E606" t="s">
        <v>0</v>
      </c>
      <c r="F606" t="s">
        <v>3</v>
      </c>
      <c r="G606" s="39" t="e">
        <f t="shared" si="68"/>
        <v>#VALUE!</v>
      </c>
      <c r="H606" t="s">
        <v>3</v>
      </c>
      <c r="K606" t="s">
        <v>3</v>
      </c>
      <c r="L606" s="57" t="str">
        <f>IF(OR(H_24!$F606="---",H_24!$F606="infeas",H_24!$F606="inf"),"---",(H_24!$F606/M606)-1)</f>
        <v>---</v>
      </c>
      <c r="M606" s="20">
        <f>Model_dem!L346</f>
        <v>751</v>
      </c>
      <c r="N606">
        <f>Model_dem!G346</f>
        <v>765</v>
      </c>
      <c r="O606" s="23"/>
      <c r="P606" t="str">
        <f>IF(OR(H_24!$Q606&lt;&gt;A606,R606&lt;&gt;B606,S606&lt;&gt;C606,T606&lt;&gt;D606),"Aqui", " ")</f>
        <v>Aqui</v>
      </c>
      <c r="Q606" t="s">
        <v>528</v>
      </c>
      <c r="R606">
        <v>1</v>
      </c>
      <c r="S606">
        <v>25</v>
      </c>
      <c r="T606">
        <v>0.05</v>
      </c>
      <c r="U606">
        <v>100</v>
      </c>
      <c r="V606">
        <v>1044</v>
      </c>
      <c r="W606">
        <v>104.21299999999999</v>
      </c>
      <c r="X606">
        <v>8</v>
      </c>
      <c r="Y606">
        <v>1758</v>
      </c>
      <c r="Z606">
        <v>1801.08</v>
      </c>
      <c r="AA606">
        <v>48885</v>
      </c>
      <c r="AE606" t="s">
        <v>519</v>
      </c>
      <c r="AF606">
        <v>1</v>
      </c>
      <c r="AG606">
        <v>5</v>
      </c>
      <c r="AH606">
        <v>0.05</v>
      </c>
      <c r="AI606">
        <v>50</v>
      </c>
      <c r="AJ606">
        <v>672</v>
      </c>
      <c r="AK606">
        <v>1.6129899999999999</v>
      </c>
      <c r="AL606">
        <v>0</v>
      </c>
      <c r="AM606">
        <v>364416</v>
      </c>
      <c r="AN606">
        <v>1800</v>
      </c>
      <c r="AO606">
        <v>69742</v>
      </c>
    </row>
    <row r="607" spans="1:41" x14ac:dyDescent="0.3">
      <c r="A607" s="68" t="s">
        <v>535</v>
      </c>
      <c r="B607" s="20">
        <v>2</v>
      </c>
      <c r="C607" s="20">
        <v>50</v>
      </c>
      <c r="D607" s="20">
        <v>0.1</v>
      </c>
      <c r="E607" t="s">
        <v>0</v>
      </c>
      <c r="F607" t="s">
        <v>3</v>
      </c>
      <c r="G607" s="39" t="e">
        <f t="shared" si="68"/>
        <v>#VALUE!</v>
      </c>
      <c r="H607" t="s">
        <v>3</v>
      </c>
      <c r="K607" t="s">
        <v>3</v>
      </c>
      <c r="L607" s="57" t="str">
        <f>IF(OR(H_24!$F607="---",H_24!$F607="infeas",H_24!$F607="inf"),"---",(H_24!$F607/M607)-1)</f>
        <v>---</v>
      </c>
      <c r="M607" s="20">
        <f>Model_dem!L347</f>
        <v>751</v>
      </c>
      <c r="N607">
        <f>Model_dem!G347</f>
        <v>779</v>
      </c>
      <c r="O607" s="23"/>
      <c r="P607" t="str">
        <f>IF(OR(H_24!$Q607&lt;&gt;A607,R607&lt;&gt;B607,S607&lt;&gt;C607,T607&lt;&gt;D607),"Aqui", " ")</f>
        <v>Aqui</v>
      </c>
      <c r="Q607" t="s">
        <v>528</v>
      </c>
      <c r="R607">
        <v>1</v>
      </c>
      <c r="S607">
        <v>25</v>
      </c>
      <c r="T607">
        <v>0.1</v>
      </c>
      <c r="U607">
        <v>100</v>
      </c>
      <c r="V607">
        <v>1052</v>
      </c>
      <c r="W607">
        <v>230.66300000000001</v>
      </c>
      <c r="X607">
        <v>31</v>
      </c>
      <c r="Y607">
        <v>496</v>
      </c>
      <c r="Z607">
        <v>1800.69</v>
      </c>
      <c r="AA607">
        <v>30487</v>
      </c>
      <c r="AE607" t="s">
        <v>519</v>
      </c>
      <c r="AF607">
        <v>1</v>
      </c>
      <c r="AG607">
        <v>5</v>
      </c>
      <c r="AH607">
        <v>0.1</v>
      </c>
      <c r="AI607">
        <v>50</v>
      </c>
      <c r="AJ607">
        <v>672</v>
      </c>
      <c r="AK607">
        <v>1.53996</v>
      </c>
      <c r="AL607">
        <v>1</v>
      </c>
      <c r="AM607">
        <v>639363</v>
      </c>
      <c r="AN607">
        <v>1800</v>
      </c>
      <c r="AO607">
        <v>76600</v>
      </c>
    </row>
    <row r="608" spans="1:41" x14ac:dyDescent="0.3">
      <c r="A608" s="65" t="s">
        <v>535</v>
      </c>
      <c r="B608" s="66">
        <v>2</v>
      </c>
      <c r="C608" s="66">
        <v>50</v>
      </c>
      <c r="D608" s="66">
        <v>0.15</v>
      </c>
      <c r="E608" t="s">
        <v>0</v>
      </c>
      <c r="F608" t="s">
        <v>3</v>
      </c>
      <c r="G608" s="39" t="e">
        <f t="shared" si="68"/>
        <v>#VALUE!</v>
      </c>
      <c r="H608" t="s">
        <v>3</v>
      </c>
      <c r="K608" t="s">
        <v>3</v>
      </c>
      <c r="L608" s="57" t="str">
        <f>IF(OR(H_24!$F608="---",H_24!$F608="infeas",H_24!$F608="inf"),"---",(H_24!$F608/M608)-1)</f>
        <v>---</v>
      </c>
      <c r="M608" s="20">
        <f>Model_dem!L348</f>
        <v>751</v>
      </c>
      <c r="N608">
        <f>Model_dem!G348</f>
        <v>810</v>
      </c>
      <c r="O608" s="23"/>
      <c r="P608" t="str">
        <f>IF(OR(H_24!$Q608&lt;&gt;A608,R608&lt;&gt;B608,S608&lt;&gt;C608,T608&lt;&gt;D608),"Aqui", " ")</f>
        <v>Aqui</v>
      </c>
      <c r="Q608" t="s">
        <v>528</v>
      </c>
      <c r="R608">
        <v>1</v>
      </c>
      <c r="S608">
        <v>25</v>
      </c>
      <c r="T608">
        <v>0.15</v>
      </c>
      <c r="U608">
        <v>100</v>
      </c>
      <c r="V608">
        <v>1055</v>
      </c>
      <c r="W608">
        <v>57.981000000000002</v>
      </c>
      <c r="X608">
        <v>1</v>
      </c>
      <c r="Y608">
        <v>258</v>
      </c>
      <c r="Z608">
        <v>1800.3</v>
      </c>
      <c r="AA608">
        <v>24687</v>
      </c>
      <c r="AE608" t="s">
        <v>519</v>
      </c>
      <c r="AF608">
        <v>1</v>
      </c>
      <c r="AG608">
        <v>5</v>
      </c>
      <c r="AH608">
        <v>0.15</v>
      </c>
      <c r="AI608">
        <v>50</v>
      </c>
      <c r="AJ608">
        <v>672</v>
      </c>
      <c r="AK608">
        <v>4.2611100000000004</v>
      </c>
      <c r="AL608">
        <v>9</v>
      </c>
      <c r="AM608">
        <v>615620</v>
      </c>
      <c r="AN608">
        <v>1800.01</v>
      </c>
      <c r="AO608">
        <v>77451</v>
      </c>
    </row>
    <row r="609" spans="1:41" x14ac:dyDescent="0.3">
      <c r="A609" s="68" t="s">
        <v>535</v>
      </c>
      <c r="B609" s="20">
        <v>2</v>
      </c>
      <c r="C609" s="20">
        <v>50</v>
      </c>
      <c r="D609" s="20">
        <v>0.2</v>
      </c>
      <c r="E609" t="s">
        <v>0</v>
      </c>
      <c r="F609" t="s">
        <v>3</v>
      </c>
      <c r="G609" s="39" t="e">
        <f t="shared" si="68"/>
        <v>#VALUE!</v>
      </c>
      <c r="H609" t="s">
        <v>3</v>
      </c>
      <c r="K609" t="s">
        <v>3</v>
      </c>
      <c r="L609" s="57" t="str">
        <f>IF(OR(H_24!$F609="---",H_24!$F609="infeas",H_24!$F609="inf"),"---",(H_24!$F609/M609)-1)</f>
        <v>---</v>
      </c>
      <c r="M609" s="20">
        <f>Model_dem!L349</f>
        <v>751</v>
      </c>
      <c r="N609">
        <f>Model_dem!G349</f>
        <v>812</v>
      </c>
      <c r="O609" s="23"/>
      <c r="P609" t="str">
        <f>IF(OR(H_24!$Q609&lt;&gt;A609,R609&lt;&gt;B609,S609&lt;&gt;C609,T609&lt;&gt;D609),"Aqui", " ")</f>
        <v>Aqui</v>
      </c>
      <c r="Q609" t="s">
        <v>528</v>
      </c>
      <c r="R609">
        <v>1</v>
      </c>
      <c r="S609">
        <v>25</v>
      </c>
      <c r="T609">
        <v>0.2</v>
      </c>
      <c r="U609">
        <v>100</v>
      </c>
      <c r="V609">
        <v>1083</v>
      </c>
      <c r="W609">
        <v>468.37200000000001</v>
      </c>
      <c r="X609">
        <v>11</v>
      </c>
      <c r="Y609">
        <v>50</v>
      </c>
      <c r="Z609">
        <v>1829.29</v>
      </c>
      <c r="AA609">
        <v>9840</v>
      </c>
      <c r="AE609" t="s">
        <v>519</v>
      </c>
      <c r="AF609">
        <v>1</v>
      </c>
      <c r="AG609">
        <v>5</v>
      </c>
      <c r="AH609">
        <v>0.2</v>
      </c>
      <c r="AI609">
        <v>50</v>
      </c>
      <c r="AJ609">
        <v>675</v>
      </c>
      <c r="AK609">
        <v>1.3233600000000001</v>
      </c>
      <c r="AL609">
        <v>0</v>
      </c>
      <c r="AM609">
        <v>567121</v>
      </c>
      <c r="AN609">
        <v>1800</v>
      </c>
      <c r="AO609">
        <v>78332</v>
      </c>
    </row>
    <row r="610" spans="1:41" x14ac:dyDescent="0.3">
      <c r="A610" s="65" t="s">
        <v>535</v>
      </c>
      <c r="B610" s="66">
        <v>3</v>
      </c>
      <c r="C610" s="66">
        <v>0</v>
      </c>
      <c r="D610" s="66">
        <v>0.05</v>
      </c>
      <c r="E610" t="s">
        <v>0</v>
      </c>
      <c r="F610" t="s">
        <v>3</v>
      </c>
      <c r="G610" s="39" t="e">
        <f t="shared" si="68"/>
        <v>#VALUE!</v>
      </c>
      <c r="H610" t="s">
        <v>3</v>
      </c>
      <c r="K610" t="s">
        <v>3</v>
      </c>
      <c r="L610" s="57" t="str">
        <f>IF(OR(H_24!$F610="---",H_24!$F610="infeas",H_24!$F610="inf"),"---",(H_24!$F610/M610)-1)</f>
        <v>---</v>
      </c>
      <c r="M610" s="20">
        <f>Model_dem!L350</f>
        <v>751</v>
      </c>
      <c r="N610">
        <f>Model_dem!G350</f>
        <v>785</v>
      </c>
      <c r="O610" s="23"/>
      <c r="P610" t="str">
        <f>IF(OR(H_24!$Q610&lt;&gt;A610,R610&lt;&gt;B610,S610&lt;&gt;C610,T610&lt;&gt;D610),"Aqui", " ")</f>
        <v>Aqui</v>
      </c>
      <c r="Q610" t="s">
        <v>528</v>
      </c>
      <c r="R610">
        <v>1</v>
      </c>
      <c r="S610">
        <v>50</v>
      </c>
      <c r="T610">
        <v>0.05</v>
      </c>
      <c r="U610">
        <v>100</v>
      </c>
      <c r="V610">
        <v>1045</v>
      </c>
      <c r="W610">
        <v>46.136099999999999</v>
      </c>
      <c r="X610">
        <v>0</v>
      </c>
      <c r="Y610">
        <v>1131</v>
      </c>
      <c r="Z610">
        <v>1800.09</v>
      </c>
      <c r="AA610">
        <v>36667</v>
      </c>
      <c r="AE610" t="s">
        <v>519</v>
      </c>
      <c r="AF610">
        <v>1</v>
      </c>
      <c r="AG610">
        <v>10</v>
      </c>
      <c r="AH610">
        <v>0.05</v>
      </c>
      <c r="AI610">
        <v>50</v>
      </c>
      <c r="AJ610">
        <v>672</v>
      </c>
      <c r="AK610">
        <v>2.2048899999999998</v>
      </c>
      <c r="AL610">
        <v>4</v>
      </c>
      <c r="AM610">
        <v>407000</v>
      </c>
      <c r="AN610">
        <v>1800</v>
      </c>
      <c r="AO610">
        <v>74574</v>
      </c>
    </row>
    <row r="611" spans="1:41" x14ac:dyDescent="0.3">
      <c r="A611" s="68" t="s">
        <v>535</v>
      </c>
      <c r="B611" s="20">
        <v>3</v>
      </c>
      <c r="C611" s="20">
        <v>0</v>
      </c>
      <c r="D611" s="20">
        <v>0.1</v>
      </c>
      <c r="E611" t="s">
        <v>4</v>
      </c>
      <c r="F611" t="s">
        <v>3</v>
      </c>
      <c r="G611" s="39" t="str">
        <f t="shared" si="68"/>
        <v>---</v>
      </c>
      <c r="H611" t="s">
        <v>3</v>
      </c>
      <c r="K611" t="s">
        <v>3</v>
      </c>
      <c r="L611" s="57" t="str">
        <f>IF(OR(H_24!$F611="---",H_24!$F611="infeas",H_24!$F611="inf"),"---",(H_24!$F611/M611)-1)</f>
        <v>---</v>
      </c>
      <c r="M611" s="20">
        <f>Model_dem!L351</f>
        <v>751</v>
      </c>
      <c r="N611" t="str">
        <f>Model_dem!G351</f>
        <v>---</v>
      </c>
      <c r="O611" s="23"/>
      <c r="P611" t="str">
        <f>IF(OR(H_24!$Q611&lt;&gt;A611,R611&lt;&gt;B611,S611&lt;&gt;C611,T611&lt;&gt;D611),"Aqui", " ")</f>
        <v>Aqui</v>
      </c>
      <c r="Q611" t="s">
        <v>528</v>
      </c>
      <c r="R611">
        <v>1</v>
      </c>
      <c r="S611">
        <v>50</v>
      </c>
      <c r="T611">
        <v>0.1</v>
      </c>
      <c r="U611">
        <v>100</v>
      </c>
      <c r="V611">
        <v>1055</v>
      </c>
      <c r="W611">
        <v>78.837400000000002</v>
      </c>
      <c r="X611">
        <v>2</v>
      </c>
      <c r="Y611">
        <v>161</v>
      </c>
      <c r="Z611">
        <v>1809.07</v>
      </c>
      <c r="AA611">
        <v>13299</v>
      </c>
      <c r="AE611" t="s">
        <v>519</v>
      </c>
      <c r="AF611">
        <v>1</v>
      </c>
      <c r="AG611">
        <v>10</v>
      </c>
      <c r="AH611">
        <v>0.1</v>
      </c>
      <c r="AI611">
        <v>50</v>
      </c>
      <c r="AJ611">
        <v>672</v>
      </c>
      <c r="AK611">
        <v>1.77965</v>
      </c>
      <c r="AL611">
        <v>2</v>
      </c>
      <c r="AM611">
        <v>475658</v>
      </c>
      <c r="AN611">
        <v>1800</v>
      </c>
      <c r="AO611">
        <v>75611</v>
      </c>
    </row>
    <row r="612" spans="1:41" x14ac:dyDescent="0.3">
      <c r="A612" s="65" t="s">
        <v>535</v>
      </c>
      <c r="B612" s="66">
        <v>3</v>
      </c>
      <c r="C612" s="66">
        <v>0</v>
      </c>
      <c r="D612" s="66">
        <v>0.15</v>
      </c>
      <c r="E612" t="s">
        <v>4</v>
      </c>
      <c r="F612" t="s">
        <v>3</v>
      </c>
      <c r="G612" s="39" t="str">
        <f t="shared" si="68"/>
        <v>---</v>
      </c>
      <c r="H612" t="s">
        <v>3</v>
      </c>
      <c r="K612" t="s">
        <v>3</v>
      </c>
      <c r="L612" s="57" t="str">
        <f>IF(OR(H_24!$F612="---",H_24!$F612="infeas",H_24!$F612="inf"),"---",(H_24!$F612/M612)-1)</f>
        <v>---</v>
      </c>
      <c r="M612" s="20">
        <f>Model_dem!L352</f>
        <v>751</v>
      </c>
      <c r="N612" t="str">
        <f>Model_dem!G352</f>
        <v>---</v>
      </c>
      <c r="O612" s="23"/>
      <c r="P612" t="str">
        <f>IF(OR(H_24!$Q612&lt;&gt;A612,R612&lt;&gt;B612,S612&lt;&gt;C612,T612&lt;&gt;D612),"Aqui", " ")</f>
        <v>Aqui</v>
      </c>
      <c r="Q612" t="s">
        <v>528</v>
      </c>
      <c r="R612">
        <v>1</v>
      </c>
      <c r="S612">
        <v>50</v>
      </c>
      <c r="T612">
        <v>0.15</v>
      </c>
      <c r="U612">
        <v>100</v>
      </c>
      <c r="V612">
        <v>1127</v>
      </c>
      <c r="W612">
        <v>1567.63</v>
      </c>
      <c r="X612">
        <v>0</v>
      </c>
      <c r="Y612">
        <v>3</v>
      </c>
      <c r="Z612">
        <v>1827.66</v>
      </c>
      <c r="AA612">
        <v>2006</v>
      </c>
      <c r="AE612" t="s">
        <v>519</v>
      </c>
      <c r="AF612">
        <v>1</v>
      </c>
      <c r="AG612">
        <v>10</v>
      </c>
      <c r="AH612">
        <v>0.15</v>
      </c>
      <c r="AI612">
        <v>50</v>
      </c>
      <c r="AJ612">
        <v>672</v>
      </c>
      <c r="AK612">
        <v>1.42581</v>
      </c>
      <c r="AL612">
        <v>0</v>
      </c>
      <c r="AM612">
        <v>472691</v>
      </c>
      <c r="AN612">
        <v>1800</v>
      </c>
      <c r="AO612">
        <v>69899</v>
      </c>
    </row>
    <row r="613" spans="1:41" x14ac:dyDescent="0.3">
      <c r="A613" s="68" t="s">
        <v>535</v>
      </c>
      <c r="B613" s="20">
        <v>3</v>
      </c>
      <c r="C613" s="20">
        <v>0</v>
      </c>
      <c r="D613" s="20">
        <v>0.2</v>
      </c>
      <c r="E613" t="s">
        <v>4</v>
      </c>
      <c r="F613" t="s">
        <v>3</v>
      </c>
      <c r="G613" s="39" t="str">
        <f t="shared" si="68"/>
        <v>---</v>
      </c>
      <c r="H613" t="s">
        <v>3</v>
      </c>
      <c r="K613" t="s">
        <v>3</v>
      </c>
      <c r="L613" s="57" t="str">
        <f>IF(OR(H_24!$F613="---",H_24!$F613="infeas",H_24!$F613="inf"),"---",(H_24!$F613/M613)-1)</f>
        <v>---</v>
      </c>
      <c r="M613" s="20">
        <f>Model_dem!L353</f>
        <v>751</v>
      </c>
      <c r="N613" t="str">
        <f>Model_dem!G353</f>
        <v>---</v>
      </c>
      <c r="O613" s="23"/>
      <c r="P613" t="str">
        <f>IF(OR(H_24!$Q613&lt;&gt;A613,R613&lt;&gt;B613,S613&lt;&gt;C613,T613&lt;&gt;D613),"Aqui", " ")</f>
        <v>Aqui</v>
      </c>
      <c r="Q613" t="s">
        <v>528</v>
      </c>
      <c r="R613">
        <v>1</v>
      </c>
      <c r="S613">
        <v>50</v>
      </c>
      <c r="T613">
        <v>0.2</v>
      </c>
      <c r="U613">
        <v>100</v>
      </c>
      <c r="V613" t="s">
        <v>46</v>
      </c>
      <c r="W613">
        <v>60.023400000000002</v>
      </c>
      <c r="X613">
        <v>0</v>
      </c>
      <c r="Y613">
        <v>1</v>
      </c>
      <c r="Z613">
        <v>1803.19</v>
      </c>
      <c r="AA613">
        <v>672</v>
      </c>
      <c r="AE613" t="s">
        <v>519</v>
      </c>
      <c r="AF613">
        <v>1</v>
      </c>
      <c r="AG613">
        <v>10</v>
      </c>
      <c r="AH613">
        <v>0.2</v>
      </c>
      <c r="AI613">
        <v>50</v>
      </c>
      <c r="AJ613">
        <v>675</v>
      </c>
      <c r="AK613">
        <v>1.52311</v>
      </c>
      <c r="AL613">
        <v>0</v>
      </c>
      <c r="AM613">
        <v>473745</v>
      </c>
      <c r="AN613">
        <v>1800</v>
      </c>
      <c r="AO613">
        <v>66184</v>
      </c>
    </row>
    <row r="614" spans="1:41" x14ac:dyDescent="0.3">
      <c r="A614" s="65" t="s">
        <v>535</v>
      </c>
      <c r="B614" s="66">
        <v>3</v>
      </c>
      <c r="C614" s="66">
        <v>10</v>
      </c>
      <c r="D614" s="66">
        <v>0.05</v>
      </c>
      <c r="E614" t="s">
        <v>0</v>
      </c>
      <c r="F614" t="s">
        <v>3</v>
      </c>
      <c r="G614" s="39" t="e">
        <f t="shared" si="68"/>
        <v>#VALUE!</v>
      </c>
      <c r="H614" t="s">
        <v>3</v>
      </c>
      <c r="K614" t="s">
        <v>3</v>
      </c>
      <c r="L614" s="57" t="str">
        <f>IF(OR(H_24!$F614="---",H_24!$F614="infeas",H_24!$F614="inf"),"---",(H_24!$F614/M614)-1)</f>
        <v>---</v>
      </c>
      <c r="M614" s="20">
        <f>Model_dem!L354</f>
        <v>751</v>
      </c>
      <c r="N614">
        <f>Model_dem!G354</f>
        <v>785</v>
      </c>
      <c r="O614" s="23"/>
      <c r="P614" t="str">
        <f>IF(OR(H_24!$Q614&lt;&gt;A614,R614&lt;&gt;B614,S614&lt;&gt;C614,T614&lt;&gt;D614),"Aqui", " ")</f>
        <v>Aqui</v>
      </c>
      <c r="Q614" t="s">
        <v>528</v>
      </c>
      <c r="R614">
        <v>2</v>
      </c>
      <c r="S614">
        <v>5</v>
      </c>
      <c r="T614">
        <v>0.05</v>
      </c>
      <c r="U614">
        <v>100</v>
      </c>
      <c r="V614">
        <v>1034</v>
      </c>
      <c r="W614">
        <v>13.446400000000001</v>
      </c>
      <c r="X614">
        <v>0</v>
      </c>
      <c r="Y614">
        <v>8171</v>
      </c>
      <c r="Z614">
        <v>1800.21</v>
      </c>
      <c r="AA614">
        <v>97084</v>
      </c>
      <c r="AE614" t="s">
        <v>519</v>
      </c>
      <c r="AF614">
        <v>1</v>
      </c>
      <c r="AG614">
        <v>25</v>
      </c>
      <c r="AH614">
        <v>0.05</v>
      </c>
      <c r="AI614">
        <v>50</v>
      </c>
      <c r="AJ614">
        <v>672</v>
      </c>
      <c r="AK614">
        <v>1.1954499999999999</v>
      </c>
      <c r="AL614">
        <v>0</v>
      </c>
      <c r="AM614">
        <v>344211</v>
      </c>
      <c r="AN614">
        <v>1800.01</v>
      </c>
      <c r="AO614">
        <v>60966</v>
      </c>
    </row>
    <row r="615" spans="1:41" x14ac:dyDescent="0.3">
      <c r="A615" s="68" t="s">
        <v>535</v>
      </c>
      <c r="B615" s="20">
        <v>3</v>
      </c>
      <c r="C615" s="20">
        <v>10</v>
      </c>
      <c r="D615" s="20">
        <v>0.1</v>
      </c>
      <c r="E615" t="s">
        <v>4</v>
      </c>
      <c r="F615" t="s">
        <v>3</v>
      </c>
      <c r="G615" s="39" t="str">
        <f t="shared" si="68"/>
        <v>---</v>
      </c>
      <c r="H615" t="s">
        <v>3</v>
      </c>
      <c r="K615" t="s">
        <v>3</v>
      </c>
      <c r="L615" s="57" t="str">
        <f>IF(OR(H_24!$F615="---",H_24!$F615="infeas",H_24!$F615="inf"),"---",(H_24!$F615/M615)-1)</f>
        <v>---</v>
      </c>
      <c r="M615" s="20">
        <f>Model_dem!L355</f>
        <v>751</v>
      </c>
      <c r="N615" t="str">
        <f>Model_dem!G355</f>
        <v>---</v>
      </c>
      <c r="O615" s="23"/>
      <c r="P615" t="str">
        <f>IF(OR(H_24!$Q615&lt;&gt;A615,R615&lt;&gt;B615,S615&lt;&gt;C615,T615&lt;&gt;D615),"Aqui", " ")</f>
        <v>Aqui</v>
      </c>
      <c r="Q615" t="s">
        <v>528</v>
      </c>
      <c r="R615">
        <v>2</v>
      </c>
      <c r="S615">
        <v>5</v>
      </c>
      <c r="T615">
        <v>0.1</v>
      </c>
      <c r="U615">
        <v>100</v>
      </c>
      <c r="V615">
        <v>1042</v>
      </c>
      <c r="W615">
        <v>26.8565</v>
      </c>
      <c r="X615">
        <v>0</v>
      </c>
      <c r="Y615">
        <v>2790</v>
      </c>
      <c r="Z615">
        <v>1800.26</v>
      </c>
      <c r="AA615">
        <v>66299</v>
      </c>
      <c r="AE615" t="s">
        <v>519</v>
      </c>
      <c r="AF615">
        <v>1</v>
      </c>
      <c r="AG615">
        <v>25</v>
      </c>
      <c r="AH615">
        <v>0.1</v>
      </c>
      <c r="AI615">
        <v>50</v>
      </c>
      <c r="AJ615">
        <v>675</v>
      </c>
      <c r="AK615">
        <v>2.3898199999999998</v>
      </c>
      <c r="AL615">
        <v>0</v>
      </c>
      <c r="AM615">
        <v>290273</v>
      </c>
      <c r="AN615">
        <v>1800</v>
      </c>
      <c r="AO615">
        <v>58390</v>
      </c>
    </row>
    <row r="616" spans="1:41" x14ac:dyDescent="0.3">
      <c r="A616" s="65" t="s">
        <v>535</v>
      </c>
      <c r="B616" s="66">
        <v>3</v>
      </c>
      <c r="C616" s="66">
        <v>10</v>
      </c>
      <c r="D616" s="66">
        <v>0.15</v>
      </c>
      <c r="E616" t="s">
        <v>4</v>
      </c>
      <c r="F616" t="s">
        <v>3</v>
      </c>
      <c r="G616" s="39" t="str">
        <f t="shared" si="68"/>
        <v>---</v>
      </c>
      <c r="H616" t="s">
        <v>3</v>
      </c>
      <c r="K616" t="s">
        <v>3</v>
      </c>
      <c r="L616" s="57" t="str">
        <f>IF(OR(H_24!$F616="---",H_24!$F616="infeas",H_24!$F616="inf"),"---",(H_24!$F616/M616)-1)</f>
        <v>---</v>
      </c>
      <c r="M616" s="20">
        <f>Model_dem!L356</f>
        <v>751</v>
      </c>
      <c r="N616" t="str">
        <f>Model_dem!G356</f>
        <v>---</v>
      </c>
      <c r="O616" s="23"/>
      <c r="P616" t="str">
        <f>IF(OR(H_24!$Q616&lt;&gt;A616,R616&lt;&gt;B616,S616&lt;&gt;C616,T616&lt;&gt;D616),"Aqui", " ")</f>
        <v>Aqui</v>
      </c>
      <c r="Q616" t="s">
        <v>528</v>
      </c>
      <c r="R616">
        <v>2</v>
      </c>
      <c r="S616">
        <v>5</v>
      </c>
      <c r="T616">
        <v>0.15</v>
      </c>
      <c r="U616">
        <v>100</v>
      </c>
      <c r="V616">
        <v>1042</v>
      </c>
      <c r="W616">
        <v>65.628200000000007</v>
      </c>
      <c r="X616">
        <v>8</v>
      </c>
      <c r="Y616">
        <v>2762</v>
      </c>
      <c r="Z616">
        <v>1800.33</v>
      </c>
      <c r="AA616">
        <v>62746</v>
      </c>
      <c r="AE616" t="s">
        <v>519</v>
      </c>
      <c r="AF616">
        <v>1</v>
      </c>
      <c r="AG616">
        <v>25</v>
      </c>
      <c r="AH616">
        <v>0.15</v>
      </c>
      <c r="AI616">
        <v>50</v>
      </c>
      <c r="AJ616">
        <v>675</v>
      </c>
      <c r="AK616">
        <v>5.0296000000000003</v>
      </c>
      <c r="AL616">
        <v>0</v>
      </c>
      <c r="AM616">
        <v>75396</v>
      </c>
      <c r="AN616">
        <v>1800.1</v>
      </c>
      <c r="AO616">
        <v>40645</v>
      </c>
    </row>
    <row r="617" spans="1:41" x14ac:dyDescent="0.3">
      <c r="A617" s="68" t="s">
        <v>535</v>
      </c>
      <c r="B617" s="20">
        <v>3</v>
      </c>
      <c r="C617" s="20">
        <v>10</v>
      </c>
      <c r="D617" s="20">
        <v>0.2</v>
      </c>
      <c r="E617" t="s">
        <v>4</v>
      </c>
      <c r="F617" t="s">
        <v>3</v>
      </c>
      <c r="G617" s="39" t="str">
        <f t="shared" si="68"/>
        <v>---</v>
      </c>
      <c r="H617" t="s">
        <v>3</v>
      </c>
      <c r="K617" t="s">
        <v>3</v>
      </c>
      <c r="L617" s="57" t="str">
        <f>IF(OR(H_24!$F617="---",H_24!$F617="infeas",H_24!$F617="inf"),"---",(H_24!$F617/M617)-1)</f>
        <v>---</v>
      </c>
      <c r="M617" s="20">
        <f>Model_dem!L357</f>
        <v>751</v>
      </c>
      <c r="N617" t="str">
        <f>Model_dem!G357</f>
        <v>---</v>
      </c>
      <c r="O617" s="23"/>
      <c r="P617" t="str">
        <f>IF(OR(H_24!$Q617&lt;&gt;A617,R617&lt;&gt;B617,S617&lt;&gt;C617,T617&lt;&gt;D617),"Aqui", " ")</f>
        <v>Aqui</v>
      </c>
      <c r="Q617" t="s">
        <v>528</v>
      </c>
      <c r="R617">
        <v>2</v>
      </c>
      <c r="S617">
        <v>5</v>
      </c>
      <c r="T617">
        <v>0.2</v>
      </c>
      <c r="U617">
        <v>100</v>
      </c>
      <c r="V617">
        <v>1052</v>
      </c>
      <c r="W617">
        <v>51.109299999999998</v>
      </c>
      <c r="X617">
        <v>6</v>
      </c>
      <c r="Y617">
        <v>857</v>
      </c>
      <c r="Z617">
        <v>1801.09</v>
      </c>
      <c r="AA617">
        <v>43831</v>
      </c>
      <c r="AE617" t="s">
        <v>519</v>
      </c>
      <c r="AF617">
        <v>1</v>
      </c>
      <c r="AG617">
        <v>25</v>
      </c>
      <c r="AH617">
        <v>0.2</v>
      </c>
      <c r="AI617">
        <v>50</v>
      </c>
      <c r="AJ617">
        <v>703</v>
      </c>
      <c r="AK617">
        <v>2.2114799999999999</v>
      </c>
      <c r="AL617">
        <v>0</v>
      </c>
      <c r="AM617">
        <v>3986</v>
      </c>
      <c r="AN617">
        <v>1800.01</v>
      </c>
      <c r="AO617">
        <v>10954</v>
      </c>
    </row>
    <row r="618" spans="1:41" x14ac:dyDescent="0.3">
      <c r="A618" s="65" t="s">
        <v>535</v>
      </c>
      <c r="B618" s="66">
        <v>3</v>
      </c>
      <c r="C618" s="66">
        <v>25</v>
      </c>
      <c r="D618" s="66">
        <v>0.05</v>
      </c>
      <c r="E618" t="s">
        <v>0</v>
      </c>
      <c r="F618" t="s">
        <v>3</v>
      </c>
      <c r="G618" s="39" t="e">
        <f t="shared" si="68"/>
        <v>#VALUE!</v>
      </c>
      <c r="H618" t="s">
        <v>3</v>
      </c>
      <c r="K618" t="s">
        <v>3</v>
      </c>
      <c r="L618" s="57" t="str">
        <f>IF(OR(H_24!$F618="---",H_24!$F618="infeas",H_24!$F618="inf"),"---",(H_24!$F618/M618)-1)</f>
        <v>---</v>
      </c>
      <c r="M618" s="20">
        <f>Model_dem!L358</f>
        <v>751</v>
      </c>
      <c r="N618">
        <f>Model_dem!G358</f>
        <v>785</v>
      </c>
      <c r="O618" s="23"/>
      <c r="P618" t="str">
        <f>IF(OR(H_24!$Q618&lt;&gt;A618,R618&lt;&gt;B618,S618&lt;&gt;C618,T618&lt;&gt;D618),"Aqui", " ")</f>
        <v>Aqui</v>
      </c>
      <c r="Q618" t="s">
        <v>528</v>
      </c>
      <c r="R618">
        <v>2</v>
      </c>
      <c r="S618">
        <v>10</v>
      </c>
      <c r="T618">
        <v>0.05</v>
      </c>
      <c r="U618">
        <v>100</v>
      </c>
      <c r="V618">
        <v>1042</v>
      </c>
      <c r="W618">
        <v>21.966000000000001</v>
      </c>
      <c r="X618">
        <v>0</v>
      </c>
      <c r="Y618">
        <v>1488</v>
      </c>
      <c r="Z618">
        <v>1801.13</v>
      </c>
      <c r="AA618">
        <v>38706</v>
      </c>
      <c r="AE618" t="s">
        <v>519</v>
      </c>
      <c r="AF618">
        <v>1</v>
      </c>
      <c r="AG618">
        <v>50</v>
      </c>
      <c r="AH618">
        <v>0.05</v>
      </c>
      <c r="AI618">
        <v>50</v>
      </c>
      <c r="AJ618">
        <v>675</v>
      </c>
      <c r="AK618">
        <v>2.28234</v>
      </c>
      <c r="AL618">
        <v>0</v>
      </c>
      <c r="AM618">
        <v>263239</v>
      </c>
      <c r="AN618">
        <v>1800</v>
      </c>
      <c r="AO618">
        <v>51625</v>
      </c>
    </row>
    <row r="619" spans="1:41" x14ac:dyDescent="0.3">
      <c r="A619" s="68" t="s">
        <v>535</v>
      </c>
      <c r="B619" s="20">
        <v>3</v>
      </c>
      <c r="C619" s="20">
        <v>25</v>
      </c>
      <c r="D619" s="20">
        <v>0.1</v>
      </c>
      <c r="E619" t="s">
        <v>4</v>
      </c>
      <c r="F619" t="s">
        <v>3</v>
      </c>
      <c r="G619" s="39" t="str">
        <f t="shared" si="68"/>
        <v>---</v>
      </c>
      <c r="H619" t="s">
        <v>3</v>
      </c>
      <c r="K619" t="s">
        <v>3</v>
      </c>
      <c r="L619" s="57" t="str">
        <f>IF(OR(H_24!$F619="---",H_24!$F619="infeas",H_24!$F619="inf"),"---",(H_24!$F619/M619)-1)</f>
        <v>---</v>
      </c>
      <c r="M619" s="20">
        <f>Model_dem!L359</f>
        <v>751</v>
      </c>
      <c r="N619" t="str">
        <f>Model_dem!G359</f>
        <v>---</v>
      </c>
      <c r="O619" s="23"/>
      <c r="P619" t="str">
        <f>IF(OR(H_24!$Q619&lt;&gt;A619,R619&lt;&gt;B619,S619&lt;&gt;C619,T619&lt;&gt;D619),"Aqui", " ")</f>
        <v>Aqui</v>
      </c>
      <c r="Q619" t="s">
        <v>528</v>
      </c>
      <c r="R619">
        <v>2</v>
      </c>
      <c r="S619">
        <v>10</v>
      </c>
      <c r="T619">
        <v>0.1</v>
      </c>
      <c r="U619">
        <v>100</v>
      </c>
      <c r="V619">
        <v>1049</v>
      </c>
      <c r="W619">
        <v>496.089</v>
      </c>
      <c r="X619">
        <v>73</v>
      </c>
      <c r="Y619">
        <v>464</v>
      </c>
      <c r="Z619">
        <v>1802.7</v>
      </c>
      <c r="AA619">
        <v>26939</v>
      </c>
      <c r="AE619" t="s">
        <v>519</v>
      </c>
      <c r="AF619">
        <v>1</v>
      </c>
      <c r="AG619">
        <v>50</v>
      </c>
      <c r="AH619">
        <v>0.1</v>
      </c>
      <c r="AI619">
        <v>50</v>
      </c>
      <c r="AJ619">
        <v>675</v>
      </c>
      <c r="AK619">
        <v>4.2749800000000002</v>
      </c>
      <c r="AL619">
        <v>0</v>
      </c>
      <c r="AM619">
        <v>153281</v>
      </c>
      <c r="AN619">
        <v>1800</v>
      </c>
      <c r="AO619">
        <v>45434</v>
      </c>
    </row>
    <row r="620" spans="1:41" x14ac:dyDescent="0.3">
      <c r="A620" s="65" t="s">
        <v>535</v>
      </c>
      <c r="B620" s="66">
        <v>3</v>
      </c>
      <c r="C620" s="66">
        <v>25</v>
      </c>
      <c r="D620" s="66">
        <v>0.15</v>
      </c>
      <c r="E620" t="s">
        <v>4</v>
      </c>
      <c r="F620" t="s">
        <v>3</v>
      </c>
      <c r="G620" s="39" t="str">
        <f t="shared" si="68"/>
        <v>---</v>
      </c>
      <c r="H620" t="s">
        <v>3</v>
      </c>
      <c r="K620" t="s">
        <v>3</v>
      </c>
      <c r="L620" s="57" t="str">
        <f>IF(OR(H_24!$F620="---",H_24!$F620="infeas",H_24!$F620="inf"),"---",(H_24!$F620/M620)-1)</f>
        <v>---</v>
      </c>
      <c r="M620" s="20">
        <f>Model_dem!L360</f>
        <v>751</v>
      </c>
      <c r="N620" t="str">
        <f>Model_dem!G360</f>
        <v>---</v>
      </c>
      <c r="O620" s="23"/>
      <c r="P620" t="str">
        <f>IF(OR(H_24!$Q620&lt;&gt;A620,R620&lt;&gt;B620,S620&lt;&gt;C620,T620&lt;&gt;D620),"Aqui", " ")</f>
        <v>Aqui</v>
      </c>
      <c r="Q620" t="s">
        <v>528</v>
      </c>
      <c r="R620">
        <v>2</v>
      </c>
      <c r="S620">
        <v>10</v>
      </c>
      <c r="T620">
        <v>0.15</v>
      </c>
      <c r="U620">
        <v>100</v>
      </c>
      <c r="V620">
        <v>1064</v>
      </c>
      <c r="W620">
        <v>120.56</v>
      </c>
      <c r="X620">
        <v>2</v>
      </c>
      <c r="Y620">
        <v>113</v>
      </c>
      <c r="Z620">
        <v>1810.43</v>
      </c>
      <c r="AA620">
        <v>13400</v>
      </c>
      <c r="AE620" t="s">
        <v>519</v>
      </c>
      <c r="AF620">
        <v>1</v>
      </c>
      <c r="AG620">
        <v>50</v>
      </c>
      <c r="AH620">
        <v>0.15</v>
      </c>
      <c r="AI620">
        <v>50</v>
      </c>
      <c r="AJ620" t="s">
        <v>46</v>
      </c>
      <c r="AK620">
        <v>60.009</v>
      </c>
      <c r="AL620">
        <v>0</v>
      </c>
      <c r="AM620">
        <v>1</v>
      </c>
      <c r="AN620">
        <v>1802.08</v>
      </c>
      <c r="AO620">
        <v>29</v>
      </c>
    </row>
    <row r="621" spans="1:41" x14ac:dyDescent="0.3">
      <c r="A621" s="68" t="s">
        <v>535</v>
      </c>
      <c r="B621" s="20">
        <v>3</v>
      </c>
      <c r="C621" s="20">
        <v>25</v>
      </c>
      <c r="D621" s="20">
        <v>0.2</v>
      </c>
      <c r="E621" t="s">
        <v>4</v>
      </c>
      <c r="F621" t="s">
        <v>3</v>
      </c>
      <c r="G621" s="39" t="str">
        <f t="shared" si="68"/>
        <v>---</v>
      </c>
      <c r="H621" t="s">
        <v>3</v>
      </c>
      <c r="K621" t="s">
        <v>3</v>
      </c>
      <c r="L621" s="57" t="str">
        <f>IF(OR(H_24!$F621="---",H_24!$F621="infeas",H_24!$F621="inf"),"---",(H_24!$F621/M621)-1)</f>
        <v>---</v>
      </c>
      <c r="M621" s="20">
        <f>Model_dem!L361</f>
        <v>751</v>
      </c>
      <c r="N621" t="str">
        <f>Model_dem!G361</f>
        <v>---</v>
      </c>
      <c r="O621" s="23"/>
      <c r="P621" t="str">
        <f>IF(OR(H_24!$Q621&lt;&gt;A621,R621&lt;&gt;B621,S621&lt;&gt;C621,T621&lt;&gt;D621),"Aqui", " ")</f>
        <v>Aqui</v>
      </c>
      <c r="Q621" t="s">
        <v>528</v>
      </c>
      <c r="R621">
        <v>2</v>
      </c>
      <c r="S621">
        <v>10</v>
      </c>
      <c r="T621">
        <v>0.2</v>
      </c>
      <c r="U621">
        <v>100</v>
      </c>
      <c r="V621">
        <v>1077</v>
      </c>
      <c r="W621">
        <v>692.56600000000003</v>
      </c>
      <c r="X621">
        <v>11</v>
      </c>
      <c r="Y621">
        <v>43</v>
      </c>
      <c r="Z621">
        <v>1834.22</v>
      </c>
      <c r="AA621">
        <v>8024</v>
      </c>
      <c r="AE621" t="s">
        <v>519</v>
      </c>
      <c r="AF621">
        <v>1</v>
      </c>
      <c r="AG621">
        <v>50</v>
      </c>
      <c r="AH621">
        <v>0.2</v>
      </c>
      <c r="AI621">
        <v>50</v>
      </c>
      <c r="AJ621" t="s">
        <v>46</v>
      </c>
      <c r="AK621">
        <v>60.021900000000002</v>
      </c>
      <c r="AL621">
        <v>0</v>
      </c>
      <c r="AM621">
        <v>1</v>
      </c>
      <c r="AN621">
        <v>1801.89</v>
      </c>
      <c r="AO621">
        <v>29</v>
      </c>
    </row>
    <row r="622" spans="1:41" x14ac:dyDescent="0.3">
      <c r="A622" s="65" t="s">
        <v>535</v>
      </c>
      <c r="B622" s="66">
        <v>3</v>
      </c>
      <c r="C622" s="66">
        <v>50</v>
      </c>
      <c r="D622" s="66">
        <v>0.05</v>
      </c>
      <c r="E622" t="s">
        <v>0</v>
      </c>
      <c r="F622" t="s">
        <v>3</v>
      </c>
      <c r="G622" s="39" t="e">
        <f t="shared" si="68"/>
        <v>#VALUE!</v>
      </c>
      <c r="H622" t="s">
        <v>3</v>
      </c>
      <c r="K622" t="s">
        <v>3</v>
      </c>
      <c r="L622" s="57" t="str">
        <f>IF(OR(H_24!$F622="---",H_24!$F622="infeas",H_24!$F622="inf"),"---",(H_24!$F622/M622)-1)</f>
        <v>---</v>
      </c>
      <c r="M622" s="20">
        <f>Model_dem!L362</f>
        <v>751</v>
      </c>
      <c r="N622">
        <f>Model_dem!G362</f>
        <v>785</v>
      </c>
      <c r="O622" s="23"/>
      <c r="P622" t="str">
        <f>IF(OR(H_24!$Q622&lt;&gt;A622,R622&lt;&gt;B622,S622&lt;&gt;C622,T622&lt;&gt;D622),"Aqui", " ")</f>
        <v>Aqui</v>
      </c>
      <c r="Q622" t="s">
        <v>528</v>
      </c>
      <c r="R622">
        <v>2</v>
      </c>
      <c r="S622">
        <v>25</v>
      </c>
      <c r="T622">
        <v>0.05</v>
      </c>
      <c r="U622">
        <v>100</v>
      </c>
      <c r="V622">
        <v>1049</v>
      </c>
      <c r="W622">
        <v>155.637</v>
      </c>
      <c r="X622">
        <v>10</v>
      </c>
      <c r="Y622">
        <v>167</v>
      </c>
      <c r="Z622">
        <v>1803.5</v>
      </c>
      <c r="AA622">
        <v>14108</v>
      </c>
      <c r="AE622" t="s">
        <v>519</v>
      </c>
      <c r="AF622">
        <v>2</v>
      </c>
      <c r="AG622">
        <v>5</v>
      </c>
      <c r="AH622">
        <v>0.05</v>
      </c>
      <c r="AI622">
        <v>50</v>
      </c>
      <c r="AJ622">
        <v>672</v>
      </c>
      <c r="AK622">
        <v>3.3764099999999999</v>
      </c>
      <c r="AL622">
        <v>5</v>
      </c>
      <c r="AM622">
        <v>379705</v>
      </c>
      <c r="AN622">
        <v>1800</v>
      </c>
      <c r="AO622">
        <v>71801</v>
      </c>
    </row>
    <row r="623" spans="1:41" x14ac:dyDescent="0.3">
      <c r="A623" s="68" t="s">
        <v>535</v>
      </c>
      <c r="B623" s="20">
        <v>3</v>
      </c>
      <c r="C623" s="20">
        <v>50</v>
      </c>
      <c r="D623" s="20">
        <v>0.1</v>
      </c>
      <c r="E623" t="s">
        <v>4</v>
      </c>
      <c r="F623" t="s">
        <v>3</v>
      </c>
      <c r="G623" s="39" t="str">
        <f t="shared" si="68"/>
        <v>---</v>
      </c>
      <c r="H623" t="s">
        <v>3</v>
      </c>
      <c r="K623" t="s">
        <v>3</v>
      </c>
      <c r="L623" s="57" t="str">
        <f>IF(OR(H_24!$F623="---",H_24!$F623="infeas",H_24!$F623="inf"),"---",(H_24!$F623/M623)-1)</f>
        <v>---</v>
      </c>
      <c r="M623" s="20">
        <f>Model_dem!L363</f>
        <v>751</v>
      </c>
      <c r="N623" t="str">
        <f>Model_dem!G363</f>
        <v>---</v>
      </c>
      <c r="O623" s="23"/>
      <c r="P623" t="str">
        <f>IF(OR(H_24!$Q623&lt;&gt;A623,R623&lt;&gt;B623,S623&lt;&gt;C623,T623&lt;&gt;D623),"Aqui", " ")</f>
        <v>Aqui</v>
      </c>
      <c r="Q623" t="s">
        <v>528</v>
      </c>
      <c r="R623">
        <v>2</v>
      </c>
      <c r="S623">
        <v>25</v>
      </c>
      <c r="T623">
        <v>0.1</v>
      </c>
      <c r="U623">
        <v>100</v>
      </c>
      <c r="V623">
        <v>1076</v>
      </c>
      <c r="W623">
        <v>317.51</v>
      </c>
      <c r="X623">
        <v>3</v>
      </c>
      <c r="Y623">
        <v>34</v>
      </c>
      <c r="Z623">
        <v>1809.19</v>
      </c>
      <c r="AA623">
        <v>5869</v>
      </c>
      <c r="AE623" t="s">
        <v>519</v>
      </c>
      <c r="AF623">
        <v>2</v>
      </c>
      <c r="AG623">
        <v>5</v>
      </c>
      <c r="AH623">
        <v>0.1</v>
      </c>
      <c r="AI623">
        <v>50</v>
      </c>
      <c r="AJ623">
        <v>672</v>
      </c>
      <c r="AK623">
        <v>2.0887699999999998</v>
      </c>
      <c r="AL623">
        <v>5</v>
      </c>
      <c r="AM623">
        <v>421940</v>
      </c>
      <c r="AN623">
        <v>1800</v>
      </c>
      <c r="AO623">
        <v>71331</v>
      </c>
    </row>
    <row r="624" spans="1:41" x14ac:dyDescent="0.3">
      <c r="A624" s="65" t="s">
        <v>535</v>
      </c>
      <c r="B624" s="66">
        <v>3</v>
      </c>
      <c r="C624" s="66">
        <v>50</v>
      </c>
      <c r="D624" s="66">
        <v>0.15</v>
      </c>
      <c r="E624" t="s">
        <v>4</v>
      </c>
      <c r="F624" t="s">
        <v>3</v>
      </c>
      <c r="G624" s="39" t="str">
        <f t="shared" si="68"/>
        <v>---</v>
      </c>
      <c r="H624" t="s">
        <v>3</v>
      </c>
      <c r="K624" t="s">
        <v>3</v>
      </c>
      <c r="L624" s="57" t="str">
        <f>IF(OR(H_24!$F624="---",H_24!$F624="infeas",H_24!$F624="inf"),"---",(H_24!$F624/M624)-1)</f>
        <v>---</v>
      </c>
      <c r="M624" s="20">
        <f>Model_dem!L364</f>
        <v>751</v>
      </c>
      <c r="N624" t="str">
        <f>Model_dem!G364</f>
        <v>---</v>
      </c>
      <c r="O624" s="23"/>
      <c r="P624" t="str">
        <f>IF(OR(H_24!$Q624&lt;&gt;A624,R624&lt;&gt;B624,S624&lt;&gt;C624,T624&lt;&gt;D624),"Aqui", " ")</f>
        <v>Aqui</v>
      </c>
      <c r="Q624" t="s">
        <v>528</v>
      </c>
      <c r="R624">
        <v>2</v>
      </c>
      <c r="S624">
        <v>25</v>
      </c>
      <c r="T624">
        <v>0.15</v>
      </c>
      <c r="U624">
        <v>100</v>
      </c>
      <c r="V624" t="s">
        <v>46</v>
      </c>
      <c r="W624">
        <v>60.022399999999998</v>
      </c>
      <c r="X624">
        <v>0</v>
      </c>
      <c r="Y624">
        <v>1</v>
      </c>
      <c r="Z624">
        <v>1804.78</v>
      </c>
      <c r="AA624">
        <v>668</v>
      </c>
      <c r="AE624" t="s">
        <v>519</v>
      </c>
      <c r="AF624">
        <v>2</v>
      </c>
      <c r="AG624">
        <v>5</v>
      </c>
      <c r="AH624">
        <v>0.15</v>
      </c>
      <c r="AI624">
        <v>50</v>
      </c>
      <c r="AJ624">
        <v>672</v>
      </c>
      <c r="AK624">
        <v>2.3124199999999999</v>
      </c>
      <c r="AL624">
        <v>4</v>
      </c>
      <c r="AM624">
        <v>435398</v>
      </c>
      <c r="AN624">
        <v>1800</v>
      </c>
      <c r="AO624">
        <v>73432</v>
      </c>
    </row>
    <row r="625" spans="1:41" x14ac:dyDescent="0.3">
      <c r="A625" s="68" t="s">
        <v>535</v>
      </c>
      <c r="B625" s="20">
        <v>3</v>
      </c>
      <c r="C625" s="20">
        <v>50</v>
      </c>
      <c r="D625" s="20">
        <v>0.2</v>
      </c>
      <c r="E625" t="s">
        <v>4</v>
      </c>
      <c r="F625" t="s">
        <v>3</v>
      </c>
      <c r="G625" s="39" t="str">
        <f t="shared" si="68"/>
        <v>---</v>
      </c>
      <c r="H625" t="s">
        <v>3</v>
      </c>
      <c r="K625" t="s">
        <v>3</v>
      </c>
      <c r="L625" s="57" t="str">
        <f>IF(OR(H_24!$F625="---",H_24!$F625="infeas",H_24!$F625="inf"),"---",(H_24!$F625/M625)-1)</f>
        <v>---</v>
      </c>
      <c r="M625" s="20">
        <f>Model_dem!L365</f>
        <v>751</v>
      </c>
      <c r="N625" t="str">
        <f>Model_dem!G365</f>
        <v>---</v>
      </c>
      <c r="O625" s="23"/>
      <c r="P625" t="str">
        <f>IF(OR(H_24!$Q625&lt;&gt;A625,R625&lt;&gt;B625,S625&lt;&gt;C625,T625&lt;&gt;D625),"Aqui", " ")</f>
        <v>Aqui</v>
      </c>
      <c r="Q625" t="s">
        <v>528</v>
      </c>
      <c r="R625">
        <v>2</v>
      </c>
      <c r="S625">
        <v>25</v>
      </c>
      <c r="T625">
        <v>0.2</v>
      </c>
      <c r="U625">
        <v>100</v>
      </c>
      <c r="V625" t="s">
        <v>46</v>
      </c>
      <c r="W625">
        <v>60.048299999999998</v>
      </c>
      <c r="X625">
        <v>0</v>
      </c>
      <c r="Y625">
        <v>1</v>
      </c>
      <c r="Z625">
        <v>1805.62</v>
      </c>
      <c r="AA625">
        <v>673</v>
      </c>
      <c r="AE625" t="s">
        <v>519</v>
      </c>
      <c r="AF625">
        <v>2</v>
      </c>
      <c r="AG625">
        <v>5</v>
      </c>
      <c r="AH625">
        <v>0.2</v>
      </c>
      <c r="AI625">
        <v>50</v>
      </c>
      <c r="AJ625">
        <v>672</v>
      </c>
      <c r="AK625">
        <v>2.4828100000000002</v>
      </c>
      <c r="AL625">
        <v>7</v>
      </c>
      <c r="AM625">
        <v>626938</v>
      </c>
      <c r="AN625">
        <v>1800.02</v>
      </c>
      <c r="AO625">
        <v>72268</v>
      </c>
    </row>
    <row r="626" spans="1:41" x14ac:dyDescent="0.3">
      <c r="A626" s="65" t="s">
        <v>533</v>
      </c>
      <c r="B626" s="66">
        <v>0</v>
      </c>
      <c r="C626" s="66">
        <v>0</v>
      </c>
      <c r="D626" s="66">
        <v>0.05</v>
      </c>
      <c r="E626" t="s">
        <v>0</v>
      </c>
      <c r="F626" t="s">
        <v>3</v>
      </c>
      <c r="G626" s="39" t="e">
        <f t="shared" si="68"/>
        <v>#VALUE!</v>
      </c>
      <c r="H626" t="s">
        <v>3</v>
      </c>
      <c r="K626" t="s">
        <v>3</v>
      </c>
      <c r="L626" s="57" t="str">
        <f>IF(OR(H_24!$F626="---",H_24!$F626="infeas",H_24!$F626="inf"),"---",(H_24!$F626/M626)-1)</f>
        <v>---</v>
      </c>
      <c r="M626" s="20">
        <f>Model_dem!L366</f>
        <v>1026</v>
      </c>
      <c r="N626">
        <f>Model_dem!G366</f>
        <v>1026</v>
      </c>
      <c r="O626" s="25"/>
      <c r="P626" t="str">
        <f>IF(OR(H_24!$Q626&lt;&gt;A626,R626&lt;&gt;B626,S626&lt;&gt;C626,T626&lt;&gt;D626),"Aqui", " ")</f>
        <v>Aqui</v>
      </c>
      <c r="Q626" t="s">
        <v>528</v>
      </c>
      <c r="R626">
        <v>2</v>
      </c>
      <c r="S626">
        <v>50</v>
      </c>
      <c r="T626">
        <v>0.05</v>
      </c>
      <c r="U626">
        <v>100</v>
      </c>
      <c r="V626">
        <v>1052</v>
      </c>
      <c r="W626">
        <v>118.57</v>
      </c>
      <c r="X626">
        <v>21</v>
      </c>
      <c r="Y626">
        <v>961</v>
      </c>
      <c r="Z626">
        <v>1800.45</v>
      </c>
      <c r="AA626">
        <v>46356</v>
      </c>
      <c r="AE626" t="s">
        <v>519</v>
      </c>
      <c r="AF626">
        <v>2</v>
      </c>
      <c r="AG626">
        <v>10</v>
      </c>
      <c r="AH626">
        <v>0.05</v>
      </c>
      <c r="AI626">
        <v>50</v>
      </c>
      <c r="AJ626">
        <v>672</v>
      </c>
      <c r="AK626">
        <v>1.2737099999999999</v>
      </c>
      <c r="AL626">
        <v>0</v>
      </c>
      <c r="AM626">
        <v>729451</v>
      </c>
      <c r="AN626">
        <v>1800</v>
      </c>
      <c r="AO626">
        <v>74924</v>
      </c>
    </row>
    <row r="627" spans="1:41" x14ac:dyDescent="0.3">
      <c r="A627" s="68" t="s">
        <v>533</v>
      </c>
      <c r="B627" s="20">
        <v>0</v>
      </c>
      <c r="C627" s="20">
        <v>0</v>
      </c>
      <c r="D627" s="20">
        <v>0.1</v>
      </c>
      <c r="E627" t="s">
        <v>0</v>
      </c>
      <c r="F627" t="s">
        <v>3</v>
      </c>
      <c r="G627" s="39" t="e">
        <f t="shared" si="68"/>
        <v>#VALUE!</v>
      </c>
      <c r="H627" t="s">
        <v>3</v>
      </c>
      <c r="K627" t="s">
        <v>3</v>
      </c>
      <c r="L627" s="57" t="str">
        <f>IF(OR(H_24!$F627="---",H_24!$F627="infeas",H_24!$F627="inf"),"---",(H_24!$F627/M627)-1)</f>
        <v>---</v>
      </c>
      <c r="M627" s="20">
        <f>Model_dem!L367</f>
        <v>1026</v>
      </c>
      <c r="N627">
        <f>Model_dem!G367</f>
        <v>1026</v>
      </c>
      <c r="P627" t="str">
        <f>IF(OR(H_24!$Q627&lt;&gt;A627,R627&lt;&gt;B627,S627&lt;&gt;C627,T627&lt;&gt;D627),"Aqui", " ")</f>
        <v>Aqui</v>
      </c>
      <c r="Q627" t="s">
        <v>528</v>
      </c>
      <c r="R627">
        <v>2</v>
      </c>
      <c r="S627">
        <v>50</v>
      </c>
      <c r="T627">
        <v>0.1</v>
      </c>
      <c r="U627">
        <v>100</v>
      </c>
      <c r="V627">
        <v>1085</v>
      </c>
      <c r="W627">
        <v>177.25399999999999</v>
      </c>
      <c r="X627">
        <v>2</v>
      </c>
      <c r="Y627">
        <v>109</v>
      </c>
      <c r="Z627">
        <v>1800.73</v>
      </c>
      <c r="AA627">
        <v>16790</v>
      </c>
      <c r="AE627" t="s">
        <v>519</v>
      </c>
      <c r="AF627">
        <v>2</v>
      </c>
      <c r="AG627">
        <v>10</v>
      </c>
      <c r="AH627">
        <v>0.1</v>
      </c>
      <c r="AI627">
        <v>50</v>
      </c>
      <c r="AJ627">
        <v>672</v>
      </c>
      <c r="AK627">
        <v>3.5522999999999998</v>
      </c>
      <c r="AL627">
        <v>0</v>
      </c>
      <c r="AM627">
        <v>375851</v>
      </c>
      <c r="AN627">
        <v>1800.16</v>
      </c>
      <c r="AO627">
        <v>59936</v>
      </c>
    </row>
    <row r="628" spans="1:41" x14ac:dyDescent="0.3">
      <c r="A628" s="65" t="s">
        <v>533</v>
      </c>
      <c r="B628" s="66">
        <v>0</v>
      </c>
      <c r="C628" s="66">
        <v>0</v>
      </c>
      <c r="D628" s="66">
        <v>0.15</v>
      </c>
      <c r="E628" t="s">
        <v>0</v>
      </c>
      <c r="F628" t="s">
        <v>3</v>
      </c>
      <c r="G628" s="39" t="e">
        <f t="shared" si="68"/>
        <v>#VALUE!</v>
      </c>
      <c r="H628" t="s">
        <v>3</v>
      </c>
      <c r="K628" t="s">
        <v>3</v>
      </c>
      <c r="L628" s="57" t="str">
        <f>IF(OR(H_24!$F628="---",H_24!$F628="infeas",H_24!$F628="inf"),"---",(H_24!$F628/M628)-1)</f>
        <v>---</v>
      </c>
      <c r="M628" s="20">
        <f>Model_dem!L368</f>
        <v>1026</v>
      </c>
      <c r="N628">
        <f>Model_dem!G368</f>
        <v>1026</v>
      </c>
      <c r="P628" t="str">
        <f>IF(OR(H_24!$Q628&lt;&gt;A628,R628&lt;&gt;B628,S628&lt;&gt;C628,T628&lt;&gt;D628),"Aqui", " ")</f>
        <v>Aqui</v>
      </c>
      <c r="Q628" t="s">
        <v>528</v>
      </c>
      <c r="R628">
        <v>2</v>
      </c>
      <c r="S628">
        <v>50</v>
      </c>
      <c r="T628">
        <v>0.15</v>
      </c>
      <c r="U628">
        <v>100</v>
      </c>
      <c r="V628" t="s">
        <v>46</v>
      </c>
      <c r="W628">
        <v>60.026400000000002</v>
      </c>
      <c r="X628">
        <v>0</v>
      </c>
      <c r="Y628">
        <v>1</v>
      </c>
      <c r="Z628">
        <v>1802.44</v>
      </c>
      <c r="AA628">
        <v>673</v>
      </c>
      <c r="AE628" t="s">
        <v>519</v>
      </c>
      <c r="AF628">
        <v>2</v>
      </c>
      <c r="AG628">
        <v>10</v>
      </c>
      <c r="AH628">
        <v>0.15</v>
      </c>
      <c r="AI628">
        <v>50</v>
      </c>
      <c r="AJ628">
        <v>674</v>
      </c>
      <c r="AK628">
        <v>1.1989000000000001</v>
      </c>
      <c r="AL628">
        <v>0</v>
      </c>
      <c r="AM628">
        <v>229790</v>
      </c>
      <c r="AN628">
        <v>1800.16</v>
      </c>
      <c r="AO628">
        <v>59155</v>
      </c>
    </row>
    <row r="629" spans="1:41" x14ac:dyDescent="0.3">
      <c r="A629" s="68" t="s">
        <v>533</v>
      </c>
      <c r="B629" s="20">
        <v>0</v>
      </c>
      <c r="C629" s="20">
        <v>0</v>
      </c>
      <c r="D629" s="20">
        <v>0.2</v>
      </c>
      <c r="E629" t="s">
        <v>0</v>
      </c>
      <c r="F629" t="s">
        <v>3</v>
      </c>
      <c r="G629" s="39" t="e">
        <f t="shared" si="68"/>
        <v>#VALUE!</v>
      </c>
      <c r="H629" t="s">
        <v>3</v>
      </c>
      <c r="K629" t="s">
        <v>3</v>
      </c>
      <c r="L629" s="57" t="str">
        <f>IF(OR(H_24!$F629="---",H_24!$F629="infeas",H_24!$F629="inf"),"---",(H_24!$F629/M629)-1)</f>
        <v>---</v>
      </c>
      <c r="M629" s="20">
        <f>Model_dem!L369</f>
        <v>1026</v>
      </c>
      <c r="N629">
        <f>Model_dem!G369</f>
        <v>1026</v>
      </c>
      <c r="P629" t="str">
        <f>IF(OR(H_24!$Q629&lt;&gt;A629,R629&lt;&gt;B629,S629&lt;&gt;C629,T629&lt;&gt;D629),"Aqui", " ")</f>
        <v>Aqui</v>
      </c>
      <c r="Q629" t="s">
        <v>528</v>
      </c>
      <c r="R629">
        <v>2</v>
      </c>
      <c r="S629">
        <v>50</v>
      </c>
      <c r="T629">
        <v>0.2</v>
      </c>
      <c r="U629">
        <v>100</v>
      </c>
      <c r="V629" t="s">
        <v>46</v>
      </c>
      <c r="W629">
        <v>60.034799999999997</v>
      </c>
      <c r="X629">
        <v>0</v>
      </c>
      <c r="Y629">
        <v>1</v>
      </c>
      <c r="Z629">
        <v>1801.93</v>
      </c>
      <c r="AA629">
        <v>670</v>
      </c>
      <c r="AE629" t="s">
        <v>519</v>
      </c>
      <c r="AF629">
        <v>2</v>
      </c>
      <c r="AG629">
        <v>10</v>
      </c>
      <c r="AH629">
        <v>0.2</v>
      </c>
      <c r="AI629">
        <v>50</v>
      </c>
      <c r="AJ629">
        <v>675</v>
      </c>
      <c r="AK629">
        <v>1.7607600000000001</v>
      </c>
      <c r="AL629">
        <v>0</v>
      </c>
      <c r="AM629">
        <v>444079</v>
      </c>
      <c r="AN629">
        <v>1800</v>
      </c>
      <c r="AO629">
        <v>65171</v>
      </c>
    </row>
    <row r="630" spans="1:41" x14ac:dyDescent="0.3">
      <c r="A630" s="65" t="s">
        <v>533</v>
      </c>
      <c r="B630" s="66">
        <v>1</v>
      </c>
      <c r="C630" s="66">
        <v>5</v>
      </c>
      <c r="D630" s="66">
        <v>0.05</v>
      </c>
      <c r="E630" t="s">
        <v>0</v>
      </c>
      <c r="F630" t="s">
        <v>3</v>
      </c>
      <c r="G630" s="39" t="e">
        <f t="shared" si="68"/>
        <v>#VALUE!</v>
      </c>
      <c r="H630" t="s">
        <v>3</v>
      </c>
      <c r="K630" t="s">
        <v>3</v>
      </c>
      <c r="L630" s="57" t="str">
        <f>IF(OR(H_24!$F630="---",H_24!$F630="infeas",H_24!$F630="inf"),"---",(H_24!$F630/M630)-1)</f>
        <v>---</v>
      </c>
      <c r="M630" s="20">
        <f>Model_dem!L370</f>
        <v>1026</v>
      </c>
      <c r="N630">
        <f>Model_dem!G370</f>
        <v>1026</v>
      </c>
      <c r="P630" t="str">
        <f>IF(OR(H_24!$Q630&lt;&gt;A630,R630&lt;&gt;B630,S630&lt;&gt;C630,T630&lt;&gt;D630),"Aqui", " ")</f>
        <v>Aqui</v>
      </c>
      <c r="Q630" t="s">
        <v>528</v>
      </c>
      <c r="R630">
        <v>3</v>
      </c>
      <c r="S630">
        <v>0</v>
      </c>
      <c r="T630">
        <v>0.05</v>
      </c>
      <c r="U630">
        <v>100</v>
      </c>
      <c r="V630">
        <v>1093</v>
      </c>
      <c r="W630">
        <v>72.311300000000003</v>
      </c>
      <c r="X630">
        <v>5</v>
      </c>
      <c r="Y630">
        <v>732</v>
      </c>
      <c r="Z630">
        <v>1800.08</v>
      </c>
      <c r="AA630">
        <v>51107</v>
      </c>
      <c r="AE630" t="s">
        <v>519</v>
      </c>
      <c r="AF630">
        <v>2</v>
      </c>
      <c r="AG630">
        <v>25</v>
      </c>
      <c r="AH630">
        <v>0.05</v>
      </c>
      <c r="AI630">
        <v>50</v>
      </c>
      <c r="AJ630">
        <v>672</v>
      </c>
      <c r="AK630">
        <v>1.07965</v>
      </c>
      <c r="AL630">
        <v>0</v>
      </c>
      <c r="AM630">
        <v>82176</v>
      </c>
      <c r="AN630">
        <v>1800.08</v>
      </c>
      <c r="AO630">
        <v>43055</v>
      </c>
    </row>
    <row r="631" spans="1:41" x14ac:dyDescent="0.3">
      <c r="A631" s="68" t="s">
        <v>533</v>
      </c>
      <c r="B631" s="20">
        <v>1</v>
      </c>
      <c r="C631" s="20">
        <v>5</v>
      </c>
      <c r="D631" s="20">
        <v>0.1</v>
      </c>
      <c r="E631" t="s">
        <v>0</v>
      </c>
      <c r="F631" t="s">
        <v>3</v>
      </c>
      <c r="G631" s="39" t="e">
        <f t="shared" si="68"/>
        <v>#VALUE!</v>
      </c>
      <c r="H631" t="s">
        <v>3</v>
      </c>
      <c r="K631" t="s">
        <v>3</v>
      </c>
      <c r="L631" s="57" t="str">
        <f>IF(OR(H_24!$F631="---",H_24!$F631="infeas",H_24!$F631="inf"),"---",(H_24!$F631/M631)-1)</f>
        <v>---</v>
      </c>
      <c r="M631" s="20">
        <f>Model_dem!L371</f>
        <v>1026</v>
      </c>
      <c r="N631">
        <f>Model_dem!G371</f>
        <v>1027</v>
      </c>
      <c r="P631" t="str">
        <f>IF(OR(H_24!$Q631&lt;&gt;A631,R631&lt;&gt;B631,S631&lt;&gt;C631,T631&lt;&gt;D631),"Aqui", " ")</f>
        <v>Aqui</v>
      </c>
      <c r="Q631" t="s">
        <v>528</v>
      </c>
      <c r="R631">
        <v>3</v>
      </c>
      <c r="S631">
        <v>0</v>
      </c>
      <c r="T631">
        <v>0.1</v>
      </c>
      <c r="U631">
        <v>100</v>
      </c>
      <c r="V631" t="s">
        <v>511</v>
      </c>
      <c r="W631" t="s">
        <v>511</v>
      </c>
      <c r="X631" t="s">
        <v>511</v>
      </c>
      <c r="Y631" t="s">
        <v>511</v>
      </c>
      <c r="Z631" t="s">
        <v>511</v>
      </c>
      <c r="AE631" t="s">
        <v>519</v>
      </c>
      <c r="AF631">
        <v>2</v>
      </c>
      <c r="AG631">
        <v>25</v>
      </c>
      <c r="AH631">
        <v>0.1</v>
      </c>
      <c r="AI631">
        <v>50</v>
      </c>
      <c r="AJ631">
        <v>675</v>
      </c>
      <c r="AK631">
        <v>2.4661400000000002</v>
      </c>
      <c r="AL631">
        <v>0</v>
      </c>
      <c r="AM631">
        <v>116001</v>
      </c>
      <c r="AN631">
        <v>1800.08</v>
      </c>
      <c r="AO631">
        <v>45513</v>
      </c>
    </row>
    <row r="632" spans="1:41" x14ac:dyDescent="0.3">
      <c r="A632" s="65" t="s">
        <v>533</v>
      </c>
      <c r="B632" s="66">
        <v>1</v>
      </c>
      <c r="C632" s="66">
        <v>5</v>
      </c>
      <c r="D632" s="66">
        <v>0.15</v>
      </c>
      <c r="E632" t="s">
        <v>0</v>
      </c>
      <c r="F632" t="s">
        <v>3</v>
      </c>
      <c r="G632" s="39" t="e">
        <f t="shared" si="68"/>
        <v>#VALUE!</v>
      </c>
      <c r="H632" t="s">
        <v>3</v>
      </c>
      <c r="K632" t="s">
        <v>3</v>
      </c>
      <c r="L632" s="57" t="str">
        <f>IF(OR(H_24!$F632="---",H_24!$F632="infeas",H_24!$F632="inf"),"---",(H_24!$F632/M632)-1)</f>
        <v>---</v>
      </c>
      <c r="M632" s="20">
        <f>Model_dem!L372</f>
        <v>1026</v>
      </c>
      <c r="N632">
        <f>Model_dem!G372</f>
        <v>1027</v>
      </c>
      <c r="P632" t="str">
        <f>IF(OR(H_24!$Q632&lt;&gt;A632,R632&lt;&gt;B632,S632&lt;&gt;C632,T632&lt;&gt;D632),"Aqui", " ")</f>
        <v>Aqui</v>
      </c>
      <c r="Q632" t="s">
        <v>528</v>
      </c>
      <c r="R632">
        <v>3</v>
      </c>
      <c r="S632">
        <v>0</v>
      </c>
      <c r="T632">
        <v>0.15</v>
      </c>
      <c r="U632">
        <v>100</v>
      </c>
      <c r="V632" t="s">
        <v>511</v>
      </c>
      <c r="W632" t="s">
        <v>511</v>
      </c>
      <c r="X632" t="s">
        <v>511</v>
      </c>
      <c r="Y632" t="s">
        <v>511</v>
      </c>
      <c r="Z632" t="s">
        <v>511</v>
      </c>
      <c r="AE632" t="s">
        <v>519</v>
      </c>
      <c r="AF632">
        <v>2</v>
      </c>
      <c r="AG632">
        <v>25</v>
      </c>
      <c r="AH632">
        <v>0.15</v>
      </c>
      <c r="AI632">
        <v>50</v>
      </c>
      <c r="AJ632">
        <v>708</v>
      </c>
      <c r="AK632">
        <v>11.3339</v>
      </c>
      <c r="AL632">
        <v>0</v>
      </c>
      <c r="AM632">
        <v>13601</v>
      </c>
      <c r="AN632">
        <v>1800.04</v>
      </c>
      <c r="AO632">
        <v>16812</v>
      </c>
    </row>
    <row r="633" spans="1:41" x14ac:dyDescent="0.3">
      <c r="A633" s="68" t="s">
        <v>533</v>
      </c>
      <c r="B633" s="20">
        <v>1</v>
      </c>
      <c r="C633" s="20">
        <v>5</v>
      </c>
      <c r="D633" s="20">
        <v>0.2</v>
      </c>
      <c r="E633" t="s">
        <v>0</v>
      </c>
      <c r="F633" t="s">
        <v>3</v>
      </c>
      <c r="G633" s="39" t="e">
        <f t="shared" si="68"/>
        <v>#VALUE!</v>
      </c>
      <c r="H633" t="s">
        <v>3</v>
      </c>
      <c r="K633" t="s">
        <v>3</v>
      </c>
      <c r="L633" s="57" t="str">
        <f>IF(OR(H_24!$F633="---",H_24!$F633="infeas",H_24!$F633="inf"),"---",(H_24!$F633/M633)-1)</f>
        <v>---</v>
      </c>
      <c r="M633" s="20">
        <f>Model_dem!L373</f>
        <v>1026</v>
      </c>
      <c r="N633">
        <f>Model_dem!G373</f>
        <v>1035</v>
      </c>
      <c r="P633" t="str">
        <f>IF(OR(H_24!$Q633&lt;&gt;A633,R633&lt;&gt;B633,S633&lt;&gt;C633,T633&lt;&gt;D633),"Aqui", " ")</f>
        <v>Aqui</v>
      </c>
      <c r="Q633" t="s">
        <v>528</v>
      </c>
      <c r="R633">
        <v>3</v>
      </c>
      <c r="S633">
        <v>0</v>
      </c>
      <c r="T633">
        <v>0.2</v>
      </c>
      <c r="U633">
        <v>100</v>
      </c>
      <c r="V633" t="s">
        <v>511</v>
      </c>
      <c r="W633" t="s">
        <v>511</v>
      </c>
      <c r="X633" t="s">
        <v>511</v>
      </c>
      <c r="Y633" t="s">
        <v>511</v>
      </c>
      <c r="Z633" t="s">
        <v>511</v>
      </c>
      <c r="AE633" t="s">
        <v>519</v>
      </c>
      <c r="AF633">
        <v>2</v>
      </c>
      <c r="AG633">
        <v>25</v>
      </c>
      <c r="AH633">
        <v>0.2</v>
      </c>
      <c r="AI633">
        <v>50</v>
      </c>
      <c r="AJ633">
        <v>770</v>
      </c>
      <c r="AK633">
        <v>800.02200000000005</v>
      </c>
      <c r="AL633">
        <v>1</v>
      </c>
      <c r="AM633">
        <v>8</v>
      </c>
      <c r="AN633">
        <v>1803.81</v>
      </c>
      <c r="AO633">
        <v>446</v>
      </c>
    </row>
    <row r="634" spans="1:41" x14ac:dyDescent="0.3">
      <c r="A634" s="65" t="s">
        <v>533</v>
      </c>
      <c r="B634" s="66">
        <v>1</v>
      </c>
      <c r="C634" s="66">
        <v>10</v>
      </c>
      <c r="D634" s="66">
        <v>0.05</v>
      </c>
      <c r="E634" t="s">
        <v>0</v>
      </c>
      <c r="F634" t="s">
        <v>3</v>
      </c>
      <c r="G634" s="39" t="e">
        <f t="shared" si="68"/>
        <v>#VALUE!</v>
      </c>
      <c r="H634" t="s">
        <v>3</v>
      </c>
      <c r="K634" t="s">
        <v>3</v>
      </c>
      <c r="L634" s="57" t="str">
        <f>IF(OR(H_24!$F634="---",H_24!$F634="infeas",H_24!$F634="inf"),"---",(H_24!$F634/M634)-1)</f>
        <v>---</v>
      </c>
      <c r="M634" s="20">
        <f>Model_dem!L374</f>
        <v>1026</v>
      </c>
      <c r="N634">
        <f>Model_dem!G374</f>
        <v>1026</v>
      </c>
      <c r="P634" t="str">
        <f>IF(OR(H_24!$Q634&lt;&gt;A634,R634&lt;&gt;B634,S634&lt;&gt;C634,T634&lt;&gt;D634),"Aqui", " ")</f>
        <v>Aqui</v>
      </c>
      <c r="Q634" t="s">
        <v>528</v>
      </c>
      <c r="R634">
        <v>3</v>
      </c>
      <c r="S634">
        <v>10</v>
      </c>
      <c r="T634">
        <v>0.05</v>
      </c>
      <c r="U634">
        <v>100</v>
      </c>
      <c r="V634">
        <v>1093</v>
      </c>
      <c r="W634">
        <v>23.229399999999998</v>
      </c>
      <c r="X634">
        <v>1</v>
      </c>
      <c r="Y634">
        <v>741</v>
      </c>
      <c r="Z634">
        <v>1800.16</v>
      </c>
      <c r="AA634">
        <v>61006</v>
      </c>
      <c r="AE634" t="s">
        <v>519</v>
      </c>
      <c r="AF634">
        <v>2</v>
      </c>
      <c r="AG634">
        <v>50</v>
      </c>
      <c r="AH634">
        <v>0.05</v>
      </c>
      <c r="AI634">
        <v>50</v>
      </c>
      <c r="AJ634">
        <v>675</v>
      </c>
      <c r="AK634">
        <v>3.3743400000000001</v>
      </c>
      <c r="AL634">
        <v>0</v>
      </c>
      <c r="AM634">
        <v>126086</v>
      </c>
      <c r="AN634">
        <v>1800.01</v>
      </c>
      <c r="AO634">
        <v>48989</v>
      </c>
    </row>
    <row r="635" spans="1:41" x14ac:dyDescent="0.3">
      <c r="A635" s="68" t="s">
        <v>533</v>
      </c>
      <c r="B635" s="20">
        <v>1</v>
      </c>
      <c r="C635" s="20">
        <v>10</v>
      </c>
      <c r="D635" s="20">
        <v>0.1</v>
      </c>
      <c r="E635" t="s">
        <v>0</v>
      </c>
      <c r="F635" t="s">
        <v>3</v>
      </c>
      <c r="G635" s="39" t="e">
        <f t="shared" si="68"/>
        <v>#VALUE!</v>
      </c>
      <c r="H635" t="s">
        <v>3</v>
      </c>
      <c r="K635" t="s">
        <v>3</v>
      </c>
      <c r="L635" s="57" t="str">
        <f>IF(OR(H_24!$F635="---",H_24!$F635="infeas",H_24!$F635="inf"),"---",(H_24!$F635/M635)-1)</f>
        <v>---</v>
      </c>
      <c r="M635" s="20">
        <f>Model_dem!L375</f>
        <v>1026</v>
      </c>
      <c r="N635">
        <f>Model_dem!G375</f>
        <v>1027</v>
      </c>
      <c r="P635" t="str">
        <f>IF(OR(H_24!$Q635&lt;&gt;A635,R635&lt;&gt;B635,S635&lt;&gt;C635,T635&lt;&gt;D635),"Aqui", " ")</f>
        <v>Aqui</v>
      </c>
      <c r="Q635" t="s">
        <v>528</v>
      </c>
      <c r="R635">
        <v>3</v>
      </c>
      <c r="S635">
        <v>10</v>
      </c>
      <c r="T635">
        <v>0.1</v>
      </c>
      <c r="U635">
        <v>100</v>
      </c>
      <c r="V635" t="s">
        <v>511</v>
      </c>
      <c r="W635" t="s">
        <v>511</v>
      </c>
      <c r="X635" t="s">
        <v>511</v>
      </c>
      <c r="Y635" t="s">
        <v>511</v>
      </c>
      <c r="Z635" t="s">
        <v>511</v>
      </c>
      <c r="AE635" t="s">
        <v>519</v>
      </c>
      <c r="AF635">
        <v>2</v>
      </c>
      <c r="AG635">
        <v>50</v>
      </c>
      <c r="AH635">
        <v>0.1</v>
      </c>
      <c r="AI635">
        <v>50</v>
      </c>
      <c r="AJ635">
        <v>701</v>
      </c>
      <c r="AK635">
        <v>164.60499999999999</v>
      </c>
      <c r="AL635">
        <v>152</v>
      </c>
      <c r="AM635">
        <v>26089</v>
      </c>
      <c r="AN635">
        <v>1800</v>
      </c>
      <c r="AO635">
        <v>23799</v>
      </c>
    </row>
    <row r="636" spans="1:41" x14ac:dyDescent="0.3">
      <c r="A636" s="65" t="s">
        <v>533</v>
      </c>
      <c r="B636" s="66">
        <v>1</v>
      </c>
      <c r="C636" s="66">
        <v>10</v>
      </c>
      <c r="D636" s="66">
        <v>0.15</v>
      </c>
      <c r="E636" t="s">
        <v>0</v>
      </c>
      <c r="F636" t="s">
        <v>3</v>
      </c>
      <c r="G636" s="39" t="e">
        <f t="shared" si="68"/>
        <v>#VALUE!</v>
      </c>
      <c r="H636" t="s">
        <v>3</v>
      </c>
      <c r="K636" t="s">
        <v>3</v>
      </c>
      <c r="L636" s="57" t="str">
        <f>IF(OR(H_24!$F636="---",H_24!$F636="infeas",H_24!$F636="inf"),"---",(H_24!$F636/M636)-1)</f>
        <v>---</v>
      </c>
      <c r="M636" s="20">
        <f>Model_dem!L376</f>
        <v>1026</v>
      </c>
      <c r="N636">
        <f>Model_dem!G376</f>
        <v>1027</v>
      </c>
      <c r="P636" t="str">
        <f>IF(OR(H_24!$Q636&lt;&gt;A636,R636&lt;&gt;B636,S636&lt;&gt;C636,T636&lt;&gt;D636),"Aqui", " ")</f>
        <v>Aqui</v>
      </c>
      <c r="Q636" t="s">
        <v>528</v>
      </c>
      <c r="R636">
        <v>3</v>
      </c>
      <c r="S636">
        <v>10</v>
      </c>
      <c r="T636">
        <v>0.15</v>
      </c>
      <c r="U636">
        <v>100</v>
      </c>
      <c r="V636" t="s">
        <v>511</v>
      </c>
      <c r="W636" t="s">
        <v>511</v>
      </c>
      <c r="X636" t="s">
        <v>511</v>
      </c>
      <c r="Y636" t="s">
        <v>511</v>
      </c>
      <c r="Z636" t="s">
        <v>511</v>
      </c>
      <c r="AE636" t="s">
        <v>519</v>
      </c>
      <c r="AF636">
        <v>2</v>
      </c>
      <c r="AG636">
        <v>50</v>
      </c>
      <c r="AH636">
        <v>0.15</v>
      </c>
      <c r="AI636">
        <v>50</v>
      </c>
      <c r="AJ636" t="s">
        <v>46</v>
      </c>
      <c r="AK636">
        <v>60.012300000000003</v>
      </c>
      <c r="AL636">
        <v>0</v>
      </c>
      <c r="AM636">
        <v>1</v>
      </c>
      <c r="AN636">
        <v>1801.53</v>
      </c>
      <c r="AO636">
        <v>29</v>
      </c>
    </row>
    <row r="637" spans="1:41" x14ac:dyDescent="0.3">
      <c r="A637" s="68" t="s">
        <v>533</v>
      </c>
      <c r="B637" s="20">
        <v>1</v>
      </c>
      <c r="C637" s="20">
        <v>10</v>
      </c>
      <c r="D637" s="20">
        <v>0.2</v>
      </c>
      <c r="E637" t="s">
        <v>0</v>
      </c>
      <c r="F637" t="s">
        <v>3</v>
      </c>
      <c r="G637" s="39" t="e">
        <f t="shared" si="68"/>
        <v>#VALUE!</v>
      </c>
      <c r="H637" t="s">
        <v>3</v>
      </c>
      <c r="K637" t="s">
        <v>3</v>
      </c>
      <c r="L637" s="57" t="str">
        <f>IF(OR(H_24!$F637="---",H_24!$F637="infeas",H_24!$F637="inf"),"---",(H_24!$F637/M637)-1)</f>
        <v>---</v>
      </c>
      <c r="M637" s="20">
        <f>Model_dem!L377</f>
        <v>1026</v>
      </c>
      <c r="N637">
        <f>Model_dem!G377</f>
        <v>1035</v>
      </c>
      <c r="P637" t="str">
        <f>IF(OR(H_24!$Q637&lt;&gt;A637,R637&lt;&gt;B637,S637&lt;&gt;C637,T637&lt;&gt;D637),"Aqui", " ")</f>
        <v>Aqui</v>
      </c>
      <c r="Q637" t="s">
        <v>528</v>
      </c>
      <c r="R637">
        <v>3</v>
      </c>
      <c r="S637">
        <v>10</v>
      </c>
      <c r="T637">
        <v>0.2</v>
      </c>
      <c r="U637">
        <v>100</v>
      </c>
      <c r="V637" t="s">
        <v>511</v>
      </c>
      <c r="W637" t="s">
        <v>511</v>
      </c>
      <c r="X637" t="s">
        <v>511</v>
      </c>
      <c r="Y637" t="s">
        <v>511</v>
      </c>
      <c r="Z637" t="s">
        <v>511</v>
      </c>
      <c r="AE637" t="s">
        <v>519</v>
      </c>
      <c r="AF637">
        <v>3</v>
      </c>
      <c r="AG637">
        <v>0</v>
      </c>
      <c r="AH637">
        <v>0.05</v>
      </c>
      <c r="AI637">
        <v>50</v>
      </c>
      <c r="AJ637">
        <v>725</v>
      </c>
      <c r="AK637">
        <v>11.3752</v>
      </c>
      <c r="AL637">
        <v>0</v>
      </c>
      <c r="AM637">
        <v>72296</v>
      </c>
      <c r="AN637">
        <v>1800</v>
      </c>
      <c r="AO637">
        <v>40385</v>
      </c>
    </row>
    <row r="638" spans="1:41" x14ac:dyDescent="0.3">
      <c r="A638" s="65" t="s">
        <v>533</v>
      </c>
      <c r="B638" s="66">
        <v>1</v>
      </c>
      <c r="C638" s="66">
        <v>25</v>
      </c>
      <c r="D638" s="66">
        <v>0.05</v>
      </c>
      <c r="E638" t="s">
        <v>0</v>
      </c>
      <c r="F638" t="s">
        <v>3</v>
      </c>
      <c r="G638" s="39" t="e">
        <f t="shared" si="68"/>
        <v>#VALUE!</v>
      </c>
      <c r="H638" t="s">
        <v>3</v>
      </c>
      <c r="K638" t="s">
        <v>3</v>
      </c>
      <c r="L638" s="57" t="str">
        <f>IF(OR(H_24!$F638="---",H_24!$F638="infeas",H_24!$F638="inf"),"---",(H_24!$F638/M638)-1)</f>
        <v>---</v>
      </c>
      <c r="M638" s="20">
        <f>Model_dem!L378</f>
        <v>1026</v>
      </c>
      <c r="N638">
        <f>Model_dem!G378</f>
        <v>1027</v>
      </c>
      <c r="P638" t="str">
        <f>IF(OR(H_24!$Q638&lt;&gt;A638,R638&lt;&gt;B638,S638&lt;&gt;C638,T638&lt;&gt;D638),"Aqui", " ")</f>
        <v>Aqui</v>
      </c>
      <c r="Q638" t="s">
        <v>528</v>
      </c>
      <c r="R638">
        <v>3</v>
      </c>
      <c r="S638">
        <v>25</v>
      </c>
      <c r="T638">
        <v>0.05</v>
      </c>
      <c r="U638">
        <v>100</v>
      </c>
      <c r="V638">
        <v>1093</v>
      </c>
      <c r="W638">
        <v>63.347700000000003</v>
      </c>
      <c r="X638">
        <v>10</v>
      </c>
      <c r="Y638">
        <v>940</v>
      </c>
      <c r="Z638">
        <v>1801.47</v>
      </c>
      <c r="AA638">
        <v>66309</v>
      </c>
      <c r="AE638" t="s">
        <v>519</v>
      </c>
      <c r="AF638">
        <v>3</v>
      </c>
      <c r="AG638">
        <v>0</v>
      </c>
      <c r="AH638">
        <v>0.1</v>
      </c>
      <c r="AI638">
        <v>50</v>
      </c>
      <c r="AJ638" t="s">
        <v>511</v>
      </c>
      <c r="AK638" t="s">
        <v>511</v>
      </c>
      <c r="AL638" t="s">
        <v>511</v>
      </c>
      <c r="AM638" t="s">
        <v>511</v>
      </c>
      <c r="AN638" t="s">
        <v>511</v>
      </c>
    </row>
    <row r="639" spans="1:41" x14ac:dyDescent="0.3">
      <c r="A639" s="68" t="s">
        <v>533</v>
      </c>
      <c r="B639" s="20">
        <v>1</v>
      </c>
      <c r="C639" s="20">
        <v>25</v>
      </c>
      <c r="D639" s="20">
        <v>0.1</v>
      </c>
      <c r="E639" t="s">
        <v>0</v>
      </c>
      <c r="F639" t="s">
        <v>3</v>
      </c>
      <c r="G639" s="39" t="e">
        <f t="shared" si="68"/>
        <v>#VALUE!</v>
      </c>
      <c r="H639" t="s">
        <v>3</v>
      </c>
      <c r="K639" t="s">
        <v>3</v>
      </c>
      <c r="L639" s="57" t="str">
        <f>IF(OR(H_24!$F639="---",H_24!$F639="infeas",H_24!$F639="inf"),"---",(H_24!$F639/M639)-1)</f>
        <v>---</v>
      </c>
      <c r="M639" s="20">
        <f>Model_dem!L379</f>
        <v>1026</v>
      </c>
      <c r="N639">
        <f>Model_dem!G379</f>
        <v>1035</v>
      </c>
      <c r="P639" t="str">
        <f>IF(OR(H_24!$Q639&lt;&gt;A639,R639&lt;&gt;B639,S639&lt;&gt;C639,T639&lt;&gt;D639),"Aqui", " ")</f>
        <v>Aqui</v>
      </c>
      <c r="Q639" t="s">
        <v>528</v>
      </c>
      <c r="R639">
        <v>3</v>
      </c>
      <c r="S639">
        <v>25</v>
      </c>
      <c r="T639">
        <v>0.1</v>
      </c>
      <c r="U639">
        <v>100</v>
      </c>
      <c r="V639" t="s">
        <v>511</v>
      </c>
      <c r="W639" t="s">
        <v>511</v>
      </c>
      <c r="X639" t="s">
        <v>511</v>
      </c>
      <c r="Y639" t="s">
        <v>511</v>
      </c>
      <c r="Z639" t="s">
        <v>511</v>
      </c>
      <c r="AE639" t="s">
        <v>519</v>
      </c>
      <c r="AF639">
        <v>3</v>
      </c>
      <c r="AG639">
        <v>0</v>
      </c>
      <c r="AH639">
        <v>0.15</v>
      </c>
      <c r="AI639">
        <v>50</v>
      </c>
      <c r="AJ639" t="s">
        <v>511</v>
      </c>
      <c r="AK639" t="s">
        <v>511</v>
      </c>
      <c r="AL639" t="s">
        <v>511</v>
      </c>
      <c r="AM639" t="s">
        <v>511</v>
      </c>
      <c r="AN639" t="s">
        <v>511</v>
      </c>
    </row>
    <row r="640" spans="1:41" x14ac:dyDescent="0.3">
      <c r="A640" s="65" t="s">
        <v>533</v>
      </c>
      <c r="B640" s="66">
        <v>1</v>
      </c>
      <c r="C640" s="66">
        <v>25</v>
      </c>
      <c r="D640" s="66">
        <v>0.15</v>
      </c>
      <c r="E640" t="s">
        <v>0</v>
      </c>
      <c r="F640" t="s">
        <v>3</v>
      </c>
      <c r="G640" s="39" t="e">
        <f t="shared" si="68"/>
        <v>#VALUE!</v>
      </c>
      <c r="H640" t="s">
        <v>3</v>
      </c>
      <c r="K640" t="s">
        <v>3</v>
      </c>
      <c r="L640" s="57" t="str">
        <f>IF(OR(H_24!$F640="---",H_24!$F640="infeas",H_24!$F640="inf"),"---",(H_24!$F640/M640)-1)</f>
        <v>---</v>
      </c>
      <c r="M640" s="20">
        <f>Model_dem!L380</f>
        <v>1026</v>
      </c>
      <c r="N640">
        <f>Model_dem!G380</f>
        <v>1058</v>
      </c>
      <c r="P640" t="str">
        <f>IF(OR(H_24!$Q640&lt;&gt;A640,R640&lt;&gt;B640,S640&lt;&gt;C640,T640&lt;&gt;D640),"Aqui", " ")</f>
        <v>Aqui</v>
      </c>
      <c r="Q640" t="s">
        <v>528</v>
      </c>
      <c r="R640">
        <v>3</v>
      </c>
      <c r="S640">
        <v>25</v>
      </c>
      <c r="T640">
        <v>0.15</v>
      </c>
      <c r="U640">
        <v>100</v>
      </c>
      <c r="V640" t="s">
        <v>511</v>
      </c>
      <c r="W640" t="s">
        <v>511</v>
      </c>
      <c r="X640" t="s">
        <v>511</v>
      </c>
      <c r="Y640" t="s">
        <v>511</v>
      </c>
      <c r="Z640" t="s">
        <v>511</v>
      </c>
      <c r="AE640" t="s">
        <v>519</v>
      </c>
      <c r="AF640">
        <v>3</v>
      </c>
      <c r="AG640">
        <v>0</v>
      </c>
      <c r="AH640">
        <v>0.2</v>
      </c>
      <c r="AI640">
        <v>50</v>
      </c>
      <c r="AJ640" t="s">
        <v>511</v>
      </c>
      <c r="AK640" t="s">
        <v>511</v>
      </c>
      <c r="AL640" t="s">
        <v>511</v>
      </c>
      <c r="AM640" t="s">
        <v>511</v>
      </c>
      <c r="AN640" t="s">
        <v>511</v>
      </c>
    </row>
    <row r="641" spans="1:41" x14ac:dyDescent="0.3">
      <c r="A641" s="68" t="s">
        <v>533</v>
      </c>
      <c r="B641" s="20">
        <v>1</v>
      </c>
      <c r="C641" s="20">
        <v>25</v>
      </c>
      <c r="D641" s="20">
        <v>0.2</v>
      </c>
      <c r="E641" t="s">
        <v>0</v>
      </c>
      <c r="F641" t="s">
        <v>3</v>
      </c>
      <c r="G641" s="39" t="e">
        <f t="shared" si="68"/>
        <v>#VALUE!</v>
      </c>
      <c r="H641" t="s">
        <v>3</v>
      </c>
      <c r="K641" t="s">
        <v>3</v>
      </c>
      <c r="L641" s="57" t="str">
        <f>IF(OR(H_24!$F641="---",H_24!$F641="infeas",H_24!$F641="inf"),"---",(H_24!$F641/M641)-1)</f>
        <v>---</v>
      </c>
      <c r="M641" s="20">
        <f>Model_dem!L381</f>
        <v>1026</v>
      </c>
      <c r="N641">
        <f>Model_dem!G381</f>
        <v>1058</v>
      </c>
      <c r="P641" t="str">
        <f>IF(OR(H_24!$Q641&lt;&gt;A641,R641&lt;&gt;B641,S641&lt;&gt;C641,T641&lt;&gt;D641),"Aqui", " ")</f>
        <v>Aqui</v>
      </c>
      <c r="Q641" t="s">
        <v>528</v>
      </c>
      <c r="R641">
        <v>3</v>
      </c>
      <c r="S641">
        <v>25</v>
      </c>
      <c r="T641">
        <v>0.2</v>
      </c>
      <c r="U641">
        <v>100</v>
      </c>
      <c r="V641" t="s">
        <v>511</v>
      </c>
      <c r="W641" t="s">
        <v>511</v>
      </c>
      <c r="X641" t="s">
        <v>511</v>
      </c>
      <c r="Y641" t="s">
        <v>511</v>
      </c>
      <c r="Z641" t="s">
        <v>511</v>
      </c>
      <c r="AE641" t="s">
        <v>519</v>
      </c>
      <c r="AF641">
        <v>3</v>
      </c>
      <c r="AG641">
        <v>10</v>
      </c>
      <c r="AH641">
        <v>0.05</v>
      </c>
      <c r="AI641">
        <v>50</v>
      </c>
      <c r="AJ641">
        <v>725</v>
      </c>
      <c r="AK641">
        <v>18.2196</v>
      </c>
      <c r="AL641">
        <v>5</v>
      </c>
      <c r="AM641">
        <v>47543</v>
      </c>
      <c r="AN641">
        <v>1800</v>
      </c>
      <c r="AO641">
        <v>35585</v>
      </c>
    </row>
    <row r="642" spans="1:41" x14ac:dyDescent="0.3">
      <c r="A642" s="65" t="s">
        <v>533</v>
      </c>
      <c r="B642" s="66">
        <v>1</v>
      </c>
      <c r="C642" s="66">
        <v>50</v>
      </c>
      <c r="D642" s="66">
        <v>0.05</v>
      </c>
      <c r="E642" t="s">
        <v>0</v>
      </c>
      <c r="F642" t="s">
        <v>3</v>
      </c>
      <c r="G642" s="39" t="e">
        <f t="shared" si="68"/>
        <v>#VALUE!</v>
      </c>
      <c r="H642" t="s">
        <v>3</v>
      </c>
      <c r="K642" t="s">
        <v>3</v>
      </c>
      <c r="L642" s="57" t="str">
        <f>IF(OR(H_24!$F642="---",H_24!$F642="infeas",H_24!$F642="inf"),"---",(H_24!$F642/M642)-1)</f>
        <v>---</v>
      </c>
      <c r="M642" s="20">
        <f>Model_dem!L382</f>
        <v>1026</v>
      </c>
      <c r="N642">
        <f>Model_dem!G382</f>
        <v>1035</v>
      </c>
      <c r="P642" t="str">
        <f>IF(OR(H_24!$Q642&lt;&gt;A642,R642&lt;&gt;B642,S642&lt;&gt;C642,T642&lt;&gt;D642),"Aqui", " ")</f>
        <v>Aqui</v>
      </c>
      <c r="Q642" t="s">
        <v>528</v>
      </c>
      <c r="R642">
        <v>3</v>
      </c>
      <c r="S642">
        <v>50</v>
      </c>
      <c r="T642">
        <v>0.05</v>
      </c>
      <c r="U642">
        <v>100</v>
      </c>
      <c r="V642">
        <v>1093</v>
      </c>
      <c r="W642">
        <v>66.830200000000005</v>
      </c>
      <c r="X642">
        <v>14</v>
      </c>
      <c r="Y642">
        <v>818</v>
      </c>
      <c r="Z642">
        <v>1801.76</v>
      </c>
      <c r="AA642">
        <v>57487</v>
      </c>
      <c r="AE642" t="s">
        <v>519</v>
      </c>
      <c r="AF642">
        <v>3</v>
      </c>
      <c r="AG642">
        <v>10</v>
      </c>
      <c r="AH642">
        <v>0.1</v>
      </c>
      <c r="AI642">
        <v>50</v>
      </c>
      <c r="AJ642" t="s">
        <v>511</v>
      </c>
      <c r="AK642" t="s">
        <v>511</v>
      </c>
      <c r="AL642" t="s">
        <v>511</v>
      </c>
      <c r="AM642" t="s">
        <v>511</v>
      </c>
      <c r="AN642" t="s">
        <v>511</v>
      </c>
    </row>
    <row r="643" spans="1:41" x14ac:dyDescent="0.3">
      <c r="A643" s="68" t="s">
        <v>533</v>
      </c>
      <c r="B643" s="20">
        <v>1</v>
      </c>
      <c r="C643" s="20">
        <v>50</v>
      </c>
      <c r="D643" s="20">
        <v>0.1</v>
      </c>
      <c r="E643" t="s">
        <v>0</v>
      </c>
      <c r="F643" t="s">
        <v>3</v>
      </c>
      <c r="G643" s="39" t="e">
        <f t="shared" si="68"/>
        <v>#VALUE!</v>
      </c>
      <c r="H643" t="s">
        <v>3</v>
      </c>
      <c r="K643" t="s">
        <v>3</v>
      </c>
      <c r="L643" s="57" t="str">
        <f>IF(OR(H_24!$F643="---",H_24!$F643="infeas",H_24!$F643="inf"),"---",(H_24!$F643/M643)-1)</f>
        <v>---</v>
      </c>
      <c r="M643" s="20">
        <f>Model_dem!L383</f>
        <v>1026</v>
      </c>
      <c r="N643">
        <f>Model_dem!G383</f>
        <v>1047</v>
      </c>
      <c r="P643" t="str">
        <f>IF(OR(H_24!$Q643&lt;&gt;A643,R643&lt;&gt;B643,S643&lt;&gt;C643,T643&lt;&gt;D643),"Aqui", " ")</f>
        <v>Aqui</v>
      </c>
      <c r="Q643" t="s">
        <v>528</v>
      </c>
      <c r="R643">
        <v>3</v>
      </c>
      <c r="S643">
        <v>50</v>
      </c>
      <c r="T643">
        <v>0.1</v>
      </c>
      <c r="U643">
        <v>100</v>
      </c>
      <c r="V643" t="s">
        <v>511</v>
      </c>
      <c r="W643" t="s">
        <v>511</v>
      </c>
      <c r="X643" t="s">
        <v>511</v>
      </c>
      <c r="Y643" t="s">
        <v>511</v>
      </c>
      <c r="Z643" t="s">
        <v>511</v>
      </c>
      <c r="AE643" t="s">
        <v>519</v>
      </c>
      <c r="AF643">
        <v>3</v>
      </c>
      <c r="AG643">
        <v>10</v>
      </c>
      <c r="AH643">
        <v>0.15</v>
      </c>
      <c r="AI643">
        <v>50</v>
      </c>
      <c r="AJ643" t="s">
        <v>511</v>
      </c>
      <c r="AK643" t="s">
        <v>511</v>
      </c>
      <c r="AL643" t="s">
        <v>511</v>
      </c>
      <c r="AM643" t="s">
        <v>511</v>
      </c>
      <c r="AN643" t="s">
        <v>511</v>
      </c>
    </row>
    <row r="644" spans="1:41" x14ac:dyDescent="0.3">
      <c r="A644" s="65" t="s">
        <v>533</v>
      </c>
      <c r="B644" s="66">
        <v>1</v>
      </c>
      <c r="C644" s="66">
        <v>50</v>
      </c>
      <c r="D644" s="66">
        <v>0.15</v>
      </c>
      <c r="E644" t="s">
        <v>0</v>
      </c>
      <c r="F644" t="s">
        <v>3</v>
      </c>
      <c r="G644" s="39" t="e">
        <f t="shared" si="68"/>
        <v>#VALUE!</v>
      </c>
      <c r="H644" t="s">
        <v>3</v>
      </c>
      <c r="K644" t="s">
        <v>3</v>
      </c>
      <c r="L644" s="57" t="str">
        <f>IF(OR(H_24!$F644="---",H_24!$F644="infeas",H_24!$F644="inf"),"---",(H_24!$F644/M644)-1)</f>
        <v>---</v>
      </c>
      <c r="M644" s="20">
        <f>Model_dem!L384</f>
        <v>1026</v>
      </c>
      <c r="N644">
        <f>Model_dem!G384</f>
        <v>1074</v>
      </c>
      <c r="P644" t="str">
        <f>IF(OR(H_24!$Q644&lt;&gt;A644,R644&lt;&gt;B644,S644&lt;&gt;C644,T644&lt;&gt;D644),"Aqui", " ")</f>
        <v>Aqui</v>
      </c>
      <c r="Q644" t="s">
        <v>528</v>
      </c>
      <c r="R644">
        <v>3</v>
      </c>
      <c r="S644">
        <v>50</v>
      </c>
      <c r="T644">
        <v>0.15</v>
      </c>
      <c r="U644">
        <v>100</v>
      </c>
      <c r="V644" t="s">
        <v>511</v>
      </c>
      <c r="W644" t="s">
        <v>511</v>
      </c>
      <c r="X644" t="s">
        <v>511</v>
      </c>
      <c r="Y644" t="s">
        <v>511</v>
      </c>
      <c r="Z644" t="s">
        <v>511</v>
      </c>
      <c r="AE644" t="s">
        <v>519</v>
      </c>
      <c r="AF644">
        <v>3</v>
      </c>
      <c r="AG644">
        <v>10</v>
      </c>
      <c r="AH644">
        <v>0.2</v>
      </c>
      <c r="AI644">
        <v>50</v>
      </c>
      <c r="AJ644" t="s">
        <v>511</v>
      </c>
      <c r="AK644" t="s">
        <v>511</v>
      </c>
      <c r="AL644" t="s">
        <v>511</v>
      </c>
      <c r="AM644" t="s">
        <v>511</v>
      </c>
      <c r="AN644" t="s">
        <v>511</v>
      </c>
    </row>
    <row r="645" spans="1:41" x14ac:dyDescent="0.3">
      <c r="A645" s="68" t="s">
        <v>533</v>
      </c>
      <c r="B645" s="20">
        <v>1</v>
      </c>
      <c r="C645" s="20">
        <v>50</v>
      </c>
      <c r="D645" s="20">
        <v>0.2</v>
      </c>
      <c r="E645" t="s">
        <v>1</v>
      </c>
      <c r="F645" t="s">
        <v>3</v>
      </c>
      <c r="G645" s="39" t="e">
        <f t="shared" si="68"/>
        <v>#VALUE!</v>
      </c>
      <c r="H645" t="s">
        <v>3</v>
      </c>
      <c r="K645" t="s">
        <v>3</v>
      </c>
      <c r="L645" s="57" t="str">
        <f>IF(OR(H_24!$F645="---",H_24!$F645="infeas",H_24!$F645="inf"),"---",(H_24!$F645/M645)-1)</f>
        <v>---</v>
      </c>
      <c r="M645" s="20">
        <f>Model_dem!L385</f>
        <v>1026</v>
      </c>
      <c r="N645">
        <f>Model_dem!G385</f>
        <v>1104</v>
      </c>
      <c r="P645" t="str">
        <f>IF(OR(H_24!$Q645&lt;&gt;A645,R645&lt;&gt;B645,S645&lt;&gt;C645,T645&lt;&gt;D645),"Aqui", " ")</f>
        <v>Aqui</v>
      </c>
      <c r="Q645" t="s">
        <v>528</v>
      </c>
      <c r="R645">
        <v>3</v>
      </c>
      <c r="S645">
        <v>50</v>
      </c>
      <c r="T645">
        <v>0.2</v>
      </c>
      <c r="U645">
        <v>100</v>
      </c>
      <c r="V645" t="s">
        <v>511</v>
      </c>
      <c r="W645" t="s">
        <v>511</v>
      </c>
      <c r="X645" t="s">
        <v>511</v>
      </c>
      <c r="Y645" t="s">
        <v>511</v>
      </c>
      <c r="Z645" t="s">
        <v>511</v>
      </c>
      <c r="AE645" t="s">
        <v>519</v>
      </c>
      <c r="AF645">
        <v>3</v>
      </c>
      <c r="AG645">
        <v>25</v>
      </c>
      <c r="AH645">
        <v>0.05</v>
      </c>
      <c r="AI645">
        <v>50</v>
      </c>
      <c r="AJ645">
        <v>725</v>
      </c>
      <c r="AK645">
        <v>9.2358200000000004</v>
      </c>
      <c r="AL645">
        <v>0</v>
      </c>
      <c r="AM645">
        <v>48531</v>
      </c>
      <c r="AN645">
        <v>1800.03</v>
      </c>
      <c r="AO645">
        <v>38058</v>
      </c>
    </row>
    <row r="646" spans="1:41" x14ac:dyDescent="0.3">
      <c r="A646" s="65" t="s">
        <v>533</v>
      </c>
      <c r="B646" s="66">
        <v>2</v>
      </c>
      <c r="C646" s="66">
        <v>5</v>
      </c>
      <c r="D646" s="66">
        <v>0.05</v>
      </c>
      <c r="E646" t="s">
        <v>1</v>
      </c>
      <c r="F646" t="s">
        <v>3</v>
      </c>
      <c r="G646" s="39" t="e">
        <f t="shared" si="68"/>
        <v>#VALUE!</v>
      </c>
      <c r="H646" t="s">
        <v>3</v>
      </c>
      <c r="K646" t="s">
        <v>3</v>
      </c>
      <c r="L646" s="57" t="str">
        <f>IF(OR(H_24!$F646="---",H_24!$F646="infeas",H_24!$F646="inf"),"---",(H_24!$F646/M646)-1)</f>
        <v>---</v>
      </c>
      <c r="M646" s="20">
        <f>Model_dem!L386</f>
        <v>1026</v>
      </c>
      <c r="N646">
        <f>Model_dem!G386</f>
        <v>1027</v>
      </c>
      <c r="P646" t="str">
        <f>IF(OR(H_24!$Q646&lt;&gt;A646,R646&lt;&gt;B646,S646&lt;&gt;C646,T646&lt;&gt;D646),"Aqui", " ")</f>
        <v>Aqui</v>
      </c>
      <c r="Q646" t="s">
        <v>526</v>
      </c>
      <c r="R646">
        <v>1</v>
      </c>
      <c r="S646">
        <v>25</v>
      </c>
      <c r="T646">
        <v>0.05</v>
      </c>
      <c r="U646">
        <v>50</v>
      </c>
      <c r="V646">
        <v>824</v>
      </c>
      <c r="W646">
        <v>5.3668199999999997</v>
      </c>
      <c r="X646">
        <v>6</v>
      </c>
      <c r="Y646">
        <v>148755</v>
      </c>
      <c r="Z646">
        <v>1800.01</v>
      </c>
      <c r="AA646">
        <v>13206</v>
      </c>
      <c r="AE646" t="s">
        <v>519</v>
      </c>
      <c r="AF646">
        <v>3</v>
      </c>
      <c r="AG646">
        <v>25</v>
      </c>
      <c r="AH646">
        <v>0.1</v>
      </c>
      <c r="AI646">
        <v>50</v>
      </c>
      <c r="AJ646" t="s">
        <v>511</v>
      </c>
      <c r="AK646" t="s">
        <v>511</v>
      </c>
      <c r="AL646" t="s">
        <v>511</v>
      </c>
      <c r="AM646" t="s">
        <v>511</v>
      </c>
      <c r="AN646" t="s">
        <v>511</v>
      </c>
    </row>
    <row r="647" spans="1:41" x14ac:dyDescent="0.3">
      <c r="A647" s="68" t="s">
        <v>533</v>
      </c>
      <c r="B647" s="20">
        <v>2</v>
      </c>
      <c r="C647" s="20">
        <v>5</v>
      </c>
      <c r="D647" s="20">
        <v>0.1</v>
      </c>
      <c r="E647" t="s">
        <v>0</v>
      </c>
      <c r="F647" t="s">
        <v>3</v>
      </c>
      <c r="G647" s="39" t="e">
        <f t="shared" ref="G647:G710" si="69">IF(N647="---","---",(F647-N647)/N647)</f>
        <v>#VALUE!</v>
      </c>
      <c r="H647" t="s">
        <v>3</v>
      </c>
      <c r="K647" t="s">
        <v>3</v>
      </c>
      <c r="L647" s="57" t="str">
        <f>IF(OR(H_24!$F647="---",H_24!$F647="infeas",H_24!$F647="inf"),"---",(H_24!$F647/M647)-1)</f>
        <v>---</v>
      </c>
      <c r="M647" s="20">
        <f>Model_dem!L387</f>
        <v>1026</v>
      </c>
      <c r="N647">
        <f>Model_dem!G387</f>
        <v>1027</v>
      </c>
      <c r="P647" t="str">
        <f>IF(OR(H_24!$Q647&lt;&gt;A647,R647&lt;&gt;B647,S647&lt;&gt;C647,T647&lt;&gt;D647),"Aqui", " ")</f>
        <v>Aqui</v>
      </c>
      <c r="Q647" t="s">
        <v>526</v>
      </c>
      <c r="R647">
        <v>1</v>
      </c>
      <c r="S647">
        <v>25</v>
      </c>
      <c r="T647">
        <v>0.1</v>
      </c>
      <c r="U647">
        <v>50</v>
      </c>
      <c r="V647">
        <v>832</v>
      </c>
      <c r="W647">
        <v>332.38200000000001</v>
      </c>
      <c r="X647">
        <v>16361</v>
      </c>
      <c r="Y647">
        <v>146566</v>
      </c>
      <c r="Z647">
        <v>1800</v>
      </c>
      <c r="AA647">
        <v>16675</v>
      </c>
      <c r="AE647" t="s">
        <v>519</v>
      </c>
      <c r="AF647">
        <v>3</v>
      </c>
      <c r="AG647">
        <v>25</v>
      </c>
      <c r="AH647">
        <v>0.15</v>
      </c>
      <c r="AI647">
        <v>50</v>
      </c>
      <c r="AJ647" t="s">
        <v>511</v>
      </c>
      <c r="AK647" t="s">
        <v>511</v>
      </c>
      <c r="AL647" t="s">
        <v>511</v>
      </c>
      <c r="AM647" t="s">
        <v>511</v>
      </c>
      <c r="AN647" t="s">
        <v>511</v>
      </c>
    </row>
    <row r="648" spans="1:41" x14ac:dyDescent="0.3">
      <c r="A648" s="65" t="s">
        <v>533</v>
      </c>
      <c r="B648" s="66">
        <v>2</v>
      </c>
      <c r="C648" s="66">
        <v>5</v>
      </c>
      <c r="D648" s="66">
        <v>0.15</v>
      </c>
      <c r="E648" t="s">
        <v>0</v>
      </c>
      <c r="F648" t="s">
        <v>3</v>
      </c>
      <c r="G648" s="39" t="e">
        <f t="shared" si="69"/>
        <v>#VALUE!</v>
      </c>
      <c r="H648" t="s">
        <v>3</v>
      </c>
      <c r="K648" t="s">
        <v>3</v>
      </c>
      <c r="L648" s="57" t="str">
        <f>IF(OR(H_24!$F648="---",H_24!$F648="infeas",H_24!$F648="inf"),"---",(H_24!$F648/M648)-1)</f>
        <v>---</v>
      </c>
      <c r="M648" s="20">
        <f>Model_dem!L388</f>
        <v>1026</v>
      </c>
      <c r="N648">
        <f>Model_dem!G388</f>
        <v>1027</v>
      </c>
      <c r="P648" t="str">
        <f>IF(OR(H_24!$Q648&lt;&gt;A648,R648&lt;&gt;B648,S648&lt;&gt;C648,T648&lt;&gt;D648),"Aqui", " ")</f>
        <v>Aqui</v>
      </c>
      <c r="Q648" t="s">
        <v>526</v>
      </c>
      <c r="R648">
        <v>1</v>
      </c>
      <c r="S648">
        <v>25</v>
      </c>
      <c r="T648">
        <v>0.15</v>
      </c>
      <c r="U648">
        <v>50</v>
      </c>
      <c r="V648">
        <v>835</v>
      </c>
      <c r="W648">
        <v>75.968500000000006</v>
      </c>
      <c r="X648">
        <v>120</v>
      </c>
      <c r="Y648">
        <v>117264</v>
      </c>
      <c r="Z648">
        <v>1800</v>
      </c>
      <c r="AA648">
        <v>18448</v>
      </c>
      <c r="AE648" t="s">
        <v>519</v>
      </c>
      <c r="AF648">
        <v>3</v>
      </c>
      <c r="AG648">
        <v>25</v>
      </c>
      <c r="AH648">
        <v>0.2</v>
      </c>
      <c r="AI648">
        <v>50</v>
      </c>
      <c r="AJ648" t="s">
        <v>511</v>
      </c>
      <c r="AK648" t="s">
        <v>511</v>
      </c>
      <c r="AL648" t="s">
        <v>511</v>
      </c>
      <c r="AM648" t="s">
        <v>511</v>
      </c>
      <c r="AN648" t="s">
        <v>511</v>
      </c>
    </row>
    <row r="649" spans="1:41" x14ac:dyDescent="0.3">
      <c r="A649" s="68" t="s">
        <v>533</v>
      </c>
      <c r="B649" s="20">
        <v>2</v>
      </c>
      <c r="C649" s="20">
        <v>5</v>
      </c>
      <c r="D649" s="20">
        <v>0.2</v>
      </c>
      <c r="E649" t="s">
        <v>0</v>
      </c>
      <c r="F649" t="s">
        <v>3</v>
      </c>
      <c r="G649" s="39" t="e">
        <f t="shared" si="69"/>
        <v>#VALUE!</v>
      </c>
      <c r="H649" t="s">
        <v>3</v>
      </c>
      <c r="K649" t="s">
        <v>3</v>
      </c>
      <c r="L649" s="57" t="str">
        <f>IF(OR(H_24!$F649="---",H_24!$F649="infeas",H_24!$F649="inf"),"---",(H_24!$F649/M649)-1)</f>
        <v>---</v>
      </c>
      <c r="M649" s="20">
        <f>Model_dem!L389</f>
        <v>1026</v>
      </c>
      <c r="N649">
        <f>Model_dem!G389</f>
        <v>1027</v>
      </c>
      <c r="P649" t="str">
        <f>IF(OR(H_24!$Q649&lt;&gt;A649,R649&lt;&gt;B649,S649&lt;&gt;C649,T649&lt;&gt;D649),"Aqui", " ")</f>
        <v>Aqui</v>
      </c>
      <c r="Q649" t="s">
        <v>526</v>
      </c>
      <c r="R649">
        <v>1</v>
      </c>
      <c r="S649">
        <v>25</v>
      </c>
      <c r="T649">
        <v>0.2</v>
      </c>
      <c r="U649">
        <v>50</v>
      </c>
      <c r="V649" t="s">
        <v>46</v>
      </c>
      <c r="W649">
        <v>60.009099999999997</v>
      </c>
      <c r="X649">
        <v>0</v>
      </c>
      <c r="Y649">
        <v>1</v>
      </c>
      <c r="Z649">
        <v>1801.95</v>
      </c>
      <c r="AA649">
        <v>624</v>
      </c>
      <c r="AE649" t="s">
        <v>519</v>
      </c>
      <c r="AF649">
        <v>3</v>
      </c>
      <c r="AG649">
        <v>50</v>
      </c>
      <c r="AH649">
        <v>0.05</v>
      </c>
      <c r="AI649">
        <v>50</v>
      </c>
      <c r="AJ649">
        <v>725</v>
      </c>
      <c r="AK649">
        <v>11.8962</v>
      </c>
      <c r="AL649">
        <v>0</v>
      </c>
      <c r="AM649">
        <v>44571</v>
      </c>
      <c r="AN649">
        <v>1800.01</v>
      </c>
      <c r="AO649">
        <v>37089</v>
      </c>
    </row>
    <row r="650" spans="1:41" x14ac:dyDescent="0.3">
      <c r="A650" s="65" t="s">
        <v>533</v>
      </c>
      <c r="B650" s="66">
        <v>2</v>
      </c>
      <c r="C650" s="66">
        <v>10</v>
      </c>
      <c r="D650" s="66">
        <v>0.05</v>
      </c>
      <c r="E650" t="s">
        <v>0</v>
      </c>
      <c r="F650" t="s">
        <v>3</v>
      </c>
      <c r="G650" s="39" t="e">
        <f t="shared" si="69"/>
        <v>#VALUE!</v>
      </c>
      <c r="H650" t="s">
        <v>3</v>
      </c>
      <c r="K650" t="s">
        <v>3</v>
      </c>
      <c r="L650" s="57" t="str">
        <f>IF(OR(H_24!$F650="---",H_24!$F650="infeas",H_24!$F650="inf"),"---",(H_24!$F650/M650)-1)</f>
        <v>---</v>
      </c>
      <c r="M650" s="20">
        <f>Model_dem!L390</f>
        <v>1026</v>
      </c>
      <c r="N650">
        <f>Model_dem!G390</f>
        <v>1027</v>
      </c>
      <c r="P650" t="str">
        <f>IF(OR(H_24!$Q650&lt;&gt;A650,R650&lt;&gt;B650,S650&lt;&gt;C650,T650&lt;&gt;D650),"Aqui", " ")</f>
        <v>Aqui</v>
      </c>
      <c r="Q650" t="s">
        <v>526</v>
      </c>
      <c r="R650">
        <v>1</v>
      </c>
      <c r="S650">
        <v>50</v>
      </c>
      <c r="T650">
        <v>0.05</v>
      </c>
      <c r="U650">
        <v>50</v>
      </c>
      <c r="V650">
        <v>827</v>
      </c>
      <c r="W650">
        <v>3.2657699999999998</v>
      </c>
      <c r="X650">
        <v>0</v>
      </c>
      <c r="Y650">
        <v>133562</v>
      </c>
      <c r="Z650">
        <v>1800</v>
      </c>
      <c r="AA650">
        <v>9160</v>
      </c>
      <c r="AE650" t="s">
        <v>519</v>
      </c>
      <c r="AF650">
        <v>3</v>
      </c>
      <c r="AG650">
        <v>50</v>
      </c>
      <c r="AH650">
        <v>0.1</v>
      </c>
      <c r="AI650">
        <v>50</v>
      </c>
      <c r="AJ650" t="s">
        <v>511</v>
      </c>
      <c r="AK650" t="s">
        <v>511</v>
      </c>
      <c r="AL650" t="s">
        <v>511</v>
      </c>
      <c r="AM650" t="s">
        <v>511</v>
      </c>
      <c r="AN650" t="s">
        <v>511</v>
      </c>
    </row>
    <row r="651" spans="1:41" x14ac:dyDescent="0.3">
      <c r="A651" s="68" t="s">
        <v>533</v>
      </c>
      <c r="B651" s="20">
        <v>2</v>
      </c>
      <c r="C651" s="20">
        <v>10</v>
      </c>
      <c r="D651" s="20">
        <v>0.1</v>
      </c>
      <c r="E651" t="s">
        <v>0</v>
      </c>
      <c r="F651" t="s">
        <v>3</v>
      </c>
      <c r="G651" s="39" t="e">
        <f t="shared" si="69"/>
        <v>#VALUE!</v>
      </c>
      <c r="H651" t="s">
        <v>3</v>
      </c>
      <c r="K651" t="s">
        <v>3</v>
      </c>
      <c r="L651" s="57" t="str">
        <f>IF(OR(H_24!$F651="---",H_24!$F651="infeas",H_24!$F651="inf"),"---",(H_24!$F651/M651)-1)</f>
        <v>---</v>
      </c>
      <c r="M651" s="20">
        <f>Model_dem!L391</f>
        <v>1026</v>
      </c>
      <c r="N651">
        <f>Model_dem!G391</f>
        <v>1027</v>
      </c>
      <c r="P651" t="str">
        <f>IF(OR(H_24!$Q651&lt;&gt;A651,R651&lt;&gt;B651,S651&lt;&gt;C651,T651&lt;&gt;D651),"Aqui", " ")</f>
        <v>Aqui</v>
      </c>
      <c r="Q651" t="s">
        <v>526</v>
      </c>
      <c r="R651">
        <v>1</v>
      </c>
      <c r="S651">
        <v>50</v>
      </c>
      <c r="T651">
        <v>0.1</v>
      </c>
      <c r="U651">
        <v>50</v>
      </c>
      <c r="V651">
        <v>835</v>
      </c>
      <c r="W651">
        <v>24.180800000000001</v>
      </c>
      <c r="X651">
        <v>40</v>
      </c>
      <c r="Y651">
        <v>124216</v>
      </c>
      <c r="Z651">
        <v>1800</v>
      </c>
      <c r="AA651">
        <v>18149</v>
      </c>
      <c r="AE651" t="s">
        <v>519</v>
      </c>
      <c r="AF651">
        <v>3</v>
      </c>
      <c r="AG651">
        <v>50</v>
      </c>
      <c r="AH651">
        <v>0.15</v>
      </c>
      <c r="AI651">
        <v>50</v>
      </c>
      <c r="AJ651" t="s">
        <v>511</v>
      </c>
      <c r="AK651" t="s">
        <v>511</v>
      </c>
      <c r="AL651" t="s">
        <v>511</v>
      </c>
      <c r="AM651" t="s">
        <v>511</v>
      </c>
      <c r="AN651" t="s">
        <v>511</v>
      </c>
    </row>
    <row r="652" spans="1:41" x14ac:dyDescent="0.3">
      <c r="A652" s="65" t="s">
        <v>533</v>
      </c>
      <c r="B652" s="66">
        <v>2</v>
      </c>
      <c r="C652" s="66">
        <v>10</v>
      </c>
      <c r="D652" s="66">
        <v>0.15</v>
      </c>
      <c r="E652" t="s">
        <v>0</v>
      </c>
      <c r="F652" t="s">
        <v>3</v>
      </c>
      <c r="G652" s="39" t="e">
        <f t="shared" si="69"/>
        <v>#VALUE!</v>
      </c>
      <c r="H652" t="s">
        <v>3</v>
      </c>
      <c r="K652" t="s">
        <v>3</v>
      </c>
      <c r="L652" s="57" t="str">
        <f>IF(OR(H_24!$F652="---",H_24!$F652="infeas",H_24!$F652="inf"),"---",(H_24!$F652/M652)-1)</f>
        <v>---</v>
      </c>
      <c r="M652" s="20">
        <f>Model_dem!L392</f>
        <v>1026</v>
      </c>
      <c r="N652">
        <f>Model_dem!G392</f>
        <v>1041</v>
      </c>
      <c r="P652" t="str">
        <f>IF(OR(H_24!$Q652&lt;&gt;A652,R652&lt;&gt;B652,S652&lt;&gt;C652,T652&lt;&gt;D652),"Aqui", " ")</f>
        <v>Aqui</v>
      </c>
      <c r="Q652" t="s">
        <v>526</v>
      </c>
      <c r="R652">
        <v>1</v>
      </c>
      <c r="S652">
        <v>50</v>
      </c>
      <c r="T652">
        <v>0.15</v>
      </c>
      <c r="U652">
        <v>50</v>
      </c>
      <c r="V652" t="s">
        <v>46</v>
      </c>
      <c r="W652">
        <v>60.008600000000001</v>
      </c>
      <c r="X652">
        <v>0</v>
      </c>
      <c r="Y652">
        <v>1</v>
      </c>
      <c r="Z652">
        <v>1804.29</v>
      </c>
      <c r="AA652">
        <v>591</v>
      </c>
      <c r="AE652" t="s">
        <v>519</v>
      </c>
      <c r="AF652">
        <v>3</v>
      </c>
      <c r="AG652">
        <v>50</v>
      </c>
      <c r="AH652">
        <v>0.2</v>
      </c>
      <c r="AI652">
        <v>50</v>
      </c>
      <c r="AJ652" t="s">
        <v>511</v>
      </c>
      <c r="AK652" t="s">
        <v>511</v>
      </c>
      <c r="AL652" t="s">
        <v>511</v>
      </c>
      <c r="AM652" t="s">
        <v>511</v>
      </c>
      <c r="AN652" t="s">
        <v>511</v>
      </c>
    </row>
    <row r="653" spans="1:41" x14ac:dyDescent="0.3">
      <c r="A653" s="68" t="s">
        <v>533</v>
      </c>
      <c r="B653" s="20">
        <v>2</v>
      </c>
      <c r="C653" s="20">
        <v>10</v>
      </c>
      <c r="D653" s="20">
        <v>0.2</v>
      </c>
      <c r="E653" t="s">
        <v>0</v>
      </c>
      <c r="F653" t="s">
        <v>3</v>
      </c>
      <c r="G653" s="39" t="e">
        <f t="shared" si="69"/>
        <v>#VALUE!</v>
      </c>
      <c r="H653" t="s">
        <v>3</v>
      </c>
      <c r="K653" t="s">
        <v>3</v>
      </c>
      <c r="L653" s="57" t="str">
        <f>IF(OR(H_24!$F653="---",H_24!$F653="infeas",H_24!$F653="inf"),"---",(H_24!$F653/M653)-1)</f>
        <v>---</v>
      </c>
      <c r="M653" s="20">
        <f>Model_dem!L393</f>
        <v>1026</v>
      </c>
      <c r="N653">
        <f>Model_dem!G393</f>
        <v>1045</v>
      </c>
      <c r="P653" t="str">
        <f>IF(OR(H_24!$Q653&lt;&gt;A653,R653&lt;&gt;B653,S653&lt;&gt;C653,T653&lt;&gt;D653),"Aqui", " ")</f>
        <v>Aqui</v>
      </c>
      <c r="Q653" t="s">
        <v>526</v>
      </c>
      <c r="R653">
        <v>1</v>
      </c>
      <c r="S653">
        <v>50</v>
      </c>
      <c r="T653">
        <v>0.2</v>
      </c>
      <c r="U653">
        <v>50</v>
      </c>
      <c r="V653" t="s">
        <v>46</v>
      </c>
      <c r="W653">
        <v>60.008200000000002</v>
      </c>
      <c r="X653">
        <v>0</v>
      </c>
      <c r="Y653">
        <v>1</v>
      </c>
      <c r="Z653">
        <v>1802.32</v>
      </c>
      <c r="AA653">
        <v>621</v>
      </c>
      <c r="AE653" t="s">
        <v>522</v>
      </c>
      <c r="AF653">
        <v>0</v>
      </c>
      <c r="AG653">
        <v>0</v>
      </c>
      <c r="AH653">
        <v>0.05</v>
      </c>
      <c r="AI653">
        <v>100</v>
      </c>
      <c r="AJ653">
        <v>1091</v>
      </c>
      <c r="AK653">
        <v>122.931</v>
      </c>
      <c r="AL653">
        <v>57</v>
      </c>
      <c r="AM653">
        <v>1277</v>
      </c>
      <c r="AN653">
        <v>1800.04</v>
      </c>
      <c r="AO653">
        <v>63579</v>
      </c>
    </row>
    <row r="654" spans="1:41" x14ac:dyDescent="0.3">
      <c r="A654" s="65" t="s">
        <v>533</v>
      </c>
      <c r="B654" s="66">
        <v>2</v>
      </c>
      <c r="C654" s="66">
        <v>25</v>
      </c>
      <c r="D654" s="66">
        <v>0.05</v>
      </c>
      <c r="E654" t="s">
        <v>0</v>
      </c>
      <c r="F654" t="s">
        <v>3</v>
      </c>
      <c r="G654" s="39" t="e">
        <f t="shared" si="69"/>
        <v>#VALUE!</v>
      </c>
      <c r="H654" t="s">
        <v>3</v>
      </c>
      <c r="K654" t="s">
        <v>3</v>
      </c>
      <c r="L654" s="57" t="str">
        <f>IF(OR(H_24!$F654="---",H_24!$F654="infeas",H_24!$F654="inf"),"---",(H_24!$F654/M654)-1)</f>
        <v>---</v>
      </c>
      <c r="M654" s="20">
        <f>Model_dem!L394</f>
        <v>1026</v>
      </c>
      <c r="N654">
        <f>Model_dem!G394</f>
        <v>1031</v>
      </c>
      <c r="P654" t="str">
        <f>IF(OR(H_24!$Q654&lt;&gt;A654,R654&lt;&gt;B654,S654&lt;&gt;C654,T654&lt;&gt;D654),"Aqui", " ")</f>
        <v>Aqui</v>
      </c>
      <c r="Q654" t="s">
        <v>526</v>
      </c>
      <c r="R654">
        <v>2</v>
      </c>
      <c r="S654">
        <v>10</v>
      </c>
      <c r="T654">
        <v>0.05</v>
      </c>
      <c r="U654">
        <v>50</v>
      </c>
      <c r="V654">
        <v>822</v>
      </c>
      <c r="W654">
        <v>6.4073200000000003</v>
      </c>
      <c r="X654">
        <v>6</v>
      </c>
      <c r="Y654">
        <v>153625</v>
      </c>
      <c r="Z654">
        <v>1800</v>
      </c>
      <c r="AA654">
        <v>12799</v>
      </c>
      <c r="AE654" t="s">
        <v>522</v>
      </c>
      <c r="AF654">
        <v>0</v>
      </c>
      <c r="AG654">
        <v>0</v>
      </c>
      <c r="AH654">
        <v>0.1</v>
      </c>
      <c r="AI654">
        <v>100</v>
      </c>
      <c r="AJ654">
        <v>1091</v>
      </c>
      <c r="AK654">
        <v>329.18799999999999</v>
      </c>
      <c r="AL654">
        <v>68</v>
      </c>
      <c r="AM654">
        <v>564</v>
      </c>
      <c r="AN654">
        <v>1800.02</v>
      </c>
      <c r="AO654">
        <v>48933</v>
      </c>
    </row>
    <row r="655" spans="1:41" x14ac:dyDescent="0.3">
      <c r="A655" s="68" t="s">
        <v>533</v>
      </c>
      <c r="B655" s="20">
        <v>2</v>
      </c>
      <c r="C655" s="20">
        <v>25</v>
      </c>
      <c r="D655" s="20">
        <v>0.1</v>
      </c>
      <c r="E655" t="s">
        <v>0</v>
      </c>
      <c r="F655" t="s">
        <v>3</v>
      </c>
      <c r="G655" s="39" t="e">
        <f t="shared" si="69"/>
        <v>#VALUE!</v>
      </c>
      <c r="H655" t="s">
        <v>3</v>
      </c>
      <c r="K655" t="s">
        <v>3</v>
      </c>
      <c r="L655" s="57" t="str">
        <f>IF(OR(H_24!$F655="---",H_24!$F655="infeas",H_24!$F655="inf"),"---",(H_24!$F655/M655)-1)</f>
        <v>---</v>
      </c>
      <c r="M655" s="20">
        <f>Model_dem!L395</f>
        <v>1026</v>
      </c>
      <c r="N655">
        <f>Model_dem!G395</f>
        <v>1048</v>
      </c>
      <c r="P655" t="str">
        <f>IF(OR(H_24!$Q655&lt;&gt;A655,R655&lt;&gt;B655,S655&lt;&gt;C655,T655&lt;&gt;D655),"Aqui", " ")</f>
        <v>Aqui</v>
      </c>
      <c r="Q655" t="s">
        <v>526</v>
      </c>
      <c r="R655">
        <v>2</v>
      </c>
      <c r="S655">
        <v>10</v>
      </c>
      <c r="T655">
        <v>0.1</v>
      </c>
      <c r="U655">
        <v>50</v>
      </c>
      <c r="V655">
        <v>822</v>
      </c>
      <c r="W655">
        <v>6.7900799999999997</v>
      </c>
      <c r="X655">
        <v>12</v>
      </c>
      <c r="Y655">
        <v>162266</v>
      </c>
      <c r="Z655">
        <v>1800</v>
      </c>
      <c r="AA655">
        <v>12256</v>
      </c>
      <c r="AE655" t="s">
        <v>522</v>
      </c>
      <c r="AF655">
        <v>0</v>
      </c>
      <c r="AG655">
        <v>0</v>
      </c>
      <c r="AH655">
        <v>0.15</v>
      </c>
      <c r="AI655">
        <v>100</v>
      </c>
      <c r="AJ655">
        <v>1091</v>
      </c>
      <c r="AK655">
        <v>65.581500000000005</v>
      </c>
      <c r="AL655">
        <v>19</v>
      </c>
      <c r="AM655">
        <v>1006</v>
      </c>
      <c r="AN655">
        <v>1800.03</v>
      </c>
      <c r="AO655">
        <v>63295</v>
      </c>
    </row>
    <row r="656" spans="1:41" x14ac:dyDescent="0.3">
      <c r="A656" s="65" t="s">
        <v>533</v>
      </c>
      <c r="B656" s="66">
        <v>2</v>
      </c>
      <c r="C656" s="66">
        <v>25</v>
      </c>
      <c r="D656" s="66">
        <v>0.15</v>
      </c>
      <c r="E656" t="s">
        <v>0</v>
      </c>
      <c r="F656" t="s">
        <v>3</v>
      </c>
      <c r="G656" s="39" t="e">
        <f t="shared" si="69"/>
        <v>#VALUE!</v>
      </c>
      <c r="H656" t="s">
        <v>3</v>
      </c>
      <c r="K656" t="s">
        <v>3</v>
      </c>
      <c r="L656" s="57" t="str">
        <f>IF(OR(H_24!$F656="---",H_24!$F656="infeas",H_24!$F656="inf"),"---",(H_24!$F656/M656)-1)</f>
        <v>---</v>
      </c>
      <c r="M656" s="20">
        <f>Model_dem!L396</f>
        <v>1026</v>
      </c>
      <c r="N656">
        <f>Model_dem!G396</f>
        <v>1073</v>
      </c>
      <c r="P656" t="str">
        <f>IF(OR(H_24!$Q656&lt;&gt;A656,R656&lt;&gt;B656,S656&lt;&gt;C656,T656&lt;&gt;D656),"Aqui", " ")</f>
        <v>Aqui</v>
      </c>
      <c r="Q656" t="s">
        <v>526</v>
      </c>
      <c r="R656">
        <v>2</v>
      </c>
      <c r="S656">
        <v>25</v>
      </c>
      <c r="T656">
        <v>0.1</v>
      </c>
      <c r="U656">
        <v>50</v>
      </c>
      <c r="V656">
        <v>835</v>
      </c>
      <c r="W656">
        <v>67.006100000000004</v>
      </c>
      <c r="X656">
        <v>222</v>
      </c>
      <c r="Y656">
        <v>130616</v>
      </c>
      <c r="Z656">
        <v>1800</v>
      </c>
      <c r="AA656">
        <v>18538</v>
      </c>
      <c r="AE656" t="s">
        <v>522</v>
      </c>
      <c r="AF656">
        <v>0</v>
      </c>
      <c r="AG656">
        <v>0</v>
      </c>
      <c r="AH656">
        <v>0.2</v>
      </c>
      <c r="AI656">
        <v>100</v>
      </c>
      <c r="AJ656">
        <v>1091</v>
      </c>
      <c r="AK656">
        <v>33.738399999999999</v>
      </c>
      <c r="AL656">
        <v>7</v>
      </c>
      <c r="AM656">
        <v>956</v>
      </c>
      <c r="AN656">
        <v>1800.04</v>
      </c>
      <c r="AO656">
        <v>59614</v>
      </c>
    </row>
    <row r="657" spans="1:41" x14ac:dyDescent="0.3">
      <c r="A657" s="68" t="s">
        <v>533</v>
      </c>
      <c r="B657" s="20">
        <v>2</v>
      </c>
      <c r="C657" s="20">
        <v>25</v>
      </c>
      <c r="D657" s="20">
        <v>0.2</v>
      </c>
      <c r="E657" t="s">
        <v>1</v>
      </c>
      <c r="F657" t="s">
        <v>3</v>
      </c>
      <c r="G657" s="39" t="e">
        <f t="shared" si="69"/>
        <v>#VALUE!</v>
      </c>
      <c r="H657" t="s">
        <v>3</v>
      </c>
      <c r="K657" t="s">
        <v>3</v>
      </c>
      <c r="L657" s="57" t="str">
        <f>IF(OR(H_24!$F657="---",H_24!$F657="infeas",H_24!$F657="inf"),"---",(H_24!$F657/M657)-1)</f>
        <v>---</v>
      </c>
      <c r="M657" s="20">
        <f>Model_dem!L397</f>
        <v>1026</v>
      </c>
      <c r="N657">
        <f>Model_dem!G397</f>
        <v>1107</v>
      </c>
      <c r="P657" t="str">
        <f>IF(OR(H_24!$Q657&lt;&gt;A657,R657&lt;&gt;B657,S657&lt;&gt;C657,T657&lt;&gt;D657),"Aqui", " ")</f>
        <v>Aqui</v>
      </c>
      <c r="Q657" t="s">
        <v>526</v>
      </c>
      <c r="R657">
        <v>2</v>
      </c>
      <c r="S657">
        <v>25</v>
      </c>
      <c r="T657">
        <v>0.15</v>
      </c>
      <c r="U657">
        <v>50</v>
      </c>
      <c r="V657">
        <v>843</v>
      </c>
      <c r="W657">
        <v>70.598699999999994</v>
      </c>
      <c r="X657">
        <v>1</v>
      </c>
      <c r="Y657">
        <v>22092</v>
      </c>
      <c r="Z657">
        <v>1803.52</v>
      </c>
      <c r="AA657">
        <v>13545</v>
      </c>
      <c r="AE657" t="s">
        <v>522</v>
      </c>
      <c r="AF657">
        <v>1</v>
      </c>
      <c r="AG657">
        <v>5</v>
      </c>
      <c r="AH657">
        <v>0.05</v>
      </c>
      <c r="AI657">
        <v>100</v>
      </c>
      <c r="AJ657">
        <v>1094</v>
      </c>
      <c r="AK657">
        <v>126.521</v>
      </c>
      <c r="AL657">
        <v>18</v>
      </c>
      <c r="AM657">
        <v>513</v>
      </c>
      <c r="AN657">
        <v>1800.02</v>
      </c>
      <c r="AO657">
        <v>29636</v>
      </c>
    </row>
    <row r="658" spans="1:41" x14ac:dyDescent="0.3">
      <c r="A658" s="65" t="s">
        <v>533</v>
      </c>
      <c r="B658" s="66">
        <v>2</v>
      </c>
      <c r="C658" s="66">
        <v>50</v>
      </c>
      <c r="D658" s="66">
        <v>0.05</v>
      </c>
      <c r="E658" t="s">
        <v>0</v>
      </c>
      <c r="F658" t="s">
        <v>3</v>
      </c>
      <c r="G658" s="39" t="e">
        <f t="shared" si="69"/>
        <v>#VALUE!</v>
      </c>
      <c r="H658" t="s">
        <v>3</v>
      </c>
      <c r="K658" t="s">
        <v>3</v>
      </c>
      <c r="L658" s="57" t="str">
        <f>IF(OR(H_24!$F658="---",H_24!$F658="infeas",H_24!$F658="inf"),"---",(H_24!$F658/M658)-1)</f>
        <v>---</v>
      </c>
      <c r="M658" s="20">
        <f>Model_dem!L398</f>
        <v>1026</v>
      </c>
      <c r="N658">
        <f>Model_dem!G398</f>
        <v>1035</v>
      </c>
      <c r="P658" t="str">
        <f>IF(OR(H_24!$Q658&lt;&gt;A658,R658&lt;&gt;B658,S658&lt;&gt;C658,T658&lt;&gt;D658),"Aqui", " ")</f>
        <v>Aqui</v>
      </c>
      <c r="Q658" t="s">
        <v>526</v>
      </c>
      <c r="R658">
        <v>2</v>
      </c>
      <c r="S658">
        <v>25</v>
      </c>
      <c r="T658">
        <v>0.2</v>
      </c>
      <c r="U658">
        <v>50</v>
      </c>
      <c r="V658">
        <v>890</v>
      </c>
      <c r="W658">
        <v>258.52600000000001</v>
      </c>
      <c r="X658">
        <v>0</v>
      </c>
      <c r="Y658">
        <v>35</v>
      </c>
      <c r="Z658">
        <v>1823.21</v>
      </c>
      <c r="AA658">
        <v>1562</v>
      </c>
      <c r="AE658" t="s">
        <v>522</v>
      </c>
      <c r="AF658">
        <v>1</v>
      </c>
      <c r="AG658">
        <v>5</v>
      </c>
      <c r="AH658">
        <v>0.1</v>
      </c>
      <c r="AI658">
        <v>100</v>
      </c>
      <c r="AJ658">
        <v>1094</v>
      </c>
      <c r="AK658">
        <v>273.01100000000002</v>
      </c>
      <c r="AL658">
        <v>37</v>
      </c>
      <c r="AM658">
        <v>346</v>
      </c>
      <c r="AN658">
        <v>1800.01</v>
      </c>
      <c r="AO658">
        <v>26077</v>
      </c>
    </row>
    <row r="659" spans="1:41" x14ac:dyDescent="0.3">
      <c r="A659" s="68" t="s">
        <v>533</v>
      </c>
      <c r="B659" s="20">
        <v>2</v>
      </c>
      <c r="C659" s="20">
        <v>50</v>
      </c>
      <c r="D659" s="20">
        <v>0.1</v>
      </c>
      <c r="E659" t="s">
        <v>0</v>
      </c>
      <c r="F659" t="s">
        <v>3</v>
      </c>
      <c r="G659" s="39" t="e">
        <f t="shared" si="69"/>
        <v>#VALUE!</v>
      </c>
      <c r="H659" t="s">
        <v>3</v>
      </c>
      <c r="K659" t="s">
        <v>3</v>
      </c>
      <c r="L659" s="57" t="str">
        <f>IF(OR(H_24!$F659="---",H_24!$F659="infeas",H_24!$F659="inf"),"---",(H_24!$F659/M659)-1)</f>
        <v>---</v>
      </c>
      <c r="M659" s="20">
        <f>Model_dem!L399</f>
        <v>1026</v>
      </c>
      <c r="N659">
        <f>Model_dem!G399</f>
        <v>1061</v>
      </c>
      <c r="P659" t="str">
        <f>IF(OR(H_24!$Q659&lt;&gt;A659,R659&lt;&gt;B659,S659&lt;&gt;C659,T659&lt;&gt;D659),"Aqui", " ")</f>
        <v>Aqui</v>
      </c>
      <c r="Q659" t="s">
        <v>526</v>
      </c>
      <c r="R659">
        <v>2</v>
      </c>
      <c r="S659">
        <v>50</v>
      </c>
      <c r="T659">
        <v>0.05</v>
      </c>
      <c r="U659">
        <v>50</v>
      </c>
      <c r="V659">
        <v>833</v>
      </c>
      <c r="W659">
        <v>8.2337100000000003</v>
      </c>
      <c r="X659">
        <v>3</v>
      </c>
      <c r="Y659">
        <v>166915</v>
      </c>
      <c r="Z659">
        <v>1800</v>
      </c>
      <c r="AA659">
        <v>12785</v>
      </c>
      <c r="AE659" t="s">
        <v>522</v>
      </c>
      <c r="AF659">
        <v>1</v>
      </c>
      <c r="AG659">
        <v>5</v>
      </c>
      <c r="AH659">
        <v>0.15</v>
      </c>
      <c r="AI659">
        <v>100</v>
      </c>
      <c r="AJ659">
        <v>1095</v>
      </c>
      <c r="AK659">
        <v>53.593200000000003</v>
      </c>
      <c r="AL659">
        <v>3</v>
      </c>
      <c r="AM659">
        <v>244</v>
      </c>
      <c r="AN659">
        <v>1800</v>
      </c>
      <c r="AO659">
        <v>22140</v>
      </c>
    </row>
    <row r="660" spans="1:41" x14ac:dyDescent="0.3">
      <c r="A660" s="65" t="s">
        <v>533</v>
      </c>
      <c r="B660" s="66">
        <v>2</v>
      </c>
      <c r="C660" s="66">
        <v>50</v>
      </c>
      <c r="D660" s="66">
        <v>0.15</v>
      </c>
      <c r="E660" t="s">
        <v>1</v>
      </c>
      <c r="F660" t="s">
        <v>3</v>
      </c>
      <c r="G660" s="39" t="e">
        <f t="shared" si="69"/>
        <v>#VALUE!</v>
      </c>
      <c r="H660" t="s">
        <v>3</v>
      </c>
      <c r="K660" t="s">
        <v>3</v>
      </c>
      <c r="L660" s="57" t="str">
        <f>IF(OR(H_24!$F660="---",H_24!$F660="infeas",H_24!$F660="inf"),"---",(H_24!$F660/M660)-1)</f>
        <v>---</v>
      </c>
      <c r="M660" s="20">
        <f>Model_dem!L400</f>
        <v>1026</v>
      </c>
      <c r="N660">
        <f>Model_dem!G400</f>
        <v>1123</v>
      </c>
      <c r="P660" t="str">
        <f>IF(OR(H_24!$Q660&lt;&gt;A660,R660&lt;&gt;B660,S660&lt;&gt;C660,T660&lt;&gt;D660),"Aqui", " ")</f>
        <v>Aqui</v>
      </c>
      <c r="Q660" t="s">
        <v>526</v>
      </c>
      <c r="R660">
        <v>2</v>
      </c>
      <c r="S660">
        <v>50</v>
      </c>
      <c r="T660">
        <v>0.1</v>
      </c>
      <c r="U660">
        <v>50</v>
      </c>
      <c r="V660">
        <v>851</v>
      </c>
      <c r="W660">
        <v>127.23399999999999</v>
      </c>
      <c r="X660">
        <v>6</v>
      </c>
      <c r="Y660">
        <v>492</v>
      </c>
      <c r="Z660">
        <v>1857.76</v>
      </c>
      <c r="AA660">
        <v>2211</v>
      </c>
      <c r="AE660" t="s">
        <v>522</v>
      </c>
      <c r="AF660">
        <v>1</v>
      </c>
      <c r="AG660">
        <v>5</v>
      </c>
      <c r="AH660">
        <v>0.2</v>
      </c>
      <c r="AI660">
        <v>100</v>
      </c>
      <c r="AJ660">
        <v>1095</v>
      </c>
      <c r="AK660">
        <v>60.564799999999998</v>
      </c>
      <c r="AL660">
        <v>0</v>
      </c>
      <c r="AM660">
        <v>331</v>
      </c>
      <c r="AN660">
        <v>1800.03</v>
      </c>
      <c r="AO660">
        <v>23811</v>
      </c>
    </row>
    <row r="661" spans="1:41" x14ac:dyDescent="0.3">
      <c r="A661" s="68" t="s">
        <v>533</v>
      </c>
      <c r="B661" s="20">
        <v>2</v>
      </c>
      <c r="C661" s="20">
        <v>50</v>
      </c>
      <c r="D661" s="20">
        <v>0.2</v>
      </c>
      <c r="E661" t="s">
        <v>2</v>
      </c>
      <c r="F661" t="s">
        <v>3</v>
      </c>
      <c r="G661" s="39" t="str">
        <f t="shared" si="69"/>
        <v>---</v>
      </c>
      <c r="H661" t="s">
        <v>3</v>
      </c>
      <c r="K661" t="s">
        <v>3</v>
      </c>
      <c r="L661" s="57" t="str">
        <f>IF(OR(H_24!$F661="---",H_24!$F661="infeas",H_24!$F661="inf"),"---",(H_24!$F661/M661)-1)</f>
        <v>---</v>
      </c>
      <c r="M661" s="20">
        <f>Model_dem!L401</f>
        <v>1026</v>
      </c>
      <c r="N661" t="str">
        <f>Model_dem!G401</f>
        <v>---</v>
      </c>
      <c r="P661" t="str">
        <f>IF(OR(H_24!$Q661&lt;&gt;A661,R661&lt;&gt;B661,S661&lt;&gt;C661,T661&lt;&gt;D661),"Aqui", " ")</f>
        <v>Aqui</v>
      </c>
      <c r="Q661" t="s">
        <v>526</v>
      </c>
      <c r="R661">
        <v>2</v>
      </c>
      <c r="S661">
        <v>50</v>
      </c>
      <c r="T661">
        <v>0.15</v>
      </c>
      <c r="U661">
        <v>50</v>
      </c>
      <c r="V661" t="s">
        <v>511</v>
      </c>
      <c r="W661" t="s">
        <v>511</v>
      </c>
      <c r="X661" t="s">
        <v>511</v>
      </c>
      <c r="Y661" t="s">
        <v>511</v>
      </c>
      <c r="Z661" t="s">
        <v>511</v>
      </c>
      <c r="AE661" t="s">
        <v>522</v>
      </c>
      <c r="AF661">
        <v>1</v>
      </c>
      <c r="AG661">
        <v>10</v>
      </c>
      <c r="AH661">
        <v>0.05</v>
      </c>
      <c r="AI661">
        <v>100</v>
      </c>
      <c r="AJ661">
        <v>1094</v>
      </c>
      <c r="AK661">
        <v>674.65300000000002</v>
      </c>
      <c r="AL661">
        <v>63</v>
      </c>
      <c r="AM661">
        <v>220</v>
      </c>
      <c r="AN661">
        <v>1800.02</v>
      </c>
      <c r="AO661">
        <v>22501</v>
      </c>
    </row>
    <row r="662" spans="1:41" x14ac:dyDescent="0.3">
      <c r="A662" s="65" t="s">
        <v>533</v>
      </c>
      <c r="B662" s="66">
        <v>3</v>
      </c>
      <c r="C662" s="66">
        <v>0</v>
      </c>
      <c r="D662" s="66">
        <v>0.05</v>
      </c>
      <c r="E662" t="s">
        <v>0</v>
      </c>
      <c r="F662" t="s">
        <v>3</v>
      </c>
      <c r="G662" s="39" t="e">
        <f t="shared" si="69"/>
        <v>#VALUE!</v>
      </c>
      <c r="H662" t="s">
        <v>3</v>
      </c>
      <c r="K662" t="s">
        <v>3</v>
      </c>
      <c r="L662" s="57" t="str">
        <f>IF(OR(H_24!$F662="---",H_24!$F662="infeas",H_24!$F662="inf"),"---",(H_24!$F662/M662)-1)</f>
        <v>---</v>
      </c>
      <c r="M662" s="20">
        <f>Model_dem!L402</f>
        <v>1026</v>
      </c>
      <c r="N662">
        <f>Model_dem!G402</f>
        <v>1061</v>
      </c>
      <c r="P662" t="str">
        <f>IF(OR(H_24!$Q662&lt;&gt;A662,R662&lt;&gt;B662,S662&lt;&gt;C662,T662&lt;&gt;D662),"Aqui", " ")</f>
        <v>Aqui</v>
      </c>
      <c r="Q662" t="s">
        <v>526</v>
      </c>
      <c r="R662">
        <v>2</v>
      </c>
      <c r="S662">
        <v>50</v>
      </c>
      <c r="T662">
        <v>0.2</v>
      </c>
      <c r="U662">
        <v>50</v>
      </c>
      <c r="V662" t="s">
        <v>511</v>
      </c>
      <c r="W662" t="s">
        <v>511</v>
      </c>
      <c r="X662" t="s">
        <v>511</v>
      </c>
      <c r="Y662" t="s">
        <v>511</v>
      </c>
      <c r="Z662" t="s">
        <v>511</v>
      </c>
      <c r="AE662" t="s">
        <v>522</v>
      </c>
      <c r="AF662">
        <v>1</v>
      </c>
      <c r="AG662">
        <v>10</v>
      </c>
      <c r="AH662">
        <v>0.1</v>
      </c>
      <c r="AI662">
        <v>100</v>
      </c>
      <c r="AJ662">
        <v>1094</v>
      </c>
      <c r="AK662">
        <v>59.647399999999998</v>
      </c>
      <c r="AL662">
        <v>8</v>
      </c>
      <c r="AM662">
        <v>335</v>
      </c>
      <c r="AN662">
        <v>1800.03</v>
      </c>
      <c r="AO662">
        <v>22790</v>
      </c>
    </row>
    <row r="663" spans="1:41" x14ac:dyDescent="0.3">
      <c r="A663" s="68" t="s">
        <v>533</v>
      </c>
      <c r="B663" s="20">
        <v>3</v>
      </c>
      <c r="C663" s="20">
        <v>0</v>
      </c>
      <c r="D663" s="20">
        <v>0.1</v>
      </c>
      <c r="E663" t="s">
        <v>4</v>
      </c>
      <c r="F663" t="s">
        <v>3</v>
      </c>
      <c r="G663" s="39" t="str">
        <f t="shared" si="69"/>
        <v>---</v>
      </c>
      <c r="H663" t="s">
        <v>3</v>
      </c>
      <c r="K663" t="s">
        <v>3</v>
      </c>
      <c r="L663" s="57" t="str">
        <f>IF(OR(H_24!$F663="---",H_24!$F663="infeas",H_24!$F663="inf"),"---",(H_24!$F663/M663)-1)</f>
        <v>---</v>
      </c>
      <c r="M663" s="20">
        <f>Model_dem!L403</f>
        <v>1026</v>
      </c>
      <c r="N663" t="str">
        <f>Model_dem!G403</f>
        <v>---</v>
      </c>
      <c r="P663" t="str">
        <f>IF(OR(H_24!$Q663&lt;&gt;A663,R663&lt;&gt;B663,S663&lt;&gt;C663,T663&lt;&gt;D663),"Aqui", " ")</f>
        <v>Aqui</v>
      </c>
      <c r="Q663" t="s">
        <v>526</v>
      </c>
      <c r="R663">
        <v>3</v>
      </c>
      <c r="S663">
        <v>0</v>
      </c>
      <c r="T663">
        <v>0.05</v>
      </c>
      <c r="U663">
        <v>50</v>
      </c>
      <c r="V663" t="s">
        <v>511</v>
      </c>
      <c r="W663" t="s">
        <v>511</v>
      </c>
      <c r="X663" t="s">
        <v>511</v>
      </c>
      <c r="Y663" t="s">
        <v>511</v>
      </c>
      <c r="Z663" t="s">
        <v>511</v>
      </c>
      <c r="AE663" t="s">
        <v>522</v>
      </c>
      <c r="AF663">
        <v>1</v>
      </c>
      <c r="AG663">
        <v>10</v>
      </c>
      <c r="AH663">
        <v>0.15</v>
      </c>
      <c r="AI663">
        <v>100</v>
      </c>
      <c r="AJ663">
        <v>1095</v>
      </c>
      <c r="AK663">
        <v>34.344200000000001</v>
      </c>
      <c r="AL663">
        <v>0</v>
      </c>
      <c r="AM663">
        <v>191</v>
      </c>
      <c r="AN663">
        <v>1800.08</v>
      </c>
      <c r="AO663">
        <v>19517</v>
      </c>
    </row>
    <row r="664" spans="1:41" x14ac:dyDescent="0.3">
      <c r="A664" s="65" t="s">
        <v>533</v>
      </c>
      <c r="B664" s="66">
        <v>3</v>
      </c>
      <c r="C664" s="66">
        <v>0</v>
      </c>
      <c r="D664" s="66">
        <v>0.15</v>
      </c>
      <c r="E664" t="s">
        <v>4</v>
      </c>
      <c r="F664" t="s">
        <v>3</v>
      </c>
      <c r="G664" s="39" t="str">
        <f t="shared" si="69"/>
        <v>---</v>
      </c>
      <c r="H664" t="s">
        <v>3</v>
      </c>
      <c r="K664" t="s">
        <v>3</v>
      </c>
      <c r="L664" s="57" t="str">
        <f>IF(OR(H_24!$F664="---",H_24!$F664="infeas",H_24!$F664="inf"),"---",(H_24!$F664/M664)-1)</f>
        <v>---</v>
      </c>
      <c r="M664" s="20">
        <f>Model_dem!L404</f>
        <v>1026</v>
      </c>
      <c r="N664" t="str">
        <f>Model_dem!G404</f>
        <v>---</v>
      </c>
      <c r="P664" t="str">
        <f>IF(OR(H_24!$Q664&lt;&gt;A664,R664&lt;&gt;B664,S664&lt;&gt;C664,T664&lt;&gt;D664),"Aqui", " ")</f>
        <v>Aqui</v>
      </c>
      <c r="Q664" t="s">
        <v>526</v>
      </c>
      <c r="R664">
        <v>3</v>
      </c>
      <c r="S664">
        <v>0</v>
      </c>
      <c r="T664">
        <v>0.1</v>
      </c>
      <c r="U664">
        <v>50</v>
      </c>
      <c r="V664" t="s">
        <v>511</v>
      </c>
      <c r="W664" t="s">
        <v>511</v>
      </c>
      <c r="X664" t="s">
        <v>511</v>
      </c>
      <c r="Y664" t="s">
        <v>511</v>
      </c>
      <c r="Z664" t="s">
        <v>511</v>
      </c>
      <c r="AE664" t="s">
        <v>522</v>
      </c>
      <c r="AF664">
        <v>1</v>
      </c>
      <c r="AG664">
        <v>10</v>
      </c>
      <c r="AH664">
        <v>0.2</v>
      </c>
      <c r="AI664">
        <v>100</v>
      </c>
      <c r="AJ664">
        <v>1095</v>
      </c>
      <c r="AK664">
        <v>107.857</v>
      </c>
      <c r="AL664">
        <v>10</v>
      </c>
      <c r="AM664">
        <v>258</v>
      </c>
      <c r="AN664">
        <v>1800.02</v>
      </c>
      <c r="AO664">
        <v>21311</v>
      </c>
    </row>
    <row r="665" spans="1:41" x14ac:dyDescent="0.3">
      <c r="A665" s="68" t="s">
        <v>533</v>
      </c>
      <c r="B665" s="20">
        <v>3</v>
      </c>
      <c r="C665" s="20">
        <v>0</v>
      </c>
      <c r="D665" s="20">
        <v>0.2</v>
      </c>
      <c r="E665" t="s">
        <v>4</v>
      </c>
      <c r="F665" t="s">
        <v>3</v>
      </c>
      <c r="G665" s="39" t="str">
        <f t="shared" si="69"/>
        <v>---</v>
      </c>
      <c r="H665" t="s">
        <v>3</v>
      </c>
      <c r="K665" t="s">
        <v>3</v>
      </c>
      <c r="L665" s="57" t="str">
        <f>IF(OR(H_24!$F665="---",H_24!$F665="infeas",H_24!$F665="inf"),"---",(H_24!$F665/M665)-1)</f>
        <v>---</v>
      </c>
      <c r="M665" s="20">
        <f>Model_dem!L405</f>
        <v>1026</v>
      </c>
      <c r="N665" t="str">
        <f>Model_dem!G405</f>
        <v>---</v>
      </c>
      <c r="P665" t="str">
        <f>IF(OR(H_24!$Q665&lt;&gt;A665,R665&lt;&gt;B665,S665&lt;&gt;C665,T665&lt;&gt;D665),"Aqui", " ")</f>
        <v>Aqui</v>
      </c>
      <c r="Q665" t="s">
        <v>526</v>
      </c>
      <c r="R665">
        <v>3</v>
      </c>
      <c r="S665">
        <v>0</v>
      </c>
      <c r="T665">
        <v>0.15</v>
      </c>
      <c r="U665">
        <v>50</v>
      </c>
      <c r="V665" t="s">
        <v>511</v>
      </c>
      <c r="W665" t="s">
        <v>511</v>
      </c>
      <c r="X665" t="s">
        <v>511</v>
      </c>
      <c r="Y665" t="s">
        <v>511</v>
      </c>
      <c r="Z665" t="s">
        <v>511</v>
      </c>
      <c r="AE665" t="s">
        <v>522</v>
      </c>
      <c r="AF665">
        <v>1</v>
      </c>
      <c r="AG665">
        <v>25</v>
      </c>
      <c r="AH665">
        <v>0.05</v>
      </c>
      <c r="AI665">
        <v>100</v>
      </c>
      <c r="AJ665">
        <v>1095</v>
      </c>
      <c r="AK665">
        <v>345.88400000000001</v>
      </c>
      <c r="AL665">
        <v>23</v>
      </c>
      <c r="AM665">
        <v>152</v>
      </c>
      <c r="AN665">
        <v>1800.07</v>
      </c>
      <c r="AO665">
        <v>14755</v>
      </c>
    </row>
    <row r="666" spans="1:41" x14ac:dyDescent="0.3">
      <c r="A666" s="65" t="s">
        <v>533</v>
      </c>
      <c r="B666" s="66">
        <v>3</v>
      </c>
      <c r="C666" s="66">
        <v>10</v>
      </c>
      <c r="D666" s="66">
        <v>0.05</v>
      </c>
      <c r="E666" t="s">
        <v>0</v>
      </c>
      <c r="F666" t="s">
        <v>3</v>
      </c>
      <c r="G666" s="39" t="e">
        <f t="shared" si="69"/>
        <v>#VALUE!</v>
      </c>
      <c r="H666" t="s">
        <v>3</v>
      </c>
      <c r="K666" t="s">
        <v>3</v>
      </c>
      <c r="L666" s="57" t="str">
        <f>IF(OR(H_24!$F666="---",H_24!$F666="infeas",H_24!$F666="inf"),"---",(H_24!$F666/M666)-1)</f>
        <v>---</v>
      </c>
      <c r="M666" s="20">
        <f>Model_dem!L406</f>
        <v>1026</v>
      </c>
      <c r="N666">
        <f>Model_dem!G406</f>
        <v>1061</v>
      </c>
      <c r="P666" t="str">
        <f>IF(OR(H_24!$Q666&lt;&gt;A666,R666&lt;&gt;B666,S666&lt;&gt;C666,T666&lt;&gt;D666),"Aqui", " ")</f>
        <v>Aqui</v>
      </c>
      <c r="Q666" t="s">
        <v>526</v>
      </c>
      <c r="R666">
        <v>3</v>
      </c>
      <c r="S666">
        <v>0</v>
      </c>
      <c r="T666">
        <v>0.2</v>
      </c>
      <c r="U666">
        <v>50</v>
      </c>
      <c r="V666" t="s">
        <v>511</v>
      </c>
      <c r="W666" t="s">
        <v>511</v>
      </c>
      <c r="X666" t="s">
        <v>511</v>
      </c>
      <c r="Y666" t="s">
        <v>511</v>
      </c>
      <c r="Z666" t="s">
        <v>511</v>
      </c>
      <c r="AE666" t="s">
        <v>522</v>
      </c>
      <c r="AF666">
        <v>1</v>
      </c>
      <c r="AG666">
        <v>25</v>
      </c>
      <c r="AH666">
        <v>0.1</v>
      </c>
      <c r="AI666">
        <v>100</v>
      </c>
      <c r="AJ666">
        <v>1109</v>
      </c>
      <c r="AK666">
        <v>180.648</v>
      </c>
      <c r="AL666">
        <v>2</v>
      </c>
      <c r="AM666">
        <v>71</v>
      </c>
      <c r="AN666">
        <v>1800.03</v>
      </c>
      <c r="AO666">
        <v>9546</v>
      </c>
    </row>
    <row r="667" spans="1:41" x14ac:dyDescent="0.3">
      <c r="A667" s="68" t="s">
        <v>533</v>
      </c>
      <c r="B667" s="20">
        <v>3</v>
      </c>
      <c r="C667" s="20">
        <v>10</v>
      </c>
      <c r="D667" s="20">
        <v>0.1</v>
      </c>
      <c r="E667" t="s">
        <v>4</v>
      </c>
      <c r="F667" t="s">
        <v>3</v>
      </c>
      <c r="G667" s="39" t="str">
        <f t="shared" si="69"/>
        <v>---</v>
      </c>
      <c r="H667" t="s">
        <v>3</v>
      </c>
      <c r="K667" t="s">
        <v>3</v>
      </c>
      <c r="L667" s="57" t="str">
        <f>IF(OR(H_24!$F667="---",H_24!$F667="infeas",H_24!$F667="inf"),"---",(H_24!$F667/M667)-1)</f>
        <v>---</v>
      </c>
      <c r="M667" s="20">
        <f>Model_dem!L407</f>
        <v>1026</v>
      </c>
      <c r="N667" t="str">
        <f>Model_dem!G407</f>
        <v>---</v>
      </c>
      <c r="P667" t="str">
        <f>IF(OR(H_24!$Q667&lt;&gt;A667,R667&lt;&gt;B667,S667&lt;&gt;C667,T667&lt;&gt;D667),"Aqui", " ")</f>
        <v>Aqui</v>
      </c>
      <c r="Q667" t="s">
        <v>526</v>
      </c>
      <c r="R667">
        <v>3</v>
      </c>
      <c r="S667">
        <v>10</v>
      </c>
      <c r="T667">
        <v>0.05</v>
      </c>
      <c r="U667">
        <v>50</v>
      </c>
      <c r="V667" t="s">
        <v>511</v>
      </c>
      <c r="W667" t="s">
        <v>511</v>
      </c>
      <c r="X667" t="s">
        <v>511</v>
      </c>
      <c r="Y667" t="s">
        <v>511</v>
      </c>
      <c r="Z667" t="s">
        <v>511</v>
      </c>
      <c r="AE667" t="s">
        <v>522</v>
      </c>
      <c r="AF667">
        <v>1</v>
      </c>
      <c r="AG667">
        <v>25</v>
      </c>
      <c r="AH667">
        <v>0.15</v>
      </c>
      <c r="AI667">
        <v>100</v>
      </c>
      <c r="AJ667">
        <v>1132</v>
      </c>
      <c r="AK667">
        <v>799.05100000000004</v>
      </c>
      <c r="AL667">
        <v>9</v>
      </c>
      <c r="AM667">
        <v>19</v>
      </c>
      <c r="AN667">
        <v>1800.39</v>
      </c>
      <c r="AO667">
        <v>4018</v>
      </c>
    </row>
    <row r="668" spans="1:41" x14ac:dyDescent="0.3">
      <c r="A668" s="65" t="s">
        <v>533</v>
      </c>
      <c r="B668" s="66">
        <v>3</v>
      </c>
      <c r="C668" s="66">
        <v>10</v>
      </c>
      <c r="D668" s="66">
        <v>0.15</v>
      </c>
      <c r="E668" t="s">
        <v>4</v>
      </c>
      <c r="F668" t="s">
        <v>3</v>
      </c>
      <c r="G668" s="39" t="str">
        <f t="shared" si="69"/>
        <v>---</v>
      </c>
      <c r="H668" t="s">
        <v>3</v>
      </c>
      <c r="K668" t="s">
        <v>3</v>
      </c>
      <c r="L668" s="57" t="str">
        <f>IF(OR(H_24!$F668="---",H_24!$F668="infeas",H_24!$F668="inf"),"---",(H_24!$F668/M668)-1)</f>
        <v>---</v>
      </c>
      <c r="M668" s="20">
        <f>Model_dem!L408</f>
        <v>1026</v>
      </c>
      <c r="N668" t="str">
        <f>Model_dem!G408</f>
        <v>---</v>
      </c>
      <c r="P668" t="str">
        <f>IF(OR(H_24!$Q668&lt;&gt;A668,R668&lt;&gt;B668,S668&lt;&gt;C668,T668&lt;&gt;D668),"Aqui", " ")</f>
        <v>Aqui</v>
      </c>
      <c r="Q668" t="s">
        <v>526</v>
      </c>
      <c r="R668">
        <v>3</v>
      </c>
      <c r="S668">
        <v>10</v>
      </c>
      <c r="T668">
        <v>0.1</v>
      </c>
      <c r="U668">
        <v>50</v>
      </c>
      <c r="V668" t="s">
        <v>511</v>
      </c>
      <c r="W668" t="s">
        <v>511</v>
      </c>
      <c r="X668" t="s">
        <v>511</v>
      </c>
      <c r="Y668" t="s">
        <v>511</v>
      </c>
      <c r="Z668" t="s">
        <v>511</v>
      </c>
      <c r="AE668" t="s">
        <v>522</v>
      </c>
      <c r="AF668">
        <v>1</v>
      </c>
      <c r="AG668">
        <v>25</v>
      </c>
      <c r="AH668">
        <v>0.2</v>
      </c>
      <c r="AI668">
        <v>100</v>
      </c>
      <c r="AJ668">
        <v>1132</v>
      </c>
      <c r="AK668">
        <v>499.88200000000001</v>
      </c>
      <c r="AL668">
        <v>0</v>
      </c>
      <c r="AM668">
        <v>11</v>
      </c>
      <c r="AN668">
        <v>1801</v>
      </c>
      <c r="AO668">
        <v>2503</v>
      </c>
    </row>
    <row r="669" spans="1:41" x14ac:dyDescent="0.3">
      <c r="A669" s="68" t="s">
        <v>533</v>
      </c>
      <c r="B669" s="20">
        <v>3</v>
      </c>
      <c r="C669" s="20">
        <v>10</v>
      </c>
      <c r="D669" s="20">
        <v>0.2</v>
      </c>
      <c r="E669" t="s">
        <v>4</v>
      </c>
      <c r="F669" t="s">
        <v>3</v>
      </c>
      <c r="G669" s="39" t="str">
        <f t="shared" si="69"/>
        <v>---</v>
      </c>
      <c r="H669" t="s">
        <v>3</v>
      </c>
      <c r="K669" t="s">
        <v>3</v>
      </c>
      <c r="L669" s="57" t="str">
        <f>IF(OR(H_24!$F669="---",H_24!$F669="infeas",H_24!$F669="inf"),"---",(H_24!$F669/M669)-1)</f>
        <v>---</v>
      </c>
      <c r="M669" s="20">
        <f>Model_dem!L409</f>
        <v>1026</v>
      </c>
      <c r="N669" t="str">
        <f>Model_dem!G409</f>
        <v>---</v>
      </c>
      <c r="P669" t="str">
        <f>IF(OR(H_24!$Q669&lt;&gt;A669,R669&lt;&gt;B669,S669&lt;&gt;C669,T669&lt;&gt;D669),"Aqui", " ")</f>
        <v>Aqui</v>
      </c>
      <c r="Q669" t="s">
        <v>526</v>
      </c>
      <c r="R669">
        <v>3</v>
      </c>
      <c r="S669">
        <v>10</v>
      </c>
      <c r="T669">
        <v>0.15</v>
      </c>
      <c r="U669">
        <v>50</v>
      </c>
      <c r="V669" t="s">
        <v>511</v>
      </c>
      <c r="W669" t="s">
        <v>511</v>
      </c>
      <c r="X669" t="s">
        <v>511</v>
      </c>
      <c r="Y669" t="s">
        <v>511</v>
      </c>
      <c r="Z669" t="s">
        <v>511</v>
      </c>
      <c r="AE669" t="s">
        <v>522</v>
      </c>
      <c r="AF669">
        <v>1</v>
      </c>
      <c r="AG669">
        <v>50</v>
      </c>
      <c r="AH669">
        <v>0.05</v>
      </c>
      <c r="AI669">
        <v>100</v>
      </c>
      <c r="AJ669">
        <v>1097</v>
      </c>
      <c r="AK669">
        <v>270.98399999999998</v>
      </c>
      <c r="AL669">
        <v>12</v>
      </c>
      <c r="AM669">
        <v>102</v>
      </c>
      <c r="AN669">
        <v>1800.05</v>
      </c>
      <c r="AO669">
        <v>11495</v>
      </c>
    </row>
    <row r="670" spans="1:41" x14ac:dyDescent="0.3">
      <c r="A670" s="65" t="s">
        <v>533</v>
      </c>
      <c r="B670" s="66">
        <v>3</v>
      </c>
      <c r="C670" s="66">
        <v>25</v>
      </c>
      <c r="D670" s="66">
        <v>0.05</v>
      </c>
      <c r="E670" t="s">
        <v>0</v>
      </c>
      <c r="F670" t="s">
        <v>3</v>
      </c>
      <c r="G670" s="39" t="e">
        <f t="shared" si="69"/>
        <v>#VALUE!</v>
      </c>
      <c r="H670" t="s">
        <v>3</v>
      </c>
      <c r="K670" t="s">
        <v>3</v>
      </c>
      <c r="L670" s="57" t="str">
        <f>IF(OR(H_24!$F670="---",H_24!$F670="infeas",H_24!$F670="inf"),"---",(H_24!$F670/M670)-1)</f>
        <v>---</v>
      </c>
      <c r="M670" s="20">
        <f>Model_dem!L410</f>
        <v>1026</v>
      </c>
      <c r="N670">
        <f>Model_dem!G410</f>
        <v>1061</v>
      </c>
      <c r="P670" t="str">
        <f>IF(OR(H_24!$Q670&lt;&gt;A670,R670&lt;&gt;B670,S670&lt;&gt;C670,T670&lt;&gt;D670),"Aqui", " ")</f>
        <v>Aqui</v>
      </c>
      <c r="Q670" t="s">
        <v>526</v>
      </c>
      <c r="R670">
        <v>3</v>
      </c>
      <c r="S670">
        <v>10</v>
      </c>
      <c r="T670">
        <v>0.2</v>
      </c>
      <c r="U670">
        <v>50</v>
      </c>
      <c r="V670" t="s">
        <v>511</v>
      </c>
      <c r="W670" t="s">
        <v>511</v>
      </c>
      <c r="X670" t="s">
        <v>511</v>
      </c>
      <c r="Y670" t="s">
        <v>511</v>
      </c>
      <c r="Z670" t="s">
        <v>511</v>
      </c>
      <c r="AE670" t="s">
        <v>522</v>
      </c>
      <c r="AF670">
        <v>1</v>
      </c>
      <c r="AG670">
        <v>50</v>
      </c>
      <c r="AH670">
        <v>0.1</v>
      </c>
      <c r="AI670">
        <v>100</v>
      </c>
      <c r="AJ670">
        <v>1132</v>
      </c>
      <c r="AK670">
        <v>280.15300000000002</v>
      </c>
      <c r="AL670">
        <v>0</v>
      </c>
      <c r="AM670">
        <v>26</v>
      </c>
      <c r="AN670">
        <v>1800.62</v>
      </c>
      <c r="AO670">
        <v>4074</v>
      </c>
    </row>
    <row r="671" spans="1:41" x14ac:dyDescent="0.3">
      <c r="A671" s="68" t="s">
        <v>533</v>
      </c>
      <c r="B671" s="20">
        <v>3</v>
      </c>
      <c r="C671" s="20">
        <v>25</v>
      </c>
      <c r="D671" s="20">
        <v>0.1</v>
      </c>
      <c r="E671" t="s">
        <v>4</v>
      </c>
      <c r="F671" t="s">
        <v>3</v>
      </c>
      <c r="G671" s="39" t="str">
        <f t="shared" si="69"/>
        <v>---</v>
      </c>
      <c r="H671" t="s">
        <v>3</v>
      </c>
      <c r="K671" t="s">
        <v>3</v>
      </c>
      <c r="L671" s="57" t="str">
        <f>IF(OR(H_24!$F671="---",H_24!$F671="infeas",H_24!$F671="inf"),"---",(H_24!$F671/M671)-1)</f>
        <v>---</v>
      </c>
      <c r="M671" s="20">
        <f>Model_dem!L411</f>
        <v>1026</v>
      </c>
      <c r="N671" t="str">
        <f>Model_dem!G411</f>
        <v>---</v>
      </c>
      <c r="P671" t="str">
        <f>IF(OR(H_24!$Q671&lt;&gt;A671,R671&lt;&gt;B671,S671&lt;&gt;C671,T671&lt;&gt;D671),"Aqui", " ")</f>
        <v>Aqui</v>
      </c>
      <c r="Q671" t="s">
        <v>526</v>
      </c>
      <c r="R671">
        <v>3</v>
      </c>
      <c r="S671">
        <v>25</v>
      </c>
      <c r="T671">
        <v>0.05</v>
      </c>
      <c r="U671">
        <v>50</v>
      </c>
      <c r="V671" t="s">
        <v>511</v>
      </c>
      <c r="W671" t="s">
        <v>511</v>
      </c>
      <c r="X671" t="s">
        <v>511</v>
      </c>
      <c r="Y671" t="s">
        <v>511</v>
      </c>
      <c r="Z671" t="s">
        <v>511</v>
      </c>
      <c r="AE671" t="s">
        <v>522</v>
      </c>
      <c r="AF671">
        <v>1</v>
      </c>
      <c r="AG671">
        <v>50</v>
      </c>
      <c r="AH671">
        <v>0.15</v>
      </c>
      <c r="AI671">
        <v>100</v>
      </c>
      <c r="AJ671">
        <v>1170</v>
      </c>
      <c r="AK671">
        <v>1099.49</v>
      </c>
      <c r="AL671">
        <v>0</v>
      </c>
      <c r="AM671">
        <v>5</v>
      </c>
      <c r="AN671">
        <v>1802.76</v>
      </c>
      <c r="AO671">
        <v>997</v>
      </c>
    </row>
    <row r="672" spans="1:41" x14ac:dyDescent="0.3">
      <c r="A672" s="65" t="s">
        <v>533</v>
      </c>
      <c r="B672" s="66">
        <v>3</v>
      </c>
      <c r="C672" s="66">
        <v>25</v>
      </c>
      <c r="D672" s="66">
        <v>0.15</v>
      </c>
      <c r="E672" t="s">
        <v>4</v>
      </c>
      <c r="F672" t="s">
        <v>3</v>
      </c>
      <c r="G672" s="39" t="str">
        <f t="shared" si="69"/>
        <v>---</v>
      </c>
      <c r="H672" t="s">
        <v>3</v>
      </c>
      <c r="K672" t="s">
        <v>3</v>
      </c>
      <c r="L672" s="57" t="str">
        <f>IF(OR(H_24!$F672="---",H_24!$F672="infeas",H_24!$F672="inf"),"---",(H_24!$F672/M672)-1)</f>
        <v>---</v>
      </c>
      <c r="M672" s="20">
        <f>Model_dem!L412</f>
        <v>1026</v>
      </c>
      <c r="N672" t="str">
        <f>Model_dem!G412</f>
        <v>---</v>
      </c>
      <c r="P672" t="str">
        <f>IF(OR(H_24!$Q672&lt;&gt;A672,R672&lt;&gt;B672,S672&lt;&gt;C672,T672&lt;&gt;D672),"Aqui", " ")</f>
        <v>Aqui</v>
      </c>
      <c r="Q672" t="s">
        <v>526</v>
      </c>
      <c r="R672">
        <v>3</v>
      </c>
      <c r="S672">
        <v>25</v>
      </c>
      <c r="T672">
        <v>0.1</v>
      </c>
      <c r="U672">
        <v>50</v>
      </c>
      <c r="V672" t="s">
        <v>511</v>
      </c>
      <c r="W672" t="s">
        <v>511</v>
      </c>
      <c r="X672" t="s">
        <v>511</v>
      </c>
      <c r="Y672" t="s">
        <v>511</v>
      </c>
      <c r="Z672" t="s">
        <v>511</v>
      </c>
      <c r="AE672" t="s">
        <v>522</v>
      </c>
      <c r="AF672">
        <v>1</v>
      </c>
      <c r="AG672">
        <v>50</v>
      </c>
      <c r="AH672">
        <v>0.2</v>
      </c>
      <c r="AI672">
        <v>100</v>
      </c>
      <c r="AJ672" t="s">
        <v>46</v>
      </c>
      <c r="AK672">
        <v>60.027900000000002</v>
      </c>
      <c r="AL672">
        <v>0</v>
      </c>
      <c r="AM672">
        <v>1</v>
      </c>
      <c r="AN672">
        <v>1801.72</v>
      </c>
      <c r="AO672">
        <v>29</v>
      </c>
    </row>
    <row r="673" spans="1:41" x14ac:dyDescent="0.3">
      <c r="A673" s="68" t="s">
        <v>533</v>
      </c>
      <c r="B673" s="20">
        <v>3</v>
      </c>
      <c r="C673" s="20">
        <v>25</v>
      </c>
      <c r="D673" s="20">
        <v>0.2</v>
      </c>
      <c r="E673" t="s">
        <v>4</v>
      </c>
      <c r="F673" t="s">
        <v>3</v>
      </c>
      <c r="G673" s="39" t="str">
        <f t="shared" si="69"/>
        <v>---</v>
      </c>
      <c r="H673" t="s">
        <v>3</v>
      </c>
      <c r="K673" t="s">
        <v>3</v>
      </c>
      <c r="L673" s="57" t="str">
        <f>IF(OR(H_24!$F673="---",H_24!$F673="infeas",H_24!$F673="inf"),"---",(H_24!$F673/M673)-1)</f>
        <v>---</v>
      </c>
      <c r="M673" s="20">
        <f>Model_dem!L413</f>
        <v>1026</v>
      </c>
      <c r="N673" t="str">
        <f>Model_dem!G413</f>
        <v>---</v>
      </c>
      <c r="P673" t="str">
        <f>IF(OR(H_24!$Q673&lt;&gt;A673,R673&lt;&gt;B673,S673&lt;&gt;C673,T673&lt;&gt;D673),"Aqui", " ")</f>
        <v>Aqui</v>
      </c>
      <c r="Q673" t="s">
        <v>526</v>
      </c>
      <c r="R673">
        <v>3</v>
      </c>
      <c r="S673">
        <v>25</v>
      </c>
      <c r="T673">
        <v>0.15</v>
      </c>
      <c r="U673">
        <v>50</v>
      </c>
      <c r="V673" t="s">
        <v>511</v>
      </c>
      <c r="W673" t="s">
        <v>511</v>
      </c>
      <c r="X673" t="s">
        <v>511</v>
      </c>
      <c r="Y673" t="s">
        <v>511</v>
      </c>
      <c r="Z673" t="s">
        <v>511</v>
      </c>
      <c r="AE673" t="s">
        <v>522</v>
      </c>
      <c r="AF673">
        <v>2</v>
      </c>
      <c r="AG673">
        <v>5</v>
      </c>
      <c r="AH673">
        <v>0.05</v>
      </c>
      <c r="AI673">
        <v>100</v>
      </c>
      <c r="AJ673">
        <v>1094</v>
      </c>
      <c r="AK673">
        <v>103.55200000000001</v>
      </c>
      <c r="AL673">
        <v>9</v>
      </c>
      <c r="AM673">
        <v>325</v>
      </c>
      <c r="AN673">
        <v>1800.09</v>
      </c>
      <c r="AO673">
        <v>22870</v>
      </c>
    </row>
    <row r="674" spans="1:41" x14ac:dyDescent="0.3">
      <c r="A674" s="65" t="s">
        <v>533</v>
      </c>
      <c r="B674" s="66">
        <v>3</v>
      </c>
      <c r="C674" s="66">
        <v>50</v>
      </c>
      <c r="D674" s="66">
        <v>0.05</v>
      </c>
      <c r="E674" t="s">
        <v>0</v>
      </c>
      <c r="F674" t="s">
        <v>3</v>
      </c>
      <c r="G674" s="39" t="e">
        <f t="shared" si="69"/>
        <v>#VALUE!</v>
      </c>
      <c r="H674" t="s">
        <v>3</v>
      </c>
      <c r="K674" t="s">
        <v>3</v>
      </c>
      <c r="L674" s="57" t="str">
        <f>IF(OR(H_24!$F674="---",H_24!$F674="infeas",H_24!$F674="inf"),"---",(H_24!$F674/M674)-1)</f>
        <v>---</v>
      </c>
      <c r="M674" s="20">
        <f>Model_dem!L414</f>
        <v>1026</v>
      </c>
      <c r="N674">
        <f>Model_dem!G414</f>
        <v>1061</v>
      </c>
      <c r="P674" t="str">
        <f>IF(OR(H_24!$Q674&lt;&gt;A674,R674&lt;&gt;B674,S674&lt;&gt;C674,T674&lt;&gt;D674),"Aqui", " ")</f>
        <v>Aqui</v>
      </c>
      <c r="Q674" t="s">
        <v>526</v>
      </c>
      <c r="R674">
        <v>3</v>
      </c>
      <c r="S674">
        <v>25</v>
      </c>
      <c r="T674">
        <v>0.2</v>
      </c>
      <c r="U674">
        <v>50</v>
      </c>
      <c r="V674" t="s">
        <v>511</v>
      </c>
      <c r="W674" t="s">
        <v>511</v>
      </c>
      <c r="X674" t="s">
        <v>511</v>
      </c>
      <c r="Y674" t="s">
        <v>511</v>
      </c>
      <c r="Z674" t="s">
        <v>511</v>
      </c>
      <c r="AE674" t="s">
        <v>522</v>
      </c>
      <c r="AF674">
        <v>2</v>
      </c>
      <c r="AG674">
        <v>5</v>
      </c>
      <c r="AH674">
        <v>0.1</v>
      </c>
      <c r="AI674">
        <v>100</v>
      </c>
      <c r="AJ674">
        <v>1094</v>
      </c>
      <c r="AK674">
        <v>24.6753</v>
      </c>
      <c r="AL674">
        <v>0</v>
      </c>
      <c r="AM674">
        <v>280</v>
      </c>
      <c r="AN674">
        <v>1800.07</v>
      </c>
      <c r="AO674">
        <v>20629</v>
      </c>
    </row>
    <row r="675" spans="1:41" x14ac:dyDescent="0.3">
      <c r="A675" s="68" t="s">
        <v>533</v>
      </c>
      <c r="B675" s="20">
        <v>3</v>
      </c>
      <c r="C675" s="20">
        <v>50</v>
      </c>
      <c r="D675" s="20">
        <v>0.1</v>
      </c>
      <c r="E675" t="s">
        <v>4</v>
      </c>
      <c r="F675" t="s">
        <v>3</v>
      </c>
      <c r="G675" s="39" t="str">
        <f t="shared" si="69"/>
        <v>---</v>
      </c>
      <c r="H675" t="s">
        <v>3</v>
      </c>
      <c r="K675" t="s">
        <v>3</v>
      </c>
      <c r="L675" s="57" t="str">
        <f>IF(OR(H_24!$F675="---",H_24!$F675="infeas",H_24!$F675="inf"),"---",(H_24!$F675/M675)-1)</f>
        <v>---</v>
      </c>
      <c r="M675" s="20">
        <f>Model_dem!L415</f>
        <v>1026</v>
      </c>
      <c r="N675" t="str">
        <f>Model_dem!G415</f>
        <v>---</v>
      </c>
      <c r="P675" t="str">
        <f>IF(OR(H_24!$Q675&lt;&gt;A675,R675&lt;&gt;B675,S675&lt;&gt;C675,T675&lt;&gt;D675),"Aqui", " ")</f>
        <v>Aqui</v>
      </c>
      <c r="Q675" t="s">
        <v>526</v>
      </c>
      <c r="R675">
        <v>3</v>
      </c>
      <c r="S675">
        <v>50</v>
      </c>
      <c r="T675">
        <v>0.05</v>
      </c>
      <c r="U675">
        <v>50</v>
      </c>
      <c r="V675" t="s">
        <v>511</v>
      </c>
      <c r="W675" t="s">
        <v>511</v>
      </c>
      <c r="X675" t="s">
        <v>511</v>
      </c>
      <c r="Y675" t="s">
        <v>511</v>
      </c>
      <c r="Z675" t="s">
        <v>511</v>
      </c>
      <c r="AE675" t="s">
        <v>522</v>
      </c>
      <c r="AF675">
        <v>2</v>
      </c>
      <c r="AG675">
        <v>5</v>
      </c>
      <c r="AH675">
        <v>0.15</v>
      </c>
      <c r="AI675">
        <v>100</v>
      </c>
      <c r="AJ675">
        <v>1095</v>
      </c>
      <c r="AK675">
        <v>154.97900000000001</v>
      </c>
      <c r="AL675">
        <v>11</v>
      </c>
      <c r="AM675">
        <v>230</v>
      </c>
      <c r="AN675">
        <v>1800.05</v>
      </c>
      <c r="AO675">
        <v>18882</v>
      </c>
    </row>
    <row r="676" spans="1:41" x14ac:dyDescent="0.3">
      <c r="A676" s="65" t="s">
        <v>533</v>
      </c>
      <c r="B676" s="66">
        <v>3</v>
      </c>
      <c r="C676" s="66">
        <v>50</v>
      </c>
      <c r="D676" s="66">
        <v>0.15</v>
      </c>
      <c r="E676" t="s">
        <v>4</v>
      </c>
      <c r="F676" t="s">
        <v>3</v>
      </c>
      <c r="G676" s="39" t="str">
        <f t="shared" si="69"/>
        <v>---</v>
      </c>
      <c r="H676" t="s">
        <v>3</v>
      </c>
      <c r="K676" t="s">
        <v>3</v>
      </c>
      <c r="L676" s="57" t="str">
        <f>IF(OR(H_24!$F676="---",H_24!$F676="infeas",H_24!$F676="inf"),"---",(H_24!$F676/M676)-1)</f>
        <v>---</v>
      </c>
      <c r="M676" s="20">
        <f>Model_dem!L416</f>
        <v>1026</v>
      </c>
      <c r="N676" t="str">
        <f>Model_dem!G416</f>
        <v>---</v>
      </c>
      <c r="P676" t="str">
        <f>IF(OR(H_24!$Q676&lt;&gt;A676,R676&lt;&gt;B676,S676&lt;&gt;C676,T676&lt;&gt;D676),"Aqui", " ")</f>
        <v>Aqui</v>
      </c>
      <c r="Q676" t="s">
        <v>526</v>
      </c>
      <c r="R676">
        <v>3</v>
      </c>
      <c r="S676">
        <v>50</v>
      </c>
      <c r="T676">
        <v>0.1</v>
      </c>
      <c r="U676">
        <v>50</v>
      </c>
      <c r="V676" t="s">
        <v>511</v>
      </c>
      <c r="W676" t="s">
        <v>511</v>
      </c>
      <c r="X676" t="s">
        <v>511</v>
      </c>
      <c r="Y676" t="s">
        <v>511</v>
      </c>
      <c r="Z676" t="s">
        <v>511</v>
      </c>
      <c r="AE676" t="s">
        <v>522</v>
      </c>
      <c r="AF676">
        <v>2</v>
      </c>
      <c r="AG676">
        <v>5</v>
      </c>
      <c r="AH676">
        <v>0.2</v>
      </c>
      <c r="AI676">
        <v>100</v>
      </c>
      <c r="AJ676">
        <v>1109</v>
      </c>
      <c r="AK676">
        <v>144.06800000000001</v>
      </c>
      <c r="AL676">
        <v>5</v>
      </c>
      <c r="AM676">
        <v>186</v>
      </c>
      <c r="AN676">
        <v>1800.18</v>
      </c>
      <c r="AO676">
        <v>15717</v>
      </c>
    </row>
    <row r="677" spans="1:41" x14ac:dyDescent="0.3">
      <c r="A677" s="68" t="s">
        <v>533</v>
      </c>
      <c r="B677" s="20">
        <v>3</v>
      </c>
      <c r="C677" s="20">
        <v>50</v>
      </c>
      <c r="D677" s="20">
        <v>0.2</v>
      </c>
      <c r="E677" t="s">
        <v>4</v>
      </c>
      <c r="F677" t="s">
        <v>3</v>
      </c>
      <c r="G677" s="39" t="str">
        <f t="shared" si="69"/>
        <v>---</v>
      </c>
      <c r="H677" t="s">
        <v>3</v>
      </c>
      <c r="K677" t="s">
        <v>3</v>
      </c>
      <c r="L677" s="57" t="str">
        <f>IF(OR(H_24!$F677="---",H_24!$F677="infeas",H_24!$F677="inf"),"---",(H_24!$F677/M677)-1)</f>
        <v>---</v>
      </c>
      <c r="M677" s="20">
        <f>Model_dem!L417</f>
        <v>1026</v>
      </c>
      <c r="N677" t="str">
        <f>Model_dem!G417</f>
        <v>---</v>
      </c>
      <c r="P677" t="str">
        <f>IF(OR(H_24!$Q677&lt;&gt;A677,R677&lt;&gt;B677,S677&lt;&gt;C677,T677&lt;&gt;D677),"Aqui", " ")</f>
        <v>Aqui</v>
      </c>
      <c r="Q677" t="s">
        <v>526</v>
      </c>
      <c r="R677">
        <v>3</v>
      </c>
      <c r="S677">
        <v>50</v>
      </c>
      <c r="T677">
        <v>0.15</v>
      </c>
      <c r="U677">
        <v>50</v>
      </c>
      <c r="V677" t="s">
        <v>511</v>
      </c>
      <c r="W677" t="s">
        <v>511</v>
      </c>
      <c r="X677" t="s">
        <v>511</v>
      </c>
      <c r="Y677" t="s">
        <v>511</v>
      </c>
      <c r="Z677" t="s">
        <v>511</v>
      </c>
      <c r="AE677" t="s">
        <v>522</v>
      </c>
      <c r="AF677">
        <v>2</v>
      </c>
      <c r="AG677">
        <v>10</v>
      </c>
      <c r="AH677">
        <v>0.05</v>
      </c>
      <c r="AI677">
        <v>100</v>
      </c>
      <c r="AJ677">
        <v>1094</v>
      </c>
      <c r="AK677">
        <v>420.62099999999998</v>
      </c>
      <c r="AL677">
        <v>26</v>
      </c>
      <c r="AM677">
        <v>126</v>
      </c>
      <c r="AN677">
        <v>1800.05</v>
      </c>
      <c r="AO677">
        <v>13579</v>
      </c>
    </row>
    <row r="678" spans="1:41" x14ac:dyDescent="0.3">
      <c r="A678" s="65" t="s">
        <v>520</v>
      </c>
      <c r="B678" s="66">
        <v>0</v>
      </c>
      <c r="C678" s="66">
        <v>0</v>
      </c>
      <c r="D678" s="66">
        <v>0.05</v>
      </c>
      <c r="E678" t="s">
        <v>0</v>
      </c>
      <c r="F678" t="s">
        <v>3</v>
      </c>
      <c r="G678" s="39" t="e">
        <f t="shared" si="69"/>
        <v>#VALUE!</v>
      </c>
      <c r="H678" t="s">
        <v>3</v>
      </c>
      <c r="K678" t="s">
        <v>3</v>
      </c>
      <c r="L678" s="57" t="str">
        <f>IF(OR(H_24!$F678="---",H_24!$F678="infeas",H_24!$F678="inf"),"---",(H_24!$F678/M678)-1)</f>
        <v>---</v>
      </c>
      <c r="M678" s="20">
        <f>Model_dem!L418</f>
        <v>651</v>
      </c>
      <c r="N678">
        <f>Model_dem!G418</f>
        <v>651</v>
      </c>
      <c r="P678" t="str">
        <f>IF(OR(H_24!$Q678&lt;&gt;A678,R678&lt;&gt;B678,S678&lt;&gt;C678,T678&lt;&gt;D678),"Aqui", " ")</f>
        <v>Aqui</v>
      </c>
      <c r="Q678" t="s">
        <v>526</v>
      </c>
      <c r="R678">
        <v>3</v>
      </c>
      <c r="S678">
        <v>50</v>
      </c>
      <c r="T678">
        <v>0.2</v>
      </c>
      <c r="U678">
        <v>50</v>
      </c>
      <c r="V678" t="s">
        <v>511</v>
      </c>
      <c r="W678" t="s">
        <v>511</v>
      </c>
      <c r="X678" t="s">
        <v>511</v>
      </c>
      <c r="Y678" t="s">
        <v>511</v>
      </c>
      <c r="Z678" t="s">
        <v>511</v>
      </c>
      <c r="AE678" t="s">
        <v>522</v>
      </c>
      <c r="AF678">
        <v>2</v>
      </c>
      <c r="AG678">
        <v>10</v>
      </c>
      <c r="AH678">
        <v>0.1</v>
      </c>
      <c r="AI678">
        <v>100</v>
      </c>
      <c r="AJ678">
        <v>1110</v>
      </c>
      <c r="AK678">
        <v>208.27099999999999</v>
      </c>
      <c r="AL678">
        <v>0</v>
      </c>
      <c r="AM678">
        <v>56</v>
      </c>
      <c r="AN678">
        <v>1800.19</v>
      </c>
      <c r="AO678">
        <v>6101</v>
      </c>
    </row>
    <row r="679" spans="1:41" x14ac:dyDescent="0.3">
      <c r="A679" s="68" t="s">
        <v>520</v>
      </c>
      <c r="B679" s="20">
        <v>0</v>
      </c>
      <c r="C679" s="20">
        <v>0</v>
      </c>
      <c r="D679" s="20">
        <v>0.1</v>
      </c>
      <c r="E679" t="s">
        <v>0</v>
      </c>
      <c r="F679" t="s">
        <v>3</v>
      </c>
      <c r="G679" s="39" t="e">
        <f t="shared" si="69"/>
        <v>#VALUE!</v>
      </c>
      <c r="H679" t="s">
        <v>3</v>
      </c>
      <c r="K679" t="s">
        <v>3</v>
      </c>
      <c r="L679" s="57" t="str">
        <f>IF(OR(H_24!$F679="---",H_24!$F679="infeas",H_24!$F679="inf"),"---",(H_24!$F679/M679)-1)</f>
        <v>---</v>
      </c>
      <c r="M679" s="20">
        <f>Model_dem!L419</f>
        <v>651</v>
      </c>
      <c r="N679">
        <f>Model_dem!G419</f>
        <v>651</v>
      </c>
      <c r="P679" t="str">
        <f>IF(OR(H_24!$Q679&lt;&gt;A679,R679&lt;&gt;B679,S679&lt;&gt;C679,T679&lt;&gt;D679),"Aqui", " ")</f>
        <v>Aqui</v>
      </c>
      <c r="Q679" t="s">
        <v>518</v>
      </c>
      <c r="R679">
        <v>0</v>
      </c>
      <c r="S679">
        <v>0</v>
      </c>
      <c r="T679">
        <v>0.05</v>
      </c>
      <c r="U679">
        <v>100</v>
      </c>
      <c r="V679">
        <v>1043</v>
      </c>
      <c r="W679">
        <v>3.5606399999999998</v>
      </c>
      <c r="X679">
        <v>0</v>
      </c>
      <c r="Y679">
        <v>49932</v>
      </c>
      <c r="Z679">
        <v>1800.01</v>
      </c>
      <c r="AA679">
        <v>296863</v>
      </c>
      <c r="AE679" t="s">
        <v>522</v>
      </c>
      <c r="AF679">
        <v>2</v>
      </c>
      <c r="AG679">
        <v>10</v>
      </c>
      <c r="AH679">
        <v>0.15</v>
      </c>
      <c r="AI679">
        <v>100</v>
      </c>
      <c r="AJ679">
        <v>1109</v>
      </c>
      <c r="AK679">
        <v>473.46699999999998</v>
      </c>
      <c r="AL679">
        <v>7</v>
      </c>
      <c r="AM679">
        <v>55</v>
      </c>
      <c r="AN679">
        <v>1800.04</v>
      </c>
      <c r="AO679">
        <v>6946</v>
      </c>
    </row>
    <row r="680" spans="1:41" x14ac:dyDescent="0.3">
      <c r="A680" s="65" t="s">
        <v>520</v>
      </c>
      <c r="B680" s="66">
        <v>0</v>
      </c>
      <c r="C680" s="66">
        <v>0</v>
      </c>
      <c r="D680" s="66">
        <v>0.15</v>
      </c>
      <c r="E680" t="s">
        <v>0</v>
      </c>
      <c r="F680" t="s">
        <v>3</v>
      </c>
      <c r="G680" s="39" t="e">
        <f t="shared" si="69"/>
        <v>#VALUE!</v>
      </c>
      <c r="H680" t="s">
        <v>3</v>
      </c>
      <c r="K680" t="s">
        <v>3</v>
      </c>
      <c r="L680" s="57" t="str">
        <f>IF(OR(H_24!$F680="---",H_24!$F680="infeas",H_24!$F680="inf"),"---",(H_24!$F680/M680)-1)</f>
        <v>---</v>
      </c>
      <c r="M680" s="20">
        <f>Model_dem!L420</f>
        <v>651</v>
      </c>
      <c r="N680">
        <f>Model_dem!G420</f>
        <v>651</v>
      </c>
      <c r="P680" t="str">
        <f>IF(OR(H_24!$Q680&lt;&gt;A680,R680&lt;&gt;B680,S680&lt;&gt;C680,T680&lt;&gt;D680),"Aqui", " ")</f>
        <v>Aqui</v>
      </c>
      <c r="Q680" t="s">
        <v>518</v>
      </c>
      <c r="R680">
        <v>0</v>
      </c>
      <c r="S680">
        <v>0</v>
      </c>
      <c r="T680">
        <v>0.1</v>
      </c>
      <c r="U680">
        <v>100</v>
      </c>
      <c r="V680">
        <v>1043</v>
      </c>
      <c r="W680">
        <v>7.3153800000000002</v>
      </c>
      <c r="X680">
        <v>6</v>
      </c>
      <c r="Y680">
        <v>45312</v>
      </c>
      <c r="Z680">
        <v>1800.01</v>
      </c>
      <c r="AA680">
        <v>250451</v>
      </c>
      <c r="AE680" t="s">
        <v>522</v>
      </c>
      <c r="AF680">
        <v>2</v>
      </c>
      <c r="AG680">
        <v>10</v>
      </c>
      <c r="AH680">
        <v>0.2</v>
      </c>
      <c r="AI680">
        <v>100</v>
      </c>
      <c r="AJ680">
        <v>1120</v>
      </c>
      <c r="AK680">
        <v>159.75399999999999</v>
      </c>
      <c r="AL680">
        <v>0</v>
      </c>
      <c r="AM680">
        <v>21</v>
      </c>
      <c r="AN680">
        <v>1800.41</v>
      </c>
      <c r="AO680">
        <v>3885</v>
      </c>
    </row>
    <row r="681" spans="1:41" x14ac:dyDescent="0.3">
      <c r="A681" s="68" t="s">
        <v>520</v>
      </c>
      <c r="B681" s="20">
        <v>0</v>
      </c>
      <c r="C681" s="20">
        <v>0</v>
      </c>
      <c r="D681" s="20">
        <v>0.2</v>
      </c>
      <c r="E681" t="s">
        <v>0</v>
      </c>
      <c r="F681" t="s">
        <v>3</v>
      </c>
      <c r="G681" s="39" t="e">
        <f t="shared" si="69"/>
        <v>#VALUE!</v>
      </c>
      <c r="H681" t="s">
        <v>3</v>
      </c>
      <c r="K681" t="s">
        <v>3</v>
      </c>
      <c r="L681" s="57" t="str">
        <f>IF(OR(H_24!$F681="---",H_24!$F681="infeas",H_24!$F681="inf"),"---",(H_24!$F681/M681)-1)</f>
        <v>---</v>
      </c>
      <c r="M681" s="20">
        <f>Model_dem!L421</f>
        <v>651</v>
      </c>
      <c r="N681">
        <f>Model_dem!G421</f>
        <v>651</v>
      </c>
      <c r="P681" t="str">
        <f>IF(OR(H_24!$Q681&lt;&gt;A681,R681&lt;&gt;B681,S681&lt;&gt;C681,T681&lt;&gt;D681),"Aqui", " ")</f>
        <v>Aqui</v>
      </c>
      <c r="Q681" t="s">
        <v>518</v>
      </c>
      <c r="R681">
        <v>0</v>
      </c>
      <c r="S681">
        <v>0</v>
      </c>
      <c r="T681">
        <v>0.15</v>
      </c>
      <c r="U681">
        <v>100</v>
      </c>
      <c r="V681">
        <v>1043</v>
      </c>
      <c r="W681">
        <v>19.040800000000001</v>
      </c>
      <c r="X681">
        <v>50</v>
      </c>
      <c r="Y681">
        <v>52769</v>
      </c>
      <c r="Z681">
        <v>1800</v>
      </c>
      <c r="AA681">
        <v>287400</v>
      </c>
      <c r="AE681" t="s">
        <v>522</v>
      </c>
      <c r="AF681">
        <v>2</v>
      </c>
      <c r="AG681">
        <v>25</v>
      </c>
      <c r="AH681">
        <v>0.05</v>
      </c>
      <c r="AI681">
        <v>100</v>
      </c>
      <c r="AJ681">
        <v>1108</v>
      </c>
      <c r="AK681">
        <v>179.24799999999999</v>
      </c>
      <c r="AL681">
        <v>0</v>
      </c>
      <c r="AM681">
        <v>58</v>
      </c>
      <c r="AN681">
        <v>1800.34</v>
      </c>
      <c r="AO681">
        <v>7564</v>
      </c>
    </row>
    <row r="682" spans="1:41" x14ac:dyDescent="0.3">
      <c r="A682" s="65" t="s">
        <v>520</v>
      </c>
      <c r="B682" s="66">
        <v>1</v>
      </c>
      <c r="C682" s="66">
        <v>5</v>
      </c>
      <c r="D682" s="66">
        <v>0.05</v>
      </c>
      <c r="E682" t="s">
        <v>0</v>
      </c>
      <c r="F682" t="s">
        <v>3</v>
      </c>
      <c r="G682" s="39" t="e">
        <f t="shared" si="69"/>
        <v>#VALUE!</v>
      </c>
      <c r="H682" t="s">
        <v>3</v>
      </c>
      <c r="K682" t="s">
        <v>3</v>
      </c>
      <c r="L682" s="57" t="str">
        <f>IF(OR(H_24!$F682="---",H_24!$F682="infeas",H_24!$F682="inf"),"---",(H_24!$F682/M682)-1)</f>
        <v>---</v>
      </c>
      <c r="M682" s="20">
        <f>Model_dem!L422</f>
        <v>651</v>
      </c>
      <c r="N682">
        <f>Model_dem!G422</f>
        <v>651</v>
      </c>
      <c r="P682" t="str">
        <f>IF(OR(H_24!$Q682&lt;&gt;A682,R682&lt;&gt;B682,S682&lt;&gt;C682,T682&lt;&gt;D682),"Aqui", " ")</f>
        <v>Aqui</v>
      </c>
      <c r="Q682" t="s">
        <v>518</v>
      </c>
      <c r="R682">
        <v>0</v>
      </c>
      <c r="S682">
        <v>0</v>
      </c>
      <c r="T682">
        <v>0.2</v>
      </c>
      <c r="U682">
        <v>100</v>
      </c>
      <c r="V682">
        <v>1043</v>
      </c>
      <c r="W682">
        <v>12.0877</v>
      </c>
      <c r="X682">
        <v>16</v>
      </c>
      <c r="Y682">
        <v>53053</v>
      </c>
      <c r="Z682">
        <v>1800.01</v>
      </c>
      <c r="AA682">
        <v>290159</v>
      </c>
      <c r="AE682" t="s">
        <v>522</v>
      </c>
      <c r="AF682">
        <v>2</v>
      </c>
      <c r="AG682">
        <v>25</v>
      </c>
      <c r="AH682">
        <v>0.1</v>
      </c>
      <c r="AI682">
        <v>100</v>
      </c>
      <c r="AJ682">
        <v>1125</v>
      </c>
      <c r="AK682">
        <v>1243.56</v>
      </c>
      <c r="AL682">
        <v>9</v>
      </c>
      <c r="AM682">
        <v>18</v>
      </c>
      <c r="AN682">
        <v>1801.53</v>
      </c>
      <c r="AO682">
        <v>3225</v>
      </c>
    </row>
    <row r="683" spans="1:41" x14ac:dyDescent="0.3">
      <c r="A683" s="68" t="s">
        <v>520</v>
      </c>
      <c r="B683" s="20">
        <v>1</v>
      </c>
      <c r="C683" s="20">
        <v>5</v>
      </c>
      <c r="D683" s="20">
        <v>0.1</v>
      </c>
      <c r="E683" t="s">
        <v>0</v>
      </c>
      <c r="F683" t="s">
        <v>3</v>
      </c>
      <c r="G683" s="39" t="e">
        <f t="shared" si="69"/>
        <v>#VALUE!</v>
      </c>
      <c r="H683" t="s">
        <v>3</v>
      </c>
      <c r="K683" t="s">
        <v>3</v>
      </c>
      <c r="L683" s="57" t="str">
        <f>IF(OR(H_24!$F683="---",H_24!$F683="infeas",H_24!$F683="inf"),"---",(H_24!$F683/M683)-1)</f>
        <v>---</v>
      </c>
      <c r="M683" s="20">
        <f>Model_dem!L423</f>
        <v>651</v>
      </c>
      <c r="N683">
        <f>Model_dem!G423</f>
        <v>651</v>
      </c>
      <c r="P683" t="str">
        <f>IF(OR(H_24!$Q683&lt;&gt;A683,R683&lt;&gt;B683,S683&lt;&gt;C683,T683&lt;&gt;D683),"Aqui", " ")</f>
        <v>Aqui</v>
      </c>
      <c r="Q683" t="s">
        <v>518</v>
      </c>
      <c r="R683">
        <v>1</v>
      </c>
      <c r="S683">
        <v>5</v>
      </c>
      <c r="T683">
        <v>0.05</v>
      </c>
      <c r="U683">
        <v>100</v>
      </c>
      <c r="V683">
        <v>1047</v>
      </c>
      <c r="W683">
        <v>50.708799999999997</v>
      </c>
      <c r="X683">
        <v>39</v>
      </c>
      <c r="Y683">
        <v>9968</v>
      </c>
      <c r="Z683">
        <v>1800.05</v>
      </c>
      <c r="AA683">
        <v>169435</v>
      </c>
      <c r="AE683" t="s">
        <v>522</v>
      </c>
      <c r="AF683">
        <v>2</v>
      </c>
      <c r="AG683">
        <v>25</v>
      </c>
      <c r="AH683">
        <v>0.15</v>
      </c>
      <c r="AI683">
        <v>100</v>
      </c>
      <c r="AJ683">
        <v>1158</v>
      </c>
      <c r="AK683">
        <v>900.03200000000004</v>
      </c>
      <c r="AL683">
        <v>0</v>
      </c>
      <c r="AM683">
        <v>5</v>
      </c>
      <c r="AN683">
        <v>1819.4</v>
      </c>
      <c r="AO683">
        <v>1111</v>
      </c>
    </row>
    <row r="684" spans="1:41" x14ac:dyDescent="0.3">
      <c r="A684" s="65" t="s">
        <v>520</v>
      </c>
      <c r="B684" s="66">
        <v>1</v>
      </c>
      <c r="C684" s="66">
        <v>5</v>
      </c>
      <c r="D684" s="66">
        <v>0.15</v>
      </c>
      <c r="E684" t="s">
        <v>0</v>
      </c>
      <c r="F684" t="s">
        <v>3</v>
      </c>
      <c r="G684" s="39" t="e">
        <f t="shared" si="69"/>
        <v>#VALUE!</v>
      </c>
      <c r="H684" t="s">
        <v>3</v>
      </c>
      <c r="K684" t="s">
        <v>3</v>
      </c>
      <c r="L684" s="57" t="str">
        <f>IF(OR(H_24!$F684="---",H_24!$F684="infeas",H_24!$F684="inf"),"---",(H_24!$F684/M684)-1)</f>
        <v>---</v>
      </c>
      <c r="M684" s="20">
        <f>Model_dem!L424</f>
        <v>651</v>
      </c>
      <c r="N684">
        <f>Model_dem!G424</f>
        <v>653</v>
      </c>
      <c r="P684" t="str">
        <f>IF(OR(H_24!$Q684&lt;&gt;A684,R684&lt;&gt;B684,S684&lt;&gt;C684,T684&lt;&gt;D684),"Aqui", " ")</f>
        <v>Aqui</v>
      </c>
      <c r="Q684" t="s">
        <v>518</v>
      </c>
      <c r="R684">
        <v>1</v>
      </c>
      <c r="S684">
        <v>5</v>
      </c>
      <c r="T684">
        <v>0.1</v>
      </c>
      <c r="U684">
        <v>100</v>
      </c>
      <c r="V684">
        <v>1047</v>
      </c>
      <c r="W684">
        <v>111.408</v>
      </c>
      <c r="X684">
        <v>8</v>
      </c>
      <c r="Y684">
        <v>789</v>
      </c>
      <c r="Z684">
        <v>1800.81</v>
      </c>
      <c r="AA684">
        <v>32178</v>
      </c>
      <c r="AE684" t="s">
        <v>522</v>
      </c>
      <c r="AF684">
        <v>2</v>
      </c>
      <c r="AG684">
        <v>25</v>
      </c>
      <c r="AH684">
        <v>0.2</v>
      </c>
      <c r="AI684">
        <v>100</v>
      </c>
      <c r="AJ684" t="s">
        <v>46</v>
      </c>
      <c r="AK684">
        <v>60.022300000000001</v>
      </c>
      <c r="AL684">
        <v>0</v>
      </c>
      <c r="AM684">
        <v>1</v>
      </c>
      <c r="AN684">
        <v>1800.88</v>
      </c>
      <c r="AO684">
        <v>29</v>
      </c>
    </row>
    <row r="685" spans="1:41" x14ac:dyDescent="0.3">
      <c r="A685" s="68" t="s">
        <v>520</v>
      </c>
      <c r="B685" s="20">
        <v>1</v>
      </c>
      <c r="C685" s="20">
        <v>5</v>
      </c>
      <c r="D685" s="20">
        <v>0.2</v>
      </c>
      <c r="E685" t="s">
        <v>0</v>
      </c>
      <c r="F685" t="s">
        <v>3</v>
      </c>
      <c r="G685" s="39" t="e">
        <f t="shared" si="69"/>
        <v>#VALUE!</v>
      </c>
      <c r="H685" t="s">
        <v>3</v>
      </c>
      <c r="K685" t="s">
        <v>3</v>
      </c>
      <c r="L685" s="57" t="str">
        <f>IF(OR(H_24!$F685="---",H_24!$F685="infeas",H_24!$F685="inf"),"---",(H_24!$F685/M685)-1)</f>
        <v>---</v>
      </c>
      <c r="M685" s="20">
        <f>Model_dem!L425</f>
        <v>651</v>
      </c>
      <c r="N685">
        <f>Model_dem!G425</f>
        <v>653</v>
      </c>
      <c r="P685" t="str">
        <f>IF(OR(H_24!$Q685&lt;&gt;A685,R685&lt;&gt;B685,S685&lt;&gt;C685,T685&lt;&gt;D685),"Aqui", " ")</f>
        <v>Aqui</v>
      </c>
      <c r="Q685" t="s">
        <v>518</v>
      </c>
      <c r="R685">
        <v>1</v>
      </c>
      <c r="S685">
        <v>5</v>
      </c>
      <c r="T685">
        <v>0.15</v>
      </c>
      <c r="U685">
        <v>100</v>
      </c>
      <c r="V685">
        <v>1047</v>
      </c>
      <c r="W685">
        <v>24.061499999999999</v>
      </c>
      <c r="X685">
        <v>25</v>
      </c>
      <c r="Y685">
        <v>11025</v>
      </c>
      <c r="Z685">
        <v>1800.02</v>
      </c>
      <c r="AA685">
        <v>143264</v>
      </c>
      <c r="AE685" t="s">
        <v>522</v>
      </c>
      <c r="AF685">
        <v>2</v>
      </c>
      <c r="AG685">
        <v>50</v>
      </c>
      <c r="AH685">
        <v>0.05</v>
      </c>
      <c r="AI685">
        <v>100</v>
      </c>
      <c r="AJ685">
        <v>1115</v>
      </c>
      <c r="AK685">
        <v>202.77199999999999</v>
      </c>
      <c r="AL685">
        <v>3</v>
      </c>
      <c r="AM685">
        <v>63</v>
      </c>
      <c r="AN685">
        <v>1800.08</v>
      </c>
      <c r="AO685">
        <v>9363</v>
      </c>
    </row>
    <row r="686" spans="1:41" x14ac:dyDescent="0.3">
      <c r="A686" s="65" t="s">
        <v>520</v>
      </c>
      <c r="B686" s="66">
        <v>1</v>
      </c>
      <c r="C686" s="66">
        <v>10</v>
      </c>
      <c r="D686" s="66">
        <v>0.05</v>
      </c>
      <c r="E686" t="s">
        <v>0</v>
      </c>
      <c r="F686" t="s">
        <v>3</v>
      </c>
      <c r="G686" s="39" t="e">
        <f t="shared" si="69"/>
        <v>#VALUE!</v>
      </c>
      <c r="H686" t="s">
        <v>3</v>
      </c>
      <c r="K686" t="s">
        <v>3</v>
      </c>
      <c r="L686" s="57" t="str">
        <f>IF(OR(H_24!$F686="---",H_24!$F686="infeas",H_24!$F686="inf"),"---",(H_24!$F686/M686)-1)</f>
        <v>---</v>
      </c>
      <c r="M686" s="20">
        <f>Model_dem!L426</f>
        <v>651</v>
      </c>
      <c r="N686">
        <f>Model_dem!G426</f>
        <v>651</v>
      </c>
      <c r="P686" t="str">
        <f>IF(OR(H_24!$Q686&lt;&gt;A686,R686&lt;&gt;B686,S686&lt;&gt;C686,T686&lt;&gt;D686),"Aqui", " ")</f>
        <v>Aqui</v>
      </c>
      <c r="Q686" t="s">
        <v>518</v>
      </c>
      <c r="R686">
        <v>1</v>
      </c>
      <c r="S686">
        <v>5</v>
      </c>
      <c r="T686">
        <v>0.2</v>
      </c>
      <c r="U686">
        <v>100</v>
      </c>
      <c r="V686">
        <v>1055</v>
      </c>
      <c r="W686">
        <v>14.9095</v>
      </c>
      <c r="X686">
        <v>4</v>
      </c>
      <c r="Y686">
        <v>7945</v>
      </c>
      <c r="Z686">
        <v>1800.12</v>
      </c>
      <c r="AA686">
        <v>142611</v>
      </c>
      <c r="AE686" t="s">
        <v>522</v>
      </c>
      <c r="AF686">
        <v>2</v>
      </c>
      <c r="AG686">
        <v>50</v>
      </c>
      <c r="AH686">
        <v>0.1</v>
      </c>
      <c r="AI686">
        <v>100</v>
      </c>
      <c r="AJ686">
        <v>1132</v>
      </c>
      <c r="AK686">
        <v>760.27599999999995</v>
      </c>
      <c r="AL686">
        <v>9</v>
      </c>
      <c r="AM686">
        <v>30</v>
      </c>
      <c r="AN686">
        <v>1800.75</v>
      </c>
      <c r="AO686">
        <v>5744</v>
      </c>
    </row>
    <row r="687" spans="1:41" x14ac:dyDescent="0.3">
      <c r="A687" s="68" t="s">
        <v>520</v>
      </c>
      <c r="B687" s="20">
        <v>1</v>
      </c>
      <c r="C687" s="20">
        <v>10</v>
      </c>
      <c r="D687" s="20">
        <v>0.1</v>
      </c>
      <c r="E687" t="s">
        <v>0</v>
      </c>
      <c r="F687" t="s">
        <v>3</v>
      </c>
      <c r="G687" s="39" t="e">
        <f t="shared" si="69"/>
        <v>#VALUE!</v>
      </c>
      <c r="H687" t="s">
        <v>3</v>
      </c>
      <c r="K687" t="s">
        <v>3</v>
      </c>
      <c r="L687" s="57" t="str">
        <f>IF(OR(H_24!$F687="---",H_24!$F687="infeas",H_24!$F687="inf"),"---",(H_24!$F687/M687)-1)</f>
        <v>---</v>
      </c>
      <c r="M687" s="20">
        <f>Model_dem!L427</f>
        <v>651</v>
      </c>
      <c r="N687">
        <f>Model_dem!G427</f>
        <v>651</v>
      </c>
      <c r="P687" t="str">
        <f>IF(OR(H_24!$Q687&lt;&gt;A687,R687&lt;&gt;B687,S687&lt;&gt;C687,T687&lt;&gt;D687),"Aqui", " ")</f>
        <v>Aqui</v>
      </c>
      <c r="Q687" t="s">
        <v>518</v>
      </c>
      <c r="R687">
        <v>1</v>
      </c>
      <c r="S687">
        <v>10</v>
      </c>
      <c r="T687">
        <v>0.05</v>
      </c>
      <c r="U687">
        <v>100</v>
      </c>
      <c r="V687">
        <v>1045</v>
      </c>
      <c r="W687">
        <v>6.6638200000000003</v>
      </c>
      <c r="X687">
        <v>0</v>
      </c>
      <c r="Y687">
        <v>19017</v>
      </c>
      <c r="Z687">
        <v>1800.09</v>
      </c>
      <c r="AA687">
        <v>122798</v>
      </c>
      <c r="AE687" t="s">
        <v>522</v>
      </c>
      <c r="AF687">
        <v>2</v>
      </c>
      <c r="AG687">
        <v>50</v>
      </c>
      <c r="AH687">
        <v>0.15</v>
      </c>
      <c r="AI687">
        <v>100</v>
      </c>
      <c r="AJ687" t="s">
        <v>46</v>
      </c>
      <c r="AK687">
        <v>60.035499999999999</v>
      </c>
      <c r="AL687">
        <v>0</v>
      </c>
      <c r="AM687">
        <v>1</v>
      </c>
      <c r="AN687">
        <v>1800.97</v>
      </c>
      <c r="AO687">
        <v>29</v>
      </c>
    </row>
    <row r="688" spans="1:41" x14ac:dyDescent="0.3">
      <c r="A688" s="65" t="s">
        <v>520</v>
      </c>
      <c r="B688" s="66">
        <v>1</v>
      </c>
      <c r="C688" s="66">
        <v>10</v>
      </c>
      <c r="D688" s="66">
        <v>0.15</v>
      </c>
      <c r="E688" t="s">
        <v>0</v>
      </c>
      <c r="F688" t="s">
        <v>3</v>
      </c>
      <c r="G688" s="39" t="e">
        <f t="shared" si="69"/>
        <v>#VALUE!</v>
      </c>
      <c r="H688" t="s">
        <v>3</v>
      </c>
      <c r="K688" t="s">
        <v>3</v>
      </c>
      <c r="L688" s="57" t="str">
        <f>IF(OR(H_24!$F688="---",H_24!$F688="infeas",H_24!$F688="inf"),"---",(H_24!$F688/M688)-1)</f>
        <v>---</v>
      </c>
      <c r="M688" s="20">
        <f>Model_dem!L428</f>
        <v>651</v>
      </c>
      <c r="N688">
        <f>Model_dem!G428</f>
        <v>653</v>
      </c>
      <c r="P688" t="str">
        <f>IF(OR(H_24!$Q688&lt;&gt;A688,R688&lt;&gt;B688,S688&lt;&gt;C688,T688&lt;&gt;D688),"Aqui", " ")</f>
        <v>Aqui</v>
      </c>
      <c r="Q688" t="s">
        <v>518</v>
      </c>
      <c r="R688">
        <v>1</v>
      </c>
      <c r="S688">
        <v>10</v>
      </c>
      <c r="T688">
        <v>0.1</v>
      </c>
      <c r="U688">
        <v>100</v>
      </c>
      <c r="V688">
        <v>1047</v>
      </c>
      <c r="W688">
        <v>15.7554</v>
      </c>
      <c r="X688">
        <v>0</v>
      </c>
      <c r="Y688">
        <v>11421</v>
      </c>
      <c r="Z688">
        <v>1800</v>
      </c>
      <c r="AA688">
        <v>124534</v>
      </c>
      <c r="AE688" t="s">
        <v>522</v>
      </c>
      <c r="AF688">
        <v>2</v>
      </c>
      <c r="AG688">
        <v>50</v>
      </c>
      <c r="AH688">
        <v>0.2</v>
      </c>
      <c r="AI688">
        <v>100</v>
      </c>
      <c r="AJ688" t="s">
        <v>46</v>
      </c>
      <c r="AK688">
        <v>60.0364</v>
      </c>
      <c r="AL688">
        <v>0</v>
      </c>
      <c r="AM688">
        <v>1</v>
      </c>
      <c r="AN688">
        <v>1800.65</v>
      </c>
      <c r="AO688">
        <v>29</v>
      </c>
    </row>
    <row r="689" spans="1:41" x14ac:dyDescent="0.3">
      <c r="A689" s="68" t="s">
        <v>520</v>
      </c>
      <c r="B689" s="20">
        <v>1</v>
      </c>
      <c r="C689" s="20">
        <v>10</v>
      </c>
      <c r="D689" s="20">
        <v>0.2</v>
      </c>
      <c r="E689" t="s">
        <v>0</v>
      </c>
      <c r="F689" t="s">
        <v>3</v>
      </c>
      <c r="G689" s="39" t="e">
        <f t="shared" si="69"/>
        <v>#VALUE!</v>
      </c>
      <c r="H689" t="s">
        <v>3</v>
      </c>
      <c r="K689" t="s">
        <v>3</v>
      </c>
      <c r="L689" s="57" t="str">
        <f>IF(OR(H_24!$F689="---",H_24!$F689="infeas",H_24!$F689="inf"),"---",(H_24!$F689/M689)-1)</f>
        <v>---</v>
      </c>
      <c r="M689" s="20">
        <f>Model_dem!L429</f>
        <v>651</v>
      </c>
      <c r="N689">
        <f>Model_dem!G429</f>
        <v>653</v>
      </c>
      <c r="P689" t="str">
        <f>IF(OR(H_24!$Q689&lt;&gt;A689,R689&lt;&gt;B689,S689&lt;&gt;C689,T689&lt;&gt;D689),"Aqui", " ")</f>
        <v>Aqui</v>
      </c>
      <c r="Q689" t="s">
        <v>518</v>
      </c>
      <c r="R689">
        <v>1</v>
      </c>
      <c r="S689">
        <v>10</v>
      </c>
      <c r="T689">
        <v>0.15</v>
      </c>
      <c r="U689">
        <v>100</v>
      </c>
      <c r="V689">
        <v>1047</v>
      </c>
      <c r="W689">
        <v>17.074200000000001</v>
      </c>
      <c r="X689">
        <v>0</v>
      </c>
      <c r="Y689">
        <v>10641</v>
      </c>
      <c r="Z689">
        <v>1800.29</v>
      </c>
      <c r="AA689">
        <v>133540</v>
      </c>
      <c r="AE689" t="s">
        <v>522</v>
      </c>
      <c r="AF689">
        <v>3</v>
      </c>
      <c r="AG689">
        <v>0</v>
      </c>
      <c r="AH689">
        <v>0.05</v>
      </c>
      <c r="AI689">
        <v>100</v>
      </c>
      <c r="AJ689">
        <v>1132</v>
      </c>
      <c r="AK689">
        <v>362.23</v>
      </c>
      <c r="AL689">
        <v>19</v>
      </c>
      <c r="AM689">
        <v>119</v>
      </c>
      <c r="AN689">
        <v>1800.03</v>
      </c>
      <c r="AO689">
        <v>17388</v>
      </c>
    </row>
    <row r="690" spans="1:41" x14ac:dyDescent="0.3">
      <c r="A690" s="65" t="s">
        <v>520</v>
      </c>
      <c r="B690" s="66">
        <v>1</v>
      </c>
      <c r="C690" s="66">
        <v>25</v>
      </c>
      <c r="D690" s="66">
        <v>0.05</v>
      </c>
      <c r="E690" t="s">
        <v>0</v>
      </c>
      <c r="F690" t="s">
        <v>3</v>
      </c>
      <c r="G690" s="39" t="e">
        <f t="shared" si="69"/>
        <v>#VALUE!</v>
      </c>
      <c r="H690" t="s">
        <v>3</v>
      </c>
      <c r="K690" t="s">
        <v>3</v>
      </c>
      <c r="L690" s="57" t="str">
        <f>IF(OR(H_24!$F690="---",H_24!$F690="infeas",H_24!$F690="inf"),"---",(H_24!$F690/M690)-1)</f>
        <v>---</v>
      </c>
      <c r="M690" s="20">
        <f>Model_dem!L430</f>
        <v>651</v>
      </c>
      <c r="N690">
        <f>Model_dem!G430</f>
        <v>653</v>
      </c>
      <c r="P690" t="str">
        <f>IF(OR(H_24!$Q690&lt;&gt;A690,R690&lt;&gt;B690,S690&lt;&gt;C690,T690&lt;&gt;D690),"Aqui", " ")</f>
        <v>Aqui</v>
      </c>
      <c r="Q690" t="s">
        <v>518</v>
      </c>
      <c r="R690">
        <v>1</v>
      </c>
      <c r="S690">
        <v>10</v>
      </c>
      <c r="T690">
        <v>0.2</v>
      </c>
      <c r="U690">
        <v>100</v>
      </c>
      <c r="V690">
        <v>1055</v>
      </c>
      <c r="W690">
        <v>25.4574</v>
      </c>
      <c r="X690">
        <v>7</v>
      </c>
      <c r="Y690">
        <v>5717</v>
      </c>
      <c r="Z690">
        <v>1800.05</v>
      </c>
      <c r="AA690">
        <v>116350</v>
      </c>
      <c r="AE690" t="s">
        <v>522</v>
      </c>
      <c r="AF690">
        <v>3</v>
      </c>
      <c r="AG690">
        <v>0</v>
      </c>
      <c r="AH690">
        <v>0.1</v>
      </c>
      <c r="AI690">
        <v>100</v>
      </c>
      <c r="AJ690" t="s">
        <v>511</v>
      </c>
      <c r="AK690" t="s">
        <v>511</v>
      </c>
      <c r="AL690" t="s">
        <v>511</v>
      </c>
      <c r="AM690" t="s">
        <v>511</v>
      </c>
      <c r="AN690" t="s">
        <v>511</v>
      </c>
    </row>
    <row r="691" spans="1:41" x14ac:dyDescent="0.3">
      <c r="A691" s="68" t="s">
        <v>520</v>
      </c>
      <c r="B691" s="20">
        <v>1</v>
      </c>
      <c r="C691" s="20">
        <v>25</v>
      </c>
      <c r="D691" s="20">
        <v>0.1</v>
      </c>
      <c r="E691" t="s">
        <v>0</v>
      </c>
      <c r="F691" t="s">
        <v>3</v>
      </c>
      <c r="G691" s="39" t="e">
        <f t="shared" si="69"/>
        <v>#VALUE!</v>
      </c>
      <c r="H691" t="s">
        <v>3</v>
      </c>
      <c r="K691" t="s">
        <v>3</v>
      </c>
      <c r="L691" s="57" t="str">
        <f>IF(OR(H_24!$F691="---",H_24!$F691="infeas",H_24!$F691="inf"),"---",(H_24!$F691/M691)-1)</f>
        <v>---</v>
      </c>
      <c r="M691" s="20">
        <f>Model_dem!L431</f>
        <v>651</v>
      </c>
      <c r="N691">
        <f>Model_dem!G431</f>
        <v>653</v>
      </c>
      <c r="P691" t="str">
        <f>IF(OR(H_24!$Q691&lt;&gt;A691,R691&lt;&gt;B691,S691&lt;&gt;C691,T691&lt;&gt;D691),"Aqui", " ")</f>
        <v>Aqui</v>
      </c>
      <c r="Q691" t="s">
        <v>518</v>
      </c>
      <c r="R691">
        <v>1</v>
      </c>
      <c r="S691">
        <v>25</v>
      </c>
      <c r="T691">
        <v>0.05</v>
      </c>
      <c r="U691">
        <v>100</v>
      </c>
      <c r="V691">
        <v>1047</v>
      </c>
      <c r="W691">
        <v>24.91</v>
      </c>
      <c r="X691">
        <v>0</v>
      </c>
      <c r="Y691">
        <v>4451</v>
      </c>
      <c r="Z691">
        <v>1800.24</v>
      </c>
      <c r="AA691">
        <v>90147</v>
      </c>
      <c r="AE691" t="s">
        <v>522</v>
      </c>
      <c r="AF691">
        <v>3</v>
      </c>
      <c r="AG691">
        <v>0</v>
      </c>
      <c r="AH691">
        <v>0.15</v>
      </c>
      <c r="AI691">
        <v>100</v>
      </c>
      <c r="AJ691" t="s">
        <v>511</v>
      </c>
      <c r="AK691" t="s">
        <v>511</v>
      </c>
      <c r="AL691" t="s">
        <v>511</v>
      </c>
      <c r="AM691" t="s">
        <v>511</v>
      </c>
      <c r="AN691" t="s">
        <v>511</v>
      </c>
    </row>
    <row r="692" spans="1:41" x14ac:dyDescent="0.3">
      <c r="A692" s="65" t="s">
        <v>520</v>
      </c>
      <c r="B692" s="66">
        <v>1</v>
      </c>
      <c r="C692" s="66">
        <v>25</v>
      </c>
      <c r="D692" s="66">
        <v>0.15</v>
      </c>
      <c r="E692" t="s">
        <v>0</v>
      </c>
      <c r="F692" t="s">
        <v>3</v>
      </c>
      <c r="G692" s="39" t="e">
        <f t="shared" si="69"/>
        <v>#VALUE!</v>
      </c>
      <c r="H692" t="s">
        <v>3</v>
      </c>
      <c r="K692" t="s">
        <v>3</v>
      </c>
      <c r="L692" s="57" t="str">
        <f>IF(OR(H_24!$F692="---",H_24!$F692="infeas",H_24!$F692="inf"),"---",(H_24!$F692/M692)-1)</f>
        <v>---</v>
      </c>
      <c r="M692" s="20">
        <f>Model_dem!L432</f>
        <v>651</v>
      </c>
      <c r="N692">
        <f>Model_dem!G432</f>
        <v>657</v>
      </c>
      <c r="P692" t="str">
        <f>IF(OR(H_24!$Q692&lt;&gt;A692,R692&lt;&gt;B692,S692&lt;&gt;C692,T692&lt;&gt;D692),"Aqui", " ")</f>
        <v>Aqui</v>
      </c>
      <c r="Q692" t="s">
        <v>518</v>
      </c>
      <c r="R692">
        <v>1</v>
      </c>
      <c r="S692">
        <v>25</v>
      </c>
      <c r="T692">
        <v>0.1</v>
      </c>
      <c r="U692">
        <v>100</v>
      </c>
      <c r="V692">
        <v>1059</v>
      </c>
      <c r="W692">
        <v>112.259</v>
      </c>
      <c r="X692">
        <v>12</v>
      </c>
      <c r="Y692">
        <v>866</v>
      </c>
      <c r="Z692">
        <v>1800.9</v>
      </c>
      <c r="AA692">
        <v>43918</v>
      </c>
      <c r="AE692" t="s">
        <v>522</v>
      </c>
      <c r="AF692">
        <v>3</v>
      </c>
      <c r="AG692">
        <v>0</v>
      </c>
      <c r="AH692">
        <v>0.2</v>
      </c>
      <c r="AI692">
        <v>100</v>
      </c>
      <c r="AJ692" t="s">
        <v>511</v>
      </c>
      <c r="AK692" t="s">
        <v>511</v>
      </c>
      <c r="AL692" t="s">
        <v>511</v>
      </c>
      <c r="AM692" t="s">
        <v>511</v>
      </c>
      <c r="AN692" t="s">
        <v>511</v>
      </c>
    </row>
    <row r="693" spans="1:41" x14ac:dyDescent="0.3">
      <c r="A693" s="68" t="s">
        <v>520</v>
      </c>
      <c r="B693" s="20">
        <v>1</v>
      </c>
      <c r="C693" s="20">
        <v>25</v>
      </c>
      <c r="D693" s="20">
        <v>0.2</v>
      </c>
      <c r="E693" t="s">
        <v>0</v>
      </c>
      <c r="F693" t="s">
        <v>3</v>
      </c>
      <c r="G693" s="39" t="e">
        <f t="shared" si="69"/>
        <v>#VALUE!</v>
      </c>
      <c r="H693" t="s">
        <v>3</v>
      </c>
      <c r="K693" t="s">
        <v>3</v>
      </c>
      <c r="L693" s="57" t="str">
        <f>IF(OR(H_24!$F693="---",H_24!$F693="infeas",H_24!$F693="inf"),"---",(H_24!$F693/M693)-1)</f>
        <v>---</v>
      </c>
      <c r="M693" s="20">
        <f>Model_dem!L433</f>
        <v>651</v>
      </c>
      <c r="N693">
        <f>Model_dem!G433</f>
        <v>657</v>
      </c>
      <c r="P693" t="str">
        <f>IF(OR(H_24!$Q693&lt;&gt;A693,R693&lt;&gt;B693,S693&lt;&gt;C693,T693&lt;&gt;D693),"Aqui", " ")</f>
        <v>Aqui</v>
      </c>
      <c r="Q693" t="s">
        <v>518</v>
      </c>
      <c r="R693">
        <v>1</v>
      </c>
      <c r="S693">
        <v>25</v>
      </c>
      <c r="T693">
        <v>0.15</v>
      </c>
      <c r="U693">
        <v>100</v>
      </c>
      <c r="V693">
        <v>1076</v>
      </c>
      <c r="W693">
        <v>43.786000000000001</v>
      </c>
      <c r="X693">
        <v>0</v>
      </c>
      <c r="Y693">
        <v>305</v>
      </c>
      <c r="Z693">
        <v>1801.84</v>
      </c>
      <c r="AA693">
        <v>24346</v>
      </c>
      <c r="AE693" t="s">
        <v>522</v>
      </c>
      <c r="AF693">
        <v>3</v>
      </c>
      <c r="AG693">
        <v>10</v>
      </c>
      <c r="AH693">
        <v>0.05</v>
      </c>
      <c r="AI693">
        <v>100</v>
      </c>
      <c r="AJ693">
        <v>1132</v>
      </c>
      <c r="AK693">
        <v>590.38400000000001</v>
      </c>
      <c r="AL693">
        <v>23</v>
      </c>
      <c r="AM693">
        <v>119</v>
      </c>
      <c r="AN693">
        <v>1800.02</v>
      </c>
      <c r="AO693">
        <v>16550</v>
      </c>
    </row>
    <row r="694" spans="1:41" x14ac:dyDescent="0.3">
      <c r="A694" s="65" t="s">
        <v>520</v>
      </c>
      <c r="B694" s="66">
        <v>1</v>
      </c>
      <c r="C694" s="66">
        <v>50</v>
      </c>
      <c r="D694" s="66">
        <v>0.05</v>
      </c>
      <c r="E694" t="s">
        <v>0</v>
      </c>
      <c r="F694" t="s">
        <v>3</v>
      </c>
      <c r="G694" s="39" t="e">
        <f t="shared" si="69"/>
        <v>#VALUE!</v>
      </c>
      <c r="H694" t="s">
        <v>3</v>
      </c>
      <c r="K694" t="s">
        <v>3</v>
      </c>
      <c r="L694" s="57" t="str">
        <f>IF(OR(H_24!$F694="---",H_24!$F694="infeas",H_24!$F694="inf"),"---",(H_24!$F694/M694)-1)</f>
        <v>---</v>
      </c>
      <c r="M694" s="20">
        <f>Model_dem!L434</f>
        <v>651</v>
      </c>
      <c r="N694">
        <f>Model_dem!G434</f>
        <v>653</v>
      </c>
      <c r="P694" t="str">
        <f>IF(OR(H_24!$Q694&lt;&gt;A694,R694&lt;&gt;B694,S694&lt;&gt;C694,T694&lt;&gt;D694),"Aqui", " ")</f>
        <v>Aqui</v>
      </c>
      <c r="Q694" t="s">
        <v>518</v>
      </c>
      <c r="R694">
        <v>1</v>
      </c>
      <c r="S694">
        <v>25</v>
      </c>
      <c r="T694">
        <v>0.2</v>
      </c>
      <c r="U694">
        <v>100</v>
      </c>
      <c r="V694">
        <v>1095</v>
      </c>
      <c r="W694">
        <v>470.36399999999998</v>
      </c>
      <c r="X694">
        <v>10</v>
      </c>
      <c r="Y694">
        <v>111</v>
      </c>
      <c r="Z694">
        <v>1808.83</v>
      </c>
      <c r="AA694">
        <v>12961</v>
      </c>
      <c r="AE694" t="s">
        <v>522</v>
      </c>
      <c r="AF694">
        <v>3</v>
      </c>
      <c r="AG694">
        <v>10</v>
      </c>
      <c r="AH694">
        <v>0.1</v>
      </c>
      <c r="AI694">
        <v>100</v>
      </c>
      <c r="AJ694" t="s">
        <v>511</v>
      </c>
      <c r="AK694" t="s">
        <v>511</v>
      </c>
      <c r="AL694" t="s">
        <v>511</v>
      </c>
      <c r="AM694" t="s">
        <v>511</v>
      </c>
      <c r="AN694" t="s">
        <v>511</v>
      </c>
    </row>
    <row r="695" spans="1:41" x14ac:dyDescent="0.3">
      <c r="A695" s="68" t="s">
        <v>520</v>
      </c>
      <c r="B695" s="20">
        <v>1</v>
      </c>
      <c r="C695" s="20">
        <v>50</v>
      </c>
      <c r="D695" s="20">
        <v>0.1</v>
      </c>
      <c r="E695" t="s">
        <v>0</v>
      </c>
      <c r="F695" t="s">
        <v>3</v>
      </c>
      <c r="G695" s="39" t="e">
        <f t="shared" si="69"/>
        <v>#VALUE!</v>
      </c>
      <c r="H695" t="s">
        <v>3</v>
      </c>
      <c r="K695" t="s">
        <v>3</v>
      </c>
      <c r="L695" s="57" t="str">
        <f>IF(OR(H_24!$F695="---",H_24!$F695="infeas",H_24!$F695="inf"),"---",(H_24!$F695/M695)-1)</f>
        <v>---</v>
      </c>
      <c r="M695" s="20">
        <f>Model_dem!L435</f>
        <v>651</v>
      </c>
      <c r="N695">
        <f>Model_dem!G435</f>
        <v>655</v>
      </c>
      <c r="P695" t="str">
        <f>IF(OR(H_24!$Q695&lt;&gt;A695,R695&lt;&gt;B695,S695&lt;&gt;C695,T695&lt;&gt;D695),"Aqui", " ")</f>
        <v>Aqui</v>
      </c>
      <c r="Q695" t="s">
        <v>518</v>
      </c>
      <c r="R695">
        <v>1</v>
      </c>
      <c r="S695">
        <v>50</v>
      </c>
      <c r="T695">
        <v>0.05</v>
      </c>
      <c r="U695">
        <v>100</v>
      </c>
      <c r="V695">
        <v>1058</v>
      </c>
      <c r="W695">
        <v>130.584</v>
      </c>
      <c r="X695">
        <v>33</v>
      </c>
      <c r="Y695">
        <v>1703</v>
      </c>
      <c r="Z695">
        <v>1800</v>
      </c>
      <c r="AA695">
        <v>68324</v>
      </c>
      <c r="AE695" t="s">
        <v>522</v>
      </c>
      <c r="AF695">
        <v>3</v>
      </c>
      <c r="AG695">
        <v>10</v>
      </c>
      <c r="AH695">
        <v>0.15</v>
      </c>
      <c r="AI695">
        <v>100</v>
      </c>
      <c r="AJ695" t="s">
        <v>511</v>
      </c>
      <c r="AK695" t="s">
        <v>511</v>
      </c>
      <c r="AL695" t="s">
        <v>511</v>
      </c>
      <c r="AM695" t="s">
        <v>511</v>
      </c>
      <c r="AN695" t="s">
        <v>511</v>
      </c>
    </row>
    <row r="696" spans="1:41" x14ac:dyDescent="0.3">
      <c r="A696" s="65" t="s">
        <v>520</v>
      </c>
      <c r="B696" s="66">
        <v>1</v>
      </c>
      <c r="C696" s="66">
        <v>50</v>
      </c>
      <c r="D696" s="66">
        <v>0.15</v>
      </c>
      <c r="E696" t="s">
        <v>0</v>
      </c>
      <c r="F696" t="s">
        <v>3</v>
      </c>
      <c r="G696" s="39" t="e">
        <f t="shared" si="69"/>
        <v>#VALUE!</v>
      </c>
      <c r="H696" t="s">
        <v>3</v>
      </c>
      <c r="K696" t="s">
        <v>3</v>
      </c>
      <c r="L696" s="57" t="str">
        <f>IF(OR(H_24!$F696="---",H_24!$F696="infeas",H_24!$F696="inf"),"---",(H_24!$F696/M696)-1)</f>
        <v>---</v>
      </c>
      <c r="M696" s="20">
        <f>Model_dem!L436</f>
        <v>651</v>
      </c>
      <c r="N696">
        <f>Model_dem!G436</f>
        <v>657</v>
      </c>
      <c r="P696" t="str">
        <f>IF(OR(H_24!$Q696&lt;&gt;A696,R696&lt;&gt;B696,S696&lt;&gt;C696,T696&lt;&gt;D696),"Aqui", " ")</f>
        <v>Aqui</v>
      </c>
      <c r="Q696" t="s">
        <v>518</v>
      </c>
      <c r="R696">
        <v>1</v>
      </c>
      <c r="S696">
        <v>50</v>
      </c>
      <c r="T696">
        <v>0.1</v>
      </c>
      <c r="U696">
        <v>100</v>
      </c>
      <c r="V696">
        <v>1076</v>
      </c>
      <c r="W696">
        <v>139.988</v>
      </c>
      <c r="X696">
        <v>4</v>
      </c>
      <c r="Y696">
        <v>163</v>
      </c>
      <c r="Z696">
        <v>1810.24</v>
      </c>
      <c r="AA696">
        <v>17786</v>
      </c>
      <c r="AE696" t="s">
        <v>522</v>
      </c>
      <c r="AF696">
        <v>3</v>
      </c>
      <c r="AG696">
        <v>10</v>
      </c>
      <c r="AH696">
        <v>0.2</v>
      </c>
      <c r="AI696">
        <v>100</v>
      </c>
      <c r="AJ696" t="s">
        <v>511</v>
      </c>
      <c r="AK696" t="s">
        <v>511</v>
      </c>
      <c r="AL696" t="s">
        <v>511</v>
      </c>
      <c r="AM696" t="s">
        <v>511</v>
      </c>
      <c r="AN696" t="s">
        <v>511</v>
      </c>
    </row>
    <row r="697" spans="1:41" x14ac:dyDescent="0.3">
      <c r="A697" s="68" t="s">
        <v>520</v>
      </c>
      <c r="B697" s="20">
        <v>1</v>
      </c>
      <c r="C697" s="20">
        <v>50</v>
      </c>
      <c r="D697" s="20">
        <v>0.2</v>
      </c>
      <c r="E697" t="s">
        <v>1</v>
      </c>
      <c r="F697" t="s">
        <v>3</v>
      </c>
      <c r="G697" s="39" t="e">
        <f t="shared" si="69"/>
        <v>#VALUE!</v>
      </c>
      <c r="H697" t="s">
        <v>3</v>
      </c>
      <c r="K697" t="s">
        <v>3</v>
      </c>
      <c r="L697" s="57" t="str">
        <f>IF(OR(H_24!$F697="---",H_24!$F697="infeas",H_24!$F697="inf"),"---",(H_24!$F697/M697)-1)</f>
        <v>---</v>
      </c>
      <c r="M697" s="20">
        <f>Model_dem!L437</f>
        <v>651</v>
      </c>
      <c r="N697">
        <f>Model_dem!G437</f>
        <v>693</v>
      </c>
      <c r="P697" t="str">
        <f>IF(OR(H_24!$Q697&lt;&gt;A697,R697&lt;&gt;B697,S697&lt;&gt;C697,T697&lt;&gt;D697),"Aqui", " ")</f>
        <v>Aqui</v>
      </c>
      <c r="Q697" t="s">
        <v>518</v>
      </c>
      <c r="R697">
        <v>1</v>
      </c>
      <c r="S697">
        <v>50</v>
      </c>
      <c r="T697">
        <v>0.15</v>
      </c>
      <c r="U697">
        <v>100</v>
      </c>
      <c r="V697">
        <v>1106</v>
      </c>
      <c r="W697">
        <v>308.887</v>
      </c>
      <c r="X697">
        <v>0</v>
      </c>
      <c r="Y697">
        <v>29</v>
      </c>
      <c r="Z697">
        <v>1849.65</v>
      </c>
      <c r="AA697">
        <v>4582</v>
      </c>
      <c r="AE697" t="s">
        <v>522</v>
      </c>
      <c r="AF697">
        <v>3</v>
      </c>
      <c r="AG697">
        <v>25</v>
      </c>
      <c r="AH697">
        <v>0.05</v>
      </c>
      <c r="AI697">
        <v>100</v>
      </c>
      <c r="AJ697">
        <v>1132</v>
      </c>
      <c r="AK697">
        <v>145.12799999999999</v>
      </c>
      <c r="AL697">
        <v>6</v>
      </c>
      <c r="AM697">
        <v>116</v>
      </c>
      <c r="AN697">
        <v>1800.15</v>
      </c>
      <c r="AO697">
        <v>16905</v>
      </c>
    </row>
    <row r="698" spans="1:41" x14ac:dyDescent="0.3">
      <c r="A698" s="65" t="s">
        <v>520</v>
      </c>
      <c r="B698" s="66">
        <v>2</v>
      </c>
      <c r="C698" s="66">
        <v>5</v>
      </c>
      <c r="D698" s="66">
        <v>0.05</v>
      </c>
      <c r="E698" t="s">
        <v>0</v>
      </c>
      <c r="F698" t="s">
        <v>3</v>
      </c>
      <c r="G698" s="39" t="e">
        <f t="shared" si="69"/>
        <v>#VALUE!</v>
      </c>
      <c r="H698" t="s">
        <v>3</v>
      </c>
      <c r="K698" t="s">
        <v>3</v>
      </c>
      <c r="L698" s="57" t="str">
        <f>IF(OR(H_24!$F698="---",H_24!$F698="infeas",H_24!$F698="inf"),"---",(H_24!$F698/M698)-1)</f>
        <v>---</v>
      </c>
      <c r="M698" s="20">
        <f>Model_dem!L438</f>
        <v>651</v>
      </c>
      <c r="N698">
        <f>Model_dem!G438</f>
        <v>651</v>
      </c>
      <c r="P698" t="str">
        <f>IF(OR(H_24!$Q698&lt;&gt;A698,R698&lt;&gt;B698,S698&lt;&gt;C698,T698&lt;&gt;D698),"Aqui", " ")</f>
        <v>Aqui</v>
      </c>
      <c r="Q698" t="s">
        <v>518</v>
      </c>
      <c r="R698">
        <v>1</v>
      </c>
      <c r="S698">
        <v>50</v>
      </c>
      <c r="T698">
        <v>0.2</v>
      </c>
      <c r="U698">
        <v>100</v>
      </c>
      <c r="V698" t="s">
        <v>46</v>
      </c>
      <c r="W698">
        <v>60.037399999999998</v>
      </c>
      <c r="X698">
        <v>0</v>
      </c>
      <c r="Y698">
        <v>1</v>
      </c>
      <c r="Z698">
        <v>1806.03</v>
      </c>
      <c r="AA698">
        <v>673</v>
      </c>
      <c r="AE698" t="s">
        <v>522</v>
      </c>
      <c r="AF698">
        <v>3</v>
      </c>
      <c r="AG698">
        <v>25</v>
      </c>
      <c r="AH698">
        <v>0.1</v>
      </c>
      <c r="AI698">
        <v>100</v>
      </c>
      <c r="AJ698" t="s">
        <v>511</v>
      </c>
      <c r="AK698" t="s">
        <v>511</v>
      </c>
      <c r="AL698" t="s">
        <v>511</v>
      </c>
      <c r="AM698" t="s">
        <v>511</v>
      </c>
      <c r="AN698" t="s">
        <v>511</v>
      </c>
    </row>
    <row r="699" spans="1:41" x14ac:dyDescent="0.3">
      <c r="A699" s="68" t="s">
        <v>520</v>
      </c>
      <c r="B699" s="20">
        <v>2</v>
      </c>
      <c r="C699" s="20">
        <v>5</v>
      </c>
      <c r="D699" s="20">
        <v>0.1</v>
      </c>
      <c r="E699" t="s">
        <v>0</v>
      </c>
      <c r="F699" t="s">
        <v>3</v>
      </c>
      <c r="G699" s="39" t="e">
        <f t="shared" si="69"/>
        <v>#VALUE!</v>
      </c>
      <c r="H699" t="s">
        <v>3</v>
      </c>
      <c r="K699" t="s">
        <v>3</v>
      </c>
      <c r="L699" s="57" t="str">
        <f>IF(OR(H_24!$F699="---",H_24!$F699="infeas",H_24!$F699="inf"),"---",(H_24!$F699/M699)-1)</f>
        <v>---</v>
      </c>
      <c r="M699" s="20">
        <f>Model_dem!L439</f>
        <v>651</v>
      </c>
      <c r="N699">
        <f>Model_dem!G439</f>
        <v>651</v>
      </c>
      <c r="P699" t="str">
        <f>IF(OR(H_24!$Q699&lt;&gt;A699,R699&lt;&gt;B699,S699&lt;&gt;C699,T699&lt;&gt;D699),"Aqui", " ")</f>
        <v>Aqui</v>
      </c>
      <c r="Q699" t="s">
        <v>518</v>
      </c>
      <c r="R699">
        <v>2</v>
      </c>
      <c r="S699">
        <v>5</v>
      </c>
      <c r="T699">
        <v>0.05</v>
      </c>
      <c r="U699">
        <v>100</v>
      </c>
      <c r="V699">
        <v>1047</v>
      </c>
      <c r="W699">
        <v>25.754899999999999</v>
      </c>
      <c r="X699">
        <v>8</v>
      </c>
      <c r="Y699">
        <v>15058</v>
      </c>
      <c r="Z699">
        <v>1800.17</v>
      </c>
      <c r="AA699">
        <v>162676</v>
      </c>
      <c r="AE699" t="s">
        <v>522</v>
      </c>
      <c r="AF699">
        <v>3</v>
      </c>
      <c r="AG699">
        <v>25</v>
      </c>
      <c r="AH699">
        <v>0.15</v>
      </c>
      <c r="AI699">
        <v>100</v>
      </c>
      <c r="AJ699" t="s">
        <v>511</v>
      </c>
      <c r="AK699" t="s">
        <v>511</v>
      </c>
      <c r="AL699" t="s">
        <v>511</v>
      </c>
      <c r="AM699" t="s">
        <v>511</v>
      </c>
      <c r="AN699" t="s">
        <v>511</v>
      </c>
    </row>
    <row r="700" spans="1:41" x14ac:dyDescent="0.3">
      <c r="A700" s="65" t="s">
        <v>520</v>
      </c>
      <c r="B700" s="66">
        <v>2</v>
      </c>
      <c r="C700" s="66">
        <v>5</v>
      </c>
      <c r="D700" s="66">
        <v>0.15</v>
      </c>
      <c r="E700" t="s">
        <v>0</v>
      </c>
      <c r="F700" t="s">
        <v>3</v>
      </c>
      <c r="G700" s="39" t="e">
        <f t="shared" si="69"/>
        <v>#VALUE!</v>
      </c>
      <c r="H700" t="s">
        <v>3</v>
      </c>
      <c r="K700" t="s">
        <v>3</v>
      </c>
      <c r="L700" s="57" t="str">
        <f>IF(OR(H_24!$F700="---",H_24!$F700="infeas",H_24!$F700="inf"),"---",(H_24!$F700/M700)-1)</f>
        <v>---</v>
      </c>
      <c r="M700" s="20">
        <f>Model_dem!L440</f>
        <v>651</v>
      </c>
      <c r="N700">
        <f>Model_dem!G440</f>
        <v>651</v>
      </c>
      <c r="P700" t="str">
        <f>IF(OR(H_24!$Q700&lt;&gt;A700,R700&lt;&gt;B700,S700&lt;&gt;C700,T700&lt;&gt;D700),"Aqui", " ")</f>
        <v>Aqui</v>
      </c>
      <c r="Q700" t="s">
        <v>518</v>
      </c>
      <c r="R700">
        <v>2</v>
      </c>
      <c r="S700">
        <v>5</v>
      </c>
      <c r="T700">
        <v>0.1</v>
      </c>
      <c r="U700">
        <v>100</v>
      </c>
      <c r="V700">
        <v>1047</v>
      </c>
      <c r="W700">
        <v>47.5032</v>
      </c>
      <c r="X700">
        <v>16</v>
      </c>
      <c r="Y700">
        <v>6606</v>
      </c>
      <c r="Z700">
        <v>1800.33</v>
      </c>
      <c r="AA700">
        <v>108044</v>
      </c>
      <c r="AE700" t="s">
        <v>522</v>
      </c>
      <c r="AF700">
        <v>3</v>
      </c>
      <c r="AG700">
        <v>25</v>
      </c>
      <c r="AH700">
        <v>0.2</v>
      </c>
      <c r="AI700">
        <v>100</v>
      </c>
      <c r="AJ700" t="s">
        <v>511</v>
      </c>
      <c r="AK700" t="s">
        <v>511</v>
      </c>
      <c r="AL700" t="s">
        <v>511</v>
      </c>
      <c r="AM700" t="s">
        <v>511</v>
      </c>
      <c r="AN700" t="s">
        <v>511</v>
      </c>
    </row>
    <row r="701" spans="1:41" x14ac:dyDescent="0.3">
      <c r="A701" s="68" t="s">
        <v>520</v>
      </c>
      <c r="B701" s="20">
        <v>2</v>
      </c>
      <c r="C701" s="20">
        <v>5</v>
      </c>
      <c r="D701" s="20">
        <v>0.2</v>
      </c>
      <c r="E701" t="s">
        <v>0</v>
      </c>
      <c r="F701" t="s">
        <v>3</v>
      </c>
      <c r="G701" s="39" t="e">
        <f t="shared" si="69"/>
        <v>#VALUE!</v>
      </c>
      <c r="H701" t="s">
        <v>3</v>
      </c>
      <c r="K701" t="s">
        <v>3</v>
      </c>
      <c r="L701" s="57" t="str">
        <f>IF(OR(H_24!$F701="---",H_24!$F701="infeas",H_24!$F701="inf"),"---",(H_24!$F701/M701)-1)</f>
        <v>---</v>
      </c>
      <c r="M701" s="20">
        <f>Model_dem!L441</f>
        <v>651</v>
      </c>
      <c r="N701">
        <f>Model_dem!G441</f>
        <v>653</v>
      </c>
      <c r="P701" t="str">
        <f>IF(OR(H_24!$Q701&lt;&gt;A701,R701&lt;&gt;B701,S701&lt;&gt;C701,T701&lt;&gt;D701),"Aqui", " ")</f>
        <v>Aqui</v>
      </c>
      <c r="Q701" t="s">
        <v>518</v>
      </c>
      <c r="R701">
        <v>2</v>
      </c>
      <c r="S701">
        <v>5</v>
      </c>
      <c r="T701">
        <v>0.15</v>
      </c>
      <c r="U701">
        <v>100</v>
      </c>
      <c r="V701">
        <v>1047</v>
      </c>
      <c r="W701">
        <v>9.3569700000000005</v>
      </c>
      <c r="X701">
        <v>0</v>
      </c>
      <c r="Y701">
        <v>16850</v>
      </c>
      <c r="Z701">
        <v>1800.13</v>
      </c>
      <c r="AA701">
        <v>170947</v>
      </c>
      <c r="AE701" t="s">
        <v>522</v>
      </c>
      <c r="AF701">
        <v>3</v>
      </c>
      <c r="AG701">
        <v>50</v>
      </c>
      <c r="AH701">
        <v>0.05</v>
      </c>
      <c r="AI701">
        <v>100</v>
      </c>
      <c r="AJ701">
        <v>1132</v>
      </c>
      <c r="AK701">
        <v>52.782699999999998</v>
      </c>
      <c r="AL701">
        <v>0</v>
      </c>
      <c r="AM701">
        <v>161</v>
      </c>
      <c r="AN701">
        <v>1800.21</v>
      </c>
      <c r="AO701">
        <v>16718</v>
      </c>
    </row>
    <row r="702" spans="1:41" x14ac:dyDescent="0.3">
      <c r="A702" s="65" t="s">
        <v>520</v>
      </c>
      <c r="B702" s="66">
        <v>2</v>
      </c>
      <c r="C702" s="66">
        <v>10</v>
      </c>
      <c r="D702" s="66">
        <v>0.05</v>
      </c>
      <c r="E702" t="s">
        <v>0</v>
      </c>
      <c r="F702" t="s">
        <v>3</v>
      </c>
      <c r="G702" s="39" t="e">
        <f t="shared" si="69"/>
        <v>#VALUE!</v>
      </c>
      <c r="H702" t="s">
        <v>3</v>
      </c>
      <c r="K702" t="s">
        <v>3</v>
      </c>
      <c r="L702" s="57" t="str">
        <f>IF(OR(H_24!$F702="---",H_24!$F702="infeas",H_24!$F702="inf"),"---",(H_24!$F702/M702)-1)</f>
        <v>---</v>
      </c>
      <c r="M702" s="20">
        <f>Model_dem!L442</f>
        <v>651</v>
      </c>
      <c r="N702">
        <f>Model_dem!G442</f>
        <v>651</v>
      </c>
      <c r="P702" t="str">
        <f>IF(OR(H_24!$Q702&lt;&gt;A702,R702&lt;&gt;B702,S702&lt;&gt;C702,T702&lt;&gt;D702),"Aqui", " ")</f>
        <v>Aqui</v>
      </c>
      <c r="Q702" t="s">
        <v>518</v>
      </c>
      <c r="R702">
        <v>2</v>
      </c>
      <c r="S702">
        <v>5</v>
      </c>
      <c r="T702">
        <v>0.2</v>
      </c>
      <c r="U702">
        <v>100</v>
      </c>
      <c r="V702">
        <v>1048</v>
      </c>
      <c r="W702">
        <v>11.138</v>
      </c>
      <c r="X702">
        <v>2</v>
      </c>
      <c r="Y702">
        <v>12428</v>
      </c>
      <c r="Z702">
        <v>1800.03</v>
      </c>
      <c r="AA702">
        <v>140686</v>
      </c>
      <c r="AE702" t="s">
        <v>522</v>
      </c>
      <c r="AF702">
        <v>3</v>
      </c>
      <c r="AG702">
        <v>50</v>
      </c>
      <c r="AH702">
        <v>0.1</v>
      </c>
      <c r="AI702">
        <v>100</v>
      </c>
      <c r="AJ702" t="s">
        <v>511</v>
      </c>
      <c r="AK702" t="s">
        <v>511</v>
      </c>
      <c r="AL702" t="s">
        <v>511</v>
      </c>
      <c r="AM702" t="s">
        <v>511</v>
      </c>
      <c r="AN702" t="s">
        <v>511</v>
      </c>
    </row>
    <row r="703" spans="1:41" x14ac:dyDescent="0.3">
      <c r="A703" s="68" t="s">
        <v>520</v>
      </c>
      <c r="B703" s="20">
        <v>2</v>
      </c>
      <c r="C703" s="20">
        <v>10</v>
      </c>
      <c r="D703" s="20">
        <v>0.1</v>
      </c>
      <c r="E703" t="s">
        <v>0</v>
      </c>
      <c r="F703" t="s">
        <v>3</v>
      </c>
      <c r="G703" s="39" t="e">
        <f t="shared" si="69"/>
        <v>#VALUE!</v>
      </c>
      <c r="H703" t="s">
        <v>3</v>
      </c>
      <c r="K703" t="s">
        <v>3</v>
      </c>
      <c r="L703" s="57" t="str">
        <f>IF(OR(H_24!$F703="---",H_24!$F703="infeas",H_24!$F703="inf"),"---",(H_24!$F703/M703)-1)</f>
        <v>---</v>
      </c>
      <c r="M703" s="20">
        <f>Model_dem!L443</f>
        <v>651</v>
      </c>
      <c r="N703">
        <f>Model_dem!G443</f>
        <v>653</v>
      </c>
      <c r="P703" t="str">
        <f>IF(OR(H_24!$Q703&lt;&gt;A703,R703&lt;&gt;B703,S703&lt;&gt;C703,T703&lt;&gt;D703),"Aqui", " ")</f>
        <v>Aqui</v>
      </c>
      <c r="Q703" t="s">
        <v>518</v>
      </c>
      <c r="R703">
        <v>2</v>
      </c>
      <c r="S703">
        <v>10</v>
      </c>
      <c r="T703">
        <v>0.05</v>
      </c>
      <c r="U703">
        <v>100</v>
      </c>
      <c r="V703">
        <v>1047</v>
      </c>
      <c r="W703">
        <v>12.768700000000001</v>
      </c>
      <c r="X703">
        <v>0</v>
      </c>
      <c r="Y703">
        <v>9089</v>
      </c>
      <c r="Z703">
        <v>1800.05</v>
      </c>
      <c r="AA703">
        <v>148098</v>
      </c>
      <c r="AE703" t="s">
        <v>522</v>
      </c>
      <c r="AF703">
        <v>3</v>
      </c>
      <c r="AG703">
        <v>50</v>
      </c>
      <c r="AH703">
        <v>0.15</v>
      </c>
      <c r="AI703">
        <v>100</v>
      </c>
      <c r="AJ703" t="s">
        <v>511</v>
      </c>
      <c r="AK703" t="s">
        <v>511</v>
      </c>
      <c r="AL703" t="s">
        <v>511</v>
      </c>
      <c r="AM703" t="s">
        <v>511</v>
      </c>
      <c r="AN703" t="s">
        <v>511</v>
      </c>
    </row>
    <row r="704" spans="1:41" x14ac:dyDescent="0.3">
      <c r="A704" s="65" t="s">
        <v>520</v>
      </c>
      <c r="B704" s="66">
        <v>2</v>
      </c>
      <c r="C704" s="66">
        <v>10</v>
      </c>
      <c r="D704" s="66">
        <v>0.15</v>
      </c>
      <c r="E704" t="s">
        <v>0</v>
      </c>
      <c r="F704" t="s">
        <v>3</v>
      </c>
      <c r="G704" s="39" t="e">
        <f t="shared" si="69"/>
        <v>#VALUE!</v>
      </c>
      <c r="H704" t="s">
        <v>3</v>
      </c>
      <c r="K704" t="s">
        <v>3</v>
      </c>
      <c r="L704" s="57" t="str">
        <f>IF(OR(H_24!$F704="---",H_24!$F704="infeas",H_24!$F704="inf"),"---",(H_24!$F704/M704)-1)</f>
        <v>---</v>
      </c>
      <c r="M704" s="20">
        <f>Model_dem!L444</f>
        <v>651</v>
      </c>
      <c r="N704">
        <f>Model_dem!G444</f>
        <v>655</v>
      </c>
      <c r="P704" t="str">
        <f>IF(OR(H_24!$Q704&lt;&gt;A704,R704&lt;&gt;B704,S704&lt;&gt;C704,T704&lt;&gt;D704),"Aqui", " ")</f>
        <v>Aqui</v>
      </c>
      <c r="Q704" t="s">
        <v>518</v>
      </c>
      <c r="R704">
        <v>2</v>
      </c>
      <c r="S704">
        <v>10</v>
      </c>
      <c r="T704">
        <v>0.1</v>
      </c>
      <c r="U704">
        <v>100</v>
      </c>
      <c r="V704">
        <v>1048</v>
      </c>
      <c r="W704">
        <v>13.4398</v>
      </c>
      <c r="X704">
        <v>0</v>
      </c>
      <c r="Y704">
        <v>4089</v>
      </c>
      <c r="Z704">
        <v>1800.9</v>
      </c>
      <c r="AA704">
        <v>66843</v>
      </c>
      <c r="AE704" t="s">
        <v>522</v>
      </c>
      <c r="AF704">
        <v>3</v>
      </c>
      <c r="AG704">
        <v>50</v>
      </c>
      <c r="AH704">
        <v>0.2</v>
      </c>
      <c r="AI704">
        <v>100</v>
      </c>
      <c r="AJ704" t="s">
        <v>511</v>
      </c>
      <c r="AK704" t="s">
        <v>511</v>
      </c>
      <c r="AL704" t="s">
        <v>511</v>
      </c>
      <c r="AM704" t="s">
        <v>511</v>
      </c>
      <c r="AN704" t="s">
        <v>511</v>
      </c>
    </row>
    <row r="705" spans="1:41" x14ac:dyDescent="0.3">
      <c r="A705" s="68" t="s">
        <v>520</v>
      </c>
      <c r="B705" s="20">
        <v>2</v>
      </c>
      <c r="C705" s="20">
        <v>10</v>
      </c>
      <c r="D705" s="20">
        <v>0.2</v>
      </c>
      <c r="E705" t="s">
        <v>0</v>
      </c>
      <c r="F705" t="s">
        <v>3</v>
      </c>
      <c r="G705" s="39" t="e">
        <f t="shared" si="69"/>
        <v>#VALUE!</v>
      </c>
      <c r="H705" t="s">
        <v>3</v>
      </c>
      <c r="K705" t="s">
        <v>3</v>
      </c>
      <c r="L705" s="57" t="str">
        <f>IF(OR(H_24!$F705="---",H_24!$F705="infeas",H_24!$F705="inf"),"---",(H_24!$F705/M705)-1)</f>
        <v>---</v>
      </c>
      <c r="M705" s="20">
        <f>Model_dem!L445</f>
        <v>651</v>
      </c>
      <c r="N705">
        <f>Model_dem!G445</f>
        <v>655</v>
      </c>
      <c r="P705" t="str">
        <f>IF(OR(H_24!$Q705&lt;&gt;A705,R705&lt;&gt;B705,S705&lt;&gt;C705,T705&lt;&gt;D705),"Aqui", " ")</f>
        <v>Aqui</v>
      </c>
      <c r="Q705" t="s">
        <v>518</v>
      </c>
      <c r="R705">
        <v>2</v>
      </c>
      <c r="S705">
        <v>10</v>
      </c>
      <c r="T705">
        <v>0.15</v>
      </c>
      <c r="U705">
        <v>100</v>
      </c>
      <c r="V705">
        <v>1057</v>
      </c>
      <c r="W705">
        <v>131.27000000000001</v>
      </c>
      <c r="X705">
        <v>16</v>
      </c>
      <c r="Y705">
        <v>1022</v>
      </c>
      <c r="Z705">
        <v>1800.3</v>
      </c>
      <c r="AA705">
        <v>51403</v>
      </c>
      <c r="AE705" t="s">
        <v>513</v>
      </c>
      <c r="AF705">
        <v>1</v>
      </c>
      <c r="AG705">
        <v>5</v>
      </c>
      <c r="AH705">
        <v>0.05</v>
      </c>
      <c r="AI705">
        <v>50</v>
      </c>
      <c r="AJ705">
        <v>778</v>
      </c>
      <c r="AK705">
        <v>0.43070199999999997</v>
      </c>
      <c r="AL705">
        <v>0</v>
      </c>
      <c r="AM705">
        <v>674407</v>
      </c>
      <c r="AN705">
        <v>1800</v>
      </c>
      <c r="AO705">
        <v>80034</v>
      </c>
    </row>
    <row r="706" spans="1:41" x14ac:dyDescent="0.3">
      <c r="A706" s="65" t="s">
        <v>520</v>
      </c>
      <c r="B706" s="66">
        <v>2</v>
      </c>
      <c r="C706" s="66">
        <v>25</v>
      </c>
      <c r="D706" s="66">
        <v>0.05</v>
      </c>
      <c r="E706" t="s">
        <v>0</v>
      </c>
      <c r="F706" t="s">
        <v>3</v>
      </c>
      <c r="G706" s="39" t="e">
        <f t="shared" si="69"/>
        <v>#VALUE!</v>
      </c>
      <c r="H706" t="s">
        <v>3</v>
      </c>
      <c r="K706" t="s">
        <v>3</v>
      </c>
      <c r="L706" s="57" t="str">
        <f>IF(OR(H_24!$F706="---",H_24!$F706="infeas",H_24!$F706="inf"),"---",(H_24!$F706/M706)-1)</f>
        <v>---</v>
      </c>
      <c r="M706" s="20">
        <f>Model_dem!L446</f>
        <v>651</v>
      </c>
      <c r="N706">
        <f>Model_dem!G446</f>
        <v>653</v>
      </c>
      <c r="P706" t="str">
        <f>IF(OR(H_24!$Q706&lt;&gt;A706,R706&lt;&gt;B706,S706&lt;&gt;C706,T706&lt;&gt;D706),"Aqui", " ")</f>
        <v>Aqui</v>
      </c>
      <c r="Q706" t="s">
        <v>518</v>
      </c>
      <c r="R706">
        <v>2</v>
      </c>
      <c r="S706">
        <v>10</v>
      </c>
      <c r="T706">
        <v>0.2</v>
      </c>
      <c r="U706">
        <v>100</v>
      </c>
      <c r="V706">
        <v>1068</v>
      </c>
      <c r="W706">
        <v>142.51599999999999</v>
      </c>
      <c r="X706">
        <v>4</v>
      </c>
      <c r="Y706">
        <v>432</v>
      </c>
      <c r="Z706">
        <v>1800.95</v>
      </c>
      <c r="AA706">
        <v>28035</v>
      </c>
      <c r="AE706" t="s">
        <v>513</v>
      </c>
      <c r="AF706">
        <v>1</v>
      </c>
      <c r="AG706">
        <v>5</v>
      </c>
      <c r="AH706">
        <v>0.1</v>
      </c>
      <c r="AI706">
        <v>50</v>
      </c>
      <c r="AJ706">
        <v>778</v>
      </c>
      <c r="AK706">
        <v>0.88602000000000003</v>
      </c>
      <c r="AL706">
        <v>0</v>
      </c>
      <c r="AM706">
        <v>443951</v>
      </c>
      <c r="AN706">
        <v>1800</v>
      </c>
      <c r="AO706">
        <v>77124</v>
      </c>
    </row>
    <row r="707" spans="1:41" x14ac:dyDescent="0.3">
      <c r="A707" s="68" t="s">
        <v>520</v>
      </c>
      <c r="B707" s="20">
        <v>2</v>
      </c>
      <c r="C707" s="20">
        <v>25</v>
      </c>
      <c r="D707" s="20">
        <v>0.1</v>
      </c>
      <c r="E707" t="s">
        <v>0</v>
      </c>
      <c r="F707" t="s">
        <v>3</v>
      </c>
      <c r="G707" s="39" t="e">
        <f t="shared" si="69"/>
        <v>#VALUE!</v>
      </c>
      <c r="H707" t="s">
        <v>3</v>
      </c>
      <c r="K707" t="s">
        <v>3</v>
      </c>
      <c r="L707" s="57" t="str">
        <f>IF(OR(H_24!$F707="---",H_24!$F707="infeas",H_24!$F707="inf"),"---",(H_24!$F707/M707)-1)</f>
        <v>---</v>
      </c>
      <c r="M707" s="20">
        <f>Model_dem!L447</f>
        <v>651</v>
      </c>
      <c r="N707">
        <f>Model_dem!G447</f>
        <v>655</v>
      </c>
      <c r="P707" t="str">
        <f>IF(OR(H_24!$Q707&lt;&gt;A707,R707&lt;&gt;B707,S707&lt;&gt;C707,T707&lt;&gt;D707),"Aqui", " ")</f>
        <v>Aqui</v>
      </c>
      <c r="Q707" t="s">
        <v>518</v>
      </c>
      <c r="R707">
        <v>2</v>
      </c>
      <c r="S707">
        <v>25</v>
      </c>
      <c r="T707">
        <v>0.05</v>
      </c>
      <c r="U707">
        <v>100</v>
      </c>
      <c r="V707">
        <v>1055</v>
      </c>
      <c r="W707">
        <v>28.8249</v>
      </c>
      <c r="X707">
        <v>3</v>
      </c>
      <c r="Y707">
        <v>2438</v>
      </c>
      <c r="Z707">
        <v>1800.67</v>
      </c>
      <c r="AA707">
        <v>70606</v>
      </c>
      <c r="AE707" t="s">
        <v>513</v>
      </c>
      <c r="AF707">
        <v>1</v>
      </c>
      <c r="AG707">
        <v>5</v>
      </c>
      <c r="AH707">
        <v>0.15</v>
      </c>
      <c r="AI707">
        <v>50</v>
      </c>
      <c r="AJ707">
        <v>778</v>
      </c>
      <c r="AK707">
        <v>0.62921800000000006</v>
      </c>
      <c r="AL707">
        <v>0</v>
      </c>
      <c r="AM707">
        <v>516481</v>
      </c>
      <c r="AN707">
        <v>1800</v>
      </c>
      <c r="AO707">
        <v>73777</v>
      </c>
    </row>
    <row r="708" spans="1:41" x14ac:dyDescent="0.3">
      <c r="A708" s="65" t="s">
        <v>520</v>
      </c>
      <c r="B708" s="66">
        <v>2</v>
      </c>
      <c r="C708" s="66">
        <v>25</v>
      </c>
      <c r="D708" s="66">
        <v>0.15</v>
      </c>
      <c r="E708" t="s">
        <v>0</v>
      </c>
      <c r="F708" t="s">
        <v>3</v>
      </c>
      <c r="G708" s="39" t="e">
        <f t="shared" si="69"/>
        <v>#VALUE!</v>
      </c>
      <c r="H708" t="s">
        <v>3</v>
      </c>
      <c r="K708" t="s">
        <v>3</v>
      </c>
      <c r="L708" s="57" t="str">
        <f>IF(OR(H_24!$F708="---",H_24!$F708="infeas",H_24!$F708="inf"),"---",(H_24!$F708/M708)-1)</f>
        <v>---</v>
      </c>
      <c r="M708" s="20">
        <f>Model_dem!L448</f>
        <v>651</v>
      </c>
      <c r="N708">
        <f>Model_dem!G448</f>
        <v>655</v>
      </c>
      <c r="P708" t="str">
        <f>IF(OR(H_24!$Q708&lt;&gt;A708,R708&lt;&gt;B708,S708&lt;&gt;C708,T708&lt;&gt;D708),"Aqui", " ")</f>
        <v>Aqui</v>
      </c>
      <c r="Q708" t="s">
        <v>518</v>
      </c>
      <c r="R708">
        <v>2</v>
      </c>
      <c r="S708">
        <v>25</v>
      </c>
      <c r="T708">
        <v>0.1</v>
      </c>
      <c r="U708">
        <v>100</v>
      </c>
      <c r="V708">
        <v>1073</v>
      </c>
      <c r="W708">
        <v>33.581400000000002</v>
      </c>
      <c r="X708">
        <v>0</v>
      </c>
      <c r="Y708">
        <v>393</v>
      </c>
      <c r="Z708">
        <v>1800.62</v>
      </c>
      <c r="AA708">
        <v>28735</v>
      </c>
      <c r="AE708" t="s">
        <v>513</v>
      </c>
      <c r="AF708">
        <v>1</v>
      </c>
      <c r="AG708">
        <v>5</v>
      </c>
      <c r="AH708">
        <v>0.2</v>
      </c>
      <c r="AI708">
        <v>50</v>
      </c>
      <c r="AJ708">
        <v>778</v>
      </c>
      <c r="AK708">
        <v>0.43380400000000002</v>
      </c>
      <c r="AL708">
        <v>0</v>
      </c>
      <c r="AM708">
        <v>423106</v>
      </c>
      <c r="AN708">
        <v>1800.01</v>
      </c>
      <c r="AO708">
        <v>70747</v>
      </c>
    </row>
    <row r="709" spans="1:41" x14ac:dyDescent="0.3">
      <c r="A709" s="68" t="s">
        <v>520</v>
      </c>
      <c r="B709" s="20">
        <v>2</v>
      </c>
      <c r="C709" s="20">
        <v>25</v>
      </c>
      <c r="D709" s="20">
        <v>0.2</v>
      </c>
      <c r="E709" t="s">
        <v>0</v>
      </c>
      <c r="F709" t="s">
        <v>3</v>
      </c>
      <c r="G709" s="39" t="e">
        <f t="shared" si="69"/>
        <v>#VALUE!</v>
      </c>
      <c r="H709" t="s">
        <v>3</v>
      </c>
      <c r="K709" t="s">
        <v>3</v>
      </c>
      <c r="L709" s="57" t="str">
        <f>IF(OR(H_24!$F709="---",H_24!$F709="infeas",H_24!$F709="inf"),"---",(H_24!$F709/M709)-1)</f>
        <v>---</v>
      </c>
      <c r="M709" s="20">
        <f>Model_dem!L449</f>
        <v>651</v>
      </c>
      <c r="N709">
        <f>Model_dem!G449</f>
        <v>657</v>
      </c>
      <c r="P709" t="str">
        <f>IF(OR(H_24!$Q709&lt;&gt;A709,R709&lt;&gt;B709,S709&lt;&gt;C709,T709&lt;&gt;D709),"Aqui", " ")</f>
        <v>Aqui</v>
      </c>
      <c r="Q709" t="s">
        <v>518</v>
      </c>
      <c r="R709">
        <v>2</v>
      </c>
      <c r="S709">
        <v>25</v>
      </c>
      <c r="T709">
        <v>0.15</v>
      </c>
      <c r="U709">
        <v>100</v>
      </c>
      <c r="V709">
        <v>1172</v>
      </c>
      <c r="W709">
        <v>1624.34</v>
      </c>
      <c r="X709">
        <v>2</v>
      </c>
      <c r="Y709">
        <v>4</v>
      </c>
      <c r="Z709">
        <v>1810.39</v>
      </c>
      <c r="AA709">
        <v>1420</v>
      </c>
      <c r="AE709" t="s">
        <v>513</v>
      </c>
      <c r="AF709">
        <v>1</v>
      </c>
      <c r="AG709">
        <v>10</v>
      </c>
      <c r="AH709">
        <v>0.05</v>
      </c>
      <c r="AI709">
        <v>50</v>
      </c>
      <c r="AJ709">
        <v>778</v>
      </c>
      <c r="AK709">
        <v>0.62635399999999997</v>
      </c>
      <c r="AL709">
        <v>0</v>
      </c>
      <c r="AM709">
        <v>527080</v>
      </c>
      <c r="AN709">
        <v>1800</v>
      </c>
      <c r="AO709">
        <v>79190</v>
      </c>
    </row>
    <row r="710" spans="1:41" x14ac:dyDescent="0.3">
      <c r="A710" s="65" t="s">
        <v>520</v>
      </c>
      <c r="B710" s="66">
        <v>2</v>
      </c>
      <c r="C710" s="66">
        <v>50</v>
      </c>
      <c r="D710" s="66">
        <v>0.05</v>
      </c>
      <c r="E710" t="s">
        <v>0</v>
      </c>
      <c r="F710" t="s">
        <v>3</v>
      </c>
      <c r="G710" s="39" t="e">
        <f t="shared" si="69"/>
        <v>#VALUE!</v>
      </c>
      <c r="H710" t="s">
        <v>3</v>
      </c>
      <c r="K710" t="s">
        <v>3</v>
      </c>
      <c r="L710" s="57" t="str">
        <f>IF(OR(H_24!$F710="---",H_24!$F710="infeas",H_24!$F710="inf"),"---",(H_24!$F710/M710)-1)</f>
        <v>---</v>
      </c>
      <c r="M710" s="20">
        <f>Model_dem!L450</f>
        <v>651</v>
      </c>
      <c r="N710">
        <f>Model_dem!G450</f>
        <v>653</v>
      </c>
      <c r="P710" t="str">
        <f>IF(OR(H_24!$Q710&lt;&gt;A710,R710&lt;&gt;B710,S710&lt;&gt;C710,T710&lt;&gt;D710),"Aqui", " ")</f>
        <v>Aqui</v>
      </c>
      <c r="Q710" t="s">
        <v>518</v>
      </c>
      <c r="R710">
        <v>2</v>
      </c>
      <c r="S710">
        <v>25</v>
      </c>
      <c r="T710">
        <v>0.2</v>
      </c>
      <c r="U710">
        <v>100</v>
      </c>
      <c r="V710" t="s">
        <v>46</v>
      </c>
      <c r="W710">
        <v>60.04</v>
      </c>
      <c r="X710">
        <v>0</v>
      </c>
      <c r="Y710">
        <v>1</v>
      </c>
      <c r="Z710">
        <v>1806.12</v>
      </c>
      <c r="AA710">
        <v>672</v>
      </c>
      <c r="AE710" t="s">
        <v>513</v>
      </c>
      <c r="AF710">
        <v>1</v>
      </c>
      <c r="AG710">
        <v>10</v>
      </c>
      <c r="AH710">
        <v>0.1</v>
      </c>
      <c r="AI710">
        <v>50</v>
      </c>
      <c r="AJ710">
        <v>778</v>
      </c>
      <c r="AK710">
        <v>0.962009</v>
      </c>
      <c r="AL710">
        <v>0</v>
      </c>
      <c r="AM710">
        <v>519805</v>
      </c>
      <c r="AN710">
        <v>1800</v>
      </c>
      <c r="AO710">
        <v>77225</v>
      </c>
    </row>
    <row r="711" spans="1:41" x14ac:dyDescent="0.3">
      <c r="A711" s="68" t="s">
        <v>520</v>
      </c>
      <c r="B711" s="20">
        <v>2</v>
      </c>
      <c r="C711" s="20">
        <v>50</v>
      </c>
      <c r="D711" s="20">
        <v>0.1</v>
      </c>
      <c r="E711" t="s">
        <v>0</v>
      </c>
      <c r="F711" t="s">
        <v>3</v>
      </c>
      <c r="G711" s="39" t="e">
        <f t="shared" ref="G711:G774" si="70">IF(N711="---","---",(F711-N711)/N711)</f>
        <v>#VALUE!</v>
      </c>
      <c r="H711" t="s">
        <v>3</v>
      </c>
      <c r="K711" t="s">
        <v>3</v>
      </c>
      <c r="L711" s="57" t="str">
        <f>IF(OR(H_24!$F711="---",H_24!$F711="infeas",H_24!$F711="inf"),"---",(H_24!$F711/M711)-1)</f>
        <v>---</v>
      </c>
      <c r="M711" s="20">
        <f>Model_dem!L451</f>
        <v>651</v>
      </c>
      <c r="N711">
        <f>Model_dem!G451</f>
        <v>657</v>
      </c>
      <c r="P711" t="str">
        <f>IF(OR(H_24!$Q711&lt;&gt;A711,R711&lt;&gt;B711,S711&lt;&gt;C711,T711&lt;&gt;D711),"Aqui", " ")</f>
        <v>Aqui</v>
      </c>
      <c r="Q711" t="s">
        <v>518</v>
      </c>
      <c r="R711">
        <v>2</v>
      </c>
      <c r="S711">
        <v>50</v>
      </c>
      <c r="T711">
        <v>0.05</v>
      </c>
      <c r="U711">
        <v>100</v>
      </c>
      <c r="V711">
        <v>1060</v>
      </c>
      <c r="W711">
        <v>158.00200000000001</v>
      </c>
      <c r="X711">
        <v>62</v>
      </c>
      <c r="Y711">
        <v>1503</v>
      </c>
      <c r="Z711">
        <v>1800.1</v>
      </c>
      <c r="AA711">
        <v>60030</v>
      </c>
      <c r="AE711" t="s">
        <v>513</v>
      </c>
      <c r="AF711">
        <v>1</v>
      </c>
      <c r="AG711">
        <v>10</v>
      </c>
      <c r="AH711">
        <v>0.15</v>
      </c>
      <c r="AI711">
        <v>50</v>
      </c>
      <c r="AJ711">
        <v>778</v>
      </c>
      <c r="AK711">
        <v>0.25462899999999999</v>
      </c>
      <c r="AL711">
        <v>0</v>
      </c>
      <c r="AM711">
        <v>324376</v>
      </c>
      <c r="AN711">
        <v>1800</v>
      </c>
      <c r="AO711">
        <v>77463</v>
      </c>
    </row>
    <row r="712" spans="1:41" x14ac:dyDescent="0.3">
      <c r="A712" s="65" t="s">
        <v>520</v>
      </c>
      <c r="B712" s="66">
        <v>2</v>
      </c>
      <c r="C712" s="66">
        <v>50</v>
      </c>
      <c r="D712" s="66">
        <v>0.15</v>
      </c>
      <c r="E712" t="s">
        <v>0</v>
      </c>
      <c r="F712" t="s">
        <v>3</v>
      </c>
      <c r="G712" s="39" t="e">
        <f t="shared" si="70"/>
        <v>#VALUE!</v>
      </c>
      <c r="H712" t="s">
        <v>3</v>
      </c>
      <c r="K712" t="s">
        <v>3</v>
      </c>
      <c r="L712" s="57" t="str">
        <f>IF(OR(H_24!$F712="---",H_24!$F712="infeas",H_24!$F712="inf"),"---",(H_24!$F712/M712)-1)</f>
        <v>---</v>
      </c>
      <c r="M712" s="20">
        <f>Model_dem!L452</f>
        <v>651</v>
      </c>
      <c r="N712">
        <f>Model_dem!G452</f>
        <v>657</v>
      </c>
      <c r="P712" t="str">
        <f>IF(OR(H_24!$Q712&lt;&gt;A712,R712&lt;&gt;B712,S712&lt;&gt;C712,T712&lt;&gt;D712),"Aqui", " ")</f>
        <v>Aqui</v>
      </c>
      <c r="Q712" t="s">
        <v>518</v>
      </c>
      <c r="R712">
        <v>2</v>
      </c>
      <c r="S712">
        <v>50</v>
      </c>
      <c r="T712">
        <v>0.1</v>
      </c>
      <c r="U712">
        <v>100</v>
      </c>
      <c r="V712">
        <v>1096</v>
      </c>
      <c r="W712">
        <v>83.120099999999994</v>
      </c>
      <c r="X712">
        <v>0</v>
      </c>
      <c r="Y712">
        <v>309</v>
      </c>
      <c r="Z712">
        <v>1807.36</v>
      </c>
      <c r="AA712">
        <v>21433</v>
      </c>
      <c r="AE712" t="s">
        <v>513</v>
      </c>
      <c r="AF712">
        <v>1</v>
      </c>
      <c r="AG712">
        <v>10</v>
      </c>
      <c r="AH712">
        <v>0.2</v>
      </c>
      <c r="AI712">
        <v>50</v>
      </c>
      <c r="AJ712">
        <v>778</v>
      </c>
      <c r="AK712">
        <v>1.08405</v>
      </c>
      <c r="AL712">
        <v>0</v>
      </c>
      <c r="AM712">
        <v>198126</v>
      </c>
      <c r="AN712">
        <v>1800.01</v>
      </c>
      <c r="AO712">
        <v>65612</v>
      </c>
    </row>
    <row r="713" spans="1:41" x14ac:dyDescent="0.3">
      <c r="A713" s="68" t="s">
        <v>520</v>
      </c>
      <c r="B713" s="20">
        <v>2</v>
      </c>
      <c r="C713" s="20">
        <v>50</v>
      </c>
      <c r="D713" s="20">
        <v>0.2</v>
      </c>
      <c r="E713" t="s">
        <v>0</v>
      </c>
      <c r="F713" t="s">
        <v>3</v>
      </c>
      <c r="G713" s="39" t="e">
        <f t="shared" si="70"/>
        <v>#VALUE!</v>
      </c>
      <c r="H713" t="s">
        <v>3</v>
      </c>
      <c r="K713" t="s">
        <v>3</v>
      </c>
      <c r="L713" s="57" t="str">
        <f>IF(OR(H_24!$F713="---",H_24!$F713="infeas",H_24!$F713="inf"),"---",(H_24!$F713/M713)-1)</f>
        <v>---</v>
      </c>
      <c r="M713" s="20">
        <f>Model_dem!L453</f>
        <v>651</v>
      </c>
      <c r="N713">
        <f>Model_dem!G453</f>
        <v>742</v>
      </c>
      <c r="P713" t="str">
        <f>IF(OR(H_24!$Q713&lt;&gt;A713,R713&lt;&gt;B713,S713&lt;&gt;C713,T713&lt;&gt;D713),"Aqui", " ")</f>
        <v>Aqui</v>
      </c>
      <c r="Q713" t="s">
        <v>518</v>
      </c>
      <c r="R713">
        <v>2</v>
      </c>
      <c r="S713">
        <v>50</v>
      </c>
      <c r="T713">
        <v>0.15</v>
      </c>
      <c r="U713">
        <v>100</v>
      </c>
      <c r="V713" t="s">
        <v>46</v>
      </c>
      <c r="W713">
        <v>60.042000000000002</v>
      </c>
      <c r="X713">
        <v>0</v>
      </c>
      <c r="Y713">
        <v>1</v>
      </c>
      <c r="Z713">
        <v>1802.79</v>
      </c>
      <c r="AA713">
        <v>671</v>
      </c>
      <c r="AE713" t="s">
        <v>513</v>
      </c>
      <c r="AF713">
        <v>1</v>
      </c>
      <c r="AG713">
        <v>25</v>
      </c>
      <c r="AH713">
        <v>0.05</v>
      </c>
      <c r="AI713">
        <v>50</v>
      </c>
      <c r="AJ713">
        <v>778</v>
      </c>
      <c r="AK713">
        <v>1.4023699999999999</v>
      </c>
      <c r="AL713">
        <v>0</v>
      </c>
      <c r="AM713">
        <v>141926</v>
      </c>
      <c r="AN713">
        <v>1800.04</v>
      </c>
      <c r="AO713">
        <v>52720</v>
      </c>
    </row>
    <row r="714" spans="1:41" x14ac:dyDescent="0.3">
      <c r="A714" s="65" t="s">
        <v>520</v>
      </c>
      <c r="B714" s="66">
        <v>3</v>
      </c>
      <c r="C714" s="66">
        <v>0</v>
      </c>
      <c r="D714" s="66">
        <v>0.05</v>
      </c>
      <c r="E714" t="s">
        <v>0</v>
      </c>
      <c r="F714" t="s">
        <v>3</v>
      </c>
      <c r="G714" s="39" t="e">
        <f t="shared" si="70"/>
        <v>#VALUE!</v>
      </c>
      <c r="H714" t="s">
        <v>3</v>
      </c>
      <c r="K714" t="s">
        <v>3</v>
      </c>
      <c r="L714" s="57" t="str">
        <f>IF(OR(H_24!$F714="---",H_24!$F714="infeas",H_24!$F714="inf"),"---",(H_24!$F714/M714)-1)</f>
        <v>---</v>
      </c>
      <c r="M714" s="20">
        <f>Model_dem!L454</f>
        <v>651</v>
      </c>
      <c r="N714">
        <f>Model_dem!G454</f>
        <v>657</v>
      </c>
      <c r="P714" t="str">
        <f>IF(OR(H_24!$Q714&lt;&gt;A714,R714&lt;&gt;B714,S714&lt;&gt;C714,T714&lt;&gt;D714),"Aqui", " ")</f>
        <v>Aqui</v>
      </c>
      <c r="Q714" t="s">
        <v>518</v>
      </c>
      <c r="R714">
        <v>2</v>
      </c>
      <c r="S714">
        <v>50</v>
      </c>
      <c r="T714">
        <v>0.2</v>
      </c>
      <c r="U714">
        <v>100</v>
      </c>
      <c r="V714" t="s">
        <v>46</v>
      </c>
      <c r="W714">
        <v>60.025599999999997</v>
      </c>
      <c r="X714">
        <v>0</v>
      </c>
      <c r="Y714">
        <v>1</v>
      </c>
      <c r="Z714">
        <v>1803.82</v>
      </c>
      <c r="AA714">
        <v>671</v>
      </c>
      <c r="AE714" t="s">
        <v>513</v>
      </c>
      <c r="AF714">
        <v>1</v>
      </c>
      <c r="AG714">
        <v>25</v>
      </c>
      <c r="AH714">
        <v>0.1</v>
      </c>
      <c r="AI714">
        <v>50</v>
      </c>
      <c r="AJ714">
        <v>790</v>
      </c>
      <c r="AK714">
        <v>4.8391500000000001</v>
      </c>
      <c r="AL714">
        <v>0</v>
      </c>
      <c r="AM714">
        <v>68891</v>
      </c>
      <c r="AN714">
        <v>1800.27</v>
      </c>
      <c r="AO714">
        <v>39468</v>
      </c>
    </row>
    <row r="715" spans="1:41" x14ac:dyDescent="0.3">
      <c r="A715" s="68" t="s">
        <v>520</v>
      </c>
      <c r="B715" s="20">
        <v>3</v>
      </c>
      <c r="C715" s="20">
        <v>0</v>
      </c>
      <c r="D715" s="20">
        <v>0.1</v>
      </c>
      <c r="E715" t="s">
        <v>4</v>
      </c>
      <c r="F715" t="s">
        <v>3</v>
      </c>
      <c r="G715" s="39" t="str">
        <f t="shared" si="70"/>
        <v>---</v>
      </c>
      <c r="H715" t="s">
        <v>3</v>
      </c>
      <c r="K715" t="s">
        <v>3</v>
      </c>
      <c r="L715" s="57" t="str">
        <f>IF(OR(H_24!$F715="---",H_24!$F715="infeas",H_24!$F715="inf"),"---",(H_24!$F715/M715)-1)</f>
        <v>---</v>
      </c>
      <c r="M715" s="20">
        <f>Model_dem!L455</f>
        <v>651</v>
      </c>
      <c r="N715" t="str">
        <f>Model_dem!G455</f>
        <v>---</v>
      </c>
      <c r="P715" t="str">
        <f>IF(OR(H_24!$Q715&lt;&gt;A715,R715&lt;&gt;B715,S715&lt;&gt;C715,T715&lt;&gt;D715),"Aqui", " ")</f>
        <v>Aqui</v>
      </c>
      <c r="Q715" t="s">
        <v>518</v>
      </c>
      <c r="R715">
        <v>3</v>
      </c>
      <c r="S715">
        <v>0</v>
      </c>
      <c r="T715">
        <v>0.05</v>
      </c>
      <c r="U715">
        <v>100</v>
      </c>
      <c r="V715">
        <v>1096</v>
      </c>
      <c r="W715">
        <v>108.509</v>
      </c>
      <c r="X715">
        <v>35</v>
      </c>
      <c r="Y715">
        <v>2092</v>
      </c>
      <c r="Z715">
        <v>1800.02</v>
      </c>
      <c r="AA715">
        <v>79849</v>
      </c>
      <c r="AE715" t="s">
        <v>513</v>
      </c>
      <c r="AF715">
        <v>1</v>
      </c>
      <c r="AG715">
        <v>25</v>
      </c>
      <c r="AH715">
        <v>0.15</v>
      </c>
      <c r="AI715">
        <v>50</v>
      </c>
      <c r="AJ715">
        <v>792</v>
      </c>
      <c r="AK715">
        <v>12.9025</v>
      </c>
      <c r="AL715">
        <v>0</v>
      </c>
      <c r="AM715">
        <v>10880</v>
      </c>
      <c r="AN715">
        <v>1800.04</v>
      </c>
      <c r="AO715">
        <v>16233</v>
      </c>
    </row>
    <row r="716" spans="1:41" x14ac:dyDescent="0.3">
      <c r="A716" s="65" t="s">
        <v>520</v>
      </c>
      <c r="B716" s="66">
        <v>3</v>
      </c>
      <c r="C716" s="66">
        <v>0</v>
      </c>
      <c r="D716" s="66">
        <v>0.15</v>
      </c>
      <c r="E716" t="s">
        <v>4</v>
      </c>
      <c r="F716" t="s">
        <v>3</v>
      </c>
      <c r="G716" s="39" t="str">
        <f t="shared" si="70"/>
        <v>---</v>
      </c>
      <c r="H716" t="s">
        <v>3</v>
      </c>
      <c r="K716" t="s">
        <v>3</v>
      </c>
      <c r="L716" s="57" t="str">
        <f>IF(OR(H_24!$F716="---",H_24!$F716="infeas",H_24!$F716="inf"),"---",(H_24!$F716/M716)-1)</f>
        <v>---</v>
      </c>
      <c r="M716" s="20">
        <f>Model_dem!L456</f>
        <v>651</v>
      </c>
      <c r="N716" t="str">
        <f>Model_dem!G456</f>
        <v>---</v>
      </c>
      <c r="P716" t="str">
        <f>IF(OR(H_24!$Q716&lt;&gt;A716,R716&lt;&gt;B716,S716&lt;&gt;C716,T716&lt;&gt;D716),"Aqui", " ")</f>
        <v>Aqui</v>
      </c>
      <c r="Q716" t="s">
        <v>518</v>
      </c>
      <c r="R716">
        <v>3</v>
      </c>
      <c r="S716">
        <v>0</v>
      </c>
      <c r="T716">
        <v>0.1</v>
      </c>
      <c r="U716">
        <v>100</v>
      </c>
      <c r="V716" t="s">
        <v>511</v>
      </c>
      <c r="W716" t="s">
        <v>511</v>
      </c>
      <c r="X716" t="s">
        <v>511</v>
      </c>
      <c r="Y716" t="s">
        <v>511</v>
      </c>
      <c r="Z716" t="s">
        <v>511</v>
      </c>
      <c r="AE716" t="s">
        <v>513</v>
      </c>
      <c r="AF716">
        <v>1</v>
      </c>
      <c r="AG716">
        <v>25</v>
      </c>
      <c r="AH716">
        <v>0.2</v>
      </c>
      <c r="AI716">
        <v>50</v>
      </c>
      <c r="AJ716" t="s">
        <v>46</v>
      </c>
      <c r="AK716">
        <v>60.008899999999997</v>
      </c>
      <c r="AL716">
        <v>0</v>
      </c>
      <c r="AM716">
        <v>1</v>
      </c>
      <c r="AN716">
        <v>1801.8</v>
      </c>
      <c r="AO716">
        <v>29</v>
      </c>
    </row>
    <row r="717" spans="1:41" x14ac:dyDescent="0.3">
      <c r="A717" s="68" t="s">
        <v>520</v>
      </c>
      <c r="B717" s="20">
        <v>3</v>
      </c>
      <c r="C717" s="20">
        <v>0</v>
      </c>
      <c r="D717" s="20">
        <v>0.2</v>
      </c>
      <c r="E717" t="s">
        <v>4</v>
      </c>
      <c r="F717" t="s">
        <v>3</v>
      </c>
      <c r="G717" s="39" t="str">
        <f t="shared" si="70"/>
        <v>---</v>
      </c>
      <c r="H717" t="s">
        <v>3</v>
      </c>
      <c r="K717" t="s">
        <v>3</v>
      </c>
      <c r="L717" s="57" t="str">
        <f>IF(OR(H_24!$F717="---",H_24!$F717="infeas",H_24!$F717="inf"),"---",(H_24!$F717/M717)-1)</f>
        <v>---</v>
      </c>
      <c r="M717" s="20">
        <f>Model_dem!L457</f>
        <v>651</v>
      </c>
      <c r="N717" t="str">
        <f>Model_dem!G457</f>
        <v>---</v>
      </c>
      <c r="P717" t="str">
        <f>IF(OR(H_24!$Q717&lt;&gt;A717,R717&lt;&gt;B717,S717&lt;&gt;C717,T717&lt;&gt;D717),"Aqui", " ")</f>
        <v>Aqui</v>
      </c>
      <c r="Q717" t="s">
        <v>518</v>
      </c>
      <c r="R717">
        <v>3</v>
      </c>
      <c r="S717">
        <v>0</v>
      </c>
      <c r="T717">
        <v>0.15</v>
      </c>
      <c r="U717">
        <v>100</v>
      </c>
      <c r="V717" t="s">
        <v>511</v>
      </c>
      <c r="W717" t="s">
        <v>511</v>
      </c>
      <c r="X717" t="s">
        <v>511</v>
      </c>
      <c r="Y717" t="s">
        <v>511</v>
      </c>
      <c r="Z717" t="s">
        <v>511</v>
      </c>
      <c r="AE717" t="s">
        <v>513</v>
      </c>
      <c r="AF717">
        <v>1</v>
      </c>
      <c r="AG717">
        <v>50</v>
      </c>
      <c r="AH717">
        <v>0.05</v>
      </c>
      <c r="AI717">
        <v>50</v>
      </c>
      <c r="AJ717">
        <v>778</v>
      </c>
      <c r="AK717">
        <v>2.1257000000000001</v>
      </c>
      <c r="AL717">
        <v>0</v>
      </c>
      <c r="AM717">
        <v>58691</v>
      </c>
      <c r="AN717">
        <v>1800.06</v>
      </c>
      <c r="AO717">
        <v>43273</v>
      </c>
    </row>
    <row r="718" spans="1:41" x14ac:dyDescent="0.3">
      <c r="A718" s="65" t="s">
        <v>520</v>
      </c>
      <c r="B718" s="66">
        <v>3</v>
      </c>
      <c r="C718" s="66">
        <v>10</v>
      </c>
      <c r="D718" s="66">
        <v>0.05</v>
      </c>
      <c r="E718" t="s">
        <v>0</v>
      </c>
      <c r="F718" t="s">
        <v>3</v>
      </c>
      <c r="G718" s="39" t="e">
        <f t="shared" si="70"/>
        <v>#VALUE!</v>
      </c>
      <c r="H718" t="s">
        <v>3</v>
      </c>
      <c r="K718" t="s">
        <v>3</v>
      </c>
      <c r="L718" s="57" t="str">
        <f>IF(OR(H_24!$F718="---",H_24!$F718="infeas",H_24!$F718="inf"),"---",(H_24!$F718/M718)-1)</f>
        <v>---</v>
      </c>
      <c r="M718" s="20">
        <f>Model_dem!L458</f>
        <v>651</v>
      </c>
      <c r="N718">
        <f>Model_dem!G458</f>
        <v>657</v>
      </c>
      <c r="P718" t="str">
        <f>IF(OR(H_24!$Q718&lt;&gt;A718,R718&lt;&gt;B718,S718&lt;&gt;C718,T718&lt;&gt;D718),"Aqui", " ")</f>
        <v>Aqui</v>
      </c>
      <c r="Q718" t="s">
        <v>518</v>
      </c>
      <c r="R718">
        <v>3</v>
      </c>
      <c r="S718">
        <v>0</v>
      </c>
      <c r="T718">
        <v>0.2</v>
      </c>
      <c r="U718">
        <v>100</v>
      </c>
      <c r="V718" t="s">
        <v>511</v>
      </c>
      <c r="W718" t="s">
        <v>511</v>
      </c>
      <c r="X718" t="s">
        <v>511</v>
      </c>
      <c r="Y718" t="s">
        <v>511</v>
      </c>
      <c r="Z718" t="s">
        <v>511</v>
      </c>
      <c r="AE718" t="s">
        <v>513</v>
      </c>
      <c r="AF718">
        <v>1</v>
      </c>
      <c r="AG718">
        <v>50</v>
      </c>
      <c r="AH718">
        <v>0.1</v>
      </c>
      <c r="AI718">
        <v>50</v>
      </c>
      <c r="AJ718">
        <v>792</v>
      </c>
      <c r="AK718">
        <v>4.2441899999999997</v>
      </c>
      <c r="AL718">
        <v>0</v>
      </c>
      <c r="AM718">
        <v>9611</v>
      </c>
      <c r="AN718">
        <v>1800</v>
      </c>
      <c r="AO718">
        <v>17820</v>
      </c>
    </row>
    <row r="719" spans="1:41" x14ac:dyDescent="0.3">
      <c r="A719" s="68" t="s">
        <v>520</v>
      </c>
      <c r="B719" s="20">
        <v>3</v>
      </c>
      <c r="C719" s="20">
        <v>10</v>
      </c>
      <c r="D719" s="20">
        <v>0.1</v>
      </c>
      <c r="E719" t="s">
        <v>4</v>
      </c>
      <c r="F719" t="s">
        <v>3</v>
      </c>
      <c r="G719" s="39" t="str">
        <f t="shared" si="70"/>
        <v>---</v>
      </c>
      <c r="H719" t="s">
        <v>3</v>
      </c>
      <c r="K719" t="s">
        <v>3</v>
      </c>
      <c r="L719" s="57" t="str">
        <f>IF(OR(H_24!$F719="---",H_24!$F719="infeas",H_24!$F719="inf"),"---",(H_24!$F719/M719)-1)</f>
        <v>---</v>
      </c>
      <c r="M719" s="20">
        <f>Model_dem!L459</f>
        <v>651</v>
      </c>
      <c r="N719" t="str">
        <f>Model_dem!G459</f>
        <v>---</v>
      </c>
      <c r="P719" t="str">
        <f>IF(OR(H_24!$Q719&lt;&gt;A719,R719&lt;&gt;B719,S719&lt;&gt;C719,T719&lt;&gt;D719),"Aqui", " ")</f>
        <v>Aqui</v>
      </c>
      <c r="Q719" t="s">
        <v>518</v>
      </c>
      <c r="R719">
        <v>3</v>
      </c>
      <c r="S719">
        <v>10</v>
      </c>
      <c r="T719">
        <v>0.05</v>
      </c>
      <c r="U719">
        <v>100</v>
      </c>
      <c r="V719">
        <v>1096</v>
      </c>
      <c r="W719">
        <v>64.371600000000001</v>
      </c>
      <c r="X719">
        <v>11</v>
      </c>
      <c r="Y719">
        <v>1032</v>
      </c>
      <c r="Z719">
        <v>1800.13</v>
      </c>
      <c r="AA719">
        <v>53829</v>
      </c>
      <c r="AE719" t="s">
        <v>513</v>
      </c>
      <c r="AF719">
        <v>1</v>
      </c>
      <c r="AG719">
        <v>50</v>
      </c>
      <c r="AH719">
        <v>0.15</v>
      </c>
      <c r="AI719">
        <v>50</v>
      </c>
      <c r="AJ719" t="s">
        <v>46</v>
      </c>
      <c r="AK719">
        <v>60.0077</v>
      </c>
      <c r="AL719">
        <v>0</v>
      </c>
      <c r="AM719">
        <v>1</v>
      </c>
      <c r="AN719">
        <v>1802.44</v>
      </c>
      <c r="AO719">
        <v>29</v>
      </c>
    </row>
    <row r="720" spans="1:41" x14ac:dyDescent="0.3">
      <c r="A720" s="65" t="s">
        <v>520</v>
      </c>
      <c r="B720" s="66">
        <v>3</v>
      </c>
      <c r="C720" s="66">
        <v>10</v>
      </c>
      <c r="D720" s="66">
        <v>0.15</v>
      </c>
      <c r="E720" t="s">
        <v>4</v>
      </c>
      <c r="F720" t="s">
        <v>3</v>
      </c>
      <c r="G720" s="39" t="str">
        <f t="shared" si="70"/>
        <v>---</v>
      </c>
      <c r="H720" t="s">
        <v>3</v>
      </c>
      <c r="K720" t="s">
        <v>3</v>
      </c>
      <c r="L720" s="57" t="str">
        <f>IF(OR(H_24!$F720="---",H_24!$F720="infeas",H_24!$F720="inf"),"---",(H_24!$F720/M720)-1)</f>
        <v>---</v>
      </c>
      <c r="M720" s="20">
        <f>Model_dem!L460</f>
        <v>651</v>
      </c>
      <c r="N720" t="str">
        <f>Model_dem!G460</f>
        <v>---</v>
      </c>
      <c r="P720" t="str">
        <f>IF(OR(H_24!$Q720&lt;&gt;A720,R720&lt;&gt;B720,S720&lt;&gt;C720,T720&lt;&gt;D720),"Aqui", " ")</f>
        <v>Aqui</v>
      </c>
      <c r="Q720" t="s">
        <v>518</v>
      </c>
      <c r="R720">
        <v>3</v>
      </c>
      <c r="S720">
        <v>10</v>
      </c>
      <c r="T720">
        <v>0.1</v>
      </c>
      <c r="U720">
        <v>100</v>
      </c>
      <c r="V720" t="s">
        <v>511</v>
      </c>
      <c r="W720" t="s">
        <v>511</v>
      </c>
      <c r="X720" t="s">
        <v>511</v>
      </c>
      <c r="Y720" t="s">
        <v>511</v>
      </c>
      <c r="Z720" t="s">
        <v>511</v>
      </c>
      <c r="AE720" t="s">
        <v>513</v>
      </c>
      <c r="AF720">
        <v>1</v>
      </c>
      <c r="AG720">
        <v>50</v>
      </c>
      <c r="AH720">
        <v>0.2</v>
      </c>
      <c r="AI720">
        <v>50</v>
      </c>
      <c r="AJ720" t="s">
        <v>46</v>
      </c>
      <c r="AK720">
        <v>60.008499999999998</v>
      </c>
      <c r="AL720">
        <v>0</v>
      </c>
      <c r="AM720">
        <v>1</v>
      </c>
      <c r="AN720">
        <v>1801.2</v>
      </c>
      <c r="AO720">
        <v>29</v>
      </c>
    </row>
    <row r="721" spans="1:41" x14ac:dyDescent="0.3">
      <c r="A721" s="68" t="s">
        <v>520</v>
      </c>
      <c r="B721" s="20">
        <v>3</v>
      </c>
      <c r="C721" s="20">
        <v>10</v>
      </c>
      <c r="D721" s="20">
        <v>0.2</v>
      </c>
      <c r="E721" t="s">
        <v>4</v>
      </c>
      <c r="F721" t="s">
        <v>3</v>
      </c>
      <c r="G721" s="39" t="str">
        <f t="shared" si="70"/>
        <v>---</v>
      </c>
      <c r="H721" t="s">
        <v>3</v>
      </c>
      <c r="K721" t="s">
        <v>3</v>
      </c>
      <c r="L721" s="57" t="str">
        <f>IF(OR(H_24!$F721="---",H_24!$F721="infeas",H_24!$F721="inf"),"---",(H_24!$F721/M721)-1)</f>
        <v>---</v>
      </c>
      <c r="M721" s="20">
        <f>Model_dem!L461</f>
        <v>651</v>
      </c>
      <c r="N721" t="str">
        <f>Model_dem!G461</f>
        <v>---</v>
      </c>
      <c r="P721" t="str">
        <f>IF(OR(H_24!$Q721&lt;&gt;A721,R721&lt;&gt;B721,S721&lt;&gt;C721,T721&lt;&gt;D721),"Aqui", " ")</f>
        <v>Aqui</v>
      </c>
      <c r="Q721" t="s">
        <v>518</v>
      </c>
      <c r="R721">
        <v>3</v>
      </c>
      <c r="S721">
        <v>10</v>
      </c>
      <c r="T721">
        <v>0.15</v>
      </c>
      <c r="U721">
        <v>100</v>
      </c>
      <c r="V721" t="s">
        <v>511</v>
      </c>
      <c r="W721" t="s">
        <v>511</v>
      </c>
      <c r="X721" t="s">
        <v>511</v>
      </c>
      <c r="Y721" t="s">
        <v>511</v>
      </c>
      <c r="Z721" t="s">
        <v>511</v>
      </c>
      <c r="AE721" t="s">
        <v>513</v>
      </c>
      <c r="AF721">
        <v>2</v>
      </c>
      <c r="AG721">
        <v>5</v>
      </c>
      <c r="AH721">
        <v>0.05</v>
      </c>
      <c r="AI721">
        <v>50</v>
      </c>
      <c r="AJ721">
        <v>778</v>
      </c>
      <c r="AK721">
        <v>1.0230300000000001</v>
      </c>
      <c r="AL721">
        <v>0</v>
      </c>
      <c r="AM721">
        <v>436194</v>
      </c>
      <c r="AN721">
        <v>1800</v>
      </c>
      <c r="AO721">
        <v>77919</v>
      </c>
    </row>
    <row r="722" spans="1:41" x14ac:dyDescent="0.3">
      <c r="A722" s="65" t="s">
        <v>520</v>
      </c>
      <c r="B722" s="66">
        <v>3</v>
      </c>
      <c r="C722" s="66">
        <v>25</v>
      </c>
      <c r="D722" s="66">
        <v>0.05</v>
      </c>
      <c r="E722" t="s">
        <v>0</v>
      </c>
      <c r="F722" t="s">
        <v>3</v>
      </c>
      <c r="G722" s="39" t="e">
        <f t="shared" si="70"/>
        <v>#VALUE!</v>
      </c>
      <c r="H722" t="s">
        <v>3</v>
      </c>
      <c r="K722" t="s">
        <v>3</v>
      </c>
      <c r="L722" s="57" t="str">
        <f>IF(OR(H_24!$F722="---",H_24!$F722="infeas",H_24!$F722="inf"),"---",(H_24!$F722/M722)-1)</f>
        <v>---</v>
      </c>
      <c r="M722" s="20">
        <f>Model_dem!L462</f>
        <v>651</v>
      </c>
      <c r="N722">
        <f>Model_dem!G462</f>
        <v>657</v>
      </c>
      <c r="P722" t="str">
        <f>IF(OR(H_24!$Q722&lt;&gt;A722,R722&lt;&gt;B722,S722&lt;&gt;C722,T722&lt;&gt;D722),"Aqui", " ")</f>
        <v>Aqui</v>
      </c>
      <c r="Q722" t="s">
        <v>518</v>
      </c>
      <c r="R722">
        <v>3</v>
      </c>
      <c r="S722">
        <v>10</v>
      </c>
      <c r="T722">
        <v>0.2</v>
      </c>
      <c r="U722">
        <v>100</v>
      </c>
      <c r="V722" t="s">
        <v>511</v>
      </c>
      <c r="W722" t="s">
        <v>511</v>
      </c>
      <c r="X722" t="s">
        <v>511</v>
      </c>
      <c r="Y722" t="s">
        <v>511</v>
      </c>
      <c r="Z722" t="s">
        <v>511</v>
      </c>
      <c r="AE722" t="s">
        <v>513</v>
      </c>
      <c r="AF722">
        <v>2</v>
      </c>
      <c r="AG722">
        <v>5</v>
      </c>
      <c r="AH722">
        <v>0.1</v>
      </c>
      <c r="AI722">
        <v>50</v>
      </c>
      <c r="AJ722">
        <v>778</v>
      </c>
      <c r="AK722">
        <v>1.71827</v>
      </c>
      <c r="AL722">
        <v>0</v>
      </c>
      <c r="AM722">
        <v>581306</v>
      </c>
      <c r="AN722">
        <v>1800.01</v>
      </c>
      <c r="AO722">
        <v>76793</v>
      </c>
    </row>
    <row r="723" spans="1:41" x14ac:dyDescent="0.3">
      <c r="A723" s="68" t="s">
        <v>520</v>
      </c>
      <c r="B723" s="20">
        <v>3</v>
      </c>
      <c r="C723" s="20">
        <v>25</v>
      </c>
      <c r="D723" s="20">
        <v>0.1</v>
      </c>
      <c r="E723" t="s">
        <v>4</v>
      </c>
      <c r="F723" t="s">
        <v>3</v>
      </c>
      <c r="G723" s="39" t="str">
        <f t="shared" si="70"/>
        <v>---</v>
      </c>
      <c r="H723" t="s">
        <v>3</v>
      </c>
      <c r="K723" t="s">
        <v>3</v>
      </c>
      <c r="L723" s="57" t="str">
        <f>IF(OR(H_24!$F723="---",H_24!$F723="infeas",H_24!$F723="inf"),"---",(H_24!$F723/M723)-1)</f>
        <v>---</v>
      </c>
      <c r="M723" s="20">
        <f>Model_dem!L463</f>
        <v>651</v>
      </c>
      <c r="N723" t="str">
        <f>Model_dem!G463</f>
        <v>---</v>
      </c>
      <c r="P723" t="str">
        <f>IF(OR(H_24!$Q723&lt;&gt;A723,R723&lt;&gt;B723,S723&lt;&gt;C723,T723&lt;&gt;D723),"Aqui", " ")</f>
        <v>Aqui</v>
      </c>
      <c r="Q723" t="s">
        <v>518</v>
      </c>
      <c r="R723">
        <v>3</v>
      </c>
      <c r="S723">
        <v>25</v>
      </c>
      <c r="T723">
        <v>0.05</v>
      </c>
      <c r="U723">
        <v>100</v>
      </c>
      <c r="V723">
        <v>1096</v>
      </c>
      <c r="W723">
        <v>109.378</v>
      </c>
      <c r="X723">
        <v>16</v>
      </c>
      <c r="Y723">
        <v>1186</v>
      </c>
      <c r="Z723">
        <v>1800.55</v>
      </c>
      <c r="AA723">
        <v>62639</v>
      </c>
      <c r="AE723" t="s">
        <v>513</v>
      </c>
      <c r="AF723">
        <v>2</v>
      </c>
      <c r="AG723">
        <v>5</v>
      </c>
      <c r="AH723">
        <v>0.15</v>
      </c>
      <c r="AI723">
        <v>50</v>
      </c>
      <c r="AJ723">
        <v>778</v>
      </c>
      <c r="AK723">
        <v>1.6890499999999999</v>
      </c>
      <c r="AL723">
        <v>0</v>
      </c>
      <c r="AM723">
        <v>559780</v>
      </c>
      <c r="AN723">
        <v>1800</v>
      </c>
      <c r="AO723">
        <v>72884</v>
      </c>
    </row>
    <row r="724" spans="1:41" x14ac:dyDescent="0.3">
      <c r="A724" s="65" t="s">
        <v>520</v>
      </c>
      <c r="B724" s="66">
        <v>3</v>
      </c>
      <c r="C724" s="66">
        <v>25</v>
      </c>
      <c r="D724" s="66">
        <v>0.15</v>
      </c>
      <c r="E724" t="s">
        <v>4</v>
      </c>
      <c r="F724" t="s">
        <v>3</v>
      </c>
      <c r="G724" s="39" t="str">
        <f t="shared" si="70"/>
        <v>---</v>
      </c>
      <c r="H724" t="s">
        <v>3</v>
      </c>
      <c r="K724" t="s">
        <v>3</v>
      </c>
      <c r="L724" s="57" t="str">
        <f>IF(OR(H_24!$F724="---",H_24!$F724="infeas",H_24!$F724="inf"),"---",(H_24!$F724/M724)-1)</f>
        <v>---</v>
      </c>
      <c r="M724" s="20">
        <f>Model_dem!L464</f>
        <v>651</v>
      </c>
      <c r="N724" t="str">
        <f>Model_dem!G464</f>
        <v>---</v>
      </c>
      <c r="P724" t="str">
        <f>IF(OR(H_24!$Q724&lt;&gt;A724,R724&lt;&gt;B724,S724&lt;&gt;C724,T724&lt;&gt;D724),"Aqui", " ")</f>
        <v>Aqui</v>
      </c>
      <c r="Q724" t="s">
        <v>518</v>
      </c>
      <c r="R724">
        <v>3</v>
      </c>
      <c r="S724">
        <v>25</v>
      </c>
      <c r="T724">
        <v>0.1</v>
      </c>
      <c r="U724">
        <v>100</v>
      </c>
      <c r="V724" t="s">
        <v>511</v>
      </c>
      <c r="W724" t="s">
        <v>511</v>
      </c>
      <c r="X724" t="s">
        <v>511</v>
      </c>
      <c r="Y724" t="s">
        <v>511</v>
      </c>
      <c r="Z724" t="s">
        <v>511</v>
      </c>
      <c r="AE724" t="s">
        <v>513</v>
      </c>
      <c r="AF724">
        <v>2</v>
      </c>
      <c r="AG724">
        <v>5</v>
      </c>
      <c r="AH724">
        <v>0.2</v>
      </c>
      <c r="AI724">
        <v>50</v>
      </c>
      <c r="AJ724">
        <v>778</v>
      </c>
      <c r="AK724">
        <v>0.70555000000000001</v>
      </c>
      <c r="AL724">
        <v>0</v>
      </c>
      <c r="AM724">
        <v>266116</v>
      </c>
      <c r="AN724">
        <v>1800.01</v>
      </c>
      <c r="AO724">
        <v>69666</v>
      </c>
    </row>
    <row r="725" spans="1:41" x14ac:dyDescent="0.3">
      <c r="A725" s="68" t="s">
        <v>520</v>
      </c>
      <c r="B725" s="20">
        <v>3</v>
      </c>
      <c r="C725" s="20">
        <v>25</v>
      </c>
      <c r="D725" s="20">
        <v>0.2</v>
      </c>
      <c r="E725" t="s">
        <v>4</v>
      </c>
      <c r="F725" t="s">
        <v>3</v>
      </c>
      <c r="G725" s="39" t="str">
        <f t="shared" si="70"/>
        <v>---</v>
      </c>
      <c r="H725" t="s">
        <v>3</v>
      </c>
      <c r="K725" t="s">
        <v>3</v>
      </c>
      <c r="L725" s="57" t="str">
        <f>IF(OR(H_24!$F725="---",H_24!$F725="infeas",H_24!$F725="inf"),"---",(H_24!$F725/M725)-1)</f>
        <v>---</v>
      </c>
      <c r="M725" s="20">
        <f>Model_dem!L465</f>
        <v>651</v>
      </c>
      <c r="N725" t="str">
        <f>Model_dem!G465</f>
        <v>---</v>
      </c>
      <c r="P725" t="str">
        <f>IF(OR(H_24!$Q725&lt;&gt;A725,R725&lt;&gt;B725,S725&lt;&gt;C725,T725&lt;&gt;D725),"Aqui", " ")</f>
        <v>Aqui</v>
      </c>
      <c r="Q725" t="s">
        <v>518</v>
      </c>
      <c r="R725">
        <v>3</v>
      </c>
      <c r="S725">
        <v>25</v>
      </c>
      <c r="T725">
        <v>0.15</v>
      </c>
      <c r="U725">
        <v>100</v>
      </c>
      <c r="V725" t="s">
        <v>511</v>
      </c>
      <c r="W725" t="s">
        <v>511</v>
      </c>
      <c r="X725" t="s">
        <v>511</v>
      </c>
      <c r="Y725" t="s">
        <v>511</v>
      </c>
      <c r="Z725" t="s">
        <v>511</v>
      </c>
      <c r="AE725" t="s">
        <v>513</v>
      </c>
      <c r="AF725">
        <v>2</v>
      </c>
      <c r="AG725">
        <v>10</v>
      </c>
      <c r="AH725">
        <v>0.05</v>
      </c>
      <c r="AI725">
        <v>50</v>
      </c>
      <c r="AJ725">
        <v>778</v>
      </c>
      <c r="AK725">
        <v>1.7638799999999999</v>
      </c>
      <c r="AL725">
        <v>0</v>
      </c>
      <c r="AM725">
        <v>256927</v>
      </c>
      <c r="AN725">
        <v>1800</v>
      </c>
      <c r="AO725">
        <v>65107</v>
      </c>
    </row>
    <row r="726" spans="1:41" x14ac:dyDescent="0.3">
      <c r="A726" s="65" t="s">
        <v>520</v>
      </c>
      <c r="B726" s="66">
        <v>3</v>
      </c>
      <c r="C726" s="66">
        <v>50</v>
      </c>
      <c r="D726" s="66">
        <v>0.05</v>
      </c>
      <c r="E726" t="s">
        <v>0</v>
      </c>
      <c r="F726" t="s">
        <v>3</v>
      </c>
      <c r="G726" s="39" t="e">
        <f t="shared" si="70"/>
        <v>#VALUE!</v>
      </c>
      <c r="H726" t="s">
        <v>3</v>
      </c>
      <c r="K726" t="s">
        <v>3</v>
      </c>
      <c r="L726" s="57" t="str">
        <f>IF(OR(H_24!$F726="---",H_24!$F726="infeas",H_24!$F726="inf"),"---",(H_24!$F726/M726)-1)</f>
        <v>---</v>
      </c>
      <c r="M726" s="20">
        <f>Model_dem!L466</f>
        <v>651</v>
      </c>
      <c r="N726">
        <f>Model_dem!G466</f>
        <v>657</v>
      </c>
      <c r="P726" t="str">
        <f>IF(OR(H_24!$Q726&lt;&gt;A726,R726&lt;&gt;B726,S726&lt;&gt;C726,T726&lt;&gt;D726),"Aqui", " ")</f>
        <v>Aqui</v>
      </c>
      <c r="Q726" t="s">
        <v>518</v>
      </c>
      <c r="R726">
        <v>3</v>
      </c>
      <c r="S726">
        <v>25</v>
      </c>
      <c r="T726">
        <v>0.2</v>
      </c>
      <c r="U726">
        <v>100</v>
      </c>
      <c r="V726" t="s">
        <v>511</v>
      </c>
      <c r="W726" t="s">
        <v>511</v>
      </c>
      <c r="X726" t="s">
        <v>511</v>
      </c>
      <c r="Y726" t="s">
        <v>511</v>
      </c>
      <c r="Z726" t="s">
        <v>511</v>
      </c>
      <c r="AE726" t="s">
        <v>513</v>
      </c>
      <c r="AF726">
        <v>2</v>
      </c>
      <c r="AG726">
        <v>10</v>
      </c>
      <c r="AH726">
        <v>0.1</v>
      </c>
      <c r="AI726">
        <v>50</v>
      </c>
      <c r="AJ726">
        <v>778</v>
      </c>
      <c r="AK726">
        <v>1.37466</v>
      </c>
      <c r="AL726">
        <v>0</v>
      </c>
      <c r="AM726">
        <v>236650</v>
      </c>
      <c r="AN726">
        <v>1800.01</v>
      </c>
      <c r="AO726">
        <v>65462</v>
      </c>
    </row>
    <row r="727" spans="1:41" x14ac:dyDescent="0.3">
      <c r="A727" s="68" t="s">
        <v>520</v>
      </c>
      <c r="B727" s="20">
        <v>3</v>
      </c>
      <c r="C727" s="20">
        <v>50</v>
      </c>
      <c r="D727" s="20">
        <v>0.1</v>
      </c>
      <c r="E727" t="s">
        <v>4</v>
      </c>
      <c r="F727" t="s">
        <v>3</v>
      </c>
      <c r="G727" s="39" t="str">
        <f t="shared" si="70"/>
        <v>---</v>
      </c>
      <c r="H727" t="s">
        <v>3</v>
      </c>
      <c r="K727" t="s">
        <v>3</v>
      </c>
      <c r="L727" s="57" t="str">
        <f>IF(OR(H_24!$F727="---",H_24!$F727="infeas",H_24!$F727="inf"),"---",(H_24!$F727/M727)-1)</f>
        <v>---</v>
      </c>
      <c r="M727" s="20">
        <f>Model_dem!L467</f>
        <v>651</v>
      </c>
      <c r="N727" t="str">
        <f>Model_dem!G467</f>
        <v>---</v>
      </c>
      <c r="P727" t="str">
        <f>IF(OR(H_24!$Q727&lt;&gt;A727,R727&lt;&gt;B727,S727&lt;&gt;C727,T727&lt;&gt;D727),"Aqui", " ")</f>
        <v>Aqui</v>
      </c>
      <c r="Q727" t="s">
        <v>518</v>
      </c>
      <c r="R727">
        <v>3</v>
      </c>
      <c r="S727">
        <v>50</v>
      </c>
      <c r="T727">
        <v>0.05</v>
      </c>
      <c r="U727">
        <v>100</v>
      </c>
      <c r="V727">
        <v>1096</v>
      </c>
      <c r="W727">
        <v>75.763499999999993</v>
      </c>
      <c r="X727">
        <v>21</v>
      </c>
      <c r="Y727">
        <v>2482</v>
      </c>
      <c r="Z727">
        <v>1800.86</v>
      </c>
      <c r="AA727">
        <v>94664</v>
      </c>
      <c r="AE727" t="s">
        <v>513</v>
      </c>
      <c r="AF727">
        <v>2</v>
      </c>
      <c r="AG727">
        <v>10</v>
      </c>
      <c r="AH727">
        <v>0.15</v>
      </c>
      <c r="AI727">
        <v>50</v>
      </c>
      <c r="AJ727">
        <v>778</v>
      </c>
      <c r="AK727">
        <v>2.1627100000000001</v>
      </c>
      <c r="AL727">
        <v>0</v>
      </c>
      <c r="AM727">
        <v>231794</v>
      </c>
      <c r="AN727">
        <v>1800</v>
      </c>
      <c r="AO727">
        <v>60649</v>
      </c>
    </row>
    <row r="728" spans="1:41" x14ac:dyDescent="0.3">
      <c r="A728" s="65" t="s">
        <v>520</v>
      </c>
      <c r="B728" s="66">
        <v>3</v>
      </c>
      <c r="C728" s="66">
        <v>50</v>
      </c>
      <c r="D728" s="66">
        <v>0.15</v>
      </c>
      <c r="E728" t="s">
        <v>4</v>
      </c>
      <c r="F728" t="s">
        <v>3</v>
      </c>
      <c r="G728" s="39" t="str">
        <f t="shared" si="70"/>
        <v>---</v>
      </c>
      <c r="H728" t="s">
        <v>3</v>
      </c>
      <c r="K728" t="s">
        <v>3</v>
      </c>
      <c r="L728" s="57" t="str">
        <f>IF(OR(H_24!$F728="---",H_24!$F728="infeas",H_24!$F728="inf"),"---",(H_24!$F728/M728)-1)</f>
        <v>---</v>
      </c>
      <c r="M728" s="20">
        <f>Model_dem!L468</f>
        <v>651</v>
      </c>
      <c r="N728" t="str">
        <f>Model_dem!G468</f>
        <v>---</v>
      </c>
      <c r="P728" t="str">
        <f>IF(OR(H_24!$Q728&lt;&gt;A728,R728&lt;&gt;B728,S728&lt;&gt;C728,T728&lt;&gt;D728),"Aqui", " ")</f>
        <v>Aqui</v>
      </c>
      <c r="Q728" t="s">
        <v>518</v>
      </c>
      <c r="R728">
        <v>3</v>
      </c>
      <c r="S728">
        <v>50</v>
      </c>
      <c r="T728">
        <v>0.1</v>
      </c>
      <c r="U728">
        <v>100</v>
      </c>
      <c r="V728" t="s">
        <v>511</v>
      </c>
      <c r="W728" t="s">
        <v>511</v>
      </c>
      <c r="X728" t="s">
        <v>511</v>
      </c>
      <c r="Y728" t="s">
        <v>511</v>
      </c>
      <c r="Z728" t="s">
        <v>511</v>
      </c>
      <c r="AE728" t="s">
        <v>513</v>
      </c>
      <c r="AF728">
        <v>2</v>
      </c>
      <c r="AG728">
        <v>10</v>
      </c>
      <c r="AH728">
        <v>0.2</v>
      </c>
      <c r="AI728">
        <v>50</v>
      </c>
      <c r="AJ728">
        <v>790</v>
      </c>
      <c r="AK728">
        <v>14.329000000000001</v>
      </c>
      <c r="AL728">
        <v>19</v>
      </c>
      <c r="AM728">
        <v>284755</v>
      </c>
      <c r="AN728">
        <v>1800.06</v>
      </c>
      <c r="AO728">
        <v>56071</v>
      </c>
    </row>
    <row r="729" spans="1:41" x14ac:dyDescent="0.3">
      <c r="A729" s="68" t="s">
        <v>520</v>
      </c>
      <c r="B729" s="20">
        <v>3</v>
      </c>
      <c r="C729" s="20">
        <v>50</v>
      </c>
      <c r="D729" s="20">
        <v>0.2</v>
      </c>
      <c r="E729" t="s">
        <v>4</v>
      </c>
      <c r="F729" t="s">
        <v>3</v>
      </c>
      <c r="G729" s="39" t="str">
        <f t="shared" si="70"/>
        <v>---</v>
      </c>
      <c r="H729" t="s">
        <v>3</v>
      </c>
      <c r="K729" t="s">
        <v>3</v>
      </c>
      <c r="L729" s="57" t="str">
        <f>IF(OR(H_24!$F729="---",H_24!$F729="infeas",H_24!$F729="inf"),"---",(H_24!$F729/M729)-1)</f>
        <v>---</v>
      </c>
      <c r="M729" s="20">
        <f>Model_dem!L469</f>
        <v>651</v>
      </c>
      <c r="N729" t="str">
        <f>Model_dem!G469</f>
        <v>---</v>
      </c>
      <c r="P729" t="str">
        <f>IF(OR(H_24!$Q729&lt;&gt;A729,R729&lt;&gt;B729,S729&lt;&gt;C729,T729&lt;&gt;D729),"Aqui", " ")</f>
        <v>Aqui</v>
      </c>
      <c r="Q729" t="s">
        <v>518</v>
      </c>
      <c r="R729">
        <v>3</v>
      </c>
      <c r="S729">
        <v>50</v>
      </c>
      <c r="T729">
        <v>0.15</v>
      </c>
      <c r="U729">
        <v>100</v>
      </c>
      <c r="V729" t="s">
        <v>511</v>
      </c>
      <c r="W729" t="s">
        <v>511</v>
      </c>
      <c r="X729" t="s">
        <v>511</v>
      </c>
      <c r="Y729" t="s">
        <v>511</v>
      </c>
      <c r="Z729" t="s">
        <v>511</v>
      </c>
      <c r="AE729" t="s">
        <v>513</v>
      </c>
      <c r="AF729">
        <v>2</v>
      </c>
      <c r="AG729">
        <v>25</v>
      </c>
      <c r="AH729">
        <v>0.05</v>
      </c>
      <c r="AI729">
        <v>50</v>
      </c>
      <c r="AJ729">
        <v>778</v>
      </c>
      <c r="AK729">
        <v>1.73227</v>
      </c>
      <c r="AL729">
        <v>0</v>
      </c>
      <c r="AM729">
        <v>93911</v>
      </c>
      <c r="AN729">
        <v>1800.25</v>
      </c>
      <c r="AO729">
        <v>47101</v>
      </c>
    </row>
    <row r="730" spans="1:41" x14ac:dyDescent="0.3">
      <c r="A730" s="65" t="s">
        <v>515</v>
      </c>
      <c r="B730" s="66">
        <v>0</v>
      </c>
      <c r="C730" s="66">
        <v>0</v>
      </c>
      <c r="D730" s="66">
        <v>0.05</v>
      </c>
      <c r="E730" t="s">
        <v>1</v>
      </c>
      <c r="F730" t="s">
        <v>3</v>
      </c>
      <c r="G730" s="39" t="e">
        <f t="shared" si="70"/>
        <v>#VALUE!</v>
      </c>
      <c r="H730" t="s">
        <v>3</v>
      </c>
      <c r="K730" t="s">
        <v>3</v>
      </c>
      <c r="L730" s="57" t="str">
        <f>IF(OR(H_24!$F730="---",H_24!$F730="infeas",H_24!$F730="inf"),"---",(H_24!$F730/M730)-1)</f>
        <v>---</v>
      </c>
      <c r="M730" s="20">
        <f>Model_dem!L470</f>
        <v>982</v>
      </c>
      <c r="N730">
        <f>Model_dem!G470</f>
        <v>982</v>
      </c>
      <c r="P730" t="str">
        <f>IF(OR(H_24!$Q730&lt;&gt;A730,R730&lt;&gt;B730,S730&lt;&gt;C730,T730&lt;&gt;D730),"Aqui", " ")</f>
        <v>Aqui</v>
      </c>
      <c r="Q730" t="s">
        <v>518</v>
      </c>
      <c r="R730">
        <v>3</v>
      </c>
      <c r="S730">
        <v>50</v>
      </c>
      <c r="T730">
        <v>0.2</v>
      </c>
      <c r="U730">
        <v>100</v>
      </c>
      <c r="V730" t="s">
        <v>511</v>
      </c>
      <c r="W730" t="s">
        <v>511</v>
      </c>
      <c r="X730" t="s">
        <v>511</v>
      </c>
      <c r="Y730" t="s">
        <v>511</v>
      </c>
      <c r="Z730" t="s">
        <v>511</v>
      </c>
      <c r="AE730" t="s">
        <v>513</v>
      </c>
      <c r="AF730">
        <v>2</v>
      </c>
      <c r="AG730">
        <v>25</v>
      </c>
      <c r="AH730">
        <v>0.1</v>
      </c>
      <c r="AI730">
        <v>50</v>
      </c>
      <c r="AJ730">
        <v>790</v>
      </c>
      <c r="AK730">
        <v>4.4977999999999998</v>
      </c>
      <c r="AL730">
        <v>0</v>
      </c>
      <c r="AM730">
        <v>57390</v>
      </c>
      <c r="AN730">
        <v>1800.22</v>
      </c>
      <c r="AO730">
        <v>33329</v>
      </c>
    </row>
    <row r="731" spans="1:41" x14ac:dyDescent="0.3">
      <c r="A731" s="68" t="s">
        <v>515</v>
      </c>
      <c r="B731" s="20">
        <v>0</v>
      </c>
      <c r="C731" s="20">
        <v>0</v>
      </c>
      <c r="D731" s="20">
        <v>0.1</v>
      </c>
      <c r="E731" t="s">
        <v>1</v>
      </c>
      <c r="F731" t="s">
        <v>3</v>
      </c>
      <c r="G731" s="39" t="e">
        <f t="shared" si="70"/>
        <v>#VALUE!</v>
      </c>
      <c r="H731" t="s">
        <v>3</v>
      </c>
      <c r="K731" t="s">
        <v>3</v>
      </c>
      <c r="L731" s="57" t="str">
        <f>IF(OR(H_24!$F731="---",H_24!$F731="infeas",H_24!$F731="inf"),"---",(H_24!$F731/M731)-1)</f>
        <v>---</v>
      </c>
      <c r="M731" s="20">
        <f>Model_dem!L471</f>
        <v>982</v>
      </c>
      <c r="N731">
        <f>Model_dem!G471</f>
        <v>982</v>
      </c>
      <c r="P731" t="str">
        <f>IF(OR(H_24!$Q731&lt;&gt;A731,R731&lt;&gt;B731,S731&lt;&gt;C731,T731&lt;&gt;D731),"Aqui", " ")</f>
        <v>Aqui</v>
      </c>
      <c r="Q731" t="s">
        <v>523</v>
      </c>
      <c r="R731">
        <v>1</v>
      </c>
      <c r="S731">
        <v>25</v>
      </c>
      <c r="T731">
        <v>0.15</v>
      </c>
      <c r="U731">
        <v>50</v>
      </c>
      <c r="V731">
        <v>810</v>
      </c>
      <c r="W731">
        <v>465.37099999999998</v>
      </c>
      <c r="X731">
        <v>0</v>
      </c>
      <c r="Y731">
        <v>19</v>
      </c>
      <c r="Z731">
        <v>1857.92</v>
      </c>
      <c r="AA731">
        <v>866</v>
      </c>
      <c r="AE731" t="s">
        <v>513</v>
      </c>
      <c r="AF731">
        <v>2</v>
      </c>
      <c r="AG731">
        <v>25</v>
      </c>
      <c r="AH731">
        <v>0.15</v>
      </c>
      <c r="AI731">
        <v>50</v>
      </c>
      <c r="AJ731">
        <v>801</v>
      </c>
      <c r="AK731">
        <v>22.616700000000002</v>
      </c>
      <c r="AL731">
        <v>0</v>
      </c>
      <c r="AM731">
        <v>2949</v>
      </c>
      <c r="AN731">
        <v>1800.07</v>
      </c>
      <c r="AO731">
        <v>7358</v>
      </c>
    </row>
    <row r="732" spans="1:41" x14ac:dyDescent="0.3">
      <c r="A732" s="65" t="s">
        <v>515</v>
      </c>
      <c r="B732" s="66">
        <v>0</v>
      </c>
      <c r="C732" s="66">
        <v>0</v>
      </c>
      <c r="D732" s="66">
        <v>0.15</v>
      </c>
      <c r="E732" t="s">
        <v>1</v>
      </c>
      <c r="F732" t="s">
        <v>3</v>
      </c>
      <c r="G732" s="39" t="e">
        <f t="shared" si="70"/>
        <v>#VALUE!</v>
      </c>
      <c r="H732" t="s">
        <v>3</v>
      </c>
      <c r="K732" t="s">
        <v>3</v>
      </c>
      <c r="L732" s="57" t="str">
        <f>IF(OR(H_24!$F732="---",H_24!$F732="infeas",H_24!$F732="inf"),"---",(H_24!$F732/M732)-1)</f>
        <v>---</v>
      </c>
      <c r="M732" s="20">
        <f>Model_dem!L472</f>
        <v>982</v>
      </c>
      <c r="N732">
        <f>Model_dem!G472</f>
        <v>982</v>
      </c>
      <c r="P732" t="str">
        <f>IF(OR(H_24!$Q732&lt;&gt;A732,R732&lt;&gt;B732,S732&lt;&gt;C732,T732&lt;&gt;D732),"Aqui", " ")</f>
        <v>Aqui</v>
      </c>
      <c r="Q732" t="s">
        <v>523</v>
      </c>
      <c r="R732">
        <v>1</v>
      </c>
      <c r="S732">
        <v>25</v>
      </c>
      <c r="T732">
        <v>0.2</v>
      </c>
      <c r="U732">
        <v>50</v>
      </c>
      <c r="V732" t="s">
        <v>46</v>
      </c>
      <c r="W732">
        <v>60.008800000000001</v>
      </c>
      <c r="X732">
        <v>0</v>
      </c>
      <c r="Y732">
        <v>1</v>
      </c>
      <c r="Z732">
        <v>1802.76</v>
      </c>
      <c r="AA732">
        <v>634</v>
      </c>
      <c r="AE732" t="s">
        <v>513</v>
      </c>
      <c r="AF732">
        <v>2</v>
      </c>
      <c r="AG732">
        <v>25</v>
      </c>
      <c r="AH732">
        <v>0.2</v>
      </c>
      <c r="AI732">
        <v>50</v>
      </c>
      <c r="AJ732">
        <v>961</v>
      </c>
      <c r="AK732">
        <v>1853.06</v>
      </c>
      <c r="AL732">
        <v>0</v>
      </c>
      <c r="AM732">
        <v>1</v>
      </c>
      <c r="AN732">
        <v>1853.21</v>
      </c>
      <c r="AO732">
        <v>48</v>
      </c>
    </row>
    <row r="733" spans="1:41" x14ac:dyDescent="0.3">
      <c r="A733" s="68" t="s">
        <v>515</v>
      </c>
      <c r="B733" s="20">
        <v>0</v>
      </c>
      <c r="C733" s="20">
        <v>0</v>
      </c>
      <c r="D733" s="20">
        <v>0.2</v>
      </c>
      <c r="E733" t="s">
        <v>0</v>
      </c>
      <c r="F733" t="s">
        <v>3</v>
      </c>
      <c r="G733" s="39" t="e">
        <f t="shared" si="70"/>
        <v>#VALUE!</v>
      </c>
      <c r="H733" t="s">
        <v>3</v>
      </c>
      <c r="K733" t="s">
        <v>3</v>
      </c>
      <c r="L733" s="57" t="str">
        <f>IF(OR(H_24!$F733="---",H_24!$F733="infeas",H_24!$F733="inf"),"---",(H_24!$F733/M733)-1)</f>
        <v>---</v>
      </c>
      <c r="M733" s="20">
        <f>Model_dem!L473</f>
        <v>982</v>
      </c>
      <c r="N733">
        <f>Model_dem!G473</f>
        <v>982</v>
      </c>
      <c r="P733" t="str">
        <f>IF(OR(H_24!$Q733&lt;&gt;A733,R733&lt;&gt;B733,S733&lt;&gt;C733,T733&lt;&gt;D733),"Aqui", " ")</f>
        <v>Aqui</v>
      </c>
      <c r="Q733" t="s">
        <v>523</v>
      </c>
      <c r="R733">
        <v>1</v>
      </c>
      <c r="S733">
        <v>50</v>
      </c>
      <c r="T733">
        <v>0.1</v>
      </c>
      <c r="U733">
        <v>50</v>
      </c>
      <c r="V733" t="s">
        <v>46</v>
      </c>
      <c r="W733">
        <v>60.008800000000001</v>
      </c>
      <c r="X733">
        <v>0</v>
      </c>
      <c r="Y733">
        <v>1</v>
      </c>
      <c r="Z733">
        <v>1801.91</v>
      </c>
      <c r="AA733">
        <v>640</v>
      </c>
      <c r="AE733" t="s">
        <v>513</v>
      </c>
      <c r="AF733">
        <v>2</v>
      </c>
      <c r="AG733">
        <v>50</v>
      </c>
      <c r="AH733">
        <v>0.05</v>
      </c>
      <c r="AI733">
        <v>50</v>
      </c>
      <c r="AJ733">
        <v>790</v>
      </c>
      <c r="AK733">
        <v>4.9407399999999999</v>
      </c>
      <c r="AL733">
        <v>1</v>
      </c>
      <c r="AM733">
        <v>123995</v>
      </c>
      <c r="AN733">
        <v>1800</v>
      </c>
      <c r="AO733">
        <v>44912</v>
      </c>
    </row>
    <row r="734" spans="1:41" x14ac:dyDescent="0.3">
      <c r="A734" s="65" t="s">
        <v>515</v>
      </c>
      <c r="B734" s="66">
        <v>1</v>
      </c>
      <c r="C734" s="66">
        <v>5</v>
      </c>
      <c r="D734" s="66">
        <v>0.05</v>
      </c>
      <c r="E734" t="s">
        <v>0</v>
      </c>
      <c r="F734" t="s">
        <v>3</v>
      </c>
      <c r="G734" s="39" t="e">
        <f t="shared" si="70"/>
        <v>#VALUE!</v>
      </c>
      <c r="H734" t="s">
        <v>3</v>
      </c>
      <c r="K734" t="s">
        <v>3</v>
      </c>
      <c r="L734" s="57" t="str">
        <f>IF(OR(H_24!$F734="---",H_24!$F734="infeas",H_24!$F734="inf"),"---",(H_24!$F734/M734)-1)</f>
        <v>---</v>
      </c>
      <c r="M734" s="20">
        <f>Model_dem!L474</f>
        <v>982</v>
      </c>
      <c r="N734">
        <f>Model_dem!G474</f>
        <v>983</v>
      </c>
      <c r="P734" t="str">
        <f>IF(OR(H_24!$Q734&lt;&gt;A734,R734&lt;&gt;B734,S734&lt;&gt;C734,T734&lt;&gt;D734),"Aqui", " ")</f>
        <v>Aqui</v>
      </c>
      <c r="Q734" t="s">
        <v>523</v>
      </c>
      <c r="R734">
        <v>1</v>
      </c>
      <c r="S734">
        <v>50</v>
      </c>
      <c r="T734">
        <v>0.15</v>
      </c>
      <c r="U734">
        <v>50</v>
      </c>
      <c r="V734" t="s">
        <v>46</v>
      </c>
      <c r="W734">
        <v>60.0092</v>
      </c>
      <c r="X734">
        <v>0</v>
      </c>
      <c r="Y734">
        <v>1</v>
      </c>
      <c r="Z734">
        <v>1802.6</v>
      </c>
      <c r="AA734">
        <v>647</v>
      </c>
      <c r="AE734" t="s">
        <v>513</v>
      </c>
      <c r="AF734">
        <v>2</v>
      </c>
      <c r="AG734">
        <v>50</v>
      </c>
      <c r="AH734">
        <v>0.1</v>
      </c>
      <c r="AI734">
        <v>50</v>
      </c>
      <c r="AJ734">
        <v>825</v>
      </c>
      <c r="AK734">
        <v>220.92400000000001</v>
      </c>
      <c r="AL734">
        <v>0</v>
      </c>
      <c r="AM734">
        <v>49</v>
      </c>
      <c r="AN734">
        <v>1801.95</v>
      </c>
      <c r="AO734">
        <v>1429</v>
      </c>
    </row>
    <row r="735" spans="1:41" x14ac:dyDescent="0.3">
      <c r="A735" s="68" t="s">
        <v>515</v>
      </c>
      <c r="B735" s="20">
        <v>1</v>
      </c>
      <c r="C735" s="20">
        <v>5</v>
      </c>
      <c r="D735" s="20">
        <v>0.1</v>
      </c>
      <c r="E735" t="s">
        <v>0</v>
      </c>
      <c r="F735" t="s">
        <v>3</v>
      </c>
      <c r="G735" s="39" t="e">
        <f t="shared" si="70"/>
        <v>#VALUE!</v>
      </c>
      <c r="H735" t="s">
        <v>3</v>
      </c>
      <c r="K735" t="s">
        <v>3</v>
      </c>
      <c r="L735" s="57" t="str">
        <f>IF(OR(H_24!$F735="---",H_24!$F735="infeas",H_24!$F735="inf"),"---",(H_24!$F735/M735)-1)</f>
        <v>---</v>
      </c>
      <c r="M735" s="20">
        <f>Model_dem!L475</f>
        <v>982</v>
      </c>
      <c r="N735">
        <f>Model_dem!G475</f>
        <v>985</v>
      </c>
      <c r="P735" t="str">
        <f>IF(OR(H_24!$Q735&lt;&gt;A735,R735&lt;&gt;B735,S735&lt;&gt;C735,T735&lt;&gt;D735),"Aqui", " ")</f>
        <v>Aqui</v>
      </c>
      <c r="Q735" t="s">
        <v>523</v>
      </c>
      <c r="R735">
        <v>1</v>
      </c>
      <c r="S735">
        <v>50</v>
      </c>
      <c r="T735">
        <v>0.2</v>
      </c>
      <c r="U735">
        <v>50</v>
      </c>
      <c r="V735" t="s">
        <v>46</v>
      </c>
      <c r="W735">
        <v>60.019599999999997</v>
      </c>
      <c r="X735">
        <v>0</v>
      </c>
      <c r="Y735">
        <v>1</v>
      </c>
      <c r="Z735">
        <v>1801.62</v>
      </c>
      <c r="AA735">
        <v>649</v>
      </c>
      <c r="AE735" t="s">
        <v>513</v>
      </c>
      <c r="AF735">
        <v>2</v>
      </c>
      <c r="AG735">
        <v>50</v>
      </c>
      <c r="AH735">
        <v>0.15</v>
      </c>
      <c r="AI735">
        <v>50</v>
      </c>
      <c r="AJ735" t="s">
        <v>46</v>
      </c>
      <c r="AK735">
        <v>60.007899999999999</v>
      </c>
      <c r="AL735">
        <v>0</v>
      </c>
      <c r="AM735">
        <v>1</v>
      </c>
      <c r="AN735">
        <v>1800.49</v>
      </c>
      <c r="AO735">
        <v>29</v>
      </c>
    </row>
    <row r="736" spans="1:41" x14ac:dyDescent="0.3">
      <c r="A736" s="65" t="s">
        <v>515</v>
      </c>
      <c r="B736" s="66">
        <v>1</v>
      </c>
      <c r="C736" s="66">
        <v>5</v>
      </c>
      <c r="D736" s="66">
        <v>0.15</v>
      </c>
      <c r="E736" t="s">
        <v>0</v>
      </c>
      <c r="F736" t="s">
        <v>3</v>
      </c>
      <c r="G736" s="39" t="e">
        <f t="shared" si="70"/>
        <v>#VALUE!</v>
      </c>
      <c r="H736" t="s">
        <v>3</v>
      </c>
      <c r="K736" t="s">
        <v>3</v>
      </c>
      <c r="L736" s="57" t="str">
        <f>IF(OR(H_24!$F736="---",H_24!$F736="infeas",H_24!$F736="inf"),"---",(H_24!$F736/M736)-1)</f>
        <v>---</v>
      </c>
      <c r="M736" s="20">
        <f>Model_dem!L476</f>
        <v>982</v>
      </c>
      <c r="N736">
        <f>Model_dem!G476</f>
        <v>987</v>
      </c>
      <c r="P736" t="str">
        <f>IF(OR(H_24!$Q736&lt;&gt;A736,R736&lt;&gt;B736,S736&lt;&gt;C736,T736&lt;&gt;D736),"Aqui", " ")</f>
        <v>Aqui</v>
      </c>
      <c r="Q736" t="s">
        <v>523</v>
      </c>
      <c r="R736">
        <v>2</v>
      </c>
      <c r="S736">
        <v>25</v>
      </c>
      <c r="T736">
        <v>0.15</v>
      </c>
      <c r="U736">
        <v>50</v>
      </c>
      <c r="V736">
        <v>786</v>
      </c>
      <c r="W736">
        <v>198.16499999999999</v>
      </c>
      <c r="X736">
        <v>0</v>
      </c>
      <c r="Y736">
        <v>48</v>
      </c>
      <c r="Z736">
        <v>1830.54</v>
      </c>
      <c r="AA736">
        <v>1543</v>
      </c>
      <c r="AE736" t="s">
        <v>513</v>
      </c>
      <c r="AF736">
        <v>2</v>
      </c>
      <c r="AG736">
        <v>50</v>
      </c>
      <c r="AH736">
        <v>0.2</v>
      </c>
      <c r="AI736">
        <v>50</v>
      </c>
      <c r="AJ736" t="s">
        <v>511</v>
      </c>
      <c r="AK736" t="s">
        <v>511</v>
      </c>
      <c r="AL736" t="s">
        <v>511</v>
      </c>
      <c r="AM736" t="s">
        <v>511</v>
      </c>
      <c r="AN736" t="s">
        <v>511</v>
      </c>
    </row>
    <row r="737" spans="1:40" x14ac:dyDescent="0.3">
      <c r="A737" s="68" t="s">
        <v>515</v>
      </c>
      <c r="B737" s="20">
        <v>1</v>
      </c>
      <c r="C737" s="20">
        <v>5</v>
      </c>
      <c r="D737" s="20">
        <v>0.2</v>
      </c>
      <c r="E737" t="s">
        <v>0</v>
      </c>
      <c r="F737" t="s">
        <v>3</v>
      </c>
      <c r="G737" s="39" t="e">
        <f t="shared" si="70"/>
        <v>#VALUE!</v>
      </c>
      <c r="H737" t="s">
        <v>3</v>
      </c>
      <c r="K737" t="s">
        <v>3</v>
      </c>
      <c r="L737" s="57" t="str">
        <f>IF(OR(H_24!$F737="---",H_24!$F737="infeas",H_24!$F737="inf"),"---",(H_24!$F737/M737)-1)</f>
        <v>---</v>
      </c>
      <c r="M737" s="20">
        <f>Model_dem!L477</f>
        <v>982</v>
      </c>
      <c r="N737">
        <f>Model_dem!G477</f>
        <v>987</v>
      </c>
      <c r="P737" t="str">
        <f>IF(OR(H_24!$Q737&lt;&gt;A737,R737&lt;&gt;B737,S737&lt;&gt;C737,T737&lt;&gt;D737),"Aqui", " ")</f>
        <v>Aqui</v>
      </c>
      <c r="Q737" t="s">
        <v>523</v>
      </c>
      <c r="R737">
        <v>2</v>
      </c>
      <c r="S737">
        <v>25</v>
      </c>
      <c r="T737">
        <v>0.2</v>
      </c>
      <c r="U737">
        <v>50</v>
      </c>
      <c r="V737" t="s">
        <v>46</v>
      </c>
      <c r="W737">
        <v>60.021099999999997</v>
      </c>
      <c r="X737">
        <v>0</v>
      </c>
      <c r="Y737">
        <v>1</v>
      </c>
      <c r="Z737">
        <v>1801.58</v>
      </c>
      <c r="AA737">
        <v>618</v>
      </c>
      <c r="AE737" t="s">
        <v>513</v>
      </c>
      <c r="AF737">
        <v>3</v>
      </c>
      <c r="AG737">
        <v>0</v>
      </c>
      <c r="AH737">
        <v>0.05</v>
      </c>
      <c r="AI737">
        <v>50</v>
      </c>
      <c r="AJ737" t="s">
        <v>511</v>
      </c>
      <c r="AK737" t="s">
        <v>511</v>
      </c>
      <c r="AL737" t="s">
        <v>511</v>
      </c>
      <c r="AM737" t="s">
        <v>511</v>
      </c>
      <c r="AN737" t="s">
        <v>511</v>
      </c>
    </row>
    <row r="738" spans="1:40" x14ac:dyDescent="0.3">
      <c r="A738" s="65" t="s">
        <v>515</v>
      </c>
      <c r="B738" s="66">
        <v>1</v>
      </c>
      <c r="C738" s="66">
        <v>10</v>
      </c>
      <c r="D738" s="66">
        <v>0.05</v>
      </c>
      <c r="E738" t="s">
        <v>0</v>
      </c>
      <c r="F738" t="s">
        <v>3</v>
      </c>
      <c r="G738" s="39" t="e">
        <f t="shared" si="70"/>
        <v>#VALUE!</v>
      </c>
      <c r="H738" t="s">
        <v>3</v>
      </c>
      <c r="K738" t="s">
        <v>3</v>
      </c>
      <c r="L738" s="57" t="str">
        <f>IF(OR(H_24!$F738="---",H_24!$F738="infeas",H_24!$F738="inf"),"---",(H_24!$F738/M738)-1)</f>
        <v>---</v>
      </c>
      <c r="M738" s="20">
        <f>Model_dem!L478</f>
        <v>982</v>
      </c>
      <c r="N738">
        <f>Model_dem!G478</f>
        <v>983</v>
      </c>
      <c r="P738" t="str">
        <f>IF(OR(H_24!$Q738&lt;&gt;A738,R738&lt;&gt;B738,S738&lt;&gt;C738,T738&lt;&gt;D738),"Aqui", " ")</f>
        <v>Aqui</v>
      </c>
      <c r="Q738" t="s">
        <v>523</v>
      </c>
      <c r="R738">
        <v>2</v>
      </c>
      <c r="S738">
        <v>50</v>
      </c>
      <c r="T738">
        <v>0.1</v>
      </c>
      <c r="U738">
        <v>50</v>
      </c>
      <c r="V738" t="s">
        <v>46</v>
      </c>
      <c r="W738">
        <v>60.008200000000002</v>
      </c>
      <c r="X738">
        <v>0</v>
      </c>
      <c r="Y738">
        <v>1</v>
      </c>
      <c r="Z738">
        <v>1803.43</v>
      </c>
      <c r="AA738">
        <v>649</v>
      </c>
      <c r="AE738" t="s">
        <v>513</v>
      </c>
      <c r="AF738">
        <v>3</v>
      </c>
      <c r="AG738">
        <v>0</v>
      </c>
      <c r="AH738">
        <v>0.1</v>
      </c>
      <c r="AI738">
        <v>50</v>
      </c>
      <c r="AJ738" t="s">
        <v>511</v>
      </c>
      <c r="AK738" t="s">
        <v>511</v>
      </c>
      <c r="AL738" t="s">
        <v>511</v>
      </c>
      <c r="AM738" t="s">
        <v>511</v>
      </c>
      <c r="AN738" t="s">
        <v>511</v>
      </c>
    </row>
    <row r="739" spans="1:40" x14ac:dyDescent="0.3">
      <c r="A739" s="68" t="s">
        <v>515</v>
      </c>
      <c r="B739" s="20">
        <v>1</v>
      </c>
      <c r="C739" s="20">
        <v>10</v>
      </c>
      <c r="D739" s="20">
        <v>0.1</v>
      </c>
      <c r="E739" t="s">
        <v>0</v>
      </c>
      <c r="F739" t="s">
        <v>3</v>
      </c>
      <c r="G739" s="39" t="e">
        <f t="shared" si="70"/>
        <v>#VALUE!</v>
      </c>
      <c r="H739" t="s">
        <v>3</v>
      </c>
      <c r="K739" t="s">
        <v>3</v>
      </c>
      <c r="L739" s="57" t="str">
        <f>IF(OR(H_24!$F739="---",H_24!$F739="infeas",H_24!$F739="inf"),"---",(H_24!$F739/M739)-1)</f>
        <v>---</v>
      </c>
      <c r="M739" s="20">
        <f>Model_dem!L479</f>
        <v>982</v>
      </c>
      <c r="N739">
        <f>Model_dem!G479</f>
        <v>985</v>
      </c>
      <c r="P739" t="str">
        <f>IF(OR(H_24!$Q739&lt;&gt;A739,R739&lt;&gt;B739,S739&lt;&gt;C739,T739&lt;&gt;D739),"Aqui", " ")</f>
        <v>Aqui</v>
      </c>
      <c r="Q739" t="s">
        <v>523</v>
      </c>
      <c r="R739">
        <v>2</v>
      </c>
      <c r="S739">
        <v>50</v>
      </c>
      <c r="T739">
        <v>0.15</v>
      </c>
      <c r="U739">
        <v>50</v>
      </c>
      <c r="V739" t="s">
        <v>511</v>
      </c>
      <c r="W739" t="s">
        <v>511</v>
      </c>
      <c r="X739" t="s">
        <v>511</v>
      </c>
      <c r="Y739" t="s">
        <v>511</v>
      </c>
      <c r="Z739" t="s">
        <v>511</v>
      </c>
      <c r="AE739" t="s">
        <v>513</v>
      </c>
      <c r="AF739">
        <v>3</v>
      </c>
      <c r="AG739">
        <v>0</v>
      </c>
      <c r="AH739">
        <v>0.15</v>
      </c>
      <c r="AI739">
        <v>50</v>
      </c>
      <c r="AJ739" t="s">
        <v>511</v>
      </c>
      <c r="AK739" t="s">
        <v>511</v>
      </c>
      <c r="AL739" t="s">
        <v>511</v>
      </c>
      <c r="AM739" t="s">
        <v>511</v>
      </c>
      <c r="AN739" t="s">
        <v>511</v>
      </c>
    </row>
    <row r="740" spans="1:40" x14ac:dyDescent="0.3">
      <c r="A740" s="65" t="s">
        <v>515</v>
      </c>
      <c r="B740" s="66">
        <v>1</v>
      </c>
      <c r="C740" s="66">
        <v>10</v>
      </c>
      <c r="D740" s="66">
        <v>0.15</v>
      </c>
      <c r="E740" t="s">
        <v>0</v>
      </c>
      <c r="F740" t="s">
        <v>3</v>
      </c>
      <c r="G740" s="39" t="e">
        <f t="shared" si="70"/>
        <v>#VALUE!</v>
      </c>
      <c r="H740" t="s">
        <v>3</v>
      </c>
      <c r="K740" t="s">
        <v>3</v>
      </c>
      <c r="L740" s="57" t="str">
        <f>IF(OR(H_24!$F740="---",H_24!$F740="infeas",H_24!$F740="inf"),"---",(H_24!$F740/M740)-1)</f>
        <v>---</v>
      </c>
      <c r="M740" s="20">
        <f>Model_dem!L480</f>
        <v>982</v>
      </c>
      <c r="N740">
        <f>Model_dem!G480</f>
        <v>987</v>
      </c>
      <c r="P740" t="str">
        <f>IF(OR(H_24!$Q740&lt;&gt;A740,R740&lt;&gt;B740,S740&lt;&gt;C740,T740&lt;&gt;D740),"Aqui", " ")</f>
        <v>Aqui</v>
      </c>
      <c r="Q740" t="s">
        <v>523</v>
      </c>
      <c r="R740">
        <v>2</v>
      </c>
      <c r="S740">
        <v>50</v>
      </c>
      <c r="T740">
        <v>0.2</v>
      </c>
      <c r="U740">
        <v>50</v>
      </c>
      <c r="V740" t="s">
        <v>511</v>
      </c>
      <c r="W740" t="s">
        <v>511</v>
      </c>
      <c r="X740" t="s">
        <v>511</v>
      </c>
      <c r="Y740" t="s">
        <v>511</v>
      </c>
      <c r="Z740" t="s">
        <v>511</v>
      </c>
      <c r="AE740" t="s">
        <v>513</v>
      </c>
      <c r="AF740">
        <v>3</v>
      </c>
      <c r="AG740">
        <v>0</v>
      </c>
      <c r="AH740">
        <v>0.2</v>
      </c>
      <c r="AI740">
        <v>50</v>
      </c>
      <c r="AJ740" t="s">
        <v>511</v>
      </c>
      <c r="AK740" t="s">
        <v>511</v>
      </c>
      <c r="AL740" t="s">
        <v>511</v>
      </c>
      <c r="AM740" t="s">
        <v>511</v>
      </c>
      <c r="AN740" t="s">
        <v>511</v>
      </c>
    </row>
    <row r="741" spans="1:40" x14ac:dyDescent="0.3">
      <c r="A741" s="68" t="s">
        <v>515</v>
      </c>
      <c r="B741" s="20">
        <v>1</v>
      </c>
      <c r="C741" s="20">
        <v>10</v>
      </c>
      <c r="D741" s="20">
        <v>0.2</v>
      </c>
      <c r="E741" t="s">
        <v>0</v>
      </c>
      <c r="F741" t="s">
        <v>3</v>
      </c>
      <c r="G741" s="39" t="e">
        <f t="shared" si="70"/>
        <v>#VALUE!</v>
      </c>
      <c r="H741" t="s">
        <v>3</v>
      </c>
      <c r="K741" t="s">
        <v>3</v>
      </c>
      <c r="L741" s="57" t="str">
        <f>IF(OR(H_24!$F741="---",H_24!$F741="infeas",H_24!$F741="inf"),"---",(H_24!$F741/M741)-1)</f>
        <v>---</v>
      </c>
      <c r="M741" s="20">
        <f>Model_dem!L481</f>
        <v>982</v>
      </c>
      <c r="N741">
        <f>Model_dem!G481</f>
        <v>987</v>
      </c>
      <c r="P741" t="str">
        <f>IF(OR(H_24!$Q741&lt;&gt;A741,R741&lt;&gt;B741,S741&lt;&gt;C741,T741&lt;&gt;D741),"Aqui", " ")</f>
        <v>Aqui</v>
      </c>
      <c r="Q741" t="s">
        <v>523</v>
      </c>
      <c r="R741">
        <v>3</v>
      </c>
      <c r="S741">
        <v>0</v>
      </c>
      <c r="T741">
        <v>0.05</v>
      </c>
      <c r="U741">
        <v>50</v>
      </c>
      <c r="V741" t="s">
        <v>511</v>
      </c>
      <c r="W741" t="s">
        <v>511</v>
      </c>
      <c r="X741" t="s">
        <v>511</v>
      </c>
      <c r="Y741" t="s">
        <v>511</v>
      </c>
      <c r="Z741" t="s">
        <v>511</v>
      </c>
      <c r="AE741" t="s">
        <v>513</v>
      </c>
      <c r="AF741">
        <v>3</v>
      </c>
      <c r="AG741">
        <v>10</v>
      </c>
      <c r="AH741">
        <v>0.05</v>
      </c>
      <c r="AI741">
        <v>50</v>
      </c>
      <c r="AJ741" t="s">
        <v>511</v>
      </c>
      <c r="AK741" t="s">
        <v>511</v>
      </c>
      <c r="AL741" t="s">
        <v>511</v>
      </c>
      <c r="AM741" t="s">
        <v>511</v>
      </c>
      <c r="AN741" t="s">
        <v>511</v>
      </c>
    </row>
    <row r="742" spans="1:40" x14ac:dyDescent="0.3">
      <c r="A742" s="65" t="s">
        <v>515</v>
      </c>
      <c r="B742" s="66">
        <v>1</v>
      </c>
      <c r="C742" s="66">
        <v>25</v>
      </c>
      <c r="D742" s="66">
        <v>0.05</v>
      </c>
      <c r="E742" t="s">
        <v>0</v>
      </c>
      <c r="F742" t="s">
        <v>3</v>
      </c>
      <c r="G742" s="39" t="e">
        <f t="shared" si="70"/>
        <v>#VALUE!</v>
      </c>
      <c r="H742" t="s">
        <v>3</v>
      </c>
      <c r="K742" t="s">
        <v>3</v>
      </c>
      <c r="L742" s="57" t="str">
        <f>IF(OR(H_24!$F742="---",H_24!$F742="infeas",H_24!$F742="inf"),"---",(H_24!$F742/M742)-1)</f>
        <v>---</v>
      </c>
      <c r="M742" s="20">
        <f>Model_dem!L482</f>
        <v>982</v>
      </c>
      <c r="N742">
        <f>Model_dem!G482</f>
        <v>987</v>
      </c>
      <c r="P742" t="str">
        <f>IF(OR(H_24!$Q742&lt;&gt;A742,R742&lt;&gt;B742,S742&lt;&gt;C742,T742&lt;&gt;D742),"Aqui", " ")</f>
        <v>Aqui</v>
      </c>
      <c r="Q742" t="s">
        <v>523</v>
      </c>
      <c r="R742">
        <v>3</v>
      </c>
      <c r="S742">
        <v>0</v>
      </c>
      <c r="T742">
        <v>0.1</v>
      </c>
      <c r="U742">
        <v>50</v>
      </c>
      <c r="V742" t="s">
        <v>511</v>
      </c>
      <c r="W742" t="s">
        <v>511</v>
      </c>
      <c r="X742" t="s">
        <v>511</v>
      </c>
      <c r="Y742" t="s">
        <v>511</v>
      </c>
      <c r="Z742" t="s">
        <v>511</v>
      </c>
      <c r="AE742" t="s">
        <v>513</v>
      </c>
      <c r="AF742">
        <v>3</v>
      </c>
      <c r="AG742">
        <v>10</v>
      </c>
      <c r="AH742">
        <v>0.1</v>
      </c>
      <c r="AI742">
        <v>50</v>
      </c>
      <c r="AJ742" t="s">
        <v>511</v>
      </c>
      <c r="AK742" t="s">
        <v>511</v>
      </c>
      <c r="AL742" t="s">
        <v>511</v>
      </c>
      <c r="AM742" t="s">
        <v>511</v>
      </c>
      <c r="AN742" t="s">
        <v>511</v>
      </c>
    </row>
    <row r="743" spans="1:40" x14ac:dyDescent="0.3">
      <c r="A743" s="68" t="s">
        <v>515</v>
      </c>
      <c r="B743" s="20">
        <v>1</v>
      </c>
      <c r="C743" s="20">
        <v>25</v>
      </c>
      <c r="D743" s="20">
        <v>0.1</v>
      </c>
      <c r="E743" t="s">
        <v>0</v>
      </c>
      <c r="F743" t="s">
        <v>3</v>
      </c>
      <c r="G743" s="39" t="e">
        <f t="shared" si="70"/>
        <v>#VALUE!</v>
      </c>
      <c r="H743" t="s">
        <v>3</v>
      </c>
      <c r="K743" t="s">
        <v>3</v>
      </c>
      <c r="L743" s="57" t="str">
        <f>IF(OR(H_24!$F743="---",H_24!$F743="infeas",H_24!$F743="inf"),"---",(H_24!$F743/M743)-1)</f>
        <v>---</v>
      </c>
      <c r="M743" s="20">
        <f>Model_dem!L483</f>
        <v>982</v>
      </c>
      <c r="N743">
        <f>Model_dem!G483</f>
        <v>994</v>
      </c>
      <c r="P743" t="str">
        <f>IF(OR(H_24!$Q743&lt;&gt;A743,R743&lt;&gt;B743,S743&lt;&gt;C743,T743&lt;&gt;D743),"Aqui", " ")</f>
        <v>Aqui</v>
      </c>
      <c r="Q743" t="s">
        <v>523</v>
      </c>
      <c r="R743">
        <v>3</v>
      </c>
      <c r="S743">
        <v>0</v>
      </c>
      <c r="T743">
        <v>0.15</v>
      </c>
      <c r="U743">
        <v>50</v>
      </c>
      <c r="V743" t="s">
        <v>511</v>
      </c>
      <c r="W743" t="s">
        <v>511</v>
      </c>
      <c r="X743" t="s">
        <v>511</v>
      </c>
      <c r="Y743" t="s">
        <v>511</v>
      </c>
      <c r="Z743" t="s">
        <v>511</v>
      </c>
      <c r="AE743" t="s">
        <v>513</v>
      </c>
      <c r="AF743">
        <v>3</v>
      </c>
      <c r="AG743">
        <v>10</v>
      </c>
      <c r="AH743">
        <v>0.15</v>
      </c>
      <c r="AI743">
        <v>50</v>
      </c>
      <c r="AJ743" t="s">
        <v>511</v>
      </c>
      <c r="AK743" t="s">
        <v>511</v>
      </c>
      <c r="AL743" t="s">
        <v>511</v>
      </c>
      <c r="AM743" t="s">
        <v>511</v>
      </c>
      <c r="AN743" t="s">
        <v>511</v>
      </c>
    </row>
    <row r="744" spans="1:40" x14ac:dyDescent="0.3">
      <c r="A744" s="65" t="s">
        <v>515</v>
      </c>
      <c r="B744" s="66">
        <v>1</v>
      </c>
      <c r="C744" s="66">
        <v>25</v>
      </c>
      <c r="D744" s="66">
        <v>0.15</v>
      </c>
      <c r="E744" t="s">
        <v>1</v>
      </c>
      <c r="F744" t="s">
        <v>3</v>
      </c>
      <c r="G744" s="39" t="e">
        <f t="shared" si="70"/>
        <v>#VALUE!</v>
      </c>
      <c r="H744" t="s">
        <v>3</v>
      </c>
      <c r="K744" t="s">
        <v>3</v>
      </c>
      <c r="L744" s="57" t="str">
        <f>IF(OR(H_24!$F744="---",H_24!$F744="infeas",H_24!$F744="inf"),"---",(H_24!$F744/M744)-1)</f>
        <v>---</v>
      </c>
      <c r="M744" s="20">
        <f>Model_dem!L484</f>
        <v>982</v>
      </c>
      <c r="N744">
        <f>Model_dem!G484</f>
        <v>1012</v>
      </c>
      <c r="P744" t="str">
        <f>IF(OR(H_24!$Q744&lt;&gt;A744,R744&lt;&gt;B744,S744&lt;&gt;C744,T744&lt;&gt;D744),"Aqui", " ")</f>
        <v>Aqui</v>
      </c>
      <c r="Q744" t="s">
        <v>523</v>
      </c>
      <c r="R744">
        <v>3</v>
      </c>
      <c r="S744">
        <v>0</v>
      </c>
      <c r="T744">
        <v>0.2</v>
      </c>
      <c r="U744">
        <v>50</v>
      </c>
      <c r="V744" t="s">
        <v>511</v>
      </c>
      <c r="W744" t="s">
        <v>511</v>
      </c>
      <c r="X744" t="s">
        <v>511</v>
      </c>
      <c r="Y744" t="s">
        <v>511</v>
      </c>
      <c r="Z744" t="s">
        <v>511</v>
      </c>
      <c r="AE744" t="s">
        <v>513</v>
      </c>
      <c r="AF744">
        <v>3</v>
      </c>
      <c r="AG744">
        <v>10</v>
      </c>
      <c r="AH744">
        <v>0.2</v>
      </c>
      <c r="AI744">
        <v>50</v>
      </c>
      <c r="AJ744" t="s">
        <v>511</v>
      </c>
      <c r="AK744" t="s">
        <v>511</v>
      </c>
      <c r="AL744" t="s">
        <v>511</v>
      </c>
      <c r="AM744" t="s">
        <v>511</v>
      </c>
      <c r="AN744" t="s">
        <v>511</v>
      </c>
    </row>
    <row r="745" spans="1:40" x14ac:dyDescent="0.3">
      <c r="A745" s="68" t="s">
        <v>515</v>
      </c>
      <c r="B745" s="20">
        <v>1</v>
      </c>
      <c r="C745" s="20">
        <v>25</v>
      </c>
      <c r="D745" s="20">
        <v>0.2</v>
      </c>
      <c r="E745" t="s">
        <v>1</v>
      </c>
      <c r="F745" t="s">
        <v>3</v>
      </c>
      <c r="G745" s="39" t="e">
        <f t="shared" si="70"/>
        <v>#VALUE!</v>
      </c>
      <c r="H745" t="s">
        <v>3</v>
      </c>
      <c r="K745" t="s">
        <v>3</v>
      </c>
      <c r="L745" s="57" t="str">
        <f>IF(OR(H_24!$F745="---",H_24!$F745="infeas",H_24!$F745="inf"),"---",(H_24!$F745/M745)-1)</f>
        <v>---</v>
      </c>
      <c r="M745" s="20">
        <f>Model_dem!L485</f>
        <v>982</v>
      </c>
      <c r="N745">
        <f>Model_dem!G485</f>
        <v>1022</v>
      </c>
      <c r="P745" t="str">
        <f>IF(OR(H_24!$Q745&lt;&gt;A745,R745&lt;&gt;B745,S745&lt;&gt;C745,T745&lt;&gt;D745),"Aqui", " ")</f>
        <v>Aqui</v>
      </c>
      <c r="Q745" t="s">
        <v>523</v>
      </c>
      <c r="R745">
        <v>3</v>
      </c>
      <c r="S745">
        <v>10</v>
      </c>
      <c r="T745">
        <v>0.05</v>
      </c>
      <c r="U745">
        <v>50</v>
      </c>
      <c r="V745" t="s">
        <v>511</v>
      </c>
      <c r="W745" t="s">
        <v>511</v>
      </c>
      <c r="X745" t="s">
        <v>511</v>
      </c>
      <c r="Y745" t="s">
        <v>511</v>
      </c>
      <c r="Z745" t="s">
        <v>511</v>
      </c>
      <c r="AE745" t="s">
        <v>513</v>
      </c>
      <c r="AF745">
        <v>3</v>
      </c>
      <c r="AG745">
        <v>25</v>
      </c>
      <c r="AH745">
        <v>0.05</v>
      </c>
      <c r="AI745">
        <v>50</v>
      </c>
      <c r="AJ745" t="s">
        <v>511</v>
      </c>
      <c r="AK745" t="s">
        <v>511</v>
      </c>
      <c r="AL745" t="s">
        <v>511</v>
      </c>
      <c r="AM745" t="s">
        <v>511</v>
      </c>
      <c r="AN745" t="s">
        <v>511</v>
      </c>
    </row>
    <row r="746" spans="1:40" x14ac:dyDescent="0.3">
      <c r="A746" s="65" t="s">
        <v>515</v>
      </c>
      <c r="B746" s="66">
        <v>1</v>
      </c>
      <c r="C746" s="66">
        <v>50</v>
      </c>
      <c r="D746" s="66">
        <v>0.05</v>
      </c>
      <c r="E746" t="s">
        <v>0</v>
      </c>
      <c r="F746" t="s">
        <v>3</v>
      </c>
      <c r="G746" s="39" t="e">
        <f t="shared" si="70"/>
        <v>#VALUE!</v>
      </c>
      <c r="H746" t="s">
        <v>3</v>
      </c>
      <c r="K746" t="s">
        <v>3</v>
      </c>
      <c r="L746" s="57" t="str">
        <f>IF(OR(H_24!$F746="---",H_24!$F746="infeas",H_24!$F746="inf"),"---",(H_24!$F746/M746)-1)</f>
        <v>---</v>
      </c>
      <c r="M746" s="20">
        <f>Model_dem!L486</f>
        <v>982</v>
      </c>
      <c r="N746">
        <f>Model_dem!G486</f>
        <v>987</v>
      </c>
      <c r="P746" t="str">
        <f>IF(OR(H_24!$Q746&lt;&gt;A746,R746&lt;&gt;B746,S746&lt;&gt;C746,T746&lt;&gt;D746),"Aqui", " ")</f>
        <v>Aqui</v>
      </c>
      <c r="Q746" t="s">
        <v>523</v>
      </c>
      <c r="R746">
        <v>3</v>
      </c>
      <c r="S746">
        <v>10</v>
      </c>
      <c r="T746">
        <v>0.1</v>
      </c>
      <c r="U746">
        <v>50</v>
      </c>
      <c r="V746" t="s">
        <v>511</v>
      </c>
      <c r="W746" t="s">
        <v>511</v>
      </c>
      <c r="X746" t="s">
        <v>511</v>
      </c>
      <c r="Y746" t="s">
        <v>511</v>
      </c>
      <c r="Z746" t="s">
        <v>511</v>
      </c>
      <c r="AE746" t="s">
        <v>513</v>
      </c>
      <c r="AF746">
        <v>3</v>
      </c>
      <c r="AG746">
        <v>25</v>
      </c>
      <c r="AH746">
        <v>0.1</v>
      </c>
      <c r="AI746">
        <v>50</v>
      </c>
      <c r="AJ746" t="s">
        <v>511</v>
      </c>
      <c r="AK746" t="s">
        <v>511</v>
      </c>
      <c r="AL746" t="s">
        <v>511</v>
      </c>
      <c r="AM746" t="s">
        <v>511</v>
      </c>
      <c r="AN746" t="s">
        <v>511</v>
      </c>
    </row>
    <row r="747" spans="1:40" x14ac:dyDescent="0.3">
      <c r="A747" s="68" t="s">
        <v>515</v>
      </c>
      <c r="B747" s="20">
        <v>1</v>
      </c>
      <c r="C747" s="20">
        <v>50</v>
      </c>
      <c r="D747" s="20">
        <v>0.1</v>
      </c>
      <c r="E747" t="s">
        <v>0</v>
      </c>
      <c r="F747" t="s">
        <v>3</v>
      </c>
      <c r="G747" s="39" t="e">
        <f t="shared" si="70"/>
        <v>#VALUE!</v>
      </c>
      <c r="H747" t="s">
        <v>3</v>
      </c>
      <c r="K747" t="s">
        <v>3</v>
      </c>
      <c r="L747" s="57" t="str">
        <f>IF(OR(H_24!$F747="---",H_24!$F747="infeas",H_24!$F747="inf"),"---",(H_24!$F747/M747)-1)</f>
        <v>---</v>
      </c>
      <c r="M747" s="20">
        <f>Model_dem!L487</f>
        <v>982</v>
      </c>
      <c r="N747">
        <f>Model_dem!G487</f>
        <v>1012</v>
      </c>
      <c r="P747" t="str">
        <f>IF(OR(H_24!$Q747&lt;&gt;A747,R747&lt;&gt;B747,S747&lt;&gt;C747,T747&lt;&gt;D747),"Aqui", " ")</f>
        <v>Aqui</v>
      </c>
      <c r="Q747" t="s">
        <v>523</v>
      </c>
      <c r="R747">
        <v>3</v>
      </c>
      <c r="S747">
        <v>10</v>
      </c>
      <c r="T747">
        <v>0.15</v>
      </c>
      <c r="U747">
        <v>50</v>
      </c>
      <c r="V747" t="s">
        <v>511</v>
      </c>
      <c r="W747" t="s">
        <v>511</v>
      </c>
      <c r="X747" t="s">
        <v>511</v>
      </c>
      <c r="Y747" t="s">
        <v>511</v>
      </c>
      <c r="Z747" t="s">
        <v>511</v>
      </c>
      <c r="AE747" t="s">
        <v>513</v>
      </c>
      <c r="AF747">
        <v>3</v>
      </c>
      <c r="AG747">
        <v>25</v>
      </c>
      <c r="AH747">
        <v>0.15</v>
      </c>
      <c r="AI747">
        <v>50</v>
      </c>
      <c r="AJ747" t="s">
        <v>511</v>
      </c>
      <c r="AK747" t="s">
        <v>511</v>
      </c>
      <c r="AL747" t="s">
        <v>511</v>
      </c>
      <c r="AM747" t="s">
        <v>511</v>
      </c>
      <c r="AN747" t="s">
        <v>511</v>
      </c>
    </row>
    <row r="748" spans="1:40" x14ac:dyDescent="0.3">
      <c r="A748" s="65" t="s">
        <v>515</v>
      </c>
      <c r="B748" s="66">
        <v>1</v>
      </c>
      <c r="C748" s="66">
        <v>50</v>
      </c>
      <c r="D748" s="66">
        <v>0.15</v>
      </c>
      <c r="E748" t="s">
        <v>0</v>
      </c>
      <c r="F748" t="s">
        <v>3</v>
      </c>
      <c r="G748" s="39" t="e">
        <f t="shared" si="70"/>
        <v>#VALUE!</v>
      </c>
      <c r="H748" t="s">
        <v>3</v>
      </c>
      <c r="K748" t="s">
        <v>3</v>
      </c>
      <c r="L748" s="57" t="str">
        <f>IF(OR(H_24!$F748="---",H_24!$F748="infeas",H_24!$F748="inf"),"---",(H_24!$F748/M748)-1)</f>
        <v>---</v>
      </c>
      <c r="M748" s="20">
        <f>Model_dem!L488</f>
        <v>982</v>
      </c>
      <c r="N748">
        <f>Model_dem!G488</f>
        <v>1028</v>
      </c>
      <c r="P748" t="str">
        <f>IF(OR(H_24!$Q748&lt;&gt;A748,R748&lt;&gt;B748,S748&lt;&gt;C748,T748&lt;&gt;D748),"Aqui", " ")</f>
        <v>Aqui</v>
      </c>
      <c r="Q748" t="s">
        <v>523</v>
      </c>
      <c r="R748">
        <v>3</v>
      </c>
      <c r="S748">
        <v>10</v>
      </c>
      <c r="T748">
        <v>0.2</v>
      </c>
      <c r="U748">
        <v>50</v>
      </c>
      <c r="V748" t="s">
        <v>511</v>
      </c>
      <c r="W748" t="s">
        <v>511</v>
      </c>
      <c r="X748" t="s">
        <v>511</v>
      </c>
      <c r="Y748" t="s">
        <v>511</v>
      </c>
      <c r="Z748" t="s">
        <v>511</v>
      </c>
      <c r="AE748" t="s">
        <v>513</v>
      </c>
      <c r="AF748">
        <v>3</v>
      </c>
      <c r="AG748">
        <v>25</v>
      </c>
      <c r="AH748">
        <v>0.2</v>
      </c>
      <c r="AI748">
        <v>50</v>
      </c>
      <c r="AJ748" t="s">
        <v>511</v>
      </c>
      <c r="AK748" t="s">
        <v>511</v>
      </c>
      <c r="AL748" t="s">
        <v>511</v>
      </c>
      <c r="AM748" t="s">
        <v>511</v>
      </c>
      <c r="AN748" t="s">
        <v>511</v>
      </c>
    </row>
    <row r="749" spans="1:40" x14ac:dyDescent="0.3">
      <c r="A749" s="68" t="s">
        <v>515</v>
      </c>
      <c r="B749" s="20">
        <v>1</v>
      </c>
      <c r="C749" s="20">
        <v>50</v>
      </c>
      <c r="D749" s="20">
        <v>0.2</v>
      </c>
      <c r="E749" t="s">
        <v>2</v>
      </c>
      <c r="F749" t="s">
        <v>3</v>
      </c>
      <c r="G749" s="39" t="str">
        <f t="shared" si="70"/>
        <v>---</v>
      </c>
      <c r="H749" t="s">
        <v>3</v>
      </c>
      <c r="K749" t="s">
        <v>3</v>
      </c>
      <c r="L749" s="57" t="str">
        <f>IF(OR(H_24!$F749="---",H_24!$F749="infeas",H_24!$F749="inf"),"---",(H_24!$F749/M749)-1)</f>
        <v>---</v>
      </c>
      <c r="M749" s="20">
        <f>Model_dem!L489</f>
        <v>982</v>
      </c>
      <c r="N749" t="str">
        <f>Model_dem!G489</f>
        <v>---</v>
      </c>
      <c r="P749" t="str">
        <f>IF(OR(H_24!$Q749&lt;&gt;A749,R749&lt;&gt;B749,S749&lt;&gt;C749,T749&lt;&gt;D749),"Aqui", " ")</f>
        <v>Aqui</v>
      </c>
      <c r="Q749" t="s">
        <v>523</v>
      </c>
      <c r="R749">
        <v>3</v>
      </c>
      <c r="S749">
        <v>25</v>
      </c>
      <c r="T749">
        <v>0.05</v>
      </c>
      <c r="U749">
        <v>50</v>
      </c>
      <c r="V749" t="s">
        <v>511</v>
      </c>
      <c r="W749" t="s">
        <v>511</v>
      </c>
      <c r="X749" t="s">
        <v>511</v>
      </c>
      <c r="Y749" t="s">
        <v>511</v>
      </c>
      <c r="Z749" t="s">
        <v>511</v>
      </c>
      <c r="AE749" t="s">
        <v>513</v>
      </c>
      <c r="AF749">
        <v>3</v>
      </c>
      <c r="AG749">
        <v>50</v>
      </c>
      <c r="AH749">
        <v>0.05</v>
      </c>
      <c r="AI749">
        <v>50</v>
      </c>
      <c r="AJ749" t="s">
        <v>511</v>
      </c>
      <c r="AK749" t="s">
        <v>511</v>
      </c>
      <c r="AL749" t="s">
        <v>511</v>
      </c>
      <c r="AM749" t="s">
        <v>511</v>
      </c>
      <c r="AN749" t="s">
        <v>511</v>
      </c>
    </row>
    <row r="750" spans="1:40" x14ac:dyDescent="0.3">
      <c r="A750" s="65" t="s">
        <v>515</v>
      </c>
      <c r="B750" s="66">
        <v>2</v>
      </c>
      <c r="C750" s="66">
        <v>5</v>
      </c>
      <c r="D750" s="66">
        <v>0.05</v>
      </c>
      <c r="E750" t="s">
        <v>0</v>
      </c>
      <c r="F750" t="s">
        <v>3</v>
      </c>
      <c r="G750" s="39" t="e">
        <f t="shared" si="70"/>
        <v>#VALUE!</v>
      </c>
      <c r="H750" t="s">
        <v>3</v>
      </c>
      <c r="K750" t="s">
        <v>3</v>
      </c>
      <c r="L750" s="57" t="str">
        <f>IF(OR(H_24!$F750="---",H_24!$F750="infeas",H_24!$F750="inf"),"---",(H_24!$F750/M750)-1)</f>
        <v>---</v>
      </c>
      <c r="M750" s="20">
        <f>Model_dem!L490</f>
        <v>982</v>
      </c>
      <c r="N750">
        <f>Model_dem!G490</f>
        <v>983</v>
      </c>
      <c r="P750" t="str">
        <f>IF(OR(H_24!$Q750&lt;&gt;A750,R750&lt;&gt;B750,S750&lt;&gt;C750,T750&lt;&gt;D750),"Aqui", " ")</f>
        <v>Aqui</v>
      </c>
      <c r="Q750" t="s">
        <v>523</v>
      </c>
      <c r="R750">
        <v>3</v>
      </c>
      <c r="S750">
        <v>25</v>
      </c>
      <c r="T750">
        <v>0.1</v>
      </c>
      <c r="U750">
        <v>50</v>
      </c>
      <c r="V750" t="s">
        <v>511</v>
      </c>
      <c r="W750" t="s">
        <v>511</v>
      </c>
      <c r="X750" t="s">
        <v>511</v>
      </c>
      <c r="Y750" t="s">
        <v>511</v>
      </c>
      <c r="Z750" t="s">
        <v>511</v>
      </c>
      <c r="AE750" t="s">
        <v>513</v>
      </c>
      <c r="AF750">
        <v>3</v>
      </c>
      <c r="AG750">
        <v>50</v>
      </c>
      <c r="AH750">
        <v>0.1</v>
      </c>
      <c r="AI750">
        <v>50</v>
      </c>
      <c r="AJ750" t="s">
        <v>511</v>
      </c>
      <c r="AK750" t="s">
        <v>511</v>
      </c>
      <c r="AL750" t="s">
        <v>511</v>
      </c>
      <c r="AM750" t="s">
        <v>511</v>
      </c>
      <c r="AN750" t="s">
        <v>511</v>
      </c>
    </row>
    <row r="751" spans="1:40" x14ac:dyDescent="0.3">
      <c r="A751" s="68" t="s">
        <v>515</v>
      </c>
      <c r="B751" s="20">
        <v>2</v>
      </c>
      <c r="C751" s="20">
        <v>5</v>
      </c>
      <c r="D751" s="20">
        <v>0.1</v>
      </c>
      <c r="E751" t="s">
        <v>0</v>
      </c>
      <c r="F751" t="s">
        <v>3</v>
      </c>
      <c r="G751" s="39" t="e">
        <f t="shared" si="70"/>
        <v>#VALUE!</v>
      </c>
      <c r="H751" t="s">
        <v>3</v>
      </c>
      <c r="K751" t="s">
        <v>3</v>
      </c>
      <c r="L751" s="57" t="str">
        <f>IF(OR(H_24!$F751="---",H_24!$F751="infeas",H_24!$F751="inf"),"---",(H_24!$F751/M751)-1)</f>
        <v>---</v>
      </c>
      <c r="M751" s="20">
        <f>Model_dem!L491</f>
        <v>982</v>
      </c>
      <c r="N751">
        <f>Model_dem!G491</f>
        <v>985</v>
      </c>
      <c r="P751" t="str">
        <f>IF(OR(H_24!$Q751&lt;&gt;A751,R751&lt;&gt;B751,S751&lt;&gt;C751,T751&lt;&gt;D751),"Aqui", " ")</f>
        <v>Aqui</v>
      </c>
      <c r="Q751" t="s">
        <v>523</v>
      </c>
      <c r="R751">
        <v>3</v>
      </c>
      <c r="S751">
        <v>25</v>
      </c>
      <c r="T751">
        <v>0.15</v>
      </c>
      <c r="U751">
        <v>50</v>
      </c>
      <c r="V751" t="s">
        <v>511</v>
      </c>
      <c r="W751" t="s">
        <v>511</v>
      </c>
      <c r="X751" t="s">
        <v>511</v>
      </c>
      <c r="Y751" t="s">
        <v>511</v>
      </c>
      <c r="Z751" t="s">
        <v>511</v>
      </c>
      <c r="AE751" t="s">
        <v>513</v>
      </c>
      <c r="AF751">
        <v>3</v>
      </c>
      <c r="AG751">
        <v>50</v>
      </c>
      <c r="AH751">
        <v>0.15</v>
      </c>
      <c r="AI751">
        <v>50</v>
      </c>
      <c r="AJ751" t="s">
        <v>511</v>
      </c>
      <c r="AK751" t="s">
        <v>511</v>
      </c>
      <c r="AL751" t="s">
        <v>511</v>
      </c>
      <c r="AM751" t="s">
        <v>511</v>
      </c>
      <c r="AN751" t="s">
        <v>511</v>
      </c>
    </row>
    <row r="752" spans="1:40" x14ac:dyDescent="0.3">
      <c r="A752" s="65" t="s">
        <v>515</v>
      </c>
      <c r="B752" s="66">
        <v>2</v>
      </c>
      <c r="C752" s="66">
        <v>5</v>
      </c>
      <c r="D752" s="66">
        <v>0.15</v>
      </c>
      <c r="E752" t="s">
        <v>0</v>
      </c>
      <c r="F752" t="s">
        <v>3</v>
      </c>
      <c r="G752" s="39" t="e">
        <f t="shared" si="70"/>
        <v>#VALUE!</v>
      </c>
      <c r="H752" t="s">
        <v>3</v>
      </c>
      <c r="K752" t="s">
        <v>3</v>
      </c>
      <c r="L752" s="57" t="str">
        <f>IF(OR(H_24!$F752="---",H_24!$F752="infeas",H_24!$F752="inf"),"---",(H_24!$F752/M752)-1)</f>
        <v>---</v>
      </c>
      <c r="M752" s="20">
        <f>Model_dem!L492</f>
        <v>982</v>
      </c>
      <c r="N752">
        <f>Model_dem!G492</f>
        <v>987</v>
      </c>
      <c r="P752" t="str">
        <f>IF(OR(H_24!$Q752&lt;&gt;A752,R752&lt;&gt;B752,S752&lt;&gt;C752,T752&lt;&gt;D752),"Aqui", " ")</f>
        <v>Aqui</v>
      </c>
      <c r="Q752" t="s">
        <v>523</v>
      </c>
      <c r="R752">
        <v>3</v>
      </c>
      <c r="S752">
        <v>25</v>
      </c>
      <c r="T752">
        <v>0.2</v>
      </c>
      <c r="U752">
        <v>50</v>
      </c>
      <c r="V752" t="s">
        <v>511</v>
      </c>
      <c r="W752" t="s">
        <v>511</v>
      </c>
      <c r="X752" t="s">
        <v>511</v>
      </c>
      <c r="Y752" t="s">
        <v>511</v>
      </c>
      <c r="Z752" t="s">
        <v>511</v>
      </c>
      <c r="AE752" t="s">
        <v>513</v>
      </c>
      <c r="AF752">
        <v>3</v>
      </c>
      <c r="AG752">
        <v>50</v>
      </c>
      <c r="AH752">
        <v>0.2</v>
      </c>
      <c r="AI752">
        <v>50</v>
      </c>
      <c r="AJ752" t="s">
        <v>511</v>
      </c>
      <c r="AK752" t="s">
        <v>511</v>
      </c>
      <c r="AL752" t="s">
        <v>511</v>
      </c>
      <c r="AM752" t="s">
        <v>511</v>
      </c>
      <c r="AN752" t="s">
        <v>511</v>
      </c>
    </row>
    <row r="753" spans="1:41" x14ac:dyDescent="0.3">
      <c r="A753" s="68" t="s">
        <v>515</v>
      </c>
      <c r="B753" s="20">
        <v>2</v>
      </c>
      <c r="C753" s="20">
        <v>5</v>
      </c>
      <c r="D753" s="20">
        <v>0.2</v>
      </c>
      <c r="E753" t="s">
        <v>0</v>
      </c>
      <c r="F753" t="s">
        <v>3</v>
      </c>
      <c r="G753" s="39" t="e">
        <f t="shared" si="70"/>
        <v>#VALUE!</v>
      </c>
      <c r="H753" t="s">
        <v>3</v>
      </c>
      <c r="K753" t="s">
        <v>3</v>
      </c>
      <c r="L753" s="57" t="str">
        <f>IF(OR(H_24!$F753="---",H_24!$F753="infeas",H_24!$F753="inf"),"---",(H_24!$F753/M753)-1)</f>
        <v>---</v>
      </c>
      <c r="M753" s="20">
        <f>Model_dem!L493</f>
        <v>982</v>
      </c>
      <c r="N753">
        <f>Model_dem!G493</f>
        <v>987</v>
      </c>
      <c r="P753" t="str">
        <f>IF(OR(H_24!$Q753&lt;&gt;A753,R753&lt;&gt;B753,S753&lt;&gt;C753,T753&lt;&gt;D753),"Aqui", " ")</f>
        <v>Aqui</v>
      </c>
      <c r="Q753" t="s">
        <v>523</v>
      </c>
      <c r="R753">
        <v>3</v>
      </c>
      <c r="S753">
        <v>50</v>
      </c>
      <c r="T753">
        <v>0.05</v>
      </c>
      <c r="U753">
        <v>50</v>
      </c>
      <c r="V753" t="s">
        <v>511</v>
      </c>
      <c r="W753" t="s">
        <v>511</v>
      </c>
      <c r="X753" t="s">
        <v>511</v>
      </c>
      <c r="Y753" t="s">
        <v>511</v>
      </c>
      <c r="Z753" t="s">
        <v>511</v>
      </c>
      <c r="AE753" t="s">
        <v>527</v>
      </c>
      <c r="AF753">
        <v>0</v>
      </c>
      <c r="AG753">
        <v>0</v>
      </c>
      <c r="AH753">
        <v>0.05</v>
      </c>
      <c r="AI753">
        <v>100</v>
      </c>
      <c r="AJ753">
        <v>954</v>
      </c>
      <c r="AK753">
        <v>6.5630300000000004</v>
      </c>
      <c r="AL753">
        <v>0</v>
      </c>
      <c r="AM753">
        <v>2221</v>
      </c>
      <c r="AN753">
        <v>1800.02</v>
      </c>
      <c r="AO753">
        <v>95723</v>
      </c>
    </row>
    <row r="754" spans="1:41" x14ac:dyDescent="0.3">
      <c r="A754" s="65" t="s">
        <v>515</v>
      </c>
      <c r="B754" s="66">
        <v>2</v>
      </c>
      <c r="C754" s="66">
        <v>10</v>
      </c>
      <c r="D754" s="66">
        <v>0.05</v>
      </c>
      <c r="E754" t="s">
        <v>0</v>
      </c>
      <c r="F754" t="s">
        <v>3</v>
      </c>
      <c r="G754" s="39" t="e">
        <f t="shared" si="70"/>
        <v>#VALUE!</v>
      </c>
      <c r="H754" t="s">
        <v>3</v>
      </c>
      <c r="K754" t="s">
        <v>3</v>
      </c>
      <c r="L754" s="57" t="str">
        <f>IF(OR(H_24!$F754="---",H_24!$F754="infeas",H_24!$F754="inf"),"---",(H_24!$F754/M754)-1)</f>
        <v>---</v>
      </c>
      <c r="M754" s="20">
        <f>Model_dem!L494</f>
        <v>982</v>
      </c>
      <c r="N754">
        <f>Model_dem!G494</f>
        <v>985</v>
      </c>
      <c r="P754" t="str">
        <f>IF(OR(H_24!$Q754&lt;&gt;A754,R754&lt;&gt;B754,S754&lt;&gt;C754,T754&lt;&gt;D754),"Aqui", " ")</f>
        <v>Aqui</v>
      </c>
      <c r="Q754" t="s">
        <v>523</v>
      </c>
      <c r="R754">
        <v>3</v>
      </c>
      <c r="S754">
        <v>50</v>
      </c>
      <c r="T754">
        <v>0.1</v>
      </c>
      <c r="U754">
        <v>50</v>
      </c>
      <c r="V754" t="s">
        <v>511</v>
      </c>
      <c r="W754" t="s">
        <v>511</v>
      </c>
      <c r="X754" t="s">
        <v>511</v>
      </c>
      <c r="Y754" t="s">
        <v>511</v>
      </c>
      <c r="Z754" t="s">
        <v>511</v>
      </c>
      <c r="AE754" t="s">
        <v>527</v>
      </c>
      <c r="AF754">
        <v>0</v>
      </c>
      <c r="AG754">
        <v>0</v>
      </c>
      <c r="AH754">
        <v>0.1</v>
      </c>
      <c r="AI754">
        <v>100</v>
      </c>
      <c r="AJ754">
        <v>954</v>
      </c>
      <c r="AK754">
        <v>19.626799999999999</v>
      </c>
      <c r="AL754">
        <v>14</v>
      </c>
      <c r="AM754">
        <v>3163</v>
      </c>
      <c r="AN754">
        <v>1800.08</v>
      </c>
      <c r="AO754">
        <v>99908</v>
      </c>
    </row>
    <row r="755" spans="1:41" x14ac:dyDescent="0.3">
      <c r="A755" s="68" t="s">
        <v>515</v>
      </c>
      <c r="B755" s="20">
        <v>2</v>
      </c>
      <c r="C755" s="20">
        <v>10</v>
      </c>
      <c r="D755" s="20">
        <v>0.1</v>
      </c>
      <c r="E755" t="s">
        <v>0</v>
      </c>
      <c r="F755" t="s">
        <v>3</v>
      </c>
      <c r="G755" s="39" t="e">
        <f t="shared" si="70"/>
        <v>#VALUE!</v>
      </c>
      <c r="H755" t="s">
        <v>3</v>
      </c>
      <c r="K755" t="s">
        <v>3</v>
      </c>
      <c r="L755" s="57" t="str">
        <f>IF(OR(H_24!$F755="---",H_24!$F755="infeas",H_24!$F755="inf"),"---",(H_24!$F755/M755)-1)</f>
        <v>---</v>
      </c>
      <c r="M755" s="20">
        <f>Model_dem!L495</f>
        <v>982</v>
      </c>
      <c r="N755">
        <f>Model_dem!G495</f>
        <v>987</v>
      </c>
      <c r="P755" t="str">
        <f>IF(OR(H_24!$Q755&lt;&gt;A755,R755&lt;&gt;B755,S755&lt;&gt;C755,T755&lt;&gt;D755),"Aqui", " ")</f>
        <v>Aqui</v>
      </c>
      <c r="Q755" t="s">
        <v>523</v>
      </c>
      <c r="R755">
        <v>3</v>
      </c>
      <c r="S755">
        <v>50</v>
      </c>
      <c r="T755">
        <v>0.15</v>
      </c>
      <c r="U755">
        <v>50</v>
      </c>
      <c r="V755" t="s">
        <v>511</v>
      </c>
      <c r="W755" t="s">
        <v>511</v>
      </c>
      <c r="X755" t="s">
        <v>511</v>
      </c>
      <c r="Y755" t="s">
        <v>511</v>
      </c>
      <c r="Z755" t="s">
        <v>511</v>
      </c>
      <c r="AE755" t="s">
        <v>527</v>
      </c>
      <c r="AF755">
        <v>0</v>
      </c>
      <c r="AG755">
        <v>0</v>
      </c>
      <c r="AH755">
        <v>0.15</v>
      </c>
      <c r="AI755">
        <v>100</v>
      </c>
      <c r="AJ755">
        <v>954</v>
      </c>
      <c r="AK755">
        <v>7.0541999999999998</v>
      </c>
      <c r="AL755">
        <v>0</v>
      </c>
      <c r="AM755">
        <v>3749</v>
      </c>
      <c r="AN755">
        <v>1800</v>
      </c>
      <c r="AO755">
        <v>91344</v>
      </c>
    </row>
    <row r="756" spans="1:41" x14ac:dyDescent="0.3">
      <c r="A756" s="65" t="s">
        <v>515</v>
      </c>
      <c r="B756" s="66">
        <v>2</v>
      </c>
      <c r="C756" s="66">
        <v>10</v>
      </c>
      <c r="D756" s="66">
        <v>0.15</v>
      </c>
      <c r="E756" t="s">
        <v>0</v>
      </c>
      <c r="F756" t="s">
        <v>3</v>
      </c>
      <c r="G756" s="39" t="e">
        <f t="shared" si="70"/>
        <v>#VALUE!</v>
      </c>
      <c r="H756" t="s">
        <v>3</v>
      </c>
      <c r="K756" t="s">
        <v>3</v>
      </c>
      <c r="L756" s="57" t="str">
        <f>IF(OR(H_24!$F756="---",H_24!$F756="infeas",H_24!$F756="inf"),"---",(H_24!$F756/M756)-1)</f>
        <v>---</v>
      </c>
      <c r="M756" s="20">
        <f>Model_dem!L496</f>
        <v>982</v>
      </c>
      <c r="N756">
        <f>Model_dem!G496</f>
        <v>1003</v>
      </c>
      <c r="P756" t="str">
        <f>IF(OR(H_24!$Q756&lt;&gt;A756,R756&lt;&gt;B756,S756&lt;&gt;C756,T756&lt;&gt;D756),"Aqui", " ")</f>
        <v>Aqui</v>
      </c>
      <c r="Q756" t="s">
        <v>523</v>
      </c>
      <c r="R756">
        <v>3</v>
      </c>
      <c r="S756">
        <v>50</v>
      </c>
      <c r="T756">
        <v>0.2</v>
      </c>
      <c r="U756">
        <v>50</v>
      </c>
      <c r="V756" t="s">
        <v>511</v>
      </c>
      <c r="W756" t="s">
        <v>511</v>
      </c>
      <c r="X756" t="s">
        <v>511</v>
      </c>
      <c r="Y756" t="s">
        <v>511</v>
      </c>
      <c r="Z756" t="s">
        <v>511</v>
      </c>
      <c r="AE756" t="s">
        <v>527</v>
      </c>
      <c r="AF756">
        <v>0</v>
      </c>
      <c r="AG756">
        <v>0</v>
      </c>
      <c r="AH756">
        <v>0.2</v>
      </c>
      <c r="AI756">
        <v>100</v>
      </c>
      <c r="AJ756">
        <v>954</v>
      </c>
      <c r="AK756">
        <v>5.7724799999999998</v>
      </c>
      <c r="AL756">
        <v>0</v>
      </c>
      <c r="AM756">
        <v>2590</v>
      </c>
      <c r="AN756">
        <v>1800.03</v>
      </c>
      <c r="AO756">
        <v>88496</v>
      </c>
    </row>
    <row r="757" spans="1:41" x14ac:dyDescent="0.3">
      <c r="A757" s="68" t="s">
        <v>515</v>
      </c>
      <c r="B757" s="20">
        <v>2</v>
      </c>
      <c r="C757" s="20">
        <v>10</v>
      </c>
      <c r="D757" s="20">
        <v>0.2</v>
      </c>
      <c r="E757" t="s">
        <v>0</v>
      </c>
      <c r="F757" t="s">
        <v>3</v>
      </c>
      <c r="G757" s="39" t="e">
        <f t="shared" si="70"/>
        <v>#VALUE!</v>
      </c>
      <c r="H757" t="s">
        <v>3</v>
      </c>
      <c r="K757" t="s">
        <v>3</v>
      </c>
      <c r="L757" s="57" t="str">
        <f>IF(OR(H_24!$F757="---",H_24!$F757="infeas",H_24!$F757="inf"),"---",(H_24!$F757/M757)-1)</f>
        <v>---</v>
      </c>
      <c r="M757" s="20">
        <f>Model_dem!L497</f>
        <v>982</v>
      </c>
      <c r="N757">
        <f>Model_dem!G497</f>
        <v>1006</v>
      </c>
      <c r="P757" t="str">
        <f>IF(OR(H_24!$Q757&lt;&gt;A757,R757&lt;&gt;B757,S757&lt;&gt;C757,T757&lt;&gt;D757),"Aqui", " ")</f>
        <v>Aqui</v>
      </c>
      <c r="Q757" t="s">
        <v>532</v>
      </c>
      <c r="R757">
        <v>0</v>
      </c>
      <c r="S757">
        <v>0</v>
      </c>
      <c r="T757">
        <v>0.05</v>
      </c>
      <c r="U757">
        <v>100</v>
      </c>
      <c r="V757">
        <v>1031</v>
      </c>
      <c r="W757">
        <v>2.8862999999999999</v>
      </c>
      <c r="X757">
        <v>0</v>
      </c>
      <c r="Y757">
        <v>28690</v>
      </c>
      <c r="Z757">
        <v>1800</v>
      </c>
      <c r="AA757">
        <v>483110</v>
      </c>
      <c r="AE757" t="s">
        <v>527</v>
      </c>
      <c r="AF757">
        <v>1</v>
      </c>
      <c r="AG757">
        <v>5</v>
      </c>
      <c r="AH757">
        <v>0.05</v>
      </c>
      <c r="AI757">
        <v>100</v>
      </c>
      <c r="AJ757">
        <v>954</v>
      </c>
      <c r="AK757">
        <v>107.18</v>
      </c>
      <c r="AL757">
        <v>12</v>
      </c>
      <c r="AM757">
        <v>603</v>
      </c>
      <c r="AN757">
        <v>1800.04</v>
      </c>
      <c r="AO757">
        <v>32456</v>
      </c>
    </row>
    <row r="758" spans="1:41" x14ac:dyDescent="0.3">
      <c r="A758" s="65" t="s">
        <v>515</v>
      </c>
      <c r="B758" s="66">
        <v>2</v>
      </c>
      <c r="C758" s="66">
        <v>25</v>
      </c>
      <c r="D758" s="66">
        <v>0.05</v>
      </c>
      <c r="E758" t="s">
        <v>0</v>
      </c>
      <c r="F758" t="s">
        <v>3</v>
      </c>
      <c r="G758" s="39" t="e">
        <f t="shared" si="70"/>
        <v>#VALUE!</v>
      </c>
      <c r="H758" t="s">
        <v>3</v>
      </c>
      <c r="K758" t="s">
        <v>3</v>
      </c>
      <c r="L758" s="57" t="str">
        <f>IF(OR(H_24!$F758="---",H_24!$F758="infeas",H_24!$F758="inf"),"---",(H_24!$F758/M758)-1)</f>
        <v>---</v>
      </c>
      <c r="M758" s="20">
        <f>Model_dem!L498</f>
        <v>982</v>
      </c>
      <c r="N758">
        <f>Model_dem!G498</f>
        <v>987</v>
      </c>
      <c r="P758" t="str">
        <f>IF(OR(H_24!$Q758&lt;&gt;A758,R758&lt;&gt;B758,S758&lt;&gt;C758,T758&lt;&gt;D758),"Aqui", " ")</f>
        <v>Aqui</v>
      </c>
      <c r="Q758" t="s">
        <v>532</v>
      </c>
      <c r="R758">
        <v>0</v>
      </c>
      <c r="S758">
        <v>0</v>
      </c>
      <c r="T758">
        <v>0.1</v>
      </c>
      <c r="U758">
        <v>100</v>
      </c>
      <c r="V758">
        <v>1031</v>
      </c>
      <c r="W758">
        <v>7.5864700000000003</v>
      </c>
      <c r="X758">
        <v>2</v>
      </c>
      <c r="Y758">
        <v>19333</v>
      </c>
      <c r="Z758">
        <v>1800.04</v>
      </c>
      <c r="AA758">
        <v>386876</v>
      </c>
      <c r="AE758" t="s">
        <v>527</v>
      </c>
      <c r="AF758">
        <v>1</v>
      </c>
      <c r="AG758">
        <v>5</v>
      </c>
      <c r="AH758">
        <v>0.1</v>
      </c>
      <c r="AI758">
        <v>100</v>
      </c>
      <c r="AJ758">
        <v>954</v>
      </c>
      <c r="AK758">
        <v>66.645300000000006</v>
      </c>
      <c r="AL758">
        <v>7</v>
      </c>
      <c r="AM758">
        <v>535</v>
      </c>
      <c r="AN758">
        <v>1800.03</v>
      </c>
      <c r="AO758">
        <v>31434</v>
      </c>
    </row>
    <row r="759" spans="1:41" x14ac:dyDescent="0.3">
      <c r="A759" s="68" t="s">
        <v>515</v>
      </c>
      <c r="B759" s="20">
        <v>2</v>
      </c>
      <c r="C759" s="20">
        <v>25</v>
      </c>
      <c r="D759" s="20">
        <v>0.1</v>
      </c>
      <c r="E759" t="s">
        <v>0</v>
      </c>
      <c r="F759" t="s">
        <v>3</v>
      </c>
      <c r="G759" s="39" t="e">
        <f t="shared" si="70"/>
        <v>#VALUE!</v>
      </c>
      <c r="H759" t="s">
        <v>3</v>
      </c>
      <c r="K759" t="s">
        <v>3</v>
      </c>
      <c r="L759" s="57" t="str">
        <f>IF(OR(H_24!$F759="---",H_24!$F759="infeas",H_24!$F759="inf"),"---",(H_24!$F759/M759)-1)</f>
        <v>---</v>
      </c>
      <c r="M759" s="20">
        <f>Model_dem!L499</f>
        <v>982</v>
      </c>
      <c r="N759">
        <f>Model_dem!G499</f>
        <v>1012</v>
      </c>
      <c r="P759" t="str">
        <f>IF(OR(H_24!$Q759&lt;&gt;A759,R759&lt;&gt;B759,S759&lt;&gt;C759,T759&lt;&gt;D759),"Aqui", " ")</f>
        <v>Aqui</v>
      </c>
      <c r="Q759" t="s">
        <v>532</v>
      </c>
      <c r="R759">
        <v>0</v>
      </c>
      <c r="S759">
        <v>0</v>
      </c>
      <c r="T759">
        <v>0.15</v>
      </c>
      <c r="U759">
        <v>100</v>
      </c>
      <c r="V759">
        <v>1031</v>
      </c>
      <c r="W759">
        <v>80.879499999999993</v>
      </c>
      <c r="X759">
        <v>174</v>
      </c>
      <c r="Y759">
        <v>18345</v>
      </c>
      <c r="Z759">
        <v>1800.34</v>
      </c>
      <c r="AA759">
        <v>383434</v>
      </c>
      <c r="AE759" t="s">
        <v>527</v>
      </c>
      <c r="AF759">
        <v>1</v>
      </c>
      <c r="AG759">
        <v>5</v>
      </c>
      <c r="AH759">
        <v>0.15</v>
      </c>
      <c r="AI759">
        <v>100</v>
      </c>
      <c r="AJ759">
        <v>956</v>
      </c>
      <c r="AK759">
        <v>764.77599999999995</v>
      </c>
      <c r="AL759">
        <v>159</v>
      </c>
      <c r="AM759">
        <v>509</v>
      </c>
      <c r="AN759">
        <v>1800.02</v>
      </c>
      <c r="AO759">
        <v>30527</v>
      </c>
    </row>
    <row r="760" spans="1:41" x14ac:dyDescent="0.3">
      <c r="A760" s="65" t="s">
        <v>515</v>
      </c>
      <c r="B760" s="66">
        <v>2</v>
      </c>
      <c r="C760" s="66">
        <v>25</v>
      </c>
      <c r="D760" s="66">
        <v>0.15</v>
      </c>
      <c r="E760" t="s">
        <v>1</v>
      </c>
      <c r="F760" t="s">
        <v>3</v>
      </c>
      <c r="G760" s="39" t="e">
        <f t="shared" si="70"/>
        <v>#VALUE!</v>
      </c>
      <c r="H760" t="s">
        <v>3</v>
      </c>
      <c r="K760" t="s">
        <v>3</v>
      </c>
      <c r="L760" s="57" t="str">
        <f>IF(OR(H_24!$F760="---",H_24!$F760="infeas",H_24!$F760="inf"),"---",(H_24!$F760/M760)-1)</f>
        <v>---</v>
      </c>
      <c r="M760" s="20">
        <f>Model_dem!L500</f>
        <v>982</v>
      </c>
      <c r="N760">
        <f>Model_dem!G500</f>
        <v>1046</v>
      </c>
      <c r="P760" t="str">
        <f>IF(OR(H_24!$Q760&lt;&gt;A760,R760&lt;&gt;B760,S760&lt;&gt;C760,T760&lt;&gt;D760),"Aqui", " ")</f>
        <v>Aqui</v>
      </c>
      <c r="Q760" t="s">
        <v>532</v>
      </c>
      <c r="R760">
        <v>0</v>
      </c>
      <c r="S760">
        <v>0</v>
      </c>
      <c r="T760">
        <v>0.2</v>
      </c>
      <c r="U760">
        <v>100</v>
      </c>
      <c r="V760">
        <v>1031</v>
      </c>
      <c r="W760">
        <v>6.5810300000000002</v>
      </c>
      <c r="X760">
        <v>2</v>
      </c>
      <c r="Y760">
        <v>11371</v>
      </c>
      <c r="Z760">
        <v>1800.06</v>
      </c>
      <c r="AA760">
        <v>309879</v>
      </c>
      <c r="AE760" t="s">
        <v>527</v>
      </c>
      <c r="AF760">
        <v>1</v>
      </c>
      <c r="AG760">
        <v>5</v>
      </c>
      <c r="AH760">
        <v>0.2</v>
      </c>
      <c r="AI760">
        <v>100</v>
      </c>
      <c r="AJ760">
        <v>960</v>
      </c>
      <c r="AK760">
        <v>40.677300000000002</v>
      </c>
      <c r="AL760">
        <v>5</v>
      </c>
      <c r="AM760">
        <v>415</v>
      </c>
      <c r="AN760">
        <v>1800.03</v>
      </c>
      <c r="AO760">
        <v>28147</v>
      </c>
    </row>
    <row r="761" spans="1:41" x14ac:dyDescent="0.3">
      <c r="A761" s="68" t="s">
        <v>515</v>
      </c>
      <c r="B761" s="20">
        <v>2</v>
      </c>
      <c r="C761" s="20">
        <v>25</v>
      </c>
      <c r="D761" s="20">
        <v>0.2</v>
      </c>
      <c r="E761" t="s">
        <v>2</v>
      </c>
      <c r="F761" t="s">
        <v>3</v>
      </c>
      <c r="G761" s="39" t="str">
        <f t="shared" si="70"/>
        <v>---</v>
      </c>
      <c r="H761" t="s">
        <v>3</v>
      </c>
      <c r="K761" t="s">
        <v>3</v>
      </c>
      <c r="L761" s="57" t="str">
        <f>IF(OR(H_24!$F761="---",H_24!$F761="infeas",H_24!$F761="inf"),"---",(H_24!$F761/M761)-1)</f>
        <v>---</v>
      </c>
      <c r="M761" s="20">
        <f>Model_dem!L501</f>
        <v>982</v>
      </c>
      <c r="N761" t="str">
        <f>Model_dem!G501</f>
        <v>---</v>
      </c>
      <c r="P761" t="str">
        <f>IF(OR(H_24!$Q761&lt;&gt;A761,R761&lt;&gt;B761,S761&lt;&gt;C761,T761&lt;&gt;D761),"Aqui", " ")</f>
        <v>Aqui</v>
      </c>
      <c r="Q761" t="s">
        <v>532</v>
      </c>
      <c r="R761">
        <v>1</v>
      </c>
      <c r="S761">
        <v>5</v>
      </c>
      <c r="T761">
        <v>0.05</v>
      </c>
      <c r="U761">
        <v>100</v>
      </c>
      <c r="V761">
        <v>1033</v>
      </c>
      <c r="W761">
        <v>33.279800000000002</v>
      </c>
      <c r="X761">
        <v>32</v>
      </c>
      <c r="Y761">
        <v>30991</v>
      </c>
      <c r="Z761">
        <v>1800.06</v>
      </c>
      <c r="AA761">
        <v>233718</v>
      </c>
      <c r="AE761" t="s">
        <v>527</v>
      </c>
      <c r="AF761">
        <v>1</v>
      </c>
      <c r="AG761">
        <v>10</v>
      </c>
      <c r="AH761">
        <v>0.05</v>
      </c>
      <c r="AI761">
        <v>100</v>
      </c>
      <c r="AJ761">
        <v>954</v>
      </c>
      <c r="AK761">
        <v>18.514800000000001</v>
      </c>
      <c r="AL761">
        <v>0</v>
      </c>
      <c r="AM761">
        <v>687</v>
      </c>
      <c r="AN761">
        <v>1800.01</v>
      </c>
      <c r="AO761">
        <v>32264</v>
      </c>
    </row>
    <row r="762" spans="1:41" x14ac:dyDescent="0.3">
      <c r="A762" s="65" t="s">
        <v>515</v>
      </c>
      <c r="B762" s="66">
        <v>2</v>
      </c>
      <c r="C762" s="66">
        <v>50</v>
      </c>
      <c r="D762" s="66">
        <v>0.05</v>
      </c>
      <c r="E762" t="s">
        <v>0</v>
      </c>
      <c r="F762" t="s">
        <v>3</v>
      </c>
      <c r="G762" s="39" t="e">
        <f t="shared" si="70"/>
        <v>#VALUE!</v>
      </c>
      <c r="H762" t="s">
        <v>3</v>
      </c>
      <c r="K762" t="s">
        <v>3</v>
      </c>
      <c r="L762" s="57" t="str">
        <f>IF(OR(H_24!$F762="---",H_24!$F762="infeas",H_24!$F762="inf"),"---",(H_24!$F762/M762)-1)</f>
        <v>---</v>
      </c>
      <c r="M762" s="20">
        <f>Model_dem!L502</f>
        <v>982</v>
      </c>
      <c r="N762">
        <f>Model_dem!G502</f>
        <v>994</v>
      </c>
      <c r="P762" t="str">
        <f>IF(OR(H_24!$Q762&lt;&gt;A762,R762&lt;&gt;B762,S762&lt;&gt;C762,T762&lt;&gt;D762),"Aqui", " ")</f>
        <v>Aqui</v>
      </c>
      <c r="Q762" t="s">
        <v>532</v>
      </c>
      <c r="R762">
        <v>1</v>
      </c>
      <c r="S762">
        <v>5</v>
      </c>
      <c r="T762">
        <v>0.1</v>
      </c>
      <c r="U762">
        <v>100</v>
      </c>
      <c r="V762">
        <v>1037</v>
      </c>
      <c r="W762">
        <v>3.6696499999999999</v>
      </c>
      <c r="X762">
        <v>0</v>
      </c>
      <c r="Y762">
        <v>18930</v>
      </c>
      <c r="Z762">
        <v>1800.08</v>
      </c>
      <c r="AA762">
        <v>260039</v>
      </c>
      <c r="AE762" t="s">
        <v>527</v>
      </c>
      <c r="AF762">
        <v>1</v>
      </c>
      <c r="AG762">
        <v>10</v>
      </c>
      <c r="AH762">
        <v>0.1</v>
      </c>
      <c r="AI762">
        <v>100</v>
      </c>
      <c r="AJ762">
        <v>954</v>
      </c>
      <c r="AK762">
        <v>76.680599999999998</v>
      </c>
      <c r="AL762">
        <v>10</v>
      </c>
      <c r="AM762">
        <v>560</v>
      </c>
      <c r="AN762">
        <v>1800.01</v>
      </c>
      <c r="AO762">
        <v>32332</v>
      </c>
    </row>
    <row r="763" spans="1:41" x14ac:dyDescent="0.3">
      <c r="A763" s="68" t="s">
        <v>515</v>
      </c>
      <c r="B763" s="20">
        <v>2</v>
      </c>
      <c r="C763" s="20">
        <v>50</v>
      </c>
      <c r="D763" s="20">
        <v>0.1</v>
      </c>
      <c r="E763" t="s">
        <v>0</v>
      </c>
      <c r="F763" t="s">
        <v>3</v>
      </c>
      <c r="G763" s="39" t="e">
        <f t="shared" si="70"/>
        <v>#VALUE!</v>
      </c>
      <c r="H763" t="s">
        <v>3</v>
      </c>
      <c r="K763" t="s">
        <v>3</v>
      </c>
      <c r="L763" s="57" t="str">
        <f>IF(OR(H_24!$F763="---",H_24!$F763="infeas",H_24!$F763="inf"),"---",(H_24!$F763/M763)-1)</f>
        <v>---</v>
      </c>
      <c r="M763" s="20">
        <f>Model_dem!L503</f>
        <v>982</v>
      </c>
      <c r="N763">
        <f>Model_dem!G503</f>
        <v>1022</v>
      </c>
      <c r="P763" t="str">
        <f>IF(OR(H_24!$Q763&lt;&gt;A763,R763&lt;&gt;B763,S763&lt;&gt;C763,T763&lt;&gt;D763),"Aqui", " ")</f>
        <v>Aqui</v>
      </c>
      <c r="Q763" t="s">
        <v>532</v>
      </c>
      <c r="R763">
        <v>1</v>
      </c>
      <c r="S763">
        <v>5</v>
      </c>
      <c r="T763">
        <v>0.15</v>
      </c>
      <c r="U763">
        <v>100</v>
      </c>
      <c r="V763">
        <v>1037</v>
      </c>
      <c r="W763">
        <v>8.3222799999999992</v>
      </c>
      <c r="X763">
        <v>2</v>
      </c>
      <c r="Y763">
        <v>18040</v>
      </c>
      <c r="Z763">
        <v>1800.01</v>
      </c>
      <c r="AA763">
        <v>250340</v>
      </c>
      <c r="AE763" t="s">
        <v>527</v>
      </c>
      <c r="AF763">
        <v>1</v>
      </c>
      <c r="AG763">
        <v>10</v>
      </c>
      <c r="AH763">
        <v>0.15</v>
      </c>
      <c r="AI763">
        <v>100</v>
      </c>
      <c r="AJ763">
        <v>956</v>
      </c>
      <c r="AK763">
        <v>21.3232</v>
      </c>
      <c r="AL763">
        <v>0</v>
      </c>
      <c r="AM763">
        <v>559</v>
      </c>
      <c r="AN763">
        <v>1800.08</v>
      </c>
      <c r="AO763">
        <v>27787</v>
      </c>
    </row>
    <row r="764" spans="1:41" x14ac:dyDescent="0.3">
      <c r="A764" s="65" t="s">
        <v>515</v>
      </c>
      <c r="B764" s="66">
        <v>2</v>
      </c>
      <c r="C764" s="66">
        <v>50</v>
      </c>
      <c r="D764" s="66">
        <v>0.15</v>
      </c>
      <c r="E764" t="s">
        <v>2</v>
      </c>
      <c r="F764" t="s">
        <v>3</v>
      </c>
      <c r="G764" s="39" t="str">
        <f t="shared" si="70"/>
        <v>---</v>
      </c>
      <c r="H764" t="s">
        <v>3</v>
      </c>
      <c r="K764" t="s">
        <v>3</v>
      </c>
      <c r="L764" s="57" t="str">
        <f>IF(OR(H_24!$F764="---",H_24!$F764="infeas",H_24!$F764="inf"),"---",(H_24!$F764/M764)-1)</f>
        <v>---</v>
      </c>
      <c r="M764" s="20">
        <f>Model_dem!L504</f>
        <v>982</v>
      </c>
      <c r="N764" t="str">
        <f>Model_dem!G504</f>
        <v>---</v>
      </c>
      <c r="P764" t="str">
        <f>IF(OR(H_24!$Q764&lt;&gt;A764,R764&lt;&gt;B764,S764&lt;&gt;C764,T764&lt;&gt;D764),"Aqui", " ")</f>
        <v>Aqui</v>
      </c>
      <c r="Q764" t="s">
        <v>532</v>
      </c>
      <c r="R764">
        <v>1</v>
      </c>
      <c r="S764">
        <v>5</v>
      </c>
      <c r="T764">
        <v>0.2</v>
      </c>
      <c r="U764">
        <v>100</v>
      </c>
      <c r="V764">
        <v>1040</v>
      </c>
      <c r="W764">
        <v>19.393799999999999</v>
      </c>
      <c r="X764">
        <v>17</v>
      </c>
      <c r="Y764">
        <v>16778</v>
      </c>
      <c r="Z764">
        <v>1800.17</v>
      </c>
      <c r="AA764">
        <v>209673</v>
      </c>
      <c r="AE764" t="s">
        <v>527</v>
      </c>
      <c r="AF764">
        <v>1</v>
      </c>
      <c r="AG764">
        <v>10</v>
      </c>
      <c r="AH764">
        <v>0.2</v>
      </c>
      <c r="AI764">
        <v>100</v>
      </c>
      <c r="AJ764">
        <v>960</v>
      </c>
      <c r="AK764">
        <v>182.11099999999999</v>
      </c>
      <c r="AL764">
        <v>30</v>
      </c>
      <c r="AM764">
        <v>458</v>
      </c>
      <c r="AN764">
        <v>1800.01</v>
      </c>
      <c r="AO764">
        <v>28879</v>
      </c>
    </row>
    <row r="765" spans="1:41" x14ac:dyDescent="0.3">
      <c r="A765" s="68" t="s">
        <v>515</v>
      </c>
      <c r="B765" s="20">
        <v>2</v>
      </c>
      <c r="C765" s="20">
        <v>50</v>
      </c>
      <c r="D765" s="20">
        <v>0.2</v>
      </c>
      <c r="E765" t="s">
        <v>2</v>
      </c>
      <c r="F765" t="s">
        <v>3</v>
      </c>
      <c r="G765" s="39" t="str">
        <f t="shared" si="70"/>
        <v>---</v>
      </c>
      <c r="H765" t="s">
        <v>3</v>
      </c>
      <c r="K765" t="s">
        <v>3</v>
      </c>
      <c r="L765" s="57" t="str">
        <f>IF(OR(H_24!$F765="---",H_24!$F765="infeas",H_24!$F765="inf"),"---",(H_24!$F765/M765)-1)</f>
        <v>---</v>
      </c>
      <c r="M765" s="20">
        <f>Model_dem!L505</f>
        <v>982</v>
      </c>
      <c r="N765" t="str">
        <f>Model_dem!G505</f>
        <v>---</v>
      </c>
      <c r="P765" t="str">
        <f>IF(OR(H_24!$Q765&lt;&gt;A765,R765&lt;&gt;B765,S765&lt;&gt;C765,T765&lt;&gt;D765),"Aqui", " ")</f>
        <v>Aqui</v>
      </c>
      <c r="Q765" t="s">
        <v>532</v>
      </c>
      <c r="R765">
        <v>1</v>
      </c>
      <c r="S765">
        <v>10</v>
      </c>
      <c r="T765">
        <v>0.05</v>
      </c>
      <c r="U765">
        <v>100</v>
      </c>
      <c r="V765">
        <v>1033</v>
      </c>
      <c r="W765">
        <v>31.2715</v>
      </c>
      <c r="X765">
        <v>31</v>
      </c>
      <c r="Y765">
        <v>31064</v>
      </c>
      <c r="Z765">
        <v>1800</v>
      </c>
      <c r="AA765">
        <v>223608</v>
      </c>
      <c r="AE765" t="s">
        <v>527</v>
      </c>
      <c r="AF765">
        <v>1</v>
      </c>
      <c r="AG765">
        <v>25</v>
      </c>
      <c r="AH765">
        <v>0.05</v>
      </c>
      <c r="AI765">
        <v>100</v>
      </c>
      <c r="AJ765">
        <v>956</v>
      </c>
      <c r="AK765">
        <v>19.633900000000001</v>
      </c>
      <c r="AL765">
        <v>0</v>
      </c>
      <c r="AM765">
        <v>367</v>
      </c>
      <c r="AN765">
        <v>1800.13</v>
      </c>
      <c r="AO765">
        <v>19124</v>
      </c>
    </row>
    <row r="766" spans="1:41" x14ac:dyDescent="0.3">
      <c r="A766" s="65" t="s">
        <v>515</v>
      </c>
      <c r="B766" s="66">
        <v>3</v>
      </c>
      <c r="C766" s="66">
        <v>0</v>
      </c>
      <c r="D766" s="66">
        <v>0.05</v>
      </c>
      <c r="E766" t="s">
        <v>0</v>
      </c>
      <c r="F766" t="s">
        <v>3</v>
      </c>
      <c r="G766" s="39" t="e">
        <f t="shared" si="70"/>
        <v>#VALUE!</v>
      </c>
      <c r="H766" t="s">
        <v>3</v>
      </c>
      <c r="K766" t="s">
        <v>3</v>
      </c>
      <c r="L766" s="57" t="str">
        <f>IF(OR(H_24!$F766="---",H_24!$F766="infeas",H_24!$F766="inf"),"---",(H_24!$F766/M766)-1)</f>
        <v>---</v>
      </c>
      <c r="M766" s="20">
        <f>Model_dem!L506</f>
        <v>982</v>
      </c>
      <c r="N766">
        <f>Model_dem!G506</f>
        <v>1022</v>
      </c>
      <c r="P766" t="str">
        <f>IF(OR(H_24!$Q766&lt;&gt;A766,R766&lt;&gt;B766,S766&lt;&gt;C766,T766&lt;&gt;D766),"Aqui", " ")</f>
        <v>Aqui</v>
      </c>
      <c r="Q766" t="s">
        <v>532</v>
      </c>
      <c r="R766">
        <v>1</v>
      </c>
      <c r="S766">
        <v>10</v>
      </c>
      <c r="T766">
        <v>0.1</v>
      </c>
      <c r="U766">
        <v>100</v>
      </c>
      <c r="V766">
        <v>1037</v>
      </c>
      <c r="W766">
        <v>51.177100000000003</v>
      </c>
      <c r="X766">
        <v>47</v>
      </c>
      <c r="Y766">
        <v>20808</v>
      </c>
      <c r="Z766">
        <v>1800.03</v>
      </c>
      <c r="AA766">
        <v>238197</v>
      </c>
      <c r="AE766" t="s">
        <v>527</v>
      </c>
      <c r="AF766">
        <v>1</v>
      </c>
      <c r="AG766">
        <v>25</v>
      </c>
      <c r="AH766">
        <v>0.1</v>
      </c>
      <c r="AI766">
        <v>100</v>
      </c>
      <c r="AJ766">
        <v>960</v>
      </c>
      <c r="AK766">
        <v>242.17599999999999</v>
      </c>
      <c r="AL766">
        <v>0</v>
      </c>
      <c r="AM766">
        <v>154</v>
      </c>
      <c r="AN766">
        <v>1800.03</v>
      </c>
      <c r="AO766">
        <v>11325</v>
      </c>
    </row>
    <row r="767" spans="1:41" x14ac:dyDescent="0.3">
      <c r="A767" s="68" t="s">
        <v>515</v>
      </c>
      <c r="B767" s="20">
        <v>3</v>
      </c>
      <c r="C767" s="20">
        <v>0</v>
      </c>
      <c r="D767" s="20">
        <v>0.1</v>
      </c>
      <c r="E767" t="s">
        <v>4</v>
      </c>
      <c r="F767" t="s">
        <v>3</v>
      </c>
      <c r="G767" s="39" t="str">
        <f t="shared" si="70"/>
        <v>---</v>
      </c>
      <c r="H767" t="s">
        <v>3</v>
      </c>
      <c r="K767" t="s">
        <v>3</v>
      </c>
      <c r="L767" s="57" t="str">
        <f>IF(OR(H_24!$F767="---",H_24!$F767="infeas",H_24!$F767="inf"),"---",(H_24!$F767/M767)-1)</f>
        <v>---</v>
      </c>
      <c r="M767" s="20">
        <f>Model_dem!L507</f>
        <v>982</v>
      </c>
      <c r="N767" t="str">
        <f>Model_dem!G507</f>
        <v>---</v>
      </c>
      <c r="P767" t="str">
        <f>IF(OR(H_24!$Q767&lt;&gt;A767,R767&lt;&gt;B767,S767&lt;&gt;C767,T767&lt;&gt;D767),"Aqui", " ")</f>
        <v>Aqui</v>
      </c>
      <c r="Q767" t="s">
        <v>532</v>
      </c>
      <c r="R767">
        <v>1</v>
      </c>
      <c r="S767">
        <v>10</v>
      </c>
      <c r="T767">
        <v>0.15</v>
      </c>
      <c r="U767">
        <v>100</v>
      </c>
      <c r="V767">
        <v>1037</v>
      </c>
      <c r="W767">
        <v>7.0170300000000001</v>
      </c>
      <c r="X767">
        <v>0</v>
      </c>
      <c r="Y767">
        <v>17690</v>
      </c>
      <c r="Z767">
        <v>1800.01</v>
      </c>
      <c r="AA767">
        <v>267059</v>
      </c>
      <c r="AE767" t="s">
        <v>527</v>
      </c>
      <c r="AF767">
        <v>1</v>
      </c>
      <c r="AG767">
        <v>25</v>
      </c>
      <c r="AH767">
        <v>0.15</v>
      </c>
      <c r="AI767">
        <v>100</v>
      </c>
      <c r="AJ767">
        <v>965</v>
      </c>
      <c r="AK767">
        <v>173.822</v>
      </c>
      <c r="AL767">
        <v>3</v>
      </c>
      <c r="AM767">
        <v>53</v>
      </c>
      <c r="AN767">
        <v>1800.68</v>
      </c>
      <c r="AO767">
        <v>5748</v>
      </c>
    </row>
    <row r="768" spans="1:41" x14ac:dyDescent="0.3">
      <c r="A768" s="65" t="s">
        <v>515</v>
      </c>
      <c r="B768" s="66">
        <v>3</v>
      </c>
      <c r="C768" s="66">
        <v>0</v>
      </c>
      <c r="D768" s="66">
        <v>0.15</v>
      </c>
      <c r="E768" t="s">
        <v>4</v>
      </c>
      <c r="F768" t="s">
        <v>3</v>
      </c>
      <c r="G768" s="39" t="str">
        <f t="shared" si="70"/>
        <v>---</v>
      </c>
      <c r="H768" t="s">
        <v>3</v>
      </c>
      <c r="K768" t="s">
        <v>3</v>
      </c>
      <c r="L768" s="57" t="str">
        <f>IF(OR(H_24!$F768="---",H_24!$F768="infeas",H_24!$F768="inf"),"---",(H_24!$F768/M768)-1)</f>
        <v>---</v>
      </c>
      <c r="M768" s="20">
        <f>Model_dem!L508</f>
        <v>982</v>
      </c>
      <c r="N768" t="str">
        <f>Model_dem!G508</f>
        <v>---</v>
      </c>
      <c r="P768" t="str">
        <f>IF(OR(H_24!$Q768&lt;&gt;A768,R768&lt;&gt;B768,S768&lt;&gt;C768,T768&lt;&gt;D768),"Aqui", " ")</f>
        <v>Aqui</v>
      </c>
      <c r="Q768" t="s">
        <v>532</v>
      </c>
      <c r="R768">
        <v>1</v>
      </c>
      <c r="S768">
        <v>10</v>
      </c>
      <c r="T768">
        <v>0.2</v>
      </c>
      <c r="U768">
        <v>100</v>
      </c>
      <c r="V768">
        <v>1040</v>
      </c>
      <c r="W768">
        <v>220.03299999999999</v>
      </c>
      <c r="X768">
        <v>316</v>
      </c>
      <c r="Y768">
        <v>15073</v>
      </c>
      <c r="Z768">
        <v>1800.04</v>
      </c>
      <c r="AA768">
        <v>234085</v>
      </c>
      <c r="AE768" t="s">
        <v>527</v>
      </c>
      <c r="AF768">
        <v>1</v>
      </c>
      <c r="AG768">
        <v>25</v>
      </c>
      <c r="AH768">
        <v>0.2</v>
      </c>
      <c r="AI768">
        <v>100</v>
      </c>
      <c r="AJ768">
        <v>980</v>
      </c>
      <c r="AK768">
        <v>546.47400000000005</v>
      </c>
      <c r="AL768">
        <v>0</v>
      </c>
      <c r="AM768">
        <v>16</v>
      </c>
      <c r="AN768">
        <v>1801.8</v>
      </c>
      <c r="AO768">
        <v>2814</v>
      </c>
    </row>
    <row r="769" spans="1:41" x14ac:dyDescent="0.3">
      <c r="A769" s="68" t="s">
        <v>515</v>
      </c>
      <c r="B769" s="20">
        <v>3</v>
      </c>
      <c r="C769" s="20">
        <v>0</v>
      </c>
      <c r="D769" s="20">
        <v>0.2</v>
      </c>
      <c r="E769" t="s">
        <v>4</v>
      </c>
      <c r="F769" t="s">
        <v>3</v>
      </c>
      <c r="G769" s="39" t="str">
        <f t="shared" si="70"/>
        <v>---</v>
      </c>
      <c r="H769" t="s">
        <v>3</v>
      </c>
      <c r="K769" t="s">
        <v>3</v>
      </c>
      <c r="L769" s="57" t="str">
        <f>IF(OR(H_24!$F769="---",H_24!$F769="infeas",H_24!$F769="inf"),"---",(H_24!$F769/M769)-1)</f>
        <v>---</v>
      </c>
      <c r="M769" s="20">
        <f>Model_dem!L509</f>
        <v>982</v>
      </c>
      <c r="N769" t="str">
        <f>Model_dem!G509</f>
        <v>---</v>
      </c>
      <c r="P769" t="str">
        <f>IF(OR(H_24!$Q769&lt;&gt;A769,R769&lt;&gt;B769,S769&lt;&gt;C769,T769&lt;&gt;D769),"Aqui", " ")</f>
        <v>Aqui</v>
      </c>
      <c r="Q769" t="s">
        <v>532</v>
      </c>
      <c r="R769">
        <v>1</v>
      </c>
      <c r="S769">
        <v>25</v>
      </c>
      <c r="T769">
        <v>0.05</v>
      </c>
      <c r="U769">
        <v>100</v>
      </c>
      <c r="V769">
        <v>1037</v>
      </c>
      <c r="W769">
        <v>51.423499999999997</v>
      </c>
      <c r="X769">
        <v>30</v>
      </c>
      <c r="Y769">
        <v>7086</v>
      </c>
      <c r="Z769">
        <v>1800.08</v>
      </c>
      <c r="AA769">
        <v>151527</v>
      </c>
      <c r="AE769" t="s">
        <v>527</v>
      </c>
      <c r="AF769">
        <v>1</v>
      </c>
      <c r="AG769">
        <v>50</v>
      </c>
      <c r="AH769">
        <v>0.05</v>
      </c>
      <c r="AI769">
        <v>100</v>
      </c>
      <c r="AJ769">
        <v>962</v>
      </c>
      <c r="AK769">
        <v>123.40300000000001</v>
      </c>
      <c r="AL769">
        <v>0</v>
      </c>
      <c r="AM769">
        <v>166</v>
      </c>
      <c r="AN769">
        <v>1800.15</v>
      </c>
      <c r="AO769">
        <v>12155</v>
      </c>
    </row>
    <row r="770" spans="1:41" x14ac:dyDescent="0.3">
      <c r="A770" s="65" t="s">
        <v>515</v>
      </c>
      <c r="B770" s="66">
        <v>3</v>
      </c>
      <c r="C770" s="66">
        <v>10</v>
      </c>
      <c r="D770" s="66">
        <v>0.05</v>
      </c>
      <c r="E770" t="s">
        <v>1</v>
      </c>
      <c r="F770" t="s">
        <v>3</v>
      </c>
      <c r="G770" s="39" t="e">
        <f t="shared" si="70"/>
        <v>#VALUE!</v>
      </c>
      <c r="H770" t="s">
        <v>3</v>
      </c>
      <c r="K770" t="s">
        <v>3</v>
      </c>
      <c r="L770" s="57" t="str">
        <f>IF(OR(H_24!$F770="---",H_24!$F770="infeas",H_24!$F770="inf"),"---",(H_24!$F770/M770)-1)</f>
        <v>---</v>
      </c>
      <c r="M770" s="20">
        <f>Model_dem!L510</f>
        <v>982</v>
      </c>
      <c r="N770">
        <f>Model_dem!G510</f>
        <v>1022</v>
      </c>
      <c r="P770" t="str">
        <f>IF(OR(H_24!$Q770&lt;&gt;A770,R770&lt;&gt;B770,S770&lt;&gt;C770,T770&lt;&gt;D770),"Aqui", " ")</f>
        <v>Aqui</v>
      </c>
      <c r="Q770" t="s">
        <v>532</v>
      </c>
      <c r="R770">
        <v>1</v>
      </c>
      <c r="S770">
        <v>25</v>
      </c>
      <c r="T770">
        <v>0.1</v>
      </c>
      <c r="U770">
        <v>100</v>
      </c>
      <c r="V770">
        <v>1045</v>
      </c>
      <c r="W770">
        <v>7.5392099999999997</v>
      </c>
      <c r="X770">
        <v>0</v>
      </c>
      <c r="Y770">
        <v>1100</v>
      </c>
      <c r="Z770">
        <v>1800.96</v>
      </c>
      <c r="AA770">
        <v>95162</v>
      </c>
      <c r="AE770" t="s">
        <v>527</v>
      </c>
      <c r="AF770">
        <v>1</v>
      </c>
      <c r="AG770">
        <v>50</v>
      </c>
      <c r="AH770">
        <v>0.1</v>
      </c>
      <c r="AI770">
        <v>100</v>
      </c>
      <c r="AJ770">
        <v>965</v>
      </c>
      <c r="AK770">
        <v>122.569</v>
      </c>
      <c r="AL770">
        <v>0</v>
      </c>
      <c r="AM770">
        <v>41</v>
      </c>
      <c r="AN770">
        <v>1800.3</v>
      </c>
      <c r="AO770">
        <v>4887</v>
      </c>
    </row>
    <row r="771" spans="1:41" x14ac:dyDescent="0.3">
      <c r="A771" s="68" t="s">
        <v>515</v>
      </c>
      <c r="B771" s="20">
        <v>3</v>
      </c>
      <c r="C771" s="20">
        <v>10</v>
      </c>
      <c r="D771" s="20">
        <v>0.1</v>
      </c>
      <c r="E771" t="s">
        <v>4</v>
      </c>
      <c r="F771" t="s">
        <v>3</v>
      </c>
      <c r="G771" s="39" t="str">
        <f t="shared" si="70"/>
        <v>---</v>
      </c>
      <c r="H771" t="s">
        <v>3</v>
      </c>
      <c r="K771" t="s">
        <v>3</v>
      </c>
      <c r="L771" s="57" t="str">
        <f>IF(OR(H_24!$F771="---",H_24!$F771="infeas",H_24!$F771="inf"),"---",(H_24!$F771/M771)-1)</f>
        <v>---</v>
      </c>
      <c r="M771" s="20">
        <f>Model_dem!L511</f>
        <v>982</v>
      </c>
      <c r="N771" t="str">
        <f>Model_dem!G511</f>
        <v>---</v>
      </c>
      <c r="P771" t="str">
        <f>IF(OR(H_24!$Q771&lt;&gt;A771,R771&lt;&gt;B771,S771&lt;&gt;C771,T771&lt;&gt;D771),"Aqui", " ")</f>
        <v>Aqui</v>
      </c>
      <c r="Q771" t="s">
        <v>532</v>
      </c>
      <c r="R771">
        <v>1</v>
      </c>
      <c r="S771">
        <v>25</v>
      </c>
      <c r="T771">
        <v>0.15</v>
      </c>
      <c r="U771">
        <v>100</v>
      </c>
      <c r="V771">
        <v>1055</v>
      </c>
      <c r="W771">
        <v>737.18799999999999</v>
      </c>
      <c r="X771">
        <v>130</v>
      </c>
      <c r="Y771">
        <v>466</v>
      </c>
      <c r="Z771">
        <v>1801.49</v>
      </c>
      <c r="AA771">
        <v>43923</v>
      </c>
      <c r="AE771" t="s">
        <v>527</v>
      </c>
      <c r="AF771">
        <v>1</v>
      </c>
      <c r="AG771">
        <v>50</v>
      </c>
      <c r="AH771">
        <v>0.15</v>
      </c>
      <c r="AI771">
        <v>100</v>
      </c>
      <c r="AJ771">
        <v>1021</v>
      </c>
      <c r="AK771">
        <v>1804.61</v>
      </c>
      <c r="AL771">
        <v>0</v>
      </c>
      <c r="AM771">
        <v>1</v>
      </c>
      <c r="AN771">
        <v>1804.63</v>
      </c>
      <c r="AO771">
        <v>497</v>
      </c>
    </row>
    <row r="772" spans="1:41" x14ac:dyDescent="0.3">
      <c r="A772" s="65" t="s">
        <v>515</v>
      </c>
      <c r="B772" s="66">
        <v>3</v>
      </c>
      <c r="C772" s="66">
        <v>10</v>
      </c>
      <c r="D772" s="66">
        <v>0.15</v>
      </c>
      <c r="E772" t="s">
        <v>4</v>
      </c>
      <c r="F772" t="s">
        <v>3</v>
      </c>
      <c r="G772" s="39" t="str">
        <f t="shared" si="70"/>
        <v>---</v>
      </c>
      <c r="H772" t="s">
        <v>3</v>
      </c>
      <c r="K772" t="s">
        <v>3</v>
      </c>
      <c r="L772" s="57" t="str">
        <f>IF(OR(H_24!$F772="---",H_24!$F772="infeas",H_24!$F772="inf"),"---",(H_24!$F772/M772)-1)</f>
        <v>---</v>
      </c>
      <c r="M772" s="20">
        <f>Model_dem!L512</f>
        <v>982</v>
      </c>
      <c r="N772" t="str">
        <f>Model_dem!G512</f>
        <v>---</v>
      </c>
      <c r="P772" t="str">
        <f>IF(OR(H_24!$Q772&lt;&gt;A772,R772&lt;&gt;B772,S772&lt;&gt;C772,T772&lt;&gt;D772),"Aqui", " ")</f>
        <v>Aqui</v>
      </c>
      <c r="Q772" t="s">
        <v>532</v>
      </c>
      <c r="R772">
        <v>1</v>
      </c>
      <c r="S772">
        <v>25</v>
      </c>
      <c r="T772">
        <v>0.2</v>
      </c>
      <c r="U772">
        <v>100</v>
      </c>
      <c r="V772">
        <v>1084</v>
      </c>
      <c r="W772">
        <v>324.21699999999998</v>
      </c>
      <c r="X772">
        <v>0</v>
      </c>
      <c r="Y772">
        <v>17</v>
      </c>
      <c r="Z772">
        <v>1837.02</v>
      </c>
      <c r="AA772">
        <v>5549</v>
      </c>
      <c r="AE772" t="s">
        <v>527</v>
      </c>
      <c r="AF772">
        <v>1</v>
      </c>
      <c r="AG772">
        <v>50</v>
      </c>
      <c r="AH772">
        <v>0.2</v>
      </c>
      <c r="AI772">
        <v>100</v>
      </c>
      <c r="AJ772" t="s">
        <v>46</v>
      </c>
      <c r="AK772">
        <v>60.0244</v>
      </c>
      <c r="AL772">
        <v>0</v>
      </c>
      <c r="AM772">
        <v>1</v>
      </c>
      <c r="AN772">
        <v>1801.29</v>
      </c>
      <c r="AO772">
        <v>29</v>
      </c>
    </row>
    <row r="773" spans="1:41" x14ac:dyDescent="0.3">
      <c r="A773" s="68" t="s">
        <v>515</v>
      </c>
      <c r="B773" s="20">
        <v>3</v>
      </c>
      <c r="C773" s="20">
        <v>10</v>
      </c>
      <c r="D773" s="20">
        <v>0.2</v>
      </c>
      <c r="E773" t="s">
        <v>4</v>
      </c>
      <c r="F773" t="s">
        <v>3</v>
      </c>
      <c r="G773" s="39" t="str">
        <f t="shared" si="70"/>
        <v>---</v>
      </c>
      <c r="H773" t="s">
        <v>3</v>
      </c>
      <c r="K773" t="s">
        <v>3</v>
      </c>
      <c r="L773" s="57" t="str">
        <f>IF(OR(H_24!$F773="---",H_24!$F773="infeas",H_24!$F773="inf"),"---",(H_24!$F773/M773)-1)</f>
        <v>---</v>
      </c>
      <c r="M773" s="20">
        <f>Model_dem!L513</f>
        <v>982</v>
      </c>
      <c r="N773" t="str">
        <f>Model_dem!G513</f>
        <v>---</v>
      </c>
      <c r="P773" t="str">
        <f>IF(OR(H_24!$Q773&lt;&gt;A773,R773&lt;&gt;B773,S773&lt;&gt;C773,T773&lt;&gt;D773),"Aqui", " ")</f>
        <v>Aqui</v>
      </c>
      <c r="Q773" t="s">
        <v>532</v>
      </c>
      <c r="R773">
        <v>1</v>
      </c>
      <c r="S773">
        <v>50</v>
      </c>
      <c r="T773">
        <v>0.05</v>
      </c>
      <c r="U773">
        <v>100</v>
      </c>
      <c r="V773">
        <v>1045</v>
      </c>
      <c r="W773">
        <v>86.828800000000001</v>
      </c>
      <c r="X773">
        <v>0</v>
      </c>
      <c r="Y773">
        <v>2039</v>
      </c>
      <c r="Z773">
        <v>1800.19</v>
      </c>
      <c r="AA773">
        <v>72096</v>
      </c>
      <c r="AE773" t="s">
        <v>527</v>
      </c>
      <c r="AF773">
        <v>2</v>
      </c>
      <c r="AG773">
        <v>5</v>
      </c>
      <c r="AH773">
        <v>0.05</v>
      </c>
      <c r="AI773">
        <v>100</v>
      </c>
      <c r="AJ773">
        <v>954</v>
      </c>
      <c r="AK773">
        <v>292.35199999999998</v>
      </c>
      <c r="AL773">
        <v>64</v>
      </c>
      <c r="AM773">
        <v>498</v>
      </c>
      <c r="AN773">
        <v>1800.05</v>
      </c>
      <c r="AO773">
        <v>27795</v>
      </c>
    </row>
    <row r="774" spans="1:41" x14ac:dyDescent="0.3">
      <c r="A774" s="65" t="s">
        <v>515</v>
      </c>
      <c r="B774" s="66">
        <v>3</v>
      </c>
      <c r="C774" s="66">
        <v>25</v>
      </c>
      <c r="D774" s="66">
        <v>0.05</v>
      </c>
      <c r="E774" t="s">
        <v>0</v>
      </c>
      <c r="F774" t="s">
        <v>3</v>
      </c>
      <c r="G774" s="39" t="e">
        <f t="shared" si="70"/>
        <v>#VALUE!</v>
      </c>
      <c r="H774" t="s">
        <v>3</v>
      </c>
      <c r="K774" t="s">
        <v>3</v>
      </c>
      <c r="L774" s="57" t="str">
        <f>IF(OR(H_24!$F774="---",H_24!$F774="infeas",H_24!$F774="inf"),"---",(H_24!$F774/M774)-1)</f>
        <v>---</v>
      </c>
      <c r="M774" s="20">
        <f>Model_dem!L514</f>
        <v>982</v>
      </c>
      <c r="N774">
        <f>Model_dem!G514</f>
        <v>1022</v>
      </c>
      <c r="P774" t="str">
        <f>IF(OR(H_24!$Q774&lt;&gt;A774,R774&lt;&gt;B774,S774&lt;&gt;C774,T774&lt;&gt;D774),"Aqui", " ")</f>
        <v>Aqui</v>
      </c>
      <c r="Q774" t="s">
        <v>532</v>
      </c>
      <c r="R774">
        <v>1</v>
      </c>
      <c r="S774">
        <v>50</v>
      </c>
      <c r="T774">
        <v>0.1</v>
      </c>
      <c r="U774">
        <v>100</v>
      </c>
      <c r="V774">
        <v>1052</v>
      </c>
      <c r="W774">
        <v>67.623500000000007</v>
      </c>
      <c r="X774">
        <v>6</v>
      </c>
      <c r="Y774">
        <v>536</v>
      </c>
      <c r="Z774">
        <v>1823.88</v>
      </c>
      <c r="AA774">
        <v>32172</v>
      </c>
      <c r="AE774" t="s">
        <v>527</v>
      </c>
      <c r="AF774">
        <v>2</v>
      </c>
      <c r="AG774">
        <v>5</v>
      </c>
      <c r="AH774">
        <v>0.1</v>
      </c>
      <c r="AI774">
        <v>100</v>
      </c>
      <c r="AJ774">
        <v>954</v>
      </c>
      <c r="AK774">
        <v>79.689800000000005</v>
      </c>
      <c r="AL774">
        <v>4</v>
      </c>
      <c r="AM774">
        <v>364</v>
      </c>
      <c r="AN774">
        <v>1800.06</v>
      </c>
      <c r="AO774">
        <v>21873</v>
      </c>
    </row>
    <row r="775" spans="1:41" x14ac:dyDescent="0.3">
      <c r="A775" s="68" t="s">
        <v>515</v>
      </c>
      <c r="B775" s="20">
        <v>3</v>
      </c>
      <c r="C775" s="20">
        <v>25</v>
      </c>
      <c r="D775" s="20">
        <v>0.1</v>
      </c>
      <c r="E775" t="s">
        <v>4</v>
      </c>
      <c r="F775" t="s">
        <v>3</v>
      </c>
      <c r="G775" s="39" t="str">
        <f t="shared" ref="G775:G838" si="71">IF(N775="---","---",(F775-N775)/N775)</f>
        <v>---</v>
      </c>
      <c r="H775" t="s">
        <v>3</v>
      </c>
      <c r="K775" t="s">
        <v>3</v>
      </c>
      <c r="L775" s="57" t="str">
        <f>IF(OR(H_24!$F775="---",H_24!$F775="infeas",H_24!$F775="inf"),"---",(H_24!$F775/M775)-1)</f>
        <v>---</v>
      </c>
      <c r="M775" s="20">
        <f>Model_dem!L515</f>
        <v>982</v>
      </c>
      <c r="N775" t="str">
        <f>Model_dem!G515</f>
        <v>---</v>
      </c>
      <c r="P775" t="str">
        <f>IF(OR(H_24!$Q775&lt;&gt;A775,R775&lt;&gt;B775,S775&lt;&gt;C775,T775&lt;&gt;D775),"Aqui", " ")</f>
        <v>Aqui</v>
      </c>
      <c r="Q775" t="s">
        <v>532</v>
      </c>
      <c r="R775">
        <v>1</v>
      </c>
      <c r="S775">
        <v>50</v>
      </c>
      <c r="T775">
        <v>0.15</v>
      </c>
      <c r="U775">
        <v>100</v>
      </c>
      <c r="V775" t="s">
        <v>46</v>
      </c>
      <c r="W775">
        <v>60.0379</v>
      </c>
      <c r="X775">
        <v>0</v>
      </c>
      <c r="Y775">
        <v>1</v>
      </c>
      <c r="Z775">
        <v>1803.13</v>
      </c>
      <c r="AA775">
        <v>652</v>
      </c>
      <c r="AE775" t="s">
        <v>527</v>
      </c>
      <c r="AF775">
        <v>2</v>
      </c>
      <c r="AG775">
        <v>5</v>
      </c>
      <c r="AH775">
        <v>0.15</v>
      </c>
      <c r="AI775">
        <v>100</v>
      </c>
      <c r="AJ775">
        <v>960</v>
      </c>
      <c r="AK775">
        <v>567.85299999999995</v>
      </c>
      <c r="AL775">
        <v>48</v>
      </c>
      <c r="AM775">
        <v>259</v>
      </c>
      <c r="AN775">
        <v>1800</v>
      </c>
      <c r="AO775">
        <v>22643</v>
      </c>
    </row>
    <row r="776" spans="1:41" x14ac:dyDescent="0.3">
      <c r="A776" s="65" t="s">
        <v>515</v>
      </c>
      <c r="B776" s="66">
        <v>3</v>
      </c>
      <c r="C776" s="66">
        <v>25</v>
      </c>
      <c r="D776" s="66">
        <v>0.15</v>
      </c>
      <c r="E776" t="s">
        <v>4</v>
      </c>
      <c r="F776" t="s">
        <v>3</v>
      </c>
      <c r="G776" s="39" t="str">
        <f t="shared" si="71"/>
        <v>---</v>
      </c>
      <c r="H776" t="s">
        <v>3</v>
      </c>
      <c r="K776" t="s">
        <v>3</v>
      </c>
      <c r="L776" s="57" t="str">
        <f>IF(OR(H_24!$F776="---",H_24!$F776="infeas",H_24!$F776="inf"),"---",(H_24!$F776/M776)-1)</f>
        <v>---</v>
      </c>
      <c r="M776" s="20">
        <f>Model_dem!L516</f>
        <v>982</v>
      </c>
      <c r="N776" t="str">
        <f>Model_dem!G516</f>
        <v>---</v>
      </c>
      <c r="P776" t="str">
        <f>IF(OR(H_24!$Q776&lt;&gt;A776,R776&lt;&gt;B776,S776&lt;&gt;C776,T776&lt;&gt;D776),"Aqui", " ")</f>
        <v>Aqui</v>
      </c>
      <c r="Q776" t="s">
        <v>532</v>
      </c>
      <c r="R776">
        <v>1</v>
      </c>
      <c r="S776">
        <v>50</v>
      </c>
      <c r="T776">
        <v>0.2</v>
      </c>
      <c r="U776">
        <v>100</v>
      </c>
      <c r="V776" t="s">
        <v>46</v>
      </c>
      <c r="W776">
        <v>60.023899999999998</v>
      </c>
      <c r="X776">
        <v>0</v>
      </c>
      <c r="Y776">
        <v>1</v>
      </c>
      <c r="Z776">
        <v>1803.91</v>
      </c>
      <c r="AA776">
        <v>673</v>
      </c>
      <c r="AE776" t="s">
        <v>527</v>
      </c>
      <c r="AF776">
        <v>2</v>
      </c>
      <c r="AG776">
        <v>5</v>
      </c>
      <c r="AH776">
        <v>0.2</v>
      </c>
      <c r="AI776">
        <v>100</v>
      </c>
      <c r="AJ776">
        <v>960</v>
      </c>
      <c r="AK776">
        <v>270.93099999999998</v>
      </c>
      <c r="AL776">
        <v>26</v>
      </c>
      <c r="AM776">
        <v>297</v>
      </c>
      <c r="AN776">
        <v>1800.03</v>
      </c>
      <c r="AO776">
        <v>21965</v>
      </c>
    </row>
    <row r="777" spans="1:41" x14ac:dyDescent="0.3">
      <c r="A777" s="68" t="s">
        <v>515</v>
      </c>
      <c r="B777" s="20">
        <v>3</v>
      </c>
      <c r="C777" s="20">
        <v>25</v>
      </c>
      <c r="D777" s="20">
        <v>0.2</v>
      </c>
      <c r="E777" t="s">
        <v>4</v>
      </c>
      <c r="F777" t="s">
        <v>3</v>
      </c>
      <c r="G777" s="39" t="str">
        <f t="shared" si="71"/>
        <v>---</v>
      </c>
      <c r="H777" t="s">
        <v>3</v>
      </c>
      <c r="K777" t="s">
        <v>3</v>
      </c>
      <c r="L777" s="57" t="str">
        <f>IF(OR(H_24!$F777="---",H_24!$F777="infeas",H_24!$F777="inf"),"---",(H_24!$F777/M777)-1)</f>
        <v>---</v>
      </c>
      <c r="M777" s="20">
        <f>Model_dem!L517</f>
        <v>982</v>
      </c>
      <c r="N777" t="str">
        <f>Model_dem!G517</f>
        <v>---</v>
      </c>
      <c r="P777" t="str">
        <f>IF(OR(H_24!$Q777&lt;&gt;A777,R777&lt;&gt;B777,S777&lt;&gt;C777,T777&lt;&gt;D777),"Aqui", " ")</f>
        <v>Aqui</v>
      </c>
      <c r="Q777" t="s">
        <v>532</v>
      </c>
      <c r="R777">
        <v>2</v>
      </c>
      <c r="S777">
        <v>5</v>
      </c>
      <c r="T777">
        <v>0.05</v>
      </c>
      <c r="U777">
        <v>100</v>
      </c>
      <c r="V777">
        <v>1034</v>
      </c>
      <c r="W777">
        <v>51.592599999999997</v>
      </c>
      <c r="X777">
        <v>44</v>
      </c>
      <c r="Y777">
        <v>17384</v>
      </c>
      <c r="Z777">
        <v>1800.21</v>
      </c>
      <c r="AA777">
        <v>221812</v>
      </c>
      <c r="AE777" t="s">
        <v>527</v>
      </c>
      <c r="AF777">
        <v>2</v>
      </c>
      <c r="AG777">
        <v>10</v>
      </c>
      <c r="AH777">
        <v>0.05</v>
      </c>
      <c r="AI777">
        <v>100</v>
      </c>
      <c r="AJ777">
        <v>954</v>
      </c>
      <c r="AK777">
        <v>44.716000000000001</v>
      </c>
      <c r="AL777">
        <v>0</v>
      </c>
      <c r="AM777">
        <v>201</v>
      </c>
      <c r="AN777">
        <v>1800.06</v>
      </c>
      <c r="AO777">
        <v>14647</v>
      </c>
    </row>
    <row r="778" spans="1:41" x14ac:dyDescent="0.3">
      <c r="A778" s="65" t="s">
        <v>515</v>
      </c>
      <c r="B778" s="66">
        <v>3</v>
      </c>
      <c r="C778" s="66">
        <v>50</v>
      </c>
      <c r="D778" s="66">
        <v>0.05</v>
      </c>
      <c r="E778" t="s">
        <v>0</v>
      </c>
      <c r="F778" t="s">
        <v>3</v>
      </c>
      <c r="G778" s="39" t="e">
        <f t="shared" si="71"/>
        <v>#VALUE!</v>
      </c>
      <c r="H778" t="s">
        <v>3</v>
      </c>
      <c r="K778" t="s">
        <v>3</v>
      </c>
      <c r="L778" s="57" t="str">
        <f>IF(OR(H_24!$F778="---",H_24!$F778="infeas",H_24!$F778="inf"),"---",(H_24!$F778/M778)-1)</f>
        <v>---</v>
      </c>
      <c r="M778" s="20">
        <f>Model_dem!L518</f>
        <v>982</v>
      </c>
      <c r="N778">
        <f>Model_dem!G518</f>
        <v>1022</v>
      </c>
      <c r="P778" t="str">
        <f>IF(OR(H_24!$Q778&lt;&gt;A778,R778&lt;&gt;B778,S778&lt;&gt;C778,T778&lt;&gt;D778),"Aqui", " ")</f>
        <v>Aqui</v>
      </c>
      <c r="Q778" t="s">
        <v>532</v>
      </c>
      <c r="R778">
        <v>2</v>
      </c>
      <c r="S778">
        <v>5</v>
      </c>
      <c r="T778">
        <v>0.1</v>
      </c>
      <c r="U778">
        <v>100</v>
      </c>
      <c r="V778">
        <v>1040</v>
      </c>
      <c r="W778">
        <v>100.077</v>
      </c>
      <c r="X778">
        <v>97</v>
      </c>
      <c r="Y778">
        <v>11684</v>
      </c>
      <c r="Z778">
        <v>1800.07</v>
      </c>
      <c r="AA778">
        <v>195828</v>
      </c>
      <c r="AE778" t="s">
        <v>527</v>
      </c>
      <c r="AF778">
        <v>2</v>
      </c>
      <c r="AG778">
        <v>10</v>
      </c>
      <c r="AH778">
        <v>0.1</v>
      </c>
      <c r="AI778">
        <v>100</v>
      </c>
      <c r="AJ778">
        <v>960</v>
      </c>
      <c r="AK778">
        <v>91.105099999999993</v>
      </c>
      <c r="AL778">
        <v>7</v>
      </c>
      <c r="AM778">
        <v>177</v>
      </c>
      <c r="AN778">
        <v>1800.19</v>
      </c>
      <c r="AO778">
        <v>12301</v>
      </c>
    </row>
    <row r="779" spans="1:41" x14ac:dyDescent="0.3">
      <c r="A779" s="68" t="s">
        <v>515</v>
      </c>
      <c r="B779" s="20">
        <v>3</v>
      </c>
      <c r="C779" s="20">
        <v>50</v>
      </c>
      <c r="D779" s="20">
        <v>0.1</v>
      </c>
      <c r="E779" t="s">
        <v>4</v>
      </c>
      <c r="F779" t="s">
        <v>3</v>
      </c>
      <c r="G779" s="39" t="str">
        <f t="shared" si="71"/>
        <v>---</v>
      </c>
      <c r="H779" t="s">
        <v>3</v>
      </c>
      <c r="K779" t="s">
        <v>3</v>
      </c>
      <c r="L779" s="57" t="str">
        <f>IF(OR(H_24!$F779="---",H_24!$F779="infeas",H_24!$F779="inf"),"---",(H_24!$F779/M779)-1)</f>
        <v>---</v>
      </c>
      <c r="M779" s="20">
        <f>Model_dem!L519</f>
        <v>982</v>
      </c>
      <c r="N779" t="str">
        <f>Model_dem!G519</f>
        <v>---</v>
      </c>
      <c r="P779" t="str">
        <f>IF(OR(H_24!$Q779&lt;&gt;A779,R779&lt;&gt;B779,S779&lt;&gt;C779,T779&lt;&gt;D779),"Aqui", " ")</f>
        <v>Aqui</v>
      </c>
      <c r="Q779" t="s">
        <v>532</v>
      </c>
      <c r="R779">
        <v>2</v>
      </c>
      <c r="S779">
        <v>5</v>
      </c>
      <c r="T779">
        <v>0.15</v>
      </c>
      <c r="U779">
        <v>100</v>
      </c>
      <c r="V779">
        <v>1041</v>
      </c>
      <c r="W779">
        <v>100.47</v>
      </c>
      <c r="X779">
        <v>60</v>
      </c>
      <c r="Y779">
        <v>10699</v>
      </c>
      <c r="Z779">
        <v>1800.03</v>
      </c>
      <c r="AA779">
        <v>191087</v>
      </c>
      <c r="AE779" t="s">
        <v>527</v>
      </c>
      <c r="AF779">
        <v>2</v>
      </c>
      <c r="AG779">
        <v>10</v>
      </c>
      <c r="AH779">
        <v>0.15</v>
      </c>
      <c r="AI779">
        <v>100</v>
      </c>
      <c r="AJ779">
        <v>962</v>
      </c>
      <c r="AK779">
        <v>1507.2</v>
      </c>
      <c r="AL779">
        <v>40</v>
      </c>
      <c r="AM779">
        <v>50</v>
      </c>
      <c r="AN779">
        <v>1800.13</v>
      </c>
      <c r="AO779">
        <v>7203</v>
      </c>
    </row>
    <row r="780" spans="1:41" x14ac:dyDescent="0.3">
      <c r="A780" s="65" t="s">
        <v>515</v>
      </c>
      <c r="B780" s="66">
        <v>3</v>
      </c>
      <c r="C780" s="66">
        <v>50</v>
      </c>
      <c r="D780" s="66">
        <v>0.15</v>
      </c>
      <c r="E780" t="s">
        <v>4</v>
      </c>
      <c r="F780" t="s">
        <v>3</v>
      </c>
      <c r="G780" s="39" t="str">
        <f t="shared" si="71"/>
        <v>---</v>
      </c>
      <c r="H780" t="s">
        <v>3</v>
      </c>
      <c r="K780" t="s">
        <v>3</v>
      </c>
      <c r="L780" s="57" t="str">
        <f>IF(OR(H_24!$F780="---",H_24!$F780="infeas",H_24!$F780="inf"),"---",(H_24!$F780/M780)-1)</f>
        <v>---</v>
      </c>
      <c r="M780" s="20">
        <f>Model_dem!L520</f>
        <v>982</v>
      </c>
      <c r="N780" t="str">
        <f>Model_dem!G520</f>
        <v>---</v>
      </c>
      <c r="P780" t="str">
        <f>IF(OR(H_24!$Q780&lt;&gt;A780,R780&lt;&gt;B780,S780&lt;&gt;C780,T780&lt;&gt;D780),"Aqui", " ")</f>
        <v>Aqui</v>
      </c>
      <c r="Q780" t="s">
        <v>532</v>
      </c>
      <c r="R780">
        <v>2</v>
      </c>
      <c r="S780">
        <v>5</v>
      </c>
      <c r="T780">
        <v>0.2</v>
      </c>
      <c r="U780">
        <v>100</v>
      </c>
      <c r="V780">
        <v>1041</v>
      </c>
      <c r="W780">
        <v>84.004599999999996</v>
      </c>
      <c r="X780">
        <v>31</v>
      </c>
      <c r="Y780">
        <v>9011</v>
      </c>
      <c r="Z780">
        <v>1800.07</v>
      </c>
      <c r="AA780">
        <v>176191</v>
      </c>
      <c r="AE780" t="s">
        <v>527</v>
      </c>
      <c r="AF780">
        <v>2</v>
      </c>
      <c r="AG780">
        <v>10</v>
      </c>
      <c r="AH780">
        <v>0.2</v>
      </c>
      <c r="AI780">
        <v>100</v>
      </c>
      <c r="AJ780">
        <v>978</v>
      </c>
      <c r="AK780">
        <v>1238.97</v>
      </c>
      <c r="AL780">
        <v>16</v>
      </c>
      <c r="AM780">
        <v>25</v>
      </c>
      <c r="AN780">
        <v>1800.25</v>
      </c>
      <c r="AO780">
        <v>3709</v>
      </c>
    </row>
    <row r="781" spans="1:41" x14ac:dyDescent="0.3">
      <c r="A781" s="68" t="s">
        <v>515</v>
      </c>
      <c r="B781" s="20">
        <v>3</v>
      </c>
      <c r="C781" s="20">
        <v>50</v>
      </c>
      <c r="D781" s="20">
        <v>0.2</v>
      </c>
      <c r="E781" t="s">
        <v>4</v>
      </c>
      <c r="F781" t="s">
        <v>3</v>
      </c>
      <c r="G781" s="39" t="str">
        <f t="shared" si="71"/>
        <v>---</v>
      </c>
      <c r="H781" t="s">
        <v>3</v>
      </c>
      <c r="K781" t="s">
        <v>3</v>
      </c>
      <c r="L781" s="57" t="str">
        <f>IF(OR(H_24!$F781="---",H_24!$F781="infeas",H_24!$F781="inf"),"---",(H_24!$F781/M781)-1)</f>
        <v>---</v>
      </c>
      <c r="M781" s="20">
        <f>Model_dem!L521</f>
        <v>982</v>
      </c>
      <c r="N781" t="str">
        <f>Model_dem!G521</f>
        <v>---</v>
      </c>
      <c r="P781" t="str">
        <f>IF(OR(H_24!$Q781&lt;&gt;A781,R781&lt;&gt;B781,S781&lt;&gt;C781,T781&lt;&gt;D781),"Aqui", " ")</f>
        <v>Aqui</v>
      </c>
      <c r="Q781" t="s">
        <v>532</v>
      </c>
      <c r="R781">
        <v>2</v>
      </c>
      <c r="S781">
        <v>10</v>
      </c>
      <c r="T781">
        <v>0.05</v>
      </c>
      <c r="U781">
        <v>100</v>
      </c>
      <c r="V781">
        <v>1040</v>
      </c>
      <c r="W781">
        <v>21.447199999999999</v>
      </c>
      <c r="X781">
        <v>7</v>
      </c>
      <c r="Y781">
        <v>3758</v>
      </c>
      <c r="Z781">
        <v>1800.27</v>
      </c>
      <c r="AA781">
        <v>67681</v>
      </c>
      <c r="AE781" t="s">
        <v>527</v>
      </c>
      <c r="AF781">
        <v>2</v>
      </c>
      <c r="AG781">
        <v>25</v>
      </c>
      <c r="AH781">
        <v>0.05</v>
      </c>
      <c r="AI781">
        <v>100</v>
      </c>
      <c r="AJ781">
        <v>960</v>
      </c>
      <c r="AK781">
        <v>382.02</v>
      </c>
      <c r="AL781">
        <v>15</v>
      </c>
      <c r="AM781">
        <v>100</v>
      </c>
      <c r="AN781">
        <v>1800.23</v>
      </c>
      <c r="AO781">
        <v>10893</v>
      </c>
    </row>
    <row r="782" spans="1:41" x14ac:dyDescent="0.3">
      <c r="A782" s="65" t="s">
        <v>519</v>
      </c>
      <c r="B782" s="66">
        <v>0</v>
      </c>
      <c r="C782" s="66">
        <v>0</v>
      </c>
      <c r="D782" s="66">
        <v>0.05</v>
      </c>
      <c r="E782" t="s">
        <v>0</v>
      </c>
      <c r="F782" t="s">
        <v>3</v>
      </c>
      <c r="G782" s="39" t="e">
        <f t="shared" si="71"/>
        <v>#VALUE!</v>
      </c>
      <c r="H782" t="s">
        <v>3</v>
      </c>
      <c r="K782" t="s">
        <v>3</v>
      </c>
      <c r="L782" s="57" t="str">
        <f>IF(OR(H_24!$F782="---",H_24!$F782="infeas",H_24!$F782="inf"),"---",(H_24!$F782/M782)-1)</f>
        <v>---</v>
      </c>
      <c r="M782" s="20">
        <f>Model_dem!L522</f>
        <v>664</v>
      </c>
      <c r="N782">
        <f>Model_dem!G522</f>
        <v>664</v>
      </c>
      <c r="P782" t="str">
        <f>IF(OR(H_24!$Q782&lt;&gt;A782,R782&lt;&gt;B782,S782&lt;&gt;C782,T782&lt;&gt;D782),"Aqui", " ")</f>
        <v>Aqui</v>
      </c>
      <c r="Q782" t="s">
        <v>532</v>
      </c>
      <c r="R782">
        <v>2</v>
      </c>
      <c r="S782">
        <v>10</v>
      </c>
      <c r="T782">
        <v>0.1</v>
      </c>
      <c r="U782">
        <v>100</v>
      </c>
      <c r="V782">
        <v>1041</v>
      </c>
      <c r="W782">
        <v>26.129100000000001</v>
      </c>
      <c r="X782">
        <v>3</v>
      </c>
      <c r="Y782">
        <v>1502</v>
      </c>
      <c r="Z782">
        <v>1800.12</v>
      </c>
      <c r="AA782">
        <v>97749</v>
      </c>
      <c r="AE782" t="s">
        <v>527</v>
      </c>
      <c r="AF782">
        <v>2</v>
      </c>
      <c r="AG782">
        <v>25</v>
      </c>
      <c r="AH782">
        <v>0.1</v>
      </c>
      <c r="AI782">
        <v>100</v>
      </c>
      <c r="AJ782">
        <v>977</v>
      </c>
      <c r="AK782">
        <v>1791.95</v>
      </c>
      <c r="AL782">
        <v>20</v>
      </c>
      <c r="AM782">
        <v>22</v>
      </c>
      <c r="AN782">
        <v>1801.35</v>
      </c>
      <c r="AO782">
        <v>3557</v>
      </c>
    </row>
    <row r="783" spans="1:41" x14ac:dyDescent="0.3">
      <c r="A783" s="68" t="s">
        <v>519</v>
      </c>
      <c r="B783" s="20">
        <v>0</v>
      </c>
      <c r="C783" s="20">
        <v>0</v>
      </c>
      <c r="D783" s="20">
        <v>0.1</v>
      </c>
      <c r="E783" t="s">
        <v>0</v>
      </c>
      <c r="F783" t="s">
        <v>3</v>
      </c>
      <c r="G783" s="39" t="e">
        <f t="shared" si="71"/>
        <v>#VALUE!</v>
      </c>
      <c r="H783" t="s">
        <v>3</v>
      </c>
      <c r="K783" t="s">
        <v>3</v>
      </c>
      <c r="L783" s="57" t="str">
        <f>IF(OR(H_24!$F783="---",H_24!$F783="infeas",H_24!$F783="inf"),"---",(H_24!$F783/M783)-1)</f>
        <v>---</v>
      </c>
      <c r="M783" s="20">
        <f>Model_dem!L523</f>
        <v>664</v>
      </c>
      <c r="N783">
        <f>Model_dem!G523</f>
        <v>664</v>
      </c>
      <c r="P783" t="str">
        <f>IF(OR(H_24!$Q783&lt;&gt;A783,R783&lt;&gt;B783,S783&lt;&gt;C783,T783&lt;&gt;D783),"Aqui", " ")</f>
        <v>Aqui</v>
      </c>
      <c r="Q783" t="s">
        <v>532</v>
      </c>
      <c r="R783">
        <v>2</v>
      </c>
      <c r="S783">
        <v>10</v>
      </c>
      <c r="T783">
        <v>0.15</v>
      </c>
      <c r="U783">
        <v>100</v>
      </c>
      <c r="V783">
        <v>1050</v>
      </c>
      <c r="W783">
        <v>34.507199999999997</v>
      </c>
      <c r="X783">
        <v>0</v>
      </c>
      <c r="Y783">
        <v>369</v>
      </c>
      <c r="Z783">
        <v>1800.23</v>
      </c>
      <c r="AA783">
        <v>44944</v>
      </c>
      <c r="AE783" t="s">
        <v>527</v>
      </c>
      <c r="AF783">
        <v>2</v>
      </c>
      <c r="AG783">
        <v>25</v>
      </c>
      <c r="AH783">
        <v>0.15</v>
      </c>
      <c r="AI783">
        <v>100</v>
      </c>
      <c r="AJ783">
        <v>1135</v>
      </c>
      <c r="AK783">
        <v>1815.92</v>
      </c>
      <c r="AL783">
        <v>0</v>
      </c>
      <c r="AM783">
        <v>1</v>
      </c>
      <c r="AN783">
        <v>1815.93</v>
      </c>
      <c r="AO783">
        <v>51</v>
      </c>
    </row>
    <row r="784" spans="1:41" x14ac:dyDescent="0.3">
      <c r="A784" s="65" t="s">
        <v>519</v>
      </c>
      <c r="B784" s="66">
        <v>0</v>
      </c>
      <c r="C784" s="66">
        <v>0</v>
      </c>
      <c r="D784" s="66">
        <v>0.15</v>
      </c>
      <c r="E784" t="s">
        <v>0</v>
      </c>
      <c r="F784" t="s">
        <v>3</v>
      </c>
      <c r="G784" s="39" t="e">
        <f t="shared" si="71"/>
        <v>#VALUE!</v>
      </c>
      <c r="H784" t="s">
        <v>3</v>
      </c>
      <c r="K784" t="s">
        <v>3</v>
      </c>
      <c r="L784" s="57" t="str">
        <f>IF(OR(H_24!$F784="---",H_24!$F784="infeas",H_24!$F784="inf"),"---",(H_24!$F784/M784)-1)</f>
        <v>---</v>
      </c>
      <c r="M784" s="20">
        <f>Model_dem!L524</f>
        <v>664</v>
      </c>
      <c r="N784">
        <f>Model_dem!G524</f>
        <v>664</v>
      </c>
      <c r="P784" t="str">
        <f>IF(OR(H_24!$Q784&lt;&gt;A784,R784&lt;&gt;B784,S784&lt;&gt;C784,T784&lt;&gt;D784),"Aqui", " ")</f>
        <v>Aqui</v>
      </c>
      <c r="Q784" t="s">
        <v>532</v>
      </c>
      <c r="R784">
        <v>2</v>
      </c>
      <c r="S784">
        <v>10</v>
      </c>
      <c r="T784">
        <v>0.2</v>
      </c>
      <c r="U784">
        <v>100</v>
      </c>
      <c r="V784">
        <v>1055</v>
      </c>
      <c r="W784">
        <v>88.234300000000005</v>
      </c>
      <c r="X784">
        <v>0</v>
      </c>
      <c r="Y784">
        <v>160</v>
      </c>
      <c r="Z784">
        <v>1800.72</v>
      </c>
      <c r="AA784">
        <v>28329</v>
      </c>
      <c r="AE784" t="s">
        <v>527</v>
      </c>
      <c r="AF784">
        <v>2</v>
      </c>
      <c r="AG784">
        <v>25</v>
      </c>
      <c r="AH784">
        <v>0.2</v>
      </c>
      <c r="AI784">
        <v>100</v>
      </c>
      <c r="AJ784" t="s">
        <v>46</v>
      </c>
      <c r="AK784">
        <v>60.0364</v>
      </c>
      <c r="AL784">
        <v>0</v>
      </c>
      <c r="AM784">
        <v>1</v>
      </c>
      <c r="AN784">
        <v>1800.67</v>
      </c>
      <c r="AO784">
        <v>29</v>
      </c>
    </row>
    <row r="785" spans="1:41" x14ac:dyDescent="0.3">
      <c r="A785" s="68" t="s">
        <v>519</v>
      </c>
      <c r="B785" s="20">
        <v>0</v>
      </c>
      <c r="C785" s="20">
        <v>0</v>
      </c>
      <c r="D785" s="20">
        <v>0.2</v>
      </c>
      <c r="E785" t="s">
        <v>0</v>
      </c>
      <c r="F785" t="s">
        <v>3</v>
      </c>
      <c r="G785" s="39" t="e">
        <f t="shared" si="71"/>
        <v>#VALUE!</v>
      </c>
      <c r="H785" t="s">
        <v>3</v>
      </c>
      <c r="K785" t="s">
        <v>3</v>
      </c>
      <c r="L785" s="57" t="str">
        <f>IF(OR(H_24!$F785="---",H_24!$F785="infeas",H_24!$F785="inf"),"---",(H_24!$F785/M785)-1)</f>
        <v>---</v>
      </c>
      <c r="M785" s="20">
        <f>Model_dem!L525</f>
        <v>664</v>
      </c>
      <c r="N785">
        <f>Model_dem!G525</f>
        <v>664</v>
      </c>
      <c r="P785" t="str">
        <f>IF(OR(H_24!$Q785&lt;&gt;A785,R785&lt;&gt;B785,S785&lt;&gt;C785,T785&lt;&gt;D785),"Aqui", " ")</f>
        <v>Aqui</v>
      </c>
      <c r="Q785" t="s">
        <v>532</v>
      </c>
      <c r="R785">
        <v>2</v>
      </c>
      <c r="S785">
        <v>25</v>
      </c>
      <c r="T785">
        <v>0.05</v>
      </c>
      <c r="U785">
        <v>100</v>
      </c>
      <c r="V785">
        <v>1040</v>
      </c>
      <c r="W785">
        <v>39.877899999999997</v>
      </c>
      <c r="X785">
        <v>23</v>
      </c>
      <c r="Y785">
        <v>6278</v>
      </c>
      <c r="Z785">
        <v>1800.56</v>
      </c>
      <c r="AA785">
        <v>113484</v>
      </c>
      <c r="AE785" t="s">
        <v>527</v>
      </c>
      <c r="AF785">
        <v>2</v>
      </c>
      <c r="AG785">
        <v>50</v>
      </c>
      <c r="AH785">
        <v>0.05</v>
      </c>
      <c r="AI785">
        <v>100</v>
      </c>
      <c r="AJ785">
        <v>960</v>
      </c>
      <c r="AK785">
        <v>58.221800000000002</v>
      </c>
      <c r="AL785">
        <v>0</v>
      </c>
      <c r="AM785">
        <v>190</v>
      </c>
      <c r="AN785">
        <v>1800.06</v>
      </c>
      <c r="AO785">
        <v>13615</v>
      </c>
    </row>
    <row r="786" spans="1:41" x14ac:dyDescent="0.3">
      <c r="A786" s="65" t="s">
        <v>519</v>
      </c>
      <c r="B786" s="66">
        <v>1</v>
      </c>
      <c r="C786" s="66">
        <v>5</v>
      </c>
      <c r="D786" s="66">
        <v>0.05</v>
      </c>
      <c r="E786" t="s">
        <v>0</v>
      </c>
      <c r="F786" t="s">
        <v>3</v>
      </c>
      <c r="G786" s="39" t="e">
        <f t="shared" si="71"/>
        <v>#VALUE!</v>
      </c>
      <c r="H786" t="s">
        <v>3</v>
      </c>
      <c r="K786" t="s">
        <v>3</v>
      </c>
      <c r="L786" s="57" t="str">
        <f>IF(OR(H_24!$F786="---",H_24!$F786="infeas",H_24!$F786="inf"),"---",(H_24!$F786/M786)-1)</f>
        <v>---</v>
      </c>
      <c r="M786" s="20">
        <f>Model_dem!L526</f>
        <v>664</v>
      </c>
      <c r="N786">
        <f>Model_dem!G526</f>
        <v>672</v>
      </c>
      <c r="P786" t="str">
        <f>IF(OR(H_24!$Q786&lt;&gt;A786,R786&lt;&gt;B786,S786&lt;&gt;C786,T786&lt;&gt;D786),"Aqui", " ")</f>
        <v>Aqui</v>
      </c>
      <c r="Q786" t="s">
        <v>532</v>
      </c>
      <c r="R786">
        <v>2</v>
      </c>
      <c r="S786">
        <v>25</v>
      </c>
      <c r="T786">
        <v>0.1</v>
      </c>
      <c r="U786">
        <v>100</v>
      </c>
      <c r="V786">
        <v>1055</v>
      </c>
      <c r="W786">
        <v>334.94099999999997</v>
      </c>
      <c r="X786">
        <v>13</v>
      </c>
      <c r="Y786">
        <v>164</v>
      </c>
      <c r="Z786">
        <v>1800.99</v>
      </c>
      <c r="AA786">
        <v>16395</v>
      </c>
      <c r="AE786" t="s">
        <v>527</v>
      </c>
      <c r="AF786">
        <v>2</v>
      </c>
      <c r="AG786">
        <v>50</v>
      </c>
      <c r="AH786">
        <v>0.1</v>
      </c>
      <c r="AI786">
        <v>100</v>
      </c>
      <c r="AJ786">
        <v>986</v>
      </c>
      <c r="AK786">
        <v>1617.45</v>
      </c>
      <c r="AL786">
        <v>12</v>
      </c>
      <c r="AM786">
        <v>17</v>
      </c>
      <c r="AN786">
        <v>1800.14</v>
      </c>
      <c r="AO786">
        <v>3521</v>
      </c>
    </row>
    <row r="787" spans="1:41" x14ac:dyDescent="0.3">
      <c r="A787" s="68" t="s">
        <v>519</v>
      </c>
      <c r="B787" s="20">
        <v>1</v>
      </c>
      <c r="C787" s="20">
        <v>5</v>
      </c>
      <c r="D787" s="20">
        <v>0.1</v>
      </c>
      <c r="E787" t="s">
        <v>0</v>
      </c>
      <c r="F787" t="s">
        <v>3</v>
      </c>
      <c r="G787" s="39" t="e">
        <f t="shared" si="71"/>
        <v>#VALUE!</v>
      </c>
      <c r="H787" t="s">
        <v>3</v>
      </c>
      <c r="K787" t="s">
        <v>3</v>
      </c>
      <c r="L787" s="57" t="str">
        <f>IF(OR(H_24!$F787="---",H_24!$F787="infeas",H_24!$F787="inf"),"---",(H_24!$F787/M787)-1)</f>
        <v>---</v>
      </c>
      <c r="M787" s="20">
        <f>Model_dem!L527</f>
        <v>664</v>
      </c>
      <c r="N787">
        <f>Model_dem!G527</f>
        <v>672</v>
      </c>
      <c r="P787" t="str">
        <f>IF(OR(H_24!$Q787&lt;&gt;A787,R787&lt;&gt;B787,S787&lt;&gt;C787,T787&lt;&gt;D787),"Aqui", " ")</f>
        <v>Aqui</v>
      </c>
      <c r="Q787" t="s">
        <v>532</v>
      </c>
      <c r="R787">
        <v>2</v>
      </c>
      <c r="S787">
        <v>25</v>
      </c>
      <c r="T787">
        <v>0.15</v>
      </c>
      <c r="U787">
        <v>100</v>
      </c>
      <c r="V787" t="s">
        <v>46</v>
      </c>
      <c r="W787">
        <v>60.037100000000002</v>
      </c>
      <c r="X787">
        <v>0</v>
      </c>
      <c r="Y787">
        <v>1</v>
      </c>
      <c r="Z787">
        <v>1805.6</v>
      </c>
      <c r="AA787">
        <v>673</v>
      </c>
      <c r="AE787" t="s">
        <v>527</v>
      </c>
      <c r="AF787">
        <v>2</v>
      </c>
      <c r="AG787">
        <v>50</v>
      </c>
      <c r="AH787">
        <v>0.15</v>
      </c>
      <c r="AI787">
        <v>100</v>
      </c>
      <c r="AJ787" t="s">
        <v>46</v>
      </c>
      <c r="AK787">
        <v>60.024700000000003</v>
      </c>
      <c r="AL787">
        <v>0</v>
      </c>
      <c r="AM787">
        <v>1</v>
      </c>
      <c r="AN787">
        <v>1800.66</v>
      </c>
      <c r="AO787">
        <v>29</v>
      </c>
    </row>
    <row r="788" spans="1:41" x14ac:dyDescent="0.3">
      <c r="A788" s="65" t="s">
        <v>519</v>
      </c>
      <c r="B788" s="66">
        <v>1</v>
      </c>
      <c r="C788" s="66">
        <v>5</v>
      </c>
      <c r="D788" s="66">
        <v>0.15</v>
      </c>
      <c r="E788" t="s">
        <v>0</v>
      </c>
      <c r="F788" t="s">
        <v>3</v>
      </c>
      <c r="G788" s="39" t="e">
        <f t="shared" si="71"/>
        <v>#VALUE!</v>
      </c>
      <c r="H788" t="s">
        <v>3</v>
      </c>
      <c r="K788" t="s">
        <v>3</v>
      </c>
      <c r="L788" s="57" t="str">
        <f>IF(OR(H_24!$F788="---",H_24!$F788="infeas",H_24!$F788="inf"),"---",(H_24!$F788/M788)-1)</f>
        <v>---</v>
      </c>
      <c r="M788" s="20">
        <f>Model_dem!L528</f>
        <v>664</v>
      </c>
      <c r="N788">
        <f>Model_dem!G528</f>
        <v>672</v>
      </c>
      <c r="P788" t="str">
        <f>IF(OR(H_24!$Q788&lt;&gt;A788,R788&lt;&gt;B788,S788&lt;&gt;C788,T788&lt;&gt;D788),"Aqui", " ")</f>
        <v>Aqui</v>
      </c>
      <c r="Q788" t="s">
        <v>532</v>
      </c>
      <c r="R788">
        <v>2</v>
      </c>
      <c r="S788">
        <v>25</v>
      </c>
      <c r="T788">
        <v>0.2</v>
      </c>
      <c r="U788">
        <v>100</v>
      </c>
      <c r="V788" t="s">
        <v>46</v>
      </c>
      <c r="W788">
        <v>60.026200000000003</v>
      </c>
      <c r="X788">
        <v>0</v>
      </c>
      <c r="Y788">
        <v>1</v>
      </c>
      <c r="Z788">
        <v>1807.07</v>
      </c>
      <c r="AA788">
        <v>673</v>
      </c>
      <c r="AE788" t="s">
        <v>527</v>
      </c>
      <c r="AF788">
        <v>2</v>
      </c>
      <c r="AG788">
        <v>50</v>
      </c>
      <c r="AH788">
        <v>0.2</v>
      </c>
      <c r="AI788">
        <v>100</v>
      </c>
      <c r="AJ788" t="s">
        <v>46</v>
      </c>
      <c r="AK788">
        <v>60.027500000000003</v>
      </c>
      <c r="AL788">
        <v>0</v>
      </c>
      <c r="AM788">
        <v>1</v>
      </c>
      <c r="AN788">
        <v>1800.63</v>
      </c>
      <c r="AO788">
        <v>29</v>
      </c>
    </row>
    <row r="789" spans="1:41" x14ac:dyDescent="0.3">
      <c r="A789" s="68" t="s">
        <v>519</v>
      </c>
      <c r="B789" s="20">
        <v>1</v>
      </c>
      <c r="C789" s="20">
        <v>5</v>
      </c>
      <c r="D789" s="20">
        <v>0.2</v>
      </c>
      <c r="E789" t="s">
        <v>0</v>
      </c>
      <c r="F789" t="s">
        <v>3</v>
      </c>
      <c r="G789" s="39" t="e">
        <f t="shared" si="71"/>
        <v>#VALUE!</v>
      </c>
      <c r="H789" t="s">
        <v>3</v>
      </c>
      <c r="K789" t="s">
        <v>3</v>
      </c>
      <c r="L789" s="57" t="str">
        <f>IF(OR(H_24!$F789="---",H_24!$F789="infeas",H_24!$F789="inf"),"---",(H_24!$F789/M789)-1)</f>
        <v>---</v>
      </c>
      <c r="M789" s="20">
        <f>Model_dem!L529</f>
        <v>664</v>
      </c>
      <c r="N789">
        <f>Model_dem!G529</f>
        <v>675</v>
      </c>
      <c r="P789" t="str">
        <f>IF(OR(H_24!$Q789&lt;&gt;A789,R789&lt;&gt;B789,S789&lt;&gt;C789,T789&lt;&gt;D789),"Aqui", " ")</f>
        <v>Aqui</v>
      </c>
      <c r="Q789" t="s">
        <v>532</v>
      </c>
      <c r="R789">
        <v>2</v>
      </c>
      <c r="S789">
        <v>50</v>
      </c>
      <c r="T789">
        <v>0.05</v>
      </c>
      <c r="U789">
        <v>100</v>
      </c>
      <c r="V789">
        <v>1045</v>
      </c>
      <c r="W789">
        <v>163.44300000000001</v>
      </c>
      <c r="X789">
        <v>38</v>
      </c>
      <c r="Y789">
        <v>1277</v>
      </c>
      <c r="Z789">
        <v>1800.13</v>
      </c>
      <c r="AA789">
        <v>101247</v>
      </c>
      <c r="AE789" t="s">
        <v>527</v>
      </c>
      <c r="AF789">
        <v>3</v>
      </c>
      <c r="AG789">
        <v>0</v>
      </c>
      <c r="AH789">
        <v>0.05</v>
      </c>
      <c r="AI789">
        <v>100</v>
      </c>
      <c r="AJ789">
        <v>986</v>
      </c>
      <c r="AK789">
        <v>49.572899999999997</v>
      </c>
      <c r="AL789">
        <v>0</v>
      </c>
      <c r="AM789">
        <v>81</v>
      </c>
      <c r="AN789">
        <v>1800.21</v>
      </c>
      <c r="AO789">
        <v>12437</v>
      </c>
    </row>
    <row r="790" spans="1:41" x14ac:dyDescent="0.3">
      <c r="A790" s="65" t="s">
        <v>519</v>
      </c>
      <c r="B790" s="66">
        <v>1</v>
      </c>
      <c r="C790" s="66">
        <v>10</v>
      </c>
      <c r="D790" s="66">
        <v>0.05</v>
      </c>
      <c r="E790" t="s">
        <v>0</v>
      </c>
      <c r="F790" t="s">
        <v>3</v>
      </c>
      <c r="G790" s="39" t="e">
        <f t="shared" si="71"/>
        <v>#VALUE!</v>
      </c>
      <c r="H790" t="s">
        <v>3</v>
      </c>
      <c r="K790" t="s">
        <v>3</v>
      </c>
      <c r="L790" s="57" t="str">
        <f>IF(OR(H_24!$F790="---",H_24!$F790="infeas",H_24!$F790="inf"),"---",(H_24!$F790/M790)-1)</f>
        <v>---</v>
      </c>
      <c r="M790" s="20">
        <f>Model_dem!L530</f>
        <v>664</v>
      </c>
      <c r="N790">
        <f>Model_dem!G530</f>
        <v>672</v>
      </c>
      <c r="P790" t="str">
        <f>IF(OR(H_24!$Q790&lt;&gt;A790,R790&lt;&gt;B790,S790&lt;&gt;C790,T790&lt;&gt;D790),"Aqui", " ")</f>
        <v>Aqui</v>
      </c>
      <c r="Q790" t="s">
        <v>532</v>
      </c>
      <c r="R790">
        <v>2</v>
      </c>
      <c r="S790">
        <v>50</v>
      </c>
      <c r="T790">
        <v>0.1</v>
      </c>
      <c r="U790">
        <v>100</v>
      </c>
      <c r="V790">
        <v>1081</v>
      </c>
      <c r="W790">
        <v>229.964</v>
      </c>
      <c r="X790">
        <v>0</v>
      </c>
      <c r="Y790">
        <v>39</v>
      </c>
      <c r="Z790">
        <v>1819.57</v>
      </c>
      <c r="AA790">
        <v>5027</v>
      </c>
      <c r="AE790" t="s">
        <v>527</v>
      </c>
      <c r="AF790">
        <v>3</v>
      </c>
      <c r="AG790">
        <v>0</v>
      </c>
      <c r="AH790">
        <v>0.1</v>
      </c>
      <c r="AI790">
        <v>100</v>
      </c>
      <c r="AJ790" t="s">
        <v>511</v>
      </c>
      <c r="AK790" t="s">
        <v>511</v>
      </c>
      <c r="AL790" t="s">
        <v>511</v>
      </c>
      <c r="AM790" t="s">
        <v>511</v>
      </c>
      <c r="AN790" t="s">
        <v>511</v>
      </c>
    </row>
    <row r="791" spans="1:41" x14ac:dyDescent="0.3">
      <c r="A791" s="68" t="s">
        <v>519</v>
      </c>
      <c r="B791" s="20">
        <v>1</v>
      </c>
      <c r="C791" s="20">
        <v>10</v>
      </c>
      <c r="D791" s="20">
        <v>0.1</v>
      </c>
      <c r="E791" t="s">
        <v>0</v>
      </c>
      <c r="F791" t="s">
        <v>3</v>
      </c>
      <c r="G791" s="39" t="e">
        <f t="shared" si="71"/>
        <v>#VALUE!</v>
      </c>
      <c r="H791" t="s">
        <v>3</v>
      </c>
      <c r="K791" t="s">
        <v>3</v>
      </c>
      <c r="L791" s="57" t="str">
        <f>IF(OR(H_24!$F791="---",H_24!$F791="infeas",H_24!$F791="inf"),"---",(H_24!$F791/M791)-1)</f>
        <v>---</v>
      </c>
      <c r="M791" s="20">
        <f>Model_dem!L531</f>
        <v>664</v>
      </c>
      <c r="N791">
        <f>Model_dem!G531</f>
        <v>672</v>
      </c>
      <c r="P791" t="str">
        <f>IF(OR(H_24!$Q791&lt;&gt;A791,R791&lt;&gt;B791,S791&lt;&gt;C791,T791&lt;&gt;D791),"Aqui", " ")</f>
        <v>Aqui</v>
      </c>
      <c r="Q791" t="s">
        <v>532</v>
      </c>
      <c r="R791">
        <v>2</v>
      </c>
      <c r="S791">
        <v>50</v>
      </c>
      <c r="T791">
        <v>0.15</v>
      </c>
      <c r="U791">
        <v>100</v>
      </c>
      <c r="V791" t="s">
        <v>46</v>
      </c>
      <c r="W791">
        <v>60.033499999999997</v>
      </c>
      <c r="X791">
        <v>0</v>
      </c>
      <c r="Y791">
        <v>1</v>
      </c>
      <c r="Z791">
        <v>1802.15</v>
      </c>
      <c r="AA791">
        <v>670</v>
      </c>
      <c r="AE791" t="s">
        <v>527</v>
      </c>
      <c r="AF791">
        <v>3</v>
      </c>
      <c r="AG791">
        <v>0</v>
      </c>
      <c r="AH791">
        <v>0.15</v>
      </c>
      <c r="AI791">
        <v>100</v>
      </c>
      <c r="AJ791" t="s">
        <v>511</v>
      </c>
      <c r="AK791" t="s">
        <v>511</v>
      </c>
      <c r="AL791" t="s">
        <v>511</v>
      </c>
      <c r="AM791" t="s">
        <v>511</v>
      </c>
      <c r="AN791" t="s">
        <v>511</v>
      </c>
    </row>
    <row r="792" spans="1:41" x14ac:dyDescent="0.3">
      <c r="A792" s="65" t="s">
        <v>519</v>
      </c>
      <c r="B792" s="66">
        <v>1</v>
      </c>
      <c r="C792" s="66">
        <v>10</v>
      </c>
      <c r="D792" s="66">
        <v>0.15</v>
      </c>
      <c r="E792" t="s">
        <v>0</v>
      </c>
      <c r="F792" t="s">
        <v>3</v>
      </c>
      <c r="G792" s="39" t="e">
        <f t="shared" si="71"/>
        <v>#VALUE!</v>
      </c>
      <c r="H792" t="s">
        <v>3</v>
      </c>
      <c r="K792" t="s">
        <v>3</v>
      </c>
      <c r="L792" s="57" t="str">
        <f>IF(OR(H_24!$F792="---",H_24!$F792="infeas",H_24!$F792="inf"),"---",(H_24!$F792/M792)-1)</f>
        <v>---</v>
      </c>
      <c r="M792" s="20">
        <f>Model_dem!L532</f>
        <v>664</v>
      </c>
      <c r="N792">
        <f>Model_dem!G532</f>
        <v>672</v>
      </c>
      <c r="P792" t="str">
        <f>IF(OR(H_24!$Q792&lt;&gt;A792,R792&lt;&gt;B792,S792&lt;&gt;C792,T792&lt;&gt;D792),"Aqui", " ")</f>
        <v>Aqui</v>
      </c>
      <c r="Q792" t="s">
        <v>532</v>
      </c>
      <c r="R792">
        <v>2</v>
      </c>
      <c r="S792">
        <v>50</v>
      </c>
      <c r="T792">
        <v>0.2</v>
      </c>
      <c r="U792">
        <v>100</v>
      </c>
      <c r="V792" t="s">
        <v>511</v>
      </c>
      <c r="W792" t="s">
        <v>511</v>
      </c>
      <c r="X792" t="s">
        <v>511</v>
      </c>
      <c r="Y792" t="s">
        <v>511</v>
      </c>
      <c r="Z792" t="s">
        <v>511</v>
      </c>
      <c r="AE792" t="s">
        <v>527</v>
      </c>
      <c r="AF792">
        <v>3</v>
      </c>
      <c r="AG792">
        <v>0</v>
      </c>
      <c r="AH792">
        <v>0.2</v>
      </c>
      <c r="AI792">
        <v>100</v>
      </c>
      <c r="AJ792" t="s">
        <v>511</v>
      </c>
      <c r="AK792" t="s">
        <v>511</v>
      </c>
      <c r="AL792" t="s">
        <v>511</v>
      </c>
      <c r="AM792" t="s">
        <v>511</v>
      </c>
      <c r="AN792" t="s">
        <v>511</v>
      </c>
    </row>
    <row r="793" spans="1:41" x14ac:dyDescent="0.3">
      <c r="A793" s="68" t="s">
        <v>519</v>
      </c>
      <c r="B793" s="20">
        <v>1</v>
      </c>
      <c r="C793" s="20">
        <v>10</v>
      </c>
      <c r="D793" s="20">
        <v>0.2</v>
      </c>
      <c r="E793" t="s">
        <v>0</v>
      </c>
      <c r="F793" t="s">
        <v>3</v>
      </c>
      <c r="G793" s="39" t="e">
        <f t="shared" si="71"/>
        <v>#VALUE!</v>
      </c>
      <c r="H793" t="s">
        <v>3</v>
      </c>
      <c r="K793" t="s">
        <v>3</v>
      </c>
      <c r="L793" s="57" t="str">
        <f>IF(OR(H_24!$F793="---",H_24!$F793="infeas",H_24!$F793="inf"),"---",(H_24!$F793/M793)-1)</f>
        <v>---</v>
      </c>
      <c r="M793" s="20">
        <f>Model_dem!L533</f>
        <v>664</v>
      </c>
      <c r="N793">
        <f>Model_dem!G533</f>
        <v>675</v>
      </c>
      <c r="P793" t="str">
        <f>IF(OR(H_24!$Q793&lt;&gt;A793,R793&lt;&gt;B793,S793&lt;&gt;C793,T793&lt;&gt;D793),"Aqui", " ")</f>
        <v>Aqui</v>
      </c>
      <c r="Q793" t="s">
        <v>532</v>
      </c>
      <c r="R793">
        <v>3</v>
      </c>
      <c r="S793">
        <v>0</v>
      </c>
      <c r="T793">
        <v>0.05</v>
      </c>
      <c r="U793">
        <v>100</v>
      </c>
      <c r="V793">
        <v>1081</v>
      </c>
      <c r="W793">
        <v>49.198099999999997</v>
      </c>
      <c r="X793">
        <v>0</v>
      </c>
      <c r="Y793">
        <v>254</v>
      </c>
      <c r="Z793">
        <v>1800.27</v>
      </c>
      <c r="AA793">
        <v>24441</v>
      </c>
      <c r="AE793" t="s">
        <v>527</v>
      </c>
      <c r="AF793">
        <v>3</v>
      </c>
      <c r="AG793">
        <v>10</v>
      </c>
      <c r="AH793">
        <v>0.05</v>
      </c>
      <c r="AI793">
        <v>100</v>
      </c>
      <c r="AJ793">
        <v>986</v>
      </c>
      <c r="AK793">
        <v>762.40300000000002</v>
      </c>
      <c r="AL793">
        <v>31</v>
      </c>
      <c r="AM793">
        <v>87</v>
      </c>
      <c r="AN793">
        <v>1800.23</v>
      </c>
      <c r="AO793">
        <v>12763</v>
      </c>
    </row>
    <row r="794" spans="1:41" x14ac:dyDescent="0.3">
      <c r="A794" s="65" t="s">
        <v>519</v>
      </c>
      <c r="B794" s="66">
        <v>1</v>
      </c>
      <c r="C794" s="66">
        <v>25</v>
      </c>
      <c r="D794" s="66">
        <v>0.05</v>
      </c>
      <c r="E794" t="s">
        <v>0</v>
      </c>
      <c r="F794" t="s">
        <v>3</v>
      </c>
      <c r="G794" s="39" t="e">
        <f t="shared" si="71"/>
        <v>#VALUE!</v>
      </c>
      <c r="H794" t="s">
        <v>3</v>
      </c>
      <c r="K794" t="s">
        <v>3</v>
      </c>
      <c r="L794" s="57" t="str">
        <f>IF(OR(H_24!$F794="---",H_24!$F794="infeas",H_24!$F794="inf"),"---",(H_24!$F794/M794)-1)</f>
        <v>---</v>
      </c>
      <c r="M794" s="20">
        <f>Model_dem!L534</f>
        <v>664</v>
      </c>
      <c r="N794">
        <f>Model_dem!G534</f>
        <v>672</v>
      </c>
      <c r="P794" t="str">
        <f>IF(OR(H_24!$Q794&lt;&gt;A794,R794&lt;&gt;B794,S794&lt;&gt;C794,T794&lt;&gt;D794),"Aqui", " ")</f>
        <v>Aqui</v>
      </c>
      <c r="Q794" t="s">
        <v>532</v>
      </c>
      <c r="R794">
        <v>3</v>
      </c>
      <c r="S794">
        <v>0</v>
      </c>
      <c r="T794">
        <v>0.1</v>
      </c>
      <c r="U794">
        <v>100</v>
      </c>
      <c r="V794" t="s">
        <v>511</v>
      </c>
      <c r="W794" t="s">
        <v>511</v>
      </c>
      <c r="X794" t="s">
        <v>511</v>
      </c>
      <c r="Y794" t="s">
        <v>511</v>
      </c>
      <c r="Z794" t="s">
        <v>511</v>
      </c>
      <c r="AE794" t="s">
        <v>527</v>
      </c>
      <c r="AF794">
        <v>3</v>
      </c>
      <c r="AG794">
        <v>10</v>
      </c>
      <c r="AH794">
        <v>0.1</v>
      </c>
      <c r="AI794">
        <v>100</v>
      </c>
      <c r="AJ794" t="s">
        <v>511</v>
      </c>
      <c r="AK794" t="s">
        <v>511</v>
      </c>
      <c r="AL794" t="s">
        <v>511</v>
      </c>
      <c r="AM794" t="s">
        <v>511</v>
      </c>
      <c r="AN794" t="s">
        <v>511</v>
      </c>
    </row>
    <row r="795" spans="1:41" x14ac:dyDescent="0.3">
      <c r="A795" s="68" t="s">
        <v>519</v>
      </c>
      <c r="B795" s="20">
        <v>1</v>
      </c>
      <c r="C795" s="20">
        <v>25</v>
      </c>
      <c r="D795" s="20">
        <v>0.1</v>
      </c>
      <c r="E795" t="s">
        <v>0</v>
      </c>
      <c r="F795" t="s">
        <v>3</v>
      </c>
      <c r="G795" s="39" t="e">
        <f t="shared" si="71"/>
        <v>#VALUE!</v>
      </c>
      <c r="H795" t="s">
        <v>3</v>
      </c>
      <c r="K795" t="s">
        <v>3</v>
      </c>
      <c r="L795" s="57" t="str">
        <f>IF(OR(H_24!$F795="---",H_24!$F795="infeas",H_24!$F795="inf"),"---",(H_24!$F795/M795)-1)</f>
        <v>---</v>
      </c>
      <c r="M795" s="20">
        <f>Model_dem!L535</f>
        <v>664</v>
      </c>
      <c r="N795">
        <f>Model_dem!G535</f>
        <v>675</v>
      </c>
      <c r="P795" t="str">
        <f>IF(OR(H_24!$Q795&lt;&gt;A795,R795&lt;&gt;B795,S795&lt;&gt;C795,T795&lt;&gt;D795),"Aqui", " ")</f>
        <v>Aqui</v>
      </c>
      <c r="Q795" t="s">
        <v>532</v>
      </c>
      <c r="R795">
        <v>3</v>
      </c>
      <c r="S795">
        <v>0</v>
      </c>
      <c r="T795">
        <v>0.15</v>
      </c>
      <c r="U795">
        <v>100</v>
      </c>
      <c r="V795" t="s">
        <v>511</v>
      </c>
      <c r="W795" t="s">
        <v>511</v>
      </c>
      <c r="X795" t="s">
        <v>511</v>
      </c>
      <c r="Y795" t="s">
        <v>511</v>
      </c>
      <c r="Z795" t="s">
        <v>511</v>
      </c>
      <c r="AE795" t="s">
        <v>527</v>
      </c>
      <c r="AF795">
        <v>3</v>
      </c>
      <c r="AG795">
        <v>10</v>
      </c>
      <c r="AH795">
        <v>0.15</v>
      </c>
      <c r="AI795">
        <v>100</v>
      </c>
      <c r="AJ795" t="s">
        <v>511</v>
      </c>
      <c r="AK795" t="s">
        <v>511</v>
      </c>
      <c r="AL795" t="s">
        <v>511</v>
      </c>
      <c r="AM795" t="s">
        <v>511</v>
      </c>
      <c r="AN795" t="s">
        <v>511</v>
      </c>
    </row>
    <row r="796" spans="1:41" x14ac:dyDescent="0.3">
      <c r="A796" s="65" t="s">
        <v>519</v>
      </c>
      <c r="B796" s="66">
        <v>1</v>
      </c>
      <c r="C796" s="66">
        <v>25</v>
      </c>
      <c r="D796" s="66">
        <v>0.15</v>
      </c>
      <c r="E796" t="s">
        <v>0</v>
      </c>
      <c r="F796" t="s">
        <v>3</v>
      </c>
      <c r="G796" s="39" t="e">
        <f t="shared" si="71"/>
        <v>#VALUE!</v>
      </c>
      <c r="H796" t="s">
        <v>3</v>
      </c>
      <c r="K796" t="s">
        <v>3</v>
      </c>
      <c r="L796" s="57" t="str">
        <f>IF(OR(H_24!$F796="---",H_24!$F796="infeas",H_24!$F796="inf"),"---",(H_24!$F796/M796)-1)</f>
        <v>---</v>
      </c>
      <c r="M796" s="20">
        <f>Model_dem!L536</f>
        <v>664</v>
      </c>
      <c r="N796">
        <f>Model_dem!G536</f>
        <v>675</v>
      </c>
      <c r="P796" t="str">
        <f>IF(OR(H_24!$Q796&lt;&gt;A796,R796&lt;&gt;B796,S796&lt;&gt;C796,T796&lt;&gt;D796),"Aqui", " ")</f>
        <v>Aqui</v>
      </c>
      <c r="Q796" t="s">
        <v>532</v>
      </c>
      <c r="R796">
        <v>3</v>
      </c>
      <c r="S796">
        <v>0</v>
      </c>
      <c r="T796">
        <v>0.2</v>
      </c>
      <c r="U796">
        <v>100</v>
      </c>
      <c r="V796" t="s">
        <v>511</v>
      </c>
      <c r="W796" t="s">
        <v>511</v>
      </c>
      <c r="X796" t="s">
        <v>511</v>
      </c>
      <c r="Y796" t="s">
        <v>511</v>
      </c>
      <c r="Z796" t="s">
        <v>511</v>
      </c>
      <c r="AE796" t="s">
        <v>527</v>
      </c>
      <c r="AF796">
        <v>3</v>
      </c>
      <c r="AG796">
        <v>10</v>
      </c>
      <c r="AH796">
        <v>0.2</v>
      </c>
      <c r="AI796">
        <v>100</v>
      </c>
      <c r="AJ796" t="s">
        <v>511</v>
      </c>
      <c r="AK796" t="s">
        <v>511</v>
      </c>
      <c r="AL796" t="s">
        <v>511</v>
      </c>
      <c r="AM796" t="s">
        <v>511</v>
      </c>
      <c r="AN796" t="s">
        <v>511</v>
      </c>
    </row>
    <row r="797" spans="1:41" x14ac:dyDescent="0.3">
      <c r="A797" s="68" t="s">
        <v>519</v>
      </c>
      <c r="B797" s="20">
        <v>1</v>
      </c>
      <c r="C797" s="20">
        <v>25</v>
      </c>
      <c r="D797" s="20">
        <v>0.2</v>
      </c>
      <c r="E797" t="s">
        <v>0</v>
      </c>
      <c r="F797" t="s">
        <v>3</v>
      </c>
      <c r="G797" s="39" t="e">
        <f t="shared" si="71"/>
        <v>#VALUE!</v>
      </c>
      <c r="H797" t="s">
        <v>3</v>
      </c>
      <c r="K797" t="s">
        <v>3</v>
      </c>
      <c r="L797" s="57" t="str">
        <f>IF(OR(H_24!$F797="---",H_24!$F797="infeas",H_24!$F797="inf"),"---",(H_24!$F797/M797)-1)</f>
        <v>---</v>
      </c>
      <c r="M797" s="20">
        <f>Model_dem!L537</f>
        <v>664</v>
      </c>
      <c r="N797">
        <f>Model_dem!G537</f>
        <v>703</v>
      </c>
      <c r="P797" t="str">
        <f>IF(OR(H_24!$Q797&lt;&gt;A797,R797&lt;&gt;B797,S797&lt;&gt;C797,T797&lt;&gt;D797),"Aqui", " ")</f>
        <v>Aqui</v>
      </c>
      <c r="Q797" t="s">
        <v>532</v>
      </c>
      <c r="R797">
        <v>3</v>
      </c>
      <c r="S797">
        <v>10</v>
      </c>
      <c r="T797">
        <v>0.05</v>
      </c>
      <c r="U797">
        <v>100</v>
      </c>
      <c r="V797">
        <v>1081</v>
      </c>
      <c r="W797">
        <v>100.581</v>
      </c>
      <c r="X797">
        <v>0</v>
      </c>
      <c r="Y797">
        <v>210</v>
      </c>
      <c r="Z797">
        <v>1804.04</v>
      </c>
      <c r="AA797">
        <v>24782</v>
      </c>
      <c r="AE797" t="s">
        <v>527</v>
      </c>
      <c r="AF797">
        <v>3</v>
      </c>
      <c r="AG797">
        <v>25</v>
      </c>
      <c r="AH797">
        <v>0.05</v>
      </c>
      <c r="AI797">
        <v>100</v>
      </c>
      <c r="AJ797">
        <v>986</v>
      </c>
      <c r="AK797">
        <v>466.17500000000001</v>
      </c>
      <c r="AL797">
        <v>13</v>
      </c>
      <c r="AM797">
        <v>84</v>
      </c>
      <c r="AN797">
        <v>1800.09</v>
      </c>
      <c r="AO797">
        <v>13378</v>
      </c>
    </row>
    <row r="798" spans="1:41" x14ac:dyDescent="0.3">
      <c r="A798" s="65" t="s">
        <v>519</v>
      </c>
      <c r="B798" s="66">
        <v>1</v>
      </c>
      <c r="C798" s="66">
        <v>50</v>
      </c>
      <c r="D798" s="66">
        <v>0.05</v>
      </c>
      <c r="E798" t="s">
        <v>0</v>
      </c>
      <c r="F798" t="s">
        <v>3</v>
      </c>
      <c r="G798" s="39" t="e">
        <f t="shared" si="71"/>
        <v>#VALUE!</v>
      </c>
      <c r="H798" t="s">
        <v>3</v>
      </c>
      <c r="K798" t="s">
        <v>3</v>
      </c>
      <c r="L798" s="57" t="str">
        <f>IF(OR(H_24!$F798="---",H_24!$F798="infeas",H_24!$F798="inf"),"---",(H_24!$F798/M798)-1)</f>
        <v>---</v>
      </c>
      <c r="M798" s="20">
        <f>Model_dem!L538</f>
        <v>664</v>
      </c>
      <c r="N798">
        <f>Model_dem!G538</f>
        <v>675</v>
      </c>
      <c r="P798" t="str">
        <f>IF(OR(H_24!$Q798&lt;&gt;A798,R798&lt;&gt;B798,S798&lt;&gt;C798,T798&lt;&gt;D798),"Aqui", " ")</f>
        <v>Aqui</v>
      </c>
      <c r="Q798" t="s">
        <v>532</v>
      </c>
      <c r="R798">
        <v>3</v>
      </c>
      <c r="S798">
        <v>10</v>
      </c>
      <c r="T798">
        <v>0.1</v>
      </c>
      <c r="U798">
        <v>100</v>
      </c>
      <c r="V798" t="s">
        <v>511</v>
      </c>
      <c r="W798" t="s">
        <v>511</v>
      </c>
      <c r="X798" t="s">
        <v>511</v>
      </c>
      <c r="Y798" t="s">
        <v>511</v>
      </c>
      <c r="Z798" t="s">
        <v>511</v>
      </c>
      <c r="AE798" t="s">
        <v>527</v>
      </c>
      <c r="AF798">
        <v>3</v>
      </c>
      <c r="AG798">
        <v>25</v>
      </c>
      <c r="AH798">
        <v>0.1</v>
      </c>
      <c r="AI798">
        <v>100</v>
      </c>
      <c r="AJ798" t="s">
        <v>511</v>
      </c>
      <c r="AK798" t="s">
        <v>511</v>
      </c>
      <c r="AL798" t="s">
        <v>511</v>
      </c>
      <c r="AM798" t="s">
        <v>511</v>
      </c>
      <c r="AN798" t="s">
        <v>511</v>
      </c>
    </row>
    <row r="799" spans="1:41" x14ac:dyDescent="0.3">
      <c r="A799" s="68" t="s">
        <v>519</v>
      </c>
      <c r="B799" s="20">
        <v>1</v>
      </c>
      <c r="C799" s="20">
        <v>50</v>
      </c>
      <c r="D799" s="20">
        <v>0.1</v>
      </c>
      <c r="E799" t="s">
        <v>0</v>
      </c>
      <c r="F799" t="s">
        <v>3</v>
      </c>
      <c r="G799" s="39" t="e">
        <f t="shared" si="71"/>
        <v>#VALUE!</v>
      </c>
      <c r="H799" t="s">
        <v>3</v>
      </c>
      <c r="K799" t="s">
        <v>3</v>
      </c>
      <c r="L799" s="57" t="str">
        <f>IF(OR(H_24!$F799="---",H_24!$F799="infeas",H_24!$F799="inf"),"---",(H_24!$F799/M799)-1)</f>
        <v>---</v>
      </c>
      <c r="M799" s="20">
        <f>Model_dem!L539</f>
        <v>664</v>
      </c>
      <c r="N799">
        <f>Model_dem!G539</f>
        <v>675</v>
      </c>
      <c r="P799" t="str">
        <f>IF(OR(H_24!$Q799&lt;&gt;A799,R799&lt;&gt;B799,S799&lt;&gt;C799,T799&lt;&gt;D799),"Aqui", " ")</f>
        <v>Aqui</v>
      </c>
      <c r="Q799" t="s">
        <v>532</v>
      </c>
      <c r="R799">
        <v>3</v>
      </c>
      <c r="S799">
        <v>10</v>
      </c>
      <c r="T799">
        <v>0.15</v>
      </c>
      <c r="U799">
        <v>100</v>
      </c>
      <c r="V799" t="s">
        <v>511</v>
      </c>
      <c r="W799" t="s">
        <v>511</v>
      </c>
      <c r="X799" t="s">
        <v>511</v>
      </c>
      <c r="Y799" t="s">
        <v>511</v>
      </c>
      <c r="Z799" t="s">
        <v>511</v>
      </c>
      <c r="AE799" t="s">
        <v>527</v>
      </c>
      <c r="AF799">
        <v>3</v>
      </c>
      <c r="AG799">
        <v>25</v>
      </c>
      <c r="AH799">
        <v>0.15</v>
      </c>
      <c r="AI799">
        <v>100</v>
      </c>
      <c r="AJ799" t="s">
        <v>511</v>
      </c>
      <c r="AK799" t="s">
        <v>511</v>
      </c>
      <c r="AL799" t="s">
        <v>511</v>
      </c>
      <c r="AM799" t="s">
        <v>511</v>
      </c>
      <c r="AN799" t="s">
        <v>511</v>
      </c>
    </row>
    <row r="800" spans="1:41" x14ac:dyDescent="0.3">
      <c r="A800" s="65" t="s">
        <v>519</v>
      </c>
      <c r="B800" s="66">
        <v>1</v>
      </c>
      <c r="C800" s="66">
        <v>50</v>
      </c>
      <c r="D800" s="66">
        <v>0.15</v>
      </c>
      <c r="E800" t="s">
        <v>1</v>
      </c>
      <c r="F800" t="s">
        <v>3</v>
      </c>
      <c r="G800" s="39" t="e">
        <f t="shared" si="71"/>
        <v>#VALUE!</v>
      </c>
      <c r="H800" t="s">
        <v>3</v>
      </c>
      <c r="K800" t="s">
        <v>3</v>
      </c>
      <c r="L800" s="57" t="str">
        <f>IF(OR(H_24!$F800="---",H_24!$F800="infeas",H_24!$F800="inf"),"---",(H_24!$F800/M800)-1)</f>
        <v>---</v>
      </c>
      <c r="M800" s="20">
        <f>Model_dem!L540</f>
        <v>664</v>
      </c>
      <c r="N800">
        <f>Model_dem!G540</f>
        <v>1026</v>
      </c>
      <c r="P800" t="str">
        <f>IF(OR(H_24!$Q800&lt;&gt;A800,R800&lt;&gt;B800,S800&lt;&gt;C800,T800&lt;&gt;D800),"Aqui", " ")</f>
        <v>Aqui</v>
      </c>
      <c r="Q800" t="s">
        <v>532</v>
      </c>
      <c r="R800">
        <v>3</v>
      </c>
      <c r="S800">
        <v>10</v>
      </c>
      <c r="T800">
        <v>0.2</v>
      </c>
      <c r="U800">
        <v>100</v>
      </c>
      <c r="V800" t="s">
        <v>511</v>
      </c>
      <c r="W800" t="s">
        <v>511</v>
      </c>
      <c r="X800" t="s">
        <v>511</v>
      </c>
      <c r="Y800" t="s">
        <v>511</v>
      </c>
      <c r="Z800" t="s">
        <v>511</v>
      </c>
      <c r="AE800" t="s">
        <v>527</v>
      </c>
      <c r="AF800">
        <v>3</v>
      </c>
      <c r="AG800">
        <v>25</v>
      </c>
      <c r="AH800">
        <v>0.2</v>
      </c>
      <c r="AI800">
        <v>100</v>
      </c>
      <c r="AJ800" t="s">
        <v>511</v>
      </c>
      <c r="AK800" t="s">
        <v>511</v>
      </c>
      <c r="AL800" t="s">
        <v>511</v>
      </c>
      <c r="AM800" t="s">
        <v>511</v>
      </c>
      <c r="AN800" t="s">
        <v>511</v>
      </c>
    </row>
    <row r="801" spans="1:41" x14ac:dyDescent="0.3">
      <c r="A801" s="68" t="s">
        <v>519</v>
      </c>
      <c r="B801" s="20">
        <v>1</v>
      </c>
      <c r="C801" s="20">
        <v>50</v>
      </c>
      <c r="D801" s="20">
        <v>0.2</v>
      </c>
      <c r="E801" t="s">
        <v>2</v>
      </c>
      <c r="F801" t="s">
        <v>3</v>
      </c>
      <c r="G801" s="39" t="str">
        <f t="shared" si="71"/>
        <v>---</v>
      </c>
      <c r="H801" t="s">
        <v>3</v>
      </c>
      <c r="K801" t="s">
        <v>3</v>
      </c>
      <c r="L801" s="57" t="str">
        <f>IF(OR(H_24!$F801="---",H_24!$F801="infeas",H_24!$F801="inf"),"---",(H_24!$F801/M801)-1)</f>
        <v>---</v>
      </c>
      <c r="M801" s="20">
        <f>Model_dem!L541</f>
        <v>664</v>
      </c>
      <c r="N801" t="str">
        <f>Model_dem!G541</f>
        <v>---</v>
      </c>
      <c r="P801" t="str">
        <f>IF(OR(H_24!$Q801&lt;&gt;A801,R801&lt;&gt;B801,S801&lt;&gt;C801,T801&lt;&gt;D801),"Aqui", " ")</f>
        <v>Aqui</v>
      </c>
      <c r="Q801" t="s">
        <v>532</v>
      </c>
      <c r="R801">
        <v>3</v>
      </c>
      <c r="S801">
        <v>25</v>
      </c>
      <c r="T801">
        <v>0.05</v>
      </c>
      <c r="U801">
        <v>100</v>
      </c>
      <c r="V801">
        <v>1081</v>
      </c>
      <c r="W801">
        <v>154.608</v>
      </c>
      <c r="X801">
        <v>8</v>
      </c>
      <c r="Y801">
        <v>361</v>
      </c>
      <c r="Z801">
        <v>1801.26</v>
      </c>
      <c r="AA801">
        <v>30577</v>
      </c>
      <c r="AE801" t="s">
        <v>527</v>
      </c>
      <c r="AF801">
        <v>3</v>
      </c>
      <c r="AG801">
        <v>50</v>
      </c>
      <c r="AH801">
        <v>0.05</v>
      </c>
      <c r="AI801">
        <v>100</v>
      </c>
      <c r="AJ801">
        <v>986</v>
      </c>
      <c r="AK801">
        <v>380.25200000000001</v>
      </c>
      <c r="AL801">
        <v>11</v>
      </c>
      <c r="AM801">
        <v>101</v>
      </c>
      <c r="AN801">
        <v>1800.04</v>
      </c>
      <c r="AO801">
        <v>14639</v>
      </c>
    </row>
    <row r="802" spans="1:41" x14ac:dyDescent="0.3">
      <c r="A802" s="65" t="s">
        <v>519</v>
      </c>
      <c r="B802" s="66">
        <v>2</v>
      </c>
      <c r="C802" s="66">
        <v>5</v>
      </c>
      <c r="D802" s="66">
        <v>0.05</v>
      </c>
      <c r="E802" t="s">
        <v>0</v>
      </c>
      <c r="F802" t="s">
        <v>3</v>
      </c>
      <c r="G802" s="39" t="e">
        <f t="shared" si="71"/>
        <v>#VALUE!</v>
      </c>
      <c r="H802" t="s">
        <v>3</v>
      </c>
      <c r="K802" t="s">
        <v>3</v>
      </c>
      <c r="L802" s="57" t="str">
        <f>IF(OR(H_24!$F802="---",H_24!$F802="infeas",H_24!$F802="inf"),"---",(H_24!$F802/M802)-1)</f>
        <v>---</v>
      </c>
      <c r="M802" s="20">
        <f>Model_dem!L542</f>
        <v>664</v>
      </c>
      <c r="N802">
        <f>Model_dem!G542</f>
        <v>672</v>
      </c>
      <c r="P802" t="str">
        <f>IF(OR(H_24!$Q802&lt;&gt;A802,R802&lt;&gt;B802,S802&lt;&gt;C802,T802&lt;&gt;D802),"Aqui", " ")</f>
        <v>Aqui</v>
      </c>
      <c r="Q802" t="s">
        <v>532</v>
      </c>
      <c r="R802">
        <v>3</v>
      </c>
      <c r="S802">
        <v>25</v>
      </c>
      <c r="T802">
        <v>0.1</v>
      </c>
      <c r="U802">
        <v>100</v>
      </c>
      <c r="V802" t="s">
        <v>511</v>
      </c>
      <c r="W802" t="s">
        <v>511</v>
      </c>
      <c r="X802" t="s">
        <v>511</v>
      </c>
      <c r="Y802" t="s">
        <v>511</v>
      </c>
      <c r="Z802" t="s">
        <v>511</v>
      </c>
      <c r="AE802" t="s">
        <v>527</v>
      </c>
      <c r="AF802">
        <v>3</v>
      </c>
      <c r="AG802">
        <v>50</v>
      </c>
      <c r="AH802">
        <v>0.1</v>
      </c>
      <c r="AI802">
        <v>100</v>
      </c>
      <c r="AJ802" t="s">
        <v>511</v>
      </c>
      <c r="AK802" t="s">
        <v>511</v>
      </c>
      <c r="AL802" t="s">
        <v>511</v>
      </c>
      <c r="AM802" t="s">
        <v>511</v>
      </c>
      <c r="AN802" t="s">
        <v>511</v>
      </c>
    </row>
    <row r="803" spans="1:41" x14ac:dyDescent="0.3">
      <c r="A803" s="68" t="s">
        <v>519</v>
      </c>
      <c r="B803" s="20">
        <v>2</v>
      </c>
      <c r="C803" s="20">
        <v>5</v>
      </c>
      <c r="D803" s="20">
        <v>0.1</v>
      </c>
      <c r="E803" t="s">
        <v>0</v>
      </c>
      <c r="F803" t="s">
        <v>3</v>
      </c>
      <c r="G803" s="39" t="e">
        <f t="shared" si="71"/>
        <v>#VALUE!</v>
      </c>
      <c r="H803" t="s">
        <v>3</v>
      </c>
      <c r="K803" t="s">
        <v>3</v>
      </c>
      <c r="L803" s="57" t="str">
        <f>IF(OR(H_24!$F803="---",H_24!$F803="infeas",H_24!$F803="inf"),"---",(H_24!$F803/M803)-1)</f>
        <v>---</v>
      </c>
      <c r="M803" s="20">
        <f>Model_dem!L543</f>
        <v>664</v>
      </c>
      <c r="N803">
        <f>Model_dem!G543</f>
        <v>672</v>
      </c>
      <c r="P803" t="str">
        <f>IF(OR(H_24!$Q803&lt;&gt;A803,R803&lt;&gt;B803,S803&lt;&gt;C803,T803&lt;&gt;D803),"Aqui", " ")</f>
        <v>Aqui</v>
      </c>
      <c r="Q803" t="s">
        <v>532</v>
      </c>
      <c r="R803">
        <v>3</v>
      </c>
      <c r="S803">
        <v>25</v>
      </c>
      <c r="T803">
        <v>0.15</v>
      </c>
      <c r="U803">
        <v>100</v>
      </c>
      <c r="V803" t="s">
        <v>511</v>
      </c>
      <c r="W803" t="s">
        <v>511</v>
      </c>
      <c r="X803" t="s">
        <v>511</v>
      </c>
      <c r="Y803" t="s">
        <v>511</v>
      </c>
      <c r="Z803" t="s">
        <v>511</v>
      </c>
      <c r="AE803" t="s">
        <v>527</v>
      </c>
      <c r="AF803">
        <v>3</v>
      </c>
      <c r="AG803">
        <v>50</v>
      </c>
      <c r="AH803">
        <v>0.15</v>
      </c>
      <c r="AI803">
        <v>100</v>
      </c>
      <c r="AJ803" t="s">
        <v>511</v>
      </c>
      <c r="AK803" t="s">
        <v>511</v>
      </c>
      <c r="AL803" t="s">
        <v>511</v>
      </c>
      <c r="AM803" t="s">
        <v>511</v>
      </c>
      <c r="AN803" t="s">
        <v>511</v>
      </c>
    </row>
    <row r="804" spans="1:41" x14ac:dyDescent="0.3">
      <c r="A804" s="65" t="s">
        <v>519</v>
      </c>
      <c r="B804" s="66">
        <v>2</v>
      </c>
      <c r="C804" s="66">
        <v>5</v>
      </c>
      <c r="D804" s="66">
        <v>0.15</v>
      </c>
      <c r="E804" t="s">
        <v>0</v>
      </c>
      <c r="F804" t="s">
        <v>3</v>
      </c>
      <c r="G804" s="39" t="e">
        <f t="shared" si="71"/>
        <v>#VALUE!</v>
      </c>
      <c r="H804" t="s">
        <v>3</v>
      </c>
      <c r="K804" t="s">
        <v>3</v>
      </c>
      <c r="L804" s="57" t="str">
        <f>IF(OR(H_24!$F804="---",H_24!$F804="infeas",H_24!$F804="inf"),"---",(H_24!$F804/M804)-1)</f>
        <v>---</v>
      </c>
      <c r="M804" s="20">
        <f>Model_dem!L544</f>
        <v>664</v>
      </c>
      <c r="N804">
        <f>Model_dem!G544</f>
        <v>672</v>
      </c>
      <c r="P804" t="str">
        <f>IF(OR(H_24!$Q804&lt;&gt;A804,R804&lt;&gt;B804,S804&lt;&gt;C804,T804&lt;&gt;D804),"Aqui", " ")</f>
        <v>Aqui</v>
      </c>
      <c r="Q804" t="s">
        <v>532</v>
      </c>
      <c r="R804">
        <v>3</v>
      </c>
      <c r="S804">
        <v>25</v>
      </c>
      <c r="T804">
        <v>0.2</v>
      </c>
      <c r="U804">
        <v>100</v>
      </c>
      <c r="V804" t="s">
        <v>511</v>
      </c>
      <c r="W804" t="s">
        <v>511</v>
      </c>
      <c r="X804" t="s">
        <v>511</v>
      </c>
      <c r="Y804" t="s">
        <v>511</v>
      </c>
      <c r="Z804" t="s">
        <v>511</v>
      </c>
      <c r="AE804" t="s">
        <v>527</v>
      </c>
      <c r="AF804">
        <v>3</v>
      </c>
      <c r="AG804">
        <v>50</v>
      </c>
      <c r="AH804">
        <v>0.2</v>
      </c>
      <c r="AI804">
        <v>100</v>
      </c>
      <c r="AJ804" t="s">
        <v>511</v>
      </c>
      <c r="AK804" t="s">
        <v>511</v>
      </c>
      <c r="AL804" t="s">
        <v>511</v>
      </c>
      <c r="AM804" t="s">
        <v>511</v>
      </c>
      <c r="AN804" t="s">
        <v>511</v>
      </c>
    </row>
    <row r="805" spans="1:41" x14ac:dyDescent="0.3">
      <c r="A805" s="68" t="s">
        <v>519</v>
      </c>
      <c r="B805" s="20">
        <v>2</v>
      </c>
      <c r="C805" s="20">
        <v>5</v>
      </c>
      <c r="D805" s="20">
        <v>0.2</v>
      </c>
      <c r="E805" t="s">
        <v>0</v>
      </c>
      <c r="F805" t="s">
        <v>3</v>
      </c>
      <c r="G805" s="39" t="e">
        <f t="shared" si="71"/>
        <v>#VALUE!</v>
      </c>
      <c r="H805" t="s">
        <v>3</v>
      </c>
      <c r="K805" t="s">
        <v>3</v>
      </c>
      <c r="L805" s="57" t="str">
        <f>IF(OR(H_24!$F805="---",H_24!$F805="infeas",H_24!$F805="inf"),"---",(H_24!$F805/M805)-1)</f>
        <v>---</v>
      </c>
      <c r="M805" s="20">
        <f>Model_dem!L545</f>
        <v>664</v>
      </c>
      <c r="N805">
        <f>Model_dem!G545</f>
        <v>672</v>
      </c>
      <c r="P805" t="str">
        <f>IF(OR(H_24!$Q805&lt;&gt;A805,R805&lt;&gt;B805,S805&lt;&gt;C805,T805&lt;&gt;D805),"Aqui", " ")</f>
        <v>Aqui</v>
      </c>
      <c r="Q805" t="s">
        <v>532</v>
      </c>
      <c r="R805">
        <v>3</v>
      </c>
      <c r="S805">
        <v>50</v>
      </c>
      <c r="T805">
        <v>0.05</v>
      </c>
      <c r="U805">
        <v>100</v>
      </c>
      <c r="V805">
        <v>1081</v>
      </c>
      <c r="W805">
        <v>49.7896</v>
      </c>
      <c r="X805">
        <v>0</v>
      </c>
      <c r="Y805">
        <v>268</v>
      </c>
      <c r="Z805">
        <v>1803.02</v>
      </c>
      <c r="AA805">
        <v>23885</v>
      </c>
      <c r="AE805" t="s">
        <v>530</v>
      </c>
      <c r="AF805">
        <v>1</v>
      </c>
      <c r="AG805">
        <v>5</v>
      </c>
      <c r="AH805">
        <v>0.05</v>
      </c>
      <c r="AI805">
        <v>50</v>
      </c>
      <c r="AJ805">
        <v>787</v>
      </c>
      <c r="AK805">
        <v>6.95831</v>
      </c>
      <c r="AL805">
        <v>10</v>
      </c>
      <c r="AM805">
        <v>307516</v>
      </c>
      <c r="AN805">
        <v>1800.01</v>
      </c>
      <c r="AO805">
        <v>68498</v>
      </c>
    </row>
    <row r="806" spans="1:41" x14ac:dyDescent="0.3">
      <c r="A806" s="65" t="s">
        <v>519</v>
      </c>
      <c r="B806" s="66">
        <v>2</v>
      </c>
      <c r="C806" s="66">
        <v>10</v>
      </c>
      <c r="D806" s="66">
        <v>0.05</v>
      </c>
      <c r="E806" t="s">
        <v>0</v>
      </c>
      <c r="F806" t="s">
        <v>3</v>
      </c>
      <c r="G806" s="39" t="e">
        <f t="shared" si="71"/>
        <v>#VALUE!</v>
      </c>
      <c r="H806" t="s">
        <v>3</v>
      </c>
      <c r="K806" t="s">
        <v>3</v>
      </c>
      <c r="L806" s="57" t="str">
        <f>IF(OR(H_24!$F806="---",H_24!$F806="infeas",H_24!$F806="inf"),"---",(H_24!$F806/M806)-1)</f>
        <v>---</v>
      </c>
      <c r="M806" s="20">
        <f>Model_dem!L546</f>
        <v>664</v>
      </c>
      <c r="N806">
        <f>Model_dem!G546</f>
        <v>672</v>
      </c>
      <c r="P806" t="str">
        <f>IF(OR(H_24!$Q806&lt;&gt;A806,R806&lt;&gt;B806,S806&lt;&gt;C806,T806&lt;&gt;D806),"Aqui", " ")</f>
        <v>Aqui</v>
      </c>
      <c r="Q806" t="s">
        <v>532</v>
      </c>
      <c r="R806">
        <v>3</v>
      </c>
      <c r="S806">
        <v>50</v>
      </c>
      <c r="T806">
        <v>0.1</v>
      </c>
      <c r="U806">
        <v>100</v>
      </c>
      <c r="V806" t="s">
        <v>511</v>
      </c>
      <c r="W806" t="s">
        <v>511</v>
      </c>
      <c r="X806" t="s">
        <v>511</v>
      </c>
      <c r="Y806" t="s">
        <v>511</v>
      </c>
      <c r="Z806" t="s">
        <v>511</v>
      </c>
      <c r="AE806" t="s">
        <v>530</v>
      </c>
      <c r="AF806">
        <v>1</v>
      </c>
      <c r="AG806">
        <v>5</v>
      </c>
      <c r="AH806">
        <v>0.1</v>
      </c>
      <c r="AI806">
        <v>50</v>
      </c>
      <c r="AJ806">
        <v>787</v>
      </c>
      <c r="AK806">
        <v>2.7890700000000002</v>
      </c>
      <c r="AL806">
        <v>0</v>
      </c>
      <c r="AM806">
        <v>230958</v>
      </c>
      <c r="AN806">
        <v>1800</v>
      </c>
      <c r="AO806">
        <v>64304</v>
      </c>
    </row>
    <row r="807" spans="1:41" x14ac:dyDescent="0.3">
      <c r="A807" s="68" t="s">
        <v>519</v>
      </c>
      <c r="B807" s="20">
        <v>2</v>
      </c>
      <c r="C807" s="20">
        <v>10</v>
      </c>
      <c r="D807" s="20">
        <v>0.1</v>
      </c>
      <c r="E807" t="s">
        <v>0</v>
      </c>
      <c r="F807" t="s">
        <v>3</v>
      </c>
      <c r="G807" s="39" t="e">
        <f t="shared" si="71"/>
        <v>#VALUE!</v>
      </c>
      <c r="H807" t="s">
        <v>3</v>
      </c>
      <c r="K807" t="s">
        <v>3</v>
      </c>
      <c r="L807" s="57" t="str">
        <f>IF(OR(H_24!$F807="---",H_24!$F807="infeas",H_24!$F807="inf"),"---",(H_24!$F807/M807)-1)</f>
        <v>---</v>
      </c>
      <c r="M807" s="20">
        <f>Model_dem!L547</f>
        <v>664</v>
      </c>
      <c r="N807">
        <f>Model_dem!G547</f>
        <v>672</v>
      </c>
      <c r="P807" t="str">
        <f>IF(OR(H_24!$Q807&lt;&gt;A807,R807&lt;&gt;B807,S807&lt;&gt;C807,T807&lt;&gt;D807),"Aqui", " ")</f>
        <v>Aqui</v>
      </c>
      <c r="Q807" t="s">
        <v>532</v>
      </c>
      <c r="R807">
        <v>3</v>
      </c>
      <c r="S807">
        <v>50</v>
      </c>
      <c r="T807">
        <v>0.15</v>
      </c>
      <c r="U807">
        <v>100</v>
      </c>
      <c r="V807" t="s">
        <v>511</v>
      </c>
      <c r="W807" t="s">
        <v>511</v>
      </c>
      <c r="X807" t="s">
        <v>511</v>
      </c>
      <c r="Y807" t="s">
        <v>511</v>
      </c>
      <c r="Z807" t="s">
        <v>511</v>
      </c>
      <c r="AE807" t="s">
        <v>530</v>
      </c>
      <c r="AF807">
        <v>1</v>
      </c>
      <c r="AG807">
        <v>5</v>
      </c>
      <c r="AH807">
        <v>0.15</v>
      </c>
      <c r="AI807">
        <v>50</v>
      </c>
      <c r="AJ807">
        <v>790</v>
      </c>
      <c r="AK807">
        <v>5.6893200000000004</v>
      </c>
      <c r="AL807">
        <v>1</v>
      </c>
      <c r="AM807">
        <v>166697</v>
      </c>
      <c r="AN807">
        <v>1800.18</v>
      </c>
      <c r="AO807">
        <v>57862</v>
      </c>
    </row>
    <row r="808" spans="1:41" x14ac:dyDescent="0.3">
      <c r="A808" s="65" t="s">
        <v>519</v>
      </c>
      <c r="B808" s="66">
        <v>2</v>
      </c>
      <c r="C808" s="66">
        <v>10</v>
      </c>
      <c r="D808" s="66">
        <v>0.15</v>
      </c>
      <c r="E808" t="s">
        <v>0</v>
      </c>
      <c r="F808" t="s">
        <v>3</v>
      </c>
      <c r="G808" s="39" t="e">
        <f t="shared" si="71"/>
        <v>#VALUE!</v>
      </c>
      <c r="H808" t="s">
        <v>3</v>
      </c>
      <c r="K808" t="s">
        <v>3</v>
      </c>
      <c r="L808" s="57" t="str">
        <f>IF(OR(H_24!$F808="---",H_24!$F808="infeas",H_24!$F808="inf"),"---",(H_24!$F808/M808)-1)</f>
        <v>---</v>
      </c>
      <c r="M808" s="20">
        <f>Model_dem!L548</f>
        <v>664</v>
      </c>
      <c r="N808">
        <f>Model_dem!G548</f>
        <v>674</v>
      </c>
      <c r="P808" t="str">
        <f>IF(OR(H_24!$Q808&lt;&gt;A808,R808&lt;&gt;B808,S808&lt;&gt;C808,T808&lt;&gt;D808),"Aqui", " ")</f>
        <v>Aqui</v>
      </c>
      <c r="Q808" t="s">
        <v>532</v>
      </c>
      <c r="R808">
        <v>3</v>
      </c>
      <c r="S808">
        <v>50</v>
      </c>
      <c r="T808">
        <v>0.2</v>
      </c>
      <c r="U808">
        <v>100</v>
      </c>
      <c r="V808" t="s">
        <v>511</v>
      </c>
      <c r="W808" t="s">
        <v>511</v>
      </c>
      <c r="X808" t="s">
        <v>511</v>
      </c>
      <c r="Y808" t="s">
        <v>511</v>
      </c>
      <c r="Z808" t="s">
        <v>511</v>
      </c>
      <c r="AE808" t="s">
        <v>530</v>
      </c>
      <c r="AF808">
        <v>1</v>
      </c>
      <c r="AG808">
        <v>5</v>
      </c>
      <c r="AH808">
        <v>0.2</v>
      </c>
      <c r="AI808">
        <v>50</v>
      </c>
      <c r="AJ808">
        <v>790</v>
      </c>
      <c r="AK808">
        <v>6.4535200000000001</v>
      </c>
      <c r="AL808">
        <v>1</v>
      </c>
      <c r="AM808">
        <v>128962</v>
      </c>
      <c r="AN808">
        <v>1800.02</v>
      </c>
      <c r="AO808">
        <v>53662</v>
      </c>
    </row>
    <row r="809" spans="1:41" x14ac:dyDescent="0.3">
      <c r="A809" s="68" t="s">
        <v>519</v>
      </c>
      <c r="B809" s="20">
        <v>2</v>
      </c>
      <c r="C809" s="20">
        <v>10</v>
      </c>
      <c r="D809" s="20">
        <v>0.2</v>
      </c>
      <c r="E809" t="s">
        <v>0</v>
      </c>
      <c r="F809" t="s">
        <v>3</v>
      </c>
      <c r="G809" s="39" t="e">
        <f t="shared" si="71"/>
        <v>#VALUE!</v>
      </c>
      <c r="H809" t="s">
        <v>3</v>
      </c>
      <c r="K809" t="s">
        <v>3</v>
      </c>
      <c r="L809" s="57" t="str">
        <f>IF(OR(H_24!$F809="---",H_24!$F809="infeas",H_24!$F809="inf"),"---",(H_24!$F809/M809)-1)</f>
        <v>---</v>
      </c>
      <c r="M809" s="20">
        <f>Model_dem!L549</f>
        <v>664</v>
      </c>
      <c r="N809">
        <f>Model_dem!G549</f>
        <v>675</v>
      </c>
      <c r="AE809" t="s">
        <v>530</v>
      </c>
      <c r="AF809">
        <v>1</v>
      </c>
      <c r="AG809">
        <v>10</v>
      </c>
      <c r="AH809">
        <v>0.05</v>
      </c>
      <c r="AI809">
        <v>50</v>
      </c>
      <c r="AJ809">
        <v>787</v>
      </c>
      <c r="AK809">
        <v>4.69285</v>
      </c>
      <c r="AL809">
        <v>5</v>
      </c>
      <c r="AM809">
        <v>314273</v>
      </c>
      <c r="AN809">
        <v>1800</v>
      </c>
      <c r="AO809">
        <v>71611</v>
      </c>
    </row>
    <row r="810" spans="1:41" x14ac:dyDescent="0.3">
      <c r="A810" s="65" t="s">
        <v>519</v>
      </c>
      <c r="B810" s="66">
        <v>2</v>
      </c>
      <c r="C810" s="66">
        <v>25</v>
      </c>
      <c r="D810" s="66">
        <v>0.05</v>
      </c>
      <c r="E810" t="s">
        <v>0</v>
      </c>
      <c r="F810" t="s">
        <v>3</v>
      </c>
      <c r="G810" s="39" t="e">
        <f t="shared" si="71"/>
        <v>#VALUE!</v>
      </c>
      <c r="H810" t="s">
        <v>3</v>
      </c>
      <c r="K810" t="s">
        <v>3</v>
      </c>
      <c r="L810" s="57" t="str">
        <f>IF(OR(H_24!$F810="---",H_24!$F810="infeas",H_24!$F810="inf"),"---",(H_24!$F810/M810)-1)</f>
        <v>---</v>
      </c>
      <c r="M810" s="20">
        <f>Model_dem!L550</f>
        <v>664</v>
      </c>
      <c r="N810">
        <f>Model_dem!G550</f>
        <v>672</v>
      </c>
      <c r="AE810" t="s">
        <v>530</v>
      </c>
      <c r="AF810">
        <v>1</v>
      </c>
      <c r="AG810">
        <v>10</v>
      </c>
      <c r="AH810">
        <v>0.1</v>
      </c>
      <c r="AI810">
        <v>50</v>
      </c>
      <c r="AJ810">
        <v>787</v>
      </c>
      <c r="AK810">
        <v>2.64377</v>
      </c>
      <c r="AL810">
        <v>2</v>
      </c>
      <c r="AM810">
        <v>351322</v>
      </c>
      <c r="AN810">
        <v>1800</v>
      </c>
      <c r="AO810">
        <v>70370</v>
      </c>
    </row>
    <row r="811" spans="1:41" x14ac:dyDescent="0.3">
      <c r="A811" s="68" t="s">
        <v>519</v>
      </c>
      <c r="B811" s="20">
        <v>2</v>
      </c>
      <c r="C811" s="20">
        <v>25</v>
      </c>
      <c r="D811" s="20">
        <v>0.1</v>
      </c>
      <c r="E811" t="s">
        <v>0</v>
      </c>
      <c r="F811" t="s">
        <v>3</v>
      </c>
      <c r="G811" s="39" t="e">
        <f t="shared" si="71"/>
        <v>#VALUE!</v>
      </c>
      <c r="H811" t="s">
        <v>3</v>
      </c>
      <c r="K811" t="s">
        <v>3</v>
      </c>
      <c r="L811" s="57" t="str">
        <f>IF(OR(H_24!$F811="---",H_24!$F811="infeas",H_24!$F811="inf"),"---",(H_24!$F811/M811)-1)</f>
        <v>---</v>
      </c>
      <c r="M811" s="20">
        <f>Model_dem!L551</f>
        <v>664</v>
      </c>
      <c r="N811">
        <f>Model_dem!G551</f>
        <v>675</v>
      </c>
      <c r="AE811" t="s">
        <v>530</v>
      </c>
      <c r="AF811">
        <v>1</v>
      </c>
      <c r="AG811">
        <v>10</v>
      </c>
      <c r="AH811">
        <v>0.15</v>
      </c>
      <c r="AI811">
        <v>50</v>
      </c>
      <c r="AJ811">
        <v>790</v>
      </c>
      <c r="AK811">
        <v>2.50434</v>
      </c>
      <c r="AL811">
        <v>0</v>
      </c>
      <c r="AM811">
        <v>118896</v>
      </c>
      <c r="AN811">
        <v>1800.05</v>
      </c>
      <c r="AO811">
        <v>56461</v>
      </c>
    </row>
    <row r="812" spans="1:41" x14ac:dyDescent="0.3">
      <c r="A812" s="65" t="s">
        <v>519</v>
      </c>
      <c r="B812" s="66">
        <v>2</v>
      </c>
      <c r="C812" s="66">
        <v>25</v>
      </c>
      <c r="D812" s="66">
        <v>0.15</v>
      </c>
      <c r="E812" t="s">
        <v>0</v>
      </c>
      <c r="F812" t="s">
        <v>3</v>
      </c>
      <c r="G812" s="39" t="e">
        <f t="shared" si="71"/>
        <v>#VALUE!</v>
      </c>
      <c r="H812" t="s">
        <v>3</v>
      </c>
      <c r="K812" t="s">
        <v>3</v>
      </c>
      <c r="L812" s="57" t="str">
        <f>IF(OR(H_24!$F812="---",H_24!$F812="infeas",H_24!$F812="inf"),"---",(H_24!$F812/M812)-1)</f>
        <v>---</v>
      </c>
      <c r="M812" s="20">
        <f>Model_dem!L552</f>
        <v>664</v>
      </c>
      <c r="N812">
        <f>Model_dem!G552</f>
        <v>708</v>
      </c>
      <c r="AE812" t="s">
        <v>530</v>
      </c>
      <c r="AF812">
        <v>1</v>
      </c>
      <c r="AG812">
        <v>10</v>
      </c>
      <c r="AH812">
        <v>0.2</v>
      </c>
      <c r="AI812">
        <v>50</v>
      </c>
      <c r="AJ812">
        <v>790</v>
      </c>
      <c r="AK812">
        <v>2.6956099999999998</v>
      </c>
      <c r="AL812">
        <v>0</v>
      </c>
      <c r="AM812">
        <v>77219</v>
      </c>
      <c r="AN812">
        <v>1800</v>
      </c>
      <c r="AO812">
        <v>48975</v>
      </c>
    </row>
    <row r="813" spans="1:41" x14ac:dyDescent="0.3">
      <c r="A813" s="68" t="s">
        <v>519</v>
      </c>
      <c r="B813" s="20">
        <v>2</v>
      </c>
      <c r="C813" s="20">
        <v>25</v>
      </c>
      <c r="D813" s="20">
        <v>0.2</v>
      </c>
      <c r="E813" t="s">
        <v>0</v>
      </c>
      <c r="F813" t="s">
        <v>3</v>
      </c>
      <c r="G813" s="39" t="e">
        <f t="shared" si="71"/>
        <v>#VALUE!</v>
      </c>
      <c r="H813" t="s">
        <v>3</v>
      </c>
      <c r="K813" t="s">
        <v>3</v>
      </c>
      <c r="L813" s="57" t="str">
        <f>IF(OR(H_24!$F813="---",H_24!$F813="infeas",H_24!$F813="inf"),"---",(H_24!$F813/M813)-1)</f>
        <v>---</v>
      </c>
      <c r="M813" s="20">
        <f>Model_dem!L553</f>
        <v>664</v>
      </c>
      <c r="N813">
        <f>Model_dem!G553</f>
        <v>766</v>
      </c>
      <c r="AE813" t="s">
        <v>530</v>
      </c>
      <c r="AF813">
        <v>1</v>
      </c>
      <c r="AG813">
        <v>25</v>
      </c>
      <c r="AH813">
        <v>0.05</v>
      </c>
      <c r="AI813">
        <v>50</v>
      </c>
      <c r="AJ813">
        <v>790</v>
      </c>
      <c r="AK813">
        <v>14.158300000000001</v>
      </c>
      <c r="AL813">
        <v>0</v>
      </c>
      <c r="AM813">
        <v>13360</v>
      </c>
      <c r="AN813">
        <v>1800.01</v>
      </c>
      <c r="AO813">
        <v>23733</v>
      </c>
    </row>
    <row r="814" spans="1:41" x14ac:dyDescent="0.3">
      <c r="A814" s="65" t="s">
        <v>519</v>
      </c>
      <c r="B814" s="66">
        <v>2</v>
      </c>
      <c r="C814" s="66">
        <v>50</v>
      </c>
      <c r="D814" s="66">
        <v>0.05</v>
      </c>
      <c r="E814" t="s">
        <v>0</v>
      </c>
      <c r="F814" t="s">
        <v>3</v>
      </c>
      <c r="G814" s="39" t="e">
        <f t="shared" si="71"/>
        <v>#VALUE!</v>
      </c>
      <c r="H814" t="s">
        <v>3</v>
      </c>
      <c r="K814" t="s">
        <v>3</v>
      </c>
      <c r="L814" s="57" t="str">
        <f>IF(OR(H_24!$F814="---",H_24!$F814="infeas",H_24!$F814="inf"),"---",(H_24!$F814/M814)-1)</f>
        <v>---</v>
      </c>
      <c r="M814" s="20">
        <f>Model_dem!L554</f>
        <v>664</v>
      </c>
      <c r="N814">
        <f>Model_dem!G554</f>
        <v>675</v>
      </c>
      <c r="AE814" t="s">
        <v>530</v>
      </c>
      <c r="AF814">
        <v>1</v>
      </c>
      <c r="AG814">
        <v>25</v>
      </c>
      <c r="AH814">
        <v>0.1</v>
      </c>
      <c r="AI814">
        <v>50</v>
      </c>
      <c r="AJ814">
        <v>790</v>
      </c>
      <c r="AK814">
        <v>11.5345</v>
      </c>
      <c r="AL814">
        <v>0</v>
      </c>
      <c r="AM814">
        <v>8539</v>
      </c>
      <c r="AN814">
        <v>1800.03</v>
      </c>
      <c r="AO814">
        <v>19926</v>
      </c>
    </row>
    <row r="815" spans="1:41" x14ac:dyDescent="0.3">
      <c r="A815" s="68" t="s">
        <v>519</v>
      </c>
      <c r="B815" s="20">
        <v>2</v>
      </c>
      <c r="C815" s="20">
        <v>50</v>
      </c>
      <c r="D815" s="20">
        <v>0.1</v>
      </c>
      <c r="E815" t="s">
        <v>0</v>
      </c>
      <c r="F815" t="s">
        <v>3</v>
      </c>
      <c r="G815" s="39" t="e">
        <f t="shared" si="71"/>
        <v>#VALUE!</v>
      </c>
      <c r="H815" t="s">
        <v>3</v>
      </c>
      <c r="K815" t="s">
        <v>3</v>
      </c>
      <c r="L815" s="57" t="str">
        <f>IF(OR(H_24!$F815="---",H_24!$F815="infeas",H_24!$F815="inf"),"---",(H_24!$F815/M815)-1)</f>
        <v>---</v>
      </c>
      <c r="M815" s="20">
        <f>Model_dem!L555</f>
        <v>664</v>
      </c>
      <c r="N815">
        <f>Model_dem!G555</f>
        <v>701</v>
      </c>
      <c r="AE815" t="s">
        <v>530</v>
      </c>
      <c r="AF815">
        <v>1</v>
      </c>
      <c r="AG815">
        <v>25</v>
      </c>
      <c r="AH815">
        <v>0.15</v>
      </c>
      <c r="AI815">
        <v>50</v>
      </c>
      <c r="AJ815">
        <v>809</v>
      </c>
      <c r="AK815">
        <v>42.8095</v>
      </c>
      <c r="AL815">
        <v>3</v>
      </c>
      <c r="AM815">
        <v>1503</v>
      </c>
      <c r="AN815">
        <v>1800.21</v>
      </c>
      <c r="AO815">
        <v>10152</v>
      </c>
    </row>
    <row r="816" spans="1:41" x14ac:dyDescent="0.3">
      <c r="A816" s="65" t="s">
        <v>519</v>
      </c>
      <c r="B816" s="66">
        <v>2</v>
      </c>
      <c r="C816" s="66">
        <v>50</v>
      </c>
      <c r="D816" s="66">
        <v>0.15</v>
      </c>
      <c r="E816" t="s">
        <v>2</v>
      </c>
      <c r="F816" t="s">
        <v>3</v>
      </c>
      <c r="G816" s="39" t="str">
        <f t="shared" si="71"/>
        <v>---</v>
      </c>
      <c r="H816" t="s">
        <v>3</v>
      </c>
      <c r="K816" t="s">
        <v>3</v>
      </c>
      <c r="L816" s="57" t="str">
        <f>IF(OR(H_24!$F816="---",H_24!$F816="infeas",H_24!$F816="inf"),"---",(H_24!$F816/M816)-1)</f>
        <v>---</v>
      </c>
      <c r="M816" s="20">
        <f>Model_dem!L556</f>
        <v>664</v>
      </c>
      <c r="N816" t="str">
        <f>Model_dem!G556</f>
        <v>---</v>
      </c>
      <c r="AE816" t="s">
        <v>530</v>
      </c>
      <c r="AF816">
        <v>1</v>
      </c>
      <c r="AG816">
        <v>25</v>
      </c>
      <c r="AH816">
        <v>0.2</v>
      </c>
      <c r="AI816">
        <v>50</v>
      </c>
      <c r="AJ816" t="s">
        <v>46</v>
      </c>
      <c r="AK816">
        <v>60.009500000000003</v>
      </c>
      <c r="AL816">
        <v>0</v>
      </c>
      <c r="AM816">
        <v>1</v>
      </c>
      <c r="AN816">
        <v>1802.25</v>
      </c>
      <c r="AO816">
        <v>29</v>
      </c>
    </row>
    <row r="817" spans="1:41" x14ac:dyDescent="0.3">
      <c r="A817" s="68" t="s">
        <v>519</v>
      </c>
      <c r="B817" s="20">
        <v>2</v>
      </c>
      <c r="C817" s="20">
        <v>50</v>
      </c>
      <c r="D817" s="20">
        <v>0.2</v>
      </c>
      <c r="E817" t="s">
        <v>2</v>
      </c>
      <c r="F817" t="s">
        <v>3</v>
      </c>
      <c r="G817" s="39" t="str">
        <f t="shared" si="71"/>
        <v>---</v>
      </c>
      <c r="H817" t="s">
        <v>3</v>
      </c>
      <c r="K817" t="s">
        <v>3</v>
      </c>
      <c r="L817" s="57" t="str">
        <f>IF(OR(H_24!$F817="---",H_24!$F817="infeas",H_24!$F817="inf"),"---",(H_24!$F817/M817)-1)</f>
        <v>---</v>
      </c>
      <c r="M817" s="20">
        <f>Model_dem!L557</f>
        <v>664</v>
      </c>
      <c r="N817" t="str">
        <f>Model_dem!G557</f>
        <v>---</v>
      </c>
      <c r="AE817" t="s">
        <v>530</v>
      </c>
      <c r="AF817">
        <v>1</v>
      </c>
      <c r="AG817">
        <v>50</v>
      </c>
      <c r="AH817">
        <v>0.05</v>
      </c>
      <c r="AI817">
        <v>50</v>
      </c>
      <c r="AJ817">
        <v>790</v>
      </c>
      <c r="AK817">
        <v>4.1916799999999999</v>
      </c>
      <c r="AL817">
        <v>0</v>
      </c>
      <c r="AM817">
        <v>7960</v>
      </c>
      <c r="AN817">
        <v>1800.1</v>
      </c>
      <c r="AO817">
        <v>21559</v>
      </c>
    </row>
    <row r="818" spans="1:41" x14ac:dyDescent="0.3">
      <c r="A818" s="65" t="s">
        <v>519</v>
      </c>
      <c r="B818" s="66">
        <v>3</v>
      </c>
      <c r="C818" s="66">
        <v>0</v>
      </c>
      <c r="D818" s="66">
        <v>0.05</v>
      </c>
      <c r="E818" t="s">
        <v>0</v>
      </c>
      <c r="F818" t="s">
        <v>3</v>
      </c>
      <c r="G818" s="39" t="e">
        <f t="shared" si="71"/>
        <v>#VALUE!</v>
      </c>
      <c r="H818" t="s">
        <v>3</v>
      </c>
      <c r="K818" t="s">
        <v>3</v>
      </c>
      <c r="L818" s="57" t="str">
        <f>IF(OR(H_24!$F818="---",H_24!$F818="infeas",H_24!$F818="inf"),"---",(H_24!$F818/M818)-1)</f>
        <v>---</v>
      </c>
      <c r="M818" s="20">
        <f>Model_dem!L558</f>
        <v>664</v>
      </c>
      <c r="N818">
        <f>Model_dem!G558</f>
        <v>725</v>
      </c>
      <c r="AE818" t="s">
        <v>530</v>
      </c>
      <c r="AF818">
        <v>1</v>
      </c>
      <c r="AG818">
        <v>50</v>
      </c>
      <c r="AH818">
        <v>0.1</v>
      </c>
      <c r="AI818">
        <v>50</v>
      </c>
      <c r="AJ818">
        <v>809</v>
      </c>
      <c r="AK818">
        <v>23.283799999999999</v>
      </c>
      <c r="AL818">
        <v>0</v>
      </c>
      <c r="AM818">
        <v>2356</v>
      </c>
      <c r="AN818">
        <v>1800.12</v>
      </c>
      <c r="AO818">
        <v>11678</v>
      </c>
    </row>
    <row r="819" spans="1:41" x14ac:dyDescent="0.3">
      <c r="A819" s="68" t="s">
        <v>519</v>
      </c>
      <c r="B819" s="20">
        <v>3</v>
      </c>
      <c r="C819" s="20">
        <v>0</v>
      </c>
      <c r="D819" s="20">
        <v>0.1</v>
      </c>
      <c r="E819" t="s">
        <v>4</v>
      </c>
      <c r="F819" t="s">
        <v>3</v>
      </c>
      <c r="G819" s="39" t="str">
        <f t="shared" si="71"/>
        <v>---</v>
      </c>
      <c r="H819" t="s">
        <v>3</v>
      </c>
      <c r="K819" t="s">
        <v>3</v>
      </c>
      <c r="L819" s="57" t="str">
        <f>IF(OR(H_24!$F819="---",H_24!$F819="infeas",H_24!$F819="inf"),"---",(H_24!$F819/M819)-1)</f>
        <v>---</v>
      </c>
      <c r="M819" s="20">
        <f>Model_dem!L559</f>
        <v>664</v>
      </c>
      <c r="N819" t="str">
        <f>Model_dem!G559</f>
        <v>---</v>
      </c>
      <c r="AE819" t="s">
        <v>530</v>
      </c>
      <c r="AF819">
        <v>1</v>
      </c>
      <c r="AG819">
        <v>50</v>
      </c>
      <c r="AH819">
        <v>0.15</v>
      </c>
      <c r="AI819">
        <v>50</v>
      </c>
      <c r="AJ819" t="s">
        <v>46</v>
      </c>
      <c r="AK819">
        <v>60.008499999999998</v>
      </c>
      <c r="AL819">
        <v>0</v>
      </c>
      <c r="AM819">
        <v>1</v>
      </c>
      <c r="AN819">
        <v>1803.35</v>
      </c>
      <c r="AO819">
        <v>29</v>
      </c>
    </row>
    <row r="820" spans="1:41" x14ac:dyDescent="0.3">
      <c r="A820" s="65" t="s">
        <v>519</v>
      </c>
      <c r="B820" s="66">
        <v>3</v>
      </c>
      <c r="C820" s="66">
        <v>0</v>
      </c>
      <c r="D820" s="66">
        <v>0.15</v>
      </c>
      <c r="E820" t="s">
        <v>4</v>
      </c>
      <c r="F820" t="s">
        <v>3</v>
      </c>
      <c r="G820" s="39" t="str">
        <f t="shared" si="71"/>
        <v>---</v>
      </c>
      <c r="H820" t="s">
        <v>3</v>
      </c>
      <c r="K820" t="s">
        <v>3</v>
      </c>
      <c r="L820" s="57" t="str">
        <f>IF(OR(H_24!$F820="---",H_24!$F820="infeas",H_24!$F820="inf"),"---",(H_24!$F820/M820)-1)</f>
        <v>---</v>
      </c>
      <c r="M820" s="20">
        <f>Model_dem!L560</f>
        <v>664</v>
      </c>
      <c r="N820" t="str">
        <f>Model_dem!G560</f>
        <v>---</v>
      </c>
      <c r="AE820" t="s">
        <v>530</v>
      </c>
      <c r="AF820">
        <v>1</v>
      </c>
      <c r="AG820">
        <v>50</v>
      </c>
      <c r="AH820">
        <v>0.2</v>
      </c>
      <c r="AI820">
        <v>50</v>
      </c>
      <c r="AJ820" t="s">
        <v>46</v>
      </c>
      <c r="AK820">
        <v>60.009399999999999</v>
      </c>
      <c r="AL820">
        <v>0</v>
      </c>
      <c r="AM820">
        <v>1</v>
      </c>
      <c r="AN820">
        <v>1801.4</v>
      </c>
      <c r="AO820">
        <v>29</v>
      </c>
    </row>
    <row r="821" spans="1:41" x14ac:dyDescent="0.3">
      <c r="A821" s="65" t="s">
        <v>519</v>
      </c>
      <c r="B821" s="66">
        <v>3</v>
      </c>
      <c r="C821" s="66">
        <v>0</v>
      </c>
      <c r="D821" s="66">
        <v>0.2</v>
      </c>
      <c r="E821" t="s">
        <v>4</v>
      </c>
      <c r="F821" t="s">
        <v>3</v>
      </c>
      <c r="G821" s="39" t="str">
        <f t="shared" si="71"/>
        <v>---</v>
      </c>
      <c r="H821" t="s">
        <v>3</v>
      </c>
      <c r="K821" t="s">
        <v>3</v>
      </c>
      <c r="L821" s="57" t="str">
        <f>IF(OR(H_24!$F821="---",H_24!$F821="infeas",H_24!$F821="inf"),"---",(H_24!$F821/M821)-1)</f>
        <v>---</v>
      </c>
      <c r="M821" s="20">
        <f>Model_dem!L561</f>
        <v>664</v>
      </c>
      <c r="N821" t="str">
        <f>Model_dem!G561</f>
        <v>---</v>
      </c>
      <c r="AE821" t="s">
        <v>530</v>
      </c>
      <c r="AF821">
        <v>2</v>
      </c>
      <c r="AG821">
        <v>5</v>
      </c>
      <c r="AH821">
        <v>0.05</v>
      </c>
      <c r="AI821">
        <v>50</v>
      </c>
      <c r="AJ821">
        <v>787</v>
      </c>
      <c r="AK821">
        <v>3.0328400000000002</v>
      </c>
      <c r="AL821">
        <v>0</v>
      </c>
      <c r="AM821">
        <v>159656</v>
      </c>
      <c r="AN821">
        <v>1800.01</v>
      </c>
      <c r="AO821">
        <v>62484</v>
      </c>
    </row>
    <row r="822" spans="1:41" x14ac:dyDescent="0.3">
      <c r="A822" s="68" t="s">
        <v>519</v>
      </c>
      <c r="B822" s="20">
        <v>3</v>
      </c>
      <c r="C822" s="20">
        <v>10</v>
      </c>
      <c r="D822" s="20">
        <v>0.05</v>
      </c>
      <c r="E822" t="s">
        <v>0</v>
      </c>
      <c r="F822" t="s">
        <v>3</v>
      </c>
      <c r="G822" s="39" t="e">
        <f t="shared" si="71"/>
        <v>#VALUE!</v>
      </c>
      <c r="H822" t="s">
        <v>3</v>
      </c>
      <c r="K822" t="s">
        <v>3</v>
      </c>
      <c r="L822" s="57" t="str">
        <f>IF(OR(H_24!$F822="---",H_24!$F822="infeas",H_24!$F822="inf"),"---",(H_24!$F822/M822)-1)</f>
        <v>---</v>
      </c>
      <c r="M822" s="20">
        <f>Model_dem!L562</f>
        <v>664</v>
      </c>
      <c r="N822">
        <f>Model_dem!G562</f>
        <v>725</v>
      </c>
      <c r="AE822" t="s">
        <v>530</v>
      </c>
      <c r="AF822">
        <v>2</v>
      </c>
      <c r="AG822">
        <v>5</v>
      </c>
      <c r="AH822">
        <v>0.1</v>
      </c>
      <c r="AI822">
        <v>50</v>
      </c>
      <c r="AJ822">
        <v>787</v>
      </c>
      <c r="AK822">
        <v>3.2790599999999999</v>
      </c>
      <c r="AL822">
        <v>0</v>
      </c>
      <c r="AM822">
        <v>73755</v>
      </c>
      <c r="AN822">
        <v>1800.01</v>
      </c>
      <c r="AO822">
        <v>52230</v>
      </c>
    </row>
    <row r="823" spans="1:41" x14ac:dyDescent="0.3">
      <c r="A823" s="65" t="s">
        <v>519</v>
      </c>
      <c r="B823" s="66">
        <v>3</v>
      </c>
      <c r="C823" s="66">
        <v>10</v>
      </c>
      <c r="D823" s="66">
        <v>0.1</v>
      </c>
      <c r="E823" t="s">
        <v>4</v>
      </c>
      <c r="F823" t="s">
        <v>3</v>
      </c>
      <c r="G823" s="39" t="str">
        <f t="shared" si="71"/>
        <v>---</v>
      </c>
      <c r="H823" t="s">
        <v>3</v>
      </c>
      <c r="K823" t="s">
        <v>3</v>
      </c>
      <c r="L823" s="57" t="str">
        <f>IF(OR(H_24!$F823="---",H_24!$F823="infeas",H_24!$F823="inf"),"---",(H_24!$F823/M823)-1)</f>
        <v>---</v>
      </c>
      <c r="M823" s="20">
        <f>Model_dem!L563</f>
        <v>664</v>
      </c>
      <c r="N823" t="str">
        <f>Model_dem!G563</f>
        <v>---</v>
      </c>
      <c r="AE823" t="s">
        <v>530</v>
      </c>
      <c r="AF823">
        <v>2</v>
      </c>
      <c r="AG823">
        <v>5</v>
      </c>
      <c r="AH823">
        <v>0.15</v>
      </c>
      <c r="AI823">
        <v>50</v>
      </c>
      <c r="AJ823">
        <v>787</v>
      </c>
      <c r="AK823">
        <v>6.3322599999999998</v>
      </c>
      <c r="AL823">
        <v>3</v>
      </c>
      <c r="AM823">
        <v>154864</v>
      </c>
      <c r="AN823">
        <v>1800</v>
      </c>
      <c r="AO823">
        <v>54306</v>
      </c>
    </row>
    <row r="824" spans="1:41" x14ac:dyDescent="0.3">
      <c r="A824" s="68" t="s">
        <v>519</v>
      </c>
      <c r="B824" s="20">
        <v>3</v>
      </c>
      <c r="C824" s="20">
        <v>10</v>
      </c>
      <c r="D824" s="20">
        <v>0.15</v>
      </c>
      <c r="E824" t="s">
        <v>4</v>
      </c>
      <c r="F824" t="s">
        <v>3</v>
      </c>
      <c r="G824" s="39" t="str">
        <f t="shared" si="71"/>
        <v>---</v>
      </c>
      <c r="H824" t="s">
        <v>3</v>
      </c>
      <c r="K824" t="s">
        <v>3</v>
      </c>
      <c r="L824" s="57" t="str">
        <f>IF(OR(H_24!$F824="---",H_24!$F824="infeas",H_24!$F824="inf"),"---",(H_24!$F824/M824)-1)</f>
        <v>---</v>
      </c>
      <c r="M824" s="20">
        <f>Model_dem!L564</f>
        <v>664</v>
      </c>
      <c r="N824" t="str">
        <f>Model_dem!G564</f>
        <v>---</v>
      </c>
      <c r="AE824" t="s">
        <v>530</v>
      </c>
      <c r="AF824">
        <v>2</v>
      </c>
      <c r="AG824">
        <v>5</v>
      </c>
      <c r="AH824">
        <v>0.2</v>
      </c>
      <c r="AI824">
        <v>50</v>
      </c>
      <c r="AJ824">
        <v>787</v>
      </c>
      <c r="AK824">
        <v>4.5699300000000003</v>
      </c>
      <c r="AL824">
        <v>0</v>
      </c>
      <c r="AM824">
        <v>152691</v>
      </c>
      <c r="AN824">
        <v>1800.01</v>
      </c>
      <c r="AO824">
        <v>56514</v>
      </c>
    </row>
    <row r="825" spans="1:41" x14ac:dyDescent="0.3">
      <c r="A825" s="65" t="s">
        <v>519</v>
      </c>
      <c r="B825" s="66">
        <v>3</v>
      </c>
      <c r="C825" s="66">
        <v>10</v>
      </c>
      <c r="D825" s="66">
        <v>0.2</v>
      </c>
      <c r="E825" t="s">
        <v>4</v>
      </c>
      <c r="F825" t="s">
        <v>3</v>
      </c>
      <c r="G825" s="39" t="str">
        <f t="shared" si="71"/>
        <v>---</v>
      </c>
      <c r="H825" t="s">
        <v>3</v>
      </c>
      <c r="K825" t="s">
        <v>3</v>
      </c>
      <c r="L825" s="57" t="str">
        <f>IF(OR(H_24!$F825="---",H_24!$F825="infeas",H_24!$F825="inf"),"---",(H_24!$F825/M825)-1)</f>
        <v>---</v>
      </c>
      <c r="M825" s="20">
        <f>Model_dem!L565</f>
        <v>664</v>
      </c>
      <c r="N825" t="str">
        <f>Model_dem!G565</f>
        <v>---</v>
      </c>
      <c r="AE825" t="s">
        <v>530</v>
      </c>
      <c r="AF825">
        <v>2</v>
      </c>
      <c r="AG825">
        <v>10</v>
      </c>
      <c r="AH825">
        <v>0.05</v>
      </c>
      <c r="AI825">
        <v>50</v>
      </c>
      <c r="AJ825">
        <v>787</v>
      </c>
      <c r="AK825">
        <v>28.9499</v>
      </c>
      <c r="AL825">
        <v>34</v>
      </c>
      <c r="AM825">
        <v>94156</v>
      </c>
      <c r="AN825">
        <v>1800</v>
      </c>
      <c r="AO825">
        <v>48790</v>
      </c>
    </row>
    <row r="826" spans="1:41" x14ac:dyDescent="0.3">
      <c r="A826" s="68" t="s">
        <v>519</v>
      </c>
      <c r="B826" s="20">
        <v>3</v>
      </c>
      <c r="C826" s="20">
        <v>25</v>
      </c>
      <c r="D826" s="20">
        <v>0.05</v>
      </c>
      <c r="E826" t="s">
        <v>0</v>
      </c>
      <c r="F826" t="s">
        <v>3</v>
      </c>
      <c r="G826" s="39" t="e">
        <f t="shared" si="71"/>
        <v>#VALUE!</v>
      </c>
      <c r="H826" t="s">
        <v>3</v>
      </c>
      <c r="K826" t="s">
        <v>3</v>
      </c>
      <c r="L826" s="57" t="str">
        <f>IF(OR(H_24!$F826="---",H_24!$F826="infeas",H_24!$F826="inf"),"---",(H_24!$F826/M826)-1)</f>
        <v>---</v>
      </c>
      <c r="M826" s="20">
        <f>Model_dem!L566</f>
        <v>664</v>
      </c>
      <c r="N826">
        <f>Model_dem!G566</f>
        <v>725</v>
      </c>
      <c r="AE826" t="s">
        <v>530</v>
      </c>
      <c r="AF826">
        <v>2</v>
      </c>
      <c r="AG826">
        <v>10</v>
      </c>
      <c r="AH826">
        <v>0.1</v>
      </c>
      <c r="AI826">
        <v>50</v>
      </c>
      <c r="AJ826">
        <v>787</v>
      </c>
      <c r="AK826">
        <v>3.3910200000000001</v>
      </c>
      <c r="AL826">
        <v>0</v>
      </c>
      <c r="AM826">
        <v>42940</v>
      </c>
      <c r="AN826">
        <v>1800.23</v>
      </c>
      <c r="AO826">
        <v>37243</v>
      </c>
    </row>
    <row r="827" spans="1:41" x14ac:dyDescent="0.3">
      <c r="A827" s="65" t="s">
        <v>519</v>
      </c>
      <c r="B827" s="66">
        <v>3</v>
      </c>
      <c r="C827" s="66">
        <v>25</v>
      </c>
      <c r="D827" s="66">
        <v>0.1</v>
      </c>
      <c r="E827" t="s">
        <v>4</v>
      </c>
      <c r="F827" t="s">
        <v>3</v>
      </c>
      <c r="G827" s="39" t="str">
        <f t="shared" si="71"/>
        <v>---</v>
      </c>
      <c r="H827" t="s">
        <v>3</v>
      </c>
      <c r="K827" t="s">
        <v>3</v>
      </c>
      <c r="L827" s="57" t="str">
        <f>IF(OR(H_24!$F827="---",H_24!$F827="infeas",H_24!$F827="inf"),"---",(H_24!$F827/M827)-1)</f>
        <v>---</v>
      </c>
      <c r="M827" s="20">
        <f>Model_dem!L567</f>
        <v>664</v>
      </c>
      <c r="N827" t="str">
        <f>Model_dem!G567</f>
        <v>---</v>
      </c>
      <c r="AE827" t="s">
        <v>530</v>
      </c>
      <c r="AF827">
        <v>2</v>
      </c>
      <c r="AG827">
        <v>10</v>
      </c>
      <c r="AH827">
        <v>0.15</v>
      </c>
      <c r="AI827">
        <v>50</v>
      </c>
      <c r="AJ827">
        <v>790</v>
      </c>
      <c r="AK827">
        <v>3.7784200000000001</v>
      </c>
      <c r="AL827">
        <v>0</v>
      </c>
      <c r="AM827">
        <v>57056</v>
      </c>
      <c r="AN827">
        <v>1800.02</v>
      </c>
      <c r="AO827">
        <v>36335</v>
      </c>
    </row>
    <row r="828" spans="1:41" x14ac:dyDescent="0.3">
      <c r="A828" s="68" t="s">
        <v>519</v>
      </c>
      <c r="B828" s="20">
        <v>3</v>
      </c>
      <c r="C828" s="20">
        <v>25</v>
      </c>
      <c r="D828" s="20">
        <v>0.15</v>
      </c>
      <c r="E828" t="s">
        <v>4</v>
      </c>
      <c r="F828" t="s">
        <v>3</v>
      </c>
      <c r="G828" s="39" t="str">
        <f t="shared" si="71"/>
        <v>---</v>
      </c>
      <c r="H828" t="s">
        <v>3</v>
      </c>
      <c r="K828" t="s">
        <v>3</v>
      </c>
      <c r="L828" s="57" t="str">
        <f>IF(OR(H_24!$F828="---",H_24!$F828="infeas",H_24!$F828="inf"),"---",(H_24!$F828/M828)-1)</f>
        <v>---</v>
      </c>
      <c r="M828" s="20">
        <f>Model_dem!L568</f>
        <v>664</v>
      </c>
      <c r="N828" t="str">
        <f>Model_dem!G568</f>
        <v>---</v>
      </c>
      <c r="AE828" t="s">
        <v>530</v>
      </c>
      <c r="AF828">
        <v>2</v>
      </c>
      <c r="AG828">
        <v>10</v>
      </c>
      <c r="AH828">
        <v>0.2</v>
      </c>
      <c r="AI828">
        <v>50</v>
      </c>
      <c r="AJ828">
        <v>795</v>
      </c>
      <c r="AK828">
        <v>4.7698499999999999</v>
      </c>
      <c r="AL828">
        <v>0</v>
      </c>
      <c r="AM828">
        <v>12901</v>
      </c>
      <c r="AN828">
        <v>1800.24</v>
      </c>
      <c r="AO828">
        <v>24020</v>
      </c>
    </row>
    <row r="829" spans="1:41" x14ac:dyDescent="0.3">
      <c r="A829" s="65" t="s">
        <v>519</v>
      </c>
      <c r="B829" s="66">
        <v>3</v>
      </c>
      <c r="C829" s="66">
        <v>25</v>
      </c>
      <c r="D829" s="66">
        <v>0.2</v>
      </c>
      <c r="E829" t="s">
        <v>4</v>
      </c>
      <c r="F829" t="s">
        <v>3</v>
      </c>
      <c r="G829" s="39" t="str">
        <f t="shared" si="71"/>
        <v>---</v>
      </c>
      <c r="H829" t="s">
        <v>3</v>
      </c>
      <c r="K829" t="s">
        <v>3</v>
      </c>
      <c r="L829" s="57" t="str">
        <f>IF(OR(H_24!$F829="---",H_24!$F829="infeas",H_24!$F829="inf"),"---",(H_24!$F829/M829)-1)</f>
        <v>---</v>
      </c>
      <c r="M829" s="20">
        <f>Model_dem!L569</f>
        <v>664</v>
      </c>
      <c r="N829" t="str">
        <f>Model_dem!G569</f>
        <v>---</v>
      </c>
      <c r="AE829" t="s">
        <v>530</v>
      </c>
      <c r="AF829">
        <v>2</v>
      </c>
      <c r="AG829">
        <v>25</v>
      </c>
      <c r="AH829">
        <v>0.05</v>
      </c>
      <c r="AI829">
        <v>50</v>
      </c>
      <c r="AJ829">
        <v>790</v>
      </c>
      <c r="AK829">
        <v>5.5185500000000003</v>
      </c>
      <c r="AL829">
        <v>0</v>
      </c>
      <c r="AM829">
        <v>7606</v>
      </c>
      <c r="AN829">
        <v>1800.01</v>
      </c>
      <c r="AO829">
        <v>18886</v>
      </c>
    </row>
    <row r="830" spans="1:41" x14ac:dyDescent="0.3">
      <c r="A830" s="68" t="s">
        <v>519</v>
      </c>
      <c r="B830" s="20">
        <v>3</v>
      </c>
      <c r="C830" s="20">
        <v>50</v>
      </c>
      <c r="D830" s="20">
        <v>0.05</v>
      </c>
      <c r="E830" t="s">
        <v>0</v>
      </c>
      <c r="F830" t="s">
        <v>3</v>
      </c>
      <c r="G830" s="39" t="e">
        <f t="shared" si="71"/>
        <v>#VALUE!</v>
      </c>
      <c r="H830" t="s">
        <v>3</v>
      </c>
      <c r="K830" t="s">
        <v>3</v>
      </c>
      <c r="L830" s="57" t="str">
        <f>IF(OR(H_24!$F830="---",H_24!$F830="infeas",H_24!$F830="inf"),"---",(H_24!$F830/M830)-1)</f>
        <v>---</v>
      </c>
      <c r="M830" s="20">
        <f>Model_dem!L570</f>
        <v>664</v>
      </c>
      <c r="N830">
        <f>Model_dem!G570</f>
        <v>725</v>
      </c>
      <c r="AE830" t="s">
        <v>530</v>
      </c>
      <c r="AF830">
        <v>2</v>
      </c>
      <c r="AG830">
        <v>25</v>
      </c>
      <c r="AH830">
        <v>0.1</v>
      </c>
      <c r="AI830">
        <v>50</v>
      </c>
      <c r="AJ830">
        <v>795</v>
      </c>
      <c r="AK830">
        <v>11.2501</v>
      </c>
      <c r="AL830">
        <v>0</v>
      </c>
      <c r="AM830">
        <v>10285</v>
      </c>
      <c r="AN830">
        <v>1800.03</v>
      </c>
      <c r="AO830">
        <v>17248</v>
      </c>
    </row>
    <row r="831" spans="1:41" x14ac:dyDescent="0.3">
      <c r="A831" s="65" t="s">
        <v>519</v>
      </c>
      <c r="B831" s="66">
        <v>3</v>
      </c>
      <c r="C831" s="66">
        <v>50</v>
      </c>
      <c r="D831" s="66">
        <v>0.1</v>
      </c>
      <c r="E831" t="s">
        <v>4</v>
      </c>
      <c r="F831" t="s">
        <v>3</v>
      </c>
      <c r="G831" s="39" t="str">
        <f t="shared" si="71"/>
        <v>---</v>
      </c>
      <c r="H831" t="s">
        <v>3</v>
      </c>
      <c r="K831" t="s">
        <v>3</v>
      </c>
      <c r="L831" s="57" t="str">
        <f>IF(OR(H_24!$F831="---",H_24!$F831="infeas",H_24!$F831="inf"),"---",(H_24!$F831/M831)-1)</f>
        <v>---</v>
      </c>
      <c r="M831" s="20">
        <f>Model_dem!L571</f>
        <v>664</v>
      </c>
      <c r="N831" t="str">
        <f>Model_dem!G571</f>
        <v>---</v>
      </c>
      <c r="AE831" t="s">
        <v>530</v>
      </c>
      <c r="AF831">
        <v>2</v>
      </c>
      <c r="AG831">
        <v>25</v>
      </c>
      <c r="AH831">
        <v>0.15</v>
      </c>
      <c r="AI831">
        <v>50</v>
      </c>
      <c r="AJ831">
        <v>809</v>
      </c>
      <c r="AK831">
        <v>145.79300000000001</v>
      </c>
      <c r="AL831">
        <v>3</v>
      </c>
      <c r="AM831">
        <v>43</v>
      </c>
      <c r="AN831">
        <v>1800.89</v>
      </c>
      <c r="AO831">
        <v>1293</v>
      </c>
    </row>
    <row r="832" spans="1:41" x14ac:dyDescent="0.3">
      <c r="A832" s="68" t="s">
        <v>519</v>
      </c>
      <c r="B832" s="20">
        <v>3</v>
      </c>
      <c r="C832" s="20">
        <v>50</v>
      </c>
      <c r="D832" s="20">
        <v>0.15</v>
      </c>
      <c r="E832" t="s">
        <v>4</v>
      </c>
      <c r="F832" t="s">
        <v>3</v>
      </c>
      <c r="G832" s="39" t="str">
        <f t="shared" si="71"/>
        <v>---</v>
      </c>
      <c r="H832" t="s">
        <v>3</v>
      </c>
      <c r="K832" t="s">
        <v>3</v>
      </c>
      <c r="L832" s="57" t="str">
        <f>IF(OR(H_24!$F832="---",H_24!$F832="infeas",H_24!$F832="inf"),"---",(H_24!$F832/M832)-1)</f>
        <v>---</v>
      </c>
      <c r="M832" s="20">
        <f>Model_dem!L572</f>
        <v>664</v>
      </c>
      <c r="N832" t="str">
        <f>Model_dem!G572</f>
        <v>---</v>
      </c>
      <c r="AE832" t="s">
        <v>530</v>
      </c>
      <c r="AF832">
        <v>2</v>
      </c>
      <c r="AG832">
        <v>25</v>
      </c>
      <c r="AH832">
        <v>0.2</v>
      </c>
      <c r="AI832">
        <v>50</v>
      </c>
      <c r="AJ832" t="s">
        <v>46</v>
      </c>
      <c r="AK832">
        <v>60.008600000000001</v>
      </c>
      <c r="AL832">
        <v>0</v>
      </c>
      <c r="AM832">
        <v>1</v>
      </c>
      <c r="AN832">
        <v>1802.03</v>
      </c>
      <c r="AO832">
        <v>29</v>
      </c>
    </row>
    <row r="833" spans="1:41" x14ac:dyDescent="0.3">
      <c r="A833" s="65" t="s">
        <v>519</v>
      </c>
      <c r="B833" s="66">
        <v>3</v>
      </c>
      <c r="C833" s="66">
        <v>50</v>
      </c>
      <c r="D833" s="66">
        <v>0.2</v>
      </c>
      <c r="E833" t="s">
        <v>4</v>
      </c>
      <c r="F833" t="s">
        <v>3</v>
      </c>
      <c r="G833" s="39" t="str">
        <f t="shared" si="71"/>
        <v>---</v>
      </c>
      <c r="H833" t="s">
        <v>3</v>
      </c>
      <c r="K833" t="s">
        <v>3</v>
      </c>
      <c r="L833" s="57" t="str">
        <f>IF(OR(H_24!$F833="---",H_24!$F833="infeas",H_24!$F833="inf"),"---",(H_24!$F833/M833)-1)</f>
        <v>---</v>
      </c>
      <c r="M833" s="20">
        <f>Model_dem!L573</f>
        <v>664</v>
      </c>
      <c r="N833" t="str">
        <f>Model_dem!G573</f>
        <v>---</v>
      </c>
      <c r="AE833" t="s">
        <v>530</v>
      </c>
      <c r="AF833">
        <v>2</v>
      </c>
      <c r="AG833">
        <v>50</v>
      </c>
      <c r="AH833">
        <v>0.05</v>
      </c>
      <c r="AI833">
        <v>50</v>
      </c>
      <c r="AJ833">
        <v>795</v>
      </c>
      <c r="AK833">
        <v>9.2997300000000003</v>
      </c>
      <c r="AL833">
        <v>0</v>
      </c>
      <c r="AM833">
        <v>3211</v>
      </c>
      <c r="AN833">
        <v>1802.39</v>
      </c>
      <c r="AO833">
        <v>15350</v>
      </c>
    </row>
    <row r="834" spans="1:41" x14ac:dyDescent="0.3">
      <c r="A834" s="68" t="s">
        <v>522</v>
      </c>
      <c r="B834" s="20">
        <v>0</v>
      </c>
      <c r="C834" s="20">
        <v>0</v>
      </c>
      <c r="D834" s="20">
        <v>0.05</v>
      </c>
      <c r="E834" t="s">
        <v>0</v>
      </c>
      <c r="F834" t="s">
        <v>3</v>
      </c>
      <c r="G834" s="39" t="e">
        <f t="shared" si="71"/>
        <v>#VALUE!</v>
      </c>
      <c r="H834" t="s">
        <v>3</v>
      </c>
      <c r="K834" t="s">
        <v>3</v>
      </c>
      <c r="L834" s="57" t="str">
        <f>IF(OR(H_24!$F834="---",H_24!$F834="infeas",H_24!$F834="inf"),"---",(H_24!$F834/M834)-1)</f>
        <v>---</v>
      </c>
      <c r="M834" s="20">
        <f>Model_dem!L574</f>
        <v>1091</v>
      </c>
      <c r="N834">
        <f>Model_dem!G574</f>
        <v>1091</v>
      </c>
      <c r="AE834" t="s">
        <v>530</v>
      </c>
      <c r="AF834">
        <v>2</v>
      </c>
      <c r="AG834">
        <v>50</v>
      </c>
      <c r="AH834">
        <v>0.1</v>
      </c>
      <c r="AI834">
        <v>50</v>
      </c>
      <c r="AJ834">
        <v>844</v>
      </c>
      <c r="AK834">
        <v>199.21100000000001</v>
      </c>
      <c r="AL834">
        <v>0</v>
      </c>
      <c r="AM834">
        <v>16</v>
      </c>
      <c r="AN834">
        <v>1802.99</v>
      </c>
      <c r="AO834">
        <v>519</v>
      </c>
    </row>
    <row r="835" spans="1:41" x14ac:dyDescent="0.3">
      <c r="A835" s="65" t="s">
        <v>522</v>
      </c>
      <c r="B835" s="66">
        <v>0</v>
      </c>
      <c r="C835" s="66">
        <v>0</v>
      </c>
      <c r="D835" s="66">
        <v>0.1</v>
      </c>
      <c r="E835" t="s">
        <v>1</v>
      </c>
      <c r="F835" t="s">
        <v>3</v>
      </c>
      <c r="G835" s="39" t="e">
        <f t="shared" si="71"/>
        <v>#VALUE!</v>
      </c>
      <c r="H835" t="s">
        <v>3</v>
      </c>
      <c r="K835" t="s">
        <v>3</v>
      </c>
      <c r="L835" s="57" t="str">
        <f>IF(OR(H_24!$F835="---",H_24!$F835="infeas",H_24!$F835="inf"),"---",(H_24!$F835/M835)-1)</f>
        <v>---</v>
      </c>
      <c r="M835" s="20">
        <f>Model_dem!L575</f>
        <v>1091</v>
      </c>
      <c r="N835">
        <f>Model_dem!G575</f>
        <v>1091</v>
      </c>
      <c r="AE835" t="s">
        <v>530</v>
      </c>
      <c r="AF835">
        <v>2</v>
      </c>
      <c r="AG835">
        <v>50</v>
      </c>
      <c r="AH835">
        <v>0.15</v>
      </c>
      <c r="AI835">
        <v>50</v>
      </c>
      <c r="AJ835" t="s">
        <v>511</v>
      </c>
      <c r="AK835" t="s">
        <v>511</v>
      </c>
      <c r="AL835" t="s">
        <v>511</v>
      </c>
      <c r="AM835" t="s">
        <v>511</v>
      </c>
      <c r="AN835" t="s">
        <v>511</v>
      </c>
    </row>
    <row r="836" spans="1:41" x14ac:dyDescent="0.3">
      <c r="A836" s="68" t="s">
        <v>522</v>
      </c>
      <c r="B836" s="20">
        <v>0</v>
      </c>
      <c r="C836" s="20">
        <v>0</v>
      </c>
      <c r="D836" s="20">
        <v>0.15</v>
      </c>
      <c r="E836" t="s">
        <v>0</v>
      </c>
      <c r="F836" t="s">
        <v>3</v>
      </c>
      <c r="G836" s="39" t="e">
        <f t="shared" si="71"/>
        <v>#VALUE!</v>
      </c>
      <c r="H836" t="s">
        <v>3</v>
      </c>
      <c r="K836" t="s">
        <v>3</v>
      </c>
      <c r="L836" s="57" t="str">
        <f>IF(OR(H_24!$F836="---",H_24!$F836="infeas",H_24!$F836="inf"),"---",(H_24!$F836/M836)-1)</f>
        <v>---</v>
      </c>
      <c r="M836" s="20">
        <f>Model_dem!L576</f>
        <v>1091</v>
      </c>
      <c r="N836">
        <f>Model_dem!G576</f>
        <v>1091</v>
      </c>
      <c r="AE836" t="s">
        <v>530</v>
      </c>
      <c r="AF836">
        <v>2</v>
      </c>
      <c r="AG836">
        <v>50</v>
      </c>
      <c r="AH836">
        <v>0.2</v>
      </c>
      <c r="AI836">
        <v>50</v>
      </c>
      <c r="AJ836" t="s">
        <v>511</v>
      </c>
      <c r="AK836" t="s">
        <v>511</v>
      </c>
      <c r="AL836" t="s">
        <v>511</v>
      </c>
      <c r="AM836" t="s">
        <v>511</v>
      </c>
      <c r="AN836" t="s">
        <v>511</v>
      </c>
    </row>
    <row r="837" spans="1:41" x14ac:dyDescent="0.3">
      <c r="A837" s="65" t="s">
        <v>522</v>
      </c>
      <c r="B837" s="66">
        <v>0</v>
      </c>
      <c r="C837" s="66">
        <v>0</v>
      </c>
      <c r="D837" s="66">
        <v>0.2</v>
      </c>
      <c r="E837" t="s">
        <v>0</v>
      </c>
      <c r="F837" t="s">
        <v>3</v>
      </c>
      <c r="G837" s="39" t="e">
        <f t="shared" si="71"/>
        <v>#VALUE!</v>
      </c>
      <c r="H837" t="s">
        <v>3</v>
      </c>
      <c r="K837" t="s">
        <v>3</v>
      </c>
      <c r="L837" s="57" t="str">
        <f>IF(OR(H_24!$F837="---",H_24!$F837="infeas",H_24!$F837="inf"),"---",(H_24!$F837/M837)-1)</f>
        <v>---</v>
      </c>
      <c r="M837" s="20">
        <f>Model_dem!L577</f>
        <v>1091</v>
      </c>
      <c r="N837">
        <f>Model_dem!G577</f>
        <v>1091</v>
      </c>
      <c r="AE837" t="s">
        <v>530</v>
      </c>
      <c r="AF837">
        <v>3</v>
      </c>
      <c r="AG837">
        <v>0</v>
      </c>
      <c r="AH837">
        <v>0.05</v>
      </c>
      <c r="AI837">
        <v>50</v>
      </c>
      <c r="AJ837" t="s">
        <v>511</v>
      </c>
      <c r="AK837" t="s">
        <v>511</v>
      </c>
      <c r="AL837" t="s">
        <v>511</v>
      </c>
      <c r="AM837" t="s">
        <v>511</v>
      </c>
      <c r="AN837" t="s">
        <v>511</v>
      </c>
    </row>
    <row r="838" spans="1:41" x14ac:dyDescent="0.3">
      <c r="A838" s="68" t="s">
        <v>522</v>
      </c>
      <c r="B838" s="20">
        <v>1</v>
      </c>
      <c r="C838" s="20">
        <v>5</v>
      </c>
      <c r="D838" s="20">
        <v>0.05</v>
      </c>
      <c r="E838" t="s">
        <v>0</v>
      </c>
      <c r="F838" t="s">
        <v>3</v>
      </c>
      <c r="G838" s="39" t="e">
        <f t="shared" si="71"/>
        <v>#VALUE!</v>
      </c>
      <c r="H838" t="s">
        <v>3</v>
      </c>
      <c r="K838" t="s">
        <v>3</v>
      </c>
      <c r="L838" s="57" t="str">
        <f>IF(OR(H_24!$F838="---",H_24!$F838="infeas",H_24!$F838="inf"),"---",(H_24!$F838/M838)-1)</f>
        <v>---</v>
      </c>
      <c r="M838" s="20">
        <f>Model_dem!L578</f>
        <v>1091</v>
      </c>
      <c r="N838">
        <f>Model_dem!G578</f>
        <v>1094</v>
      </c>
      <c r="AE838" t="s">
        <v>530</v>
      </c>
      <c r="AF838">
        <v>3</v>
      </c>
      <c r="AG838">
        <v>0</v>
      </c>
      <c r="AH838">
        <v>0.1</v>
      </c>
      <c r="AI838">
        <v>50</v>
      </c>
      <c r="AJ838" t="s">
        <v>511</v>
      </c>
      <c r="AK838" t="s">
        <v>511</v>
      </c>
      <c r="AL838" t="s">
        <v>511</v>
      </c>
      <c r="AM838" t="s">
        <v>511</v>
      </c>
      <c r="AN838" t="s">
        <v>511</v>
      </c>
    </row>
    <row r="839" spans="1:41" x14ac:dyDescent="0.3">
      <c r="A839" s="65" t="s">
        <v>522</v>
      </c>
      <c r="B839" s="66">
        <v>1</v>
      </c>
      <c r="C839" s="66">
        <v>5</v>
      </c>
      <c r="D839" s="66">
        <v>0.1</v>
      </c>
      <c r="E839" t="s">
        <v>0</v>
      </c>
      <c r="F839" t="s">
        <v>3</v>
      </c>
      <c r="G839" s="39" t="e">
        <f t="shared" ref="G839:G902" si="72">IF(N839="---","---",(F839-N839)/N839)</f>
        <v>#VALUE!</v>
      </c>
      <c r="H839" t="s">
        <v>3</v>
      </c>
      <c r="K839" t="s">
        <v>3</v>
      </c>
      <c r="L839" s="57" t="str">
        <f>IF(OR(H_24!$F839="---",H_24!$F839="infeas",H_24!$F839="inf"),"---",(H_24!$F839/M839)-1)</f>
        <v>---</v>
      </c>
      <c r="M839" s="20">
        <f>Model_dem!L579</f>
        <v>1091</v>
      </c>
      <c r="N839">
        <f>Model_dem!G579</f>
        <v>1094</v>
      </c>
      <c r="AE839" t="s">
        <v>530</v>
      </c>
      <c r="AF839">
        <v>3</v>
      </c>
      <c r="AG839">
        <v>0</v>
      </c>
      <c r="AH839">
        <v>0.15</v>
      </c>
      <c r="AI839">
        <v>50</v>
      </c>
      <c r="AJ839" t="s">
        <v>511</v>
      </c>
      <c r="AK839" t="s">
        <v>511</v>
      </c>
      <c r="AL839" t="s">
        <v>511</v>
      </c>
      <c r="AM839" t="s">
        <v>511</v>
      </c>
      <c r="AN839" t="s">
        <v>511</v>
      </c>
    </row>
    <row r="840" spans="1:41" x14ac:dyDescent="0.3">
      <c r="A840" s="68" t="s">
        <v>522</v>
      </c>
      <c r="B840" s="20">
        <v>1</v>
      </c>
      <c r="C840" s="20">
        <v>5</v>
      </c>
      <c r="D840" s="20">
        <v>0.15</v>
      </c>
      <c r="E840" t="s">
        <v>1</v>
      </c>
      <c r="F840" t="s">
        <v>3</v>
      </c>
      <c r="G840" s="39" t="e">
        <f t="shared" si="72"/>
        <v>#VALUE!</v>
      </c>
      <c r="H840" t="s">
        <v>3</v>
      </c>
      <c r="K840" t="s">
        <v>3</v>
      </c>
      <c r="L840" s="57" t="str">
        <f>IF(OR(H_24!$F840="---",H_24!$F840="infeas",H_24!$F840="inf"),"---",(H_24!$F840/M840)-1)</f>
        <v>---</v>
      </c>
      <c r="M840" s="20">
        <f>Model_dem!L580</f>
        <v>1091</v>
      </c>
      <c r="N840">
        <f>Model_dem!G580</f>
        <v>1095</v>
      </c>
      <c r="AE840" t="s">
        <v>530</v>
      </c>
      <c r="AF840">
        <v>3</v>
      </c>
      <c r="AG840">
        <v>0</v>
      </c>
      <c r="AH840">
        <v>0.2</v>
      </c>
      <c r="AI840">
        <v>50</v>
      </c>
      <c r="AJ840" t="s">
        <v>511</v>
      </c>
      <c r="AK840" t="s">
        <v>511</v>
      </c>
      <c r="AL840" t="s">
        <v>511</v>
      </c>
      <c r="AM840" t="s">
        <v>511</v>
      </c>
      <c r="AN840" t="s">
        <v>511</v>
      </c>
    </row>
    <row r="841" spans="1:41" x14ac:dyDescent="0.3">
      <c r="A841" s="65" t="s">
        <v>522</v>
      </c>
      <c r="B841" s="66">
        <v>1</v>
      </c>
      <c r="C841" s="66">
        <v>5</v>
      </c>
      <c r="D841" s="66">
        <v>0.2</v>
      </c>
      <c r="E841" t="s">
        <v>0</v>
      </c>
      <c r="F841" t="s">
        <v>3</v>
      </c>
      <c r="G841" s="39" t="e">
        <f t="shared" si="72"/>
        <v>#VALUE!</v>
      </c>
      <c r="H841" t="s">
        <v>3</v>
      </c>
      <c r="K841" t="s">
        <v>3</v>
      </c>
      <c r="L841" s="57" t="str">
        <f>IF(OR(H_24!$F841="---",H_24!$F841="infeas",H_24!$F841="inf"),"---",(H_24!$F841/M841)-1)</f>
        <v>---</v>
      </c>
      <c r="M841" s="20">
        <f>Model_dem!L581</f>
        <v>1091</v>
      </c>
      <c r="N841">
        <f>Model_dem!G581</f>
        <v>1095</v>
      </c>
      <c r="AE841" t="s">
        <v>530</v>
      </c>
      <c r="AF841">
        <v>3</v>
      </c>
      <c r="AG841">
        <v>10</v>
      </c>
      <c r="AH841">
        <v>0.05</v>
      </c>
      <c r="AI841">
        <v>50</v>
      </c>
      <c r="AJ841" t="s">
        <v>511</v>
      </c>
      <c r="AK841" t="s">
        <v>511</v>
      </c>
      <c r="AL841" t="s">
        <v>511</v>
      </c>
      <c r="AM841" t="s">
        <v>511</v>
      </c>
      <c r="AN841" t="s">
        <v>511</v>
      </c>
    </row>
    <row r="842" spans="1:41" x14ac:dyDescent="0.3">
      <c r="A842" s="68" t="s">
        <v>522</v>
      </c>
      <c r="B842" s="20">
        <v>1</v>
      </c>
      <c r="C842" s="20">
        <v>10</v>
      </c>
      <c r="D842" s="20">
        <v>0.05</v>
      </c>
      <c r="E842" t="s">
        <v>1</v>
      </c>
      <c r="F842" t="s">
        <v>3</v>
      </c>
      <c r="G842" s="39" t="e">
        <f t="shared" si="72"/>
        <v>#VALUE!</v>
      </c>
      <c r="H842" t="s">
        <v>3</v>
      </c>
      <c r="K842" t="s">
        <v>3</v>
      </c>
      <c r="L842" s="57" t="str">
        <f>IF(OR(H_24!$F842="---",H_24!$F842="infeas",H_24!$F842="inf"),"---",(H_24!$F842/M842)-1)</f>
        <v>---</v>
      </c>
      <c r="M842" s="20">
        <f>Model_dem!L582</f>
        <v>1091</v>
      </c>
      <c r="N842">
        <f>Model_dem!G582</f>
        <v>1094</v>
      </c>
      <c r="AE842" t="s">
        <v>530</v>
      </c>
      <c r="AF842">
        <v>3</v>
      </c>
      <c r="AG842">
        <v>10</v>
      </c>
      <c r="AH842">
        <v>0.1</v>
      </c>
      <c r="AI842">
        <v>50</v>
      </c>
      <c r="AJ842" t="s">
        <v>511</v>
      </c>
      <c r="AK842" t="s">
        <v>511</v>
      </c>
      <c r="AL842" t="s">
        <v>511</v>
      </c>
      <c r="AM842" t="s">
        <v>511</v>
      </c>
      <c r="AN842" t="s">
        <v>511</v>
      </c>
    </row>
    <row r="843" spans="1:41" x14ac:dyDescent="0.3">
      <c r="A843" s="65" t="s">
        <v>522</v>
      </c>
      <c r="B843" s="66">
        <v>1</v>
      </c>
      <c r="C843" s="66">
        <v>10</v>
      </c>
      <c r="D843" s="66">
        <v>0.1</v>
      </c>
      <c r="E843" t="s">
        <v>0</v>
      </c>
      <c r="F843" t="s">
        <v>3</v>
      </c>
      <c r="G843" s="39" t="e">
        <f t="shared" si="72"/>
        <v>#VALUE!</v>
      </c>
      <c r="H843" t="s">
        <v>3</v>
      </c>
      <c r="K843" t="s">
        <v>3</v>
      </c>
      <c r="L843" s="57" t="str">
        <f>IF(OR(H_24!$F843="---",H_24!$F843="infeas",H_24!$F843="inf"),"---",(H_24!$F843/M843)-1)</f>
        <v>---</v>
      </c>
      <c r="M843" s="20">
        <f>Model_dem!L583</f>
        <v>1091</v>
      </c>
      <c r="N843">
        <f>Model_dem!G583</f>
        <v>1094</v>
      </c>
      <c r="AE843" t="s">
        <v>530</v>
      </c>
      <c r="AF843">
        <v>3</v>
      </c>
      <c r="AG843">
        <v>10</v>
      </c>
      <c r="AH843">
        <v>0.15</v>
      </c>
      <c r="AI843">
        <v>50</v>
      </c>
      <c r="AJ843" t="s">
        <v>511</v>
      </c>
      <c r="AK843" t="s">
        <v>511</v>
      </c>
      <c r="AL843" t="s">
        <v>511</v>
      </c>
      <c r="AM843" t="s">
        <v>511</v>
      </c>
      <c r="AN843" t="s">
        <v>511</v>
      </c>
    </row>
    <row r="844" spans="1:41" x14ac:dyDescent="0.3">
      <c r="A844" s="68" t="s">
        <v>522</v>
      </c>
      <c r="B844" s="20">
        <v>1</v>
      </c>
      <c r="C844" s="20">
        <v>10</v>
      </c>
      <c r="D844" s="20">
        <v>0.15</v>
      </c>
      <c r="E844" t="s">
        <v>0</v>
      </c>
      <c r="F844" t="s">
        <v>3</v>
      </c>
      <c r="G844" s="39" t="e">
        <f t="shared" si="72"/>
        <v>#VALUE!</v>
      </c>
      <c r="H844" t="s">
        <v>3</v>
      </c>
      <c r="K844" t="s">
        <v>3</v>
      </c>
      <c r="L844" s="57" t="str">
        <f>IF(OR(H_24!$F844="---",H_24!$F844="infeas",H_24!$F844="inf"),"---",(H_24!$F844/M844)-1)</f>
        <v>---</v>
      </c>
      <c r="M844" s="20">
        <f>Model_dem!L584</f>
        <v>1091</v>
      </c>
      <c r="N844">
        <f>Model_dem!G584</f>
        <v>1095</v>
      </c>
      <c r="AE844" t="s">
        <v>530</v>
      </c>
      <c r="AF844">
        <v>3</v>
      </c>
      <c r="AG844">
        <v>10</v>
      </c>
      <c r="AH844">
        <v>0.2</v>
      </c>
      <c r="AI844">
        <v>50</v>
      </c>
      <c r="AJ844" t="s">
        <v>511</v>
      </c>
      <c r="AK844" t="s">
        <v>511</v>
      </c>
      <c r="AL844" t="s">
        <v>511</v>
      </c>
      <c r="AM844" t="s">
        <v>511</v>
      </c>
      <c r="AN844" t="s">
        <v>511</v>
      </c>
    </row>
    <row r="845" spans="1:41" x14ac:dyDescent="0.3">
      <c r="A845" s="65" t="s">
        <v>522</v>
      </c>
      <c r="B845" s="66">
        <v>1</v>
      </c>
      <c r="C845" s="66">
        <v>10</v>
      </c>
      <c r="D845" s="66">
        <v>0.2</v>
      </c>
      <c r="E845" t="s">
        <v>0</v>
      </c>
      <c r="F845" t="s">
        <v>3</v>
      </c>
      <c r="G845" s="39" t="e">
        <f t="shared" si="72"/>
        <v>#VALUE!</v>
      </c>
      <c r="H845" t="s">
        <v>3</v>
      </c>
      <c r="K845" t="s">
        <v>3</v>
      </c>
      <c r="L845" s="57" t="str">
        <f>IF(OR(H_24!$F845="---",H_24!$F845="infeas",H_24!$F845="inf"),"---",(H_24!$F845/M845)-1)</f>
        <v>---</v>
      </c>
      <c r="M845" s="20">
        <f>Model_dem!L585</f>
        <v>1091</v>
      </c>
      <c r="N845">
        <f>Model_dem!G585</f>
        <v>1095</v>
      </c>
      <c r="AE845" t="s">
        <v>530</v>
      </c>
      <c r="AF845">
        <v>3</v>
      </c>
      <c r="AG845">
        <v>25</v>
      </c>
      <c r="AH845">
        <v>0.05</v>
      </c>
      <c r="AI845">
        <v>50</v>
      </c>
      <c r="AJ845" t="s">
        <v>511</v>
      </c>
      <c r="AK845" t="s">
        <v>511</v>
      </c>
      <c r="AL845" t="s">
        <v>511</v>
      </c>
      <c r="AM845" t="s">
        <v>511</v>
      </c>
      <c r="AN845" t="s">
        <v>511</v>
      </c>
    </row>
    <row r="846" spans="1:41" x14ac:dyDescent="0.3">
      <c r="A846" s="68" t="s">
        <v>522</v>
      </c>
      <c r="B846" s="20">
        <v>1</v>
      </c>
      <c r="C846" s="20">
        <v>25</v>
      </c>
      <c r="D846" s="20">
        <v>0.05</v>
      </c>
      <c r="E846" t="s">
        <v>0</v>
      </c>
      <c r="F846" t="s">
        <v>3</v>
      </c>
      <c r="G846" s="39" t="e">
        <f t="shared" si="72"/>
        <v>#VALUE!</v>
      </c>
      <c r="H846" t="s">
        <v>3</v>
      </c>
      <c r="K846" t="s">
        <v>3</v>
      </c>
      <c r="L846" s="57" t="str">
        <f>IF(OR(H_24!$F846="---",H_24!$F846="infeas",H_24!$F846="inf"),"---",(H_24!$F846/M846)-1)</f>
        <v>---</v>
      </c>
      <c r="M846" s="20">
        <f>Model_dem!L586</f>
        <v>1091</v>
      </c>
      <c r="N846">
        <f>Model_dem!G586</f>
        <v>1095</v>
      </c>
      <c r="AE846" t="s">
        <v>530</v>
      </c>
      <c r="AF846">
        <v>3</v>
      </c>
      <c r="AG846">
        <v>25</v>
      </c>
      <c r="AH846">
        <v>0.1</v>
      </c>
      <c r="AI846">
        <v>50</v>
      </c>
      <c r="AJ846" t="s">
        <v>511</v>
      </c>
      <c r="AK846" t="s">
        <v>511</v>
      </c>
      <c r="AL846" t="s">
        <v>511</v>
      </c>
      <c r="AM846" t="s">
        <v>511</v>
      </c>
      <c r="AN846" t="s">
        <v>511</v>
      </c>
    </row>
    <row r="847" spans="1:41" x14ac:dyDescent="0.3">
      <c r="A847" s="65" t="s">
        <v>522</v>
      </c>
      <c r="B847" s="66">
        <v>1</v>
      </c>
      <c r="C847" s="66">
        <v>25</v>
      </c>
      <c r="D847" s="66">
        <v>0.1</v>
      </c>
      <c r="E847" t="s">
        <v>0</v>
      </c>
      <c r="F847" t="s">
        <v>3</v>
      </c>
      <c r="G847" s="39" t="e">
        <f t="shared" si="72"/>
        <v>#VALUE!</v>
      </c>
      <c r="H847" t="s">
        <v>3</v>
      </c>
      <c r="K847" t="s">
        <v>3</v>
      </c>
      <c r="L847" s="57" t="str">
        <f>IF(OR(H_24!$F847="---",H_24!$F847="infeas",H_24!$F847="inf"),"---",(H_24!$F847/M847)-1)</f>
        <v>---</v>
      </c>
      <c r="M847" s="20">
        <f>Model_dem!L587</f>
        <v>1091</v>
      </c>
      <c r="N847">
        <f>Model_dem!G587</f>
        <v>1109</v>
      </c>
      <c r="AE847" t="s">
        <v>530</v>
      </c>
      <c r="AF847">
        <v>3</v>
      </c>
      <c r="AG847">
        <v>25</v>
      </c>
      <c r="AH847">
        <v>0.15</v>
      </c>
      <c r="AI847">
        <v>50</v>
      </c>
      <c r="AJ847" t="s">
        <v>511</v>
      </c>
      <c r="AK847" t="s">
        <v>511</v>
      </c>
      <c r="AL847" t="s">
        <v>511</v>
      </c>
      <c r="AM847" t="s">
        <v>511</v>
      </c>
      <c r="AN847" t="s">
        <v>511</v>
      </c>
    </row>
    <row r="848" spans="1:41" x14ac:dyDescent="0.3">
      <c r="A848" s="68" t="s">
        <v>522</v>
      </c>
      <c r="B848" s="20">
        <v>1</v>
      </c>
      <c r="C848" s="20">
        <v>25</v>
      </c>
      <c r="D848" s="20">
        <v>0.15</v>
      </c>
      <c r="E848" t="s">
        <v>1</v>
      </c>
      <c r="F848" t="s">
        <v>3</v>
      </c>
      <c r="G848" s="39" t="e">
        <f t="shared" si="72"/>
        <v>#VALUE!</v>
      </c>
      <c r="H848" t="s">
        <v>3</v>
      </c>
      <c r="K848" t="s">
        <v>3</v>
      </c>
      <c r="L848" s="57" t="str">
        <f>IF(OR(H_24!$F848="---",H_24!$F848="infeas",H_24!$F848="inf"),"---",(H_24!$F848/M848)-1)</f>
        <v>---</v>
      </c>
      <c r="M848" s="20">
        <f>Model_dem!L588</f>
        <v>1091</v>
      </c>
      <c r="N848">
        <f>Model_dem!G588</f>
        <v>1132</v>
      </c>
      <c r="AE848" t="s">
        <v>530</v>
      </c>
      <c r="AF848">
        <v>3</v>
      </c>
      <c r="AG848">
        <v>25</v>
      </c>
      <c r="AH848">
        <v>0.2</v>
      </c>
      <c r="AI848">
        <v>50</v>
      </c>
      <c r="AJ848" t="s">
        <v>511</v>
      </c>
      <c r="AK848" t="s">
        <v>511</v>
      </c>
      <c r="AL848" t="s">
        <v>511</v>
      </c>
      <c r="AM848" t="s">
        <v>511</v>
      </c>
      <c r="AN848" t="s">
        <v>511</v>
      </c>
    </row>
    <row r="849" spans="1:41" x14ac:dyDescent="0.3">
      <c r="A849" s="65" t="s">
        <v>522</v>
      </c>
      <c r="B849" s="66">
        <v>1</v>
      </c>
      <c r="C849" s="66">
        <v>25</v>
      </c>
      <c r="D849" s="66">
        <v>0.2</v>
      </c>
      <c r="E849" t="s">
        <v>0</v>
      </c>
      <c r="F849" t="s">
        <v>3</v>
      </c>
      <c r="G849" s="39" t="e">
        <f t="shared" si="72"/>
        <v>#VALUE!</v>
      </c>
      <c r="H849" t="s">
        <v>3</v>
      </c>
      <c r="K849" t="s">
        <v>3</v>
      </c>
      <c r="L849" s="57" t="str">
        <f>IF(OR(H_24!$F849="---",H_24!$F849="infeas",H_24!$F849="inf"),"---",(H_24!$F849/M849)-1)</f>
        <v>---</v>
      </c>
      <c r="M849" s="20">
        <f>Model_dem!L589</f>
        <v>1091</v>
      </c>
      <c r="N849">
        <f>Model_dem!G589</f>
        <v>1132</v>
      </c>
      <c r="AE849" t="s">
        <v>530</v>
      </c>
      <c r="AF849">
        <v>3</v>
      </c>
      <c r="AG849">
        <v>50</v>
      </c>
      <c r="AH849">
        <v>0.05</v>
      </c>
      <c r="AI849">
        <v>50</v>
      </c>
      <c r="AJ849" t="s">
        <v>511</v>
      </c>
      <c r="AK849" t="s">
        <v>511</v>
      </c>
      <c r="AL849" t="s">
        <v>511</v>
      </c>
      <c r="AM849" t="s">
        <v>511</v>
      </c>
      <c r="AN849" t="s">
        <v>511</v>
      </c>
    </row>
    <row r="850" spans="1:41" x14ac:dyDescent="0.3">
      <c r="A850" s="68" t="s">
        <v>522</v>
      </c>
      <c r="B850" s="20">
        <v>1</v>
      </c>
      <c r="C850" s="20">
        <v>50</v>
      </c>
      <c r="D850" s="20">
        <v>0.05</v>
      </c>
      <c r="E850" t="s">
        <v>0</v>
      </c>
      <c r="F850" t="s">
        <v>3</v>
      </c>
      <c r="G850" s="39" t="e">
        <f t="shared" si="72"/>
        <v>#VALUE!</v>
      </c>
      <c r="H850" t="s">
        <v>3</v>
      </c>
      <c r="K850" t="s">
        <v>3</v>
      </c>
      <c r="L850" s="57" t="str">
        <f>IF(OR(H_24!$F850="---",H_24!$F850="infeas",H_24!$F850="inf"),"---",(H_24!$F850/M850)-1)</f>
        <v>---</v>
      </c>
      <c r="M850" s="20">
        <f>Model_dem!L590</f>
        <v>1091</v>
      </c>
      <c r="N850">
        <f>Model_dem!G590</f>
        <v>1097</v>
      </c>
      <c r="AE850" t="s">
        <v>530</v>
      </c>
      <c r="AF850">
        <v>3</v>
      </c>
      <c r="AG850">
        <v>50</v>
      </c>
      <c r="AH850">
        <v>0.1</v>
      </c>
      <c r="AI850">
        <v>50</v>
      </c>
      <c r="AJ850" t="s">
        <v>511</v>
      </c>
      <c r="AK850" t="s">
        <v>511</v>
      </c>
      <c r="AL850" t="s">
        <v>511</v>
      </c>
      <c r="AM850" t="s">
        <v>511</v>
      </c>
      <c r="AN850" t="s">
        <v>511</v>
      </c>
    </row>
    <row r="851" spans="1:41" x14ac:dyDescent="0.3">
      <c r="A851" s="65" t="s">
        <v>522</v>
      </c>
      <c r="B851" s="66">
        <v>1</v>
      </c>
      <c r="C851" s="66">
        <v>50</v>
      </c>
      <c r="D851" s="66">
        <v>0.1</v>
      </c>
      <c r="E851" t="s">
        <v>1</v>
      </c>
      <c r="F851" t="s">
        <v>3</v>
      </c>
      <c r="G851" s="39" t="e">
        <f t="shared" si="72"/>
        <v>#VALUE!</v>
      </c>
      <c r="H851" t="s">
        <v>3</v>
      </c>
      <c r="K851" t="s">
        <v>3</v>
      </c>
      <c r="L851" s="57" t="str">
        <f>IF(OR(H_24!$F851="---",H_24!$F851="infeas",H_24!$F851="inf"),"---",(H_24!$F851/M851)-1)</f>
        <v>---</v>
      </c>
      <c r="M851" s="20">
        <f>Model_dem!L591</f>
        <v>1091</v>
      </c>
      <c r="N851">
        <f>Model_dem!G591</f>
        <v>1132</v>
      </c>
      <c r="AE851" t="s">
        <v>530</v>
      </c>
      <c r="AF851">
        <v>3</v>
      </c>
      <c r="AG851">
        <v>50</v>
      </c>
      <c r="AH851">
        <v>0.15</v>
      </c>
      <c r="AI851">
        <v>50</v>
      </c>
      <c r="AJ851" t="s">
        <v>511</v>
      </c>
      <c r="AK851" t="s">
        <v>511</v>
      </c>
      <c r="AL851" t="s">
        <v>511</v>
      </c>
      <c r="AM851" t="s">
        <v>511</v>
      </c>
      <c r="AN851" t="s">
        <v>511</v>
      </c>
    </row>
    <row r="852" spans="1:41" x14ac:dyDescent="0.3">
      <c r="A852" s="68" t="s">
        <v>522</v>
      </c>
      <c r="B852" s="20">
        <v>1</v>
      </c>
      <c r="C852" s="20">
        <v>50</v>
      </c>
      <c r="D852" s="20">
        <v>0.15</v>
      </c>
      <c r="E852" t="s">
        <v>1</v>
      </c>
      <c r="F852" t="s">
        <v>3</v>
      </c>
      <c r="G852" s="39" t="e">
        <f t="shared" si="72"/>
        <v>#VALUE!</v>
      </c>
      <c r="H852" t="s">
        <v>3</v>
      </c>
      <c r="K852" t="s">
        <v>3</v>
      </c>
      <c r="L852" s="57" t="str">
        <f>IF(OR(H_24!$F852="---",H_24!$F852="infeas",H_24!$F852="inf"),"---",(H_24!$F852/M852)-1)</f>
        <v>---</v>
      </c>
      <c r="M852" s="20">
        <f>Model_dem!L592</f>
        <v>1091</v>
      </c>
      <c r="N852">
        <f>Model_dem!G592</f>
        <v>1157</v>
      </c>
      <c r="AE852" t="s">
        <v>530</v>
      </c>
      <c r="AF852">
        <v>3</v>
      </c>
      <c r="AG852">
        <v>50</v>
      </c>
      <c r="AH852">
        <v>0.2</v>
      </c>
      <c r="AI852">
        <v>50</v>
      </c>
      <c r="AJ852" t="s">
        <v>511</v>
      </c>
      <c r="AK852" t="s">
        <v>511</v>
      </c>
      <c r="AL852" t="s">
        <v>511</v>
      </c>
      <c r="AM852" t="s">
        <v>511</v>
      </c>
      <c r="AN852" t="s">
        <v>511</v>
      </c>
    </row>
    <row r="853" spans="1:41" x14ac:dyDescent="0.3">
      <c r="A853" s="65" t="s">
        <v>522</v>
      </c>
      <c r="B853" s="66">
        <v>1</v>
      </c>
      <c r="C853" s="66">
        <v>50</v>
      </c>
      <c r="D853" s="66">
        <v>0.2</v>
      </c>
      <c r="E853" t="s">
        <v>2</v>
      </c>
      <c r="F853" t="s">
        <v>3</v>
      </c>
      <c r="G853" s="39" t="str">
        <f t="shared" si="72"/>
        <v>---</v>
      </c>
      <c r="H853" t="s">
        <v>3</v>
      </c>
      <c r="K853" t="s">
        <v>3</v>
      </c>
      <c r="L853" s="57" t="str">
        <f>IF(OR(H_24!$F853="---",H_24!$F853="infeas",H_24!$F853="inf"),"---",(H_24!$F853/M853)-1)</f>
        <v>---</v>
      </c>
      <c r="M853" s="20">
        <f>Model_dem!L593</f>
        <v>1091</v>
      </c>
      <c r="N853" t="str">
        <f>Model_dem!G593</f>
        <v>---</v>
      </c>
      <c r="AE853" t="s">
        <v>528</v>
      </c>
      <c r="AF853">
        <v>0</v>
      </c>
      <c r="AG853">
        <v>0</v>
      </c>
      <c r="AH853">
        <v>0.05</v>
      </c>
      <c r="AI853">
        <v>100</v>
      </c>
      <c r="AJ853">
        <v>1034</v>
      </c>
      <c r="AK853">
        <v>26.810199999999998</v>
      </c>
      <c r="AL853">
        <v>7</v>
      </c>
      <c r="AM853">
        <v>2047</v>
      </c>
      <c r="AN853">
        <v>1800.03</v>
      </c>
      <c r="AO853">
        <v>79101</v>
      </c>
    </row>
    <row r="854" spans="1:41" x14ac:dyDescent="0.3">
      <c r="A854" s="68" t="s">
        <v>522</v>
      </c>
      <c r="B854" s="20">
        <v>2</v>
      </c>
      <c r="C854" s="20">
        <v>5</v>
      </c>
      <c r="D854" s="20">
        <v>0.05</v>
      </c>
      <c r="E854" t="s">
        <v>0</v>
      </c>
      <c r="F854" t="s">
        <v>3</v>
      </c>
      <c r="G854" s="39" t="e">
        <f t="shared" si="72"/>
        <v>#VALUE!</v>
      </c>
      <c r="H854" t="s">
        <v>3</v>
      </c>
      <c r="K854" t="s">
        <v>3</v>
      </c>
      <c r="L854" s="57" t="str">
        <f>IF(OR(H_24!$F854="---",H_24!$F854="infeas",H_24!$F854="inf"),"---",(H_24!$F854/M854)-1)</f>
        <v>---</v>
      </c>
      <c r="M854" s="20">
        <f>Model_dem!L594</f>
        <v>1091</v>
      </c>
      <c r="N854">
        <f>Model_dem!G594</f>
        <v>1094</v>
      </c>
      <c r="AE854" t="s">
        <v>528</v>
      </c>
      <c r="AF854">
        <v>0</v>
      </c>
      <c r="AG854">
        <v>0</v>
      </c>
      <c r="AH854">
        <v>0.1</v>
      </c>
      <c r="AI854">
        <v>100</v>
      </c>
      <c r="AJ854">
        <v>1034</v>
      </c>
      <c r="AK854">
        <v>37.866900000000001</v>
      </c>
      <c r="AL854">
        <v>11</v>
      </c>
      <c r="AM854">
        <v>1997</v>
      </c>
      <c r="AN854">
        <v>1800.02</v>
      </c>
      <c r="AO854">
        <v>88952</v>
      </c>
    </row>
    <row r="855" spans="1:41" x14ac:dyDescent="0.3">
      <c r="A855" s="65" t="s">
        <v>522</v>
      </c>
      <c r="B855" s="66">
        <v>2</v>
      </c>
      <c r="C855" s="66">
        <v>5</v>
      </c>
      <c r="D855" s="66">
        <v>0.1</v>
      </c>
      <c r="E855" t="s">
        <v>0</v>
      </c>
      <c r="F855" t="s">
        <v>3</v>
      </c>
      <c r="G855" s="39" t="e">
        <f t="shared" si="72"/>
        <v>#VALUE!</v>
      </c>
      <c r="H855" t="s">
        <v>3</v>
      </c>
      <c r="K855" t="s">
        <v>3</v>
      </c>
      <c r="L855" s="57" t="str">
        <f>IF(OR(H_24!$F855="---",H_24!$F855="infeas",H_24!$F855="inf"),"---",(H_24!$F855/M855)-1)</f>
        <v>---</v>
      </c>
      <c r="M855" s="20">
        <f>Model_dem!L595</f>
        <v>1091</v>
      </c>
      <c r="N855">
        <f>Model_dem!G595</f>
        <v>1094</v>
      </c>
      <c r="AE855" t="s">
        <v>528</v>
      </c>
      <c r="AF855">
        <v>0</v>
      </c>
      <c r="AG855">
        <v>0</v>
      </c>
      <c r="AH855">
        <v>0.15</v>
      </c>
      <c r="AI855">
        <v>100</v>
      </c>
      <c r="AJ855">
        <v>1034</v>
      </c>
      <c r="AK855">
        <v>21.9939</v>
      </c>
      <c r="AL855">
        <v>2</v>
      </c>
      <c r="AM855">
        <v>1452</v>
      </c>
      <c r="AN855">
        <v>1800.01</v>
      </c>
      <c r="AO855">
        <v>70488</v>
      </c>
    </row>
    <row r="856" spans="1:41" x14ac:dyDescent="0.3">
      <c r="A856" s="68" t="s">
        <v>522</v>
      </c>
      <c r="B856" s="20">
        <v>2</v>
      </c>
      <c r="C856" s="20">
        <v>5</v>
      </c>
      <c r="D856" s="20">
        <v>0.15</v>
      </c>
      <c r="E856" t="s">
        <v>0</v>
      </c>
      <c r="F856" t="s">
        <v>3</v>
      </c>
      <c r="G856" s="39" t="e">
        <f t="shared" si="72"/>
        <v>#VALUE!</v>
      </c>
      <c r="H856" t="s">
        <v>3</v>
      </c>
      <c r="K856" t="s">
        <v>3</v>
      </c>
      <c r="L856" s="57" t="str">
        <f>IF(OR(H_24!$F856="---",H_24!$F856="infeas",H_24!$F856="inf"),"---",(H_24!$F856/M856)-1)</f>
        <v>---</v>
      </c>
      <c r="M856" s="20">
        <f>Model_dem!L596</f>
        <v>1091</v>
      </c>
      <c r="N856">
        <f>Model_dem!G596</f>
        <v>1095</v>
      </c>
      <c r="AE856" t="s">
        <v>528</v>
      </c>
      <c r="AF856">
        <v>0</v>
      </c>
      <c r="AG856">
        <v>0</v>
      </c>
      <c r="AH856">
        <v>0.2</v>
      </c>
      <c r="AI856">
        <v>100</v>
      </c>
      <c r="AJ856">
        <v>1034</v>
      </c>
      <c r="AK856">
        <v>21.008800000000001</v>
      </c>
      <c r="AL856">
        <v>2</v>
      </c>
      <c r="AM856">
        <v>2372</v>
      </c>
      <c r="AN856">
        <v>1800.08</v>
      </c>
      <c r="AO856">
        <v>85019</v>
      </c>
    </row>
    <row r="857" spans="1:41" x14ac:dyDescent="0.3">
      <c r="A857" s="65" t="s">
        <v>522</v>
      </c>
      <c r="B857" s="66">
        <v>2</v>
      </c>
      <c r="C857" s="66">
        <v>5</v>
      </c>
      <c r="D857" s="66">
        <v>0.2</v>
      </c>
      <c r="E857" t="s">
        <v>0</v>
      </c>
      <c r="F857" t="s">
        <v>3</v>
      </c>
      <c r="G857" s="39" t="e">
        <f t="shared" si="72"/>
        <v>#VALUE!</v>
      </c>
      <c r="H857" t="s">
        <v>3</v>
      </c>
      <c r="K857" t="s">
        <v>3</v>
      </c>
      <c r="L857" s="57" t="str">
        <f>IF(OR(H_24!$F857="---",H_24!$F857="infeas",H_24!$F857="inf"),"---",(H_24!$F857/M857)-1)</f>
        <v>---</v>
      </c>
      <c r="M857" s="20">
        <f>Model_dem!L597</f>
        <v>1091</v>
      </c>
      <c r="N857">
        <f>Model_dem!G597</f>
        <v>1109</v>
      </c>
      <c r="AE857" t="s">
        <v>528</v>
      </c>
      <c r="AF857">
        <v>1</v>
      </c>
      <c r="AG857">
        <v>5</v>
      </c>
      <c r="AH857">
        <v>0.05</v>
      </c>
      <c r="AI857">
        <v>100</v>
      </c>
      <c r="AJ857">
        <v>1034</v>
      </c>
      <c r="AK857">
        <v>48.2789</v>
      </c>
      <c r="AL857">
        <v>5</v>
      </c>
      <c r="AM857">
        <v>505</v>
      </c>
      <c r="AN857">
        <v>1800.42</v>
      </c>
      <c r="AO857">
        <v>26171</v>
      </c>
    </row>
    <row r="858" spans="1:41" x14ac:dyDescent="0.3">
      <c r="A858" s="68" t="s">
        <v>522</v>
      </c>
      <c r="B858" s="20">
        <v>2</v>
      </c>
      <c r="C858" s="20">
        <v>10</v>
      </c>
      <c r="D858" s="20">
        <v>0.05</v>
      </c>
      <c r="E858" t="s">
        <v>0</v>
      </c>
      <c r="F858" t="s">
        <v>3</v>
      </c>
      <c r="G858" s="39" t="e">
        <f t="shared" si="72"/>
        <v>#VALUE!</v>
      </c>
      <c r="H858" t="s">
        <v>3</v>
      </c>
      <c r="K858" t="s">
        <v>3</v>
      </c>
      <c r="L858" s="57" t="str">
        <f>IF(OR(H_24!$F858="---",H_24!$F858="infeas",H_24!$F858="inf"),"---",(H_24!$F858/M858)-1)</f>
        <v>---</v>
      </c>
      <c r="M858" s="20">
        <f>Model_dem!L598</f>
        <v>1091</v>
      </c>
      <c r="N858">
        <f>Model_dem!G598</f>
        <v>1094</v>
      </c>
      <c r="AE858" t="s">
        <v>528</v>
      </c>
      <c r="AF858">
        <v>1</v>
      </c>
      <c r="AG858">
        <v>5</v>
      </c>
      <c r="AH858">
        <v>0.1</v>
      </c>
      <c r="AI858">
        <v>100</v>
      </c>
      <c r="AJ858">
        <v>1042</v>
      </c>
      <c r="AK858">
        <v>115.53700000000001</v>
      </c>
      <c r="AL858">
        <v>5</v>
      </c>
      <c r="AM858">
        <v>279</v>
      </c>
      <c r="AN858">
        <v>1800.27</v>
      </c>
      <c r="AO858">
        <v>20413</v>
      </c>
    </row>
    <row r="859" spans="1:41" x14ac:dyDescent="0.3">
      <c r="A859" s="65" t="s">
        <v>522</v>
      </c>
      <c r="B859" s="66">
        <v>2</v>
      </c>
      <c r="C859" s="66">
        <v>10</v>
      </c>
      <c r="D859" s="66">
        <v>0.1</v>
      </c>
      <c r="E859" t="s">
        <v>0</v>
      </c>
      <c r="F859" t="s">
        <v>3</v>
      </c>
      <c r="G859" s="39" t="e">
        <f t="shared" si="72"/>
        <v>#VALUE!</v>
      </c>
      <c r="H859" t="s">
        <v>3</v>
      </c>
      <c r="K859" t="s">
        <v>3</v>
      </c>
      <c r="L859" s="57" t="str">
        <f>IF(OR(H_24!$F859="---",H_24!$F859="infeas",H_24!$F859="inf"),"---",(H_24!$F859/M859)-1)</f>
        <v>---</v>
      </c>
      <c r="M859" s="20">
        <f>Model_dem!L599</f>
        <v>1091</v>
      </c>
      <c r="N859">
        <f>Model_dem!G599</f>
        <v>1109</v>
      </c>
      <c r="AE859" t="s">
        <v>528</v>
      </c>
      <c r="AF859">
        <v>1</v>
      </c>
      <c r="AG859">
        <v>5</v>
      </c>
      <c r="AH859">
        <v>0.15</v>
      </c>
      <c r="AI859">
        <v>100</v>
      </c>
      <c r="AJ859">
        <v>1044</v>
      </c>
      <c r="AK859">
        <v>76.427599999999998</v>
      </c>
      <c r="AL859">
        <v>4</v>
      </c>
      <c r="AM859">
        <v>275</v>
      </c>
      <c r="AN859">
        <v>1800.06</v>
      </c>
      <c r="AO859">
        <v>18992</v>
      </c>
    </row>
    <row r="860" spans="1:41" x14ac:dyDescent="0.3">
      <c r="A860" s="68" t="s">
        <v>522</v>
      </c>
      <c r="B860" s="20">
        <v>2</v>
      </c>
      <c r="C860" s="20">
        <v>10</v>
      </c>
      <c r="D860" s="20">
        <v>0.15</v>
      </c>
      <c r="E860" t="s">
        <v>0</v>
      </c>
      <c r="F860" t="s">
        <v>3</v>
      </c>
      <c r="G860" s="39" t="e">
        <f t="shared" si="72"/>
        <v>#VALUE!</v>
      </c>
      <c r="H860" t="s">
        <v>3</v>
      </c>
      <c r="K860" t="s">
        <v>3</v>
      </c>
      <c r="L860" s="57" t="str">
        <f>IF(OR(H_24!$F860="---",H_24!$F860="infeas",H_24!$F860="inf"),"---",(H_24!$F860/M860)-1)</f>
        <v>---</v>
      </c>
      <c r="M860" s="20">
        <f>Model_dem!L600</f>
        <v>1091</v>
      </c>
      <c r="N860">
        <f>Model_dem!G600</f>
        <v>1109</v>
      </c>
      <c r="AE860" t="s">
        <v>528</v>
      </c>
      <c r="AF860">
        <v>1</v>
      </c>
      <c r="AG860">
        <v>5</v>
      </c>
      <c r="AH860">
        <v>0.2</v>
      </c>
      <c r="AI860">
        <v>100</v>
      </c>
      <c r="AJ860">
        <v>1044</v>
      </c>
      <c r="AK860">
        <v>51.052900000000001</v>
      </c>
      <c r="AL860">
        <v>0</v>
      </c>
      <c r="AM860">
        <v>248</v>
      </c>
      <c r="AN860">
        <v>1800.04</v>
      </c>
      <c r="AO860">
        <v>18528</v>
      </c>
    </row>
    <row r="861" spans="1:41" x14ac:dyDescent="0.3">
      <c r="A861" s="65" t="s">
        <v>522</v>
      </c>
      <c r="B861" s="66">
        <v>2</v>
      </c>
      <c r="C861" s="66">
        <v>10</v>
      </c>
      <c r="D861" s="66">
        <v>0.2</v>
      </c>
      <c r="E861" t="s">
        <v>0</v>
      </c>
      <c r="F861" t="s">
        <v>3</v>
      </c>
      <c r="G861" s="39" t="e">
        <f t="shared" si="72"/>
        <v>#VALUE!</v>
      </c>
      <c r="H861" t="s">
        <v>3</v>
      </c>
      <c r="K861" t="s">
        <v>3</v>
      </c>
      <c r="L861" s="57" t="str">
        <f>IF(OR(H_24!$F861="---",H_24!$F861="infeas",H_24!$F861="inf"),"---",(H_24!$F861/M861)-1)</f>
        <v>---</v>
      </c>
      <c r="M861" s="20">
        <f>Model_dem!L601</f>
        <v>1091</v>
      </c>
      <c r="N861">
        <f>Model_dem!G601</f>
        <v>1120</v>
      </c>
      <c r="AE861" t="s">
        <v>528</v>
      </c>
      <c r="AF861">
        <v>1</v>
      </c>
      <c r="AG861">
        <v>10</v>
      </c>
      <c r="AH861">
        <v>0.05</v>
      </c>
      <c r="AI861">
        <v>100</v>
      </c>
      <c r="AJ861">
        <v>1034</v>
      </c>
      <c r="AK861">
        <v>40.583500000000001</v>
      </c>
      <c r="AL861">
        <v>0</v>
      </c>
      <c r="AM861">
        <v>441</v>
      </c>
      <c r="AN861">
        <v>1800.35</v>
      </c>
      <c r="AO861">
        <v>24414</v>
      </c>
    </row>
    <row r="862" spans="1:41" x14ac:dyDescent="0.3">
      <c r="A862" s="68" t="s">
        <v>522</v>
      </c>
      <c r="B862" s="20">
        <v>2</v>
      </c>
      <c r="C862" s="20">
        <v>25</v>
      </c>
      <c r="D862" s="20">
        <v>0.05</v>
      </c>
      <c r="E862" t="s">
        <v>0</v>
      </c>
      <c r="F862" t="s">
        <v>3</v>
      </c>
      <c r="G862" s="39" t="e">
        <f t="shared" si="72"/>
        <v>#VALUE!</v>
      </c>
      <c r="H862" t="s">
        <v>3</v>
      </c>
      <c r="K862" t="s">
        <v>3</v>
      </c>
      <c r="L862" s="57" t="str">
        <f>IF(OR(H_24!$F862="---",H_24!$F862="infeas",H_24!$F862="inf"),"---",(H_24!$F862/M862)-1)</f>
        <v>---</v>
      </c>
      <c r="M862" s="20">
        <f>Model_dem!L602</f>
        <v>1091</v>
      </c>
      <c r="N862">
        <f>Model_dem!G602</f>
        <v>1106</v>
      </c>
      <c r="AE862" t="s">
        <v>528</v>
      </c>
      <c r="AF862">
        <v>1</v>
      </c>
      <c r="AG862">
        <v>10</v>
      </c>
      <c r="AH862">
        <v>0.1</v>
      </c>
      <c r="AI862">
        <v>100</v>
      </c>
      <c r="AJ862">
        <v>1042</v>
      </c>
      <c r="AK862">
        <v>80.408500000000004</v>
      </c>
      <c r="AL862">
        <v>3</v>
      </c>
      <c r="AM862">
        <v>304</v>
      </c>
      <c r="AN862">
        <v>1800</v>
      </c>
      <c r="AO862">
        <v>21408</v>
      </c>
    </row>
    <row r="863" spans="1:41" x14ac:dyDescent="0.3">
      <c r="A863" s="65" t="s">
        <v>522</v>
      </c>
      <c r="B863" s="66">
        <v>2</v>
      </c>
      <c r="C863" s="66">
        <v>25</v>
      </c>
      <c r="D863" s="66">
        <v>0.1</v>
      </c>
      <c r="E863" t="s">
        <v>0</v>
      </c>
      <c r="F863" t="s">
        <v>3</v>
      </c>
      <c r="G863" s="39" t="e">
        <f t="shared" si="72"/>
        <v>#VALUE!</v>
      </c>
      <c r="H863" t="s">
        <v>3</v>
      </c>
      <c r="K863" t="s">
        <v>3</v>
      </c>
      <c r="L863" s="57" t="str">
        <f>IF(OR(H_24!$F863="---",H_24!$F863="infeas",H_24!$F863="inf"),"---",(H_24!$F863/M863)-1)</f>
        <v>---</v>
      </c>
      <c r="M863" s="20">
        <f>Model_dem!L603</f>
        <v>1091</v>
      </c>
      <c r="N863">
        <f>Model_dem!G603</f>
        <v>1125</v>
      </c>
      <c r="AE863" t="s">
        <v>528</v>
      </c>
      <c r="AF863">
        <v>1</v>
      </c>
      <c r="AG863">
        <v>10</v>
      </c>
      <c r="AH863">
        <v>0.15</v>
      </c>
      <c r="AI863">
        <v>100</v>
      </c>
      <c r="AJ863">
        <v>1044</v>
      </c>
      <c r="AK863">
        <v>41.177199999999999</v>
      </c>
      <c r="AL863">
        <v>0</v>
      </c>
      <c r="AM863">
        <v>251</v>
      </c>
      <c r="AN863">
        <v>1800.38</v>
      </c>
      <c r="AO863">
        <v>19531</v>
      </c>
    </row>
    <row r="864" spans="1:41" x14ac:dyDescent="0.3">
      <c r="A864" s="68" t="s">
        <v>522</v>
      </c>
      <c r="B864" s="20">
        <v>2</v>
      </c>
      <c r="C864" s="20">
        <v>25</v>
      </c>
      <c r="D864" s="20">
        <v>0.15</v>
      </c>
      <c r="E864" t="s">
        <v>2</v>
      </c>
      <c r="F864" t="s">
        <v>3</v>
      </c>
      <c r="G864" s="39" t="e">
        <f t="shared" si="72"/>
        <v>#VALUE!</v>
      </c>
      <c r="H864" t="s">
        <v>3</v>
      </c>
      <c r="K864" t="s">
        <v>3</v>
      </c>
      <c r="L864" s="57" t="str">
        <f>IF(OR(H_24!$F864="---",H_24!$F864="infeas",H_24!$F864="inf"),"---",(H_24!$F864/M864)-1)</f>
        <v>---</v>
      </c>
      <c r="M864" s="20">
        <f>Model_dem!L604</f>
        <v>1091</v>
      </c>
      <c r="N864">
        <f>Model_dem!G604</f>
        <v>1151</v>
      </c>
      <c r="AE864" t="s">
        <v>528</v>
      </c>
      <c r="AF864">
        <v>1</v>
      </c>
      <c r="AG864">
        <v>10</v>
      </c>
      <c r="AH864">
        <v>0.2</v>
      </c>
      <c r="AI864">
        <v>100</v>
      </c>
      <c r="AJ864">
        <v>1044</v>
      </c>
      <c r="AK864">
        <v>74.083200000000005</v>
      </c>
      <c r="AL864">
        <v>1</v>
      </c>
      <c r="AM864">
        <v>191</v>
      </c>
      <c r="AN864">
        <v>1800.03</v>
      </c>
      <c r="AO864">
        <v>14499</v>
      </c>
    </row>
    <row r="865" spans="1:41" x14ac:dyDescent="0.3">
      <c r="A865" s="65" t="s">
        <v>522</v>
      </c>
      <c r="B865" s="66">
        <v>2</v>
      </c>
      <c r="C865" s="66">
        <v>25</v>
      </c>
      <c r="D865" s="66">
        <v>0.2</v>
      </c>
      <c r="E865" t="s">
        <v>2</v>
      </c>
      <c r="F865" t="s">
        <v>3</v>
      </c>
      <c r="G865" s="39" t="str">
        <f t="shared" si="72"/>
        <v>---</v>
      </c>
      <c r="H865" t="s">
        <v>3</v>
      </c>
      <c r="K865" t="s">
        <v>3</v>
      </c>
      <c r="L865" s="57" t="str">
        <f>IF(OR(H_24!$F865="---",H_24!$F865="infeas",H_24!$F865="inf"),"---",(H_24!$F865/M865)-1)</f>
        <v>---</v>
      </c>
      <c r="M865" s="20">
        <f>Model_dem!L605</f>
        <v>1091</v>
      </c>
      <c r="N865" t="str">
        <f>Model_dem!G605</f>
        <v>---</v>
      </c>
      <c r="AE865" t="s">
        <v>528</v>
      </c>
      <c r="AF865">
        <v>1</v>
      </c>
      <c r="AG865">
        <v>25</v>
      </c>
      <c r="AH865">
        <v>0.05</v>
      </c>
      <c r="AI865">
        <v>100</v>
      </c>
      <c r="AJ865">
        <v>1044</v>
      </c>
      <c r="AK865">
        <v>308.59500000000003</v>
      </c>
      <c r="AL865">
        <v>5</v>
      </c>
      <c r="AM865">
        <v>50</v>
      </c>
      <c r="AN865">
        <v>1800.02</v>
      </c>
      <c r="AO865">
        <v>5606</v>
      </c>
    </row>
    <row r="866" spans="1:41" x14ac:dyDescent="0.3">
      <c r="A866" s="68" t="s">
        <v>522</v>
      </c>
      <c r="B866" s="20">
        <v>2</v>
      </c>
      <c r="C866" s="20">
        <v>50</v>
      </c>
      <c r="D866" s="20">
        <v>0.05</v>
      </c>
      <c r="E866" t="s">
        <v>0</v>
      </c>
      <c r="F866" t="s">
        <v>3</v>
      </c>
      <c r="G866" s="39" t="e">
        <f t="shared" si="72"/>
        <v>#VALUE!</v>
      </c>
      <c r="H866" t="s">
        <v>3</v>
      </c>
      <c r="K866" t="s">
        <v>3</v>
      </c>
      <c r="L866" s="57" t="str">
        <f>IF(OR(H_24!$F866="---",H_24!$F866="infeas",H_24!$F866="inf"),"---",(H_24!$F866/M866)-1)</f>
        <v>---</v>
      </c>
      <c r="M866" s="20">
        <f>Model_dem!L606</f>
        <v>1091</v>
      </c>
      <c r="N866">
        <f>Model_dem!G606</f>
        <v>1115</v>
      </c>
      <c r="AE866" t="s">
        <v>528</v>
      </c>
      <c r="AF866">
        <v>1</v>
      </c>
      <c r="AG866">
        <v>25</v>
      </c>
      <c r="AH866">
        <v>0.1</v>
      </c>
      <c r="AI866">
        <v>100</v>
      </c>
      <c r="AJ866">
        <v>1052</v>
      </c>
      <c r="AK866">
        <v>1228.05</v>
      </c>
      <c r="AL866">
        <v>11</v>
      </c>
      <c r="AM866">
        <v>20</v>
      </c>
      <c r="AN866">
        <v>1800.83</v>
      </c>
      <c r="AO866">
        <v>2753</v>
      </c>
    </row>
    <row r="867" spans="1:41" x14ac:dyDescent="0.3">
      <c r="A867" s="65" t="s">
        <v>522</v>
      </c>
      <c r="B867" s="66">
        <v>2</v>
      </c>
      <c r="C867" s="66">
        <v>50</v>
      </c>
      <c r="D867" s="66">
        <v>0.1</v>
      </c>
      <c r="E867" t="s">
        <v>0</v>
      </c>
      <c r="F867" t="s">
        <v>3</v>
      </c>
      <c r="G867" s="39" t="e">
        <f t="shared" si="72"/>
        <v>#VALUE!</v>
      </c>
      <c r="H867" t="s">
        <v>3</v>
      </c>
      <c r="K867" t="s">
        <v>3</v>
      </c>
      <c r="L867" s="57" t="str">
        <f>IF(OR(H_24!$F867="---",H_24!$F867="infeas",H_24!$F867="inf"),"---",(H_24!$F867/M867)-1)</f>
        <v>---</v>
      </c>
      <c r="M867" s="20">
        <f>Model_dem!L607</f>
        <v>1091</v>
      </c>
      <c r="N867">
        <f>Model_dem!G607</f>
        <v>1132</v>
      </c>
      <c r="AE867" t="s">
        <v>528</v>
      </c>
      <c r="AF867">
        <v>1</v>
      </c>
      <c r="AG867">
        <v>25</v>
      </c>
      <c r="AH867">
        <v>0.15</v>
      </c>
      <c r="AI867">
        <v>100</v>
      </c>
      <c r="AJ867">
        <v>1055</v>
      </c>
      <c r="AK867">
        <v>1056.0899999999999</v>
      </c>
      <c r="AL867">
        <v>4</v>
      </c>
      <c r="AM867">
        <v>9</v>
      </c>
      <c r="AN867">
        <v>1804.82</v>
      </c>
      <c r="AO867">
        <v>1843</v>
      </c>
    </row>
    <row r="868" spans="1:41" x14ac:dyDescent="0.3">
      <c r="A868" s="68" t="s">
        <v>522</v>
      </c>
      <c r="B868" s="20">
        <v>2</v>
      </c>
      <c r="C868" s="20">
        <v>50</v>
      </c>
      <c r="D868" s="20">
        <v>0.15</v>
      </c>
      <c r="E868" t="s">
        <v>2</v>
      </c>
      <c r="F868" t="s">
        <v>3</v>
      </c>
      <c r="G868" s="39" t="str">
        <f t="shared" si="72"/>
        <v>---</v>
      </c>
      <c r="H868" t="s">
        <v>3</v>
      </c>
      <c r="K868" t="s">
        <v>3</v>
      </c>
      <c r="L868" s="57" t="str">
        <f>IF(OR(H_24!$F868="---",H_24!$F868="infeas",H_24!$F868="inf"),"---",(H_24!$F868/M868)-1)</f>
        <v>---</v>
      </c>
      <c r="M868" s="20">
        <f>Model_dem!L608</f>
        <v>1091</v>
      </c>
      <c r="N868" t="str">
        <f>Model_dem!G608</f>
        <v>---</v>
      </c>
      <c r="AE868" t="s">
        <v>528</v>
      </c>
      <c r="AF868">
        <v>1</v>
      </c>
      <c r="AG868">
        <v>25</v>
      </c>
      <c r="AH868">
        <v>0.2</v>
      </c>
      <c r="AI868">
        <v>100</v>
      </c>
      <c r="AJ868">
        <v>1083</v>
      </c>
      <c r="AK868">
        <v>1702.8</v>
      </c>
      <c r="AL868">
        <v>0</v>
      </c>
      <c r="AM868">
        <v>3</v>
      </c>
      <c r="AN868">
        <v>1800.08</v>
      </c>
      <c r="AO868">
        <v>773</v>
      </c>
    </row>
    <row r="869" spans="1:41" x14ac:dyDescent="0.3">
      <c r="A869" s="65" t="s">
        <v>522</v>
      </c>
      <c r="B869" s="66">
        <v>2</v>
      </c>
      <c r="C869" s="66">
        <v>50</v>
      </c>
      <c r="D869" s="66">
        <v>0.2</v>
      </c>
      <c r="E869" t="s">
        <v>2</v>
      </c>
      <c r="F869" t="s">
        <v>3</v>
      </c>
      <c r="G869" s="39" t="str">
        <f t="shared" si="72"/>
        <v>---</v>
      </c>
      <c r="H869" t="s">
        <v>3</v>
      </c>
      <c r="K869" t="s">
        <v>3</v>
      </c>
      <c r="L869" s="57" t="str">
        <f>IF(OR(H_24!$F869="---",H_24!$F869="infeas",H_24!$F869="inf"),"---",(H_24!$F869/M869)-1)</f>
        <v>---</v>
      </c>
      <c r="M869" s="20">
        <f>Model_dem!L609</f>
        <v>1091</v>
      </c>
      <c r="N869" t="str">
        <f>Model_dem!G609</f>
        <v>---</v>
      </c>
      <c r="AE869" t="s">
        <v>528</v>
      </c>
      <c r="AF869">
        <v>1</v>
      </c>
      <c r="AG869">
        <v>50</v>
      </c>
      <c r="AH869">
        <v>0.05</v>
      </c>
      <c r="AI869">
        <v>100</v>
      </c>
      <c r="AJ869">
        <v>1045</v>
      </c>
      <c r="AK869">
        <v>92.312200000000004</v>
      </c>
      <c r="AL869">
        <v>0</v>
      </c>
      <c r="AM869">
        <v>40</v>
      </c>
      <c r="AN869">
        <v>1800.17</v>
      </c>
      <c r="AO869">
        <v>4791</v>
      </c>
    </row>
    <row r="870" spans="1:41" x14ac:dyDescent="0.3">
      <c r="A870" s="68" t="s">
        <v>522</v>
      </c>
      <c r="B870" s="20">
        <v>3</v>
      </c>
      <c r="C870" s="20">
        <v>0</v>
      </c>
      <c r="D870" s="20">
        <v>0.05</v>
      </c>
      <c r="E870" t="s">
        <v>0</v>
      </c>
      <c r="F870" t="s">
        <v>3</v>
      </c>
      <c r="G870" s="39" t="e">
        <f t="shared" si="72"/>
        <v>#VALUE!</v>
      </c>
      <c r="H870" t="s">
        <v>3</v>
      </c>
      <c r="K870" t="s">
        <v>3</v>
      </c>
      <c r="L870" s="57" t="str">
        <f>IF(OR(H_24!$F870="---",H_24!$F870="infeas",H_24!$F870="inf"),"---",(H_24!$F870/M870)-1)</f>
        <v>---</v>
      </c>
      <c r="M870" s="20">
        <f>Model_dem!L610</f>
        <v>1091</v>
      </c>
      <c r="N870">
        <f>Model_dem!G610</f>
        <v>1132</v>
      </c>
      <c r="AE870" t="s">
        <v>528</v>
      </c>
      <c r="AF870">
        <v>1</v>
      </c>
      <c r="AG870">
        <v>50</v>
      </c>
      <c r="AH870">
        <v>0.1</v>
      </c>
      <c r="AI870">
        <v>100</v>
      </c>
      <c r="AJ870">
        <v>1055</v>
      </c>
      <c r="AK870">
        <v>1069.44</v>
      </c>
      <c r="AL870">
        <v>3</v>
      </c>
      <c r="AM870">
        <v>10</v>
      </c>
      <c r="AN870">
        <v>1820.35</v>
      </c>
      <c r="AO870">
        <v>1558</v>
      </c>
    </row>
    <row r="871" spans="1:41" x14ac:dyDescent="0.3">
      <c r="A871" s="65" t="s">
        <v>522</v>
      </c>
      <c r="B871" s="66">
        <v>3</v>
      </c>
      <c r="C871" s="66">
        <v>0</v>
      </c>
      <c r="D871" s="66">
        <v>0.1</v>
      </c>
      <c r="E871" t="s">
        <v>4</v>
      </c>
      <c r="F871" t="s">
        <v>3</v>
      </c>
      <c r="G871" s="39" t="str">
        <f t="shared" si="72"/>
        <v>---</v>
      </c>
      <c r="H871" t="s">
        <v>3</v>
      </c>
      <c r="K871" t="s">
        <v>3</v>
      </c>
      <c r="L871" s="57" t="str">
        <f>IF(OR(H_24!$F871="---",H_24!$F871="infeas",H_24!$F871="inf"),"---",(H_24!$F871/M871)-1)</f>
        <v>---</v>
      </c>
      <c r="M871" s="20">
        <f>Model_dem!L611</f>
        <v>1091</v>
      </c>
      <c r="N871" t="str">
        <f>Model_dem!G611</f>
        <v>---</v>
      </c>
      <c r="AE871" t="s">
        <v>528</v>
      </c>
      <c r="AF871">
        <v>1</v>
      </c>
      <c r="AG871">
        <v>50</v>
      </c>
      <c r="AH871">
        <v>0.15</v>
      </c>
      <c r="AI871">
        <v>100</v>
      </c>
      <c r="AJ871">
        <v>1438</v>
      </c>
      <c r="AK871">
        <v>1855.22</v>
      </c>
      <c r="AL871">
        <v>0</v>
      </c>
      <c r="AM871">
        <v>1</v>
      </c>
      <c r="AN871">
        <v>1855.3</v>
      </c>
      <c r="AO871">
        <v>41</v>
      </c>
    </row>
    <row r="872" spans="1:41" x14ac:dyDescent="0.3">
      <c r="A872" s="68" t="s">
        <v>522</v>
      </c>
      <c r="B872" s="20">
        <v>3</v>
      </c>
      <c r="C872" s="20">
        <v>0</v>
      </c>
      <c r="D872" s="20">
        <v>0.15</v>
      </c>
      <c r="E872" t="s">
        <v>4</v>
      </c>
      <c r="F872" t="s">
        <v>3</v>
      </c>
      <c r="G872" s="39" t="str">
        <f t="shared" si="72"/>
        <v>---</v>
      </c>
      <c r="H872" t="s">
        <v>3</v>
      </c>
      <c r="K872" t="s">
        <v>3</v>
      </c>
      <c r="L872" s="57" t="str">
        <f>IF(OR(H_24!$F872="---",H_24!$F872="infeas",H_24!$F872="inf"),"---",(H_24!$F872/M872)-1)</f>
        <v>---</v>
      </c>
      <c r="M872" s="20">
        <f>Model_dem!L612</f>
        <v>1091</v>
      </c>
      <c r="N872" t="str">
        <f>Model_dem!G612</f>
        <v>---</v>
      </c>
      <c r="AE872" t="s">
        <v>528</v>
      </c>
      <c r="AF872">
        <v>1</v>
      </c>
      <c r="AG872">
        <v>50</v>
      </c>
      <c r="AH872">
        <v>0.2</v>
      </c>
      <c r="AI872">
        <v>100</v>
      </c>
      <c r="AJ872" t="s">
        <v>46</v>
      </c>
      <c r="AK872">
        <v>60.021900000000002</v>
      </c>
      <c r="AL872">
        <v>0</v>
      </c>
      <c r="AM872">
        <v>1</v>
      </c>
      <c r="AN872">
        <v>1801.29</v>
      </c>
      <c r="AO872">
        <v>29</v>
      </c>
    </row>
    <row r="873" spans="1:41" x14ac:dyDescent="0.3">
      <c r="A873" s="65" t="s">
        <v>522</v>
      </c>
      <c r="B873" s="66">
        <v>3</v>
      </c>
      <c r="C873" s="66">
        <v>0</v>
      </c>
      <c r="D873" s="66">
        <v>0.2</v>
      </c>
      <c r="E873" t="s">
        <v>4</v>
      </c>
      <c r="F873" t="s">
        <v>3</v>
      </c>
      <c r="G873" s="39" t="str">
        <f t="shared" si="72"/>
        <v>---</v>
      </c>
      <c r="H873" t="s">
        <v>3</v>
      </c>
      <c r="K873" t="s">
        <v>3</v>
      </c>
      <c r="L873" s="57" t="str">
        <f>IF(OR(H_24!$F873="---",H_24!$F873="infeas",H_24!$F873="inf"),"---",(H_24!$F873/M873)-1)</f>
        <v>---</v>
      </c>
      <c r="M873" s="20">
        <f>Model_dem!L613</f>
        <v>1091</v>
      </c>
      <c r="N873" t="str">
        <f>Model_dem!G613</f>
        <v>---</v>
      </c>
      <c r="AE873" t="s">
        <v>528</v>
      </c>
      <c r="AF873">
        <v>2</v>
      </c>
      <c r="AG873">
        <v>5</v>
      </c>
      <c r="AH873">
        <v>0.05</v>
      </c>
      <c r="AI873">
        <v>100</v>
      </c>
      <c r="AJ873">
        <v>1034</v>
      </c>
      <c r="AK873">
        <v>37.009500000000003</v>
      </c>
      <c r="AL873">
        <v>0</v>
      </c>
      <c r="AM873">
        <v>268</v>
      </c>
      <c r="AN873">
        <v>1800.01</v>
      </c>
      <c r="AO873">
        <v>19445</v>
      </c>
    </row>
    <row r="874" spans="1:41" x14ac:dyDescent="0.3">
      <c r="A874" s="68" t="s">
        <v>522</v>
      </c>
      <c r="B874" s="20">
        <v>3</v>
      </c>
      <c r="C874" s="20">
        <v>10</v>
      </c>
      <c r="D874" s="20">
        <v>0.05</v>
      </c>
      <c r="E874" t="s">
        <v>0</v>
      </c>
      <c r="F874" t="s">
        <v>3</v>
      </c>
      <c r="G874" s="39" t="e">
        <f t="shared" si="72"/>
        <v>#VALUE!</v>
      </c>
      <c r="H874" t="s">
        <v>3</v>
      </c>
      <c r="K874" t="s">
        <v>3</v>
      </c>
      <c r="L874" s="57" t="str">
        <f>IF(OR(H_24!$F874="---",H_24!$F874="infeas",H_24!$F874="inf"),"---",(H_24!$F874/M874)-1)</f>
        <v>---</v>
      </c>
      <c r="M874" s="20">
        <f>Model_dem!L614</f>
        <v>1091</v>
      </c>
      <c r="N874">
        <f>Model_dem!G614</f>
        <v>1132</v>
      </c>
      <c r="AE874" t="s">
        <v>528</v>
      </c>
      <c r="AF874">
        <v>2</v>
      </c>
      <c r="AG874">
        <v>5</v>
      </c>
      <c r="AH874">
        <v>0.1</v>
      </c>
      <c r="AI874">
        <v>100</v>
      </c>
      <c r="AJ874">
        <v>1042</v>
      </c>
      <c r="AK874">
        <v>68.881299999999996</v>
      </c>
      <c r="AL874">
        <v>0</v>
      </c>
      <c r="AM874">
        <v>211</v>
      </c>
      <c r="AN874">
        <v>1800.06</v>
      </c>
      <c r="AO874">
        <v>14477</v>
      </c>
    </row>
    <row r="875" spans="1:41" x14ac:dyDescent="0.3">
      <c r="A875" s="65" t="s">
        <v>522</v>
      </c>
      <c r="B875" s="66">
        <v>3</v>
      </c>
      <c r="C875" s="66">
        <v>10</v>
      </c>
      <c r="D875" s="66">
        <v>0.1</v>
      </c>
      <c r="E875" t="s">
        <v>4</v>
      </c>
      <c r="F875" t="s">
        <v>3</v>
      </c>
      <c r="G875" s="39" t="str">
        <f t="shared" si="72"/>
        <v>---</v>
      </c>
      <c r="H875" t="s">
        <v>3</v>
      </c>
      <c r="K875" t="s">
        <v>3</v>
      </c>
      <c r="L875" s="57" t="str">
        <f>IF(OR(H_24!$F875="---",H_24!$F875="infeas",H_24!$F875="inf"),"---",(H_24!$F875/M875)-1)</f>
        <v>---</v>
      </c>
      <c r="M875" s="20">
        <f>Model_dem!L615</f>
        <v>1091</v>
      </c>
      <c r="N875" t="str">
        <f>Model_dem!G615</f>
        <v>---</v>
      </c>
      <c r="AE875" t="s">
        <v>528</v>
      </c>
      <c r="AF875">
        <v>2</v>
      </c>
      <c r="AG875">
        <v>5</v>
      </c>
      <c r="AH875">
        <v>0.15</v>
      </c>
      <c r="AI875">
        <v>100</v>
      </c>
      <c r="AJ875">
        <v>1042</v>
      </c>
      <c r="AK875">
        <v>206.29300000000001</v>
      </c>
      <c r="AL875">
        <v>13</v>
      </c>
      <c r="AM875">
        <v>124</v>
      </c>
      <c r="AN875">
        <v>1800.63</v>
      </c>
      <c r="AO875">
        <v>10073</v>
      </c>
    </row>
    <row r="876" spans="1:41" x14ac:dyDescent="0.3">
      <c r="A876" s="68" t="s">
        <v>522</v>
      </c>
      <c r="B876" s="20">
        <v>3</v>
      </c>
      <c r="C876" s="20">
        <v>10</v>
      </c>
      <c r="D876" s="20">
        <v>0.15</v>
      </c>
      <c r="E876" t="s">
        <v>4</v>
      </c>
      <c r="F876" t="s">
        <v>3</v>
      </c>
      <c r="G876" s="39" t="str">
        <f t="shared" si="72"/>
        <v>---</v>
      </c>
      <c r="H876" t="s">
        <v>3</v>
      </c>
      <c r="K876" t="s">
        <v>3</v>
      </c>
      <c r="L876" s="57" t="str">
        <f>IF(OR(H_24!$F876="---",H_24!$F876="infeas",H_24!$F876="inf"),"---",(H_24!$F876/M876)-1)</f>
        <v>---</v>
      </c>
      <c r="M876" s="20">
        <f>Model_dem!L616</f>
        <v>1091</v>
      </c>
      <c r="N876" t="str">
        <f>Model_dem!G616</f>
        <v>---</v>
      </c>
      <c r="AE876" t="s">
        <v>528</v>
      </c>
      <c r="AF876">
        <v>2</v>
      </c>
      <c r="AG876">
        <v>5</v>
      </c>
      <c r="AH876">
        <v>0.2</v>
      </c>
      <c r="AI876">
        <v>100</v>
      </c>
      <c r="AJ876">
        <v>1052</v>
      </c>
      <c r="AK876">
        <v>410.52699999999999</v>
      </c>
      <c r="AL876">
        <v>15</v>
      </c>
      <c r="AM876">
        <v>65</v>
      </c>
      <c r="AN876">
        <v>1800.07</v>
      </c>
      <c r="AO876">
        <v>9674</v>
      </c>
    </row>
    <row r="877" spans="1:41" x14ac:dyDescent="0.3">
      <c r="A877" s="65" t="s">
        <v>522</v>
      </c>
      <c r="B877" s="66">
        <v>3</v>
      </c>
      <c r="C877" s="66">
        <v>10</v>
      </c>
      <c r="D877" s="66">
        <v>0.2</v>
      </c>
      <c r="E877" t="s">
        <v>4</v>
      </c>
      <c r="F877" t="s">
        <v>3</v>
      </c>
      <c r="G877" s="39" t="str">
        <f t="shared" si="72"/>
        <v>---</v>
      </c>
      <c r="H877" t="s">
        <v>3</v>
      </c>
      <c r="K877" t="s">
        <v>3</v>
      </c>
      <c r="L877" s="57" t="str">
        <f>IF(OR(H_24!$F877="---",H_24!$F877="infeas",H_24!$F877="inf"),"---",(H_24!$F877/M877)-1)</f>
        <v>---</v>
      </c>
      <c r="M877" s="20">
        <f>Model_dem!L617</f>
        <v>1091</v>
      </c>
      <c r="N877" t="str">
        <f>Model_dem!G617</f>
        <v>---</v>
      </c>
      <c r="AE877" t="s">
        <v>528</v>
      </c>
      <c r="AF877">
        <v>2</v>
      </c>
      <c r="AG877">
        <v>10</v>
      </c>
      <c r="AH877">
        <v>0.05</v>
      </c>
      <c r="AI877">
        <v>100</v>
      </c>
      <c r="AJ877">
        <v>1042</v>
      </c>
      <c r="AK877">
        <v>692.71400000000006</v>
      </c>
      <c r="AL877">
        <v>6</v>
      </c>
      <c r="AM877">
        <v>65</v>
      </c>
      <c r="AN877">
        <v>1800.02</v>
      </c>
      <c r="AO877">
        <v>5370</v>
      </c>
    </row>
    <row r="878" spans="1:41" x14ac:dyDescent="0.3">
      <c r="A878" s="68" t="s">
        <v>522</v>
      </c>
      <c r="B878" s="20">
        <v>3</v>
      </c>
      <c r="C878" s="20">
        <v>25</v>
      </c>
      <c r="D878" s="20">
        <v>0.05</v>
      </c>
      <c r="E878" t="s">
        <v>0</v>
      </c>
      <c r="F878" t="s">
        <v>3</v>
      </c>
      <c r="G878" s="39" t="e">
        <f t="shared" si="72"/>
        <v>#VALUE!</v>
      </c>
      <c r="H878" t="s">
        <v>3</v>
      </c>
      <c r="K878" t="s">
        <v>3</v>
      </c>
      <c r="L878" s="57" t="str">
        <f>IF(OR(H_24!$F878="---",H_24!$F878="infeas",H_24!$F878="inf"),"---",(H_24!$F878/M878)-1)</f>
        <v>---</v>
      </c>
      <c r="M878" s="20">
        <f>Model_dem!L618</f>
        <v>1091</v>
      </c>
      <c r="N878">
        <f>Model_dem!G618</f>
        <v>1132</v>
      </c>
      <c r="AE878" t="s">
        <v>528</v>
      </c>
      <c r="AF878">
        <v>2</v>
      </c>
      <c r="AG878">
        <v>10</v>
      </c>
      <c r="AH878">
        <v>0.1</v>
      </c>
      <c r="AI878">
        <v>100</v>
      </c>
      <c r="AJ878">
        <v>1049</v>
      </c>
      <c r="AK878">
        <v>202.905</v>
      </c>
      <c r="AL878">
        <v>0</v>
      </c>
      <c r="AM878">
        <v>20</v>
      </c>
      <c r="AN878">
        <v>1800.02</v>
      </c>
      <c r="AO878">
        <v>4924</v>
      </c>
    </row>
    <row r="879" spans="1:41" x14ac:dyDescent="0.3">
      <c r="A879" s="65" t="s">
        <v>522</v>
      </c>
      <c r="B879" s="66">
        <v>3</v>
      </c>
      <c r="C879" s="66">
        <v>25</v>
      </c>
      <c r="D879" s="66">
        <v>0.1</v>
      </c>
      <c r="E879" t="s">
        <v>4</v>
      </c>
      <c r="F879" t="s">
        <v>3</v>
      </c>
      <c r="G879" s="39" t="str">
        <f t="shared" si="72"/>
        <v>---</v>
      </c>
      <c r="H879" t="s">
        <v>3</v>
      </c>
      <c r="K879" t="s">
        <v>3</v>
      </c>
      <c r="L879" s="57" t="str">
        <f>IF(OR(H_24!$F879="---",H_24!$F879="infeas",H_24!$F879="inf"),"---",(H_24!$F879/M879)-1)</f>
        <v>---</v>
      </c>
      <c r="M879" s="20">
        <f>Model_dem!L619</f>
        <v>1091</v>
      </c>
      <c r="N879" t="str">
        <f>Model_dem!G619</f>
        <v>---</v>
      </c>
      <c r="AE879" t="s">
        <v>528</v>
      </c>
      <c r="AF879">
        <v>2</v>
      </c>
      <c r="AG879">
        <v>10</v>
      </c>
      <c r="AH879">
        <v>0.15</v>
      </c>
      <c r="AI879">
        <v>100</v>
      </c>
      <c r="AJ879">
        <v>1064</v>
      </c>
      <c r="AK879">
        <v>559.14700000000005</v>
      </c>
      <c r="AL879">
        <v>0</v>
      </c>
      <c r="AM879">
        <v>9</v>
      </c>
      <c r="AN879">
        <v>1854.21</v>
      </c>
      <c r="AO879">
        <v>1375</v>
      </c>
    </row>
    <row r="880" spans="1:41" x14ac:dyDescent="0.3">
      <c r="A880" s="68" t="s">
        <v>522</v>
      </c>
      <c r="B880" s="20">
        <v>3</v>
      </c>
      <c r="C880" s="20">
        <v>25</v>
      </c>
      <c r="D880" s="20">
        <v>0.15</v>
      </c>
      <c r="E880" t="s">
        <v>4</v>
      </c>
      <c r="F880" t="s">
        <v>3</v>
      </c>
      <c r="G880" s="39" t="str">
        <f t="shared" si="72"/>
        <v>---</v>
      </c>
      <c r="H880" t="s">
        <v>3</v>
      </c>
      <c r="K880" t="s">
        <v>3</v>
      </c>
      <c r="L880" s="57" t="str">
        <f>IF(OR(H_24!$F880="---",H_24!$F880="infeas",H_24!$F880="inf"),"---",(H_24!$F880/M880)-1)</f>
        <v>---</v>
      </c>
      <c r="M880" s="20">
        <f>Model_dem!L620</f>
        <v>1091</v>
      </c>
      <c r="N880" t="str">
        <f>Model_dem!G620</f>
        <v>---</v>
      </c>
      <c r="AE880" t="s">
        <v>528</v>
      </c>
      <c r="AF880">
        <v>2</v>
      </c>
      <c r="AG880">
        <v>10</v>
      </c>
      <c r="AH880">
        <v>0.2</v>
      </c>
      <c r="AI880">
        <v>100</v>
      </c>
      <c r="AJ880">
        <v>1146</v>
      </c>
      <c r="AK880">
        <v>1559.71</v>
      </c>
      <c r="AL880">
        <v>0</v>
      </c>
      <c r="AM880">
        <v>3</v>
      </c>
      <c r="AN880">
        <v>1814.99</v>
      </c>
      <c r="AO880">
        <v>608</v>
      </c>
    </row>
    <row r="881" spans="1:41" x14ac:dyDescent="0.3">
      <c r="A881" s="65" t="s">
        <v>522</v>
      </c>
      <c r="B881" s="66">
        <v>3</v>
      </c>
      <c r="C881" s="66">
        <v>25</v>
      </c>
      <c r="D881" s="66">
        <v>0.2</v>
      </c>
      <c r="E881" t="s">
        <v>4</v>
      </c>
      <c r="F881" t="s">
        <v>3</v>
      </c>
      <c r="G881" s="39" t="str">
        <f t="shared" si="72"/>
        <v>---</v>
      </c>
      <c r="H881" t="s">
        <v>3</v>
      </c>
      <c r="K881" t="s">
        <v>3</v>
      </c>
      <c r="L881" s="57" t="str">
        <f>IF(OR(H_24!$F881="---",H_24!$F881="infeas",H_24!$F881="inf"),"---",(H_24!$F881/M881)-1)</f>
        <v>---</v>
      </c>
      <c r="M881" s="20">
        <f>Model_dem!L621</f>
        <v>1091</v>
      </c>
      <c r="N881" t="str">
        <f>Model_dem!G621</f>
        <v>---</v>
      </c>
      <c r="AE881" t="s">
        <v>528</v>
      </c>
      <c r="AF881">
        <v>2</v>
      </c>
      <c r="AG881">
        <v>25</v>
      </c>
      <c r="AH881">
        <v>0.05</v>
      </c>
      <c r="AI881">
        <v>100</v>
      </c>
      <c r="AJ881">
        <v>1049</v>
      </c>
      <c r="AK881">
        <v>336.97199999999998</v>
      </c>
      <c r="AL881">
        <v>0</v>
      </c>
      <c r="AM881">
        <v>11</v>
      </c>
      <c r="AN881">
        <v>1804.7</v>
      </c>
      <c r="AO881">
        <v>2298</v>
      </c>
    </row>
    <row r="882" spans="1:41" x14ac:dyDescent="0.3">
      <c r="A882" s="68" t="s">
        <v>522</v>
      </c>
      <c r="B882" s="20">
        <v>3</v>
      </c>
      <c r="C882" s="20">
        <v>50</v>
      </c>
      <c r="D882" s="20">
        <v>0.05</v>
      </c>
      <c r="E882" t="s">
        <v>0</v>
      </c>
      <c r="F882" t="s">
        <v>3</v>
      </c>
      <c r="G882" s="39" t="e">
        <f t="shared" si="72"/>
        <v>#VALUE!</v>
      </c>
      <c r="H882" t="s">
        <v>3</v>
      </c>
      <c r="K882" t="s">
        <v>3</v>
      </c>
      <c r="L882" s="57" t="str">
        <f>IF(OR(H_24!$F882="---",H_24!$F882="infeas",H_24!$F882="inf"),"---",(H_24!$F882/M882)-1)</f>
        <v>---</v>
      </c>
      <c r="M882" s="20">
        <f>Model_dem!L622</f>
        <v>1091</v>
      </c>
      <c r="N882">
        <f>Model_dem!G622</f>
        <v>1132</v>
      </c>
      <c r="AE882" t="s">
        <v>528</v>
      </c>
      <c r="AF882">
        <v>2</v>
      </c>
      <c r="AG882">
        <v>25</v>
      </c>
      <c r="AH882">
        <v>0.1</v>
      </c>
      <c r="AI882">
        <v>100</v>
      </c>
      <c r="AJ882">
        <v>1180</v>
      </c>
      <c r="AK882">
        <v>1829.75</v>
      </c>
      <c r="AL882">
        <v>0</v>
      </c>
      <c r="AM882">
        <v>1</v>
      </c>
      <c r="AN882">
        <v>1829.9</v>
      </c>
      <c r="AO882">
        <v>88</v>
      </c>
    </row>
    <row r="883" spans="1:41" x14ac:dyDescent="0.3">
      <c r="A883" s="65" t="s">
        <v>522</v>
      </c>
      <c r="B883" s="66">
        <v>3</v>
      </c>
      <c r="C883" s="66">
        <v>50</v>
      </c>
      <c r="D883" s="66">
        <v>0.1</v>
      </c>
      <c r="E883" t="s">
        <v>4</v>
      </c>
      <c r="F883" t="s">
        <v>3</v>
      </c>
      <c r="G883" s="39" t="str">
        <f t="shared" si="72"/>
        <v>---</v>
      </c>
      <c r="H883" t="s">
        <v>3</v>
      </c>
      <c r="K883" t="s">
        <v>3</v>
      </c>
      <c r="L883" s="57" t="str">
        <f>IF(OR(H_24!$F883="---",H_24!$F883="infeas",H_24!$F883="inf"),"---",(H_24!$F883/M883)-1)</f>
        <v>---</v>
      </c>
      <c r="M883" s="20">
        <f>Model_dem!L623</f>
        <v>1091</v>
      </c>
      <c r="N883" t="str">
        <f>Model_dem!G623</f>
        <v>---</v>
      </c>
      <c r="AE883" t="s">
        <v>528</v>
      </c>
      <c r="AF883">
        <v>2</v>
      </c>
      <c r="AG883">
        <v>25</v>
      </c>
      <c r="AH883">
        <v>0.15</v>
      </c>
      <c r="AI883">
        <v>100</v>
      </c>
      <c r="AJ883" t="s">
        <v>46</v>
      </c>
      <c r="AK883">
        <v>60.025599999999997</v>
      </c>
      <c r="AL883">
        <v>0</v>
      </c>
      <c r="AM883">
        <v>1</v>
      </c>
      <c r="AN883">
        <v>1800.88</v>
      </c>
      <c r="AO883">
        <v>29</v>
      </c>
    </row>
    <row r="884" spans="1:41" x14ac:dyDescent="0.3">
      <c r="A884" s="68" t="s">
        <v>522</v>
      </c>
      <c r="B884" s="20">
        <v>3</v>
      </c>
      <c r="C884" s="20">
        <v>50</v>
      </c>
      <c r="D884" s="20">
        <v>0.15</v>
      </c>
      <c r="E884" t="s">
        <v>4</v>
      </c>
      <c r="F884" t="s">
        <v>3</v>
      </c>
      <c r="G884" s="39" t="str">
        <f t="shared" si="72"/>
        <v>---</v>
      </c>
      <c r="H884" t="s">
        <v>3</v>
      </c>
      <c r="K884" t="s">
        <v>3</v>
      </c>
      <c r="L884" s="57" t="str">
        <f>IF(OR(H_24!$F884="---",H_24!$F884="infeas",H_24!$F884="inf"),"---",(H_24!$F884/M884)-1)</f>
        <v>---</v>
      </c>
      <c r="M884" s="20">
        <f>Model_dem!L624</f>
        <v>1091</v>
      </c>
      <c r="N884" t="str">
        <f>Model_dem!G624</f>
        <v>---</v>
      </c>
      <c r="AE884" t="s">
        <v>528</v>
      </c>
      <c r="AF884">
        <v>2</v>
      </c>
      <c r="AG884">
        <v>25</v>
      </c>
      <c r="AH884">
        <v>0.2</v>
      </c>
      <c r="AI884">
        <v>100</v>
      </c>
      <c r="AJ884" t="s">
        <v>46</v>
      </c>
      <c r="AK884">
        <v>60.028700000000001</v>
      </c>
      <c r="AL884">
        <v>0</v>
      </c>
      <c r="AM884">
        <v>1</v>
      </c>
      <c r="AN884">
        <v>1800.7</v>
      </c>
      <c r="AO884">
        <v>29</v>
      </c>
    </row>
    <row r="885" spans="1:41" x14ac:dyDescent="0.3">
      <c r="A885" s="65" t="s">
        <v>522</v>
      </c>
      <c r="B885" s="66">
        <v>3</v>
      </c>
      <c r="C885" s="66">
        <v>50</v>
      </c>
      <c r="D885" s="66">
        <v>0.2</v>
      </c>
      <c r="E885" t="s">
        <v>4</v>
      </c>
      <c r="F885" t="s">
        <v>3</v>
      </c>
      <c r="G885" s="39" t="str">
        <f t="shared" si="72"/>
        <v>---</v>
      </c>
      <c r="H885" t="s">
        <v>3</v>
      </c>
      <c r="K885" t="s">
        <v>3</v>
      </c>
      <c r="L885" s="57" t="str">
        <f>IF(OR(H_24!$F885="---",H_24!$F885="infeas",H_24!$F885="inf"),"---",(H_24!$F885/M885)-1)</f>
        <v>---</v>
      </c>
      <c r="M885" s="20">
        <f>Model_dem!L625</f>
        <v>1091</v>
      </c>
      <c r="N885" t="str">
        <f>Model_dem!G625</f>
        <v>---</v>
      </c>
      <c r="AE885" t="s">
        <v>528</v>
      </c>
      <c r="AF885">
        <v>2</v>
      </c>
      <c r="AG885">
        <v>50</v>
      </c>
      <c r="AH885">
        <v>0.05</v>
      </c>
      <c r="AI885">
        <v>100</v>
      </c>
      <c r="AJ885">
        <v>1052</v>
      </c>
      <c r="AK885">
        <v>508.40300000000002</v>
      </c>
      <c r="AL885">
        <v>0</v>
      </c>
      <c r="AM885">
        <v>21</v>
      </c>
      <c r="AN885">
        <v>1800.03</v>
      </c>
      <c r="AO885">
        <v>5218</v>
      </c>
    </row>
    <row r="886" spans="1:41" x14ac:dyDescent="0.3">
      <c r="A886" s="68" t="s">
        <v>513</v>
      </c>
      <c r="B886" s="20">
        <v>0</v>
      </c>
      <c r="C886" s="20">
        <v>0</v>
      </c>
      <c r="D886" s="20">
        <v>0.05</v>
      </c>
      <c r="E886" t="s">
        <v>0</v>
      </c>
      <c r="F886" t="s">
        <v>3</v>
      </c>
      <c r="G886" s="39" t="e">
        <f t="shared" si="72"/>
        <v>#VALUE!</v>
      </c>
      <c r="H886" t="s">
        <v>3</v>
      </c>
      <c r="K886" t="s">
        <v>3</v>
      </c>
      <c r="L886" s="57" t="str">
        <f>IF(OR(H_24!$F886="---",H_24!$F886="infeas",H_24!$F886="inf"),"---",(H_24!$F886/M886)-1)</f>
        <v>---</v>
      </c>
      <c r="M886" s="20">
        <f>Model_dem!L626</f>
        <v>778</v>
      </c>
      <c r="N886">
        <f>Model_dem!G626</f>
        <v>778</v>
      </c>
      <c r="AE886" t="s">
        <v>528</v>
      </c>
      <c r="AF886">
        <v>2</v>
      </c>
      <c r="AG886">
        <v>50</v>
      </c>
      <c r="AH886">
        <v>0.1</v>
      </c>
      <c r="AI886">
        <v>100</v>
      </c>
      <c r="AJ886">
        <v>1085</v>
      </c>
      <c r="AK886">
        <v>1387.6</v>
      </c>
      <c r="AL886">
        <v>6</v>
      </c>
      <c r="AM886">
        <v>14</v>
      </c>
      <c r="AN886">
        <v>1800.57</v>
      </c>
      <c r="AO886">
        <v>2171</v>
      </c>
    </row>
    <row r="887" spans="1:41" x14ac:dyDescent="0.3">
      <c r="A887" s="65" t="s">
        <v>513</v>
      </c>
      <c r="B887" s="66">
        <v>0</v>
      </c>
      <c r="C887" s="66">
        <v>0</v>
      </c>
      <c r="D887" s="66">
        <v>0.1</v>
      </c>
      <c r="E887" t="s">
        <v>0</v>
      </c>
      <c r="F887" t="s">
        <v>3</v>
      </c>
      <c r="G887" s="39" t="e">
        <f t="shared" si="72"/>
        <v>#VALUE!</v>
      </c>
      <c r="H887" t="s">
        <v>3</v>
      </c>
      <c r="K887" t="s">
        <v>3</v>
      </c>
      <c r="L887" s="57" t="str">
        <f>IF(OR(H_24!$F887="---",H_24!$F887="infeas",H_24!$F887="inf"),"---",(H_24!$F887/M887)-1)</f>
        <v>---</v>
      </c>
      <c r="M887" s="20">
        <f>Model_dem!L627</f>
        <v>778</v>
      </c>
      <c r="N887">
        <f>Model_dem!G627</f>
        <v>778</v>
      </c>
      <c r="AE887" t="s">
        <v>528</v>
      </c>
      <c r="AF887">
        <v>2</v>
      </c>
      <c r="AG887">
        <v>50</v>
      </c>
      <c r="AH887">
        <v>0.15</v>
      </c>
      <c r="AI887">
        <v>100</v>
      </c>
      <c r="AJ887" t="s">
        <v>46</v>
      </c>
      <c r="AK887">
        <v>60.026200000000003</v>
      </c>
      <c r="AL887">
        <v>0</v>
      </c>
      <c r="AM887">
        <v>1</v>
      </c>
      <c r="AN887">
        <v>1800.84</v>
      </c>
      <c r="AO887">
        <v>29</v>
      </c>
    </row>
    <row r="888" spans="1:41" x14ac:dyDescent="0.3">
      <c r="A888" s="68" t="s">
        <v>513</v>
      </c>
      <c r="B888" s="20">
        <v>0</v>
      </c>
      <c r="C888" s="20">
        <v>0</v>
      </c>
      <c r="D888" s="20">
        <v>0.15</v>
      </c>
      <c r="E888" t="s">
        <v>0</v>
      </c>
      <c r="F888" t="s">
        <v>3</v>
      </c>
      <c r="G888" s="39" t="e">
        <f t="shared" si="72"/>
        <v>#VALUE!</v>
      </c>
      <c r="H888" t="s">
        <v>3</v>
      </c>
      <c r="K888" t="s">
        <v>3</v>
      </c>
      <c r="L888" s="57" t="str">
        <f>IF(OR(H_24!$F888="---",H_24!$F888="infeas",H_24!$F888="inf"),"---",(H_24!$F888/M888)-1)</f>
        <v>---</v>
      </c>
      <c r="M888" s="20">
        <f>Model_dem!L628</f>
        <v>778</v>
      </c>
      <c r="N888">
        <f>Model_dem!G628</f>
        <v>778</v>
      </c>
      <c r="AE888" t="s">
        <v>528</v>
      </c>
      <c r="AF888">
        <v>2</v>
      </c>
      <c r="AG888">
        <v>50</v>
      </c>
      <c r="AH888">
        <v>0.2</v>
      </c>
      <c r="AI888">
        <v>100</v>
      </c>
      <c r="AJ888" t="s">
        <v>46</v>
      </c>
      <c r="AK888">
        <v>60.023099999999999</v>
      </c>
      <c r="AL888">
        <v>0</v>
      </c>
      <c r="AM888">
        <v>1</v>
      </c>
      <c r="AN888">
        <v>1800.63</v>
      </c>
      <c r="AO888">
        <v>29</v>
      </c>
    </row>
    <row r="889" spans="1:41" x14ac:dyDescent="0.3">
      <c r="A889" s="65" t="s">
        <v>513</v>
      </c>
      <c r="B889" s="66">
        <v>0</v>
      </c>
      <c r="C889" s="66">
        <v>0</v>
      </c>
      <c r="D889" s="66">
        <v>0.2</v>
      </c>
      <c r="E889" t="s">
        <v>0</v>
      </c>
      <c r="F889" t="s">
        <v>3</v>
      </c>
      <c r="G889" s="39" t="e">
        <f t="shared" si="72"/>
        <v>#VALUE!</v>
      </c>
      <c r="H889" t="s">
        <v>3</v>
      </c>
      <c r="K889" t="s">
        <v>3</v>
      </c>
      <c r="L889" s="57" t="str">
        <f>IF(OR(H_24!$F889="---",H_24!$F889="infeas",H_24!$F889="inf"),"---",(H_24!$F889/M889)-1)</f>
        <v>---</v>
      </c>
      <c r="M889" s="20">
        <f>Model_dem!L629</f>
        <v>778</v>
      </c>
      <c r="N889">
        <f>Model_dem!G629</f>
        <v>778</v>
      </c>
      <c r="AE889" t="s">
        <v>528</v>
      </c>
      <c r="AF889">
        <v>3</v>
      </c>
      <c r="AG889">
        <v>0</v>
      </c>
      <c r="AH889">
        <v>0.05</v>
      </c>
      <c r="AI889">
        <v>100</v>
      </c>
      <c r="AJ889">
        <v>1093</v>
      </c>
      <c r="AK889">
        <v>509.92099999999999</v>
      </c>
      <c r="AL889">
        <v>7</v>
      </c>
      <c r="AM889">
        <v>41</v>
      </c>
      <c r="AN889">
        <v>1800.2</v>
      </c>
      <c r="AO889">
        <v>7883</v>
      </c>
    </row>
    <row r="890" spans="1:41" x14ac:dyDescent="0.3">
      <c r="A890" s="68" t="s">
        <v>513</v>
      </c>
      <c r="B890" s="20">
        <v>1</v>
      </c>
      <c r="C890" s="20">
        <v>5</v>
      </c>
      <c r="D890" s="20">
        <v>0.05</v>
      </c>
      <c r="E890" t="s">
        <v>0</v>
      </c>
      <c r="F890" t="s">
        <v>3</v>
      </c>
      <c r="G890" s="39" t="e">
        <f t="shared" si="72"/>
        <v>#VALUE!</v>
      </c>
      <c r="H890" t="s">
        <v>3</v>
      </c>
      <c r="K890" t="s">
        <v>3</v>
      </c>
      <c r="L890" s="57" t="str">
        <f>IF(OR(H_24!$F890="---",H_24!$F890="infeas",H_24!$F890="inf"),"---",(H_24!$F890/M890)-1)</f>
        <v>---</v>
      </c>
      <c r="M890" s="20">
        <f>Model_dem!L630</f>
        <v>778</v>
      </c>
      <c r="N890">
        <f>Model_dem!G630</f>
        <v>778</v>
      </c>
      <c r="AE890" t="s">
        <v>528</v>
      </c>
      <c r="AF890">
        <v>3</v>
      </c>
      <c r="AG890">
        <v>0</v>
      </c>
      <c r="AH890">
        <v>0.1</v>
      </c>
      <c r="AI890">
        <v>100</v>
      </c>
      <c r="AJ890" t="s">
        <v>511</v>
      </c>
      <c r="AK890" t="s">
        <v>511</v>
      </c>
      <c r="AL890" t="s">
        <v>511</v>
      </c>
      <c r="AM890" t="s">
        <v>511</v>
      </c>
      <c r="AN890" t="s">
        <v>511</v>
      </c>
    </row>
    <row r="891" spans="1:41" x14ac:dyDescent="0.3">
      <c r="A891" s="65" t="s">
        <v>513</v>
      </c>
      <c r="B891" s="66">
        <v>1</v>
      </c>
      <c r="C891" s="66">
        <v>5</v>
      </c>
      <c r="D891" s="66">
        <v>0.1</v>
      </c>
      <c r="E891" t="s">
        <v>0</v>
      </c>
      <c r="F891" t="s">
        <v>3</v>
      </c>
      <c r="G891" s="39" t="e">
        <f t="shared" si="72"/>
        <v>#VALUE!</v>
      </c>
      <c r="H891" t="s">
        <v>3</v>
      </c>
      <c r="K891" t="s">
        <v>3</v>
      </c>
      <c r="L891" s="57" t="str">
        <f>IF(OR(H_24!$F891="---",H_24!$F891="infeas",H_24!$F891="inf"),"---",(H_24!$F891/M891)-1)</f>
        <v>---</v>
      </c>
      <c r="M891" s="20">
        <f>Model_dem!L631</f>
        <v>778</v>
      </c>
      <c r="N891">
        <f>Model_dem!G631</f>
        <v>778</v>
      </c>
      <c r="AE891" t="s">
        <v>528</v>
      </c>
      <c r="AF891">
        <v>3</v>
      </c>
      <c r="AG891">
        <v>0</v>
      </c>
      <c r="AH891">
        <v>0.15</v>
      </c>
      <c r="AI891">
        <v>100</v>
      </c>
      <c r="AJ891" t="s">
        <v>511</v>
      </c>
      <c r="AK891" t="s">
        <v>511</v>
      </c>
      <c r="AL891" t="s">
        <v>511</v>
      </c>
      <c r="AM891" t="s">
        <v>511</v>
      </c>
      <c r="AN891" t="s">
        <v>511</v>
      </c>
    </row>
    <row r="892" spans="1:41" x14ac:dyDescent="0.3">
      <c r="A892" s="68" t="s">
        <v>513</v>
      </c>
      <c r="B892" s="20">
        <v>1</v>
      </c>
      <c r="C892" s="20">
        <v>5</v>
      </c>
      <c r="D892" s="20">
        <v>0.15</v>
      </c>
      <c r="E892" t="s">
        <v>0</v>
      </c>
      <c r="F892" t="s">
        <v>3</v>
      </c>
      <c r="G892" s="39" t="e">
        <f t="shared" si="72"/>
        <v>#VALUE!</v>
      </c>
      <c r="H892" t="s">
        <v>3</v>
      </c>
      <c r="K892" t="s">
        <v>3</v>
      </c>
      <c r="L892" s="57" t="str">
        <f>IF(OR(H_24!$F892="---",H_24!$F892="infeas",H_24!$F892="inf"),"---",(H_24!$F892/M892)-1)</f>
        <v>---</v>
      </c>
      <c r="M892" s="20">
        <f>Model_dem!L632</f>
        <v>778</v>
      </c>
      <c r="N892">
        <f>Model_dem!G632</f>
        <v>778</v>
      </c>
      <c r="AE892" t="s">
        <v>528</v>
      </c>
      <c r="AF892">
        <v>3</v>
      </c>
      <c r="AG892">
        <v>0</v>
      </c>
      <c r="AH892">
        <v>0.2</v>
      </c>
      <c r="AI892">
        <v>100</v>
      </c>
      <c r="AJ892" t="s">
        <v>511</v>
      </c>
      <c r="AK892" t="s">
        <v>511</v>
      </c>
      <c r="AL892" t="s">
        <v>511</v>
      </c>
      <c r="AM892" t="s">
        <v>511</v>
      </c>
      <c r="AN892" t="s">
        <v>511</v>
      </c>
    </row>
    <row r="893" spans="1:41" x14ac:dyDescent="0.3">
      <c r="A893" s="65" t="s">
        <v>513</v>
      </c>
      <c r="B893" s="66">
        <v>1</v>
      </c>
      <c r="C893" s="66">
        <v>5</v>
      </c>
      <c r="D893" s="66">
        <v>0.2</v>
      </c>
      <c r="E893" t="s">
        <v>0</v>
      </c>
      <c r="F893" t="s">
        <v>3</v>
      </c>
      <c r="G893" s="39" t="e">
        <f t="shared" si="72"/>
        <v>#VALUE!</v>
      </c>
      <c r="H893" t="s">
        <v>3</v>
      </c>
      <c r="K893" t="s">
        <v>3</v>
      </c>
      <c r="L893" s="57" t="str">
        <f>IF(OR(H_24!$F893="---",H_24!$F893="infeas",H_24!$F893="inf"),"---",(H_24!$F893/M893)-1)</f>
        <v>---</v>
      </c>
      <c r="M893" s="20">
        <f>Model_dem!L633</f>
        <v>778</v>
      </c>
      <c r="N893">
        <f>Model_dem!G633</f>
        <v>778</v>
      </c>
      <c r="AE893" t="s">
        <v>528</v>
      </c>
      <c r="AF893">
        <v>3</v>
      </c>
      <c r="AG893">
        <v>10</v>
      </c>
      <c r="AH893">
        <v>0.05</v>
      </c>
      <c r="AI893">
        <v>100</v>
      </c>
      <c r="AJ893">
        <v>1093</v>
      </c>
      <c r="AK893">
        <v>465.97500000000002</v>
      </c>
      <c r="AL893">
        <v>7</v>
      </c>
      <c r="AM893">
        <v>47</v>
      </c>
      <c r="AN893">
        <v>1800.01</v>
      </c>
      <c r="AO893">
        <v>7837</v>
      </c>
    </row>
    <row r="894" spans="1:41" x14ac:dyDescent="0.3">
      <c r="A894" s="68" t="s">
        <v>513</v>
      </c>
      <c r="B894" s="20">
        <v>1</v>
      </c>
      <c r="C894" s="20">
        <v>10</v>
      </c>
      <c r="D894" s="20">
        <v>0.05</v>
      </c>
      <c r="E894" t="s">
        <v>0</v>
      </c>
      <c r="F894" t="s">
        <v>3</v>
      </c>
      <c r="G894" s="39" t="e">
        <f t="shared" si="72"/>
        <v>#VALUE!</v>
      </c>
      <c r="H894" t="s">
        <v>3</v>
      </c>
      <c r="K894" t="s">
        <v>3</v>
      </c>
      <c r="L894" s="57" t="str">
        <f>IF(OR(H_24!$F894="---",H_24!$F894="infeas",H_24!$F894="inf"),"---",(H_24!$F894/M894)-1)</f>
        <v>---</v>
      </c>
      <c r="M894" s="20">
        <f>Model_dem!L634</f>
        <v>778</v>
      </c>
      <c r="N894">
        <f>Model_dem!G634</f>
        <v>778</v>
      </c>
      <c r="AE894" t="s">
        <v>528</v>
      </c>
      <c r="AF894">
        <v>3</v>
      </c>
      <c r="AG894">
        <v>10</v>
      </c>
      <c r="AH894">
        <v>0.1</v>
      </c>
      <c r="AI894">
        <v>100</v>
      </c>
      <c r="AJ894" t="s">
        <v>511</v>
      </c>
      <c r="AK894" t="s">
        <v>511</v>
      </c>
      <c r="AL894" t="s">
        <v>511</v>
      </c>
      <c r="AM894" t="s">
        <v>511</v>
      </c>
      <c r="AN894" t="s">
        <v>511</v>
      </c>
    </row>
    <row r="895" spans="1:41" x14ac:dyDescent="0.3">
      <c r="A895" s="65" t="s">
        <v>513</v>
      </c>
      <c r="B895" s="66">
        <v>1</v>
      </c>
      <c r="C895" s="66">
        <v>10</v>
      </c>
      <c r="D895" s="66">
        <v>0.1</v>
      </c>
      <c r="E895" t="s">
        <v>0</v>
      </c>
      <c r="F895" t="s">
        <v>3</v>
      </c>
      <c r="G895" s="39" t="e">
        <f t="shared" si="72"/>
        <v>#VALUE!</v>
      </c>
      <c r="H895" t="s">
        <v>3</v>
      </c>
      <c r="K895" t="s">
        <v>3</v>
      </c>
      <c r="L895" s="57" t="str">
        <f>IF(OR(H_24!$F895="---",H_24!$F895="infeas",H_24!$F895="inf"),"---",(H_24!$F895/M895)-1)</f>
        <v>---</v>
      </c>
      <c r="M895" s="20">
        <f>Model_dem!L635</f>
        <v>778</v>
      </c>
      <c r="N895">
        <f>Model_dem!G635</f>
        <v>778</v>
      </c>
      <c r="AE895" t="s">
        <v>528</v>
      </c>
      <c r="AF895">
        <v>3</v>
      </c>
      <c r="AG895">
        <v>10</v>
      </c>
      <c r="AH895">
        <v>0.15</v>
      </c>
      <c r="AI895">
        <v>100</v>
      </c>
      <c r="AJ895" t="s">
        <v>511</v>
      </c>
      <c r="AK895" t="s">
        <v>511</v>
      </c>
      <c r="AL895" t="s">
        <v>511</v>
      </c>
      <c r="AM895" t="s">
        <v>511</v>
      </c>
      <c r="AN895" t="s">
        <v>511</v>
      </c>
    </row>
    <row r="896" spans="1:41" x14ac:dyDescent="0.3">
      <c r="A896" s="68" t="s">
        <v>513</v>
      </c>
      <c r="B896" s="20">
        <v>1</v>
      </c>
      <c r="C896" s="20">
        <v>10</v>
      </c>
      <c r="D896" s="20">
        <v>0.15</v>
      </c>
      <c r="E896" t="s">
        <v>0</v>
      </c>
      <c r="F896" t="s">
        <v>3</v>
      </c>
      <c r="G896" s="39" t="e">
        <f t="shared" si="72"/>
        <v>#VALUE!</v>
      </c>
      <c r="H896" t="s">
        <v>3</v>
      </c>
      <c r="K896" t="s">
        <v>3</v>
      </c>
      <c r="L896" s="57" t="str">
        <f>IF(OR(H_24!$F896="---",H_24!$F896="infeas",H_24!$F896="inf"),"---",(H_24!$F896/M896)-1)</f>
        <v>---</v>
      </c>
      <c r="M896" s="20">
        <f>Model_dem!L636</f>
        <v>778</v>
      </c>
      <c r="N896">
        <f>Model_dem!G636</f>
        <v>778</v>
      </c>
      <c r="AE896" t="s">
        <v>528</v>
      </c>
      <c r="AF896">
        <v>3</v>
      </c>
      <c r="AG896">
        <v>10</v>
      </c>
      <c r="AH896">
        <v>0.2</v>
      </c>
      <c r="AI896">
        <v>100</v>
      </c>
      <c r="AJ896" t="s">
        <v>511</v>
      </c>
      <c r="AK896" t="s">
        <v>511</v>
      </c>
      <c r="AL896" t="s">
        <v>511</v>
      </c>
      <c r="AM896" t="s">
        <v>511</v>
      </c>
      <c r="AN896" t="s">
        <v>511</v>
      </c>
    </row>
    <row r="897" spans="1:41" x14ac:dyDescent="0.3">
      <c r="A897" s="65" t="s">
        <v>513</v>
      </c>
      <c r="B897" s="66">
        <v>1</v>
      </c>
      <c r="C897" s="66">
        <v>10</v>
      </c>
      <c r="D897" s="66">
        <v>0.2</v>
      </c>
      <c r="E897" t="s">
        <v>0</v>
      </c>
      <c r="F897" t="s">
        <v>3</v>
      </c>
      <c r="G897" s="39" t="e">
        <f t="shared" si="72"/>
        <v>#VALUE!</v>
      </c>
      <c r="H897" t="s">
        <v>3</v>
      </c>
      <c r="K897" t="s">
        <v>3</v>
      </c>
      <c r="L897" s="57" t="str">
        <f>IF(OR(H_24!$F897="---",H_24!$F897="infeas",H_24!$F897="inf"),"---",(H_24!$F897/M897)-1)</f>
        <v>---</v>
      </c>
      <c r="M897" s="20">
        <f>Model_dem!L637</f>
        <v>778</v>
      </c>
      <c r="N897">
        <f>Model_dem!G637</f>
        <v>778</v>
      </c>
      <c r="AE897" t="s">
        <v>528</v>
      </c>
      <c r="AF897">
        <v>3</v>
      </c>
      <c r="AG897">
        <v>25</v>
      </c>
      <c r="AH897">
        <v>0.05</v>
      </c>
      <c r="AI897">
        <v>100</v>
      </c>
      <c r="AJ897">
        <v>1093</v>
      </c>
      <c r="AK897">
        <v>464.54899999999998</v>
      </c>
      <c r="AL897">
        <v>10</v>
      </c>
      <c r="AM897">
        <v>48</v>
      </c>
      <c r="AN897">
        <v>1800.19</v>
      </c>
      <c r="AO897">
        <v>8059</v>
      </c>
    </row>
    <row r="898" spans="1:41" x14ac:dyDescent="0.3">
      <c r="A898" s="68" t="s">
        <v>513</v>
      </c>
      <c r="B898" s="20">
        <v>1</v>
      </c>
      <c r="C898" s="20">
        <v>25</v>
      </c>
      <c r="D898" s="20">
        <v>0.05</v>
      </c>
      <c r="E898" t="s">
        <v>0</v>
      </c>
      <c r="F898" t="s">
        <v>3</v>
      </c>
      <c r="G898" s="39" t="e">
        <f t="shared" si="72"/>
        <v>#VALUE!</v>
      </c>
      <c r="H898" t="s">
        <v>3</v>
      </c>
      <c r="K898" t="s">
        <v>3</v>
      </c>
      <c r="L898" s="57" t="str">
        <f>IF(OR(H_24!$F898="---",H_24!$F898="infeas",H_24!$F898="inf"),"---",(H_24!$F898/M898)-1)</f>
        <v>---</v>
      </c>
      <c r="M898" s="20">
        <f>Model_dem!L638</f>
        <v>778</v>
      </c>
      <c r="N898">
        <f>Model_dem!G638</f>
        <v>778</v>
      </c>
      <c r="AE898" t="s">
        <v>528</v>
      </c>
      <c r="AF898">
        <v>3</v>
      </c>
      <c r="AG898">
        <v>25</v>
      </c>
      <c r="AH898">
        <v>0.1</v>
      </c>
      <c r="AI898">
        <v>100</v>
      </c>
      <c r="AJ898" t="s">
        <v>511</v>
      </c>
      <c r="AK898" t="s">
        <v>511</v>
      </c>
      <c r="AL898" t="s">
        <v>511</v>
      </c>
      <c r="AM898" t="s">
        <v>511</v>
      </c>
      <c r="AN898" t="s">
        <v>511</v>
      </c>
    </row>
    <row r="899" spans="1:41" x14ac:dyDescent="0.3">
      <c r="A899" s="65" t="s">
        <v>513</v>
      </c>
      <c r="B899" s="66">
        <v>1</v>
      </c>
      <c r="C899" s="66">
        <v>25</v>
      </c>
      <c r="D899" s="66">
        <v>0.1</v>
      </c>
      <c r="E899" t="s">
        <v>1</v>
      </c>
      <c r="F899" t="s">
        <v>3</v>
      </c>
      <c r="G899" s="39" t="e">
        <f t="shared" si="72"/>
        <v>#VALUE!</v>
      </c>
      <c r="H899" t="s">
        <v>3</v>
      </c>
      <c r="K899" t="s">
        <v>3</v>
      </c>
      <c r="L899" s="57" t="str">
        <f>IF(OR(H_24!$F899="---",H_24!$F899="infeas",H_24!$F899="inf"),"---",(H_24!$F899/M899)-1)</f>
        <v>---</v>
      </c>
      <c r="M899" s="20">
        <f>Model_dem!L639</f>
        <v>778</v>
      </c>
      <c r="N899">
        <f>Model_dem!G639</f>
        <v>790</v>
      </c>
      <c r="AE899" t="s">
        <v>528</v>
      </c>
      <c r="AF899">
        <v>3</v>
      </c>
      <c r="AG899">
        <v>25</v>
      </c>
      <c r="AH899">
        <v>0.15</v>
      </c>
      <c r="AI899">
        <v>100</v>
      </c>
      <c r="AJ899" t="s">
        <v>511</v>
      </c>
      <c r="AK899" t="s">
        <v>511</v>
      </c>
      <c r="AL899" t="s">
        <v>511</v>
      </c>
      <c r="AM899" t="s">
        <v>511</v>
      </c>
      <c r="AN899" t="s">
        <v>511</v>
      </c>
    </row>
    <row r="900" spans="1:41" x14ac:dyDescent="0.3">
      <c r="A900" s="68" t="s">
        <v>513</v>
      </c>
      <c r="B900" s="20">
        <v>1</v>
      </c>
      <c r="C900" s="20">
        <v>25</v>
      </c>
      <c r="D900" s="20">
        <v>0.15</v>
      </c>
      <c r="E900" t="s">
        <v>0</v>
      </c>
      <c r="F900" t="s">
        <v>3</v>
      </c>
      <c r="G900" s="39" t="e">
        <f t="shared" si="72"/>
        <v>#VALUE!</v>
      </c>
      <c r="H900" t="s">
        <v>3</v>
      </c>
      <c r="K900" t="s">
        <v>3</v>
      </c>
      <c r="L900" s="57" t="str">
        <f>IF(OR(H_24!$F900="---",H_24!$F900="infeas",H_24!$F900="inf"),"---",(H_24!$F900/M900)-1)</f>
        <v>---</v>
      </c>
      <c r="M900" s="20">
        <f>Model_dem!L640</f>
        <v>778</v>
      </c>
      <c r="N900">
        <f>Model_dem!G640</f>
        <v>792</v>
      </c>
      <c r="AE900" t="s">
        <v>528</v>
      </c>
      <c r="AF900">
        <v>3</v>
      </c>
      <c r="AG900">
        <v>25</v>
      </c>
      <c r="AH900">
        <v>0.2</v>
      </c>
      <c r="AI900">
        <v>100</v>
      </c>
      <c r="AJ900" t="s">
        <v>511</v>
      </c>
      <c r="AK900" t="s">
        <v>511</v>
      </c>
      <c r="AL900" t="s">
        <v>511</v>
      </c>
      <c r="AM900" t="s">
        <v>511</v>
      </c>
      <c r="AN900" t="s">
        <v>511</v>
      </c>
    </row>
    <row r="901" spans="1:41" x14ac:dyDescent="0.3">
      <c r="A901" s="65" t="s">
        <v>513</v>
      </c>
      <c r="B901" s="66">
        <v>1</v>
      </c>
      <c r="C901" s="66">
        <v>25</v>
      </c>
      <c r="D901" s="66">
        <v>0.2</v>
      </c>
      <c r="E901" t="s">
        <v>1</v>
      </c>
      <c r="F901" t="s">
        <v>3</v>
      </c>
      <c r="G901" s="39" t="e">
        <f t="shared" si="72"/>
        <v>#VALUE!</v>
      </c>
      <c r="H901" t="s">
        <v>3</v>
      </c>
      <c r="K901" t="s">
        <v>3</v>
      </c>
      <c r="L901" s="57" t="str">
        <f>IF(OR(H_24!$F901="---",H_24!$F901="infeas",H_24!$F901="inf"),"---",(H_24!$F901/M901)-1)</f>
        <v>---</v>
      </c>
      <c r="M901" s="20">
        <f>Model_dem!L641</f>
        <v>778</v>
      </c>
      <c r="N901">
        <f>Model_dem!G641</f>
        <v>1481</v>
      </c>
      <c r="AE901" t="s">
        <v>528</v>
      </c>
      <c r="AF901">
        <v>3</v>
      </c>
      <c r="AG901">
        <v>50</v>
      </c>
      <c r="AH901">
        <v>0.05</v>
      </c>
      <c r="AI901">
        <v>100</v>
      </c>
      <c r="AJ901">
        <v>1093</v>
      </c>
      <c r="AK901">
        <v>104.259</v>
      </c>
      <c r="AL901">
        <v>0</v>
      </c>
      <c r="AM901">
        <v>44</v>
      </c>
      <c r="AN901">
        <v>1800.09</v>
      </c>
      <c r="AO901">
        <v>8512</v>
      </c>
    </row>
    <row r="902" spans="1:41" x14ac:dyDescent="0.3">
      <c r="A902" s="68" t="s">
        <v>513</v>
      </c>
      <c r="B902" s="20">
        <v>1</v>
      </c>
      <c r="C902" s="20">
        <v>50</v>
      </c>
      <c r="D902" s="20">
        <v>0.05</v>
      </c>
      <c r="E902" t="s">
        <v>0</v>
      </c>
      <c r="F902" t="s">
        <v>3</v>
      </c>
      <c r="G902" s="39" t="e">
        <f t="shared" si="72"/>
        <v>#VALUE!</v>
      </c>
      <c r="H902" t="s">
        <v>3</v>
      </c>
      <c r="K902" t="s">
        <v>3</v>
      </c>
      <c r="L902" s="57" t="str">
        <f>IF(OR(H_24!$F902="---",H_24!$F902="infeas",H_24!$F902="inf"),"---",(H_24!$F902/M902)-1)</f>
        <v>---</v>
      </c>
      <c r="M902" s="20">
        <f>Model_dem!L642</f>
        <v>778</v>
      </c>
      <c r="N902">
        <f>Model_dem!G642</f>
        <v>778</v>
      </c>
      <c r="AE902" t="s">
        <v>528</v>
      </c>
      <c r="AF902">
        <v>3</v>
      </c>
      <c r="AG902">
        <v>50</v>
      </c>
      <c r="AH902">
        <v>0.1</v>
      </c>
      <c r="AI902">
        <v>100</v>
      </c>
      <c r="AJ902" t="s">
        <v>511</v>
      </c>
      <c r="AK902" t="s">
        <v>511</v>
      </c>
      <c r="AL902" t="s">
        <v>511</v>
      </c>
      <c r="AM902" t="s">
        <v>511</v>
      </c>
      <c r="AN902" t="s">
        <v>511</v>
      </c>
    </row>
    <row r="903" spans="1:41" x14ac:dyDescent="0.3">
      <c r="A903" s="65" t="s">
        <v>513</v>
      </c>
      <c r="B903" s="66">
        <v>1</v>
      </c>
      <c r="C903" s="66">
        <v>50</v>
      </c>
      <c r="D903" s="66">
        <v>0.1</v>
      </c>
      <c r="E903" t="s">
        <v>0</v>
      </c>
      <c r="F903" t="s">
        <v>3</v>
      </c>
      <c r="G903" s="39" t="e">
        <f t="shared" ref="G903:G966" si="73">IF(N903="---","---",(F903-N903)/N903)</f>
        <v>#VALUE!</v>
      </c>
      <c r="H903" t="s">
        <v>3</v>
      </c>
      <c r="K903" t="s">
        <v>3</v>
      </c>
      <c r="L903" s="57" t="str">
        <f>IF(OR(H_24!$F903="---",H_24!$F903="infeas",H_24!$F903="inf"),"---",(H_24!$F903/M903)-1)</f>
        <v>---</v>
      </c>
      <c r="M903" s="20">
        <f>Model_dem!L643</f>
        <v>778</v>
      </c>
      <c r="N903">
        <f>Model_dem!G643</f>
        <v>792</v>
      </c>
      <c r="AE903" t="s">
        <v>528</v>
      </c>
      <c r="AF903">
        <v>3</v>
      </c>
      <c r="AG903">
        <v>50</v>
      </c>
      <c r="AH903">
        <v>0.15</v>
      </c>
      <c r="AI903">
        <v>100</v>
      </c>
      <c r="AJ903" t="s">
        <v>511</v>
      </c>
      <c r="AK903" t="s">
        <v>511</v>
      </c>
      <c r="AL903" t="s">
        <v>511</v>
      </c>
      <c r="AM903" t="s">
        <v>511</v>
      </c>
      <c r="AN903" t="s">
        <v>511</v>
      </c>
    </row>
    <row r="904" spans="1:41" x14ac:dyDescent="0.3">
      <c r="A904" s="68" t="s">
        <v>513</v>
      </c>
      <c r="B904" s="20">
        <v>1</v>
      </c>
      <c r="C904" s="20">
        <v>50</v>
      </c>
      <c r="D904" s="20">
        <v>0.15</v>
      </c>
      <c r="E904" t="s">
        <v>2</v>
      </c>
      <c r="F904" t="s">
        <v>3</v>
      </c>
      <c r="G904" s="39" t="str">
        <f t="shared" si="73"/>
        <v>---</v>
      </c>
      <c r="H904" t="s">
        <v>3</v>
      </c>
      <c r="K904" t="s">
        <v>3</v>
      </c>
      <c r="L904" s="57" t="str">
        <f>IF(OR(H_24!$F904="---",H_24!$F904="infeas",H_24!$F904="inf"),"---",(H_24!$F904/M904)-1)</f>
        <v>---</v>
      </c>
      <c r="M904" s="20">
        <f>Model_dem!L644</f>
        <v>778</v>
      </c>
      <c r="N904" t="str">
        <f>Model_dem!G644</f>
        <v>---</v>
      </c>
      <c r="AE904" t="s">
        <v>528</v>
      </c>
      <c r="AF904">
        <v>3</v>
      </c>
      <c r="AG904">
        <v>50</v>
      </c>
      <c r="AH904">
        <v>0.2</v>
      </c>
      <c r="AI904">
        <v>100</v>
      </c>
      <c r="AJ904" t="s">
        <v>511</v>
      </c>
      <c r="AK904" t="s">
        <v>511</v>
      </c>
      <c r="AL904" t="s">
        <v>511</v>
      </c>
      <c r="AM904" t="s">
        <v>511</v>
      </c>
      <c r="AN904" t="s">
        <v>511</v>
      </c>
    </row>
    <row r="905" spans="1:41" x14ac:dyDescent="0.3">
      <c r="A905" s="65" t="s">
        <v>513</v>
      </c>
      <c r="B905" s="66">
        <v>1</v>
      </c>
      <c r="C905" s="66">
        <v>50</v>
      </c>
      <c r="D905" s="66">
        <v>0.2</v>
      </c>
      <c r="E905" t="s">
        <v>2</v>
      </c>
      <c r="F905" t="s">
        <v>3</v>
      </c>
      <c r="G905" s="39" t="str">
        <f t="shared" si="73"/>
        <v>---</v>
      </c>
      <c r="H905" t="s">
        <v>3</v>
      </c>
      <c r="K905" t="s">
        <v>3</v>
      </c>
      <c r="L905" s="57" t="str">
        <f>IF(OR(H_24!$F905="---",H_24!$F905="infeas",H_24!$F905="inf"),"---",(H_24!$F905/M905)-1)</f>
        <v>---</v>
      </c>
      <c r="M905" s="20">
        <f>Model_dem!L645</f>
        <v>778</v>
      </c>
      <c r="N905" t="str">
        <f>Model_dem!G645</f>
        <v>---</v>
      </c>
      <c r="AE905" t="s">
        <v>526</v>
      </c>
      <c r="AF905">
        <v>1</v>
      </c>
      <c r="AG905">
        <v>5</v>
      </c>
      <c r="AH905">
        <v>0.05</v>
      </c>
      <c r="AI905">
        <v>50</v>
      </c>
      <c r="AJ905">
        <v>820</v>
      </c>
      <c r="AK905">
        <v>4.2801099999999996</v>
      </c>
      <c r="AL905">
        <v>0</v>
      </c>
      <c r="AM905">
        <v>848936</v>
      </c>
      <c r="AN905">
        <v>1800.01</v>
      </c>
      <c r="AO905">
        <v>58336</v>
      </c>
    </row>
    <row r="906" spans="1:41" x14ac:dyDescent="0.3">
      <c r="A906" s="68" t="s">
        <v>513</v>
      </c>
      <c r="B906" s="20">
        <v>2</v>
      </c>
      <c r="C906" s="20">
        <v>5</v>
      </c>
      <c r="D906" s="20">
        <v>0.05</v>
      </c>
      <c r="E906" t="s">
        <v>0</v>
      </c>
      <c r="F906" t="s">
        <v>3</v>
      </c>
      <c r="G906" s="39" t="e">
        <f t="shared" si="73"/>
        <v>#VALUE!</v>
      </c>
      <c r="H906" t="s">
        <v>3</v>
      </c>
      <c r="K906" t="s">
        <v>3</v>
      </c>
      <c r="L906" s="57" t="str">
        <f>IF(OR(H_24!$F906="---",H_24!$F906="infeas",H_24!$F906="inf"),"---",(H_24!$F906/M906)-1)</f>
        <v>---</v>
      </c>
      <c r="M906" s="20">
        <f>Model_dem!L646</f>
        <v>778</v>
      </c>
      <c r="N906">
        <f>Model_dem!G646</f>
        <v>778</v>
      </c>
      <c r="AE906" t="s">
        <v>526</v>
      </c>
      <c r="AF906">
        <v>1</v>
      </c>
      <c r="AG906">
        <v>5</v>
      </c>
      <c r="AH906">
        <v>0.1</v>
      </c>
      <c r="AI906">
        <v>50</v>
      </c>
      <c r="AJ906">
        <v>822</v>
      </c>
      <c r="AK906">
        <v>8.8365399999999994</v>
      </c>
      <c r="AL906">
        <v>2</v>
      </c>
      <c r="AM906">
        <v>1136853</v>
      </c>
      <c r="AN906">
        <v>1800</v>
      </c>
      <c r="AO906">
        <v>57987</v>
      </c>
    </row>
    <row r="907" spans="1:41" x14ac:dyDescent="0.3">
      <c r="A907" s="65" t="s">
        <v>513</v>
      </c>
      <c r="B907" s="66">
        <v>2</v>
      </c>
      <c r="C907" s="66">
        <v>5</v>
      </c>
      <c r="D907" s="66">
        <v>0.1</v>
      </c>
      <c r="E907" t="s">
        <v>0</v>
      </c>
      <c r="F907" t="s">
        <v>3</v>
      </c>
      <c r="G907" s="39" t="e">
        <f t="shared" si="73"/>
        <v>#VALUE!</v>
      </c>
      <c r="H907" t="s">
        <v>3</v>
      </c>
      <c r="K907" t="s">
        <v>3</v>
      </c>
      <c r="L907" s="57" t="str">
        <f>IF(OR(H_24!$F907="---",H_24!$F907="infeas",H_24!$F907="inf"),"---",(H_24!$F907/M907)-1)</f>
        <v>---</v>
      </c>
      <c r="M907" s="20">
        <f>Model_dem!L647</f>
        <v>778</v>
      </c>
      <c r="N907">
        <f>Model_dem!G647</f>
        <v>778</v>
      </c>
      <c r="AE907" t="s">
        <v>526</v>
      </c>
      <c r="AF907">
        <v>1</v>
      </c>
      <c r="AG907">
        <v>5</v>
      </c>
      <c r="AH907">
        <v>0.15</v>
      </c>
      <c r="AI907">
        <v>50</v>
      </c>
      <c r="AJ907">
        <v>822</v>
      </c>
      <c r="AK907">
        <v>6.1003699999999998</v>
      </c>
      <c r="AL907">
        <v>0</v>
      </c>
      <c r="AM907">
        <v>448951</v>
      </c>
      <c r="AN907">
        <v>1800.05</v>
      </c>
      <c r="AO907">
        <v>49688</v>
      </c>
    </row>
    <row r="908" spans="1:41" x14ac:dyDescent="0.3">
      <c r="A908" s="68" t="s">
        <v>513</v>
      </c>
      <c r="B908" s="20">
        <v>2</v>
      </c>
      <c r="C908" s="20">
        <v>5</v>
      </c>
      <c r="D908" s="20">
        <v>0.15</v>
      </c>
      <c r="E908" t="s">
        <v>0</v>
      </c>
      <c r="F908" t="s">
        <v>3</v>
      </c>
      <c r="G908" s="39" t="e">
        <f t="shared" si="73"/>
        <v>#VALUE!</v>
      </c>
      <c r="H908" t="s">
        <v>3</v>
      </c>
      <c r="K908" t="s">
        <v>3</v>
      </c>
      <c r="L908" s="57" t="str">
        <f>IF(OR(H_24!$F908="---",H_24!$F908="infeas",H_24!$F908="inf"),"---",(H_24!$F908/M908)-1)</f>
        <v>---</v>
      </c>
      <c r="M908" s="20">
        <f>Model_dem!L648</f>
        <v>778</v>
      </c>
      <c r="N908">
        <f>Model_dem!G648</f>
        <v>778</v>
      </c>
      <c r="AE908" t="s">
        <v>526</v>
      </c>
      <c r="AF908">
        <v>1</v>
      </c>
      <c r="AG908">
        <v>5</v>
      </c>
      <c r="AH908">
        <v>0.2</v>
      </c>
      <c r="AI908">
        <v>50</v>
      </c>
      <c r="AJ908">
        <v>827</v>
      </c>
      <c r="AK908">
        <v>5.4699499999999999</v>
      </c>
      <c r="AL908">
        <v>0</v>
      </c>
      <c r="AM908">
        <v>203455</v>
      </c>
      <c r="AN908">
        <v>1800.09</v>
      </c>
      <c r="AO908">
        <v>47922</v>
      </c>
    </row>
    <row r="909" spans="1:41" x14ac:dyDescent="0.3">
      <c r="A909" s="65" t="s">
        <v>513</v>
      </c>
      <c r="B909" s="66">
        <v>2</v>
      </c>
      <c r="C909" s="66">
        <v>5</v>
      </c>
      <c r="D909" s="66">
        <v>0.2</v>
      </c>
      <c r="E909" t="s">
        <v>0</v>
      </c>
      <c r="F909" t="s">
        <v>3</v>
      </c>
      <c r="G909" s="39" t="e">
        <f t="shared" si="73"/>
        <v>#VALUE!</v>
      </c>
      <c r="H909" t="s">
        <v>3</v>
      </c>
      <c r="K909" t="s">
        <v>3</v>
      </c>
      <c r="L909" s="57" t="str">
        <f>IF(OR(H_24!$F909="---",H_24!$F909="infeas",H_24!$F909="inf"),"---",(H_24!$F909/M909)-1)</f>
        <v>---</v>
      </c>
      <c r="M909" s="20">
        <f>Model_dem!L649</f>
        <v>778</v>
      </c>
      <c r="N909">
        <f>Model_dem!G649</f>
        <v>778</v>
      </c>
      <c r="AE909" t="s">
        <v>526</v>
      </c>
      <c r="AF909">
        <v>1</v>
      </c>
      <c r="AG909">
        <v>10</v>
      </c>
      <c r="AH909">
        <v>0.05</v>
      </c>
      <c r="AI909">
        <v>50</v>
      </c>
      <c r="AJ909">
        <v>820</v>
      </c>
      <c r="AK909">
        <v>18.097100000000001</v>
      </c>
      <c r="AL909">
        <v>17</v>
      </c>
      <c r="AM909">
        <v>717096</v>
      </c>
      <c r="AN909">
        <v>1800</v>
      </c>
      <c r="AO909">
        <v>60715</v>
      </c>
    </row>
    <row r="910" spans="1:41" x14ac:dyDescent="0.3">
      <c r="A910" s="68" t="s">
        <v>513</v>
      </c>
      <c r="B910" s="20">
        <v>2</v>
      </c>
      <c r="C910" s="20">
        <v>10</v>
      </c>
      <c r="D910" s="20">
        <v>0.05</v>
      </c>
      <c r="E910" t="s">
        <v>0</v>
      </c>
      <c r="F910" t="s">
        <v>3</v>
      </c>
      <c r="G910" s="39" t="e">
        <f t="shared" si="73"/>
        <v>#VALUE!</v>
      </c>
      <c r="H910" t="s">
        <v>3</v>
      </c>
      <c r="K910" t="s">
        <v>3</v>
      </c>
      <c r="L910" s="57" t="str">
        <f>IF(OR(H_24!$F910="---",H_24!$F910="infeas",H_24!$F910="inf"),"---",(H_24!$F910/M910)-1)</f>
        <v>---</v>
      </c>
      <c r="M910" s="20">
        <f>Model_dem!L650</f>
        <v>778</v>
      </c>
      <c r="N910">
        <f>Model_dem!G650</f>
        <v>778</v>
      </c>
      <c r="AE910" t="s">
        <v>526</v>
      </c>
      <c r="AF910">
        <v>1</v>
      </c>
      <c r="AG910">
        <v>10</v>
      </c>
      <c r="AH910">
        <v>0.1</v>
      </c>
      <c r="AI910">
        <v>50</v>
      </c>
      <c r="AJ910">
        <v>822</v>
      </c>
      <c r="AK910">
        <v>8.9076900000000006</v>
      </c>
      <c r="AL910">
        <v>3</v>
      </c>
      <c r="AM910">
        <v>797129</v>
      </c>
      <c r="AN910">
        <v>1800.05</v>
      </c>
      <c r="AO910">
        <v>53304</v>
      </c>
    </row>
    <row r="911" spans="1:41" x14ac:dyDescent="0.3">
      <c r="A911" s="65" t="s">
        <v>513</v>
      </c>
      <c r="B911" s="66">
        <v>2</v>
      </c>
      <c r="C911" s="66">
        <v>10</v>
      </c>
      <c r="D911" s="66">
        <v>0.1</v>
      </c>
      <c r="E911" t="s">
        <v>0</v>
      </c>
      <c r="F911" t="s">
        <v>3</v>
      </c>
      <c r="G911" s="39" t="e">
        <f t="shared" si="73"/>
        <v>#VALUE!</v>
      </c>
      <c r="H911" t="s">
        <v>3</v>
      </c>
      <c r="K911" t="s">
        <v>3</v>
      </c>
      <c r="L911" s="57" t="str">
        <f>IF(OR(H_24!$F911="---",H_24!$F911="infeas",H_24!$F911="inf"),"---",(H_24!$F911/M911)-1)</f>
        <v>---</v>
      </c>
      <c r="M911" s="20">
        <f>Model_dem!L651</f>
        <v>778</v>
      </c>
      <c r="N911">
        <f>Model_dem!G651</f>
        <v>778</v>
      </c>
      <c r="AE911" t="s">
        <v>526</v>
      </c>
      <c r="AF911">
        <v>1</v>
      </c>
      <c r="AG911">
        <v>10</v>
      </c>
      <c r="AH911">
        <v>0.15</v>
      </c>
      <c r="AI911">
        <v>50</v>
      </c>
      <c r="AJ911">
        <v>822</v>
      </c>
      <c r="AK911">
        <v>5.3317899999999998</v>
      </c>
      <c r="AL911">
        <v>0</v>
      </c>
      <c r="AM911">
        <v>500115</v>
      </c>
      <c r="AN911">
        <v>1800.11</v>
      </c>
      <c r="AO911">
        <v>52672</v>
      </c>
    </row>
    <row r="912" spans="1:41" x14ac:dyDescent="0.3">
      <c r="A912" s="68" t="s">
        <v>513</v>
      </c>
      <c r="B912" s="20">
        <v>2</v>
      </c>
      <c r="C912" s="20">
        <v>10</v>
      </c>
      <c r="D912" s="20">
        <v>0.15</v>
      </c>
      <c r="E912" t="s">
        <v>0</v>
      </c>
      <c r="F912" t="s">
        <v>3</v>
      </c>
      <c r="G912" s="39" t="e">
        <f t="shared" si="73"/>
        <v>#VALUE!</v>
      </c>
      <c r="H912" t="s">
        <v>3</v>
      </c>
      <c r="K912" t="s">
        <v>3</v>
      </c>
      <c r="L912" s="57" t="str">
        <f>IF(OR(H_24!$F912="---",H_24!$F912="infeas",H_24!$F912="inf"),"---",(H_24!$F912/M912)-1)</f>
        <v>---</v>
      </c>
      <c r="M912" s="20">
        <f>Model_dem!L652</f>
        <v>778</v>
      </c>
      <c r="N912">
        <f>Model_dem!G652</f>
        <v>778</v>
      </c>
      <c r="AE912" t="s">
        <v>526</v>
      </c>
      <c r="AF912">
        <v>1</v>
      </c>
      <c r="AG912">
        <v>10</v>
      </c>
      <c r="AH912">
        <v>0.2</v>
      </c>
      <c r="AI912">
        <v>50</v>
      </c>
      <c r="AJ912">
        <v>827</v>
      </c>
      <c r="AK912">
        <v>3.79366</v>
      </c>
      <c r="AL912">
        <v>0</v>
      </c>
      <c r="AM912">
        <v>437176</v>
      </c>
      <c r="AN912">
        <v>1800.01</v>
      </c>
      <c r="AO912">
        <v>51716</v>
      </c>
    </row>
    <row r="913" spans="1:41" x14ac:dyDescent="0.3">
      <c r="A913" s="65" t="s">
        <v>513</v>
      </c>
      <c r="B913" s="66">
        <v>2</v>
      </c>
      <c r="C913" s="66">
        <v>10</v>
      </c>
      <c r="D913" s="66">
        <v>0.2</v>
      </c>
      <c r="E913" t="s">
        <v>0</v>
      </c>
      <c r="F913" t="s">
        <v>3</v>
      </c>
      <c r="G913" s="39" t="e">
        <f t="shared" si="73"/>
        <v>#VALUE!</v>
      </c>
      <c r="H913" t="s">
        <v>3</v>
      </c>
      <c r="K913" t="s">
        <v>3</v>
      </c>
      <c r="L913" s="57" t="str">
        <f>IF(OR(H_24!$F913="---",H_24!$F913="infeas",H_24!$F913="inf"),"---",(H_24!$F913/M913)-1)</f>
        <v>---</v>
      </c>
      <c r="M913" s="20">
        <f>Model_dem!L653</f>
        <v>778</v>
      </c>
      <c r="N913">
        <f>Model_dem!G653</f>
        <v>790</v>
      </c>
      <c r="AE913" t="s">
        <v>526</v>
      </c>
      <c r="AF913">
        <v>1</v>
      </c>
      <c r="AG913">
        <v>25</v>
      </c>
      <c r="AH913">
        <v>0.05</v>
      </c>
      <c r="AI913">
        <v>50</v>
      </c>
      <c r="AJ913">
        <v>822</v>
      </c>
      <c r="AK913">
        <v>13.3574</v>
      </c>
      <c r="AL913">
        <v>2</v>
      </c>
      <c r="AM913">
        <v>144837</v>
      </c>
      <c r="AN913">
        <v>1800.19</v>
      </c>
      <c r="AO913">
        <v>33761</v>
      </c>
    </row>
    <row r="914" spans="1:41" x14ac:dyDescent="0.3">
      <c r="A914" s="68" t="s">
        <v>513</v>
      </c>
      <c r="B914" s="20">
        <v>2</v>
      </c>
      <c r="C914" s="20">
        <v>25</v>
      </c>
      <c r="D914" s="20">
        <v>0.05</v>
      </c>
      <c r="E914" t="s">
        <v>0</v>
      </c>
      <c r="F914" t="s">
        <v>3</v>
      </c>
      <c r="G914" s="39" t="e">
        <f t="shared" si="73"/>
        <v>#VALUE!</v>
      </c>
      <c r="H914" t="s">
        <v>3</v>
      </c>
      <c r="K914" t="s">
        <v>3</v>
      </c>
      <c r="L914" s="57" t="str">
        <f>IF(OR(H_24!$F914="---",H_24!$F914="infeas",H_24!$F914="inf"),"---",(H_24!$F914/M914)-1)</f>
        <v>---</v>
      </c>
      <c r="M914" s="20">
        <f>Model_dem!L654</f>
        <v>778</v>
      </c>
      <c r="N914">
        <f>Model_dem!G654</f>
        <v>778</v>
      </c>
      <c r="AE914" t="s">
        <v>526</v>
      </c>
      <c r="AF914">
        <v>1</v>
      </c>
      <c r="AG914">
        <v>25</v>
      </c>
      <c r="AH914">
        <v>0.1</v>
      </c>
      <c r="AI914">
        <v>50</v>
      </c>
      <c r="AJ914">
        <v>832</v>
      </c>
      <c r="AK914">
        <v>100.08199999999999</v>
      </c>
      <c r="AL914">
        <v>22</v>
      </c>
      <c r="AM914">
        <v>4376</v>
      </c>
      <c r="AN914">
        <v>1800.18</v>
      </c>
      <c r="AO914">
        <v>13836</v>
      </c>
    </row>
    <row r="915" spans="1:41" x14ac:dyDescent="0.3">
      <c r="A915" s="65" t="s">
        <v>513</v>
      </c>
      <c r="B915" s="66">
        <v>2</v>
      </c>
      <c r="C915" s="66">
        <v>25</v>
      </c>
      <c r="D915" s="66">
        <v>0.1</v>
      </c>
      <c r="E915" t="s">
        <v>0</v>
      </c>
      <c r="F915" t="s">
        <v>3</v>
      </c>
      <c r="G915" s="39" t="e">
        <f t="shared" si="73"/>
        <v>#VALUE!</v>
      </c>
      <c r="H915" t="s">
        <v>3</v>
      </c>
      <c r="K915" t="s">
        <v>3</v>
      </c>
      <c r="L915" s="57" t="str">
        <f>IF(OR(H_24!$F915="---",H_24!$F915="infeas",H_24!$F915="inf"),"---",(H_24!$F915/M915)-1)</f>
        <v>---</v>
      </c>
      <c r="M915" s="20">
        <f>Model_dem!L655</f>
        <v>778</v>
      </c>
      <c r="N915">
        <f>Model_dem!G655</f>
        <v>790</v>
      </c>
      <c r="AE915" t="s">
        <v>526</v>
      </c>
      <c r="AF915">
        <v>1</v>
      </c>
      <c r="AG915">
        <v>25</v>
      </c>
      <c r="AH915">
        <v>0.15</v>
      </c>
      <c r="AI915">
        <v>50</v>
      </c>
      <c r="AJ915">
        <v>835</v>
      </c>
      <c r="AK915">
        <v>34.235100000000003</v>
      </c>
      <c r="AL915">
        <v>0</v>
      </c>
      <c r="AM915">
        <v>2026</v>
      </c>
      <c r="AN915">
        <v>1800.13</v>
      </c>
      <c r="AO915">
        <v>9874</v>
      </c>
    </row>
    <row r="916" spans="1:41" x14ac:dyDescent="0.3">
      <c r="A916" s="68" t="s">
        <v>513</v>
      </c>
      <c r="B916" s="20">
        <v>2</v>
      </c>
      <c r="C916" s="20">
        <v>25</v>
      </c>
      <c r="D916" s="20">
        <v>0.15</v>
      </c>
      <c r="E916" t="s">
        <v>1</v>
      </c>
      <c r="F916" t="s">
        <v>3</v>
      </c>
      <c r="G916" s="39" t="e">
        <f t="shared" si="73"/>
        <v>#VALUE!</v>
      </c>
      <c r="H916" t="s">
        <v>3</v>
      </c>
      <c r="K916" t="s">
        <v>3</v>
      </c>
      <c r="L916" s="57" t="str">
        <f>IF(OR(H_24!$F916="---",H_24!$F916="infeas",H_24!$F916="inf"),"---",(H_24!$F916/M916)-1)</f>
        <v>---</v>
      </c>
      <c r="M916" s="20">
        <f>Model_dem!L656</f>
        <v>778</v>
      </c>
      <c r="N916">
        <f>Model_dem!G656</f>
        <v>801</v>
      </c>
      <c r="AE916" t="s">
        <v>526</v>
      </c>
      <c r="AF916">
        <v>1</v>
      </c>
      <c r="AG916">
        <v>25</v>
      </c>
      <c r="AH916">
        <v>0.2</v>
      </c>
      <c r="AI916">
        <v>50</v>
      </c>
      <c r="AJ916" t="s">
        <v>46</v>
      </c>
      <c r="AK916">
        <v>60.009099999999997</v>
      </c>
      <c r="AL916">
        <v>0</v>
      </c>
      <c r="AM916">
        <v>1</v>
      </c>
      <c r="AN916">
        <v>1802.61</v>
      </c>
      <c r="AO916">
        <v>29</v>
      </c>
    </row>
    <row r="917" spans="1:41" x14ac:dyDescent="0.3">
      <c r="A917" s="65" t="s">
        <v>513</v>
      </c>
      <c r="B917" s="66">
        <v>2</v>
      </c>
      <c r="C917" s="66">
        <v>25</v>
      </c>
      <c r="D917" s="66">
        <v>0.2</v>
      </c>
      <c r="E917" t="s">
        <v>2</v>
      </c>
      <c r="F917" t="s">
        <v>3</v>
      </c>
      <c r="G917" s="39" t="e">
        <f t="shared" si="73"/>
        <v>#VALUE!</v>
      </c>
      <c r="H917" t="s">
        <v>3</v>
      </c>
      <c r="K917" t="s">
        <v>3</v>
      </c>
      <c r="L917" s="57" t="str">
        <f>IF(OR(H_24!$F917="---",H_24!$F917="infeas",H_24!$F917="inf"),"---",(H_24!$F917/M917)-1)</f>
        <v>---</v>
      </c>
      <c r="M917" s="20">
        <f>Model_dem!L657</f>
        <v>778</v>
      </c>
      <c r="N917">
        <f>Model_dem!G657</f>
        <v>915</v>
      </c>
      <c r="AE917" t="s">
        <v>526</v>
      </c>
      <c r="AF917">
        <v>1</v>
      </c>
      <c r="AG917">
        <v>50</v>
      </c>
      <c r="AH917">
        <v>0.05</v>
      </c>
      <c r="AI917">
        <v>50</v>
      </c>
      <c r="AJ917">
        <v>827</v>
      </c>
      <c r="AK917">
        <v>8.8746899999999993</v>
      </c>
      <c r="AL917">
        <v>0</v>
      </c>
      <c r="AM917">
        <v>28295</v>
      </c>
      <c r="AN917">
        <v>1800.09</v>
      </c>
      <c r="AO917">
        <v>27422</v>
      </c>
    </row>
    <row r="918" spans="1:41" x14ac:dyDescent="0.3">
      <c r="A918" s="68" t="s">
        <v>513</v>
      </c>
      <c r="B918" s="20">
        <v>2</v>
      </c>
      <c r="C918" s="20">
        <v>50</v>
      </c>
      <c r="D918" s="20">
        <v>0.05</v>
      </c>
      <c r="E918" t="s">
        <v>0</v>
      </c>
      <c r="F918" t="s">
        <v>3</v>
      </c>
      <c r="G918" s="39" t="e">
        <f t="shared" si="73"/>
        <v>#VALUE!</v>
      </c>
      <c r="H918" t="s">
        <v>3</v>
      </c>
      <c r="K918" t="s">
        <v>3</v>
      </c>
      <c r="L918" s="57" t="str">
        <f>IF(OR(H_24!$F918="---",H_24!$F918="infeas",H_24!$F918="inf"),"---",(H_24!$F918/M918)-1)</f>
        <v>---</v>
      </c>
      <c r="M918" s="20">
        <f>Model_dem!L658</f>
        <v>778</v>
      </c>
      <c r="N918">
        <f>Model_dem!G658</f>
        <v>790</v>
      </c>
      <c r="AE918" t="s">
        <v>526</v>
      </c>
      <c r="AF918">
        <v>1</v>
      </c>
      <c r="AG918">
        <v>50</v>
      </c>
      <c r="AH918">
        <v>0.1</v>
      </c>
      <c r="AI918">
        <v>50</v>
      </c>
      <c r="AJ918">
        <v>835</v>
      </c>
      <c r="AK918">
        <v>38.069400000000002</v>
      </c>
      <c r="AL918">
        <v>3</v>
      </c>
      <c r="AM918">
        <v>3419</v>
      </c>
      <c r="AN918">
        <v>1800.11</v>
      </c>
      <c r="AO918">
        <v>12371</v>
      </c>
    </row>
    <row r="919" spans="1:41" x14ac:dyDescent="0.3">
      <c r="A919" s="65" t="s">
        <v>513</v>
      </c>
      <c r="B919" s="66">
        <v>2</v>
      </c>
      <c r="C919" s="66">
        <v>50</v>
      </c>
      <c r="D919" s="66">
        <v>0.1</v>
      </c>
      <c r="E919" t="s">
        <v>0</v>
      </c>
      <c r="F919" t="s">
        <v>3</v>
      </c>
      <c r="G919" s="39" t="e">
        <f t="shared" si="73"/>
        <v>#VALUE!</v>
      </c>
      <c r="H919" t="s">
        <v>3</v>
      </c>
      <c r="K919" t="s">
        <v>3</v>
      </c>
      <c r="L919" s="57" t="str">
        <f>IF(OR(H_24!$F919="---",H_24!$F919="infeas",H_24!$F919="inf"),"---",(H_24!$F919/M919)-1)</f>
        <v>---</v>
      </c>
      <c r="M919" s="20">
        <f>Model_dem!L659</f>
        <v>778</v>
      </c>
      <c r="N919">
        <f>Model_dem!G659</f>
        <v>825</v>
      </c>
      <c r="AE919" t="s">
        <v>526</v>
      </c>
      <c r="AF919">
        <v>1</v>
      </c>
      <c r="AG919">
        <v>50</v>
      </c>
      <c r="AH919">
        <v>0.15</v>
      </c>
      <c r="AI919">
        <v>50</v>
      </c>
      <c r="AJ919" t="s">
        <v>46</v>
      </c>
      <c r="AK919">
        <v>60.008400000000002</v>
      </c>
      <c r="AL919">
        <v>0</v>
      </c>
      <c r="AM919">
        <v>1</v>
      </c>
      <c r="AN919">
        <v>1803.05</v>
      </c>
      <c r="AO919">
        <v>29</v>
      </c>
    </row>
    <row r="920" spans="1:41" x14ac:dyDescent="0.3">
      <c r="A920" s="68" t="s">
        <v>513</v>
      </c>
      <c r="B920" s="20">
        <v>2</v>
      </c>
      <c r="C920" s="20">
        <v>50</v>
      </c>
      <c r="D920" s="20">
        <v>0.15</v>
      </c>
      <c r="E920" t="s">
        <v>2</v>
      </c>
      <c r="F920" t="s">
        <v>3</v>
      </c>
      <c r="G920" s="39" t="str">
        <f t="shared" si="73"/>
        <v>---</v>
      </c>
      <c r="H920" t="s">
        <v>3</v>
      </c>
      <c r="K920" t="s">
        <v>3</v>
      </c>
      <c r="L920" s="57" t="str">
        <f>IF(OR(H_24!$F920="---",H_24!$F920="infeas",H_24!$F920="inf"),"---",(H_24!$F920/M920)-1)</f>
        <v>---</v>
      </c>
      <c r="M920" s="20">
        <f>Model_dem!L660</f>
        <v>778</v>
      </c>
      <c r="N920" t="str">
        <f>Model_dem!G660</f>
        <v>---</v>
      </c>
      <c r="AE920" t="s">
        <v>526</v>
      </c>
      <c r="AF920">
        <v>1</v>
      </c>
      <c r="AG920">
        <v>50</v>
      </c>
      <c r="AH920">
        <v>0.2</v>
      </c>
      <c r="AI920">
        <v>50</v>
      </c>
      <c r="AJ920" t="s">
        <v>46</v>
      </c>
      <c r="AK920">
        <v>60.008499999999998</v>
      </c>
      <c r="AL920">
        <v>0</v>
      </c>
      <c r="AM920">
        <v>1</v>
      </c>
      <c r="AN920">
        <v>1801.44</v>
      </c>
      <c r="AO920">
        <v>29</v>
      </c>
    </row>
    <row r="921" spans="1:41" x14ac:dyDescent="0.3">
      <c r="A921" s="65" t="s">
        <v>513</v>
      </c>
      <c r="B921" s="66">
        <v>2</v>
      </c>
      <c r="C921" s="66">
        <v>50</v>
      </c>
      <c r="D921" s="66">
        <v>0.2</v>
      </c>
      <c r="E921" t="s">
        <v>4</v>
      </c>
      <c r="F921" t="s">
        <v>3</v>
      </c>
      <c r="G921" s="39" t="str">
        <f t="shared" si="73"/>
        <v>---</v>
      </c>
      <c r="H921" t="s">
        <v>3</v>
      </c>
      <c r="K921" t="s">
        <v>3</v>
      </c>
      <c r="L921" s="57" t="str">
        <f>IF(OR(H_24!$F921="---",H_24!$F921="infeas",H_24!$F921="inf"),"---",(H_24!$F921/M921)-1)</f>
        <v>---</v>
      </c>
      <c r="M921" s="20">
        <f>Model_dem!L661</f>
        <v>778</v>
      </c>
      <c r="N921" t="str">
        <f>Model_dem!G661</f>
        <v>---</v>
      </c>
      <c r="AE921" t="s">
        <v>526</v>
      </c>
      <c r="AF921">
        <v>2</v>
      </c>
      <c r="AG921">
        <v>5</v>
      </c>
      <c r="AH921">
        <v>0.05</v>
      </c>
      <c r="AI921">
        <v>50</v>
      </c>
      <c r="AJ921">
        <v>822</v>
      </c>
      <c r="AK921">
        <v>1.1365499999999999</v>
      </c>
      <c r="AL921">
        <v>0</v>
      </c>
      <c r="AM921">
        <v>791606</v>
      </c>
      <c r="AN921">
        <v>1800.01</v>
      </c>
      <c r="AO921">
        <v>56115</v>
      </c>
    </row>
    <row r="922" spans="1:41" x14ac:dyDescent="0.3">
      <c r="A922" s="68" t="s">
        <v>513</v>
      </c>
      <c r="B922" s="20">
        <v>3</v>
      </c>
      <c r="C922" s="20">
        <v>0</v>
      </c>
      <c r="D922" s="20">
        <v>0.05</v>
      </c>
      <c r="E922" t="s">
        <v>4</v>
      </c>
      <c r="F922" t="s">
        <v>3</v>
      </c>
      <c r="G922" s="39" t="str">
        <f t="shared" si="73"/>
        <v>---</v>
      </c>
      <c r="H922" t="s">
        <v>3</v>
      </c>
      <c r="K922" t="s">
        <v>3</v>
      </c>
      <c r="L922" s="57" t="str">
        <f>IF(OR(H_24!$F922="---",H_24!$F922="infeas",H_24!$F922="inf"),"---",(H_24!$F922/M922)-1)</f>
        <v>---</v>
      </c>
      <c r="M922" s="20">
        <f>Model_dem!L662</f>
        <v>778</v>
      </c>
      <c r="N922" t="str">
        <f>Model_dem!G662</f>
        <v>---</v>
      </c>
      <c r="AE922" t="s">
        <v>526</v>
      </c>
      <c r="AF922">
        <v>2</v>
      </c>
      <c r="AG922">
        <v>5</v>
      </c>
      <c r="AH922">
        <v>0.1</v>
      </c>
      <c r="AI922">
        <v>50</v>
      </c>
      <c r="AJ922">
        <v>822</v>
      </c>
      <c r="AK922">
        <v>6.0597000000000003</v>
      </c>
      <c r="AL922">
        <v>0</v>
      </c>
      <c r="AM922">
        <v>827201</v>
      </c>
      <c r="AN922">
        <v>1800</v>
      </c>
      <c r="AO922">
        <v>55669</v>
      </c>
    </row>
    <row r="923" spans="1:41" x14ac:dyDescent="0.3">
      <c r="A923" s="65" t="s">
        <v>513</v>
      </c>
      <c r="B923" s="66">
        <v>3</v>
      </c>
      <c r="C923" s="66">
        <v>0</v>
      </c>
      <c r="D923" s="66">
        <v>0.1</v>
      </c>
      <c r="E923" t="s">
        <v>4</v>
      </c>
      <c r="F923" t="s">
        <v>3</v>
      </c>
      <c r="G923" s="39" t="str">
        <f t="shared" si="73"/>
        <v>---</v>
      </c>
      <c r="H923" t="s">
        <v>3</v>
      </c>
      <c r="K923" t="s">
        <v>3</v>
      </c>
      <c r="L923" s="57" t="str">
        <f>IF(OR(H_24!$F923="---",H_24!$F923="infeas",H_24!$F923="inf"),"---",(H_24!$F923/M923)-1)</f>
        <v>---</v>
      </c>
      <c r="M923" s="20">
        <f>Model_dem!L663</f>
        <v>778</v>
      </c>
      <c r="N923" t="str">
        <f>Model_dem!G663</f>
        <v>---</v>
      </c>
      <c r="AE923" t="s">
        <v>526</v>
      </c>
      <c r="AF923">
        <v>2</v>
      </c>
      <c r="AG923">
        <v>5</v>
      </c>
      <c r="AH923">
        <v>0.15</v>
      </c>
      <c r="AI923">
        <v>50</v>
      </c>
      <c r="AJ923">
        <v>822</v>
      </c>
      <c r="AK923">
        <v>4.0372500000000002</v>
      </c>
      <c r="AL923">
        <v>0</v>
      </c>
      <c r="AM923">
        <v>280052</v>
      </c>
      <c r="AN923">
        <v>1800</v>
      </c>
      <c r="AO923">
        <v>49148</v>
      </c>
    </row>
    <row r="924" spans="1:41" x14ac:dyDescent="0.3">
      <c r="A924" s="68" t="s">
        <v>513</v>
      </c>
      <c r="B924" s="20">
        <v>3</v>
      </c>
      <c r="C924" s="20">
        <v>0</v>
      </c>
      <c r="D924" s="20">
        <v>0.15</v>
      </c>
      <c r="E924" t="s">
        <v>4</v>
      </c>
      <c r="F924" t="s">
        <v>3</v>
      </c>
      <c r="G924" s="39" t="str">
        <f t="shared" si="73"/>
        <v>---</v>
      </c>
      <c r="H924" t="s">
        <v>3</v>
      </c>
      <c r="K924" t="s">
        <v>3</v>
      </c>
      <c r="L924" s="57" t="str">
        <f>IF(OR(H_24!$F924="---",H_24!$F924="infeas",H_24!$F924="inf"),"---",(H_24!$F924/M924)-1)</f>
        <v>---</v>
      </c>
      <c r="M924" s="20">
        <f>Model_dem!L664</f>
        <v>778</v>
      </c>
      <c r="N924" t="str">
        <f>Model_dem!G664</f>
        <v>---</v>
      </c>
      <c r="AE924" t="s">
        <v>526</v>
      </c>
      <c r="AF924">
        <v>2</v>
      </c>
      <c r="AG924">
        <v>5</v>
      </c>
      <c r="AH924">
        <v>0.2</v>
      </c>
      <c r="AI924">
        <v>50</v>
      </c>
      <c r="AJ924">
        <v>822</v>
      </c>
      <c r="AK924">
        <v>8.2216400000000007</v>
      </c>
      <c r="AL924">
        <v>2</v>
      </c>
      <c r="AM924">
        <v>363908</v>
      </c>
      <c r="AN924">
        <v>1800.04</v>
      </c>
      <c r="AO924">
        <v>47386</v>
      </c>
    </row>
    <row r="925" spans="1:41" x14ac:dyDescent="0.3">
      <c r="A925" s="65" t="s">
        <v>513</v>
      </c>
      <c r="B925" s="66">
        <v>3</v>
      </c>
      <c r="C925" s="66">
        <v>0</v>
      </c>
      <c r="D925" s="66">
        <v>0.2</v>
      </c>
      <c r="E925" t="s">
        <v>4</v>
      </c>
      <c r="F925" t="s">
        <v>3</v>
      </c>
      <c r="G925" s="39" t="str">
        <f t="shared" si="73"/>
        <v>---</v>
      </c>
      <c r="H925" t="s">
        <v>3</v>
      </c>
      <c r="K925" t="s">
        <v>3</v>
      </c>
      <c r="L925" s="57" t="str">
        <f>IF(OR(H_24!$F925="---",H_24!$F925="infeas",H_24!$F925="inf"),"---",(H_24!$F925/M925)-1)</f>
        <v>---</v>
      </c>
      <c r="M925" s="20">
        <f>Model_dem!L665</f>
        <v>778</v>
      </c>
      <c r="N925" t="str">
        <f>Model_dem!G665</f>
        <v>---</v>
      </c>
      <c r="AE925" t="s">
        <v>526</v>
      </c>
      <c r="AF925">
        <v>2</v>
      </c>
      <c r="AG925">
        <v>10</v>
      </c>
      <c r="AH925">
        <v>0.05</v>
      </c>
      <c r="AI925">
        <v>50</v>
      </c>
      <c r="AJ925">
        <v>822</v>
      </c>
      <c r="AK925">
        <v>4.9195900000000004</v>
      </c>
      <c r="AL925">
        <v>0</v>
      </c>
      <c r="AM925">
        <v>233311</v>
      </c>
      <c r="AN925">
        <v>1800.02</v>
      </c>
      <c r="AO925">
        <v>46484</v>
      </c>
    </row>
    <row r="926" spans="1:41" x14ac:dyDescent="0.3">
      <c r="A926" s="68" t="s">
        <v>513</v>
      </c>
      <c r="B926" s="20">
        <v>3</v>
      </c>
      <c r="C926" s="20">
        <v>10</v>
      </c>
      <c r="D926" s="20">
        <v>0.05</v>
      </c>
      <c r="E926" t="s">
        <v>4</v>
      </c>
      <c r="F926" t="s">
        <v>3</v>
      </c>
      <c r="G926" s="39" t="str">
        <f t="shared" si="73"/>
        <v>---</v>
      </c>
      <c r="H926" t="s">
        <v>3</v>
      </c>
      <c r="K926" t="s">
        <v>3</v>
      </c>
      <c r="L926" s="57" t="str">
        <f>IF(OR(H_24!$F926="---",H_24!$F926="infeas",H_24!$F926="inf"),"---",(H_24!$F926/M926)-1)</f>
        <v>---</v>
      </c>
      <c r="M926" s="20">
        <f>Model_dem!L666</f>
        <v>778</v>
      </c>
      <c r="N926" t="str">
        <f>Model_dem!G666</f>
        <v>---</v>
      </c>
      <c r="AE926" t="s">
        <v>526</v>
      </c>
      <c r="AF926">
        <v>2</v>
      </c>
      <c r="AG926">
        <v>10</v>
      </c>
      <c r="AH926">
        <v>0.1</v>
      </c>
      <c r="AI926">
        <v>50</v>
      </c>
      <c r="AJ926">
        <v>822</v>
      </c>
      <c r="AK926">
        <v>6.7028999999999996</v>
      </c>
      <c r="AL926">
        <v>0</v>
      </c>
      <c r="AM926">
        <v>121891</v>
      </c>
      <c r="AN926">
        <v>1800.05</v>
      </c>
      <c r="AO926">
        <v>39177</v>
      </c>
    </row>
    <row r="927" spans="1:41" x14ac:dyDescent="0.3">
      <c r="A927" s="65" t="s">
        <v>513</v>
      </c>
      <c r="B927" s="66">
        <v>3</v>
      </c>
      <c r="C927" s="66">
        <v>10</v>
      </c>
      <c r="D927" s="66">
        <v>0.1</v>
      </c>
      <c r="E927" t="s">
        <v>4</v>
      </c>
      <c r="F927" t="s">
        <v>3</v>
      </c>
      <c r="G927" s="39" t="str">
        <f t="shared" si="73"/>
        <v>---</v>
      </c>
      <c r="H927" t="s">
        <v>3</v>
      </c>
      <c r="K927" t="s">
        <v>3</v>
      </c>
      <c r="L927" s="57" t="str">
        <f>IF(OR(H_24!$F927="---",H_24!$F927="infeas",H_24!$F927="inf"),"---",(H_24!$F927/M927)-1)</f>
        <v>---</v>
      </c>
      <c r="M927" s="20">
        <f>Model_dem!L667</f>
        <v>778</v>
      </c>
      <c r="N927" t="str">
        <f>Model_dem!G667</f>
        <v>---</v>
      </c>
      <c r="AE927" t="s">
        <v>526</v>
      </c>
      <c r="AF927">
        <v>2</v>
      </c>
      <c r="AG927">
        <v>10</v>
      </c>
      <c r="AH927">
        <v>0.15</v>
      </c>
      <c r="AI927">
        <v>50</v>
      </c>
      <c r="AJ927">
        <v>827</v>
      </c>
      <c r="AK927">
        <v>7.4226000000000001</v>
      </c>
      <c r="AL927">
        <v>0</v>
      </c>
      <c r="AM927">
        <v>51956</v>
      </c>
      <c r="AN927">
        <v>1800.09</v>
      </c>
      <c r="AO927">
        <v>35743</v>
      </c>
    </row>
    <row r="928" spans="1:41" x14ac:dyDescent="0.3">
      <c r="A928" s="68" t="s">
        <v>513</v>
      </c>
      <c r="B928" s="20">
        <v>3</v>
      </c>
      <c r="C928" s="20">
        <v>10</v>
      </c>
      <c r="D928" s="20">
        <v>0.15</v>
      </c>
      <c r="E928" t="s">
        <v>4</v>
      </c>
      <c r="F928" t="s">
        <v>3</v>
      </c>
      <c r="G928" s="39" t="str">
        <f t="shared" si="73"/>
        <v>---</v>
      </c>
      <c r="H928" t="s">
        <v>3</v>
      </c>
      <c r="K928" t="s">
        <v>3</v>
      </c>
      <c r="L928" s="57" t="str">
        <f>IF(OR(H_24!$F928="---",H_24!$F928="infeas",H_24!$F928="inf"),"---",(H_24!$F928/M928)-1)</f>
        <v>---</v>
      </c>
      <c r="M928" s="20">
        <f>Model_dem!L668</f>
        <v>778</v>
      </c>
      <c r="N928" t="str">
        <f>Model_dem!G668</f>
        <v>---</v>
      </c>
      <c r="AE928" t="s">
        <v>526</v>
      </c>
      <c r="AF928">
        <v>2</v>
      </c>
      <c r="AG928">
        <v>10</v>
      </c>
      <c r="AH928">
        <v>0.2</v>
      </c>
      <c r="AI928">
        <v>50</v>
      </c>
      <c r="AJ928">
        <v>835</v>
      </c>
      <c r="AK928">
        <v>23.964700000000001</v>
      </c>
      <c r="AL928">
        <v>2</v>
      </c>
      <c r="AM928">
        <v>15422</v>
      </c>
      <c r="AN928">
        <v>1800.09</v>
      </c>
      <c r="AO928">
        <v>25117</v>
      </c>
    </row>
    <row r="929" spans="1:41" x14ac:dyDescent="0.3">
      <c r="A929" s="65" t="s">
        <v>513</v>
      </c>
      <c r="B929" s="66">
        <v>3</v>
      </c>
      <c r="C929" s="66">
        <v>10</v>
      </c>
      <c r="D929" s="66">
        <v>0.2</v>
      </c>
      <c r="E929" t="s">
        <v>4</v>
      </c>
      <c r="F929" t="s">
        <v>3</v>
      </c>
      <c r="G929" s="39" t="str">
        <f t="shared" si="73"/>
        <v>---</v>
      </c>
      <c r="H929" t="s">
        <v>3</v>
      </c>
      <c r="K929" t="s">
        <v>3</v>
      </c>
      <c r="L929" s="57" t="str">
        <f>IF(OR(H_24!$F929="---",H_24!$F929="infeas",H_24!$F929="inf"),"---",(H_24!$F929/M929)-1)</f>
        <v>---</v>
      </c>
      <c r="M929" s="20">
        <f>Model_dem!L669</f>
        <v>778</v>
      </c>
      <c r="N929" t="str">
        <f>Model_dem!G669</f>
        <v>---</v>
      </c>
      <c r="AE929" t="s">
        <v>526</v>
      </c>
      <c r="AF929">
        <v>2</v>
      </c>
      <c r="AG929">
        <v>25</v>
      </c>
      <c r="AH929">
        <v>0.05</v>
      </c>
      <c r="AI929">
        <v>50</v>
      </c>
      <c r="AJ929">
        <v>822</v>
      </c>
      <c r="AK929">
        <v>12.922700000000001</v>
      </c>
      <c r="AL929">
        <v>2</v>
      </c>
      <c r="AM929">
        <v>23132</v>
      </c>
      <c r="AN929">
        <v>1800.06</v>
      </c>
      <c r="AO929">
        <v>22246</v>
      </c>
    </row>
    <row r="930" spans="1:41" x14ac:dyDescent="0.3">
      <c r="A930" s="68" t="s">
        <v>513</v>
      </c>
      <c r="B930" s="20">
        <v>3</v>
      </c>
      <c r="C930" s="20">
        <v>25</v>
      </c>
      <c r="D930" s="20">
        <v>0.05</v>
      </c>
      <c r="E930" t="s">
        <v>4</v>
      </c>
      <c r="F930" t="s">
        <v>3</v>
      </c>
      <c r="G930" s="39" t="str">
        <f t="shared" si="73"/>
        <v>---</v>
      </c>
      <c r="H930" t="s">
        <v>3</v>
      </c>
      <c r="K930" t="s">
        <v>3</v>
      </c>
      <c r="L930" s="57" t="str">
        <f>IF(OR(H_24!$F930="---",H_24!$F930="infeas",H_24!$F930="inf"),"---",(H_24!$F930/M930)-1)</f>
        <v>---</v>
      </c>
      <c r="M930" s="20">
        <f>Model_dem!L670</f>
        <v>778</v>
      </c>
      <c r="N930" t="str">
        <f>Model_dem!G670</f>
        <v>---</v>
      </c>
      <c r="AE930" t="s">
        <v>526</v>
      </c>
      <c r="AF930">
        <v>2</v>
      </c>
      <c r="AG930">
        <v>25</v>
      </c>
      <c r="AH930">
        <v>0.1</v>
      </c>
      <c r="AI930">
        <v>50</v>
      </c>
      <c r="AJ930">
        <v>835</v>
      </c>
      <c r="AK930">
        <v>87.265199999999993</v>
      </c>
      <c r="AL930">
        <v>4</v>
      </c>
      <c r="AM930">
        <v>1778</v>
      </c>
      <c r="AN930">
        <v>1800.04</v>
      </c>
      <c r="AO930">
        <v>10022</v>
      </c>
    </row>
    <row r="931" spans="1:41" x14ac:dyDescent="0.3">
      <c r="A931" s="65" t="s">
        <v>513</v>
      </c>
      <c r="B931" s="66">
        <v>3</v>
      </c>
      <c r="C931" s="66">
        <v>25</v>
      </c>
      <c r="D931" s="66">
        <v>0.1</v>
      </c>
      <c r="E931" t="s">
        <v>4</v>
      </c>
      <c r="F931" t="s">
        <v>3</v>
      </c>
      <c r="G931" s="39" t="str">
        <f t="shared" si="73"/>
        <v>---</v>
      </c>
      <c r="H931" t="s">
        <v>3</v>
      </c>
      <c r="K931" t="s">
        <v>3</v>
      </c>
      <c r="L931" s="57" t="str">
        <f>IF(OR(H_24!$F931="---",H_24!$F931="infeas",H_24!$F931="inf"),"---",(H_24!$F931/M931)-1)</f>
        <v>---</v>
      </c>
      <c r="M931" s="20">
        <f>Model_dem!L671</f>
        <v>778</v>
      </c>
      <c r="N931" t="str">
        <f>Model_dem!G671</f>
        <v>---</v>
      </c>
      <c r="AE931" t="s">
        <v>526</v>
      </c>
      <c r="AF931">
        <v>2</v>
      </c>
      <c r="AG931">
        <v>25</v>
      </c>
      <c r="AH931">
        <v>0.15</v>
      </c>
      <c r="AI931">
        <v>50</v>
      </c>
      <c r="AJ931">
        <v>843</v>
      </c>
      <c r="AK931">
        <v>32.544199999999996</v>
      </c>
      <c r="AL931">
        <v>0</v>
      </c>
      <c r="AM931">
        <v>135</v>
      </c>
      <c r="AN931">
        <v>1800.93</v>
      </c>
      <c r="AO931">
        <v>2736</v>
      </c>
    </row>
    <row r="932" spans="1:41" x14ac:dyDescent="0.3">
      <c r="A932" s="68" t="s">
        <v>513</v>
      </c>
      <c r="B932" s="20">
        <v>3</v>
      </c>
      <c r="C932" s="20">
        <v>25</v>
      </c>
      <c r="D932" s="20">
        <v>0.15</v>
      </c>
      <c r="E932" t="s">
        <v>4</v>
      </c>
      <c r="F932" t="s">
        <v>3</v>
      </c>
      <c r="G932" s="39" t="str">
        <f t="shared" si="73"/>
        <v>---</v>
      </c>
      <c r="H932" t="s">
        <v>3</v>
      </c>
      <c r="K932" t="s">
        <v>3</v>
      </c>
      <c r="L932" s="57" t="str">
        <f>IF(OR(H_24!$F932="---",H_24!$F932="infeas",H_24!$F932="inf"),"---",(H_24!$F932/M932)-1)</f>
        <v>---</v>
      </c>
      <c r="M932" s="20">
        <f>Model_dem!L672</f>
        <v>778</v>
      </c>
      <c r="N932" t="str">
        <f>Model_dem!G672</f>
        <v>---</v>
      </c>
      <c r="AE932" t="s">
        <v>526</v>
      </c>
      <c r="AF932">
        <v>2</v>
      </c>
      <c r="AG932">
        <v>25</v>
      </c>
      <c r="AH932">
        <v>0.2</v>
      </c>
      <c r="AI932">
        <v>50</v>
      </c>
      <c r="AJ932">
        <v>892</v>
      </c>
      <c r="AK932">
        <v>1803.62</v>
      </c>
      <c r="AL932">
        <v>0</v>
      </c>
      <c r="AM932">
        <v>1</v>
      </c>
      <c r="AN932">
        <v>1803.62</v>
      </c>
      <c r="AO932">
        <v>85</v>
      </c>
    </row>
    <row r="933" spans="1:41" x14ac:dyDescent="0.3">
      <c r="A933" s="65" t="s">
        <v>513</v>
      </c>
      <c r="B933" s="66">
        <v>3</v>
      </c>
      <c r="C933" s="66">
        <v>25</v>
      </c>
      <c r="D933" s="66">
        <v>0.2</v>
      </c>
      <c r="E933" t="s">
        <v>4</v>
      </c>
      <c r="F933" t="s">
        <v>3</v>
      </c>
      <c r="G933" s="39" t="str">
        <f t="shared" si="73"/>
        <v>---</v>
      </c>
      <c r="H933" t="s">
        <v>3</v>
      </c>
      <c r="K933" t="s">
        <v>3</v>
      </c>
      <c r="L933" s="57" t="str">
        <f>IF(OR(H_24!$F933="---",H_24!$F933="infeas",H_24!$F933="inf"),"---",(H_24!$F933/M933)-1)</f>
        <v>---</v>
      </c>
      <c r="M933" s="20">
        <f>Model_dem!L673</f>
        <v>778</v>
      </c>
      <c r="N933" t="str">
        <f>Model_dem!G673</f>
        <v>---</v>
      </c>
      <c r="AE933" t="s">
        <v>526</v>
      </c>
      <c r="AF933">
        <v>2</v>
      </c>
      <c r="AG933">
        <v>50</v>
      </c>
      <c r="AH933">
        <v>0.05</v>
      </c>
      <c r="AI933">
        <v>50</v>
      </c>
      <c r="AJ933">
        <v>833</v>
      </c>
      <c r="AK933">
        <v>25.262699999999999</v>
      </c>
      <c r="AL933">
        <v>0</v>
      </c>
      <c r="AM933">
        <v>4871</v>
      </c>
      <c r="AN933">
        <v>1800.16</v>
      </c>
      <c r="AO933">
        <v>14400</v>
      </c>
    </row>
    <row r="934" spans="1:41" x14ac:dyDescent="0.3">
      <c r="A934" s="68" t="s">
        <v>513</v>
      </c>
      <c r="B934" s="20">
        <v>3</v>
      </c>
      <c r="C934" s="20">
        <v>50</v>
      </c>
      <c r="D934" s="20">
        <v>0.05</v>
      </c>
      <c r="E934" t="s">
        <v>4</v>
      </c>
      <c r="F934" t="s">
        <v>3</v>
      </c>
      <c r="G934" s="39" t="str">
        <f t="shared" si="73"/>
        <v>---</v>
      </c>
      <c r="H934" t="s">
        <v>3</v>
      </c>
      <c r="K934" t="s">
        <v>3</v>
      </c>
      <c r="L934" s="57" t="str">
        <f>IF(OR(H_24!$F934="---",H_24!$F934="infeas",H_24!$F934="inf"),"---",(H_24!$F934/M934)-1)</f>
        <v>---</v>
      </c>
      <c r="M934" s="20">
        <f>Model_dem!L674</f>
        <v>778</v>
      </c>
      <c r="N934" t="str">
        <f>Model_dem!G674</f>
        <v>---</v>
      </c>
      <c r="AE934" t="s">
        <v>526</v>
      </c>
      <c r="AF934">
        <v>2</v>
      </c>
      <c r="AG934">
        <v>50</v>
      </c>
      <c r="AH934">
        <v>0.1</v>
      </c>
      <c r="AI934">
        <v>50</v>
      </c>
      <c r="AJ934">
        <v>850</v>
      </c>
      <c r="AK934">
        <v>1030.0999999999999</v>
      </c>
      <c r="AL934">
        <v>0</v>
      </c>
      <c r="AM934">
        <v>9</v>
      </c>
      <c r="AN934">
        <v>1825.84</v>
      </c>
      <c r="AO934">
        <v>380</v>
      </c>
    </row>
    <row r="935" spans="1:41" x14ac:dyDescent="0.3">
      <c r="A935" s="65" t="s">
        <v>513</v>
      </c>
      <c r="B935" s="66">
        <v>3</v>
      </c>
      <c r="C935" s="66">
        <v>50</v>
      </c>
      <c r="D935" s="66">
        <v>0.1</v>
      </c>
      <c r="E935" t="s">
        <v>4</v>
      </c>
      <c r="F935" t="s">
        <v>3</v>
      </c>
      <c r="G935" s="39" t="str">
        <f t="shared" si="73"/>
        <v>---</v>
      </c>
      <c r="H935" t="s">
        <v>3</v>
      </c>
      <c r="K935" t="s">
        <v>3</v>
      </c>
      <c r="L935" s="57" t="str">
        <f>IF(OR(H_24!$F935="---",H_24!$F935="infeas",H_24!$F935="inf"),"---",(H_24!$F935/M935)-1)</f>
        <v>---</v>
      </c>
      <c r="M935" s="20">
        <f>Model_dem!L675</f>
        <v>778</v>
      </c>
      <c r="N935" t="str">
        <f>Model_dem!G675</f>
        <v>---</v>
      </c>
      <c r="AE935" t="s">
        <v>526</v>
      </c>
      <c r="AF935">
        <v>2</v>
      </c>
      <c r="AG935">
        <v>50</v>
      </c>
      <c r="AH935">
        <v>0.15</v>
      </c>
      <c r="AI935">
        <v>50</v>
      </c>
      <c r="AJ935" t="s">
        <v>511</v>
      </c>
      <c r="AK935" t="s">
        <v>511</v>
      </c>
      <c r="AL935" t="s">
        <v>511</v>
      </c>
      <c r="AM935" t="s">
        <v>511</v>
      </c>
      <c r="AN935" t="s">
        <v>511</v>
      </c>
    </row>
    <row r="936" spans="1:41" x14ac:dyDescent="0.3">
      <c r="A936" s="68" t="s">
        <v>513</v>
      </c>
      <c r="B936" s="20">
        <v>3</v>
      </c>
      <c r="C936" s="20">
        <v>50</v>
      </c>
      <c r="D936" s="20">
        <v>0.15</v>
      </c>
      <c r="E936" t="s">
        <v>4</v>
      </c>
      <c r="F936" t="s">
        <v>3</v>
      </c>
      <c r="G936" s="39" t="str">
        <f t="shared" si="73"/>
        <v>---</v>
      </c>
      <c r="H936" t="s">
        <v>3</v>
      </c>
      <c r="K936" t="s">
        <v>3</v>
      </c>
      <c r="L936" s="57" t="str">
        <f>IF(OR(H_24!$F936="---",H_24!$F936="infeas",H_24!$F936="inf"),"---",(H_24!$F936/M936)-1)</f>
        <v>---</v>
      </c>
      <c r="M936" s="20">
        <f>Model_dem!L676</f>
        <v>778</v>
      </c>
      <c r="N936" t="str">
        <f>Model_dem!G676</f>
        <v>---</v>
      </c>
      <c r="AE936" t="s">
        <v>526</v>
      </c>
      <c r="AF936">
        <v>2</v>
      </c>
      <c r="AG936">
        <v>50</v>
      </c>
      <c r="AH936">
        <v>0.2</v>
      </c>
      <c r="AI936">
        <v>50</v>
      </c>
      <c r="AJ936" t="s">
        <v>511</v>
      </c>
      <c r="AK936" t="s">
        <v>511</v>
      </c>
      <c r="AL936" t="s">
        <v>511</v>
      </c>
      <c r="AM936" t="s">
        <v>511</v>
      </c>
      <c r="AN936" t="s">
        <v>511</v>
      </c>
    </row>
    <row r="937" spans="1:41" x14ac:dyDescent="0.3">
      <c r="A937" s="65" t="s">
        <v>513</v>
      </c>
      <c r="B937" s="66">
        <v>3</v>
      </c>
      <c r="C937" s="66">
        <v>50</v>
      </c>
      <c r="D937" s="66">
        <v>0.2</v>
      </c>
      <c r="E937" t="s">
        <v>4</v>
      </c>
      <c r="F937" t="s">
        <v>3</v>
      </c>
      <c r="G937" s="39" t="str">
        <f t="shared" si="73"/>
        <v>---</v>
      </c>
      <c r="H937" t="s">
        <v>3</v>
      </c>
      <c r="K937" t="s">
        <v>3</v>
      </c>
      <c r="L937" s="57" t="str">
        <f>IF(OR(H_24!$F937="---",H_24!$F937="infeas",H_24!$F937="inf"),"---",(H_24!$F937/M937)-1)</f>
        <v>---</v>
      </c>
      <c r="M937" s="20">
        <f>Model_dem!L677</f>
        <v>778</v>
      </c>
      <c r="N937" t="str">
        <f>Model_dem!G677</f>
        <v>---</v>
      </c>
      <c r="AE937" t="s">
        <v>526</v>
      </c>
      <c r="AF937">
        <v>3</v>
      </c>
      <c r="AG937">
        <v>0</v>
      </c>
      <c r="AH937">
        <v>0.05</v>
      </c>
      <c r="AI937">
        <v>50</v>
      </c>
      <c r="AJ937" t="s">
        <v>511</v>
      </c>
      <c r="AK937" t="s">
        <v>511</v>
      </c>
      <c r="AL937" t="s">
        <v>511</v>
      </c>
      <c r="AM937" t="s">
        <v>511</v>
      </c>
      <c r="AN937" t="s">
        <v>511</v>
      </c>
    </row>
    <row r="938" spans="1:41" x14ac:dyDescent="0.3">
      <c r="A938" s="68" t="s">
        <v>527</v>
      </c>
      <c r="B938" s="20">
        <v>0</v>
      </c>
      <c r="C938" s="20">
        <v>0</v>
      </c>
      <c r="D938" s="20">
        <v>0.05</v>
      </c>
      <c r="E938" t="s">
        <v>0</v>
      </c>
      <c r="F938" t="s">
        <v>3</v>
      </c>
      <c r="G938" s="39" t="e">
        <f t="shared" si="73"/>
        <v>#VALUE!</v>
      </c>
      <c r="H938" t="s">
        <v>3</v>
      </c>
      <c r="K938" t="s">
        <v>3</v>
      </c>
      <c r="L938" s="57" t="str">
        <f>IF(OR(H_24!$F938="---",H_24!$F938="infeas",H_24!$F938="inf"),"---",(H_24!$F938/M938)-1)</f>
        <v>---</v>
      </c>
      <c r="M938" s="20">
        <f>Model_dem!L678</f>
        <v>954</v>
      </c>
      <c r="N938">
        <f>Model_dem!G678</f>
        <v>954</v>
      </c>
      <c r="AE938" t="s">
        <v>526</v>
      </c>
      <c r="AF938">
        <v>3</v>
      </c>
      <c r="AG938">
        <v>0</v>
      </c>
      <c r="AH938">
        <v>0.1</v>
      </c>
      <c r="AI938">
        <v>50</v>
      </c>
      <c r="AJ938" t="s">
        <v>511</v>
      </c>
      <c r="AK938" t="s">
        <v>511</v>
      </c>
      <c r="AL938" t="s">
        <v>511</v>
      </c>
      <c r="AM938" t="s">
        <v>511</v>
      </c>
      <c r="AN938" t="s">
        <v>511</v>
      </c>
    </row>
    <row r="939" spans="1:41" x14ac:dyDescent="0.3">
      <c r="A939" s="65" t="s">
        <v>527</v>
      </c>
      <c r="B939" s="66">
        <v>0</v>
      </c>
      <c r="C939" s="66">
        <v>0</v>
      </c>
      <c r="D939" s="66">
        <v>0.1</v>
      </c>
      <c r="E939" t="s">
        <v>0</v>
      </c>
      <c r="F939" t="s">
        <v>3</v>
      </c>
      <c r="G939" s="39" t="e">
        <f t="shared" si="73"/>
        <v>#VALUE!</v>
      </c>
      <c r="H939" t="s">
        <v>3</v>
      </c>
      <c r="K939" t="s">
        <v>3</v>
      </c>
      <c r="L939" s="57" t="str">
        <f>IF(OR(H_24!$F939="---",H_24!$F939="infeas",H_24!$F939="inf"),"---",(H_24!$F939/M939)-1)</f>
        <v>---</v>
      </c>
      <c r="M939" s="20">
        <f>Model_dem!L679</f>
        <v>954</v>
      </c>
      <c r="N939">
        <f>Model_dem!G679</f>
        <v>954</v>
      </c>
      <c r="AE939" t="s">
        <v>526</v>
      </c>
      <c r="AF939">
        <v>3</v>
      </c>
      <c r="AG939">
        <v>0</v>
      </c>
      <c r="AH939">
        <v>0.15</v>
      </c>
      <c r="AI939">
        <v>50</v>
      </c>
      <c r="AJ939" t="s">
        <v>511</v>
      </c>
      <c r="AK939" t="s">
        <v>511</v>
      </c>
      <c r="AL939" t="s">
        <v>511</v>
      </c>
      <c r="AM939" t="s">
        <v>511</v>
      </c>
      <c r="AN939" t="s">
        <v>511</v>
      </c>
    </row>
    <row r="940" spans="1:41" x14ac:dyDescent="0.3">
      <c r="A940" s="68" t="s">
        <v>527</v>
      </c>
      <c r="B940" s="20">
        <v>0</v>
      </c>
      <c r="C940" s="20">
        <v>0</v>
      </c>
      <c r="D940" s="20">
        <v>0.15</v>
      </c>
      <c r="E940" t="s">
        <v>1</v>
      </c>
      <c r="F940" t="s">
        <v>3</v>
      </c>
      <c r="G940" s="39" t="e">
        <f t="shared" si="73"/>
        <v>#VALUE!</v>
      </c>
      <c r="H940" t="s">
        <v>3</v>
      </c>
      <c r="K940" t="s">
        <v>3</v>
      </c>
      <c r="L940" s="57" t="str">
        <f>IF(OR(H_24!$F940="---",H_24!$F940="infeas",H_24!$F940="inf"),"---",(H_24!$F940/M940)-1)</f>
        <v>---</v>
      </c>
      <c r="M940" s="20">
        <f>Model_dem!L680</f>
        <v>954</v>
      </c>
      <c r="N940">
        <f>Model_dem!G680</f>
        <v>954</v>
      </c>
      <c r="AE940" t="s">
        <v>526</v>
      </c>
      <c r="AF940">
        <v>3</v>
      </c>
      <c r="AG940">
        <v>0</v>
      </c>
      <c r="AH940">
        <v>0.2</v>
      </c>
      <c r="AI940">
        <v>50</v>
      </c>
      <c r="AJ940" t="s">
        <v>511</v>
      </c>
      <c r="AK940" t="s">
        <v>511</v>
      </c>
      <c r="AL940" t="s">
        <v>511</v>
      </c>
      <c r="AM940" t="s">
        <v>511</v>
      </c>
      <c r="AN940" t="s">
        <v>511</v>
      </c>
    </row>
    <row r="941" spans="1:41" x14ac:dyDescent="0.3">
      <c r="A941" s="65" t="s">
        <v>527</v>
      </c>
      <c r="B941" s="66">
        <v>0</v>
      </c>
      <c r="C941" s="66">
        <v>0</v>
      </c>
      <c r="D941" s="66">
        <v>0.2</v>
      </c>
      <c r="E941" t="s">
        <v>0</v>
      </c>
      <c r="F941" t="s">
        <v>3</v>
      </c>
      <c r="G941" s="39" t="e">
        <f t="shared" si="73"/>
        <v>#VALUE!</v>
      </c>
      <c r="H941" t="s">
        <v>3</v>
      </c>
      <c r="K941" t="s">
        <v>3</v>
      </c>
      <c r="L941" s="57" t="str">
        <f>IF(OR(H_24!$F941="---",H_24!$F941="infeas",H_24!$F941="inf"),"---",(H_24!$F941/M941)-1)</f>
        <v>---</v>
      </c>
      <c r="M941" s="20">
        <f>Model_dem!L681</f>
        <v>954</v>
      </c>
      <c r="N941">
        <f>Model_dem!G681</f>
        <v>954</v>
      </c>
      <c r="AE941" t="s">
        <v>526</v>
      </c>
      <c r="AF941">
        <v>3</v>
      </c>
      <c r="AG941">
        <v>10</v>
      </c>
      <c r="AH941">
        <v>0.05</v>
      </c>
      <c r="AI941">
        <v>50</v>
      </c>
      <c r="AJ941" t="s">
        <v>511</v>
      </c>
      <c r="AK941" t="s">
        <v>511</v>
      </c>
      <c r="AL941" t="s">
        <v>511</v>
      </c>
      <c r="AM941" t="s">
        <v>511</v>
      </c>
      <c r="AN941" t="s">
        <v>511</v>
      </c>
    </row>
    <row r="942" spans="1:41" x14ac:dyDescent="0.3">
      <c r="A942" s="68" t="s">
        <v>527</v>
      </c>
      <c r="B942" s="20">
        <v>1</v>
      </c>
      <c r="C942" s="20">
        <v>5</v>
      </c>
      <c r="D942" s="20">
        <v>0.05</v>
      </c>
      <c r="E942" t="s">
        <v>0</v>
      </c>
      <c r="F942" t="s">
        <v>3</v>
      </c>
      <c r="G942" s="39" t="e">
        <f t="shared" si="73"/>
        <v>#VALUE!</v>
      </c>
      <c r="H942" t="s">
        <v>3</v>
      </c>
      <c r="K942" t="s">
        <v>3</v>
      </c>
      <c r="L942" s="57" t="str">
        <f>IF(OR(H_24!$F942="---",H_24!$F942="infeas",H_24!$F942="inf"),"---",(H_24!$F942/M942)-1)</f>
        <v>---</v>
      </c>
      <c r="M942" s="20">
        <f>Model_dem!L682</f>
        <v>954</v>
      </c>
      <c r="N942">
        <f>Model_dem!G682</f>
        <v>954</v>
      </c>
      <c r="AE942" t="s">
        <v>526</v>
      </c>
      <c r="AF942">
        <v>3</v>
      </c>
      <c r="AG942">
        <v>10</v>
      </c>
      <c r="AH942">
        <v>0.1</v>
      </c>
      <c r="AI942">
        <v>50</v>
      </c>
      <c r="AJ942" t="s">
        <v>511</v>
      </c>
      <c r="AK942" t="s">
        <v>511</v>
      </c>
      <c r="AL942" t="s">
        <v>511</v>
      </c>
      <c r="AM942" t="s">
        <v>511</v>
      </c>
      <c r="AN942" t="s">
        <v>511</v>
      </c>
    </row>
    <row r="943" spans="1:41" x14ac:dyDescent="0.3">
      <c r="A943" s="65" t="s">
        <v>527</v>
      </c>
      <c r="B943" s="66">
        <v>1</v>
      </c>
      <c r="C943" s="66">
        <v>5</v>
      </c>
      <c r="D943" s="66">
        <v>0.1</v>
      </c>
      <c r="E943" t="s">
        <v>0</v>
      </c>
      <c r="F943" t="s">
        <v>3</v>
      </c>
      <c r="G943" s="39" t="e">
        <f t="shared" si="73"/>
        <v>#VALUE!</v>
      </c>
      <c r="H943" t="s">
        <v>3</v>
      </c>
      <c r="K943" t="s">
        <v>3</v>
      </c>
      <c r="L943" s="57" t="str">
        <f>IF(OR(H_24!$F943="---",H_24!$F943="infeas",H_24!$F943="inf"),"---",(H_24!$F943/M943)-1)</f>
        <v>---</v>
      </c>
      <c r="M943" s="20">
        <f>Model_dem!L683</f>
        <v>954</v>
      </c>
      <c r="N943">
        <f>Model_dem!G683</f>
        <v>954</v>
      </c>
      <c r="AE943" t="s">
        <v>526</v>
      </c>
      <c r="AF943">
        <v>3</v>
      </c>
      <c r="AG943">
        <v>10</v>
      </c>
      <c r="AH943">
        <v>0.15</v>
      </c>
      <c r="AI943">
        <v>50</v>
      </c>
      <c r="AJ943" t="s">
        <v>511</v>
      </c>
      <c r="AK943" t="s">
        <v>511</v>
      </c>
      <c r="AL943" t="s">
        <v>511</v>
      </c>
      <c r="AM943" t="s">
        <v>511</v>
      </c>
      <c r="AN943" t="s">
        <v>511</v>
      </c>
    </row>
    <row r="944" spans="1:41" x14ac:dyDescent="0.3">
      <c r="A944" s="68" t="s">
        <v>527</v>
      </c>
      <c r="B944" s="20">
        <v>1</v>
      </c>
      <c r="C944" s="20">
        <v>5</v>
      </c>
      <c r="D944" s="20">
        <v>0.15</v>
      </c>
      <c r="E944" t="s">
        <v>0</v>
      </c>
      <c r="F944" t="s">
        <v>3</v>
      </c>
      <c r="G944" s="39" t="e">
        <f t="shared" si="73"/>
        <v>#VALUE!</v>
      </c>
      <c r="H944" t="s">
        <v>3</v>
      </c>
      <c r="K944" t="s">
        <v>3</v>
      </c>
      <c r="L944" s="57" t="str">
        <f>IF(OR(H_24!$F944="---",H_24!$F944="infeas",H_24!$F944="inf"),"---",(H_24!$F944/M944)-1)</f>
        <v>---</v>
      </c>
      <c r="M944" s="20">
        <f>Model_dem!L684</f>
        <v>954</v>
      </c>
      <c r="N944">
        <f>Model_dem!G684</f>
        <v>956</v>
      </c>
      <c r="AE944" t="s">
        <v>526</v>
      </c>
      <c r="AF944">
        <v>3</v>
      </c>
      <c r="AG944">
        <v>10</v>
      </c>
      <c r="AH944">
        <v>0.2</v>
      </c>
      <c r="AI944">
        <v>50</v>
      </c>
      <c r="AJ944" t="s">
        <v>511</v>
      </c>
      <c r="AK944" t="s">
        <v>511</v>
      </c>
      <c r="AL944" t="s">
        <v>511</v>
      </c>
      <c r="AM944" t="s">
        <v>511</v>
      </c>
      <c r="AN944" t="s">
        <v>511</v>
      </c>
    </row>
    <row r="945" spans="1:41" x14ac:dyDescent="0.3">
      <c r="A945" s="65" t="s">
        <v>527</v>
      </c>
      <c r="B945" s="66">
        <v>1</v>
      </c>
      <c r="C945" s="66">
        <v>5</v>
      </c>
      <c r="D945" s="66">
        <v>0.2</v>
      </c>
      <c r="E945" t="s">
        <v>0</v>
      </c>
      <c r="F945" t="s">
        <v>3</v>
      </c>
      <c r="G945" s="39" t="e">
        <f t="shared" si="73"/>
        <v>#VALUE!</v>
      </c>
      <c r="H945" t="s">
        <v>3</v>
      </c>
      <c r="K945" t="s">
        <v>3</v>
      </c>
      <c r="L945" s="57" t="str">
        <f>IF(OR(H_24!$F945="---",H_24!$F945="infeas",H_24!$F945="inf"),"---",(H_24!$F945/M945)-1)</f>
        <v>---</v>
      </c>
      <c r="M945" s="20">
        <f>Model_dem!L685</f>
        <v>954</v>
      </c>
      <c r="N945">
        <f>Model_dem!G685</f>
        <v>960</v>
      </c>
      <c r="AE945" t="s">
        <v>526</v>
      </c>
      <c r="AF945">
        <v>3</v>
      </c>
      <c r="AG945">
        <v>25</v>
      </c>
      <c r="AH945">
        <v>0.05</v>
      </c>
      <c r="AI945">
        <v>50</v>
      </c>
      <c r="AJ945" t="s">
        <v>511</v>
      </c>
      <c r="AK945" t="s">
        <v>511</v>
      </c>
      <c r="AL945" t="s">
        <v>511</v>
      </c>
      <c r="AM945" t="s">
        <v>511</v>
      </c>
      <c r="AN945" t="s">
        <v>511</v>
      </c>
    </row>
    <row r="946" spans="1:41" x14ac:dyDescent="0.3">
      <c r="A946" s="68" t="s">
        <v>527</v>
      </c>
      <c r="B946" s="20">
        <v>1</v>
      </c>
      <c r="C946" s="20">
        <v>10</v>
      </c>
      <c r="D946" s="20">
        <v>0.05</v>
      </c>
      <c r="E946" t="s">
        <v>0</v>
      </c>
      <c r="F946" t="s">
        <v>3</v>
      </c>
      <c r="G946" s="39" t="e">
        <f t="shared" si="73"/>
        <v>#VALUE!</v>
      </c>
      <c r="H946" t="s">
        <v>3</v>
      </c>
      <c r="K946" t="s">
        <v>3</v>
      </c>
      <c r="L946" s="57" t="str">
        <f>IF(OR(H_24!$F946="---",H_24!$F946="infeas",H_24!$F946="inf"),"---",(H_24!$F946/M946)-1)</f>
        <v>---</v>
      </c>
      <c r="M946" s="20">
        <f>Model_dem!L686</f>
        <v>954</v>
      </c>
      <c r="N946">
        <f>Model_dem!G686</f>
        <v>954</v>
      </c>
      <c r="AE946" t="s">
        <v>526</v>
      </c>
      <c r="AF946">
        <v>3</v>
      </c>
      <c r="AG946">
        <v>25</v>
      </c>
      <c r="AH946">
        <v>0.1</v>
      </c>
      <c r="AI946">
        <v>50</v>
      </c>
      <c r="AJ946" t="s">
        <v>511</v>
      </c>
      <c r="AK946" t="s">
        <v>511</v>
      </c>
      <c r="AL946" t="s">
        <v>511</v>
      </c>
      <c r="AM946" t="s">
        <v>511</v>
      </c>
      <c r="AN946" t="s">
        <v>511</v>
      </c>
    </row>
    <row r="947" spans="1:41" x14ac:dyDescent="0.3">
      <c r="A947" s="65" t="s">
        <v>527</v>
      </c>
      <c r="B947" s="66">
        <v>1</v>
      </c>
      <c r="C947" s="66">
        <v>10</v>
      </c>
      <c r="D947" s="66">
        <v>0.1</v>
      </c>
      <c r="E947" t="s">
        <v>0</v>
      </c>
      <c r="F947" t="s">
        <v>3</v>
      </c>
      <c r="G947" s="39" t="e">
        <f t="shared" si="73"/>
        <v>#VALUE!</v>
      </c>
      <c r="H947" t="s">
        <v>3</v>
      </c>
      <c r="K947" t="s">
        <v>3</v>
      </c>
      <c r="L947" s="57" t="str">
        <f>IF(OR(H_24!$F947="---",H_24!$F947="infeas",H_24!$F947="inf"),"---",(H_24!$F947/M947)-1)</f>
        <v>---</v>
      </c>
      <c r="M947" s="20">
        <f>Model_dem!L687</f>
        <v>954</v>
      </c>
      <c r="N947">
        <f>Model_dem!G687</f>
        <v>954</v>
      </c>
      <c r="AE947" t="s">
        <v>526</v>
      </c>
      <c r="AF947">
        <v>3</v>
      </c>
      <c r="AG947">
        <v>25</v>
      </c>
      <c r="AH947">
        <v>0.15</v>
      </c>
      <c r="AI947">
        <v>50</v>
      </c>
      <c r="AJ947" t="s">
        <v>511</v>
      </c>
      <c r="AK947" t="s">
        <v>511</v>
      </c>
      <c r="AL947" t="s">
        <v>511</v>
      </c>
      <c r="AM947" t="s">
        <v>511</v>
      </c>
      <c r="AN947" t="s">
        <v>511</v>
      </c>
    </row>
    <row r="948" spans="1:41" x14ac:dyDescent="0.3">
      <c r="A948" s="68" t="s">
        <v>527</v>
      </c>
      <c r="B948" s="20">
        <v>1</v>
      </c>
      <c r="C948" s="20">
        <v>10</v>
      </c>
      <c r="D948" s="20">
        <v>0.15</v>
      </c>
      <c r="E948" t="s">
        <v>0</v>
      </c>
      <c r="F948" t="s">
        <v>3</v>
      </c>
      <c r="G948" s="39" t="e">
        <f t="shared" si="73"/>
        <v>#VALUE!</v>
      </c>
      <c r="H948" t="s">
        <v>3</v>
      </c>
      <c r="K948" t="s">
        <v>3</v>
      </c>
      <c r="L948" s="57" t="str">
        <f>IF(OR(H_24!$F948="---",H_24!$F948="infeas",H_24!$F948="inf"),"---",(H_24!$F948/M948)-1)</f>
        <v>---</v>
      </c>
      <c r="M948" s="20">
        <f>Model_dem!L688</f>
        <v>954</v>
      </c>
      <c r="N948">
        <f>Model_dem!G688</f>
        <v>956</v>
      </c>
      <c r="AE948" t="s">
        <v>526</v>
      </c>
      <c r="AF948">
        <v>3</v>
      </c>
      <c r="AG948">
        <v>25</v>
      </c>
      <c r="AH948">
        <v>0.2</v>
      </c>
      <c r="AI948">
        <v>50</v>
      </c>
      <c r="AJ948" t="s">
        <v>511</v>
      </c>
      <c r="AK948" t="s">
        <v>511</v>
      </c>
      <c r="AL948" t="s">
        <v>511</v>
      </c>
      <c r="AM948" t="s">
        <v>511</v>
      </c>
      <c r="AN948" t="s">
        <v>511</v>
      </c>
    </row>
    <row r="949" spans="1:41" x14ac:dyDescent="0.3">
      <c r="A949" s="65" t="s">
        <v>527</v>
      </c>
      <c r="B949" s="66">
        <v>1</v>
      </c>
      <c r="C949" s="66">
        <v>10</v>
      </c>
      <c r="D949" s="66">
        <v>0.2</v>
      </c>
      <c r="E949" t="s">
        <v>0</v>
      </c>
      <c r="F949" t="s">
        <v>3</v>
      </c>
      <c r="G949" s="39" t="e">
        <f t="shared" si="73"/>
        <v>#VALUE!</v>
      </c>
      <c r="H949" t="s">
        <v>3</v>
      </c>
      <c r="K949" t="s">
        <v>3</v>
      </c>
      <c r="L949" s="57" t="str">
        <f>IF(OR(H_24!$F949="---",H_24!$F949="infeas",H_24!$F949="inf"),"---",(H_24!$F949/M949)-1)</f>
        <v>---</v>
      </c>
      <c r="M949" s="20">
        <f>Model_dem!L689</f>
        <v>954</v>
      </c>
      <c r="N949">
        <f>Model_dem!G689</f>
        <v>960</v>
      </c>
      <c r="AE949" t="s">
        <v>526</v>
      </c>
      <c r="AF949">
        <v>3</v>
      </c>
      <c r="AG949">
        <v>50</v>
      </c>
      <c r="AH949">
        <v>0.05</v>
      </c>
      <c r="AI949">
        <v>50</v>
      </c>
      <c r="AJ949" t="s">
        <v>511</v>
      </c>
      <c r="AK949" t="s">
        <v>511</v>
      </c>
      <c r="AL949" t="s">
        <v>511</v>
      </c>
      <c r="AM949" t="s">
        <v>511</v>
      </c>
      <c r="AN949" t="s">
        <v>511</v>
      </c>
    </row>
    <row r="950" spans="1:41" x14ac:dyDescent="0.3">
      <c r="A950" s="68" t="s">
        <v>527</v>
      </c>
      <c r="B950" s="20">
        <v>1</v>
      </c>
      <c r="C950" s="20">
        <v>25</v>
      </c>
      <c r="D950" s="20">
        <v>0.05</v>
      </c>
      <c r="E950" t="s">
        <v>0</v>
      </c>
      <c r="F950" t="s">
        <v>3</v>
      </c>
      <c r="G950" s="39" t="e">
        <f t="shared" si="73"/>
        <v>#VALUE!</v>
      </c>
      <c r="H950" t="s">
        <v>3</v>
      </c>
      <c r="K950" t="s">
        <v>3</v>
      </c>
      <c r="L950" s="57" t="str">
        <f>IF(OR(H_24!$F950="---",H_24!$F950="infeas",H_24!$F950="inf"),"---",(H_24!$F950/M950)-1)</f>
        <v>---</v>
      </c>
      <c r="M950" s="20">
        <f>Model_dem!L690</f>
        <v>954</v>
      </c>
      <c r="N950">
        <f>Model_dem!G690</f>
        <v>956</v>
      </c>
      <c r="AE950" t="s">
        <v>526</v>
      </c>
      <c r="AF950">
        <v>3</v>
      </c>
      <c r="AG950">
        <v>50</v>
      </c>
      <c r="AH950">
        <v>0.1</v>
      </c>
      <c r="AI950">
        <v>50</v>
      </c>
      <c r="AJ950" t="s">
        <v>511</v>
      </c>
      <c r="AK950" t="s">
        <v>511</v>
      </c>
      <c r="AL950" t="s">
        <v>511</v>
      </c>
      <c r="AM950" t="s">
        <v>511</v>
      </c>
      <c r="AN950" t="s">
        <v>511</v>
      </c>
    </row>
    <row r="951" spans="1:41" x14ac:dyDescent="0.3">
      <c r="A951" s="65" t="s">
        <v>527</v>
      </c>
      <c r="B951" s="66">
        <v>1</v>
      </c>
      <c r="C951" s="66">
        <v>25</v>
      </c>
      <c r="D951" s="66">
        <v>0.1</v>
      </c>
      <c r="E951" t="s">
        <v>0</v>
      </c>
      <c r="F951" t="s">
        <v>3</v>
      </c>
      <c r="G951" s="39" t="e">
        <f t="shared" si="73"/>
        <v>#VALUE!</v>
      </c>
      <c r="H951" t="s">
        <v>3</v>
      </c>
      <c r="K951" t="s">
        <v>3</v>
      </c>
      <c r="L951" s="57" t="str">
        <f>IF(OR(H_24!$F951="---",H_24!$F951="infeas",H_24!$F951="inf"),"---",(H_24!$F951/M951)-1)</f>
        <v>---</v>
      </c>
      <c r="M951" s="20">
        <f>Model_dem!L691</f>
        <v>954</v>
      </c>
      <c r="N951">
        <f>Model_dem!G691</f>
        <v>960</v>
      </c>
      <c r="AE951" t="s">
        <v>526</v>
      </c>
      <c r="AF951">
        <v>3</v>
      </c>
      <c r="AG951">
        <v>50</v>
      </c>
      <c r="AH951">
        <v>0.15</v>
      </c>
      <c r="AI951">
        <v>50</v>
      </c>
      <c r="AJ951" t="s">
        <v>511</v>
      </c>
      <c r="AK951" t="s">
        <v>511</v>
      </c>
      <c r="AL951" t="s">
        <v>511</v>
      </c>
      <c r="AM951" t="s">
        <v>511</v>
      </c>
      <c r="AN951" t="s">
        <v>511</v>
      </c>
    </row>
    <row r="952" spans="1:41" x14ac:dyDescent="0.3">
      <c r="A952" s="68" t="s">
        <v>527</v>
      </c>
      <c r="B952" s="20">
        <v>1</v>
      </c>
      <c r="C952" s="20">
        <v>25</v>
      </c>
      <c r="D952" s="20">
        <v>0.15</v>
      </c>
      <c r="E952" t="s">
        <v>0</v>
      </c>
      <c r="F952" t="s">
        <v>3</v>
      </c>
      <c r="G952" s="39" t="e">
        <f t="shared" si="73"/>
        <v>#VALUE!</v>
      </c>
      <c r="H952" t="s">
        <v>3</v>
      </c>
      <c r="K952" t="s">
        <v>3</v>
      </c>
      <c r="L952" s="57" t="str">
        <f>IF(OR(H_24!$F952="---",H_24!$F952="infeas",H_24!$F952="inf"),"---",(H_24!$F952/M952)-1)</f>
        <v>---</v>
      </c>
      <c r="M952" s="20">
        <f>Model_dem!L692</f>
        <v>954</v>
      </c>
      <c r="N952">
        <f>Model_dem!G692</f>
        <v>965</v>
      </c>
      <c r="AE952" t="s">
        <v>526</v>
      </c>
      <c r="AF952">
        <v>3</v>
      </c>
      <c r="AG952">
        <v>50</v>
      </c>
      <c r="AH952">
        <v>0.2</v>
      </c>
      <c r="AI952">
        <v>50</v>
      </c>
      <c r="AJ952" t="s">
        <v>511</v>
      </c>
      <c r="AK952" t="s">
        <v>511</v>
      </c>
      <c r="AL952" t="s">
        <v>511</v>
      </c>
      <c r="AM952" t="s">
        <v>511</v>
      </c>
      <c r="AN952" t="s">
        <v>511</v>
      </c>
    </row>
    <row r="953" spans="1:41" x14ac:dyDescent="0.3">
      <c r="A953" s="65" t="s">
        <v>527</v>
      </c>
      <c r="B953" s="66">
        <v>1</v>
      </c>
      <c r="C953" s="66">
        <v>25</v>
      </c>
      <c r="D953" s="66">
        <v>0.2</v>
      </c>
      <c r="E953" t="s">
        <v>0</v>
      </c>
      <c r="F953" t="s">
        <v>3</v>
      </c>
      <c r="G953" s="39" t="e">
        <f t="shared" si="73"/>
        <v>#VALUE!</v>
      </c>
      <c r="H953" t="s">
        <v>3</v>
      </c>
      <c r="K953" t="s">
        <v>3</v>
      </c>
      <c r="L953" s="57" t="str">
        <f>IF(OR(H_24!$F953="---",H_24!$F953="infeas",H_24!$F953="inf"),"---",(H_24!$F953/M953)-1)</f>
        <v>---</v>
      </c>
      <c r="M953" s="20">
        <f>Model_dem!L693</f>
        <v>954</v>
      </c>
      <c r="N953">
        <f>Model_dem!G693</f>
        <v>980</v>
      </c>
      <c r="AE953" t="s">
        <v>518</v>
      </c>
      <c r="AF953">
        <v>0</v>
      </c>
      <c r="AG953">
        <v>0</v>
      </c>
      <c r="AH953">
        <v>0.05</v>
      </c>
      <c r="AI953">
        <v>100</v>
      </c>
      <c r="AJ953">
        <v>1043</v>
      </c>
      <c r="AK953">
        <v>12.6648</v>
      </c>
      <c r="AL953">
        <v>2</v>
      </c>
      <c r="AM953">
        <v>1721</v>
      </c>
      <c r="AN953">
        <v>1800</v>
      </c>
      <c r="AO953">
        <v>83954</v>
      </c>
    </row>
    <row r="954" spans="1:41" x14ac:dyDescent="0.3">
      <c r="A954" s="68" t="s">
        <v>527</v>
      </c>
      <c r="B954" s="20">
        <v>1</v>
      </c>
      <c r="C954" s="20">
        <v>50</v>
      </c>
      <c r="D954" s="20">
        <v>0.05</v>
      </c>
      <c r="E954" t="s">
        <v>0</v>
      </c>
      <c r="F954" t="s">
        <v>3</v>
      </c>
      <c r="G954" s="39" t="e">
        <f t="shared" si="73"/>
        <v>#VALUE!</v>
      </c>
      <c r="H954" t="s">
        <v>3</v>
      </c>
      <c r="K954" t="s">
        <v>3</v>
      </c>
      <c r="L954" s="57" t="str">
        <f>IF(OR(H_24!$F954="---",H_24!$F954="infeas",H_24!$F954="inf"),"---",(H_24!$F954/M954)-1)</f>
        <v>---</v>
      </c>
      <c r="M954" s="20">
        <f>Model_dem!L694</f>
        <v>954</v>
      </c>
      <c r="N954">
        <f>Model_dem!G694</f>
        <v>960</v>
      </c>
      <c r="AE954" t="s">
        <v>518</v>
      </c>
      <c r="AF954">
        <v>0</v>
      </c>
      <c r="AG954">
        <v>0</v>
      </c>
      <c r="AH954">
        <v>0.1</v>
      </c>
      <c r="AI954">
        <v>100</v>
      </c>
      <c r="AJ954">
        <v>1043</v>
      </c>
      <c r="AK954">
        <v>52.928600000000003</v>
      </c>
      <c r="AL954">
        <v>24</v>
      </c>
      <c r="AM954">
        <v>2060</v>
      </c>
      <c r="AN954">
        <v>1800.01</v>
      </c>
      <c r="AO954">
        <v>89546</v>
      </c>
    </row>
    <row r="955" spans="1:41" x14ac:dyDescent="0.3">
      <c r="A955" s="65" t="s">
        <v>527</v>
      </c>
      <c r="B955" s="66">
        <v>1</v>
      </c>
      <c r="C955" s="66">
        <v>50</v>
      </c>
      <c r="D955" s="66">
        <v>0.1</v>
      </c>
      <c r="E955" t="s">
        <v>0</v>
      </c>
      <c r="F955" t="s">
        <v>3</v>
      </c>
      <c r="G955" s="39" t="e">
        <f t="shared" si="73"/>
        <v>#VALUE!</v>
      </c>
      <c r="H955" t="s">
        <v>3</v>
      </c>
      <c r="K955" t="s">
        <v>3</v>
      </c>
      <c r="L955" s="57" t="str">
        <f>IF(OR(H_24!$F955="---",H_24!$F955="infeas",H_24!$F955="inf"),"---",(H_24!$F955/M955)-1)</f>
        <v>---</v>
      </c>
      <c r="M955" s="20">
        <f>Model_dem!L695</f>
        <v>954</v>
      </c>
      <c r="N955">
        <f>Model_dem!G695</f>
        <v>965</v>
      </c>
      <c r="AE955" t="s">
        <v>518</v>
      </c>
      <c r="AF955">
        <v>0</v>
      </c>
      <c r="AG955">
        <v>0</v>
      </c>
      <c r="AH955">
        <v>0.15</v>
      </c>
      <c r="AI955">
        <v>100</v>
      </c>
      <c r="AJ955">
        <v>1043</v>
      </c>
      <c r="AK955">
        <v>16.9358</v>
      </c>
      <c r="AL955">
        <v>0</v>
      </c>
      <c r="AM955">
        <v>1631</v>
      </c>
      <c r="AN955">
        <v>1800.03</v>
      </c>
      <c r="AO955">
        <v>87636</v>
      </c>
    </row>
    <row r="956" spans="1:41" x14ac:dyDescent="0.3">
      <c r="A956" s="68" t="s">
        <v>527</v>
      </c>
      <c r="B956" s="20">
        <v>1</v>
      </c>
      <c r="C956" s="20">
        <v>50</v>
      </c>
      <c r="D956" s="20">
        <v>0.15</v>
      </c>
      <c r="E956" t="s">
        <v>0</v>
      </c>
      <c r="F956" t="s">
        <v>3</v>
      </c>
      <c r="G956" s="39" t="e">
        <f t="shared" si="73"/>
        <v>#VALUE!</v>
      </c>
      <c r="H956" t="s">
        <v>3</v>
      </c>
      <c r="K956" t="s">
        <v>3</v>
      </c>
      <c r="L956" s="57" t="str">
        <f>IF(OR(H_24!$F956="---",H_24!$F956="infeas",H_24!$F956="inf"),"---",(H_24!$F956/M956)-1)</f>
        <v>---</v>
      </c>
      <c r="M956" s="20">
        <f>Model_dem!L696</f>
        <v>954</v>
      </c>
      <c r="N956">
        <f>Model_dem!G696</f>
        <v>998</v>
      </c>
      <c r="AE956" t="s">
        <v>518</v>
      </c>
      <c r="AF956">
        <v>0</v>
      </c>
      <c r="AG956">
        <v>0</v>
      </c>
      <c r="AH956">
        <v>0.2</v>
      </c>
      <c r="AI956">
        <v>100</v>
      </c>
      <c r="AJ956">
        <v>1043</v>
      </c>
      <c r="AK956">
        <v>12.8043</v>
      </c>
      <c r="AL956">
        <v>0</v>
      </c>
      <c r="AM956">
        <v>2055</v>
      </c>
      <c r="AN956">
        <v>1800</v>
      </c>
      <c r="AO956">
        <v>95091</v>
      </c>
    </row>
    <row r="957" spans="1:41" x14ac:dyDescent="0.3">
      <c r="A957" s="65" t="s">
        <v>527</v>
      </c>
      <c r="B957" s="66">
        <v>1</v>
      </c>
      <c r="C957" s="66">
        <v>50</v>
      </c>
      <c r="D957" s="66">
        <v>0.2</v>
      </c>
      <c r="E957" t="s">
        <v>2</v>
      </c>
      <c r="F957" t="s">
        <v>3</v>
      </c>
      <c r="G957" s="39" t="str">
        <f t="shared" si="73"/>
        <v>---</v>
      </c>
      <c r="H957" t="s">
        <v>3</v>
      </c>
      <c r="K957" t="s">
        <v>3</v>
      </c>
      <c r="L957" s="57" t="str">
        <f>IF(OR(H_24!$F957="---",H_24!$F957="infeas",H_24!$F957="inf"),"---",(H_24!$F957/M957)-1)</f>
        <v>---</v>
      </c>
      <c r="M957" s="20">
        <f>Model_dem!L697</f>
        <v>954</v>
      </c>
      <c r="N957" t="str">
        <f>Model_dem!G697</f>
        <v>---</v>
      </c>
      <c r="AE957" t="s">
        <v>518</v>
      </c>
      <c r="AF957">
        <v>1</v>
      </c>
      <c r="AG957">
        <v>5</v>
      </c>
      <c r="AH957">
        <v>0.05</v>
      </c>
      <c r="AI957">
        <v>100</v>
      </c>
      <c r="AJ957">
        <v>1045</v>
      </c>
      <c r="AK957">
        <v>776.29100000000005</v>
      </c>
      <c r="AL957">
        <v>162</v>
      </c>
      <c r="AM957">
        <v>753</v>
      </c>
      <c r="AN957">
        <v>1800.02</v>
      </c>
      <c r="AO957">
        <v>32619</v>
      </c>
    </row>
    <row r="958" spans="1:41" x14ac:dyDescent="0.3">
      <c r="A958" s="68" t="s">
        <v>527</v>
      </c>
      <c r="B958" s="20">
        <v>2</v>
      </c>
      <c r="C958" s="20">
        <v>5</v>
      </c>
      <c r="D958" s="20">
        <v>0.05</v>
      </c>
      <c r="E958" t="s">
        <v>0</v>
      </c>
      <c r="F958" t="s">
        <v>3</v>
      </c>
      <c r="G958" s="39" t="e">
        <f t="shared" si="73"/>
        <v>#VALUE!</v>
      </c>
      <c r="H958" t="s">
        <v>3</v>
      </c>
      <c r="K958" t="s">
        <v>3</v>
      </c>
      <c r="L958" s="57" t="str">
        <f>IF(OR(H_24!$F958="---",H_24!$F958="infeas",H_24!$F958="inf"),"---",(H_24!$F958/M958)-1)</f>
        <v>---</v>
      </c>
      <c r="M958" s="20">
        <f>Model_dem!L698</f>
        <v>954</v>
      </c>
      <c r="N958">
        <f>Model_dem!G698</f>
        <v>954</v>
      </c>
      <c r="AE958" t="s">
        <v>518</v>
      </c>
      <c r="AF958">
        <v>1</v>
      </c>
      <c r="AG958">
        <v>5</v>
      </c>
      <c r="AH958">
        <v>0.1</v>
      </c>
      <c r="AI958">
        <v>100</v>
      </c>
      <c r="AJ958">
        <v>1047</v>
      </c>
      <c r="AK958">
        <v>75.189899999999994</v>
      </c>
      <c r="AL958">
        <v>6</v>
      </c>
      <c r="AM958">
        <v>335</v>
      </c>
      <c r="AN958">
        <v>1800.07</v>
      </c>
      <c r="AO958">
        <v>29338</v>
      </c>
    </row>
    <row r="959" spans="1:41" x14ac:dyDescent="0.3">
      <c r="A959" s="65" t="s">
        <v>527</v>
      </c>
      <c r="B959" s="66">
        <v>2</v>
      </c>
      <c r="C959" s="66">
        <v>5</v>
      </c>
      <c r="D959" s="66">
        <v>0.1</v>
      </c>
      <c r="E959" t="s">
        <v>0</v>
      </c>
      <c r="F959" t="s">
        <v>3</v>
      </c>
      <c r="G959" s="39" t="e">
        <f t="shared" si="73"/>
        <v>#VALUE!</v>
      </c>
      <c r="H959" t="s">
        <v>3</v>
      </c>
      <c r="K959" t="s">
        <v>3</v>
      </c>
      <c r="L959" s="57" t="str">
        <f>IF(OR(H_24!$F959="---",H_24!$F959="infeas",H_24!$F959="inf"),"---",(H_24!$F959/M959)-1)</f>
        <v>---</v>
      </c>
      <c r="M959" s="20">
        <f>Model_dem!L699</f>
        <v>954</v>
      </c>
      <c r="N959">
        <f>Model_dem!G699</f>
        <v>954</v>
      </c>
      <c r="AE959" t="s">
        <v>518</v>
      </c>
      <c r="AF959">
        <v>1</v>
      </c>
      <c r="AG959">
        <v>5</v>
      </c>
      <c r="AH959">
        <v>0.15</v>
      </c>
      <c r="AI959">
        <v>100</v>
      </c>
      <c r="AJ959">
        <v>1047</v>
      </c>
      <c r="AK959">
        <v>42.359900000000003</v>
      </c>
      <c r="AL959">
        <v>0</v>
      </c>
      <c r="AM959">
        <v>408</v>
      </c>
      <c r="AN959">
        <v>1800.03</v>
      </c>
      <c r="AO959">
        <v>26395</v>
      </c>
    </row>
    <row r="960" spans="1:41" x14ac:dyDescent="0.3">
      <c r="A960" s="68" t="s">
        <v>527</v>
      </c>
      <c r="B960" s="20">
        <v>2</v>
      </c>
      <c r="C960" s="20">
        <v>5</v>
      </c>
      <c r="D960" s="20">
        <v>0.15</v>
      </c>
      <c r="E960" t="s">
        <v>0</v>
      </c>
      <c r="F960" t="s">
        <v>3</v>
      </c>
      <c r="G960" s="39" t="e">
        <f t="shared" si="73"/>
        <v>#VALUE!</v>
      </c>
      <c r="H960" t="s">
        <v>3</v>
      </c>
      <c r="K960" t="s">
        <v>3</v>
      </c>
      <c r="L960" s="57" t="str">
        <f>IF(OR(H_24!$F960="---",H_24!$F960="infeas",H_24!$F960="inf"),"---",(H_24!$F960/M960)-1)</f>
        <v>---</v>
      </c>
      <c r="M960" s="20">
        <f>Model_dem!L700</f>
        <v>954</v>
      </c>
      <c r="N960">
        <f>Model_dem!G700</f>
        <v>960</v>
      </c>
      <c r="AE960" t="s">
        <v>518</v>
      </c>
      <c r="AF960">
        <v>1</v>
      </c>
      <c r="AG960">
        <v>5</v>
      </c>
      <c r="AH960">
        <v>0.2</v>
      </c>
      <c r="AI960">
        <v>100</v>
      </c>
      <c r="AJ960">
        <v>1055</v>
      </c>
      <c r="AK960">
        <v>61.380400000000002</v>
      </c>
      <c r="AL960">
        <v>2</v>
      </c>
      <c r="AM960">
        <v>238</v>
      </c>
      <c r="AN960">
        <v>1800.08</v>
      </c>
      <c r="AO960">
        <v>23849</v>
      </c>
    </row>
    <row r="961" spans="1:41" x14ac:dyDescent="0.3">
      <c r="A961" s="65" t="s">
        <v>527</v>
      </c>
      <c r="B961" s="66">
        <v>2</v>
      </c>
      <c r="C961" s="66">
        <v>5</v>
      </c>
      <c r="D961" s="66">
        <v>0.2</v>
      </c>
      <c r="E961" t="s">
        <v>0</v>
      </c>
      <c r="F961" t="s">
        <v>3</v>
      </c>
      <c r="G961" s="39" t="e">
        <f t="shared" si="73"/>
        <v>#VALUE!</v>
      </c>
      <c r="H961" t="s">
        <v>3</v>
      </c>
      <c r="K961" t="s">
        <v>3</v>
      </c>
      <c r="L961" s="57" t="str">
        <f>IF(OR(H_24!$F961="---",H_24!$F961="infeas",H_24!$F961="inf"),"---",(H_24!$F961/M961)-1)</f>
        <v>---</v>
      </c>
      <c r="M961" s="20">
        <f>Model_dem!L701</f>
        <v>954</v>
      </c>
      <c r="N961">
        <f>Model_dem!G701</f>
        <v>960</v>
      </c>
      <c r="AE961" t="s">
        <v>518</v>
      </c>
      <c r="AF961">
        <v>1</v>
      </c>
      <c r="AG961">
        <v>10</v>
      </c>
      <c r="AH961">
        <v>0.05</v>
      </c>
      <c r="AI961">
        <v>100</v>
      </c>
      <c r="AJ961">
        <v>1045</v>
      </c>
      <c r="AK961">
        <v>39.119999999999997</v>
      </c>
      <c r="AL961">
        <v>5</v>
      </c>
      <c r="AM961">
        <v>392</v>
      </c>
      <c r="AN961">
        <v>1800.05</v>
      </c>
      <c r="AO961">
        <v>29231</v>
      </c>
    </row>
    <row r="962" spans="1:41" x14ac:dyDescent="0.3">
      <c r="A962" s="68" t="s">
        <v>527</v>
      </c>
      <c r="B962" s="20">
        <v>2</v>
      </c>
      <c r="C962" s="20">
        <v>10</v>
      </c>
      <c r="D962" s="20">
        <v>0.05</v>
      </c>
      <c r="E962" t="s">
        <v>0</v>
      </c>
      <c r="F962" t="s">
        <v>3</v>
      </c>
      <c r="G962" s="39" t="e">
        <f t="shared" si="73"/>
        <v>#VALUE!</v>
      </c>
      <c r="H962" t="s">
        <v>3</v>
      </c>
      <c r="K962" t="s">
        <v>3</v>
      </c>
      <c r="L962" s="57" t="str">
        <f>IF(OR(H_24!$F962="---",H_24!$F962="infeas",H_24!$F962="inf"),"---",(H_24!$F962/M962)-1)</f>
        <v>---</v>
      </c>
      <c r="M962" s="20">
        <f>Model_dem!L702</f>
        <v>954</v>
      </c>
      <c r="N962">
        <f>Model_dem!G702</f>
        <v>954</v>
      </c>
      <c r="AE962" t="s">
        <v>518</v>
      </c>
      <c r="AF962">
        <v>1</v>
      </c>
      <c r="AG962">
        <v>10</v>
      </c>
      <c r="AH962">
        <v>0.1</v>
      </c>
      <c r="AI962">
        <v>100</v>
      </c>
      <c r="AJ962">
        <v>1047</v>
      </c>
      <c r="AK962">
        <v>83.829099999999997</v>
      </c>
      <c r="AL962">
        <v>5</v>
      </c>
      <c r="AM962">
        <v>394</v>
      </c>
      <c r="AN962">
        <v>1800.02</v>
      </c>
      <c r="AO962">
        <v>27321</v>
      </c>
    </row>
    <row r="963" spans="1:41" x14ac:dyDescent="0.3">
      <c r="A963" s="65" t="s">
        <v>527</v>
      </c>
      <c r="B963" s="66">
        <v>2</v>
      </c>
      <c r="C963" s="66">
        <v>10</v>
      </c>
      <c r="D963" s="66">
        <v>0.1</v>
      </c>
      <c r="E963" t="s">
        <v>0</v>
      </c>
      <c r="F963" t="s">
        <v>3</v>
      </c>
      <c r="G963" s="39" t="e">
        <f t="shared" si="73"/>
        <v>#VALUE!</v>
      </c>
      <c r="H963" t="s">
        <v>3</v>
      </c>
      <c r="K963" t="s">
        <v>3</v>
      </c>
      <c r="L963" s="57" t="str">
        <f>IF(OR(H_24!$F963="---",H_24!$F963="infeas",H_24!$F963="inf"),"---",(H_24!$F963/M963)-1)</f>
        <v>---</v>
      </c>
      <c r="M963" s="20">
        <f>Model_dem!L703</f>
        <v>954</v>
      </c>
      <c r="N963">
        <f>Model_dem!G703</f>
        <v>960</v>
      </c>
      <c r="AE963" t="s">
        <v>518</v>
      </c>
      <c r="AF963">
        <v>1</v>
      </c>
      <c r="AG963">
        <v>10</v>
      </c>
      <c r="AH963">
        <v>0.15</v>
      </c>
      <c r="AI963">
        <v>100</v>
      </c>
      <c r="AJ963">
        <v>1047</v>
      </c>
      <c r="AK963">
        <v>172.59</v>
      </c>
      <c r="AL963">
        <v>17</v>
      </c>
      <c r="AM963">
        <v>283</v>
      </c>
      <c r="AN963">
        <v>1800.02</v>
      </c>
      <c r="AO963">
        <v>27207</v>
      </c>
    </row>
    <row r="964" spans="1:41" x14ac:dyDescent="0.3">
      <c r="A964" s="68" t="s">
        <v>527</v>
      </c>
      <c r="B964" s="20">
        <v>2</v>
      </c>
      <c r="C964" s="20">
        <v>10</v>
      </c>
      <c r="D964" s="20">
        <v>0.15</v>
      </c>
      <c r="E964" t="s">
        <v>0</v>
      </c>
      <c r="F964" t="s">
        <v>3</v>
      </c>
      <c r="G964" s="39" t="e">
        <f t="shared" si="73"/>
        <v>#VALUE!</v>
      </c>
      <c r="H964" t="s">
        <v>3</v>
      </c>
      <c r="K964" t="s">
        <v>3</v>
      </c>
      <c r="L964" s="57" t="str">
        <f>IF(OR(H_24!$F964="---",H_24!$F964="infeas",H_24!$F964="inf"),"---",(H_24!$F964/M964)-1)</f>
        <v>---</v>
      </c>
      <c r="M964" s="20">
        <f>Model_dem!L704</f>
        <v>954</v>
      </c>
      <c r="N964">
        <f>Model_dem!G704</f>
        <v>962</v>
      </c>
      <c r="AE964" t="s">
        <v>518</v>
      </c>
      <c r="AF964">
        <v>1</v>
      </c>
      <c r="AG964">
        <v>10</v>
      </c>
      <c r="AH964">
        <v>0.2</v>
      </c>
      <c r="AI964">
        <v>100</v>
      </c>
      <c r="AJ964">
        <v>1055</v>
      </c>
      <c r="AK964">
        <v>370.10899999999998</v>
      </c>
      <c r="AL964">
        <v>29</v>
      </c>
      <c r="AM964">
        <v>219</v>
      </c>
      <c r="AN964">
        <v>1800.13</v>
      </c>
      <c r="AO964">
        <v>24580</v>
      </c>
    </row>
    <row r="965" spans="1:41" x14ac:dyDescent="0.3">
      <c r="A965" s="65" t="s">
        <v>527</v>
      </c>
      <c r="B965" s="66">
        <v>2</v>
      </c>
      <c r="C965" s="66">
        <v>10</v>
      </c>
      <c r="D965" s="66">
        <v>0.2</v>
      </c>
      <c r="E965" t="s">
        <v>0</v>
      </c>
      <c r="F965" t="s">
        <v>3</v>
      </c>
      <c r="G965" s="39" t="e">
        <f t="shared" si="73"/>
        <v>#VALUE!</v>
      </c>
      <c r="H965" t="s">
        <v>3</v>
      </c>
      <c r="K965" t="s">
        <v>3</v>
      </c>
      <c r="L965" s="57" t="str">
        <f>IF(OR(H_24!$F965="---",H_24!$F965="infeas",H_24!$F965="inf"),"---",(H_24!$F965/M965)-1)</f>
        <v>---</v>
      </c>
      <c r="M965" s="20">
        <f>Model_dem!L705</f>
        <v>954</v>
      </c>
      <c r="N965">
        <f>Model_dem!G705</f>
        <v>975</v>
      </c>
      <c r="AE965" t="s">
        <v>518</v>
      </c>
      <c r="AF965">
        <v>1</v>
      </c>
      <c r="AG965">
        <v>25</v>
      </c>
      <c r="AH965">
        <v>0.05</v>
      </c>
      <c r="AI965">
        <v>100</v>
      </c>
      <c r="AJ965">
        <v>1047</v>
      </c>
      <c r="AK965">
        <v>456.83300000000003</v>
      </c>
      <c r="AL965">
        <v>34</v>
      </c>
      <c r="AM965">
        <v>169</v>
      </c>
      <c r="AN965">
        <v>1800.3</v>
      </c>
      <c r="AO965">
        <v>17614</v>
      </c>
    </row>
    <row r="966" spans="1:41" x14ac:dyDescent="0.3">
      <c r="A966" s="68" t="s">
        <v>527</v>
      </c>
      <c r="B966" s="20">
        <v>2</v>
      </c>
      <c r="C966" s="20">
        <v>25</v>
      </c>
      <c r="D966" s="20">
        <v>0.05</v>
      </c>
      <c r="E966" t="s">
        <v>0</v>
      </c>
      <c r="F966" t="s">
        <v>3</v>
      </c>
      <c r="G966" s="39" t="e">
        <f t="shared" si="73"/>
        <v>#VALUE!</v>
      </c>
      <c r="H966" t="s">
        <v>3</v>
      </c>
      <c r="K966" t="s">
        <v>3</v>
      </c>
      <c r="L966" s="57" t="str">
        <f>IF(OR(H_24!$F966="---",H_24!$F966="infeas",H_24!$F966="inf"),"---",(H_24!$F966/M966)-1)</f>
        <v>---</v>
      </c>
      <c r="M966" s="20">
        <f>Model_dem!L706</f>
        <v>954</v>
      </c>
      <c r="N966">
        <f>Model_dem!G706</f>
        <v>960</v>
      </c>
      <c r="AE966" t="s">
        <v>518</v>
      </c>
      <c r="AF966">
        <v>1</v>
      </c>
      <c r="AG966">
        <v>25</v>
      </c>
      <c r="AH966">
        <v>0.1</v>
      </c>
      <c r="AI966">
        <v>100</v>
      </c>
      <c r="AJ966">
        <v>1059</v>
      </c>
      <c r="AK966">
        <v>846.95100000000002</v>
      </c>
      <c r="AL966">
        <v>18</v>
      </c>
      <c r="AM966">
        <v>43</v>
      </c>
      <c r="AN966">
        <v>1800.43</v>
      </c>
      <c r="AO966">
        <v>7620</v>
      </c>
    </row>
    <row r="967" spans="1:41" x14ac:dyDescent="0.3">
      <c r="A967" s="65" t="s">
        <v>527</v>
      </c>
      <c r="B967" s="66">
        <v>2</v>
      </c>
      <c r="C967" s="66">
        <v>25</v>
      </c>
      <c r="D967" s="66">
        <v>0.1</v>
      </c>
      <c r="E967" t="s">
        <v>0</v>
      </c>
      <c r="F967" t="s">
        <v>3</v>
      </c>
      <c r="G967" s="39" t="e">
        <f t="shared" ref="G967:G1030" si="74">IF(N967="---","---",(F967-N967)/N967)</f>
        <v>#VALUE!</v>
      </c>
      <c r="H967" t="s">
        <v>3</v>
      </c>
      <c r="K967" t="s">
        <v>3</v>
      </c>
      <c r="L967" s="57" t="str">
        <f>IF(OR(H_24!$F967="---",H_24!$F967="infeas",H_24!$F967="inf"),"---",(H_24!$F967/M967)-1)</f>
        <v>---</v>
      </c>
      <c r="M967" s="20">
        <f>Model_dem!L707</f>
        <v>954</v>
      </c>
      <c r="N967">
        <f>Model_dem!G707</f>
        <v>977</v>
      </c>
      <c r="AE967" t="s">
        <v>518</v>
      </c>
      <c r="AF967">
        <v>1</v>
      </c>
      <c r="AG967">
        <v>25</v>
      </c>
      <c r="AH967">
        <v>0.15</v>
      </c>
      <c r="AI967">
        <v>100</v>
      </c>
      <c r="AJ967">
        <v>1076</v>
      </c>
      <c r="AK967">
        <v>498.22399999999999</v>
      </c>
      <c r="AL967">
        <v>6</v>
      </c>
      <c r="AM967">
        <v>31</v>
      </c>
      <c r="AN967">
        <v>1800.15</v>
      </c>
      <c r="AO967">
        <v>4071</v>
      </c>
    </row>
    <row r="968" spans="1:41" x14ac:dyDescent="0.3">
      <c r="A968" s="68" t="s">
        <v>527</v>
      </c>
      <c r="B968" s="20">
        <v>2</v>
      </c>
      <c r="C968" s="20">
        <v>25</v>
      </c>
      <c r="D968" s="20">
        <v>0.15</v>
      </c>
      <c r="E968" t="s">
        <v>1</v>
      </c>
      <c r="F968" t="s">
        <v>3</v>
      </c>
      <c r="G968" s="39" t="e">
        <f t="shared" si="74"/>
        <v>#VALUE!</v>
      </c>
      <c r="H968" t="s">
        <v>3</v>
      </c>
      <c r="K968" t="s">
        <v>3</v>
      </c>
      <c r="L968" s="57" t="str">
        <f>IF(OR(H_24!$F968="---",H_24!$F968="infeas",H_24!$F968="inf"),"---",(H_24!$F968/M968)-1)</f>
        <v>---</v>
      </c>
      <c r="M968" s="20">
        <f>Model_dem!L708</f>
        <v>954</v>
      </c>
      <c r="N968">
        <f>Model_dem!G708</f>
        <v>1001</v>
      </c>
      <c r="AE968" t="s">
        <v>518</v>
      </c>
      <c r="AF968">
        <v>1</v>
      </c>
      <c r="AG968">
        <v>25</v>
      </c>
      <c r="AH968">
        <v>0.2</v>
      </c>
      <c r="AI968">
        <v>100</v>
      </c>
      <c r="AJ968">
        <v>1095</v>
      </c>
      <c r="AK968">
        <v>897.33699999999999</v>
      </c>
      <c r="AL968">
        <v>0</v>
      </c>
      <c r="AM968">
        <v>8</v>
      </c>
      <c r="AN968">
        <v>1801.05</v>
      </c>
      <c r="AO968">
        <v>1840</v>
      </c>
    </row>
    <row r="969" spans="1:41" x14ac:dyDescent="0.3">
      <c r="A969" s="65" t="s">
        <v>527</v>
      </c>
      <c r="B969" s="66">
        <v>2</v>
      </c>
      <c r="C969" s="66">
        <v>25</v>
      </c>
      <c r="D969" s="66">
        <v>0.2</v>
      </c>
      <c r="E969" t="s">
        <v>2</v>
      </c>
      <c r="F969" t="s">
        <v>3</v>
      </c>
      <c r="G969" s="39" t="str">
        <f t="shared" si="74"/>
        <v>---</v>
      </c>
      <c r="H969" t="s">
        <v>3</v>
      </c>
      <c r="K969" t="s">
        <v>3</v>
      </c>
      <c r="L969" s="57" t="str">
        <f>IF(OR(H_24!$F969="---",H_24!$F969="infeas",H_24!$F969="inf"),"---",(H_24!$F969/M969)-1)</f>
        <v>---</v>
      </c>
      <c r="M969" s="20">
        <f>Model_dem!L709</f>
        <v>954</v>
      </c>
      <c r="N969" t="str">
        <f>Model_dem!G709</f>
        <v>---</v>
      </c>
      <c r="AE969" t="s">
        <v>518</v>
      </c>
      <c r="AF969">
        <v>1</v>
      </c>
      <c r="AG969">
        <v>50</v>
      </c>
      <c r="AH969">
        <v>0.05</v>
      </c>
      <c r="AI969">
        <v>100</v>
      </c>
      <c r="AJ969">
        <v>1058</v>
      </c>
      <c r="AK969">
        <v>184.72399999999999</v>
      </c>
      <c r="AL969">
        <v>0</v>
      </c>
      <c r="AM969">
        <v>72</v>
      </c>
      <c r="AN969">
        <v>1800.03</v>
      </c>
      <c r="AO969">
        <v>9759</v>
      </c>
    </row>
    <row r="970" spans="1:41" x14ac:dyDescent="0.3">
      <c r="A970" s="68" t="s">
        <v>527</v>
      </c>
      <c r="B970" s="20">
        <v>2</v>
      </c>
      <c r="C970" s="20">
        <v>50</v>
      </c>
      <c r="D970" s="20">
        <v>0.05</v>
      </c>
      <c r="E970" t="s">
        <v>0</v>
      </c>
      <c r="F970" t="s">
        <v>3</v>
      </c>
      <c r="G970" s="39" t="e">
        <f t="shared" si="74"/>
        <v>#VALUE!</v>
      </c>
      <c r="H970" t="s">
        <v>3</v>
      </c>
      <c r="K970" t="s">
        <v>3</v>
      </c>
      <c r="L970" s="57" t="str">
        <f>IF(OR(H_24!$F970="---",H_24!$F970="infeas",H_24!$F970="inf"),"---",(H_24!$F970/M970)-1)</f>
        <v>---</v>
      </c>
      <c r="M970" s="20">
        <f>Model_dem!L710</f>
        <v>954</v>
      </c>
      <c r="N970">
        <f>Model_dem!G710</f>
        <v>960</v>
      </c>
      <c r="AE970" t="s">
        <v>518</v>
      </c>
      <c r="AF970">
        <v>1</v>
      </c>
      <c r="AG970">
        <v>50</v>
      </c>
      <c r="AH970">
        <v>0.1</v>
      </c>
      <c r="AI970">
        <v>100</v>
      </c>
      <c r="AJ970">
        <v>1076</v>
      </c>
      <c r="AK970">
        <v>1800.28</v>
      </c>
      <c r="AL970">
        <v>14</v>
      </c>
      <c r="AM970">
        <v>15</v>
      </c>
      <c r="AN970">
        <v>1800.28</v>
      </c>
      <c r="AO970">
        <v>3336</v>
      </c>
    </row>
    <row r="971" spans="1:41" x14ac:dyDescent="0.3">
      <c r="A971" s="65" t="s">
        <v>527</v>
      </c>
      <c r="B971" s="66">
        <v>2</v>
      </c>
      <c r="C971" s="66">
        <v>50</v>
      </c>
      <c r="D971" s="66">
        <v>0.1</v>
      </c>
      <c r="E971" t="s">
        <v>0</v>
      </c>
      <c r="F971" t="s">
        <v>3</v>
      </c>
      <c r="G971" s="39" t="e">
        <f t="shared" si="74"/>
        <v>#VALUE!</v>
      </c>
      <c r="H971" t="s">
        <v>3</v>
      </c>
      <c r="K971" t="s">
        <v>3</v>
      </c>
      <c r="L971" s="57" t="str">
        <f>IF(OR(H_24!$F971="---",H_24!$F971="infeas",H_24!$F971="inf"),"---",(H_24!$F971/M971)-1)</f>
        <v>---</v>
      </c>
      <c r="M971" s="20">
        <f>Model_dem!L711</f>
        <v>954</v>
      </c>
      <c r="N971">
        <f>Model_dem!G711</f>
        <v>986</v>
      </c>
      <c r="AE971" t="s">
        <v>518</v>
      </c>
      <c r="AF971">
        <v>1</v>
      </c>
      <c r="AG971">
        <v>50</v>
      </c>
      <c r="AH971">
        <v>0.15</v>
      </c>
      <c r="AI971">
        <v>100</v>
      </c>
      <c r="AJ971">
        <v>1123</v>
      </c>
      <c r="AK971">
        <v>1802.55</v>
      </c>
      <c r="AL971">
        <v>0</v>
      </c>
      <c r="AM971">
        <v>1</v>
      </c>
      <c r="AN971">
        <v>1802.55</v>
      </c>
      <c r="AO971">
        <v>300</v>
      </c>
    </row>
    <row r="972" spans="1:41" x14ac:dyDescent="0.3">
      <c r="A972" s="68" t="s">
        <v>527</v>
      </c>
      <c r="B972" s="20">
        <v>2</v>
      </c>
      <c r="C972" s="20">
        <v>50</v>
      </c>
      <c r="D972" s="20">
        <v>0.15</v>
      </c>
      <c r="E972" t="s">
        <v>2</v>
      </c>
      <c r="F972" t="s">
        <v>3</v>
      </c>
      <c r="G972" s="39" t="str">
        <f t="shared" si="74"/>
        <v>---</v>
      </c>
      <c r="H972" t="s">
        <v>3</v>
      </c>
      <c r="K972" t="s">
        <v>3</v>
      </c>
      <c r="L972" s="57" t="str">
        <f>IF(OR(H_24!$F972="---",H_24!$F972="infeas",H_24!$F972="inf"),"---",(H_24!$F972/M972)-1)</f>
        <v>---</v>
      </c>
      <c r="M972" s="20">
        <f>Model_dem!L712</f>
        <v>954</v>
      </c>
      <c r="N972" t="str">
        <f>Model_dem!G712</f>
        <v>---</v>
      </c>
      <c r="AE972" t="s">
        <v>518</v>
      </c>
      <c r="AF972">
        <v>1</v>
      </c>
      <c r="AG972">
        <v>50</v>
      </c>
      <c r="AH972">
        <v>0.2</v>
      </c>
      <c r="AI972">
        <v>100</v>
      </c>
      <c r="AJ972" t="s">
        <v>46</v>
      </c>
      <c r="AK972">
        <v>60.025700000000001</v>
      </c>
      <c r="AL972">
        <v>0</v>
      </c>
      <c r="AM972">
        <v>1</v>
      </c>
      <c r="AN972">
        <v>1801.25</v>
      </c>
      <c r="AO972">
        <v>29</v>
      </c>
    </row>
    <row r="973" spans="1:41" x14ac:dyDescent="0.3">
      <c r="A973" s="65" t="s">
        <v>527</v>
      </c>
      <c r="B973" s="66">
        <v>2</v>
      </c>
      <c r="C973" s="66">
        <v>50</v>
      </c>
      <c r="D973" s="66">
        <v>0.2</v>
      </c>
      <c r="E973" t="s">
        <v>2</v>
      </c>
      <c r="F973" t="s">
        <v>3</v>
      </c>
      <c r="G973" s="39" t="str">
        <f t="shared" si="74"/>
        <v>---</v>
      </c>
      <c r="H973" t="s">
        <v>3</v>
      </c>
      <c r="K973" t="s">
        <v>3</v>
      </c>
      <c r="L973" s="57" t="str">
        <f>IF(OR(H_24!$F973="---",H_24!$F973="infeas",H_24!$F973="inf"),"---",(H_24!$F973/M973)-1)</f>
        <v>---</v>
      </c>
      <c r="M973" s="20">
        <f>Model_dem!L713</f>
        <v>954</v>
      </c>
      <c r="N973" t="str">
        <f>Model_dem!G713</f>
        <v>---</v>
      </c>
      <c r="AE973" t="s">
        <v>518</v>
      </c>
      <c r="AF973">
        <v>2</v>
      </c>
      <c r="AG973">
        <v>5</v>
      </c>
      <c r="AH973">
        <v>0.05</v>
      </c>
      <c r="AI973">
        <v>100</v>
      </c>
      <c r="AJ973">
        <v>1047</v>
      </c>
      <c r="AK973">
        <v>94.718500000000006</v>
      </c>
      <c r="AL973">
        <v>12</v>
      </c>
      <c r="AM973">
        <v>332</v>
      </c>
      <c r="AN973">
        <v>1800.06</v>
      </c>
      <c r="AO973">
        <v>25654</v>
      </c>
    </row>
    <row r="974" spans="1:41" x14ac:dyDescent="0.3">
      <c r="A974" s="68" t="s">
        <v>527</v>
      </c>
      <c r="B974" s="20">
        <v>3</v>
      </c>
      <c r="C974" s="20">
        <v>0</v>
      </c>
      <c r="D974" s="20">
        <v>0.05</v>
      </c>
      <c r="E974" t="s">
        <v>0</v>
      </c>
      <c r="F974" t="s">
        <v>3</v>
      </c>
      <c r="G974" s="39" t="e">
        <f t="shared" si="74"/>
        <v>#VALUE!</v>
      </c>
      <c r="H974" t="s">
        <v>3</v>
      </c>
      <c r="K974" t="s">
        <v>3</v>
      </c>
      <c r="L974" s="57" t="str">
        <f>IF(OR(H_24!$F974="---",H_24!$F974="infeas",H_24!$F974="inf"),"---",(H_24!$F974/M974)-1)</f>
        <v>---</v>
      </c>
      <c r="M974" s="20">
        <f>Model_dem!L714</f>
        <v>954</v>
      </c>
      <c r="N974">
        <f>Model_dem!G714</f>
        <v>986</v>
      </c>
      <c r="AE974" t="s">
        <v>518</v>
      </c>
      <c r="AF974">
        <v>2</v>
      </c>
      <c r="AG974">
        <v>5</v>
      </c>
      <c r="AH974">
        <v>0.1</v>
      </c>
      <c r="AI974">
        <v>100</v>
      </c>
      <c r="AJ974">
        <v>1047</v>
      </c>
      <c r="AK974">
        <v>43.829799999999999</v>
      </c>
      <c r="AL974">
        <v>0</v>
      </c>
      <c r="AM974">
        <v>266</v>
      </c>
      <c r="AN974">
        <v>1800.11</v>
      </c>
      <c r="AO974">
        <v>23628</v>
      </c>
    </row>
    <row r="975" spans="1:41" x14ac:dyDescent="0.3">
      <c r="A975" s="65" t="s">
        <v>527</v>
      </c>
      <c r="B975" s="66">
        <v>3</v>
      </c>
      <c r="C975" s="66">
        <v>0</v>
      </c>
      <c r="D975" s="66">
        <v>0.1</v>
      </c>
      <c r="E975" t="s">
        <v>4</v>
      </c>
      <c r="F975" t="s">
        <v>3</v>
      </c>
      <c r="G975" s="39" t="str">
        <f t="shared" si="74"/>
        <v>---</v>
      </c>
      <c r="H975" t="s">
        <v>3</v>
      </c>
      <c r="K975" t="s">
        <v>3</v>
      </c>
      <c r="L975" s="57" t="str">
        <f>IF(OR(H_24!$F975="---",H_24!$F975="infeas",H_24!$F975="inf"),"---",(H_24!$F975/M975)-1)</f>
        <v>---</v>
      </c>
      <c r="M975" s="20">
        <f>Model_dem!L715</f>
        <v>954</v>
      </c>
      <c r="N975" t="str">
        <f>Model_dem!G715</f>
        <v>---</v>
      </c>
      <c r="AE975" t="s">
        <v>518</v>
      </c>
      <c r="AF975">
        <v>2</v>
      </c>
      <c r="AG975">
        <v>5</v>
      </c>
      <c r="AH975">
        <v>0.15</v>
      </c>
      <c r="AI975">
        <v>100</v>
      </c>
      <c r="AJ975">
        <v>1047</v>
      </c>
      <c r="AK975">
        <v>158.16300000000001</v>
      </c>
      <c r="AL975">
        <v>10</v>
      </c>
      <c r="AM975">
        <v>239</v>
      </c>
      <c r="AN975">
        <v>1800.05</v>
      </c>
      <c r="AO975">
        <v>22790</v>
      </c>
    </row>
    <row r="976" spans="1:41" x14ac:dyDescent="0.3">
      <c r="A976" s="68" t="s">
        <v>527</v>
      </c>
      <c r="B976" s="20">
        <v>3</v>
      </c>
      <c r="C976" s="20">
        <v>0</v>
      </c>
      <c r="D976" s="20">
        <v>0.15</v>
      </c>
      <c r="E976" t="s">
        <v>4</v>
      </c>
      <c r="F976" t="s">
        <v>3</v>
      </c>
      <c r="G976" s="39" t="str">
        <f t="shared" si="74"/>
        <v>---</v>
      </c>
      <c r="H976" t="s">
        <v>3</v>
      </c>
      <c r="K976" t="s">
        <v>3</v>
      </c>
      <c r="L976" s="57" t="str">
        <f>IF(OR(H_24!$F976="---",H_24!$F976="infeas",H_24!$F976="inf"),"---",(H_24!$F976/M976)-1)</f>
        <v>---</v>
      </c>
      <c r="M976" s="20">
        <f>Model_dem!L716</f>
        <v>954</v>
      </c>
      <c r="N976" t="str">
        <f>Model_dem!G716</f>
        <v>---</v>
      </c>
      <c r="AE976" t="s">
        <v>518</v>
      </c>
      <c r="AF976">
        <v>2</v>
      </c>
      <c r="AG976">
        <v>5</v>
      </c>
      <c r="AH976">
        <v>0.2</v>
      </c>
      <c r="AI976">
        <v>100</v>
      </c>
      <c r="AJ976">
        <v>1048</v>
      </c>
      <c r="AK976">
        <v>65.757000000000005</v>
      </c>
      <c r="AL976">
        <v>3</v>
      </c>
      <c r="AM976">
        <v>257</v>
      </c>
      <c r="AN976">
        <v>1800.12</v>
      </c>
      <c r="AO976">
        <v>19571</v>
      </c>
    </row>
    <row r="977" spans="1:41" x14ac:dyDescent="0.3">
      <c r="A977" s="65" t="s">
        <v>527</v>
      </c>
      <c r="B977" s="66">
        <v>3</v>
      </c>
      <c r="C977" s="66">
        <v>0</v>
      </c>
      <c r="D977" s="66">
        <v>0.2</v>
      </c>
      <c r="E977" t="s">
        <v>4</v>
      </c>
      <c r="F977" t="s">
        <v>3</v>
      </c>
      <c r="G977" s="39" t="str">
        <f t="shared" si="74"/>
        <v>---</v>
      </c>
      <c r="H977" t="s">
        <v>3</v>
      </c>
      <c r="K977" t="s">
        <v>3</v>
      </c>
      <c r="L977" s="57" t="str">
        <f>IF(OR(H_24!$F977="---",H_24!$F977="infeas",H_24!$F977="inf"),"---",(H_24!$F977/M977)-1)</f>
        <v>---</v>
      </c>
      <c r="M977" s="20">
        <f>Model_dem!L717</f>
        <v>954</v>
      </c>
      <c r="N977" t="str">
        <f>Model_dem!G717</f>
        <v>---</v>
      </c>
      <c r="AE977" t="s">
        <v>518</v>
      </c>
      <c r="AF977">
        <v>2</v>
      </c>
      <c r="AG977">
        <v>10</v>
      </c>
      <c r="AH977">
        <v>0.05</v>
      </c>
      <c r="AI977">
        <v>100</v>
      </c>
      <c r="AJ977">
        <v>1047</v>
      </c>
      <c r="AK977">
        <v>155.73599999999999</v>
      </c>
      <c r="AL977">
        <v>8</v>
      </c>
      <c r="AM977">
        <v>228</v>
      </c>
      <c r="AN977">
        <v>1800.02</v>
      </c>
      <c r="AO977">
        <v>19007</v>
      </c>
    </row>
    <row r="978" spans="1:41" x14ac:dyDescent="0.3">
      <c r="A978" s="68" t="s">
        <v>527</v>
      </c>
      <c r="B978" s="20">
        <v>3</v>
      </c>
      <c r="C978" s="20">
        <v>10</v>
      </c>
      <c r="D978" s="20">
        <v>0.05</v>
      </c>
      <c r="E978" t="s">
        <v>0</v>
      </c>
      <c r="F978" t="s">
        <v>3</v>
      </c>
      <c r="G978" s="39" t="e">
        <f t="shared" si="74"/>
        <v>#VALUE!</v>
      </c>
      <c r="H978" t="s">
        <v>3</v>
      </c>
      <c r="K978" t="s">
        <v>3</v>
      </c>
      <c r="L978" s="57" t="str">
        <f>IF(OR(H_24!$F978="---",H_24!$F978="infeas",H_24!$F978="inf"),"---",(H_24!$F978/M978)-1)</f>
        <v>---</v>
      </c>
      <c r="M978" s="20">
        <f>Model_dem!L718</f>
        <v>954</v>
      </c>
      <c r="N978">
        <f>Model_dem!G718</f>
        <v>986</v>
      </c>
      <c r="AE978" t="s">
        <v>518</v>
      </c>
      <c r="AF978">
        <v>2</v>
      </c>
      <c r="AG978">
        <v>10</v>
      </c>
      <c r="AH978">
        <v>0.1</v>
      </c>
      <c r="AI978">
        <v>100</v>
      </c>
      <c r="AJ978">
        <v>1048</v>
      </c>
      <c r="AK978">
        <v>156.91200000000001</v>
      </c>
      <c r="AL978">
        <v>4</v>
      </c>
      <c r="AM978">
        <v>80</v>
      </c>
      <c r="AN978">
        <v>1800.64</v>
      </c>
      <c r="AO978">
        <v>9218</v>
      </c>
    </row>
    <row r="979" spans="1:41" x14ac:dyDescent="0.3">
      <c r="A979" s="65" t="s">
        <v>527</v>
      </c>
      <c r="B979" s="66">
        <v>3</v>
      </c>
      <c r="C979" s="66">
        <v>10</v>
      </c>
      <c r="D979" s="66">
        <v>0.1</v>
      </c>
      <c r="E979" t="s">
        <v>4</v>
      </c>
      <c r="F979" t="s">
        <v>3</v>
      </c>
      <c r="G979" s="39" t="str">
        <f t="shared" si="74"/>
        <v>---</v>
      </c>
      <c r="H979" t="s">
        <v>3</v>
      </c>
      <c r="K979" t="s">
        <v>3</v>
      </c>
      <c r="L979" s="57" t="str">
        <f>IF(OR(H_24!$F979="---",H_24!$F979="infeas",H_24!$F979="inf"),"---",(H_24!$F979/M979)-1)</f>
        <v>---</v>
      </c>
      <c r="M979" s="20">
        <f>Model_dem!L719</f>
        <v>954</v>
      </c>
      <c r="N979" t="str">
        <f>Model_dem!G719</f>
        <v>---</v>
      </c>
      <c r="AE979" t="s">
        <v>518</v>
      </c>
      <c r="AF979">
        <v>2</v>
      </c>
      <c r="AG979">
        <v>10</v>
      </c>
      <c r="AH979">
        <v>0.15</v>
      </c>
      <c r="AI979">
        <v>100</v>
      </c>
      <c r="AJ979">
        <v>1064</v>
      </c>
      <c r="AK979">
        <v>388.02</v>
      </c>
      <c r="AL979">
        <v>6</v>
      </c>
      <c r="AM979">
        <v>31</v>
      </c>
      <c r="AN979">
        <v>1800.46</v>
      </c>
      <c r="AO979">
        <v>5402</v>
      </c>
    </row>
    <row r="980" spans="1:41" x14ac:dyDescent="0.3">
      <c r="A980" s="68" t="s">
        <v>527</v>
      </c>
      <c r="B980" s="20">
        <v>3</v>
      </c>
      <c r="C980" s="20">
        <v>10</v>
      </c>
      <c r="D980" s="20">
        <v>0.15</v>
      </c>
      <c r="E980" t="s">
        <v>4</v>
      </c>
      <c r="F980" t="s">
        <v>3</v>
      </c>
      <c r="G980" s="39" t="str">
        <f t="shared" si="74"/>
        <v>---</v>
      </c>
      <c r="H980" t="s">
        <v>3</v>
      </c>
      <c r="K980" t="s">
        <v>3</v>
      </c>
      <c r="L980" s="57" t="str">
        <f>IF(OR(H_24!$F980="---",H_24!$F980="infeas",H_24!$F980="inf"),"---",(H_24!$F980/M980)-1)</f>
        <v>---</v>
      </c>
      <c r="M980" s="20">
        <f>Model_dem!L720</f>
        <v>954</v>
      </c>
      <c r="N980" t="str">
        <f>Model_dem!G720</f>
        <v>---</v>
      </c>
      <c r="AE980" t="s">
        <v>518</v>
      </c>
      <c r="AF980">
        <v>2</v>
      </c>
      <c r="AG980">
        <v>10</v>
      </c>
      <c r="AH980">
        <v>0.2</v>
      </c>
      <c r="AI980">
        <v>100</v>
      </c>
      <c r="AJ980">
        <v>1068</v>
      </c>
      <c r="AK980">
        <v>880.32299999999998</v>
      </c>
      <c r="AL980">
        <v>0</v>
      </c>
      <c r="AM980">
        <v>9</v>
      </c>
      <c r="AN980">
        <v>1800.07</v>
      </c>
      <c r="AO980">
        <v>2898</v>
      </c>
    </row>
    <row r="981" spans="1:41" x14ac:dyDescent="0.3">
      <c r="A981" s="65" t="s">
        <v>527</v>
      </c>
      <c r="B981" s="66">
        <v>3</v>
      </c>
      <c r="C981" s="66">
        <v>10</v>
      </c>
      <c r="D981" s="66">
        <v>0.2</v>
      </c>
      <c r="E981" t="s">
        <v>4</v>
      </c>
      <c r="F981" t="s">
        <v>3</v>
      </c>
      <c r="G981" s="39" t="str">
        <f t="shared" si="74"/>
        <v>---</v>
      </c>
      <c r="H981" t="s">
        <v>3</v>
      </c>
      <c r="K981" t="s">
        <v>3</v>
      </c>
      <c r="L981" s="57" t="str">
        <f>IF(OR(H_24!$F981="---",H_24!$F981="infeas",H_24!$F981="inf"),"---",(H_24!$F981/M981)-1)</f>
        <v>---</v>
      </c>
      <c r="M981" s="20">
        <f>Model_dem!L721</f>
        <v>954</v>
      </c>
      <c r="N981" t="str">
        <f>Model_dem!G721</f>
        <v>---</v>
      </c>
      <c r="AE981" t="s">
        <v>518</v>
      </c>
      <c r="AF981">
        <v>2</v>
      </c>
      <c r="AG981">
        <v>25</v>
      </c>
      <c r="AH981">
        <v>0.05</v>
      </c>
      <c r="AI981">
        <v>100</v>
      </c>
      <c r="AJ981">
        <v>1055</v>
      </c>
      <c r="AK981">
        <v>448.87299999999999</v>
      </c>
      <c r="AL981">
        <v>15</v>
      </c>
      <c r="AM981">
        <v>109</v>
      </c>
      <c r="AN981">
        <v>1800.16</v>
      </c>
      <c r="AO981">
        <v>11237</v>
      </c>
    </row>
    <row r="982" spans="1:41" x14ac:dyDescent="0.3">
      <c r="A982" s="68" t="s">
        <v>527</v>
      </c>
      <c r="B982" s="20">
        <v>3</v>
      </c>
      <c r="C982" s="20">
        <v>25</v>
      </c>
      <c r="D982" s="20">
        <v>0.05</v>
      </c>
      <c r="E982" t="s">
        <v>0</v>
      </c>
      <c r="F982" t="s">
        <v>3</v>
      </c>
      <c r="G982" s="39" t="e">
        <f t="shared" si="74"/>
        <v>#VALUE!</v>
      </c>
      <c r="H982" t="s">
        <v>3</v>
      </c>
      <c r="K982" t="s">
        <v>3</v>
      </c>
      <c r="L982" s="57" t="str">
        <f>IF(OR(H_24!$F982="---",H_24!$F982="infeas",H_24!$F982="inf"),"---",(H_24!$F982/M982)-1)</f>
        <v>---</v>
      </c>
      <c r="M982" s="20">
        <f>Model_dem!L722</f>
        <v>954</v>
      </c>
      <c r="N982">
        <f>Model_dem!G722</f>
        <v>986</v>
      </c>
      <c r="AE982" t="s">
        <v>518</v>
      </c>
      <c r="AF982">
        <v>2</v>
      </c>
      <c r="AG982">
        <v>25</v>
      </c>
      <c r="AH982">
        <v>0.1</v>
      </c>
      <c r="AI982">
        <v>100</v>
      </c>
      <c r="AJ982">
        <v>1073</v>
      </c>
      <c r="AK982">
        <v>1526.35</v>
      </c>
      <c r="AL982">
        <v>14</v>
      </c>
      <c r="AM982">
        <v>20</v>
      </c>
      <c r="AN982">
        <v>1800.49</v>
      </c>
      <c r="AO982">
        <v>4203</v>
      </c>
    </row>
    <row r="983" spans="1:41" x14ac:dyDescent="0.3">
      <c r="A983" s="65" t="s">
        <v>527</v>
      </c>
      <c r="B983" s="66">
        <v>3</v>
      </c>
      <c r="C983" s="66">
        <v>25</v>
      </c>
      <c r="D983" s="66">
        <v>0.1</v>
      </c>
      <c r="E983" t="s">
        <v>4</v>
      </c>
      <c r="F983" t="s">
        <v>3</v>
      </c>
      <c r="G983" s="39" t="str">
        <f t="shared" si="74"/>
        <v>---</v>
      </c>
      <c r="H983" t="s">
        <v>3</v>
      </c>
      <c r="K983" t="s">
        <v>3</v>
      </c>
      <c r="L983" s="57" t="str">
        <f>IF(OR(H_24!$F983="---",H_24!$F983="infeas",H_24!$F983="inf"),"---",(H_24!$F983/M983)-1)</f>
        <v>---</v>
      </c>
      <c r="M983" s="20">
        <f>Model_dem!L723</f>
        <v>954</v>
      </c>
      <c r="N983" t="str">
        <f>Model_dem!G723</f>
        <v>---</v>
      </c>
      <c r="AE983" t="s">
        <v>518</v>
      </c>
      <c r="AF983">
        <v>2</v>
      </c>
      <c r="AG983">
        <v>25</v>
      </c>
      <c r="AH983">
        <v>0.15</v>
      </c>
      <c r="AI983">
        <v>100</v>
      </c>
      <c r="AJ983">
        <v>1440</v>
      </c>
      <c r="AK983">
        <v>1840.71</v>
      </c>
      <c r="AL983">
        <v>0</v>
      </c>
      <c r="AM983">
        <v>1</v>
      </c>
      <c r="AN983">
        <v>1840.71</v>
      </c>
      <c r="AO983">
        <v>62</v>
      </c>
    </row>
    <row r="984" spans="1:41" x14ac:dyDescent="0.3">
      <c r="A984" s="68" t="s">
        <v>527</v>
      </c>
      <c r="B984" s="20">
        <v>3</v>
      </c>
      <c r="C984" s="20">
        <v>25</v>
      </c>
      <c r="D984" s="20">
        <v>0.15</v>
      </c>
      <c r="E984" t="s">
        <v>4</v>
      </c>
      <c r="F984" t="s">
        <v>3</v>
      </c>
      <c r="G984" s="39" t="str">
        <f t="shared" si="74"/>
        <v>---</v>
      </c>
      <c r="H984" t="s">
        <v>3</v>
      </c>
      <c r="K984" t="s">
        <v>3</v>
      </c>
      <c r="L984" s="57" t="str">
        <f>IF(OR(H_24!$F984="---",H_24!$F984="infeas",H_24!$F984="inf"),"---",(H_24!$F984/M984)-1)</f>
        <v>---</v>
      </c>
      <c r="M984" s="20">
        <f>Model_dem!L724</f>
        <v>954</v>
      </c>
      <c r="N984" t="str">
        <f>Model_dem!G724</f>
        <v>---</v>
      </c>
      <c r="AE984" t="s">
        <v>518</v>
      </c>
      <c r="AF984">
        <v>2</v>
      </c>
      <c r="AG984">
        <v>25</v>
      </c>
      <c r="AH984">
        <v>0.2</v>
      </c>
      <c r="AI984">
        <v>100</v>
      </c>
      <c r="AJ984" t="s">
        <v>46</v>
      </c>
      <c r="AK984">
        <v>60.026299999999999</v>
      </c>
      <c r="AL984">
        <v>0</v>
      </c>
      <c r="AM984">
        <v>1</v>
      </c>
      <c r="AN984">
        <v>1800.73</v>
      </c>
      <c r="AO984">
        <v>29</v>
      </c>
    </row>
    <row r="985" spans="1:41" x14ac:dyDescent="0.3">
      <c r="A985" s="65" t="s">
        <v>527</v>
      </c>
      <c r="B985" s="66">
        <v>3</v>
      </c>
      <c r="C985" s="66">
        <v>25</v>
      </c>
      <c r="D985" s="66">
        <v>0.2</v>
      </c>
      <c r="E985" t="s">
        <v>4</v>
      </c>
      <c r="F985" t="s">
        <v>3</v>
      </c>
      <c r="G985" s="39" t="str">
        <f t="shared" si="74"/>
        <v>---</v>
      </c>
      <c r="H985" t="s">
        <v>3</v>
      </c>
      <c r="K985" t="s">
        <v>3</v>
      </c>
      <c r="L985" s="57" t="str">
        <f>IF(OR(H_24!$F985="---",H_24!$F985="infeas",H_24!$F985="inf"),"---",(H_24!$F985/M985)-1)</f>
        <v>---</v>
      </c>
      <c r="M985" s="20">
        <f>Model_dem!L725</f>
        <v>954</v>
      </c>
      <c r="N985" t="str">
        <f>Model_dem!G725</f>
        <v>---</v>
      </c>
      <c r="AE985" t="s">
        <v>518</v>
      </c>
      <c r="AF985">
        <v>2</v>
      </c>
      <c r="AG985">
        <v>50</v>
      </c>
      <c r="AH985">
        <v>0.05</v>
      </c>
      <c r="AI985">
        <v>100</v>
      </c>
      <c r="AJ985">
        <v>1059</v>
      </c>
      <c r="AK985">
        <v>156.357</v>
      </c>
      <c r="AL985">
        <v>1</v>
      </c>
      <c r="AM985">
        <v>77</v>
      </c>
      <c r="AN985">
        <v>1800.04</v>
      </c>
      <c r="AO985">
        <v>10579</v>
      </c>
    </row>
    <row r="986" spans="1:41" x14ac:dyDescent="0.3">
      <c r="A986" s="68" t="s">
        <v>527</v>
      </c>
      <c r="B986" s="20">
        <v>3</v>
      </c>
      <c r="C986" s="20">
        <v>50</v>
      </c>
      <c r="D986" s="20">
        <v>0.05</v>
      </c>
      <c r="E986" t="s">
        <v>0</v>
      </c>
      <c r="F986" t="s">
        <v>3</v>
      </c>
      <c r="G986" s="39" t="e">
        <f t="shared" si="74"/>
        <v>#VALUE!</v>
      </c>
      <c r="H986" t="s">
        <v>3</v>
      </c>
      <c r="K986" t="s">
        <v>3</v>
      </c>
      <c r="L986" s="57" t="str">
        <f>IF(OR(H_24!$F986="---",H_24!$F986="infeas",H_24!$F986="inf"),"---",(H_24!$F986/M986)-1)</f>
        <v>---</v>
      </c>
      <c r="M986" s="20">
        <f>Model_dem!L726</f>
        <v>954</v>
      </c>
      <c r="N986">
        <f>Model_dem!G726</f>
        <v>986</v>
      </c>
      <c r="AE986" t="s">
        <v>518</v>
      </c>
      <c r="AF986">
        <v>2</v>
      </c>
      <c r="AG986">
        <v>50</v>
      </c>
      <c r="AH986">
        <v>0.1</v>
      </c>
      <c r="AI986">
        <v>100</v>
      </c>
      <c r="AJ986">
        <v>1100</v>
      </c>
      <c r="AK986">
        <v>1695.23</v>
      </c>
      <c r="AL986">
        <v>13</v>
      </c>
      <c r="AM986">
        <v>16</v>
      </c>
      <c r="AN986">
        <v>1800.36</v>
      </c>
      <c r="AO986">
        <v>3540</v>
      </c>
    </row>
    <row r="987" spans="1:41" x14ac:dyDescent="0.3">
      <c r="A987" s="65" t="s">
        <v>527</v>
      </c>
      <c r="B987" s="66">
        <v>3</v>
      </c>
      <c r="C987" s="66">
        <v>50</v>
      </c>
      <c r="D987" s="66">
        <v>0.1</v>
      </c>
      <c r="E987" t="s">
        <v>4</v>
      </c>
      <c r="F987" t="s">
        <v>3</v>
      </c>
      <c r="G987" s="39" t="str">
        <f t="shared" si="74"/>
        <v>---</v>
      </c>
      <c r="H987" t="s">
        <v>3</v>
      </c>
      <c r="K987" t="s">
        <v>3</v>
      </c>
      <c r="L987" s="57" t="str">
        <f>IF(OR(H_24!$F987="---",H_24!$F987="infeas",H_24!$F987="inf"),"---",(H_24!$F987/M987)-1)</f>
        <v>---</v>
      </c>
      <c r="M987" s="20">
        <f>Model_dem!L727</f>
        <v>954</v>
      </c>
      <c r="N987" t="str">
        <f>Model_dem!G727</f>
        <v>---</v>
      </c>
      <c r="AE987" t="s">
        <v>518</v>
      </c>
      <c r="AF987">
        <v>2</v>
      </c>
      <c r="AG987">
        <v>50</v>
      </c>
      <c r="AH987">
        <v>0.15</v>
      </c>
      <c r="AI987">
        <v>100</v>
      </c>
      <c r="AJ987" t="s">
        <v>46</v>
      </c>
      <c r="AK987">
        <v>60.021000000000001</v>
      </c>
      <c r="AL987">
        <v>0</v>
      </c>
      <c r="AM987">
        <v>1</v>
      </c>
      <c r="AN987">
        <v>1800.81</v>
      </c>
      <c r="AO987">
        <v>29</v>
      </c>
    </row>
    <row r="988" spans="1:41" x14ac:dyDescent="0.3">
      <c r="A988" s="68" t="s">
        <v>527</v>
      </c>
      <c r="B988" s="20">
        <v>3</v>
      </c>
      <c r="C988" s="20">
        <v>50</v>
      </c>
      <c r="D988" s="20">
        <v>0.15</v>
      </c>
      <c r="E988" t="s">
        <v>4</v>
      </c>
      <c r="F988" t="s">
        <v>3</v>
      </c>
      <c r="G988" s="39" t="str">
        <f t="shared" si="74"/>
        <v>---</v>
      </c>
      <c r="H988" t="s">
        <v>3</v>
      </c>
      <c r="K988" t="s">
        <v>3</v>
      </c>
      <c r="L988" s="57" t="str">
        <f>IF(OR(H_24!$F988="---",H_24!$F988="infeas",H_24!$F988="inf"),"---",(H_24!$F988/M988)-1)</f>
        <v>---</v>
      </c>
      <c r="M988" s="20">
        <f>Model_dem!L728</f>
        <v>954</v>
      </c>
      <c r="N988" t="str">
        <f>Model_dem!G728</f>
        <v>---</v>
      </c>
      <c r="AE988" t="s">
        <v>518</v>
      </c>
      <c r="AF988">
        <v>2</v>
      </c>
      <c r="AG988">
        <v>50</v>
      </c>
      <c r="AH988">
        <v>0.2</v>
      </c>
      <c r="AI988">
        <v>100</v>
      </c>
      <c r="AJ988" t="s">
        <v>46</v>
      </c>
      <c r="AK988">
        <v>60.023800000000001</v>
      </c>
      <c r="AL988">
        <v>0</v>
      </c>
      <c r="AM988">
        <v>1</v>
      </c>
      <c r="AN988">
        <v>1800.55</v>
      </c>
      <c r="AO988">
        <v>29</v>
      </c>
    </row>
    <row r="989" spans="1:41" x14ac:dyDescent="0.3">
      <c r="A989" s="65" t="s">
        <v>527</v>
      </c>
      <c r="B989" s="66">
        <v>3</v>
      </c>
      <c r="C989" s="66">
        <v>50</v>
      </c>
      <c r="D989" s="66">
        <v>0.2</v>
      </c>
      <c r="E989" t="s">
        <v>4</v>
      </c>
      <c r="F989" t="s">
        <v>3</v>
      </c>
      <c r="G989" s="39" t="str">
        <f t="shared" si="74"/>
        <v>---</v>
      </c>
      <c r="H989" t="s">
        <v>3</v>
      </c>
      <c r="K989" t="s">
        <v>3</v>
      </c>
      <c r="L989" s="57" t="str">
        <f>IF(OR(H_24!$F989="---",H_24!$F989="infeas",H_24!$F989="inf"),"---",(H_24!$F989/M989)-1)</f>
        <v>---</v>
      </c>
      <c r="M989" s="20">
        <f>Model_dem!L729</f>
        <v>954</v>
      </c>
      <c r="N989" t="str">
        <f>Model_dem!G729</f>
        <v>---</v>
      </c>
      <c r="AE989" t="s">
        <v>518</v>
      </c>
      <c r="AF989">
        <v>3</v>
      </c>
      <c r="AG989">
        <v>0</v>
      </c>
      <c r="AH989">
        <v>0.05</v>
      </c>
      <c r="AI989">
        <v>100</v>
      </c>
      <c r="AJ989">
        <v>1096</v>
      </c>
      <c r="AK989">
        <v>978.20500000000004</v>
      </c>
      <c r="AL989">
        <v>25</v>
      </c>
      <c r="AM989">
        <v>62</v>
      </c>
      <c r="AN989">
        <v>1800.08</v>
      </c>
      <c r="AO989">
        <v>13792</v>
      </c>
    </row>
    <row r="990" spans="1:41" x14ac:dyDescent="0.3">
      <c r="A990" s="68" t="s">
        <v>530</v>
      </c>
      <c r="B990" s="20">
        <v>0</v>
      </c>
      <c r="C990" s="20">
        <v>0</v>
      </c>
      <c r="D990" s="20">
        <v>0.05</v>
      </c>
      <c r="E990" t="s">
        <v>0</v>
      </c>
      <c r="F990" t="s">
        <v>3</v>
      </c>
      <c r="G990" s="39" t="e">
        <f t="shared" si="74"/>
        <v>#VALUE!</v>
      </c>
      <c r="H990" t="s">
        <v>3</v>
      </c>
      <c r="K990" t="s">
        <v>3</v>
      </c>
      <c r="L990" s="57" t="str">
        <f>IF(OR(H_24!$F990="---",H_24!$F990="infeas",H_24!$F990="inf"),"---",(H_24!$F990/M990)-1)</f>
        <v>---</v>
      </c>
      <c r="M990" s="20">
        <f>Model_dem!L730</f>
        <v>787</v>
      </c>
      <c r="N990">
        <f>Model_dem!G730</f>
        <v>787</v>
      </c>
      <c r="AE990" t="s">
        <v>518</v>
      </c>
      <c r="AF990">
        <v>3</v>
      </c>
      <c r="AG990">
        <v>0</v>
      </c>
      <c r="AH990">
        <v>0.1</v>
      </c>
      <c r="AI990">
        <v>100</v>
      </c>
      <c r="AJ990" t="s">
        <v>511</v>
      </c>
      <c r="AK990" t="s">
        <v>511</v>
      </c>
      <c r="AL990" t="s">
        <v>511</v>
      </c>
      <c r="AM990" t="s">
        <v>511</v>
      </c>
      <c r="AN990" t="s">
        <v>511</v>
      </c>
    </row>
    <row r="991" spans="1:41" x14ac:dyDescent="0.3">
      <c r="A991" s="65" t="s">
        <v>530</v>
      </c>
      <c r="B991" s="66">
        <v>0</v>
      </c>
      <c r="C991" s="66">
        <v>0</v>
      </c>
      <c r="D991" s="66">
        <v>0.1</v>
      </c>
      <c r="E991" t="s">
        <v>0</v>
      </c>
      <c r="F991" t="s">
        <v>3</v>
      </c>
      <c r="G991" s="39" t="e">
        <f t="shared" si="74"/>
        <v>#VALUE!</v>
      </c>
      <c r="H991" t="s">
        <v>3</v>
      </c>
      <c r="K991" t="s">
        <v>3</v>
      </c>
      <c r="L991" s="57" t="str">
        <f>IF(OR(H_24!$F991="---",H_24!$F991="infeas",H_24!$F991="inf"),"---",(H_24!$F991/M991)-1)</f>
        <v>---</v>
      </c>
      <c r="M991" s="20">
        <f>Model_dem!L731</f>
        <v>787</v>
      </c>
      <c r="N991">
        <f>Model_dem!G731</f>
        <v>787</v>
      </c>
      <c r="AE991" t="s">
        <v>518</v>
      </c>
      <c r="AF991">
        <v>3</v>
      </c>
      <c r="AG991">
        <v>0</v>
      </c>
      <c r="AH991">
        <v>0.15</v>
      </c>
      <c r="AI991">
        <v>100</v>
      </c>
      <c r="AJ991" t="s">
        <v>511</v>
      </c>
      <c r="AK991" t="s">
        <v>511</v>
      </c>
      <c r="AL991" t="s">
        <v>511</v>
      </c>
      <c r="AM991" t="s">
        <v>511</v>
      </c>
      <c r="AN991" t="s">
        <v>511</v>
      </c>
    </row>
    <row r="992" spans="1:41" x14ac:dyDescent="0.3">
      <c r="A992" s="68" t="s">
        <v>530</v>
      </c>
      <c r="B992" s="20">
        <v>0</v>
      </c>
      <c r="C992" s="20">
        <v>0</v>
      </c>
      <c r="D992" s="20">
        <v>0.15</v>
      </c>
      <c r="E992" t="s">
        <v>0</v>
      </c>
      <c r="F992" t="s">
        <v>3</v>
      </c>
      <c r="G992" s="39" t="e">
        <f t="shared" si="74"/>
        <v>#VALUE!</v>
      </c>
      <c r="H992" t="s">
        <v>3</v>
      </c>
      <c r="K992" t="s">
        <v>3</v>
      </c>
      <c r="L992" s="57" t="str">
        <f>IF(OR(H_24!$F992="---",H_24!$F992="infeas",H_24!$F992="inf"),"---",(H_24!$F992/M992)-1)</f>
        <v>---</v>
      </c>
      <c r="M992" s="20">
        <f>Model_dem!L732</f>
        <v>787</v>
      </c>
      <c r="N992">
        <f>Model_dem!G732</f>
        <v>787</v>
      </c>
      <c r="AE992" t="s">
        <v>518</v>
      </c>
      <c r="AF992">
        <v>3</v>
      </c>
      <c r="AG992">
        <v>0</v>
      </c>
      <c r="AH992">
        <v>0.2</v>
      </c>
      <c r="AI992">
        <v>100</v>
      </c>
      <c r="AJ992" t="s">
        <v>511</v>
      </c>
      <c r="AK992" t="s">
        <v>511</v>
      </c>
      <c r="AL992" t="s">
        <v>511</v>
      </c>
      <c r="AM992" t="s">
        <v>511</v>
      </c>
      <c r="AN992" t="s">
        <v>511</v>
      </c>
    </row>
    <row r="993" spans="1:41" x14ac:dyDescent="0.3">
      <c r="A993" s="65" t="s">
        <v>530</v>
      </c>
      <c r="B993" s="66">
        <v>0</v>
      </c>
      <c r="C993" s="66">
        <v>0</v>
      </c>
      <c r="D993" s="66">
        <v>0.2</v>
      </c>
      <c r="E993" t="s">
        <v>0</v>
      </c>
      <c r="F993" t="s">
        <v>3</v>
      </c>
      <c r="G993" s="39" t="e">
        <f t="shared" si="74"/>
        <v>#VALUE!</v>
      </c>
      <c r="H993" t="s">
        <v>3</v>
      </c>
      <c r="K993" t="s">
        <v>3</v>
      </c>
      <c r="L993" s="57" t="str">
        <f>IF(OR(H_24!$F993="---",H_24!$F993="infeas",H_24!$F993="inf"),"---",(H_24!$F993/M993)-1)</f>
        <v>---</v>
      </c>
      <c r="M993" s="20">
        <f>Model_dem!L733</f>
        <v>787</v>
      </c>
      <c r="N993">
        <f>Model_dem!G733</f>
        <v>787</v>
      </c>
      <c r="AE993" t="s">
        <v>518</v>
      </c>
      <c r="AF993">
        <v>3</v>
      </c>
      <c r="AG993">
        <v>10</v>
      </c>
      <c r="AH993">
        <v>0.05</v>
      </c>
      <c r="AI993">
        <v>100</v>
      </c>
      <c r="AJ993">
        <v>1096</v>
      </c>
      <c r="AK993">
        <v>199.119</v>
      </c>
      <c r="AL993">
        <v>5</v>
      </c>
      <c r="AM993">
        <v>94</v>
      </c>
      <c r="AN993">
        <v>1800.12</v>
      </c>
      <c r="AO993">
        <v>13667</v>
      </c>
    </row>
    <row r="994" spans="1:41" x14ac:dyDescent="0.3">
      <c r="A994" s="68" t="s">
        <v>530</v>
      </c>
      <c r="B994" s="20">
        <v>1</v>
      </c>
      <c r="C994" s="20">
        <v>5</v>
      </c>
      <c r="D994" s="20">
        <v>0.05</v>
      </c>
      <c r="E994" t="s">
        <v>0</v>
      </c>
      <c r="F994" t="s">
        <v>3</v>
      </c>
      <c r="G994" s="39" t="e">
        <f t="shared" si="74"/>
        <v>#VALUE!</v>
      </c>
      <c r="H994" t="s">
        <v>3</v>
      </c>
      <c r="K994" t="s">
        <v>3</v>
      </c>
      <c r="L994" s="57" t="str">
        <f>IF(OR(H_24!$F994="---",H_24!$F994="infeas",H_24!$F994="inf"),"---",(H_24!$F994/M994)-1)</f>
        <v>---</v>
      </c>
      <c r="M994" s="20">
        <f>Model_dem!L734</f>
        <v>787</v>
      </c>
      <c r="N994">
        <f>Model_dem!G734</f>
        <v>787</v>
      </c>
      <c r="AE994" t="s">
        <v>518</v>
      </c>
      <c r="AF994">
        <v>3</v>
      </c>
      <c r="AG994">
        <v>10</v>
      </c>
      <c r="AH994">
        <v>0.1</v>
      </c>
      <c r="AI994">
        <v>100</v>
      </c>
      <c r="AJ994" t="s">
        <v>511</v>
      </c>
      <c r="AK994" t="s">
        <v>511</v>
      </c>
      <c r="AL994" t="s">
        <v>511</v>
      </c>
      <c r="AM994" t="s">
        <v>511</v>
      </c>
      <c r="AN994" t="s">
        <v>511</v>
      </c>
    </row>
    <row r="995" spans="1:41" x14ac:dyDescent="0.3">
      <c r="A995" s="65" t="s">
        <v>530</v>
      </c>
      <c r="B995" s="66">
        <v>1</v>
      </c>
      <c r="C995" s="66">
        <v>5</v>
      </c>
      <c r="D995" s="66">
        <v>0.1</v>
      </c>
      <c r="E995" t="s">
        <v>0</v>
      </c>
      <c r="F995" t="s">
        <v>3</v>
      </c>
      <c r="G995" s="39" t="e">
        <f t="shared" si="74"/>
        <v>#VALUE!</v>
      </c>
      <c r="H995" t="s">
        <v>3</v>
      </c>
      <c r="K995" t="s">
        <v>3</v>
      </c>
      <c r="L995" s="57" t="str">
        <f>IF(OR(H_24!$F995="---",H_24!$F995="infeas",H_24!$F995="inf"),"---",(H_24!$F995/M995)-1)</f>
        <v>---</v>
      </c>
      <c r="M995" s="20">
        <f>Model_dem!L735</f>
        <v>787</v>
      </c>
      <c r="N995">
        <f>Model_dem!G735</f>
        <v>787</v>
      </c>
      <c r="AE995" t="s">
        <v>518</v>
      </c>
      <c r="AF995">
        <v>3</v>
      </c>
      <c r="AG995">
        <v>10</v>
      </c>
      <c r="AH995">
        <v>0.15</v>
      </c>
      <c r="AI995">
        <v>100</v>
      </c>
      <c r="AJ995" t="s">
        <v>511</v>
      </c>
      <c r="AK995" t="s">
        <v>511</v>
      </c>
      <c r="AL995" t="s">
        <v>511</v>
      </c>
      <c r="AM995" t="s">
        <v>511</v>
      </c>
      <c r="AN995" t="s">
        <v>511</v>
      </c>
    </row>
    <row r="996" spans="1:41" x14ac:dyDescent="0.3">
      <c r="A996" s="68" t="s">
        <v>530</v>
      </c>
      <c r="B996" s="20">
        <v>1</v>
      </c>
      <c r="C996" s="20">
        <v>5</v>
      </c>
      <c r="D996" s="20">
        <v>0.15</v>
      </c>
      <c r="E996" t="s">
        <v>0</v>
      </c>
      <c r="F996" t="s">
        <v>3</v>
      </c>
      <c r="G996" s="39" t="e">
        <f t="shared" si="74"/>
        <v>#VALUE!</v>
      </c>
      <c r="H996" t="s">
        <v>3</v>
      </c>
      <c r="K996" t="s">
        <v>3</v>
      </c>
      <c r="L996" s="57" t="str">
        <f>IF(OR(H_24!$F996="---",H_24!$F996="infeas",H_24!$F996="inf"),"---",(H_24!$F996/M996)-1)</f>
        <v>---</v>
      </c>
      <c r="M996" s="20">
        <f>Model_dem!L736</f>
        <v>787</v>
      </c>
      <c r="N996">
        <f>Model_dem!G736</f>
        <v>790</v>
      </c>
      <c r="AE996" t="s">
        <v>518</v>
      </c>
      <c r="AF996">
        <v>3</v>
      </c>
      <c r="AG996">
        <v>10</v>
      </c>
      <c r="AH996">
        <v>0.2</v>
      </c>
      <c r="AI996">
        <v>100</v>
      </c>
      <c r="AJ996" t="s">
        <v>511</v>
      </c>
      <c r="AK996" t="s">
        <v>511</v>
      </c>
      <c r="AL996" t="s">
        <v>511</v>
      </c>
      <c r="AM996" t="s">
        <v>511</v>
      </c>
      <c r="AN996" t="s">
        <v>511</v>
      </c>
    </row>
    <row r="997" spans="1:41" x14ac:dyDescent="0.3">
      <c r="A997" s="65" t="s">
        <v>530</v>
      </c>
      <c r="B997" s="66">
        <v>1</v>
      </c>
      <c r="C997" s="66">
        <v>5</v>
      </c>
      <c r="D997" s="66">
        <v>0.2</v>
      </c>
      <c r="E997" t="s">
        <v>0</v>
      </c>
      <c r="F997" t="s">
        <v>3</v>
      </c>
      <c r="G997" s="39" t="e">
        <f t="shared" si="74"/>
        <v>#VALUE!</v>
      </c>
      <c r="H997" t="s">
        <v>3</v>
      </c>
      <c r="K997" t="s">
        <v>3</v>
      </c>
      <c r="L997" s="57" t="str">
        <f>IF(OR(H_24!$F997="---",H_24!$F997="infeas",H_24!$F997="inf"),"---",(H_24!$F997/M997)-1)</f>
        <v>---</v>
      </c>
      <c r="M997" s="20">
        <f>Model_dem!L737</f>
        <v>787</v>
      </c>
      <c r="N997">
        <f>Model_dem!G737</f>
        <v>790</v>
      </c>
      <c r="AE997" t="s">
        <v>518</v>
      </c>
      <c r="AF997">
        <v>3</v>
      </c>
      <c r="AG997">
        <v>25</v>
      </c>
      <c r="AH997">
        <v>0.05</v>
      </c>
      <c r="AI997">
        <v>100</v>
      </c>
      <c r="AJ997">
        <v>1096</v>
      </c>
      <c r="AK997">
        <v>467.07100000000003</v>
      </c>
      <c r="AL997">
        <v>21</v>
      </c>
      <c r="AM997">
        <v>96</v>
      </c>
      <c r="AN997">
        <v>1800</v>
      </c>
      <c r="AO997">
        <v>13960</v>
      </c>
    </row>
    <row r="998" spans="1:41" x14ac:dyDescent="0.3">
      <c r="A998" s="68" t="s">
        <v>530</v>
      </c>
      <c r="B998" s="20">
        <v>1</v>
      </c>
      <c r="C998" s="20">
        <v>10</v>
      </c>
      <c r="D998" s="20">
        <v>0.05</v>
      </c>
      <c r="E998" t="s">
        <v>0</v>
      </c>
      <c r="F998" t="s">
        <v>3</v>
      </c>
      <c r="G998" s="39" t="e">
        <f t="shared" si="74"/>
        <v>#VALUE!</v>
      </c>
      <c r="H998" t="s">
        <v>3</v>
      </c>
      <c r="K998" t="s">
        <v>3</v>
      </c>
      <c r="L998" s="57" t="str">
        <f>IF(OR(H_24!$F998="---",H_24!$F998="infeas",H_24!$F998="inf"),"---",(H_24!$F998/M998)-1)</f>
        <v>---</v>
      </c>
      <c r="M998" s="20">
        <f>Model_dem!L738</f>
        <v>787</v>
      </c>
      <c r="N998">
        <f>Model_dem!G738</f>
        <v>787</v>
      </c>
      <c r="AE998" t="s">
        <v>518</v>
      </c>
      <c r="AF998">
        <v>3</v>
      </c>
      <c r="AG998">
        <v>25</v>
      </c>
      <c r="AH998">
        <v>0.1</v>
      </c>
      <c r="AI998">
        <v>100</v>
      </c>
      <c r="AJ998" t="s">
        <v>511</v>
      </c>
      <c r="AK998" t="s">
        <v>511</v>
      </c>
      <c r="AL998" t="s">
        <v>511</v>
      </c>
      <c r="AM998" t="s">
        <v>511</v>
      </c>
      <c r="AN998" t="s">
        <v>511</v>
      </c>
    </row>
    <row r="999" spans="1:41" x14ac:dyDescent="0.3">
      <c r="A999" s="65" t="s">
        <v>530</v>
      </c>
      <c r="B999" s="66">
        <v>1</v>
      </c>
      <c r="C999" s="66">
        <v>10</v>
      </c>
      <c r="D999" s="66">
        <v>0.1</v>
      </c>
      <c r="E999" t="s">
        <v>0</v>
      </c>
      <c r="F999" t="s">
        <v>3</v>
      </c>
      <c r="G999" s="39" t="e">
        <f t="shared" si="74"/>
        <v>#VALUE!</v>
      </c>
      <c r="H999" t="s">
        <v>3</v>
      </c>
      <c r="K999" t="s">
        <v>3</v>
      </c>
      <c r="L999" s="57" t="str">
        <f>IF(OR(H_24!$F999="---",H_24!$F999="infeas",H_24!$F999="inf"),"---",(H_24!$F999/M999)-1)</f>
        <v>---</v>
      </c>
      <c r="M999" s="20">
        <f>Model_dem!L739</f>
        <v>787</v>
      </c>
      <c r="N999">
        <f>Model_dem!G739</f>
        <v>787</v>
      </c>
      <c r="AE999" t="s">
        <v>518</v>
      </c>
      <c r="AF999">
        <v>3</v>
      </c>
      <c r="AG999">
        <v>25</v>
      </c>
      <c r="AH999">
        <v>0.15</v>
      </c>
      <c r="AI999">
        <v>100</v>
      </c>
      <c r="AJ999" t="s">
        <v>511</v>
      </c>
      <c r="AK999" t="s">
        <v>511</v>
      </c>
      <c r="AL999" t="s">
        <v>511</v>
      </c>
      <c r="AM999" t="s">
        <v>511</v>
      </c>
      <c r="AN999" t="s">
        <v>511</v>
      </c>
    </row>
    <row r="1000" spans="1:41" x14ac:dyDescent="0.3">
      <c r="A1000" s="68" t="s">
        <v>530</v>
      </c>
      <c r="B1000" s="20">
        <v>1</v>
      </c>
      <c r="C1000" s="20">
        <v>10</v>
      </c>
      <c r="D1000" s="20">
        <v>0.15</v>
      </c>
      <c r="E1000" t="s">
        <v>0</v>
      </c>
      <c r="F1000" t="s">
        <v>3</v>
      </c>
      <c r="G1000" s="39" t="e">
        <f t="shared" si="74"/>
        <v>#VALUE!</v>
      </c>
      <c r="H1000" t="s">
        <v>3</v>
      </c>
      <c r="K1000" t="s">
        <v>3</v>
      </c>
      <c r="L1000" s="57" t="str">
        <f>IF(OR(H_24!$F1000="---",H_24!$F1000="infeas",H_24!$F1000="inf"),"---",(H_24!$F1000/M1000)-1)</f>
        <v>---</v>
      </c>
      <c r="M1000" s="20">
        <f>Model_dem!L740</f>
        <v>787</v>
      </c>
      <c r="N1000">
        <f>Model_dem!G740</f>
        <v>790</v>
      </c>
      <c r="AE1000" t="s">
        <v>518</v>
      </c>
      <c r="AF1000">
        <v>3</v>
      </c>
      <c r="AG1000">
        <v>25</v>
      </c>
      <c r="AH1000">
        <v>0.2</v>
      </c>
      <c r="AI1000">
        <v>100</v>
      </c>
      <c r="AJ1000" t="s">
        <v>511</v>
      </c>
      <c r="AK1000" t="s">
        <v>511</v>
      </c>
      <c r="AL1000" t="s">
        <v>511</v>
      </c>
      <c r="AM1000" t="s">
        <v>511</v>
      </c>
      <c r="AN1000" t="s">
        <v>511</v>
      </c>
    </row>
    <row r="1001" spans="1:41" x14ac:dyDescent="0.3">
      <c r="A1001" s="65" t="s">
        <v>530</v>
      </c>
      <c r="B1001" s="66">
        <v>1</v>
      </c>
      <c r="C1001" s="66">
        <v>10</v>
      </c>
      <c r="D1001" s="66">
        <v>0.2</v>
      </c>
      <c r="E1001" t="s">
        <v>0</v>
      </c>
      <c r="F1001" t="s">
        <v>3</v>
      </c>
      <c r="G1001" s="39" t="e">
        <f t="shared" si="74"/>
        <v>#VALUE!</v>
      </c>
      <c r="H1001" t="s">
        <v>3</v>
      </c>
      <c r="K1001" t="s">
        <v>3</v>
      </c>
      <c r="L1001" s="57" t="str">
        <f>IF(OR(H_24!$F1001="---",H_24!$F1001="infeas",H_24!$F1001="inf"),"---",(H_24!$F1001/M1001)-1)</f>
        <v>---</v>
      </c>
      <c r="M1001" s="20">
        <f>Model_dem!L741</f>
        <v>787</v>
      </c>
      <c r="N1001">
        <f>Model_dem!G741</f>
        <v>790</v>
      </c>
      <c r="AE1001" t="s">
        <v>518</v>
      </c>
      <c r="AF1001">
        <v>3</v>
      </c>
      <c r="AG1001">
        <v>50</v>
      </c>
      <c r="AH1001">
        <v>0.05</v>
      </c>
      <c r="AI1001">
        <v>100</v>
      </c>
      <c r="AJ1001">
        <v>1096</v>
      </c>
      <c r="AK1001">
        <v>462.178</v>
      </c>
      <c r="AL1001">
        <v>13</v>
      </c>
      <c r="AM1001">
        <v>74</v>
      </c>
      <c r="AN1001">
        <v>1800.17</v>
      </c>
      <c r="AO1001">
        <v>14010</v>
      </c>
    </row>
    <row r="1002" spans="1:41" x14ac:dyDescent="0.3">
      <c r="A1002" s="68" t="s">
        <v>530</v>
      </c>
      <c r="B1002" s="20">
        <v>1</v>
      </c>
      <c r="C1002" s="20">
        <v>25</v>
      </c>
      <c r="D1002" s="20">
        <v>0.05</v>
      </c>
      <c r="E1002" t="s">
        <v>0</v>
      </c>
      <c r="F1002" t="s">
        <v>3</v>
      </c>
      <c r="G1002" s="39" t="e">
        <f t="shared" si="74"/>
        <v>#VALUE!</v>
      </c>
      <c r="H1002" t="s">
        <v>3</v>
      </c>
      <c r="K1002" t="s">
        <v>3</v>
      </c>
      <c r="L1002" s="57" t="str">
        <f>IF(OR(H_24!$F1002="---",H_24!$F1002="infeas",H_24!$F1002="inf"),"---",(H_24!$F1002/M1002)-1)</f>
        <v>---</v>
      </c>
      <c r="M1002" s="20">
        <f>Model_dem!L742</f>
        <v>787</v>
      </c>
      <c r="N1002">
        <f>Model_dem!G742</f>
        <v>790</v>
      </c>
      <c r="AE1002" t="s">
        <v>518</v>
      </c>
      <c r="AF1002">
        <v>3</v>
      </c>
      <c r="AG1002">
        <v>50</v>
      </c>
      <c r="AH1002">
        <v>0.1</v>
      </c>
      <c r="AI1002">
        <v>100</v>
      </c>
      <c r="AJ1002" t="s">
        <v>511</v>
      </c>
      <c r="AK1002" t="s">
        <v>511</v>
      </c>
      <c r="AL1002" t="s">
        <v>511</v>
      </c>
      <c r="AM1002" t="s">
        <v>511</v>
      </c>
      <c r="AN1002" t="s">
        <v>511</v>
      </c>
    </row>
    <row r="1003" spans="1:41" x14ac:dyDescent="0.3">
      <c r="A1003" s="65" t="s">
        <v>530</v>
      </c>
      <c r="B1003" s="66">
        <v>1</v>
      </c>
      <c r="C1003" s="66">
        <v>25</v>
      </c>
      <c r="D1003" s="66">
        <v>0.1</v>
      </c>
      <c r="E1003" t="s">
        <v>0</v>
      </c>
      <c r="F1003" t="s">
        <v>3</v>
      </c>
      <c r="G1003" s="39" t="e">
        <f t="shared" si="74"/>
        <v>#VALUE!</v>
      </c>
      <c r="H1003" t="s">
        <v>3</v>
      </c>
      <c r="K1003" t="s">
        <v>3</v>
      </c>
      <c r="L1003" s="57" t="str">
        <f>IF(OR(H_24!$F1003="---",H_24!$F1003="infeas",H_24!$F1003="inf"),"---",(H_24!$F1003/M1003)-1)</f>
        <v>---</v>
      </c>
      <c r="M1003" s="20">
        <f>Model_dem!L743</f>
        <v>787</v>
      </c>
      <c r="N1003">
        <f>Model_dem!G743</f>
        <v>790</v>
      </c>
      <c r="AE1003" t="s">
        <v>518</v>
      </c>
      <c r="AF1003">
        <v>3</v>
      </c>
      <c r="AG1003">
        <v>50</v>
      </c>
      <c r="AH1003">
        <v>0.15</v>
      </c>
      <c r="AI1003">
        <v>100</v>
      </c>
      <c r="AJ1003" t="s">
        <v>511</v>
      </c>
      <c r="AK1003" t="s">
        <v>511</v>
      </c>
      <c r="AL1003" t="s">
        <v>511</v>
      </c>
      <c r="AM1003" t="s">
        <v>511</v>
      </c>
      <c r="AN1003" t="s">
        <v>511</v>
      </c>
    </row>
    <row r="1004" spans="1:41" x14ac:dyDescent="0.3">
      <c r="A1004" s="68" t="s">
        <v>530</v>
      </c>
      <c r="B1004" s="20">
        <v>1</v>
      </c>
      <c r="C1004" s="20">
        <v>25</v>
      </c>
      <c r="D1004" s="20">
        <v>0.15</v>
      </c>
      <c r="E1004" t="s">
        <v>1</v>
      </c>
      <c r="F1004" t="s">
        <v>3</v>
      </c>
      <c r="G1004" s="39" t="e">
        <f t="shared" si="74"/>
        <v>#VALUE!</v>
      </c>
      <c r="H1004" t="s">
        <v>3</v>
      </c>
      <c r="K1004" t="s">
        <v>3</v>
      </c>
      <c r="L1004" s="57" t="str">
        <f>IF(OR(H_24!$F1004="---",H_24!$F1004="infeas",H_24!$F1004="inf"),"---",(H_24!$F1004/M1004)-1)</f>
        <v>---</v>
      </c>
      <c r="M1004" s="20">
        <f>Model_dem!L744</f>
        <v>787</v>
      </c>
      <c r="N1004">
        <f>Model_dem!G744</f>
        <v>809</v>
      </c>
      <c r="AE1004" t="s">
        <v>518</v>
      </c>
      <c r="AF1004">
        <v>3</v>
      </c>
      <c r="AG1004">
        <v>50</v>
      </c>
      <c r="AH1004">
        <v>0.2</v>
      </c>
      <c r="AI1004">
        <v>100</v>
      </c>
      <c r="AJ1004" t="s">
        <v>511</v>
      </c>
      <c r="AK1004" t="s">
        <v>511</v>
      </c>
      <c r="AL1004" t="s">
        <v>511</v>
      </c>
      <c r="AM1004" t="s">
        <v>511</v>
      </c>
      <c r="AN1004" t="s">
        <v>511</v>
      </c>
    </row>
    <row r="1005" spans="1:41" x14ac:dyDescent="0.3">
      <c r="A1005" s="65" t="s">
        <v>530</v>
      </c>
      <c r="B1005" s="66">
        <v>1</v>
      </c>
      <c r="C1005" s="66">
        <v>25</v>
      </c>
      <c r="D1005" s="66">
        <v>0.2</v>
      </c>
      <c r="E1005" t="s">
        <v>1</v>
      </c>
      <c r="F1005" t="s">
        <v>3</v>
      </c>
      <c r="G1005" s="39" t="e">
        <f t="shared" si="74"/>
        <v>#VALUE!</v>
      </c>
      <c r="H1005" t="s">
        <v>3</v>
      </c>
      <c r="K1005" t="s">
        <v>3</v>
      </c>
      <c r="L1005" s="57" t="str">
        <f>IF(OR(H_24!$F1005="---",H_24!$F1005="infeas",H_24!$F1005="inf"),"---",(H_24!$F1005/M1005)-1)</f>
        <v>---</v>
      </c>
      <c r="M1005" s="20">
        <f>Model_dem!L745</f>
        <v>787</v>
      </c>
      <c r="N1005">
        <f>Model_dem!G745</f>
        <v>1152</v>
      </c>
      <c r="AE1005" t="s">
        <v>523</v>
      </c>
      <c r="AF1005">
        <v>1</v>
      </c>
      <c r="AG1005">
        <v>5</v>
      </c>
      <c r="AH1005">
        <v>0.05</v>
      </c>
      <c r="AI1005">
        <v>50</v>
      </c>
      <c r="AJ1005">
        <v>715</v>
      </c>
      <c r="AK1005">
        <v>1.1389</v>
      </c>
      <c r="AL1005">
        <v>0</v>
      </c>
      <c r="AM1005">
        <v>460031</v>
      </c>
      <c r="AN1005">
        <v>1800</v>
      </c>
      <c r="AO1005">
        <v>73323</v>
      </c>
    </row>
    <row r="1006" spans="1:41" x14ac:dyDescent="0.3">
      <c r="A1006" s="68" t="s">
        <v>530</v>
      </c>
      <c r="B1006" s="20">
        <v>1</v>
      </c>
      <c r="C1006" s="20">
        <v>50</v>
      </c>
      <c r="D1006" s="20">
        <v>0.05</v>
      </c>
      <c r="E1006" t="s">
        <v>0</v>
      </c>
      <c r="F1006" t="s">
        <v>3</v>
      </c>
      <c r="G1006" s="39" t="e">
        <f t="shared" si="74"/>
        <v>#VALUE!</v>
      </c>
      <c r="H1006" t="s">
        <v>3</v>
      </c>
      <c r="K1006" t="s">
        <v>3</v>
      </c>
      <c r="L1006" s="57" t="str">
        <f>IF(OR(H_24!$F1006="---",H_24!$F1006="infeas",H_24!$F1006="inf"),"---",(H_24!$F1006/M1006)-1)</f>
        <v>---</v>
      </c>
      <c r="M1006" s="20">
        <f>Model_dem!L746</f>
        <v>787</v>
      </c>
      <c r="N1006">
        <f>Model_dem!G746</f>
        <v>790</v>
      </c>
      <c r="AE1006" t="s">
        <v>523</v>
      </c>
      <c r="AF1006">
        <v>1</v>
      </c>
      <c r="AG1006">
        <v>5</v>
      </c>
      <c r="AH1006">
        <v>0.1</v>
      </c>
      <c r="AI1006">
        <v>50</v>
      </c>
      <c r="AJ1006">
        <v>715</v>
      </c>
      <c r="AK1006">
        <v>0.73794499999999996</v>
      </c>
      <c r="AL1006">
        <v>0</v>
      </c>
      <c r="AM1006">
        <v>617414</v>
      </c>
      <c r="AN1006">
        <v>1800</v>
      </c>
      <c r="AO1006">
        <v>72064</v>
      </c>
    </row>
    <row r="1007" spans="1:41" x14ac:dyDescent="0.3">
      <c r="A1007" s="65" t="s">
        <v>530</v>
      </c>
      <c r="B1007" s="66">
        <v>1</v>
      </c>
      <c r="C1007" s="66">
        <v>50</v>
      </c>
      <c r="D1007" s="66">
        <v>0.1</v>
      </c>
      <c r="E1007" t="s">
        <v>0</v>
      </c>
      <c r="F1007" t="s">
        <v>3</v>
      </c>
      <c r="G1007" s="39" t="e">
        <f t="shared" si="74"/>
        <v>#VALUE!</v>
      </c>
      <c r="H1007" t="s">
        <v>3</v>
      </c>
      <c r="K1007" t="s">
        <v>3</v>
      </c>
      <c r="L1007" s="57" t="str">
        <f>IF(OR(H_24!$F1007="---",H_24!$F1007="infeas",H_24!$F1007="inf"),"---",(H_24!$F1007/M1007)-1)</f>
        <v>---</v>
      </c>
      <c r="M1007" s="20">
        <f>Model_dem!L747</f>
        <v>787</v>
      </c>
      <c r="N1007">
        <f>Model_dem!G747</f>
        <v>809</v>
      </c>
      <c r="AE1007" t="s">
        <v>523</v>
      </c>
      <c r="AF1007">
        <v>1</v>
      </c>
      <c r="AG1007">
        <v>5</v>
      </c>
      <c r="AH1007">
        <v>0.15</v>
      </c>
      <c r="AI1007">
        <v>50</v>
      </c>
      <c r="AJ1007">
        <v>715</v>
      </c>
      <c r="AK1007">
        <v>0.486927</v>
      </c>
      <c r="AL1007">
        <v>0</v>
      </c>
      <c r="AM1007">
        <v>523391</v>
      </c>
      <c r="AN1007">
        <v>1800.01</v>
      </c>
      <c r="AO1007">
        <v>71513</v>
      </c>
    </row>
    <row r="1008" spans="1:41" x14ac:dyDescent="0.3">
      <c r="A1008" s="68" t="s">
        <v>530</v>
      </c>
      <c r="B1008" s="20">
        <v>1</v>
      </c>
      <c r="C1008" s="20">
        <v>50</v>
      </c>
      <c r="D1008" s="20">
        <v>0.15</v>
      </c>
      <c r="E1008" t="s">
        <v>2</v>
      </c>
      <c r="F1008" t="s">
        <v>3</v>
      </c>
      <c r="G1008" s="39" t="str">
        <f t="shared" si="74"/>
        <v>---</v>
      </c>
      <c r="H1008" t="s">
        <v>3</v>
      </c>
      <c r="K1008" t="s">
        <v>3</v>
      </c>
      <c r="L1008" s="57" t="str">
        <f>IF(OR(H_24!$F1008="---",H_24!$F1008="infeas",H_24!$F1008="inf"),"---",(H_24!$F1008/M1008)-1)</f>
        <v>---</v>
      </c>
      <c r="M1008" s="20">
        <f>Model_dem!L748</f>
        <v>787</v>
      </c>
      <c r="N1008" t="str">
        <f>Model_dem!G748</f>
        <v>---</v>
      </c>
      <c r="AE1008" t="s">
        <v>523</v>
      </c>
      <c r="AF1008">
        <v>1</v>
      </c>
      <c r="AG1008">
        <v>5</v>
      </c>
      <c r="AH1008">
        <v>0.2</v>
      </c>
      <c r="AI1008">
        <v>50</v>
      </c>
      <c r="AJ1008">
        <v>715</v>
      </c>
      <c r="AK1008">
        <v>2.6448800000000001</v>
      </c>
      <c r="AL1008">
        <v>4</v>
      </c>
      <c r="AM1008">
        <v>257334</v>
      </c>
      <c r="AN1008">
        <v>1800.04</v>
      </c>
      <c r="AO1008">
        <v>63539</v>
      </c>
    </row>
    <row r="1009" spans="1:41" x14ac:dyDescent="0.3">
      <c r="A1009" s="65" t="s">
        <v>530</v>
      </c>
      <c r="B1009" s="66">
        <v>1</v>
      </c>
      <c r="C1009" s="66">
        <v>50</v>
      </c>
      <c r="D1009" s="66">
        <v>0.2</v>
      </c>
      <c r="E1009" t="s">
        <v>2</v>
      </c>
      <c r="F1009" t="s">
        <v>3</v>
      </c>
      <c r="G1009" s="39" t="str">
        <f t="shared" si="74"/>
        <v>---</v>
      </c>
      <c r="H1009" t="s">
        <v>3</v>
      </c>
      <c r="K1009" t="s">
        <v>3</v>
      </c>
      <c r="L1009" s="57" t="str">
        <f>IF(OR(H_24!$F1009="---",H_24!$F1009="infeas",H_24!$F1009="inf"),"---",(H_24!$F1009/M1009)-1)</f>
        <v>---</v>
      </c>
      <c r="M1009" s="20">
        <f>Model_dem!L749</f>
        <v>787</v>
      </c>
      <c r="N1009" t="str">
        <f>Model_dem!G749</f>
        <v>---</v>
      </c>
      <c r="AE1009" t="s">
        <v>523</v>
      </c>
      <c r="AF1009">
        <v>1</v>
      </c>
      <c r="AG1009">
        <v>10</v>
      </c>
      <c r="AH1009">
        <v>0.15</v>
      </c>
      <c r="AI1009">
        <v>50</v>
      </c>
      <c r="AJ1009">
        <v>715</v>
      </c>
      <c r="AK1009">
        <v>4.81372</v>
      </c>
      <c r="AL1009">
        <v>27</v>
      </c>
      <c r="AM1009">
        <v>482375</v>
      </c>
      <c r="AN1009">
        <v>1800</v>
      </c>
      <c r="AO1009">
        <v>68998</v>
      </c>
    </row>
    <row r="1010" spans="1:41" x14ac:dyDescent="0.3">
      <c r="A1010" s="68" t="s">
        <v>530</v>
      </c>
      <c r="B1010" s="20">
        <v>2</v>
      </c>
      <c r="C1010" s="20">
        <v>5</v>
      </c>
      <c r="D1010" s="20">
        <v>0.05</v>
      </c>
      <c r="E1010" t="s">
        <v>0</v>
      </c>
      <c r="F1010" t="s">
        <v>3</v>
      </c>
      <c r="G1010" s="39" t="e">
        <f t="shared" si="74"/>
        <v>#VALUE!</v>
      </c>
      <c r="H1010" t="s">
        <v>3</v>
      </c>
      <c r="K1010" t="s">
        <v>3</v>
      </c>
      <c r="L1010" s="57" t="str">
        <f>IF(OR(H_24!$F1010="---",H_24!$F1010="infeas",H_24!$F1010="inf"),"---",(H_24!$F1010/M1010)-1)</f>
        <v>---</v>
      </c>
      <c r="M1010" s="20">
        <f>Model_dem!L750</f>
        <v>787</v>
      </c>
      <c r="N1010">
        <f>Model_dem!G750</f>
        <v>787</v>
      </c>
      <c r="AE1010" t="s">
        <v>523</v>
      </c>
      <c r="AF1010">
        <v>1</v>
      </c>
      <c r="AG1010">
        <v>10</v>
      </c>
      <c r="AH1010">
        <v>0.2</v>
      </c>
      <c r="AI1010">
        <v>50</v>
      </c>
      <c r="AJ1010">
        <v>715</v>
      </c>
      <c r="AK1010">
        <v>3.25698</v>
      </c>
      <c r="AL1010">
        <v>0</v>
      </c>
      <c r="AM1010">
        <v>25159</v>
      </c>
      <c r="AN1010">
        <v>1800.16</v>
      </c>
      <c r="AO1010">
        <v>24335</v>
      </c>
    </row>
    <row r="1011" spans="1:41" x14ac:dyDescent="0.3">
      <c r="A1011" s="65" t="s">
        <v>530</v>
      </c>
      <c r="B1011" s="66">
        <v>2</v>
      </c>
      <c r="C1011" s="66">
        <v>5</v>
      </c>
      <c r="D1011" s="66">
        <v>0.1</v>
      </c>
      <c r="E1011" t="s">
        <v>0</v>
      </c>
      <c r="F1011" t="s">
        <v>3</v>
      </c>
      <c r="G1011" s="39" t="e">
        <f t="shared" si="74"/>
        <v>#VALUE!</v>
      </c>
      <c r="H1011" t="s">
        <v>3</v>
      </c>
      <c r="K1011" t="s">
        <v>3</v>
      </c>
      <c r="L1011" s="57" t="str">
        <f>IF(OR(H_24!$F1011="---",H_24!$F1011="infeas",H_24!$F1011="inf"),"---",(H_24!$F1011/M1011)-1)</f>
        <v>---</v>
      </c>
      <c r="M1011" s="20">
        <f>Model_dem!L751</f>
        <v>787</v>
      </c>
      <c r="N1011">
        <f>Model_dem!G751</f>
        <v>787</v>
      </c>
      <c r="AE1011" t="s">
        <v>523</v>
      </c>
      <c r="AF1011">
        <v>1</v>
      </c>
      <c r="AG1011">
        <v>25</v>
      </c>
      <c r="AH1011">
        <v>0.05</v>
      </c>
      <c r="AI1011">
        <v>50</v>
      </c>
      <c r="AJ1011">
        <v>715</v>
      </c>
      <c r="AK1011">
        <v>2.32572</v>
      </c>
      <c r="AL1011">
        <v>1</v>
      </c>
      <c r="AM1011">
        <v>136962</v>
      </c>
      <c r="AN1011">
        <v>1800</v>
      </c>
      <c r="AO1011">
        <v>52128</v>
      </c>
    </row>
    <row r="1012" spans="1:41" x14ac:dyDescent="0.3">
      <c r="A1012" s="68" t="s">
        <v>530</v>
      </c>
      <c r="B1012" s="20">
        <v>2</v>
      </c>
      <c r="C1012" s="20">
        <v>5</v>
      </c>
      <c r="D1012" s="20">
        <v>0.15</v>
      </c>
      <c r="E1012" t="s">
        <v>0</v>
      </c>
      <c r="F1012" t="s">
        <v>3</v>
      </c>
      <c r="G1012" s="39" t="e">
        <f t="shared" si="74"/>
        <v>#VALUE!</v>
      </c>
      <c r="H1012" t="s">
        <v>3</v>
      </c>
      <c r="K1012" t="s">
        <v>3</v>
      </c>
      <c r="L1012" s="57" t="str">
        <f>IF(OR(H_24!$F1012="---",H_24!$F1012="infeas",H_24!$F1012="inf"),"---",(H_24!$F1012/M1012)-1)</f>
        <v>---</v>
      </c>
      <c r="M1012" s="20">
        <f>Model_dem!L752</f>
        <v>787</v>
      </c>
      <c r="N1012">
        <f>Model_dem!G752</f>
        <v>787</v>
      </c>
      <c r="AE1012" t="s">
        <v>523</v>
      </c>
      <c r="AF1012">
        <v>1</v>
      </c>
      <c r="AG1012">
        <v>25</v>
      </c>
      <c r="AH1012">
        <v>0.1</v>
      </c>
      <c r="AI1012">
        <v>50</v>
      </c>
      <c r="AJ1012">
        <v>729</v>
      </c>
      <c r="AK1012">
        <v>182.465</v>
      </c>
      <c r="AL1012">
        <v>177</v>
      </c>
      <c r="AM1012">
        <v>9407</v>
      </c>
      <c r="AN1012">
        <v>1800.09</v>
      </c>
      <c r="AO1012">
        <v>17850</v>
      </c>
    </row>
    <row r="1013" spans="1:41" x14ac:dyDescent="0.3">
      <c r="A1013" s="65" t="s">
        <v>530</v>
      </c>
      <c r="B1013" s="66">
        <v>2</v>
      </c>
      <c r="C1013" s="66">
        <v>5</v>
      </c>
      <c r="D1013" s="66">
        <v>0.2</v>
      </c>
      <c r="E1013" t="s">
        <v>0</v>
      </c>
      <c r="F1013" t="s">
        <v>3</v>
      </c>
      <c r="G1013" s="39" t="e">
        <f t="shared" si="74"/>
        <v>#VALUE!</v>
      </c>
      <c r="H1013" t="s">
        <v>3</v>
      </c>
      <c r="K1013" t="s">
        <v>3</v>
      </c>
      <c r="L1013" s="57" t="str">
        <f>IF(OR(H_24!$F1013="---",H_24!$F1013="infeas",H_24!$F1013="inf"),"---",(H_24!$F1013/M1013)-1)</f>
        <v>---</v>
      </c>
      <c r="M1013" s="20">
        <f>Model_dem!L753</f>
        <v>787</v>
      </c>
      <c r="N1013">
        <f>Model_dem!G753</f>
        <v>787</v>
      </c>
      <c r="AE1013" t="s">
        <v>523</v>
      </c>
      <c r="AF1013">
        <v>1</v>
      </c>
      <c r="AG1013">
        <v>25</v>
      </c>
      <c r="AH1013">
        <v>0.15</v>
      </c>
      <c r="AI1013">
        <v>50</v>
      </c>
      <c r="AJ1013" t="s">
        <v>46</v>
      </c>
      <c r="AK1013">
        <v>60.009300000000003</v>
      </c>
      <c r="AL1013">
        <v>0</v>
      </c>
      <c r="AM1013">
        <v>1</v>
      </c>
      <c r="AN1013">
        <v>1801.76</v>
      </c>
      <c r="AO1013">
        <v>29</v>
      </c>
    </row>
    <row r="1014" spans="1:41" x14ac:dyDescent="0.3">
      <c r="A1014" s="68" t="s">
        <v>530</v>
      </c>
      <c r="B1014" s="20">
        <v>2</v>
      </c>
      <c r="C1014" s="20">
        <v>10</v>
      </c>
      <c r="D1014" s="20">
        <v>0.05</v>
      </c>
      <c r="E1014" t="s">
        <v>0</v>
      </c>
      <c r="F1014" t="s">
        <v>3</v>
      </c>
      <c r="G1014" s="39" t="e">
        <f t="shared" si="74"/>
        <v>#VALUE!</v>
      </c>
      <c r="H1014" t="s">
        <v>3</v>
      </c>
      <c r="K1014" t="s">
        <v>3</v>
      </c>
      <c r="L1014" s="57" t="str">
        <f>IF(OR(H_24!$F1014="---",H_24!$F1014="infeas",H_24!$F1014="inf"),"---",(H_24!$F1014/M1014)-1)</f>
        <v>---</v>
      </c>
      <c r="M1014" s="20">
        <f>Model_dem!L754</f>
        <v>787</v>
      </c>
      <c r="N1014">
        <f>Model_dem!G754</f>
        <v>787</v>
      </c>
      <c r="AE1014" t="s">
        <v>523</v>
      </c>
      <c r="AF1014">
        <v>1</v>
      </c>
      <c r="AG1014">
        <v>25</v>
      </c>
      <c r="AH1014">
        <v>0.2</v>
      </c>
      <c r="AI1014">
        <v>50</v>
      </c>
      <c r="AJ1014" t="s">
        <v>46</v>
      </c>
      <c r="AK1014">
        <v>60.008699999999997</v>
      </c>
      <c r="AL1014">
        <v>0</v>
      </c>
      <c r="AM1014">
        <v>1</v>
      </c>
      <c r="AN1014">
        <v>1802.19</v>
      </c>
      <c r="AO1014">
        <v>29</v>
      </c>
    </row>
    <row r="1015" spans="1:41" x14ac:dyDescent="0.3">
      <c r="A1015" s="65" t="s">
        <v>530</v>
      </c>
      <c r="B1015" s="66">
        <v>2</v>
      </c>
      <c r="C1015" s="66">
        <v>10</v>
      </c>
      <c r="D1015" s="66">
        <v>0.1</v>
      </c>
      <c r="E1015" t="s">
        <v>0</v>
      </c>
      <c r="F1015" t="s">
        <v>3</v>
      </c>
      <c r="G1015" s="39" t="e">
        <f t="shared" si="74"/>
        <v>#VALUE!</v>
      </c>
      <c r="H1015" t="s">
        <v>3</v>
      </c>
      <c r="K1015" t="s">
        <v>3</v>
      </c>
      <c r="L1015" s="57" t="str">
        <f>IF(OR(H_24!$F1015="---",H_24!$F1015="infeas",H_24!$F1015="inf"),"---",(H_24!$F1015/M1015)-1)</f>
        <v>---</v>
      </c>
      <c r="M1015" s="20">
        <f>Model_dem!L755</f>
        <v>787</v>
      </c>
      <c r="N1015">
        <f>Model_dem!G755</f>
        <v>787</v>
      </c>
      <c r="AE1015" t="s">
        <v>523</v>
      </c>
      <c r="AF1015">
        <v>1</v>
      </c>
      <c r="AG1015">
        <v>50</v>
      </c>
      <c r="AH1015">
        <v>0.05</v>
      </c>
      <c r="AI1015">
        <v>50</v>
      </c>
      <c r="AJ1015">
        <v>722</v>
      </c>
      <c r="AK1015">
        <v>3.9072100000000001</v>
      </c>
      <c r="AL1015">
        <v>0</v>
      </c>
      <c r="AM1015">
        <v>36256</v>
      </c>
      <c r="AN1015">
        <v>1800.01</v>
      </c>
      <c r="AO1015">
        <v>27739</v>
      </c>
    </row>
    <row r="1016" spans="1:41" x14ac:dyDescent="0.3">
      <c r="A1016" s="68" t="s">
        <v>530</v>
      </c>
      <c r="B1016" s="20">
        <v>2</v>
      </c>
      <c r="C1016" s="20">
        <v>10</v>
      </c>
      <c r="D1016" s="20">
        <v>0.15</v>
      </c>
      <c r="E1016" t="s">
        <v>0</v>
      </c>
      <c r="F1016" t="s">
        <v>3</v>
      </c>
      <c r="G1016" s="39" t="e">
        <f t="shared" si="74"/>
        <v>#VALUE!</v>
      </c>
      <c r="H1016" t="s">
        <v>3</v>
      </c>
      <c r="K1016" t="s">
        <v>3</v>
      </c>
      <c r="L1016" s="57" t="str">
        <f>IF(OR(H_24!$F1016="---",H_24!$F1016="infeas",H_24!$F1016="inf"),"---",(H_24!$F1016/M1016)-1)</f>
        <v>---</v>
      </c>
      <c r="M1016" s="20">
        <f>Model_dem!L756</f>
        <v>787</v>
      </c>
      <c r="N1016">
        <f>Model_dem!G756</f>
        <v>790</v>
      </c>
      <c r="AE1016" t="s">
        <v>523</v>
      </c>
      <c r="AF1016">
        <v>1</v>
      </c>
      <c r="AG1016">
        <v>50</v>
      </c>
      <c r="AH1016">
        <v>0.1</v>
      </c>
      <c r="AI1016">
        <v>50</v>
      </c>
      <c r="AJ1016" t="s">
        <v>46</v>
      </c>
      <c r="AK1016">
        <v>60.009900000000002</v>
      </c>
      <c r="AL1016">
        <v>0</v>
      </c>
      <c r="AM1016">
        <v>1</v>
      </c>
      <c r="AN1016">
        <v>1805.19</v>
      </c>
      <c r="AO1016">
        <v>29</v>
      </c>
    </row>
    <row r="1017" spans="1:41" x14ac:dyDescent="0.3">
      <c r="A1017" s="65" t="s">
        <v>530</v>
      </c>
      <c r="B1017" s="66">
        <v>2</v>
      </c>
      <c r="C1017" s="66">
        <v>10</v>
      </c>
      <c r="D1017" s="66">
        <v>0.2</v>
      </c>
      <c r="E1017" t="s">
        <v>0</v>
      </c>
      <c r="F1017" t="s">
        <v>3</v>
      </c>
      <c r="G1017" s="39" t="e">
        <f t="shared" si="74"/>
        <v>#VALUE!</v>
      </c>
      <c r="H1017" t="s">
        <v>3</v>
      </c>
      <c r="K1017" t="s">
        <v>3</v>
      </c>
      <c r="L1017" s="57" t="str">
        <f>IF(OR(H_24!$F1017="---",H_24!$F1017="infeas",H_24!$F1017="inf"),"---",(H_24!$F1017/M1017)-1)</f>
        <v>---</v>
      </c>
      <c r="M1017" s="20">
        <f>Model_dem!L757</f>
        <v>787</v>
      </c>
      <c r="N1017">
        <f>Model_dem!G757</f>
        <v>795</v>
      </c>
      <c r="AE1017" t="s">
        <v>523</v>
      </c>
      <c r="AF1017">
        <v>1</v>
      </c>
      <c r="AG1017">
        <v>50</v>
      </c>
      <c r="AH1017">
        <v>0.15</v>
      </c>
      <c r="AI1017">
        <v>50</v>
      </c>
      <c r="AJ1017" t="s">
        <v>46</v>
      </c>
      <c r="AK1017">
        <v>60.008400000000002</v>
      </c>
      <c r="AL1017">
        <v>0</v>
      </c>
      <c r="AM1017">
        <v>1</v>
      </c>
      <c r="AN1017">
        <v>1801.44</v>
      </c>
      <c r="AO1017">
        <v>29</v>
      </c>
    </row>
    <row r="1018" spans="1:41" x14ac:dyDescent="0.3">
      <c r="A1018" s="68" t="s">
        <v>530</v>
      </c>
      <c r="B1018" s="20">
        <v>2</v>
      </c>
      <c r="C1018" s="20">
        <v>25</v>
      </c>
      <c r="D1018" s="20">
        <v>0.05</v>
      </c>
      <c r="E1018" t="s">
        <v>0</v>
      </c>
      <c r="F1018" t="s">
        <v>3</v>
      </c>
      <c r="G1018" s="39" t="e">
        <f t="shared" si="74"/>
        <v>#VALUE!</v>
      </c>
      <c r="H1018" t="s">
        <v>3</v>
      </c>
      <c r="K1018" t="s">
        <v>3</v>
      </c>
      <c r="L1018" s="57" t="str">
        <f>IF(OR(H_24!$F1018="---",H_24!$F1018="infeas",H_24!$F1018="inf"),"---",(H_24!$F1018/M1018)-1)</f>
        <v>---</v>
      </c>
      <c r="M1018" s="20">
        <f>Model_dem!L758</f>
        <v>787</v>
      </c>
      <c r="N1018">
        <f>Model_dem!G758</f>
        <v>790</v>
      </c>
      <c r="AE1018" t="s">
        <v>523</v>
      </c>
      <c r="AF1018">
        <v>1</v>
      </c>
      <c r="AG1018">
        <v>50</v>
      </c>
      <c r="AH1018">
        <v>0.2</v>
      </c>
      <c r="AI1018">
        <v>50</v>
      </c>
      <c r="AJ1018" t="s">
        <v>46</v>
      </c>
      <c r="AK1018">
        <v>60.008099999999999</v>
      </c>
      <c r="AL1018">
        <v>0</v>
      </c>
      <c r="AM1018">
        <v>1</v>
      </c>
      <c r="AN1018">
        <v>1800.81</v>
      </c>
      <c r="AO1018">
        <v>29</v>
      </c>
    </row>
    <row r="1019" spans="1:41" x14ac:dyDescent="0.3">
      <c r="A1019" s="65" t="s">
        <v>530</v>
      </c>
      <c r="B1019" s="66">
        <v>2</v>
      </c>
      <c r="C1019" s="66">
        <v>25</v>
      </c>
      <c r="D1019" s="66">
        <v>0.1</v>
      </c>
      <c r="E1019" t="s">
        <v>0</v>
      </c>
      <c r="F1019" t="s">
        <v>3</v>
      </c>
      <c r="G1019" s="39" t="e">
        <f t="shared" si="74"/>
        <v>#VALUE!</v>
      </c>
      <c r="H1019" t="s">
        <v>3</v>
      </c>
      <c r="K1019" t="s">
        <v>3</v>
      </c>
      <c r="L1019" s="57" t="str">
        <f>IF(OR(H_24!$F1019="---",H_24!$F1019="infeas",H_24!$F1019="inf"),"---",(H_24!$F1019/M1019)-1)</f>
        <v>---</v>
      </c>
      <c r="M1019" s="20">
        <f>Model_dem!L759</f>
        <v>787</v>
      </c>
      <c r="N1019">
        <f>Model_dem!G759</f>
        <v>795</v>
      </c>
      <c r="AE1019" t="s">
        <v>523</v>
      </c>
      <c r="AF1019">
        <v>2</v>
      </c>
      <c r="AG1019">
        <v>5</v>
      </c>
      <c r="AH1019">
        <v>0.05</v>
      </c>
      <c r="AI1019">
        <v>50</v>
      </c>
      <c r="AJ1019">
        <v>715</v>
      </c>
      <c r="AK1019">
        <v>0.56199699999999997</v>
      </c>
      <c r="AL1019">
        <v>0</v>
      </c>
      <c r="AM1019">
        <v>489501</v>
      </c>
      <c r="AN1019">
        <v>1800</v>
      </c>
      <c r="AO1019">
        <v>70502</v>
      </c>
    </row>
    <row r="1020" spans="1:41" x14ac:dyDescent="0.3">
      <c r="A1020" s="68" t="s">
        <v>530</v>
      </c>
      <c r="B1020" s="20">
        <v>2</v>
      </c>
      <c r="C1020" s="20">
        <v>25</v>
      </c>
      <c r="D1020" s="20">
        <v>0.15</v>
      </c>
      <c r="E1020" t="s">
        <v>0</v>
      </c>
      <c r="F1020" t="s">
        <v>3</v>
      </c>
      <c r="G1020" s="39" t="e">
        <f t="shared" si="74"/>
        <v>#VALUE!</v>
      </c>
      <c r="H1020" t="s">
        <v>3</v>
      </c>
      <c r="K1020" t="s">
        <v>3</v>
      </c>
      <c r="L1020" s="57" t="str">
        <f>IF(OR(H_24!$F1020="---",H_24!$F1020="infeas",H_24!$F1020="inf"),"---",(H_24!$F1020/M1020)-1)</f>
        <v>---</v>
      </c>
      <c r="M1020" s="20">
        <f>Model_dem!L760</f>
        <v>787</v>
      </c>
      <c r="N1020">
        <f>Model_dem!G760</f>
        <v>809</v>
      </c>
      <c r="AE1020" t="s">
        <v>523</v>
      </c>
      <c r="AF1020">
        <v>2</v>
      </c>
      <c r="AG1020">
        <v>5</v>
      </c>
      <c r="AH1020">
        <v>0.1</v>
      </c>
      <c r="AI1020">
        <v>50</v>
      </c>
      <c r="AJ1020">
        <v>715</v>
      </c>
      <c r="AK1020">
        <v>1.65219</v>
      </c>
      <c r="AL1020">
        <v>2</v>
      </c>
      <c r="AM1020">
        <v>393896</v>
      </c>
      <c r="AN1020">
        <v>1800</v>
      </c>
      <c r="AO1020">
        <v>68604</v>
      </c>
    </row>
    <row r="1021" spans="1:41" x14ac:dyDescent="0.3">
      <c r="A1021" s="65" t="s">
        <v>530</v>
      </c>
      <c r="B1021" s="66">
        <v>2</v>
      </c>
      <c r="C1021" s="66">
        <v>25</v>
      </c>
      <c r="D1021" s="66">
        <v>0.2</v>
      </c>
      <c r="E1021" t="s">
        <v>2</v>
      </c>
      <c r="F1021" t="s">
        <v>3</v>
      </c>
      <c r="G1021" s="39" t="str">
        <f t="shared" si="74"/>
        <v>---</v>
      </c>
      <c r="H1021" t="s">
        <v>3</v>
      </c>
      <c r="K1021" t="s">
        <v>3</v>
      </c>
      <c r="L1021" s="57" t="str">
        <f>IF(OR(H_24!$F1021="---",H_24!$F1021="infeas",H_24!$F1021="inf"),"---",(H_24!$F1021/M1021)-1)</f>
        <v>---</v>
      </c>
      <c r="M1021" s="20">
        <f>Model_dem!L761</f>
        <v>787</v>
      </c>
      <c r="N1021" t="str">
        <f>Model_dem!G761</f>
        <v>---</v>
      </c>
      <c r="AE1021" t="s">
        <v>523</v>
      </c>
      <c r="AF1021">
        <v>2</v>
      </c>
      <c r="AG1021">
        <v>5</v>
      </c>
      <c r="AH1021">
        <v>0.15</v>
      </c>
      <c r="AI1021">
        <v>50</v>
      </c>
      <c r="AJ1021">
        <v>715</v>
      </c>
      <c r="AK1021">
        <v>3.8472300000000001</v>
      </c>
      <c r="AL1021">
        <v>0</v>
      </c>
      <c r="AM1021">
        <v>409776</v>
      </c>
      <c r="AN1021">
        <v>1800.16</v>
      </c>
      <c r="AO1021">
        <v>68502</v>
      </c>
    </row>
    <row r="1022" spans="1:41" x14ac:dyDescent="0.3">
      <c r="A1022" s="68" t="s">
        <v>530</v>
      </c>
      <c r="B1022" s="20">
        <v>2</v>
      </c>
      <c r="C1022" s="20">
        <v>50</v>
      </c>
      <c r="D1022" s="20">
        <v>0.05</v>
      </c>
      <c r="E1022" t="s">
        <v>0</v>
      </c>
      <c r="F1022" t="s">
        <v>3</v>
      </c>
      <c r="G1022" s="39" t="e">
        <f t="shared" si="74"/>
        <v>#VALUE!</v>
      </c>
      <c r="H1022" t="s">
        <v>3</v>
      </c>
      <c r="K1022" t="s">
        <v>3</v>
      </c>
      <c r="L1022" s="57" t="str">
        <f>IF(OR(H_24!$F1022="---",H_24!$F1022="infeas",H_24!$F1022="inf"),"---",(H_24!$F1022/M1022)-1)</f>
        <v>---</v>
      </c>
      <c r="M1022" s="20">
        <f>Model_dem!L762</f>
        <v>787</v>
      </c>
      <c r="N1022">
        <f>Model_dem!G762</f>
        <v>795</v>
      </c>
      <c r="AE1022" t="s">
        <v>523</v>
      </c>
      <c r="AF1022">
        <v>2</v>
      </c>
      <c r="AG1022">
        <v>5</v>
      </c>
      <c r="AH1022">
        <v>0.2</v>
      </c>
      <c r="AI1022">
        <v>50</v>
      </c>
      <c r="AJ1022">
        <v>715</v>
      </c>
      <c r="AK1022">
        <v>7.0262700000000002</v>
      </c>
      <c r="AL1022">
        <v>14</v>
      </c>
      <c r="AM1022">
        <v>208040</v>
      </c>
      <c r="AN1022">
        <v>1800</v>
      </c>
      <c r="AO1022">
        <v>64876</v>
      </c>
    </row>
    <row r="1023" spans="1:41" x14ac:dyDescent="0.3">
      <c r="A1023" s="65" t="s">
        <v>530</v>
      </c>
      <c r="B1023" s="66">
        <v>2</v>
      </c>
      <c r="C1023" s="66">
        <v>50</v>
      </c>
      <c r="D1023" s="66">
        <v>0.1</v>
      </c>
      <c r="E1023" t="s">
        <v>0</v>
      </c>
      <c r="F1023" t="s">
        <v>3</v>
      </c>
      <c r="G1023" s="39" t="e">
        <f t="shared" si="74"/>
        <v>#VALUE!</v>
      </c>
      <c r="H1023" t="s">
        <v>3</v>
      </c>
      <c r="K1023" t="s">
        <v>3</v>
      </c>
      <c r="L1023" s="57" t="str">
        <f>IF(OR(H_24!$F1023="---",H_24!$F1023="infeas",H_24!$F1023="inf"),"---",(H_24!$F1023/M1023)-1)</f>
        <v>---</v>
      </c>
      <c r="M1023" s="20">
        <f>Model_dem!L763</f>
        <v>787</v>
      </c>
      <c r="N1023">
        <f>Model_dem!G763</f>
        <v>844</v>
      </c>
      <c r="AE1023" t="s">
        <v>523</v>
      </c>
      <c r="AF1023">
        <v>2</v>
      </c>
      <c r="AG1023">
        <v>10</v>
      </c>
      <c r="AH1023">
        <v>0.05</v>
      </c>
      <c r="AI1023">
        <v>50</v>
      </c>
      <c r="AJ1023">
        <v>715</v>
      </c>
      <c r="AK1023">
        <v>3.8911500000000001</v>
      </c>
      <c r="AL1023">
        <v>5</v>
      </c>
      <c r="AM1023">
        <v>444117</v>
      </c>
      <c r="AN1023">
        <v>1800</v>
      </c>
      <c r="AO1023">
        <v>64269</v>
      </c>
    </row>
    <row r="1024" spans="1:41" x14ac:dyDescent="0.3">
      <c r="A1024" s="68" t="s">
        <v>530</v>
      </c>
      <c r="B1024" s="20">
        <v>2</v>
      </c>
      <c r="C1024" s="20">
        <v>50</v>
      </c>
      <c r="D1024" s="20">
        <v>0.15</v>
      </c>
      <c r="E1024" t="s">
        <v>2</v>
      </c>
      <c r="F1024" t="s">
        <v>3</v>
      </c>
      <c r="G1024" s="39" t="str">
        <f t="shared" si="74"/>
        <v>---</v>
      </c>
      <c r="H1024" t="s">
        <v>3</v>
      </c>
      <c r="K1024" t="s">
        <v>3</v>
      </c>
      <c r="L1024" s="57" t="str">
        <f>IF(OR(H_24!$F1024="---",H_24!$F1024="infeas",H_24!$F1024="inf"),"---",(H_24!$F1024/M1024)-1)</f>
        <v>---</v>
      </c>
      <c r="M1024" s="20">
        <f>Model_dem!L764</f>
        <v>787</v>
      </c>
      <c r="N1024" t="str">
        <f>Model_dem!G764</f>
        <v>---</v>
      </c>
      <c r="AE1024" t="s">
        <v>523</v>
      </c>
      <c r="AF1024">
        <v>2</v>
      </c>
      <c r="AG1024">
        <v>10</v>
      </c>
      <c r="AH1024">
        <v>0.1</v>
      </c>
      <c r="AI1024">
        <v>50</v>
      </c>
      <c r="AJ1024">
        <v>715</v>
      </c>
      <c r="AK1024">
        <v>2.2663600000000002</v>
      </c>
      <c r="AL1024">
        <v>1</v>
      </c>
      <c r="AM1024">
        <v>369917</v>
      </c>
      <c r="AN1024">
        <v>1800.03</v>
      </c>
      <c r="AO1024">
        <v>61508</v>
      </c>
    </row>
    <row r="1025" spans="1:41" x14ac:dyDescent="0.3">
      <c r="A1025" s="65" t="s">
        <v>530</v>
      </c>
      <c r="B1025" s="66">
        <v>2</v>
      </c>
      <c r="C1025" s="66">
        <v>50</v>
      </c>
      <c r="D1025" s="66">
        <v>0.2</v>
      </c>
      <c r="E1025" t="s">
        <v>4</v>
      </c>
      <c r="F1025" t="s">
        <v>3</v>
      </c>
      <c r="G1025" s="39" t="str">
        <f t="shared" si="74"/>
        <v>---</v>
      </c>
      <c r="H1025" t="s">
        <v>3</v>
      </c>
      <c r="K1025" t="s">
        <v>3</v>
      </c>
      <c r="L1025" s="57" t="str">
        <f>IF(OR(H_24!$F1025="---",H_24!$F1025="infeas",H_24!$F1025="inf"),"---",(H_24!$F1025/M1025)-1)</f>
        <v>---</v>
      </c>
      <c r="M1025" s="20">
        <f>Model_dem!L765</f>
        <v>787</v>
      </c>
      <c r="N1025" t="str">
        <f>Model_dem!G765</f>
        <v>---</v>
      </c>
      <c r="AE1025" t="s">
        <v>523</v>
      </c>
      <c r="AF1025">
        <v>2</v>
      </c>
      <c r="AG1025">
        <v>10</v>
      </c>
      <c r="AH1025">
        <v>0.15</v>
      </c>
      <c r="AI1025">
        <v>50</v>
      </c>
      <c r="AJ1025">
        <v>717</v>
      </c>
      <c r="AK1025">
        <v>3.54664</v>
      </c>
      <c r="AL1025">
        <v>4</v>
      </c>
      <c r="AM1025">
        <v>167245</v>
      </c>
      <c r="AN1025">
        <v>1800.01</v>
      </c>
      <c r="AO1025">
        <v>49843</v>
      </c>
    </row>
    <row r="1026" spans="1:41" x14ac:dyDescent="0.3">
      <c r="A1026" s="68" t="s">
        <v>530</v>
      </c>
      <c r="B1026" s="20">
        <v>3</v>
      </c>
      <c r="C1026" s="20">
        <v>0</v>
      </c>
      <c r="D1026" s="20">
        <v>0.05</v>
      </c>
      <c r="E1026" t="s">
        <v>4</v>
      </c>
      <c r="F1026" t="s">
        <v>3</v>
      </c>
      <c r="G1026" s="39" t="str">
        <f t="shared" si="74"/>
        <v>---</v>
      </c>
      <c r="H1026" t="s">
        <v>3</v>
      </c>
      <c r="K1026" t="s">
        <v>3</v>
      </c>
      <c r="L1026" s="57" t="str">
        <f>IF(OR(H_24!$F1026="---",H_24!$F1026="infeas",H_24!$F1026="inf"),"---",(H_24!$F1026/M1026)-1)</f>
        <v>---</v>
      </c>
      <c r="M1026" s="20">
        <f>Model_dem!L766</f>
        <v>787</v>
      </c>
      <c r="N1026" t="str">
        <f>Model_dem!G766</f>
        <v>---</v>
      </c>
      <c r="AE1026" t="s">
        <v>523</v>
      </c>
      <c r="AF1026">
        <v>2</v>
      </c>
      <c r="AG1026">
        <v>10</v>
      </c>
      <c r="AH1026">
        <v>0.2</v>
      </c>
      <c r="AI1026">
        <v>50</v>
      </c>
      <c r="AJ1026">
        <v>723</v>
      </c>
      <c r="AK1026">
        <v>3.75414</v>
      </c>
      <c r="AL1026">
        <v>1</v>
      </c>
      <c r="AM1026">
        <v>79261</v>
      </c>
      <c r="AN1026">
        <v>1800</v>
      </c>
      <c r="AO1026">
        <v>39769</v>
      </c>
    </row>
    <row r="1027" spans="1:41" x14ac:dyDescent="0.3">
      <c r="A1027" s="65" t="s">
        <v>530</v>
      </c>
      <c r="B1027" s="66">
        <v>3</v>
      </c>
      <c r="C1027" s="66">
        <v>0</v>
      </c>
      <c r="D1027" s="66">
        <v>0.1</v>
      </c>
      <c r="E1027" t="s">
        <v>4</v>
      </c>
      <c r="F1027" t="s">
        <v>3</v>
      </c>
      <c r="G1027" s="39" t="str">
        <f t="shared" si="74"/>
        <v>---</v>
      </c>
      <c r="H1027" t="s">
        <v>3</v>
      </c>
      <c r="K1027" t="s">
        <v>3</v>
      </c>
      <c r="L1027" s="57" t="str">
        <f>IF(OR(H_24!$F1027="---",H_24!$F1027="infeas",H_24!$F1027="inf"),"---",(H_24!$F1027/M1027)-1)</f>
        <v>---</v>
      </c>
      <c r="M1027" s="20">
        <f>Model_dem!L767</f>
        <v>787</v>
      </c>
      <c r="N1027" t="str">
        <f>Model_dem!G767</f>
        <v>---</v>
      </c>
      <c r="AE1027" t="s">
        <v>523</v>
      </c>
      <c r="AF1027">
        <v>2</v>
      </c>
      <c r="AG1027">
        <v>25</v>
      </c>
      <c r="AH1027">
        <v>0.05</v>
      </c>
      <c r="AI1027">
        <v>50</v>
      </c>
      <c r="AJ1027">
        <v>717</v>
      </c>
      <c r="AK1027">
        <v>1.77312</v>
      </c>
      <c r="AL1027">
        <v>0</v>
      </c>
      <c r="AM1027">
        <v>70171</v>
      </c>
      <c r="AN1027">
        <v>1800.08</v>
      </c>
      <c r="AO1027">
        <v>37307</v>
      </c>
    </row>
    <row r="1028" spans="1:41" x14ac:dyDescent="0.3">
      <c r="A1028" s="68" t="s">
        <v>530</v>
      </c>
      <c r="B1028" s="20">
        <v>3</v>
      </c>
      <c r="C1028" s="20">
        <v>0</v>
      </c>
      <c r="D1028" s="20">
        <v>0.15</v>
      </c>
      <c r="E1028" t="s">
        <v>4</v>
      </c>
      <c r="F1028" t="s">
        <v>3</v>
      </c>
      <c r="G1028" s="39" t="str">
        <f t="shared" si="74"/>
        <v>---</v>
      </c>
      <c r="H1028" t="s">
        <v>3</v>
      </c>
      <c r="K1028" t="s">
        <v>3</v>
      </c>
      <c r="L1028" s="57" t="str">
        <f>IF(OR(H_24!$F1028="---",H_24!$F1028="infeas",H_24!$F1028="inf"),"---",(H_24!$F1028/M1028)-1)</f>
        <v>---</v>
      </c>
      <c r="M1028" s="20">
        <f>Model_dem!L768</f>
        <v>787</v>
      </c>
      <c r="N1028" t="str">
        <f>Model_dem!G768</f>
        <v>---</v>
      </c>
      <c r="AE1028" t="s">
        <v>523</v>
      </c>
      <c r="AF1028">
        <v>2</v>
      </c>
      <c r="AG1028">
        <v>25</v>
      </c>
      <c r="AH1028">
        <v>0.1</v>
      </c>
      <c r="AI1028">
        <v>50</v>
      </c>
      <c r="AJ1028">
        <v>733</v>
      </c>
      <c r="AK1028">
        <v>94.827600000000004</v>
      </c>
      <c r="AL1028">
        <v>12</v>
      </c>
      <c r="AM1028">
        <v>2977</v>
      </c>
      <c r="AN1028">
        <v>1800.17</v>
      </c>
      <c r="AO1028">
        <v>11001</v>
      </c>
    </row>
    <row r="1029" spans="1:41" x14ac:dyDescent="0.3">
      <c r="A1029" s="65" t="s">
        <v>530</v>
      </c>
      <c r="B1029" s="66">
        <v>3</v>
      </c>
      <c r="C1029" s="66">
        <v>0</v>
      </c>
      <c r="D1029" s="66">
        <v>0.2</v>
      </c>
      <c r="E1029" t="s">
        <v>4</v>
      </c>
      <c r="F1029" t="s">
        <v>3</v>
      </c>
      <c r="G1029" s="39" t="str">
        <f t="shared" si="74"/>
        <v>---</v>
      </c>
      <c r="H1029" t="s">
        <v>3</v>
      </c>
      <c r="K1029" t="s">
        <v>3</v>
      </c>
      <c r="L1029" s="57" t="str">
        <f>IF(OR(H_24!$F1029="---",H_24!$F1029="infeas",H_24!$F1029="inf"),"---",(H_24!$F1029/M1029)-1)</f>
        <v>---</v>
      </c>
      <c r="M1029" s="20">
        <f>Model_dem!L769</f>
        <v>787</v>
      </c>
      <c r="N1029" t="str">
        <f>Model_dem!G769</f>
        <v>---</v>
      </c>
      <c r="AE1029" t="s">
        <v>523</v>
      </c>
      <c r="AF1029">
        <v>2</v>
      </c>
      <c r="AG1029">
        <v>25</v>
      </c>
      <c r="AH1029">
        <v>0.15</v>
      </c>
      <c r="AI1029">
        <v>50</v>
      </c>
      <c r="AJ1029">
        <v>795</v>
      </c>
      <c r="AK1029">
        <v>1527.84</v>
      </c>
      <c r="AL1029">
        <v>0</v>
      </c>
      <c r="AM1029">
        <v>2</v>
      </c>
      <c r="AN1029">
        <v>1835.45</v>
      </c>
      <c r="AO1029">
        <v>165</v>
      </c>
    </row>
    <row r="1030" spans="1:41" x14ac:dyDescent="0.3">
      <c r="A1030" s="68" t="s">
        <v>530</v>
      </c>
      <c r="B1030" s="20">
        <v>3</v>
      </c>
      <c r="C1030" s="20">
        <v>10</v>
      </c>
      <c r="D1030" s="20">
        <v>0.05</v>
      </c>
      <c r="E1030" t="s">
        <v>4</v>
      </c>
      <c r="F1030" t="s">
        <v>3</v>
      </c>
      <c r="G1030" s="39" t="str">
        <f t="shared" si="74"/>
        <v>---</v>
      </c>
      <c r="H1030" t="s">
        <v>3</v>
      </c>
      <c r="K1030" t="s">
        <v>3</v>
      </c>
      <c r="L1030" s="57" t="str">
        <f>IF(OR(H_24!$F1030="---",H_24!$F1030="infeas",H_24!$F1030="inf"),"---",(H_24!$F1030/M1030)-1)</f>
        <v>---</v>
      </c>
      <c r="M1030" s="20">
        <f>Model_dem!L770</f>
        <v>787</v>
      </c>
      <c r="N1030" t="str">
        <f>Model_dem!G770</f>
        <v>---</v>
      </c>
      <c r="AE1030" t="s">
        <v>523</v>
      </c>
      <c r="AF1030">
        <v>2</v>
      </c>
      <c r="AG1030">
        <v>25</v>
      </c>
      <c r="AH1030">
        <v>0.2</v>
      </c>
      <c r="AI1030">
        <v>50</v>
      </c>
      <c r="AJ1030" t="s">
        <v>46</v>
      </c>
      <c r="AK1030">
        <v>60.180399999999999</v>
      </c>
      <c r="AL1030">
        <v>0</v>
      </c>
      <c r="AM1030">
        <v>1</v>
      </c>
      <c r="AN1030">
        <v>1812.67</v>
      </c>
      <c r="AO1030">
        <v>29</v>
      </c>
    </row>
    <row r="1031" spans="1:41" x14ac:dyDescent="0.3">
      <c r="A1031" s="65" t="s">
        <v>530</v>
      </c>
      <c r="B1031" s="66">
        <v>3</v>
      </c>
      <c r="C1031" s="66">
        <v>10</v>
      </c>
      <c r="D1031" s="66">
        <v>0.1</v>
      </c>
      <c r="E1031" t="s">
        <v>4</v>
      </c>
      <c r="F1031" t="s">
        <v>3</v>
      </c>
      <c r="G1031" s="39" t="str">
        <f t="shared" ref="G1031:G1094" si="75">IF(N1031="---","---",(F1031-N1031)/N1031)</f>
        <v>---</v>
      </c>
      <c r="H1031" t="s">
        <v>3</v>
      </c>
      <c r="K1031" t="s">
        <v>3</v>
      </c>
      <c r="L1031" s="57" t="str">
        <f>IF(OR(H_24!$F1031="---",H_24!$F1031="infeas",H_24!$F1031="inf"),"---",(H_24!$F1031/M1031)-1)</f>
        <v>---</v>
      </c>
      <c r="M1031" s="20">
        <f>Model_dem!L771</f>
        <v>787</v>
      </c>
      <c r="N1031" t="str">
        <f>Model_dem!G771</f>
        <v>---</v>
      </c>
      <c r="AE1031" t="s">
        <v>523</v>
      </c>
      <c r="AF1031">
        <v>2</v>
      </c>
      <c r="AG1031">
        <v>50</v>
      </c>
      <c r="AH1031">
        <v>0.05</v>
      </c>
      <c r="AI1031">
        <v>50</v>
      </c>
      <c r="AJ1031">
        <v>729</v>
      </c>
      <c r="AK1031">
        <v>24.9026</v>
      </c>
      <c r="AL1031">
        <v>8</v>
      </c>
      <c r="AM1031">
        <v>51249</v>
      </c>
      <c r="AN1031">
        <v>1800.01</v>
      </c>
      <c r="AO1031">
        <v>27236</v>
      </c>
    </row>
    <row r="1032" spans="1:41" x14ac:dyDescent="0.3">
      <c r="A1032" s="68" t="s">
        <v>530</v>
      </c>
      <c r="B1032" s="20">
        <v>3</v>
      </c>
      <c r="C1032" s="20">
        <v>10</v>
      </c>
      <c r="D1032" s="20">
        <v>0.15</v>
      </c>
      <c r="E1032" t="s">
        <v>4</v>
      </c>
      <c r="F1032" t="s">
        <v>3</v>
      </c>
      <c r="G1032" s="39" t="str">
        <f t="shared" si="75"/>
        <v>---</v>
      </c>
      <c r="H1032" t="s">
        <v>3</v>
      </c>
      <c r="K1032" t="s">
        <v>3</v>
      </c>
      <c r="L1032" s="57" t="str">
        <f>IF(OR(H_24!$F1032="---",H_24!$F1032="infeas",H_24!$F1032="inf"),"---",(H_24!$F1032/M1032)-1)</f>
        <v>---</v>
      </c>
      <c r="M1032" s="20">
        <f>Model_dem!L772</f>
        <v>787</v>
      </c>
      <c r="N1032" t="str">
        <f>Model_dem!G772</f>
        <v>---</v>
      </c>
      <c r="AE1032" t="s">
        <v>523</v>
      </c>
      <c r="AF1032">
        <v>2</v>
      </c>
      <c r="AG1032">
        <v>50</v>
      </c>
      <c r="AH1032">
        <v>0.1</v>
      </c>
      <c r="AI1032">
        <v>50</v>
      </c>
      <c r="AJ1032" t="s">
        <v>46</v>
      </c>
      <c r="AK1032">
        <v>60.0075</v>
      </c>
      <c r="AL1032">
        <v>0</v>
      </c>
      <c r="AM1032">
        <v>1</v>
      </c>
      <c r="AN1032">
        <v>1801.7</v>
      </c>
      <c r="AO1032">
        <v>29</v>
      </c>
    </row>
    <row r="1033" spans="1:41" x14ac:dyDescent="0.3">
      <c r="A1033" s="65" t="s">
        <v>530</v>
      </c>
      <c r="B1033" s="66">
        <v>3</v>
      </c>
      <c r="C1033" s="66">
        <v>10</v>
      </c>
      <c r="D1033" s="66">
        <v>0.2</v>
      </c>
      <c r="E1033" t="s">
        <v>4</v>
      </c>
      <c r="F1033" t="s">
        <v>3</v>
      </c>
      <c r="G1033" s="39" t="str">
        <f t="shared" si="75"/>
        <v>---</v>
      </c>
      <c r="H1033" t="s">
        <v>3</v>
      </c>
      <c r="K1033" t="s">
        <v>3</v>
      </c>
      <c r="L1033" s="57" t="str">
        <f>IF(OR(H_24!$F1033="---",H_24!$F1033="infeas",H_24!$F1033="inf"),"---",(H_24!$F1033/M1033)-1)</f>
        <v>---</v>
      </c>
      <c r="M1033" s="20">
        <f>Model_dem!L773</f>
        <v>787</v>
      </c>
      <c r="N1033" t="str">
        <f>Model_dem!G773</f>
        <v>---</v>
      </c>
      <c r="AE1033" t="s">
        <v>523</v>
      </c>
      <c r="AF1033">
        <v>2</v>
      </c>
      <c r="AG1033">
        <v>50</v>
      </c>
      <c r="AH1033">
        <v>0.15</v>
      </c>
      <c r="AI1033">
        <v>50</v>
      </c>
      <c r="AJ1033" t="s">
        <v>511</v>
      </c>
      <c r="AK1033" t="s">
        <v>511</v>
      </c>
      <c r="AL1033" t="s">
        <v>511</v>
      </c>
      <c r="AM1033" t="s">
        <v>511</v>
      </c>
      <c r="AN1033" t="s">
        <v>511</v>
      </c>
    </row>
    <row r="1034" spans="1:41" x14ac:dyDescent="0.3">
      <c r="A1034" s="68" t="s">
        <v>530</v>
      </c>
      <c r="B1034" s="20">
        <v>3</v>
      </c>
      <c r="C1034" s="20">
        <v>25</v>
      </c>
      <c r="D1034" s="20">
        <v>0.05</v>
      </c>
      <c r="E1034" t="s">
        <v>4</v>
      </c>
      <c r="F1034" t="s">
        <v>3</v>
      </c>
      <c r="G1034" s="39" t="str">
        <f t="shared" si="75"/>
        <v>---</v>
      </c>
      <c r="H1034" t="s">
        <v>3</v>
      </c>
      <c r="K1034" t="s">
        <v>3</v>
      </c>
      <c r="L1034" s="57" t="str">
        <f>IF(OR(H_24!$F1034="---",H_24!$F1034="infeas",H_24!$F1034="inf"),"---",(H_24!$F1034/M1034)-1)</f>
        <v>---</v>
      </c>
      <c r="M1034" s="20">
        <f>Model_dem!L774</f>
        <v>787</v>
      </c>
      <c r="N1034" t="str">
        <f>Model_dem!G774</f>
        <v>---</v>
      </c>
      <c r="AE1034" t="s">
        <v>523</v>
      </c>
      <c r="AF1034">
        <v>2</v>
      </c>
      <c r="AG1034">
        <v>50</v>
      </c>
      <c r="AH1034">
        <v>0.2</v>
      </c>
      <c r="AI1034">
        <v>50</v>
      </c>
      <c r="AJ1034" t="s">
        <v>511</v>
      </c>
      <c r="AK1034" t="s">
        <v>511</v>
      </c>
      <c r="AL1034" t="s">
        <v>511</v>
      </c>
      <c r="AM1034" t="s">
        <v>511</v>
      </c>
      <c r="AN1034" t="s">
        <v>511</v>
      </c>
    </row>
    <row r="1035" spans="1:41" x14ac:dyDescent="0.3">
      <c r="A1035" s="65" t="s">
        <v>530</v>
      </c>
      <c r="B1035" s="66">
        <v>3</v>
      </c>
      <c r="C1035" s="66">
        <v>25</v>
      </c>
      <c r="D1035" s="66">
        <v>0.1</v>
      </c>
      <c r="E1035" t="s">
        <v>4</v>
      </c>
      <c r="F1035" t="s">
        <v>3</v>
      </c>
      <c r="G1035" s="39" t="str">
        <f t="shared" si="75"/>
        <v>---</v>
      </c>
      <c r="H1035" t="s">
        <v>3</v>
      </c>
      <c r="K1035" t="s">
        <v>3</v>
      </c>
      <c r="L1035" s="57" t="str">
        <f>IF(OR(H_24!$F1035="---",H_24!$F1035="infeas",H_24!$F1035="inf"),"---",(H_24!$F1035/M1035)-1)</f>
        <v>---</v>
      </c>
      <c r="M1035" s="20">
        <f>Model_dem!L775</f>
        <v>787</v>
      </c>
      <c r="N1035" t="str">
        <f>Model_dem!G775</f>
        <v>---</v>
      </c>
      <c r="AE1035" t="s">
        <v>523</v>
      </c>
      <c r="AF1035">
        <v>3</v>
      </c>
      <c r="AG1035">
        <v>0</v>
      </c>
      <c r="AH1035">
        <v>0.05</v>
      </c>
      <c r="AI1035">
        <v>50</v>
      </c>
      <c r="AJ1035" t="s">
        <v>511</v>
      </c>
      <c r="AK1035" t="s">
        <v>511</v>
      </c>
      <c r="AL1035" t="s">
        <v>511</v>
      </c>
      <c r="AM1035" t="s">
        <v>511</v>
      </c>
      <c r="AN1035" t="s">
        <v>511</v>
      </c>
    </row>
    <row r="1036" spans="1:41" x14ac:dyDescent="0.3">
      <c r="A1036" s="68" t="s">
        <v>530</v>
      </c>
      <c r="B1036" s="20">
        <v>3</v>
      </c>
      <c r="C1036" s="20">
        <v>25</v>
      </c>
      <c r="D1036" s="20">
        <v>0.15</v>
      </c>
      <c r="E1036" t="s">
        <v>4</v>
      </c>
      <c r="F1036" t="s">
        <v>3</v>
      </c>
      <c r="G1036" s="39" t="str">
        <f t="shared" si="75"/>
        <v>---</v>
      </c>
      <c r="H1036" t="s">
        <v>3</v>
      </c>
      <c r="K1036" t="s">
        <v>3</v>
      </c>
      <c r="L1036" s="57" t="str">
        <f>IF(OR(H_24!$F1036="---",H_24!$F1036="infeas",H_24!$F1036="inf"),"---",(H_24!$F1036/M1036)-1)</f>
        <v>---</v>
      </c>
      <c r="M1036" s="20">
        <f>Model_dem!L776</f>
        <v>787</v>
      </c>
      <c r="N1036" t="str">
        <f>Model_dem!G776</f>
        <v>---</v>
      </c>
      <c r="AE1036" t="s">
        <v>523</v>
      </c>
      <c r="AF1036">
        <v>3</v>
      </c>
      <c r="AG1036">
        <v>0</v>
      </c>
      <c r="AH1036">
        <v>0.1</v>
      </c>
      <c r="AI1036">
        <v>50</v>
      </c>
      <c r="AJ1036" t="s">
        <v>511</v>
      </c>
      <c r="AK1036" t="s">
        <v>511</v>
      </c>
      <c r="AL1036" t="s">
        <v>511</v>
      </c>
      <c r="AM1036" t="s">
        <v>511</v>
      </c>
      <c r="AN1036" t="s">
        <v>511</v>
      </c>
    </row>
    <row r="1037" spans="1:41" x14ac:dyDescent="0.3">
      <c r="A1037" s="65" t="s">
        <v>530</v>
      </c>
      <c r="B1037" s="66">
        <v>3</v>
      </c>
      <c r="C1037" s="66">
        <v>25</v>
      </c>
      <c r="D1037" s="66">
        <v>0.2</v>
      </c>
      <c r="E1037" t="s">
        <v>4</v>
      </c>
      <c r="F1037" t="s">
        <v>3</v>
      </c>
      <c r="G1037" s="39" t="str">
        <f t="shared" si="75"/>
        <v>---</v>
      </c>
      <c r="H1037" t="s">
        <v>3</v>
      </c>
      <c r="K1037" t="s">
        <v>3</v>
      </c>
      <c r="L1037" s="57" t="str">
        <f>IF(OR(H_24!$F1037="---",H_24!$F1037="infeas",H_24!$F1037="inf"),"---",(H_24!$F1037/M1037)-1)</f>
        <v>---</v>
      </c>
      <c r="M1037" s="20">
        <f>Model_dem!L777</f>
        <v>787</v>
      </c>
      <c r="N1037" t="str">
        <f>Model_dem!G777</f>
        <v>---</v>
      </c>
      <c r="AE1037" t="s">
        <v>523</v>
      </c>
      <c r="AF1037">
        <v>3</v>
      </c>
      <c r="AG1037">
        <v>0</v>
      </c>
      <c r="AH1037">
        <v>0.15</v>
      </c>
      <c r="AI1037">
        <v>50</v>
      </c>
      <c r="AJ1037" t="s">
        <v>511</v>
      </c>
      <c r="AK1037" t="s">
        <v>511</v>
      </c>
      <c r="AL1037" t="s">
        <v>511</v>
      </c>
      <c r="AM1037" t="s">
        <v>511</v>
      </c>
      <c r="AN1037" t="s">
        <v>511</v>
      </c>
    </row>
    <row r="1038" spans="1:41" x14ac:dyDescent="0.3">
      <c r="A1038" s="68" t="s">
        <v>530</v>
      </c>
      <c r="B1038" s="20">
        <v>3</v>
      </c>
      <c r="C1038" s="20">
        <v>50</v>
      </c>
      <c r="D1038" s="20">
        <v>0.05</v>
      </c>
      <c r="E1038" t="s">
        <v>4</v>
      </c>
      <c r="F1038" t="s">
        <v>3</v>
      </c>
      <c r="G1038" s="39" t="str">
        <f t="shared" si="75"/>
        <v>---</v>
      </c>
      <c r="H1038" t="s">
        <v>3</v>
      </c>
      <c r="K1038" t="s">
        <v>3</v>
      </c>
      <c r="L1038" s="57" t="str">
        <f>IF(OR(H_24!$F1038="---",H_24!$F1038="infeas",H_24!$F1038="inf"),"---",(H_24!$F1038/M1038)-1)</f>
        <v>---</v>
      </c>
      <c r="M1038" s="20">
        <f>Model_dem!L778</f>
        <v>787</v>
      </c>
      <c r="N1038" t="str">
        <f>Model_dem!G778</f>
        <v>---</v>
      </c>
      <c r="AE1038" t="s">
        <v>523</v>
      </c>
      <c r="AF1038">
        <v>3</v>
      </c>
      <c r="AG1038">
        <v>0</v>
      </c>
      <c r="AH1038">
        <v>0.2</v>
      </c>
      <c r="AI1038">
        <v>50</v>
      </c>
      <c r="AJ1038" t="s">
        <v>511</v>
      </c>
      <c r="AK1038" t="s">
        <v>511</v>
      </c>
      <c r="AL1038" t="s">
        <v>511</v>
      </c>
      <c r="AM1038" t="s">
        <v>511</v>
      </c>
      <c r="AN1038" t="s">
        <v>511</v>
      </c>
    </row>
    <row r="1039" spans="1:41" x14ac:dyDescent="0.3">
      <c r="A1039" s="65" t="s">
        <v>530</v>
      </c>
      <c r="B1039" s="66">
        <v>3</v>
      </c>
      <c r="C1039" s="66">
        <v>50</v>
      </c>
      <c r="D1039" s="66">
        <v>0.1</v>
      </c>
      <c r="E1039" t="s">
        <v>4</v>
      </c>
      <c r="F1039" t="s">
        <v>3</v>
      </c>
      <c r="G1039" s="39" t="str">
        <f t="shared" si="75"/>
        <v>---</v>
      </c>
      <c r="H1039" t="s">
        <v>3</v>
      </c>
      <c r="K1039" t="s">
        <v>3</v>
      </c>
      <c r="L1039" s="57" t="str">
        <f>IF(OR(H_24!$F1039="---",H_24!$F1039="infeas",H_24!$F1039="inf"),"---",(H_24!$F1039/M1039)-1)</f>
        <v>---</v>
      </c>
      <c r="M1039" s="20">
        <f>Model_dem!L779</f>
        <v>787</v>
      </c>
      <c r="N1039" t="str">
        <f>Model_dem!G779</f>
        <v>---</v>
      </c>
      <c r="AE1039" t="s">
        <v>523</v>
      </c>
      <c r="AF1039">
        <v>3</v>
      </c>
      <c r="AG1039">
        <v>10</v>
      </c>
      <c r="AH1039">
        <v>0.05</v>
      </c>
      <c r="AI1039">
        <v>50</v>
      </c>
      <c r="AJ1039" t="s">
        <v>511</v>
      </c>
      <c r="AK1039" t="s">
        <v>511</v>
      </c>
      <c r="AL1039" t="s">
        <v>511</v>
      </c>
      <c r="AM1039" t="s">
        <v>511</v>
      </c>
      <c r="AN1039" t="s">
        <v>511</v>
      </c>
    </row>
    <row r="1040" spans="1:41" x14ac:dyDescent="0.3">
      <c r="A1040" s="68" t="s">
        <v>530</v>
      </c>
      <c r="B1040" s="20">
        <v>3</v>
      </c>
      <c r="C1040" s="20">
        <v>50</v>
      </c>
      <c r="D1040" s="20">
        <v>0.15</v>
      </c>
      <c r="E1040" t="s">
        <v>4</v>
      </c>
      <c r="F1040" t="s">
        <v>3</v>
      </c>
      <c r="G1040" s="39" t="str">
        <f t="shared" si="75"/>
        <v>---</v>
      </c>
      <c r="H1040" t="s">
        <v>3</v>
      </c>
      <c r="K1040" t="s">
        <v>3</v>
      </c>
      <c r="L1040" s="57" t="str">
        <f>IF(OR(H_24!$F1040="---",H_24!$F1040="infeas",H_24!$F1040="inf"),"---",(H_24!$F1040/M1040)-1)</f>
        <v>---</v>
      </c>
      <c r="M1040" s="20">
        <f>Model_dem!L780</f>
        <v>787</v>
      </c>
      <c r="N1040" t="str">
        <f>Model_dem!G780</f>
        <v>---</v>
      </c>
      <c r="AE1040" t="s">
        <v>523</v>
      </c>
      <c r="AF1040">
        <v>3</v>
      </c>
      <c r="AG1040">
        <v>10</v>
      </c>
      <c r="AH1040">
        <v>0.1</v>
      </c>
      <c r="AI1040">
        <v>50</v>
      </c>
      <c r="AJ1040" t="s">
        <v>511</v>
      </c>
      <c r="AK1040" t="s">
        <v>511</v>
      </c>
      <c r="AL1040" t="s">
        <v>511</v>
      </c>
      <c r="AM1040" t="s">
        <v>511</v>
      </c>
      <c r="AN1040" t="s">
        <v>511</v>
      </c>
    </row>
    <row r="1041" spans="1:41" x14ac:dyDescent="0.3">
      <c r="A1041" s="65" t="s">
        <v>530</v>
      </c>
      <c r="B1041" s="66">
        <v>3</v>
      </c>
      <c r="C1041" s="66">
        <v>50</v>
      </c>
      <c r="D1041" s="66">
        <v>0.2</v>
      </c>
      <c r="E1041" t="s">
        <v>4</v>
      </c>
      <c r="F1041" t="s">
        <v>3</v>
      </c>
      <c r="G1041" s="39" t="str">
        <f t="shared" si="75"/>
        <v>---</v>
      </c>
      <c r="H1041" t="s">
        <v>3</v>
      </c>
      <c r="K1041" t="s">
        <v>3</v>
      </c>
      <c r="L1041" s="57" t="str">
        <f>IF(OR(H_24!$F1041="---",H_24!$F1041="infeas",H_24!$F1041="inf"),"---",(H_24!$F1041/M1041)-1)</f>
        <v>---</v>
      </c>
      <c r="M1041" s="20">
        <f>Model_dem!L781</f>
        <v>787</v>
      </c>
      <c r="N1041" t="str">
        <f>Model_dem!G781</f>
        <v>---</v>
      </c>
      <c r="AE1041" t="s">
        <v>523</v>
      </c>
      <c r="AF1041">
        <v>3</v>
      </c>
      <c r="AG1041">
        <v>10</v>
      </c>
      <c r="AH1041">
        <v>0.15</v>
      </c>
      <c r="AI1041">
        <v>50</v>
      </c>
      <c r="AJ1041" t="s">
        <v>511</v>
      </c>
      <c r="AK1041" t="s">
        <v>511</v>
      </c>
      <c r="AL1041" t="s">
        <v>511</v>
      </c>
      <c r="AM1041" t="s">
        <v>511</v>
      </c>
      <c r="AN1041" t="s">
        <v>511</v>
      </c>
    </row>
    <row r="1042" spans="1:41" x14ac:dyDescent="0.3">
      <c r="A1042" s="68" t="s">
        <v>528</v>
      </c>
      <c r="B1042" s="20">
        <v>0</v>
      </c>
      <c r="C1042" s="20">
        <v>0</v>
      </c>
      <c r="D1042" s="20">
        <v>0.05</v>
      </c>
      <c r="E1042" t="s">
        <v>0</v>
      </c>
      <c r="F1042" t="s">
        <v>3</v>
      </c>
      <c r="G1042" s="39" t="e">
        <f t="shared" si="75"/>
        <v>#VALUE!</v>
      </c>
      <c r="H1042" t="s">
        <v>3</v>
      </c>
      <c r="K1042" t="s">
        <v>3</v>
      </c>
      <c r="L1042" s="57" t="str">
        <f>IF(OR(H_24!$F1042="---",H_24!$F1042="infeas",H_24!$F1042="inf"),"---",(H_24!$F1042/M1042)-1)</f>
        <v>---</v>
      </c>
      <c r="M1042" s="20">
        <f>Model_dem!L782</f>
        <v>1034</v>
      </c>
      <c r="N1042">
        <f>Model_dem!G782</f>
        <v>1034</v>
      </c>
      <c r="AE1042" t="s">
        <v>523</v>
      </c>
      <c r="AF1042">
        <v>3</v>
      </c>
      <c r="AG1042">
        <v>10</v>
      </c>
      <c r="AH1042">
        <v>0.2</v>
      </c>
      <c r="AI1042">
        <v>50</v>
      </c>
      <c r="AJ1042" t="s">
        <v>511</v>
      </c>
      <c r="AK1042" t="s">
        <v>511</v>
      </c>
      <c r="AL1042" t="s">
        <v>511</v>
      </c>
      <c r="AM1042" t="s">
        <v>511</v>
      </c>
      <c r="AN1042" t="s">
        <v>511</v>
      </c>
    </row>
    <row r="1043" spans="1:41" x14ac:dyDescent="0.3">
      <c r="A1043" s="65" t="s">
        <v>528</v>
      </c>
      <c r="B1043" s="66">
        <v>0</v>
      </c>
      <c r="C1043" s="66">
        <v>0</v>
      </c>
      <c r="D1043" s="66">
        <v>0.1</v>
      </c>
      <c r="E1043" t="s">
        <v>0</v>
      </c>
      <c r="F1043" t="s">
        <v>3</v>
      </c>
      <c r="G1043" s="39" t="e">
        <f t="shared" si="75"/>
        <v>#VALUE!</v>
      </c>
      <c r="H1043" t="s">
        <v>3</v>
      </c>
      <c r="K1043" t="s">
        <v>3</v>
      </c>
      <c r="L1043" s="57" t="str">
        <f>IF(OR(H_24!$F1043="---",H_24!$F1043="infeas",H_24!$F1043="inf"),"---",(H_24!$F1043/M1043)-1)</f>
        <v>---</v>
      </c>
      <c r="M1043" s="20">
        <f>Model_dem!L783</f>
        <v>1034</v>
      </c>
      <c r="N1043">
        <f>Model_dem!G783</f>
        <v>1034</v>
      </c>
      <c r="AE1043" t="s">
        <v>523</v>
      </c>
      <c r="AF1043">
        <v>3</v>
      </c>
      <c r="AG1043">
        <v>25</v>
      </c>
      <c r="AH1043">
        <v>0.05</v>
      </c>
      <c r="AI1043">
        <v>50</v>
      </c>
      <c r="AJ1043" t="s">
        <v>511</v>
      </c>
      <c r="AK1043" t="s">
        <v>511</v>
      </c>
      <c r="AL1043" t="s">
        <v>511</v>
      </c>
      <c r="AM1043" t="s">
        <v>511</v>
      </c>
      <c r="AN1043" t="s">
        <v>511</v>
      </c>
    </row>
    <row r="1044" spans="1:41" x14ac:dyDescent="0.3">
      <c r="A1044" s="68" t="s">
        <v>528</v>
      </c>
      <c r="B1044" s="20">
        <v>0</v>
      </c>
      <c r="C1044" s="20">
        <v>0</v>
      </c>
      <c r="D1044" s="20">
        <v>0.15</v>
      </c>
      <c r="E1044" t="s">
        <v>0</v>
      </c>
      <c r="F1044" t="s">
        <v>3</v>
      </c>
      <c r="G1044" s="39" t="e">
        <f t="shared" si="75"/>
        <v>#VALUE!</v>
      </c>
      <c r="H1044" t="s">
        <v>3</v>
      </c>
      <c r="K1044" t="s">
        <v>3</v>
      </c>
      <c r="L1044" s="57" t="str">
        <f>IF(OR(H_24!$F1044="---",H_24!$F1044="infeas",H_24!$F1044="inf"),"---",(H_24!$F1044/M1044)-1)</f>
        <v>---</v>
      </c>
      <c r="M1044" s="20">
        <f>Model_dem!L784</f>
        <v>1034</v>
      </c>
      <c r="N1044">
        <f>Model_dem!G784</f>
        <v>1034</v>
      </c>
      <c r="AE1044" t="s">
        <v>523</v>
      </c>
      <c r="AF1044">
        <v>3</v>
      </c>
      <c r="AG1044">
        <v>25</v>
      </c>
      <c r="AH1044">
        <v>0.1</v>
      </c>
      <c r="AI1044">
        <v>50</v>
      </c>
      <c r="AJ1044" t="s">
        <v>511</v>
      </c>
      <c r="AK1044" t="s">
        <v>511</v>
      </c>
      <c r="AL1044" t="s">
        <v>511</v>
      </c>
      <c r="AM1044" t="s">
        <v>511</v>
      </c>
      <c r="AN1044" t="s">
        <v>511</v>
      </c>
    </row>
    <row r="1045" spans="1:41" x14ac:dyDescent="0.3">
      <c r="A1045" s="65" t="s">
        <v>528</v>
      </c>
      <c r="B1045" s="66">
        <v>0</v>
      </c>
      <c r="C1045" s="66">
        <v>0</v>
      </c>
      <c r="D1045" s="66">
        <v>0.2</v>
      </c>
      <c r="E1045" t="s">
        <v>0</v>
      </c>
      <c r="F1045" t="s">
        <v>3</v>
      </c>
      <c r="G1045" s="39" t="e">
        <f t="shared" si="75"/>
        <v>#VALUE!</v>
      </c>
      <c r="H1045" t="s">
        <v>3</v>
      </c>
      <c r="K1045" t="s">
        <v>3</v>
      </c>
      <c r="L1045" s="57" t="str">
        <f>IF(OR(H_24!$F1045="---",H_24!$F1045="infeas",H_24!$F1045="inf"),"---",(H_24!$F1045/M1045)-1)</f>
        <v>---</v>
      </c>
      <c r="M1045" s="20">
        <f>Model_dem!L785</f>
        <v>1034</v>
      </c>
      <c r="N1045">
        <f>Model_dem!G785</f>
        <v>1034</v>
      </c>
      <c r="AE1045" t="s">
        <v>523</v>
      </c>
      <c r="AF1045">
        <v>3</v>
      </c>
      <c r="AG1045">
        <v>25</v>
      </c>
      <c r="AH1045">
        <v>0.15</v>
      </c>
      <c r="AI1045">
        <v>50</v>
      </c>
      <c r="AJ1045" t="s">
        <v>511</v>
      </c>
      <c r="AK1045" t="s">
        <v>511</v>
      </c>
      <c r="AL1045" t="s">
        <v>511</v>
      </c>
      <c r="AM1045" t="s">
        <v>511</v>
      </c>
      <c r="AN1045" t="s">
        <v>511</v>
      </c>
    </row>
    <row r="1046" spans="1:41" x14ac:dyDescent="0.3">
      <c r="A1046" s="68" t="s">
        <v>528</v>
      </c>
      <c r="B1046" s="20">
        <v>1</v>
      </c>
      <c r="C1046" s="20">
        <v>5</v>
      </c>
      <c r="D1046" s="20">
        <v>0.05</v>
      </c>
      <c r="E1046" t="s">
        <v>0</v>
      </c>
      <c r="F1046" t="s">
        <v>3</v>
      </c>
      <c r="G1046" s="39" t="e">
        <f t="shared" si="75"/>
        <v>#VALUE!</v>
      </c>
      <c r="H1046" t="s">
        <v>3</v>
      </c>
      <c r="K1046" t="s">
        <v>3</v>
      </c>
      <c r="L1046" s="57" t="str">
        <f>IF(OR(H_24!$F1046="---",H_24!$F1046="infeas",H_24!$F1046="inf"),"---",(H_24!$F1046/M1046)-1)</f>
        <v>---</v>
      </c>
      <c r="M1046" s="20">
        <f>Model_dem!L786</f>
        <v>1034</v>
      </c>
      <c r="N1046">
        <f>Model_dem!G786</f>
        <v>1034</v>
      </c>
      <c r="AE1046" t="s">
        <v>523</v>
      </c>
      <c r="AF1046">
        <v>3</v>
      </c>
      <c r="AG1046">
        <v>25</v>
      </c>
      <c r="AH1046">
        <v>0.2</v>
      </c>
      <c r="AI1046">
        <v>50</v>
      </c>
      <c r="AJ1046" t="s">
        <v>511</v>
      </c>
      <c r="AK1046" t="s">
        <v>511</v>
      </c>
      <c r="AL1046" t="s">
        <v>511</v>
      </c>
      <c r="AM1046" t="s">
        <v>511</v>
      </c>
      <c r="AN1046" t="s">
        <v>511</v>
      </c>
    </row>
    <row r="1047" spans="1:41" x14ac:dyDescent="0.3">
      <c r="A1047" s="65" t="s">
        <v>528</v>
      </c>
      <c r="B1047" s="66">
        <v>1</v>
      </c>
      <c r="C1047" s="66">
        <v>5</v>
      </c>
      <c r="D1047" s="66">
        <v>0.1</v>
      </c>
      <c r="E1047" t="s">
        <v>0</v>
      </c>
      <c r="F1047" t="s">
        <v>3</v>
      </c>
      <c r="G1047" s="39" t="e">
        <f t="shared" si="75"/>
        <v>#VALUE!</v>
      </c>
      <c r="H1047" t="s">
        <v>3</v>
      </c>
      <c r="K1047" t="s">
        <v>3</v>
      </c>
      <c r="L1047" s="57" t="str">
        <f>IF(OR(H_24!$F1047="---",H_24!$F1047="infeas",H_24!$F1047="inf"),"---",(H_24!$F1047/M1047)-1)</f>
        <v>---</v>
      </c>
      <c r="M1047" s="20">
        <f>Model_dem!L787</f>
        <v>1034</v>
      </c>
      <c r="N1047">
        <f>Model_dem!G787</f>
        <v>1042</v>
      </c>
      <c r="AE1047" t="s">
        <v>523</v>
      </c>
      <c r="AF1047">
        <v>3</v>
      </c>
      <c r="AG1047">
        <v>50</v>
      </c>
      <c r="AH1047">
        <v>0.05</v>
      </c>
      <c r="AI1047">
        <v>50</v>
      </c>
      <c r="AJ1047" t="s">
        <v>511</v>
      </c>
      <c r="AK1047" t="s">
        <v>511</v>
      </c>
      <c r="AL1047" t="s">
        <v>511</v>
      </c>
      <c r="AM1047" t="s">
        <v>511</v>
      </c>
      <c r="AN1047" t="s">
        <v>511</v>
      </c>
    </row>
    <row r="1048" spans="1:41" x14ac:dyDescent="0.3">
      <c r="A1048" s="68" t="s">
        <v>528</v>
      </c>
      <c r="B1048" s="20">
        <v>1</v>
      </c>
      <c r="C1048" s="20">
        <v>5</v>
      </c>
      <c r="D1048" s="20">
        <v>0.15</v>
      </c>
      <c r="E1048" t="s">
        <v>0</v>
      </c>
      <c r="F1048" t="s">
        <v>3</v>
      </c>
      <c r="G1048" s="39" t="e">
        <f t="shared" si="75"/>
        <v>#VALUE!</v>
      </c>
      <c r="H1048" t="s">
        <v>3</v>
      </c>
      <c r="K1048" t="s">
        <v>3</v>
      </c>
      <c r="L1048" s="57" t="str">
        <f>IF(OR(H_24!$F1048="---",H_24!$F1048="infeas",H_24!$F1048="inf"),"---",(H_24!$F1048/M1048)-1)</f>
        <v>---</v>
      </c>
      <c r="M1048" s="20">
        <f>Model_dem!L788</f>
        <v>1034</v>
      </c>
      <c r="N1048">
        <f>Model_dem!G788</f>
        <v>1044</v>
      </c>
      <c r="AE1048" t="s">
        <v>523</v>
      </c>
      <c r="AF1048">
        <v>3</v>
      </c>
      <c r="AG1048">
        <v>50</v>
      </c>
      <c r="AH1048">
        <v>0.1</v>
      </c>
      <c r="AI1048">
        <v>50</v>
      </c>
      <c r="AJ1048" t="s">
        <v>511</v>
      </c>
      <c r="AK1048" t="s">
        <v>511</v>
      </c>
      <c r="AL1048" t="s">
        <v>511</v>
      </c>
      <c r="AM1048" t="s">
        <v>511</v>
      </c>
      <c r="AN1048" t="s">
        <v>511</v>
      </c>
    </row>
    <row r="1049" spans="1:41" x14ac:dyDescent="0.3">
      <c r="A1049" s="65" t="s">
        <v>528</v>
      </c>
      <c r="B1049" s="66">
        <v>1</v>
      </c>
      <c r="C1049" s="66">
        <v>5</v>
      </c>
      <c r="D1049" s="66">
        <v>0.2</v>
      </c>
      <c r="E1049" t="s">
        <v>0</v>
      </c>
      <c r="F1049" t="s">
        <v>3</v>
      </c>
      <c r="G1049" s="39" t="e">
        <f t="shared" si="75"/>
        <v>#VALUE!</v>
      </c>
      <c r="H1049" t="s">
        <v>3</v>
      </c>
      <c r="K1049" t="s">
        <v>3</v>
      </c>
      <c r="L1049" s="57" t="str">
        <f>IF(OR(H_24!$F1049="---",H_24!$F1049="infeas",H_24!$F1049="inf"),"---",(H_24!$F1049/M1049)-1)</f>
        <v>---</v>
      </c>
      <c r="M1049" s="20">
        <f>Model_dem!L789</f>
        <v>1034</v>
      </c>
      <c r="N1049">
        <f>Model_dem!G789</f>
        <v>1044</v>
      </c>
      <c r="AE1049" t="s">
        <v>523</v>
      </c>
      <c r="AF1049">
        <v>3</v>
      </c>
      <c r="AG1049">
        <v>50</v>
      </c>
      <c r="AH1049">
        <v>0.15</v>
      </c>
      <c r="AI1049">
        <v>50</v>
      </c>
      <c r="AJ1049" t="s">
        <v>511</v>
      </c>
      <c r="AK1049" t="s">
        <v>511</v>
      </c>
      <c r="AL1049" t="s">
        <v>511</v>
      </c>
      <c r="AM1049" t="s">
        <v>511</v>
      </c>
      <c r="AN1049" t="s">
        <v>511</v>
      </c>
    </row>
    <row r="1050" spans="1:41" x14ac:dyDescent="0.3">
      <c r="A1050" s="68" t="s">
        <v>528</v>
      </c>
      <c r="B1050" s="20">
        <v>1</v>
      </c>
      <c r="C1050" s="20">
        <v>10</v>
      </c>
      <c r="D1050" s="20">
        <v>0.05</v>
      </c>
      <c r="E1050" t="s">
        <v>0</v>
      </c>
      <c r="F1050" t="s">
        <v>3</v>
      </c>
      <c r="G1050" s="39" t="e">
        <f t="shared" si="75"/>
        <v>#VALUE!</v>
      </c>
      <c r="H1050" t="s">
        <v>3</v>
      </c>
      <c r="K1050" t="s">
        <v>3</v>
      </c>
      <c r="L1050" s="57" t="str">
        <f>IF(OR(H_24!$F1050="---",H_24!$F1050="infeas",H_24!$F1050="inf"),"---",(H_24!$F1050/M1050)-1)</f>
        <v>---</v>
      </c>
      <c r="M1050" s="20">
        <f>Model_dem!L790</f>
        <v>1034</v>
      </c>
      <c r="N1050">
        <f>Model_dem!G790</f>
        <v>1034</v>
      </c>
      <c r="AE1050" t="s">
        <v>523</v>
      </c>
      <c r="AF1050">
        <v>3</v>
      </c>
      <c r="AG1050">
        <v>50</v>
      </c>
      <c r="AH1050">
        <v>0.2</v>
      </c>
      <c r="AI1050">
        <v>50</v>
      </c>
      <c r="AJ1050" t="s">
        <v>511</v>
      </c>
      <c r="AK1050" t="s">
        <v>511</v>
      </c>
      <c r="AL1050" t="s">
        <v>511</v>
      </c>
      <c r="AM1050" t="s">
        <v>511</v>
      </c>
      <c r="AN1050" t="s">
        <v>511</v>
      </c>
    </row>
    <row r="1051" spans="1:41" x14ac:dyDescent="0.3">
      <c r="A1051" s="65" t="s">
        <v>528</v>
      </c>
      <c r="B1051" s="66">
        <v>1</v>
      </c>
      <c r="C1051" s="66">
        <v>10</v>
      </c>
      <c r="D1051" s="66">
        <v>0.1</v>
      </c>
      <c r="E1051" t="s">
        <v>0</v>
      </c>
      <c r="F1051" t="s">
        <v>3</v>
      </c>
      <c r="G1051" s="39" t="e">
        <f t="shared" si="75"/>
        <v>#VALUE!</v>
      </c>
      <c r="H1051" t="s">
        <v>3</v>
      </c>
      <c r="K1051" t="s">
        <v>3</v>
      </c>
      <c r="L1051" s="57" t="str">
        <f>IF(OR(H_24!$F1051="---",H_24!$F1051="infeas",H_24!$F1051="inf"),"---",(H_24!$F1051/M1051)-1)</f>
        <v>---</v>
      </c>
      <c r="M1051" s="20">
        <f>Model_dem!L791</f>
        <v>1034</v>
      </c>
      <c r="N1051">
        <f>Model_dem!G791</f>
        <v>1042</v>
      </c>
      <c r="AE1051" t="s">
        <v>532</v>
      </c>
      <c r="AF1051">
        <v>0</v>
      </c>
      <c r="AG1051">
        <v>0</v>
      </c>
      <c r="AH1051">
        <v>0.05</v>
      </c>
      <c r="AI1051">
        <v>100</v>
      </c>
      <c r="AJ1051">
        <v>1031</v>
      </c>
      <c r="AK1051">
        <v>54.8155</v>
      </c>
      <c r="AL1051">
        <v>19</v>
      </c>
      <c r="AM1051">
        <v>1036</v>
      </c>
      <c r="AN1051">
        <v>1800.07</v>
      </c>
      <c r="AO1051">
        <v>71737</v>
      </c>
    </row>
    <row r="1052" spans="1:41" x14ac:dyDescent="0.3">
      <c r="A1052" s="68" t="s">
        <v>528</v>
      </c>
      <c r="B1052" s="20">
        <v>1</v>
      </c>
      <c r="C1052" s="20">
        <v>10</v>
      </c>
      <c r="D1052" s="20">
        <v>0.15</v>
      </c>
      <c r="E1052" t="s">
        <v>0</v>
      </c>
      <c r="F1052" t="s">
        <v>3</v>
      </c>
      <c r="G1052" s="39" t="e">
        <f t="shared" si="75"/>
        <v>#VALUE!</v>
      </c>
      <c r="H1052" t="s">
        <v>3</v>
      </c>
      <c r="K1052" t="s">
        <v>3</v>
      </c>
      <c r="L1052" s="57" t="str">
        <f>IF(OR(H_24!$F1052="---",H_24!$F1052="infeas",H_24!$F1052="inf"),"---",(H_24!$F1052/M1052)-1)</f>
        <v>---</v>
      </c>
      <c r="M1052" s="20">
        <f>Model_dem!L792</f>
        <v>1034</v>
      </c>
      <c r="N1052">
        <f>Model_dem!G792</f>
        <v>1044</v>
      </c>
      <c r="AE1052" t="s">
        <v>532</v>
      </c>
      <c r="AF1052">
        <v>0</v>
      </c>
      <c r="AG1052">
        <v>0</v>
      </c>
      <c r="AH1052">
        <v>0.1</v>
      </c>
      <c r="AI1052">
        <v>100</v>
      </c>
      <c r="AJ1052">
        <v>1031</v>
      </c>
      <c r="AK1052">
        <v>121.041</v>
      </c>
      <c r="AL1052">
        <v>43</v>
      </c>
      <c r="AM1052">
        <v>1268</v>
      </c>
      <c r="AN1052">
        <v>1800</v>
      </c>
      <c r="AO1052">
        <v>75786</v>
      </c>
    </row>
    <row r="1053" spans="1:41" x14ac:dyDescent="0.3">
      <c r="A1053" s="65" t="s">
        <v>528</v>
      </c>
      <c r="B1053" s="66">
        <v>1</v>
      </c>
      <c r="C1053" s="66">
        <v>10</v>
      </c>
      <c r="D1053" s="66">
        <v>0.2</v>
      </c>
      <c r="E1053" t="s">
        <v>0</v>
      </c>
      <c r="F1053" t="s">
        <v>3</v>
      </c>
      <c r="G1053" s="39" t="e">
        <f t="shared" si="75"/>
        <v>#VALUE!</v>
      </c>
      <c r="H1053" t="s">
        <v>3</v>
      </c>
      <c r="K1053" t="s">
        <v>3</v>
      </c>
      <c r="L1053" s="57" t="str">
        <f>IF(OR(H_24!$F1053="---",H_24!$F1053="infeas",H_24!$F1053="inf"),"---",(H_24!$F1053/M1053)-1)</f>
        <v>---</v>
      </c>
      <c r="M1053" s="20">
        <f>Model_dem!L793</f>
        <v>1034</v>
      </c>
      <c r="N1053">
        <f>Model_dem!G793</f>
        <v>1044</v>
      </c>
      <c r="AE1053" t="s">
        <v>532</v>
      </c>
      <c r="AF1053">
        <v>0</v>
      </c>
      <c r="AG1053">
        <v>0</v>
      </c>
      <c r="AH1053">
        <v>0.15</v>
      </c>
      <c r="AI1053">
        <v>100</v>
      </c>
      <c r="AJ1053">
        <v>1031</v>
      </c>
      <c r="AK1053">
        <v>19.399000000000001</v>
      </c>
      <c r="AL1053">
        <v>7</v>
      </c>
      <c r="AM1053">
        <v>1023</v>
      </c>
      <c r="AN1053">
        <v>1800.03</v>
      </c>
      <c r="AO1053">
        <v>67409</v>
      </c>
    </row>
    <row r="1054" spans="1:41" x14ac:dyDescent="0.3">
      <c r="A1054" s="68" t="s">
        <v>528</v>
      </c>
      <c r="B1054" s="20">
        <v>1</v>
      </c>
      <c r="C1054" s="20">
        <v>25</v>
      </c>
      <c r="D1054" s="20">
        <v>0.05</v>
      </c>
      <c r="E1054" t="s">
        <v>0</v>
      </c>
      <c r="F1054" t="s">
        <v>3</v>
      </c>
      <c r="G1054" s="39" t="e">
        <f t="shared" si="75"/>
        <v>#VALUE!</v>
      </c>
      <c r="H1054" t="s">
        <v>3</v>
      </c>
      <c r="K1054" t="s">
        <v>3</v>
      </c>
      <c r="L1054" s="57" t="str">
        <f>IF(OR(H_24!$F1054="---",H_24!$F1054="infeas",H_24!$F1054="inf"),"---",(H_24!$F1054/M1054)-1)</f>
        <v>---</v>
      </c>
      <c r="M1054" s="20">
        <f>Model_dem!L794</f>
        <v>1034</v>
      </c>
      <c r="N1054">
        <f>Model_dem!G794</f>
        <v>1044</v>
      </c>
      <c r="AE1054" t="s">
        <v>532</v>
      </c>
      <c r="AF1054">
        <v>0</v>
      </c>
      <c r="AG1054">
        <v>0</v>
      </c>
      <c r="AH1054">
        <v>0.2</v>
      </c>
      <c r="AI1054">
        <v>100</v>
      </c>
      <c r="AJ1054">
        <v>1031</v>
      </c>
      <c r="AK1054">
        <v>106.67400000000001</v>
      </c>
      <c r="AL1054">
        <v>30</v>
      </c>
      <c r="AM1054">
        <v>1068</v>
      </c>
      <c r="AN1054">
        <v>1800.01</v>
      </c>
      <c r="AO1054">
        <v>74310</v>
      </c>
    </row>
    <row r="1055" spans="1:41" x14ac:dyDescent="0.3">
      <c r="A1055" s="65" t="s">
        <v>528</v>
      </c>
      <c r="B1055" s="66">
        <v>1</v>
      </c>
      <c r="C1055" s="66">
        <v>25</v>
      </c>
      <c r="D1055" s="66">
        <v>0.1</v>
      </c>
      <c r="E1055" t="s">
        <v>0</v>
      </c>
      <c r="F1055" t="s">
        <v>3</v>
      </c>
      <c r="G1055" s="39" t="e">
        <f t="shared" si="75"/>
        <v>#VALUE!</v>
      </c>
      <c r="H1055" t="s">
        <v>3</v>
      </c>
      <c r="K1055" t="s">
        <v>3</v>
      </c>
      <c r="L1055" s="57" t="str">
        <f>IF(OR(H_24!$F1055="---",H_24!$F1055="infeas",H_24!$F1055="inf"),"---",(H_24!$F1055/M1055)-1)</f>
        <v>---</v>
      </c>
      <c r="M1055" s="20">
        <f>Model_dem!L795</f>
        <v>1034</v>
      </c>
      <c r="N1055">
        <f>Model_dem!G795</f>
        <v>1052</v>
      </c>
      <c r="AE1055" t="s">
        <v>532</v>
      </c>
      <c r="AF1055">
        <v>1</v>
      </c>
      <c r="AG1055">
        <v>5</v>
      </c>
      <c r="AH1055">
        <v>0.05</v>
      </c>
      <c r="AI1055">
        <v>100</v>
      </c>
      <c r="AJ1055">
        <v>1033</v>
      </c>
      <c r="AK1055">
        <v>102.361</v>
      </c>
      <c r="AL1055">
        <v>10</v>
      </c>
      <c r="AM1055">
        <v>331</v>
      </c>
      <c r="AN1055">
        <v>1800.09</v>
      </c>
      <c r="AO1055">
        <v>26814</v>
      </c>
    </row>
    <row r="1056" spans="1:41" x14ac:dyDescent="0.3">
      <c r="A1056" s="68" t="s">
        <v>528</v>
      </c>
      <c r="B1056" s="20">
        <v>1</v>
      </c>
      <c r="C1056" s="20">
        <v>25</v>
      </c>
      <c r="D1056" s="20">
        <v>0.15</v>
      </c>
      <c r="E1056" t="s">
        <v>0</v>
      </c>
      <c r="F1056" t="s">
        <v>3</v>
      </c>
      <c r="G1056" s="39" t="e">
        <f t="shared" si="75"/>
        <v>#VALUE!</v>
      </c>
      <c r="H1056" t="s">
        <v>3</v>
      </c>
      <c r="K1056" t="s">
        <v>3</v>
      </c>
      <c r="L1056" s="57" t="str">
        <f>IF(OR(H_24!$F1056="---",H_24!$F1056="infeas",H_24!$F1056="inf"),"---",(H_24!$F1056/M1056)-1)</f>
        <v>---</v>
      </c>
      <c r="M1056" s="20">
        <f>Model_dem!L796</f>
        <v>1034</v>
      </c>
      <c r="N1056">
        <f>Model_dem!G796</f>
        <v>1055</v>
      </c>
      <c r="AE1056" t="s">
        <v>532</v>
      </c>
      <c r="AF1056">
        <v>1</v>
      </c>
      <c r="AG1056">
        <v>5</v>
      </c>
      <c r="AH1056">
        <v>0.1</v>
      </c>
      <c r="AI1056">
        <v>100</v>
      </c>
      <c r="AJ1056">
        <v>1039</v>
      </c>
      <c r="AK1056">
        <v>836.55499999999995</v>
      </c>
      <c r="AL1056">
        <v>87</v>
      </c>
      <c r="AM1056">
        <v>226</v>
      </c>
      <c r="AN1056">
        <v>1800.01</v>
      </c>
      <c r="AO1056">
        <v>26469</v>
      </c>
    </row>
    <row r="1057" spans="1:41" x14ac:dyDescent="0.3">
      <c r="A1057" s="65" t="s">
        <v>528</v>
      </c>
      <c r="B1057" s="66">
        <v>1</v>
      </c>
      <c r="C1057" s="66">
        <v>25</v>
      </c>
      <c r="D1057" s="66">
        <v>0.2</v>
      </c>
      <c r="E1057" t="s">
        <v>1</v>
      </c>
      <c r="F1057" t="s">
        <v>3</v>
      </c>
      <c r="G1057" s="39" t="e">
        <f t="shared" si="75"/>
        <v>#VALUE!</v>
      </c>
      <c r="H1057" t="s">
        <v>3</v>
      </c>
      <c r="K1057" t="s">
        <v>3</v>
      </c>
      <c r="L1057" s="57" t="str">
        <f>IF(OR(H_24!$F1057="---",H_24!$F1057="infeas",H_24!$F1057="inf"),"---",(H_24!$F1057/M1057)-1)</f>
        <v>---</v>
      </c>
      <c r="M1057" s="20">
        <f>Model_dem!L797</f>
        <v>1034</v>
      </c>
      <c r="N1057">
        <f>Model_dem!G797</f>
        <v>1083</v>
      </c>
      <c r="AE1057" t="s">
        <v>532</v>
      </c>
      <c r="AF1057">
        <v>1</v>
      </c>
      <c r="AG1057">
        <v>5</v>
      </c>
      <c r="AH1057">
        <v>0.15</v>
      </c>
      <c r="AI1057">
        <v>100</v>
      </c>
      <c r="AJ1057">
        <v>1037</v>
      </c>
      <c r="AK1057">
        <v>43.800899999999999</v>
      </c>
      <c r="AL1057">
        <v>1</v>
      </c>
      <c r="AM1057">
        <v>340</v>
      </c>
      <c r="AN1057">
        <v>1800.05</v>
      </c>
      <c r="AO1057">
        <v>27609</v>
      </c>
    </row>
    <row r="1058" spans="1:41" x14ac:dyDescent="0.3">
      <c r="A1058" s="68" t="s">
        <v>528</v>
      </c>
      <c r="B1058" s="20">
        <v>1</v>
      </c>
      <c r="C1058" s="20">
        <v>50</v>
      </c>
      <c r="D1058" s="20">
        <v>0.05</v>
      </c>
      <c r="E1058" t="s">
        <v>0</v>
      </c>
      <c r="F1058" t="s">
        <v>3</v>
      </c>
      <c r="G1058" s="39" t="e">
        <f t="shared" si="75"/>
        <v>#VALUE!</v>
      </c>
      <c r="H1058" t="s">
        <v>3</v>
      </c>
      <c r="K1058" t="s">
        <v>3</v>
      </c>
      <c r="L1058" s="57" t="str">
        <f>IF(OR(H_24!$F1058="---",H_24!$F1058="infeas",H_24!$F1058="inf"),"---",(H_24!$F1058/M1058)-1)</f>
        <v>---</v>
      </c>
      <c r="M1058" s="20">
        <f>Model_dem!L798</f>
        <v>1034</v>
      </c>
      <c r="N1058">
        <f>Model_dem!G798</f>
        <v>1045</v>
      </c>
      <c r="AE1058" t="s">
        <v>532</v>
      </c>
      <c r="AF1058">
        <v>1</v>
      </c>
      <c r="AG1058">
        <v>5</v>
      </c>
      <c r="AH1058">
        <v>0.2</v>
      </c>
      <c r="AI1058">
        <v>100</v>
      </c>
      <c r="AJ1058">
        <v>1040</v>
      </c>
      <c r="AK1058">
        <v>276.19200000000001</v>
      </c>
      <c r="AL1058">
        <v>20</v>
      </c>
      <c r="AM1058">
        <v>296</v>
      </c>
      <c r="AN1058">
        <v>1800.03</v>
      </c>
      <c r="AO1058">
        <v>24357</v>
      </c>
    </row>
    <row r="1059" spans="1:41" x14ac:dyDescent="0.3">
      <c r="A1059" s="65" t="s">
        <v>528</v>
      </c>
      <c r="B1059" s="66">
        <v>1</v>
      </c>
      <c r="C1059" s="66">
        <v>50</v>
      </c>
      <c r="D1059" s="66">
        <v>0.1</v>
      </c>
      <c r="E1059" t="s">
        <v>0</v>
      </c>
      <c r="F1059" t="s">
        <v>3</v>
      </c>
      <c r="G1059" s="39" t="e">
        <f t="shared" si="75"/>
        <v>#VALUE!</v>
      </c>
      <c r="H1059" t="s">
        <v>3</v>
      </c>
      <c r="K1059" t="s">
        <v>3</v>
      </c>
      <c r="L1059" s="57" t="str">
        <f>IF(OR(H_24!$F1059="---",H_24!$F1059="infeas",H_24!$F1059="inf"),"---",(H_24!$F1059/M1059)-1)</f>
        <v>---</v>
      </c>
      <c r="M1059" s="20">
        <f>Model_dem!L799</f>
        <v>1034</v>
      </c>
      <c r="N1059">
        <f>Model_dem!G799</f>
        <v>1055</v>
      </c>
      <c r="AE1059" t="s">
        <v>532</v>
      </c>
      <c r="AF1059">
        <v>1</v>
      </c>
      <c r="AG1059">
        <v>10</v>
      </c>
      <c r="AH1059">
        <v>0.05</v>
      </c>
      <c r="AI1059">
        <v>100</v>
      </c>
      <c r="AJ1059">
        <v>1033</v>
      </c>
      <c r="AK1059">
        <v>202.79</v>
      </c>
      <c r="AL1059">
        <v>20</v>
      </c>
      <c r="AM1059">
        <v>618</v>
      </c>
      <c r="AN1059">
        <v>1800.01</v>
      </c>
      <c r="AO1059">
        <v>28936</v>
      </c>
    </row>
    <row r="1060" spans="1:41" x14ac:dyDescent="0.3">
      <c r="A1060" s="68" t="s">
        <v>528</v>
      </c>
      <c r="B1060" s="20">
        <v>1</v>
      </c>
      <c r="C1060" s="20">
        <v>50</v>
      </c>
      <c r="D1060" s="20">
        <v>0.15</v>
      </c>
      <c r="E1060" t="s">
        <v>1</v>
      </c>
      <c r="F1060" t="s">
        <v>3</v>
      </c>
      <c r="G1060" s="39" t="e">
        <f t="shared" si="75"/>
        <v>#VALUE!</v>
      </c>
      <c r="H1060" t="s">
        <v>3</v>
      </c>
      <c r="K1060" t="s">
        <v>3</v>
      </c>
      <c r="L1060" s="57" t="str">
        <f>IF(OR(H_24!$F1060="---",H_24!$F1060="infeas",H_24!$F1060="inf"),"---",(H_24!$F1060/M1060)-1)</f>
        <v>---</v>
      </c>
      <c r="M1060" s="20">
        <f>Model_dem!L800</f>
        <v>1034</v>
      </c>
      <c r="N1060">
        <f>Model_dem!G800</f>
        <v>1138</v>
      </c>
      <c r="AE1060" t="s">
        <v>532</v>
      </c>
      <c r="AF1060">
        <v>1</v>
      </c>
      <c r="AG1060">
        <v>10</v>
      </c>
      <c r="AH1060">
        <v>0.1</v>
      </c>
      <c r="AI1060">
        <v>100</v>
      </c>
      <c r="AJ1060">
        <v>1037</v>
      </c>
      <c r="AK1060">
        <v>93.822599999999994</v>
      </c>
      <c r="AL1060">
        <v>8</v>
      </c>
      <c r="AM1060">
        <v>455</v>
      </c>
      <c r="AN1060">
        <v>1800.01</v>
      </c>
      <c r="AO1060">
        <v>28577</v>
      </c>
    </row>
    <row r="1061" spans="1:41" x14ac:dyDescent="0.3">
      <c r="A1061" s="65" t="s">
        <v>528</v>
      </c>
      <c r="B1061" s="66">
        <v>1</v>
      </c>
      <c r="C1061" s="66">
        <v>50</v>
      </c>
      <c r="D1061" s="66">
        <v>0.2</v>
      </c>
      <c r="E1061" t="s">
        <v>2</v>
      </c>
      <c r="F1061" t="s">
        <v>3</v>
      </c>
      <c r="G1061" s="39" t="str">
        <f t="shared" si="75"/>
        <v>---</v>
      </c>
      <c r="H1061" t="s">
        <v>3</v>
      </c>
      <c r="K1061" t="s">
        <v>3</v>
      </c>
      <c r="L1061" s="57" t="str">
        <f>IF(OR(H_24!$F1061="---",H_24!$F1061="infeas",H_24!$F1061="inf"),"---",(H_24!$F1061/M1061)-1)</f>
        <v>---</v>
      </c>
      <c r="M1061" s="20">
        <f>Model_dem!L801</f>
        <v>1034</v>
      </c>
      <c r="N1061" t="str">
        <f>Model_dem!G801</f>
        <v>---</v>
      </c>
      <c r="AE1061" t="s">
        <v>532</v>
      </c>
      <c r="AF1061">
        <v>1</v>
      </c>
      <c r="AG1061">
        <v>10</v>
      </c>
      <c r="AH1061">
        <v>0.15</v>
      </c>
      <c r="AI1061">
        <v>100</v>
      </c>
      <c r="AJ1061">
        <v>1037</v>
      </c>
      <c r="AK1061">
        <v>21.9513</v>
      </c>
      <c r="AL1061">
        <v>1</v>
      </c>
      <c r="AM1061">
        <v>472</v>
      </c>
      <c r="AN1061">
        <v>1800.01</v>
      </c>
      <c r="AO1061">
        <v>27643</v>
      </c>
    </row>
    <row r="1062" spans="1:41" x14ac:dyDescent="0.3">
      <c r="A1062" s="68" t="s">
        <v>528</v>
      </c>
      <c r="B1062" s="20">
        <v>2</v>
      </c>
      <c r="C1062" s="20">
        <v>5</v>
      </c>
      <c r="D1062" s="20">
        <v>0.05</v>
      </c>
      <c r="E1062" t="s">
        <v>0</v>
      </c>
      <c r="F1062" t="s">
        <v>3</v>
      </c>
      <c r="G1062" s="39" t="e">
        <f t="shared" si="75"/>
        <v>#VALUE!</v>
      </c>
      <c r="H1062" t="s">
        <v>3</v>
      </c>
      <c r="K1062" t="s">
        <v>3</v>
      </c>
      <c r="L1062" s="57" t="str">
        <f>IF(OR(H_24!$F1062="---",H_24!$F1062="infeas",H_24!$F1062="inf"),"---",(H_24!$F1062/M1062)-1)</f>
        <v>---</v>
      </c>
      <c r="M1062" s="20">
        <f>Model_dem!L802</f>
        <v>1034</v>
      </c>
      <c r="N1062">
        <f>Model_dem!G802</f>
        <v>1034</v>
      </c>
      <c r="AE1062" t="s">
        <v>532</v>
      </c>
      <c r="AF1062">
        <v>1</v>
      </c>
      <c r="AG1062">
        <v>10</v>
      </c>
      <c r="AH1062">
        <v>0.2</v>
      </c>
      <c r="AI1062">
        <v>100</v>
      </c>
      <c r="AJ1062">
        <v>1040</v>
      </c>
      <c r="AK1062">
        <v>978.952</v>
      </c>
      <c r="AL1062">
        <v>118</v>
      </c>
      <c r="AM1062">
        <v>267</v>
      </c>
      <c r="AN1062">
        <v>1800.01</v>
      </c>
      <c r="AO1062">
        <v>23683</v>
      </c>
    </row>
    <row r="1063" spans="1:41" x14ac:dyDescent="0.3">
      <c r="A1063" s="65" t="s">
        <v>528</v>
      </c>
      <c r="B1063" s="66">
        <v>2</v>
      </c>
      <c r="C1063" s="66">
        <v>5</v>
      </c>
      <c r="D1063" s="66">
        <v>0.1</v>
      </c>
      <c r="E1063" t="s">
        <v>0</v>
      </c>
      <c r="F1063" t="s">
        <v>3</v>
      </c>
      <c r="G1063" s="39" t="e">
        <f t="shared" si="75"/>
        <v>#VALUE!</v>
      </c>
      <c r="H1063" t="s">
        <v>3</v>
      </c>
      <c r="K1063" t="s">
        <v>3</v>
      </c>
      <c r="L1063" s="57" t="str">
        <f>IF(OR(H_24!$F1063="---",H_24!$F1063="infeas",H_24!$F1063="inf"),"---",(H_24!$F1063/M1063)-1)</f>
        <v>---</v>
      </c>
      <c r="M1063" s="20">
        <f>Model_dem!L803</f>
        <v>1034</v>
      </c>
      <c r="N1063">
        <f>Model_dem!G803</f>
        <v>1042</v>
      </c>
      <c r="AE1063" t="s">
        <v>532</v>
      </c>
      <c r="AF1063">
        <v>1</v>
      </c>
      <c r="AG1063">
        <v>25</v>
      </c>
      <c r="AH1063">
        <v>0.05</v>
      </c>
      <c r="AI1063">
        <v>100</v>
      </c>
      <c r="AJ1063">
        <v>1037</v>
      </c>
      <c r="AK1063">
        <v>1038.68</v>
      </c>
      <c r="AL1063">
        <v>67</v>
      </c>
      <c r="AM1063">
        <v>147</v>
      </c>
      <c r="AN1063">
        <v>1800.09</v>
      </c>
      <c r="AO1063">
        <v>14885</v>
      </c>
    </row>
    <row r="1064" spans="1:41" x14ac:dyDescent="0.3">
      <c r="A1064" s="68" t="s">
        <v>528</v>
      </c>
      <c r="B1064" s="20">
        <v>2</v>
      </c>
      <c r="C1064" s="20">
        <v>5</v>
      </c>
      <c r="D1064" s="20">
        <v>0.15</v>
      </c>
      <c r="E1064" t="s">
        <v>0</v>
      </c>
      <c r="F1064" t="s">
        <v>3</v>
      </c>
      <c r="G1064" s="39" t="e">
        <f t="shared" si="75"/>
        <v>#VALUE!</v>
      </c>
      <c r="H1064" t="s">
        <v>3</v>
      </c>
      <c r="K1064" t="s">
        <v>3</v>
      </c>
      <c r="L1064" s="57" t="str">
        <f>IF(OR(H_24!$F1064="---",H_24!$F1064="infeas",H_24!$F1064="inf"),"---",(H_24!$F1064/M1064)-1)</f>
        <v>---</v>
      </c>
      <c r="M1064" s="20">
        <f>Model_dem!L804</f>
        <v>1034</v>
      </c>
      <c r="N1064">
        <f>Model_dem!G804</f>
        <v>1042</v>
      </c>
      <c r="AE1064" t="s">
        <v>532</v>
      </c>
      <c r="AF1064">
        <v>1</v>
      </c>
      <c r="AG1064">
        <v>25</v>
      </c>
      <c r="AH1064">
        <v>0.1</v>
      </c>
      <c r="AI1064">
        <v>100</v>
      </c>
      <c r="AJ1064">
        <v>1045</v>
      </c>
      <c r="AK1064">
        <v>225.83500000000001</v>
      </c>
      <c r="AL1064">
        <v>0</v>
      </c>
      <c r="AM1064">
        <v>37</v>
      </c>
      <c r="AN1064">
        <v>1800.03</v>
      </c>
      <c r="AO1064">
        <v>5810</v>
      </c>
    </row>
    <row r="1065" spans="1:41" x14ac:dyDescent="0.3">
      <c r="A1065" s="65" t="s">
        <v>528</v>
      </c>
      <c r="B1065" s="66">
        <v>2</v>
      </c>
      <c r="C1065" s="66">
        <v>5</v>
      </c>
      <c r="D1065" s="66">
        <v>0.2</v>
      </c>
      <c r="E1065" t="s">
        <v>0</v>
      </c>
      <c r="F1065" t="s">
        <v>3</v>
      </c>
      <c r="G1065" s="39" t="e">
        <f t="shared" si="75"/>
        <v>#VALUE!</v>
      </c>
      <c r="H1065" t="s">
        <v>3</v>
      </c>
      <c r="K1065" t="s">
        <v>3</v>
      </c>
      <c r="L1065" s="57" t="str">
        <f>IF(OR(H_24!$F1065="---",H_24!$F1065="infeas",H_24!$F1065="inf"),"---",(H_24!$F1065/M1065)-1)</f>
        <v>---</v>
      </c>
      <c r="M1065" s="20">
        <f>Model_dem!L805</f>
        <v>1034</v>
      </c>
      <c r="N1065">
        <f>Model_dem!G805</f>
        <v>1052</v>
      </c>
      <c r="AE1065" t="s">
        <v>532</v>
      </c>
      <c r="AF1065">
        <v>1</v>
      </c>
      <c r="AG1065">
        <v>25</v>
      </c>
      <c r="AH1065">
        <v>0.15</v>
      </c>
      <c r="AI1065">
        <v>100</v>
      </c>
      <c r="AJ1065">
        <v>1055</v>
      </c>
      <c r="AK1065">
        <v>1246.49</v>
      </c>
      <c r="AL1065">
        <v>10</v>
      </c>
      <c r="AM1065">
        <v>21</v>
      </c>
      <c r="AN1065">
        <v>1800.13</v>
      </c>
      <c r="AO1065">
        <v>4089</v>
      </c>
    </row>
    <row r="1066" spans="1:41" x14ac:dyDescent="0.3">
      <c r="A1066" s="68" t="s">
        <v>528</v>
      </c>
      <c r="B1066" s="20">
        <v>2</v>
      </c>
      <c r="C1066" s="20">
        <v>10</v>
      </c>
      <c r="D1066" s="20">
        <v>0.05</v>
      </c>
      <c r="E1066" t="s">
        <v>0</v>
      </c>
      <c r="F1066" t="s">
        <v>3</v>
      </c>
      <c r="G1066" s="39" t="e">
        <f t="shared" si="75"/>
        <v>#VALUE!</v>
      </c>
      <c r="H1066" t="s">
        <v>3</v>
      </c>
      <c r="K1066" t="s">
        <v>3</v>
      </c>
      <c r="L1066" s="57" t="str">
        <f>IF(OR(H_24!$F1066="---",H_24!$F1066="infeas",H_24!$F1066="inf"),"---",(H_24!$F1066/M1066)-1)</f>
        <v>---</v>
      </c>
      <c r="M1066" s="20">
        <f>Model_dem!L806</f>
        <v>1034</v>
      </c>
      <c r="N1066">
        <f>Model_dem!G806</f>
        <v>1042</v>
      </c>
      <c r="AE1066" t="s">
        <v>532</v>
      </c>
      <c r="AF1066">
        <v>1</v>
      </c>
      <c r="AG1066">
        <v>25</v>
      </c>
      <c r="AH1066">
        <v>0.2</v>
      </c>
      <c r="AI1066">
        <v>100</v>
      </c>
      <c r="AJ1066">
        <v>1345</v>
      </c>
      <c r="AK1066">
        <v>1820.25</v>
      </c>
      <c r="AL1066">
        <v>0</v>
      </c>
      <c r="AM1066">
        <v>1</v>
      </c>
      <c r="AN1066">
        <v>1820.25</v>
      </c>
      <c r="AO1066">
        <v>73</v>
      </c>
    </row>
    <row r="1067" spans="1:41" x14ac:dyDescent="0.3">
      <c r="A1067" s="65" t="s">
        <v>528</v>
      </c>
      <c r="B1067" s="66">
        <v>2</v>
      </c>
      <c r="C1067" s="66">
        <v>10</v>
      </c>
      <c r="D1067" s="66">
        <v>0.1</v>
      </c>
      <c r="E1067" t="s">
        <v>0</v>
      </c>
      <c r="F1067" t="s">
        <v>3</v>
      </c>
      <c r="G1067" s="39" t="e">
        <f t="shared" si="75"/>
        <v>#VALUE!</v>
      </c>
      <c r="H1067" t="s">
        <v>3</v>
      </c>
      <c r="K1067" t="s">
        <v>3</v>
      </c>
      <c r="L1067" s="57" t="str">
        <f>IF(OR(H_24!$F1067="---",H_24!$F1067="infeas",H_24!$F1067="inf"),"---",(H_24!$F1067/M1067)-1)</f>
        <v>---</v>
      </c>
      <c r="M1067" s="20">
        <f>Model_dem!L807</f>
        <v>1034</v>
      </c>
      <c r="N1067">
        <f>Model_dem!G807</f>
        <v>1049</v>
      </c>
      <c r="AE1067" t="s">
        <v>532</v>
      </c>
      <c r="AF1067">
        <v>1</v>
      </c>
      <c r="AG1067">
        <v>50</v>
      </c>
      <c r="AH1067">
        <v>0.05</v>
      </c>
      <c r="AI1067">
        <v>100</v>
      </c>
      <c r="AJ1067">
        <v>1045</v>
      </c>
      <c r="AK1067">
        <v>206.79499999999999</v>
      </c>
      <c r="AL1067">
        <v>0</v>
      </c>
      <c r="AM1067">
        <v>34</v>
      </c>
      <c r="AN1067">
        <v>1800.1</v>
      </c>
      <c r="AO1067">
        <v>6658</v>
      </c>
    </row>
    <row r="1068" spans="1:41" x14ac:dyDescent="0.3">
      <c r="A1068" s="68" t="s">
        <v>528</v>
      </c>
      <c r="B1068" s="20">
        <v>2</v>
      </c>
      <c r="C1068" s="20">
        <v>10</v>
      </c>
      <c r="D1068" s="20">
        <v>0.15</v>
      </c>
      <c r="E1068" t="s">
        <v>0</v>
      </c>
      <c r="F1068" t="s">
        <v>3</v>
      </c>
      <c r="G1068" s="39" t="e">
        <f t="shared" si="75"/>
        <v>#VALUE!</v>
      </c>
      <c r="H1068" t="s">
        <v>3</v>
      </c>
      <c r="K1068" t="s">
        <v>3</v>
      </c>
      <c r="L1068" s="57" t="str">
        <f>IF(OR(H_24!$F1068="---",H_24!$F1068="infeas",H_24!$F1068="inf"),"---",(H_24!$F1068/M1068)-1)</f>
        <v>---</v>
      </c>
      <c r="M1068" s="20">
        <f>Model_dem!L808</f>
        <v>1034</v>
      </c>
      <c r="N1068">
        <f>Model_dem!G808</f>
        <v>1064</v>
      </c>
      <c r="AE1068" t="s">
        <v>532</v>
      </c>
      <c r="AF1068">
        <v>1</v>
      </c>
      <c r="AG1068">
        <v>50</v>
      </c>
      <c r="AH1068">
        <v>0.1</v>
      </c>
      <c r="AI1068">
        <v>100</v>
      </c>
      <c r="AJ1068">
        <v>1052</v>
      </c>
      <c r="AK1068">
        <v>594.45899999999995</v>
      </c>
      <c r="AL1068">
        <v>0</v>
      </c>
      <c r="AM1068">
        <v>20</v>
      </c>
      <c r="AN1068">
        <v>1800.6</v>
      </c>
      <c r="AO1068">
        <v>1953</v>
      </c>
    </row>
    <row r="1069" spans="1:41" x14ac:dyDescent="0.3">
      <c r="A1069" s="65" t="s">
        <v>528</v>
      </c>
      <c r="B1069" s="66">
        <v>2</v>
      </c>
      <c r="C1069" s="66">
        <v>10</v>
      </c>
      <c r="D1069" s="66">
        <v>0.2</v>
      </c>
      <c r="E1069" t="s">
        <v>0</v>
      </c>
      <c r="F1069" t="s">
        <v>3</v>
      </c>
      <c r="G1069" s="39" t="e">
        <f t="shared" si="75"/>
        <v>#VALUE!</v>
      </c>
      <c r="H1069" t="s">
        <v>3</v>
      </c>
      <c r="K1069" t="s">
        <v>3</v>
      </c>
      <c r="L1069" s="57" t="str">
        <f>IF(OR(H_24!$F1069="---",H_24!$F1069="infeas",H_24!$F1069="inf"),"---",(H_24!$F1069/M1069)-1)</f>
        <v>---</v>
      </c>
      <c r="M1069" s="20">
        <f>Model_dem!L809</f>
        <v>1034</v>
      </c>
      <c r="N1069">
        <f>Model_dem!G809</f>
        <v>1075</v>
      </c>
      <c r="AE1069" t="s">
        <v>532</v>
      </c>
      <c r="AF1069">
        <v>1</v>
      </c>
      <c r="AG1069">
        <v>50</v>
      </c>
      <c r="AH1069">
        <v>0.15</v>
      </c>
      <c r="AI1069">
        <v>100</v>
      </c>
      <c r="AJ1069" t="s">
        <v>46</v>
      </c>
      <c r="AK1069">
        <v>60.026200000000003</v>
      </c>
      <c r="AL1069">
        <v>0</v>
      </c>
      <c r="AM1069">
        <v>1</v>
      </c>
      <c r="AN1069">
        <v>1802.63</v>
      </c>
      <c r="AO1069">
        <v>29</v>
      </c>
    </row>
    <row r="1070" spans="1:41" x14ac:dyDescent="0.3">
      <c r="A1070" s="68" t="s">
        <v>528</v>
      </c>
      <c r="B1070" s="20">
        <v>2</v>
      </c>
      <c r="C1070" s="20">
        <v>25</v>
      </c>
      <c r="D1070" s="20">
        <v>0.05</v>
      </c>
      <c r="E1070" t="s">
        <v>0</v>
      </c>
      <c r="F1070" t="s">
        <v>3</v>
      </c>
      <c r="G1070" s="39" t="e">
        <f t="shared" si="75"/>
        <v>#VALUE!</v>
      </c>
      <c r="H1070" t="s">
        <v>3</v>
      </c>
      <c r="K1070" t="s">
        <v>3</v>
      </c>
      <c r="L1070" s="57" t="str">
        <f>IF(OR(H_24!$F1070="---",H_24!$F1070="infeas",H_24!$F1070="inf"),"---",(H_24!$F1070/M1070)-1)</f>
        <v>---</v>
      </c>
      <c r="M1070" s="20">
        <f>Model_dem!L810</f>
        <v>1034</v>
      </c>
      <c r="N1070">
        <f>Model_dem!G810</f>
        <v>1049</v>
      </c>
      <c r="AE1070" t="s">
        <v>532</v>
      </c>
      <c r="AF1070">
        <v>1</v>
      </c>
      <c r="AG1070">
        <v>50</v>
      </c>
      <c r="AH1070">
        <v>0.2</v>
      </c>
      <c r="AI1070">
        <v>100</v>
      </c>
      <c r="AJ1070" t="s">
        <v>46</v>
      </c>
      <c r="AK1070">
        <v>60.036000000000001</v>
      </c>
      <c r="AL1070">
        <v>0</v>
      </c>
      <c r="AM1070">
        <v>1</v>
      </c>
      <c r="AN1070">
        <v>1801.13</v>
      </c>
      <c r="AO1070">
        <v>29</v>
      </c>
    </row>
    <row r="1071" spans="1:41" x14ac:dyDescent="0.3">
      <c r="A1071" s="65" t="s">
        <v>528</v>
      </c>
      <c r="B1071" s="66">
        <v>2</v>
      </c>
      <c r="C1071" s="66">
        <v>25</v>
      </c>
      <c r="D1071" s="66">
        <v>0.1</v>
      </c>
      <c r="E1071" t="s">
        <v>1</v>
      </c>
      <c r="F1071" t="s">
        <v>3</v>
      </c>
      <c r="G1071" s="39" t="e">
        <f t="shared" si="75"/>
        <v>#VALUE!</v>
      </c>
      <c r="H1071" t="s">
        <v>3</v>
      </c>
      <c r="K1071" t="s">
        <v>3</v>
      </c>
      <c r="L1071" s="57" t="str">
        <f>IF(OR(H_24!$F1071="---",H_24!$F1071="infeas",H_24!$F1071="inf"),"---",(H_24!$F1071/M1071)-1)</f>
        <v>---</v>
      </c>
      <c r="M1071" s="20">
        <f>Model_dem!L811</f>
        <v>1034</v>
      </c>
      <c r="N1071">
        <f>Model_dem!G811</f>
        <v>1076</v>
      </c>
      <c r="AE1071" t="s">
        <v>532</v>
      </c>
      <c r="AF1071">
        <v>2</v>
      </c>
      <c r="AG1071">
        <v>5</v>
      </c>
      <c r="AH1071">
        <v>0.05</v>
      </c>
      <c r="AI1071">
        <v>100</v>
      </c>
      <c r="AJ1071">
        <v>1034</v>
      </c>
      <c r="AK1071">
        <v>280.38400000000001</v>
      </c>
      <c r="AL1071">
        <v>26</v>
      </c>
      <c r="AM1071">
        <v>244</v>
      </c>
      <c r="AN1071">
        <v>1800.3</v>
      </c>
      <c r="AO1071">
        <v>21617</v>
      </c>
    </row>
    <row r="1072" spans="1:41" x14ac:dyDescent="0.3">
      <c r="A1072" s="68" t="s">
        <v>528</v>
      </c>
      <c r="B1072" s="20">
        <v>2</v>
      </c>
      <c r="C1072" s="20">
        <v>25</v>
      </c>
      <c r="D1072" s="20">
        <v>0.15</v>
      </c>
      <c r="E1072" t="s">
        <v>2</v>
      </c>
      <c r="F1072" t="s">
        <v>3</v>
      </c>
      <c r="G1072" s="39" t="str">
        <f t="shared" si="75"/>
        <v>---</v>
      </c>
      <c r="H1072" t="s">
        <v>3</v>
      </c>
      <c r="K1072" t="s">
        <v>3</v>
      </c>
      <c r="L1072" s="57" t="str">
        <f>IF(OR(H_24!$F1072="---",H_24!$F1072="infeas",H_24!$F1072="inf"),"---",(H_24!$F1072/M1072)-1)</f>
        <v>---</v>
      </c>
      <c r="M1072" s="20">
        <f>Model_dem!L812</f>
        <v>1034</v>
      </c>
      <c r="N1072" t="str">
        <f>Model_dem!G812</f>
        <v>---</v>
      </c>
      <c r="AE1072" t="s">
        <v>532</v>
      </c>
      <c r="AF1072">
        <v>2</v>
      </c>
      <c r="AG1072">
        <v>5</v>
      </c>
      <c r="AH1072">
        <v>0.1</v>
      </c>
      <c r="AI1072">
        <v>100</v>
      </c>
      <c r="AJ1072">
        <v>1040</v>
      </c>
      <c r="AK1072">
        <v>43.340299999999999</v>
      </c>
      <c r="AL1072">
        <v>0</v>
      </c>
      <c r="AM1072">
        <v>174</v>
      </c>
      <c r="AN1072">
        <v>1800.41</v>
      </c>
      <c r="AO1072">
        <v>16069</v>
      </c>
    </row>
    <row r="1073" spans="1:41" x14ac:dyDescent="0.3">
      <c r="A1073" s="65" t="s">
        <v>528</v>
      </c>
      <c r="B1073" s="66">
        <v>2</v>
      </c>
      <c r="C1073" s="66">
        <v>25</v>
      </c>
      <c r="D1073" s="66">
        <v>0.2</v>
      </c>
      <c r="E1073" t="s">
        <v>2</v>
      </c>
      <c r="F1073" t="s">
        <v>3</v>
      </c>
      <c r="G1073" s="39" t="str">
        <f t="shared" si="75"/>
        <v>---</v>
      </c>
      <c r="H1073" t="s">
        <v>3</v>
      </c>
      <c r="K1073" t="s">
        <v>3</v>
      </c>
      <c r="L1073" s="57" t="str">
        <f>IF(OR(H_24!$F1073="---",H_24!$F1073="infeas",H_24!$F1073="inf"),"---",(H_24!$F1073/M1073)-1)</f>
        <v>---</v>
      </c>
      <c r="M1073" s="20">
        <f>Model_dem!L813</f>
        <v>1034</v>
      </c>
      <c r="N1073" t="str">
        <f>Model_dem!G813</f>
        <v>---</v>
      </c>
      <c r="AE1073" t="s">
        <v>532</v>
      </c>
      <c r="AF1073">
        <v>2</v>
      </c>
      <c r="AG1073">
        <v>5</v>
      </c>
      <c r="AH1073">
        <v>0.15</v>
      </c>
      <c r="AI1073">
        <v>100</v>
      </c>
      <c r="AJ1073">
        <v>1041</v>
      </c>
      <c r="AK1073">
        <v>217.45099999999999</v>
      </c>
      <c r="AL1073">
        <v>10</v>
      </c>
      <c r="AM1073">
        <v>164</v>
      </c>
      <c r="AN1073">
        <v>1800.03</v>
      </c>
      <c r="AO1073">
        <v>17580</v>
      </c>
    </row>
    <row r="1074" spans="1:41" x14ac:dyDescent="0.3">
      <c r="A1074" s="68" t="s">
        <v>528</v>
      </c>
      <c r="B1074" s="20">
        <v>2</v>
      </c>
      <c r="C1074" s="20">
        <v>50</v>
      </c>
      <c r="D1074" s="20">
        <v>0.05</v>
      </c>
      <c r="E1074" t="s">
        <v>0</v>
      </c>
      <c r="F1074" t="s">
        <v>3</v>
      </c>
      <c r="G1074" s="39" t="e">
        <f t="shared" si="75"/>
        <v>#VALUE!</v>
      </c>
      <c r="H1074" t="s">
        <v>3</v>
      </c>
      <c r="K1074" t="s">
        <v>3</v>
      </c>
      <c r="L1074" s="57" t="str">
        <f>IF(OR(H_24!$F1074="---",H_24!$F1074="infeas",H_24!$F1074="inf"),"---",(H_24!$F1074/M1074)-1)</f>
        <v>---</v>
      </c>
      <c r="M1074" s="20">
        <f>Model_dem!L814</f>
        <v>1034</v>
      </c>
      <c r="N1074">
        <f>Model_dem!G814</f>
        <v>1052</v>
      </c>
      <c r="AE1074" t="s">
        <v>532</v>
      </c>
      <c r="AF1074">
        <v>2</v>
      </c>
      <c r="AG1074">
        <v>5</v>
      </c>
      <c r="AH1074">
        <v>0.2</v>
      </c>
      <c r="AI1074">
        <v>100</v>
      </c>
      <c r="AJ1074">
        <v>1041</v>
      </c>
      <c r="AK1074">
        <v>439.58800000000002</v>
      </c>
      <c r="AL1074">
        <v>22</v>
      </c>
      <c r="AM1074">
        <v>122</v>
      </c>
      <c r="AN1074">
        <v>1800.12</v>
      </c>
      <c r="AO1074">
        <v>12821</v>
      </c>
    </row>
    <row r="1075" spans="1:41" x14ac:dyDescent="0.3">
      <c r="A1075" s="65" t="s">
        <v>528</v>
      </c>
      <c r="B1075" s="66">
        <v>2</v>
      </c>
      <c r="C1075" s="66">
        <v>50</v>
      </c>
      <c r="D1075" s="66">
        <v>0.1</v>
      </c>
      <c r="E1075" t="s">
        <v>0</v>
      </c>
      <c r="F1075" t="s">
        <v>3</v>
      </c>
      <c r="G1075" s="39" t="e">
        <f t="shared" si="75"/>
        <v>#VALUE!</v>
      </c>
      <c r="H1075" t="s">
        <v>3</v>
      </c>
      <c r="K1075" t="s">
        <v>3</v>
      </c>
      <c r="L1075" s="57" t="str">
        <f>IF(OR(H_24!$F1075="---",H_24!$F1075="infeas",H_24!$F1075="inf"),"---",(H_24!$F1075/M1075)-1)</f>
        <v>---</v>
      </c>
      <c r="M1075" s="20">
        <f>Model_dem!L815</f>
        <v>1034</v>
      </c>
      <c r="N1075">
        <f>Model_dem!G815</f>
        <v>1085</v>
      </c>
      <c r="AE1075" t="s">
        <v>532</v>
      </c>
      <c r="AF1075">
        <v>2</v>
      </c>
      <c r="AG1075">
        <v>10</v>
      </c>
      <c r="AH1075">
        <v>0.05</v>
      </c>
      <c r="AI1075">
        <v>100</v>
      </c>
      <c r="AJ1075">
        <v>1040</v>
      </c>
      <c r="AK1075">
        <v>52.468899999999998</v>
      </c>
      <c r="AL1075">
        <v>0</v>
      </c>
      <c r="AM1075">
        <v>94</v>
      </c>
      <c r="AN1075">
        <v>1800</v>
      </c>
      <c r="AO1075">
        <v>9579</v>
      </c>
    </row>
    <row r="1076" spans="1:41" x14ac:dyDescent="0.3">
      <c r="A1076" s="68" t="s">
        <v>528</v>
      </c>
      <c r="B1076" s="20">
        <v>2</v>
      </c>
      <c r="C1076" s="20">
        <v>50</v>
      </c>
      <c r="D1076" s="20">
        <v>0.15</v>
      </c>
      <c r="E1076" t="s">
        <v>2</v>
      </c>
      <c r="F1076" t="s">
        <v>3</v>
      </c>
      <c r="G1076" s="39" t="str">
        <f t="shared" si="75"/>
        <v>---</v>
      </c>
      <c r="H1076" t="s">
        <v>3</v>
      </c>
      <c r="K1076" t="s">
        <v>3</v>
      </c>
      <c r="L1076" s="57" t="str">
        <f>IF(OR(H_24!$F1076="---",H_24!$F1076="infeas",H_24!$F1076="inf"),"---",(H_24!$F1076/M1076)-1)</f>
        <v>---</v>
      </c>
      <c r="M1076" s="20">
        <f>Model_dem!L816</f>
        <v>1034</v>
      </c>
      <c r="N1076" t="str">
        <f>Model_dem!G816</f>
        <v>---</v>
      </c>
      <c r="AE1076" t="s">
        <v>532</v>
      </c>
      <c r="AF1076">
        <v>2</v>
      </c>
      <c r="AG1076">
        <v>10</v>
      </c>
      <c r="AH1076">
        <v>0.1</v>
      </c>
      <c r="AI1076">
        <v>100</v>
      </c>
      <c r="AJ1076">
        <v>1041</v>
      </c>
      <c r="AK1076">
        <v>186.14599999999999</v>
      </c>
      <c r="AL1076">
        <v>0</v>
      </c>
      <c r="AM1076">
        <v>55</v>
      </c>
      <c r="AN1076">
        <v>1800.3</v>
      </c>
      <c r="AO1076">
        <v>7192</v>
      </c>
    </row>
    <row r="1077" spans="1:41" x14ac:dyDescent="0.3">
      <c r="A1077" s="65" t="s">
        <v>528</v>
      </c>
      <c r="B1077" s="66">
        <v>2</v>
      </c>
      <c r="C1077" s="66">
        <v>50</v>
      </c>
      <c r="D1077" s="66">
        <v>0.2</v>
      </c>
      <c r="E1077" t="s">
        <v>2</v>
      </c>
      <c r="F1077" t="s">
        <v>3</v>
      </c>
      <c r="G1077" s="39" t="str">
        <f t="shared" si="75"/>
        <v>---</v>
      </c>
      <c r="H1077" t="s">
        <v>3</v>
      </c>
      <c r="K1077" t="s">
        <v>3</v>
      </c>
      <c r="L1077" s="57" t="str">
        <f>IF(OR(H_24!$F1077="---",H_24!$F1077="infeas",H_24!$F1077="inf"),"---",(H_24!$F1077/M1077)-1)</f>
        <v>---</v>
      </c>
      <c r="M1077" s="20">
        <f>Model_dem!L817</f>
        <v>1034</v>
      </c>
      <c r="N1077" t="str">
        <f>Model_dem!G817</f>
        <v>---</v>
      </c>
      <c r="AE1077" t="s">
        <v>532</v>
      </c>
      <c r="AF1077">
        <v>2</v>
      </c>
      <c r="AG1077">
        <v>10</v>
      </c>
      <c r="AH1077">
        <v>0.15</v>
      </c>
      <c r="AI1077">
        <v>100</v>
      </c>
      <c r="AJ1077">
        <v>1050</v>
      </c>
      <c r="AK1077">
        <v>970.49900000000002</v>
      </c>
      <c r="AL1077">
        <v>9</v>
      </c>
      <c r="AM1077">
        <v>18</v>
      </c>
      <c r="AN1077">
        <v>1800.67</v>
      </c>
      <c r="AO1077">
        <v>3653</v>
      </c>
    </row>
    <row r="1078" spans="1:41" x14ac:dyDescent="0.3">
      <c r="A1078" s="68" t="s">
        <v>528</v>
      </c>
      <c r="B1078" s="20">
        <v>3</v>
      </c>
      <c r="C1078" s="20">
        <v>0</v>
      </c>
      <c r="D1078" s="20">
        <v>0.05</v>
      </c>
      <c r="E1078" t="s">
        <v>0</v>
      </c>
      <c r="F1078" t="s">
        <v>3</v>
      </c>
      <c r="G1078" s="39" t="e">
        <f t="shared" si="75"/>
        <v>#VALUE!</v>
      </c>
      <c r="H1078" t="s">
        <v>3</v>
      </c>
      <c r="K1078" t="s">
        <v>3</v>
      </c>
      <c r="L1078" s="57" t="str">
        <f>IF(OR(H_24!$F1078="---",H_24!$F1078="infeas",H_24!$F1078="inf"),"---",(H_24!$F1078/M1078)-1)</f>
        <v>---</v>
      </c>
      <c r="M1078" s="20">
        <f>Model_dem!L818</f>
        <v>1034</v>
      </c>
      <c r="N1078">
        <f>Model_dem!G818</f>
        <v>1093</v>
      </c>
      <c r="AE1078" t="s">
        <v>532</v>
      </c>
      <c r="AF1078">
        <v>2</v>
      </c>
      <c r="AG1078">
        <v>10</v>
      </c>
      <c r="AH1078">
        <v>0.2</v>
      </c>
      <c r="AI1078">
        <v>100</v>
      </c>
      <c r="AJ1078">
        <v>1055</v>
      </c>
      <c r="AK1078">
        <v>1241.21</v>
      </c>
      <c r="AL1078">
        <v>6</v>
      </c>
      <c r="AM1078">
        <v>16</v>
      </c>
      <c r="AN1078">
        <v>1800.43</v>
      </c>
      <c r="AO1078">
        <v>2752</v>
      </c>
    </row>
    <row r="1079" spans="1:41" x14ac:dyDescent="0.3">
      <c r="A1079" s="65" t="s">
        <v>528</v>
      </c>
      <c r="B1079" s="66">
        <v>3</v>
      </c>
      <c r="C1079" s="66">
        <v>0</v>
      </c>
      <c r="D1079" s="66">
        <v>0.1</v>
      </c>
      <c r="E1079" t="s">
        <v>4</v>
      </c>
      <c r="F1079" t="s">
        <v>3</v>
      </c>
      <c r="G1079" s="39" t="str">
        <f t="shared" si="75"/>
        <v>---</v>
      </c>
      <c r="H1079" t="s">
        <v>3</v>
      </c>
      <c r="K1079" t="s">
        <v>3</v>
      </c>
      <c r="L1079" s="57" t="str">
        <f>IF(OR(H_24!$F1079="---",H_24!$F1079="infeas",H_24!$F1079="inf"),"---",(H_24!$F1079/M1079)-1)</f>
        <v>---</v>
      </c>
      <c r="M1079" s="20">
        <f>Model_dem!L819</f>
        <v>1034</v>
      </c>
      <c r="N1079" t="str">
        <f>Model_dem!G819</f>
        <v>---</v>
      </c>
      <c r="AE1079" t="s">
        <v>532</v>
      </c>
      <c r="AF1079">
        <v>2</v>
      </c>
      <c r="AG1079">
        <v>25</v>
      </c>
      <c r="AH1079">
        <v>0.05</v>
      </c>
      <c r="AI1079">
        <v>100</v>
      </c>
      <c r="AJ1079">
        <v>1040</v>
      </c>
      <c r="AK1079">
        <v>980.74199999999996</v>
      </c>
      <c r="AL1079">
        <v>41</v>
      </c>
      <c r="AM1079">
        <v>90</v>
      </c>
      <c r="AN1079">
        <v>1800.13</v>
      </c>
      <c r="AO1079">
        <v>9385</v>
      </c>
    </row>
    <row r="1080" spans="1:41" x14ac:dyDescent="0.3">
      <c r="A1080" s="68" t="s">
        <v>528</v>
      </c>
      <c r="B1080" s="20">
        <v>3</v>
      </c>
      <c r="C1080" s="20">
        <v>0</v>
      </c>
      <c r="D1080" s="20">
        <v>0.15</v>
      </c>
      <c r="E1080" t="s">
        <v>4</v>
      </c>
      <c r="F1080" t="s">
        <v>3</v>
      </c>
      <c r="G1080" s="39" t="str">
        <f t="shared" si="75"/>
        <v>---</v>
      </c>
      <c r="H1080" t="s">
        <v>3</v>
      </c>
      <c r="K1080" t="s">
        <v>3</v>
      </c>
      <c r="L1080" s="57" t="str">
        <f>IF(OR(H_24!$F1080="---",H_24!$F1080="infeas",H_24!$F1080="inf"),"---",(H_24!$F1080/M1080)-1)</f>
        <v>---</v>
      </c>
      <c r="M1080" s="20">
        <f>Model_dem!L820</f>
        <v>1034</v>
      </c>
      <c r="N1080" t="str">
        <f>Model_dem!G820</f>
        <v>---</v>
      </c>
      <c r="AE1080" t="s">
        <v>532</v>
      </c>
      <c r="AF1080">
        <v>2</v>
      </c>
      <c r="AG1080">
        <v>25</v>
      </c>
      <c r="AH1080">
        <v>0.1</v>
      </c>
      <c r="AI1080">
        <v>100</v>
      </c>
      <c r="AJ1080">
        <v>1055</v>
      </c>
      <c r="AK1080">
        <v>350.63099999999997</v>
      </c>
      <c r="AL1080">
        <v>0</v>
      </c>
      <c r="AM1080">
        <v>15</v>
      </c>
      <c r="AN1080">
        <v>1800.43</v>
      </c>
      <c r="AO1080">
        <v>1899</v>
      </c>
    </row>
    <row r="1081" spans="1:41" x14ac:dyDescent="0.3">
      <c r="A1081" s="65" t="s">
        <v>528</v>
      </c>
      <c r="B1081" s="66">
        <v>3</v>
      </c>
      <c r="C1081" s="66">
        <v>0</v>
      </c>
      <c r="D1081" s="66">
        <v>0.2</v>
      </c>
      <c r="E1081" t="s">
        <v>4</v>
      </c>
      <c r="F1081" t="s">
        <v>3</v>
      </c>
      <c r="G1081" s="39" t="str">
        <f t="shared" si="75"/>
        <v>---</v>
      </c>
      <c r="H1081" t="s">
        <v>3</v>
      </c>
      <c r="K1081" t="s">
        <v>3</v>
      </c>
      <c r="L1081" s="57" t="str">
        <f>IF(OR(H_24!$F1081="---",H_24!$F1081="infeas",H_24!$F1081="inf"),"---",(H_24!$F1081/M1081)-1)</f>
        <v>---</v>
      </c>
      <c r="M1081" s="20">
        <f>Model_dem!L821</f>
        <v>1034</v>
      </c>
      <c r="N1081" t="str">
        <f>Model_dem!G821</f>
        <v>---</v>
      </c>
      <c r="AE1081" t="s">
        <v>532</v>
      </c>
      <c r="AF1081">
        <v>2</v>
      </c>
      <c r="AG1081">
        <v>25</v>
      </c>
      <c r="AH1081">
        <v>0.15</v>
      </c>
      <c r="AI1081">
        <v>100</v>
      </c>
      <c r="AJ1081" t="s">
        <v>46</v>
      </c>
      <c r="AK1081">
        <v>60.0304</v>
      </c>
      <c r="AL1081">
        <v>0</v>
      </c>
      <c r="AM1081">
        <v>1</v>
      </c>
      <c r="AN1081">
        <v>1801.27</v>
      </c>
      <c r="AO1081">
        <v>29</v>
      </c>
    </row>
    <row r="1082" spans="1:41" x14ac:dyDescent="0.3">
      <c r="A1082" s="68" t="s">
        <v>528</v>
      </c>
      <c r="B1082" s="20">
        <v>3</v>
      </c>
      <c r="C1082" s="20">
        <v>10</v>
      </c>
      <c r="D1082" s="20">
        <v>0.05</v>
      </c>
      <c r="E1082" t="s">
        <v>0</v>
      </c>
      <c r="F1082" t="s">
        <v>3</v>
      </c>
      <c r="G1082" s="39" t="e">
        <f t="shared" si="75"/>
        <v>#VALUE!</v>
      </c>
      <c r="H1082" t="s">
        <v>3</v>
      </c>
      <c r="K1082" t="s">
        <v>3</v>
      </c>
      <c r="L1082" s="57" t="str">
        <f>IF(OR(H_24!$F1082="---",H_24!$F1082="infeas",H_24!$F1082="inf"),"---",(H_24!$F1082/M1082)-1)</f>
        <v>---</v>
      </c>
      <c r="M1082" s="20">
        <f>Model_dem!L822</f>
        <v>1034</v>
      </c>
      <c r="N1082">
        <f>Model_dem!G822</f>
        <v>1093</v>
      </c>
      <c r="AE1082" t="s">
        <v>532</v>
      </c>
      <c r="AF1082">
        <v>2</v>
      </c>
      <c r="AG1082">
        <v>25</v>
      </c>
      <c r="AH1082">
        <v>0.2</v>
      </c>
      <c r="AI1082">
        <v>100</v>
      </c>
      <c r="AJ1082" t="s">
        <v>46</v>
      </c>
      <c r="AK1082">
        <v>60.043399999999998</v>
      </c>
      <c r="AL1082">
        <v>0</v>
      </c>
      <c r="AM1082">
        <v>1</v>
      </c>
      <c r="AN1082">
        <v>1800.9</v>
      </c>
      <c r="AO1082">
        <v>29</v>
      </c>
    </row>
    <row r="1083" spans="1:41" x14ac:dyDescent="0.3">
      <c r="A1083" s="65" t="s">
        <v>528</v>
      </c>
      <c r="B1083" s="66">
        <v>3</v>
      </c>
      <c r="C1083" s="66">
        <v>10</v>
      </c>
      <c r="D1083" s="66">
        <v>0.1</v>
      </c>
      <c r="E1083" t="s">
        <v>4</v>
      </c>
      <c r="F1083" t="s">
        <v>3</v>
      </c>
      <c r="G1083" s="39" t="str">
        <f t="shared" si="75"/>
        <v>---</v>
      </c>
      <c r="H1083" t="s">
        <v>3</v>
      </c>
      <c r="K1083" t="s">
        <v>3</v>
      </c>
      <c r="L1083" s="57" t="str">
        <f>IF(OR(H_24!$F1083="---",H_24!$F1083="infeas",H_24!$F1083="inf"),"---",(H_24!$F1083/M1083)-1)</f>
        <v>---</v>
      </c>
      <c r="M1083" s="20">
        <f>Model_dem!L823</f>
        <v>1034</v>
      </c>
      <c r="N1083" t="str">
        <f>Model_dem!G823</f>
        <v>---</v>
      </c>
      <c r="AE1083" t="s">
        <v>532</v>
      </c>
      <c r="AF1083">
        <v>2</v>
      </c>
      <c r="AG1083">
        <v>50</v>
      </c>
      <c r="AH1083">
        <v>0.05</v>
      </c>
      <c r="AI1083">
        <v>100</v>
      </c>
      <c r="AJ1083">
        <v>1045</v>
      </c>
      <c r="AK1083">
        <v>324.101</v>
      </c>
      <c r="AL1083">
        <v>9</v>
      </c>
      <c r="AM1083">
        <v>76</v>
      </c>
      <c r="AN1083">
        <v>1800</v>
      </c>
      <c r="AO1083">
        <v>8256</v>
      </c>
    </row>
    <row r="1084" spans="1:41" x14ac:dyDescent="0.3">
      <c r="A1084" s="68" t="s">
        <v>528</v>
      </c>
      <c r="B1084" s="20">
        <v>3</v>
      </c>
      <c r="C1084" s="20">
        <v>10</v>
      </c>
      <c r="D1084" s="20">
        <v>0.15</v>
      </c>
      <c r="E1084" t="s">
        <v>4</v>
      </c>
      <c r="F1084" t="s">
        <v>3</v>
      </c>
      <c r="G1084" s="39" t="str">
        <f t="shared" si="75"/>
        <v>---</v>
      </c>
      <c r="H1084" t="s">
        <v>3</v>
      </c>
      <c r="K1084" t="s">
        <v>3</v>
      </c>
      <c r="L1084" s="57" t="str">
        <f>IF(OR(H_24!$F1084="---",H_24!$F1084="infeas",H_24!$F1084="inf"),"---",(H_24!$F1084/M1084)-1)</f>
        <v>---</v>
      </c>
      <c r="M1084" s="20">
        <f>Model_dem!L824</f>
        <v>1034</v>
      </c>
      <c r="N1084" t="str">
        <f>Model_dem!G824</f>
        <v>---</v>
      </c>
      <c r="AE1084" t="s">
        <v>532</v>
      </c>
      <c r="AF1084">
        <v>2</v>
      </c>
      <c r="AG1084">
        <v>50</v>
      </c>
      <c r="AH1084">
        <v>0.1</v>
      </c>
      <c r="AI1084">
        <v>100</v>
      </c>
      <c r="AJ1084">
        <v>1097</v>
      </c>
      <c r="AK1084">
        <v>1802.05</v>
      </c>
      <c r="AL1084">
        <v>0</v>
      </c>
      <c r="AM1084">
        <v>1</v>
      </c>
      <c r="AN1084">
        <v>1802.09</v>
      </c>
      <c r="AO1084">
        <v>373</v>
      </c>
    </row>
    <row r="1085" spans="1:41" x14ac:dyDescent="0.3">
      <c r="A1085" s="65" t="s">
        <v>528</v>
      </c>
      <c r="B1085" s="66">
        <v>3</v>
      </c>
      <c r="C1085" s="66">
        <v>10</v>
      </c>
      <c r="D1085" s="66">
        <v>0.2</v>
      </c>
      <c r="E1085" t="s">
        <v>4</v>
      </c>
      <c r="F1085" t="s">
        <v>3</v>
      </c>
      <c r="G1085" s="39" t="str">
        <f t="shared" si="75"/>
        <v>---</v>
      </c>
      <c r="H1085" t="s">
        <v>3</v>
      </c>
      <c r="K1085" t="s">
        <v>3</v>
      </c>
      <c r="L1085" s="57" t="str">
        <f>IF(OR(H_24!$F1085="---",H_24!$F1085="infeas",H_24!$F1085="inf"),"---",(H_24!$F1085/M1085)-1)</f>
        <v>---</v>
      </c>
      <c r="M1085" s="20">
        <f>Model_dem!L825</f>
        <v>1034</v>
      </c>
      <c r="N1085" t="str">
        <f>Model_dem!G825</f>
        <v>---</v>
      </c>
      <c r="AE1085" t="s">
        <v>532</v>
      </c>
      <c r="AF1085">
        <v>2</v>
      </c>
      <c r="AG1085">
        <v>50</v>
      </c>
      <c r="AH1085">
        <v>0.15</v>
      </c>
      <c r="AI1085">
        <v>100</v>
      </c>
      <c r="AJ1085" t="s">
        <v>46</v>
      </c>
      <c r="AK1085">
        <v>60.024000000000001</v>
      </c>
      <c r="AL1085">
        <v>0</v>
      </c>
      <c r="AM1085">
        <v>1</v>
      </c>
      <c r="AN1085">
        <v>1800.84</v>
      </c>
      <c r="AO1085">
        <v>29</v>
      </c>
    </row>
    <row r="1086" spans="1:41" x14ac:dyDescent="0.3">
      <c r="A1086" s="68" t="s">
        <v>528</v>
      </c>
      <c r="B1086" s="20">
        <v>3</v>
      </c>
      <c r="C1086" s="20">
        <v>25</v>
      </c>
      <c r="D1086" s="20">
        <v>0.05</v>
      </c>
      <c r="E1086" t="s">
        <v>0</v>
      </c>
      <c r="F1086" t="s">
        <v>3</v>
      </c>
      <c r="G1086" s="39" t="e">
        <f t="shared" si="75"/>
        <v>#VALUE!</v>
      </c>
      <c r="H1086" t="s">
        <v>3</v>
      </c>
      <c r="K1086" t="s">
        <v>3</v>
      </c>
      <c r="L1086" s="57" t="str">
        <f>IF(OR(H_24!$F1086="---",H_24!$F1086="infeas",H_24!$F1086="inf"),"---",(H_24!$F1086/M1086)-1)</f>
        <v>---</v>
      </c>
      <c r="M1086" s="20">
        <f>Model_dem!L826</f>
        <v>1034</v>
      </c>
      <c r="N1086">
        <f>Model_dem!G826</f>
        <v>1093</v>
      </c>
      <c r="AE1086" t="s">
        <v>532</v>
      </c>
      <c r="AF1086">
        <v>2</v>
      </c>
      <c r="AG1086">
        <v>50</v>
      </c>
      <c r="AH1086">
        <v>0.2</v>
      </c>
      <c r="AI1086">
        <v>100</v>
      </c>
      <c r="AJ1086" t="s">
        <v>511</v>
      </c>
      <c r="AK1086" t="s">
        <v>511</v>
      </c>
      <c r="AL1086" t="s">
        <v>511</v>
      </c>
      <c r="AM1086" t="s">
        <v>511</v>
      </c>
      <c r="AN1086" t="s">
        <v>511</v>
      </c>
    </row>
    <row r="1087" spans="1:41" x14ac:dyDescent="0.3">
      <c r="A1087" s="65" t="s">
        <v>528</v>
      </c>
      <c r="B1087" s="66">
        <v>3</v>
      </c>
      <c r="C1087" s="66">
        <v>25</v>
      </c>
      <c r="D1087" s="66">
        <v>0.1</v>
      </c>
      <c r="E1087" t="s">
        <v>4</v>
      </c>
      <c r="F1087" t="s">
        <v>3</v>
      </c>
      <c r="G1087" s="39" t="str">
        <f t="shared" si="75"/>
        <v>---</v>
      </c>
      <c r="H1087" t="s">
        <v>3</v>
      </c>
      <c r="K1087" t="s">
        <v>3</v>
      </c>
      <c r="L1087" s="57" t="str">
        <f>IF(OR(H_24!$F1087="---",H_24!$F1087="infeas",H_24!$F1087="inf"),"---",(H_24!$F1087/M1087)-1)</f>
        <v>---</v>
      </c>
      <c r="M1087" s="20">
        <f>Model_dem!L827</f>
        <v>1034</v>
      </c>
      <c r="N1087" t="str">
        <f>Model_dem!G827</f>
        <v>---</v>
      </c>
      <c r="AE1087" t="s">
        <v>532</v>
      </c>
      <c r="AF1087">
        <v>3</v>
      </c>
      <c r="AG1087">
        <v>0</v>
      </c>
      <c r="AH1087">
        <v>0.05</v>
      </c>
      <c r="AI1087">
        <v>100</v>
      </c>
      <c r="AJ1087">
        <v>1081</v>
      </c>
      <c r="AK1087">
        <v>368.97399999999999</v>
      </c>
      <c r="AL1087">
        <v>0</v>
      </c>
      <c r="AM1087">
        <v>19</v>
      </c>
      <c r="AN1087">
        <v>1800.22</v>
      </c>
      <c r="AO1087">
        <v>3810</v>
      </c>
    </row>
    <row r="1088" spans="1:41" x14ac:dyDescent="0.3">
      <c r="A1088" s="68" t="s">
        <v>528</v>
      </c>
      <c r="B1088" s="20">
        <v>3</v>
      </c>
      <c r="C1088" s="20">
        <v>25</v>
      </c>
      <c r="D1088" s="20">
        <v>0.15</v>
      </c>
      <c r="E1088" t="s">
        <v>4</v>
      </c>
      <c r="F1088" t="s">
        <v>3</v>
      </c>
      <c r="G1088" s="39" t="str">
        <f t="shared" si="75"/>
        <v>---</v>
      </c>
      <c r="H1088" t="s">
        <v>3</v>
      </c>
      <c r="K1088" t="s">
        <v>3</v>
      </c>
      <c r="L1088" s="57" t="str">
        <f>IF(OR(H_24!$F1088="---",H_24!$F1088="infeas",H_24!$F1088="inf"),"---",(H_24!$F1088/M1088)-1)</f>
        <v>---</v>
      </c>
      <c r="M1088" s="20">
        <f>Model_dem!L828</f>
        <v>1034</v>
      </c>
      <c r="N1088" t="str">
        <f>Model_dem!G828</f>
        <v>---</v>
      </c>
      <c r="AE1088" t="s">
        <v>532</v>
      </c>
      <c r="AF1088">
        <v>3</v>
      </c>
      <c r="AG1088">
        <v>0</v>
      </c>
      <c r="AH1088">
        <v>0.1</v>
      </c>
      <c r="AI1088">
        <v>100</v>
      </c>
      <c r="AJ1088" t="s">
        <v>511</v>
      </c>
      <c r="AK1088" t="s">
        <v>511</v>
      </c>
      <c r="AL1088" t="s">
        <v>511</v>
      </c>
      <c r="AM1088" t="s">
        <v>511</v>
      </c>
      <c r="AN1088" t="s">
        <v>511</v>
      </c>
    </row>
    <row r="1089" spans="1:41" x14ac:dyDescent="0.3">
      <c r="A1089" s="65" t="s">
        <v>528</v>
      </c>
      <c r="B1089" s="66">
        <v>3</v>
      </c>
      <c r="C1089" s="66">
        <v>25</v>
      </c>
      <c r="D1089" s="66">
        <v>0.2</v>
      </c>
      <c r="E1089" t="s">
        <v>4</v>
      </c>
      <c r="F1089" t="s">
        <v>3</v>
      </c>
      <c r="G1089" s="39" t="str">
        <f t="shared" si="75"/>
        <v>---</v>
      </c>
      <c r="H1089" t="s">
        <v>3</v>
      </c>
      <c r="K1089" t="s">
        <v>3</v>
      </c>
      <c r="L1089" s="57" t="str">
        <f>IF(OR(H_24!$F1089="---",H_24!$F1089="infeas",H_24!$F1089="inf"),"---",(H_24!$F1089/M1089)-1)</f>
        <v>---</v>
      </c>
      <c r="M1089" s="20">
        <f>Model_dem!L829</f>
        <v>1034</v>
      </c>
      <c r="N1089" t="str">
        <f>Model_dem!G829</f>
        <v>---</v>
      </c>
      <c r="AE1089" t="s">
        <v>532</v>
      </c>
      <c r="AF1089">
        <v>3</v>
      </c>
      <c r="AG1089">
        <v>0</v>
      </c>
      <c r="AH1089">
        <v>0.15</v>
      </c>
      <c r="AI1089">
        <v>100</v>
      </c>
      <c r="AJ1089" t="s">
        <v>511</v>
      </c>
      <c r="AK1089" t="s">
        <v>511</v>
      </c>
      <c r="AL1089" t="s">
        <v>511</v>
      </c>
      <c r="AM1089" t="s">
        <v>511</v>
      </c>
      <c r="AN1089" t="s">
        <v>511</v>
      </c>
    </row>
    <row r="1090" spans="1:41" x14ac:dyDescent="0.3">
      <c r="A1090" s="68" t="s">
        <v>528</v>
      </c>
      <c r="B1090" s="20">
        <v>3</v>
      </c>
      <c r="C1090" s="20">
        <v>50</v>
      </c>
      <c r="D1090" s="20">
        <v>0.05</v>
      </c>
      <c r="E1090" t="s">
        <v>1</v>
      </c>
      <c r="F1090" t="s">
        <v>3</v>
      </c>
      <c r="G1090" s="39" t="e">
        <f t="shared" si="75"/>
        <v>#VALUE!</v>
      </c>
      <c r="H1090" t="s">
        <v>3</v>
      </c>
      <c r="K1090" t="s">
        <v>3</v>
      </c>
      <c r="L1090" s="57" t="str">
        <f>IF(OR(H_24!$F1090="---",H_24!$F1090="infeas",H_24!$F1090="inf"),"---",(H_24!$F1090/M1090)-1)</f>
        <v>---</v>
      </c>
      <c r="M1090" s="20">
        <f>Model_dem!L830</f>
        <v>1034</v>
      </c>
      <c r="N1090">
        <f>Model_dem!G830</f>
        <v>1093</v>
      </c>
      <c r="AE1090" t="s">
        <v>532</v>
      </c>
      <c r="AF1090">
        <v>3</v>
      </c>
      <c r="AG1090">
        <v>0</v>
      </c>
      <c r="AH1090">
        <v>0.2</v>
      </c>
      <c r="AI1090">
        <v>100</v>
      </c>
      <c r="AJ1090" t="s">
        <v>511</v>
      </c>
      <c r="AK1090" t="s">
        <v>511</v>
      </c>
      <c r="AL1090" t="s">
        <v>511</v>
      </c>
      <c r="AM1090" t="s">
        <v>511</v>
      </c>
      <c r="AN1090" t="s">
        <v>511</v>
      </c>
    </row>
    <row r="1091" spans="1:41" x14ac:dyDescent="0.3">
      <c r="A1091" s="65" t="s">
        <v>528</v>
      </c>
      <c r="B1091" s="66">
        <v>3</v>
      </c>
      <c r="C1091" s="66">
        <v>50</v>
      </c>
      <c r="D1091" s="66">
        <v>0.1</v>
      </c>
      <c r="E1091" t="s">
        <v>4</v>
      </c>
      <c r="F1091" t="s">
        <v>3</v>
      </c>
      <c r="G1091" s="39" t="str">
        <f t="shared" si="75"/>
        <v>---</v>
      </c>
      <c r="H1091" t="s">
        <v>3</v>
      </c>
      <c r="K1091" t="s">
        <v>3</v>
      </c>
      <c r="L1091" s="57" t="str">
        <f>IF(OR(H_24!$F1091="---",H_24!$F1091="infeas",H_24!$F1091="inf"),"---",(H_24!$F1091/M1091)-1)</f>
        <v>---</v>
      </c>
      <c r="M1091" s="20">
        <f>Model_dem!L831</f>
        <v>1034</v>
      </c>
      <c r="N1091" t="str">
        <f>Model_dem!G831</f>
        <v>---</v>
      </c>
      <c r="AE1091" t="s">
        <v>532</v>
      </c>
      <c r="AF1091">
        <v>3</v>
      </c>
      <c r="AG1091">
        <v>10</v>
      </c>
      <c r="AH1091">
        <v>0.05</v>
      </c>
      <c r="AI1091">
        <v>100</v>
      </c>
      <c r="AJ1091">
        <v>1081</v>
      </c>
      <c r="AK1091">
        <v>854.70899999999995</v>
      </c>
      <c r="AL1091">
        <v>3</v>
      </c>
      <c r="AM1091">
        <v>13</v>
      </c>
      <c r="AN1091">
        <v>1800.25</v>
      </c>
      <c r="AO1091">
        <v>2494</v>
      </c>
    </row>
    <row r="1092" spans="1:41" x14ac:dyDescent="0.3">
      <c r="A1092" s="68" t="s">
        <v>528</v>
      </c>
      <c r="B1092" s="20">
        <v>3</v>
      </c>
      <c r="C1092" s="20">
        <v>50</v>
      </c>
      <c r="D1092" s="20">
        <v>0.15</v>
      </c>
      <c r="E1092" t="s">
        <v>4</v>
      </c>
      <c r="F1092" t="s">
        <v>3</v>
      </c>
      <c r="G1092" s="39" t="str">
        <f t="shared" si="75"/>
        <v>---</v>
      </c>
      <c r="H1092" t="s">
        <v>3</v>
      </c>
      <c r="K1092" t="s">
        <v>3</v>
      </c>
      <c r="L1092" s="57" t="str">
        <f>IF(OR(H_24!$F1092="---",H_24!$F1092="infeas",H_24!$F1092="inf"),"---",(H_24!$F1092/M1092)-1)</f>
        <v>---</v>
      </c>
      <c r="M1092" s="20">
        <f>Model_dem!L832</f>
        <v>1034</v>
      </c>
      <c r="N1092" t="str">
        <f>Model_dem!G832</f>
        <v>---</v>
      </c>
      <c r="AE1092" t="s">
        <v>532</v>
      </c>
      <c r="AF1092">
        <v>3</v>
      </c>
      <c r="AG1092">
        <v>10</v>
      </c>
      <c r="AH1092">
        <v>0.1</v>
      </c>
      <c r="AI1092">
        <v>100</v>
      </c>
      <c r="AJ1092" t="s">
        <v>511</v>
      </c>
      <c r="AK1092" t="s">
        <v>511</v>
      </c>
      <c r="AL1092" t="s">
        <v>511</v>
      </c>
      <c r="AM1092" t="s">
        <v>511</v>
      </c>
      <c r="AN1092" t="s">
        <v>511</v>
      </c>
    </row>
    <row r="1093" spans="1:41" x14ac:dyDescent="0.3">
      <c r="A1093" s="65" t="s">
        <v>528</v>
      </c>
      <c r="B1093" s="66">
        <v>3</v>
      </c>
      <c r="C1093" s="66">
        <v>50</v>
      </c>
      <c r="D1093" s="66">
        <v>0.2</v>
      </c>
      <c r="E1093" t="s">
        <v>4</v>
      </c>
      <c r="F1093" t="s">
        <v>3</v>
      </c>
      <c r="G1093" s="39" t="str">
        <f t="shared" si="75"/>
        <v>---</v>
      </c>
      <c r="H1093" t="s">
        <v>3</v>
      </c>
      <c r="K1093" t="s">
        <v>3</v>
      </c>
      <c r="L1093" s="57" t="str">
        <f>IF(OR(H_24!$F1093="---",H_24!$F1093="infeas",H_24!$F1093="inf"),"---",(H_24!$F1093/M1093)-1)</f>
        <v>---</v>
      </c>
      <c r="M1093" s="20">
        <f>Model_dem!L833</f>
        <v>1034</v>
      </c>
      <c r="N1093" t="str">
        <f>Model_dem!G833</f>
        <v>---</v>
      </c>
      <c r="AE1093" t="s">
        <v>532</v>
      </c>
      <c r="AF1093">
        <v>3</v>
      </c>
      <c r="AG1093">
        <v>10</v>
      </c>
      <c r="AH1093">
        <v>0.15</v>
      </c>
      <c r="AI1093">
        <v>100</v>
      </c>
      <c r="AJ1093" t="s">
        <v>511</v>
      </c>
      <c r="AK1093" t="s">
        <v>511</v>
      </c>
      <c r="AL1093" t="s">
        <v>511</v>
      </c>
      <c r="AM1093" t="s">
        <v>511</v>
      </c>
      <c r="AN1093" t="s">
        <v>511</v>
      </c>
    </row>
    <row r="1094" spans="1:41" x14ac:dyDescent="0.3">
      <c r="A1094" s="68" t="s">
        <v>526</v>
      </c>
      <c r="B1094" s="20">
        <v>0</v>
      </c>
      <c r="C1094" s="20">
        <v>0</v>
      </c>
      <c r="D1094" s="20">
        <v>0.05</v>
      </c>
      <c r="E1094" t="s">
        <v>0</v>
      </c>
      <c r="F1094" t="s">
        <v>3</v>
      </c>
      <c r="G1094" s="39" t="e">
        <f t="shared" si="75"/>
        <v>#VALUE!</v>
      </c>
      <c r="H1094" t="s">
        <v>3</v>
      </c>
      <c r="K1094" t="s">
        <v>3</v>
      </c>
      <c r="L1094" s="57" t="str">
        <f>IF(OR(H_24!$F1094="---",H_24!$F1094="infeas",H_24!$F1094="inf"),"---",(H_24!$F1094/M1094)-1)</f>
        <v>---</v>
      </c>
      <c r="M1094" s="20">
        <f>Model_dem!L834</f>
        <v>820</v>
      </c>
      <c r="N1094">
        <f>Model_dem!G834</f>
        <v>820</v>
      </c>
      <c r="AE1094" t="s">
        <v>532</v>
      </c>
      <c r="AF1094">
        <v>3</v>
      </c>
      <c r="AG1094">
        <v>10</v>
      </c>
      <c r="AH1094">
        <v>0.2</v>
      </c>
      <c r="AI1094">
        <v>100</v>
      </c>
      <c r="AJ1094" t="s">
        <v>511</v>
      </c>
      <c r="AK1094" t="s">
        <v>511</v>
      </c>
      <c r="AL1094" t="s">
        <v>511</v>
      </c>
      <c r="AM1094" t="s">
        <v>511</v>
      </c>
      <c r="AN1094" t="s">
        <v>511</v>
      </c>
    </row>
    <row r="1095" spans="1:41" x14ac:dyDescent="0.3">
      <c r="A1095" s="65" t="s">
        <v>526</v>
      </c>
      <c r="B1095" s="66">
        <v>0</v>
      </c>
      <c r="C1095" s="66">
        <v>0</v>
      </c>
      <c r="D1095" s="66">
        <v>0.1</v>
      </c>
      <c r="E1095" t="s">
        <v>0</v>
      </c>
      <c r="F1095" t="s">
        <v>3</v>
      </c>
      <c r="G1095" s="39" t="e">
        <f t="shared" ref="G1095:G1158" si="76">IF(N1095="---","---",(F1095-N1095)/N1095)</f>
        <v>#VALUE!</v>
      </c>
      <c r="H1095" t="s">
        <v>3</v>
      </c>
      <c r="K1095" t="s">
        <v>3</v>
      </c>
      <c r="L1095" s="57" t="str">
        <f>IF(OR(H_24!$F1095="---",H_24!$F1095="infeas",H_24!$F1095="inf"),"---",(H_24!$F1095/M1095)-1)</f>
        <v>---</v>
      </c>
      <c r="M1095" s="20">
        <f>Model_dem!L835</f>
        <v>820</v>
      </c>
      <c r="N1095">
        <f>Model_dem!G835</f>
        <v>820</v>
      </c>
      <c r="AE1095" t="s">
        <v>532</v>
      </c>
      <c r="AF1095">
        <v>3</v>
      </c>
      <c r="AG1095">
        <v>25</v>
      </c>
      <c r="AH1095">
        <v>0.05</v>
      </c>
      <c r="AI1095">
        <v>100</v>
      </c>
      <c r="AJ1095">
        <v>1081</v>
      </c>
      <c r="AK1095">
        <v>315.32799999999997</v>
      </c>
      <c r="AL1095">
        <v>0</v>
      </c>
      <c r="AM1095">
        <v>21</v>
      </c>
      <c r="AN1095">
        <v>1800.52</v>
      </c>
      <c r="AO1095">
        <v>4172</v>
      </c>
    </row>
    <row r="1096" spans="1:41" x14ac:dyDescent="0.3">
      <c r="A1096" s="68" t="s">
        <v>526</v>
      </c>
      <c r="B1096" s="20">
        <v>0</v>
      </c>
      <c r="C1096" s="20">
        <v>0</v>
      </c>
      <c r="D1096" s="20">
        <v>0.15</v>
      </c>
      <c r="E1096" t="s">
        <v>0</v>
      </c>
      <c r="F1096" t="s">
        <v>3</v>
      </c>
      <c r="G1096" s="39" t="e">
        <f t="shared" si="76"/>
        <v>#VALUE!</v>
      </c>
      <c r="H1096" t="s">
        <v>3</v>
      </c>
      <c r="K1096" t="s">
        <v>3</v>
      </c>
      <c r="L1096" s="57" t="str">
        <f>IF(OR(H_24!$F1096="---",H_24!$F1096="infeas",H_24!$F1096="inf"),"---",(H_24!$F1096/M1096)-1)</f>
        <v>---</v>
      </c>
      <c r="M1096" s="20">
        <f>Model_dem!L836</f>
        <v>820</v>
      </c>
      <c r="N1096">
        <f>Model_dem!G836</f>
        <v>820</v>
      </c>
      <c r="AE1096" t="s">
        <v>532</v>
      </c>
      <c r="AF1096">
        <v>3</v>
      </c>
      <c r="AG1096">
        <v>25</v>
      </c>
      <c r="AH1096">
        <v>0.1</v>
      </c>
      <c r="AI1096">
        <v>100</v>
      </c>
      <c r="AJ1096" t="s">
        <v>511</v>
      </c>
      <c r="AK1096" t="s">
        <v>511</v>
      </c>
      <c r="AL1096" t="s">
        <v>511</v>
      </c>
      <c r="AM1096" t="s">
        <v>511</v>
      </c>
      <c r="AN1096" t="s">
        <v>511</v>
      </c>
    </row>
    <row r="1097" spans="1:41" x14ac:dyDescent="0.3">
      <c r="A1097" s="65" t="s">
        <v>526</v>
      </c>
      <c r="B1097" s="66">
        <v>0</v>
      </c>
      <c r="C1097" s="66">
        <v>0</v>
      </c>
      <c r="D1097" s="66">
        <v>0.2</v>
      </c>
      <c r="E1097" t="s">
        <v>0</v>
      </c>
      <c r="F1097" t="s">
        <v>3</v>
      </c>
      <c r="G1097" s="39" t="e">
        <f t="shared" si="76"/>
        <v>#VALUE!</v>
      </c>
      <c r="H1097" t="s">
        <v>3</v>
      </c>
      <c r="K1097" t="s">
        <v>3</v>
      </c>
      <c r="L1097" s="57" t="str">
        <f>IF(OR(H_24!$F1097="---",H_24!$F1097="infeas",H_24!$F1097="inf"),"---",(H_24!$F1097/M1097)-1)</f>
        <v>---</v>
      </c>
      <c r="M1097" s="20">
        <f>Model_dem!L837</f>
        <v>820</v>
      </c>
      <c r="N1097">
        <f>Model_dem!G837</f>
        <v>820</v>
      </c>
      <c r="AE1097" t="s">
        <v>532</v>
      </c>
      <c r="AF1097">
        <v>3</v>
      </c>
      <c r="AG1097">
        <v>25</v>
      </c>
      <c r="AH1097">
        <v>0.15</v>
      </c>
      <c r="AI1097">
        <v>100</v>
      </c>
      <c r="AJ1097" t="s">
        <v>511</v>
      </c>
      <c r="AK1097" t="s">
        <v>511</v>
      </c>
      <c r="AL1097" t="s">
        <v>511</v>
      </c>
      <c r="AM1097" t="s">
        <v>511</v>
      </c>
      <c r="AN1097" t="s">
        <v>511</v>
      </c>
    </row>
    <row r="1098" spans="1:41" x14ac:dyDescent="0.3">
      <c r="A1098" s="68" t="s">
        <v>526</v>
      </c>
      <c r="B1098" s="20">
        <v>1</v>
      </c>
      <c r="C1098" s="20">
        <v>5</v>
      </c>
      <c r="D1098" s="20">
        <v>0.05</v>
      </c>
      <c r="E1098" t="s">
        <v>0</v>
      </c>
      <c r="F1098" t="s">
        <v>3</v>
      </c>
      <c r="G1098" s="39" t="e">
        <f t="shared" si="76"/>
        <v>#VALUE!</v>
      </c>
      <c r="H1098" t="s">
        <v>3</v>
      </c>
      <c r="K1098" t="s">
        <v>3</v>
      </c>
      <c r="L1098" s="57" t="str">
        <f>IF(OR(H_24!$F1098="---",H_24!$F1098="infeas",H_24!$F1098="inf"),"---",(H_24!$F1098/M1098)-1)</f>
        <v>---</v>
      </c>
      <c r="M1098" s="20">
        <f>Model_dem!L838</f>
        <v>820</v>
      </c>
      <c r="N1098">
        <f>Model_dem!G838</f>
        <v>820</v>
      </c>
      <c r="AE1098" t="s">
        <v>532</v>
      </c>
      <c r="AF1098">
        <v>3</v>
      </c>
      <c r="AG1098">
        <v>25</v>
      </c>
      <c r="AH1098">
        <v>0.2</v>
      </c>
      <c r="AI1098">
        <v>100</v>
      </c>
      <c r="AJ1098" t="s">
        <v>511</v>
      </c>
      <c r="AK1098" t="s">
        <v>511</v>
      </c>
      <c r="AL1098" t="s">
        <v>511</v>
      </c>
      <c r="AM1098" t="s">
        <v>511</v>
      </c>
      <c r="AN1098" t="s">
        <v>511</v>
      </c>
    </row>
    <row r="1099" spans="1:41" x14ac:dyDescent="0.3">
      <c r="A1099" s="65" t="s">
        <v>526</v>
      </c>
      <c r="B1099" s="66">
        <v>1</v>
      </c>
      <c r="C1099" s="66">
        <v>5</v>
      </c>
      <c r="D1099" s="66">
        <v>0.1</v>
      </c>
      <c r="E1099" t="s">
        <v>0</v>
      </c>
      <c r="F1099" t="s">
        <v>3</v>
      </c>
      <c r="G1099" s="39" t="e">
        <f t="shared" si="76"/>
        <v>#VALUE!</v>
      </c>
      <c r="H1099" t="s">
        <v>3</v>
      </c>
      <c r="K1099" t="s">
        <v>3</v>
      </c>
      <c r="L1099" s="57" t="str">
        <f>IF(OR(H_24!$F1099="---",H_24!$F1099="infeas",H_24!$F1099="inf"),"---",(H_24!$F1099/M1099)-1)</f>
        <v>---</v>
      </c>
      <c r="M1099" s="20">
        <f>Model_dem!L839</f>
        <v>820</v>
      </c>
      <c r="N1099">
        <f>Model_dem!G839</f>
        <v>822</v>
      </c>
      <c r="AE1099" t="s">
        <v>532</v>
      </c>
      <c r="AF1099">
        <v>3</v>
      </c>
      <c r="AG1099">
        <v>50</v>
      </c>
      <c r="AH1099">
        <v>0.05</v>
      </c>
      <c r="AI1099">
        <v>100</v>
      </c>
      <c r="AJ1099">
        <v>1081</v>
      </c>
      <c r="AK1099">
        <v>512.45100000000002</v>
      </c>
      <c r="AL1099">
        <v>3</v>
      </c>
      <c r="AM1099">
        <v>23</v>
      </c>
      <c r="AN1099">
        <v>1800.02</v>
      </c>
      <c r="AO1099">
        <v>3952</v>
      </c>
    </row>
    <row r="1100" spans="1:41" x14ac:dyDescent="0.3">
      <c r="A1100" s="68" t="s">
        <v>526</v>
      </c>
      <c r="B1100" s="20">
        <v>1</v>
      </c>
      <c r="C1100" s="20">
        <v>5</v>
      </c>
      <c r="D1100" s="20">
        <v>0.15</v>
      </c>
      <c r="E1100" t="s">
        <v>0</v>
      </c>
      <c r="F1100" t="s">
        <v>3</v>
      </c>
      <c r="G1100" s="39" t="e">
        <f t="shared" si="76"/>
        <v>#VALUE!</v>
      </c>
      <c r="H1100" t="s">
        <v>3</v>
      </c>
      <c r="K1100" t="s">
        <v>3</v>
      </c>
      <c r="L1100" s="57" t="str">
        <f>IF(OR(H_24!$F1100="---",H_24!$F1100="infeas",H_24!$F1100="inf"),"---",(H_24!$F1100/M1100)-1)</f>
        <v>---</v>
      </c>
      <c r="M1100" s="20">
        <f>Model_dem!L840</f>
        <v>820</v>
      </c>
      <c r="N1100">
        <f>Model_dem!G840</f>
        <v>822</v>
      </c>
      <c r="AE1100" t="s">
        <v>532</v>
      </c>
      <c r="AF1100">
        <v>3</v>
      </c>
      <c r="AG1100">
        <v>50</v>
      </c>
      <c r="AH1100">
        <v>0.1</v>
      </c>
      <c r="AI1100">
        <v>100</v>
      </c>
      <c r="AJ1100" t="s">
        <v>511</v>
      </c>
      <c r="AK1100" t="s">
        <v>511</v>
      </c>
      <c r="AL1100" t="s">
        <v>511</v>
      </c>
      <c r="AM1100" t="s">
        <v>511</v>
      </c>
      <c r="AN1100" t="s">
        <v>511</v>
      </c>
    </row>
    <row r="1101" spans="1:41" x14ac:dyDescent="0.3">
      <c r="A1101" s="65" t="s">
        <v>526</v>
      </c>
      <c r="B1101" s="66">
        <v>1</v>
      </c>
      <c r="C1101" s="66">
        <v>5</v>
      </c>
      <c r="D1101" s="66">
        <v>0.2</v>
      </c>
      <c r="E1101" t="s">
        <v>0</v>
      </c>
      <c r="F1101" t="s">
        <v>3</v>
      </c>
      <c r="G1101" s="39" t="e">
        <f t="shared" si="76"/>
        <v>#VALUE!</v>
      </c>
      <c r="H1101" t="s">
        <v>3</v>
      </c>
      <c r="K1101" t="s">
        <v>3</v>
      </c>
      <c r="L1101" s="57" t="str">
        <f>IF(OR(H_24!$F1101="---",H_24!$F1101="infeas",H_24!$F1101="inf"),"---",(H_24!$F1101/M1101)-1)</f>
        <v>---</v>
      </c>
      <c r="M1101" s="20">
        <f>Model_dem!L841</f>
        <v>820</v>
      </c>
      <c r="N1101">
        <f>Model_dem!G841</f>
        <v>827</v>
      </c>
      <c r="AE1101" t="s">
        <v>532</v>
      </c>
      <c r="AF1101">
        <v>3</v>
      </c>
      <c r="AG1101">
        <v>50</v>
      </c>
      <c r="AH1101">
        <v>0.15</v>
      </c>
      <c r="AI1101">
        <v>100</v>
      </c>
      <c r="AJ1101" t="s">
        <v>511</v>
      </c>
      <c r="AK1101" t="s">
        <v>511</v>
      </c>
      <c r="AL1101" t="s">
        <v>511</v>
      </c>
      <c r="AM1101" t="s">
        <v>511</v>
      </c>
      <c r="AN1101" t="s">
        <v>511</v>
      </c>
    </row>
    <row r="1102" spans="1:41" x14ac:dyDescent="0.3">
      <c r="A1102" s="68" t="s">
        <v>526</v>
      </c>
      <c r="B1102" s="20">
        <v>1</v>
      </c>
      <c r="C1102" s="20">
        <v>10</v>
      </c>
      <c r="D1102" s="20">
        <v>0.05</v>
      </c>
      <c r="E1102" t="s">
        <v>0</v>
      </c>
      <c r="F1102" t="s">
        <v>3</v>
      </c>
      <c r="G1102" s="39" t="e">
        <f t="shared" si="76"/>
        <v>#VALUE!</v>
      </c>
      <c r="H1102" t="s">
        <v>3</v>
      </c>
      <c r="K1102" t="s">
        <v>3</v>
      </c>
      <c r="L1102" s="57" t="str">
        <f>IF(OR(H_24!$F1102="---",H_24!$F1102="infeas",H_24!$F1102="inf"),"---",(H_24!$F1102/M1102)-1)</f>
        <v>---</v>
      </c>
      <c r="M1102" s="20">
        <f>Model_dem!L842</f>
        <v>820</v>
      </c>
      <c r="N1102">
        <f>Model_dem!G842</f>
        <v>820</v>
      </c>
      <c r="AE1102" t="s">
        <v>532</v>
      </c>
      <c r="AF1102">
        <v>3</v>
      </c>
      <c r="AG1102">
        <v>50</v>
      </c>
      <c r="AH1102">
        <v>0.2</v>
      </c>
      <c r="AI1102">
        <v>100</v>
      </c>
      <c r="AJ1102" t="s">
        <v>511</v>
      </c>
      <c r="AK1102" t="s">
        <v>511</v>
      </c>
      <c r="AL1102" t="s">
        <v>511</v>
      </c>
      <c r="AM1102" t="s">
        <v>511</v>
      </c>
      <c r="AN1102" t="s">
        <v>511</v>
      </c>
    </row>
    <row r="1103" spans="1:41" x14ac:dyDescent="0.3">
      <c r="A1103" s="65" t="s">
        <v>526</v>
      </c>
      <c r="B1103" s="66">
        <v>1</v>
      </c>
      <c r="C1103" s="66">
        <v>10</v>
      </c>
      <c r="D1103" s="66">
        <v>0.1</v>
      </c>
      <c r="E1103" t="s">
        <v>0</v>
      </c>
      <c r="F1103" t="s">
        <v>3</v>
      </c>
      <c r="G1103" s="39" t="e">
        <f t="shared" si="76"/>
        <v>#VALUE!</v>
      </c>
      <c r="H1103" t="s">
        <v>3</v>
      </c>
      <c r="K1103" t="s">
        <v>3</v>
      </c>
      <c r="L1103" s="57" t="str">
        <f>IF(OR(H_24!$F1103="---",H_24!$F1103="infeas",H_24!$F1103="inf"),"---",(H_24!$F1103/M1103)-1)</f>
        <v>---</v>
      </c>
      <c r="M1103" s="20">
        <f>Model_dem!L843</f>
        <v>820</v>
      </c>
      <c r="N1103">
        <f>Model_dem!G843</f>
        <v>822</v>
      </c>
      <c r="AE1103" t="s">
        <v>19</v>
      </c>
      <c r="AF1103">
        <v>0</v>
      </c>
      <c r="AG1103">
        <v>0</v>
      </c>
      <c r="AH1103">
        <v>0.05</v>
      </c>
      <c r="AI1103">
        <v>100</v>
      </c>
      <c r="AJ1103">
        <v>17289</v>
      </c>
      <c r="AK1103">
        <v>196.14500000000001</v>
      </c>
      <c r="AL1103">
        <v>34</v>
      </c>
      <c r="AM1103">
        <v>564</v>
      </c>
      <c r="AN1103">
        <v>1800.02</v>
      </c>
      <c r="AO1103">
        <v>59654</v>
      </c>
    </row>
    <row r="1104" spans="1:41" x14ac:dyDescent="0.3">
      <c r="A1104" s="68" t="s">
        <v>526</v>
      </c>
      <c r="B1104" s="20">
        <v>1</v>
      </c>
      <c r="C1104" s="20">
        <v>10</v>
      </c>
      <c r="D1104" s="20">
        <v>0.15</v>
      </c>
      <c r="E1104" t="s">
        <v>0</v>
      </c>
      <c r="F1104" t="s">
        <v>3</v>
      </c>
      <c r="G1104" s="39" t="e">
        <f t="shared" si="76"/>
        <v>#VALUE!</v>
      </c>
      <c r="H1104" t="s">
        <v>3</v>
      </c>
      <c r="K1104" t="s">
        <v>3</v>
      </c>
      <c r="L1104" s="57" t="str">
        <f>IF(OR(H_24!$F1104="---",H_24!$F1104="infeas",H_24!$F1104="inf"),"---",(H_24!$F1104/M1104)-1)</f>
        <v>---</v>
      </c>
      <c r="M1104" s="20">
        <f>Model_dem!L844</f>
        <v>820</v>
      </c>
      <c r="N1104">
        <f>Model_dem!G844</f>
        <v>822</v>
      </c>
      <c r="AE1104" t="s">
        <v>19</v>
      </c>
      <c r="AF1104">
        <v>0</v>
      </c>
      <c r="AG1104">
        <v>0</v>
      </c>
      <c r="AH1104">
        <v>0.1</v>
      </c>
      <c r="AI1104">
        <v>100</v>
      </c>
      <c r="AJ1104">
        <v>17289</v>
      </c>
      <c r="AK1104">
        <v>37.4666</v>
      </c>
      <c r="AL1104">
        <v>2</v>
      </c>
      <c r="AM1104">
        <v>749</v>
      </c>
      <c r="AN1104">
        <v>1800</v>
      </c>
      <c r="AO1104">
        <v>62700</v>
      </c>
    </row>
    <row r="1105" spans="1:41" x14ac:dyDescent="0.3">
      <c r="A1105" s="65" t="s">
        <v>526</v>
      </c>
      <c r="B1105" s="66">
        <v>1</v>
      </c>
      <c r="C1105" s="66">
        <v>10</v>
      </c>
      <c r="D1105" s="66">
        <v>0.2</v>
      </c>
      <c r="E1105" t="s">
        <v>0</v>
      </c>
      <c r="F1105" t="s">
        <v>3</v>
      </c>
      <c r="G1105" s="39" t="e">
        <f t="shared" si="76"/>
        <v>#VALUE!</v>
      </c>
      <c r="H1105" t="s">
        <v>3</v>
      </c>
      <c r="K1105" t="s">
        <v>3</v>
      </c>
      <c r="L1105" s="57" t="str">
        <f>IF(OR(H_24!$F1105="---",H_24!$F1105="infeas",H_24!$F1105="inf"),"---",(H_24!$F1105/M1105)-1)</f>
        <v>---</v>
      </c>
      <c r="M1105" s="20">
        <f>Model_dem!L845</f>
        <v>820</v>
      </c>
      <c r="N1105">
        <f>Model_dem!G845</f>
        <v>827</v>
      </c>
      <c r="AE1105" t="s">
        <v>19</v>
      </c>
      <c r="AF1105">
        <v>0</v>
      </c>
      <c r="AG1105">
        <v>0</v>
      </c>
      <c r="AH1105">
        <v>0.15</v>
      </c>
      <c r="AI1105">
        <v>100</v>
      </c>
      <c r="AJ1105">
        <v>17289</v>
      </c>
      <c r="AK1105">
        <v>45.379100000000001</v>
      </c>
      <c r="AL1105">
        <v>3</v>
      </c>
      <c r="AM1105">
        <v>514</v>
      </c>
      <c r="AN1105">
        <v>1800.05</v>
      </c>
      <c r="AO1105">
        <v>48157</v>
      </c>
    </row>
    <row r="1106" spans="1:41" x14ac:dyDescent="0.3">
      <c r="A1106" s="68" t="s">
        <v>526</v>
      </c>
      <c r="B1106" s="20">
        <v>1</v>
      </c>
      <c r="C1106" s="20">
        <v>25</v>
      </c>
      <c r="D1106" s="20">
        <v>0.05</v>
      </c>
      <c r="E1106" t="s">
        <v>0</v>
      </c>
      <c r="F1106" t="s">
        <v>3</v>
      </c>
      <c r="G1106" s="39" t="e">
        <f t="shared" si="76"/>
        <v>#VALUE!</v>
      </c>
      <c r="H1106" t="s">
        <v>3</v>
      </c>
      <c r="K1106" t="s">
        <v>3</v>
      </c>
      <c r="L1106" s="57" t="str">
        <f>IF(OR(H_24!$F1106="---",H_24!$F1106="infeas",H_24!$F1106="inf"),"---",(H_24!$F1106/M1106)-1)</f>
        <v>---</v>
      </c>
      <c r="M1106" s="20">
        <f>Model_dem!L846</f>
        <v>820</v>
      </c>
      <c r="N1106">
        <f>Model_dem!G846</f>
        <v>822</v>
      </c>
      <c r="AE1106" t="s">
        <v>19</v>
      </c>
      <c r="AF1106">
        <v>0</v>
      </c>
      <c r="AG1106">
        <v>0</v>
      </c>
      <c r="AH1106">
        <v>0.2</v>
      </c>
      <c r="AI1106">
        <v>100</v>
      </c>
      <c r="AJ1106">
        <v>17289</v>
      </c>
      <c r="AK1106">
        <v>42.486699999999999</v>
      </c>
      <c r="AL1106">
        <v>8</v>
      </c>
      <c r="AM1106">
        <v>416</v>
      </c>
      <c r="AN1106">
        <v>1800.02</v>
      </c>
      <c r="AO1106">
        <v>49019</v>
      </c>
    </row>
    <row r="1107" spans="1:41" x14ac:dyDescent="0.3">
      <c r="A1107" s="65" t="s">
        <v>526</v>
      </c>
      <c r="B1107" s="66">
        <v>1</v>
      </c>
      <c r="C1107" s="66">
        <v>25</v>
      </c>
      <c r="D1107" s="66">
        <v>0.1</v>
      </c>
      <c r="E1107" t="s">
        <v>0</v>
      </c>
      <c r="F1107" t="s">
        <v>3</v>
      </c>
      <c r="G1107" s="39" t="e">
        <f t="shared" si="76"/>
        <v>#VALUE!</v>
      </c>
      <c r="H1107" t="s">
        <v>3</v>
      </c>
      <c r="K1107" t="s">
        <v>3</v>
      </c>
      <c r="L1107" s="57" t="str">
        <f>IF(OR(H_24!$F1107="---",H_24!$F1107="infeas",H_24!$F1107="inf"),"---",(H_24!$F1107/M1107)-1)</f>
        <v>---</v>
      </c>
      <c r="M1107" s="20">
        <f>Model_dem!L847</f>
        <v>820</v>
      </c>
      <c r="N1107">
        <f>Model_dem!G847</f>
        <v>832</v>
      </c>
      <c r="AE1107" t="s">
        <v>19</v>
      </c>
      <c r="AF1107">
        <v>1</v>
      </c>
      <c r="AG1107">
        <v>5</v>
      </c>
      <c r="AH1107">
        <v>0.05</v>
      </c>
      <c r="AI1107">
        <v>100</v>
      </c>
      <c r="AJ1107">
        <v>17629.599999999999</v>
      </c>
      <c r="AK1107">
        <v>135.69</v>
      </c>
      <c r="AL1107">
        <v>3</v>
      </c>
      <c r="AM1107">
        <v>80</v>
      </c>
      <c r="AN1107">
        <v>1800.11</v>
      </c>
      <c r="AO1107">
        <v>14458</v>
      </c>
    </row>
    <row r="1108" spans="1:41" x14ac:dyDescent="0.3">
      <c r="A1108" s="68" t="s">
        <v>526</v>
      </c>
      <c r="B1108" s="20">
        <v>1</v>
      </c>
      <c r="C1108" s="20">
        <v>25</v>
      </c>
      <c r="D1108" s="20">
        <v>0.15</v>
      </c>
      <c r="E1108" t="s">
        <v>0</v>
      </c>
      <c r="F1108" t="s">
        <v>3</v>
      </c>
      <c r="G1108" s="39" t="e">
        <f t="shared" si="76"/>
        <v>#VALUE!</v>
      </c>
      <c r="H1108" t="s">
        <v>3</v>
      </c>
      <c r="K1108" t="s">
        <v>3</v>
      </c>
      <c r="L1108" s="57" t="str">
        <f>IF(OR(H_24!$F1108="---",H_24!$F1108="infeas",H_24!$F1108="inf"),"---",(H_24!$F1108/M1108)-1)</f>
        <v>---</v>
      </c>
      <c r="M1108" s="20">
        <f>Model_dem!L848</f>
        <v>820</v>
      </c>
      <c r="N1108">
        <f>Model_dem!G848</f>
        <v>835</v>
      </c>
      <c r="P1108" t="str">
        <f>IF(OR(H_24!$Q1108&lt;&gt;A1108,R1108&lt;&gt;B1108,S1108&lt;&gt;C1108,T1108&lt;&gt;D1108),"Aqui", " ")</f>
        <v>Aqui</v>
      </c>
      <c r="Q1108" s="68"/>
      <c r="R1108" s="20"/>
      <c r="S1108" s="20"/>
      <c r="T1108" s="20"/>
      <c r="U1108" s="20"/>
      <c r="V1108" s="20"/>
      <c r="W1108" s="20"/>
      <c r="X1108" s="20"/>
      <c r="Y1108" s="20"/>
      <c r="Z1108" s="20"/>
      <c r="AA1108" s="23"/>
      <c r="AE1108" t="s">
        <v>19</v>
      </c>
      <c r="AF1108">
        <v>1</v>
      </c>
      <c r="AG1108">
        <v>5</v>
      </c>
      <c r="AH1108">
        <v>0.1</v>
      </c>
      <c r="AI1108">
        <v>100</v>
      </c>
      <c r="AJ1108">
        <v>17941.8</v>
      </c>
      <c r="AK1108">
        <v>734.46900000000005</v>
      </c>
      <c r="AL1108">
        <v>49</v>
      </c>
      <c r="AM1108">
        <v>167</v>
      </c>
      <c r="AN1108">
        <v>1800.02</v>
      </c>
      <c r="AO1108">
        <v>14299</v>
      </c>
    </row>
    <row r="1109" spans="1:41" x14ac:dyDescent="0.3">
      <c r="A1109" s="65" t="s">
        <v>526</v>
      </c>
      <c r="B1109" s="66">
        <v>1</v>
      </c>
      <c r="C1109" s="66">
        <v>25</v>
      </c>
      <c r="D1109" s="66">
        <v>0.2</v>
      </c>
      <c r="E1109" t="s">
        <v>2</v>
      </c>
      <c r="F1109" t="s">
        <v>3</v>
      </c>
      <c r="G1109" s="39" t="str">
        <f t="shared" si="76"/>
        <v>---</v>
      </c>
      <c r="H1109" t="s">
        <v>3</v>
      </c>
      <c r="K1109" t="s">
        <v>3</v>
      </c>
      <c r="L1109" s="57" t="str">
        <f>IF(OR(H_24!$F1109="---",H_24!$F1109="infeas",H_24!$F1109="inf"),"---",(H_24!$F1109/M1109)-1)</f>
        <v>---</v>
      </c>
      <c r="M1109" s="20">
        <f>Model_dem!L849</f>
        <v>820</v>
      </c>
      <c r="N1109" t="str">
        <f>Model_dem!G849</f>
        <v>---</v>
      </c>
      <c r="P1109" t="str">
        <f>IF(OR(H_24!$Q1109&lt;&gt;A1109,R1109&lt;&gt;B1109,S1109&lt;&gt;C1109,T1109&lt;&gt;D1109),"Aqui", " ")</f>
        <v>Aqui</v>
      </c>
      <c r="Q1109" s="68"/>
      <c r="R1109" s="20"/>
      <c r="S1109" s="20"/>
      <c r="T1109" s="20"/>
      <c r="U1109" s="20"/>
      <c r="V1109" s="20"/>
      <c r="W1109" s="20"/>
      <c r="X1109" s="20"/>
      <c r="Y1109" s="20"/>
      <c r="Z1109" s="20"/>
      <c r="AA1109" s="23"/>
      <c r="AE1109" t="s">
        <v>19</v>
      </c>
      <c r="AF1109">
        <v>1</v>
      </c>
      <c r="AG1109">
        <v>5</v>
      </c>
      <c r="AH1109">
        <v>0.15</v>
      </c>
      <c r="AI1109">
        <v>100</v>
      </c>
      <c r="AJ1109" t="s">
        <v>511</v>
      </c>
      <c r="AK1109" t="s">
        <v>511</v>
      </c>
      <c r="AL1109" t="s">
        <v>511</v>
      </c>
      <c r="AM1109" t="s">
        <v>511</v>
      </c>
      <c r="AN1109" t="s">
        <v>511</v>
      </c>
    </row>
    <row r="1110" spans="1:41" x14ac:dyDescent="0.3">
      <c r="A1110" s="68" t="s">
        <v>526</v>
      </c>
      <c r="B1110" s="20">
        <v>1</v>
      </c>
      <c r="C1110" s="20">
        <v>50</v>
      </c>
      <c r="D1110" s="20">
        <v>0.05</v>
      </c>
      <c r="E1110" t="s">
        <v>0</v>
      </c>
      <c r="F1110" t="s">
        <v>3</v>
      </c>
      <c r="G1110" s="39" t="e">
        <f t="shared" si="76"/>
        <v>#VALUE!</v>
      </c>
      <c r="H1110" t="s">
        <v>3</v>
      </c>
      <c r="K1110" t="s">
        <v>3</v>
      </c>
      <c r="L1110" s="57" t="str">
        <f>IF(OR(H_24!$F1110="---",H_24!$F1110="infeas",H_24!$F1110="inf"),"---",(H_24!$F1110/M1110)-1)</f>
        <v>---</v>
      </c>
      <c r="M1110" s="20">
        <f>Model_dem!L850</f>
        <v>820</v>
      </c>
      <c r="N1110">
        <f>Model_dem!G850</f>
        <v>827</v>
      </c>
      <c r="P1110" t="str">
        <f>IF(OR(H_24!$Q1110&lt;&gt;A1110,R1110&lt;&gt;B1110,S1110&lt;&gt;C1110,T1110&lt;&gt;D1110),"Aqui", " ")</f>
        <v>Aqui</v>
      </c>
      <c r="Q1110" s="68"/>
      <c r="R1110" s="20"/>
      <c r="S1110" s="20"/>
      <c r="T1110" s="20"/>
      <c r="U1110" s="20"/>
      <c r="V1110" s="20"/>
      <c r="W1110" s="20"/>
      <c r="X1110" s="20"/>
      <c r="Y1110" s="20"/>
      <c r="Z1110" s="20"/>
      <c r="AA1110" s="23"/>
      <c r="AE1110" t="s">
        <v>19</v>
      </c>
      <c r="AF1110">
        <v>1</v>
      </c>
      <c r="AG1110">
        <v>5</v>
      </c>
      <c r="AH1110">
        <v>0.2</v>
      </c>
      <c r="AI1110">
        <v>100</v>
      </c>
      <c r="AJ1110" t="s">
        <v>511</v>
      </c>
      <c r="AK1110" t="s">
        <v>511</v>
      </c>
      <c r="AL1110" t="s">
        <v>511</v>
      </c>
      <c r="AM1110" t="s">
        <v>511</v>
      </c>
      <c r="AN1110" t="s">
        <v>511</v>
      </c>
    </row>
    <row r="1111" spans="1:41" x14ac:dyDescent="0.3">
      <c r="A1111" s="65" t="s">
        <v>526</v>
      </c>
      <c r="B1111" s="66">
        <v>1</v>
      </c>
      <c r="C1111" s="66">
        <v>50</v>
      </c>
      <c r="D1111" s="66">
        <v>0.1</v>
      </c>
      <c r="E1111" t="s">
        <v>0</v>
      </c>
      <c r="F1111" t="s">
        <v>3</v>
      </c>
      <c r="G1111" s="39" t="e">
        <f t="shared" si="76"/>
        <v>#VALUE!</v>
      </c>
      <c r="H1111" t="s">
        <v>3</v>
      </c>
      <c r="K1111" t="s">
        <v>3</v>
      </c>
      <c r="L1111" s="57" t="str">
        <f>IF(OR(H_24!$F1111="---",H_24!$F1111="infeas",H_24!$F1111="inf"),"---",(H_24!$F1111/M1111)-1)</f>
        <v>---</v>
      </c>
      <c r="M1111" s="20">
        <f>Model_dem!L851</f>
        <v>820</v>
      </c>
      <c r="N1111">
        <f>Model_dem!G851</f>
        <v>835</v>
      </c>
      <c r="P1111" t="str">
        <f>IF(OR(H_24!$Q1111&lt;&gt;A1111,R1111&lt;&gt;B1111,S1111&lt;&gt;C1111,T1111&lt;&gt;D1111),"Aqui", " ")</f>
        <v>Aqui</v>
      </c>
      <c r="Q1111" s="68"/>
      <c r="R1111" s="20"/>
      <c r="S1111" s="20"/>
      <c r="T1111" s="20"/>
      <c r="U1111" s="20"/>
      <c r="V1111" s="20"/>
      <c r="W1111" s="20"/>
      <c r="X1111" s="20"/>
      <c r="Y1111" s="20"/>
      <c r="Z1111" s="20"/>
      <c r="AA1111" s="23"/>
      <c r="AE1111" t="s">
        <v>19</v>
      </c>
      <c r="AF1111">
        <v>1</v>
      </c>
      <c r="AG1111">
        <v>10</v>
      </c>
      <c r="AH1111">
        <v>0.05</v>
      </c>
      <c r="AI1111">
        <v>100</v>
      </c>
      <c r="AJ1111">
        <v>17629.599999999999</v>
      </c>
      <c r="AK1111">
        <v>169.71899999999999</v>
      </c>
      <c r="AL1111">
        <v>4</v>
      </c>
      <c r="AM1111">
        <v>58</v>
      </c>
      <c r="AN1111">
        <v>1800.16</v>
      </c>
      <c r="AO1111">
        <v>11832</v>
      </c>
    </row>
    <row r="1112" spans="1:41" x14ac:dyDescent="0.3">
      <c r="A1112" s="68" t="s">
        <v>526</v>
      </c>
      <c r="B1112" s="20">
        <v>1</v>
      </c>
      <c r="C1112" s="20">
        <v>50</v>
      </c>
      <c r="D1112" s="20">
        <v>0.15</v>
      </c>
      <c r="E1112" t="s">
        <v>2</v>
      </c>
      <c r="F1112" t="s">
        <v>3</v>
      </c>
      <c r="G1112" s="39" t="str">
        <f t="shared" si="76"/>
        <v>---</v>
      </c>
      <c r="H1112" t="s">
        <v>3</v>
      </c>
      <c r="K1112" t="s">
        <v>3</v>
      </c>
      <c r="L1112" s="57" t="str">
        <f>IF(OR(H_24!$F1112="---",H_24!$F1112="infeas",H_24!$F1112="inf"),"---",(H_24!$F1112/M1112)-1)</f>
        <v>---</v>
      </c>
      <c r="M1112" s="20">
        <f>Model_dem!L852</f>
        <v>820</v>
      </c>
      <c r="N1112" t="str">
        <f>Model_dem!G852</f>
        <v>---</v>
      </c>
      <c r="P1112" t="str">
        <f>IF(OR(H_24!$Q1112&lt;&gt;A1112,R1112&lt;&gt;B1112,S1112&lt;&gt;C1112,T1112&lt;&gt;D1112),"Aqui", " ")</f>
        <v>Aqui</v>
      </c>
      <c r="Q1112" s="68"/>
      <c r="R1112" s="20"/>
      <c r="S1112" s="20"/>
      <c r="T1112" s="20"/>
      <c r="U1112" s="20"/>
      <c r="V1112" s="20"/>
      <c r="W1112" s="20"/>
      <c r="X1112" s="20"/>
      <c r="Y1112" s="20"/>
      <c r="Z1112" s="20"/>
      <c r="AA1112" s="23"/>
      <c r="AE1112" t="s">
        <v>19</v>
      </c>
      <c r="AF1112">
        <v>1</v>
      </c>
      <c r="AG1112">
        <v>10</v>
      </c>
      <c r="AH1112">
        <v>0.1</v>
      </c>
      <c r="AI1112">
        <v>100</v>
      </c>
      <c r="AJ1112">
        <v>17941.8</v>
      </c>
      <c r="AK1112">
        <v>564.51400000000001</v>
      </c>
      <c r="AL1112">
        <v>38</v>
      </c>
      <c r="AM1112">
        <v>149</v>
      </c>
      <c r="AN1112">
        <v>1800.05</v>
      </c>
      <c r="AO1112">
        <v>14938</v>
      </c>
    </row>
    <row r="1113" spans="1:41" x14ac:dyDescent="0.3">
      <c r="A1113" s="65" t="s">
        <v>526</v>
      </c>
      <c r="B1113" s="66">
        <v>1</v>
      </c>
      <c r="C1113" s="66">
        <v>50</v>
      </c>
      <c r="D1113" s="66">
        <v>0.2</v>
      </c>
      <c r="E1113" t="s">
        <v>2</v>
      </c>
      <c r="F1113" t="s">
        <v>3</v>
      </c>
      <c r="G1113" s="39" t="str">
        <f t="shared" si="76"/>
        <v>---</v>
      </c>
      <c r="H1113" t="s">
        <v>3</v>
      </c>
      <c r="K1113" t="s">
        <v>3</v>
      </c>
      <c r="L1113" s="57" t="str">
        <f>IF(OR(H_24!$F1113="---",H_24!$F1113="infeas",H_24!$F1113="inf"),"---",(H_24!$F1113/M1113)-1)</f>
        <v>---</v>
      </c>
      <c r="M1113" s="20">
        <f>Model_dem!L853</f>
        <v>820</v>
      </c>
      <c r="N1113" t="str">
        <f>Model_dem!G853</f>
        <v>---</v>
      </c>
      <c r="P1113" t="str">
        <f>IF(OR(H_24!$Q1113&lt;&gt;A1113,R1113&lt;&gt;B1113,S1113&lt;&gt;C1113,T1113&lt;&gt;D1113),"Aqui", " ")</f>
        <v>Aqui</v>
      </c>
      <c r="Q1113" s="68"/>
      <c r="R1113" s="20"/>
      <c r="S1113" s="20"/>
      <c r="T1113" s="20"/>
      <c r="U1113" s="20"/>
      <c r="V1113" s="20"/>
      <c r="W1113" s="20"/>
      <c r="X1113" s="20"/>
      <c r="Y1113" s="20"/>
      <c r="Z1113" s="20"/>
      <c r="AA1113" s="23"/>
      <c r="AE1113" t="s">
        <v>19</v>
      </c>
      <c r="AF1113">
        <v>1</v>
      </c>
      <c r="AG1113">
        <v>10</v>
      </c>
      <c r="AH1113">
        <v>0.15</v>
      </c>
      <c r="AI1113">
        <v>100</v>
      </c>
      <c r="AJ1113" t="s">
        <v>511</v>
      </c>
      <c r="AK1113" t="s">
        <v>511</v>
      </c>
      <c r="AL1113" t="s">
        <v>511</v>
      </c>
      <c r="AM1113" t="s">
        <v>511</v>
      </c>
      <c r="AN1113" t="s">
        <v>511</v>
      </c>
    </row>
    <row r="1114" spans="1:41" x14ac:dyDescent="0.3">
      <c r="A1114" s="68" t="s">
        <v>526</v>
      </c>
      <c r="B1114" s="20">
        <v>2</v>
      </c>
      <c r="C1114" s="20">
        <v>5</v>
      </c>
      <c r="D1114" s="20">
        <v>0.05</v>
      </c>
      <c r="E1114" t="s">
        <v>0</v>
      </c>
      <c r="F1114" t="s">
        <v>3</v>
      </c>
      <c r="G1114" s="39" t="e">
        <f t="shared" si="76"/>
        <v>#VALUE!</v>
      </c>
      <c r="H1114" t="s">
        <v>3</v>
      </c>
      <c r="K1114" t="s">
        <v>3</v>
      </c>
      <c r="L1114" s="57" t="str">
        <f>IF(OR(H_24!$F1114="---",H_24!$F1114="infeas",H_24!$F1114="inf"),"---",(H_24!$F1114/M1114)-1)</f>
        <v>---</v>
      </c>
      <c r="M1114" s="20">
        <f>Model_dem!L854</f>
        <v>820</v>
      </c>
      <c r="N1114">
        <f>Model_dem!G854</f>
        <v>822</v>
      </c>
      <c r="P1114" t="str">
        <f>IF(OR(H_24!$Q1114&lt;&gt;A1114,R1114&lt;&gt;B1114,S1114&lt;&gt;C1114,T1114&lt;&gt;D1114),"Aqui", " ")</f>
        <v>Aqui</v>
      </c>
      <c r="Q1114" s="68"/>
      <c r="R1114" s="20"/>
      <c r="S1114" s="20"/>
      <c r="T1114" s="20"/>
      <c r="U1114" s="20"/>
      <c r="V1114" s="20"/>
      <c r="W1114" s="20"/>
      <c r="X1114" s="20"/>
      <c r="Y1114" s="20"/>
      <c r="Z1114" s="20"/>
      <c r="AA1114" s="23"/>
      <c r="AE1114" t="s">
        <v>19</v>
      </c>
      <c r="AF1114">
        <v>1</v>
      </c>
      <c r="AG1114">
        <v>10</v>
      </c>
      <c r="AH1114">
        <v>0.2</v>
      </c>
      <c r="AI1114">
        <v>100</v>
      </c>
      <c r="AJ1114" t="s">
        <v>511</v>
      </c>
      <c r="AK1114" t="s">
        <v>511</v>
      </c>
      <c r="AL1114" t="s">
        <v>511</v>
      </c>
      <c r="AM1114" t="s">
        <v>511</v>
      </c>
      <c r="AN1114" t="s">
        <v>511</v>
      </c>
    </row>
    <row r="1115" spans="1:41" x14ac:dyDescent="0.3">
      <c r="A1115" s="65" t="s">
        <v>526</v>
      </c>
      <c r="B1115" s="66">
        <v>2</v>
      </c>
      <c r="C1115" s="66">
        <v>5</v>
      </c>
      <c r="D1115" s="66">
        <v>0.1</v>
      </c>
      <c r="E1115" t="s">
        <v>0</v>
      </c>
      <c r="F1115" t="s">
        <v>3</v>
      </c>
      <c r="G1115" s="39" t="e">
        <f t="shared" si="76"/>
        <v>#VALUE!</v>
      </c>
      <c r="H1115" t="s">
        <v>3</v>
      </c>
      <c r="K1115" t="s">
        <v>3</v>
      </c>
      <c r="L1115" s="57" t="str">
        <f>IF(OR(H_24!$F1115="---",H_24!$F1115="infeas",H_24!$F1115="inf"),"---",(H_24!$F1115/M1115)-1)</f>
        <v>---</v>
      </c>
      <c r="M1115" s="20">
        <f>Model_dem!L855</f>
        <v>820</v>
      </c>
      <c r="N1115">
        <f>Model_dem!G855</f>
        <v>822</v>
      </c>
      <c r="P1115" t="str">
        <f>IF(OR(H_24!$Q1115&lt;&gt;A1115,R1115&lt;&gt;B1115,S1115&lt;&gt;C1115,T1115&lt;&gt;D1115),"Aqui", " ")</f>
        <v>Aqui</v>
      </c>
      <c r="Q1115" s="68"/>
      <c r="R1115" s="20"/>
      <c r="S1115" s="20"/>
      <c r="T1115" s="20"/>
      <c r="U1115" s="20"/>
      <c r="V1115" s="20"/>
      <c r="W1115" s="20"/>
      <c r="X1115" s="20"/>
      <c r="Y1115" s="20"/>
      <c r="Z1115" s="20"/>
      <c r="AA1115" s="23"/>
      <c r="AE1115" t="s">
        <v>19</v>
      </c>
      <c r="AF1115">
        <v>1</v>
      </c>
      <c r="AG1115">
        <v>25</v>
      </c>
      <c r="AH1115">
        <v>0.05</v>
      </c>
      <c r="AI1115">
        <v>100</v>
      </c>
      <c r="AJ1115">
        <v>17729.3</v>
      </c>
      <c r="AK1115">
        <v>307.346</v>
      </c>
      <c r="AL1115">
        <v>5</v>
      </c>
      <c r="AM1115">
        <v>44</v>
      </c>
      <c r="AN1115">
        <v>1800.57</v>
      </c>
      <c r="AO1115">
        <v>8471</v>
      </c>
    </row>
    <row r="1116" spans="1:41" x14ac:dyDescent="0.3">
      <c r="A1116" s="68" t="s">
        <v>526</v>
      </c>
      <c r="B1116" s="20">
        <v>2</v>
      </c>
      <c r="C1116" s="20">
        <v>5</v>
      </c>
      <c r="D1116" s="20">
        <v>0.15</v>
      </c>
      <c r="E1116" t="s">
        <v>0</v>
      </c>
      <c r="F1116" t="s">
        <v>3</v>
      </c>
      <c r="G1116" s="39" t="e">
        <f t="shared" si="76"/>
        <v>#VALUE!</v>
      </c>
      <c r="H1116" t="s">
        <v>3</v>
      </c>
      <c r="K1116" t="s">
        <v>3</v>
      </c>
      <c r="L1116" s="57" t="str">
        <f>IF(OR(H_24!$F1116="---",H_24!$F1116="infeas",H_24!$F1116="inf"),"---",(H_24!$F1116/M1116)-1)</f>
        <v>---</v>
      </c>
      <c r="M1116" s="20">
        <f>Model_dem!L856</f>
        <v>820</v>
      </c>
      <c r="N1116">
        <f>Model_dem!G856</f>
        <v>822</v>
      </c>
      <c r="P1116" t="str">
        <f>IF(OR(H_24!$Q1116&lt;&gt;A1116,R1116&lt;&gt;B1116,S1116&lt;&gt;C1116,T1116&lt;&gt;D1116),"Aqui", " ")</f>
        <v>Aqui</v>
      </c>
      <c r="Q1116" s="68"/>
      <c r="R1116" s="20"/>
      <c r="S1116" s="20"/>
      <c r="T1116" s="20"/>
      <c r="U1116" s="20"/>
      <c r="V1116" s="20"/>
      <c r="W1116" s="20"/>
      <c r="X1116" s="20"/>
      <c r="Y1116" s="20"/>
      <c r="Z1116" s="20"/>
      <c r="AA1116" s="23"/>
      <c r="AE1116" t="s">
        <v>19</v>
      </c>
      <c r="AF1116">
        <v>1</v>
      </c>
      <c r="AG1116">
        <v>25</v>
      </c>
      <c r="AH1116">
        <v>0.1</v>
      </c>
      <c r="AI1116">
        <v>100</v>
      </c>
      <c r="AJ1116">
        <v>17969.8</v>
      </c>
      <c r="AK1116">
        <v>1519.35</v>
      </c>
      <c r="AL1116">
        <v>53</v>
      </c>
      <c r="AM1116">
        <v>71</v>
      </c>
      <c r="AN1116">
        <v>1800.14</v>
      </c>
      <c r="AO1116">
        <v>8883</v>
      </c>
    </row>
    <row r="1117" spans="1:41" x14ac:dyDescent="0.3">
      <c r="A1117" s="65" t="s">
        <v>526</v>
      </c>
      <c r="B1117" s="66">
        <v>2</v>
      </c>
      <c r="C1117" s="66">
        <v>5</v>
      </c>
      <c r="D1117" s="66">
        <v>0.2</v>
      </c>
      <c r="E1117" t="s">
        <v>0</v>
      </c>
      <c r="F1117" t="s">
        <v>3</v>
      </c>
      <c r="G1117" s="39" t="e">
        <f t="shared" si="76"/>
        <v>#VALUE!</v>
      </c>
      <c r="H1117" t="s">
        <v>3</v>
      </c>
      <c r="K1117" t="s">
        <v>3</v>
      </c>
      <c r="L1117" s="57" t="str">
        <f>IF(OR(H_24!$F1117="---",H_24!$F1117="infeas",H_24!$F1117="inf"),"---",(H_24!$F1117/M1117)-1)</f>
        <v>---</v>
      </c>
      <c r="M1117" s="20">
        <f>Model_dem!L857</f>
        <v>820</v>
      </c>
      <c r="N1117">
        <f>Model_dem!G857</f>
        <v>822</v>
      </c>
      <c r="P1117" t="str">
        <f>IF(OR(H_24!$Q1117&lt;&gt;A1117,R1117&lt;&gt;B1117,S1117&lt;&gt;C1117,T1117&lt;&gt;D1117),"Aqui", " ")</f>
        <v>Aqui</v>
      </c>
      <c r="Q1117" s="68"/>
      <c r="R1117" s="20"/>
      <c r="S1117" s="20"/>
      <c r="T1117" s="20"/>
      <c r="U1117" s="20"/>
      <c r="V1117" s="20"/>
      <c r="W1117" s="20"/>
      <c r="X1117" s="20"/>
      <c r="Y1117" s="20"/>
      <c r="Z1117" s="20"/>
      <c r="AA1117" s="23"/>
      <c r="AE1117" t="s">
        <v>19</v>
      </c>
      <c r="AF1117">
        <v>1</v>
      </c>
      <c r="AG1117">
        <v>25</v>
      </c>
      <c r="AH1117">
        <v>0.15</v>
      </c>
      <c r="AI1117">
        <v>100</v>
      </c>
      <c r="AJ1117" t="s">
        <v>511</v>
      </c>
      <c r="AK1117" t="s">
        <v>511</v>
      </c>
      <c r="AL1117" t="s">
        <v>511</v>
      </c>
      <c r="AM1117" t="s">
        <v>511</v>
      </c>
      <c r="AN1117" t="s">
        <v>511</v>
      </c>
    </row>
    <row r="1118" spans="1:41" x14ac:dyDescent="0.3">
      <c r="A1118" s="68" t="s">
        <v>526</v>
      </c>
      <c r="B1118" s="20">
        <v>2</v>
      </c>
      <c r="C1118" s="20">
        <v>10</v>
      </c>
      <c r="D1118" s="20">
        <v>0.05</v>
      </c>
      <c r="E1118" t="s">
        <v>0</v>
      </c>
      <c r="F1118" t="s">
        <v>3</v>
      </c>
      <c r="G1118" s="39" t="e">
        <f t="shared" si="76"/>
        <v>#VALUE!</v>
      </c>
      <c r="H1118" t="s">
        <v>3</v>
      </c>
      <c r="K1118" t="s">
        <v>3</v>
      </c>
      <c r="L1118" s="57" t="str">
        <f>IF(OR(H_24!$F1118="---",H_24!$F1118="infeas",H_24!$F1118="inf"),"---",(H_24!$F1118/M1118)-1)</f>
        <v>---</v>
      </c>
      <c r="M1118" s="20">
        <f>Model_dem!L858</f>
        <v>820</v>
      </c>
      <c r="N1118">
        <f>Model_dem!G858</f>
        <v>822</v>
      </c>
      <c r="P1118" t="str">
        <f>IF(OR(H_24!$Q1118&lt;&gt;A1118,R1118&lt;&gt;B1118,S1118&lt;&gt;C1118,T1118&lt;&gt;D1118),"Aqui", " ")</f>
        <v>Aqui</v>
      </c>
      <c r="Q1118" s="68"/>
      <c r="R1118" s="20"/>
      <c r="S1118" s="20"/>
      <c r="T1118" s="20"/>
      <c r="U1118" s="20"/>
      <c r="V1118" s="20"/>
      <c r="W1118" s="20"/>
      <c r="X1118" s="20"/>
      <c r="Y1118" s="20"/>
      <c r="Z1118" s="20"/>
      <c r="AA1118" s="23"/>
      <c r="AE1118" t="s">
        <v>19</v>
      </c>
      <c r="AF1118">
        <v>1</v>
      </c>
      <c r="AG1118">
        <v>25</v>
      </c>
      <c r="AH1118">
        <v>0.2</v>
      </c>
      <c r="AI1118">
        <v>100</v>
      </c>
      <c r="AJ1118" t="s">
        <v>511</v>
      </c>
      <c r="AK1118" t="s">
        <v>511</v>
      </c>
      <c r="AL1118" t="s">
        <v>511</v>
      </c>
      <c r="AM1118" t="s">
        <v>511</v>
      </c>
      <c r="AN1118" t="s">
        <v>511</v>
      </c>
    </row>
    <row r="1119" spans="1:41" x14ac:dyDescent="0.3">
      <c r="A1119" s="65" t="s">
        <v>526</v>
      </c>
      <c r="B1119" s="66">
        <v>2</v>
      </c>
      <c r="C1119" s="66">
        <v>10</v>
      </c>
      <c r="D1119" s="66">
        <v>0.1</v>
      </c>
      <c r="E1119" t="s">
        <v>0</v>
      </c>
      <c r="F1119" t="s">
        <v>3</v>
      </c>
      <c r="G1119" s="39" t="e">
        <f t="shared" si="76"/>
        <v>#VALUE!</v>
      </c>
      <c r="H1119" t="s">
        <v>3</v>
      </c>
      <c r="K1119" t="s">
        <v>3</v>
      </c>
      <c r="L1119" s="57" t="str">
        <f>IF(OR(H_24!$F1119="---",H_24!$F1119="infeas",H_24!$F1119="inf"),"---",(H_24!$F1119/M1119)-1)</f>
        <v>---</v>
      </c>
      <c r="M1119" s="20">
        <f>Model_dem!L859</f>
        <v>820</v>
      </c>
      <c r="N1119">
        <f>Model_dem!G859</f>
        <v>822</v>
      </c>
      <c r="P1119" t="str">
        <f>IF(OR(H_24!$Q1119&lt;&gt;A1119,R1119&lt;&gt;B1119,S1119&lt;&gt;C1119,T1119&lt;&gt;D1119),"Aqui", " ")</f>
        <v>Aqui</v>
      </c>
      <c r="Q1119" s="68"/>
      <c r="R1119" s="20"/>
      <c r="S1119" s="20"/>
      <c r="T1119" s="20"/>
      <c r="U1119" s="20"/>
      <c r="V1119" s="20"/>
      <c r="W1119" s="20"/>
      <c r="X1119" s="20"/>
      <c r="Y1119" s="20"/>
      <c r="Z1119" s="20"/>
      <c r="AA1119" s="23"/>
      <c r="AE1119" t="s">
        <v>19</v>
      </c>
      <c r="AF1119">
        <v>1</v>
      </c>
      <c r="AG1119">
        <v>50</v>
      </c>
      <c r="AH1119">
        <v>0.05</v>
      </c>
      <c r="AI1119">
        <v>100</v>
      </c>
      <c r="AJ1119">
        <v>17729.3</v>
      </c>
      <c r="AK1119">
        <v>256.416</v>
      </c>
      <c r="AL1119">
        <v>6</v>
      </c>
      <c r="AM1119">
        <v>39</v>
      </c>
      <c r="AN1119">
        <v>1800.08</v>
      </c>
      <c r="AO1119">
        <v>8254</v>
      </c>
    </row>
    <row r="1120" spans="1:41" x14ac:dyDescent="0.3">
      <c r="A1120" s="68" t="s">
        <v>526</v>
      </c>
      <c r="B1120" s="20">
        <v>2</v>
      </c>
      <c r="C1120" s="20">
        <v>10</v>
      </c>
      <c r="D1120" s="20">
        <v>0.15</v>
      </c>
      <c r="E1120" t="s">
        <v>0</v>
      </c>
      <c r="F1120" t="s">
        <v>3</v>
      </c>
      <c r="G1120" s="39" t="e">
        <f t="shared" si="76"/>
        <v>#VALUE!</v>
      </c>
      <c r="H1120" t="s">
        <v>3</v>
      </c>
      <c r="K1120" t="s">
        <v>3</v>
      </c>
      <c r="L1120" s="57" t="str">
        <f>IF(OR(H_24!$F1120="---",H_24!$F1120="infeas",H_24!$F1120="inf"),"---",(H_24!$F1120/M1120)-1)</f>
        <v>---</v>
      </c>
      <c r="M1120" s="20">
        <f>Model_dem!L860</f>
        <v>820</v>
      </c>
      <c r="N1120">
        <f>Model_dem!G860</f>
        <v>827</v>
      </c>
      <c r="P1120" t="str">
        <f>IF(OR(H_24!$Q1120&lt;&gt;A1120,R1120&lt;&gt;B1120,S1120&lt;&gt;C1120,T1120&lt;&gt;D1120),"Aqui", " ")</f>
        <v>Aqui</v>
      </c>
      <c r="Q1120" s="68"/>
      <c r="R1120" s="20"/>
      <c r="S1120" s="20"/>
      <c r="T1120" s="20"/>
      <c r="U1120" s="20"/>
      <c r="V1120" s="20"/>
      <c r="W1120" s="20"/>
      <c r="X1120" s="20"/>
      <c r="Y1120" s="20"/>
      <c r="Z1120" s="20"/>
      <c r="AA1120" s="23"/>
      <c r="AE1120" t="s">
        <v>19</v>
      </c>
      <c r="AF1120">
        <v>1</v>
      </c>
      <c r="AG1120">
        <v>50</v>
      </c>
      <c r="AH1120">
        <v>0.1</v>
      </c>
      <c r="AI1120">
        <v>100</v>
      </c>
      <c r="AJ1120">
        <v>18283</v>
      </c>
      <c r="AK1120">
        <v>1282.54</v>
      </c>
      <c r="AL1120">
        <v>25</v>
      </c>
      <c r="AM1120">
        <v>46</v>
      </c>
      <c r="AN1120">
        <v>1800.02</v>
      </c>
      <c r="AO1120">
        <v>5529</v>
      </c>
    </row>
    <row r="1121" spans="1:41" x14ac:dyDescent="0.3">
      <c r="A1121" s="65" t="s">
        <v>526</v>
      </c>
      <c r="B1121" s="66">
        <v>2</v>
      </c>
      <c r="C1121" s="66">
        <v>10</v>
      </c>
      <c r="D1121" s="66">
        <v>0.2</v>
      </c>
      <c r="E1121" t="s">
        <v>0</v>
      </c>
      <c r="F1121" t="s">
        <v>3</v>
      </c>
      <c r="G1121" s="39" t="e">
        <f t="shared" si="76"/>
        <v>#VALUE!</v>
      </c>
      <c r="H1121" t="s">
        <v>3</v>
      </c>
      <c r="K1121" t="s">
        <v>3</v>
      </c>
      <c r="L1121" s="57" t="str">
        <f>IF(OR(H_24!$F1121="---",H_24!$F1121="infeas",H_24!$F1121="inf"),"---",(H_24!$F1121/M1121)-1)</f>
        <v>---</v>
      </c>
      <c r="M1121" s="20">
        <f>Model_dem!L861</f>
        <v>820</v>
      </c>
      <c r="N1121">
        <f>Model_dem!G861</f>
        <v>835</v>
      </c>
      <c r="P1121" t="str">
        <f>IF(OR(H_24!$Q1121&lt;&gt;A1121,R1121&lt;&gt;B1121,S1121&lt;&gt;C1121,T1121&lt;&gt;D1121),"Aqui", " ")</f>
        <v>Aqui</v>
      </c>
      <c r="Q1121" s="68"/>
      <c r="R1121" s="20"/>
      <c r="S1121" s="20"/>
      <c r="T1121" s="20"/>
      <c r="U1121" s="20"/>
      <c r="V1121" s="20"/>
      <c r="W1121" s="20"/>
      <c r="X1121" s="20"/>
      <c r="Y1121" s="20"/>
      <c r="Z1121" s="20"/>
      <c r="AA1121" s="23"/>
      <c r="AE1121" t="s">
        <v>19</v>
      </c>
      <c r="AF1121">
        <v>1</v>
      </c>
      <c r="AG1121">
        <v>50</v>
      </c>
      <c r="AH1121">
        <v>0.15</v>
      </c>
      <c r="AI1121">
        <v>100</v>
      </c>
      <c r="AJ1121" t="s">
        <v>511</v>
      </c>
      <c r="AK1121" t="s">
        <v>511</v>
      </c>
      <c r="AL1121" t="s">
        <v>511</v>
      </c>
      <c r="AM1121" t="s">
        <v>511</v>
      </c>
      <c r="AN1121" t="s">
        <v>511</v>
      </c>
    </row>
    <row r="1122" spans="1:41" x14ac:dyDescent="0.3">
      <c r="A1122" s="68" t="s">
        <v>526</v>
      </c>
      <c r="B1122" s="20">
        <v>2</v>
      </c>
      <c r="C1122" s="20">
        <v>25</v>
      </c>
      <c r="D1122" s="20">
        <v>0.05</v>
      </c>
      <c r="E1122" t="s">
        <v>0</v>
      </c>
      <c r="F1122" t="s">
        <v>3</v>
      </c>
      <c r="G1122" s="39" t="e">
        <f t="shared" si="76"/>
        <v>#VALUE!</v>
      </c>
      <c r="H1122" t="s">
        <v>3</v>
      </c>
      <c r="K1122" t="s">
        <v>3</v>
      </c>
      <c r="L1122" s="57" t="str">
        <f>IF(OR(H_24!$F1122="---",H_24!$F1122="infeas",H_24!$F1122="inf"),"---",(H_24!$F1122/M1122)-1)</f>
        <v>---</v>
      </c>
      <c r="M1122" s="20">
        <f>Model_dem!L862</f>
        <v>820</v>
      </c>
      <c r="N1122">
        <f>Model_dem!G862</f>
        <v>822</v>
      </c>
      <c r="P1122" t="str">
        <f>IF(OR(H_24!$Q1122&lt;&gt;A1122,R1122&lt;&gt;B1122,S1122&lt;&gt;C1122,T1122&lt;&gt;D1122),"Aqui", " ")</f>
        <v>Aqui</v>
      </c>
      <c r="Q1122" s="68"/>
      <c r="R1122" s="20"/>
      <c r="S1122" s="20"/>
      <c r="T1122" s="20"/>
      <c r="U1122" s="20"/>
      <c r="V1122" s="20"/>
      <c r="W1122" s="20"/>
      <c r="X1122" s="20"/>
      <c r="Y1122" s="20"/>
      <c r="Z1122" s="20"/>
      <c r="AA1122" s="23"/>
      <c r="AE1122" t="s">
        <v>19</v>
      </c>
      <c r="AF1122">
        <v>1</v>
      </c>
      <c r="AG1122">
        <v>50</v>
      </c>
      <c r="AH1122">
        <v>0.2</v>
      </c>
      <c r="AI1122">
        <v>100</v>
      </c>
      <c r="AJ1122" t="s">
        <v>511</v>
      </c>
      <c r="AK1122" t="s">
        <v>511</v>
      </c>
      <c r="AL1122" t="s">
        <v>511</v>
      </c>
      <c r="AM1122" t="s">
        <v>511</v>
      </c>
      <c r="AN1122" t="s">
        <v>511</v>
      </c>
    </row>
    <row r="1123" spans="1:41" x14ac:dyDescent="0.3">
      <c r="A1123" s="65" t="s">
        <v>526</v>
      </c>
      <c r="B1123" s="66">
        <v>2</v>
      </c>
      <c r="C1123" s="66">
        <v>25</v>
      </c>
      <c r="D1123" s="66">
        <v>0.1</v>
      </c>
      <c r="E1123" t="s">
        <v>0</v>
      </c>
      <c r="F1123" t="s">
        <v>3</v>
      </c>
      <c r="G1123" s="39" t="e">
        <f t="shared" si="76"/>
        <v>#VALUE!</v>
      </c>
      <c r="H1123" t="s">
        <v>3</v>
      </c>
      <c r="K1123" t="s">
        <v>3</v>
      </c>
      <c r="L1123" s="57" t="str">
        <f>IF(OR(H_24!$F1123="---",H_24!$F1123="infeas",H_24!$F1123="inf"),"---",(H_24!$F1123/M1123)-1)</f>
        <v>---</v>
      </c>
      <c r="M1123" s="20">
        <f>Model_dem!L863</f>
        <v>820</v>
      </c>
      <c r="N1123">
        <f>Model_dem!G863</f>
        <v>835</v>
      </c>
      <c r="P1123" t="str">
        <f>IF(OR(H_24!$Q1123&lt;&gt;A1123,R1123&lt;&gt;B1123,S1123&lt;&gt;C1123,T1123&lt;&gt;D1123),"Aqui", " ")</f>
        <v>Aqui</v>
      </c>
      <c r="Q1123" s="68"/>
      <c r="R1123" s="20"/>
      <c r="S1123" s="20"/>
      <c r="T1123" s="20"/>
      <c r="U1123" s="20"/>
      <c r="V1123" s="20"/>
      <c r="W1123" s="20"/>
      <c r="X1123" s="20"/>
      <c r="Y1123" s="20"/>
      <c r="Z1123" s="20"/>
      <c r="AA1123" s="23"/>
      <c r="AE1123" t="s">
        <v>19</v>
      </c>
      <c r="AF1123">
        <v>2</v>
      </c>
      <c r="AG1123">
        <v>5</v>
      </c>
      <c r="AH1123">
        <v>0.05</v>
      </c>
      <c r="AI1123">
        <v>100</v>
      </c>
      <c r="AJ1123">
        <v>17454.3</v>
      </c>
      <c r="AK1123">
        <v>450.39400000000001</v>
      </c>
      <c r="AL1123">
        <v>11</v>
      </c>
      <c r="AM1123">
        <v>62</v>
      </c>
      <c r="AN1123">
        <v>1800.03</v>
      </c>
      <c r="AO1123">
        <v>12472</v>
      </c>
    </row>
    <row r="1124" spans="1:41" x14ac:dyDescent="0.3">
      <c r="A1124" s="68" t="s">
        <v>526</v>
      </c>
      <c r="B1124" s="20">
        <v>2</v>
      </c>
      <c r="C1124" s="20">
        <v>25</v>
      </c>
      <c r="D1124" s="20">
        <v>0.15</v>
      </c>
      <c r="E1124" t="s">
        <v>0</v>
      </c>
      <c r="F1124" t="s">
        <v>3</v>
      </c>
      <c r="G1124" s="39" t="e">
        <f t="shared" si="76"/>
        <v>#VALUE!</v>
      </c>
      <c r="H1124" t="s">
        <v>3</v>
      </c>
      <c r="K1124" t="s">
        <v>3</v>
      </c>
      <c r="L1124" s="57" t="str">
        <f>IF(OR(H_24!$F1124="---",H_24!$F1124="infeas",H_24!$F1124="inf"),"---",(H_24!$F1124/M1124)-1)</f>
        <v>---</v>
      </c>
      <c r="M1124" s="20">
        <f>Model_dem!L864</f>
        <v>820</v>
      </c>
      <c r="N1124">
        <f>Model_dem!G864</f>
        <v>843</v>
      </c>
      <c r="P1124" t="str">
        <f>IF(OR(H_24!$Q1124&lt;&gt;A1124,R1124&lt;&gt;B1124,S1124&lt;&gt;C1124,T1124&lt;&gt;D1124),"Aqui", " ")</f>
        <v>Aqui</v>
      </c>
      <c r="Q1124" s="68"/>
      <c r="R1124" s="20"/>
      <c r="S1124" s="20"/>
      <c r="T1124" s="20"/>
      <c r="U1124" s="20"/>
      <c r="V1124" s="20"/>
      <c r="W1124" s="20"/>
      <c r="X1124" s="20"/>
      <c r="Y1124" s="20"/>
      <c r="Z1124" s="20"/>
      <c r="AA1124" s="23"/>
      <c r="AE1124" t="s">
        <v>19</v>
      </c>
      <c r="AF1124">
        <v>2</v>
      </c>
      <c r="AG1124">
        <v>5</v>
      </c>
      <c r="AH1124">
        <v>0.1</v>
      </c>
      <c r="AI1124">
        <v>100</v>
      </c>
      <c r="AJ1124">
        <v>17505.2</v>
      </c>
      <c r="AK1124">
        <v>209.92599999999999</v>
      </c>
      <c r="AL1124">
        <v>8</v>
      </c>
      <c r="AM1124">
        <v>119</v>
      </c>
      <c r="AN1124">
        <v>1800.34</v>
      </c>
      <c r="AO1124">
        <v>13843</v>
      </c>
    </row>
    <row r="1125" spans="1:41" x14ac:dyDescent="0.3">
      <c r="A1125" s="65" t="s">
        <v>526</v>
      </c>
      <c r="B1125" s="66">
        <v>2</v>
      </c>
      <c r="C1125" s="66">
        <v>25</v>
      </c>
      <c r="D1125" s="66">
        <v>0.2</v>
      </c>
      <c r="E1125" t="s">
        <v>0</v>
      </c>
      <c r="F1125" t="s">
        <v>3</v>
      </c>
      <c r="G1125" s="39" t="e">
        <f t="shared" si="76"/>
        <v>#VALUE!</v>
      </c>
      <c r="H1125" t="s">
        <v>3</v>
      </c>
      <c r="K1125" t="s">
        <v>3</v>
      </c>
      <c r="L1125" s="57" t="str">
        <f>IF(OR(H_24!$F1125="---",H_24!$F1125="infeas",H_24!$F1125="inf"),"---",(H_24!$F1125/M1125)-1)</f>
        <v>---</v>
      </c>
      <c r="M1125" s="20">
        <f>Model_dem!L865</f>
        <v>820</v>
      </c>
      <c r="N1125">
        <f>Model_dem!G865</f>
        <v>890</v>
      </c>
      <c r="P1125" t="str">
        <f>IF(OR(H_24!$Q1125&lt;&gt;A1125,R1125&lt;&gt;B1125,S1125&lt;&gt;C1125,T1125&lt;&gt;D1125),"Aqui", " ")</f>
        <v>Aqui</v>
      </c>
      <c r="Q1125" s="68"/>
      <c r="R1125" s="20"/>
      <c r="S1125" s="20"/>
      <c r="T1125" s="20"/>
      <c r="U1125" s="20"/>
      <c r="V1125" s="20"/>
      <c r="W1125" s="20"/>
      <c r="X1125" s="20"/>
      <c r="Y1125" s="20"/>
      <c r="Z1125" s="20"/>
      <c r="AA1125" s="23"/>
      <c r="AE1125" t="s">
        <v>19</v>
      </c>
      <c r="AF1125">
        <v>2</v>
      </c>
      <c r="AG1125">
        <v>5</v>
      </c>
      <c r="AH1125">
        <v>0.15</v>
      </c>
      <c r="AI1125">
        <v>100</v>
      </c>
      <c r="AJ1125">
        <v>17512.900000000001</v>
      </c>
      <c r="AK1125">
        <v>90.761399999999995</v>
      </c>
      <c r="AL1125">
        <v>0</v>
      </c>
      <c r="AM1125">
        <v>83</v>
      </c>
      <c r="AN1125">
        <v>1800.1</v>
      </c>
      <c r="AO1125">
        <v>13350</v>
      </c>
    </row>
    <row r="1126" spans="1:41" x14ac:dyDescent="0.3">
      <c r="A1126" s="68" t="s">
        <v>526</v>
      </c>
      <c r="B1126" s="20">
        <v>2</v>
      </c>
      <c r="C1126" s="20">
        <v>50</v>
      </c>
      <c r="D1126" s="20">
        <v>0.05</v>
      </c>
      <c r="E1126" t="s">
        <v>0</v>
      </c>
      <c r="F1126" t="s">
        <v>3</v>
      </c>
      <c r="G1126" s="39" t="e">
        <f t="shared" si="76"/>
        <v>#VALUE!</v>
      </c>
      <c r="H1126" t="s">
        <v>3</v>
      </c>
      <c r="K1126" t="s">
        <v>3</v>
      </c>
      <c r="L1126" s="57" t="str">
        <f>IF(OR(H_24!$F1126="---",H_24!$F1126="infeas",H_24!$F1126="inf"),"---",(H_24!$F1126/M1126)-1)</f>
        <v>---</v>
      </c>
      <c r="M1126" s="20">
        <f>Model_dem!L866</f>
        <v>820</v>
      </c>
      <c r="N1126">
        <f>Model_dem!G866</f>
        <v>833</v>
      </c>
      <c r="P1126" t="str">
        <f>IF(OR(H_24!$Q1126&lt;&gt;A1126,R1126&lt;&gt;B1126,S1126&lt;&gt;C1126,T1126&lt;&gt;D1126),"Aqui", " ")</f>
        <v>Aqui</v>
      </c>
      <c r="Q1126" s="68"/>
      <c r="R1126" s="20"/>
      <c r="S1126" s="20"/>
      <c r="T1126" s="20"/>
      <c r="U1126" s="20"/>
      <c r="V1126" s="20"/>
      <c r="W1126" s="20"/>
      <c r="X1126" s="20"/>
      <c r="Y1126" s="20"/>
      <c r="Z1126" s="20"/>
      <c r="AA1126" s="23"/>
      <c r="AE1126" t="s">
        <v>19</v>
      </c>
      <c r="AF1126">
        <v>2</v>
      </c>
      <c r="AG1126">
        <v>5</v>
      </c>
      <c r="AH1126">
        <v>0.2</v>
      </c>
      <c r="AI1126">
        <v>100</v>
      </c>
      <c r="AJ1126">
        <v>17722.5</v>
      </c>
      <c r="AK1126">
        <v>917.07799999999997</v>
      </c>
      <c r="AL1126">
        <v>20</v>
      </c>
      <c r="AM1126">
        <v>47</v>
      </c>
      <c r="AN1126">
        <v>1800.23</v>
      </c>
      <c r="AO1126">
        <v>8553</v>
      </c>
    </row>
    <row r="1127" spans="1:41" x14ac:dyDescent="0.3">
      <c r="A1127" s="65" t="s">
        <v>526</v>
      </c>
      <c r="B1127" s="66">
        <v>2</v>
      </c>
      <c r="C1127" s="66">
        <v>50</v>
      </c>
      <c r="D1127" s="66">
        <v>0.1</v>
      </c>
      <c r="E1127" t="s">
        <v>0</v>
      </c>
      <c r="F1127" t="s">
        <v>3</v>
      </c>
      <c r="G1127" s="39" t="e">
        <f t="shared" si="76"/>
        <v>#VALUE!</v>
      </c>
      <c r="H1127" t="s">
        <v>3</v>
      </c>
      <c r="K1127" t="s">
        <v>3</v>
      </c>
      <c r="L1127" s="57" t="str">
        <f>IF(OR(H_24!$F1127="---",H_24!$F1127="infeas",H_24!$F1127="inf"),"---",(H_24!$F1127/M1127)-1)</f>
        <v>---</v>
      </c>
      <c r="M1127" s="20">
        <f>Model_dem!L867</f>
        <v>820</v>
      </c>
      <c r="N1127">
        <f>Model_dem!G867</f>
        <v>850</v>
      </c>
      <c r="P1127" t="str">
        <f>IF(OR(H_24!$Q1127&lt;&gt;A1127,R1127&lt;&gt;B1127,S1127&lt;&gt;C1127,T1127&lt;&gt;D1127),"Aqui", " ")</f>
        <v>Aqui</v>
      </c>
      <c r="Q1127" s="68"/>
      <c r="R1127" s="20"/>
      <c r="S1127" s="20"/>
      <c r="T1127" s="20"/>
      <c r="U1127" s="20"/>
      <c r="V1127" s="20"/>
      <c r="W1127" s="20"/>
      <c r="X1127" s="20"/>
      <c r="Y1127" s="20"/>
      <c r="Z1127" s="20"/>
      <c r="AA1127" s="23"/>
      <c r="AE1127" t="s">
        <v>19</v>
      </c>
      <c r="AF1127">
        <v>2</v>
      </c>
      <c r="AG1127">
        <v>10</v>
      </c>
      <c r="AH1127">
        <v>0.05</v>
      </c>
      <c r="AI1127">
        <v>100</v>
      </c>
      <c r="AJ1127">
        <v>17505.2</v>
      </c>
      <c r="AK1127">
        <v>127.545</v>
      </c>
      <c r="AL1127">
        <v>0</v>
      </c>
      <c r="AM1127">
        <v>71</v>
      </c>
      <c r="AN1127">
        <v>1800.11</v>
      </c>
      <c r="AO1127">
        <v>11539</v>
      </c>
    </row>
    <row r="1128" spans="1:41" x14ac:dyDescent="0.3">
      <c r="A1128" s="68" t="s">
        <v>526</v>
      </c>
      <c r="B1128" s="20">
        <v>2</v>
      </c>
      <c r="C1128" s="20">
        <v>50</v>
      </c>
      <c r="D1128" s="20">
        <v>0.15</v>
      </c>
      <c r="E1128" t="s">
        <v>2</v>
      </c>
      <c r="F1128" t="s">
        <v>3</v>
      </c>
      <c r="G1128" s="39" t="str">
        <f t="shared" si="76"/>
        <v>---</v>
      </c>
      <c r="H1128" t="s">
        <v>3</v>
      </c>
      <c r="K1128" t="s">
        <v>3</v>
      </c>
      <c r="L1128" s="57" t="str">
        <f>IF(OR(H_24!$F1128="---",H_24!$F1128="infeas",H_24!$F1128="inf"),"---",(H_24!$F1128/M1128)-1)</f>
        <v>---</v>
      </c>
      <c r="M1128" s="20">
        <f>Model_dem!L868</f>
        <v>820</v>
      </c>
      <c r="N1128" t="str">
        <f>Model_dem!G868</f>
        <v>---</v>
      </c>
      <c r="P1128" t="str">
        <f>IF(OR(H_24!$Q1128&lt;&gt;A1128,R1128&lt;&gt;B1128,S1128&lt;&gt;C1128,T1128&lt;&gt;D1128),"Aqui", " ")</f>
        <v>Aqui</v>
      </c>
      <c r="Q1128" s="65"/>
      <c r="R1128" s="66"/>
      <c r="S1128" s="66"/>
      <c r="T1128" s="66"/>
      <c r="U1128" s="66"/>
      <c r="V1128" s="66"/>
      <c r="W1128" s="66"/>
      <c r="X1128" s="66"/>
      <c r="Y1128" s="66"/>
      <c r="Z1128" s="66"/>
      <c r="AA1128" s="23"/>
      <c r="AE1128" t="s">
        <v>19</v>
      </c>
      <c r="AF1128">
        <v>2</v>
      </c>
      <c r="AG1128">
        <v>10</v>
      </c>
      <c r="AH1128">
        <v>0.1</v>
      </c>
      <c r="AI1128">
        <v>100</v>
      </c>
      <c r="AJ1128">
        <v>17598.2</v>
      </c>
      <c r="AK1128">
        <v>888.73199999999997</v>
      </c>
      <c r="AL1128">
        <v>16</v>
      </c>
      <c r="AM1128">
        <v>43</v>
      </c>
      <c r="AN1128">
        <v>1800.01</v>
      </c>
      <c r="AO1128">
        <v>8291</v>
      </c>
    </row>
    <row r="1129" spans="1:41" x14ac:dyDescent="0.3">
      <c r="A1129" s="65" t="s">
        <v>526</v>
      </c>
      <c r="B1129" s="66">
        <v>2</v>
      </c>
      <c r="C1129" s="66">
        <v>50</v>
      </c>
      <c r="D1129" s="66">
        <v>0.2</v>
      </c>
      <c r="E1129" t="s">
        <v>4</v>
      </c>
      <c r="F1129" t="s">
        <v>3</v>
      </c>
      <c r="G1129" s="39" t="str">
        <f t="shared" si="76"/>
        <v>---</v>
      </c>
      <c r="H1129" t="s">
        <v>3</v>
      </c>
      <c r="K1129" t="s">
        <v>3</v>
      </c>
      <c r="L1129" s="57" t="str">
        <f>IF(OR(H_24!$F1129="---",H_24!$F1129="infeas",H_24!$F1129="inf"),"---",(H_24!$F1129/M1129)-1)</f>
        <v>---</v>
      </c>
      <c r="M1129" s="20">
        <f>Model_dem!L869</f>
        <v>820</v>
      </c>
      <c r="N1129" t="str">
        <f>Model_dem!G869</f>
        <v>---</v>
      </c>
      <c r="P1129" t="str">
        <f>IF(OR(H_24!$Q1129&lt;&gt;A1129,R1129&lt;&gt;B1129,S1129&lt;&gt;C1129,T1129&lt;&gt;D1129),"Aqui", " ")</f>
        <v>Aqui</v>
      </c>
      <c r="Q1129" s="68"/>
      <c r="R1129" s="20"/>
      <c r="S1129" s="20"/>
      <c r="T1129" s="20"/>
      <c r="U1129" s="20"/>
      <c r="V1129" s="20"/>
      <c r="W1129" s="20"/>
      <c r="X1129" s="20"/>
      <c r="Y1129" s="20"/>
      <c r="Z1129" s="20"/>
      <c r="AA1129" s="67"/>
      <c r="AE1129" t="s">
        <v>19</v>
      </c>
      <c r="AF1129">
        <v>2</v>
      </c>
      <c r="AG1129">
        <v>10</v>
      </c>
      <c r="AH1129">
        <v>0.15</v>
      </c>
      <c r="AI1129">
        <v>100</v>
      </c>
      <c r="AJ1129">
        <v>17930</v>
      </c>
      <c r="AK1129">
        <v>592.40700000000004</v>
      </c>
      <c r="AL1129">
        <v>6</v>
      </c>
      <c r="AM1129">
        <v>44</v>
      </c>
      <c r="AN1129">
        <v>1800</v>
      </c>
      <c r="AO1129">
        <v>6466</v>
      </c>
    </row>
    <row r="1130" spans="1:41" x14ac:dyDescent="0.3">
      <c r="A1130" s="68" t="s">
        <v>526</v>
      </c>
      <c r="B1130" s="20">
        <v>3</v>
      </c>
      <c r="C1130" s="20">
        <v>0</v>
      </c>
      <c r="D1130" s="20">
        <v>0.05</v>
      </c>
      <c r="E1130" t="s">
        <v>4</v>
      </c>
      <c r="F1130" t="s">
        <v>3</v>
      </c>
      <c r="G1130" s="39" t="str">
        <f t="shared" si="76"/>
        <v>---</v>
      </c>
      <c r="H1130" t="s">
        <v>3</v>
      </c>
      <c r="K1130" t="s">
        <v>3</v>
      </c>
      <c r="L1130" s="57" t="str">
        <f>IF(OR(H_24!$F1130="---",H_24!$F1130="infeas",H_24!$F1130="inf"),"---",(H_24!$F1130/M1130)-1)</f>
        <v>---</v>
      </c>
      <c r="M1130" s="20">
        <f>Model_dem!L870</f>
        <v>820</v>
      </c>
      <c r="N1130" t="str">
        <f>Model_dem!G870</f>
        <v>---</v>
      </c>
      <c r="P1130" t="str">
        <f>IF(OR(H_24!$Q1130&lt;&gt;A1130,R1130&lt;&gt;B1130,S1130&lt;&gt;C1130,T1130&lt;&gt;D1130),"Aqui", " ")</f>
        <v>Aqui</v>
      </c>
      <c r="Q1130" s="68"/>
      <c r="R1130" s="20"/>
      <c r="S1130" s="20"/>
      <c r="T1130" s="20"/>
      <c r="U1130" s="20"/>
      <c r="V1130" s="20"/>
      <c r="W1130" s="20"/>
      <c r="X1130" s="20"/>
      <c r="Y1130" s="20"/>
      <c r="Z1130" s="20"/>
      <c r="AA1130" s="67"/>
      <c r="AE1130" t="s">
        <v>19</v>
      </c>
      <c r="AF1130">
        <v>2</v>
      </c>
      <c r="AG1130">
        <v>10</v>
      </c>
      <c r="AH1130">
        <v>0.2</v>
      </c>
      <c r="AI1130">
        <v>100</v>
      </c>
      <c r="AJ1130">
        <v>18249.099999999999</v>
      </c>
      <c r="AK1130">
        <v>818.28800000000001</v>
      </c>
      <c r="AL1130">
        <v>6</v>
      </c>
      <c r="AM1130">
        <v>37</v>
      </c>
      <c r="AN1130">
        <v>1800.02</v>
      </c>
      <c r="AO1130">
        <v>4819</v>
      </c>
    </row>
    <row r="1131" spans="1:41" x14ac:dyDescent="0.3">
      <c r="A1131" s="65" t="s">
        <v>526</v>
      </c>
      <c r="B1131" s="66">
        <v>3</v>
      </c>
      <c r="C1131" s="66">
        <v>0</v>
      </c>
      <c r="D1131" s="66">
        <v>0.1</v>
      </c>
      <c r="E1131" t="s">
        <v>4</v>
      </c>
      <c r="F1131" t="s">
        <v>3</v>
      </c>
      <c r="G1131" s="39" t="str">
        <f t="shared" si="76"/>
        <v>---</v>
      </c>
      <c r="H1131" t="s">
        <v>3</v>
      </c>
      <c r="K1131" t="s">
        <v>3</v>
      </c>
      <c r="L1131" s="57" t="str">
        <f>IF(OR(H_24!$F1131="---",H_24!$F1131="infeas",H_24!$F1131="inf"),"---",(H_24!$F1131/M1131)-1)</f>
        <v>---</v>
      </c>
      <c r="M1131" s="20">
        <f>Model_dem!L871</f>
        <v>820</v>
      </c>
      <c r="N1131" t="str">
        <f>Model_dem!G871</f>
        <v>---</v>
      </c>
      <c r="P1131" t="str">
        <f>IF(OR(H_24!$Q1131&lt;&gt;A1131,R1131&lt;&gt;B1131,S1131&lt;&gt;C1131,T1131&lt;&gt;D1131),"Aqui", " ")</f>
        <v>Aqui</v>
      </c>
      <c r="Q1131" s="65"/>
      <c r="R1131" s="66"/>
      <c r="S1131" s="66"/>
      <c r="T1131" s="66"/>
      <c r="U1131" s="66"/>
      <c r="V1131" s="66"/>
      <c r="W1131" s="66"/>
      <c r="X1131" s="66"/>
      <c r="Y1131" s="66"/>
      <c r="Z1131" s="66"/>
      <c r="AA1131" s="23"/>
      <c r="AE1131" t="s">
        <v>19</v>
      </c>
      <c r="AF1131">
        <v>2</v>
      </c>
      <c r="AG1131">
        <v>25</v>
      </c>
      <c r="AH1131">
        <v>0.05</v>
      </c>
      <c r="AI1131">
        <v>100</v>
      </c>
      <c r="AJ1131">
        <v>17722.5</v>
      </c>
      <c r="AK1131">
        <v>170.10599999999999</v>
      </c>
      <c r="AL1131">
        <v>0</v>
      </c>
      <c r="AM1131">
        <v>30</v>
      </c>
      <c r="AN1131">
        <v>1800.24</v>
      </c>
      <c r="AO1131">
        <v>7039</v>
      </c>
    </row>
    <row r="1132" spans="1:41" x14ac:dyDescent="0.3">
      <c r="A1132" s="68" t="s">
        <v>526</v>
      </c>
      <c r="B1132" s="20">
        <v>3</v>
      </c>
      <c r="C1132" s="20">
        <v>0</v>
      </c>
      <c r="D1132" s="20">
        <v>0.15</v>
      </c>
      <c r="E1132" t="s">
        <v>4</v>
      </c>
      <c r="F1132" t="s">
        <v>3</v>
      </c>
      <c r="G1132" s="39" t="str">
        <f t="shared" si="76"/>
        <v>---</v>
      </c>
      <c r="H1132" t="s">
        <v>3</v>
      </c>
      <c r="K1132" t="s">
        <v>3</v>
      </c>
      <c r="L1132" s="57" t="str">
        <f>IF(OR(H_24!$F1132="---",H_24!$F1132="infeas",H_24!$F1132="inf"),"---",(H_24!$F1132/M1132)-1)</f>
        <v>---</v>
      </c>
      <c r="M1132" s="20">
        <f>Model_dem!L872</f>
        <v>820</v>
      </c>
      <c r="N1132" t="str">
        <f>Model_dem!G872</f>
        <v>---</v>
      </c>
      <c r="P1132" t="str">
        <f>IF(OR(H_24!$Q1132&lt;&gt;A1132,R1132&lt;&gt;B1132,S1132&lt;&gt;C1132,T1132&lt;&gt;D1132),"Aqui", " ")</f>
        <v>Aqui</v>
      </c>
      <c r="Q1132" s="68"/>
      <c r="R1132" s="20"/>
      <c r="S1132" s="20"/>
      <c r="T1132" s="20"/>
      <c r="U1132" s="20"/>
      <c r="V1132" s="20"/>
      <c r="W1132" s="20"/>
      <c r="X1132" s="20"/>
      <c r="Y1132" s="20"/>
      <c r="Z1132" s="20"/>
      <c r="AA1132" s="67"/>
      <c r="AE1132" t="s">
        <v>19</v>
      </c>
      <c r="AF1132">
        <v>2</v>
      </c>
      <c r="AG1132">
        <v>25</v>
      </c>
      <c r="AH1132">
        <v>0.1</v>
      </c>
      <c r="AI1132">
        <v>100</v>
      </c>
      <c r="AJ1132">
        <v>18716.5</v>
      </c>
      <c r="AK1132">
        <v>535.71699999999998</v>
      </c>
      <c r="AL1132">
        <v>1</v>
      </c>
      <c r="AM1132">
        <v>28</v>
      </c>
      <c r="AN1132">
        <v>1800.41</v>
      </c>
      <c r="AO1132">
        <v>2617</v>
      </c>
    </row>
    <row r="1133" spans="1:41" x14ac:dyDescent="0.3">
      <c r="A1133" s="65" t="s">
        <v>526</v>
      </c>
      <c r="B1133" s="66">
        <v>3</v>
      </c>
      <c r="C1133" s="66">
        <v>0</v>
      </c>
      <c r="D1133" s="66">
        <v>0.2</v>
      </c>
      <c r="E1133" t="s">
        <v>4</v>
      </c>
      <c r="F1133" t="s">
        <v>3</v>
      </c>
      <c r="G1133" s="39" t="str">
        <f t="shared" si="76"/>
        <v>---</v>
      </c>
      <c r="H1133" t="s">
        <v>3</v>
      </c>
      <c r="K1133" t="s">
        <v>3</v>
      </c>
      <c r="L1133" s="57" t="str">
        <f>IF(OR(H_24!$F1133="---",H_24!$F1133="infeas",H_24!$F1133="inf"),"---",(H_24!$F1133/M1133)-1)</f>
        <v>---</v>
      </c>
      <c r="M1133" s="20">
        <f>Model_dem!L873</f>
        <v>820</v>
      </c>
      <c r="N1133" t="str">
        <f>Model_dem!G873</f>
        <v>---</v>
      </c>
      <c r="P1133" t="str">
        <f>IF(OR(H_24!$Q1133&lt;&gt;A1133,R1133&lt;&gt;B1133,S1133&lt;&gt;C1133,T1133&lt;&gt;D1133),"Aqui", " ")</f>
        <v>Aqui</v>
      </c>
      <c r="Q1133" s="65"/>
      <c r="R1133" s="66"/>
      <c r="S1133" s="66"/>
      <c r="T1133" s="66"/>
      <c r="U1133" s="66"/>
      <c r="V1133" s="66"/>
      <c r="W1133" s="66"/>
      <c r="X1133" s="66"/>
      <c r="Y1133" s="66"/>
      <c r="Z1133" s="66"/>
      <c r="AA1133" s="23"/>
      <c r="AE1133" t="s">
        <v>19</v>
      </c>
      <c r="AF1133">
        <v>2</v>
      </c>
      <c r="AG1133">
        <v>25</v>
      </c>
      <c r="AH1133">
        <v>0.15</v>
      </c>
      <c r="AI1133">
        <v>100</v>
      </c>
      <c r="AJ1133" t="s">
        <v>511</v>
      </c>
      <c r="AK1133" t="s">
        <v>511</v>
      </c>
      <c r="AL1133" t="s">
        <v>511</v>
      </c>
      <c r="AM1133" t="s">
        <v>511</v>
      </c>
      <c r="AN1133" t="s">
        <v>511</v>
      </c>
    </row>
    <row r="1134" spans="1:41" x14ac:dyDescent="0.3">
      <c r="A1134" s="68" t="s">
        <v>526</v>
      </c>
      <c r="B1134" s="20">
        <v>3</v>
      </c>
      <c r="C1134" s="20">
        <v>10</v>
      </c>
      <c r="D1134" s="20">
        <v>0.05</v>
      </c>
      <c r="E1134" t="s">
        <v>4</v>
      </c>
      <c r="F1134" t="s">
        <v>3</v>
      </c>
      <c r="G1134" s="39" t="str">
        <f t="shared" si="76"/>
        <v>---</v>
      </c>
      <c r="H1134" t="s">
        <v>3</v>
      </c>
      <c r="K1134" t="s">
        <v>3</v>
      </c>
      <c r="L1134" s="57" t="str">
        <f>IF(OR(H_24!$F1134="---",H_24!$F1134="infeas",H_24!$F1134="inf"),"---",(H_24!$F1134/M1134)-1)</f>
        <v>---</v>
      </c>
      <c r="M1134" s="20">
        <f>Model_dem!L874</f>
        <v>820</v>
      </c>
      <c r="N1134" t="str">
        <f>Model_dem!G874</f>
        <v>---</v>
      </c>
      <c r="P1134" t="str">
        <f>IF(OR(H_24!$Q1134&lt;&gt;A1134,R1134&lt;&gt;B1134,S1134&lt;&gt;C1134,T1134&lt;&gt;D1134),"Aqui", " ")</f>
        <v>Aqui</v>
      </c>
      <c r="Q1134" s="65"/>
      <c r="R1134" s="66"/>
      <c r="S1134" s="66"/>
      <c r="T1134" s="66"/>
      <c r="U1134" s="66"/>
      <c r="V1134" s="66"/>
      <c r="W1134" s="66"/>
      <c r="X1134" s="66"/>
      <c r="Y1134" s="66"/>
      <c r="Z1134" s="66"/>
      <c r="AA1134" s="23"/>
      <c r="AE1134" t="s">
        <v>19</v>
      </c>
      <c r="AF1134">
        <v>2</v>
      </c>
      <c r="AG1134">
        <v>25</v>
      </c>
      <c r="AH1134">
        <v>0.2</v>
      </c>
      <c r="AI1134">
        <v>100</v>
      </c>
      <c r="AJ1134" t="s">
        <v>511</v>
      </c>
      <c r="AK1134" t="s">
        <v>511</v>
      </c>
      <c r="AL1134" t="s">
        <v>511</v>
      </c>
      <c r="AM1134" t="s">
        <v>511</v>
      </c>
      <c r="AN1134" t="s">
        <v>511</v>
      </c>
    </row>
    <row r="1135" spans="1:41" x14ac:dyDescent="0.3">
      <c r="A1135" s="65" t="s">
        <v>526</v>
      </c>
      <c r="B1135" s="66">
        <v>3</v>
      </c>
      <c r="C1135" s="66">
        <v>10</v>
      </c>
      <c r="D1135" s="66">
        <v>0.1</v>
      </c>
      <c r="E1135" t="s">
        <v>4</v>
      </c>
      <c r="F1135" t="s">
        <v>3</v>
      </c>
      <c r="G1135" s="39" t="str">
        <f t="shared" si="76"/>
        <v>---</v>
      </c>
      <c r="H1135" t="s">
        <v>3</v>
      </c>
      <c r="K1135" t="s">
        <v>3</v>
      </c>
      <c r="L1135" s="57" t="str">
        <f>IF(OR(H_24!$F1135="---",H_24!$F1135="infeas",H_24!$F1135="inf"),"---",(H_24!$F1135/M1135)-1)</f>
        <v>---</v>
      </c>
      <c r="M1135" s="20">
        <f>Model_dem!L875</f>
        <v>820</v>
      </c>
      <c r="N1135" t="str">
        <f>Model_dem!G875</f>
        <v>---</v>
      </c>
      <c r="P1135" t="str">
        <f>IF(OR(H_24!$Q1135&lt;&gt;A1135,R1135&lt;&gt;B1135,S1135&lt;&gt;C1135,T1135&lt;&gt;D1135),"Aqui", " ")</f>
        <v>Aqui</v>
      </c>
      <c r="Q1135" s="68"/>
      <c r="R1135" s="20"/>
      <c r="S1135" s="20"/>
      <c r="T1135" s="20"/>
      <c r="U1135" s="20"/>
      <c r="V1135" s="20"/>
      <c r="W1135" s="20"/>
      <c r="X1135" s="20"/>
      <c r="Y1135" s="20"/>
      <c r="Z1135" s="20"/>
      <c r="AA1135" s="67"/>
      <c r="AE1135" t="s">
        <v>19</v>
      </c>
      <c r="AF1135">
        <v>2</v>
      </c>
      <c r="AG1135">
        <v>50</v>
      </c>
      <c r="AH1135">
        <v>0.05</v>
      </c>
      <c r="AI1135">
        <v>100</v>
      </c>
      <c r="AJ1135">
        <v>17729.3</v>
      </c>
      <c r="AK1135">
        <v>1255.75</v>
      </c>
      <c r="AL1135">
        <v>25</v>
      </c>
      <c r="AM1135">
        <v>44</v>
      </c>
      <c r="AN1135">
        <v>1800.46</v>
      </c>
      <c r="AO1135">
        <v>8366</v>
      </c>
    </row>
    <row r="1136" spans="1:41" x14ac:dyDescent="0.3">
      <c r="A1136" s="68" t="s">
        <v>526</v>
      </c>
      <c r="B1136" s="20">
        <v>3</v>
      </c>
      <c r="C1136" s="20">
        <v>10</v>
      </c>
      <c r="D1136" s="20">
        <v>0.15</v>
      </c>
      <c r="E1136" t="s">
        <v>4</v>
      </c>
      <c r="F1136" t="s">
        <v>3</v>
      </c>
      <c r="G1136" s="39" t="str">
        <f t="shared" si="76"/>
        <v>---</v>
      </c>
      <c r="H1136" t="s">
        <v>3</v>
      </c>
      <c r="K1136" t="s">
        <v>3</v>
      </c>
      <c r="L1136" s="57" t="str">
        <f>IF(OR(H_24!$F1136="---",H_24!$F1136="infeas",H_24!$F1136="inf"),"---",(H_24!$F1136/M1136)-1)</f>
        <v>---</v>
      </c>
      <c r="M1136" s="20">
        <f>Model_dem!L876</f>
        <v>820</v>
      </c>
      <c r="N1136" t="str">
        <f>Model_dem!G876</f>
        <v>---</v>
      </c>
      <c r="P1136" t="str">
        <f>IF(OR(H_24!$Q1136&lt;&gt;A1136,R1136&lt;&gt;B1136,S1136&lt;&gt;C1136,T1136&lt;&gt;D1136),"Aqui", " ")</f>
        <v>Aqui</v>
      </c>
      <c r="Q1136" s="68"/>
      <c r="R1136" s="20"/>
      <c r="S1136" s="20"/>
      <c r="T1136" s="20"/>
      <c r="U1136" s="20"/>
      <c r="V1136" s="20"/>
      <c r="W1136" s="20"/>
      <c r="X1136" s="20"/>
      <c r="Y1136" s="20"/>
      <c r="Z1136" s="20"/>
      <c r="AA1136" s="67"/>
      <c r="AE1136" t="s">
        <v>19</v>
      </c>
      <c r="AF1136">
        <v>2</v>
      </c>
      <c r="AG1136">
        <v>50</v>
      </c>
      <c r="AH1136">
        <v>0.1</v>
      </c>
      <c r="AI1136">
        <v>100</v>
      </c>
      <c r="AJ1136">
        <v>18411.400000000001</v>
      </c>
      <c r="AK1136">
        <v>579.154</v>
      </c>
      <c r="AL1136">
        <v>10</v>
      </c>
      <c r="AM1136">
        <v>49</v>
      </c>
      <c r="AN1136">
        <v>1800.12</v>
      </c>
      <c r="AO1136">
        <v>5260</v>
      </c>
    </row>
    <row r="1137" spans="1:41" x14ac:dyDescent="0.3">
      <c r="A1137" s="65" t="s">
        <v>526</v>
      </c>
      <c r="B1137" s="66">
        <v>3</v>
      </c>
      <c r="C1137" s="66">
        <v>10</v>
      </c>
      <c r="D1137" s="66">
        <v>0.2</v>
      </c>
      <c r="E1137" t="s">
        <v>4</v>
      </c>
      <c r="F1137" t="s">
        <v>3</v>
      </c>
      <c r="G1137" s="39" t="str">
        <f t="shared" si="76"/>
        <v>---</v>
      </c>
      <c r="H1137" t="s">
        <v>3</v>
      </c>
      <c r="K1137" t="s">
        <v>3</v>
      </c>
      <c r="L1137" s="57" t="str">
        <f>IF(OR(H_24!$F1137="---",H_24!$F1137="infeas",H_24!$F1137="inf"),"---",(H_24!$F1137/M1137)-1)</f>
        <v>---</v>
      </c>
      <c r="M1137" s="20">
        <f>Model_dem!L877</f>
        <v>820</v>
      </c>
      <c r="N1137" t="str">
        <f>Model_dem!G877</f>
        <v>---</v>
      </c>
      <c r="P1137" t="str">
        <f>IF(OR(H_24!$Q1137&lt;&gt;A1137,R1137&lt;&gt;B1137,S1137&lt;&gt;C1137,T1137&lt;&gt;D1137),"Aqui", " ")</f>
        <v>Aqui</v>
      </c>
      <c r="Q1137" s="68"/>
      <c r="R1137" s="20"/>
      <c r="S1137" s="20"/>
      <c r="T1137" s="20"/>
      <c r="U1137" s="20"/>
      <c r="V1137" s="20"/>
      <c r="W1137" s="20"/>
      <c r="X1137" s="20"/>
      <c r="Y1137" s="20"/>
      <c r="Z1137" s="20"/>
      <c r="AA1137" s="67"/>
      <c r="AE1137" t="s">
        <v>19</v>
      </c>
      <c r="AF1137">
        <v>2</v>
      </c>
      <c r="AG1137">
        <v>50</v>
      </c>
      <c r="AH1137">
        <v>0.15</v>
      </c>
      <c r="AI1137">
        <v>100</v>
      </c>
      <c r="AJ1137" t="s">
        <v>511</v>
      </c>
      <c r="AK1137" t="s">
        <v>511</v>
      </c>
      <c r="AL1137" t="s">
        <v>511</v>
      </c>
      <c r="AM1137" t="s">
        <v>511</v>
      </c>
      <c r="AN1137" t="s">
        <v>511</v>
      </c>
    </row>
    <row r="1138" spans="1:41" x14ac:dyDescent="0.3">
      <c r="A1138" s="68" t="s">
        <v>526</v>
      </c>
      <c r="B1138" s="20">
        <v>3</v>
      </c>
      <c r="C1138" s="20">
        <v>25</v>
      </c>
      <c r="D1138" s="20">
        <v>0.05</v>
      </c>
      <c r="E1138" t="s">
        <v>4</v>
      </c>
      <c r="F1138" t="s">
        <v>3</v>
      </c>
      <c r="G1138" s="39" t="str">
        <f t="shared" si="76"/>
        <v>---</v>
      </c>
      <c r="H1138" t="s">
        <v>3</v>
      </c>
      <c r="K1138" t="s">
        <v>3</v>
      </c>
      <c r="L1138" s="57" t="str">
        <f>IF(OR(H_24!$F1138="---",H_24!$F1138="infeas",H_24!$F1138="inf"),"---",(H_24!$F1138/M1138)-1)</f>
        <v>---</v>
      </c>
      <c r="M1138" s="20">
        <f>Model_dem!L878</f>
        <v>820</v>
      </c>
      <c r="N1138" t="str">
        <f>Model_dem!G878</f>
        <v>---</v>
      </c>
      <c r="P1138" t="str">
        <f>IF(OR(H_24!$Q1138&lt;&gt;A1138,R1138&lt;&gt;B1138,S1138&lt;&gt;C1138,T1138&lt;&gt;D1138),"Aqui", " ")</f>
        <v>Aqui</v>
      </c>
      <c r="Q1138" s="65"/>
      <c r="R1138" s="66"/>
      <c r="S1138" s="66"/>
      <c r="T1138" s="66"/>
      <c r="U1138" s="66"/>
      <c r="V1138" s="66"/>
      <c r="W1138" s="66"/>
      <c r="X1138" s="66"/>
      <c r="Y1138" s="66"/>
      <c r="Z1138" s="66"/>
      <c r="AA1138" s="23"/>
      <c r="AE1138" t="s">
        <v>19</v>
      </c>
      <c r="AF1138">
        <v>2</v>
      </c>
      <c r="AG1138">
        <v>50</v>
      </c>
      <c r="AH1138">
        <v>0.2</v>
      </c>
      <c r="AI1138">
        <v>100</v>
      </c>
      <c r="AJ1138" t="s">
        <v>511</v>
      </c>
      <c r="AK1138" t="s">
        <v>511</v>
      </c>
      <c r="AL1138" t="s">
        <v>511</v>
      </c>
      <c r="AM1138" t="s">
        <v>511</v>
      </c>
      <c r="AN1138" t="s">
        <v>511</v>
      </c>
    </row>
    <row r="1139" spans="1:41" x14ac:dyDescent="0.3">
      <c r="A1139" s="65" t="s">
        <v>526</v>
      </c>
      <c r="B1139" s="66">
        <v>3</v>
      </c>
      <c r="C1139" s="66">
        <v>25</v>
      </c>
      <c r="D1139" s="66">
        <v>0.1</v>
      </c>
      <c r="E1139" t="s">
        <v>4</v>
      </c>
      <c r="F1139" t="s">
        <v>3</v>
      </c>
      <c r="G1139" s="39" t="str">
        <f t="shared" si="76"/>
        <v>---</v>
      </c>
      <c r="H1139" t="s">
        <v>3</v>
      </c>
      <c r="K1139" t="s">
        <v>3</v>
      </c>
      <c r="L1139" s="57" t="str">
        <f>IF(OR(H_24!$F1139="---",H_24!$F1139="infeas",H_24!$F1139="inf"),"---",(H_24!$F1139/M1139)-1)</f>
        <v>---</v>
      </c>
      <c r="M1139" s="20">
        <f>Model_dem!L879</f>
        <v>820</v>
      </c>
      <c r="N1139" t="str">
        <f>Model_dem!G879</f>
        <v>---</v>
      </c>
      <c r="P1139" t="str">
        <f>IF(OR(H_24!$Q1139&lt;&gt;A1139,R1139&lt;&gt;B1139,S1139&lt;&gt;C1139,T1139&lt;&gt;D1139),"Aqui", " ")</f>
        <v>Aqui</v>
      </c>
      <c r="Q1139" s="68"/>
      <c r="R1139" s="20"/>
      <c r="S1139" s="20"/>
      <c r="T1139" s="20"/>
      <c r="U1139" s="20"/>
      <c r="V1139" s="20"/>
      <c r="W1139" s="20"/>
      <c r="X1139" s="20"/>
      <c r="Y1139" s="20"/>
      <c r="Z1139" s="20"/>
      <c r="AA1139" s="67"/>
      <c r="AE1139" t="s">
        <v>19</v>
      </c>
      <c r="AF1139">
        <v>3</v>
      </c>
      <c r="AG1139">
        <v>0</v>
      </c>
      <c r="AH1139">
        <v>0.05</v>
      </c>
      <c r="AI1139">
        <v>100</v>
      </c>
      <c r="AJ1139">
        <v>18405.3</v>
      </c>
      <c r="AK1139">
        <v>578.43499999999995</v>
      </c>
      <c r="AL1139">
        <v>31</v>
      </c>
      <c r="AM1139">
        <v>100</v>
      </c>
      <c r="AN1139">
        <v>1800.01</v>
      </c>
      <c r="AO1139">
        <v>13064</v>
      </c>
    </row>
    <row r="1140" spans="1:41" x14ac:dyDescent="0.3">
      <c r="A1140" s="68" t="s">
        <v>526</v>
      </c>
      <c r="B1140" s="20">
        <v>3</v>
      </c>
      <c r="C1140" s="20">
        <v>25</v>
      </c>
      <c r="D1140" s="20">
        <v>0.15</v>
      </c>
      <c r="E1140" t="s">
        <v>4</v>
      </c>
      <c r="F1140" t="s">
        <v>3</v>
      </c>
      <c r="G1140" s="39" t="str">
        <f t="shared" si="76"/>
        <v>---</v>
      </c>
      <c r="H1140" t="s">
        <v>3</v>
      </c>
      <c r="K1140" t="s">
        <v>3</v>
      </c>
      <c r="L1140" s="57" t="str">
        <f>IF(OR(H_24!$F1140="---",H_24!$F1140="infeas",H_24!$F1140="inf"),"---",(H_24!$F1140/M1140)-1)</f>
        <v>---</v>
      </c>
      <c r="M1140" s="20">
        <f>Model_dem!L880</f>
        <v>820</v>
      </c>
      <c r="N1140" t="str">
        <f>Model_dem!G880</f>
        <v>---</v>
      </c>
      <c r="P1140" t="str">
        <f>IF(OR(H_24!$Q1140&lt;&gt;A1140,R1140&lt;&gt;B1140,S1140&lt;&gt;C1140,T1140&lt;&gt;D1140),"Aqui", " ")</f>
        <v>Aqui</v>
      </c>
      <c r="Q1140" s="65"/>
      <c r="R1140" s="66"/>
      <c r="S1140" s="66"/>
      <c r="T1140" s="66"/>
      <c r="U1140" s="66"/>
      <c r="V1140" s="66"/>
      <c r="W1140" s="66"/>
      <c r="X1140" s="66"/>
      <c r="Y1140" s="66"/>
      <c r="Z1140" s="66"/>
      <c r="AA1140" s="23"/>
      <c r="AE1140" t="s">
        <v>19</v>
      </c>
      <c r="AF1140">
        <v>3</v>
      </c>
      <c r="AG1140">
        <v>0</v>
      </c>
      <c r="AH1140">
        <v>0.1</v>
      </c>
      <c r="AI1140">
        <v>100</v>
      </c>
      <c r="AJ1140" t="s">
        <v>511</v>
      </c>
      <c r="AK1140" t="s">
        <v>511</v>
      </c>
      <c r="AL1140" t="s">
        <v>511</v>
      </c>
      <c r="AM1140" t="s">
        <v>511</v>
      </c>
      <c r="AN1140" t="s">
        <v>511</v>
      </c>
    </row>
    <row r="1141" spans="1:41" x14ac:dyDescent="0.3">
      <c r="A1141" s="65" t="s">
        <v>526</v>
      </c>
      <c r="B1141" s="66">
        <v>3</v>
      </c>
      <c r="C1141" s="66">
        <v>25</v>
      </c>
      <c r="D1141" s="66">
        <v>0.2</v>
      </c>
      <c r="E1141" t="s">
        <v>4</v>
      </c>
      <c r="F1141" t="s">
        <v>3</v>
      </c>
      <c r="G1141" s="39" t="str">
        <f t="shared" si="76"/>
        <v>---</v>
      </c>
      <c r="H1141" t="s">
        <v>3</v>
      </c>
      <c r="K1141" t="s">
        <v>3</v>
      </c>
      <c r="L1141" s="57" t="str">
        <f>IF(OR(H_24!$F1141="---",H_24!$F1141="infeas",H_24!$F1141="inf"),"---",(H_24!$F1141/M1141)-1)</f>
        <v>---</v>
      </c>
      <c r="M1141" s="20">
        <f>Model_dem!L881</f>
        <v>820</v>
      </c>
      <c r="N1141" t="str">
        <f>Model_dem!G881</f>
        <v>---</v>
      </c>
      <c r="P1141" t="str">
        <f>IF(OR(H_24!$Q1141&lt;&gt;A1141,R1141&lt;&gt;B1141,S1141&lt;&gt;C1141,T1141&lt;&gt;D1141),"Aqui", " ")</f>
        <v>Aqui</v>
      </c>
      <c r="Q1141" s="68"/>
      <c r="R1141" s="20"/>
      <c r="S1141" s="20"/>
      <c r="T1141" s="20"/>
      <c r="U1141" s="20"/>
      <c r="V1141" s="20"/>
      <c r="W1141" s="20"/>
      <c r="X1141" s="20"/>
      <c r="Y1141" s="20"/>
      <c r="Z1141" s="20"/>
      <c r="AA1141" s="67"/>
      <c r="AE1141" t="s">
        <v>19</v>
      </c>
      <c r="AF1141">
        <v>3</v>
      </c>
      <c r="AG1141">
        <v>0</v>
      </c>
      <c r="AH1141">
        <v>0.15</v>
      </c>
      <c r="AI1141">
        <v>100</v>
      </c>
      <c r="AJ1141" t="s">
        <v>511</v>
      </c>
      <c r="AK1141" t="s">
        <v>511</v>
      </c>
      <c r="AL1141" t="s">
        <v>511</v>
      </c>
      <c r="AM1141" t="s">
        <v>511</v>
      </c>
      <c r="AN1141" t="s">
        <v>511</v>
      </c>
    </row>
    <row r="1142" spans="1:41" x14ac:dyDescent="0.3">
      <c r="A1142" s="68" t="s">
        <v>526</v>
      </c>
      <c r="B1142" s="20">
        <v>3</v>
      </c>
      <c r="C1142" s="20">
        <v>50</v>
      </c>
      <c r="D1142" s="20">
        <v>0.05</v>
      </c>
      <c r="E1142" t="s">
        <v>4</v>
      </c>
      <c r="F1142" t="s">
        <v>3</v>
      </c>
      <c r="G1142" s="39" t="str">
        <f t="shared" si="76"/>
        <v>---</v>
      </c>
      <c r="H1142" t="s">
        <v>3</v>
      </c>
      <c r="K1142" t="s">
        <v>3</v>
      </c>
      <c r="L1142" s="57" t="str">
        <f>IF(OR(H_24!$F1142="---",H_24!$F1142="infeas",H_24!$F1142="inf"),"---",(H_24!$F1142/M1142)-1)</f>
        <v>---</v>
      </c>
      <c r="M1142" s="20">
        <f>Model_dem!L882</f>
        <v>820</v>
      </c>
      <c r="N1142" t="str">
        <f>Model_dem!G882</f>
        <v>---</v>
      </c>
      <c r="P1142" t="str">
        <f>IF(OR(H_24!$Q1142&lt;&gt;A1142,R1142&lt;&gt;B1142,S1142&lt;&gt;C1142,T1142&lt;&gt;D1142),"Aqui", " ")</f>
        <v>Aqui</v>
      </c>
      <c r="Q1142" s="65"/>
      <c r="R1142" s="66"/>
      <c r="S1142" s="66"/>
      <c r="T1142" s="66"/>
      <c r="U1142" s="66"/>
      <c r="V1142" s="66"/>
      <c r="W1142" s="66"/>
      <c r="X1142" s="66"/>
      <c r="Y1142" s="66"/>
      <c r="Z1142" s="66"/>
      <c r="AA1142" s="23"/>
      <c r="AE1142" t="s">
        <v>19</v>
      </c>
      <c r="AF1142">
        <v>3</v>
      </c>
      <c r="AG1142">
        <v>0</v>
      </c>
      <c r="AH1142">
        <v>0.2</v>
      </c>
      <c r="AI1142">
        <v>100</v>
      </c>
      <c r="AJ1142" t="s">
        <v>511</v>
      </c>
      <c r="AK1142" t="s">
        <v>511</v>
      </c>
      <c r="AL1142" t="s">
        <v>511</v>
      </c>
      <c r="AM1142" t="s">
        <v>511</v>
      </c>
      <c r="AN1142" t="s">
        <v>511</v>
      </c>
    </row>
    <row r="1143" spans="1:41" x14ac:dyDescent="0.3">
      <c r="A1143" s="65" t="s">
        <v>526</v>
      </c>
      <c r="B1143" s="66">
        <v>3</v>
      </c>
      <c r="C1143" s="66">
        <v>50</v>
      </c>
      <c r="D1143" s="66">
        <v>0.1</v>
      </c>
      <c r="E1143" t="s">
        <v>4</v>
      </c>
      <c r="F1143" t="s">
        <v>3</v>
      </c>
      <c r="G1143" s="39" t="str">
        <f t="shared" si="76"/>
        <v>---</v>
      </c>
      <c r="H1143" t="s">
        <v>3</v>
      </c>
      <c r="K1143" t="s">
        <v>3</v>
      </c>
      <c r="L1143" s="57" t="str">
        <f>IF(OR(H_24!$F1143="---",H_24!$F1143="infeas",H_24!$F1143="inf"),"---",(H_24!$F1143/M1143)-1)</f>
        <v>---</v>
      </c>
      <c r="M1143" s="20">
        <f>Model_dem!L883</f>
        <v>820</v>
      </c>
      <c r="N1143" t="str">
        <f>Model_dem!G883</f>
        <v>---</v>
      </c>
      <c r="P1143" t="str">
        <f>IF(OR(H_24!$Q1143&lt;&gt;A1143,R1143&lt;&gt;B1143,S1143&lt;&gt;C1143,T1143&lt;&gt;D1143),"Aqui", " ")</f>
        <v>Aqui</v>
      </c>
      <c r="Q1143" s="65"/>
      <c r="R1143" s="66"/>
      <c r="S1143" s="66"/>
      <c r="T1143" s="66"/>
      <c r="U1143" s="66"/>
      <c r="V1143" s="66"/>
      <c r="W1143" s="66"/>
      <c r="X1143" s="66"/>
      <c r="Y1143" s="66"/>
      <c r="Z1143" s="66"/>
      <c r="AA1143" s="23"/>
      <c r="AE1143" t="s">
        <v>19</v>
      </c>
      <c r="AF1143">
        <v>3</v>
      </c>
      <c r="AG1143">
        <v>10</v>
      </c>
      <c r="AH1143">
        <v>0.05</v>
      </c>
      <c r="AI1143">
        <v>100</v>
      </c>
      <c r="AJ1143">
        <v>18416.900000000001</v>
      </c>
      <c r="AK1143">
        <v>1180.2</v>
      </c>
      <c r="AL1143">
        <v>81</v>
      </c>
      <c r="AM1143">
        <v>137</v>
      </c>
      <c r="AN1143">
        <v>1800.38</v>
      </c>
      <c r="AO1143">
        <v>14313</v>
      </c>
    </row>
    <row r="1144" spans="1:41" x14ac:dyDescent="0.3">
      <c r="A1144" s="68" t="s">
        <v>526</v>
      </c>
      <c r="B1144" s="20">
        <v>3</v>
      </c>
      <c r="C1144" s="20">
        <v>50</v>
      </c>
      <c r="D1144" s="20">
        <v>0.15</v>
      </c>
      <c r="E1144" t="s">
        <v>4</v>
      </c>
      <c r="F1144" t="s">
        <v>3</v>
      </c>
      <c r="G1144" s="39" t="str">
        <f t="shared" si="76"/>
        <v>---</v>
      </c>
      <c r="H1144" t="s">
        <v>3</v>
      </c>
      <c r="K1144" t="s">
        <v>3</v>
      </c>
      <c r="L1144" s="57" t="str">
        <f>IF(OR(H_24!$F1144="---",H_24!$F1144="infeas",H_24!$F1144="inf"),"---",(H_24!$F1144/M1144)-1)</f>
        <v>---</v>
      </c>
      <c r="M1144" s="20">
        <f>Model_dem!L884</f>
        <v>820</v>
      </c>
      <c r="N1144" t="str">
        <f>Model_dem!G884</f>
        <v>---</v>
      </c>
      <c r="P1144" t="str">
        <f>IF(OR(H_24!$Q1144&lt;&gt;A1144,R1144&lt;&gt;B1144,S1144&lt;&gt;C1144,T1144&lt;&gt;D1144),"Aqui", " ")</f>
        <v>Aqui</v>
      </c>
      <c r="Q1144" s="65"/>
      <c r="R1144" s="66"/>
      <c r="S1144" s="66"/>
      <c r="T1144" s="66"/>
      <c r="U1144" s="66"/>
      <c r="V1144" s="66"/>
      <c r="W1144" s="66"/>
      <c r="X1144" s="66"/>
      <c r="Y1144" s="66"/>
      <c r="Z1144" s="66"/>
      <c r="AA1144" s="23"/>
      <c r="AE1144" t="s">
        <v>19</v>
      </c>
      <c r="AF1144">
        <v>3</v>
      </c>
      <c r="AG1144">
        <v>10</v>
      </c>
      <c r="AH1144">
        <v>0.1</v>
      </c>
      <c r="AI1144">
        <v>100</v>
      </c>
      <c r="AJ1144" t="s">
        <v>511</v>
      </c>
      <c r="AK1144" t="s">
        <v>511</v>
      </c>
      <c r="AL1144" t="s">
        <v>511</v>
      </c>
      <c r="AM1144" t="s">
        <v>511</v>
      </c>
      <c r="AN1144" t="s">
        <v>511</v>
      </c>
    </row>
    <row r="1145" spans="1:41" x14ac:dyDescent="0.3">
      <c r="A1145" s="65" t="s">
        <v>526</v>
      </c>
      <c r="B1145" s="66">
        <v>3</v>
      </c>
      <c r="C1145" s="66">
        <v>50</v>
      </c>
      <c r="D1145" s="66">
        <v>0.2</v>
      </c>
      <c r="E1145" t="s">
        <v>4</v>
      </c>
      <c r="F1145" t="s">
        <v>3</v>
      </c>
      <c r="G1145" s="39" t="str">
        <f t="shared" si="76"/>
        <v>---</v>
      </c>
      <c r="H1145" t="s">
        <v>3</v>
      </c>
      <c r="K1145" t="s">
        <v>3</v>
      </c>
      <c r="L1145" s="57" t="str">
        <f>IF(OR(H_24!$F1145="---",H_24!$F1145="infeas",H_24!$F1145="inf"),"---",(H_24!$F1145/M1145)-1)</f>
        <v>---</v>
      </c>
      <c r="M1145" s="20">
        <f>Model_dem!L885</f>
        <v>820</v>
      </c>
      <c r="N1145" t="str">
        <f>Model_dem!G885</f>
        <v>---</v>
      </c>
      <c r="P1145" t="str">
        <f>IF(OR(H_24!$Q1145&lt;&gt;A1145,R1145&lt;&gt;B1145,S1145&lt;&gt;C1145,T1145&lt;&gt;D1145),"Aqui", " ")</f>
        <v>Aqui</v>
      </c>
      <c r="Q1145" s="68"/>
      <c r="R1145" s="20"/>
      <c r="S1145" s="20"/>
      <c r="T1145" s="20"/>
      <c r="U1145" s="20"/>
      <c r="V1145" s="20"/>
      <c r="W1145" s="20"/>
      <c r="X1145" s="20"/>
      <c r="Y1145" s="20"/>
      <c r="Z1145" s="20"/>
      <c r="AA1145" s="67"/>
      <c r="AE1145" t="s">
        <v>19</v>
      </c>
      <c r="AF1145">
        <v>3</v>
      </c>
      <c r="AG1145">
        <v>10</v>
      </c>
      <c r="AH1145">
        <v>0.15</v>
      </c>
      <c r="AI1145">
        <v>100</v>
      </c>
      <c r="AJ1145" t="s">
        <v>511</v>
      </c>
      <c r="AK1145" t="s">
        <v>511</v>
      </c>
      <c r="AL1145" t="s">
        <v>511</v>
      </c>
      <c r="AM1145" t="s">
        <v>511</v>
      </c>
      <c r="AN1145" t="s">
        <v>511</v>
      </c>
    </row>
    <row r="1146" spans="1:41" x14ac:dyDescent="0.3">
      <c r="A1146" s="68" t="s">
        <v>518</v>
      </c>
      <c r="B1146" s="20">
        <v>0</v>
      </c>
      <c r="C1146" s="20">
        <v>0</v>
      </c>
      <c r="D1146" s="20">
        <v>0.05</v>
      </c>
      <c r="E1146" t="s">
        <v>0</v>
      </c>
      <c r="F1146" t="s">
        <v>3</v>
      </c>
      <c r="G1146" s="39" t="e">
        <f t="shared" si="76"/>
        <v>#VALUE!</v>
      </c>
      <c r="H1146" t="s">
        <v>3</v>
      </c>
      <c r="K1146" t="s">
        <v>3</v>
      </c>
      <c r="L1146" s="57" t="str">
        <f>IF(OR(H_24!$F1146="---",H_24!$F1146="infeas",H_24!$F1146="inf"),"---",(H_24!$F1146/M1146)-1)</f>
        <v>---</v>
      </c>
      <c r="M1146" s="20">
        <f>Model_dem!L886</f>
        <v>1043</v>
      </c>
      <c r="N1146">
        <f>Model_dem!G886</f>
        <v>1043</v>
      </c>
      <c r="P1146" t="str">
        <f>IF(OR(H_24!$Q1146&lt;&gt;A1146,R1146&lt;&gt;B1146,S1146&lt;&gt;C1146,T1146&lt;&gt;D1146),"Aqui", " ")</f>
        <v>Aqui</v>
      </c>
      <c r="Q1146" s="68"/>
      <c r="R1146" s="20"/>
      <c r="S1146" s="20"/>
      <c r="T1146" s="20"/>
      <c r="U1146" s="20"/>
      <c r="V1146" s="20"/>
      <c r="W1146" s="20"/>
      <c r="X1146" s="20"/>
      <c r="Y1146" s="20"/>
      <c r="Z1146" s="20"/>
      <c r="AA1146" s="67"/>
      <c r="AE1146" t="s">
        <v>19</v>
      </c>
      <c r="AF1146">
        <v>3</v>
      </c>
      <c r="AG1146">
        <v>10</v>
      </c>
      <c r="AH1146">
        <v>0.2</v>
      </c>
      <c r="AI1146">
        <v>100</v>
      </c>
      <c r="AJ1146" t="s">
        <v>511</v>
      </c>
      <c r="AK1146" t="s">
        <v>511</v>
      </c>
      <c r="AL1146" t="s">
        <v>511</v>
      </c>
      <c r="AM1146" t="s">
        <v>511</v>
      </c>
      <c r="AN1146" t="s">
        <v>511</v>
      </c>
    </row>
    <row r="1147" spans="1:41" x14ac:dyDescent="0.3">
      <c r="A1147" s="65" t="s">
        <v>518</v>
      </c>
      <c r="B1147" s="66">
        <v>0</v>
      </c>
      <c r="C1147" s="66">
        <v>0</v>
      </c>
      <c r="D1147" s="66">
        <v>0.1</v>
      </c>
      <c r="E1147" t="s">
        <v>0</v>
      </c>
      <c r="F1147" t="s">
        <v>3</v>
      </c>
      <c r="G1147" s="39" t="e">
        <f t="shared" si="76"/>
        <v>#VALUE!</v>
      </c>
      <c r="H1147" t="s">
        <v>3</v>
      </c>
      <c r="K1147" t="s">
        <v>3</v>
      </c>
      <c r="L1147" s="57" t="str">
        <f>IF(OR(H_24!$F1147="---",H_24!$F1147="infeas",H_24!$F1147="inf"),"---",(H_24!$F1147/M1147)-1)</f>
        <v>---</v>
      </c>
      <c r="M1147" s="20">
        <f>Model_dem!L887</f>
        <v>1043</v>
      </c>
      <c r="N1147">
        <f>Model_dem!G887</f>
        <v>1043</v>
      </c>
      <c r="P1147" t="str">
        <f>IF(OR(H_24!$Q1147&lt;&gt;A1147,R1147&lt;&gt;B1147,S1147&lt;&gt;C1147,T1147&lt;&gt;D1147),"Aqui", " ")</f>
        <v>Aqui</v>
      </c>
      <c r="Q1147" s="65"/>
      <c r="R1147" s="66"/>
      <c r="S1147" s="66"/>
      <c r="T1147" s="66"/>
      <c r="U1147" s="66"/>
      <c r="V1147" s="66"/>
      <c r="W1147" s="66"/>
      <c r="X1147" s="66"/>
      <c r="Y1147" s="66"/>
      <c r="Z1147" s="66"/>
      <c r="AA1147" s="23"/>
      <c r="AE1147" t="s">
        <v>19</v>
      </c>
      <c r="AF1147">
        <v>3</v>
      </c>
      <c r="AG1147">
        <v>25</v>
      </c>
      <c r="AH1147">
        <v>0.05</v>
      </c>
      <c r="AI1147">
        <v>100</v>
      </c>
      <c r="AJ1147">
        <v>18401</v>
      </c>
      <c r="AK1147">
        <v>1492.72</v>
      </c>
      <c r="AL1147">
        <v>72</v>
      </c>
      <c r="AM1147">
        <v>96</v>
      </c>
      <c r="AN1147">
        <v>1800.02</v>
      </c>
      <c r="AO1147">
        <v>12603</v>
      </c>
    </row>
    <row r="1148" spans="1:41" x14ac:dyDescent="0.3">
      <c r="A1148" s="68" t="s">
        <v>518</v>
      </c>
      <c r="B1148" s="20">
        <v>0</v>
      </c>
      <c r="C1148" s="20">
        <v>0</v>
      </c>
      <c r="D1148" s="20">
        <v>0.15</v>
      </c>
      <c r="E1148" t="s">
        <v>0</v>
      </c>
      <c r="F1148" t="s">
        <v>3</v>
      </c>
      <c r="G1148" s="39" t="e">
        <f t="shared" si="76"/>
        <v>#VALUE!</v>
      </c>
      <c r="H1148" t="s">
        <v>3</v>
      </c>
      <c r="K1148" t="s">
        <v>3</v>
      </c>
      <c r="L1148" s="57" t="str">
        <f>IF(OR(H_24!$F1148="---",H_24!$F1148="infeas",H_24!$F1148="inf"),"---",(H_24!$F1148/M1148)-1)</f>
        <v>---</v>
      </c>
      <c r="M1148" s="20">
        <f>Model_dem!L888</f>
        <v>1043</v>
      </c>
      <c r="N1148">
        <f>Model_dem!G888</f>
        <v>1043</v>
      </c>
      <c r="P1148" t="str">
        <f>IF(OR(H_24!$Q1148&lt;&gt;A1148,R1148&lt;&gt;B1148,S1148&lt;&gt;C1148,T1148&lt;&gt;D1148),"Aqui", " ")</f>
        <v>Aqui</v>
      </c>
      <c r="Q1148" s="68"/>
      <c r="R1148" s="20"/>
      <c r="S1148" s="20"/>
      <c r="T1148" s="20"/>
      <c r="U1148" s="20"/>
      <c r="V1148" s="20"/>
      <c r="W1148" s="20"/>
      <c r="X1148" s="20"/>
      <c r="Y1148" s="20"/>
      <c r="Z1148" s="20"/>
      <c r="AA1148" s="67"/>
      <c r="AE1148" t="s">
        <v>19</v>
      </c>
      <c r="AF1148">
        <v>3</v>
      </c>
      <c r="AG1148">
        <v>25</v>
      </c>
      <c r="AH1148">
        <v>0.1</v>
      </c>
      <c r="AI1148">
        <v>100</v>
      </c>
      <c r="AJ1148" t="s">
        <v>511</v>
      </c>
      <c r="AK1148" t="s">
        <v>511</v>
      </c>
      <c r="AL1148" t="s">
        <v>511</v>
      </c>
      <c r="AM1148" t="s">
        <v>511</v>
      </c>
      <c r="AN1148" t="s">
        <v>511</v>
      </c>
    </row>
    <row r="1149" spans="1:41" x14ac:dyDescent="0.3">
      <c r="A1149" s="65" t="s">
        <v>518</v>
      </c>
      <c r="B1149" s="66">
        <v>0</v>
      </c>
      <c r="C1149" s="66">
        <v>0</v>
      </c>
      <c r="D1149" s="66">
        <v>0.2</v>
      </c>
      <c r="E1149" t="s">
        <v>0</v>
      </c>
      <c r="F1149" t="s">
        <v>3</v>
      </c>
      <c r="G1149" s="39" t="e">
        <f t="shared" si="76"/>
        <v>#VALUE!</v>
      </c>
      <c r="H1149" t="s">
        <v>3</v>
      </c>
      <c r="K1149" t="s">
        <v>3</v>
      </c>
      <c r="L1149" s="57" t="str">
        <f>IF(OR(H_24!$F1149="---",H_24!$F1149="infeas",H_24!$F1149="inf"),"---",(H_24!$F1149/M1149)-1)</f>
        <v>---</v>
      </c>
      <c r="M1149" s="20">
        <f>Model_dem!L889</f>
        <v>1043</v>
      </c>
      <c r="N1149">
        <f>Model_dem!G889</f>
        <v>1043</v>
      </c>
      <c r="P1149" t="str">
        <f>IF(OR(H_24!$Q1149&lt;&gt;A1149,R1149&lt;&gt;B1149,S1149&lt;&gt;C1149,T1149&lt;&gt;D1149),"Aqui", " ")</f>
        <v>Aqui</v>
      </c>
      <c r="Q1149" s="65"/>
      <c r="R1149" s="66"/>
      <c r="S1149" s="66"/>
      <c r="T1149" s="66"/>
      <c r="U1149" s="66"/>
      <c r="V1149" s="66"/>
      <c r="W1149" s="66"/>
      <c r="X1149" s="66"/>
      <c r="Y1149" s="66"/>
      <c r="Z1149" s="66"/>
      <c r="AA1149" s="23"/>
      <c r="AE1149" t="s">
        <v>19</v>
      </c>
      <c r="AF1149">
        <v>3</v>
      </c>
      <c r="AG1149">
        <v>25</v>
      </c>
      <c r="AH1149">
        <v>0.15</v>
      </c>
      <c r="AI1149">
        <v>100</v>
      </c>
      <c r="AJ1149" t="s">
        <v>511</v>
      </c>
      <c r="AK1149" t="s">
        <v>511</v>
      </c>
      <c r="AL1149" t="s">
        <v>511</v>
      </c>
      <c r="AM1149" t="s">
        <v>511</v>
      </c>
      <c r="AN1149" t="s">
        <v>511</v>
      </c>
    </row>
    <row r="1150" spans="1:41" x14ac:dyDescent="0.3">
      <c r="A1150" s="68" t="s">
        <v>518</v>
      </c>
      <c r="B1150" s="20">
        <v>1</v>
      </c>
      <c r="C1150" s="20">
        <v>5</v>
      </c>
      <c r="D1150" s="20">
        <v>0.05</v>
      </c>
      <c r="E1150" t="s">
        <v>0</v>
      </c>
      <c r="F1150" t="s">
        <v>3</v>
      </c>
      <c r="G1150" s="39" t="e">
        <f t="shared" si="76"/>
        <v>#VALUE!</v>
      </c>
      <c r="H1150" t="s">
        <v>3</v>
      </c>
      <c r="K1150" t="s">
        <v>3</v>
      </c>
      <c r="L1150" s="57" t="str">
        <f>IF(OR(H_24!$F1150="---",H_24!$F1150="infeas",H_24!$F1150="inf"),"---",(H_24!$F1150/M1150)-1)</f>
        <v>---</v>
      </c>
      <c r="M1150" s="20">
        <f>Model_dem!L890</f>
        <v>1043</v>
      </c>
      <c r="N1150">
        <f>Model_dem!G890</f>
        <v>1045</v>
      </c>
      <c r="P1150" t="str">
        <f>IF(OR(H_24!$Q1150&lt;&gt;A1150,R1150&lt;&gt;B1150,S1150&lt;&gt;C1150,T1150&lt;&gt;D1150),"Aqui", " ")</f>
        <v>Aqui</v>
      </c>
      <c r="Q1150" s="68"/>
      <c r="R1150" s="20"/>
      <c r="S1150" s="20"/>
      <c r="T1150" s="20"/>
      <c r="U1150" s="20"/>
      <c r="V1150" s="20"/>
      <c r="W1150" s="20"/>
      <c r="X1150" s="20"/>
      <c r="Y1150" s="20"/>
      <c r="Z1150" s="20"/>
      <c r="AA1150" s="67"/>
      <c r="AE1150" t="s">
        <v>19</v>
      </c>
      <c r="AF1150">
        <v>3</v>
      </c>
      <c r="AG1150">
        <v>25</v>
      </c>
      <c r="AH1150">
        <v>0.2</v>
      </c>
      <c r="AI1150">
        <v>100</v>
      </c>
      <c r="AJ1150" t="s">
        <v>511</v>
      </c>
      <c r="AK1150" t="s">
        <v>511</v>
      </c>
      <c r="AL1150" t="s">
        <v>511</v>
      </c>
      <c r="AM1150" t="s">
        <v>511</v>
      </c>
      <c r="AN1150" t="s">
        <v>511</v>
      </c>
    </row>
    <row r="1151" spans="1:41" x14ac:dyDescent="0.3">
      <c r="A1151" s="65" t="s">
        <v>518</v>
      </c>
      <c r="B1151" s="66">
        <v>1</v>
      </c>
      <c r="C1151" s="66">
        <v>5</v>
      </c>
      <c r="D1151" s="66">
        <v>0.1</v>
      </c>
      <c r="E1151" t="s">
        <v>1</v>
      </c>
      <c r="F1151" t="s">
        <v>3</v>
      </c>
      <c r="G1151" s="39" t="e">
        <f t="shared" si="76"/>
        <v>#VALUE!</v>
      </c>
      <c r="H1151" t="s">
        <v>3</v>
      </c>
      <c r="K1151" t="s">
        <v>3</v>
      </c>
      <c r="L1151" s="57" t="str">
        <f>IF(OR(H_24!$F1151="---",H_24!$F1151="infeas",H_24!$F1151="inf"),"---",(H_24!$F1151/M1151)-1)</f>
        <v>---</v>
      </c>
      <c r="M1151" s="20">
        <f>Model_dem!L891</f>
        <v>1043</v>
      </c>
      <c r="N1151">
        <f>Model_dem!G891</f>
        <v>1047</v>
      </c>
      <c r="P1151" t="str">
        <f>IF(OR(H_24!$Q1151&lt;&gt;A1151,R1151&lt;&gt;B1151,S1151&lt;&gt;C1151,T1151&lt;&gt;D1151),"Aqui", " ")</f>
        <v>Aqui</v>
      </c>
      <c r="Q1151" s="65"/>
      <c r="R1151" s="66"/>
      <c r="S1151" s="66"/>
      <c r="T1151" s="66"/>
      <c r="U1151" s="66"/>
      <c r="V1151" s="66"/>
      <c r="W1151" s="66"/>
      <c r="X1151" s="66"/>
      <c r="Y1151" s="66"/>
      <c r="Z1151" s="66"/>
      <c r="AA1151" s="23"/>
      <c r="AE1151" t="s">
        <v>19</v>
      </c>
      <c r="AF1151">
        <v>3</v>
      </c>
      <c r="AG1151">
        <v>50</v>
      </c>
      <c r="AH1151">
        <v>0.05</v>
      </c>
      <c r="AI1151">
        <v>100</v>
      </c>
      <c r="AJ1151">
        <v>18418.7</v>
      </c>
      <c r="AK1151">
        <v>152.471</v>
      </c>
      <c r="AL1151">
        <v>6</v>
      </c>
      <c r="AM1151">
        <v>135</v>
      </c>
      <c r="AN1151">
        <v>1800.11</v>
      </c>
      <c r="AO1151">
        <v>13740</v>
      </c>
    </row>
    <row r="1152" spans="1:41" x14ac:dyDescent="0.3">
      <c r="A1152" s="68" t="s">
        <v>518</v>
      </c>
      <c r="B1152" s="20">
        <v>1</v>
      </c>
      <c r="C1152" s="20">
        <v>5</v>
      </c>
      <c r="D1152" s="20">
        <v>0.15</v>
      </c>
      <c r="E1152" t="s">
        <v>0</v>
      </c>
      <c r="F1152" t="s">
        <v>3</v>
      </c>
      <c r="G1152" s="39" t="e">
        <f t="shared" si="76"/>
        <v>#VALUE!</v>
      </c>
      <c r="H1152" t="s">
        <v>3</v>
      </c>
      <c r="K1152" t="s">
        <v>3</v>
      </c>
      <c r="L1152" s="57" t="str">
        <f>IF(OR(H_24!$F1152="---",H_24!$F1152="infeas",H_24!$F1152="inf"),"---",(H_24!$F1152/M1152)-1)</f>
        <v>---</v>
      </c>
      <c r="M1152" s="20">
        <f>Model_dem!L892</f>
        <v>1043</v>
      </c>
      <c r="N1152">
        <f>Model_dem!G892</f>
        <v>1047</v>
      </c>
      <c r="P1152" t="str">
        <f>IF(OR(H_24!$Q1152&lt;&gt;A1152,R1152&lt;&gt;B1152,S1152&lt;&gt;C1152,T1152&lt;&gt;D1152),"Aqui", " ")</f>
        <v>Aqui</v>
      </c>
      <c r="Q1152" s="68"/>
      <c r="R1152" s="20"/>
      <c r="S1152" s="20"/>
      <c r="T1152" s="20"/>
      <c r="U1152" s="20"/>
      <c r="V1152" s="20"/>
      <c r="W1152" s="20"/>
      <c r="X1152" s="20"/>
      <c r="Y1152" s="20"/>
      <c r="Z1152" s="20"/>
      <c r="AA1152" s="67"/>
      <c r="AE1152" t="s">
        <v>19</v>
      </c>
      <c r="AF1152">
        <v>3</v>
      </c>
      <c r="AG1152">
        <v>50</v>
      </c>
      <c r="AH1152">
        <v>0.1</v>
      </c>
      <c r="AI1152">
        <v>100</v>
      </c>
      <c r="AJ1152" t="s">
        <v>511</v>
      </c>
      <c r="AK1152" t="s">
        <v>511</v>
      </c>
      <c r="AL1152" t="s">
        <v>511</v>
      </c>
      <c r="AM1152" t="s">
        <v>511</v>
      </c>
      <c r="AN1152" t="s">
        <v>511</v>
      </c>
    </row>
    <row r="1153" spans="1:41" x14ac:dyDescent="0.3">
      <c r="A1153" s="65" t="s">
        <v>518</v>
      </c>
      <c r="B1153" s="66">
        <v>1</v>
      </c>
      <c r="C1153" s="66">
        <v>5</v>
      </c>
      <c r="D1153" s="66">
        <v>0.2</v>
      </c>
      <c r="E1153" t="s">
        <v>0</v>
      </c>
      <c r="F1153" t="s">
        <v>3</v>
      </c>
      <c r="G1153" s="39" t="e">
        <f t="shared" si="76"/>
        <v>#VALUE!</v>
      </c>
      <c r="H1153" t="s">
        <v>3</v>
      </c>
      <c r="K1153" t="s">
        <v>3</v>
      </c>
      <c r="L1153" s="57" t="str">
        <f>IF(OR(H_24!$F1153="---",H_24!$F1153="infeas",H_24!$F1153="inf"),"---",(H_24!$F1153/M1153)-1)</f>
        <v>---</v>
      </c>
      <c r="M1153" s="20">
        <f>Model_dem!L893</f>
        <v>1043</v>
      </c>
      <c r="N1153">
        <f>Model_dem!G893</f>
        <v>1055</v>
      </c>
      <c r="P1153" t="str">
        <f>IF(OR(H_24!$Q1153&lt;&gt;A1153,R1153&lt;&gt;B1153,S1153&lt;&gt;C1153,T1153&lt;&gt;D1153),"Aqui", " ")</f>
        <v>Aqui</v>
      </c>
      <c r="Q1153" s="65"/>
      <c r="R1153" s="66"/>
      <c r="S1153" s="66"/>
      <c r="T1153" s="66"/>
      <c r="U1153" s="66"/>
      <c r="V1153" s="66"/>
      <c r="W1153" s="66"/>
      <c r="X1153" s="66"/>
      <c r="Y1153" s="66"/>
      <c r="Z1153" s="66"/>
      <c r="AA1153" s="23"/>
      <c r="AE1153" t="s">
        <v>19</v>
      </c>
      <c r="AF1153">
        <v>3</v>
      </c>
      <c r="AG1153">
        <v>50</v>
      </c>
      <c r="AH1153">
        <v>0.15</v>
      </c>
      <c r="AI1153">
        <v>100</v>
      </c>
      <c r="AJ1153" t="s">
        <v>511</v>
      </c>
      <c r="AK1153" t="s">
        <v>511</v>
      </c>
      <c r="AL1153" t="s">
        <v>511</v>
      </c>
      <c r="AM1153" t="s">
        <v>511</v>
      </c>
      <c r="AN1153" t="s">
        <v>511</v>
      </c>
    </row>
    <row r="1154" spans="1:41" x14ac:dyDescent="0.3">
      <c r="A1154" s="68" t="s">
        <v>518</v>
      </c>
      <c r="B1154" s="20">
        <v>1</v>
      </c>
      <c r="C1154" s="20">
        <v>10</v>
      </c>
      <c r="D1154" s="20">
        <v>0.05</v>
      </c>
      <c r="E1154" t="s">
        <v>0</v>
      </c>
      <c r="F1154" t="s">
        <v>3</v>
      </c>
      <c r="G1154" s="39" t="e">
        <f t="shared" si="76"/>
        <v>#VALUE!</v>
      </c>
      <c r="H1154" t="s">
        <v>3</v>
      </c>
      <c r="K1154" t="s">
        <v>3</v>
      </c>
      <c r="L1154" s="57" t="str">
        <f>IF(OR(H_24!$F1154="---",H_24!$F1154="infeas",H_24!$F1154="inf"),"---",(H_24!$F1154/M1154)-1)</f>
        <v>---</v>
      </c>
      <c r="M1154" s="20">
        <f>Model_dem!L894</f>
        <v>1043</v>
      </c>
      <c r="N1154">
        <f>Model_dem!G894</f>
        <v>1045</v>
      </c>
      <c r="P1154" t="str">
        <f>IF(OR(H_24!$Q1154&lt;&gt;A1154,R1154&lt;&gt;B1154,S1154&lt;&gt;C1154,T1154&lt;&gt;D1154),"Aqui", " ")</f>
        <v>Aqui</v>
      </c>
      <c r="Q1154" s="68"/>
      <c r="R1154" s="20"/>
      <c r="S1154" s="20"/>
      <c r="T1154" s="20"/>
      <c r="U1154" s="20"/>
      <c r="V1154" s="20"/>
      <c r="W1154" s="20"/>
      <c r="X1154" s="20"/>
      <c r="Y1154" s="20"/>
      <c r="Z1154" s="20"/>
      <c r="AA1154" s="67"/>
      <c r="AE1154" t="s">
        <v>19</v>
      </c>
      <c r="AF1154">
        <v>3</v>
      </c>
      <c r="AG1154">
        <v>50</v>
      </c>
      <c r="AH1154">
        <v>0.2</v>
      </c>
      <c r="AI1154">
        <v>100</v>
      </c>
      <c r="AJ1154" t="s">
        <v>511</v>
      </c>
      <c r="AK1154" t="s">
        <v>511</v>
      </c>
      <c r="AL1154" t="s">
        <v>511</v>
      </c>
      <c r="AM1154" t="s">
        <v>511</v>
      </c>
      <c r="AN1154" t="s">
        <v>511</v>
      </c>
    </row>
    <row r="1155" spans="1:41" x14ac:dyDescent="0.3">
      <c r="A1155" s="65" t="s">
        <v>518</v>
      </c>
      <c r="B1155" s="66">
        <v>1</v>
      </c>
      <c r="C1155" s="66">
        <v>10</v>
      </c>
      <c r="D1155" s="66">
        <v>0.1</v>
      </c>
      <c r="E1155" t="s">
        <v>1</v>
      </c>
      <c r="F1155" t="s">
        <v>3</v>
      </c>
      <c r="G1155" s="39" t="e">
        <f t="shared" si="76"/>
        <v>#VALUE!</v>
      </c>
      <c r="H1155" t="s">
        <v>3</v>
      </c>
      <c r="K1155" t="s">
        <v>3</v>
      </c>
      <c r="L1155" s="57" t="str">
        <f>IF(OR(H_24!$F1155="---",H_24!$F1155="infeas",H_24!$F1155="inf"),"---",(H_24!$F1155/M1155)-1)</f>
        <v>---</v>
      </c>
      <c r="M1155" s="20">
        <f>Model_dem!L895</f>
        <v>1043</v>
      </c>
      <c r="N1155">
        <f>Model_dem!G895</f>
        <v>1047</v>
      </c>
      <c r="P1155" t="str">
        <f>IF(OR(H_24!$Q1155&lt;&gt;A1155,R1155&lt;&gt;B1155,S1155&lt;&gt;C1155,T1155&lt;&gt;D1155),"Aqui", " ")</f>
        <v>Aqui</v>
      </c>
      <c r="Q1155" s="65"/>
      <c r="R1155" s="66"/>
      <c r="S1155" s="66"/>
      <c r="T1155" s="66"/>
      <c r="U1155" s="66"/>
      <c r="V1155" s="66"/>
      <c r="W1155" s="66"/>
      <c r="X1155" s="66"/>
      <c r="Y1155" s="66"/>
      <c r="Z1155" s="66"/>
      <c r="AA1155" s="23"/>
      <c r="AE1155" t="s">
        <v>24</v>
      </c>
      <c r="AF1155">
        <v>0</v>
      </c>
      <c r="AG1155">
        <v>0</v>
      </c>
      <c r="AH1155">
        <v>0.05</v>
      </c>
      <c r="AI1155">
        <v>200</v>
      </c>
      <c r="AJ1155">
        <v>33270.9</v>
      </c>
      <c r="AK1155">
        <v>137.06399999999999</v>
      </c>
      <c r="AL1155">
        <v>7</v>
      </c>
      <c r="AM1155">
        <v>365</v>
      </c>
      <c r="AN1155">
        <v>1800.02</v>
      </c>
      <c r="AO1155">
        <v>61468</v>
      </c>
    </row>
    <row r="1156" spans="1:41" x14ac:dyDescent="0.3">
      <c r="A1156" s="68" t="s">
        <v>518</v>
      </c>
      <c r="B1156" s="20">
        <v>1</v>
      </c>
      <c r="C1156" s="20">
        <v>10</v>
      </c>
      <c r="D1156" s="20">
        <v>0.15</v>
      </c>
      <c r="E1156" t="s">
        <v>0</v>
      </c>
      <c r="F1156" t="s">
        <v>3</v>
      </c>
      <c r="G1156" s="39" t="e">
        <f t="shared" si="76"/>
        <v>#VALUE!</v>
      </c>
      <c r="H1156" t="s">
        <v>3</v>
      </c>
      <c r="K1156" t="s">
        <v>3</v>
      </c>
      <c r="L1156" s="57" t="str">
        <f>IF(OR(H_24!$F1156="---",H_24!$F1156="infeas",H_24!$F1156="inf"),"---",(H_24!$F1156/M1156)-1)</f>
        <v>---</v>
      </c>
      <c r="M1156" s="20">
        <f>Model_dem!L896</f>
        <v>1043</v>
      </c>
      <c r="N1156">
        <f>Model_dem!G896</f>
        <v>1047</v>
      </c>
      <c r="P1156" t="str">
        <f>IF(OR(H_24!$Q1156&lt;&gt;A1156,R1156&lt;&gt;B1156,S1156&lt;&gt;C1156,T1156&lt;&gt;D1156),"Aqui", " ")</f>
        <v>Aqui</v>
      </c>
      <c r="Q1156" s="68"/>
      <c r="R1156" s="20"/>
      <c r="S1156" s="20"/>
      <c r="T1156" s="20"/>
      <c r="U1156" s="20"/>
      <c r="V1156" s="20"/>
      <c r="W1156" s="20"/>
      <c r="X1156" s="20"/>
      <c r="Y1156" s="20"/>
      <c r="Z1156" s="20"/>
      <c r="AA1156" s="67"/>
      <c r="AE1156" t="s">
        <v>24</v>
      </c>
      <c r="AF1156">
        <v>0</v>
      </c>
      <c r="AG1156">
        <v>0</v>
      </c>
      <c r="AH1156">
        <v>0.1</v>
      </c>
      <c r="AI1156">
        <v>200</v>
      </c>
      <c r="AJ1156">
        <v>33270.9</v>
      </c>
      <c r="AK1156">
        <v>1462.07</v>
      </c>
      <c r="AL1156">
        <v>214</v>
      </c>
      <c r="AM1156">
        <v>272</v>
      </c>
      <c r="AN1156">
        <v>1800.01</v>
      </c>
      <c r="AO1156">
        <v>59315</v>
      </c>
    </row>
    <row r="1157" spans="1:41" x14ac:dyDescent="0.3">
      <c r="A1157" s="65" t="s">
        <v>518</v>
      </c>
      <c r="B1157" s="66">
        <v>1</v>
      </c>
      <c r="C1157" s="66">
        <v>10</v>
      </c>
      <c r="D1157" s="66">
        <v>0.2</v>
      </c>
      <c r="E1157" t="s">
        <v>0</v>
      </c>
      <c r="F1157" t="s">
        <v>3</v>
      </c>
      <c r="G1157" s="39" t="e">
        <f t="shared" si="76"/>
        <v>#VALUE!</v>
      </c>
      <c r="H1157" t="s">
        <v>3</v>
      </c>
      <c r="K1157" t="s">
        <v>3</v>
      </c>
      <c r="L1157" s="57" t="str">
        <f>IF(OR(H_24!$F1157="---",H_24!$F1157="infeas",H_24!$F1157="inf"),"---",(H_24!$F1157/M1157)-1)</f>
        <v>---</v>
      </c>
      <c r="M1157" s="20">
        <f>Model_dem!L897</f>
        <v>1043</v>
      </c>
      <c r="N1157">
        <f>Model_dem!G897</f>
        <v>1055</v>
      </c>
      <c r="P1157" t="str">
        <f>IF(OR(H_24!$Q1157&lt;&gt;A1157,R1157&lt;&gt;B1157,S1157&lt;&gt;C1157,T1157&lt;&gt;D1157),"Aqui", " ")</f>
        <v>Aqui</v>
      </c>
      <c r="Q1157" s="65"/>
      <c r="R1157" s="66"/>
      <c r="S1157" s="66"/>
      <c r="T1157" s="66"/>
      <c r="U1157" s="66"/>
      <c r="V1157" s="66"/>
      <c r="W1157" s="66"/>
      <c r="X1157" s="66"/>
      <c r="Y1157" s="66"/>
      <c r="Z1157" s="66"/>
      <c r="AA1157" s="23"/>
      <c r="AE1157" t="s">
        <v>24</v>
      </c>
      <c r="AF1157">
        <v>0</v>
      </c>
      <c r="AG1157">
        <v>0</v>
      </c>
      <c r="AH1157">
        <v>0.15</v>
      </c>
      <c r="AI1157">
        <v>200</v>
      </c>
      <c r="AJ1157">
        <v>33270.9</v>
      </c>
      <c r="AK1157">
        <v>59.662199999999999</v>
      </c>
      <c r="AL1157">
        <v>9</v>
      </c>
      <c r="AM1157">
        <v>338</v>
      </c>
      <c r="AN1157">
        <v>1800.06</v>
      </c>
      <c r="AO1157">
        <v>57388</v>
      </c>
    </row>
    <row r="1158" spans="1:41" x14ac:dyDescent="0.3">
      <c r="A1158" s="68" t="s">
        <v>518</v>
      </c>
      <c r="B1158" s="20">
        <v>1</v>
      </c>
      <c r="C1158" s="20">
        <v>25</v>
      </c>
      <c r="D1158" s="20">
        <v>0.05</v>
      </c>
      <c r="E1158" t="s">
        <v>0</v>
      </c>
      <c r="F1158" t="s">
        <v>3</v>
      </c>
      <c r="G1158" s="39" t="e">
        <f t="shared" si="76"/>
        <v>#VALUE!</v>
      </c>
      <c r="H1158" t="s">
        <v>3</v>
      </c>
      <c r="K1158" t="s">
        <v>3</v>
      </c>
      <c r="L1158" s="57" t="str">
        <f>IF(OR(H_24!$F1158="---",H_24!$F1158="infeas",H_24!$F1158="inf"),"---",(H_24!$F1158/M1158)-1)</f>
        <v>---</v>
      </c>
      <c r="M1158" s="20">
        <f>Model_dem!L898</f>
        <v>1043</v>
      </c>
      <c r="N1158">
        <f>Model_dem!G898</f>
        <v>1047</v>
      </c>
      <c r="P1158" t="str">
        <f>IF(OR(H_24!$Q1158&lt;&gt;A1158,R1158&lt;&gt;B1158,S1158&lt;&gt;C1158,T1158&lt;&gt;D1158),"Aqui", " ")</f>
        <v>Aqui</v>
      </c>
      <c r="Q1158" s="68"/>
      <c r="R1158" s="20"/>
      <c r="S1158" s="20"/>
      <c r="T1158" s="20"/>
      <c r="U1158" s="20"/>
      <c r="V1158" s="20"/>
      <c r="W1158" s="20"/>
      <c r="X1158" s="20"/>
      <c r="Y1158" s="20"/>
      <c r="Z1158" s="20"/>
      <c r="AA1158" s="67"/>
      <c r="AE1158" t="s">
        <v>24</v>
      </c>
      <c r="AF1158">
        <v>0</v>
      </c>
      <c r="AG1158">
        <v>0</v>
      </c>
      <c r="AH1158">
        <v>0.2</v>
      </c>
      <c r="AI1158">
        <v>200</v>
      </c>
      <c r="AJ1158">
        <v>33270.9</v>
      </c>
      <c r="AK1158">
        <v>55.381999999999998</v>
      </c>
      <c r="AL1158">
        <v>1</v>
      </c>
      <c r="AM1158">
        <v>435</v>
      </c>
      <c r="AN1158">
        <v>1800.03</v>
      </c>
      <c r="AO1158">
        <v>59841</v>
      </c>
    </row>
    <row r="1159" spans="1:41" x14ac:dyDescent="0.3">
      <c r="A1159" s="65" t="s">
        <v>518</v>
      </c>
      <c r="B1159" s="66">
        <v>1</v>
      </c>
      <c r="C1159" s="66">
        <v>25</v>
      </c>
      <c r="D1159" s="66">
        <v>0.1</v>
      </c>
      <c r="E1159" t="s">
        <v>0</v>
      </c>
      <c r="F1159" t="s">
        <v>3</v>
      </c>
      <c r="G1159" s="39" t="e">
        <f t="shared" ref="G1159:G1222" si="77">IF(N1159="---","---",(F1159-N1159)/N1159)</f>
        <v>#VALUE!</v>
      </c>
      <c r="H1159" t="s">
        <v>3</v>
      </c>
      <c r="K1159" t="s">
        <v>3</v>
      </c>
      <c r="L1159" s="57" t="str">
        <f>IF(OR(H_24!$F1159="---",H_24!$F1159="infeas",H_24!$F1159="inf"),"---",(H_24!$F1159/M1159)-1)</f>
        <v>---</v>
      </c>
      <c r="M1159" s="20">
        <f>Model_dem!L899</f>
        <v>1043</v>
      </c>
      <c r="N1159">
        <f>Model_dem!G899</f>
        <v>1059</v>
      </c>
      <c r="P1159" t="str">
        <f>IF(OR(H_24!$Q1159&lt;&gt;A1159,R1159&lt;&gt;B1159,S1159&lt;&gt;C1159,T1159&lt;&gt;D1159),"Aqui", " ")</f>
        <v>Aqui</v>
      </c>
      <c r="Q1159" s="65"/>
      <c r="R1159" s="66"/>
      <c r="S1159" s="66"/>
      <c r="T1159" s="66"/>
      <c r="U1159" s="66"/>
      <c r="V1159" s="66"/>
      <c r="W1159" s="66"/>
      <c r="X1159" s="66"/>
      <c r="Y1159" s="66"/>
      <c r="Z1159" s="66"/>
      <c r="AA1159" s="23"/>
      <c r="AE1159" t="s">
        <v>24</v>
      </c>
      <c r="AF1159">
        <v>1</v>
      </c>
      <c r="AG1159">
        <v>5</v>
      </c>
      <c r="AH1159">
        <v>0.05</v>
      </c>
      <c r="AI1159">
        <v>200</v>
      </c>
      <c r="AJ1159">
        <v>33366</v>
      </c>
      <c r="AK1159">
        <v>235.72800000000001</v>
      </c>
      <c r="AL1159">
        <v>0</v>
      </c>
      <c r="AM1159">
        <v>51</v>
      </c>
      <c r="AN1159">
        <v>1800.26</v>
      </c>
      <c r="AO1159">
        <v>11013</v>
      </c>
    </row>
    <row r="1160" spans="1:41" x14ac:dyDescent="0.3">
      <c r="A1160" s="68" t="s">
        <v>518</v>
      </c>
      <c r="B1160" s="20">
        <v>1</v>
      </c>
      <c r="C1160" s="20">
        <v>25</v>
      </c>
      <c r="D1160" s="20">
        <v>0.15</v>
      </c>
      <c r="E1160" t="s">
        <v>1</v>
      </c>
      <c r="F1160" t="s">
        <v>3</v>
      </c>
      <c r="G1160" s="39" t="e">
        <f t="shared" si="77"/>
        <v>#VALUE!</v>
      </c>
      <c r="H1160" t="s">
        <v>3</v>
      </c>
      <c r="K1160" t="s">
        <v>3</v>
      </c>
      <c r="L1160" s="57" t="str">
        <f>IF(OR(H_24!$F1160="---",H_24!$F1160="infeas",H_24!$F1160="inf"),"---",(H_24!$F1160/M1160)-1)</f>
        <v>---</v>
      </c>
      <c r="M1160" s="20">
        <f>Model_dem!L900</f>
        <v>1043</v>
      </c>
      <c r="N1160">
        <f>Model_dem!G900</f>
        <v>1076</v>
      </c>
      <c r="P1160" t="str">
        <f>IF(OR(H_24!$Q1160&lt;&gt;A1160,R1160&lt;&gt;B1160,S1160&lt;&gt;C1160,T1160&lt;&gt;D1160),"Aqui", " ")</f>
        <v>Aqui</v>
      </c>
      <c r="Q1160" s="68"/>
      <c r="R1160" s="20"/>
      <c r="S1160" s="20"/>
      <c r="T1160" s="20"/>
      <c r="U1160" s="20"/>
      <c r="V1160" s="20"/>
      <c r="W1160" s="20"/>
      <c r="X1160" s="20"/>
      <c r="Y1160" s="20"/>
      <c r="Z1160" s="20"/>
      <c r="AA1160" s="67"/>
      <c r="AE1160" t="s">
        <v>24</v>
      </c>
      <c r="AF1160">
        <v>1</v>
      </c>
      <c r="AG1160">
        <v>5</v>
      </c>
      <c r="AH1160">
        <v>0.1</v>
      </c>
      <c r="AI1160">
        <v>200</v>
      </c>
      <c r="AJ1160">
        <v>33447.9</v>
      </c>
      <c r="AK1160">
        <v>274.04300000000001</v>
      </c>
      <c r="AL1160">
        <v>2</v>
      </c>
      <c r="AM1160">
        <v>30</v>
      </c>
      <c r="AN1160">
        <v>1800.07</v>
      </c>
      <c r="AO1160">
        <v>9523</v>
      </c>
    </row>
    <row r="1161" spans="1:41" x14ac:dyDescent="0.3">
      <c r="A1161" s="65" t="s">
        <v>518</v>
      </c>
      <c r="B1161" s="66">
        <v>1</v>
      </c>
      <c r="C1161" s="66">
        <v>25</v>
      </c>
      <c r="D1161" s="66">
        <v>0.2</v>
      </c>
      <c r="E1161" t="s">
        <v>1</v>
      </c>
      <c r="F1161" t="s">
        <v>3</v>
      </c>
      <c r="G1161" s="39" t="e">
        <f t="shared" si="77"/>
        <v>#VALUE!</v>
      </c>
      <c r="H1161" t="s">
        <v>3</v>
      </c>
      <c r="K1161" t="s">
        <v>3</v>
      </c>
      <c r="L1161" s="57" t="str">
        <f>IF(OR(H_24!$F1161="---",H_24!$F1161="infeas",H_24!$F1161="inf"),"---",(H_24!$F1161/M1161)-1)</f>
        <v>---</v>
      </c>
      <c r="M1161" s="20">
        <f>Model_dem!L901</f>
        <v>1043</v>
      </c>
      <c r="N1161">
        <f>Model_dem!G901</f>
        <v>1095</v>
      </c>
      <c r="P1161" t="str">
        <f>IF(OR(H_24!$Q1161&lt;&gt;A1161,R1161&lt;&gt;B1161,S1161&lt;&gt;C1161,T1161&lt;&gt;D1161),"Aqui", " ")</f>
        <v>Aqui</v>
      </c>
      <c r="Q1161" s="65"/>
      <c r="R1161" s="66"/>
      <c r="S1161" s="66"/>
      <c r="T1161" s="66"/>
      <c r="U1161" s="66"/>
      <c r="V1161" s="66"/>
      <c r="W1161" s="66"/>
      <c r="X1161" s="66"/>
      <c r="Y1161" s="66"/>
      <c r="Z1161" s="66"/>
      <c r="AA1161" s="23"/>
      <c r="AE1161" t="s">
        <v>24</v>
      </c>
      <c r="AF1161">
        <v>1</v>
      </c>
      <c r="AG1161">
        <v>5</v>
      </c>
      <c r="AH1161">
        <v>0.15</v>
      </c>
      <c r="AI1161">
        <v>200</v>
      </c>
      <c r="AJ1161">
        <v>33677.1</v>
      </c>
      <c r="AK1161">
        <v>333.44499999999999</v>
      </c>
      <c r="AL1161">
        <v>4</v>
      </c>
      <c r="AM1161">
        <v>20</v>
      </c>
      <c r="AN1161">
        <v>1800.03</v>
      </c>
      <c r="AO1161">
        <v>8115</v>
      </c>
    </row>
    <row r="1162" spans="1:41" x14ac:dyDescent="0.3">
      <c r="A1162" s="68" t="s">
        <v>518</v>
      </c>
      <c r="B1162" s="20">
        <v>1</v>
      </c>
      <c r="C1162" s="20">
        <v>50</v>
      </c>
      <c r="D1162" s="20">
        <v>0.05</v>
      </c>
      <c r="E1162" t="s">
        <v>1</v>
      </c>
      <c r="F1162" t="s">
        <v>3</v>
      </c>
      <c r="G1162" s="39" t="e">
        <f t="shared" si="77"/>
        <v>#VALUE!</v>
      </c>
      <c r="H1162" t="s">
        <v>3</v>
      </c>
      <c r="K1162" t="s">
        <v>3</v>
      </c>
      <c r="L1162" s="57" t="str">
        <f>IF(OR(H_24!$F1162="---",H_24!$F1162="infeas",H_24!$F1162="inf"),"---",(H_24!$F1162/M1162)-1)</f>
        <v>---</v>
      </c>
      <c r="M1162" s="20">
        <f>Model_dem!L902</f>
        <v>1043</v>
      </c>
      <c r="N1162">
        <f>Model_dem!G902</f>
        <v>1058</v>
      </c>
      <c r="P1162" t="str">
        <f>IF(OR(H_24!$Q1162&lt;&gt;A1162,R1162&lt;&gt;B1162,S1162&lt;&gt;C1162,T1162&lt;&gt;D1162),"Aqui", " ")</f>
        <v>Aqui</v>
      </c>
      <c r="Q1162" s="68"/>
      <c r="R1162" s="20"/>
      <c r="S1162" s="20"/>
      <c r="T1162" s="20"/>
      <c r="U1162" s="20"/>
      <c r="V1162" s="20"/>
      <c r="W1162" s="20"/>
      <c r="X1162" s="20"/>
      <c r="Y1162" s="20"/>
      <c r="Z1162" s="20"/>
      <c r="AA1162" s="67"/>
      <c r="AE1162" t="s">
        <v>24</v>
      </c>
      <c r="AF1162">
        <v>1</v>
      </c>
      <c r="AG1162">
        <v>5</v>
      </c>
      <c r="AH1162">
        <v>0.2</v>
      </c>
      <c r="AI1162">
        <v>200</v>
      </c>
      <c r="AJ1162">
        <v>33805.1</v>
      </c>
      <c r="AK1162">
        <v>805.74800000000005</v>
      </c>
      <c r="AL1162">
        <v>0</v>
      </c>
      <c r="AM1162">
        <v>13</v>
      </c>
      <c r="AN1162">
        <v>1800.85</v>
      </c>
      <c r="AO1162">
        <v>6272</v>
      </c>
    </row>
    <row r="1163" spans="1:41" x14ac:dyDescent="0.3">
      <c r="A1163" s="65" t="s">
        <v>518</v>
      </c>
      <c r="B1163" s="66">
        <v>1</v>
      </c>
      <c r="C1163" s="66">
        <v>50</v>
      </c>
      <c r="D1163" s="66">
        <v>0.1</v>
      </c>
      <c r="E1163" t="s">
        <v>1</v>
      </c>
      <c r="F1163" t="s">
        <v>3</v>
      </c>
      <c r="G1163" s="39" t="e">
        <f t="shared" si="77"/>
        <v>#VALUE!</v>
      </c>
      <c r="H1163" t="s">
        <v>3</v>
      </c>
      <c r="K1163" t="s">
        <v>3</v>
      </c>
      <c r="L1163" s="57" t="str">
        <f>IF(OR(H_24!$F1163="---",H_24!$F1163="infeas",H_24!$F1163="inf"),"---",(H_24!$F1163/M1163)-1)</f>
        <v>---</v>
      </c>
      <c r="M1163" s="20">
        <f>Model_dem!L903</f>
        <v>1043</v>
      </c>
      <c r="N1163">
        <f>Model_dem!G903</f>
        <v>1076</v>
      </c>
      <c r="P1163" t="str">
        <f>IF(OR(H_24!$Q1163&lt;&gt;A1163,R1163&lt;&gt;B1163,S1163&lt;&gt;C1163,T1163&lt;&gt;D1163),"Aqui", " ")</f>
        <v>Aqui</v>
      </c>
      <c r="Q1163" s="65"/>
      <c r="R1163" s="66"/>
      <c r="S1163" s="66"/>
      <c r="T1163" s="66"/>
      <c r="U1163" s="66"/>
      <c r="V1163" s="66"/>
      <c r="W1163" s="66"/>
      <c r="X1163" s="66"/>
      <c r="Y1163" s="66"/>
      <c r="Z1163" s="66"/>
      <c r="AA1163" s="23"/>
      <c r="AE1163" t="s">
        <v>24</v>
      </c>
      <c r="AF1163">
        <v>1</v>
      </c>
      <c r="AG1163">
        <v>10</v>
      </c>
      <c r="AH1163">
        <v>0.05</v>
      </c>
      <c r="AI1163">
        <v>200</v>
      </c>
      <c r="AJ1163">
        <v>33399.599999999999</v>
      </c>
      <c r="AK1163">
        <v>526.73299999999995</v>
      </c>
      <c r="AL1163">
        <v>6</v>
      </c>
      <c r="AM1163">
        <v>27</v>
      </c>
      <c r="AN1163">
        <v>1800.05</v>
      </c>
      <c r="AO1163">
        <v>7386</v>
      </c>
    </row>
    <row r="1164" spans="1:41" x14ac:dyDescent="0.3">
      <c r="A1164" s="68" t="s">
        <v>518</v>
      </c>
      <c r="B1164" s="20">
        <v>1</v>
      </c>
      <c r="C1164" s="20">
        <v>50</v>
      </c>
      <c r="D1164" s="20">
        <v>0.15</v>
      </c>
      <c r="E1164" t="s">
        <v>1</v>
      </c>
      <c r="F1164" t="s">
        <v>3</v>
      </c>
      <c r="G1164" s="39" t="e">
        <f t="shared" si="77"/>
        <v>#VALUE!</v>
      </c>
      <c r="H1164" t="s">
        <v>3</v>
      </c>
      <c r="K1164" t="s">
        <v>3</v>
      </c>
      <c r="L1164" s="57" t="str">
        <f>IF(OR(H_24!$F1164="---",H_24!$F1164="infeas",H_24!$F1164="inf"),"---",(H_24!$F1164/M1164)-1)</f>
        <v>---</v>
      </c>
      <c r="M1164" s="20">
        <f>Model_dem!L904</f>
        <v>1043</v>
      </c>
      <c r="N1164">
        <f>Model_dem!G904</f>
        <v>1106</v>
      </c>
      <c r="P1164" t="str">
        <f>IF(OR(H_24!$Q1164&lt;&gt;A1164,R1164&lt;&gt;B1164,S1164&lt;&gt;C1164,T1164&lt;&gt;D1164),"Aqui", " ")</f>
        <v>Aqui</v>
      </c>
      <c r="Q1164" s="68"/>
      <c r="R1164" s="20"/>
      <c r="S1164" s="20"/>
      <c r="T1164" s="20"/>
      <c r="U1164" s="20"/>
      <c r="V1164" s="20"/>
      <c r="W1164" s="20"/>
      <c r="X1164" s="20"/>
      <c r="Y1164" s="20"/>
      <c r="Z1164" s="20"/>
      <c r="AA1164" s="67"/>
      <c r="AE1164" t="s">
        <v>24</v>
      </c>
      <c r="AF1164">
        <v>1</v>
      </c>
      <c r="AG1164">
        <v>10</v>
      </c>
      <c r="AH1164">
        <v>0.1</v>
      </c>
      <c r="AI1164">
        <v>200</v>
      </c>
      <c r="AJ1164">
        <v>33557.5</v>
      </c>
      <c r="AK1164">
        <v>1055.5</v>
      </c>
      <c r="AL1164">
        <v>4</v>
      </c>
      <c r="AM1164">
        <v>15</v>
      </c>
      <c r="AN1164">
        <v>1800.08</v>
      </c>
      <c r="AO1164">
        <v>5000</v>
      </c>
    </row>
    <row r="1165" spans="1:41" x14ac:dyDescent="0.3">
      <c r="A1165" s="65" t="s">
        <v>518</v>
      </c>
      <c r="B1165" s="66">
        <v>1</v>
      </c>
      <c r="C1165" s="66">
        <v>50</v>
      </c>
      <c r="D1165" s="66">
        <v>0.2</v>
      </c>
      <c r="E1165" t="s">
        <v>2</v>
      </c>
      <c r="F1165" t="s">
        <v>3</v>
      </c>
      <c r="G1165" s="39" t="str">
        <f t="shared" si="77"/>
        <v>---</v>
      </c>
      <c r="H1165" t="s">
        <v>3</v>
      </c>
      <c r="K1165" t="s">
        <v>3</v>
      </c>
      <c r="L1165" s="57" t="str">
        <f>IF(OR(H_24!$F1165="---",H_24!$F1165="infeas",H_24!$F1165="inf"),"---",(H_24!$F1165/M1165)-1)</f>
        <v>---</v>
      </c>
      <c r="M1165" s="20">
        <f>Model_dem!L905</f>
        <v>1043</v>
      </c>
      <c r="N1165" t="str">
        <f>Model_dem!G905</f>
        <v>---</v>
      </c>
      <c r="P1165" t="str">
        <f>IF(OR(H_24!$Q1165&lt;&gt;A1165,R1165&lt;&gt;B1165,S1165&lt;&gt;C1165,T1165&lt;&gt;D1165),"Aqui", " ")</f>
        <v>Aqui</v>
      </c>
      <c r="Q1165" s="65"/>
      <c r="R1165" s="66"/>
      <c r="S1165" s="66"/>
      <c r="T1165" s="66"/>
      <c r="U1165" s="66"/>
      <c r="V1165" s="66"/>
      <c r="W1165" s="66"/>
      <c r="X1165" s="66"/>
      <c r="Y1165" s="66"/>
      <c r="Z1165" s="66"/>
      <c r="AA1165" s="23"/>
      <c r="AE1165" t="s">
        <v>24</v>
      </c>
      <c r="AF1165">
        <v>1</v>
      </c>
      <c r="AG1165">
        <v>10</v>
      </c>
      <c r="AH1165">
        <v>0.15</v>
      </c>
      <c r="AI1165">
        <v>200</v>
      </c>
      <c r="AJ1165">
        <v>33742.6</v>
      </c>
      <c r="AK1165">
        <v>1022.23</v>
      </c>
      <c r="AL1165">
        <v>3</v>
      </c>
      <c r="AM1165">
        <v>13</v>
      </c>
      <c r="AN1165">
        <v>1801.74</v>
      </c>
      <c r="AO1165">
        <v>4427</v>
      </c>
    </row>
    <row r="1166" spans="1:41" x14ac:dyDescent="0.3">
      <c r="A1166" s="68" t="s">
        <v>518</v>
      </c>
      <c r="B1166" s="20">
        <v>2</v>
      </c>
      <c r="C1166" s="20">
        <v>5</v>
      </c>
      <c r="D1166" s="20">
        <v>0.05</v>
      </c>
      <c r="E1166" t="s">
        <v>0</v>
      </c>
      <c r="F1166" t="s">
        <v>3</v>
      </c>
      <c r="G1166" s="39" t="e">
        <f t="shared" si="77"/>
        <v>#VALUE!</v>
      </c>
      <c r="H1166" t="s">
        <v>3</v>
      </c>
      <c r="K1166" t="s">
        <v>3</v>
      </c>
      <c r="L1166" s="57" t="str">
        <f>IF(OR(H_24!$F1166="---",H_24!$F1166="infeas",H_24!$F1166="inf"),"---",(H_24!$F1166/M1166)-1)</f>
        <v>---</v>
      </c>
      <c r="M1166" s="20">
        <f>Model_dem!L906</f>
        <v>1043</v>
      </c>
      <c r="N1166">
        <f>Model_dem!G906</f>
        <v>1047</v>
      </c>
      <c r="P1166" t="str">
        <f>IF(OR(H_24!$Q1166&lt;&gt;A1166,R1166&lt;&gt;B1166,S1166&lt;&gt;C1166,T1166&lt;&gt;D1166),"Aqui", " ")</f>
        <v>Aqui</v>
      </c>
      <c r="Q1166" s="68"/>
      <c r="R1166" s="20"/>
      <c r="S1166" s="20"/>
      <c r="T1166" s="20"/>
      <c r="U1166" s="20"/>
      <c r="V1166" s="20"/>
      <c r="W1166" s="20"/>
      <c r="X1166" s="20"/>
      <c r="Y1166" s="20"/>
      <c r="Z1166" s="20"/>
      <c r="AA1166" s="67"/>
      <c r="AE1166" t="s">
        <v>24</v>
      </c>
      <c r="AF1166">
        <v>1</v>
      </c>
      <c r="AG1166">
        <v>10</v>
      </c>
      <c r="AH1166">
        <v>0.2</v>
      </c>
      <c r="AI1166">
        <v>200</v>
      </c>
      <c r="AJ1166">
        <v>34095</v>
      </c>
      <c r="AK1166">
        <v>1801.76</v>
      </c>
      <c r="AL1166">
        <v>0</v>
      </c>
      <c r="AM1166">
        <v>1</v>
      </c>
      <c r="AN1166">
        <v>1801.79</v>
      </c>
      <c r="AO1166">
        <v>2305</v>
      </c>
    </row>
    <row r="1167" spans="1:41" x14ac:dyDescent="0.3">
      <c r="A1167" s="65" t="s">
        <v>518</v>
      </c>
      <c r="B1167" s="66">
        <v>2</v>
      </c>
      <c r="C1167" s="66">
        <v>5</v>
      </c>
      <c r="D1167" s="66">
        <v>0.1</v>
      </c>
      <c r="E1167" t="s">
        <v>1</v>
      </c>
      <c r="F1167" t="s">
        <v>3</v>
      </c>
      <c r="G1167" s="39" t="e">
        <f t="shared" si="77"/>
        <v>#VALUE!</v>
      </c>
      <c r="H1167" t="s">
        <v>3</v>
      </c>
      <c r="K1167" t="s">
        <v>3</v>
      </c>
      <c r="L1167" s="57" t="str">
        <f>IF(OR(H_24!$F1167="---",H_24!$F1167="infeas",H_24!$F1167="inf"),"---",(H_24!$F1167/M1167)-1)</f>
        <v>---</v>
      </c>
      <c r="M1167" s="20">
        <f>Model_dem!L907</f>
        <v>1043</v>
      </c>
      <c r="N1167">
        <f>Model_dem!G907</f>
        <v>1047</v>
      </c>
      <c r="P1167" t="str">
        <f>IF(OR(H_24!$Q1167&lt;&gt;A1167,R1167&lt;&gt;B1167,S1167&lt;&gt;C1167,T1167&lt;&gt;D1167),"Aqui", " ")</f>
        <v>Aqui</v>
      </c>
      <c r="Q1167" s="65"/>
      <c r="R1167" s="66"/>
      <c r="S1167" s="66"/>
      <c r="T1167" s="66"/>
      <c r="U1167" s="66"/>
      <c r="V1167" s="66"/>
      <c r="W1167" s="66"/>
      <c r="X1167" s="66"/>
      <c r="Y1167" s="66"/>
      <c r="Z1167" s="66"/>
      <c r="AA1167" s="23"/>
      <c r="AE1167" t="s">
        <v>24</v>
      </c>
      <c r="AF1167">
        <v>1</v>
      </c>
      <c r="AG1167">
        <v>25</v>
      </c>
      <c r="AH1167">
        <v>0.05</v>
      </c>
      <c r="AI1167">
        <v>200</v>
      </c>
      <c r="AJ1167">
        <v>33433.300000000003</v>
      </c>
      <c r="AK1167">
        <v>1518.95</v>
      </c>
      <c r="AL1167">
        <v>10</v>
      </c>
      <c r="AM1167">
        <v>18</v>
      </c>
      <c r="AN1167">
        <v>1800.23</v>
      </c>
      <c r="AO1167">
        <v>6111</v>
      </c>
    </row>
    <row r="1168" spans="1:41" x14ac:dyDescent="0.3">
      <c r="A1168" s="68" t="s">
        <v>518</v>
      </c>
      <c r="B1168" s="20">
        <v>2</v>
      </c>
      <c r="C1168" s="20">
        <v>5</v>
      </c>
      <c r="D1168" s="20">
        <v>0.15</v>
      </c>
      <c r="E1168" t="s">
        <v>0</v>
      </c>
      <c r="F1168" t="s">
        <v>3</v>
      </c>
      <c r="G1168" s="39" t="e">
        <f t="shared" si="77"/>
        <v>#VALUE!</v>
      </c>
      <c r="H1168" t="s">
        <v>3</v>
      </c>
      <c r="K1168" t="s">
        <v>3</v>
      </c>
      <c r="L1168" s="57" t="str">
        <f>IF(OR(H_24!$F1168="---",H_24!$F1168="infeas",H_24!$F1168="inf"),"---",(H_24!$F1168/M1168)-1)</f>
        <v>---</v>
      </c>
      <c r="M1168" s="20">
        <f>Model_dem!L908</f>
        <v>1043</v>
      </c>
      <c r="N1168">
        <f>Model_dem!G908</f>
        <v>1047</v>
      </c>
      <c r="P1168" t="str">
        <f>IF(OR(H_24!$Q1168&lt;&gt;A1168,R1168&lt;&gt;B1168,S1168&lt;&gt;C1168,T1168&lt;&gt;D1168),"Aqui", " ")</f>
        <v>Aqui</v>
      </c>
      <c r="Q1168" s="68"/>
      <c r="R1168" s="20"/>
      <c r="S1168" s="20"/>
      <c r="T1168" s="20"/>
      <c r="U1168" s="20"/>
      <c r="V1168" s="20"/>
      <c r="W1168" s="20"/>
      <c r="X1168" s="20"/>
      <c r="Y1168" s="20"/>
      <c r="Z1168" s="20"/>
      <c r="AA1168" s="67"/>
      <c r="AE1168" t="s">
        <v>24</v>
      </c>
      <c r="AF1168">
        <v>1</v>
      </c>
      <c r="AG1168">
        <v>25</v>
      </c>
      <c r="AH1168">
        <v>0.1</v>
      </c>
      <c r="AI1168">
        <v>200</v>
      </c>
      <c r="AJ1168">
        <v>33586.1</v>
      </c>
      <c r="AK1168">
        <v>1150.77</v>
      </c>
      <c r="AL1168">
        <v>7</v>
      </c>
      <c r="AM1168">
        <v>17</v>
      </c>
      <c r="AN1168">
        <v>1800.49</v>
      </c>
      <c r="AO1168">
        <v>5975</v>
      </c>
    </row>
    <row r="1169" spans="1:41" x14ac:dyDescent="0.3">
      <c r="A1169" s="65" t="s">
        <v>518</v>
      </c>
      <c r="B1169" s="66">
        <v>2</v>
      </c>
      <c r="C1169" s="66">
        <v>5</v>
      </c>
      <c r="D1169" s="66">
        <v>0.2</v>
      </c>
      <c r="E1169" t="s">
        <v>0</v>
      </c>
      <c r="F1169" t="s">
        <v>3</v>
      </c>
      <c r="G1169" s="39" t="e">
        <f t="shared" si="77"/>
        <v>#VALUE!</v>
      </c>
      <c r="H1169" t="s">
        <v>3</v>
      </c>
      <c r="K1169" t="s">
        <v>3</v>
      </c>
      <c r="L1169" s="57" t="str">
        <f>IF(OR(H_24!$F1169="---",H_24!$F1169="infeas",H_24!$F1169="inf"),"---",(H_24!$F1169/M1169)-1)</f>
        <v>---</v>
      </c>
      <c r="M1169" s="20">
        <f>Model_dem!L909</f>
        <v>1043</v>
      </c>
      <c r="N1169">
        <f>Model_dem!G909</f>
        <v>1048</v>
      </c>
      <c r="P1169" t="str">
        <f>IF(OR(H_24!$Q1169&lt;&gt;A1169,R1169&lt;&gt;B1169,S1169&lt;&gt;C1169,T1169&lt;&gt;D1169),"Aqui", " ")</f>
        <v>Aqui</v>
      </c>
      <c r="Q1169" s="65"/>
      <c r="R1169" s="66"/>
      <c r="S1169" s="66"/>
      <c r="T1169" s="66"/>
      <c r="U1169" s="66"/>
      <c r="V1169" s="66"/>
      <c r="W1169" s="66"/>
      <c r="X1169" s="66"/>
      <c r="Y1169" s="66"/>
      <c r="Z1169" s="66"/>
      <c r="AA1169" s="23"/>
      <c r="AE1169" t="s">
        <v>24</v>
      </c>
      <c r="AF1169">
        <v>1</v>
      </c>
      <c r="AG1169">
        <v>25</v>
      </c>
      <c r="AH1169">
        <v>0.15</v>
      </c>
      <c r="AI1169">
        <v>200</v>
      </c>
      <c r="AJ1169">
        <v>33710.6</v>
      </c>
      <c r="AK1169">
        <v>1239.8</v>
      </c>
      <c r="AL1169">
        <v>0</v>
      </c>
      <c r="AM1169">
        <v>8</v>
      </c>
      <c r="AN1169">
        <v>1801.25</v>
      </c>
      <c r="AO1169">
        <v>2838</v>
      </c>
    </row>
    <row r="1170" spans="1:41" x14ac:dyDescent="0.3">
      <c r="A1170" s="68" t="s">
        <v>518</v>
      </c>
      <c r="B1170" s="20">
        <v>2</v>
      </c>
      <c r="C1170" s="20">
        <v>10</v>
      </c>
      <c r="D1170" s="20">
        <v>0.05</v>
      </c>
      <c r="E1170" t="s">
        <v>0</v>
      </c>
      <c r="F1170" t="s">
        <v>3</v>
      </c>
      <c r="G1170" s="39" t="e">
        <f t="shared" si="77"/>
        <v>#VALUE!</v>
      </c>
      <c r="H1170" t="s">
        <v>3</v>
      </c>
      <c r="K1170" t="s">
        <v>3</v>
      </c>
      <c r="L1170" s="57" t="str">
        <f>IF(OR(H_24!$F1170="---",H_24!$F1170="infeas",H_24!$F1170="inf"),"---",(H_24!$F1170/M1170)-1)</f>
        <v>---</v>
      </c>
      <c r="M1170" s="20">
        <f>Model_dem!L910</f>
        <v>1043</v>
      </c>
      <c r="N1170">
        <f>Model_dem!G910</f>
        <v>1047</v>
      </c>
      <c r="P1170" t="str">
        <f>IF(OR(H_24!$Q1170&lt;&gt;A1170,R1170&lt;&gt;B1170,S1170&lt;&gt;C1170,T1170&lt;&gt;D1170),"Aqui", " ")</f>
        <v>Aqui</v>
      </c>
      <c r="Q1170" s="68"/>
      <c r="R1170" s="20"/>
      <c r="S1170" s="20"/>
      <c r="T1170" s="20"/>
      <c r="U1170" s="20"/>
      <c r="V1170" s="20"/>
      <c r="W1170" s="20"/>
      <c r="X1170" s="20"/>
      <c r="Y1170" s="20"/>
      <c r="Z1170" s="20"/>
      <c r="AA1170" s="67"/>
      <c r="AE1170" t="s">
        <v>24</v>
      </c>
      <c r="AF1170">
        <v>1</v>
      </c>
      <c r="AG1170">
        <v>25</v>
      </c>
      <c r="AH1170">
        <v>0.2</v>
      </c>
      <c r="AI1170">
        <v>200</v>
      </c>
      <c r="AJ1170">
        <v>34588.699999999997</v>
      </c>
      <c r="AK1170">
        <v>1800.87</v>
      </c>
      <c r="AL1170">
        <v>2</v>
      </c>
      <c r="AM1170">
        <v>3</v>
      </c>
      <c r="AN1170">
        <v>1800.87</v>
      </c>
      <c r="AO1170">
        <v>2136</v>
      </c>
    </row>
    <row r="1171" spans="1:41" x14ac:dyDescent="0.3">
      <c r="A1171" s="65" t="s">
        <v>518</v>
      </c>
      <c r="B1171" s="66">
        <v>2</v>
      </c>
      <c r="C1171" s="66">
        <v>10</v>
      </c>
      <c r="D1171" s="66">
        <v>0.1</v>
      </c>
      <c r="E1171" t="s">
        <v>0</v>
      </c>
      <c r="F1171" t="s">
        <v>3</v>
      </c>
      <c r="G1171" s="39" t="e">
        <f t="shared" si="77"/>
        <v>#VALUE!</v>
      </c>
      <c r="H1171" t="s">
        <v>3</v>
      </c>
      <c r="K1171" t="s">
        <v>3</v>
      </c>
      <c r="L1171" s="57" t="str">
        <f>IF(OR(H_24!$F1171="---",H_24!$F1171="infeas",H_24!$F1171="inf"),"---",(H_24!$F1171/M1171)-1)</f>
        <v>---</v>
      </c>
      <c r="M1171" s="20">
        <f>Model_dem!L911</f>
        <v>1043</v>
      </c>
      <c r="N1171">
        <f>Model_dem!G911</f>
        <v>1048</v>
      </c>
      <c r="P1171" t="str">
        <f>IF(OR(H_24!$Q1171&lt;&gt;A1171,R1171&lt;&gt;B1171,S1171&lt;&gt;C1171,T1171&lt;&gt;D1171),"Aqui", " ")</f>
        <v>Aqui</v>
      </c>
      <c r="Q1171" s="65"/>
      <c r="R1171" s="66"/>
      <c r="S1171" s="66"/>
      <c r="T1171" s="66"/>
      <c r="U1171" s="66"/>
      <c r="V1171" s="66"/>
      <c r="W1171" s="66"/>
      <c r="X1171" s="66"/>
      <c r="Y1171" s="66"/>
      <c r="Z1171" s="66"/>
      <c r="AA1171" s="23"/>
      <c r="AE1171" t="s">
        <v>24</v>
      </c>
      <c r="AF1171">
        <v>1</v>
      </c>
      <c r="AG1171">
        <v>50</v>
      </c>
      <c r="AH1171">
        <v>0.05</v>
      </c>
      <c r="AI1171">
        <v>200</v>
      </c>
      <c r="AJ1171">
        <v>33480.6</v>
      </c>
      <c r="AK1171">
        <v>1339.02</v>
      </c>
      <c r="AL1171">
        <v>14</v>
      </c>
      <c r="AM1171">
        <v>28</v>
      </c>
      <c r="AN1171">
        <v>1800.13</v>
      </c>
      <c r="AO1171">
        <v>7872</v>
      </c>
    </row>
    <row r="1172" spans="1:41" x14ac:dyDescent="0.3">
      <c r="A1172" s="68" t="s">
        <v>518</v>
      </c>
      <c r="B1172" s="20">
        <v>2</v>
      </c>
      <c r="C1172" s="20">
        <v>10</v>
      </c>
      <c r="D1172" s="20">
        <v>0.15</v>
      </c>
      <c r="E1172" t="s">
        <v>0</v>
      </c>
      <c r="F1172" t="s">
        <v>3</v>
      </c>
      <c r="G1172" s="39" t="e">
        <f t="shared" si="77"/>
        <v>#VALUE!</v>
      </c>
      <c r="H1172" t="s">
        <v>3</v>
      </c>
      <c r="K1172" t="s">
        <v>3</v>
      </c>
      <c r="L1172" s="57" t="str">
        <f>IF(OR(H_24!$F1172="---",H_24!$F1172="infeas",H_24!$F1172="inf"),"---",(H_24!$F1172/M1172)-1)</f>
        <v>---</v>
      </c>
      <c r="M1172" s="20">
        <f>Model_dem!L912</f>
        <v>1043</v>
      </c>
      <c r="N1172">
        <f>Model_dem!G912</f>
        <v>1057</v>
      </c>
      <c r="P1172" t="str">
        <f>IF(OR(H_24!$Q1172&lt;&gt;A1172,R1172&lt;&gt;B1172,S1172&lt;&gt;C1172,T1172&lt;&gt;D1172),"Aqui", " ")</f>
        <v>Aqui</v>
      </c>
      <c r="Q1172" s="68"/>
      <c r="R1172" s="20"/>
      <c r="S1172" s="20"/>
      <c r="T1172" s="20"/>
      <c r="U1172" s="20"/>
      <c r="V1172" s="20"/>
      <c r="W1172" s="20"/>
      <c r="X1172" s="20"/>
      <c r="Y1172" s="20"/>
      <c r="Z1172" s="20"/>
      <c r="AA1172" s="67"/>
      <c r="AE1172" t="s">
        <v>24</v>
      </c>
      <c r="AF1172">
        <v>1</v>
      </c>
      <c r="AG1172">
        <v>50</v>
      </c>
      <c r="AH1172">
        <v>0.1</v>
      </c>
      <c r="AI1172">
        <v>200</v>
      </c>
      <c r="AJ1172">
        <v>33639</v>
      </c>
      <c r="AK1172">
        <v>1322.3</v>
      </c>
      <c r="AL1172">
        <v>5</v>
      </c>
      <c r="AM1172">
        <v>14</v>
      </c>
      <c r="AN1172">
        <v>1800.14</v>
      </c>
      <c r="AO1172">
        <v>4518</v>
      </c>
    </row>
    <row r="1173" spans="1:41" x14ac:dyDescent="0.3">
      <c r="A1173" s="65" t="s">
        <v>518</v>
      </c>
      <c r="B1173" s="66">
        <v>2</v>
      </c>
      <c r="C1173" s="66">
        <v>10</v>
      </c>
      <c r="D1173" s="66">
        <v>0.2</v>
      </c>
      <c r="E1173" t="s">
        <v>1</v>
      </c>
      <c r="F1173" t="s">
        <v>3</v>
      </c>
      <c r="G1173" s="39" t="e">
        <f t="shared" si="77"/>
        <v>#VALUE!</v>
      </c>
      <c r="H1173" t="s">
        <v>3</v>
      </c>
      <c r="K1173" t="s">
        <v>3</v>
      </c>
      <c r="L1173" s="57" t="str">
        <f>IF(OR(H_24!$F1173="---",H_24!$F1173="infeas",H_24!$F1173="inf"),"---",(H_24!$F1173/M1173)-1)</f>
        <v>---</v>
      </c>
      <c r="M1173" s="20">
        <f>Model_dem!L913</f>
        <v>1043</v>
      </c>
      <c r="N1173">
        <f>Model_dem!G913</f>
        <v>1068</v>
      </c>
      <c r="P1173" t="str">
        <f>IF(OR(H_24!$Q1173&lt;&gt;A1173,R1173&lt;&gt;B1173,S1173&lt;&gt;C1173,T1173&lt;&gt;D1173),"Aqui", " ")</f>
        <v>Aqui</v>
      </c>
      <c r="Q1173" s="65"/>
      <c r="R1173" s="66"/>
      <c r="S1173" s="66"/>
      <c r="T1173" s="66"/>
      <c r="U1173" s="66"/>
      <c r="V1173" s="66"/>
      <c r="W1173" s="66"/>
      <c r="X1173" s="66"/>
      <c r="Y1173" s="66"/>
      <c r="Z1173" s="66"/>
      <c r="AA1173" s="23"/>
      <c r="AE1173" t="s">
        <v>24</v>
      </c>
      <c r="AF1173">
        <v>1</v>
      </c>
      <c r="AG1173">
        <v>50</v>
      </c>
      <c r="AH1173">
        <v>0.15</v>
      </c>
      <c r="AI1173">
        <v>200</v>
      </c>
      <c r="AJ1173">
        <v>33873.699999999997</v>
      </c>
      <c r="AK1173">
        <v>1452.99</v>
      </c>
      <c r="AL1173">
        <v>2</v>
      </c>
      <c r="AM1173">
        <v>7</v>
      </c>
      <c r="AN1173">
        <v>1801.72</v>
      </c>
      <c r="AO1173">
        <v>2740</v>
      </c>
    </row>
    <row r="1174" spans="1:41" x14ac:dyDescent="0.3">
      <c r="A1174" s="68" t="s">
        <v>518</v>
      </c>
      <c r="B1174" s="20">
        <v>2</v>
      </c>
      <c r="C1174" s="20">
        <v>25</v>
      </c>
      <c r="D1174" s="20">
        <v>0.05</v>
      </c>
      <c r="E1174" t="s">
        <v>0</v>
      </c>
      <c r="F1174" t="s">
        <v>3</v>
      </c>
      <c r="G1174" s="39" t="e">
        <f t="shared" si="77"/>
        <v>#VALUE!</v>
      </c>
      <c r="H1174" t="s">
        <v>3</v>
      </c>
      <c r="K1174" t="s">
        <v>3</v>
      </c>
      <c r="L1174" s="57" t="str">
        <f>IF(OR(H_24!$F1174="---",H_24!$F1174="infeas",H_24!$F1174="inf"),"---",(H_24!$F1174/M1174)-1)</f>
        <v>---</v>
      </c>
      <c r="M1174" s="20">
        <f>Model_dem!L914</f>
        <v>1043</v>
      </c>
      <c r="N1174">
        <f>Model_dem!G914</f>
        <v>1055</v>
      </c>
      <c r="P1174" t="str">
        <f>IF(OR(H_24!$Q1174&lt;&gt;A1174,R1174&lt;&gt;B1174,S1174&lt;&gt;C1174,T1174&lt;&gt;D1174),"Aqui", " ")</f>
        <v>Aqui</v>
      </c>
      <c r="Q1174" s="68"/>
      <c r="R1174" s="20"/>
      <c r="S1174" s="20"/>
      <c r="T1174" s="20"/>
      <c r="U1174" s="20"/>
      <c r="V1174" s="20"/>
      <c r="W1174" s="20"/>
      <c r="X1174" s="20"/>
      <c r="Y1174" s="20"/>
      <c r="Z1174" s="20"/>
      <c r="AA1174" s="67"/>
      <c r="AE1174" t="s">
        <v>24</v>
      </c>
      <c r="AF1174">
        <v>1</v>
      </c>
      <c r="AG1174">
        <v>50</v>
      </c>
      <c r="AH1174">
        <v>0.2</v>
      </c>
      <c r="AI1174">
        <v>200</v>
      </c>
      <c r="AJ1174">
        <v>35501.5</v>
      </c>
      <c r="AK1174">
        <v>1800.66</v>
      </c>
      <c r="AL1174">
        <v>0</v>
      </c>
      <c r="AM1174">
        <v>1</v>
      </c>
      <c r="AN1174">
        <v>1800.79</v>
      </c>
      <c r="AO1174">
        <v>797</v>
      </c>
    </row>
    <row r="1175" spans="1:41" x14ac:dyDescent="0.3">
      <c r="A1175" s="65" t="s">
        <v>518</v>
      </c>
      <c r="B1175" s="66">
        <v>2</v>
      </c>
      <c r="C1175" s="66">
        <v>25</v>
      </c>
      <c r="D1175" s="66">
        <v>0.1</v>
      </c>
      <c r="E1175" t="s">
        <v>0</v>
      </c>
      <c r="F1175" t="s">
        <v>3</v>
      </c>
      <c r="G1175" s="39" t="e">
        <f t="shared" si="77"/>
        <v>#VALUE!</v>
      </c>
      <c r="H1175" t="s">
        <v>3</v>
      </c>
      <c r="K1175" t="s">
        <v>3</v>
      </c>
      <c r="L1175" s="57" t="str">
        <f>IF(OR(H_24!$F1175="---",H_24!$F1175="infeas",H_24!$F1175="inf"),"---",(H_24!$F1175/M1175)-1)</f>
        <v>---</v>
      </c>
      <c r="M1175" s="20">
        <f>Model_dem!L915</f>
        <v>1043</v>
      </c>
      <c r="N1175">
        <f>Model_dem!G915</f>
        <v>1073</v>
      </c>
      <c r="P1175" t="str">
        <f>IF(OR(H_24!$Q1175&lt;&gt;A1175,R1175&lt;&gt;B1175,S1175&lt;&gt;C1175,T1175&lt;&gt;D1175),"Aqui", " ")</f>
        <v>Aqui</v>
      </c>
      <c r="Q1175" s="65"/>
      <c r="R1175" s="66"/>
      <c r="S1175" s="66"/>
      <c r="T1175" s="66"/>
      <c r="U1175" s="66"/>
      <c r="V1175" s="66"/>
      <c r="W1175" s="66"/>
      <c r="X1175" s="66"/>
      <c r="Y1175" s="66"/>
      <c r="Z1175" s="66"/>
      <c r="AA1175" s="23"/>
      <c r="AE1175" t="s">
        <v>24</v>
      </c>
      <c r="AF1175">
        <v>2</v>
      </c>
      <c r="AG1175">
        <v>5</v>
      </c>
      <c r="AH1175">
        <v>0.05</v>
      </c>
      <c r="AI1175">
        <v>200</v>
      </c>
      <c r="AJ1175">
        <v>33344.699999999997</v>
      </c>
      <c r="AK1175">
        <v>155.316</v>
      </c>
      <c r="AL1175">
        <v>0</v>
      </c>
      <c r="AM1175">
        <v>47</v>
      </c>
      <c r="AN1175">
        <v>1800.19</v>
      </c>
      <c r="AO1175">
        <v>9220</v>
      </c>
    </row>
    <row r="1176" spans="1:41" x14ac:dyDescent="0.3">
      <c r="A1176" s="68" t="s">
        <v>518</v>
      </c>
      <c r="B1176" s="20">
        <v>2</v>
      </c>
      <c r="C1176" s="20">
        <v>25</v>
      </c>
      <c r="D1176" s="20">
        <v>0.15</v>
      </c>
      <c r="E1176" t="s">
        <v>1</v>
      </c>
      <c r="F1176" t="s">
        <v>3</v>
      </c>
      <c r="G1176" s="39" t="e">
        <f t="shared" si="77"/>
        <v>#VALUE!</v>
      </c>
      <c r="H1176" t="s">
        <v>3</v>
      </c>
      <c r="K1176" t="s">
        <v>3</v>
      </c>
      <c r="L1176" s="57" t="str">
        <f>IF(OR(H_24!$F1176="---",H_24!$F1176="infeas",H_24!$F1176="inf"),"---",(H_24!$F1176/M1176)-1)</f>
        <v>---</v>
      </c>
      <c r="M1176" s="20">
        <f>Model_dem!L916</f>
        <v>1043</v>
      </c>
      <c r="N1176">
        <f>Model_dem!G916</f>
        <v>1149</v>
      </c>
      <c r="P1176" t="str">
        <f>IF(OR(H_24!$Q1176&lt;&gt;A1176,R1176&lt;&gt;B1176,S1176&lt;&gt;C1176,T1176&lt;&gt;D1176),"Aqui", " ")</f>
        <v>Aqui</v>
      </c>
      <c r="Q1176" s="68"/>
      <c r="R1176" s="20"/>
      <c r="S1176" s="20"/>
      <c r="T1176" s="20"/>
      <c r="U1176" s="20"/>
      <c r="V1176" s="20"/>
      <c r="W1176" s="20"/>
      <c r="X1176" s="20"/>
      <c r="Y1176" s="20"/>
      <c r="Z1176" s="20"/>
      <c r="AA1176" s="67"/>
      <c r="AE1176" t="s">
        <v>24</v>
      </c>
      <c r="AF1176">
        <v>2</v>
      </c>
      <c r="AG1176">
        <v>5</v>
      </c>
      <c r="AH1176">
        <v>0.1</v>
      </c>
      <c r="AI1176">
        <v>200</v>
      </c>
      <c r="AJ1176">
        <v>33366</v>
      </c>
      <c r="AK1176">
        <v>339.86700000000002</v>
      </c>
      <c r="AL1176">
        <v>0</v>
      </c>
      <c r="AM1176">
        <v>30</v>
      </c>
      <c r="AN1176">
        <v>1800.06</v>
      </c>
      <c r="AO1176">
        <v>8124</v>
      </c>
    </row>
    <row r="1177" spans="1:41" x14ac:dyDescent="0.3">
      <c r="A1177" s="65" t="s">
        <v>518</v>
      </c>
      <c r="B1177" s="66">
        <v>2</v>
      </c>
      <c r="C1177" s="66">
        <v>25</v>
      </c>
      <c r="D1177" s="66">
        <v>0.2</v>
      </c>
      <c r="E1177" t="s">
        <v>2</v>
      </c>
      <c r="F1177" t="s">
        <v>3</v>
      </c>
      <c r="G1177" s="39" t="str">
        <f t="shared" si="77"/>
        <v>---</v>
      </c>
      <c r="H1177" t="s">
        <v>3</v>
      </c>
      <c r="K1177" t="s">
        <v>3</v>
      </c>
      <c r="L1177" s="57" t="str">
        <f>IF(OR(H_24!$F1177="---",H_24!$F1177="infeas",H_24!$F1177="inf"),"---",(H_24!$F1177/M1177)-1)</f>
        <v>---</v>
      </c>
      <c r="M1177" s="20">
        <f>Model_dem!L917</f>
        <v>1043</v>
      </c>
      <c r="N1177" t="str">
        <f>Model_dem!G917</f>
        <v>---</v>
      </c>
      <c r="P1177" t="str">
        <f>IF(OR(H_24!$Q1177&lt;&gt;A1177,R1177&lt;&gt;B1177,S1177&lt;&gt;C1177,T1177&lt;&gt;D1177),"Aqui", " ")</f>
        <v>Aqui</v>
      </c>
      <c r="Q1177" s="65"/>
      <c r="R1177" s="66"/>
      <c r="S1177" s="66"/>
      <c r="T1177" s="66"/>
      <c r="U1177" s="66"/>
      <c r="V1177" s="66"/>
      <c r="W1177" s="66"/>
      <c r="X1177" s="66"/>
      <c r="Y1177" s="66"/>
      <c r="Z1177" s="66"/>
      <c r="AA1177" s="23"/>
      <c r="AE1177" t="s">
        <v>24</v>
      </c>
      <c r="AF1177">
        <v>2</v>
      </c>
      <c r="AG1177">
        <v>5</v>
      </c>
      <c r="AH1177">
        <v>0.15</v>
      </c>
      <c r="AI1177">
        <v>200</v>
      </c>
      <c r="AJ1177">
        <v>33366</v>
      </c>
      <c r="AK1177">
        <v>187.215</v>
      </c>
      <c r="AL1177">
        <v>0</v>
      </c>
      <c r="AM1177">
        <v>37</v>
      </c>
      <c r="AN1177">
        <v>1800.09</v>
      </c>
      <c r="AO1177">
        <v>8889</v>
      </c>
    </row>
    <row r="1178" spans="1:41" x14ac:dyDescent="0.3">
      <c r="A1178" s="68" t="s">
        <v>518</v>
      </c>
      <c r="B1178" s="20">
        <v>2</v>
      </c>
      <c r="C1178" s="20">
        <v>50</v>
      </c>
      <c r="D1178" s="20">
        <v>0.05</v>
      </c>
      <c r="E1178" t="s">
        <v>0</v>
      </c>
      <c r="F1178" t="s">
        <v>3</v>
      </c>
      <c r="G1178" s="39" t="e">
        <f t="shared" si="77"/>
        <v>#VALUE!</v>
      </c>
      <c r="H1178" t="s">
        <v>3</v>
      </c>
      <c r="K1178" t="s">
        <v>3</v>
      </c>
      <c r="L1178" s="57" t="str">
        <f>IF(OR(H_24!$F1178="---",H_24!$F1178="infeas",H_24!$F1178="inf"),"---",(H_24!$F1178/M1178)-1)</f>
        <v>---</v>
      </c>
      <c r="M1178" s="20">
        <f>Model_dem!L918</f>
        <v>1043</v>
      </c>
      <c r="N1178">
        <f>Model_dem!G918</f>
        <v>1059</v>
      </c>
      <c r="P1178" t="str">
        <f>IF(OR(H_24!$Q1178&lt;&gt;A1178,R1178&lt;&gt;B1178,S1178&lt;&gt;C1178,T1178&lt;&gt;D1178),"Aqui", " ")</f>
        <v>Aqui</v>
      </c>
      <c r="Q1178" s="68"/>
      <c r="R1178" s="20"/>
      <c r="S1178" s="20"/>
      <c r="T1178" s="20"/>
      <c r="U1178" s="20"/>
      <c r="V1178" s="20"/>
      <c r="W1178" s="20"/>
      <c r="X1178" s="20"/>
      <c r="Y1178" s="20"/>
      <c r="Z1178" s="20"/>
      <c r="AA1178" s="67"/>
      <c r="AE1178" t="s">
        <v>24</v>
      </c>
      <c r="AF1178">
        <v>2</v>
      </c>
      <c r="AG1178">
        <v>5</v>
      </c>
      <c r="AH1178">
        <v>0.2</v>
      </c>
      <c r="AI1178">
        <v>200</v>
      </c>
      <c r="AJ1178">
        <v>33480.300000000003</v>
      </c>
      <c r="AK1178">
        <v>899.89400000000001</v>
      </c>
      <c r="AL1178">
        <v>16</v>
      </c>
      <c r="AM1178">
        <v>32</v>
      </c>
      <c r="AN1178">
        <v>1800.08</v>
      </c>
      <c r="AO1178">
        <v>7838</v>
      </c>
    </row>
    <row r="1179" spans="1:41" x14ac:dyDescent="0.3">
      <c r="A1179" s="65" t="s">
        <v>518</v>
      </c>
      <c r="B1179" s="66">
        <v>2</v>
      </c>
      <c r="C1179" s="66">
        <v>50</v>
      </c>
      <c r="D1179" s="66">
        <v>0.1</v>
      </c>
      <c r="E1179" t="s">
        <v>0</v>
      </c>
      <c r="F1179" t="s">
        <v>3</v>
      </c>
      <c r="G1179" s="39" t="e">
        <f t="shared" si="77"/>
        <v>#VALUE!</v>
      </c>
      <c r="H1179" t="s">
        <v>3</v>
      </c>
      <c r="K1179" t="s">
        <v>3</v>
      </c>
      <c r="L1179" s="57" t="str">
        <f>IF(OR(H_24!$F1179="---",H_24!$F1179="infeas",H_24!$F1179="inf"),"---",(H_24!$F1179/M1179)-1)</f>
        <v>---</v>
      </c>
      <c r="M1179" s="20">
        <f>Model_dem!L919</f>
        <v>1043</v>
      </c>
      <c r="N1179">
        <f>Model_dem!G919</f>
        <v>1096</v>
      </c>
      <c r="P1179" t="str">
        <f>IF(OR(H_24!$Q1179&lt;&gt;A1179,R1179&lt;&gt;B1179,S1179&lt;&gt;C1179,T1179&lt;&gt;D1179),"Aqui", " ")</f>
        <v>Aqui</v>
      </c>
      <c r="Q1179" s="65"/>
      <c r="R1179" s="66"/>
      <c r="S1179" s="66"/>
      <c r="T1179" s="66"/>
      <c r="U1179" s="66"/>
      <c r="V1179" s="66"/>
      <c r="W1179" s="66"/>
      <c r="X1179" s="66"/>
      <c r="Y1179" s="66"/>
      <c r="Z1179" s="66"/>
      <c r="AA1179" s="23"/>
      <c r="AE1179" t="s">
        <v>24</v>
      </c>
      <c r="AF1179">
        <v>2</v>
      </c>
      <c r="AG1179">
        <v>10</v>
      </c>
      <c r="AH1179">
        <v>0.05</v>
      </c>
      <c r="AI1179">
        <v>200</v>
      </c>
      <c r="AJ1179">
        <v>33361.5</v>
      </c>
      <c r="AK1179">
        <v>1053.26</v>
      </c>
      <c r="AL1179">
        <v>25</v>
      </c>
      <c r="AM1179">
        <v>39</v>
      </c>
      <c r="AN1179">
        <v>1800.03</v>
      </c>
      <c r="AO1179">
        <v>8660</v>
      </c>
    </row>
    <row r="1180" spans="1:41" x14ac:dyDescent="0.3">
      <c r="A1180" s="68" t="s">
        <v>518</v>
      </c>
      <c r="B1180" s="20">
        <v>2</v>
      </c>
      <c r="C1180" s="20">
        <v>50</v>
      </c>
      <c r="D1180" s="20">
        <v>0.15</v>
      </c>
      <c r="E1180" t="s">
        <v>2</v>
      </c>
      <c r="F1180" t="s">
        <v>3</v>
      </c>
      <c r="G1180" s="39" t="str">
        <f t="shared" si="77"/>
        <v>---</v>
      </c>
      <c r="H1180" t="s">
        <v>3</v>
      </c>
      <c r="K1180" t="s">
        <v>3</v>
      </c>
      <c r="L1180" s="57" t="str">
        <f>IF(OR(H_24!$F1180="---",H_24!$F1180="infeas",H_24!$F1180="inf"),"---",(H_24!$F1180/M1180)-1)</f>
        <v>---</v>
      </c>
      <c r="M1180" s="20">
        <f>Model_dem!L920</f>
        <v>1043</v>
      </c>
      <c r="N1180" t="str">
        <f>Model_dem!G920</f>
        <v>---</v>
      </c>
      <c r="P1180" t="str">
        <f>IF(OR(H_24!$Q1180&lt;&gt;A1180,R1180&lt;&gt;B1180,S1180&lt;&gt;C1180,T1180&lt;&gt;D1180),"Aqui", " ")</f>
        <v>Aqui</v>
      </c>
      <c r="Q1180" s="68"/>
      <c r="R1180" s="20"/>
      <c r="S1180" s="20"/>
      <c r="T1180" s="20"/>
      <c r="U1180" s="20"/>
      <c r="V1180" s="20"/>
      <c r="W1180" s="20"/>
      <c r="X1180" s="20"/>
      <c r="Y1180" s="20"/>
      <c r="Z1180" s="20"/>
      <c r="AA1180" s="67"/>
      <c r="AE1180" t="s">
        <v>24</v>
      </c>
      <c r="AF1180">
        <v>2</v>
      </c>
      <c r="AG1180">
        <v>10</v>
      </c>
      <c r="AH1180">
        <v>0.1</v>
      </c>
      <c r="AI1180">
        <v>200</v>
      </c>
      <c r="AJ1180">
        <v>33475.199999999997</v>
      </c>
      <c r="AK1180">
        <v>1683.89</v>
      </c>
      <c r="AL1180">
        <v>13</v>
      </c>
      <c r="AM1180">
        <v>20</v>
      </c>
      <c r="AN1180">
        <v>1800.4</v>
      </c>
      <c r="AO1180">
        <v>5140</v>
      </c>
    </row>
    <row r="1181" spans="1:41" x14ac:dyDescent="0.3">
      <c r="A1181" s="65" t="s">
        <v>518</v>
      </c>
      <c r="B1181" s="66">
        <v>2</v>
      </c>
      <c r="C1181" s="66">
        <v>50</v>
      </c>
      <c r="D1181" s="66">
        <v>0.2</v>
      </c>
      <c r="E1181" t="s">
        <v>2</v>
      </c>
      <c r="F1181" t="s">
        <v>3</v>
      </c>
      <c r="G1181" s="39" t="str">
        <f t="shared" si="77"/>
        <v>---</v>
      </c>
      <c r="H1181" t="s">
        <v>3</v>
      </c>
      <c r="K1181" t="s">
        <v>3</v>
      </c>
      <c r="L1181" s="57" t="str">
        <f>IF(OR(H_24!$F1181="---",H_24!$F1181="infeas",H_24!$F1181="inf"),"---",(H_24!$F1181/M1181)-1)</f>
        <v>---</v>
      </c>
      <c r="M1181" s="20">
        <f>Model_dem!L921</f>
        <v>1043</v>
      </c>
      <c r="N1181" t="str">
        <f>Model_dem!G921</f>
        <v>---</v>
      </c>
      <c r="P1181" t="str">
        <f>IF(OR(H_24!$Q1181&lt;&gt;A1181,R1181&lt;&gt;B1181,S1181&lt;&gt;C1181,T1181&lt;&gt;D1181),"Aqui", " ")</f>
        <v>Aqui</v>
      </c>
      <c r="Q1181" s="65"/>
      <c r="R1181" s="66"/>
      <c r="S1181" s="66"/>
      <c r="T1181" s="66"/>
      <c r="U1181" s="66"/>
      <c r="V1181" s="66"/>
      <c r="W1181" s="66"/>
      <c r="X1181" s="66"/>
      <c r="Y1181" s="66"/>
      <c r="Z1181" s="66"/>
      <c r="AA1181" s="23"/>
      <c r="AE1181" t="s">
        <v>24</v>
      </c>
      <c r="AF1181">
        <v>2</v>
      </c>
      <c r="AG1181">
        <v>10</v>
      </c>
      <c r="AH1181">
        <v>0.15</v>
      </c>
      <c r="AI1181">
        <v>200</v>
      </c>
      <c r="AJ1181">
        <v>33641.699999999997</v>
      </c>
      <c r="AK1181">
        <v>924.63300000000004</v>
      </c>
      <c r="AL1181">
        <v>7</v>
      </c>
      <c r="AM1181">
        <v>17</v>
      </c>
      <c r="AN1181">
        <v>1800.02</v>
      </c>
      <c r="AO1181">
        <v>5291</v>
      </c>
    </row>
    <row r="1182" spans="1:41" x14ac:dyDescent="0.3">
      <c r="A1182" s="68" t="s">
        <v>518</v>
      </c>
      <c r="B1182" s="20">
        <v>3</v>
      </c>
      <c r="C1182" s="20">
        <v>0</v>
      </c>
      <c r="D1182" s="20">
        <v>0.05</v>
      </c>
      <c r="E1182" t="s">
        <v>1</v>
      </c>
      <c r="F1182" t="s">
        <v>3</v>
      </c>
      <c r="G1182" s="39" t="e">
        <f t="shared" si="77"/>
        <v>#VALUE!</v>
      </c>
      <c r="H1182" t="s">
        <v>3</v>
      </c>
      <c r="K1182" t="s">
        <v>3</v>
      </c>
      <c r="L1182" s="57" t="str">
        <f>IF(OR(H_24!$F1182="---",H_24!$F1182="infeas",H_24!$F1182="inf"),"---",(H_24!$F1182/M1182)-1)</f>
        <v>---</v>
      </c>
      <c r="M1182" s="20">
        <f>Model_dem!L922</f>
        <v>1043</v>
      </c>
      <c r="N1182">
        <f>Model_dem!G922</f>
        <v>1096</v>
      </c>
      <c r="P1182" t="str">
        <f>IF(OR(H_24!$Q1182&lt;&gt;A1182,R1182&lt;&gt;B1182,S1182&lt;&gt;C1182,T1182&lt;&gt;D1182),"Aqui", " ")</f>
        <v>Aqui</v>
      </c>
      <c r="Q1182" s="68"/>
      <c r="R1182" s="20"/>
      <c r="S1182" s="20"/>
      <c r="T1182" s="20"/>
      <c r="U1182" s="20"/>
      <c r="V1182" s="20"/>
      <c r="W1182" s="20"/>
      <c r="X1182" s="20"/>
      <c r="Y1182" s="20"/>
      <c r="Z1182" s="20"/>
      <c r="AA1182" s="67"/>
      <c r="AE1182" t="s">
        <v>24</v>
      </c>
      <c r="AF1182">
        <v>2</v>
      </c>
      <c r="AG1182">
        <v>10</v>
      </c>
      <c r="AH1182">
        <v>0.2</v>
      </c>
      <c r="AI1182">
        <v>200</v>
      </c>
      <c r="AJ1182">
        <v>33813.199999999997</v>
      </c>
      <c r="AK1182">
        <v>970.93299999999999</v>
      </c>
      <c r="AL1182">
        <v>0</v>
      </c>
      <c r="AM1182">
        <v>10</v>
      </c>
      <c r="AN1182">
        <v>1800.9</v>
      </c>
      <c r="AO1182">
        <v>4624</v>
      </c>
    </row>
    <row r="1183" spans="1:41" x14ac:dyDescent="0.3">
      <c r="A1183" s="65" t="s">
        <v>518</v>
      </c>
      <c r="B1183" s="66">
        <v>3</v>
      </c>
      <c r="C1183" s="66">
        <v>0</v>
      </c>
      <c r="D1183" s="66">
        <v>0.1</v>
      </c>
      <c r="E1183" t="s">
        <v>4</v>
      </c>
      <c r="F1183" t="s">
        <v>3</v>
      </c>
      <c r="G1183" s="39" t="str">
        <f t="shared" si="77"/>
        <v>---</v>
      </c>
      <c r="H1183" t="s">
        <v>3</v>
      </c>
      <c r="K1183" t="s">
        <v>3</v>
      </c>
      <c r="L1183" s="57" t="str">
        <f>IF(OR(H_24!$F1183="---",H_24!$F1183="infeas",H_24!$F1183="inf"),"---",(H_24!$F1183/M1183)-1)</f>
        <v>---</v>
      </c>
      <c r="M1183" s="20">
        <f>Model_dem!L923</f>
        <v>1043</v>
      </c>
      <c r="N1183" t="str">
        <f>Model_dem!G923</f>
        <v>---</v>
      </c>
      <c r="P1183" t="str">
        <f>IF(OR(H_24!$Q1183&lt;&gt;A1183,R1183&lt;&gt;B1183,S1183&lt;&gt;C1183,T1183&lt;&gt;D1183),"Aqui", " ")</f>
        <v>Aqui</v>
      </c>
      <c r="Q1183" s="68"/>
      <c r="R1183" s="20"/>
      <c r="S1183" s="20"/>
      <c r="T1183" s="20"/>
      <c r="U1183" s="20"/>
      <c r="V1183" s="20"/>
      <c r="W1183" s="20"/>
      <c r="X1183" s="20"/>
      <c r="Y1183" s="20"/>
      <c r="Z1183" s="20"/>
      <c r="AA1183" s="23"/>
      <c r="AE1183" t="s">
        <v>24</v>
      </c>
      <c r="AF1183">
        <v>2</v>
      </c>
      <c r="AG1183">
        <v>25</v>
      </c>
      <c r="AH1183">
        <v>0.05</v>
      </c>
      <c r="AI1183">
        <v>200</v>
      </c>
      <c r="AJ1183">
        <v>33745.800000000003</v>
      </c>
      <c r="AK1183">
        <v>671.08500000000004</v>
      </c>
      <c r="AL1183">
        <v>2</v>
      </c>
      <c r="AM1183">
        <v>12</v>
      </c>
      <c r="AN1183">
        <v>1800.04</v>
      </c>
      <c r="AO1183">
        <v>4843</v>
      </c>
    </row>
    <row r="1184" spans="1:41" x14ac:dyDescent="0.3">
      <c r="A1184" s="68" t="s">
        <v>518</v>
      </c>
      <c r="B1184" s="20">
        <v>3</v>
      </c>
      <c r="C1184" s="20">
        <v>0</v>
      </c>
      <c r="D1184" s="20">
        <v>0.15</v>
      </c>
      <c r="E1184" t="s">
        <v>4</v>
      </c>
      <c r="F1184" t="s">
        <v>3</v>
      </c>
      <c r="G1184" s="39" t="str">
        <f t="shared" si="77"/>
        <v>---</v>
      </c>
      <c r="H1184" t="s">
        <v>3</v>
      </c>
      <c r="K1184" t="s">
        <v>3</v>
      </c>
      <c r="L1184" s="57" t="str">
        <f>IF(OR(H_24!$F1184="---",H_24!$F1184="infeas",H_24!$F1184="inf"),"---",(H_24!$F1184/M1184)-1)</f>
        <v>---</v>
      </c>
      <c r="M1184" s="20">
        <f>Model_dem!L924</f>
        <v>1043</v>
      </c>
      <c r="N1184" t="str">
        <f>Model_dem!G924</f>
        <v>---</v>
      </c>
      <c r="P1184" t="str">
        <f>IF(OR(H_24!$Q1184&lt;&gt;A1184,R1184&lt;&gt;B1184,S1184&lt;&gt;C1184,T1184&lt;&gt;D1184),"Aqui", " ")</f>
        <v>Aqui</v>
      </c>
      <c r="Q1184" s="65"/>
      <c r="R1184" s="66"/>
      <c r="S1184" s="66"/>
      <c r="T1184" s="66"/>
      <c r="U1184" s="66"/>
      <c r="V1184" s="66"/>
      <c r="W1184" s="66"/>
      <c r="X1184" s="66"/>
      <c r="Y1184" s="66"/>
      <c r="Z1184" s="66"/>
      <c r="AA1184" s="67"/>
      <c r="AE1184" t="s">
        <v>24</v>
      </c>
      <c r="AF1184">
        <v>2</v>
      </c>
      <c r="AG1184">
        <v>25</v>
      </c>
      <c r="AH1184">
        <v>0.1</v>
      </c>
      <c r="AI1184">
        <v>200</v>
      </c>
      <c r="AJ1184">
        <v>33657.9</v>
      </c>
      <c r="AK1184">
        <v>718.19100000000003</v>
      </c>
      <c r="AL1184">
        <v>0</v>
      </c>
      <c r="AM1184">
        <v>8</v>
      </c>
      <c r="AN1184">
        <v>1800.76</v>
      </c>
      <c r="AO1184">
        <v>3700</v>
      </c>
    </row>
    <row r="1185" spans="1:41" x14ac:dyDescent="0.3">
      <c r="A1185" s="65" t="s">
        <v>518</v>
      </c>
      <c r="B1185" s="66">
        <v>3</v>
      </c>
      <c r="C1185" s="66">
        <v>0</v>
      </c>
      <c r="D1185" s="66">
        <v>0.2</v>
      </c>
      <c r="E1185" t="s">
        <v>4</v>
      </c>
      <c r="F1185" t="s">
        <v>3</v>
      </c>
      <c r="G1185" s="39" t="str">
        <f t="shared" si="77"/>
        <v>---</v>
      </c>
      <c r="H1185" t="s">
        <v>3</v>
      </c>
      <c r="K1185" t="s">
        <v>3</v>
      </c>
      <c r="L1185" s="57" t="str">
        <f>IF(OR(H_24!$F1185="---",H_24!$F1185="infeas",H_24!$F1185="inf"),"---",(H_24!$F1185/M1185)-1)</f>
        <v>---</v>
      </c>
      <c r="M1185" s="20">
        <f>Model_dem!L925</f>
        <v>1043</v>
      </c>
      <c r="N1185" t="str">
        <f>Model_dem!G925</f>
        <v>---</v>
      </c>
      <c r="P1185" t="str">
        <f>IF(OR(H_24!$Q1185&lt;&gt;A1185,R1185&lt;&gt;B1185,S1185&lt;&gt;C1185,T1185&lt;&gt;D1185),"Aqui", " ")</f>
        <v>Aqui</v>
      </c>
      <c r="Q1185" s="68"/>
      <c r="R1185" s="20"/>
      <c r="S1185" s="20"/>
      <c r="T1185" s="20"/>
      <c r="U1185" s="20"/>
      <c r="V1185" s="20"/>
      <c r="W1185" s="20"/>
      <c r="X1185" s="20"/>
      <c r="Y1185" s="20"/>
      <c r="Z1185" s="20"/>
      <c r="AA1185" s="23"/>
      <c r="AE1185" t="s">
        <v>24</v>
      </c>
      <c r="AF1185">
        <v>2</v>
      </c>
      <c r="AG1185">
        <v>25</v>
      </c>
      <c r="AH1185">
        <v>0.15</v>
      </c>
      <c r="AI1185">
        <v>200</v>
      </c>
      <c r="AJ1185">
        <v>34043.599999999999</v>
      </c>
      <c r="AK1185">
        <v>1471.66</v>
      </c>
      <c r="AL1185">
        <v>0</v>
      </c>
      <c r="AM1185">
        <v>3</v>
      </c>
      <c r="AN1185">
        <v>1801.67</v>
      </c>
      <c r="AO1185">
        <v>2259</v>
      </c>
    </row>
    <row r="1186" spans="1:41" x14ac:dyDescent="0.3">
      <c r="A1186" s="68" t="s">
        <v>518</v>
      </c>
      <c r="B1186" s="20">
        <v>3</v>
      </c>
      <c r="C1186" s="20">
        <v>10</v>
      </c>
      <c r="D1186" s="20">
        <v>0.05</v>
      </c>
      <c r="E1186" t="s">
        <v>0</v>
      </c>
      <c r="F1186" t="s">
        <v>3</v>
      </c>
      <c r="G1186" s="39" t="e">
        <f t="shared" si="77"/>
        <v>#VALUE!</v>
      </c>
      <c r="H1186" t="s">
        <v>3</v>
      </c>
      <c r="K1186" t="s">
        <v>3</v>
      </c>
      <c r="L1186" s="57" t="str">
        <f>IF(OR(H_24!$F1186="---",H_24!$F1186="infeas",H_24!$F1186="inf"),"---",(H_24!$F1186/M1186)-1)</f>
        <v>---</v>
      </c>
      <c r="M1186" s="20">
        <f>Model_dem!L926</f>
        <v>1043</v>
      </c>
      <c r="N1186">
        <f>Model_dem!G926</f>
        <v>1096</v>
      </c>
      <c r="P1186" t="str">
        <f>IF(OR(H_24!$Q1186&lt;&gt;A1186,R1186&lt;&gt;B1186,S1186&lt;&gt;C1186,T1186&lt;&gt;D1186),"Aqui", " ")</f>
        <v>Aqui</v>
      </c>
      <c r="Q1186" s="65"/>
      <c r="R1186" s="66"/>
      <c r="S1186" s="66"/>
      <c r="T1186" s="66"/>
      <c r="U1186" s="66"/>
      <c r="V1186" s="66"/>
      <c r="W1186" s="66"/>
      <c r="X1186" s="66"/>
      <c r="Y1186" s="66"/>
      <c r="Z1186" s="66"/>
      <c r="AA1186" s="23"/>
      <c r="AE1186" t="s">
        <v>24</v>
      </c>
      <c r="AF1186">
        <v>2</v>
      </c>
      <c r="AG1186">
        <v>25</v>
      </c>
      <c r="AH1186">
        <v>0.2</v>
      </c>
      <c r="AI1186">
        <v>200</v>
      </c>
      <c r="AJ1186">
        <v>36170.199999999997</v>
      </c>
      <c r="AK1186">
        <v>1803.39</v>
      </c>
      <c r="AL1186">
        <v>0</v>
      </c>
      <c r="AM1186">
        <v>1</v>
      </c>
      <c r="AN1186">
        <v>1803.52</v>
      </c>
      <c r="AO1186">
        <v>488</v>
      </c>
    </row>
    <row r="1187" spans="1:41" x14ac:dyDescent="0.3">
      <c r="A1187" s="65" t="s">
        <v>518</v>
      </c>
      <c r="B1187" s="66">
        <v>3</v>
      </c>
      <c r="C1187" s="66">
        <v>10</v>
      </c>
      <c r="D1187" s="66">
        <v>0.1</v>
      </c>
      <c r="E1187" t="s">
        <v>4</v>
      </c>
      <c r="F1187" t="s">
        <v>3</v>
      </c>
      <c r="G1187" s="39" t="str">
        <f t="shared" si="77"/>
        <v>---</v>
      </c>
      <c r="H1187" t="s">
        <v>3</v>
      </c>
      <c r="K1187" t="s">
        <v>3</v>
      </c>
      <c r="L1187" s="57" t="str">
        <f>IF(OR(H_24!$F1187="---",H_24!$F1187="infeas",H_24!$F1187="inf"),"---",(H_24!$F1187/M1187)-1)</f>
        <v>---</v>
      </c>
      <c r="M1187" s="20">
        <f>Model_dem!L927</f>
        <v>1043</v>
      </c>
      <c r="N1187" t="str">
        <f>Model_dem!G927</f>
        <v>---</v>
      </c>
      <c r="P1187" t="str">
        <f>IF(OR(H_24!$Q1187&lt;&gt;A1187,R1187&lt;&gt;B1187,S1187&lt;&gt;C1187,T1187&lt;&gt;D1187),"Aqui", " ")</f>
        <v>Aqui</v>
      </c>
      <c r="Q1187" s="65"/>
      <c r="R1187" s="66"/>
      <c r="S1187" s="66"/>
      <c r="T1187" s="66"/>
      <c r="U1187" s="66"/>
      <c r="V1187" s="66"/>
      <c r="W1187" s="66"/>
      <c r="X1187" s="66"/>
      <c r="Y1187" s="66"/>
      <c r="Z1187" s="66"/>
      <c r="AA1187" s="67"/>
      <c r="AE1187" t="s">
        <v>24</v>
      </c>
      <c r="AF1187">
        <v>2</v>
      </c>
      <c r="AG1187">
        <v>50</v>
      </c>
      <c r="AH1187">
        <v>0.05</v>
      </c>
      <c r="AI1187">
        <v>200</v>
      </c>
      <c r="AJ1187">
        <v>33480.6</v>
      </c>
      <c r="AK1187">
        <v>1406.41</v>
      </c>
      <c r="AL1187">
        <v>27</v>
      </c>
      <c r="AM1187">
        <v>36</v>
      </c>
      <c r="AN1187">
        <v>1800.12</v>
      </c>
      <c r="AO1187">
        <v>7710</v>
      </c>
    </row>
    <row r="1188" spans="1:41" x14ac:dyDescent="0.3">
      <c r="A1188" s="68" t="s">
        <v>518</v>
      </c>
      <c r="B1188" s="20">
        <v>3</v>
      </c>
      <c r="C1188" s="20">
        <v>10</v>
      </c>
      <c r="D1188" s="20">
        <v>0.15</v>
      </c>
      <c r="E1188" t="s">
        <v>4</v>
      </c>
      <c r="F1188" t="s">
        <v>3</v>
      </c>
      <c r="G1188" s="39" t="str">
        <f t="shared" si="77"/>
        <v>---</v>
      </c>
      <c r="H1188" t="s">
        <v>3</v>
      </c>
      <c r="K1188" t="s">
        <v>3</v>
      </c>
      <c r="L1188" s="57" t="str">
        <f>IF(OR(H_24!$F1188="---",H_24!$F1188="infeas",H_24!$F1188="inf"),"---",(H_24!$F1188/M1188)-1)</f>
        <v>---</v>
      </c>
      <c r="M1188" s="20">
        <f>Model_dem!L928</f>
        <v>1043</v>
      </c>
      <c r="N1188" t="str">
        <f>Model_dem!G928</f>
        <v>---</v>
      </c>
      <c r="P1188" t="str">
        <f>IF(OR(H_24!$Q1188&lt;&gt;A1188,R1188&lt;&gt;B1188,S1188&lt;&gt;C1188,T1188&lt;&gt;D1188),"Aqui", " ")</f>
        <v>Aqui</v>
      </c>
      <c r="Q1188" s="68"/>
      <c r="R1188" s="20"/>
      <c r="S1188" s="20"/>
      <c r="T1188" s="20"/>
      <c r="U1188" s="20"/>
      <c r="V1188" s="20"/>
      <c r="W1188" s="20"/>
      <c r="X1188" s="20"/>
      <c r="Y1188" s="20"/>
      <c r="Z1188" s="20"/>
      <c r="AA1188" s="23"/>
      <c r="AE1188" t="s">
        <v>24</v>
      </c>
      <c r="AF1188">
        <v>2</v>
      </c>
      <c r="AG1188">
        <v>50</v>
      </c>
      <c r="AH1188">
        <v>0.1</v>
      </c>
      <c r="AI1188">
        <v>200</v>
      </c>
      <c r="AJ1188">
        <v>33674.1</v>
      </c>
      <c r="AK1188">
        <v>723.654</v>
      </c>
      <c r="AL1188">
        <v>0</v>
      </c>
      <c r="AM1188">
        <v>11</v>
      </c>
      <c r="AN1188">
        <v>1800.08</v>
      </c>
      <c r="AO1188">
        <v>4469</v>
      </c>
    </row>
    <row r="1189" spans="1:41" x14ac:dyDescent="0.3">
      <c r="A1189" s="65" t="s">
        <v>518</v>
      </c>
      <c r="B1189" s="66">
        <v>3</v>
      </c>
      <c r="C1189" s="66">
        <v>10</v>
      </c>
      <c r="D1189" s="66">
        <v>0.2</v>
      </c>
      <c r="E1189" t="s">
        <v>4</v>
      </c>
      <c r="F1189" t="s">
        <v>3</v>
      </c>
      <c r="G1189" s="39" t="str">
        <f t="shared" si="77"/>
        <v>---</v>
      </c>
      <c r="H1189" t="s">
        <v>3</v>
      </c>
      <c r="K1189" t="s">
        <v>3</v>
      </c>
      <c r="L1189" s="57" t="str">
        <f>IF(OR(H_24!$F1189="---",H_24!$F1189="infeas",H_24!$F1189="inf"),"---",(H_24!$F1189/M1189)-1)</f>
        <v>---</v>
      </c>
      <c r="M1189" s="20">
        <f>Model_dem!L929</f>
        <v>1043</v>
      </c>
      <c r="N1189" t="str">
        <f>Model_dem!G929</f>
        <v>---</v>
      </c>
      <c r="P1189" t="str">
        <f>IF(OR(H_24!$Q1189&lt;&gt;A1189,R1189&lt;&gt;B1189,S1189&lt;&gt;C1189,T1189&lt;&gt;D1189),"Aqui", " ")</f>
        <v>Aqui</v>
      </c>
      <c r="Q1189" s="65"/>
      <c r="R1189" s="66"/>
      <c r="S1189" s="66"/>
      <c r="T1189" s="66"/>
      <c r="U1189" s="66"/>
      <c r="V1189" s="66"/>
      <c r="W1189" s="66"/>
      <c r="X1189" s="66"/>
      <c r="Y1189" s="66"/>
      <c r="Z1189" s="66"/>
      <c r="AA1189" s="67"/>
      <c r="AE1189" t="s">
        <v>24</v>
      </c>
      <c r="AF1189">
        <v>2</v>
      </c>
      <c r="AG1189">
        <v>50</v>
      </c>
      <c r="AH1189">
        <v>0.15</v>
      </c>
      <c r="AI1189">
        <v>200</v>
      </c>
      <c r="AJ1189">
        <v>33910.199999999997</v>
      </c>
      <c r="AK1189">
        <v>1465.75</v>
      </c>
      <c r="AL1189">
        <v>0</v>
      </c>
      <c r="AM1189">
        <v>4</v>
      </c>
      <c r="AN1189">
        <v>1800.94</v>
      </c>
      <c r="AO1189">
        <v>1975</v>
      </c>
    </row>
    <row r="1190" spans="1:41" x14ac:dyDescent="0.3">
      <c r="A1190" s="68" t="s">
        <v>518</v>
      </c>
      <c r="B1190" s="20">
        <v>3</v>
      </c>
      <c r="C1190" s="20">
        <v>25</v>
      </c>
      <c r="D1190" s="20">
        <v>0.05</v>
      </c>
      <c r="E1190" t="s">
        <v>0</v>
      </c>
      <c r="F1190" t="s">
        <v>3</v>
      </c>
      <c r="G1190" s="39" t="e">
        <f t="shared" si="77"/>
        <v>#VALUE!</v>
      </c>
      <c r="H1190" t="s">
        <v>3</v>
      </c>
      <c r="K1190" t="s">
        <v>3</v>
      </c>
      <c r="L1190" s="57" t="str">
        <f>IF(OR(H_24!$F1190="---",H_24!$F1190="infeas",H_24!$F1190="inf"),"---",(H_24!$F1190/M1190)-1)</f>
        <v>---</v>
      </c>
      <c r="M1190" s="20">
        <f>Model_dem!L930</f>
        <v>1043</v>
      </c>
      <c r="N1190">
        <f>Model_dem!G930</f>
        <v>1096</v>
      </c>
      <c r="P1190" t="str">
        <f>IF(OR(H_24!$Q1190&lt;&gt;A1190,R1190&lt;&gt;B1190,S1190&lt;&gt;C1190,T1190&lt;&gt;D1190),"Aqui", " ")</f>
        <v>Aqui</v>
      </c>
      <c r="Q1190" s="68"/>
      <c r="R1190" s="20"/>
      <c r="S1190" s="20"/>
      <c r="T1190" s="20"/>
      <c r="U1190" s="20"/>
      <c r="V1190" s="20"/>
      <c r="W1190" s="20"/>
      <c r="X1190" s="20"/>
      <c r="Y1190" s="20"/>
      <c r="Z1190" s="20"/>
      <c r="AA1190" s="67"/>
      <c r="AE1190" t="s">
        <v>24</v>
      </c>
      <c r="AF1190">
        <v>2</v>
      </c>
      <c r="AG1190">
        <v>50</v>
      </c>
      <c r="AH1190">
        <v>0.2</v>
      </c>
      <c r="AI1190">
        <v>200</v>
      </c>
      <c r="AJ1190">
        <v>35450.199999999997</v>
      </c>
      <c r="AK1190">
        <v>1800.1</v>
      </c>
      <c r="AL1190">
        <v>0</v>
      </c>
      <c r="AM1190">
        <v>1</v>
      </c>
      <c r="AN1190">
        <v>1800.11</v>
      </c>
      <c r="AO1190">
        <v>1177</v>
      </c>
    </row>
    <row r="1191" spans="1:41" x14ac:dyDescent="0.3">
      <c r="A1191" s="65" t="s">
        <v>518</v>
      </c>
      <c r="B1191" s="66">
        <v>3</v>
      </c>
      <c r="C1191" s="66">
        <v>25</v>
      </c>
      <c r="D1191" s="66">
        <v>0.1</v>
      </c>
      <c r="E1191" t="s">
        <v>4</v>
      </c>
      <c r="F1191" t="s">
        <v>3</v>
      </c>
      <c r="G1191" s="39" t="str">
        <f t="shared" si="77"/>
        <v>---</v>
      </c>
      <c r="H1191" t="s">
        <v>3</v>
      </c>
      <c r="K1191" t="s">
        <v>3</v>
      </c>
      <c r="L1191" s="57" t="str">
        <f>IF(OR(H_24!$F1191="---",H_24!$F1191="infeas",H_24!$F1191="inf"),"---",(H_24!$F1191/M1191)-1)</f>
        <v>---</v>
      </c>
      <c r="M1191" s="20">
        <f>Model_dem!L931</f>
        <v>1043</v>
      </c>
      <c r="N1191" t="str">
        <f>Model_dem!G931</f>
        <v>---</v>
      </c>
      <c r="P1191" t="str">
        <f>IF(OR(H_24!$Q1191&lt;&gt;A1191,R1191&lt;&gt;B1191,S1191&lt;&gt;C1191,T1191&lt;&gt;D1191),"Aqui", " ")</f>
        <v>Aqui</v>
      </c>
      <c r="Q1191" s="68"/>
      <c r="R1191" s="20"/>
      <c r="S1191" s="20"/>
      <c r="T1191" s="20"/>
      <c r="U1191" s="20"/>
      <c r="V1191" s="20"/>
      <c r="W1191" s="20"/>
      <c r="X1191" s="20"/>
      <c r="Y1191" s="20"/>
      <c r="Z1191" s="20"/>
      <c r="AA1191" s="23"/>
      <c r="AE1191" t="s">
        <v>24</v>
      </c>
      <c r="AF1191">
        <v>3</v>
      </c>
      <c r="AG1191">
        <v>0</v>
      </c>
      <c r="AH1191">
        <v>0.05</v>
      </c>
      <c r="AI1191">
        <v>200</v>
      </c>
      <c r="AJ1191">
        <v>33639</v>
      </c>
      <c r="AK1191">
        <v>463.00700000000001</v>
      </c>
      <c r="AL1191">
        <v>9</v>
      </c>
      <c r="AM1191">
        <v>37</v>
      </c>
      <c r="AN1191">
        <v>1800.01</v>
      </c>
      <c r="AO1191">
        <v>15079</v>
      </c>
    </row>
    <row r="1192" spans="1:41" x14ac:dyDescent="0.3">
      <c r="A1192" s="68" t="s">
        <v>518</v>
      </c>
      <c r="B1192" s="20">
        <v>3</v>
      </c>
      <c r="C1192" s="20">
        <v>25</v>
      </c>
      <c r="D1192" s="20">
        <v>0.15</v>
      </c>
      <c r="E1192" t="s">
        <v>4</v>
      </c>
      <c r="F1192" t="s">
        <v>3</v>
      </c>
      <c r="G1192" s="39" t="str">
        <f t="shared" si="77"/>
        <v>---</v>
      </c>
      <c r="H1192" t="s">
        <v>3</v>
      </c>
      <c r="K1192" t="s">
        <v>3</v>
      </c>
      <c r="L1192" s="57" t="str">
        <f>IF(OR(H_24!$F1192="---",H_24!$F1192="infeas",H_24!$F1192="inf"),"---",(H_24!$F1192/M1192)-1)</f>
        <v>---</v>
      </c>
      <c r="M1192" s="20">
        <f>Model_dem!L932</f>
        <v>1043</v>
      </c>
      <c r="N1192" t="str">
        <f>Model_dem!G932</f>
        <v>---</v>
      </c>
      <c r="P1192" t="str">
        <f>IF(OR(H_24!$Q1192&lt;&gt;A1192,R1192&lt;&gt;B1192,S1192&lt;&gt;C1192,T1192&lt;&gt;D1192),"Aqui", " ")</f>
        <v>Aqui</v>
      </c>
      <c r="Q1192" s="68"/>
      <c r="R1192" s="20"/>
      <c r="S1192" s="20"/>
      <c r="T1192" s="20"/>
      <c r="U1192" s="20"/>
      <c r="V1192" s="20"/>
      <c r="W1192" s="20"/>
      <c r="X1192" s="20"/>
      <c r="Y1192" s="20"/>
      <c r="Z1192" s="20"/>
      <c r="AA1192" s="23"/>
      <c r="AE1192" t="s">
        <v>24</v>
      </c>
      <c r="AF1192">
        <v>3</v>
      </c>
      <c r="AG1192">
        <v>0</v>
      </c>
      <c r="AH1192">
        <v>0.1</v>
      </c>
      <c r="AI1192">
        <v>200</v>
      </c>
      <c r="AJ1192">
        <v>34453.800000000003</v>
      </c>
      <c r="AK1192">
        <v>975.99900000000002</v>
      </c>
      <c r="AL1192">
        <v>0</v>
      </c>
      <c r="AM1192">
        <v>7</v>
      </c>
      <c r="AN1192">
        <v>1800.24</v>
      </c>
      <c r="AO1192">
        <v>5294</v>
      </c>
    </row>
    <row r="1193" spans="1:41" x14ac:dyDescent="0.3">
      <c r="A1193" s="65" t="s">
        <v>518</v>
      </c>
      <c r="B1193" s="66">
        <v>3</v>
      </c>
      <c r="C1193" s="66">
        <v>25</v>
      </c>
      <c r="D1193" s="66">
        <v>0.2</v>
      </c>
      <c r="E1193" t="s">
        <v>4</v>
      </c>
      <c r="F1193" t="s">
        <v>3</v>
      </c>
      <c r="G1193" s="39" t="str">
        <f t="shared" si="77"/>
        <v>---</v>
      </c>
      <c r="H1193" t="s">
        <v>3</v>
      </c>
      <c r="K1193" t="s">
        <v>3</v>
      </c>
      <c r="L1193" s="57" t="str">
        <f>IF(OR(H_24!$F1193="---",H_24!$F1193="infeas",H_24!$F1193="inf"),"---",(H_24!$F1193/M1193)-1)</f>
        <v>---</v>
      </c>
      <c r="M1193" s="20">
        <f>Model_dem!L933</f>
        <v>1043</v>
      </c>
      <c r="N1193" t="str">
        <f>Model_dem!G933</f>
        <v>---</v>
      </c>
      <c r="P1193" t="str">
        <f>IF(OR(H_24!$Q1193&lt;&gt;A1193,R1193&lt;&gt;B1193,S1193&lt;&gt;C1193,T1193&lt;&gt;D1193),"Aqui", " ")</f>
        <v>Aqui</v>
      </c>
      <c r="Q1193" s="65"/>
      <c r="R1193" s="66"/>
      <c r="S1193" s="66"/>
      <c r="T1193" s="66"/>
      <c r="U1193" s="66"/>
      <c r="V1193" s="66"/>
      <c r="W1193" s="66"/>
      <c r="X1193" s="66"/>
      <c r="Y1193" s="66"/>
      <c r="Z1193" s="66"/>
      <c r="AA1193" s="67"/>
      <c r="AE1193" t="s">
        <v>24</v>
      </c>
      <c r="AF1193">
        <v>3</v>
      </c>
      <c r="AG1193">
        <v>0</v>
      </c>
      <c r="AH1193">
        <v>0.15</v>
      </c>
      <c r="AI1193">
        <v>200</v>
      </c>
      <c r="AJ1193" t="s">
        <v>511</v>
      </c>
      <c r="AK1193" t="s">
        <v>511</v>
      </c>
      <c r="AL1193" t="s">
        <v>511</v>
      </c>
      <c r="AM1193" t="s">
        <v>511</v>
      </c>
      <c r="AN1193" t="s">
        <v>511</v>
      </c>
    </row>
    <row r="1194" spans="1:41" x14ac:dyDescent="0.3">
      <c r="A1194" s="68" t="s">
        <v>518</v>
      </c>
      <c r="B1194" s="20">
        <v>3</v>
      </c>
      <c r="C1194" s="20">
        <v>50</v>
      </c>
      <c r="D1194" s="20">
        <v>0.05</v>
      </c>
      <c r="E1194" t="s">
        <v>0</v>
      </c>
      <c r="F1194" t="s">
        <v>3</v>
      </c>
      <c r="G1194" s="39" t="e">
        <f t="shared" si="77"/>
        <v>#VALUE!</v>
      </c>
      <c r="H1194" t="s">
        <v>3</v>
      </c>
      <c r="K1194" t="s">
        <v>3</v>
      </c>
      <c r="L1194" s="57" t="str">
        <f>IF(OR(H_24!$F1194="---",H_24!$F1194="infeas",H_24!$F1194="inf"),"---",(H_24!$F1194/M1194)-1)</f>
        <v>---</v>
      </c>
      <c r="M1194" s="20">
        <f>Model_dem!L934</f>
        <v>1043</v>
      </c>
      <c r="N1194">
        <f>Model_dem!G934</f>
        <v>1096</v>
      </c>
      <c r="P1194" t="str">
        <f>IF(OR(H_24!$Q1194&lt;&gt;A1194,R1194&lt;&gt;B1194,S1194&lt;&gt;C1194,T1194&lt;&gt;D1194),"Aqui", " ")</f>
        <v>Aqui</v>
      </c>
      <c r="Q1194" s="65"/>
      <c r="R1194" s="66"/>
      <c r="S1194" s="66"/>
      <c r="T1194" s="66"/>
      <c r="U1194" s="66"/>
      <c r="V1194" s="66"/>
      <c r="W1194" s="66"/>
      <c r="X1194" s="66"/>
      <c r="Y1194" s="66"/>
      <c r="Z1194" s="66"/>
      <c r="AA1194" s="23"/>
      <c r="AE1194" t="s">
        <v>24</v>
      </c>
      <c r="AF1194">
        <v>3</v>
      </c>
      <c r="AG1194">
        <v>0</v>
      </c>
      <c r="AH1194">
        <v>0.2</v>
      </c>
      <c r="AI1194">
        <v>200</v>
      </c>
      <c r="AJ1194" t="s">
        <v>511</v>
      </c>
      <c r="AK1194" t="s">
        <v>511</v>
      </c>
      <c r="AL1194" t="s">
        <v>511</v>
      </c>
      <c r="AM1194" t="s">
        <v>511</v>
      </c>
      <c r="AN1194" t="s">
        <v>511</v>
      </c>
    </row>
    <row r="1195" spans="1:41" x14ac:dyDescent="0.3">
      <c r="A1195" s="65" t="s">
        <v>518</v>
      </c>
      <c r="B1195" s="66">
        <v>3</v>
      </c>
      <c r="C1195" s="66">
        <v>50</v>
      </c>
      <c r="D1195" s="66">
        <v>0.1</v>
      </c>
      <c r="E1195" t="s">
        <v>4</v>
      </c>
      <c r="F1195" t="s">
        <v>3</v>
      </c>
      <c r="G1195" s="39" t="str">
        <f t="shared" si="77"/>
        <v>---</v>
      </c>
      <c r="H1195" t="s">
        <v>3</v>
      </c>
      <c r="K1195" t="s">
        <v>3</v>
      </c>
      <c r="L1195" s="57" t="str">
        <f>IF(OR(H_24!$F1195="---",H_24!$F1195="infeas",H_24!$F1195="inf"),"---",(H_24!$F1195/M1195)-1)</f>
        <v>---</v>
      </c>
      <c r="M1195" s="20">
        <f>Model_dem!L935</f>
        <v>1043</v>
      </c>
      <c r="N1195" t="str">
        <f>Model_dem!G935</f>
        <v>---</v>
      </c>
      <c r="P1195" t="str">
        <f>IF(OR(H_24!$Q1195&lt;&gt;A1195,R1195&lt;&gt;B1195,S1195&lt;&gt;C1195,T1195&lt;&gt;D1195),"Aqui", " ")</f>
        <v>Aqui</v>
      </c>
      <c r="Q1195" s="68"/>
      <c r="R1195" s="20"/>
      <c r="S1195" s="20"/>
      <c r="T1195" s="20"/>
      <c r="U1195" s="20"/>
      <c r="V1195" s="20"/>
      <c r="W1195" s="20"/>
      <c r="X1195" s="20"/>
      <c r="Y1195" s="20"/>
      <c r="Z1195" s="20"/>
      <c r="AA1195" s="23"/>
      <c r="AE1195" t="s">
        <v>24</v>
      </c>
      <c r="AF1195">
        <v>3</v>
      </c>
      <c r="AG1195">
        <v>10</v>
      </c>
      <c r="AH1195">
        <v>0.05</v>
      </c>
      <c r="AI1195">
        <v>200</v>
      </c>
      <c r="AJ1195">
        <v>33639</v>
      </c>
      <c r="AK1195">
        <v>151.607</v>
      </c>
      <c r="AL1195">
        <v>0</v>
      </c>
      <c r="AM1195">
        <v>31</v>
      </c>
      <c r="AN1195">
        <v>1800.04</v>
      </c>
      <c r="AO1195">
        <v>14904</v>
      </c>
    </row>
    <row r="1196" spans="1:41" x14ac:dyDescent="0.3">
      <c r="A1196" s="68" t="s">
        <v>518</v>
      </c>
      <c r="B1196" s="20">
        <v>3</v>
      </c>
      <c r="C1196" s="20">
        <v>50</v>
      </c>
      <c r="D1196" s="20">
        <v>0.15</v>
      </c>
      <c r="E1196" t="s">
        <v>4</v>
      </c>
      <c r="F1196" t="s">
        <v>3</v>
      </c>
      <c r="G1196" s="39" t="str">
        <f t="shared" si="77"/>
        <v>---</v>
      </c>
      <c r="H1196" t="s">
        <v>3</v>
      </c>
      <c r="K1196" t="s">
        <v>3</v>
      </c>
      <c r="L1196" s="57" t="str">
        <f>IF(OR(H_24!$F1196="---",H_24!$F1196="infeas",H_24!$F1196="inf"),"---",(H_24!$F1196/M1196)-1)</f>
        <v>---</v>
      </c>
      <c r="M1196" s="20">
        <f>Model_dem!L936</f>
        <v>1043</v>
      </c>
      <c r="N1196" t="str">
        <f>Model_dem!G936</f>
        <v>---</v>
      </c>
      <c r="P1196" t="str">
        <f>IF(OR(H_24!$Q1196&lt;&gt;A1196,R1196&lt;&gt;B1196,S1196&lt;&gt;C1196,T1196&lt;&gt;D1196),"Aqui", " ")</f>
        <v>Aqui</v>
      </c>
      <c r="Q1196" s="65"/>
      <c r="R1196" s="66"/>
      <c r="S1196" s="66"/>
      <c r="T1196" s="66"/>
      <c r="U1196" s="66"/>
      <c r="V1196" s="66"/>
      <c r="W1196" s="66"/>
      <c r="X1196" s="66"/>
      <c r="Y1196" s="66"/>
      <c r="Z1196" s="66"/>
      <c r="AA1196" s="67"/>
      <c r="AE1196" t="s">
        <v>24</v>
      </c>
      <c r="AF1196">
        <v>3</v>
      </c>
      <c r="AG1196">
        <v>10</v>
      </c>
      <c r="AH1196">
        <v>0.1</v>
      </c>
      <c r="AI1196">
        <v>200</v>
      </c>
      <c r="AJ1196">
        <v>34156.699999999997</v>
      </c>
      <c r="AK1196">
        <v>731.13800000000003</v>
      </c>
      <c r="AL1196">
        <v>0</v>
      </c>
      <c r="AM1196">
        <v>8</v>
      </c>
      <c r="AN1196">
        <v>1800.62</v>
      </c>
      <c r="AO1196">
        <v>5621</v>
      </c>
    </row>
    <row r="1197" spans="1:41" x14ac:dyDescent="0.3">
      <c r="A1197" s="65" t="s">
        <v>518</v>
      </c>
      <c r="B1197" s="66">
        <v>3</v>
      </c>
      <c r="C1197" s="66">
        <v>50</v>
      </c>
      <c r="D1197" s="66">
        <v>0.2</v>
      </c>
      <c r="E1197" t="s">
        <v>4</v>
      </c>
      <c r="F1197" t="s">
        <v>3</v>
      </c>
      <c r="G1197" s="39" t="str">
        <f t="shared" si="77"/>
        <v>---</v>
      </c>
      <c r="H1197" t="s">
        <v>3</v>
      </c>
      <c r="K1197" t="s">
        <v>3</v>
      </c>
      <c r="L1197" s="57" t="str">
        <f>IF(OR(H_24!$F1197="---",H_24!$F1197="infeas",H_24!$F1197="inf"),"---",(H_24!$F1197/M1197)-1)</f>
        <v>---</v>
      </c>
      <c r="M1197" s="20">
        <f>Model_dem!L937</f>
        <v>1043</v>
      </c>
      <c r="N1197" t="str">
        <f>Model_dem!G937</f>
        <v>---</v>
      </c>
      <c r="P1197" t="str">
        <f>IF(OR(H_24!$Q1197&lt;&gt;A1197,R1197&lt;&gt;B1197,S1197&lt;&gt;C1197,T1197&lt;&gt;D1197),"Aqui", " ")</f>
        <v>Aqui</v>
      </c>
      <c r="Q1197" s="65"/>
      <c r="R1197" s="66"/>
      <c r="S1197" s="66"/>
      <c r="T1197" s="66"/>
      <c r="U1197" s="66"/>
      <c r="V1197" s="66"/>
      <c r="W1197" s="66"/>
      <c r="X1197" s="66"/>
      <c r="Y1197" s="66"/>
      <c r="Z1197" s="66"/>
      <c r="AA1197" s="67"/>
      <c r="AE1197" t="s">
        <v>24</v>
      </c>
      <c r="AF1197">
        <v>3</v>
      </c>
      <c r="AG1197">
        <v>10</v>
      </c>
      <c r="AH1197">
        <v>0.15</v>
      </c>
      <c r="AI1197">
        <v>200</v>
      </c>
      <c r="AJ1197" t="s">
        <v>511</v>
      </c>
      <c r="AK1197" t="s">
        <v>511</v>
      </c>
      <c r="AL1197" t="s">
        <v>511</v>
      </c>
      <c r="AM1197" t="s">
        <v>511</v>
      </c>
      <c r="AN1197" t="s">
        <v>511</v>
      </c>
    </row>
    <row r="1198" spans="1:41" x14ac:dyDescent="0.3">
      <c r="A1198" s="68" t="s">
        <v>523</v>
      </c>
      <c r="B1198" s="20">
        <v>0</v>
      </c>
      <c r="C1198" s="20">
        <v>0</v>
      </c>
      <c r="D1198" s="20">
        <v>0.05</v>
      </c>
      <c r="E1198" t="s">
        <v>0</v>
      </c>
      <c r="F1198" t="s">
        <v>3</v>
      </c>
      <c r="G1198" s="39" t="e">
        <f t="shared" si="77"/>
        <v>#VALUE!</v>
      </c>
      <c r="H1198" t="s">
        <v>3</v>
      </c>
      <c r="K1198" t="s">
        <v>3</v>
      </c>
      <c r="L1198" s="57" t="str">
        <f>IF(OR(H_24!$F1198="---",H_24!$F1198="infeas",H_24!$F1198="inf"),"---",(H_24!$F1198/M1198)-1)</f>
        <v>---</v>
      </c>
      <c r="M1198" s="20">
        <f>Model_dem!L938</f>
        <v>715</v>
      </c>
      <c r="N1198">
        <f>Model_dem!G938</f>
        <v>715</v>
      </c>
      <c r="P1198" t="str">
        <f>IF(OR(H_24!$Q1198&lt;&gt;A1198,R1198&lt;&gt;B1198,S1198&lt;&gt;C1198,T1198&lt;&gt;D1198),"Aqui", " ")</f>
        <v>Aqui</v>
      </c>
      <c r="AE1198" t="s">
        <v>24</v>
      </c>
      <c r="AF1198">
        <v>3</v>
      </c>
      <c r="AG1198">
        <v>10</v>
      </c>
      <c r="AH1198">
        <v>0.2</v>
      </c>
      <c r="AI1198">
        <v>200</v>
      </c>
      <c r="AJ1198" t="s">
        <v>511</v>
      </c>
      <c r="AK1198" t="s">
        <v>511</v>
      </c>
      <c r="AL1198" t="s">
        <v>511</v>
      </c>
      <c r="AM1198" t="s">
        <v>511</v>
      </c>
      <c r="AN1198" t="s">
        <v>511</v>
      </c>
    </row>
    <row r="1199" spans="1:41" x14ac:dyDescent="0.3">
      <c r="A1199" s="65" t="s">
        <v>523</v>
      </c>
      <c r="B1199" s="66">
        <v>0</v>
      </c>
      <c r="C1199" s="66">
        <v>0</v>
      </c>
      <c r="D1199" s="66">
        <v>0.1</v>
      </c>
      <c r="E1199" t="s">
        <v>0</v>
      </c>
      <c r="F1199" t="s">
        <v>3</v>
      </c>
      <c r="G1199" s="39" t="e">
        <f t="shared" si="77"/>
        <v>#VALUE!</v>
      </c>
      <c r="H1199" t="s">
        <v>3</v>
      </c>
      <c r="K1199" t="s">
        <v>3</v>
      </c>
      <c r="L1199" s="57" t="str">
        <f>IF(OR(H_24!$F1199="---",H_24!$F1199="infeas",H_24!$F1199="inf"),"---",(H_24!$F1199/M1199)-1)</f>
        <v>---</v>
      </c>
      <c r="M1199" s="20">
        <f>Model_dem!L939</f>
        <v>715</v>
      </c>
      <c r="N1199">
        <f>Model_dem!G939</f>
        <v>715</v>
      </c>
      <c r="P1199" t="str">
        <f>IF(OR(H_24!$Q1199&lt;&gt;A1199,R1199&lt;&gt;B1199,S1199&lt;&gt;C1199,T1199&lt;&gt;D1199),"Aqui", " ")</f>
        <v>Aqui</v>
      </c>
      <c r="AE1199" t="s">
        <v>24</v>
      </c>
      <c r="AF1199">
        <v>3</v>
      </c>
      <c r="AG1199">
        <v>25</v>
      </c>
      <c r="AH1199">
        <v>0.05</v>
      </c>
      <c r="AI1199">
        <v>200</v>
      </c>
      <c r="AJ1199">
        <v>33664.800000000003</v>
      </c>
      <c r="AK1199">
        <v>400.75700000000001</v>
      </c>
      <c r="AL1199">
        <v>7</v>
      </c>
      <c r="AM1199">
        <v>38</v>
      </c>
      <c r="AN1199">
        <v>1800.75</v>
      </c>
      <c r="AO1199">
        <v>12787</v>
      </c>
    </row>
    <row r="1200" spans="1:41" x14ac:dyDescent="0.3">
      <c r="A1200" s="68" t="s">
        <v>523</v>
      </c>
      <c r="B1200" s="20">
        <v>0</v>
      </c>
      <c r="C1200" s="20">
        <v>0</v>
      </c>
      <c r="D1200" s="20">
        <v>0.15</v>
      </c>
      <c r="E1200" t="s">
        <v>0</v>
      </c>
      <c r="F1200" t="s">
        <v>3</v>
      </c>
      <c r="G1200" s="39" t="e">
        <f t="shared" si="77"/>
        <v>#VALUE!</v>
      </c>
      <c r="H1200" t="s">
        <v>3</v>
      </c>
      <c r="K1200" t="s">
        <v>3</v>
      </c>
      <c r="L1200" s="57" t="str">
        <f>IF(OR(H_24!$F1200="---",H_24!$F1200="infeas",H_24!$F1200="inf"),"---",(H_24!$F1200/M1200)-1)</f>
        <v>---</v>
      </c>
      <c r="M1200" s="20">
        <f>Model_dem!L940</f>
        <v>715</v>
      </c>
      <c r="N1200">
        <f>Model_dem!G940</f>
        <v>715</v>
      </c>
      <c r="P1200" t="str">
        <f>IF(OR(H_24!$Q1200&lt;&gt;A1200,R1200&lt;&gt;B1200,S1200&lt;&gt;C1200,T1200&lt;&gt;D1200),"Aqui", " ")</f>
        <v>Aqui</v>
      </c>
      <c r="AE1200" t="s">
        <v>24</v>
      </c>
      <c r="AF1200">
        <v>3</v>
      </c>
      <c r="AG1200">
        <v>25</v>
      </c>
      <c r="AH1200">
        <v>0.1</v>
      </c>
      <c r="AI1200">
        <v>200</v>
      </c>
      <c r="AJ1200">
        <v>34122.699999999997</v>
      </c>
      <c r="AK1200">
        <v>1170.57</v>
      </c>
      <c r="AL1200">
        <v>0</v>
      </c>
      <c r="AM1200">
        <v>7</v>
      </c>
      <c r="AN1200">
        <v>1800.31</v>
      </c>
      <c r="AO1200">
        <v>5220</v>
      </c>
    </row>
    <row r="1201" spans="1:41" x14ac:dyDescent="0.3">
      <c r="A1201" s="65" t="s">
        <v>523</v>
      </c>
      <c r="B1201" s="66">
        <v>0</v>
      </c>
      <c r="C1201" s="66">
        <v>0</v>
      </c>
      <c r="D1201" s="66">
        <v>0.2</v>
      </c>
      <c r="E1201" t="s">
        <v>0</v>
      </c>
      <c r="F1201" t="s">
        <v>3</v>
      </c>
      <c r="G1201" s="39" t="e">
        <f t="shared" si="77"/>
        <v>#VALUE!</v>
      </c>
      <c r="H1201" t="s">
        <v>3</v>
      </c>
      <c r="K1201" t="s">
        <v>3</v>
      </c>
      <c r="L1201" s="57" t="str">
        <f>IF(OR(H_24!$F1201="---",H_24!$F1201="infeas",H_24!$F1201="inf"),"---",(H_24!$F1201/M1201)-1)</f>
        <v>---</v>
      </c>
      <c r="M1201" s="20">
        <f>Model_dem!L941</f>
        <v>715</v>
      </c>
      <c r="N1201">
        <f>Model_dem!G941</f>
        <v>715</v>
      </c>
      <c r="P1201" t="str">
        <f>IF(OR(H_24!$Q1201&lt;&gt;A1201,R1201&lt;&gt;B1201,S1201&lt;&gt;C1201,T1201&lt;&gt;D1201),"Aqui", " ")</f>
        <v>Aqui</v>
      </c>
      <c r="AE1201" t="s">
        <v>24</v>
      </c>
      <c r="AF1201">
        <v>3</v>
      </c>
      <c r="AG1201">
        <v>25</v>
      </c>
      <c r="AH1201">
        <v>0.15</v>
      </c>
      <c r="AI1201">
        <v>200</v>
      </c>
      <c r="AJ1201" t="s">
        <v>511</v>
      </c>
      <c r="AK1201" t="s">
        <v>511</v>
      </c>
      <c r="AL1201" t="s">
        <v>511</v>
      </c>
      <c r="AM1201" t="s">
        <v>511</v>
      </c>
      <c r="AN1201" t="s">
        <v>511</v>
      </c>
    </row>
    <row r="1202" spans="1:41" x14ac:dyDescent="0.3">
      <c r="A1202" s="68" t="s">
        <v>523</v>
      </c>
      <c r="B1202" s="20">
        <v>1</v>
      </c>
      <c r="C1202" s="20">
        <v>5</v>
      </c>
      <c r="D1202" s="20">
        <v>0.05</v>
      </c>
      <c r="E1202" t="s">
        <v>1</v>
      </c>
      <c r="F1202" t="s">
        <v>3</v>
      </c>
      <c r="G1202" s="39" t="e">
        <f t="shared" si="77"/>
        <v>#VALUE!</v>
      </c>
      <c r="H1202" t="s">
        <v>3</v>
      </c>
      <c r="K1202" t="s">
        <v>3</v>
      </c>
      <c r="L1202" s="57" t="str">
        <f>IF(OR(H_24!$F1202="---",H_24!$F1202="infeas",H_24!$F1202="inf"),"---",(H_24!$F1202/M1202)-1)</f>
        <v>---</v>
      </c>
      <c r="M1202" s="20">
        <f>Model_dem!L942</f>
        <v>715</v>
      </c>
      <c r="N1202">
        <f>Model_dem!G942</f>
        <v>715</v>
      </c>
      <c r="P1202" t="str">
        <f>IF(OR(H_24!$Q1202&lt;&gt;A1202,R1202&lt;&gt;B1202,S1202&lt;&gt;C1202,T1202&lt;&gt;D1202),"Aqui", " ")</f>
        <v>Aqui</v>
      </c>
      <c r="Q1202" s="65"/>
      <c r="R1202" s="66"/>
      <c r="S1202" s="66"/>
      <c r="T1202" s="66"/>
      <c r="U1202" s="66"/>
      <c r="V1202" s="66"/>
      <c r="W1202" s="66"/>
      <c r="X1202" s="66"/>
      <c r="Y1202" s="66"/>
      <c r="Z1202" s="66"/>
      <c r="AA1202" s="67"/>
      <c r="AE1202" t="s">
        <v>24</v>
      </c>
      <c r="AF1202">
        <v>3</v>
      </c>
      <c r="AG1202">
        <v>25</v>
      </c>
      <c r="AH1202">
        <v>0.2</v>
      </c>
      <c r="AI1202">
        <v>200</v>
      </c>
      <c r="AJ1202" t="s">
        <v>511</v>
      </c>
      <c r="AK1202" t="s">
        <v>511</v>
      </c>
      <c r="AL1202" t="s">
        <v>511</v>
      </c>
      <c r="AM1202" t="s">
        <v>511</v>
      </c>
      <c r="AN1202" t="s">
        <v>511</v>
      </c>
    </row>
    <row r="1203" spans="1:41" x14ac:dyDescent="0.3">
      <c r="A1203" s="65" t="s">
        <v>523</v>
      </c>
      <c r="B1203" s="66">
        <v>1</v>
      </c>
      <c r="C1203" s="66">
        <v>5</v>
      </c>
      <c r="D1203" s="66">
        <v>0.1</v>
      </c>
      <c r="E1203" t="s">
        <v>0</v>
      </c>
      <c r="F1203" t="s">
        <v>3</v>
      </c>
      <c r="G1203" s="39" t="e">
        <f t="shared" si="77"/>
        <v>#VALUE!</v>
      </c>
      <c r="H1203" t="s">
        <v>3</v>
      </c>
      <c r="K1203" t="s">
        <v>3</v>
      </c>
      <c r="L1203" s="57" t="str">
        <f>IF(OR(H_24!$F1203="---",H_24!$F1203="infeas",H_24!$F1203="inf"),"---",(H_24!$F1203/M1203)-1)</f>
        <v>---</v>
      </c>
      <c r="M1203" s="20">
        <f>Model_dem!L943</f>
        <v>715</v>
      </c>
      <c r="N1203">
        <f>Model_dem!G943</f>
        <v>715</v>
      </c>
      <c r="P1203" t="str">
        <f>IF(OR(H_24!$Q1203&lt;&gt;A1203,R1203&lt;&gt;B1203,S1203&lt;&gt;C1203,T1203&lt;&gt;D1203),"Aqui", " ")</f>
        <v>Aqui</v>
      </c>
      <c r="Q1203" s="68"/>
      <c r="R1203" s="20"/>
      <c r="S1203" s="20"/>
      <c r="T1203" s="20"/>
      <c r="U1203" s="20"/>
      <c r="V1203" s="20"/>
      <c r="W1203" s="20"/>
      <c r="X1203" s="20"/>
      <c r="Y1203" s="20"/>
      <c r="Z1203" s="20"/>
      <c r="AA1203" s="23"/>
      <c r="AE1203" t="s">
        <v>24</v>
      </c>
      <c r="AF1203">
        <v>3</v>
      </c>
      <c r="AG1203">
        <v>50</v>
      </c>
      <c r="AH1203">
        <v>0.05</v>
      </c>
      <c r="AI1203">
        <v>200</v>
      </c>
      <c r="AJ1203">
        <v>33639</v>
      </c>
      <c r="AK1203">
        <v>839.05899999999997</v>
      </c>
      <c r="AL1203">
        <v>19</v>
      </c>
      <c r="AM1203">
        <v>39</v>
      </c>
      <c r="AN1203">
        <v>1800.03</v>
      </c>
      <c r="AO1203">
        <v>14567</v>
      </c>
    </row>
    <row r="1204" spans="1:41" x14ac:dyDescent="0.3">
      <c r="A1204" s="68" t="s">
        <v>523</v>
      </c>
      <c r="B1204" s="20">
        <v>1</v>
      </c>
      <c r="C1204" s="20">
        <v>5</v>
      </c>
      <c r="D1204" s="20">
        <v>0.15</v>
      </c>
      <c r="E1204" t="s">
        <v>0</v>
      </c>
      <c r="F1204" t="s">
        <v>3</v>
      </c>
      <c r="G1204" s="39" t="e">
        <f t="shared" si="77"/>
        <v>#VALUE!</v>
      </c>
      <c r="H1204" t="s">
        <v>3</v>
      </c>
      <c r="K1204" t="s">
        <v>3</v>
      </c>
      <c r="L1204" s="57" t="str">
        <f>IF(OR(H_24!$F1204="---",H_24!$F1204="infeas",H_24!$F1204="inf"),"---",(H_24!$F1204/M1204)-1)</f>
        <v>---</v>
      </c>
      <c r="M1204" s="20">
        <f>Model_dem!L944</f>
        <v>715</v>
      </c>
      <c r="N1204">
        <f>Model_dem!G944</f>
        <v>715</v>
      </c>
      <c r="P1204" t="str">
        <f>IF(OR(H_24!$Q1204&lt;&gt;A1204,R1204&lt;&gt;B1204,S1204&lt;&gt;C1204,T1204&lt;&gt;D1204),"Aqui", " ")</f>
        <v>Aqui</v>
      </c>
      <c r="Q1204" s="65"/>
      <c r="R1204" s="66"/>
      <c r="S1204" s="66"/>
      <c r="T1204" s="66"/>
      <c r="U1204" s="66"/>
      <c r="V1204" s="66"/>
      <c r="W1204" s="66"/>
      <c r="X1204" s="66"/>
      <c r="Y1204" s="66"/>
      <c r="Z1204" s="66"/>
      <c r="AA1204" s="67"/>
      <c r="AE1204" t="s">
        <v>24</v>
      </c>
      <c r="AF1204">
        <v>3</v>
      </c>
      <c r="AG1204">
        <v>50</v>
      </c>
      <c r="AH1204">
        <v>0.1</v>
      </c>
      <c r="AI1204">
        <v>200</v>
      </c>
      <c r="AJ1204">
        <v>34428.300000000003</v>
      </c>
      <c r="AK1204">
        <v>1175.1400000000001</v>
      </c>
      <c r="AL1204">
        <v>3</v>
      </c>
      <c r="AM1204">
        <v>7</v>
      </c>
      <c r="AN1204">
        <v>1800.1</v>
      </c>
      <c r="AO1204">
        <v>4842</v>
      </c>
    </row>
    <row r="1205" spans="1:41" x14ac:dyDescent="0.3">
      <c r="A1205" s="65" t="s">
        <v>523</v>
      </c>
      <c r="B1205" s="66">
        <v>1</v>
      </c>
      <c r="C1205" s="66">
        <v>5</v>
      </c>
      <c r="D1205" s="66">
        <v>0.2</v>
      </c>
      <c r="E1205" t="s">
        <v>0</v>
      </c>
      <c r="F1205" t="s">
        <v>3</v>
      </c>
      <c r="G1205" s="39" t="e">
        <f t="shared" si="77"/>
        <v>#VALUE!</v>
      </c>
      <c r="H1205" t="s">
        <v>3</v>
      </c>
      <c r="K1205" t="s">
        <v>3</v>
      </c>
      <c r="L1205" s="57" t="str">
        <f>IF(OR(H_24!$F1205="---",H_24!$F1205="infeas",H_24!$F1205="inf"),"---",(H_24!$F1205/M1205)-1)</f>
        <v>---</v>
      </c>
      <c r="M1205" s="20">
        <f>Model_dem!L945</f>
        <v>715</v>
      </c>
      <c r="N1205">
        <f>Model_dem!G945</f>
        <v>715</v>
      </c>
      <c r="P1205" t="str">
        <f>IF(OR(H_24!$Q1205&lt;&gt;A1205,R1205&lt;&gt;B1205,S1205&lt;&gt;C1205,T1205&lt;&gt;D1205),"Aqui", " ")</f>
        <v>Aqui</v>
      </c>
      <c r="Q1205" s="68"/>
      <c r="R1205" s="20"/>
      <c r="S1205" s="20"/>
      <c r="T1205" s="20"/>
      <c r="U1205" s="20"/>
      <c r="V1205" s="20"/>
      <c r="W1205" s="20"/>
      <c r="X1205" s="20"/>
      <c r="Y1205" s="20"/>
      <c r="Z1205" s="20"/>
      <c r="AA1205" s="23"/>
      <c r="AE1205" t="s">
        <v>24</v>
      </c>
      <c r="AF1205">
        <v>3</v>
      </c>
      <c r="AG1205">
        <v>50</v>
      </c>
      <c r="AH1205">
        <v>0.15</v>
      </c>
      <c r="AI1205">
        <v>200</v>
      </c>
      <c r="AJ1205" t="s">
        <v>511</v>
      </c>
      <c r="AK1205" t="s">
        <v>511</v>
      </c>
      <c r="AL1205" t="s">
        <v>511</v>
      </c>
      <c r="AM1205" t="s">
        <v>511</v>
      </c>
      <c r="AN1205" t="s">
        <v>511</v>
      </c>
    </row>
    <row r="1206" spans="1:41" x14ac:dyDescent="0.3">
      <c r="A1206" s="68" t="s">
        <v>523</v>
      </c>
      <c r="B1206" s="20">
        <v>1</v>
      </c>
      <c r="C1206" s="20">
        <v>10</v>
      </c>
      <c r="D1206" s="20">
        <v>0.05</v>
      </c>
      <c r="E1206" t="s">
        <v>0</v>
      </c>
      <c r="F1206" t="s">
        <v>3</v>
      </c>
      <c r="G1206" s="39" t="e">
        <f t="shared" si="77"/>
        <v>#VALUE!</v>
      </c>
      <c r="H1206" t="s">
        <v>3</v>
      </c>
      <c r="K1206" t="s">
        <v>3</v>
      </c>
      <c r="L1206" s="57" t="str">
        <f>IF(OR(H_24!$F1206="---",H_24!$F1206="infeas",H_24!$F1206="inf"),"---",(H_24!$F1206/M1206)-1)</f>
        <v>---</v>
      </c>
      <c r="M1206" s="20">
        <f>Model_dem!L946</f>
        <v>715</v>
      </c>
      <c r="N1206">
        <f>Model_dem!G946</f>
        <v>715</v>
      </c>
      <c r="P1206" t="str">
        <f>IF(OR(H_24!$Q1206&lt;&gt;A1206,R1206&lt;&gt;B1206,S1206&lt;&gt;C1206,T1206&lt;&gt;D1206),"Aqui", " ")</f>
        <v>Aqui</v>
      </c>
      <c r="AE1206" t="s">
        <v>24</v>
      </c>
      <c r="AF1206">
        <v>3</v>
      </c>
      <c r="AG1206">
        <v>50</v>
      </c>
      <c r="AH1206">
        <v>0.2</v>
      </c>
      <c r="AI1206">
        <v>200</v>
      </c>
      <c r="AJ1206" t="s">
        <v>511</v>
      </c>
      <c r="AK1206" t="s">
        <v>511</v>
      </c>
      <c r="AL1206" t="s">
        <v>511</v>
      </c>
      <c r="AM1206" t="s">
        <v>511</v>
      </c>
      <c r="AN1206" t="s">
        <v>511</v>
      </c>
    </row>
    <row r="1207" spans="1:41" x14ac:dyDescent="0.3">
      <c r="A1207" s="65" t="s">
        <v>523</v>
      </c>
      <c r="B1207" s="66">
        <v>1</v>
      </c>
      <c r="C1207" s="66">
        <v>10</v>
      </c>
      <c r="D1207" s="66">
        <v>0.1</v>
      </c>
      <c r="E1207" t="s">
        <v>0</v>
      </c>
      <c r="F1207" t="s">
        <v>3</v>
      </c>
      <c r="G1207" s="39" t="e">
        <f t="shared" si="77"/>
        <v>#VALUE!</v>
      </c>
      <c r="H1207" t="s">
        <v>3</v>
      </c>
      <c r="K1207" t="s">
        <v>3</v>
      </c>
      <c r="L1207" s="57" t="str">
        <f>IF(OR(H_24!$F1207="---",H_24!$F1207="infeas",H_24!$F1207="inf"),"---",(H_24!$F1207/M1207)-1)</f>
        <v>---</v>
      </c>
      <c r="M1207" s="20">
        <f>Model_dem!L947</f>
        <v>715</v>
      </c>
      <c r="N1207">
        <f>Model_dem!G947</f>
        <v>715</v>
      </c>
      <c r="P1207" t="str">
        <f>IF(OR(H_24!$Q1207&lt;&gt;A1207,R1207&lt;&gt;B1207,S1207&lt;&gt;C1207,T1207&lt;&gt;D1207),"Aqui", " ")</f>
        <v>Aqui</v>
      </c>
      <c r="AE1207" t="s">
        <v>22</v>
      </c>
      <c r="AF1207">
        <v>0</v>
      </c>
      <c r="AG1207">
        <v>0</v>
      </c>
      <c r="AH1207">
        <v>0.05</v>
      </c>
      <c r="AI1207">
        <v>300</v>
      </c>
      <c r="AJ1207">
        <v>45335.199999999997</v>
      </c>
      <c r="AK1207">
        <v>1772.02</v>
      </c>
      <c r="AL1207">
        <v>31</v>
      </c>
      <c r="AM1207">
        <v>35</v>
      </c>
      <c r="AN1207">
        <v>1800.08</v>
      </c>
      <c r="AO1207">
        <v>23897</v>
      </c>
    </row>
    <row r="1208" spans="1:41" x14ac:dyDescent="0.3">
      <c r="A1208" s="68" t="s">
        <v>523</v>
      </c>
      <c r="B1208" s="20">
        <v>1</v>
      </c>
      <c r="C1208" s="20">
        <v>10</v>
      </c>
      <c r="D1208" s="20">
        <v>0.15</v>
      </c>
      <c r="E1208" t="s">
        <v>0</v>
      </c>
      <c r="F1208" t="s">
        <v>3</v>
      </c>
      <c r="G1208" s="39" t="e">
        <f t="shared" si="77"/>
        <v>#VALUE!</v>
      </c>
      <c r="H1208" t="s">
        <v>3</v>
      </c>
      <c r="K1208" t="s">
        <v>3</v>
      </c>
      <c r="L1208" s="57" t="str">
        <f>IF(OR(H_24!$F1208="---",H_24!$F1208="infeas",H_24!$F1208="inf"),"---",(H_24!$F1208/M1208)-1)</f>
        <v>---</v>
      </c>
      <c r="M1208" s="20">
        <f>Model_dem!L948</f>
        <v>715</v>
      </c>
      <c r="N1208">
        <f>Model_dem!G948</f>
        <v>715</v>
      </c>
      <c r="P1208" t="str">
        <f>IF(OR(H_24!$Q1208&lt;&gt;A1208,R1208&lt;&gt;B1208,S1208&lt;&gt;C1208,T1208&lt;&gt;D1208),"Aqui", " ")</f>
        <v>Aqui</v>
      </c>
      <c r="Q1208" s="65"/>
      <c r="R1208" s="66"/>
      <c r="S1208" s="66"/>
      <c r="T1208" s="66"/>
      <c r="U1208" s="66"/>
      <c r="V1208" s="66"/>
      <c r="W1208" s="66"/>
      <c r="X1208" s="66"/>
      <c r="Y1208" s="66"/>
      <c r="Z1208" s="66"/>
      <c r="AA1208" s="67"/>
      <c r="AE1208" t="s">
        <v>22</v>
      </c>
      <c r="AF1208">
        <v>0</v>
      </c>
      <c r="AG1208">
        <v>0</v>
      </c>
      <c r="AH1208">
        <v>0.1</v>
      </c>
      <c r="AI1208">
        <v>300</v>
      </c>
      <c r="AJ1208">
        <v>45518.1</v>
      </c>
      <c r="AK1208">
        <v>467.03399999999999</v>
      </c>
      <c r="AL1208">
        <v>3</v>
      </c>
      <c r="AM1208">
        <v>28</v>
      </c>
      <c r="AN1208">
        <v>1800.02</v>
      </c>
      <c r="AO1208">
        <v>23793</v>
      </c>
    </row>
    <row r="1209" spans="1:41" x14ac:dyDescent="0.3">
      <c r="A1209" s="65" t="s">
        <v>523</v>
      </c>
      <c r="B1209" s="66">
        <v>1</v>
      </c>
      <c r="C1209" s="66">
        <v>10</v>
      </c>
      <c r="D1209" s="66">
        <v>0.2</v>
      </c>
      <c r="E1209" t="s">
        <v>0</v>
      </c>
      <c r="F1209" t="s">
        <v>3</v>
      </c>
      <c r="G1209" s="39" t="e">
        <f t="shared" si="77"/>
        <v>#VALUE!</v>
      </c>
      <c r="H1209" t="s">
        <v>3</v>
      </c>
      <c r="K1209" t="s">
        <v>3</v>
      </c>
      <c r="L1209" s="57" t="str">
        <f>IF(OR(H_24!$F1209="---",H_24!$F1209="infeas",H_24!$F1209="inf"),"---",(H_24!$F1209/M1209)-1)</f>
        <v>---</v>
      </c>
      <c r="M1209" s="20">
        <f>Model_dem!L949</f>
        <v>715</v>
      </c>
      <c r="N1209">
        <f>Model_dem!G949</f>
        <v>715</v>
      </c>
      <c r="P1209" t="str">
        <f>IF(OR(H_24!$Q1209&lt;&gt;A1209,R1209&lt;&gt;B1209,S1209&lt;&gt;C1209,T1209&lt;&gt;D1209),"Aqui", " ")</f>
        <v>Aqui</v>
      </c>
      <c r="Q1209" s="68"/>
      <c r="R1209" s="20"/>
      <c r="S1209" s="20"/>
      <c r="T1209" s="20"/>
      <c r="U1209" s="20"/>
      <c r="V1209" s="20"/>
      <c r="W1209" s="20"/>
      <c r="X1209" s="20"/>
      <c r="Y1209" s="20"/>
      <c r="Z1209" s="20"/>
      <c r="AA1209" s="23"/>
      <c r="AE1209" t="s">
        <v>22</v>
      </c>
      <c r="AF1209">
        <v>0</v>
      </c>
      <c r="AG1209">
        <v>0</v>
      </c>
      <c r="AH1209">
        <v>0.15</v>
      </c>
      <c r="AI1209">
        <v>300</v>
      </c>
      <c r="AJ1209">
        <v>45509.599999999999</v>
      </c>
      <c r="AK1209">
        <v>1014.77</v>
      </c>
      <c r="AL1209">
        <v>20</v>
      </c>
      <c r="AM1209">
        <v>35</v>
      </c>
      <c r="AN1209">
        <v>1800.06</v>
      </c>
      <c r="AO1209">
        <v>24105</v>
      </c>
    </row>
    <row r="1210" spans="1:41" x14ac:dyDescent="0.3">
      <c r="A1210" s="68" t="s">
        <v>523</v>
      </c>
      <c r="B1210" s="20">
        <v>1</v>
      </c>
      <c r="C1210" s="20">
        <v>25</v>
      </c>
      <c r="D1210" s="20">
        <v>0.05</v>
      </c>
      <c r="E1210" t="s">
        <v>0</v>
      </c>
      <c r="F1210" t="s">
        <v>3</v>
      </c>
      <c r="G1210" s="39" t="e">
        <f t="shared" si="77"/>
        <v>#VALUE!</v>
      </c>
      <c r="H1210" t="s">
        <v>3</v>
      </c>
      <c r="K1210" t="s">
        <v>3</v>
      </c>
      <c r="L1210" s="57" t="str">
        <f>IF(OR(H_24!$F1210="---",H_24!$F1210="infeas",H_24!$F1210="inf"),"---",(H_24!$F1210/M1210)-1)</f>
        <v>---</v>
      </c>
      <c r="M1210" s="20">
        <f>Model_dem!L950</f>
        <v>715</v>
      </c>
      <c r="N1210">
        <f>Model_dem!G950</f>
        <v>715</v>
      </c>
      <c r="P1210" t="str">
        <f>IF(OR(H_24!$Q1210&lt;&gt;A1210,R1210&lt;&gt;B1210,S1210&lt;&gt;C1210,T1210&lt;&gt;D1210),"Aqui", " ")</f>
        <v>Aqui</v>
      </c>
      <c r="Q1210" s="65"/>
      <c r="R1210" s="66"/>
      <c r="S1210" s="66"/>
      <c r="T1210" s="66"/>
      <c r="U1210" s="66"/>
      <c r="V1210" s="66"/>
      <c r="W1210" s="66"/>
      <c r="X1210" s="66"/>
      <c r="Y1210" s="66"/>
      <c r="Z1210" s="66"/>
      <c r="AA1210" s="67"/>
      <c r="AE1210" t="s">
        <v>22</v>
      </c>
      <c r="AF1210">
        <v>0</v>
      </c>
      <c r="AG1210">
        <v>0</v>
      </c>
      <c r="AH1210">
        <v>0.2</v>
      </c>
      <c r="AI1210">
        <v>300</v>
      </c>
      <c r="AJ1210">
        <v>45546.8</v>
      </c>
      <c r="AK1210">
        <v>1761.58</v>
      </c>
      <c r="AL1210">
        <v>36</v>
      </c>
      <c r="AM1210">
        <v>40</v>
      </c>
      <c r="AN1210">
        <v>1800.06</v>
      </c>
      <c r="AO1210">
        <v>22469</v>
      </c>
    </row>
    <row r="1211" spans="1:41" x14ac:dyDescent="0.3">
      <c r="A1211" s="65" t="s">
        <v>523</v>
      </c>
      <c r="B1211" s="66">
        <v>1</v>
      </c>
      <c r="C1211" s="66">
        <v>25</v>
      </c>
      <c r="D1211" s="66">
        <v>0.1</v>
      </c>
      <c r="E1211" t="s">
        <v>0</v>
      </c>
      <c r="F1211" t="s">
        <v>3</v>
      </c>
      <c r="G1211" s="39" t="e">
        <f t="shared" si="77"/>
        <v>#VALUE!</v>
      </c>
      <c r="H1211" t="s">
        <v>3</v>
      </c>
      <c r="K1211" t="s">
        <v>3</v>
      </c>
      <c r="L1211" s="57" t="str">
        <f>IF(OR(H_24!$F1211="---",H_24!$F1211="infeas",H_24!$F1211="inf"),"---",(H_24!$F1211/M1211)-1)</f>
        <v>---</v>
      </c>
      <c r="M1211" s="20">
        <f>Model_dem!L951</f>
        <v>715</v>
      </c>
      <c r="N1211">
        <f>Model_dem!G951</f>
        <v>729</v>
      </c>
      <c r="P1211" t="str">
        <f>IF(OR(H_24!$Q1211&lt;&gt;A1211,R1211&lt;&gt;B1211,S1211&lt;&gt;C1211,T1211&lt;&gt;D1211),"Aqui", " ")</f>
        <v>Aqui</v>
      </c>
      <c r="Q1211" s="68"/>
      <c r="R1211" s="20"/>
      <c r="S1211" s="20"/>
      <c r="T1211" s="20"/>
      <c r="U1211" s="20"/>
      <c r="V1211" s="20"/>
      <c r="W1211" s="20"/>
      <c r="X1211" s="20"/>
      <c r="Y1211" s="20"/>
      <c r="Z1211" s="20"/>
      <c r="AA1211" s="23"/>
      <c r="AE1211" t="s">
        <v>22</v>
      </c>
      <c r="AF1211">
        <v>1</v>
      </c>
      <c r="AG1211">
        <v>5</v>
      </c>
      <c r="AH1211">
        <v>0.05</v>
      </c>
      <c r="AI1211">
        <v>300</v>
      </c>
      <c r="AJ1211">
        <v>46012.3</v>
      </c>
      <c r="AK1211">
        <v>1800.06</v>
      </c>
      <c r="AL1211">
        <v>0</v>
      </c>
      <c r="AM1211">
        <v>1</v>
      </c>
      <c r="AN1211">
        <v>1800.06</v>
      </c>
      <c r="AO1211">
        <v>3310</v>
      </c>
    </row>
    <row r="1212" spans="1:41" x14ac:dyDescent="0.3">
      <c r="A1212" s="68" t="s">
        <v>523</v>
      </c>
      <c r="B1212" s="20">
        <v>1</v>
      </c>
      <c r="C1212" s="20">
        <v>25</v>
      </c>
      <c r="D1212" s="20">
        <v>0.15</v>
      </c>
      <c r="E1212" t="s">
        <v>1</v>
      </c>
      <c r="F1212" t="s">
        <v>3</v>
      </c>
      <c r="G1212" s="39" t="e">
        <f t="shared" si="77"/>
        <v>#VALUE!</v>
      </c>
      <c r="H1212" t="s">
        <v>3</v>
      </c>
      <c r="K1212" t="s">
        <v>3</v>
      </c>
      <c r="L1212" s="57" t="str">
        <f>IF(OR(H_24!$F1212="---",H_24!$F1212="infeas",H_24!$F1212="inf"),"---",(H_24!$F1212/M1212)-1)</f>
        <v>---</v>
      </c>
      <c r="M1212" s="20">
        <f>Model_dem!L952</f>
        <v>715</v>
      </c>
      <c r="N1212">
        <f>Model_dem!G952</f>
        <v>926</v>
      </c>
      <c r="P1212" t="str">
        <f>IF(OR(H_24!$Q1212&lt;&gt;A1212,R1212&lt;&gt;B1212,S1212&lt;&gt;C1212,T1212&lt;&gt;D1212),"Aqui", " ")</f>
        <v>Aqui</v>
      </c>
      <c r="Q1212" s="65"/>
      <c r="R1212" s="66"/>
      <c r="S1212" s="66"/>
      <c r="T1212" s="66"/>
      <c r="U1212" s="66"/>
      <c r="V1212" s="66"/>
      <c r="W1212" s="66"/>
      <c r="X1212" s="66"/>
      <c r="Y1212" s="66"/>
      <c r="Z1212" s="66"/>
      <c r="AA1212" s="67"/>
      <c r="AE1212" t="s">
        <v>22</v>
      </c>
      <c r="AF1212">
        <v>1</v>
      </c>
      <c r="AG1212">
        <v>5</v>
      </c>
      <c r="AH1212">
        <v>0.1</v>
      </c>
      <c r="AI1212">
        <v>300</v>
      </c>
      <c r="AJ1212">
        <v>47315.5</v>
      </c>
      <c r="AK1212">
        <v>1800.1</v>
      </c>
      <c r="AL1212">
        <v>0</v>
      </c>
      <c r="AM1212">
        <v>1</v>
      </c>
      <c r="AN1212">
        <v>1800.1</v>
      </c>
      <c r="AO1212">
        <v>2951</v>
      </c>
    </row>
    <row r="1213" spans="1:41" x14ac:dyDescent="0.3">
      <c r="A1213" s="65" t="s">
        <v>523</v>
      </c>
      <c r="B1213" s="66">
        <v>1</v>
      </c>
      <c r="C1213" s="66">
        <v>25</v>
      </c>
      <c r="D1213" s="66">
        <v>0.2</v>
      </c>
      <c r="E1213" t="s">
        <v>2</v>
      </c>
      <c r="F1213" t="s">
        <v>3</v>
      </c>
      <c r="G1213" s="39" t="str">
        <f t="shared" si="77"/>
        <v>---</v>
      </c>
      <c r="H1213" t="s">
        <v>3</v>
      </c>
      <c r="K1213" t="s">
        <v>3</v>
      </c>
      <c r="L1213" s="57" t="str">
        <f>IF(OR(H_24!$F1213="---",H_24!$F1213="infeas",H_24!$F1213="inf"),"---",(H_24!$F1213/M1213)-1)</f>
        <v>---</v>
      </c>
      <c r="M1213" s="20">
        <f>Model_dem!L953</f>
        <v>715</v>
      </c>
      <c r="N1213" t="str">
        <f>Model_dem!G953</f>
        <v>---</v>
      </c>
      <c r="P1213" t="str">
        <f>IF(OR(H_24!$Q1213&lt;&gt;A1213,R1213&lt;&gt;B1213,S1213&lt;&gt;C1213,T1213&lt;&gt;D1213),"Aqui", " ")</f>
        <v>Aqui</v>
      </c>
      <c r="Q1213" s="68"/>
      <c r="R1213" s="20"/>
      <c r="S1213" s="20"/>
      <c r="T1213" s="20"/>
      <c r="U1213" s="20"/>
      <c r="V1213" s="20"/>
      <c r="W1213" s="20"/>
      <c r="X1213" s="20"/>
      <c r="Y1213" s="20"/>
      <c r="Z1213" s="20"/>
      <c r="AA1213" s="23"/>
      <c r="AE1213" t="s">
        <v>22</v>
      </c>
      <c r="AF1213">
        <v>1</v>
      </c>
      <c r="AG1213">
        <v>5</v>
      </c>
      <c r="AH1213">
        <v>0.15</v>
      </c>
      <c r="AI1213">
        <v>300</v>
      </c>
      <c r="AJ1213" t="s">
        <v>511</v>
      </c>
      <c r="AK1213" t="s">
        <v>511</v>
      </c>
      <c r="AL1213" t="s">
        <v>511</v>
      </c>
      <c r="AM1213" t="s">
        <v>511</v>
      </c>
      <c r="AN1213" t="s">
        <v>511</v>
      </c>
    </row>
    <row r="1214" spans="1:41" x14ac:dyDescent="0.3">
      <c r="A1214" s="68" t="s">
        <v>523</v>
      </c>
      <c r="B1214" s="20">
        <v>1</v>
      </c>
      <c r="C1214" s="20">
        <v>50</v>
      </c>
      <c r="D1214" s="20">
        <v>0.05</v>
      </c>
      <c r="E1214" t="s">
        <v>0</v>
      </c>
      <c r="F1214" t="s">
        <v>3</v>
      </c>
      <c r="G1214" s="39" t="e">
        <f t="shared" si="77"/>
        <v>#VALUE!</v>
      </c>
      <c r="H1214" t="s">
        <v>3</v>
      </c>
      <c r="K1214" t="s">
        <v>3</v>
      </c>
      <c r="L1214" s="57" t="str">
        <f>IF(OR(H_24!$F1214="---",H_24!$F1214="infeas",H_24!$F1214="inf"),"---",(H_24!$F1214/M1214)-1)</f>
        <v>---</v>
      </c>
      <c r="M1214" s="20">
        <f>Model_dem!L954</f>
        <v>715</v>
      </c>
      <c r="N1214">
        <f>Model_dem!G954</f>
        <v>722</v>
      </c>
      <c r="P1214" t="str">
        <f>IF(OR(H_24!$Q1214&lt;&gt;A1214,R1214&lt;&gt;B1214,S1214&lt;&gt;C1214,T1214&lt;&gt;D1214),"Aqui", " ")</f>
        <v>Aqui</v>
      </c>
      <c r="Q1214" s="65"/>
      <c r="R1214" s="66"/>
      <c r="S1214" s="66"/>
      <c r="T1214" s="66"/>
      <c r="U1214" s="66"/>
      <c r="V1214" s="66"/>
      <c r="W1214" s="66"/>
      <c r="X1214" s="66"/>
      <c r="Y1214" s="66"/>
      <c r="Z1214" s="66"/>
      <c r="AA1214" s="67"/>
      <c r="AE1214" t="s">
        <v>22</v>
      </c>
      <c r="AF1214">
        <v>1</v>
      </c>
      <c r="AG1214">
        <v>5</v>
      </c>
      <c r="AH1214">
        <v>0.2</v>
      </c>
      <c r="AI1214">
        <v>300</v>
      </c>
      <c r="AJ1214" t="s">
        <v>511</v>
      </c>
      <c r="AK1214" t="s">
        <v>511</v>
      </c>
      <c r="AL1214" t="s">
        <v>511</v>
      </c>
      <c r="AM1214" t="s">
        <v>511</v>
      </c>
      <c r="AN1214" t="s">
        <v>511</v>
      </c>
    </row>
    <row r="1215" spans="1:41" x14ac:dyDescent="0.3">
      <c r="A1215" s="65" t="s">
        <v>523</v>
      </c>
      <c r="B1215" s="66">
        <v>1</v>
      </c>
      <c r="C1215" s="66">
        <v>50</v>
      </c>
      <c r="D1215" s="66">
        <v>0.1</v>
      </c>
      <c r="E1215" t="s">
        <v>2</v>
      </c>
      <c r="F1215" t="s">
        <v>3</v>
      </c>
      <c r="G1215" s="39" t="str">
        <f t="shared" si="77"/>
        <v>---</v>
      </c>
      <c r="H1215" t="s">
        <v>3</v>
      </c>
      <c r="K1215" t="s">
        <v>3</v>
      </c>
      <c r="L1215" s="57" t="str">
        <f>IF(OR(H_24!$F1215="---",H_24!$F1215="infeas",H_24!$F1215="inf"),"---",(H_24!$F1215/M1215)-1)</f>
        <v>---</v>
      </c>
      <c r="M1215" s="20">
        <f>Model_dem!L955</f>
        <v>715</v>
      </c>
      <c r="N1215" t="str">
        <f>Model_dem!G955</f>
        <v>---</v>
      </c>
      <c r="P1215" t="str">
        <f>IF(OR(H_24!$Q1215&lt;&gt;A1215,R1215&lt;&gt;B1215,S1215&lt;&gt;C1215,T1215&lt;&gt;D1215),"Aqui", " ")</f>
        <v>Aqui</v>
      </c>
      <c r="Q1215" s="68"/>
      <c r="R1215" s="20"/>
      <c r="S1215" s="20"/>
      <c r="T1215" s="20"/>
      <c r="U1215" s="20"/>
      <c r="V1215" s="20"/>
      <c r="W1215" s="20"/>
      <c r="X1215" s="20"/>
      <c r="Y1215" s="20"/>
      <c r="Z1215" s="20"/>
      <c r="AA1215" s="23"/>
      <c r="AE1215" t="s">
        <v>22</v>
      </c>
      <c r="AF1215">
        <v>1</v>
      </c>
      <c r="AG1215">
        <v>10</v>
      </c>
      <c r="AH1215">
        <v>0.05</v>
      </c>
      <c r="AI1215">
        <v>300</v>
      </c>
      <c r="AJ1215">
        <v>47646.9</v>
      </c>
      <c r="AK1215">
        <v>1800.21</v>
      </c>
      <c r="AL1215">
        <v>0</v>
      </c>
      <c r="AM1215">
        <v>1</v>
      </c>
      <c r="AN1215">
        <v>1800.21</v>
      </c>
      <c r="AO1215">
        <v>1991</v>
      </c>
    </row>
    <row r="1216" spans="1:41" x14ac:dyDescent="0.3">
      <c r="A1216" s="68" t="s">
        <v>523</v>
      </c>
      <c r="B1216" s="20">
        <v>1</v>
      </c>
      <c r="C1216" s="20">
        <v>50</v>
      </c>
      <c r="D1216" s="20">
        <v>0.15</v>
      </c>
      <c r="E1216" t="s">
        <v>2</v>
      </c>
      <c r="F1216" t="s">
        <v>3</v>
      </c>
      <c r="G1216" s="39" t="str">
        <f t="shared" si="77"/>
        <v>---</v>
      </c>
      <c r="H1216" t="s">
        <v>3</v>
      </c>
      <c r="K1216" t="s">
        <v>3</v>
      </c>
      <c r="L1216" s="57" t="str">
        <f>IF(OR(H_24!$F1216="---",H_24!$F1216="infeas",H_24!$F1216="inf"),"---",(H_24!$F1216/M1216)-1)</f>
        <v>---</v>
      </c>
      <c r="M1216" s="20">
        <f>Model_dem!L956</f>
        <v>715</v>
      </c>
      <c r="N1216" t="str">
        <f>Model_dem!G956</f>
        <v>---</v>
      </c>
      <c r="P1216" t="str">
        <f>IF(OR(H_24!$Q1216&lt;&gt;A1216,R1216&lt;&gt;B1216,S1216&lt;&gt;C1216,T1216&lt;&gt;D1216),"Aqui", " ")</f>
        <v>Aqui</v>
      </c>
      <c r="Q1216" s="65"/>
      <c r="R1216" s="66"/>
      <c r="S1216" s="66"/>
      <c r="T1216" s="66"/>
      <c r="U1216" s="66"/>
      <c r="V1216" s="66"/>
      <c r="W1216" s="66"/>
      <c r="X1216" s="66"/>
      <c r="Y1216" s="66"/>
      <c r="Z1216" s="66"/>
      <c r="AA1216" s="67"/>
      <c r="AE1216" t="s">
        <v>22</v>
      </c>
      <c r="AF1216">
        <v>1</v>
      </c>
      <c r="AG1216">
        <v>10</v>
      </c>
      <c r="AH1216">
        <v>0.1</v>
      </c>
      <c r="AI1216">
        <v>300</v>
      </c>
      <c r="AJ1216">
        <v>49693.599999999999</v>
      </c>
      <c r="AK1216">
        <v>1800.59</v>
      </c>
      <c r="AL1216">
        <v>0</v>
      </c>
      <c r="AM1216">
        <v>1</v>
      </c>
      <c r="AN1216">
        <v>1800.59</v>
      </c>
      <c r="AO1216">
        <v>1080</v>
      </c>
    </row>
    <row r="1217" spans="1:41" x14ac:dyDescent="0.3">
      <c r="A1217" s="65" t="s">
        <v>523</v>
      </c>
      <c r="B1217" s="66">
        <v>1</v>
      </c>
      <c r="C1217" s="66">
        <v>50</v>
      </c>
      <c r="D1217" s="66">
        <v>0.2</v>
      </c>
      <c r="E1217" t="s">
        <v>2</v>
      </c>
      <c r="F1217" t="s">
        <v>3</v>
      </c>
      <c r="G1217" s="39" t="str">
        <f t="shared" si="77"/>
        <v>---</v>
      </c>
      <c r="H1217" t="s">
        <v>3</v>
      </c>
      <c r="K1217" t="s">
        <v>3</v>
      </c>
      <c r="L1217" s="57" t="str">
        <f>IF(OR(H_24!$F1217="---",H_24!$F1217="infeas",H_24!$F1217="inf"),"---",(H_24!$F1217/M1217)-1)</f>
        <v>---</v>
      </c>
      <c r="M1217" s="20">
        <f>Model_dem!L957</f>
        <v>715</v>
      </c>
      <c r="N1217" t="str">
        <f>Model_dem!G957</f>
        <v>---</v>
      </c>
      <c r="P1217" t="str">
        <f>IF(OR(H_24!$Q1217&lt;&gt;A1217,R1217&lt;&gt;B1217,S1217&lt;&gt;C1217,T1217&lt;&gt;D1217),"Aqui", " ")</f>
        <v>Aqui</v>
      </c>
      <c r="Q1217" s="68"/>
      <c r="R1217" s="20"/>
      <c r="S1217" s="20"/>
      <c r="T1217" s="20"/>
      <c r="U1217" s="20"/>
      <c r="V1217" s="20"/>
      <c r="W1217" s="20"/>
      <c r="X1217" s="20"/>
      <c r="Y1217" s="20"/>
      <c r="Z1217" s="20"/>
      <c r="AA1217" s="23"/>
      <c r="AE1217" t="s">
        <v>22</v>
      </c>
      <c r="AF1217">
        <v>1</v>
      </c>
      <c r="AG1217">
        <v>10</v>
      </c>
      <c r="AH1217">
        <v>0.15</v>
      </c>
      <c r="AI1217">
        <v>300</v>
      </c>
      <c r="AJ1217" t="s">
        <v>511</v>
      </c>
      <c r="AK1217" t="s">
        <v>511</v>
      </c>
      <c r="AL1217" t="s">
        <v>511</v>
      </c>
      <c r="AM1217" t="s">
        <v>511</v>
      </c>
      <c r="AN1217" t="s">
        <v>511</v>
      </c>
    </row>
    <row r="1218" spans="1:41" x14ac:dyDescent="0.3">
      <c r="A1218" s="68" t="s">
        <v>523</v>
      </c>
      <c r="B1218" s="20">
        <v>2</v>
      </c>
      <c r="C1218" s="20">
        <v>5</v>
      </c>
      <c r="D1218" s="20">
        <v>0.05</v>
      </c>
      <c r="E1218" t="s">
        <v>0</v>
      </c>
      <c r="F1218" t="s">
        <v>3</v>
      </c>
      <c r="G1218" s="39" t="e">
        <f t="shared" si="77"/>
        <v>#VALUE!</v>
      </c>
      <c r="H1218" t="s">
        <v>3</v>
      </c>
      <c r="K1218" t="s">
        <v>3</v>
      </c>
      <c r="L1218" s="57" t="str">
        <f>IF(OR(H_24!$F1218="---",H_24!$F1218="infeas",H_24!$F1218="inf"),"---",(H_24!$F1218/M1218)-1)</f>
        <v>---</v>
      </c>
      <c r="M1218" s="20">
        <f>Model_dem!L958</f>
        <v>715</v>
      </c>
      <c r="N1218">
        <f>Model_dem!G958</f>
        <v>715</v>
      </c>
      <c r="P1218" t="str">
        <f>IF(OR(H_24!$Q1218&lt;&gt;A1218,R1218&lt;&gt;B1218,S1218&lt;&gt;C1218,T1218&lt;&gt;D1218),"Aqui", " ")</f>
        <v>Aqui</v>
      </c>
      <c r="Q1218" s="65"/>
      <c r="R1218" s="66"/>
      <c r="S1218" s="66"/>
      <c r="T1218" s="66"/>
      <c r="U1218" s="66"/>
      <c r="V1218" s="66"/>
      <c r="W1218" s="66"/>
      <c r="X1218" s="66"/>
      <c r="Y1218" s="66"/>
      <c r="Z1218" s="66"/>
      <c r="AA1218" s="67"/>
      <c r="AE1218" t="s">
        <v>22</v>
      </c>
      <c r="AF1218">
        <v>1</v>
      </c>
      <c r="AG1218">
        <v>10</v>
      </c>
      <c r="AH1218">
        <v>0.2</v>
      </c>
      <c r="AI1218">
        <v>300</v>
      </c>
      <c r="AJ1218" t="s">
        <v>511</v>
      </c>
      <c r="AK1218" t="s">
        <v>511</v>
      </c>
      <c r="AL1218" t="s">
        <v>511</v>
      </c>
      <c r="AM1218" t="s">
        <v>511</v>
      </c>
      <c r="AN1218" t="s">
        <v>511</v>
      </c>
    </row>
    <row r="1219" spans="1:41" x14ac:dyDescent="0.3">
      <c r="A1219" s="65" t="s">
        <v>523</v>
      </c>
      <c r="B1219" s="66">
        <v>2</v>
      </c>
      <c r="C1219" s="66">
        <v>5</v>
      </c>
      <c r="D1219" s="66">
        <v>0.1</v>
      </c>
      <c r="E1219" t="s">
        <v>0</v>
      </c>
      <c r="F1219" t="s">
        <v>3</v>
      </c>
      <c r="G1219" s="39" t="e">
        <f t="shared" si="77"/>
        <v>#VALUE!</v>
      </c>
      <c r="H1219" t="s">
        <v>3</v>
      </c>
      <c r="K1219" t="s">
        <v>3</v>
      </c>
      <c r="L1219" s="57" t="str">
        <f>IF(OR(H_24!$F1219="---",H_24!$F1219="infeas",H_24!$F1219="inf"),"---",(H_24!$F1219/M1219)-1)</f>
        <v>---</v>
      </c>
      <c r="M1219" s="20">
        <f>Model_dem!L959</f>
        <v>715</v>
      </c>
      <c r="N1219">
        <f>Model_dem!G959</f>
        <v>715</v>
      </c>
      <c r="P1219" t="str">
        <f>IF(OR(H_24!$Q1219&lt;&gt;A1219,R1219&lt;&gt;B1219,S1219&lt;&gt;C1219,T1219&lt;&gt;D1219),"Aqui", " ")</f>
        <v>Aqui</v>
      </c>
      <c r="Q1219" s="68"/>
      <c r="R1219" s="20"/>
      <c r="S1219" s="20"/>
      <c r="T1219" s="20"/>
      <c r="U1219" s="20"/>
      <c r="V1219" s="20"/>
      <c r="W1219" s="20"/>
      <c r="X1219" s="20"/>
      <c r="Y1219" s="20"/>
      <c r="Z1219" s="20"/>
      <c r="AA1219" s="23"/>
      <c r="AE1219" t="s">
        <v>22</v>
      </c>
      <c r="AF1219">
        <v>1</v>
      </c>
      <c r="AG1219">
        <v>25</v>
      </c>
      <c r="AH1219">
        <v>0.05</v>
      </c>
      <c r="AI1219">
        <v>300</v>
      </c>
      <c r="AJ1219">
        <v>47489.9</v>
      </c>
      <c r="AK1219">
        <v>1800.67</v>
      </c>
      <c r="AL1219">
        <v>0</v>
      </c>
      <c r="AM1219">
        <v>1</v>
      </c>
      <c r="AN1219">
        <v>1800.67</v>
      </c>
      <c r="AO1219">
        <v>1492</v>
      </c>
    </row>
    <row r="1220" spans="1:41" x14ac:dyDescent="0.3">
      <c r="A1220" s="68" t="s">
        <v>523</v>
      </c>
      <c r="B1220" s="20">
        <v>2</v>
      </c>
      <c r="C1220" s="20">
        <v>5</v>
      </c>
      <c r="D1220" s="20">
        <v>0.15</v>
      </c>
      <c r="E1220" t="s">
        <v>0</v>
      </c>
      <c r="F1220" t="s">
        <v>3</v>
      </c>
      <c r="G1220" s="39" t="e">
        <f t="shared" si="77"/>
        <v>#VALUE!</v>
      </c>
      <c r="H1220" t="s">
        <v>3</v>
      </c>
      <c r="K1220" t="s">
        <v>3</v>
      </c>
      <c r="L1220" s="57" t="str">
        <f>IF(OR(H_24!$F1220="---",H_24!$F1220="infeas",H_24!$F1220="inf"),"---",(H_24!$F1220/M1220)-1)</f>
        <v>---</v>
      </c>
      <c r="M1220" s="20">
        <f>Model_dem!L960</f>
        <v>715</v>
      </c>
      <c r="N1220">
        <f>Model_dem!G960</f>
        <v>715</v>
      </c>
      <c r="P1220" t="str">
        <f>IF(OR(H_24!$Q1220&lt;&gt;A1220,R1220&lt;&gt;B1220,S1220&lt;&gt;C1220,T1220&lt;&gt;D1220),"Aqui", " ")</f>
        <v>Aqui</v>
      </c>
      <c r="Q1220" s="65"/>
      <c r="R1220" s="66"/>
      <c r="S1220" s="66"/>
      <c r="T1220" s="66"/>
      <c r="U1220" s="66"/>
      <c r="V1220" s="66"/>
      <c r="W1220" s="66"/>
      <c r="X1220" s="66"/>
      <c r="Y1220" s="66"/>
      <c r="Z1220" s="66"/>
      <c r="AA1220" s="67"/>
      <c r="AE1220" t="s">
        <v>22</v>
      </c>
      <c r="AF1220">
        <v>1</v>
      </c>
      <c r="AG1220">
        <v>25</v>
      </c>
      <c r="AH1220">
        <v>0.1</v>
      </c>
      <c r="AI1220">
        <v>300</v>
      </c>
      <c r="AJ1220">
        <v>47641.2</v>
      </c>
      <c r="AK1220">
        <v>1802.67</v>
      </c>
      <c r="AL1220">
        <v>0</v>
      </c>
      <c r="AM1220">
        <v>1</v>
      </c>
      <c r="AN1220">
        <v>1802.77</v>
      </c>
      <c r="AO1220">
        <v>1908</v>
      </c>
    </row>
    <row r="1221" spans="1:41" x14ac:dyDescent="0.3">
      <c r="A1221" s="65" t="s">
        <v>523</v>
      </c>
      <c r="B1221" s="66">
        <v>2</v>
      </c>
      <c r="C1221" s="66">
        <v>5</v>
      </c>
      <c r="D1221" s="66">
        <v>0.2</v>
      </c>
      <c r="E1221" t="s">
        <v>0</v>
      </c>
      <c r="F1221" t="s">
        <v>3</v>
      </c>
      <c r="G1221" s="39" t="e">
        <f t="shared" si="77"/>
        <v>#VALUE!</v>
      </c>
      <c r="H1221" t="s">
        <v>3</v>
      </c>
      <c r="K1221" t="s">
        <v>3</v>
      </c>
      <c r="L1221" s="57" t="str">
        <f>IF(OR(H_24!$F1221="---",H_24!$F1221="infeas",H_24!$F1221="inf"),"---",(H_24!$F1221/M1221)-1)</f>
        <v>---</v>
      </c>
      <c r="M1221" s="20">
        <f>Model_dem!L961</f>
        <v>715</v>
      </c>
      <c r="N1221">
        <f>Model_dem!G961</f>
        <v>715</v>
      </c>
      <c r="P1221" t="str">
        <f>IF(OR(H_24!$Q1221&lt;&gt;A1221,R1221&lt;&gt;B1221,S1221&lt;&gt;C1221,T1221&lt;&gt;D1221),"Aqui", " ")</f>
        <v>Aqui</v>
      </c>
      <c r="Q1221" s="68"/>
      <c r="R1221" s="20"/>
      <c r="S1221" s="20"/>
      <c r="T1221" s="20"/>
      <c r="U1221" s="20"/>
      <c r="V1221" s="20"/>
      <c r="W1221" s="20"/>
      <c r="X1221" s="20"/>
      <c r="Y1221" s="20"/>
      <c r="Z1221" s="20"/>
      <c r="AA1221" s="23"/>
      <c r="AE1221" t="s">
        <v>22</v>
      </c>
      <c r="AF1221">
        <v>1</v>
      </c>
      <c r="AG1221">
        <v>25</v>
      </c>
      <c r="AH1221">
        <v>0.15</v>
      </c>
      <c r="AI1221">
        <v>300</v>
      </c>
      <c r="AJ1221" t="s">
        <v>511</v>
      </c>
      <c r="AK1221" t="s">
        <v>511</v>
      </c>
      <c r="AL1221" t="s">
        <v>511</v>
      </c>
      <c r="AM1221" t="s">
        <v>511</v>
      </c>
      <c r="AN1221" t="s">
        <v>511</v>
      </c>
    </row>
    <row r="1222" spans="1:41" x14ac:dyDescent="0.3">
      <c r="A1222" s="68" t="s">
        <v>523</v>
      </c>
      <c r="B1222" s="20">
        <v>2</v>
      </c>
      <c r="C1222" s="20">
        <v>10</v>
      </c>
      <c r="D1222" s="20">
        <v>0.05</v>
      </c>
      <c r="E1222" t="s">
        <v>0</v>
      </c>
      <c r="F1222" t="s">
        <v>3</v>
      </c>
      <c r="G1222" s="39" t="e">
        <f t="shared" si="77"/>
        <v>#VALUE!</v>
      </c>
      <c r="H1222" t="s">
        <v>3</v>
      </c>
      <c r="K1222" t="s">
        <v>3</v>
      </c>
      <c r="L1222" s="57" t="str">
        <f>IF(OR(H_24!$F1222="---",H_24!$F1222="infeas",H_24!$F1222="inf"),"---",(H_24!$F1222/M1222)-1)</f>
        <v>---</v>
      </c>
      <c r="M1222" s="20">
        <f>Model_dem!L962</f>
        <v>715</v>
      </c>
      <c r="N1222">
        <f>Model_dem!G962</f>
        <v>715</v>
      </c>
      <c r="P1222" t="str">
        <f>IF(OR(H_24!$Q1222&lt;&gt;A1222,R1222&lt;&gt;B1222,S1222&lt;&gt;C1222,T1222&lt;&gt;D1222),"Aqui", " ")</f>
        <v>Aqui</v>
      </c>
      <c r="Q1222" s="65"/>
      <c r="R1222" s="66"/>
      <c r="S1222" s="66"/>
      <c r="T1222" s="66"/>
      <c r="U1222" s="66"/>
      <c r="V1222" s="66"/>
      <c r="W1222" s="66"/>
      <c r="X1222" s="66"/>
      <c r="Y1222" s="66"/>
      <c r="Z1222" s="66"/>
      <c r="AA1222" s="67"/>
      <c r="AE1222" t="s">
        <v>22</v>
      </c>
      <c r="AF1222">
        <v>1</v>
      </c>
      <c r="AG1222">
        <v>25</v>
      </c>
      <c r="AH1222">
        <v>0.2</v>
      </c>
      <c r="AI1222">
        <v>300</v>
      </c>
      <c r="AJ1222" t="s">
        <v>511</v>
      </c>
      <c r="AK1222" t="s">
        <v>511</v>
      </c>
      <c r="AL1222" t="s">
        <v>511</v>
      </c>
      <c r="AM1222" t="s">
        <v>511</v>
      </c>
      <c r="AN1222" t="s">
        <v>511</v>
      </c>
    </row>
    <row r="1223" spans="1:41" x14ac:dyDescent="0.3">
      <c r="A1223" s="65" t="s">
        <v>523</v>
      </c>
      <c r="B1223" s="66">
        <v>2</v>
      </c>
      <c r="C1223" s="66">
        <v>10</v>
      </c>
      <c r="D1223" s="66">
        <v>0.1</v>
      </c>
      <c r="E1223" t="s">
        <v>0</v>
      </c>
      <c r="F1223" t="s">
        <v>3</v>
      </c>
      <c r="G1223" s="39" t="e">
        <f t="shared" ref="G1223:G1286" si="78">IF(N1223="---","---",(F1223-N1223)/N1223)</f>
        <v>#VALUE!</v>
      </c>
      <c r="H1223" t="s">
        <v>3</v>
      </c>
      <c r="K1223" t="s">
        <v>3</v>
      </c>
      <c r="L1223" s="57" t="str">
        <f>IF(OR(H_24!$F1223="---",H_24!$F1223="infeas",H_24!$F1223="inf"),"---",(H_24!$F1223/M1223)-1)</f>
        <v>---</v>
      </c>
      <c r="M1223" s="20">
        <f>Model_dem!L963</f>
        <v>715</v>
      </c>
      <c r="N1223">
        <f>Model_dem!G963</f>
        <v>715</v>
      </c>
      <c r="P1223" t="str">
        <f>IF(OR(H_24!$Q1223&lt;&gt;A1223,R1223&lt;&gt;B1223,S1223&lt;&gt;C1223,T1223&lt;&gt;D1223),"Aqui", " ")</f>
        <v>Aqui</v>
      </c>
      <c r="Q1223" s="68"/>
      <c r="R1223" s="20"/>
      <c r="S1223" s="20"/>
      <c r="T1223" s="20"/>
      <c r="U1223" s="20"/>
      <c r="V1223" s="20"/>
      <c r="W1223" s="20"/>
      <c r="X1223" s="20"/>
      <c r="Y1223" s="20"/>
      <c r="Z1223" s="20"/>
      <c r="AA1223" s="23"/>
      <c r="AE1223" t="s">
        <v>22</v>
      </c>
      <c r="AF1223">
        <v>1</v>
      </c>
      <c r="AG1223">
        <v>50</v>
      </c>
      <c r="AH1223">
        <v>0.05</v>
      </c>
      <c r="AI1223">
        <v>300</v>
      </c>
      <c r="AJ1223">
        <v>46570.3</v>
      </c>
      <c r="AK1223">
        <v>1800.8</v>
      </c>
      <c r="AL1223">
        <v>0</v>
      </c>
      <c r="AM1223">
        <v>1</v>
      </c>
      <c r="AN1223">
        <v>1800.8</v>
      </c>
      <c r="AO1223">
        <v>2005</v>
      </c>
    </row>
    <row r="1224" spans="1:41" x14ac:dyDescent="0.3">
      <c r="A1224" s="68" t="s">
        <v>523</v>
      </c>
      <c r="B1224" s="20">
        <v>2</v>
      </c>
      <c r="C1224" s="20">
        <v>10</v>
      </c>
      <c r="D1224" s="20">
        <v>0.15</v>
      </c>
      <c r="E1224" t="s">
        <v>0</v>
      </c>
      <c r="F1224" t="s">
        <v>3</v>
      </c>
      <c r="G1224" s="39" t="e">
        <f t="shared" si="78"/>
        <v>#VALUE!</v>
      </c>
      <c r="H1224" t="s">
        <v>3</v>
      </c>
      <c r="K1224" t="s">
        <v>3</v>
      </c>
      <c r="L1224" s="57" t="str">
        <f>IF(OR(H_24!$F1224="---",H_24!$F1224="infeas",H_24!$F1224="inf"),"---",(H_24!$F1224/M1224)-1)</f>
        <v>---</v>
      </c>
      <c r="M1224" s="20">
        <f>Model_dem!L964</f>
        <v>715</v>
      </c>
      <c r="N1224">
        <f>Model_dem!G964</f>
        <v>717</v>
      </c>
      <c r="P1224" t="str">
        <f>IF(OR(H_24!$Q1224&lt;&gt;A1224,R1224&lt;&gt;B1224,S1224&lt;&gt;C1224,T1224&lt;&gt;D1224),"Aqui", " ")</f>
        <v>Aqui</v>
      </c>
      <c r="Q1224" s="65"/>
      <c r="R1224" s="66"/>
      <c r="S1224" s="66"/>
      <c r="T1224" s="66"/>
      <c r="U1224" s="66"/>
      <c r="V1224" s="66"/>
      <c r="W1224" s="66"/>
      <c r="X1224" s="66"/>
      <c r="Y1224" s="66"/>
      <c r="Z1224" s="66"/>
      <c r="AA1224" s="67"/>
      <c r="AE1224" t="s">
        <v>22</v>
      </c>
      <c r="AF1224">
        <v>1</v>
      </c>
      <c r="AG1224">
        <v>50</v>
      </c>
      <c r="AH1224">
        <v>0.1</v>
      </c>
      <c r="AI1224">
        <v>300</v>
      </c>
      <c r="AJ1224">
        <v>50519.6</v>
      </c>
      <c r="AK1224">
        <v>1802.03</v>
      </c>
      <c r="AL1224">
        <v>0</v>
      </c>
      <c r="AM1224">
        <v>1</v>
      </c>
      <c r="AN1224">
        <v>1802.03</v>
      </c>
      <c r="AO1224">
        <v>802</v>
      </c>
    </row>
    <row r="1225" spans="1:41" x14ac:dyDescent="0.3">
      <c r="A1225" s="65" t="s">
        <v>523</v>
      </c>
      <c r="B1225" s="66">
        <v>2</v>
      </c>
      <c r="C1225" s="66">
        <v>10</v>
      </c>
      <c r="D1225" s="66">
        <v>0.2</v>
      </c>
      <c r="E1225" t="s">
        <v>0</v>
      </c>
      <c r="F1225" t="s">
        <v>3</v>
      </c>
      <c r="G1225" s="39" t="e">
        <f t="shared" si="78"/>
        <v>#VALUE!</v>
      </c>
      <c r="H1225" t="s">
        <v>3</v>
      </c>
      <c r="K1225" t="s">
        <v>3</v>
      </c>
      <c r="L1225" s="57" t="str">
        <f>IF(OR(H_24!$F1225="---",H_24!$F1225="infeas",H_24!$F1225="inf"),"---",(H_24!$F1225/M1225)-1)</f>
        <v>---</v>
      </c>
      <c r="M1225" s="20">
        <f>Model_dem!L965</f>
        <v>715</v>
      </c>
      <c r="N1225">
        <f>Model_dem!G965</f>
        <v>723</v>
      </c>
      <c r="P1225" t="str">
        <f>IF(OR(H_24!$Q1225&lt;&gt;A1225,R1225&lt;&gt;B1225,S1225&lt;&gt;C1225,T1225&lt;&gt;D1225),"Aqui", " ")</f>
        <v>Aqui</v>
      </c>
      <c r="Q1225" s="68"/>
      <c r="R1225" s="20"/>
      <c r="S1225" s="20"/>
      <c r="T1225" s="20"/>
      <c r="U1225" s="20"/>
      <c r="V1225" s="20"/>
      <c r="W1225" s="20"/>
      <c r="X1225" s="20"/>
      <c r="Y1225" s="20"/>
      <c r="Z1225" s="20"/>
      <c r="AA1225" s="23"/>
      <c r="AE1225" t="s">
        <v>22</v>
      </c>
      <c r="AF1225">
        <v>1</v>
      </c>
      <c r="AG1225">
        <v>50</v>
      </c>
      <c r="AH1225">
        <v>0.15</v>
      </c>
      <c r="AI1225">
        <v>300</v>
      </c>
      <c r="AJ1225" t="s">
        <v>511</v>
      </c>
      <c r="AK1225" t="s">
        <v>511</v>
      </c>
      <c r="AL1225" t="s">
        <v>511</v>
      </c>
      <c r="AM1225" t="s">
        <v>511</v>
      </c>
      <c r="AN1225" t="s">
        <v>511</v>
      </c>
    </row>
    <row r="1226" spans="1:41" x14ac:dyDescent="0.3">
      <c r="A1226" s="68" t="s">
        <v>523</v>
      </c>
      <c r="B1226" s="20">
        <v>2</v>
      </c>
      <c r="C1226" s="20">
        <v>25</v>
      </c>
      <c r="D1226" s="20">
        <v>0.05</v>
      </c>
      <c r="E1226" t="s">
        <v>0</v>
      </c>
      <c r="F1226" t="s">
        <v>3</v>
      </c>
      <c r="G1226" s="39" t="e">
        <f t="shared" si="78"/>
        <v>#VALUE!</v>
      </c>
      <c r="H1226" t="s">
        <v>3</v>
      </c>
      <c r="K1226" t="s">
        <v>3</v>
      </c>
      <c r="L1226" s="57" t="str">
        <f>IF(OR(H_24!$F1226="---",H_24!$F1226="infeas",H_24!$F1226="inf"),"---",(H_24!$F1226/M1226)-1)</f>
        <v>---</v>
      </c>
      <c r="M1226" s="20">
        <f>Model_dem!L966</f>
        <v>715</v>
      </c>
      <c r="N1226">
        <f>Model_dem!G966</f>
        <v>717</v>
      </c>
      <c r="P1226" t="str">
        <f>IF(OR(H_24!$Q1226&lt;&gt;A1226,R1226&lt;&gt;B1226,S1226&lt;&gt;C1226,T1226&lt;&gt;D1226),"Aqui", " ")</f>
        <v>Aqui</v>
      </c>
      <c r="Q1226" s="65"/>
      <c r="R1226" s="66"/>
      <c r="S1226" s="66"/>
      <c r="T1226" s="66"/>
      <c r="U1226" s="66"/>
      <c r="V1226" s="66"/>
      <c r="W1226" s="66"/>
      <c r="X1226" s="66"/>
      <c r="Y1226" s="66"/>
      <c r="Z1226" s="66"/>
      <c r="AA1226" s="67"/>
      <c r="AE1226" t="s">
        <v>22</v>
      </c>
      <c r="AF1226">
        <v>1</v>
      </c>
      <c r="AG1226">
        <v>50</v>
      </c>
      <c r="AH1226">
        <v>0.2</v>
      </c>
      <c r="AI1226">
        <v>300</v>
      </c>
      <c r="AJ1226" t="s">
        <v>511</v>
      </c>
      <c r="AK1226" t="s">
        <v>511</v>
      </c>
      <c r="AL1226" t="s">
        <v>511</v>
      </c>
      <c r="AM1226" t="s">
        <v>511</v>
      </c>
      <c r="AN1226" t="s">
        <v>511</v>
      </c>
    </row>
    <row r="1227" spans="1:41" x14ac:dyDescent="0.3">
      <c r="A1227" s="65" t="s">
        <v>523</v>
      </c>
      <c r="B1227" s="66">
        <v>2</v>
      </c>
      <c r="C1227" s="66">
        <v>25</v>
      </c>
      <c r="D1227" s="66">
        <v>0.1</v>
      </c>
      <c r="E1227" t="s">
        <v>0</v>
      </c>
      <c r="F1227" t="s">
        <v>3</v>
      </c>
      <c r="G1227" s="39" t="e">
        <f t="shared" si="78"/>
        <v>#VALUE!</v>
      </c>
      <c r="H1227" t="s">
        <v>3</v>
      </c>
      <c r="K1227" t="s">
        <v>3</v>
      </c>
      <c r="L1227" s="57" t="str">
        <f>IF(OR(H_24!$F1227="---",H_24!$F1227="infeas",H_24!$F1227="inf"),"---",(H_24!$F1227/M1227)-1)</f>
        <v>---</v>
      </c>
      <c r="M1227" s="20">
        <f>Model_dem!L967</f>
        <v>715</v>
      </c>
      <c r="N1227">
        <f>Model_dem!G967</f>
        <v>733</v>
      </c>
      <c r="P1227" t="str">
        <f>IF(OR(H_24!$Q1227&lt;&gt;A1227,R1227&lt;&gt;B1227,S1227&lt;&gt;C1227,T1227&lt;&gt;D1227),"Aqui", " ")</f>
        <v>Aqui</v>
      </c>
      <c r="Q1227" s="68"/>
      <c r="R1227" s="20"/>
      <c r="S1227" s="20"/>
      <c r="T1227" s="20"/>
      <c r="U1227" s="20"/>
      <c r="V1227" s="20"/>
      <c r="W1227" s="20"/>
      <c r="X1227" s="20"/>
      <c r="Y1227" s="20"/>
      <c r="Z1227" s="20"/>
      <c r="AA1227" s="23"/>
      <c r="AE1227" t="s">
        <v>22</v>
      </c>
      <c r="AF1227">
        <v>2</v>
      </c>
      <c r="AG1227">
        <v>5</v>
      </c>
      <c r="AH1227">
        <v>0.05</v>
      </c>
      <c r="AI1227">
        <v>300</v>
      </c>
      <c r="AJ1227">
        <v>46337.7</v>
      </c>
      <c r="AK1227">
        <v>1800.02</v>
      </c>
      <c r="AL1227">
        <v>0</v>
      </c>
      <c r="AM1227">
        <v>1</v>
      </c>
      <c r="AN1227">
        <v>1800.02</v>
      </c>
      <c r="AO1227">
        <v>3288</v>
      </c>
    </row>
    <row r="1228" spans="1:41" x14ac:dyDescent="0.3">
      <c r="A1228" s="68" t="s">
        <v>523</v>
      </c>
      <c r="B1228" s="20">
        <v>2</v>
      </c>
      <c r="C1228" s="20">
        <v>25</v>
      </c>
      <c r="D1228" s="20">
        <v>0.15</v>
      </c>
      <c r="E1228" t="s">
        <v>0</v>
      </c>
      <c r="F1228" t="s">
        <v>3</v>
      </c>
      <c r="G1228" s="39" t="e">
        <f t="shared" si="78"/>
        <v>#VALUE!</v>
      </c>
      <c r="H1228" t="s">
        <v>3</v>
      </c>
      <c r="K1228" t="s">
        <v>3</v>
      </c>
      <c r="L1228" s="57" t="str">
        <f>IF(OR(H_24!$F1228="---",H_24!$F1228="infeas",H_24!$F1228="inf"),"---",(H_24!$F1228/M1228)-1)</f>
        <v>---</v>
      </c>
      <c r="M1228" s="20">
        <f>Model_dem!L968</f>
        <v>715</v>
      </c>
      <c r="N1228">
        <f>Model_dem!G968</f>
        <v>786</v>
      </c>
      <c r="P1228" t="str">
        <f>IF(OR(H_24!$Q1228&lt;&gt;A1228,R1228&lt;&gt;B1228,S1228&lt;&gt;C1228,T1228&lt;&gt;D1228),"Aqui", " ")</f>
        <v>Aqui</v>
      </c>
      <c r="Q1228" s="65"/>
      <c r="R1228" s="66"/>
      <c r="S1228" s="66"/>
      <c r="T1228" s="66"/>
      <c r="U1228" s="66"/>
      <c r="V1228" s="66"/>
      <c r="W1228" s="66"/>
      <c r="X1228" s="66"/>
      <c r="Y1228" s="66"/>
      <c r="Z1228" s="66"/>
      <c r="AA1228" s="67"/>
      <c r="AE1228" t="s">
        <v>22</v>
      </c>
      <c r="AF1228">
        <v>2</v>
      </c>
      <c r="AG1228">
        <v>5</v>
      </c>
      <c r="AH1228">
        <v>0.1</v>
      </c>
      <c r="AI1228">
        <v>300</v>
      </c>
      <c r="AJ1228">
        <v>46885</v>
      </c>
      <c r="AK1228">
        <v>1800.35</v>
      </c>
      <c r="AL1228">
        <v>0</v>
      </c>
      <c r="AM1228">
        <v>1</v>
      </c>
      <c r="AN1228">
        <v>1800.4</v>
      </c>
      <c r="AO1228">
        <v>3065</v>
      </c>
    </row>
    <row r="1229" spans="1:41" x14ac:dyDescent="0.3">
      <c r="A1229" s="65" t="s">
        <v>523</v>
      </c>
      <c r="B1229" s="66">
        <v>2</v>
      </c>
      <c r="C1229" s="66">
        <v>25</v>
      </c>
      <c r="D1229" s="66">
        <v>0.2</v>
      </c>
      <c r="E1229" t="s">
        <v>2</v>
      </c>
      <c r="F1229" t="s">
        <v>3</v>
      </c>
      <c r="G1229" s="39" t="str">
        <f t="shared" si="78"/>
        <v>---</v>
      </c>
      <c r="H1229" t="s">
        <v>3</v>
      </c>
      <c r="K1229" t="s">
        <v>3</v>
      </c>
      <c r="L1229" s="57" t="str">
        <f>IF(OR(H_24!$F1229="---",H_24!$F1229="infeas",H_24!$F1229="inf"),"---",(H_24!$F1229/M1229)-1)</f>
        <v>---</v>
      </c>
      <c r="M1229" s="20">
        <f>Model_dem!L969</f>
        <v>715</v>
      </c>
      <c r="N1229" t="str">
        <f>Model_dem!G969</f>
        <v>---</v>
      </c>
      <c r="P1229" t="str">
        <f>IF(OR(H_24!$Q1229&lt;&gt;A1229,R1229&lt;&gt;B1229,S1229&lt;&gt;C1229,T1229&lt;&gt;D1229),"Aqui", " ")</f>
        <v>Aqui</v>
      </c>
      <c r="Q1229" s="68"/>
      <c r="R1229" s="20"/>
      <c r="S1229" s="20"/>
      <c r="T1229" s="20"/>
      <c r="U1229" s="20"/>
      <c r="V1229" s="20"/>
      <c r="W1229" s="20"/>
      <c r="X1229" s="20"/>
      <c r="Y1229" s="20"/>
      <c r="Z1229" s="20"/>
      <c r="AA1229" s="23"/>
      <c r="AE1229" t="s">
        <v>22</v>
      </c>
      <c r="AF1229">
        <v>2</v>
      </c>
      <c r="AG1229">
        <v>5</v>
      </c>
      <c r="AH1229">
        <v>0.15</v>
      </c>
      <c r="AI1229">
        <v>300</v>
      </c>
      <c r="AJ1229">
        <v>46546.400000000001</v>
      </c>
      <c r="AK1229">
        <v>1800.07</v>
      </c>
      <c r="AL1229">
        <v>0</v>
      </c>
      <c r="AM1229">
        <v>1</v>
      </c>
      <c r="AN1229">
        <v>1800.07</v>
      </c>
      <c r="AO1229">
        <v>2375</v>
      </c>
    </row>
    <row r="1230" spans="1:41" x14ac:dyDescent="0.3">
      <c r="A1230" s="68" t="s">
        <v>523</v>
      </c>
      <c r="B1230" s="20">
        <v>2</v>
      </c>
      <c r="C1230" s="20">
        <v>50</v>
      </c>
      <c r="D1230" s="20">
        <v>0.05</v>
      </c>
      <c r="E1230" t="s">
        <v>0</v>
      </c>
      <c r="F1230" t="s">
        <v>3</v>
      </c>
      <c r="G1230" s="39" t="e">
        <f t="shared" si="78"/>
        <v>#VALUE!</v>
      </c>
      <c r="H1230" t="s">
        <v>3</v>
      </c>
      <c r="K1230" t="s">
        <v>3</v>
      </c>
      <c r="L1230" s="57" t="str">
        <f>IF(OR(H_24!$F1230="---",H_24!$F1230="infeas",H_24!$F1230="inf"),"---",(H_24!$F1230/M1230)-1)</f>
        <v>---</v>
      </c>
      <c r="M1230" s="20">
        <f>Model_dem!L970</f>
        <v>715</v>
      </c>
      <c r="N1230">
        <f>Model_dem!G970</f>
        <v>729</v>
      </c>
      <c r="P1230" t="str">
        <f>IF(OR(H_24!$Q1230&lt;&gt;A1230,R1230&lt;&gt;B1230,S1230&lt;&gt;C1230,T1230&lt;&gt;D1230),"Aqui", " ")</f>
        <v>Aqui</v>
      </c>
      <c r="Q1230" s="65"/>
      <c r="R1230" s="66"/>
      <c r="S1230" s="66"/>
      <c r="T1230" s="66"/>
      <c r="U1230" s="66"/>
      <c r="V1230" s="66"/>
      <c r="W1230" s="66"/>
      <c r="X1230" s="66"/>
      <c r="Y1230" s="66"/>
      <c r="Z1230" s="66"/>
      <c r="AA1230" s="67"/>
      <c r="AE1230" t="s">
        <v>22</v>
      </c>
      <c r="AF1230">
        <v>2</v>
      </c>
      <c r="AG1230">
        <v>5</v>
      </c>
      <c r="AH1230">
        <v>0.2</v>
      </c>
      <c r="AI1230">
        <v>300</v>
      </c>
      <c r="AJ1230">
        <v>46942.7</v>
      </c>
      <c r="AK1230">
        <v>1800.95</v>
      </c>
      <c r="AL1230">
        <v>0</v>
      </c>
      <c r="AM1230">
        <v>1</v>
      </c>
      <c r="AN1230">
        <v>1801.42</v>
      </c>
      <c r="AO1230">
        <v>2120</v>
      </c>
    </row>
    <row r="1231" spans="1:41" x14ac:dyDescent="0.3">
      <c r="A1231" s="65" t="s">
        <v>523</v>
      </c>
      <c r="B1231" s="66">
        <v>2</v>
      </c>
      <c r="C1231" s="66">
        <v>50</v>
      </c>
      <c r="D1231" s="66">
        <v>0.1</v>
      </c>
      <c r="E1231" t="s">
        <v>2</v>
      </c>
      <c r="F1231" t="s">
        <v>3</v>
      </c>
      <c r="G1231" s="39" t="str">
        <f t="shared" si="78"/>
        <v>---</v>
      </c>
      <c r="H1231" t="s">
        <v>3</v>
      </c>
      <c r="K1231" t="s">
        <v>3</v>
      </c>
      <c r="L1231" s="57" t="str">
        <f>IF(OR(H_24!$F1231="---",H_24!$F1231="infeas",H_24!$F1231="inf"),"---",(H_24!$F1231/M1231)-1)</f>
        <v>---</v>
      </c>
      <c r="M1231" s="20">
        <f>Model_dem!L971</f>
        <v>715</v>
      </c>
      <c r="N1231" t="str">
        <f>Model_dem!G971</f>
        <v>---</v>
      </c>
      <c r="P1231" t="str">
        <f>IF(OR(H_24!$Q1231&lt;&gt;A1231,R1231&lt;&gt;B1231,S1231&lt;&gt;C1231,T1231&lt;&gt;D1231),"Aqui", " ")</f>
        <v>Aqui</v>
      </c>
      <c r="Q1231" s="68"/>
      <c r="R1231" s="20"/>
      <c r="S1231" s="20"/>
      <c r="T1231" s="20"/>
      <c r="U1231" s="20"/>
      <c r="V1231" s="20"/>
      <c r="W1231" s="20"/>
      <c r="X1231" s="20"/>
      <c r="Y1231" s="20"/>
      <c r="Z1231" s="20"/>
      <c r="AA1231" s="23"/>
      <c r="AE1231" t="s">
        <v>22</v>
      </c>
      <c r="AF1231">
        <v>2</v>
      </c>
      <c r="AG1231">
        <v>10</v>
      </c>
      <c r="AH1231">
        <v>0.05</v>
      </c>
      <c r="AI1231">
        <v>300</v>
      </c>
      <c r="AJ1231">
        <v>46027</v>
      </c>
      <c r="AK1231">
        <v>1800.15</v>
      </c>
      <c r="AL1231">
        <v>0</v>
      </c>
      <c r="AM1231">
        <v>1</v>
      </c>
      <c r="AN1231">
        <v>1800.15</v>
      </c>
      <c r="AO1231">
        <v>2101</v>
      </c>
    </row>
    <row r="1232" spans="1:41" x14ac:dyDescent="0.3">
      <c r="A1232" s="68" t="s">
        <v>523</v>
      </c>
      <c r="B1232" s="20">
        <v>2</v>
      </c>
      <c r="C1232" s="20">
        <v>50</v>
      </c>
      <c r="D1232" s="20">
        <v>0.15</v>
      </c>
      <c r="E1232" t="s">
        <v>4</v>
      </c>
      <c r="F1232" t="s">
        <v>3</v>
      </c>
      <c r="G1232" s="39" t="str">
        <f t="shared" si="78"/>
        <v>---</v>
      </c>
      <c r="H1232" t="s">
        <v>3</v>
      </c>
      <c r="K1232" t="s">
        <v>3</v>
      </c>
      <c r="L1232" s="57" t="str">
        <f>IF(OR(H_24!$F1232="---",H_24!$F1232="infeas",H_24!$F1232="inf"),"---",(H_24!$F1232/M1232)-1)</f>
        <v>---</v>
      </c>
      <c r="M1232" s="20">
        <f>Model_dem!L972</f>
        <v>715</v>
      </c>
      <c r="N1232" t="str">
        <f>Model_dem!G972</f>
        <v>---</v>
      </c>
      <c r="P1232" t="str">
        <f>IF(OR(H_24!$Q1232&lt;&gt;A1232,R1232&lt;&gt;B1232,S1232&lt;&gt;C1232,T1232&lt;&gt;D1232),"Aqui", " ")</f>
        <v>Aqui</v>
      </c>
      <c r="Q1232" s="65"/>
      <c r="R1232" s="66"/>
      <c r="S1232" s="66"/>
      <c r="T1232" s="66"/>
      <c r="U1232" s="66"/>
      <c r="V1232" s="66"/>
      <c r="W1232" s="66"/>
      <c r="X1232" s="66"/>
      <c r="Y1232" s="66"/>
      <c r="Z1232" s="66"/>
      <c r="AA1232" s="23"/>
      <c r="AE1232" t="s">
        <v>22</v>
      </c>
      <c r="AF1232">
        <v>2</v>
      </c>
      <c r="AG1232">
        <v>10</v>
      </c>
      <c r="AH1232">
        <v>0.1</v>
      </c>
      <c r="AI1232">
        <v>300</v>
      </c>
      <c r="AJ1232">
        <v>46906.7</v>
      </c>
      <c r="AK1232">
        <v>1800.51</v>
      </c>
      <c r="AL1232">
        <v>0</v>
      </c>
      <c r="AM1232">
        <v>1</v>
      </c>
      <c r="AN1232">
        <v>1800.55</v>
      </c>
      <c r="AO1232">
        <v>2197</v>
      </c>
    </row>
    <row r="1233" spans="1:41" x14ac:dyDescent="0.3">
      <c r="A1233" s="65" t="s">
        <v>523</v>
      </c>
      <c r="B1233" s="66">
        <v>2</v>
      </c>
      <c r="C1233" s="66">
        <v>50</v>
      </c>
      <c r="D1233" s="66">
        <v>0.2</v>
      </c>
      <c r="E1233" t="s">
        <v>4</v>
      </c>
      <c r="F1233" t="s">
        <v>3</v>
      </c>
      <c r="G1233" s="39" t="str">
        <f t="shared" si="78"/>
        <v>---</v>
      </c>
      <c r="H1233" t="s">
        <v>3</v>
      </c>
      <c r="K1233" t="s">
        <v>3</v>
      </c>
      <c r="L1233" s="57" t="str">
        <f>IF(OR(H_24!$F1233="---",H_24!$F1233="infeas",H_24!$F1233="inf"),"---",(H_24!$F1233/M1233)-1)</f>
        <v>---</v>
      </c>
      <c r="M1233" s="20">
        <f>Model_dem!L973</f>
        <v>715</v>
      </c>
      <c r="N1233" t="str">
        <f>Model_dem!G973</f>
        <v>---</v>
      </c>
      <c r="P1233" t="str">
        <f>IF(OR(H_24!$Q1233&lt;&gt;A1233,R1233&lt;&gt;B1233,S1233&lt;&gt;C1233,T1233&lt;&gt;D1233),"Aqui", " ")</f>
        <v>Aqui</v>
      </c>
      <c r="Q1233" s="65"/>
      <c r="R1233" s="66"/>
      <c r="S1233" s="66"/>
      <c r="T1233" s="66"/>
      <c r="U1233" s="66"/>
      <c r="V1233" s="66"/>
      <c r="W1233" s="66"/>
      <c r="X1233" s="66"/>
      <c r="Y1233" s="66"/>
      <c r="Z1233" s="66"/>
      <c r="AA1233" s="23"/>
      <c r="AE1233" t="s">
        <v>22</v>
      </c>
      <c r="AF1233">
        <v>2</v>
      </c>
      <c r="AG1233">
        <v>10</v>
      </c>
      <c r="AH1233">
        <v>0.15</v>
      </c>
      <c r="AI1233">
        <v>300</v>
      </c>
      <c r="AJ1233">
        <v>46344</v>
      </c>
      <c r="AK1233">
        <v>1802.65</v>
      </c>
      <c r="AL1233">
        <v>0</v>
      </c>
      <c r="AM1233">
        <v>1</v>
      </c>
      <c r="AN1233">
        <v>1802.69</v>
      </c>
      <c r="AO1233">
        <v>2421</v>
      </c>
    </row>
    <row r="1234" spans="1:41" x14ac:dyDescent="0.3">
      <c r="A1234" s="68" t="s">
        <v>523</v>
      </c>
      <c r="B1234" s="20">
        <v>3</v>
      </c>
      <c r="C1234" s="20">
        <v>0</v>
      </c>
      <c r="D1234" s="20">
        <v>0.05</v>
      </c>
      <c r="E1234" t="s">
        <v>4</v>
      </c>
      <c r="F1234" t="s">
        <v>3</v>
      </c>
      <c r="G1234" s="39" t="str">
        <f t="shared" si="78"/>
        <v>---</v>
      </c>
      <c r="H1234" t="s">
        <v>3</v>
      </c>
      <c r="K1234" t="s">
        <v>3</v>
      </c>
      <c r="L1234" s="57" t="str">
        <f>IF(OR(H_24!$F1234="---",H_24!$F1234="infeas",H_24!$F1234="inf"),"---",(H_24!$F1234/M1234)-1)</f>
        <v>---</v>
      </c>
      <c r="M1234" s="20">
        <f>Model_dem!L974</f>
        <v>715</v>
      </c>
      <c r="N1234" t="str">
        <f>Model_dem!G974</f>
        <v>---</v>
      </c>
      <c r="P1234" t="str">
        <f>IF(OR(H_24!$Q1234&lt;&gt;A1234,R1234&lt;&gt;B1234,S1234&lt;&gt;C1234,T1234&lt;&gt;D1234),"Aqui", " ")</f>
        <v>Aqui</v>
      </c>
      <c r="Q1234" s="65"/>
      <c r="R1234" s="66"/>
      <c r="S1234" s="66"/>
      <c r="T1234" s="66"/>
      <c r="U1234" s="66"/>
      <c r="V1234" s="66"/>
      <c r="W1234" s="66"/>
      <c r="X1234" s="66"/>
      <c r="Y1234" s="66"/>
      <c r="Z1234" s="66"/>
      <c r="AA1234" s="23"/>
      <c r="AE1234" t="s">
        <v>22</v>
      </c>
      <c r="AF1234">
        <v>2</v>
      </c>
      <c r="AG1234">
        <v>10</v>
      </c>
      <c r="AH1234">
        <v>0.2</v>
      </c>
      <c r="AI1234">
        <v>300</v>
      </c>
      <c r="AJ1234">
        <v>49305.5</v>
      </c>
      <c r="AK1234">
        <v>1800.15</v>
      </c>
      <c r="AL1234">
        <v>0</v>
      </c>
      <c r="AM1234">
        <v>1</v>
      </c>
      <c r="AN1234">
        <v>1800.19</v>
      </c>
      <c r="AO1234">
        <v>874</v>
      </c>
    </row>
    <row r="1235" spans="1:41" x14ac:dyDescent="0.3">
      <c r="A1235" s="65" t="s">
        <v>523</v>
      </c>
      <c r="B1235" s="66">
        <v>3</v>
      </c>
      <c r="C1235" s="66">
        <v>0</v>
      </c>
      <c r="D1235" s="66">
        <v>0.1</v>
      </c>
      <c r="E1235" t="s">
        <v>4</v>
      </c>
      <c r="F1235" t="s">
        <v>3</v>
      </c>
      <c r="G1235" s="39" t="str">
        <f t="shared" si="78"/>
        <v>---</v>
      </c>
      <c r="H1235" t="s">
        <v>3</v>
      </c>
      <c r="K1235" t="s">
        <v>3</v>
      </c>
      <c r="L1235" s="57" t="str">
        <f>IF(OR(H_24!$F1235="---",H_24!$F1235="infeas",H_24!$F1235="inf"),"---",(H_24!$F1235/M1235)-1)</f>
        <v>---</v>
      </c>
      <c r="M1235" s="20">
        <f>Model_dem!L975</f>
        <v>715</v>
      </c>
      <c r="N1235" t="str">
        <f>Model_dem!G975</f>
        <v>---</v>
      </c>
      <c r="P1235" t="str">
        <f>IF(OR(H_24!$Q1235&lt;&gt;A1235,R1235&lt;&gt;B1235,S1235&lt;&gt;C1235,T1235&lt;&gt;D1235),"Aqui", " ")</f>
        <v>Aqui</v>
      </c>
      <c r="Q1235" s="68"/>
      <c r="R1235" s="20"/>
      <c r="S1235" s="20"/>
      <c r="T1235" s="20"/>
      <c r="U1235" s="20"/>
      <c r="V1235" s="20"/>
      <c r="W1235" s="20"/>
      <c r="X1235" s="20"/>
      <c r="Y1235" s="20"/>
      <c r="Z1235" s="20"/>
      <c r="AA1235" s="67"/>
      <c r="AE1235" t="s">
        <v>22</v>
      </c>
      <c r="AF1235">
        <v>2</v>
      </c>
      <c r="AG1235">
        <v>25</v>
      </c>
      <c r="AH1235">
        <v>0.05</v>
      </c>
      <c r="AI1235">
        <v>300</v>
      </c>
      <c r="AJ1235">
        <v>46737.4</v>
      </c>
      <c r="AK1235">
        <v>1800.03</v>
      </c>
      <c r="AL1235">
        <v>0</v>
      </c>
      <c r="AM1235">
        <v>1</v>
      </c>
      <c r="AN1235">
        <v>1800.14</v>
      </c>
      <c r="AO1235">
        <v>2812</v>
      </c>
    </row>
    <row r="1236" spans="1:41" x14ac:dyDescent="0.3">
      <c r="A1236" s="68" t="s">
        <v>523</v>
      </c>
      <c r="B1236" s="20">
        <v>3</v>
      </c>
      <c r="C1236" s="20">
        <v>0</v>
      </c>
      <c r="D1236" s="20">
        <v>0.15</v>
      </c>
      <c r="E1236" t="s">
        <v>4</v>
      </c>
      <c r="F1236" t="s">
        <v>3</v>
      </c>
      <c r="G1236" s="39" t="str">
        <f t="shared" si="78"/>
        <v>---</v>
      </c>
      <c r="H1236" t="s">
        <v>3</v>
      </c>
      <c r="K1236" t="s">
        <v>3</v>
      </c>
      <c r="L1236" s="57" t="str">
        <f>IF(OR(H_24!$F1236="---",H_24!$F1236="infeas",H_24!$F1236="inf"),"---",(H_24!$F1236/M1236)-1)</f>
        <v>---</v>
      </c>
      <c r="M1236" s="20">
        <f>Model_dem!L976</f>
        <v>715</v>
      </c>
      <c r="N1236" t="str">
        <f>Model_dem!G976</f>
        <v>---</v>
      </c>
      <c r="P1236" t="str">
        <f>IF(OR(H_24!$Q1236&lt;&gt;A1236,R1236&lt;&gt;B1236,S1236&lt;&gt;C1236,T1236&lt;&gt;D1236),"Aqui", " ")</f>
        <v>Aqui</v>
      </c>
      <c r="Q1236" s="68"/>
      <c r="R1236" s="20"/>
      <c r="S1236" s="20"/>
      <c r="T1236" s="20"/>
      <c r="U1236" s="20"/>
      <c r="V1236" s="20"/>
      <c r="W1236" s="20"/>
      <c r="X1236" s="20"/>
      <c r="Y1236" s="20"/>
      <c r="Z1236" s="20"/>
      <c r="AA1236" s="67"/>
      <c r="AE1236" t="s">
        <v>22</v>
      </c>
      <c r="AF1236">
        <v>2</v>
      </c>
      <c r="AG1236">
        <v>25</v>
      </c>
      <c r="AH1236">
        <v>0.1</v>
      </c>
      <c r="AI1236">
        <v>300</v>
      </c>
      <c r="AJ1236">
        <v>48209</v>
      </c>
      <c r="AK1236">
        <v>1800.28</v>
      </c>
      <c r="AL1236">
        <v>0</v>
      </c>
      <c r="AM1236">
        <v>1</v>
      </c>
      <c r="AN1236">
        <v>1800.28</v>
      </c>
      <c r="AO1236">
        <v>1224</v>
      </c>
    </row>
    <row r="1237" spans="1:41" x14ac:dyDescent="0.3">
      <c r="A1237" s="65" t="s">
        <v>523</v>
      </c>
      <c r="B1237" s="66">
        <v>3</v>
      </c>
      <c r="C1237" s="66">
        <v>0</v>
      </c>
      <c r="D1237" s="66">
        <v>0.2</v>
      </c>
      <c r="E1237" t="s">
        <v>4</v>
      </c>
      <c r="F1237" t="s">
        <v>3</v>
      </c>
      <c r="G1237" s="39" t="str">
        <f t="shared" si="78"/>
        <v>---</v>
      </c>
      <c r="H1237" t="s">
        <v>3</v>
      </c>
      <c r="K1237" t="s">
        <v>3</v>
      </c>
      <c r="L1237" s="57" t="str">
        <f>IF(OR(H_24!$F1237="---",H_24!$F1237="infeas",H_24!$F1237="inf"),"---",(H_24!$F1237/M1237)-1)</f>
        <v>---</v>
      </c>
      <c r="M1237" s="20">
        <f>Model_dem!L977</f>
        <v>715</v>
      </c>
      <c r="N1237" t="str">
        <f>Model_dem!G977</f>
        <v>---</v>
      </c>
      <c r="P1237" t="str">
        <f>IF(OR(H_24!$Q1237&lt;&gt;A1237,R1237&lt;&gt;B1237,S1237&lt;&gt;C1237,T1237&lt;&gt;D1237),"Aqui", " ")</f>
        <v>Aqui</v>
      </c>
      <c r="Q1237" s="68"/>
      <c r="R1237" s="20"/>
      <c r="S1237" s="20"/>
      <c r="T1237" s="20"/>
      <c r="U1237" s="20"/>
      <c r="V1237" s="20"/>
      <c r="W1237" s="20"/>
      <c r="X1237" s="20"/>
      <c r="Y1237" s="20"/>
      <c r="Z1237" s="20"/>
      <c r="AA1237" s="67"/>
      <c r="AE1237" t="s">
        <v>22</v>
      </c>
      <c r="AF1237">
        <v>2</v>
      </c>
      <c r="AG1237">
        <v>25</v>
      </c>
      <c r="AH1237">
        <v>0.15</v>
      </c>
      <c r="AI1237">
        <v>300</v>
      </c>
      <c r="AJ1237" t="s">
        <v>511</v>
      </c>
      <c r="AK1237" t="s">
        <v>511</v>
      </c>
      <c r="AL1237" t="s">
        <v>511</v>
      </c>
      <c r="AM1237" t="s">
        <v>511</v>
      </c>
      <c r="AN1237" t="s">
        <v>511</v>
      </c>
    </row>
    <row r="1238" spans="1:41" x14ac:dyDescent="0.3">
      <c r="A1238" s="68" t="s">
        <v>523</v>
      </c>
      <c r="B1238" s="20">
        <v>3</v>
      </c>
      <c r="C1238" s="20">
        <v>10</v>
      </c>
      <c r="D1238" s="20">
        <v>0.05</v>
      </c>
      <c r="E1238" t="s">
        <v>4</v>
      </c>
      <c r="F1238" t="s">
        <v>3</v>
      </c>
      <c r="G1238" s="39" t="str">
        <f t="shared" si="78"/>
        <v>---</v>
      </c>
      <c r="H1238" t="s">
        <v>3</v>
      </c>
      <c r="K1238" t="s">
        <v>3</v>
      </c>
      <c r="L1238" s="57" t="str">
        <f>IF(OR(H_24!$F1238="---",H_24!$F1238="infeas",H_24!$F1238="inf"),"---",(H_24!$F1238/M1238)-1)</f>
        <v>---</v>
      </c>
      <c r="M1238" s="20">
        <f>Model_dem!L978</f>
        <v>715</v>
      </c>
      <c r="N1238" t="str">
        <f>Model_dem!G978</f>
        <v>---</v>
      </c>
      <c r="P1238" t="str">
        <f>IF(OR(H_24!$Q1238&lt;&gt;A1238,R1238&lt;&gt;B1238,S1238&lt;&gt;C1238,T1238&lt;&gt;D1238),"Aqui", " ")</f>
        <v>Aqui</v>
      </c>
      <c r="Q1238" s="68"/>
      <c r="R1238" s="20"/>
      <c r="S1238" s="20"/>
      <c r="T1238" s="20"/>
      <c r="U1238" s="20"/>
      <c r="V1238" s="20"/>
      <c r="W1238" s="20"/>
      <c r="X1238" s="20"/>
      <c r="Y1238" s="20"/>
      <c r="Z1238" s="20"/>
      <c r="AA1238" s="67"/>
      <c r="AE1238" t="s">
        <v>22</v>
      </c>
      <c r="AF1238">
        <v>2</v>
      </c>
      <c r="AG1238">
        <v>25</v>
      </c>
      <c r="AH1238">
        <v>0.2</v>
      </c>
      <c r="AI1238">
        <v>300</v>
      </c>
      <c r="AJ1238" t="s">
        <v>511</v>
      </c>
      <c r="AK1238" t="s">
        <v>511</v>
      </c>
      <c r="AL1238" t="s">
        <v>511</v>
      </c>
      <c r="AM1238" t="s">
        <v>511</v>
      </c>
      <c r="AN1238" t="s">
        <v>511</v>
      </c>
    </row>
    <row r="1239" spans="1:41" x14ac:dyDescent="0.3">
      <c r="A1239" s="65" t="s">
        <v>523</v>
      </c>
      <c r="B1239" s="66">
        <v>3</v>
      </c>
      <c r="C1239" s="66">
        <v>10</v>
      </c>
      <c r="D1239" s="66">
        <v>0.1</v>
      </c>
      <c r="E1239" t="s">
        <v>4</v>
      </c>
      <c r="F1239" t="s">
        <v>3</v>
      </c>
      <c r="G1239" s="39" t="str">
        <f t="shared" si="78"/>
        <v>---</v>
      </c>
      <c r="H1239" t="s">
        <v>3</v>
      </c>
      <c r="K1239" t="s">
        <v>3</v>
      </c>
      <c r="L1239" s="57" t="str">
        <f>IF(OR(H_24!$F1239="---",H_24!$F1239="infeas",H_24!$F1239="inf"),"---",(H_24!$F1239/M1239)-1)</f>
        <v>---</v>
      </c>
      <c r="M1239" s="20">
        <f>Model_dem!L979</f>
        <v>715</v>
      </c>
      <c r="N1239" t="str">
        <f>Model_dem!G979</f>
        <v>---</v>
      </c>
      <c r="P1239" t="str">
        <f>IF(OR(H_24!$Q1239&lt;&gt;A1239,R1239&lt;&gt;B1239,S1239&lt;&gt;C1239,T1239&lt;&gt;D1239),"Aqui", " ")</f>
        <v>Aqui</v>
      </c>
      <c r="Q1239" s="65"/>
      <c r="R1239" s="66"/>
      <c r="S1239" s="66"/>
      <c r="T1239" s="66"/>
      <c r="U1239" s="66"/>
      <c r="V1239" s="66"/>
      <c r="W1239" s="66"/>
      <c r="X1239" s="66"/>
      <c r="Y1239" s="66"/>
      <c r="Z1239" s="66"/>
      <c r="AA1239" s="23"/>
      <c r="AE1239" t="s">
        <v>22</v>
      </c>
      <c r="AF1239">
        <v>2</v>
      </c>
      <c r="AG1239">
        <v>50</v>
      </c>
      <c r="AH1239">
        <v>0.05</v>
      </c>
      <c r="AI1239">
        <v>300</v>
      </c>
      <c r="AJ1239">
        <v>46860.4</v>
      </c>
      <c r="AK1239">
        <v>1800.4</v>
      </c>
      <c r="AL1239">
        <v>0</v>
      </c>
      <c r="AM1239">
        <v>1</v>
      </c>
      <c r="AN1239">
        <v>1800.4</v>
      </c>
      <c r="AO1239">
        <v>1965</v>
      </c>
    </row>
    <row r="1240" spans="1:41" x14ac:dyDescent="0.3">
      <c r="A1240" s="68" t="s">
        <v>523</v>
      </c>
      <c r="B1240" s="20">
        <v>3</v>
      </c>
      <c r="C1240" s="20">
        <v>10</v>
      </c>
      <c r="D1240" s="20">
        <v>0.15</v>
      </c>
      <c r="E1240" t="s">
        <v>4</v>
      </c>
      <c r="F1240" t="s">
        <v>3</v>
      </c>
      <c r="G1240" s="39" t="str">
        <f t="shared" si="78"/>
        <v>---</v>
      </c>
      <c r="H1240" t="s">
        <v>3</v>
      </c>
      <c r="K1240" t="s">
        <v>3</v>
      </c>
      <c r="L1240" s="57" t="str">
        <f>IF(OR(H_24!$F1240="---",H_24!$F1240="infeas",H_24!$F1240="inf"),"---",(H_24!$F1240/M1240)-1)</f>
        <v>---</v>
      </c>
      <c r="M1240" s="20">
        <f>Model_dem!L980</f>
        <v>715</v>
      </c>
      <c r="N1240" t="str">
        <f>Model_dem!G980</f>
        <v>---</v>
      </c>
      <c r="P1240" t="str">
        <f>IF(OR(H_24!$Q1240&lt;&gt;A1240,R1240&lt;&gt;B1240,S1240&lt;&gt;C1240,T1240&lt;&gt;D1240),"Aqui", " ")</f>
        <v>Aqui</v>
      </c>
      <c r="Q1240" s="68"/>
      <c r="R1240" s="20"/>
      <c r="S1240" s="20"/>
      <c r="T1240" s="20"/>
      <c r="U1240" s="20"/>
      <c r="V1240" s="20"/>
      <c r="W1240" s="20"/>
      <c r="X1240" s="20"/>
      <c r="Y1240" s="20"/>
      <c r="Z1240" s="20"/>
      <c r="AA1240" s="67"/>
      <c r="AE1240" t="s">
        <v>22</v>
      </c>
      <c r="AF1240">
        <v>2</v>
      </c>
      <c r="AG1240">
        <v>50</v>
      </c>
      <c r="AH1240">
        <v>0.1</v>
      </c>
      <c r="AI1240">
        <v>300</v>
      </c>
      <c r="AJ1240">
        <v>47455.9</v>
      </c>
      <c r="AK1240">
        <v>1801.31</v>
      </c>
      <c r="AL1240">
        <v>0</v>
      </c>
      <c r="AM1240">
        <v>1</v>
      </c>
      <c r="AN1240">
        <v>1801.31</v>
      </c>
      <c r="AO1240">
        <v>1768</v>
      </c>
    </row>
    <row r="1241" spans="1:41" x14ac:dyDescent="0.3">
      <c r="A1241" s="65" t="s">
        <v>523</v>
      </c>
      <c r="B1241" s="66">
        <v>3</v>
      </c>
      <c r="C1241" s="66">
        <v>10</v>
      </c>
      <c r="D1241" s="66">
        <v>0.2</v>
      </c>
      <c r="E1241" t="s">
        <v>4</v>
      </c>
      <c r="F1241" t="s">
        <v>3</v>
      </c>
      <c r="G1241" s="39" t="str">
        <f t="shared" si="78"/>
        <v>---</v>
      </c>
      <c r="H1241" t="s">
        <v>3</v>
      </c>
      <c r="K1241" t="s">
        <v>3</v>
      </c>
      <c r="L1241" s="57" t="str">
        <f>IF(OR(H_24!$F1241="---",H_24!$F1241="infeas",H_24!$F1241="inf"),"---",(H_24!$F1241/M1241)-1)</f>
        <v>---</v>
      </c>
      <c r="M1241" s="20">
        <f>Model_dem!L981</f>
        <v>715</v>
      </c>
      <c r="N1241" t="str">
        <f>Model_dem!G981</f>
        <v>---</v>
      </c>
      <c r="P1241" t="str">
        <f>IF(OR(H_24!$Q1241&lt;&gt;A1241,R1241&lt;&gt;B1241,S1241&lt;&gt;C1241,T1241&lt;&gt;D1241),"Aqui", " ")</f>
        <v>Aqui</v>
      </c>
      <c r="Q1241" s="65"/>
      <c r="R1241" s="66"/>
      <c r="S1241" s="66"/>
      <c r="T1241" s="66"/>
      <c r="U1241" s="66"/>
      <c r="V1241" s="66"/>
      <c r="W1241" s="66"/>
      <c r="X1241" s="66"/>
      <c r="Y1241" s="66"/>
      <c r="Z1241" s="66"/>
      <c r="AA1241" s="23"/>
      <c r="AE1241" t="s">
        <v>22</v>
      </c>
      <c r="AF1241">
        <v>2</v>
      </c>
      <c r="AG1241">
        <v>50</v>
      </c>
      <c r="AH1241">
        <v>0.15</v>
      </c>
      <c r="AI1241">
        <v>300</v>
      </c>
      <c r="AJ1241" t="s">
        <v>511</v>
      </c>
      <c r="AK1241" t="s">
        <v>511</v>
      </c>
      <c r="AL1241" t="s">
        <v>511</v>
      </c>
      <c r="AM1241" t="s">
        <v>511</v>
      </c>
      <c r="AN1241" t="s">
        <v>511</v>
      </c>
    </row>
    <row r="1242" spans="1:41" x14ac:dyDescent="0.3">
      <c r="A1242" s="68" t="s">
        <v>523</v>
      </c>
      <c r="B1242" s="20">
        <v>3</v>
      </c>
      <c r="C1242" s="20">
        <v>25</v>
      </c>
      <c r="D1242" s="20">
        <v>0.05</v>
      </c>
      <c r="E1242" t="s">
        <v>4</v>
      </c>
      <c r="F1242" t="s">
        <v>3</v>
      </c>
      <c r="G1242" s="39" t="str">
        <f t="shared" si="78"/>
        <v>---</v>
      </c>
      <c r="H1242" t="s">
        <v>3</v>
      </c>
      <c r="K1242" t="s">
        <v>3</v>
      </c>
      <c r="L1242" s="57" t="str">
        <f>IF(OR(H_24!$F1242="---",H_24!$F1242="infeas",H_24!$F1242="inf"),"---",(H_24!$F1242/M1242)-1)</f>
        <v>---</v>
      </c>
      <c r="M1242" s="20">
        <f>Model_dem!L982</f>
        <v>715</v>
      </c>
      <c r="N1242" t="str">
        <f>Model_dem!G982</f>
        <v>---</v>
      </c>
      <c r="P1242" t="str">
        <f>IF(OR(H_24!$Q1242&lt;&gt;A1242,R1242&lt;&gt;B1242,S1242&lt;&gt;C1242,T1242&lt;&gt;D1242),"Aqui", " ")</f>
        <v>Aqui</v>
      </c>
      <c r="Q1242" s="65"/>
      <c r="R1242" s="66"/>
      <c r="S1242" s="66"/>
      <c r="T1242" s="66"/>
      <c r="U1242" s="66"/>
      <c r="V1242" s="66"/>
      <c r="W1242" s="66"/>
      <c r="X1242" s="66"/>
      <c r="Y1242" s="66"/>
      <c r="Z1242" s="66"/>
      <c r="AA1242" s="23"/>
      <c r="AE1242" t="s">
        <v>22</v>
      </c>
      <c r="AF1242">
        <v>2</v>
      </c>
      <c r="AG1242">
        <v>50</v>
      </c>
      <c r="AH1242">
        <v>0.2</v>
      </c>
      <c r="AI1242">
        <v>300</v>
      </c>
      <c r="AJ1242" t="s">
        <v>511</v>
      </c>
      <c r="AK1242" t="s">
        <v>511</v>
      </c>
      <c r="AL1242" t="s">
        <v>511</v>
      </c>
      <c r="AM1242" t="s">
        <v>511</v>
      </c>
      <c r="AN1242" t="s">
        <v>511</v>
      </c>
    </row>
    <row r="1243" spans="1:41" x14ac:dyDescent="0.3">
      <c r="A1243" s="65" t="s">
        <v>523</v>
      </c>
      <c r="B1243" s="66">
        <v>3</v>
      </c>
      <c r="C1243" s="66">
        <v>25</v>
      </c>
      <c r="D1243" s="66">
        <v>0.1</v>
      </c>
      <c r="E1243" t="s">
        <v>4</v>
      </c>
      <c r="F1243" t="s">
        <v>3</v>
      </c>
      <c r="G1243" s="39" t="str">
        <f t="shared" si="78"/>
        <v>---</v>
      </c>
      <c r="H1243" t="s">
        <v>3</v>
      </c>
      <c r="K1243" t="s">
        <v>3</v>
      </c>
      <c r="L1243" s="57" t="str">
        <f>IF(OR(H_24!$F1243="---",H_24!$F1243="infeas",H_24!$F1243="inf"),"---",(H_24!$F1243/M1243)-1)</f>
        <v>---</v>
      </c>
      <c r="M1243" s="20">
        <f>Model_dem!L983</f>
        <v>715</v>
      </c>
      <c r="N1243" t="str">
        <f>Model_dem!G983</f>
        <v>---</v>
      </c>
      <c r="P1243" t="str">
        <f>IF(OR(H_24!$Q1243&lt;&gt;A1243,R1243&lt;&gt;B1243,S1243&lt;&gt;C1243,T1243&lt;&gt;D1243),"Aqui", " ")</f>
        <v>Aqui</v>
      </c>
      <c r="Q1243" s="68"/>
      <c r="R1243" s="20"/>
      <c r="S1243" s="20"/>
      <c r="T1243" s="20"/>
      <c r="U1243" s="20"/>
      <c r="V1243" s="20"/>
      <c r="W1243" s="20"/>
      <c r="X1243" s="20"/>
      <c r="Y1243" s="20"/>
      <c r="Z1243" s="20"/>
      <c r="AA1243" s="67"/>
      <c r="AE1243" t="s">
        <v>22</v>
      </c>
      <c r="AF1243">
        <v>3</v>
      </c>
      <c r="AG1243">
        <v>0</v>
      </c>
      <c r="AH1243">
        <v>0.05</v>
      </c>
      <c r="AI1243">
        <v>300</v>
      </c>
      <c r="AJ1243">
        <v>46672.3</v>
      </c>
      <c r="AK1243">
        <v>1800.14</v>
      </c>
      <c r="AL1243">
        <v>0</v>
      </c>
      <c r="AM1243">
        <v>1</v>
      </c>
      <c r="AN1243">
        <v>1800.47</v>
      </c>
      <c r="AO1243">
        <v>4137</v>
      </c>
    </row>
    <row r="1244" spans="1:41" x14ac:dyDescent="0.3">
      <c r="A1244" s="68" t="s">
        <v>523</v>
      </c>
      <c r="B1244" s="20">
        <v>3</v>
      </c>
      <c r="C1244" s="20">
        <v>25</v>
      </c>
      <c r="D1244" s="20">
        <v>0.15</v>
      </c>
      <c r="E1244" t="s">
        <v>4</v>
      </c>
      <c r="F1244" t="s">
        <v>3</v>
      </c>
      <c r="G1244" s="39" t="str">
        <f t="shared" si="78"/>
        <v>---</v>
      </c>
      <c r="H1244" t="s">
        <v>3</v>
      </c>
      <c r="K1244" t="s">
        <v>3</v>
      </c>
      <c r="L1244" s="57" t="str">
        <f>IF(OR(H_24!$F1244="---",H_24!$F1244="infeas",H_24!$F1244="inf"),"---",(H_24!$F1244/M1244)-1)</f>
        <v>---</v>
      </c>
      <c r="M1244" s="20">
        <f>Model_dem!L984</f>
        <v>715</v>
      </c>
      <c r="N1244" t="str">
        <f>Model_dem!G984</f>
        <v>---</v>
      </c>
      <c r="P1244" t="str">
        <f>IF(OR(H_24!$Q1244&lt;&gt;A1244,R1244&lt;&gt;B1244,S1244&lt;&gt;C1244,T1244&lt;&gt;D1244),"Aqui", " ")</f>
        <v>Aqui</v>
      </c>
      <c r="Q1244" s="68"/>
      <c r="R1244" s="20"/>
      <c r="S1244" s="20"/>
      <c r="T1244" s="20"/>
      <c r="U1244" s="20"/>
      <c r="V1244" s="20"/>
      <c r="W1244" s="20"/>
      <c r="X1244" s="20"/>
      <c r="Y1244" s="20"/>
      <c r="Z1244" s="20"/>
      <c r="AA1244" s="67"/>
      <c r="AE1244" t="s">
        <v>22</v>
      </c>
      <c r="AF1244">
        <v>3</v>
      </c>
      <c r="AG1244">
        <v>0</v>
      </c>
      <c r="AH1244">
        <v>0.1</v>
      </c>
      <c r="AI1244">
        <v>300</v>
      </c>
      <c r="AJ1244" t="s">
        <v>511</v>
      </c>
      <c r="AK1244" t="s">
        <v>511</v>
      </c>
      <c r="AL1244" t="s">
        <v>511</v>
      </c>
      <c r="AM1244" t="s">
        <v>511</v>
      </c>
      <c r="AN1244" t="s">
        <v>511</v>
      </c>
    </row>
    <row r="1245" spans="1:41" x14ac:dyDescent="0.3">
      <c r="A1245" s="65" t="s">
        <v>523</v>
      </c>
      <c r="B1245" s="66">
        <v>3</v>
      </c>
      <c r="C1245" s="66">
        <v>25</v>
      </c>
      <c r="D1245" s="66">
        <v>0.2</v>
      </c>
      <c r="E1245" t="s">
        <v>4</v>
      </c>
      <c r="F1245" t="s">
        <v>3</v>
      </c>
      <c r="G1245" s="39" t="str">
        <f t="shared" si="78"/>
        <v>---</v>
      </c>
      <c r="H1245" t="s">
        <v>3</v>
      </c>
      <c r="K1245" t="s">
        <v>3</v>
      </c>
      <c r="L1245" s="57" t="str">
        <f>IF(OR(H_24!$F1245="---",H_24!$F1245="infeas",H_24!$F1245="inf"),"---",(H_24!$F1245/M1245)-1)</f>
        <v>---</v>
      </c>
      <c r="M1245" s="20">
        <f>Model_dem!L985</f>
        <v>715</v>
      </c>
      <c r="N1245" t="str">
        <f>Model_dem!G985</f>
        <v>---</v>
      </c>
      <c r="P1245" t="str">
        <f>IF(OR(H_24!$Q1245&lt;&gt;A1245,R1245&lt;&gt;B1245,S1245&lt;&gt;C1245,T1245&lt;&gt;D1245),"Aqui", " ")</f>
        <v>Aqui</v>
      </c>
      <c r="Q1245" s="65"/>
      <c r="R1245" s="66"/>
      <c r="S1245" s="66"/>
      <c r="T1245" s="66"/>
      <c r="U1245" s="66"/>
      <c r="V1245" s="66"/>
      <c r="W1245" s="66"/>
      <c r="X1245" s="66"/>
      <c r="Y1245" s="66"/>
      <c r="Z1245" s="66"/>
      <c r="AA1245" s="23"/>
      <c r="AE1245" t="s">
        <v>22</v>
      </c>
      <c r="AF1245">
        <v>3</v>
      </c>
      <c r="AG1245">
        <v>0</v>
      </c>
      <c r="AH1245">
        <v>0.15</v>
      </c>
      <c r="AI1245">
        <v>300</v>
      </c>
      <c r="AJ1245" t="s">
        <v>511</v>
      </c>
      <c r="AK1245" t="s">
        <v>511</v>
      </c>
      <c r="AL1245" t="s">
        <v>511</v>
      </c>
      <c r="AM1245" t="s">
        <v>511</v>
      </c>
      <c r="AN1245" t="s">
        <v>511</v>
      </c>
    </row>
    <row r="1246" spans="1:41" x14ac:dyDescent="0.3">
      <c r="A1246" s="68" t="s">
        <v>523</v>
      </c>
      <c r="B1246" s="20">
        <v>3</v>
      </c>
      <c r="C1246" s="20">
        <v>50</v>
      </c>
      <c r="D1246" s="20">
        <v>0.05</v>
      </c>
      <c r="E1246" t="s">
        <v>4</v>
      </c>
      <c r="F1246" t="s">
        <v>3</v>
      </c>
      <c r="G1246" s="39" t="str">
        <f t="shared" si="78"/>
        <v>---</v>
      </c>
      <c r="H1246" t="s">
        <v>3</v>
      </c>
      <c r="K1246" t="s">
        <v>3</v>
      </c>
      <c r="L1246" s="57" t="str">
        <f>IF(OR(H_24!$F1246="---",H_24!$F1246="infeas",H_24!$F1246="inf"),"---",(H_24!$F1246/M1246)-1)</f>
        <v>---</v>
      </c>
      <c r="M1246" s="20">
        <f>Model_dem!L986</f>
        <v>715</v>
      </c>
      <c r="N1246" t="str">
        <f>Model_dem!G986</f>
        <v>---</v>
      </c>
      <c r="P1246" t="str">
        <f>IF(OR(H_24!$Q1246&lt;&gt;A1246,R1246&lt;&gt;B1246,S1246&lt;&gt;C1246,T1246&lt;&gt;D1246),"Aqui", " ")</f>
        <v>Aqui</v>
      </c>
      <c r="Q1246" s="65"/>
      <c r="R1246" s="66"/>
      <c r="S1246" s="66"/>
      <c r="T1246" s="66"/>
      <c r="U1246" s="66"/>
      <c r="V1246" s="66"/>
      <c r="W1246" s="66"/>
      <c r="X1246" s="66"/>
      <c r="Y1246" s="66"/>
      <c r="Z1246" s="66"/>
      <c r="AA1246" s="23"/>
      <c r="AE1246" t="s">
        <v>22</v>
      </c>
      <c r="AF1246">
        <v>3</v>
      </c>
      <c r="AG1246">
        <v>0</v>
      </c>
      <c r="AH1246">
        <v>0.2</v>
      </c>
      <c r="AI1246">
        <v>300</v>
      </c>
      <c r="AJ1246" t="s">
        <v>511</v>
      </c>
      <c r="AK1246" t="s">
        <v>511</v>
      </c>
      <c r="AL1246" t="s">
        <v>511</v>
      </c>
      <c r="AM1246" t="s">
        <v>511</v>
      </c>
      <c r="AN1246" t="s">
        <v>511</v>
      </c>
    </row>
    <row r="1247" spans="1:41" x14ac:dyDescent="0.3">
      <c r="A1247" s="65" t="s">
        <v>523</v>
      </c>
      <c r="B1247" s="66">
        <v>3</v>
      </c>
      <c r="C1247" s="66">
        <v>50</v>
      </c>
      <c r="D1247" s="66">
        <v>0.1</v>
      </c>
      <c r="E1247" t="s">
        <v>4</v>
      </c>
      <c r="F1247" t="s">
        <v>3</v>
      </c>
      <c r="G1247" s="39" t="str">
        <f t="shared" si="78"/>
        <v>---</v>
      </c>
      <c r="H1247" t="s">
        <v>3</v>
      </c>
      <c r="K1247" t="s">
        <v>3</v>
      </c>
      <c r="L1247" s="57" t="str">
        <f>IF(OR(H_24!$F1247="---",H_24!$F1247="infeas",H_24!$F1247="inf"),"---",(H_24!$F1247/M1247)-1)</f>
        <v>---</v>
      </c>
      <c r="M1247" s="20">
        <f>Model_dem!L987</f>
        <v>715</v>
      </c>
      <c r="N1247" t="str">
        <f>Model_dem!G987</f>
        <v>---</v>
      </c>
      <c r="P1247" t="str">
        <f>IF(OR(H_24!$Q1247&lt;&gt;A1247,R1247&lt;&gt;B1247,S1247&lt;&gt;C1247,T1247&lt;&gt;D1247),"Aqui", " ")</f>
        <v>Aqui</v>
      </c>
      <c r="Q1247" s="68"/>
      <c r="R1247" s="20"/>
      <c r="S1247" s="20"/>
      <c r="T1247" s="20"/>
      <c r="U1247" s="20"/>
      <c r="V1247" s="20"/>
      <c r="W1247" s="20"/>
      <c r="X1247" s="20"/>
      <c r="Y1247" s="20"/>
      <c r="Z1247" s="20"/>
      <c r="AA1247" s="67"/>
      <c r="AE1247" t="s">
        <v>22</v>
      </c>
      <c r="AF1247">
        <v>3</v>
      </c>
      <c r="AG1247">
        <v>10</v>
      </c>
      <c r="AH1247">
        <v>0.05</v>
      </c>
      <c r="AI1247">
        <v>300</v>
      </c>
      <c r="AJ1247">
        <v>45960.3</v>
      </c>
      <c r="AK1247">
        <v>1542.8</v>
      </c>
      <c r="AL1247">
        <v>0</v>
      </c>
      <c r="AM1247">
        <v>4</v>
      </c>
      <c r="AN1247">
        <v>1800.96</v>
      </c>
      <c r="AO1247">
        <v>4583</v>
      </c>
    </row>
    <row r="1248" spans="1:41" x14ac:dyDescent="0.3">
      <c r="A1248" s="68" t="s">
        <v>523</v>
      </c>
      <c r="B1248" s="20">
        <v>3</v>
      </c>
      <c r="C1248" s="20">
        <v>50</v>
      </c>
      <c r="D1248" s="20">
        <v>0.15</v>
      </c>
      <c r="E1248" t="s">
        <v>4</v>
      </c>
      <c r="F1248" t="s">
        <v>3</v>
      </c>
      <c r="G1248" s="39" t="str">
        <f t="shared" si="78"/>
        <v>---</v>
      </c>
      <c r="H1248" t="s">
        <v>3</v>
      </c>
      <c r="K1248" t="s">
        <v>3</v>
      </c>
      <c r="L1248" s="57" t="str">
        <f>IF(OR(H_24!$F1248="---",H_24!$F1248="infeas",H_24!$F1248="inf"),"---",(H_24!$F1248/M1248)-1)</f>
        <v>---</v>
      </c>
      <c r="M1248" s="20">
        <f>Model_dem!L988</f>
        <v>715</v>
      </c>
      <c r="N1248" t="str">
        <f>Model_dem!G988</f>
        <v>---</v>
      </c>
      <c r="P1248" t="str">
        <f>IF(OR(H_24!$Q1248&lt;&gt;A1248,R1248&lt;&gt;B1248,S1248&lt;&gt;C1248,T1248&lt;&gt;D1248),"Aqui", " ")</f>
        <v>Aqui</v>
      </c>
      <c r="Q1248" s="65"/>
      <c r="R1248" s="66"/>
      <c r="S1248" s="66"/>
      <c r="T1248" s="66"/>
      <c r="U1248" s="66"/>
      <c r="V1248" s="66"/>
      <c r="W1248" s="66"/>
      <c r="X1248" s="66"/>
      <c r="Y1248" s="66"/>
      <c r="Z1248" s="66"/>
      <c r="AA1248" s="23"/>
      <c r="AE1248" t="s">
        <v>22</v>
      </c>
      <c r="AF1248">
        <v>3</v>
      </c>
      <c r="AG1248">
        <v>10</v>
      </c>
      <c r="AH1248">
        <v>0.1</v>
      </c>
      <c r="AI1248">
        <v>300</v>
      </c>
      <c r="AJ1248" t="s">
        <v>511</v>
      </c>
      <c r="AK1248" t="s">
        <v>511</v>
      </c>
      <c r="AL1248" t="s">
        <v>511</v>
      </c>
      <c r="AM1248" t="s">
        <v>511</v>
      </c>
      <c r="AN1248" t="s">
        <v>511</v>
      </c>
    </row>
    <row r="1249" spans="1:41" x14ac:dyDescent="0.3">
      <c r="A1249" s="65" t="s">
        <v>523</v>
      </c>
      <c r="B1249" s="66">
        <v>3</v>
      </c>
      <c r="C1249" s="66">
        <v>50</v>
      </c>
      <c r="D1249" s="66">
        <v>0.2</v>
      </c>
      <c r="E1249" t="s">
        <v>4</v>
      </c>
      <c r="F1249" t="s">
        <v>3</v>
      </c>
      <c r="G1249" s="39" t="str">
        <f t="shared" si="78"/>
        <v>---</v>
      </c>
      <c r="H1249" t="s">
        <v>3</v>
      </c>
      <c r="K1249" t="s">
        <v>3</v>
      </c>
      <c r="L1249" s="57" t="str">
        <f>IF(OR(H_24!$F1249="---",H_24!$F1249="infeas",H_24!$F1249="inf"),"---",(H_24!$F1249/M1249)-1)</f>
        <v>---</v>
      </c>
      <c r="M1249" s="20">
        <f>Model_dem!L989</f>
        <v>715</v>
      </c>
      <c r="N1249" t="str">
        <f>Model_dem!G989</f>
        <v>---</v>
      </c>
      <c r="P1249" t="str">
        <f>IF(OR(H_24!$Q1249&lt;&gt;A1249,R1249&lt;&gt;B1249,S1249&lt;&gt;C1249,T1249&lt;&gt;D1249),"Aqui", " ")</f>
        <v>Aqui</v>
      </c>
      <c r="Q1249" s="68"/>
      <c r="R1249" s="20"/>
      <c r="S1249" s="20"/>
      <c r="T1249" s="20"/>
      <c r="U1249" s="20"/>
      <c r="V1249" s="20"/>
      <c r="W1249" s="20"/>
      <c r="X1249" s="20"/>
      <c r="Y1249" s="20"/>
      <c r="Z1249" s="20"/>
      <c r="AA1249" s="67"/>
      <c r="AE1249" t="s">
        <v>22</v>
      </c>
      <c r="AF1249">
        <v>3</v>
      </c>
      <c r="AG1249">
        <v>10</v>
      </c>
      <c r="AH1249">
        <v>0.15</v>
      </c>
      <c r="AI1249">
        <v>300</v>
      </c>
      <c r="AJ1249" t="s">
        <v>511</v>
      </c>
      <c r="AK1249" t="s">
        <v>511</v>
      </c>
      <c r="AL1249" t="s">
        <v>511</v>
      </c>
      <c r="AM1249" t="s">
        <v>511</v>
      </c>
      <c r="AN1249" t="s">
        <v>511</v>
      </c>
    </row>
    <row r="1250" spans="1:41" x14ac:dyDescent="0.3">
      <c r="A1250" s="68" t="s">
        <v>532</v>
      </c>
      <c r="B1250" s="20">
        <v>0</v>
      </c>
      <c r="C1250" s="20">
        <v>0</v>
      </c>
      <c r="D1250" s="20">
        <v>0.05</v>
      </c>
      <c r="E1250" t="s">
        <v>0</v>
      </c>
      <c r="F1250" t="s">
        <v>3</v>
      </c>
      <c r="G1250" s="39" t="e">
        <f t="shared" si="78"/>
        <v>#VALUE!</v>
      </c>
      <c r="H1250" t="s">
        <v>3</v>
      </c>
      <c r="K1250" t="s">
        <v>3</v>
      </c>
      <c r="L1250" s="57" t="str">
        <f>IF(OR(H_24!$F1250="---",H_24!$F1250="infeas",H_24!$F1250="inf"),"---",(H_24!$F1250/M1250)-1)</f>
        <v>---</v>
      </c>
      <c r="M1250" s="20">
        <f>Model_dem!L990</f>
        <v>1031</v>
      </c>
      <c r="N1250">
        <f>Model_dem!G990</f>
        <v>1031</v>
      </c>
      <c r="P1250" t="str">
        <f>IF(OR(H_24!$Q1250&lt;&gt;A1250,R1250&lt;&gt;B1250,S1250&lt;&gt;C1250,T1250&lt;&gt;D1250),"Aqui", " ")</f>
        <v>Aqui</v>
      </c>
      <c r="Q1250" s="65"/>
      <c r="R1250" s="66"/>
      <c r="S1250" s="66"/>
      <c r="T1250" s="66"/>
      <c r="U1250" s="66"/>
      <c r="V1250" s="66"/>
      <c r="W1250" s="66"/>
      <c r="X1250" s="66"/>
      <c r="Y1250" s="66"/>
      <c r="Z1250" s="66"/>
      <c r="AA1250" s="23"/>
      <c r="AE1250" t="s">
        <v>22</v>
      </c>
      <c r="AF1250">
        <v>3</v>
      </c>
      <c r="AG1250">
        <v>10</v>
      </c>
      <c r="AH1250">
        <v>0.2</v>
      </c>
      <c r="AI1250">
        <v>300</v>
      </c>
      <c r="AJ1250" t="s">
        <v>511</v>
      </c>
      <c r="AK1250" t="s">
        <v>511</v>
      </c>
      <c r="AL1250" t="s">
        <v>511</v>
      </c>
      <c r="AM1250" t="s">
        <v>511</v>
      </c>
      <c r="AN1250" t="s">
        <v>511</v>
      </c>
    </row>
    <row r="1251" spans="1:41" x14ac:dyDescent="0.3">
      <c r="A1251" s="65" t="s">
        <v>532</v>
      </c>
      <c r="B1251" s="66">
        <v>0</v>
      </c>
      <c r="C1251" s="66">
        <v>0</v>
      </c>
      <c r="D1251" s="66">
        <v>0.1</v>
      </c>
      <c r="E1251" t="s">
        <v>1</v>
      </c>
      <c r="F1251" t="s">
        <v>3</v>
      </c>
      <c r="G1251" s="39" t="e">
        <f t="shared" si="78"/>
        <v>#VALUE!</v>
      </c>
      <c r="H1251" t="s">
        <v>3</v>
      </c>
      <c r="K1251" t="s">
        <v>3</v>
      </c>
      <c r="L1251" s="57" t="str">
        <f>IF(OR(H_24!$F1251="---",H_24!$F1251="infeas",H_24!$F1251="inf"),"---",(H_24!$F1251/M1251)-1)</f>
        <v>---</v>
      </c>
      <c r="M1251" s="20">
        <f>Model_dem!L991</f>
        <v>1031</v>
      </c>
      <c r="N1251">
        <f>Model_dem!G991</f>
        <v>1031</v>
      </c>
      <c r="P1251" t="str">
        <f>IF(OR(H_24!$Q1251&lt;&gt;A1251,R1251&lt;&gt;B1251,S1251&lt;&gt;C1251,T1251&lt;&gt;D1251),"Aqui", " ")</f>
        <v>Aqui</v>
      </c>
      <c r="Q1251" s="68"/>
      <c r="R1251" s="20"/>
      <c r="S1251" s="20"/>
      <c r="T1251" s="20"/>
      <c r="U1251" s="20"/>
      <c r="V1251" s="20"/>
      <c r="W1251" s="20"/>
      <c r="X1251" s="20"/>
      <c r="Y1251" s="20"/>
      <c r="Z1251" s="20"/>
      <c r="AA1251" s="67"/>
      <c r="AE1251" t="s">
        <v>22</v>
      </c>
      <c r="AF1251">
        <v>3</v>
      </c>
      <c r="AG1251">
        <v>25</v>
      </c>
      <c r="AH1251">
        <v>0.05</v>
      </c>
      <c r="AI1251">
        <v>300</v>
      </c>
      <c r="AJ1251">
        <v>46392.800000000003</v>
      </c>
      <c r="AK1251">
        <v>1801.09</v>
      </c>
      <c r="AL1251">
        <v>0</v>
      </c>
      <c r="AM1251">
        <v>1</v>
      </c>
      <c r="AN1251">
        <v>1801.09</v>
      </c>
      <c r="AO1251">
        <v>3717</v>
      </c>
    </row>
    <row r="1252" spans="1:41" x14ac:dyDescent="0.3">
      <c r="A1252" s="68" t="s">
        <v>532</v>
      </c>
      <c r="B1252" s="20">
        <v>0</v>
      </c>
      <c r="C1252" s="20">
        <v>0</v>
      </c>
      <c r="D1252" s="20">
        <v>0.15</v>
      </c>
      <c r="E1252" t="s">
        <v>1</v>
      </c>
      <c r="F1252" t="s">
        <v>3</v>
      </c>
      <c r="G1252" s="39" t="e">
        <f t="shared" si="78"/>
        <v>#VALUE!</v>
      </c>
      <c r="H1252" t="s">
        <v>3</v>
      </c>
      <c r="K1252" t="s">
        <v>3</v>
      </c>
      <c r="L1252" s="57" t="str">
        <f>IF(OR(H_24!$F1252="---",H_24!$F1252="infeas",H_24!$F1252="inf"),"---",(H_24!$F1252/M1252)-1)</f>
        <v>---</v>
      </c>
      <c r="M1252" s="20">
        <f>Model_dem!L992</f>
        <v>1031</v>
      </c>
      <c r="N1252">
        <f>Model_dem!G992</f>
        <v>1031</v>
      </c>
      <c r="P1252" t="str">
        <f>IF(OR(H_24!$Q1252&lt;&gt;A1252,R1252&lt;&gt;B1252,S1252&lt;&gt;C1252,T1252&lt;&gt;D1252),"Aqui", " ")</f>
        <v>Aqui</v>
      </c>
      <c r="Q1252" s="65"/>
      <c r="R1252" s="66"/>
      <c r="S1252" s="66"/>
      <c r="T1252" s="66"/>
      <c r="U1252" s="66"/>
      <c r="V1252" s="66"/>
      <c r="W1252" s="66"/>
      <c r="X1252" s="66"/>
      <c r="Y1252" s="66"/>
      <c r="Z1252" s="66"/>
      <c r="AA1252" s="23"/>
      <c r="AE1252" t="s">
        <v>22</v>
      </c>
      <c r="AF1252">
        <v>3</v>
      </c>
      <c r="AG1252">
        <v>25</v>
      </c>
      <c r="AH1252">
        <v>0.1</v>
      </c>
      <c r="AI1252">
        <v>300</v>
      </c>
      <c r="AJ1252" t="s">
        <v>511</v>
      </c>
      <c r="AK1252" t="s">
        <v>511</v>
      </c>
      <c r="AL1252" t="s">
        <v>511</v>
      </c>
      <c r="AM1252" t="s">
        <v>511</v>
      </c>
      <c r="AN1252" t="s">
        <v>511</v>
      </c>
    </row>
    <row r="1253" spans="1:41" x14ac:dyDescent="0.3">
      <c r="A1253" s="65" t="s">
        <v>532</v>
      </c>
      <c r="B1253" s="66">
        <v>0</v>
      </c>
      <c r="C1253" s="66">
        <v>0</v>
      </c>
      <c r="D1253" s="66">
        <v>0.2</v>
      </c>
      <c r="E1253" t="s">
        <v>0</v>
      </c>
      <c r="F1253" t="s">
        <v>3</v>
      </c>
      <c r="G1253" s="39" t="e">
        <f t="shared" si="78"/>
        <v>#VALUE!</v>
      </c>
      <c r="H1253" t="s">
        <v>3</v>
      </c>
      <c r="K1253" t="s">
        <v>3</v>
      </c>
      <c r="L1253" s="57" t="str">
        <f>IF(OR(H_24!$F1253="---",H_24!$F1253="infeas",H_24!$F1253="inf"),"---",(H_24!$F1253/M1253)-1)</f>
        <v>---</v>
      </c>
      <c r="M1253" s="20">
        <f>Model_dem!L993</f>
        <v>1031</v>
      </c>
      <c r="N1253">
        <f>Model_dem!G993</f>
        <v>1031</v>
      </c>
      <c r="P1253" t="str">
        <f>IF(OR(H_24!$Q1253&lt;&gt;A1253,R1253&lt;&gt;B1253,S1253&lt;&gt;C1253,T1253&lt;&gt;D1253),"Aqui", " ")</f>
        <v>Aqui</v>
      </c>
      <c r="Q1253" s="68"/>
      <c r="R1253" s="20"/>
      <c r="S1253" s="20"/>
      <c r="T1253" s="20"/>
      <c r="U1253" s="20"/>
      <c r="V1253" s="20"/>
      <c r="W1253" s="20"/>
      <c r="X1253" s="20"/>
      <c r="Y1253" s="20"/>
      <c r="Z1253" s="20"/>
      <c r="AA1253" s="67"/>
      <c r="AE1253" t="s">
        <v>22</v>
      </c>
      <c r="AF1253">
        <v>3</v>
      </c>
      <c r="AG1253">
        <v>25</v>
      </c>
      <c r="AH1253">
        <v>0.15</v>
      </c>
      <c r="AI1253">
        <v>300</v>
      </c>
      <c r="AJ1253" t="s">
        <v>511</v>
      </c>
      <c r="AK1253" t="s">
        <v>511</v>
      </c>
      <c r="AL1253" t="s">
        <v>511</v>
      </c>
      <c r="AM1253" t="s">
        <v>511</v>
      </c>
      <c r="AN1253" t="s">
        <v>511</v>
      </c>
    </row>
    <row r="1254" spans="1:41" x14ac:dyDescent="0.3">
      <c r="A1254" s="68" t="s">
        <v>532</v>
      </c>
      <c r="B1254" s="20">
        <v>1</v>
      </c>
      <c r="C1254" s="20">
        <v>5</v>
      </c>
      <c r="D1254" s="20">
        <v>0.05</v>
      </c>
      <c r="E1254" t="s">
        <v>0</v>
      </c>
      <c r="F1254" t="s">
        <v>3</v>
      </c>
      <c r="G1254" s="39" t="e">
        <f t="shared" si="78"/>
        <v>#VALUE!</v>
      </c>
      <c r="H1254" t="s">
        <v>3</v>
      </c>
      <c r="K1254" t="s">
        <v>3</v>
      </c>
      <c r="L1254" s="57" t="str">
        <f>IF(OR(H_24!$F1254="---",H_24!$F1254="infeas",H_24!$F1254="inf"),"---",(H_24!$F1254/M1254)-1)</f>
        <v>---</v>
      </c>
      <c r="M1254" s="20">
        <f>Model_dem!L994</f>
        <v>1031</v>
      </c>
      <c r="N1254">
        <f>Model_dem!G994</f>
        <v>1033</v>
      </c>
      <c r="P1254" t="str">
        <f>IF(OR(H_24!$Q1254&lt;&gt;A1254,R1254&lt;&gt;B1254,S1254&lt;&gt;C1254,T1254&lt;&gt;D1254),"Aqui", " ")</f>
        <v>Aqui</v>
      </c>
      <c r="Q1254" s="65"/>
      <c r="R1254" s="66"/>
      <c r="S1254" s="66"/>
      <c r="T1254" s="66"/>
      <c r="U1254" s="66"/>
      <c r="V1254" s="66"/>
      <c r="W1254" s="66"/>
      <c r="X1254" s="66"/>
      <c r="Y1254" s="66"/>
      <c r="Z1254" s="66"/>
      <c r="AA1254" s="23"/>
      <c r="AE1254" t="s">
        <v>22</v>
      </c>
      <c r="AF1254">
        <v>3</v>
      </c>
      <c r="AG1254">
        <v>25</v>
      </c>
      <c r="AH1254">
        <v>0.2</v>
      </c>
      <c r="AI1254">
        <v>300</v>
      </c>
      <c r="AJ1254" t="s">
        <v>511</v>
      </c>
      <c r="AK1254" t="s">
        <v>511</v>
      </c>
      <c r="AL1254" t="s">
        <v>511</v>
      </c>
      <c r="AM1254" t="s">
        <v>511</v>
      </c>
      <c r="AN1254" t="s">
        <v>511</v>
      </c>
    </row>
    <row r="1255" spans="1:41" x14ac:dyDescent="0.3">
      <c r="A1255" s="65" t="s">
        <v>532</v>
      </c>
      <c r="B1255" s="66">
        <v>1</v>
      </c>
      <c r="C1255" s="66">
        <v>5</v>
      </c>
      <c r="D1255" s="66">
        <v>0.1</v>
      </c>
      <c r="E1255" t="s">
        <v>0</v>
      </c>
      <c r="F1255" t="s">
        <v>3</v>
      </c>
      <c r="G1255" s="39" t="e">
        <f t="shared" si="78"/>
        <v>#VALUE!</v>
      </c>
      <c r="H1255" t="s">
        <v>3</v>
      </c>
      <c r="K1255" t="s">
        <v>3</v>
      </c>
      <c r="L1255" s="57" t="str">
        <f>IF(OR(H_24!$F1255="---",H_24!$F1255="infeas",H_24!$F1255="inf"),"---",(H_24!$F1255/M1255)-1)</f>
        <v>---</v>
      </c>
      <c r="M1255" s="20">
        <f>Model_dem!L995</f>
        <v>1031</v>
      </c>
      <c r="N1255">
        <f>Model_dem!G995</f>
        <v>1037</v>
      </c>
      <c r="P1255" t="str">
        <f>IF(OR(H_24!$Q1255&lt;&gt;A1255,R1255&lt;&gt;B1255,S1255&lt;&gt;C1255,T1255&lt;&gt;D1255),"Aqui", " ")</f>
        <v>Aqui</v>
      </c>
      <c r="Q1255" s="68"/>
      <c r="R1255" s="20"/>
      <c r="S1255" s="20"/>
      <c r="T1255" s="20"/>
      <c r="U1255" s="20"/>
      <c r="V1255" s="20"/>
      <c r="W1255" s="20"/>
      <c r="X1255" s="20"/>
      <c r="Y1255" s="20"/>
      <c r="Z1255" s="20"/>
      <c r="AA1255" s="67"/>
      <c r="AE1255" t="s">
        <v>22</v>
      </c>
      <c r="AF1255">
        <v>3</v>
      </c>
      <c r="AG1255">
        <v>50</v>
      </c>
      <c r="AH1255">
        <v>0.05</v>
      </c>
      <c r="AI1255">
        <v>300</v>
      </c>
      <c r="AJ1255">
        <v>46593.4</v>
      </c>
      <c r="AK1255">
        <v>1800.37</v>
      </c>
      <c r="AL1255">
        <v>0</v>
      </c>
      <c r="AM1255">
        <v>1</v>
      </c>
      <c r="AN1255">
        <v>1800.41</v>
      </c>
      <c r="AO1255">
        <v>3537</v>
      </c>
    </row>
    <row r="1256" spans="1:41" x14ac:dyDescent="0.3">
      <c r="A1256" s="68" t="s">
        <v>532</v>
      </c>
      <c r="B1256" s="20">
        <v>1</v>
      </c>
      <c r="C1256" s="20">
        <v>5</v>
      </c>
      <c r="D1256" s="20">
        <v>0.15</v>
      </c>
      <c r="E1256" t="s">
        <v>0</v>
      </c>
      <c r="F1256" t="s">
        <v>3</v>
      </c>
      <c r="G1256" s="39" t="e">
        <f t="shared" si="78"/>
        <v>#VALUE!</v>
      </c>
      <c r="H1256" t="s">
        <v>3</v>
      </c>
      <c r="K1256" t="s">
        <v>3</v>
      </c>
      <c r="L1256" s="57" t="str">
        <f>IF(OR(H_24!$F1256="---",H_24!$F1256="infeas",H_24!$F1256="inf"),"---",(H_24!$F1256/M1256)-1)</f>
        <v>---</v>
      </c>
      <c r="M1256" s="20">
        <f>Model_dem!L996</f>
        <v>1031</v>
      </c>
      <c r="N1256">
        <f>Model_dem!G996</f>
        <v>1037</v>
      </c>
      <c r="P1256" t="str">
        <f>IF(OR(H_24!$Q1256&lt;&gt;A1256,R1256&lt;&gt;B1256,S1256&lt;&gt;C1256,T1256&lt;&gt;D1256),"Aqui", " ")</f>
        <v>Aqui</v>
      </c>
      <c r="Q1256" s="65"/>
      <c r="R1256" s="66"/>
      <c r="S1256" s="66"/>
      <c r="T1256" s="66"/>
      <c r="U1256" s="66"/>
      <c r="V1256" s="66"/>
      <c r="W1256" s="66"/>
      <c r="X1256" s="66"/>
      <c r="Y1256" s="66"/>
      <c r="Z1256" s="66"/>
      <c r="AA1256" s="23"/>
      <c r="AE1256" t="s">
        <v>22</v>
      </c>
      <c r="AF1256">
        <v>3</v>
      </c>
      <c r="AG1256">
        <v>50</v>
      </c>
      <c r="AH1256">
        <v>0.1</v>
      </c>
      <c r="AI1256">
        <v>300</v>
      </c>
      <c r="AJ1256" t="s">
        <v>511</v>
      </c>
      <c r="AK1256" t="s">
        <v>511</v>
      </c>
      <c r="AL1256" t="s">
        <v>511</v>
      </c>
      <c r="AM1256" t="s">
        <v>511</v>
      </c>
      <c r="AN1256" t="s">
        <v>511</v>
      </c>
    </row>
    <row r="1257" spans="1:41" x14ac:dyDescent="0.3">
      <c r="A1257" s="65" t="s">
        <v>532</v>
      </c>
      <c r="B1257" s="66">
        <v>1</v>
      </c>
      <c r="C1257" s="66">
        <v>5</v>
      </c>
      <c r="D1257" s="66">
        <v>0.2</v>
      </c>
      <c r="E1257" t="s">
        <v>0</v>
      </c>
      <c r="F1257" t="s">
        <v>3</v>
      </c>
      <c r="G1257" s="39" t="e">
        <f t="shared" si="78"/>
        <v>#VALUE!</v>
      </c>
      <c r="H1257" t="s">
        <v>3</v>
      </c>
      <c r="K1257" t="s">
        <v>3</v>
      </c>
      <c r="L1257" s="57" t="str">
        <f>IF(OR(H_24!$F1257="---",H_24!$F1257="infeas",H_24!$F1257="inf"),"---",(H_24!$F1257/M1257)-1)</f>
        <v>---</v>
      </c>
      <c r="M1257" s="20">
        <f>Model_dem!L997</f>
        <v>1031</v>
      </c>
      <c r="N1257">
        <f>Model_dem!G997</f>
        <v>1040</v>
      </c>
      <c r="P1257" t="str">
        <f>IF(OR(H_24!$Q1257&lt;&gt;A1257,R1257&lt;&gt;B1257,S1257&lt;&gt;C1257,T1257&lt;&gt;D1257),"Aqui", " ")</f>
        <v>Aqui</v>
      </c>
      <c r="Q1257" s="68"/>
      <c r="R1257" s="20"/>
      <c r="S1257" s="20"/>
      <c r="T1257" s="20"/>
      <c r="U1257" s="20"/>
      <c r="V1257" s="20"/>
      <c r="W1257" s="20"/>
      <c r="X1257" s="20"/>
      <c r="Y1257" s="20"/>
      <c r="Z1257" s="20"/>
      <c r="AA1257" s="67"/>
      <c r="AE1257" t="s">
        <v>22</v>
      </c>
      <c r="AF1257">
        <v>3</v>
      </c>
      <c r="AG1257">
        <v>50</v>
      </c>
      <c r="AH1257">
        <v>0.15</v>
      </c>
      <c r="AI1257">
        <v>300</v>
      </c>
      <c r="AJ1257" t="s">
        <v>511</v>
      </c>
      <c r="AK1257" t="s">
        <v>511</v>
      </c>
      <c r="AL1257" t="s">
        <v>511</v>
      </c>
      <c r="AM1257" t="s">
        <v>511</v>
      </c>
      <c r="AN1257" t="s">
        <v>511</v>
      </c>
    </row>
    <row r="1258" spans="1:41" x14ac:dyDescent="0.3">
      <c r="A1258" s="68" t="s">
        <v>532</v>
      </c>
      <c r="B1258" s="20">
        <v>1</v>
      </c>
      <c r="C1258" s="20">
        <v>10</v>
      </c>
      <c r="D1258" s="20">
        <v>0.05</v>
      </c>
      <c r="E1258" t="s">
        <v>0</v>
      </c>
      <c r="F1258" t="s">
        <v>3</v>
      </c>
      <c r="G1258" s="39" t="e">
        <f t="shared" si="78"/>
        <v>#VALUE!</v>
      </c>
      <c r="H1258" t="s">
        <v>3</v>
      </c>
      <c r="K1258" t="s">
        <v>3</v>
      </c>
      <c r="L1258" s="57" t="str">
        <f>IF(OR(H_24!$F1258="---",H_24!$F1258="infeas",H_24!$F1258="inf"),"---",(H_24!$F1258/M1258)-1)</f>
        <v>---</v>
      </c>
      <c r="M1258" s="20">
        <f>Model_dem!L998</f>
        <v>1031</v>
      </c>
      <c r="N1258">
        <f>Model_dem!G998</f>
        <v>1033</v>
      </c>
      <c r="P1258" t="str">
        <f>IF(OR(H_24!$Q1258&lt;&gt;A1258,R1258&lt;&gt;B1258,S1258&lt;&gt;C1258,T1258&lt;&gt;D1258),"Aqui", " ")</f>
        <v>Aqui</v>
      </c>
      <c r="Q1258" s="65"/>
      <c r="R1258" s="66"/>
      <c r="S1258" s="66"/>
      <c r="T1258" s="66"/>
      <c r="U1258" s="66"/>
      <c r="V1258" s="66"/>
      <c r="W1258" s="66"/>
      <c r="X1258" s="66"/>
      <c r="Y1258" s="66"/>
      <c r="Z1258" s="66"/>
      <c r="AA1258" s="23"/>
      <c r="AE1258" t="s">
        <v>22</v>
      </c>
      <c r="AF1258">
        <v>3</v>
      </c>
      <c r="AG1258">
        <v>50</v>
      </c>
      <c r="AH1258">
        <v>0.2</v>
      </c>
      <c r="AI1258">
        <v>300</v>
      </c>
      <c r="AJ1258" t="s">
        <v>511</v>
      </c>
      <c r="AK1258" t="s">
        <v>511</v>
      </c>
      <c r="AL1258" t="s">
        <v>511</v>
      </c>
      <c r="AM1258" t="s">
        <v>511</v>
      </c>
      <c r="AN1258" t="s">
        <v>511</v>
      </c>
    </row>
    <row r="1259" spans="1:41" x14ac:dyDescent="0.3">
      <c r="A1259" s="65" t="s">
        <v>532</v>
      </c>
      <c r="B1259" s="66">
        <v>1</v>
      </c>
      <c r="C1259" s="66">
        <v>10</v>
      </c>
      <c r="D1259" s="66">
        <v>0.1</v>
      </c>
      <c r="E1259" t="s">
        <v>0</v>
      </c>
      <c r="F1259" t="s">
        <v>3</v>
      </c>
      <c r="G1259" s="39" t="e">
        <f t="shared" si="78"/>
        <v>#VALUE!</v>
      </c>
      <c r="H1259" t="s">
        <v>3</v>
      </c>
      <c r="K1259" t="s">
        <v>3</v>
      </c>
      <c r="L1259" s="57" t="str">
        <f>IF(OR(H_24!$F1259="---",H_24!$F1259="infeas",H_24!$F1259="inf"),"---",(H_24!$F1259/M1259)-1)</f>
        <v>---</v>
      </c>
      <c r="M1259" s="20">
        <f>Model_dem!L999</f>
        <v>1031</v>
      </c>
      <c r="N1259">
        <f>Model_dem!G999</f>
        <v>1037</v>
      </c>
      <c r="P1259" t="str">
        <f>IF(OR(H_24!$Q1259&lt;&gt;A1259,R1259&lt;&gt;B1259,S1259&lt;&gt;C1259,T1259&lt;&gt;D1259),"Aqui", " ")</f>
        <v>Aqui</v>
      </c>
      <c r="Q1259" s="68"/>
      <c r="R1259" s="20"/>
      <c r="S1259" s="20"/>
      <c r="T1259" s="20"/>
      <c r="U1259" s="20"/>
      <c r="V1259" s="20"/>
      <c r="W1259" s="20"/>
      <c r="X1259" s="20"/>
      <c r="Y1259" s="20"/>
      <c r="Z1259" s="20"/>
      <c r="AA1259" s="67"/>
      <c r="AE1259" t="s">
        <v>21</v>
      </c>
      <c r="AF1259">
        <v>0</v>
      </c>
      <c r="AG1259">
        <v>0</v>
      </c>
      <c r="AH1259">
        <v>0.05</v>
      </c>
      <c r="AI1259">
        <v>300</v>
      </c>
      <c r="AJ1259">
        <v>40757.699999999997</v>
      </c>
      <c r="AK1259">
        <v>1723.77</v>
      </c>
      <c r="AL1259">
        <v>32</v>
      </c>
      <c r="AM1259">
        <v>38</v>
      </c>
      <c r="AN1259">
        <v>1800.08</v>
      </c>
      <c r="AO1259">
        <v>26849</v>
      </c>
    </row>
    <row r="1260" spans="1:41" x14ac:dyDescent="0.3">
      <c r="A1260" s="68" t="s">
        <v>532</v>
      </c>
      <c r="B1260" s="20">
        <v>1</v>
      </c>
      <c r="C1260" s="20">
        <v>10</v>
      </c>
      <c r="D1260" s="20">
        <v>0.15</v>
      </c>
      <c r="E1260" t="s">
        <v>0</v>
      </c>
      <c r="F1260" t="s">
        <v>3</v>
      </c>
      <c r="G1260" s="39" t="e">
        <f t="shared" si="78"/>
        <v>#VALUE!</v>
      </c>
      <c r="H1260" t="s">
        <v>3</v>
      </c>
      <c r="K1260" t="s">
        <v>3</v>
      </c>
      <c r="L1260" s="57" t="str">
        <f>IF(OR(H_24!$F1260="---",H_24!$F1260="infeas",H_24!$F1260="inf"),"---",(H_24!$F1260/M1260)-1)</f>
        <v>---</v>
      </c>
      <c r="M1260" s="20">
        <f>Model_dem!L1000</f>
        <v>1031</v>
      </c>
      <c r="N1260">
        <f>Model_dem!G1000</f>
        <v>1037</v>
      </c>
      <c r="P1260" t="str">
        <f>IF(OR(H_24!$Q1260&lt;&gt;A1260,R1260&lt;&gt;B1260,S1260&lt;&gt;C1260,T1260&lt;&gt;D1260),"Aqui", " ")</f>
        <v>Aqui</v>
      </c>
      <c r="Q1260" s="65"/>
      <c r="R1260" s="66"/>
      <c r="S1260" s="66"/>
      <c r="T1260" s="66"/>
      <c r="U1260" s="66"/>
      <c r="V1260" s="66"/>
      <c r="W1260" s="66"/>
      <c r="X1260" s="66"/>
      <c r="Y1260" s="66"/>
      <c r="Z1260" s="66"/>
      <c r="AA1260" s="23"/>
      <c r="AE1260" t="s">
        <v>21</v>
      </c>
      <c r="AF1260">
        <v>0</v>
      </c>
      <c r="AG1260">
        <v>0</v>
      </c>
      <c r="AH1260">
        <v>0.1</v>
      </c>
      <c r="AI1260">
        <v>300</v>
      </c>
      <c r="AJ1260">
        <v>40762.6</v>
      </c>
      <c r="AK1260">
        <v>1549.75</v>
      </c>
      <c r="AL1260">
        <v>55</v>
      </c>
      <c r="AM1260">
        <v>63</v>
      </c>
      <c r="AN1260">
        <v>1800.02</v>
      </c>
      <c r="AO1260">
        <v>23935</v>
      </c>
    </row>
    <row r="1261" spans="1:41" x14ac:dyDescent="0.3">
      <c r="A1261" s="65" t="s">
        <v>532</v>
      </c>
      <c r="B1261" s="66">
        <v>1</v>
      </c>
      <c r="C1261" s="66">
        <v>10</v>
      </c>
      <c r="D1261" s="66">
        <v>0.2</v>
      </c>
      <c r="E1261" t="s">
        <v>0</v>
      </c>
      <c r="F1261" t="s">
        <v>3</v>
      </c>
      <c r="G1261" s="39" t="e">
        <f t="shared" si="78"/>
        <v>#VALUE!</v>
      </c>
      <c r="H1261" t="s">
        <v>3</v>
      </c>
      <c r="K1261" t="s">
        <v>3</v>
      </c>
      <c r="L1261" s="57" t="str">
        <f>IF(OR(H_24!$F1261="---",H_24!$F1261="infeas",H_24!$F1261="inf"),"---",(H_24!$F1261/M1261)-1)</f>
        <v>---</v>
      </c>
      <c r="M1261" s="20">
        <f>Model_dem!L1001</f>
        <v>1031</v>
      </c>
      <c r="N1261">
        <f>Model_dem!G1001</f>
        <v>1040</v>
      </c>
      <c r="P1261" t="str">
        <f>IF(OR(H_24!$Q1261&lt;&gt;A1261,R1261&lt;&gt;B1261,S1261&lt;&gt;C1261,T1261&lt;&gt;D1261),"Aqui", " ")</f>
        <v>Aqui</v>
      </c>
      <c r="Q1261" s="68"/>
      <c r="R1261" s="20"/>
      <c r="S1261" s="20"/>
      <c r="T1261" s="20"/>
      <c r="U1261" s="20"/>
      <c r="V1261" s="20"/>
      <c r="W1261" s="20"/>
      <c r="X1261" s="20"/>
      <c r="Y1261" s="20"/>
      <c r="Z1261" s="20"/>
      <c r="AA1261" s="67"/>
      <c r="AE1261" t="s">
        <v>21</v>
      </c>
      <c r="AF1261">
        <v>0</v>
      </c>
      <c r="AG1261">
        <v>0</v>
      </c>
      <c r="AH1261">
        <v>0.15</v>
      </c>
      <c r="AI1261">
        <v>300</v>
      </c>
      <c r="AJ1261">
        <v>40645.9</v>
      </c>
      <c r="AK1261">
        <v>1586.8</v>
      </c>
      <c r="AL1261">
        <v>47</v>
      </c>
      <c r="AM1261">
        <v>58</v>
      </c>
      <c r="AN1261">
        <v>1800</v>
      </c>
      <c r="AO1261">
        <v>26323</v>
      </c>
    </row>
    <row r="1262" spans="1:41" x14ac:dyDescent="0.3">
      <c r="A1262" s="68" t="s">
        <v>532</v>
      </c>
      <c r="B1262" s="20">
        <v>1</v>
      </c>
      <c r="C1262" s="20">
        <v>25</v>
      </c>
      <c r="D1262" s="20">
        <v>0.05</v>
      </c>
      <c r="E1262" t="s">
        <v>0</v>
      </c>
      <c r="F1262" t="s">
        <v>3</v>
      </c>
      <c r="G1262" s="39" t="e">
        <f t="shared" si="78"/>
        <v>#VALUE!</v>
      </c>
      <c r="H1262" t="s">
        <v>3</v>
      </c>
      <c r="K1262" t="s">
        <v>3</v>
      </c>
      <c r="L1262" s="57" t="str">
        <f>IF(OR(H_24!$F1262="---",H_24!$F1262="infeas",H_24!$F1262="inf"),"---",(H_24!$F1262/M1262)-1)</f>
        <v>---</v>
      </c>
      <c r="M1262" s="20">
        <f>Model_dem!L1002</f>
        <v>1031</v>
      </c>
      <c r="N1262">
        <f>Model_dem!G1002</f>
        <v>1037</v>
      </c>
      <c r="P1262" t="str">
        <f>IF(OR(H_24!$Q1262&lt;&gt;A1262,R1262&lt;&gt;B1262,S1262&lt;&gt;C1262,T1262&lt;&gt;D1262),"Aqui", " ")</f>
        <v>Aqui</v>
      </c>
      <c r="Q1262" s="65"/>
      <c r="R1262" s="66"/>
      <c r="S1262" s="66"/>
      <c r="T1262" s="66"/>
      <c r="U1262" s="66"/>
      <c r="V1262" s="66"/>
      <c r="W1262" s="66"/>
      <c r="X1262" s="66"/>
      <c r="Y1262" s="66"/>
      <c r="Z1262" s="66"/>
      <c r="AA1262" s="23"/>
      <c r="AE1262" t="s">
        <v>21</v>
      </c>
      <c r="AF1262">
        <v>0</v>
      </c>
      <c r="AG1262">
        <v>0</v>
      </c>
      <c r="AH1262">
        <v>0.2</v>
      </c>
      <c r="AI1262">
        <v>300</v>
      </c>
      <c r="AJ1262">
        <v>40721.9</v>
      </c>
      <c r="AK1262">
        <v>1059.8599999999999</v>
      </c>
      <c r="AL1262">
        <v>32</v>
      </c>
      <c r="AM1262">
        <v>53</v>
      </c>
      <c r="AN1262">
        <v>1800.03</v>
      </c>
      <c r="AO1262">
        <v>28533</v>
      </c>
    </row>
    <row r="1263" spans="1:41" x14ac:dyDescent="0.3">
      <c r="A1263" s="65" t="s">
        <v>532</v>
      </c>
      <c r="B1263" s="66">
        <v>1</v>
      </c>
      <c r="C1263" s="66">
        <v>25</v>
      </c>
      <c r="D1263" s="66">
        <v>0.1</v>
      </c>
      <c r="E1263" t="s">
        <v>0</v>
      </c>
      <c r="F1263" t="s">
        <v>3</v>
      </c>
      <c r="G1263" s="39" t="e">
        <f t="shared" si="78"/>
        <v>#VALUE!</v>
      </c>
      <c r="H1263" t="s">
        <v>3</v>
      </c>
      <c r="K1263" t="s">
        <v>3</v>
      </c>
      <c r="L1263" s="57" t="str">
        <f>IF(OR(H_24!$F1263="---",H_24!$F1263="infeas",H_24!$F1263="inf"),"---",(H_24!$F1263/M1263)-1)</f>
        <v>---</v>
      </c>
      <c r="M1263" s="20">
        <f>Model_dem!L1003</f>
        <v>1031</v>
      </c>
      <c r="N1263">
        <f>Model_dem!G1003</f>
        <v>1045</v>
      </c>
      <c r="P1263" t="str">
        <f>IF(OR(H_24!$Q1263&lt;&gt;A1263,R1263&lt;&gt;B1263,S1263&lt;&gt;C1263,T1263&lt;&gt;D1263),"Aqui", " ")</f>
        <v>Aqui</v>
      </c>
      <c r="Q1263" s="68"/>
      <c r="R1263" s="20"/>
      <c r="S1263" s="20"/>
      <c r="T1263" s="20"/>
      <c r="U1263" s="20"/>
      <c r="V1263" s="20"/>
      <c r="W1263" s="20"/>
      <c r="X1263" s="20"/>
      <c r="Y1263" s="20"/>
      <c r="Z1263" s="20"/>
      <c r="AA1263" s="67"/>
      <c r="AE1263" t="s">
        <v>21</v>
      </c>
      <c r="AF1263">
        <v>1</v>
      </c>
      <c r="AG1263">
        <v>5</v>
      </c>
      <c r="AH1263">
        <v>0.05</v>
      </c>
      <c r="AI1263">
        <v>300</v>
      </c>
      <c r="AJ1263">
        <v>41157.199999999997</v>
      </c>
      <c r="AK1263">
        <v>1800.26</v>
      </c>
      <c r="AL1263">
        <v>0</v>
      </c>
      <c r="AM1263">
        <v>1</v>
      </c>
      <c r="AN1263">
        <v>1800.4</v>
      </c>
      <c r="AO1263">
        <v>3968</v>
      </c>
    </row>
    <row r="1264" spans="1:41" x14ac:dyDescent="0.3">
      <c r="A1264" s="68" t="s">
        <v>532</v>
      </c>
      <c r="B1264" s="20">
        <v>1</v>
      </c>
      <c r="C1264" s="20">
        <v>25</v>
      </c>
      <c r="D1264" s="20">
        <v>0.15</v>
      </c>
      <c r="E1264" t="s">
        <v>0</v>
      </c>
      <c r="F1264" t="s">
        <v>3</v>
      </c>
      <c r="G1264" s="39" t="e">
        <f t="shared" si="78"/>
        <v>#VALUE!</v>
      </c>
      <c r="H1264" t="s">
        <v>3</v>
      </c>
      <c r="K1264" t="s">
        <v>3</v>
      </c>
      <c r="L1264" s="57" t="str">
        <f>IF(OR(H_24!$F1264="---",H_24!$F1264="infeas",H_24!$F1264="inf"),"---",(H_24!$F1264/M1264)-1)</f>
        <v>---</v>
      </c>
      <c r="M1264" s="20">
        <f>Model_dem!L1004</f>
        <v>1031</v>
      </c>
      <c r="N1264">
        <f>Model_dem!G1004</f>
        <v>1055</v>
      </c>
      <c r="P1264" t="str">
        <f>IF(OR(H_24!$Q1264&lt;&gt;A1264,R1264&lt;&gt;B1264,S1264&lt;&gt;C1264,T1264&lt;&gt;D1264),"Aqui", " ")</f>
        <v>Aqui</v>
      </c>
      <c r="Q1264" s="65"/>
      <c r="R1264" s="66"/>
      <c r="S1264" s="66"/>
      <c r="T1264" s="66"/>
      <c r="U1264" s="66"/>
      <c r="V1264" s="66"/>
      <c r="W1264" s="66"/>
      <c r="X1264" s="66"/>
      <c r="Y1264" s="66"/>
      <c r="Z1264" s="66"/>
      <c r="AA1264" s="23"/>
      <c r="AE1264" t="s">
        <v>21</v>
      </c>
      <c r="AF1264">
        <v>1</v>
      </c>
      <c r="AG1264">
        <v>5</v>
      </c>
      <c r="AH1264">
        <v>0.1</v>
      </c>
      <c r="AI1264">
        <v>300</v>
      </c>
      <c r="AJ1264">
        <v>42048.5</v>
      </c>
      <c r="AK1264">
        <v>1800.34</v>
      </c>
      <c r="AL1264">
        <v>0</v>
      </c>
      <c r="AM1264">
        <v>1</v>
      </c>
      <c r="AN1264">
        <v>1800.97</v>
      </c>
      <c r="AO1264">
        <v>3839</v>
      </c>
    </row>
    <row r="1265" spans="1:41" x14ac:dyDescent="0.3">
      <c r="A1265" s="65" t="s">
        <v>532</v>
      </c>
      <c r="B1265" s="66">
        <v>1</v>
      </c>
      <c r="C1265" s="66">
        <v>25</v>
      </c>
      <c r="D1265" s="66">
        <v>0.2</v>
      </c>
      <c r="E1265" t="s">
        <v>1</v>
      </c>
      <c r="F1265" t="s">
        <v>3</v>
      </c>
      <c r="G1265" s="39" t="e">
        <f t="shared" si="78"/>
        <v>#VALUE!</v>
      </c>
      <c r="H1265" t="s">
        <v>3</v>
      </c>
      <c r="K1265" t="s">
        <v>3</v>
      </c>
      <c r="L1265" s="57" t="str">
        <f>IF(OR(H_24!$F1265="---",H_24!$F1265="infeas",H_24!$F1265="inf"),"---",(H_24!$F1265/M1265)-1)</f>
        <v>---</v>
      </c>
      <c r="M1265" s="20">
        <f>Model_dem!L1005</f>
        <v>1031</v>
      </c>
      <c r="N1265">
        <f>Model_dem!G1005</f>
        <v>1084</v>
      </c>
      <c r="P1265" t="str">
        <f>IF(OR(H_24!$Q1265&lt;&gt;A1265,R1265&lt;&gt;B1265,S1265&lt;&gt;C1265,T1265&lt;&gt;D1265),"Aqui", " ")</f>
        <v>Aqui</v>
      </c>
      <c r="Q1265" s="68"/>
      <c r="R1265" s="20"/>
      <c r="S1265" s="20"/>
      <c r="T1265" s="20"/>
      <c r="U1265" s="20"/>
      <c r="V1265" s="20"/>
      <c r="W1265" s="20"/>
      <c r="X1265" s="20"/>
      <c r="Y1265" s="20"/>
      <c r="Z1265" s="20"/>
      <c r="AA1265" s="67"/>
      <c r="AE1265" t="s">
        <v>21</v>
      </c>
      <c r="AF1265">
        <v>1</v>
      </c>
      <c r="AG1265">
        <v>5</v>
      </c>
      <c r="AH1265">
        <v>0.15</v>
      </c>
      <c r="AI1265">
        <v>300</v>
      </c>
      <c r="AJ1265" t="s">
        <v>511</v>
      </c>
      <c r="AK1265" t="s">
        <v>511</v>
      </c>
      <c r="AL1265" t="s">
        <v>511</v>
      </c>
      <c r="AM1265" t="s">
        <v>511</v>
      </c>
      <c r="AN1265" t="s">
        <v>511</v>
      </c>
    </row>
    <row r="1266" spans="1:41" x14ac:dyDescent="0.3">
      <c r="A1266" s="68" t="s">
        <v>532</v>
      </c>
      <c r="B1266" s="20">
        <v>1</v>
      </c>
      <c r="C1266" s="20">
        <v>50</v>
      </c>
      <c r="D1266" s="20">
        <v>0.05</v>
      </c>
      <c r="E1266" t="s">
        <v>0</v>
      </c>
      <c r="F1266" t="s">
        <v>3</v>
      </c>
      <c r="G1266" s="39" t="e">
        <f t="shared" si="78"/>
        <v>#VALUE!</v>
      </c>
      <c r="H1266" t="s">
        <v>3</v>
      </c>
      <c r="K1266" t="s">
        <v>3</v>
      </c>
      <c r="L1266" s="57" t="str">
        <f>IF(OR(H_24!$F1266="---",H_24!$F1266="infeas",H_24!$F1266="inf"),"---",(H_24!$F1266/M1266)-1)</f>
        <v>---</v>
      </c>
      <c r="M1266" s="20">
        <f>Model_dem!L1006</f>
        <v>1031</v>
      </c>
      <c r="N1266">
        <f>Model_dem!G1006</f>
        <v>1045</v>
      </c>
      <c r="P1266" t="str">
        <f>IF(OR(H_24!$Q1266&lt;&gt;A1266,R1266&lt;&gt;B1266,S1266&lt;&gt;C1266,T1266&lt;&gt;D1266),"Aqui", " ")</f>
        <v>Aqui</v>
      </c>
      <c r="Q1266" s="65"/>
      <c r="R1266" s="66"/>
      <c r="S1266" s="66"/>
      <c r="T1266" s="66"/>
      <c r="U1266" s="66"/>
      <c r="V1266" s="66"/>
      <c r="W1266" s="66"/>
      <c r="X1266" s="66"/>
      <c r="Y1266" s="66"/>
      <c r="Z1266" s="66"/>
      <c r="AA1266" s="23"/>
      <c r="AE1266" t="s">
        <v>21</v>
      </c>
      <c r="AF1266">
        <v>1</v>
      </c>
      <c r="AG1266">
        <v>5</v>
      </c>
      <c r="AH1266">
        <v>0.2</v>
      </c>
      <c r="AI1266">
        <v>300</v>
      </c>
      <c r="AJ1266" t="s">
        <v>511</v>
      </c>
      <c r="AK1266" t="s">
        <v>511</v>
      </c>
      <c r="AL1266" t="s">
        <v>511</v>
      </c>
      <c r="AM1266" t="s">
        <v>511</v>
      </c>
      <c r="AN1266" t="s">
        <v>511</v>
      </c>
    </row>
    <row r="1267" spans="1:41" x14ac:dyDescent="0.3">
      <c r="A1267" s="65" t="s">
        <v>532</v>
      </c>
      <c r="B1267" s="66">
        <v>1</v>
      </c>
      <c r="C1267" s="66">
        <v>50</v>
      </c>
      <c r="D1267" s="66">
        <v>0.1</v>
      </c>
      <c r="E1267" t="s">
        <v>0</v>
      </c>
      <c r="F1267" t="s">
        <v>3</v>
      </c>
      <c r="G1267" s="39" t="e">
        <f t="shared" si="78"/>
        <v>#VALUE!</v>
      </c>
      <c r="H1267" t="s">
        <v>3</v>
      </c>
      <c r="K1267" t="s">
        <v>3</v>
      </c>
      <c r="L1267" s="57" t="str">
        <f>IF(OR(H_24!$F1267="---",H_24!$F1267="infeas",H_24!$F1267="inf"),"---",(H_24!$F1267/M1267)-1)</f>
        <v>---</v>
      </c>
      <c r="M1267" s="20">
        <f>Model_dem!L1007</f>
        <v>1031</v>
      </c>
      <c r="N1267">
        <f>Model_dem!G1007</f>
        <v>1052</v>
      </c>
      <c r="P1267" t="str">
        <f>IF(OR(H_24!$Q1267&lt;&gt;A1267,R1267&lt;&gt;B1267,S1267&lt;&gt;C1267,T1267&lt;&gt;D1267),"Aqui", " ")</f>
        <v>Aqui</v>
      </c>
      <c r="Q1267" s="68"/>
      <c r="R1267" s="20"/>
      <c r="S1267" s="20"/>
      <c r="T1267" s="20"/>
      <c r="U1267" s="20"/>
      <c r="V1267" s="20"/>
      <c r="W1267" s="20"/>
      <c r="X1267" s="20"/>
      <c r="Y1267" s="20"/>
      <c r="Z1267" s="20"/>
      <c r="AA1267" s="67"/>
      <c r="AE1267" t="s">
        <v>21</v>
      </c>
      <c r="AF1267">
        <v>1</v>
      </c>
      <c r="AG1267">
        <v>10</v>
      </c>
      <c r="AH1267">
        <v>0.05</v>
      </c>
      <c r="AI1267">
        <v>300</v>
      </c>
      <c r="AJ1267">
        <v>41537.599999999999</v>
      </c>
      <c r="AK1267">
        <v>1800.08</v>
      </c>
      <c r="AL1267">
        <v>0</v>
      </c>
      <c r="AM1267">
        <v>1</v>
      </c>
      <c r="AN1267">
        <v>1800.76</v>
      </c>
      <c r="AO1267">
        <v>3778</v>
      </c>
    </row>
    <row r="1268" spans="1:41" x14ac:dyDescent="0.3">
      <c r="A1268" s="68" t="s">
        <v>532</v>
      </c>
      <c r="B1268" s="20">
        <v>1</v>
      </c>
      <c r="C1268" s="20">
        <v>50</v>
      </c>
      <c r="D1268" s="20">
        <v>0.15</v>
      </c>
      <c r="E1268" t="s">
        <v>2</v>
      </c>
      <c r="F1268" t="s">
        <v>3</v>
      </c>
      <c r="G1268" s="39" t="str">
        <f t="shared" si="78"/>
        <v>---</v>
      </c>
      <c r="H1268" t="s">
        <v>3</v>
      </c>
      <c r="K1268" t="s">
        <v>3</v>
      </c>
      <c r="L1268" s="57" t="str">
        <f>IF(OR(H_24!$F1268="---",H_24!$F1268="infeas",H_24!$F1268="inf"),"---",(H_24!$F1268/M1268)-1)</f>
        <v>---</v>
      </c>
      <c r="M1268" s="20">
        <f>Model_dem!L1008</f>
        <v>1031</v>
      </c>
      <c r="N1268" t="str">
        <f>Model_dem!G1008</f>
        <v>---</v>
      </c>
      <c r="P1268" t="str">
        <f>IF(OR(H_24!$Q1268&lt;&gt;A1268,R1268&lt;&gt;B1268,S1268&lt;&gt;C1268,T1268&lt;&gt;D1268),"Aqui", " ")</f>
        <v>Aqui</v>
      </c>
      <c r="Q1268" s="65"/>
      <c r="R1268" s="66"/>
      <c r="S1268" s="66"/>
      <c r="T1268" s="66"/>
      <c r="U1268" s="66"/>
      <c r="V1268" s="66"/>
      <c r="W1268" s="66"/>
      <c r="X1268" s="66"/>
      <c r="Y1268" s="66"/>
      <c r="Z1268" s="66"/>
      <c r="AA1268" s="23"/>
      <c r="AE1268" t="s">
        <v>21</v>
      </c>
      <c r="AF1268">
        <v>1</v>
      </c>
      <c r="AG1268">
        <v>10</v>
      </c>
      <c r="AH1268">
        <v>0.1</v>
      </c>
      <c r="AI1268">
        <v>300</v>
      </c>
      <c r="AJ1268">
        <v>42065.1</v>
      </c>
      <c r="AK1268">
        <v>1800.07</v>
      </c>
      <c r="AL1268">
        <v>0</v>
      </c>
      <c r="AM1268">
        <v>1</v>
      </c>
      <c r="AN1268">
        <v>1801.14</v>
      </c>
      <c r="AO1268">
        <v>3119</v>
      </c>
    </row>
    <row r="1269" spans="1:41" x14ac:dyDescent="0.3">
      <c r="A1269" s="65" t="s">
        <v>532</v>
      </c>
      <c r="B1269" s="66">
        <v>1</v>
      </c>
      <c r="C1269" s="66">
        <v>50</v>
      </c>
      <c r="D1269" s="66">
        <v>0.2</v>
      </c>
      <c r="E1269" t="s">
        <v>2</v>
      </c>
      <c r="F1269" t="s">
        <v>3</v>
      </c>
      <c r="G1269" s="39" t="str">
        <f t="shared" si="78"/>
        <v>---</v>
      </c>
      <c r="H1269" t="s">
        <v>3</v>
      </c>
      <c r="K1269" t="s">
        <v>3</v>
      </c>
      <c r="L1269" s="57" t="str">
        <f>IF(OR(H_24!$F1269="---",H_24!$F1269="infeas",H_24!$F1269="inf"),"---",(H_24!$F1269/M1269)-1)</f>
        <v>---</v>
      </c>
      <c r="M1269" s="20">
        <f>Model_dem!L1009</f>
        <v>1031</v>
      </c>
      <c r="N1269" t="str">
        <f>Model_dem!G1009</f>
        <v>---</v>
      </c>
      <c r="P1269" t="str">
        <f>IF(OR(H_24!$Q1269&lt;&gt;A1269,R1269&lt;&gt;B1269,S1269&lt;&gt;C1269,T1269&lt;&gt;D1269),"Aqui", " ")</f>
        <v>Aqui</v>
      </c>
      <c r="Q1269" s="68"/>
      <c r="R1269" s="20"/>
      <c r="S1269" s="20"/>
      <c r="T1269" s="20"/>
      <c r="U1269" s="20"/>
      <c r="V1269" s="20"/>
      <c r="W1269" s="20"/>
      <c r="X1269" s="20"/>
      <c r="Y1269" s="20"/>
      <c r="Z1269" s="20"/>
      <c r="AA1269" s="67"/>
      <c r="AE1269" t="s">
        <v>21</v>
      </c>
      <c r="AF1269">
        <v>1</v>
      </c>
      <c r="AG1269">
        <v>10</v>
      </c>
      <c r="AH1269">
        <v>0.15</v>
      </c>
      <c r="AI1269">
        <v>300</v>
      </c>
      <c r="AJ1269" t="s">
        <v>511</v>
      </c>
      <c r="AK1269" t="s">
        <v>511</v>
      </c>
      <c r="AL1269" t="s">
        <v>511</v>
      </c>
      <c r="AM1269" t="s">
        <v>511</v>
      </c>
      <c r="AN1269" t="s">
        <v>511</v>
      </c>
    </row>
    <row r="1270" spans="1:41" x14ac:dyDescent="0.3">
      <c r="A1270" s="68" t="s">
        <v>532</v>
      </c>
      <c r="B1270" s="20">
        <v>2</v>
      </c>
      <c r="C1270" s="20">
        <v>5</v>
      </c>
      <c r="D1270" s="20">
        <v>0.05</v>
      </c>
      <c r="E1270" t="s">
        <v>0</v>
      </c>
      <c r="F1270" t="s">
        <v>3</v>
      </c>
      <c r="G1270" s="39" t="e">
        <f t="shared" si="78"/>
        <v>#VALUE!</v>
      </c>
      <c r="H1270" t="s">
        <v>3</v>
      </c>
      <c r="K1270" t="s">
        <v>3</v>
      </c>
      <c r="L1270" s="57" t="str">
        <f>IF(OR(H_24!$F1270="---",H_24!$F1270="infeas",H_24!$F1270="inf"),"---",(H_24!$F1270/M1270)-1)</f>
        <v>---</v>
      </c>
      <c r="M1270" s="20">
        <f>Model_dem!L1010</f>
        <v>1031</v>
      </c>
      <c r="N1270">
        <f>Model_dem!G1010</f>
        <v>1034</v>
      </c>
      <c r="P1270" t="str">
        <f>IF(OR(H_24!$Q1270&lt;&gt;A1270,R1270&lt;&gt;B1270,S1270&lt;&gt;C1270,T1270&lt;&gt;D1270),"Aqui", " ")</f>
        <v>Aqui</v>
      </c>
      <c r="Q1270" s="65"/>
      <c r="R1270" s="66"/>
      <c r="S1270" s="66"/>
      <c r="T1270" s="66"/>
      <c r="U1270" s="66"/>
      <c r="V1270" s="66"/>
      <c r="W1270" s="66"/>
      <c r="X1270" s="66"/>
      <c r="Y1270" s="66"/>
      <c r="Z1270" s="66"/>
      <c r="AA1270" s="23"/>
      <c r="AE1270" t="s">
        <v>21</v>
      </c>
      <c r="AF1270">
        <v>1</v>
      </c>
      <c r="AG1270">
        <v>10</v>
      </c>
      <c r="AH1270">
        <v>0.2</v>
      </c>
      <c r="AI1270">
        <v>300</v>
      </c>
      <c r="AJ1270" t="s">
        <v>511</v>
      </c>
      <c r="AK1270" t="s">
        <v>511</v>
      </c>
      <c r="AL1270" t="s">
        <v>511</v>
      </c>
      <c r="AM1270" t="s">
        <v>511</v>
      </c>
      <c r="AN1270" t="s">
        <v>511</v>
      </c>
    </row>
    <row r="1271" spans="1:41" x14ac:dyDescent="0.3">
      <c r="A1271" s="65" t="s">
        <v>532</v>
      </c>
      <c r="B1271" s="66">
        <v>2</v>
      </c>
      <c r="C1271" s="66">
        <v>5</v>
      </c>
      <c r="D1271" s="66">
        <v>0.1</v>
      </c>
      <c r="E1271" t="s">
        <v>0</v>
      </c>
      <c r="F1271" t="s">
        <v>3</v>
      </c>
      <c r="G1271" s="39" t="e">
        <f t="shared" si="78"/>
        <v>#VALUE!</v>
      </c>
      <c r="H1271" t="s">
        <v>3</v>
      </c>
      <c r="K1271" t="s">
        <v>3</v>
      </c>
      <c r="L1271" s="57" t="str">
        <f>IF(OR(H_24!$F1271="---",H_24!$F1271="infeas",H_24!$F1271="inf"),"---",(H_24!$F1271/M1271)-1)</f>
        <v>---</v>
      </c>
      <c r="M1271" s="20">
        <f>Model_dem!L1011</f>
        <v>1031</v>
      </c>
      <c r="N1271">
        <f>Model_dem!G1011</f>
        <v>1040</v>
      </c>
      <c r="P1271" t="str">
        <f>IF(OR(H_24!$Q1271&lt;&gt;A1271,R1271&lt;&gt;B1271,S1271&lt;&gt;C1271,T1271&lt;&gt;D1271),"Aqui", " ")</f>
        <v>Aqui</v>
      </c>
      <c r="Q1271" s="68"/>
      <c r="R1271" s="20"/>
      <c r="S1271" s="20"/>
      <c r="T1271" s="20"/>
      <c r="U1271" s="20"/>
      <c r="V1271" s="20"/>
      <c r="W1271" s="20"/>
      <c r="X1271" s="20"/>
      <c r="Y1271" s="20"/>
      <c r="Z1271" s="20"/>
      <c r="AA1271" s="67"/>
      <c r="AE1271" t="s">
        <v>21</v>
      </c>
      <c r="AF1271">
        <v>1</v>
      </c>
      <c r="AG1271">
        <v>25</v>
      </c>
      <c r="AH1271">
        <v>0.05</v>
      </c>
      <c r="AI1271">
        <v>300</v>
      </c>
      <c r="AJ1271">
        <v>42594.6</v>
      </c>
      <c r="AK1271">
        <v>1800.17</v>
      </c>
      <c r="AL1271">
        <v>0</v>
      </c>
      <c r="AM1271">
        <v>1</v>
      </c>
      <c r="AN1271">
        <v>1800.27</v>
      </c>
      <c r="AO1271">
        <v>1951</v>
      </c>
    </row>
    <row r="1272" spans="1:41" x14ac:dyDescent="0.3">
      <c r="A1272" s="68" t="s">
        <v>532</v>
      </c>
      <c r="B1272" s="20">
        <v>2</v>
      </c>
      <c r="C1272" s="20">
        <v>5</v>
      </c>
      <c r="D1272" s="20">
        <v>0.15</v>
      </c>
      <c r="E1272" t="s">
        <v>0</v>
      </c>
      <c r="F1272" t="s">
        <v>3</v>
      </c>
      <c r="G1272" s="39" t="e">
        <f t="shared" si="78"/>
        <v>#VALUE!</v>
      </c>
      <c r="H1272" t="s">
        <v>3</v>
      </c>
      <c r="K1272" t="s">
        <v>3</v>
      </c>
      <c r="L1272" s="57" t="str">
        <f>IF(OR(H_24!$F1272="---",H_24!$F1272="infeas",H_24!$F1272="inf"),"---",(H_24!$F1272/M1272)-1)</f>
        <v>---</v>
      </c>
      <c r="M1272" s="20">
        <f>Model_dem!L1012</f>
        <v>1031</v>
      </c>
      <c r="N1272">
        <f>Model_dem!G1012</f>
        <v>1041</v>
      </c>
      <c r="P1272" t="str">
        <f>IF(OR(H_24!$Q1272&lt;&gt;A1272,R1272&lt;&gt;B1272,S1272&lt;&gt;C1272,T1272&lt;&gt;D1272),"Aqui", " ")</f>
        <v>Aqui</v>
      </c>
      <c r="Q1272" s="65"/>
      <c r="R1272" s="66"/>
      <c r="S1272" s="66"/>
      <c r="T1272" s="66"/>
      <c r="U1272" s="66"/>
      <c r="V1272" s="66"/>
      <c r="W1272" s="66"/>
      <c r="X1272" s="66"/>
      <c r="Y1272" s="66"/>
      <c r="Z1272" s="66"/>
      <c r="AA1272" s="23"/>
      <c r="AE1272" t="s">
        <v>21</v>
      </c>
      <c r="AF1272">
        <v>1</v>
      </c>
      <c r="AG1272">
        <v>25</v>
      </c>
      <c r="AH1272">
        <v>0.1</v>
      </c>
      <c r="AI1272">
        <v>300</v>
      </c>
      <c r="AJ1272">
        <v>44850.5</v>
      </c>
      <c r="AK1272">
        <v>1800.27</v>
      </c>
      <c r="AL1272">
        <v>0</v>
      </c>
      <c r="AM1272">
        <v>1</v>
      </c>
      <c r="AN1272">
        <v>1800.87</v>
      </c>
      <c r="AO1272">
        <v>1165</v>
      </c>
    </row>
    <row r="1273" spans="1:41" x14ac:dyDescent="0.3">
      <c r="A1273" s="65" t="s">
        <v>532</v>
      </c>
      <c r="B1273" s="66">
        <v>2</v>
      </c>
      <c r="C1273" s="66">
        <v>5</v>
      </c>
      <c r="D1273" s="66">
        <v>0.2</v>
      </c>
      <c r="E1273" t="s">
        <v>0</v>
      </c>
      <c r="F1273" t="s">
        <v>3</v>
      </c>
      <c r="G1273" s="39" t="e">
        <f t="shared" si="78"/>
        <v>#VALUE!</v>
      </c>
      <c r="H1273" t="s">
        <v>3</v>
      </c>
      <c r="K1273" t="s">
        <v>3</v>
      </c>
      <c r="L1273" s="57" t="str">
        <f>IF(OR(H_24!$F1273="---",H_24!$F1273="infeas",H_24!$F1273="inf"),"---",(H_24!$F1273/M1273)-1)</f>
        <v>---</v>
      </c>
      <c r="M1273" s="20">
        <f>Model_dem!L1013</f>
        <v>1031</v>
      </c>
      <c r="N1273">
        <f>Model_dem!G1013</f>
        <v>1041</v>
      </c>
      <c r="P1273" t="str">
        <f>IF(OR(H_24!$Q1273&lt;&gt;A1273,R1273&lt;&gt;B1273,S1273&lt;&gt;C1273,T1273&lt;&gt;D1273),"Aqui", " ")</f>
        <v>Aqui</v>
      </c>
      <c r="Q1273" s="68"/>
      <c r="R1273" s="20"/>
      <c r="S1273" s="20"/>
      <c r="T1273" s="20"/>
      <c r="U1273" s="20"/>
      <c r="V1273" s="20"/>
      <c r="W1273" s="20"/>
      <c r="X1273" s="20"/>
      <c r="Y1273" s="20"/>
      <c r="Z1273" s="20"/>
      <c r="AA1273" s="67"/>
      <c r="AE1273" t="s">
        <v>21</v>
      </c>
      <c r="AF1273">
        <v>1</v>
      </c>
      <c r="AG1273">
        <v>25</v>
      </c>
      <c r="AH1273">
        <v>0.15</v>
      </c>
      <c r="AI1273">
        <v>300</v>
      </c>
      <c r="AJ1273" t="s">
        <v>511</v>
      </c>
      <c r="AK1273" t="s">
        <v>511</v>
      </c>
      <c r="AL1273" t="s">
        <v>511</v>
      </c>
      <c r="AM1273" t="s">
        <v>511</v>
      </c>
      <c r="AN1273" t="s">
        <v>511</v>
      </c>
    </row>
    <row r="1274" spans="1:41" x14ac:dyDescent="0.3">
      <c r="A1274" s="68" t="s">
        <v>532</v>
      </c>
      <c r="B1274" s="20">
        <v>2</v>
      </c>
      <c r="C1274" s="20">
        <v>10</v>
      </c>
      <c r="D1274" s="20">
        <v>0.05</v>
      </c>
      <c r="E1274" t="s">
        <v>0</v>
      </c>
      <c r="F1274" t="s">
        <v>3</v>
      </c>
      <c r="G1274" s="39" t="e">
        <f t="shared" si="78"/>
        <v>#VALUE!</v>
      </c>
      <c r="H1274" t="s">
        <v>3</v>
      </c>
      <c r="K1274" t="s">
        <v>3</v>
      </c>
      <c r="L1274" s="57" t="str">
        <f>IF(OR(H_24!$F1274="---",H_24!$F1274="infeas",H_24!$F1274="inf"),"---",(H_24!$F1274/M1274)-1)</f>
        <v>---</v>
      </c>
      <c r="M1274" s="20">
        <f>Model_dem!L1014</f>
        <v>1031</v>
      </c>
      <c r="N1274">
        <f>Model_dem!G1014</f>
        <v>1040</v>
      </c>
      <c r="P1274" t="str">
        <f>IF(OR(H_24!$Q1274&lt;&gt;A1274,R1274&lt;&gt;B1274,S1274&lt;&gt;C1274,T1274&lt;&gt;D1274),"Aqui", " ")</f>
        <v>Aqui</v>
      </c>
      <c r="Q1274" s="65"/>
      <c r="R1274" s="66"/>
      <c r="S1274" s="66"/>
      <c r="T1274" s="66"/>
      <c r="U1274" s="66"/>
      <c r="V1274" s="66"/>
      <c r="W1274" s="66"/>
      <c r="X1274" s="66"/>
      <c r="Y1274" s="66"/>
      <c r="Z1274" s="66"/>
      <c r="AA1274" s="23"/>
      <c r="AE1274" t="s">
        <v>21</v>
      </c>
      <c r="AF1274">
        <v>1</v>
      </c>
      <c r="AG1274">
        <v>25</v>
      </c>
      <c r="AH1274">
        <v>0.2</v>
      </c>
      <c r="AI1274">
        <v>300</v>
      </c>
      <c r="AJ1274" t="s">
        <v>511</v>
      </c>
      <c r="AK1274" t="s">
        <v>511</v>
      </c>
      <c r="AL1274" t="s">
        <v>511</v>
      </c>
      <c r="AM1274" t="s">
        <v>511</v>
      </c>
      <c r="AN1274" t="s">
        <v>511</v>
      </c>
    </row>
    <row r="1275" spans="1:41" x14ac:dyDescent="0.3">
      <c r="A1275" s="65" t="s">
        <v>532</v>
      </c>
      <c r="B1275" s="66">
        <v>2</v>
      </c>
      <c r="C1275" s="66">
        <v>10</v>
      </c>
      <c r="D1275" s="66">
        <v>0.1</v>
      </c>
      <c r="E1275" t="s">
        <v>0</v>
      </c>
      <c r="F1275" t="s">
        <v>3</v>
      </c>
      <c r="G1275" s="39" t="e">
        <f t="shared" si="78"/>
        <v>#VALUE!</v>
      </c>
      <c r="H1275" t="s">
        <v>3</v>
      </c>
      <c r="K1275" t="s">
        <v>3</v>
      </c>
      <c r="L1275" s="57" t="str">
        <f>IF(OR(H_24!$F1275="---",H_24!$F1275="infeas",H_24!$F1275="inf"),"---",(H_24!$F1275/M1275)-1)</f>
        <v>---</v>
      </c>
      <c r="M1275" s="20">
        <f>Model_dem!L1015</f>
        <v>1031</v>
      </c>
      <c r="N1275">
        <f>Model_dem!G1015</f>
        <v>1041</v>
      </c>
      <c r="P1275" t="str">
        <f>IF(OR(H_24!$Q1275&lt;&gt;A1275,R1275&lt;&gt;B1275,S1275&lt;&gt;C1275,T1275&lt;&gt;D1275),"Aqui", " ")</f>
        <v>Aqui</v>
      </c>
      <c r="Q1275" s="68"/>
      <c r="R1275" s="20"/>
      <c r="S1275" s="20"/>
      <c r="T1275" s="20"/>
      <c r="U1275" s="20"/>
      <c r="V1275" s="20"/>
      <c r="W1275" s="20"/>
      <c r="X1275" s="20"/>
      <c r="Y1275" s="20"/>
      <c r="Z1275" s="20"/>
      <c r="AA1275" s="67"/>
      <c r="AE1275" t="s">
        <v>21</v>
      </c>
      <c r="AF1275">
        <v>1</v>
      </c>
      <c r="AG1275">
        <v>50</v>
      </c>
      <c r="AH1275">
        <v>0.05</v>
      </c>
      <c r="AI1275">
        <v>300</v>
      </c>
      <c r="AJ1275">
        <v>42713.8</v>
      </c>
      <c r="AK1275">
        <v>1800.35</v>
      </c>
      <c r="AL1275">
        <v>0</v>
      </c>
      <c r="AM1275">
        <v>1</v>
      </c>
      <c r="AN1275">
        <v>1800.35</v>
      </c>
      <c r="AO1275">
        <v>2347</v>
      </c>
    </row>
    <row r="1276" spans="1:41" x14ac:dyDescent="0.3">
      <c r="A1276" s="68" t="s">
        <v>532</v>
      </c>
      <c r="B1276" s="20">
        <v>2</v>
      </c>
      <c r="C1276" s="20">
        <v>10</v>
      </c>
      <c r="D1276" s="20">
        <v>0.15</v>
      </c>
      <c r="E1276" t="s">
        <v>0</v>
      </c>
      <c r="F1276" t="s">
        <v>3</v>
      </c>
      <c r="G1276" s="39" t="e">
        <f t="shared" si="78"/>
        <v>#VALUE!</v>
      </c>
      <c r="H1276" t="s">
        <v>3</v>
      </c>
      <c r="K1276" t="s">
        <v>3</v>
      </c>
      <c r="L1276" s="57" t="str">
        <f>IF(OR(H_24!$F1276="---",H_24!$F1276="infeas",H_24!$F1276="inf"),"---",(H_24!$F1276/M1276)-1)</f>
        <v>---</v>
      </c>
      <c r="M1276" s="20">
        <f>Model_dem!L1016</f>
        <v>1031</v>
      </c>
      <c r="N1276">
        <f>Model_dem!G1016</f>
        <v>1050</v>
      </c>
      <c r="P1276" t="str">
        <f>IF(OR(H_24!$Q1276&lt;&gt;A1276,R1276&lt;&gt;B1276,S1276&lt;&gt;C1276,T1276&lt;&gt;D1276),"Aqui", " ")</f>
        <v>Aqui</v>
      </c>
      <c r="Q1276" s="65"/>
      <c r="R1276" s="66"/>
      <c r="S1276" s="66"/>
      <c r="T1276" s="66"/>
      <c r="U1276" s="66"/>
      <c r="V1276" s="66"/>
      <c r="W1276" s="66"/>
      <c r="X1276" s="66"/>
      <c r="Y1276" s="66"/>
      <c r="Z1276" s="66"/>
      <c r="AA1276" s="23"/>
      <c r="AE1276" t="s">
        <v>21</v>
      </c>
      <c r="AF1276">
        <v>1</v>
      </c>
      <c r="AG1276">
        <v>50</v>
      </c>
      <c r="AH1276">
        <v>0.1</v>
      </c>
      <c r="AI1276">
        <v>300</v>
      </c>
      <c r="AJ1276">
        <v>44087.199999999997</v>
      </c>
      <c r="AK1276">
        <v>1800.08</v>
      </c>
      <c r="AL1276">
        <v>0</v>
      </c>
      <c r="AM1276">
        <v>1</v>
      </c>
      <c r="AN1276">
        <v>1800.16</v>
      </c>
      <c r="AO1276">
        <v>1720</v>
      </c>
    </row>
    <row r="1277" spans="1:41" x14ac:dyDescent="0.3">
      <c r="A1277" s="65" t="s">
        <v>532</v>
      </c>
      <c r="B1277" s="66">
        <v>2</v>
      </c>
      <c r="C1277" s="66">
        <v>10</v>
      </c>
      <c r="D1277" s="66">
        <v>0.2</v>
      </c>
      <c r="E1277" t="s">
        <v>0</v>
      </c>
      <c r="F1277" t="s">
        <v>3</v>
      </c>
      <c r="G1277" s="39" t="e">
        <f t="shared" si="78"/>
        <v>#VALUE!</v>
      </c>
      <c r="H1277" t="s">
        <v>3</v>
      </c>
      <c r="K1277" t="s">
        <v>3</v>
      </c>
      <c r="L1277" s="57" t="str">
        <f>IF(OR(H_24!$F1277="---",H_24!$F1277="infeas",H_24!$F1277="inf"),"---",(H_24!$F1277/M1277)-1)</f>
        <v>---</v>
      </c>
      <c r="M1277" s="20">
        <f>Model_dem!L1017</f>
        <v>1031</v>
      </c>
      <c r="N1277">
        <f>Model_dem!G1017</f>
        <v>1055</v>
      </c>
      <c r="P1277" t="str">
        <f>IF(OR(H_24!$Q1277&lt;&gt;A1277,R1277&lt;&gt;B1277,S1277&lt;&gt;C1277,T1277&lt;&gt;D1277),"Aqui", " ")</f>
        <v>Aqui</v>
      </c>
      <c r="Q1277" s="68"/>
      <c r="R1277" s="20"/>
      <c r="S1277" s="20"/>
      <c r="T1277" s="20"/>
      <c r="U1277" s="20"/>
      <c r="V1277" s="20"/>
      <c r="W1277" s="20"/>
      <c r="X1277" s="20"/>
      <c r="Y1277" s="20"/>
      <c r="Z1277" s="20"/>
      <c r="AA1277" s="67"/>
      <c r="AE1277" t="s">
        <v>21</v>
      </c>
      <c r="AF1277">
        <v>1</v>
      </c>
      <c r="AG1277">
        <v>50</v>
      </c>
      <c r="AH1277">
        <v>0.15</v>
      </c>
      <c r="AI1277">
        <v>300</v>
      </c>
      <c r="AJ1277" t="s">
        <v>511</v>
      </c>
      <c r="AK1277" t="s">
        <v>511</v>
      </c>
      <c r="AL1277" t="s">
        <v>511</v>
      </c>
      <c r="AM1277" t="s">
        <v>511</v>
      </c>
      <c r="AN1277" t="s">
        <v>511</v>
      </c>
    </row>
    <row r="1278" spans="1:41" x14ac:dyDescent="0.3">
      <c r="A1278" s="68" t="s">
        <v>532</v>
      </c>
      <c r="B1278" s="20">
        <v>2</v>
      </c>
      <c r="C1278" s="20">
        <v>25</v>
      </c>
      <c r="D1278" s="20">
        <v>0.05</v>
      </c>
      <c r="E1278" t="s">
        <v>0</v>
      </c>
      <c r="F1278" t="s">
        <v>3</v>
      </c>
      <c r="G1278" s="39" t="e">
        <f t="shared" si="78"/>
        <v>#VALUE!</v>
      </c>
      <c r="H1278" t="s">
        <v>3</v>
      </c>
      <c r="K1278" t="s">
        <v>3</v>
      </c>
      <c r="L1278" s="57" t="str">
        <f>IF(OR(H_24!$F1278="---",H_24!$F1278="infeas",H_24!$F1278="inf"),"---",(H_24!$F1278/M1278)-1)</f>
        <v>---</v>
      </c>
      <c r="M1278" s="20">
        <f>Model_dem!L1018</f>
        <v>1031</v>
      </c>
      <c r="N1278">
        <f>Model_dem!G1018</f>
        <v>1040</v>
      </c>
      <c r="P1278" t="str">
        <f>IF(OR(H_24!$Q1278&lt;&gt;A1278,R1278&lt;&gt;B1278,S1278&lt;&gt;C1278,T1278&lt;&gt;D1278),"Aqui", " ")</f>
        <v>Aqui</v>
      </c>
      <c r="Q1278" s="65"/>
      <c r="R1278" s="66"/>
      <c r="S1278" s="66"/>
      <c r="T1278" s="66"/>
      <c r="U1278" s="66"/>
      <c r="V1278" s="66"/>
      <c r="W1278" s="66"/>
      <c r="X1278" s="66"/>
      <c r="Y1278" s="66"/>
      <c r="Z1278" s="66"/>
      <c r="AA1278" s="23"/>
      <c r="AE1278" t="s">
        <v>21</v>
      </c>
      <c r="AF1278">
        <v>1</v>
      </c>
      <c r="AG1278">
        <v>50</v>
      </c>
      <c r="AH1278">
        <v>0.2</v>
      </c>
      <c r="AI1278">
        <v>300</v>
      </c>
      <c r="AJ1278" t="s">
        <v>511</v>
      </c>
      <c r="AK1278" t="s">
        <v>511</v>
      </c>
      <c r="AL1278" t="s">
        <v>511</v>
      </c>
      <c r="AM1278" t="s">
        <v>511</v>
      </c>
      <c r="AN1278" t="s">
        <v>511</v>
      </c>
    </row>
    <row r="1279" spans="1:41" x14ac:dyDescent="0.3">
      <c r="A1279" s="65" t="s">
        <v>532</v>
      </c>
      <c r="B1279" s="66">
        <v>2</v>
      </c>
      <c r="C1279" s="66">
        <v>25</v>
      </c>
      <c r="D1279" s="66">
        <v>0.1</v>
      </c>
      <c r="E1279" t="s">
        <v>0</v>
      </c>
      <c r="F1279" t="s">
        <v>3</v>
      </c>
      <c r="G1279" s="39" t="e">
        <f t="shared" si="78"/>
        <v>#VALUE!</v>
      </c>
      <c r="H1279" t="s">
        <v>3</v>
      </c>
      <c r="K1279" t="s">
        <v>3</v>
      </c>
      <c r="L1279" s="57" t="str">
        <f>IF(OR(H_24!$F1279="---",H_24!$F1279="infeas",H_24!$F1279="inf"),"---",(H_24!$F1279/M1279)-1)</f>
        <v>---</v>
      </c>
      <c r="M1279" s="20">
        <f>Model_dem!L1019</f>
        <v>1031</v>
      </c>
      <c r="N1279">
        <f>Model_dem!G1019</f>
        <v>1055</v>
      </c>
      <c r="P1279" t="str">
        <f>IF(OR(H_24!$Q1279&lt;&gt;A1279,R1279&lt;&gt;B1279,S1279&lt;&gt;C1279,T1279&lt;&gt;D1279),"Aqui", " ")</f>
        <v>Aqui</v>
      </c>
      <c r="Q1279" s="68"/>
      <c r="R1279" s="20"/>
      <c r="S1279" s="20"/>
      <c r="T1279" s="20"/>
      <c r="U1279" s="20"/>
      <c r="V1279" s="20"/>
      <c r="W1279" s="20"/>
      <c r="X1279" s="20"/>
      <c r="Y1279" s="20"/>
      <c r="Z1279" s="20"/>
      <c r="AA1279" s="67"/>
      <c r="AE1279" t="s">
        <v>21</v>
      </c>
      <c r="AF1279">
        <v>2</v>
      </c>
      <c r="AG1279">
        <v>5</v>
      </c>
      <c r="AH1279">
        <v>0.05</v>
      </c>
      <c r="AI1279">
        <v>300</v>
      </c>
      <c r="AJ1279">
        <v>41132.400000000001</v>
      </c>
      <c r="AK1279">
        <v>1800.32</v>
      </c>
      <c r="AL1279">
        <v>0</v>
      </c>
      <c r="AM1279">
        <v>1</v>
      </c>
      <c r="AN1279">
        <v>1800.32</v>
      </c>
      <c r="AO1279">
        <v>3165</v>
      </c>
    </row>
    <row r="1280" spans="1:41" x14ac:dyDescent="0.3">
      <c r="A1280" s="68" t="s">
        <v>532</v>
      </c>
      <c r="B1280" s="20">
        <v>2</v>
      </c>
      <c r="C1280" s="20">
        <v>25</v>
      </c>
      <c r="D1280" s="20">
        <v>0.15</v>
      </c>
      <c r="E1280" t="s">
        <v>2</v>
      </c>
      <c r="F1280" t="s">
        <v>3</v>
      </c>
      <c r="G1280" s="39" t="str">
        <f t="shared" si="78"/>
        <v>---</v>
      </c>
      <c r="H1280" t="s">
        <v>3</v>
      </c>
      <c r="K1280" t="s">
        <v>3</v>
      </c>
      <c r="L1280" s="57" t="str">
        <f>IF(OR(H_24!$F1280="---",H_24!$F1280="infeas",H_24!$F1280="inf"),"---",(H_24!$F1280/M1280)-1)</f>
        <v>---</v>
      </c>
      <c r="M1280" s="20">
        <f>Model_dem!L1020</f>
        <v>1031</v>
      </c>
      <c r="N1280" t="str">
        <f>Model_dem!G1020</f>
        <v>---</v>
      </c>
      <c r="P1280" t="str">
        <f>IF(OR(H_24!$Q1280&lt;&gt;A1280,R1280&lt;&gt;B1280,S1280&lt;&gt;C1280,T1280&lt;&gt;D1280),"Aqui", " ")</f>
        <v>Aqui</v>
      </c>
      <c r="Q1280" s="65"/>
      <c r="R1280" s="66"/>
      <c r="S1280" s="66"/>
      <c r="T1280" s="66"/>
      <c r="U1280" s="66"/>
      <c r="V1280" s="66"/>
      <c r="W1280" s="66"/>
      <c r="X1280" s="66"/>
      <c r="Y1280" s="66"/>
      <c r="Z1280" s="66"/>
      <c r="AA1280" s="23"/>
      <c r="AE1280" t="s">
        <v>21</v>
      </c>
      <c r="AF1280">
        <v>2</v>
      </c>
      <c r="AG1280">
        <v>5</v>
      </c>
      <c r="AH1280">
        <v>0.1</v>
      </c>
      <c r="AI1280">
        <v>300</v>
      </c>
      <c r="AJ1280">
        <v>42112.6</v>
      </c>
      <c r="AK1280">
        <v>1800.74</v>
      </c>
      <c r="AL1280">
        <v>0</v>
      </c>
      <c r="AM1280">
        <v>1</v>
      </c>
      <c r="AN1280">
        <v>1801.21</v>
      </c>
      <c r="AO1280">
        <v>2752</v>
      </c>
    </row>
    <row r="1281" spans="1:41" x14ac:dyDescent="0.3">
      <c r="A1281" s="65" t="s">
        <v>532</v>
      </c>
      <c r="B1281" s="66">
        <v>2</v>
      </c>
      <c r="C1281" s="66">
        <v>25</v>
      </c>
      <c r="D1281" s="66">
        <v>0.2</v>
      </c>
      <c r="E1281" t="s">
        <v>2</v>
      </c>
      <c r="F1281" t="s">
        <v>3</v>
      </c>
      <c r="G1281" s="39" t="str">
        <f t="shared" si="78"/>
        <v>---</v>
      </c>
      <c r="H1281" t="s">
        <v>3</v>
      </c>
      <c r="K1281" t="s">
        <v>3</v>
      </c>
      <c r="L1281" s="57" t="str">
        <f>IF(OR(H_24!$F1281="---",H_24!$F1281="infeas",H_24!$F1281="inf"),"---",(H_24!$F1281/M1281)-1)</f>
        <v>---</v>
      </c>
      <c r="M1281" s="20">
        <f>Model_dem!L1021</f>
        <v>1031</v>
      </c>
      <c r="N1281" t="str">
        <f>Model_dem!G1021</f>
        <v>---</v>
      </c>
      <c r="P1281" t="str">
        <f>IF(OR(H_24!$Q1281&lt;&gt;A1281,R1281&lt;&gt;B1281,S1281&lt;&gt;C1281,T1281&lt;&gt;D1281),"Aqui", " ")</f>
        <v>Aqui</v>
      </c>
      <c r="Q1281" s="68"/>
      <c r="R1281" s="20"/>
      <c r="S1281" s="20"/>
      <c r="T1281" s="20"/>
      <c r="U1281" s="20"/>
      <c r="V1281" s="20"/>
      <c r="W1281" s="20"/>
      <c r="X1281" s="20"/>
      <c r="Y1281" s="20"/>
      <c r="Z1281" s="20"/>
      <c r="AA1281" s="67"/>
      <c r="AE1281" t="s">
        <v>21</v>
      </c>
      <c r="AF1281">
        <v>2</v>
      </c>
      <c r="AG1281">
        <v>5</v>
      </c>
      <c r="AH1281">
        <v>0.15</v>
      </c>
      <c r="AI1281">
        <v>300</v>
      </c>
      <c r="AJ1281">
        <v>42106.5</v>
      </c>
      <c r="AK1281">
        <v>1800.49</v>
      </c>
      <c r="AL1281">
        <v>0</v>
      </c>
      <c r="AM1281">
        <v>1</v>
      </c>
      <c r="AN1281">
        <v>1800.49</v>
      </c>
      <c r="AO1281">
        <v>2643</v>
      </c>
    </row>
    <row r="1282" spans="1:41" x14ac:dyDescent="0.3">
      <c r="A1282" s="68" t="s">
        <v>532</v>
      </c>
      <c r="B1282" s="20">
        <v>2</v>
      </c>
      <c r="C1282" s="20">
        <v>50</v>
      </c>
      <c r="D1282" s="20">
        <v>0.05</v>
      </c>
      <c r="E1282" t="s">
        <v>0</v>
      </c>
      <c r="F1282" t="s">
        <v>3</v>
      </c>
      <c r="G1282" s="39" t="e">
        <f t="shared" si="78"/>
        <v>#VALUE!</v>
      </c>
      <c r="H1282" t="s">
        <v>3</v>
      </c>
      <c r="K1282" t="s">
        <v>3</v>
      </c>
      <c r="L1282" s="57" t="str">
        <f>IF(OR(H_24!$F1282="---",H_24!$F1282="infeas",H_24!$F1282="inf"),"---",(H_24!$F1282/M1282)-1)</f>
        <v>---</v>
      </c>
      <c r="M1282" s="20">
        <f>Model_dem!L1022</f>
        <v>1031</v>
      </c>
      <c r="N1282">
        <f>Model_dem!G1022</f>
        <v>1045</v>
      </c>
      <c r="P1282" t="str">
        <f>IF(OR(H_24!$Q1282&lt;&gt;A1282,R1282&lt;&gt;B1282,S1282&lt;&gt;C1282,T1282&lt;&gt;D1282),"Aqui", " ")</f>
        <v>Aqui</v>
      </c>
      <c r="Q1282" s="65"/>
      <c r="R1282" s="66"/>
      <c r="S1282" s="66"/>
      <c r="T1282" s="66"/>
      <c r="U1282" s="66"/>
      <c r="V1282" s="66"/>
      <c r="W1282" s="66"/>
      <c r="X1282" s="66"/>
      <c r="Y1282" s="66"/>
      <c r="Z1282" s="66"/>
      <c r="AA1282" s="23"/>
      <c r="AE1282" t="s">
        <v>21</v>
      </c>
      <c r="AF1282">
        <v>2</v>
      </c>
      <c r="AG1282">
        <v>5</v>
      </c>
      <c r="AH1282">
        <v>0.2</v>
      </c>
      <c r="AI1282">
        <v>300</v>
      </c>
      <c r="AJ1282">
        <v>42733</v>
      </c>
      <c r="AK1282">
        <v>1800.54</v>
      </c>
      <c r="AL1282">
        <v>0</v>
      </c>
      <c r="AM1282">
        <v>1</v>
      </c>
      <c r="AN1282">
        <v>1800.71</v>
      </c>
      <c r="AO1282">
        <v>2689</v>
      </c>
    </row>
    <row r="1283" spans="1:41" x14ac:dyDescent="0.3">
      <c r="A1283" s="65" t="s">
        <v>532</v>
      </c>
      <c r="B1283" s="66">
        <v>2</v>
      </c>
      <c r="C1283" s="66">
        <v>50</v>
      </c>
      <c r="D1283" s="66">
        <v>0.1</v>
      </c>
      <c r="E1283" t="s">
        <v>0</v>
      </c>
      <c r="F1283" t="s">
        <v>3</v>
      </c>
      <c r="G1283" s="39" t="e">
        <f t="shared" si="78"/>
        <v>#VALUE!</v>
      </c>
      <c r="H1283" t="s">
        <v>3</v>
      </c>
      <c r="K1283" t="s">
        <v>3</v>
      </c>
      <c r="L1283" s="57" t="str">
        <f>IF(OR(H_24!$F1283="---",H_24!$F1283="infeas",H_24!$F1283="inf"),"---",(H_24!$F1283/M1283)-1)</f>
        <v>---</v>
      </c>
      <c r="M1283" s="20">
        <f>Model_dem!L1023</f>
        <v>1031</v>
      </c>
      <c r="N1283">
        <f>Model_dem!G1023</f>
        <v>1081</v>
      </c>
      <c r="P1283" t="str">
        <f>IF(OR(H_24!$Q1283&lt;&gt;A1283,R1283&lt;&gt;B1283,S1283&lt;&gt;C1283,T1283&lt;&gt;D1283),"Aqui", " ")</f>
        <v>Aqui</v>
      </c>
      <c r="Q1283" s="68"/>
      <c r="R1283" s="20"/>
      <c r="S1283" s="20"/>
      <c r="T1283" s="20"/>
      <c r="U1283" s="20"/>
      <c r="V1283" s="20"/>
      <c r="W1283" s="20"/>
      <c r="X1283" s="20"/>
      <c r="Y1283" s="20"/>
      <c r="Z1283" s="20"/>
      <c r="AA1283" s="67"/>
      <c r="AE1283" t="s">
        <v>21</v>
      </c>
      <c r="AF1283">
        <v>2</v>
      </c>
      <c r="AG1283">
        <v>10</v>
      </c>
      <c r="AH1283">
        <v>0.05</v>
      </c>
      <c r="AI1283">
        <v>300</v>
      </c>
      <c r="AJ1283">
        <v>41917.5</v>
      </c>
      <c r="AK1283">
        <v>1800.43</v>
      </c>
      <c r="AL1283">
        <v>0</v>
      </c>
      <c r="AM1283">
        <v>1</v>
      </c>
      <c r="AN1283">
        <v>1800.43</v>
      </c>
      <c r="AO1283">
        <v>2899</v>
      </c>
    </row>
    <row r="1284" spans="1:41" x14ac:dyDescent="0.3">
      <c r="A1284" s="68" t="s">
        <v>532</v>
      </c>
      <c r="B1284" s="20">
        <v>2</v>
      </c>
      <c r="C1284" s="20">
        <v>50</v>
      </c>
      <c r="D1284" s="20">
        <v>0.15</v>
      </c>
      <c r="E1284" t="s">
        <v>2</v>
      </c>
      <c r="F1284" t="s">
        <v>3</v>
      </c>
      <c r="G1284" s="39" t="str">
        <f t="shared" si="78"/>
        <v>---</v>
      </c>
      <c r="H1284" t="s">
        <v>3</v>
      </c>
      <c r="K1284" t="s">
        <v>3</v>
      </c>
      <c r="L1284" s="57" t="str">
        <f>IF(OR(H_24!$F1284="---",H_24!$F1284="infeas",H_24!$F1284="inf"),"---",(H_24!$F1284/M1284)-1)</f>
        <v>---</v>
      </c>
      <c r="M1284" s="20">
        <f>Model_dem!L1024</f>
        <v>1031</v>
      </c>
      <c r="N1284" t="str">
        <f>Model_dem!G1024</f>
        <v>---</v>
      </c>
      <c r="P1284" t="str">
        <f>IF(OR(H_24!$Q1284&lt;&gt;A1284,R1284&lt;&gt;B1284,S1284&lt;&gt;C1284,T1284&lt;&gt;D1284),"Aqui", " ")</f>
        <v>Aqui</v>
      </c>
      <c r="Q1284" s="65"/>
      <c r="R1284" s="66"/>
      <c r="S1284" s="66"/>
      <c r="T1284" s="66"/>
      <c r="U1284" s="66"/>
      <c r="V1284" s="66"/>
      <c r="W1284" s="66"/>
      <c r="X1284" s="66"/>
      <c r="Y1284" s="66"/>
      <c r="Z1284" s="66"/>
      <c r="AA1284" s="23"/>
      <c r="AE1284" t="s">
        <v>21</v>
      </c>
      <c r="AF1284">
        <v>2</v>
      </c>
      <c r="AG1284">
        <v>10</v>
      </c>
      <c r="AH1284">
        <v>0.1</v>
      </c>
      <c r="AI1284">
        <v>300</v>
      </c>
      <c r="AJ1284">
        <v>41252.300000000003</v>
      </c>
      <c r="AK1284">
        <v>1782.36</v>
      </c>
      <c r="AL1284">
        <v>0</v>
      </c>
      <c r="AM1284">
        <v>2</v>
      </c>
      <c r="AN1284">
        <v>1800.01</v>
      </c>
      <c r="AO1284">
        <v>3158</v>
      </c>
    </row>
    <row r="1285" spans="1:41" x14ac:dyDescent="0.3">
      <c r="A1285" s="65" t="s">
        <v>532</v>
      </c>
      <c r="B1285" s="66">
        <v>2</v>
      </c>
      <c r="C1285" s="66">
        <v>50</v>
      </c>
      <c r="D1285" s="66">
        <v>0.2</v>
      </c>
      <c r="E1285" t="s">
        <v>2</v>
      </c>
      <c r="F1285" t="s">
        <v>3</v>
      </c>
      <c r="G1285" s="39" t="str">
        <f t="shared" si="78"/>
        <v>---</v>
      </c>
      <c r="H1285" t="s">
        <v>3</v>
      </c>
      <c r="K1285" t="s">
        <v>3</v>
      </c>
      <c r="L1285" s="57" t="str">
        <f>IF(OR(H_24!$F1285="---",H_24!$F1285="infeas",H_24!$F1285="inf"),"---",(H_24!$F1285/M1285)-1)</f>
        <v>---</v>
      </c>
      <c r="M1285" s="20">
        <f>Model_dem!L1025</f>
        <v>1031</v>
      </c>
      <c r="N1285" t="str">
        <f>Model_dem!G1025</f>
        <v>---</v>
      </c>
      <c r="P1285" t="str">
        <f>IF(OR(H_24!$Q1285&lt;&gt;A1285,R1285&lt;&gt;B1285,S1285&lt;&gt;C1285,T1285&lt;&gt;D1285),"Aqui", " ")</f>
        <v>Aqui</v>
      </c>
      <c r="Q1285" s="65"/>
      <c r="R1285" s="66"/>
      <c r="S1285" s="66"/>
      <c r="T1285" s="66"/>
      <c r="U1285" s="66"/>
      <c r="V1285" s="66"/>
      <c r="W1285" s="66"/>
      <c r="X1285" s="66"/>
      <c r="Y1285" s="66"/>
      <c r="Z1285" s="66"/>
      <c r="AA1285" s="67"/>
      <c r="AE1285" t="s">
        <v>21</v>
      </c>
      <c r="AF1285">
        <v>2</v>
      </c>
      <c r="AG1285">
        <v>10</v>
      </c>
      <c r="AH1285">
        <v>0.15</v>
      </c>
      <c r="AI1285">
        <v>300</v>
      </c>
      <c r="AJ1285">
        <v>43600.4</v>
      </c>
      <c r="AK1285">
        <v>1800.22</v>
      </c>
      <c r="AL1285">
        <v>0</v>
      </c>
      <c r="AM1285">
        <v>1</v>
      </c>
      <c r="AN1285">
        <v>1800.23</v>
      </c>
      <c r="AO1285">
        <v>1329</v>
      </c>
    </row>
    <row r="1286" spans="1:41" x14ac:dyDescent="0.3">
      <c r="A1286" s="68" t="s">
        <v>532</v>
      </c>
      <c r="B1286" s="20">
        <v>3</v>
      </c>
      <c r="C1286" s="20">
        <v>0</v>
      </c>
      <c r="D1286" s="20">
        <v>0.05</v>
      </c>
      <c r="E1286" t="s">
        <v>0</v>
      </c>
      <c r="F1286" t="s">
        <v>3</v>
      </c>
      <c r="G1286" s="39" t="e">
        <f t="shared" si="78"/>
        <v>#VALUE!</v>
      </c>
      <c r="H1286" t="s">
        <v>3</v>
      </c>
      <c r="K1286" t="s">
        <v>3</v>
      </c>
      <c r="L1286" s="57" t="str">
        <f>IF(OR(H_24!$F1286="---",H_24!$F1286="infeas",H_24!$F1286="inf"),"---",(H_24!$F1286/M1286)-1)</f>
        <v>---</v>
      </c>
      <c r="M1286" s="20">
        <f>Model_dem!L1026</f>
        <v>1031</v>
      </c>
      <c r="N1286">
        <f>Model_dem!G1026</f>
        <v>1081</v>
      </c>
      <c r="P1286" t="str">
        <f>IF(OR(H_24!$Q1286&lt;&gt;A1286,R1286&lt;&gt;B1286,S1286&lt;&gt;C1286,T1286&lt;&gt;D1286),"Aqui", " ")</f>
        <v>Aqui</v>
      </c>
      <c r="Q1286" s="68"/>
      <c r="R1286" s="20"/>
      <c r="S1286" s="20"/>
      <c r="T1286" s="20"/>
      <c r="U1286" s="20"/>
      <c r="V1286" s="20"/>
      <c r="W1286" s="20"/>
      <c r="X1286" s="20"/>
      <c r="Y1286" s="20"/>
      <c r="Z1286" s="20"/>
      <c r="AA1286" s="67"/>
      <c r="AE1286" t="s">
        <v>21</v>
      </c>
      <c r="AF1286">
        <v>2</v>
      </c>
      <c r="AG1286">
        <v>10</v>
      </c>
      <c r="AH1286">
        <v>0.2</v>
      </c>
      <c r="AI1286">
        <v>300</v>
      </c>
      <c r="AJ1286">
        <v>42813.7</v>
      </c>
      <c r="AK1286">
        <v>1800.44</v>
      </c>
      <c r="AL1286">
        <v>0</v>
      </c>
      <c r="AM1286">
        <v>1</v>
      </c>
      <c r="AN1286">
        <v>1800.73</v>
      </c>
      <c r="AO1286">
        <v>1465</v>
      </c>
    </row>
    <row r="1287" spans="1:41" x14ac:dyDescent="0.3">
      <c r="A1287" s="65" t="s">
        <v>532</v>
      </c>
      <c r="B1287" s="66">
        <v>3</v>
      </c>
      <c r="C1287" s="66">
        <v>0</v>
      </c>
      <c r="D1287" s="66">
        <v>0.1</v>
      </c>
      <c r="E1287" t="s">
        <v>4</v>
      </c>
      <c r="F1287" t="s">
        <v>3</v>
      </c>
      <c r="G1287" s="39" t="str">
        <f t="shared" ref="G1287:G1301" si="79">IF(N1287="---","---",(F1287-N1287)/N1287)</f>
        <v>---</v>
      </c>
      <c r="H1287" t="s">
        <v>3</v>
      </c>
      <c r="K1287" t="s">
        <v>3</v>
      </c>
      <c r="L1287" s="57" t="str">
        <f>IF(OR(H_24!$F1287="---",H_24!$F1287="infeas",H_24!$F1287="inf"),"---",(H_24!$F1287/M1287)-1)</f>
        <v>---</v>
      </c>
      <c r="M1287" s="20">
        <f>Model_dem!L1027</f>
        <v>1031</v>
      </c>
      <c r="N1287" t="str">
        <f>Model_dem!G1027</f>
        <v>---</v>
      </c>
      <c r="P1287" t="str">
        <f>IF(OR(H_24!$Q1287&lt;&gt;A1287,R1287&lt;&gt;B1287,S1287&lt;&gt;C1287,T1287&lt;&gt;D1287),"Aqui", " ")</f>
        <v>Aqui</v>
      </c>
      <c r="Q1287" s="68"/>
      <c r="R1287" s="20"/>
      <c r="S1287" s="20"/>
      <c r="T1287" s="20"/>
      <c r="U1287" s="20"/>
      <c r="V1287" s="20"/>
      <c r="W1287" s="20"/>
      <c r="X1287" s="20"/>
      <c r="Y1287" s="20"/>
      <c r="Z1287" s="20"/>
      <c r="AA1287" s="23"/>
      <c r="AE1287" t="s">
        <v>21</v>
      </c>
      <c r="AF1287">
        <v>2</v>
      </c>
      <c r="AG1287">
        <v>25</v>
      </c>
      <c r="AH1287">
        <v>0.05</v>
      </c>
      <c r="AI1287">
        <v>300</v>
      </c>
      <c r="AJ1287">
        <v>43586</v>
      </c>
      <c r="AK1287">
        <v>1800.35</v>
      </c>
      <c r="AL1287">
        <v>0</v>
      </c>
      <c r="AM1287">
        <v>1</v>
      </c>
      <c r="AN1287">
        <v>1800.39</v>
      </c>
      <c r="AO1287">
        <v>1861</v>
      </c>
    </row>
    <row r="1288" spans="1:41" x14ac:dyDescent="0.3">
      <c r="A1288" s="68" t="s">
        <v>532</v>
      </c>
      <c r="B1288" s="20">
        <v>3</v>
      </c>
      <c r="C1288" s="20">
        <v>0</v>
      </c>
      <c r="D1288" s="20">
        <v>0.15</v>
      </c>
      <c r="E1288" t="s">
        <v>4</v>
      </c>
      <c r="F1288" t="s">
        <v>3</v>
      </c>
      <c r="G1288" s="39" t="str">
        <f t="shared" si="79"/>
        <v>---</v>
      </c>
      <c r="H1288" t="s">
        <v>3</v>
      </c>
      <c r="K1288" t="s">
        <v>3</v>
      </c>
      <c r="L1288" s="57" t="str">
        <f>IF(OR(H_24!$F1288="---",H_24!$F1288="infeas",H_24!$F1288="inf"),"---",(H_24!$F1288/M1288)-1)</f>
        <v>---</v>
      </c>
      <c r="M1288" s="20">
        <f>Model_dem!L1028</f>
        <v>1031</v>
      </c>
      <c r="N1288" t="str">
        <f>Model_dem!G1028</f>
        <v>---</v>
      </c>
      <c r="P1288" t="str">
        <f>IF(OR(H_24!$Q1288&lt;&gt;A1288,R1288&lt;&gt;B1288,S1288&lt;&gt;C1288,T1288&lt;&gt;D1288),"Aqui", " ")</f>
        <v>Aqui</v>
      </c>
      <c r="Q1288" s="68"/>
      <c r="R1288" s="20"/>
      <c r="S1288" s="20"/>
      <c r="T1288" s="20"/>
      <c r="U1288" s="20"/>
      <c r="V1288" s="20"/>
      <c r="W1288" s="20"/>
      <c r="X1288" s="20"/>
      <c r="Y1288" s="20"/>
      <c r="Z1288" s="20"/>
      <c r="AA1288" s="23"/>
      <c r="AE1288" t="s">
        <v>21</v>
      </c>
      <c r="AF1288">
        <v>2</v>
      </c>
      <c r="AG1288">
        <v>25</v>
      </c>
      <c r="AH1288">
        <v>0.1</v>
      </c>
      <c r="AI1288">
        <v>300</v>
      </c>
      <c r="AJ1288">
        <v>43374.2</v>
      </c>
      <c r="AK1288">
        <v>1800.19</v>
      </c>
      <c r="AL1288">
        <v>0</v>
      </c>
      <c r="AM1288">
        <v>1</v>
      </c>
      <c r="AN1288">
        <v>1800.57</v>
      </c>
      <c r="AO1288">
        <v>1578</v>
      </c>
    </row>
    <row r="1289" spans="1:41" x14ac:dyDescent="0.3">
      <c r="A1289" s="65" t="s">
        <v>532</v>
      </c>
      <c r="B1289" s="66">
        <v>3</v>
      </c>
      <c r="C1289" s="66">
        <v>0</v>
      </c>
      <c r="D1289" s="66">
        <v>0.2</v>
      </c>
      <c r="E1289" t="s">
        <v>4</v>
      </c>
      <c r="F1289" t="s">
        <v>3</v>
      </c>
      <c r="G1289" s="39" t="str">
        <f t="shared" si="79"/>
        <v>---</v>
      </c>
      <c r="H1289" t="s">
        <v>3</v>
      </c>
      <c r="K1289" t="s">
        <v>3</v>
      </c>
      <c r="L1289" s="57" t="str">
        <f>IF(OR(H_24!$F1289="---",H_24!$F1289="infeas",H_24!$F1289="inf"),"---",(H_24!$F1289/M1289)-1)</f>
        <v>---</v>
      </c>
      <c r="M1289" s="20">
        <f>Model_dem!L1029</f>
        <v>1031</v>
      </c>
      <c r="N1289" t="str">
        <f>Model_dem!G1029</f>
        <v>---</v>
      </c>
      <c r="P1289" t="str">
        <f>IF(OR(H_24!$Q1289&lt;&gt;A1289,R1289&lt;&gt;B1289,S1289&lt;&gt;C1289,T1289&lt;&gt;D1289),"Aqui", " ")</f>
        <v>Aqui</v>
      </c>
      <c r="Q1289" s="65"/>
      <c r="R1289" s="66"/>
      <c r="S1289" s="66"/>
      <c r="T1289" s="66"/>
      <c r="U1289" s="66"/>
      <c r="V1289" s="66"/>
      <c r="W1289" s="66"/>
      <c r="X1289" s="66"/>
      <c r="Y1289" s="66"/>
      <c r="Z1289" s="66"/>
      <c r="AA1289" s="67"/>
      <c r="AE1289" t="s">
        <v>21</v>
      </c>
      <c r="AF1289">
        <v>2</v>
      </c>
      <c r="AG1289">
        <v>25</v>
      </c>
      <c r="AH1289">
        <v>0.15</v>
      </c>
      <c r="AI1289">
        <v>300</v>
      </c>
      <c r="AJ1289" t="s">
        <v>511</v>
      </c>
      <c r="AK1289" t="s">
        <v>511</v>
      </c>
      <c r="AL1289" t="s">
        <v>511</v>
      </c>
      <c r="AM1289" t="s">
        <v>511</v>
      </c>
      <c r="AN1289" t="s">
        <v>511</v>
      </c>
    </row>
    <row r="1290" spans="1:41" x14ac:dyDescent="0.3">
      <c r="A1290" s="68" t="s">
        <v>532</v>
      </c>
      <c r="B1290" s="20">
        <v>3</v>
      </c>
      <c r="C1290" s="20">
        <v>10</v>
      </c>
      <c r="D1290" s="20">
        <v>0.05</v>
      </c>
      <c r="E1290" t="s">
        <v>0</v>
      </c>
      <c r="F1290" t="s">
        <v>3</v>
      </c>
      <c r="G1290" s="39" t="e">
        <f t="shared" si="79"/>
        <v>#VALUE!</v>
      </c>
      <c r="H1290" t="s">
        <v>3</v>
      </c>
      <c r="K1290" t="s">
        <v>3</v>
      </c>
      <c r="L1290" s="57" t="str">
        <f>IF(OR(H_24!$F1290="---",H_24!$F1290="infeas",H_24!$F1290="inf"),"---",(H_24!$F1290/M1290)-1)</f>
        <v>---</v>
      </c>
      <c r="M1290" s="20">
        <f>Model_dem!L1030</f>
        <v>1031</v>
      </c>
      <c r="N1290">
        <f>Model_dem!G1030</f>
        <v>1081</v>
      </c>
      <c r="P1290" t="str">
        <f>IF(OR(H_24!$Q1290&lt;&gt;A1290,R1290&lt;&gt;B1290,S1290&lt;&gt;C1290,T1290&lt;&gt;D1290),"Aqui", " ")</f>
        <v>Aqui</v>
      </c>
      <c r="Q1290" s="65"/>
      <c r="R1290" s="66"/>
      <c r="S1290" s="66"/>
      <c r="T1290" s="66"/>
      <c r="U1290" s="66"/>
      <c r="V1290" s="66"/>
      <c r="W1290" s="66"/>
      <c r="X1290" s="66"/>
      <c r="Y1290" s="66"/>
      <c r="Z1290" s="66"/>
      <c r="AA1290" s="23"/>
      <c r="AE1290" t="s">
        <v>21</v>
      </c>
      <c r="AF1290">
        <v>2</v>
      </c>
      <c r="AG1290">
        <v>25</v>
      </c>
      <c r="AH1290">
        <v>0.2</v>
      </c>
      <c r="AI1290">
        <v>300</v>
      </c>
      <c r="AJ1290" t="s">
        <v>511</v>
      </c>
      <c r="AK1290" t="s">
        <v>511</v>
      </c>
      <c r="AL1290" t="s">
        <v>511</v>
      </c>
      <c r="AM1290" t="s">
        <v>511</v>
      </c>
      <c r="AN1290" t="s">
        <v>511</v>
      </c>
    </row>
    <row r="1291" spans="1:41" x14ac:dyDescent="0.3">
      <c r="A1291" s="65" t="s">
        <v>532</v>
      </c>
      <c r="B1291" s="66">
        <v>3</v>
      </c>
      <c r="C1291" s="66">
        <v>10</v>
      </c>
      <c r="D1291" s="66">
        <v>0.1</v>
      </c>
      <c r="E1291" t="s">
        <v>4</v>
      </c>
      <c r="F1291" t="s">
        <v>3</v>
      </c>
      <c r="G1291" s="39" t="str">
        <f t="shared" si="79"/>
        <v>---</v>
      </c>
      <c r="H1291" t="s">
        <v>3</v>
      </c>
      <c r="K1291" t="s">
        <v>3</v>
      </c>
      <c r="L1291" s="57" t="str">
        <f>IF(OR(H_24!$F1291="---",H_24!$F1291="infeas",H_24!$F1291="inf"),"---",(H_24!$F1291/M1291)-1)</f>
        <v>---</v>
      </c>
      <c r="M1291" s="20">
        <f>Model_dem!L1031</f>
        <v>1031</v>
      </c>
      <c r="N1291" t="str">
        <f>Model_dem!G1031</f>
        <v>---</v>
      </c>
      <c r="P1291" t="str">
        <f>IF(OR(H_24!$Q1291&lt;&gt;A1291,R1291&lt;&gt;B1291,S1291&lt;&gt;C1291,T1291&lt;&gt;D1291),"Aqui", " ")</f>
        <v>Aqui</v>
      </c>
      <c r="Q1291" s="65"/>
      <c r="R1291" s="66"/>
      <c r="S1291" s="66"/>
      <c r="T1291" s="66"/>
      <c r="U1291" s="66"/>
      <c r="V1291" s="66"/>
      <c r="W1291" s="66"/>
      <c r="X1291" s="66"/>
      <c r="Y1291" s="66"/>
      <c r="Z1291" s="66"/>
      <c r="AA1291" s="67"/>
      <c r="AE1291" t="s">
        <v>21</v>
      </c>
      <c r="AF1291">
        <v>2</v>
      </c>
      <c r="AG1291">
        <v>50</v>
      </c>
      <c r="AH1291">
        <v>0.05</v>
      </c>
      <c r="AI1291">
        <v>300</v>
      </c>
      <c r="AJ1291">
        <v>42379.3</v>
      </c>
      <c r="AK1291">
        <v>1800.19</v>
      </c>
      <c r="AL1291">
        <v>0</v>
      </c>
      <c r="AM1291">
        <v>1</v>
      </c>
      <c r="AN1291">
        <v>1800.19</v>
      </c>
      <c r="AO1291">
        <v>2699</v>
      </c>
    </row>
    <row r="1292" spans="1:41" x14ac:dyDescent="0.3">
      <c r="A1292" s="68" t="s">
        <v>532</v>
      </c>
      <c r="B1292" s="20">
        <v>3</v>
      </c>
      <c r="C1292" s="20">
        <v>10</v>
      </c>
      <c r="D1292" s="20">
        <v>0.15</v>
      </c>
      <c r="E1292" t="s">
        <v>4</v>
      </c>
      <c r="F1292" t="s">
        <v>3</v>
      </c>
      <c r="G1292" s="39" t="str">
        <f t="shared" si="79"/>
        <v>---</v>
      </c>
      <c r="H1292" t="s">
        <v>3</v>
      </c>
      <c r="K1292" t="s">
        <v>3</v>
      </c>
      <c r="L1292" s="57" t="str">
        <f>IF(OR(H_24!$F1292="---",H_24!$F1292="infeas",H_24!$F1292="inf"),"---",(H_24!$F1292/M1292)-1)</f>
        <v>---</v>
      </c>
      <c r="M1292" s="20">
        <f>Model_dem!L1032</f>
        <v>1031</v>
      </c>
      <c r="N1292" t="str">
        <f>Model_dem!G1032</f>
        <v>---</v>
      </c>
      <c r="P1292" t="str">
        <f>IF(OR(H_24!$Q1292&lt;&gt;A1292,R1292&lt;&gt;B1292,S1292&lt;&gt;C1292,T1292&lt;&gt;D1292),"Aqui", " ")</f>
        <v>Aqui</v>
      </c>
      <c r="Q1292" s="68"/>
      <c r="R1292" s="20"/>
      <c r="S1292" s="20"/>
      <c r="T1292" s="20"/>
      <c r="U1292" s="20"/>
      <c r="V1292" s="20"/>
      <c r="W1292" s="20"/>
      <c r="X1292" s="20"/>
      <c r="Y1292" s="20"/>
      <c r="Z1292" s="20"/>
      <c r="AA1292" s="23"/>
      <c r="AE1292" t="s">
        <v>21</v>
      </c>
      <c r="AF1292">
        <v>2</v>
      </c>
      <c r="AG1292">
        <v>50</v>
      </c>
      <c r="AH1292">
        <v>0.1</v>
      </c>
      <c r="AI1292">
        <v>300</v>
      </c>
      <c r="AJ1292">
        <v>42283.1</v>
      </c>
      <c r="AK1292">
        <v>1801.17</v>
      </c>
      <c r="AL1292">
        <v>0</v>
      </c>
      <c r="AM1292">
        <v>1</v>
      </c>
      <c r="AN1292">
        <v>1801.17</v>
      </c>
      <c r="AO1292">
        <v>2085</v>
      </c>
    </row>
    <row r="1293" spans="1:41" x14ac:dyDescent="0.3">
      <c r="A1293" s="65" t="s">
        <v>532</v>
      </c>
      <c r="B1293" s="66">
        <v>3</v>
      </c>
      <c r="C1293" s="66">
        <v>10</v>
      </c>
      <c r="D1293" s="66">
        <v>0.2</v>
      </c>
      <c r="E1293" t="s">
        <v>4</v>
      </c>
      <c r="F1293" t="s">
        <v>3</v>
      </c>
      <c r="G1293" s="39" t="str">
        <f t="shared" si="79"/>
        <v>---</v>
      </c>
      <c r="H1293" t="s">
        <v>3</v>
      </c>
      <c r="K1293" t="s">
        <v>3</v>
      </c>
      <c r="L1293" s="57" t="str">
        <f>IF(OR(H_24!$F1293="---",H_24!$F1293="infeas",H_24!$F1293="inf"),"---",(H_24!$F1293/M1293)-1)</f>
        <v>---</v>
      </c>
      <c r="M1293" s="20">
        <f>Model_dem!L1033</f>
        <v>1031</v>
      </c>
      <c r="N1293" t="str">
        <f>Model_dem!G1033</f>
        <v>---</v>
      </c>
      <c r="P1293" t="str">
        <f>IF(OR(H_24!$Q1293&lt;&gt;A1293,R1293&lt;&gt;B1293,S1293&lt;&gt;C1293,T1293&lt;&gt;D1293),"Aqui", " ")</f>
        <v>Aqui</v>
      </c>
      <c r="Q1293" s="65"/>
      <c r="R1293" s="66"/>
      <c r="S1293" s="66"/>
      <c r="T1293" s="66"/>
      <c r="U1293" s="66"/>
      <c r="V1293" s="66"/>
      <c r="W1293" s="66"/>
      <c r="X1293" s="66"/>
      <c r="Y1293" s="66"/>
      <c r="Z1293" s="66"/>
      <c r="AA1293" s="67"/>
      <c r="AE1293" t="s">
        <v>21</v>
      </c>
      <c r="AF1293">
        <v>2</v>
      </c>
      <c r="AG1293">
        <v>50</v>
      </c>
      <c r="AH1293">
        <v>0.15</v>
      </c>
      <c r="AI1293">
        <v>300</v>
      </c>
      <c r="AJ1293" t="s">
        <v>511</v>
      </c>
      <c r="AK1293" t="s">
        <v>511</v>
      </c>
      <c r="AL1293" t="s">
        <v>511</v>
      </c>
      <c r="AM1293" t="s">
        <v>511</v>
      </c>
      <c r="AN1293" t="s">
        <v>511</v>
      </c>
    </row>
    <row r="1294" spans="1:41" x14ac:dyDescent="0.3">
      <c r="A1294" s="68" t="s">
        <v>532</v>
      </c>
      <c r="B1294" s="20">
        <v>3</v>
      </c>
      <c r="C1294" s="20">
        <v>25</v>
      </c>
      <c r="D1294" s="20">
        <v>0.05</v>
      </c>
      <c r="E1294" t="s">
        <v>0</v>
      </c>
      <c r="F1294" t="s">
        <v>3</v>
      </c>
      <c r="G1294" s="39" t="e">
        <f t="shared" si="79"/>
        <v>#VALUE!</v>
      </c>
      <c r="H1294" t="s">
        <v>3</v>
      </c>
      <c r="K1294" t="s">
        <v>3</v>
      </c>
      <c r="L1294" s="57" t="str">
        <f>IF(OR(H_24!$F1294="---",H_24!$F1294="infeas",H_24!$F1294="inf"),"---",(H_24!$F1294/M1294)-1)</f>
        <v>---</v>
      </c>
      <c r="M1294" s="20">
        <f>Model_dem!L1034</f>
        <v>1031</v>
      </c>
      <c r="N1294">
        <f>Model_dem!G1034</f>
        <v>1081</v>
      </c>
      <c r="P1294" t="str">
        <f>IF(OR(H_24!$Q1294&lt;&gt;A1294,R1294&lt;&gt;B1294,S1294&lt;&gt;C1294,T1294&lt;&gt;D1294),"Aqui", " ")</f>
        <v>Aqui</v>
      </c>
      <c r="Q1294" s="68"/>
      <c r="R1294" s="20"/>
      <c r="S1294" s="20"/>
      <c r="T1294" s="20"/>
      <c r="U1294" s="20"/>
      <c r="V1294" s="20"/>
      <c r="W1294" s="20"/>
      <c r="X1294" s="20"/>
      <c r="Y1294" s="20"/>
      <c r="Z1294" s="20"/>
      <c r="AA1294" s="67"/>
      <c r="AE1294" t="s">
        <v>21</v>
      </c>
      <c r="AF1294">
        <v>2</v>
      </c>
      <c r="AG1294">
        <v>50</v>
      </c>
      <c r="AH1294">
        <v>0.2</v>
      </c>
      <c r="AI1294">
        <v>300</v>
      </c>
      <c r="AJ1294" t="s">
        <v>511</v>
      </c>
      <c r="AK1294" t="s">
        <v>511</v>
      </c>
      <c r="AL1294" t="s">
        <v>511</v>
      </c>
      <c r="AM1294" t="s">
        <v>511</v>
      </c>
      <c r="AN1294" t="s">
        <v>511</v>
      </c>
    </row>
    <row r="1295" spans="1:41" x14ac:dyDescent="0.3">
      <c r="A1295" s="65" t="s">
        <v>532</v>
      </c>
      <c r="B1295" s="66">
        <v>3</v>
      </c>
      <c r="C1295" s="66">
        <v>25</v>
      </c>
      <c r="D1295" s="66">
        <v>0.1</v>
      </c>
      <c r="E1295" t="s">
        <v>4</v>
      </c>
      <c r="F1295" t="s">
        <v>3</v>
      </c>
      <c r="G1295" s="39" t="str">
        <f t="shared" si="79"/>
        <v>---</v>
      </c>
      <c r="H1295" t="s">
        <v>3</v>
      </c>
      <c r="K1295" t="s">
        <v>3</v>
      </c>
      <c r="L1295" s="57" t="str">
        <f>IF(OR(H_24!$F1295="---",H_24!$F1295="infeas",H_24!$F1295="inf"),"---",(H_24!$F1295/M1295)-1)</f>
        <v>---</v>
      </c>
      <c r="M1295" s="20">
        <f>Model_dem!L1035</f>
        <v>1031</v>
      </c>
      <c r="N1295" t="str">
        <f>Model_dem!G1035</f>
        <v>---</v>
      </c>
      <c r="P1295" t="str">
        <f>IF(OR(H_24!$Q1295&lt;&gt;A1295,R1295&lt;&gt;B1295,S1295&lt;&gt;C1295,T1295&lt;&gt;D1295),"Aqui", " ")</f>
        <v>Aqui</v>
      </c>
      <c r="Q1295" s="68"/>
      <c r="R1295" s="20"/>
      <c r="S1295" s="20"/>
      <c r="T1295" s="20"/>
      <c r="U1295" s="20"/>
      <c r="V1295" s="20"/>
      <c r="W1295" s="20"/>
      <c r="X1295" s="20"/>
      <c r="Y1295" s="20"/>
      <c r="Z1295" s="20"/>
      <c r="AA1295" s="23"/>
      <c r="AE1295" t="s">
        <v>21</v>
      </c>
      <c r="AF1295">
        <v>3</v>
      </c>
      <c r="AG1295">
        <v>0</v>
      </c>
      <c r="AH1295">
        <v>0.05</v>
      </c>
      <c r="AI1295">
        <v>300</v>
      </c>
      <c r="AJ1295">
        <v>42008.4</v>
      </c>
      <c r="AK1295">
        <v>1800.09</v>
      </c>
      <c r="AL1295">
        <v>0</v>
      </c>
      <c r="AM1295">
        <v>1</v>
      </c>
      <c r="AN1295">
        <v>1800.31</v>
      </c>
      <c r="AO1295">
        <v>4968</v>
      </c>
    </row>
    <row r="1296" spans="1:41" x14ac:dyDescent="0.3">
      <c r="A1296" s="68" t="s">
        <v>532</v>
      </c>
      <c r="B1296" s="20">
        <v>3</v>
      </c>
      <c r="C1296" s="20">
        <v>25</v>
      </c>
      <c r="D1296" s="20">
        <v>0.15</v>
      </c>
      <c r="E1296" t="s">
        <v>4</v>
      </c>
      <c r="F1296" t="s">
        <v>3</v>
      </c>
      <c r="G1296" s="39" t="str">
        <f t="shared" si="79"/>
        <v>---</v>
      </c>
      <c r="H1296" t="s">
        <v>3</v>
      </c>
      <c r="K1296" t="s">
        <v>3</v>
      </c>
      <c r="L1296" s="57" t="str">
        <f>IF(OR(H_24!$F1296="---",H_24!$F1296="infeas",H_24!$F1296="inf"),"---",(H_24!$F1296/M1296)-1)</f>
        <v>---</v>
      </c>
      <c r="M1296" s="20">
        <f>Model_dem!L1036</f>
        <v>1031</v>
      </c>
      <c r="N1296" t="str">
        <f>Model_dem!G1036</f>
        <v>---</v>
      </c>
      <c r="P1296" t="str">
        <f>IF(OR(H_24!$Q1296&lt;&gt;A1296,R1296&lt;&gt;B1296,S1296&lt;&gt;C1296,T1296&lt;&gt;D1296),"Aqui", " ")</f>
        <v>Aqui</v>
      </c>
      <c r="Q1296" s="65"/>
      <c r="R1296" s="66"/>
      <c r="S1296" s="66"/>
      <c r="T1296" s="66"/>
      <c r="U1296" s="66"/>
      <c r="V1296" s="66"/>
      <c r="W1296" s="66"/>
      <c r="X1296" s="66"/>
      <c r="Y1296" s="66"/>
      <c r="Z1296" s="66"/>
      <c r="AA1296" s="67"/>
      <c r="AE1296" t="s">
        <v>21</v>
      </c>
      <c r="AF1296">
        <v>3</v>
      </c>
      <c r="AG1296">
        <v>0</v>
      </c>
      <c r="AH1296">
        <v>0.1</v>
      </c>
      <c r="AI1296">
        <v>300</v>
      </c>
      <c r="AJ1296" t="s">
        <v>511</v>
      </c>
      <c r="AK1296" t="s">
        <v>511</v>
      </c>
      <c r="AL1296" t="s">
        <v>511</v>
      </c>
      <c r="AM1296" t="s">
        <v>511</v>
      </c>
      <c r="AN1296" t="s">
        <v>511</v>
      </c>
    </row>
    <row r="1297" spans="1:41" x14ac:dyDescent="0.3">
      <c r="A1297" s="65" t="s">
        <v>532</v>
      </c>
      <c r="B1297" s="66">
        <v>3</v>
      </c>
      <c r="C1297" s="66">
        <v>25</v>
      </c>
      <c r="D1297" s="66">
        <v>0.2</v>
      </c>
      <c r="E1297" t="s">
        <v>4</v>
      </c>
      <c r="F1297" t="s">
        <v>3</v>
      </c>
      <c r="G1297" s="39" t="str">
        <f t="shared" si="79"/>
        <v>---</v>
      </c>
      <c r="H1297" t="s">
        <v>3</v>
      </c>
      <c r="K1297" t="s">
        <v>3</v>
      </c>
      <c r="L1297" s="57" t="str">
        <f>IF(OR(H_24!$F1297="---",H_24!$F1297="infeas",H_24!$F1297="inf"),"---",(H_24!$F1297/M1297)-1)</f>
        <v>---</v>
      </c>
      <c r="M1297" s="20">
        <f>Model_dem!L1037</f>
        <v>1031</v>
      </c>
      <c r="N1297" t="str">
        <f>Model_dem!G1037</f>
        <v>---</v>
      </c>
      <c r="P1297" t="str">
        <f>IF(OR(H_24!$Q1297&lt;&gt;A1297,R1297&lt;&gt;B1297,S1297&lt;&gt;C1297,T1297&lt;&gt;D1297),"Aqui", " ")</f>
        <v>Aqui</v>
      </c>
      <c r="Q1297" s="68"/>
      <c r="R1297" s="20"/>
      <c r="S1297" s="20"/>
      <c r="T1297" s="20"/>
      <c r="U1297" s="20"/>
      <c r="V1297" s="20"/>
      <c r="W1297" s="20"/>
      <c r="X1297" s="20"/>
      <c r="Y1297" s="20"/>
      <c r="Z1297" s="20"/>
      <c r="AA1297" s="23"/>
      <c r="AE1297" t="s">
        <v>21</v>
      </c>
      <c r="AF1297">
        <v>3</v>
      </c>
      <c r="AG1297">
        <v>0</v>
      </c>
      <c r="AH1297">
        <v>0.15</v>
      </c>
      <c r="AI1297">
        <v>300</v>
      </c>
      <c r="AJ1297" t="s">
        <v>511</v>
      </c>
      <c r="AK1297" t="s">
        <v>511</v>
      </c>
      <c r="AL1297" t="s">
        <v>511</v>
      </c>
      <c r="AM1297" t="s">
        <v>511</v>
      </c>
      <c r="AN1297" t="s">
        <v>511</v>
      </c>
    </row>
    <row r="1298" spans="1:41" x14ac:dyDescent="0.3">
      <c r="A1298" s="68" t="s">
        <v>532</v>
      </c>
      <c r="B1298" s="20">
        <v>3</v>
      </c>
      <c r="C1298" s="20">
        <v>50</v>
      </c>
      <c r="D1298" s="20">
        <v>0.05</v>
      </c>
      <c r="E1298" t="s">
        <v>0</v>
      </c>
      <c r="F1298" t="s">
        <v>3</v>
      </c>
      <c r="G1298" s="39" t="e">
        <f t="shared" si="79"/>
        <v>#VALUE!</v>
      </c>
      <c r="H1298" t="s">
        <v>3</v>
      </c>
      <c r="K1298" t="s">
        <v>3</v>
      </c>
      <c r="L1298" s="57" t="str">
        <f>IF(OR(H_24!$F1298="---",H_24!$F1298="infeas",H_24!$F1298="inf"),"---",(H_24!$F1298/M1298)-1)</f>
        <v>---</v>
      </c>
      <c r="M1298" s="20">
        <f>Model_dem!L1038</f>
        <v>1031</v>
      </c>
      <c r="N1298">
        <f>Model_dem!G1038</f>
        <v>1081</v>
      </c>
      <c r="P1298" t="str">
        <f>IF(OR(H_24!$Q1298&lt;&gt;A1298,R1298&lt;&gt;B1298,S1298&lt;&gt;C1298,T1298&lt;&gt;D1298),"Aqui", " ")</f>
        <v>Aqui</v>
      </c>
      <c r="Q1298" s="65"/>
      <c r="R1298" s="66"/>
      <c r="S1298" s="66"/>
      <c r="T1298" s="66"/>
      <c r="U1298" s="66"/>
      <c r="V1298" s="66"/>
      <c r="W1298" s="66"/>
      <c r="X1298" s="66"/>
      <c r="Y1298" s="66"/>
      <c r="Z1298" s="66"/>
      <c r="AA1298" s="23"/>
      <c r="AE1298" t="s">
        <v>21</v>
      </c>
      <c r="AF1298">
        <v>3</v>
      </c>
      <c r="AG1298">
        <v>0</v>
      </c>
      <c r="AH1298">
        <v>0.2</v>
      </c>
      <c r="AI1298">
        <v>300</v>
      </c>
      <c r="AJ1298" t="s">
        <v>511</v>
      </c>
      <c r="AK1298" t="s">
        <v>511</v>
      </c>
      <c r="AL1298" t="s">
        <v>511</v>
      </c>
      <c r="AM1298" t="s">
        <v>511</v>
      </c>
      <c r="AN1298" t="s">
        <v>511</v>
      </c>
    </row>
    <row r="1299" spans="1:41" x14ac:dyDescent="0.3">
      <c r="A1299" s="65" t="s">
        <v>532</v>
      </c>
      <c r="B1299" s="66">
        <v>3</v>
      </c>
      <c r="C1299" s="66">
        <v>50</v>
      </c>
      <c r="D1299" s="66">
        <v>0.1</v>
      </c>
      <c r="E1299" t="s">
        <v>4</v>
      </c>
      <c r="F1299" t="s">
        <v>3</v>
      </c>
      <c r="G1299" s="39" t="str">
        <f t="shared" si="79"/>
        <v>---</v>
      </c>
      <c r="H1299" t="s">
        <v>3</v>
      </c>
      <c r="K1299" t="s">
        <v>3</v>
      </c>
      <c r="L1299" s="57" t="str">
        <f>IF(OR(H_24!$F1299="---",H_24!$F1299="infeas",H_24!$F1299="inf"),"---",(H_24!$F1299/M1299)-1)</f>
        <v>---</v>
      </c>
      <c r="M1299" s="20">
        <f>Model_dem!L1039</f>
        <v>1031</v>
      </c>
      <c r="N1299" t="str">
        <f>Model_dem!G1039</f>
        <v>---</v>
      </c>
      <c r="P1299" t="str">
        <f>IF(OR(H_24!$Q1299&lt;&gt;A1299,R1299&lt;&gt;B1299,S1299&lt;&gt;C1299,T1299&lt;&gt;D1299),"Aqui", " ")</f>
        <v>Aqui</v>
      </c>
      <c r="Q1299" s="65"/>
      <c r="R1299" s="66"/>
      <c r="S1299" s="66"/>
      <c r="T1299" s="66"/>
      <c r="U1299" s="66"/>
      <c r="V1299" s="66"/>
      <c r="W1299" s="66"/>
      <c r="X1299" s="66"/>
      <c r="Y1299" s="66"/>
      <c r="Z1299" s="66"/>
      <c r="AA1299" s="67"/>
      <c r="AE1299" t="s">
        <v>21</v>
      </c>
      <c r="AF1299">
        <v>3</v>
      </c>
      <c r="AG1299">
        <v>10</v>
      </c>
      <c r="AH1299">
        <v>0.05</v>
      </c>
      <c r="AI1299">
        <v>300</v>
      </c>
      <c r="AJ1299">
        <v>41702.6</v>
      </c>
      <c r="AK1299">
        <v>1800.26</v>
      </c>
      <c r="AL1299">
        <v>0</v>
      </c>
      <c r="AM1299">
        <v>1</v>
      </c>
      <c r="AN1299">
        <v>1800.38</v>
      </c>
      <c r="AO1299">
        <v>5692</v>
      </c>
    </row>
    <row r="1300" spans="1:41" x14ac:dyDescent="0.3">
      <c r="A1300" s="68" t="s">
        <v>532</v>
      </c>
      <c r="B1300" s="20">
        <v>3</v>
      </c>
      <c r="C1300" s="20">
        <v>50</v>
      </c>
      <c r="D1300" s="20">
        <v>0.15</v>
      </c>
      <c r="E1300" t="s">
        <v>4</v>
      </c>
      <c r="F1300" t="s">
        <v>3</v>
      </c>
      <c r="G1300" s="39" t="str">
        <f t="shared" si="79"/>
        <v>---</v>
      </c>
      <c r="H1300" t="s">
        <v>3</v>
      </c>
      <c r="K1300" t="s">
        <v>3</v>
      </c>
      <c r="L1300" s="57" t="str">
        <f>IF(OR(H_24!$F1300="---",H_24!$F1300="infeas",H_24!$F1300="inf"),"---",(H_24!$F1300/M1300)-1)</f>
        <v>---</v>
      </c>
      <c r="M1300" s="20">
        <f>Model_dem!L1040</f>
        <v>1031</v>
      </c>
      <c r="N1300" t="str">
        <f>Model_dem!G1040</f>
        <v>---</v>
      </c>
      <c r="P1300" t="str">
        <f>IF(OR(H_24!$Q1300&lt;&gt;A1300,R1300&lt;&gt;B1300,S1300&lt;&gt;C1300,T1300&lt;&gt;D1300),"Aqui", " ")</f>
        <v>Aqui</v>
      </c>
      <c r="Q1300" s="68"/>
      <c r="R1300" s="20"/>
      <c r="S1300" s="20"/>
      <c r="T1300" s="20"/>
      <c r="U1300" s="20"/>
      <c r="V1300" s="20"/>
      <c r="W1300" s="20"/>
      <c r="X1300" s="20"/>
      <c r="Y1300" s="20"/>
      <c r="Z1300" s="20"/>
      <c r="AA1300" s="23"/>
      <c r="AE1300" t="s">
        <v>21</v>
      </c>
      <c r="AF1300">
        <v>3</v>
      </c>
      <c r="AG1300">
        <v>10</v>
      </c>
      <c r="AH1300">
        <v>0.1</v>
      </c>
      <c r="AI1300">
        <v>300</v>
      </c>
      <c r="AJ1300" t="s">
        <v>511</v>
      </c>
      <c r="AK1300" t="s">
        <v>511</v>
      </c>
      <c r="AL1300" t="s">
        <v>511</v>
      </c>
      <c r="AM1300" t="s">
        <v>511</v>
      </c>
      <c r="AN1300" t="s">
        <v>511</v>
      </c>
    </row>
    <row r="1301" spans="1:41" x14ac:dyDescent="0.3">
      <c r="A1301" s="65" t="s">
        <v>532</v>
      </c>
      <c r="B1301" s="66">
        <v>3</v>
      </c>
      <c r="C1301" s="66">
        <v>50</v>
      </c>
      <c r="D1301" s="66">
        <v>0.2</v>
      </c>
      <c r="E1301" t="s">
        <v>4</v>
      </c>
      <c r="F1301" t="s">
        <v>3</v>
      </c>
      <c r="G1301" s="39" t="str">
        <f t="shared" si="79"/>
        <v>---</v>
      </c>
      <c r="H1301" t="s">
        <v>3</v>
      </c>
      <c r="K1301" t="s">
        <v>3</v>
      </c>
      <c r="L1301" s="57" t="str">
        <f>IF(OR(H_24!$F1301="---",H_24!$F1301="infeas",H_24!$F1301="inf"),"---",(H_24!$F1301/M1301)-1)</f>
        <v>---</v>
      </c>
      <c r="M1301" s="20">
        <f>Model_dem!L1041</f>
        <v>1031</v>
      </c>
      <c r="N1301" t="str">
        <f>Model_dem!G1041</f>
        <v>---</v>
      </c>
      <c r="P1301" t="str">
        <f>IF(OR(H_24!$Q1301&lt;&gt;A1301,R1301&lt;&gt;B1301,S1301&lt;&gt;C1301,T1301&lt;&gt;D1301),"Aqui", " ")</f>
        <v>Aqui</v>
      </c>
      <c r="Q1301" s="65"/>
      <c r="R1301" s="66"/>
      <c r="S1301" s="66"/>
      <c r="T1301" s="66"/>
      <c r="U1301" s="66"/>
      <c r="V1301" s="66"/>
      <c r="W1301" s="66"/>
      <c r="X1301" s="66"/>
      <c r="Y1301" s="66"/>
      <c r="Z1301" s="66"/>
      <c r="AA1301" s="67"/>
      <c r="AE1301" t="s">
        <v>21</v>
      </c>
      <c r="AF1301">
        <v>3</v>
      </c>
      <c r="AG1301">
        <v>10</v>
      </c>
      <c r="AH1301">
        <v>0.15</v>
      </c>
      <c r="AI1301">
        <v>300</v>
      </c>
      <c r="AJ1301" t="s">
        <v>511</v>
      </c>
      <c r="AK1301" t="s">
        <v>511</v>
      </c>
      <c r="AL1301" t="s">
        <v>511</v>
      </c>
      <c r="AM1301" t="s">
        <v>511</v>
      </c>
      <c r="AN1301" t="s">
        <v>511</v>
      </c>
    </row>
    <row r="1302" spans="1:41" x14ac:dyDescent="0.3">
      <c r="A1302" s="68" t="s">
        <v>19</v>
      </c>
      <c r="B1302" s="20">
        <v>0</v>
      </c>
      <c r="C1302" s="20">
        <v>0</v>
      </c>
      <c r="D1302" s="20">
        <v>0.05</v>
      </c>
      <c r="E1302" t="s">
        <v>0</v>
      </c>
      <c r="F1302">
        <v>17289</v>
      </c>
      <c r="G1302" s="39">
        <f t="shared" ref="G1302:G1350" si="80">IF(OR(N1302="---",F1302="infeas",F1302="inf",F1302=""),"---",(F1302-N1302)/N1302)</f>
        <v>5.7840278688340315E-7</v>
      </c>
      <c r="H1302">
        <v>39.065199999999997</v>
      </c>
      <c r="I1302">
        <v>24352</v>
      </c>
      <c r="J1302">
        <v>331376</v>
      </c>
      <c r="K1302" s="52">
        <v>1</v>
      </c>
      <c r="L1302" s="59">
        <f>IF(OR(H_24!$F1302="---",H_24!$F1302="infeas",H_24!$F1302="inf"),"---",(H_24!$F1302/M1302)-1)</f>
        <v>5.7840278677723234E-7</v>
      </c>
      <c r="M1302" s="20">
        <f>Model_dem!L1042</f>
        <v>17288.990000000002</v>
      </c>
      <c r="N1302">
        <f>Model_dem!G1042</f>
        <v>17288.990000000002</v>
      </c>
      <c r="O1302" t="str">
        <f>IF(AND(G1302&lt;-0.01,Model_dem!F1042="Optimal"),"Cuidado","")</f>
        <v/>
      </c>
      <c r="P1302" t="str">
        <f>IF(OR(H_24!$Q1302&lt;&gt;A1302,R1302&lt;&gt;B1302,S1302&lt;&gt;C1302,T1302&lt;&gt;D1302),"Aqui", " ")</f>
        <v xml:space="preserve"> </v>
      </c>
      <c r="Q1302" t="s">
        <v>19</v>
      </c>
      <c r="R1302">
        <v>0</v>
      </c>
      <c r="S1302">
        <v>0</v>
      </c>
      <c r="T1302">
        <v>0.05</v>
      </c>
      <c r="U1302">
        <v>100</v>
      </c>
      <c r="V1302">
        <v>17289</v>
      </c>
      <c r="W1302">
        <v>39.065199999999997</v>
      </c>
      <c r="X1302">
        <v>53</v>
      </c>
      <c r="Y1302">
        <v>24352</v>
      </c>
      <c r="Z1302">
        <v>1800.1</v>
      </c>
      <c r="AA1302">
        <v>331376</v>
      </c>
      <c r="AE1302" t="s">
        <v>21</v>
      </c>
      <c r="AF1302">
        <v>3</v>
      </c>
      <c r="AG1302">
        <v>10</v>
      </c>
      <c r="AH1302">
        <v>0.2</v>
      </c>
      <c r="AI1302">
        <v>300</v>
      </c>
      <c r="AJ1302" t="s">
        <v>511</v>
      </c>
      <c r="AK1302" t="s">
        <v>511</v>
      </c>
      <c r="AL1302" t="s">
        <v>511</v>
      </c>
      <c r="AM1302" t="s">
        <v>511</v>
      </c>
      <c r="AN1302" t="s">
        <v>511</v>
      </c>
    </row>
    <row r="1303" spans="1:41" x14ac:dyDescent="0.3">
      <c r="A1303" s="65" t="s">
        <v>19</v>
      </c>
      <c r="B1303" s="66">
        <v>0</v>
      </c>
      <c r="C1303" s="66">
        <v>0</v>
      </c>
      <c r="D1303" s="66">
        <v>0.1</v>
      </c>
      <c r="E1303" t="s">
        <v>0</v>
      </c>
      <c r="F1303">
        <v>17289</v>
      </c>
      <c r="G1303" s="39">
        <f t="shared" si="80"/>
        <v>5.7840278688340315E-7</v>
      </c>
      <c r="H1303">
        <v>11.7676</v>
      </c>
      <c r="I1303">
        <v>13044</v>
      </c>
      <c r="J1303">
        <v>241264</v>
      </c>
      <c r="K1303" s="52">
        <v>1</v>
      </c>
      <c r="L1303" s="59">
        <f>IF(OR(H_24!$F1303="---",H_24!$F1303="infeas",H_24!$F1303="inf"),"---",(H_24!$F1303/M1303)-1)</f>
        <v>5.7840278677723234E-7</v>
      </c>
      <c r="M1303" s="20">
        <f>Model_dem!L1043</f>
        <v>17288.990000000002</v>
      </c>
      <c r="N1303">
        <f>Model_dem!G1043</f>
        <v>17288.990000000002</v>
      </c>
      <c r="O1303" t="str">
        <f>IF(AND(G1303&lt;-0.01,Model_dem!F1043="Optimal"),"Cuidado","")</f>
        <v/>
      </c>
      <c r="P1303" t="str">
        <f>IF(OR(H_24!$Q1303&lt;&gt;A1303,R1303&lt;&gt;B1303,S1303&lt;&gt;C1303,T1303&lt;&gt;D1303),"Aqui", " ")</f>
        <v xml:space="preserve"> </v>
      </c>
      <c r="Q1303" t="s">
        <v>19</v>
      </c>
      <c r="R1303">
        <v>0</v>
      </c>
      <c r="S1303">
        <v>0</v>
      </c>
      <c r="T1303">
        <v>0.1</v>
      </c>
      <c r="U1303">
        <v>100</v>
      </c>
      <c r="V1303">
        <v>17289</v>
      </c>
      <c r="W1303">
        <v>11.7676</v>
      </c>
      <c r="X1303">
        <v>4</v>
      </c>
      <c r="Y1303">
        <v>13044</v>
      </c>
      <c r="Z1303">
        <v>1800.06</v>
      </c>
      <c r="AA1303">
        <v>241264</v>
      </c>
      <c r="AE1303" t="s">
        <v>21</v>
      </c>
      <c r="AF1303">
        <v>3</v>
      </c>
      <c r="AG1303">
        <v>25</v>
      </c>
      <c r="AH1303">
        <v>0.05</v>
      </c>
      <c r="AI1303">
        <v>300</v>
      </c>
      <c r="AJ1303">
        <v>41611.1</v>
      </c>
      <c r="AK1303">
        <v>1800.07</v>
      </c>
      <c r="AL1303">
        <v>0</v>
      </c>
      <c r="AM1303">
        <v>1</v>
      </c>
      <c r="AN1303">
        <v>1800.46</v>
      </c>
      <c r="AO1303">
        <v>4064</v>
      </c>
    </row>
    <row r="1304" spans="1:41" x14ac:dyDescent="0.3">
      <c r="A1304" s="68" t="s">
        <v>19</v>
      </c>
      <c r="B1304" s="20">
        <v>0</v>
      </c>
      <c r="C1304" s="20">
        <v>0</v>
      </c>
      <c r="D1304" s="20">
        <v>0.15</v>
      </c>
      <c r="E1304" t="s">
        <v>0</v>
      </c>
      <c r="F1304">
        <v>17289</v>
      </c>
      <c r="G1304" s="39">
        <f t="shared" si="80"/>
        <v>5.7840278688340315E-7</v>
      </c>
      <c r="H1304">
        <v>5.3633199999999999</v>
      </c>
      <c r="I1304">
        <v>21089</v>
      </c>
      <c r="J1304">
        <v>304583</v>
      </c>
      <c r="K1304" s="52">
        <v>1</v>
      </c>
      <c r="L1304" s="59">
        <f>IF(OR(H_24!$F1304="---",H_24!$F1304="infeas",H_24!$F1304="inf"),"---",(H_24!$F1304/M1304)-1)</f>
        <v>5.7840278677723234E-7</v>
      </c>
      <c r="M1304" s="20">
        <f>Model_dem!L1044</f>
        <v>17288.990000000002</v>
      </c>
      <c r="N1304">
        <f>Model_dem!G1044</f>
        <v>17288.990000000002</v>
      </c>
      <c r="O1304" t="str">
        <f>IF(AND(G1304&lt;-0.01,Model_dem!F1044="Optimal"),"Cuidado","")</f>
        <v/>
      </c>
      <c r="P1304" t="str">
        <f>IF(OR(H_24!$Q1304&lt;&gt;A1304,R1304&lt;&gt;B1304,S1304&lt;&gt;C1304,T1304&lt;&gt;D1304),"Aqui", " ")</f>
        <v xml:space="preserve"> </v>
      </c>
      <c r="Q1304" t="s">
        <v>19</v>
      </c>
      <c r="R1304">
        <v>0</v>
      </c>
      <c r="S1304">
        <v>0</v>
      </c>
      <c r="T1304">
        <v>0.15</v>
      </c>
      <c r="U1304">
        <v>100</v>
      </c>
      <c r="V1304">
        <v>17289</v>
      </c>
      <c r="W1304">
        <v>5.3633199999999999</v>
      </c>
      <c r="X1304">
        <v>0</v>
      </c>
      <c r="Y1304">
        <v>21089</v>
      </c>
      <c r="Z1304">
        <v>1800.02</v>
      </c>
      <c r="AA1304">
        <v>304583</v>
      </c>
      <c r="AE1304" t="s">
        <v>21</v>
      </c>
      <c r="AF1304">
        <v>3</v>
      </c>
      <c r="AG1304">
        <v>25</v>
      </c>
      <c r="AH1304">
        <v>0.1</v>
      </c>
      <c r="AI1304">
        <v>300</v>
      </c>
      <c r="AJ1304" t="s">
        <v>511</v>
      </c>
      <c r="AK1304" t="s">
        <v>511</v>
      </c>
      <c r="AL1304" t="s">
        <v>511</v>
      </c>
      <c r="AM1304" t="s">
        <v>511</v>
      </c>
      <c r="AN1304" t="s">
        <v>511</v>
      </c>
    </row>
    <row r="1305" spans="1:41" x14ac:dyDescent="0.3">
      <c r="A1305" s="65" t="s">
        <v>19</v>
      </c>
      <c r="B1305" s="66">
        <v>0</v>
      </c>
      <c r="C1305" s="66">
        <v>0</v>
      </c>
      <c r="D1305" s="66">
        <v>0.2</v>
      </c>
      <c r="E1305" t="s">
        <v>0</v>
      </c>
      <c r="F1305">
        <v>17315.3</v>
      </c>
      <c r="G1305" s="39">
        <f t="shared" si="80"/>
        <v>1.5217777325336917E-3</v>
      </c>
      <c r="H1305">
        <v>5.38314</v>
      </c>
      <c r="I1305">
        <v>13387</v>
      </c>
      <c r="J1305">
        <v>268497</v>
      </c>
      <c r="K1305" s="52">
        <v>1</v>
      </c>
      <c r="L1305" s="59">
        <f>IF(OR(H_24!$F1305="---",H_24!$F1305="infeas",H_24!$F1305="inf"),"---",(H_24!$F1305/M1305)-1)</f>
        <v>1.5217777325335913E-3</v>
      </c>
      <c r="M1305" s="20">
        <f>Model_dem!L1045</f>
        <v>17288.990000000002</v>
      </c>
      <c r="N1305">
        <f>Model_dem!G1045</f>
        <v>17288.990000000002</v>
      </c>
      <c r="O1305" t="str">
        <f>IF(AND(G1305&lt;-0.01,Model_dem!F1045="Optimal"),"Cuidado","")</f>
        <v/>
      </c>
      <c r="P1305" t="str">
        <f>IF(OR(H_24!$Q1305&lt;&gt;A1305,R1305&lt;&gt;B1305,S1305&lt;&gt;C1305,T1305&lt;&gt;D1305),"Aqui", " ")</f>
        <v xml:space="preserve"> </v>
      </c>
      <c r="Q1305" t="s">
        <v>19</v>
      </c>
      <c r="R1305">
        <v>0</v>
      </c>
      <c r="S1305">
        <v>0</v>
      </c>
      <c r="T1305">
        <v>0.2</v>
      </c>
      <c r="U1305">
        <v>100</v>
      </c>
      <c r="V1305">
        <v>17315.3</v>
      </c>
      <c r="W1305">
        <v>5.38314</v>
      </c>
      <c r="X1305">
        <v>0</v>
      </c>
      <c r="Y1305">
        <v>13387</v>
      </c>
      <c r="Z1305">
        <v>1800.85</v>
      </c>
      <c r="AA1305">
        <v>268497</v>
      </c>
      <c r="AE1305" t="s">
        <v>21</v>
      </c>
      <c r="AF1305">
        <v>3</v>
      </c>
      <c r="AG1305">
        <v>25</v>
      </c>
      <c r="AH1305">
        <v>0.15</v>
      </c>
      <c r="AI1305">
        <v>300</v>
      </c>
      <c r="AJ1305" t="s">
        <v>511</v>
      </c>
      <c r="AK1305" t="s">
        <v>511</v>
      </c>
      <c r="AL1305" t="s">
        <v>511</v>
      </c>
      <c r="AM1305" t="s">
        <v>511</v>
      </c>
      <c r="AN1305" t="s">
        <v>511</v>
      </c>
    </row>
    <row r="1306" spans="1:41" x14ac:dyDescent="0.3">
      <c r="A1306" s="68" t="s">
        <v>19</v>
      </c>
      <c r="B1306" s="20">
        <v>1</v>
      </c>
      <c r="C1306" s="20">
        <v>5</v>
      </c>
      <c r="D1306" s="20">
        <v>0.05</v>
      </c>
      <c r="E1306" t="s">
        <v>0</v>
      </c>
      <c r="F1306">
        <v>17629.599999999999</v>
      </c>
      <c r="G1306" s="39">
        <f t="shared" si="80"/>
        <v>2.2689165241353235E-6</v>
      </c>
      <c r="H1306">
        <v>16.793600000000001</v>
      </c>
      <c r="I1306">
        <v>1831</v>
      </c>
      <c r="J1306">
        <v>112009</v>
      </c>
      <c r="K1306" s="52">
        <v>0.80700000000000005</v>
      </c>
      <c r="L1306" s="59">
        <f>IF(OR(H_24!$F1306="---",H_24!$F1306="infeas",H_24!$F1306="inf"),"---",(H_24!$F1306/M1306)-1)</f>
        <v>1.9700977327189007E-2</v>
      </c>
      <c r="M1306" s="20">
        <f>Model_dem!L1046</f>
        <v>17288.990000000002</v>
      </c>
      <c r="N1306">
        <f>Model_dem!G1046</f>
        <v>17629.560000000001</v>
      </c>
      <c r="O1306" t="str">
        <f>IF(AND(G1306&lt;-0.01,Model_dem!F1046="Optimal"),"Cuidado","")</f>
        <v/>
      </c>
      <c r="P1306" t="str">
        <f>IF(OR(H_24!$Q1306&lt;&gt;A1306,R1306&lt;&gt;B1306,S1306&lt;&gt;C1306,T1306&lt;&gt;D1306),"Aqui", " ")</f>
        <v xml:space="preserve"> </v>
      </c>
      <c r="Q1306" t="s">
        <v>19</v>
      </c>
      <c r="R1306">
        <v>1</v>
      </c>
      <c r="S1306">
        <v>5</v>
      </c>
      <c r="T1306">
        <v>0.05</v>
      </c>
      <c r="U1306">
        <v>100</v>
      </c>
      <c r="V1306">
        <v>17629.599999999999</v>
      </c>
      <c r="W1306">
        <v>16.793600000000001</v>
      </c>
      <c r="X1306">
        <v>0</v>
      </c>
      <c r="Y1306">
        <v>1831</v>
      </c>
      <c r="Z1306">
        <v>1800.59</v>
      </c>
      <c r="AA1306">
        <v>112009</v>
      </c>
      <c r="AE1306" t="s">
        <v>21</v>
      </c>
      <c r="AF1306">
        <v>3</v>
      </c>
      <c r="AG1306">
        <v>25</v>
      </c>
      <c r="AH1306">
        <v>0.2</v>
      </c>
      <c r="AI1306">
        <v>300</v>
      </c>
      <c r="AJ1306" t="s">
        <v>511</v>
      </c>
      <c r="AK1306" t="s">
        <v>511</v>
      </c>
      <c r="AL1306" t="s">
        <v>511</v>
      </c>
      <c r="AM1306" t="s">
        <v>511</v>
      </c>
      <c r="AN1306" t="s">
        <v>511</v>
      </c>
    </row>
    <row r="1307" spans="1:41" x14ac:dyDescent="0.3">
      <c r="A1307" s="65" t="s">
        <v>19</v>
      </c>
      <c r="B1307" s="66">
        <v>1</v>
      </c>
      <c r="C1307" s="66">
        <v>5</v>
      </c>
      <c r="D1307" s="66">
        <v>0.1</v>
      </c>
      <c r="E1307" t="s">
        <v>0</v>
      </c>
      <c r="F1307">
        <v>17951.2</v>
      </c>
      <c r="G1307" s="39">
        <f t="shared" si="80"/>
        <v>5.2335856861706915E-4</v>
      </c>
      <c r="H1307">
        <v>57.056199999999997</v>
      </c>
      <c r="I1307">
        <v>1842</v>
      </c>
      <c r="J1307">
        <v>58648</v>
      </c>
      <c r="K1307" s="52">
        <v>0.55600000000000005</v>
      </c>
      <c r="L1307" s="59">
        <f>IF(OR(H_24!$F1307="---",H_24!$F1307="infeas",H_24!$F1307="inf"),"---",(H_24!$F1307/M1307)-1)</f>
        <v>3.8302410956336796E-2</v>
      </c>
      <c r="M1307" s="20">
        <f>Model_dem!L1047</f>
        <v>17288.990000000002</v>
      </c>
      <c r="N1307">
        <f>Model_dem!G1047</f>
        <v>17941.810000000001</v>
      </c>
      <c r="O1307" t="str">
        <f>IF(AND(G1307&lt;-0.01,Model_dem!F1047="Optimal"),"Cuidado","")</f>
        <v/>
      </c>
      <c r="P1307" t="str">
        <f>IF(OR(H_24!$Q1307&lt;&gt;A1307,R1307&lt;&gt;B1307,S1307&lt;&gt;C1307,T1307&lt;&gt;D1307),"Aqui", " ")</f>
        <v xml:space="preserve"> </v>
      </c>
      <c r="Q1307" t="s">
        <v>19</v>
      </c>
      <c r="R1307">
        <v>1</v>
      </c>
      <c r="S1307">
        <v>5</v>
      </c>
      <c r="T1307">
        <v>0.1</v>
      </c>
      <c r="U1307">
        <v>100</v>
      </c>
      <c r="V1307">
        <v>17951.2</v>
      </c>
      <c r="W1307">
        <v>57.056199999999997</v>
      </c>
      <c r="X1307">
        <v>8</v>
      </c>
      <c r="Y1307">
        <v>1842</v>
      </c>
      <c r="Z1307">
        <v>1800.49</v>
      </c>
      <c r="AA1307">
        <v>58648</v>
      </c>
      <c r="AE1307" t="s">
        <v>21</v>
      </c>
      <c r="AF1307">
        <v>3</v>
      </c>
      <c r="AG1307">
        <v>50</v>
      </c>
      <c r="AH1307">
        <v>0.05</v>
      </c>
      <c r="AI1307">
        <v>300</v>
      </c>
      <c r="AJ1307">
        <v>41615</v>
      </c>
      <c r="AK1307">
        <v>1800.6</v>
      </c>
      <c r="AL1307">
        <v>0</v>
      </c>
      <c r="AM1307">
        <v>1</v>
      </c>
      <c r="AN1307">
        <v>1800.6</v>
      </c>
      <c r="AO1307">
        <v>4014</v>
      </c>
    </row>
    <row r="1308" spans="1:41" x14ac:dyDescent="0.3">
      <c r="A1308" s="68" t="s">
        <v>19</v>
      </c>
      <c r="B1308" s="20">
        <v>1</v>
      </c>
      <c r="C1308" s="20">
        <v>5</v>
      </c>
      <c r="D1308" s="20">
        <v>0.15</v>
      </c>
      <c r="E1308" t="s">
        <v>4</v>
      </c>
      <c r="F1308" t="s">
        <v>511</v>
      </c>
      <c r="G1308" s="39" t="str">
        <f t="shared" si="80"/>
        <v>---</v>
      </c>
      <c r="H1308" t="s">
        <v>511</v>
      </c>
      <c r="I1308" t="s">
        <v>511</v>
      </c>
      <c r="L1308" s="59" t="str">
        <f>IF(OR(H_24!$F1308="---",H_24!$F1308="infeas",H_24!$F1308="inf"),"---",(H_24!$F1308/M1308)-1)</f>
        <v>---</v>
      </c>
      <c r="M1308" s="20">
        <f>Model_dem!L1048</f>
        <v>17288.990000000002</v>
      </c>
      <c r="N1308" t="str">
        <f>Model_dem!G1048</f>
        <v>---</v>
      </c>
      <c r="O1308" t="str">
        <f>IF(AND(G1308&lt;-0.01,Model_dem!F1048="Optimal"),"Cuidado","")</f>
        <v/>
      </c>
      <c r="P1308" t="str">
        <f>IF(OR(H_24!$Q1308&lt;&gt;A1308,R1308&lt;&gt;B1308,S1308&lt;&gt;C1308,T1308&lt;&gt;D1308),"Aqui", " ")</f>
        <v xml:space="preserve"> </v>
      </c>
      <c r="Q1308" t="s">
        <v>19</v>
      </c>
      <c r="R1308">
        <v>1</v>
      </c>
      <c r="S1308">
        <v>5</v>
      </c>
      <c r="T1308">
        <v>0.15</v>
      </c>
      <c r="U1308">
        <v>100</v>
      </c>
      <c r="V1308" t="s">
        <v>511</v>
      </c>
      <c r="W1308" t="s">
        <v>511</v>
      </c>
      <c r="X1308" t="s">
        <v>511</v>
      </c>
      <c r="Y1308" t="s">
        <v>511</v>
      </c>
      <c r="Z1308" t="s">
        <v>511</v>
      </c>
      <c r="AE1308" t="s">
        <v>21</v>
      </c>
      <c r="AF1308">
        <v>3</v>
      </c>
      <c r="AG1308">
        <v>50</v>
      </c>
      <c r="AH1308">
        <v>0.1</v>
      </c>
      <c r="AI1308">
        <v>300</v>
      </c>
      <c r="AJ1308" t="s">
        <v>511</v>
      </c>
      <c r="AK1308" t="s">
        <v>511</v>
      </c>
      <c r="AL1308" t="s">
        <v>511</v>
      </c>
      <c r="AM1308" t="s">
        <v>511</v>
      </c>
      <c r="AN1308" t="s">
        <v>511</v>
      </c>
    </row>
    <row r="1309" spans="1:41" x14ac:dyDescent="0.3">
      <c r="A1309" s="65" t="s">
        <v>19</v>
      </c>
      <c r="B1309" s="66">
        <v>1</v>
      </c>
      <c r="C1309" s="66">
        <v>5</v>
      </c>
      <c r="D1309" s="66">
        <v>0.2</v>
      </c>
      <c r="E1309" t="s">
        <v>4</v>
      </c>
      <c r="F1309" t="s">
        <v>511</v>
      </c>
      <c r="G1309" s="39" t="str">
        <f t="shared" si="80"/>
        <v>---</v>
      </c>
      <c r="H1309" t="s">
        <v>511</v>
      </c>
      <c r="I1309" t="s">
        <v>511</v>
      </c>
      <c r="L1309" s="59" t="str">
        <f>IF(OR(H_24!$F1309="---",H_24!$F1309="infeas",H_24!$F1309="inf"),"---",(H_24!$F1309/M1309)-1)</f>
        <v>---</v>
      </c>
      <c r="M1309" s="20">
        <f>Model_dem!L1049</f>
        <v>17288.990000000002</v>
      </c>
      <c r="N1309" t="str">
        <f>Model_dem!G1049</f>
        <v>---</v>
      </c>
      <c r="O1309" t="str">
        <f>IF(AND(G1309&lt;-0.01,Model_dem!F1049="Optimal"),"Cuidado","")</f>
        <v/>
      </c>
      <c r="P1309" t="str">
        <f>IF(OR(H_24!$Q1309&lt;&gt;A1309,R1309&lt;&gt;B1309,S1309&lt;&gt;C1309,T1309&lt;&gt;D1309),"Aqui", " ")</f>
        <v xml:space="preserve"> </v>
      </c>
      <c r="Q1309" t="s">
        <v>19</v>
      </c>
      <c r="R1309">
        <v>1</v>
      </c>
      <c r="S1309">
        <v>5</v>
      </c>
      <c r="T1309">
        <v>0.2</v>
      </c>
      <c r="U1309">
        <v>100</v>
      </c>
      <c r="V1309" t="s">
        <v>511</v>
      </c>
      <c r="W1309" t="s">
        <v>511</v>
      </c>
      <c r="X1309" t="s">
        <v>511</v>
      </c>
      <c r="Y1309" t="s">
        <v>511</v>
      </c>
      <c r="Z1309" t="s">
        <v>511</v>
      </c>
      <c r="AE1309" t="s">
        <v>21</v>
      </c>
      <c r="AF1309">
        <v>3</v>
      </c>
      <c r="AG1309">
        <v>50</v>
      </c>
      <c r="AH1309">
        <v>0.15</v>
      </c>
      <c r="AI1309">
        <v>300</v>
      </c>
      <c r="AJ1309" t="s">
        <v>511</v>
      </c>
      <c r="AK1309" t="s">
        <v>511</v>
      </c>
      <c r="AL1309" t="s">
        <v>511</v>
      </c>
      <c r="AM1309" t="s">
        <v>511</v>
      </c>
      <c r="AN1309" t="s">
        <v>511</v>
      </c>
    </row>
    <row r="1310" spans="1:41" x14ac:dyDescent="0.3">
      <c r="A1310" s="68" t="s">
        <v>19</v>
      </c>
      <c r="B1310" s="20">
        <v>1</v>
      </c>
      <c r="C1310" s="20">
        <v>10</v>
      </c>
      <c r="D1310" s="20">
        <v>0.05</v>
      </c>
      <c r="E1310" t="s">
        <v>0</v>
      </c>
      <c r="F1310">
        <v>17629.599999999999</v>
      </c>
      <c r="G1310" s="39">
        <f t="shared" si="80"/>
        <v>2.2689165241353235E-6</v>
      </c>
      <c r="H1310">
        <v>94.119299999999996</v>
      </c>
      <c r="I1310">
        <v>1002</v>
      </c>
      <c r="J1310">
        <v>70145</v>
      </c>
      <c r="K1310" s="52">
        <v>0.80700000000000005</v>
      </c>
      <c r="L1310" s="59">
        <f>IF(OR(H_24!$F1310="---",H_24!$F1310="infeas",H_24!$F1310="inf"),"---",(H_24!$F1310/M1310)-1)</f>
        <v>1.9700977327189007E-2</v>
      </c>
      <c r="M1310" s="20">
        <f>Model_dem!L1050</f>
        <v>17288.990000000002</v>
      </c>
      <c r="N1310">
        <f>Model_dem!G1050</f>
        <v>17629.560000000001</v>
      </c>
      <c r="O1310" t="str">
        <f>IF(AND(G1310&lt;-0.01,Model_dem!F1050="Optimal"),"Cuidado","")</f>
        <v/>
      </c>
      <c r="P1310" t="str">
        <f>IF(OR(H_24!$Q1310&lt;&gt;A1310,R1310&lt;&gt;B1310,S1310&lt;&gt;C1310,T1310&lt;&gt;D1310),"Aqui", " ")</f>
        <v xml:space="preserve"> </v>
      </c>
      <c r="Q1310" t="s">
        <v>19</v>
      </c>
      <c r="R1310">
        <v>1</v>
      </c>
      <c r="S1310">
        <v>10</v>
      </c>
      <c r="T1310">
        <v>0.05</v>
      </c>
      <c r="U1310">
        <v>100</v>
      </c>
      <c r="V1310">
        <v>17629.599999999999</v>
      </c>
      <c r="W1310">
        <v>94.119299999999996</v>
      </c>
      <c r="X1310">
        <v>12</v>
      </c>
      <c r="Y1310">
        <v>1002</v>
      </c>
      <c r="Z1310">
        <v>1800.03</v>
      </c>
      <c r="AA1310">
        <v>70145</v>
      </c>
      <c r="AE1310" t="s">
        <v>21</v>
      </c>
      <c r="AF1310">
        <v>3</v>
      </c>
      <c r="AG1310">
        <v>50</v>
      </c>
      <c r="AH1310">
        <v>0.2</v>
      </c>
      <c r="AI1310">
        <v>300</v>
      </c>
      <c r="AJ1310" t="s">
        <v>511</v>
      </c>
      <c r="AK1310" t="s">
        <v>511</v>
      </c>
      <c r="AL1310" t="s">
        <v>511</v>
      </c>
      <c r="AM1310" t="s">
        <v>511</v>
      </c>
      <c r="AN1310" t="s">
        <v>511</v>
      </c>
    </row>
    <row r="1311" spans="1:41" x14ac:dyDescent="0.3">
      <c r="A1311" s="68" t="s">
        <v>19</v>
      </c>
      <c r="B1311" s="20">
        <v>1</v>
      </c>
      <c r="C1311" s="20">
        <v>10</v>
      </c>
      <c r="D1311" s="20">
        <v>0.1</v>
      </c>
      <c r="E1311" t="s">
        <v>0</v>
      </c>
      <c r="F1311">
        <v>17941.8</v>
      </c>
      <c r="G1311" s="39">
        <f t="shared" si="80"/>
        <v>-5.5735736818287938E-7</v>
      </c>
      <c r="H1311">
        <v>282.404</v>
      </c>
      <c r="I1311">
        <v>2493</v>
      </c>
      <c r="J1311">
        <v>60661</v>
      </c>
      <c r="K1311" s="52">
        <v>0.55600000000000005</v>
      </c>
      <c r="L1311" s="59">
        <f>IF(OR(H_24!$F1311="---",H_24!$F1311="infeas",H_24!$F1311="inf"),"---",(H_24!$F1311/M1311)-1)</f>
        <v>3.7758712336579459E-2</v>
      </c>
      <c r="M1311" s="20">
        <f>Model_dem!L1051</f>
        <v>17288.990000000002</v>
      </c>
      <c r="N1311">
        <f>Model_dem!G1051</f>
        <v>17941.810000000001</v>
      </c>
      <c r="O1311" t="str">
        <f>IF(AND(G1311&lt;-0.01,Model_dem!F1051="Optimal"),"Cuidado","")</f>
        <v/>
      </c>
      <c r="P1311" t="str">
        <f>IF(OR(H_24!$Q1311&lt;&gt;A1311,R1311&lt;&gt;B1311,S1311&lt;&gt;C1311,T1311&lt;&gt;D1311),"Aqui", " ")</f>
        <v xml:space="preserve"> </v>
      </c>
      <c r="Q1311" t="s">
        <v>19</v>
      </c>
      <c r="R1311">
        <v>1</v>
      </c>
      <c r="S1311">
        <v>10</v>
      </c>
      <c r="T1311">
        <v>0.1</v>
      </c>
      <c r="U1311">
        <v>100</v>
      </c>
      <c r="V1311">
        <v>17941.8</v>
      </c>
      <c r="W1311">
        <v>282.404</v>
      </c>
      <c r="X1311">
        <v>174</v>
      </c>
      <c r="Y1311">
        <v>2493</v>
      </c>
      <c r="Z1311">
        <v>1800.2</v>
      </c>
      <c r="AA1311">
        <v>60661</v>
      </c>
      <c r="AE1311" t="s">
        <v>23</v>
      </c>
      <c r="AF1311">
        <v>0</v>
      </c>
      <c r="AG1311">
        <v>0</v>
      </c>
      <c r="AH1311">
        <v>0.05</v>
      </c>
      <c r="AI1311">
        <v>402</v>
      </c>
      <c r="AJ1311">
        <v>62664.7</v>
      </c>
      <c r="AK1311">
        <v>1800.02</v>
      </c>
      <c r="AL1311">
        <v>0</v>
      </c>
      <c r="AM1311">
        <v>1</v>
      </c>
      <c r="AN1311">
        <v>1800.05</v>
      </c>
      <c r="AO1311">
        <v>6563</v>
      </c>
    </row>
    <row r="1312" spans="1:41" x14ac:dyDescent="0.3">
      <c r="A1312" s="65" t="s">
        <v>19</v>
      </c>
      <c r="B1312" s="66">
        <v>1</v>
      </c>
      <c r="C1312" s="66">
        <v>10</v>
      </c>
      <c r="D1312" s="66">
        <v>0.15</v>
      </c>
      <c r="E1312" t="s">
        <v>4</v>
      </c>
      <c r="F1312" t="s">
        <v>511</v>
      </c>
      <c r="G1312" s="39" t="str">
        <f t="shared" si="80"/>
        <v>---</v>
      </c>
      <c r="H1312" t="s">
        <v>511</v>
      </c>
      <c r="I1312" t="s">
        <v>511</v>
      </c>
      <c r="L1312" s="59" t="str">
        <f>IF(OR(H_24!$F1312="---",H_24!$F1312="infeas",H_24!$F1312="inf"),"---",(H_24!$F1312/M1312)-1)</f>
        <v>---</v>
      </c>
      <c r="M1312" s="20">
        <f>Model_dem!L1052</f>
        <v>17288.990000000002</v>
      </c>
      <c r="N1312" t="str">
        <f>Model_dem!G1052</f>
        <v>---</v>
      </c>
      <c r="O1312" t="str">
        <f>IF(AND(G1312&lt;-0.01,Model_dem!F1052="Optimal"),"Cuidado","")</f>
        <v/>
      </c>
      <c r="P1312" t="str">
        <f>IF(OR(H_24!$Q1312&lt;&gt;A1312,R1312&lt;&gt;B1312,S1312&lt;&gt;C1312,T1312&lt;&gt;D1312),"Aqui", " ")</f>
        <v xml:space="preserve"> </v>
      </c>
      <c r="Q1312" t="s">
        <v>19</v>
      </c>
      <c r="R1312">
        <v>1</v>
      </c>
      <c r="S1312">
        <v>10</v>
      </c>
      <c r="T1312">
        <v>0.15</v>
      </c>
      <c r="U1312">
        <v>100</v>
      </c>
      <c r="V1312" t="s">
        <v>511</v>
      </c>
      <c r="W1312" t="s">
        <v>511</v>
      </c>
      <c r="X1312" t="s">
        <v>511</v>
      </c>
      <c r="Y1312" t="s">
        <v>511</v>
      </c>
      <c r="Z1312" t="s">
        <v>511</v>
      </c>
      <c r="AE1312" t="s">
        <v>23</v>
      </c>
      <c r="AF1312">
        <v>0</v>
      </c>
      <c r="AG1312">
        <v>0</v>
      </c>
      <c r="AH1312">
        <v>0.1</v>
      </c>
      <c r="AI1312">
        <v>402</v>
      </c>
      <c r="AJ1312">
        <v>62283.199999999997</v>
      </c>
      <c r="AK1312">
        <v>1517.43</v>
      </c>
      <c r="AL1312">
        <v>14</v>
      </c>
      <c r="AM1312">
        <v>21</v>
      </c>
      <c r="AN1312">
        <v>1800.04</v>
      </c>
      <c r="AO1312">
        <v>10271</v>
      </c>
    </row>
    <row r="1313" spans="1:41" x14ac:dyDescent="0.3">
      <c r="A1313" s="68" t="s">
        <v>19</v>
      </c>
      <c r="B1313" s="20">
        <v>1</v>
      </c>
      <c r="C1313" s="20">
        <v>10</v>
      </c>
      <c r="D1313" s="20">
        <v>0.2</v>
      </c>
      <c r="E1313" t="s">
        <v>4</v>
      </c>
      <c r="F1313" t="s">
        <v>511</v>
      </c>
      <c r="G1313" s="39" t="str">
        <f t="shared" si="80"/>
        <v>---</v>
      </c>
      <c r="H1313" t="s">
        <v>511</v>
      </c>
      <c r="I1313" t="s">
        <v>511</v>
      </c>
      <c r="L1313" s="59" t="str">
        <f>IF(OR(H_24!$F1313="---",H_24!$F1313="infeas",H_24!$F1313="inf"),"---",(H_24!$F1313/M1313)-1)</f>
        <v>---</v>
      </c>
      <c r="M1313" s="20">
        <f>Model_dem!L1053</f>
        <v>17288.990000000002</v>
      </c>
      <c r="N1313" t="str">
        <f>Model_dem!G1053</f>
        <v>---</v>
      </c>
      <c r="O1313" t="str">
        <f>IF(AND(G1313&lt;-0.01,Model_dem!F1053="Optimal"),"Cuidado","")</f>
        <v/>
      </c>
      <c r="P1313" t="str">
        <f>IF(OR(H_24!$Q1313&lt;&gt;A1313,R1313&lt;&gt;B1313,S1313&lt;&gt;C1313,T1313&lt;&gt;D1313),"Aqui", " ")</f>
        <v xml:space="preserve"> </v>
      </c>
      <c r="Q1313" t="s">
        <v>19</v>
      </c>
      <c r="R1313">
        <v>1</v>
      </c>
      <c r="S1313">
        <v>10</v>
      </c>
      <c r="T1313">
        <v>0.2</v>
      </c>
      <c r="U1313">
        <v>100</v>
      </c>
      <c r="V1313" t="s">
        <v>511</v>
      </c>
      <c r="W1313" t="s">
        <v>511</v>
      </c>
      <c r="X1313" t="s">
        <v>511</v>
      </c>
      <c r="Y1313" t="s">
        <v>511</v>
      </c>
      <c r="Z1313" t="s">
        <v>511</v>
      </c>
      <c r="AE1313" t="s">
        <v>23</v>
      </c>
      <c r="AF1313">
        <v>0</v>
      </c>
      <c r="AG1313">
        <v>0</v>
      </c>
      <c r="AH1313">
        <v>0.15</v>
      </c>
      <c r="AI1313">
        <v>402</v>
      </c>
      <c r="AJ1313">
        <v>62924.1</v>
      </c>
      <c r="AK1313">
        <v>1800.52</v>
      </c>
      <c r="AL1313">
        <v>0</v>
      </c>
      <c r="AM1313">
        <v>1</v>
      </c>
      <c r="AN1313">
        <v>1800.79</v>
      </c>
      <c r="AO1313">
        <v>7210</v>
      </c>
    </row>
    <row r="1314" spans="1:41" x14ac:dyDescent="0.3">
      <c r="A1314" s="65" t="s">
        <v>19</v>
      </c>
      <c r="B1314" s="66">
        <v>1</v>
      </c>
      <c r="C1314" s="66">
        <v>25</v>
      </c>
      <c r="D1314" s="66">
        <v>0.05</v>
      </c>
      <c r="E1314" t="s">
        <v>0</v>
      </c>
      <c r="F1314">
        <v>17729.3</v>
      </c>
      <c r="G1314" s="39">
        <f t="shared" si="80"/>
        <v>2.8201982598966342E-6</v>
      </c>
      <c r="H1314">
        <v>101.767</v>
      </c>
      <c r="I1314">
        <v>828</v>
      </c>
      <c r="J1314">
        <v>72845</v>
      </c>
      <c r="K1314" s="52">
        <v>0</v>
      </c>
      <c r="L1314" s="59">
        <f>IF(OR(H_24!$F1314="---",H_24!$F1314="infeas",H_24!$F1314="inf"),"---",(H_24!$F1314/M1314)-1)</f>
        <v>2.5467653113339539E-2</v>
      </c>
      <c r="M1314" s="20">
        <f>Model_dem!L1054</f>
        <v>17288.990000000002</v>
      </c>
      <c r="N1314">
        <f>Model_dem!G1054</f>
        <v>17729.25</v>
      </c>
      <c r="O1314" t="str">
        <f>IF(AND(G1314&lt;-0.01,Model_dem!F1054="Optimal"),"Cuidado","")</f>
        <v/>
      </c>
      <c r="P1314" t="str">
        <f>IF(OR(H_24!$Q1314&lt;&gt;A1314,R1314&lt;&gt;B1314,S1314&lt;&gt;C1314,T1314&lt;&gt;D1314),"Aqui", " ")</f>
        <v xml:space="preserve"> </v>
      </c>
      <c r="Q1314" t="s">
        <v>19</v>
      </c>
      <c r="R1314">
        <v>1</v>
      </c>
      <c r="S1314">
        <v>25</v>
      </c>
      <c r="T1314">
        <v>0.05</v>
      </c>
      <c r="U1314">
        <v>100</v>
      </c>
      <c r="V1314">
        <v>17729.3</v>
      </c>
      <c r="W1314">
        <v>101.767</v>
      </c>
      <c r="X1314">
        <v>20</v>
      </c>
      <c r="Y1314">
        <v>828</v>
      </c>
      <c r="Z1314">
        <v>1800.3</v>
      </c>
      <c r="AA1314">
        <v>72845</v>
      </c>
      <c r="AE1314" t="s">
        <v>23</v>
      </c>
      <c r="AF1314">
        <v>0</v>
      </c>
      <c r="AG1314">
        <v>0</v>
      </c>
      <c r="AH1314">
        <v>0.2</v>
      </c>
      <c r="AI1314">
        <v>402</v>
      </c>
      <c r="AJ1314">
        <v>62074.3</v>
      </c>
      <c r="AK1314">
        <v>1691.66</v>
      </c>
      <c r="AL1314">
        <v>7</v>
      </c>
      <c r="AM1314">
        <v>11</v>
      </c>
      <c r="AN1314">
        <v>1800.12</v>
      </c>
      <c r="AO1314">
        <v>8461</v>
      </c>
    </row>
    <row r="1315" spans="1:41" x14ac:dyDescent="0.3">
      <c r="A1315" s="68" t="s">
        <v>19</v>
      </c>
      <c r="B1315" s="20">
        <v>1</v>
      </c>
      <c r="C1315" s="20">
        <v>25</v>
      </c>
      <c r="D1315" s="20">
        <v>0.1</v>
      </c>
      <c r="E1315" t="s">
        <v>0</v>
      </c>
      <c r="F1315">
        <v>17969.8</v>
      </c>
      <c r="G1315" s="39">
        <f t="shared" si="80"/>
        <v>-5.564889112370842E-7</v>
      </c>
      <c r="H1315">
        <v>1723.26</v>
      </c>
      <c r="I1315">
        <v>755</v>
      </c>
      <c r="J1315">
        <v>42922</v>
      </c>
      <c r="K1315" s="52">
        <v>0.502</v>
      </c>
      <c r="L1315" s="59">
        <f>IF(OR(H_24!$F1315="---",H_24!$F1315="infeas",H_24!$F1315="inf"),"---",(H_24!$F1315/M1315)-1)</f>
        <v>3.9378240140112153E-2</v>
      </c>
      <c r="M1315" s="20">
        <f>Model_dem!L1055</f>
        <v>17288.990000000002</v>
      </c>
      <c r="N1315">
        <f>Model_dem!G1055</f>
        <v>17969.810000000001</v>
      </c>
      <c r="O1315" t="str">
        <f>IF(AND(G1315&lt;-0.01,Model_dem!F1055="Optimal"),"Cuidado","")</f>
        <v/>
      </c>
      <c r="P1315" t="str">
        <f>IF(OR(H_24!$Q1315&lt;&gt;A1315,R1315&lt;&gt;B1315,S1315&lt;&gt;C1315,T1315&lt;&gt;D1315),"Aqui", " ")</f>
        <v xml:space="preserve"> </v>
      </c>
      <c r="Q1315" t="s">
        <v>19</v>
      </c>
      <c r="R1315">
        <v>1</v>
      </c>
      <c r="S1315">
        <v>25</v>
      </c>
      <c r="T1315">
        <v>0.1</v>
      </c>
      <c r="U1315">
        <v>100</v>
      </c>
      <c r="V1315">
        <v>17969.8</v>
      </c>
      <c r="W1315">
        <v>1723.26</v>
      </c>
      <c r="X1315">
        <v>734</v>
      </c>
      <c r="Y1315">
        <v>755</v>
      </c>
      <c r="Z1315">
        <v>1800.9</v>
      </c>
      <c r="AA1315">
        <v>42922</v>
      </c>
      <c r="AE1315" t="s">
        <v>23</v>
      </c>
      <c r="AF1315">
        <v>1</v>
      </c>
      <c r="AG1315">
        <v>5</v>
      </c>
      <c r="AH1315">
        <v>0.05</v>
      </c>
      <c r="AI1315">
        <v>402</v>
      </c>
      <c r="AJ1315">
        <v>66616.100000000006</v>
      </c>
      <c r="AK1315">
        <v>1801.04</v>
      </c>
      <c r="AL1315">
        <v>0</v>
      </c>
      <c r="AM1315">
        <v>1</v>
      </c>
      <c r="AN1315">
        <v>1801.04</v>
      </c>
      <c r="AO1315">
        <v>1662</v>
      </c>
    </row>
    <row r="1316" spans="1:41" x14ac:dyDescent="0.3">
      <c r="A1316" s="65" t="s">
        <v>19</v>
      </c>
      <c r="B1316" s="66">
        <v>1</v>
      </c>
      <c r="C1316" s="66">
        <v>25</v>
      </c>
      <c r="D1316" s="66">
        <v>0.15</v>
      </c>
      <c r="E1316" t="s">
        <v>4</v>
      </c>
      <c r="F1316" t="s">
        <v>511</v>
      </c>
      <c r="G1316" s="39" t="str">
        <f t="shared" si="80"/>
        <v>---</v>
      </c>
      <c r="H1316" t="s">
        <v>511</v>
      </c>
      <c r="I1316" t="s">
        <v>511</v>
      </c>
      <c r="L1316" s="59" t="str">
        <f>IF(OR(H_24!$F1316="---",H_24!$F1316="infeas",H_24!$F1316="inf"),"---",(H_24!$F1316/M1316)-1)</f>
        <v>---</v>
      </c>
      <c r="M1316" s="20">
        <f>Model_dem!L1056</f>
        <v>17288.990000000002</v>
      </c>
      <c r="N1316" t="str">
        <f>Model_dem!G1056</f>
        <v>---</v>
      </c>
      <c r="O1316" t="str">
        <f>IF(AND(G1316&lt;-0.01,Model_dem!F1056="Optimal"),"Cuidado","")</f>
        <v/>
      </c>
      <c r="P1316" t="str">
        <f>IF(OR(H_24!$Q1316&lt;&gt;A1316,R1316&lt;&gt;B1316,S1316&lt;&gt;C1316,T1316&lt;&gt;D1316),"Aqui", " ")</f>
        <v xml:space="preserve"> </v>
      </c>
      <c r="Q1316" t="s">
        <v>19</v>
      </c>
      <c r="R1316">
        <v>1</v>
      </c>
      <c r="S1316">
        <v>25</v>
      </c>
      <c r="T1316">
        <v>0.15</v>
      </c>
      <c r="U1316">
        <v>100</v>
      </c>
      <c r="V1316" t="s">
        <v>511</v>
      </c>
      <c r="W1316" t="s">
        <v>511</v>
      </c>
      <c r="X1316" t="s">
        <v>511</v>
      </c>
      <c r="Y1316" t="s">
        <v>511</v>
      </c>
      <c r="Z1316" t="s">
        <v>511</v>
      </c>
      <c r="AE1316" t="s">
        <v>23</v>
      </c>
      <c r="AF1316">
        <v>1</v>
      </c>
      <c r="AG1316">
        <v>5</v>
      </c>
      <c r="AH1316">
        <v>0.1</v>
      </c>
      <c r="AI1316">
        <v>402</v>
      </c>
      <c r="AJ1316">
        <v>65781.7</v>
      </c>
      <c r="AK1316">
        <v>1800.36</v>
      </c>
      <c r="AL1316">
        <v>0</v>
      </c>
      <c r="AM1316">
        <v>1</v>
      </c>
      <c r="AN1316">
        <v>1800.36</v>
      </c>
      <c r="AO1316">
        <v>1484</v>
      </c>
    </row>
    <row r="1317" spans="1:41" x14ac:dyDescent="0.3">
      <c r="A1317" s="68" t="s">
        <v>19</v>
      </c>
      <c r="B1317" s="20">
        <v>1</v>
      </c>
      <c r="C1317" s="20">
        <v>25</v>
      </c>
      <c r="D1317" s="20">
        <v>0.2</v>
      </c>
      <c r="E1317" t="s">
        <v>4</v>
      </c>
      <c r="F1317" t="s">
        <v>511</v>
      </c>
      <c r="G1317" s="39" t="str">
        <f t="shared" si="80"/>
        <v>---</v>
      </c>
      <c r="H1317" t="s">
        <v>511</v>
      </c>
      <c r="I1317" t="s">
        <v>511</v>
      </c>
      <c r="L1317" s="59" t="str">
        <f>IF(OR(H_24!$F1317="---",H_24!$F1317="infeas",H_24!$F1317="inf"),"---",(H_24!$F1317/M1317)-1)</f>
        <v>---</v>
      </c>
      <c r="M1317" s="20">
        <f>Model_dem!L1057</f>
        <v>17288.990000000002</v>
      </c>
      <c r="N1317" t="str">
        <f>Model_dem!G1057</f>
        <v>---</v>
      </c>
      <c r="O1317" t="str">
        <f>IF(AND(G1317&lt;-0.01,Model_dem!F1057="Optimal"),"Cuidado","")</f>
        <v/>
      </c>
      <c r="P1317" t="str">
        <f>IF(OR(H_24!$Q1317&lt;&gt;A1317,R1317&lt;&gt;B1317,S1317&lt;&gt;C1317,T1317&lt;&gt;D1317),"Aqui", " ")</f>
        <v xml:space="preserve"> </v>
      </c>
      <c r="Q1317" t="s">
        <v>19</v>
      </c>
      <c r="R1317">
        <v>1</v>
      </c>
      <c r="S1317">
        <v>25</v>
      </c>
      <c r="T1317">
        <v>0.2</v>
      </c>
      <c r="U1317">
        <v>100</v>
      </c>
      <c r="V1317" t="s">
        <v>511</v>
      </c>
      <c r="W1317" t="s">
        <v>511</v>
      </c>
      <c r="X1317" t="s">
        <v>511</v>
      </c>
      <c r="Y1317" t="s">
        <v>511</v>
      </c>
      <c r="Z1317" t="s">
        <v>511</v>
      </c>
      <c r="AE1317" t="s">
        <v>23</v>
      </c>
      <c r="AF1317">
        <v>1</v>
      </c>
      <c r="AG1317">
        <v>5</v>
      </c>
      <c r="AH1317">
        <v>0.15</v>
      </c>
      <c r="AI1317">
        <v>402</v>
      </c>
      <c r="AJ1317">
        <v>73274.600000000006</v>
      </c>
      <c r="AK1317">
        <v>1802.74</v>
      </c>
      <c r="AL1317">
        <v>0</v>
      </c>
      <c r="AM1317">
        <v>1</v>
      </c>
      <c r="AN1317">
        <v>1802.74</v>
      </c>
      <c r="AO1317">
        <v>243</v>
      </c>
    </row>
    <row r="1318" spans="1:41" x14ac:dyDescent="0.3">
      <c r="A1318" s="65" t="s">
        <v>19</v>
      </c>
      <c r="B1318" s="66">
        <v>1</v>
      </c>
      <c r="C1318" s="66">
        <v>50</v>
      </c>
      <c r="D1318" s="66">
        <v>0.05</v>
      </c>
      <c r="E1318" t="s">
        <v>0</v>
      </c>
      <c r="F1318">
        <v>17729.3</v>
      </c>
      <c r="G1318" s="39">
        <f t="shared" si="80"/>
        <v>2.8201982598966342E-6</v>
      </c>
      <c r="H1318">
        <v>645.38300000000004</v>
      </c>
      <c r="I1318">
        <v>488</v>
      </c>
      <c r="J1318">
        <v>47224</v>
      </c>
      <c r="K1318" s="52">
        <v>0</v>
      </c>
      <c r="L1318" s="59">
        <f>IF(OR(H_24!$F1318="---",H_24!$F1318="infeas",H_24!$F1318="inf"),"---",(H_24!$F1318/M1318)-1)</f>
        <v>2.5467653113339539E-2</v>
      </c>
      <c r="M1318" s="20">
        <f>Model_dem!L1058</f>
        <v>17288.990000000002</v>
      </c>
      <c r="N1318">
        <f>Model_dem!G1058</f>
        <v>17729.25</v>
      </c>
      <c r="O1318" t="str">
        <f>IF(AND(G1318&lt;-0.01,Model_dem!F1058="Optimal"),"Cuidado","")</f>
        <v/>
      </c>
      <c r="P1318" t="str">
        <f>IF(OR(H_24!$Q1318&lt;&gt;A1318,R1318&lt;&gt;B1318,S1318&lt;&gt;C1318,T1318&lt;&gt;D1318),"Aqui", " ")</f>
        <v xml:space="preserve"> </v>
      </c>
      <c r="Q1318" t="s">
        <v>19</v>
      </c>
      <c r="R1318">
        <v>1</v>
      </c>
      <c r="S1318">
        <v>50</v>
      </c>
      <c r="T1318">
        <v>0.05</v>
      </c>
      <c r="U1318">
        <v>100</v>
      </c>
      <c r="V1318">
        <v>17729.3</v>
      </c>
      <c r="W1318">
        <v>645.38300000000004</v>
      </c>
      <c r="X1318">
        <v>162</v>
      </c>
      <c r="Y1318">
        <v>488</v>
      </c>
      <c r="Z1318">
        <v>1800.32</v>
      </c>
      <c r="AA1318">
        <v>47224</v>
      </c>
      <c r="AE1318" t="s">
        <v>23</v>
      </c>
      <c r="AF1318">
        <v>1</v>
      </c>
      <c r="AG1318">
        <v>5</v>
      </c>
      <c r="AH1318">
        <v>0.2</v>
      </c>
      <c r="AI1318">
        <v>402</v>
      </c>
      <c r="AJ1318">
        <v>71503.899999999994</v>
      </c>
      <c r="AK1318">
        <v>1802.31</v>
      </c>
      <c r="AL1318">
        <v>0</v>
      </c>
      <c r="AM1318">
        <v>1</v>
      </c>
      <c r="AN1318">
        <v>1802.31</v>
      </c>
      <c r="AO1318">
        <v>489</v>
      </c>
    </row>
    <row r="1319" spans="1:41" x14ac:dyDescent="0.3">
      <c r="A1319" s="68" t="s">
        <v>19</v>
      </c>
      <c r="B1319" s="20">
        <v>1</v>
      </c>
      <c r="C1319" s="20">
        <v>50</v>
      </c>
      <c r="D1319" s="20">
        <v>0.1</v>
      </c>
      <c r="E1319" t="s">
        <v>1</v>
      </c>
      <c r="F1319">
        <v>18283</v>
      </c>
      <c r="G1319" s="39">
        <f t="shared" si="80"/>
        <v>-4.015313030408197E-2</v>
      </c>
      <c r="H1319">
        <v>309.04700000000003</v>
      </c>
      <c r="I1319">
        <v>709</v>
      </c>
      <c r="J1319">
        <v>33493</v>
      </c>
      <c r="K1319" s="52">
        <v>0</v>
      </c>
      <c r="L1319" s="59">
        <f>IF(OR(H_24!$F1319="---",H_24!$F1319="infeas",H_24!$F1319="inf"),"---",(H_24!$F1319/M1319)-1)</f>
        <v>5.749381542820009E-2</v>
      </c>
      <c r="M1319" s="20">
        <f>Model_dem!L1059</f>
        <v>17288.990000000002</v>
      </c>
      <c r="N1319">
        <f>Model_dem!G1059</f>
        <v>19047.830000000002</v>
      </c>
      <c r="O1319" t="str">
        <f>IF(AND(G1319&lt;-0.01,Model_dem!F1059="Optimal"),"Cuidado","")</f>
        <v/>
      </c>
      <c r="P1319" t="str">
        <f>IF(OR(H_24!$Q1319&lt;&gt;A1319,R1319&lt;&gt;B1319,S1319&lt;&gt;C1319,T1319&lt;&gt;D1319),"Aqui", " ")</f>
        <v xml:space="preserve"> </v>
      </c>
      <c r="Q1319" t="s">
        <v>19</v>
      </c>
      <c r="R1319">
        <v>1</v>
      </c>
      <c r="S1319">
        <v>50</v>
      </c>
      <c r="T1319">
        <v>0.1</v>
      </c>
      <c r="U1319">
        <v>100</v>
      </c>
      <c r="V1319">
        <v>18283</v>
      </c>
      <c r="W1319">
        <v>309.04700000000003</v>
      </c>
      <c r="X1319">
        <v>39</v>
      </c>
      <c r="Y1319">
        <v>709</v>
      </c>
      <c r="Z1319">
        <v>1802.32</v>
      </c>
      <c r="AA1319">
        <v>33493</v>
      </c>
      <c r="AE1319" t="s">
        <v>23</v>
      </c>
      <c r="AF1319">
        <v>1</v>
      </c>
      <c r="AG1319">
        <v>10</v>
      </c>
      <c r="AH1319">
        <v>0.05</v>
      </c>
      <c r="AI1319">
        <v>402</v>
      </c>
      <c r="AJ1319">
        <v>67479</v>
      </c>
      <c r="AK1319">
        <v>1801.06</v>
      </c>
      <c r="AL1319">
        <v>0</v>
      </c>
      <c r="AM1319">
        <v>1</v>
      </c>
      <c r="AN1319">
        <v>1801.06</v>
      </c>
      <c r="AO1319">
        <v>879</v>
      </c>
    </row>
    <row r="1320" spans="1:41" x14ac:dyDescent="0.3">
      <c r="A1320" s="65" t="s">
        <v>19</v>
      </c>
      <c r="B1320" s="66">
        <v>1</v>
      </c>
      <c r="C1320" s="66">
        <v>50</v>
      </c>
      <c r="D1320" s="66">
        <v>0.15</v>
      </c>
      <c r="E1320" t="s">
        <v>4</v>
      </c>
      <c r="F1320" t="s">
        <v>511</v>
      </c>
      <c r="G1320" s="39" t="str">
        <f t="shared" si="80"/>
        <v>---</v>
      </c>
      <c r="H1320" t="s">
        <v>511</v>
      </c>
      <c r="I1320" t="s">
        <v>511</v>
      </c>
      <c r="L1320" s="59" t="str">
        <f>IF(OR(H_24!$F1320="---",H_24!$F1320="infeas",H_24!$F1320="inf"),"---",(H_24!$F1320/M1320)-1)</f>
        <v>---</v>
      </c>
      <c r="M1320" s="20">
        <f>Model_dem!L1060</f>
        <v>17288.990000000002</v>
      </c>
      <c r="N1320" t="str">
        <f>Model_dem!G1060</f>
        <v>---</v>
      </c>
      <c r="O1320" t="str">
        <f>IF(AND(G1320&lt;-0.01,Model_dem!F1060="Optimal"),"Cuidado","")</f>
        <v/>
      </c>
      <c r="P1320" t="str">
        <f>IF(OR(H_24!$Q1320&lt;&gt;A1320,R1320&lt;&gt;B1320,S1320&lt;&gt;C1320,T1320&lt;&gt;D1320),"Aqui", " ")</f>
        <v xml:space="preserve"> </v>
      </c>
      <c r="Q1320" t="s">
        <v>19</v>
      </c>
      <c r="R1320">
        <v>1</v>
      </c>
      <c r="S1320">
        <v>50</v>
      </c>
      <c r="T1320">
        <v>0.15</v>
      </c>
      <c r="U1320">
        <v>100</v>
      </c>
      <c r="V1320" t="s">
        <v>511</v>
      </c>
      <c r="W1320" t="s">
        <v>511</v>
      </c>
      <c r="X1320" t="s">
        <v>511</v>
      </c>
      <c r="Y1320" t="s">
        <v>511</v>
      </c>
      <c r="Z1320" t="s">
        <v>511</v>
      </c>
      <c r="AE1320" t="s">
        <v>23</v>
      </c>
      <c r="AF1320">
        <v>1</v>
      </c>
      <c r="AG1320">
        <v>10</v>
      </c>
      <c r="AH1320">
        <v>0.1</v>
      </c>
      <c r="AI1320">
        <v>402</v>
      </c>
      <c r="AJ1320">
        <v>81708.100000000006</v>
      </c>
      <c r="AK1320">
        <v>1813.9</v>
      </c>
      <c r="AL1320">
        <v>0</v>
      </c>
      <c r="AM1320">
        <v>1</v>
      </c>
      <c r="AN1320">
        <v>1814.07</v>
      </c>
      <c r="AO1320">
        <v>41</v>
      </c>
    </row>
    <row r="1321" spans="1:41" x14ac:dyDescent="0.3">
      <c r="A1321" s="68" t="s">
        <v>19</v>
      </c>
      <c r="B1321" s="20">
        <v>1</v>
      </c>
      <c r="C1321" s="20">
        <v>50</v>
      </c>
      <c r="D1321" s="20">
        <v>0.2</v>
      </c>
      <c r="E1321" t="s">
        <v>4</v>
      </c>
      <c r="F1321" t="s">
        <v>511</v>
      </c>
      <c r="G1321" s="39" t="str">
        <f t="shared" si="80"/>
        <v>---</v>
      </c>
      <c r="H1321" t="s">
        <v>511</v>
      </c>
      <c r="I1321" t="s">
        <v>511</v>
      </c>
      <c r="L1321" s="59" t="str">
        <f>IF(OR(H_24!$F1321="---",H_24!$F1321="infeas",H_24!$F1321="inf"),"---",(H_24!$F1321/M1321)-1)</f>
        <v>---</v>
      </c>
      <c r="M1321" s="20">
        <f>Model_dem!L1061</f>
        <v>17288.990000000002</v>
      </c>
      <c r="N1321" t="str">
        <f>Model_dem!G1061</f>
        <v>---</v>
      </c>
      <c r="O1321" t="str">
        <f>IF(AND(G1321&lt;-0.01,Model_dem!F1061="Optimal"),"Cuidado","")</f>
        <v/>
      </c>
      <c r="P1321" t="str">
        <f>IF(OR(H_24!$Q1321&lt;&gt;A1321,R1321&lt;&gt;B1321,S1321&lt;&gt;C1321,T1321&lt;&gt;D1321),"Aqui", " ")</f>
        <v xml:space="preserve"> </v>
      </c>
      <c r="Q1321" t="s">
        <v>19</v>
      </c>
      <c r="R1321">
        <v>1</v>
      </c>
      <c r="S1321">
        <v>50</v>
      </c>
      <c r="T1321">
        <v>0.2</v>
      </c>
      <c r="U1321">
        <v>100</v>
      </c>
      <c r="V1321" t="s">
        <v>511</v>
      </c>
      <c r="W1321" t="s">
        <v>511</v>
      </c>
      <c r="X1321" t="s">
        <v>511</v>
      </c>
      <c r="Y1321" t="s">
        <v>511</v>
      </c>
      <c r="Z1321" t="s">
        <v>511</v>
      </c>
      <c r="AE1321" t="s">
        <v>23</v>
      </c>
      <c r="AF1321">
        <v>1</v>
      </c>
      <c r="AG1321">
        <v>10</v>
      </c>
      <c r="AH1321">
        <v>0.15</v>
      </c>
      <c r="AI1321">
        <v>402</v>
      </c>
      <c r="AJ1321">
        <v>70529.2</v>
      </c>
      <c r="AK1321">
        <v>1804.87</v>
      </c>
      <c r="AL1321">
        <v>0</v>
      </c>
      <c r="AM1321">
        <v>1</v>
      </c>
      <c r="AN1321">
        <v>1805.17</v>
      </c>
      <c r="AO1321">
        <v>65</v>
      </c>
    </row>
    <row r="1322" spans="1:41" x14ac:dyDescent="0.3">
      <c r="A1322" s="65" t="s">
        <v>19</v>
      </c>
      <c r="B1322" s="66">
        <v>2</v>
      </c>
      <c r="C1322" s="66">
        <v>5</v>
      </c>
      <c r="D1322" s="66">
        <v>0.05</v>
      </c>
      <c r="E1322" t="s">
        <v>0</v>
      </c>
      <c r="F1322">
        <v>17454.3</v>
      </c>
      <c r="G1322" s="39">
        <f t="shared" si="80"/>
        <v>-1.7187712162239296E-6</v>
      </c>
      <c r="H1322">
        <v>19.0793</v>
      </c>
      <c r="I1322">
        <v>2678</v>
      </c>
      <c r="J1322">
        <v>120038</v>
      </c>
      <c r="K1322" s="52">
        <v>1</v>
      </c>
      <c r="L1322" s="59">
        <f>IF(OR(H_24!$F1322="---",H_24!$F1322="infeas",H_24!$F1322="inf"),"---",(H_24!$F1322/M1322)-1)</f>
        <v>9.5615764715000218E-3</v>
      </c>
      <c r="M1322" s="20">
        <f>Model_dem!L1062</f>
        <v>17288.990000000002</v>
      </c>
      <c r="N1322">
        <f>Model_dem!G1062</f>
        <v>17454.330000000002</v>
      </c>
      <c r="O1322" t="str">
        <f>IF(AND(G1322&lt;-0.01,Model_dem!F1062="Optimal"),"Cuidado","")</f>
        <v/>
      </c>
      <c r="P1322" t="str">
        <f>IF(OR(H_24!$Q1322&lt;&gt;A1322,R1322&lt;&gt;B1322,S1322&lt;&gt;C1322,T1322&lt;&gt;D1322),"Aqui", " ")</f>
        <v xml:space="preserve"> </v>
      </c>
      <c r="Q1322" t="s">
        <v>19</v>
      </c>
      <c r="R1322">
        <v>2</v>
      </c>
      <c r="S1322">
        <v>5</v>
      </c>
      <c r="T1322">
        <v>0.05</v>
      </c>
      <c r="U1322">
        <v>100</v>
      </c>
      <c r="V1322">
        <v>17454.3</v>
      </c>
      <c r="W1322">
        <v>19.0793</v>
      </c>
      <c r="X1322">
        <v>7</v>
      </c>
      <c r="Y1322">
        <v>2678</v>
      </c>
      <c r="Z1322">
        <v>1800.08</v>
      </c>
      <c r="AA1322">
        <v>120038</v>
      </c>
      <c r="AE1322" t="s">
        <v>23</v>
      </c>
      <c r="AF1322">
        <v>1</v>
      </c>
      <c r="AG1322">
        <v>10</v>
      </c>
      <c r="AH1322">
        <v>0.2</v>
      </c>
      <c r="AI1322">
        <v>402</v>
      </c>
      <c r="AJ1322">
        <v>74716.7</v>
      </c>
      <c r="AK1322">
        <v>1801.26</v>
      </c>
      <c r="AL1322">
        <v>0</v>
      </c>
      <c r="AM1322">
        <v>1</v>
      </c>
      <c r="AN1322">
        <v>1801.26</v>
      </c>
      <c r="AO1322">
        <v>227</v>
      </c>
    </row>
    <row r="1323" spans="1:41" x14ac:dyDescent="0.3">
      <c r="A1323" s="68" t="s">
        <v>19</v>
      </c>
      <c r="B1323" s="20">
        <v>2</v>
      </c>
      <c r="C1323" s="20">
        <v>5</v>
      </c>
      <c r="D1323" s="20">
        <v>0.1</v>
      </c>
      <c r="E1323" t="s">
        <v>1</v>
      </c>
      <c r="F1323">
        <v>17505.2</v>
      </c>
      <c r="G1323" s="39">
        <f t="shared" si="80"/>
        <v>-3.8259697691288362E-4</v>
      </c>
      <c r="H1323">
        <v>70.708299999999994</v>
      </c>
      <c r="I1323">
        <v>3024</v>
      </c>
      <c r="J1323">
        <v>136174</v>
      </c>
      <c r="K1323" s="52">
        <v>1</v>
      </c>
      <c r="L1323" s="59">
        <f>IF(OR(H_24!$F1323="---",H_24!$F1323="infeas",H_24!$F1323="inf"),"---",(H_24!$F1323/M1323)-1)</f>
        <v>1.250564665720777E-2</v>
      </c>
      <c r="M1323" s="20">
        <f>Model_dem!L1063</f>
        <v>17288.990000000002</v>
      </c>
      <c r="N1323">
        <f>Model_dem!G1063</f>
        <v>17511.900000000001</v>
      </c>
      <c r="O1323" t="str">
        <f>IF(AND(G1323&lt;-0.01,Model_dem!F1063="Optimal"),"Cuidado","")</f>
        <v/>
      </c>
      <c r="P1323" t="str">
        <f>IF(OR(H_24!$Q1323&lt;&gt;A1323,R1323&lt;&gt;B1323,S1323&lt;&gt;C1323,T1323&lt;&gt;D1323),"Aqui", " ")</f>
        <v xml:space="preserve"> </v>
      </c>
      <c r="Q1323" t="s">
        <v>19</v>
      </c>
      <c r="R1323">
        <v>2</v>
      </c>
      <c r="S1323">
        <v>5</v>
      </c>
      <c r="T1323">
        <v>0.1</v>
      </c>
      <c r="U1323">
        <v>100</v>
      </c>
      <c r="V1323">
        <v>17505.2</v>
      </c>
      <c r="W1323">
        <v>70.708299999999994</v>
      </c>
      <c r="X1323">
        <v>28</v>
      </c>
      <c r="Y1323">
        <v>3024</v>
      </c>
      <c r="Z1323">
        <v>1800.29</v>
      </c>
      <c r="AA1323">
        <v>136174</v>
      </c>
      <c r="AE1323" t="s">
        <v>23</v>
      </c>
      <c r="AF1323">
        <v>1</v>
      </c>
      <c r="AG1323">
        <v>25</v>
      </c>
      <c r="AH1323">
        <v>0.05</v>
      </c>
      <c r="AI1323">
        <v>402</v>
      </c>
      <c r="AJ1323">
        <v>69688.2</v>
      </c>
      <c r="AK1323">
        <v>1802.29</v>
      </c>
      <c r="AL1323">
        <v>0</v>
      </c>
      <c r="AM1323">
        <v>1</v>
      </c>
      <c r="AN1323">
        <v>1802.29</v>
      </c>
      <c r="AO1323">
        <v>443</v>
      </c>
    </row>
    <row r="1324" spans="1:41" x14ac:dyDescent="0.3">
      <c r="A1324" s="65" t="s">
        <v>19</v>
      </c>
      <c r="B1324" s="66">
        <v>2</v>
      </c>
      <c r="C1324" s="66">
        <v>5</v>
      </c>
      <c r="D1324" s="66">
        <v>0.15</v>
      </c>
      <c r="E1324" t="s">
        <v>0</v>
      </c>
      <c r="F1324">
        <v>17512.900000000001</v>
      </c>
      <c r="G1324" s="39">
        <f t="shared" si="80"/>
        <v>1.7130259062320355E-6</v>
      </c>
      <c r="H1324">
        <v>67.959100000000007</v>
      </c>
      <c r="I1324">
        <v>2543</v>
      </c>
      <c r="J1324">
        <v>121912</v>
      </c>
      <c r="K1324" s="52">
        <v>1</v>
      </c>
      <c r="L1324" s="59">
        <f>IF(OR(H_24!$F1324="---",H_24!$F1324="infeas",H_24!$F1324="inf"),"---",(H_24!$F1324/M1324)-1)</f>
        <v>1.2951016803179449E-2</v>
      </c>
      <c r="M1324" s="20">
        <f>Model_dem!L1064</f>
        <v>17288.990000000002</v>
      </c>
      <c r="N1324">
        <f>Model_dem!G1064</f>
        <v>17512.87</v>
      </c>
      <c r="O1324" t="str">
        <f>IF(AND(G1324&lt;-0.01,Model_dem!F1064="Optimal"),"Cuidado","")</f>
        <v/>
      </c>
      <c r="P1324" t="str">
        <f>IF(OR(H_24!$Q1324&lt;&gt;A1324,R1324&lt;&gt;B1324,S1324&lt;&gt;C1324,T1324&lt;&gt;D1324),"Aqui", " ")</f>
        <v xml:space="preserve"> </v>
      </c>
      <c r="Q1324" t="s">
        <v>19</v>
      </c>
      <c r="R1324">
        <v>2</v>
      </c>
      <c r="S1324">
        <v>5</v>
      </c>
      <c r="T1324">
        <v>0.15</v>
      </c>
      <c r="U1324">
        <v>100</v>
      </c>
      <c r="V1324">
        <v>17512.900000000001</v>
      </c>
      <c r="W1324">
        <v>67.959100000000007</v>
      </c>
      <c r="X1324">
        <v>23</v>
      </c>
      <c r="Y1324">
        <v>2543</v>
      </c>
      <c r="Z1324">
        <v>1800.06</v>
      </c>
      <c r="AA1324">
        <v>121912</v>
      </c>
      <c r="AE1324" t="s">
        <v>23</v>
      </c>
      <c r="AF1324">
        <v>1</v>
      </c>
      <c r="AG1324">
        <v>25</v>
      </c>
      <c r="AH1324">
        <v>0.1</v>
      </c>
      <c r="AI1324">
        <v>402</v>
      </c>
      <c r="AJ1324">
        <v>84277.4</v>
      </c>
      <c r="AK1324">
        <v>1820.37</v>
      </c>
      <c r="AL1324">
        <v>0</v>
      </c>
      <c r="AM1324">
        <v>1</v>
      </c>
      <c r="AN1324">
        <v>1820.37</v>
      </c>
      <c r="AO1324">
        <v>112</v>
      </c>
    </row>
    <row r="1325" spans="1:41" x14ac:dyDescent="0.3">
      <c r="A1325" s="68" t="s">
        <v>19</v>
      </c>
      <c r="B1325" s="20">
        <v>2</v>
      </c>
      <c r="C1325" s="20">
        <v>5</v>
      </c>
      <c r="D1325" s="20">
        <v>0.2</v>
      </c>
      <c r="E1325" t="s">
        <v>0</v>
      </c>
      <c r="F1325">
        <v>17722.5</v>
      </c>
      <c r="G1325" s="39">
        <f t="shared" si="80"/>
        <v>-2.2570128210105951E-6</v>
      </c>
      <c r="H1325">
        <v>477.51499999999999</v>
      </c>
      <c r="I1325">
        <v>1050</v>
      </c>
      <c r="J1325">
        <v>104147</v>
      </c>
      <c r="K1325" s="52">
        <v>1</v>
      </c>
      <c r="L1325" s="59">
        <f>IF(OR(H_24!$F1325="---",H_24!$F1325="infeas",H_24!$F1325="inf"),"---",(H_24!$F1325/M1325)-1)</f>
        <v>2.5074339218196018E-2</v>
      </c>
      <c r="M1325" s="20">
        <f>Model_dem!L1065</f>
        <v>17288.990000000002</v>
      </c>
      <c r="N1325">
        <f>Model_dem!G1065</f>
        <v>17722.54</v>
      </c>
      <c r="O1325" t="str">
        <f>IF(AND(G1325&lt;-0.01,Model_dem!F1065="Optimal"),"Cuidado","")</f>
        <v/>
      </c>
      <c r="P1325" t="str">
        <f>IF(OR(H_24!$Q1325&lt;&gt;A1325,R1325&lt;&gt;B1325,S1325&lt;&gt;C1325,T1325&lt;&gt;D1325),"Aqui", " ")</f>
        <v xml:space="preserve"> </v>
      </c>
      <c r="Q1325" t="s">
        <v>19</v>
      </c>
      <c r="R1325">
        <v>2</v>
      </c>
      <c r="S1325">
        <v>5</v>
      </c>
      <c r="T1325">
        <v>0.2</v>
      </c>
      <c r="U1325">
        <v>100</v>
      </c>
      <c r="V1325">
        <v>17722.5</v>
      </c>
      <c r="W1325">
        <v>477.51499999999999</v>
      </c>
      <c r="X1325">
        <v>217</v>
      </c>
      <c r="Y1325">
        <v>1050</v>
      </c>
      <c r="Z1325">
        <v>1800.19</v>
      </c>
      <c r="AA1325">
        <v>104147</v>
      </c>
      <c r="AE1325" t="s">
        <v>23</v>
      </c>
      <c r="AF1325">
        <v>1</v>
      </c>
      <c r="AG1325">
        <v>25</v>
      </c>
      <c r="AH1325">
        <v>0.15</v>
      </c>
      <c r="AI1325">
        <v>402</v>
      </c>
      <c r="AJ1325">
        <v>77677.7</v>
      </c>
      <c r="AK1325">
        <v>1823.53</v>
      </c>
      <c r="AL1325">
        <v>0</v>
      </c>
      <c r="AM1325">
        <v>1</v>
      </c>
      <c r="AN1325">
        <v>1823.57</v>
      </c>
      <c r="AO1325">
        <v>109</v>
      </c>
    </row>
    <row r="1326" spans="1:41" x14ac:dyDescent="0.3">
      <c r="A1326" s="65" t="s">
        <v>19</v>
      </c>
      <c r="B1326" s="66">
        <v>2</v>
      </c>
      <c r="C1326" s="66">
        <v>10</v>
      </c>
      <c r="D1326" s="66">
        <v>0.05</v>
      </c>
      <c r="E1326" t="s">
        <v>0</v>
      </c>
      <c r="F1326">
        <v>17505.2</v>
      </c>
      <c r="G1326" s="39">
        <f t="shared" si="80"/>
        <v>5.7125915240207446E-7</v>
      </c>
      <c r="H1326">
        <v>13.120799999999999</v>
      </c>
      <c r="I1326">
        <v>2349</v>
      </c>
      <c r="J1326">
        <v>105360</v>
      </c>
      <c r="K1326" s="52">
        <v>0.80200000000000005</v>
      </c>
      <c r="L1326" s="59">
        <f>IF(OR(H_24!$F1326="---",H_24!$F1326="infeas",H_24!$F1326="inf"),"---",(H_24!$F1326/M1326)-1)</f>
        <v>1.250564665720777E-2</v>
      </c>
      <c r="M1326" s="20">
        <f>Model_dem!L1066</f>
        <v>17288.990000000002</v>
      </c>
      <c r="N1326">
        <f>Model_dem!G1066</f>
        <v>17505.189999999999</v>
      </c>
      <c r="O1326" t="str">
        <f>IF(AND(G1326&lt;-0.01,Model_dem!F1066="Optimal"),"Cuidado","")</f>
        <v/>
      </c>
      <c r="P1326" t="str">
        <f>IF(OR(H_24!$Q1326&lt;&gt;A1326,R1326&lt;&gt;B1326,S1326&lt;&gt;C1326,T1326&lt;&gt;D1326),"Aqui", " ")</f>
        <v xml:space="preserve"> </v>
      </c>
      <c r="Q1326" t="s">
        <v>19</v>
      </c>
      <c r="R1326">
        <v>2</v>
      </c>
      <c r="S1326">
        <v>10</v>
      </c>
      <c r="T1326">
        <v>0.05</v>
      </c>
      <c r="U1326">
        <v>100</v>
      </c>
      <c r="V1326">
        <v>17505.2</v>
      </c>
      <c r="W1326">
        <v>13.120799999999999</v>
      </c>
      <c r="X1326">
        <v>0</v>
      </c>
      <c r="Y1326">
        <v>2349</v>
      </c>
      <c r="Z1326">
        <v>1800.29</v>
      </c>
      <c r="AA1326">
        <v>105360</v>
      </c>
      <c r="AE1326" t="s">
        <v>23</v>
      </c>
      <c r="AF1326">
        <v>1</v>
      </c>
      <c r="AG1326">
        <v>25</v>
      </c>
      <c r="AH1326">
        <v>0.2</v>
      </c>
      <c r="AI1326">
        <v>402</v>
      </c>
      <c r="AJ1326">
        <v>84543.7</v>
      </c>
      <c r="AK1326">
        <v>1804.78</v>
      </c>
      <c r="AL1326">
        <v>0</v>
      </c>
      <c r="AM1326">
        <v>1</v>
      </c>
      <c r="AN1326">
        <v>1804.78</v>
      </c>
      <c r="AO1326">
        <v>45</v>
      </c>
    </row>
    <row r="1327" spans="1:41" x14ac:dyDescent="0.3">
      <c r="A1327" s="68" t="s">
        <v>19</v>
      </c>
      <c r="B1327" s="20">
        <v>2</v>
      </c>
      <c r="C1327" s="20">
        <v>10</v>
      </c>
      <c r="D1327" s="20">
        <v>0.1</v>
      </c>
      <c r="E1327" t="s">
        <v>0</v>
      </c>
      <c r="F1327">
        <v>17598.2</v>
      </c>
      <c r="G1327" s="39">
        <f t="shared" si="80"/>
        <v>1.1364811588719151E-6</v>
      </c>
      <c r="H1327">
        <v>160.80699999999999</v>
      </c>
      <c r="I1327">
        <v>873</v>
      </c>
      <c r="J1327">
        <v>73677</v>
      </c>
      <c r="K1327" s="52">
        <v>0.90300000000000002</v>
      </c>
      <c r="L1327" s="59">
        <f>IF(OR(H_24!$F1327="---",H_24!$F1327="infeas",H_24!$F1327="inf"),"---",(H_24!$F1327/M1327)-1)</f>
        <v>1.7884792576084552E-2</v>
      </c>
      <c r="M1327" s="20">
        <f>Model_dem!L1067</f>
        <v>17288.990000000002</v>
      </c>
      <c r="N1327">
        <f>Model_dem!G1067</f>
        <v>17598.18</v>
      </c>
      <c r="O1327" t="str">
        <f>IF(AND(G1327&lt;-0.01,Model_dem!F1067="Optimal"),"Cuidado","")</f>
        <v/>
      </c>
      <c r="P1327" t="str">
        <f>IF(OR(H_24!$Q1327&lt;&gt;A1327,R1327&lt;&gt;B1327,S1327&lt;&gt;C1327,T1327&lt;&gt;D1327),"Aqui", " ")</f>
        <v xml:space="preserve"> </v>
      </c>
      <c r="Q1327" t="s">
        <v>19</v>
      </c>
      <c r="R1327">
        <v>2</v>
      </c>
      <c r="S1327">
        <v>10</v>
      </c>
      <c r="T1327">
        <v>0.1</v>
      </c>
      <c r="U1327">
        <v>100</v>
      </c>
      <c r="V1327">
        <v>17598.2</v>
      </c>
      <c r="W1327">
        <v>160.80699999999999</v>
      </c>
      <c r="X1327">
        <v>24</v>
      </c>
      <c r="Y1327">
        <v>873</v>
      </c>
      <c r="Z1327">
        <v>1801.13</v>
      </c>
      <c r="AA1327">
        <v>73677</v>
      </c>
      <c r="AE1327" t="s">
        <v>23</v>
      </c>
      <c r="AF1327">
        <v>1</v>
      </c>
      <c r="AG1327">
        <v>50</v>
      </c>
      <c r="AH1327">
        <v>0.05</v>
      </c>
      <c r="AI1327">
        <v>402</v>
      </c>
      <c r="AJ1327">
        <v>70070.2</v>
      </c>
      <c r="AK1327">
        <v>1801.43</v>
      </c>
      <c r="AL1327">
        <v>0</v>
      </c>
      <c r="AM1327">
        <v>1</v>
      </c>
      <c r="AN1327">
        <v>1801.66</v>
      </c>
      <c r="AO1327">
        <v>415</v>
      </c>
    </row>
    <row r="1328" spans="1:41" x14ac:dyDescent="0.3">
      <c r="A1328" s="65" t="s">
        <v>19</v>
      </c>
      <c r="B1328" s="66">
        <v>2</v>
      </c>
      <c r="C1328" s="66">
        <v>10</v>
      </c>
      <c r="D1328" s="66">
        <v>0.15</v>
      </c>
      <c r="E1328" t="s">
        <v>0</v>
      </c>
      <c r="F1328">
        <v>17930</v>
      </c>
      <c r="G1328" s="39">
        <f t="shared" si="80"/>
        <v>-5.5772417295915003E-7</v>
      </c>
      <c r="H1328">
        <v>136.60300000000001</v>
      </c>
      <c r="I1328">
        <v>769</v>
      </c>
      <c r="J1328">
        <v>29183</v>
      </c>
      <c r="K1328" s="52">
        <v>0.999</v>
      </c>
      <c r="L1328" s="59">
        <f>IF(OR(H_24!$F1328="---",H_24!$F1328="infeas",H_24!$F1328="inf"),"---",(H_24!$F1328/M1328)-1)</f>
        <v>3.7076197047947845E-2</v>
      </c>
      <c r="M1328" s="20">
        <f>Model_dem!L1068</f>
        <v>17288.990000000002</v>
      </c>
      <c r="N1328">
        <f>Model_dem!G1068</f>
        <v>17930.009999999998</v>
      </c>
      <c r="O1328" t="str">
        <f>IF(AND(G1328&lt;-0.01,Model_dem!F1068="Optimal"),"Cuidado","")</f>
        <v/>
      </c>
      <c r="P1328" t="str">
        <f>IF(OR(H_24!$Q1328&lt;&gt;A1328,R1328&lt;&gt;B1328,S1328&lt;&gt;C1328,T1328&lt;&gt;D1328),"Aqui", " ")</f>
        <v xml:space="preserve"> </v>
      </c>
      <c r="Q1328" t="s">
        <v>19</v>
      </c>
      <c r="R1328">
        <v>2</v>
      </c>
      <c r="S1328">
        <v>10</v>
      </c>
      <c r="T1328">
        <v>0.15</v>
      </c>
      <c r="U1328">
        <v>100</v>
      </c>
      <c r="V1328">
        <v>17930</v>
      </c>
      <c r="W1328">
        <v>136.60300000000001</v>
      </c>
      <c r="X1328">
        <v>18</v>
      </c>
      <c r="Y1328">
        <v>769</v>
      </c>
      <c r="Z1328">
        <v>1802.84</v>
      </c>
      <c r="AA1328">
        <v>29183</v>
      </c>
      <c r="AE1328" t="s">
        <v>23</v>
      </c>
      <c r="AF1328">
        <v>1</v>
      </c>
      <c r="AG1328">
        <v>50</v>
      </c>
      <c r="AH1328">
        <v>0.1</v>
      </c>
      <c r="AI1328">
        <v>402</v>
      </c>
      <c r="AJ1328">
        <v>84218</v>
      </c>
      <c r="AK1328">
        <v>1806.04</v>
      </c>
      <c r="AL1328">
        <v>0</v>
      </c>
      <c r="AM1328">
        <v>1</v>
      </c>
      <c r="AN1328">
        <v>1806.04</v>
      </c>
      <c r="AO1328">
        <v>38</v>
      </c>
    </row>
    <row r="1329" spans="1:41" x14ac:dyDescent="0.3">
      <c r="A1329" s="68" t="s">
        <v>19</v>
      </c>
      <c r="B1329" s="20">
        <v>2</v>
      </c>
      <c r="C1329" s="20">
        <v>10</v>
      </c>
      <c r="D1329" s="20">
        <v>0.2</v>
      </c>
      <c r="E1329" t="s">
        <v>0</v>
      </c>
      <c r="F1329">
        <v>18249.099999999999</v>
      </c>
      <c r="G1329" s="39">
        <f t="shared" si="80"/>
        <v>1.0959456584550331E-6</v>
      </c>
      <c r="H1329">
        <v>285.80099999999999</v>
      </c>
      <c r="I1329">
        <v>943</v>
      </c>
      <c r="J1329">
        <v>35389</v>
      </c>
      <c r="K1329" s="52">
        <v>0.999</v>
      </c>
      <c r="L1329" s="59">
        <f>IF(OR(H_24!$F1329="---",H_24!$F1329="infeas",H_24!$F1329="inf"),"---",(H_24!$F1329/M1329)-1)</f>
        <v>5.5533029980351367E-2</v>
      </c>
      <c r="M1329" s="20">
        <f>Model_dem!L1069</f>
        <v>17288.990000000002</v>
      </c>
      <c r="N1329">
        <f>Model_dem!G1069</f>
        <v>18249.080000000002</v>
      </c>
      <c r="O1329" t="str">
        <f>IF(AND(G1329&lt;-0.01,Model_dem!F1069="Optimal"),"Cuidado","")</f>
        <v/>
      </c>
      <c r="P1329" t="str">
        <f>IF(OR(H_24!$Q1329&lt;&gt;A1329,R1329&lt;&gt;B1329,S1329&lt;&gt;C1329,T1329&lt;&gt;D1329),"Aqui", " ")</f>
        <v xml:space="preserve"> </v>
      </c>
      <c r="Q1329" t="s">
        <v>19</v>
      </c>
      <c r="R1329">
        <v>2</v>
      </c>
      <c r="S1329">
        <v>10</v>
      </c>
      <c r="T1329">
        <v>0.2</v>
      </c>
      <c r="U1329">
        <v>100</v>
      </c>
      <c r="V1329">
        <v>18249.099999999999</v>
      </c>
      <c r="W1329">
        <v>285.80099999999999</v>
      </c>
      <c r="X1329">
        <v>36</v>
      </c>
      <c r="Y1329">
        <v>943</v>
      </c>
      <c r="Z1329">
        <v>1801.61</v>
      </c>
      <c r="AA1329">
        <v>35389</v>
      </c>
      <c r="AE1329" t="s">
        <v>23</v>
      </c>
      <c r="AF1329">
        <v>1</v>
      </c>
      <c r="AG1329">
        <v>50</v>
      </c>
      <c r="AH1329">
        <v>0.15</v>
      </c>
      <c r="AI1329">
        <v>402</v>
      </c>
      <c r="AJ1329">
        <v>69742.3</v>
      </c>
      <c r="AK1329">
        <v>1801.16</v>
      </c>
      <c r="AL1329">
        <v>0</v>
      </c>
      <c r="AM1329">
        <v>1</v>
      </c>
      <c r="AN1329">
        <v>1801.16</v>
      </c>
      <c r="AO1329">
        <v>604</v>
      </c>
    </row>
    <row r="1330" spans="1:41" x14ac:dyDescent="0.3">
      <c r="A1330" s="65" t="s">
        <v>19</v>
      </c>
      <c r="B1330" s="66">
        <v>2</v>
      </c>
      <c r="C1330" s="66">
        <v>25</v>
      </c>
      <c r="D1330" s="66">
        <v>0.05</v>
      </c>
      <c r="E1330" t="s">
        <v>0</v>
      </c>
      <c r="F1330">
        <v>17722.5</v>
      </c>
      <c r="G1330" s="39">
        <f t="shared" si="80"/>
        <v>-2.2570128210105951E-6</v>
      </c>
      <c r="H1330">
        <v>110.53100000000001</v>
      </c>
      <c r="I1330">
        <v>660</v>
      </c>
      <c r="J1330">
        <v>60114</v>
      </c>
      <c r="K1330" s="52">
        <v>2.5999999999999999E-2</v>
      </c>
      <c r="L1330" s="59">
        <f>IF(OR(H_24!$F1330="---",H_24!$F1330="infeas",H_24!$F1330="inf"),"---",(H_24!$F1330/M1330)-1)</f>
        <v>2.5074339218196018E-2</v>
      </c>
      <c r="M1330" s="20">
        <f>Model_dem!L1070</f>
        <v>17288.990000000002</v>
      </c>
      <c r="N1330">
        <f>Model_dem!G1070</f>
        <v>17722.54</v>
      </c>
      <c r="O1330" t="str">
        <f>IF(AND(G1330&lt;-0.01,Model_dem!F1070="Optimal"),"Cuidado","")</f>
        <v/>
      </c>
      <c r="P1330" t="str">
        <f>IF(OR(H_24!$Q1330&lt;&gt;A1330,R1330&lt;&gt;B1330,S1330&lt;&gt;C1330,T1330&lt;&gt;D1330),"Aqui", " ")</f>
        <v xml:space="preserve"> </v>
      </c>
      <c r="Q1330" t="s">
        <v>19</v>
      </c>
      <c r="R1330">
        <v>2</v>
      </c>
      <c r="S1330">
        <v>25</v>
      </c>
      <c r="T1330">
        <v>0.05</v>
      </c>
      <c r="U1330">
        <v>100</v>
      </c>
      <c r="V1330">
        <v>17722.5</v>
      </c>
      <c r="W1330">
        <v>110.53100000000001</v>
      </c>
      <c r="X1330">
        <v>11</v>
      </c>
      <c r="Y1330">
        <v>660</v>
      </c>
      <c r="Z1330">
        <v>1800.59</v>
      </c>
      <c r="AA1330">
        <v>60114</v>
      </c>
      <c r="AE1330" t="s">
        <v>23</v>
      </c>
      <c r="AF1330">
        <v>1</v>
      </c>
      <c r="AG1330">
        <v>50</v>
      </c>
      <c r="AH1330">
        <v>0.2</v>
      </c>
      <c r="AI1330">
        <v>402</v>
      </c>
      <c r="AJ1330">
        <v>85432.5</v>
      </c>
      <c r="AK1330">
        <v>1850.49</v>
      </c>
      <c r="AL1330">
        <v>0</v>
      </c>
      <c r="AM1330">
        <v>1</v>
      </c>
      <c r="AN1330">
        <v>1850.49</v>
      </c>
      <c r="AO1330">
        <v>30</v>
      </c>
    </row>
    <row r="1331" spans="1:41" x14ac:dyDescent="0.3">
      <c r="A1331" s="68" t="s">
        <v>19</v>
      </c>
      <c r="B1331" s="20">
        <v>2</v>
      </c>
      <c r="C1331" s="20">
        <v>25</v>
      </c>
      <c r="D1331" s="20">
        <v>0.1</v>
      </c>
      <c r="E1331" t="s">
        <v>0</v>
      </c>
      <c r="F1331">
        <v>18313.400000000001</v>
      </c>
      <c r="G1331" s="39">
        <f t="shared" si="80"/>
        <v>-2.1841882244534691E-6</v>
      </c>
      <c r="H1331">
        <v>778.13599999999997</v>
      </c>
      <c r="I1331">
        <v>412</v>
      </c>
      <c r="J1331">
        <v>30177</v>
      </c>
      <c r="K1331" s="52">
        <v>0.16700000000000001</v>
      </c>
      <c r="L1331" s="59">
        <f>IF(OR(H_24!$F1331="---",H_24!$F1331="infeas",H_24!$F1331="inf"),"---",(H_24!$F1331/M1331)-1)</f>
        <v>5.9252159900607282E-2</v>
      </c>
      <c r="M1331" s="20">
        <f>Model_dem!L1071</f>
        <v>17288.990000000002</v>
      </c>
      <c r="N1331">
        <f>Model_dem!G1071</f>
        <v>18313.439999999999</v>
      </c>
      <c r="O1331" t="str">
        <f>IF(AND(G1331&lt;-0.01,Model_dem!F1071="Optimal"),"Cuidado","")</f>
        <v/>
      </c>
      <c r="P1331" t="str">
        <f>IF(OR(H_24!$Q1331&lt;&gt;A1331,R1331&lt;&gt;B1331,S1331&lt;&gt;C1331,T1331&lt;&gt;D1331),"Aqui", " ")</f>
        <v xml:space="preserve"> </v>
      </c>
      <c r="Q1331" t="s">
        <v>19</v>
      </c>
      <c r="R1331">
        <v>2</v>
      </c>
      <c r="S1331">
        <v>25</v>
      </c>
      <c r="T1331">
        <v>0.1</v>
      </c>
      <c r="U1331">
        <v>100</v>
      </c>
      <c r="V1331">
        <v>18313.400000000001</v>
      </c>
      <c r="W1331">
        <v>778.13599999999997</v>
      </c>
      <c r="X1331">
        <v>182</v>
      </c>
      <c r="Y1331">
        <v>412</v>
      </c>
      <c r="Z1331">
        <v>1805.71</v>
      </c>
      <c r="AA1331">
        <v>30177</v>
      </c>
      <c r="AE1331" t="s">
        <v>23</v>
      </c>
      <c r="AF1331">
        <v>2</v>
      </c>
      <c r="AG1331">
        <v>5</v>
      </c>
      <c r="AH1331">
        <v>0.05</v>
      </c>
      <c r="AI1331">
        <v>402</v>
      </c>
      <c r="AJ1331">
        <v>68081.399999999994</v>
      </c>
      <c r="AK1331">
        <v>1804.55</v>
      </c>
      <c r="AL1331">
        <v>0</v>
      </c>
      <c r="AM1331">
        <v>1</v>
      </c>
      <c r="AN1331">
        <v>1804.65</v>
      </c>
      <c r="AO1331">
        <v>700</v>
      </c>
    </row>
    <row r="1332" spans="1:41" x14ac:dyDescent="0.3">
      <c r="A1332" s="65" t="s">
        <v>19</v>
      </c>
      <c r="B1332" s="66">
        <v>2</v>
      </c>
      <c r="C1332" s="66">
        <v>25</v>
      </c>
      <c r="D1332" s="66">
        <v>0.15</v>
      </c>
      <c r="E1332" t="s">
        <v>4</v>
      </c>
      <c r="F1332" t="s">
        <v>511</v>
      </c>
      <c r="G1332" s="39" t="str">
        <f t="shared" si="80"/>
        <v>---</v>
      </c>
      <c r="H1332" t="s">
        <v>511</v>
      </c>
      <c r="I1332" t="s">
        <v>511</v>
      </c>
      <c r="L1332" s="59" t="str">
        <f>IF(OR(H_24!$F1332="---",H_24!$F1332="infeas",H_24!$F1332="inf"),"---",(H_24!$F1332/M1332)-1)</f>
        <v>---</v>
      </c>
      <c r="M1332" s="20">
        <f>Model_dem!L1072</f>
        <v>17288.990000000002</v>
      </c>
      <c r="N1332" t="str">
        <f>Model_dem!G1072</f>
        <v>---</v>
      </c>
      <c r="O1332" t="str">
        <f>IF(AND(G1332&lt;-0.01,Model_dem!F1072="Optimal"),"Cuidado","")</f>
        <v/>
      </c>
      <c r="P1332" t="str">
        <f>IF(OR(H_24!$Q1332&lt;&gt;A1332,R1332&lt;&gt;B1332,S1332&lt;&gt;C1332,T1332&lt;&gt;D1332),"Aqui", " ")</f>
        <v xml:space="preserve"> </v>
      </c>
      <c r="Q1332" t="s">
        <v>19</v>
      </c>
      <c r="R1332">
        <v>2</v>
      </c>
      <c r="S1332">
        <v>25</v>
      </c>
      <c r="T1332">
        <v>0.15</v>
      </c>
      <c r="U1332">
        <v>100</v>
      </c>
      <c r="V1332" t="s">
        <v>511</v>
      </c>
      <c r="W1332" t="s">
        <v>511</v>
      </c>
      <c r="X1332" t="s">
        <v>511</v>
      </c>
      <c r="Y1332" t="s">
        <v>511</v>
      </c>
      <c r="Z1332" t="s">
        <v>511</v>
      </c>
      <c r="AE1332" t="s">
        <v>23</v>
      </c>
      <c r="AF1332">
        <v>2</v>
      </c>
      <c r="AG1332">
        <v>5</v>
      </c>
      <c r="AH1332">
        <v>0.1</v>
      </c>
      <c r="AI1332">
        <v>402</v>
      </c>
      <c r="AJ1332">
        <v>69536.899999999994</v>
      </c>
      <c r="AK1332">
        <v>1803.45</v>
      </c>
      <c r="AL1332">
        <v>0</v>
      </c>
      <c r="AM1332">
        <v>1</v>
      </c>
      <c r="AN1332">
        <v>1803.45</v>
      </c>
      <c r="AO1332">
        <v>504</v>
      </c>
    </row>
    <row r="1333" spans="1:41" x14ac:dyDescent="0.3">
      <c r="A1333" s="68" t="s">
        <v>19</v>
      </c>
      <c r="B1333" s="20">
        <v>2</v>
      </c>
      <c r="C1333" s="20">
        <v>25</v>
      </c>
      <c r="D1333" s="20">
        <v>0.2</v>
      </c>
      <c r="E1333" t="s">
        <v>4</v>
      </c>
      <c r="F1333" t="s">
        <v>511</v>
      </c>
      <c r="G1333" s="39" t="str">
        <f t="shared" si="80"/>
        <v>---</v>
      </c>
      <c r="H1333" t="s">
        <v>511</v>
      </c>
      <c r="I1333" t="s">
        <v>511</v>
      </c>
      <c r="L1333" s="59" t="str">
        <f>IF(OR(H_24!$F1333="---",H_24!$F1333="infeas",H_24!$F1333="inf"),"---",(H_24!$F1333/M1333)-1)</f>
        <v>---</v>
      </c>
      <c r="M1333" s="20">
        <f>Model_dem!L1073</f>
        <v>17288.990000000002</v>
      </c>
      <c r="N1333" t="str">
        <f>Model_dem!G1073</f>
        <v>---</v>
      </c>
      <c r="O1333" t="str">
        <f>IF(AND(G1333&lt;-0.01,Model_dem!F1073="Optimal"),"Cuidado","")</f>
        <v/>
      </c>
      <c r="P1333" t="str">
        <f>IF(OR(H_24!$Q1333&lt;&gt;A1333,R1333&lt;&gt;B1333,S1333&lt;&gt;C1333,T1333&lt;&gt;D1333),"Aqui", " ")</f>
        <v xml:space="preserve"> </v>
      </c>
      <c r="Q1333" t="s">
        <v>19</v>
      </c>
      <c r="R1333">
        <v>2</v>
      </c>
      <c r="S1333">
        <v>25</v>
      </c>
      <c r="T1333">
        <v>0.2</v>
      </c>
      <c r="U1333">
        <v>100</v>
      </c>
      <c r="V1333" t="s">
        <v>511</v>
      </c>
      <c r="W1333" t="s">
        <v>511</v>
      </c>
      <c r="X1333" t="s">
        <v>511</v>
      </c>
      <c r="Y1333" t="s">
        <v>511</v>
      </c>
      <c r="Z1333" t="s">
        <v>511</v>
      </c>
      <c r="AE1333" t="s">
        <v>23</v>
      </c>
      <c r="AF1333">
        <v>2</v>
      </c>
      <c r="AG1333">
        <v>5</v>
      </c>
      <c r="AH1333">
        <v>0.15</v>
      </c>
      <c r="AI1333">
        <v>402</v>
      </c>
      <c r="AJ1333">
        <v>68112.7</v>
      </c>
      <c r="AK1333">
        <v>1800.09</v>
      </c>
      <c r="AL1333">
        <v>0</v>
      </c>
      <c r="AM1333">
        <v>1</v>
      </c>
      <c r="AN1333">
        <v>1801.07</v>
      </c>
      <c r="AO1333">
        <v>539</v>
      </c>
    </row>
    <row r="1334" spans="1:41" x14ac:dyDescent="0.3">
      <c r="A1334" s="65" t="s">
        <v>19</v>
      </c>
      <c r="B1334" s="66">
        <v>2</v>
      </c>
      <c r="C1334" s="66">
        <v>50</v>
      </c>
      <c r="D1334" s="66">
        <v>0.05</v>
      </c>
      <c r="E1334" t="s">
        <v>0</v>
      </c>
      <c r="F1334">
        <v>17729.3</v>
      </c>
      <c r="G1334" s="39">
        <f t="shared" si="80"/>
        <v>2.8201982598966342E-6</v>
      </c>
      <c r="H1334">
        <v>39.730499999999999</v>
      </c>
      <c r="I1334">
        <v>919</v>
      </c>
      <c r="J1334">
        <v>81010</v>
      </c>
      <c r="K1334" s="52">
        <v>0</v>
      </c>
      <c r="L1334" s="59">
        <f>IF(OR(H_24!$F1334="---",H_24!$F1334="infeas",H_24!$F1334="inf"),"---",(H_24!$F1334/M1334)-1)</f>
        <v>2.5467653113339539E-2</v>
      </c>
      <c r="M1334" s="20">
        <f>Model_dem!L1074</f>
        <v>17288.990000000002</v>
      </c>
      <c r="N1334">
        <f>Model_dem!G1074</f>
        <v>17729.25</v>
      </c>
      <c r="O1334" t="str">
        <f>IF(AND(G1334&lt;-0.01,Model_dem!F1074="Optimal"),"Cuidado","")</f>
        <v/>
      </c>
      <c r="P1334" t="str">
        <f>IF(OR(H_24!$Q1334&lt;&gt;A1334,R1334&lt;&gt;B1334,S1334&lt;&gt;C1334,T1334&lt;&gt;D1334),"Aqui", " ")</f>
        <v xml:space="preserve"> </v>
      </c>
      <c r="Q1334" t="s">
        <v>19</v>
      </c>
      <c r="R1334">
        <v>2</v>
      </c>
      <c r="S1334">
        <v>50</v>
      </c>
      <c r="T1334">
        <v>0.05</v>
      </c>
      <c r="U1334">
        <v>100</v>
      </c>
      <c r="V1334">
        <v>17729.3</v>
      </c>
      <c r="W1334">
        <v>39.730499999999999</v>
      </c>
      <c r="X1334">
        <v>4</v>
      </c>
      <c r="Y1334">
        <v>919</v>
      </c>
      <c r="Z1334">
        <v>1800.69</v>
      </c>
      <c r="AA1334">
        <v>81010</v>
      </c>
      <c r="AE1334" t="s">
        <v>23</v>
      </c>
      <c r="AF1334">
        <v>2</v>
      </c>
      <c r="AG1334">
        <v>5</v>
      </c>
      <c r="AH1334">
        <v>0.2</v>
      </c>
      <c r="AI1334">
        <v>402</v>
      </c>
      <c r="AJ1334">
        <v>86761.5</v>
      </c>
      <c r="AK1334">
        <v>1817.16</v>
      </c>
      <c r="AL1334">
        <v>0</v>
      </c>
      <c r="AM1334">
        <v>1</v>
      </c>
      <c r="AN1334">
        <v>1817.16</v>
      </c>
      <c r="AO1334">
        <v>60</v>
      </c>
    </row>
    <row r="1335" spans="1:41" x14ac:dyDescent="0.3">
      <c r="A1335" s="68" t="s">
        <v>19</v>
      </c>
      <c r="B1335" s="20">
        <v>2</v>
      </c>
      <c r="C1335" s="20">
        <v>50</v>
      </c>
      <c r="D1335" s="20">
        <v>0.1</v>
      </c>
      <c r="E1335" t="s">
        <v>0</v>
      </c>
      <c r="F1335">
        <v>18416.900000000001</v>
      </c>
      <c r="G1335" s="39">
        <f t="shared" si="80"/>
        <v>3.9893762006834102E-3</v>
      </c>
      <c r="H1335">
        <v>61.900599999999997</v>
      </c>
      <c r="I1335">
        <v>648</v>
      </c>
      <c r="J1335">
        <v>38221</v>
      </c>
      <c r="K1335" s="52">
        <v>0</v>
      </c>
      <c r="L1335" s="59">
        <f>IF(OR(H_24!$F1335="---",H_24!$F1335="infeas",H_24!$F1335="inf"),"---",(H_24!$F1335/M1335)-1)</f>
        <v>6.5238628745808658E-2</v>
      </c>
      <c r="M1335" s="20">
        <f>Model_dem!L1075</f>
        <v>17288.990000000002</v>
      </c>
      <c r="N1335">
        <f>Model_dem!G1075</f>
        <v>18343.72</v>
      </c>
      <c r="O1335" t="str">
        <f>IF(AND(G1335&lt;-0.01,Model_dem!F1075="Optimal"),"Cuidado","")</f>
        <v/>
      </c>
      <c r="P1335" t="str">
        <f>IF(OR(H_24!$Q1335&lt;&gt;A1335,R1335&lt;&gt;B1335,S1335&lt;&gt;C1335,T1335&lt;&gt;D1335),"Aqui", " ")</f>
        <v xml:space="preserve"> </v>
      </c>
      <c r="Q1335" t="s">
        <v>19</v>
      </c>
      <c r="R1335">
        <v>2</v>
      </c>
      <c r="S1335">
        <v>50</v>
      </c>
      <c r="T1335">
        <v>0.1</v>
      </c>
      <c r="U1335">
        <v>100</v>
      </c>
      <c r="V1335">
        <v>18416.900000000001</v>
      </c>
      <c r="W1335">
        <v>61.900599999999997</v>
      </c>
      <c r="X1335">
        <v>5</v>
      </c>
      <c r="Y1335">
        <v>648</v>
      </c>
      <c r="Z1335">
        <v>1802.74</v>
      </c>
      <c r="AA1335">
        <v>38221</v>
      </c>
      <c r="AE1335" t="s">
        <v>23</v>
      </c>
      <c r="AF1335">
        <v>2</v>
      </c>
      <c r="AG1335">
        <v>10</v>
      </c>
      <c r="AH1335">
        <v>0.05</v>
      </c>
      <c r="AI1335">
        <v>402</v>
      </c>
      <c r="AJ1335">
        <v>87805</v>
      </c>
      <c r="AK1335">
        <v>1827.69</v>
      </c>
      <c r="AL1335">
        <v>0</v>
      </c>
      <c r="AM1335">
        <v>1</v>
      </c>
      <c r="AN1335">
        <v>1827.69</v>
      </c>
      <c r="AO1335">
        <v>60</v>
      </c>
    </row>
    <row r="1336" spans="1:41" x14ac:dyDescent="0.3">
      <c r="A1336" s="65" t="s">
        <v>19</v>
      </c>
      <c r="B1336" s="66">
        <v>2</v>
      </c>
      <c r="C1336" s="66">
        <v>50</v>
      </c>
      <c r="D1336" s="66">
        <v>0.15</v>
      </c>
      <c r="E1336" t="s">
        <v>4</v>
      </c>
      <c r="F1336" t="s">
        <v>511</v>
      </c>
      <c r="G1336" s="39" t="str">
        <f t="shared" si="80"/>
        <v>---</v>
      </c>
      <c r="H1336" t="s">
        <v>511</v>
      </c>
      <c r="I1336" t="s">
        <v>511</v>
      </c>
      <c r="L1336" s="59" t="str">
        <f>IF(OR(H_24!$F1336="---",H_24!$F1336="infeas",H_24!$F1336="inf"),"---",(H_24!$F1336/M1336)-1)</f>
        <v>---</v>
      </c>
      <c r="M1336" s="20">
        <f>Model_dem!L1076</f>
        <v>17288.990000000002</v>
      </c>
      <c r="N1336" t="str">
        <f>Model_dem!G1076</f>
        <v>---</v>
      </c>
      <c r="O1336" t="str">
        <f>IF(AND(G1336&lt;-0.01,Model_dem!F1076="Optimal"),"Cuidado","")</f>
        <v/>
      </c>
      <c r="P1336" t="str">
        <f>IF(OR(H_24!$Q1336&lt;&gt;A1336,R1336&lt;&gt;B1336,S1336&lt;&gt;C1336,T1336&lt;&gt;D1336),"Aqui", " ")</f>
        <v xml:space="preserve"> </v>
      </c>
      <c r="Q1336" t="s">
        <v>19</v>
      </c>
      <c r="R1336">
        <v>2</v>
      </c>
      <c r="S1336">
        <v>50</v>
      </c>
      <c r="T1336">
        <v>0.15</v>
      </c>
      <c r="U1336">
        <v>100</v>
      </c>
      <c r="V1336" t="s">
        <v>511</v>
      </c>
      <c r="W1336" t="s">
        <v>511</v>
      </c>
      <c r="X1336" t="s">
        <v>511</v>
      </c>
      <c r="Y1336" t="s">
        <v>511</v>
      </c>
      <c r="Z1336" t="s">
        <v>511</v>
      </c>
      <c r="AE1336" t="s">
        <v>23</v>
      </c>
      <c r="AF1336">
        <v>2</v>
      </c>
      <c r="AG1336">
        <v>10</v>
      </c>
      <c r="AH1336">
        <v>0.1</v>
      </c>
      <c r="AI1336">
        <v>402</v>
      </c>
      <c r="AJ1336">
        <v>76426.2</v>
      </c>
      <c r="AK1336">
        <v>1810.64</v>
      </c>
      <c r="AL1336">
        <v>0</v>
      </c>
      <c r="AM1336">
        <v>1</v>
      </c>
      <c r="AN1336">
        <v>1810.64</v>
      </c>
      <c r="AO1336">
        <v>107</v>
      </c>
    </row>
    <row r="1337" spans="1:41" x14ac:dyDescent="0.3">
      <c r="A1337" s="68" t="s">
        <v>19</v>
      </c>
      <c r="B1337" s="20">
        <v>2</v>
      </c>
      <c r="C1337" s="20">
        <v>50</v>
      </c>
      <c r="D1337" s="20">
        <v>0.2</v>
      </c>
      <c r="E1337" t="s">
        <v>4</v>
      </c>
      <c r="F1337" t="s">
        <v>511</v>
      </c>
      <c r="G1337" s="39" t="str">
        <f t="shared" si="80"/>
        <v>---</v>
      </c>
      <c r="H1337" t="s">
        <v>511</v>
      </c>
      <c r="I1337" t="s">
        <v>511</v>
      </c>
      <c r="L1337" s="59" t="str">
        <f>IF(OR(H_24!$F1337="---",H_24!$F1337="infeas",H_24!$F1337="inf"),"---",(H_24!$F1337/M1337)-1)</f>
        <v>---</v>
      </c>
      <c r="M1337" s="20">
        <f>Model_dem!L1077</f>
        <v>17288.990000000002</v>
      </c>
      <c r="N1337" t="str">
        <f>Model_dem!G1077</f>
        <v>---</v>
      </c>
      <c r="O1337" t="str">
        <f>IF(AND(G1337&lt;-0.01,Model_dem!F1077="Optimal"),"Cuidado","")</f>
        <v/>
      </c>
      <c r="P1337" t="str">
        <f>IF(OR(H_24!$Q1337&lt;&gt;A1337,R1337&lt;&gt;B1337,S1337&lt;&gt;C1337,T1337&lt;&gt;D1337),"Aqui", " ")</f>
        <v xml:space="preserve"> </v>
      </c>
      <c r="Q1337" t="s">
        <v>19</v>
      </c>
      <c r="R1337">
        <v>2</v>
      </c>
      <c r="S1337">
        <v>50</v>
      </c>
      <c r="T1337">
        <v>0.2</v>
      </c>
      <c r="U1337">
        <v>100</v>
      </c>
      <c r="V1337" t="s">
        <v>511</v>
      </c>
      <c r="W1337" t="s">
        <v>511</v>
      </c>
      <c r="X1337" t="s">
        <v>511</v>
      </c>
      <c r="Y1337" t="s">
        <v>511</v>
      </c>
      <c r="Z1337" t="s">
        <v>511</v>
      </c>
      <c r="AE1337" t="s">
        <v>23</v>
      </c>
      <c r="AF1337">
        <v>2</v>
      </c>
      <c r="AG1337">
        <v>10</v>
      </c>
      <c r="AH1337">
        <v>0.15</v>
      </c>
      <c r="AI1337">
        <v>402</v>
      </c>
      <c r="AJ1337">
        <v>83855.8</v>
      </c>
      <c r="AK1337">
        <v>1817.13</v>
      </c>
      <c r="AL1337">
        <v>0</v>
      </c>
      <c r="AM1337">
        <v>1</v>
      </c>
      <c r="AN1337">
        <v>1817.21</v>
      </c>
      <c r="AO1337">
        <v>35</v>
      </c>
    </row>
    <row r="1338" spans="1:41" x14ac:dyDescent="0.3">
      <c r="A1338" s="65" t="s">
        <v>19</v>
      </c>
      <c r="B1338" s="66">
        <v>3</v>
      </c>
      <c r="C1338" s="66">
        <v>0</v>
      </c>
      <c r="D1338" s="66">
        <v>0.05</v>
      </c>
      <c r="E1338" t="s">
        <v>0</v>
      </c>
      <c r="F1338">
        <v>18418.7</v>
      </c>
      <c r="G1338" s="39">
        <f t="shared" si="80"/>
        <v>9.6462410908132457E-4</v>
      </c>
      <c r="H1338">
        <v>427.11799999999999</v>
      </c>
      <c r="I1338">
        <v>2103</v>
      </c>
      <c r="J1338">
        <v>70655</v>
      </c>
      <c r="K1338" s="52">
        <v>0</v>
      </c>
      <c r="L1338" s="59">
        <f>IF(OR(H_24!$F1338="---",H_24!$F1338="infeas",H_24!$F1338="inf"),"---",(H_24!$F1338/M1338)-1)</f>
        <v>6.5342741247464309E-2</v>
      </c>
      <c r="M1338" s="20">
        <f>Model_dem!L1078</f>
        <v>17288.990000000002</v>
      </c>
      <c r="N1338">
        <f>Model_dem!G1078</f>
        <v>18400.95</v>
      </c>
      <c r="O1338" t="str">
        <f>IF(AND(G1338&lt;-0.01,Model_dem!F1078="Optimal"),"Cuidado","")</f>
        <v/>
      </c>
      <c r="P1338" t="str">
        <f>IF(OR(H_24!$Q1338&lt;&gt;A1338,R1338&lt;&gt;B1338,S1338&lt;&gt;C1338,T1338&lt;&gt;D1338),"Aqui", " ")</f>
        <v xml:space="preserve"> </v>
      </c>
      <c r="Q1338" t="s">
        <v>19</v>
      </c>
      <c r="R1338">
        <v>3</v>
      </c>
      <c r="S1338">
        <v>0</v>
      </c>
      <c r="T1338">
        <v>0.05</v>
      </c>
      <c r="U1338">
        <v>100</v>
      </c>
      <c r="V1338">
        <v>18418.7</v>
      </c>
      <c r="W1338">
        <v>427.11799999999999</v>
      </c>
      <c r="X1338">
        <v>297</v>
      </c>
      <c r="Y1338">
        <v>2103</v>
      </c>
      <c r="Z1338">
        <v>1800.13</v>
      </c>
      <c r="AA1338">
        <v>70655</v>
      </c>
      <c r="AE1338" t="s">
        <v>23</v>
      </c>
      <c r="AF1338">
        <v>2</v>
      </c>
      <c r="AG1338">
        <v>10</v>
      </c>
      <c r="AH1338">
        <v>0.2</v>
      </c>
      <c r="AI1338">
        <v>402</v>
      </c>
      <c r="AJ1338">
        <v>78072.899999999994</v>
      </c>
      <c r="AK1338">
        <v>1851.02</v>
      </c>
      <c r="AL1338">
        <v>0</v>
      </c>
      <c r="AM1338">
        <v>1</v>
      </c>
      <c r="AN1338">
        <v>1851.02</v>
      </c>
      <c r="AO1338">
        <v>44</v>
      </c>
    </row>
    <row r="1339" spans="1:41" x14ac:dyDescent="0.3">
      <c r="A1339" s="68" t="s">
        <v>19</v>
      </c>
      <c r="B1339" s="20">
        <v>3</v>
      </c>
      <c r="C1339" s="20">
        <v>0</v>
      </c>
      <c r="D1339" s="20">
        <v>0.1</v>
      </c>
      <c r="E1339" t="s">
        <v>4</v>
      </c>
      <c r="F1339" t="s">
        <v>511</v>
      </c>
      <c r="G1339" s="39" t="str">
        <f t="shared" si="80"/>
        <v>---</v>
      </c>
      <c r="H1339" t="s">
        <v>511</v>
      </c>
      <c r="I1339" t="s">
        <v>511</v>
      </c>
      <c r="L1339" s="59" t="str">
        <f>IF(OR(H_24!$F1339="---",H_24!$F1339="infeas",H_24!$F1339="inf"),"---",(H_24!$F1339/M1339)-1)</f>
        <v>---</v>
      </c>
      <c r="M1339" s="20">
        <f>Model_dem!L1079</f>
        <v>17288.990000000002</v>
      </c>
      <c r="N1339" t="str">
        <f>Model_dem!G1079</f>
        <v>---</v>
      </c>
      <c r="O1339" t="str">
        <f>IF(AND(G1339&lt;-0.01,Model_dem!F1079="Optimal"),"Cuidado","")</f>
        <v/>
      </c>
      <c r="P1339" t="str">
        <f>IF(OR(H_24!$Q1339&lt;&gt;A1339,R1339&lt;&gt;B1339,S1339&lt;&gt;C1339,T1339&lt;&gt;D1339),"Aqui", " ")</f>
        <v xml:space="preserve"> </v>
      </c>
      <c r="Q1339" t="s">
        <v>19</v>
      </c>
      <c r="R1339">
        <v>3</v>
      </c>
      <c r="S1339">
        <v>0</v>
      </c>
      <c r="T1339">
        <v>0.1</v>
      </c>
      <c r="U1339">
        <v>100</v>
      </c>
      <c r="V1339" t="s">
        <v>511</v>
      </c>
      <c r="W1339" t="s">
        <v>511</v>
      </c>
      <c r="X1339" t="s">
        <v>511</v>
      </c>
      <c r="Y1339" t="s">
        <v>511</v>
      </c>
      <c r="Z1339" t="s">
        <v>511</v>
      </c>
      <c r="AE1339" t="s">
        <v>23</v>
      </c>
      <c r="AF1339">
        <v>2</v>
      </c>
      <c r="AG1339">
        <v>25</v>
      </c>
      <c r="AH1339">
        <v>0.05</v>
      </c>
      <c r="AI1339">
        <v>402</v>
      </c>
      <c r="AJ1339">
        <v>67363</v>
      </c>
      <c r="AK1339">
        <v>1802.47</v>
      </c>
      <c r="AL1339">
        <v>0</v>
      </c>
      <c r="AM1339">
        <v>1</v>
      </c>
      <c r="AN1339">
        <v>1802.47</v>
      </c>
      <c r="AO1339">
        <v>722</v>
      </c>
    </row>
    <row r="1340" spans="1:41" x14ac:dyDescent="0.3">
      <c r="A1340" s="65" t="s">
        <v>19</v>
      </c>
      <c r="B1340" s="66">
        <v>3</v>
      </c>
      <c r="C1340" s="66">
        <v>0</v>
      </c>
      <c r="D1340" s="66">
        <v>0.15</v>
      </c>
      <c r="E1340" t="s">
        <v>4</v>
      </c>
      <c r="F1340" t="s">
        <v>511</v>
      </c>
      <c r="G1340" s="39" t="str">
        <f t="shared" si="80"/>
        <v>---</v>
      </c>
      <c r="H1340" t="s">
        <v>511</v>
      </c>
      <c r="I1340" t="s">
        <v>511</v>
      </c>
      <c r="L1340" s="59" t="str">
        <f>IF(OR(H_24!$F1340="---",H_24!$F1340="infeas",H_24!$F1340="inf"),"---",(H_24!$F1340/M1340)-1)</f>
        <v>---</v>
      </c>
      <c r="M1340" s="20">
        <f>Model_dem!L1080</f>
        <v>17288.990000000002</v>
      </c>
      <c r="N1340" t="str">
        <f>Model_dem!G1080</f>
        <v>---</v>
      </c>
      <c r="O1340" t="str">
        <f>IF(AND(G1340&lt;-0.01,Model_dem!F1080="Optimal"),"Cuidado","")</f>
        <v/>
      </c>
      <c r="P1340" t="str">
        <f>IF(OR(H_24!$Q1340&lt;&gt;A1340,R1340&lt;&gt;B1340,S1340&lt;&gt;C1340,T1340&lt;&gt;D1340),"Aqui", " ")</f>
        <v xml:space="preserve"> </v>
      </c>
      <c r="Q1340" t="s">
        <v>19</v>
      </c>
      <c r="R1340">
        <v>3</v>
      </c>
      <c r="S1340">
        <v>0</v>
      </c>
      <c r="T1340">
        <v>0.15</v>
      </c>
      <c r="U1340">
        <v>100</v>
      </c>
      <c r="V1340" t="s">
        <v>511</v>
      </c>
      <c r="W1340" t="s">
        <v>511</v>
      </c>
      <c r="X1340" t="s">
        <v>511</v>
      </c>
      <c r="Y1340" t="s">
        <v>511</v>
      </c>
      <c r="Z1340" t="s">
        <v>511</v>
      </c>
      <c r="AE1340" t="s">
        <v>23</v>
      </c>
      <c r="AF1340">
        <v>2</v>
      </c>
      <c r="AG1340">
        <v>25</v>
      </c>
      <c r="AH1340">
        <v>0.1</v>
      </c>
      <c r="AI1340">
        <v>402</v>
      </c>
      <c r="AJ1340">
        <v>85877.2</v>
      </c>
      <c r="AK1340">
        <v>1822.85</v>
      </c>
      <c r="AL1340">
        <v>0</v>
      </c>
      <c r="AM1340">
        <v>1</v>
      </c>
      <c r="AN1340">
        <v>1822.85</v>
      </c>
      <c r="AO1340">
        <v>43</v>
      </c>
    </row>
    <row r="1341" spans="1:41" x14ac:dyDescent="0.3">
      <c r="A1341" s="68" t="s">
        <v>19</v>
      </c>
      <c r="B1341" s="20">
        <v>3</v>
      </c>
      <c r="C1341" s="20">
        <v>0</v>
      </c>
      <c r="D1341" s="20">
        <v>0.2</v>
      </c>
      <c r="E1341" t="s">
        <v>4</v>
      </c>
      <c r="F1341" t="s">
        <v>511</v>
      </c>
      <c r="G1341" s="39" t="str">
        <f t="shared" si="80"/>
        <v>---</v>
      </c>
      <c r="H1341" t="s">
        <v>511</v>
      </c>
      <c r="I1341" t="s">
        <v>511</v>
      </c>
      <c r="L1341" s="59" t="str">
        <f>IF(OR(H_24!$F1341="---",H_24!$F1341="infeas",H_24!$F1341="inf"),"---",(H_24!$F1341/M1341)-1)</f>
        <v>---</v>
      </c>
      <c r="M1341" s="20">
        <f>Model_dem!L1081</f>
        <v>17288.990000000002</v>
      </c>
      <c r="N1341" t="str">
        <f>Model_dem!G1081</f>
        <v>---</v>
      </c>
      <c r="O1341" t="str">
        <f>IF(AND(G1341&lt;-0.01,Model_dem!F1081="Optimal"),"Cuidado","")</f>
        <v/>
      </c>
      <c r="P1341" t="str">
        <f>IF(OR(H_24!$Q1341&lt;&gt;A1341,R1341&lt;&gt;B1341,S1341&lt;&gt;C1341,T1341&lt;&gt;D1341),"Aqui", " ")</f>
        <v xml:space="preserve"> </v>
      </c>
      <c r="Q1341" t="s">
        <v>19</v>
      </c>
      <c r="R1341">
        <v>3</v>
      </c>
      <c r="S1341">
        <v>0</v>
      </c>
      <c r="T1341">
        <v>0.2</v>
      </c>
      <c r="U1341">
        <v>100</v>
      </c>
      <c r="V1341" t="s">
        <v>511</v>
      </c>
      <c r="W1341" t="s">
        <v>511</v>
      </c>
      <c r="X1341" t="s">
        <v>511</v>
      </c>
      <c r="Y1341" t="s">
        <v>511</v>
      </c>
      <c r="Z1341" t="s">
        <v>511</v>
      </c>
      <c r="AE1341" t="s">
        <v>23</v>
      </c>
      <c r="AF1341">
        <v>2</v>
      </c>
      <c r="AG1341">
        <v>25</v>
      </c>
      <c r="AH1341">
        <v>0.15</v>
      </c>
      <c r="AI1341">
        <v>402</v>
      </c>
      <c r="AJ1341">
        <v>74974.3</v>
      </c>
      <c r="AK1341">
        <v>1818.97</v>
      </c>
      <c r="AL1341">
        <v>0</v>
      </c>
      <c r="AM1341">
        <v>1</v>
      </c>
      <c r="AN1341">
        <v>1819.04</v>
      </c>
      <c r="AO1341">
        <v>105</v>
      </c>
    </row>
    <row r="1342" spans="1:41" x14ac:dyDescent="0.3">
      <c r="A1342" s="65" t="s">
        <v>19</v>
      </c>
      <c r="B1342" s="66">
        <v>3</v>
      </c>
      <c r="C1342" s="66">
        <v>10</v>
      </c>
      <c r="D1342" s="66">
        <v>0.05</v>
      </c>
      <c r="E1342" t="s">
        <v>0</v>
      </c>
      <c r="F1342">
        <v>18401</v>
      </c>
      <c r="G1342" s="39">
        <f t="shared" si="80"/>
        <v>2.7172510114571476E-6</v>
      </c>
      <c r="H1342">
        <v>291.54199999999997</v>
      </c>
      <c r="I1342">
        <v>2387</v>
      </c>
      <c r="J1342">
        <v>108237</v>
      </c>
      <c r="K1342" s="52">
        <v>0</v>
      </c>
      <c r="L1342" s="59">
        <f>IF(OR(H_24!$F1342="---",H_24!$F1342="infeas",H_24!$F1342="inf"),"---",(H_24!$F1342/M1342)-1)</f>
        <v>6.4318968314516889E-2</v>
      </c>
      <c r="M1342" s="20">
        <f>Model_dem!L1082</f>
        <v>17288.990000000002</v>
      </c>
      <c r="N1342">
        <f>Model_dem!G1082</f>
        <v>18400.95</v>
      </c>
      <c r="O1342" t="str">
        <f>IF(AND(G1342&lt;-0.01,Model_dem!F1082="Optimal"),"Cuidado","")</f>
        <v/>
      </c>
      <c r="P1342" t="str">
        <f>IF(OR(H_24!$Q1342&lt;&gt;A1342,R1342&lt;&gt;B1342,S1342&lt;&gt;C1342,T1342&lt;&gt;D1342),"Aqui", " ")</f>
        <v xml:space="preserve"> </v>
      </c>
      <c r="Q1342" t="s">
        <v>19</v>
      </c>
      <c r="R1342">
        <v>3</v>
      </c>
      <c r="S1342">
        <v>10</v>
      </c>
      <c r="T1342">
        <v>0.05</v>
      </c>
      <c r="U1342">
        <v>100</v>
      </c>
      <c r="V1342">
        <v>18401</v>
      </c>
      <c r="W1342">
        <v>291.54199999999997</v>
      </c>
      <c r="X1342">
        <v>217</v>
      </c>
      <c r="Y1342">
        <v>2387</v>
      </c>
      <c r="Z1342">
        <v>1800.56</v>
      </c>
      <c r="AA1342">
        <v>108237</v>
      </c>
      <c r="AE1342" t="s">
        <v>23</v>
      </c>
      <c r="AF1342">
        <v>2</v>
      </c>
      <c r="AG1342">
        <v>25</v>
      </c>
      <c r="AH1342">
        <v>0.2</v>
      </c>
      <c r="AI1342">
        <v>402</v>
      </c>
      <c r="AJ1342">
        <v>87630.3</v>
      </c>
      <c r="AK1342">
        <v>1842.03</v>
      </c>
      <c r="AL1342">
        <v>0</v>
      </c>
      <c r="AM1342">
        <v>1</v>
      </c>
      <c r="AN1342">
        <v>1842.03</v>
      </c>
      <c r="AO1342">
        <v>31</v>
      </c>
    </row>
    <row r="1343" spans="1:41" x14ac:dyDescent="0.3">
      <c r="A1343" s="68" t="s">
        <v>19</v>
      </c>
      <c r="B1343" s="20">
        <v>3</v>
      </c>
      <c r="C1343" s="20">
        <v>10</v>
      </c>
      <c r="D1343" s="20">
        <v>0.1</v>
      </c>
      <c r="E1343" t="s">
        <v>4</v>
      </c>
      <c r="F1343" t="s">
        <v>511</v>
      </c>
      <c r="G1343" s="39" t="str">
        <f t="shared" si="80"/>
        <v>---</v>
      </c>
      <c r="H1343" t="s">
        <v>511</v>
      </c>
      <c r="I1343" t="s">
        <v>511</v>
      </c>
      <c r="L1343" s="59" t="str">
        <f>IF(OR(H_24!$F1343="---",H_24!$F1343="infeas",H_24!$F1343="inf"),"---",(H_24!$F1343/M1343)-1)</f>
        <v>---</v>
      </c>
      <c r="M1343" s="20">
        <f>Model_dem!L1083</f>
        <v>17288.990000000002</v>
      </c>
      <c r="N1343" t="str">
        <f>Model_dem!G1083</f>
        <v>---</v>
      </c>
      <c r="O1343" t="str">
        <f>IF(AND(G1343&lt;-0.01,Model_dem!F1083="Optimal"),"Cuidado","")</f>
        <v/>
      </c>
      <c r="P1343" t="str">
        <f>IF(OR(H_24!$Q1343&lt;&gt;A1343,R1343&lt;&gt;B1343,S1343&lt;&gt;C1343,T1343&lt;&gt;D1343),"Aqui", " ")</f>
        <v xml:space="preserve"> </v>
      </c>
      <c r="Q1343" t="s">
        <v>19</v>
      </c>
      <c r="R1343">
        <v>3</v>
      </c>
      <c r="S1343">
        <v>10</v>
      </c>
      <c r="T1343">
        <v>0.1</v>
      </c>
      <c r="U1343">
        <v>100</v>
      </c>
      <c r="V1343" t="s">
        <v>511</v>
      </c>
      <c r="W1343" t="s">
        <v>511</v>
      </c>
      <c r="X1343" t="s">
        <v>511</v>
      </c>
      <c r="Y1343" t="s">
        <v>511</v>
      </c>
      <c r="Z1343" t="s">
        <v>511</v>
      </c>
      <c r="AE1343" t="s">
        <v>23</v>
      </c>
      <c r="AF1343">
        <v>2</v>
      </c>
      <c r="AG1343">
        <v>50</v>
      </c>
      <c r="AH1343">
        <v>0.05</v>
      </c>
      <c r="AI1343">
        <v>402</v>
      </c>
      <c r="AJ1343">
        <v>75860.800000000003</v>
      </c>
      <c r="AK1343">
        <v>1807.08</v>
      </c>
      <c r="AL1343">
        <v>0</v>
      </c>
      <c r="AM1343">
        <v>1</v>
      </c>
      <c r="AN1343">
        <v>1807.08</v>
      </c>
      <c r="AO1343">
        <v>356</v>
      </c>
    </row>
    <row r="1344" spans="1:41" x14ac:dyDescent="0.3">
      <c r="A1344" s="65" t="s">
        <v>19</v>
      </c>
      <c r="B1344" s="66">
        <v>3</v>
      </c>
      <c r="C1344" s="66">
        <v>10</v>
      </c>
      <c r="D1344" s="66">
        <v>0.15</v>
      </c>
      <c r="E1344" t="s">
        <v>4</v>
      </c>
      <c r="F1344" t="s">
        <v>511</v>
      </c>
      <c r="G1344" s="39" t="str">
        <f t="shared" si="80"/>
        <v>---</v>
      </c>
      <c r="H1344" t="s">
        <v>511</v>
      </c>
      <c r="I1344" t="s">
        <v>511</v>
      </c>
      <c r="L1344" s="59" t="str">
        <f>IF(OR(H_24!$F1344="---",H_24!$F1344="infeas",H_24!$F1344="inf"),"---",(H_24!$F1344/M1344)-1)</f>
        <v>---</v>
      </c>
      <c r="M1344" s="20">
        <f>Model_dem!L1084</f>
        <v>17288.990000000002</v>
      </c>
      <c r="N1344" t="str">
        <f>Model_dem!G1084</f>
        <v>---</v>
      </c>
      <c r="O1344" t="str">
        <f>IF(AND(G1344&lt;-0.01,Model_dem!F1084="Optimal"),"Cuidado","")</f>
        <v/>
      </c>
      <c r="P1344" t="str">
        <f>IF(OR(H_24!$Q1344&lt;&gt;A1344,R1344&lt;&gt;B1344,S1344&lt;&gt;C1344,T1344&lt;&gt;D1344),"Aqui", " ")</f>
        <v xml:space="preserve"> </v>
      </c>
      <c r="Q1344" t="s">
        <v>19</v>
      </c>
      <c r="R1344">
        <v>3</v>
      </c>
      <c r="S1344">
        <v>10</v>
      </c>
      <c r="T1344">
        <v>0.15</v>
      </c>
      <c r="U1344">
        <v>100</v>
      </c>
      <c r="V1344" t="s">
        <v>511</v>
      </c>
      <c r="W1344" t="s">
        <v>511</v>
      </c>
      <c r="X1344" t="s">
        <v>511</v>
      </c>
      <c r="Y1344" t="s">
        <v>511</v>
      </c>
      <c r="Z1344" t="s">
        <v>511</v>
      </c>
      <c r="AE1344" t="s">
        <v>23</v>
      </c>
      <c r="AF1344">
        <v>2</v>
      </c>
      <c r="AG1344">
        <v>50</v>
      </c>
      <c r="AH1344">
        <v>0.1</v>
      </c>
      <c r="AI1344">
        <v>402</v>
      </c>
      <c r="AJ1344">
        <v>75133.3</v>
      </c>
      <c r="AK1344">
        <v>1830.34</v>
      </c>
      <c r="AL1344">
        <v>0</v>
      </c>
      <c r="AM1344">
        <v>1</v>
      </c>
      <c r="AN1344">
        <v>1830.34</v>
      </c>
      <c r="AO1344">
        <v>120</v>
      </c>
    </row>
    <row r="1345" spans="1:41" x14ac:dyDescent="0.3">
      <c r="A1345" s="68" t="s">
        <v>19</v>
      </c>
      <c r="B1345" s="20">
        <v>3</v>
      </c>
      <c r="C1345" s="20">
        <v>10</v>
      </c>
      <c r="D1345" s="20">
        <v>0.2</v>
      </c>
      <c r="E1345" t="s">
        <v>4</v>
      </c>
      <c r="F1345" t="s">
        <v>511</v>
      </c>
      <c r="G1345" s="39" t="str">
        <f t="shared" si="80"/>
        <v>---</v>
      </c>
      <c r="H1345" t="s">
        <v>511</v>
      </c>
      <c r="I1345" t="s">
        <v>511</v>
      </c>
      <c r="L1345" s="59" t="str">
        <f>IF(OR(H_24!$F1345="---",H_24!$F1345="infeas",H_24!$F1345="inf"),"---",(H_24!$F1345/M1345)-1)</f>
        <v>---</v>
      </c>
      <c r="M1345" s="20">
        <f>Model_dem!L1085</f>
        <v>17288.990000000002</v>
      </c>
      <c r="N1345" t="str">
        <f>Model_dem!G1085</f>
        <v>---</v>
      </c>
      <c r="O1345" t="str">
        <f>IF(AND(G1345&lt;-0.01,Model_dem!F1085="Optimal"),"Cuidado","")</f>
        <v/>
      </c>
      <c r="P1345" t="str">
        <f>IF(OR(H_24!$Q1345&lt;&gt;A1345,R1345&lt;&gt;B1345,S1345&lt;&gt;C1345,T1345&lt;&gt;D1345),"Aqui", " ")</f>
        <v xml:space="preserve"> </v>
      </c>
      <c r="Q1345" t="s">
        <v>19</v>
      </c>
      <c r="R1345">
        <v>3</v>
      </c>
      <c r="S1345">
        <v>10</v>
      </c>
      <c r="T1345">
        <v>0.2</v>
      </c>
      <c r="U1345">
        <v>100</v>
      </c>
      <c r="V1345" t="s">
        <v>511</v>
      </c>
      <c r="W1345" t="s">
        <v>511</v>
      </c>
      <c r="X1345" t="s">
        <v>511</v>
      </c>
      <c r="Y1345" t="s">
        <v>511</v>
      </c>
      <c r="Z1345" t="s">
        <v>511</v>
      </c>
      <c r="AE1345" t="s">
        <v>23</v>
      </c>
      <c r="AF1345">
        <v>2</v>
      </c>
      <c r="AG1345">
        <v>50</v>
      </c>
      <c r="AH1345">
        <v>0.15</v>
      </c>
      <c r="AI1345">
        <v>402</v>
      </c>
      <c r="AJ1345">
        <v>72781.5</v>
      </c>
      <c r="AK1345">
        <v>1803.44</v>
      </c>
      <c r="AL1345">
        <v>0</v>
      </c>
      <c r="AM1345">
        <v>1</v>
      </c>
      <c r="AN1345">
        <v>1803.44</v>
      </c>
      <c r="AO1345">
        <v>605</v>
      </c>
    </row>
    <row r="1346" spans="1:41" x14ac:dyDescent="0.3">
      <c r="A1346" s="65" t="s">
        <v>19</v>
      </c>
      <c r="B1346" s="66">
        <v>3</v>
      </c>
      <c r="C1346" s="66">
        <v>25</v>
      </c>
      <c r="D1346" s="66">
        <v>0.05</v>
      </c>
      <c r="E1346" t="s">
        <v>0</v>
      </c>
      <c r="F1346">
        <v>18418.7</v>
      </c>
      <c r="G1346" s="39">
        <f t="shared" si="80"/>
        <v>9.6462410908132457E-4</v>
      </c>
      <c r="H1346">
        <v>344.22699999999998</v>
      </c>
      <c r="I1346">
        <v>1573</v>
      </c>
      <c r="J1346">
        <v>64539</v>
      </c>
      <c r="K1346" s="52">
        <v>0</v>
      </c>
      <c r="L1346" s="59">
        <f>IF(OR(H_24!$F1346="---",H_24!$F1346="infeas",H_24!$F1346="inf"),"---",(H_24!$F1346/M1346)-1)</f>
        <v>6.5342741247464309E-2</v>
      </c>
      <c r="M1346" s="20">
        <f>Model_dem!L1086</f>
        <v>17288.990000000002</v>
      </c>
      <c r="N1346">
        <f>Model_dem!G1086</f>
        <v>18400.95</v>
      </c>
      <c r="O1346" t="str">
        <f>IF(AND(G1346&lt;-0.01,Model_dem!F1086="Optimal"),"Cuidado","")</f>
        <v/>
      </c>
      <c r="P1346" t="str">
        <f>IF(OR(H_24!$Q1346&lt;&gt;A1346,R1346&lt;&gt;B1346,S1346&lt;&gt;C1346,T1346&lt;&gt;D1346),"Aqui", " ")</f>
        <v xml:space="preserve"> </v>
      </c>
      <c r="Q1346" t="s">
        <v>19</v>
      </c>
      <c r="R1346">
        <v>3</v>
      </c>
      <c r="S1346">
        <v>25</v>
      </c>
      <c r="T1346">
        <v>0.05</v>
      </c>
      <c r="U1346">
        <v>100</v>
      </c>
      <c r="V1346">
        <v>18418.7</v>
      </c>
      <c r="W1346">
        <v>344.22699999999998</v>
      </c>
      <c r="X1346">
        <v>136</v>
      </c>
      <c r="Y1346">
        <v>1573</v>
      </c>
      <c r="Z1346">
        <v>1801.25</v>
      </c>
      <c r="AA1346">
        <v>64539</v>
      </c>
      <c r="AE1346" t="s">
        <v>23</v>
      </c>
      <c r="AF1346">
        <v>2</v>
      </c>
      <c r="AG1346">
        <v>50</v>
      </c>
      <c r="AH1346">
        <v>0.2</v>
      </c>
      <c r="AI1346">
        <v>402</v>
      </c>
      <c r="AJ1346">
        <v>76772.3</v>
      </c>
      <c r="AK1346">
        <v>1843.15</v>
      </c>
      <c r="AL1346">
        <v>0</v>
      </c>
      <c r="AM1346">
        <v>1</v>
      </c>
      <c r="AN1346">
        <v>1843.15</v>
      </c>
      <c r="AO1346">
        <v>79</v>
      </c>
    </row>
    <row r="1347" spans="1:41" x14ac:dyDescent="0.3">
      <c r="A1347" s="68" t="s">
        <v>19</v>
      </c>
      <c r="B1347" s="20">
        <v>3</v>
      </c>
      <c r="C1347" s="20">
        <v>25</v>
      </c>
      <c r="D1347" s="20">
        <v>0.1</v>
      </c>
      <c r="E1347" t="s">
        <v>4</v>
      </c>
      <c r="F1347" t="s">
        <v>511</v>
      </c>
      <c r="G1347" s="39" t="str">
        <f t="shared" si="80"/>
        <v>---</v>
      </c>
      <c r="H1347" t="s">
        <v>511</v>
      </c>
      <c r="I1347" t="s">
        <v>511</v>
      </c>
      <c r="L1347" s="59" t="str">
        <f>IF(OR(H_24!$F1347="---",H_24!$F1347="infeas",H_24!$F1347="inf"),"---",(H_24!$F1347/M1347)-1)</f>
        <v>---</v>
      </c>
      <c r="M1347" s="20">
        <f>Model_dem!L1087</f>
        <v>17288.990000000002</v>
      </c>
      <c r="N1347" t="str">
        <f>Model_dem!G1087</f>
        <v>---</v>
      </c>
      <c r="O1347" t="str">
        <f>IF(AND(G1347&lt;-0.01,Model_dem!F1087="Optimal"),"Cuidado","")</f>
        <v/>
      </c>
      <c r="P1347" t="str">
        <f>IF(OR(H_24!$Q1347&lt;&gt;A1347,R1347&lt;&gt;B1347,S1347&lt;&gt;C1347,T1347&lt;&gt;D1347),"Aqui", " ")</f>
        <v xml:space="preserve"> </v>
      </c>
      <c r="Q1347" t="s">
        <v>19</v>
      </c>
      <c r="R1347">
        <v>3</v>
      </c>
      <c r="S1347">
        <v>25</v>
      </c>
      <c r="T1347">
        <v>0.1</v>
      </c>
      <c r="U1347">
        <v>100</v>
      </c>
      <c r="V1347" t="s">
        <v>511</v>
      </c>
      <c r="W1347" t="s">
        <v>511</v>
      </c>
      <c r="X1347" t="s">
        <v>511</v>
      </c>
      <c r="Y1347" t="s">
        <v>511</v>
      </c>
      <c r="Z1347" t="s">
        <v>511</v>
      </c>
      <c r="AE1347" t="s">
        <v>23</v>
      </c>
      <c r="AF1347">
        <v>3</v>
      </c>
      <c r="AG1347">
        <v>0</v>
      </c>
      <c r="AH1347">
        <v>0.05</v>
      </c>
      <c r="AI1347">
        <v>402</v>
      </c>
      <c r="AJ1347">
        <v>69662.8</v>
      </c>
      <c r="AK1347">
        <v>1801.18</v>
      </c>
      <c r="AL1347">
        <v>0</v>
      </c>
      <c r="AM1347">
        <v>1</v>
      </c>
      <c r="AN1347">
        <v>1801.18</v>
      </c>
      <c r="AO1347">
        <v>1106</v>
      </c>
    </row>
    <row r="1348" spans="1:41" x14ac:dyDescent="0.3">
      <c r="A1348" s="65" t="s">
        <v>19</v>
      </c>
      <c r="B1348" s="66">
        <v>3</v>
      </c>
      <c r="C1348" s="66">
        <v>25</v>
      </c>
      <c r="D1348" s="66">
        <v>0.15</v>
      </c>
      <c r="E1348" t="s">
        <v>4</v>
      </c>
      <c r="F1348" t="s">
        <v>511</v>
      </c>
      <c r="G1348" s="39" t="str">
        <f t="shared" si="80"/>
        <v>---</v>
      </c>
      <c r="H1348" t="s">
        <v>511</v>
      </c>
      <c r="I1348" t="s">
        <v>511</v>
      </c>
      <c r="L1348" s="59" t="str">
        <f>IF(OR(H_24!$F1348="---",H_24!$F1348="infeas",H_24!$F1348="inf"),"---",(H_24!$F1348/M1348)-1)</f>
        <v>---</v>
      </c>
      <c r="M1348" s="20">
        <f>Model_dem!L1088</f>
        <v>17288.990000000002</v>
      </c>
      <c r="N1348" t="str">
        <f>Model_dem!G1088</f>
        <v>---</v>
      </c>
      <c r="O1348" t="str">
        <f>IF(AND(G1348&lt;-0.01,Model_dem!F1088="Optimal"),"Cuidado","")</f>
        <v/>
      </c>
      <c r="P1348" t="str">
        <f>IF(OR(H_24!$Q1348&lt;&gt;A1348,R1348&lt;&gt;B1348,S1348&lt;&gt;C1348,T1348&lt;&gt;D1348),"Aqui", " ")</f>
        <v xml:space="preserve"> </v>
      </c>
      <c r="Q1348" t="s">
        <v>19</v>
      </c>
      <c r="R1348">
        <v>3</v>
      </c>
      <c r="S1348">
        <v>25</v>
      </c>
      <c r="T1348">
        <v>0.15</v>
      </c>
      <c r="U1348">
        <v>100</v>
      </c>
      <c r="V1348" t="s">
        <v>511</v>
      </c>
      <c r="W1348" t="s">
        <v>511</v>
      </c>
      <c r="X1348" t="s">
        <v>511</v>
      </c>
      <c r="Y1348" t="s">
        <v>511</v>
      </c>
      <c r="Z1348" t="s">
        <v>511</v>
      </c>
      <c r="AE1348" t="s">
        <v>23</v>
      </c>
      <c r="AF1348">
        <v>3</v>
      </c>
      <c r="AG1348">
        <v>0</v>
      </c>
      <c r="AH1348">
        <v>0.1</v>
      </c>
      <c r="AI1348">
        <v>402</v>
      </c>
      <c r="AJ1348">
        <v>79960.399999999994</v>
      </c>
      <c r="AK1348">
        <v>1804.75</v>
      </c>
      <c r="AL1348">
        <v>0</v>
      </c>
      <c r="AM1348">
        <v>1</v>
      </c>
      <c r="AN1348">
        <v>1805.05</v>
      </c>
      <c r="AO1348">
        <v>295</v>
      </c>
    </row>
    <row r="1349" spans="1:41" x14ac:dyDescent="0.3">
      <c r="A1349" s="68" t="s">
        <v>19</v>
      </c>
      <c r="B1349" s="20">
        <v>3</v>
      </c>
      <c r="C1349" s="20">
        <v>25</v>
      </c>
      <c r="D1349" s="20">
        <v>0.2</v>
      </c>
      <c r="E1349" t="s">
        <v>4</v>
      </c>
      <c r="F1349" t="s">
        <v>511</v>
      </c>
      <c r="G1349" s="39" t="str">
        <f t="shared" si="80"/>
        <v>---</v>
      </c>
      <c r="H1349" t="s">
        <v>511</v>
      </c>
      <c r="I1349" t="s">
        <v>511</v>
      </c>
      <c r="L1349" s="59" t="str">
        <f>IF(OR(H_24!$F1349="---",H_24!$F1349="infeas",H_24!$F1349="inf"),"---",(H_24!$F1349/M1349)-1)</f>
        <v>---</v>
      </c>
      <c r="M1349" s="20">
        <f>Model_dem!L1089</f>
        <v>17288.990000000002</v>
      </c>
      <c r="N1349" t="str">
        <f>Model_dem!G1089</f>
        <v>---</v>
      </c>
      <c r="O1349" t="str">
        <f>IF(AND(G1349&lt;-0.01,Model_dem!F1089="Optimal"),"Cuidado","")</f>
        <v/>
      </c>
      <c r="P1349" t="str">
        <f>IF(OR(H_24!$Q1349&lt;&gt;A1349,R1349&lt;&gt;B1349,S1349&lt;&gt;C1349,T1349&lt;&gt;D1349),"Aqui", " ")</f>
        <v xml:space="preserve"> </v>
      </c>
      <c r="Q1349" t="s">
        <v>19</v>
      </c>
      <c r="R1349">
        <v>3</v>
      </c>
      <c r="S1349">
        <v>25</v>
      </c>
      <c r="T1349">
        <v>0.2</v>
      </c>
      <c r="U1349">
        <v>100</v>
      </c>
      <c r="V1349" t="s">
        <v>511</v>
      </c>
      <c r="W1349" t="s">
        <v>511</v>
      </c>
      <c r="X1349" t="s">
        <v>511</v>
      </c>
      <c r="Y1349" t="s">
        <v>511</v>
      </c>
      <c r="Z1349" t="s">
        <v>511</v>
      </c>
      <c r="AE1349" t="s">
        <v>23</v>
      </c>
      <c r="AF1349">
        <v>3</v>
      </c>
      <c r="AG1349">
        <v>0</v>
      </c>
      <c r="AH1349">
        <v>0.15</v>
      </c>
      <c r="AI1349">
        <v>402</v>
      </c>
      <c r="AJ1349" t="s">
        <v>511</v>
      </c>
      <c r="AK1349" t="s">
        <v>511</v>
      </c>
      <c r="AL1349" t="s">
        <v>511</v>
      </c>
      <c r="AM1349" t="s">
        <v>511</v>
      </c>
      <c r="AN1349" t="s">
        <v>511</v>
      </c>
    </row>
    <row r="1350" spans="1:41" x14ac:dyDescent="0.3">
      <c r="A1350" s="65" t="s">
        <v>19</v>
      </c>
      <c r="B1350" s="66">
        <v>3</v>
      </c>
      <c r="C1350" s="66">
        <v>50</v>
      </c>
      <c r="D1350" s="66">
        <v>0.05</v>
      </c>
      <c r="E1350" t="s">
        <v>0</v>
      </c>
      <c r="F1350">
        <v>18401</v>
      </c>
      <c r="G1350" s="39">
        <f t="shared" si="80"/>
        <v>2.7172510114571476E-6</v>
      </c>
      <c r="H1350">
        <v>136.625</v>
      </c>
      <c r="I1350">
        <v>1981</v>
      </c>
      <c r="J1350">
        <v>101718</v>
      </c>
      <c r="K1350" s="52">
        <v>0</v>
      </c>
      <c r="L1350" s="59">
        <f>IF(OR(H_24!$F1350="---",H_24!$F1350="infeas",H_24!$F1350="inf"),"---",(H_24!$F1350/M1350)-1)</f>
        <v>6.4318968314516889E-2</v>
      </c>
      <c r="M1350" s="20">
        <f>Model_dem!L1090</f>
        <v>17288.990000000002</v>
      </c>
      <c r="N1350">
        <f>Model_dem!G1090</f>
        <v>18400.95</v>
      </c>
      <c r="O1350" t="str">
        <f>IF(AND(G1350&lt;-0.01,Model_dem!F1090="Optimal"),"Cuidado","")</f>
        <v/>
      </c>
      <c r="P1350" t="str">
        <f>IF(OR(H_24!$Q1350&lt;&gt;A1350,R1350&lt;&gt;B1350,S1350&lt;&gt;C1350,T1350&lt;&gt;D1350),"Aqui", " ")</f>
        <v xml:space="preserve"> </v>
      </c>
      <c r="Q1350" t="s">
        <v>19</v>
      </c>
      <c r="R1350">
        <v>3</v>
      </c>
      <c r="S1350">
        <v>50</v>
      </c>
      <c r="T1350">
        <v>0.05</v>
      </c>
      <c r="U1350">
        <v>100</v>
      </c>
      <c r="V1350">
        <v>18401</v>
      </c>
      <c r="W1350">
        <v>136.625</v>
      </c>
      <c r="X1350">
        <v>62</v>
      </c>
      <c r="Y1350">
        <v>1981</v>
      </c>
      <c r="Z1350">
        <v>1800.34</v>
      </c>
      <c r="AA1350">
        <v>101718</v>
      </c>
      <c r="AE1350" t="s">
        <v>23</v>
      </c>
      <c r="AF1350">
        <v>3</v>
      </c>
      <c r="AG1350">
        <v>0</v>
      </c>
      <c r="AH1350">
        <v>0.2</v>
      </c>
      <c r="AI1350">
        <v>402</v>
      </c>
      <c r="AJ1350" t="s">
        <v>511</v>
      </c>
      <c r="AK1350" t="s">
        <v>511</v>
      </c>
      <c r="AL1350" t="s">
        <v>511</v>
      </c>
      <c r="AM1350" t="s">
        <v>511</v>
      </c>
      <c r="AN1350" t="s">
        <v>511</v>
      </c>
    </row>
    <row r="1351" spans="1:41" x14ac:dyDescent="0.3">
      <c r="A1351" s="68" t="s">
        <v>19</v>
      </c>
      <c r="B1351" s="20">
        <v>3</v>
      </c>
      <c r="C1351" s="20">
        <v>50</v>
      </c>
      <c r="D1351" s="20">
        <v>0.1</v>
      </c>
      <c r="E1351" t="s">
        <v>4</v>
      </c>
      <c r="F1351" t="s">
        <v>511</v>
      </c>
      <c r="G1351" s="39" t="str">
        <f t="shared" ref="G1351:G1414" si="81">IF(OR(N1351="---",F1351="infeas",F1351="inf",F1351=""),"---",(F1351-N1351)/N1351)</f>
        <v>---</v>
      </c>
      <c r="H1351" t="s">
        <v>511</v>
      </c>
      <c r="I1351" t="s">
        <v>511</v>
      </c>
      <c r="L1351" s="59" t="str">
        <f>IF(OR(H_24!$F1351="---",H_24!$F1351="infeas",H_24!$F1351="inf"),"---",(H_24!$F1351/M1351)-1)</f>
        <v>---</v>
      </c>
      <c r="M1351" s="20">
        <f>Model_dem!L1091</f>
        <v>17288.990000000002</v>
      </c>
      <c r="N1351" t="str">
        <f>Model_dem!G1091</f>
        <v>---</v>
      </c>
      <c r="O1351" t="str">
        <f>IF(AND(G1351&lt;-0.01,Model_dem!F1091="Optimal"),"Cuidado","")</f>
        <v/>
      </c>
      <c r="P1351" t="str">
        <f>IF(OR(H_24!$Q1351&lt;&gt;A1351,R1351&lt;&gt;B1351,S1351&lt;&gt;C1351,T1351&lt;&gt;D1351),"Aqui", " ")</f>
        <v xml:space="preserve"> </v>
      </c>
      <c r="Q1351" t="s">
        <v>19</v>
      </c>
      <c r="R1351">
        <v>3</v>
      </c>
      <c r="S1351">
        <v>50</v>
      </c>
      <c r="T1351">
        <v>0.1</v>
      </c>
      <c r="U1351">
        <v>100</v>
      </c>
      <c r="V1351" t="s">
        <v>511</v>
      </c>
      <c r="W1351" t="s">
        <v>511</v>
      </c>
      <c r="X1351" t="s">
        <v>511</v>
      </c>
      <c r="Y1351" t="s">
        <v>511</v>
      </c>
      <c r="Z1351" t="s">
        <v>511</v>
      </c>
      <c r="AE1351" t="s">
        <v>23</v>
      </c>
      <c r="AF1351">
        <v>3</v>
      </c>
      <c r="AG1351">
        <v>10</v>
      </c>
      <c r="AH1351">
        <v>0.05</v>
      </c>
      <c r="AI1351">
        <v>402</v>
      </c>
      <c r="AJ1351">
        <v>66062.7</v>
      </c>
      <c r="AK1351">
        <v>1800.29</v>
      </c>
      <c r="AL1351">
        <v>0</v>
      </c>
      <c r="AM1351">
        <v>1</v>
      </c>
      <c r="AN1351">
        <v>1800.29</v>
      </c>
      <c r="AO1351">
        <v>1171</v>
      </c>
    </row>
    <row r="1352" spans="1:41" x14ac:dyDescent="0.3">
      <c r="A1352" s="65" t="s">
        <v>19</v>
      </c>
      <c r="B1352" s="66">
        <v>3</v>
      </c>
      <c r="C1352" s="66">
        <v>50</v>
      </c>
      <c r="D1352" s="66">
        <v>0.15</v>
      </c>
      <c r="E1352" t="s">
        <v>4</v>
      </c>
      <c r="F1352" t="s">
        <v>511</v>
      </c>
      <c r="G1352" s="39" t="str">
        <f t="shared" si="81"/>
        <v>---</v>
      </c>
      <c r="H1352" t="s">
        <v>511</v>
      </c>
      <c r="I1352" t="s">
        <v>511</v>
      </c>
      <c r="L1352" s="59" t="str">
        <f>IF(OR(H_24!$F1352="---",H_24!$F1352="infeas",H_24!$F1352="inf"),"---",(H_24!$F1352/M1352)-1)</f>
        <v>---</v>
      </c>
      <c r="M1352" s="20">
        <f>Model_dem!L1092</f>
        <v>17288.990000000002</v>
      </c>
      <c r="N1352" t="str">
        <f>Model_dem!G1092</f>
        <v>---</v>
      </c>
      <c r="O1352" t="str">
        <f>IF(AND(G1352&lt;-0.01,Model_dem!F1092="Optimal"),"Cuidado","")</f>
        <v/>
      </c>
      <c r="P1352" t="str">
        <f>IF(OR(H_24!$Q1352&lt;&gt;A1352,R1352&lt;&gt;B1352,S1352&lt;&gt;C1352,T1352&lt;&gt;D1352),"Aqui", " ")</f>
        <v xml:space="preserve"> </v>
      </c>
      <c r="Q1352" t="s">
        <v>19</v>
      </c>
      <c r="R1352">
        <v>3</v>
      </c>
      <c r="S1352">
        <v>50</v>
      </c>
      <c r="T1352">
        <v>0.15</v>
      </c>
      <c r="U1352">
        <v>100</v>
      </c>
      <c r="V1352" t="s">
        <v>511</v>
      </c>
      <c r="W1352" t="s">
        <v>511</v>
      </c>
      <c r="X1352" t="s">
        <v>511</v>
      </c>
      <c r="Y1352" t="s">
        <v>511</v>
      </c>
      <c r="Z1352" t="s">
        <v>511</v>
      </c>
      <c r="AE1352" t="s">
        <v>23</v>
      </c>
      <c r="AF1352">
        <v>3</v>
      </c>
      <c r="AG1352">
        <v>10</v>
      </c>
      <c r="AH1352">
        <v>0.1</v>
      </c>
      <c r="AI1352">
        <v>402</v>
      </c>
      <c r="AJ1352">
        <v>82020.5</v>
      </c>
      <c r="AK1352">
        <v>1805.87</v>
      </c>
      <c r="AL1352">
        <v>0</v>
      </c>
      <c r="AM1352">
        <v>1</v>
      </c>
      <c r="AN1352">
        <v>1805.96</v>
      </c>
      <c r="AO1352">
        <v>270</v>
      </c>
    </row>
    <row r="1353" spans="1:41" x14ac:dyDescent="0.3">
      <c r="A1353" s="68" t="s">
        <v>19</v>
      </c>
      <c r="B1353" s="20">
        <v>3</v>
      </c>
      <c r="C1353" s="20">
        <v>50</v>
      </c>
      <c r="D1353" s="20">
        <v>0.2</v>
      </c>
      <c r="E1353" t="s">
        <v>4</v>
      </c>
      <c r="F1353" t="s">
        <v>511</v>
      </c>
      <c r="G1353" s="39" t="str">
        <f t="shared" si="81"/>
        <v>---</v>
      </c>
      <c r="H1353" t="s">
        <v>511</v>
      </c>
      <c r="I1353" t="s">
        <v>511</v>
      </c>
      <c r="L1353" s="59" t="str">
        <f>IF(OR(H_24!$F1353="---",H_24!$F1353="infeas",H_24!$F1353="inf"),"---",(H_24!$F1353/M1353)-1)</f>
        <v>---</v>
      </c>
      <c r="M1353" s="20">
        <f>Model_dem!L1093</f>
        <v>17288.990000000002</v>
      </c>
      <c r="N1353" t="str">
        <f>Model_dem!G1093</f>
        <v>---</v>
      </c>
      <c r="O1353" t="str">
        <f>IF(AND(G1353&lt;-0.01,Model_dem!F1093="Optimal"),"Cuidado","")</f>
        <v/>
      </c>
      <c r="P1353" t="str">
        <f>IF(OR(H_24!$Q1353&lt;&gt;A1353,R1353&lt;&gt;B1353,S1353&lt;&gt;C1353,T1353&lt;&gt;D1353),"Aqui", " ")</f>
        <v xml:space="preserve"> </v>
      </c>
      <c r="Q1353" t="s">
        <v>19</v>
      </c>
      <c r="R1353">
        <v>3</v>
      </c>
      <c r="S1353">
        <v>50</v>
      </c>
      <c r="T1353">
        <v>0.2</v>
      </c>
      <c r="U1353">
        <v>100</v>
      </c>
      <c r="V1353" t="s">
        <v>511</v>
      </c>
      <c r="W1353" t="s">
        <v>511</v>
      </c>
      <c r="X1353" t="s">
        <v>511</v>
      </c>
      <c r="Y1353" t="s">
        <v>511</v>
      </c>
      <c r="Z1353" t="s">
        <v>511</v>
      </c>
      <c r="AE1353" t="s">
        <v>23</v>
      </c>
      <c r="AF1353">
        <v>3</v>
      </c>
      <c r="AG1353">
        <v>10</v>
      </c>
      <c r="AH1353">
        <v>0.15</v>
      </c>
      <c r="AI1353">
        <v>402</v>
      </c>
      <c r="AJ1353" t="s">
        <v>511</v>
      </c>
      <c r="AK1353" t="s">
        <v>511</v>
      </c>
      <c r="AL1353" t="s">
        <v>511</v>
      </c>
      <c r="AM1353" t="s">
        <v>511</v>
      </c>
      <c r="AN1353" t="s">
        <v>511</v>
      </c>
    </row>
    <row r="1354" spans="1:41" x14ac:dyDescent="0.3">
      <c r="A1354" s="65" t="s">
        <v>24</v>
      </c>
      <c r="B1354" s="66">
        <v>0</v>
      </c>
      <c r="C1354" s="66">
        <v>0</v>
      </c>
      <c r="D1354" s="66">
        <v>0.05</v>
      </c>
      <c r="E1354" t="s">
        <v>0</v>
      </c>
      <c r="F1354">
        <v>33270.9</v>
      </c>
      <c r="G1354" s="39">
        <f t="shared" si="81"/>
        <v>-1.2022503722730141E-6</v>
      </c>
      <c r="H1354">
        <v>41.791600000000003</v>
      </c>
      <c r="I1354">
        <v>12168</v>
      </c>
      <c r="J1354">
        <v>444978</v>
      </c>
      <c r="K1354" s="52">
        <v>1</v>
      </c>
      <c r="L1354" s="59">
        <f>IF(OR(H_24!$F1354="---",H_24!$F1354="infeas",H_24!$F1354="inf"),"---",(H_24!$F1354/M1354)-1)</f>
        <v>-1.2022503722564082E-6</v>
      </c>
      <c r="M1354" s="20">
        <f>Model_dem!L1094</f>
        <v>33270.94</v>
      </c>
      <c r="N1354">
        <f>Model_dem!G1094</f>
        <v>33270.94</v>
      </c>
      <c r="O1354" t="str">
        <f>IF(AND(G1354&lt;-0.01,Model_dem!F1094="Optimal"),"Cuidado","")</f>
        <v/>
      </c>
      <c r="P1354" t="str">
        <f>IF(OR(H_24!$Q1354&lt;&gt;A1354,R1354&lt;&gt;B1354,S1354&lt;&gt;C1354,T1354&lt;&gt;D1354),"Aqui", " ")</f>
        <v xml:space="preserve"> </v>
      </c>
      <c r="Q1354" t="s">
        <v>24</v>
      </c>
      <c r="R1354">
        <v>0</v>
      </c>
      <c r="S1354">
        <v>0</v>
      </c>
      <c r="T1354">
        <v>0.05</v>
      </c>
      <c r="U1354">
        <v>200</v>
      </c>
      <c r="V1354">
        <v>33270.9</v>
      </c>
      <c r="W1354">
        <v>41.791600000000003</v>
      </c>
      <c r="X1354">
        <v>81</v>
      </c>
      <c r="Y1354">
        <v>12168</v>
      </c>
      <c r="Z1354">
        <v>1800.1</v>
      </c>
      <c r="AA1354">
        <v>444978</v>
      </c>
      <c r="AE1354" t="s">
        <v>23</v>
      </c>
      <c r="AF1354">
        <v>3</v>
      </c>
      <c r="AG1354">
        <v>10</v>
      </c>
      <c r="AH1354">
        <v>0.2</v>
      </c>
      <c r="AI1354">
        <v>402</v>
      </c>
      <c r="AJ1354" t="s">
        <v>511</v>
      </c>
      <c r="AK1354" t="s">
        <v>511</v>
      </c>
      <c r="AL1354" t="s">
        <v>511</v>
      </c>
      <c r="AM1354" t="s">
        <v>511</v>
      </c>
      <c r="AN1354" t="s">
        <v>511</v>
      </c>
    </row>
    <row r="1355" spans="1:41" x14ac:dyDescent="0.3">
      <c r="A1355" s="68" t="s">
        <v>24</v>
      </c>
      <c r="B1355" s="20">
        <v>0</v>
      </c>
      <c r="C1355" s="20">
        <v>0</v>
      </c>
      <c r="D1355" s="20">
        <v>0.1</v>
      </c>
      <c r="E1355" t="s">
        <v>0</v>
      </c>
      <c r="F1355">
        <v>33270.9</v>
      </c>
      <c r="G1355" s="39">
        <f t="shared" si="81"/>
        <v>-1.2022503722730141E-6</v>
      </c>
      <c r="H1355">
        <v>128.39500000000001</v>
      </c>
      <c r="I1355">
        <v>16056</v>
      </c>
      <c r="J1355">
        <v>524627</v>
      </c>
      <c r="K1355" s="52">
        <v>1</v>
      </c>
      <c r="L1355" s="59">
        <f>IF(OR(H_24!$F1355="---",H_24!$F1355="infeas",H_24!$F1355="inf"),"---",(H_24!$F1355/M1355)-1)</f>
        <v>-1.2022503722564082E-6</v>
      </c>
      <c r="M1355" s="20">
        <f>Model_dem!L1095</f>
        <v>33270.94</v>
      </c>
      <c r="N1355">
        <f>Model_dem!G1095</f>
        <v>33270.94</v>
      </c>
      <c r="O1355" t="str">
        <f>IF(AND(G1355&lt;-0.01,Model_dem!F1095="Optimal"),"Cuidado","")</f>
        <v/>
      </c>
      <c r="P1355" t="str">
        <f>IF(OR(H_24!$Q1355&lt;&gt;A1355,R1355&lt;&gt;B1355,S1355&lt;&gt;C1355,T1355&lt;&gt;D1355),"Aqui", " ")</f>
        <v xml:space="preserve"> </v>
      </c>
      <c r="Q1355" t="s">
        <v>24</v>
      </c>
      <c r="R1355">
        <v>0</v>
      </c>
      <c r="S1355">
        <v>0</v>
      </c>
      <c r="T1355">
        <v>0.1</v>
      </c>
      <c r="U1355">
        <v>200</v>
      </c>
      <c r="V1355">
        <v>33270.9</v>
      </c>
      <c r="W1355">
        <v>128.39500000000001</v>
      </c>
      <c r="X1355">
        <v>518</v>
      </c>
      <c r="Y1355">
        <v>16056</v>
      </c>
      <c r="Z1355">
        <v>1800.06</v>
      </c>
      <c r="AA1355">
        <v>524627</v>
      </c>
      <c r="AE1355" t="s">
        <v>23</v>
      </c>
      <c r="AF1355">
        <v>3</v>
      </c>
      <c r="AG1355">
        <v>25</v>
      </c>
      <c r="AH1355">
        <v>0.05</v>
      </c>
      <c r="AI1355">
        <v>402</v>
      </c>
      <c r="AJ1355">
        <v>68790.5</v>
      </c>
      <c r="AK1355">
        <v>1800.51</v>
      </c>
      <c r="AL1355">
        <v>0</v>
      </c>
      <c r="AM1355">
        <v>1</v>
      </c>
      <c r="AN1355">
        <v>1800.51</v>
      </c>
      <c r="AO1355">
        <v>982</v>
      </c>
    </row>
    <row r="1356" spans="1:41" x14ac:dyDescent="0.3">
      <c r="A1356" s="65" t="s">
        <v>24</v>
      </c>
      <c r="B1356" s="66">
        <v>0</v>
      </c>
      <c r="C1356" s="66">
        <v>0</v>
      </c>
      <c r="D1356" s="66">
        <v>0.15</v>
      </c>
      <c r="E1356" t="s">
        <v>0</v>
      </c>
      <c r="F1356">
        <v>33270.9</v>
      </c>
      <c r="G1356" s="39">
        <f t="shared" si="81"/>
        <v>-1.2022503722730141E-6</v>
      </c>
      <c r="H1356">
        <v>265.18700000000001</v>
      </c>
      <c r="I1356">
        <v>9543</v>
      </c>
      <c r="J1356">
        <v>415134</v>
      </c>
      <c r="K1356" s="52">
        <v>1</v>
      </c>
      <c r="L1356" s="59">
        <f>IF(OR(H_24!$F1356="---",H_24!$F1356="infeas",H_24!$F1356="inf"),"---",(H_24!$F1356/M1356)-1)</f>
        <v>-1.2022503722564082E-6</v>
      </c>
      <c r="M1356" s="20">
        <f>Model_dem!L1096</f>
        <v>33270.94</v>
      </c>
      <c r="N1356">
        <f>Model_dem!G1096</f>
        <v>33270.94</v>
      </c>
      <c r="O1356" t="str">
        <f>IF(AND(G1356&lt;-0.01,Model_dem!F1096="Optimal"),"Cuidado","")</f>
        <v/>
      </c>
      <c r="P1356" t="str">
        <f>IF(OR(H_24!$Q1356&lt;&gt;A1356,R1356&lt;&gt;B1356,S1356&lt;&gt;C1356,T1356&lt;&gt;D1356),"Aqui", " ")</f>
        <v xml:space="preserve"> </v>
      </c>
      <c r="Q1356" t="s">
        <v>24</v>
      </c>
      <c r="R1356">
        <v>0</v>
      </c>
      <c r="S1356">
        <v>0</v>
      </c>
      <c r="T1356">
        <v>0.15</v>
      </c>
      <c r="U1356">
        <v>200</v>
      </c>
      <c r="V1356">
        <v>33270.9</v>
      </c>
      <c r="W1356">
        <v>265.18700000000001</v>
      </c>
      <c r="X1356">
        <v>637</v>
      </c>
      <c r="Y1356">
        <v>9543</v>
      </c>
      <c r="Z1356">
        <v>1800</v>
      </c>
      <c r="AA1356">
        <v>415134</v>
      </c>
      <c r="AE1356" t="s">
        <v>23</v>
      </c>
      <c r="AF1356">
        <v>3</v>
      </c>
      <c r="AG1356">
        <v>25</v>
      </c>
      <c r="AH1356">
        <v>0.1</v>
      </c>
      <c r="AI1356">
        <v>402</v>
      </c>
      <c r="AJ1356">
        <v>70616</v>
      </c>
      <c r="AK1356">
        <v>1802.29</v>
      </c>
      <c r="AL1356">
        <v>0</v>
      </c>
      <c r="AM1356">
        <v>1</v>
      </c>
      <c r="AN1356">
        <v>1802.38</v>
      </c>
      <c r="AO1356">
        <v>974</v>
      </c>
    </row>
    <row r="1357" spans="1:41" x14ac:dyDescent="0.3">
      <c r="A1357" s="68" t="s">
        <v>24</v>
      </c>
      <c r="B1357" s="20">
        <v>0</v>
      </c>
      <c r="C1357" s="20">
        <v>0</v>
      </c>
      <c r="D1357" s="20">
        <v>0.2</v>
      </c>
      <c r="E1357" t="s">
        <v>0</v>
      </c>
      <c r="F1357">
        <v>33270.9</v>
      </c>
      <c r="G1357" s="39">
        <f t="shared" si="81"/>
        <v>-1.2022503722730141E-6</v>
      </c>
      <c r="H1357">
        <v>14.5158</v>
      </c>
      <c r="I1357">
        <v>18273</v>
      </c>
      <c r="J1357">
        <v>602709</v>
      </c>
      <c r="K1357" s="52">
        <v>1</v>
      </c>
      <c r="L1357" s="59">
        <f>IF(OR(H_24!$F1357="---",H_24!$F1357="infeas",H_24!$F1357="inf"),"---",(H_24!$F1357/M1357)-1)</f>
        <v>-1.2022503722564082E-6</v>
      </c>
      <c r="M1357" s="20">
        <f>Model_dem!L1097</f>
        <v>33270.94</v>
      </c>
      <c r="N1357">
        <f>Model_dem!G1097</f>
        <v>33270.94</v>
      </c>
      <c r="O1357" t="str">
        <f>IF(AND(G1357&lt;-0.01,Model_dem!F1097="Optimal"),"Cuidado","")</f>
        <v/>
      </c>
      <c r="P1357" t="str">
        <f>IF(OR(H_24!$Q1357&lt;&gt;A1357,R1357&lt;&gt;B1357,S1357&lt;&gt;C1357,T1357&lt;&gt;D1357),"Aqui", " ")</f>
        <v xml:space="preserve"> </v>
      </c>
      <c r="Q1357" t="s">
        <v>24</v>
      </c>
      <c r="R1357">
        <v>0</v>
      </c>
      <c r="S1357">
        <v>0</v>
      </c>
      <c r="T1357">
        <v>0.2</v>
      </c>
      <c r="U1357">
        <v>200</v>
      </c>
      <c r="V1357">
        <v>33270.9</v>
      </c>
      <c r="W1357">
        <v>14.5158</v>
      </c>
      <c r="X1357">
        <v>23</v>
      </c>
      <c r="Y1357">
        <v>18273</v>
      </c>
      <c r="Z1357">
        <v>1800.12</v>
      </c>
      <c r="AA1357">
        <v>602709</v>
      </c>
      <c r="AE1357" t="s">
        <v>23</v>
      </c>
      <c r="AF1357">
        <v>3</v>
      </c>
      <c r="AG1357">
        <v>25</v>
      </c>
      <c r="AH1357">
        <v>0.15</v>
      </c>
      <c r="AI1357">
        <v>402</v>
      </c>
      <c r="AJ1357" t="s">
        <v>511</v>
      </c>
      <c r="AK1357" t="s">
        <v>511</v>
      </c>
      <c r="AL1357" t="s">
        <v>511</v>
      </c>
      <c r="AM1357" t="s">
        <v>511</v>
      </c>
      <c r="AN1357" t="s">
        <v>511</v>
      </c>
    </row>
    <row r="1358" spans="1:41" x14ac:dyDescent="0.3">
      <c r="A1358" s="65" t="s">
        <v>24</v>
      </c>
      <c r="B1358" s="66">
        <v>1</v>
      </c>
      <c r="C1358" s="66">
        <v>5</v>
      </c>
      <c r="D1358" s="66">
        <v>0.05</v>
      </c>
      <c r="E1358" t="s">
        <v>1</v>
      </c>
      <c r="F1358">
        <v>33382</v>
      </c>
      <c r="G1358" s="39">
        <f t="shared" si="81"/>
        <v>-1.4008918283722194E-2</v>
      </c>
      <c r="H1358">
        <v>562.48900000000003</v>
      </c>
      <c r="I1358">
        <v>1276</v>
      </c>
      <c r="J1358">
        <v>134359</v>
      </c>
      <c r="K1358" s="52">
        <v>7.0000000000000001E-3</v>
      </c>
      <c r="L1358" s="59">
        <f>IF(OR(H_24!$F1358="---",H_24!$F1358="infeas",H_24!$F1358="inf"),"---",(H_24!$F1358/M1358)-1)</f>
        <v>3.3380481585429944E-3</v>
      </c>
      <c r="M1358" s="20">
        <f>Model_dem!L1098</f>
        <v>33270.94</v>
      </c>
      <c r="N1358">
        <f>Model_dem!G1098</f>
        <v>33856.29</v>
      </c>
      <c r="O1358" t="str">
        <f>IF(AND(G1358&lt;-0.01,Model_dem!F1098="Optimal"),"Cuidado","")</f>
        <v/>
      </c>
      <c r="P1358" t="str">
        <f>IF(OR(H_24!$Q1358&lt;&gt;A1358,R1358&lt;&gt;B1358,S1358&lt;&gt;C1358,T1358&lt;&gt;D1358),"Aqui", " ")</f>
        <v xml:space="preserve"> </v>
      </c>
      <c r="Q1358" t="s">
        <v>24</v>
      </c>
      <c r="R1358">
        <v>1</v>
      </c>
      <c r="S1358">
        <v>5</v>
      </c>
      <c r="T1358">
        <v>0.05</v>
      </c>
      <c r="U1358">
        <v>200</v>
      </c>
      <c r="V1358">
        <v>33382</v>
      </c>
      <c r="W1358">
        <v>562.48900000000003</v>
      </c>
      <c r="X1358">
        <v>317</v>
      </c>
      <c r="Y1358">
        <v>1276</v>
      </c>
      <c r="Z1358">
        <v>1800.3</v>
      </c>
      <c r="AA1358">
        <v>134359</v>
      </c>
      <c r="AE1358" t="s">
        <v>23</v>
      </c>
      <c r="AF1358">
        <v>3</v>
      </c>
      <c r="AG1358">
        <v>25</v>
      </c>
      <c r="AH1358">
        <v>0.2</v>
      </c>
      <c r="AI1358">
        <v>402</v>
      </c>
      <c r="AJ1358" t="s">
        <v>511</v>
      </c>
      <c r="AK1358" t="s">
        <v>511</v>
      </c>
      <c r="AL1358" t="s">
        <v>511</v>
      </c>
      <c r="AM1358" t="s">
        <v>511</v>
      </c>
      <c r="AN1358" t="s">
        <v>511</v>
      </c>
    </row>
    <row r="1359" spans="1:41" x14ac:dyDescent="0.3">
      <c r="A1359" s="68" t="s">
        <v>24</v>
      </c>
      <c r="B1359" s="20">
        <v>1</v>
      </c>
      <c r="C1359" s="20">
        <v>5</v>
      </c>
      <c r="D1359" s="20">
        <v>0.1</v>
      </c>
      <c r="E1359" t="s">
        <v>1</v>
      </c>
      <c r="F1359">
        <v>33448.300000000003</v>
      </c>
      <c r="G1359" s="39">
        <f t="shared" si="81"/>
        <v>-2.3943751867809143E-3</v>
      </c>
      <c r="H1359">
        <v>148.148</v>
      </c>
      <c r="I1359">
        <v>2673</v>
      </c>
      <c r="J1359">
        <v>134340</v>
      </c>
      <c r="K1359" s="52">
        <v>0.753</v>
      </c>
      <c r="L1359" s="59">
        <f>IF(OR(H_24!$F1359="---",H_24!$F1359="infeas",H_24!$F1359="inf"),"---",(H_24!$F1359/M1359)-1)</f>
        <v>5.3307781505422813E-3</v>
      </c>
      <c r="M1359" s="20">
        <f>Model_dem!L1099</f>
        <v>33270.94</v>
      </c>
      <c r="N1359">
        <f>Model_dem!G1099</f>
        <v>33528.58</v>
      </c>
      <c r="O1359" t="str">
        <f>IF(AND(G1359&lt;-0.01,Model_dem!F1099="Optimal"),"Cuidado","")</f>
        <v/>
      </c>
      <c r="P1359" t="str">
        <f>IF(OR(H_24!$Q1359&lt;&gt;A1359,R1359&lt;&gt;B1359,S1359&lt;&gt;C1359,T1359&lt;&gt;D1359),"Aqui", " ")</f>
        <v xml:space="preserve"> </v>
      </c>
      <c r="Q1359" t="s">
        <v>24</v>
      </c>
      <c r="R1359">
        <v>1</v>
      </c>
      <c r="S1359">
        <v>5</v>
      </c>
      <c r="T1359">
        <v>0.1</v>
      </c>
      <c r="U1359">
        <v>200</v>
      </c>
      <c r="V1359">
        <v>33448.300000000003</v>
      </c>
      <c r="W1359">
        <v>148.148</v>
      </c>
      <c r="X1359">
        <v>71</v>
      </c>
      <c r="Y1359">
        <v>2673</v>
      </c>
      <c r="Z1359">
        <v>1800.06</v>
      </c>
      <c r="AA1359">
        <v>134340</v>
      </c>
      <c r="AE1359" t="s">
        <v>23</v>
      </c>
      <c r="AF1359">
        <v>3</v>
      </c>
      <c r="AG1359">
        <v>50</v>
      </c>
      <c r="AH1359">
        <v>0.05</v>
      </c>
      <c r="AI1359">
        <v>402</v>
      </c>
      <c r="AJ1359">
        <v>68958</v>
      </c>
      <c r="AK1359">
        <v>1802.04</v>
      </c>
      <c r="AL1359">
        <v>0</v>
      </c>
      <c r="AM1359">
        <v>1</v>
      </c>
      <c r="AN1359">
        <v>1802.12</v>
      </c>
      <c r="AO1359">
        <v>757</v>
      </c>
    </row>
    <row r="1360" spans="1:41" x14ac:dyDescent="0.3">
      <c r="A1360" s="65" t="s">
        <v>24</v>
      </c>
      <c r="B1360" s="66">
        <v>1</v>
      </c>
      <c r="C1360" s="66">
        <v>5</v>
      </c>
      <c r="D1360" s="66">
        <v>0.15</v>
      </c>
      <c r="E1360" t="s">
        <v>1</v>
      </c>
      <c r="F1360">
        <v>33647.5</v>
      </c>
      <c r="G1360" s="39">
        <f t="shared" si="81"/>
        <v>-1.4508450668748915E-2</v>
      </c>
      <c r="H1360">
        <v>153.97</v>
      </c>
      <c r="I1360">
        <v>966</v>
      </c>
      <c r="J1360">
        <v>105985</v>
      </c>
      <c r="K1360" s="52">
        <v>0.72499999999999998</v>
      </c>
      <c r="L1360" s="59">
        <f>IF(OR(H_24!$F1360="---",H_24!$F1360="infeas",H_24!$F1360="inf"),"---",(H_24!$F1360/M1360)-1)</f>
        <v>1.131798500433101E-2</v>
      </c>
      <c r="M1360" s="20">
        <f>Model_dem!L1100</f>
        <v>33270.94</v>
      </c>
      <c r="N1360">
        <f>Model_dem!G1100</f>
        <v>34142.86</v>
      </c>
      <c r="O1360" t="str">
        <f>IF(AND(G1360&lt;-0.01,Model_dem!F1100="Optimal"),"Cuidado","")</f>
        <v/>
      </c>
      <c r="P1360" t="str">
        <f>IF(OR(H_24!$Q1360&lt;&gt;A1360,R1360&lt;&gt;B1360,S1360&lt;&gt;C1360,T1360&lt;&gt;D1360),"Aqui", " ")</f>
        <v xml:space="preserve"> </v>
      </c>
      <c r="Q1360" t="s">
        <v>24</v>
      </c>
      <c r="R1360">
        <v>1</v>
      </c>
      <c r="S1360">
        <v>5</v>
      </c>
      <c r="T1360">
        <v>0.15</v>
      </c>
      <c r="U1360">
        <v>200</v>
      </c>
      <c r="V1360">
        <v>33647.5</v>
      </c>
      <c r="W1360">
        <v>153.97</v>
      </c>
      <c r="X1360">
        <v>20</v>
      </c>
      <c r="Y1360">
        <v>966</v>
      </c>
      <c r="Z1360">
        <v>1800.2</v>
      </c>
      <c r="AA1360">
        <v>105985</v>
      </c>
      <c r="AE1360" t="s">
        <v>23</v>
      </c>
      <c r="AF1360">
        <v>3</v>
      </c>
      <c r="AG1360">
        <v>50</v>
      </c>
      <c r="AH1360">
        <v>0.1</v>
      </c>
      <c r="AI1360">
        <v>402</v>
      </c>
      <c r="AJ1360">
        <v>78413.3</v>
      </c>
      <c r="AK1360">
        <v>1802.33</v>
      </c>
      <c r="AL1360">
        <v>0</v>
      </c>
      <c r="AM1360">
        <v>1</v>
      </c>
      <c r="AN1360">
        <v>1802.33</v>
      </c>
      <c r="AO1360">
        <v>309</v>
      </c>
    </row>
    <row r="1361" spans="1:41" x14ac:dyDescent="0.3">
      <c r="A1361" s="68" t="s">
        <v>24</v>
      </c>
      <c r="B1361" s="20">
        <v>1</v>
      </c>
      <c r="C1361" s="20">
        <v>5</v>
      </c>
      <c r="D1361" s="20">
        <v>0.2</v>
      </c>
      <c r="E1361" t="s">
        <v>0</v>
      </c>
      <c r="F1361">
        <v>33774.300000000003</v>
      </c>
      <c r="G1361" s="39">
        <f t="shared" si="81"/>
        <v>-5.9216588214947265E-7</v>
      </c>
      <c r="H1361">
        <v>72.552700000000002</v>
      </c>
      <c r="I1361">
        <v>837</v>
      </c>
      <c r="J1361">
        <v>83157</v>
      </c>
      <c r="K1361" s="52">
        <v>1</v>
      </c>
      <c r="L1361" s="59">
        <f>IF(OR(H_24!$F1361="---",H_24!$F1361="infeas",H_24!$F1361="inf"),"---",(H_24!$F1361/M1361)-1)</f>
        <v>1.5129118684353404E-2</v>
      </c>
      <c r="M1361" s="20">
        <f>Model_dem!L1101</f>
        <v>33270.94</v>
      </c>
      <c r="N1361">
        <f>Model_dem!G1101</f>
        <v>33774.32</v>
      </c>
      <c r="O1361" t="str">
        <f>IF(AND(G1361&lt;-0.01,Model_dem!F1101="Optimal"),"Cuidado","")</f>
        <v/>
      </c>
      <c r="P1361" t="str">
        <f>IF(OR(H_24!$Q1361&lt;&gt;A1361,R1361&lt;&gt;B1361,S1361&lt;&gt;C1361,T1361&lt;&gt;D1361),"Aqui", " ")</f>
        <v xml:space="preserve"> </v>
      </c>
      <c r="Q1361" t="s">
        <v>24</v>
      </c>
      <c r="R1361">
        <v>1</v>
      </c>
      <c r="S1361">
        <v>5</v>
      </c>
      <c r="T1361">
        <v>0.2</v>
      </c>
      <c r="U1361">
        <v>200</v>
      </c>
      <c r="V1361">
        <v>33774.300000000003</v>
      </c>
      <c r="W1361">
        <v>72.552700000000002</v>
      </c>
      <c r="X1361">
        <v>0</v>
      </c>
      <c r="Y1361">
        <v>837</v>
      </c>
      <c r="Z1361">
        <v>1800.76</v>
      </c>
      <c r="AA1361">
        <v>83157</v>
      </c>
      <c r="AE1361" t="s">
        <v>23</v>
      </c>
      <c r="AF1361">
        <v>3</v>
      </c>
      <c r="AG1361">
        <v>50</v>
      </c>
      <c r="AH1361">
        <v>0.15</v>
      </c>
      <c r="AI1361">
        <v>402</v>
      </c>
      <c r="AJ1361" t="s">
        <v>511</v>
      </c>
      <c r="AK1361" t="s">
        <v>511</v>
      </c>
      <c r="AL1361" t="s">
        <v>511</v>
      </c>
      <c r="AM1361" t="s">
        <v>511</v>
      </c>
      <c r="AN1361" t="s">
        <v>511</v>
      </c>
    </row>
    <row r="1362" spans="1:41" x14ac:dyDescent="0.3">
      <c r="A1362" s="65" t="s">
        <v>24</v>
      </c>
      <c r="B1362" s="66">
        <v>1</v>
      </c>
      <c r="C1362" s="66">
        <v>10</v>
      </c>
      <c r="D1362" s="66">
        <v>0.05</v>
      </c>
      <c r="E1362" t="s">
        <v>0</v>
      </c>
      <c r="F1362">
        <v>33366</v>
      </c>
      <c r="G1362" s="39">
        <f t="shared" si="81"/>
        <v>5.9941293487554021E-7</v>
      </c>
      <c r="H1362">
        <v>116.54900000000001</v>
      </c>
      <c r="I1362">
        <v>1068</v>
      </c>
      <c r="J1362">
        <v>103814</v>
      </c>
      <c r="K1362" s="52">
        <v>1E-3</v>
      </c>
      <c r="L1362" s="59">
        <f>IF(OR(H_24!$F1362="---",H_24!$F1362="infeas",H_24!$F1362="inf"),"---",(H_24!$F1362/M1362)-1)</f>
        <v>2.8571480096444279E-3</v>
      </c>
      <c r="M1362" s="20">
        <f>Model_dem!L1102</f>
        <v>33270.94</v>
      </c>
      <c r="N1362">
        <f>Model_dem!G1102</f>
        <v>33365.980000000003</v>
      </c>
      <c r="O1362" t="str">
        <f>IF(AND(G1362&lt;-0.01,Model_dem!F1102="Optimal"),"Cuidado","")</f>
        <v/>
      </c>
      <c r="P1362" t="str">
        <f>IF(OR(H_24!$Q1362&lt;&gt;A1362,R1362&lt;&gt;B1362,S1362&lt;&gt;C1362,T1362&lt;&gt;D1362),"Aqui", " ")</f>
        <v xml:space="preserve"> </v>
      </c>
      <c r="Q1362" t="s">
        <v>24</v>
      </c>
      <c r="R1362">
        <v>1</v>
      </c>
      <c r="S1362">
        <v>10</v>
      </c>
      <c r="T1362">
        <v>0.05</v>
      </c>
      <c r="U1362">
        <v>200</v>
      </c>
      <c r="V1362">
        <v>33366</v>
      </c>
      <c r="W1362">
        <v>116.54900000000001</v>
      </c>
      <c r="X1362">
        <v>8</v>
      </c>
      <c r="Y1362">
        <v>1068</v>
      </c>
      <c r="Z1362">
        <v>1800.84</v>
      </c>
      <c r="AA1362">
        <v>103814</v>
      </c>
      <c r="AE1362" t="s">
        <v>23</v>
      </c>
      <c r="AF1362">
        <v>3</v>
      </c>
      <c r="AG1362">
        <v>50</v>
      </c>
      <c r="AH1362">
        <v>0.2</v>
      </c>
      <c r="AI1362">
        <v>402</v>
      </c>
      <c r="AJ1362" t="s">
        <v>511</v>
      </c>
      <c r="AK1362" t="s">
        <v>511</v>
      </c>
      <c r="AL1362" t="s">
        <v>511</v>
      </c>
      <c r="AM1362" t="s">
        <v>511</v>
      </c>
      <c r="AN1362" t="s">
        <v>511</v>
      </c>
    </row>
    <row r="1363" spans="1:41" x14ac:dyDescent="0.3">
      <c r="A1363" s="68" t="s">
        <v>24</v>
      </c>
      <c r="B1363" s="20">
        <v>1</v>
      </c>
      <c r="C1363" s="20">
        <v>10</v>
      </c>
      <c r="D1363" s="20">
        <v>0.1</v>
      </c>
      <c r="E1363" t="s">
        <v>0</v>
      </c>
      <c r="F1363">
        <v>33552</v>
      </c>
      <c r="G1363" s="39">
        <f t="shared" si="81"/>
        <v>5.9609000711131142E-7</v>
      </c>
      <c r="H1363">
        <v>515.09900000000005</v>
      </c>
      <c r="I1363">
        <v>313</v>
      </c>
      <c r="J1363">
        <v>50695</v>
      </c>
      <c r="K1363" s="52">
        <v>0.218</v>
      </c>
      <c r="L1363" s="59">
        <f>IF(OR(H_24!$F1363="---",H_24!$F1363="infeas",H_24!$F1363="inf"),"---",(H_24!$F1363/M1363)-1)</f>
        <v>8.447612240591873E-3</v>
      </c>
      <c r="M1363" s="20">
        <f>Model_dem!L1103</f>
        <v>33270.94</v>
      </c>
      <c r="N1363">
        <f>Model_dem!G1103</f>
        <v>33551.980000000003</v>
      </c>
      <c r="O1363" t="str">
        <f>IF(AND(G1363&lt;-0.01,Model_dem!F1103="Optimal"),"Cuidado","")</f>
        <v/>
      </c>
      <c r="P1363" t="str">
        <f>IF(OR(H_24!$Q1363&lt;&gt;A1363,R1363&lt;&gt;B1363,S1363&lt;&gt;C1363,T1363&lt;&gt;D1363),"Aqui", " ")</f>
        <v xml:space="preserve"> </v>
      </c>
      <c r="Q1363" t="s">
        <v>24</v>
      </c>
      <c r="R1363">
        <v>1</v>
      </c>
      <c r="S1363">
        <v>10</v>
      </c>
      <c r="T1363">
        <v>0.1</v>
      </c>
      <c r="U1363">
        <v>200</v>
      </c>
      <c r="V1363">
        <v>33552</v>
      </c>
      <c r="W1363">
        <v>515.09900000000005</v>
      </c>
      <c r="X1363">
        <v>47</v>
      </c>
      <c r="Y1363">
        <v>313</v>
      </c>
      <c r="Z1363">
        <v>1801.97</v>
      </c>
      <c r="AA1363">
        <v>50695</v>
      </c>
      <c r="AE1363" t="s">
        <v>20</v>
      </c>
      <c r="AF1363">
        <v>0</v>
      </c>
      <c r="AG1363">
        <v>0</v>
      </c>
      <c r="AH1363">
        <v>0.05</v>
      </c>
      <c r="AI1363">
        <v>402</v>
      </c>
      <c r="AJ1363">
        <v>52498.1</v>
      </c>
      <c r="AK1363">
        <v>496.35399999999998</v>
      </c>
      <c r="AL1363">
        <v>7</v>
      </c>
      <c r="AM1363">
        <v>38</v>
      </c>
      <c r="AN1363">
        <v>1800.07</v>
      </c>
      <c r="AO1363">
        <v>16776</v>
      </c>
    </row>
    <row r="1364" spans="1:41" x14ac:dyDescent="0.3">
      <c r="A1364" s="65" t="s">
        <v>24</v>
      </c>
      <c r="B1364" s="66">
        <v>1</v>
      </c>
      <c r="C1364" s="66">
        <v>10</v>
      </c>
      <c r="D1364" s="66">
        <v>0.15</v>
      </c>
      <c r="E1364" t="s">
        <v>0</v>
      </c>
      <c r="F1364">
        <v>33831.9</v>
      </c>
      <c r="G1364" s="39">
        <f t="shared" si="81"/>
        <v>4.7893357536418091E-3</v>
      </c>
      <c r="H1364">
        <v>432.53399999999999</v>
      </c>
      <c r="I1364">
        <v>276</v>
      </c>
      <c r="J1364">
        <v>33304</v>
      </c>
      <c r="K1364" s="52">
        <v>0.60799999999999998</v>
      </c>
      <c r="L1364" s="59">
        <f>IF(OR(H_24!$F1364="---",H_24!$F1364="infeas",H_24!$F1364="inf"),"---",(H_24!$F1364/M1364)-1)</f>
        <v>1.6860359220388643E-2</v>
      </c>
      <c r="M1364" s="20">
        <f>Model_dem!L1104</f>
        <v>33270.94</v>
      </c>
      <c r="N1364">
        <f>Model_dem!G1104</f>
        <v>33670.639999999999</v>
      </c>
      <c r="O1364" t="str">
        <f>IF(AND(G1364&lt;-0.01,Model_dem!F1104="Optimal"),"Cuidado","")</f>
        <v/>
      </c>
      <c r="P1364" t="str">
        <f>IF(OR(H_24!$Q1364&lt;&gt;A1364,R1364&lt;&gt;B1364,S1364&lt;&gt;C1364,T1364&lt;&gt;D1364),"Aqui", " ")</f>
        <v xml:space="preserve"> </v>
      </c>
      <c r="Q1364" t="s">
        <v>24</v>
      </c>
      <c r="R1364">
        <v>1</v>
      </c>
      <c r="S1364">
        <v>10</v>
      </c>
      <c r="T1364">
        <v>0.15</v>
      </c>
      <c r="U1364">
        <v>200</v>
      </c>
      <c r="V1364">
        <v>33831.9</v>
      </c>
      <c r="W1364">
        <v>432.53399999999999</v>
      </c>
      <c r="X1364">
        <v>18</v>
      </c>
      <c r="Y1364">
        <v>276</v>
      </c>
      <c r="Z1364">
        <v>1800.42</v>
      </c>
      <c r="AA1364">
        <v>33304</v>
      </c>
      <c r="AE1364" t="s">
        <v>20</v>
      </c>
      <c r="AF1364">
        <v>0</v>
      </c>
      <c r="AG1364">
        <v>0</v>
      </c>
      <c r="AH1364">
        <v>0.1</v>
      </c>
      <c r="AI1364">
        <v>402</v>
      </c>
      <c r="AJ1364">
        <v>52473</v>
      </c>
      <c r="AK1364">
        <v>970.17399999999998</v>
      </c>
      <c r="AL1364">
        <v>13</v>
      </c>
      <c r="AM1364">
        <v>54</v>
      </c>
      <c r="AN1364">
        <v>1800.04</v>
      </c>
      <c r="AO1364">
        <v>17525</v>
      </c>
    </row>
    <row r="1365" spans="1:41" x14ac:dyDescent="0.3">
      <c r="A1365" s="68" t="s">
        <v>24</v>
      </c>
      <c r="B1365" s="20">
        <v>1</v>
      </c>
      <c r="C1365" s="20">
        <v>10</v>
      </c>
      <c r="D1365" s="20">
        <v>0.2</v>
      </c>
      <c r="E1365" t="s">
        <v>0</v>
      </c>
      <c r="F1365">
        <v>33982.1</v>
      </c>
      <c r="G1365" s="39">
        <f t="shared" si="81"/>
        <v>1.4024071660382455E-3</v>
      </c>
      <c r="H1365">
        <v>258.94299999999998</v>
      </c>
      <c r="I1365">
        <v>134</v>
      </c>
      <c r="J1365">
        <v>21416</v>
      </c>
      <c r="K1365" s="52">
        <v>0.91700000000000004</v>
      </c>
      <c r="L1365" s="59">
        <f>IF(OR(H_24!$F1365="---",H_24!$F1365="infeas",H_24!$F1365="inf"),"---",(H_24!$F1365/M1365)-1)</f>
        <v>2.1374809368175152E-2</v>
      </c>
      <c r="M1365" s="20">
        <f>Model_dem!L1105</f>
        <v>33270.94</v>
      </c>
      <c r="N1365">
        <f>Model_dem!G1105</f>
        <v>33934.51</v>
      </c>
      <c r="O1365" t="str">
        <f>IF(AND(G1365&lt;-0.01,Model_dem!F1105="Optimal"),"Cuidado","")</f>
        <v/>
      </c>
      <c r="P1365" t="str">
        <f>IF(OR(H_24!$Q1365&lt;&gt;A1365,R1365&lt;&gt;B1365,S1365&lt;&gt;C1365,T1365&lt;&gt;D1365),"Aqui", " ")</f>
        <v xml:space="preserve"> </v>
      </c>
      <c r="Q1365" t="s">
        <v>24</v>
      </c>
      <c r="R1365">
        <v>1</v>
      </c>
      <c r="S1365">
        <v>10</v>
      </c>
      <c r="T1365">
        <v>0.2</v>
      </c>
      <c r="U1365">
        <v>200</v>
      </c>
      <c r="V1365">
        <v>33982.1</v>
      </c>
      <c r="W1365">
        <v>258.94299999999998</v>
      </c>
      <c r="X1365">
        <v>8</v>
      </c>
      <c r="Y1365">
        <v>134</v>
      </c>
      <c r="Z1365">
        <v>1806.15</v>
      </c>
      <c r="AA1365">
        <v>21416</v>
      </c>
      <c r="AE1365" t="s">
        <v>20</v>
      </c>
      <c r="AF1365">
        <v>0</v>
      </c>
      <c r="AG1365">
        <v>0</v>
      </c>
      <c r="AH1365">
        <v>0.15</v>
      </c>
      <c r="AI1365">
        <v>402</v>
      </c>
      <c r="AJ1365">
        <v>52479.199999999997</v>
      </c>
      <c r="AK1365">
        <v>1021.08</v>
      </c>
      <c r="AL1365">
        <v>29</v>
      </c>
      <c r="AM1365">
        <v>53</v>
      </c>
      <c r="AN1365">
        <v>1800.02</v>
      </c>
      <c r="AO1365">
        <v>17669</v>
      </c>
    </row>
    <row r="1366" spans="1:41" x14ac:dyDescent="0.3">
      <c r="A1366" s="65" t="s">
        <v>24</v>
      </c>
      <c r="B1366" s="66">
        <v>1</v>
      </c>
      <c r="C1366" s="66">
        <v>25</v>
      </c>
      <c r="D1366" s="66">
        <v>0.05</v>
      </c>
      <c r="E1366" t="s">
        <v>0</v>
      </c>
      <c r="F1366">
        <v>33431.5</v>
      </c>
      <c r="G1366" s="39">
        <f t="shared" si="81"/>
        <v>2.3007550605398753E-4</v>
      </c>
      <c r="H1366">
        <v>360.25700000000001</v>
      </c>
      <c r="I1366">
        <v>422</v>
      </c>
      <c r="J1366">
        <v>84783</v>
      </c>
      <c r="K1366" s="52">
        <v>0</v>
      </c>
      <c r="L1366" s="59">
        <f>IF(OR(H_24!$F1366="---",H_24!$F1366="infeas",H_24!$F1366="inf"),"---",(H_24!$F1366/M1366)-1)</f>
        <v>4.8258329941983646E-3</v>
      </c>
      <c r="M1366" s="20">
        <f>Model_dem!L1106</f>
        <v>33270.94</v>
      </c>
      <c r="N1366">
        <f>Model_dem!G1106</f>
        <v>33423.81</v>
      </c>
      <c r="O1366" t="str">
        <f>IF(AND(G1366&lt;-0.01,Model_dem!F1106="Optimal"),"Cuidado","")</f>
        <v/>
      </c>
      <c r="P1366" t="str">
        <f>IF(OR(H_24!$Q1366&lt;&gt;A1366,R1366&lt;&gt;B1366,S1366&lt;&gt;C1366,T1366&lt;&gt;D1366),"Aqui", " ")</f>
        <v xml:space="preserve"> </v>
      </c>
      <c r="Q1366" t="s">
        <v>24</v>
      </c>
      <c r="R1366">
        <v>1</v>
      </c>
      <c r="S1366">
        <v>25</v>
      </c>
      <c r="T1366">
        <v>0.05</v>
      </c>
      <c r="U1366">
        <v>200</v>
      </c>
      <c r="V1366">
        <v>33431.5</v>
      </c>
      <c r="W1366">
        <v>360.25700000000001</v>
      </c>
      <c r="X1366">
        <v>61</v>
      </c>
      <c r="Y1366">
        <v>422</v>
      </c>
      <c r="Z1366">
        <v>1800.51</v>
      </c>
      <c r="AA1366">
        <v>84783</v>
      </c>
      <c r="AE1366" t="s">
        <v>20</v>
      </c>
      <c r="AF1366">
        <v>0</v>
      </c>
      <c r="AG1366">
        <v>0</v>
      </c>
      <c r="AH1366">
        <v>0.2</v>
      </c>
      <c r="AI1366">
        <v>402</v>
      </c>
      <c r="AJ1366">
        <v>52994.7</v>
      </c>
      <c r="AK1366">
        <v>1715.53</v>
      </c>
      <c r="AL1366">
        <v>25</v>
      </c>
      <c r="AM1366">
        <v>27</v>
      </c>
      <c r="AN1366">
        <v>1800.07</v>
      </c>
      <c r="AO1366">
        <v>14485</v>
      </c>
    </row>
    <row r="1367" spans="1:41" x14ac:dyDescent="0.3">
      <c r="A1367" s="68" t="s">
        <v>24</v>
      </c>
      <c r="B1367" s="20">
        <v>1</v>
      </c>
      <c r="C1367" s="20">
        <v>25</v>
      </c>
      <c r="D1367" s="20">
        <v>0.1</v>
      </c>
      <c r="E1367" t="s">
        <v>0</v>
      </c>
      <c r="F1367">
        <v>33583.300000000003</v>
      </c>
      <c r="G1367" s="39">
        <f t="shared" si="81"/>
        <v>-5.9553373510417016E-7</v>
      </c>
      <c r="H1367">
        <v>403.23700000000002</v>
      </c>
      <c r="I1367">
        <v>547</v>
      </c>
      <c r="J1367">
        <v>70539</v>
      </c>
      <c r="K1367" s="52">
        <v>1E-3</v>
      </c>
      <c r="L1367" s="59">
        <f>IF(OR(H_24!$F1367="---",H_24!$F1367="infeas",H_24!$F1367="inf"),"---",(H_24!$F1367/M1367)-1)</f>
        <v>9.3883731568751294E-3</v>
      </c>
      <c r="M1367" s="20">
        <f>Model_dem!L1107</f>
        <v>33270.94</v>
      </c>
      <c r="N1367">
        <f>Model_dem!G1107</f>
        <v>33583.32</v>
      </c>
      <c r="O1367" t="str">
        <f>IF(AND(G1367&lt;-0.01,Model_dem!F1107="Optimal"),"Cuidado","")</f>
        <v/>
      </c>
      <c r="P1367" t="str">
        <f>IF(OR(H_24!$Q1367&lt;&gt;A1367,R1367&lt;&gt;B1367,S1367&lt;&gt;C1367,T1367&lt;&gt;D1367),"Aqui", " ")</f>
        <v xml:space="preserve"> </v>
      </c>
      <c r="Q1367" t="s">
        <v>24</v>
      </c>
      <c r="R1367">
        <v>1</v>
      </c>
      <c r="S1367">
        <v>25</v>
      </c>
      <c r="T1367">
        <v>0.1</v>
      </c>
      <c r="U1367">
        <v>200</v>
      </c>
      <c r="V1367">
        <v>33583.300000000003</v>
      </c>
      <c r="W1367">
        <v>403.23700000000002</v>
      </c>
      <c r="X1367">
        <v>24</v>
      </c>
      <c r="Y1367">
        <v>547</v>
      </c>
      <c r="Z1367">
        <v>1802.05</v>
      </c>
      <c r="AA1367">
        <v>70539</v>
      </c>
      <c r="AE1367" t="s">
        <v>20</v>
      </c>
      <c r="AF1367">
        <v>1</v>
      </c>
      <c r="AG1367">
        <v>5</v>
      </c>
      <c r="AH1367">
        <v>0.05</v>
      </c>
      <c r="AI1367">
        <v>402</v>
      </c>
      <c r="AJ1367">
        <v>54869</v>
      </c>
      <c r="AK1367">
        <v>1800.9</v>
      </c>
      <c r="AL1367">
        <v>0</v>
      </c>
      <c r="AM1367">
        <v>1</v>
      </c>
      <c r="AN1367">
        <v>1800.9</v>
      </c>
      <c r="AO1367">
        <v>2167</v>
      </c>
    </row>
    <row r="1368" spans="1:41" x14ac:dyDescent="0.3">
      <c r="A1368" s="65" t="s">
        <v>24</v>
      </c>
      <c r="B1368" s="66">
        <v>1</v>
      </c>
      <c r="C1368" s="66">
        <v>25</v>
      </c>
      <c r="D1368" s="66">
        <v>0.15</v>
      </c>
      <c r="E1368" t="s">
        <v>0</v>
      </c>
      <c r="F1368">
        <v>33710.6</v>
      </c>
      <c r="G1368" s="39">
        <f t="shared" si="81"/>
        <v>1.1865718042320601E-6</v>
      </c>
      <c r="H1368">
        <v>460.76100000000002</v>
      </c>
      <c r="I1368">
        <v>325</v>
      </c>
      <c r="J1368">
        <v>48191</v>
      </c>
      <c r="K1368" s="52">
        <v>0</v>
      </c>
      <c r="L1368" s="59">
        <f>IF(OR(H_24!$F1368="---",H_24!$F1368="infeas",H_24!$F1368="inf"),"---",(H_24!$F1368/M1368)-1)</f>
        <v>1.3214534966550229E-2</v>
      </c>
      <c r="M1368" s="20">
        <f>Model_dem!L1108</f>
        <v>33270.94</v>
      </c>
      <c r="N1368">
        <f>Model_dem!G1108</f>
        <v>33710.559999999998</v>
      </c>
      <c r="O1368" t="str">
        <f>IF(AND(G1368&lt;-0.01,Model_dem!F1108="Optimal"),"Cuidado","")</f>
        <v/>
      </c>
      <c r="P1368" t="str">
        <f>IF(OR(H_24!$Q1368&lt;&gt;A1368,R1368&lt;&gt;B1368,S1368&lt;&gt;C1368,T1368&lt;&gt;D1368),"Aqui", " ")</f>
        <v xml:space="preserve"> </v>
      </c>
      <c r="Q1368" t="s">
        <v>24</v>
      </c>
      <c r="R1368">
        <v>1</v>
      </c>
      <c r="S1368">
        <v>25</v>
      </c>
      <c r="T1368">
        <v>0.15</v>
      </c>
      <c r="U1368">
        <v>200</v>
      </c>
      <c r="V1368">
        <v>33710.6</v>
      </c>
      <c r="W1368">
        <v>460.76100000000002</v>
      </c>
      <c r="X1368">
        <v>56</v>
      </c>
      <c r="Y1368">
        <v>325</v>
      </c>
      <c r="Z1368">
        <v>1800.11</v>
      </c>
      <c r="AA1368">
        <v>48191</v>
      </c>
      <c r="AE1368" t="s">
        <v>20</v>
      </c>
      <c r="AF1368">
        <v>1</v>
      </c>
      <c r="AG1368">
        <v>5</v>
      </c>
      <c r="AH1368">
        <v>0.1</v>
      </c>
      <c r="AI1368">
        <v>402</v>
      </c>
      <c r="AJ1368">
        <v>54490.3</v>
      </c>
      <c r="AK1368">
        <v>1800.55</v>
      </c>
      <c r="AL1368">
        <v>0</v>
      </c>
      <c r="AM1368">
        <v>1</v>
      </c>
      <c r="AN1368">
        <v>1800.55</v>
      </c>
      <c r="AO1368">
        <v>1755</v>
      </c>
    </row>
    <row r="1369" spans="1:41" x14ac:dyDescent="0.3">
      <c r="A1369" s="68" t="s">
        <v>24</v>
      </c>
      <c r="B1369" s="20">
        <v>1</v>
      </c>
      <c r="C1369" s="20">
        <v>25</v>
      </c>
      <c r="D1369" s="20">
        <v>0.2</v>
      </c>
      <c r="E1369" t="s">
        <v>1</v>
      </c>
      <c r="F1369">
        <v>33952.6</v>
      </c>
      <c r="G1369" s="39">
        <f t="shared" si="81"/>
        <v>-6.4754257592436709E-4</v>
      </c>
      <c r="H1369">
        <v>807.61500000000001</v>
      </c>
      <c r="I1369">
        <v>111</v>
      </c>
      <c r="J1369">
        <v>22650</v>
      </c>
      <c r="K1369" s="52">
        <v>0.19800000000000001</v>
      </c>
      <c r="L1369" s="59">
        <f>IF(OR(H_24!$F1369="---",H_24!$F1369="infeas",H_24!$F1369="inf"),"---",(H_24!$F1369/M1369)-1)</f>
        <v>2.0488149718643323E-2</v>
      </c>
      <c r="M1369" s="20">
        <f>Model_dem!L1109</f>
        <v>33270.94</v>
      </c>
      <c r="N1369">
        <f>Model_dem!G1109</f>
        <v>33974.6</v>
      </c>
      <c r="O1369" t="str">
        <f>IF(AND(G1369&lt;-0.01,Model_dem!F1109="Optimal"),"Cuidado","")</f>
        <v/>
      </c>
      <c r="P1369" t="str">
        <f>IF(OR(H_24!$Q1369&lt;&gt;A1369,R1369&lt;&gt;B1369,S1369&lt;&gt;C1369,T1369&lt;&gt;D1369),"Aqui", " ")</f>
        <v xml:space="preserve"> </v>
      </c>
      <c r="Q1369" t="s">
        <v>24</v>
      </c>
      <c r="R1369">
        <v>1</v>
      </c>
      <c r="S1369">
        <v>25</v>
      </c>
      <c r="T1369">
        <v>0.2</v>
      </c>
      <c r="U1369">
        <v>200</v>
      </c>
      <c r="V1369">
        <v>33952.6</v>
      </c>
      <c r="W1369">
        <v>807.61500000000001</v>
      </c>
      <c r="X1369">
        <v>30</v>
      </c>
      <c r="Y1369">
        <v>111</v>
      </c>
      <c r="Z1369">
        <v>1805.41</v>
      </c>
      <c r="AA1369">
        <v>22650</v>
      </c>
      <c r="AE1369" t="s">
        <v>20</v>
      </c>
      <c r="AF1369">
        <v>1</v>
      </c>
      <c r="AG1369">
        <v>5</v>
      </c>
      <c r="AH1369">
        <v>0.15</v>
      </c>
      <c r="AI1369">
        <v>402</v>
      </c>
      <c r="AJ1369">
        <v>55219.6</v>
      </c>
      <c r="AK1369">
        <v>1800.67</v>
      </c>
      <c r="AL1369">
        <v>0</v>
      </c>
      <c r="AM1369">
        <v>1</v>
      </c>
      <c r="AN1369">
        <v>1801.15</v>
      </c>
      <c r="AO1369">
        <v>1911</v>
      </c>
    </row>
    <row r="1370" spans="1:41" x14ac:dyDescent="0.3">
      <c r="A1370" s="65" t="s">
        <v>24</v>
      </c>
      <c r="B1370" s="66">
        <v>1</v>
      </c>
      <c r="C1370" s="66">
        <v>50</v>
      </c>
      <c r="D1370" s="66">
        <v>0.05</v>
      </c>
      <c r="E1370" t="s">
        <v>1</v>
      </c>
      <c r="F1370">
        <v>33480.6</v>
      </c>
      <c r="G1370" s="39">
        <f t="shared" si="81"/>
        <v>-1.8112105070679816E-2</v>
      </c>
      <c r="H1370">
        <v>65.580600000000004</v>
      </c>
      <c r="I1370">
        <v>269</v>
      </c>
      <c r="J1370">
        <v>51576</v>
      </c>
      <c r="K1370" s="52">
        <v>0</v>
      </c>
      <c r="L1370" s="59">
        <f>IF(OR(H_24!$F1370="---",H_24!$F1370="infeas",H_24!$F1370="inf"),"---",(H_24!$F1370/M1370)-1)</f>
        <v>6.3015953261313928E-3</v>
      </c>
      <c r="M1370" s="20">
        <f>Model_dem!L1110</f>
        <v>33270.94</v>
      </c>
      <c r="N1370">
        <f>Model_dem!G1110</f>
        <v>34098.19</v>
      </c>
      <c r="O1370" t="str">
        <f>IF(AND(G1370&lt;-0.01,Model_dem!F1110="Optimal"),"Cuidado","")</f>
        <v/>
      </c>
      <c r="P1370" t="str">
        <f>IF(OR(H_24!$Q1370&lt;&gt;A1370,R1370&lt;&gt;B1370,S1370&lt;&gt;C1370,T1370&lt;&gt;D1370),"Aqui", " ")</f>
        <v xml:space="preserve"> </v>
      </c>
      <c r="Q1370" t="s">
        <v>24</v>
      </c>
      <c r="R1370">
        <v>1</v>
      </c>
      <c r="S1370">
        <v>50</v>
      </c>
      <c r="T1370">
        <v>0.05</v>
      </c>
      <c r="U1370">
        <v>200</v>
      </c>
      <c r="V1370">
        <v>33480.6</v>
      </c>
      <c r="W1370">
        <v>65.580600000000004</v>
      </c>
      <c r="X1370">
        <v>0</v>
      </c>
      <c r="Y1370">
        <v>269</v>
      </c>
      <c r="Z1370">
        <v>1800.79</v>
      </c>
      <c r="AA1370">
        <v>51576</v>
      </c>
      <c r="AE1370" t="s">
        <v>20</v>
      </c>
      <c r="AF1370">
        <v>1</v>
      </c>
      <c r="AG1370">
        <v>5</v>
      </c>
      <c r="AH1370">
        <v>0.2</v>
      </c>
      <c r="AI1370">
        <v>402</v>
      </c>
      <c r="AJ1370">
        <v>56932.6</v>
      </c>
      <c r="AK1370">
        <v>1800.76</v>
      </c>
      <c r="AL1370">
        <v>0</v>
      </c>
      <c r="AM1370">
        <v>1</v>
      </c>
      <c r="AN1370">
        <v>1800.83</v>
      </c>
      <c r="AO1370">
        <v>1613</v>
      </c>
    </row>
    <row r="1371" spans="1:41" x14ac:dyDescent="0.3">
      <c r="A1371" s="68" t="s">
        <v>24</v>
      </c>
      <c r="B1371" s="20">
        <v>1</v>
      </c>
      <c r="C1371" s="20">
        <v>50</v>
      </c>
      <c r="D1371" s="20">
        <v>0.1</v>
      </c>
      <c r="E1371" t="s">
        <v>1</v>
      </c>
      <c r="F1371">
        <v>33632.6</v>
      </c>
      <c r="G1371" s="39">
        <f t="shared" si="81"/>
        <v>-5.5843226211043642E-3</v>
      </c>
      <c r="H1371">
        <v>83.7089</v>
      </c>
      <c r="I1371">
        <v>516</v>
      </c>
      <c r="J1371">
        <v>49952</v>
      </c>
      <c r="K1371" s="52">
        <v>2E-3</v>
      </c>
      <c r="L1371" s="59">
        <f>IF(OR(H_24!$F1371="---",H_24!$F1371="infeas",H_24!$F1371="inf"),"---",(H_24!$F1371/M1371)-1)</f>
        <v>1.0870146740669107E-2</v>
      </c>
      <c r="M1371" s="20">
        <f>Model_dem!L1111</f>
        <v>33270.94</v>
      </c>
      <c r="N1371">
        <f>Model_dem!G1111</f>
        <v>33821.47</v>
      </c>
      <c r="O1371" t="str">
        <f>IF(AND(G1371&lt;-0.01,Model_dem!F1111="Optimal"),"Cuidado","")</f>
        <v/>
      </c>
      <c r="P1371" t="str">
        <f>IF(OR(H_24!$Q1371&lt;&gt;A1371,R1371&lt;&gt;B1371,S1371&lt;&gt;C1371,T1371&lt;&gt;D1371),"Aqui", " ")</f>
        <v xml:space="preserve"> </v>
      </c>
      <c r="Q1371" t="s">
        <v>24</v>
      </c>
      <c r="R1371">
        <v>1</v>
      </c>
      <c r="S1371">
        <v>50</v>
      </c>
      <c r="T1371">
        <v>0.1</v>
      </c>
      <c r="U1371">
        <v>200</v>
      </c>
      <c r="V1371">
        <v>33632.6</v>
      </c>
      <c r="W1371">
        <v>83.7089</v>
      </c>
      <c r="X1371">
        <v>11</v>
      </c>
      <c r="Y1371">
        <v>516</v>
      </c>
      <c r="Z1371">
        <v>1800.49</v>
      </c>
      <c r="AA1371">
        <v>49952</v>
      </c>
      <c r="AE1371" t="s">
        <v>20</v>
      </c>
      <c r="AF1371">
        <v>1</v>
      </c>
      <c r="AG1371">
        <v>10</v>
      </c>
      <c r="AH1371">
        <v>0.05</v>
      </c>
      <c r="AI1371">
        <v>402</v>
      </c>
      <c r="AJ1371">
        <v>57810.2</v>
      </c>
      <c r="AK1371">
        <v>1801.05</v>
      </c>
      <c r="AL1371">
        <v>0</v>
      </c>
      <c r="AM1371">
        <v>1</v>
      </c>
      <c r="AN1371">
        <v>1801.05</v>
      </c>
      <c r="AO1371">
        <v>1150</v>
      </c>
    </row>
    <row r="1372" spans="1:41" x14ac:dyDescent="0.3">
      <c r="A1372" s="65" t="s">
        <v>24</v>
      </c>
      <c r="B1372" s="66">
        <v>1</v>
      </c>
      <c r="C1372" s="66">
        <v>50</v>
      </c>
      <c r="D1372" s="66">
        <v>0.15</v>
      </c>
      <c r="E1372" t="s">
        <v>1</v>
      </c>
      <c r="F1372">
        <v>33793.599999999999</v>
      </c>
      <c r="G1372" s="39">
        <f t="shared" si="81"/>
        <v>-1.4334811041657526E-2</v>
      </c>
      <c r="H1372">
        <v>1542.25</v>
      </c>
      <c r="I1372">
        <v>152</v>
      </c>
      <c r="J1372">
        <v>35427</v>
      </c>
      <c r="K1372" s="52">
        <v>0</v>
      </c>
      <c r="L1372" s="59">
        <f>IF(OR(H_24!$F1372="---",H_24!$F1372="infeas",H_24!$F1372="inf"),"---",(H_24!$F1372/M1372)-1)</f>
        <v>1.5709204488962403E-2</v>
      </c>
      <c r="M1372" s="20">
        <f>Model_dem!L1112</f>
        <v>33270.94</v>
      </c>
      <c r="N1372">
        <f>Model_dem!G1112</f>
        <v>34285.07</v>
      </c>
      <c r="O1372" t="str">
        <f>IF(AND(G1372&lt;-0.01,Model_dem!F1112="Optimal"),"Cuidado","")</f>
        <v/>
      </c>
      <c r="P1372" t="str">
        <f>IF(OR(H_24!$Q1372&lt;&gt;A1372,R1372&lt;&gt;B1372,S1372&lt;&gt;C1372,T1372&lt;&gt;D1372),"Aqui", " ")</f>
        <v xml:space="preserve"> </v>
      </c>
      <c r="Q1372" t="s">
        <v>24</v>
      </c>
      <c r="R1372">
        <v>1</v>
      </c>
      <c r="S1372">
        <v>50</v>
      </c>
      <c r="T1372">
        <v>0.15</v>
      </c>
      <c r="U1372">
        <v>200</v>
      </c>
      <c r="V1372">
        <v>33793.599999999999</v>
      </c>
      <c r="W1372">
        <v>1542.25</v>
      </c>
      <c r="X1372">
        <v>124</v>
      </c>
      <c r="Y1372">
        <v>152</v>
      </c>
      <c r="Z1372">
        <v>1807.16</v>
      </c>
      <c r="AA1372">
        <v>35427</v>
      </c>
      <c r="AE1372" t="s">
        <v>20</v>
      </c>
      <c r="AF1372">
        <v>1</v>
      </c>
      <c r="AG1372">
        <v>10</v>
      </c>
      <c r="AH1372">
        <v>0.1</v>
      </c>
      <c r="AI1372">
        <v>402</v>
      </c>
      <c r="AJ1372">
        <v>59411.8</v>
      </c>
      <c r="AK1372">
        <v>1802.83</v>
      </c>
      <c r="AL1372">
        <v>0</v>
      </c>
      <c r="AM1372">
        <v>1</v>
      </c>
      <c r="AN1372">
        <v>1803.09</v>
      </c>
      <c r="AO1372">
        <v>878</v>
      </c>
    </row>
    <row r="1373" spans="1:41" x14ac:dyDescent="0.3">
      <c r="A1373" s="68" t="s">
        <v>24</v>
      </c>
      <c r="B1373" s="20">
        <v>1</v>
      </c>
      <c r="C1373" s="20">
        <v>50</v>
      </c>
      <c r="D1373" s="20">
        <v>0.2</v>
      </c>
      <c r="E1373" t="s">
        <v>1</v>
      </c>
      <c r="F1373">
        <v>34092.400000000001</v>
      </c>
      <c r="G1373" s="39">
        <f t="shared" si="81"/>
        <v>-0.12068468796562833</v>
      </c>
      <c r="H1373">
        <v>349.72399999999999</v>
      </c>
      <c r="I1373">
        <v>79</v>
      </c>
      <c r="J1373">
        <v>23563</v>
      </c>
      <c r="K1373" s="52">
        <v>0</v>
      </c>
      <c r="L1373" s="59">
        <f>IF(OR(H_24!$F1373="---",H_24!$F1373="infeas",H_24!$F1373="inf"),"---",(H_24!$F1373/M1373)-1)</f>
        <v>2.4690014769645829E-2</v>
      </c>
      <c r="M1373" s="20">
        <f>Model_dem!L1113</f>
        <v>33270.94</v>
      </c>
      <c r="N1373">
        <f>Model_dem!G1113</f>
        <v>38771.53</v>
      </c>
      <c r="O1373" t="str">
        <f>IF(AND(G1373&lt;-0.01,Model_dem!F1113="Optimal"),"Cuidado","")</f>
        <v/>
      </c>
      <c r="P1373" t="str">
        <f>IF(OR(H_24!$Q1373&lt;&gt;A1373,R1373&lt;&gt;B1373,S1373&lt;&gt;C1373,T1373&lt;&gt;D1373),"Aqui", " ")</f>
        <v xml:space="preserve"> </v>
      </c>
      <c r="Q1373" t="s">
        <v>24</v>
      </c>
      <c r="R1373">
        <v>1</v>
      </c>
      <c r="S1373">
        <v>50</v>
      </c>
      <c r="T1373">
        <v>0.2</v>
      </c>
      <c r="U1373">
        <v>200</v>
      </c>
      <c r="V1373">
        <v>34092.400000000001</v>
      </c>
      <c r="W1373">
        <v>349.72399999999999</v>
      </c>
      <c r="X1373">
        <v>6</v>
      </c>
      <c r="Y1373">
        <v>79</v>
      </c>
      <c r="Z1373">
        <v>1814.36</v>
      </c>
      <c r="AA1373">
        <v>23563</v>
      </c>
      <c r="AE1373" t="s">
        <v>20</v>
      </c>
      <c r="AF1373">
        <v>1</v>
      </c>
      <c r="AG1373">
        <v>10</v>
      </c>
      <c r="AH1373">
        <v>0.15</v>
      </c>
      <c r="AI1373">
        <v>402</v>
      </c>
      <c r="AJ1373">
        <v>62862.400000000001</v>
      </c>
      <c r="AK1373">
        <v>1801.16</v>
      </c>
      <c r="AL1373">
        <v>0</v>
      </c>
      <c r="AM1373">
        <v>1</v>
      </c>
      <c r="AN1373">
        <v>1801.32</v>
      </c>
      <c r="AO1373">
        <v>471</v>
      </c>
    </row>
    <row r="1374" spans="1:41" x14ac:dyDescent="0.3">
      <c r="A1374" s="65" t="s">
        <v>24</v>
      </c>
      <c r="B1374" s="66">
        <v>2</v>
      </c>
      <c r="C1374" s="66">
        <v>5</v>
      </c>
      <c r="D1374" s="66">
        <v>0.05</v>
      </c>
      <c r="E1374" t="s">
        <v>0</v>
      </c>
      <c r="F1374">
        <v>33302.9</v>
      </c>
      <c r="G1374" s="39">
        <f t="shared" si="81"/>
        <v>1.2010980438578883E-6</v>
      </c>
      <c r="H1374">
        <v>331.16800000000001</v>
      </c>
      <c r="I1374">
        <v>1369</v>
      </c>
      <c r="J1374">
        <v>136322</v>
      </c>
      <c r="K1374" s="52">
        <v>0.83599999999999997</v>
      </c>
      <c r="L1374" s="59">
        <f>IF(OR(H_24!$F1374="---",H_24!$F1374="infeas",H_24!$F1374="inf"),"---",(H_24!$F1374/M1374)-1)</f>
        <v>9.605980474252096E-4</v>
      </c>
      <c r="M1374" s="20">
        <f>Model_dem!L1114</f>
        <v>33270.94</v>
      </c>
      <c r="N1374">
        <f>Model_dem!G1114</f>
        <v>33302.86</v>
      </c>
      <c r="O1374" t="str">
        <f>IF(AND(G1374&lt;-0.01,Model_dem!F1114="Optimal"),"Cuidado","")</f>
        <v/>
      </c>
      <c r="P1374" t="str">
        <f>IF(OR(H_24!$Q1374&lt;&gt;A1374,R1374&lt;&gt;B1374,S1374&lt;&gt;C1374,T1374&lt;&gt;D1374),"Aqui", " ")</f>
        <v xml:space="preserve"> </v>
      </c>
      <c r="Q1374" t="s">
        <v>24</v>
      </c>
      <c r="R1374">
        <v>2</v>
      </c>
      <c r="S1374">
        <v>5</v>
      </c>
      <c r="T1374">
        <v>0.05</v>
      </c>
      <c r="U1374">
        <v>200</v>
      </c>
      <c r="V1374">
        <v>33302.9</v>
      </c>
      <c r="W1374">
        <v>331.16800000000001</v>
      </c>
      <c r="X1374">
        <v>232</v>
      </c>
      <c r="Y1374">
        <v>1369</v>
      </c>
      <c r="Z1374">
        <v>1800.04</v>
      </c>
      <c r="AA1374">
        <v>136322</v>
      </c>
      <c r="AE1374" t="s">
        <v>20</v>
      </c>
      <c r="AF1374">
        <v>1</v>
      </c>
      <c r="AG1374">
        <v>10</v>
      </c>
      <c r="AH1374">
        <v>0.2</v>
      </c>
      <c r="AI1374">
        <v>402</v>
      </c>
      <c r="AJ1374">
        <v>67025.899999999994</v>
      </c>
      <c r="AK1374">
        <v>1815.01</v>
      </c>
      <c r="AL1374">
        <v>0</v>
      </c>
      <c r="AM1374">
        <v>1</v>
      </c>
      <c r="AN1374">
        <v>1815.19</v>
      </c>
      <c r="AO1374">
        <v>133</v>
      </c>
    </row>
    <row r="1375" spans="1:41" x14ac:dyDescent="0.3">
      <c r="A1375" s="68" t="s">
        <v>24</v>
      </c>
      <c r="B1375" s="20">
        <v>2</v>
      </c>
      <c r="C1375" s="20">
        <v>5</v>
      </c>
      <c r="D1375" s="20">
        <v>0.1</v>
      </c>
      <c r="E1375" t="s">
        <v>0</v>
      </c>
      <c r="F1375">
        <v>33366</v>
      </c>
      <c r="G1375" s="39">
        <f t="shared" si="81"/>
        <v>5.9941293487554021E-7</v>
      </c>
      <c r="H1375">
        <v>71.162800000000004</v>
      </c>
      <c r="I1375">
        <v>1129</v>
      </c>
      <c r="J1375">
        <v>102515</v>
      </c>
      <c r="K1375" s="52">
        <v>0.98</v>
      </c>
      <c r="L1375" s="59">
        <f>IF(OR(H_24!$F1375="---",H_24!$F1375="infeas",H_24!$F1375="inf"),"---",(H_24!$F1375/M1375)-1)</f>
        <v>2.8571480096444279E-3</v>
      </c>
      <c r="M1375" s="20">
        <f>Model_dem!L1115</f>
        <v>33270.94</v>
      </c>
      <c r="N1375">
        <f>Model_dem!G1115</f>
        <v>33365.980000000003</v>
      </c>
      <c r="O1375" t="str">
        <f>IF(AND(G1375&lt;-0.01,Model_dem!F1115="Optimal"),"Cuidado","")</f>
        <v/>
      </c>
      <c r="P1375" t="str">
        <f>IF(OR(H_24!$Q1375&lt;&gt;A1375,R1375&lt;&gt;B1375,S1375&lt;&gt;C1375,T1375&lt;&gt;D1375),"Aqui", " ")</f>
        <v xml:space="preserve"> </v>
      </c>
      <c r="Q1375" t="s">
        <v>24</v>
      </c>
      <c r="R1375">
        <v>2</v>
      </c>
      <c r="S1375">
        <v>5</v>
      </c>
      <c r="T1375">
        <v>0.1</v>
      </c>
      <c r="U1375">
        <v>200</v>
      </c>
      <c r="V1375">
        <v>33366</v>
      </c>
      <c r="W1375">
        <v>71.162800000000004</v>
      </c>
      <c r="X1375">
        <v>22</v>
      </c>
      <c r="Y1375">
        <v>1129</v>
      </c>
      <c r="Z1375">
        <v>1800.35</v>
      </c>
      <c r="AA1375">
        <v>102515</v>
      </c>
      <c r="AE1375" t="s">
        <v>20</v>
      </c>
      <c r="AF1375">
        <v>1</v>
      </c>
      <c r="AG1375">
        <v>25</v>
      </c>
      <c r="AH1375">
        <v>0.05</v>
      </c>
      <c r="AI1375">
        <v>402</v>
      </c>
      <c r="AJ1375">
        <v>56559.6</v>
      </c>
      <c r="AK1375">
        <v>1801</v>
      </c>
      <c r="AL1375">
        <v>0</v>
      </c>
      <c r="AM1375">
        <v>1</v>
      </c>
      <c r="AN1375">
        <v>1801.32</v>
      </c>
      <c r="AO1375">
        <v>1105</v>
      </c>
    </row>
    <row r="1376" spans="1:41" x14ac:dyDescent="0.3">
      <c r="A1376" s="65" t="s">
        <v>24</v>
      </c>
      <c r="B1376" s="66">
        <v>2</v>
      </c>
      <c r="C1376" s="66">
        <v>5</v>
      </c>
      <c r="D1376" s="66">
        <v>0.15</v>
      </c>
      <c r="E1376" t="s">
        <v>0</v>
      </c>
      <c r="F1376">
        <v>33366</v>
      </c>
      <c r="G1376" s="39">
        <f t="shared" si="81"/>
        <v>5.9941293487554021E-7</v>
      </c>
      <c r="H1376">
        <v>67.911500000000004</v>
      </c>
      <c r="I1376">
        <v>851</v>
      </c>
      <c r="J1376">
        <v>74468</v>
      </c>
      <c r="K1376" s="52">
        <v>1</v>
      </c>
      <c r="L1376" s="59">
        <f>IF(OR(H_24!$F1376="---",H_24!$F1376="infeas",H_24!$F1376="inf"),"---",(H_24!$F1376/M1376)-1)</f>
        <v>2.8571480096444279E-3</v>
      </c>
      <c r="M1376" s="20">
        <f>Model_dem!L1116</f>
        <v>33270.94</v>
      </c>
      <c r="N1376">
        <f>Model_dem!G1116</f>
        <v>33365.980000000003</v>
      </c>
      <c r="O1376" t="str">
        <f>IF(AND(G1376&lt;-0.01,Model_dem!F1116="Optimal"),"Cuidado","")</f>
        <v/>
      </c>
      <c r="P1376" t="str">
        <f>IF(OR(H_24!$Q1376&lt;&gt;A1376,R1376&lt;&gt;B1376,S1376&lt;&gt;C1376,T1376&lt;&gt;D1376),"Aqui", " ")</f>
        <v xml:space="preserve"> </v>
      </c>
      <c r="Q1376" t="s">
        <v>24</v>
      </c>
      <c r="R1376">
        <v>2</v>
      </c>
      <c r="S1376">
        <v>5</v>
      </c>
      <c r="T1376">
        <v>0.15</v>
      </c>
      <c r="U1376">
        <v>200</v>
      </c>
      <c r="V1376">
        <v>33366</v>
      </c>
      <c r="W1376">
        <v>67.911500000000004</v>
      </c>
      <c r="X1376">
        <v>1</v>
      </c>
      <c r="Y1376">
        <v>851</v>
      </c>
      <c r="Z1376">
        <v>1801</v>
      </c>
      <c r="AA1376">
        <v>74468</v>
      </c>
      <c r="AE1376" t="s">
        <v>20</v>
      </c>
      <c r="AF1376">
        <v>1</v>
      </c>
      <c r="AG1376">
        <v>25</v>
      </c>
      <c r="AH1376">
        <v>0.1</v>
      </c>
      <c r="AI1376">
        <v>402</v>
      </c>
      <c r="AJ1376">
        <v>57412</v>
      </c>
      <c r="AK1376">
        <v>1800.12</v>
      </c>
      <c r="AL1376">
        <v>0</v>
      </c>
      <c r="AM1376">
        <v>1</v>
      </c>
      <c r="AN1376">
        <v>1800.38</v>
      </c>
      <c r="AO1376">
        <v>1503</v>
      </c>
    </row>
    <row r="1377" spans="1:41 16369:16379" x14ac:dyDescent="0.3">
      <c r="A1377" s="68" t="s">
        <v>24</v>
      </c>
      <c r="B1377" s="20">
        <v>2</v>
      </c>
      <c r="C1377" s="20">
        <v>5</v>
      </c>
      <c r="D1377" s="20">
        <v>0.2</v>
      </c>
      <c r="E1377" t="s">
        <v>0</v>
      </c>
      <c r="F1377">
        <v>33433.599999999999</v>
      </c>
      <c r="G1377" s="39">
        <f t="shared" si="81"/>
        <v>8.9730172395098239E-7</v>
      </c>
      <c r="H1377">
        <v>36.446899999999999</v>
      </c>
      <c r="I1377">
        <v>657</v>
      </c>
      <c r="J1377">
        <v>104404</v>
      </c>
      <c r="K1377" s="52">
        <v>0.99299999999999999</v>
      </c>
      <c r="L1377" s="59">
        <f>IF(OR(H_24!$F1377="---",H_24!$F1377="infeas",H_24!$F1377="inf"),"---",(H_24!$F1377/M1377)-1)</f>
        <v>4.8889511387413265E-3</v>
      </c>
      <c r="M1377" s="20">
        <f>Model_dem!L1117</f>
        <v>33270.94</v>
      </c>
      <c r="N1377">
        <f>Model_dem!G1117</f>
        <v>33433.57</v>
      </c>
      <c r="O1377" t="str">
        <f>IF(AND(G1377&lt;-0.01,Model_dem!F1117="Optimal"),"Cuidado","")</f>
        <v/>
      </c>
      <c r="P1377" t="str">
        <f>IF(OR(H_24!$Q1377&lt;&gt;A1377,R1377&lt;&gt;B1377,S1377&lt;&gt;C1377,T1377&lt;&gt;D1377),"Aqui", " ")</f>
        <v xml:space="preserve"> </v>
      </c>
      <c r="Q1377" t="s">
        <v>24</v>
      </c>
      <c r="R1377">
        <v>2</v>
      </c>
      <c r="S1377">
        <v>5</v>
      </c>
      <c r="T1377">
        <v>0.2</v>
      </c>
      <c r="U1377">
        <v>200</v>
      </c>
      <c r="V1377">
        <v>33433.599999999999</v>
      </c>
      <c r="W1377">
        <v>36.446899999999999</v>
      </c>
      <c r="X1377">
        <v>0</v>
      </c>
      <c r="Y1377">
        <v>657</v>
      </c>
      <c r="Z1377">
        <v>1800.29</v>
      </c>
      <c r="AA1377">
        <v>104404</v>
      </c>
      <c r="AE1377" t="s">
        <v>20</v>
      </c>
      <c r="AF1377">
        <v>1</v>
      </c>
      <c r="AG1377">
        <v>25</v>
      </c>
      <c r="AH1377">
        <v>0.15</v>
      </c>
      <c r="AI1377">
        <v>402</v>
      </c>
      <c r="AJ1377">
        <v>55702.2</v>
      </c>
      <c r="AK1377">
        <v>1800.16</v>
      </c>
      <c r="AL1377">
        <v>0</v>
      </c>
      <c r="AM1377">
        <v>1</v>
      </c>
      <c r="AN1377">
        <v>1800.51</v>
      </c>
      <c r="AO1377">
        <v>1297</v>
      </c>
    </row>
    <row r="1378" spans="1:41 16369:16379" x14ac:dyDescent="0.3">
      <c r="A1378" s="65" t="s">
        <v>24</v>
      </c>
      <c r="B1378" s="66">
        <v>2</v>
      </c>
      <c r="C1378" s="66">
        <v>10</v>
      </c>
      <c r="D1378" s="66">
        <v>0.05</v>
      </c>
      <c r="E1378" t="s">
        <v>0</v>
      </c>
      <c r="F1378">
        <v>33361.5</v>
      </c>
      <c r="G1378" s="39">
        <f t="shared" si="81"/>
        <v>-2.9974662423964823E-7</v>
      </c>
      <c r="H1378">
        <v>42.457999999999998</v>
      </c>
      <c r="I1378">
        <v>1591</v>
      </c>
      <c r="J1378">
        <v>110685</v>
      </c>
      <c r="K1378" s="52">
        <v>0.374</v>
      </c>
      <c r="L1378" s="59">
        <f>IF(OR(H_24!$F1378="---",H_24!$F1378="infeas",H_24!$F1378="inf"),"---",(H_24!$F1378/M1378)-1)</f>
        <v>2.7218948427665257E-3</v>
      </c>
      <c r="M1378" s="20">
        <f>Model_dem!L1118</f>
        <v>33270.94</v>
      </c>
      <c r="N1378">
        <f>Model_dem!G1118</f>
        <v>33361.51</v>
      </c>
      <c r="O1378" t="str">
        <f>IF(AND(G1378&lt;-0.01,Model_dem!F1118="Optimal"),"Cuidado","")</f>
        <v/>
      </c>
      <c r="P1378" t="str">
        <f>IF(OR(H_24!$Q1378&lt;&gt;A1378,R1378&lt;&gt;B1378,S1378&lt;&gt;C1378,T1378&lt;&gt;D1378),"Aqui", " ")</f>
        <v xml:space="preserve"> </v>
      </c>
      <c r="Q1378" t="s">
        <v>24</v>
      </c>
      <c r="R1378">
        <v>2</v>
      </c>
      <c r="S1378">
        <v>10</v>
      </c>
      <c r="T1378">
        <v>0.05</v>
      </c>
      <c r="U1378">
        <v>200</v>
      </c>
      <c r="V1378">
        <v>33361.5</v>
      </c>
      <c r="W1378">
        <v>42.457999999999998</v>
      </c>
      <c r="X1378">
        <v>0</v>
      </c>
      <c r="Y1378">
        <v>1591</v>
      </c>
      <c r="Z1378">
        <v>1800.22</v>
      </c>
      <c r="AA1378">
        <v>110685</v>
      </c>
      <c r="AE1378" t="s">
        <v>20</v>
      </c>
      <c r="AF1378">
        <v>1</v>
      </c>
      <c r="AG1378">
        <v>25</v>
      </c>
      <c r="AH1378">
        <v>0.2</v>
      </c>
      <c r="AI1378">
        <v>402</v>
      </c>
      <c r="AJ1378">
        <v>60374.8</v>
      </c>
      <c r="AK1378">
        <v>1802.36</v>
      </c>
      <c r="AL1378">
        <v>0</v>
      </c>
      <c r="AM1378">
        <v>1</v>
      </c>
      <c r="AN1378">
        <v>1802.36</v>
      </c>
      <c r="AO1378">
        <v>502</v>
      </c>
    </row>
    <row r="1379" spans="1:41 16369:16379" x14ac:dyDescent="0.3">
      <c r="A1379" s="68" t="s">
        <v>24</v>
      </c>
      <c r="B1379" s="20">
        <v>2</v>
      </c>
      <c r="C1379" s="20">
        <v>10</v>
      </c>
      <c r="D1379" s="20">
        <v>0.1</v>
      </c>
      <c r="E1379" t="s">
        <v>0</v>
      </c>
      <c r="F1379">
        <v>33433.599999999999</v>
      </c>
      <c r="G1379" s="39">
        <f t="shared" si="81"/>
        <v>8.9730172395098239E-7</v>
      </c>
      <c r="H1379">
        <v>98.279300000000006</v>
      </c>
      <c r="I1379">
        <v>545</v>
      </c>
      <c r="J1379">
        <v>105661</v>
      </c>
      <c r="K1379" s="52">
        <v>0.72699999999999998</v>
      </c>
      <c r="L1379" s="59">
        <f>IF(OR(H_24!$F1379="---",H_24!$F1379="infeas",H_24!$F1379="inf"),"---",(H_24!$F1379/M1379)-1)</f>
        <v>4.8889511387413265E-3</v>
      </c>
      <c r="M1379" s="20">
        <f>Model_dem!L1119</f>
        <v>33270.94</v>
      </c>
      <c r="N1379">
        <f>Model_dem!G1119</f>
        <v>33433.57</v>
      </c>
      <c r="O1379" t="str">
        <f>IF(AND(G1379&lt;-0.01,Model_dem!F1119="Optimal"),"Cuidado","")</f>
        <v/>
      </c>
      <c r="P1379" t="str">
        <f>IF(OR(H_24!$Q1379&lt;&gt;A1379,R1379&lt;&gt;B1379,S1379&lt;&gt;C1379,T1379&lt;&gt;D1379),"Aqui", " ")</f>
        <v xml:space="preserve"> </v>
      </c>
      <c r="Q1379" t="s">
        <v>24</v>
      </c>
      <c r="R1379">
        <v>2</v>
      </c>
      <c r="S1379">
        <v>10</v>
      </c>
      <c r="T1379">
        <v>0.1</v>
      </c>
      <c r="U1379">
        <v>200</v>
      </c>
      <c r="V1379">
        <v>33433.599999999999</v>
      </c>
      <c r="W1379">
        <v>98.279300000000006</v>
      </c>
      <c r="X1379">
        <v>4</v>
      </c>
      <c r="Y1379">
        <v>545</v>
      </c>
      <c r="Z1379">
        <v>1800.02</v>
      </c>
      <c r="AA1379">
        <v>105661</v>
      </c>
      <c r="AE1379" t="s">
        <v>20</v>
      </c>
      <c r="AF1379">
        <v>1</v>
      </c>
      <c r="AG1379">
        <v>50</v>
      </c>
      <c r="AH1379">
        <v>0.05</v>
      </c>
      <c r="AI1379">
        <v>402</v>
      </c>
      <c r="AJ1379">
        <v>60006</v>
      </c>
      <c r="AK1379">
        <v>1800.7</v>
      </c>
      <c r="AL1379">
        <v>0</v>
      </c>
      <c r="AM1379">
        <v>1</v>
      </c>
      <c r="AN1379">
        <v>1800.7</v>
      </c>
      <c r="AO1379">
        <v>555</v>
      </c>
    </row>
    <row r="1380" spans="1:41 16369:16379" x14ac:dyDescent="0.3">
      <c r="A1380" s="65" t="s">
        <v>24</v>
      </c>
      <c r="B1380" s="66">
        <v>2</v>
      </c>
      <c r="C1380" s="66">
        <v>10</v>
      </c>
      <c r="D1380" s="66">
        <v>0.15</v>
      </c>
      <c r="E1380" t="s">
        <v>0</v>
      </c>
      <c r="F1380">
        <v>33531.4</v>
      </c>
      <c r="G1380" s="39">
        <f t="shared" si="81"/>
        <v>-2.9822784076295232E-7</v>
      </c>
      <c r="H1380">
        <v>887.39499999999998</v>
      </c>
      <c r="I1380">
        <v>442</v>
      </c>
      <c r="J1380">
        <v>66411</v>
      </c>
      <c r="K1380" s="52">
        <v>0.75</v>
      </c>
      <c r="L1380" s="59">
        <f>IF(OR(H_24!$F1380="---",H_24!$F1380="infeas",H_24!$F1380="inf"),"---",(H_24!$F1380/M1380)-1)</f>
        <v>7.8284532988848188E-3</v>
      </c>
      <c r="M1380" s="20">
        <f>Model_dem!L1120</f>
        <v>33270.94</v>
      </c>
      <c r="N1380">
        <f>Model_dem!G1120</f>
        <v>33531.410000000003</v>
      </c>
      <c r="O1380" t="str">
        <f>IF(AND(G1380&lt;-0.01,Model_dem!F1120="Optimal"),"Cuidado","")</f>
        <v/>
      </c>
      <c r="P1380" t="str">
        <f>IF(OR(H_24!$Q1380&lt;&gt;A1380,R1380&lt;&gt;B1380,S1380&lt;&gt;C1380,T1380&lt;&gt;D1380),"Aqui", " ")</f>
        <v xml:space="preserve"> </v>
      </c>
      <c r="Q1380" t="s">
        <v>24</v>
      </c>
      <c r="R1380">
        <v>2</v>
      </c>
      <c r="S1380">
        <v>10</v>
      </c>
      <c r="T1380">
        <v>0.15</v>
      </c>
      <c r="U1380">
        <v>200</v>
      </c>
      <c r="V1380">
        <v>33531.4</v>
      </c>
      <c r="W1380">
        <v>887.39499999999998</v>
      </c>
      <c r="X1380">
        <v>171</v>
      </c>
      <c r="Y1380">
        <v>442</v>
      </c>
      <c r="Z1380">
        <v>1801.82</v>
      </c>
      <c r="AA1380">
        <v>66411</v>
      </c>
      <c r="AE1380" t="s">
        <v>20</v>
      </c>
      <c r="AF1380">
        <v>1</v>
      </c>
      <c r="AG1380">
        <v>50</v>
      </c>
      <c r="AH1380">
        <v>0.1</v>
      </c>
      <c r="AI1380">
        <v>402</v>
      </c>
      <c r="AJ1380">
        <v>60805.9</v>
      </c>
      <c r="AK1380">
        <v>1814.46</v>
      </c>
      <c r="AL1380">
        <v>0</v>
      </c>
      <c r="AM1380">
        <v>1</v>
      </c>
      <c r="AN1380">
        <v>1814.46</v>
      </c>
      <c r="AO1380">
        <v>523</v>
      </c>
    </row>
    <row r="1381" spans="1:41 16369:16379" x14ac:dyDescent="0.3">
      <c r="A1381" s="68" t="s">
        <v>24</v>
      </c>
      <c r="B1381" s="20">
        <v>2</v>
      </c>
      <c r="C1381" s="20">
        <v>10</v>
      </c>
      <c r="D1381" s="20">
        <v>0.2</v>
      </c>
      <c r="E1381" t="s">
        <v>0</v>
      </c>
      <c r="F1381">
        <v>33671.5</v>
      </c>
      <c r="G1381" s="39">
        <f t="shared" si="81"/>
        <v>1.4849375361889787E-6</v>
      </c>
      <c r="H1381">
        <v>1151.27</v>
      </c>
      <c r="I1381">
        <v>309</v>
      </c>
      <c r="J1381">
        <v>50654</v>
      </c>
      <c r="K1381" s="52">
        <v>0.96799999999999997</v>
      </c>
      <c r="L1381" s="59">
        <f>IF(OR(H_24!$F1381="---",H_24!$F1381="infeas",H_24!$F1381="inf"),"---",(H_24!$F1381/M1381)-1)</f>
        <v>1.2039335227679082E-2</v>
      </c>
      <c r="M1381" s="20">
        <f>Model_dem!L1121</f>
        <v>33270.94</v>
      </c>
      <c r="N1381">
        <f>Model_dem!G1121</f>
        <v>33671.449999999997</v>
      </c>
      <c r="O1381" t="str">
        <f>IF(AND(G1381&lt;-0.01,Model_dem!F1121="Optimal"),"Cuidado","")</f>
        <v/>
      </c>
      <c r="P1381" t="str">
        <f>IF(OR(H_24!$Q1381&lt;&gt;A1381,R1381&lt;&gt;B1381,S1381&lt;&gt;C1381,T1381&lt;&gt;D1381),"Aqui", " ")</f>
        <v xml:space="preserve"> </v>
      </c>
      <c r="Q1381" t="s">
        <v>24</v>
      </c>
      <c r="R1381">
        <v>2</v>
      </c>
      <c r="S1381">
        <v>10</v>
      </c>
      <c r="T1381">
        <v>0.2</v>
      </c>
      <c r="U1381">
        <v>200</v>
      </c>
      <c r="V1381">
        <v>33671.5</v>
      </c>
      <c r="W1381">
        <v>1151.27</v>
      </c>
      <c r="X1381">
        <v>208</v>
      </c>
      <c r="Y1381">
        <v>309</v>
      </c>
      <c r="Z1381">
        <v>1800.43</v>
      </c>
      <c r="AA1381">
        <v>50654</v>
      </c>
      <c r="AE1381" t="s">
        <v>20</v>
      </c>
      <c r="AF1381">
        <v>1</v>
      </c>
      <c r="AG1381">
        <v>50</v>
      </c>
      <c r="AH1381">
        <v>0.15</v>
      </c>
      <c r="AI1381">
        <v>402</v>
      </c>
      <c r="AJ1381">
        <v>64467.7</v>
      </c>
      <c r="AK1381">
        <v>1801.11</v>
      </c>
      <c r="AL1381">
        <v>0</v>
      </c>
      <c r="AM1381">
        <v>1</v>
      </c>
      <c r="AN1381">
        <v>1801.11</v>
      </c>
      <c r="AO1381">
        <v>245</v>
      </c>
    </row>
    <row r="1382" spans="1:41 16369:16379" x14ac:dyDescent="0.3">
      <c r="A1382" s="65" t="s">
        <v>24</v>
      </c>
      <c r="B1382" s="66">
        <v>2</v>
      </c>
      <c r="C1382" s="66">
        <v>25</v>
      </c>
      <c r="D1382" s="66">
        <v>0.05</v>
      </c>
      <c r="E1382" t="s">
        <v>0</v>
      </c>
      <c r="F1382">
        <v>33470.699999999997</v>
      </c>
      <c r="G1382" s="39">
        <f t="shared" si="81"/>
        <v>-2.987686846809425E-7</v>
      </c>
      <c r="H1382">
        <v>94.700999999999993</v>
      </c>
      <c r="I1382">
        <v>847</v>
      </c>
      <c r="J1382">
        <v>81535</v>
      </c>
      <c r="K1382" s="52">
        <v>0</v>
      </c>
      <c r="L1382" s="59">
        <f>IF(OR(H_24!$F1382="---",H_24!$F1382="infeas",H_24!$F1382="inf"),"---",(H_24!$F1382/M1382)-1)</f>
        <v>6.0040383590003188E-3</v>
      </c>
      <c r="M1382" s="20">
        <f>Model_dem!L1122</f>
        <v>33270.94</v>
      </c>
      <c r="N1382">
        <f>Model_dem!G1122</f>
        <v>33470.71</v>
      </c>
      <c r="O1382" t="str">
        <f>IF(AND(G1382&lt;-0.01,Model_dem!F1122="Optimal"),"Cuidado","")</f>
        <v/>
      </c>
      <c r="P1382" t="str">
        <f>IF(OR(H_24!$Q1382&lt;&gt;A1382,R1382&lt;&gt;B1382,S1382&lt;&gt;C1382,T1382&lt;&gt;D1382),"Aqui", " ")</f>
        <v xml:space="preserve"> </v>
      </c>
      <c r="Q1382" t="s">
        <v>24</v>
      </c>
      <c r="R1382">
        <v>2</v>
      </c>
      <c r="S1382">
        <v>25</v>
      </c>
      <c r="T1382">
        <v>0.05</v>
      </c>
      <c r="U1382">
        <v>200</v>
      </c>
      <c r="V1382">
        <v>33470.699999999997</v>
      </c>
      <c r="W1382">
        <v>94.700999999999993</v>
      </c>
      <c r="X1382">
        <v>6</v>
      </c>
      <c r="Y1382">
        <v>847</v>
      </c>
      <c r="Z1382">
        <v>1800.36</v>
      </c>
      <c r="AA1382">
        <v>81535</v>
      </c>
      <c r="AE1382" t="s">
        <v>20</v>
      </c>
      <c r="AF1382">
        <v>1</v>
      </c>
      <c r="AG1382">
        <v>50</v>
      </c>
      <c r="AH1382">
        <v>0.2</v>
      </c>
      <c r="AI1382">
        <v>402</v>
      </c>
      <c r="AJ1382">
        <v>62427.9</v>
      </c>
      <c r="AK1382">
        <v>1814.9</v>
      </c>
      <c r="AL1382">
        <v>0</v>
      </c>
      <c r="AM1382">
        <v>1</v>
      </c>
      <c r="AN1382">
        <v>1814.9</v>
      </c>
      <c r="AO1382">
        <v>325</v>
      </c>
    </row>
    <row r="1383" spans="1:41 16369:16379" x14ac:dyDescent="0.3">
      <c r="A1383" s="68" t="s">
        <v>24</v>
      </c>
      <c r="B1383" s="20">
        <v>2</v>
      </c>
      <c r="C1383" s="20">
        <v>25</v>
      </c>
      <c r="D1383" s="20">
        <v>0.1</v>
      </c>
      <c r="E1383" t="s">
        <v>0</v>
      </c>
      <c r="F1383">
        <v>33639</v>
      </c>
      <c r="G1383" s="39">
        <f t="shared" si="81"/>
        <v>5.9454834827924562E-7</v>
      </c>
      <c r="H1383">
        <v>1011.29</v>
      </c>
      <c r="I1383">
        <v>137</v>
      </c>
      <c r="J1383">
        <v>36046</v>
      </c>
      <c r="K1383" s="52">
        <v>0</v>
      </c>
      <c r="L1383" s="59">
        <f>IF(OR(H_24!$F1383="---",H_24!$F1383="infeas",H_24!$F1383="inf"),"---",(H_24!$F1383/M1383)-1)</f>
        <v>1.1062506800228578E-2</v>
      </c>
      <c r="M1383" s="20">
        <f>Model_dem!L1123</f>
        <v>33270.94</v>
      </c>
      <c r="N1383">
        <f>Model_dem!G1123</f>
        <v>33638.980000000003</v>
      </c>
      <c r="O1383" t="str">
        <f>IF(AND(G1383&lt;-0.01,Model_dem!F1123="Optimal"),"Cuidado","")</f>
        <v/>
      </c>
      <c r="P1383" t="str">
        <f>IF(OR(H_24!$Q1383&lt;&gt;A1383,R1383&lt;&gt;B1383,S1383&lt;&gt;C1383,T1383&lt;&gt;D1383),"Aqui", " ")</f>
        <v xml:space="preserve"> </v>
      </c>
      <c r="Q1383" t="s">
        <v>24</v>
      </c>
      <c r="R1383">
        <v>2</v>
      </c>
      <c r="S1383">
        <v>25</v>
      </c>
      <c r="T1383">
        <v>0.1</v>
      </c>
      <c r="U1383">
        <v>200</v>
      </c>
      <c r="V1383">
        <v>33639</v>
      </c>
      <c r="W1383">
        <v>1011.29</v>
      </c>
      <c r="X1383">
        <v>63</v>
      </c>
      <c r="Y1383">
        <v>137</v>
      </c>
      <c r="Z1383">
        <v>1800.31</v>
      </c>
      <c r="AA1383">
        <v>36046</v>
      </c>
      <c r="AE1383" t="s">
        <v>20</v>
      </c>
      <c r="AF1383">
        <v>2</v>
      </c>
      <c r="AG1383">
        <v>5</v>
      </c>
      <c r="AH1383">
        <v>0.05</v>
      </c>
      <c r="AI1383">
        <v>402</v>
      </c>
      <c r="AJ1383">
        <v>56116.5</v>
      </c>
      <c r="AK1383">
        <v>1800.01</v>
      </c>
      <c r="AL1383">
        <v>0</v>
      </c>
      <c r="AM1383">
        <v>1</v>
      </c>
      <c r="AN1383">
        <v>1800.22</v>
      </c>
      <c r="AO1383">
        <v>1624</v>
      </c>
    </row>
    <row r="1384" spans="1:41 16369:16379" x14ac:dyDescent="0.3">
      <c r="A1384" s="65" t="s">
        <v>24</v>
      </c>
      <c r="B1384" s="66">
        <v>2</v>
      </c>
      <c r="C1384" s="66">
        <v>25</v>
      </c>
      <c r="D1384" s="66">
        <v>0.15</v>
      </c>
      <c r="E1384" t="s">
        <v>0</v>
      </c>
      <c r="F1384">
        <v>33843.5</v>
      </c>
      <c r="G1384" s="39">
        <f t="shared" si="81"/>
        <v>-8.8643235498294197E-7</v>
      </c>
      <c r="H1384">
        <v>1541.13</v>
      </c>
      <c r="I1384">
        <v>140</v>
      </c>
      <c r="J1384">
        <v>27852</v>
      </c>
      <c r="K1384" s="52">
        <v>0</v>
      </c>
      <c r="L1384" s="59">
        <f>IF(OR(H_24!$F1384="---",H_24!$F1384="infeas",H_24!$F1384="inf"),"---",(H_24!$F1384/M1384)-1)</f>
        <v>1.7209011828340115E-2</v>
      </c>
      <c r="M1384" s="20">
        <f>Model_dem!L1124</f>
        <v>33270.94</v>
      </c>
      <c r="N1384">
        <f>Model_dem!G1124</f>
        <v>33843.53</v>
      </c>
      <c r="O1384" t="str">
        <f>IF(AND(G1384&lt;-0.01,Model_dem!F1124="Optimal"),"Cuidado","")</f>
        <v/>
      </c>
      <c r="P1384" t="str">
        <f>IF(OR(H_24!$Q1384&lt;&gt;A1384,R1384&lt;&gt;B1384,S1384&lt;&gt;C1384,T1384&lt;&gt;D1384),"Aqui", " ")</f>
        <v xml:space="preserve"> </v>
      </c>
      <c r="Q1384" t="s">
        <v>24</v>
      </c>
      <c r="R1384">
        <v>2</v>
      </c>
      <c r="S1384">
        <v>25</v>
      </c>
      <c r="T1384">
        <v>0.15</v>
      </c>
      <c r="U1384">
        <v>200</v>
      </c>
      <c r="V1384">
        <v>33843.5</v>
      </c>
      <c r="W1384">
        <v>1541.13</v>
      </c>
      <c r="X1384">
        <v>119</v>
      </c>
      <c r="Y1384">
        <v>140</v>
      </c>
      <c r="Z1384">
        <v>1803.07</v>
      </c>
      <c r="AA1384">
        <v>27852</v>
      </c>
      <c r="AE1384" t="s">
        <v>20</v>
      </c>
      <c r="AF1384">
        <v>2</v>
      </c>
      <c r="AG1384">
        <v>5</v>
      </c>
      <c r="AH1384">
        <v>0.1</v>
      </c>
      <c r="AI1384">
        <v>402</v>
      </c>
      <c r="AJ1384">
        <v>60817.5</v>
      </c>
      <c r="AK1384">
        <v>1801.1</v>
      </c>
      <c r="AL1384">
        <v>0</v>
      </c>
      <c r="AM1384">
        <v>1</v>
      </c>
      <c r="AN1384">
        <v>1801.2</v>
      </c>
      <c r="AO1384">
        <v>802</v>
      </c>
    </row>
    <row r="1385" spans="1:41 16369:16379" x14ac:dyDescent="0.3">
      <c r="A1385" s="68" t="s">
        <v>24</v>
      </c>
      <c r="B1385" s="20">
        <v>2</v>
      </c>
      <c r="C1385" s="20">
        <v>25</v>
      </c>
      <c r="D1385" s="20">
        <v>0.2</v>
      </c>
      <c r="E1385" t="s">
        <v>1</v>
      </c>
      <c r="F1385">
        <v>34122.699999999997</v>
      </c>
      <c r="G1385" s="39">
        <f t="shared" si="81"/>
        <v>-1.7736715527716185E-3</v>
      </c>
      <c r="H1385">
        <v>1164.1600000000001</v>
      </c>
      <c r="I1385">
        <v>44</v>
      </c>
      <c r="J1385">
        <v>15011</v>
      </c>
      <c r="K1385" s="52">
        <v>0</v>
      </c>
      <c r="L1385" s="59">
        <f>IF(OR(H_24!$F1385="---",H_24!$F1385="infeas",H_24!$F1385="inf"),"---",(H_24!$F1385/M1385)-1)</f>
        <v>2.5600719426622565E-2</v>
      </c>
      <c r="M1385" s="20">
        <f>Model_dem!L1125</f>
        <v>33270.94</v>
      </c>
      <c r="N1385">
        <f>Model_dem!G1125</f>
        <v>34183.33</v>
      </c>
      <c r="O1385" t="str">
        <f>IF(AND(G1385&lt;-0.01,Model_dem!F1125="Optimal"),"Cuidado","")</f>
        <v/>
      </c>
      <c r="P1385" t="str">
        <f>IF(OR(H_24!$Q1385&lt;&gt;A1385,R1385&lt;&gt;B1385,S1385&lt;&gt;C1385,T1385&lt;&gt;D1385),"Aqui", " ")</f>
        <v xml:space="preserve"> </v>
      </c>
      <c r="Q1385" t="s">
        <v>24</v>
      </c>
      <c r="R1385">
        <v>2</v>
      </c>
      <c r="S1385">
        <v>25</v>
      </c>
      <c r="T1385">
        <v>0.2</v>
      </c>
      <c r="U1385">
        <v>200</v>
      </c>
      <c r="V1385">
        <v>34122.699999999997</v>
      </c>
      <c r="W1385">
        <v>1164.1600000000001</v>
      </c>
      <c r="X1385">
        <v>16</v>
      </c>
      <c r="Y1385">
        <v>44</v>
      </c>
      <c r="Z1385">
        <v>1807.62</v>
      </c>
      <c r="AA1385">
        <v>15011</v>
      </c>
      <c r="AE1385" t="s">
        <v>20</v>
      </c>
      <c r="AF1385">
        <v>2</v>
      </c>
      <c r="AG1385">
        <v>5</v>
      </c>
      <c r="AH1385">
        <v>0.15</v>
      </c>
      <c r="AI1385">
        <v>402</v>
      </c>
      <c r="AJ1385">
        <v>60224.4</v>
      </c>
      <c r="AK1385">
        <v>1800.91</v>
      </c>
      <c r="AL1385">
        <v>0</v>
      </c>
      <c r="AM1385">
        <v>1</v>
      </c>
      <c r="AN1385">
        <v>1800.91</v>
      </c>
      <c r="AO1385">
        <v>1088</v>
      </c>
    </row>
    <row r="1386" spans="1:41 16369:16379" x14ac:dyDescent="0.3">
      <c r="A1386" s="65" t="s">
        <v>24</v>
      </c>
      <c r="B1386" s="66">
        <v>2</v>
      </c>
      <c r="C1386" s="66">
        <v>50</v>
      </c>
      <c r="D1386" s="66">
        <v>0.05</v>
      </c>
      <c r="E1386" t="s">
        <v>0</v>
      </c>
      <c r="F1386">
        <v>33480.6</v>
      </c>
      <c r="G1386" s="39">
        <f t="shared" si="81"/>
        <v>0</v>
      </c>
      <c r="H1386">
        <v>102.70399999999999</v>
      </c>
      <c r="I1386">
        <v>649</v>
      </c>
      <c r="J1386">
        <v>95685</v>
      </c>
      <c r="K1386" s="52">
        <v>0</v>
      </c>
      <c r="L1386" s="59">
        <f>IF(OR(H_24!$F1386="---",H_24!$F1386="infeas",H_24!$F1386="inf"),"---",(H_24!$F1386/M1386)-1)</f>
        <v>6.3015953261313928E-3</v>
      </c>
      <c r="M1386" s="20">
        <f>Model_dem!L1126</f>
        <v>33270.94</v>
      </c>
      <c r="N1386">
        <f>Model_dem!G1126</f>
        <v>33480.6</v>
      </c>
      <c r="O1386" t="str">
        <f>IF(AND(G1386&lt;-0.01,Model_dem!F1126="Optimal"),"Cuidado","")</f>
        <v/>
      </c>
      <c r="P1386" t="str">
        <f>IF(OR(H_24!$Q1386&lt;&gt;A1386,R1386&lt;&gt;B1386,S1386&lt;&gt;C1386,T1386&lt;&gt;D1386),"Aqui", " ")</f>
        <v xml:space="preserve"> </v>
      </c>
      <c r="Q1386" t="s">
        <v>24</v>
      </c>
      <c r="R1386">
        <v>2</v>
      </c>
      <c r="S1386">
        <v>50</v>
      </c>
      <c r="T1386">
        <v>0.05</v>
      </c>
      <c r="U1386">
        <v>200</v>
      </c>
      <c r="V1386">
        <v>33480.6</v>
      </c>
      <c r="W1386">
        <v>102.70399999999999</v>
      </c>
      <c r="X1386">
        <v>7</v>
      </c>
      <c r="Y1386">
        <v>649</v>
      </c>
      <c r="Z1386">
        <v>1800.44</v>
      </c>
      <c r="AA1386">
        <v>95685</v>
      </c>
      <c r="AE1386" t="s">
        <v>20</v>
      </c>
      <c r="AF1386">
        <v>2</v>
      </c>
      <c r="AG1386">
        <v>5</v>
      </c>
      <c r="AH1386">
        <v>0.2</v>
      </c>
      <c r="AI1386">
        <v>402</v>
      </c>
      <c r="AJ1386">
        <v>56108.6</v>
      </c>
      <c r="AK1386">
        <v>1800.3</v>
      </c>
      <c r="AL1386">
        <v>0</v>
      </c>
      <c r="AM1386">
        <v>1</v>
      </c>
      <c r="AN1386">
        <v>1800.3</v>
      </c>
      <c r="AO1386">
        <v>1295</v>
      </c>
    </row>
    <row r="1387" spans="1:41 16369:16379" x14ac:dyDescent="0.3">
      <c r="A1387" s="68" t="s">
        <v>24</v>
      </c>
      <c r="B1387" s="20">
        <v>2</v>
      </c>
      <c r="C1387" s="20">
        <v>50</v>
      </c>
      <c r="D1387" s="20">
        <v>0.1</v>
      </c>
      <c r="E1387" t="s">
        <v>1</v>
      </c>
      <c r="F1387">
        <v>33639</v>
      </c>
      <c r="G1387" s="39">
        <f t="shared" si="81"/>
        <v>-1.0245445231413426E-3</v>
      </c>
      <c r="H1387">
        <v>780.72</v>
      </c>
      <c r="I1387">
        <v>111</v>
      </c>
      <c r="J1387">
        <v>34405</v>
      </c>
      <c r="K1387" s="52">
        <v>0</v>
      </c>
      <c r="L1387" s="59">
        <f>IF(OR(H_24!$F1387="---",H_24!$F1387="infeas",H_24!$F1387="inf"),"---",(H_24!$F1387/M1387)-1)</f>
        <v>1.1062506800228578E-2</v>
      </c>
      <c r="M1387" s="20">
        <f>Model_dem!L1127</f>
        <v>33270.94</v>
      </c>
      <c r="N1387">
        <f>Model_dem!G1127</f>
        <v>33673.5</v>
      </c>
      <c r="O1387" t="str">
        <f>IF(AND(G1387&lt;-0.01,Model_dem!F1127="Optimal"),"Cuidado","")</f>
        <v/>
      </c>
      <c r="P1387" t="str">
        <f>IF(OR(H_24!$Q1387&lt;&gt;A1387,R1387&lt;&gt;B1387,S1387&lt;&gt;C1387,T1387&lt;&gt;D1387),"Aqui", " ")</f>
        <v xml:space="preserve"> </v>
      </c>
      <c r="Q1387" t="s">
        <v>24</v>
      </c>
      <c r="R1387">
        <v>2</v>
      </c>
      <c r="S1387">
        <v>50</v>
      </c>
      <c r="T1387">
        <v>0.1</v>
      </c>
      <c r="U1387">
        <v>200</v>
      </c>
      <c r="V1387">
        <v>33639</v>
      </c>
      <c r="W1387">
        <v>780.72</v>
      </c>
      <c r="X1387">
        <v>45</v>
      </c>
      <c r="Y1387">
        <v>111</v>
      </c>
      <c r="Z1387">
        <v>1800.3</v>
      </c>
      <c r="AA1387">
        <v>34405</v>
      </c>
      <c r="AE1387" t="s">
        <v>20</v>
      </c>
      <c r="AF1387">
        <v>2</v>
      </c>
      <c r="AG1387">
        <v>10</v>
      </c>
      <c r="AH1387">
        <v>0.05</v>
      </c>
      <c r="AI1387">
        <v>402</v>
      </c>
      <c r="AJ1387">
        <v>58466.6</v>
      </c>
      <c r="AK1387">
        <v>1800.92</v>
      </c>
      <c r="AL1387">
        <v>0</v>
      </c>
      <c r="AM1387">
        <v>1</v>
      </c>
      <c r="AN1387">
        <v>1800.92</v>
      </c>
      <c r="AO1387">
        <v>825</v>
      </c>
    </row>
    <row r="1388" spans="1:41 16369:16379" x14ac:dyDescent="0.3">
      <c r="A1388" s="65" t="s">
        <v>24</v>
      </c>
      <c r="B1388" s="66">
        <v>2</v>
      </c>
      <c r="C1388" s="66">
        <v>50</v>
      </c>
      <c r="D1388" s="66">
        <v>0.15</v>
      </c>
      <c r="E1388" t="s">
        <v>1</v>
      </c>
      <c r="F1388">
        <v>33861</v>
      </c>
      <c r="G1388" s="39">
        <f t="shared" si="81"/>
        <v>-0.16875168159563547</v>
      </c>
      <c r="H1388">
        <v>1291.54</v>
      </c>
      <c r="I1388">
        <v>123</v>
      </c>
      <c r="J1388">
        <v>24517</v>
      </c>
      <c r="K1388" s="52">
        <v>0</v>
      </c>
      <c r="L1388" s="59">
        <f>IF(OR(H_24!$F1388="---",H_24!$F1388="infeas",H_24!$F1388="inf"),"---",(H_24!$F1388/M1388)-1)</f>
        <v>1.773499636619813E-2</v>
      </c>
      <c r="M1388" s="20">
        <f>Model_dem!L1128</f>
        <v>33270.94</v>
      </c>
      <c r="N1388">
        <f>Model_dem!G1128</f>
        <v>40735.120000000003</v>
      </c>
      <c r="O1388" t="str">
        <f>IF(AND(G1388&lt;-0.01,Model_dem!F1128="Optimal"),"Cuidado","")</f>
        <v/>
      </c>
      <c r="P1388" t="str">
        <f>IF(OR(H_24!$Q1388&lt;&gt;A1388,R1388&lt;&gt;B1388,S1388&lt;&gt;C1388,T1388&lt;&gt;D1388),"Aqui", " ")</f>
        <v xml:space="preserve"> </v>
      </c>
      <c r="Q1388" t="s">
        <v>24</v>
      </c>
      <c r="R1388">
        <v>2</v>
      </c>
      <c r="S1388">
        <v>50</v>
      </c>
      <c r="T1388">
        <v>0.15</v>
      </c>
      <c r="U1388">
        <v>200</v>
      </c>
      <c r="V1388">
        <v>33861</v>
      </c>
      <c r="W1388">
        <v>1291.54</v>
      </c>
      <c r="X1388">
        <v>93</v>
      </c>
      <c r="Y1388">
        <v>123</v>
      </c>
      <c r="Z1388">
        <v>1801.51</v>
      </c>
      <c r="AA1388">
        <v>24517</v>
      </c>
      <c r="AE1388" t="s">
        <v>20</v>
      </c>
      <c r="AF1388">
        <v>2</v>
      </c>
      <c r="AG1388">
        <v>10</v>
      </c>
      <c r="AH1388">
        <v>0.1</v>
      </c>
      <c r="AI1388">
        <v>402</v>
      </c>
      <c r="AJ1388">
        <v>57816.7</v>
      </c>
      <c r="AK1388">
        <v>1801.64</v>
      </c>
      <c r="AL1388">
        <v>0</v>
      </c>
      <c r="AM1388">
        <v>1</v>
      </c>
      <c r="AN1388">
        <v>1802.13</v>
      </c>
      <c r="AO1388">
        <v>824</v>
      </c>
    </row>
    <row r="1389" spans="1:41 16369:16379" x14ac:dyDescent="0.3">
      <c r="A1389" s="68" t="s">
        <v>24</v>
      </c>
      <c r="B1389" s="20">
        <v>2</v>
      </c>
      <c r="C1389" s="20">
        <v>50</v>
      </c>
      <c r="D1389" s="20">
        <v>0.2</v>
      </c>
      <c r="E1389" t="s">
        <v>0</v>
      </c>
      <c r="F1389">
        <v>34122.699999999997</v>
      </c>
      <c r="G1389" s="39">
        <f t="shared" si="81"/>
        <v>8.7918090814217784E-7</v>
      </c>
      <c r="H1389">
        <v>461.60399999999998</v>
      </c>
      <c r="I1389">
        <v>88</v>
      </c>
      <c r="J1389">
        <v>24962</v>
      </c>
      <c r="K1389" s="52">
        <v>0</v>
      </c>
      <c r="L1389" s="59">
        <f>IF(OR(H_24!$F1389="---",H_24!$F1389="infeas",H_24!$F1389="inf"),"---",(H_24!$F1389/M1389)-1)</f>
        <v>2.5600719426622565E-2</v>
      </c>
      <c r="M1389" s="20">
        <f>Model_dem!L1129</f>
        <v>33270.94</v>
      </c>
      <c r="N1389">
        <f>Model_dem!G1129</f>
        <v>34122.67</v>
      </c>
      <c r="O1389" t="str">
        <f>IF(AND(G1389&lt;-0.01,Model_dem!F1129="Optimal"),"Cuidado","")</f>
        <v/>
      </c>
      <c r="P1389" t="str">
        <f>IF(OR(H_24!$Q1389&lt;&gt;A1389,R1389&lt;&gt;B1389,S1389&lt;&gt;C1389,T1389&lt;&gt;D1389),"Aqui", " ")</f>
        <v xml:space="preserve"> </v>
      </c>
      <c r="Q1389" t="s">
        <v>24</v>
      </c>
      <c r="R1389">
        <v>2</v>
      </c>
      <c r="S1389">
        <v>50</v>
      </c>
      <c r="T1389">
        <v>0.2</v>
      </c>
      <c r="U1389">
        <v>200</v>
      </c>
      <c r="V1389">
        <v>34122.699999999997</v>
      </c>
      <c r="W1389">
        <v>461.60399999999998</v>
      </c>
      <c r="X1389">
        <v>11</v>
      </c>
      <c r="Y1389">
        <v>88</v>
      </c>
      <c r="Z1389">
        <v>1809.95</v>
      </c>
      <c r="AA1389">
        <v>24962</v>
      </c>
      <c r="AE1389" t="s">
        <v>20</v>
      </c>
      <c r="AF1389">
        <v>2</v>
      </c>
      <c r="AG1389">
        <v>10</v>
      </c>
      <c r="AH1389">
        <v>0.15</v>
      </c>
      <c r="AI1389">
        <v>402</v>
      </c>
      <c r="AJ1389">
        <v>62609.7</v>
      </c>
      <c r="AK1389">
        <v>1806.79</v>
      </c>
      <c r="AL1389">
        <v>0</v>
      </c>
      <c r="AM1389">
        <v>1</v>
      </c>
      <c r="AN1389">
        <v>1806.79</v>
      </c>
      <c r="AO1389">
        <v>102</v>
      </c>
    </row>
    <row r="1390" spans="1:41 16369:16379" x14ac:dyDescent="0.3">
      <c r="A1390" s="65" t="s">
        <v>24</v>
      </c>
      <c r="B1390" s="66">
        <v>3</v>
      </c>
      <c r="C1390" s="66">
        <v>0</v>
      </c>
      <c r="D1390" s="66">
        <v>0.05</v>
      </c>
      <c r="E1390" t="s">
        <v>0</v>
      </c>
      <c r="F1390">
        <v>33639</v>
      </c>
      <c r="G1390" s="39">
        <f t="shared" si="81"/>
        <v>5.9454834827924562E-7</v>
      </c>
      <c r="H1390">
        <v>685.88400000000001</v>
      </c>
      <c r="I1390">
        <v>576</v>
      </c>
      <c r="J1390">
        <v>135059</v>
      </c>
      <c r="K1390" s="52">
        <v>0</v>
      </c>
      <c r="L1390" s="59">
        <f>IF(OR(H_24!$F1390="---",H_24!$F1390="infeas",H_24!$F1390="inf"),"---",(H_24!$F1390/M1390)-1)</f>
        <v>1.1062506800228578E-2</v>
      </c>
      <c r="M1390" s="20">
        <f>Model_dem!L1130</f>
        <v>33270.94</v>
      </c>
      <c r="N1390">
        <f>Model_dem!G1130</f>
        <v>33638.980000000003</v>
      </c>
      <c r="O1390" t="str">
        <f>IF(AND(G1390&lt;-0.01,Model_dem!F1130="Optimal"),"Cuidado","")</f>
        <v/>
      </c>
      <c r="P1390" t="str">
        <f>IF(OR(H_24!$Q1390&lt;&gt;A1390,R1390&lt;&gt;B1390,S1390&lt;&gt;C1390,T1390&lt;&gt;D1390),"Aqui", " ")</f>
        <v xml:space="preserve"> </v>
      </c>
      <c r="Q1390" t="s">
        <v>24</v>
      </c>
      <c r="R1390">
        <v>3</v>
      </c>
      <c r="S1390">
        <v>0</v>
      </c>
      <c r="T1390">
        <v>0.05</v>
      </c>
      <c r="U1390">
        <v>200</v>
      </c>
      <c r="V1390">
        <v>33639</v>
      </c>
      <c r="W1390">
        <v>685.88400000000001</v>
      </c>
      <c r="X1390">
        <v>187</v>
      </c>
      <c r="Y1390">
        <v>576</v>
      </c>
      <c r="Z1390">
        <v>1800.08</v>
      </c>
      <c r="AA1390">
        <v>135059</v>
      </c>
      <c r="AE1390" t="s">
        <v>20</v>
      </c>
      <c r="AF1390">
        <v>2</v>
      </c>
      <c r="AG1390">
        <v>10</v>
      </c>
      <c r="AH1390">
        <v>0.2</v>
      </c>
      <c r="AI1390">
        <v>402</v>
      </c>
      <c r="AJ1390">
        <v>68519.399999999994</v>
      </c>
      <c r="AK1390">
        <v>1806.97</v>
      </c>
      <c r="AL1390">
        <v>0</v>
      </c>
      <c r="AM1390">
        <v>1</v>
      </c>
      <c r="AN1390">
        <v>1807.05</v>
      </c>
      <c r="AO1390">
        <v>62</v>
      </c>
      <c r="XEO1390" t="s">
        <v>519</v>
      </c>
      <c r="XEP1390">
        <v>1</v>
      </c>
      <c r="XEQ1390">
        <v>5</v>
      </c>
      <c r="XER1390">
        <v>0.05</v>
      </c>
      <c r="XES1390">
        <v>50</v>
      </c>
      <c r="XET1390">
        <v>672</v>
      </c>
      <c r="XEU1390">
        <v>1.6129899999999999</v>
      </c>
      <c r="XEV1390">
        <v>0</v>
      </c>
      <c r="XEW1390">
        <v>364416</v>
      </c>
      <c r="XEX1390">
        <v>1800</v>
      </c>
      <c r="XEY1390">
        <v>69742</v>
      </c>
    </row>
    <row r="1391" spans="1:41 16369:16379" x14ac:dyDescent="0.3">
      <c r="A1391" s="68" t="s">
        <v>24</v>
      </c>
      <c r="B1391" s="20">
        <v>3</v>
      </c>
      <c r="C1391" s="20">
        <v>0</v>
      </c>
      <c r="D1391" s="20">
        <v>0.1</v>
      </c>
      <c r="E1391" t="s">
        <v>1</v>
      </c>
      <c r="F1391">
        <v>34122.699999999997</v>
      </c>
      <c r="G1391" s="39">
        <f t="shared" si="81"/>
        <v>8.7918090814217784E-7</v>
      </c>
      <c r="H1391">
        <v>641.64300000000003</v>
      </c>
      <c r="I1391">
        <v>236</v>
      </c>
      <c r="J1391">
        <v>58827</v>
      </c>
      <c r="K1391" s="52">
        <v>0</v>
      </c>
      <c r="L1391" s="59">
        <f>IF(OR(H_24!$F1391="---",H_24!$F1391="infeas",H_24!$F1391="inf"),"---",(H_24!$F1391/M1391)-1)</f>
        <v>2.5600719426622565E-2</v>
      </c>
      <c r="M1391" s="20">
        <f>Model_dem!L1131</f>
        <v>33270.94</v>
      </c>
      <c r="N1391">
        <f>Model_dem!G1131</f>
        <v>34122.67</v>
      </c>
      <c r="O1391" t="str">
        <f>IF(AND(G1391&lt;-0.01,Model_dem!F1131="Optimal"),"Cuidado","")</f>
        <v/>
      </c>
      <c r="P1391" t="str">
        <f>IF(OR(H_24!$Q1391&lt;&gt;A1391,R1391&lt;&gt;B1391,S1391&lt;&gt;C1391,T1391&lt;&gt;D1391),"Aqui", " ")</f>
        <v xml:space="preserve"> </v>
      </c>
      <c r="Q1391" t="s">
        <v>24</v>
      </c>
      <c r="R1391">
        <v>3</v>
      </c>
      <c r="S1391">
        <v>0</v>
      </c>
      <c r="T1391">
        <v>0.1</v>
      </c>
      <c r="U1391">
        <v>200</v>
      </c>
      <c r="V1391">
        <v>34122.699999999997</v>
      </c>
      <c r="W1391">
        <v>641.64300000000003</v>
      </c>
      <c r="X1391">
        <v>55</v>
      </c>
      <c r="Y1391">
        <v>236</v>
      </c>
      <c r="Z1391">
        <v>1802.5</v>
      </c>
      <c r="AA1391">
        <v>58827</v>
      </c>
      <c r="AE1391" t="s">
        <v>20</v>
      </c>
      <c r="AF1391">
        <v>2</v>
      </c>
      <c r="AG1391">
        <v>25</v>
      </c>
      <c r="AH1391">
        <v>0.05</v>
      </c>
      <c r="AI1391">
        <v>402</v>
      </c>
      <c r="AJ1391">
        <v>59224.2</v>
      </c>
      <c r="AK1391">
        <v>1800.48</v>
      </c>
      <c r="AL1391">
        <v>0</v>
      </c>
      <c r="AM1391">
        <v>1</v>
      </c>
      <c r="AN1391">
        <v>1800.51</v>
      </c>
      <c r="AO1391">
        <v>1461</v>
      </c>
      <c r="XEO1391" t="s">
        <v>519</v>
      </c>
      <c r="XEP1391">
        <v>1</v>
      </c>
      <c r="XEQ1391">
        <v>5</v>
      </c>
      <c r="XER1391">
        <v>0.1</v>
      </c>
      <c r="XES1391">
        <v>50</v>
      </c>
      <c r="XET1391">
        <v>672</v>
      </c>
      <c r="XEU1391">
        <v>1.53996</v>
      </c>
      <c r="XEV1391">
        <v>1</v>
      </c>
      <c r="XEW1391">
        <v>639363</v>
      </c>
      <c r="XEX1391">
        <v>1800</v>
      </c>
      <c r="XEY1391">
        <v>76600</v>
      </c>
    </row>
    <row r="1392" spans="1:41 16369:16379" x14ac:dyDescent="0.3">
      <c r="A1392" s="65" t="s">
        <v>24</v>
      </c>
      <c r="B1392" s="66">
        <v>3</v>
      </c>
      <c r="C1392" s="66">
        <v>0</v>
      </c>
      <c r="D1392" s="66">
        <v>0.15</v>
      </c>
      <c r="E1392" t="s">
        <v>4</v>
      </c>
      <c r="F1392" t="s">
        <v>511</v>
      </c>
      <c r="G1392" s="39" t="str">
        <f t="shared" si="81"/>
        <v>---</v>
      </c>
      <c r="H1392" t="s">
        <v>511</v>
      </c>
      <c r="I1392" t="s">
        <v>511</v>
      </c>
      <c r="L1392" s="59" t="str">
        <f>IF(OR(H_24!$F1392="---",H_24!$F1392="infeas",H_24!$F1392="inf"),"---",(H_24!$F1392/M1392)-1)</f>
        <v>---</v>
      </c>
      <c r="M1392" s="20">
        <f>Model_dem!L1132</f>
        <v>33270.94</v>
      </c>
      <c r="N1392" t="str">
        <f>Model_dem!G1132</f>
        <v>---</v>
      </c>
      <c r="O1392" t="str">
        <f>IF(AND(G1392&lt;-0.01,Model_dem!F1132="Optimal"),"Cuidado","")</f>
        <v/>
      </c>
      <c r="P1392" t="str">
        <f>IF(OR(H_24!$Q1392&lt;&gt;A1392,R1392&lt;&gt;B1392,S1392&lt;&gt;C1392,T1392&lt;&gt;D1392),"Aqui", " ")</f>
        <v xml:space="preserve"> </v>
      </c>
      <c r="Q1392" t="s">
        <v>24</v>
      </c>
      <c r="R1392">
        <v>3</v>
      </c>
      <c r="S1392">
        <v>0</v>
      </c>
      <c r="T1392">
        <v>0.15</v>
      </c>
      <c r="U1392">
        <v>200</v>
      </c>
      <c r="V1392" t="s">
        <v>511</v>
      </c>
      <c r="W1392" t="s">
        <v>511</v>
      </c>
      <c r="X1392" t="s">
        <v>511</v>
      </c>
      <c r="Y1392" t="s">
        <v>511</v>
      </c>
      <c r="Z1392" t="s">
        <v>511</v>
      </c>
      <c r="AE1392" t="s">
        <v>20</v>
      </c>
      <c r="AF1392">
        <v>2</v>
      </c>
      <c r="AG1392">
        <v>25</v>
      </c>
      <c r="AH1392">
        <v>0.1</v>
      </c>
      <c r="AI1392">
        <v>402</v>
      </c>
      <c r="AJ1392">
        <v>76720.800000000003</v>
      </c>
      <c r="AK1392">
        <v>1800.52</v>
      </c>
      <c r="AL1392">
        <v>0</v>
      </c>
      <c r="AM1392">
        <v>1</v>
      </c>
      <c r="AN1392">
        <v>1800.52</v>
      </c>
      <c r="AO1392">
        <v>92</v>
      </c>
      <c r="XEO1392" t="s">
        <v>519</v>
      </c>
      <c r="XEP1392">
        <v>1</v>
      </c>
      <c r="XEQ1392">
        <v>5</v>
      </c>
      <c r="XER1392">
        <v>0.15</v>
      </c>
      <c r="XES1392">
        <v>50</v>
      </c>
      <c r="XET1392">
        <v>672</v>
      </c>
      <c r="XEU1392">
        <v>4.2611100000000004</v>
      </c>
      <c r="XEV1392">
        <v>9</v>
      </c>
      <c r="XEW1392">
        <v>615620</v>
      </c>
      <c r="XEX1392">
        <v>1800.01</v>
      </c>
      <c r="XEY1392">
        <v>77451</v>
      </c>
    </row>
    <row r="1393" spans="1:41 16369:16379" x14ac:dyDescent="0.3">
      <c r="A1393" s="68" t="s">
        <v>24</v>
      </c>
      <c r="B1393" s="20">
        <v>3</v>
      </c>
      <c r="C1393" s="20">
        <v>0</v>
      </c>
      <c r="D1393" s="20">
        <v>0.2</v>
      </c>
      <c r="E1393" t="s">
        <v>4</v>
      </c>
      <c r="F1393" t="s">
        <v>511</v>
      </c>
      <c r="G1393" s="39" t="str">
        <f t="shared" si="81"/>
        <v>---</v>
      </c>
      <c r="H1393" t="s">
        <v>511</v>
      </c>
      <c r="I1393" t="s">
        <v>511</v>
      </c>
      <c r="L1393" s="59" t="str">
        <f>IF(OR(H_24!$F1393="---",H_24!$F1393="infeas",H_24!$F1393="inf"),"---",(H_24!$F1393/M1393)-1)</f>
        <v>---</v>
      </c>
      <c r="M1393" s="20">
        <f>Model_dem!L1133</f>
        <v>33270.94</v>
      </c>
      <c r="N1393" t="str">
        <f>Model_dem!G1133</f>
        <v>---</v>
      </c>
      <c r="O1393" t="str">
        <f>IF(AND(G1393&lt;-0.01,Model_dem!F1133="Optimal"),"Cuidado","")</f>
        <v/>
      </c>
      <c r="P1393" t="str">
        <f>IF(OR(H_24!$Q1393&lt;&gt;A1393,R1393&lt;&gt;B1393,S1393&lt;&gt;C1393,T1393&lt;&gt;D1393),"Aqui", " ")</f>
        <v xml:space="preserve"> </v>
      </c>
      <c r="Q1393" t="s">
        <v>24</v>
      </c>
      <c r="R1393">
        <v>3</v>
      </c>
      <c r="S1393">
        <v>0</v>
      </c>
      <c r="T1393">
        <v>0.2</v>
      </c>
      <c r="U1393">
        <v>200</v>
      </c>
      <c r="V1393" t="s">
        <v>511</v>
      </c>
      <c r="W1393" t="s">
        <v>511</v>
      </c>
      <c r="X1393" t="s">
        <v>511</v>
      </c>
      <c r="Y1393" t="s">
        <v>511</v>
      </c>
      <c r="Z1393" t="s">
        <v>511</v>
      </c>
      <c r="AE1393" t="s">
        <v>20</v>
      </c>
      <c r="AF1393">
        <v>2</v>
      </c>
      <c r="AG1393">
        <v>25</v>
      </c>
      <c r="AH1393">
        <v>0.15</v>
      </c>
      <c r="AI1393">
        <v>402</v>
      </c>
      <c r="AJ1393">
        <v>75752.2</v>
      </c>
      <c r="AK1393">
        <v>1809.37</v>
      </c>
      <c r="AL1393">
        <v>0</v>
      </c>
      <c r="AM1393">
        <v>1</v>
      </c>
      <c r="AN1393">
        <v>1809.37</v>
      </c>
      <c r="AO1393">
        <v>84</v>
      </c>
      <c r="XEO1393" t="s">
        <v>519</v>
      </c>
      <c r="XEP1393">
        <v>1</v>
      </c>
      <c r="XEQ1393">
        <v>5</v>
      </c>
      <c r="XER1393">
        <v>0.2</v>
      </c>
      <c r="XES1393">
        <v>50</v>
      </c>
      <c r="XET1393">
        <v>675</v>
      </c>
      <c r="XEU1393">
        <v>1.3233600000000001</v>
      </c>
      <c r="XEV1393">
        <v>0</v>
      </c>
      <c r="XEW1393">
        <v>567121</v>
      </c>
      <c r="XEX1393">
        <v>1800</v>
      </c>
      <c r="XEY1393">
        <v>78332</v>
      </c>
    </row>
    <row r="1394" spans="1:41 16369:16379" x14ac:dyDescent="0.3">
      <c r="A1394" s="65" t="s">
        <v>24</v>
      </c>
      <c r="B1394" s="66">
        <v>3</v>
      </c>
      <c r="C1394" s="66">
        <v>10</v>
      </c>
      <c r="D1394" s="66">
        <v>0.05</v>
      </c>
      <c r="E1394" t="s">
        <v>0</v>
      </c>
      <c r="F1394">
        <v>33639</v>
      </c>
      <c r="G1394" s="39">
        <f t="shared" si="81"/>
        <v>5.9454834827924562E-7</v>
      </c>
      <c r="H1394">
        <v>95.077600000000004</v>
      </c>
      <c r="I1394">
        <v>475</v>
      </c>
      <c r="J1394">
        <v>106457</v>
      </c>
      <c r="K1394" s="52">
        <v>0</v>
      </c>
      <c r="L1394" s="59">
        <f>IF(OR(H_24!$F1394="---",H_24!$F1394="infeas",H_24!$F1394="inf"),"---",(H_24!$F1394/M1394)-1)</f>
        <v>1.1062506800228578E-2</v>
      </c>
      <c r="M1394" s="20">
        <f>Model_dem!L1134</f>
        <v>33270.94</v>
      </c>
      <c r="N1394">
        <f>Model_dem!G1134</f>
        <v>33638.980000000003</v>
      </c>
      <c r="O1394" t="str">
        <f>IF(AND(G1394&lt;-0.01,Model_dem!F1134="Optimal"),"Cuidado","")</f>
        <v/>
      </c>
      <c r="P1394" t="str">
        <f>IF(OR(H_24!$Q1394&lt;&gt;A1394,R1394&lt;&gt;B1394,S1394&lt;&gt;C1394,T1394&lt;&gt;D1394),"Aqui", " ")</f>
        <v xml:space="preserve"> </v>
      </c>
      <c r="Q1394" t="s">
        <v>24</v>
      </c>
      <c r="R1394">
        <v>3</v>
      </c>
      <c r="S1394">
        <v>10</v>
      </c>
      <c r="T1394">
        <v>0.05</v>
      </c>
      <c r="U1394">
        <v>200</v>
      </c>
      <c r="V1394">
        <v>33639</v>
      </c>
      <c r="W1394">
        <v>95.077600000000004</v>
      </c>
      <c r="X1394">
        <v>3</v>
      </c>
      <c r="Y1394">
        <v>475</v>
      </c>
      <c r="Z1394">
        <v>1800.22</v>
      </c>
      <c r="AA1394">
        <v>106457</v>
      </c>
      <c r="AE1394" t="s">
        <v>20</v>
      </c>
      <c r="AF1394">
        <v>2</v>
      </c>
      <c r="AG1394">
        <v>25</v>
      </c>
      <c r="AH1394">
        <v>0.2</v>
      </c>
      <c r="AI1394">
        <v>402</v>
      </c>
      <c r="AJ1394">
        <v>61606.2</v>
      </c>
      <c r="AK1394">
        <v>1803.62</v>
      </c>
      <c r="AL1394">
        <v>0</v>
      </c>
      <c r="AM1394">
        <v>1</v>
      </c>
      <c r="AN1394">
        <v>1803.62</v>
      </c>
      <c r="AO1394">
        <v>298</v>
      </c>
      <c r="XEO1394" t="s">
        <v>519</v>
      </c>
      <c r="XEP1394">
        <v>1</v>
      </c>
      <c r="XEQ1394">
        <v>10</v>
      </c>
      <c r="XER1394">
        <v>0.05</v>
      </c>
      <c r="XES1394">
        <v>50</v>
      </c>
      <c r="XET1394">
        <v>672</v>
      </c>
      <c r="XEU1394">
        <v>2.2048899999999998</v>
      </c>
      <c r="XEV1394">
        <v>4</v>
      </c>
      <c r="XEW1394">
        <v>407000</v>
      </c>
      <c r="XEX1394">
        <v>1800</v>
      </c>
      <c r="XEY1394">
        <v>74574</v>
      </c>
    </row>
    <row r="1395" spans="1:41 16369:16379" x14ac:dyDescent="0.3">
      <c r="A1395" s="68" t="s">
        <v>24</v>
      </c>
      <c r="B1395" s="20">
        <v>3</v>
      </c>
      <c r="C1395" s="20">
        <v>10</v>
      </c>
      <c r="D1395" s="20">
        <v>0.1</v>
      </c>
      <c r="E1395" t="s">
        <v>0</v>
      </c>
      <c r="F1395">
        <v>34122.699999999997</v>
      </c>
      <c r="G1395" s="39">
        <f t="shared" si="81"/>
        <v>8.7918090814217784E-7</v>
      </c>
      <c r="H1395">
        <v>141.446</v>
      </c>
      <c r="I1395">
        <v>350</v>
      </c>
      <c r="J1395">
        <v>60015</v>
      </c>
      <c r="K1395" s="52">
        <v>0</v>
      </c>
      <c r="L1395" s="59">
        <f>IF(OR(H_24!$F1395="---",H_24!$F1395="infeas",H_24!$F1395="inf"),"---",(H_24!$F1395/M1395)-1)</f>
        <v>2.5600719426622565E-2</v>
      </c>
      <c r="M1395" s="20">
        <f>Model_dem!L1135</f>
        <v>33270.94</v>
      </c>
      <c r="N1395">
        <f>Model_dem!G1135</f>
        <v>34122.67</v>
      </c>
      <c r="O1395" t="str">
        <f>IF(AND(G1395&lt;-0.01,Model_dem!F1135="Optimal"),"Cuidado","")</f>
        <v/>
      </c>
      <c r="P1395" t="str">
        <f>IF(OR(H_24!$Q1395&lt;&gt;A1395,R1395&lt;&gt;B1395,S1395&lt;&gt;C1395,T1395&lt;&gt;D1395),"Aqui", " ")</f>
        <v xml:space="preserve"> </v>
      </c>
      <c r="Q1395" t="s">
        <v>24</v>
      </c>
      <c r="R1395">
        <v>3</v>
      </c>
      <c r="S1395">
        <v>10</v>
      </c>
      <c r="T1395">
        <v>0.1</v>
      </c>
      <c r="U1395">
        <v>200</v>
      </c>
      <c r="V1395">
        <v>34122.699999999997</v>
      </c>
      <c r="W1395">
        <v>141.446</v>
      </c>
      <c r="X1395">
        <v>10</v>
      </c>
      <c r="Y1395">
        <v>350</v>
      </c>
      <c r="Z1395">
        <v>1800.09</v>
      </c>
      <c r="AA1395">
        <v>60015</v>
      </c>
      <c r="AE1395" t="s">
        <v>20</v>
      </c>
      <c r="AF1395">
        <v>2</v>
      </c>
      <c r="AG1395">
        <v>50</v>
      </c>
      <c r="AH1395">
        <v>0.05</v>
      </c>
      <c r="AI1395">
        <v>402</v>
      </c>
      <c r="AJ1395">
        <v>56433.9</v>
      </c>
      <c r="AK1395">
        <v>1800.6</v>
      </c>
      <c r="AL1395">
        <v>0</v>
      </c>
      <c r="AM1395">
        <v>1</v>
      </c>
      <c r="AN1395">
        <v>1800.78</v>
      </c>
      <c r="AO1395">
        <v>1308</v>
      </c>
      <c r="XEO1395" t="s">
        <v>519</v>
      </c>
      <c r="XEP1395">
        <v>1</v>
      </c>
      <c r="XEQ1395">
        <v>10</v>
      </c>
      <c r="XER1395">
        <v>0.1</v>
      </c>
      <c r="XES1395">
        <v>50</v>
      </c>
      <c r="XET1395">
        <v>672</v>
      </c>
      <c r="XEU1395">
        <v>1.77965</v>
      </c>
      <c r="XEV1395">
        <v>2</v>
      </c>
      <c r="XEW1395">
        <v>475658</v>
      </c>
      <c r="XEX1395">
        <v>1800</v>
      </c>
      <c r="XEY1395">
        <v>75611</v>
      </c>
    </row>
    <row r="1396" spans="1:41 16369:16379" x14ac:dyDescent="0.3">
      <c r="A1396" s="65" t="s">
        <v>24</v>
      </c>
      <c r="B1396" s="66">
        <v>3</v>
      </c>
      <c r="C1396" s="66">
        <v>10</v>
      </c>
      <c r="D1396" s="66">
        <v>0.15</v>
      </c>
      <c r="E1396" t="s">
        <v>4</v>
      </c>
      <c r="F1396" t="s">
        <v>511</v>
      </c>
      <c r="G1396" s="39" t="str">
        <f t="shared" si="81"/>
        <v>---</v>
      </c>
      <c r="H1396" t="s">
        <v>511</v>
      </c>
      <c r="I1396" t="s">
        <v>511</v>
      </c>
      <c r="L1396" s="59" t="str">
        <f>IF(OR(H_24!$F1396="---",H_24!$F1396="infeas",H_24!$F1396="inf"),"---",(H_24!$F1396/M1396)-1)</f>
        <v>---</v>
      </c>
      <c r="M1396" s="20">
        <f>Model_dem!L1136</f>
        <v>33270.94</v>
      </c>
      <c r="N1396" t="str">
        <f>Model_dem!G1136</f>
        <v>---</v>
      </c>
      <c r="O1396" t="str">
        <f>IF(AND(G1396&lt;-0.01,Model_dem!F1136="Optimal"),"Cuidado","")</f>
        <v/>
      </c>
      <c r="P1396" t="str">
        <f>IF(OR(H_24!$Q1396&lt;&gt;A1396,R1396&lt;&gt;B1396,S1396&lt;&gt;C1396,T1396&lt;&gt;D1396),"Aqui", " ")</f>
        <v xml:space="preserve"> </v>
      </c>
      <c r="Q1396" t="s">
        <v>24</v>
      </c>
      <c r="R1396">
        <v>3</v>
      </c>
      <c r="S1396">
        <v>10</v>
      </c>
      <c r="T1396">
        <v>0.15</v>
      </c>
      <c r="U1396">
        <v>200</v>
      </c>
      <c r="V1396" t="s">
        <v>511</v>
      </c>
      <c r="W1396" t="s">
        <v>511</v>
      </c>
      <c r="X1396" t="s">
        <v>511</v>
      </c>
      <c r="Y1396" t="s">
        <v>511</v>
      </c>
      <c r="Z1396" t="s">
        <v>511</v>
      </c>
      <c r="AE1396" t="s">
        <v>20</v>
      </c>
      <c r="AF1396">
        <v>2</v>
      </c>
      <c r="AG1396">
        <v>50</v>
      </c>
      <c r="AH1396">
        <v>0.1</v>
      </c>
      <c r="AI1396">
        <v>402</v>
      </c>
      <c r="AJ1396">
        <v>64605.9</v>
      </c>
      <c r="AK1396">
        <v>1801.62</v>
      </c>
      <c r="AL1396">
        <v>0</v>
      </c>
      <c r="AM1396">
        <v>1</v>
      </c>
      <c r="AN1396">
        <v>1801.62</v>
      </c>
      <c r="AO1396">
        <v>575</v>
      </c>
      <c r="XEO1396" t="s">
        <v>519</v>
      </c>
      <c r="XEP1396">
        <v>1</v>
      </c>
      <c r="XEQ1396">
        <v>10</v>
      </c>
      <c r="XER1396">
        <v>0.15</v>
      </c>
      <c r="XES1396">
        <v>50</v>
      </c>
      <c r="XET1396">
        <v>672</v>
      </c>
      <c r="XEU1396">
        <v>1.42581</v>
      </c>
      <c r="XEV1396">
        <v>0</v>
      </c>
      <c r="XEW1396">
        <v>472691</v>
      </c>
      <c r="XEX1396">
        <v>1800</v>
      </c>
      <c r="XEY1396">
        <v>69899</v>
      </c>
    </row>
    <row r="1397" spans="1:41 16369:16379" x14ac:dyDescent="0.3">
      <c r="A1397" s="68" t="s">
        <v>24</v>
      </c>
      <c r="B1397" s="20">
        <v>3</v>
      </c>
      <c r="C1397" s="20">
        <v>10</v>
      </c>
      <c r="D1397" s="20">
        <v>0.2</v>
      </c>
      <c r="E1397" t="s">
        <v>4</v>
      </c>
      <c r="F1397" t="s">
        <v>511</v>
      </c>
      <c r="G1397" s="39" t="str">
        <f t="shared" si="81"/>
        <v>---</v>
      </c>
      <c r="H1397" t="s">
        <v>511</v>
      </c>
      <c r="I1397" t="s">
        <v>511</v>
      </c>
      <c r="L1397" s="59" t="str">
        <f>IF(OR(H_24!$F1397="---",H_24!$F1397="infeas",H_24!$F1397="inf"),"---",(H_24!$F1397/M1397)-1)</f>
        <v>---</v>
      </c>
      <c r="M1397" s="20">
        <f>Model_dem!L1137</f>
        <v>33270.94</v>
      </c>
      <c r="N1397" t="str">
        <f>Model_dem!G1137</f>
        <v>---</v>
      </c>
      <c r="O1397" t="str">
        <f>IF(AND(G1397&lt;-0.01,Model_dem!F1137="Optimal"),"Cuidado","")</f>
        <v/>
      </c>
      <c r="P1397" t="str">
        <f>IF(OR(H_24!$Q1397&lt;&gt;A1397,R1397&lt;&gt;B1397,S1397&lt;&gt;C1397,T1397&lt;&gt;D1397),"Aqui", " ")</f>
        <v xml:space="preserve"> </v>
      </c>
      <c r="Q1397" t="s">
        <v>24</v>
      </c>
      <c r="R1397">
        <v>3</v>
      </c>
      <c r="S1397">
        <v>10</v>
      </c>
      <c r="T1397">
        <v>0.2</v>
      </c>
      <c r="U1397">
        <v>200</v>
      </c>
      <c r="V1397" t="s">
        <v>511</v>
      </c>
      <c r="W1397" t="s">
        <v>511</v>
      </c>
      <c r="X1397" t="s">
        <v>511</v>
      </c>
      <c r="Y1397" t="s">
        <v>511</v>
      </c>
      <c r="Z1397" t="s">
        <v>511</v>
      </c>
      <c r="AE1397" t="s">
        <v>20</v>
      </c>
      <c r="AF1397">
        <v>2</v>
      </c>
      <c r="AG1397">
        <v>50</v>
      </c>
      <c r="AH1397">
        <v>0.15</v>
      </c>
      <c r="AI1397">
        <v>402</v>
      </c>
      <c r="AJ1397">
        <v>72502.7</v>
      </c>
      <c r="AK1397">
        <v>1825.42</v>
      </c>
      <c r="AL1397">
        <v>0</v>
      </c>
      <c r="AM1397">
        <v>1</v>
      </c>
      <c r="AN1397">
        <v>1825.42</v>
      </c>
      <c r="AO1397">
        <v>111</v>
      </c>
      <c r="XEO1397" t="s">
        <v>519</v>
      </c>
      <c r="XEP1397">
        <v>1</v>
      </c>
      <c r="XEQ1397">
        <v>10</v>
      </c>
      <c r="XER1397">
        <v>0.2</v>
      </c>
      <c r="XES1397">
        <v>50</v>
      </c>
      <c r="XET1397">
        <v>675</v>
      </c>
      <c r="XEU1397">
        <v>1.52311</v>
      </c>
      <c r="XEV1397">
        <v>0</v>
      </c>
      <c r="XEW1397">
        <v>473745</v>
      </c>
      <c r="XEX1397">
        <v>1800</v>
      </c>
      <c r="XEY1397">
        <v>66184</v>
      </c>
    </row>
    <row r="1398" spans="1:41 16369:16379" x14ac:dyDescent="0.3">
      <c r="A1398" s="65" t="s">
        <v>24</v>
      </c>
      <c r="B1398" s="66">
        <v>3</v>
      </c>
      <c r="C1398" s="66">
        <v>25</v>
      </c>
      <c r="D1398" s="66">
        <v>0.05</v>
      </c>
      <c r="E1398" t="s">
        <v>0</v>
      </c>
      <c r="F1398">
        <v>33645</v>
      </c>
      <c r="G1398" s="39">
        <f t="shared" si="81"/>
        <v>1.7895905286060391E-4</v>
      </c>
      <c r="H1398">
        <v>478.166</v>
      </c>
      <c r="I1398">
        <v>390</v>
      </c>
      <c r="J1398">
        <v>67903</v>
      </c>
      <c r="K1398" s="52">
        <v>0</v>
      </c>
      <c r="L1398" s="59">
        <f>IF(OR(H_24!$F1398="---",H_24!$F1398="infeas",H_24!$F1398="inf"),"---",(H_24!$F1398/M1398)-1)</f>
        <v>1.1242844356065707E-2</v>
      </c>
      <c r="M1398" s="20">
        <f>Model_dem!L1138</f>
        <v>33270.94</v>
      </c>
      <c r="N1398">
        <f>Model_dem!G1138</f>
        <v>33638.980000000003</v>
      </c>
      <c r="O1398" t="str">
        <f>IF(AND(G1398&lt;-0.01,Model_dem!F1138="Optimal"),"Cuidado","")</f>
        <v/>
      </c>
      <c r="P1398" t="str">
        <f>IF(OR(H_24!$Q1398&lt;&gt;A1398,R1398&lt;&gt;B1398,S1398&lt;&gt;C1398,T1398&lt;&gt;D1398),"Aqui", " ")</f>
        <v xml:space="preserve"> </v>
      </c>
      <c r="Q1398" t="s">
        <v>24</v>
      </c>
      <c r="R1398">
        <v>3</v>
      </c>
      <c r="S1398">
        <v>25</v>
      </c>
      <c r="T1398">
        <v>0.05</v>
      </c>
      <c r="U1398">
        <v>200</v>
      </c>
      <c r="V1398">
        <v>33645</v>
      </c>
      <c r="W1398">
        <v>478.166</v>
      </c>
      <c r="X1398">
        <v>70</v>
      </c>
      <c r="Y1398">
        <v>390</v>
      </c>
      <c r="Z1398">
        <v>1800.24</v>
      </c>
      <c r="AA1398">
        <v>67903</v>
      </c>
      <c r="AE1398" t="s">
        <v>20</v>
      </c>
      <c r="AF1398">
        <v>2</v>
      </c>
      <c r="AG1398">
        <v>50</v>
      </c>
      <c r="AH1398">
        <v>0.2</v>
      </c>
      <c r="AI1398">
        <v>402</v>
      </c>
      <c r="AJ1398">
        <v>61587.9</v>
      </c>
      <c r="AK1398">
        <v>1800.88</v>
      </c>
      <c r="AL1398">
        <v>0</v>
      </c>
      <c r="AM1398">
        <v>1</v>
      </c>
      <c r="AN1398">
        <v>1800.88</v>
      </c>
      <c r="AO1398">
        <v>387</v>
      </c>
      <c r="XEO1398" t="s">
        <v>519</v>
      </c>
      <c r="XEP1398">
        <v>1</v>
      </c>
      <c r="XEQ1398">
        <v>25</v>
      </c>
      <c r="XER1398">
        <v>0.05</v>
      </c>
      <c r="XES1398">
        <v>50</v>
      </c>
      <c r="XET1398">
        <v>672</v>
      </c>
      <c r="XEU1398">
        <v>1.1954499999999999</v>
      </c>
      <c r="XEV1398">
        <v>0</v>
      </c>
      <c r="XEW1398">
        <v>344211</v>
      </c>
      <c r="XEX1398">
        <v>1800.01</v>
      </c>
      <c r="XEY1398">
        <v>60966</v>
      </c>
    </row>
    <row r="1399" spans="1:41 16369:16379" x14ac:dyDescent="0.3">
      <c r="A1399" s="68" t="s">
        <v>24</v>
      </c>
      <c r="B1399" s="20">
        <v>3</v>
      </c>
      <c r="C1399" s="20">
        <v>25</v>
      </c>
      <c r="D1399" s="20">
        <v>0.1</v>
      </c>
      <c r="E1399" t="s">
        <v>0</v>
      </c>
      <c r="F1399">
        <v>34122.699999999997</v>
      </c>
      <c r="G1399" s="39">
        <f t="shared" si="81"/>
        <v>8.7918090814217784E-7</v>
      </c>
      <c r="H1399">
        <v>398.613</v>
      </c>
      <c r="I1399">
        <v>131</v>
      </c>
      <c r="J1399">
        <v>32289</v>
      </c>
      <c r="K1399" s="52">
        <v>0</v>
      </c>
      <c r="L1399" s="59">
        <f>IF(OR(H_24!$F1399="---",H_24!$F1399="infeas",H_24!$F1399="inf"),"---",(H_24!$F1399/M1399)-1)</f>
        <v>2.5600719426622565E-2</v>
      </c>
      <c r="M1399" s="20">
        <f>Model_dem!L1139</f>
        <v>33270.94</v>
      </c>
      <c r="N1399">
        <f>Model_dem!G1139</f>
        <v>34122.67</v>
      </c>
      <c r="O1399" t="str">
        <f>IF(AND(G1399&lt;-0.01,Model_dem!F1139="Optimal"),"Cuidado","")</f>
        <v/>
      </c>
      <c r="P1399" t="str">
        <f>IF(OR(H_24!$Q1399&lt;&gt;A1399,R1399&lt;&gt;B1399,S1399&lt;&gt;C1399,T1399&lt;&gt;D1399),"Aqui", " ")</f>
        <v xml:space="preserve"> </v>
      </c>
      <c r="Q1399" t="s">
        <v>24</v>
      </c>
      <c r="R1399">
        <v>3</v>
      </c>
      <c r="S1399">
        <v>25</v>
      </c>
      <c r="T1399">
        <v>0.1</v>
      </c>
      <c r="U1399">
        <v>200</v>
      </c>
      <c r="V1399">
        <v>34122.699999999997</v>
      </c>
      <c r="W1399">
        <v>398.613</v>
      </c>
      <c r="X1399">
        <v>20</v>
      </c>
      <c r="Y1399">
        <v>131</v>
      </c>
      <c r="Z1399">
        <v>1802.86</v>
      </c>
      <c r="AA1399">
        <v>32289</v>
      </c>
      <c r="AE1399" t="s">
        <v>20</v>
      </c>
      <c r="AF1399">
        <v>3</v>
      </c>
      <c r="AG1399">
        <v>0</v>
      </c>
      <c r="AH1399">
        <v>0.05</v>
      </c>
      <c r="AI1399">
        <v>402</v>
      </c>
      <c r="AJ1399">
        <v>54051</v>
      </c>
      <c r="AK1399">
        <v>1800.4</v>
      </c>
      <c r="AL1399">
        <v>0</v>
      </c>
      <c r="AM1399">
        <v>1</v>
      </c>
      <c r="AN1399">
        <v>1800.49</v>
      </c>
      <c r="AO1399">
        <v>3167</v>
      </c>
      <c r="XEO1399" t="s">
        <v>519</v>
      </c>
      <c r="XEP1399">
        <v>1</v>
      </c>
      <c r="XEQ1399">
        <v>25</v>
      </c>
      <c r="XER1399">
        <v>0.1</v>
      </c>
      <c r="XES1399">
        <v>50</v>
      </c>
      <c r="XET1399">
        <v>675</v>
      </c>
      <c r="XEU1399">
        <v>2.3898199999999998</v>
      </c>
      <c r="XEV1399">
        <v>0</v>
      </c>
      <c r="XEW1399">
        <v>290273</v>
      </c>
      <c r="XEX1399">
        <v>1800</v>
      </c>
      <c r="XEY1399">
        <v>58390</v>
      </c>
    </row>
    <row r="1400" spans="1:41 16369:16379" x14ac:dyDescent="0.3">
      <c r="A1400" s="65" t="s">
        <v>24</v>
      </c>
      <c r="B1400" s="66">
        <v>3</v>
      </c>
      <c r="C1400" s="66">
        <v>25</v>
      </c>
      <c r="D1400" s="66">
        <v>0.15</v>
      </c>
      <c r="E1400" t="s">
        <v>4</v>
      </c>
      <c r="F1400" t="s">
        <v>511</v>
      </c>
      <c r="G1400" s="39" t="str">
        <f t="shared" si="81"/>
        <v>---</v>
      </c>
      <c r="H1400" t="s">
        <v>511</v>
      </c>
      <c r="I1400" t="s">
        <v>511</v>
      </c>
      <c r="L1400" s="59" t="str">
        <f>IF(OR(H_24!$F1400="---",H_24!$F1400="infeas",H_24!$F1400="inf"),"---",(H_24!$F1400/M1400)-1)</f>
        <v>---</v>
      </c>
      <c r="M1400" s="20">
        <f>Model_dem!L1140</f>
        <v>33270.94</v>
      </c>
      <c r="N1400" t="str">
        <f>Model_dem!G1140</f>
        <v>---</v>
      </c>
      <c r="O1400" t="str">
        <f>IF(AND(G1400&lt;-0.01,Model_dem!F1140="Optimal"),"Cuidado","")</f>
        <v/>
      </c>
      <c r="P1400" t="str">
        <f>IF(OR(H_24!$Q1400&lt;&gt;A1400,R1400&lt;&gt;B1400,S1400&lt;&gt;C1400,T1400&lt;&gt;D1400),"Aqui", " ")</f>
        <v xml:space="preserve"> </v>
      </c>
      <c r="Q1400" t="s">
        <v>24</v>
      </c>
      <c r="R1400">
        <v>3</v>
      </c>
      <c r="S1400">
        <v>25</v>
      </c>
      <c r="T1400">
        <v>0.15</v>
      </c>
      <c r="U1400">
        <v>200</v>
      </c>
      <c r="V1400" t="s">
        <v>511</v>
      </c>
      <c r="W1400" t="s">
        <v>511</v>
      </c>
      <c r="X1400" t="s">
        <v>511</v>
      </c>
      <c r="Y1400" t="s">
        <v>511</v>
      </c>
      <c r="Z1400" t="s">
        <v>511</v>
      </c>
      <c r="AE1400" t="s">
        <v>20</v>
      </c>
      <c r="AF1400">
        <v>3</v>
      </c>
      <c r="AG1400">
        <v>0</v>
      </c>
      <c r="AH1400">
        <v>0.1</v>
      </c>
      <c r="AI1400">
        <v>402</v>
      </c>
      <c r="AJ1400">
        <v>56938.5</v>
      </c>
      <c r="AK1400">
        <v>1800.35</v>
      </c>
      <c r="AL1400">
        <v>0</v>
      </c>
      <c r="AM1400">
        <v>1</v>
      </c>
      <c r="AN1400">
        <v>1800.35</v>
      </c>
      <c r="AO1400">
        <v>1399</v>
      </c>
      <c r="XEO1400" t="s">
        <v>519</v>
      </c>
      <c r="XEP1400">
        <v>1</v>
      </c>
      <c r="XEQ1400">
        <v>25</v>
      </c>
      <c r="XER1400">
        <v>0.15</v>
      </c>
      <c r="XES1400">
        <v>50</v>
      </c>
      <c r="XET1400">
        <v>675</v>
      </c>
      <c r="XEU1400">
        <v>5.0296000000000003</v>
      </c>
      <c r="XEV1400">
        <v>0</v>
      </c>
      <c r="XEW1400">
        <v>75396</v>
      </c>
      <c r="XEX1400">
        <v>1800.1</v>
      </c>
      <c r="XEY1400">
        <v>40645</v>
      </c>
    </row>
    <row r="1401" spans="1:41 16369:16379" x14ac:dyDescent="0.3">
      <c r="A1401" s="68" t="s">
        <v>24</v>
      </c>
      <c r="B1401" s="20">
        <v>3</v>
      </c>
      <c r="C1401" s="20">
        <v>25</v>
      </c>
      <c r="D1401" s="20">
        <v>0.2</v>
      </c>
      <c r="E1401" t="s">
        <v>4</v>
      </c>
      <c r="F1401" t="s">
        <v>511</v>
      </c>
      <c r="G1401" s="39" t="str">
        <f t="shared" si="81"/>
        <v>---</v>
      </c>
      <c r="H1401" t="s">
        <v>511</v>
      </c>
      <c r="I1401" t="s">
        <v>511</v>
      </c>
      <c r="L1401" s="59" t="str">
        <f>IF(OR(H_24!$F1401="---",H_24!$F1401="infeas",H_24!$F1401="inf"),"---",(H_24!$F1401/M1401)-1)</f>
        <v>---</v>
      </c>
      <c r="M1401" s="20">
        <f>Model_dem!L1141</f>
        <v>33270.94</v>
      </c>
      <c r="N1401" t="str">
        <f>Model_dem!G1141</f>
        <v>---</v>
      </c>
      <c r="O1401" t="str">
        <f>IF(AND(G1401&lt;-0.01,Model_dem!F1141="Optimal"),"Cuidado","")</f>
        <v/>
      </c>
      <c r="P1401" t="str">
        <f>IF(OR(H_24!$Q1401&lt;&gt;A1401,R1401&lt;&gt;B1401,S1401&lt;&gt;C1401,T1401&lt;&gt;D1401),"Aqui", " ")</f>
        <v xml:space="preserve"> </v>
      </c>
      <c r="Q1401" t="s">
        <v>24</v>
      </c>
      <c r="R1401">
        <v>3</v>
      </c>
      <c r="S1401">
        <v>25</v>
      </c>
      <c r="T1401">
        <v>0.2</v>
      </c>
      <c r="U1401">
        <v>200</v>
      </c>
      <c r="V1401" t="s">
        <v>511</v>
      </c>
      <c r="W1401" t="s">
        <v>511</v>
      </c>
      <c r="X1401" t="s">
        <v>511</v>
      </c>
      <c r="Y1401" t="s">
        <v>511</v>
      </c>
      <c r="Z1401" t="s">
        <v>511</v>
      </c>
      <c r="AE1401" t="s">
        <v>20</v>
      </c>
      <c r="AF1401">
        <v>3</v>
      </c>
      <c r="AG1401">
        <v>0</v>
      </c>
      <c r="AH1401">
        <v>0.15</v>
      </c>
      <c r="AI1401">
        <v>402</v>
      </c>
      <c r="AJ1401" t="s">
        <v>511</v>
      </c>
      <c r="AK1401" t="s">
        <v>511</v>
      </c>
      <c r="AL1401" t="s">
        <v>511</v>
      </c>
      <c r="AM1401" t="s">
        <v>511</v>
      </c>
      <c r="AN1401" t="s">
        <v>511</v>
      </c>
      <c r="XEO1401" t="s">
        <v>519</v>
      </c>
      <c r="XEP1401">
        <v>1</v>
      </c>
      <c r="XEQ1401">
        <v>25</v>
      </c>
      <c r="XER1401">
        <v>0.2</v>
      </c>
      <c r="XES1401">
        <v>50</v>
      </c>
      <c r="XET1401">
        <v>703</v>
      </c>
      <c r="XEU1401">
        <v>2.2114799999999999</v>
      </c>
      <c r="XEV1401">
        <v>0</v>
      </c>
      <c r="XEW1401">
        <v>3986</v>
      </c>
      <c r="XEX1401">
        <v>1800.01</v>
      </c>
      <c r="XEY1401">
        <v>10954</v>
      </c>
    </row>
    <row r="1402" spans="1:41 16369:16379" x14ac:dyDescent="0.3">
      <c r="A1402" s="65" t="s">
        <v>24</v>
      </c>
      <c r="B1402" s="66">
        <v>3</v>
      </c>
      <c r="C1402" s="66">
        <v>50</v>
      </c>
      <c r="D1402" s="66">
        <v>0.05</v>
      </c>
      <c r="E1402" t="s">
        <v>0</v>
      </c>
      <c r="F1402">
        <v>33639</v>
      </c>
      <c r="G1402" s="39">
        <f t="shared" si="81"/>
        <v>5.9454834827924562E-7</v>
      </c>
      <c r="H1402">
        <v>270.97800000000001</v>
      </c>
      <c r="I1402">
        <v>352</v>
      </c>
      <c r="J1402">
        <v>74411</v>
      </c>
      <c r="K1402" s="52">
        <v>0</v>
      </c>
      <c r="L1402" s="59">
        <f>IF(OR(H_24!$F1402="---",H_24!$F1402="infeas",H_24!$F1402="inf"),"---",(H_24!$F1402/M1402)-1)</f>
        <v>1.1062506800228578E-2</v>
      </c>
      <c r="M1402" s="20">
        <f>Model_dem!L1142</f>
        <v>33270.94</v>
      </c>
      <c r="N1402">
        <f>Model_dem!G1142</f>
        <v>33638.980000000003</v>
      </c>
      <c r="O1402" t="str">
        <f>IF(AND(G1402&lt;-0.01,Model_dem!F1142="Optimal"),"Cuidado","")</f>
        <v/>
      </c>
      <c r="P1402" t="str">
        <f>IF(OR(H_24!$Q1402&lt;&gt;A1402,R1402&lt;&gt;B1402,S1402&lt;&gt;C1402,T1402&lt;&gt;D1402),"Aqui", " ")</f>
        <v xml:space="preserve"> </v>
      </c>
      <c r="Q1402" t="s">
        <v>24</v>
      </c>
      <c r="R1402">
        <v>3</v>
      </c>
      <c r="S1402">
        <v>50</v>
      </c>
      <c r="T1402">
        <v>0.05</v>
      </c>
      <c r="U1402">
        <v>200</v>
      </c>
      <c r="V1402">
        <v>33639</v>
      </c>
      <c r="W1402">
        <v>270.97800000000001</v>
      </c>
      <c r="X1402">
        <v>37</v>
      </c>
      <c r="Y1402">
        <v>352</v>
      </c>
      <c r="Z1402">
        <v>1800.5</v>
      </c>
      <c r="AA1402">
        <v>74411</v>
      </c>
      <c r="AE1402" t="s">
        <v>20</v>
      </c>
      <c r="AF1402">
        <v>3</v>
      </c>
      <c r="AG1402">
        <v>0</v>
      </c>
      <c r="AH1402">
        <v>0.2</v>
      </c>
      <c r="AI1402">
        <v>402</v>
      </c>
      <c r="AJ1402" t="s">
        <v>511</v>
      </c>
      <c r="AK1402" t="s">
        <v>511</v>
      </c>
      <c r="AL1402" t="s">
        <v>511</v>
      </c>
      <c r="AM1402" t="s">
        <v>511</v>
      </c>
      <c r="AN1402" t="s">
        <v>511</v>
      </c>
      <c r="XEO1402" t="s">
        <v>519</v>
      </c>
      <c r="XEP1402">
        <v>1</v>
      </c>
      <c r="XEQ1402">
        <v>50</v>
      </c>
      <c r="XER1402">
        <v>0.05</v>
      </c>
      <c r="XES1402">
        <v>50</v>
      </c>
      <c r="XET1402">
        <v>675</v>
      </c>
      <c r="XEU1402">
        <v>2.28234</v>
      </c>
      <c r="XEV1402">
        <v>0</v>
      </c>
      <c r="XEW1402">
        <v>263239</v>
      </c>
      <c r="XEX1402">
        <v>1800</v>
      </c>
      <c r="XEY1402">
        <v>51625</v>
      </c>
    </row>
    <row r="1403" spans="1:41 16369:16379" x14ac:dyDescent="0.3">
      <c r="A1403" s="68" t="s">
        <v>24</v>
      </c>
      <c r="B1403" s="20">
        <v>3</v>
      </c>
      <c r="C1403" s="20">
        <v>50</v>
      </c>
      <c r="D1403" s="20">
        <v>0.1</v>
      </c>
      <c r="E1403" t="s">
        <v>0</v>
      </c>
      <c r="F1403">
        <v>34122.699999999997</v>
      </c>
      <c r="G1403" s="39">
        <f t="shared" si="81"/>
        <v>8.7918090814217784E-7</v>
      </c>
      <c r="H1403">
        <v>836.80700000000002</v>
      </c>
      <c r="I1403">
        <v>128</v>
      </c>
      <c r="J1403">
        <v>34499</v>
      </c>
      <c r="K1403" s="52">
        <v>0</v>
      </c>
      <c r="L1403" s="59">
        <f>IF(OR(H_24!$F1403="---",H_24!$F1403="infeas",H_24!$F1403="inf"),"---",(H_24!$F1403/M1403)-1)</f>
        <v>2.5600719426622565E-2</v>
      </c>
      <c r="M1403" s="20">
        <f>Model_dem!L1143</f>
        <v>33270.94</v>
      </c>
      <c r="N1403">
        <f>Model_dem!G1143</f>
        <v>34122.67</v>
      </c>
      <c r="O1403" t="str">
        <f>IF(AND(G1403&lt;-0.01,Model_dem!F1143="Optimal"),"Cuidado","")</f>
        <v/>
      </c>
      <c r="P1403" t="str">
        <f>IF(OR(H_24!$Q1403&lt;&gt;A1403,R1403&lt;&gt;B1403,S1403&lt;&gt;C1403,T1403&lt;&gt;D1403),"Aqui", " ")</f>
        <v xml:space="preserve"> </v>
      </c>
      <c r="Q1403" t="s">
        <v>24</v>
      </c>
      <c r="R1403">
        <v>3</v>
      </c>
      <c r="S1403">
        <v>50</v>
      </c>
      <c r="T1403">
        <v>0.1</v>
      </c>
      <c r="U1403">
        <v>200</v>
      </c>
      <c r="V1403">
        <v>34122.699999999997</v>
      </c>
      <c r="W1403">
        <v>836.80700000000002</v>
      </c>
      <c r="X1403">
        <v>43</v>
      </c>
      <c r="Y1403">
        <v>128</v>
      </c>
      <c r="Z1403">
        <v>1801.23</v>
      </c>
      <c r="AA1403">
        <v>34499</v>
      </c>
      <c r="AE1403" t="s">
        <v>20</v>
      </c>
      <c r="AF1403">
        <v>3</v>
      </c>
      <c r="AG1403">
        <v>10</v>
      </c>
      <c r="AH1403">
        <v>0.05</v>
      </c>
      <c r="AI1403">
        <v>402</v>
      </c>
      <c r="AJ1403">
        <v>53508.800000000003</v>
      </c>
      <c r="AK1403">
        <v>1742.96</v>
      </c>
      <c r="AL1403">
        <v>2</v>
      </c>
      <c r="AM1403">
        <v>5</v>
      </c>
      <c r="AN1403">
        <v>1800.43</v>
      </c>
      <c r="AO1403">
        <v>3841</v>
      </c>
      <c r="XEO1403" t="s">
        <v>519</v>
      </c>
      <c r="XEP1403">
        <v>1</v>
      </c>
      <c r="XEQ1403">
        <v>50</v>
      </c>
      <c r="XER1403">
        <v>0.1</v>
      </c>
      <c r="XES1403">
        <v>50</v>
      </c>
      <c r="XET1403">
        <v>675</v>
      </c>
      <c r="XEU1403">
        <v>4.2749800000000002</v>
      </c>
      <c r="XEV1403">
        <v>0</v>
      </c>
      <c r="XEW1403">
        <v>153281</v>
      </c>
      <c r="XEX1403">
        <v>1800</v>
      </c>
      <c r="XEY1403">
        <v>45434</v>
      </c>
    </row>
    <row r="1404" spans="1:41 16369:16379" x14ac:dyDescent="0.3">
      <c r="A1404" s="65" t="s">
        <v>24</v>
      </c>
      <c r="B1404" s="66">
        <v>3</v>
      </c>
      <c r="C1404" s="66">
        <v>50</v>
      </c>
      <c r="D1404" s="66">
        <v>0.15</v>
      </c>
      <c r="E1404" t="s">
        <v>4</v>
      </c>
      <c r="F1404" t="s">
        <v>511</v>
      </c>
      <c r="G1404" s="39" t="str">
        <f t="shared" si="81"/>
        <v>---</v>
      </c>
      <c r="H1404" t="s">
        <v>511</v>
      </c>
      <c r="I1404" t="s">
        <v>511</v>
      </c>
      <c r="L1404" s="59" t="str">
        <f>IF(OR(H_24!$F1404="---",H_24!$F1404="infeas",H_24!$F1404="inf"),"---",(H_24!$F1404/M1404)-1)</f>
        <v>---</v>
      </c>
      <c r="M1404" s="20">
        <f>Model_dem!L1144</f>
        <v>33270.94</v>
      </c>
      <c r="N1404" t="str">
        <f>Model_dem!G1144</f>
        <v>---</v>
      </c>
      <c r="O1404" t="str">
        <f>IF(AND(G1404&lt;-0.01,Model_dem!F1144="Optimal"),"Cuidado","")</f>
        <v/>
      </c>
      <c r="P1404" t="str">
        <f>IF(OR(H_24!$Q1404&lt;&gt;A1404,R1404&lt;&gt;B1404,S1404&lt;&gt;C1404,T1404&lt;&gt;D1404),"Aqui", " ")</f>
        <v xml:space="preserve"> </v>
      </c>
      <c r="Q1404" t="s">
        <v>24</v>
      </c>
      <c r="R1404">
        <v>3</v>
      </c>
      <c r="S1404">
        <v>50</v>
      </c>
      <c r="T1404">
        <v>0.15</v>
      </c>
      <c r="U1404">
        <v>200</v>
      </c>
      <c r="V1404" t="s">
        <v>511</v>
      </c>
      <c r="W1404" t="s">
        <v>511</v>
      </c>
      <c r="X1404" t="s">
        <v>511</v>
      </c>
      <c r="Y1404" t="s">
        <v>511</v>
      </c>
      <c r="Z1404" t="s">
        <v>511</v>
      </c>
      <c r="AE1404" t="s">
        <v>20</v>
      </c>
      <c r="AF1404">
        <v>3</v>
      </c>
      <c r="AG1404">
        <v>10</v>
      </c>
      <c r="AH1404">
        <v>0.1</v>
      </c>
      <c r="AI1404">
        <v>402</v>
      </c>
      <c r="AJ1404">
        <v>55871.4</v>
      </c>
      <c r="AK1404">
        <v>1800.65</v>
      </c>
      <c r="AL1404">
        <v>0</v>
      </c>
      <c r="AM1404">
        <v>1</v>
      </c>
      <c r="AN1404">
        <v>1800.92</v>
      </c>
      <c r="AO1404">
        <v>1725</v>
      </c>
      <c r="XEO1404" t="s">
        <v>519</v>
      </c>
      <c r="XEP1404">
        <v>1</v>
      </c>
      <c r="XEQ1404">
        <v>50</v>
      </c>
      <c r="XER1404">
        <v>0.15</v>
      </c>
      <c r="XES1404">
        <v>50</v>
      </c>
      <c r="XET1404" t="s">
        <v>46</v>
      </c>
      <c r="XEU1404">
        <v>60.009</v>
      </c>
      <c r="XEV1404">
        <v>0</v>
      </c>
      <c r="XEW1404">
        <v>1</v>
      </c>
      <c r="XEX1404">
        <v>1802.08</v>
      </c>
      <c r="XEY1404">
        <v>29</v>
      </c>
    </row>
    <row r="1405" spans="1:41 16369:16379" x14ac:dyDescent="0.3">
      <c r="A1405" s="68" t="s">
        <v>24</v>
      </c>
      <c r="B1405" s="20">
        <v>3</v>
      </c>
      <c r="C1405" s="20">
        <v>50</v>
      </c>
      <c r="D1405" s="20">
        <v>0.2</v>
      </c>
      <c r="E1405" t="s">
        <v>4</v>
      </c>
      <c r="F1405" t="s">
        <v>511</v>
      </c>
      <c r="G1405" s="39" t="str">
        <f t="shared" si="81"/>
        <v>---</v>
      </c>
      <c r="H1405" t="s">
        <v>511</v>
      </c>
      <c r="I1405" t="s">
        <v>511</v>
      </c>
      <c r="L1405" s="59" t="str">
        <f>IF(OR(H_24!$F1405="---",H_24!$F1405="infeas",H_24!$F1405="inf"),"---",(H_24!$F1405/M1405)-1)</f>
        <v>---</v>
      </c>
      <c r="M1405" s="20">
        <f>Model_dem!L1145</f>
        <v>33270.94</v>
      </c>
      <c r="N1405" t="str">
        <f>Model_dem!G1145</f>
        <v>---</v>
      </c>
      <c r="O1405" t="str">
        <f>IF(AND(G1405&lt;-0.01,Model_dem!F1145="Optimal"),"Cuidado","")</f>
        <v/>
      </c>
      <c r="P1405" t="str">
        <f>IF(OR(H_24!$Q1405&lt;&gt;A1405,R1405&lt;&gt;B1405,S1405&lt;&gt;C1405,T1405&lt;&gt;D1405),"Aqui", " ")</f>
        <v xml:space="preserve"> </v>
      </c>
      <c r="Q1405" t="s">
        <v>24</v>
      </c>
      <c r="R1405">
        <v>3</v>
      </c>
      <c r="S1405">
        <v>50</v>
      </c>
      <c r="T1405">
        <v>0.2</v>
      </c>
      <c r="U1405">
        <v>200</v>
      </c>
      <c r="V1405" t="s">
        <v>511</v>
      </c>
      <c r="W1405" t="s">
        <v>511</v>
      </c>
      <c r="X1405" t="s">
        <v>511</v>
      </c>
      <c r="Y1405" t="s">
        <v>511</v>
      </c>
      <c r="Z1405" t="s">
        <v>511</v>
      </c>
      <c r="AE1405" t="s">
        <v>20</v>
      </c>
      <c r="AF1405">
        <v>3</v>
      </c>
      <c r="AG1405">
        <v>10</v>
      </c>
      <c r="AH1405">
        <v>0.15</v>
      </c>
      <c r="AI1405">
        <v>402</v>
      </c>
      <c r="AJ1405" t="s">
        <v>511</v>
      </c>
      <c r="AK1405" t="s">
        <v>511</v>
      </c>
      <c r="AL1405" t="s">
        <v>511</v>
      </c>
      <c r="AM1405" t="s">
        <v>511</v>
      </c>
      <c r="AN1405" t="s">
        <v>511</v>
      </c>
      <c r="XEO1405" t="s">
        <v>519</v>
      </c>
      <c r="XEP1405">
        <v>1</v>
      </c>
      <c r="XEQ1405">
        <v>50</v>
      </c>
      <c r="XER1405">
        <v>0.2</v>
      </c>
      <c r="XES1405">
        <v>50</v>
      </c>
      <c r="XET1405" t="s">
        <v>46</v>
      </c>
      <c r="XEU1405">
        <v>60.021900000000002</v>
      </c>
      <c r="XEV1405">
        <v>0</v>
      </c>
      <c r="XEW1405">
        <v>1</v>
      </c>
      <c r="XEX1405">
        <v>1801.89</v>
      </c>
      <c r="XEY1405">
        <v>29</v>
      </c>
    </row>
    <row r="1406" spans="1:41 16369:16379" x14ac:dyDescent="0.3">
      <c r="A1406" s="65" t="s">
        <v>22</v>
      </c>
      <c r="B1406" s="66">
        <v>0</v>
      </c>
      <c r="C1406" s="66">
        <v>0</v>
      </c>
      <c r="D1406" s="66">
        <v>0.05</v>
      </c>
      <c r="E1406" t="s">
        <v>0</v>
      </c>
      <c r="F1406">
        <v>45335.199999999997</v>
      </c>
      <c r="G1406" s="39">
        <f t="shared" si="81"/>
        <v>8.8231738883456365E-7</v>
      </c>
      <c r="H1406">
        <v>775.077</v>
      </c>
      <c r="I1406">
        <v>719</v>
      </c>
      <c r="J1406">
        <v>217833</v>
      </c>
      <c r="K1406" s="52">
        <v>1</v>
      </c>
      <c r="L1406" s="59">
        <f>IF(OR(H_24!$F1406="---",H_24!$F1406="infeas",H_24!$F1406="inf"),"---",(H_24!$F1406/M1406)-1)</f>
        <v>8.8231738892829981E-7</v>
      </c>
      <c r="M1406" s="20">
        <f>Model_dem!L1146</f>
        <v>45335.16</v>
      </c>
      <c r="N1406">
        <f>Model_dem!G1146</f>
        <v>45335.16</v>
      </c>
      <c r="O1406" t="str">
        <f>IF(AND(G1406&lt;-0.01,Model_dem!F1146="Optimal"),"Cuidado","")</f>
        <v/>
      </c>
      <c r="P1406" t="str">
        <f>IF(OR(H_24!$Q1406&lt;&gt;A1406,R1406&lt;&gt;B1406,S1406&lt;&gt;C1406,T1406&lt;&gt;D1406),"Aqui", " ")</f>
        <v xml:space="preserve"> </v>
      </c>
      <c r="Q1406" t="s">
        <v>22</v>
      </c>
      <c r="R1406">
        <v>0</v>
      </c>
      <c r="S1406">
        <v>0</v>
      </c>
      <c r="T1406">
        <v>0.05</v>
      </c>
      <c r="U1406">
        <v>300</v>
      </c>
      <c r="V1406">
        <v>45335.199999999997</v>
      </c>
      <c r="W1406">
        <v>775.077</v>
      </c>
      <c r="X1406">
        <v>271</v>
      </c>
      <c r="Y1406">
        <v>719</v>
      </c>
      <c r="Z1406">
        <v>1800.02</v>
      </c>
      <c r="AA1406">
        <v>217833</v>
      </c>
      <c r="AE1406" t="s">
        <v>20</v>
      </c>
      <c r="AF1406">
        <v>3</v>
      </c>
      <c r="AG1406">
        <v>10</v>
      </c>
      <c r="AH1406">
        <v>0.2</v>
      </c>
      <c r="AI1406">
        <v>402</v>
      </c>
      <c r="AJ1406" t="s">
        <v>511</v>
      </c>
      <c r="AK1406" t="s">
        <v>511</v>
      </c>
      <c r="AL1406" t="s">
        <v>511</v>
      </c>
      <c r="AM1406" t="s">
        <v>511</v>
      </c>
      <c r="AN1406" t="s">
        <v>511</v>
      </c>
      <c r="XEO1406" t="s">
        <v>519</v>
      </c>
      <c r="XEP1406">
        <v>2</v>
      </c>
      <c r="XEQ1406">
        <v>5</v>
      </c>
      <c r="XER1406">
        <v>0.05</v>
      </c>
      <c r="XES1406">
        <v>50</v>
      </c>
      <c r="XET1406">
        <v>672</v>
      </c>
      <c r="XEU1406">
        <v>3.3764099999999999</v>
      </c>
      <c r="XEV1406">
        <v>5</v>
      </c>
      <c r="XEW1406">
        <v>379705</v>
      </c>
      <c r="XEX1406">
        <v>1800</v>
      </c>
      <c r="XEY1406">
        <v>71801</v>
      </c>
    </row>
    <row r="1407" spans="1:41 16369:16379" x14ac:dyDescent="0.3">
      <c r="A1407" s="68" t="s">
        <v>22</v>
      </c>
      <c r="B1407" s="20">
        <v>0</v>
      </c>
      <c r="C1407" s="20">
        <v>0</v>
      </c>
      <c r="D1407" s="20">
        <v>0.1</v>
      </c>
      <c r="E1407" t="s">
        <v>0</v>
      </c>
      <c r="F1407">
        <v>45416.2</v>
      </c>
      <c r="G1407" s="39">
        <f t="shared" si="81"/>
        <v>1.7875750300648237E-3</v>
      </c>
      <c r="H1407">
        <v>1219.68</v>
      </c>
      <c r="I1407">
        <v>585</v>
      </c>
      <c r="J1407">
        <v>195063</v>
      </c>
      <c r="K1407" s="52">
        <v>1</v>
      </c>
      <c r="L1407" s="59">
        <f>IF(OR(H_24!$F1407="---",H_24!$F1407="infeas",H_24!$F1407="inf"),"---",(H_24!$F1407/M1407)-1)</f>
        <v>1.7875750300648807E-3</v>
      </c>
      <c r="M1407" s="20">
        <f>Model_dem!L1147</f>
        <v>45335.16</v>
      </c>
      <c r="N1407">
        <f>Model_dem!G1147</f>
        <v>45335.16</v>
      </c>
      <c r="O1407" t="str">
        <f>IF(AND(G1407&lt;-0.01,Model_dem!F1147="Optimal"),"Cuidado","")</f>
        <v/>
      </c>
      <c r="P1407" t="str">
        <f>IF(OR(H_24!$Q1407&lt;&gt;A1407,R1407&lt;&gt;B1407,S1407&lt;&gt;C1407,T1407&lt;&gt;D1407),"Aqui", " ")</f>
        <v xml:space="preserve"> </v>
      </c>
      <c r="Q1407" t="s">
        <v>22</v>
      </c>
      <c r="R1407">
        <v>0</v>
      </c>
      <c r="S1407">
        <v>0</v>
      </c>
      <c r="T1407">
        <v>0.1</v>
      </c>
      <c r="U1407">
        <v>300</v>
      </c>
      <c r="V1407">
        <v>45416.2</v>
      </c>
      <c r="W1407">
        <v>1219.68</v>
      </c>
      <c r="X1407">
        <v>364</v>
      </c>
      <c r="Y1407">
        <v>585</v>
      </c>
      <c r="Z1407">
        <v>1800.05</v>
      </c>
      <c r="AA1407">
        <v>195063</v>
      </c>
      <c r="AE1407" t="s">
        <v>20</v>
      </c>
      <c r="AF1407">
        <v>3</v>
      </c>
      <c r="AG1407">
        <v>25</v>
      </c>
      <c r="AH1407">
        <v>0.05</v>
      </c>
      <c r="AI1407">
        <v>402</v>
      </c>
      <c r="AJ1407">
        <v>55187.3</v>
      </c>
      <c r="AK1407">
        <v>1800.35</v>
      </c>
      <c r="AL1407">
        <v>0</v>
      </c>
      <c r="AM1407">
        <v>1</v>
      </c>
      <c r="AN1407">
        <v>1800.47</v>
      </c>
      <c r="AO1407">
        <v>2827</v>
      </c>
      <c r="XEO1407" t="s">
        <v>519</v>
      </c>
      <c r="XEP1407">
        <v>2</v>
      </c>
      <c r="XEQ1407">
        <v>5</v>
      </c>
      <c r="XER1407">
        <v>0.1</v>
      </c>
      <c r="XES1407">
        <v>50</v>
      </c>
      <c r="XET1407">
        <v>672</v>
      </c>
      <c r="XEU1407">
        <v>2.0887699999999998</v>
      </c>
      <c r="XEV1407">
        <v>5</v>
      </c>
      <c r="XEW1407">
        <v>421940</v>
      </c>
      <c r="XEX1407">
        <v>1800</v>
      </c>
      <c r="XEY1407">
        <v>71331</v>
      </c>
    </row>
    <row r="1408" spans="1:41 16369:16379" x14ac:dyDescent="0.3">
      <c r="A1408" s="65" t="s">
        <v>22</v>
      </c>
      <c r="B1408" s="66">
        <v>0</v>
      </c>
      <c r="C1408" s="66">
        <v>0</v>
      </c>
      <c r="D1408" s="66">
        <v>0.15</v>
      </c>
      <c r="E1408" t="s">
        <v>0</v>
      </c>
      <c r="F1408">
        <v>45335.199999999997</v>
      </c>
      <c r="G1408" s="39">
        <f t="shared" si="81"/>
        <v>8.8231738883456365E-7</v>
      </c>
      <c r="H1408">
        <v>1465.86</v>
      </c>
      <c r="I1408">
        <v>524</v>
      </c>
      <c r="J1408">
        <v>123573</v>
      </c>
      <c r="K1408" s="52">
        <v>1</v>
      </c>
      <c r="L1408" s="59">
        <f>IF(OR(H_24!$F1408="---",H_24!$F1408="infeas",H_24!$F1408="inf"),"---",(H_24!$F1408/M1408)-1)</f>
        <v>8.8231738892829981E-7</v>
      </c>
      <c r="M1408" s="20">
        <f>Model_dem!L1148</f>
        <v>45335.16</v>
      </c>
      <c r="N1408">
        <f>Model_dem!G1148</f>
        <v>45335.16</v>
      </c>
      <c r="O1408" t="str">
        <f>IF(AND(G1408&lt;-0.01,Model_dem!F1148="Optimal"),"Cuidado","")</f>
        <v/>
      </c>
      <c r="P1408" t="str">
        <f>IF(OR(H_24!$Q1408&lt;&gt;A1408,R1408&lt;&gt;B1408,S1408&lt;&gt;C1408,T1408&lt;&gt;D1408),"Aqui", " ")</f>
        <v xml:space="preserve"> </v>
      </c>
      <c r="Q1408" t="s">
        <v>22</v>
      </c>
      <c r="R1408">
        <v>0</v>
      </c>
      <c r="S1408">
        <v>0</v>
      </c>
      <c r="T1408">
        <v>0.15</v>
      </c>
      <c r="U1408">
        <v>300</v>
      </c>
      <c r="V1408">
        <v>45335.199999999997</v>
      </c>
      <c r="W1408">
        <v>1465.86</v>
      </c>
      <c r="X1408">
        <v>448</v>
      </c>
      <c r="Y1408">
        <v>524</v>
      </c>
      <c r="Z1408">
        <v>1800.12</v>
      </c>
      <c r="AA1408">
        <v>123573</v>
      </c>
      <c r="AE1408" t="s">
        <v>20</v>
      </c>
      <c r="AF1408">
        <v>3</v>
      </c>
      <c r="AG1408">
        <v>25</v>
      </c>
      <c r="AH1408">
        <v>0.1</v>
      </c>
      <c r="AI1408">
        <v>402</v>
      </c>
      <c r="AJ1408">
        <v>56131.3</v>
      </c>
      <c r="AK1408">
        <v>1800.12</v>
      </c>
      <c r="AL1408">
        <v>0</v>
      </c>
      <c r="AM1408">
        <v>1</v>
      </c>
      <c r="AN1408">
        <v>1800.38</v>
      </c>
      <c r="AO1408">
        <v>2392</v>
      </c>
      <c r="XEO1408" t="s">
        <v>519</v>
      </c>
      <c r="XEP1408">
        <v>2</v>
      </c>
      <c r="XEQ1408">
        <v>5</v>
      </c>
      <c r="XER1408">
        <v>0.15</v>
      </c>
      <c r="XES1408">
        <v>50</v>
      </c>
      <c r="XET1408">
        <v>672</v>
      </c>
      <c r="XEU1408">
        <v>2.3124199999999999</v>
      </c>
      <c r="XEV1408">
        <v>4</v>
      </c>
      <c r="XEW1408">
        <v>435398</v>
      </c>
      <c r="XEX1408">
        <v>1800</v>
      </c>
      <c r="XEY1408">
        <v>73432</v>
      </c>
    </row>
    <row r="1409" spans="1:41 16369:16379" x14ac:dyDescent="0.3">
      <c r="A1409" s="68" t="s">
        <v>22</v>
      </c>
      <c r="B1409" s="20">
        <v>0</v>
      </c>
      <c r="C1409" s="20">
        <v>0</v>
      </c>
      <c r="D1409" s="20">
        <v>0.2</v>
      </c>
      <c r="E1409" t="s">
        <v>0</v>
      </c>
      <c r="F1409">
        <v>45338</v>
      </c>
      <c r="G1409" s="39">
        <f t="shared" si="81"/>
        <v>6.2644534617204556E-5</v>
      </c>
      <c r="H1409">
        <v>152.834</v>
      </c>
      <c r="I1409">
        <v>1379</v>
      </c>
      <c r="J1409">
        <v>255203</v>
      </c>
      <c r="K1409" s="52">
        <v>1</v>
      </c>
      <c r="L1409" s="59">
        <f>IF(OR(H_24!$F1409="---",H_24!$F1409="infeas",H_24!$F1409="inf"),"---",(H_24!$F1409/M1409)-1)</f>
        <v>6.2644534617239955E-5</v>
      </c>
      <c r="M1409" s="20">
        <f>Model_dem!L1149</f>
        <v>45335.16</v>
      </c>
      <c r="N1409">
        <f>Model_dem!G1149</f>
        <v>45335.16</v>
      </c>
      <c r="O1409" t="str">
        <f>IF(AND(G1409&lt;-0.01,Model_dem!F1149="Optimal"),"Cuidado","")</f>
        <v/>
      </c>
      <c r="P1409" t="str">
        <f>IF(OR(H_24!$Q1409&lt;&gt;A1409,R1409&lt;&gt;B1409,S1409&lt;&gt;C1409,T1409&lt;&gt;D1409),"Aqui", " ")</f>
        <v xml:space="preserve"> </v>
      </c>
      <c r="Q1409" t="s">
        <v>22</v>
      </c>
      <c r="R1409">
        <v>0</v>
      </c>
      <c r="S1409">
        <v>0</v>
      </c>
      <c r="T1409">
        <v>0.2</v>
      </c>
      <c r="U1409">
        <v>300</v>
      </c>
      <c r="V1409">
        <v>45338</v>
      </c>
      <c r="W1409">
        <v>152.834</v>
      </c>
      <c r="X1409">
        <v>86</v>
      </c>
      <c r="Y1409">
        <v>1379</v>
      </c>
      <c r="Z1409">
        <v>1800.22</v>
      </c>
      <c r="AA1409">
        <v>255203</v>
      </c>
      <c r="AE1409" t="s">
        <v>20</v>
      </c>
      <c r="AF1409">
        <v>3</v>
      </c>
      <c r="AG1409">
        <v>25</v>
      </c>
      <c r="AH1409">
        <v>0.15</v>
      </c>
      <c r="AI1409">
        <v>402</v>
      </c>
      <c r="AJ1409" t="s">
        <v>511</v>
      </c>
      <c r="AK1409" t="s">
        <v>511</v>
      </c>
      <c r="AL1409" t="s">
        <v>511</v>
      </c>
      <c r="AM1409" t="s">
        <v>511</v>
      </c>
      <c r="AN1409" t="s">
        <v>511</v>
      </c>
      <c r="XEO1409" t="s">
        <v>519</v>
      </c>
      <c r="XEP1409">
        <v>2</v>
      </c>
      <c r="XEQ1409">
        <v>5</v>
      </c>
      <c r="XER1409">
        <v>0.2</v>
      </c>
      <c r="XES1409">
        <v>50</v>
      </c>
      <c r="XET1409">
        <v>672</v>
      </c>
      <c r="XEU1409">
        <v>2.4828100000000002</v>
      </c>
      <c r="XEV1409">
        <v>7</v>
      </c>
      <c r="XEW1409">
        <v>626938</v>
      </c>
      <c r="XEX1409">
        <v>1800.02</v>
      </c>
      <c r="XEY1409">
        <v>72268</v>
      </c>
    </row>
    <row r="1410" spans="1:41 16369:16379" x14ac:dyDescent="0.3">
      <c r="A1410" s="65" t="s">
        <v>22</v>
      </c>
      <c r="B1410" s="66">
        <v>1</v>
      </c>
      <c r="C1410" s="66">
        <v>5</v>
      </c>
      <c r="D1410" s="66">
        <v>0.05</v>
      </c>
      <c r="E1410" t="s">
        <v>0</v>
      </c>
      <c r="F1410">
        <v>45501</v>
      </c>
      <c r="G1410" s="39">
        <f t="shared" si="81"/>
        <v>5.1211901390815133E-4</v>
      </c>
      <c r="H1410">
        <v>609.68600000000004</v>
      </c>
      <c r="I1410">
        <v>122</v>
      </c>
      <c r="J1410">
        <v>38735</v>
      </c>
      <c r="K1410" s="52">
        <v>0.68</v>
      </c>
      <c r="L1410" s="59">
        <f>IF(OR(H_24!$F1410="---",H_24!$F1410="infeas",H_24!$F1410="inf"),"---",(H_24!$F1410/M1410)-1)</f>
        <v>3.6580878946936846E-3</v>
      </c>
      <c r="M1410" s="20">
        <f>Model_dem!L1150</f>
        <v>45335.16</v>
      </c>
      <c r="N1410">
        <f>Model_dem!G1150</f>
        <v>45477.71</v>
      </c>
      <c r="O1410" t="str">
        <f>IF(AND(G1410&lt;-0.01,Model_dem!F1150="Optimal"),"Cuidado","")</f>
        <v/>
      </c>
      <c r="P1410" t="str">
        <f>IF(OR(H_24!$Q1410&lt;&gt;A1410,R1410&lt;&gt;B1410,S1410&lt;&gt;C1410,T1410&lt;&gt;D1410),"Aqui", " ")</f>
        <v xml:space="preserve"> </v>
      </c>
      <c r="Q1410" t="s">
        <v>22</v>
      </c>
      <c r="R1410">
        <v>1</v>
      </c>
      <c r="S1410">
        <v>5</v>
      </c>
      <c r="T1410">
        <v>0.05</v>
      </c>
      <c r="U1410">
        <v>300</v>
      </c>
      <c r="V1410">
        <v>45501</v>
      </c>
      <c r="W1410">
        <v>609.68600000000004</v>
      </c>
      <c r="X1410">
        <v>35</v>
      </c>
      <c r="Y1410">
        <v>122</v>
      </c>
      <c r="Z1410">
        <v>1800.13</v>
      </c>
      <c r="AA1410">
        <v>38735</v>
      </c>
      <c r="AE1410" t="s">
        <v>20</v>
      </c>
      <c r="AF1410">
        <v>3</v>
      </c>
      <c r="AG1410">
        <v>25</v>
      </c>
      <c r="AH1410">
        <v>0.2</v>
      </c>
      <c r="AI1410">
        <v>402</v>
      </c>
      <c r="AJ1410" t="s">
        <v>511</v>
      </c>
      <c r="AK1410" t="s">
        <v>511</v>
      </c>
      <c r="AL1410" t="s">
        <v>511</v>
      </c>
      <c r="AM1410" t="s">
        <v>511</v>
      </c>
      <c r="AN1410" t="s">
        <v>511</v>
      </c>
      <c r="XEO1410" t="s">
        <v>519</v>
      </c>
      <c r="XEP1410">
        <v>2</v>
      </c>
      <c r="XEQ1410">
        <v>10</v>
      </c>
      <c r="XER1410">
        <v>0.05</v>
      </c>
      <c r="XES1410">
        <v>50</v>
      </c>
      <c r="XET1410">
        <v>672</v>
      </c>
      <c r="XEU1410">
        <v>1.2737099999999999</v>
      </c>
      <c r="XEV1410">
        <v>0</v>
      </c>
      <c r="XEW1410">
        <v>729451</v>
      </c>
      <c r="XEX1410">
        <v>1800</v>
      </c>
      <c r="XEY1410">
        <v>74924</v>
      </c>
    </row>
    <row r="1411" spans="1:41 16369:16379" x14ac:dyDescent="0.3">
      <c r="A1411" s="68" t="s">
        <v>22</v>
      </c>
      <c r="B1411" s="20">
        <v>1</v>
      </c>
      <c r="C1411" s="20">
        <v>5</v>
      </c>
      <c r="D1411" s="20">
        <v>0.1</v>
      </c>
      <c r="E1411" t="s">
        <v>1</v>
      </c>
      <c r="F1411">
        <v>45989.599999999999</v>
      </c>
      <c r="G1411" s="39">
        <f t="shared" si="81"/>
        <v>5.3505488269278475E-3</v>
      </c>
      <c r="H1411">
        <v>1795.86</v>
      </c>
      <c r="I1411">
        <v>39</v>
      </c>
      <c r="J1411">
        <v>19474</v>
      </c>
      <c r="K1411" s="52">
        <v>1</v>
      </c>
      <c r="L1411" s="59">
        <f>IF(OR(H_24!$F1411="---",H_24!$F1411="infeas",H_24!$F1411="inf"),"---",(H_24!$F1411/M1411)-1)</f>
        <v>1.4435594801032847E-2</v>
      </c>
      <c r="M1411" s="20">
        <f>Model_dem!L1151</f>
        <v>45335.16</v>
      </c>
      <c r="N1411">
        <f>Model_dem!G1151</f>
        <v>45744.84</v>
      </c>
      <c r="O1411" t="str">
        <f>IF(AND(G1411&lt;-0.01,Model_dem!F1151="Optimal"),"Cuidado","")</f>
        <v/>
      </c>
      <c r="P1411" t="str">
        <f>IF(OR(H_24!$Q1411&lt;&gt;A1411,R1411&lt;&gt;B1411,S1411&lt;&gt;C1411,T1411&lt;&gt;D1411),"Aqui", " ")</f>
        <v xml:space="preserve"> </v>
      </c>
      <c r="Q1411" t="s">
        <v>22</v>
      </c>
      <c r="R1411">
        <v>1</v>
      </c>
      <c r="S1411">
        <v>5</v>
      </c>
      <c r="T1411">
        <v>0.1</v>
      </c>
      <c r="U1411">
        <v>300</v>
      </c>
      <c r="V1411">
        <v>45989.599999999999</v>
      </c>
      <c r="W1411">
        <v>1795.86</v>
      </c>
      <c r="X1411">
        <v>37</v>
      </c>
      <c r="Y1411">
        <v>39</v>
      </c>
      <c r="Z1411">
        <v>1801.28</v>
      </c>
      <c r="AA1411">
        <v>19474</v>
      </c>
      <c r="AE1411" t="s">
        <v>20</v>
      </c>
      <c r="AF1411">
        <v>3</v>
      </c>
      <c r="AG1411">
        <v>50</v>
      </c>
      <c r="AH1411">
        <v>0.05</v>
      </c>
      <c r="AI1411">
        <v>402</v>
      </c>
      <c r="AJ1411">
        <v>54834.1</v>
      </c>
      <c r="AK1411">
        <v>1800.54</v>
      </c>
      <c r="AL1411">
        <v>0</v>
      </c>
      <c r="AM1411">
        <v>1</v>
      </c>
      <c r="AN1411">
        <v>1800.54</v>
      </c>
      <c r="AO1411">
        <v>3170</v>
      </c>
      <c r="XEO1411" t="s">
        <v>519</v>
      </c>
      <c r="XEP1411">
        <v>2</v>
      </c>
      <c r="XEQ1411">
        <v>10</v>
      </c>
      <c r="XER1411">
        <v>0.1</v>
      </c>
      <c r="XES1411">
        <v>50</v>
      </c>
      <c r="XET1411">
        <v>672</v>
      </c>
      <c r="XEU1411">
        <v>3.5522999999999998</v>
      </c>
      <c r="XEV1411">
        <v>0</v>
      </c>
      <c r="XEW1411">
        <v>375851</v>
      </c>
      <c r="XEX1411">
        <v>1800.16</v>
      </c>
      <c r="XEY1411">
        <v>59936</v>
      </c>
    </row>
    <row r="1412" spans="1:41 16369:16379" x14ac:dyDescent="0.3">
      <c r="A1412" s="65" t="s">
        <v>22</v>
      </c>
      <c r="B1412" s="66">
        <v>1</v>
      </c>
      <c r="C1412" s="66">
        <v>5</v>
      </c>
      <c r="D1412" s="66">
        <v>0.15</v>
      </c>
      <c r="E1412" t="s">
        <v>4</v>
      </c>
      <c r="F1412" t="s">
        <v>511</v>
      </c>
      <c r="G1412" s="39" t="str">
        <f t="shared" si="81"/>
        <v>---</v>
      </c>
      <c r="H1412" t="s">
        <v>511</v>
      </c>
      <c r="I1412" t="s">
        <v>511</v>
      </c>
      <c r="L1412" s="59" t="str">
        <f>IF(OR(H_24!$F1412="---",H_24!$F1412="infeas",H_24!$F1412="inf"),"---",(H_24!$F1412/M1412)-1)</f>
        <v>---</v>
      </c>
      <c r="M1412" s="20">
        <f>Model_dem!L1152</f>
        <v>45335.16</v>
      </c>
      <c r="N1412" t="str">
        <f>Model_dem!G1152</f>
        <v>---</v>
      </c>
      <c r="O1412" t="str">
        <f>IF(AND(G1412&lt;-0.01,Model_dem!F1152="Optimal"),"Cuidado","")</f>
        <v/>
      </c>
      <c r="P1412" t="str">
        <f>IF(OR(H_24!$Q1412&lt;&gt;A1412,R1412&lt;&gt;B1412,S1412&lt;&gt;C1412,T1412&lt;&gt;D1412),"Aqui", " ")</f>
        <v xml:space="preserve"> </v>
      </c>
      <c r="Q1412" t="s">
        <v>22</v>
      </c>
      <c r="R1412">
        <v>1</v>
      </c>
      <c r="S1412">
        <v>5</v>
      </c>
      <c r="T1412">
        <v>0.15</v>
      </c>
      <c r="U1412">
        <v>300</v>
      </c>
      <c r="V1412" t="s">
        <v>511</v>
      </c>
      <c r="W1412" t="s">
        <v>511</v>
      </c>
      <c r="X1412" t="s">
        <v>511</v>
      </c>
      <c r="Y1412" t="s">
        <v>511</v>
      </c>
      <c r="Z1412" t="s">
        <v>511</v>
      </c>
      <c r="AE1412" t="s">
        <v>20</v>
      </c>
      <c r="AF1412">
        <v>3</v>
      </c>
      <c r="AG1412">
        <v>50</v>
      </c>
      <c r="AH1412">
        <v>0.1</v>
      </c>
      <c r="AI1412">
        <v>402</v>
      </c>
      <c r="AJ1412">
        <v>55373.5</v>
      </c>
      <c r="AK1412">
        <v>1800.9</v>
      </c>
      <c r="AL1412">
        <v>0</v>
      </c>
      <c r="AM1412">
        <v>1</v>
      </c>
      <c r="AN1412">
        <v>1800.9</v>
      </c>
      <c r="AO1412">
        <v>2487</v>
      </c>
      <c r="XEO1412" t="s">
        <v>519</v>
      </c>
      <c r="XEP1412">
        <v>2</v>
      </c>
      <c r="XEQ1412">
        <v>10</v>
      </c>
      <c r="XER1412">
        <v>0.15</v>
      </c>
      <c r="XES1412">
        <v>50</v>
      </c>
      <c r="XET1412">
        <v>674</v>
      </c>
      <c r="XEU1412">
        <v>1.1989000000000001</v>
      </c>
      <c r="XEV1412">
        <v>0</v>
      </c>
      <c r="XEW1412">
        <v>229790</v>
      </c>
      <c r="XEX1412">
        <v>1800.16</v>
      </c>
      <c r="XEY1412">
        <v>59155</v>
      </c>
    </row>
    <row r="1413" spans="1:41 16369:16379" x14ac:dyDescent="0.3">
      <c r="A1413" s="68" t="s">
        <v>22</v>
      </c>
      <c r="B1413" s="20">
        <v>1</v>
      </c>
      <c r="C1413" s="20">
        <v>5</v>
      </c>
      <c r="D1413" s="20">
        <v>0.2</v>
      </c>
      <c r="E1413" t="s">
        <v>4</v>
      </c>
      <c r="F1413" t="s">
        <v>511</v>
      </c>
      <c r="G1413" s="39" t="str">
        <f t="shared" si="81"/>
        <v>---</v>
      </c>
      <c r="H1413" t="s">
        <v>511</v>
      </c>
      <c r="I1413" t="s">
        <v>511</v>
      </c>
      <c r="L1413" s="59" t="str">
        <f>IF(OR(H_24!$F1413="---",H_24!$F1413="infeas",H_24!$F1413="inf"),"---",(H_24!$F1413/M1413)-1)</f>
        <v>---</v>
      </c>
      <c r="M1413" s="20">
        <f>Model_dem!L1153</f>
        <v>45335.16</v>
      </c>
      <c r="N1413" t="str">
        <f>Model_dem!G1153</f>
        <v>---</v>
      </c>
      <c r="O1413" t="str">
        <f>IF(AND(G1413&lt;-0.01,Model_dem!F1153="Optimal"),"Cuidado","")</f>
        <v/>
      </c>
      <c r="P1413" t="str">
        <f>IF(OR(H_24!$Q1413&lt;&gt;A1413,R1413&lt;&gt;B1413,S1413&lt;&gt;C1413,T1413&lt;&gt;D1413),"Aqui", " ")</f>
        <v xml:space="preserve"> </v>
      </c>
      <c r="Q1413" t="s">
        <v>22</v>
      </c>
      <c r="R1413">
        <v>1</v>
      </c>
      <c r="S1413">
        <v>5</v>
      </c>
      <c r="T1413">
        <v>0.2</v>
      </c>
      <c r="U1413">
        <v>300</v>
      </c>
      <c r="V1413" t="s">
        <v>511</v>
      </c>
      <c r="W1413" t="s">
        <v>511</v>
      </c>
      <c r="X1413" t="s">
        <v>511</v>
      </c>
      <c r="Y1413" t="s">
        <v>511</v>
      </c>
      <c r="Z1413" t="s">
        <v>511</v>
      </c>
      <c r="AE1413" t="s">
        <v>20</v>
      </c>
      <c r="AF1413">
        <v>3</v>
      </c>
      <c r="AG1413">
        <v>50</v>
      </c>
      <c r="AH1413">
        <v>0.15</v>
      </c>
      <c r="AI1413">
        <v>402</v>
      </c>
      <c r="AJ1413" t="s">
        <v>511</v>
      </c>
      <c r="AK1413" t="s">
        <v>511</v>
      </c>
      <c r="AL1413" t="s">
        <v>511</v>
      </c>
      <c r="AM1413" t="s">
        <v>511</v>
      </c>
      <c r="AN1413" t="s">
        <v>511</v>
      </c>
      <c r="XEO1413" t="s">
        <v>519</v>
      </c>
      <c r="XEP1413">
        <v>2</v>
      </c>
      <c r="XEQ1413">
        <v>10</v>
      </c>
      <c r="XER1413">
        <v>0.2</v>
      </c>
      <c r="XES1413">
        <v>50</v>
      </c>
      <c r="XET1413">
        <v>675</v>
      </c>
      <c r="XEU1413">
        <v>1.7607600000000001</v>
      </c>
      <c r="XEV1413">
        <v>0</v>
      </c>
      <c r="XEW1413">
        <v>444079</v>
      </c>
      <c r="XEX1413">
        <v>1800</v>
      </c>
      <c r="XEY1413">
        <v>65171</v>
      </c>
    </row>
    <row r="1414" spans="1:41 16369:16379" x14ac:dyDescent="0.3">
      <c r="A1414" s="65" t="s">
        <v>22</v>
      </c>
      <c r="B1414" s="66">
        <v>1</v>
      </c>
      <c r="C1414" s="66">
        <v>10</v>
      </c>
      <c r="D1414" s="66">
        <v>0.05</v>
      </c>
      <c r="E1414" t="s">
        <v>1</v>
      </c>
      <c r="F1414">
        <v>45501</v>
      </c>
      <c r="G1414" s="39">
        <f t="shared" si="81"/>
        <v>-1.3103398323554532E-3</v>
      </c>
      <c r="H1414">
        <v>1776.61</v>
      </c>
      <c r="I1414">
        <v>48</v>
      </c>
      <c r="J1414">
        <v>29895</v>
      </c>
      <c r="K1414" s="52">
        <v>0.65300000000000002</v>
      </c>
      <c r="L1414" s="59">
        <f>IF(OR(H_24!$F1414="---",H_24!$F1414="infeas",H_24!$F1414="inf"),"---",(H_24!$F1414/M1414)-1)</f>
        <v>3.6580878946936846E-3</v>
      </c>
      <c r="M1414" s="20">
        <f>Model_dem!L1154</f>
        <v>45335.16</v>
      </c>
      <c r="N1414">
        <f>Model_dem!G1154</f>
        <v>45560.7</v>
      </c>
      <c r="O1414" t="str">
        <f>IF(AND(G1414&lt;-0.01,Model_dem!F1154="Optimal"),"Cuidado","")</f>
        <v/>
      </c>
      <c r="P1414" t="str">
        <f>IF(OR(H_24!$Q1414&lt;&gt;A1414,R1414&lt;&gt;B1414,S1414&lt;&gt;C1414,T1414&lt;&gt;D1414),"Aqui", " ")</f>
        <v xml:space="preserve"> </v>
      </c>
      <c r="Q1414" t="s">
        <v>22</v>
      </c>
      <c r="R1414">
        <v>1</v>
      </c>
      <c r="S1414">
        <v>10</v>
      </c>
      <c r="T1414">
        <v>0.05</v>
      </c>
      <c r="U1414">
        <v>300</v>
      </c>
      <c r="V1414">
        <v>45501</v>
      </c>
      <c r="W1414">
        <v>1776.61</v>
      </c>
      <c r="X1414">
        <v>45</v>
      </c>
      <c r="Y1414">
        <v>48</v>
      </c>
      <c r="Z1414">
        <v>1801.82</v>
      </c>
      <c r="AA1414">
        <v>29895</v>
      </c>
      <c r="AE1414" t="s">
        <v>20</v>
      </c>
      <c r="AF1414">
        <v>3</v>
      </c>
      <c r="AG1414">
        <v>50</v>
      </c>
      <c r="AH1414">
        <v>0.2</v>
      </c>
      <c r="AI1414">
        <v>402</v>
      </c>
      <c r="AJ1414" t="s">
        <v>511</v>
      </c>
      <c r="AK1414" t="s">
        <v>511</v>
      </c>
      <c r="AL1414" t="s">
        <v>511</v>
      </c>
      <c r="AM1414" t="s">
        <v>511</v>
      </c>
      <c r="AN1414" t="s">
        <v>511</v>
      </c>
      <c r="XEO1414" t="s">
        <v>519</v>
      </c>
      <c r="XEP1414">
        <v>2</v>
      </c>
      <c r="XEQ1414">
        <v>25</v>
      </c>
      <c r="XER1414">
        <v>0.05</v>
      </c>
      <c r="XES1414">
        <v>50</v>
      </c>
      <c r="XET1414">
        <v>672</v>
      </c>
      <c r="XEU1414">
        <v>1.07965</v>
      </c>
      <c r="XEV1414">
        <v>0</v>
      </c>
      <c r="XEW1414">
        <v>82176</v>
      </c>
      <c r="XEX1414">
        <v>1800.08</v>
      </c>
      <c r="XEY1414">
        <v>43055</v>
      </c>
    </row>
    <row r="1415" spans="1:41 16369:16379" x14ac:dyDescent="0.3">
      <c r="A1415" s="68" t="s">
        <v>22</v>
      </c>
      <c r="B1415" s="20">
        <v>1</v>
      </c>
      <c r="C1415" s="20">
        <v>10</v>
      </c>
      <c r="D1415" s="20">
        <v>0.1</v>
      </c>
      <c r="E1415" t="s">
        <v>1</v>
      </c>
      <c r="F1415">
        <v>45957.7</v>
      </c>
      <c r="G1415" s="39">
        <f t="shared" ref="G1415:G1478" si="82">IF(OR(N1415="---",F1415="infeas",F1415="inf",F1415=""),"---",(F1415-N1415)/N1415)</f>
        <v>-0.1216626863024506</v>
      </c>
      <c r="H1415">
        <v>1707.41</v>
      </c>
      <c r="I1415">
        <v>27</v>
      </c>
      <c r="J1415">
        <v>14986</v>
      </c>
      <c r="K1415" s="52">
        <v>1.4999999999999999E-2</v>
      </c>
      <c r="L1415" s="59">
        <f>IF(OR(H_24!$F1415="---",H_24!$F1415="infeas",H_24!$F1415="inf"),"---",(H_24!$F1415/M1415)-1)</f>
        <v>1.3731946683324781E-2</v>
      </c>
      <c r="M1415" s="20">
        <f>Model_dem!L1155</f>
        <v>45335.16</v>
      </c>
      <c r="N1415">
        <f>Model_dem!G1155</f>
        <v>52323.519999999997</v>
      </c>
      <c r="O1415" t="str">
        <f>IF(AND(G1415&lt;-0.01,Model_dem!F1155="Optimal"),"Cuidado","")</f>
        <v/>
      </c>
      <c r="P1415" t="str">
        <f>IF(OR(H_24!$Q1415&lt;&gt;A1415,R1415&lt;&gt;B1415,S1415&lt;&gt;C1415,T1415&lt;&gt;D1415),"Aqui", " ")</f>
        <v xml:space="preserve"> </v>
      </c>
      <c r="Q1415" t="s">
        <v>22</v>
      </c>
      <c r="R1415">
        <v>1</v>
      </c>
      <c r="S1415">
        <v>10</v>
      </c>
      <c r="T1415">
        <v>0.1</v>
      </c>
      <c r="U1415">
        <v>300</v>
      </c>
      <c r="V1415">
        <v>45957.7</v>
      </c>
      <c r="W1415">
        <v>1707.41</v>
      </c>
      <c r="X1415">
        <v>23</v>
      </c>
      <c r="Y1415">
        <v>27</v>
      </c>
      <c r="Z1415">
        <v>1807.96</v>
      </c>
      <c r="AA1415">
        <v>14986</v>
      </c>
      <c r="XEO1415" t="s">
        <v>519</v>
      </c>
      <c r="XEP1415">
        <v>2</v>
      </c>
      <c r="XEQ1415">
        <v>25</v>
      </c>
      <c r="XER1415">
        <v>0.1</v>
      </c>
      <c r="XES1415">
        <v>50</v>
      </c>
      <c r="XET1415">
        <v>675</v>
      </c>
      <c r="XEU1415">
        <v>2.4661400000000002</v>
      </c>
      <c r="XEV1415">
        <v>0</v>
      </c>
      <c r="XEW1415">
        <v>116001</v>
      </c>
      <c r="XEX1415">
        <v>1800.08</v>
      </c>
      <c r="XEY1415">
        <v>45513</v>
      </c>
    </row>
    <row r="1416" spans="1:41 16369:16379" x14ac:dyDescent="0.3">
      <c r="A1416" s="65" t="s">
        <v>22</v>
      </c>
      <c r="B1416" s="66">
        <v>1</v>
      </c>
      <c r="C1416" s="66">
        <v>10</v>
      </c>
      <c r="D1416" s="66">
        <v>0.15</v>
      </c>
      <c r="E1416" t="s">
        <v>4</v>
      </c>
      <c r="F1416" t="s">
        <v>511</v>
      </c>
      <c r="G1416" s="39" t="str">
        <f t="shared" si="82"/>
        <v>---</v>
      </c>
      <c r="H1416" t="s">
        <v>511</v>
      </c>
      <c r="I1416" t="s">
        <v>511</v>
      </c>
      <c r="L1416" s="59" t="str">
        <f>IF(OR(H_24!$F1416="---",H_24!$F1416="infeas",H_24!$F1416="inf"),"---",(H_24!$F1416/M1416)-1)</f>
        <v>---</v>
      </c>
      <c r="M1416" s="20">
        <f>Model_dem!L1156</f>
        <v>45335.16</v>
      </c>
      <c r="N1416" t="str">
        <f>Model_dem!G1156</f>
        <v>---</v>
      </c>
      <c r="O1416" t="str">
        <f>IF(AND(G1416&lt;-0.01,Model_dem!F1156="Optimal"),"Cuidado","")</f>
        <v/>
      </c>
      <c r="P1416" t="str">
        <f>IF(OR(H_24!$Q1416&lt;&gt;A1416,R1416&lt;&gt;B1416,S1416&lt;&gt;C1416,T1416&lt;&gt;D1416),"Aqui", " ")</f>
        <v xml:space="preserve"> </v>
      </c>
      <c r="Q1416" t="s">
        <v>22</v>
      </c>
      <c r="R1416">
        <v>1</v>
      </c>
      <c r="S1416">
        <v>10</v>
      </c>
      <c r="T1416">
        <v>0.15</v>
      </c>
      <c r="U1416">
        <v>300</v>
      </c>
      <c r="V1416" t="s">
        <v>511</v>
      </c>
      <c r="W1416" t="s">
        <v>511</v>
      </c>
      <c r="X1416" t="s">
        <v>511</v>
      </c>
      <c r="Y1416" t="s">
        <v>511</v>
      </c>
      <c r="Z1416" t="s">
        <v>511</v>
      </c>
      <c r="XEO1416" t="s">
        <v>519</v>
      </c>
      <c r="XEP1416">
        <v>2</v>
      </c>
      <c r="XEQ1416">
        <v>25</v>
      </c>
      <c r="XER1416">
        <v>0.15</v>
      </c>
      <c r="XES1416">
        <v>50</v>
      </c>
      <c r="XET1416">
        <v>708</v>
      </c>
      <c r="XEU1416">
        <v>11.3339</v>
      </c>
      <c r="XEV1416">
        <v>0</v>
      </c>
      <c r="XEW1416">
        <v>13601</v>
      </c>
      <c r="XEX1416">
        <v>1800.04</v>
      </c>
      <c r="XEY1416">
        <v>16812</v>
      </c>
    </row>
    <row r="1417" spans="1:41 16369:16379" x14ac:dyDescent="0.3">
      <c r="A1417" s="68" t="s">
        <v>22</v>
      </c>
      <c r="B1417" s="20">
        <v>1</v>
      </c>
      <c r="C1417" s="20">
        <v>10</v>
      </c>
      <c r="D1417" s="20">
        <v>0.2</v>
      </c>
      <c r="E1417" t="s">
        <v>4</v>
      </c>
      <c r="F1417" t="s">
        <v>511</v>
      </c>
      <c r="G1417" s="39" t="str">
        <f t="shared" si="82"/>
        <v>---</v>
      </c>
      <c r="H1417" t="s">
        <v>511</v>
      </c>
      <c r="I1417" t="s">
        <v>511</v>
      </c>
      <c r="L1417" s="59" t="str">
        <f>IF(OR(H_24!$F1417="---",H_24!$F1417="infeas",H_24!$F1417="inf"),"---",(H_24!$F1417/M1417)-1)</f>
        <v>---</v>
      </c>
      <c r="M1417" s="20">
        <f>Model_dem!L1157</f>
        <v>45335.16</v>
      </c>
      <c r="N1417" t="str">
        <f>Model_dem!G1157</f>
        <v>---</v>
      </c>
      <c r="O1417" t="str">
        <f>IF(AND(G1417&lt;-0.01,Model_dem!F1157="Optimal"),"Cuidado","")</f>
        <v/>
      </c>
      <c r="P1417" t="str">
        <f>IF(OR(H_24!$Q1417&lt;&gt;A1417,R1417&lt;&gt;B1417,S1417&lt;&gt;C1417,T1417&lt;&gt;D1417),"Aqui", " ")</f>
        <v xml:space="preserve"> </v>
      </c>
      <c r="Q1417" t="s">
        <v>22</v>
      </c>
      <c r="R1417">
        <v>1</v>
      </c>
      <c r="S1417">
        <v>10</v>
      </c>
      <c r="T1417">
        <v>0.2</v>
      </c>
      <c r="U1417">
        <v>300</v>
      </c>
      <c r="V1417" t="s">
        <v>511</v>
      </c>
      <c r="W1417" t="s">
        <v>511</v>
      </c>
      <c r="X1417" t="s">
        <v>511</v>
      </c>
      <c r="Y1417" t="s">
        <v>511</v>
      </c>
      <c r="Z1417" t="s">
        <v>511</v>
      </c>
      <c r="XEO1417" t="s">
        <v>519</v>
      </c>
      <c r="XEP1417">
        <v>2</v>
      </c>
      <c r="XEQ1417">
        <v>25</v>
      </c>
      <c r="XER1417">
        <v>0.2</v>
      </c>
      <c r="XES1417">
        <v>50</v>
      </c>
      <c r="XET1417">
        <v>770</v>
      </c>
      <c r="XEU1417">
        <v>800.02200000000005</v>
      </c>
      <c r="XEV1417">
        <v>1</v>
      </c>
      <c r="XEW1417">
        <v>8</v>
      </c>
      <c r="XEX1417">
        <v>1803.81</v>
      </c>
      <c r="XEY1417">
        <v>446</v>
      </c>
    </row>
    <row r="1418" spans="1:41 16369:16379" x14ac:dyDescent="0.3">
      <c r="A1418" s="65" t="s">
        <v>22</v>
      </c>
      <c r="B1418" s="66">
        <v>1</v>
      </c>
      <c r="C1418" s="66">
        <v>25</v>
      </c>
      <c r="D1418" s="66">
        <v>0.05</v>
      </c>
      <c r="E1418" t="s">
        <v>0</v>
      </c>
      <c r="F1418">
        <v>45905.2</v>
      </c>
      <c r="G1418" s="39">
        <f t="shared" si="82"/>
        <v>8.0930379845517656E-3</v>
      </c>
      <c r="H1418">
        <v>1348.26</v>
      </c>
      <c r="I1418">
        <v>16</v>
      </c>
      <c r="J1418">
        <v>10171</v>
      </c>
      <c r="K1418" s="52">
        <v>0.67200000000000004</v>
      </c>
      <c r="L1418" s="59">
        <f>IF(OR(H_24!$F1418="---",H_24!$F1418="infeas",H_24!$F1418="inf"),"---",(H_24!$F1418/M1418)-1)</f>
        <v>1.2573905110293992E-2</v>
      </c>
      <c r="M1418" s="20">
        <f>Model_dem!L1158</f>
        <v>45335.16</v>
      </c>
      <c r="N1418">
        <f>Model_dem!G1158</f>
        <v>45536.67</v>
      </c>
      <c r="O1418" t="str">
        <f>IF(AND(G1418&lt;-0.01,Model_dem!F1158="Optimal"),"Cuidado","")</f>
        <v/>
      </c>
      <c r="P1418" t="str">
        <f>IF(OR(H_24!$Q1418&lt;&gt;A1418,R1418&lt;&gt;B1418,S1418&lt;&gt;C1418,T1418&lt;&gt;D1418),"Aqui", " ")</f>
        <v xml:space="preserve"> </v>
      </c>
      <c r="Q1418" t="s">
        <v>22</v>
      </c>
      <c r="R1418">
        <v>1</v>
      </c>
      <c r="S1418">
        <v>25</v>
      </c>
      <c r="T1418">
        <v>0.05</v>
      </c>
      <c r="U1418">
        <v>300</v>
      </c>
      <c r="V1418">
        <v>45905.2</v>
      </c>
      <c r="W1418">
        <v>1348.26</v>
      </c>
      <c r="X1418">
        <v>0</v>
      </c>
      <c r="Y1418">
        <v>16</v>
      </c>
      <c r="Z1418">
        <v>1805.74</v>
      </c>
      <c r="AA1418">
        <v>10171</v>
      </c>
      <c r="XEO1418" t="s">
        <v>519</v>
      </c>
      <c r="XEP1418">
        <v>2</v>
      </c>
      <c r="XEQ1418">
        <v>50</v>
      </c>
      <c r="XER1418">
        <v>0.05</v>
      </c>
      <c r="XES1418">
        <v>50</v>
      </c>
      <c r="XET1418">
        <v>675</v>
      </c>
      <c r="XEU1418">
        <v>3.3743400000000001</v>
      </c>
      <c r="XEV1418">
        <v>0</v>
      </c>
      <c r="XEW1418">
        <v>126086</v>
      </c>
      <c r="XEX1418">
        <v>1800.01</v>
      </c>
      <c r="XEY1418">
        <v>48989</v>
      </c>
    </row>
    <row r="1419" spans="1:41 16369:16379" x14ac:dyDescent="0.3">
      <c r="A1419" s="68" t="s">
        <v>22</v>
      </c>
      <c r="B1419" s="20">
        <v>1</v>
      </c>
      <c r="C1419" s="20">
        <v>25</v>
      </c>
      <c r="D1419" s="20">
        <v>0.1</v>
      </c>
      <c r="E1419" t="s">
        <v>1</v>
      </c>
      <c r="F1419">
        <v>46447.5</v>
      </c>
      <c r="G1419" s="39">
        <f t="shared" si="82"/>
        <v>1.0782551017343813E-2</v>
      </c>
      <c r="H1419">
        <v>1264.07</v>
      </c>
      <c r="I1419">
        <v>18</v>
      </c>
      <c r="J1419">
        <v>11679</v>
      </c>
      <c r="K1419" s="52">
        <v>0.66300000000000003</v>
      </c>
      <c r="L1419" s="59">
        <f>IF(OR(H_24!$F1419="---",H_24!$F1419="infeas",H_24!$F1419="inf"),"---",(H_24!$F1419/M1419)-1)</f>
        <v>2.4535923111333346E-2</v>
      </c>
      <c r="M1419" s="20">
        <f>Model_dem!L1159</f>
        <v>45335.16</v>
      </c>
      <c r="N1419">
        <f>Model_dem!G1159</f>
        <v>45952.02</v>
      </c>
      <c r="O1419" t="str">
        <f>IF(AND(G1419&lt;-0.01,Model_dem!F1159="Optimal"),"Cuidado","")</f>
        <v/>
      </c>
      <c r="P1419" t="str">
        <f>IF(OR(H_24!$Q1419&lt;&gt;A1419,R1419&lt;&gt;B1419,S1419&lt;&gt;C1419,T1419&lt;&gt;D1419),"Aqui", " ")</f>
        <v xml:space="preserve"> </v>
      </c>
      <c r="Q1419" t="s">
        <v>22</v>
      </c>
      <c r="R1419">
        <v>1</v>
      </c>
      <c r="S1419">
        <v>25</v>
      </c>
      <c r="T1419">
        <v>0.1</v>
      </c>
      <c r="U1419">
        <v>300</v>
      </c>
      <c r="V1419">
        <v>46447.5</v>
      </c>
      <c r="W1419">
        <v>1264.07</v>
      </c>
      <c r="X1419">
        <v>3</v>
      </c>
      <c r="Y1419">
        <v>18</v>
      </c>
      <c r="Z1419">
        <v>1800.57</v>
      </c>
      <c r="AA1419">
        <v>11679</v>
      </c>
      <c r="XEO1419" t="s">
        <v>519</v>
      </c>
      <c r="XEP1419">
        <v>2</v>
      </c>
      <c r="XEQ1419">
        <v>50</v>
      </c>
      <c r="XER1419">
        <v>0.1</v>
      </c>
      <c r="XES1419">
        <v>50</v>
      </c>
      <c r="XET1419">
        <v>701</v>
      </c>
      <c r="XEU1419">
        <v>164.60499999999999</v>
      </c>
      <c r="XEV1419">
        <v>152</v>
      </c>
      <c r="XEW1419">
        <v>26089</v>
      </c>
      <c r="XEX1419">
        <v>1800</v>
      </c>
      <c r="XEY1419">
        <v>23799</v>
      </c>
    </row>
    <row r="1420" spans="1:41 16369:16379" x14ac:dyDescent="0.3">
      <c r="A1420" s="65" t="s">
        <v>22</v>
      </c>
      <c r="B1420" s="66">
        <v>1</v>
      </c>
      <c r="C1420" s="66">
        <v>25</v>
      </c>
      <c r="D1420" s="66">
        <v>0.15</v>
      </c>
      <c r="E1420" t="s">
        <v>4</v>
      </c>
      <c r="F1420" t="s">
        <v>511</v>
      </c>
      <c r="G1420" s="39" t="str">
        <f t="shared" si="82"/>
        <v>---</v>
      </c>
      <c r="H1420" t="s">
        <v>511</v>
      </c>
      <c r="I1420" t="s">
        <v>511</v>
      </c>
      <c r="L1420" s="59" t="str">
        <f>IF(OR(H_24!$F1420="---",H_24!$F1420="infeas",H_24!$F1420="inf"),"---",(H_24!$F1420/M1420)-1)</f>
        <v>---</v>
      </c>
      <c r="M1420" s="20">
        <f>Model_dem!L1160</f>
        <v>45335.16</v>
      </c>
      <c r="N1420" t="str">
        <f>Model_dem!G1160</f>
        <v>---</v>
      </c>
      <c r="O1420" t="str">
        <f>IF(AND(G1420&lt;-0.01,Model_dem!F1160="Optimal"),"Cuidado","")</f>
        <v/>
      </c>
      <c r="P1420" t="str">
        <f>IF(OR(H_24!$Q1420&lt;&gt;A1420,R1420&lt;&gt;B1420,S1420&lt;&gt;C1420,T1420&lt;&gt;D1420),"Aqui", " ")</f>
        <v xml:space="preserve"> </v>
      </c>
      <c r="Q1420" t="s">
        <v>22</v>
      </c>
      <c r="R1420">
        <v>1</v>
      </c>
      <c r="S1420">
        <v>25</v>
      </c>
      <c r="T1420">
        <v>0.15</v>
      </c>
      <c r="U1420">
        <v>300</v>
      </c>
      <c r="V1420" t="s">
        <v>511</v>
      </c>
      <c r="W1420" t="s">
        <v>511</v>
      </c>
      <c r="X1420" t="s">
        <v>511</v>
      </c>
      <c r="Y1420" t="s">
        <v>511</v>
      </c>
      <c r="Z1420" t="s">
        <v>511</v>
      </c>
      <c r="XEO1420" t="s">
        <v>519</v>
      </c>
      <c r="XEP1420">
        <v>2</v>
      </c>
      <c r="XEQ1420">
        <v>50</v>
      </c>
      <c r="XER1420">
        <v>0.15</v>
      </c>
      <c r="XES1420">
        <v>50</v>
      </c>
      <c r="XET1420" t="s">
        <v>46</v>
      </c>
      <c r="XEU1420">
        <v>60.012300000000003</v>
      </c>
      <c r="XEV1420">
        <v>0</v>
      </c>
      <c r="XEW1420">
        <v>1</v>
      </c>
      <c r="XEX1420">
        <v>1801.53</v>
      </c>
      <c r="XEY1420">
        <v>29</v>
      </c>
    </row>
    <row r="1421" spans="1:41 16369:16379" x14ac:dyDescent="0.3">
      <c r="A1421" s="68" t="s">
        <v>22</v>
      </c>
      <c r="B1421" s="20">
        <v>1</v>
      </c>
      <c r="C1421" s="20">
        <v>25</v>
      </c>
      <c r="D1421" s="20">
        <v>0.2</v>
      </c>
      <c r="E1421" t="s">
        <v>4</v>
      </c>
      <c r="F1421" t="s">
        <v>511</v>
      </c>
      <c r="G1421" s="39" t="str">
        <f t="shared" si="82"/>
        <v>---</v>
      </c>
      <c r="H1421" t="s">
        <v>511</v>
      </c>
      <c r="I1421" t="s">
        <v>511</v>
      </c>
      <c r="L1421" s="59" t="str">
        <f>IF(OR(H_24!$F1421="---",H_24!$F1421="infeas",H_24!$F1421="inf"),"---",(H_24!$F1421/M1421)-1)</f>
        <v>---</v>
      </c>
      <c r="M1421" s="20">
        <f>Model_dem!L1161</f>
        <v>45335.16</v>
      </c>
      <c r="N1421" t="str">
        <f>Model_dem!G1161</f>
        <v>---</v>
      </c>
      <c r="O1421" t="str">
        <f>IF(AND(G1421&lt;-0.01,Model_dem!F1161="Optimal"),"Cuidado","")</f>
        <v/>
      </c>
      <c r="P1421" t="str">
        <f>IF(OR(H_24!$Q1421&lt;&gt;A1421,R1421&lt;&gt;B1421,S1421&lt;&gt;C1421,T1421&lt;&gt;D1421),"Aqui", " ")</f>
        <v xml:space="preserve"> </v>
      </c>
      <c r="Q1421" t="s">
        <v>22</v>
      </c>
      <c r="R1421">
        <v>1</v>
      </c>
      <c r="S1421">
        <v>25</v>
      </c>
      <c r="T1421">
        <v>0.2</v>
      </c>
      <c r="U1421">
        <v>300</v>
      </c>
      <c r="V1421" t="s">
        <v>511</v>
      </c>
      <c r="W1421" t="s">
        <v>511</v>
      </c>
      <c r="X1421" t="s">
        <v>511</v>
      </c>
      <c r="Y1421" t="s">
        <v>511</v>
      </c>
      <c r="Z1421" t="s">
        <v>511</v>
      </c>
      <c r="XEO1421" t="s">
        <v>519</v>
      </c>
      <c r="XEP1421">
        <v>3</v>
      </c>
      <c r="XEQ1421">
        <v>0</v>
      </c>
      <c r="XER1421">
        <v>0.05</v>
      </c>
      <c r="XES1421">
        <v>50</v>
      </c>
      <c r="XET1421">
        <v>725</v>
      </c>
      <c r="XEU1421">
        <v>11.3752</v>
      </c>
      <c r="XEV1421">
        <v>0</v>
      </c>
      <c r="XEW1421">
        <v>72296</v>
      </c>
      <c r="XEX1421">
        <v>1800</v>
      </c>
      <c r="XEY1421">
        <v>40385</v>
      </c>
    </row>
    <row r="1422" spans="1:41 16369:16379" x14ac:dyDescent="0.3">
      <c r="A1422" s="65" t="s">
        <v>22</v>
      </c>
      <c r="B1422" s="66">
        <v>1</v>
      </c>
      <c r="C1422" s="66">
        <v>50</v>
      </c>
      <c r="D1422" s="66">
        <v>0.05</v>
      </c>
      <c r="E1422" t="s">
        <v>1</v>
      </c>
      <c r="F1422">
        <v>45612</v>
      </c>
      <c r="G1422" s="39">
        <f t="shared" si="82"/>
        <v>-0.146405525495268</v>
      </c>
      <c r="H1422">
        <v>783.43899999999996</v>
      </c>
      <c r="I1422">
        <v>65</v>
      </c>
      <c r="J1422">
        <v>21662</v>
      </c>
      <c r="K1422" s="52">
        <v>7.0000000000000001E-3</v>
      </c>
      <c r="L1422" s="59">
        <f>IF(OR(H_24!$F1422="---",H_24!$F1422="infeas",H_24!$F1422="inf"),"---",(H_24!$F1422/M1422)-1)</f>
        <v>6.106518649101389E-3</v>
      </c>
      <c r="M1422" s="20">
        <f>Model_dem!L1162</f>
        <v>45335.16</v>
      </c>
      <c r="N1422">
        <f>Model_dem!G1162</f>
        <v>53435.21</v>
      </c>
      <c r="O1422" t="str">
        <f>IF(AND(G1422&lt;-0.01,Model_dem!F1162="Optimal"),"Cuidado","")</f>
        <v/>
      </c>
      <c r="P1422" t="str">
        <f>IF(OR(H_24!$Q1422&lt;&gt;A1422,R1422&lt;&gt;B1422,S1422&lt;&gt;C1422,T1422&lt;&gt;D1422),"Aqui", " ")</f>
        <v xml:space="preserve"> </v>
      </c>
      <c r="Q1422" t="s">
        <v>22</v>
      </c>
      <c r="R1422">
        <v>1</v>
      </c>
      <c r="S1422">
        <v>50</v>
      </c>
      <c r="T1422">
        <v>0.05</v>
      </c>
      <c r="U1422">
        <v>300</v>
      </c>
      <c r="V1422">
        <v>45612</v>
      </c>
      <c r="W1422">
        <v>783.43899999999996</v>
      </c>
      <c r="X1422">
        <v>18</v>
      </c>
      <c r="Y1422">
        <v>65</v>
      </c>
      <c r="Z1422">
        <v>1803.03</v>
      </c>
      <c r="AA1422">
        <v>21662</v>
      </c>
      <c r="XEO1422" t="s">
        <v>519</v>
      </c>
      <c r="XEP1422">
        <v>3</v>
      </c>
      <c r="XEQ1422">
        <v>10</v>
      </c>
      <c r="XER1422">
        <v>0.05</v>
      </c>
      <c r="XES1422">
        <v>50</v>
      </c>
      <c r="XET1422">
        <v>725</v>
      </c>
      <c r="XEU1422">
        <v>18.2196</v>
      </c>
      <c r="XEV1422">
        <v>5</v>
      </c>
      <c r="XEW1422">
        <v>47543</v>
      </c>
      <c r="XEX1422">
        <v>1800</v>
      </c>
      <c r="XEY1422">
        <v>35585</v>
      </c>
    </row>
    <row r="1423" spans="1:41 16369:16379" x14ac:dyDescent="0.3">
      <c r="A1423" s="68" t="s">
        <v>22</v>
      </c>
      <c r="B1423" s="20">
        <v>1</v>
      </c>
      <c r="C1423" s="20">
        <v>50</v>
      </c>
      <c r="D1423" s="20">
        <v>0.1</v>
      </c>
      <c r="E1423" t="s">
        <v>1</v>
      </c>
      <c r="F1423">
        <v>46188.4</v>
      </c>
      <c r="G1423" s="39">
        <f t="shared" si="82"/>
        <v>7.2771150444524094E-3</v>
      </c>
      <c r="H1423">
        <v>1804.31</v>
      </c>
      <c r="I1423">
        <v>15</v>
      </c>
      <c r="J1423">
        <v>15823</v>
      </c>
      <c r="K1423" s="52">
        <v>0</v>
      </c>
      <c r="L1423" s="59">
        <f>IF(OR(H_24!$F1423="---",H_24!$F1423="infeas",H_24!$F1423="inf"),"---",(H_24!$F1423/M1423)-1)</f>
        <v>1.8820712224242753E-2</v>
      </c>
      <c r="M1423" s="20">
        <f>Model_dem!L1163</f>
        <v>45335.16</v>
      </c>
      <c r="N1423">
        <f>Model_dem!G1163</f>
        <v>45854.71</v>
      </c>
      <c r="O1423" t="str">
        <f>IF(AND(G1423&lt;-0.01,Model_dem!F1163="Optimal"),"Cuidado","")</f>
        <v/>
      </c>
      <c r="P1423" t="str">
        <f>IF(OR(H_24!$Q1423&lt;&gt;A1423,R1423&lt;&gt;B1423,S1423&lt;&gt;C1423,T1423&lt;&gt;D1423),"Aqui", " ")</f>
        <v xml:space="preserve"> </v>
      </c>
      <c r="Q1423" t="s">
        <v>22</v>
      </c>
      <c r="R1423">
        <v>1</v>
      </c>
      <c r="S1423">
        <v>50</v>
      </c>
      <c r="T1423">
        <v>0.1</v>
      </c>
      <c r="U1423">
        <v>300</v>
      </c>
      <c r="V1423">
        <v>46188.4</v>
      </c>
      <c r="W1423">
        <v>1804.31</v>
      </c>
      <c r="X1423">
        <v>14</v>
      </c>
      <c r="Y1423">
        <v>15</v>
      </c>
      <c r="Z1423">
        <v>1804.31</v>
      </c>
      <c r="AA1423">
        <v>15823</v>
      </c>
      <c r="XEO1423" t="s">
        <v>519</v>
      </c>
      <c r="XEP1423">
        <v>3</v>
      </c>
      <c r="XEQ1423">
        <v>25</v>
      </c>
      <c r="XER1423">
        <v>0.05</v>
      </c>
      <c r="XES1423">
        <v>50</v>
      </c>
      <c r="XET1423">
        <v>725</v>
      </c>
      <c r="XEU1423">
        <v>9.2358200000000004</v>
      </c>
      <c r="XEV1423">
        <v>0</v>
      </c>
      <c r="XEW1423">
        <v>48531</v>
      </c>
      <c r="XEX1423">
        <v>1800.03</v>
      </c>
      <c r="XEY1423">
        <v>38058</v>
      </c>
    </row>
    <row r="1424" spans="1:41 16369:16379" x14ac:dyDescent="0.3">
      <c r="A1424" s="65" t="s">
        <v>22</v>
      </c>
      <c r="B1424" s="66">
        <v>1</v>
      </c>
      <c r="C1424" s="66">
        <v>50</v>
      </c>
      <c r="D1424" s="66">
        <v>0.15</v>
      </c>
      <c r="E1424" t="s">
        <v>4</v>
      </c>
      <c r="F1424" t="s">
        <v>511</v>
      </c>
      <c r="G1424" s="39" t="str">
        <f t="shared" si="82"/>
        <v>---</v>
      </c>
      <c r="H1424" t="s">
        <v>511</v>
      </c>
      <c r="I1424" t="s">
        <v>511</v>
      </c>
      <c r="L1424" s="59" t="str">
        <f>IF(OR(H_24!$F1424="---",H_24!$F1424="infeas",H_24!$F1424="inf"),"---",(H_24!$F1424/M1424)-1)</f>
        <v>---</v>
      </c>
      <c r="M1424" s="20">
        <f>Model_dem!L1164</f>
        <v>45335.16</v>
      </c>
      <c r="N1424" t="str">
        <f>Model_dem!G1164</f>
        <v>---</v>
      </c>
      <c r="O1424" t="str">
        <f>IF(AND(G1424&lt;-0.01,Model_dem!F1164="Optimal"),"Cuidado","")</f>
        <v/>
      </c>
      <c r="P1424" t="str">
        <f>IF(OR(H_24!$Q1424&lt;&gt;A1424,R1424&lt;&gt;B1424,S1424&lt;&gt;C1424,T1424&lt;&gt;D1424),"Aqui", " ")</f>
        <v xml:space="preserve"> </v>
      </c>
      <c r="Q1424" t="s">
        <v>22</v>
      </c>
      <c r="R1424">
        <v>1</v>
      </c>
      <c r="S1424">
        <v>50</v>
      </c>
      <c r="T1424">
        <v>0.15</v>
      </c>
      <c r="U1424">
        <v>300</v>
      </c>
      <c r="V1424" t="s">
        <v>511</v>
      </c>
      <c r="W1424" t="s">
        <v>511</v>
      </c>
      <c r="X1424" t="s">
        <v>511</v>
      </c>
      <c r="Y1424" t="s">
        <v>511</v>
      </c>
      <c r="Z1424" t="s">
        <v>511</v>
      </c>
      <c r="XEO1424" t="s">
        <v>519</v>
      </c>
      <c r="XEP1424">
        <v>3</v>
      </c>
      <c r="XEQ1424">
        <v>50</v>
      </c>
      <c r="XER1424">
        <v>0.05</v>
      </c>
      <c r="XES1424">
        <v>50</v>
      </c>
      <c r="XET1424">
        <v>725</v>
      </c>
      <c r="XEU1424">
        <v>11.8962</v>
      </c>
      <c r="XEV1424">
        <v>0</v>
      </c>
      <c r="XEW1424">
        <v>44571</v>
      </c>
      <c r="XEX1424">
        <v>1800.01</v>
      </c>
      <c r="XEY1424">
        <v>37089</v>
      </c>
    </row>
    <row r="1425" spans="1:27 16369:16379" x14ac:dyDescent="0.3">
      <c r="A1425" s="68" t="s">
        <v>22</v>
      </c>
      <c r="B1425" s="20">
        <v>1</v>
      </c>
      <c r="C1425" s="20">
        <v>50</v>
      </c>
      <c r="D1425" s="20">
        <v>0.2</v>
      </c>
      <c r="E1425" t="s">
        <v>4</v>
      </c>
      <c r="F1425" t="s">
        <v>511</v>
      </c>
      <c r="G1425" s="39" t="str">
        <f t="shared" si="82"/>
        <v>---</v>
      </c>
      <c r="H1425" t="s">
        <v>511</v>
      </c>
      <c r="I1425" t="s">
        <v>511</v>
      </c>
      <c r="L1425" s="59" t="str">
        <f>IF(OR(H_24!$F1425="---",H_24!$F1425="infeas",H_24!$F1425="inf"),"---",(H_24!$F1425/M1425)-1)</f>
        <v>---</v>
      </c>
      <c r="M1425" s="20">
        <f>Model_dem!L1165</f>
        <v>45335.16</v>
      </c>
      <c r="N1425" t="str">
        <f>Model_dem!G1165</f>
        <v>---</v>
      </c>
      <c r="O1425" t="str">
        <f>IF(AND(G1425&lt;-0.01,Model_dem!F1165="Optimal"),"Cuidado","")</f>
        <v/>
      </c>
      <c r="P1425" t="str">
        <f>IF(OR(H_24!$Q1425&lt;&gt;A1425,R1425&lt;&gt;B1425,S1425&lt;&gt;C1425,T1425&lt;&gt;D1425),"Aqui", " ")</f>
        <v xml:space="preserve"> </v>
      </c>
      <c r="Q1425" t="s">
        <v>22</v>
      </c>
      <c r="R1425">
        <v>1</v>
      </c>
      <c r="S1425">
        <v>50</v>
      </c>
      <c r="T1425">
        <v>0.2</v>
      </c>
      <c r="U1425">
        <v>300</v>
      </c>
      <c r="V1425" t="s">
        <v>511</v>
      </c>
      <c r="W1425" t="s">
        <v>511</v>
      </c>
      <c r="X1425" t="s">
        <v>511</v>
      </c>
      <c r="Y1425" t="s">
        <v>511</v>
      </c>
      <c r="Z1425" t="s">
        <v>511</v>
      </c>
      <c r="XEO1425" t="s">
        <v>514</v>
      </c>
      <c r="XEP1425">
        <v>0</v>
      </c>
      <c r="XEQ1425">
        <v>0</v>
      </c>
      <c r="XER1425">
        <v>0.05</v>
      </c>
      <c r="XES1425">
        <v>3038</v>
      </c>
      <c r="XET1425" t="s">
        <v>46</v>
      </c>
      <c r="XEU1425">
        <v>69.345699999999994</v>
      </c>
      <c r="XEV1425">
        <v>0</v>
      </c>
      <c r="XEW1425">
        <v>1</v>
      </c>
      <c r="XEX1425">
        <v>1853.31</v>
      </c>
      <c r="XEY1425">
        <v>29</v>
      </c>
    </row>
    <row r="1426" spans="1:27 16369:16379" x14ac:dyDescent="0.3">
      <c r="A1426" s="65" t="s">
        <v>22</v>
      </c>
      <c r="B1426" s="66">
        <v>2</v>
      </c>
      <c r="C1426" s="66">
        <v>5</v>
      </c>
      <c r="D1426" s="66">
        <v>0.05</v>
      </c>
      <c r="E1426" t="s">
        <v>1</v>
      </c>
      <c r="G1426" s="39" t="str">
        <f t="shared" si="82"/>
        <v>---</v>
      </c>
      <c r="K1426" s="52">
        <v>0.99199999999999999</v>
      </c>
      <c r="L1426" s="59">
        <f>IF(OR(H_24!$F1426="---",H_24!$F1426="infeas",H_24!$F1426="inf"),"---",(H_24!$F1426/M1426)-1)</f>
        <v>-1</v>
      </c>
      <c r="M1426" s="20">
        <f>Model_dem!L1166</f>
        <v>45335.16</v>
      </c>
      <c r="N1426">
        <f>Model_dem!G1166</f>
        <v>50537.08</v>
      </c>
      <c r="O1426" t="str">
        <f>IF(AND(G1426&lt;-0.01,Model_dem!F1166="Optimal"),"Cuidado","")</f>
        <v/>
      </c>
      <c r="P1426" t="str">
        <f>IF(OR(H_24!$Q1426&lt;&gt;A1426,R1426&lt;&gt;B1426,S1426&lt;&gt;C1426,T1426&lt;&gt;D1426),"Aqui", " ")</f>
        <v>Aqui</v>
      </c>
      <c r="XEO1426" t="s">
        <v>514</v>
      </c>
      <c r="XEP1426">
        <v>0</v>
      </c>
      <c r="XEQ1426">
        <v>0</v>
      </c>
      <c r="XER1426">
        <v>0.1</v>
      </c>
      <c r="XES1426">
        <v>3038</v>
      </c>
      <c r="XET1426" t="s">
        <v>46</v>
      </c>
      <c r="XEU1426">
        <v>71.660200000000003</v>
      </c>
      <c r="XEV1426">
        <v>0</v>
      </c>
      <c r="XEW1426">
        <v>1</v>
      </c>
      <c r="XEX1426">
        <v>1803.26</v>
      </c>
      <c r="XEY1426">
        <v>28</v>
      </c>
    </row>
    <row r="1427" spans="1:27 16369:16379" x14ac:dyDescent="0.3">
      <c r="A1427" s="68" t="s">
        <v>22</v>
      </c>
      <c r="B1427" s="20">
        <v>2</v>
      </c>
      <c r="C1427" s="20">
        <v>5</v>
      </c>
      <c r="D1427" s="20">
        <v>0.1</v>
      </c>
      <c r="E1427" t="s">
        <v>0</v>
      </c>
      <c r="G1427" s="39" t="str">
        <f t="shared" si="82"/>
        <v>---</v>
      </c>
      <c r="K1427" s="52">
        <v>0.91800000000000004</v>
      </c>
      <c r="L1427" s="59">
        <f>IF(OR(H_24!$F1427="---",H_24!$F1427="infeas",H_24!$F1427="inf"),"---",(H_24!$F1427/M1427)-1)</f>
        <v>-1</v>
      </c>
      <c r="M1427" s="20">
        <f>Model_dem!L1167</f>
        <v>45335.16</v>
      </c>
      <c r="N1427">
        <f>Model_dem!G1167</f>
        <v>45488.43</v>
      </c>
      <c r="O1427" t="str">
        <f>IF(AND(G1427&lt;-0.01,Model_dem!F1167="Optimal"),"Cuidado","")</f>
        <v/>
      </c>
      <c r="P1427" t="str">
        <f>IF(OR(H_24!$Q1427&lt;&gt;A1427,R1427&lt;&gt;B1427,S1427&lt;&gt;C1427,T1427&lt;&gt;D1427),"Aqui", " ")</f>
        <v>Aqui</v>
      </c>
      <c r="XEO1427" t="s">
        <v>514</v>
      </c>
      <c r="XEP1427">
        <v>0</v>
      </c>
      <c r="XEQ1427">
        <v>0</v>
      </c>
      <c r="XER1427">
        <v>0.15</v>
      </c>
      <c r="XES1427">
        <v>3038</v>
      </c>
      <c r="XET1427" t="s">
        <v>46</v>
      </c>
      <c r="XEU1427">
        <v>69.027199999999993</v>
      </c>
      <c r="XEV1427">
        <v>0</v>
      </c>
      <c r="XEW1427">
        <v>1</v>
      </c>
      <c r="XEX1427">
        <v>1850.23</v>
      </c>
      <c r="XEY1427">
        <v>29</v>
      </c>
    </row>
    <row r="1428" spans="1:27 16369:16379" x14ac:dyDescent="0.3">
      <c r="A1428" s="65" t="s">
        <v>22</v>
      </c>
      <c r="B1428" s="66">
        <v>2</v>
      </c>
      <c r="C1428" s="66">
        <v>5</v>
      </c>
      <c r="D1428" s="66">
        <v>0.15</v>
      </c>
      <c r="E1428" t="s">
        <v>1</v>
      </c>
      <c r="F1428">
        <v>45731.9</v>
      </c>
      <c r="G1428" s="39">
        <f t="shared" si="82"/>
        <v>-7.2901340504221944E-3</v>
      </c>
      <c r="H1428">
        <v>1802.78</v>
      </c>
      <c r="I1428">
        <v>33</v>
      </c>
      <c r="J1428">
        <v>12600</v>
      </c>
      <c r="K1428" s="52">
        <v>0.999</v>
      </c>
      <c r="L1428" s="59">
        <f>IF(OR(H_24!$F1428="---",H_24!$F1428="infeas",H_24!$F1428="inf"),"---",(H_24!$F1428/M1428)-1)</f>
        <v>8.7512650225562982E-3</v>
      </c>
      <c r="M1428" s="20">
        <f>Model_dem!L1168</f>
        <v>45335.16</v>
      </c>
      <c r="N1428">
        <f>Model_dem!G1168</f>
        <v>46067.74</v>
      </c>
      <c r="O1428" t="str">
        <f>IF(AND(G1428&lt;-0.01,Model_dem!F1168="Optimal"),"Cuidado","")</f>
        <v/>
      </c>
      <c r="P1428" t="str">
        <f>IF(OR(H_24!$Q1428&lt;&gt;A1428,R1428&lt;&gt;B1428,S1428&lt;&gt;C1428,T1428&lt;&gt;D1428),"Aqui", " ")</f>
        <v xml:space="preserve"> </v>
      </c>
      <c r="Q1428" t="s">
        <v>22</v>
      </c>
      <c r="R1428">
        <v>2</v>
      </c>
      <c r="S1428">
        <v>5</v>
      </c>
      <c r="T1428">
        <v>0.15</v>
      </c>
      <c r="U1428">
        <v>300</v>
      </c>
      <c r="V1428">
        <v>45731.9</v>
      </c>
      <c r="W1428">
        <v>1802.78</v>
      </c>
      <c r="X1428">
        <v>32</v>
      </c>
      <c r="Y1428">
        <v>33</v>
      </c>
      <c r="Z1428">
        <v>1803.11</v>
      </c>
      <c r="AA1428">
        <v>12600</v>
      </c>
      <c r="XEO1428" t="s">
        <v>514</v>
      </c>
      <c r="XEP1428">
        <v>0</v>
      </c>
      <c r="XEQ1428">
        <v>0</v>
      </c>
      <c r="XER1428">
        <v>0.2</v>
      </c>
      <c r="XES1428">
        <v>3038</v>
      </c>
      <c r="XET1428" t="s">
        <v>46</v>
      </c>
      <c r="XEU1428">
        <v>70.958799999999997</v>
      </c>
      <c r="XEV1428">
        <v>0</v>
      </c>
      <c r="XEW1428">
        <v>1</v>
      </c>
      <c r="XEX1428">
        <v>1806.06</v>
      </c>
      <c r="XEY1428">
        <v>28</v>
      </c>
    </row>
    <row r="1429" spans="1:27 16369:16379" x14ac:dyDescent="0.3">
      <c r="A1429" s="68" t="s">
        <v>22</v>
      </c>
      <c r="B1429" s="20">
        <v>2</v>
      </c>
      <c r="C1429" s="20">
        <v>5</v>
      </c>
      <c r="D1429" s="20">
        <v>0.2</v>
      </c>
      <c r="E1429" t="s">
        <v>1</v>
      </c>
      <c r="F1429">
        <v>45643.199999999997</v>
      </c>
      <c r="G1429" s="39">
        <f t="shared" si="82"/>
        <v>-6.6969264822279596E-3</v>
      </c>
      <c r="H1429">
        <v>1237.79</v>
      </c>
      <c r="I1429">
        <v>44</v>
      </c>
      <c r="J1429">
        <v>16792</v>
      </c>
      <c r="K1429" s="52">
        <v>0.96899999999999997</v>
      </c>
      <c r="L1429" s="59">
        <f>IF(OR(H_24!$F1429="---",H_24!$F1429="infeas",H_24!$F1429="inf"),"---",(H_24!$F1429/M1429)-1)</f>
        <v>6.7947262125025443E-3</v>
      </c>
      <c r="M1429" s="20">
        <f>Model_dem!L1169</f>
        <v>45335.16</v>
      </c>
      <c r="N1429">
        <f>Model_dem!G1169</f>
        <v>45950.93</v>
      </c>
      <c r="O1429" t="str">
        <f>IF(AND(G1429&lt;-0.01,Model_dem!F1169="Optimal"),"Cuidado","")</f>
        <v/>
      </c>
      <c r="P1429" t="str">
        <f>IF(OR(H_24!$Q1429&lt;&gt;A1429,R1429&lt;&gt;B1429,S1429&lt;&gt;C1429,T1429&lt;&gt;D1429),"Aqui", " ")</f>
        <v xml:space="preserve"> </v>
      </c>
      <c r="Q1429" t="s">
        <v>22</v>
      </c>
      <c r="R1429">
        <v>2</v>
      </c>
      <c r="S1429">
        <v>5</v>
      </c>
      <c r="T1429">
        <v>0.2</v>
      </c>
      <c r="U1429">
        <v>300</v>
      </c>
      <c r="V1429">
        <v>45643.199999999997</v>
      </c>
      <c r="W1429">
        <v>1237.79</v>
      </c>
      <c r="X1429">
        <v>25</v>
      </c>
      <c r="Y1429">
        <v>44</v>
      </c>
      <c r="Z1429">
        <v>1802.97</v>
      </c>
      <c r="AA1429">
        <v>16792</v>
      </c>
      <c r="XEO1429" t="s">
        <v>514</v>
      </c>
      <c r="XEP1429">
        <v>3</v>
      </c>
      <c r="XEQ1429">
        <v>0</v>
      </c>
      <c r="XER1429">
        <v>0.05</v>
      </c>
      <c r="XES1429">
        <v>3038</v>
      </c>
      <c r="XET1429" t="s">
        <v>46</v>
      </c>
      <c r="XEU1429">
        <v>79.3489</v>
      </c>
      <c r="XEV1429">
        <v>0</v>
      </c>
      <c r="XEW1429">
        <v>1</v>
      </c>
      <c r="XEX1429">
        <v>1816.74</v>
      </c>
      <c r="XEY1429">
        <v>27</v>
      </c>
    </row>
    <row r="1430" spans="1:27 16369:16379" x14ac:dyDescent="0.3">
      <c r="A1430" s="65" t="s">
        <v>22</v>
      </c>
      <c r="B1430" s="66">
        <v>2</v>
      </c>
      <c r="C1430" s="66">
        <v>10</v>
      </c>
      <c r="D1430" s="66">
        <v>0.05</v>
      </c>
      <c r="E1430" t="s">
        <v>0</v>
      </c>
      <c r="F1430">
        <v>45525.1</v>
      </c>
      <c r="G1430" s="39">
        <f t="shared" si="82"/>
        <v>8.061390555795892E-4</v>
      </c>
      <c r="H1430">
        <v>622.25599999999997</v>
      </c>
      <c r="I1430">
        <v>34</v>
      </c>
      <c r="J1430">
        <v>19093</v>
      </c>
      <c r="K1430" s="52">
        <v>0.11799999999999999</v>
      </c>
      <c r="L1430" s="59">
        <f>IF(OR(H_24!$F1430="---",H_24!$F1430="infeas",H_24!$F1430="inf"),"---",(H_24!$F1430/M1430)-1)</f>
        <v>4.1896841215514069E-3</v>
      </c>
      <c r="M1430" s="20">
        <f>Model_dem!L1170</f>
        <v>45335.16</v>
      </c>
      <c r="N1430">
        <f>Model_dem!G1170</f>
        <v>45488.43</v>
      </c>
      <c r="O1430" t="str">
        <f>IF(AND(G1430&lt;-0.01,Model_dem!F1170="Optimal"),"Cuidado","")</f>
        <v/>
      </c>
      <c r="P1430" t="str">
        <f>IF(OR(H_24!$Q1430&lt;&gt;A1430,R1430&lt;&gt;B1430,S1430&lt;&gt;C1430,T1430&lt;&gt;D1430),"Aqui", " ")</f>
        <v xml:space="preserve"> </v>
      </c>
      <c r="Q1430" t="s">
        <v>22</v>
      </c>
      <c r="R1430">
        <v>2</v>
      </c>
      <c r="S1430">
        <v>10</v>
      </c>
      <c r="T1430">
        <v>0.05</v>
      </c>
      <c r="U1430">
        <v>300</v>
      </c>
      <c r="V1430">
        <v>45525.1</v>
      </c>
      <c r="W1430">
        <v>622.25599999999997</v>
      </c>
      <c r="X1430">
        <v>11</v>
      </c>
      <c r="Y1430">
        <v>34</v>
      </c>
      <c r="Z1430">
        <v>1800.94</v>
      </c>
      <c r="AA1430">
        <v>19093</v>
      </c>
      <c r="XEO1430" t="s">
        <v>514</v>
      </c>
      <c r="XEP1430">
        <v>3</v>
      </c>
      <c r="XEQ1430">
        <v>0</v>
      </c>
      <c r="XER1430">
        <v>0.1</v>
      </c>
      <c r="XES1430">
        <v>3038</v>
      </c>
      <c r="XET1430" t="s">
        <v>46</v>
      </c>
      <c r="XEU1430">
        <v>81.825999999999993</v>
      </c>
      <c r="XEV1430">
        <v>0</v>
      </c>
      <c r="XEW1430">
        <v>1</v>
      </c>
      <c r="XEX1430">
        <v>1811.34</v>
      </c>
      <c r="XEY1430">
        <v>28</v>
      </c>
    </row>
    <row r="1431" spans="1:27 16369:16379" x14ac:dyDescent="0.3">
      <c r="A1431" s="68" t="s">
        <v>22</v>
      </c>
      <c r="B1431" s="20">
        <v>2</v>
      </c>
      <c r="C1431" s="20">
        <v>10</v>
      </c>
      <c r="D1431" s="20">
        <v>0.1</v>
      </c>
      <c r="E1431" t="s">
        <v>1</v>
      </c>
      <c r="F1431">
        <v>45772.5</v>
      </c>
      <c r="G1431" s="39">
        <f t="shared" si="82"/>
        <v>-5.5090066691085347E-4</v>
      </c>
      <c r="H1431">
        <v>1157.25</v>
      </c>
      <c r="I1431">
        <v>50</v>
      </c>
      <c r="J1431">
        <v>20995</v>
      </c>
      <c r="K1431" s="52">
        <v>0.36699999999999999</v>
      </c>
      <c r="L1431" s="59">
        <f>IF(OR(H_24!$F1431="---",H_24!$F1431="infeas",H_24!$F1431="inf"),"---",(H_24!$F1431/M1431)-1)</f>
        <v>9.6468171723667062E-3</v>
      </c>
      <c r="M1431" s="20">
        <f>Model_dem!L1171</f>
        <v>45335.16</v>
      </c>
      <c r="N1431">
        <f>Model_dem!G1171</f>
        <v>45797.73</v>
      </c>
      <c r="O1431" t="str">
        <f>IF(AND(G1431&lt;-0.01,Model_dem!F1171="Optimal"),"Cuidado","")</f>
        <v/>
      </c>
      <c r="P1431" t="str">
        <f>IF(OR(H_24!$Q1431&lt;&gt;A1431,R1431&lt;&gt;B1431,S1431&lt;&gt;C1431,T1431&lt;&gt;D1431),"Aqui", " ")</f>
        <v xml:space="preserve"> </v>
      </c>
      <c r="Q1431" t="s">
        <v>22</v>
      </c>
      <c r="R1431">
        <v>2</v>
      </c>
      <c r="S1431">
        <v>10</v>
      </c>
      <c r="T1431">
        <v>0.1</v>
      </c>
      <c r="U1431">
        <v>300</v>
      </c>
      <c r="V1431">
        <v>45772.5</v>
      </c>
      <c r="W1431">
        <v>1157.25</v>
      </c>
      <c r="X1431">
        <v>26</v>
      </c>
      <c r="Y1431">
        <v>50</v>
      </c>
      <c r="Z1431">
        <v>1801.96</v>
      </c>
      <c r="AA1431">
        <v>20995</v>
      </c>
      <c r="XEO1431" t="s">
        <v>514</v>
      </c>
      <c r="XEP1431">
        <v>3</v>
      </c>
      <c r="XEQ1431">
        <v>0</v>
      </c>
      <c r="XER1431">
        <v>0.15</v>
      </c>
      <c r="XES1431">
        <v>3038</v>
      </c>
      <c r="XET1431" t="s">
        <v>46</v>
      </c>
      <c r="XEU1431">
        <v>81.631100000000004</v>
      </c>
      <c r="XEV1431">
        <v>0</v>
      </c>
      <c r="XEW1431">
        <v>1</v>
      </c>
      <c r="XEX1431">
        <v>1814.21</v>
      </c>
      <c r="XEY1431">
        <v>28</v>
      </c>
    </row>
    <row r="1432" spans="1:27 16369:16379" x14ac:dyDescent="0.3">
      <c r="A1432" s="65" t="s">
        <v>22</v>
      </c>
      <c r="B1432" s="66">
        <v>2</v>
      </c>
      <c r="C1432" s="66">
        <v>10</v>
      </c>
      <c r="D1432" s="66">
        <v>0.15</v>
      </c>
      <c r="E1432" t="s">
        <v>2</v>
      </c>
      <c r="F1432">
        <v>45785.3</v>
      </c>
      <c r="G1432" s="39" t="str">
        <f t="shared" si="82"/>
        <v>---</v>
      </c>
      <c r="H1432">
        <v>1109.51</v>
      </c>
      <c r="I1432">
        <v>28</v>
      </c>
      <c r="J1432">
        <v>17905</v>
      </c>
      <c r="K1432" t="s">
        <v>3</v>
      </c>
      <c r="L1432" s="59">
        <f>IF(OR(H_24!$F1432="---",H_24!$F1432="infeas",H_24!$F1432="inf"),"---",(H_24!$F1432/M1432)-1)</f>
        <v>9.9291587368390832E-3</v>
      </c>
      <c r="M1432" s="20">
        <f>Model_dem!L1172</f>
        <v>45335.16</v>
      </c>
      <c r="N1432" t="str">
        <f>Model_dem!G1172</f>
        <v>---</v>
      </c>
      <c r="O1432" t="str">
        <f>IF(AND(G1432&lt;-0.01,Model_dem!F1172="Optimal"),"Cuidado","")</f>
        <v/>
      </c>
      <c r="P1432" t="str">
        <f>IF(OR(H_24!$Q1432&lt;&gt;A1432,R1432&lt;&gt;B1432,S1432&lt;&gt;C1432,T1432&lt;&gt;D1432),"Aqui", " ")</f>
        <v xml:space="preserve"> </v>
      </c>
      <c r="Q1432" t="s">
        <v>22</v>
      </c>
      <c r="R1432">
        <v>2</v>
      </c>
      <c r="S1432">
        <v>10</v>
      </c>
      <c r="T1432">
        <v>0.15</v>
      </c>
      <c r="U1432">
        <v>300</v>
      </c>
      <c r="V1432">
        <v>45785.3</v>
      </c>
      <c r="W1432">
        <v>1109.51</v>
      </c>
      <c r="X1432">
        <v>10</v>
      </c>
      <c r="Y1432">
        <v>28</v>
      </c>
      <c r="Z1432">
        <v>1800.96</v>
      </c>
      <c r="AA1432">
        <v>17905</v>
      </c>
      <c r="XEO1432" t="s">
        <v>514</v>
      </c>
      <c r="XEP1432">
        <v>3</v>
      </c>
      <c r="XEQ1432">
        <v>0</v>
      </c>
      <c r="XER1432">
        <v>0.2</v>
      </c>
      <c r="XES1432">
        <v>3038</v>
      </c>
      <c r="XET1432" t="s">
        <v>46</v>
      </c>
      <c r="XEU1432">
        <v>80.351299999999995</v>
      </c>
      <c r="XEV1432">
        <v>0</v>
      </c>
      <c r="XEW1432">
        <v>1</v>
      </c>
      <c r="XEX1432">
        <v>1856.41</v>
      </c>
      <c r="XEY1432">
        <v>28</v>
      </c>
    </row>
    <row r="1433" spans="1:27 16369:16379" x14ac:dyDescent="0.3">
      <c r="A1433" s="68" t="s">
        <v>22</v>
      </c>
      <c r="B1433" s="20">
        <v>2</v>
      </c>
      <c r="C1433" s="20">
        <v>10</v>
      </c>
      <c r="D1433" s="20">
        <v>0.2</v>
      </c>
      <c r="E1433" t="s">
        <v>1</v>
      </c>
      <c r="F1433">
        <v>46334.5</v>
      </c>
      <c r="G1433" s="39">
        <f t="shared" si="82"/>
        <v>-5.3001232634336461E-2</v>
      </c>
      <c r="H1433">
        <v>1352.13</v>
      </c>
      <c r="I1433">
        <v>29</v>
      </c>
      <c r="J1433">
        <v>16318</v>
      </c>
      <c r="K1433" s="52">
        <v>0.65700000000000003</v>
      </c>
      <c r="L1433" s="59">
        <f>IF(OR(H_24!$F1433="---",H_24!$F1433="infeas",H_24!$F1433="inf"),"---",(H_24!$F1433/M1433)-1)</f>
        <v>2.2043376487476785E-2</v>
      </c>
      <c r="M1433" s="20">
        <f>Model_dem!L1173</f>
        <v>45335.16</v>
      </c>
      <c r="N1433">
        <f>Model_dem!G1173</f>
        <v>48927.73</v>
      </c>
      <c r="O1433" t="str">
        <f>IF(AND(G1433&lt;-0.01,Model_dem!F1173="Optimal"),"Cuidado","")</f>
        <v/>
      </c>
      <c r="P1433" t="str">
        <f>IF(OR(H_24!$Q1433&lt;&gt;A1433,R1433&lt;&gt;B1433,S1433&lt;&gt;C1433,T1433&lt;&gt;D1433),"Aqui", " ")</f>
        <v xml:space="preserve"> </v>
      </c>
      <c r="Q1433" t="s">
        <v>22</v>
      </c>
      <c r="R1433">
        <v>2</v>
      </c>
      <c r="S1433">
        <v>10</v>
      </c>
      <c r="T1433">
        <v>0.2</v>
      </c>
      <c r="U1433">
        <v>300</v>
      </c>
      <c r="V1433">
        <v>46334.5</v>
      </c>
      <c r="W1433">
        <v>1352.13</v>
      </c>
      <c r="X1433">
        <v>18</v>
      </c>
      <c r="Y1433">
        <v>29</v>
      </c>
      <c r="Z1433">
        <v>1800.64</v>
      </c>
      <c r="AA1433">
        <v>16318</v>
      </c>
      <c r="XEO1433" t="s">
        <v>514</v>
      </c>
      <c r="XEP1433">
        <v>3</v>
      </c>
      <c r="XEQ1433">
        <v>10</v>
      </c>
      <c r="XER1433">
        <v>0.05</v>
      </c>
      <c r="XES1433">
        <v>3038</v>
      </c>
      <c r="XET1433" t="s">
        <v>46</v>
      </c>
      <c r="XEU1433">
        <v>84.494</v>
      </c>
      <c r="XEV1433">
        <v>0</v>
      </c>
      <c r="XEW1433">
        <v>1</v>
      </c>
      <c r="XEX1433">
        <v>1817.58</v>
      </c>
      <c r="XEY1433">
        <v>28</v>
      </c>
    </row>
    <row r="1434" spans="1:27 16369:16379" x14ac:dyDescent="0.3">
      <c r="A1434" s="65" t="s">
        <v>22</v>
      </c>
      <c r="B1434" s="66">
        <v>2</v>
      </c>
      <c r="C1434" s="66">
        <v>25</v>
      </c>
      <c r="D1434" s="66">
        <v>0.05</v>
      </c>
      <c r="E1434" t="s">
        <v>1</v>
      </c>
      <c r="G1434" s="39" t="str">
        <f t="shared" si="82"/>
        <v>---</v>
      </c>
      <c r="K1434" s="52">
        <v>0</v>
      </c>
      <c r="L1434" s="59">
        <f>IF(OR(H_24!$F1434="---",H_24!$F1434="infeas",H_24!$F1434="inf"),"---",(H_24!$F1434/M1434)-1)</f>
        <v>-1</v>
      </c>
      <c r="M1434" s="20">
        <f>Model_dem!L1174</f>
        <v>45335.16</v>
      </c>
      <c r="N1434">
        <f>Model_dem!G1174</f>
        <v>46025.64</v>
      </c>
      <c r="O1434" t="str">
        <f>IF(AND(G1434&lt;-0.01,Model_dem!F1174="Optimal"),"Cuidado","")</f>
        <v/>
      </c>
      <c r="P1434" t="str">
        <f>IF(OR(H_24!$Q1434&lt;&gt;A1434,R1434&lt;&gt;B1434,S1434&lt;&gt;C1434,T1434&lt;&gt;D1434),"Aqui", " ")</f>
        <v>Aqui</v>
      </c>
      <c r="XEO1434" t="s">
        <v>514</v>
      </c>
      <c r="XEP1434">
        <v>3</v>
      </c>
      <c r="XEQ1434">
        <v>10</v>
      </c>
      <c r="XER1434">
        <v>0.1</v>
      </c>
      <c r="XES1434">
        <v>3038</v>
      </c>
      <c r="XET1434" t="s">
        <v>46</v>
      </c>
      <c r="XEU1434">
        <v>80.019400000000005</v>
      </c>
      <c r="XEV1434">
        <v>0</v>
      </c>
      <c r="XEW1434">
        <v>1</v>
      </c>
      <c r="XEX1434">
        <v>1801.91</v>
      </c>
      <c r="XEY1434">
        <v>28</v>
      </c>
    </row>
    <row r="1435" spans="1:27 16369:16379" x14ac:dyDescent="0.3">
      <c r="A1435" s="68" t="s">
        <v>22</v>
      </c>
      <c r="B1435" s="20">
        <v>2</v>
      </c>
      <c r="C1435" s="20">
        <v>25</v>
      </c>
      <c r="D1435" s="20">
        <v>0.1</v>
      </c>
      <c r="E1435" t="s">
        <v>0</v>
      </c>
      <c r="G1435" s="39" t="str">
        <f t="shared" si="82"/>
        <v>---</v>
      </c>
      <c r="K1435" s="52">
        <v>0</v>
      </c>
      <c r="L1435" s="59">
        <f>IF(OR(H_24!$F1435="---",H_24!$F1435="infeas",H_24!$F1435="inf"),"---",(H_24!$F1435/M1435)-1)</f>
        <v>-1</v>
      </c>
      <c r="M1435" s="20">
        <f>Model_dem!L1175</f>
        <v>45335.16</v>
      </c>
      <c r="N1435">
        <f>Model_dem!G1175</f>
        <v>45870.35</v>
      </c>
      <c r="O1435" t="str">
        <f>IF(AND(G1435&lt;-0.01,Model_dem!F1175="Optimal"),"Cuidado","")</f>
        <v/>
      </c>
      <c r="P1435" t="str">
        <f>IF(OR(H_24!$Q1435&lt;&gt;A1435,R1435&lt;&gt;B1435,S1435&lt;&gt;C1435,T1435&lt;&gt;D1435),"Aqui", " ")</f>
        <v>Aqui</v>
      </c>
      <c r="XEO1435" t="s">
        <v>514</v>
      </c>
      <c r="XEP1435">
        <v>3</v>
      </c>
      <c r="XEQ1435">
        <v>10</v>
      </c>
      <c r="XER1435">
        <v>0.15</v>
      </c>
      <c r="XES1435">
        <v>3038</v>
      </c>
      <c r="XET1435" t="s">
        <v>46</v>
      </c>
      <c r="XEU1435">
        <v>80.149600000000007</v>
      </c>
      <c r="XEV1435">
        <v>0</v>
      </c>
      <c r="XEW1435">
        <v>1</v>
      </c>
      <c r="XEX1435">
        <v>1804.29</v>
      </c>
      <c r="XEY1435">
        <v>28</v>
      </c>
    </row>
    <row r="1436" spans="1:27 16369:16379" x14ac:dyDescent="0.3">
      <c r="A1436" s="65" t="s">
        <v>22</v>
      </c>
      <c r="B1436" s="66">
        <v>2</v>
      </c>
      <c r="C1436" s="66">
        <v>25</v>
      </c>
      <c r="D1436" s="66">
        <v>0.15</v>
      </c>
      <c r="E1436" t="s">
        <v>4</v>
      </c>
      <c r="F1436" t="s">
        <v>511</v>
      </c>
      <c r="G1436" s="39" t="str">
        <f t="shared" si="82"/>
        <v>---</v>
      </c>
      <c r="H1436" t="s">
        <v>511</v>
      </c>
      <c r="I1436" t="s">
        <v>511</v>
      </c>
      <c r="L1436" s="59" t="str">
        <f>IF(OR(H_24!$F1436="---",H_24!$F1436="infeas",H_24!$F1436="inf"),"---",(H_24!$F1436/M1436)-1)</f>
        <v>---</v>
      </c>
      <c r="M1436" s="20">
        <f>Model_dem!L1176</f>
        <v>45335.16</v>
      </c>
      <c r="N1436" t="str">
        <f>Model_dem!G1176</f>
        <v>---</v>
      </c>
      <c r="O1436" t="str">
        <f>IF(AND(G1436&lt;-0.01,Model_dem!F1176="Optimal"),"Cuidado","")</f>
        <v/>
      </c>
      <c r="P1436" t="str">
        <f>IF(OR(H_24!$Q1436&lt;&gt;A1436,R1436&lt;&gt;B1436,S1436&lt;&gt;C1436,T1436&lt;&gt;D1436),"Aqui", " ")</f>
        <v xml:space="preserve"> </v>
      </c>
      <c r="Q1436" t="s">
        <v>22</v>
      </c>
      <c r="R1436">
        <v>2</v>
      </c>
      <c r="S1436">
        <v>25</v>
      </c>
      <c r="T1436">
        <v>0.15</v>
      </c>
      <c r="U1436">
        <v>300</v>
      </c>
      <c r="V1436" t="s">
        <v>511</v>
      </c>
      <c r="W1436" t="s">
        <v>511</v>
      </c>
      <c r="X1436" t="s">
        <v>511</v>
      </c>
      <c r="Y1436" t="s">
        <v>511</v>
      </c>
      <c r="Z1436" t="s">
        <v>511</v>
      </c>
      <c r="XEO1436" t="s">
        <v>514</v>
      </c>
      <c r="XEP1436">
        <v>3</v>
      </c>
      <c r="XEQ1436">
        <v>10</v>
      </c>
      <c r="XER1436">
        <v>0.2</v>
      </c>
      <c r="XES1436">
        <v>3038</v>
      </c>
      <c r="XET1436" t="s">
        <v>46</v>
      </c>
      <c r="XEU1436">
        <v>80.1721</v>
      </c>
      <c r="XEV1436">
        <v>0</v>
      </c>
      <c r="XEW1436">
        <v>1</v>
      </c>
      <c r="XEX1436">
        <v>1810.85</v>
      </c>
      <c r="XEY1436">
        <v>28</v>
      </c>
    </row>
    <row r="1437" spans="1:27 16369:16379" x14ac:dyDescent="0.3">
      <c r="A1437" s="68" t="s">
        <v>22</v>
      </c>
      <c r="B1437" s="20">
        <v>2</v>
      </c>
      <c r="C1437" s="20">
        <v>25</v>
      </c>
      <c r="D1437" s="20">
        <v>0.2</v>
      </c>
      <c r="E1437" t="s">
        <v>4</v>
      </c>
      <c r="F1437" t="s">
        <v>511</v>
      </c>
      <c r="G1437" s="39" t="str">
        <f t="shared" si="82"/>
        <v>---</v>
      </c>
      <c r="H1437" t="s">
        <v>511</v>
      </c>
      <c r="I1437" t="s">
        <v>511</v>
      </c>
      <c r="L1437" s="59" t="str">
        <f>IF(OR(H_24!$F1437="---",H_24!$F1437="infeas",H_24!$F1437="inf"),"---",(H_24!$F1437/M1437)-1)</f>
        <v>---</v>
      </c>
      <c r="M1437" s="20">
        <f>Model_dem!L1177</f>
        <v>45335.16</v>
      </c>
      <c r="N1437" t="str">
        <f>Model_dem!G1177</f>
        <v>---</v>
      </c>
      <c r="O1437" t="str">
        <f>IF(AND(G1437&lt;-0.01,Model_dem!F1177="Optimal"),"Cuidado","")</f>
        <v/>
      </c>
      <c r="P1437" t="str">
        <f>IF(OR(H_24!$Q1437&lt;&gt;A1437,R1437&lt;&gt;B1437,S1437&lt;&gt;C1437,T1437&lt;&gt;D1437),"Aqui", " ")</f>
        <v xml:space="preserve"> </v>
      </c>
      <c r="Q1437" t="s">
        <v>22</v>
      </c>
      <c r="R1437">
        <v>2</v>
      </c>
      <c r="S1437">
        <v>25</v>
      </c>
      <c r="T1437">
        <v>0.2</v>
      </c>
      <c r="U1437">
        <v>300</v>
      </c>
      <c r="V1437" t="s">
        <v>511</v>
      </c>
      <c r="W1437" t="s">
        <v>511</v>
      </c>
      <c r="X1437" t="s">
        <v>511</v>
      </c>
      <c r="Y1437" t="s">
        <v>511</v>
      </c>
      <c r="Z1437" t="s">
        <v>511</v>
      </c>
      <c r="XEO1437" t="s">
        <v>514</v>
      </c>
      <c r="XEP1437">
        <v>3</v>
      </c>
      <c r="XEQ1437">
        <v>25</v>
      </c>
      <c r="XER1437">
        <v>0.05</v>
      </c>
      <c r="XES1437">
        <v>3038</v>
      </c>
      <c r="XET1437" t="s">
        <v>46</v>
      </c>
      <c r="XEU1437">
        <v>83.925799999999995</v>
      </c>
      <c r="XEV1437">
        <v>0</v>
      </c>
      <c r="XEW1437">
        <v>1</v>
      </c>
      <c r="XEX1437">
        <v>1820.41</v>
      </c>
      <c r="XEY1437">
        <v>28</v>
      </c>
    </row>
    <row r="1438" spans="1:27 16369:16379" x14ac:dyDescent="0.3">
      <c r="A1438" s="65" t="s">
        <v>22</v>
      </c>
      <c r="B1438" s="66">
        <v>2</v>
      </c>
      <c r="C1438" s="66">
        <v>50</v>
      </c>
      <c r="D1438" s="66">
        <v>0.05</v>
      </c>
      <c r="E1438" t="s">
        <v>1</v>
      </c>
      <c r="F1438">
        <v>45664.800000000003</v>
      </c>
      <c r="G1438" s="39">
        <f t="shared" si="82"/>
        <v>2.0610928961516903E-4</v>
      </c>
      <c r="H1438">
        <v>1585.83</v>
      </c>
      <c r="I1438">
        <v>65</v>
      </c>
      <c r="J1438">
        <v>22507</v>
      </c>
      <c r="K1438" s="52">
        <v>0</v>
      </c>
      <c r="L1438" s="59">
        <f>IF(OR(H_24!$F1438="---",H_24!$F1438="infeas",H_24!$F1438="inf"),"---",(H_24!$F1438/M1438)-1)</f>
        <v>7.2711776025495833E-3</v>
      </c>
      <c r="M1438" s="20">
        <f>Model_dem!L1178</f>
        <v>45335.16</v>
      </c>
      <c r="N1438">
        <f>Model_dem!G1178</f>
        <v>45655.39</v>
      </c>
      <c r="O1438" t="str">
        <f>IF(AND(G1438&lt;-0.01,Model_dem!F1178="Optimal"),"Cuidado","")</f>
        <v/>
      </c>
      <c r="P1438" t="str">
        <f>IF(OR(H_24!$Q1438&lt;&gt;A1438,R1438&lt;&gt;B1438,S1438&lt;&gt;C1438,T1438&lt;&gt;D1438),"Aqui", " ")</f>
        <v xml:space="preserve"> </v>
      </c>
      <c r="Q1438" t="s">
        <v>22</v>
      </c>
      <c r="R1438">
        <v>2</v>
      </c>
      <c r="S1438">
        <v>50</v>
      </c>
      <c r="T1438">
        <v>0.05</v>
      </c>
      <c r="U1438">
        <v>300</v>
      </c>
      <c r="V1438">
        <v>45664.800000000003</v>
      </c>
      <c r="W1438">
        <v>1585.83</v>
      </c>
      <c r="X1438">
        <v>52</v>
      </c>
      <c r="Y1438">
        <v>65</v>
      </c>
      <c r="Z1438">
        <v>1800.51</v>
      </c>
      <c r="AA1438">
        <v>22507</v>
      </c>
      <c r="XEO1438" t="s">
        <v>514</v>
      </c>
      <c r="XEP1438">
        <v>3</v>
      </c>
      <c r="XEQ1438">
        <v>25</v>
      </c>
      <c r="XER1438">
        <v>0.1</v>
      </c>
      <c r="XES1438">
        <v>3038</v>
      </c>
      <c r="XET1438" t="s">
        <v>46</v>
      </c>
      <c r="XEU1438">
        <v>80.714200000000005</v>
      </c>
      <c r="XEV1438">
        <v>0</v>
      </c>
      <c r="XEW1438">
        <v>1</v>
      </c>
      <c r="XEX1438">
        <v>1803.96</v>
      </c>
      <c r="XEY1438">
        <v>28</v>
      </c>
    </row>
    <row r="1439" spans="1:27 16369:16379" x14ac:dyDescent="0.3">
      <c r="A1439" s="68" t="s">
        <v>22</v>
      </c>
      <c r="B1439" s="20">
        <v>2</v>
      </c>
      <c r="C1439" s="20">
        <v>50</v>
      </c>
      <c r="D1439" s="20">
        <v>0.1</v>
      </c>
      <c r="E1439" t="s">
        <v>1</v>
      </c>
      <c r="F1439">
        <v>46357.4</v>
      </c>
      <c r="G1439" s="39">
        <f t="shared" si="82"/>
        <v>-2.5212784054648316E-2</v>
      </c>
      <c r="H1439">
        <v>1166.4000000000001</v>
      </c>
      <c r="I1439">
        <v>20</v>
      </c>
      <c r="J1439">
        <v>17589</v>
      </c>
      <c r="K1439" s="52">
        <v>0</v>
      </c>
      <c r="L1439" s="59">
        <f>IF(OR(H_24!$F1439="---",H_24!$F1439="infeas",H_24!$F1439="inf"),"---",(H_24!$F1439/M1439)-1)</f>
        <v>2.2548503192665326E-2</v>
      </c>
      <c r="M1439" s="20">
        <f>Model_dem!L1179</f>
        <v>45335.16</v>
      </c>
      <c r="N1439">
        <f>Model_dem!G1179</f>
        <v>47556.43</v>
      </c>
      <c r="O1439" t="str">
        <f>IF(AND(G1439&lt;-0.01,Model_dem!F1179="Optimal"),"Cuidado","")</f>
        <v/>
      </c>
      <c r="P1439" t="str">
        <f>IF(OR(H_24!$Q1439&lt;&gt;A1439,R1439&lt;&gt;B1439,S1439&lt;&gt;C1439,T1439&lt;&gt;D1439),"Aqui", " ")</f>
        <v xml:space="preserve"> </v>
      </c>
      <c r="Q1439" t="s">
        <v>22</v>
      </c>
      <c r="R1439">
        <v>2</v>
      </c>
      <c r="S1439">
        <v>50</v>
      </c>
      <c r="T1439">
        <v>0.1</v>
      </c>
      <c r="U1439">
        <v>300</v>
      </c>
      <c r="V1439">
        <v>46357.4</v>
      </c>
      <c r="W1439">
        <v>1166.4000000000001</v>
      </c>
      <c r="X1439">
        <v>13</v>
      </c>
      <c r="Y1439">
        <v>20</v>
      </c>
      <c r="Z1439">
        <v>1807.79</v>
      </c>
      <c r="AA1439">
        <v>17589</v>
      </c>
      <c r="XEO1439" t="s">
        <v>514</v>
      </c>
      <c r="XEP1439">
        <v>3</v>
      </c>
      <c r="XEQ1439">
        <v>25</v>
      </c>
      <c r="XER1439">
        <v>0.15</v>
      </c>
      <c r="XES1439">
        <v>3038</v>
      </c>
      <c r="XET1439" t="s">
        <v>46</v>
      </c>
      <c r="XEU1439">
        <v>78.837400000000002</v>
      </c>
      <c r="XEV1439">
        <v>0</v>
      </c>
      <c r="XEW1439">
        <v>1</v>
      </c>
      <c r="XEX1439">
        <v>1807.58</v>
      </c>
      <c r="XEY1439">
        <v>28</v>
      </c>
    </row>
    <row r="1440" spans="1:27 16369:16379" x14ac:dyDescent="0.3">
      <c r="A1440" s="65" t="s">
        <v>22</v>
      </c>
      <c r="B1440" s="66">
        <v>2</v>
      </c>
      <c r="C1440" s="66">
        <v>50</v>
      </c>
      <c r="D1440" s="66">
        <v>0.15</v>
      </c>
      <c r="E1440" t="s">
        <v>4</v>
      </c>
      <c r="F1440" t="s">
        <v>511</v>
      </c>
      <c r="G1440" s="39" t="str">
        <f t="shared" si="82"/>
        <v>---</v>
      </c>
      <c r="H1440" t="s">
        <v>511</v>
      </c>
      <c r="I1440" t="s">
        <v>511</v>
      </c>
      <c r="L1440" s="59" t="str">
        <f>IF(OR(H_24!$F1440="---",H_24!$F1440="infeas",H_24!$F1440="inf"),"---",(H_24!$F1440/M1440)-1)</f>
        <v>---</v>
      </c>
      <c r="M1440" s="20">
        <f>Model_dem!L1180</f>
        <v>45335.16</v>
      </c>
      <c r="N1440" t="str">
        <f>Model_dem!G1180</f>
        <v>---</v>
      </c>
      <c r="O1440" t="str">
        <f>IF(AND(G1440&lt;-0.01,Model_dem!F1180="Optimal"),"Cuidado","")</f>
        <v/>
      </c>
      <c r="P1440" t="str">
        <f>IF(OR(H_24!$Q1440&lt;&gt;A1440,R1440&lt;&gt;B1440,S1440&lt;&gt;C1440,T1440&lt;&gt;D1440),"Aqui", " ")</f>
        <v xml:space="preserve"> </v>
      </c>
      <c r="Q1440" t="s">
        <v>22</v>
      </c>
      <c r="R1440">
        <v>2</v>
      </c>
      <c r="S1440">
        <v>50</v>
      </c>
      <c r="T1440">
        <v>0.15</v>
      </c>
      <c r="U1440">
        <v>300</v>
      </c>
      <c r="V1440" t="s">
        <v>511</v>
      </c>
      <c r="W1440" t="s">
        <v>511</v>
      </c>
      <c r="X1440" t="s">
        <v>511</v>
      </c>
      <c r="Y1440" t="s">
        <v>511</v>
      </c>
      <c r="Z1440" t="s">
        <v>511</v>
      </c>
      <c r="XEO1440" t="s">
        <v>514</v>
      </c>
      <c r="XEP1440">
        <v>3</v>
      </c>
      <c r="XEQ1440">
        <v>25</v>
      </c>
      <c r="XER1440">
        <v>0.2</v>
      </c>
      <c r="XES1440">
        <v>3038</v>
      </c>
      <c r="XET1440" t="s">
        <v>46</v>
      </c>
      <c r="XEU1440">
        <v>81.437299999999993</v>
      </c>
      <c r="XEV1440">
        <v>0</v>
      </c>
      <c r="XEW1440">
        <v>1</v>
      </c>
      <c r="XEX1440">
        <v>1819.41</v>
      </c>
      <c r="XEY1440">
        <v>28</v>
      </c>
    </row>
    <row r="1441" spans="1:27 16369:16379" x14ac:dyDescent="0.3">
      <c r="A1441" s="68" t="s">
        <v>22</v>
      </c>
      <c r="B1441" s="20">
        <v>2</v>
      </c>
      <c r="C1441" s="20">
        <v>50</v>
      </c>
      <c r="D1441" s="20">
        <v>0.2</v>
      </c>
      <c r="E1441" t="s">
        <v>4</v>
      </c>
      <c r="F1441" t="s">
        <v>511</v>
      </c>
      <c r="G1441" s="39" t="str">
        <f t="shared" si="82"/>
        <v>---</v>
      </c>
      <c r="H1441" t="s">
        <v>511</v>
      </c>
      <c r="I1441" t="s">
        <v>511</v>
      </c>
      <c r="L1441" s="59" t="str">
        <f>IF(OR(H_24!$F1441="---",H_24!$F1441="infeas",H_24!$F1441="inf"),"---",(H_24!$F1441/M1441)-1)</f>
        <v>---</v>
      </c>
      <c r="M1441" s="20">
        <f>Model_dem!L1181</f>
        <v>45335.16</v>
      </c>
      <c r="N1441" t="str">
        <f>Model_dem!G1181</f>
        <v>---</v>
      </c>
      <c r="O1441" t="str">
        <f>IF(AND(G1441&lt;-0.01,Model_dem!F1181="Optimal"),"Cuidado","")</f>
        <v/>
      </c>
      <c r="P1441" t="str">
        <f>IF(OR(H_24!$Q1441&lt;&gt;A1441,R1441&lt;&gt;B1441,S1441&lt;&gt;C1441,T1441&lt;&gt;D1441),"Aqui", " ")</f>
        <v xml:space="preserve"> </v>
      </c>
      <c r="Q1441" t="s">
        <v>22</v>
      </c>
      <c r="R1441">
        <v>2</v>
      </c>
      <c r="S1441">
        <v>50</v>
      </c>
      <c r="T1441">
        <v>0.2</v>
      </c>
      <c r="U1441">
        <v>300</v>
      </c>
      <c r="V1441" t="s">
        <v>511</v>
      </c>
      <c r="W1441" t="s">
        <v>511</v>
      </c>
      <c r="X1441" t="s">
        <v>511</v>
      </c>
      <c r="Y1441" t="s">
        <v>511</v>
      </c>
      <c r="Z1441" t="s">
        <v>511</v>
      </c>
      <c r="XEO1441" t="s">
        <v>514</v>
      </c>
      <c r="XEP1441">
        <v>3</v>
      </c>
      <c r="XEQ1441">
        <v>50</v>
      </c>
      <c r="XER1441">
        <v>0.05</v>
      </c>
      <c r="XES1441">
        <v>3038</v>
      </c>
      <c r="XET1441" t="s">
        <v>46</v>
      </c>
      <c r="XEU1441">
        <v>81.518900000000002</v>
      </c>
      <c r="XEV1441">
        <v>0</v>
      </c>
      <c r="XEW1441">
        <v>1</v>
      </c>
      <c r="XEX1441">
        <v>1821.36</v>
      </c>
      <c r="XEY1441">
        <v>28</v>
      </c>
    </row>
    <row r="1442" spans="1:27 16369:16379" x14ac:dyDescent="0.3">
      <c r="A1442" s="65" t="s">
        <v>22</v>
      </c>
      <c r="B1442" s="66">
        <v>3</v>
      </c>
      <c r="C1442" s="66">
        <v>0</v>
      </c>
      <c r="D1442" s="66">
        <v>0.05</v>
      </c>
      <c r="E1442" t="s">
        <v>0</v>
      </c>
      <c r="F1442">
        <v>46012.6</v>
      </c>
      <c r="G1442" s="39">
        <f t="shared" si="82"/>
        <v>3.1011317768449556E-3</v>
      </c>
      <c r="H1442">
        <v>265.94600000000003</v>
      </c>
      <c r="I1442">
        <v>97</v>
      </c>
      <c r="J1442">
        <v>34735</v>
      </c>
      <c r="K1442" s="52">
        <v>0</v>
      </c>
      <c r="L1442" s="59">
        <f>IF(OR(H_24!$F1442="---",H_24!$F1442="infeas",H_24!$F1442="inf"),"---",(H_24!$F1442/M1442)-1)</f>
        <v>1.4942927299693931E-2</v>
      </c>
      <c r="M1442" s="20">
        <f>Model_dem!L1182</f>
        <v>45335.16</v>
      </c>
      <c r="N1442">
        <f>Model_dem!G1182</f>
        <v>45870.35</v>
      </c>
      <c r="O1442" t="str">
        <f>IF(AND(G1442&lt;-0.01,Model_dem!F1182="Optimal"),"Cuidado","")</f>
        <v/>
      </c>
      <c r="P1442" t="str">
        <f>IF(OR(H_24!$Q1442&lt;&gt;A1442,R1442&lt;&gt;B1442,S1442&lt;&gt;C1442,T1442&lt;&gt;D1442),"Aqui", " ")</f>
        <v xml:space="preserve"> </v>
      </c>
      <c r="Q1442" t="s">
        <v>22</v>
      </c>
      <c r="R1442">
        <v>3</v>
      </c>
      <c r="S1442">
        <v>0</v>
      </c>
      <c r="T1442">
        <v>0.05</v>
      </c>
      <c r="U1442">
        <v>300</v>
      </c>
      <c r="V1442">
        <v>46012.6</v>
      </c>
      <c r="W1442">
        <v>265.94600000000003</v>
      </c>
      <c r="X1442">
        <v>0</v>
      </c>
      <c r="Y1442">
        <v>97</v>
      </c>
      <c r="Z1442">
        <v>1801.43</v>
      </c>
      <c r="AA1442">
        <v>34735</v>
      </c>
      <c r="XEO1442" t="s">
        <v>514</v>
      </c>
      <c r="XEP1442">
        <v>3</v>
      </c>
      <c r="XEQ1442">
        <v>50</v>
      </c>
      <c r="XER1442">
        <v>0.1</v>
      </c>
      <c r="XES1442">
        <v>3038</v>
      </c>
      <c r="XET1442" t="s">
        <v>46</v>
      </c>
      <c r="XEU1442">
        <v>81.694000000000003</v>
      </c>
      <c r="XEV1442">
        <v>0</v>
      </c>
      <c r="XEW1442">
        <v>1</v>
      </c>
      <c r="XEX1442">
        <v>1818.33</v>
      </c>
      <c r="XEY1442">
        <v>28</v>
      </c>
    </row>
    <row r="1443" spans="1:27 16369:16379" x14ac:dyDescent="0.3">
      <c r="A1443" s="68" t="s">
        <v>22</v>
      </c>
      <c r="B1443" s="20">
        <v>3</v>
      </c>
      <c r="C1443" s="20">
        <v>0</v>
      </c>
      <c r="D1443" s="20">
        <v>0.1</v>
      </c>
      <c r="E1443" t="s">
        <v>4</v>
      </c>
      <c r="F1443" t="s">
        <v>511</v>
      </c>
      <c r="G1443" s="39" t="str">
        <f t="shared" si="82"/>
        <v>---</v>
      </c>
      <c r="H1443" t="s">
        <v>511</v>
      </c>
      <c r="I1443" t="s">
        <v>511</v>
      </c>
      <c r="L1443" s="59" t="str">
        <f>IF(OR(H_24!$F1443="---",H_24!$F1443="infeas",H_24!$F1443="inf"),"---",(H_24!$F1443/M1443)-1)</f>
        <v>---</v>
      </c>
      <c r="M1443" s="20">
        <f>Model_dem!L1183</f>
        <v>45335.16</v>
      </c>
      <c r="N1443" t="str">
        <f>Model_dem!G1183</f>
        <v>---</v>
      </c>
      <c r="O1443" t="str">
        <f>IF(AND(G1443&lt;-0.01,Model_dem!F1183="Optimal"),"Cuidado","")</f>
        <v/>
      </c>
      <c r="P1443" t="str">
        <f>IF(OR(H_24!$Q1443&lt;&gt;A1443,R1443&lt;&gt;B1443,S1443&lt;&gt;C1443,T1443&lt;&gt;D1443),"Aqui", " ")</f>
        <v xml:space="preserve"> </v>
      </c>
      <c r="Q1443" t="s">
        <v>22</v>
      </c>
      <c r="R1443">
        <v>3</v>
      </c>
      <c r="S1443">
        <v>0</v>
      </c>
      <c r="T1443">
        <v>0.1</v>
      </c>
      <c r="U1443">
        <v>300</v>
      </c>
      <c r="V1443" t="s">
        <v>511</v>
      </c>
      <c r="W1443" t="s">
        <v>511</v>
      </c>
      <c r="X1443" t="s">
        <v>511</v>
      </c>
      <c r="Y1443" t="s">
        <v>511</v>
      </c>
      <c r="Z1443" t="s">
        <v>511</v>
      </c>
      <c r="XEO1443" t="s">
        <v>514</v>
      </c>
      <c r="XEP1443">
        <v>3</v>
      </c>
      <c r="XEQ1443">
        <v>50</v>
      </c>
      <c r="XER1443">
        <v>0.15</v>
      </c>
      <c r="XES1443">
        <v>3038</v>
      </c>
      <c r="XET1443" t="s">
        <v>46</v>
      </c>
      <c r="XEU1443">
        <v>82.098200000000006</v>
      </c>
      <c r="XEV1443">
        <v>0</v>
      </c>
      <c r="XEW1443">
        <v>1</v>
      </c>
      <c r="XEX1443">
        <v>1812.17</v>
      </c>
      <c r="XEY1443">
        <v>28</v>
      </c>
    </row>
    <row r="1444" spans="1:27 16369:16379" x14ac:dyDescent="0.3">
      <c r="A1444" s="65" t="s">
        <v>22</v>
      </c>
      <c r="B1444" s="66">
        <v>3</v>
      </c>
      <c r="C1444" s="66">
        <v>0</v>
      </c>
      <c r="D1444" s="66">
        <v>0.15</v>
      </c>
      <c r="E1444" t="s">
        <v>4</v>
      </c>
      <c r="G1444" s="39" t="str">
        <f t="shared" si="82"/>
        <v>---</v>
      </c>
      <c r="L1444" s="59">
        <f>IF(OR(H_24!$F1444="---",H_24!$F1444="infeas",H_24!$F1444="inf"),"---",(H_24!$F1444/M1444)-1)</f>
        <v>-1</v>
      </c>
      <c r="M1444" s="20">
        <f>Model_dem!L1184</f>
        <v>45335.16</v>
      </c>
      <c r="N1444" t="str">
        <f>Model_dem!G1184</f>
        <v>---</v>
      </c>
      <c r="O1444" t="str">
        <f>IF(AND(G1444&lt;-0.01,Model_dem!F1184="Optimal"),"Cuidado","")</f>
        <v/>
      </c>
      <c r="P1444" t="str">
        <f>IF(OR(H_24!$Q1444&lt;&gt;A1444,R1444&lt;&gt;B1444,S1444&lt;&gt;C1444,T1444&lt;&gt;D1444),"Aqui", " ")</f>
        <v>Aqui</v>
      </c>
      <c r="XEO1444" t="s">
        <v>514</v>
      </c>
      <c r="XEP1444">
        <v>3</v>
      </c>
      <c r="XEQ1444">
        <v>50</v>
      </c>
      <c r="XER1444">
        <v>0.2</v>
      </c>
      <c r="XES1444">
        <v>3038</v>
      </c>
      <c r="XET1444" t="s">
        <v>46</v>
      </c>
      <c r="XEU1444">
        <v>81.623999999999995</v>
      </c>
      <c r="XEV1444">
        <v>0</v>
      </c>
      <c r="XEW1444">
        <v>1</v>
      </c>
      <c r="XEX1444">
        <v>1812.13</v>
      </c>
      <c r="XEY1444">
        <v>28</v>
      </c>
    </row>
    <row r="1445" spans="1:27 16369:16379" x14ac:dyDescent="0.3">
      <c r="A1445" s="68" t="s">
        <v>22</v>
      </c>
      <c r="B1445" s="20">
        <v>3</v>
      </c>
      <c r="C1445" s="20">
        <v>0</v>
      </c>
      <c r="D1445" s="20">
        <v>0.2</v>
      </c>
      <c r="E1445" t="s">
        <v>4</v>
      </c>
      <c r="G1445" s="39" t="str">
        <f t="shared" si="82"/>
        <v>---</v>
      </c>
      <c r="L1445" s="59">
        <f>IF(OR(H_24!$F1445="---",H_24!$F1445="infeas",H_24!$F1445="inf"),"---",(H_24!$F1445/M1445)-1)</f>
        <v>-1</v>
      </c>
      <c r="M1445" s="20">
        <f>Model_dem!L1185</f>
        <v>45335.16</v>
      </c>
      <c r="N1445" t="str">
        <f>Model_dem!G1185</f>
        <v>---</v>
      </c>
      <c r="O1445" t="str">
        <f>IF(AND(G1445&lt;-0.01,Model_dem!F1185="Optimal"),"Cuidado","")</f>
        <v/>
      </c>
      <c r="P1445" t="str">
        <f>IF(OR(H_24!$Q1445&lt;&gt;A1445,R1445&lt;&gt;B1445,S1445&lt;&gt;C1445,T1445&lt;&gt;D1445),"Aqui", " ")</f>
        <v>Aqui</v>
      </c>
      <c r="XEO1445" t="s">
        <v>524</v>
      </c>
      <c r="XEP1445">
        <v>0</v>
      </c>
      <c r="XEQ1445">
        <v>0</v>
      </c>
      <c r="XER1445">
        <v>0.05</v>
      </c>
      <c r="XES1445">
        <v>100</v>
      </c>
      <c r="XET1445">
        <v>1006</v>
      </c>
      <c r="XEU1445">
        <v>5.8815400000000002</v>
      </c>
      <c r="XEV1445">
        <v>0</v>
      </c>
      <c r="XEW1445">
        <v>1730</v>
      </c>
      <c r="XEX1445">
        <v>1800.01</v>
      </c>
      <c r="XEY1445">
        <v>70172</v>
      </c>
    </row>
    <row r="1446" spans="1:27 16369:16379" x14ac:dyDescent="0.3">
      <c r="A1446" s="65" t="s">
        <v>22</v>
      </c>
      <c r="B1446" s="66">
        <v>3</v>
      </c>
      <c r="C1446" s="66">
        <v>10</v>
      </c>
      <c r="D1446" s="66">
        <v>0.05</v>
      </c>
      <c r="E1446" t="s">
        <v>0</v>
      </c>
      <c r="F1446">
        <v>46037.4</v>
      </c>
      <c r="G1446" s="39">
        <f t="shared" si="82"/>
        <v>3.6417860338977775E-3</v>
      </c>
      <c r="H1446">
        <v>345.36399999999998</v>
      </c>
      <c r="I1446">
        <v>63</v>
      </c>
      <c r="J1446">
        <v>28188</v>
      </c>
      <c r="K1446" s="52">
        <v>0</v>
      </c>
      <c r="L1446" s="59">
        <f>IF(OR(H_24!$F1446="---",H_24!$F1446="infeas",H_24!$F1446="inf"),"---",(H_24!$F1446/M1446)-1)</f>
        <v>1.5489964080859009E-2</v>
      </c>
      <c r="M1446" s="20">
        <f>Model_dem!L1186</f>
        <v>45335.16</v>
      </c>
      <c r="N1446">
        <f>Model_dem!G1186</f>
        <v>45870.35</v>
      </c>
      <c r="O1446" t="str">
        <f>IF(AND(G1446&lt;-0.01,Model_dem!F1186="Optimal"),"Cuidado","")</f>
        <v/>
      </c>
      <c r="P1446" t="str">
        <f>IF(OR(H_24!$Q1446&lt;&gt;A1446,R1446&lt;&gt;B1446,S1446&lt;&gt;C1446,T1446&lt;&gt;D1446),"Aqui", " ")</f>
        <v xml:space="preserve"> </v>
      </c>
      <c r="Q1446" t="s">
        <v>22</v>
      </c>
      <c r="R1446">
        <v>3</v>
      </c>
      <c r="S1446">
        <v>10</v>
      </c>
      <c r="T1446">
        <v>0.05</v>
      </c>
      <c r="U1446">
        <v>300</v>
      </c>
      <c r="V1446">
        <v>46037.4</v>
      </c>
      <c r="W1446">
        <v>345.36399999999998</v>
      </c>
      <c r="X1446">
        <v>0</v>
      </c>
      <c r="Y1446">
        <v>63</v>
      </c>
      <c r="Z1446">
        <v>1802.35</v>
      </c>
      <c r="AA1446">
        <v>28188</v>
      </c>
      <c r="XEO1446" t="s">
        <v>524</v>
      </c>
      <c r="XEP1446">
        <v>0</v>
      </c>
      <c r="XEQ1446">
        <v>0</v>
      </c>
      <c r="XER1446">
        <v>0.1</v>
      </c>
      <c r="XES1446">
        <v>100</v>
      </c>
      <c r="XET1446">
        <v>1006</v>
      </c>
      <c r="XEU1446">
        <v>10.162699999999999</v>
      </c>
      <c r="XEV1446">
        <v>2</v>
      </c>
      <c r="XEW1446">
        <v>2160</v>
      </c>
      <c r="XEX1446">
        <v>1800</v>
      </c>
      <c r="XEY1446">
        <v>80316</v>
      </c>
    </row>
    <row r="1447" spans="1:27 16369:16379" x14ac:dyDescent="0.3">
      <c r="A1447" s="68" t="s">
        <v>22</v>
      </c>
      <c r="B1447" s="20">
        <v>3</v>
      </c>
      <c r="C1447" s="20">
        <v>10</v>
      </c>
      <c r="D1447" s="20">
        <v>0.1</v>
      </c>
      <c r="E1447" t="s">
        <v>4</v>
      </c>
      <c r="F1447" t="s">
        <v>511</v>
      </c>
      <c r="G1447" s="39" t="str">
        <f t="shared" si="82"/>
        <v>---</v>
      </c>
      <c r="H1447" t="s">
        <v>511</v>
      </c>
      <c r="I1447" t="s">
        <v>511</v>
      </c>
      <c r="L1447" s="59" t="str">
        <f>IF(OR(H_24!$F1447="---",H_24!$F1447="infeas",H_24!$F1447="inf"),"---",(H_24!$F1447/M1447)-1)</f>
        <v>---</v>
      </c>
      <c r="M1447" s="20">
        <f>Model_dem!L1187</f>
        <v>45335.16</v>
      </c>
      <c r="N1447" t="str">
        <f>Model_dem!G1187</f>
        <v>---</v>
      </c>
      <c r="O1447" t="str">
        <f>IF(AND(G1447&lt;-0.01,Model_dem!F1187="Optimal"),"Cuidado","")</f>
        <v/>
      </c>
      <c r="P1447" t="str">
        <f>IF(OR(H_24!$Q1447&lt;&gt;A1447,R1447&lt;&gt;B1447,S1447&lt;&gt;C1447,T1447&lt;&gt;D1447),"Aqui", " ")</f>
        <v xml:space="preserve"> </v>
      </c>
      <c r="Q1447" t="s">
        <v>22</v>
      </c>
      <c r="R1447">
        <v>3</v>
      </c>
      <c r="S1447">
        <v>10</v>
      </c>
      <c r="T1447">
        <v>0.1</v>
      </c>
      <c r="U1447">
        <v>300</v>
      </c>
      <c r="V1447" t="s">
        <v>511</v>
      </c>
      <c r="W1447" t="s">
        <v>511</v>
      </c>
      <c r="X1447" t="s">
        <v>511</v>
      </c>
      <c r="Y1447" t="s">
        <v>511</v>
      </c>
      <c r="Z1447" t="s">
        <v>511</v>
      </c>
      <c r="XEO1447" t="s">
        <v>524</v>
      </c>
      <c r="XEP1447">
        <v>0</v>
      </c>
      <c r="XEQ1447">
        <v>0</v>
      </c>
      <c r="XER1447">
        <v>0.15</v>
      </c>
      <c r="XES1447">
        <v>100</v>
      </c>
      <c r="XET1447">
        <v>1006</v>
      </c>
      <c r="XEU1447">
        <v>8.5070899999999998</v>
      </c>
      <c r="XEV1447">
        <v>0</v>
      </c>
      <c r="XEW1447">
        <v>1759</v>
      </c>
      <c r="XEX1447">
        <v>1800.02</v>
      </c>
      <c r="XEY1447">
        <v>71338</v>
      </c>
    </row>
    <row r="1448" spans="1:27 16369:16379" x14ac:dyDescent="0.3">
      <c r="A1448" s="65" t="s">
        <v>22</v>
      </c>
      <c r="B1448" s="66">
        <v>3</v>
      </c>
      <c r="C1448" s="66">
        <v>10</v>
      </c>
      <c r="D1448" s="66">
        <v>0.15</v>
      </c>
      <c r="E1448" t="s">
        <v>4</v>
      </c>
      <c r="F1448" t="s">
        <v>511</v>
      </c>
      <c r="G1448" s="39" t="str">
        <f t="shared" si="82"/>
        <v>---</v>
      </c>
      <c r="H1448" t="s">
        <v>511</v>
      </c>
      <c r="I1448" t="s">
        <v>511</v>
      </c>
      <c r="L1448" s="59" t="str">
        <f>IF(OR(H_24!$F1448="---",H_24!$F1448="infeas",H_24!$F1448="inf"),"---",(H_24!$F1448/M1448)-1)</f>
        <v>---</v>
      </c>
      <c r="M1448" s="20">
        <f>Model_dem!L1188</f>
        <v>45335.16</v>
      </c>
      <c r="N1448" t="str">
        <f>Model_dem!G1188</f>
        <v>---</v>
      </c>
      <c r="O1448" t="str">
        <f>IF(AND(G1448&lt;-0.01,Model_dem!F1188="Optimal"),"Cuidado","")</f>
        <v/>
      </c>
      <c r="P1448" t="str">
        <f>IF(OR(H_24!$Q1448&lt;&gt;A1448,R1448&lt;&gt;B1448,S1448&lt;&gt;C1448,T1448&lt;&gt;D1448),"Aqui", " ")</f>
        <v xml:space="preserve"> </v>
      </c>
      <c r="Q1448" t="s">
        <v>22</v>
      </c>
      <c r="R1448">
        <v>3</v>
      </c>
      <c r="S1448">
        <v>10</v>
      </c>
      <c r="T1448">
        <v>0.15</v>
      </c>
      <c r="U1448">
        <v>300</v>
      </c>
      <c r="V1448" t="s">
        <v>511</v>
      </c>
      <c r="W1448" t="s">
        <v>511</v>
      </c>
      <c r="X1448" t="s">
        <v>511</v>
      </c>
      <c r="Y1448" t="s">
        <v>511</v>
      </c>
      <c r="Z1448" t="s">
        <v>511</v>
      </c>
      <c r="XEO1448" t="s">
        <v>524</v>
      </c>
      <c r="XEP1448">
        <v>0</v>
      </c>
      <c r="XEQ1448">
        <v>0</v>
      </c>
      <c r="XER1448">
        <v>0.2</v>
      </c>
      <c r="XES1448">
        <v>100</v>
      </c>
      <c r="XET1448">
        <v>1006</v>
      </c>
      <c r="XEU1448">
        <v>39.807899999999997</v>
      </c>
      <c r="XEV1448">
        <v>10</v>
      </c>
      <c r="XEW1448">
        <v>1799</v>
      </c>
      <c r="XEX1448">
        <v>1800.01</v>
      </c>
      <c r="XEY1448">
        <v>76555</v>
      </c>
    </row>
    <row r="1449" spans="1:27 16369:16379" x14ac:dyDescent="0.3">
      <c r="A1449" s="68" t="s">
        <v>22</v>
      </c>
      <c r="B1449" s="20">
        <v>3</v>
      </c>
      <c r="C1449" s="20">
        <v>10</v>
      </c>
      <c r="D1449" s="20">
        <v>0.2</v>
      </c>
      <c r="E1449" t="s">
        <v>4</v>
      </c>
      <c r="F1449" t="s">
        <v>511</v>
      </c>
      <c r="G1449" s="39" t="str">
        <f t="shared" si="82"/>
        <v>---</v>
      </c>
      <c r="H1449" t="s">
        <v>511</v>
      </c>
      <c r="I1449" t="s">
        <v>511</v>
      </c>
      <c r="L1449" s="59" t="str">
        <f>IF(OR(H_24!$F1449="---",H_24!$F1449="infeas",H_24!$F1449="inf"),"---",(H_24!$F1449/M1449)-1)</f>
        <v>---</v>
      </c>
      <c r="M1449" s="20">
        <f>Model_dem!L1189</f>
        <v>45335.16</v>
      </c>
      <c r="N1449" t="str">
        <f>Model_dem!G1189</f>
        <v>---</v>
      </c>
      <c r="O1449" t="str">
        <f>IF(AND(G1449&lt;-0.01,Model_dem!F1189="Optimal"),"Cuidado","")</f>
        <v/>
      </c>
      <c r="P1449" t="str">
        <f>IF(OR(H_24!$Q1449&lt;&gt;A1449,R1449&lt;&gt;B1449,S1449&lt;&gt;C1449,T1449&lt;&gt;D1449),"Aqui", " ")</f>
        <v xml:space="preserve"> </v>
      </c>
      <c r="Q1449" t="s">
        <v>22</v>
      </c>
      <c r="R1449">
        <v>3</v>
      </c>
      <c r="S1449">
        <v>10</v>
      </c>
      <c r="T1449">
        <v>0.2</v>
      </c>
      <c r="U1449">
        <v>300</v>
      </c>
      <c r="V1449" t="s">
        <v>511</v>
      </c>
      <c r="W1449" t="s">
        <v>511</v>
      </c>
      <c r="X1449" t="s">
        <v>511</v>
      </c>
      <c r="Y1449" t="s">
        <v>511</v>
      </c>
      <c r="Z1449" t="s">
        <v>511</v>
      </c>
      <c r="XEO1449" t="s">
        <v>524</v>
      </c>
      <c r="XEP1449">
        <v>1</v>
      </c>
      <c r="XEQ1449">
        <v>5</v>
      </c>
      <c r="XER1449">
        <v>0.05</v>
      </c>
      <c r="XES1449">
        <v>100</v>
      </c>
      <c r="XET1449">
        <v>1007</v>
      </c>
      <c r="XEU1449">
        <v>23.4054</v>
      </c>
      <c r="XEV1449">
        <v>0</v>
      </c>
      <c r="XEW1449">
        <v>558</v>
      </c>
      <c r="XEX1449">
        <v>1800.01</v>
      </c>
      <c r="XEY1449">
        <v>30539</v>
      </c>
    </row>
    <row r="1450" spans="1:27 16369:16379" x14ac:dyDescent="0.3">
      <c r="A1450" s="65" t="s">
        <v>22</v>
      </c>
      <c r="B1450" s="66">
        <v>3</v>
      </c>
      <c r="C1450" s="66">
        <v>25</v>
      </c>
      <c r="D1450" s="66">
        <v>0.05</v>
      </c>
      <c r="E1450" t="s">
        <v>0</v>
      </c>
      <c r="F1450">
        <v>46030.1</v>
      </c>
      <c r="G1450" s="39">
        <f t="shared" si="82"/>
        <v>3.4826418372652487E-3</v>
      </c>
      <c r="H1450">
        <v>1357.58</v>
      </c>
      <c r="I1450">
        <v>87</v>
      </c>
      <c r="J1450">
        <v>45804</v>
      </c>
      <c r="K1450" s="52">
        <v>0</v>
      </c>
      <c r="L1450" s="59">
        <f>IF(OR(H_24!$F1450="---",H_24!$F1450="infeas",H_24!$F1450="inf"),"---",(H_24!$F1450/M1450)-1)</f>
        <v>1.5328941157370934E-2</v>
      </c>
      <c r="M1450" s="20">
        <f>Model_dem!L1190</f>
        <v>45335.16</v>
      </c>
      <c r="N1450">
        <f>Model_dem!G1190</f>
        <v>45870.35</v>
      </c>
      <c r="O1450" t="str">
        <f>IF(AND(G1450&lt;-0.01,Model_dem!F1190="Optimal"),"Cuidado","")</f>
        <v/>
      </c>
      <c r="P1450" t="str">
        <f>IF(OR(H_24!$Q1450&lt;&gt;A1450,R1450&lt;&gt;B1450,S1450&lt;&gt;C1450,T1450&lt;&gt;D1450),"Aqui", " ")</f>
        <v xml:space="preserve"> </v>
      </c>
      <c r="Q1450" t="s">
        <v>22</v>
      </c>
      <c r="R1450">
        <v>3</v>
      </c>
      <c r="S1450">
        <v>25</v>
      </c>
      <c r="T1450">
        <v>0.05</v>
      </c>
      <c r="U1450">
        <v>300</v>
      </c>
      <c r="V1450">
        <v>46030.1</v>
      </c>
      <c r="W1450">
        <v>1357.58</v>
      </c>
      <c r="X1450">
        <v>63</v>
      </c>
      <c r="Y1450">
        <v>87</v>
      </c>
      <c r="Z1450">
        <v>1801.99</v>
      </c>
      <c r="AA1450">
        <v>45804</v>
      </c>
      <c r="XEO1450" t="s">
        <v>524</v>
      </c>
      <c r="XEP1450">
        <v>1</v>
      </c>
      <c r="XEQ1450">
        <v>5</v>
      </c>
      <c r="XER1450">
        <v>0.1</v>
      </c>
      <c r="XES1450">
        <v>100</v>
      </c>
      <c r="XET1450">
        <v>1009</v>
      </c>
      <c r="XEU1450">
        <v>41.793100000000003</v>
      </c>
      <c r="XEV1450">
        <v>4</v>
      </c>
      <c r="XEW1450">
        <v>663</v>
      </c>
      <c r="XEX1450">
        <v>1800.04</v>
      </c>
      <c r="XEY1450">
        <v>31263</v>
      </c>
    </row>
    <row r="1451" spans="1:27 16369:16379" x14ac:dyDescent="0.3">
      <c r="A1451" s="68" t="s">
        <v>22</v>
      </c>
      <c r="B1451" s="20">
        <v>3</v>
      </c>
      <c r="C1451" s="20">
        <v>25</v>
      </c>
      <c r="D1451" s="20">
        <v>0.1</v>
      </c>
      <c r="E1451" t="s">
        <v>4</v>
      </c>
      <c r="F1451" t="s">
        <v>511</v>
      </c>
      <c r="G1451" s="39" t="str">
        <f t="shared" si="82"/>
        <v>---</v>
      </c>
      <c r="H1451" t="s">
        <v>511</v>
      </c>
      <c r="I1451" t="s">
        <v>511</v>
      </c>
      <c r="L1451" s="59" t="str">
        <f>IF(OR(H_24!$F1451="---",H_24!$F1451="infeas",H_24!$F1451="inf"),"---",(H_24!$F1451/M1451)-1)</f>
        <v>---</v>
      </c>
      <c r="M1451" s="20">
        <f>Model_dem!L1191</f>
        <v>45335.16</v>
      </c>
      <c r="N1451" t="str">
        <f>Model_dem!G1191</f>
        <v>---</v>
      </c>
      <c r="O1451" t="str">
        <f>IF(AND(G1451&lt;-0.01,Model_dem!F1191="Optimal"),"Cuidado","")</f>
        <v/>
      </c>
      <c r="P1451" t="str">
        <f>IF(OR(H_24!$Q1451&lt;&gt;A1451,R1451&lt;&gt;B1451,S1451&lt;&gt;C1451,T1451&lt;&gt;D1451),"Aqui", " ")</f>
        <v xml:space="preserve"> </v>
      </c>
      <c r="Q1451" t="s">
        <v>22</v>
      </c>
      <c r="R1451">
        <v>3</v>
      </c>
      <c r="S1451">
        <v>25</v>
      </c>
      <c r="T1451">
        <v>0.1</v>
      </c>
      <c r="U1451">
        <v>300</v>
      </c>
      <c r="V1451" t="s">
        <v>511</v>
      </c>
      <c r="W1451" t="s">
        <v>511</v>
      </c>
      <c r="X1451" t="s">
        <v>511</v>
      </c>
      <c r="Y1451" t="s">
        <v>511</v>
      </c>
      <c r="Z1451" t="s">
        <v>511</v>
      </c>
      <c r="XEO1451" t="s">
        <v>524</v>
      </c>
      <c r="XEP1451">
        <v>1</v>
      </c>
      <c r="XEQ1451">
        <v>5</v>
      </c>
      <c r="XER1451">
        <v>0.15</v>
      </c>
      <c r="XES1451">
        <v>100</v>
      </c>
      <c r="XET1451">
        <v>1015</v>
      </c>
      <c r="XEU1451">
        <v>248.369</v>
      </c>
      <c r="XEV1451">
        <v>32</v>
      </c>
      <c r="XEW1451">
        <v>348</v>
      </c>
      <c r="XEX1451">
        <v>1800.05</v>
      </c>
      <c r="XEY1451">
        <v>26465</v>
      </c>
    </row>
    <row r="1452" spans="1:27 16369:16379" x14ac:dyDescent="0.3">
      <c r="A1452" s="65" t="s">
        <v>22</v>
      </c>
      <c r="B1452" s="66">
        <v>3</v>
      </c>
      <c r="C1452" s="66">
        <v>25</v>
      </c>
      <c r="D1452" s="66">
        <v>0.15</v>
      </c>
      <c r="E1452" t="s">
        <v>4</v>
      </c>
      <c r="F1452" t="s">
        <v>511</v>
      </c>
      <c r="G1452" s="39" t="str">
        <f t="shared" si="82"/>
        <v>---</v>
      </c>
      <c r="H1452" t="s">
        <v>511</v>
      </c>
      <c r="I1452" t="s">
        <v>511</v>
      </c>
      <c r="L1452" s="59" t="str">
        <f>IF(OR(H_24!$F1452="---",H_24!$F1452="infeas",H_24!$F1452="inf"),"---",(H_24!$F1452/M1452)-1)</f>
        <v>---</v>
      </c>
      <c r="M1452" s="20">
        <f>Model_dem!L1192</f>
        <v>45335.16</v>
      </c>
      <c r="N1452" t="str">
        <f>Model_dem!G1192</f>
        <v>---</v>
      </c>
      <c r="O1452" t="str">
        <f>IF(AND(G1452&lt;-0.01,Model_dem!F1192="Optimal"),"Cuidado","")</f>
        <v/>
      </c>
      <c r="P1452" t="str">
        <f>IF(OR(H_24!$Q1452&lt;&gt;A1452,R1452&lt;&gt;B1452,S1452&lt;&gt;C1452,T1452&lt;&gt;D1452),"Aqui", " ")</f>
        <v xml:space="preserve"> </v>
      </c>
      <c r="Q1452" t="s">
        <v>22</v>
      </c>
      <c r="R1452">
        <v>3</v>
      </c>
      <c r="S1452">
        <v>25</v>
      </c>
      <c r="T1452">
        <v>0.15</v>
      </c>
      <c r="U1452">
        <v>300</v>
      </c>
      <c r="V1452" t="s">
        <v>511</v>
      </c>
      <c r="W1452" t="s">
        <v>511</v>
      </c>
      <c r="X1452" t="s">
        <v>511</v>
      </c>
      <c r="Y1452" t="s">
        <v>511</v>
      </c>
      <c r="Z1452" t="s">
        <v>511</v>
      </c>
      <c r="XEO1452" t="s">
        <v>524</v>
      </c>
      <c r="XEP1452">
        <v>1</v>
      </c>
      <c r="XEQ1452">
        <v>5</v>
      </c>
      <c r="XER1452">
        <v>0.2</v>
      </c>
      <c r="XES1452">
        <v>100</v>
      </c>
      <c r="XET1452">
        <v>1015</v>
      </c>
      <c r="XEU1452">
        <v>64.265600000000006</v>
      </c>
      <c r="XEV1452">
        <v>4</v>
      </c>
      <c r="XEW1452">
        <v>378</v>
      </c>
      <c r="XEX1452">
        <v>1800.02</v>
      </c>
      <c r="XEY1452">
        <v>27821</v>
      </c>
    </row>
    <row r="1453" spans="1:27 16369:16379" x14ac:dyDescent="0.3">
      <c r="A1453" s="68" t="s">
        <v>22</v>
      </c>
      <c r="B1453" s="20">
        <v>3</v>
      </c>
      <c r="C1453" s="20">
        <v>25</v>
      </c>
      <c r="D1453" s="20">
        <v>0.2</v>
      </c>
      <c r="E1453" t="s">
        <v>4</v>
      </c>
      <c r="F1453" t="s">
        <v>511</v>
      </c>
      <c r="G1453" s="39" t="str">
        <f t="shared" si="82"/>
        <v>---</v>
      </c>
      <c r="H1453" t="s">
        <v>511</v>
      </c>
      <c r="I1453" t="s">
        <v>511</v>
      </c>
      <c r="L1453" s="59" t="str">
        <f>IF(OR(H_24!$F1453="---",H_24!$F1453="infeas",H_24!$F1453="inf"),"---",(H_24!$F1453/M1453)-1)</f>
        <v>---</v>
      </c>
      <c r="M1453" s="20">
        <f>Model_dem!L1193</f>
        <v>45335.16</v>
      </c>
      <c r="N1453" t="str">
        <f>Model_dem!G1193</f>
        <v>---</v>
      </c>
      <c r="O1453" t="str">
        <f>IF(AND(G1453&lt;-0.01,Model_dem!F1193="Optimal"),"Cuidado","")</f>
        <v/>
      </c>
      <c r="P1453" t="str">
        <f>IF(OR(H_24!$Q1453&lt;&gt;A1453,R1453&lt;&gt;B1453,S1453&lt;&gt;C1453,T1453&lt;&gt;D1453),"Aqui", " ")</f>
        <v xml:space="preserve"> </v>
      </c>
      <c r="Q1453" t="s">
        <v>22</v>
      </c>
      <c r="R1453">
        <v>3</v>
      </c>
      <c r="S1453">
        <v>25</v>
      </c>
      <c r="T1453">
        <v>0.2</v>
      </c>
      <c r="U1453">
        <v>300</v>
      </c>
      <c r="V1453" t="s">
        <v>511</v>
      </c>
      <c r="W1453" t="s">
        <v>511</v>
      </c>
      <c r="X1453" t="s">
        <v>511</v>
      </c>
      <c r="Y1453" t="s">
        <v>511</v>
      </c>
      <c r="Z1453" t="s">
        <v>511</v>
      </c>
      <c r="XEO1453" t="s">
        <v>524</v>
      </c>
      <c r="XEP1453">
        <v>1</v>
      </c>
      <c r="XEQ1453">
        <v>10</v>
      </c>
      <c r="XER1453">
        <v>0.05</v>
      </c>
      <c r="XES1453">
        <v>100</v>
      </c>
      <c r="XET1453">
        <v>1007</v>
      </c>
      <c r="XEU1453">
        <v>21.529900000000001</v>
      </c>
      <c r="XEV1453">
        <v>0</v>
      </c>
      <c r="XEW1453">
        <v>538</v>
      </c>
      <c r="XEX1453">
        <v>1800.04</v>
      </c>
      <c r="XEY1453">
        <v>29916</v>
      </c>
    </row>
    <row r="1454" spans="1:27 16369:16379" x14ac:dyDescent="0.3">
      <c r="A1454" s="65" t="s">
        <v>22</v>
      </c>
      <c r="B1454" s="66">
        <v>3</v>
      </c>
      <c r="C1454" s="66">
        <v>50</v>
      </c>
      <c r="D1454" s="66">
        <v>0.05</v>
      </c>
      <c r="E1454" t="s">
        <v>0</v>
      </c>
      <c r="F1454">
        <v>45883.3</v>
      </c>
      <c r="G1454" s="39">
        <f t="shared" si="82"/>
        <v>2.823174447111122E-4</v>
      </c>
      <c r="H1454">
        <v>770.20899999999995</v>
      </c>
      <c r="I1454">
        <v>90</v>
      </c>
      <c r="J1454">
        <v>33454</v>
      </c>
      <c r="K1454" s="52">
        <v>0</v>
      </c>
      <c r="L1454" s="59">
        <f>IF(OR(H_24!$F1454="---",H_24!$F1454="infeas",H_24!$F1454="inf"),"---",(H_24!$F1454/M1454)-1)</f>
        <v>1.2090836339829769E-2</v>
      </c>
      <c r="M1454" s="20">
        <f>Model_dem!L1194</f>
        <v>45335.16</v>
      </c>
      <c r="N1454">
        <f>Model_dem!G1194</f>
        <v>45870.35</v>
      </c>
      <c r="O1454" t="str">
        <f>IF(AND(G1454&lt;-0.01,Model_dem!F1194="Optimal"),"Cuidado","")</f>
        <v/>
      </c>
      <c r="P1454" t="str">
        <f>IF(OR(H_24!$Q1454&lt;&gt;A1454,R1454&lt;&gt;B1454,S1454&lt;&gt;C1454,T1454&lt;&gt;D1454),"Aqui", " ")</f>
        <v xml:space="preserve"> </v>
      </c>
      <c r="Q1454" t="s">
        <v>22</v>
      </c>
      <c r="R1454">
        <v>3</v>
      </c>
      <c r="S1454">
        <v>50</v>
      </c>
      <c r="T1454">
        <v>0.05</v>
      </c>
      <c r="U1454">
        <v>300</v>
      </c>
      <c r="V1454">
        <v>45883.3</v>
      </c>
      <c r="W1454">
        <v>770.20899999999995</v>
      </c>
      <c r="X1454">
        <v>23</v>
      </c>
      <c r="Y1454">
        <v>90</v>
      </c>
      <c r="Z1454">
        <v>1801.9</v>
      </c>
      <c r="AA1454">
        <v>33454</v>
      </c>
      <c r="XEO1454" t="s">
        <v>524</v>
      </c>
      <c r="XEP1454">
        <v>1</v>
      </c>
      <c r="XEQ1454">
        <v>10</v>
      </c>
      <c r="XER1454">
        <v>0.1</v>
      </c>
      <c r="XES1454">
        <v>100</v>
      </c>
      <c r="XET1454">
        <v>1009</v>
      </c>
      <c r="XEU1454">
        <v>29.6144</v>
      </c>
      <c r="XEV1454">
        <v>0</v>
      </c>
      <c r="XEW1454">
        <v>546</v>
      </c>
      <c r="XEX1454">
        <v>1800.09</v>
      </c>
      <c r="XEY1454">
        <v>29706</v>
      </c>
    </row>
    <row r="1455" spans="1:27 16369:16379" x14ac:dyDescent="0.3">
      <c r="A1455" s="68" t="s">
        <v>22</v>
      </c>
      <c r="B1455" s="20">
        <v>3</v>
      </c>
      <c r="C1455" s="20">
        <v>50</v>
      </c>
      <c r="D1455" s="20">
        <v>0.1</v>
      </c>
      <c r="E1455" t="s">
        <v>4</v>
      </c>
      <c r="F1455" t="s">
        <v>511</v>
      </c>
      <c r="G1455" s="39" t="str">
        <f t="shared" si="82"/>
        <v>---</v>
      </c>
      <c r="H1455" t="s">
        <v>511</v>
      </c>
      <c r="I1455" t="s">
        <v>511</v>
      </c>
      <c r="L1455" s="59" t="str">
        <f>IF(OR(H_24!$F1455="---",H_24!$F1455="infeas",H_24!$F1455="inf"),"---",(H_24!$F1455/M1455)-1)</f>
        <v>---</v>
      </c>
      <c r="M1455" s="20">
        <f>Model_dem!L1195</f>
        <v>45335.16</v>
      </c>
      <c r="N1455" t="str">
        <f>Model_dem!G1195</f>
        <v>---</v>
      </c>
      <c r="O1455" t="str">
        <f>IF(AND(G1455&lt;-0.01,Model_dem!F1195="Optimal"),"Cuidado","")</f>
        <v/>
      </c>
      <c r="P1455" t="str">
        <f>IF(OR(H_24!$Q1455&lt;&gt;A1455,R1455&lt;&gt;B1455,S1455&lt;&gt;C1455,T1455&lt;&gt;D1455),"Aqui", " ")</f>
        <v xml:space="preserve"> </v>
      </c>
      <c r="Q1455" t="s">
        <v>22</v>
      </c>
      <c r="R1455">
        <v>3</v>
      </c>
      <c r="S1455">
        <v>50</v>
      </c>
      <c r="T1455">
        <v>0.1</v>
      </c>
      <c r="U1455">
        <v>300</v>
      </c>
      <c r="V1455" t="s">
        <v>511</v>
      </c>
      <c r="W1455" t="s">
        <v>511</v>
      </c>
      <c r="X1455" t="s">
        <v>511</v>
      </c>
      <c r="Y1455" t="s">
        <v>511</v>
      </c>
      <c r="Z1455" t="s">
        <v>511</v>
      </c>
      <c r="XEO1455" t="s">
        <v>524</v>
      </c>
      <c r="XEP1455">
        <v>1</v>
      </c>
      <c r="XEQ1455">
        <v>10</v>
      </c>
      <c r="XER1455">
        <v>0.15</v>
      </c>
      <c r="XES1455">
        <v>100</v>
      </c>
      <c r="XET1455">
        <v>1015</v>
      </c>
      <c r="XEU1455">
        <v>222.411</v>
      </c>
      <c r="XEV1455">
        <v>17</v>
      </c>
      <c r="XEW1455">
        <v>405</v>
      </c>
      <c r="XEX1455">
        <v>1800</v>
      </c>
      <c r="XEY1455">
        <v>27712</v>
      </c>
    </row>
    <row r="1456" spans="1:27 16369:16379" x14ac:dyDescent="0.3">
      <c r="A1456" s="65" t="s">
        <v>22</v>
      </c>
      <c r="B1456" s="66">
        <v>3</v>
      </c>
      <c r="C1456" s="66">
        <v>50</v>
      </c>
      <c r="D1456" s="66">
        <v>0.15</v>
      </c>
      <c r="E1456" t="s">
        <v>4</v>
      </c>
      <c r="G1456" s="39" t="str">
        <f t="shared" si="82"/>
        <v>---</v>
      </c>
      <c r="L1456" s="59">
        <f>IF(OR(H_24!$F1456="---",H_24!$F1456="infeas",H_24!$F1456="inf"),"---",(H_24!$F1456/M1456)-1)</f>
        <v>-1</v>
      </c>
      <c r="M1456" s="20">
        <f>Model_dem!L1196</f>
        <v>45335.16</v>
      </c>
      <c r="N1456" t="str">
        <f>Model_dem!G1196</f>
        <v>---</v>
      </c>
      <c r="O1456" t="str">
        <f>IF(AND(G1456&lt;-0.01,Model_dem!F1196="Optimal"),"Cuidado","")</f>
        <v/>
      </c>
      <c r="P1456" t="str">
        <f>IF(OR(H_24!$Q1456&lt;&gt;A1456,R1456&lt;&gt;B1456,S1456&lt;&gt;C1456,T1456&lt;&gt;D1456),"Aqui", " ")</f>
        <v>Aqui</v>
      </c>
      <c r="XEO1456" t="s">
        <v>524</v>
      </c>
      <c r="XEP1456">
        <v>1</v>
      </c>
      <c r="XEQ1456">
        <v>10</v>
      </c>
      <c r="XER1456">
        <v>0.2</v>
      </c>
      <c r="XES1456">
        <v>100</v>
      </c>
      <c r="XET1456">
        <v>1015</v>
      </c>
      <c r="XEU1456">
        <v>73.909700000000001</v>
      </c>
      <c r="XEV1456">
        <v>5</v>
      </c>
      <c r="XEW1456">
        <v>364</v>
      </c>
      <c r="XEX1456">
        <v>1800.06</v>
      </c>
      <c r="XEY1456">
        <v>26272</v>
      </c>
    </row>
    <row r="1457" spans="1:27 16369:16379" x14ac:dyDescent="0.3">
      <c r="A1457" s="68" t="s">
        <v>22</v>
      </c>
      <c r="B1457" s="20">
        <v>3</v>
      </c>
      <c r="C1457" s="20">
        <v>50</v>
      </c>
      <c r="D1457" s="20">
        <v>0.2</v>
      </c>
      <c r="E1457" t="s">
        <v>4</v>
      </c>
      <c r="G1457" s="39" t="str">
        <f t="shared" si="82"/>
        <v>---</v>
      </c>
      <c r="L1457" s="59">
        <f>IF(OR(H_24!$F1457="---",H_24!$F1457="infeas",H_24!$F1457="inf"),"---",(H_24!$F1457/M1457)-1)</f>
        <v>-1</v>
      </c>
      <c r="M1457" s="20">
        <f>Model_dem!L1197</f>
        <v>45335.16</v>
      </c>
      <c r="N1457" t="str">
        <f>Model_dem!G1197</f>
        <v>---</v>
      </c>
      <c r="O1457" t="str">
        <f>IF(AND(G1457&lt;-0.01,Model_dem!F1197="Optimal"),"Cuidado","")</f>
        <v/>
      </c>
      <c r="P1457" t="str">
        <f>IF(OR(H_24!$Q1457&lt;&gt;A1457,R1457&lt;&gt;B1457,S1457&lt;&gt;C1457,T1457&lt;&gt;D1457),"Aqui", " ")</f>
        <v>Aqui</v>
      </c>
      <c r="XEO1457" t="s">
        <v>524</v>
      </c>
      <c r="XEP1457">
        <v>1</v>
      </c>
      <c r="XEQ1457">
        <v>25</v>
      </c>
      <c r="XER1457">
        <v>0.05</v>
      </c>
      <c r="XES1457">
        <v>100</v>
      </c>
      <c r="XET1457">
        <v>1015</v>
      </c>
      <c r="XEU1457">
        <v>83.928600000000003</v>
      </c>
      <c r="XEV1457">
        <v>0</v>
      </c>
      <c r="XEW1457">
        <v>246</v>
      </c>
      <c r="XEX1457">
        <v>1800.02</v>
      </c>
      <c r="XEY1457">
        <v>16965</v>
      </c>
    </row>
    <row r="1458" spans="1:27 16369:16379" x14ac:dyDescent="0.3">
      <c r="A1458" s="65" t="s">
        <v>21</v>
      </c>
      <c r="B1458" s="66">
        <v>0</v>
      </c>
      <c r="C1458" s="66">
        <v>0</v>
      </c>
      <c r="D1458" s="66">
        <v>0.05</v>
      </c>
      <c r="E1458" t="s">
        <v>0</v>
      </c>
      <c r="F1458">
        <v>40635.9</v>
      </c>
      <c r="G1458" s="39">
        <f t="shared" si="82"/>
        <v>0</v>
      </c>
      <c r="H1458">
        <v>498.09199999999998</v>
      </c>
      <c r="I1458">
        <v>362</v>
      </c>
      <c r="J1458">
        <v>148822</v>
      </c>
      <c r="K1458" s="52">
        <v>1</v>
      </c>
      <c r="L1458" s="59">
        <f>IF(OR(H_24!$F1458="---",H_24!$F1458="infeas",H_24!$F1458="inf"),"---",(H_24!$F1458/M1458)-1)</f>
        <v>0</v>
      </c>
      <c r="M1458" s="20">
        <f>Model_dem!L1198</f>
        <v>40635.9</v>
      </c>
      <c r="N1458">
        <f>Model_dem!G1198</f>
        <v>40635.9</v>
      </c>
      <c r="O1458" t="str">
        <f>IF(AND(G1458&lt;-0.01,Model_dem!F1198="Optimal"),"Cuidado","")</f>
        <v/>
      </c>
      <c r="P1458" t="str">
        <f>IF(OR(H_24!$Q1458&lt;&gt;A1458,R1458&lt;&gt;B1458,S1458&lt;&gt;C1458,T1458&lt;&gt;D1458),"Aqui", " ")</f>
        <v xml:space="preserve"> </v>
      </c>
      <c r="Q1458" t="s">
        <v>21</v>
      </c>
      <c r="R1458">
        <v>0</v>
      </c>
      <c r="S1458">
        <v>0</v>
      </c>
      <c r="T1458">
        <v>0.05</v>
      </c>
      <c r="U1458">
        <v>300</v>
      </c>
      <c r="V1458">
        <v>40635.9</v>
      </c>
      <c r="W1458">
        <v>498.09199999999998</v>
      </c>
      <c r="X1458">
        <v>98</v>
      </c>
      <c r="Y1458">
        <v>362</v>
      </c>
      <c r="Z1458">
        <v>1800.17</v>
      </c>
      <c r="AA1458">
        <v>148822</v>
      </c>
      <c r="XEO1458" t="s">
        <v>524</v>
      </c>
      <c r="XEP1458">
        <v>1</v>
      </c>
      <c r="XEQ1458">
        <v>25</v>
      </c>
      <c r="XER1458">
        <v>0.1</v>
      </c>
      <c r="XES1458">
        <v>100</v>
      </c>
      <c r="XET1458">
        <v>1027</v>
      </c>
      <c r="XEU1458">
        <v>159.10900000000001</v>
      </c>
      <c r="XEV1458">
        <v>4</v>
      </c>
      <c r="XEW1458">
        <v>145</v>
      </c>
      <c r="XEX1458">
        <v>1800.1</v>
      </c>
      <c r="XEY1458">
        <v>12109</v>
      </c>
    </row>
    <row r="1459" spans="1:27 16369:16379" x14ac:dyDescent="0.3">
      <c r="A1459" s="68" t="s">
        <v>21</v>
      </c>
      <c r="B1459" s="20">
        <v>0</v>
      </c>
      <c r="C1459" s="20">
        <v>0</v>
      </c>
      <c r="D1459" s="20">
        <v>0.1</v>
      </c>
      <c r="E1459" t="s">
        <v>0</v>
      </c>
      <c r="F1459">
        <v>40689</v>
      </c>
      <c r="G1459" s="39">
        <f t="shared" si="82"/>
        <v>1.306726318353932E-3</v>
      </c>
      <c r="H1459">
        <v>1013.72</v>
      </c>
      <c r="I1459">
        <v>352</v>
      </c>
      <c r="J1459">
        <v>104982</v>
      </c>
      <c r="K1459" s="52">
        <v>1</v>
      </c>
      <c r="L1459" s="59">
        <f>IF(OR(H_24!$F1459="---",H_24!$F1459="infeas",H_24!$F1459="inf"),"---",(H_24!$F1459/M1459)-1)</f>
        <v>1.3067263183539346E-3</v>
      </c>
      <c r="M1459" s="20">
        <f>Model_dem!L1199</f>
        <v>40635.9</v>
      </c>
      <c r="N1459">
        <f>Model_dem!G1199</f>
        <v>40635.9</v>
      </c>
      <c r="O1459" t="str">
        <f>IF(AND(G1459&lt;-0.01,Model_dem!F1199="Optimal"),"Cuidado","")</f>
        <v/>
      </c>
      <c r="P1459" t="str">
        <f>IF(OR(H_24!$Q1459&lt;&gt;A1459,R1459&lt;&gt;B1459,S1459&lt;&gt;C1459,T1459&lt;&gt;D1459),"Aqui", " ")</f>
        <v xml:space="preserve"> </v>
      </c>
      <c r="Q1459" t="s">
        <v>21</v>
      </c>
      <c r="R1459">
        <v>0</v>
      </c>
      <c r="S1459">
        <v>0</v>
      </c>
      <c r="T1459">
        <v>0.1</v>
      </c>
      <c r="U1459">
        <v>300</v>
      </c>
      <c r="V1459">
        <v>40689</v>
      </c>
      <c r="W1459">
        <v>1013.72</v>
      </c>
      <c r="X1459">
        <v>205</v>
      </c>
      <c r="Y1459">
        <v>352</v>
      </c>
      <c r="Z1459">
        <v>1800.13</v>
      </c>
      <c r="AA1459">
        <v>104982</v>
      </c>
      <c r="XEO1459" t="s">
        <v>524</v>
      </c>
      <c r="XEP1459">
        <v>1</v>
      </c>
      <c r="XEQ1459">
        <v>25</v>
      </c>
      <c r="XER1459">
        <v>0.15</v>
      </c>
      <c r="XES1459">
        <v>100</v>
      </c>
      <c r="XET1459">
        <v>1036</v>
      </c>
      <c r="XEU1459">
        <v>190.31800000000001</v>
      </c>
      <c r="XEV1459">
        <v>0</v>
      </c>
      <c r="XEW1459">
        <v>47</v>
      </c>
      <c r="XEX1459">
        <v>1800.95</v>
      </c>
      <c r="XEY1459">
        <v>7025</v>
      </c>
    </row>
    <row r="1460" spans="1:27 16369:16379" x14ac:dyDescent="0.3">
      <c r="A1460" s="65" t="s">
        <v>21</v>
      </c>
      <c r="B1460" s="66">
        <v>0</v>
      </c>
      <c r="C1460" s="66">
        <v>0</v>
      </c>
      <c r="D1460" s="66">
        <v>0.15</v>
      </c>
      <c r="E1460" t="s">
        <v>0</v>
      </c>
      <c r="F1460">
        <v>40645.9</v>
      </c>
      <c r="G1460" s="39">
        <f t="shared" si="82"/>
        <v>2.4608781889905233E-4</v>
      </c>
      <c r="H1460">
        <v>350.45699999999999</v>
      </c>
      <c r="I1460">
        <v>504</v>
      </c>
      <c r="J1460">
        <v>116882</v>
      </c>
      <c r="K1460" s="52">
        <v>1</v>
      </c>
      <c r="L1460" s="59">
        <f>IF(OR(H_24!$F1460="---",H_24!$F1460="infeas",H_24!$F1460="inf"),"---",(H_24!$F1460/M1460)-1)</f>
        <v>2.460878188990101E-4</v>
      </c>
      <c r="M1460" s="20">
        <f>Model_dem!L1200</f>
        <v>40635.9</v>
      </c>
      <c r="N1460">
        <f>Model_dem!G1200</f>
        <v>40635.9</v>
      </c>
      <c r="O1460" t="str">
        <f>IF(AND(G1460&lt;-0.01,Model_dem!F1200="Optimal"),"Cuidado","")</f>
        <v/>
      </c>
      <c r="P1460" t="str">
        <f>IF(OR(H_24!$Q1460&lt;&gt;A1460,R1460&lt;&gt;B1460,S1460&lt;&gt;C1460,T1460&lt;&gt;D1460),"Aqui", " ")</f>
        <v xml:space="preserve"> </v>
      </c>
      <c r="Q1460" t="s">
        <v>21</v>
      </c>
      <c r="R1460">
        <v>0</v>
      </c>
      <c r="S1460">
        <v>0</v>
      </c>
      <c r="T1460">
        <v>0.15</v>
      </c>
      <c r="U1460">
        <v>300</v>
      </c>
      <c r="V1460">
        <v>40645.9</v>
      </c>
      <c r="W1460">
        <v>350.45699999999999</v>
      </c>
      <c r="X1460">
        <v>57</v>
      </c>
      <c r="Y1460">
        <v>504</v>
      </c>
      <c r="Z1460">
        <v>1800.13</v>
      </c>
      <c r="AA1460">
        <v>116882</v>
      </c>
      <c r="XEO1460" t="s">
        <v>524</v>
      </c>
      <c r="XEP1460">
        <v>1</v>
      </c>
      <c r="XEQ1460">
        <v>25</v>
      </c>
      <c r="XER1460">
        <v>0.2</v>
      </c>
      <c r="XES1460">
        <v>100</v>
      </c>
      <c r="XET1460">
        <v>1038</v>
      </c>
      <c r="XEU1460">
        <v>129.46600000000001</v>
      </c>
      <c r="XEV1460">
        <v>0</v>
      </c>
      <c r="XEW1460">
        <v>60</v>
      </c>
      <c r="XEX1460">
        <v>1800.88</v>
      </c>
      <c r="XEY1460">
        <v>5150</v>
      </c>
    </row>
    <row r="1461" spans="1:27 16369:16379" x14ac:dyDescent="0.3">
      <c r="A1461" s="68" t="s">
        <v>21</v>
      </c>
      <c r="B1461" s="20">
        <v>0</v>
      </c>
      <c r="C1461" s="20">
        <v>0</v>
      </c>
      <c r="D1461" s="20">
        <v>0.2</v>
      </c>
      <c r="E1461" t="s">
        <v>0</v>
      </c>
      <c r="F1461">
        <v>40635.9</v>
      </c>
      <c r="G1461" s="39">
        <f t="shared" si="82"/>
        <v>0</v>
      </c>
      <c r="H1461">
        <v>824.23</v>
      </c>
      <c r="I1461">
        <v>365</v>
      </c>
      <c r="J1461">
        <v>118639</v>
      </c>
      <c r="K1461" s="52">
        <v>1</v>
      </c>
      <c r="L1461" s="59">
        <f>IF(OR(H_24!$F1461="---",H_24!$F1461="infeas",H_24!$F1461="inf"),"---",(H_24!$F1461/M1461)-1)</f>
        <v>0</v>
      </c>
      <c r="M1461" s="20">
        <f>Model_dem!L1201</f>
        <v>40635.9</v>
      </c>
      <c r="N1461">
        <f>Model_dem!G1201</f>
        <v>40635.9</v>
      </c>
      <c r="O1461" t="str">
        <f>IF(AND(G1461&lt;-0.01,Model_dem!F1201="Optimal"),"Cuidado","")</f>
        <v/>
      </c>
      <c r="P1461" t="str">
        <f>IF(OR(H_24!$Q1461&lt;&gt;A1461,R1461&lt;&gt;B1461,S1461&lt;&gt;C1461,T1461&lt;&gt;D1461),"Aqui", " ")</f>
        <v xml:space="preserve"> </v>
      </c>
      <c r="Q1461" t="s">
        <v>21</v>
      </c>
      <c r="R1461">
        <v>0</v>
      </c>
      <c r="S1461">
        <v>0</v>
      </c>
      <c r="T1461">
        <v>0.2</v>
      </c>
      <c r="U1461">
        <v>300</v>
      </c>
      <c r="V1461">
        <v>40635.9</v>
      </c>
      <c r="W1461">
        <v>824.23</v>
      </c>
      <c r="X1461">
        <v>157</v>
      </c>
      <c r="Y1461">
        <v>365</v>
      </c>
      <c r="Z1461">
        <v>1800.09</v>
      </c>
      <c r="AA1461">
        <v>118639</v>
      </c>
      <c r="XEO1461" t="s">
        <v>524</v>
      </c>
      <c r="XEP1461">
        <v>1</v>
      </c>
      <c r="XEQ1461">
        <v>50</v>
      </c>
      <c r="XER1461">
        <v>0.05</v>
      </c>
      <c r="XES1461">
        <v>100</v>
      </c>
      <c r="XET1461">
        <v>1026</v>
      </c>
      <c r="XEU1461">
        <v>204.66</v>
      </c>
      <c r="XEV1461">
        <v>8</v>
      </c>
      <c r="XEW1461">
        <v>87</v>
      </c>
      <c r="XEX1461">
        <v>1800.02</v>
      </c>
      <c r="XEY1461">
        <v>10833</v>
      </c>
    </row>
    <row r="1462" spans="1:27 16369:16379" x14ac:dyDescent="0.3">
      <c r="A1462" s="65" t="s">
        <v>21</v>
      </c>
      <c r="B1462" s="66">
        <v>1</v>
      </c>
      <c r="C1462" s="66">
        <v>5</v>
      </c>
      <c r="D1462" s="66">
        <v>0.05</v>
      </c>
      <c r="E1462" t="s">
        <v>1</v>
      </c>
      <c r="F1462">
        <v>40868.699999999997</v>
      </c>
      <c r="G1462" s="39">
        <f t="shared" si="82"/>
        <v>-0.14026948475954554</v>
      </c>
      <c r="H1462">
        <v>541.22299999999996</v>
      </c>
      <c r="I1462">
        <v>70</v>
      </c>
      <c r="J1462">
        <v>22982</v>
      </c>
      <c r="K1462" s="52">
        <v>1</v>
      </c>
      <c r="L1462" s="59">
        <f>IF(OR(H_24!$F1462="---",H_24!$F1462="infeas",H_24!$F1462="inf"),"---",(H_24!$F1462/M1462)-1)</f>
        <v>5.7289244239697723E-3</v>
      </c>
      <c r="M1462" s="20">
        <f>Model_dem!L1202</f>
        <v>40635.9</v>
      </c>
      <c r="N1462">
        <f>Model_dem!G1202</f>
        <v>47536.639999999999</v>
      </c>
      <c r="O1462" t="str">
        <f>IF(AND(G1462&lt;-0.01,Model_dem!F1202="Optimal"),"Cuidado","")</f>
        <v/>
      </c>
      <c r="P1462" t="str">
        <f>IF(OR(H_24!$Q1462&lt;&gt;A1462,R1462&lt;&gt;B1462,S1462&lt;&gt;C1462,T1462&lt;&gt;D1462),"Aqui", " ")</f>
        <v xml:space="preserve"> </v>
      </c>
      <c r="Q1462" t="s">
        <v>21</v>
      </c>
      <c r="R1462">
        <v>1</v>
      </c>
      <c r="S1462">
        <v>5</v>
      </c>
      <c r="T1462">
        <v>0.05</v>
      </c>
      <c r="U1462">
        <v>300</v>
      </c>
      <c r="V1462">
        <v>40868.699999999997</v>
      </c>
      <c r="W1462">
        <v>541.22299999999996</v>
      </c>
      <c r="X1462">
        <v>13</v>
      </c>
      <c r="Y1462">
        <v>70</v>
      </c>
      <c r="Z1462">
        <v>1801.37</v>
      </c>
      <c r="AA1462">
        <v>22982</v>
      </c>
      <c r="XEO1462" t="s">
        <v>524</v>
      </c>
      <c r="XEP1462">
        <v>1</v>
      </c>
      <c r="XEQ1462">
        <v>50</v>
      </c>
      <c r="XER1462">
        <v>0.1</v>
      </c>
      <c r="XES1462">
        <v>100</v>
      </c>
      <c r="XET1462">
        <v>1036</v>
      </c>
      <c r="XEU1462">
        <v>161.989</v>
      </c>
      <c r="XEV1462">
        <v>0</v>
      </c>
      <c r="XEW1462">
        <v>43</v>
      </c>
      <c r="XEX1462">
        <v>1800.2</v>
      </c>
      <c r="XEY1462">
        <v>6336</v>
      </c>
    </row>
    <row r="1463" spans="1:27 16369:16379" x14ac:dyDescent="0.3">
      <c r="A1463" s="68" t="s">
        <v>21</v>
      </c>
      <c r="B1463" s="20">
        <v>1</v>
      </c>
      <c r="C1463" s="20">
        <v>5</v>
      </c>
      <c r="D1463" s="20">
        <v>0.1</v>
      </c>
      <c r="E1463" t="s">
        <v>0</v>
      </c>
      <c r="F1463">
        <v>41139.800000000003</v>
      </c>
      <c r="G1463" s="39">
        <f t="shared" si="82"/>
        <v>4.1873890146638653E-3</v>
      </c>
      <c r="H1463">
        <v>1697.5</v>
      </c>
      <c r="I1463">
        <v>53</v>
      </c>
      <c r="J1463">
        <v>25884</v>
      </c>
      <c r="K1463" s="52">
        <v>0.35899999999999999</v>
      </c>
      <c r="L1463" s="59">
        <f>IF(OR(H_24!$F1463="---",H_24!$F1463="infeas",H_24!$F1463="inf"),"---",(H_24!$F1463/M1463)-1)</f>
        <v>1.2400365194323193E-2</v>
      </c>
      <c r="M1463" s="20">
        <f>Model_dem!L1203</f>
        <v>40635.9</v>
      </c>
      <c r="N1463">
        <f>Model_dem!G1203</f>
        <v>40968.25</v>
      </c>
      <c r="O1463" t="str">
        <f>IF(AND(G1463&lt;-0.01,Model_dem!F1203="Optimal"),"Cuidado","")</f>
        <v/>
      </c>
      <c r="P1463" t="str">
        <f>IF(OR(H_24!$Q1463&lt;&gt;A1463,R1463&lt;&gt;B1463,S1463&lt;&gt;C1463,T1463&lt;&gt;D1463),"Aqui", " ")</f>
        <v xml:space="preserve"> </v>
      </c>
      <c r="Q1463" t="s">
        <v>21</v>
      </c>
      <c r="R1463">
        <v>1</v>
      </c>
      <c r="S1463">
        <v>5</v>
      </c>
      <c r="T1463">
        <v>0.1</v>
      </c>
      <c r="U1463">
        <v>300</v>
      </c>
      <c r="V1463">
        <v>41139.800000000003</v>
      </c>
      <c r="W1463">
        <v>1697.5</v>
      </c>
      <c r="X1463">
        <v>44</v>
      </c>
      <c r="Y1463">
        <v>53</v>
      </c>
      <c r="Z1463">
        <v>1801.39</v>
      </c>
      <c r="AA1463">
        <v>25884</v>
      </c>
      <c r="XEO1463" t="s">
        <v>524</v>
      </c>
      <c r="XEP1463">
        <v>1</v>
      </c>
      <c r="XEQ1463">
        <v>50</v>
      </c>
      <c r="XER1463">
        <v>0.15</v>
      </c>
      <c r="XES1463">
        <v>100</v>
      </c>
      <c r="XET1463">
        <v>1048</v>
      </c>
      <c r="XEU1463">
        <v>277.67899999999997</v>
      </c>
      <c r="XEV1463">
        <v>0</v>
      </c>
      <c r="XEW1463">
        <v>25</v>
      </c>
      <c r="XEX1463">
        <v>1800.11</v>
      </c>
      <c r="XEY1463">
        <v>3382</v>
      </c>
    </row>
    <row r="1464" spans="1:27 16369:16379" x14ac:dyDescent="0.3">
      <c r="A1464" s="65" t="s">
        <v>21</v>
      </c>
      <c r="B1464" s="66">
        <v>1</v>
      </c>
      <c r="C1464" s="66">
        <v>5</v>
      </c>
      <c r="D1464" s="66">
        <v>0.15</v>
      </c>
      <c r="E1464" t="s">
        <v>4</v>
      </c>
      <c r="F1464" t="s">
        <v>511</v>
      </c>
      <c r="G1464" s="39" t="str">
        <f t="shared" si="82"/>
        <v>---</v>
      </c>
      <c r="H1464" t="s">
        <v>511</v>
      </c>
      <c r="I1464" t="s">
        <v>511</v>
      </c>
      <c r="L1464" s="59" t="str">
        <f>IF(OR(H_24!$F1464="---",H_24!$F1464="infeas",H_24!$F1464="inf"),"---",(H_24!$F1464/M1464)-1)</f>
        <v>---</v>
      </c>
      <c r="M1464" s="20">
        <f>Model_dem!L1204</f>
        <v>40635.9</v>
      </c>
      <c r="N1464" t="str">
        <f>Model_dem!G1204</f>
        <v>---</v>
      </c>
      <c r="O1464" t="str">
        <f>IF(AND(G1464&lt;-0.01,Model_dem!F1204="Optimal"),"Cuidado","")</f>
        <v/>
      </c>
      <c r="P1464" t="str">
        <f>IF(OR(H_24!$Q1464&lt;&gt;A1464,R1464&lt;&gt;B1464,S1464&lt;&gt;C1464,T1464&lt;&gt;D1464),"Aqui", " ")</f>
        <v xml:space="preserve"> </v>
      </c>
      <c r="Q1464" t="s">
        <v>21</v>
      </c>
      <c r="R1464">
        <v>1</v>
      </c>
      <c r="S1464">
        <v>5</v>
      </c>
      <c r="T1464">
        <v>0.15</v>
      </c>
      <c r="U1464">
        <v>300</v>
      </c>
      <c r="V1464" t="s">
        <v>511</v>
      </c>
      <c r="W1464" t="s">
        <v>511</v>
      </c>
      <c r="X1464" t="s">
        <v>511</v>
      </c>
      <c r="Y1464" t="s">
        <v>511</v>
      </c>
      <c r="Z1464" t="s">
        <v>511</v>
      </c>
      <c r="XEO1464" t="s">
        <v>524</v>
      </c>
      <c r="XEP1464">
        <v>1</v>
      </c>
      <c r="XEQ1464">
        <v>50</v>
      </c>
      <c r="XER1464">
        <v>0.2</v>
      </c>
      <c r="XES1464">
        <v>100</v>
      </c>
      <c r="XET1464">
        <v>1100</v>
      </c>
      <c r="XEU1464">
        <v>1805.48</v>
      </c>
      <c r="XEV1464">
        <v>0</v>
      </c>
      <c r="XEW1464">
        <v>1</v>
      </c>
      <c r="XEX1464">
        <v>1805.48</v>
      </c>
      <c r="XEY1464">
        <v>418</v>
      </c>
    </row>
    <row r="1465" spans="1:27 16369:16379" x14ac:dyDescent="0.3">
      <c r="A1465" s="68" t="s">
        <v>21</v>
      </c>
      <c r="B1465" s="20">
        <v>1</v>
      </c>
      <c r="C1465" s="20">
        <v>5</v>
      </c>
      <c r="D1465" s="20">
        <v>0.2</v>
      </c>
      <c r="E1465" t="s">
        <v>4</v>
      </c>
      <c r="F1465" t="s">
        <v>511</v>
      </c>
      <c r="G1465" s="39" t="str">
        <f t="shared" si="82"/>
        <v>---</v>
      </c>
      <c r="H1465" t="s">
        <v>511</v>
      </c>
      <c r="I1465" t="s">
        <v>511</v>
      </c>
      <c r="L1465" s="59" t="str">
        <f>IF(OR(H_24!$F1465="---",H_24!$F1465="infeas",H_24!$F1465="inf"),"---",(H_24!$F1465/M1465)-1)</f>
        <v>---</v>
      </c>
      <c r="M1465" s="20">
        <f>Model_dem!L1205</f>
        <v>40635.9</v>
      </c>
      <c r="N1465" t="str">
        <f>Model_dem!G1205</f>
        <v>---</v>
      </c>
      <c r="O1465" t="str">
        <f>IF(AND(G1465&lt;-0.01,Model_dem!F1205="Optimal"),"Cuidado","")</f>
        <v/>
      </c>
      <c r="P1465" t="str">
        <f>IF(OR(H_24!$Q1465&lt;&gt;A1465,R1465&lt;&gt;B1465,S1465&lt;&gt;C1465,T1465&lt;&gt;D1465),"Aqui", " ")</f>
        <v xml:space="preserve"> </v>
      </c>
      <c r="Q1465" t="s">
        <v>21</v>
      </c>
      <c r="R1465">
        <v>1</v>
      </c>
      <c r="S1465">
        <v>5</v>
      </c>
      <c r="T1465">
        <v>0.2</v>
      </c>
      <c r="U1465">
        <v>300</v>
      </c>
      <c r="V1465" t="s">
        <v>511</v>
      </c>
      <c r="W1465" t="s">
        <v>511</v>
      </c>
      <c r="X1465" t="s">
        <v>511</v>
      </c>
      <c r="Y1465" t="s">
        <v>511</v>
      </c>
      <c r="Z1465" t="s">
        <v>511</v>
      </c>
      <c r="XEO1465" t="s">
        <v>524</v>
      </c>
      <c r="XEP1465">
        <v>2</v>
      </c>
      <c r="XEQ1465">
        <v>5</v>
      </c>
      <c r="XER1465">
        <v>0.05</v>
      </c>
      <c r="XES1465">
        <v>100</v>
      </c>
      <c r="XET1465">
        <v>1009</v>
      </c>
      <c r="XEU1465">
        <v>44.851500000000001</v>
      </c>
      <c r="XEV1465">
        <v>0</v>
      </c>
      <c r="XEW1465">
        <v>351</v>
      </c>
      <c r="XEX1465">
        <v>1800.02</v>
      </c>
      <c r="XEY1465">
        <v>21151</v>
      </c>
    </row>
    <row r="1466" spans="1:27 16369:16379" x14ac:dyDescent="0.3">
      <c r="A1466" s="65" t="s">
        <v>21</v>
      </c>
      <c r="B1466" s="66">
        <v>1</v>
      </c>
      <c r="C1466" s="66">
        <v>10</v>
      </c>
      <c r="D1466" s="66">
        <v>0.05</v>
      </c>
      <c r="E1466" t="s">
        <v>1</v>
      </c>
      <c r="F1466">
        <v>40822.400000000001</v>
      </c>
      <c r="G1466" s="39">
        <f t="shared" si="82"/>
        <v>-0.44236508541885455</v>
      </c>
      <c r="H1466">
        <v>1017.33</v>
      </c>
      <c r="I1466">
        <v>37</v>
      </c>
      <c r="J1466">
        <v>17989</v>
      </c>
      <c r="K1466" s="52">
        <v>1</v>
      </c>
      <c r="L1466" s="59">
        <f>IF(OR(H_24!$F1466="---",H_24!$F1466="infeas",H_24!$F1466="inf"),"---",(H_24!$F1466/M1466)-1)</f>
        <v>4.5895378224674044E-3</v>
      </c>
      <c r="M1466" s="20">
        <f>Model_dem!L1206</f>
        <v>40635.9</v>
      </c>
      <c r="N1466">
        <f>Model_dem!G1206</f>
        <v>73206.320000000007</v>
      </c>
      <c r="O1466" t="str">
        <f>IF(AND(G1466&lt;-0.01,Model_dem!F1206="Optimal"),"Cuidado","")</f>
        <v/>
      </c>
      <c r="P1466" t="str">
        <f>IF(OR(H_24!$Q1466&lt;&gt;A1466,R1466&lt;&gt;B1466,S1466&lt;&gt;C1466,T1466&lt;&gt;D1466),"Aqui", " ")</f>
        <v xml:space="preserve"> </v>
      </c>
      <c r="Q1466" t="s">
        <v>21</v>
      </c>
      <c r="R1466">
        <v>1</v>
      </c>
      <c r="S1466">
        <v>10</v>
      </c>
      <c r="T1466">
        <v>0.05</v>
      </c>
      <c r="U1466">
        <v>300</v>
      </c>
      <c r="V1466">
        <v>40822.400000000001</v>
      </c>
      <c r="W1466">
        <v>1017.33</v>
      </c>
      <c r="X1466">
        <v>8</v>
      </c>
      <c r="Y1466">
        <v>37</v>
      </c>
      <c r="Z1466">
        <v>1801.26</v>
      </c>
      <c r="AA1466">
        <v>17989</v>
      </c>
      <c r="XEO1466" t="s">
        <v>524</v>
      </c>
      <c r="XEP1466">
        <v>2</v>
      </c>
      <c r="XEQ1466">
        <v>5</v>
      </c>
      <c r="XER1466">
        <v>0.1</v>
      </c>
      <c r="XES1466">
        <v>100</v>
      </c>
      <c r="XET1466">
        <v>1020</v>
      </c>
      <c r="XEU1466">
        <v>191.92599999999999</v>
      </c>
      <c r="XEV1466">
        <v>8</v>
      </c>
      <c r="XEW1466">
        <v>258</v>
      </c>
      <c r="XEX1466">
        <v>1800.01</v>
      </c>
      <c r="XEY1466">
        <v>20997</v>
      </c>
    </row>
    <row r="1467" spans="1:27 16369:16379" x14ac:dyDescent="0.3">
      <c r="A1467" s="68" t="s">
        <v>21</v>
      </c>
      <c r="B1467" s="20">
        <v>1</v>
      </c>
      <c r="C1467" s="20">
        <v>10</v>
      </c>
      <c r="D1467" s="20">
        <v>0.1</v>
      </c>
      <c r="E1467" t="s">
        <v>1</v>
      </c>
      <c r="F1467">
        <v>41346.800000000003</v>
      </c>
      <c r="G1467" s="39">
        <f t="shared" si="82"/>
        <v>6.3314954294167352E-3</v>
      </c>
      <c r="H1467">
        <v>1750.5</v>
      </c>
      <c r="I1467">
        <v>46</v>
      </c>
      <c r="J1467">
        <v>17354</v>
      </c>
      <c r="K1467" s="52">
        <v>0</v>
      </c>
      <c r="L1467" s="59">
        <f>IF(OR(H_24!$F1467="---",H_24!$F1467="infeas",H_24!$F1467="inf"),"---",(H_24!$F1467/M1467)-1)</f>
        <v>1.7494383045533635E-2</v>
      </c>
      <c r="M1467" s="20">
        <f>Model_dem!L1207</f>
        <v>40635.9</v>
      </c>
      <c r="N1467">
        <f>Model_dem!G1207</f>
        <v>41086.660000000003</v>
      </c>
      <c r="O1467" t="str">
        <f>IF(AND(G1467&lt;-0.01,Model_dem!F1207="Optimal"),"Cuidado","")</f>
        <v/>
      </c>
      <c r="P1467" t="str">
        <f>IF(OR(H_24!$Q1467&lt;&gt;A1467,R1467&lt;&gt;B1467,S1467&lt;&gt;C1467,T1467&lt;&gt;D1467),"Aqui", " ")</f>
        <v xml:space="preserve"> </v>
      </c>
      <c r="Q1467" t="s">
        <v>21</v>
      </c>
      <c r="R1467">
        <v>1</v>
      </c>
      <c r="S1467">
        <v>10</v>
      </c>
      <c r="T1467">
        <v>0.1</v>
      </c>
      <c r="U1467">
        <v>300</v>
      </c>
      <c r="V1467">
        <v>41346.800000000003</v>
      </c>
      <c r="W1467">
        <v>1750.5</v>
      </c>
      <c r="X1467">
        <v>38</v>
      </c>
      <c r="Y1467">
        <v>46</v>
      </c>
      <c r="Z1467">
        <v>1800.86</v>
      </c>
      <c r="AA1467">
        <v>17354</v>
      </c>
      <c r="XEO1467" t="s">
        <v>524</v>
      </c>
      <c r="XEP1467">
        <v>2</v>
      </c>
      <c r="XEQ1467">
        <v>5</v>
      </c>
      <c r="XER1467">
        <v>0.15</v>
      </c>
      <c r="XES1467">
        <v>100</v>
      </c>
      <c r="XET1467">
        <v>1020</v>
      </c>
      <c r="XEU1467">
        <v>139.18100000000001</v>
      </c>
      <c r="XEV1467">
        <v>6</v>
      </c>
      <c r="XEW1467">
        <v>314</v>
      </c>
      <c r="XEX1467">
        <v>1800.03</v>
      </c>
      <c r="XEY1467">
        <v>19023</v>
      </c>
    </row>
    <row r="1468" spans="1:27 16369:16379" x14ac:dyDescent="0.3">
      <c r="A1468" s="65" t="s">
        <v>21</v>
      </c>
      <c r="B1468" s="66">
        <v>1</v>
      </c>
      <c r="C1468" s="66">
        <v>10</v>
      </c>
      <c r="D1468" s="66">
        <v>0.15</v>
      </c>
      <c r="E1468" t="s">
        <v>4</v>
      </c>
      <c r="F1468" t="s">
        <v>511</v>
      </c>
      <c r="G1468" s="39" t="str">
        <f t="shared" si="82"/>
        <v>---</v>
      </c>
      <c r="H1468" t="s">
        <v>511</v>
      </c>
      <c r="I1468" t="s">
        <v>511</v>
      </c>
      <c r="L1468" s="59" t="str">
        <f>IF(OR(H_24!$F1468="---",H_24!$F1468="infeas",H_24!$F1468="inf"),"---",(H_24!$F1468/M1468)-1)</f>
        <v>---</v>
      </c>
      <c r="M1468" s="20">
        <f>Model_dem!L1208</f>
        <v>40635.9</v>
      </c>
      <c r="N1468" t="str">
        <f>Model_dem!G1208</f>
        <v>---</v>
      </c>
      <c r="O1468" t="str">
        <f>IF(AND(G1468&lt;-0.01,Model_dem!F1208="Optimal"),"Cuidado","")</f>
        <v/>
      </c>
      <c r="P1468" t="str">
        <f>IF(OR(H_24!$Q1468&lt;&gt;A1468,R1468&lt;&gt;B1468,S1468&lt;&gt;C1468,T1468&lt;&gt;D1468),"Aqui", " ")</f>
        <v xml:space="preserve"> </v>
      </c>
      <c r="Q1468" t="s">
        <v>21</v>
      </c>
      <c r="R1468">
        <v>1</v>
      </c>
      <c r="S1468">
        <v>10</v>
      </c>
      <c r="T1468">
        <v>0.15</v>
      </c>
      <c r="U1468">
        <v>300</v>
      </c>
      <c r="V1468" t="s">
        <v>511</v>
      </c>
      <c r="W1468" t="s">
        <v>511</v>
      </c>
      <c r="X1468" t="s">
        <v>511</v>
      </c>
      <c r="Y1468" t="s">
        <v>511</v>
      </c>
      <c r="Z1468" t="s">
        <v>511</v>
      </c>
      <c r="XEO1468" t="s">
        <v>524</v>
      </c>
      <c r="XEP1468">
        <v>2</v>
      </c>
      <c r="XEQ1468">
        <v>5</v>
      </c>
      <c r="XER1468">
        <v>0.2</v>
      </c>
      <c r="XES1468">
        <v>100</v>
      </c>
      <c r="XET1468">
        <v>1030</v>
      </c>
      <c r="XEU1468">
        <v>67.270700000000005</v>
      </c>
      <c r="XEV1468">
        <v>0</v>
      </c>
      <c r="XEW1468">
        <v>114</v>
      </c>
      <c r="XEX1468">
        <v>1800</v>
      </c>
      <c r="XEY1468">
        <v>18596</v>
      </c>
    </row>
    <row r="1469" spans="1:27 16369:16379" x14ac:dyDescent="0.3">
      <c r="A1469" s="68" t="s">
        <v>21</v>
      </c>
      <c r="B1469" s="20">
        <v>1</v>
      </c>
      <c r="C1469" s="20">
        <v>10</v>
      </c>
      <c r="D1469" s="20">
        <v>0.2</v>
      </c>
      <c r="E1469" t="s">
        <v>4</v>
      </c>
      <c r="F1469" t="s">
        <v>511</v>
      </c>
      <c r="G1469" s="39" t="str">
        <f t="shared" si="82"/>
        <v>---</v>
      </c>
      <c r="H1469" t="s">
        <v>511</v>
      </c>
      <c r="I1469" t="s">
        <v>511</v>
      </c>
      <c r="L1469" s="59" t="str">
        <f>IF(OR(H_24!$F1469="---",H_24!$F1469="infeas",H_24!$F1469="inf"),"---",(H_24!$F1469/M1469)-1)</f>
        <v>---</v>
      </c>
      <c r="M1469" s="20">
        <f>Model_dem!L1209</f>
        <v>40635.9</v>
      </c>
      <c r="N1469" t="str">
        <f>Model_dem!G1209</f>
        <v>---</v>
      </c>
      <c r="O1469" t="str">
        <f>IF(AND(G1469&lt;-0.01,Model_dem!F1209="Optimal"),"Cuidado","")</f>
        <v/>
      </c>
      <c r="P1469" t="str">
        <f>IF(OR(H_24!$Q1469&lt;&gt;A1469,R1469&lt;&gt;B1469,S1469&lt;&gt;C1469,T1469&lt;&gt;D1469),"Aqui", " ")</f>
        <v xml:space="preserve"> </v>
      </c>
      <c r="Q1469" t="s">
        <v>21</v>
      </c>
      <c r="R1469">
        <v>1</v>
      </c>
      <c r="S1469">
        <v>10</v>
      </c>
      <c r="T1469">
        <v>0.2</v>
      </c>
      <c r="U1469">
        <v>300</v>
      </c>
      <c r="V1469" t="s">
        <v>511</v>
      </c>
      <c r="W1469" t="s">
        <v>511</v>
      </c>
      <c r="X1469" t="s">
        <v>511</v>
      </c>
      <c r="Y1469" t="s">
        <v>511</v>
      </c>
      <c r="Z1469" t="s">
        <v>511</v>
      </c>
      <c r="XEO1469" t="s">
        <v>524</v>
      </c>
      <c r="XEP1469">
        <v>2</v>
      </c>
      <c r="XEQ1469">
        <v>10</v>
      </c>
      <c r="XER1469">
        <v>0.05</v>
      </c>
      <c r="XES1469">
        <v>100</v>
      </c>
      <c r="XET1469">
        <v>1020</v>
      </c>
      <c r="XEU1469">
        <v>384.42099999999999</v>
      </c>
      <c r="XEV1469">
        <v>12</v>
      </c>
      <c r="XEW1469">
        <v>123</v>
      </c>
      <c r="XEX1469">
        <v>1800.03</v>
      </c>
      <c r="XEY1469">
        <v>12824</v>
      </c>
    </row>
    <row r="1470" spans="1:27 16369:16379" x14ac:dyDescent="0.3">
      <c r="A1470" s="65" t="s">
        <v>21</v>
      </c>
      <c r="B1470" s="66">
        <v>1</v>
      </c>
      <c r="C1470" s="66">
        <v>25</v>
      </c>
      <c r="D1470" s="66">
        <v>0.05</v>
      </c>
      <c r="E1470" t="s">
        <v>0</v>
      </c>
      <c r="F1470">
        <v>40927.599999999999</v>
      </c>
      <c r="G1470" s="39">
        <f t="shared" si="82"/>
        <v>3.2835992856730663E-3</v>
      </c>
      <c r="H1470">
        <v>1613.94</v>
      </c>
      <c r="I1470">
        <v>27</v>
      </c>
      <c r="J1470">
        <v>17190</v>
      </c>
      <c r="K1470" s="52">
        <v>0</v>
      </c>
      <c r="L1470" s="59">
        <f>IF(OR(H_24!$F1470="---",H_24!$F1470="infeas",H_24!$F1470="inf"),"---",(H_24!$F1470/M1470)-1)</f>
        <v>7.1783816772852393E-3</v>
      </c>
      <c r="M1470" s="20">
        <f>Model_dem!L1210</f>
        <v>40635.9</v>
      </c>
      <c r="N1470">
        <f>Model_dem!G1210</f>
        <v>40793.65</v>
      </c>
      <c r="O1470" t="str">
        <f>IF(AND(G1470&lt;-0.01,Model_dem!F1210="Optimal"),"Cuidado","")</f>
        <v/>
      </c>
      <c r="P1470" t="str">
        <f>IF(OR(H_24!$Q1470&lt;&gt;A1470,R1470&lt;&gt;B1470,S1470&lt;&gt;C1470,T1470&lt;&gt;D1470),"Aqui", " ")</f>
        <v xml:space="preserve"> </v>
      </c>
      <c r="Q1470" t="s">
        <v>21</v>
      </c>
      <c r="R1470">
        <v>1</v>
      </c>
      <c r="S1470">
        <v>25</v>
      </c>
      <c r="T1470">
        <v>0.05</v>
      </c>
      <c r="U1470">
        <v>300</v>
      </c>
      <c r="V1470">
        <v>40927.599999999999</v>
      </c>
      <c r="W1470">
        <v>1613.94</v>
      </c>
      <c r="X1470">
        <v>22</v>
      </c>
      <c r="Y1470">
        <v>27</v>
      </c>
      <c r="Z1470">
        <v>1800.47</v>
      </c>
      <c r="AA1470">
        <v>17190</v>
      </c>
      <c r="XEO1470" t="s">
        <v>524</v>
      </c>
      <c r="XEP1470">
        <v>2</v>
      </c>
      <c r="XEQ1470">
        <v>10</v>
      </c>
      <c r="XER1470">
        <v>0.1</v>
      </c>
      <c r="XES1470">
        <v>100</v>
      </c>
      <c r="XET1470">
        <v>1031</v>
      </c>
      <c r="XEU1470">
        <v>151.46899999999999</v>
      </c>
      <c r="XEV1470">
        <v>0</v>
      </c>
      <c r="XEW1470">
        <v>60</v>
      </c>
      <c r="XEX1470">
        <v>1800.19</v>
      </c>
      <c r="XEY1470">
        <v>6994</v>
      </c>
    </row>
    <row r="1471" spans="1:27 16369:16379" x14ac:dyDescent="0.3">
      <c r="A1471" s="68" t="s">
        <v>21</v>
      </c>
      <c r="B1471" s="20">
        <v>1</v>
      </c>
      <c r="C1471" s="20">
        <v>25</v>
      </c>
      <c r="D1471" s="20">
        <v>0.1</v>
      </c>
      <c r="E1471" t="s">
        <v>1</v>
      </c>
      <c r="F1471">
        <v>41910</v>
      </c>
      <c r="G1471" s="39">
        <f t="shared" si="82"/>
        <v>2.2149748474579917E-2</v>
      </c>
      <c r="H1471">
        <v>1634.96</v>
      </c>
      <c r="I1471">
        <v>8</v>
      </c>
      <c r="J1471">
        <v>8330</v>
      </c>
      <c r="K1471" s="52">
        <v>0</v>
      </c>
      <c r="L1471" s="59">
        <f>IF(OR(H_24!$F1471="---",H_24!$F1471="infeas",H_24!$F1471="inf"),"---",(H_24!$F1471/M1471)-1)</f>
        <v>3.1354049005928308E-2</v>
      </c>
      <c r="M1471" s="20">
        <f>Model_dem!L1211</f>
        <v>40635.9</v>
      </c>
      <c r="N1471">
        <f>Model_dem!G1211</f>
        <v>41001.82</v>
      </c>
      <c r="O1471" t="str">
        <f>IF(AND(G1471&lt;-0.01,Model_dem!F1211="Optimal"),"Cuidado","")</f>
        <v/>
      </c>
      <c r="P1471" t="str">
        <f>IF(OR(H_24!$Q1471&lt;&gt;A1471,R1471&lt;&gt;B1471,S1471&lt;&gt;C1471,T1471&lt;&gt;D1471),"Aqui", " ")</f>
        <v xml:space="preserve"> </v>
      </c>
      <c r="Q1471" t="s">
        <v>21</v>
      </c>
      <c r="R1471">
        <v>1</v>
      </c>
      <c r="S1471">
        <v>25</v>
      </c>
      <c r="T1471">
        <v>0.1</v>
      </c>
      <c r="U1471">
        <v>300</v>
      </c>
      <c r="V1471">
        <v>41910</v>
      </c>
      <c r="W1471">
        <v>1634.96</v>
      </c>
      <c r="X1471">
        <v>4</v>
      </c>
      <c r="Y1471">
        <v>8</v>
      </c>
      <c r="Z1471">
        <v>1816.23</v>
      </c>
      <c r="AA1471">
        <v>8330</v>
      </c>
      <c r="XEO1471" t="s">
        <v>524</v>
      </c>
      <c r="XEP1471">
        <v>2</v>
      </c>
      <c r="XEQ1471">
        <v>10</v>
      </c>
      <c r="XER1471">
        <v>0.15</v>
      </c>
      <c r="XES1471">
        <v>100</v>
      </c>
      <c r="XET1471">
        <v>1033</v>
      </c>
      <c r="XEU1471">
        <v>711.49199999999996</v>
      </c>
      <c r="XEV1471">
        <v>10</v>
      </c>
      <c r="XEW1471">
        <v>58</v>
      </c>
      <c r="XEX1471">
        <v>1800.12</v>
      </c>
      <c r="XEY1471">
        <v>6676</v>
      </c>
    </row>
    <row r="1472" spans="1:27 16369:16379" x14ac:dyDescent="0.3">
      <c r="A1472" s="65" t="s">
        <v>21</v>
      </c>
      <c r="B1472" s="66">
        <v>1</v>
      </c>
      <c r="C1472" s="66">
        <v>25</v>
      </c>
      <c r="D1472" s="66">
        <v>0.15</v>
      </c>
      <c r="E1472" t="s">
        <v>4</v>
      </c>
      <c r="F1472" t="s">
        <v>511</v>
      </c>
      <c r="G1472" s="39" t="str">
        <f t="shared" si="82"/>
        <v>---</v>
      </c>
      <c r="H1472" t="s">
        <v>511</v>
      </c>
      <c r="I1472" t="s">
        <v>511</v>
      </c>
      <c r="L1472" s="59" t="str">
        <f>IF(OR(H_24!$F1472="---",H_24!$F1472="infeas",H_24!$F1472="inf"),"---",(H_24!$F1472/M1472)-1)</f>
        <v>---</v>
      </c>
      <c r="M1472" s="20">
        <f>Model_dem!L1212</f>
        <v>40635.9</v>
      </c>
      <c r="N1472" t="str">
        <f>Model_dem!G1212</f>
        <v>---</v>
      </c>
      <c r="O1472" t="str">
        <f>IF(AND(G1472&lt;-0.01,Model_dem!F1212="Optimal"),"Cuidado","")</f>
        <v/>
      </c>
      <c r="P1472" t="str">
        <f>IF(OR(H_24!$Q1472&lt;&gt;A1472,R1472&lt;&gt;B1472,S1472&lt;&gt;C1472,T1472&lt;&gt;D1472),"Aqui", " ")</f>
        <v xml:space="preserve"> </v>
      </c>
      <c r="Q1472" t="s">
        <v>21</v>
      </c>
      <c r="R1472">
        <v>1</v>
      </c>
      <c r="S1472">
        <v>25</v>
      </c>
      <c r="T1472">
        <v>0.15</v>
      </c>
      <c r="U1472">
        <v>300</v>
      </c>
      <c r="V1472" t="s">
        <v>511</v>
      </c>
      <c r="W1472" t="s">
        <v>511</v>
      </c>
      <c r="X1472" t="s">
        <v>511</v>
      </c>
      <c r="Y1472" t="s">
        <v>511</v>
      </c>
      <c r="Z1472" t="s">
        <v>511</v>
      </c>
      <c r="XEO1472" t="s">
        <v>524</v>
      </c>
      <c r="XEP1472">
        <v>2</v>
      </c>
      <c r="XEQ1472">
        <v>10</v>
      </c>
      <c r="XER1472">
        <v>0.2</v>
      </c>
      <c r="XES1472">
        <v>100</v>
      </c>
      <c r="XET1472">
        <v>1037</v>
      </c>
      <c r="XEU1472">
        <v>209.38</v>
      </c>
      <c r="XEV1472">
        <v>0</v>
      </c>
      <c r="XEW1472">
        <v>55</v>
      </c>
      <c r="XEX1472">
        <v>1800.17</v>
      </c>
      <c r="XEY1472">
        <v>5695</v>
      </c>
    </row>
    <row r="1473" spans="1:27 16369:16379" x14ac:dyDescent="0.3">
      <c r="A1473" s="68" t="s">
        <v>21</v>
      </c>
      <c r="B1473" s="20">
        <v>1</v>
      </c>
      <c r="C1473" s="20">
        <v>25</v>
      </c>
      <c r="D1473" s="20">
        <v>0.2</v>
      </c>
      <c r="E1473" t="s">
        <v>4</v>
      </c>
      <c r="F1473" t="s">
        <v>511</v>
      </c>
      <c r="G1473" s="39" t="str">
        <f t="shared" si="82"/>
        <v>---</v>
      </c>
      <c r="H1473" t="s">
        <v>511</v>
      </c>
      <c r="I1473" t="s">
        <v>511</v>
      </c>
      <c r="L1473" s="59" t="str">
        <f>IF(OR(H_24!$F1473="---",H_24!$F1473="infeas",H_24!$F1473="inf"),"---",(H_24!$F1473/M1473)-1)</f>
        <v>---</v>
      </c>
      <c r="M1473" s="20">
        <f>Model_dem!L1213</f>
        <v>40635.9</v>
      </c>
      <c r="N1473" t="str">
        <f>Model_dem!G1213</f>
        <v>---</v>
      </c>
      <c r="O1473" t="str">
        <f>IF(AND(G1473&lt;-0.01,Model_dem!F1213="Optimal"),"Cuidado","")</f>
        <v/>
      </c>
      <c r="P1473" t="str">
        <f>IF(OR(H_24!$Q1473&lt;&gt;A1473,R1473&lt;&gt;B1473,S1473&lt;&gt;C1473,T1473&lt;&gt;D1473),"Aqui", " ")</f>
        <v xml:space="preserve"> </v>
      </c>
      <c r="Q1473" t="s">
        <v>21</v>
      </c>
      <c r="R1473">
        <v>1</v>
      </c>
      <c r="S1473">
        <v>25</v>
      </c>
      <c r="T1473">
        <v>0.2</v>
      </c>
      <c r="U1473">
        <v>300</v>
      </c>
      <c r="V1473" t="s">
        <v>511</v>
      </c>
      <c r="W1473" t="s">
        <v>511</v>
      </c>
      <c r="X1473" t="s">
        <v>511</v>
      </c>
      <c r="Y1473" t="s">
        <v>511</v>
      </c>
      <c r="Z1473" t="s">
        <v>511</v>
      </c>
      <c r="XEO1473" t="s">
        <v>524</v>
      </c>
      <c r="XEP1473">
        <v>2</v>
      </c>
      <c r="XEQ1473">
        <v>25</v>
      </c>
      <c r="XER1473">
        <v>0.05</v>
      </c>
      <c r="XES1473">
        <v>100</v>
      </c>
      <c r="XET1473">
        <v>1027</v>
      </c>
      <c r="XEU1473">
        <v>108.548</v>
      </c>
      <c r="XEV1473">
        <v>1</v>
      </c>
      <c r="XEW1473">
        <v>147</v>
      </c>
      <c r="XEX1473">
        <v>1800.08</v>
      </c>
      <c r="XEY1473">
        <v>10217</v>
      </c>
    </row>
    <row r="1474" spans="1:27 16369:16379" x14ac:dyDescent="0.3">
      <c r="A1474" s="65" t="s">
        <v>21</v>
      </c>
      <c r="B1474" s="66">
        <v>1</v>
      </c>
      <c r="C1474" s="66">
        <v>50</v>
      </c>
      <c r="D1474" s="66">
        <v>0.05</v>
      </c>
      <c r="E1474" t="s">
        <v>0</v>
      </c>
      <c r="F1474">
        <v>40840.1</v>
      </c>
      <c r="G1474" s="39">
        <f t="shared" si="82"/>
        <v>1.1386576097014386E-3</v>
      </c>
      <c r="H1474">
        <v>890.76700000000005</v>
      </c>
      <c r="I1474">
        <v>40</v>
      </c>
      <c r="J1474">
        <v>17186</v>
      </c>
      <c r="K1474" s="52">
        <v>0</v>
      </c>
      <c r="L1474" s="59">
        <f>IF(OR(H_24!$F1474="---",H_24!$F1474="infeas",H_24!$F1474="inf"),"---",(H_24!$F1474/M1474)-1)</f>
        <v>5.0251132619185679E-3</v>
      </c>
      <c r="M1474" s="20">
        <f>Model_dem!L1214</f>
        <v>40635.9</v>
      </c>
      <c r="N1474">
        <f>Model_dem!G1214</f>
        <v>40793.65</v>
      </c>
      <c r="O1474" t="str">
        <f>IF(AND(G1474&lt;-0.01,Model_dem!F1214="Optimal"),"Cuidado","")</f>
        <v/>
      </c>
      <c r="P1474" t="str">
        <f>IF(OR(H_24!$Q1474&lt;&gt;A1474,R1474&lt;&gt;B1474,S1474&lt;&gt;C1474,T1474&lt;&gt;D1474),"Aqui", " ")</f>
        <v xml:space="preserve"> </v>
      </c>
      <c r="Q1474" t="s">
        <v>21</v>
      </c>
      <c r="R1474">
        <v>1</v>
      </c>
      <c r="S1474">
        <v>50</v>
      </c>
      <c r="T1474">
        <v>0.05</v>
      </c>
      <c r="U1474">
        <v>300</v>
      </c>
      <c r="V1474">
        <v>40840.1</v>
      </c>
      <c r="W1474">
        <v>890.76700000000005</v>
      </c>
      <c r="X1474">
        <v>14</v>
      </c>
      <c r="Y1474">
        <v>40</v>
      </c>
      <c r="Z1474">
        <v>1801.44</v>
      </c>
      <c r="AA1474">
        <v>17186</v>
      </c>
      <c r="XEO1474" t="s">
        <v>524</v>
      </c>
      <c r="XEP1474">
        <v>2</v>
      </c>
      <c r="XEQ1474">
        <v>25</v>
      </c>
      <c r="XER1474">
        <v>0.1</v>
      </c>
      <c r="XES1474">
        <v>100</v>
      </c>
      <c r="XET1474">
        <v>1035</v>
      </c>
      <c r="XEU1474">
        <v>379.55099999999999</v>
      </c>
      <c r="XEV1474">
        <v>7</v>
      </c>
      <c r="XEW1474">
        <v>57</v>
      </c>
      <c r="XEX1474">
        <v>1800.07</v>
      </c>
      <c r="XEY1474">
        <v>6571</v>
      </c>
    </row>
    <row r="1475" spans="1:27 16369:16379" x14ac:dyDescent="0.3">
      <c r="A1475" s="68" t="s">
        <v>21</v>
      </c>
      <c r="B1475" s="20">
        <v>1</v>
      </c>
      <c r="C1475" s="20">
        <v>50</v>
      </c>
      <c r="D1475" s="20">
        <v>0.1</v>
      </c>
      <c r="E1475" t="s">
        <v>0</v>
      </c>
      <c r="F1475">
        <v>41272.300000000003</v>
      </c>
      <c r="G1475" s="39">
        <f t="shared" si="82"/>
        <v>7.2423694721290323E-3</v>
      </c>
      <c r="H1475">
        <v>1699.35</v>
      </c>
      <c r="I1475">
        <v>19</v>
      </c>
      <c r="J1475">
        <v>12540</v>
      </c>
      <c r="K1475" s="52">
        <v>0</v>
      </c>
      <c r="L1475" s="59">
        <f>IF(OR(H_24!$F1475="---",H_24!$F1475="infeas",H_24!$F1475="inf"),"---",(H_24!$F1475/M1475)-1)</f>
        <v>1.5661028794735632E-2</v>
      </c>
      <c r="M1475" s="20">
        <f>Model_dem!L1215</f>
        <v>40635.9</v>
      </c>
      <c r="N1475">
        <f>Model_dem!G1215</f>
        <v>40975.54</v>
      </c>
      <c r="O1475" t="str">
        <f>IF(AND(G1475&lt;-0.01,Model_dem!F1215="Optimal"),"Cuidado","")</f>
        <v/>
      </c>
      <c r="P1475" t="str">
        <f>IF(OR(H_24!$Q1475&lt;&gt;A1475,R1475&lt;&gt;B1475,S1475&lt;&gt;C1475,T1475&lt;&gt;D1475),"Aqui", " ")</f>
        <v xml:space="preserve"> </v>
      </c>
      <c r="Q1475" t="s">
        <v>21</v>
      </c>
      <c r="R1475">
        <v>1</v>
      </c>
      <c r="S1475">
        <v>50</v>
      </c>
      <c r="T1475">
        <v>0.1</v>
      </c>
      <c r="U1475">
        <v>300</v>
      </c>
      <c r="V1475">
        <v>41272.300000000003</v>
      </c>
      <c r="W1475">
        <v>1699.35</v>
      </c>
      <c r="X1475">
        <v>13</v>
      </c>
      <c r="Y1475">
        <v>19</v>
      </c>
      <c r="Z1475">
        <v>1801.21</v>
      </c>
      <c r="AA1475">
        <v>12540</v>
      </c>
      <c r="XEO1475" t="s">
        <v>524</v>
      </c>
      <c r="XEP1475">
        <v>2</v>
      </c>
      <c r="XEQ1475">
        <v>25</v>
      </c>
      <c r="XER1475">
        <v>0.15</v>
      </c>
      <c r="XES1475">
        <v>100</v>
      </c>
      <c r="XET1475">
        <v>1053</v>
      </c>
      <c r="XEU1475">
        <v>442.65300000000002</v>
      </c>
      <c r="XEV1475">
        <v>0</v>
      </c>
      <c r="XEW1475">
        <v>20</v>
      </c>
      <c r="XEX1475">
        <v>1800.09</v>
      </c>
      <c r="XEY1475">
        <v>3454</v>
      </c>
    </row>
    <row r="1476" spans="1:27 16369:16379" x14ac:dyDescent="0.3">
      <c r="A1476" s="65" t="s">
        <v>21</v>
      </c>
      <c r="B1476" s="66">
        <v>1</v>
      </c>
      <c r="C1476" s="66">
        <v>50</v>
      </c>
      <c r="D1476" s="66">
        <v>0.15</v>
      </c>
      <c r="E1476" t="s">
        <v>4</v>
      </c>
      <c r="F1476" t="s">
        <v>511</v>
      </c>
      <c r="G1476" s="39" t="str">
        <f t="shared" si="82"/>
        <v>---</v>
      </c>
      <c r="H1476" t="s">
        <v>511</v>
      </c>
      <c r="I1476" t="s">
        <v>511</v>
      </c>
      <c r="L1476" s="59" t="str">
        <f>IF(OR(H_24!$F1476="---",H_24!$F1476="infeas",H_24!$F1476="inf"),"---",(H_24!$F1476/M1476)-1)</f>
        <v>---</v>
      </c>
      <c r="M1476" s="20">
        <f>Model_dem!L1216</f>
        <v>40635.9</v>
      </c>
      <c r="N1476" t="str">
        <f>Model_dem!G1216</f>
        <v>---</v>
      </c>
      <c r="O1476" t="str">
        <f>IF(AND(G1476&lt;-0.01,Model_dem!F1216="Optimal"),"Cuidado","")</f>
        <v/>
      </c>
      <c r="P1476" t="str">
        <f>IF(OR(H_24!$Q1476&lt;&gt;A1476,R1476&lt;&gt;B1476,S1476&lt;&gt;C1476,T1476&lt;&gt;D1476),"Aqui", " ")</f>
        <v xml:space="preserve"> </v>
      </c>
      <c r="Q1476" t="s">
        <v>21</v>
      </c>
      <c r="R1476">
        <v>1</v>
      </c>
      <c r="S1476">
        <v>50</v>
      </c>
      <c r="T1476">
        <v>0.15</v>
      </c>
      <c r="U1476">
        <v>300</v>
      </c>
      <c r="V1476" t="s">
        <v>511</v>
      </c>
      <c r="W1476" t="s">
        <v>511</v>
      </c>
      <c r="X1476" t="s">
        <v>511</v>
      </c>
      <c r="Y1476" t="s">
        <v>511</v>
      </c>
      <c r="Z1476" t="s">
        <v>511</v>
      </c>
      <c r="XEO1476" t="s">
        <v>524</v>
      </c>
      <c r="XEP1476">
        <v>2</v>
      </c>
      <c r="XEQ1476">
        <v>25</v>
      </c>
      <c r="XER1476">
        <v>0.2</v>
      </c>
      <c r="XES1476">
        <v>100</v>
      </c>
      <c r="XET1476">
        <v>1289</v>
      </c>
      <c r="XEU1476">
        <v>1839.28</v>
      </c>
      <c r="XEV1476">
        <v>0</v>
      </c>
      <c r="XEW1476">
        <v>1</v>
      </c>
      <c r="XEX1476">
        <v>1839.28</v>
      </c>
      <c r="XEY1476">
        <v>154</v>
      </c>
    </row>
    <row r="1477" spans="1:27 16369:16379" x14ac:dyDescent="0.3">
      <c r="A1477" s="68" t="s">
        <v>21</v>
      </c>
      <c r="B1477" s="20">
        <v>1</v>
      </c>
      <c r="C1477" s="20">
        <v>50</v>
      </c>
      <c r="D1477" s="20">
        <v>0.2</v>
      </c>
      <c r="E1477" t="s">
        <v>4</v>
      </c>
      <c r="F1477" t="s">
        <v>511</v>
      </c>
      <c r="G1477" s="39" t="str">
        <f t="shared" si="82"/>
        <v>---</v>
      </c>
      <c r="H1477" t="s">
        <v>511</v>
      </c>
      <c r="I1477" t="s">
        <v>511</v>
      </c>
      <c r="L1477" s="59" t="str">
        <f>IF(OR(H_24!$F1477="---",H_24!$F1477="infeas",H_24!$F1477="inf"),"---",(H_24!$F1477/M1477)-1)</f>
        <v>---</v>
      </c>
      <c r="M1477" s="20">
        <f>Model_dem!L1217</f>
        <v>40635.9</v>
      </c>
      <c r="N1477" t="str">
        <f>Model_dem!G1217</f>
        <v>---</v>
      </c>
      <c r="O1477" t="str">
        <f>IF(AND(G1477&lt;-0.01,Model_dem!F1217="Optimal"),"Cuidado","")</f>
        <v/>
      </c>
      <c r="P1477" t="str">
        <f>IF(OR(H_24!$Q1477&lt;&gt;A1477,R1477&lt;&gt;B1477,S1477&lt;&gt;C1477,T1477&lt;&gt;D1477),"Aqui", " ")</f>
        <v xml:space="preserve"> </v>
      </c>
      <c r="Q1477" t="s">
        <v>21</v>
      </c>
      <c r="R1477">
        <v>1</v>
      </c>
      <c r="S1477">
        <v>50</v>
      </c>
      <c r="T1477">
        <v>0.2</v>
      </c>
      <c r="U1477">
        <v>300</v>
      </c>
      <c r="V1477" t="s">
        <v>511</v>
      </c>
      <c r="W1477" t="s">
        <v>511</v>
      </c>
      <c r="X1477" t="s">
        <v>511</v>
      </c>
      <c r="Y1477" t="s">
        <v>511</v>
      </c>
      <c r="Z1477" t="s">
        <v>511</v>
      </c>
      <c r="XEO1477" t="s">
        <v>524</v>
      </c>
      <c r="XEP1477">
        <v>2</v>
      </c>
      <c r="XEQ1477">
        <v>50</v>
      </c>
      <c r="XER1477">
        <v>0.05</v>
      </c>
      <c r="XES1477">
        <v>100</v>
      </c>
      <c r="XET1477">
        <v>1027</v>
      </c>
      <c r="XEU1477">
        <v>40.311100000000003</v>
      </c>
      <c r="XEV1477">
        <v>0</v>
      </c>
      <c r="XEW1477">
        <v>250</v>
      </c>
      <c r="XEX1477">
        <v>1800.01</v>
      </c>
      <c r="XEY1477">
        <v>15145</v>
      </c>
    </row>
    <row r="1478" spans="1:27 16369:16379" x14ac:dyDescent="0.3">
      <c r="A1478" s="65" t="s">
        <v>21</v>
      </c>
      <c r="B1478" s="66">
        <v>2</v>
      </c>
      <c r="C1478" s="66">
        <v>5</v>
      </c>
      <c r="D1478" s="66">
        <v>0.05</v>
      </c>
      <c r="E1478" t="s">
        <v>1</v>
      </c>
      <c r="F1478">
        <v>40742.199999999997</v>
      </c>
      <c r="G1478" s="39">
        <f t="shared" si="82"/>
        <v>-3.7419535311848356E-2</v>
      </c>
      <c r="H1478">
        <v>1412.56</v>
      </c>
      <c r="I1478">
        <v>51</v>
      </c>
      <c r="J1478">
        <v>17521</v>
      </c>
      <c r="K1478" s="52">
        <v>4.7E-2</v>
      </c>
      <c r="L1478" s="59">
        <f>IF(OR(H_24!$F1478="---",H_24!$F1478="infeas",H_24!$F1478="inf"),"---",(H_24!$F1478/M1478)-1)</f>
        <v>2.6159135148968726E-3</v>
      </c>
      <c r="M1478" s="20">
        <f>Model_dem!L1218</f>
        <v>40635.9</v>
      </c>
      <c r="N1478">
        <f>Model_dem!G1218</f>
        <v>42326.02</v>
      </c>
      <c r="O1478" t="str">
        <f>IF(AND(G1478&lt;-0.01,Model_dem!F1218="Optimal"),"Cuidado","")</f>
        <v/>
      </c>
      <c r="P1478" t="str">
        <f>IF(OR(H_24!$Q1478&lt;&gt;A1478,R1478&lt;&gt;B1478,S1478&lt;&gt;C1478,T1478&lt;&gt;D1478),"Aqui", " ")</f>
        <v xml:space="preserve"> </v>
      </c>
      <c r="Q1478" t="s">
        <v>21</v>
      </c>
      <c r="R1478">
        <v>2</v>
      </c>
      <c r="S1478">
        <v>5</v>
      </c>
      <c r="T1478">
        <v>0.05</v>
      </c>
      <c r="U1478">
        <v>300</v>
      </c>
      <c r="V1478">
        <v>40742.199999999997</v>
      </c>
      <c r="W1478">
        <v>1412.56</v>
      </c>
      <c r="X1478">
        <v>27</v>
      </c>
      <c r="Y1478">
        <v>51</v>
      </c>
      <c r="Z1478">
        <v>1801.57</v>
      </c>
      <c r="AA1478">
        <v>17521</v>
      </c>
      <c r="XEO1478" t="s">
        <v>524</v>
      </c>
      <c r="XEP1478">
        <v>2</v>
      </c>
      <c r="XEQ1478">
        <v>50</v>
      </c>
      <c r="XER1478">
        <v>0.1</v>
      </c>
      <c r="XES1478">
        <v>100</v>
      </c>
      <c r="XET1478">
        <v>1039</v>
      </c>
      <c r="XEU1478">
        <v>395.38499999999999</v>
      </c>
      <c r="XEV1478">
        <v>10</v>
      </c>
      <c r="XEW1478">
        <v>60</v>
      </c>
      <c r="XEX1478">
        <v>1800.19</v>
      </c>
      <c r="XEY1478">
        <v>9468</v>
      </c>
    </row>
    <row r="1479" spans="1:27 16369:16379" x14ac:dyDescent="0.3">
      <c r="A1479" s="68" t="s">
        <v>21</v>
      </c>
      <c r="B1479" s="20">
        <v>2</v>
      </c>
      <c r="C1479" s="20">
        <v>5</v>
      </c>
      <c r="D1479" s="20">
        <v>0.1</v>
      </c>
      <c r="E1479" t="s">
        <v>1</v>
      </c>
      <c r="F1479">
        <v>41001.599999999999</v>
      </c>
      <c r="G1479" s="39">
        <f t="shared" ref="G1479:G1542" si="83">IF(OR(N1479="---",F1479="infeas",F1479="inf",F1479=""),"---",(F1479-N1479)/N1479)</f>
        <v>-1.2679826729663255E-2</v>
      </c>
      <c r="H1479">
        <v>1450.51</v>
      </c>
      <c r="I1479">
        <v>35</v>
      </c>
      <c r="J1479">
        <v>14555</v>
      </c>
      <c r="K1479" s="52">
        <v>0.57899999999999996</v>
      </c>
      <c r="L1479" s="59">
        <f>IF(OR(H_24!$F1479="---",H_24!$F1479="infeas",H_24!$F1479="inf"),"---",(H_24!$F1479/M1479)-1)</f>
        <v>8.999431537138225E-3</v>
      </c>
      <c r="M1479" s="20">
        <f>Model_dem!L1219</f>
        <v>40635.9</v>
      </c>
      <c r="N1479">
        <f>Model_dem!G1219</f>
        <v>41528.17</v>
      </c>
      <c r="O1479" t="str">
        <f>IF(AND(G1479&lt;-0.01,Model_dem!F1219="Optimal"),"Cuidado","")</f>
        <v/>
      </c>
      <c r="P1479" t="str">
        <f>IF(OR(H_24!$Q1479&lt;&gt;A1479,R1479&lt;&gt;B1479,S1479&lt;&gt;C1479,T1479&lt;&gt;D1479),"Aqui", " ")</f>
        <v xml:space="preserve"> </v>
      </c>
      <c r="Q1479" t="s">
        <v>21</v>
      </c>
      <c r="R1479">
        <v>2</v>
      </c>
      <c r="S1479">
        <v>5</v>
      </c>
      <c r="T1479">
        <v>0.1</v>
      </c>
      <c r="U1479">
        <v>300</v>
      </c>
      <c r="V1479">
        <v>41001.599999999999</v>
      </c>
      <c r="W1479">
        <v>1450.51</v>
      </c>
      <c r="X1479">
        <v>23</v>
      </c>
      <c r="Y1479">
        <v>35</v>
      </c>
      <c r="Z1479">
        <v>1801.71</v>
      </c>
      <c r="AA1479">
        <v>14555</v>
      </c>
      <c r="XEO1479" t="s">
        <v>524</v>
      </c>
      <c r="XEP1479">
        <v>2</v>
      </c>
      <c r="XEQ1479">
        <v>50</v>
      </c>
      <c r="XER1479">
        <v>0.15</v>
      </c>
      <c r="XES1479">
        <v>100</v>
      </c>
      <c r="XET1479">
        <v>1075</v>
      </c>
      <c r="XEU1479">
        <v>1028</v>
      </c>
      <c r="XEV1479">
        <v>1</v>
      </c>
      <c r="XEW1479">
        <v>7</v>
      </c>
      <c r="XEX1479">
        <v>1800.94</v>
      </c>
      <c r="XEY1479">
        <v>1968</v>
      </c>
    </row>
    <row r="1480" spans="1:27 16369:16379" x14ac:dyDescent="0.3">
      <c r="A1480" s="65" t="s">
        <v>21</v>
      </c>
      <c r="B1480" s="66">
        <v>2</v>
      </c>
      <c r="C1480" s="66">
        <v>5</v>
      </c>
      <c r="D1480" s="66">
        <v>0.15</v>
      </c>
      <c r="E1480" t="s">
        <v>1</v>
      </c>
      <c r="F1480">
        <v>41109.4</v>
      </c>
      <c r="G1480" s="39">
        <f t="shared" si="83"/>
        <v>4.1902532276968281E-3</v>
      </c>
      <c r="H1480">
        <v>1178.2</v>
      </c>
      <c r="I1480">
        <v>20</v>
      </c>
      <c r="J1480">
        <v>13005</v>
      </c>
      <c r="K1480" s="52">
        <v>0.84599999999999997</v>
      </c>
      <c r="L1480" s="59">
        <f>IF(OR(H_24!$F1480="---",H_24!$F1480="infeas",H_24!$F1480="inf"),"---",(H_24!$F1480/M1480)-1)</f>
        <v>1.1652258224870149E-2</v>
      </c>
      <c r="M1480" s="20">
        <f>Model_dem!L1220</f>
        <v>40635.9</v>
      </c>
      <c r="N1480">
        <f>Model_dem!G1220</f>
        <v>40937.86</v>
      </c>
      <c r="O1480" t="str">
        <f>IF(AND(G1480&lt;-0.01,Model_dem!F1220="Optimal"),"Cuidado","")</f>
        <v/>
      </c>
      <c r="P1480" t="str">
        <f>IF(OR(H_24!$Q1480&lt;&gt;A1480,R1480&lt;&gt;B1480,S1480&lt;&gt;C1480,T1480&lt;&gt;D1480),"Aqui", " ")</f>
        <v xml:space="preserve"> </v>
      </c>
      <c r="Q1480" t="s">
        <v>21</v>
      </c>
      <c r="R1480">
        <v>2</v>
      </c>
      <c r="S1480">
        <v>5</v>
      </c>
      <c r="T1480">
        <v>0.15</v>
      </c>
      <c r="U1480">
        <v>300</v>
      </c>
      <c r="V1480">
        <v>41109.4</v>
      </c>
      <c r="W1480">
        <v>1178.2</v>
      </c>
      <c r="X1480">
        <v>5</v>
      </c>
      <c r="Y1480">
        <v>20</v>
      </c>
      <c r="Z1480">
        <v>1804.9</v>
      </c>
      <c r="AA1480">
        <v>13005</v>
      </c>
      <c r="XEO1480" t="s">
        <v>524</v>
      </c>
      <c r="XEP1480">
        <v>2</v>
      </c>
      <c r="XEQ1480">
        <v>50</v>
      </c>
      <c r="XER1480">
        <v>0.2</v>
      </c>
      <c r="XES1480">
        <v>100</v>
      </c>
      <c r="XET1480" t="s">
        <v>46</v>
      </c>
      <c r="XEU1480">
        <v>60.026400000000002</v>
      </c>
      <c r="XEV1480">
        <v>0</v>
      </c>
      <c r="XEW1480">
        <v>1</v>
      </c>
      <c r="XEX1480">
        <v>1800.64</v>
      </c>
      <c r="XEY1480">
        <v>29</v>
      </c>
    </row>
    <row r="1481" spans="1:27 16369:16379" x14ac:dyDescent="0.3">
      <c r="A1481" s="68" t="s">
        <v>21</v>
      </c>
      <c r="B1481" s="20">
        <v>2</v>
      </c>
      <c r="C1481" s="20">
        <v>5</v>
      </c>
      <c r="D1481" s="20">
        <v>0.2</v>
      </c>
      <c r="E1481" t="s">
        <v>0</v>
      </c>
      <c r="F1481">
        <v>40984</v>
      </c>
      <c r="G1481" s="39">
        <f t="shared" si="83"/>
        <v>4.6661674059565285E-3</v>
      </c>
      <c r="H1481">
        <v>1443.08</v>
      </c>
      <c r="I1481">
        <v>40</v>
      </c>
      <c r="J1481">
        <v>12792</v>
      </c>
      <c r="K1481" s="52">
        <v>0.77400000000000002</v>
      </c>
      <c r="L1481" s="59">
        <f>IF(OR(H_24!$F1481="---",H_24!$F1481="infeas",H_24!$F1481="inf"),"---",(H_24!$F1481/M1481)-1)</f>
        <v>8.5663169758760649E-3</v>
      </c>
      <c r="M1481" s="20">
        <f>Model_dem!L1221</f>
        <v>40635.9</v>
      </c>
      <c r="N1481">
        <f>Model_dem!G1221</f>
        <v>40793.65</v>
      </c>
      <c r="O1481" t="str">
        <f>IF(AND(G1481&lt;-0.01,Model_dem!F1221="Optimal"),"Cuidado","")</f>
        <v/>
      </c>
      <c r="P1481" t="str">
        <f>IF(OR(H_24!$Q1481&lt;&gt;A1481,R1481&lt;&gt;B1481,S1481&lt;&gt;C1481,T1481&lt;&gt;D1481),"Aqui", " ")</f>
        <v xml:space="preserve"> </v>
      </c>
      <c r="Q1481" t="s">
        <v>21</v>
      </c>
      <c r="R1481">
        <v>2</v>
      </c>
      <c r="S1481">
        <v>5</v>
      </c>
      <c r="T1481">
        <v>0.2</v>
      </c>
      <c r="U1481">
        <v>300</v>
      </c>
      <c r="V1481">
        <v>40984</v>
      </c>
      <c r="W1481">
        <v>1443.08</v>
      </c>
      <c r="X1481">
        <v>16</v>
      </c>
      <c r="Y1481">
        <v>40</v>
      </c>
      <c r="Z1481">
        <v>1800.56</v>
      </c>
      <c r="AA1481">
        <v>12792</v>
      </c>
      <c r="XEO1481" t="s">
        <v>524</v>
      </c>
      <c r="XEP1481">
        <v>3</v>
      </c>
      <c r="XEQ1481">
        <v>0</v>
      </c>
      <c r="XER1481">
        <v>0.05</v>
      </c>
      <c r="XES1481">
        <v>100</v>
      </c>
      <c r="XET1481">
        <v>1039</v>
      </c>
      <c r="XEU1481">
        <v>33.487200000000001</v>
      </c>
      <c r="XEV1481">
        <v>0</v>
      </c>
      <c r="XEW1481">
        <v>298</v>
      </c>
      <c r="XEX1481">
        <v>1800.08</v>
      </c>
      <c r="XEY1481">
        <v>28744</v>
      </c>
    </row>
    <row r="1482" spans="1:27 16369:16379" x14ac:dyDescent="0.3">
      <c r="A1482" s="65" t="s">
        <v>21</v>
      </c>
      <c r="B1482" s="66">
        <v>2</v>
      </c>
      <c r="C1482" s="66">
        <v>10</v>
      </c>
      <c r="D1482" s="66">
        <v>0.05</v>
      </c>
      <c r="E1482" t="s">
        <v>0</v>
      </c>
      <c r="F1482">
        <v>40892.300000000003</v>
      </c>
      <c r="G1482" s="39">
        <f t="shared" si="83"/>
        <v>3.5090164716900787E-3</v>
      </c>
      <c r="H1482">
        <v>706.51099999999997</v>
      </c>
      <c r="I1482">
        <v>30</v>
      </c>
      <c r="J1482">
        <v>15607</v>
      </c>
      <c r="K1482" s="52">
        <v>0.122</v>
      </c>
      <c r="L1482" s="59">
        <f>IF(OR(H_24!$F1482="---",H_24!$F1482="infeas",H_24!$F1482="inf"),"---",(H_24!$F1482/M1482)-1)</f>
        <v>6.3096916765716937E-3</v>
      </c>
      <c r="M1482" s="20">
        <f>Model_dem!L1222</f>
        <v>40635.9</v>
      </c>
      <c r="N1482">
        <f>Model_dem!G1222</f>
        <v>40749.31</v>
      </c>
      <c r="O1482" t="str">
        <f>IF(AND(G1482&lt;-0.01,Model_dem!F1222="Optimal"),"Cuidado","")</f>
        <v/>
      </c>
      <c r="P1482" t="str">
        <f>IF(OR(H_24!$Q1482&lt;&gt;A1482,R1482&lt;&gt;B1482,S1482&lt;&gt;C1482,T1482&lt;&gt;D1482),"Aqui", " ")</f>
        <v xml:space="preserve"> </v>
      </c>
      <c r="Q1482" t="s">
        <v>21</v>
      </c>
      <c r="R1482">
        <v>2</v>
      </c>
      <c r="S1482">
        <v>10</v>
      </c>
      <c r="T1482">
        <v>0.05</v>
      </c>
      <c r="U1482">
        <v>300</v>
      </c>
      <c r="V1482">
        <v>40892.300000000003</v>
      </c>
      <c r="W1482">
        <v>706.51099999999997</v>
      </c>
      <c r="X1482">
        <v>0</v>
      </c>
      <c r="Y1482">
        <v>30</v>
      </c>
      <c r="Z1482">
        <v>1801.36</v>
      </c>
      <c r="AA1482">
        <v>15607</v>
      </c>
      <c r="XEO1482" t="s">
        <v>524</v>
      </c>
      <c r="XEP1482">
        <v>3</v>
      </c>
      <c r="XEQ1482">
        <v>10</v>
      </c>
      <c r="XER1482">
        <v>0.05</v>
      </c>
      <c r="XES1482">
        <v>100</v>
      </c>
      <c r="XET1482">
        <v>1039</v>
      </c>
      <c r="XEU1482">
        <v>111.298</v>
      </c>
      <c r="XEV1482">
        <v>9</v>
      </c>
      <c r="XEW1482">
        <v>289</v>
      </c>
      <c r="XEX1482">
        <v>1800</v>
      </c>
      <c r="XEY1482">
        <v>28701</v>
      </c>
    </row>
    <row r="1483" spans="1:27 16369:16379" x14ac:dyDescent="0.3">
      <c r="A1483" s="68" t="s">
        <v>21</v>
      </c>
      <c r="B1483" s="20">
        <v>2</v>
      </c>
      <c r="C1483" s="20">
        <v>10</v>
      </c>
      <c r="D1483" s="20">
        <v>0.1</v>
      </c>
      <c r="E1483" t="s">
        <v>1</v>
      </c>
      <c r="F1483">
        <v>40927.800000000003</v>
      </c>
      <c r="G1483" s="39">
        <f t="shared" si="83"/>
        <v>-0.13235783884646779</v>
      </c>
      <c r="H1483">
        <v>1709.5</v>
      </c>
      <c r="I1483">
        <v>58</v>
      </c>
      <c r="J1483">
        <v>21403</v>
      </c>
      <c r="K1483" s="52">
        <v>0</v>
      </c>
      <c r="L1483" s="59">
        <f>IF(OR(H_24!$F1483="---",H_24!$F1483="infeas",H_24!$F1483="inf"),"---",(H_24!$F1483/M1483)-1)</f>
        <v>7.1833034336634682E-3</v>
      </c>
      <c r="M1483" s="20">
        <f>Model_dem!L1223</f>
        <v>40635.9</v>
      </c>
      <c r="N1483">
        <f>Model_dem!G1223</f>
        <v>47171.29</v>
      </c>
      <c r="O1483" t="str">
        <f>IF(AND(G1483&lt;-0.01,Model_dem!F1223="Optimal"),"Cuidado","")</f>
        <v/>
      </c>
      <c r="P1483" t="str">
        <f>IF(OR(H_24!$Q1483&lt;&gt;A1483,R1483&lt;&gt;B1483,S1483&lt;&gt;C1483,T1483&lt;&gt;D1483),"Aqui", " ")</f>
        <v xml:space="preserve"> </v>
      </c>
      <c r="Q1483" t="s">
        <v>21</v>
      </c>
      <c r="R1483">
        <v>2</v>
      </c>
      <c r="S1483">
        <v>10</v>
      </c>
      <c r="T1483">
        <v>0.1</v>
      </c>
      <c r="U1483">
        <v>300</v>
      </c>
      <c r="V1483">
        <v>40927.800000000003</v>
      </c>
      <c r="W1483">
        <v>1709.5</v>
      </c>
      <c r="X1483">
        <v>49</v>
      </c>
      <c r="Y1483">
        <v>58</v>
      </c>
      <c r="Z1483">
        <v>1800.81</v>
      </c>
      <c r="AA1483">
        <v>21403</v>
      </c>
      <c r="XEO1483" t="s">
        <v>524</v>
      </c>
      <c r="XEP1483">
        <v>3</v>
      </c>
      <c r="XEQ1483">
        <v>25</v>
      </c>
      <c r="XER1483">
        <v>0.05</v>
      </c>
      <c r="XES1483">
        <v>100</v>
      </c>
      <c r="XET1483">
        <v>1039</v>
      </c>
      <c r="XEU1483">
        <v>55.060400000000001</v>
      </c>
      <c r="XEV1483">
        <v>0</v>
      </c>
      <c r="XEW1483">
        <v>264</v>
      </c>
      <c r="XEX1483">
        <v>1800</v>
      </c>
      <c r="XEY1483">
        <v>26089</v>
      </c>
    </row>
    <row r="1484" spans="1:27 16369:16379" x14ac:dyDescent="0.3">
      <c r="A1484" s="65" t="s">
        <v>21</v>
      </c>
      <c r="B1484" s="66">
        <v>2</v>
      </c>
      <c r="C1484" s="66">
        <v>10</v>
      </c>
      <c r="D1484" s="66">
        <v>0.15</v>
      </c>
      <c r="E1484" t="s">
        <v>0</v>
      </c>
      <c r="F1484">
        <v>40962.1</v>
      </c>
      <c r="G1484" s="39">
        <f t="shared" si="83"/>
        <v>4.1293191464847369E-3</v>
      </c>
      <c r="H1484">
        <v>1502.87</v>
      </c>
      <c r="I1484">
        <v>45</v>
      </c>
      <c r="J1484">
        <v>16849</v>
      </c>
      <c r="K1484" s="52">
        <v>0.41299999999999998</v>
      </c>
      <c r="L1484" s="59">
        <f>IF(OR(H_24!$F1484="---",H_24!$F1484="infeas",H_24!$F1484="inf"),"---",(H_24!$F1484/M1484)-1)</f>
        <v>8.0273846524869796E-3</v>
      </c>
      <c r="M1484" s="20">
        <f>Model_dem!L1224</f>
        <v>40635.9</v>
      </c>
      <c r="N1484">
        <f>Model_dem!G1224</f>
        <v>40793.65</v>
      </c>
      <c r="O1484" t="str">
        <f>IF(AND(G1484&lt;-0.01,Model_dem!F1224="Optimal"),"Cuidado","")</f>
        <v/>
      </c>
      <c r="P1484" t="str">
        <f>IF(OR(H_24!$Q1484&lt;&gt;A1484,R1484&lt;&gt;B1484,S1484&lt;&gt;C1484,T1484&lt;&gt;D1484),"Aqui", " ")</f>
        <v xml:space="preserve"> </v>
      </c>
      <c r="Q1484" t="s">
        <v>21</v>
      </c>
      <c r="R1484">
        <v>2</v>
      </c>
      <c r="S1484">
        <v>10</v>
      </c>
      <c r="T1484">
        <v>0.15</v>
      </c>
      <c r="U1484">
        <v>300</v>
      </c>
      <c r="V1484">
        <v>40962.1</v>
      </c>
      <c r="W1484">
        <v>1502.87</v>
      </c>
      <c r="X1484">
        <v>36</v>
      </c>
      <c r="Y1484">
        <v>45</v>
      </c>
      <c r="Z1484">
        <v>1800.89</v>
      </c>
      <c r="AA1484">
        <v>16849</v>
      </c>
      <c r="XEO1484" t="s">
        <v>524</v>
      </c>
      <c r="XEP1484">
        <v>3</v>
      </c>
      <c r="XEQ1484">
        <v>50</v>
      </c>
      <c r="XER1484">
        <v>0.05</v>
      </c>
      <c r="XES1484">
        <v>100</v>
      </c>
      <c r="XET1484">
        <v>1039</v>
      </c>
      <c r="XEU1484">
        <v>43.249299999999998</v>
      </c>
      <c r="XEV1484">
        <v>0</v>
      </c>
      <c r="XEW1484">
        <v>270</v>
      </c>
      <c r="XEX1484">
        <v>1800.23</v>
      </c>
      <c r="XEY1484">
        <v>24596</v>
      </c>
    </row>
    <row r="1485" spans="1:27 16369:16379" x14ac:dyDescent="0.3">
      <c r="A1485" s="68" t="s">
        <v>21</v>
      </c>
      <c r="B1485" s="20">
        <v>2</v>
      </c>
      <c r="C1485" s="20">
        <v>10</v>
      </c>
      <c r="D1485" s="20">
        <v>0.2</v>
      </c>
      <c r="E1485" t="s">
        <v>1</v>
      </c>
      <c r="F1485">
        <v>41378.400000000001</v>
      </c>
      <c r="G1485" s="39">
        <f t="shared" si="83"/>
        <v>-5.394584935688276E-3</v>
      </c>
      <c r="H1485">
        <v>1702.12</v>
      </c>
      <c r="I1485">
        <v>29</v>
      </c>
      <c r="J1485">
        <v>14154</v>
      </c>
      <c r="K1485" s="52">
        <v>0.32</v>
      </c>
      <c r="L1485" s="59">
        <f>IF(OR(H_24!$F1485="---",H_24!$F1485="infeas",H_24!$F1485="inf"),"---",(H_24!$F1485/M1485)-1)</f>
        <v>1.827202055325472E-2</v>
      </c>
      <c r="M1485" s="20">
        <f>Model_dem!L1225</f>
        <v>40635.9</v>
      </c>
      <c r="N1485">
        <f>Model_dem!G1225</f>
        <v>41602.83</v>
      </c>
      <c r="O1485" t="str">
        <f>IF(AND(G1485&lt;-0.01,Model_dem!F1225="Optimal"),"Cuidado","")</f>
        <v/>
      </c>
      <c r="P1485" t="str">
        <f>IF(OR(H_24!$Q1485&lt;&gt;A1485,R1485&lt;&gt;B1485,S1485&lt;&gt;C1485,T1485&lt;&gt;D1485),"Aqui", " ")</f>
        <v xml:space="preserve"> </v>
      </c>
      <c r="Q1485" t="s">
        <v>21</v>
      </c>
      <c r="R1485">
        <v>2</v>
      </c>
      <c r="S1485">
        <v>10</v>
      </c>
      <c r="T1485">
        <v>0.2</v>
      </c>
      <c r="U1485">
        <v>300</v>
      </c>
      <c r="V1485">
        <v>41378.400000000001</v>
      </c>
      <c r="W1485">
        <v>1702.12</v>
      </c>
      <c r="X1485">
        <v>20</v>
      </c>
      <c r="Y1485">
        <v>29</v>
      </c>
      <c r="Z1485">
        <v>1801.65</v>
      </c>
      <c r="AA1485">
        <v>14154</v>
      </c>
      <c r="XEO1485" t="s">
        <v>526</v>
      </c>
      <c r="XEP1485">
        <v>1</v>
      </c>
      <c r="XEQ1485">
        <v>5</v>
      </c>
      <c r="XER1485">
        <v>0.05</v>
      </c>
      <c r="XES1485">
        <v>50</v>
      </c>
      <c r="XET1485">
        <v>820</v>
      </c>
      <c r="XEU1485">
        <v>4.2801099999999996</v>
      </c>
      <c r="XEV1485">
        <v>0</v>
      </c>
      <c r="XEW1485">
        <v>848936</v>
      </c>
      <c r="XEX1485">
        <v>1800.01</v>
      </c>
      <c r="XEY1485">
        <v>58336</v>
      </c>
    </row>
    <row r="1486" spans="1:27 16369:16379" x14ac:dyDescent="0.3">
      <c r="A1486" s="65" t="s">
        <v>21</v>
      </c>
      <c r="B1486" s="66">
        <v>2</v>
      </c>
      <c r="C1486" s="66">
        <v>25</v>
      </c>
      <c r="D1486" s="66">
        <v>0.05</v>
      </c>
      <c r="E1486" t="s">
        <v>0</v>
      </c>
      <c r="F1486">
        <v>40924.400000000001</v>
      </c>
      <c r="G1486" s="39">
        <f t="shared" si="83"/>
        <v>3.205155704380461E-3</v>
      </c>
      <c r="H1486">
        <v>1090.54</v>
      </c>
      <c r="I1486">
        <v>23</v>
      </c>
      <c r="J1486">
        <v>15953</v>
      </c>
      <c r="K1486" s="52">
        <v>0</v>
      </c>
      <c r="L1486" s="59">
        <f>IF(OR(H_24!$F1486="---",H_24!$F1486="infeas",H_24!$F1486="inf"),"---",(H_24!$F1486/M1486)-1)</f>
        <v>7.0996335752375739E-3</v>
      </c>
      <c r="M1486" s="20">
        <f>Model_dem!L1226</f>
        <v>40635.9</v>
      </c>
      <c r="N1486">
        <f>Model_dem!G1226</f>
        <v>40793.65</v>
      </c>
      <c r="O1486" t="str">
        <f>IF(AND(G1486&lt;-0.01,Model_dem!F1226="Optimal"),"Cuidado","")</f>
        <v/>
      </c>
      <c r="P1486" t="str">
        <f>IF(OR(H_24!$Q1486&lt;&gt;A1486,R1486&lt;&gt;B1486,S1486&lt;&gt;C1486,T1486&lt;&gt;D1486),"Aqui", " ")</f>
        <v xml:space="preserve"> </v>
      </c>
      <c r="Q1486" t="s">
        <v>21</v>
      </c>
      <c r="R1486">
        <v>2</v>
      </c>
      <c r="S1486">
        <v>25</v>
      </c>
      <c r="T1486">
        <v>0.05</v>
      </c>
      <c r="U1486">
        <v>300</v>
      </c>
      <c r="V1486">
        <v>40924.400000000001</v>
      </c>
      <c r="W1486">
        <v>1090.54</v>
      </c>
      <c r="X1486">
        <v>4</v>
      </c>
      <c r="Y1486">
        <v>23</v>
      </c>
      <c r="Z1486">
        <v>1800.85</v>
      </c>
      <c r="AA1486">
        <v>15953</v>
      </c>
      <c r="XEO1486" t="s">
        <v>526</v>
      </c>
      <c r="XEP1486">
        <v>1</v>
      </c>
      <c r="XEQ1486">
        <v>5</v>
      </c>
      <c r="XER1486">
        <v>0.1</v>
      </c>
      <c r="XES1486">
        <v>50</v>
      </c>
      <c r="XET1486">
        <v>822</v>
      </c>
      <c r="XEU1486">
        <v>8.8365399999999994</v>
      </c>
      <c r="XEV1486">
        <v>2</v>
      </c>
      <c r="XEW1486">
        <v>1136853</v>
      </c>
      <c r="XEX1486">
        <v>1800</v>
      </c>
      <c r="XEY1486">
        <v>57987</v>
      </c>
    </row>
    <row r="1487" spans="1:27 16369:16379" x14ac:dyDescent="0.3">
      <c r="A1487" s="68" t="s">
        <v>21</v>
      </c>
      <c r="B1487" s="20">
        <v>2</v>
      </c>
      <c r="C1487" s="20">
        <v>25</v>
      </c>
      <c r="D1487" s="20">
        <v>0.1</v>
      </c>
      <c r="E1487" t="s">
        <v>0</v>
      </c>
      <c r="F1487">
        <v>41212.6</v>
      </c>
      <c r="G1487" s="39">
        <f t="shared" si="83"/>
        <v>5.7854027061021692E-3</v>
      </c>
      <c r="H1487">
        <v>1105.33</v>
      </c>
      <c r="I1487">
        <v>22</v>
      </c>
      <c r="J1487">
        <v>13138</v>
      </c>
      <c r="K1487" s="52">
        <v>0</v>
      </c>
      <c r="L1487" s="59">
        <f>IF(OR(H_24!$F1487="---",H_24!$F1487="infeas",H_24!$F1487="inf"),"---",(H_24!$F1487/M1487)-1)</f>
        <v>1.419188451590836E-2</v>
      </c>
      <c r="M1487" s="20">
        <f>Model_dem!L1227</f>
        <v>40635.9</v>
      </c>
      <c r="N1487">
        <f>Model_dem!G1227</f>
        <v>40975.54</v>
      </c>
      <c r="O1487" t="str">
        <f>IF(AND(G1487&lt;-0.01,Model_dem!F1227="Optimal"),"Cuidado","")</f>
        <v/>
      </c>
      <c r="P1487" t="str">
        <f>IF(OR(H_24!$Q1487&lt;&gt;A1487,R1487&lt;&gt;B1487,S1487&lt;&gt;C1487,T1487&lt;&gt;D1487),"Aqui", " ")</f>
        <v xml:space="preserve"> </v>
      </c>
      <c r="Q1487" t="s">
        <v>21</v>
      </c>
      <c r="R1487">
        <v>2</v>
      </c>
      <c r="S1487">
        <v>25</v>
      </c>
      <c r="T1487">
        <v>0.1</v>
      </c>
      <c r="U1487">
        <v>300</v>
      </c>
      <c r="V1487">
        <v>41212.6</v>
      </c>
      <c r="W1487">
        <v>1105.33</v>
      </c>
      <c r="X1487">
        <v>4</v>
      </c>
      <c r="Y1487">
        <v>22</v>
      </c>
      <c r="Z1487">
        <v>1803.67</v>
      </c>
      <c r="AA1487">
        <v>13138</v>
      </c>
      <c r="XEO1487" t="s">
        <v>526</v>
      </c>
      <c r="XEP1487">
        <v>1</v>
      </c>
      <c r="XEQ1487">
        <v>5</v>
      </c>
      <c r="XER1487">
        <v>0.15</v>
      </c>
      <c r="XES1487">
        <v>50</v>
      </c>
      <c r="XET1487">
        <v>822</v>
      </c>
      <c r="XEU1487">
        <v>6.1003699999999998</v>
      </c>
      <c r="XEV1487">
        <v>0</v>
      </c>
      <c r="XEW1487">
        <v>448951</v>
      </c>
      <c r="XEX1487">
        <v>1800.05</v>
      </c>
      <c r="XEY1487">
        <v>49688</v>
      </c>
    </row>
    <row r="1488" spans="1:27 16369:16379" x14ac:dyDescent="0.3">
      <c r="A1488" s="65" t="s">
        <v>21</v>
      </c>
      <c r="B1488" s="66">
        <v>2</v>
      </c>
      <c r="C1488" s="66">
        <v>25</v>
      </c>
      <c r="D1488" s="66">
        <v>0.15</v>
      </c>
      <c r="E1488" t="s">
        <v>4</v>
      </c>
      <c r="F1488" t="s">
        <v>511</v>
      </c>
      <c r="G1488" s="39" t="str">
        <f t="shared" si="83"/>
        <v>---</v>
      </c>
      <c r="H1488" t="s">
        <v>511</v>
      </c>
      <c r="I1488" t="s">
        <v>511</v>
      </c>
      <c r="L1488" s="59" t="str">
        <f>IF(OR(H_24!$F1488="---",H_24!$F1488="infeas",H_24!$F1488="inf"),"---",(H_24!$F1488/M1488)-1)</f>
        <v>---</v>
      </c>
      <c r="M1488" s="20">
        <f>Model_dem!L1228</f>
        <v>40635.9</v>
      </c>
      <c r="N1488" t="str">
        <f>Model_dem!G1228</f>
        <v>---</v>
      </c>
      <c r="O1488" t="str">
        <f>IF(AND(G1488&lt;-0.01,Model_dem!F1228="Optimal"),"Cuidado","")</f>
        <v/>
      </c>
      <c r="P1488" t="str">
        <f>IF(OR(H_24!$Q1488&lt;&gt;A1488,R1488&lt;&gt;B1488,S1488&lt;&gt;C1488,T1488&lt;&gt;D1488),"Aqui", " ")</f>
        <v xml:space="preserve"> </v>
      </c>
      <c r="Q1488" t="s">
        <v>21</v>
      </c>
      <c r="R1488">
        <v>2</v>
      </c>
      <c r="S1488">
        <v>25</v>
      </c>
      <c r="T1488">
        <v>0.15</v>
      </c>
      <c r="U1488">
        <v>300</v>
      </c>
      <c r="V1488" t="s">
        <v>511</v>
      </c>
      <c r="W1488" t="s">
        <v>511</v>
      </c>
      <c r="X1488" t="s">
        <v>511</v>
      </c>
      <c r="Y1488" t="s">
        <v>511</v>
      </c>
      <c r="Z1488" t="s">
        <v>511</v>
      </c>
      <c r="XEO1488" t="s">
        <v>526</v>
      </c>
      <c r="XEP1488">
        <v>1</v>
      </c>
      <c r="XEQ1488">
        <v>5</v>
      </c>
      <c r="XER1488">
        <v>0.2</v>
      </c>
      <c r="XES1488">
        <v>50</v>
      </c>
      <c r="XET1488">
        <v>827</v>
      </c>
      <c r="XEU1488">
        <v>5.4699499999999999</v>
      </c>
      <c r="XEV1488">
        <v>0</v>
      </c>
      <c r="XEW1488">
        <v>203455</v>
      </c>
      <c r="XEX1488">
        <v>1800.09</v>
      </c>
      <c r="XEY1488">
        <v>47922</v>
      </c>
    </row>
    <row r="1489" spans="1:27 16369:16379" x14ac:dyDescent="0.3">
      <c r="A1489" s="68" t="s">
        <v>21</v>
      </c>
      <c r="B1489" s="20">
        <v>2</v>
      </c>
      <c r="C1489" s="20">
        <v>25</v>
      </c>
      <c r="D1489" s="20">
        <v>0.2</v>
      </c>
      <c r="E1489" t="s">
        <v>4</v>
      </c>
      <c r="F1489" t="s">
        <v>511</v>
      </c>
      <c r="G1489" s="39" t="str">
        <f t="shared" si="83"/>
        <v>---</v>
      </c>
      <c r="H1489" t="s">
        <v>511</v>
      </c>
      <c r="I1489" t="s">
        <v>511</v>
      </c>
      <c r="L1489" s="59" t="str">
        <f>IF(OR(H_24!$F1489="---",H_24!$F1489="infeas",H_24!$F1489="inf"),"---",(H_24!$F1489/M1489)-1)</f>
        <v>---</v>
      </c>
      <c r="M1489" s="20">
        <f>Model_dem!L1229</f>
        <v>40635.9</v>
      </c>
      <c r="N1489" t="str">
        <f>Model_dem!G1229</f>
        <v>---</v>
      </c>
      <c r="O1489" t="str">
        <f>IF(AND(G1489&lt;-0.01,Model_dem!F1229="Optimal"),"Cuidado","")</f>
        <v/>
      </c>
      <c r="P1489" t="str">
        <f>IF(OR(H_24!$Q1489&lt;&gt;A1489,R1489&lt;&gt;B1489,S1489&lt;&gt;C1489,T1489&lt;&gt;D1489),"Aqui", " ")</f>
        <v xml:space="preserve"> </v>
      </c>
      <c r="Q1489" t="s">
        <v>21</v>
      </c>
      <c r="R1489">
        <v>2</v>
      </c>
      <c r="S1489">
        <v>25</v>
      </c>
      <c r="T1489">
        <v>0.2</v>
      </c>
      <c r="U1489">
        <v>300</v>
      </c>
      <c r="V1489" t="s">
        <v>511</v>
      </c>
      <c r="W1489" t="s">
        <v>511</v>
      </c>
      <c r="X1489" t="s">
        <v>511</v>
      </c>
      <c r="Y1489" t="s">
        <v>511</v>
      </c>
      <c r="Z1489" t="s">
        <v>511</v>
      </c>
      <c r="XEO1489" t="s">
        <v>526</v>
      </c>
      <c r="XEP1489">
        <v>1</v>
      </c>
      <c r="XEQ1489">
        <v>10</v>
      </c>
      <c r="XER1489">
        <v>0.05</v>
      </c>
      <c r="XES1489">
        <v>50</v>
      </c>
      <c r="XET1489">
        <v>820</v>
      </c>
      <c r="XEU1489">
        <v>18.097100000000001</v>
      </c>
      <c r="XEV1489">
        <v>17</v>
      </c>
      <c r="XEW1489">
        <v>717096</v>
      </c>
      <c r="XEX1489">
        <v>1800</v>
      </c>
      <c r="XEY1489">
        <v>60715</v>
      </c>
    </row>
    <row r="1490" spans="1:27 16369:16379" x14ac:dyDescent="0.3">
      <c r="A1490" s="65" t="s">
        <v>21</v>
      </c>
      <c r="B1490" s="66">
        <v>2</v>
      </c>
      <c r="C1490" s="66">
        <v>50</v>
      </c>
      <c r="D1490" s="66">
        <v>0.05</v>
      </c>
      <c r="E1490" t="s">
        <v>1</v>
      </c>
      <c r="F1490">
        <v>40967.199999999997</v>
      </c>
      <c r="G1490" s="39">
        <f t="shared" si="83"/>
        <v>-0.12423726262792099</v>
      </c>
      <c r="H1490">
        <v>1495.95</v>
      </c>
      <c r="I1490">
        <v>30</v>
      </c>
      <c r="J1490">
        <v>14146</v>
      </c>
      <c r="K1490" s="52">
        <v>0</v>
      </c>
      <c r="L1490" s="59">
        <f>IF(OR(H_24!$F1490="---",H_24!$F1490="infeas",H_24!$F1490="inf"),"---",(H_24!$F1490/M1490)-1)</f>
        <v>8.1528894401254881E-3</v>
      </c>
      <c r="M1490" s="20">
        <f>Model_dem!L1230</f>
        <v>40635.9</v>
      </c>
      <c r="N1490">
        <f>Model_dem!G1230</f>
        <v>46778.879999999997</v>
      </c>
      <c r="O1490" t="str">
        <f>IF(AND(G1490&lt;-0.01,Model_dem!F1230="Optimal"),"Cuidado","")</f>
        <v/>
      </c>
      <c r="P1490" t="str">
        <f>IF(OR(H_24!$Q1490&lt;&gt;A1490,R1490&lt;&gt;B1490,S1490&lt;&gt;C1490,T1490&lt;&gt;D1490),"Aqui", " ")</f>
        <v xml:space="preserve"> </v>
      </c>
      <c r="Q1490" t="s">
        <v>21</v>
      </c>
      <c r="R1490">
        <v>2</v>
      </c>
      <c r="S1490">
        <v>50</v>
      </c>
      <c r="T1490">
        <v>0.05</v>
      </c>
      <c r="U1490">
        <v>300</v>
      </c>
      <c r="V1490">
        <v>40967.199999999997</v>
      </c>
      <c r="W1490">
        <v>1495.95</v>
      </c>
      <c r="X1490">
        <v>18</v>
      </c>
      <c r="Y1490">
        <v>30</v>
      </c>
      <c r="Z1490">
        <v>1801.66</v>
      </c>
      <c r="AA1490">
        <v>14146</v>
      </c>
      <c r="XEO1490" t="s">
        <v>526</v>
      </c>
      <c r="XEP1490">
        <v>1</v>
      </c>
      <c r="XEQ1490">
        <v>10</v>
      </c>
      <c r="XER1490">
        <v>0.1</v>
      </c>
      <c r="XES1490">
        <v>50</v>
      </c>
      <c r="XET1490">
        <v>822</v>
      </c>
      <c r="XEU1490">
        <v>8.9076900000000006</v>
      </c>
      <c r="XEV1490">
        <v>3</v>
      </c>
      <c r="XEW1490">
        <v>797129</v>
      </c>
      <c r="XEX1490">
        <v>1800.05</v>
      </c>
      <c r="XEY1490">
        <v>53304</v>
      </c>
    </row>
    <row r="1491" spans="1:27 16369:16379" x14ac:dyDescent="0.3">
      <c r="A1491" s="68" t="s">
        <v>21</v>
      </c>
      <c r="B1491" s="20">
        <v>2</v>
      </c>
      <c r="C1491" s="20">
        <v>50</v>
      </c>
      <c r="D1491" s="20">
        <v>0.1</v>
      </c>
      <c r="E1491" t="s">
        <v>1</v>
      </c>
      <c r="F1491">
        <v>41158.1</v>
      </c>
      <c r="G1491" s="39">
        <f t="shared" si="83"/>
        <v>4.4553409180207917E-3</v>
      </c>
      <c r="H1491">
        <v>1489.5</v>
      </c>
      <c r="I1491">
        <v>23</v>
      </c>
      <c r="J1491">
        <v>14696</v>
      </c>
      <c r="K1491" s="52">
        <v>0</v>
      </c>
      <c r="L1491" s="59">
        <f>IF(OR(H_24!$F1491="---",H_24!$F1491="infeas",H_24!$F1491="inf"),"---",(H_24!$F1491/M1491)-1)</f>
        <v>1.2850705902908377E-2</v>
      </c>
      <c r="M1491" s="20">
        <f>Model_dem!L1231</f>
        <v>40635.9</v>
      </c>
      <c r="N1491">
        <f>Model_dem!G1231</f>
        <v>40975.54</v>
      </c>
      <c r="O1491" t="str">
        <f>IF(AND(G1491&lt;-0.01,Model_dem!F1231="Optimal"),"Cuidado","")</f>
        <v/>
      </c>
      <c r="P1491" t="str">
        <f>IF(OR(H_24!$Q1491&lt;&gt;A1491,R1491&lt;&gt;B1491,S1491&lt;&gt;C1491,T1491&lt;&gt;D1491),"Aqui", " ")</f>
        <v xml:space="preserve"> </v>
      </c>
      <c r="Q1491" t="s">
        <v>21</v>
      </c>
      <c r="R1491">
        <v>2</v>
      </c>
      <c r="S1491">
        <v>50</v>
      </c>
      <c r="T1491">
        <v>0.1</v>
      </c>
      <c r="U1491">
        <v>300</v>
      </c>
      <c r="V1491">
        <v>41158.1</v>
      </c>
      <c r="W1491">
        <v>1489.5</v>
      </c>
      <c r="X1491">
        <v>19</v>
      </c>
      <c r="Y1491">
        <v>23</v>
      </c>
      <c r="Z1491">
        <v>1802.35</v>
      </c>
      <c r="AA1491">
        <v>14696</v>
      </c>
      <c r="XEO1491" t="s">
        <v>526</v>
      </c>
      <c r="XEP1491">
        <v>1</v>
      </c>
      <c r="XEQ1491">
        <v>10</v>
      </c>
      <c r="XER1491">
        <v>0.15</v>
      </c>
      <c r="XES1491">
        <v>50</v>
      </c>
      <c r="XET1491">
        <v>822</v>
      </c>
      <c r="XEU1491">
        <v>5.3317899999999998</v>
      </c>
      <c r="XEV1491">
        <v>0</v>
      </c>
      <c r="XEW1491">
        <v>500115</v>
      </c>
      <c r="XEX1491">
        <v>1800.11</v>
      </c>
      <c r="XEY1491">
        <v>52672</v>
      </c>
    </row>
    <row r="1492" spans="1:27 16369:16379" x14ac:dyDescent="0.3">
      <c r="A1492" s="65" t="s">
        <v>21</v>
      </c>
      <c r="B1492" s="66">
        <v>2</v>
      </c>
      <c r="C1492" s="66">
        <v>50</v>
      </c>
      <c r="D1492" s="66">
        <v>0.15</v>
      </c>
      <c r="E1492" t="s">
        <v>4</v>
      </c>
      <c r="F1492" t="s">
        <v>511</v>
      </c>
      <c r="G1492" s="39" t="str">
        <f t="shared" si="83"/>
        <v>---</v>
      </c>
      <c r="H1492" t="s">
        <v>511</v>
      </c>
      <c r="I1492" t="s">
        <v>511</v>
      </c>
      <c r="L1492" s="59" t="str">
        <f>IF(OR(H_24!$F1492="---",H_24!$F1492="infeas",H_24!$F1492="inf"),"---",(H_24!$F1492/M1492)-1)</f>
        <v>---</v>
      </c>
      <c r="M1492" s="20">
        <f>Model_dem!L1232</f>
        <v>40635.9</v>
      </c>
      <c r="N1492" t="str">
        <f>Model_dem!G1232</f>
        <v>---</v>
      </c>
      <c r="O1492" t="str">
        <f>IF(AND(G1492&lt;-0.01,Model_dem!F1232="Optimal"),"Cuidado","")</f>
        <v/>
      </c>
      <c r="P1492" t="str">
        <f>IF(OR(H_24!$Q1492&lt;&gt;A1492,R1492&lt;&gt;B1492,S1492&lt;&gt;C1492,T1492&lt;&gt;D1492),"Aqui", " ")</f>
        <v xml:space="preserve"> </v>
      </c>
      <c r="Q1492" t="s">
        <v>21</v>
      </c>
      <c r="R1492">
        <v>2</v>
      </c>
      <c r="S1492">
        <v>50</v>
      </c>
      <c r="T1492">
        <v>0.15</v>
      </c>
      <c r="U1492">
        <v>300</v>
      </c>
      <c r="V1492" t="s">
        <v>511</v>
      </c>
      <c r="W1492" t="s">
        <v>511</v>
      </c>
      <c r="X1492" t="s">
        <v>511</v>
      </c>
      <c r="Y1492" t="s">
        <v>511</v>
      </c>
      <c r="Z1492" t="s">
        <v>511</v>
      </c>
      <c r="XEO1492" t="s">
        <v>526</v>
      </c>
      <c r="XEP1492">
        <v>1</v>
      </c>
      <c r="XEQ1492">
        <v>10</v>
      </c>
      <c r="XER1492">
        <v>0.2</v>
      </c>
      <c r="XES1492">
        <v>50</v>
      </c>
      <c r="XET1492">
        <v>827</v>
      </c>
      <c r="XEU1492">
        <v>3.79366</v>
      </c>
      <c r="XEV1492">
        <v>0</v>
      </c>
      <c r="XEW1492">
        <v>437176</v>
      </c>
      <c r="XEX1492">
        <v>1800.01</v>
      </c>
      <c r="XEY1492">
        <v>51716</v>
      </c>
    </row>
    <row r="1493" spans="1:27 16369:16379" x14ac:dyDescent="0.3">
      <c r="A1493" s="68" t="s">
        <v>21</v>
      </c>
      <c r="B1493" s="20">
        <v>2</v>
      </c>
      <c r="C1493" s="20">
        <v>50</v>
      </c>
      <c r="D1493" s="20">
        <v>0.2</v>
      </c>
      <c r="E1493" t="s">
        <v>4</v>
      </c>
      <c r="F1493" t="s">
        <v>511</v>
      </c>
      <c r="G1493" s="39" t="str">
        <f t="shared" si="83"/>
        <v>---</v>
      </c>
      <c r="H1493" t="s">
        <v>511</v>
      </c>
      <c r="I1493" t="s">
        <v>511</v>
      </c>
      <c r="L1493" s="59" t="str">
        <f>IF(OR(H_24!$F1493="---",H_24!$F1493="infeas",H_24!$F1493="inf"),"---",(H_24!$F1493/M1493)-1)</f>
        <v>---</v>
      </c>
      <c r="M1493" s="20">
        <f>Model_dem!L1233</f>
        <v>40635.9</v>
      </c>
      <c r="N1493" t="str">
        <f>Model_dem!G1233</f>
        <v>---</v>
      </c>
      <c r="O1493" t="str">
        <f>IF(AND(G1493&lt;-0.01,Model_dem!F1233="Optimal"),"Cuidado","")</f>
        <v/>
      </c>
      <c r="P1493" t="str">
        <f>IF(OR(H_24!$Q1493&lt;&gt;A1493,R1493&lt;&gt;B1493,S1493&lt;&gt;C1493,T1493&lt;&gt;D1493),"Aqui", " ")</f>
        <v xml:space="preserve"> </v>
      </c>
      <c r="Q1493" t="s">
        <v>21</v>
      </c>
      <c r="R1493">
        <v>2</v>
      </c>
      <c r="S1493">
        <v>50</v>
      </c>
      <c r="T1493">
        <v>0.2</v>
      </c>
      <c r="U1493">
        <v>300</v>
      </c>
      <c r="V1493" t="s">
        <v>511</v>
      </c>
      <c r="W1493" t="s">
        <v>511</v>
      </c>
      <c r="X1493" t="s">
        <v>511</v>
      </c>
      <c r="Y1493" t="s">
        <v>511</v>
      </c>
      <c r="Z1493" t="s">
        <v>511</v>
      </c>
      <c r="XEO1493" t="s">
        <v>526</v>
      </c>
      <c r="XEP1493">
        <v>1</v>
      </c>
      <c r="XEQ1493">
        <v>25</v>
      </c>
      <c r="XER1493">
        <v>0.05</v>
      </c>
      <c r="XES1493">
        <v>50</v>
      </c>
      <c r="XET1493">
        <v>822</v>
      </c>
      <c r="XEU1493">
        <v>13.3574</v>
      </c>
      <c r="XEV1493">
        <v>2</v>
      </c>
      <c r="XEW1493">
        <v>144837</v>
      </c>
      <c r="XEX1493">
        <v>1800.19</v>
      </c>
      <c r="XEY1493">
        <v>33761</v>
      </c>
    </row>
    <row r="1494" spans="1:27 16369:16379" x14ac:dyDescent="0.3">
      <c r="A1494" s="65" t="s">
        <v>21</v>
      </c>
      <c r="B1494" s="66">
        <v>3</v>
      </c>
      <c r="C1494" s="66">
        <v>0</v>
      </c>
      <c r="D1494" s="66">
        <v>0.05</v>
      </c>
      <c r="E1494" t="s">
        <v>0</v>
      </c>
      <c r="F1494">
        <v>41021.9</v>
      </c>
      <c r="G1494" s="39">
        <f t="shared" si="83"/>
        <v>1.1314066879899711E-3</v>
      </c>
      <c r="H1494">
        <v>1106.05</v>
      </c>
      <c r="I1494">
        <v>115</v>
      </c>
      <c r="J1494">
        <v>47681</v>
      </c>
      <c r="K1494" s="52">
        <v>0</v>
      </c>
      <c r="L1494" s="59">
        <f>IF(OR(H_24!$F1494="---",H_24!$F1494="infeas",H_24!$F1494="inf"),"---",(H_24!$F1494/M1494)-1)</f>
        <v>9.4989898095034775E-3</v>
      </c>
      <c r="M1494" s="20">
        <f>Model_dem!L1234</f>
        <v>40635.9</v>
      </c>
      <c r="N1494">
        <f>Model_dem!G1234</f>
        <v>40975.54</v>
      </c>
      <c r="O1494" t="str">
        <f>IF(AND(G1494&lt;-0.01,Model_dem!F1234="Optimal"),"Cuidado","")</f>
        <v/>
      </c>
      <c r="P1494" t="str">
        <f>IF(OR(H_24!$Q1494&lt;&gt;A1494,R1494&lt;&gt;B1494,S1494&lt;&gt;C1494,T1494&lt;&gt;D1494),"Aqui", " ")</f>
        <v xml:space="preserve"> </v>
      </c>
      <c r="Q1494" t="s">
        <v>21</v>
      </c>
      <c r="R1494">
        <v>3</v>
      </c>
      <c r="S1494">
        <v>0</v>
      </c>
      <c r="T1494">
        <v>0.05</v>
      </c>
      <c r="U1494">
        <v>300</v>
      </c>
      <c r="V1494">
        <v>41021.9</v>
      </c>
      <c r="W1494">
        <v>1106.05</v>
      </c>
      <c r="X1494">
        <v>57</v>
      </c>
      <c r="Y1494">
        <v>115</v>
      </c>
      <c r="Z1494">
        <v>1800.94</v>
      </c>
      <c r="AA1494">
        <v>47681</v>
      </c>
      <c r="XEO1494" t="s">
        <v>526</v>
      </c>
      <c r="XEP1494">
        <v>1</v>
      </c>
      <c r="XEQ1494">
        <v>25</v>
      </c>
      <c r="XER1494">
        <v>0.1</v>
      </c>
      <c r="XES1494">
        <v>50</v>
      </c>
      <c r="XET1494">
        <v>832</v>
      </c>
      <c r="XEU1494">
        <v>100.08199999999999</v>
      </c>
      <c r="XEV1494">
        <v>22</v>
      </c>
      <c r="XEW1494">
        <v>4376</v>
      </c>
      <c r="XEX1494">
        <v>1800.18</v>
      </c>
      <c r="XEY1494">
        <v>13836</v>
      </c>
    </row>
    <row r="1495" spans="1:27 16369:16379" x14ac:dyDescent="0.3">
      <c r="A1495" s="68" t="s">
        <v>21</v>
      </c>
      <c r="B1495" s="20">
        <v>3</v>
      </c>
      <c r="C1495" s="20">
        <v>0</v>
      </c>
      <c r="D1495" s="20">
        <v>0.1</v>
      </c>
      <c r="E1495" t="s">
        <v>4</v>
      </c>
      <c r="F1495" t="s">
        <v>511</v>
      </c>
      <c r="G1495" s="39" t="str">
        <f t="shared" si="83"/>
        <v>---</v>
      </c>
      <c r="H1495" t="s">
        <v>511</v>
      </c>
      <c r="I1495" t="s">
        <v>511</v>
      </c>
      <c r="L1495" s="59" t="str">
        <f>IF(OR(H_24!$F1495="---",H_24!$F1495="infeas",H_24!$F1495="inf"),"---",(H_24!$F1495/M1495)-1)</f>
        <v>---</v>
      </c>
      <c r="M1495" s="20">
        <f>Model_dem!L1235</f>
        <v>40635.9</v>
      </c>
      <c r="N1495" t="str">
        <f>Model_dem!G1235</f>
        <v>---</v>
      </c>
      <c r="O1495" t="str">
        <f>IF(AND(G1495&lt;-0.01,Model_dem!F1235="Optimal"),"Cuidado","")</f>
        <v/>
      </c>
      <c r="P1495" t="str">
        <f>IF(OR(H_24!$Q1495&lt;&gt;A1495,R1495&lt;&gt;B1495,S1495&lt;&gt;C1495,T1495&lt;&gt;D1495),"Aqui", " ")</f>
        <v xml:space="preserve"> </v>
      </c>
      <c r="Q1495" t="s">
        <v>21</v>
      </c>
      <c r="R1495">
        <v>3</v>
      </c>
      <c r="S1495">
        <v>0</v>
      </c>
      <c r="T1495">
        <v>0.1</v>
      </c>
      <c r="U1495">
        <v>300</v>
      </c>
      <c r="V1495" t="s">
        <v>511</v>
      </c>
      <c r="W1495" t="s">
        <v>511</v>
      </c>
      <c r="X1495" t="s">
        <v>511</v>
      </c>
      <c r="Y1495" t="s">
        <v>511</v>
      </c>
      <c r="Z1495" t="s">
        <v>511</v>
      </c>
      <c r="XEO1495" t="s">
        <v>526</v>
      </c>
      <c r="XEP1495">
        <v>1</v>
      </c>
      <c r="XEQ1495">
        <v>25</v>
      </c>
      <c r="XER1495">
        <v>0.15</v>
      </c>
      <c r="XES1495">
        <v>50</v>
      </c>
      <c r="XET1495">
        <v>835</v>
      </c>
      <c r="XEU1495">
        <v>34.235100000000003</v>
      </c>
      <c r="XEV1495">
        <v>0</v>
      </c>
      <c r="XEW1495">
        <v>2026</v>
      </c>
      <c r="XEX1495">
        <v>1800.13</v>
      </c>
      <c r="XEY1495">
        <v>9874</v>
      </c>
    </row>
    <row r="1496" spans="1:27 16369:16379" x14ac:dyDescent="0.3">
      <c r="A1496" s="65" t="s">
        <v>21</v>
      </c>
      <c r="B1496" s="66">
        <v>3</v>
      </c>
      <c r="C1496" s="66">
        <v>0</v>
      </c>
      <c r="D1496" s="66">
        <v>0.15</v>
      </c>
      <c r="E1496" t="s">
        <v>4</v>
      </c>
      <c r="F1496" t="s">
        <v>511</v>
      </c>
      <c r="G1496" s="39" t="str">
        <f t="shared" si="83"/>
        <v>---</v>
      </c>
      <c r="H1496" t="s">
        <v>511</v>
      </c>
      <c r="I1496" t="s">
        <v>511</v>
      </c>
      <c r="L1496" s="59" t="str">
        <f>IF(OR(H_24!$F1496="---",H_24!$F1496="infeas",H_24!$F1496="inf"),"---",(H_24!$F1496/M1496)-1)</f>
        <v>---</v>
      </c>
      <c r="M1496" s="20">
        <f>Model_dem!L1236</f>
        <v>40635.9</v>
      </c>
      <c r="N1496" t="str">
        <f>Model_dem!G1236</f>
        <v>---</v>
      </c>
      <c r="O1496" t="str">
        <f>IF(AND(G1496&lt;-0.01,Model_dem!F1236="Optimal"),"Cuidado","")</f>
        <v/>
      </c>
      <c r="P1496" t="str">
        <f>IF(OR(H_24!$Q1496&lt;&gt;A1496,R1496&lt;&gt;B1496,S1496&lt;&gt;C1496,T1496&lt;&gt;D1496),"Aqui", " ")</f>
        <v xml:space="preserve"> </v>
      </c>
      <c r="Q1496" t="s">
        <v>21</v>
      </c>
      <c r="R1496">
        <v>3</v>
      </c>
      <c r="S1496">
        <v>0</v>
      </c>
      <c r="T1496">
        <v>0.15</v>
      </c>
      <c r="U1496">
        <v>300</v>
      </c>
      <c r="V1496" t="s">
        <v>511</v>
      </c>
      <c r="W1496" t="s">
        <v>511</v>
      </c>
      <c r="X1496" t="s">
        <v>511</v>
      </c>
      <c r="Y1496" t="s">
        <v>511</v>
      </c>
      <c r="Z1496" t="s">
        <v>511</v>
      </c>
      <c r="XEO1496" t="s">
        <v>526</v>
      </c>
      <c r="XEP1496">
        <v>1</v>
      </c>
      <c r="XEQ1496">
        <v>25</v>
      </c>
      <c r="XER1496">
        <v>0.2</v>
      </c>
      <c r="XES1496">
        <v>50</v>
      </c>
      <c r="XET1496" t="s">
        <v>46</v>
      </c>
      <c r="XEU1496">
        <v>60.009099999999997</v>
      </c>
      <c r="XEV1496">
        <v>0</v>
      </c>
      <c r="XEW1496">
        <v>1</v>
      </c>
      <c r="XEX1496">
        <v>1802.61</v>
      </c>
      <c r="XEY1496">
        <v>29</v>
      </c>
    </row>
    <row r="1497" spans="1:27 16369:16379" x14ac:dyDescent="0.3">
      <c r="A1497" s="68" t="s">
        <v>21</v>
      </c>
      <c r="B1497" s="20">
        <v>3</v>
      </c>
      <c r="C1497" s="20">
        <v>0</v>
      </c>
      <c r="D1497" s="20">
        <v>0.2</v>
      </c>
      <c r="E1497" t="s">
        <v>4</v>
      </c>
      <c r="F1497" t="s">
        <v>511</v>
      </c>
      <c r="G1497" s="39" t="str">
        <f t="shared" si="83"/>
        <v>---</v>
      </c>
      <c r="H1497" t="s">
        <v>511</v>
      </c>
      <c r="I1497" t="s">
        <v>511</v>
      </c>
      <c r="L1497" s="59" t="str">
        <f>IF(OR(H_24!$F1497="---",H_24!$F1497="infeas",H_24!$F1497="inf"),"---",(H_24!$F1497/M1497)-1)</f>
        <v>---</v>
      </c>
      <c r="M1497" s="20">
        <f>Model_dem!L1237</f>
        <v>40635.9</v>
      </c>
      <c r="N1497" t="str">
        <f>Model_dem!G1237</f>
        <v>---</v>
      </c>
      <c r="O1497" t="str">
        <f>IF(AND(G1497&lt;-0.01,Model_dem!F1237="Optimal"),"Cuidado","")</f>
        <v/>
      </c>
      <c r="P1497" t="str">
        <f>IF(OR(H_24!$Q1497&lt;&gt;A1497,R1497&lt;&gt;B1497,S1497&lt;&gt;C1497,T1497&lt;&gt;D1497),"Aqui", " ")</f>
        <v xml:space="preserve"> </v>
      </c>
      <c r="Q1497" t="s">
        <v>21</v>
      </c>
      <c r="R1497">
        <v>3</v>
      </c>
      <c r="S1497">
        <v>0</v>
      </c>
      <c r="T1497">
        <v>0.2</v>
      </c>
      <c r="U1497">
        <v>300</v>
      </c>
      <c r="V1497" t="s">
        <v>511</v>
      </c>
      <c r="W1497" t="s">
        <v>511</v>
      </c>
      <c r="X1497" t="s">
        <v>511</v>
      </c>
      <c r="Y1497" t="s">
        <v>511</v>
      </c>
      <c r="Z1497" t="s">
        <v>511</v>
      </c>
      <c r="XEO1497" t="s">
        <v>526</v>
      </c>
      <c r="XEP1497">
        <v>1</v>
      </c>
      <c r="XEQ1497">
        <v>50</v>
      </c>
      <c r="XER1497">
        <v>0.05</v>
      </c>
      <c r="XES1497">
        <v>50</v>
      </c>
      <c r="XET1497">
        <v>827</v>
      </c>
      <c r="XEU1497">
        <v>8.8746899999999993</v>
      </c>
      <c r="XEV1497">
        <v>0</v>
      </c>
      <c r="XEW1497">
        <v>28295</v>
      </c>
      <c r="XEX1497">
        <v>1800.09</v>
      </c>
      <c r="XEY1497">
        <v>27422</v>
      </c>
    </row>
    <row r="1498" spans="1:27 16369:16379" x14ac:dyDescent="0.3">
      <c r="A1498" s="65" t="s">
        <v>21</v>
      </c>
      <c r="B1498" s="66">
        <v>3</v>
      </c>
      <c r="C1498" s="66">
        <v>10</v>
      </c>
      <c r="D1498" s="66">
        <v>0.05</v>
      </c>
      <c r="E1498" t="s">
        <v>0</v>
      </c>
      <c r="F1498">
        <v>41018.699999999997</v>
      </c>
      <c r="G1498" s="39">
        <f t="shared" si="83"/>
        <v>1.0533113169465544E-3</v>
      </c>
      <c r="H1498">
        <v>1256.8800000000001</v>
      </c>
      <c r="I1498">
        <v>87</v>
      </c>
      <c r="J1498">
        <v>44544</v>
      </c>
      <c r="K1498" s="52">
        <v>0</v>
      </c>
      <c r="L1498" s="59">
        <f>IF(OR(H_24!$F1498="---",H_24!$F1498="infeas",H_24!$F1498="inf"),"---",(H_24!$F1498/M1498)-1)</f>
        <v>9.42024170745559E-3</v>
      </c>
      <c r="M1498" s="20">
        <f>Model_dem!L1238</f>
        <v>40635.9</v>
      </c>
      <c r="N1498">
        <f>Model_dem!G1238</f>
        <v>40975.54</v>
      </c>
      <c r="O1498" t="str">
        <f>IF(AND(G1498&lt;-0.01,Model_dem!F1238="Optimal"),"Cuidado","")</f>
        <v/>
      </c>
      <c r="P1498" t="str">
        <f>IF(OR(H_24!$Q1498&lt;&gt;A1498,R1498&lt;&gt;B1498,S1498&lt;&gt;C1498,T1498&lt;&gt;D1498),"Aqui", " ")</f>
        <v xml:space="preserve"> </v>
      </c>
      <c r="Q1498" t="s">
        <v>21</v>
      </c>
      <c r="R1498">
        <v>3</v>
      </c>
      <c r="S1498">
        <v>10</v>
      </c>
      <c r="T1498">
        <v>0.05</v>
      </c>
      <c r="U1498">
        <v>300</v>
      </c>
      <c r="V1498">
        <v>41018.699999999997</v>
      </c>
      <c r="W1498">
        <v>1256.8800000000001</v>
      </c>
      <c r="X1498">
        <v>57</v>
      </c>
      <c r="Y1498">
        <v>87</v>
      </c>
      <c r="Z1498">
        <v>1800.74</v>
      </c>
      <c r="AA1498">
        <v>44544</v>
      </c>
      <c r="XEO1498" t="s">
        <v>526</v>
      </c>
      <c r="XEP1498">
        <v>1</v>
      </c>
      <c r="XEQ1498">
        <v>50</v>
      </c>
      <c r="XER1498">
        <v>0.1</v>
      </c>
      <c r="XES1498">
        <v>50</v>
      </c>
      <c r="XET1498">
        <v>835</v>
      </c>
      <c r="XEU1498">
        <v>38.069400000000002</v>
      </c>
      <c r="XEV1498">
        <v>3</v>
      </c>
      <c r="XEW1498">
        <v>3419</v>
      </c>
      <c r="XEX1498">
        <v>1800.11</v>
      </c>
      <c r="XEY1498">
        <v>12371</v>
      </c>
    </row>
    <row r="1499" spans="1:27 16369:16379" x14ac:dyDescent="0.3">
      <c r="A1499" s="68" t="s">
        <v>21</v>
      </c>
      <c r="B1499" s="20">
        <v>3</v>
      </c>
      <c r="C1499" s="20">
        <v>10</v>
      </c>
      <c r="D1499" s="20">
        <v>0.1</v>
      </c>
      <c r="E1499" t="s">
        <v>4</v>
      </c>
      <c r="F1499" t="s">
        <v>511</v>
      </c>
      <c r="G1499" s="39" t="str">
        <f t="shared" si="83"/>
        <v>---</v>
      </c>
      <c r="H1499" t="s">
        <v>511</v>
      </c>
      <c r="I1499" t="s">
        <v>511</v>
      </c>
      <c r="L1499" s="59" t="str">
        <f>IF(OR(H_24!$F1499="---",H_24!$F1499="infeas",H_24!$F1499="inf"),"---",(H_24!$F1499/M1499)-1)</f>
        <v>---</v>
      </c>
      <c r="M1499" s="20">
        <f>Model_dem!L1239</f>
        <v>40635.9</v>
      </c>
      <c r="N1499" t="str">
        <f>Model_dem!G1239</f>
        <v>---</v>
      </c>
      <c r="O1499" t="str">
        <f>IF(AND(G1499&lt;-0.01,Model_dem!F1239="Optimal"),"Cuidado","")</f>
        <v/>
      </c>
      <c r="P1499" t="str">
        <f>IF(OR(H_24!$Q1499&lt;&gt;A1499,R1499&lt;&gt;B1499,S1499&lt;&gt;C1499,T1499&lt;&gt;D1499),"Aqui", " ")</f>
        <v xml:space="preserve"> </v>
      </c>
      <c r="Q1499" t="s">
        <v>21</v>
      </c>
      <c r="R1499">
        <v>3</v>
      </c>
      <c r="S1499">
        <v>10</v>
      </c>
      <c r="T1499">
        <v>0.1</v>
      </c>
      <c r="U1499">
        <v>300</v>
      </c>
      <c r="V1499" t="s">
        <v>511</v>
      </c>
      <c r="W1499" t="s">
        <v>511</v>
      </c>
      <c r="X1499" t="s">
        <v>511</v>
      </c>
      <c r="Y1499" t="s">
        <v>511</v>
      </c>
      <c r="Z1499" t="s">
        <v>511</v>
      </c>
      <c r="XEO1499" t="s">
        <v>526</v>
      </c>
      <c r="XEP1499">
        <v>1</v>
      </c>
      <c r="XEQ1499">
        <v>50</v>
      </c>
      <c r="XER1499">
        <v>0.15</v>
      </c>
      <c r="XES1499">
        <v>50</v>
      </c>
      <c r="XET1499" t="s">
        <v>46</v>
      </c>
      <c r="XEU1499">
        <v>60.008400000000002</v>
      </c>
      <c r="XEV1499">
        <v>0</v>
      </c>
      <c r="XEW1499">
        <v>1</v>
      </c>
      <c r="XEX1499">
        <v>1803.05</v>
      </c>
      <c r="XEY1499">
        <v>29</v>
      </c>
    </row>
    <row r="1500" spans="1:27 16369:16379" x14ac:dyDescent="0.3">
      <c r="A1500" s="65" t="s">
        <v>21</v>
      </c>
      <c r="B1500" s="66">
        <v>3</v>
      </c>
      <c r="C1500" s="66">
        <v>10</v>
      </c>
      <c r="D1500" s="66">
        <v>0.15</v>
      </c>
      <c r="E1500" t="s">
        <v>4</v>
      </c>
      <c r="F1500" t="s">
        <v>511</v>
      </c>
      <c r="G1500" s="39" t="str">
        <f t="shared" si="83"/>
        <v>---</v>
      </c>
      <c r="H1500" t="s">
        <v>511</v>
      </c>
      <c r="I1500" t="s">
        <v>511</v>
      </c>
      <c r="L1500" s="59" t="str">
        <f>IF(OR(H_24!$F1500="---",H_24!$F1500="infeas",H_24!$F1500="inf"),"---",(H_24!$F1500/M1500)-1)</f>
        <v>---</v>
      </c>
      <c r="M1500" s="20">
        <f>Model_dem!L1240</f>
        <v>40635.9</v>
      </c>
      <c r="N1500" t="str">
        <f>Model_dem!G1240</f>
        <v>---</v>
      </c>
      <c r="O1500" t="str">
        <f>IF(AND(G1500&lt;-0.01,Model_dem!F1240="Optimal"),"Cuidado","")</f>
        <v/>
      </c>
      <c r="P1500" t="str">
        <f>IF(OR(H_24!$Q1500&lt;&gt;A1500,R1500&lt;&gt;B1500,S1500&lt;&gt;C1500,T1500&lt;&gt;D1500),"Aqui", " ")</f>
        <v xml:space="preserve"> </v>
      </c>
      <c r="Q1500" t="s">
        <v>21</v>
      </c>
      <c r="R1500">
        <v>3</v>
      </c>
      <c r="S1500">
        <v>10</v>
      </c>
      <c r="T1500">
        <v>0.15</v>
      </c>
      <c r="U1500">
        <v>300</v>
      </c>
      <c r="V1500" t="s">
        <v>511</v>
      </c>
      <c r="W1500" t="s">
        <v>511</v>
      </c>
      <c r="X1500" t="s">
        <v>511</v>
      </c>
      <c r="Y1500" t="s">
        <v>511</v>
      </c>
      <c r="Z1500" t="s">
        <v>511</v>
      </c>
      <c r="XEO1500" t="s">
        <v>526</v>
      </c>
      <c r="XEP1500">
        <v>1</v>
      </c>
      <c r="XEQ1500">
        <v>50</v>
      </c>
      <c r="XER1500">
        <v>0.2</v>
      </c>
      <c r="XES1500">
        <v>50</v>
      </c>
      <c r="XET1500" t="s">
        <v>46</v>
      </c>
      <c r="XEU1500">
        <v>60.008499999999998</v>
      </c>
      <c r="XEV1500">
        <v>0</v>
      </c>
      <c r="XEW1500">
        <v>1</v>
      </c>
      <c r="XEX1500">
        <v>1801.44</v>
      </c>
      <c r="XEY1500">
        <v>29</v>
      </c>
    </row>
    <row r="1501" spans="1:27 16369:16379" x14ac:dyDescent="0.3">
      <c r="A1501" s="68" t="s">
        <v>21</v>
      </c>
      <c r="B1501" s="20">
        <v>3</v>
      </c>
      <c r="C1501" s="20">
        <v>10</v>
      </c>
      <c r="D1501" s="20">
        <v>0.2</v>
      </c>
      <c r="E1501" t="s">
        <v>4</v>
      </c>
      <c r="F1501" t="s">
        <v>511</v>
      </c>
      <c r="G1501" s="39" t="str">
        <f t="shared" si="83"/>
        <v>---</v>
      </c>
      <c r="H1501" t="s">
        <v>511</v>
      </c>
      <c r="I1501" t="s">
        <v>511</v>
      </c>
      <c r="L1501" s="59" t="str">
        <f>IF(OR(H_24!$F1501="---",H_24!$F1501="infeas",H_24!$F1501="inf"),"---",(H_24!$F1501/M1501)-1)</f>
        <v>---</v>
      </c>
      <c r="M1501" s="20">
        <f>Model_dem!L1241</f>
        <v>40635.9</v>
      </c>
      <c r="N1501" t="str">
        <f>Model_dem!G1241</f>
        <v>---</v>
      </c>
      <c r="O1501" t="str">
        <f>IF(AND(G1501&lt;-0.01,Model_dem!F1241="Optimal"),"Cuidado","")</f>
        <v/>
      </c>
      <c r="P1501" t="str">
        <f>IF(OR(H_24!$Q1501&lt;&gt;A1501,R1501&lt;&gt;B1501,S1501&lt;&gt;C1501,T1501&lt;&gt;D1501),"Aqui", " ")</f>
        <v xml:space="preserve"> </v>
      </c>
      <c r="Q1501" t="s">
        <v>21</v>
      </c>
      <c r="R1501">
        <v>3</v>
      </c>
      <c r="S1501">
        <v>10</v>
      </c>
      <c r="T1501">
        <v>0.2</v>
      </c>
      <c r="U1501">
        <v>300</v>
      </c>
      <c r="V1501" t="s">
        <v>511</v>
      </c>
      <c r="W1501" t="s">
        <v>511</v>
      </c>
      <c r="X1501" t="s">
        <v>511</v>
      </c>
      <c r="Y1501" t="s">
        <v>511</v>
      </c>
      <c r="Z1501" t="s">
        <v>511</v>
      </c>
      <c r="XEO1501" t="s">
        <v>526</v>
      </c>
      <c r="XEP1501">
        <v>2</v>
      </c>
      <c r="XEQ1501">
        <v>5</v>
      </c>
      <c r="XER1501">
        <v>0.05</v>
      </c>
      <c r="XES1501">
        <v>50</v>
      </c>
      <c r="XET1501">
        <v>822</v>
      </c>
      <c r="XEU1501">
        <v>1.1365499999999999</v>
      </c>
      <c r="XEV1501">
        <v>0</v>
      </c>
      <c r="XEW1501">
        <v>791606</v>
      </c>
      <c r="XEX1501">
        <v>1800.01</v>
      </c>
      <c r="XEY1501">
        <v>56115</v>
      </c>
    </row>
    <row r="1502" spans="1:27 16369:16379" x14ac:dyDescent="0.3">
      <c r="A1502" s="65" t="s">
        <v>21</v>
      </c>
      <c r="B1502" s="66">
        <v>3</v>
      </c>
      <c r="C1502" s="66">
        <v>25</v>
      </c>
      <c r="D1502" s="66">
        <v>0.05</v>
      </c>
      <c r="E1502" t="s">
        <v>0</v>
      </c>
      <c r="F1502">
        <v>41100.5</v>
      </c>
      <c r="G1502" s="39">
        <f t="shared" si="83"/>
        <v>3.049624239241243E-3</v>
      </c>
      <c r="H1502">
        <v>1608.61</v>
      </c>
      <c r="I1502">
        <v>115</v>
      </c>
      <c r="J1502">
        <v>44924</v>
      </c>
      <c r="K1502" s="52">
        <v>0</v>
      </c>
      <c r="L1502" s="59">
        <f>IF(OR(H_24!$F1502="---",H_24!$F1502="infeas",H_24!$F1502="inf"),"---",(H_24!$F1502/M1502)-1)</f>
        <v>1.1433240066049954E-2</v>
      </c>
      <c r="M1502" s="20">
        <f>Model_dem!L1242</f>
        <v>40635.9</v>
      </c>
      <c r="N1502">
        <f>Model_dem!G1242</f>
        <v>40975.54</v>
      </c>
      <c r="O1502" t="str">
        <f>IF(AND(G1502&lt;-0.01,Model_dem!F1242="Optimal"),"Cuidado","")</f>
        <v/>
      </c>
      <c r="P1502" t="str">
        <f>IF(OR(H_24!$Q1502&lt;&gt;A1502,R1502&lt;&gt;B1502,S1502&lt;&gt;C1502,T1502&lt;&gt;D1502),"Aqui", " ")</f>
        <v xml:space="preserve"> </v>
      </c>
      <c r="Q1502" t="s">
        <v>21</v>
      </c>
      <c r="R1502">
        <v>3</v>
      </c>
      <c r="S1502">
        <v>25</v>
      </c>
      <c r="T1502">
        <v>0.05</v>
      </c>
      <c r="U1502">
        <v>300</v>
      </c>
      <c r="V1502">
        <v>41100.5</v>
      </c>
      <c r="W1502">
        <v>1608.61</v>
      </c>
      <c r="X1502">
        <v>98</v>
      </c>
      <c r="Y1502">
        <v>115</v>
      </c>
      <c r="Z1502">
        <v>1801.39</v>
      </c>
      <c r="AA1502">
        <v>44924</v>
      </c>
      <c r="XEO1502" t="s">
        <v>526</v>
      </c>
      <c r="XEP1502">
        <v>2</v>
      </c>
      <c r="XEQ1502">
        <v>5</v>
      </c>
      <c r="XER1502">
        <v>0.1</v>
      </c>
      <c r="XES1502">
        <v>50</v>
      </c>
      <c r="XET1502">
        <v>822</v>
      </c>
      <c r="XEU1502">
        <v>6.0597000000000003</v>
      </c>
      <c r="XEV1502">
        <v>0</v>
      </c>
      <c r="XEW1502">
        <v>827201</v>
      </c>
      <c r="XEX1502">
        <v>1800</v>
      </c>
      <c r="XEY1502">
        <v>55669</v>
      </c>
    </row>
    <row r="1503" spans="1:27 16369:16379" x14ac:dyDescent="0.3">
      <c r="A1503" s="68" t="s">
        <v>21</v>
      </c>
      <c r="B1503" s="20">
        <v>3</v>
      </c>
      <c r="C1503" s="20">
        <v>25</v>
      </c>
      <c r="D1503" s="20">
        <v>0.1</v>
      </c>
      <c r="E1503" t="s">
        <v>4</v>
      </c>
      <c r="F1503" t="s">
        <v>511</v>
      </c>
      <c r="G1503" s="39" t="str">
        <f t="shared" si="83"/>
        <v>---</v>
      </c>
      <c r="H1503" t="s">
        <v>511</v>
      </c>
      <c r="I1503" t="s">
        <v>511</v>
      </c>
      <c r="L1503" s="59" t="str">
        <f>IF(OR(H_24!$F1503="---",H_24!$F1503="infeas",H_24!$F1503="inf"),"---",(H_24!$F1503/M1503)-1)</f>
        <v>---</v>
      </c>
      <c r="M1503" s="20">
        <f>Model_dem!L1243</f>
        <v>40635.9</v>
      </c>
      <c r="N1503" t="str">
        <f>Model_dem!G1243</f>
        <v>---</v>
      </c>
      <c r="O1503" t="str">
        <f>IF(AND(G1503&lt;-0.01,Model_dem!F1243="Optimal"),"Cuidado","")</f>
        <v/>
      </c>
      <c r="P1503" t="str">
        <f>IF(OR(H_24!$Q1503&lt;&gt;A1503,R1503&lt;&gt;B1503,S1503&lt;&gt;C1503,T1503&lt;&gt;D1503),"Aqui", " ")</f>
        <v xml:space="preserve"> </v>
      </c>
      <c r="Q1503" t="s">
        <v>21</v>
      </c>
      <c r="R1503">
        <v>3</v>
      </c>
      <c r="S1503">
        <v>25</v>
      </c>
      <c r="T1503">
        <v>0.1</v>
      </c>
      <c r="U1503">
        <v>300</v>
      </c>
      <c r="V1503" t="s">
        <v>511</v>
      </c>
      <c r="W1503" t="s">
        <v>511</v>
      </c>
      <c r="X1503" t="s">
        <v>511</v>
      </c>
      <c r="Y1503" t="s">
        <v>511</v>
      </c>
      <c r="Z1503" t="s">
        <v>511</v>
      </c>
      <c r="XEO1503" t="s">
        <v>526</v>
      </c>
      <c r="XEP1503">
        <v>2</v>
      </c>
      <c r="XEQ1503">
        <v>5</v>
      </c>
      <c r="XER1503">
        <v>0.15</v>
      </c>
      <c r="XES1503">
        <v>50</v>
      </c>
      <c r="XET1503">
        <v>822</v>
      </c>
      <c r="XEU1503">
        <v>4.0372500000000002</v>
      </c>
      <c r="XEV1503">
        <v>0</v>
      </c>
      <c r="XEW1503">
        <v>280052</v>
      </c>
      <c r="XEX1503">
        <v>1800</v>
      </c>
      <c r="XEY1503">
        <v>49148</v>
      </c>
    </row>
    <row r="1504" spans="1:27 16369:16379" x14ac:dyDescent="0.3">
      <c r="A1504" s="65" t="s">
        <v>21</v>
      </c>
      <c r="B1504" s="66">
        <v>3</v>
      </c>
      <c r="C1504" s="66">
        <v>25</v>
      </c>
      <c r="D1504" s="66">
        <v>0.15</v>
      </c>
      <c r="E1504" t="s">
        <v>4</v>
      </c>
      <c r="F1504" t="s">
        <v>511</v>
      </c>
      <c r="G1504" s="39" t="str">
        <f t="shared" si="83"/>
        <v>---</v>
      </c>
      <c r="H1504" t="s">
        <v>511</v>
      </c>
      <c r="I1504" t="s">
        <v>511</v>
      </c>
      <c r="L1504" s="59" t="str">
        <f>IF(OR(H_24!$F1504="---",H_24!$F1504="infeas",H_24!$F1504="inf"),"---",(H_24!$F1504/M1504)-1)</f>
        <v>---</v>
      </c>
      <c r="M1504" s="20">
        <f>Model_dem!L1244</f>
        <v>40635.9</v>
      </c>
      <c r="N1504" t="str">
        <f>Model_dem!G1244</f>
        <v>---</v>
      </c>
      <c r="O1504" t="str">
        <f>IF(AND(G1504&lt;-0.01,Model_dem!F1244="Optimal"),"Cuidado","")</f>
        <v/>
      </c>
      <c r="P1504" t="str">
        <f>IF(OR(H_24!$Q1504&lt;&gt;A1504,R1504&lt;&gt;B1504,S1504&lt;&gt;C1504,T1504&lt;&gt;D1504),"Aqui", " ")</f>
        <v xml:space="preserve"> </v>
      </c>
      <c r="Q1504" t="s">
        <v>21</v>
      </c>
      <c r="R1504">
        <v>3</v>
      </c>
      <c r="S1504">
        <v>25</v>
      </c>
      <c r="T1504">
        <v>0.15</v>
      </c>
      <c r="U1504">
        <v>300</v>
      </c>
      <c r="V1504" t="s">
        <v>511</v>
      </c>
      <c r="W1504" t="s">
        <v>511</v>
      </c>
      <c r="X1504" t="s">
        <v>511</v>
      </c>
      <c r="Y1504" t="s">
        <v>511</v>
      </c>
      <c r="Z1504" t="s">
        <v>511</v>
      </c>
      <c r="XEO1504" t="s">
        <v>526</v>
      </c>
      <c r="XEP1504">
        <v>2</v>
      </c>
      <c r="XEQ1504">
        <v>5</v>
      </c>
      <c r="XER1504">
        <v>0.2</v>
      </c>
      <c r="XES1504">
        <v>50</v>
      </c>
      <c r="XET1504">
        <v>822</v>
      </c>
      <c r="XEU1504">
        <v>8.2216400000000007</v>
      </c>
      <c r="XEV1504">
        <v>2</v>
      </c>
      <c r="XEW1504">
        <v>363908</v>
      </c>
      <c r="XEX1504">
        <v>1800.04</v>
      </c>
      <c r="XEY1504">
        <v>47386</v>
      </c>
    </row>
    <row r="1505" spans="1:27 16369:16379" x14ac:dyDescent="0.3">
      <c r="A1505" s="68" t="s">
        <v>21</v>
      </c>
      <c r="B1505" s="20">
        <v>3</v>
      </c>
      <c r="C1505" s="20">
        <v>25</v>
      </c>
      <c r="D1505" s="20">
        <v>0.2</v>
      </c>
      <c r="E1505" t="s">
        <v>4</v>
      </c>
      <c r="F1505" t="s">
        <v>511</v>
      </c>
      <c r="G1505" s="39" t="str">
        <f t="shared" si="83"/>
        <v>---</v>
      </c>
      <c r="H1505" t="s">
        <v>511</v>
      </c>
      <c r="I1505" t="s">
        <v>511</v>
      </c>
      <c r="L1505" s="59" t="str">
        <f>IF(OR(H_24!$F1505="---",H_24!$F1505="infeas",H_24!$F1505="inf"),"---",(H_24!$F1505/M1505)-1)</f>
        <v>---</v>
      </c>
      <c r="M1505" s="20">
        <f>Model_dem!L1245</f>
        <v>40635.9</v>
      </c>
      <c r="N1505" t="str">
        <f>Model_dem!G1245</f>
        <v>---</v>
      </c>
      <c r="O1505" t="str">
        <f>IF(AND(G1505&lt;-0.01,Model_dem!F1245="Optimal"),"Cuidado","")</f>
        <v/>
      </c>
      <c r="P1505" t="str">
        <f>IF(OR(H_24!$Q1505&lt;&gt;A1505,R1505&lt;&gt;B1505,S1505&lt;&gt;C1505,T1505&lt;&gt;D1505),"Aqui", " ")</f>
        <v xml:space="preserve"> </v>
      </c>
      <c r="Q1505" t="s">
        <v>21</v>
      </c>
      <c r="R1505">
        <v>3</v>
      </c>
      <c r="S1505">
        <v>25</v>
      </c>
      <c r="T1505">
        <v>0.2</v>
      </c>
      <c r="U1505">
        <v>300</v>
      </c>
      <c r="V1505" t="s">
        <v>511</v>
      </c>
      <c r="W1505" t="s">
        <v>511</v>
      </c>
      <c r="X1505" t="s">
        <v>511</v>
      </c>
      <c r="Y1505" t="s">
        <v>511</v>
      </c>
      <c r="Z1505" t="s">
        <v>511</v>
      </c>
      <c r="XEO1505" t="s">
        <v>526</v>
      </c>
      <c r="XEP1505">
        <v>2</v>
      </c>
      <c r="XEQ1505">
        <v>10</v>
      </c>
      <c r="XER1505">
        <v>0.05</v>
      </c>
      <c r="XES1505">
        <v>50</v>
      </c>
      <c r="XET1505">
        <v>822</v>
      </c>
      <c r="XEU1505">
        <v>4.9195900000000004</v>
      </c>
      <c r="XEV1505">
        <v>0</v>
      </c>
      <c r="XEW1505">
        <v>233311</v>
      </c>
      <c r="XEX1505">
        <v>1800.02</v>
      </c>
      <c r="XEY1505">
        <v>46484</v>
      </c>
    </row>
    <row r="1506" spans="1:27 16369:16379" x14ac:dyDescent="0.3">
      <c r="A1506" s="65" t="s">
        <v>21</v>
      </c>
      <c r="B1506" s="66">
        <v>3</v>
      </c>
      <c r="C1506" s="66">
        <v>50</v>
      </c>
      <c r="D1506" s="66">
        <v>0.05</v>
      </c>
      <c r="E1506" t="s">
        <v>0</v>
      </c>
      <c r="F1506">
        <v>41060.6</v>
      </c>
      <c r="G1506" s="39">
        <f t="shared" si="83"/>
        <v>2.0758725815449332E-3</v>
      </c>
      <c r="H1506">
        <v>1666.12</v>
      </c>
      <c r="I1506">
        <v>85</v>
      </c>
      <c r="J1506">
        <v>40826</v>
      </c>
      <c r="K1506" s="52">
        <v>0</v>
      </c>
      <c r="L1506" s="59">
        <f>IF(OR(H_24!$F1506="---",H_24!$F1506="infeas",H_24!$F1506="inf"),"---",(H_24!$F1506/M1506)-1)</f>
        <v>1.0451349668642695E-2</v>
      </c>
      <c r="M1506" s="20">
        <f>Model_dem!L1246</f>
        <v>40635.9</v>
      </c>
      <c r="N1506">
        <f>Model_dem!G1246</f>
        <v>40975.54</v>
      </c>
      <c r="O1506" t="str">
        <f>IF(AND(G1506&lt;-0.01,Model_dem!F1246="Optimal"),"Cuidado","")</f>
        <v/>
      </c>
      <c r="P1506" t="str">
        <f>IF(OR(H_24!$Q1506&lt;&gt;A1506,R1506&lt;&gt;B1506,S1506&lt;&gt;C1506,T1506&lt;&gt;D1506),"Aqui", " ")</f>
        <v xml:space="preserve"> </v>
      </c>
      <c r="Q1506" t="s">
        <v>21</v>
      </c>
      <c r="R1506">
        <v>3</v>
      </c>
      <c r="S1506">
        <v>50</v>
      </c>
      <c r="T1506">
        <v>0.05</v>
      </c>
      <c r="U1506">
        <v>300</v>
      </c>
      <c r="V1506">
        <v>41060.6</v>
      </c>
      <c r="W1506">
        <v>1666.12</v>
      </c>
      <c r="X1506">
        <v>71</v>
      </c>
      <c r="Y1506">
        <v>85</v>
      </c>
      <c r="Z1506">
        <v>1800.85</v>
      </c>
      <c r="AA1506">
        <v>40826</v>
      </c>
      <c r="XEO1506" t="s">
        <v>526</v>
      </c>
      <c r="XEP1506">
        <v>2</v>
      </c>
      <c r="XEQ1506">
        <v>10</v>
      </c>
      <c r="XER1506">
        <v>0.1</v>
      </c>
      <c r="XES1506">
        <v>50</v>
      </c>
      <c r="XET1506">
        <v>822</v>
      </c>
      <c r="XEU1506">
        <v>6.7028999999999996</v>
      </c>
      <c r="XEV1506">
        <v>0</v>
      </c>
      <c r="XEW1506">
        <v>121891</v>
      </c>
      <c r="XEX1506">
        <v>1800.05</v>
      </c>
      <c r="XEY1506">
        <v>39177</v>
      </c>
    </row>
    <row r="1507" spans="1:27 16369:16379" x14ac:dyDescent="0.3">
      <c r="A1507" s="68" t="s">
        <v>21</v>
      </c>
      <c r="B1507" s="20">
        <v>3</v>
      </c>
      <c r="C1507" s="20">
        <v>50</v>
      </c>
      <c r="D1507" s="20">
        <v>0.1</v>
      </c>
      <c r="E1507" t="s">
        <v>4</v>
      </c>
      <c r="F1507" t="s">
        <v>511</v>
      </c>
      <c r="G1507" s="39" t="str">
        <f t="shared" si="83"/>
        <v>---</v>
      </c>
      <c r="H1507" t="s">
        <v>511</v>
      </c>
      <c r="I1507" t="s">
        <v>511</v>
      </c>
      <c r="L1507" s="59" t="str">
        <f>IF(OR(H_24!$F1507="---",H_24!$F1507="infeas",H_24!$F1507="inf"),"---",(H_24!$F1507/M1507)-1)</f>
        <v>---</v>
      </c>
      <c r="M1507" s="20">
        <f>Model_dem!L1247</f>
        <v>40635.9</v>
      </c>
      <c r="N1507" t="str">
        <f>Model_dem!G1247</f>
        <v>---</v>
      </c>
      <c r="O1507" t="str">
        <f>IF(AND(G1507&lt;-0.01,Model_dem!F1247="Optimal"),"Cuidado","")</f>
        <v/>
      </c>
      <c r="P1507" t="str">
        <f>IF(OR(H_24!$Q1507&lt;&gt;A1507,R1507&lt;&gt;B1507,S1507&lt;&gt;C1507,T1507&lt;&gt;D1507),"Aqui", " ")</f>
        <v xml:space="preserve"> </v>
      </c>
      <c r="Q1507" t="s">
        <v>21</v>
      </c>
      <c r="R1507">
        <v>3</v>
      </c>
      <c r="S1507">
        <v>50</v>
      </c>
      <c r="T1507">
        <v>0.1</v>
      </c>
      <c r="U1507">
        <v>300</v>
      </c>
      <c r="V1507" t="s">
        <v>511</v>
      </c>
      <c r="W1507" t="s">
        <v>511</v>
      </c>
      <c r="X1507" t="s">
        <v>511</v>
      </c>
      <c r="Y1507" t="s">
        <v>511</v>
      </c>
      <c r="Z1507" t="s">
        <v>511</v>
      </c>
      <c r="XEO1507" t="s">
        <v>526</v>
      </c>
      <c r="XEP1507">
        <v>2</v>
      </c>
      <c r="XEQ1507">
        <v>10</v>
      </c>
      <c r="XER1507">
        <v>0.15</v>
      </c>
      <c r="XES1507">
        <v>50</v>
      </c>
      <c r="XET1507">
        <v>827</v>
      </c>
      <c r="XEU1507">
        <v>7.4226000000000001</v>
      </c>
      <c r="XEV1507">
        <v>0</v>
      </c>
      <c r="XEW1507">
        <v>51956</v>
      </c>
      <c r="XEX1507">
        <v>1800.09</v>
      </c>
      <c r="XEY1507">
        <v>35743</v>
      </c>
    </row>
    <row r="1508" spans="1:27 16369:16379" x14ac:dyDescent="0.3">
      <c r="A1508" s="65" t="s">
        <v>21</v>
      </c>
      <c r="B1508" s="66">
        <v>3</v>
      </c>
      <c r="C1508" s="66">
        <v>50</v>
      </c>
      <c r="D1508" s="66">
        <v>0.15</v>
      </c>
      <c r="E1508" t="s">
        <v>4</v>
      </c>
      <c r="F1508" t="s">
        <v>511</v>
      </c>
      <c r="G1508" s="39" t="str">
        <f t="shared" si="83"/>
        <v>---</v>
      </c>
      <c r="H1508" t="s">
        <v>511</v>
      </c>
      <c r="I1508" t="s">
        <v>511</v>
      </c>
      <c r="L1508" s="59" t="str">
        <f>IF(OR(H_24!$F1508="---",H_24!$F1508="infeas",H_24!$F1508="inf"),"---",(H_24!$F1508/M1508)-1)</f>
        <v>---</v>
      </c>
      <c r="M1508" s="20">
        <f>Model_dem!L1248</f>
        <v>40635.9</v>
      </c>
      <c r="N1508" t="str">
        <f>Model_dem!G1248</f>
        <v>---</v>
      </c>
      <c r="O1508" t="str">
        <f>IF(AND(G1508&lt;-0.01,Model_dem!F1248="Optimal"),"Cuidado","")</f>
        <v/>
      </c>
      <c r="P1508" t="str">
        <f>IF(OR(H_24!$Q1508&lt;&gt;A1508,R1508&lt;&gt;B1508,S1508&lt;&gt;C1508,T1508&lt;&gt;D1508),"Aqui", " ")</f>
        <v xml:space="preserve"> </v>
      </c>
      <c r="Q1508" t="s">
        <v>21</v>
      </c>
      <c r="R1508">
        <v>3</v>
      </c>
      <c r="S1508">
        <v>50</v>
      </c>
      <c r="T1508">
        <v>0.15</v>
      </c>
      <c r="U1508">
        <v>300</v>
      </c>
      <c r="V1508" t="s">
        <v>511</v>
      </c>
      <c r="W1508" t="s">
        <v>511</v>
      </c>
      <c r="X1508" t="s">
        <v>511</v>
      </c>
      <c r="Y1508" t="s">
        <v>511</v>
      </c>
      <c r="Z1508" t="s">
        <v>511</v>
      </c>
      <c r="XEO1508" t="s">
        <v>526</v>
      </c>
      <c r="XEP1508">
        <v>2</v>
      </c>
      <c r="XEQ1508">
        <v>10</v>
      </c>
      <c r="XER1508">
        <v>0.2</v>
      </c>
      <c r="XES1508">
        <v>50</v>
      </c>
      <c r="XET1508">
        <v>835</v>
      </c>
      <c r="XEU1508">
        <v>23.964700000000001</v>
      </c>
      <c r="XEV1508">
        <v>2</v>
      </c>
      <c r="XEW1508">
        <v>15422</v>
      </c>
      <c r="XEX1508">
        <v>1800.09</v>
      </c>
      <c r="XEY1508">
        <v>25117</v>
      </c>
    </row>
    <row r="1509" spans="1:27 16369:16379" x14ac:dyDescent="0.3">
      <c r="A1509" s="68" t="s">
        <v>21</v>
      </c>
      <c r="B1509" s="20">
        <v>3</v>
      </c>
      <c r="C1509" s="20">
        <v>50</v>
      </c>
      <c r="D1509" s="20">
        <v>0.2</v>
      </c>
      <c r="E1509" t="s">
        <v>4</v>
      </c>
      <c r="F1509" t="s">
        <v>511</v>
      </c>
      <c r="G1509" s="39" t="str">
        <f t="shared" si="83"/>
        <v>---</v>
      </c>
      <c r="H1509" t="s">
        <v>511</v>
      </c>
      <c r="I1509" t="s">
        <v>511</v>
      </c>
      <c r="L1509" s="59" t="str">
        <f>IF(OR(H_24!$F1509="---",H_24!$F1509="infeas",H_24!$F1509="inf"),"---",(H_24!$F1509/M1509)-1)</f>
        <v>---</v>
      </c>
      <c r="M1509" s="20">
        <f>Model_dem!L1249</f>
        <v>40635.9</v>
      </c>
      <c r="N1509" t="str">
        <f>Model_dem!G1249</f>
        <v>---</v>
      </c>
      <c r="O1509" t="str">
        <f>IF(AND(G1509&lt;-0.01,Model_dem!F1249="Optimal"),"Cuidado","")</f>
        <v/>
      </c>
      <c r="P1509" t="str">
        <f>IF(OR(H_24!$Q1509&lt;&gt;A1509,R1509&lt;&gt;B1509,S1509&lt;&gt;C1509,T1509&lt;&gt;D1509),"Aqui", " ")</f>
        <v xml:space="preserve"> </v>
      </c>
      <c r="Q1509" t="s">
        <v>21</v>
      </c>
      <c r="R1509">
        <v>3</v>
      </c>
      <c r="S1509">
        <v>50</v>
      </c>
      <c r="T1509">
        <v>0.2</v>
      </c>
      <c r="U1509">
        <v>300</v>
      </c>
      <c r="V1509" t="s">
        <v>511</v>
      </c>
      <c r="W1509" t="s">
        <v>511</v>
      </c>
      <c r="X1509" t="s">
        <v>511</v>
      </c>
      <c r="Y1509" t="s">
        <v>511</v>
      </c>
      <c r="Z1509" t="s">
        <v>511</v>
      </c>
      <c r="XEO1509" t="s">
        <v>526</v>
      </c>
      <c r="XEP1509">
        <v>2</v>
      </c>
      <c r="XEQ1509">
        <v>25</v>
      </c>
      <c r="XER1509">
        <v>0.05</v>
      </c>
      <c r="XES1509">
        <v>50</v>
      </c>
      <c r="XET1509">
        <v>822</v>
      </c>
      <c r="XEU1509">
        <v>12.922700000000001</v>
      </c>
      <c r="XEV1509">
        <v>2</v>
      </c>
      <c r="XEW1509">
        <v>23132</v>
      </c>
      <c r="XEX1509">
        <v>1800.06</v>
      </c>
      <c r="XEY1509">
        <v>22246</v>
      </c>
    </row>
    <row r="1510" spans="1:27 16369:16379" x14ac:dyDescent="0.3">
      <c r="A1510" s="65" t="s">
        <v>23</v>
      </c>
      <c r="B1510" s="66">
        <v>0</v>
      </c>
      <c r="C1510" s="66">
        <v>0</v>
      </c>
      <c r="D1510" s="66">
        <v>0.05</v>
      </c>
      <c r="E1510" t="s">
        <v>0</v>
      </c>
      <c r="F1510">
        <v>62015.8</v>
      </c>
      <c r="G1510" s="39">
        <f t="shared" si="83"/>
        <v>1.458042089600891E-3</v>
      </c>
      <c r="H1510">
        <v>809.596</v>
      </c>
      <c r="I1510">
        <v>188</v>
      </c>
      <c r="J1510">
        <v>65586</v>
      </c>
      <c r="K1510" s="52">
        <v>1</v>
      </c>
      <c r="L1510" s="59">
        <f>IF(OR(H_24!$F1510="---",H_24!$F1510="infeas",H_24!$F1510="inf"),"---",(H_24!$F1510/M1510)-1)</f>
        <v>1.458042089600875E-3</v>
      </c>
      <c r="M1510" s="20">
        <f>Model_dem!L1250</f>
        <v>61925.51</v>
      </c>
      <c r="N1510">
        <f>Model_dem!G1250</f>
        <v>61925.51</v>
      </c>
      <c r="O1510" t="str">
        <f>IF(AND(G1510&lt;-0.01,Model_dem!F1250="Optimal"),"Cuidado","")</f>
        <v/>
      </c>
      <c r="P1510" t="str">
        <f>IF(OR(H_24!$Q1510&lt;&gt;A1510,R1510&lt;&gt;B1510,S1510&lt;&gt;C1510,T1510&lt;&gt;D1510),"Aqui", " ")</f>
        <v xml:space="preserve"> </v>
      </c>
      <c r="Q1510" t="s">
        <v>23</v>
      </c>
      <c r="R1510">
        <v>0</v>
      </c>
      <c r="S1510">
        <v>0</v>
      </c>
      <c r="T1510">
        <v>0.05</v>
      </c>
      <c r="U1510">
        <v>402</v>
      </c>
      <c r="V1510">
        <v>62015.8</v>
      </c>
      <c r="W1510">
        <v>809.596</v>
      </c>
      <c r="X1510">
        <v>40</v>
      </c>
      <c r="Y1510">
        <v>188</v>
      </c>
      <c r="Z1510">
        <v>1800.29</v>
      </c>
      <c r="AA1510">
        <v>65586</v>
      </c>
      <c r="XEO1510" t="s">
        <v>526</v>
      </c>
      <c r="XEP1510">
        <v>2</v>
      </c>
      <c r="XEQ1510">
        <v>25</v>
      </c>
      <c r="XER1510">
        <v>0.1</v>
      </c>
      <c r="XES1510">
        <v>50</v>
      </c>
      <c r="XET1510">
        <v>835</v>
      </c>
      <c r="XEU1510">
        <v>87.265199999999993</v>
      </c>
      <c r="XEV1510">
        <v>4</v>
      </c>
      <c r="XEW1510">
        <v>1778</v>
      </c>
      <c r="XEX1510">
        <v>1800.04</v>
      </c>
      <c r="XEY1510">
        <v>10022</v>
      </c>
    </row>
    <row r="1511" spans="1:27 16369:16379" x14ac:dyDescent="0.3">
      <c r="A1511" s="68" t="s">
        <v>23</v>
      </c>
      <c r="B1511" s="20">
        <v>0</v>
      </c>
      <c r="C1511" s="20">
        <v>0</v>
      </c>
      <c r="D1511" s="20">
        <v>0.1</v>
      </c>
      <c r="E1511" t="s">
        <v>0</v>
      </c>
      <c r="F1511">
        <v>62035.199999999997</v>
      </c>
      <c r="G1511" s="39">
        <f t="shared" si="83"/>
        <v>1.7713217057073094E-3</v>
      </c>
      <c r="H1511">
        <v>249.63300000000001</v>
      </c>
      <c r="I1511">
        <v>234</v>
      </c>
      <c r="J1511">
        <v>85939</v>
      </c>
      <c r="K1511" s="52">
        <v>1</v>
      </c>
      <c r="L1511" s="59">
        <f>IF(OR(H_24!$F1511="---",H_24!$F1511="infeas",H_24!$F1511="inf"),"---",(H_24!$F1511/M1511)-1)</f>
        <v>1.7713217057073738E-3</v>
      </c>
      <c r="M1511" s="20">
        <f>Model_dem!L1251</f>
        <v>61925.51</v>
      </c>
      <c r="N1511">
        <f>Model_dem!G1251</f>
        <v>61925.51</v>
      </c>
      <c r="O1511" t="str">
        <f>IF(AND(G1511&lt;-0.01,Model_dem!F1251="Optimal"),"Cuidado","")</f>
        <v/>
      </c>
      <c r="P1511" t="str">
        <f>IF(OR(H_24!$Q1511&lt;&gt;A1511,R1511&lt;&gt;B1511,S1511&lt;&gt;C1511,T1511&lt;&gt;D1511),"Aqui", " ")</f>
        <v xml:space="preserve"> </v>
      </c>
      <c r="Q1511" t="s">
        <v>23</v>
      </c>
      <c r="R1511">
        <v>0</v>
      </c>
      <c r="S1511">
        <v>0</v>
      </c>
      <c r="T1511">
        <v>0.1</v>
      </c>
      <c r="U1511">
        <v>402</v>
      </c>
      <c r="V1511">
        <v>62035.199999999997</v>
      </c>
      <c r="W1511">
        <v>249.63300000000001</v>
      </c>
      <c r="X1511">
        <v>29</v>
      </c>
      <c r="Y1511">
        <v>234</v>
      </c>
      <c r="Z1511">
        <v>1800.39</v>
      </c>
      <c r="AA1511">
        <v>85939</v>
      </c>
      <c r="XEO1511" t="s">
        <v>526</v>
      </c>
      <c r="XEP1511">
        <v>2</v>
      </c>
      <c r="XEQ1511">
        <v>25</v>
      </c>
      <c r="XER1511">
        <v>0.15</v>
      </c>
      <c r="XES1511">
        <v>50</v>
      </c>
      <c r="XET1511">
        <v>843</v>
      </c>
      <c r="XEU1511">
        <v>32.544199999999996</v>
      </c>
      <c r="XEV1511">
        <v>0</v>
      </c>
      <c r="XEW1511">
        <v>135</v>
      </c>
      <c r="XEX1511">
        <v>1800.93</v>
      </c>
      <c r="XEY1511">
        <v>2736</v>
      </c>
    </row>
    <row r="1512" spans="1:27 16369:16379" x14ac:dyDescent="0.3">
      <c r="A1512" s="65" t="s">
        <v>23</v>
      </c>
      <c r="B1512" s="66">
        <v>0</v>
      </c>
      <c r="C1512" s="66">
        <v>0</v>
      </c>
      <c r="D1512" s="66">
        <v>0.15</v>
      </c>
      <c r="E1512" t="s">
        <v>1</v>
      </c>
      <c r="F1512">
        <v>61931.6</v>
      </c>
      <c r="G1512" s="39">
        <f t="shared" si="83"/>
        <v>9.8343961963276644E-5</v>
      </c>
      <c r="H1512">
        <v>831.02599999999995</v>
      </c>
      <c r="I1512">
        <v>125</v>
      </c>
      <c r="J1512">
        <v>56816</v>
      </c>
      <c r="K1512" s="52">
        <v>1</v>
      </c>
      <c r="L1512" s="59">
        <f>IF(OR(H_24!$F1512="---",H_24!$F1512="infeas",H_24!$F1512="inf"),"---",(H_24!$F1512/M1512)-1)</f>
        <v>9.8343961963287541E-5</v>
      </c>
      <c r="M1512" s="20">
        <f>Model_dem!L1252</f>
        <v>61925.51</v>
      </c>
      <c r="N1512">
        <f>Model_dem!G1252</f>
        <v>61925.51</v>
      </c>
      <c r="O1512" t="str">
        <f>IF(AND(G1512&lt;-0.01,Model_dem!F1252="Optimal"),"Cuidado","")</f>
        <v/>
      </c>
      <c r="P1512" t="str">
        <f>IF(OR(H_24!$Q1512&lt;&gt;A1512,R1512&lt;&gt;B1512,S1512&lt;&gt;C1512,T1512&lt;&gt;D1512),"Aqui", " ")</f>
        <v xml:space="preserve"> </v>
      </c>
      <c r="Q1512" t="s">
        <v>23</v>
      </c>
      <c r="R1512">
        <v>0</v>
      </c>
      <c r="S1512">
        <v>0</v>
      </c>
      <c r="T1512">
        <v>0.15</v>
      </c>
      <c r="U1512">
        <v>402</v>
      </c>
      <c r="V1512">
        <v>61931.6</v>
      </c>
      <c r="W1512">
        <v>831.02599999999995</v>
      </c>
      <c r="X1512">
        <v>44</v>
      </c>
      <c r="Y1512">
        <v>125</v>
      </c>
      <c r="Z1512">
        <v>1800.68</v>
      </c>
      <c r="AA1512">
        <v>56816</v>
      </c>
      <c r="XEO1512" t="s">
        <v>526</v>
      </c>
      <c r="XEP1512">
        <v>2</v>
      </c>
      <c r="XEQ1512">
        <v>25</v>
      </c>
      <c r="XER1512">
        <v>0.2</v>
      </c>
      <c r="XES1512">
        <v>50</v>
      </c>
      <c r="XET1512">
        <v>892</v>
      </c>
      <c r="XEU1512">
        <v>1803.62</v>
      </c>
      <c r="XEV1512">
        <v>0</v>
      </c>
      <c r="XEW1512">
        <v>1</v>
      </c>
      <c r="XEX1512">
        <v>1803.62</v>
      </c>
      <c r="XEY1512">
        <v>85</v>
      </c>
    </row>
    <row r="1513" spans="1:27 16369:16379" x14ac:dyDescent="0.3">
      <c r="A1513" s="68" t="s">
        <v>23</v>
      </c>
      <c r="B1513" s="20">
        <v>0</v>
      </c>
      <c r="C1513" s="20">
        <v>0</v>
      </c>
      <c r="D1513" s="20">
        <v>0.2</v>
      </c>
      <c r="E1513" t="s">
        <v>0</v>
      </c>
      <c r="F1513">
        <v>62170.9</v>
      </c>
      <c r="G1513" s="39">
        <f t="shared" si="83"/>
        <v>3.9626641750709754E-3</v>
      </c>
      <c r="H1513">
        <v>1691.99</v>
      </c>
      <c r="I1513">
        <v>152</v>
      </c>
      <c r="J1513">
        <v>47458</v>
      </c>
      <c r="K1513" s="52">
        <v>1</v>
      </c>
      <c r="L1513" s="59">
        <f>IF(OR(H_24!$F1513="---",H_24!$F1513="infeas",H_24!$F1513="inf"),"---",(H_24!$F1513/M1513)-1)</f>
        <v>3.9626641750709624E-3</v>
      </c>
      <c r="M1513" s="20">
        <f>Model_dem!L1253</f>
        <v>61925.51</v>
      </c>
      <c r="N1513">
        <f>Model_dem!G1253</f>
        <v>61925.51</v>
      </c>
      <c r="O1513" t="str">
        <f>IF(AND(G1513&lt;-0.01,Model_dem!F1253="Optimal"),"Cuidado","")</f>
        <v/>
      </c>
      <c r="P1513" t="str">
        <f>IF(OR(H_24!$Q1513&lt;&gt;A1513,R1513&lt;&gt;B1513,S1513&lt;&gt;C1513,T1513&lt;&gt;D1513),"Aqui", " ")</f>
        <v xml:space="preserve"> </v>
      </c>
      <c r="Q1513" t="s">
        <v>23</v>
      </c>
      <c r="R1513">
        <v>0</v>
      </c>
      <c r="S1513">
        <v>0</v>
      </c>
      <c r="T1513">
        <v>0.2</v>
      </c>
      <c r="U1513">
        <v>402</v>
      </c>
      <c r="V1513">
        <v>62170.9</v>
      </c>
      <c r="W1513">
        <v>1691.99</v>
      </c>
      <c r="X1513">
        <v>129</v>
      </c>
      <c r="Y1513">
        <v>152</v>
      </c>
      <c r="Z1513">
        <v>1800.31</v>
      </c>
      <c r="AA1513">
        <v>47458</v>
      </c>
      <c r="XEO1513" t="s">
        <v>526</v>
      </c>
      <c r="XEP1513">
        <v>2</v>
      </c>
      <c r="XEQ1513">
        <v>50</v>
      </c>
      <c r="XER1513">
        <v>0.05</v>
      </c>
      <c r="XES1513">
        <v>50</v>
      </c>
      <c r="XET1513">
        <v>833</v>
      </c>
      <c r="XEU1513">
        <v>25.262699999999999</v>
      </c>
      <c r="XEV1513">
        <v>0</v>
      </c>
      <c r="XEW1513">
        <v>4871</v>
      </c>
      <c r="XEX1513">
        <v>1800.16</v>
      </c>
      <c r="XEY1513">
        <v>14400</v>
      </c>
    </row>
    <row r="1514" spans="1:27 16369:16379" x14ac:dyDescent="0.3">
      <c r="A1514" s="65" t="s">
        <v>23</v>
      </c>
      <c r="B1514" s="66">
        <v>1</v>
      </c>
      <c r="C1514" s="66">
        <v>5</v>
      </c>
      <c r="D1514" s="66">
        <v>0.05</v>
      </c>
      <c r="E1514" t="s">
        <v>1</v>
      </c>
      <c r="F1514">
        <v>62832.5</v>
      </c>
      <c r="G1514" s="39">
        <f t="shared" si="83"/>
        <v>-6.5363920823326323E-3</v>
      </c>
      <c r="H1514">
        <v>784.76499999999999</v>
      </c>
      <c r="I1514">
        <v>18</v>
      </c>
      <c r="J1514">
        <v>14769</v>
      </c>
      <c r="K1514" s="52">
        <v>0.97199999999999998</v>
      </c>
      <c r="L1514" s="59">
        <f>IF(OR(H_24!$F1514="---",H_24!$F1514="infeas",H_24!$F1514="inf"),"---",(H_24!$F1514/M1514)-1)</f>
        <v>1.4646467990332201E-2</v>
      </c>
      <c r="M1514" s="20">
        <f>Model_dem!L1254</f>
        <v>61925.51</v>
      </c>
      <c r="N1514">
        <f>Model_dem!G1254</f>
        <v>63245.9</v>
      </c>
      <c r="O1514" t="str">
        <f>IF(AND(G1514&lt;-0.01,Model_dem!F1254="Optimal"),"Cuidado","")</f>
        <v/>
      </c>
      <c r="P1514" t="str">
        <f>IF(OR(H_24!$Q1514&lt;&gt;A1514,R1514&lt;&gt;B1514,S1514&lt;&gt;C1514,T1514&lt;&gt;D1514),"Aqui", " ")</f>
        <v xml:space="preserve"> </v>
      </c>
      <c r="Q1514" t="s">
        <v>23</v>
      </c>
      <c r="R1514">
        <v>1</v>
      </c>
      <c r="S1514">
        <v>5</v>
      </c>
      <c r="T1514">
        <v>0.05</v>
      </c>
      <c r="U1514">
        <v>402</v>
      </c>
      <c r="V1514">
        <v>62832.5</v>
      </c>
      <c r="W1514">
        <v>784.76499999999999</v>
      </c>
      <c r="X1514">
        <v>0</v>
      </c>
      <c r="Y1514">
        <v>18</v>
      </c>
      <c r="Z1514">
        <v>1800.29</v>
      </c>
      <c r="AA1514">
        <v>14769</v>
      </c>
      <c r="XEO1514" t="s">
        <v>526</v>
      </c>
      <c r="XEP1514">
        <v>2</v>
      </c>
      <c r="XEQ1514">
        <v>50</v>
      </c>
      <c r="XER1514">
        <v>0.1</v>
      </c>
      <c r="XES1514">
        <v>50</v>
      </c>
      <c r="XET1514">
        <v>850</v>
      </c>
      <c r="XEU1514">
        <v>1030.0999999999999</v>
      </c>
      <c r="XEV1514">
        <v>0</v>
      </c>
      <c r="XEW1514">
        <v>9</v>
      </c>
      <c r="XEX1514">
        <v>1825.84</v>
      </c>
      <c r="XEY1514">
        <v>380</v>
      </c>
    </row>
    <row r="1515" spans="1:27 16369:16379" x14ac:dyDescent="0.3">
      <c r="A1515" s="68" t="s">
        <v>23</v>
      </c>
      <c r="B1515" s="20">
        <v>1</v>
      </c>
      <c r="C1515" s="20">
        <v>5</v>
      </c>
      <c r="D1515" s="20">
        <v>0.1</v>
      </c>
      <c r="E1515" t="s">
        <v>1</v>
      </c>
      <c r="F1515">
        <v>63624.2</v>
      </c>
      <c r="G1515" s="39">
        <f t="shared" si="83"/>
        <v>-1.5740917784984744E-2</v>
      </c>
      <c r="H1515">
        <v>1654.08</v>
      </c>
      <c r="I1515">
        <v>5</v>
      </c>
      <c r="J1515">
        <v>11617</v>
      </c>
      <c r="K1515" s="52">
        <v>0.96799999999999997</v>
      </c>
      <c r="L1515" s="59">
        <f>IF(OR(H_24!$F1515="---",H_24!$F1515="infeas",H_24!$F1515="inf"),"---",(H_24!$F1515/M1515)-1)</f>
        <v>2.7431183045565577E-2</v>
      </c>
      <c r="M1515" s="20">
        <f>Model_dem!L1255</f>
        <v>61925.51</v>
      </c>
      <c r="N1515">
        <f>Model_dem!G1255</f>
        <v>64641.72</v>
      </c>
      <c r="O1515" t="str">
        <f>IF(AND(G1515&lt;-0.01,Model_dem!F1255="Optimal"),"Cuidado","")</f>
        <v/>
      </c>
      <c r="P1515" t="str">
        <f>IF(OR(H_24!$Q1515&lt;&gt;A1515,R1515&lt;&gt;B1515,S1515&lt;&gt;C1515,T1515&lt;&gt;D1515),"Aqui", " ")</f>
        <v xml:space="preserve"> </v>
      </c>
      <c r="Q1515" t="s">
        <v>23</v>
      </c>
      <c r="R1515">
        <v>1</v>
      </c>
      <c r="S1515">
        <v>5</v>
      </c>
      <c r="T1515">
        <v>0.1</v>
      </c>
      <c r="U1515">
        <v>402</v>
      </c>
      <c r="V1515">
        <v>63624.2</v>
      </c>
      <c r="W1515">
        <v>1654.08</v>
      </c>
      <c r="X1515">
        <v>0</v>
      </c>
      <c r="Y1515">
        <v>5</v>
      </c>
      <c r="Z1515">
        <v>1803.86</v>
      </c>
      <c r="AA1515">
        <v>11617</v>
      </c>
      <c r="XEO1515" t="s">
        <v>513</v>
      </c>
      <c r="XEP1515">
        <v>1</v>
      </c>
      <c r="XEQ1515">
        <v>5</v>
      </c>
      <c r="XER1515">
        <v>0.05</v>
      </c>
      <c r="XES1515">
        <v>50</v>
      </c>
      <c r="XET1515">
        <v>778</v>
      </c>
      <c r="XEU1515">
        <v>0.43070199999999997</v>
      </c>
      <c r="XEV1515">
        <v>0</v>
      </c>
      <c r="XEW1515">
        <v>674407</v>
      </c>
      <c r="XEX1515">
        <v>1800</v>
      </c>
      <c r="XEY1515">
        <v>80034</v>
      </c>
    </row>
    <row r="1516" spans="1:27 16369:16379" x14ac:dyDescent="0.3">
      <c r="A1516" s="65" t="s">
        <v>23</v>
      </c>
      <c r="B1516" s="66">
        <v>1</v>
      </c>
      <c r="C1516" s="66">
        <v>5</v>
      </c>
      <c r="D1516" s="66">
        <v>0.15</v>
      </c>
      <c r="E1516" t="s">
        <v>1</v>
      </c>
      <c r="F1516">
        <v>63468.3</v>
      </c>
      <c r="G1516" s="39">
        <f t="shared" si="83"/>
        <v>-2.1413579227884364E-3</v>
      </c>
      <c r="H1516">
        <v>1803.18</v>
      </c>
      <c r="I1516">
        <v>6</v>
      </c>
      <c r="J1516">
        <v>9957</v>
      </c>
      <c r="K1516" s="52">
        <v>0.96099999999999997</v>
      </c>
      <c r="L1516" s="59">
        <f>IF(OR(H_24!$F1516="---",H_24!$F1516="infeas",H_24!$F1516="inf"),"---",(H_24!$F1516/M1516)-1)</f>
        <v>2.49136422130396E-2</v>
      </c>
      <c r="M1516" s="20">
        <f>Model_dem!L1256</f>
        <v>61925.51</v>
      </c>
      <c r="N1516">
        <f>Model_dem!G1256</f>
        <v>63604.5</v>
      </c>
      <c r="O1516" t="str">
        <f>IF(AND(G1516&lt;-0.01,Model_dem!F1256="Optimal"),"Cuidado","")</f>
        <v/>
      </c>
      <c r="P1516" t="str">
        <f>IF(OR(H_24!$Q1516&lt;&gt;A1516,R1516&lt;&gt;B1516,S1516&lt;&gt;C1516,T1516&lt;&gt;D1516),"Aqui", " ")</f>
        <v xml:space="preserve"> </v>
      </c>
      <c r="Q1516" t="s">
        <v>23</v>
      </c>
      <c r="R1516">
        <v>1</v>
      </c>
      <c r="S1516">
        <v>5</v>
      </c>
      <c r="T1516">
        <v>0.15</v>
      </c>
      <c r="U1516">
        <v>402</v>
      </c>
      <c r="V1516">
        <v>63468.3</v>
      </c>
      <c r="W1516">
        <v>1803.18</v>
      </c>
      <c r="X1516">
        <v>5</v>
      </c>
      <c r="Y1516">
        <v>6</v>
      </c>
      <c r="Z1516">
        <v>1803.18</v>
      </c>
      <c r="AA1516">
        <v>9957</v>
      </c>
      <c r="XEO1516" t="s">
        <v>513</v>
      </c>
      <c r="XEP1516">
        <v>1</v>
      </c>
      <c r="XEQ1516">
        <v>5</v>
      </c>
      <c r="XER1516">
        <v>0.1</v>
      </c>
      <c r="XES1516">
        <v>50</v>
      </c>
      <c r="XET1516">
        <v>778</v>
      </c>
      <c r="XEU1516">
        <v>0.88602000000000003</v>
      </c>
      <c r="XEV1516">
        <v>0</v>
      </c>
      <c r="XEW1516">
        <v>443951</v>
      </c>
      <c r="XEX1516">
        <v>1800</v>
      </c>
      <c r="XEY1516">
        <v>77124</v>
      </c>
    </row>
    <row r="1517" spans="1:27 16369:16379" x14ac:dyDescent="0.3">
      <c r="A1517" s="68" t="s">
        <v>23</v>
      </c>
      <c r="B1517" s="20">
        <v>1</v>
      </c>
      <c r="C1517" s="20">
        <v>5</v>
      </c>
      <c r="D1517" s="20">
        <v>0.2</v>
      </c>
      <c r="E1517" t="s">
        <v>1</v>
      </c>
      <c r="F1517">
        <v>63619.199999999997</v>
      </c>
      <c r="G1517" s="39">
        <f t="shared" si="83"/>
        <v>-1.4601490972229819E-2</v>
      </c>
      <c r="H1517">
        <v>1809.63</v>
      </c>
      <c r="I1517">
        <v>1</v>
      </c>
      <c r="J1517">
        <v>7641</v>
      </c>
      <c r="K1517" s="52">
        <v>1</v>
      </c>
      <c r="L1517" s="59">
        <f>IF(OR(H_24!$F1517="---",H_24!$F1517="infeas",H_24!$F1517="inf"),"---",(H_24!$F1517/M1517)-1)</f>
        <v>2.7350440876465765E-2</v>
      </c>
      <c r="M1517" s="20">
        <f>Model_dem!L1257</f>
        <v>61925.51</v>
      </c>
      <c r="N1517">
        <f>Model_dem!G1257</f>
        <v>64561.9</v>
      </c>
      <c r="O1517" t="str">
        <f>IF(AND(G1517&lt;-0.01,Model_dem!F1257="Optimal"),"Cuidado","")</f>
        <v/>
      </c>
      <c r="P1517" t="str">
        <f>IF(OR(H_24!$Q1517&lt;&gt;A1517,R1517&lt;&gt;B1517,S1517&lt;&gt;C1517,T1517&lt;&gt;D1517),"Aqui", " ")</f>
        <v xml:space="preserve"> </v>
      </c>
      <c r="Q1517" t="s">
        <v>23</v>
      </c>
      <c r="R1517">
        <v>1</v>
      </c>
      <c r="S1517">
        <v>5</v>
      </c>
      <c r="T1517">
        <v>0.2</v>
      </c>
      <c r="U1517">
        <v>402</v>
      </c>
      <c r="V1517">
        <v>63619.199999999997</v>
      </c>
      <c r="W1517">
        <v>1809.63</v>
      </c>
      <c r="X1517">
        <v>0</v>
      </c>
      <c r="Y1517">
        <v>1</v>
      </c>
      <c r="Z1517">
        <v>1809.76</v>
      </c>
      <c r="AA1517">
        <v>7641</v>
      </c>
      <c r="XEO1517" t="s">
        <v>513</v>
      </c>
      <c r="XEP1517">
        <v>1</v>
      </c>
      <c r="XEQ1517">
        <v>5</v>
      </c>
      <c r="XER1517">
        <v>0.15</v>
      </c>
      <c r="XES1517">
        <v>50</v>
      </c>
      <c r="XET1517">
        <v>778</v>
      </c>
      <c r="XEU1517">
        <v>0.62921800000000006</v>
      </c>
      <c r="XEV1517">
        <v>0</v>
      </c>
      <c r="XEW1517">
        <v>516481</v>
      </c>
      <c r="XEX1517">
        <v>1800</v>
      </c>
      <c r="XEY1517">
        <v>73777</v>
      </c>
    </row>
    <row r="1518" spans="1:27 16369:16379" x14ac:dyDescent="0.3">
      <c r="A1518" s="65" t="s">
        <v>23</v>
      </c>
      <c r="B1518" s="66">
        <v>1</v>
      </c>
      <c r="C1518" s="66">
        <v>10</v>
      </c>
      <c r="D1518" s="66">
        <v>0.05</v>
      </c>
      <c r="E1518" t="s">
        <v>1</v>
      </c>
      <c r="G1518" s="39" t="str">
        <f t="shared" si="83"/>
        <v>---</v>
      </c>
      <c r="K1518" s="52">
        <v>0.154</v>
      </c>
      <c r="L1518" s="59">
        <f>IF(OR(H_24!$F1518="---",H_24!$F1518="infeas",H_24!$F1518="inf"),"---",(H_24!$F1518/M1518)-1)</f>
        <v>-1</v>
      </c>
      <c r="M1518" s="20">
        <f>Model_dem!L1258</f>
        <v>61925.51</v>
      </c>
      <c r="N1518">
        <f>Model_dem!G1258</f>
        <v>62808.52</v>
      </c>
      <c r="O1518" t="str">
        <f>IF(AND(G1518&lt;-0.01,Model_dem!F1258="Optimal"),"Cuidado","")</f>
        <v/>
      </c>
      <c r="P1518" t="str">
        <f>IF(OR(H_24!$Q1518&lt;&gt;A1518,R1518&lt;&gt;B1518,S1518&lt;&gt;C1518,T1518&lt;&gt;D1518),"Aqui", " ")</f>
        <v>Aqui</v>
      </c>
      <c r="XEO1518" t="s">
        <v>513</v>
      </c>
      <c r="XEP1518">
        <v>1</v>
      </c>
      <c r="XEQ1518">
        <v>5</v>
      </c>
      <c r="XER1518">
        <v>0.2</v>
      </c>
      <c r="XES1518">
        <v>50</v>
      </c>
      <c r="XET1518">
        <v>778</v>
      </c>
      <c r="XEU1518">
        <v>0.43380400000000002</v>
      </c>
      <c r="XEV1518">
        <v>0</v>
      </c>
      <c r="XEW1518">
        <v>423106</v>
      </c>
      <c r="XEX1518">
        <v>1800.01</v>
      </c>
      <c r="XEY1518">
        <v>70747</v>
      </c>
    </row>
    <row r="1519" spans="1:27 16369:16379" x14ac:dyDescent="0.3">
      <c r="A1519" s="68" t="s">
        <v>23</v>
      </c>
      <c r="B1519" s="20">
        <v>1</v>
      </c>
      <c r="C1519" s="20">
        <v>10</v>
      </c>
      <c r="D1519" s="20">
        <v>0.1</v>
      </c>
      <c r="E1519" t="s">
        <v>1</v>
      </c>
      <c r="G1519" s="39" t="str">
        <f t="shared" si="83"/>
        <v>---</v>
      </c>
      <c r="K1519" s="52">
        <v>0.126</v>
      </c>
      <c r="L1519" s="59">
        <f>IF(OR(H_24!$F1519="---",H_24!$F1519="infeas",H_24!$F1519="inf"),"---",(H_24!$F1519/M1519)-1)</f>
        <v>-1</v>
      </c>
      <c r="M1519" s="20">
        <f>Model_dem!L1259</f>
        <v>61925.51</v>
      </c>
      <c r="N1519">
        <f>Model_dem!G1259</f>
        <v>64439.19</v>
      </c>
      <c r="O1519" t="str">
        <f>IF(AND(G1519&lt;-0.01,Model_dem!F1259="Optimal"),"Cuidado","")</f>
        <v/>
      </c>
      <c r="P1519" t="str">
        <f>IF(OR(H_24!$Q1519&lt;&gt;A1519,R1519&lt;&gt;B1519,S1519&lt;&gt;C1519,T1519&lt;&gt;D1519),"Aqui", " ")</f>
        <v>Aqui</v>
      </c>
      <c r="XEO1519" t="s">
        <v>513</v>
      </c>
      <c r="XEP1519">
        <v>1</v>
      </c>
      <c r="XEQ1519">
        <v>10</v>
      </c>
      <c r="XER1519">
        <v>0.05</v>
      </c>
      <c r="XES1519">
        <v>50</v>
      </c>
      <c r="XET1519">
        <v>778</v>
      </c>
      <c r="XEU1519">
        <v>0.62635399999999997</v>
      </c>
      <c r="XEV1519">
        <v>0</v>
      </c>
      <c r="XEW1519">
        <v>527080</v>
      </c>
      <c r="XEX1519">
        <v>1800</v>
      </c>
      <c r="XEY1519">
        <v>79190</v>
      </c>
    </row>
    <row r="1520" spans="1:27 16369:16379" x14ac:dyDescent="0.3">
      <c r="A1520" s="65" t="s">
        <v>23</v>
      </c>
      <c r="B1520" s="66">
        <v>1</v>
      </c>
      <c r="C1520" s="66">
        <v>10</v>
      </c>
      <c r="D1520" s="66">
        <v>0.15</v>
      </c>
      <c r="E1520" t="s">
        <v>1</v>
      </c>
      <c r="F1520">
        <v>64911.3</v>
      </c>
      <c r="G1520" s="39">
        <f t="shared" si="83"/>
        <v>4.7854444472823499E-3</v>
      </c>
      <c r="H1520">
        <v>1807.69</v>
      </c>
      <c r="I1520">
        <v>1</v>
      </c>
      <c r="J1520">
        <v>4551</v>
      </c>
      <c r="K1520" s="52">
        <v>0.96199999999999997</v>
      </c>
      <c r="L1520" s="59">
        <f>IF(OR(H_24!$F1520="---",H_24!$F1520="infeas",H_24!$F1520="inf"),"---",(H_24!$F1520/M1520)-1)</f>
        <v>4.8215832215188881E-2</v>
      </c>
      <c r="M1520" s="20">
        <f>Model_dem!L1260</f>
        <v>61925.51</v>
      </c>
      <c r="N1520">
        <f>Model_dem!G1260</f>
        <v>64602.15</v>
      </c>
      <c r="O1520" t="str">
        <f>IF(AND(G1520&lt;-0.01,Model_dem!F1260="Optimal"),"Cuidado","")</f>
        <v/>
      </c>
      <c r="P1520" t="str">
        <f>IF(OR(H_24!$Q1520&lt;&gt;A1520,R1520&lt;&gt;B1520,S1520&lt;&gt;C1520,T1520&lt;&gt;D1520),"Aqui", " ")</f>
        <v xml:space="preserve"> </v>
      </c>
      <c r="Q1520" t="s">
        <v>23</v>
      </c>
      <c r="R1520">
        <v>1</v>
      </c>
      <c r="S1520">
        <v>10</v>
      </c>
      <c r="T1520">
        <v>0.15</v>
      </c>
      <c r="U1520">
        <v>402</v>
      </c>
      <c r="V1520">
        <v>64911.3</v>
      </c>
      <c r="W1520">
        <v>1807.69</v>
      </c>
      <c r="X1520">
        <v>0</v>
      </c>
      <c r="Y1520">
        <v>1</v>
      </c>
      <c r="Z1520">
        <v>1807.73</v>
      </c>
      <c r="AA1520">
        <v>4551</v>
      </c>
      <c r="XEO1520" t="s">
        <v>513</v>
      </c>
      <c r="XEP1520">
        <v>1</v>
      </c>
      <c r="XEQ1520">
        <v>10</v>
      </c>
      <c r="XER1520">
        <v>0.1</v>
      </c>
      <c r="XES1520">
        <v>50</v>
      </c>
      <c r="XET1520">
        <v>778</v>
      </c>
      <c r="XEU1520">
        <v>0.962009</v>
      </c>
      <c r="XEV1520">
        <v>0</v>
      </c>
      <c r="XEW1520">
        <v>519805</v>
      </c>
      <c r="XEX1520">
        <v>1800</v>
      </c>
      <c r="XEY1520">
        <v>77225</v>
      </c>
    </row>
    <row r="1521" spans="1:27 16369:16379" x14ac:dyDescent="0.3">
      <c r="A1521" s="68" t="s">
        <v>23</v>
      </c>
      <c r="B1521" s="20">
        <v>1</v>
      </c>
      <c r="C1521" s="20">
        <v>10</v>
      </c>
      <c r="D1521" s="20">
        <v>0.2</v>
      </c>
      <c r="E1521" t="s">
        <v>1</v>
      </c>
      <c r="F1521">
        <v>70624.800000000003</v>
      </c>
      <c r="G1521" s="39">
        <f t="shared" si="83"/>
        <v>0.10310659124650226</v>
      </c>
      <c r="H1521">
        <v>1857.39</v>
      </c>
      <c r="I1521">
        <v>1</v>
      </c>
      <c r="J1521">
        <v>3028</v>
      </c>
      <c r="K1521" s="52">
        <v>1</v>
      </c>
      <c r="L1521" s="59">
        <f>IF(OR(H_24!$F1521="---",H_24!$F1521="infeas",H_24!$F1521="inf"),"---",(H_24!$F1521/M1521)-1)</f>
        <v>0.1404799088453208</v>
      </c>
      <c r="M1521" s="20">
        <f>Model_dem!L1261</f>
        <v>61925.51</v>
      </c>
      <c r="N1521">
        <f>Model_dem!G1261</f>
        <v>64023.55</v>
      </c>
      <c r="O1521" t="str">
        <f>IF(AND(G1521&lt;-0.01,Model_dem!F1261="Optimal"),"Cuidado","")</f>
        <v/>
      </c>
      <c r="P1521" t="str">
        <f>IF(OR(H_24!$Q1521&lt;&gt;A1521,R1521&lt;&gt;B1521,S1521&lt;&gt;C1521,T1521&lt;&gt;D1521),"Aqui", " ")</f>
        <v xml:space="preserve"> </v>
      </c>
      <c r="Q1521" t="s">
        <v>23</v>
      </c>
      <c r="R1521">
        <v>1</v>
      </c>
      <c r="S1521">
        <v>10</v>
      </c>
      <c r="T1521">
        <v>0.2</v>
      </c>
      <c r="U1521">
        <v>402</v>
      </c>
      <c r="V1521">
        <v>70624.800000000003</v>
      </c>
      <c r="W1521">
        <v>1857.39</v>
      </c>
      <c r="X1521">
        <v>0</v>
      </c>
      <c r="Y1521">
        <v>1</v>
      </c>
      <c r="Z1521">
        <v>1857.39</v>
      </c>
      <c r="AA1521">
        <v>3028</v>
      </c>
      <c r="XEO1521" t="s">
        <v>513</v>
      </c>
      <c r="XEP1521">
        <v>1</v>
      </c>
      <c r="XEQ1521">
        <v>10</v>
      </c>
      <c r="XER1521">
        <v>0.15</v>
      </c>
      <c r="XES1521">
        <v>50</v>
      </c>
      <c r="XET1521">
        <v>778</v>
      </c>
      <c r="XEU1521">
        <v>0.25462899999999999</v>
      </c>
      <c r="XEV1521">
        <v>0</v>
      </c>
      <c r="XEW1521">
        <v>324376</v>
      </c>
      <c r="XEX1521">
        <v>1800</v>
      </c>
      <c r="XEY1521">
        <v>77463</v>
      </c>
    </row>
    <row r="1522" spans="1:27 16369:16379" x14ac:dyDescent="0.3">
      <c r="A1522" s="65" t="s">
        <v>23</v>
      </c>
      <c r="B1522" s="66">
        <v>1</v>
      </c>
      <c r="C1522" s="66">
        <v>25</v>
      </c>
      <c r="D1522" s="66">
        <v>0.05</v>
      </c>
      <c r="E1522" t="s">
        <v>1</v>
      </c>
      <c r="F1522">
        <v>64751.199999999997</v>
      </c>
      <c r="G1522" s="39">
        <f t="shared" si="83"/>
        <v>1.0107315637337114E-3</v>
      </c>
      <c r="H1522">
        <v>1803.74</v>
      </c>
      <c r="I1522">
        <v>1</v>
      </c>
      <c r="J1522">
        <v>5405</v>
      </c>
      <c r="K1522" s="52">
        <v>0</v>
      </c>
      <c r="L1522" s="59">
        <f>IF(OR(H_24!$F1522="---",H_24!$F1522="infeas",H_24!$F1522="inf"),"---",(H_24!$F1522/M1522)-1)</f>
        <v>4.5630467960618981E-2</v>
      </c>
      <c r="M1522" s="20">
        <f>Model_dem!L1262</f>
        <v>61925.51</v>
      </c>
      <c r="N1522">
        <f>Model_dem!G1262</f>
        <v>64685.82</v>
      </c>
      <c r="O1522" t="str">
        <f>IF(AND(G1522&lt;-0.01,Model_dem!F1262="Optimal"),"Cuidado","")</f>
        <v/>
      </c>
      <c r="P1522" t="str">
        <f>IF(OR(H_24!$Q1522&lt;&gt;A1522,R1522&lt;&gt;B1522,S1522&lt;&gt;C1522,T1522&lt;&gt;D1522),"Aqui", " ")</f>
        <v xml:space="preserve"> </v>
      </c>
      <c r="Q1522" t="s">
        <v>23</v>
      </c>
      <c r="R1522">
        <v>1</v>
      </c>
      <c r="S1522">
        <v>25</v>
      </c>
      <c r="T1522">
        <v>0.05</v>
      </c>
      <c r="U1522">
        <v>402</v>
      </c>
      <c r="V1522">
        <v>64751.199999999997</v>
      </c>
      <c r="W1522">
        <v>1803.74</v>
      </c>
      <c r="X1522">
        <v>0</v>
      </c>
      <c r="Y1522">
        <v>1</v>
      </c>
      <c r="Z1522">
        <v>1803.74</v>
      </c>
      <c r="AA1522">
        <v>5405</v>
      </c>
      <c r="XEO1522" t="s">
        <v>513</v>
      </c>
      <c r="XEP1522">
        <v>1</v>
      </c>
      <c r="XEQ1522">
        <v>10</v>
      </c>
      <c r="XER1522">
        <v>0.2</v>
      </c>
      <c r="XES1522">
        <v>50</v>
      </c>
      <c r="XET1522">
        <v>778</v>
      </c>
      <c r="XEU1522">
        <v>1.08405</v>
      </c>
      <c r="XEV1522">
        <v>0</v>
      </c>
      <c r="XEW1522">
        <v>198126</v>
      </c>
      <c r="XEX1522">
        <v>1800.01</v>
      </c>
      <c r="XEY1522">
        <v>65612</v>
      </c>
    </row>
    <row r="1523" spans="1:27 16369:16379" x14ac:dyDescent="0.3">
      <c r="A1523" s="68" t="s">
        <v>23</v>
      </c>
      <c r="B1523" s="20">
        <v>1</v>
      </c>
      <c r="C1523" s="20">
        <v>25</v>
      </c>
      <c r="D1523" s="20">
        <v>0.1</v>
      </c>
      <c r="E1523" t="s">
        <v>1</v>
      </c>
      <c r="F1523">
        <v>73288</v>
      </c>
      <c r="G1523" s="39">
        <f t="shared" si="83"/>
        <v>6.2759633869387405E-2</v>
      </c>
      <c r="H1523">
        <v>1810.78</v>
      </c>
      <c r="I1523">
        <v>1</v>
      </c>
      <c r="J1523">
        <v>1713</v>
      </c>
      <c r="K1523" s="52">
        <v>0</v>
      </c>
      <c r="L1523" s="59">
        <f>IF(OR(H_24!$F1523="---",H_24!$F1523="infeas",H_24!$F1523="inf"),"---",(H_24!$F1523/M1523)-1)</f>
        <v>0.18348641779454056</v>
      </c>
      <c r="M1523" s="20">
        <f>Model_dem!L1263</f>
        <v>61925.51</v>
      </c>
      <c r="N1523">
        <f>Model_dem!G1263</f>
        <v>68960.09</v>
      </c>
      <c r="O1523" t="str">
        <f>IF(AND(G1523&lt;-0.01,Model_dem!F1263="Optimal"),"Cuidado","")</f>
        <v/>
      </c>
      <c r="P1523" t="str">
        <f>IF(OR(H_24!$Q1523&lt;&gt;A1523,R1523&lt;&gt;B1523,S1523&lt;&gt;C1523,T1523&lt;&gt;D1523),"Aqui", " ")</f>
        <v xml:space="preserve"> </v>
      </c>
      <c r="Q1523" t="s">
        <v>23</v>
      </c>
      <c r="R1523">
        <v>1</v>
      </c>
      <c r="S1523">
        <v>25</v>
      </c>
      <c r="T1523">
        <v>0.1</v>
      </c>
      <c r="U1523">
        <v>402</v>
      </c>
      <c r="V1523">
        <v>73288</v>
      </c>
      <c r="W1523">
        <v>1810.78</v>
      </c>
      <c r="X1523">
        <v>0</v>
      </c>
      <c r="Y1523">
        <v>1</v>
      </c>
      <c r="Z1523">
        <v>1811.78</v>
      </c>
      <c r="AA1523">
        <v>1713</v>
      </c>
      <c r="XEO1523" t="s">
        <v>513</v>
      </c>
      <c r="XEP1523">
        <v>1</v>
      </c>
      <c r="XEQ1523">
        <v>25</v>
      </c>
      <c r="XER1523">
        <v>0.05</v>
      </c>
      <c r="XES1523">
        <v>50</v>
      </c>
      <c r="XET1523">
        <v>778</v>
      </c>
      <c r="XEU1523">
        <v>1.4023699999999999</v>
      </c>
      <c r="XEV1523">
        <v>0</v>
      </c>
      <c r="XEW1523">
        <v>141926</v>
      </c>
      <c r="XEX1523">
        <v>1800.04</v>
      </c>
      <c r="XEY1523">
        <v>52720</v>
      </c>
    </row>
    <row r="1524" spans="1:27 16369:16379" x14ac:dyDescent="0.3">
      <c r="A1524" s="65" t="s">
        <v>23</v>
      </c>
      <c r="B1524" s="66">
        <v>1</v>
      </c>
      <c r="C1524" s="66">
        <v>25</v>
      </c>
      <c r="D1524" s="66">
        <v>0.15</v>
      </c>
      <c r="E1524" t="s">
        <v>1</v>
      </c>
      <c r="F1524">
        <v>65082.3</v>
      </c>
      <c r="G1524" s="39">
        <f t="shared" si="83"/>
        <v>-0.18824392233460174</v>
      </c>
      <c r="H1524">
        <v>1814.11</v>
      </c>
      <c r="I1524">
        <v>1</v>
      </c>
      <c r="J1524">
        <v>4016</v>
      </c>
      <c r="K1524" s="52">
        <v>0.70799999999999996</v>
      </c>
      <c r="L1524" s="59">
        <f>IF(OR(H_24!$F1524="---",H_24!$F1524="infeas",H_24!$F1524="inf"),"---",(H_24!$F1524/M1524)-1)</f>
        <v>5.0977214398395754E-2</v>
      </c>
      <c r="M1524" s="20">
        <f>Model_dem!L1264</f>
        <v>61925.51</v>
      </c>
      <c r="N1524">
        <f>Model_dem!G1264</f>
        <v>80174.7</v>
      </c>
      <c r="O1524" t="str">
        <f>IF(AND(G1524&lt;-0.01,Model_dem!F1264="Optimal"),"Cuidado","")</f>
        <v/>
      </c>
      <c r="P1524" t="str">
        <f>IF(OR(H_24!$Q1524&lt;&gt;A1524,R1524&lt;&gt;B1524,S1524&lt;&gt;C1524,T1524&lt;&gt;D1524),"Aqui", " ")</f>
        <v xml:space="preserve"> </v>
      </c>
      <c r="Q1524" t="s">
        <v>23</v>
      </c>
      <c r="R1524">
        <v>1</v>
      </c>
      <c r="S1524">
        <v>25</v>
      </c>
      <c r="T1524">
        <v>0.15</v>
      </c>
      <c r="U1524">
        <v>402</v>
      </c>
      <c r="V1524">
        <v>65082.3</v>
      </c>
      <c r="W1524">
        <v>1814.11</v>
      </c>
      <c r="X1524">
        <v>0</v>
      </c>
      <c r="Y1524">
        <v>1</v>
      </c>
      <c r="Z1524">
        <v>1814.43</v>
      </c>
      <c r="AA1524">
        <v>4016</v>
      </c>
      <c r="XEO1524" t="s">
        <v>513</v>
      </c>
      <c r="XEP1524">
        <v>1</v>
      </c>
      <c r="XEQ1524">
        <v>25</v>
      </c>
      <c r="XER1524">
        <v>0.1</v>
      </c>
      <c r="XES1524">
        <v>50</v>
      </c>
      <c r="XET1524">
        <v>790</v>
      </c>
      <c r="XEU1524">
        <v>4.8391500000000001</v>
      </c>
      <c r="XEV1524">
        <v>0</v>
      </c>
      <c r="XEW1524">
        <v>68891</v>
      </c>
      <c r="XEX1524">
        <v>1800.27</v>
      </c>
      <c r="XEY1524">
        <v>39468</v>
      </c>
    </row>
    <row r="1525" spans="1:27 16369:16379" x14ac:dyDescent="0.3">
      <c r="A1525" s="68" t="s">
        <v>23</v>
      </c>
      <c r="B1525" s="20">
        <v>1</v>
      </c>
      <c r="C1525" s="20">
        <v>25</v>
      </c>
      <c r="D1525" s="20">
        <v>0.2</v>
      </c>
      <c r="E1525" t="s">
        <v>1</v>
      </c>
      <c r="F1525">
        <v>66291</v>
      </c>
      <c r="G1525" s="39">
        <f t="shared" si="83"/>
        <v>-0.13216635971993046</v>
      </c>
      <c r="H1525">
        <v>1800.84</v>
      </c>
      <c r="I1525">
        <v>1</v>
      </c>
      <c r="J1525">
        <v>3616</v>
      </c>
      <c r="K1525" s="52">
        <v>0.95099999999999996</v>
      </c>
      <c r="L1525" s="59">
        <f>IF(OR(H_24!$F1525="---",H_24!$F1525="infeas",H_24!$F1525="inf"),"---",(H_24!$F1525/M1525)-1)</f>
        <v>7.049582635653695E-2</v>
      </c>
      <c r="M1525" s="20">
        <f>Model_dem!L1265</f>
        <v>61925.51</v>
      </c>
      <c r="N1525">
        <f>Model_dem!G1265</f>
        <v>76386.759999999995</v>
      </c>
      <c r="O1525" t="str">
        <f>IF(AND(G1525&lt;-0.01,Model_dem!F1265="Optimal"),"Cuidado","")</f>
        <v/>
      </c>
      <c r="P1525" t="str">
        <f>IF(OR(H_24!$Q1525&lt;&gt;A1525,R1525&lt;&gt;B1525,S1525&lt;&gt;C1525,T1525&lt;&gt;D1525),"Aqui", " ")</f>
        <v xml:space="preserve"> </v>
      </c>
      <c r="Q1525" t="s">
        <v>23</v>
      </c>
      <c r="R1525">
        <v>1</v>
      </c>
      <c r="S1525">
        <v>25</v>
      </c>
      <c r="T1525">
        <v>0.2</v>
      </c>
      <c r="U1525">
        <v>402</v>
      </c>
      <c r="V1525">
        <v>66291</v>
      </c>
      <c r="W1525">
        <v>1800.84</v>
      </c>
      <c r="X1525">
        <v>0</v>
      </c>
      <c r="Y1525">
        <v>1</v>
      </c>
      <c r="Z1525">
        <v>1800.84</v>
      </c>
      <c r="AA1525">
        <v>3616</v>
      </c>
      <c r="XEO1525" t="s">
        <v>513</v>
      </c>
      <c r="XEP1525">
        <v>1</v>
      </c>
      <c r="XEQ1525">
        <v>25</v>
      </c>
      <c r="XER1525">
        <v>0.15</v>
      </c>
      <c r="XES1525">
        <v>50</v>
      </c>
      <c r="XET1525">
        <v>792</v>
      </c>
      <c r="XEU1525">
        <v>12.9025</v>
      </c>
      <c r="XEV1525">
        <v>0</v>
      </c>
      <c r="XEW1525">
        <v>10880</v>
      </c>
      <c r="XEX1525">
        <v>1800.04</v>
      </c>
      <c r="XEY1525">
        <v>16233</v>
      </c>
    </row>
    <row r="1526" spans="1:27 16369:16379" x14ac:dyDescent="0.3">
      <c r="A1526" s="65" t="s">
        <v>23</v>
      </c>
      <c r="B1526" s="66">
        <v>1</v>
      </c>
      <c r="C1526" s="66">
        <v>50</v>
      </c>
      <c r="D1526" s="66">
        <v>0.05</v>
      </c>
      <c r="E1526" t="s">
        <v>1</v>
      </c>
      <c r="F1526">
        <v>63274</v>
      </c>
      <c r="G1526" s="39">
        <f t="shared" si="83"/>
        <v>-3.0782764617336582E-2</v>
      </c>
      <c r="H1526">
        <v>1807.14</v>
      </c>
      <c r="I1526">
        <v>1</v>
      </c>
      <c r="J1526">
        <v>5980</v>
      </c>
      <c r="K1526" s="52">
        <v>0</v>
      </c>
      <c r="L1526" s="59">
        <f>IF(OR(H_24!$F1526="---",H_24!$F1526="infeas",H_24!$F1526="inf"),"---",(H_24!$F1526/M1526)-1)</f>
        <v>2.1776001521828459E-2</v>
      </c>
      <c r="M1526" s="20">
        <f>Model_dem!L1266</f>
        <v>61925.51</v>
      </c>
      <c r="N1526">
        <f>Model_dem!G1266</f>
        <v>65283.61</v>
      </c>
      <c r="O1526" t="str">
        <f>IF(AND(G1526&lt;-0.01,Model_dem!F1266="Optimal"),"Cuidado","")</f>
        <v/>
      </c>
      <c r="P1526" t="str">
        <f>IF(OR(H_24!$Q1526&lt;&gt;A1526,R1526&lt;&gt;B1526,S1526&lt;&gt;C1526,T1526&lt;&gt;D1526),"Aqui", " ")</f>
        <v xml:space="preserve"> </v>
      </c>
      <c r="Q1526" t="s">
        <v>23</v>
      </c>
      <c r="R1526">
        <v>1</v>
      </c>
      <c r="S1526">
        <v>50</v>
      </c>
      <c r="T1526">
        <v>0.05</v>
      </c>
      <c r="U1526">
        <v>402</v>
      </c>
      <c r="V1526">
        <v>63274</v>
      </c>
      <c r="W1526">
        <v>1807.14</v>
      </c>
      <c r="X1526">
        <v>0</v>
      </c>
      <c r="Y1526">
        <v>1</v>
      </c>
      <c r="Z1526">
        <v>1807.14</v>
      </c>
      <c r="AA1526">
        <v>5980</v>
      </c>
      <c r="XEO1526" t="s">
        <v>513</v>
      </c>
      <c r="XEP1526">
        <v>1</v>
      </c>
      <c r="XEQ1526">
        <v>25</v>
      </c>
      <c r="XER1526">
        <v>0.2</v>
      </c>
      <c r="XES1526">
        <v>50</v>
      </c>
      <c r="XET1526" t="s">
        <v>46</v>
      </c>
      <c r="XEU1526">
        <v>60.008899999999997</v>
      </c>
      <c r="XEV1526">
        <v>0</v>
      </c>
      <c r="XEW1526">
        <v>1</v>
      </c>
      <c r="XEX1526">
        <v>1801.8</v>
      </c>
      <c r="XEY1526">
        <v>29</v>
      </c>
    </row>
    <row r="1527" spans="1:27 16369:16379" x14ac:dyDescent="0.3">
      <c r="A1527" s="68" t="s">
        <v>23</v>
      </c>
      <c r="B1527" s="20">
        <v>1</v>
      </c>
      <c r="C1527" s="20">
        <v>50</v>
      </c>
      <c r="D1527" s="20">
        <v>0.1</v>
      </c>
      <c r="E1527" t="s">
        <v>1</v>
      </c>
      <c r="F1527">
        <v>66994.8</v>
      </c>
      <c r="G1527" s="39">
        <f t="shared" si="83"/>
        <v>-3.3663711371314554E-2</v>
      </c>
      <c r="H1527">
        <v>1818.17</v>
      </c>
      <c r="I1527">
        <v>1</v>
      </c>
      <c r="J1527">
        <v>3797</v>
      </c>
      <c r="K1527" s="52">
        <v>0</v>
      </c>
      <c r="L1527" s="59">
        <f>IF(OR(H_24!$F1527="---",H_24!$F1527="infeas",H_24!$F1527="inf"),"---",(H_24!$F1527/M1527)-1)</f>
        <v>8.1861094078999219E-2</v>
      </c>
      <c r="M1527" s="20">
        <f>Model_dem!L1267</f>
        <v>61925.51</v>
      </c>
      <c r="N1527">
        <f>Model_dem!G1267</f>
        <v>69328.66</v>
      </c>
      <c r="O1527" t="str">
        <f>IF(AND(G1527&lt;-0.01,Model_dem!F1267="Optimal"),"Cuidado","")</f>
        <v/>
      </c>
      <c r="P1527" t="str">
        <f>IF(OR(H_24!$Q1527&lt;&gt;A1527,R1527&lt;&gt;B1527,S1527&lt;&gt;C1527,T1527&lt;&gt;D1527),"Aqui", " ")</f>
        <v xml:space="preserve"> </v>
      </c>
      <c r="Q1527" t="s">
        <v>23</v>
      </c>
      <c r="R1527">
        <v>1</v>
      </c>
      <c r="S1527">
        <v>50</v>
      </c>
      <c r="T1527">
        <v>0.1</v>
      </c>
      <c r="U1527">
        <v>402</v>
      </c>
      <c r="V1527">
        <v>66994.8</v>
      </c>
      <c r="W1527">
        <v>1818.17</v>
      </c>
      <c r="X1527">
        <v>0</v>
      </c>
      <c r="Y1527">
        <v>1</v>
      </c>
      <c r="Z1527">
        <v>1818.17</v>
      </c>
      <c r="AA1527">
        <v>3797</v>
      </c>
      <c r="XEO1527" t="s">
        <v>513</v>
      </c>
      <c r="XEP1527">
        <v>1</v>
      </c>
      <c r="XEQ1527">
        <v>50</v>
      </c>
      <c r="XER1527">
        <v>0.05</v>
      </c>
      <c r="XES1527">
        <v>50</v>
      </c>
      <c r="XET1527">
        <v>778</v>
      </c>
      <c r="XEU1527">
        <v>2.1257000000000001</v>
      </c>
      <c r="XEV1527">
        <v>0</v>
      </c>
      <c r="XEW1527">
        <v>58691</v>
      </c>
      <c r="XEX1527">
        <v>1800.06</v>
      </c>
      <c r="XEY1527">
        <v>43273</v>
      </c>
    </row>
    <row r="1528" spans="1:27 16369:16379" x14ac:dyDescent="0.3">
      <c r="A1528" s="65" t="s">
        <v>23</v>
      </c>
      <c r="B1528" s="66">
        <v>1</v>
      </c>
      <c r="C1528" s="66">
        <v>50</v>
      </c>
      <c r="D1528" s="66">
        <v>0.15</v>
      </c>
      <c r="E1528" t="s">
        <v>1</v>
      </c>
      <c r="F1528">
        <v>68974.5</v>
      </c>
      <c r="G1528" s="39">
        <f t="shared" si="83"/>
        <v>1.8027670185277109E-2</v>
      </c>
      <c r="H1528">
        <v>1800.94</v>
      </c>
      <c r="I1528">
        <v>1</v>
      </c>
      <c r="J1528">
        <v>2537</v>
      </c>
      <c r="K1528" s="52">
        <v>0</v>
      </c>
      <c r="L1528" s="59">
        <f>IF(OR(H_24!$F1528="---",H_24!$F1528="infeas",H_24!$F1528="inf"),"---",(H_24!$F1528/M1528)-1)</f>
        <v>0.11383014851230122</v>
      </c>
      <c r="M1528" s="20">
        <f>Model_dem!L1268</f>
        <v>61925.51</v>
      </c>
      <c r="N1528">
        <f>Model_dem!G1268</f>
        <v>67753.070000000007</v>
      </c>
      <c r="O1528" t="str">
        <f>IF(AND(G1528&lt;-0.01,Model_dem!F1268="Optimal"),"Cuidado","")</f>
        <v/>
      </c>
      <c r="P1528" t="str">
        <f>IF(OR(H_24!$Q1528&lt;&gt;A1528,R1528&lt;&gt;B1528,S1528&lt;&gt;C1528,T1528&lt;&gt;D1528),"Aqui", " ")</f>
        <v xml:space="preserve"> </v>
      </c>
      <c r="Q1528" t="s">
        <v>23</v>
      </c>
      <c r="R1528">
        <v>1</v>
      </c>
      <c r="S1528">
        <v>50</v>
      </c>
      <c r="T1528">
        <v>0.15</v>
      </c>
      <c r="U1528">
        <v>402</v>
      </c>
      <c r="V1528">
        <v>68974.5</v>
      </c>
      <c r="W1528">
        <v>1800.94</v>
      </c>
      <c r="X1528">
        <v>0</v>
      </c>
      <c r="Y1528">
        <v>1</v>
      </c>
      <c r="Z1528">
        <v>1800.94</v>
      </c>
      <c r="AA1528">
        <v>2537</v>
      </c>
      <c r="XEO1528" t="s">
        <v>513</v>
      </c>
      <c r="XEP1528">
        <v>1</v>
      </c>
      <c r="XEQ1528">
        <v>50</v>
      </c>
      <c r="XER1528">
        <v>0.1</v>
      </c>
      <c r="XES1528">
        <v>50</v>
      </c>
      <c r="XET1528">
        <v>792</v>
      </c>
      <c r="XEU1528">
        <v>4.2441899999999997</v>
      </c>
      <c r="XEV1528">
        <v>0</v>
      </c>
      <c r="XEW1528">
        <v>9611</v>
      </c>
      <c r="XEX1528">
        <v>1800</v>
      </c>
      <c r="XEY1528">
        <v>17820</v>
      </c>
    </row>
    <row r="1529" spans="1:27 16369:16379" x14ac:dyDescent="0.3">
      <c r="A1529" s="68" t="s">
        <v>23</v>
      </c>
      <c r="B1529" s="20">
        <v>1</v>
      </c>
      <c r="C1529" s="20">
        <v>50</v>
      </c>
      <c r="D1529" s="20">
        <v>0.2</v>
      </c>
      <c r="E1529" t="s">
        <v>1</v>
      </c>
      <c r="F1529" t="s">
        <v>46</v>
      </c>
      <c r="G1529" s="39" t="str">
        <f t="shared" si="83"/>
        <v>---</v>
      </c>
      <c r="H1529">
        <v>60.250100000000003</v>
      </c>
      <c r="I1529">
        <v>1</v>
      </c>
      <c r="J1529">
        <v>673</v>
      </c>
      <c r="K1529" s="52">
        <v>0</v>
      </c>
      <c r="L1529" s="59" t="str">
        <f>IF(OR(H_24!$F1529="---",H_24!$F1529="infeas",H_24!$F1529="inf"),"---",(H_24!$F1529/M1529)-1)</f>
        <v>---</v>
      </c>
      <c r="M1529" s="20">
        <f>Model_dem!L1269</f>
        <v>61925.51</v>
      </c>
      <c r="N1529">
        <f>Model_dem!G1269</f>
        <v>75553.070000000007</v>
      </c>
      <c r="O1529" t="str">
        <f>IF(AND(G1529&lt;-0.01,Model_dem!F1269="Optimal"),"Cuidado","")</f>
        <v/>
      </c>
      <c r="P1529" t="str">
        <f>IF(OR(H_24!$Q1529&lt;&gt;A1529,R1529&lt;&gt;B1529,S1529&lt;&gt;C1529,T1529&lt;&gt;D1529),"Aqui", " ")</f>
        <v xml:space="preserve"> </v>
      </c>
      <c r="Q1529" t="s">
        <v>23</v>
      </c>
      <c r="R1529">
        <v>1</v>
      </c>
      <c r="S1529">
        <v>50</v>
      </c>
      <c r="T1529">
        <v>0.2</v>
      </c>
      <c r="U1529">
        <v>402</v>
      </c>
      <c r="V1529" t="s">
        <v>46</v>
      </c>
      <c r="W1529">
        <v>60.250100000000003</v>
      </c>
      <c r="X1529">
        <v>0</v>
      </c>
      <c r="Y1529">
        <v>1</v>
      </c>
      <c r="Z1529">
        <v>1805.5</v>
      </c>
      <c r="AA1529">
        <v>673</v>
      </c>
      <c r="XEO1529" t="s">
        <v>513</v>
      </c>
      <c r="XEP1529">
        <v>1</v>
      </c>
      <c r="XEQ1529">
        <v>50</v>
      </c>
      <c r="XER1529">
        <v>0.15</v>
      </c>
      <c r="XES1529">
        <v>50</v>
      </c>
      <c r="XET1529" t="s">
        <v>46</v>
      </c>
      <c r="XEU1529">
        <v>60.0077</v>
      </c>
      <c r="XEV1529">
        <v>0</v>
      </c>
      <c r="XEW1529">
        <v>1</v>
      </c>
      <c r="XEX1529">
        <v>1802.44</v>
      </c>
      <c r="XEY1529">
        <v>29</v>
      </c>
    </row>
    <row r="1530" spans="1:27 16369:16379" x14ac:dyDescent="0.3">
      <c r="A1530" s="65" t="s">
        <v>23</v>
      </c>
      <c r="B1530" s="66">
        <v>2</v>
      </c>
      <c r="C1530" s="66">
        <v>5</v>
      </c>
      <c r="D1530" s="66">
        <v>0.05</v>
      </c>
      <c r="E1530" t="s">
        <v>1</v>
      </c>
      <c r="F1530">
        <v>63164.4</v>
      </c>
      <c r="G1530" s="39">
        <f t="shared" si="83"/>
        <v>1.4890341314246035E-2</v>
      </c>
      <c r="H1530">
        <v>1803</v>
      </c>
      <c r="I1530">
        <v>1</v>
      </c>
      <c r="J1530">
        <v>5454</v>
      </c>
      <c r="K1530" s="52">
        <v>0.88</v>
      </c>
      <c r="L1530" s="59">
        <f>IF(OR(H_24!$F1530="---",H_24!$F1530="infeas",H_24!$F1530="inf"),"---",(H_24!$F1530/M1530)-1)</f>
        <v>2.0006133175164864E-2</v>
      </c>
      <c r="M1530" s="20">
        <f>Model_dem!L1270</f>
        <v>61925.51</v>
      </c>
      <c r="N1530">
        <f>Model_dem!G1270</f>
        <v>62237.66</v>
      </c>
      <c r="O1530" t="str">
        <f>IF(AND(G1530&lt;-0.01,Model_dem!F1270="Optimal"),"Cuidado","")</f>
        <v/>
      </c>
      <c r="P1530" t="str">
        <f>IF(OR(H_24!$Q1530&lt;&gt;A1530,R1530&lt;&gt;B1530,S1530&lt;&gt;C1530,T1530&lt;&gt;D1530),"Aqui", " ")</f>
        <v xml:space="preserve"> </v>
      </c>
      <c r="Q1530" t="s">
        <v>23</v>
      </c>
      <c r="R1530">
        <v>2</v>
      </c>
      <c r="S1530">
        <v>5</v>
      </c>
      <c r="T1530">
        <v>0.05</v>
      </c>
      <c r="U1530">
        <v>402</v>
      </c>
      <c r="V1530">
        <v>63164.4</v>
      </c>
      <c r="W1530">
        <v>1803</v>
      </c>
      <c r="X1530">
        <v>0</v>
      </c>
      <c r="Y1530">
        <v>1</v>
      </c>
      <c r="Z1530">
        <v>1803.56</v>
      </c>
      <c r="AA1530">
        <v>5454</v>
      </c>
      <c r="XEO1530" t="s">
        <v>513</v>
      </c>
      <c r="XEP1530">
        <v>1</v>
      </c>
      <c r="XEQ1530">
        <v>50</v>
      </c>
      <c r="XER1530">
        <v>0.2</v>
      </c>
      <c r="XES1530">
        <v>50</v>
      </c>
      <c r="XET1530" t="s">
        <v>46</v>
      </c>
      <c r="XEU1530">
        <v>60.008499999999998</v>
      </c>
      <c r="XEV1530">
        <v>0</v>
      </c>
      <c r="XEW1530">
        <v>1</v>
      </c>
      <c r="XEX1530">
        <v>1801.2</v>
      </c>
      <c r="XEY1530">
        <v>29</v>
      </c>
    </row>
    <row r="1531" spans="1:27 16369:16379" x14ac:dyDescent="0.3">
      <c r="A1531" s="68" t="s">
        <v>23</v>
      </c>
      <c r="B1531" s="20">
        <v>2</v>
      </c>
      <c r="C1531" s="20">
        <v>5</v>
      </c>
      <c r="D1531" s="20">
        <v>0.1</v>
      </c>
      <c r="E1531" t="s">
        <v>1</v>
      </c>
      <c r="F1531">
        <v>64527</v>
      </c>
      <c r="G1531" s="39">
        <f t="shared" si="83"/>
        <v>-2.844793929692983E-2</v>
      </c>
      <c r="H1531">
        <v>1817.11</v>
      </c>
      <c r="I1531">
        <v>1</v>
      </c>
      <c r="J1531">
        <v>4404</v>
      </c>
      <c r="K1531" s="52">
        <v>0.99299999999999999</v>
      </c>
      <c r="L1531" s="59">
        <f>IF(OR(H_24!$F1531="---",H_24!$F1531="infeas",H_24!$F1531="inf"),"---",(H_24!$F1531/M1531)-1)</f>
        <v>4.2009989098192202E-2</v>
      </c>
      <c r="M1531" s="20">
        <f>Model_dem!L1271</f>
        <v>61925.51</v>
      </c>
      <c r="N1531">
        <f>Model_dem!G1271</f>
        <v>66416.41</v>
      </c>
      <c r="O1531" t="str">
        <f>IF(AND(G1531&lt;-0.01,Model_dem!F1271="Optimal"),"Cuidado","")</f>
        <v/>
      </c>
      <c r="P1531" t="str">
        <f>IF(OR(H_24!$Q1531&lt;&gt;A1531,R1531&lt;&gt;B1531,S1531&lt;&gt;C1531,T1531&lt;&gt;D1531),"Aqui", " ")</f>
        <v xml:space="preserve"> </v>
      </c>
      <c r="Q1531" t="s">
        <v>23</v>
      </c>
      <c r="R1531">
        <v>2</v>
      </c>
      <c r="S1531">
        <v>5</v>
      </c>
      <c r="T1531">
        <v>0.1</v>
      </c>
      <c r="U1531">
        <v>402</v>
      </c>
      <c r="V1531">
        <v>64527</v>
      </c>
      <c r="W1531">
        <v>1817.11</v>
      </c>
      <c r="X1531">
        <v>0</v>
      </c>
      <c r="Y1531">
        <v>1</v>
      </c>
      <c r="Z1531">
        <v>1817.11</v>
      </c>
      <c r="AA1531">
        <v>4404</v>
      </c>
      <c r="XEO1531" t="s">
        <v>513</v>
      </c>
      <c r="XEP1531">
        <v>2</v>
      </c>
      <c r="XEQ1531">
        <v>5</v>
      </c>
      <c r="XER1531">
        <v>0.05</v>
      </c>
      <c r="XES1531">
        <v>50</v>
      </c>
      <c r="XET1531">
        <v>778</v>
      </c>
      <c r="XEU1531">
        <v>1.0230300000000001</v>
      </c>
      <c r="XEV1531">
        <v>0</v>
      </c>
      <c r="XEW1531">
        <v>436194</v>
      </c>
      <c r="XEX1531">
        <v>1800</v>
      </c>
      <c r="XEY1531">
        <v>77919</v>
      </c>
    </row>
    <row r="1532" spans="1:27 16369:16379" x14ac:dyDescent="0.3">
      <c r="A1532" s="65" t="s">
        <v>23</v>
      </c>
      <c r="B1532" s="66">
        <v>2</v>
      </c>
      <c r="C1532" s="66">
        <v>5</v>
      </c>
      <c r="D1532" s="66">
        <v>0.15</v>
      </c>
      <c r="E1532" t="s">
        <v>1</v>
      </c>
      <c r="F1532">
        <v>64432.1</v>
      </c>
      <c r="G1532" s="39">
        <f t="shared" si="83"/>
        <v>-4.6216646981247472E-2</v>
      </c>
      <c r="H1532">
        <v>1818.5</v>
      </c>
      <c r="I1532">
        <v>1</v>
      </c>
      <c r="J1532">
        <v>5569</v>
      </c>
      <c r="K1532" s="52">
        <v>0.94499999999999995</v>
      </c>
      <c r="L1532" s="59">
        <f>IF(OR(H_24!$F1532="---",H_24!$F1532="infeas",H_24!$F1532="inf"),"---",(H_24!$F1532/M1532)-1)</f>
        <v>4.0477502728681447E-2</v>
      </c>
      <c r="M1532" s="20">
        <f>Model_dem!L1272</f>
        <v>61925.51</v>
      </c>
      <c r="N1532">
        <f>Model_dem!G1272</f>
        <v>67554.23</v>
      </c>
      <c r="O1532" t="str">
        <f>IF(AND(G1532&lt;-0.01,Model_dem!F1272="Optimal"),"Cuidado","")</f>
        <v/>
      </c>
      <c r="P1532" t="str">
        <f>IF(OR(H_24!$Q1532&lt;&gt;A1532,R1532&lt;&gt;B1532,S1532&lt;&gt;C1532,T1532&lt;&gt;D1532),"Aqui", " ")</f>
        <v xml:space="preserve"> </v>
      </c>
      <c r="Q1532" t="s">
        <v>23</v>
      </c>
      <c r="R1532">
        <v>2</v>
      </c>
      <c r="S1532">
        <v>5</v>
      </c>
      <c r="T1532">
        <v>0.15</v>
      </c>
      <c r="U1532">
        <v>402</v>
      </c>
      <c r="V1532">
        <v>64432.1</v>
      </c>
      <c r="W1532">
        <v>1818.5</v>
      </c>
      <c r="X1532">
        <v>0</v>
      </c>
      <c r="Y1532">
        <v>1</v>
      </c>
      <c r="Z1532">
        <v>1818.5</v>
      </c>
      <c r="AA1532">
        <v>5569</v>
      </c>
      <c r="XEO1532" t="s">
        <v>513</v>
      </c>
      <c r="XEP1532">
        <v>2</v>
      </c>
      <c r="XEQ1532">
        <v>5</v>
      </c>
      <c r="XER1532">
        <v>0.1</v>
      </c>
      <c r="XES1532">
        <v>50</v>
      </c>
      <c r="XET1532">
        <v>778</v>
      </c>
      <c r="XEU1532">
        <v>1.71827</v>
      </c>
      <c r="XEV1532">
        <v>0</v>
      </c>
      <c r="XEW1532">
        <v>581306</v>
      </c>
      <c r="XEX1532">
        <v>1800.01</v>
      </c>
      <c r="XEY1532">
        <v>76793</v>
      </c>
    </row>
    <row r="1533" spans="1:27 16369:16379" x14ac:dyDescent="0.3">
      <c r="A1533" s="68" t="s">
        <v>23</v>
      </c>
      <c r="B1533" s="20">
        <v>2</v>
      </c>
      <c r="C1533" s="20">
        <v>5</v>
      </c>
      <c r="D1533" s="20">
        <v>0.2</v>
      </c>
      <c r="E1533" t="s">
        <v>1</v>
      </c>
      <c r="F1533">
        <v>67383.7</v>
      </c>
      <c r="G1533" s="39">
        <f t="shared" si="83"/>
        <v>4.5173913097428783E-2</v>
      </c>
      <c r="H1533">
        <v>1807.94</v>
      </c>
      <c r="I1533">
        <v>1</v>
      </c>
      <c r="J1533">
        <v>2393</v>
      </c>
      <c r="K1533" s="52">
        <v>0.998</v>
      </c>
      <c r="L1533" s="59">
        <f>IF(OR(H_24!$F1533="---",H_24!$F1533="infeas",H_24!$F1533="inf"),"---",(H_24!$F1533/M1533)-1)</f>
        <v>8.814121999156721E-2</v>
      </c>
      <c r="M1533" s="20">
        <f>Model_dem!L1273</f>
        <v>61925.51</v>
      </c>
      <c r="N1533">
        <f>Model_dem!G1273</f>
        <v>64471.28</v>
      </c>
      <c r="O1533" t="str">
        <f>IF(AND(G1533&lt;-0.01,Model_dem!F1273="Optimal"),"Cuidado","")</f>
        <v/>
      </c>
      <c r="P1533" t="str">
        <f>IF(OR(H_24!$Q1533&lt;&gt;A1533,R1533&lt;&gt;B1533,S1533&lt;&gt;C1533,T1533&lt;&gt;D1533),"Aqui", " ")</f>
        <v xml:space="preserve"> </v>
      </c>
      <c r="Q1533" t="s">
        <v>23</v>
      </c>
      <c r="R1533">
        <v>2</v>
      </c>
      <c r="S1533">
        <v>5</v>
      </c>
      <c r="T1533">
        <v>0.2</v>
      </c>
      <c r="U1533">
        <v>402</v>
      </c>
      <c r="V1533">
        <v>67383.7</v>
      </c>
      <c r="W1533">
        <v>1807.94</v>
      </c>
      <c r="X1533">
        <v>0</v>
      </c>
      <c r="Y1533">
        <v>1</v>
      </c>
      <c r="Z1533">
        <v>1807.94</v>
      </c>
      <c r="AA1533">
        <v>2393</v>
      </c>
      <c r="XEO1533" t="s">
        <v>513</v>
      </c>
      <c r="XEP1533">
        <v>2</v>
      </c>
      <c r="XEQ1533">
        <v>5</v>
      </c>
      <c r="XER1533">
        <v>0.15</v>
      </c>
      <c r="XES1533">
        <v>50</v>
      </c>
      <c r="XET1533">
        <v>778</v>
      </c>
      <c r="XEU1533">
        <v>1.6890499999999999</v>
      </c>
      <c r="XEV1533">
        <v>0</v>
      </c>
      <c r="XEW1533">
        <v>559780</v>
      </c>
      <c r="XEX1533">
        <v>1800</v>
      </c>
      <c r="XEY1533">
        <v>72884</v>
      </c>
    </row>
    <row r="1534" spans="1:27 16369:16379" x14ac:dyDescent="0.3">
      <c r="A1534" s="65" t="s">
        <v>23</v>
      </c>
      <c r="B1534" s="66">
        <v>2</v>
      </c>
      <c r="C1534" s="66">
        <v>10</v>
      </c>
      <c r="D1534" s="66">
        <v>0.05</v>
      </c>
      <c r="E1534" t="s">
        <v>1</v>
      </c>
      <c r="F1534">
        <v>63548.2</v>
      </c>
      <c r="G1534" s="39">
        <f t="shared" si="83"/>
        <v>-0.12571789811401482</v>
      </c>
      <c r="H1534">
        <v>1831.58</v>
      </c>
      <c r="I1534">
        <v>1</v>
      </c>
      <c r="J1534">
        <v>5083</v>
      </c>
      <c r="K1534" s="52">
        <v>0</v>
      </c>
      <c r="L1534" s="59">
        <f>IF(OR(H_24!$F1534="---",H_24!$F1534="infeas",H_24!$F1534="inf"),"---",(H_24!$F1534/M1534)-1)</f>
        <v>2.6203902075251362E-2</v>
      </c>
      <c r="M1534" s="20">
        <f>Model_dem!L1274</f>
        <v>61925.51</v>
      </c>
      <c r="N1534">
        <f>Model_dem!G1274</f>
        <v>72686.149999999994</v>
      </c>
      <c r="O1534" t="str">
        <f>IF(AND(G1534&lt;-0.01,Model_dem!F1274="Optimal"),"Cuidado","")</f>
        <v/>
      </c>
      <c r="P1534" t="str">
        <f>IF(OR(H_24!$Q1534&lt;&gt;A1534,R1534&lt;&gt;B1534,S1534&lt;&gt;C1534,T1534&lt;&gt;D1534),"Aqui", " ")</f>
        <v xml:space="preserve"> </v>
      </c>
      <c r="Q1534" t="s">
        <v>23</v>
      </c>
      <c r="R1534">
        <v>2</v>
      </c>
      <c r="S1534">
        <v>10</v>
      </c>
      <c r="T1534">
        <v>0.05</v>
      </c>
      <c r="U1534">
        <v>402</v>
      </c>
      <c r="V1534">
        <v>63548.2</v>
      </c>
      <c r="W1534">
        <v>1831.58</v>
      </c>
      <c r="X1534">
        <v>0</v>
      </c>
      <c r="Y1534">
        <v>1</v>
      </c>
      <c r="Z1534">
        <v>1831.59</v>
      </c>
      <c r="AA1534">
        <v>5083</v>
      </c>
      <c r="XEO1534" t="s">
        <v>513</v>
      </c>
      <c r="XEP1534">
        <v>2</v>
      </c>
      <c r="XEQ1534">
        <v>5</v>
      </c>
      <c r="XER1534">
        <v>0.2</v>
      </c>
      <c r="XES1534">
        <v>50</v>
      </c>
      <c r="XET1534">
        <v>778</v>
      </c>
      <c r="XEU1534">
        <v>0.70555000000000001</v>
      </c>
      <c r="XEV1534">
        <v>0</v>
      </c>
      <c r="XEW1534">
        <v>266116</v>
      </c>
      <c r="XEX1534">
        <v>1800.01</v>
      </c>
      <c r="XEY1534">
        <v>69666</v>
      </c>
    </row>
    <row r="1535" spans="1:27 16369:16379" x14ac:dyDescent="0.3">
      <c r="A1535" s="68" t="s">
        <v>23</v>
      </c>
      <c r="B1535" s="20">
        <v>2</v>
      </c>
      <c r="C1535" s="20">
        <v>10</v>
      </c>
      <c r="D1535" s="20">
        <v>0.1</v>
      </c>
      <c r="E1535" t="s">
        <v>1</v>
      </c>
      <c r="F1535">
        <v>64369.2</v>
      </c>
      <c r="G1535" s="39">
        <f t="shared" si="83"/>
        <v>-4.2266379724897774E-2</v>
      </c>
      <c r="H1535">
        <v>1840.84</v>
      </c>
      <c r="I1535">
        <v>1</v>
      </c>
      <c r="J1535">
        <v>5983</v>
      </c>
      <c r="K1535" s="52">
        <v>5.7000000000000002E-2</v>
      </c>
      <c r="L1535" s="59">
        <f>IF(OR(H_24!$F1535="---",H_24!$F1535="infeas",H_24!$F1535="inf"),"---",(H_24!$F1535/M1535)-1)</f>
        <v>3.9461766241408291E-2</v>
      </c>
      <c r="M1535" s="20">
        <f>Model_dem!L1275</f>
        <v>61925.51</v>
      </c>
      <c r="N1535">
        <f>Model_dem!G1275</f>
        <v>67209.919999999998</v>
      </c>
      <c r="O1535" t="str">
        <f>IF(AND(G1535&lt;-0.01,Model_dem!F1275="Optimal"),"Cuidado","")</f>
        <v/>
      </c>
      <c r="P1535" t="str">
        <f>IF(OR(H_24!$Q1535&lt;&gt;A1535,R1535&lt;&gt;B1535,S1535&lt;&gt;C1535,T1535&lt;&gt;D1535),"Aqui", " ")</f>
        <v xml:space="preserve"> </v>
      </c>
      <c r="Q1535" t="s">
        <v>23</v>
      </c>
      <c r="R1535">
        <v>2</v>
      </c>
      <c r="S1535">
        <v>10</v>
      </c>
      <c r="T1535">
        <v>0.1</v>
      </c>
      <c r="U1535">
        <v>402</v>
      </c>
      <c r="V1535">
        <v>64369.2</v>
      </c>
      <c r="W1535">
        <v>1840.84</v>
      </c>
      <c r="X1535">
        <v>0</v>
      </c>
      <c r="Y1535">
        <v>1</v>
      </c>
      <c r="Z1535">
        <v>1840.84</v>
      </c>
      <c r="AA1535">
        <v>5983</v>
      </c>
      <c r="XEO1535" t="s">
        <v>513</v>
      </c>
      <c r="XEP1535">
        <v>2</v>
      </c>
      <c r="XEQ1535">
        <v>10</v>
      </c>
      <c r="XER1535">
        <v>0.05</v>
      </c>
      <c r="XES1535">
        <v>50</v>
      </c>
      <c r="XET1535">
        <v>778</v>
      </c>
      <c r="XEU1535">
        <v>1.7638799999999999</v>
      </c>
      <c r="XEV1535">
        <v>0</v>
      </c>
      <c r="XEW1535">
        <v>256927</v>
      </c>
      <c r="XEX1535">
        <v>1800</v>
      </c>
      <c r="XEY1535">
        <v>65107</v>
      </c>
    </row>
    <row r="1536" spans="1:27 16369:16379" x14ac:dyDescent="0.3">
      <c r="A1536" s="65" t="s">
        <v>23</v>
      </c>
      <c r="B1536" s="66">
        <v>2</v>
      </c>
      <c r="C1536" s="66">
        <v>10</v>
      </c>
      <c r="D1536" s="66">
        <v>0.15</v>
      </c>
      <c r="E1536" t="s">
        <v>1</v>
      </c>
      <c r="F1536">
        <v>67176.2</v>
      </c>
      <c r="G1536" s="39">
        <f t="shared" si="83"/>
        <v>2.106184583100331E-2</v>
      </c>
      <c r="H1536">
        <v>1848.77</v>
      </c>
      <c r="I1536">
        <v>1</v>
      </c>
      <c r="J1536">
        <v>3599</v>
      </c>
      <c r="K1536" s="52">
        <v>0.217</v>
      </c>
      <c r="L1536" s="59">
        <f>IF(OR(H_24!$F1536="---",H_24!$F1536="infeas",H_24!$F1536="inf"),"---",(H_24!$F1536/M1536)-1)</f>
        <v>8.4790419973933107E-2</v>
      </c>
      <c r="M1536" s="20">
        <f>Model_dem!L1276</f>
        <v>61925.51</v>
      </c>
      <c r="N1536">
        <f>Model_dem!G1276</f>
        <v>65790.53</v>
      </c>
      <c r="O1536" t="str">
        <f>IF(AND(G1536&lt;-0.01,Model_dem!F1276="Optimal"),"Cuidado","")</f>
        <v/>
      </c>
      <c r="P1536" t="str">
        <f>IF(OR(H_24!$Q1536&lt;&gt;A1536,R1536&lt;&gt;B1536,S1536&lt;&gt;C1536,T1536&lt;&gt;D1536),"Aqui", " ")</f>
        <v xml:space="preserve"> </v>
      </c>
      <c r="Q1536" t="s">
        <v>23</v>
      </c>
      <c r="R1536">
        <v>2</v>
      </c>
      <c r="S1536">
        <v>10</v>
      </c>
      <c r="T1536">
        <v>0.15</v>
      </c>
      <c r="U1536">
        <v>402</v>
      </c>
      <c r="V1536">
        <v>67176.2</v>
      </c>
      <c r="W1536">
        <v>1848.77</v>
      </c>
      <c r="X1536">
        <v>0</v>
      </c>
      <c r="Y1536">
        <v>1</v>
      </c>
      <c r="Z1536">
        <v>1850.35</v>
      </c>
      <c r="AA1536">
        <v>3599</v>
      </c>
      <c r="XEO1536" t="s">
        <v>513</v>
      </c>
      <c r="XEP1536">
        <v>2</v>
      </c>
      <c r="XEQ1536">
        <v>10</v>
      </c>
      <c r="XER1536">
        <v>0.1</v>
      </c>
      <c r="XES1536">
        <v>50</v>
      </c>
      <c r="XET1536">
        <v>778</v>
      </c>
      <c r="XEU1536">
        <v>1.37466</v>
      </c>
      <c r="XEV1536">
        <v>0</v>
      </c>
      <c r="XEW1536">
        <v>236650</v>
      </c>
      <c r="XEX1536">
        <v>1800.01</v>
      </c>
      <c r="XEY1536">
        <v>65462</v>
      </c>
    </row>
    <row r="1537" spans="1:27 16369:16379" x14ac:dyDescent="0.3">
      <c r="A1537" s="68" t="s">
        <v>23</v>
      </c>
      <c r="B1537" s="20">
        <v>2</v>
      </c>
      <c r="C1537" s="20">
        <v>10</v>
      </c>
      <c r="D1537" s="20">
        <v>0.2</v>
      </c>
      <c r="E1537" t="s">
        <v>1</v>
      </c>
      <c r="F1537" t="s">
        <v>46</v>
      </c>
      <c r="G1537" s="39" t="str">
        <f t="shared" si="83"/>
        <v>---</v>
      </c>
      <c r="H1537">
        <v>60.239100000000001</v>
      </c>
      <c r="I1537">
        <v>1</v>
      </c>
      <c r="J1537">
        <v>673</v>
      </c>
      <c r="K1537" s="52">
        <v>0.11</v>
      </c>
      <c r="L1537" s="59" t="str">
        <f>IF(OR(H_24!$F1537="---",H_24!$F1537="infeas",H_24!$F1537="inf"),"---",(H_24!$F1537/M1537)-1)</f>
        <v>---</v>
      </c>
      <c r="M1537" s="20">
        <f>Model_dem!L1277</f>
        <v>61925.51</v>
      </c>
      <c r="N1537">
        <f>Model_dem!G1277</f>
        <v>67873.850000000006</v>
      </c>
      <c r="O1537" t="str">
        <f>IF(AND(G1537&lt;-0.01,Model_dem!F1277="Optimal"),"Cuidado","")</f>
        <v/>
      </c>
      <c r="P1537" t="str">
        <f>IF(OR(H_24!$Q1537&lt;&gt;A1537,R1537&lt;&gt;B1537,S1537&lt;&gt;C1537,T1537&lt;&gt;D1537),"Aqui", " ")</f>
        <v xml:space="preserve"> </v>
      </c>
      <c r="Q1537" t="s">
        <v>23</v>
      </c>
      <c r="R1537">
        <v>2</v>
      </c>
      <c r="S1537">
        <v>10</v>
      </c>
      <c r="T1537">
        <v>0.2</v>
      </c>
      <c r="U1537">
        <v>402</v>
      </c>
      <c r="V1537" t="s">
        <v>46</v>
      </c>
      <c r="W1537">
        <v>60.239100000000001</v>
      </c>
      <c r="X1537">
        <v>0</v>
      </c>
      <c r="Y1537">
        <v>1</v>
      </c>
      <c r="Z1537">
        <v>1806.2</v>
      </c>
      <c r="AA1537">
        <v>673</v>
      </c>
      <c r="XEO1537" t="s">
        <v>513</v>
      </c>
      <c r="XEP1537">
        <v>2</v>
      </c>
      <c r="XEQ1537">
        <v>10</v>
      </c>
      <c r="XER1537">
        <v>0.15</v>
      </c>
      <c r="XES1537">
        <v>50</v>
      </c>
      <c r="XET1537">
        <v>778</v>
      </c>
      <c r="XEU1537">
        <v>2.1627100000000001</v>
      </c>
      <c r="XEV1537">
        <v>0</v>
      </c>
      <c r="XEW1537">
        <v>231794</v>
      </c>
      <c r="XEX1537">
        <v>1800</v>
      </c>
      <c r="XEY1537">
        <v>60649</v>
      </c>
    </row>
    <row r="1538" spans="1:27 16369:16379" x14ac:dyDescent="0.3">
      <c r="A1538" s="65" t="s">
        <v>23</v>
      </c>
      <c r="B1538" s="66">
        <v>2</v>
      </c>
      <c r="C1538" s="66">
        <v>25</v>
      </c>
      <c r="D1538" s="66">
        <v>0.05</v>
      </c>
      <c r="E1538" t="s">
        <v>1</v>
      </c>
      <c r="G1538" s="39" t="str">
        <f t="shared" si="83"/>
        <v>---</v>
      </c>
      <c r="K1538" s="52">
        <v>0</v>
      </c>
      <c r="L1538" s="59">
        <f>IF(OR(H_24!$F1538="---",H_24!$F1538="infeas",H_24!$F1538="inf"),"---",(H_24!$F1538/M1538)-1)</f>
        <v>-1</v>
      </c>
      <c r="M1538" s="20">
        <f>Model_dem!L1278</f>
        <v>61925.51</v>
      </c>
      <c r="N1538">
        <f>Model_dem!G1278</f>
        <v>62706.53</v>
      </c>
      <c r="O1538" t="str">
        <f>IF(AND(G1538&lt;-0.01,Model_dem!F1278="Optimal"),"Cuidado","")</f>
        <v/>
      </c>
      <c r="P1538" t="str">
        <f>IF(OR(H_24!$Q1538&lt;&gt;A1538,R1538&lt;&gt;B1538,S1538&lt;&gt;C1538,T1538&lt;&gt;D1538),"Aqui", " ")</f>
        <v>Aqui</v>
      </c>
      <c r="XEO1538" t="s">
        <v>513</v>
      </c>
      <c r="XEP1538">
        <v>2</v>
      </c>
      <c r="XEQ1538">
        <v>10</v>
      </c>
      <c r="XER1538">
        <v>0.2</v>
      </c>
      <c r="XES1538">
        <v>50</v>
      </c>
      <c r="XET1538">
        <v>790</v>
      </c>
      <c r="XEU1538">
        <v>14.329000000000001</v>
      </c>
      <c r="XEV1538">
        <v>19</v>
      </c>
      <c r="XEW1538">
        <v>284755</v>
      </c>
      <c r="XEX1538">
        <v>1800.06</v>
      </c>
      <c r="XEY1538">
        <v>56071</v>
      </c>
    </row>
    <row r="1539" spans="1:27 16369:16379" x14ac:dyDescent="0.3">
      <c r="A1539" s="68" t="s">
        <v>23</v>
      </c>
      <c r="B1539" s="20">
        <v>2</v>
      </c>
      <c r="C1539" s="20">
        <v>25</v>
      </c>
      <c r="D1539" s="20">
        <v>0.1</v>
      </c>
      <c r="E1539" t="s">
        <v>1</v>
      </c>
      <c r="F1539">
        <v>65287.1</v>
      </c>
      <c r="G1539" s="39">
        <f t="shared" si="83"/>
        <v>1.3348262866361659E-2</v>
      </c>
      <c r="H1539">
        <v>1815.29</v>
      </c>
      <c r="I1539">
        <v>1</v>
      </c>
      <c r="J1539">
        <v>5104</v>
      </c>
      <c r="K1539" s="52">
        <v>0</v>
      </c>
      <c r="L1539" s="59">
        <f>IF(OR(H_24!$F1539="---",H_24!$F1539="infeas",H_24!$F1539="inf"),"---",(H_24!$F1539/M1539)-1)</f>
        <v>5.4284413644716034E-2</v>
      </c>
      <c r="M1539" s="20">
        <f>Model_dem!L1279</f>
        <v>61925.51</v>
      </c>
      <c r="N1539">
        <f>Model_dem!G1279</f>
        <v>64427.11</v>
      </c>
      <c r="O1539" t="str">
        <f>IF(AND(G1539&lt;-0.01,Model_dem!F1279="Optimal"),"Cuidado","")</f>
        <v/>
      </c>
      <c r="P1539" t="str">
        <f>IF(OR(H_24!$Q1539&lt;&gt;A1539,R1539&lt;&gt;B1539,S1539&lt;&gt;C1539,T1539&lt;&gt;D1539),"Aqui", " ")</f>
        <v xml:space="preserve"> </v>
      </c>
      <c r="Q1539" t="s">
        <v>23</v>
      </c>
      <c r="R1539">
        <v>2</v>
      </c>
      <c r="S1539">
        <v>25</v>
      </c>
      <c r="T1539">
        <v>0.1</v>
      </c>
      <c r="U1539">
        <v>402</v>
      </c>
      <c r="V1539">
        <v>65287.1</v>
      </c>
      <c r="W1539">
        <v>1815.29</v>
      </c>
      <c r="X1539">
        <v>0</v>
      </c>
      <c r="Y1539">
        <v>1</v>
      </c>
      <c r="Z1539">
        <v>1815.29</v>
      </c>
      <c r="AA1539">
        <v>5104</v>
      </c>
      <c r="XEO1539" t="s">
        <v>513</v>
      </c>
      <c r="XEP1539">
        <v>2</v>
      </c>
      <c r="XEQ1539">
        <v>25</v>
      </c>
      <c r="XER1539">
        <v>0.05</v>
      </c>
      <c r="XES1539">
        <v>50</v>
      </c>
      <c r="XET1539">
        <v>778</v>
      </c>
      <c r="XEU1539">
        <v>1.73227</v>
      </c>
      <c r="XEV1539">
        <v>0</v>
      </c>
      <c r="XEW1539">
        <v>93911</v>
      </c>
      <c r="XEX1539">
        <v>1800.25</v>
      </c>
      <c r="XEY1539">
        <v>47101</v>
      </c>
    </row>
    <row r="1540" spans="1:27 16369:16379" x14ac:dyDescent="0.3">
      <c r="A1540" s="65" t="s">
        <v>23</v>
      </c>
      <c r="B1540" s="66">
        <v>2</v>
      </c>
      <c r="C1540" s="66">
        <v>25</v>
      </c>
      <c r="D1540" s="66">
        <v>0.15</v>
      </c>
      <c r="E1540" t="s">
        <v>1</v>
      </c>
      <c r="F1540">
        <v>66642.100000000006</v>
      </c>
      <c r="G1540" s="39">
        <f t="shared" si="83"/>
        <v>-3.0023635879086734E-2</v>
      </c>
      <c r="H1540">
        <v>1843.4</v>
      </c>
      <c r="I1540">
        <v>1</v>
      </c>
      <c r="J1540">
        <v>5755</v>
      </c>
      <c r="K1540" s="52">
        <v>0</v>
      </c>
      <c r="L1540" s="59">
        <f>IF(OR(H_24!$F1540="---",H_24!$F1540="infeas",H_24!$F1540="inf"),"---",(H_24!$F1540/M1540)-1)</f>
        <v>7.6165541470712306E-2</v>
      </c>
      <c r="M1540" s="20">
        <f>Model_dem!L1280</f>
        <v>61925.51</v>
      </c>
      <c r="N1540">
        <f>Model_dem!G1280</f>
        <v>68704.87</v>
      </c>
      <c r="O1540" t="str">
        <f>IF(AND(G1540&lt;-0.01,Model_dem!F1280="Optimal"),"Cuidado","")</f>
        <v/>
      </c>
      <c r="P1540" t="str">
        <f>IF(OR(H_24!$Q1540&lt;&gt;A1540,R1540&lt;&gt;B1540,S1540&lt;&gt;C1540,T1540&lt;&gt;D1540),"Aqui", " ")</f>
        <v xml:space="preserve"> </v>
      </c>
      <c r="Q1540" t="s">
        <v>23</v>
      </c>
      <c r="R1540">
        <v>2</v>
      </c>
      <c r="S1540">
        <v>25</v>
      </c>
      <c r="T1540">
        <v>0.15</v>
      </c>
      <c r="U1540">
        <v>402</v>
      </c>
      <c r="V1540">
        <v>66642.100000000006</v>
      </c>
      <c r="W1540">
        <v>1843.4</v>
      </c>
      <c r="X1540">
        <v>0</v>
      </c>
      <c r="Y1540">
        <v>1</v>
      </c>
      <c r="Z1540">
        <v>1843.4</v>
      </c>
      <c r="AA1540">
        <v>5755</v>
      </c>
      <c r="XEO1540" t="s">
        <v>513</v>
      </c>
      <c r="XEP1540">
        <v>2</v>
      </c>
      <c r="XEQ1540">
        <v>25</v>
      </c>
      <c r="XER1540">
        <v>0.1</v>
      </c>
      <c r="XES1540">
        <v>50</v>
      </c>
      <c r="XET1540">
        <v>790</v>
      </c>
      <c r="XEU1540">
        <v>4.4977999999999998</v>
      </c>
      <c r="XEV1540">
        <v>0</v>
      </c>
      <c r="XEW1540">
        <v>57390</v>
      </c>
      <c r="XEX1540">
        <v>1800.22</v>
      </c>
      <c r="XEY1540">
        <v>33329</v>
      </c>
    </row>
    <row r="1541" spans="1:27 16369:16379" x14ac:dyDescent="0.3">
      <c r="A1541" s="68" t="s">
        <v>23</v>
      </c>
      <c r="B1541" s="20">
        <v>2</v>
      </c>
      <c r="C1541" s="20">
        <v>25</v>
      </c>
      <c r="D1541" s="20">
        <v>0.2</v>
      </c>
      <c r="E1541" t="s">
        <v>1</v>
      </c>
      <c r="F1541">
        <v>66160.800000000003</v>
      </c>
      <c r="G1541" s="39">
        <f t="shared" si="83"/>
        <v>3.4210927394299914E-2</v>
      </c>
      <c r="H1541">
        <v>1848.8</v>
      </c>
      <c r="I1541">
        <v>1</v>
      </c>
      <c r="J1541">
        <v>3938</v>
      </c>
      <c r="K1541" s="52">
        <v>0</v>
      </c>
      <c r="L1541" s="59">
        <f>IF(OR(H_24!$F1541="---",H_24!$F1541="infeas",H_24!$F1541="inf"),"---",(H_24!$F1541/M1541)-1)</f>
        <v>6.8393300273183133E-2</v>
      </c>
      <c r="M1541" s="20">
        <f>Model_dem!L1281</f>
        <v>61925.51</v>
      </c>
      <c r="N1541">
        <f>Model_dem!G1281</f>
        <v>63972.25</v>
      </c>
      <c r="O1541" t="str">
        <f>IF(AND(G1541&lt;-0.01,Model_dem!F1281="Optimal"),"Cuidado","")</f>
        <v/>
      </c>
      <c r="P1541" t="str">
        <f>IF(OR(H_24!$Q1541&lt;&gt;A1541,R1541&lt;&gt;B1541,S1541&lt;&gt;C1541,T1541&lt;&gt;D1541),"Aqui", " ")</f>
        <v xml:space="preserve"> </v>
      </c>
      <c r="Q1541" t="s">
        <v>23</v>
      </c>
      <c r="R1541">
        <v>2</v>
      </c>
      <c r="S1541">
        <v>25</v>
      </c>
      <c r="T1541">
        <v>0.2</v>
      </c>
      <c r="U1541">
        <v>402</v>
      </c>
      <c r="V1541">
        <v>66160.800000000003</v>
      </c>
      <c r="W1541">
        <v>1848.8</v>
      </c>
      <c r="X1541">
        <v>0</v>
      </c>
      <c r="Y1541">
        <v>1</v>
      </c>
      <c r="Z1541">
        <v>1848.8</v>
      </c>
      <c r="AA1541">
        <v>3938</v>
      </c>
      <c r="XEO1541" t="s">
        <v>513</v>
      </c>
      <c r="XEP1541">
        <v>2</v>
      </c>
      <c r="XEQ1541">
        <v>25</v>
      </c>
      <c r="XER1541">
        <v>0.15</v>
      </c>
      <c r="XES1541">
        <v>50</v>
      </c>
      <c r="XET1541">
        <v>801</v>
      </c>
      <c r="XEU1541">
        <v>22.616700000000002</v>
      </c>
      <c r="XEV1541">
        <v>0</v>
      </c>
      <c r="XEW1541">
        <v>2949</v>
      </c>
      <c r="XEX1541">
        <v>1800.07</v>
      </c>
      <c r="XEY1541">
        <v>7358</v>
      </c>
    </row>
    <row r="1542" spans="1:27 16369:16379" x14ac:dyDescent="0.3">
      <c r="A1542" s="65" t="s">
        <v>23</v>
      </c>
      <c r="B1542" s="66">
        <v>2</v>
      </c>
      <c r="C1542" s="66">
        <v>50</v>
      </c>
      <c r="D1542" s="66">
        <v>0.05</v>
      </c>
      <c r="E1542" t="s">
        <v>1</v>
      </c>
      <c r="F1542">
        <v>63940.2</v>
      </c>
      <c r="G1542" s="39">
        <f t="shared" si="83"/>
        <v>9.7251673763461086E-3</v>
      </c>
      <c r="H1542">
        <v>1808.59</v>
      </c>
      <c r="I1542">
        <v>1</v>
      </c>
      <c r="J1542">
        <v>5982</v>
      </c>
      <c r="K1542" s="52">
        <v>0</v>
      </c>
      <c r="L1542" s="59">
        <f>IF(OR(H_24!$F1542="---",H_24!$F1542="infeas",H_24!$F1542="inf"),"---",(H_24!$F1542/M1542)-1)</f>
        <v>3.2534088132661232E-2</v>
      </c>
      <c r="M1542" s="20">
        <f>Model_dem!L1282</f>
        <v>61925.51</v>
      </c>
      <c r="N1542">
        <f>Model_dem!G1282</f>
        <v>63324.36</v>
      </c>
      <c r="O1542" t="str">
        <f>IF(AND(G1542&lt;-0.01,Model_dem!F1282="Optimal"),"Cuidado","")</f>
        <v/>
      </c>
      <c r="P1542" t="str">
        <f>IF(OR(H_24!$Q1542&lt;&gt;A1542,R1542&lt;&gt;B1542,S1542&lt;&gt;C1542,T1542&lt;&gt;D1542),"Aqui", " ")</f>
        <v xml:space="preserve"> </v>
      </c>
      <c r="Q1542" t="s">
        <v>23</v>
      </c>
      <c r="R1542">
        <v>2</v>
      </c>
      <c r="S1542">
        <v>50</v>
      </c>
      <c r="T1542">
        <v>0.05</v>
      </c>
      <c r="U1542">
        <v>402</v>
      </c>
      <c r="V1542">
        <v>63940.2</v>
      </c>
      <c r="W1542">
        <v>1808.59</v>
      </c>
      <c r="X1542">
        <v>0</v>
      </c>
      <c r="Y1542">
        <v>1</v>
      </c>
      <c r="Z1542">
        <v>1808.59</v>
      </c>
      <c r="AA1542">
        <v>5982</v>
      </c>
      <c r="XEO1542" t="s">
        <v>513</v>
      </c>
      <c r="XEP1542">
        <v>2</v>
      </c>
      <c r="XEQ1542">
        <v>25</v>
      </c>
      <c r="XER1542">
        <v>0.2</v>
      </c>
      <c r="XES1542">
        <v>50</v>
      </c>
      <c r="XET1542">
        <v>961</v>
      </c>
      <c r="XEU1542">
        <v>1853.06</v>
      </c>
      <c r="XEV1542">
        <v>0</v>
      </c>
      <c r="XEW1542">
        <v>1</v>
      </c>
      <c r="XEX1542">
        <v>1853.21</v>
      </c>
      <c r="XEY1542">
        <v>48</v>
      </c>
    </row>
    <row r="1543" spans="1:27 16369:16379" x14ac:dyDescent="0.3">
      <c r="A1543" s="68" t="s">
        <v>23</v>
      </c>
      <c r="B1543" s="20">
        <v>2</v>
      </c>
      <c r="C1543" s="20">
        <v>50</v>
      </c>
      <c r="D1543" s="20">
        <v>0.1</v>
      </c>
      <c r="E1543" t="s">
        <v>1</v>
      </c>
      <c r="F1543">
        <v>64427.9</v>
      </c>
      <c r="G1543" s="39">
        <f t="shared" ref="G1543:G1606" si="84">IF(OR(N1543="---",F1543="infeas",F1543="inf",F1543=""),"---",(F1543-N1543)/N1543)</f>
        <v>2.0455065252332868E-2</v>
      </c>
      <c r="H1543">
        <v>1811.82</v>
      </c>
      <c r="I1543">
        <v>1</v>
      </c>
      <c r="J1543">
        <v>5877</v>
      </c>
      <c r="K1543" s="52">
        <v>0</v>
      </c>
      <c r="L1543" s="59">
        <f>IF(OR(H_24!$F1543="---",H_24!$F1543="infeas",H_24!$F1543="inf"),"---",(H_24!$F1543/M1543)-1)</f>
        <v>4.0409679306637969E-2</v>
      </c>
      <c r="M1543" s="20">
        <f>Model_dem!L1283</f>
        <v>61925.51</v>
      </c>
      <c r="N1543">
        <f>Model_dem!G1283</f>
        <v>63136.44</v>
      </c>
      <c r="O1543" t="str">
        <f>IF(AND(G1543&lt;-0.01,Model_dem!F1283="Optimal"),"Cuidado","")</f>
        <v/>
      </c>
      <c r="P1543" t="str">
        <f>IF(OR(H_24!$Q1543&lt;&gt;A1543,R1543&lt;&gt;B1543,S1543&lt;&gt;C1543,T1543&lt;&gt;D1543),"Aqui", " ")</f>
        <v xml:space="preserve"> </v>
      </c>
      <c r="Q1543" t="s">
        <v>23</v>
      </c>
      <c r="R1543">
        <v>2</v>
      </c>
      <c r="S1543">
        <v>50</v>
      </c>
      <c r="T1543">
        <v>0.1</v>
      </c>
      <c r="U1543">
        <v>402</v>
      </c>
      <c r="V1543">
        <v>64427.9</v>
      </c>
      <c r="W1543">
        <v>1811.82</v>
      </c>
      <c r="X1543">
        <v>0</v>
      </c>
      <c r="Y1543">
        <v>1</v>
      </c>
      <c r="Z1543">
        <v>1811.82</v>
      </c>
      <c r="AA1543">
        <v>5877</v>
      </c>
      <c r="XEO1543" t="s">
        <v>513</v>
      </c>
      <c r="XEP1543">
        <v>2</v>
      </c>
      <c r="XEQ1543">
        <v>50</v>
      </c>
      <c r="XER1543">
        <v>0.05</v>
      </c>
      <c r="XES1543">
        <v>50</v>
      </c>
      <c r="XET1543">
        <v>790</v>
      </c>
      <c r="XEU1543">
        <v>4.9407399999999999</v>
      </c>
      <c r="XEV1543">
        <v>1</v>
      </c>
      <c r="XEW1543">
        <v>123995</v>
      </c>
      <c r="XEX1543">
        <v>1800</v>
      </c>
      <c r="XEY1543">
        <v>44912</v>
      </c>
    </row>
    <row r="1544" spans="1:27 16369:16379" x14ac:dyDescent="0.3">
      <c r="A1544" s="65" t="s">
        <v>23</v>
      </c>
      <c r="B1544" s="66">
        <v>2</v>
      </c>
      <c r="C1544" s="66">
        <v>50</v>
      </c>
      <c r="D1544" s="66">
        <v>0.15</v>
      </c>
      <c r="E1544" t="s">
        <v>1</v>
      </c>
      <c r="F1544">
        <v>67619.100000000006</v>
      </c>
      <c r="G1544" s="39">
        <f t="shared" si="84"/>
        <v>1.9948386485639902E-2</v>
      </c>
      <c r="H1544">
        <v>1843.84</v>
      </c>
      <c r="I1544">
        <v>1</v>
      </c>
      <c r="J1544">
        <v>3730</v>
      </c>
      <c r="K1544" s="52">
        <v>0</v>
      </c>
      <c r="L1544" s="59">
        <f>IF(OR(H_24!$F1544="---",H_24!$F1544="infeas",H_24!$F1544="inf"),"---",(H_24!$F1544/M1544)-1)</f>
        <v>9.1942561312777338E-2</v>
      </c>
      <c r="M1544" s="20">
        <f>Model_dem!L1284</f>
        <v>61925.51</v>
      </c>
      <c r="N1544">
        <f>Model_dem!G1284</f>
        <v>66296.59</v>
      </c>
      <c r="O1544" t="str">
        <f>IF(AND(G1544&lt;-0.01,Model_dem!F1284="Optimal"),"Cuidado","")</f>
        <v/>
      </c>
      <c r="P1544" t="str">
        <f>IF(OR(H_24!$Q1544&lt;&gt;A1544,R1544&lt;&gt;B1544,S1544&lt;&gt;C1544,T1544&lt;&gt;D1544),"Aqui", " ")</f>
        <v xml:space="preserve"> </v>
      </c>
      <c r="Q1544" t="s">
        <v>23</v>
      </c>
      <c r="R1544">
        <v>2</v>
      </c>
      <c r="S1544">
        <v>50</v>
      </c>
      <c r="T1544">
        <v>0.15</v>
      </c>
      <c r="U1544">
        <v>402</v>
      </c>
      <c r="V1544">
        <v>67619.100000000006</v>
      </c>
      <c r="W1544">
        <v>1843.84</v>
      </c>
      <c r="X1544">
        <v>0</v>
      </c>
      <c r="Y1544">
        <v>1</v>
      </c>
      <c r="Z1544">
        <v>1843.99</v>
      </c>
      <c r="AA1544">
        <v>3730</v>
      </c>
      <c r="XEO1544" t="s">
        <v>513</v>
      </c>
      <c r="XEP1544">
        <v>2</v>
      </c>
      <c r="XEQ1544">
        <v>50</v>
      </c>
      <c r="XER1544">
        <v>0.1</v>
      </c>
      <c r="XES1544">
        <v>50</v>
      </c>
      <c r="XET1544">
        <v>825</v>
      </c>
      <c r="XEU1544">
        <v>220.92400000000001</v>
      </c>
      <c r="XEV1544">
        <v>0</v>
      </c>
      <c r="XEW1544">
        <v>49</v>
      </c>
      <c r="XEX1544">
        <v>1801.95</v>
      </c>
      <c r="XEY1544">
        <v>1429</v>
      </c>
    </row>
    <row r="1545" spans="1:27 16369:16379" x14ac:dyDescent="0.3">
      <c r="A1545" s="68" t="s">
        <v>23</v>
      </c>
      <c r="B1545" s="20">
        <v>2</v>
      </c>
      <c r="C1545" s="20">
        <v>50</v>
      </c>
      <c r="D1545" s="20">
        <v>0.2</v>
      </c>
      <c r="E1545" t="s">
        <v>1</v>
      </c>
      <c r="F1545">
        <v>85482.9</v>
      </c>
      <c r="G1545" s="39">
        <f t="shared" si="84"/>
        <v>0.10804684592617998</v>
      </c>
      <c r="H1545">
        <v>1813.56</v>
      </c>
      <c r="I1545">
        <v>1</v>
      </c>
      <c r="J1545">
        <v>1297</v>
      </c>
      <c r="K1545" s="52">
        <v>0</v>
      </c>
      <c r="L1545" s="59">
        <f>IF(OR(H_24!$F1545="---",H_24!$F1545="infeas",H_24!$F1545="inf"),"---",(H_24!$F1545/M1545)-1)</f>
        <v>0.38041495338512332</v>
      </c>
      <c r="M1545" s="20">
        <f>Model_dem!L1285</f>
        <v>61925.51</v>
      </c>
      <c r="N1545">
        <f>Model_dem!G1285</f>
        <v>77147.37</v>
      </c>
      <c r="O1545" t="str">
        <f>IF(AND(G1545&lt;-0.01,Model_dem!F1285="Optimal"),"Cuidado","")</f>
        <v/>
      </c>
      <c r="P1545" t="str">
        <f>IF(OR(H_24!$Q1545&lt;&gt;A1545,R1545&lt;&gt;B1545,S1545&lt;&gt;C1545,T1545&lt;&gt;D1545),"Aqui", " ")</f>
        <v xml:space="preserve"> </v>
      </c>
      <c r="Q1545" t="s">
        <v>23</v>
      </c>
      <c r="R1545">
        <v>2</v>
      </c>
      <c r="S1545">
        <v>50</v>
      </c>
      <c r="T1545">
        <v>0.2</v>
      </c>
      <c r="U1545">
        <v>402</v>
      </c>
      <c r="V1545">
        <v>85482.9</v>
      </c>
      <c r="W1545">
        <v>1813.56</v>
      </c>
      <c r="X1545">
        <v>0</v>
      </c>
      <c r="Y1545">
        <v>1</v>
      </c>
      <c r="Z1545">
        <v>1814.34</v>
      </c>
      <c r="AA1545">
        <v>1297</v>
      </c>
      <c r="XEO1545" t="s">
        <v>513</v>
      </c>
      <c r="XEP1545">
        <v>2</v>
      </c>
      <c r="XEQ1545">
        <v>50</v>
      </c>
      <c r="XER1545">
        <v>0.15</v>
      </c>
      <c r="XES1545">
        <v>50</v>
      </c>
      <c r="XET1545" t="s">
        <v>46</v>
      </c>
      <c r="XEU1545">
        <v>60.007899999999999</v>
      </c>
      <c r="XEV1545">
        <v>0</v>
      </c>
      <c r="XEW1545">
        <v>1</v>
      </c>
      <c r="XEX1545">
        <v>1800.49</v>
      </c>
      <c r="XEY1545">
        <v>29</v>
      </c>
    </row>
    <row r="1546" spans="1:27 16369:16379" x14ac:dyDescent="0.3">
      <c r="A1546" s="65" t="s">
        <v>23</v>
      </c>
      <c r="B1546" s="66">
        <v>3</v>
      </c>
      <c r="C1546" s="66">
        <v>0</v>
      </c>
      <c r="D1546" s="66">
        <v>0.05</v>
      </c>
      <c r="E1546" t="s">
        <v>1</v>
      </c>
      <c r="F1546">
        <v>63761.7</v>
      </c>
      <c r="G1546" s="39">
        <f t="shared" si="84"/>
        <v>1.2294702629689199E-2</v>
      </c>
      <c r="H1546">
        <v>1805.84</v>
      </c>
      <c r="I1546">
        <v>5</v>
      </c>
      <c r="J1546">
        <v>13391</v>
      </c>
      <c r="K1546" s="52">
        <v>0</v>
      </c>
      <c r="L1546" s="59">
        <f>IF(OR(H_24!$F1546="---",H_24!$F1546="infeas",H_24!$F1546="inf"),"---",(H_24!$F1546/M1546)-1)</f>
        <v>2.9651592695804974E-2</v>
      </c>
      <c r="M1546" s="20">
        <f>Model_dem!L1286</f>
        <v>61925.51</v>
      </c>
      <c r="N1546">
        <f>Model_dem!G1286</f>
        <v>62987.29</v>
      </c>
      <c r="O1546" t="str">
        <f>IF(AND(G1546&lt;-0.01,Model_dem!F1286="Optimal"),"Cuidado","")</f>
        <v/>
      </c>
      <c r="P1546" t="str">
        <f>IF(OR(H_24!$Q1546&lt;&gt;A1546,R1546&lt;&gt;B1546,S1546&lt;&gt;C1546,T1546&lt;&gt;D1546),"Aqui", " ")</f>
        <v xml:space="preserve"> </v>
      </c>
      <c r="Q1546" t="s">
        <v>23</v>
      </c>
      <c r="R1546">
        <v>3</v>
      </c>
      <c r="S1546">
        <v>0</v>
      </c>
      <c r="T1546">
        <v>0.05</v>
      </c>
      <c r="U1546">
        <v>402</v>
      </c>
      <c r="V1546">
        <v>63761.7</v>
      </c>
      <c r="W1546">
        <v>1805.84</v>
      </c>
      <c r="X1546">
        <v>4</v>
      </c>
      <c r="Y1546">
        <v>5</v>
      </c>
      <c r="Z1546">
        <v>1806.8</v>
      </c>
      <c r="AA1546">
        <v>13391</v>
      </c>
      <c r="XEO1546" t="s">
        <v>19</v>
      </c>
      <c r="XEP1546">
        <v>0</v>
      </c>
      <c r="XEQ1546">
        <v>0</v>
      </c>
      <c r="XER1546">
        <v>0.05</v>
      </c>
      <c r="XES1546">
        <v>100</v>
      </c>
      <c r="XET1546">
        <v>17289</v>
      </c>
      <c r="XEU1546">
        <v>196.14500000000001</v>
      </c>
      <c r="XEV1546">
        <v>34</v>
      </c>
      <c r="XEW1546">
        <v>564</v>
      </c>
      <c r="XEX1546">
        <v>1800.02</v>
      </c>
      <c r="XEY1546">
        <v>59654</v>
      </c>
    </row>
    <row r="1547" spans="1:27 16369:16379" x14ac:dyDescent="0.3">
      <c r="A1547" s="68" t="s">
        <v>23</v>
      </c>
      <c r="B1547" s="20">
        <v>3</v>
      </c>
      <c r="C1547" s="20">
        <v>0</v>
      </c>
      <c r="D1547" s="20">
        <v>0.1</v>
      </c>
      <c r="E1547" t="s">
        <v>1</v>
      </c>
      <c r="G1547" s="39" t="str">
        <f t="shared" si="84"/>
        <v>---</v>
      </c>
      <c r="K1547" s="52">
        <v>0</v>
      </c>
      <c r="L1547" s="59">
        <f>IF(OR(H_24!$F1547="---",H_24!$F1547="infeas",H_24!$F1547="inf"),"---",(H_24!$F1547/M1547)-1)</f>
        <v>-1</v>
      </c>
      <c r="M1547" s="20">
        <f>Model_dem!L1287</f>
        <v>61925.51</v>
      </c>
      <c r="N1547">
        <f>Model_dem!G1287</f>
        <v>63790.32</v>
      </c>
      <c r="O1547" t="str">
        <f>IF(AND(G1547&lt;-0.01,Model_dem!F1287="Optimal"),"Cuidado","")</f>
        <v/>
      </c>
      <c r="P1547" t="str">
        <f>IF(OR(H_24!$Q1547&lt;&gt;A1547,R1547&lt;&gt;B1547,S1547&lt;&gt;C1547,T1547&lt;&gt;D1547),"Aqui", " ")</f>
        <v>Aqui</v>
      </c>
      <c r="XEO1547" t="s">
        <v>19</v>
      </c>
      <c r="XEP1547">
        <v>0</v>
      </c>
      <c r="XEQ1547">
        <v>0</v>
      </c>
      <c r="XER1547">
        <v>0.1</v>
      </c>
      <c r="XES1547">
        <v>100</v>
      </c>
      <c r="XET1547">
        <v>17289</v>
      </c>
      <c r="XEU1547">
        <v>37.4666</v>
      </c>
      <c r="XEV1547">
        <v>2</v>
      </c>
      <c r="XEW1547">
        <v>749</v>
      </c>
      <c r="XEX1547">
        <v>1800</v>
      </c>
      <c r="XEY1547">
        <v>62700</v>
      </c>
    </row>
    <row r="1548" spans="1:27 16369:16379" x14ac:dyDescent="0.3">
      <c r="A1548" s="65" t="s">
        <v>23</v>
      </c>
      <c r="B1548" s="66">
        <v>3</v>
      </c>
      <c r="C1548" s="66">
        <v>0</v>
      </c>
      <c r="D1548" s="66">
        <v>0.15</v>
      </c>
      <c r="E1548" t="s">
        <v>4</v>
      </c>
      <c r="F1548" t="s">
        <v>511</v>
      </c>
      <c r="G1548" s="39" t="str">
        <f t="shared" si="84"/>
        <v>---</v>
      </c>
      <c r="H1548" t="s">
        <v>511</v>
      </c>
      <c r="I1548" t="s">
        <v>511</v>
      </c>
      <c r="L1548" s="59" t="str">
        <f>IF(OR(H_24!$F1548="---",H_24!$F1548="infeas",H_24!$F1548="inf"),"---",(H_24!$F1548/M1548)-1)</f>
        <v>---</v>
      </c>
      <c r="M1548" s="20">
        <f>Model_dem!L1288</f>
        <v>61925.51</v>
      </c>
      <c r="N1548" t="str">
        <f>Model_dem!G1288</f>
        <v>---</v>
      </c>
      <c r="O1548" t="str">
        <f>IF(AND(G1548&lt;-0.01,Model_dem!F1288="Optimal"),"Cuidado","")</f>
        <v/>
      </c>
      <c r="P1548" t="str">
        <f>IF(OR(H_24!$Q1548&lt;&gt;A1548,R1548&lt;&gt;B1548,S1548&lt;&gt;C1548,T1548&lt;&gt;D1548),"Aqui", " ")</f>
        <v xml:space="preserve"> </v>
      </c>
      <c r="Q1548" t="s">
        <v>23</v>
      </c>
      <c r="R1548">
        <v>3</v>
      </c>
      <c r="S1548">
        <v>0</v>
      </c>
      <c r="T1548">
        <v>0.15</v>
      </c>
      <c r="U1548">
        <v>402</v>
      </c>
      <c r="V1548" t="s">
        <v>511</v>
      </c>
      <c r="W1548" t="s">
        <v>511</v>
      </c>
      <c r="X1548" t="s">
        <v>511</v>
      </c>
      <c r="Y1548" t="s">
        <v>511</v>
      </c>
      <c r="Z1548" t="s">
        <v>511</v>
      </c>
      <c r="XEO1548" t="s">
        <v>19</v>
      </c>
      <c r="XEP1548">
        <v>0</v>
      </c>
      <c r="XEQ1548">
        <v>0</v>
      </c>
      <c r="XER1548">
        <v>0.15</v>
      </c>
      <c r="XES1548">
        <v>100</v>
      </c>
      <c r="XET1548">
        <v>17289</v>
      </c>
      <c r="XEU1548">
        <v>45.379100000000001</v>
      </c>
      <c r="XEV1548">
        <v>3</v>
      </c>
      <c r="XEW1548">
        <v>514</v>
      </c>
      <c r="XEX1548">
        <v>1800.05</v>
      </c>
      <c r="XEY1548">
        <v>48157</v>
      </c>
    </row>
    <row r="1549" spans="1:27 16369:16379" x14ac:dyDescent="0.3">
      <c r="A1549" s="68" t="s">
        <v>23</v>
      </c>
      <c r="B1549" s="20">
        <v>3</v>
      </c>
      <c r="C1549" s="20">
        <v>0</v>
      </c>
      <c r="D1549" s="20">
        <v>0.2</v>
      </c>
      <c r="E1549" t="s">
        <v>4</v>
      </c>
      <c r="F1549" t="s">
        <v>511</v>
      </c>
      <c r="G1549" s="39" t="str">
        <f t="shared" si="84"/>
        <v>---</v>
      </c>
      <c r="H1549" t="s">
        <v>511</v>
      </c>
      <c r="I1549" t="s">
        <v>511</v>
      </c>
      <c r="L1549" s="59" t="str">
        <f>IF(OR(H_24!$F1549="---",H_24!$F1549="infeas",H_24!$F1549="inf"),"---",(H_24!$F1549/M1549)-1)</f>
        <v>---</v>
      </c>
      <c r="M1549" s="20">
        <f>Model_dem!L1289</f>
        <v>61925.51</v>
      </c>
      <c r="N1549" t="str">
        <f>Model_dem!G1289</f>
        <v>---</v>
      </c>
      <c r="O1549" t="str">
        <f>IF(AND(G1549&lt;-0.01,Model_dem!F1289="Optimal"),"Cuidado","")</f>
        <v/>
      </c>
      <c r="P1549" t="str">
        <f>IF(OR(H_24!$Q1549&lt;&gt;A1549,R1549&lt;&gt;B1549,S1549&lt;&gt;C1549,T1549&lt;&gt;D1549),"Aqui", " ")</f>
        <v xml:space="preserve"> </v>
      </c>
      <c r="Q1549" t="s">
        <v>23</v>
      </c>
      <c r="R1549">
        <v>3</v>
      </c>
      <c r="S1549">
        <v>0</v>
      </c>
      <c r="T1549">
        <v>0.2</v>
      </c>
      <c r="U1549">
        <v>402</v>
      </c>
      <c r="V1549" t="s">
        <v>511</v>
      </c>
      <c r="W1549" t="s">
        <v>511</v>
      </c>
      <c r="X1549" t="s">
        <v>511</v>
      </c>
      <c r="Y1549" t="s">
        <v>511</v>
      </c>
      <c r="Z1549" t="s">
        <v>511</v>
      </c>
      <c r="XEO1549" t="s">
        <v>19</v>
      </c>
      <c r="XEP1549">
        <v>0</v>
      </c>
      <c r="XEQ1549">
        <v>0</v>
      </c>
      <c r="XER1549">
        <v>0.2</v>
      </c>
      <c r="XES1549">
        <v>100</v>
      </c>
      <c r="XET1549">
        <v>17289</v>
      </c>
      <c r="XEU1549">
        <v>42.486699999999999</v>
      </c>
      <c r="XEV1549">
        <v>8</v>
      </c>
      <c r="XEW1549">
        <v>416</v>
      </c>
      <c r="XEX1549">
        <v>1800.02</v>
      </c>
      <c r="XEY1549">
        <v>49019</v>
      </c>
    </row>
    <row r="1550" spans="1:27 16369:16379" x14ac:dyDescent="0.3">
      <c r="A1550" s="65" t="s">
        <v>23</v>
      </c>
      <c r="B1550" s="66">
        <v>3</v>
      </c>
      <c r="C1550" s="66">
        <v>10</v>
      </c>
      <c r="D1550" s="66">
        <v>0.05</v>
      </c>
      <c r="E1550" t="s">
        <v>1</v>
      </c>
      <c r="F1550">
        <v>64254.3</v>
      </c>
      <c r="G1550" s="39">
        <f t="shared" si="84"/>
        <v>2.1938639753122498E-2</v>
      </c>
      <c r="H1550">
        <v>1111.9100000000001</v>
      </c>
      <c r="I1550">
        <v>5</v>
      </c>
      <c r="J1550">
        <v>14813</v>
      </c>
      <c r="K1550" s="52">
        <v>0</v>
      </c>
      <c r="L1550" s="59">
        <f>IF(OR(H_24!$F1550="---",H_24!$F1550="infeas",H_24!$F1550="inf"),"---",(H_24!$F1550/M1550)-1)</f>
        <v>3.7606311195499176E-2</v>
      </c>
      <c r="M1550" s="20">
        <f>Model_dem!L1290</f>
        <v>61925.51</v>
      </c>
      <c r="N1550">
        <f>Model_dem!G1290</f>
        <v>62874.91</v>
      </c>
      <c r="O1550" t="str">
        <f>IF(AND(G1550&lt;-0.01,Model_dem!F1290="Optimal"),"Cuidado","")</f>
        <v/>
      </c>
      <c r="P1550" t="str">
        <f>IF(OR(H_24!$Q1550&lt;&gt;A1550,R1550&lt;&gt;B1550,S1550&lt;&gt;C1550,T1550&lt;&gt;D1550),"Aqui", " ")</f>
        <v xml:space="preserve"> </v>
      </c>
      <c r="Q1550" t="s">
        <v>23</v>
      </c>
      <c r="R1550">
        <v>3</v>
      </c>
      <c r="S1550">
        <v>10</v>
      </c>
      <c r="T1550">
        <v>0.05</v>
      </c>
      <c r="U1550">
        <v>402</v>
      </c>
      <c r="V1550">
        <v>64254.3</v>
      </c>
      <c r="W1550">
        <v>1111.9100000000001</v>
      </c>
      <c r="X1550">
        <v>0</v>
      </c>
      <c r="Y1550">
        <v>5</v>
      </c>
      <c r="Z1550">
        <v>1811.2</v>
      </c>
      <c r="AA1550">
        <v>14813</v>
      </c>
      <c r="XEO1550" t="s">
        <v>19</v>
      </c>
      <c r="XEP1550">
        <v>1</v>
      </c>
      <c r="XEQ1550">
        <v>5</v>
      </c>
      <c r="XER1550">
        <v>0.05</v>
      </c>
      <c r="XES1550">
        <v>100</v>
      </c>
      <c r="XET1550">
        <v>17629.599999999999</v>
      </c>
      <c r="XEU1550">
        <v>135.69</v>
      </c>
      <c r="XEV1550">
        <v>3</v>
      </c>
      <c r="XEW1550">
        <v>80</v>
      </c>
      <c r="XEX1550">
        <v>1800.11</v>
      </c>
      <c r="XEY1550">
        <v>14458</v>
      </c>
    </row>
    <row r="1551" spans="1:27 16369:16379" x14ac:dyDescent="0.3">
      <c r="A1551" s="68" t="s">
        <v>23</v>
      </c>
      <c r="B1551" s="20">
        <v>3</v>
      </c>
      <c r="C1551" s="20">
        <v>10</v>
      </c>
      <c r="D1551" s="20">
        <v>0.1</v>
      </c>
      <c r="E1551" t="s">
        <v>1</v>
      </c>
      <c r="F1551">
        <v>63989.4</v>
      </c>
      <c r="G1551" s="39">
        <f t="shared" si="84"/>
        <v>1.7146246540576684E-3</v>
      </c>
      <c r="H1551">
        <v>1636.19</v>
      </c>
      <c r="I1551">
        <v>6</v>
      </c>
      <c r="J1551">
        <v>10811</v>
      </c>
      <c r="K1551" s="52">
        <v>0</v>
      </c>
      <c r="L1551" s="59">
        <f>IF(OR(H_24!$F1551="---",H_24!$F1551="infeas",H_24!$F1551="inf"),"---",(H_24!$F1551/M1551)-1)</f>
        <v>3.3328591076601466E-2</v>
      </c>
      <c r="M1551" s="20">
        <f>Model_dem!L1291</f>
        <v>61925.51</v>
      </c>
      <c r="N1551">
        <f>Model_dem!G1291</f>
        <v>63879.87</v>
      </c>
      <c r="O1551" t="str">
        <f>IF(AND(G1551&lt;-0.01,Model_dem!F1291="Optimal"),"Cuidado","")</f>
        <v/>
      </c>
      <c r="P1551" t="str">
        <f>IF(OR(H_24!$Q1551&lt;&gt;A1551,R1551&lt;&gt;B1551,S1551&lt;&gt;C1551,T1551&lt;&gt;D1551),"Aqui", " ")</f>
        <v xml:space="preserve"> </v>
      </c>
      <c r="Q1551" t="s">
        <v>23</v>
      </c>
      <c r="R1551">
        <v>3</v>
      </c>
      <c r="S1551">
        <v>10</v>
      </c>
      <c r="T1551">
        <v>0.1</v>
      </c>
      <c r="U1551">
        <v>402</v>
      </c>
      <c r="V1551">
        <v>63989.4</v>
      </c>
      <c r="W1551">
        <v>1636.19</v>
      </c>
      <c r="X1551">
        <v>0</v>
      </c>
      <c r="Y1551">
        <v>6</v>
      </c>
      <c r="Z1551">
        <v>1805.02</v>
      </c>
      <c r="AA1551">
        <v>10811</v>
      </c>
      <c r="XEO1551" t="s">
        <v>19</v>
      </c>
      <c r="XEP1551">
        <v>1</v>
      </c>
      <c r="XEQ1551">
        <v>5</v>
      </c>
      <c r="XER1551">
        <v>0.1</v>
      </c>
      <c r="XES1551">
        <v>100</v>
      </c>
      <c r="XET1551">
        <v>17941.8</v>
      </c>
      <c r="XEU1551">
        <v>734.46900000000005</v>
      </c>
      <c r="XEV1551">
        <v>49</v>
      </c>
      <c r="XEW1551">
        <v>167</v>
      </c>
      <c r="XEX1551">
        <v>1800.02</v>
      </c>
      <c r="XEY1551">
        <v>14299</v>
      </c>
    </row>
    <row r="1552" spans="1:27 16369:16379" x14ac:dyDescent="0.3">
      <c r="A1552" s="65" t="s">
        <v>23</v>
      </c>
      <c r="B1552" s="66">
        <v>3</v>
      </c>
      <c r="C1552" s="66">
        <v>10</v>
      </c>
      <c r="D1552" s="66">
        <v>0.15</v>
      </c>
      <c r="E1552" t="s">
        <v>4</v>
      </c>
      <c r="F1552" t="s">
        <v>511</v>
      </c>
      <c r="G1552" s="39" t="str">
        <f t="shared" si="84"/>
        <v>---</v>
      </c>
      <c r="H1552" t="s">
        <v>511</v>
      </c>
      <c r="I1552" t="s">
        <v>511</v>
      </c>
      <c r="L1552" s="59" t="str">
        <f>IF(OR(H_24!$F1552="---",H_24!$F1552="infeas",H_24!$F1552="inf"),"---",(H_24!$F1552/M1552)-1)</f>
        <v>---</v>
      </c>
      <c r="M1552" s="20">
        <f>Model_dem!L1292</f>
        <v>61925.51</v>
      </c>
      <c r="N1552" t="str">
        <f>Model_dem!G1292</f>
        <v>---</v>
      </c>
      <c r="O1552" t="str">
        <f>IF(AND(G1552&lt;-0.01,Model_dem!F1292="Optimal"),"Cuidado","")</f>
        <v/>
      </c>
      <c r="P1552" t="str">
        <f>IF(OR(H_24!$Q1552&lt;&gt;A1552,R1552&lt;&gt;B1552,S1552&lt;&gt;C1552,T1552&lt;&gt;D1552),"Aqui", " ")</f>
        <v xml:space="preserve"> </v>
      </c>
      <c r="Q1552" t="s">
        <v>23</v>
      </c>
      <c r="R1552">
        <v>3</v>
      </c>
      <c r="S1552">
        <v>10</v>
      </c>
      <c r="T1552">
        <v>0.15</v>
      </c>
      <c r="U1552">
        <v>402</v>
      </c>
      <c r="V1552" t="s">
        <v>511</v>
      </c>
      <c r="W1552" t="s">
        <v>511</v>
      </c>
      <c r="X1552" t="s">
        <v>511</v>
      </c>
      <c r="Y1552" t="s">
        <v>511</v>
      </c>
      <c r="Z1552" t="s">
        <v>511</v>
      </c>
      <c r="XEO1552" t="s">
        <v>19</v>
      </c>
      <c r="XEP1552">
        <v>1</v>
      </c>
      <c r="XEQ1552">
        <v>10</v>
      </c>
      <c r="XER1552">
        <v>0.05</v>
      </c>
      <c r="XES1552">
        <v>100</v>
      </c>
      <c r="XET1552">
        <v>17629.599999999999</v>
      </c>
      <c r="XEU1552">
        <v>169.71899999999999</v>
      </c>
      <c r="XEV1552">
        <v>4</v>
      </c>
      <c r="XEW1552">
        <v>58</v>
      </c>
      <c r="XEX1552">
        <v>1800.16</v>
      </c>
      <c r="XEY1552">
        <v>11832</v>
      </c>
    </row>
    <row r="1553" spans="1:27 16369:16379" x14ac:dyDescent="0.3">
      <c r="A1553" s="68" t="s">
        <v>23</v>
      </c>
      <c r="B1553" s="20">
        <v>3</v>
      </c>
      <c r="C1553" s="20">
        <v>10</v>
      </c>
      <c r="D1553" s="20">
        <v>0.2</v>
      </c>
      <c r="E1553" t="s">
        <v>4</v>
      </c>
      <c r="F1553" t="s">
        <v>511</v>
      </c>
      <c r="G1553" s="39" t="str">
        <f t="shared" si="84"/>
        <v>---</v>
      </c>
      <c r="H1553" t="s">
        <v>511</v>
      </c>
      <c r="I1553" t="s">
        <v>511</v>
      </c>
      <c r="L1553" s="59" t="str">
        <f>IF(OR(H_24!$F1553="---",H_24!$F1553="infeas",H_24!$F1553="inf"),"---",(H_24!$F1553/M1553)-1)</f>
        <v>---</v>
      </c>
      <c r="M1553" s="20">
        <f>Model_dem!L1293</f>
        <v>61925.51</v>
      </c>
      <c r="N1553" t="str">
        <f>Model_dem!G1293</f>
        <v>---</v>
      </c>
      <c r="O1553" t="str">
        <f>IF(AND(G1553&lt;-0.01,Model_dem!F1293="Optimal"),"Cuidado","")</f>
        <v/>
      </c>
      <c r="P1553" t="str">
        <f>IF(OR(H_24!$Q1553&lt;&gt;A1553,R1553&lt;&gt;B1553,S1553&lt;&gt;C1553,T1553&lt;&gt;D1553),"Aqui", " ")</f>
        <v xml:space="preserve"> </v>
      </c>
      <c r="Q1553" t="s">
        <v>23</v>
      </c>
      <c r="R1553">
        <v>3</v>
      </c>
      <c r="S1553">
        <v>10</v>
      </c>
      <c r="T1553">
        <v>0.2</v>
      </c>
      <c r="U1553">
        <v>402</v>
      </c>
      <c r="V1553" t="s">
        <v>511</v>
      </c>
      <c r="W1553" t="s">
        <v>511</v>
      </c>
      <c r="X1553" t="s">
        <v>511</v>
      </c>
      <c r="Y1553" t="s">
        <v>511</v>
      </c>
      <c r="Z1553" t="s">
        <v>511</v>
      </c>
      <c r="XEO1553" t="s">
        <v>19</v>
      </c>
      <c r="XEP1553">
        <v>1</v>
      </c>
      <c r="XEQ1553">
        <v>10</v>
      </c>
      <c r="XER1553">
        <v>0.1</v>
      </c>
      <c r="XES1553">
        <v>100</v>
      </c>
      <c r="XET1553">
        <v>17941.8</v>
      </c>
      <c r="XEU1553">
        <v>564.51400000000001</v>
      </c>
      <c r="XEV1553">
        <v>38</v>
      </c>
      <c r="XEW1553">
        <v>149</v>
      </c>
      <c r="XEX1553">
        <v>1800.05</v>
      </c>
      <c r="XEY1553">
        <v>14938</v>
      </c>
    </row>
    <row r="1554" spans="1:27 16369:16379" x14ac:dyDescent="0.3">
      <c r="A1554" s="65" t="s">
        <v>23</v>
      </c>
      <c r="B1554" s="66">
        <v>3</v>
      </c>
      <c r="C1554" s="66">
        <v>25</v>
      </c>
      <c r="D1554" s="66">
        <v>0.05</v>
      </c>
      <c r="E1554" t="s">
        <v>1</v>
      </c>
      <c r="F1554">
        <v>63357.1</v>
      </c>
      <c r="G1554" s="39">
        <f t="shared" si="84"/>
        <v>5.651652734621487E-3</v>
      </c>
      <c r="H1554">
        <v>1805.07</v>
      </c>
      <c r="I1554">
        <v>1</v>
      </c>
      <c r="J1554">
        <v>8030</v>
      </c>
      <c r="K1554" s="52">
        <v>0</v>
      </c>
      <c r="L1554" s="59">
        <f>IF(OR(H_24!$F1554="---",H_24!$F1554="infeas",H_24!$F1554="inf"),"---",(H_24!$F1554/M1554)-1)</f>
        <v>2.3117936372264003E-2</v>
      </c>
      <c r="M1554" s="20">
        <f>Model_dem!L1294</f>
        <v>61925.51</v>
      </c>
      <c r="N1554">
        <f>Model_dem!G1294</f>
        <v>63001.04</v>
      </c>
      <c r="O1554" t="str">
        <f>IF(AND(G1554&lt;-0.01,Model_dem!F1294="Optimal"),"Cuidado","")</f>
        <v/>
      </c>
      <c r="P1554" t="str">
        <f>IF(OR(H_24!$Q1554&lt;&gt;A1554,R1554&lt;&gt;B1554,S1554&lt;&gt;C1554,T1554&lt;&gt;D1554),"Aqui", " ")</f>
        <v xml:space="preserve"> </v>
      </c>
      <c r="Q1554" t="s">
        <v>23</v>
      </c>
      <c r="R1554">
        <v>3</v>
      </c>
      <c r="S1554">
        <v>25</v>
      </c>
      <c r="T1554">
        <v>0.05</v>
      </c>
      <c r="U1554">
        <v>402</v>
      </c>
      <c r="V1554">
        <v>63357.1</v>
      </c>
      <c r="W1554">
        <v>1805.07</v>
      </c>
      <c r="X1554">
        <v>0</v>
      </c>
      <c r="Y1554">
        <v>1</v>
      </c>
      <c r="Z1554">
        <v>1805.07</v>
      </c>
      <c r="AA1554">
        <v>8030</v>
      </c>
      <c r="XEO1554" t="s">
        <v>19</v>
      </c>
      <c r="XEP1554">
        <v>1</v>
      </c>
      <c r="XEQ1554">
        <v>25</v>
      </c>
      <c r="XER1554">
        <v>0.05</v>
      </c>
      <c r="XES1554">
        <v>100</v>
      </c>
      <c r="XET1554">
        <v>17729.3</v>
      </c>
      <c r="XEU1554">
        <v>307.346</v>
      </c>
      <c r="XEV1554">
        <v>5</v>
      </c>
      <c r="XEW1554">
        <v>44</v>
      </c>
      <c r="XEX1554">
        <v>1800.57</v>
      </c>
      <c r="XEY1554">
        <v>8471</v>
      </c>
    </row>
    <row r="1555" spans="1:27 16369:16379" x14ac:dyDescent="0.3">
      <c r="A1555" s="68" t="s">
        <v>23</v>
      </c>
      <c r="B1555" s="20">
        <v>3</v>
      </c>
      <c r="C1555" s="20">
        <v>25</v>
      </c>
      <c r="D1555" s="20">
        <v>0.1</v>
      </c>
      <c r="E1555" t="s">
        <v>1</v>
      </c>
      <c r="F1555">
        <v>67180.5</v>
      </c>
      <c r="G1555" s="39">
        <f t="shared" si="84"/>
        <v>5.447852595107585E-2</v>
      </c>
      <c r="H1555">
        <v>1816.72</v>
      </c>
      <c r="I1555">
        <v>1</v>
      </c>
      <c r="J1555">
        <v>6001</v>
      </c>
      <c r="K1555" s="52">
        <v>0</v>
      </c>
      <c r="L1555" s="59">
        <f>IF(OR(H_24!$F1555="---",H_24!$F1555="infeas",H_24!$F1555="inf"),"---",(H_24!$F1555/M1555)-1)</f>
        <v>8.4859858239358932E-2</v>
      </c>
      <c r="M1555" s="20">
        <f>Model_dem!L1295</f>
        <v>61925.51</v>
      </c>
      <c r="N1555">
        <f>Model_dem!G1295</f>
        <v>63709.69</v>
      </c>
      <c r="O1555" t="str">
        <f>IF(AND(G1555&lt;-0.01,Model_dem!F1295="Optimal"),"Cuidado","")</f>
        <v/>
      </c>
      <c r="P1555" t="str">
        <f>IF(OR(H_24!$Q1555&lt;&gt;A1555,R1555&lt;&gt;B1555,S1555&lt;&gt;C1555,T1555&lt;&gt;D1555),"Aqui", " ")</f>
        <v xml:space="preserve"> </v>
      </c>
      <c r="Q1555" t="s">
        <v>23</v>
      </c>
      <c r="R1555">
        <v>3</v>
      </c>
      <c r="S1555">
        <v>25</v>
      </c>
      <c r="T1555">
        <v>0.1</v>
      </c>
      <c r="U1555">
        <v>402</v>
      </c>
      <c r="V1555">
        <v>67180.5</v>
      </c>
      <c r="W1555">
        <v>1816.72</v>
      </c>
      <c r="X1555">
        <v>0</v>
      </c>
      <c r="Y1555">
        <v>1</v>
      </c>
      <c r="Z1555">
        <v>1816.72</v>
      </c>
      <c r="AA1555">
        <v>6001</v>
      </c>
      <c r="XEO1555" t="s">
        <v>19</v>
      </c>
      <c r="XEP1555">
        <v>1</v>
      </c>
      <c r="XEQ1555">
        <v>25</v>
      </c>
      <c r="XER1555">
        <v>0.1</v>
      </c>
      <c r="XES1555">
        <v>100</v>
      </c>
      <c r="XET1555">
        <v>17969.8</v>
      </c>
      <c r="XEU1555">
        <v>1519.35</v>
      </c>
      <c r="XEV1555">
        <v>53</v>
      </c>
      <c r="XEW1555">
        <v>71</v>
      </c>
      <c r="XEX1555">
        <v>1800.14</v>
      </c>
      <c r="XEY1555">
        <v>8883</v>
      </c>
    </row>
    <row r="1556" spans="1:27 16369:16379" x14ac:dyDescent="0.3">
      <c r="A1556" s="65" t="s">
        <v>23</v>
      </c>
      <c r="B1556" s="66">
        <v>3</v>
      </c>
      <c r="C1556" s="66">
        <v>25</v>
      </c>
      <c r="D1556" s="66">
        <v>0.15</v>
      </c>
      <c r="E1556" t="s">
        <v>4</v>
      </c>
      <c r="F1556" t="s">
        <v>511</v>
      </c>
      <c r="G1556" s="39" t="str">
        <f t="shared" si="84"/>
        <v>---</v>
      </c>
      <c r="H1556" t="s">
        <v>511</v>
      </c>
      <c r="I1556" t="s">
        <v>511</v>
      </c>
      <c r="L1556" s="59" t="str">
        <f>IF(OR(H_24!$F1556="---",H_24!$F1556="infeas",H_24!$F1556="inf"),"---",(H_24!$F1556/M1556)-1)</f>
        <v>---</v>
      </c>
      <c r="M1556" s="20">
        <f>Model_dem!L1296</f>
        <v>61925.51</v>
      </c>
      <c r="N1556" t="str">
        <f>Model_dem!G1296</f>
        <v>---</v>
      </c>
      <c r="O1556" t="str">
        <f>IF(AND(G1556&lt;-0.01,Model_dem!F1296="Optimal"),"Cuidado","")</f>
        <v/>
      </c>
      <c r="P1556" t="str">
        <f>IF(OR(H_24!$Q1556&lt;&gt;A1556,R1556&lt;&gt;B1556,S1556&lt;&gt;C1556,T1556&lt;&gt;D1556),"Aqui", " ")</f>
        <v xml:space="preserve"> </v>
      </c>
      <c r="Q1556" t="s">
        <v>23</v>
      </c>
      <c r="R1556">
        <v>3</v>
      </c>
      <c r="S1556">
        <v>25</v>
      </c>
      <c r="T1556">
        <v>0.15</v>
      </c>
      <c r="U1556">
        <v>402</v>
      </c>
      <c r="V1556" t="s">
        <v>511</v>
      </c>
      <c r="W1556" t="s">
        <v>511</v>
      </c>
      <c r="X1556" t="s">
        <v>511</v>
      </c>
      <c r="Y1556" t="s">
        <v>511</v>
      </c>
      <c r="Z1556" t="s">
        <v>511</v>
      </c>
      <c r="XEO1556" t="s">
        <v>19</v>
      </c>
      <c r="XEP1556">
        <v>1</v>
      </c>
      <c r="XEQ1556">
        <v>50</v>
      </c>
      <c r="XER1556">
        <v>0.05</v>
      </c>
      <c r="XES1556">
        <v>100</v>
      </c>
      <c r="XET1556">
        <v>17729.3</v>
      </c>
      <c r="XEU1556">
        <v>256.416</v>
      </c>
      <c r="XEV1556">
        <v>6</v>
      </c>
      <c r="XEW1556">
        <v>39</v>
      </c>
      <c r="XEX1556">
        <v>1800.08</v>
      </c>
      <c r="XEY1556">
        <v>8254</v>
      </c>
    </row>
    <row r="1557" spans="1:27 16369:16379" x14ac:dyDescent="0.3">
      <c r="A1557" s="68" t="s">
        <v>23</v>
      </c>
      <c r="B1557" s="20">
        <v>3</v>
      </c>
      <c r="C1557" s="20">
        <v>25</v>
      </c>
      <c r="D1557" s="20">
        <v>0.2</v>
      </c>
      <c r="E1557" t="s">
        <v>4</v>
      </c>
      <c r="F1557" t="s">
        <v>511</v>
      </c>
      <c r="G1557" s="39" t="str">
        <f t="shared" si="84"/>
        <v>---</v>
      </c>
      <c r="H1557" t="s">
        <v>511</v>
      </c>
      <c r="I1557" t="s">
        <v>511</v>
      </c>
      <c r="L1557" s="59" t="str">
        <f>IF(OR(H_24!$F1557="---",H_24!$F1557="infeas",H_24!$F1557="inf"),"---",(H_24!$F1557/M1557)-1)</f>
        <v>---</v>
      </c>
      <c r="M1557" s="20">
        <f>Model_dem!L1297</f>
        <v>61925.51</v>
      </c>
      <c r="N1557" t="str">
        <f>Model_dem!G1297</f>
        <v>---</v>
      </c>
      <c r="O1557" t="str">
        <f>IF(AND(G1557&lt;-0.01,Model_dem!F1297="Optimal"),"Cuidado","")</f>
        <v/>
      </c>
      <c r="P1557" t="str">
        <f>IF(OR(H_24!$Q1557&lt;&gt;A1557,R1557&lt;&gt;B1557,S1557&lt;&gt;C1557,T1557&lt;&gt;D1557),"Aqui", " ")</f>
        <v xml:space="preserve"> </v>
      </c>
      <c r="Q1557" t="s">
        <v>23</v>
      </c>
      <c r="R1557">
        <v>3</v>
      </c>
      <c r="S1557">
        <v>25</v>
      </c>
      <c r="T1557">
        <v>0.2</v>
      </c>
      <c r="U1557">
        <v>402</v>
      </c>
      <c r="V1557" t="s">
        <v>511</v>
      </c>
      <c r="W1557" t="s">
        <v>511</v>
      </c>
      <c r="X1557" t="s">
        <v>511</v>
      </c>
      <c r="Y1557" t="s">
        <v>511</v>
      </c>
      <c r="Z1557" t="s">
        <v>511</v>
      </c>
      <c r="XEO1557" t="s">
        <v>19</v>
      </c>
      <c r="XEP1557">
        <v>1</v>
      </c>
      <c r="XEQ1557">
        <v>50</v>
      </c>
      <c r="XER1557">
        <v>0.1</v>
      </c>
      <c r="XES1557">
        <v>100</v>
      </c>
      <c r="XET1557">
        <v>18283</v>
      </c>
      <c r="XEU1557">
        <v>1282.54</v>
      </c>
      <c r="XEV1557">
        <v>25</v>
      </c>
      <c r="XEW1557">
        <v>46</v>
      </c>
      <c r="XEX1557">
        <v>1800.02</v>
      </c>
      <c r="XEY1557">
        <v>5529</v>
      </c>
    </row>
    <row r="1558" spans="1:27 16369:16379" x14ac:dyDescent="0.3">
      <c r="A1558" s="65" t="s">
        <v>23</v>
      </c>
      <c r="B1558" s="66">
        <v>3</v>
      </c>
      <c r="C1558" s="66">
        <v>50</v>
      </c>
      <c r="D1558" s="66">
        <v>0.05</v>
      </c>
      <c r="E1558" t="s">
        <v>1</v>
      </c>
      <c r="F1558">
        <v>64307.1</v>
      </c>
      <c r="G1558" s="39">
        <f t="shared" si="84"/>
        <v>2.0453793145910035E-2</v>
      </c>
      <c r="H1558">
        <v>1802.39</v>
      </c>
      <c r="I1558">
        <v>1</v>
      </c>
      <c r="J1558">
        <v>7392</v>
      </c>
      <c r="K1558" s="52">
        <v>0</v>
      </c>
      <c r="L1558" s="59">
        <f>IF(OR(H_24!$F1558="---",H_24!$F1558="infeas",H_24!$F1558="inf"),"---",(H_24!$F1558/M1558)-1)</f>
        <v>3.8458948501191026E-2</v>
      </c>
      <c r="M1558" s="20">
        <f>Model_dem!L1298</f>
        <v>61925.51</v>
      </c>
      <c r="N1558">
        <f>Model_dem!G1298</f>
        <v>63018.14</v>
      </c>
      <c r="O1558" t="str">
        <f>IF(AND(G1558&lt;-0.01,Model_dem!F1298="Optimal"),"Cuidado","")</f>
        <v/>
      </c>
      <c r="P1558" t="str">
        <f>IF(OR(H_24!$Q1558&lt;&gt;A1558,R1558&lt;&gt;B1558,S1558&lt;&gt;C1558,T1558&lt;&gt;D1558),"Aqui", " ")</f>
        <v xml:space="preserve"> </v>
      </c>
      <c r="Q1558" t="s">
        <v>23</v>
      </c>
      <c r="R1558">
        <v>3</v>
      </c>
      <c r="S1558">
        <v>50</v>
      </c>
      <c r="T1558">
        <v>0.05</v>
      </c>
      <c r="U1558">
        <v>402</v>
      </c>
      <c r="V1558">
        <v>64307.1</v>
      </c>
      <c r="W1558">
        <v>1802.39</v>
      </c>
      <c r="X1558">
        <v>0</v>
      </c>
      <c r="Y1558">
        <v>1</v>
      </c>
      <c r="Z1558">
        <v>1802.4</v>
      </c>
      <c r="AA1558">
        <v>7392</v>
      </c>
      <c r="XEO1558" t="s">
        <v>19</v>
      </c>
      <c r="XEP1558">
        <v>2</v>
      </c>
      <c r="XEQ1558">
        <v>5</v>
      </c>
      <c r="XER1558">
        <v>0.05</v>
      </c>
      <c r="XES1558">
        <v>100</v>
      </c>
      <c r="XET1558">
        <v>17454.3</v>
      </c>
      <c r="XEU1558">
        <v>450.39400000000001</v>
      </c>
      <c r="XEV1558">
        <v>11</v>
      </c>
      <c r="XEW1558">
        <v>62</v>
      </c>
      <c r="XEX1558">
        <v>1800.03</v>
      </c>
      <c r="XEY1558">
        <v>12472</v>
      </c>
    </row>
    <row r="1559" spans="1:27 16369:16379" x14ac:dyDescent="0.3">
      <c r="A1559" s="68" t="s">
        <v>23</v>
      </c>
      <c r="B1559" s="20">
        <v>3</v>
      </c>
      <c r="C1559" s="20">
        <v>50</v>
      </c>
      <c r="D1559" s="20">
        <v>0.1</v>
      </c>
      <c r="E1559" t="s">
        <v>1</v>
      </c>
      <c r="F1559">
        <v>66496.800000000003</v>
      </c>
      <c r="G1559" s="39">
        <f t="shared" si="84"/>
        <v>4.3747034399319797E-2</v>
      </c>
      <c r="H1559">
        <v>1806.31</v>
      </c>
      <c r="I1559">
        <v>1</v>
      </c>
      <c r="J1559">
        <v>5026</v>
      </c>
      <c r="K1559" s="52">
        <v>0</v>
      </c>
      <c r="L1559" s="59">
        <f>IF(OR(H_24!$F1559="---",H_24!$F1559="infeas",H_24!$F1559="inf"),"---",(H_24!$F1559/M1559)-1)</f>
        <v>7.3819174036677371E-2</v>
      </c>
      <c r="M1559" s="20">
        <f>Model_dem!L1299</f>
        <v>61925.51</v>
      </c>
      <c r="N1559">
        <f>Model_dem!G1299</f>
        <v>63709.69</v>
      </c>
      <c r="O1559" t="str">
        <f>IF(AND(G1559&lt;-0.01,Model_dem!F1299="Optimal"),"Cuidado","")</f>
        <v/>
      </c>
      <c r="P1559" t="str">
        <f>IF(OR(H_24!$Q1559&lt;&gt;A1559,R1559&lt;&gt;B1559,S1559&lt;&gt;C1559,T1559&lt;&gt;D1559),"Aqui", " ")</f>
        <v xml:space="preserve"> </v>
      </c>
      <c r="Q1559" t="s">
        <v>23</v>
      </c>
      <c r="R1559">
        <v>3</v>
      </c>
      <c r="S1559">
        <v>50</v>
      </c>
      <c r="T1559">
        <v>0.1</v>
      </c>
      <c r="U1559">
        <v>402</v>
      </c>
      <c r="V1559">
        <v>66496.800000000003</v>
      </c>
      <c r="W1559">
        <v>1806.31</v>
      </c>
      <c r="X1559">
        <v>0</v>
      </c>
      <c r="Y1559">
        <v>1</v>
      </c>
      <c r="Z1559">
        <v>1806.31</v>
      </c>
      <c r="AA1559">
        <v>5026</v>
      </c>
      <c r="XEO1559" t="s">
        <v>19</v>
      </c>
      <c r="XEP1559">
        <v>2</v>
      </c>
      <c r="XEQ1559">
        <v>5</v>
      </c>
      <c r="XER1559">
        <v>0.1</v>
      </c>
      <c r="XES1559">
        <v>100</v>
      </c>
      <c r="XET1559">
        <v>17505.2</v>
      </c>
      <c r="XEU1559">
        <v>209.92599999999999</v>
      </c>
      <c r="XEV1559">
        <v>8</v>
      </c>
      <c r="XEW1559">
        <v>119</v>
      </c>
      <c r="XEX1559">
        <v>1800.34</v>
      </c>
      <c r="XEY1559">
        <v>13843</v>
      </c>
    </row>
    <row r="1560" spans="1:27 16369:16379" x14ac:dyDescent="0.3">
      <c r="A1560" s="65" t="s">
        <v>23</v>
      </c>
      <c r="B1560" s="66">
        <v>3</v>
      </c>
      <c r="C1560" s="66">
        <v>50</v>
      </c>
      <c r="D1560" s="66">
        <v>0.15</v>
      </c>
      <c r="E1560" t="s">
        <v>4</v>
      </c>
      <c r="F1560" t="s">
        <v>511</v>
      </c>
      <c r="G1560" s="39" t="str">
        <f t="shared" si="84"/>
        <v>---</v>
      </c>
      <c r="H1560" t="s">
        <v>511</v>
      </c>
      <c r="I1560" t="s">
        <v>511</v>
      </c>
      <c r="L1560" s="59" t="str">
        <f>IF(OR(H_24!$F1560="---",H_24!$F1560="infeas",H_24!$F1560="inf"),"---",(H_24!$F1560/M1560)-1)</f>
        <v>---</v>
      </c>
      <c r="M1560" s="20">
        <f>Model_dem!L1300</f>
        <v>61925.51</v>
      </c>
      <c r="N1560" t="str">
        <f>Model_dem!G1300</f>
        <v>---</v>
      </c>
      <c r="O1560" t="str">
        <f>IF(AND(G1560&lt;-0.01,Model_dem!F1300="Optimal"),"Cuidado","")</f>
        <v/>
      </c>
      <c r="P1560" t="str">
        <f>IF(OR(H_24!$Q1560&lt;&gt;A1560,R1560&lt;&gt;B1560,S1560&lt;&gt;C1560,T1560&lt;&gt;D1560),"Aqui", " ")</f>
        <v xml:space="preserve"> </v>
      </c>
      <c r="Q1560" t="s">
        <v>23</v>
      </c>
      <c r="R1560">
        <v>3</v>
      </c>
      <c r="S1560">
        <v>50</v>
      </c>
      <c r="T1560">
        <v>0.15</v>
      </c>
      <c r="U1560">
        <v>402</v>
      </c>
      <c r="V1560" t="s">
        <v>511</v>
      </c>
      <c r="W1560" t="s">
        <v>511</v>
      </c>
      <c r="X1560" t="s">
        <v>511</v>
      </c>
      <c r="Y1560" t="s">
        <v>511</v>
      </c>
      <c r="Z1560" t="s">
        <v>511</v>
      </c>
      <c r="XEO1560" t="s">
        <v>19</v>
      </c>
      <c r="XEP1560">
        <v>2</v>
      </c>
      <c r="XEQ1560">
        <v>5</v>
      </c>
      <c r="XER1560">
        <v>0.15</v>
      </c>
      <c r="XES1560">
        <v>100</v>
      </c>
      <c r="XET1560">
        <v>17512.900000000001</v>
      </c>
      <c r="XEU1560">
        <v>90.761399999999995</v>
      </c>
      <c r="XEV1560">
        <v>0</v>
      </c>
      <c r="XEW1560">
        <v>83</v>
      </c>
      <c r="XEX1560">
        <v>1800.1</v>
      </c>
      <c r="XEY1560">
        <v>13350</v>
      </c>
    </row>
    <row r="1561" spans="1:27 16369:16379" x14ac:dyDescent="0.3">
      <c r="A1561" s="68" t="s">
        <v>23</v>
      </c>
      <c r="B1561" s="20">
        <v>3</v>
      </c>
      <c r="C1561" s="20">
        <v>50</v>
      </c>
      <c r="D1561" s="20">
        <v>0.2</v>
      </c>
      <c r="E1561" t="s">
        <v>4</v>
      </c>
      <c r="F1561" t="s">
        <v>511</v>
      </c>
      <c r="G1561" s="39" t="str">
        <f t="shared" si="84"/>
        <v>---</v>
      </c>
      <c r="H1561" t="s">
        <v>511</v>
      </c>
      <c r="I1561" t="s">
        <v>511</v>
      </c>
      <c r="L1561" s="59" t="str">
        <f>IF(OR(H_24!$F1561="---",H_24!$F1561="infeas",H_24!$F1561="inf"),"---",(H_24!$F1561/M1561)-1)</f>
        <v>---</v>
      </c>
      <c r="M1561" s="20">
        <f>Model_dem!L1301</f>
        <v>61925.51</v>
      </c>
      <c r="N1561" t="str">
        <f>Model_dem!G1301</f>
        <v>---</v>
      </c>
      <c r="O1561" t="str">
        <f>IF(AND(G1561&lt;-0.01,Model_dem!F1301="Optimal"),"Cuidado","")</f>
        <v/>
      </c>
      <c r="P1561" t="str">
        <f>IF(OR(H_24!$Q1561&lt;&gt;A1561,R1561&lt;&gt;B1561,S1561&lt;&gt;C1561,T1561&lt;&gt;D1561),"Aqui", " ")</f>
        <v xml:space="preserve"> </v>
      </c>
      <c r="Q1561" t="s">
        <v>23</v>
      </c>
      <c r="R1561">
        <v>3</v>
      </c>
      <c r="S1561">
        <v>50</v>
      </c>
      <c r="T1561">
        <v>0.2</v>
      </c>
      <c r="U1561">
        <v>402</v>
      </c>
      <c r="V1561" t="s">
        <v>511</v>
      </c>
      <c r="W1561" t="s">
        <v>511</v>
      </c>
      <c r="X1561" t="s">
        <v>511</v>
      </c>
      <c r="Y1561" t="s">
        <v>511</v>
      </c>
      <c r="Z1561" t="s">
        <v>511</v>
      </c>
      <c r="XEO1561" t="s">
        <v>19</v>
      </c>
      <c r="XEP1561">
        <v>2</v>
      </c>
      <c r="XEQ1561">
        <v>5</v>
      </c>
      <c r="XER1561">
        <v>0.2</v>
      </c>
      <c r="XES1561">
        <v>100</v>
      </c>
      <c r="XET1561">
        <v>17722.5</v>
      </c>
      <c r="XEU1561">
        <v>917.07799999999997</v>
      </c>
      <c r="XEV1561">
        <v>20</v>
      </c>
      <c r="XEW1561">
        <v>47</v>
      </c>
      <c r="XEX1561">
        <v>1800.23</v>
      </c>
      <c r="XEY1561">
        <v>8553</v>
      </c>
    </row>
    <row r="1562" spans="1:27 16369:16379" x14ac:dyDescent="0.3">
      <c r="A1562" s="65" t="s">
        <v>20</v>
      </c>
      <c r="B1562" s="66">
        <v>0</v>
      </c>
      <c r="C1562" s="66">
        <v>0</v>
      </c>
      <c r="D1562" s="66">
        <v>0.05</v>
      </c>
      <c r="E1562" t="s">
        <v>0</v>
      </c>
      <c r="F1562">
        <v>52512</v>
      </c>
      <c r="G1562" s="39">
        <f t="shared" si="84"/>
        <v>1.0290132948213295E-3</v>
      </c>
      <c r="H1562">
        <v>1344.58</v>
      </c>
      <c r="I1562">
        <v>150</v>
      </c>
      <c r="J1562">
        <v>56200</v>
      </c>
      <c r="K1562" s="52">
        <v>5.5E-2</v>
      </c>
      <c r="L1562" s="59">
        <f>IF(OR(H_24!$F1562="---",H_24!$F1562="infeas",H_24!$F1562="inf"),"---",(H_24!$F1562/M1562)-1)</f>
        <v>1.0290132948214126E-3</v>
      </c>
      <c r="M1562" s="20">
        <f>Model_dem!L1302</f>
        <v>52458.02</v>
      </c>
      <c r="N1562">
        <f>Model_dem!G1302</f>
        <v>52458.02</v>
      </c>
      <c r="O1562" t="str">
        <f>IF(AND(G1562&lt;-0.01,Model_dem!F1302="Optimal"),"Cuidado","")</f>
        <v/>
      </c>
      <c r="P1562" t="str">
        <f>IF(OR(H_24!$Q1562&lt;&gt;A1562,R1562&lt;&gt;B1562,S1562&lt;&gt;C1562,T1562&lt;&gt;D1562),"Aqui", " ")</f>
        <v xml:space="preserve"> </v>
      </c>
      <c r="Q1562" t="s">
        <v>20</v>
      </c>
      <c r="R1562">
        <v>0</v>
      </c>
      <c r="S1562">
        <v>0</v>
      </c>
      <c r="T1562">
        <v>0.05</v>
      </c>
      <c r="U1562">
        <v>402</v>
      </c>
      <c r="V1562">
        <v>52512</v>
      </c>
      <c r="W1562">
        <v>1344.58</v>
      </c>
      <c r="X1562">
        <v>114</v>
      </c>
      <c r="Y1562">
        <v>150</v>
      </c>
      <c r="Z1562">
        <v>1800.01</v>
      </c>
      <c r="AA1562">
        <v>56200</v>
      </c>
      <c r="XEO1562" t="s">
        <v>19</v>
      </c>
      <c r="XEP1562">
        <v>2</v>
      </c>
      <c r="XEQ1562">
        <v>10</v>
      </c>
      <c r="XER1562">
        <v>0.05</v>
      </c>
      <c r="XES1562">
        <v>100</v>
      </c>
      <c r="XET1562">
        <v>17505.2</v>
      </c>
      <c r="XEU1562">
        <v>127.545</v>
      </c>
      <c r="XEV1562">
        <v>0</v>
      </c>
      <c r="XEW1562">
        <v>71</v>
      </c>
      <c r="XEX1562">
        <v>1800.11</v>
      </c>
      <c r="XEY1562">
        <v>11539</v>
      </c>
    </row>
    <row r="1563" spans="1:27 16369:16379" x14ac:dyDescent="0.3">
      <c r="A1563" s="68" t="s">
        <v>20</v>
      </c>
      <c r="B1563" s="20">
        <v>0</v>
      </c>
      <c r="C1563" s="20">
        <v>0</v>
      </c>
      <c r="D1563" s="20">
        <v>0.1</v>
      </c>
      <c r="E1563" t="s">
        <v>0</v>
      </c>
      <c r="F1563">
        <v>52500.800000000003</v>
      </c>
      <c r="G1563" s="39">
        <f t="shared" si="84"/>
        <v>8.1550923957873583E-4</v>
      </c>
      <c r="H1563">
        <v>1154.46</v>
      </c>
      <c r="I1563">
        <v>157</v>
      </c>
      <c r="J1563">
        <v>49563</v>
      </c>
      <c r="K1563" s="52">
        <v>0.96199999999999997</v>
      </c>
      <c r="L1563" s="59">
        <f>IF(OR(H_24!$F1563="---",H_24!$F1563="infeas",H_24!$F1563="inf"),"---",(H_24!$F1563/M1563)-1)</f>
        <v>8.1550923957873778E-4</v>
      </c>
      <c r="M1563" s="20">
        <f>Model_dem!L1303</f>
        <v>52458.02</v>
      </c>
      <c r="N1563">
        <f>Model_dem!G1303</f>
        <v>52458.02</v>
      </c>
      <c r="O1563" t="str">
        <f>IF(AND(G1563&lt;-0.01,Model_dem!F1303="Optimal"),"Cuidado","")</f>
        <v/>
      </c>
      <c r="P1563" t="str">
        <f>IF(OR(H_24!$Q1563&lt;&gt;A1563,R1563&lt;&gt;B1563,S1563&lt;&gt;C1563,T1563&lt;&gt;D1563),"Aqui", " ")</f>
        <v xml:space="preserve"> </v>
      </c>
      <c r="Q1563" t="s">
        <v>20</v>
      </c>
      <c r="R1563">
        <v>0</v>
      </c>
      <c r="S1563">
        <v>0</v>
      </c>
      <c r="T1563">
        <v>0.1</v>
      </c>
      <c r="U1563">
        <v>402</v>
      </c>
      <c r="V1563">
        <v>52500.800000000003</v>
      </c>
      <c r="W1563">
        <v>1154.46</v>
      </c>
      <c r="X1563">
        <v>92</v>
      </c>
      <c r="Y1563">
        <v>157</v>
      </c>
      <c r="Z1563">
        <v>1800.36</v>
      </c>
      <c r="AA1563">
        <v>49563</v>
      </c>
      <c r="XEO1563" t="s">
        <v>19</v>
      </c>
      <c r="XEP1563">
        <v>2</v>
      </c>
      <c r="XEQ1563">
        <v>10</v>
      </c>
      <c r="XER1563">
        <v>0.1</v>
      </c>
      <c r="XES1563">
        <v>100</v>
      </c>
      <c r="XET1563">
        <v>17598.2</v>
      </c>
      <c r="XEU1563">
        <v>888.73199999999997</v>
      </c>
      <c r="XEV1563">
        <v>16</v>
      </c>
      <c r="XEW1563">
        <v>43</v>
      </c>
      <c r="XEX1563">
        <v>1800.01</v>
      </c>
      <c r="XEY1563">
        <v>8291</v>
      </c>
    </row>
    <row r="1564" spans="1:27 16369:16379" x14ac:dyDescent="0.3">
      <c r="A1564" s="65" t="s">
        <v>20</v>
      </c>
      <c r="B1564" s="66">
        <v>0</v>
      </c>
      <c r="C1564" s="66">
        <v>0</v>
      </c>
      <c r="D1564" s="66">
        <v>0.15</v>
      </c>
      <c r="E1564" t="s">
        <v>0</v>
      </c>
      <c r="F1564">
        <v>52515.199999999997</v>
      </c>
      <c r="G1564" s="39">
        <f t="shared" si="84"/>
        <v>1.090014453462031E-3</v>
      </c>
      <c r="H1564">
        <v>711.51</v>
      </c>
      <c r="I1564">
        <v>444</v>
      </c>
      <c r="J1564">
        <v>102402</v>
      </c>
      <c r="K1564" s="52">
        <v>0.999</v>
      </c>
      <c r="L1564" s="59">
        <f>IF(OR(H_24!$F1564="---",H_24!$F1564="infeas",H_24!$F1564="inf"),"---",(H_24!$F1564/M1564)-1)</f>
        <v>1.0900144534620182E-3</v>
      </c>
      <c r="M1564" s="20">
        <f>Model_dem!L1304</f>
        <v>52458.02</v>
      </c>
      <c r="N1564">
        <f>Model_dem!G1304</f>
        <v>52458.02</v>
      </c>
      <c r="O1564" t="str">
        <f>IF(AND(G1564&lt;-0.01,Model_dem!F1304="Optimal"),"Cuidado","")</f>
        <v/>
      </c>
      <c r="P1564" t="str">
        <f>IF(OR(H_24!$Q1564&lt;&gt;A1564,R1564&lt;&gt;B1564,S1564&lt;&gt;C1564,T1564&lt;&gt;D1564),"Aqui", " ")</f>
        <v xml:space="preserve"> </v>
      </c>
      <c r="Q1564" t="s">
        <v>20</v>
      </c>
      <c r="R1564">
        <v>0</v>
      </c>
      <c r="S1564">
        <v>0</v>
      </c>
      <c r="T1564">
        <v>0.15</v>
      </c>
      <c r="U1564">
        <v>402</v>
      </c>
      <c r="V1564">
        <v>52515.199999999997</v>
      </c>
      <c r="W1564">
        <v>711.51</v>
      </c>
      <c r="X1564">
        <v>111</v>
      </c>
      <c r="Y1564">
        <v>444</v>
      </c>
      <c r="Z1564">
        <v>1800.26</v>
      </c>
      <c r="AA1564">
        <v>102402</v>
      </c>
      <c r="XEO1564" t="s">
        <v>19</v>
      </c>
      <c r="XEP1564">
        <v>2</v>
      </c>
      <c r="XEQ1564">
        <v>10</v>
      </c>
      <c r="XER1564">
        <v>0.15</v>
      </c>
      <c r="XES1564">
        <v>100</v>
      </c>
      <c r="XET1564">
        <v>17930</v>
      </c>
      <c r="XEU1564">
        <v>592.40700000000004</v>
      </c>
      <c r="XEV1564">
        <v>6</v>
      </c>
      <c r="XEW1564">
        <v>44</v>
      </c>
      <c r="XEX1564">
        <v>1800</v>
      </c>
      <c r="XEY1564">
        <v>6466</v>
      </c>
    </row>
    <row r="1565" spans="1:27 16369:16379" x14ac:dyDescent="0.3">
      <c r="A1565" s="68" t="s">
        <v>20</v>
      </c>
      <c r="B1565" s="20">
        <v>0</v>
      </c>
      <c r="C1565" s="20">
        <v>0</v>
      </c>
      <c r="D1565" s="20">
        <v>0.2</v>
      </c>
      <c r="E1565" t="s">
        <v>0</v>
      </c>
      <c r="F1565">
        <v>52473</v>
      </c>
      <c r="G1565" s="39">
        <f t="shared" si="84"/>
        <v>2.8556167388710442E-4</v>
      </c>
      <c r="H1565">
        <v>1287.26</v>
      </c>
      <c r="I1565">
        <v>383</v>
      </c>
      <c r="J1565">
        <v>100128</v>
      </c>
      <c r="K1565" s="52">
        <v>1</v>
      </c>
      <c r="L1565" s="59">
        <f>IF(OR(H_24!$F1565="---",H_24!$F1565="infeas",H_24!$F1565="inf"),"---",(H_24!$F1565/M1565)-1)</f>
        <v>2.8556167388704701E-4</v>
      </c>
      <c r="M1565" s="20">
        <f>Model_dem!L1305</f>
        <v>52458.02</v>
      </c>
      <c r="N1565">
        <f>Model_dem!G1305</f>
        <v>52458.02</v>
      </c>
      <c r="O1565" t="str">
        <f>IF(AND(G1565&lt;-0.01,Model_dem!F1305="Optimal"),"Cuidado","")</f>
        <v/>
      </c>
      <c r="P1565" t="str">
        <f>IF(OR(H_24!$Q1565&lt;&gt;A1565,R1565&lt;&gt;B1565,S1565&lt;&gt;C1565,T1565&lt;&gt;D1565),"Aqui", " ")</f>
        <v xml:space="preserve"> </v>
      </c>
      <c r="Q1565" t="s">
        <v>20</v>
      </c>
      <c r="R1565">
        <v>0</v>
      </c>
      <c r="S1565">
        <v>0</v>
      </c>
      <c r="T1565">
        <v>0.2</v>
      </c>
      <c r="U1565">
        <v>402</v>
      </c>
      <c r="V1565">
        <v>52473</v>
      </c>
      <c r="W1565">
        <v>1287.26</v>
      </c>
      <c r="X1565">
        <v>307</v>
      </c>
      <c r="Y1565">
        <v>383</v>
      </c>
      <c r="Z1565">
        <v>1800.17</v>
      </c>
      <c r="AA1565">
        <v>100128</v>
      </c>
      <c r="XEO1565" t="s">
        <v>19</v>
      </c>
      <c r="XEP1565">
        <v>2</v>
      </c>
      <c r="XEQ1565">
        <v>10</v>
      </c>
      <c r="XER1565">
        <v>0.2</v>
      </c>
      <c r="XES1565">
        <v>100</v>
      </c>
      <c r="XET1565">
        <v>18249.099999999999</v>
      </c>
      <c r="XEU1565">
        <v>818.28800000000001</v>
      </c>
      <c r="XEV1565">
        <v>6</v>
      </c>
      <c r="XEW1565">
        <v>37</v>
      </c>
      <c r="XEX1565">
        <v>1800.02</v>
      </c>
      <c r="XEY1565">
        <v>4819</v>
      </c>
    </row>
    <row r="1566" spans="1:27 16369:16379" x14ac:dyDescent="0.3">
      <c r="A1566" s="65" t="s">
        <v>20</v>
      </c>
      <c r="B1566" s="66">
        <v>1</v>
      </c>
      <c r="C1566" s="66">
        <v>5</v>
      </c>
      <c r="D1566" s="66">
        <v>0.05</v>
      </c>
      <c r="E1566" t="s">
        <v>0</v>
      </c>
      <c r="F1566">
        <v>53255.199999999997</v>
      </c>
      <c r="G1566" s="39">
        <f t="shared" si="84"/>
        <v>1.5196532389137072E-2</v>
      </c>
      <c r="H1566">
        <v>1804</v>
      </c>
      <c r="I1566">
        <v>1</v>
      </c>
      <c r="J1566">
        <v>7617</v>
      </c>
      <c r="K1566" s="52">
        <v>5.5E-2</v>
      </c>
      <c r="L1566" s="59">
        <f>IF(OR(H_24!$F1566="---",H_24!$F1566="infeas",H_24!$F1566="inf"),"---",(H_24!$F1566/M1566)-1)</f>
        <v>1.5196532389136985E-2</v>
      </c>
      <c r="M1566" s="20">
        <f>Model_dem!L1306</f>
        <v>52458.02</v>
      </c>
      <c r="N1566">
        <f>Model_dem!G1306</f>
        <v>52458.02</v>
      </c>
      <c r="O1566" t="str">
        <f>IF(AND(G1566&lt;-0.01,Model_dem!F1306="Optimal"),"Cuidado","")</f>
        <v/>
      </c>
      <c r="P1566" t="str">
        <f>IF(OR(H_24!$Q1566&lt;&gt;A1566,R1566&lt;&gt;B1566,S1566&lt;&gt;C1566,T1566&lt;&gt;D1566),"Aqui", " ")</f>
        <v xml:space="preserve"> </v>
      </c>
      <c r="Q1566" t="s">
        <v>20</v>
      </c>
      <c r="R1566">
        <v>1</v>
      </c>
      <c r="S1566">
        <v>5</v>
      </c>
      <c r="T1566">
        <v>0.05</v>
      </c>
      <c r="U1566">
        <v>402</v>
      </c>
      <c r="V1566">
        <v>53255.199999999997</v>
      </c>
      <c r="W1566">
        <v>1804</v>
      </c>
      <c r="X1566">
        <v>0</v>
      </c>
      <c r="Y1566">
        <v>1</v>
      </c>
      <c r="Z1566">
        <v>1804.17</v>
      </c>
      <c r="AA1566">
        <v>7617</v>
      </c>
      <c r="XEO1566" t="s">
        <v>19</v>
      </c>
      <c r="XEP1566">
        <v>2</v>
      </c>
      <c r="XEQ1566">
        <v>25</v>
      </c>
      <c r="XER1566">
        <v>0.05</v>
      </c>
      <c r="XES1566">
        <v>100</v>
      </c>
      <c r="XET1566">
        <v>17722.5</v>
      </c>
      <c r="XEU1566">
        <v>170.10599999999999</v>
      </c>
      <c r="XEV1566">
        <v>0</v>
      </c>
      <c r="XEW1566">
        <v>30</v>
      </c>
      <c r="XEX1566">
        <v>1800.24</v>
      </c>
      <c r="XEY1566">
        <v>7039</v>
      </c>
    </row>
    <row r="1567" spans="1:27 16369:16379" x14ac:dyDescent="0.3">
      <c r="A1567" s="68" t="s">
        <v>20</v>
      </c>
      <c r="B1567" s="20">
        <v>1</v>
      </c>
      <c r="C1567" s="20">
        <v>5</v>
      </c>
      <c r="D1567" s="20">
        <v>0.1</v>
      </c>
      <c r="E1567" t="s">
        <v>0</v>
      </c>
      <c r="F1567">
        <v>53081.7</v>
      </c>
      <c r="G1567" s="39">
        <f t="shared" si="84"/>
        <v>1.0356007752159203E-2</v>
      </c>
      <c r="H1567">
        <v>1768.53</v>
      </c>
      <c r="I1567">
        <v>7</v>
      </c>
      <c r="J1567">
        <v>6889</v>
      </c>
      <c r="K1567" s="52">
        <v>0.65</v>
      </c>
      <c r="L1567" s="59">
        <f>IF(OR(H_24!$F1567="---",H_24!$F1567="infeas",H_24!$F1567="inf"),"---",(H_24!$F1567/M1567)-1)</f>
        <v>1.1889125819083635E-2</v>
      </c>
      <c r="M1567" s="20">
        <f>Model_dem!L1307</f>
        <v>52458.02</v>
      </c>
      <c r="N1567">
        <f>Model_dem!G1307</f>
        <v>52537.62</v>
      </c>
      <c r="O1567" t="str">
        <f>IF(AND(G1567&lt;-0.01,Model_dem!F1307="Optimal"),"Cuidado","")</f>
        <v/>
      </c>
      <c r="P1567" t="str">
        <f>IF(OR(H_24!$Q1567&lt;&gt;A1567,R1567&lt;&gt;B1567,S1567&lt;&gt;C1567,T1567&lt;&gt;D1567),"Aqui", " ")</f>
        <v xml:space="preserve"> </v>
      </c>
      <c r="Q1567" t="s">
        <v>20</v>
      </c>
      <c r="R1567">
        <v>1</v>
      </c>
      <c r="S1567">
        <v>5</v>
      </c>
      <c r="T1567">
        <v>0.1</v>
      </c>
      <c r="U1567">
        <v>402</v>
      </c>
      <c r="V1567">
        <v>53081.7</v>
      </c>
      <c r="W1567">
        <v>1768.53</v>
      </c>
      <c r="X1567">
        <v>0</v>
      </c>
      <c r="Y1567">
        <v>7</v>
      </c>
      <c r="Z1567">
        <v>1800.68</v>
      </c>
      <c r="AA1567">
        <v>6889</v>
      </c>
      <c r="XEO1567" t="s">
        <v>19</v>
      </c>
      <c r="XEP1567">
        <v>2</v>
      </c>
      <c r="XEQ1567">
        <v>25</v>
      </c>
      <c r="XER1567">
        <v>0.1</v>
      </c>
      <c r="XES1567">
        <v>100</v>
      </c>
      <c r="XET1567">
        <v>18716.5</v>
      </c>
      <c r="XEU1567">
        <v>535.71699999999998</v>
      </c>
      <c r="XEV1567">
        <v>1</v>
      </c>
      <c r="XEW1567">
        <v>28</v>
      </c>
      <c r="XEX1567">
        <v>1800.41</v>
      </c>
      <c r="XEY1567">
        <v>2617</v>
      </c>
    </row>
    <row r="1568" spans="1:27 16369:16379" x14ac:dyDescent="0.3">
      <c r="A1568" s="65" t="s">
        <v>20</v>
      </c>
      <c r="B1568" s="66">
        <v>1</v>
      </c>
      <c r="C1568" s="66">
        <v>5</v>
      </c>
      <c r="D1568" s="66">
        <v>0.15</v>
      </c>
      <c r="E1568" t="s">
        <v>1</v>
      </c>
      <c r="F1568">
        <v>55019.5</v>
      </c>
      <c r="G1568" s="39">
        <f t="shared" si="84"/>
        <v>-0.2377581629333749</v>
      </c>
      <c r="H1568">
        <v>1803.91</v>
      </c>
      <c r="I1568">
        <v>1</v>
      </c>
      <c r="J1568">
        <v>5374</v>
      </c>
      <c r="K1568" s="52">
        <v>1</v>
      </c>
      <c r="L1568" s="59">
        <f>IF(OR(H_24!$F1568="---",H_24!$F1568="infeas",H_24!$F1568="inf"),"---",(H_24!$F1568/M1568)-1)</f>
        <v>4.8829139948477041E-2</v>
      </c>
      <c r="M1568" s="20">
        <f>Model_dem!L1308</f>
        <v>52458.02</v>
      </c>
      <c r="N1568">
        <f>Model_dem!G1308</f>
        <v>72181.16</v>
      </c>
      <c r="O1568" t="str">
        <f>IF(AND(G1568&lt;-0.01,Model_dem!F1308="Optimal"),"Cuidado","")</f>
        <v/>
      </c>
      <c r="P1568" t="str">
        <f>IF(OR(H_24!$Q1568&lt;&gt;A1568,R1568&lt;&gt;B1568,S1568&lt;&gt;C1568,T1568&lt;&gt;D1568),"Aqui", " ")</f>
        <v xml:space="preserve"> </v>
      </c>
      <c r="Q1568" t="s">
        <v>20</v>
      </c>
      <c r="R1568">
        <v>1</v>
      </c>
      <c r="S1568">
        <v>5</v>
      </c>
      <c r="T1568">
        <v>0.15</v>
      </c>
      <c r="U1568">
        <v>402</v>
      </c>
      <c r="V1568">
        <v>55019.5</v>
      </c>
      <c r="W1568">
        <v>1803.91</v>
      </c>
      <c r="X1568">
        <v>0</v>
      </c>
      <c r="Y1568">
        <v>1</v>
      </c>
      <c r="Z1568">
        <v>1803.97</v>
      </c>
      <c r="AA1568">
        <v>5374</v>
      </c>
      <c r="XEO1568" t="s">
        <v>19</v>
      </c>
      <c r="XEP1568">
        <v>2</v>
      </c>
      <c r="XEQ1568">
        <v>50</v>
      </c>
      <c r="XER1568">
        <v>0.05</v>
      </c>
      <c r="XES1568">
        <v>100</v>
      </c>
      <c r="XET1568">
        <v>17729.3</v>
      </c>
      <c r="XEU1568">
        <v>1255.75</v>
      </c>
      <c r="XEV1568">
        <v>25</v>
      </c>
      <c r="XEW1568">
        <v>44</v>
      </c>
      <c r="XEX1568">
        <v>1800.46</v>
      </c>
      <c r="XEY1568">
        <v>8366</v>
      </c>
    </row>
    <row r="1569" spans="1:27 16369:16379" x14ac:dyDescent="0.3">
      <c r="A1569" s="68" t="s">
        <v>20</v>
      </c>
      <c r="B1569" s="20">
        <v>1</v>
      </c>
      <c r="C1569" s="20">
        <v>5</v>
      </c>
      <c r="D1569" s="20">
        <v>0.2</v>
      </c>
      <c r="E1569" t="s">
        <v>1</v>
      </c>
      <c r="F1569">
        <v>56516.3</v>
      </c>
      <c r="G1569" s="39">
        <f t="shared" si="84"/>
        <v>9.0718859024215351E-3</v>
      </c>
      <c r="H1569">
        <v>1807.55</v>
      </c>
      <c r="I1569">
        <v>1</v>
      </c>
      <c r="J1569">
        <v>4413</v>
      </c>
      <c r="K1569" s="52">
        <v>0.10299999999999999</v>
      </c>
      <c r="L1569" s="59">
        <f>IF(OR(H_24!$F1569="---",H_24!$F1569="infeas",H_24!$F1569="inf"),"---",(H_24!$F1569/M1569)-1)</f>
        <v>7.7362431902691098E-2</v>
      </c>
      <c r="M1569" s="20">
        <f>Model_dem!L1309</f>
        <v>52458.02</v>
      </c>
      <c r="N1569">
        <f>Model_dem!G1309</f>
        <v>56008.2</v>
      </c>
      <c r="O1569" t="str">
        <f>IF(AND(G1569&lt;-0.01,Model_dem!F1309="Optimal"),"Cuidado","")</f>
        <v/>
      </c>
      <c r="P1569" t="str">
        <f>IF(OR(H_24!$Q1569&lt;&gt;A1569,R1569&lt;&gt;B1569,S1569&lt;&gt;C1569,T1569&lt;&gt;D1569),"Aqui", " ")</f>
        <v xml:space="preserve"> </v>
      </c>
      <c r="Q1569" t="s">
        <v>20</v>
      </c>
      <c r="R1569">
        <v>1</v>
      </c>
      <c r="S1569">
        <v>5</v>
      </c>
      <c r="T1569">
        <v>0.2</v>
      </c>
      <c r="U1569">
        <v>402</v>
      </c>
      <c r="V1569">
        <v>56516.3</v>
      </c>
      <c r="W1569">
        <v>1807.55</v>
      </c>
      <c r="X1569">
        <v>0</v>
      </c>
      <c r="Y1569">
        <v>1</v>
      </c>
      <c r="Z1569">
        <v>1807.7</v>
      </c>
      <c r="AA1569">
        <v>4413</v>
      </c>
      <c r="XEO1569" t="s">
        <v>19</v>
      </c>
      <c r="XEP1569">
        <v>2</v>
      </c>
      <c r="XEQ1569">
        <v>50</v>
      </c>
      <c r="XER1569">
        <v>0.1</v>
      </c>
      <c r="XES1569">
        <v>100</v>
      </c>
      <c r="XET1569">
        <v>18411.400000000001</v>
      </c>
      <c r="XEU1569">
        <v>579.154</v>
      </c>
      <c r="XEV1569">
        <v>10</v>
      </c>
      <c r="XEW1569">
        <v>49</v>
      </c>
      <c r="XEX1569">
        <v>1800.12</v>
      </c>
      <c r="XEY1569">
        <v>5260</v>
      </c>
    </row>
    <row r="1570" spans="1:27 16369:16379" x14ac:dyDescent="0.3">
      <c r="A1570" s="65" t="s">
        <v>20</v>
      </c>
      <c r="B1570" s="66">
        <v>1</v>
      </c>
      <c r="C1570" s="66">
        <v>10</v>
      </c>
      <c r="D1570" s="66">
        <v>0.05</v>
      </c>
      <c r="E1570" t="s">
        <v>1</v>
      </c>
      <c r="F1570">
        <v>52914.1</v>
      </c>
      <c r="G1570" s="39">
        <f t="shared" si="84"/>
        <v>-5.1912842942744911E-2</v>
      </c>
      <c r="H1570">
        <v>1737.74</v>
      </c>
      <c r="I1570">
        <v>5</v>
      </c>
      <c r="J1570">
        <v>8225</v>
      </c>
      <c r="K1570" s="52">
        <v>0.32400000000000001</v>
      </c>
      <c r="L1570" s="59">
        <f>IF(OR(H_24!$F1570="---",H_24!$F1570="infeas",H_24!$F1570="inf"),"---",(H_24!$F1570/M1570)-1)</f>
        <v>8.6941901352739492E-3</v>
      </c>
      <c r="M1570" s="20">
        <f>Model_dem!L1310</f>
        <v>52458.02</v>
      </c>
      <c r="N1570">
        <f>Model_dem!G1310</f>
        <v>55811.43</v>
      </c>
      <c r="O1570" t="str">
        <f>IF(AND(G1570&lt;-0.01,Model_dem!F1310="Optimal"),"Cuidado","")</f>
        <v/>
      </c>
      <c r="P1570" t="str">
        <f>IF(OR(H_24!$Q1570&lt;&gt;A1570,R1570&lt;&gt;B1570,S1570&lt;&gt;C1570,T1570&lt;&gt;D1570),"Aqui", " ")</f>
        <v xml:space="preserve"> </v>
      </c>
      <c r="Q1570" t="s">
        <v>20</v>
      </c>
      <c r="R1570">
        <v>1</v>
      </c>
      <c r="S1570">
        <v>10</v>
      </c>
      <c r="T1570">
        <v>0.05</v>
      </c>
      <c r="U1570">
        <v>402</v>
      </c>
      <c r="V1570">
        <v>52914.1</v>
      </c>
      <c r="W1570">
        <v>1737.74</v>
      </c>
      <c r="X1570">
        <v>2</v>
      </c>
      <c r="Y1570">
        <v>5</v>
      </c>
      <c r="Z1570">
        <v>1807.8</v>
      </c>
      <c r="AA1570">
        <v>8225</v>
      </c>
      <c r="XEO1570" t="s">
        <v>19</v>
      </c>
      <c r="XEP1570">
        <v>3</v>
      </c>
      <c r="XEQ1570">
        <v>0</v>
      </c>
      <c r="XER1570">
        <v>0.05</v>
      </c>
      <c r="XES1570">
        <v>100</v>
      </c>
      <c r="XET1570">
        <v>18405.3</v>
      </c>
      <c r="XEU1570">
        <v>578.43499999999995</v>
      </c>
      <c r="XEV1570">
        <v>31</v>
      </c>
      <c r="XEW1570">
        <v>100</v>
      </c>
      <c r="XEX1570">
        <v>1800.01</v>
      </c>
      <c r="XEY1570">
        <v>13064</v>
      </c>
    </row>
    <row r="1571" spans="1:27 16369:16379" x14ac:dyDescent="0.3">
      <c r="A1571" s="68" t="s">
        <v>20</v>
      </c>
      <c r="B1571" s="20">
        <v>1</v>
      </c>
      <c r="C1571" s="20">
        <v>10</v>
      </c>
      <c r="D1571" s="20">
        <v>0.1</v>
      </c>
      <c r="E1571" t="s">
        <v>0</v>
      </c>
      <c r="F1571">
        <v>53349.1</v>
      </c>
      <c r="G1571" s="39">
        <f t="shared" si="84"/>
        <v>1.3762702176386704E-2</v>
      </c>
      <c r="H1571">
        <v>1803.93</v>
      </c>
      <c r="I1571">
        <v>1</v>
      </c>
      <c r="J1571">
        <v>6031</v>
      </c>
      <c r="K1571" s="52">
        <v>0.2</v>
      </c>
      <c r="L1571" s="59">
        <f>IF(OR(H_24!$F1571="---",H_24!$F1571="infeas",H_24!$F1571="inf"),"---",(H_24!$F1571/M1571)-1)</f>
        <v>1.6986535138001857E-2</v>
      </c>
      <c r="M1571" s="20">
        <f>Model_dem!L1311</f>
        <v>52458.02</v>
      </c>
      <c r="N1571">
        <f>Model_dem!G1311</f>
        <v>52624.84</v>
      </c>
      <c r="O1571" t="str">
        <f>IF(AND(G1571&lt;-0.01,Model_dem!F1311="Optimal"),"Cuidado","")</f>
        <v/>
      </c>
      <c r="P1571" t="str">
        <f>IF(OR(H_24!$Q1571&lt;&gt;A1571,R1571&lt;&gt;B1571,S1571&lt;&gt;C1571,T1571&lt;&gt;D1571),"Aqui", " ")</f>
        <v xml:space="preserve"> </v>
      </c>
      <c r="Q1571" t="s">
        <v>20</v>
      </c>
      <c r="R1571">
        <v>1</v>
      </c>
      <c r="S1571">
        <v>10</v>
      </c>
      <c r="T1571">
        <v>0.1</v>
      </c>
      <c r="U1571">
        <v>402</v>
      </c>
      <c r="V1571">
        <v>53349.1</v>
      </c>
      <c r="W1571">
        <v>1803.93</v>
      </c>
      <c r="X1571">
        <v>0</v>
      </c>
      <c r="Y1571">
        <v>1</v>
      </c>
      <c r="Z1571">
        <v>1803.93</v>
      </c>
      <c r="AA1571">
        <v>6031</v>
      </c>
      <c r="XEO1571" t="s">
        <v>19</v>
      </c>
      <c r="XEP1571">
        <v>3</v>
      </c>
      <c r="XEQ1571">
        <v>10</v>
      </c>
      <c r="XER1571">
        <v>0.05</v>
      </c>
      <c r="XES1571">
        <v>100</v>
      </c>
      <c r="XET1571">
        <v>18416.900000000001</v>
      </c>
      <c r="XEU1571">
        <v>1180.2</v>
      </c>
      <c r="XEV1571">
        <v>81</v>
      </c>
      <c r="XEW1571">
        <v>137</v>
      </c>
      <c r="XEX1571">
        <v>1800.38</v>
      </c>
      <c r="XEY1571">
        <v>14313</v>
      </c>
    </row>
    <row r="1572" spans="1:27 16369:16379" x14ac:dyDescent="0.3">
      <c r="A1572" s="65" t="s">
        <v>20</v>
      </c>
      <c r="B1572" s="66">
        <v>1</v>
      </c>
      <c r="C1572" s="66">
        <v>10</v>
      </c>
      <c r="D1572" s="66">
        <v>0.15</v>
      </c>
      <c r="E1572" t="s">
        <v>1</v>
      </c>
      <c r="F1572">
        <v>54592</v>
      </c>
      <c r="G1572" s="39">
        <f t="shared" si="84"/>
        <v>3.6760048882993245E-2</v>
      </c>
      <c r="H1572">
        <v>1804.48</v>
      </c>
      <c r="I1572">
        <v>1</v>
      </c>
      <c r="J1572">
        <v>5527</v>
      </c>
      <c r="K1572" s="52">
        <v>7.0000000000000007E-2</v>
      </c>
      <c r="L1572" s="59">
        <f>IF(OR(H_24!$F1572="---",H_24!$F1572="infeas",H_24!$F1572="inf"),"---",(H_24!$F1572/M1572)-1)</f>
        <v>4.0679766411313434E-2</v>
      </c>
      <c r="M1572" s="20">
        <f>Model_dem!L1312</f>
        <v>52458.02</v>
      </c>
      <c r="N1572">
        <f>Model_dem!G1312</f>
        <v>52656.35</v>
      </c>
      <c r="O1572" t="str">
        <f>IF(AND(G1572&lt;-0.01,Model_dem!F1312="Optimal"),"Cuidado","")</f>
        <v/>
      </c>
      <c r="P1572" t="str">
        <f>IF(OR(H_24!$Q1572&lt;&gt;A1572,R1572&lt;&gt;B1572,S1572&lt;&gt;C1572,T1572&lt;&gt;D1572),"Aqui", " ")</f>
        <v xml:space="preserve"> </v>
      </c>
      <c r="Q1572" t="s">
        <v>20</v>
      </c>
      <c r="R1572">
        <v>1</v>
      </c>
      <c r="S1572">
        <v>10</v>
      </c>
      <c r="T1572">
        <v>0.15</v>
      </c>
      <c r="U1572">
        <v>402</v>
      </c>
      <c r="V1572">
        <v>54592</v>
      </c>
      <c r="W1572">
        <v>1804.48</v>
      </c>
      <c r="X1572">
        <v>0</v>
      </c>
      <c r="Y1572">
        <v>1</v>
      </c>
      <c r="Z1572">
        <v>1804.48</v>
      </c>
      <c r="AA1572">
        <v>5527</v>
      </c>
      <c r="XEO1572" t="s">
        <v>19</v>
      </c>
      <c r="XEP1572">
        <v>3</v>
      </c>
      <c r="XEQ1572">
        <v>25</v>
      </c>
      <c r="XER1572">
        <v>0.05</v>
      </c>
      <c r="XES1572">
        <v>100</v>
      </c>
      <c r="XET1572">
        <v>18401</v>
      </c>
      <c r="XEU1572">
        <v>1492.72</v>
      </c>
      <c r="XEV1572">
        <v>72</v>
      </c>
      <c r="XEW1572">
        <v>96</v>
      </c>
      <c r="XEX1572">
        <v>1800.02</v>
      </c>
      <c r="XEY1572">
        <v>12603</v>
      </c>
    </row>
    <row r="1573" spans="1:27 16369:16379" x14ac:dyDescent="0.3">
      <c r="A1573" s="68" t="s">
        <v>20</v>
      </c>
      <c r="B1573" s="20">
        <v>1</v>
      </c>
      <c r="C1573" s="20">
        <v>10</v>
      </c>
      <c r="D1573" s="20">
        <v>0.2</v>
      </c>
      <c r="E1573" t="s">
        <v>1</v>
      </c>
      <c r="F1573">
        <v>55968.1</v>
      </c>
      <c r="G1573" s="39">
        <f t="shared" si="84"/>
        <v>4.5838897969411582E-2</v>
      </c>
      <c r="H1573">
        <v>1800.37</v>
      </c>
      <c r="I1573">
        <v>1</v>
      </c>
      <c r="J1573">
        <v>3234</v>
      </c>
      <c r="K1573" s="52">
        <v>2.3E-2</v>
      </c>
      <c r="L1573" s="59">
        <f>IF(OR(H_24!$F1573="---",H_24!$F1573="infeas",H_24!$F1573="inf"),"---",(H_24!$F1573/M1573)-1)</f>
        <v>6.6912170913046243E-2</v>
      </c>
      <c r="M1573" s="20">
        <f>Model_dem!L1313</f>
        <v>52458.02</v>
      </c>
      <c r="N1573">
        <f>Model_dem!G1313</f>
        <v>53515.03</v>
      </c>
      <c r="O1573" t="str">
        <f>IF(AND(G1573&lt;-0.01,Model_dem!F1313="Optimal"),"Cuidado","")</f>
        <v/>
      </c>
      <c r="P1573" t="str">
        <f>IF(OR(H_24!$Q1573&lt;&gt;A1573,R1573&lt;&gt;B1573,S1573&lt;&gt;C1573,T1573&lt;&gt;D1573),"Aqui", " ")</f>
        <v xml:space="preserve"> </v>
      </c>
      <c r="Q1573" t="s">
        <v>20</v>
      </c>
      <c r="R1573">
        <v>1</v>
      </c>
      <c r="S1573">
        <v>10</v>
      </c>
      <c r="T1573">
        <v>0.2</v>
      </c>
      <c r="U1573">
        <v>402</v>
      </c>
      <c r="V1573">
        <v>55968.1</v>
      </c>
      <c r="W1573">
        <v>1800.37</v>
      </c>
      <c r="X1573">
        <v>0</v>
      </c>
      <c r="Y1573">
        <v>1</v>
      </c>
      <c r="Z1573">
        <v>1800.37</v>
      </c>
      <c r="AA1573">
        <v>3234</v>
      </c>
      <c r="XEO1573" t="s">
        <v>19</v>
      </c>
      <c r="XEP1573">
        <v>3</v>
      </c>
      <c r="XEQ1573">
        <v>50</v>
      </c>
      <c r="XER1573">
        <v>0.05</v>
      </c>
      <c r="XES1573">
        <v>100</v>
      </c>
      <c r="XET1573">
        <v>18418.7</v>
      </c>
      <c r="XEU1573">
        <v>152.471</v>
      </c>
      <c r="XEV1573">
        <v>6</v>
      </c>
      <c r="XEW1573">
        <v>135</v>
      </c>
      <c r="XEX1573">
        <v>1800.11</v>
      </c>
      <c r="XEY1573">
        <v>13740</v>
      </c>
    </row>
    <row r="1574" spans="1:27 16369:16379" x14ac:dyDescent="0.3">
      <c r="A1574" s="65" t="s">
        <v>20</v>
      </c>
      <c r="B1574" s="66">
        <v>1</v>
      </c>
      <c r="C1574" s="66">
        <v>25</v>
      </c>
      <c r="D1574" s="66">
        <v>0.05</v>
      </c>
      <c r="E1574" t="s">
        <v>1</v>
      </c>
      <c r="F1574">
        <v>53539.4</v>
      </c>
      <c r="G1574" s="39">
        <f t="shared" si="84"/>
        <v>1.4203555245730274E-2</v>
      </c>
      <c r="H1574">
        <v>1805.53</v>
      </c>
      <c r="I1574">
        <v>1</v>
      </c>
      <c r="J1574">
        <v>5998</v>
      </c>
      <c r="K1574" s="52">
        <v>2E-3</v>
      </c>
      <c r="L1574" s="59">
        <f>IF(OR(H_24!$F1574="---",H_24!$F1574="infeas",H_24!$F1574="inf"),"---",(H_24!$F1574/M1574)-1)</f>
        <v>2.0614197790919331E-2</v>
      </c>
      <c r="M1574" s="20">
        <f>Model_dem!L1314</f>
        <v>52458.02</v>
      </c>
      <c r="N1574">
        <f>Model_dem!G1314</f>
        <v>52789.599999999999</v>
      </c>
      <c r="O1574" t="str">
        <f>IF(AND(G1574&lt;-0.01,Model_dem!F1314="Optimal"),"Cuidado","")</f>
        <v/>
      </c>
      <c r="P1574" t="str">
        <f>IF(OR(H_24!$Q1574&lt;&gt;A1574,R1574&lt;&gt;B1574,S1574&lt;&gt;C1574,T1574&lt;&gt;D1574),"Aqui", " ")</f>
        <v xml:space="preserve"> </v>
      </c>
      <c r="Q1574" t="s">
        <v>20</v>
      </c>
      <c r="R1574">
        <v>1</v>
      </c>
      <c r="S1574">
        <v>25</v>
      </c>
      <c r="T1574">
        <v>0.05</v>
      </c>
      <c r="U1574">
        <v>402</v>
      </c>
      <c r="V1574">
        <v>53539.4</v>
      </c>
      <c r="W1574">
        <v>1805.53</v>
      </c>
      <c r="X1574">
        <v>0</v>
      </c>
      <c r="Y1574">
        <v>1</v>
      </c>
      <c r="Z1574">
        <v>1805.53</v>
      </c>
      <c r="AA1574">
        <v>5998</v>
      </c>
      <c r="XEO1574" t="s">
        <v>517</v>
      </c>
      <c r="XEP1574">
        <v>0</v>
      </c>
      <c r="XEQ1574">
        <v>0</v>
      </c>
      <c r="XER1574">
        <v>0.05</v>
      </c>
      <c r="XES1574">
        <v>3038</v>
      </c>
      <c r="XET1574" t="s">
        <v>46</v>
      </c>
      <c r="XEU1574">
        <v>68.0291</v>
      </c>
      <c r="XEV1574">
        <v>0</v>
      </c>
      <c r="XEW1574">
        <v>1</v>
      </c>
      <c r="XEX1574">
        <v>1851.92</v>
      </c>
      <c r="XEY1574">
        <v>29</v>
      </c>
    </row>
    <row r="1575" spans="1:27 16369:16379" x14ac:dyDescent="0.3">
      <c r="A1575" s="68" t="s">
        <v>20</v>
      </c>
      <c r="B1575" s="20">
        <v>1</v>
      </c>
      <c r="C1575" s="20">
        <v>25</v>
      </c>
      <c r="D1575" s="20">
        <v>0.1</v>
      </c>
      <c r="E1575" t="s">
        <v>1</v>
      </c>
      <c r="F1575">
        <v>53876.1</v>
      </c>
      <c r="G1575" s="39">
        <f t="shared" si="84"/>
        <v>-6.96531098681413E-2</v>
      </c>
      <c r="H1575">
        <v>1810.96</v>
      </c>
      <c r="I1575">
        <v>1</v>
      </c>
      <c r="J1575">
        <v>5583</v>
      </c>
      <c r="K1575" s="52">
        <v>0</v>
      </c>
      <c r="L1575" s="59">
        <f>IF(OR(H_24!$F1575="---",H_24!$F1575="infeas",H_24!$F1575="inf"),"---",(H_24!$F1575/M1575)-1)</f>
        <v>2.7032663451651562E-2</v>
      </c>
      <c r="M1575" s="20">
        <f>Model_dem!L1315</f>
        <v>52458.02</v>
      </c>
      <c r="N1575">
        <f>Model_dem!G1315</f>
        <v>57909.69</v>
      </c>
      <c r="O1575" t="str">
        <f>IF(AND(G1575&lt;-0.01,Model_dem!F1315="Optimal"),"Cuidado","")</f>
        <v/>
      </c>
      <c r="P1575" t="str">
        <f>IF(OR(H_24!$Q1575&lt;&gt;A1575,R1575&lt;&gt;B1575,S1575&lt;&gt;C1575,T1575&lt;&gt;D1575),"Aqui", " ")</f>
        <v xml:space="preserve"> </v>
      </c>
      <c r="Q1575" t="s">
        <v>20</v>
      </c>
      <c r="R1575">
        <v>1</v>
      </c>
      <c r="S1575">
        <v>25</v>
      </c>
      <c r="T1575">
        <v>0.1</v>
      </c>
      <c r="U1575">
        <v>402</v>
      </c>
      <c r="V1575">
        <v>53876.1</v>
      </c>
      <c r="W1575">
        <v>1810.96</v>
      </c>
      <c r="X1575">
        <v>0</v>
      </c>
      <c r="Y1575">
        <v>1</v>
      </c>
      <c r="Z1575">
        <v>1810.96</v>
      </c>
      <c r="AA1575">
        <v>5583</v>
      </c>
      <c r="XEO1575" t="s">
        <v>517</v>
      </c>
      <c r="XEP1575">
        <v>0</v>
      </c>
      <c r="XEQ1575">
        <v>0</v>
      </c>
      <c r="XER1575">
        <v>0.1</v>
      </c>
      <c r="XES1575">
        <v>3038</v>
      </c>
      <c r="XET1575" t="s">
        <v>46</v>
      </c>
      <c r="XEU1575">
        <v>68.333699999999993</v>
      </c>
      <c r="XEV1575">
        <v>0</v>
      </c>
      <c r="XEW1575">
        <v>1</v>
      </c>
      <c r="XEX1575">
        <v>1852.3</v>
      </c>
      <c r="XEY1575">
        <v>29</v>
      </c>
    </row>
    <row r="1576" spans="1:27 16369:16379" x14ac:dyDescent="0.3">
      <c r="A1576" s="65" t="s">
        <v>20</v>
      </c>
      <c r="B1576" s="66">
        <v>1</v>
      </c>
      <c r="C1576" s="66">
        <v>25</v>
      </c>
      <c r="D1576" s="66">
        <v>0.15</v>
      </c>
      <c r="E1576" t="s">
        <v>1</v>
      </c>
      <c r="F1576">
        <v>55311.199999999997</v>
      </c>
      <c r="G1576" s="39">
        <f t="shared" si="84"/>
        <v>4.944463744665846E-2</v>
      </c>
      <c r="H1576">
        <v>1803.67</v>
      </c>
      <c r="I1576">
        <v>1</v>
      </c>
      <c r="J1576">
        <v>3764</v>
      </c>
      <c r="K1576" s="52">
        <v>0</v>
      </c>
      <c r="L1576" s="59">
        <f>IF(OR(H_24!$F1576="---",H_24!$F1576="infeas",H_24!$F1576="inf"),"---",(H_24!$F1576/M1576)-1)</f>
        <v>5.4389776815823465E-2</v>
      </c>
      <c r="M1576" s="20">
        <f>Model_dem!L1316</f>
        <v>52458.02</v>
      </c>
      <c r="N1576">
        <f>Model_dem!G1316</f>
        <v>52705.21</v>
      </c>
      <c r="O1576" t="str">
        <f>IF(AND(G1576&lt;-0.01,Model_dem!F1316="Optimal"),"Cuidado","")</f>
        <v/>
      </c>
      <c r="P1576" t="str">
        <f>IF(OR(H_24!$Q1576&lt;&gt;A1576,R1576&lt;&gt;B1576,S1576&lt;&gt;C1576,T1576&lt;&gt;D1576),"Aqui", " ")</f>
        <v xml:space="preserve"> </v>
      </c>
      <c r="Q1576" t="s">
        <v>20</v>
      </c>
      <c r="R1576">
        <v>1</v>
      </c>
      <c r="S1576">
        <v>25</v>
      </c>
      <c r="T1576">
        <v>0.15</v>
      </c>
      <c r="U1576">
        <v>402</v>
      </c>
      <c r="V1576">
        <v>55311.199999999997</v>
      </c>
      <c r="W1576">
        <v>1803.67</v>
      </c>
      <c r="X1576">
        <v>0</v>
      </c>
      <c r="Y1576">
        <v>1</v>
      </c>
      <c r="Z1576">
        <v>1803.67</v>
      </c>
      <c r="AA1576">
        <v>3764</v>
      </c>
      <c r="XEO1576" t="s">
        <v>517</v>
      </c>
      <c r="XEP1576">
        <v>0</v>
      </c>
      <c r="XEQ1576">
        <v>0</v>
      </c>
      <c r="XER1576">
        <v>0.15</v>
      </c>
      <c r="XES1576">
        <v>3038</v>
      </c>
      <c r="XET1576" t="s">
        <v>46</v>
      </c>
      <c r="XEU1576">
        <v>68.340800000000002</v>
      </c>
      <c r="XEV1576">
        <v>0</v>
      </c>
      <c r="XEW1576">
        <v>1</v>
      </c>
      <c r="XEX1576">
        <v>1845.39</v>
      </c>
      <c r="XEY1576">
        <v>29</v>
      </c>
    </row>
    <row r="1577" spans="1:27 16369:16379" x14ac:dyDescent="0.3">
      <c r="A1577" s="68" t="s">
        <v>20</v>
      </c>
      <c r="B1577" s="20">
        <v>1</v>
      </c>
      <c r="C1577" s="20">
        <v>25</v>
      </c>
      <c r="D1577" s="20">
        <v>0.2</v>
      </c>
      <c r="E1577" t="s">
        <v>1</v>
      </c>
      <c r="F1577">
        <v>55868.2</v>
      </c>
      <c r="G1577" s="39">
        <f t="shared" si="84"/>
        <v>-1.4225465386324222E-2</v>
      </c>
      <c r="H1577">
        <v>1805.45</v>
      </c>
      <c r="I1577">
        <v>1</v>
      </c>
      <c r="J1577">
        <v>4010</v>
      </c>
      <c r="K1577" s="52">
        <v>1.2999999999999999E-2</v>
      </c>
      <c r="L1577" s="59">
        <f>IF(OR(H_24!$F1577="---",H_24!$F1577="infeas",H_24!$F1577="inf"),"---",(H_24!$F1577/M1577)-1)</f>
        <v>6.5007790991730152E-2</v>
      </c>
      <c r="M1577" s="20">
        <f>Model_dem!L1317</f>
        <v>52458.02</v>
      </c>
      <c r="N1577">
        <f>Model_dem!G1317</f>
        <v>56674.42</v>
      </c>
      <c r="O1577" t="str">
        <f>IF(AND(G1577&lt;-0.01,Model_dem!F1317="Optimal"),"Cuidado","")</f>
        <v/>
      </c>
      <c r="P1577" t="str">
        <f>IF(OR(H_24!$Q1577&lt;&gt;A1577,R1577&lt;&gt;B1577,S1577&lt;&gt;C1577,T1577&lt;&gt;D1577),"Aqui", " ")</f>
        <v xml:space="preserve"> </v>
      </c>
      <c r="Q1577" t="s">
        <v>20</v>
      </c>
      <c r="R1577">
        <v>1</v>
      </c>
      <c r="S1577">
        <v>25</v>
      </c>
      <c r="T1577">
        <v>0.2</v>
      </c>
      <c r="U1577">
        <v>402</v>
      </c>
      <c r="V1577">
        <v>55868.2</v>
      </c>
      <c r="W1577">
        <v>1805.45</v>
      </c>
      <c r="X1577">
        <v>0</v>
      </c>
      <c r="Y1577">
        <v>1</v>
      </c>
      <c r="Z1577">
        <v>1805.45</v>
      </c>
      <c r="AA1577">
        <v>4010</v>
      </c>
      <c r="XEO1577" t="s">
        <v>517</v>
      </c>
      <c r="XEP1577">
        <v>0</v>
      </c>
      <c r="XEQ1577">
        <v>0</v>
      </c>
      <c r="XER1577">
        <v>0.2</v>
      </c>
      <c r="XES1577">
        <v>3038</v>
      </c>
      <c r="XET1577" t="s">
        <v>46</v>
      </c>
      <c r="XEU1577">
        <v>68.671999999999997</v>
      </c>
      <c r="XEV1577">
        <v>0</v>
      </c>
      <c r="XEW1577">
        <v>1</v>
      </c>
      <c r="XEX1577">
        <v>1850.6</v>
      </c>
      <c r="XEY1577">
        <v>29</v>
      </c>
    </row>
    <row r="1578" spans="1:27 16369:16379" x14ac:dyDescent="0.3">
      <c r="A1578" s="65" t="s">
        <v>20</v>
      </c>
      <c r="B1578" s="66">
        <v>1</v>
      </c>
      <c r="C1578" s="66">
        <v>50</v>
      </c>
      <c r="D1578" s="66">
        <v>0.05</v>
      </c>
      <c r="E1578" t="s">
        <v>1</v>
      </c>
      <c r="F1578">
        <v>53187.1</v>
      </c>
      <c r="G1578" s="39">
        <f t="shared" si="84"/>
        <v>4.8951396434514828E-3</v>
      </c>
      <c r="H1578">
        <v>1805.48</v>
      </c>
      <c r="I1578">
        <v>1</v>
      </c>
      <c r="J1578">
        <v>7360</v>
      </c>
      <c r="K1578" s="52">
        <v>0</v>
      </c>
      <c r="L1578" s="59">
        <f>IF(OR(H_24!$F1578="---",H_24!$F1578="infeas",H_24!$F1578="inf"),"---",(H_24!$F1578/M1578)-1)</f>
        <v>1.3898351481813398E-2</v>
      </c>
      <c r="M1578" s="20">
        <f>Model_dem!L1318</f>
        <v>52458.02</v>
      </c>
      <c r="N1578">
        <f>Model_dem!G1318</f>
        <v>52928.01</v>
      </c>
      <c r="O1578" t="str">
        <f>IF(AND(G1578&lt;-0.01,Model_dem!F1318="Optimal"),"Cuidado","")</f>
        <v/>
      </c>
      <c r="P1578" t="str">
        <f>IF(OR(H_24!$Q1578&lt;&gt;A1578,R1578&lt;&gt;B1578,S1578&lt;&gt;C1578,T1578&lt;&gt;D1578),"Aqui", " ")</f>
        <v xml:space="preserve"> </v>
      </c>
      <c r="Q1578" t="s">
        <v>20</v>
      </c>
      <c r="R1578">
        <v>1</v>
      </c>
      <c r="S1578">
        <v>50</v>
      </c>
      <c r="T1578">
        <v>0.05</v>
      </c>
      <c r="U1578">
        <v>402</v>
      </c>
      <c r="V1578">
        <v>53187.1</v>
      </c>
      <c r="W1578">
        <v>1805.48</v>
      </c>
      <c r="X1578">
        <v>0</v>
      </c>
      <c r="Y1578">
        <v>1</v>
      </c>
      <c r="Z1578">
        <v>1805.48</v>
      </c>
      <c r="AA1578">
        <v>7360</v>
      </c>
      <c r="XEO1578" t="s">
        <v>517</v>
      </c>
      <c r="XEP1578">
        <v>3</v>
      </c>
      <c r="XEQ1578">
        <v>0</v>
      </c>
      <c r="XER1578">
        <v>0.05</v>
      </c>
      <c r="XES1578">
        <v>3038</v>
      </c>
      <c r="XET1578" t="s">
        <v>46</v>
      </c>
      <c r="XEU1578">
        <v>78.821700000000007</v>
      </c>
      <c r="XEV1578">
        <v>0</v>
      </c>
      <c r="XEW1578">
        <v>1</v>
      </c>
      <c r="XEX1578">
        <v>1812.61</v>
      </c>
      <c r="XEY1578">
        <v>28</v>
      </c>
    </row>
    <row r="1579" spans="1:27 16369:16379" x14ac:dyDescent="0.3">
      <c r="A1579" s="68" t="s">
        <v>20</v>
      </c>
      <c r="B1579" s="20">
        <v>1</v>
      </c>
      <c r="C1579" s="20">
        <v>50</v>
      </c>
      <c r="D1579" s="20">
        <v>0.1</v>
      </c>
      <c r="E1579" t="s">
        <v>1</v>
      </c>
      <c r="F1579">
        <v>54191.199999999997</v>
      </c>
      <c r="G1579" s="39">
        <f t="shared" si="84"/>
        <v>1.5080324249074375E-2</v>
      </c>
      <c r="H1579">
        <v>1801.07</v>
      </c>
      <c r="I1579">
        <v>1</v>
      </c>
      <c r="J1579">
        <v>5134</v>
      </c>
      <c r="K1579" s="52">
        <v>0</v>
      </c>
      <c r="L1579" s="59">
        <f>IF(OR(H_24!$F1579="---",H_24!$F1579="infeas",H_24!$F1579="inf"),"---",(H_24!$F1579/M1579)-1)</f>
        <v>3.3039371291558428E-2</v>
      </c>
      <c r="M1579" s="20">
        <f>Model_dem!L1319</f>
        <v>52458.02</v>
      </c>
      <c r="N1579">
        <f>Model_dem!G1319</f>
        <v>53386.12</v>
      </c>
      <c r="O1579" t="str">
        <f>IF(AND(G1579&lt;-0.01,Model_dem!F1319="Optimal"),"Cuidado","")</f>
        <v/>
      </c>
      <c r="P1579" t="str">
        <f>IF(OR(H_24!$Q1579&lt;&gt;A1579,R1579&lt;&gt;B1579,S1579&lt;&gt;C1579,T1579&lt;&gt;D1579),"Aqui", " ")</f>
        <v xml:space="preserve"> </v>
      </c>
      <c r="Q1579" t="s">
        <v>20</v>
      </c>
      <c r="R1579">
        <v>1</v>
      </c>
      <c r="S1579">
        <v>50</v>
      </c>
      <c r="T1579">
        <v>0.1</v>
      </c>
      <c r="U1579">
        <v>402</v>
      </c>
      <c r="V1579">
        <v>54191.199999999997</v>
      </c>
      <c r="W1579">
        <v>1801.07</v>
      </c>
      <c r="X1579">
        <v>0</v>
      </c>
      <c r="Y1579">
        <v>1</v>
      </c>
      <c r="Z1579">
        <v>1801.07</v>
      </c>
      <c r="AA1579">
        <v>5134</v>
      </c>
      <c r="XEO1579" t="s">
        <v>517</v>
      </c>
      <c r="XEP1579">
        <v>3</v>
      </c>
      <c r="XEQ1579">
        <v>0</v>
      </c>
      <c r="XER1579">
        <v>0.1</v>
      </c>
      <c r="XES1579">
        <v>3038</v>
      </c>
      <c r="XET1579" t="s">
        <v>46</v>
      </c>
      <c r="XEU1579">
        <v>78.249499999999998</v>
      </c>
      <c r="XEV1579">
        <v>0</v>
      </c>
      <c r="XEW1579">
        <v>1</v>
      </c>
      <c r="XEX1579">
        <v>1802.26</v>
      </c>
      <c r="XEY1579">
        <v>28</v>
      </c>
    </row>
    <row r="1580" spans="1:27 16369:16379" x14ac:dyDescent="0.3">
      <c r="A1580" s="65" t="s">
        <v>20</v>
      </c>
      <c r="B1580" s="66">
        <v>1</v>
      </c>
      <c r="C1580" s="66">
        <v>50</v>
      </c>
      <c r="D1580" s="66">
        <v>0.15</v>
      </c>
      <c r="E1580" t="s">
        <v>1</v>
      </c>
      <c r="F1580">
        <v>65738.399999999994</v>
      </c>
      <c r="G1580" s="39">
        <f t="shared" si="84"/>
        <v>0.20272172268191876</v>
      </c>
      <c r="H1580">
        <v>1825.86</v>
      </c>
      <c r="I1580">
        <v>1</v>
      </c>
      <c r="J1580">
        <v>1237</v>
      </c>
      <c r="K1580" s="52">
        <v>0</v>
      </c>
      <c r="L1580" s="59">
        <f>IF(OR(H_24!$F1580="---",H_24!$F1580="infeas",H_24!$F1580="inf"),"---",(H_24!$F1580/M1580)-1)</f>
        <v>0.25316205224672972</v>
      </c>
      <c r="M1580" s="20">
        <f>Model_dem!L1320</f>
        <v>52458.02</v>
      </c>
      <c r="N1580">
        <f>Model_dem!G1320</f>
        <v>54658.03</v>
      </c>
      <c r="O1580" t="str">
        <f>IF(AND(G1580&lt;-0.01,Model_dem!F1320="Optimal"),"Cuidado","")</f>
        <v/>
      </c>
      <c r="P1580" t="str">
        <f>IF(OR(H_24!$Q1580&lt;&gt;A1580,R1580&lt;&gt;B1580,S1580&lt;&gt;C1580,T1580&lt;&gt;D1580),"Aqui", " ")</f>
        <v xml:space="preserve"> </v>
      </c>
      <c r="Q1580" t="s">
        <v>20</v>
      </c>
      <c r="R1580">
        <v>1</v>
      </c>
      <c r="S1580">
        <v>50</v>
      </c>
      <c r="T1580">
        <v>0.15</v>
      </c>
      <c r="U1580">
        <v>402</v>
      </c>
      <c r="V1580">
        <v>65738.399999999994</v>
      </c>
      <c r="W1580">
        <v>1825.86</v>
      </c>
      <c r="X1580">
        <v>0</v>
      </c>
      <c r="Y1580">
        <v>1</v>
      </c>
      <c r="Z1580">
        <v>1825.86</v>
      </c>
      <c r="AA1580">
        <v>1237</v>
      </c>
      <c r="XEO1580" t="s">
        <v>517</v>
      </c>
      <c r="XEP1580">
        <v>3</v>
      </c>
      <c r="XEQ1580">
        <v>0</v>
      </c>
      <c r="XER1580">
        <v>0.15</v>
      </c>
      <c r="XES1580">
        <v>3038</v>
      </c>
      <c r="XET1580" t="s">
        <v>46</v>
      </c>
      <c r="XEU1580">
        <v>77.349500000000006</v>
      </c>
      <c r="XEV1580">
        <v>0</v>
      </c>
      <c r="XEW1580">
        <v>1</v>
      </c>
      <c r="XEX1580">
        <v>1859.74</v>
      </c>
      <c r="XEY1580">
        <v>29</v>
      </c>
    </row>
    <row r="1581" spans="1:27 16369:16379" x14ac:dyDescent="0.3">
      <c r="A1581" s="68" t="s">
        <v>20</v>
      </c>
      <c r="B1581" s="20">
        <v>1</v>
      </c>
      <c r="C1581" s="20">
        <v>50</v>
      </c>
      <c r="D1581" s="20">
        <v>0.2</v>
      </c>
      <c r="E1581" t="s">
        <v>1</v>
      </c>
      <c r="F1581">
        <v>55542.1</v>
      </c>
      <c r="G1581" s="39">
        <f t="shared" si="84"/>
        <v>4.6081007755660895E-2</v>
      </c>
      <c r="H1581">
        <v>1845.49</v>
      </c>
      <c r="I1581">
        <v>1</v>
      </c>
      <c r="J1581">
        <v>3990</v>
      </c>
      <c r="K1581" s="52">
        <v>0</v>
      </c>
      <c r="L1581" s="59">
        <f>IF(OR(H_24!$F1581="---",H_24!$F1581="infeas",H_24!$F1581="inf"),"---",(H_24!$F1581/M1581)-1)</f>
        <v>5.8791391668995496E-2</v>
      </c>
      <c r="M1581" s="20">
        <f>Model_dem!L1321</f>
        <v>52458.02</v>
      </c>
      <c r="N1581">
        <f>Model_dem!G1321</f>
        <v>53095.41</v>
      </c>
      <c r="O1581" t="str">
        <f>IF(AND(G1581&lt;-0.01,Model_dem!F1321="Optimal"),"Cuidado","")</f>
        <v/>
      </c>
      <c r="P1581" t="str">
        <f>IF(OR(H_24!$Q1581&lt;&gt;A1581,R1581&lt;&gt;B1581,S1581&lt;&gt;C1581,T1581&lt;&gt;D1581),"Aqui", " ")</f>
        <v xml:space="preserve"> </v>
      </c>
      <c r="Q1581" t="s">
        <v>20</v>
      </c>
      <c r="R1581">
        <v>1</v>
      </c>
      <c r="S1581">
        <v>50</v>
      </c>
      <c r="T1581">
        <v>0.2</v>
      </c>
      <c r="U1581">
        <v>402</v>
      </c>
      <c r="V1581">
        <v>55542.1</v>
      </c>
      <c r="W1581">
        <v>1845.49</v>
      </c>
      <c r="X1581">
        <v>0</v>
      </c>
      <c r="Y1581">
        <v>1</v>
      </c>
      <c r="Z1581">
        <v>1845.49</v>
      </c>
      <c r="AA1581">
        <v>3990</v>
      </c>
      <c r="XEO1581" t="s">
        <v>517</v>
      </c>
      <c r="XEP1581">
        <v>3</v>
      </c>
      <c r="XEQ1581">
        <v>0</v>
      </c>
      <c r="XER1581">
        <v>0.2</v>
      </c>
      <c r="XES1581">
        <v>3038</v>
      </c>
      <c r="XET1581" t="s">
        <v>46</v>
      </c>
      <c r="XEU1581">
        <v>77.542599999999993</v>
      </c>
      <c r="XEV1581">
        <v>0</v>
      </c>
      <c r="XEW1581">
        <v>1</v>
      </c>
      <c r="XEX1581">
        <v>1857.3</v>
      </c>
      <c r="XEY1581">
        <v>29</v>
      </c>
    </row>
    <row r="1582" spans="1:27 16369:16379" x14ac:dyDescent="0.3">
      <c r="A1582" s="65" t="s">
        <v>20</v>
      </c>
      <c r="B1582" s="66">
        <v>2</v>
      </c>
      <c r="C1582" s="66">
        <v>5</v>
      </c>
      <c r="D1582" s="66">
        <v>0.05</v>
      </c>
      <c r="E1582" t="s">
        <v>0</v>
      </c>
      <c r="F1582">
        <v>52517.3</v>
      </c>
      <c r="G1582" s="39">
        <f t="shared" si="84"/>
        <v>1.1300464638201388E-3</v>
      </c>
      <c r="H1582">
        <v>1797.24</v>
      </c>
      <c r="I1582">
        <v>28</v>
      </c>
      <c r="J1582">
        <v>10944</v>
      </c>
      <c r="K1582" s="52">
        <v>5.5E-2</v>
      </c>
      <c r="L1582" s="59">
        <f>IF(OR(H_24!$F1582="---",H_24!$F1582="infeas",H_24!$F1582="inf"),"---",(H_24!$F1582/M1582)-1)</f>
        <v>1.1300464638202001E-3</v>
      </c>
      <c r="M1582" s="20">
        <f>Model_dem!L1322</f>
        <v>52458.02</v>
      </c>
      <c r="N1582">
        <f>Model_dem!G1322</f>
        <v>52458.02</v>
      </c>
      <c r="O1582" t="str">
        <f>IF(AND(G1582&lt;-0.01,Model_dem!F1322="Optimal"),"Cuidado","")</f>
        <v/>
      </c>
      <c r="P1582" t="str">
        <f>IF(OR(H_24!$Q1582&lt;&gt;A1582,R1582&lt;&gt;B1582,S1582&lt;&gt;C1582,T1582&lt;&gt;D1582),"Aqui", " ")</f>
        <v xml:space="preserve"> </v>
      </c>
      <c r="Q1582" t="s">
        <v>20</v>
      </c>
      <c r="R1582">
        <v>2</v>
      </c>
      <c r="S1582">
        <v>5</v>
      </c>
      <c r="T1582">
        <v>0.05</v>
      </c>
      <c r="U1582">
        <v>402</v>
      </c>
      <c r="V1582">
        <v>52517.3</v>
      </c>
      <c r="W1582">
        <v>1797.24</v>
      </c>
      <c r="X1582">
        <v>26</v>
      </c>
      <c r="Y1582">
        <v>28</v>
      </c>
      <c r="Z1582">
        <v>1801.35</v>
      </c>
      <c r="AA1582">
        <v>10944</v>
      </c>
      <c r="XEO1582" t="s">
        <v>517</v>
      </c>
      <c r="XEP1582">
        <v>3</v>
      </c>
      <c r="XEQ1582">
        <v>10</v>
      </c>
      <c r="XER1582">
        <v>0.05</v>
      </c>
      <c r="XES1582">
        <v>3038</v>
      </c>
      <c r="XET1582" t="s">
        <v>46</v>
      </c>
      <c r="XEU1582">
        <v>77.574600000000004</v>
      </c>
      <c r="XEV1582">
        <v>0</v>
      </c>
      <c r="XEW1582">
        <v>1</v>
      </c>
      <c r="XEX1582">
        <v>1810.42</v>
      </c>
      <c r="XEY1582">
        <v>28</v>
      </c>
    </row>
    <row r="1583" spans="1:27 16369:16379" x14ac:dyDescent="0.3">
      <c r="A1583" s="68" t="s">
        <v>20</v>
      </c>
      <c r="B1583" s="20">
        <v>2</v>
      </c>
      <c r="C1583" s="20">
        <v>5</v>
      </c>
      <c r="D1583" s="20">
        <v>0.1</v>
      </c>
      <c r="E1583" t="s">
        <v>0</v>
      </c>
      <c r="F1583">
        <v>52831.5</v>
      </c>
      <c r="G1583" s="39">
        <f t="shared" si="84"/>
        <v>6.114595922104637E-3</v>
      </c>
      <c r="H1583">
        <v>1803.62</v>
      </c>
      <c r="I1583">
        <v>12</v>
      </c>
      <c r="J1583">
        <v>9839</v>
      </c>
      <c r="K1583" s="52">
        <v>0.83899999999999997</v>
      </c>
      <c r="L1583" s="59">
        <f>IF(OR(H_24!$F1583="---",H_24!$F1583="infeas",H_24!$F1583="inf"),"---",(H_24!$F1583/M1583)-1)</f>
        <v>7.1195977278593059E-3</v>
      </c>
      <c r="M1583" s="20">
        <f>Model_dem!L1323</f>
        <v>52458.02</v>
      </c>
      <c r="N1583">
        <f>Model_dem!G1323</f>
        <v>52510.42</v>
      </c>
      <c r="O1583" t="str">
        <f>IF(AND(G1583&lt;-0.01,Model_dem!F1323="Optimal"),"Cuidado","")</f>
        <v/>
      </c>
      <c r="P1583" t="str">
        <f>IF(OR(H_24!$Q1583&lt;&gt;A1583,R1583&lt;&gt;B1583,S1583&lt;&gt;C1583,T1583&lt;&gt;D1583),"Aqui", " ")</f>
        <v xml:space="preserve"> </v>
      </c>
      <c r="Q1583" t="s">
        <v>20</v>
      </c>
      <c r="R1583">
        <v>2</v>
      </c>
      <c r="S1583">
        <v>5</v>
      </c>
      <c r="T1583">
        <v>0.1</v>
      </c>
      <c r="U1583">
        <v>402</v>
      </c>
      <c r="V1583">
        <v>52831.5</v>
      </c>
      <c r="W1583">
        <v>1803.62</v>
      </c>
      <c r="X1583">
        <v>11</v>
      </c>
      <c r="Y1583">
        <v>12</v>
      </c>
      <c r="Z1583">
        <v>1803.62</v>
      </c>
      <c r="AA1583">
        <v>9839</v>
      </c>
      <c r="XEO1583" t="s">
        <v>517</v>
      </c>
      <c r="XEP1583">
        <v>3</v>
      </c>
      <c r="XEQ1583">
        <v>10</v>
      </c>
      <c r="XER1583">
        <v>0.1</v>
      </c>
      <c r="XES1583">
        <v>3038</v>
      </c>
      <c r="XET1583" t="s">
        <v>46</v>
      </c>
      <c r="XEU1583">
        <v>76.786900000000003</v>
      </c>
      <c r="XEV1583">
        <v>0</v>
      </c>
      <c r="XEW1583">
        <v>1</v>
      </c>
      <c r="XEX1583">
        <v>1801.73</v>
      </c>
      <c r="XEY1583">
        <v>28</v>
      </c>
    </row>
    <row r="1584" spans="1:27 16369:16379" x14ac:dyDescent="0.3">
      <c r="A1584" s="65" t="s">
        <v>20</v>
      </c>
      <c r="B1584" s="66">
        <v>2</v>
      </c>
      <c r="C1584" s="66">
        <v>5</v>
      </c>
      <c r="D1584" s="66">
        <v>0.15</v>
      </c>
      <c r="E1584" t="s">
        <v>1</v>
      </c>
      <c r="F1584">
        <v>53043.6</v>
      </c>
      <c r="G1584" s="39">
        <f t="shared" si="84"/>
        <v>7.9499890071738459E-3</v>
      </c>
      <c r="H1584">
        <v>1221.3800000000001</v>
      </c>
      <c r="I1584">
        <v>12</v>
      </c>
      <c r="J1584">
        <v>10114</v>
      </c>
      <c r="K1584" s="52">
        <v>0.78300000000000003</v>
      </c>
      <c r="L1584" s="59">
        <f>IF(OR(H_24!$F1584="---",H_24!$F1584="infeas",H_24!$F1584="inf"),"---",(H_24!$F1584/M1584)-1)</f>
        <v>1.116283077401703E-2</v>
      </c>
      <c r="M1584" s="20">
        <f>Model_dem!L1324</f>
        <v>52458.02</v>
      </c>
      <c r="N1584">
        <f>Model_dem!G1324</f>
        <v>52625.23</v>
      </c>
      <c r="O1584" t="str">
        <f>IF(AND(G1584&lt;-0.01,Model_dem!F1324="Optimal"),"Cuidado","")</f>
        <v/>
      </c>
      <c r="P1584" t="str">
        <f>IF(OR(H_24!$Q1584&lt;&gt;A1584,R1584&lt;&gt;B1584,S1584&lt;&gt;C1584,T1584&lt;&gt;D1584),"Aqui", " ")</f>
        <v xml:space="preserve"> </v>
      </c>
      <c r="Q1584" t="s">
        <v>20</v>
      </c>
      <c r="R1584">
        <v>2</v>
      </c>
      <c r="S1584">
        <v>5</v>
      </c>
      <c r="T1584">
        <v>0.15</v>
      </c>
      <c r="U1584">
        <v>402</v>
      </c>
      <c r="V1584">
        <v>53043.6</v>
      </c>
      <c r="W1584">
        <v>1221.3800000000001</v>
      </c>
      <c r="X1584">
        <v>0</v>
      </c>
      <c r="Y1584">
        <v>12</v>
      </c>
      <c r="Z1584">
        <v>1802.61</v>
      </c>
      <c r="AA1584">
        <v>10114</v>
      </c>
      <c r="XEO1584" t="s">
        <v>517</v>
      </c>
      <c r="XEP1584">
        <v>3</v>
      </c>
      <c r="XEQ1584">
        <v>10</v>
      </c>
      <c r="XER1584">
        <v>0.15</v>
      </c>
      <c r="XES1584">
        <v>3038</v>
      </c>
      <c r="XET1584" t="s">
        <v>46</v>
      </c>
      <c r="XEU1584">
        <v>76.864099999999993</v>
      </c>
      <c r="XEV1584">
        <v>0</v>
      </c>
      <c r="XEW1584">
        <v>1</v>
      </c>
      <c r="XEX1584">
        <v>1801.86</v>
      </c>
      <c r="XEY1584">
        <v>28</v>
      </c>
    </row>
    <row r="1585" spans="1:27 16369:16379" x14ac:dyDescent="0.3">
      <c r="A1585" s="68" t="s">
        <v>20</v>
      </c>
      <c r="B1585" s="20">
        <v>2</v>
      </c>
      <c r="C1585" s="20">
        <v>5</v>
      </c>
      <c r="D1585" s="20">
        <v>0.2</v>
      </c>
      <c r="E1585" t="s">
        <v>1</v>
      </c>
      <c r="F1585">
        <v>54864.1</v>
      </c>
      <c r="G1585" s="39">
        <f t="shared" si="84"/>
        <v>-0.14544376128666681</v>
      </c>
      <c r="H1585">
        <v>1807.1</v>
      </c>
      <c r="I1585">
        <v>1</v>
      </c>
      <c r="J1585">
        <v>4739</v>
      </c>
      <c r="K1585" s="52">
        <v>0.80100000000000005</v>
      </c>
      <c r="L1585" s="59">
        <f>IF(OR(H_24!$F1585="---",H_24!$F1585="infeas",H_24!$F1585="inf"),"---",(H_24!$F1585/M1585)-1)</f>
        <v>4.5866771181985122E-2</v>
      </c>
      <c r="M1585" s="20">
        <f>Model_dem!L1325</f>
        <v>52458.02</v>
      </c>
      <c r="N1585">
        <f>Model_dem!G1325</f>
        <v>64201.86</v>
      </c>
      <c r="O1585" t="str">
        <f>IF(AND(G1585&lt;-0.01,Model_dem!F1325="Optimal"),"Cuidado","")</f>
        <v/>
      </c>
      <c r="P1585" t="str">
        <f>IF(OR(H_24!$Q1585&lt;&gt;A1585,R1585&lt;&gt;B1585,S1585&lt;&gt;C1585,T1585&lt;&gt;D1585),"Aqui", " ")</f>
        <v xml:space="preserve"> </v>
      </c>
      <c r="Q1585" t="s">
        <v>20</v>
      </c>
      <c r="R1585">
        <v>2</v>
      </c>
      <c r="S1585">
        <v>5</v>
      </c>
      <c r="T1585">
        <v>0.2</v>
      </c>
      <c r="U1585">
        <v>402</v>
      </c>
      <c r="V1585">
        <v>54864.1</v>
      </c>
      <c r="W1585">
        <v>1807.1</v>
      </c>
      <c r="X1585">
        <v>0</v>
      </c>
      <c r="Y1585">
        <v>1</v>
      </c>
      <c r="Z1585">
        <v>1807.1</v>
      </c>
      <c r="AA1585">
        <v>4739</v>
      </c>
      <c r="XEO1585" t="s">
        <v>517</v>
      </c>
      <c r="XEP1585">
        <v>3</v>
      </c>
      <c r="XEQ1585">
        <v>10</v>
      </c>
      <c r="XER1585">
        <v>0.2</v>
      </c>
      <c r="XES1585">
        <v>3038</v>
      </c>
      <c r="XET1585" t="s">
        <v>46</v>
      </c>
      <c r="XEU1585">
        <v>77.479299999999995</v>
      </c>
      <c r="XEV1585">
        <v>0</v>
      </c>
      <c r="XEW1585">
        <v>1</v>
      </c>
      <c r="XEX1585">
        <v>1814.44</v>
      </c>
      <c r="XEY1585">
        <v>28</v>
      </c>
    </row>
    <row r="1586" spans="1:27 16369:16379" x14ac:dyDescent="0.3">
      <c r="A1586" s="65" t="s">
        <v>20</v>
      </c>
      <c r="B1586" s="66">
        <v>2</v>
      </c>
      <c r="C1586" s="66">
        <v>10</v>
      </c>
      <c r="D1586" s="66">
        <v>0.05</v>
      </c>
      <c r="E1586" t="s">
        <v>0</v>
      </c>
      <c r="F1586">
        <v>52876</v>
      </c>
      <c r="G1586" s="39">
        <f t="shared" si="84"/>
        <v>6.9620467709075977E-3</v>
      </c>
      <c r="H1586">
        <v>1268.57</v>
      </c>
      <c r="I1586">
        <v>9</v>
      </c>
      <c r="J1586">
        <v>9145</v>
      </c>
      <c r="K1586" s="52">
        <v>2.5999999999999999E-2</v>
      </c>
      <c r="L1586" s="59">
        <f>IF(OR(H_24!$F1586="---",H_24!$F1586="infeas",H_24!$F1586="inf"),"---",(H_24!$F1586/M1586)-1)</f>
        <v>7.9678950902073442E-3</v>
      </c>
      <c r="M1586" s="20">
        <f>Model_dem!L1326</f>
        <v>52458.02</v>
      </c>
      <c r="N1586">
        <f>Model_dem!G1326</f>
        <v>52510.42</v>
      </c>
      <c r="O1586" t="str">
        <f>IF(AND(G1586&lt;-0.01,Model_dem!F1326="Optimal"),"Cuidado","")</f>
        <v/>
      </c>
      <c r="P1586" t="str">
        <f>IF(OR(H_24!$Q1586&lt;&gt;A1586,R1586&lt;&gt;B1586,S1586&lt;&gt;C1586,T1586&lt;&gt;D1586),"Aqui", " ")</f>
        <v xml:space="preserve"> </v>
      </c>
      <c r="Q1586" t="s">
        <v>20</v>
      </c>
      <c r="R1586">
        <v>2</v>
      </c>
      <c r="S1586">
        <v>10</v>
      </c>
      <c r="T1586">
        <v>0.05</v>
      </c>
      <c r="U1586">
        <v>402</v>
      </c>
      <c r="V1586">
        <v>52876</v>
      </c>
      <c r="W1586">
        <v>1268.57</v>
      </c>
      <c r="X1586">
        <v>0</v>
      </c>
      <c r="Y1586">
        <v>9</v>
      </c>
      <c r="Z1586">
        <v>1801.02</v>
      </c>
      <c r="AA1586">
        <v>9145</v>
      </c>
      <c r="XEO1586" t="s">
        <v>517</v>
      </c>
      <c r="XEP1586">
        <v>3</v>
      </c>
      <c r="XEQ1586">
        <v>25</v>
      </c>
      <c r="XER1586">
        <v>0.05</v>
      </c>
      <c r="XES1586">
        <v>3038</v>
      </c>
      <c r="XET1586" t="s">
        <v>46</v>
      </c>
      <c r="XEU1586">
        <v>77.4435</v>
      </c>
      <c r="XEV1586">
        <v>0</v>
      </c>
      <c r="XEW1586">
        <v>1</v>
      </c>
      <c r="XEX1586">
        <v>1830.38</v>
      </c>
      <c r="XEY1586">
        <v>28</v>
      </c>
    </row>
    <row r="1587" spans="1:27 16369:16379" x14ac:dyDescent="0.3">
      <c r="A1587" s="68" t="s">
        <v>20</v>
      </c>
      <c r="B1587" s="20">
        <v>2</v>
      </c>
      <c r="C1587" s="20">
        <v>10</v>
      </c>
      <c r="D1587" s="20">
        <v>0.1</v>
      </c>
      <c r="E1587" t="s">
        <v>1</v>
      </c>
      <c r="F1587">
        <v>53601.3</v>
      </c>
      <c r="G1587" s="39">
        <f t="shared" si="84"/>
        <v>1.7330835365889623E-2</v>
      </c>
      <c r="H1587">
        <v>1803.23</v>
      </c>
      <c r="I1587">
        <v>1</v>
      </c>
      <c r="J1587">
        <v>5199</v>
      </c>
      <c r="K1587" s="52">
        <v>2.8000000000000001E-2</v>
      </c>
      <c r="L1587" s="59">
        <f>IF(OR(H_24!$F1587="---",H_24!$F1587="infeas",H_24!$F1587="inf"),"---",(H_24!$F1587/M1587)-1)</f>
        <v>2.1794188953376592E-2</v>
      </c>
      <c r="M1587" s="20">
        <f>Model_dem!L1327</f>
        <v>52458.02</v>
      </c>
      <c r="N1587">
        <f>Model_dem!G1327</f>
        <v>52688.17</v>
      </c>
      <c r="O1587" t="str">
        <f>IF(AND(G1587&lt;-0.01,Model_dem!F1327="Optimal"),"Cuidado","")</f>
        <v/>
      </c>
      <c r="P1587" t="str">
        <f>IF(OR(H_24!$Q1587&lt;&gt;A1587,R1587&lt;&gt;B1587,S1587&lt;&gt;C1587,T1587&lt;&gt;D1587),"Aqui", " ")</f>
        <v xml:space="preserve"> </v>
      </c>
      <c r="Q1587" t="s">
        <v>20</v>
      </c>
      <c r="R1587">
        <v>2</v>
      </c>
      <c r="S1587">
        <v>10</v>
      </c>
      <c r="T1587">
        <v>0.1</v>
      </c>
      <c r="U1587">
        <v>402</v>
      </c>
      <c r="V1587">
        <v>53601.3</v>
      </c>
      <c r="W1587">
        <v>1803.23</v>
      </c>
      <c r="X1587">
        <v>0</v>
      </c>
      <c r="Y1587">
        <v>1</v>
      </c>
      <c r="Z1587">
        <v>1803.23</v>
      </c>
      <c r="AA1587">
        <v>5199</v>
      </c>
      <c r="XEO1587" t="s">
        <v>517</v>
      </c>
      <c r="XEP1587">
        <v>3</v>
      </c>
      <c r="XEQ1587">
        <v>25</v>
      </c>
      <c r="XER1587">
        <v>0.1</v>
      </c>
      <c r="XES1587">
        <v>3038</v>
      </c>
      <c r="XET1587" t="s">
        <v>46</v>
      </c>
      <c r="XEU1587">
        <v>77.937100000000001</v>
      </c>
      <c r="XEV1587">
        <v>0</v>
      </c>
      <c r="XEW1587">
        <v>1</v>
      </c>
      <c r="XEX1587">
        <v>1816.33</v>
      </c>
      <c r="XEY1587">
        <v>28</v>
      </c>
    </row>
    <row r="1588" spans="1:27 16369:16379" x14ac:dyDescent="0.3">
      <c r="A1588" s="65" t="s">
        <v>20</v>
      </c>
      <c r="B1588" s="66">
        <v>2</v>
      </c>
      <c r="C1588" s="66">
        <v>10</v>
      </c>
      <c r="D1588" s="66">
        <v>0.15</v>
      </c>
      <c r="E1588" t="s">
        <v>1</v>
      </c>
      <c r="F1588">
        <v>55909.8</v>
      </c>
      <c r="G1588" s="39">
        <f t="shared" si="84"/>
        <v>4.4354692589519518E-2</v>
      </c>
      <c r="H1588">
        <v>1842.07</v>
      </c>
      <c r="I1588">
        <v>1</v>
      </c>
      <c r="J1588">
        <v>3657</v>
      </c>
      <c r="K1588" s="52">
        <v>0</v>
      </c>
      <c r="L1588" s="59">
        <f>IF(OR(H_24!$F1588="---",H_24!$F1588="infeas",H_24!$F1588="inf"),"---",(H_24!$F1588/M1588)-1)</f>
        <v>6.5800806054060024E-2</v>
      </c>
      <c r="M1588" s="20">
        <f>Model_dem!L1328</f>
        <v>52458.02</v>
      </c>
      <c r="N1588">
        <f>Model_dem!G1328</f>
        <v>53535.26</v>
      </c>
      <c r="O1588" t="str">
        <f>IF(AND(G1588&lt;-0.01,Model_dem!F1328="Optimal"),"Cuidado","")</f>
        <v/>
      </c>
      <c r="P1588" t="str">
        <f>IF(OR(H_24!$Q1588&lt;&gt;A1588,R1588&lt;&gt;B1588,S1588&lt;&gt;C1588,T1588&lt;&gt;D1588),"Aqui", " ")</f>
        <v xml:space="preserve"> </v>
      </c>
      <c r="Q1588" t="s">
        <v>20</v>
      </c>
      <c r="R1588">
        <v>2</v>
      </c>
      <c r="S1588">
        <v>10</v>
      </c>
      <c r="T1588">
        <v>0.15</v>
      </c>
      <c r="U1588">
        <v>402</v>
      </c>
      <c r="V1588">
        <v>55909.8</v>
      </c>
      <c r="W1588">
        <v>1842.07</v>
      </c>
      <c r="X1588">
        <v>0</v>
      </c>
      <c r="Y1588">
        <v>1</v>
      </c>
      <c r="Z1588">
        <v>1842.15</v>
      </c>
      <c r="AA1588">
        <v>3657</v>
      </c>
      <c r="XEO1588" t="s">
        <v>517</v>
      </c>
      <c r="XEP1588">
        <v>3</v>
      </c>
      <c r="XEQ1588">
        <v>25</v>
      </c>
      <c r="XER1588">
        <v>0.15</v>
      </c>
      <c r="XES1588">
        <v>3038</v>
      </c>
      <c r="XET1588" t="s">
        <v>46</v>
      </c>
      <c r="XEU1588">
        <v>78.920400000000001</v>
      </c>
      <c r="XEV1588">
        <v>0</v>
      </c>
      <c r="XEW1588">
        <v>1</v>
      </c>
      <c r="XEX1588">
        <v>1843.63</v>
      </c>
      <c r="XEY1588">
        <v>28</v>
      </c>
    </row>
    <row r="1589" spans="1:27 16369:16379" x14ac:dyDescent="0.3">
      <c r="A1589" s="68" t="s">
        <v>20</v>
      </c>
      <c r="B1589" s="20">
        <v>2</v>
      </c>
      <c r="C1589" s="20">
        <v>10</v>
      </c>
      <c r="D1589" s="20">
        <v>0.2</v>
      </c>
      <c r="E1589" t="s">
        <v>1</v>
      </c>
      <c r="F1589">
        <v>61608.800000000003</v>
      </c>
      <c r="G1589" s="39">
        <f t="shared" si="84"/>
        <v>-0.20075999980800216</v>
      </c>
      <c r="H1589">
        <v>1811.65</v>
      </c>
      <c r="I1589">
        <v>1</v>
      </c>
      <c r="J1589">
        <v>872</v>
      </c>
      <c r="K1589" s="52">
        <v>1</v>
      </c>
      <c r="L1589" s="59">
        <f>IF(OR(H_24!$F1589="---",H_24!$F1589="infeas",H_24!$F1589="inf"),"---",(H_24!$F1589/M1589)-1)</f>
        <v>0.17444005702083309</v>
      </c>
      <c r="M1589" s="20">
        <f>Model_dem!L1329</f>
        <v>52458.02</v>
      </c>
      <c r="N1589">
        <f>Model_dem!G1329</f>
        <v>77084.23</v>
      </c>
      <c r="O1589" t="str">
        <f>IF(AND(G1589&lt;-0.01,Model_dem!F1329="Optimal"),"Cuidado","")</f>
        <v/>
      </c>
      <c r="P1589" t="str">
        <f>IF(OR(H_24!$Q1589&lt;&gt;A1589,R1589&lt;&gt;B1589,S1589&lt;&gt;C1589,T1589&lt;&gt;D1589),"Aqui", " ")</f>
        <v xml:space="preserve"> </v>
      </c>
      <c r="Q1589" t="s">
        <v>20</v>
      </c>
      <c r="R1589">
        <v>2</v>
      </c>
      <c r="S1589">
        <v>10</v>
      </c>
      <c r="T1589">
        <v>0.2</v>
      </c>
      <c r="U1589">
        <v>402</v>
      </c>
      <c r="V1589">
        <v>61608.800000000003</v>
      </c>
      <c r="W1589">
        <v>1811.65</v>
      </c>
      <c r="X1589">
        <v>0</v>
      </c>
      <c r="Y1589">
        <v>1</v>
      </c>
      <c r="Z1589">
        <v>1811.67</v>
      </c>
      <c r="AA1589">
        <v>872</v>
      </c>
      <c r="XEO1589" t="s">
        <v>517</v>
      </c>
      <c r="XEP1589">
        <v>3</v>
      </c>
      <c r="XEQ1589">
        <v>25</v>
      </c>
      <c r="XER1589">
        <v>0.2</v>
      </c>
      <c r="XES1589">
        <v>3038</v>
      </c>
      <c r="XET1589" t="s">
        <v>46</v>
      </c>
      <c r="XEU1589">
        <v>79.837100000000007</v>
      </c>
      <c r="XEV1589">
        <v>0</v>
      </c>
      <c r="XEW1589">
        <v>1</v>
      </c>
      <c r="XEX1589">
        <v>1855.33</v>
      </c>
      <c r="XEY1589">
        <v>28</v>
      </c>
    </row>
    <row r="1590" spans="1:27 16369:16379" x14ac:dyDescent="0.3">
      <c r="A1590" s="65" t="s">
        <v>20</v>
      </c>
      <c r="B1590" s="66">
        <v>2</v>
      </c>
      <c r="C1590" s="66">
        <v>25</v>
      </c>
      <c r="D1590" s="66">
        <v>0.05</v>
      </c>
      <c r="E1590" t="s">
        <v>1</v>
      </c>
      <c r="F1590">
        <v>53199.199999999997</v>
      </c>
      <c r="G1590" s="39">
        <f t="shared" si="84"/>
        <v>8.0228074274207202E-3</v>
      </c>
      <c r="H1590">
        <v>1801.85</v>
      </c>
      <c r="I1590">
        <v>1</v>
      </c>
      <c r="J1590">
        <v>7896</v>
      </c>
      <c r="K1590" s="52">
        <v>0</v>
      </c>
      <c r="L1590" s="59">
        <f>IF(OR(H_24!$F1590="---",H_24!$F1590="infeas",H_24!$F1590="inf"),"---",(H_24!$F1590/M1590)-1)</f>
        <v>1.4129012112923833E-2</v>
      </c>
      <c r="M1590" s="20">
        <f>Model_dem!L1330</f>
        <v>52458.02</v>
      </c>
      <c r="N1590">
        <f>Model_dem!G1330</f>
        <v>52775.79</v>
      </c>
      <c r="O1590" t="str">
        <f>IF(AND(G1590&lt;-0.01,Model_dem!F1330="Optimal"),"Cuidado","")</f>
        <v/>
      </c>
      <c r="P1590" t="str">
        <f>IF(OR(H_24!$Q1590&lt;&gt;A1590,R1590&lt;&gt;B1590,S1590&lt;&gt;C1590,T1590&lt;&gt;D1590),"Aqui", " ")</f>
        <v xml:space="preserve"> </v>
      </c>
      <c r="Q1590" t="s">
        <v>20</v>
      </c>
      <c r="R1590">
        <v>2</v>
      </c>
      <c r="S1590">
        <v>25</v>
      </c>
      <c r="T1590">
        <v>0.05</v>
      </c>
      <c r="U1590">
        <v>402</v>
      </c>
      <c r="V1590">
        <v>53199.199999999997</v>
      </c>
      <c r="W1590">
        <v>1801.85</v>
      </c>
      <c r="X1590">
        <v>0</v>
      </c>
      <c r="Y1590">
        <v>1</v>
      </c>
      <c r="Z1590">
        <v>1801.85</v>
      </c>
      <c r="AA1590">
        <v>7896</v>
      </c>
      <c r="XEO1590" t="s">
        <v>517</v>
      </c>
      <c r="XEP1590">
        <v>3</v>
      </c>
      <c r="XEQ1590">
        <v>50</v>
      </c>
      <c r="XER1590">
        <v>0.05</v>
      </c>
      <c r="XES1590">
        <v>3038</v>
      </c>
      <c r="XET1590" t="s">
        <v>46</v>
      </c>
      <c r="XEU1590">
        <v>78.873400000000004</v>
      </c>
      <c r="XEV1590">
        <v>0</v>
      </c>
      <c r="XEW1590">
        <v>1</v>
      </c>
      <c r="XEX1590">
        <v>1849.53</v>
      </c>
      <c r="XEY1590">
        <v>28</v>
      </c>
    </row>
    <row r="1591" spans="1:27 16369:16379" x14ac:dyDescent="0.3">
      <c r="A1591" s="68" t="s">
        <v>20</v>
      </c>
      <c r="B1591" s="20">
        <v>2</v>
      </c>
      <c r="C1591" s="20">
        <v>25</v>
      </c>
      <c r="D1591" s="20">
        <v>0.1</v>
      </c>
      <c r="E1591" t="s">
        <v>1</v>
      </c>
      <c r="F1591">
        <v>53226.5</v>
      </c>
      <c r="G1591" s="39">
        <f t="shared" si="84"/>
        <v>6.8463623179002555E-3</v>
      </c>
      <c r="H1591">
        <v>1806.5</v>
      </c>
      <c r="I1591">
        <v>1</v>
      </c>
      <c r="J1591">
        <v>6672</v>
      </c>
      <c r="K1591" s="52">
        <v>0</v>
      </c>
      <c r="L1591" s="59">
        <f>IF(OR(H_24!$F1591="---",H_24!$F1591="infeas",H_24!$F1591="inf"),"---",(H_24!$F1591/M1591)-1)</f>
        <v>1.4649428247577756E-2</v>
      </c>
      <c r="M1591" s="20">
        <f>Model_dem!L1331</f>
        <v>52458.02</v>
      </c>
      <c r="N1591">
        <f>Model_dem!G1331</f>
        <v>52864.57</v>
      </c>
      <c r="O1591" t="str">
        <f>IF(AND(G1591&lt;-0.01,Model_dem!F1331="Optimal"),"Cuidado","")</f>
        <v/>
      </c>
      <c r="P1591" t="str">
        <f>IF(OR(H_24!$Q1591&lt;&gt;A1591,R1591&lt;&gt;B1591,S1591&lt;&gt;C1591,T1591&lt;&gt;D1591),"Aqui", " ")</f>
        <v xml:space="preserve"> </v>
      </c>
      <c r="Q1591" t="s">
        <v>20</v>
      </c>
      <c r="R1591">
        <v>2</v>
      </c>
      <c r="S1591">
        <v>25</v>
      </c>
      <c r="T1591">
        <v>0.1</v>
      </c>
      <c r="U1591">
        <v>402</v>
      </c>
      <c r="V1591">
        <v>53226.5</v>
      </c>
      <c r="W1591">
        <v>1806.5</v>
      </c>
      <c r="X1591">
        <v>0</v>
      </c>
      <c r="Y1591">
        <v>1</v>
      </c>
      <c r="Z1591">
        <v>1806.82</v>
      </c>
      <c r="AA1591">
        <v>6672</v>
      </c>
      <c r="XEO1591" t="s">
        <v>517</v>
      </c>
      <c r="XEP1591">
        <v>3</v>
      </c>
      <c r="XEQ1591">
        <v>50</v>
      </c>
      <c r="XER1591">
        <v>0.1</v>
      </c>
      <c r="XES1591">
        <v>3038</v>
      </c>
      <c r="XET1591" t="s">
        <v>46</v>
      </c>
      <c r="XEU1591">
        <v>76.771600000000007</v>
      </c>
      <c r="XEV1591">
        <v>0</v>
      </c>
      <c r="XEW1591">
        <v>1</v>
      </c>
      <c r="XEX1591">
        <v>1855.72</v>
      </c>
      <c r="XEY1591">
        <v>29</v>
      </c>
    </row>
    <row r="1592" spans="1:27 16369:16379" x14ac:dyDescent="0.3">
      <c r="A1592" s="65" t="s">
        <v>20</v>
      </c>
      <c r="B1592" s="66">
        <v>2</v>
      </c>
      <c r="C1592" s="66">
        <v>25</v>
      </c>
      <c r="D1592" s="66">
        <v>0.15</v>
      </c>
      <c r="E1592" t="s">
        <v>1</v>
      </c>
      <c r="F1592">
        <v>53989.9</v>
      </c>
      <c r="G1592" s="39">
        <f t="shared" si="84"/>
        <v>-0.13446251529602665</v>
      </c>
      <c r="H1592">
        <v>1803.86</v>
      </c>
      <c r="I1592">
        <v>1</v>
      </c>
      <c r="J1592">
        <v>6130</v>
      </c>
      <c r="K1592" s="52">
        <v>0</v>
      </c>
      <c r="L1592" s="59">
        <f>IF(OR(H_24!$F1592="---",H_24!$F1592="infeas",H_24!$F1592="inf"),"---",(H_24!$F1592/M1592)-1)</f>
        <v>2.9202017155813387E-2</v>
      </c>
      <c r="M1592" s="20">
        <f>Model_dem!L1332</f>
        <v>52458.02</v>
      </c>
      <c r="N1592">
        <f>Model_dem!G1332</f>
        <v>62377.31</v>
      </c>
      <c r="O1592" t="str">
        <f>IF(AND(G1592&lt;-0.01,Model_dem!F1332="Optimal"),"Cuidado","")</f>
        <v/>
      </c>
      <c r="P1592" t="str">
        <f>IF(OR(H_24!$Q1592&lt;&gt;A1592,R1592&lt;&gt;B1592,S1592&lt;&gt;C1592,T1592&lt;&gt;D1592),"Aqui", " ")</f>
        <v xml:space="preserve"> </v>
      </c>
      <c r="Q1592" t="s">
        <v>20</v>
      </c>
      <c r="R1592">
        <v>2</v>
      </c>
      <c r="S1592">
        <v>25</v>
      </c>
      <c r="T1592">
        <v>0.15</v>
      </c>
      <c r="U1592">
        <v>402</v>
      </c>
      <c r="V1592">
        <v>53989.9</v>
      </c>
      <c r="W1592">
        <v>1803.86</v>
      </c>
      <c r="X1592">
        <v>0</v>
      </c>
      <c r="Y1592">
        <v>1</v>
      </c>
      <c r="Z1592">
        <v>1803.86</v>
      </c>
      <c r="AA1592">
        <v>6130</v>
      </c>
      <c r="XEO1592" t="s">
        <v>517</v>
      </c>
      <c r="XEP1592">
        <v>3</v>
      </c>
      <c r="XEQ1592">
        <v>50</v>
      </c>
      <c r="XER1592">
        <v>0.15</v>
      </c>
      <c r="XES1592">
        <v>3038</v>
      </c>
      <c r="XET1592" t="s">
        <v>46</v>
      </c>
      <c r="XEU1592">
        <v>77.723200000000006</v>
      </c>
      <c r="XEV1592">
        <v>0</v>
      </c>
      <c r="XEW1592">
        <v>1</v>
      </c>
      <c r="XEX1592">
        <v>1857.58</v>
      </c>
      <c r="XEY1592">
        <v>29</v>
      </c>
    </row>
    <row r="1593" spans="1:27 16369:16379" x14ac:dyDescent="0.3">
      <c r="A1593" s="68" t="s">
        <v>20</v>
      </c>
      <c r="B1593" s="20">
        <v>2</v>
      </c>
      <c r="C1593" s="20">
        <v>25</v>
      </c>
      <c r="D1593" s="20">
        <v>0.2</v>
      </c>
      <c r="E1593" t="s">
        <v>1</v>
      </c>
      <c r="F1593">
        <v>55601.5</v>
      </c>
      <c r="G1593" s="39">
        <f t="shared" si="84"/>
        <v>3.0482101394253731E-3</v>
      </c>
      <c r="H1593">
        <v>1802.07</v>
      </c>
      <c r="I1593">
        <v>1</v>
      </c>
      <c r="J1593">
        <v>3724</v>
      </c>
      <c r="K1593" s="52">
        <v>0</v>
      </c>
      <c r="L1593" s="59">
        <f>IF(OR(H_24!$F1593="---",H_24!$F1593="infeas",H_24!$F1593="inf"),"---",(H_24!$F1593/M1593)-1)</f>
        <v>5.9923725676264583E-2</v>
      </c>
      <c r="M1593" s="20">
        <f>Model_dem!L1333</f>
        <v>52458.02</v>
      </c>
      <c r="N1593">
        <f>Model_dem!G1333</f>
        <v>55432.53</v>
      </c>
      <c r="O1593" t="str">
        <f>IF(AND(G1593&lt;-0.01,Model_dem!F1333="Optimal"),"Cuidado","")</f>
        <v/>
      </c>
      <c r="P1593" t="str">
        <f>IF(OR(H_24!$Q1593&lt;&gt;A1593,R1593&lt;&gt;B1593,S1593&lt;&gt;C1593,T1593&lt;&gt;D1593),"Aqui", " ")</f>
        <v xml:space="preserve"> </v>
      </c>
      <c r="Q1593" t="s">
        <v>20</v>
      </c>
      <c r="R1593">
        <v>2</v>
      </c>
      <c r="S1593">
        <v>25</v>
      </c>
      <c r="T1593">
        <v>0.2</v>
      </c>
      <c r="U1593">
        <v>402</v>
      </c>
      <c r="V1593">
        <v>55601.5</v>
      </c>
      <c r="W1593">
        <v>1802.07</v>
      </c>
      <c r="X1593">
        <v>0</v>
      </c>
      <c r="Y1593">
        <v>1</v>
      </c>
      <c r="Z1593">
        <v>1802.08</v>
      </c>
      <c r="AA1593">
        <v>3724</v>
      </c>
      <c r="XEO1593" t="s">
        <v>517</v>
      </c>
      <c r="XEP1593">
        <v>3</v>
      </c>
      <c r="XEQ1593">
        <v>50</v>
      </c>
      <c r="XER1593">
        <v>0.2</v>
      </c>
      <c r="XES1593">
        <v>3038</v>
      </c>
      <c r="XET1593" t="s">
        <v>46</v>
      </c>
      <c r="XEU1593">
        <v>77.657499999999999</v>
      </c>
      <c r="XEV1593">
        <v>0</v>
      </c>
      <c r="XEW1593">
        <v>1</v>
      </c>
      <c r="XEX1593">
        <v>1806.77</v>
      </c>
      <c r="XEY1593">
        <v>28</v>
      </c>
    </row>
    <row r="1594" spans="1:27 16369:16379" x14ac:dyDescent="0.3">
      <c r="A1594" s="65" t="s">
        <v>20</v>
      </c>
      <c r="B1594" s="66">
        <v>2</v>
      </c>
      <c r="C1594" s="66">
        <v>50</v>
      </c>
      <c r="D1594" s="66">
        <v>0.05</v>
      </c>
      <c r="E1594" t="s">
        <v>1</v>
      </c>
      <c r="F1594">
        <v>52719.7</v>
      </c>
      <c r="G1594" s="39">
        <f t="shared" si="84"/>
        <v>-1.4597483899109684E-3</v>
      </c>
      <c r="H1594">
        <v>1756.15</v>
      </c>
      <c r="I1594">
        <v>21</v>
      </c>
      <c r="J1594">
        <v>10133</v>
      </c>
      <c r="K1594" s="52">
        <v>0</v>
      </c>
      <c r="L1594" s="59">
        <f>IF(OR(H_24!$F1594="---",H_24!$F1594="infeas",H_24!$F1594="inf"),"---",(H_24!$F1594/M1594)-1)</f>
        <v>4.9883697478478872E-3</v>
      </c>
      <c r="M1594" s="20">
        <f>Model_dem!L1334</f>
        <v>52458.02</v>
      </c>
      <c r="N1594">
        <f>Model_dem!G1334</f>
        <v>52796.77</v>
      </c>
      <c r="O1594" t="str">
        <f>IF(AND(G1594&lt;-0.01,Model_dem!F1334="Optimal"),"Cuidado","")</f>
        <v/>
      </c>
      <c r="P1594" t="str">
        <f>IF(OR(H_24!$Q1594&lt;&gt;A1594,R1594&lt;&gt;B1594,S1594&lt;&gt;C1594,T1594&lt;&gt;D1594),"Aqui", " ")</f>
        <v xml:space="preserve"> </v>
      </c>
      <c r="Q1594" t="s">
        <v>20</v>
      </c>
      <c r="R1594">
        <v>2</v>
      </c>
      <c r="S1594">
        <v>50</v>
      </c>
      <c r="T1594">
        <v>0.05</v>
      </c>
      <c r="U1594">
        <v>402</v>
      </c>
      <c r="V1594">
        <v>52719.7</v>
      </c>
      <c r="W1594">
        <v>1756.15</v>
      </c>
      <c r="X1594">
        <v>16</v>
      </c>
      <c r="Y1594">
        <v>21</v>
      </c>
      <c r="Z1594">
        <v>1809.37</v>
      </c>
      <c r="AA1594">
        <v>10133</v>
      </c>
      <c r="XEO1594" t="s">
        <v>536</v>
      </c>
      <c r="XEP1594">
        <v>1</v>
      </c>
      <c r="XEQ1594">
        <v>5</v>
      </c>
      <c r="XER1594">
        <v>0.05</v>
      </c>
      <c r="XES1594">
        <v>50</v>
      </c>
      <c r="XET1594">
        <v>713</v>
      </c>
      <c r="XEU1594">
        <v>0.60564799999999996</v>
      </c>
      <c r="XEV1594">
        <v>0</v>
      </c>
      <c r="XEW1594">
        <v>826386</v>
      </c>
      <c r="XEX1594">
        <v>1800.02</v>
      </c>
      <c r="XEY1594">
        <v>80314</v>
      </c>
    </row>
    <row r="1595" spans="1:27 16369:16379" x14ac:dyDescent="0.3">
      <c r="A1595" s="68" t="s">
        <v>20</v>
      </c>
      <c r="B1595" s="20">
        <v>2</v>
      </c>
      <c r="C1595" s="20">
        <v>50</v>
      </c>
      <c r="D1595" s="20">
        <v>0.1</v>
      </c>
      <c r="E1595" t="s">
        <v>0</v>
      </c>
      <c r="F1595">
        <v>53848.800000000003</v>
      </c>
      <c r="G1595" s="39">
        <f t="shared" si="84"/>
        <v>2.2802255723356687E-2</v>
      </c>
      <c r="H1595">
        <v>1805.73</v>
      </c>
      <c r="I1595">
        <v>1</v>
      </c>
      <c r="J1595">
        <v>6373</v>
      </c>
      <c r="K1595" s="52">
        <v>0</v>
      </c>
      <c r="L1595" s="59">
        <f>IF(OR(H_24!$F1595="---",H_24!$F1595="infeas",H_24!$F1595="inf"),"---",(H_24!$F1595/M1595)-1)</f>
        <v>2.6512247316997639E-2</v>
      </c>
      <c r="M1595" s="20">
        <f>Model_dem!L1335</f>
        <v>52458.02</v>
      </c>
      <c r="N1595">
        <f>Model_dem!G1335</f>
        <v>52648.3</v>
      </c>
      <c r="O1595" t="str">
        <f>IF(AND(G1595&lt;-0.01,Model_dem!F1335="Optimal"),"Cuidado","")</f>
        <v/>
      </c>
      <c r="P1595" t="str">
        <f>IF(OR(H_24!$Q1595&lt;&gt;A1595,R1595&lt;&gt;B1595,S1595&lt;&gt;C1595,T1595&lt;&gt;D1595),"Aqui", " ")</f>
        <v xml:space="preserve"> </v>
      </c>
      <c r="Q1595" t="s">
        <v>20</v>
      </c>
      <c r="R1595">
        <v>2</v>
      </c>
      <c r="S1595">
        <v>50</v>
      </c>
      <c r="T1595">
        <v>0.1</v>
      </c>
      <c r="U1595">
        <v>402</v>
      </c>
      <c r="V1595">
        <v>53848.800000000003</v>
      </c>
      <c r="W1595">
        <v>1805.73</v>
      </c>
      <c r="X1595">
        <v>0</v>
      </c>
      <c r="Y1595">
        <v>1</v>
      </c>
      <c r="Z1595">
        <v>1805.93</v>
      </c>
      <c r="AA1595">
        <v>6373</v>
      </c>
      <c r="XEO1595" t="s">
        <v>536</v>
      </c>
      <c r="XEP1595">
        <v>1</v>
      </c>
      <c r="XEQ1595">
        <v>10</v>
      </c>
      <c r="XER1595">
        <v>0.2</v>
      </c>
      <c r="XES1595">
        <v>50</v>
      </c>
      <c r="XET1595">
        <v>713</v>
      </c>
      <c r="XEU1595">
        <v>0.62122900000000003</v>
      </c>
      <c r="XEV1595">
        <v>0</v>
      </c>
      <c r="XEW1595">
        <v>759001</v>
      </c>
      <c r="XEX1595">
        <v>1800</v>
      </c>
      <c r="XEY1595">
        <v>74801</v>
      </c>
    </row>
    <row r="1596" spans="1:27 16369:16379" x14ac:dyDescent="0.3">
      <c r="A1596" s="65" t="s">
        <v>20</v>
      </c>
      <c r="B1596" s="66">
        <v>2</v>
      </c>
      <c r="C1596" s="66">
        <v>50</v>
      </c>
      <c r="D1596" s="66">
        <v>0.15</v>
      </c>
      <c r="E1596" t="s">
        <v>1</v>
      </c>
      <c r="F1596">
        <v>54324.9</v>
      </c>
      <c r="G1596" s="39">
        <f t="shared" si="84"/>
        <v>-0.17475193521597088</v>
      </c>
      <c r="H1596">
        <v>1818.99</v>
      </c>
      <c r="I1596">
        <v>1</v>
      </c>
      <c r="J1596">
        <v>4744</v>
      </c>
      <c r="K1596" s="52">
        <v>0</v>
      </c>
      <c r="L1596" s="59">
        <f>IF(OR(H_24!$F1596="---",H_24!$F1596="infeas",H_24!$F1596="inf"),"---",(H_24!$F1596/M1596)-1)</f>
        <v>3.558807595101765E-2</v>
      </c>
      <c r="M1596" s="20">
        <f>Model_dem!L1336</f>
        <v>52458.02</v>
      </c>
      <c r="N1596">
        <f>Model_dem!G1336</f>
        <v>65828.570000000007</v>
      </c>
      <c r="O1596" t="str">
        <f>IF(AND(G1596&lt;-0.01,Model_dem!F1336="Optimal"),"Cuidado","")</f>
        <v/>
      </c>
      <c r="P1596" t="str">
        <f>IF(OR(H_24!$Q1596&lt;&gt;A1596,R1596&lt;&gt;B1596,S1596&lt;&gt;C1596,T1596&lt;&gt;D1596),"Aqui", " ")</f>
        <v xml:space="preserve"> </v>
      </c>
      <c r="Q1596" t="s">
        <v>20</v>
      </c>
      <c r="R1596">
        <v>2</v>
      </c>
      <c r="S1596">
        <v>50</v>
      </c>
      <c r="T1596">
        <v>0.15</v>
      </c>
      <c r="U1596">
        <v>402</v>
      </c>
      <c r="V1596">
        <v>54324.9</v>
      </c>
      <c r="W1596">
        <v>1818.99</v>
      </c>
      <c r="X1596">
        <v>0</v>
      </c>
      <c r="Y1596">
        <v>1</v>
      </c>
      <c r="Z1596">
        <v>1818.99</v>
      </c>
      <c r="AA1596">
        <v>4744</v>
      </c>
      <c r="XEO1596" t="s">
        <v>536</v>
      </c>
      <c r="XEP1596">
        <v>1</v>
      </c>
      <c r="XEQ1596">
        <v>25</v>
      </c>
      <c r="XER1596">
        <v>0.05</v>
      </c>
      <c r="XES1596">
        <v>50</v>
      </c>
      <c r="XET1596">
        <v>713</v>
      </c>
      <c r="XEU1596">
        <v>1.00905</v>
      </c>
      <c r="XEV1596">
        <v>0</v>
      </c>
      <c r="XEW1596">
        <v>618081</v>
      </c>
      <c r="XEX1596">
        <v>1800</v>
      </c>
      <c r="XEY1596">
        <v>68758</v>
      </c>
    </row>
    <row r="1597" spans="1:27 16369:16379" x14ac:dyDescent="0.3">
      <c r="A1597" s="68" t="s">
        <v>20</v>
      </c>
      <c r="B1597" s="20">
        <v>2</v>
      </c>
      <c r="C1597" s="20">
        <v>50</v>
      </c>
      <c r="D1597" s="20">
        <v>0.2</v>
      </c>
      <c r="E1597" t="s">
        <v>1</v>
      </c>
      <c r="F1597">
        <v>55488.5</v>
      </c>
      <c r="G1597" s="39">
        <f t="shared" si="84"/>
        <v>4.5616019971447784E-2</v>
      </c>
      <c r="H1597">
        <v>1805.63</v>
      </c>
      <c r="I1597">
        <v>1</v>
      </c>
      <c r="J1597">
        <v>4479</v>
      </c>
      <c r="K1597" s="52">
        <v>0</v>
      </c>
      <c r="L1597" s="59">
        <f>IF(OR(H_24!$F1597="---",H_24!$F1597="infeas",H_24!$F1597="inf"),"---",(H_24!$F1597/M1597)-1)</f>
        <v>5.7769622261762965E-2</v>
      </c>
      <c r="M1597" s="20">
        <f>Model_dem!L1337</f>
        <v>52458.02</v>
      </c>
      <c r="N1597">
        <f>Model_dem!G1337</f>
        <v>53067.76</v>
      </c>
      <c r="O1597" t="str">
        <f>IF(AND(G1597&lt;-0.01,Model_dem!F1337="Optimal"),"Cuidado","")</f>
        <v/>
      </c>
      <c r="P1597" t="str">
        <f>IF(OR(H_24!$Q1597&lt;&gt;A1597,R1597&lt;&gt;B1597,S1597&lt;&gt;C1597,T1597&lt;&gt;D1597),"Aqui", " ")</f>
        <v xml:space="preserve"> </v>
      </c>
      <c r="Q1597" t="s">
        <v>20</v>
      </c>
      <c r="R1597">
        <v>2</v>
      </c>
      <c r="S1597">
        <v>50</v>
      </c>
      <c r="T1597">
        <v>0.2</v>
      </c>
      <c r="U1597">
        <v>402</v>
      </c>
      <c r="V1597">
        <v>55488.5</v>
      </c>
      <c r="W1597">
        <v>1805.63</v>
      </c>
      <c r="X1597">
        <v>0</v>
      </c>
      <c r="Y1597">
        <v>1</v>
      </c>
      <c r="Z1597">
        <v>1805.63</v>
      </c>
      <c r="AA1597">
        <v>4479</v>
      </c>
      <c r="XEO1597" t="s">
        <v>536</v>
      </c>
      <c r="XEP1597">
        <v>1</v>
      </c>
      <c r="XEQ1597">
        <v>25</v>
      </c>
      <c r="XER1597">
        <v>0.1</v>
      </c>
      <c r="XES1597">
        <v>50</v>
      </c>
      <c r="XET1597">
        <v>713</v>
      </c>
      <c r="XEU1597">
        <v>1.6813499999999999</v>
      </c>
      <c r="XEV1597">
        <v>0</v>
      </c>
      <c r="XEW1597">
        <v>528154</v>
      </c>
      <c r="XEX1597">
        <v>1800</v>
      </c>
      <c r="XEY1597">
        <v>63757</v>
      </c>
    </row>
    <row r="1598" spans="1:27 16369:16379" x14ac:dyDescent="0.3">
      <c r="A1598" s="65" t="s">
        <v>20</v>
      </c>
      <c r="B1598" s="66">
        <v>3</v>
      </c>
      <c r="C1598" s="66">
        <v>0</v>
      </c>
      <c r="D1598" s="66">
        <v>0.05</v>
      </c>
      <c r="E1598" t="s">
        <v>0</v>
      </c>
      <c r="F1598">
        <v>53016.4</v>
      </c>
      <c r="G1598" s="39">
        <f t="shared" si="84"/>
        <v>6.9916787436631106E-3</v>
      </c>
      <c r="H1598">
        <v>1719.37</v>
      </c>
      <c r="I1598">
        <v>5</v>
      </c>
      <c r="J1598">
        <v>12470</v>
      </c>
      <c r="K1598" s="52">
        <v>0</v>
      </c>
      <c r="L1598" s="59">
        <f>IF(OR(H_24!$F1598="---",H_24!$F1598="infeas",H_24!$F1598="inf"),"---",(H_24!$F1598/M1598)-1)</f>
        <v>1.0644320925570661E-2</v>
      </c>
      <c r="M1598" s="20">
        <f>Model_dem!L1338</f>
        <v>52458.02</v>
      </c>
      <c r="N1598">
        <f>Model_dem!G1338</f>
        <v>52648.3</v>
      </c>
      <c r="O1598" t="str">
        <f>IF(AND(G1598&lt;-0.01,Model_dem!F1338="Optimal"),"Cuidado","")</f>
        <v/>
      </c>
      <c r="P1598" t="str">
        <f>IF(OR(H_24!$Q1598&lt;&gt;A1598,R1598&lt;&gt;B1598,S1598&lt;&gt;C1598,T1598&lt;&gt;D1598),"Aqui", " ")</f>
        <v xml:space="preserve"> </v>
      </c>
      <c r="Q1598" t="s">
        <v>20</v>
      </c>
      <c r="R1598">
        <v>3</v>
      </c>
      <c r="S1598">
        <v>0</v>
      </c>
      <c r="T1598">
        <v>0.05</v>
      </c>
      <c r="U1598">
        <v>402</v>
      </c>
      <c r="V1598">
        <v>53016.4</v>
      </c>
      <c r="W1598">
        <v>1719.37</v>
      </c>
      <c r="X1598">
        <v>2</v>
      </c>
      <c r="Y1598">
        <v>5</v>
      </c>
      <c r="Z1598">
        <v>1801.5</v>
      </c>
      <c r="AA1598">
        <v>12470</v>
      </c>
      <c r="XEO1598" t="s">
        <v>536</v>
      </c>
      <c r="XEP1598">
        <v>1</v>
      </c>
      <c r="XEQ1598">
        <v>25</v>
      </c>
      <c r="XER1598">
        <v>0.15</v>
      </c>
      <c r="XES1598">
        <v>50</v>
      </c>
      <c r="XET1598">
        <v>719</v>
      </c>
      <c r="XEU1598">
        <v>4.9235300000000004</v>
      </c>
      <c r="XEV1598">
        <v>0</v>
      </c>
      <c r="XEW1598">
        <v>140721</v>
      </c>
      <c r="XEX1598">
        <v>1800.01</v>
      </c>
      <c r="XEY1598">
        <v>48566</v>
      </c>
    </row>
    <row r="1599" spans="1:27 16369:16379" x14ac:dyDescent="0.3">
      <c r="A1599" s="68" t="s">
        <v>20</v>
      </c>
      <c r="B1599" s="20">
        <v>3</v>
      </c>
      <c r="C1599" s="20">
        <v>0</v>
      </c>
      <c r="D1599" s="20">
        <v>0.1</v>
      </c>
      <c r="E1599" t="s">
        <v>0</v>
      </c>
      <c r="F1599">
        <v>54236.2</v>
      </c>
      <c r="G1599" s="39">
        <f t="shared" si="84"/>
        <v>2.5866742224977774E-2</v>
      </c>
      <c r="H1599">
        <v>1803.05</v>
      </c>
      <c r="I1599">
        <v>1</v>
      </c>
      <c r="J1599">
        <v>8248</v>
      </c>
      <c r="K1599" s="52">
        <v>0</v>
      </c>
      <c r="L1599" s="59">
        <f>IF(OR(H_24!$F1599="---",H_24!$F1599="infeas",H_24!$F1599="inf"),"---",(H_24!$F1599/M1599)-1)</f>
        <v>3.3897200084944012E-2</v>
      </c>
      <c r="M1599" s="20">
        <f>Model_dem!L1339</f>
        <v>52458.02</v>
      </c>
      <c r="N1599">
        <f>Model_dem!G1339</f>
        <v>52868.66</v>
      </c>
      <c r="O1599" t="str">
        <f>IF(AND(G1599&lt;-0.01,Model_dem!F1339="Optimal"),"Cuidado","")</f>
        <v/>
      </c>
      <c r="P1599" t="str">
        <f>IF(OR(H_24!$Q1599&lt;&gt;A1599,R1599&lt;&gt;B1599,S1599&lt;&gt;C1599,T1599&lt;&gt;D1599),"Aqui", " ")</f>
        <v xml:space="preserve"> </v>
      </c>
      <c r="Q1599" t="s">
        <v>20</v>
      </c>
      <c r="R1599">
        <v>3</v>
      </c>
      <c r="S1599">
        <v>0</v>
      </c>
      <c r="T1599">
        <v>0.1</v>
      </c>
      <c r="U1599">
        <v>402</v>
      </c>
      <c r="V1599">
        <v>54236.2</v>
      </c>
      <c r="W1599">
        <v>1803.05</v>
      </c>
      <c r="X1599">
        <v>0</v>
      </c>
      <c r="Y1599">
        <v>1</v>
      </c>
      <c r="Z1599">
        <v>1803.05</v>
      </c>
      <c r="AA1599">
        <v>8248</v>
      </c>
      <c r="XEO1599" t="s">
        <v>536</v>
      </c>
      <c r="XEP1599">
        <v>1</v>
      </c>
      <c r="XEQ1599">
        <v>25</v>
      </c>
      <c r="XER1599">
        <v>0.2</v>
      </c>
      <c r="XES1599">
        <v>50</v>
      </c>
      <c r="XET1599">
        <v>745</v>
      </c>
      <c r="XEU1599">
        <v>42.682499999999997</v>
      </c>
      <c r="XEV1599">
        <v>32</v>
      </c>
      <c r="XEW1599">
        <v>31398</v>
      </c>
      <c r="XEX1599">
        <v>1800</v>
      </c>
      <c r="XEY1599">
        <v>31123</v>
      </c>
    </row>
    <row r="1600" spans="1:27 16369:16379" x14ac:dyDescent="0.3">
      <c r="A1600" s="65" t="s">
        <v>20</v>
      </c>
      <c r="B1600" s="66">
        <v>3</v>
      </c>
      <c r="C1600" s="66">
        <v>0</v>
      </c>
      <c r="D1600" s="66">
        <v>0.15</v>
      </c>
      <c r="E1600" t="s">
        <v>4</v>
      </c>
      <c r="F1600" t="s">
        <v>511</v>
      </c>
      <c r="G1600" s="39" t="str">
        <f t="shared" si="84"/>
        <v>---</v>
      </c>
      <c r="H1600" t="s">
        <v>511</v>
      </c>
      <c r="I1600" t="s">
        <v>511</v>
      </c>
      <c r="L1600" s="59" t="str">
        <f>IF(OR(H_24!$F1600="---",H_24!$F1600="infeas",H_24!$F1600="inf"),"---",(H_24!$F1600/M1600)-1)</f>
        <v>---</v>
      </c>
      <c r="M1600" s="20">
        <f>Model_dem!L1340</f>
        <v>52458.02</v>
      </c>
      <c r="N1600" t="str">
        <f>Model_dem!G1340</f>
        <v>---</v>
      </c>
      <c r="O1600" t="str">
        <f>IF(AND(G1600&lt;-0.01,Model_dem!F1340="Optimal"),"Cuidado","")</f>
        <v/>
      </c>
      <c r="P1600" t="str">
        <f>IF(OR(H_24!$Q1600&lt;&gt;A1600,R1600&lt;&gt;B1600,S1600&lt;&gt;C1600,T1600&lt;&gt;D1600),"Aqui", " ")</f>
        <v xml:space="preserve"> </v>
      </c>
      <c r="Q1600" t="s">
        <v>20</v>
      </c>
      <c r="R1600">
        <v>3</v>
      </c>
      <c r="S1600">
        <v>0</v>
      </c>
      <c r="T1600">
        <v>0.15</v>
      </c>
      <c r="U1600">
        <v>402</v>
      </c>
      <c r="V1600" t="s">
        <v>511</v>
      </c>
      <c r="W1600" t="s">
        <v>511</v>
      </c>
      <c r="X1600" t="s">
        <v>511</v>
      </c>
      <c r="Y1600" t="s">
        <v>511</v>
      </c>
      <c r="Z1600" t="s">
        <v>511</v>
      </c>
      <c r="XEO1600" t="s">
        <v>536</v>
      </c>
      <c r="XEP1600">
        <v>1</v>
      </c>
      <c r="XEQ1600">
        <v>50</v>
      </c>
      <c r="XER1600">
        <v>0.05</v>
      </c>
      <c r="XES1600">
        <v>50</v>
      </c>
      <c r="XET1600">
        <v>713</v>
      </c>
      <c r="XEU1600">
        <v>1.2625200000000001</v>
      </c>
      <c r="XEV1600">
        <v>0</v>
      </c>
      <c r="XEW1600">
        <v>234916</v>
      </c>
      <c r="XEX1600">
        <v>1800</v>
      </c>
      <c r="XEY1600">
        <v>48625</v>
      </c>
    </row>
    <row r="1601" spans="1:27 16369:16379" x14ac:dyDescent="0.3">
      <c r="A1601" s="68" t="s">
        <v>20</v>
      </c>
      <c r="B1601" s="20">
        <v>3</v>
      </c>
      <c r="C1601" s="20">
        <v>0</v>
      </c>
      <c r="D1601" s="20">
        <v>0.2</v>
      </c>
      <c r="E1601" t="s">
        <v>4</v>
      </c>
      <c r="F1601" t="s">
        <v>511</v>
      </c>
      <c r="G1601" s="39" t="str">
        <f t="shared" si="84"/>
        <v>---</v>
      </c>
      <c r="H1601" t="s">
        <v>511</v>
      </c>
      <c r="I1601" t="s">
        <v>511</v>
      </c>
      <c r="L1601" s="59" t="str">
        <f>IF(OR(H_24!$F1601="---",H_24!$F1601="infeas",H_24!$F1601="inf"),"---",(H_24!$F1601/M1601)-1)</f>
        <v>---</v>
      </c>
      <c r="M1601" s="20">
        <f>Model_dem!L1341</f>
        <v>52458.02</v>
      </c>
      <c r="N1601" t="str">
        <f>Model_dem!G1341</f>
        <v>---</v>
      </c>
      <c r="O1601" t="str">
        <f>IF(AND(G1601&lt;-0.01,Model_dem!F1341="Optimal"),"Cuidado","")</f>
        <v/>
      </c>
      <c r="P1601" t="str">
        <f>IF(OR(H_24!$Q1601&lt;&gt;A1601,R1601&lt;&gt;B1601,S1601&lt;&gt;C1601,T1601&lt;&gt;D1601),"Aqui", " ")</f>
        <v xml:space="preserve"> </v>
      </c>
      <c r="Q1601" t="s">
        <v>20</v>
      </c>
      <c r="R1601">
        <v>3</v>
      </c>
      <c r="S1601">
        <v>0</v>
      </c>
      <c r="T1601">
        <v>0.2</v>
      </c>
      <c r="U1601">
        <v>402</v>
      </c>
      <c r="V1601" t="s">
        <v>511</v>
      </c>
      <c r="W1601" t="s">
        <v>511</v>
      </c>
      <c r="X1601" t="s">
        <v>511</v>
      </c>
      <c r="Y1601" t="s">
        <v>511</v>
      </c>
      <c r="Z1601" t="s">
        <v>511</v>
      </c>
      <c r="XEO1601" t="s">
        <v>536</v>
      </c>
      <c r="XEP1601">
        <v>1</v>
      </c>
      <c r="XEQ1601">
        <v>50</v>
      </c>
      <c r="XER1601">
        <v>0.1</v>
      </c>
      <c r="XES1601">
        <v>50</v>
      </c>
      <c r="XET1601">
        <v>719</v>
      </c>
      <c r="XEU1601">
        <v>3.1112700000000002</v>
      </c>
      <c r="XEV1601">
        <v>0</v>
      </c>
      <c r="XEW1601">
        <v>179416</v>
      </c>
      <c r="XEX1601">
        <v>1800</v>
      </c>
      <c r="XEY1601">
        <v>49852</v>
      </c>
    </row>
    <row r="1602" spans="1:27 16369:16379" x14ac:dyDescent="0.3">
      <c r="A1602" s="65" t="s">
        <v>20</v>
      </c>
      <c r="B1602" s="66">
        <v>3</v>
      </c>
      <c r="C1602" s="66">
        <v>10</v>
      </c>
      <c r="D1602" s="66">
        <v>0.05</v>
      </c>
      <c r="E1602" t="s">
        <v>0</v>
      </c>
      <c r="F1602">
        <v>52914.8</v>
      </c>
      <c r="G1602" s="39">
        <f t="shared" si="84"/>
        <v>5.0618918369633968E-3</v>
      </c>
      <c r="H1602">
        <v>1711.48</v>
      </c>
      <c r="I1602">
        <v>28</v>
      </c>
      <c r="J1602">
        <v>20792</v>
      </c>
      <c r="K1602" s="52">
        <v>0</v>
      </c>
      <c r="L1602" s="59">
        <f>IF(OR(H_24!$F1602="---",H_24!$F1602="infeas",H_24!$F1602="inf"),"---",(H_24!$F1602/M1602)-1)</f>
        <v>8.7075341387266025E-3</v>
      </c>
      <c r="M1602" s="20">
        <f>Model_dem!L1342</f>
        <v>52458.02</v>
      </c>
      <c r="N1602">
        <f>Model_dem!G1342</f>
        <v>52648.3</v>
      </c>
      <c r="O1602" t="str">
        <f>IF(AND(G1602&lt;-0.01,Model_dem!F1342="Optimal"),"Cuidado","")</f>
        <v/>
      </c>
      <c r="P1602" t="str">
        <f>IF(OR(H_24!$Q1602&lt;&gt;A1602,R1602&lt;&gt;B1602,S1602&lt;&gt;C1602,T1602&lt;&gt;D1602),"Aqui", " ")</f>
        <v xml:space="preserve"> </v>
      </c>
      <c r="Q1602" t="s">
        <v>20</v>
      </c>
      <c r="R1602">
        <v>3</v>
      </c>
      <c r="S1602">
        <v>10</v>
      </c>
      <c r="T1602">
        <v>0.05</v>
      </c>
      <c r="U1602">
        <v>402</v>
      </c>
      <c r="V1602">
        <v>52914.8</v>
      </c>
      <c r="W1602">
        <v>1711.48</v>
      </c>
      <c r="X1602">
        <v>21</v>
      </c>
      <c r="Y1602">
        <v>28</v>
      </c>
      <c r="Z1602">
        <v>1801</v>
      </c>
      <c r="AA1602">
        <v>20792</v>
      </c>
      <c r="XEO1602" t="s">
        <v>536</v>
      </c>
      <c r="XEP1602">
        <v>1</v>
      </c>
      <c r="XEQ1602">
        <v>50</v>
      </c>
      <c r="XER1602">
        <v>0.15</v>
      </c>
      <c r="XES1602">
        <v>50</v>
      </c>
      <c r="XET1602">
        <v>749</v>
      </c>
      <c r="XEU1602">
        <v>148.595</v>
      </c>
      <c r="XEV1602">
        <v>275</v>
      </c>
      <c r="XEW1602">
        <v>39776</v>
      </c>
      <c r="XEX1602">
        <v>1800.24</v>
      </c>
      <c r="XEY1602">
        <v>30428</v>
      </c>
    </row>
    <row r="1603" spans="1:27 16369:16379" x14ac:dyDescent="0.3">
      <c r="A1603" s="68" t="s">
        <v>20</v>
      </c>
      <c r="B1603" s="20">
        <v>3</v>
      </c>
      <c r="C1603" s="20">
        <v>10</v>
      </c>
      <c r="D1603" s="20">
        <v>0.1</v>
      </c>
      <c r="E1603" t="s">
        <v>0</v>
      </c>
      <c r="F1603">
        <v>53224.2</v>
      </c>
      <c r="G1603" s="39">
        <f t="shared" si="84"/>
        <v>6.7249671166243587E-3</v>
      </c>
      <c r="H1603">
        <v>1378.84</v>
      </c>
      <c r="I1603">
        <v>29</v>
      </c>
      <c r="J1603">
        <v>22519</v>
      </c>
      <c r="K1603" s="52">
        <v>0</v>
      </c>
      <c r="L1603" s="59">
        <f>IF(OR(H_24!$F1603="---",H_24!$F1603="infeas",H_24!$F1603="inf"),"---",(H_24!$F1603/M1603)-1)</f>
        <v>1.4605583664804689E-2</v>
      </c>
      <c r="M1603" s="20">
        <f>Model_dem!L1343</f>
        <v>52458.02</v>
      </c>
      <c r="N1603">
        <f>Model_dem!G1343</f>
        <v>52868.66</v>
      </c>
      <c r="O1603" t="str">
        <f>IF(AND(G1603&lt;-0.01,Model_dem!F1343="Optimal"),"Cuidado","")</f>
        <v/>
      </c>
      <c r="P1603" t="str">
        <f>IF(OR(H_24!$Q1603&lt;&gt;A1603,R1603&lt;&gt;B1603,S1603&lt;&gt;C1603,T1603&lt;&gt;D1603),"Aqui", " ")</f>
        <v xml:space="preserve"> </v>
      </c>
      <c r="Q1603" t="s">
        <v>20</v>
      </c>
      <c r="R1603">
        <v>3</v>
      </c>
      <c r="S1603">
        <v>10</v>
      </c>
      <c r="T1603">
        <v>0.1</v>
      </c>
      <c r="U1603">
        <v>402</v>
      </c>
      <c r="V1603">
        <v>53224.2</v>
      </c>
      <c r="W1603">
        <v>1378.84</v>
      </c>
      <c r="X1603">
        <v>8</v>
      </c>
      <c r="Y1603">
        <v>29</v>
      </c>
      <c r="Z1603">
        <v>1801.08</v>
      </c>
      <c r="AA1603">
        <v>22519</v>
      </c>
      <c r="XEO1603" t="s">
        <v>536</v>
      </c>
      <c r="XEP1603">
        <v>1</v>
      </c>
      <c r="XEQ1603">
        <v>50</v>
      </c>
      <c r="XER1603">
        <v>0.2</v>
      </c>
      <c r="XES1603">
        <v>50</v>
      </c>
      <c r="XET1603">
        <v>771</v>
      </c>
      <c r="XEU1603">
        <v>24.060400000000001</v>
      </c>
      <c r="XEV1603">
        <v>7</v>
      </c>
      <c r="XEW1603">
        <v>3116</v>
      </c>
      <c r="XEX1603">
        <v>1800.15</v>
      </c>
      <c r="XEY1603">
        <v>15652</v>
      </c>
    </row>
    <row r="1604" spans="1:27 16369:16379" x14ac:dyDescent="0.3">
      <c r="A1604" s="65" t="s">
        <v>20</v>
      </c>
      <c r="B1604" s="66">
        <v>3</v>
      </c>
      <c r="C1604" s="66">
        <v>10</v>
      </c>
      <c r="D1604" s="66">
        <v>0.15</v>
      </c>
      <c r="E1604" t="s">
        <v>4</v>
      </c>
      <c r="F1604" t="s">
        <v>511</v>
      </c>
      <c r="G1604" s="39" t="str">
        <f t="shared" si="84"/>
        <v>---</v>
      </c>
      <c r="H1604" t="s">
        <v>511</v>
      </c>
      <c r="I1604" t="s">
        <v>511</v>
      </c>
      <c r="L1604" s="59" t="str">
        <f>IF(OR(H_24!$F1604="---",H_24!$F1604="infeas",H_24!$F1604="inf"),"---",(H_24!$F1604/M1604)-1)</f>
        <v>---</v>
      </c>
      <c r="M1604" s="20">
        <f>Model_dem!L1344</f>
        <v>52458.02</v>
      </c>
      <c r="N1604" t="str">
        <f>Model_dem!G1344</f>
        <v>---</v>
      </c>
      <c r="O1604" t="str">
        <f>IF(AND(G1604&lt;-0.01,Model_dem!F1344="Optimal"),"Cuidado","")</f>
        <v/>
      </c>
      <c r="P1604" t="str">
        <f>IF(OR(H_24!$Q1604&lt;&gt;A1604,R1604&lt;&gt;B1604,S1604&lt;&gt;C1604,T1604&lt;&gt;D1604),"Aqui", " ")</f>
        <v xml:space="preserve"> </v>
      </c>
      <c r="Q1604" t="s">
        <v>20</v>
      </c>
      <c r="R1604">
        <v>3</v>
      </c>
      <c r="S1604">
        <v>10</v>
      </c>
      <c r="T1604">
        <v>0.15</v>
      </c>
      <c r="U1604">
        <v>402</v>
      </c>
      <c r="V1604" t="s">
        <v>511</v>
      </c>
      <c r="W1604" t="s">
        <v>511</v>
      </c>
      <c r="X1604" t="s">
        <v>511</v>
      </c>
      <c r="Y1604" t="s">
        <v>511</v>
      </c>
      <c r="Z1604" t="s">
        <v>511</v>
      </c>
      <c r="XEO1604" t="s">
        <v>536</v>
      </c>
      <c r="XEP1604">
        <v>2</v>
      </c>
      <c r="XEQ1604">
        <v>10</v>
      </c>
      <c r="XER1604">
        <v>0.15</v>
      </c>
      <c r="XES1604">
        <v>50</v>
      </c>
      <c r="XET1604">
        <v>713</v>
      </c>
      <c r="XEU1604">
        <v>1.14463</v>
      </c>
      <c r="XEV1604">
        <v>0</v>
      </c>
      <c r="XEW1604">
        <v>616780</v>
      </c>
      <c r="XEX1604">
        <v>1800</v>
      </c>
      <c r="XEY1604">
        <v>69413</v>
      </c>
    </row>
    <row r="1605" spans="1:27 16369:16379" x14ac:dyDescent="0.3">
      <c r="A1605" s="68" t="s">
        <v>20</v>
      </c>
      <c r="B1605" s="20">
        <v>3</v>
      </c>
      <c r="C1605" s="20">
        <v>10</v>
      </c>
      <c r="D1605" s="20">
        <v>0.2</v>
      </c>
      <c r="E1605" t="s">
        <v>4</v>
      </c>
      <c r="F1605" t="s">
        <v>511</v>
      </c>
      <c r="G1605" s="39" t="str">
        <f t="shared" si="84"/>
        <v>---</v>
      </c>
      <c r="H1605" t="s">
        <v>511</v>
      </c>
      <c r="I1605" t="s">
        <v>511</v>
      </c>
      <c r="L1605" s="59" t="str">
        <f>IF(OR(H_24!$F1605="---",H_24!$F1605="infeas",H_24!$F1605="inf"),"---",(H_24!$F1605/M1605)-1)</f>
        <v>---</v>
      </c>
      <c r="M1605" s="20">
        <f>Model_dem!L1345</f>
        <v>52458.02</v>
      </c>
      <c r="N1605" t="str">
        <f>Model_dem!G1345</f>
        <v>---</v>
      </c>
      <c r="O1605" t="str">
        <f>IF(AND(G1605&lt;-0.01,Model_dem!F1345="Optimal"),"Cuidado","")</f>
        <v/>
      </c>
      <c r="P1605" t="str">
        <f>IF(OR(H_24!$Q1605&lt;&gt;A1605,R1605&lt;&gt;B1605,S1605&lt;&gt;C1605,T1605&lt;&gt;D1605),"Aqui", " ")</f>
        <v xml:space="preserve"> </v>
      </c>
      <c r="Q1605" t="s">
        <v>20</v>
      </c>
      <c r="R1605">
        <v>3</v>
      </c>
      <c r="S1605">
        <v>10</v>
      </c>
      <c r="T1605">
        <v>0.2</v>
      </c>
      <c r="U1605">
        <v>402</v>
      </c>
      <c r="V1605" t="s">
        <v>511</v>
      </c>
      <c r="W1605" t="s">
        <v>511</v>
      </c>
      <c r="X1605" t="s">
        <v>511</v>
      </c>
      <c r="Y1605" t="s">
        <v>511</v>
      </c>
      <c r="Z1605" t="s">
        <v>511</v>
      </c>
      <c r="XEO1605" t="s">
        <v>536</v>
      </c>
      <c r="XEP1605">
        <v>2</v>
      </c>
      <c r="XEQ1605">
        <v>25</v>
      </c>
      <c r="XER1605">
        <v>0.1</v>
      </c>
      <c r="XES1605">
        <v>50</v>
      </c>
      <c r="XET1605">
        <v>713</v>
      </c>
      <c r="XEU1605">
        <v>1.0783400000000001</v>
      </c>
      <c r="XEV1605">
        <v>0</v>
      </c>
      <c r="XEW1605">
        <v>326296</v>
      </c>
      <c r="XEX1605">
        <v>1800</v>
      </c>
      <c r="XEY1605">
        <v>56771</v>
      </c>
    </row>
    <row r="1606" spans="1:27 16369:16379" x14ac:dyDescent="0.3">
      <c r="A1606" s="65" t="s">
        <v>20</v>
      </c>
      <c r="B1606" s="66">
        <v>3</v>
      </c>
      <c r="C1606" s="66">
        <v>25</v>
      </c>
      <c r="D1606" s="66">
        <v>0.05</v>
      </c>
      <c r="E1606" t="s">
        <v>0</v>
      </c>
      <c r="F1606">
        <v>53239.7</v>
      </c>
      <c r="G1606" s="39">
        <f t="shared" si="84"/>
        <v>1.1233031265966691E-2</v>
      </c>
      <c r="H1606">
        <v>1803.23</v>
      </c>
      <c r="I1606">
        <v>1</v>
      </c>
      <c r="J1606">
        <v>13195</v>
      </c>
      <c r="K1606" s="52">
        <v>0</v>
      </c>
      <c r="L1606" s="59">
        <f>IF(OR(H_24!$F1606="---",H_24!$F1606="infeas",H_24!$F1606="inf"),"---",(H_24!$F1606/M1606)-1)</f>
        <v>1.4901058026970837E-2</v>
      </c>
      <c r="M1606" s="20">
        <f>Model_dem!L1346</f>
        <v>52458.02</v>
      </c>
      <c r="N1606">
        <f>Model_dem!G1346</f>
        <v>52648.3</v>
      </c>
      <c r="O1606" t="str">
        <f>IF(AND(G1606&lt;-0.01,Model_dem!F1346="Optimal"),"Cuidado","")</f>
        <v/>
      </c>
      <c r="P1606" t="str">
        <f>IF(OR(H_24!$Q1606&lt;&gt;A1606,R1606&lt;&gt;B1606,S1606&lt;&gt;C1606,T1606&lt;&gt;D1606),"Aqui", " ")</f>
        <v xml:space="preserve"> </v>
      </c>
      <c r="Q1606" t="s">
        <v>20</v>
      </c>
      <c r="R1606">
        <v>3</v>
      </c>
      <c r="S1606">
        <v>25</v>
      </c>
      <c r="T1606">
        <v>0.05</v>
      </c>
      <c r="U1606">
        <v>402</v>
      </c>
      <c r="V1606">
        <v>53239.7</v>
      </c>
      <c r="W1606">
        <v>1803.23</v>
      </c>
      <c r="X1606">
        <v>0</v>
      </c>
      <c r="Y1606">
        <v>1</v>
      </c>
      <c r="Z1606">
        <v>1803.23</v>
      </c>
      <c r="AA1606">
        <v>13195</v>
      </c>
      <c r="XEO1606" t="s">
        <v>536</v>
      </c>
      <c r="XEP1606">
        <v>2</v>
      </c>
      <c r="XEQ1606">
        <v>25</v>
      </c>
      <c r="XER1606">
        <v>0.15</v>
      </c>
      <c r="XES1606">
        <v>50</v>
      </c>
      <c r="XET1606">
        <v>719</v>
      </c>
      <c r="XEU1606">
        <v>2.6053600000000001</v>
      </c>
      <c r="XEV1606">
        <v>0</v>
      </c>
      <c r="XEW1606">
        <v>174996</v>
      </c>
      <c r="XEX1606">
        <v>1800</v>
      </c>
      <c r="XEY1606">
        <v>51420</v>
      </c>
    </row>
    <row r="1607" spans="1:27 16369:16379" x14ac:dyDescent="0.3">
      <c r="A1607" s="68" t="s">
        <v>20</v>
      </c>
      <c r="B1607" s="20">
        <v>3</v>
      </c>
      <c r="C1607" s="20">
        <v>25</v>
      </c>
      <c r="D1607" s="20">
        <v>0.1</v>
      </c>
      <c r="E1607" t="s">
        <v>0</v>
      </c>
      <c r="F1607">
        <v>54105.7</v>
      </c>
      <c r="G1607" s="39">
        <f t="shared" ref="G1607:G1613" si="85">IF(OR(N1607="---",F1607="infeas",F1607="inf",F1607=""),"---",(F1607-N1607)/N1607)</f>
        <v>2.3398361146282003E-2</v>
      </c>
      <c r="H1607">
        <v>1802.16</v>
      </c>
      <c r="I1607">
        <v>1</v>
      </c>
      <c r="J1607">
        <v>9549</v>
      </c>
      <c r="K1607" s="52">
        <v>0</v>
      </c>
      <c r="L1607" s="59">
        <f>IF(OR(H_24!$F1607="---",H_24!$F1607="infeas",H_24!$F1607="inf"),"---",(H_24!$F1607/M1607)-1)</f>
        <v>3.140949658412584E-2</v>
      </c>
      <c r="M1607" s="20">
        <f>Model_dem!L1347</f>
        <v>52458.02</v>
      </c>
      <c r="N1607">
        <f>Model_dem!G1347</f>
        <v>52868.66</v>
      </c>
      <c r="O1607" t="str">
        <f>IF(AND(G1607&lt;-0.01,Model_dem!F1347="Optimal"),"Cuidado","")</f>
        <v/>
      </c>
      <c r="P1607" t="str">
        <f>IF(OR(H_24!$Q1607&lt;&gt;A1607,R1607&lt;&gt;B1607,S1607&lt;&gt;C1607,T1607&lt;&gt;D1607),"Aqui", " ")</f>
        <v xml:space="preserve"> </v>
      </c>
      <c r="Q1607" t="s">
        <v>20</v>
      </c>
      <c r="R1607">
        <v>3</v>
      </c>
      <c r="S1607">
        <v>25</v>
      </c>
      <c r="T1607">
        <v>0.1</v>
      </c>
      <c r="U1607">
        <v>402</v>
      </c>
      <c r="V1607">
        <v>54105.7</v>
      </c>
      <c r="W1607">
        <v>1802.16</v>
      </c>
      <c r="X1607">
        <v>0</v>
      </c>
      <c r="Y1607">
        <v>1</v>
      </c>
      <c r="Z1607">
        <v>1802.29</v>
      </c>
      <c r="AA1607">
        <v>9549</v>
      </c>
      <c r="XEO1607" t="s">
        <v>536</v>
      </c>
      <c r="XEP1607">
        <v>2</v>
      </c>
      <c r="XEQ1607">
        <v>25</v>
      </c>
      <c r="XER1607">
        <v>0.2</v>
      </c>
      <c r="XES1607">
        <v>50</v>
      </c>
      <c r="XET1607">
        <v>743</v>
      </c>
      <c r="XEU1607">
        <v>4.2984999999999998</v>
      </c>
      <c r="XEV1607">
        <v>0</v>
      </c>
      <c r="XEW1607">
        <v>103400</v>
      </c>
      <c r="XEX1607">
        <v>1800.1</v>
      </c>
      <c r="XEY1607">
        <v>36144</v>
      </c>
    </row>
    <row r="1608" spans="1:27 16369:16379" x14ac:dyDescent="0.3">
      <c r="A1608" s="65" t="s">
        <v>20</v>
      </c>
      <c r="B1608" s="66">
        <v>3</v>
      </c>
      <c r="C1608" s="66">
        <v>25</v>
      </c>
      <c r="D1608" s="66">
        <v>0.15</v>
      </c>
      <c r="E1608" t="s">
        <v>4</v>
      </c>
      <c r="F1608" t="s">
        <v>511</v>
      </c>
      <c r="G1608" s="39" t="str">
        <f t="shared" si="85"/>
        <v>---</v>
      </c>
      <c r="H1608" t="s">
        <v>511</v>
      </c>
      <c r="I1608" t="s">
        <v>511</v>
      </c>
      <c r="L1608" s="59" t="str">
        <f>IF(OR(H_24!$F1608="---",H_24!$F1608="infeas",H_24!$F1608="inf"),"---",(H_24!$F1608/M1608)-1)</f>
        <v>---</v>
      </c>
      <c r="M1608" s="20">
        <f>Model_dem!L1348</f>
        <v>52458.02</v>
      </c>
      <c r="N1608" t="str">
        <f>Model_dem!G1348</f>
        <v>---</v>
      </c>
      <c r="O1608" t="str">
        <f>IF(AND(G1608&lt;-0.01,Model_dem!F1348="Optimal"),"Cuidado","")</f>
        <v/>
      </c>
      <c r="P1608" t="str">
        <f>IF(OR(H_24!$Q1608&lt;&gt;A1608,R1608&lt;&gt;B1608,S1608&lt;&gt;C1608,T1608&lt;&gt;D1608),"Aqui", " ")</f>
        <v xml:space="preserve"> </v>
      </c>
      <c r="Q1608" t="s">
        <v>20</v>
      </c>
      <c r="R1608">
        <v>3</v>
      </c>
      <c r="S1608">
        <v>25</v>
      </c>
      <c r="T1608">
        <v>0.15</v>
      </c>
      <c r="U1608">
        <v>402</v>
      </c>
      <c r="V1608" t="s">
        <v>511</v>
      </c>
      <c r="W1608" t="s">
        <v>511</v>
      </c>
      <c r="X1608" t="s">
        <v>511</v>
      </c>
      <c r="Y1608" t="s">
        <v>511</v>
      </c>
      <c r="Z1608" t="s">
        <v>511</v>
      </c>
      <c r="XEO1608" t="s">
        <v>536</v>
      </c>
      <c r="XEP1608">
        <v>2</v>
      </c>
      <c r="XEQ1608">
        <v>50</v>
      </c>
      <c r="XER1608">
        <v>0.05</v>
      </c>
      <c r="XES1608">
        <v>50</v>
      </c>
      <c r="XET1608">
        <v>713</v>
      </c>
      <c r="XEU1608">
        <v>3.20262</v>
      </c>
      <c r="XEV1608">
        <v>0</v>
      </c>
      <c r="XEW1608">
        <v>355211</v>
      </c>
      <c r="XEX1608">
        <v>1800</v>
      </c>
      <c r="XEY1608">
        <v>58434</v>
      </c>
    </row>
    <row r="1609" spans="1:27 16369:16379" x14ac:dyDescent="0.3">
      <c r="A1609" s="68" t="s">
        <v>20</v>
      </c>
      <c r="B1609" s="20">
        <v>3</v>
      </c>
      <c r="C1609" s="20">
        <v>25</v>
      </c>
      <c r="D1609" s="20">
        <v>0.2</v>
      </c>
      <c r="E1609" t="s">
        <v>4</v>
      </c>
      <c r="F1609" t="s">
        <v>511</v>
      </c>
      <c r="G1609" s="39" t="str">
        <f t="shared" si="85"/>
        <v>---</v>
      </c>
      <c r="H1609" t="s">
        <v>511</v>
      </c>
      <c r="I1609" t="s">
        <v>511</v>
      </c>
      <c r="L1609" s="59" t="str">
        <f>IF(OR(H_24!$F1609="---",H_24!$F1609="infeas",H_24!$F1609="inf"),"---",(H_24!$F1609/M1609)-1)</f>
        <v>---</v>
      </c>
      <c r="M1609" s="20">
        <f>Model_dem!L1349</f>
        <v>52458.02</v>
      </c>
      <c r="N1609" t="str">
        <f>Model_dem!G1349</f>
        <v>---</v>
      </c>
      <c r="O1609" t="str">
        <f>IF(AND(G1609&lt;-0.01,Model_dem!F1349="Optimal"),"Cuidado","")</f>
        <v/>
      </c>
      <c r="P1609" t="str">
        <f>IF(OR(H_24!$Q1609&lt;&gt;A1609,R1609&lt;&gt;B1609,S1609&lt;&gt;C1609,T1609&lt;&gt;D1609),"Aqui", " ")</f>
        <v xml:space="preserve"> </v>
      </c>
      <c r="Q1609" t="s">
        <v>20</v>
      </c>
      <c r="R1609">
        <v>3</v>
      </c>
      <c r="S1609">
        <v>25</v>
      </c>
      <c r="T1609">
        <v>0.2</v>
      </c>
      <c r="U1609">
        <v>402</v>
      </c>
      <c r="V1609" t="s">
        <v>511</v>
      </c>
      <c r="W1609" t="s">
        <v>511</v>
      </c>
      <c r="X1609" t="s">
        <v>511</v>
      </c>
      <c r="Y1609" t="s">
        <v>511</v>
      </c>
      <c r="Z1609" t="s">
        <v>511</v>
      </c>
      <c r="XEO1609" t="s">
        <v>536</v>
      </c>
      <c r="XEP1609">
        <v>2</v>
      </c>
      <c r="XEQ1609">
        <v>50</v>
      </c>
      <c r="XER1609">
        <v>0.1</v>
      </c>
      <c r="XES1609">
        <v>50</v>
      </c>
      <c r="XET1609">
        <v>719</v>
      </c>
      <c r="XEU1609">
        <v>3.1649500000000002</v>
      </c>
      <c r="XEV1609">
        <v>0</v>
      </c>
      <c r="XEW1609">
        <v>232668</v>
      </c>
      <c r="XEX1609">
        <v>1800</v>
      </c>
      <c r="XEY1609">
        <v>54440</v>
      </c>
    </row>
    <row r="1610" spans="1:27 16369:16379" x14ac:dyDescent="0.3">
      <c r="A1610" s="65" t="s">
        <v>20</v>
      </c>
      <c r="B1610" s="66">
        <v>3</v>
      </c>
      <c r="C1610" s="66">
        <v>50</v>
      </c>
      <c r="D1610" s="66">
        <v>0.05</v>
      </c>
      <c r="E1610" t="s">
        <v>0</v>
      </c>
      <c r="F1610">
        <v>53043.7</v>
      </c>
      <c r="G1610" s="39">
        <f t="shared" si="85"/>
        <v>7.5102140050104975E-3</v>
      </c>
      <c r="H1610">
        <v>747.24599999999998</v>
      </c>
      <c r="I1610">
        <v>23</v>
      </c>
      <c r="J1610">
        <v>20401</v>
      </c>
      <c r="K1610" s="52">
        <v>0</v>
      </c>
      <c r="L1610" s="59">
        <f>IF(OR(H_24!$F1610="---",H_24!$F1610="infeas",H_24!$F1610="inf"),"---",(H_24!$F1610/M1610)-1)</f>
        <v>1.1164737060224583E-2</v>
      </c>
      <c r="M1610" s="20">
        <f>Model_dem!L1350</f>
        <v>52458.02</v>
      </c>
      <c r="N1610">
        <f>Model_dem!G1350</f>
        <v>52648.3</v>
      </c>
      <c r="O1610" t="str">
        <f>IF(AND(G1610&lt;-0.01,Model_dem!F1350="Optimal"),"Cuidado","")</f>
        <v/>
      </c>
      <c r="P1610" t="str">
        <f>IF(OR(H_24!$Q1610&lt;&gt;A1610,R1610&lt;&gt;B1610,S1610&lt;&gt;C1610,T1610&lt;&gt;D1610),"Aqui", " ")</f>
        <v xml:space="preserve"> </v>
      </c>
      <c r="Q1610" t="s">
        <v>20</v>
      </c>
      <c r="R1610">
        <v>3</v>
      </c>
      <c r="S1610">
        <v>50</v>
      </c>
      <c r="T1610">
        <v>0.05</v>
      </c>
      <c r="U1610">
        <v>402</v>
      </c>
      <c r="V1610">
        <v>53043.7</v>
      </c>
      <c r="W1610">
        <v>747.24599999999998</v>
      </c>
      <c r="X1610">
        <v>0</v>
      </c>
      <c r="Y1610">
        <v>23</v>
      </c>
      <c r="Z1610">
        <v>1800.61</v>
      </c>
      <c r="AA1610">
        <v>20401</v>
      </c>
      <c r="XEO1610" t="s">
        <v>536</v>
      </c>
      <c r="XEP1610">
        <v>2</v>
      </c>
      <c r="XEQ1610">
        <v>50</v>
      </c>
      <c r="XER1610">
        <v>0.15</v>
      </c>
      <c r="XES1610">
        <v>50</v>
      </c>
      <c r="XET1610">
        <v>751</v>
      </c>
      <c r="XEU1610">
        <v>6.8616400000000004</v>
      </c>
      <c r="XEV1610">
        <v>0</v>
      </c>
      <c r="XEW1610">
        <v>22296</v>
      </c>
      <c r="XEX1610">
        <v>1800.32</v>
      </c>
      <c r="XEY1610">
        <v>26648</v>
      </c>
    </row>
    <row r="1611" spans="1:27 16369:16379" x14ac:dyDescent="0.3">
      <c r="A1611" s="68" t="s">
        <v>20</v>
      </c>
      <c r="B1611" s="20">
        <v>3</v>
      </c>
      <c r="C1611" s="20">
        <v>50</v>
      </c>
      <c r="D1611" s="20">
        <v>0.1</v>
      </c>
      <c r="E1611" t="s">
        <v>0</v>
      </c>
      <c r="F1611">
        <v>53261.1</v>
      </c>
      <c r="G1611" s="39">
        <f t="shared" si="85"/>
        <v>7.4229231457728457E-3</v>
      </c>
      <c r="H1611">
        <v>1727.43</v>
      </c>
      <c r="I1611">
        <v>7</v>
      </c>
      <c r="J1611">
        <v>14157</v>
      </c>
      <c r="K1611" s="52">
        <v>0</v>
      </c>
      <c r="L1611" s="59">
        <f>IF(OR(H_24!$F1611="---",H_24!$F1611="infeas",H_24!$F1611="inf"),"---",(H_24!$F1611/M1611)-1)</f>
        <v>1.5309003275381095E-2</v>
      </c>
      <c r="M1611" s="20">
        <f>Model_dem!L1351</f>
        <v>52458.02</v>
      </c>
      <c r="N1611">
        <f>Model_dem!G1351</f>
        <v>52868.66</v>
      </c>
      <c r="O1611" t="str">
        <f>IF(AND(G1611&lt;-0.01,Model_dem!F1351="Optimal"),"Cuidado","")</f>
        <v/>
      </c>
      <c r="P1611" t="str">
        <f>IF(OR(H_24!$Q1611&lt;&gt;A1611,R1611&lt;&gt;B1611,S1611&lt;&gt;C1611,T1611&lt;&gt;D1611),"Aqui", " ")</f>
        <v xml:space="preserve"> </v>
      </c>
      <c r="Q1611" t="s">
        <v>20</v>
      </c>
      <c r="R1611">
        <v>3</v>
      </c>
      <c r="S1611">
        <v>50</v>
      </c>
      <c r="T1611">
        <v>0.1</v>
      </c>
      <c r="U1611">
        <v>402</v>
      </c>
      <c r="V1611">
        <v>53261.1</v>
      </c>
      <c r="W1611">
        <v>1727.43</v>
      </c>
      <c r="X1611">
        <v>3</v>
      </c>
      <c r="Y1611">
        <v>7</v>
      </c>
      <c r="Z1611">
        <v>1800.21</v>
      </c>
      <c r="AA1611">
        <v>14157</v>
      </c>
      <c r="XEO1611" t="s">
        <v>536</v>
      </c>
      <c r="XEP1611">
        <v>2</v>
      </c>
      <c r="XEQ1611">
        <v>50</v>
      </c>
      <c r="XER1611">
        <v>0.2</v>
      </c>
      <c r="XES1611">
        <v>50</v>
      </c>
      <c r="XET1611">
        <v>771</v>
      </c>
      <c r="XEU1611">
        <v>3.3698800000000002</v>
      </c>
      <c r="XEV1611">
        <v>0</v>
      </c>
      <c r="XEW1611">
        <v>2125</v>
      </c>
      <c r="XEX1611">
        <v>1800.09</v>
      </c>
      <c r="XEY1611">
        <v>12830</v>
      </c>
    </row>
    <row r="1612" spans="1:27 16369:16379" x14ac:dyDescent="0.3">
      <c r="A1612" s="65" t="s">
        <v>20</v>
      </c>
      <c r="B1612" s="66">
        <v>3</v>
      </c>
      <c r="C1612" s="66">
        <v>50</v>
      </c>
      <c r="D1612" s="66">
        <v>0.15</v>
      </c>
      <c r="E1612" t="s">
        <v>4</v>
      </c>
      <c r="F1612" t="s">
        <v>511</v>
      </c>
      <c r="G1612" s="39" t="str">
        <f t="shared" si="85"/>
        <v>---</v>
      </c>
      <c r="H1612" t="s">
        <v>511</v>
      </c>
      <c r="I1612" t="s">
        <v>511</v>
      </c>
      <c r="J1612" s="69"/>
      <c r="L1612" s="59" t="str">
        <f>IF(OR(H_24!$F1612="---",H_24!$F1612="infeas",H_24!$F1612="inf"),"---",(H_24!$F1612/M1612)-1)</f>
        <v>---</v>
      </c>
      <c r="M1612" s="20">
        <f>Model_dem!L1352</f>
        <v>52458.02</v>
      </c>
      <c r="N1612" t="str">
        <f>Model_dem!G1352</f>
        <v>---</v>
      </c>
      <c r="O1612" t="str">
        <f>IF(AND(G1612&lt;-0.01,Model_dem!F1352="Optimal"),"Cuidado","")</f>
        <v/>
      </c>
      <c r="P1612" t="str">
        <f>IF(OR(H_24!$Q1612&lt;&gt;A1612,R1612&lt;&gt;B1612,S1612&lt;&gt;C1612,T1612&lt;&gt;D1612),"Aqui", " ")</f>
        <v xml:space="preserve"> </v>
      </c>
      <c r="Q1612" t="s">
        <v>20</v>
      </c>
      <c r="R1612">
        <v>3</v>
      </c>
      <c r="S1612">
        <v>50</v>
      </c>
      <c r="T1612">
        <v>0.15</v>
      </c>
      <c r="U1612">
        <v>402</v>
      </c>
      <c r="V1612" t="s">
        <v>511</v>
      </c>
      <c r="W1612" t="s">
        <v>511</v>
      </c>
      <c r="X1612" t="s">
        <v>511</v>
      </c>
      <c r="Y1612" t="s">
        <v>511</v>
      </c>
      <c r="Z1612" t="s">
        <v>511</v>
      </c>
      <c r="XEO1612" t="s">
        <v>536</v>
      </c>
      <c r="XEP1612">
        <v>3</v>
      </c>
      <c r="XEQ1612">
        <v>0</v>
      </c>
      <c r="XER1612">
        <v>0.05</v>
      </c>
      <c r="XES1612">
        <v>50</v>
      </c>
      <c r="XET1612">
        <v>733</v>
      </c>
      <c r="XEU1612">
        <v>1.6251800000000001</v>
      </c>
      <c r="XEV1612">
        <v>0</v>
      </c>
      <c r="XEW1612">
        <v>722546</v>
      </c>
      <c r="XEX1612">
        <v>1800</v>
      </c>
      <c r="XEY1612">
        <v>78106</v>
      </c>
    </row>
    <row r="1613" spans="1:27 16369:16379" x14ac:dyDescent="0.3">
      <c r="A1613" s="32" t="s">
        <v>20</v>
      </c>
      <c r="B1613" s="24">
        <v>3</v>
      </c>
      <c r="C1613" s="24">
        <v>50</v>
      </c>
      <c r="D1613" s="24">
        <v>0.2</v>
      </c>
      <c r="E1613" t="s">
        <v>4</v>
      </c>
      <c r="F1613" t="s">
        <v>511</v>
      </c>
      <c r="G1613" s="39" t="str">
        <f t="shared" si="85"/>
        <v>---</v>
      </c>
      <c r="H1613" t="s">
        <v>511</v>
      </c>
      <c r="I1613" t="s">
        <v>511</v>
      </c>
      <c r="L1613" s="59" t="str">
        <f>IF(OR(H_24!$F1613="---",H_24!$F1613="infeas",H_24!$F1613="inf"),"---",(H_24!$F1613/M1613)-1)</f>
        <v>---</v>
      </c>
      <c r="M1613" s="20">
        <f>Model_dem!L1353</f>
        <v>52458.02</v>
      </c>
      <c r="N1613" t="str">
        <f>Model_dem!G1353</f>
        <v>---</v>
      </c>
      <c r="O1613" t="str">
        <f>IF(AND(G1613&lt;-0.01,Model_dem!F1353="Optimal"),"Cuidado","")</f>
        <v/>
      </c>
      <c r="P1613" t="str">
        <f>IF(OR(H_24!$Q1613&lt;&gt;A1613,R1613&lt;&gt;B1613,S1613&lt;&gt;C1613,T1613&lt;&gt;D1613),"Aqui", " ")</f>
        <v xml:space="preserve"> </v>
      </c>
      <c r="Q1613" t="s">
        <v>20</v>
      </c>
      <c r="R1613">
        <v>3</v>
      </c>
      <c r="S1613">
        <v>50</v>
      </c>
      <c r="T1613">
        <v>0.2</v>
      </c>
      <c r="U1613">
        <v>402</v>
      </c>
      <c r="V1613" t="s">
        <v>511</v>
      </c>
      <c r="W1613" t="s">
        <v>511</v>
      </c>
      <c r="X1613" t="s">
        <v>511</v>
      </c>
      <c r="Y1613" t="s">
        <v>511</v>
      </c>
      <c r="Z1613" t="s">
        <v>511</v>
      </c>
      <c r="XEO1613" t="s">
        <v>536</v>
      </c>
      <c r="XEP1613">
        <v>3</v>
      </c>
      <c r="XEQ1613">
        <v>0</v>
      </c>
      <c r="XER1613">
        <v>0.1</v>
      </c>
      <c r="XES1613">
        <v>50</v>
      </c>
      <c r="XET1613">
        <v>781</v>
      </c>
      <c r="XEU1613">
        <v>7.75204</v>
      </c>
      <c r="XEV1613">
        <v>0</v>
      </c>
      <c r="XEW1613">
        <v>118886</v>
      </c>
      <c r="XEX1613">
        <v>1800</v>
      </c>
      <c r="XEY1613">
        <v>58369</v>
      </c>
    </row>
    <row r="1614" spans="1:27 16369:16379" x14ac:dyDescent="0.3">
      <c r="O1614" t="str">
        <f>IF(AND(G1614&lt;-0.01,Model_dem!F1614="Optimal"),"Cuidado","")</f>
        <v/>
      </c>
      <c r="P1614" t="str">
        <f>IF(OR(H_24!$Q1614&lt;&gt;A1614,R1614&lt;&gt;B1614,S1614&lt;&gt;C1614,T1614&lt;&gt;D1614),"Aqui", " ")</f>
        <v xml:space="preserve"> </v>
      </c>
      <c r="Q1614" s="68"/>
      <c r="R1614" s="20"/>
      <c r="S1614" s="20"/>
      <c r="T1614" s="20"/>
      <c r="U1614" s="20"/>
      <c r="V1614" s="20"/>
      <c r="W1614" s="20"/>
      <c r="X1614" s="20"/>
      <c r="Y1614" s="20"/>
      <c r="Z1614" s="20"/>
      <c r="AA1614" s="23"/>
      <c r="XEO1614" t="s">
        <v>536</v>
      </c>
      <c r="XEP1614">
        <v>3</v>
      </c>
      <c r="XEQ1614">
        <v>10</v>
      </c>
      <c r="XER1614">
        <v>0.05</v>
      </c>
      <c r="XES1614">
        <v>50</v>
      </c>
      <c r="XET1614">
        <v>733</v>
      </c>
      <c r="XEU1614">
        <v>1.04358</v>
      </c>
      <c r="XEV1614">
        <v>0</v>
      </c>
      <c r="XEW1614">
        <v>921086</v>
      </c>
      <c r="XEX1614">
        <v>1800.01</v>
      </c>
      <c r="XEY1614">
        <v>82081</v>
      </c>
    </row>
    <row r="1615" spans="1:27 16369:16379" x14ac:dyDescent="0.3">
      <c r="O1615" t="str">
        <f>IF(AND(G1615&lt;-0.01,Model_dem!F1615="Optimal"),"Cuidado","")</f>
        <v/>
      </c>
      <c r="P1615" t="str">
        <f>IF(OR(H_24!$Q1615&lt;&gt;A1615,R1615&lt;&gt;B1615,S1615&lt;&gt;C1615,T1615&lt;&gt;D1615),"Aqui", " ")</f>
        <v xml:space="preserve"> </v>
      </c>
      <c r="Q1615" s="65"/>
      <c r="R1615" s="66"/>
      <c r="S1615" s="66"/>
      <c r="T1615" s="66"/>
      <c r="U1615" s="66"/>
      <c r="V1615" s="66"/>
      <c r="W1615" s="66"/>
      <c r="X1615" s="66"/>
      <c r="Y1615" s="66"/>
      <c r="Z1615" s="66"/>
      <c r="AA1615" s="23"/>
      <c r="XEO1615" t="s">
        <v>536</v>
      </c>
      <c r="XEP1615">
        <v>3</v>
      </c>
      <c r="XEQ1615">
        <v>10</v>
      </c>
      <c r="XER1615">
        <v>0.1</v>
      </c>
      <c r="XES1615">
        <v>50</v>
      </c>
      <c r="XET1615">
        <v>781</v>
      </c>
      <c r="XEU1615">
        <v>3.5305800000000001</v>
      </c>
      <c r="XEV1615">
        <v>0</v>
      </c>
      <c r="XEW1615">
        <v>203050</v>
      </c>
      <c r="XEX1615">
        <v>1800</v>
      </c>
      <c r="XEY1615">
        <v>62990</v>
      </c>
    </row>
    <row r="1616" spans="1:27 16369:16379" x14ac:dyDescent="0.3">
      <c r="O1616" t="str">
        <f>IF(AND(G1616&lt;-0.01,Model_dem!F1616="Optimal"),"Cuidado","")</f>
        <v/>
      </c>
      <c r="P1616" t="str">
        <f>IF(OR(H_24!$Q1616&lt;&gt;A1616,R1616&lt;&gt;B1616,S1616&lt;&gt;C1616,T1616&lt;&gt;D1616),"Aqui", " ")</f>
        <v xml:space="preserve"> </v>
      </c>
      <c r="Q1616" s="65"/>
      <c r="R1616" s="66"/>
      <c r="S1616" s="66"/>
      <c r="T1616" s="66"/>
      <c r="U1616" s="66"/>
      <c r="V1616" s="66"/>
      <c r="W1616" s="66"/>
      <c r="X1616" s="66"/>
      <c r="Y1616" s="66"/>
      <c r="Z1616" s="66"/>
      <c r="AA1616" s="67"/>
      <c r="XEO1616" t="s">
        <v>536</v>
      </c>
      <c r="XEP1616">
        <v>3</v>
      </c>
      <c r="XEQ1616">
        <v>25</v>
      </c>
      <c r="XER1616">
        <v>0.05</v>
      </c>
      <c r="XES1616">
        <v>50</v>
      </c>
      <c r="XET1616">
        <v>733</v>
      </c>
      <c r="XEU1616">
        <v>24.291499999999999</v>
      </c>
      <c r="XEV1616">
        <v>8</v>
      </c>
      <c r="XEW1616">
        <v>491124</v>
      </c>
      <c r="XEX1616">
        <v>1800.01</v>
      </c>
      <c r="XEY1616">
        <v>80466</v>
      </c>
    </row>
    <row r="1617" spans="15:27 16369:16379" x14ac:dyDescent="0.3">
      <c r="O1617" t="str">
        <f>IF(AND(G1617&lt;-0.01,Model_dem!F1617="Optimal"),"Cuidado","")</f>
        <v/>
      </c>
      <c r="P1617" t="str">
        <f>IF(OR(H_24!$Q1617&lt;&gt;A1617,R1617&lt;&gt;B1617,S1617&lt;&gt;C1617,T1617&lt;&gt;D1617),"Aqui", " ")</f>
        <v xml:space="preserve"> </v>
      </c>
      <c r="Q1617" s="68"/>
      <c r="R1617" s="20"/>
      <c r="S1617" s="20"/>
      <c r="T1617" s="20"/>
      <c r="U1617" s="20"/>
      <c r="V1617" s="20"/>
      <c r="W1617" s="20"/>
      <c r="X1617" s="20"/>
      <c r="Y1617" s="20"/>
      <c r="Z1617" s="20"/>
      <c r="AA1617" s="67"/>
      <c r="XEO1617" t="s">
        <v>536</v>
      </c>
      <c r="XEP1617">
        <v>3</v>
      </c>
      <c r="XEQ1617">
        <v>25</v>
      </c>
      <c r="XER1617">
        <v>0.1</v>
      </c>
      <c r="XES1617">
        <v>50</v>
      </c>
      <c r="XET1617">
        <v>781</v>
      </c>
      <c r="XEU1617">
        <v>9.7558000000000007</v>
      </c>
      <c r="XEV1617">
        <v>4</v>
      </c>
      <c r="XEW1617">
        <v>96384</v>
      </c>
      <c r="XEX1617">
        <v>1800</v>
      </c>
      <c r="XEY1617">
        <v>53786</v>
      </c>
    </row>
    <row r="1618" spans="15:27 16369:16379" x14ac:dyDescent="0.3">
      <c r="O1618" t="str">
        <f>IF(AND(G1618&lt;-0.01,Model_dem!F1618="Optimal"),"Cuidado","")</f>
        <v/>
      </c>
      <c r="P1618" t="str">
        <f>IF(OR(H_24!$Q1618&lt;&gt;A1618,R1618&lt;&gt;B1618,S1618&lt;&gt;C1618,T1618&lt;&gt;D1618),"Aqui", " ")</f>
        <v xml:space="preserve"> </v>
      </c>
      <c r="Q1618" s="68"/>
      <c r="R1618" s="20"/>
      <c r="S1618" s="20"/>
      <c r="T1618" s="20"/>
      <c r="U1618" s="20"/>
      <c r="V1618" s="20"/>
      <c r="W1618" s="20"/>
      <c r="X1618" s="20"/>
      <c r="Y1618" s="20"/>
      <c r="Z1618" s="20"/>
      <c r="AA1618" s="23"/>
      <c r="XEO1618" t="s">
        <v>536</v>
      </c>
      <c r="XEP1618">
        <v>3</v>
      </c>
      <c r="XEQ1618">
        <v>50</v>
      </c>
      <c r="XER1618">
        <v>0.1</v>
      </c>
      <c r="XES1618">
        <v>50</v>
      </c>
      <c r="XET1618">
        <v>781</v>
      </c>
      <c r="XEU1618">
        <v>2.8176899999999998</v>
      </c>
      <c r="XEV1618">
        <v>0</v>
      </c>
      <c r="XEW1618">
        <v>316521</v>
      </c>
      <c r="XEX1618">
        <v>1800.01</v>
      </c>
      <c r="XEY1618">
        <v>67343</v>
      </c>
    </row>
    <row r="1619" spans="15:27 16369:16379" x14ac:dyDescent="0.3">
      <c r="O1619" t="str">
        <f>IF(AND(G1619&lt;-0.01,Model_dem!F1619="Optimal"),"Cuidado","")</f>
        <v/>
      </c>
      <c r="P1619" t="str">
        <f>IF(OR(H_24!$Q1619&lt;&gt;A1619,R1619&lt;&gt;B1619,S1619&lt;&gt;C1619,T1619&lt;&gt;D1619),"Aqui", " ")</f>
        <v xml:space="preserve"> </v>
      </c>
      <c r="Q1619" s="65"/>
      <c r="R1619" s="66"/>
      <c r="S1619" s="66"/>
      <c r="T1619" s="66"/>
      <c r="U1619" s="66"/>
      <c r="V1619" s="66"/>
      <c r="W1619" s="66"/>
      <c r="X1619" s="66"/>
      <c r="Y1619" s="66"/>
      <c r="Z1619" s="66"/>
      <c r="AA1619" s="23"/>
      <c r="XEO1619" t="s">
        <v>533</v>
      </c>
      <c r="XEP1619">
        <v>0</v>
      </c>
      <c r="XEQ1619">
        <v>0</v>
      </c>
      <c r="XER1619">
        <v>0.05</v>
      </c>
      <c r="XES1619">
        <v>100</v>
      </c>
      <c r="XET1619">
        <v>1026</v>
      </c>
      <c r="XEU1619">
        <v>2.5264899999999999</v>
      </c>
      <c r="XEV1619">
        <v>0</v>
      </c>
      <c r="XEW1619">
        <v>3331</v>
      </c>
      <c r="XEX1619">
        <v>1800</v>
      </c>
      <c r="XEY1619">
        <v>82005</v>
      </c>
    </row>
    <row r="1620" spans="15:27 16369:16379" x14ac:dyDescent="0.3">
      <c r="O1620" t="str">
        <f>IF(AND(G1620&lt;-0.01,Model_dem!F1620="Optimal"),"Cuidado","")</f>
        <v/>
      </c>
      <c r="P1620" t="str">
        <f>IF(OR(H_24!$Q1620&lt;&gt;A1620,R1620&lt;&gt;B1620,S1620&lt;&gt;C1620,T1620&lt;&gt;D1620),"Aqui", " ")</f>
        <v xml:space="preserve"> </v>
      </c>
      <c r="Q1620" s="65"/>
      <c r="R1620" s="66"/>
      <c r="S1620" s="66"/>
      <c r="T1620" s="66"/>
      <c r="U1620" s="66"/>
      <c r="V1620" s="66"/>
      <c r="W1620" s="66"/>
      <c r="X1620" s="66"/>
      <c r="Y1620" s="66"/>
      <c r="Z1620" s="66"/>
      <c r="AA1620" s="67"/>
      <c r="XEO1620" t="s">
        <v>533</v>
      </c>
      <c r="XEP1620">
        <v>0</v>
      </c>
      <c r="XEQ1620">
        <v>0</v>
      </c>
      <c r="XER1620">
        <v>0.1</v>
      </c>
      <c r="XES1620">
        <v>100</v>
      </c>
      <c r="XET1620">
        <v>1026</v>
      </c>
      <c r="XEU1620">
        <v>3.8683900000000002</v>
      </c>
      <c r="XEV1620">
        <v>0</v>
      </c>
      <c r="XEW1620">
        <v>3014</v>
      </c>
      <c r="XEX1620">
        <v>1800.01</v>
      </c>
      <c r="XEY1620">
        <v>77776</v>
      </c>
    </row>
    <row r="1621" spans="15:27 16369:16379" x14ac:dyDescent="0.3">
      <c r="O1621" t="str">
        <f>IF(AND(G1621&lt;-0.01,Model_dem!F1621="Optimal"),"Cuidado","")</f>
        <v/>
      </c>
      <c r="P1621" t="str">
        <f>IF(OR(H_24!$Q1621&lt;&gt;A1621,R1621&lt;&gt;B1621,S1621&lt;&gt;C1621,T1621&lt;&gt;D1621),"Aqui", " ")</f>
        <v xml:space="preserve"> </v>
      </c>
      <c r="Q1621" s="68"/>
      <c r="R1621" s="20"/>
      <c r="S1621" s="20"/>
      <c r="T1621" s="20"/>
      <c r="U1621" s="20"/>
      <c r="V1621" s="20"/>
      <c r="W1621" s="20"/>
      <c r="X1621" s="20"/>
      <c r="Y1621" s="20"/>
      <c r="Z1621" s="20"/>
      <c r="AA1621" s="67"/>
      <c r="XEO1621" t="s">
        <v>533</v>
      </c>
      <c r="XEP1621">
        <v>0</v>
      </c>
      <c r="XEQ1621">
        <v>0</v>
      </c>
      <c r="XER1621">
        <v>0.15</v>
      </c>
      <c r="XES1621">
        <v>100</v>
      </c>
      <c r="XET1621">
        <v>1026</v>
      </c>
      <c r="XEU1621">
        <v>7.2703899999999999</v>
      </c>
      <c r="XEV1621">
        <v>3</v>
      </c>
      <c r="XEW1621">
        <v>2959</v>
      </c>
      <c r="XEX1621">
        <v>1800.01</v>
      </c>
      <c r="XEY1621">
        <v>92511</v>
      </c>
    </row>
    <row r="1622" spans="15:27 16369:16379" x14ac:dyDescent="0.3">
      <c r="O1622" t="str">
        <f>IF(AND(G1622&lt;-0.01,Model_dem!F1622="Optimal"),"Cuidado","")</f>
        <v/>
      </c>
      <c r="P1622" t="str">
        <f>IF(OR(H_24!$Q1622&lt;&gt;A1622,R1622&lt;&gt;B1622,S1622&lt;&gt;C1622,T1622&lt;&gt;D1622),"Aqui", " ")</f>
        <v xml:space="preserve"> </v>
      </c>
      <c r="Q1622" s="68"/>
      <c r="R1622" s="20"/>
      <c r="S1622" s="20"/>
      <c r="T1622" s="20"/>
      <c r="U1622" s="20"/>
      <c r="V1622" s="20"/>
      <c r="W1622" s="20"/>
      <c r="X1622" s="20"/>
      <c r="Y1622" s="20"/>
      <c r="Z1622" s="20"/>
      <c r="AA1622" s="23"/>
      <c r="XEO1622" t="s">
        <v>533</v>
      </c>
      <c r="XEP1622">
        <v>0</v>
      </c>
      <c r="XEQ1622">
        <v>0</v>
      </c>
      <c r="XER1622">
        <v>0.2</v>
      </c>
      <c r="XES1622">
        <v>100</v>
      </c>
      <c r="XET1622">
        <v>1026</v>
      </c>
      <c r="XEU1622">
        <v>4.0547800000000001</v>
      </c>
      <c r="XEV1622">
        <v>0</v>
      </c>
      <c r="XEW1622">
        <v>3246</v>
      </c>
      <c r="XEX1622">
        <v>1800.02</v>
      </c>
      <c r="XEY1622">
        <v>96728</v>
      </c>
    </row>
    <row r="1623" spans="15:27 16369:16379" x14ac:dyDescent="0.3">
      <c r="O1623" t="str">
        <f>IF(AND(G1623&lt;-0.01,Model_dem!F1623="Optimal"),"Cuidado","")</f>
        <v/>
      </c>
      <c r="P1623" t="str">
        <f>IF(OR(H_24!$Q1623&lt;&gt;A1623,R1623&lt;&gt;B1623,S1623&lt;&gt;C1623,T1623&lt;&gt;D1623),"Aqui", " ")</f>
        <v xml:space="preserve"> </v>
      </c>
      <c r="Q1623" s="65"/>
      <c r="R1623" s="66"/>
      <c r="S1623" s="66"/>
      <c r="T1623" s="66"/>
      <c r="U1623" s="66"/>
      <c r="V1623" s="66"/>
      <c r="W1623" s="66"/>
      <c r="X1623" s="66"/>
      <c r="Y1623" s="66"/>
      <c r="Z1623" s="66"/>
      <c r="AA1623" s="23"/>
      <c r="XEO1623" t="s">
        <v>533</v>
      </c>
      <c r="XEP1623">
        <v>1</v>
      </c>
      <c r="XEQ1623">
        <v>5</v>
      </c>
      <c r="XER1623">
        <v>0.05</v>
      </c>
      <c r="XES1623">
        <v>100</v>
      </c>
      <c r="XET1623">
        <v>1026</v>
      </c>
      <c r="XEU1623">
        <v>14.306900000000001</v>
      </c>
      <c r="XEV1623">
        <v>0</v>
      </c>
      <c r="XEW1623">
        <v>811</v>
      </c>
      <c r="XEX1623">
        <v>1800.01</v>
      </c>
      <c r="XEY1623">
        <v>31914</v>
      </c>
    </row>
    <row r="1624" spans="15:27 16369:16379" x14ac:dyDescent="0.3">
      <c r="O1624" t="str">
        <f>IF(AND(G1624&lt;-0.01,Model_dem!F1624="Optimal"),"Cuidado","")</f>
        <v/>
      </c>
      <c r="P1624" t="str">
        <f>IF(OR(H_24!$Q1624&lt;&gt;A1624,R1624&lt;&gt;B1624,S1624&lt;&gt;C1624,T1624&lt;&gt;D1624),"Aqui", " ")</f>
        <v xml:space="preserve"> </v>
      </c>
      <c r="Q1624" s="65"/>
      <c r="R1624" s="66"/>
      <c r="S1624" s="66"/>
      <c r="T1624" s="66"/>
      <c r="U1624" s="66"/>
      <c r="V1624" s="66"/>
      <c r="W1624" s="66"/>
      <c r="X1624" s="66"/>
      <c r="Y1624" s="66"/>
      <c r="Z1624" s="66"/>
      <c r="AA1624" s="67"/>
      <c r="XEO1624" t="s">
        <v>533</v>
      </c>
      <c r="XEP1624">
        <v>1</v>
      </c>
      <c r="XEQ1624">
        <v>5</v>
      </c>
      <c r="XER1624">
        <v>0.1</v>
      </c>
      <c r="XES1624">
        <v>100</v>
      </c>
      <c r="XET1624">
        <v>1027</v>
      </c>
      <c r="XEU1624">
        <v>30.539899999999999</v>
      </c>
      <c r="XEV1624">
        <v>0</v>
      </c>
      <c r="XEW1624">
        <v>631</v>
      </c>
      <c r="XEX1624">
        <v>1800.01</v>
      </c>
      <c r="XEY1624">
        <v>29650</v>
      </c>
    </row>
    <row r="1625" spans="15:27 16369:16379" x14ac:dyDescent="0.3">
      <c r="O1625" t="str">
        <f>IF(AND(G1625&lt;-0.01,Model_dem!F1625="Optimal"),"Cuidado","")</f>
        <v/>
      </c>
      <c r="P1625" t="str">
        <f>IF(OR(H_24!$Q1625&lt;&gt;A1625,R1625&lt;&gt;B1625,S1625&lt;&gt;C1625,T1625&lt;&gt;D1625),"Aqui", " ")</f>
        <v xml:space="preserve"> </v>
      </c>
      <c r="Q1625" s="68"/>
      <c r="R1625" s="20"/>
      <c r="S1625" s="20"/>
      <c r="T1625" s="20"/>
      <c r="U1625" s="20"/>
      <c r="V1625" s="20"/>
      <c r="W1625" s="20"/>
      <c r="X1625" s="20"/>
      <c r="Y1625" s="20"/>
      <c r="Z1625" s="20"/>
      <c r="AA1625" s="67"/>
      <c r="XEO1625" t="s">
        <v>533</v>
      </c>
      <c r="XEP1625">
        <v>1</v>
      </c>
      <c r="XEQ1625">
        <v>5</v>
      </c>
      <c r="XER1625">
        <v>0.15</v>
      </c>
      <c r="XES1625">
        <v>100</v>
      </c>
      <c r="XET1625">
        <v>1027</v>
      </c>
      <c r="XEU1625">
        <v>17.143799999999999</v>
      </c>
      <c r="XEV1625">
        <v>0</v>
      </c>
      <c r="XEW1625">
        <v>677</v>
      </c>
      <c r="XEX1625">
        <v>1800.04</v>
      </c>
      <c r="XEY1625">
        <v>27399</v>
      </c>
    </row>
    <row r="1626" spans="15:27 16369:16379" x14ac:dyDescent="0.3">
      <c r="O1626" t="str">
        <f>IF(AND(G1626&lt;-0.01,Model_dem!F1626="Optimal"),"Cuidado","")</f>
        <v/>
      </c>
      <c r="P1626" t="str">
        <f>IF(OR(H_24!$Q1626&lt;&gt;A1626,R1626&lt;&gt;B1626,S1626&lt;&gt;C1626,T1626&lt;&gt;D1626),"Aqui", " ")</f>
        <v xml:space="preserve"> </v>
      </c>
      <c r="Q1626" s="68"/>
      <c r="R1626" s="20"/>
      <c r="S1626" s="20"/>
      <c r="T1626" s="20"/>
      <c r="U1626" s="20"/>
      <c r="V1626" s="20"/>
      <c r="W1626" s="20"/>
      <c r="X1626" s="20"/>
      <c r="Y1626" s="20"/>
      <c r="Z1626" s="20"/>
      <c r="AA1626" s="23"/>
      <c r="XEO1626" t="s">
        <v>533</v>
      </c>
      <c r="XEP1626">
        <v>1</v>
      </c>
      <c r="XEQ1626">
        <v>5</v>
      </c>
      <c r="XER1626">
        <v>0.2</v>
      </c>
      <c r="XES1626">
        <v>100</v>
      </c>
      <c r="XET1626">
        <v>1035</v>
      </c>
      <c r="XEU1626">
        <v>47.411099999999998</v>
      </c>
      <c r="XEV1626">
        <v>2</v>
      </c>
      <c r="XEW1626">
        <v>363</v>
      </c>
      <c r="XEX1626">
        <v>1800.11</v>
      </c>
      <c r="XEY1626">
        <v>21819</v>
      </c>
    </row>
    <row r="1627" spans="15:27 16369:16379" x14ac:dyDescent="0.3">
      <c r="O1627" t="str">
        <f>IF(AND(G1627&lt;-0.01,Model_dem!F1627="Optimal"),"Cuidado","")</f>
        <v/>
      </c>
      <c r="P1627" t="str">
        <f>IF(OR(H_24!$Q1627&lt;&gt;A1627,R1627&lt;&gt;B1627,S1627&lt;&gt;C1627,T1627&lt;&gt;D1627),"Aqui", " ")</f>
        <v xml:space="preserve"> </v>
      </c>
      <c r="Q1627" s="65"/>
      <c r="R1627" s="66"/>
      <c r="S1627" s="66"/>
      <c r="T1627" s="66"/>
      <c r="U1627" s="66"/>
      <c r="V1627" s="66"/>
      <c r="W1627" s="66"/>
      <c r="X1627" s="66"/>
      <c r="Y1627" s="66"/>
      <c r="Z1627" s="66"/>
      <c r="AA1627" s="23"/>
      <c r="XEO1627" t="s">
        <v>533</v>
      </c>
      <c r="XEP1627">
        <v>1</v>
      </c>
      <c r="XEQ1627">
        <v>10</v>
      </c>
      <c r="XER1627">
        <v>0.05</v>
      </c>
      <c r="XES1627">
        <v>100</v>
      </c>
      <c r="XET1627">
        <v>1026</v>
      </c>
      <c r="XEU1627">
        <v>7.0338399999999996</v>
      </c>
      <c r="XEV1627">
        <v>0</v>
      </c>
      <c r="XEW1627">
        <v>940</v>
      </c>
      <c r="XEX1627">
        <v>1800.01</v>
      </c>
      <c r="XEY1627">
        <v>33150</v>
      </c>
    </row>
    <row r="1628" spans="15:27 16369:16379" x14ac:dyDescent="0.3">
      <c r="O1628" t="str">
        <f>IF(AND(G1628&lt;-0.01,Model_dem!F1628="Optimal"),"Cuidado","")</f>
        <v/>
      </c>
      <c r="P1628" t="str">
        <f>IF(OR(H_24!$Q1628&lt;&gt;A1628,R1628&lt;&gt;B1628,S1628&lt;&gt;C1628,T1628&lt;&gt;D1628),"Aqui", " ")</f>
        <v xml:space="preserve"> </v>
      </c>
      <c r="Q1628" s="65"/>
      <c r="R1628" s="66"/>
      <c r="S1628" s="66"/>
      <c r="T1628" s="66"/>
      <c r="U1628" s="66"/>
      <c r="V1628" s="66"/>
      <c r="W1628" s="66"/>
      <c r="X1628" s="66"/>
      <c r="Y1628" s="66"/>
      <c r="Z1628" s="66"/>
      <c r="AA1628" s="67"/>
      <c r="XEO1628" t="s">
        <v>533</v>
      </c>
      <c r="XEP1628">
        <v>1</v>
      </c>
      <c r="XEQ1628">
        <v>10</v>
      </c>
      <c r="XER1628">
        <v>0.1</v>
      </c>
      <c r="XES1628">
        <v>100</v>
      </c>
      <c r="XET1628">
        <v>1027</v>
      </c>
      <c r="XEU1628">
        <v>17.832799999999999</v>
      </c>
      <c r="XEV1628">
        <v>0</v>
      </c>
      <c r="XEW1628">
        <v>800</v>
      </c>
      <c r="XEX1628">
        <v>1800.04</v>
      </c>
      <c r="XEY1628">
        <v>30056</v>
      </c>
    </row>
    <row r="1629" spans="15:27 16369:16379" x14ac:dyDescent="0.3">
      <c r="O1629" t="str">
        <f>IF(AND(G1629&lt;-0.01,Model_dem!F1629="Optimal"),"Cuidado","")</f>
        <v/>
      </c>
      <c r="P1629" t="str">
        <f>IF(OR(H_24!$Q1629&lt;&gt;A1629,R1629&lt;&gt;B1629,S1629&lt;&gt;C1629,T1629&lt;&gt;D1629),"Aqui", " ")</f>
        <v xml:space="preserve"> </v>
      </c>
      <c r="Q1629" s="68"/>
      <c r="R1629" s="20"/>
      <c r="S1629" s="20"/>
      <c r="T1629" s="20"/>
      <c r="U1629" s="20"/>
      <c r="V1629" s="20"/>
      <c r="W1629" s="20"/>
      <c r="X1629" s="20"/>
      <c r="Y1629" s="20"/>
      <c r="Z1629" s="20"/>
      <c r="AA1629" s="67"/>
      <c r="XEO1629" t="s">
        <v>533</v>
      </c>
      <c r="XEP1629">
        <v>1</v>
      </c>
      <c r="XEQ1629">
        <v>10</v>
      </c>
      <c r="XER1629">
        <v>0.15</v>
      </c>
      <c r="XES1629">
        <v>100</v>
      </c>
      <c r="XET1629">
        <v>1027</v>
      </c>
      <c r="XEU1629">
        <v>22.609300000000001</v>
      </c>
      <c r="XEV1629">
        <v>0</v>
      </c>
      <c r="XEW1629">
        <v>795</v>
      </c>
      <c r="XEX1629">
        <v>1800.01</v>
      </c>
      <c r="XEY1629">
        <v>29690</v>
      </c>
    </row>
    <row r="1630" spans="15:27 16369:16379" x14ac:dyDescent="0.3">
      <c r="O1630" t="str">
        <f>IF(AND(G1630&lt;-0.01,Model_dem!F1630="Optimal"),"Cuidado","")</f>
        <v/>
      </c>
      <c r="P1630" t="str">
        <f>IF(OR(H_24!$Q1630&lt;&gt;A1630,R1630&lt;&gt;B1630,S1630&lt;&gt;C1630,T1630&lt;&gt;D1630),"Aqui", " ")</f>
        <v xml:space="preserve"> </v>
      </c>
      <c r="Q1630" s="68"/>
      <c r="R1630" s="20"/>
      <c r="S1630" s="20"/>
      <c r="T1630" s="20"/>
      <c r="U1630" s="20"/>
      <c r="V1630" s="20"/>
      <c r="W1630" s="20"/>
      <c r="X1630" s="20"/>
      <c r="Y1630" s="20"/>
      <c r="Z1630" s="20"/>
      <c r="AA1630" s="23"/>
      <c r="XEO1630" t="s">
        <v>533</v>
      </c>
      <c r="XEP1630">
        <v>1</v>
      </c>
      <c r="XEQ1630">
        <v>10</v>
      </c>
      <c r="XER1630">
        <v>0.2</v>
      </c>
      <c r="XES1630">
        <v>100</v>
      </c>
      <c r="XET1630">
        <v>1035</v>
      </c>
      <c r="XEU1630">
        <v>37.810200000000002</v>
      </c>
      <c r="XEV1630">
        <v>0</v>
      </c>
      <c r="XEW1630">
        <v>509</v>
      </c>
      <c r="XEX1630">
        <v>1800.01</v>
      </c>
      <c r="XEY1630">
        <v>25004</v>
      </c>
    </row>
    <row r="1631" spans="15:27 16369:16379" x14ac:dyDescent="0.3">
      <c r="O1631" t="str">
        <f>IF(AND(G1631&lt;-0.01,Model_dem!F1631="Optimal"),"Cuidado","")</f>
        <v/>
      </c>
      <c r="P1631" t="str">
        <f>IF(OR(H_24!$Q1631&lt;&gt;A1631,R1631&lt;&gt;B1631,S1631&lt;&gt;C1631,T1631&lt;&gt;D1631),"Aqui", " ")</f>
        <v xml:space="preserve"> </v>
      </c>
      <c r="Q1631" s="65"/>
      <c r="R1631" s="66"/>
      <c r="S1631" s="66"/>
      <c r="T1631" s="66"/>
      <c r="U1631" s="66"/>
      <c r="V1631" s="66"/>
      <c r="W1631" s="66"/>
      <c r="X1631" s="66"/>
      <c r="Y1631" s="66"/>
      <c r="Z1631" s="66"/>
      <c r="AA1631" s="23"/>
      <c r="XEO1631" t="s">
        <v>533</v>
      </c>
      <c r="XEP1631">
        <v>1</v>
      </c>
      <c r="XEQ1631">
        <v>25</v>
      </c>
      <c r="XER1631">
        <v>0.05</v>
      </c>
      <c r="XES1631">
        <v>100</v>
      </c>
      <c r="XET1631">
        <v>1027</v>
      </c>
      <c r="XEU1631">
        <v>21.226700000000001</v>
      </c>
      <c r="XEV1631">
        <v>0</v>
      </c>
      <c r="XEW1631">
        <v>325</v>
      </c>
      <c r="XEX1631">
        <v>1800.33</v>
      </c>
      <c r="XEY1631">
        <v>16288</v>
      </c>
    </row>
    <row r="1632" spans="15:27 16369:16379" x14ac:dyDescent="0.3">
      <c r="O1632" t="str">
        <f>IF(AND(G1632&lt;-0.01,Model_dem!F1632="Optimal"),"Cuidado","")</f>
        <v/>
      </c>
      <c r="P1632" t="str">
        <f>IF(OR(H_24!$Q1632&lt;&gt;A1632,R1632&lt;&gt;B1632,S1632&lt;&gt;C1632,T1632&lt;&gt;D1632),"Aqui", " ")</f>
        <v xml:space="preserve"> </v>
      </c>
      <c r="Q1632" s="65"/>
      <c r="R1632" s="66"/>
      <c r="S1632" s="66"/>
      <c r="T1632" s="66"/>
      <c r="U1632" s="66"/>
      <c r="V1632" s="66"/>
      <c r="W1632" s="66"/>
      <c r="X1632" s="66"/>
      <c r="Y1632" s="66"/>
      <c r="Z1632" s="66"/>
      <c r="AA1632" s="67"/>
      <c r="XEO1632" t="s">
        <v>533</v>
      </c>
      <c r="XEP1632">
        <v>1</v>
      </c>
      <c r="XEQ1632">
        <v>25</v>
      </c>
      <c r="XER1632">
        <v>0.1</v>
      </c>
      <c r="XES1632">
        <v>100</v>
      </c>
      <c r="XET1632">
        <v>1035</v>
      </c>
      <c r="XEU1632">
        <v>109.657</v>
      </c>
      <c r="XEV1632">
        <v>0</v>
      </c>
      <c r="XEW1632">
        <v>170</v>
      </c>
      <c r="XEX1632">
        <v>1800.22</v>
      </c>
      <c r="XEY1632">
        <v>10571</v>
      </c>
    </row>
    <row r="1633" spans="15:27 16369:16379" x14ac:dyDescent="0.3">
      <c r="O1633" t="str">
        <f>IF(AND(G1633&lt;-0.01,Model_dem!F1633="Optimal"),"Cuidado","")</f>
        <v/>
      </c>
      <c r="P1633" t="str">
        <f>IF(OR(H_24!$Q1633&lt;&gt;A1633,R1633&lt;&gt;B1633,S1633&lt;&gt;C1633,T1633&lt;&gt;D1633),"Aqui", " ")</f>
        <v xml:space="preserve"> </v>
      </c>
      <c r="Q1633" s="68"/>
      <c r="R1633" s="20"/>
      <c r="S1633" s="20"/>
      <c r="T1633" s="20"/>
      <c r="U1633" s="20"/>
      <c r="V1633" s="20"/>
      <c r="W1633" s="20"/>
      <c r="X1633" s="20"/>
      <c r="Y1633" s="20"/>
      <c r="Z1633" s="20"/>
      <c r="AA1633" s="67"/>
      <c r="XEO1633" t="s">
        <v>533</v>
      </c>
      <c r="XEP1633">
        <v>1</v>
      </c>
      <c r="XEQ1633">
        <v>25</v>
      </c>
      <c r="XER1633">
        <v>0.15</v>
      </c>
      <c r="XES1633">
        <v>100</v>
      </c>
      <c r="XET1633">
        <v>1058</v>
      </c>
      <c r="XEU1633">
        <v>621.96199999999999</v>
      </c>
      <c r="XEV1633">
        <v>6</v>
      </c>
      <c r="XEW1633">
        <v>23</v>
      </c>
      <c r="XEX1633">
        <v>1802.84</v>
      </c>
      <c r="XEY1633">
        <v>3558</v>
      </c>
    </row>
    <row r="1634" spans="15:27 16369:16379" x14ac:dyDescent="0.3">
      <c r="O1634" t="str">
        <f>IF(AND(G1634&lt;-0.01,Model_dem!F1634="Optimal"),"Cuidado","")</f>
        <v/>
      </c>
      <c r="P1634" t="str">
        <f>IF(OR(H_24!$Q1634&lt;&gt;A1634,R1634&lt;&gt;B1634,S1634&lt;&gt;C1634,T1634&lt;&gt;D1634),"Aqui", " ")</f>
        <v xml:space="preserve"> </v>
      </c>
      <c r="Q1634" s="68"/>
      <c r="R1634" s="20"/>
      <c r="S1634" s="20"/>
      <c r="T1634" s="20"/>
      <c r="U1634" s="20"/>
      <c r="V1634" s="20"/>
      <c r="W1634" s="20"/>
      <c r="X1634" s="20"/>
      <c r="Y1634" s="20"/>
      <c r="Z1634" s="20"/>
      <c r="AA1634" s="23"/>
      <c r="XEO1634" t="s">
        <v>533</v>
      </c>
      <c r="XEP1634">
        <v>1</v>
      </c>
      <c r="XEQ1634">
        <v>25</v>
      </c>
      <c r="XER1634">
        <v>0.2</v>
      </c>
      <c r="XES1634">
        <v>100</v>
      </c>
      <c r="XET1634">
        <v>1058</v>
      </c>
      <c r="XEU1634">
        <v>332.25200000000001</v>
      </c>
      <c r="XEV1634">
        <v>0</v>
      </c>
      <c r="XEW1634">
        <v>28</v>
      </c>
      <c r="XEX1634">
        <v>1800.1</v>
      </c>
      <c r="XEY1634">
        <v>4884</v>
      </c>
    </row>
    <row r="1635" spans="15:27 16369:16379" x14ac:dyDescent="0.3">
      <c r="O1635" t="str">
        <f>IF(AND(G1635&lt;-0.01,Model_dem!F1635="Optimal"),"Cuidado","")</f>
        <v/>
      </c>
      <c r="P1635" t="str">
        <f>IF(OR(H_24!$Q1635&lt;&gt;A1635,R1635&lt;&gt;B1635,S1635&lt;&gt;C1635,T1635&lt;&gt;D1635),"Aqui", " ")</f>
        <v xml:space="preserve"> </v>
      </c>
      <c r="Q1635" s="65"/>
      <c r="R1635" s="66"/>
      <c r="S1635" s="66"/>
      <c r="T1635" s="66"/>
      <c r="U1635" s="66"/>
      <c r="V1635" s="66"/>
      <c r="W1635" s="66"/>
      <c r="X1635" s="66"/>
      <c r="Y1635" s="66"/>
      <c r="Z1635" s="66"/>
      <c r="AA1635" s="23"/>
      <c r="XEO1635" t="s">
        <v>533</v>
      </c>
      <c r="XEP1635">
        <v>1</v>
      </c>
      <c r="XEQ1635">
        <v>50</v>
      </c>
      <c r="XER1635">
        <v>0.05</v>
      </c>
      <c r="XES1635">
        <v>100</v>
      </c>
      <c r="XET1635">
        <v>1035</v>
      </c>
      <c r="XEU1635">
        <v>22.358599999999999</v>
      </c>
      <c r="XEV1635">
        <v>0</v>
      </c>
      <c r="XEW1635">
        <v>210</v>
      </c>
      <c r="XEX1635">
        <v>1800.07</v>
      </c>
      <c r="XEY1635">
        <v>12179</v>
      </c>
    </row>
    <row r="1636" spans="15:27 16369:16379" x14ac:dyDescent="0.3">
      <c r="O1636" t="str">
        <f>IF(AND(G1636&lt;-0.01,Model_dem!F1636="Optimal"),"Cuidado","")</f>
        <v/>
      </c>
      <c r="P1636" t="str">
        <f>IF(OR(H_24!$Q1636&lt;&gt;A1636,R1636&lt;&gt;B1636,S1636&lt;&gt;C1636,T1636&lt;&gt;D1636),"Aqui", " ")</f>
        <v xml:space="preserve"> </v>
      </c>
      <c r="Q1636" s="65"/>
      <c r="R1636" s="66"/>
      <c r="S1636" s="66"/>
      <c r="T1636" s="66"/>
      <c r="U1636" s="66"/>
      <c r="V1636" s="66"/>
      <c r="W1636" s="66"/>
      <c r="X1636" s="66"/>
      <c r="Y1636" s="66"/>
      <c r="Z1636" s="66"/>
      <c r="AA1636" s="67"/>
      <c r="XEO1636" t="s">
        <v>533</v>
      </c>
      <c r="XEP1636">
        <v>1</v>
      </c>
      <c r="XEQ1636">
        <v>50</v>
      </c>
      <c r="XER1636">
        <v>0.1</v>
      </c>
      <c r="XES1636">
        <v>100</v>
      </c>
      <c r="XET1636">
        <v>1047</v>
      </c>
      <c r="XEU1636">
        <v>181.197</v>
      </c>
      <c r="XEV1636">
        <v>2</v>
      </c>
      <c r="XEW1636">
        <v>40</v>
      </c>
      <c r="XEX1636">
        <v>1800.23</v>
      </c>
      <c r="XEY1636">
        <v>4416</v>
      </c>
    </row>
    <row r="1637" spans="15:27 16369:16379" x14ac:dyDescent="0.3">
      <c r="O1637" t="str">
        <f>IF(AND(G1637&lt;-0.01,Model_dem!F1637="Optimal"),"Cuidado","")</f>
        <v/>
      </c>
      <c r="P1637" t="str">
        <f>IF(OR(H_24!$Q1637&lt;&gt;A1637,R1637&lt;&gt;B1637,S1637&lt;&gt;C1637,T1637&lt;&gt;D1637),"Aqui", " ")</f>
        <v xml:space="preserve"> </v>
      </c>
      <c r="Q1637" s="68"/>
      <c r="R1637" s="20"/>
      <c r="S1637" s="20"/>
      <c r="T1637" s="20"/>
      <c r="U1637" s="20"/>
      <c r="V1637" s="20"/>
      <c r="W1637" s="20"/>
      <c r="X1637" s="20"/>
      <c r="Y1637" s="20"/>
      <c r="Z1637" s="20"/>
      <c r="AA1637" s="67"/>
      <c r="XEO1637" t="s">
        <v>533</v>
      </c>
      <c r="XEP1637">
        <v>1</v>
      </c>
      <c r="XEQ1637">
        <v>50</v>
      </c>
      <c r="XER1637">
        <v>0.15</v>
      </c>
      <c r="XES1637">
        <v>100</v>
      </c>
      <c r="XET1637">
        <v>1074</v>
      </c>
      <c r="XEU1637">
        <v>1047.8699999999999</v>
      </c>
      <c r="XEV1637">
        <v>0</v>
      </c>
      <c r="XEW1637">
        <v>9</v>
      </c>
      <c r="XEX1637">
        <v>1802.44</v>
      </c>
      <c r="XEY1637">
        <v>1564</v>
      </c>
    </row>
    <row r="1638" spans="15:27 16369:16379" x14ac:dyDescent="0.3">
      <c r="O1638" t="str">
        <f>IF(AND(G1638&lt;-0.01,Model_dem!F1638="Optimal"),"Cuidado","")</f>
        <v/>
      </c>
      <c r="P1638" t="str">
        <f>IF(OR(H_24!$Q1638&lt;&gt;A1638,R1638&lt;&gt;B1638,S1638&lt;&gt;C1638,T1638&lt;&gt;D1638),"Aqui", " ")</f>
        <v xml:space="preserve"> </v>
      </c>
      <c r="Q1638" s="68"/>
      <c r="R1638" s="20"/>
      <c r="S1638" s="20"/>
      <c r="T1638" s="20"/>
      <c r="U1638" s="20"/>
      <c r="V1638" s="20"/>
      <c r="W1638" s="20"/>
      <c r="X1638" s="20"/>
      <c r="Y1638" s="20"/>
      <c r="Z1638" s="20"/>
      <c r="AA1638" s="23"/>
      <c r="XEO1638" t="s">
        <v>533</v>
      </c>
      <c r="XEP1638">
        <v>1</v>
      </c>
      <c r="XEQ1638">
        <v>50</v>
      </c>
      <c r="XER1638">
        <v>0.2</v>
      </c>
      <c r="XES1638">
        <v>100</v>
      </c>
      <c r="XET1638">
        <v>1174</v>
      </c>
      <c r="XEU1638">
        <v>1812.54</v>
      </c>
      <c r="XEV1638">
        <v>0</v>
      </c>
      <c r="XEW1638">
        <v>1</v>
      </c>
      <c r="XEX1638">
        <v>1812.54</v>
      </c>
      <c r="XEY1638">
        <v>225</v>
      </c>
    </row>
    <row r="1639" spans="15:27 16369:16379" x14ac:dyDescent="0.3">
      <c r="O1639" t="str">
        <f>IF(AND(G1639&lt;-0.01,Model_dem!F1639="Optimal"),"Cuidado","")</f>
        <v/>
      </c>
      <c r="P1639" t="str">
        <f>IF(OR(H_24!$Q1639&lt;&gt;A1639,R1639&lt;&gt;B1639,S1639&lt;&gt;C1639,T1639&lt;&gt;D1639),"Aqui", " ")</f>
        <v xml:space="preserve"> </v>
      </c>
      <c r="Q1639" s="65"/>
      <c r="R1639" s="66"/>
      <c r="S1639" s="66"/>
      <c r="T1639" s="66"/>
      <c r="U1639" s="66"/>
      <c r="V1639" s="66"/>
      <c r="W1639" s="66"/>
      <c r="X1639" s="66"/>
      <c r="Y1639" s="66"/>
      <c r="Z1639" s="66"/>
      <c r="AA1639" s="23"/>
      <c r="XEO1639" t="s">
        <v>533</v>
      </c>
      <c r="XEP1639">
        <v>2</v>
      </c>
      <c r="XEQ1639">
        <v>5</v>
      </c>
      <c r="XER1639">
        <v>0.05</v>
      </c>
      <c r="XES1639">
        <v>100</v>
      </c>
      <c r="XET1639">
        <v>1027</v>
      </c>
      <c r="XEU1639">
        <v>25.1187</v>
      </c>
      <c r="XEV1639">
        <v>0</v>
      </c>
      <c r="XEW1639">
        <v>579</v>
      </c>
      <c r="XEX1639">
        <v>1800.04</v>
      </c>
      <c r="XEY1639">
        <v>26664</v>
      </c>
    </row>
    <row r="1640" spans="15:27 16369:16379" x14ac:dyDescent="0.3">
      <c r="O1640" t="str">
        <f>IF(AND(G1640&lt;-0.01,Model_dem!F1640="Optimal"),"Cuidado","")</f>
        <v/>
      </c>
      <c r="P1640" t="str">
        <f>IF(OR(H_24!$Q1640&lt;&gt;A1640,R1640&lt;&gt;B1640,S1640&lt;&gt;C1640,T1640&lt;&gt;D1640),"Aqui", " ")</f>
        <v xml:space="preserve"> </v>
      </c>
      <c r="Q1640" s="65"/>
      <c r="R1640" s="66"/>
      <c r="S1640" s="66"/>
      <c r="T1640" s="66"/>
      <c r="U1640" s="66"/>
      <c r="V1640" s="66"/>
      <c r="W1640" s="66"/>
      <c r="X1640" s="66"/>
      <c r="Y1640" s="66"/>
      <c r="Z1640" s="66"/>
      <c r="AA1640" s="67"/>
      <c r="XEO1640" t="s">
        <v>533</v>
      </c>
      <c r="XEP1640">
        <v>2</v>
      </c>
      <c r="XEQ1640">
        <v>5</v>
      </c>
      <c r="XER1640">
        <v>0.1</v>
      </c>
      <c r="XES1640">
        <v>100</v>
      </c>
      <c r="XET1640">
        <v>1027</v>
      </c>
      <c r="XEU1640">
        <v>29.28</v>
      </c>
      <c r="XEV1640">
        <v>0</v>
      </c>
      <c r="XEW1640">
        <v>458</v>
      </c>
      <c r="XEX1640">
        <v>1800</v>
      </c>
      <c r="XEY1640">
        <v>23131</v>
      </c>
    </row>
    <row r="1641" spans="15:27 16369:16379" x14ac:dyDescent="0.3">
      <c r="O1641" t="str">
        <f>IF(AND(G1641&lt;-0.01,Model_dem!F1641="Optimal"),"Cuidado","")</f>
        <v/>
      </c>
      <c r="P1641" t="str">
        <f>IF(OR(H_24!$Q1641&lt;&gt;A1641,R1641&lt;&gt;B1641,S1641&lt;&gt;C1641,T1641&lt;&gt;D1641),"Aqui", " ")</f>
        <v xml:space="preserve"> </v>
      </c>
      <c r="Q1641" s="68"/>
      <c r="R1641" s="20"/>
      <c r="S1641" s="20"/>
      <c r="T1641" s="20"/>
      <c r="U1641" s="20"/>
      <c r="V1641" s="20"/>
      <c r="W1641" s="20"/>
      <c r="X1641" s="20"/>
      <c r="Y1641" s="20"/>
      <c r="Z1641" s="20"/>
      <c r="AA1641" s="67"/>
      <c r="XEO1641" t="s">
        <v>533</v>
      </c>
      <c r="XEP1641">
        <v>2</v>
      </c>
      <c r="XEQ1641">
        <v>5</v>
      </c>
      <c r="XER1641">
        <v>0.15</v>
      </c>
      <c r="XES1641">
        <v>100</v>
      </c>
      <c r="XET1641">
        <v>1027</v>
      </c>
      <c r="XEU1641">
        <v>31.542000000000002</v>
      </c>
      <c r="XEV1641">
        <v>0</v>
      </c>
      <c r="XEW1641">
        <v>427</v>
      </c>
      <c r="XEX1641">
        <v>1800</v>
      </c>
      <c r="XEY1641">
        <v>20378</v>
      </c>
    </row>
    <row r="1642" spans="15:27 16369:16379" x14ac:dyDescent="0.3">
      <c r="O1642" t="str">
        <f>IF(AND(G1642&lt;-0.01,Model_dem!F1642="Optimal"),"Cuidado","")</f>
        <v/>
      </c>
      <c r="P1642" t="str">
        <f>IF(OR(H_24!$Q1642&lt;&gt;A1642,R1642&lt;&gt;B1642,S1642&lt;&gt;C1642,T1642&lt;&gt;D1642),"Aqui", " ")</f>
        <v xml:space="preserve"> </v>
      </c>
      <c r="Q1642" s="68"/>
      <c r="R1642" s="20"/>
      <c r="S1642" s="20"/>
      <c r="T1642" s="20"/>
      <c r="U1642" s="20"/>
      <c r="V1642" s="20"/>
      <c r="W1642" s="20"/>
      <c r="X1642" s="20"/>
      <c r="Y1642" s="20"/>
      <c r="Z1642" s="20"/>
      <c r="AA1642" s="23"/>
      <c r="XEO1642" t="s">
        <v>533</v>
      </c>
      <c r="XEP1642">
        <v>2</v>
      </c>
      <c r="XEQ1642">
        <v>5</v>
      </c>
      <c r="XER1642">
        <v>0.2</v>
      </c>
      <c r="XES1642">
        <v>100</v>
      </c>
      <c r="XET1642">
        <v>1027</v>
      </c>
      <c r="XEU1642">
        <v>29.238</v>
      </c>
      <c r="XEV1642">
        <v>0</v>
      </c>
      <c r="XEW1642">
        <v>470</v>
      </c>
      <c r="XEX1642">
        <v>1800.06</v>
      </c>
      <c r="XEY1642">
        <v>24342</v>
      </c>
    </row>
    <row r="1643" spans="15:27 16369:16379" x14ac:dyDescent="0.3">
      <c r="O1643" t="str">
        <f>IF(AND(G1643&lt;-0.01,Model_dem!F1643="Optimal"),"Cuidado","")</f>
        <v/>
      </c>
      <c r="P1643" t="str">
        <f>IF(OR(H_24!$Q1643&lt;&gt;A1643,R1643&lt;&gt;B1643,S1643&lt;&gt;C1643,T1643&lt;&gt;D1643),"Aqui", " ")</f>
        <v xml:space="preserve"> </v>
      </c>
      <c r="Q1643" s="65"/>
      <c r="R1643" s="66"/>
      <c r="S1643" s="66"/>
      <c r="T1643" s="66"/>
      <c r="U1643" s="66"/>
      <c r="V1643" s="66"/>
      <c r="W1643" s="66"/>
      <c r="X1643" s="66"/>
      <c r="Y1643" s="66"/>
      <c r="Z1643" s="66"/>
      <c r="AA1643" s="23"/>
      <c r="XEO1643" t="s">
        <v>533</v>
      </c>
      <c r="XEP1643">
        <v>2</v>
      </c>
      <c r="XEQ1643">
        <v>10</v>
      </c>
      <c r="XER1643">
        <v>0.05</v>
      </c>
      <c r="XES1643">
        <v>100</v>
      </c>
      <c r="XET1643">
        <v>1027</v>
      </c>
      <c r="XEU1643">
        <v>17.007899999999999</v>
      </c>
      <c r="XEV1643">
        <v>0</v>
      </c>
      <c r="XEW1643">
        <v>380</v>
      </c>
      <c r="XEX1643">
        <v>1800.11</v>
      </c>
      <c r="XEY1643">
        <v>15717</v>
      </c>
    </row>
    <row r="1644" spans="15:27 16369:16379" x14ac:dyDescent="0.3">
      <c r="O1644" t="str">
        <f>IF(AND(G1644&lt;-0.01,Model_dem!F1644="Optimal"),"Cuidado","")</f>
        <v/>
      </c>
      <c r="P1644" t="str">
        <f>IF(OR(H_24!$Q1644&lt;&gt;A1644,R1644&lt;&gt;B1644,S1644&lt;&gt;C1644,T1644&lt;&gt;D1644),"Aqui", " ")</f>
        <v xml:space="preserve"> </v>
      </c>
      <c r="Q1644" s="65"/>
      <c r="R1644" s="66"/>
      <c r="S1644" s="66"/>
      <c r="T1644" s="66"/>
      <c r="U1644" s="66"/>
      <c r="V1644" s="66"/>
      <c r="W1644" s="66"/>
      <c r="X1644" s="66"/>
      <c r="Y1644" s="66"/>
      <c r="Z1644" s="66"/>
      <c r="AA1644" s="67"/>
      <c r="XEO1644" t="s">
        <v>533</v>
      </c>
      <c r="XEP1644">
        <v>2</v>
      </c>
      <c r="XEQ1644">
        <v>10</v>
      </c>
      <c r="XER1644">
        <v>0.1</v>
      </c>
      <c r="XES1644">
        <v>100</v>
      </c>
      <c r="XET1644">
        <v>1027</v>
      </c>
      <c r="XEU1644">
        <v>20.528400000000001</v>
      </c>
      <c r="XEV1644">
        <v>0</v>
      </c>
      <c r="XEW1644">
        <v>171</v>
      </c>
      <c r="XEX1644">
        <v>1800.27</v>
      </c>
      <c r="XEY1644">
        <v>9913</v>
      </c>
    </row>
    <row r="1645" spans="15:27 16369:16379" x14ac:dyDescent="0.3">
      <c r="O1645" t="str">
        <f>IF(AND(G1645&lt;-0.01,Model_dem!F1645="Optimal"),"Cuidado","")</f>
        <v/>
      </c>
      <c r="P1645" t="str">
        <f>IF(OR(H_24!$Q1645&lt;&gt;A1645,R1645&lt;&gt;B1645,S1645&lt;&gt;C1645,T1645&lt;&gt;D1645),"Aqui", " ")</f>
        <v xml:space="preserve"> </v>
      </c>
      <c r="Q1645" s="68"/>
      <c r="R1645" s="20"/>
      <c r="S1645" s="20"/>
      <c r="T1645" s="20"/>
      <c r="U1645" s="20"/>
      <c r="V1645" s="20"/>
      <c r="W1645" s="20"/>
      <c r="X1645" s="20"/>
      <c r="Y1645" s="20"/>
      <c r="Z1645" s="20"/>
      <c r="AA1645" s="67"/>
      <c r="XEO1645" t="s">
        <v>533</v>
      </c>
      <c r="XEP1645">
        <v>2</v>
      </c>
      <c r="XEQ1645">
        <v>10</v>
      </c>
      <c r="XER1645">
        <v>0.15</v>
      </c>
      <c r="XES1645">
        <v>100</v>
      </c>
      <c r="XET1645">
        <v>1041</v>
      </c>
      <c r="XEU1645">
        <v>141.85599999999999</v>
      </c>
      <c r="XEV1645">
        <v>0</v>
      </c>
      <c r="XEW1645">
        <v>69</v>
      </c>
      <c r="XEX1645">
        <v>1800.04</v>
      </c>
      <c r="XEY1645">
        <v>7293</v>
      </c>
    </row>
    <row r="1646" spans="15:27 16369:16379" x14ac:dyDescent="0.3">
      <c r="O1646" t="str">
        <f>IF(AND(G1646&lt;-0.01,Model_dem!F1646="Optimal"),"Cuidado","")</f>
        <v/>
      </c>
      <c r="P1646" t="str">
        <f>IF(OR(H_24!$Q1646&lt;&gt;A1646,R1646&lt;&gt;B1646,S1646&lt;&gt;C1646,T1646&lt;&gt;D1646),"Aqui", " ")</f>
        <v xml:space="preserve"> </v>
      </c>
      <c r="Q1646" s="65"/>
      <c r="R1646" s="66"/>
      <c r="S1646" s="66"/>
      <c r="T1646" s="66"/>
      <c r="U1646" s="66"/>
      <c r="V1646" s="66"/>
      <c r="W1646" s="66"/>
      <c r="X1646" s="66"/>
      <c r="Y1646" s="66"/>
      <c r="Z1646" s="66"/>
      <c r="AA1646" s="23"/>
      <c r="XEO1646" t="s">
        <v>533</v>
      </c>
      <c r="XEP1646">
        <v>2</v>
      </c>
      <c r="XEQ1646">
        <v>10</v>
      </c>
      <c r="XER1646">
        <v>0.2</v>
      </c>
      <c r="XES1646">
        <v>100</v>
      </c>
      <c r="XET1646">
        <v>1045</v>
      </c>
      <c r="XEU1646">
        <v>108.71899999999999</v>
      </c>
      <c r="XEV1646">
        <v>0</v>
      </c>
      <c r="XEW1646">
        <v>91</v>
      </c>
      <c r="XEX1646">
        <v>1800.31</v>
      </c>
      <c r="XEY1646">
        <v>6410</v>
      </c>
    </row>
    <row r="1647" spans="15:27 16369:16379" x14ac:dyDescent="0.3">
      <c r="O1647" t="str">
        <f>IF(AND(G1647&lt;-0.01,Model_dem!F1647="Optimal"),"Cuidado","")</f>
        <v/>
      </c>
      <c r="P1647" t="str">
        <f>IF(OR(H_24!$Q1647&lt;&gt;A1647,R1647&lt;&gt;B1647,S1647&lt;&gt;C1647,T1647&lt;&gt;D1647),"Aqui", " ")</f>
        <v xml:space="preserve"> </v>
      </c>
      <c r="Q1647" s="65"/>
      <c r="R1647" s="66"/>
      <c r="S1647" s="66"/>
      <c r="T1647" s="66"/>
      <c r="U1647" s="66"/>
      <c r="V1647" s="66"/>
      <c r="W1647" s="66"/>
      <c r="X1647" s="66"/>
      <c r="Y1647" s="66"/>
      <c r="Z1647" s="66"/>
      <c r="AA1647" s="23"/>
      <c r="XEO1647" t="s">
        <v>533</v>
      </c>
      <c r="XEP1647">
        <v>2</v>
      </c>
      <c r="XEQ1647">
        <v>25</v>
      </c>
      <c r="XER1647">
        <v>0.05</v>
      </c>
      <c r="XES1647">
        <v>100</v>
      </c>
      <c r="XET1647">
        <v>1031</v>
      </c>
      <c r="XEU1647">
        <v>52.102699999999999</v>
      </c>
      <c r="XEV1647">
        <v>0</v>
      </c>
      <c r="XEW1647">
        <v>166</v>
      </c>
      <c r="XEX1647">
        <v>1800.02</v>
      </c>
      <c r="XEY1647">
        <v>9852</v>
      </c>
    </row>
    <row r="1648" spans="15:27 16369:16379" x14ac:dyDescent="0.3">
      <c r="O1648" t="str">
        <f>IF(AND(G1648&lt;-0.01,Model_dem!F1648="Optimal"),"Cuidado","")</f>
        <v/>
      </c>
      <c r="P1648" t="str">
        <f>IF(OR(H_24!$Q1648&lt;&gt;A1648,R1648&lt;&gt;B1648,S1648&lt;&gt;C1648,T1648&lt;&gt;D1648),"Aqui", " ")</f>
        <v xml:space="preserve"> </v>
      </c>
      <c r="Q1648" s="68"/>
      <c r="R1648" s="20"/>
      <c r="S1648" s="20"/>
      <c r="T1648" s="20"/>
      <c r="U1648" s="20"/>
      <c r="V1648" s="20"/>
      <c r="W1648" s="20"/>
      <c r="X1648" s="20"/>
      <c r="Y1648" s="20"/>
      <c r="Z1648" s="20"/>
      <c r="AA1648" s="67"/>
      <c r="XEO1648" t="s">
        <v>533</v>
      </c>
      <c r="XEP1648">
        <v>2</v>
      </c>
      <c r="XEQ1648">
        <v>25</v>
      </c>
      <c r="XER1648">
        <v>0.1</v>
      </c>
      <c r="XES1648">
        <v>100</v>
      </c>
      <c r="XET1648">
        <v>1048</v>
      </c>
      <c r="XEU1648">
        <v>333.01600000000002</v>
      </c>
      <c r="XEV1648">
        <v>6</v>
      </c>
      <c r="XEW1648">
        <v>27</v>
      </c>
      <c r="XEX1648">
        <v>1801.45</v>
      </c>
      <c r="XEY1648">
        <v>4131</v>
      </c>
    </row>
    <row r="1649" spans="15:27 16369:16379" x14ac:dyDescent="0.3">
      <c r="O1649" t="str">
        <f>IF(AND(G1649&lt;-0.01,Model_dem!F1649="Optimal"),"Cuidado","")</f>
        <v/>
      </c>
      <c r="P1649" t="str">
        <f>IF(OR(H_24!$Q1649&lt;&gt;A1649,R1649&lt;&gt;B1649,S1649&lt;&gt;C1649,T1649&lt;&gt;D1649),"Aqui", " ")</f>
        <v xml:space="preserve"> </v>
      </c>
      <c r="Q1649" s="68"/>
      <c r="R1649" s="20"/>
      <c r="S1649" s="20"/>
      <c r="T1649" s="20"/>
      <c r="U1649" s="20"/>
      <c r="V1649" s="20"/>
      <c r="W1649" s="20"/>
      <c r="X1649" s="20"/>
      <c r="Y1649" s="20"/>
      <c r="Z1649" s="20"/>
      <c r="AA1649" s="67"/>
      <c r="XEO1649" t="s">
        <v>533</v>
      </c>
      <c r="XEP1649">
        <v>2</v>
      </c>
      <c r="XEQ1649">
        <v>25</v>
      </c>
      <c r="XER1649">
        <v>0.15</v>
      </c>
      <c r="XES1649">
        <v>100</v>
      </c>
      <c r="XET1649">
        <v>1073</v>
      </c>
      <c r="XEU1649">
        <v>874.33100000000002</v>
      </c>
      <c r="XEV1649">
        <v>0</v>
      </c>
      <c r="XEW1649">
        <v>9</v>
      </c>
      <c r="XEX1649">
        <v>1840.15</v>
      </c>
      <c r="XEY1649">
        <v>1699</v>
      </c>
    </row>
    <row r="1650" spans="15:27 16369:16379" x14ac:dyDescent="0.3">
      <c r="O1650" t="str">
        <f>IF(AND(G1650&lt;-0.01,Model_dem!F1650="Optimal"),"Cuidado","")</f>
        <v/>
      </c>
      <c r="P1650" t="str">
        <f>IF(OR(H_24!$Q1650&lt;&gt;A1650,R1650&lt;&gt;B1650,S1650&lt;&gt;C1650,T1650&lt;&gt;D1650),"Aqui", " ")</f>
        <v xml:space="preserve"> </v>
      </c>
      <c r="Q1650" s="65"/>
      <c r="R1650" s="66"/>
      <c r="S1650" s="66"/>
      <c r="T1650" s="66"/>
      <c r="U1650" s="66"/>
      <c r="V1650" s="66"/>
      <c r="W1650" s="66"/>
      <c r="X1650" s="66"/>
      <c r="Y1650" s="66"/>
      <c r="Z1650" s="66"/>
      <c r="AA1650" s="23"/>
      <c r="XEO1650" t="s">
        <v>533</v>
      </c>
      <c r="XEP1650">
        <v>2</v>
      </c>
      <c r="XEQ1650">
        <v>25</v>
      </c>
      <c r="XER1650">
        <v>0.2</v>
      </c>
      <c r="XES1650">
        <v>100</v>
      </c>
      <c r="XET1650">
        <v>1344</v>
      </c>
      <c r="XEU1650">
        <v>1820.54</v>
      </c>
      <c r="XEV1650">
        <v>0</v>
      </c>
      <c r="XEW1650">
        <v>1</v>
      </c>
      <c r="XEX1650">
        <v>1820.78</v>
      </c>
      <c r="XEY1650">
        <v>51</v>
      </c>
    </row>
    <row r="1651" spans="15:27 16369:16379" x14ac:dyDescent="0.3">
      <c r="O1651" t="str">
        <f>IF(AND(G1651&lt;-0.01,Model_dem!F1651="Optimal"),"Cuidado","")</f>
        <v/>
      </c>
      <c r="P1651" t="str">
        <f>IF(OR(H_24!$Q1651&lt;&gt;A1651,R1651&lt;&gt;B1651,S1651&lt;&gt;C1651,T1651&lt;&gt;D1651),"Aqui", " ")</f>
        <v xml:space="preserve"> </v>
      </c>
      <c r="Q1651" s="65"/>
      <c r="R1651" s="66"/>
      <c r="S1651" s="66"/>
      <c r="T1651" s="66"/>
      <c r="U1651" s="66"/>
      <c r="V1651" s="66"/>
      <c r="W1651" s="66"/>
      <c r="X1651" s="66"/>
      <c r="Y1651" s="66"/>
      <c r="Z1651" s="66"/>
      <c r="AA1651" s="23"/>
      <c r="XEO1651" t="s">
        <v>533</v>
      </c>
      <c r="XEP1651">
        <v>2</v>
      </c>
      <c r="XEQ1651">
        <v>50</v>
      </c>
      <c r="XER1651">
        <v>0.05</v>
      </c>
      <c r="XES1651">
        <v>100</v>
      </c>
      <c r="XET1651">
        <v>1035</v>
      </c>
      <c r="XEU1651">
        <v>172.971</v>
      </c>
      <c r="XEV1651">
        <v>0</v>
      </c>
      <c r="XEW1651">
        <v>119</v>
      </c>
      <c r="XEX1651">
        <v>1800.11</v>
      </c>
      <c r="XEY1651">
        <v>7533</v>
      </c>
    </row>
    <row r="1652" spans="15:27 16369:16379" x14ac:dyDescent="0.3">
      <c r="O1652" t="str">
        <f>IF(AND(G1652&lt;-0.01,Model_dem!F1652="Optimal"),"Cuidado","")</f>
        <v/>
      </c>
      <c r="P1652" t="str">
        <f>IF(OR(H_24!$Q1652&lt;&gt;A1652,R1652&lt;&gt;B1652,S1652&lt;&gt;C1652,T1652&lt;&gt;D1652),"Aqui", " ")</f>
        <v xml:space="preserve"> </v>
      </c>
      <c r="Q1652" s="68"/>
      <c r="R1652" s="20"/>
      <c r="S1652" s="20"/>
      <c r="T1652" s="20"/>
      <c r="U1652" s="20"/>
      <c r="V1652" s="20"/>
      <c r="W1652" s="20"/>
      <c r="X1652" s="20"/>
      <c r="Y1652" s="20"/>
      <c r="Z1652" s="20"/>
      <c r="AA1652" s="67"/>
      <c r="XEO1652" t="s">
        <v>533</v>
      </c>
      <c r="XEP1652">
        <v>2</v>
      </c>
      <c r="XEQ1652">
        <v>50</v>
      </c>
      <c r="XER1652">
        <v>0.1</v>
      </c>
      <c r="XES1652">
        <v>100</v>
      </c>
      <c r="XET1652">
        <v>1061</v>
      </c>
      <c r="XEU1652">
        <v>607.53</v>
      </c>
      <c r="XEV1652">
        <v>12</v>
      </c>
      <c r="XEW1652">
        <v>37</v>
      </c>
      <c r="XEX1652">
        <v>1800.01</v>
      </c>
      <c r="XEY1652">
        <v>6138</v>
      </c>
    </row>
    <row r="1653" spans="15:27 16369:16379" x14ac:dyDescent="0.3">
      <c r="O1653" t="str">
        <f>IF(AND(G1653&lt;-0.01,Model_dem!F1653="Optimal"),"Cuidado","")</f>
        <v/>
      </c>
      <c r="P1653" t="str">
        <f>IF(OR(H_24!$Q1653&lt;&gt;A1653,R1653&lt;&gt;B1653,S1653&lt;&gt;C1653,T1653&lt;&gt;D1653),"Aqui", " ")</f>
        <v xml:space="preserve"> </v>
      </c>
      <c r="Q1653" s="68"/>
      <c r="R1653" s="20"/>
      <c r="S1653" s="20"/>
      <c r="T1653" s="20"/>
      <c r="U1653" s="20"/>
      <c r="V1653" s="20"/>
      <c r="W1653" s="20"/>
      <c r="X1653" s="20"/>
      <c r="Y1653" s="20"/>
      <c r="Z1653" s="20"/>
      <c r="AA1653" s="67"/>
      <c r="XEO1653" t="s">
        <v>533</v>
      </c>
      <c r="XEP1653">
        <v>2</v>
      </c>
      <c r="XEQ1653">
        <v>50</v>
      </c>
      <c r="XER1653">
        <v>0.15</v>
      </c>
      <c r="XES1653">
        <v>100</v>
      </c>
      <c r="XET1653">
        <v>1162</v>
      </c>
      <c r="XEU1653">
        <v>1800.2</v>
      </c>
      <c r="XEV1653">
        <v>0</v>
      </c>
      <c r="XEW1653">
        <v>1</v>
      </c>
      <c r="XEX1653">
        <v>1800.34</v>
      </c>
      <c r="XEY1653">
        <v>267</v>
      </c>
    </row>
    <row r="1654" spans="15:27 16369:16379" x14ac:dyDescent="0.3">
      <c r="O1654" t="str">
        <f>IF(AND(G1654&lt;-0.01,Model_dem!F1654="Optimal"),"Cuidado","")</f>
        <v/>
      </c>
      <c r="P1654" t="str">
        <f>IF(OR(H_24!$Q1654&lt;&gt;A1654,R1654&lt;&gt;B1654,S1654&lt;&gt;C1654,T1654&lt;&gt;D1654),"Aqui", " ")</f>
        <v xml:space="preserve"> </v>
      </c>
      <c r="Q1654" s="65"/>
      <c r="R1654" s="66"/>
      <c r="S1654" s="66"/>
      <c r="T1654" s="66"/>
      <c r="U1654" s="66"/>
      <c r="V1654" s="66"/>
      <c r="W1654" s="66"/>
      <c r="X1654" s="66"/>
      <c r="Y1654" s="66"/>
      <c r="Z1654" s="66"/>
      <c r="AA1654" s="23"/>
      <c r="XEO1654" t="s">
        <v>533</v>
      </c>
      <c r="XEP1654">
        <v>2</v>
      </c>
      <c r="XEQ1654">
        <v>50</v>
      </c>
      <c r="XER1654">
        <v>0.2</v>
      </c>
      <c r="XES1654">
        <v>100</v>
      </c>
      <c r="XET1654" t="s">
        <v>46</v>
      </c>
      <c r="XEU1654">
        <v>60.028399999999998</v>
      </c>
      <c r="XEV1654">
        <v>0</v>
      </c>
      <c r="XEW1654">
        <v>1</v>
      </c>
      <c r="XEX1654">
        <v>1800.83</v>
      </c>
      <c r="XEY1654">
        <v>29</v>
      </c>
    </row>
    <row r="1655" spans="15:27 16369:16379" x14ac:dyDescent="0.3">
      <c r="O1655" t="str">
        <f>IF(AND(G1655&lt;-0.01,Model_dem!F1655="Optimal"),"Cuidado","")</f>
        <v/>
      </c>
      <c r="P1655" t="str">
        <f>IF(OR(H_24!$Q1655&lt;&gt;A1655,R1655&lt;&gt;B1655,S1655&lt;&gt;C1655,T1655&lt;&gt;D1655),"Aqui", " ")</f>
        <v xml:space="preserve"> </v>
      </c>
      <c r="Q1655" s="65"/>
      <c r="R1655" s="66"/>
      <c r="S1655" s="66"/>
      <c r="T1655" s="66"/>
      <c r="U1655" s="66"/>
      <c r="V1655" s="66"/>
      <c r="W1655" s="66"/>
      <c r="X1655" s="66"/>
      <c r="Y1655" s="66"/>
      <c r="Z1655" s="66"/>
      <c r="AA1655" s="23"/>
      <c r="XEO1655" t="s">
        <v>533</v>
      </c>
      <c r="XEP1655">
        <v>3</v>
      </c>
      <c r="XEQ1655">
        <v>0</v>
      </c>
      <c r="XER1655">
        <v>0.05</v>
      </c>
      <c r="XES1655">
        <v>100</v>
      </c>
      <c r="XET1655">
        <v>1061</v>
      </c>
      <c r="XEU1655">
        <v>56.791200000000003</v>
      </c>
      <c r="XEV1655">
        <v>1</v>
      </c>
      <c r="XEW1655">
        <v>186</v>
      </c>
      <c r="XEX1655">
        <v>1800.05</v>
      </c>
      <c r="XEY1655">
        <v>23679</v>
      </c>
    </row>
    <row r="1656" spans="15:27 16369:16379" x14ac:dyDescent="0.3">
      <c r="O1656" t="str">
        <f>IF(AND(G1656&lt;-0.01,Model_dem!F1656="Optimal"),"Cuidado","")</f>
        <v/>
      </c>
      <c r="P1656" t="str">
        <f>IF(OR(H_24!$Q1656&lt;&gt;A1656,R1656&lt;&gt;B1656,S1656&lt;&gt;C1656,T1656&lt;&gt;D1656),"Aqui", " ")</f>
        <v xml:space="preserve"> </v>
      </c>
      <c r="Q1656" s="68"/>
      <c r="R1656" s="20"/>
      <c r="S1656" s="20"/>
      <c r="T1656" s="20"/>
      <c r="U1656" s="20"/>
      <c r="V1656" s="20"/>
      <c r="W1656" s="20"/>
      <c r="X1656" s="20"/>
      <c r="Y1656" s="20"/>
      <c r="Z1656" s="20"/>
      <c r="AA1656" s="67"/>
      <c r="XEO1656" t="s">
        <v>533</v>
      </c>
      <c r="XEP1656">
        <v>3</v>
      </c>
      <c r="XEQ1656">
        <v>10</v>
      </c>
      <c r="XER1656">
        <v>0.05</v>
      </c>
      <c r="XES1656">
        <v>100</v>
      </c>
      <c r="XET1656">
        <v>1061</v>
      </c>
      <c r="XEU1656">
        <v>77.0107</v>
      </c>
      <c r="XEV1656">
        <v>2</v>
      </c>
      <c r="XEW1656">
        <v>193</v>
      </c>
      <c r="XEX1656">
        <v>1800.04</v>
      </c>
      <c r="XEY1656">
        <v>21007</v>
      </c>
    </row>
    <row r="1657" spans="15:27 16369:16379" x14ac:dyDescent="0.3">
      <c r="O1657" t="str">
        <f>IF(AND(G1657&lt;-0.01,Model_dem!F1657="Optimal"),"Cuidado","")</f>
        <v/>
      </c>
      <c r="P1657" t="str">
        <f>IF(OR(H_24!$Q1657&lt;&gt;A1657,R1657&lt;&gt;B1657,S1657&lt;&gt;C1657,T1657&lt;&gt;D1657),"Aqui", " ")</f>
        <v xml:space="preserve"> </v>
      </c>
      <c r="Q1657" s="68"/>
      <c r="R1657" s="20"/>
      <c r="S1657" s="20"/>
      <c r="T1657" s="20"/>
      <c r="U1657" s="20"/>
      <c r="V1657" s="20"/>
      <c r="W1657" s="20"/>
      <c r="X1657" s="20"/>
      <c r="Y1657" s="20"/>
      <c r="Z1657" s="20"/>
      <c r="AA1657" s="67"/>
      <c r="XEO1657" t="s">
        <v>533</v>
      </c>
      <c r="XEP1657">
        <v>3</v>
      </c>
      <c r="XEQ1657">
        <v>25</v>
      </c>
      <c r="XER1657">
        <v>0.05</v>
      </c>
      <c r="XES1657">
        <v>100</v>
      </c>
      <c r="XET1657">
        <v>1061</v>
      </c>
      <c r="XEU1657">
        <v>60.683</v>
      </c>
      <c r="XEV1657">
        <v>0</v>
      </c>
      <c r="XEW1657">
        <v>150</v>
      </c>
      <c r="XEX1657">
        <v>1800.11</v>
      </c>
      <c r="XEY1657">
        <v>19770</v>
      </c>
    </row>
    <row r="1658" spans="15:27 16369:16379" x14ac:dyDescent="0.3">
      <c r="O1658" t="str">
        <f>IF(AND(G1658&lt;-0.01,Model_dem!F1658="Optimal"),"Cuidado","")</f>
        <v/>
      </c>
      <c r="P1658" t="str">
        <f>IF(OR(H_24!$Q1658&lt;&gt;A1658,R1658&lt;&gt;B1658,S1658&lt;&gt;C1658,T1658&lt;&gt;D1658),"Aqui", " ")</f>
        <v xml:space="preserve"> </v>
      </c>
      <c r="Q1658" s="65"/>
      <c r="R1658" s="66"/>
      <c r="S1658" s="66"/>
      <c r="T1658" s="66"/>
      <c r="U1658" s="66"/>
      <c r="V1658" s="66"/>
      <c r="W1658" s="66"/>
      <c r="X1658" s="66"/>
      <c r="Y1658" s="66"/>
      <c r="Z1658" s="66"/>
      <c r="AA1658" s="23"/>
      <c r="XEO1658" t="s">
        <v>533</v>
      </c>
      <c r="XEP1658">
        <v>3</v>
      </c>
      <c r="XEQ1658">
        <v>50</v>
      </c>
      <c r="XER1658">
        <v>0.05</v>
      </c>
      <c r="XES1658">
        <v>100</v>
      </c>
      <c r="XET1658">
        <v>1061</v>
      </c>
      <c r="XEU1658">
        <v>76.971299999999999</v>
      </c>
      <c r="XEV1658">
        <v>1</v>
      </c>
      <c r="XEW1658">
        <v>150</v>
      </c>
      <c r="XEX1658">
        <v>1800.03</v>
      </c>
      <c r="XEY1658">
        <v>21508</v>
      </c>
    </row>
    <row r="1659" spans="15:27 16369:16379" x14ac:dyDescent="0.3">
      <c r="O1659" t="str">
        <f>IF(AND(G1659&lt;-0.01,Model_dem!F1659="Optimal"),"Cuidado","")</f>
        <v/>
      </c>
      <c r="P1659" t="str">
        <f>IF(OR(H_24!$Q1659&lt;&gt;A1659,R1659&lt;&gt;B1659,S1659&lt;&gt;C1659,T1659&lt;&gt;D1659),"Aqui", " ")</f>
        <v xml:space="preserve"> </v>
      </c>
      <c r="Q1659" s="65"/>
      <c r="R1659" s="66"/>
      <c r="S1659" s="66"/>
      <c r="T1659" s="66"/>
      <c r="U1659" s="66"/>
      <c r="V1659" s="66"/>
      <c r="W1659" s="66"/>
      <c r="X1659" s="66"/>
      <c r="Y1659" s="66"/>
      <c r="Z1659" s="66"/>
      <c r="AA1659" s="23"/>
      <c r="XEO1659" t="s">
        <v>20</v>
      </c>
      <c r="XEP1659">
        <v>0</v>
      </c>
      <c r="XEQ1659">
        <v>0</v>
      </c>
      <c r="XER1659">
        <v>0.05</v>
      </c>
      <c r="XES1659">
        <v>402</v>
      </c>
      <c r="XET1659">
        <v>52498.1</v>
      </c>
      <c r="XEU1659">
        <v>496.35399999999998</v>
      </c>
      <c r="XEV1659">
        <v>7</v>
      </c>
      <c r="XEW1659">
        <v>38</v>
      </c>
      <c r="XEX1659">
        <v>1800.07</v>
      </c>
      <c r="XEY1659">
        <v>16776</v>
      </c>
    </row>
    <row r="1660" spans="15:27 16369:16379" x14ac:dyDescent="0.3">
      <c r="O1660" t="str">
        <f>IF(AND(G1660&lt;-0.01,Model_dem!F1660="Optimal"),"Cuidado","")</f>
        <v/>
      </c>
      <c r="P1660" t="str">
        <f>IF(OR(H_24!$Q1660&lt;&gt;A1660,R1660&lt;&gt;B1660,S1660&lt;&gt;C1660,T1660&lt;&gt;D1660),"Aqui", " ")</f>
        <v xml:space="preserve"> </v>
      </c>
      <c r="Q1660" s="68"/>
      <c r="R1660" s="20"/>
      <c r="S1660" s="20"/>
      <c r="T1660" s="20"/>
      <c r="U1660" s="20"/>
      <c r="V1660" s="20"/>
      <c r="W1660" s="20"/>
      <c r="X1660" s="20"/>
      <c r="Y1660" s="20"/>
      <c r="Z1660" s="20"/>
      <c r="AA1660" s="67"/>
      <c r="XEO1660" t="s">
        <v>20</v>
      </c>
      <c r="XEP1660">
        <v>0</v>
      </c>
      <c r="XEQ1660">
        <v>0</v>
      </c>
      <c r="XER1660">
        <v>0.1</v>
      </c>
      <c r="XES1660">
        <v>402</v>
      </c>
      <c r="XET1660">
        <v>52473</v>
      </c>
      <c r="XEU1660">
        <v>970.17399999999998</v>
      </c>
      <c r="XEV1660">
        <v>13</v>
      </c>
      <c r="XEW1660">
        <v>54</v>
      </c>
      <c r="XEX1660">
        <v>1800.04</v>
      </c>
      <c r="XEY1660">
        <v>17525</v>
      </c>
    </row>
    <row r="1661" spans="15:27 16369:16379" x14ac:dyDescent="0.3">
      <c r="O1661" t="str">
        <f>IF(AND(G1661&lt;-0.01,Model_dem!F1661="Optimal"),"Cuidado","")</f>
        <v/>
      </c>
      <c r="P1661" t="str">
        <f>IF(OR(H_24!$Q1661&lt;&gt;A1661,R1661&lt;&gt;B1661,S1661&lt;&gt;C1661,T1661&lt;&gt;D1661),"Aqui", " ")</f>
        <v xml:space="preserve"> </v>
      </c>
      <c r="Q1661" s="68"/>
      <c r="R1661" s="20"/>
      <c r="S1661" s="20"/>
      <c r="T1661" s="20"/>
      <c r="U1661" s="20"/>
      <c r="V1661" s="20"/>
      <c r="W1661" s="20"/>
      <c r="X1661" s="20"/>
      <c r="Y1661" s="20"/>
      <c r="Z1661" s="20"/>
      <c r="AA1661" s="67"/>
      <c r="XEO1661" t="s">
        <v>20</v>
      </c>
      <c r="XEP1661">
        <v>0</v>
      </c>
      <c r="XEQ1661">
        <v>0</v>
      </c>
      <c r="XER1661">
        <v>0.15</v>
      </c>
      <c r="XES1661">
        <v>402</v>
      </c>
      <c r="XET1661">
        <v>52479.199999999997</v>
      </c>
      <c r="XEU1661">
        <v>1021.08</v>
      </c>
      <c r="XEV1661">
        <v>29</v>
      </c>
      <c r="XEW1661">
        <v>53</v>
      </c>
      <c r="XEX1661">
        <v>1800.02</v>
      </c>
      <c r="XEY1661">
        <v>17669</v>
      </c>
    </row>
    <row r="1662" spans="15:27 16369:16379" x14ac:dyDescent="0.3">
      <c r="O1662" t="str">
        <f>IF(AND(G1662&lt;-0.01,Model_dem!F1662="Optimal"),"Cuidado","")</f>
        <v/>
      </c>
      <c r="P1662" t="str">
        <f>IF(OR(H_24!$Q1662&lt;&gt;A1662,R1662&lt;&gt;B1662,S1662&lt;&gt;C1662,T1662&lt;&gt;D1662),"Aqui", " ")</f>
        <v xml:space="preserve"> </v>
      </c>
      <c r="Q1662" s="65"/>
      <c r="R1662" s="66"/>
      <c r="S1662" s="66"/>
      <c r="T1662" s="66"/>
      <c r="U1662" s="66"/>
      <c r="V1662" s="66"/>
      <c r="W1662" s="66"/>
      <c r="X1662" s="66"/>
      <c r="Y1662" s="66"/>
      <c r="Z1662" s="66"/>
      <c r="AA1662" s="23"/>
      <c r="XEO1662" t="s">
        <v>20</v>
      </c>
      <c r="XEP1662">
        <v>0</v>
      </c>
      <c r="XEQ1662">
        <v>0</v>
      </c>
      <c r="XER1662">
        <v>0.2</v>
      </c>
      <c r="XES1662">
        <v>402</v>
      </c>
      <c r="XET1662">
        <v>52994.7</v>
      </c>
      <c r="XEU1662">
        <v>1715.53</v>
      </c>
      <c r="XEV1662">
        <v>25</v>
      </c>
      <c r="XEW1662">
        <v>27</v>
      </c>
      <c r="XEX1662">
        <v>1800.07</v>
      </c>
      <c r="XEY1662">
        <v>14485</v>
      </c>
    </row>
    <row r="1663" spans="15:27 16369:16379" x14ac:dyDescent="0.3">
      <c r="O1663" t="str">
        <f>IF(AND(G1663&lt;-0.01,Model_dem!F1663="Optimal"),"Cuidado","")</f>
        <v/>
      </c>
      <c r="P1663" t="str">
        <f>IF(OR(H_24!$Q1663&lt;&gt;A1663,R1663&lt;&gt;B1663,S1663&lt;&gt;C1663,T1663&lt;&gt;D1663),"Aqui", " ")</f>
        <v xml:space="preserve"> </v>
      </c>
      <c r="Q1663" s="65"/>
      <c r="R1663" s="66"/>
      <c r="S1663" s="66"/>
      <c r="T1663" s="66"/>
      <c r="U1663" s="66"/>
      <c r="V1663" s="66"/>
      <c r="W1663" s="66"/>
      <c r="X1663" s="66"/>
      <c r="Y1663" s="66"/>
      <c r="Z1663" s="66"/>
      <c r="AA1663" s="23"/>
      <c r="XEO1663" t="s">
        <v>20</v>
      </c>
      <c r="XEP1663">
        <v>1</v>
      </c>
      <c r="XEQ1663">
        <v>5</v>
      </c>
      <c r="XER1663">
        <v>0.05</v>
      </c>
      <c r="XES1663">
        <v>402</v>
      </c>
      <c r="XET1663">
        <v>54869</v>
      </c>
      <c r="XEU1663">
        <v>1800.9</v>
      </c>
      <c r="XEV1663">
        <v>0</v>
      </c>
      <c r="XEW1663">
        <v>1</v>
      </c>
      <c r="XEX1663">
        <v>1800.9</v>
      </c>
      <c r="XEY1663">
        <v>2167</v>
      </c>
    </row>
    <row r="1664" spans="15:27 16369:16379" x14ac:dyDescent="0.3">
      <c r="O1664" t="str">
        <f>IF(AND(G1664&lt;-0.01,Model_dem!F1664="Optimal"),"Cuidado","")</f>
        <v/>
      </c>
      <c r="P1664" t="str">
        <f>IF(OR(H_24!$Q1664&lt;&gt;A1664,R1664&lt;&gt;B1664,S1664&lt;&gt;C1664,T1664&lt;&gt;D1664),"Aqui", " ")</f>
        <v xml:space="preserve"> </v>
      </c>
      <c r="Q1664" s="68"/>
      <c r="R1664" s="20"/>
      <c r="S1664" s="20"/>
      <c r="T1664" s="20"/>
      <c r="U1664" s="20"/>
      <c r="V1664" s="20"/>
      <c r="W1664" s="20"/>
      <c r="X1664" s="20"/>
      <c r="Y1664" s="20"/>
      <c r="Z1664" s="20"/>
      <c r="AA1664" s="67"/>
      <c r="XEO1664" t="s">
        <v>20</v>
      </c>
      <c r="XEP1664">
        <v>1</v>
      </c>
      <c r="XEQ1664">
        <v>5</v>
      </c>
      <c r="XER1664">
        <v>0.1</v>
      </c>
      <c r="XES1664">
        <v>402</v>
      </c>
      <c r="XET1664">
        <v>54490.3</v>
      </c>
      <c r="XEU1664">
        <v>1800.55</v>
      </c>
      <c r="XEV1664">
        <v>0</v>
      </c>
      <c r="XEW1664">
        <v>1</v>
      </c>
      <c r="XEX1664">
        <v>1800.55</v>
      </c>
      <c r="XEY1664">
        <v>1755</v>
      </c>
    </row>
    <row r="1665" spans="15:27 16369:16379" x14ac:dyDescent="0.3">
      <c r="O1665" t="str">
        <f>IF(AND(G1665&lt;-0.01,Model_dem!F1665="Optimal"),"Cuidado","")</f>
        <v/>
      </c>
      <c r="P1665" t="str">
        <f>IF(OR(H_24!$Q1665&lt;&gt;A1665,R1665&lt;&gt;B1665,S1665&lt;&gt;C1665,T1665&lt;&gt;D1665),"Aqui", " ")</f>
        <v xml:space="preserve"> </v>
      </c>
      <c r="Q1665" s="68"/>
      <c r="R1665" s="20"/>
      <c r="S1665" s="20"/>
      <c r="T1665" s="20"/>
      <c r="U1665" s="20"/>
      <c r="V1665" s="20"/>
      <c r="W1665" s="20"/>
      <c r="X1665" s="20"/>
      <c r="Y1665" s="20"/>
      <c r="Z1665" s="20"/>
      <c r="AA1665" s="67"/>
      <c r="XEO1665" t="s">
        <v>20</v>
      </c>
      <c r="XEP1665">
        <v>1</v>
      </c>
      <c r="XEQ1665">
        <v>5</v>
      </c>
      <c r="XER1665">
        <v>0.15</v>
      </c>
      <c r="XES1665">
        <v>402</v>
      </c>
      <c r="XET1665">
        <v>55219.6</v>
      </c>
      <c r="XEU1665">
        <v>1800.67</v>
      </c>
      <c r="XEV1665">
        <v>0</v>
      </c>
      <c r="XEW1665">
        <v>1</v>
      </c>
      <c r="XEX1665">
        <v>1801.15</v>
      </c>
      <c r="XEY1665">
        <v>1911</v>
      </c>
    </row>
    <row r="1666" spans="15:27 16369:16379" x14ac:dyDescent="0.3">
      <c r="O1666" t="str">
        <f>IF(AND(G1666&lt;-0.01,Model_dem!F1666="Optimal"),"Cuidado","")</f>
        <v/>
      </c>
      <c r="P1666" t="str">
        <f>IF(OR(H_24!$Q1666&lt;&gt;A1666,R1666&lt;&gt;B1666,S1666&lt;&gt;C1666,T1666&lt;&gt;D1666),"Aqui", " ")</f>
        <v xml:space="preserve"> </v>
      </c>
      <c r="Q1666" s="65"/>
      <c r="R1666" s="66"/>
      <c r="S1666" s="66"/>
      <c r="T1666" s="66"/>
      <c r="U1666" s="66"/>
      <c r="V1666" s="66"/>
      <c r="W1666" s="66"/>
      <c r="X1666" s="66"/>
      <c r="Y1666" s="66"/>
      <c r="Z1666" s="66"/>
      <c r="AA1666" s="23"/>
      <c r="XEO1666" t="s">
        <v>20</v>
      </c>
      <c r="XEP1666">
        <v>1</v>
      </c>
      <c r="XEQ1666">
        <v>5</v>
      </c>
      <c r="XER1666">
        <v>0.2</v>
      </c>
      <c r="XES1666">
        <v>402</v>
      </c>
      <c r="XET1666">
        <v>56932.6</v>
      </c>
      <c r="XEU1666">
        <v>1800.76</v>
      </c>
      <c r="XEV1666">
        <v>0</v>
      </c>
      <c r="XEW1666">
        <v>1</v>
      </c>
      <c r="XEX1666">
        <v>1800.83</v>
      </c>
      <c r="XEY1666">
        <v>1613</v>
      </c>
    </row>
    <row r="1667" spans="15:27 16369:16379" x14ac:dyDescent="0.3">
      <c r="O1667" t="str">
        <f>IF(AND(G1667&lt;-0.01,Model_dem!F1667="Optimal"),"Cuidado","")</f>
        <v/>
      </c>
      <c r="P1667" t="str">
        <f>IF(OR(H_24!$Q1667&lt;&gt;A1667,R1667&lt;&gt;B1667,S1667&lt;&gt;C1667,T1667&lt;&gt;D1667),"Aqui", " ")</f>
        <v xml:space="preserve"> </v>
      </c>
      <c r="Q1667" s="65"/>
      <c r="R1667" s="66"/>
      <c r="S1667" s="66"/>
      <c r="T1667" s="66"/>
      <c r="U1667" s="66"/>
      <c r="V1667" s="66"/>
      <c r="W1667" s="66"/>
      <c r="X1667" s="66"/>
      <c r="Y1667" s="66"/>
      <c r="Z1667" s="66"/>
      <c r="AA1667" s="23"/>
      <c r="XEO1667" t="s">
        <v>20</v>
      </c>
      <c r="XEP1667">
        <v>1</v>
      </c>
      <c r="XEQ1667">
        <v>10</v>
      </c>
      <c r="XER1667">
        <v>0.05</v>
      </c>
      <c r="XES1667">
        <v>402</v>
      </c>
      <c r="XET1667">
        <v>57810.2</v>
      </c>
      <c r="XEU1667">
        <v>1801.05</v>
      </c>
      <c r="XEV1667">
        <v>0</v>
      </c>
      <c r="XEW1667">
        <v>1</v>
      </c>
      <c r="XEX1667">
        <v>1801.05</v>
      </c>
      <c r="XEY1667">
        <v>1150</v>
      </c>
    </row>
    <row r="1668" spans="15:27 16369:16379" x14ac:dyDescent="0.3">
      <c r="O1668" t="str">
        <f>IF(AND(G1668&lt;-0.01,Model_dem!F1668="Optimal"),"Cuidado","")</f>
        <v/>
      </c>
      <c r="P1668" t="str">
        <f>IF(OR(H_24!$Q1668&lt;&gt;A1668,R1668&lt;&gt;B1668,S1668&lt;&gt;C1668,T1668&lt;&gt;D1668),"Aqui", " ")</f>
        <v xml:space="preserve"> </v>
      </c>
      <c r="Q1668" s="68"/>
      <c r="R1668" s="20"/>
      <c r="S1668" s="20"/>
      <c r="T1668" s="20"/>
      <c r="U1668" s="20"/>
      <c r="V1668" s="20"/>
      <c r="W1668" s="20"/>
      <c r="X1668" s="20"/>
      <c r="Y1668" s="20"/>
      <c r="Z1668" s="20"/>
      <c r="AA1668" s="67"/>
      <c r="XEO1668" t="s">
        <v>20</v>
      </c>
      <c r="XEP1668">
        <v>1</v>
      </c>
      <c r="XEQ1668">
        <v>10</v>
      </c>
      <c r="XER1668">
        <v>0.1</v>
      </c>
      <c r="XES1668">
        <v>402</v>
      </c>
      <c r="XET1668">
        <v>59411.8</v>
      </c>
      <c r="XEU1668">
        <v>1802.83</v>
      </c>
      <c r="XEV1668">
        <v>0</v>
      </c>
      <c r="XEW1668">
        <v>1</v>
      </c>
      <c r="XEX1668">
        <v>1803.09</v>
      </c>
      <c r="XEY1668">
        <v>878</v>
      </c>
    </row>
    <row r="1669" spans="15:27 16369:16379" x14ac:dyDescent="0.3">
      <c r="O1669" t="str">
        <f>IF(AND(G1669&lt;-0.01,Model_dem!F1669="Optimal"),"Cuidado","")</f>
        <v/>
      </c>
      <c r="P1669" t="str">
        <f>IF(OR(H_24!$Q1669&lt;&gt;A1669,R1669&lt;&gt;B1669,S1669&lt;&gt;C1669,T1669&lt;&gt;D1669),"Aqui", " ")</f>
        <v xml:space="preserve"> </v>
      </c>
      <c r="Q1669" s="68"/>
      <c r="R1669" s="20"/>
      <c r="S1669" s="20"/>
      <c r="T1669" s="20"/>
      <c r="U1669" s="20"/>
      <c r="V1669" s="20"/>
      <c r="W1669" s="20"/>
      <c r="X1669" s="20"/>
      <c r="Y1669" s="20"/>
      <c r="Z1669" s="20"/>
      <c r="AA1669" s="67"/>
      <c r="XEO1669" t="s">
        <v>20</v>
      </c>
      <c r="XEP1669">
        <v>1</v>
      </c>
      <c r="XEQ1669">
        <v>10</v>
      </c>
      <c r="XER1669">
        <v>0.15</v>
      </c>
      <c r="XES1669">
        <v>402</v>
      </c>
      <c r="XET1669">
        <v>62862.400000000001</v>
      </c>
      <c r="XEU1669">
        <v>1801.16</v>
      </c>
      <c r="XEV1669">
        <v>0</v>
      </c>
      <c r="XEW1669">
        <v>1</v>
      </c>
      <c r="XEX1669">
        <v>1801.32</v>
      </c>
      <c r="XEY1669">
        <v>471</v>
      </c>
    </row>
    <row r="1670" spans="15:27 16369:16379" x14ac:dyDescent="0.3">
      <c r="O1670" t="str">
        <f>IF(AND(G1670&lt;-0.01,Model_dem!F1670="Optimal"),"Cuidado","")</f>
        <v/>
      </c>
      <c r="P1670" t="str">
        <f>IF(OR(H_24!$Q1670&lt;&gt;A1670,R1670&lt;&gt;B1670,S1670&lt;&gt;C1670,T1670&lt;&gt;D1670),"Aqui", " ")</f>
        <v xml:space="preserve"> </v>
      </c>
      <c r="Q1670" s="65"/>
      <c r="R1670" s="66"/>
      <c r="S1670" s="66"/>
      <c r="T1670" s="66"/>
      <c r="U1670" s="66"/>
      <c r="V1670" s="66"/>
      <c r="W1670" s="66"/>
      <c r="X1670" s="66"/>
      <c r="Y1670" s="66"/>
      <c r="Z1670" s="66"/>
      <c r="AA1670" s="23"/>
      <c r="XEO1670" t="s">
        <v>20</v>
      </c>
      <c r="XEP1670">
        <v>1</v>
      </c>
      <c r="XEQ1670">
        <v>10</v>
      </c>
      <c r="XER1670">
        <v>0.2</v>
      </c>
      <c r="XES1670">
        <v>402</v>
      </c>
      <c r="XET1670">
        <v>67025.899999999994</v>
      </c>
      <c r="XEU1670">
        <v>1815.01</v>
      </c>
      <c r="XEV1670">
        <v>0</v>
      </c>
      <c r="XEW1670">
        <v>1</v>
      </c>
      <c r="XEX1670">
        <v>1815.19</v>
      </c>
      <c r="XEY1670">
        <v>133</v>
      </c>
    </row>
    <row r="1671" spans="15:27 16369:16379" x14ac:dyDescent="0.3">
      <c r="O1671" t="str">
        <f>IF(AND(G1671&lt;-0.01,Model_dem!F1671="Optimal"),"Cuidado","")</f>
        <v/>
      </c>
      <c r="P1671" t="str">
        <f>IF(OR(H_24!$Q1671&lt;&gt;A1671,R1671&lt;&gt;B1671,S1671&lt;&gt;C1671,T1671&lt;&gt;D1671),"Aqui", " ")</f>
        <v xml:space="preserve"> </v>
      </c>
      <c r="Q1671" s="65"/>
      <c r="R1671" s="66"/>
      <c r="S1671" s="66"/>
      <c r="T1671" s="66"/>
      <c r="U1671" s="66"/>
      <c r="V1671" s="66"/>
      <c r="W1671" s="66"/>
      <c r="X1671" s="66"/>
      <c r="Y1671" s="66"/>
      <c r="Z1671" s="66"/>
      <c r="AA1671" s="23"/>
      <c r="XEO1671" t="s">
        <v>20</v>
      </c>
      <c r="XEP1671">
        <v>1</v>
      </c>
      <c r="XEQ1671">
        <v>25</v>
      </c>
      <c r="XER1671">
        <v>0.05</v>
      </c>
      <c r="XES1671">
        <v>402</v>
      </c>
      <c r="XET1671">
        <v>56559.6</v>
      </c>
      <c r="XEU1671">
        <v>1801</v>
      </c>
      <c r="XEV1671">
        <v>0</v>
      </c>
      <c r="XEW1671">
        <v>1</v>
      </c>
      <c r="XEX1671">
        <v>1801.32</v>
      </c>
      <c r="XEY1671">
        <v>1105</v>
      </c>
    </row>
    <row r="1672" spans="15:27 16369:16379" x14ac:dyDescent="0.3">
      <c r="O1672" t="str">
        <f>IF(AND(G1672&lt;-0.01,Model_dem!F1672="Optimal"),"Cuidado","")</f>
        <v/>
      </c>
      <c r="P1672" t="str">
        <f>IF(OR(H_24!$Q1672&lt;&gt;A1672,R1672&lt;&gt;B1672,S1672&lt;&gt;C1672,T1672&lt;&gt;D1672),"Aqui", " ")</f>
        <v xml:space="preserve"> </v>
      </c>
      <c r="Q1672" s="68"/>
      <c r="R1672" s="20"/>
      <c r="S1672" s="20"/>
      <c r="T1672" s="20"/>
      <c r="U1672" s="20"/>
      <c r="V1672" s="20"/>
      <c r="W1672" s="20"/>
      <c r="X1672" s="20"/>
      <c r="Y1672" s="20"/>
      <c r="Z1672" s="20"/>
      <c r="AA1672" s="67"/>
      <c r="XEO1672" t="s">
        <v>20</v>
      </c>
      <c r="XEP1672">
        <v>1</v>
      </c>
      <c r="XEQ1672">
        <v>25</v>
      </c>
      <c r="XER1672">
        <v>0.1</v>
      </c>
      <c r="XES1672">
        <v>402</v>
      </c>
      <c r="XET1672">
        <v>57412</v>
      </c>
      <c r="XEU1672">
        <v>1800.12</v>
      </c>
      <c r="XEV1672">
        <v>0</v>
      </c>
      <c r="XEW1672">
        <v>1</v>
      </c>
      <c r="XEX1672">
        <v>1800.38</v>
      </c>
      <c r="XEY1672">
        <v>1503</v>
      </c>
    </row>
    <row r="1673" spans="15:27 16369:16379" x14ac:dyDescent="0.3">
      <c r="O1673" t="str">
        <f>IF(AND(G1673&lt;-0.01,Model_dem!F1673="Optimal"),"Cuidado","")</f>
        <v/>
      </c>
      <c r="P1673" t="str">
        <f>IF(OR(H_24!$Q1673&lt;&gt;A1673,R1673&lt;&gt;B1673,S1673&lt;&gt;C1673,T1673&lt;&gt;D1673),"Aqui", " ")</f>
        <v xml:space="preserve"> </v>
      </c>
      <c r="Q1673" s="68"/>
      <c r="R1673" s="20"/>
      <c r="S1673" s="20"/>
      <c r="T1673" s="20"/>
      <c r="U1673" s="20"/>
      <c r="V1673" s="20"/>
      <c r="W1673" s="20"/>
      <c r="X1673" s="20"/>
      <c r="Y1673" s="20"/>
      <c r="Z1673" s="20"/>
      <c r="AA1673" s="67"/>
      <c r="XEO1673" t="s">
        <v>20</v>
      </c>
      <c r="XEP1673">
        <v>1</v>
      </c>
      <c r="XEQ1673">
        <v>25</v>
      </c>
      <c r="XER1673">
        <v>0.15</v>
      </c>
      <c r="XES1673">
        <v>402</v>
      </c>
      <c r="XET1673">
        <v>55702.2</v>
      </c>
      <c r="XEU1673">
        <v>1800.16</v>
      </c>
      <c r="XEV1673">
        <v>0</v>
      </c>
      <c r="XEW1673">
        <v>1</v>
      </c>
      <c r="XEX1673">
        <v>1800.51</v>
      </c>
      <c r="XEY1673">
        <v>1297</v>
      </c>
    </row>
    <row r="1674" spans="15:27 16369:16379" x14ac:dyDescent="0.3">
      <c r="O1674" t="str">
        <f>IF(AND(G1674&lt;-0.01,Model_dem!F1674="Optimal"),"Cuidado","")</f>
        <v/>
      </c>
      <c r="P1674" t="str">
        <f>IF(OR(H_24!$Q1674&lt;&gt;A1674,R1674&lt;&gt;B1674,S1674&lt;&gt;C1674,T1674&lt;&gt;D1674),"Aqui", " ")</f>
        <v xml:space="preserve"> </v>
      </c>
      <c r="Q1674" s="65"/>
      <c r="R1674" s="66"/>
      <c r="S1674" s="66"/>
      <c r="T1674" s="66"/>
      <c r="U1674" s="66"/>
      <c r="V1674" s="66"/>
      <c r="W1674" s="66"/>
      <c r="X1674" s="66"/>
      <c r="Y1674" s="66"/>
      <c r="Z1674" s="66"/>
      <c r="AA1674" s="23"/>
      <c r="XEO1674" t="s">
        <v>20</v>
      </c>
      <c r="XEP1674">
        <v>1</v>
      </c>
      <c r="XEQ1674">
        <v>25</v>
      </c>
      <c r="XER1674">
        <v>0.2</v>
      </c>
      <c r="XES1674">
        <v>402</v>
      </c>
      <c r="XET1674">
        <v>60374.8</v>
      </c>
      <c r="XEU1674">
        <v>1802.36</v>
      </c>
      <c r="XEV1674">
        <v>0</v>
      </c>
      <c r="XEW1674">
        <v>1</v>
      </c>
      <c r="XEX1674">
        <v>1802.36</v>
      </c>
      <c r="XEY1674">
        <v>502</v>
      </c>
    </row>
    <row r="1675" spans="15:27 16369:16379" x14ac:dyDescent="0.3">
      <c r="O1675" t="str">
        <f>IF(AND(G1675&lt;-0.01,Model_dem!F1675="Optimal"),"Cuidado","")</f>
        <v/>
      </c>
      <c r="P1675" t="str">
        <f>IF(OR(H_24!$Q1675&lt;&gt;A1675,R1675&lt;&gt;B1675,S1675&lt;&gt;C1675,T1675&lt;&gt;D1675),"Aqui", " ")</f>
        <v xml:space="preserve"> </v>
      </c>
      <c r="Q1675" s="65"/>
      <c r="R1675" s="66"/>
      <c r="S1675" s="66"/>
      <c r="T1675" s="66"/>
      <c r="U1675" s="66"/>
      <c r="V1675" s="66"/>
      <c r="W1675" s="66"/>
      <c r="X1675" s="66"/>
      <c r="Y1675" s="66"/>
      <c r="Z1675" s="66"/>
      <c r="AA1675" s="23"/>
      <c r="XEO1675" t="s">
        <v>20</v>
      </c>
      <c r="XEP1675">
        <v>1</v>
      </c>
      <c r="XEQ1675">
        <v>50</v>
      </c>
      <c r="XER1675">
        <v>0.05</v>
      </c>
      <c r="XES1675">
        <v>402</v>
      </c>
      <c r="XET1675">
        <v>60006</v>
      </c>
      <c r="XEU1675">
        <v>1800.7</v>
      </c>
      <c r="XEV1675">
        <v>0</v>
      </c>
      <c r="XEW1675">
        <v>1</v>
      </c>
      <c r="XEX1675">
        <v>1800.7</v>
      </c>
      <c r="XEY1675">
        <v>555</v>
      </c>
    </row>
    <row r="1676" spans="15:27 16369:16379" x14ac:dyDescent="0.3">
      <c r="O1676" t="str">
        <f>IF(AND(G1676&lt;-0.01,Model_dem!F1676="Optimal"),"Cuidado","")</f>
        <v/>
      </c>
      <c r="P1676" t="str">
        <f>IF(OR(H_24!$Q1676&lt;&gt;A1676,R1676&lt;&gt;B1676,S1676&lt;&gt;C1676,T1676&lt;&gt;D1676),"Aqui", " ")</f>
        <v xml:space="preserve"> </v>
      </c>
      <c r="Q1676" s="68"/>
      <c r="R1676" s="20"/>
      <c r="S1676" s="20"/>
      <c r="T1676" s="20"/>
      <c r="U1676" s="20"/>
      <c r="V1676" s="20"/>
      <c r="W1676" s="20"/>
      <c r="X1676" s="20"/>
      <c r="Y1676" s="20"/>
      <c r="Z1676" s="20"/>
      <c r="AA1676" s="67"/>
      <c r="XEO1676" t="s">
        <v>20</v>
      </c>
      <c r="XEP1676">
        <v>1</v>
      </c>
      <c r="XEQ1676">
        <v>50</v>
      </c>
      <c r="XER1676">
        <v>0.1</v>
      </c>
      <c r="XES1676">
        <v>402</v>
      </c>
      <c r="XET1676">
        <v>60805.9</v>
      </c>
      <c r="XEU1676">
        <v>1814.46</v>
      </c>
      <c r="XEV1676">
        <v>0</v>
      </c>
      <c r="XEW1676">
        <v>1</v>
      </c>
      <c r="XEX1676">
        <v>1814.46</v>
      </c>
      <c r="XEY1676">
        <v>523</v>
      </c>
    </row>
    <row r="1677" spans="15:27 16369:16379" x14ac:dyDescent="0.3">
      <c r="O1677" t="str">
        <f>IF(AND(G1677&lt;-0.01,Model_dem!F1677="Optimal"),"Cuidado","")</f>
        <v/>
      </c>
      <c r="P1677" t="str">
        <f>IF(OR(H_24!$Q1677&lt;&gt;A1677,R1677&lt;&gt;B1677,S1677&lt;&gt;C1677,T1677&lt;&gt;D1677),"Aqui", " ")</f>
        <v xml:space="preserve"> </v>
      </c>
      <c r="Q1677" s="68"/>
      <c r="R1677" s="20"/>
      <c r="S1677" s="20"/>
      <c r="T1677" s="20"/>
      <c r="U1677" s="20"/>
      <c r="V1677" s="20"/>
      <c r="W1677" s="20"/>
      <c r="X1677" s="20"/>
      <c r="Y1677" s="20"/>
      <c r="Z1677" s="20"/>
      <c r="AA1677" s="67"/>
      <c r="XEO1677" t="s">
        <v>20</v>
      </c>
      <c r="XEP1677">
        <v>1</v>
      </c>
      <c r="XEQ1677">
        <v>50</v>
      </c>
      <c r="XER1677">
        <v>0.15</v>
      </c>
      <c r="XES1677">
        <v>402</v>
      </c>
      <c r="XET1677">
        <v>64467.7</v>
      </c>
      <c r="XEU1677">
        <v>1801.11</v>
      </c>
      <c r="XEV1677">
        <v>0</v>
      </c>
      <c r="XEW1677">
        <v>1</v>
      </c>
      <c r="XEX1677">
        <v>1801.11</v>
      </c>
      <c r="XEY1677">
        <v>245</v>
      </c>
    </row>
    <row r="1678" spans="15:27 16369:16379" x14ac:dyDescent="0.3">
      <c r="O1678" t="str">
        <f>IF(AND(G1678&lt;-0.01,Model_dem!F1678="Optimal"),"Cuidado","")</f>
        <v/>
      </c>
      <c r="P1678" t="str">
        <f>IF(OR(H_24!$Q1678&lt;&gt;A1678,R1678&lt;&gt;B1678,S1678&lt;&gt;C1678,T1678&lt;&gt;D1678),"Aqui", " ")</f>
        <v xml:space="preserve"> </v>
      </c>
      <c r="Q1678" s="65"/>
      <c r="R1678" s="66"/>
      <c r="S1678" s="66"/>
      <c r="T1678" s="66"/>
      <c r="U1678" s="66"/>
      <c r="V1678" s="66"/>
      <c r="W1678" s="66"/>
      <c r="X1678" s="66"/>
      <c r="Y1678" s="66"/>
      <c r="Z1678" s="66"/>
      <c r="AA1678" s="23"/>
      <c r="XEO1678" t="s">
        <v>20</v>
      </c>
      <c r="XEP1678">
        <v>1</v>
      </c>
      <c r="XEQ1678">
        <v>50</v>
      </c>
      <c r="XER1678">
        <v>0.2</v>
      </c>
      <c r="XES1678">
        <v>402</v>
      </c>
      <c r="XET1678">
        <v>62427.9</v>
      </c>
      <c r="XEU1678">
        <v>1814.9</v>
      </c>
      <c r="XEV1678">
        <v>0</v>
      </c>
      <c r="XEW1678">
        <v>1</v>
      </c>
      <c r="XEX1678">
        <v>1814.9</v>
      </c>
      <c r="XEY1678">
        <v>325</v>
      </c>
    </row>
    <row r="1679" spans="15:27 16369:16379" x14ac:dyDescent="0.3">
      <c r="O1679" t="str">
        <f>IF(AND(G1679&lt;-0.01,Model_dem!F1679="Optimal"),"Cuidado","")</f>
        <v/>
      </c>
      <c r="P1679" t="str">
        <f>IF(OR(H_24!$Q1679&lt;&gt;A1679,R1679&lt;&gt;B1679,S1679&lt;&gt;C1679,T1679&lt;&gt;D1679),"Aqui", " ")</f>
        <v xml:space="preserve"> </v>
      </c>
      <c r="Q1679" s="65"/>
      <c r="R1679" s="66"/>
      <c r="S1679" s="66"/>
      <c r="T1679" s="66"/>
      <c r="U1679" s="66"/>
      <c r="V1679" s="66"/>
      <c r="W1679" s="66"/>
      <c r="X1679" s="66"/>
      <c r="Y1679" s="66"/>
      <c r="Z1679" s="66"/>
      <c r="AA1679" s="67"/>
      <c r="XEO1679" t="s">
        <v>20</v>
      </c>
      <c r="XEP1679">
        <v>2</v>
      </c>
      <c r="XEQ1679">
        <v>5</v>
      </c>
      <c r="XER1679">
        <v>0.05</v>
      </c>
      <c r="XES1679">
        <v>402</v>
      </c>
      <c r="XET1679">
        <v>56116.5</v>
      </c>
      <c r="XEU1679">
        <v>1800.01</v>
      </c>
      <c r="XEV1679">
        <v>0</v>
      </c>
      <c r="XEW1679">
        <v>1</v>
      </c>
      <c r="XEX1679">
        <v>1800.22</v>
      </c>
      <c r="XEY1679">
        <v>1624</v>
      </c>
    </row>
    <row r="1680" spans="15:27 16369:16379" x14ac:dyDescent="0.3">
      <c r="O1680" t="str">
        <f>IF(AND(G1680&lt;-0.01,Model_dem!F1680="Optimal"),"Cuidado","")</f>
        <v/>
      </c>
      <c r="P1680" t="str">
        <f>IF(OR(H_24!$Q1680&lt;&gt;A1680,R1680&lt;&gt;B1680,S1680&lt;&gt;C1680,T1680&lt;&gt;D1680),"Aqui", " ")</f>
        <v xml:space="preserve"> </v>
      </c>
      <c r="Q1680" s="68"/>
      <c r="R1680" s="20"/>
      <c r="S1680" s="20"/>
      <c r="T1680" s="20"/>
      <c r="U1680" s="20"/>
      <c r="V1680" s="20"/>
      <c r="W1680" s="20"/>
      <c r="X1680" s="20"/>
      <c r="Y1680" s="20"/>
      <c r="Z1680" s="20"/>
      <c r="AA1680" s="67"/>
      <c r="XEO1680" t="s">
        <v>20</v>
      </c>
      <c r="XEP1680">
        <v>2</v>
      </c>
      <c r="XEQ1680">
        <v>5</v>
      </c>
      <c r="XER1680">
        <v>0.1</v>
      </c>
      <c r="XES1680">
        <v>402</v>
      </c>
      <c r="XET1680">
        <v>60817.5</v>
      </c>
      <c r="XEU1680">
        <v>1801.1</v>
      </c>
      <c r="XEV1680">
        <v>0</v>
      </c>
      <c r="XEW1680">
        <v>1</v>
      </c>
      <c r="XEX1680">
        <v>1801.2</v>
      </c>
      <c r="XEY1680">
        <v>802</v>
      </c>
    </row>
    <row r="1681" spans="15:27 16369:16379" x14ac:dyDescent="0.3">
      <c r="O1681" t="str">
        <f>IF(AND(G1681&lt;-0.01,Model_dem!F1681="Optimal"),"Cuidado","")</f>
        <v/>
      </c>
      <c r="P1681" t="str">
        <f>IF(OR(H_24!$Q1681&lt;&gt;A1681,R1681&lt;&gt;B1681,S1681&lt;&gt;C1681,T1681&lt;&gt;D1681),"Aqui", " ")</f>
        <v xml:space="preserve"> </v>
      </c>
      <c r="Q1681" s="68"/>
      <c r="R1681" s="20"/>
      <c r="S1681" s="20"/>
      <c r="T1681" s="20"/>
      <c r="U1681" s="20"/>
      <c r="V1681" s="20"/>
      <c r="W1681" s="20"/>
      <c r="X1681" s="20"/>
      <c r="Y1681" s="20"/>
      <c r="Z1681" s="20"/>
      <c r="AA1681" s="23"/>
      <c r="XEO1681" t="s">
        <v>20</v>
      </c>
      <c r="XEP1681">
        <v>2</v>
      </c>
      <c r="XEQ1681">
        <v>5</v>
      </c>
      <c r="XER1681">
        <v>0.15</v>
      </c>
      <c r="XES1681">
        <v>402</v>
      </c>
      <c r="XET1681">
        <v>60224.4</v>
      </c>
      <c r="XEU1681">
        <v>1800.91</v>
      </c>
      <c r="XEV1681">
        <v>0</v>
      </c>
      <c r="XEW1681">
        <v>1</v>
      </c>
      <c r="XEX1681">
        <v>1800.91</v>
      </c>
      <c r="XEY1681">
        <v>1088</v>
      </c>
    </row>
    <row r="1682" spans="15:27 16369:16379" x14ac:dyDescent="0.3">
      <c r="O1682" t="str">
        <f>IF(AND(G1682&lt;-0.01,Model_dem!F1682="Optimal"),"Cuidado","")</f>
        <v/>
      </c>
      <c r="P1682" t="str">
        <f>IF(OR(H_24!$Q1682&lt;&gt;A1682,R1682&lt;&gt;B1682,S1682&lt;&gt;C1682,T1682&lt;&gt;D1682),"Aqui", " ")</f>
        <v xml:space="preserve"> </v>
      </c>
      <c r="Q1682" s="65"/>
      <c r="R1682" s="66"/>
      <c r="S1682" s="66"/>
      <c r="T1682" s="66"/>
      <c r="U1682" s="66"/>
      <c r="V1682" s="66"/>
      <c r="W1682" s="66"/>
      <c r="X1682" s="66"/>
      <c r="Y1682" s="66"/>
      <c r="Z1682" s="66"/>
      <c r="AA1682" s="23"/>
      <c r="XEO1682" t="s">
        <v>20</v>
      </c>
      <c r="XEP1682">
        <v>2</v>
      </c>
      <c r="XEQ1682">
        <v>5</v>
      </c>
      <c r="XER1682">
        <v>0.2</v>
      </c>
      <c r="XES1682">
        <v>402</v>
      </c>
      <c r="XET1682">
        <v>56108.6</v>
      </c>
      <c r="XEU1682">
        <v>1800.3</v>
      </c>
      <c r="XEV1682">
        <v>0</v>
      </c>
      <c r="XEW1682">
        <v>1</v>
      </c>
      <c r="XEX1682">
        <v>1800.3</v>
      </c>
      <c r="XEY1682">
        <v>1295</v>
      </c>
    </row>
    <row r="1683" spans="15:27 16369:16379" x14ac:dyDescent="0.3">
      <c r="O1683" t="str">
        <f>IF(AND(G1683&lt;-0.01,Model_dem!F1683="Optimal"),"Cuidado","")</f>
        <v/>
      </c>
      <c r="P1683" t="str">
        <f>IF(OR(H_24!$Q1683&lt;&gt;A1683,R1683&lt;&gt;B1683,S1683&lt;&gt;C1683,T1683&lt;&gt;D1683),"Aqui", " ")</f>
        <v xml:space="preserve"> </v>
      </c>
      <c r="Q1683" s="65"/>
      <c r="R1683" s="66"/>
      <c r="S1683" s="66"/>
      <c r="T1683" s="66"/>
      <c r="U1683" s="66"/>
      <c r="V1683" s="66"/>
      <c r="W1683" s="66"/>
      <c r="X1683" s="66"/>
      <c r="Y1683" s="66"/>
      <c r="Z1683" s="66"/>
      <c r="AA1683" s="23"/>
      <c r="XEO1683" t="s">
        <v>20</v>
      </c>
      <c r="XEP1683">
        <v>2</v>
      </c>
      <c r="XEQ1683">
        <v>10</v>
      </c>
      <c r="XER1683">
        <v>0.05</v>
      </c>
      <c r="XES1683">
        <v>402</v>
      </c>
      <c r="XET1683">
        <v>58466.6</v>
      </c>
      <c r="XEU1683">
        <v>1800.92</v>
      </c>
      <c r="XEV1683">
        <v>0</v>
      </c>
      <c r="XEW1683">
        <v>1</v>
      </c>
      <c r="XEX1683">
        <v>1800.92</v>
      </c>
      <c r="XEY1683">
        <v>825</v>
      </c>
    </row>
    <row r="1684" spans="15:27 16369:16379" x14ac:dyDescent="0.3">
      <c r="O1684" t="str">
        <f>IF(AND(G1684&lt;-0.01,Model_dem!F1684="Optimal"),"Cuidado","")</f>
        <v/>
      </c>
      <c r="P1684" t="str">
        <f>IF(OR(H_24!$Q1684&lt;&gt;A1684,R1684&lt;&gt;B1684,S1684&lt;&gt;C1684,T1684&lt;&gt;D1684),"Aqui", " ")</f>
        <v xml:space="preserve"> </v>
      </c>
      <c r="Q1684" s="68"/>
      <c r="R1684" s="20"/>
      <c r="S1684" s="20"/>
      <c r="T1684" s="20"/>
      <c r="U1684" s="20"/>
      <c r="V1684" s="20"/>
      <c r="W1684" s="20"/>
      <c r="X1684" s="20"/>
      <c r="Y1684" s="20"/>
      <c r="Z1684" s="20"/>
      <c r="AA1684" s="67"/>
      <c r="XEO1684" t="s">
        <v>20</v>
      </c>
      <c r="XEP1684">
        <v>2</v>
      </c>
      <c r="XEQ1684">
        <v>10</v>
      </c>
      <c r="XER1684">
        <v>0.1</v>
      </c>
      <c r="XES1684">
        <v>402</v>
      </c>
      <c r="XET1684">
        <v>57816.7</v>
      </c>
      <c r="XEU1684">
        <v>1801.64</v>
      </c>
      <c r="XEV1684">
        <v>0</v>
      </c>
      <c r="XEW1684">
        <v>1</v>
      </c>
      <c r="XEX1684">
        <v>1802.13</v>
      </c>
      <c r="XEY1684">
        <v>824</v>
      </c>
    </row>
    <row r="1685" spans="15:27 16369:16379" x14ac:dyDescent="0.3">
      <c r="O1685" t="str">
        <f>IF(AND(G1685&lt;-0.01,Model_dem!F1685="Optimal"),"Cuidado","")</f>
        <v/>
      </c>
      <c r="P1685" t="str">
        <f>IF(OR(H_24!$Q1685&lt;&gt;A1685,R1685&lt;&gt;B1685,S1685&lt;&gt;C1685,T1685&lt;&gt;D1685),"Aqui", " ")</f>
        <v xml:space="preserve"> </v>
      </c>
      <c r="Q1685" s="68"/>
      <c r="R1685" s="20"/>
      <c r="S1685" s="20"/>
      <c r="T1685" s="20"/>
      <c r="U1685" s="20"/>
      <c r="V1685" s="20"/>
      <c r="W1685" s="20"/>
      <c r="X1685" s="20"/>
      <c r="Y1685" s="20"/>
      <c r="Z1685" s="20"/>
      <c r="AA1685" s="67"/>
      <c r="XEO1685" t="s">
        <v>20</v>
      </c>
      <c r="XEP1685">
        <v>2</v>
      </c>
      <c r="XEQ1685">
        <v>10</v>
      </c>
      <c r="XER1685">
        <v>0.15</v>
      </c>
      <c r="XES1685">
        <v>402</v>
      </c>
      <c r="XET1685">
        <v>62609.7</v>
      </c>
      <c r="XEU1685">
        <v>1806.79</v>
      </c>
      <c r="XEV1685">
        <v>0</v>
      </c>
      <c r="XEW1685">
        <v>1</v>
      </c>
      <c r="XEX1685">
        <v>1806.79</v>
      </c>
      <c r="XEY1685">
        <v>102</v>
      </c>
    </row>
    <row r="1686" spans="15:27 16369:16379" x14ac:dyDescent="0.3">
      <c r="O1686" t="str">
        <f>IF(AND(G1686&lt;-0.01,Model_dem!F1686="Optimal"),"Cuidado","")</f>
        <v/>
      </c>
      <c r="P1686" t="str">
        <f>IF(OR(H_24!$Q1686&lt;&gt;A1686,R1686&lt;&gt;B1686,S1686&lt;&gt;C1686,T1686&lt;&gt;D1686),"Aqui", " ")</f>
        <v xml:space="preserve"> </v>
      </c>
      <c r="Q1686" s="68"/>
      <c r="R1686" s="20"/>
      <c r="S1686" s="20"/>
      <c r="T1686" s="20"/>
      <c r="U1686" s="20"/>
      <c r="V1686" s="20"/>
      <c r="W1686" s="20"/>
      <c r="X1686" s="20"/>
      <c r="Y1686" s="20"/>
      <c r="Z1686" s="20"/>
      <c r="AA1686" s="23"/>
      <c r="XEO1686" t="s">
        <v>20</v>
      </c>
      <c r="XEP1686">
        <v>2</v>
      </c>
      <c r="XEQ1686">
        <v>10</v>
      </c>
      <c r="XER1686">
        <v>0.2</v>
      </c>
      <c r="XES1686">
        <v>402</v>
      </c>
      <c r="XET1686">
        <v>68519.399999999994</v>
      </c>
      <c r="XEU1686">
        <v>1806.97</v>
      </c>
      <c r="XEV1686">
        <v>0</v>
      </c>
      <c r="XEW1686">
        <v>1</v>
      </c>
      <c r="XEX1686">
        <v>1807.05</v>
      </c>
      <c r="XEY1686">
        <v>62</v>
      </c>
    </row>
    <row r="1687" spans="15:27 16369:16379" x14ac:dyDescent="0.3">
      <c r="O1687" t="str">
        <f>IF(AND(G1687&lt;-0.01,Model_dem!F1687="Optimal"),"Cuidado","")</f>
        <v/>
      </c>
      <c r="P1687" t="str">
        <f>IF(OR(H_24!$Q1687&lt;&gt;A1687,R1687&lt;&gt;B1687,S1687&lt;&gt;C1687,T1687&lt;&gt;D1687),"Aqui", " ")</f>
        <v xml:space="preserve"> </v>
      </c>
      <c r="Q1687" s="65"/>
      <c r="R1687" s="66"/>
      <c r="S1687" s="66"/>
      <c r="T1687" s="66"/>
      <c r="U1687" s="66"/>
      <c r="V1687" s="66"/>
      <c r="W1687" s="66"/>
      <c r="X1687" s="66"/>
      <c r="Y1687" s="66"/>
      <c r="Z1687" s="66"/>
      <c r="AA1687" s="23"/>
      <c r="XEO1687" t="s">
        <v>20</v>
      </c>
      <c r="XEP1687">
        <v>2</v>
      </c>
      <c r="XEQ1687">
        <v>25</v>
      </c>
      <c r="XER1687">
        <v>0.05</v>
      </c>
      <c r="XES1687">
        <v>402</v>
      </c>
      <c r="XET1687">
        <v>59224.2</v>
      </c>
      <c r="XEU1687">
        <v>1800.48</v>
      </c>
      <c r="XEV1687">
        <v>0</v>
      </c>
      <c r="XEW1687">
        <v>1</v>
      </c>
      <c r="XEX1687">
        <v>1800.51</v>
      </c>
      <c r="XEY1687">
        <v>1461</v>
      </c>
    </row>
    <row r="1688" spans="15:27 16369:16379" x14ac:dyDescent="0.3">
      <c r="O1688" t="str">
        <f>IF(AND(G1688&lt;-0.01,Model_dem!F1688="Optimal"),"Cuidado","")</f>
        <v/>
      </c>
      <c r="P1688" t="str">
        <f>IF(OR(H_24!$Q1688&lt;&gt;A1688,R1688&lt;&gt;B1688,S1688&lt;&gt;C1688,T1688&lt;&gt;D1688),"Aqui", " ")</f>
        <v xml:space="preserve"> </v>
      </c>
      <c r="Q1688" s="65"/>
      <c r="R1688" s="66"/>
      <c r="S1688" s="66"/>
      <c r="T1688" s="66"/>
      <c r="U1688" s="66"/>
      <c r="V1688" s="66"/>
      <c r="W1688" s="66"/>
      <c r="X1688" s="66"/>
      <c r="Y1688" s="66"/>
      <c r="Z1688" s="66"/>
      <c r="AA1688" s="67"/>
      <c r="XEO1688" t="s">
        <v>20</v>
      </c>
      <c r="XEP1688">
        <v>2</v>
      </c>
      <c r="XEQ1688">
        <v>25</v>
      </c>
      <c r="XER1688">
        <v>0.1</v>
      </c>
      <c r="XES1688">
        <v>402</v>
      </c>
      <c r="XET1688">
        <v>76720.800000000003</v>
      </c>
      <c r="XEU1688">
        <v>1800.52</v>
      </c>
      <c r="XEV1688">
        <v>0</v>
      </c>
      <c r="XEW1688">
        <v>1</v>
      </c>
      <c r="XEX1688">
        <v>1800.52</v>
      </c>
      <c r="XEY1688">
        <v>92</v>
      </c>
    </row>
    <row r="1689" spans="15:27 16369:16379" x14ac:dyDescent="0.3">
      <c r="O1689" t="str">
        <f>IF(AND(G1689&lt;-0.01,Model_dem!F1689="Optimal"),"Cuidado","")</f>
        <v/>
      </c>
      <c r="P1689" t="str">
        <f>IF(OR(H_24!$Q1689&lt;&gt;A1689,R1689&lt;&gt;B1689,S1689&lt;&gt;C1689,T1689&lt;&gt;D1689),"Aqui", " ")</f>
        <v xml:space="preserve"> </v>
      </c>
      <c r="Q1689" s="68"/>
      <c r="R1689" s="20"/>
      <c r="S1689" s="20"/>
      <c r="T1689" s="20"/>
      <c r="U1689" s="20"/>
      <c r="V1689" s="20"/>
      <c r="W1689" s="20"/>
      <c r="X1689" s="20"/>
      <c r="Y1689" s="20"/>
      <c r="Z1689" s="20"/>
      <c r="AA1689" s="67"/>
      <c r="XEO1689" t="s">
        <v>20</v>
      </c>
      <c r="XEP1689">
        <v>2</v>
      </c>
      <c r="XEQ1689">
        <v>25</v>
      </c>
      <c r="XER1689">
        <v>0.15</v>
      </c>
      <c r="XES1689">
        <v>402</v>
      </c>
      <c r="XET1689">
        <v>75752.2</v>
      </c>
      <c r="XEU1689">
        <v>1809.37</v>
      </c>
      <c r="XEV1689">
        <v>0</v>
      </c>
      <c r="XEW1689">
        <v>1</v>
      </c>
      <c r="XEX1689">
        <v>1809.37</v>
      </c>
      <c r="XEY1689">
        <v>84</v>
      </c>
    </row>
    <row r="1690" spans="15:27 16369:16379" x14ac:dyDescent="0.3">
      <c r="O1690" t="str">
        <f>IF(AND(G1690&lt;-0.01,Model_dem!F1690="Optimal"),"Cuidado","")</f>
        <v/>
      </c>
      <c r="P1690" t="str">
        <f>IF(OR(H_24!$Q1690&lt;&gt;A1690,R1690&lt;&gt;B1690,S1690&lt;&gt;C1690,T1690&lt;&gt;D1690),"Aqui", " ")</f>
        <v xml:space="preserve"> </v>
      </c>
      <c r="Q1690" s="65"/>
      <c r="R1690" s="66"/>
      <c r="S1690" s="66"/>
      <c r="T1690" s="66"/>
      <c r="U1690" s="66"/>
      <c r="V1690" s="66"/>
      <c r="W1690" s="66"/>
      <c r="X1690" s="66"/>
      <c r="Y1690" s="66"/>
      <c r="Z1690" s="66"/>
      <c r="AA1690" s="23"/>
      <c r="XEO1690" t="s">
        <v>20</v>
      </c>
      <c r="XEP1690">
        <v>2</v>
      </c>
      <c r="XEQ1690">
        <v>25</v>
      </c>
      <c r="XER1690">
        <v>0.2</v>
      </c>
      <c r="XES1690">
        <v>402</v>
      </c>
      <c r="XET1690">
        <v>61606.2</v>
      </c>
      <c r="XEU1690">
        <v>1803.62</v>
      </c>
      <c r="XEV1690">
        <v>0</v>
      </c>
      <c r="XEW1690">
        <v>1</v>
      </c>
      <c r="XEX1690">
        <v>1803.62</v>
      </c>
      <c r="XEY1690">
        <v>298</v>
      </c>
    </row>
    <row r="1691" spans="15:27 16369:16379" x14ac:dyDescent="0.3">
      <c r="O1691" t="str">
        <f>IF(AND(G1691&lt;-0.01,Model_dem!F1691="Optimal"),"Cuidado","")</f>
        <v/>
      </c>
      <c r="P1691" t="str">
        <f>IF(OR(H_24!$Q1691&lt;&gt;A1691,R1691&lt;&gt;B1691,S1691&lt;&gt;C1691,T1691&lt;&gt;D1691),"Aqui", " ")</f>
        <v xml:space="preserve"> </v>
      </c>
      <c r="Q1691" s="65"/>
      <c r="R1691" s="66"/>
      <c r="S1691" s="66"/>
      <c r="T1691" s="66"/>
      <c r="U1691" s="66"/>
      <c r="V1691" s="66"/>
      <c r="W1691" s="66"/>
      <c r="X1691" s="66"/>
      <c r="Y1691" s="66"/>
      <c r="Z1691" s="66"/>
      <c r="AA1691" s="23"/>
      <c r="XEO1691" t="s">
        <v>20</v>
      </c>
      <c r="XEP1691">
        <v>2</v>
      </c>
      <c r="XEQ1691">
        <v>50</v>
      </c>
      <c r="XER1691">
        <v>0.05</v>
      </c>
      <c r="XES1691">
        <v>402</v>
      </c>
      <c r="XET1691">
        <v>56433.9</v>
      </c>
      <c r="XEU1691">
        <v>1800.6</v>
      </c>
      <c r="XEV1691">
        <v>0</v>
      </c>
      <c r="XEW1691">
        <v>1</v>
      </c>
      <c r="XEX1691">
        <v>1800.78</v>
      </c>
      <c r="XEY1691">
        <v>1308</v>
      </c>
    </row>
    <row r="1692" spans="15:27 16369:16379" x14ac:dyDescent="0.3">
      <c r="O1692" t="str">
        <f>IF(AND(G1692&lt;-0.01,Model_dem!F1692="Optimal"),"Cuidado","")</f>
        <v/>
      </c>
      <c r="P1692" t="str">
        <f>IF(OR(H_24!$Q1692&lt;&gt;A1692,R1692&lt;&gt;B1692,S1692&lt;&gt;C1692,T1692&lt;&gt;D1692),"Aqui", " ")</f>
        <v xml:space="preserve"> </v>
      </c>
      <c r="Q1692" s="68"/>
      <c r="R1692" s="20"/>
      <c r="S1692" s="20"/>
      <c r="T1692" s="20"/>
      <c r="U1692" s="20"/>
      <c r="V1692" s="20"/>
      <c r="W1692" s="20"/>
      <c r="X1692" s="20"/>
      <c r="Y1692" s="20"/>
      <c r="Z1692" s="20"/>
      <c r="AA1692" s="67"/>
      <c r="XEO1692" t="s">
        <v>20</v>
      </c>
      <c r="XEP1692">
        <v>2</v>
      </c>
      <c r="XEQ1692">
        <v>50</v>
      </c>
      <c r="XER1692">
        <v>0.1</v>
      </c>
      <c r="XES1692">
        <v>402</v>
      </c>
      <c r="XET1692">
        <v>64605.9</v>
      </c>
      <c r="XEU1692">
        <v>1801.62</v>
      </c>
      <c r="XEV1692">
        <v>0</v>
      </c>
      <c r="XEW1692">
        <v>1</v>
      </c>
      <c r="XEX1692">
        <v>1801.62</v>
      </c>
      <c r="XEY1692">
        <v>575</v>
      </c>
    </row>
    <row r="1693" spans="15:27 16369:16379" x14ac:dyDescent="0.3">
      <c r="O1693" t="str">
        <f>IF(AND(G1693&lt;-0.01,Model_dem!F1693="Optimal"),"Cuidado","")</f>
        <v/>
      </c>
      <c r="P1693" t="str">
        <f>IF(OR(H_24!$Q1693&lt;&gt;A1693,R1693&lt;&gt;B1693,S1693&lt;&gt;C1693,T1693&lt;&gt;D1693),"Aqui", " ")</f>
        <v xml:space="preserve"> </v>
      </c>
      <c r="Q1693" s="68"/>
      <c r="R1693" s="20"/>
      <c r="S1693" s="20"/>
      <c r="T1693" s="20"/>
      <c r="U1693" s="20"/>
      <c r="V1693" s="20"/>
      <c r="W1693" s="20"/>
      <c r="X1693" s="20"/>
      <c r="Y1693" s="20"/>
      <c r="Z1693" s="20"/>
      <c r="AA1693" s="67"/>
      <c r="XEO1693" t="s">
        <v>20</v>
      </c>
      <c r="XEP1693">
        <v>2</v>
      </c>
      <c r="XEQ1693">
        <v>50</v>
      </c>
      <c r="XER1693">
        <v>0.15</v>
      </c>
      <c r="XES1693">
        <v>402</v>
      </c>
      <c r="XET1693">
        <v>72502.7</v>
      </c>
      <c r="XEU1693">
        <v>1825.42</v>
      </c>
      <c r="XEV1693">
        <v>0</v>
      </c>
      <c r="XEW1693">
        <v>1</v>
      </c>
      <c r="XEX1693">
        <v>1825.42</v>
      </c>
      <c r="XEY1693">
        <v>111</v>
      </c>
    </row>
    <row r="1694" spans="15:27 16369:16379" x14ac:dyDescent="0.3">
      <c r="O1694" t="str">
        <f>IF(AND(G1694&lt;-0.01,Model_dem!F1694="Optimal"),"Cuidado","")</f>
        <v/>
      </c>
      <c r="P1694" t="str">
        <f>IF(OR(H_24!$Q1694&lt;&gt;A1694,R1694&lt;&gt;B1694,S1694&lt;&gt;C1694,T1694&lt;&gt;D1694),"Aqui", " ")</f>
        <v xml:space="preserve"> </v>
      </c>
      <c r="Q1694" s="65"/>
      <c r="R1694" s="66"/>
      <c r="S1694" s="66"/>
      <c r="T1694" s="66"/>
      <c r="U1694" s="66"/>
      <c r="V1694" s="66"/>
      <c r="W1694" s="66"/>
      <c r="X1694" s="66"/>
      <c r="Y1694" s="66"/>
      <c r="Z1694" s="66"/>
      <c r="AA1694" s="23"/>
      <c r="XEO1694" t="s">
        <v>20</v>
      </c>
      <c r="XEP1694">
        <v>2</v>
      </c>
      <c r="XEQ1694">
        <v>50</v>
      </c>
      <c r="XER1694">
        <v>0.2</v>
      </c>
      <c r="XES1694">
        <v>402</v>
      </c>
      <c r="XET1694">
        <v>61587.9</v>
      </c>
      <c r="XEU1694">
        <v>1800.88</v>
      </c>
      <c r="XEV1694">
        <v>0</v>
      </c>
      <c r="XEW1694">
        <v>1</v>
      </c>
      <c r="XEX1694">
        <v>1800.88</v>
      </c>
      <c r="XEY1694">
        <v>387</v>
      </c>
    </row>
    <row r="1695" spans="15:27 16369:16379" x14ac:dyDescent="0.3">
      <c r="O1695" t="str">
        <f>IF(AND(G1695&lt;-0.01,Model_dem!F1695="Optimal"),"Cuidado","")</f>
        <v/>
      </c>
      <c r="P1695" t="str">
        <f>IF(OR(H_24!$Q1695&lt;&gt;A1695,R1695&lt;&gt;B1695,S1695&lt;&gt;C1695,T1695&lt;&gt;D1695),"Aqui", " ")</f>
        <v xml:space="preserve"> </v>
      </c>
      <c r="Q1695" s="65"/>
      <c r="R1695" s="66"/>
      <c r="S1695" s="66"/>
      <c r="T1695" s="66"/>
      <c r="U1695" s="66"/>
      <c r="V1695" s="66"/>
      <c r="W1695" s="66"/>
      <c r="X1695" s="66"/>
      <c r="Y1695" s="66"/>
      <c r="Z1695" s="66"/>
      <c r="AA1695" s="67"/>
      <c r="XEO1695" t="s">
        <v>20</v>
      </c>
      <c r="XEP1695">
        <v>3</v>
      </c>
      <c r="XEQ1695">
        <v>0</v>
      </c>
      <c r="XER1695">
        <v>0.05</v>
      </c>
      <c r="XES1695">
        <v>402</v>
      </c>
      <c r="XET1695">
        <v>54051</v>
      </c>
      <c r="XEU1695">
        <v>1800.4</v>
      </c>
      <c r="XEV1695">
        <v>0</v>
      </c>
      <c r="XEW1695">
        <v>1</v>
      </c>
      <c r="XEX1695">
        <v>1800.49</v>
      </c>
      <c r="XEY1695">
        <v>3167</v>
      </c>
    </row>
    <row r="1696" spans="15:27 16369:16379" x14ac:dyDescent="0.3">
      <c r="O1696" t="str">
        <f>IF(AND(G1696&lt;-0.01,Model_dem!F1696="Optimal"),"Cuidado","")</f>
        <v/>
      </c>
      <c r="P1696" t="str">
        <f>IF(OR(H_24!$Q1696&lt;&gt;A1696,R1696&lt;&gt;B1696,S1696&lt;&gt;C1696,T1696&lt;&gt;D1696),"Aqui", " ")</f>
        <v xml:space="preserve"> </v>
      </c>
      <c r="Q1696" s="68"/>
      <c r="R1696" s="20"/>
      <c r="S1696" s="20"/>
      <c r="T1696" s="20"/>
      <c r="U1696" s="20"/>
      <c r="V1696" s="20"/>
      <c r="W1696" s="20"/>
      <c r="X1696" s="20"/>
      <c r="Y1696" s="20"/>
      <c r="Z1696" s="20"/>
      <c r="AA1696" s="67"/>
      <c r="XEO1696" t="s">
        <v>20</v>
      </c>
      <c r="XEP1696">
        <v>3</v>
      </c>
      <c r="XEQ1696">
        <v>0</v>
      </c>
      <c r="XER1696">
        <v>0.1</v>
      </c>
      <c r="XES1696">
        <v>402</v>
      </c>
      <c r="XET1696">
        <v>56938.5</v>
      </c>
      <c r="XEU1696">
        <v>1800.35</v>
      </c>
      <c r="XEV1696">
        <v>0</v>
      </c>
      <c r="XEW1696">
        <v>1</v>
      </c>
      <c r="XEX1696">
        <v>1800.35</v>
      </c>
      <c r="XEY1696">
        <v>1399</v>
      </c>
    </row>
    <row r="1697" spans="15:27 16369:16379" x14ac:dyDescent="0.3">
      <c r="O1697" t="str">
        <f>IF(AND(G1697&lt;-0.01,Model_dem!F1697="Optimal"),"Cuidado","")</f>
        <v/>
      </c>
      <c r="P1697" t="str">
        <f>IF(OR(H_24!$Q1697&lt;&gt;A1697,R1697&lt;&gt;B1697,S1697&lt;&gt;C1697,T1697&lt;&gt;D1697),"Aqui", " ")</f>
        <v xml:space="preserve"> </v>
      </c>
      <c r="Q1697" s="68"/>
      <c r="R1697" s="20"/>
      <c r="S1697" s="20"/>
      <c r="T1697" s="20"/>
      <c r="U1697" s="20"/>
      <c r="V1697" s="20"/>
      <c r="W1697" s="20"/>
      <c r="X1697" s="20"/>
      <c r="Y1697" s="20"/>
      <c r="Z1697" s="20"/>
      <c r="AA1697" s="23"/>
      <c r="XEO1697" t="s">
        <v>20</v>
      </c>
      <c r="XEP1697">
        <v>3</v>
      </c>
      <c r="XEQ1697">
        <v>10</v>
      </c>
      <c r="XER1697">
        <v>0.05</v>
      </c>
      <c r="XES1697">
        <v>402</v>
      </c>
      <c r="XET1697">
        <v>53508.800000000003</v>
      </c>
      <c r="XEU1697">
        <v>1742.96</v>
      </c>
      <c r="XEV1697">
        <v>2</v>
      </c>
      <c r="XEW1697">
        <v>5</v>
      </c>
      <c r="XEX1697">
        <v>1800.43</v>
      </c>
      <c r="XEY1697">
        <v>3841</v>
      </c>
    </row>
    <row r="1698" spans="15:27 16369:16379" x14ac:dyDescent="0.3">
      <c r="O1698" t="str">
        <f>IF(AND(G1698&lt;-0.01,Model_dem!F1698="Optimal"),"Cuidado","")</f>
        <v/>
      </c>
      <c r="P1698" t="str">
        <f>IF(OR(H_24!$Q1698&lt;&gt;A1698,R1698&lt;&gt;B1698,S1698&lt;&gt;C1698,T1698&lt;&gt;D1698),"Aqui", " ")</f>
        <v xml:space="preserve"> </v>
      </c>
      <c r="Q1698" s="65"/>
      <c r="R1698" s="66"/>
      <c r="S1698" s="66"/>
      <c r="T1698" s="66"/>
      <c r="U1698" s="66"/>
      <c r="V1698" s="66"/>
      <c r="W1698" s="66"/>
      <c r="X1698" s="66"/>
      <c r="Y1698" s="66"/>
      <c r="Z1698" s="66"/>
      <c r="AA1698" s="23"/>
      <c r="XEO1698" t="s">
        <v>20</v>
      </c>
      <c r="XEP1698">
        <v>3</v>
      </c>
      <c r="XEQ1698">
        <v>10</v>
      </c>
      <c r="XER1698">
        <v>0.1</v>
      </c>
      <c r="XES1698">
        <v>402</v>
      </c>
      <c r="XET1698">
        <v>55871.4</v>
      </c>
      <c r="XEU1698">
        <v>1800.65</v>
      </c>
      <c r="XEV1698">
        <v>0</v>
      </c>
      <c r="XEW1698">
        <v>1</v>
      </c>
      <c r="XEX1698">
        <v>1800.92</v>
      </c>
      <c r="XEY1698">
        <v>1725</v>
      </c>
    </row>
    <row r="1699" spans="15:27 16369:16379" x14ac:dyDescent="0.3">
      <c r="O1699" t="str">
        <f>IF(AND(G1699&lt;-0.01,Model_dem!F1699="Optimal"),"Cuidado","")</f>
        <v/>
      </c>
      <c r="P1699" t="str">
        <f>IF(OR(H_24!$Q1699&lt;&gt;A1699,R1699&lt;&gt;B1699,S1699&lt;&gt;C1699,T1699&lt;&gt;D1699),"Aqui", " ")</f>
        <v xml:space="preserve"> </v>
      </c>
      <c r="Q1699" s="65"/>
      <c r="R1699" s="66"/>
      <c r="S1699" s="66"/>
      <c r="T1699" s="66"/>
      <c r="U1699" s="66"/>
      <c r="V1699" s="66"/>
      <c r="W1699" s="66"/>
      <c r="X1699" s="66"/>
      <c r="Y1699" s="66"/>
      <c r="Z1699" s="66"/>
      <c r="AA1699" s="23"/>
      <c r="XEO1699" t="s">
        <v>20</v>
      </c>
      <c r="XEP1699">
        <v>3</v>
      </c>
      <c r="XEQ1699">
        <v>25</v>
      </c>
      <c r="XER1699">
        <v>0.05</v>
      </c>
      <c r="XES1699">
        <v>402</v>
      </c>
      <c r="XET1699">
        <v>55187.3</v>
      </c>
      <c r="XEU1699">
        <v>1800.35</v>
      </c>
      <c r="XEV1699">
        <v>0</v>
      </c>
      <c r="XEW1699">
        <v>1</v>
      </c>
      <c r="XEX1699">
        <v>1800.47</v>
      </c>
      <c r="XEY1699">
        <v>2827</v>
      </c>
    </row>
    <row r="1700" spans="15:27 16369:16379" x14ac:dyDescent="0.3">
      <c r="O1700" t="str">
        <f>IF(AND(G1700&lt;-0.01,Model_dem!F1700="Optimal"),"Cuidado","")</f>
        <v/>
      </c>
      <c r="P1700" t="str">
        <f>IF(OR(H_24!$Q1700&lt;&gt;A1700,R1700&lt;&gt;B1700,S1700&lt;&gt;C1700,T1700&lt;&gt;D1700),"Aqui", " ")</f>
        <v xml:space="preserve"> </v>
      </c>
      <c r="Q1700" s="68"/>
      <c r="R1700" s="20"/>
      <c r="S1700" s="20"/>
      <c r="T1700" s="20"/>
      <c r="U1700" s="20"/>
      <c r="V1700" s="20"/>
      <c r="W1700" s="20"/>
      <c r="X1700" s="20"/>
      <c r="Y1700" s="20"/>
      <c r="Z1700" s="20"/>
      <c r="AA1700" s="67"/>
      <c r="XEO1700" t="s">
        <v>20</v>
      </c>
      <c r="XEP1700">
        <v>3</v>
      </c>
      <c r="XEQ1700">
        <v>25</v>
      </c>
      <c r="XER1700">
        <v>0.1</v>
      </c>
      <c r="XES1700">
        <v>402</v>
      </c>
      <c r="XET1700">
        <v>56131.3</v>
      </c>
      <c r="XEU1700">
        <v>1800.12</v>
      </c>
      <c r="XEV1700">
        <v>0</v>
      </c>
      <c r="XEW1700">
        <v>1</v>
      </c>
      <c r="XEX1700">
        <v>1800.38</v>
      </c>
      <c r="XEY1700">
        <v>2392</v>
      </c>
    </row>
    <row r="1701" spans="15:27 16369:16379" x14ac:dyDescent="0.3">
      <c r="O1701" t="str">
        <f>IF(AND(G1701&lt;-0.01,Model_dem!F1701="Optimal"),"Cuidado","")</f>
        <v/>
      </c>
      <c r="P1701" t="str">
        <f>IF(OR(H_24!$Q1701&lt;&gt;A1701,R1701&lt;&gt;B1701,S1701&lt;&gt;C1701,T1701&lt;&gt;D1701),"Aqui", " ")</f>
        <v xml:space="preserve"> </v>
      </c>
      <c r="Q1701" s="68"/>
      <c r="R1701" s="20"/>
      <c r="S1701" s="20"/>
      <c r="T1701" s="20"/>
      <c r="U1701" s="20"/>
      <c r="V1701" s="20"/>
      <c r="W1701" s="20"/>
      <c r="X1701" s="20"/>
      <c r="Y1701" s="20"/>
      <c r="Z1701" s="20"/>
      <c r="AA1701" s="67"/>
      <c r="XEO1701" t="s">
        <v>20</v>
      </c>
      <c r="XEP1701">
        <v>3</v>
      </c>
      <c r="XEQ1701">
        <v>50</v>
      </c>
      <c r="XER1701">
        <v>0.05</v>
      </c>
      <c r="XES1701">
        <v>402</v>
      </c>
      <c r="XET1701">
        <v>54834.1</v>
      </c>
      <c r="XEU1701">
        <v>1800.54</v>
      </c>
      <c r="XEV1701">
        <v>0</v>
      </c>
      <c r="XEW1701">
        <v>1</v>
      </c>
      <c r="XEX1701">
        <v>1800.54</v>
      </c>
      <c r="XEY1701">
        <v>3170</v>
      </c>
    </row>
    <row r="1702" spans="15:27 16369:16379" x14ac:dyDescent="0.3">
      <c r="O1702" t="str">
        <f>IF(AND(G1702&lt;-0.01,Model_dem!F1702="Optimal"),"Cuidado","")</f>
        <v/>
      </c>
      <c r="P1702" t="str">
        <f>IF(OR(H_24!$Q1702&lt;&gt;A1702,R1702&lt;&gt;B1702,S1702&lt;&gt;C1702,T1702&lt;&gt;D1702),"Aqui", " ")</f>
        <v xml:space="preserve"> </v>
      </c>
      <c r="Q1702" s="68"/>
      <c r="R1702" s="20"/>
      <c r="S1702" s="20"/>
      <c r="T1702" s="20"/>
      <c r="U1702" s="20"/>
      <c r="V1702" s="20"/>
      <c r="W1702" s="20"/>
      <c r="X1702" s="20"/>
      <c r="Y1702" s="20"/>
      <c r="Z1702" s="20"/>
      <c r="AA1702" s="23"/>
      <c r="XEO1702" t="s">
        <v>20</v>
      </c>
      <c r="XEP1702">
        <v>3</v>
      </c>
      <c r="XEQ1702">
        <v>50</v>
      </c>
      <c r="XER1702">
        <v>0.1</v>
      </c>
      <c r="XES1702">
        <v>402</v>
      </c>
      <c r="XET1702">
        <v>55373.5</v>
      </c>
      <c r="XEU1702">
        <v>1800.9</v>
      </c>
      <c r="XEV1702">
        <v>0</v>
      </c>
      <c r="XEW1702">
        <v>1</v>
      </c>
      <c r="XEX1702">
        <v>1800.9</v>
      </c>
      <c r="XEY1702">
        <v>2487</v>
      </c>
    </row>
    <row r="1703" spans="15:27 16369:16379" x14ac:dyDescent="0.3">
      <c r="O1703" t="str">
        <f>IF(AND(G1703&lt;-0.01,Model_dem!F1703="Optimal"),"Cuidado","")</f>
        <v/>
      </c>
      <c r="P1703" t="str">
        <f>IF(OR(H_24!$Q1703&lt;&gt;A1703,R1703&lt;&gt;B1703,S1703&lt;&gt;C1703,T1703&lt;&gt;D1703),"Aqui", " ")</f>
        <v xml:space="preserve"> </v>
      </c>
      <c r="Q1703" s="65"/>
      <c r="R1703" s="66"/>
      <c r="S1703" s="66"/>
      <c r="T1703" s="66"/>
      <c r="U1703" s="66"/>
      <c r="V1703" s="66"/>
      <c r="W1703" s="66"/>
      <c r="X1703" s="66"/>
      <c r="Y1703" s="66"/>
      <c r="Z1703" s="66"/>
      <c r="AA1703" s="23"/>
      <c r="XEO1703" t="s">
        <v>515</v>
      </c>
      <c r="XEP1703">
        <v>0</v>
      </c>
      <c r="XEQ1703">
        <v>0</v>
      </c>
      <c r="XER1703">
        <v>0.05</v>
      </c>
      <c r="XES1703">
        <v>100</v>
      </c>
      <c r="XET1703">
        <v>982</v>
      </c>
      <c r="XEU1703">
        <v>13.1296</v>
      </c>
      <c r="XEV1703">
        <v>7</v>
      </c>
      <c r="XEW1703">
        <v>1428</v>
      </c>
      <c r="XEX1703">
        <v>1800</v>
      </c>
      <c r="XEY1703">
        <v>65853</v>
      </c>
    </row>
    <row r="1704" spans="15:27 16369:16379" x14ac:dyDescent="0.3">
      <c r="O1704" t="str">
        <f>IF(AND(G1704&lt;-0.01,Model_dem!F1704="Optimal"),"Cuidado","")</f>
        <v/>
      </c>
      <c r="P1704" t="str">
        <f>IF(OR(H_24!$Q1704&lt;&gt;A1704,R1704&lt;&gt;B1704,S1704&lt;&gt;C1704,T1704&lt;&gt;D1704),"Aqui", " ")</f>
        <v xml:space="preserve"> </v>
      </c>
      <c r="Q1704" s="65"/>
      <c r="R1704" s="66"/>
      <c r="S1704" s="66"/>
      <c r="T1704" s="66"/>
      <c r="U1704" s="66"/>
      <c r="V1704" s="66"/>
      <c r="W1704" s="66"/>
      <c r="X1704" s="66"/>
      <c r="Y1704" s="66"/>
      <c r="Z1704" s="66"/>
      <c r="AA1704" s="67"/>
      <c r="XEO1704" t="s">
        <v>515</v>
      </c>
      <c r="XEP1704">
        <v>0</v>
      </c>
      <c r="XEQ1704">
        <v>0</v>
      </c>
      <c r="XER1704">
        <v>0.1</v>
      </c>
      <c r="XES1704">
        <v>100</v>
      </c>
      <c r="XET1704">
        <v>982</v>
      </c>
      <c r="XEU1704">
        <v>5.9469799999999999</v>
      </c>
      <c r="XEV1704">
        <v>0</v>
      </c>
      <c r="XEW1704">
        <v>1718</v>
      </c>
      <c r="XEX1704">
        <v>1800</v>
      </c>
      <c r="XEY1704">
        <v>75536</v>
      </c>
    </row>
    <row r="1705" spans="15:27 16369:16379" x14ac:dyDescent="0.3">
      <c r="O1705" t="str">
        <f>IF(AND(G1705&lt;-0.01,Model_dem!F1705="Optimal"),"Cuidado","")</f>
        <v/>
      </c>
      <c r="P1705" t="str">
        <f>IF(OR(H_24!$Q1705&lt;&gt;A1705,R1705&lt;&gt;B1705,S1705&lt;&gt;C1705,T1705&lt;&gt;D1705),"Aqui", " ")</f>
        <v xml:space="preserve"> </v>
      </c>
      <c r="Q1705" s="68"/>
      <c r="R1705" s="20"/>
      <c r="S1705" s="20"/>
      <c r="T1705" s="20"/>
      <c r="U1705" s="20"/>
      <c r="V1705" s="20"/>
      <c r="W1705" s="20"/>
      <c r="X1705" s="20"/>
      <c r="Y1705" s="20"/>
      <c r="Z1705" s="20"/>
      <c r="AA1705" s="67"/>
      <c r="XEO1705" t="s">
        <v>515</v>
      </c>
      <c r="XEP1705">
        <v>0</v>
      </c>
      <c r="XEQ1705">
        <v>0</v>
      </c>
      <c r="XER1705">
        <v>0.15</v>
      </c>
      <c r="XES1705">
        <v>100</v>
      </c>
      <c r="XET1705">
        <v>982</v>
      </c>
      <c r="XEU1705">
        <v>13.6059</v>
      </c>
      <c r="XEV1705">
        <v>0</v>
      </c>
      <c r="XEW1705">
        <v>1296</v>
      </c>
      <c r="XEX1705">
        <v>1800.05</v>
      </c>
      <c r="XEY1705">
        <v>72582</v>
      </c>
    </row>
    <row r="1706" spans="15:27 16369:16379" x14ac:dyDescent="0.3">
      <c r="O1706" t="str">
        <f>IF(AND(G1706&lt;-0.01,Model_dem!F1706="Optimal"),"Cuidado","")</f>
        <v/>
      </c>
      <c r="P1706" t="str">
        <f>IF(OR(H_24!$Q1706&lt;&gt;A1706,R1706&lt;&gt;B1706,S1706&lt;&gt;C1706,T1706&lt;&gt;D1706),"Aqui", " ")</f>
        <v xml:space="preserve"> </v>
      </c>
      <c r="Q1706" s="65"/>
      <c r="R1706" s="66"/>
      <c r="S1706" s="66"/>
      <c r="T1706" s="66"/>
      <c r="U1706" s="66"/>
      <c r="V1706" s="66"/>
      <c r="W1706" s="66"/>
      <c r="X1706" s="66"/>
      <c r="Y1706" s="66"/>
      <c r="Z1706" s="66"/>
      <c r="AA1706" s="23"/>
      <c r="XEO1706" t="s">
        <v>515</v>
      </c>
      <c r="XEP1706">
        <v>0</v>
      </c>
      <c r="XEQ1706">
        <v>0</v>
      </c>
      <c r="XER1706">
        <v>0.2</v>
      </c>
      <c r="XES1706">
        <v>100</v>
      </c>
      <c r="XET1706">
        <v>982</v>
      </c>
      <c r="XEU1706">
        <v>33.830599999999997</v>
      </c>
      <c r="XEV1706">
        <v>17</v>
      </c>
      <c r="XEW1706">
        <v>1695</v>
      </c>
      <c r="XEX1706">
        <v>1800.02</v>
      </c>
      <c r="XEY1706">
        <v>73064</v>
      </c>
    </row>
    <row r="1707" spans="15:27 16369:16379" x14ac:dyDescent="0.3">
      <c r="O1707" t="str">
        <f>IF(AND(G1707&lt;-0.01,Model_dem!F1707="Optimal"),"Cuidado","")</f>
        <v/>
      </c>
      <c r="P1707" t="str">
        <f>IF(OR(H_24!$Q1707&lt;&gt;A1707,R1707&lt;&gt;B1707,S1707&lt;&gt;C1707,T1707&lt;&gt;D1707),"Aqui", " ")</f>
        <v xml:space="preserve"> </v>
      </c>
      <c r="Q1707" s="65"/>
      <c r="R1707" s="66"/>
      <c r="S1707" s="66"/>
      <c r="T1707" s="66"/>
      <c r="U1707" s="66"/>
      <c r="V1707" s="66"/>
      <c r="W1707" s="66"/>
      <c r="X1707" s="66"/>
      <c r="Y1707" s="66"/>
      <c r="Z1707" s="66"/>
      <c r="AA1707" s="67"/>
      <c r="XEO1707" t="s">
        <v>515</v>
      </c>
      <c r="XEP1707">
        <v>1</v>
      </c>
      <c r="XEQ1707">
        <v>5</v>
      </c>
      <c r="XER1707">
        <v>0.05</v>
      </c>
      <c r="XES1707">
        <v>100</v>
      </c>
      <c r="XET1707">
        <v>983</v>
      </c>
      <c r="XEU1707">
        <v>51.421300000000002</v>
      </c>
      <c r="XEV1707">
        <v>5</v>
      </c>
      <c r="XEW1707">
        <v>469</v>
      </c>
      <c r="XEX1707">
        <v>1800</v>
      </c>
      <c r="XEY1707">
        <v>28558</v>
      </c>
    </row>
    <row r="1708" spans="15:27 16369:16379" x14ac:dyDescent="0.3">
      <c r="O1708" t="str">
        <f>IF(AND(G1708&lt;-0.01,Model_dem!F1708="Optimal"),"Cuidado","")</f>
        <v/>
      </c>
      <c r="P1708" t="str">
        <f>IF(OR(H_24!$Q1708&lt;&gt;A1708,R1708&lt;&gt;B1708,S1708&lt;&gt;C1708,T1708&lt;&gt;D1708),"Aqui", " ")</f>
        <v xml:space="preserve"> </v>
      </c>
      <c r="Q1708" s="68"/>
      <c r="R1708" s="20"/>
      <c r="S1708" s="20"/>
      <c r="T1708" s="20"/>
      <c r="U1708" s="20"/>
      <c r="V1708" s="20"/>
      <c r="W1708" s="20"/>
      <c r="X1708" s="20"/>
      <c r="Y1708" s="20"/>
      <c r="Z1708" s="20"/>
      <c r="AA1708" s="67"/>
      <c r="XEO1708" t="s">
        <v>515</v>
      </c>
      <c r="XEP1708">
        <v>1</v>
      </c>
      <c r="XEQ1708">
        <v>5</v>
      </c>
      <c r="XER1708">
        <v>0.1</v>
      </c>
      <c r="XES1708">
        <v>100</v>
      </c>
      <c r="XET1708">
        <v>985</v>
      </c>
      <c r="XEU1708">
        <v>40.216700000000003</v>
      </c>
      <c r="XEV1708">
        <v>0</v>
      </c>
      <c r="XEW1708">
        <v>540</v>
      </c>
      <c r="XEX1708">
        <v>1800.04</v>
      </c>
      <c r="XEY1708">
        <v>23752</v>
      </c>
    </row>
    <row r="1709" spans="15:27 16369:16379" x14ac:dyDescent="0.3">
      <c r="O1709" t="str">
        <f>IF(AND(G1709&lt;-0.01,Model_dem!F1709="Optimal"),"Cuidado","")</f>
        <v/>
      </c>
      <c r="P1709" t="str">
        <f>IF(OR(H_24!$Q1709&lt;&gt;A1709,R1709&lt;&gt;B1709,S1709&lt;&gt;C1709,T1709&lt;&gt;D1709),"Aqui", " ")</f>
        <v xml:space="preserve"> </v>
      </c>
      <c r="Q1709" s="68"/>
      <c r="R1709" s="20"/>
      <c r="S1709" s="20"/>
      <c r="T1709" s="20"/>
      <c r="U1709" s="20"/>
      <c r="V1709" s="20"/>
      <c r="W1709" s="20"/>
      <c r="X1709" s="20"/>
      <c r="Y1709" s="20"/>
      <c r="Z1709" s="20"/>
      <c r="AA1709" s="23"/>
      <c r="XEO1709" t="s">
        <v>515</v>
      </c>
      <c r="XEP1709">
        <v>1</v>
      </c>
      <c r="XEQ1709">
        <v>5</v>
      </c>
      <c r="XER1709">
        <v>0.15</v>
      </c>
      <c r="XES1709">
        <v>100</v>
      </c>
      <c r="XET1709">
        <v>987</v>
      </c>
      <c r="XEU1709">
        <v>42.49</v>
      </c>
      <c r="XEV1709">
        <v>2</v>
      </c>
      <c r="XEW1709">
        <v>387</v>
      </c>
      <c r="XEX1709">
        <v>1800.25</v>
      </c>
      <c r="XEY1709">
        <v>24155</v>
      </c>
    </row>
    <row r="1710" spans="15:27 16369:16379" x14ac:dyDescent="0.3">
      <c r="O1710" t="str">
        <f>IF(AND(G1710&lt;-0.01,Model_dem!F1710="Optimal"),"Cuidado","")</f>
        <v/>
      </c>
      <c r="P1710" t="str">
        <f>IF(OR(H_24!$Q1710&lt;&gt;A1710,R1710&lt;&gt;B1710,S1710&lt;&gt;C1710,T1710&lt;&gt;D1710),"Aqui", " ")</f>
        <v xml:space="preserve"> </v>
      </c>
      <c r="Q1710" s="65"/>
      <c r="R1710" s="66"/>
      <c r="S1710" s="66"/>
      <c r="T1710" s="66"/>
      <c r="U1710" s="66"/>
      <c r="V1710" s="66"/>
      <c r="W1710" s="66"/>
      <c r="X1710" s="66"/>
      <c r="Y1710" s="66"/>
      <c r="Z1710" s="66"/>
      <c r="AA1710" s="23"/>
      <c r="XEO1710" t="s">
        <v>515</v>
      </c>
      <c r="XEP1710">
        <v>1</v>
      </c>
      <c r="XEQ1710">
        <v>5</v>
      </c>
      <c r="XER1710">
        <v>0.2</v>
      </c>
      <c r="XES1710">
        <v>100</v>
      </c>
      <c r="XET1710">
        <v>987</v>
      </c>
      <c r="XEU1710">
        <v>193.58699999999999</v>
      </c>
      <c r="XEV1710">
        <v>30</v>
      </c>
      <c r="XEW1710">
        <v>301</v>
      </c>
      <c r="XEX1710">
        <v>1800.12</v>
      </c>
      <c r="XEY1710">
        <v>21853</v>
      </c>
    </row>
    <row r="1711" spans="15:27 16369:16379" x14ac:dyDescent="0.3">
      <c r="O1711" t="str">
        <f>IF(AND(G1711&lt;-0.01,Model_dem!F1711="Optimal"),"Cuidado","")</f>
        <v/>
      </c>
      <c r="P1711" t="str">
        <f>IF(OR(H_24!$Q1711&lt;&gt;A1711,R1711&lt;&gt;B1711,S1711&lt;&gt;C1711,T1711&lt;&gt;D1711),"Aqui", " ")</f>
        <v xml:space="preserve"> </v>
      </c>
      <c r="Q1711" s="65"/>
      <c r="R1711" s="66"/>
      <c r="S1711" s="66"/>
      <c r="T1711" s="66"/>
      <c r="U1711" s="66"/>
      <c r="V1711" s="66"/>
      <c r="W1711" s="66"/>
      <c r="X1711" s="66"/>
      <c r="Y1711" s="66"/>
      <c r="Z1711" s="66"/>
      <c r="AA1711" s="67"/>
      <c r="XEO1711" t="s">
        <v>515</v>
      </c>
      <c r="XEP1711">
        <v>1</v>
      </c>
      <c r="XEQ1711">
        <v>10</v>
      </c>
      <c r="XER1711">
        <v>0.05</v>
      </c>
      <c r="XES1711">
        <v>100</v>
      </c>
      <c r="XET1711">
        <v>983</v>
      </c>
      <c r="XEU1711">
        <v>192.11600000000001</v>
      </c>
      <c r="XEV1711">
        <v>37</v>
      </c>
      <c r="XEW1711">
        <v>515</v>
      </c>
      <c r="XEX1711">
        <v>1800.13</v>
      </c>
      <c r="XEY1711">
        <v>26930</v>
      </c>
    </row>
    <row r="1712" spans="15:27 16369:16379" x14ac:dyDescent="0.3">
      <c r="O1712" t="str">
        <f>IF(AND(G1712&lt;-0.01,Model_dem!F1712="Optimal"),"Cuidado","")</f>
        <v/>
      </c>
      <c r="P1712" t="str">
        <f>IF(OR(H_24!$Q1712&lt;&gt;A1712,R1712&lt;&gt;B1712,S1712&lt;&gt;C1712,T1712&lt;&gt;D1712),"Aqui", " ")</f>
        <v xml:space="preserve"> </v>
      </c>
      <c r="Q1712" s="68"/>
      <c r="R1712" s="20"/>
      <c r="S1712" s="20"/>
      <c r="T1712" s="20"/>
      <c r="U1712" s="20"/>
      <c r="V1712" s="20"/>
      <c r="W1712" s="20"/>
      <c r="X1712" s="20"/>
      <c r="Y1712" s="20"/>
      <c r="Z1712" s="20"/>
      <c r="AA1712" s="67"/>
      <c r="XEO1712" t="s">
        <v>515</v>
      </c>
      <c r="XEP1712">
        <v>1</v>
      </c>
      <c r="XEQ1712">
        <v>10</v>
      </c>
      <c r="XER1712">
        <v>0.1</v>
      </c>
      <c r="XES1712">
        <v>100</v>
      </c>
      <c r="XET1712">
        <v>985</v>
      </c>
      <c r="XEU1712">
        <v>23.653500000000001</v>
      </c>
      <c r="XEV1712">
        <v>0</v>
      </c>
      <c r="XEW1712">
        <v>529</v>
      </c>
      <c r="XEX1712">
        <v>1800.32</v>
      </c>
      <c r="XEY1712">
        <v>25115</v>
      </c>
    </row>
    <row r="1713" spans="15:27 16369:16379" x14ac:dyDescent="0.3">
      <c r="O1713" t="str">
        <f>IF(AND(G1713&lt;-0.01,Model_dem!F1713="Optimal"),"Cuidado","")</f>
        <v/>
      </c>
      <c r="P1713" t="str">
        <f>IF(OR(H_24!$Q1713&lt;&gt;A1713,R1713&lt;&gt;B1713,S1713&lt;&gt;C1713,T1713&lt;&gt;D1713),"Aqui", " ")</f>
        <v xml:space="preserve"> </v>
      </c>
      <c r="Q1713" s="68"/>
      <c r="R1713" s="20"/>
      <c r="S1713" s="20"/>
      <c r="T1713" s="20"/>
      <c r="U1713" s="20"/>
      <c r="V1713" s="20"/>
      <c r="W1713" s="20"/>
      <c r="X1713" s="20"/>
      <c r="Y1713" s="20"/>
      <c r="Z1713" s="20"/>
      <c r="AA1713" s="23"/>
      <c r="XEO1713" t="s">
        <v>515</v>
      </c>
      <c r="XEP1713">
        <v>1</v>
      </c>
      <c r="XEQ1713">
        <v>10</v>
      </c>
      <c r="XER1713">
        <v>0.15</v>
      </c>
      <c r="XES1713">
        <v>100</v>
      </c>
      <c r="XET1713">
        <v>987</v>
      </c>
      <c r="XEU1713">
        <v>85.448899999999995</v>
      </c>
      <c r="XEV1713">
        <v>5</v>
      </c>
      <c r="XEW1713">
        <v>311</v>
      </c>
      <c r="XEX1713">
        <v>1800.12</v>
      </c>
      <c r="XEY1713">
        <v>23897</v>
      </c>
    </row>
    <row r="1714" spans="15:27 16369:16379" x14ac:dyDescent="0.3">
      <c r="O1714" t="str">
        <f>IF(AND(G1714&lt;-0.01,Model_dem!F1714="Optimal"),"Cuidado","")</f>
        <v/>
      </c>
      <c r="P1714" t="str">
        <f>IF(OR(H_24!$Q1714&lt;&gt;A1714,R1714&lt;&gt;B1714,S1714&lt;&gt;C1714,T1714&lt;&gt;D1714),"Aqui", " ")</f>
        <v xml:space="preserve"> </v>
      </c>
      <c r="Q1714" s="65"/>
      <c r="R1714" s="66"/>
      <c r="S1714" s="66"/>
      <c r="T1714" s="66"/>
      <c r="U1714" s="66"/>
      <c r="V1714" s="66"/>
      <c r="W1714" s="66"/>
      <c r="X1714" s="66"/>
      <c r="Y1714" s="66"/>
      <c r="Z1714" s="66"/>
      <c r="AA1714" s="23"/>
      <c r="XEO1714" t="s">
        <v>515</v>
      </c>
      <c r="XEP1714">
        <v>1</v>
      </c>
      <c r="XEQ1714">
        <v>10</v>
      </c>
      <c r="XER1714">
        <v>0.2</v>
      </c>
      <c r="XES1714">
        <v>100</v>
      </c>
      <c r="XET1714">
        <v>987</v>
      </c>
      <c r="XEU1714">
        <v>13.847099999999999</v>
      </c>
      <c r="XEV1714">
        <v>0</v>
      </c>
      <c r="XEW1714">
        <v>336</v>
      </c>
      <c r="XEX1714">
        <v>1800.04</v>
      </c>
      <c r="XEY1714">
        <v>23920</v>
      </c>
    </row>
    <row r="1715" spans="15:27 16369:16379" x14ac:dyDescent="0.3">
      <c r="O1715" t="str">
        <f>IF(AND(G1715&lt;-0.01,Model_dem!F1715="Optimal"),"Cuidado","")</f>
        <v/>
      </c>
      <c r="P1715" t="str">
        <f>IF(OR(H_24!$Q1715&lt;&gt;A1715,R1715&lt;&gt;B1715,S1715&lt;&gt;C1715,T1715&lt;&gt;D1715),"Aqui", " ")</f>
        <v xml:space="preserve"> </v>
      </c>
      <c r="Q1715" s="65"/>
      <c r="R1715" s="66"/>
      <c r="S1715" s="66"/>
      <c r="T1715" s="66"/>
      <c r="U1715" s="66"/>
      <c r="V1715" s="66"/>
      <c r="W1715" s="66"/>
      <c r="X1715" s="66"/>
      <c r="Y1715" s="66"/>
      <c r="Z1715" s="66"/>
      <c r="AA1715" s="67"/>
      <c r="XEO1715" t="s">
        <v>515</v>
      </c>
      <c r="XEP1715">
        <v>1</v>
      </c>
      <c r="XEQ1715">
        <v>25</v>
      </c>
      <c r="XER1715">
        <v>0.05</v>
      </c>
      <c r="XES1715">
        <v>100</v>
      </c>
      <c r="XET1715">
        <v>987</v>
      </c>
      <c r="XEU1715">
        <v>143.85400000000001</v>
      </c>
      <c r="XEV1715">
        <v>6</v>
      </c>
      <c r="XEW1715">
        <v>131</v>
      </c>
      <c r="XEX1715">
        <v>1800.36</v>
      </c>
      <c r="XEY1715">
        <v>9644</v>
      </c>
    </row>
    <row r="1716" spans="15:27 16369:16379" x14ac:dyDescent="0.3">
      <c r="O1716" t="str">
        <f>IF(AND(G1716&lt;-0.01,Model_dem!F1716="Optimal"),"Cuidado","")</f>
        <v/>
      </c>
      <c r="P1716" t="str">
        <f>IF(OR(H_24!$Q1716&lt;&gt;A1716,R1716&lt;&gt;B1716,S1716&lt;&gt;C1716,T1716&lt;&gt;D1716),"Aqui", " ")</f>
        <v xml:space="preserve"> </v>
      </c>
      <c r="Q1716" s="68"/>
      <c r="R1716" s="20"/>
      <c r="S1716" s="20"/>
      <c r="T1716" s="20"/>
      <c r="U1716" s="20"/>
      <c r="V1716" s="20"/>
      <c r="W1716" s="20"/>
      <c r="X1716" s="20"/>
      <c r="Y1716" s="20"/>
      <c r="Z1716" s="20"/>
      <c r="AA1716" s="67"/>
      <c r="XEO1716" t="s">
        <v>515</v>
      </c>
      <c r="XEP1716">
        <v>1</v>
      </c>
      <c r="XEQ1716">
        <v>25</v>
      </c>
      <c r="XER1716">
        <v>0.1</v>
      </c>
      <c r="XES1716">
        <v>100</v>
      </c>
      <c r="XET1716">
        <v>994</v>
      </c>
      <c r="XEU1716">
        <v>299.71800000000002</v>
      </c>
      <c r="XEV1716">
        <v>6</v>
      </c>
      <c r="XEW1716">
        <v>54</v>
      </c>
      <c r="XEX1716">
        <v>1800.04</v>
      </c>
      <c r="XEY1716">
        <v>5656</v>
      </c>
    </row>
    <row r="1717" spans="15:27 16369:16379" x14ac:dyDescent="0.3">
      <c r="O1717" t="str">
        <f>IF(AND(G1717&lt;-0.01,Model_dem!F1717="Optimal"),"Cuidado","")</f>
        <v/>
      </c>
      <c r="P1717" t="str">
        <f>IF(OR(H_24!$Q1717&lt;&gt;A1717,R1717&lt;&gt;B1717,S1717&lt;&gt;C1717,T1717&lt;&gt;D1717),"Aqui", " ")</f>
        <v xml:space="preserve"> </v>
      </c>
      <c r="Q1717" s="68"/>
      <c r="R1717" s="20"/>
      <c r="S1717" s="20"/>
      <c r="T1717" s="20"/>
      <c r="U1717" s="20"/>
      <c r="V1717" s="20"/>
      <c r="W1717" s="20"/>
      <c r="X1717" s="20"/>
      <c r="Y1717" s="20"/>
      <c r="Z1717" s="20"/>
      <c r="AA1717" s="23"/>
      <c r="XEO1717" t="s">
        <v>515</v>
      </c>
      <c r="XEP1717">
        <v>1</v>
      </c>
      <c r="XEQ1717">
        <v>25</v>
      </c>
      <c r="XER1717">
        <v>0.15</v>
      </c>
      <c r="XES1717">
        <v>100</v>
      </c>
      <c r="XET1717">
        <v>1013</v>
      </c>
      <c r="XEU1717">
        <v>868.87</v>
      </c>
      <c r="XEV1717">
        <v>5</v>
      </c>
      <c r="XEW1717">
        <v>14</v>
      </c>
      <c r="XEX1717">
        <v>1800.33</v>
      </c>
      <c r="XEY1717">
        <v>2799</v>
      </c>
    </row>
    <row r="1718" spans="15:27 16369:16379" x14ac:dyDescent="0.3">
      <c r="O1718" t="str">
        <f>IF(AND(G1718&lt;-0.01,Model_dem!F1718="Optimal"),"Cuidado","")</f>
        <v/>
      </c>
      <c r="P1718" t="str">
        <f>IF(OR(H_24!$Q1718&lt;&gt;A1718,R1718&lt;&gt;B1718,S1718&lt;&gt;C1718,T1718&lt;&gt;D1718),"Aqui", " ")</f>
        <v xml:space="preserve"> </v>
      </c>
      <c r="Q1718" s="65"/>
      <c r="R1718" s="66"/>
      <c r="S1718" s="66"/>
      <c r="T1718" s="66"/>
      <c r="U1718" s="66"/>
      <c r="V1718" s="66"/>
      <c r="W1718" s="66"/>
      <c r="X1718" s="66"/>
      <c r="Y1718" s="66"/>
      <c r="Z1718" s="66"/>
      <c r="AA1718" s="23"/>
      <c r="XEO1718" t="s">
        <v>515</v>
      </c>
      <c r="XEP1718">
        <v>1</v>
      </c>
      <c r="XEQ1718">
        <v>25</v>
      </c>
      <c r="XER1718">
        <v>0.2</v>
      </c>
      <c r="XES1718">
        <v>100</v>
      </c>
      <c r="XET1718">
        <v>1022</v>
      </c>
      <c r="XEU1718">
        <v>1797.96</v>
      </c>
      <c r="XEV1718">
        <v>4</v>
      </c>
      <c r="XEW1718">
        <v>6</v>
      </c>
      <c r="XEX1718">
        <v>1800.71</v>
      </c>
      <c r="XEY1718">
        <v>1529</v>
      </c>
    </row>
    <row r="1719" spans="15:27 16369:16379" x14ac:dyDescent="0.3">
      <c r="O1719" t="str">
        <f>IF(AND(G1719&lt;-0.01,Model_dem!F1719="Optimal"),"Cuidado","")</f>
        <v/>
      </c>
      <c r="P1719" t="str">
        <f>IF(OR(H_24!$Q1719&lt;&gt;A1719,R1719&lt;&gt;B1719,S1719&lt;&gt;C1719,T1719&lt;&gt;D1719),"Aqui", " ")</f>
        <v xml:space="preserve"> </v>
      </c>
      <c r="Q1719" s="65"/>
      <c r="R1719" s="66"/>
      <c r="S1719" s="66"/>
      <c r="T1719" s="66"/>
      <c r="U1719" s="66"/>
      <c r="V1719" s="66"/>
      <c r="W1719" s="66"/>
      <c r="X1719" s="66"/>
      <c r="Y1719" s="66"/>
      <c r="Z1719" s="66"/>
      <c r="AA1719" s="67"/>
      <c r="XEO1719" t="s">
        <v>515</v>
      </c>
      <c r="XEP1719">
        <v>1</v>
      </c>
      <c r="XEQ1719">
        <v>50</v>
      </c>
      <c r="XER1719">
        <v>0.05</v>
      </c>
      <c r="XES1719">
        <v>100</v>
      </c>
      <c r="XET1719">
        <v>987</v>
      </c>
      <c r="XEU1719">
        <v>58.120199999999997</v>
      </c>
      <c r="XEV1719">
        <v>0</v>
      </c>
      <c r="XEW1719">
        <v>129</v>
      </c>
      <c r="XEX1719">
        <v>1800.04</v>
      </c>
      <c r="XEY1719">
        <v>9537</v>
      </c>
    </row>
    <row r="1720" spans="15:27 16369:16379" x14ac:dyDescent="0.3">
      <c r="O1720" t="str">
        <f>IF(AND(G1720&lt;-0.01,Model_dem!F1720="Optimal"),"Cuidado","")</f>
        <v/>
      </c>
      <c r="P1720" t="str">
        <f>IF(OR(H_24!$Q1720&lt;&gt;A1720,R1720&lt;&gt;B1720,S1720&lt;&gt;C1720,T1720&lt;&gt;D1720),"Aqui", " ")</f>
        <v xml:space="preserve"> </v>
      </c>
      <c r="Q1720" s="68"/>
      <c r="R1720" s="20"/>
      <c r="S1720" s="20"/>
      <c r="T1720" s="20"/>
      <c r="U1720" s="20"/>
      <c r="V1720" s="20"/>
      <c r="W1720" s="20"/>
      <c r="X1720" s="20"/>
      <c r="Y1720" s="20"/>
      <c r="Z1720" s="20"/>
      <c r="AA1720" s="67"/>
      <c r="XEO1720" t="s">
        <v>515</v>
      </c>
      <c r="XEP1720">
        <v>1</v>
      </c>
      <c r="XEQ1720">
        <v>50</v>
      </c>
      <c r="XER1720">
        <v>0.1</v>
      </c>
      <c r="XES1720">
        <v>100</v>
      </c>
      <c r="XET1720">
        <v>1013</v>
      </c>
      <c r="XEU1720">
        <v>1511.28</v>
      </c>
      <c r="XEV1720">
        <v>8</v>
      </c>
      <c r="XEW1720">
        <v>15</v>
      </c>
      <c r="XEX1720">
        <v>1801.14</v>
      </c>
      <c r="XEY1720">
        <v>2875</v>
      </c>
    </row>
    <row r="1721" spans="15:27 16369:16379" x14ac:dyDescent="0.3">
      <c r="O1721" t="str">
        <f>IF(AND(G1721&lt;-0.01,Model_dem!F1721="Optimal"),"Cuidado","")</f>
        <v/>
      </c>
      <c r="P1721" t="str">
        <f>IF(OR(H_24!$Q1721&lt;&gt;A1721,R1721&lt;&gt;B1721,S1721&lt;&gt;C1721,T1721&lt;&gt;D1721),"Aqui", " ")</f>
        <v xml:space="preserve"> </v>
      </c>
      <c r="Q1721" s="68"/>
      <c r="R1721" s="20"/>
      <c r="S1721" s="20"/>
      <c r="T1721" s="20"/>
      <c r="U1721" s="20"/>
      <c r="V1721" s="20"/>
      <c r="W1721" s="20"/>
      <c r="X1721" s="20"/>
      <c r="Y1721" s="20"/>
      <c r="Z1721" s="20"/>
      <c r="AA1721" s="23"/>
      <c r="XEO1721" t="s">
        <v>515</v>
      </c>
      <c r="XEP1721">
        <v>1</v>
      </c>
      <c r="XEQ1721">
        <v>50</v>
      </c>
      <c r="XER1721">
        <v>0.15</v>
      </c>
      <c r="XES1721">
        <v>100</v>
      </c>
      <c r="XET1721">
        <v>1030</v>
      </c>
      <c r="XEU1721">
        <v>1659.42</v>
      </c>
      <c r="XEV1721">
        <v>0</v>
      </c>
      <c r="XEW1721">
        <v>4</v>
      </c>
      <c r="XEX1721">
        <v>1800.53</v>
      </c>
      <c r="XEY1721">
        <v>525</v>
      </c>
    </row>
    <row r="1722" spans="15:27 16369:16379" x14ac:dyDescent="0.3">
      <c r="O1722" t="str">
        <f>IF(AND(G1722&lt;-0.01,Model_dem!F1722="Optimal"),"Cuidado","")</f>
        <v/>
      </c>
      <c r="P1722" t="str">
        <f>IF(OR(H_24!$Q1722&lt;&gt;A1722,R1722&lt;&gt;B1722,S1722&lt;&gt;C1722,T1722&lt;&gt;D1722),"Aqui", " ")</f>
        <v xml:space="preserve"> </v>
      </c>
      <c r="Q1722" s="65"/>
      <c r="R1722" s="66"/>
      <c r="S1722" s="66"/>
      <c r="T1722" s="66"/>
      <c r="U1722" s="66"/>
      <c r="V1722" s="66"/>
      <c r="W1722" s="66"/>
      <c r="X1722" s="66"/>
      <c r="Y1722" s="66"/>
      <c r="Z1722" s="66"/>
      <c r="AA1722" s="23"/>
      <c r="XEO1722" t="s">
        <v>515</v>
      </c>
      <c r="XEP1722">
        <v>1</v>
      </c>
      <c r="XEQ1722">
        <v>50</v>
      </c>
      <c r="XER1722">
        <v>0.2</v>
      </c>
      <c r="XES1722">
        <v>100</v>
      </c>
      <c r="XET1722" t="s">
        <v>46</v>
      </c>
      <c r="XEU1722">
        <v>60.0411</v>
      </c>
      <c r="XEV1722">
        <v>0</v>
      </c>
      <c r="XEW1722">
        <v>1</v>
      </c>
      <c r="XEX1722">
        <v>1801.88</v>
      </c>
      <c r="XEY1722">
        <v>29</v>
      </c>
    </row>
    <row r="1723" spans="15:27 16369:16379" x14ac:dyDescent="0.3">
      <c r="O1723" t="str">
        <f>IF(AND(G1723&lt;-0.01,Model_dem!F1723="Optimal"),"Cuidado","")</f>
        <v/>
      </c>
      <c r="P1723" t="str">
        <f>IF(OR(H_24!$Q1723&lt;&gt;A1723,R1723&lt;&gt;B1723,S1723&lt;&gt;C1723,T1723&lt;&gt;D1723),"Aqui", " ")</f>
        <v xml:space="preserve"> </v>
      </c>
      <c r="Q1723" s="65"/>
      <c r="R1723" s="66"/>
      <c r="S1723" s="66"/>
      <c r="T1723" s="66"/>
      <c r="U1723" s="66"/>
      <c r="V1723" s="66"/>
      <c r="W1723" s="66"/>
      <c r="X1723" s="66"/>
      <c r="Y1723" s="66"/>
      <c r="Z1723" s="66"/>
      <c r="AA1723" s="67"/>
      <c r="XEO1723" t="s">
        <v>515</v>
      </c>
      <c r="XEP1723">
        <v>2</v>
      </c>
      <c r="XEQ1723">
        <v>5</v>
      </c>
      <c r="XER1723">
        <v>0.05</v>
      </c>
      <c r="XES1723">
        <v>100</v>
      </c>
      <c r="XET1723">
        <v>983</v>
      </c>
      <c r="XEU1723">
        <v>409.60300000000001</v>
      </c>
      <c r="XEV1723">
        <v>47</v>
      </c>
      <c r="XEW1723">
        <v>355</v>
      </c>
      <c r="XEX1723">
        <v>1800.04</v>
      </c>
      <c r="XEY1723">
        <v>20816</v>
      </c>
    </row>
    <row r="1724" spans="15:27 16369:16379" x14ac:dyDescent="0.3">
      <c r="O1724" t="str">
        <f>IF(AND(G1724&lt;-0.01,Model_dem!F1724="Optimal"),"Cuidado","")</f>
        <v/>
      </c>
      <c r="P1724" t="str">
        <f>IF(OR(H_24!$Q1724&lt;&gt;A1724,R1724&lt;&gt;B1724,S1724&lt;&gt;C1724,T1724&lt;&gt;D1724),"Aqui", " ")</f>
        <v xml:space="preserve"> </v>
      </c>
      <c r="Q1724" s="68"/>
      <c r="R1724" s="20"/>
      <c r="S1724" s="20"/>
      <c r="T1724" s="20"/>
      <c r="U1724" s="20"/>
      <c r="V1724" s="20"/>
      <c r="W1724" s="20"/>
      <c r="X1724" s="20"/>
      <c r="Y1724" s="20"/>
      <c r="Z1724" s="20"/>
      <c r="AA1724" s="67"/>
      <c r="XEO1724" t="s">
        <v>515</v>
      </c>
      <c r="XEP1724">
        <v>2</v>
      </c>
      <c r="XEQ1724">
        <v>5</v>
      </c>
      <c r="XER1724">
        <v>0.1</v>
      </c>
      <c r="XES1724">
        <v>100</v>
      </c>
      <c r="XET1724">
        <v>985</v>
      </c>
      <c r="XEU1724">
        <v>154.54400000000001</v>
      </c>
      <c r="XEV1724">
        <v>8</v>
      </c>
      <c r="XEW1724">
        <v>427</v>
      </c>
      <c r="XEX1724">
        <v>1800.72</v>
      </c>
      <c r="XEY1724">
        <v>19182</v>
      </c>
    </row>
    <row r="1725" spans="15:27 16369:16379" x14ac:dyDescent="0.3">
      <c r="O1725" t="str">
        <f>IF(AND(G1725&lt;-0.01,Model_dem!F1725="Optimal"),"Cuidado","")</f>
        <v/>
      </c>
      <c r="P1725" t="str">
        <f>IF(OR(H_24!$Q1725&lt;&gt;A1725,R1725&lt;&gt;B1725,S1725&lt;&gt;C1725,T1725&lt;&gt;D1725),"Aqui", " ")</f>
        <v xml:space="preserve"> </v>
      </c>
      <c r="Q1725" s="68"/>
      <c r="R1725" s="20"/>
      <c r="S1725" s="20"/>
      <c r="T1725" s="20"/>
      <c r="U1725" s="20"/>
      <c r="V1725" s="20"/>
      <c r="W1725" s="20"/>
      <c r="X1725" s="20"/>
      <c r="Y1725" s="20"/>
      <c r="Z1725" s="20"/>
      <c r="AA1725" s="23"/>
      <c r="XEO1725" t="s">
        <v>515</v>
      </c>
      <c r="XEP1725">
        <v>2</v>
      </c>
      <c r="XEQ1725">
        <v>5</v>
      </c>
      <c r="XER1725">
        <v>0.15</v>
      </c>
      <c r="XES1725">
        <v>100</v>
      </c>
      <c r="XET1725">
        <v>987</v>
      </c>
      <c r="XEU1725">
        <v>110.325</v>
      </c>
      <c r="XEV1725">
        <v>7</v>
      </c>
      <c r="XEW1725">
        <v>195</v>
      </c>
      <c r="XEX1725">
        <v>1800.05</v>
      </c>
      <c r="XEY1725">
        <v>18041</v>
      </c>
    </row>
    <row r="1726" spans="15:27 16369:16379" x14ac:dyDescent="0.3">
      <c r="O1726" t="str">
        <f>IF(AND(G1726&lt;-0.01,Model_dem!F1726="Optimal"),"Cuidado","")</f>
        <v/>
      </c>
      <c r="P1726" t="str">
        <f>IF(OR(H_24!$Q1726&lt;&gt;A1726,R1726&lt;&gt;B1726,S1726&lt;&gt;C1726,T1726&lt;&gt;D1726),"Aqui", " ")</f>
        <v xml:space="preserve"> </v>
      </c>
      <c r="Q1726" s="65"/>
      <c r="R1726" s="66"/>
      <c r="S1726" s="66"/>
      <c r="T1726" s="66"/>
      <c r="U1726" s="66"/>
      <c r="V1726" s="66"/>
      <c r="W1726" s="66"/>
      <c r="X1726" s="66"/>
      <c r="Y1726" s="66"/>
      <c r="Z1726" s="66"/>
      <c r="AA1726" s="23"/>
      <c r="XEO1726" t="s">
        <v>515</v>
      </c>
      <c r="XEP1726">
        <v>2</v>
      </c>
      <c r="XEQ1726">
        <v>5</v>
      </c>
      <c r="XER1726">
        <v>0.2</v>
      </c>
      <c r="XES1726">
        <v>100</v>
      </c>
      <c r="XET1726">
        <v>987</v>
      </c>
      <c r="XEU1726">
        <v>42.119100000000003</v>
      </c>
      <c r="XEV1726">
        <v>0</v>
      </c>
      <c r="XEW1726">
        <v>208</v>
      </c>
      <c r="XEX1726">
        <v>1800.03</v>
      </c>
      <c r="XEY1726">
        <v>16647</v>
      </c>
    </row>
    <row r="1727" spans="15:27 16369:16379" x14ac:dyDescent="0.3">
      <c r="O1727" t="str">
        <f>IF(AND(G1727&lt;-0.01,Model_dem!F1727="Optimal"),"Cuidado","")</f>
        <v/>
      </c>
      <c r="P1727" t="str">
        <f>IF(OR(H_24!$Q1727&lt;&gt;A1727,R1727&lt;&gt;B1727,S1727&lt;&gt;C1727,T1727&lt;&gt;D1727),"Aqui", " ")</f>
        <v xml:space="preserve"> </v>
      </c>
      <c r="Q1727" s="65"/>
      <c r="R1727" s="66"/>
      <c r="S1727" s="66"/>
      <c r="T1727" s="66"/>
      <c r="U1727" s="66"/>
      <c r="V1727" s="66"/>
      <c r="W1727" s="66"/>
      <c r="X1727" s="66"/>
      <c r="Y1727" s="66"/>
      <c r="Z1727" s="66"/>
      <c r="AA1727" s="67"/>
      <c r="XEO1727" t="s">
        <v>515</v>
      </c>
      <c r="XEP1727">
        <v>2</v>
      </c>
      <c r="XEQ1727">
        <v>10</v>
      </c>
      <c r="XER1727">
        <v>0.05</v>
      </c>
      <c r="XES1727">
        <v>100</v>
      </c>
      <c r="XET1727">
        <v>985</v>
      </c>
      <c r="XEU1727">
        <v>55.838299999999997</v>
      </c>
      <c r="XEV1727">
        <v>0</v>
      </c>
      <c r="XEW1727">
        <v>260</v>
      </c>
      <c r="XEX1727">
        <v>1800.06</v>
      </c>
      <c r="XEY1727">
        <v>13057</v>
      </c>
    </row>
    <row r="1728" spans="15:27 16369:16379" x14ac:dyDescent="0.3">
      <c r="O1728" t="str">
        <f>IF(AND(G1728&lt;-0.01,Model_dem!F1728="Optimal"),"Cuidado","")</f>
        <v/>
      </c>
      <c r="P1728" t="str">
        <f>IF(OR(H_24!$Q1728&lt;&gt;A1728,R1728&lt;&gt;B1728,S1728&lt;&gt;C1728,T1728&lt;&gt;D1728),"Aqui", " ")</f>
        <v xml:space="preserve"> </v>
      </c>
      <c r="Q1728" s="68"/>
      <c r="R1728" s="20"/>
      <c r="S1728" s="20"/>
      <c r="T1728" s="20"/>
      <c r="U1728" s="20"/>
      <c r="V1728" s="20"/>
      <c r="W1728" s="20"/>
      <c r="X1728" s="20"/>
      <c r="Y1728" s="20"/>
      <c r="Z1728" s="20"/>
      <c r="AA1728" s="67"/>
      <c r="XEO1728" t="s">
        <v>515</v>
      </c>
      <c r="XEP1728">
        <v>2</v>
      </c>
      <c r="XEQ1728">
        <v>10</v>
      </c>
      <c r="XER1728">
        <v>0.1</v>
      </c>
      <c r="XES1728">
        <v>100</v>
      </c>
      <c r="XET1728">
        <v>987</v>
      </c>
      <c r="XEU1728">
        <v>96.526499999999999</v>
      </c>
      <c r="XEV1728">
        <v>0</v>
      </c>
      <c r="XEW1728">
        <v>156</v>
      </c>
      <c r="XEX1728">
        <v>1801.17</v>
      </c>
      <c r="XEY1728">
        <v>9576</v>
      </c>
    </row>
    <row r="1729" spans="15:27 16369:16379" x14ac:dyDescent="0.3">
      <c r="O1729" t="str">
        <f>IF(AND(G1729&lt;-0.01,Model_dem!F1729="Optimal"),"Cuidado","")</f>
        <v/>
      </c>
      <c r="P1729" t="str">
        <f>IF(OR(H_24!$Q1729&lt;&gt;A1729,R1729&lt;&gt;B1729,S1729&lt;&gt;C1729,T1729&lt;&gt;D1729),"Aqui", " ")</f>
        <v xml:space="preserve"> </v>
      </c>
      <c r="Q1729" s="68"/>
      <c r="R1729" s="20"/>
      <c r="S1729" s="20"/>
      <c r="T1729" s="20"/>
      <c r="U1729" s="20"/>
      <c r="V1729" s="20"/>
      <c r="W1729" s="20"/>
      <c r="X1729" s="20"/>
      <c r="Y1729" s="20"/>
      <c r="Z1729" s="20"/>
      <c r="AA1729" s="23"/>
      <c r="XEO1729" t="s">
        <v>515</v>
      </c>
      <c r="XEP1729">
        <v>2</v>
      </c>
      <c r="XEQ1729">
        <v>10</v>
      </c>
      <c r="XER1729">
        <v>0.15</v>
      </c>
      <c r="XES1729">
        <v>100</v>
      </c>
      <c r="XET1729">
        <v>1003</v>
      </c>
      <c r="XEU1729">
        <v>946.18600000000004</v>
      </c>
      <c r="XEV1729">
        <v>14</v>
      </c>
      <c r="XEW1729">
        <v>25</v>
      </c>
      <c r="XEX1729">
        <v>1800.53</v>
      </c>
      <c r="XEY1729">
        <v>4072</v>
      </c>
    </row>
    <row r="1730" spans="15:27 16369:16379" x14ac:dyDescent="0.3">
      <c r="O1730" t="str">
        <f>IF(AND(G1730&lt;-0.01,Model_dem!F1730="Optimal"),"Cuidado","")</f>
        <v/>
      </c>
      <c r="P1730" t="str">
        <f>IF(OR(H_24!$Q1730&lt;&gt;A1730,R1730&lt;&gt;B1730,S1730&lt;&gt;C1730,T1730&lt;&gt;D1730),"Aqui", " ")</f>
        <v xml:space="preserve"> </v>
      </c>
      <c r="Q1730" s="65"/>
      <c r="R1730" s="66"/>
      <c r="S1730" s="66"/>
      <c r="T1730" s="66"/>
      <c r="U1730" s="66"/>
      <c r="V1730" s="66"/>
      <c r="W1730" s="66"/>
      <c r="X1730" s="66"/>
      <c r="Y1730" s="66"/>
      <c r="Z1730" s="66"/>
      <c r="AA1730" s="23"/>
      <c r="XEO1730" t="s">
        <v>515</v>
      </c>
      <c r="XEP1730">
        <v>2</v>
      </c>
      <c r="XEQ1730">
        <v>10</v>
      </c>
      <c r="XER1730">
        <v>0.2</v>
      </c>
      <c r="XES1730">
        <v>100</v>
      </c>
      <c r="XET1730">
        <v>1006</v>
      </c>
      <c r="XEU1730">
        <v>969.93399999999997</v>
      </c>
      <c r="XEV1730">
        <v>4</v>
      </c>
      <c r="XEW1730">
        <v>13</v>
      </c>
      <c r="XEX1730">
        <v>1809.34</v>
      </c>
      <c r="XEY1730">
        <v>2166</v>
      </c>
    </row>
    <row r="1731" spans="15:27 16369:16379" x14ac:dyDescent="0.3">
      <c r="O1731" t="str">
        <f>IF(AND(G1731&lt;-0.01,Model_dem!F1731="Optimal"),"Cuidado","")</f>
        <v/>
      </c>
      <c r="P1731" t="str">
        <f>IF(OR(H_24!$Q1731&lt;&gt;A1731,R1731&lt;&gt;B1731,S1731&lt;&gt;C1731,T1731&lt;&gt;D1731),"Aqui", " ")</f>
        <v xml:space="preserve"> </v>
      </c>
      <c r="Q1731" s="65"/>
      <c r="R1731" s="66"/>
      <c r="S1731" s="66"/>
      <c r="T1731" s="66"/>
      <c r="U1731" s="66"/>
      <c r="V1731" s="66"/>
      <c r="W1731" s="66"/>
      <c r="X1731" s="66"/>
      <c r="Y1731" s="66"/>
      <c r="Z1731" s="66"/>
      <c r="AA1731" s="67"/>
      <c r="XEO1731" t="s">
        <v>515</v>
      </c>
      <c r="XEP1731">
        <v>2</v>
      </c>
      <c r="XEQ1731">
        <v>25</v>
      </c>
      <c r="XER1731">
        <v>0.05</v>
      </c>
      <c r="XES1731">
        <v>100</v>
      </c>
      <c r="XET1731">
        <v>987</v>
      </c>
      <c r="XEU1731">
        <v>256.92399999999998</v>
      </c>
      <c r="XEV1731">
        <v>8</v>
      </c>
      <c r="XEW1731">
        <v>65</v>
      </c>
      <c r="XEX1731">
        <v>1800.53</v>
      </c>
      <c r="XEY1731">
        <v>5930</v>
      </c>
    </row>
    <row r="1732" spans="15:27 16369:16379" x14ac:dyDescent="0.3">
      <c r="O1732" t="str">
        <f>IF(AND(G1732&lt;-0.01,Model_dem!F1732="Optimal"),"Cuidado","")</f>
        <v/>
      </c>
      <c r="P1732" t="str">
        <f>IF(OR(H_24!$Q1732&lt;&gt;A1732,R1732&lt;&gt;B1732,S1732&lt;&gt;C1732,T1732&lt;&gt;D1732),"Aqui", " ")</f>
        <v xml:space="preserve"> </v>
      </c>
      <c r="Q1732" s="68"/>
      <c r="R1732" s="20"/>
      <c r="S1732" s="20"/>
      <c r="T1732" s="20"/>
      <c r="U1732" s="20"/>
      <c r="V1732" s="20"/>
      <c r="W1732" s="20"/>
      <c r="X1732" s="20"/>
      <c r="Y1732" s="20"/>
      <c r="Z1732" s="20"/>
      <c r="AA1732" s="67"/>
      <c r="XEO1732" t="s">
        <v>515</v>
      </c>
      <c r="XEP1732">
        <v>2</v>
      </c>
      <c r="XEQ1732">
        <v>25</v>
      </c>
      <c r="XER1732">
        <v>0.1</v>
      </c>
      <c r="XES1732">
        <v>100</v>
      </c>
      <c r="XET1732">
        <v>1013</v>
      </c>
      <c r="XEU1732">
        <v>399.27</v>
      </c>
      <c r="XEV1732">
        <v>0</v>
      </c>
      <c r="XEW1732">
        <v>11</v>
      </c>
      <c r="XEX1732">
        <v>1812.36</v>
      </c>
      <c r="XEY1732">
        <v>1912</v>
      </c>
    </row>
    <row r="1733" spans="15:27 16369:16379" x14ac:dyDescent="0.3">
      <c r="O1733" t="str">
        <f>IF(AND(G1733&lt;-0.01,Model_dem!F1733="Optimal"),"Cuidado","")</f>
        <v/>
      </c>
      <c r="P1733" t="str">
        <f>IF(OR(H_24!$Q1733&lt;&gt;A1733,R1733&lt;&gt;B1733,S1733&lt;&gt;C1733,T1733&lt;&gt;D1733),"Aqui", " ")</f>
        <v xml:space="preserve"> </v>
      </c>
      <c r="Q1733" s="68"/>
      <c r="R1733" s="20"/>
      <c r="S1733" s="20"/>
      <c r="T1733" s="20"/>
      <c r="U1733" s="20"/>
      <c r="V1733" s="20"/>
      <c r="W1733" s="20"/>
      <c r="X1733" s="20"/>
      <c r="Y1733" s="20"/>
      <c r="Z1733" s="20"/>
      <c r="AA1733" s="23"/>
      <c r="XEO1733" t="s">
        <v>515</v>
      </c>
      <c r="XEP1733">
        <v>2</v>
      </c>
      <c r="XEQ1733">
        <v>25</v>
      </c>
      <c r="XER1733">
        <v>0.15</v>
      </c>
      <c r="XES1733">
        <v>100</v>
      </c>
      <c r="XET1733">
        <v>1236</v>
      </c>
      <c r="XEU1733">
        <v>1804.36</v>
      </c>
      <c r="XEV1733">
        <v>0</v>
      </c>
      <c r="XEW1733">
        <v>1</v>
      </c>
      <c r="XEX1733">
        <v>1804.36</v>
      </c>
      <c r="XEY1733">
        <v>90</v>
      </c>
    </row>
    <row r="1734" spans="15:27 16369:16379" x14ac:dyDescent="0.3">
      <c r="O1734" t="str">
        <f>IF(AND(G1734&lt;-0.01,Model_dem!F1734="Optimal"),"Cuidado","")</f>
        <v/>
      </c>
      <c r="P1734" t="str">
        <f>IF(OR(H_24!$Q1734&lt;&gt;A1734,R1734&lt;&gt;B1734,S1734&lt;&gt;C1734,T1734&lt;&gt;D1734),"Aqui", " ")</f>
        <v xml:space="preserve"> </v>
      </c>
      <c r="Q1734" s="65"/>
      <c r="R1734" s="66"/>
      <c r="S1734" s="66"/>
      <c r="T1734" s="66"/>
      <c r="U1734" s="66"/>
      <c r="V1734" s="66"/>
      <c r="W1734" s="66"/>
      <c r="X1734" s="66"/>
      <c r="Y1734" s="66"/>
      <c r="Z1734" s="66"/>
      <c r="AA1734" s="23"/>
      <c r="XEO1734" t="s">
        <v>515</v>
      </c>
      <c r="XEP1734">
        <v>2</v>
      </c>
      <c r="XEQ1734">
        <v>25</v>
      </c>
      <c r="XER1734">
        <v>0.2</v>
      </c>
      <c r="XES1734">
        <v>100</v>
      </c>
      <c r="XET1734" t="s">
        <v>46</v>
      </c>
      <c r="XEU1734">
        <v>60.023400000000002</v>
      </c>
      <c r="XEV1734">
        <v>0</v>
      </c>
      <c r="XEW1734">
        <v>1</v>
      </c>
      <c r="XEX1734">
        <v>1800.78</v>
      </c>
      <c r="XEY1734">
        <v>29</v>
      </c>
    </row>
    <row r="1735" spans="15:27 16369:16379" x14ac:dyDescent="0.3">
      <c r="O1735" t="str">
        <f>IF(AND(G1735&lt;-0.01,Model_dem!F1735="Optimal"),"Cuidado","")</f>
        <v/>
      </c>
      <c r="P1735" t="str">
        <f>IF(OR(H_24!$Q1735&lt;&gt;A1735,R1735&lt;&gt;B1735,S1735&lt;&gt;C1735,T1735&lt;&gt;D1735),"Aqui", " ")</f>
        <v xml:space="preserve"> </v>
      </c>
      <c r="Q1735" s="65"/>
      <c r="R1735" s="66"/>
      <c r="S1735" s="66"/>
      <c r="T1735" s="66"/>
      <c r="U1735" s="66"/>
      <c r="V1735" s="66"/>
      <c r="W1735" s="66"/>
      <c r="X1735" s="66"/>
      <c r="Y1735" s="66"/>
      <c r="Z1735" s="66"/>
      <c r="AA1735" s="67"/>
      <c r="XEO1735" t="s">
        <v>515</v>
      </c>
      <c r="XEP1735">
        <v>2</v>
      </c>
      <c r="XEQ1735">
        <v>50</v>
      </c>
      <c r="XER1735">
        <v>0.05</v>
      </c>
      <c r="XES1735">
        <v>100</v>
      </c>
      <c r="XET1735">
        <v>994</v>
      </c>
      <c r="XEU1735">
        <v>56.993400000000001</v>
      </c>
      <c r="XEV1735">
        <v>0</v>
      </c>
      <c r="XEW1735">
        <v>97</v>
      </c>
      <c r="XEX1735">
        <v>1800.12</v>
      </c>
      <c r="XEY1735">
        <v>9087</v>
      </c>
    </row>
    <row r="1736" spans="15:27 16369:16379" x14ac:dyDescent="0.3">
      <c r="O1736" t="str">
        <f>IF(AND(G1736&lt;-0.01,Model_dem!F1736="Optimal"),"Cuidado","")</f>
        <v/>
      </c>
      <c r="P1736" t="str">
        <f>IF(OR(H_24!$Q1736&lt;&gt;A1736,R1736&lt;&gt;B1736,S1736&lt;&gt;C1736,T1736&lt;&gt;D1736),"Aqui", " ")</f>
        <v xml:space="preserve"> </v>
      </c>
      <c r="Q1736" s="68"/>
      <c r="R1736" s="20"/>
      <c r="S1736" s="20"/>
      <c r="T1736" s="20"/>
      <c r="U1736" s="20"/>
      <c r="V1736" s="20"/>
      <c r="W1736" s="20"/>
      <c r="X1736" s="20"/>
      <c r="Y1736" s="20"/>
      <c r="Z1736" s="20"/>
      <c r="AA1736" s="67"/>
      <c r="XEO1736" t="s">
        <v>515</v>
      </c>
      <c r="XEP1736">
        <v>2</v>
      </c>
      <c r="XEQ1736">
        <v>50</v>
      </c>
      <c r="XER1736">
        <v>0.1</v>
      </c>
      <c r="XES1736">
        <v>100</v>
      </c>
      <c r="XET1736">
        <v>1022</v>
      </c>
      <c r="XEU1736">
        <v>1763.76</v>
      </c>
      <c r="XEV1736">
        <v>10</v>
      </c>
      <c r="XEW1736">
        <v>13</v>
      </c>
      <c r="XEX1736">
        <v>1800.48</v>
      </c>
      <c r="XEY1736">
        <v>3061</v>
      </c>
    </row>
    <row r="1737" spans="15:27 16369:16379" x14ac:dyDescent="0.3">
      <c r="O1737" t="str">
        <f>IF(AND(G1737&lt;-0.01,Model_dem!F1737="Optimal"),"Cuidado","")</f>
        <v/>
      </c>
      <c r="P1737" t="str">
        <f>IF(OR(H_24!$Q1737&lt;&gt;A1737,R1737&lt;&gt;B1737,S1737&lt;&gt;C1737,T1737&lt;&gt;D1737),"Aqui", " ")</f>
        <v xml:space="preserve"> </v>
      </c>
      <c r="Q1737" s="68"/>
      <c r="R1737" s="20"/>
      <c r="S1737" s="20"/>
      <c r="T1737" s="20"/>
      <c r="U1737" s="20"/>
      <c r="V1737" s="20"/>
      <c r="W1737" s="20"/>
      <c r="X1737" s="20"/>
      <c r="Y1737" s="20"/>
      <c r="Z1737" s="20"/>
      <c r="AA1737" s="23"/>
      <c r="XEO1737" t="s">
        <v>515</v>
      </c>
      <c r="XEP1737">
        <v>2</v>
      </c>
      <c r="XEQ1737">
        <v>50</v>
      </c>
      <c r="XER1737">
        <v>0.15</v>
      </c>
      <c r="XES1737">
        <v>100</v>
      </c>
      <c r="XET1737" t="s">
        <v>46</v>
      </c>
      <c r="XEU1737">
        <v>60.022599999999997</v>
      </c>
      <c r="XEV1737">
        <v>0</v>
      </c>
      <c r="XEW1737">
        <v>1</v>
      </c>
      <c r="XEX1737">
        <v>1800.64</v>
      </c>
      <c r="XEY1737">
        <v>29</v>
      </c>
    </row>
    <row r="1738" spans="15:27 16369:16379" x14ac:dyDescent="0.3">
      <c r="O1738" t="str">
        <f>IF(AND(G1738&lt;-0.01,Model_dem!F1738="Optimal"),"Cuidado","")</f>
        <v/>
      </c>
      <c r="P1738" t="str">
        <f>IF(OR(H_24!$Q1738&lt;&gt;A1738,R1738&lt;&gt;B1738,S1738&lt;&gt;C1738,T1738&lt;&gt;D1738),"Aqui", " ")</f>
        <v xml:space="preserve"> </v>
      </c>
      <c r="Q1738" s="65"/>
      <c r="R1738" s="66"/>
      <c r="S1738" s="66"/>
      <c r="T1738" s="66"/>
      <c r="U1738" s="66"/>
      <c r="V1738" s="66"/>
      <c r="W1738" s="66"/>
      <c r="X1738" s="66"/>
      <c r="Y1738" s="66"/>
      <c r="Z1738" s="66"/>
      <c r="AA1738" s="23"/>
      <c r="XEO1738" t="s">
        <v>515</v>
      </c>
      <c r="XEP1738">
        <v>2</v>
      </c>
      <c r="XEQ1738">
        <v>50</v>
      </c>
      <c r="XER1738">
        <v>0.2</v>
      </c>
      <c r="XES1738">
        <v>100</v>
      </c>
      <c r="XET1738" t="s">
        <v>46</v>
      </c>
      <c r="XEU1738">
        <v>60.025100000000002</v>
      </c>
      <c r="XEV1738">
        <v>0</v>
      </c>
      <c r="XEW1738">
        <v>1</v>
      </c>
      <c r="XEX1738">
        <v>1800.68</v>
      </c>
      <c r="XEY1738">
        <v>29</v>
      </c>
    </row>
    <row r="1739" spans="15:27 16369:16379" x14ac:dyDescent="0.3">
      <c r="O1739" t="str">
        <f>IF(AND(G1739&lt;-0.01,Model_dem!F1739="Optimal"),"Cuidado","")</f>
        <v/>
      </c>
      <c r="P1739" t="str">
        <f>IF(OR(H_24!$Q1739&lt;&gt;A1739,R1739&lt;&gt;B1739,S1739&lt;&gt;C1739,T1739&lt;&gt;D1739),"Aqui", " ")</f>
        <v xml:space="preserve"> </v>
      </c>
      <c r="Q1739" s="65"/>
      <c r="R1739" s="66"/>
      <c r="S1739" s="66"/>
      <c r="T1739" s="66"/>
      <c r="U1739" s="66"/>
      <c r="V1739" s="66"/>
      <c r="W1739" s="66"/>
      <c r="X1739" s="66"/>
      <c r="Y1739" s="66"/>
      <c r="Z1739" s="66"/>
      <c r="AA1739" s="67"/>
      <c r="XEO1739" t="s">
        <v>515</v>
      </c>
      <c r="XEP1739">
        <v>3</v>
      </c>
      <c r="XEQ1739">
        <v>0</v>
      </c>
      <c r="XER1739">
        <v>0.05</v>
      </c>
      <c r="XES1739">
        <v>100</v>
      </c>
      <c r="XET1739">
        <v>1022</v>
      </c>
      <c r="XEU1739">
        <v>146.124</v>
      </c>
      <c r="XEV1739">
        <v>5</v>
      </c>
      <c r="XEW1739">
        <v>123</v>
      </c>
      <c r="XEX1739">
        <v>1800.04</v>
      </c>
      <c r="XEY1739">
        <v>18094</v>
      </c>
    </row>
    <row r="1740" spans="15:27 16369:16379" x14ac:dyDescent="0.3">
      <c r="O1740" t="str">
        <f>IF(AND(G1740&lt;-0.01,Model_dem!F1740="Optimal"),"Cuidado","")</f>
        <v/>
      </c>
      <c r="P1740" t="str">
        <f>IF(OR(H_24!$Q1740&lt;&gt;A1740,R1740&lt;&gt;B1740,S1740&lt;&gt;C1740,T1740&lt;&gt;D1740),"Aqui", " ")</f>
        <v xml:space="preserve"> </v>
      </c>
      <c r="Q1740" s="68"/>
      <c r="R1740" s="20"/>
      <c r="S1740" s="20"/>
      <c r="T1740" s="20"/>
      <c r="U1740" s="20"/>
      <c r="V1740" s="20"/>
      <c r="W1740" s="20"/>
      <c r="X1740" s="20"/>
      <c r="Y1740" s="20"/>
      <c r="Z1740" s="20"/>
      <c r="AA1740" s="67"/>
      <c r="XEO1740" t="s">
        <v>515</v>
      </c>
      <c r="XEP1740">
        <v>3</v>
      </c>
      <c r="XEQ1740">
        <v>10</v>
      </c>
      <c r="XER1740">
        <v>0.05</v>
      </c>
      <c r="XES1740">
        <v>100</v>
      </c>
      <c r="XET1740">
        <v>1022</v>
      </c>
      <c r="XEU1740">
        <v>55.243899999999996</v>
      </c>
      <c r="XEV1740">
        <v>0</v>
      </c>
      <c r="XEW1740">
        <v>101</v>
      </c>
      <c r="XEX1740">
        <v>1800.24</v>
      </c>
      <c r="XEY1740">
        <v>15972</v>
      </c>
    </row>
    <row r="1741" spans="15:27 16369:16379" x14ac:dyDescent="0.3">
      <c r="O1741" t="str">
        <f>IF(AND(G1741&lt;-0.01,Model_dem!F1741="Optimal"),"Cuidado","")</f>
        <v/>
      </c>
      <c r="P1741" t="str">
        <f>IF(OR(H_24!$Q1741&lt;&gt;A1741,R1741&lt;&gt;B1741,S1741&lt;&gt;C1741,T1741&lt;&gt;D1741),"Aqui", " ")</f>
        <v xml:space="preserve"> </v>
      </c>
      <c r="Q1741" s="68"/>
      <c r="R1741" s="20"/>
      <c r="S1741" s="20"/>
      <c r="T1741" s="20"/>
      <c r="U1741" s="20"/>
      <c r="V1741" s="20"/>
      <c r="W1741" s="20"/>
      <c r="X1741" s="20"/>
      <c r="Y1741" s="20"/>
      <c r="Z1741" s="20"/>
      <c r="AA1741" s="23"/>
      <c r="XEO1741" t="s">
        <v>515</v>
      </c>
      <c r="XEP1741">
        <v>3</v>
      </c>
      <c r="XEQ1741">
        <v>25</v>
      </c>
      <c r="XER1741">
        <v>0.05</v>
      </c>
      <c r="XES1741">
        <v>100</v>
      </c>
      <c r="XET1741">
        <v>1022</v>
      </c>
      <c r="XEU1741">
        <v>194.45099999999999</v>
      </c>
      <c r="XEV1741">
        <v>4</v>
      </c>
      <c r="XEW1741">
        <v>90</v>
      </c>
      <c r="XEX1741">
        <v>1800.08</v>
      </c>
      <c r="XEY1741">
        <v>16198</v>
      </c>
    </row>
    <row r="1742" spans="15:27 16369:16379" x14ac:dyDescent="0.3">
      <c r="O1742" t="str">
        <f>IF(AND(G1742&lt;-0.01,Model_dem!F1742="Optimal"),"Cuidado","")</f>
        <v/>
      </c>
      <c r="P1742" t="str">
        <f>IF(OR(H_24!$Q1742&lt;&gt;A1742,R1742&lt;&gt;B1742,S1742&lt;&gt;C1742,T1742&lt;&gt;D1742),"Aqui", " ")</f>
        <v xml:space="preserve"> </v>
      </c>
      <c r="Q1742" s="65"/>
      <c r="R1742" s="66"/>
      <c r="S1742" s="66"/>
      <c r="T1742" s="66"/>
      <c r="U1742" s="66"/>
      <c r="V1742" s="66"/>
      <c r="W1742" s="66"/>
      <c r="X1742" s="66"/>
      <c r="Y1742" s="66"/>
      <c r="Z1742" s="66"/>
      <c r="AA1742" s="23"/>
      <c r="XEO1742" t="s">
        <v>515</v>
      </c>
      <c r="XEP1742">
        <v>3</v>
      </c>
      <c r="XEQ1742">
        <v>50</v>
      </c>
      <c r="XER1742">
        <v>0.05</v>
      </c>
      <c r="XES1742">
        <v>100</v>
      </c>
      <c r="XET1742">
        <v>1022</v>
      </c>
      <c r="XEU1742">
        <v>152.69300000000001</v>
      </c>
      <c r="XEV1742">
        <v>2</v>
      </c>
      <c r="XEW1742">
        <v>98</v>
      </c>
      <c r="XEX1742">
        <v>1800.03</v>
      </c>
      <c r="XEY1742">
        <v>15513</v>
      </c>
    </row>
    <row r="1743" spans="15:27 16369:16379" x14ac:dyDescent="0.3">
      <c r="O1743" t="str">
        <f>IF(AND(G1743&lt;-0.01,Model_dem!F1743="Optimal"),"Cuidado","")</f>
        <v/>
      </c>
      <c r="P1743" t="str">
        <f>IF(OR(H_24!$Q1743&lt;&gt;A1743,R1743&lt;&gt;B1743,S1743&lt;&gt;C1743,T1743&lt;&gt;D1743),"Aqui", " ")</f>
        <v xml:space="preserve"> </v>
      </c>
      <c r="Q1743" s="65"/>
      <c r="R1743" s="66"/>
      <c r="S1743" s="66"/>
      <c r="T1743" s="66"/>
      <c r="U1743" s="66"/>
      <c r="V1743" s="66"/>
      <c r="W1743" s="66"/>
      <c r="X1743" s="66"/>
      <c r="Y1743" s="66"/>
      <c r="Z1743" s="66"/>
      <c r="AA1743" s="67"/>
      <c r="XEO1743" t="s">
        <v>535</v>
      </c>
      <c r="XEP1743">
        <v>1</v>
      </c>
      <c r="XEQ1743">
        <v>5</v>
      </c>
      <c r="XER1743">
        <v>0.1</v>
      </c>
      <c r="XES1743">
        <v>50</v>
      </c>
      <c r="XET1743">
        <v>753</v>
      </c>
      <c r="XEU1743">
        <v>2.0827800000000001</v>
      </c>
      <c r="XEV1743">
        <v>0</v>
      </c>
      <c r="XEW1743">
        <v>427566</v>
      </c>
      <c r="XEX1743">
        <v>1800</v>
      </c>
      <c r="XEY1743">
        <v>78306</v>
      </c>
    </row>
    <row r="1744" spans="15:27 16369:16379" x14ac:dyDescent="0.3">
      <c r="O1744" t="str">
        <f>IF(AND(G1744&lt;-0.01,Model_dem!F1744="Optimal"),"Cuidado","")</f>
        <v/>
      </c>
      <c r="P1744" t="str">
        <f>IF(OR(H_24!$Q1744&lt;&gt;A1744,R1744&lt;&gt;B1744,S1744&lt;&gt;C1744,T1744&lt;&gt;D1744),"Aqui", " ")</f>
        <v xml:space="preserve"> </v>
      </c>
      <c r="Q1744" s="68"/>
      <c r="R1744" s="20"/>
      <c r="S1744" s="20"/>
      <c r="T1744" s="20"/>
      <c r="U1744" s="20"/>
      <c r="V1744" s="20"/>
      <c r="W1744" s="20"/>
      <c r="X1744" s="20"/>
      <c r="Y1744" s="20"/>
      <c r="Z1744" s="20"/>
      <c r="AA1744" s="67"/>
      <c r="XEO1744" t="s">
        <v>535</v>
      </c>
      <c r="XEP1744">
        <v>1</v>
      </c>
      <c r="XEQ1744">
        <v>5</v>
      </c>
      <c r="XER1744">
        <v>0.2</v>
      </c>
      <c r="XES1744">
        <v>50</v>
      </c>
      <c r="XET1744">
        <v>761</v>
      </c>
      <c r="XEU1744">
        <v>1.37093</v>
      </c>
      <c r="XEV1744">
        <v>0</v>
      </c>
      <c r="XEW1744">
        <v>605777</v>
      </c>
      <c r="XEX1744">
        <v>1800</v>
      </c>
      <c r="XEY1744">
        <v>78659</v>
      </c>
    </row>
    <row r="1745" spans="15:27 16369:16379" x14ac:dyDescent="0.3">
      <c r="O1745" t="str">
        <f>IF(AND(G1745&lt;-0.01,Model_dem!F1745="Optimal"),"Cuidado","")</f>
        <v/>
      </c>
      <c r="P1745" t="str">
        <f>IF(OR(H_24!$Q1745&lt;&gt;A1745,R1745&lt;&gt;B1745,S1745&lt;&gt;C1745,T1745&lt;&gt;D1745),"Aqui", " ")</f>
        <v xml:space="preserve"> </v>
      </c>
      <c r="Q1745" s="68"/>
      <c r="R1745" s="20"/>
      <c r="S1745" s="20"/>
      <c r="T1745" s="20"/>
      <c r="U1745" s="20"/>
      <c r="V1745" s="20"/>
      <c r="W1745" s="20"/>
      <c r="X1745" s="20"/>
      <c r="Y1745" s="20"/>
      <c r="Z1745" s="20"/>
      <c r="AA1745" s="23"/>
      <c r="XEO1745" t="s">
        <v>535</v>
      </c>
      <c r="XEP1745">
        <v>1</v>
      </c>
      <c r="XEQ1745">
        <v>10</v>
      </c>
      <c r="XER1745">
        <v>0.15</v>
      </c>
      <c r="XES1745">
        <v>50</v>
      </c>
      <c r="XET1745">
        <v>761</v>
      </c>
      <c r="XEU1745">
        <v>0.91961800000000005</v>
      </c>
      <c r="XEV1745">
        <v>0</v>
      </c>
      <c r="XEW1745">
        <v>634605</v>
      </c>
      <c r="XEX1745">
        <v>1800</v>
      </c>
      <c r="XEY1745">
        <v>75504</v>
      </c>
    </row>
    <row r="1746" spans="15:27 16369:16379" x14ac:dyDescent="0.3">
      <c r="O1746" t="str">
        <f>IF(AND(G1746&lt;-0.01,Model_dem!F1746="Optimal"),"Cuidado","")</f>
        <v/>
      </c>
      <c r="P1746" t="str">
        <f>IF(OR(H_24!$Q1746&lt;&gt;A1746,R1746&lt;&gt;B1746,S1746&lt;&gt;C1746,T1746&lt;&gt;D1746),"Aqui", " ")</f>
        <v xml:space="preserve"> </v>
      </c>
      <c r="Q1746" s="65"/>
      <c r="R1746" s="66"/>
      <c r="S1746" s="66"/>
      <c r="T1746" s="66"/>
      <c r="U1746" s="66"/>
      <c r="V1746" s="66"/>
      <c r="W1746" s="66"/>
      <c r="X1746" s="66"/>
      <c r="Y1746" s="66"/>
      <c r="Z1746" s="66"/>
      <c r="AA1746" s="23"/>
      <c r="XEO1746" t="s">
        <v>535</v>
      </c>
      <c r="XEP1746">
        <v>1</v>
      </c>
      <c r="XEQ1746">
        <v>10</v>
      </c>
      <c r="XER1746">
        <v>0.2</v>
      </c>
      <c r="XES1746">
        <v>50</v>
      </c>
      <c r="XET1746">
        <v>761</v>
      </c>
      <c r="XEU1746">
        <v>9.8098299999999998</v>
      </c>
      <c r="XEV1746">
        <v>30</v>
      </c>
      <c r="XEW1746">
        <v>676451</v>
      </c>
      <c r="XEX1746">
        <v>1800.03</v>
      </c>
      <c r="XEY1746">
        <v>78012</v>
      </c>
    </row>
    <row r="1747" spans="15:27 16369:16379" x14ac:dyDescent="0.3">
      <c r="O1747" t="str">
        <f>IF(AND(G1747&lt;-0.01,Model_dem!F1747="Optimal"),"Cuidado","")</f>
        <v/>
      </c>
      <c r="P1747" t="str">
        <f>IF(OR(H_24!$Q1747&lt;&gt;A1747,R1747&lt;&gt;B1747,S1747&lt;&gt;C1747,T1747&lt;&gt;D1747),"Aqui", " ")</f>
        <v xml:space="preserve"> </v>
      </c>
      <c r="Q1747" s="65"/>
      <c r="R1747" s="66"/>
      <c r="S1747" s="66"/>
      <c r="T1747" s="66"/>
      <c r="U1747" s="66"/>
      <c r="V1747" s="66"/>
      <c r="W1747" s="66"/>
      <c r="X1747" s="66"/>
      <c r="Y1747" s="66"/>
      <c r="Z1747" s="66"/>
      <c r="AA1747" s="67"/>
      <c r="XEO1747" t="s">
        <v>535</v>
      </c>
      <c r="XEP1747">
        <v>1</v>
      </c>
      <c r="XEQ1747">
        <v>25</v>
      </c>
      <c r="XER1747">
        <v>0.05</v>
      </c>
      <c r="XES1747">
        <v>50</v>
      </c>
      <c r="XET1747">
        <v>761</v>
      </c>
      <c r="XEU1747">
        <v>2.9607899999999998</v>
      </c>
      <c r="XEV1747">
        <v>0</v>
      </c>
      <c r="XEW1747">
        <v>238260</v>
      </c>
      <c r="XEX1747">
        <v>1800</v>
      </c>
      <c r="XEY1747">
        <v>57103</v>
      </c>
    </row>
    <row r="1748" spans="15:27 16369:16379" x14ac:dyDescent="0.3">
      <c r="O1748" t="str">
        <f>IF(AND(G1748&lt;-0.01,Model_dem!F1748="Optimal"),"Cuidado","")</f>
        <v/>
      </c>
      <c r="P1748" t="str">
        <f>IF(OR(H_24!$Q1748&lt;&gt;A1748,R1748&lt;&gt;B1748,S1748&lt;&gt;C1748,T1748&lt;&gt;D1748),"Aqui", " ")</f>
        <v xml:space="preserve"> </v>
      </c>
      <c r="Q1748" s="68"/>
      <c r="R1748" s="20"/>
      <c r="S1748" s="20"/>
      <c r="T1748" s="20"/>
      <c r="U1748" s="20"/>
      <c r="V1748" s="20"/>
      <c r="W1748" s="20"/>
      <c r="X1748" s="20"/>
      <c r="Y1748" s="20"/>
      <c r="Z1748" s="20"/>
      <c r="AA1748" s="67"/>
      <c r="XEO1748" t="s">
        <v>535</v>
      </c>
      <c r="XEP1748">
        <v>1</v>
      </c>
      <c r="XEQ1748">
        <v>25</v>
      </c>
      <c r="XER1748">
        <v>0.1</v>
      </c>
      <c r="XES1748">
        <v>50</v>
      </c>
      <c r="XET1748">
        <v>775</v>
      </c>
      <c r="XEU1748">
        <v>2.6712799999999999</v>
      </c>
      <c r="XEV1748">
        <v>0</v>
      </c>
      <c r="XEW1748">
        <v>153432</v>
      </c>
      <c r="XEX1748">
        <v>1800</v>
      </c>
      <c r="XEY1748">
        <v>41276</v>
      </c>
    </row>
    <row r="1749" spans="15:27 16369:16379" x14ac:dyDescent="0.3">
      <c r="O1749" t="str">
        <f>IF(AND(G1749&lt;-0.01,Model_dem!F1749="Optimal"),"Cuidado","")</f>
        <v/>
      </c>
      <c r="P1749" t="str">
        <f>IF(OR(H_24!$Q1749&lt;&gt;A1749,R1749&lt;&gt;B1749,S1749&lt;&gt;C1749,T1749&lt;&gt;D1749),"Aqui", " ")</f>
        <v xml:space="preserve"> </v>
      </c>
      <c r="Q1749" s="68"/>
      <c r="R1749" s="20"/>
      <c r="S1749" s="20"/>
      <c r="T1749" s="20"/>
      <c r="U1749" s="20"/>
      <c r="V1749" s="20"/>
      <c r="W1749" s="20"/>
      <c r="X1749" s="20"/>
      <c r="Y1749" s="20"/>
      <c r="Z1749" s="20"/>
      <c r="AA1749" s="23"/>
      <c r="XEO1749" t="s">
        <v>535</v>
      </c>
      <c r="XEP1749">
        <v>1</v>
      </c>
      <c r="XEQ1749">
        <v>25</v>
      </c>
      <c r="XER1749">
        <v>0.15</v>
      </c>
      <c r="XES1749">
        <v>50</v>
      </c>
      <c r="XET1749">
        <v>777</v>
      </c>
      <c r="XEU1749">
        <v>119.932</v>
      </c>
      <c r="XEV1749">
        <v>199</v>
      </c>
      <c r="XEW1749">
        <v>41275</v>
      </c>
      <c r="XEX1749">
        <v>1800</v>
      </c>
      <c r="XEY1749">
        <v>30042</v>
      </c>
    </row>
    <row r="1750" spans="15:27 16369:16379" x14ac:dyDescent="0.3">
      <c r="O1750" t="str">
        <f>IF(AND(G1750&lt;-0.01,Model_dem!F1750="Optimal"),"Cuidado","")</f>
        <v/>
      </c>
      <c r="P1750" t="str">
        <f>IF(OR(H_24!$Q1750&lt;&gt;A1750,R1750&lt;&gt;B1750,S1750&lt;&gt;C1750,T1750&lt;&gt;D1750),"Aqui", " ")</f>
        <v xml:space="preserve"> </v>
      </c>
      <c r="Q1750" s="65"/>
      <c r="R1750" s="66"/>
      <c r="S1750" s="66"/>
      <c r="T1750" s="66"/>
      <c r="U1750" s="66"/>
      <c r="V1750" s="66"/>
      <c r="W1750" s="66"/>
      <c r="X1750" s="66"/>
      <c r="Y1750" s="66"/>
      <c r="Z1750" s="66"/>
      <c r="AA1750" s="23"/>
      <c r="XEO1750" t="s">
        <v>535</v>
      </c>
      <c r="XEP1750">
        <v>1</v>
      </c>
      <c r="XEQ1750">
        <v>25</v>
      </c>
      <c r="XER1750">
        <v>0.2</v>
      </c>
      <c r="XES1750">
        <v>50</v>
      </c>
      <c r="XET1750">
        <v>785</v>
      </c>
      <c r="XEU1750">
        <v>9.1530500000000004</v>
      </c>
      <c r="XEV1750">
        <v>2</v>
      </c>
      <c r="XEW1750">
        <v>16157</v>
      </c>
      <c r="XEX1750">
        <v>1800.2</v>
      </c>
      <c r="XEY1750">
        <v>20753</v>
      </c>
    </row>
    <row r="1751" spans="15:27 16369:16379" x14ac:dyDescent="0.3">
      <c r="O1751" t="str">
        <f>IF(AND(G1751&lt;-0.01,Model_dem!F1751="Optimal"),"Cuidado","")</f>
        <v/>
      </c>
      <c r="P1751" t="str">
        <f>IF(OR(H_24!$Q1751&lt;&gt;A1751,R1751&lt;&gt;B1751,S1751&lt;&gt;C1751,T1751&lt;&gt;D1751),"Aqui", " ")</f>
        <v xml:space="preserve"> </v>
      </c>
      <c r="Q1751" s="65"/>
      <c r="R1751" s="66"/>
      <c r="S1751" s="66"/>
      <c r="T1751" s="66"/>
      <c r="U1751" s="66"/>
      <c r="V1751" s="66"/>
      <c r="W1751" s="66"/>
      <c r="X1751" s="66"/>
      <c r="Y1751" s="66"/>
      <c r="Z1751" s="66"/>
      <c r="AA1751" s="67"/>
      <c r="XEO1751" t="s">
        <v>535</v>
      </c>
      <c r="XEP1751">
        <v>1</v>
      </c>
      <c r="XEQ1751">
        <v>50</v>
      </c>
      <c r="XER1751">
        <v>0.05</v>
      </c>
      <c r="XES1751">
        <v>50</v>
      </c>
      <c r="XET1751">
        <v>769</v>
      </c>
      <c r="XEU1751">
        <v>3.73637</v>
      </c>
      <c r="XEV1751">
        <v>0</v>
      </c>
      <c r="XEW1751">
        <v>159485</v>
      </c>
      <c r="XEX1751">
        <v>1800</v>
      </c>
      <c r="XEY1751">
        <v>47251</v>
      </c>
    </row>
    <row r="1752" spans="15:27 16369:16379" x14ac:dyDescent="0.3">
      <c r="O1752" t="str">
        <f>IF(AND(G1752&lt;-0.01,Model_dem!F1752="Optimal"),"Cuidado","")</f>
        <v/>
      </c>
      <c r="P1752" t="str">
        <f>IF(OR(H_24!$Q1752&lt;&gt;A1752,R1752&lt;&gt;B1752,S1752&lt;&gt;C1752,T1752&lt;&gt;D1752),"Aqui", " ")</f>
        <v xml:space="preserve"> </v>
      </c>
      <c r="Q1752" s="68"/>
      <c r="R1752" s="20"/>
      <c r="S1752" s="20"/>
      <c r="T1752" s="20"/>
      <c r="U1752" s="20"/>
      <c r="V1752" s="20"/>
      <c r="W1752" s="20"/>
      <c r="X1752" s="20"/>
      <c r="Y1752" s="20"/>
      <c r="Z1752" s="20"/>
      <c r="AA1752" s="67"/>
      <c r="XEO1752" t="s">
        <v>535</v>
      </c>
      <c r="XEP1752">
        <v>1</v>
      </c>
      <c r="XEQ1752">
        <v>50</v>
      </c>
      <c r="XER1752">
        <v>0.1</v>
      </c>
      <c r="XES1752">
        <v>50</v>
      </c>
      <c r="XET1752">
        <v>777</v>
      </c>
      <c r="XEU1752">
        <v>8.3189899999999994</v>
      </c>
      <c r="XEV1752">
        <v>3</v>
      </c>
      <c r="XEW1752">
        <v>97739</v>
      </c>
      <c r="XEX1752">
        <v>1800.16</v>
      </c>
      <c r="XEY1752">
        <v>34054</v>
      </c>
    </row>
    <row r="1753" spans="15:27 16369:16379" x14ac:dyDescent="0.3">
      <c r="O1753" t="str">
        <f>IF(AND(G1753&lt;-0.01,Model_dem!F1753="Optimal"),"Cuidado","")</f>
        <v/>
      </c>
      <c r="P1753" t="str">
        <f>IF(OR(H_24!$Q1753&lt;&gt;A1753,R1753&lt;&gt;B1753,S1753&lt;&gt;C1753,T1753&lt;&gt;D1753),"Aqui", " ")</f>
        <v xml:space="preserve"> </v>
      </c>
      <c r="Q1753" s="68"/>
      <c r="R1753" s="20"/>
      <c r="S1753" s="20"/>
      <c r="T1753" s="20"/>
      <c r="U1753" s="20"/>
      <c r="V1753" s="20"/>
      <c r="W1753" s="20"/>
      <c r="X1753" s="20"/>
      <c r="Y1753" s="20"/>
      <c r="Z1753" s="20"/>
      <c r="AA1753" s="23"/>
      <c r="XEO1753" t="s">
        <v>535</v>
      </c>
      <c r="XEP1753">
        <v>1</v>
      </c>
      <c r="XEQ1753">
        <v>50</v>
      </c>
      <c r="XER1753">
        <v>0.15</v>
      </c>
      <c r="XES1753">
        <v>50</v>
      </c>
      <c r="XET1753">
        <v>785</v>
      </c>
      <c r="XEU1753">
        <v>7.33988</v>
      </c>
      <c r="XEV1753">
        <v>0</v>
      </c>
      <c r="XEW1753">
        <v>17476</v>
      </c>
      <c r="XEX1753">
        <v>1800.02</v>
      </c>
      <c r="XEY1753">
        <v>19551</v>
      </c>
    </row>
    <row r="1754" spans="15:27 16369:16379" x14ac:dyDescent="0.3">
      <c r="O1754" t="str">
        <f>IF(AND(G1754&lt;-0.01,Model_dem!F1754="Optimal"),"Cuidado","")</f>
        <v/>
      </c>
      <c r="P1754" t="str">
        <f>IF(OR(H_24!$Q1754&lt;&gt;A1754,R1754&lt;&gt;B1754,S1754&lt;&gt;C1754,T1754&lt;&gt;D1754),"Aqui", " ")</f>
        <v xml:space="preserve"> </v>
      </c>
      <c r="Q1754" s="65"/>
      <c r="R1754" s="66"/>
      <c r="S1754" s="66"/>
      <c r="T1754" s="66"/>
      <c r="U1754" s="66"/>
      <c r="V1754" s="66"/>
      <c r="W1754" s="66"/>
      <c r="X1754" s="66"/>
      <c r="Y1754" s="66"/>
      <c r="Z1754" s="66"/>
      <c r="AA1754" s="23"/>
      <c r="XEO1754" t="s">
        <v>535</v>
      </c>
      <c r="XEP1754">
        <v>1</v>
      </c>
      <c r="XEQ1754">
        <v>50</v>
      </c>
      <c r="XER1754">
        <v>0.2</v>
      </c>
      <c r="XES1754">
        <v>50</v>
      </c>
      <c r="XET1754">
        <v>816</v>
      </c>
      <c r="XEU1754">
        <v>35.393900000000002</v>
      </c>
      <c r="XEV1754">
        <v>0</v>
      </c>
      <c r="XEW1754">
        <v>594</v>
      </c>
      <c r="XEX1754">
        <v>1800.47</v>
      </c>
      <c r="XEY1754">
        <v>5522</v>
      </c>
    </row>
    <row r="1755" spans="15:27 16369:16379" x14ac:dyDescent="0.3">
      <c r="O1755" t="str">
        <f>IF(AND(G1755&lt;-0.01,Model_dem!F1755="Optimal"),"Cuidado","")</f>
        <v/>
      </c>
      <c r="P1755" t="str">
        <f>IF(OR(H_24!$Q1755&lt;&gt;A1755,R1755&lt;&gt;B1755,S1755&lt;&gt;C1755,T1755&lt;&gt;D1755),"Aqui", " ")</f>
        <v xml:space="preserve"> </v>
      </c>
      <c r="Q1755" s="65"/>
      <c r="R1755" s="66"/>
      <c r="S1755" s="66"/>
      <c r="T1755" s="66"/>
      <c r="U1755" s="66"/>
      <c r="V1755" s="66"/>
      <c r="W1755" s="66"/>
      <c r="X1755" s="66"/>
      <c r="Y1755" s="66"/>
      <c r="Z1755" s="66"/>
      <c r="AA1755" s="67"/>
      <c r="XEO1755" t="s">
        <v>535</v>
      </c>
      <c r="XEP1755">
        <v>2</v>
      </c>
      <c r="XEQ1755">
        <v>5</v>
      </c>
      <c r="XER1755">
        <v>0.1</v>
      </c>
      <c r="XES1755">
        <v>50</v>
      </c>
      <c r="XET1755">
        <v>753</v>
      </c>
      <c r="XEU1755">
        <v>1.54437</v>
      </c>
      <c r="XEV1755">
        <v>0</v>
      </c>
      <c r="XEW1755">
        <v>698259</v>
      </c>
      <c r="XEX1755">
        <v>1800</v>
      </c>
      <c r="XEY1755">
        <v>77536</v>
      </c>
    </row>
    <row r="1756" spans="15:27 16369:16379" x14ac:dyDescent="0.3">
      <c r="O1756" t="str">
        <f>IF(AND(G1756&lt;-0.01,Model_dem!F1756="Optimal"),"Cuidado","")</f>
        <v/>
      </c>
      <c r="P1756" t="str">
        <f>IF(OR(H_24!$Q1756&lt;&gt;A1756,R1756&lt;&gt;B1756,S1756&lt;&gt;C1756,T1756&lt;&gt;D1756),"Aqui", " ")</f>
        <v xml:space="preserve"> </v>
      </c>
      <c r="Q1756" s="68"/>
      <c r="R1756" s="20"/>
      <c r="S1756" s="20"/>
      <c r="T1756" s="20"/>
      <c r="U1756" s="20"/>
      <c r="V1756" s="20"/>
      <c r="W1756" s="20"/>
      <c r="X1756" s="20"/>
      <c r="Y1756" s="20"/>
      <c r="Z1756" s="20"/>
      <c r="AA1756" s="67"/>
      <c r="XEO1756" t="s">
        <v>535</v>
      </c>
      <c r="XEP1756">
        <v>2</v>
      </c>
      <c r="XEQ1756">
        <v>5</v>
      </c>
      <c r="XER1756">
        <v>0.15</v>
      </c>
      <c r="XES1756">
        <v>50</v>
      </c>
      <c r="XET1756">
        <v>761</v>
      </c>
      <c r="XEU1756">
        <v>1.0547800000000001</v>
      </c>
      <c r="XEV1756">
        <v>0</v>
      </c>
      <c r="XEW1756">
        <v>541981</v>
      </c>
      <c r="XEX1756">
        <v>1800</v>
      </c>
      <c r="XEY1756">
        <v>72695</v>
      </c>
    </row>
    <row r="1757" spans="15:27 16369:16379" x14ac:dyDescent="0.3">
      <c r="O1757" t="str">
        <f>IF(AND(G1757&lt;-0.01,Model_dem!F1757="Optimal"),"Cuidado","")</f>
        <v/>
      </c>
      <c r="P1757" t="str">
        <f>IF(OR(H_24!$Q1757&lt;&gt;A1757,R1757&lt;&gt;B1757,S1757&lt;&gt;C1757,T1757&lt;&gt;D1757),"Aqui", " ")</f>
        <v xml:space="preserve"> </v>
      </c>
      <c r="Q1757" s="68"/>
      <c r="R1757" s="20"/>
      <c r="S1757" s="20"/>
      <c r="T1757" s="20"/>
      <c r="U1757" s="20"/>
      <c r="V1757" s="20"/>
      <c r="W1757" s="20"/>
      <c r="X1757" s="20"/>
      <c r="Y1757" s="20"/>
      <c r="Z1757" s="20"/>
      <c r="AA1757" s="23"/>
      <c r="XEO1757" t="s">
        <v>535</v>
      </c>
      <c r="XEP1757">
        <v>2</v>
      </c>
      <c r="XEQ1757">
        <v>5</v>
      </c>
      <c r="XER1757">
        <v>0.2</v>
      </c>
      <c r="XES1757">
        <v>50</v>
      </c>
      <c r="XET1757">
        <v>761</v>
      </c>
      <c r="XEU1757">
        <v>8.6455099999999998</v>
      </c>
      <c r="XEV1757">
        <v>14</v>
      </c>
      <c r="XEW1757">
        <v>640580</v>
      </c>
      <c r="XEX1757">
        <v>1800</v>
      </c>
      <c r="XEY1757">
        <v>78591</v>
      </c>
    </row>
    <row r="1758" spans="15:27 16369:16379" x14ac:dyDescent="0.3">
      <c r="O1758" t="str">
        <f>IF(AND(G1758&lt;-0.01,Model_dem!F1758="Optimal"),"Cuidado","")</f>
        <v/>
      </c>
      <c r="P1758" t="str">
        <f>IF(OR(H_24!$Q1758&lt;&gt;A1758,R1758&lt;&gt;B1758,S1758&lt;&gt;C1758,T1758&lt;&gt;D1758),"Aqui", " ")</f>
        <v xml:space="preserve"> </v>
      </c>
      <c r="Q1758" s="65"/>
      <c r="R1758" s="66"/>
      <c r="S1758" s="66"/>
      <c r="T1758" s="66"/>
      <c r="U1758" s="66"/>
      <c r="V1758" s="66"/>
      <c r="W1758" s="66"/>
      <c r="X1758" s="66"/>
      <c r="Y1758" s="66"/>
      <c r="Z1758" s="66"/>
      <c r="AA1758" s="23"/>
      <c r="XEO1758" t="s">
        <v>535</v>
      </c>
      <c r="XEP1758">
        <v>2</v>
      </c>
      <c r="XEQ1758">
        <v>10</v>
      </c>
      <c r="XER1758">
        <v>0.05</v>
      </c>
      <c r="XES1758">
        <v>50</v>
      </c>
      <c r="XET1758">
        <v>753</v>
      </c>
      <c r="XEU1758">
        <v>1.1820999999999999</v>
      </c>
      <c r="XEV1758">
        <v>0</v>
      </c>
      <c r="XEW1758">
        <v>493421</v>
      </c>
      <c r="XEX1758">
        <v>1800</v>
      </c>
      <c r="XEY1758">
        <v>73217</v>
      </c>
    </row>
    <row r="1759" spans="15:27 16369:16379" x14ac:dyDescent="0.3">
      <c r="O1759" t="str">
        <f>IF(AND(G1759&lt;-0.01,Model_dem!F1759="Optimal"),"Cuidado","")</f>
        <v/>
      </c>
      <c r="P1759" t="str">
        <f>IF(OR(H_24!$Q1759&lt;&gt;A1759,R1759&lt;&gt;B1759,S1759&lt;&gt;C1759,T1759&lt;&gt;D1759),"Aqui", " ")</f>
        <v xml:space="preserve"> </v>
      </c>
      <c r="Q1759" s="65"/>
      <c r="R1759" s="66"/>
      <c r="S1759" s="66"/>
      <c r="T1759" s="66"/>
      <c r="U1759" s="66"/>
      <c r="V1759" s="66"/>
      <c r="W1759" s="66"/>
      <c r="X1759" s="66"/>
      <c r="Y1759" s="66"/>
      <c r="Z1759" s="66"/>
      <c r="AA1759" s="67"/>
      <c r="XEO1759" t="s">
        <v>535</v>
      </c>
      <c r="XEP1759">
        <v>2</v>
      </c>
      <c r="XEQ1759">
        <v>10</v>
      </c>
      <c r="XER1759">
        <v>0.1</v>
      </c>
      <c r="XES1759">
        <v>50</v>
      </c>
      <c r="XET1759">
        <v>761</v>
      </c>
      <c r="XEU1759">
        <v>1.1933499999999999</v>
      </c>
      <c r="XEV1759">
        <v>0</v>
      </c>
      <c r="XEW1759">
        <v>490667</v>
      </c>
      <c r="XEX1759">
        <v>1800</v>
      </c>
      <c r="XEY1759">
        <v>73176</v>
      </c>
    </row>
    <row r="1760" spans="15:27 16369:16379" x14ac:dyDescent="0.3">
      <c r="O1760" t="str">
        <f>IF(AND(G1760&lt;-0.01,Model_dem!F1760="Optimal"),"Cuidado","")</f>
        <v/>
      </c>
      <c r="P1760" t="str">
        <f>IF(OR(H_24!$Q1760&lt;&gt;A1760,R1760&lt;&gt;B1760,S1760&lt;&gt;C1760,T1760&lt;&gt;D1760),"Aqui", " ")</f>
        <v xml:space="preserve"> </v>
      </c>
      <c r="Q1760" s="68"/>
      <c r="R1760" s="20"/>
      <c r="S1760" s="20"/>
      <c r="T1760" s="20"/>
      <c r="U1760" s="20"/>
      <c r="V1760" s="20"/>
      <c r="W1760" s="20"/>
      <c r="X1760" s="20"/>
      <c r="Y1760" s="20"/>
      <c r="Z1760" s="20"/>
      <c r="AA1760" s="67"/>
      <c r="XEO1760" t="s">
        <v>535</v>
      </c>
      <c r="XEP1760">
        <v>2</v>
      </c>
      <c r="XEQ1760">
        <v>10</v>
      </c>
      <c r="XER1760">
        <v>0.15</v>
      </c>
      <c r="XES1760">
        <v>50</v>
      </c>
      <c r="XET1760">
        <v>765</v>
      </c>
      <c r="XEU1760">
        <v>7.3436899999999996</v>
      </c>
      <c r="XEV1760">
        <v>13</v>
      </c>
      <c r="XEW1760">
        <v>446201</v>
      </c>
      <c r="XEX1760">
        <v>1800</v>
      </c>
      <c r="XEY1760">
        <v>64145</v>
      </c>
    </row>
    <row r="1761" spans="17:27 16369:16379" x14ac:dyDescent="0.3">
      <c r="Q1761" s="68"/>
      <c r="R1761" s="20"/>
      <c r="S1761" s="20"/>
      <c r="T1761" s="20"/>
      <c r="U1761" s="20"/>
      <c r="V1761" s="20"/>
      <c r="W1761" s="20"/>
      <c r="X1761" s="20"/>
      <c r="Y1761" s="20"/>
      <c r="Z1761" s="20"/>
      <c r="AA1761" s="23"/>
      <c r="XEO1761" t="s">
        <v>535</v>
      </c>
      <c r="XEP1761">
        <v>2</v>
      </c>
      <c r="XEQ1761">
        <v>10</v>
      </c>
      <c r="XER1761">
        <v>0.2</v>
      </c>
      <c r="XES1761">
        <v>50</v>
      </c>
      <c r="XET1761">
        <v>766</v>
      </c>
      <c r="XEU1761">
        <v>12.2578</v>
      </c>
      <c r="XEV1761">
        <v>24</v>
      </c>
      <c r="XEW1761">
        <v>227780</v>
      </c>
      <c r="XEX1761">
        <v>1800.1</v>
      </c>
      <c r="XEY1761">
        <v>57804</v>
      </c>
    </row>
    <row r="1762" spans="17:27 16369:16379" x14ac:dyDescent="0.3">
      <c r="Q1762" s="65"/>
      <c r="R1762" s="66"/>
      <c r="S1762" s="66"/>
      <c r="T1762" s="66"/>
      <c r="U1762" s="66"/>
      <c r="V1762" s="66"/>
      <c r="W1762" s="66"/>
      <c r="X1762" s="66"/>
      <c r="Y1762" s="66"/>
      <c r="Z1762" s="66"/>
      <c r="AA1762" s="23"/>
      <c r="XEO1762" t="s">
        <v>535</v>
      </c>
      <c r="XEP1762">
        <v>2</v>
      </c>
      <c r="XEQ1762">
        <v>25</v>
      </c>
      <c r="XER1762">
        <v>0.05</v>
      </c>
      <c r="XES1762">
        <v>50</v>
      </c>
      <c r="XET1762">
        <v>761</v>
      </c>
      <c r="XEU1762">
        <v>4.5123499999999996</v>
      </c>
      <c r="XEV1762">
        <v>4</v>
      </c>
      <c r="XEW1762">
        <v>270495</v>
      </c>
      <c r="XEX1762">
        <v>1800</v>
      </c>
      <c r="XEY1762">
        <v>58426</v>
      </c>
    </row>
    <row r="1763" spans="17:27 16369:16379" x14ac:dyDescent="0.3">
      <c r="Q1763" s="65"/>
      <c r="R1763" s="66"/>
      <c r="S1763" s="66"/>
      <c r="T1763" s="66"/>
      <c r="U1763" s="66"/>
      <c r="V1763" s="66"/>
      <c r="W1763" s="66"/>
      <c r="X1763" s="66"/>
      <c r="Y1763" s="66"/>
      <c r="Z1763" s="66"/>
      <c r="AA1763" s="67"/>
      <c r="XEO1763" t="s">
        <v>535</v>
      </c>
      <c r="XEP1763">
        <v>2</v>
      </c>
      <c r="XEQ1763">
        <v>25</v>
      </c>
      <c r="XER1763">
        <v>0.1</v>
      </c>
      <c r="XES1763">
        <v>50</v>
      </c>
      <c r="XET1763">
        <v>775</v>
      </c>
      <c r="XEU1763">
        <v>2.7496900000000002</v>
      </c>
      <c r="XEV1763">
        <v>0</v>
      </c>
      <c r="XEW1763">
        <v>84946</v>
      </c>
      <c r="XEX1763">
        <v>1800.26</v>
      </c>
      <c r="XEY1763">
        <v>36731</v>
      </c>
    </row>
    <row r="1764" spans="17:27 16369:16379" x14ac:dyDescent="0.3">
      <c r="Q1764" s="68"/>
      <c r="R1764" s="20"/>
      <c r="S1764" s="20"/>
      <c r="T1764" s="20"/>
      <c r="U1764" s="20"/>
      <c r="V1764" s="20"/>
      <c r="W1764" s="20"/>
      <c r="X1764" s="20"/>
      <c r="Y1764" s="20"/>
      <c r="Z1764" s="20"/>
      <c r="AA1764" s="67"/>
      <c r="XEO1764" t="s">
        <v>535</v>
      </c>
      <c r="XEP1764">
        <v>2</v>
      </c>
      <c r="XEQ1764">
        <v>25</v>
      </c>
      <c r="XER1764">
        <v>0.15</v>
      </c>
      <c r="XES1764">
        <v>50</v>
      </c>
      <c r="XET1764">
        <v>776</v>
      </c>
      <c r="XEU1764">
        <v>19.901900000000001</v>
      </c>
      <c r="XEV1764">
        <v>10</v>
      </c>
      <c r="XEW1764">
        <v>45689</v>
      </c>
      <c r="XEX1764">
        <v>1800.11</v>
      </c>
      <c r="XEY1764">
        <v>32369</v>
      </c>
    </row>
    <row r="1765" spans="17:27 16369:16379" x14ac:dyDescent="0.3">
      <c r="Q1765" s="68"/>
      <c r="R1765" s="20"/>
      <c r="S1765" s="20"/>
      <c r="T1765" s="20"/>
      <c r="U1765" s="20"/>
      <c r="V1765" s="20"/>
      <c r="W1765" s="20"/>
      <c r="X1765" s="20"/>
      <c r="Y1765" s="20"/>
      <c r="Z1765" s="20"/>
      <c r="AA1765" s="23"/>
      <c r="XEO1765" t="s">
        <v>535</v>
      </c>
      <c r="XEP1765">
        <v>2</v>
      </c>
      <c r="XEQ1765">
        <v>25</v>
      </c>
      <c r="XER1765">
        <v>0.2</v>
      </c>
      <c r="XES1765">
        <v>50</v>
      </c>
      <c r="XET1765">
        <v>797</v>
      </c>
      <c r="XEU1765">
        <v>3.8862899999999998</v>
      </c>
      <c r="XEV1765">
        <v>0</v>
      </c>
      <c r="XEW1765">
        <v>15411</v>
      </c>
      <c r="XEX1765">
        <v>1800.38</v>
      </c>
      <c r="XEY1765">
        <v>18452</v>
      </c>
    </row>
    <row r="1766" spans="17:27 16369:16379" x14ac:dyDescent="0.3">
      <c r="Q1766" s="65"/>
      <c r="R1766" s="66"/>
      <c r="S1766" s="66"/>
      <c r="T1766" s="66"/>
      <c r="U1766" s="66"/>
      <c r="V1766" s="66"/>
      <c r="W1766" s="66"/>
      <c r="X1766" s="66"/>
      <c r="Y1766" s="66"/>
      <c r="Z1766" s="66"/>
      <c r="AA1766" s="23"/>
      <c r="XEO1766" t="s">
        <v>535</v>
      </c>
      <c r="XEP1766">
        <v>2</v>
      </c>
      <c r="XEQ1766">
        <v>50</v>
      </c>
      <c r="XER1766">
        <v>0.05</v>
      </c>
      <c r="XES1766">
        <v>50</v>
      </c>
      <c r="XET1766">
        <v>765</v>
      </c>
      <c r="XEU1766">
        <v>23.183399999999999</v>
      </c>
      <c r="XEV1766">
        <v>38</v>
      </c>
      <c r="XEW1766">
        <v>124478</v>
      </c>
      <c r="XEX1766">
        <v>1800</v>
      </c>
      <c r="XEY1766">
        <v>45334</v>
      </c>
    </row>
    <row r="1767" spans="17:27 16369:16379" x14ac:dyDescent="0.3">
      <c r="Q1767" s="65"/>
      <c r="R1767" s="66"/>
      <c r="S1767" s="66"/>
      <c r="T1767" s="66"/>
      <c r="U1767" s="66"/>
      <c r="V1767" s="66"/>
      <c r="W1767" s="66"/>
      <c r="X1767" s="66"/>
      <c r="Y1767" s="66"/>
      <c r="Z1767" s="66"/>
      <c r="AA1767" s="67"/>
      <c r="XEO1767" t="s">
        <v>535</v>
      </c>
      <c r="XEP1767">
        <v>2</v>
      </c>
      <c r="XEQ1767">
        <v>50</v>
      </c>
      <c r="XER1767">
        <v>0.1</v>
      </c>
      <c r="XES1767">
        <v>50</v>
      </c>
      <c r="XET1767">
        <v>779</v>
      </c>
      <c r="XEU1767">
        <v>3.8244400000000001</v>
      </c>
      <c r="XEV1767">
        <v>0</v>
      </c>
      <c r="XEW1767">
        <v>141911</v>
      </c>
      <c r="XEX1767">
        <v>1800.01</v>
      </c>
      <c r="XEY1767">
        <v>42944</v>
      </c>
    </row>
    <row r="1768" spans="17:27 16369:16379" x14ac:dyDescent="0.3">
      <c r="Q1768" s="68"/>
      <c r="R1768" s="20"/>
      <c r="S1768" s="20"/>
      <c r="T1768" s="20"/>
      <c r="U1768" s="20"/>
      <c r="V1768" s="20"/>
      <c r="W1768" s="20"/>
      <c r="X1768" s="20"/>
      <c r="Y1768" s="20"/>
      <c r="Z1768" s="20"/>
      <c r="AA1768" s="67"/>
      <c r="XEO1768" t="s">
        <v>535</v>
      </c>
      <c r="XEP1768">
        <v>2</v>
      </c>
      <c r="XEQ1768">
        <v>50</v>
      </c>
      <c r="XER1768">
        <v>0.15</v>
      </c>
      <c r="XES1768">
        <v>50</v>
      </c>
      <c r="XET1768">
        <v>810</v>
      </c>
      <c r="XEU1768">
        <v>15.7278</v>
      </c>
      <c r="XEV1768">
        <v>0</v>
      </c>
      <c r="XEW1768">
        <v>6891</v>
      </c>
      <c r="XEX1768">
        <v>1800.07</v>
      </c>
      <c r="XEY1768">
        <v>14611</v>
      </c>
    </row>
    <row r="1769" spans="17:27 16369:16379" x14ac:dyDescent="0.3">
      <c r="Q1769" s="68"/>
      <c r="R1769" s="20"/>
      <c r="S1769" s="20"/>
      <c r="T1769" s="20"/>
      <c r="U1769" s="20"/>
      <c r="V1769" s="20"/>
      <c r="W1769" s="20"/>
      <c r="X1769" s="20"/>
      <c r="Y1769" s="20"/>
      <c r="Z1769" s="20"/>
      <c r="AA1769" s="23"/>
      <c r="XEO1769" t="s">
        <v>535</v>
      </c>
      <c r="XEP1769">
        <v>2</v>
      </c>
      <c r="XEQ1769">
        <v>50</v>
      </c>
      <c r="XER1769">
        <v>0.2</v>
      </c>
      <c r="XES1769">
        <v>50</v>
      </c>
      <c r="XET1769">
        <v>812</v>
      </c>
      <c r="XEU1769">
        <v>36.809199999999997</v>
      </c>
      <c r="XEV1769">
        <v>0</v>
      </c>
      <c r="XEW1769">
        <v>280</v>
      </c>
      <c r="XEX1769">
        <v>1809.73</v>
      </c>
      <c r="XEY1769">
        <v>3602</v>
      </c>
    </row>
    <row r="1770" spans="17:27 16369:16379" x14ac:dyDescent="0.3">
      <c r="Q1770" s="65"/>
      <c r="R1770" s="66"/>
      <c r="S1770" s="66"/>
      <c r="T1770" s="66"/>
      <c r="U1770" s="66"/>
      <c r="V1770" s="66"/>
      <c r="W1770" s="66"/>
      <c r="X1770" s="66"/>
      <c r="Y1770" s="66"/>
      <c r="Z1770" s="66"/>
      <c r="AA1770" s="23"/>
      <c r="XEO1770" t="s">
        <v>535</v>
      </c>
      <c r="XEP1770">
        <v>3</v>
      </c>
      <c r="XEQ1770">
        <v>0</v>
      </c>
      <c r="XER1770">
        <v>0.05</v>
      </c>
      <c r="XES1770">
        <v>50</v>
      </c>
      <c r="XET1770">
        <v>785</v>
      </c>
      <c r="XEU1770">
        <v>2.9723099999999998</v>
      </c>
      <c r="XEV1770">
        <v>0</v>
      </c>
      <c r="XEW1770">
        <v>528461</v>
      </c>
      <c r="XEX1770">
        <v>1800.02</v>
      </c>
      <c r="XEY1770">
        <v>71864</v>
      </c>
    </row>
    <row r="1771" spans="17:27 16369:16379" x14ac:dyDescent="0.3">
      <c r="Q1771" s="65"/>
      <c r="R1771" s="66"/>
      <c r="S1771" s="66"/>
      <c r="T1771" s="66"/>
      <c r="U1771" s="66"/>
      <c r="V1771" s="66"/>
      <c r="W1771" s="66"/>
      <c r="X1771" s="66"/>
      <c r="Y1771" s="66"/>
      <c r="Z1771" s="66"/>
      <c r="AA1771" s="67"/>
      <c r="XEO1771" t="s">
        <v>535</v>
      </c>
      <c r="XEP1771">
        <v>3</v>
      </c>
      <c r="XEQ1771">
        <v>10</v>
      </c>
      <c r="XER1771">
        <v>0.05</v>
      </c>
      <c r="XES1771">
        <v>50</v>
      </c>
      <c r="XET1771">
        <v>785</v>
      </c>
      <c r="XEU1771">
        <v>14.824299999999999</v>
      </c>
      <c r="XEV1771">
        <v>28</v>
      </c>
      <c r="XEW1771">
        <v>572913</v>
      </c>
      <c r="XEX1771">
        <v>1800</v>
      </c>
      <c r="XEY1771">
        <v>77279</v>
      </c>
    </row>
    <row r="1772" spans="17:27 16369:16379" x14ac:dyDescent="0.3">
      <c r="Q1772" s="68"/>
      <c r="R1772" s="20"/>
      <c r="S1772" s="20"/>
      <c r="T1772" s="20"/>
      <c r="U1772" s="20"/>
      <c r="V1772" s="20"/>
      <c r="W1772" s="20"/>
      <c r="X1772" s="20"/>
      <c r="Y1772" s="20"/>
      <c r="Z1772" s="20"/>
      <c r="AA1772" s="67"/>
      <c r="XEO1772" t="s">
        <v>535</v>
      </c>
      <c r="XEP1772">
        <v>3</v>
      </c>
      <c r="XEQ1772">
        <v>25</v>
      </c>
      <c r="XER1772">
        <v>0.05</v>
      </c>
      <c r="XES1772">
        <v>50</v>
      </c>
      <c r="XET1772">
        <v>785</v>
      </c>
      <c r="XEU1772">
        <v>1.54735</v>
      </c>
      <c r="XEV1772">
        <v>0</v>
      </c>
      <c r="XEW1772">
        <v>380306</v>
      </c>
      <c r="XEX1772">
        <v>1800.01</v>
      </c>
      <c r="XEY1772">
        <v>74012</v>
      </c>
    </row>
    <row r="1773" spans="17:27 16369:16379" x14ac:dyDescent="0.3">
      <c r="Q1773" s="68"/>
      <c r="R1773" s="20"/>
      <c r="S1773" s="20"/>
      <c r="T1773" s="20"/>
      <c r="U1773" s="20"/>
      <c r="V1773" s="20"/>
      <c r="W1773" s="20"/>
      <c r="X1773" s="20"/>
      <c r="Y1773" s="20"/>
      <c r="Z1773" s="20"/>
      <c r="AA1773" s="23"/>
      <c r="XEO1773" t="s">
        <v>535</v>
      </c>
      <c r="XEP1773">
        <v>3</v>
      </c>
      <c r="XEQ1773">
        <v>50</v>
      </c>
      <c r="XER1773">
        <v>0.05</v>
      </c>
      <c r="XES1773">
        <v>50</v>
      </c>
      <c r="XET1773">
        <v>785</v>
      </c>
      <c r="XEU1773">
        <v>1.9638500000000001</v>
      </c>
      <c r="XEV1773">
        <v>0</v>
      </c>
      <c r="XEW1773">
        <v>827414</v>
      </c>
      <c r="XEX1773">
        <v>1800</v>
      </c>
      <c r="XEY1773">
        <v>77310</v>
      </c>
    </row>
    <row r="1774" spans="17:27 16369:16379" x14ac:dyDescent="0.3">
      <c r="Q1774" s="65"/>
      <c r="R1774" s="66"/>
      <c r="S1774" s="66"/>
      <c r="T1774" s="66"/>
      <c r="U1774" s="66"/>
      <c r="V1774" s="66"/>
      <c r="W1774" s="66"/>
      <c r="X1774" s="66"/>
      <c r="Y1774" s="66"/>
      <c r="Z1774" s="66"/>
      <c r="AA1774" s="23"/>
      <c r="XEO1774" t="s">
        <v>521</v>
      </c>
      <c r="XEP1774">
        <v>1</v>
      </c>
      <c r="XEQ1774">
        <v>10</v>
      </c>
      <c r="XER1774">
        <v>0.05</v>
      </c>
      <c r="XES1774">
        <v>50</v>
      </c>
      <c r="XET1774">
        <v>740</v>
      </c>
      <c r="XEU1774">
        <v>0.85206199999999999</v>
      </c>
      <c r="XEV1774">
        <v>0</v>
      </c>
      <c r="XEW1774">
        <v>595916</v>
      </c>
      <c r="XEX1774">
        <v>1800.01</v>
      </c>
      <c r="XEY1774">
        <v>79897</v>
      </c>
    </row>
    <row r="1775" spans="17:27 16369:16379" x14ac:dyDescent="0.3">
      <c r="Q1775" s="65"/>
      <c r="R1775" s="66"/>
      <c r="S1775" s="66"/>
      <c r="T1775" s="66"/>
      <c r="U1775" s="66"/>
      <c r="V1775" s="66"/>
      <c r="W1775" s="66"/>
      <c r="X1775" s="66"/>
      <c r="Y1775" s="66"/>
      <c r="Z1775" s="66"/>
      <c r="AA1775" s="67"/>
      <c r="XEO1775" t="s">
        <v>521</v>
      </c>
      <c r="XEP1775">
        <v>1</v>
      </c>
      <c r="XEQ1775">
        <v>10</v>
      </c>
      <c r="XER1775">
        <v>0.1</v>
      </c>
      <c r="XES1775">
        <v>50</v>
      </c>
      <c r="XET1775">
        <v>740</v>
      </c>
      <c r="XEU1775">
        <v>0.35485</v>
      </c>
      <c r="XEV1775">
        <v>0</v>
      </c>
      <c r="XEW1775">
        <v>616081</v>
      </c>
      <c r="XEX1775">
        <v>1800</v>
      </c>
      <c r="XEY1775">
        <v>70822</v>
      </c>
    </row>
    <row r="1776" spans="17:27 16369:16379" x14ac:dyDescent="0.3">
      <c r="Q1776" s="68"/>
      <c r="R1776" s="20"/>
      <c r="S1776" s="20"/>
      <c r="T1776" s="20"/>
      <c r="U1776" s="20"/>
      <c r="V1776" s="20"/>
      <c r="W1776" s="20"/>
      <c r="X1776" s="20"/>
      <c r="Y1776" s="20"/>
      <c r="Z1776" s="20"/>
      <c r="AA1776" s="67"/>
      <c r="XEO1776" t="s">
        <v>521</v>
      </c>
      <c r="XEP1776">
        <v>1</v>
      </c>
      <c r="XEQ1776">
        <v>25</v>
      </c>
      <c r="XER1776">
        <v>0.05</v>
      </c>
      <c r="XES1776">
        <v>50</v>
      </c>
      <c r="XET1776">
        <v>740</v>
      </c>
      <c r="XEU1776">
        <v>0.43887500000000002</v>
      </c>
      <c r="XEV1776">
        <v>0</v>
      </c>
      <c r="XEW1776">
        <v>534620</v>
      </c>
      <c r="XEX1776">
        <v>1800.01</v>
      </c>
      <c r="XEY1776">
        <v>63836</v>
      </c>
    </row>
    <row r="1777" spans="17:27 16369:16379" x14ac:dyDescent="0.3">
      <c r="Q1777" s="65"/>
      <c r="R1777" s="66"/>
      <c r="S1777" s="66"/>
      <c r="T1777" s="66"/>
      <c r="U1777" s="66"/>
      <c r="V1777" s="66"/>
      <c r="W1777" s="66"/>
      <c r="X1777" s="66"/>
      <c r="Y1777" s="66"/>
      <c r="Z1777" s="66"/>
      <c r="AA1777" s="23"/>
      <c r="XEO1777" t="s">
        <v>521</v>
      </c>
      <c r="XEP1777">
        <v>1</v>
      </c>
      <c r="XEQ1777">
        <v>25</v>
      </c>
      <c r="XER1777">
        <v>0.1</v>
      </c>
      <c r="XES1777">
        <v>50</v>
      </c>
      <c r="XET1777">
        <v>748</v>
      </c>
      <c r="XEU1777">
        <v>0.86141199999999996</v>
      </c>
      <c r="XEV1777">
        <v>0</v>
      </c>
      <c r="XEW1777">
        <v>237951</v>
      </c>
      <c r="XEX1777">
        <v>1800</v>
      </c>
      <c r="XEY1777">
        <v>53403</v>
      </c>
    </row>
    <row r="1778" spans="17:27 16369:16379" x14ac:dyDescent="0.3">
      <c r="Q1778" s="65"/>
      <c r="R1778" s="66"/>
      <c r="S1778" s="66"/>
      <c r="T1778" s="66"/>
      <c r="U1778" s="66"/>
      <c r="V1778" s="66"/>
      <c r="W1778" s="66"/>
      <c r="X1778" s="66"/>
      <c r="Y1778" s="66"/>
      <c r="Z1778" s="66"/>
      <c r="AA1778" s="67"/>
      <c r="XEO1778" t="s">
        <v>521</v>
      </c>
      <c r="XEP1778">
        <v>1</v>
      </c>
      <c r="XEQ1778">
        <v>25</v>
      </c>
      <c r="XER1778">
        <v>0.15</v>
      </c>
      <c r="XES1778">
        <v>50</v>
      </c>
      <c r="XET1778">
        <v>748</v>
      </c>
      <c r="XEU1778">
        <v>3.8062200000000002</v>
      </c>
      <c r="XEV1778">
        <v>0</v>
      </c>
      <c r="XEW1778">
        <v>120366</v>
      </c>
      <c r="XEX1778">
        <v>1800</v>
      </c>
      <c r="XEY1778">
        <v>45524</v>
      </c>
    </row>
    <row r="1779" spans="17:27 16369:16379" x14ac:dyDescent="0.3">
      <c r="Q1779" s="68"/>
      <c r="R1779" s="20"/>
      <c r="S1779" s="20"/>
      <c r="T1779" s="20"/>
      <c r="U1779" s="20"/>
      <c r="V1779" s="20"/>
      <c r="W1779" s="20"/>
      <c r="X1779" s="20"/>
      <c r="Y1779" s="20"/>
      <c r="Z1779" s="20"/>
      <c r="AA1779" s="67"/>
      <c r="XEO1779" t="s">
        <v>521</v>
      </c>
      <c r="XEP1779">
        <v>1</v>
      </c>
      <c r="XEQ1779">
        <v>25</v>
      </c>
      <c r="XER1779">
        <v>0.2</v>
      </c>
      <c r="XES1779">
        <v>50</v>
      </c>
      <c r="XET1779">
        <v>748</v>
      </c>
      <c r="XEU1779">
        <v>1.23705</v>
      </c>
      <c r="XEV1779">
        <v>0</v>
      </c>
      <c r="XEW1779">
        <v>70310</v>
      </c>
      <c r="XEX1779">
        <v>1800.01</v>
      </c>
      <c r="XEY1779">
        <v>36661</v>
      </c>
    </row>
    <row r="1780" spans="17:27 16369:16379" x14ac:dyDescent="0.3">
      <c r="Q1780" s="68"/>
      <c r="R1780" s="20"/>
      <c r="S1780" s="20"/>
      <c r="T1780" s="20"/>
      <c r="U1780" s="20"/>
      <c r="V1780" s="20"/>
      <c r="W1780" s="20"/>
      <c r="X1780" s="20"/>
      <c r="Y1780" s="20"/>
      <c r="Z1780" s="20"/>
      <c r="AA1780" s="23"/>
      <c r="XEO1780" t="s">
        <v>521</v>
      </c>
      <c r="XEP1780">
        <v>1</v>
      </c>
      <c r="XEQ1780">
        <v>50</v>
      </c>
      <c r="XER1780">
        <v>0.05</v>
      </c>
      <c r="XES1780">
        <v>50</v>
      </c>
      <c r="XET1780">
        <v>740</v>
      </c>
      <c r="XEU1780">
        <v>0.67084999999999995</v>
      </c>
      <c r="XEV1780">
        <v>0</v>
      </c>
      <c r="XEW1780">
        <v>243030</v>
      </c>
      <c r="XEX1780">
        <v>1800.07</v>
      </c>
      <c r="XEY1780">
        <v>56197</v>
      </c>
    </row>
    <row r="1781" spans="17:27 16369:16379" x14ac:dyDescent="0.3">
      <c r="Q1781" s="65"/>
      <c r="R1781" s="66"/>
      <c r="S1781" s="66"/>
      <c r="T1781" s="66"/>
      <c r="U1781" s="66"/>
      <c r="V1781" s="66"/>
      <c r="W1781" s="66"/>
      <c r="X1781" s="66"/>
      <c r="Y1781" s="66"/>
      <c r="Z1781" s="66"/>
      <c r="AA1781" s="23"/>
      <c r="XEO1781" t="s">
        <v>521</v>
      </c>
      <c r="XEP1781">
        <v>1</v>
      </c>
      <c r="XEQ1781">
        <v>50</v>
      </c>
      <c r="XER1781">
        <v>0.1</v>
      </c>
      <c r="XES1781">
        <v>50</v>
      </c>
      <c r="XET1781">
        <v>748</v>
      </c>
      <c r="XEU1781">
        <v>0.68929600000000002</v>
      </c>
      <c r="XEV1781">
        <v>0</v>
      </c>
      <c r="XEW1781">
        <v>188441</v>
      </c>
      <c r="XEX1781">
        <v>1800.01</v>
      </c>
      <c r="XEY1781">
        <v>43281</v>
      </c>
    </row>
    <row r="1782" spans="17:27 16369:16379" x14ac:dyDescent="0.3">
      <c r="Q1782" s="65"/>
      <c r="R1782" s="66"/>
      <c r="S1782" s="66"/>
      <c r="T1782" s="66"/>
      <c r="U1782" s="66"/>
      <c r="V1782" s="66"/>
      <c r="W1782" s="66"/>
      <c r="X1782" s="66"/>
      <c r="Y1782" s="66"/>
      <c r="Z1782" s="66"/>
      <c r="AA1782" s="23"/>
      <c r="XEO1782" t="s">
        <v>521</v>
      </c>
      <c r="XEP1782">
        <v>1</v>
      </c>
      <c r="XEQ1782">
        <v>50</v>
      </c>
      <c r="XER1782">
        <v>0.15</v>
      </c>
      <c r="XES1782">
        <v>50</v>
      </c>
      <c r="XET1782">
        <v>751</v>
      </c>
      <c r="XEU1782">
        <v>3.56331</v>
      </c>
      <c r="XEV1782">
        <v>0</v>
      </c>
      <c r="XEW1782">
        <v>12501</v>
      </c>
      <c r="XEX1782">
        <v>1800.12</v>
      </c>
      <c r="XEY1782">
        <v>17736</v>
      </c>
    </row>
    <row r="1783" spans="17:27 16369:16379" x14ac:dyDescent="0.3">
      <c r="Q1783" s="68"/>
      <c r="R1783" s="20"/>
      <c r="S1783" s="20"/>
      <c r="T1783" s="20"/>
      <c r="U1783" s="20"/>
      <c r="V1783" s="20"/>
      <c r="W1783" s="20"/>
      <c r="X1783" s="20"/>
      <c r="Y1783" s="20"/>
      <c r="Z1783" s="20"/>
      <c r="AA1783" s="67"/>
      <c r="XEO1783" t="s">
        <v>521</v>
      </c>
      <c r="XEP1783">
        <v>1</v>
      </c>
      <c r="XEQ1783">
        <v>50</v>
      </c>
      <c r="XER1783">
        <v>0.2</v>
      </c>
      <c r="XES1783">
        <v>50</v>
      </c>
      <c r="XET1783">
        <v>772</v>
      </c>
      <c r="XEU1783">
        <v>11.5406</v>
      </c>
      <c r="XEV1783">
        <v>0</v>
      </c>
      <c r="XEW1783">
        <v>8855</v>
      </c>
      <c r="XEX1783">
        <v>1800.04</v>
      </c>
      <c r="XEY1783">
        <v>15970</v>
      </c>
    </row>
    <row r="1784" spans="17:27 16369:16379" x14ac:dyDescent="0.3">
      <c r="Q1784" s="68"/>
      <c r="R1784" s="20"/>
      <c r="S1784" s="20"/>
      <c r="T1784" s="20"/>
      <c r="U1784" s="20"/>
      <c r="V1784" s="20"/>
      <c r="W1784" s="20"/>
      <c r="X1784" s="20"/>
      <c r="Y1784" s="20"/>
      <c r="Z1784" s="20"/>
      <c r="AA1784" s="67"/>
      <c r="XEO1784" t="s">
        <v>521</v>
      </c>
      <c r="XEP1784">
        <v>2</v>
      </c>
      <c r="XEQ1784">
        <v>10</v>
      </c>
      <c r="XER1784">
        <v>0.15</v>
      </c>
      <c r="XES1784">
        <v>50</v>
      </c>
      <c r="XET1784">
        <v>740</v>
      </c>
      <c r="XEU1784">
        <v>0.57533400000000001</v>
      </c>
      <c r="XEV1784">
        <v>0</v>
      </c>
      <c r="XEW1784">
        <v>612082</v>
      </c>
      <c r="XEX1784">
        <v>1800</v>
      </c>
      <c r="XEY1784">
        <v>67786</v>
      </c>
    </row>
    <row r="1785" spans="17:27 16369:16379" x14ac:dyDescent="0.3">
      <c r="Q1785" s="65"/>
      <c r="R1785" s="66"/>
      <c r="S1785" s="66"/>
      <c r="T1785" s="66"/>
      <c r="U1785" s="66"/>
      <c r="V1785" s="66"/>
      <c r="W1785" s="66"/>
      <c r="X1785" s="66"/>
      <c r="Y1785" s="66"/>
      <c r="Z1785" s="66"/>
      <c r="AA1785" s="23"/>
      <c r="XEO1785" t="s">
        <v>521</v>
      </c>
      <c r="XEP1785">
        <v>2</v>
      </c>
      <c r="XEQ1785">
        <v>10</v>
      </c>
      <c r="XER1785">
        <v>0.2</v>
      </c>
      <c r="XES1785">
        <v>50</v>
      </c>
      <c r="XET1785">
        <v>748</v>
      </c>
      <c r="XEU1785">
        <v>0.81220199999999998</v>
      </c>
      <c r="XEV1785">
        <v>0</v>
      </c>
      <c r="XEW1785">
        <v>594146</v>
      </c>
      <c r="XEX1785">
        <v>1800.09</v>
      </c>
      <c r="XEY1785">
        <v>68751</v>
      </c>
    </row>
    <row r="1786" spans="17:27 16369:16379" x14ac:dyDescent="0.3">
      <c r="Q1786" s="65"/>
      <c r="R1786" s="66"/>
      <c r="S1786" s="66"/>
      <c r="T1786" s="66"/>
      <c r="U1786" s="66"/>
      <c r="V1786" s="66"/>
      <c r="W1786" s="66"/>
      <c r="X1786" s="66"/>
      <c r="Y1786" s="66"/>
      <c r="Z1786" s="66"/>
      <c r="AA1786" s="67"/>
      <c r="XEO1786" t="s">
        <v>521</v>
      </c>
      <c r="XEP1786">
        <v>2</v>
      </c>
      <c r="XEQ1786">
        <v>25</v>
      </c>
      <c r="XER1786">
        <v>0.05</v>
      </c>
      <c r="XES1786">
        <v>50</v>
      </c>
      <c r="XET1786">
        <v>740</v>
      </c>
      <c r="XEU1786">
        <v>0.17872499999999999</v>
      </c>
      <c r="XEV1786">
        <v>0</v>
      </c>
      <c r="XEW1786">
        <v>394546</v>
      </c>
      <c r="XEX1786">
        <v>1800</v>
      </c>
      <c r="XEY1786">
        <v>62096</v>
      </c>
    </row>
    <row r="1787" spans="17:27 16369:16379" x14ac:dyDescent="0.3">
      <c r="Q1787" s="68"/>
      <c r="R1787" s="20"/>
      <c r="S1787" s="20"/>
      <c r="T1787" s="20"/>
      <c r="U1787" s="20"/>
      <c r="V1787" s="20"/>
      <c r="W1787" s="20"/>
      <c r="X1787" s="20"/>
      <c r="Y1787" s="20"/>
      <c r="Z1787" s="20"/>
      <c r="AA1787" s="67"/>
      <c r="XEO1787" t="s">
        <v>521</v>
      </c>
      <c r="XEP1787">
        <v>2</v>
      </c>
      <c r="XEQ1787">
        <v>25</v>
      </c>
      <c r="XER1787">
        <v>0.1</v>
      </c>
      <c r="XES1787">
        <v>50</v>
      </c>
      <c r="XET1787">
        <v>748</v>
      </c>
      <c r="XEU1787">
        <v>2.2599100000000001</v>
      </c>
      <c r="XEV1787">
        <v>0</v>
      </c>
      <c r="XEW1787">
        <v>153305</v>
      </c>
      <c r="XEX1787">
        <v>1800.08</v>
      </c>
      <c r="XEY1787">
        <v>52123</v>
      </c>
    </row>
    <row r="1788" spans="17:27 16369:16379" x14ac:dyDescent="0.3">
      <c r="Q1788" s="68"/>
      <c r="R1788" s="20"/>
      <c r="S1788" s="20"/>
      <c r="T1788" s="20"/>
      <c r="U1788" s="20"/>
      <c r="V1788" s="20"/>
      <c r="W1788" s="20"/>
      <c r="X1788" s="20"/>
      <c r="Y1788" s="20"/>
      <c r="Z1788" s="20"/>
      <c r="AA1788" s="23"/>
      <c r="XEO1788" t="s">
        <v>521</v>
      </c>
      <c r="XEP1788">
        <v>2</v>
      </c>
      <c r="XEQ1788">
        <v>25</v>
      </c>
      <c r="XER1788">
        <v>0.15</v>
      </c>
      <c r="XES1788">
        <v>50</v>
      </c>
      <c r="XET1788">
        <v>748</v>
      </c>
      <c r="XEU1788">
        <v>1.2641</v>
      </c>
      <c r="XEV1788">
        <v>0</v>
      </c>
      <c r="XEW1788">
        <v>27641</v>
      </c>
      <c r="XEX1788">
        <v>1800.02</v>
      </c>
      <c r="XEY1788">
        <v>24294</v>
      </c>
    </row>
    <row r="1789" spans="17:27 16369:16379" x14ac:dyDescent="0.3">
      <c r="Q1789" s="68"/>
      <c r="R1789" s="20"/>
      <c r="S1789" s="20"/>
      <c r="T1789" s="20"/>
      <c r="U1789" s="20"/>
      <c r="V1789" s="20"/>
      <c r="W1789" s="20"/>
      <c r="X1789" s="20"/>
      <c r="Y1789" s="20"/>
      <c r="Z1789" s="20"/>
      <c r="AA1789" s="23"/>
      <c r="XEO1789" t="s">
        <v>521</v>
      </c>
      <c r="XEP1789">
        <v>2</v>
      </c>
      <c r="XEQ1789">
        <v>25</v>
      </c>
      <c r="XER1789">
        <v>0.2</v>
      </c>
      <c r="XES1789">
        <v>50</v>
      </c>
      <c r="XET1789">
        <v>748</v>
      </c>
      <c r="XEU1789">
        <v>12.988300000000001</v>
      </c>
      <c r="XEV1789">
        <v>0</v>
      </c>
      <c r="XEW1789">
        <v>19240</v>
      </c>
      <c r="XEX1789">
        <v>1800.09</v>
      </c>
      <c r="XEY1789">
        <v>24156</v>
      </c>
    </row>
    <row r="1790" spans="17:27 16369:16379" x14ac:dyDescent="0.3">
      <c r="Q1790" s="65"/>
      <c r="R1790" s="66"/>
      <c r="S1790" s="66"/>
      <c r="T1790" s="66"/>
      <c r="U1790" s="66"/>
      <c r="V1790" s="66"/>
      <c r="W1790" s="66"/>
      <c r="X1790" s="66"/>
      <c r="Y1790" s="66"/>
      <c r="Z1790" s="66"/>
      <c r="AA1790" s="67"/>
      <c r="XEO1790" t="s">
        <v>521</v>
      </c>
      <c r="XEP1790">
        <v>2</v>
      </c>
      <c r="XEQ1790">
        <v>50</v>
      </c>
      <c r="XER1790">
        <v>0.05</v>
      </c>
      <c r="XES1790">
        <v>50</v>
      </c>
      <c r="XET1790">
        <v>748</v>
      </c>
      <c r="XEU1790">
        <v>1.3664000000000001</v>
      </c>
      <c r="XEV1790">
        <v>0</v>
      </c>
      <c r="XEW1790">
        <v>288319</v>
      </c>
      <c r="XEX1790">
        <v>1800</v>
      </c>
      <c r="XEY1790">
        <v>56934</v>
      </c>
    </row>
    <row r="1791" spans="17:27 16369:16379" x14ac:dyDescent="0.3">
      <c r="Q1791" s="65"/>
      <c r="R1791" s="66"/>
      <c r="S1791" s="66"/>
      <c r="T1791" s="66"/>
      <c r="U1791" s="66"/>
      <c r="V1791" s="66"/>
      <c r="W1791" s="66"/>
      <c r="X1791" s="66"/>
      <c r="Y1791" s="66"/>
      <c r="Z1791" s="66"/>
      <c r="AA1791" s="67"/>
      <c r="XEO1791" t="s">
        <v>521</v>
      </c>
      <c r="XEP1791">
        <v>2</v>
      </c>
      <c r="XEQ1791">
        <v>50</v>
      </c>
      <c r="XER1791">
        <v>0.1</v>
      </c>
      <c r="XES1791">
        <v>50</v>
      </c>
      <c r="XET1791">
        <v>748</v>
      </c>
      <c r="XEU1791">
        <v>1.0480799999999999</v>
      </c>
      <c r="XEV1791">
        <v>0</v>
      </c>
      <c r="XEW1791">
        <v>79905</v>
      </c>
      <c r="XEX1791">
        <v>1800</v>
      </c>
      <c r="XEY1791">
        <v>37456</v>
      </c>
    </row>
    <row r="1792" spans="17:27 16369:16379" x14ac:dyDescent="0.3">
      <c r="Q1792" s="68"/>
      <c r="R1792" s="20"/>
      <c r="S1792" s="20"/>
      <c r="T1792" s="20"/>
      <c r="U1792" s="20"/>
      <c r="V1792" s="20"/>
      <c r="W1792" s="20"/>
      <c r="X1792" s="20"/>
      <c r="Y1792" s="20"/>
      <c r="Z1792" s="20"/>
      <c r="AA1792" s="23"/>
      <c r="XEO1792" t="s">
        <v>521</v>
      </c>
      <c r="XEP1792">
        <v>2</v>
      </c>
      <c r="XEQ1792">
        <v>50</v>
      </c>
      <c r="XER1792">
        <v>0.15</v>
      </c>
      <c r="XES1792">
        <v>50</v>
      </c>
      <c r="XET1792">
        <v>756</v>
      </c>
      <c r="XEU1792">
        <v>8.0587499999999999</v>
      </c>
      <c r="XEV1792">
        <v>0</v>
      </c>
      <c r="XEW1792">
        <v>44821</v>
      </c>
      <c r="XEX1792">
        <v>1800.01</v>
      </c>
      <c r="XEY1792">
        <v>25859</v>
      </c>
    </row>
    <row r="1793" spans="17:27 16369:16379" x14ac:dyDescent="0.3">
      <c r="Q1793" s="65"/>
      <c r="R1793" s="66"/>
      <c r="S1793" s="66"/>
      <c r="T1793" s="66"/>
      <c r="U1793" s="66"/>
      <c r="V1793" s="66"/>
      <c r="W1793" s="66"/>
      <c r="X1793" s="66"/>
      <c r="Y1793" s="66"/>
      <c r="Z1793" s="66"/>
      <c r="AA1793" s="23"/>
      <c r="XEO1793" t="s">
        <v>521</v>
      </c>
      <c r="XEP1793">
        <v>2</v>
      </c>
      <c r="XEQ1793">
        <v>50</v>
      </c>
      <c r="XER1793">
        <v>0.2</v>
      </c>
      <c r="XES1793">
        <v>50</v>
      </c>
      <c r="XET1793">
        <v>773</v>
      </c>
      <c r="XEU1793">
        <v>8.7524899999999999</v>
      </c>
      <c r="XEV1793">
        <v>0</v>
      </c>
      <c r="XEW1793">
        <v>3656</v>
      </c>
      <c r="XEX1793">
        <v>1800.04</v>
      </c>
      <c r="XEY1793">
        <v>9640</v>
      </c>
    </row>
    <row r="1794" spans="17:27 16369:16379" x14ac:dyDescent="0.3">
      <c r="Q1794" s="65"/>
      <c r="R1794" s="66"/>
      <c r="S1794" s="66"/>
      <c r="T1794" s="66"/>
      <c r="U1794" s="66"/>
      <c r="V1794" s="66"/>
      <c r="W1794" s="66"/>
      <c r="X1794" s="66"/>
      <c r="Y1794" s="66"/>
      <c r="Z1794" s="66"/>
      <c r="AA1794" s="67"/>
      <c r="XEO1794" t="s">
        <v>521</v>
      </c>
      <c r="XEP1794">
        <v>3</v>
      </c>
      <c r="XEQ1794">
        <v>0</v>
      </c>
      <c r="XER1794">
        <v>0.05</v>
      </c>
      <c r="XES1794">
        <v>50</v>
      </c>
      <c r="XET1794">
        <v>748</v>
      </c>
      <c r="XEU1794">
        <v>0.89415599999999995</v>
      </c>
      <c r="XEV1794">
        <v>0</v>
      </c>
      <c r="XEW1794">
        <v>229496</v>
      </c>
      <c r="XEX1794">
        <v>1800.01</v>
      </c>
      <c r="XEY1794">
        <v>66653</v>
      </c>
    </row>
    <row r="1795" spans="17:27 16369:16379" x14ac:dyDescent="0.3">
      <c r="Q1795" s="68"/>
      <c r="R1795" s="20"/>
      <c r="S1795" s="20"/>
      <c r="T1795" s="20"/>
      <c r="U1795" s="20"/>
      <c r="V1795" s="20"/>
      <c r="W1795" s="20"/>
      <c r="X1795" s="20"/>
      <c r="Y1795" s="20"/>
      <c r="Z1795" s="20"/>
      <c r="AA1795" s="67"/>
      <c r="XEO1795" t="s">
        <v>521</v>
      </c>
      <c r="XEP1795">
        <v>3</v>
      </c>
      <c r="XEQ1795">
        <v>10</v>
      </c>
      <c r="XER1795">
        <v>0.05</v>
      </c>
      <c r="XES1795">
        <v>50</v>
      </c>
      <c r="XET1795">
        <v>748</v>
      </c>
      <c r="XEU1795">
        <v>0.73293299999999995</v>
      </c>
      <c r="XEV1795">
        <v>0</v>
      </c>
      <c r="XEW1795">
        <v>283561</v>
      </c>
      <c r="XEX1795">
        <v>1800.04</v>
      </c>
      <c r="XEY1795">
        <v>66735</v>
      </c>
    </row>
    <row r="1796" spans="17:27 16369:16379" x14ac:dyDescent="0.3">
      <c r="Q1796" s="68"/>
      <c r="R1796" s="20"/>
      <c r="S1796" s="20"/>
      <c r="T1796" s="20"/>
      <c r="U1796" s="20"/>
      <c r="V1796" s="20"/>
      <c r="W1796" s="20"/>
      <c r="X1796" s="20"/>
      <c r="Y1796" s="20"/>
      <c r="Z1796" s="20"/>
      <c r="AA1796" s="23"/>
      <c r="XEO1796" t="s">
        <v>521</v>
      </c>
      <c r="XEP1796">
        <v>3</v>
      </c>
      <c r="XEQ1796">
        <v>25</v>
      </c>
      <c r="XER1796">
        <v>0.05</v>
      </c>
      <c r="XES1796">
        <v>50</v>
      </c>
      <c r="XET1796">
        <v>748</v>
      </c>
      <c r="XEU1796">
        <v>0.59350999999999998</v>
      </c>
      <c r="XEV1796">
        <v>0</v>
      </c>
      <c r="XEW1796">
        <v>494301</v>
      </c>
      <c r="XEX1796">
        <v>1800.01</v>
      </c>
      <c r="XEY1796">
        <v>75583</v>
      </c>
    </row>
    <row r="1797" spans="17:27 16369:16379" x14ac:dyDescent="0.3">
      <c r="Q1797" s="65"/>
      <c r="R1797" s="66"/>
      <c r="S1797" s="66"/>
      <c r="T1797" s="66"/>
      <c r="U1797" s="66"/>
      <c r="V1797" s="66"/>
      <c r="W1797" s="66"/>
      <c r="X1797" s="66"/>
      <c r="Y1797" s="66"/>
      <c r="Z1797" s="66"/>
      <c r="AA1797" s="23"/>
      <c r="XEO1797" t="s">
        <v>521</v>
      </c>
      <c r="XEP1797">
        <v>3</v>
      </c>
      <c r="XEQ1797">
        <v>50</v>
      </c>
      <c r="XER1797">
        <v>0.05</v>
      </c>
      <c r="XES1797">
        <v>50</v>
      </c>
      <c r="XET1797">
        <v>748</v>
      </c>
      <c r="XEU1797">
        <v>1.8690500000000001</v>
      </c>
      <c r="XEV1797">
        <v>0</v>
      </c>
      <c r="XEW1797">
        <v>383821</v>
      </c>
      <c r="XEX1797">
        <v>1800</v>
      </c>
      <c r="XEY1797">
        <v>71260</v>
      </c>
    </row>
    <row r="1798" spans="17:27 16369:16379" x14ac:dyDescent="0.3">
      <c r="Q1798" s="65"/>
      <c r="R1798" s="66"/>
      <c r="S1798" s="66"/>
      <c r="T1798" s="66"/>
      <c r="U1798" s="66"/>
      <c r="V1798" s="66"/>
      <c r="W1798" s="66"/>
      <c r="X1798" s="66"/>
      <c r="Y1798" s="66"/>
      <c r="Z1798" s="66"/>
      <c r="AA1798" s="23"/>
      <c r="XEO1798" t="s">
        <v>530</v>
      </c>
      <c r="XEP1798">
        <v>1</v>
      </c>
      <c r="XEQ1798">
        <v>5</v>
      </c>
      <c r="XER1798">
        <v>0.05</v>
      </c>
      <c r="XES1798">
        <v>50</v>
      </c>
      <c r="XET1798">
        <v>787</v>
      </c>
      <c r="XEU1798">
        <v>6.95831</v>
      </c>
      <c r="XEV1798">
        <v>10</v>
      </c>
      <c r="XEW1798">
        <v>307516</v>
      </c>
      <c r="XEX1798">
        <v>1800.01</v>
      </c>
      <c r="XEY1798">
        <v>68498</v>
      </c>
    </row>
    <row r="1799" spans="17:27 16369:16379" x14ac:dyDescent="0.3">
      <c r="Q1799" s="68"/>
      <c r="R1799" s="20"/>
      <c r="S1799" s="20"/>
      <c r="T1799" s="20"/>
      <c r="U1799" s="20"/>
      <c r="V1799" s="20"/>
      <c r="W1799" s="20"/>
      <c r="X1799" s="20"/>
      <c r="Y1799" s="20"/>
      <c r="Z1799" s="20"/>
      <c r="AA1799" s="67"/>
      <c r="XEO1799" t="s">
        <v>530</v>
      </c>
      <c r="XEP1799">
        <v>1</v>
      </c>
      <c r="XEQ1799">
        <v>5</v>
      </c>
      <c r="XER1799">
        <v>0.1</v>
      </c>
      <c r="XES1799">
        <v>50</v>
      </c>
      <c r="XET1799">
        <v>787</v>
      </c>
      <c r="XEU1799">
        <v>2.7890700000000002</v>
      </c>
      <c r="XEV1799">
        <v>0</v>
      </c>
      <c r="XEW1799">
        <v>230958</v>
      </c>
      <c r="XEX1799">
        <v>1800</v>
      </c>
      <c r="XEY1799">
        <v>64304</v>
      </c>
    </row>
    <row r="1800" spans="17:27 16369:16379" x14ac:dyDescent="0.3">
      <c r="Q1800" s="68"/>
      <c r="R1800" s="20"/>
      <c r="S1800" s="20"/>
      <c r="T1800" s="20"/>
      <c r="U1800" s="20"/>
      <c r="V1800" s="20"/>
      <c r="W1800" s="20"/>
      <c r="X1800" s="20"/>
      <c r="Y1800" s="20"/>
      <c r="Z1800" s="20"/>
      <c r="AA1800" s="67"/>
      <c r="XEO1800" t="s">
        <v>530</v>
      </c>
      <c r="XEP1800">
        <v>1</v>
      </c>
      <c r="XEQ1800">
        <v>5</v>
      </c>
      <c r="XER1800">
        <v>0.15</v>
      </c>
      <c r="XES1800">
        <v>50</v>
      </c>
      <c r="XET1800">
        <v>790</v>
      </c>
      <c r="XEU1800">
        <v>5.6893200000000004</v>
      </c>
      <c r="XEV1800">
        <v>1</v>
      </c>
      <c r="XEW1800">
        <v>166697</v>
      </c>
      <c r="XEX1800">
        <v>1800.18</v>
      </c>
      <c r="XEY1800">
        <v>57862</v>
      </c>
    </row>
    <row r="1801" spans="17:27 16369:16379" x14ac:dyDescent="0.3">
      <c r="Q1801" s="65"/>
      <c r="R1801" s="66"/>
      <c r="S1801" s="66"/>
      <c r="T1801" s="66"/>
      <c r="U1801" s="66"/>
      <c r="V1801" s="66"/>
      <c r="W1801" s="66"/>
      <c r="X1801" s="66"/>
      <c r="Y1801" s="66"/>
      <c r="Z1801" s="66"/>
      <c r="AA1801" s="23"/>
      <c r="XEO1801" t="s">
        <v>530</v>
      </c>
      <c r="XEP1801">
        <v>1</v>
      </c>
      <c r="XEQ1801">
        <v>5</v>
      </c>
      <c r="XER1801">
        <v>0.2</v>
      </c>
      <c r="XES1801">
        <v>50</v>
      </c>
      <c r="XET1801">
        <v>790</v>
      </c>
      <c r="XEU1801">
        <v>6.4535200000000001</v>
      </c>
      <c r="XEV1801">
        <v>1</v>
      </c>
      <c r="XEW1801">
        <v>128962</v>
      </c>
      <c r="XEX1801">
        <v>1800.02</v>
      </c>
      <c r="XEY1801">
        <v>53662</v>
      </c>
    </row>
    <row r="1802" spans="17:27 16369:16379" x14ac:dyDescent="0.3">
      <c r="Q1802" s="65"/>
      <c r="R1802" s="66"/>
      <c r="S1802" s="66"/>
      <c r="T1802" s="66"/>
      <c r="U1802" s="66"/>
      <c r="V1802" s="66"/>
      <c r="W1802" s="66"/>
      <c r="X1802" s="66"/>
      <c r="Y1802" s="66"/>
      <c r="Z1802" s="66"/>
      <c r="AA1802" s="67"/>
      <c r="XEO1802" t="s">
        <v>530</v>
      </c>
      <c r="XEP1802">
        <v>1</v>
      </c>
      <c r="XEQ1802">
        <v>10</v>
      </c>
      <c r="XER1802">
        <v>0.05</v>
      </c>
      <c r="XES1802">
        <v>50</v>
      </c>
      <c r="XET1802">
        <v>787</v>
      </c>
      <c r="XEU1802">
        <v>4.69285</v>
      </c>
      <c r="XEV1802">
        <v>5</v>
      </c>
      <c r="XEW1802">
        <v>314273</v>
      </c>
      <c r="XEX1802">
        <v>1800</v>
      </c>
      <c r="XEY1802">
        <v>71611</v>
      </c>
    </row>
    <row r="1803" spans="17:27 16369:16379" x14ac:dyDescent="0.3">
      <c r="Q1803" s="68"/>
      <c r="R1803" s="20"/>
      <c r="S1803" s="20"/>
      <c r="T1803" s="20"/>
      <c r="U1803" s="20"/>
      <c r="V1803" s="20"/>
      <c r="W1803" s="20"/>
      <c r="X1803" s="20"/>
      <c r="Y1803" s="20"/>
      <c r="Z1803" s="20"/>
      <c r="AA1803" s="67"/>
      <c r="XEO1803" t="s">
        <v>530</v>
      </c>
      <c r="XEP1803">
        <v>1</v>
      </c>
      <c r="XEQ1803">
        <v>10</v>
      </c>
      <c r="XER1803">
        <v>0.1</v>
      </c>
      <c r="XES1803">
        <v>50</v>
      </c>
      <c r="XET1803">
        <v>787</v>
      </c>
      <c r="XEU1803">
        <v>2.64377</v>
      </c>
      <c r="XEV1803">
        <v>2</v>
      </c>
      <c r="XEW1803">
        <v>351322</v>
      </c>
      <c r="XEX1803">
        <v>1800</v>
      </c>
      <c r="XEY1803">
        <v>70370</v>
      </c>
    </row>
    <row r="1804" spans="17:27 16369:16379" x14ac:dyDescent="0.3">
      <c r="Q1804" s="68"/>
      <c r="R1804" s="20"/>
      <c r="S1804" s="20"/>
      <c r="T1804" s="20"/>
      <c r="U1804" s="20"/>
      <c r="V1804" s="20"/>
      <c r="W1804" s="20"/>
      <c r="X1804" s="20"/>
      <c r="Y1804" s="20"/>
      <c r="Z1804" s="20"/>
      <c r="AA1804" s="23"/>
      <c r="XEO1804" t="s">
        <v>530</v>
      </c>
      <c r="XEP1804">
        <v>1</v>
      </c>
      <c r="XEQ1804">
        <v>10</v>
      </c>
      <c r="XER1804">
        <v>0.15</v>
      </c>
      <c r="XES1804">
        <v>50</v>
      </c>
      <c r="XET1804">
        <v>790</v>
      </c>
      <c r="XEU1804">
        <v>2.50434</v>
      </c>
      <c r="XEV1804">
        <v>0</v>
      </c>
      <c r="XEW1804">
        <v>118896</v>
      </c>
      <c r="XEX1804">
        <v>1800.05</v>
      </c>
      <c r="XEY1804">
        <v>56461</v>
      </c>
    </row>
    <row r="1805" spans="17:27 16369:16379" x14ac:dyDescent="0.3">
      <c r="Q1805" s="68"/>
      <c r="R1805" s="20"/>
      <c r="S1805" s="20"/>
      <c r="T1805" s="20"/>
      <c r="U1805" s="20"/>
      <c r="V1805" s="20"/>
      <c r="W1805" s="20"/>
      <c r="X1805" s="20"/>
      <c r="Y1805" s="20"/>
      <c r="Z1805" s="20"/>
      <c r="AA1805" s="23"/>
      <c r="XEO1805" t="s">
        <v>530</v>
      </c>
      <c r="XEP1805">
        <v>1</v>
      </c>
      <c r="XEQ1805">
        <v>10</v>
      </c>
      <c r="XER1805">
        <v>0.2</v>
      </c>
      <c r="XES1805">
        <v>50</v>
      </c>
      <c r="XET1805">
        <v>790</v>
      </c>
      <c r="XEU1805">
        <v>2.6956099999999998</v>
      </c>
      <c r="XEV1805">
        <v>0</v>
      </c>
      <c r="XEW1805">
        <v>77219</v>
      </c>
      <c r="XEX1805">
        <v>1800</v>
      </c>
      <c r="XEY1805">
        <v>48975</v>
      </c>
    </row>
    <row r="1806" spans="17:27 16369:16379" x14ac:dyDescent="0.3">
      <c r="Q1806" s="65"/>
      <c r="R1806" s="66"/>
      <c r="S1806" s="66"/>
      <c r="T1806" s="66"/>
      <c r="U1806" s="66"/>
      <c r="V1806" s="66"/>
      <c r="W1806" s="66"/>
      <c r="X1806" s="66"/>
      <c r="Y1806" s="66"/>
      <c r="Z1806" s="66"/>
      <c r="AA1806" s="67"/>
      <c r="XEO1806" t="s">
        <v>530</v>
      </c>
      <c r="XEP1806">
        <v>1</v>
      </c>
      <c r="XEQ1806">
        <v>25</v>
      </c>
      <c r="XER1806">
        <v>0.05</v>
      </c>
      <c r="XES1806">
        <v>50</v>
      </c>
      <c r="XET1806">
        <v>790</v>
      </c>
      <c r="XEU1806">
        <v>14.158300000000001</v>
      </c>
      <c r="XEV1806">
        <v>0</v>
      </c>
      <c r="XEW1806">
        <v>13360</v>
      </c>
      <c r="XEX1806">
        <v>1800.01</v>
      </c>
      <c r="XEY1806">
        <v>23733</v>
      </c>
    </row>
    <row r="1807" spans="17:27 16369:16379" x14ac:dyDescent="0.3">
      <c r="Q1807" s="65"/>
      <c r="R1807" s="66"/>
      <c r="S1807" s="66"/>
      <c r="T1807" s="66"/>
      <c r="U1807" s="66"/>
      <c r="V1807" s="66"/>
      <c r="W1807" s="66"/>
      <c r="X1807" s="66"/>
      <c r="Y1807" s="66"/>
      <c r="Z1807" s="66"/>
      <c r="AA1807" s="25"/>
      <c r="XEO1807" t="s">
        <v>530</v>
      </c>
      <c r="XEP1807">
        <v>1</v>
      </c>
      <c r="XEQ1807">
        <v>25</v>
      </c>
      <c r="XER1807">
        <v>0.1</v>
      </c>
      <c r="XES1807">
        <v>50</v>
      </c>
      <c r="XET1807">
        <v>790</v>
      </c>
      <c r="XEU1807">
        <v>11.5345</v>
      </c>
      <c r="XEV1807">
        <v>0</v>
      </c>
      <c r="XEW1807">
        <v>8539</v>
      </c>
      <c r="XEX1807">
        <v>1800.03</v>
      </c>
      <c r="XEY1807">
        <v>19926</v>
      </c>
    </row>
    <row r="1808" spans="17:27 16369:16379" x14ac:dyDescent="0.3">
      <c r="Q1808" s="32"/>
      <c r="R1808" s="24"/>
      <c r="S1808" s="24"/>
      <c r="T1808" s="24"/>
      <c r="U1808" s="24"/>
      <c r="V1808" s="24"/>
      <c r="W1808" s="24"/>
      <c r="X1808" s="24"/>
      <c r="Y1808" s="24"/>
      <c r="Z1808" s="24"/>
      <c r="XEO1808" t="s">
        <v>530</v>
      </c>
      <c r="XEP1808">
        <v>1</v>
      </c>
      <c r="XEQ1808">
        <v>25</v>
      </c>
      <c r="XER1808">
        <v>0.15</v>
      </c>
      <c r="XES1808">
        <v>50</v>
      </c>
      <c r="XET1808">
        <v>809</v>
      </c>
      <c r="XEU1808">
        <v>42.8095</v>
      </c>
      <c r="XEV1808">
        <v>3</v>
      </c>
      <c r="XEW1808">
        <v>1503</v>
      </c>
      <c r="XEX1808">
        <v>1800.21</v>
      </c>
      <c r="XEY1808">
        <v>10152</v>
      </c>
    </row>
    <row r="1809" spans="16369:16379" x14ac:dyDescent="0.3">
      <c r="XEO1809" t="s">
        <v>530</v>
      </c>
      <c r="XEP1809">
        <v>1</v>
      </c>
      <c r="XEQ1809">
        <v>25</v>
      </c>
      <c r="XER1809">
        <v>0.2</v>
      </c>
      <c r="XES1809">
        <v>50</v>
      </c>
      <c r="XET1809" t="s">
        <v>46</v>
      </c>
      <c r="XEU1809">
        <v>60.009500000000003</v>
      </c>
      <c r="XEV1809">
        <v>0</v>
      </c>
      <c r="XEW1809">
        <v>1</v>
      </c>
      <c r="XEX1809">
        <v>1802.25</v>
      </c>
      <c r="XEY1809">
        <v>29</v>
      </c>
    </row>
    <row r="1810" spans="16369:16379" x14ac:dyDescent="0.3">
      <c r="XEO1810" t="s">
        <v>530</v>
      </c>
      <c r="XEP1810">
        <v>1</v>
      </c>
      <c r="XEQ1810">
        <v>50</v>
      </c>
      <c r="XER1810">
        <v>0.05</v>
      </c>
      <c r="XES1810">
        <v>50</v>
      </c>
      <c r="XET1810">
        <v>790</v>
      </c>
      <c r="XEU1810">
        <v>4.1916799999999999</v>
      </c>
      <c r="XEV1810">
        <v>0</v>
      </c>
      <c r="XEW1810">
        <v>7960</v>
      </c>
      <c r="XEX1810">
        <v>1800.1</v>
      </c>
      <c r="XEY1810">
        <v>21559</v>
      </c>
    </row>
    <row r="1811" spans="16369:16379" x14ac:dyDescent="0.3">
      <c r="XEO1811" t="s">
        <v>530</v>
      </c>
      <c r="XEP1811">
        <v>1</v>
      </c>
      <c r="XEQ1811">
        <v>50</v>
      </c>
      <c r="XER1811">
        <v>0.1</v>
      </c>
      <c r="XES1811">
        <v>50</v>
      </c>
      <c r="XET1811">
        <v>809</v>
      </c>
      <c r="XEU1811">
        <v>23.283799999999999</v>
      </c>
      <c r="XEV1811">
        <v>0</v>
      </c>
      <c r="XEW1811">
        <v>2356</v>
      </c>
      <c r="XEX1811">
        <v>1800.12</v>
      </c>
      <c r="XEY1811">
        <v>11678</v>
      </c>
    </row>
    <row r="1812" spans="16369:16379" x14ac:dyDescent="0.3">
      <c r="XEO1812" t="s">
        <v>530</v>
      </c>
      <c r="XEP1812">
        <v>1</v>
      </c>
      <c r="XEQ1812">
        <v>50</v>
      </c>
      <c r="XER1812">
        <v>0.15</v>
      </c>
      <c r="XES1812">
        <v>50</v>
      </c>
      <c r="XET1812" t="s">
        <v>46</v>
      </c>
      <c r="XEU1812">
        <v>60.008499999999998</v>
      </c>
      <c r="XEV1812">
        <v>0</v>
      </c>
      <c r="XEW1812">
        <v>1</v>
      </c>
      <c r="XEX1812">
        <v>1803.35</v>
      </c>
      <c r="XEY1812">
        <v>29</v>
      </c>
    </row>
    <row r="1813" spans="16369:16379" x14ac:dyDescent="0.3">
      <c r="XEO1813" t="s">
        <v>530</v>
      </c>
      <c r="XEP1813">
        <v>1</v>
      </c>
      <c r="XEQ1813">
        <v>50</v>
      </c>
      <c r="XER1813">
        <v>0.2</v>
      </c>
      <c r="XES1813">
        <v>50</v>
      </c>
      <c r="XET1813" t="s">
        <v>46</v>
      </c>
      <c r="XEU1813">
        <v>60.009399999999999</v>
      </c>
      <c r="XEV1813">
        <v>0</v>
      </c>
      <c r="XEW1813">
        <v>1</v>
      </c>
      <c r="XEX1813">
        <v>1801.4</v>
      </c>
      <c r="XEY1813">
        <v>29</v>
      </c>
    </row>
    <row r="1814" spans="16369:16379" x14ac:dyDescent="0.3">
      <c r="XEO1814" t="s">
        <v>530</v>
      </c>
      <c r="XEP1814">
        <v>2</v>
      </c>
      <c r="XEQ1814">
        <v>5</v>
      </c>
      <c r="XER1814">
        <v>0.05</v>
      </c>
      <c r="XES1814">
        <v>50</v>
      </c>
      <c r="XET1814">
        <v>787</v>
      </c>
      <c r="XEU1814">
        <v>3.0328400000000002</v>
      </c>
      <c r="XEV1814">
        <v>0</v>
      </c>
      <c r="XEW1814">
        <v>159656</v>
      </c>
      <c r="XEX1814">
        <v>1800.01</v>
      </c>
      <c r="XEY1814">
        <v>62484</v>
      </c>
    </row>
    <row r="1815" spans="16369:16379" x14ac:dyDescent="0.3">
      <c r="XEO1815" t="s">
        <v>530</v>
      </c>
      <c r="XEP1815">
        <v>2</v>
      </c>
      <c r="XEQ1815">
        <v>5</v>
      </c>
      <c r="XER1815">
        <v>0.1</v>
      </c>
      <c r="XES1815">
        <v>50</v>
      </c>
      <c r="XET1815">
        <v>787</v>
      </c>
      <c r="XEU1815">
        <v>3.2790599999999999</v>
      </c>
      <c r="XEV1815">
        <v>0</v>
      </c>
      <c r="XEW1815">
        <v>73755</v>
      </c>
      <c r="XEX1815">
        <v>1800.01</v>
      </c>
      <c r="XEY1815">
        <v>52230</v>
      </c>
    </row>
    <row r="1816" spans="16369:16379" x14ac:dyDescent="0.3">
      <c r="XEO1816" t="s">
        <v>530</v>
      </c>
      <c r="XEP1816">
        <v>2</v>
      </c>
      <c r="XEQ1816">
        <v>5</v>
      </c>
      <c r="XER1816">
        <v>0.15</v>
      </c>
      <c r="XES1816">
        <v>50</v>
      </c>
      <c r="XET1816">
        <v>787</v>
      </c>
      <c r="XEU1816">
        <v>6.3322599999999998</v>
      </c>
      <c r="XEV1816">
        <v>3</v>
      </c>
      <c r="XEW1816">
        <v>154864</v>
      </c>
      <c r="XEX1816">
        <v>1800</v>
      </c>
      <c r="XEY1816">
        <v>54306</v>
      </c>
    </row>
    <row r="1817" spans="16369:16379" x14ac:dyDescent="0.3">
      <c r="XEO1817" t="s">
        <v>530</v>
      </c>
      <c r="XEP1817">
        <v>2</v>
      </c>
      <c r="XEQ1817">
        <v>5</v>
      </c>
      <c r="XER1817">
        <v>0.2</v>
      </c>
      <c r="XES1817">
        <v>50</v>
      </c>
      <c r="XET1817">
        <v>787</v>
      </c>
      <c r="XEU1817">
        <v>4.5699300000000003</v>
      </c>
      <c r="XEV1817">
        <v>0</v>
      </c>
      <c r="XEW1817">
        <v>152691</v>
      </c>
      <c r="XEX1817">
        <v>1800.01</v>
      </c>
      <c r="XEY1817">
        <v>56514</v>
      </c>
    </row>
    <row r="1818" spans="16369:16379" x14ac:dyDescent="0.3">
      <c r="XEO1818" t="s">
        <v>530</v>
      </c>
      <c r="XEP1818">
        <v>2</v>
      </c>
      <c r="XEQ1818">
        <v>10</v>
      </c>
      <c r="XER1818">
        <v>0.05</v>
      </c>
      <c r="XES1818">
        <v>50</v>
      </c>
      <c r="XET1818">
        <v>787</v>
      </c>
      <c r="XEU1818">
        <v>28.9499</v>
      </c>
      <c r="XEV1818">
        <v>34</v>
      </c>
      <c r="XEW1818">
        <v>94156</v>
      </c>
      <c r="XEX1818">
        <v>1800</v>
      </c>
      <c r="XEY1818">
        <v>48790</v>
      </c>
    </row>
    <row r="1819" spans="16369:16379" x14ac:dyDescent="0.3">
      <c r="XEO1819" t="s">
        <v>530</v>
      </c>
      <c r="XEP1819">
        <v>2</v>
      </c>
      <c r="XEQ1819">
        <v>10</v>
      </c>
      <c r="XER1819">
        <v>0.1</v>
      </c>
      <c r="XES1819">
        <v>50</v>
      </c>
      <c r="XET1819">
        <v>787</v>
      </c>
      <c r="XEU1819">
        <v>3.3910200000000001</v>
      </c>
      <c r="XEV1819">
        <v>0</v>
      </c>
      <c r="XEW1819">
        <v>42940</v>
      </c>
      <c r="XEX1819">
        <v>1800.23</v>
      </c>
      <c r="XEY1819">
        <v>37243</v>
      </c>
    </row>
    <row r="1820" spans="16369:16379" x14ac:dyDescent="0.3">
      <c r="XEO1820" t="s">
        <v>530</v>
      </c>
      <c r="XEP1820">
        <v>2</v>
      </c>
      <c r="XEQ1820">
        <v>10</v>
      </c>
      <c r="XER1820">
        <v>0.15</v>
      </c>
      <c r="XES1820">
        <v>50</v>
      </c>
      <c r="XET1820">
        <v>790</v>
      </c>
      <c r="XEU1820">
        <v>3.7784200000000001</v>
      </c>
      <c r="XEV1820">
        <v>0</v>
      </c>
      <c r="XEW1820">
        <v>57056</v>
      </c>
      <c r="XEX1820">
        <v>1800.02</v>
      </c>
      <c r="XEY1820">
        <v>36335</v>
      </c>
    </row>
    <row r="1821" spans="16369:16379" x14ac:dyDescent="0.3">
      <c r="XEO1821" t="s">
        <v>530</v>
      </c>
      <c r="XEP1821">
        <v>2</v>
      </c>
      <c r="XEQ1821">
        <v>10</v>
      </c>
      <c r="XER1821">
        <v>0.2</v>
      </c>
      <c r="XES1821">
        <v>50</v>
      </c>
      <c r="XET1821">
        <v>795</v>
      </c>
      <c r="XEU1821">
        <v>4.7698499999999999</v>
      </c>
      <c r="XEV1821">
        <v>0</v>
      </c>
      <c r="XEW1821">
        <v>12901</v>
      </c>
      <c r="XEX1821">
        <v>1800.24</v>
      </c>
      <c r="XEY1821">
        <v>24020</v>
      </c>
    </row>
    <row r="1822" spans="16369:16379" x14ac:dyDescent="0.3">
      <c r="XEO1822" t="s">
        <v>530</v>
      </c>
      <c r="XEP1822">
        <v>2</v>
      </c>
      <c r="XEQ1822">
        <v>25</v>
      </c>
      <c r="XER1822">
        <v>0.05</v>
      </c>
      <c r="XES1822">
        <v>50</v>
      </c>
      <c r="XET1822">
        <v>790</v>
      </c>
      <c r="XEU1822">
        <v>5.5185500000000003</v>
      </c>
      <c r="XEV1822">
        <v>0</v>
      </c>
      <c r="XEW1822">
        <v>7606</v>
      </c>
      <c r="XEX1822">
        <v>1800.01</v>
      </c>
      <c r="XEY1822">
        <v>18886</v>
      </c>
    </row>
    <row r="1823" spans="16369:16379" x14ac:dyDescent="0.3">
      <c r="XEO1823" t="s">
        <v>530</v>
      </c>
      <c r="XEP1823">
        <v>2</v>
      </c>
      <c r="XEQ1823">
        <v>25</v>
      </c>
      <c r="XER1823">
        <v>0.1</v>
      </c>
      <c r="XES1823">
        <v>50</v>
      </c>
      <c r="XET1823">
        <v>795</v>
      </c>
      <c r="XEU1823">
        <v>11.2501</v>
      </c>
      <c r="XEV1823">
        <v>0</v>
      </c>
      <c r="XEW1823">
        <v>10285</v>
      </c>
      <c r="XEX1823">
        <v>1800.03</v>
      </c>
      <c r="XEY1823">
        <v>17248</v>
      </c>
    </row>
    <row r="1824" spans="16369:16379" x14ac:dyDescent="0.3">
      <c r="XEO1824" t="s">
        <v>530</v>
      </c>
      <c r="XEP1824">
        <v>2</v>
      </c>
      <c r="XEQ1824">
        <v>25</v>
      </c>
      <c r="XER1824">
        <v>0.15</v>
      </c>
      <c r="XES1824">
        <v>50</v>
      </c>
      <c r="XET1824">
        <v>809</v>
      </c>
      <c r="XEU1824">
        <v>145.79300000000001</v>
      </c>
      <c r="XEV1824">
        <v>3</v>
      </c>
      <c r="XEW1824">
        <v>43</v>
      </c>
      <c r="XEX1824">
        <v>1800.89</v>
      </c>
      <c r="XEY1824">
        <v>1293</v>
      </c>
    </row>
    <row r="1825" spans="16369:16379" x14ac:dyDescent="0.3">
      <c r="XEO1825" t="s">
        <v>530</v>
      </c>
      <c r="XEP1825">
        <v>2</v>
      </c>
      <c r="XEQ1825">
        <v>25</v>
      </c>
      <c r="XER1825">
        <v>0.2</v>
      </c>
      <c r="XES1825">
        <v>50</v>
      </c>
      <c r="XET1825" t="s">
        <v>46</v>
      </c>
      <c r="XEU1825">
        <v>60.008600000000001</v>
      </c>
      <c r="XEV1825">
        <v>0</v>
      </c>
      <c r="XEW1825">
        <v>1</v>
      </c>
      <c r="XEX1825">
        <v>1802.03</v>
      </c>
      <c r="XEY1825">
        <v>29</v>
      </c>
    </row>
    <row r="1826" spans="16369:16379" x14ac:dyDescent="0.3">
      <c r="XEO1826" t="s">
        <v>530</v>
      </c>
      <c r="XEP1826">
        <v>2</v>
      </c>
      <c r="XEQ1826">
        <v>50</v>
      </c>
      <c r="XER1826">
        <v>0.05</v>
      </c>
      <c r="XES1826">
        <v>50</v>
      </c>
      <c r="XET1826">
        <v>795</v>
      </c>
      <c r="XEU1826">
        <v>9.2997300000000003</v>
      </c>
      <c r="XEV1826">
        <v>0</v>
      </c>
      <c r="XEW1826">
        <v>3211</v>
      </c>
      <c r="XEX1826">
        <v>1802.39</v>
      </c>
      <c r="XEY1826">
        <v>15350</v>
      </c>
    </row>
    <row r="1827" spans="16369:16379" x14ac:dyDescent="0.3">
      <c r="XEO1827" t="s">
        <v>530</v>
      </c>
      <c r="XEP1827">
        <v>2</v>
      </c>
      <c r="XEQ1827">
        <v>50</v>
      </c>
      <c r="XER1827">
        <v>0.1</v>
      </c>
      <c r="XES1827">
        <v>50</v>
      </c>
      <c r="XET1827">
        <v>844</v>
      </c>
      <c r="XEU1827">
        <v>199.21100000000001</v>
      </c>
      <c r="XEV1827">
        <v>0</v>
      </c>
      <c r="XEW1827">
        <v>16</v>
      </c>
      <c r="XEX1827">
        <v>1802.99</v>
      </c>
      <c r="XEY1827">
        <v>519</v>
      </c>
    </row>
    <row r="1828" spans="16369:16379" x14ac:dyDescent="0.3">
      <c r="XEO1828" t="s">
        <v>534</v>
      </c>
      <c r="XEP1828">
        <v>1</v>
      </c>
      <c r="XEQ1828">
        <v>5</v>
      </c>
      <c r="XER1828">
        <v>0.05</v>
      </c>
      <c r="XES1828">
        <v>50</v>
      </c>
      <c r="XET1828">
        <v>831</v>
      </c>
      <c r="XEU1828">
        <v>5.1212900000000001</v>
      </c>
      <c r="XEV1828">
        <v>0</v>
      </c>
      <c r="XEW1828">
        <v>335771</v>
      </c>
      <c r="XEX1828">
        <v>1800</v>
      </c>
      <c r="XEY1828">
        <v>63658</v>
      </c>
    </row>
    <row r="1829" spans="16369:16379" x14ac:dyDescent="0.3">
      <c r="XEO1829" t="s">
        <v>534</v>
      </c>
      <c r="XEP1829">
        <v>1</v>
      </c>
      <c r="XEQ1829">
        <v>5</v>
      </c>
      <c r="XER1829">
        <v>0.1</v>
      </c>
      <c r="XES1829">
        <v>50</v>
      </c>
      <c r="XET1829">
        <v>831</v>
      </c>
      <c r="XEU1829">
        <v>3.8572199999999999</v>
      </c>
      <c r="XEV1829">
        <v>0</v>
      </c>
      <c r="XEW1829">
        <v>210811</v>
      </c>
      <c r="XEX1829">
        <v>1800.07</v>
      </c>
      <c r="XEY1829">
        <v>58123</v>
      </c>
    </row>
    <row r="1830" spans="16369:16379" x14ac:dyDescent="0.3">
      <c r="XEO1830" t="s">
        <v>534</v>
      </c>
      <c r="XEP1830">
        <v>1</v>
      </c>
      <c r="XEQ1830">
        <v>5</v>
      </c>
      <c r="XER1830">
        <v>0.15</v>
      </c>
      <c r="XES1830">
        <v>50</v>
      </c>
      <c r="XET1830">
        <v>842</v>
      </c>
      <c r="XEU1830">
        <v>15.936400000000001</v>
      </c>
      <c r="XEV1830">
        <v>5</v>
      </c>
      <c r="XEW1830">
        <v>80486</v>
      </c>
      <c r="XEX1830">
        <v>1800.04</v>
      </c>
      <c r="XEY1830">
        <v>47324</v>
      </c>
    </row>
    <row r="1831" spans="16369:16379" x14ac:dyDescent="0.3">
      <c r="XEO1831" t="s">
        <v>534</v>
      </c>
      <c r="XEP1831">
        <v>1</v>
      </c>
      <c r="XEQ1831">
        <v>5</v>
      </c>
      <c r="XER1831">
        <v>0.2</v>
      </c>
      <c r="XES1831">
        <v>50</v>
      </c>
      <c r="XET1831">
        <v>849</v>
      </c>
      <c r="XEU1831">
        <v>5.2981199999999999</v>
      </c>
      <c r="XEV1831">
        <v>0</v>
      </c>
      <c r="XEW1831">
        <v>29006</v>
      </c>
      <c r="XEX1831">
        <v>1800.02</v>
      </c>
      <c r="XEY1831">
        <v>30702</v>
      </c>
    </row>
    <row r="1832" spans="16369:16379" x14ac:dyDescent="0.3">
      <c r="XEO1832" t="s">
        <v>534</v>
      </c>
      <c r="XEP1832">
        <v>1</v>
      </c>
      <c r="XEQ1832">
        <v>10</v>
      </c>
      <c r="XER1832">
        <v>0.05</v>
      </c>
      <c r="XES1832">
        <v>50</v>
      </c>
      <c r="XET1832">
        <v>831</v>
      </c>
      <c r="XEU1832">
        <v>13.354900000000001</v>
      </c>
      <c r="XEV1832">
        <v>5</v>
      </c>
      <c r="XEW1832">
        <v>297621</v>
      </c>
      <c r="XEX1832">
        <v>1800</v>
      </c>
      <c r="XEY1832">
        <v>62449</v>
      </c>
    </row>
    <row r="1833" spans="16369:16379" x14ac:dyDescent="0.3">
      <c r="XEO1833" t="s">
        <v>534</v>
      </c>
      <c r="XEP1833">
        <v>1</v>
      </c>
      <c r="XEQ1833">
        <v>10</v>
      </c>
      <c r="XER1833">
        <v>0.1</v>
      </c>
      <c r="XES1833">
        <v>50</v>
      </c>
      <c r="XET1833">
        <v>831</v>
      </c>
      <c r="XEU1833">
        <v>3.06833</v>
      </c>
      <c r="XEV1833">
        <v>0</v>
      </c>
      <c r="XEW1833">
        <v>341526</v>
      </c>
      <c r="XEX1833">
        <v>1800.02</v>
      </c>
      <c r="XEY1833">
        <v>59762</v>
      </c>
    </row>
    <row r="1834" spans="16369:16379" x14ac:dyDescent="0.3">
      <c r="XEO1834" t="s">
        <v>534</v>
      </c>
      <c r="XEP1834">
        <v>1</v>
      </c>
      <c r="XEQ1834">
        <v>10</v>
      </c>
      <c r="XER1834">
        <v>0.15</v>
      </c>
      <c r="XES1834">
        <v>50</v>
      </c>
      <c r="XET1834">
        <v>842</v>
      </c>
      <c r="XEU1834">
        <v>22.0746</v>
      </c>
      <c r="XEV1834">
        <v>8</v>
      </c>
      <c r="XEW1834">
        <v>55614</v>
      </c>
      <c r="XEX1834">
        <v>1800.12</v>
      </c>
      <c r="XEY1834">
        <v>47010</v>
      </c>
    </row>
    <row r="1835" spans="16369:16379" x14ac:dyDescent="0.3">
      <c r="XEO1835" t="s">
        <v>534</v>
      </c>
      <c r="XEP1835">
        <v>1</v>
      </c>
      <c r="XEQ1835">
        <v>10</v>
      </c>
      <c r="XER1835">
        <v>0.2</v>
      </c>
      <c r="XES1835">
        <v>50</v>
      </c>
      <c r="XET1835">
        <v>849</v>
      </c>
      <c r="XEU1835">
        <v>14.023300000000001</v>
      </c>
      <c r="XEV1835">
        <v>2</v>
      </c>
      <c r="XEW1835">
        <v>25123</v>
      </c>
      <c r="XEX1835">
        <v>1800.11</v>
      </c>
      <c r="XEY1835">
        <v>32211</v>
      </c>
    </row>
    <row r="1836" spans="16369:16379" x14ac:dyDescent="0.3">
      <c r="XEO1836" t="s">
        <v>534</v>
      </c>
      <c r="XEP1836">
        <v>1</v>
      </c>
      <c r="XEQ1836">
        <v>25</v>
      </c>
      <c r="XER1836">
        <v>0.05</v>
      </c>
      <c r="XES1836">
        <v>50</v>
      </c>
      <c r="XET1836">
        <v>842</v>
      </c>
      <c r="XEU1836">
        <v>13.4192</v>
      </c>
      <c r="XEV1836">
        <v>0</v>
      </c>
      <c r="XEW1836">
        <v>14756</v>
      </c>
      <c r="XEX1836">
        <v>1800.02</v>
      </c>
      <c r="XEY1836">
        <v>22576</v>
      </c>
    </row>
    <row r="1837" spans="16369:16379" x14ac:dyDescent="0.3">
      <c r="XEO1837" t="s">
        <v>534</v>
      </c>
      <c r="XEP1837">
        <v>1</v>
      </c>
      <c r="XEQ1837">
        <v>25</v>
      </c>
      <c r="XER1837">
        <v>0.1</v>
      </c>
      <c r="XES1837">
        <v>50</v>
      </c>
      <c r="XET1837">
        <v>937</v>
      </c>
      <c r="XEU1837">
        <v>1833.78</v>
      </c>
      <c r="XEV1837">
        <v>0</v>
      </c>
      <c r="XEW1837">
        <v>1</v>
      </c>
      <c r="XEX1837">
        <v>1833.78</v>
      </c>
      <c r="XEY1837">
        <v>56</v>
      </c>
    </row>
    <row r="1838" spans="16369:16379" x14ac:dyDescent="0.3">
      <c r="XEO1838" t="s">
        <v>534</v>
      </c>
      <c r="XEP1838">
        <v>1</v>
      </c>
      <c r="XEQ1838">
        <v>50</v>
      </c>
      <c r="XER1838">
        <v>0.05</v>
      </c>
      <c r="XES1838">
        <v>50</v>
      </c>
      <c r="XET1838">
        <v>856</v>
      </c>
      <c r="XEU1838">
        <v>41.5505</v>
      </c>
      <c r="XEV1838">
        <v>0</v>
      </c>
      <c r="XEW1838">
        <v>988</v>
      </c>
      <c r="XEX1838">
        <v>1800.22</v>
      </c>
      <c r="XEY1838">
        <v>8593</v>
      </c>
    </row>
    <row r="1839" spans="16369:16379" x14ac:dyDescent="0.3">
      <c r="XEO1839" t="s">
        <v>534</v>
      </c>
      <c r="XEP1839">
        <v>1</v>
      </c>
      <c r="XEQ1839">
        <v>50</v>
      </c>
      <c r="XER1839">
        <v>0.1</v>
      </c>
      <c r="XES1839">
        <v>50</v>
      </c>
      <c r="XET1839" t="s">
        <v>46</v>
      </c>
      <c r="XEU1839">
        <v>60.008800000000001</v>
      </c>
      <c r="XEV1839">
        <v>0</v>
      </c>
      <c r="XEW1839">
        <v>1</v>
      </c>
      <c r="XEX1839">
        <v>1801.98</v>
      </c>
      <c r="XEY1839">
        <v>29</v>
      </c>
    </row>
    <row r="1840" spans="16369:16379" x14ac:dyDescent="0.3">
      <c r="XEO1840" t="s">
        <v>534</v>
      </c>
      <c r="XEP1840">
        <v>2</v>
      </c>
      <c r="XEQ1840">
        <v>5</v>
      </c>
      <c r="XER1840">
        <v>0.05</v>
      </c>
      <c r="XES1840">
        <v>50</v>
      </c>
      <c r="XET1840">
        <v>831</v>
      </c>
      <c r="XEU1840">
        <v>13.366400000000001</v>
      </c>
      <c r="XEV1840">
        <v>5</v>
      </c>
      <c r="XEW1840">
        <v>275942</v>
      </c>
      <c r="XEX1840">
        <v>1800</v>
      </c>
      <c r="XEY1840">
        <v>59106</v>
      </c>
    </row>
    <row r="1841" spans="16369:16379" x14ac:dyDescent="0.3">
      <c r="XEO1841" t="s">
        <v>534</v>
      </c>
      <c r="XEP1841">
        <v>2</v>
      </c>
      <c r="XEQ1841">
        <v>5</v>
      </c>
      <c r="XER1841">
        <v>0.1</v>
      </c>
      <c r="XES1841">
        <v>50</v>
      </c>
      <c r="XET1841">
        <v>834</v>
      </c>
      <c r="XEU1841">
        <v>3.4070800000000001</v>
      </c>
      <c r="XEV1841">
        <v>0</v>
      </c>
      <c r="XEW1841">
        <v>43266</v>
      </c>
      <c r="XEX1841">
        <v>1800.01</v>
      </c>
      <c r="XEY1841">
        <v>37363</v>
      </c>
    </row>
    <row r="1842" spans="16369:16379" x14ac:dyDescent="0.3">
      <c r="XEO1842" t="s">
        <v>534</v>
      </c>
      <c r="XEP1842">
        <v>2</v>
      </c>
      <c r="XEQ1842">
        <v>5</v>
      </c>
      <c r="XER1842">
        <v>0.15</v>
      </c>
      <c r="XES1842">
        <v>50</v>
      </c>
      <c r="XET1842">
        <v>839</v>
      </c>
      <c r="XEU1842">
        <v>3.9129100000000001</v>
      </c>
      <c r="XEV1842">
        <v>0</v>
      </c>
      <c r="XEW1842">
        <v>53411</v>
      </c>
      <c r="XEX1842">
        <v>1800.04</v>
      </c>
      <c r="XEY1842">
        <v>41680</v>
      </c>
    </row>
    <row r="1843" spans="16369:16379" x14ac:dyDescent="0.3">
      <c r="XEO1843" t="s">
        <v>534</v>
      </c>
      <c r="XEP1843">
        <v>2</v>
      </c>
      <c r="XEQ1843">
        <v>5</v>
      </c>
      <c r="XER1843">
        <v>0.2</v>
      </c>
      <c r="XES1843">
        <v>50</v>
      </c>
      <c r="XET1843">
        <v>841</v>
      </c>
      <c r="XEU1843">
        <v>18.071000000000002</v>
      </c>
      <c r="XEV1843">
        <v>9</v>
      </c>
      <c r="XEW1843">
        <v>34285</v>
      </c>
      <c r="XEX1843">
        <v>1800.15</v>
      </c>
      <c r="XEY1843">
        <v>35746</v>
      </c>
    </row>
    <row r="1844" spans="16369:16379" x14ac:dyDescent="0.3">
      <c r="XEO1844" t="s">
        <v>534</v>
      </c>
      <c r="XEP1844">
        <v>2</v>
      </c>
      <c r="XEQ1844">
        <v>10</v>
      </c>
      <c r="XER1844">
        <v>0.05</v>
      </c>
      <c r="XES1844">
        <v>50</v>
      </c>
      <c r="XET1844">
        <v>834</v>
      </c>
      <c r="XEU1844">
        <v>3.60642</v>
      </c>
      <c r="XEV1844">
        <v>0</v>
      </c>
      <c r="XEW1844">
        <v>52496</v>
      </c>
      <c r="XEX1844">
        <v>1800.26</v>
      </c>
      <c r="XEY1844">
        <v>40640</v>
      </c>
    </row>
    <row r="1845" spans="16369:16379" x14ac:dyDescent="0.3">
      <c r="XEO1845" t="s">
        <v>534</v>
      </c>
      <c r="XEP1845">
        <v>2</v>
      </c>
      <c r="XEQ1845">
        <v>10</v>
      </c>
      <c r="XER1845">
        <v>0.1</v>
      </c>
      <c r="XES1845">
        <v>50</v>
      </c>
      <c r="XET1845">
        <v>841</v>
      </c>
      <c r="XEU1845">
        <v>9.0627899999999997</v>
      </c>
      <c r="XEV1845">
        <v>0</v>
      </c>
      <c r="XEW1845">
        <v>15834</v>
      </c>
      <c r="XEX1845">
        <v>1800.01</v>
      </c>
      <c r="XEY1845">
        <v>26878</v>
      </c>
    </row>
    <row r="1846" spans="16369:16379" x14ac:dyDescent="0.3">
      <c r="XEO1846" t="s">
        <v>534</v>
      </c>
      <c r="XEP1846">
        <v>2</v>
      </c>
      <c r="XEQ1846">
        <v>10</v>
      </c>
      <c r="XER1846">
        <v>0.15</v>
      </c>
      <c r="XES1846">
        <v>50</v>
      </c>
      <c r="XET1846">
        <v>856</v>
      </c>
      <c r="XEU1846">
        <v>25.0153</v>
      </c>
      <c r="XEV1846">
        <v>0</v>
      </c>
      <c r="XEW1846">
        <v>1396</v>
      </c>
      <c r="XEX1846">
        <v>1800.7</v>
      </c>
      <c r="XEY1846">
        <v>9628</v>
      </c>
    </row>
    <row r="1847" spans="16369:16379" x14ac:dyDescent="0.3">
      <c r="XEO1847" t="s">
        <v>534</v>
      </c>
      <c r="XEP1847">
        <v>2</v>
      </c>
      <c r="XEQ1847">
        <v>10</v>
      </c>
      <c r="XER1847">
        <v>0.2</v>
      </c>
      <c r="XES1847">
        <v>50</v>
      </c>
      <c r="XET1847">
        <v>929</v>
      </c>
      <c r="XEU1847">
        <v>1800.74</v>
      </c>
      <c r="XEV1847">
        <v>0</v>
      </c>
      <c r="XEW1847">
        <v>1</v>
      </c>
      <c r="XEX1847">
        <v>1800.74</v>
      </c>
      <c r="XEY1847">
        <v>110</v>
      </c>
    </row>
    <row r="1848" spans="16369:16379" x14ac:dyDescent="0.3">
      <c r="XEO1848" t="s">
        <v>534</v>
      </c>
      <c r="XEP1848">
        <v>2</v>
      </c>
      <c r="XEQ1848">
        <v>25</v>
      </c>
      <c r="XER1848">
        <v>0.05</v>
      </c>
      <c r="XES1848">
        <v>50</v>
      </c>
      <c r="XET1848">
        <v>845</v>
      </c>
      <c r="XEU1848">
        <v>21.084800000000001</v>
      </c>
      <c r="XEV1848">
        <v>0</v>
      </c>
      <c r="XEW1848">
        <v>1749</v>
      </c>
      <c r="XEX1848">
        <v>1800.05</v>
      </c>
      <c r="XEY1848">
        <v>10578</v>
      </c>
    </row>
    <row r="1849" spans="16369:16379" x14ac:dyDescent="0.3">
      <c r="XEO1849" t="s">
        <v>534</v>
      </c>
      <c r="XEP1849">
        <v>2</v>
      </c>
      <c r="XEQ1849">
        <v>25</v>
      </c>
      <c r="XER1849">
        <v>0.1</v>
      </c>
      <c r="XES1849">
        <v>50</v>
      </c>
      <c r="XET1849" t="s">
        <v>46</v>
      </c>
      <c r="XEU1849">
        <v>60.008000000000003</v>
      </c>
      <c r="XEV1849">
        <v>0</v>
      </c>
      <c r="XEW1849">
        <v>1</v>
      </c>
      <c r="XEX1849">
        <v>1801.24</v>
      </c>
      <c r="XEY1849">
        <v>29</v>
      </c>
    </row>
    <row r="1850" spans="16369:16379" x14ac:dyDescent="0.3">
      <c r="XEO1850" t="s">
        <v>534</v>
      </c>
      <c r="XEP1850">
        <v>2</v>
      </c>
      <c r="XEQ1850">
        <v>50</v>
      </c>
      <c r="XER1850">
        <v>0.05</v>
      </c>
      <c r="XES1850">
        <v>50</v>
      </c>
      <c r="XET1850">
        <v>884</v>
      </c>
      <c r="XEU1850">
        <v>817.82600000000002</v>
      </c>
      <c r="XEV1850">
        <v>0</v>
      </c>
      <c r="XEW1850">
        <v>6</v>
      </c>
      <c r="XEX1850">
        <v>1857.88</v>
      </c>
      <c r="XEY1850">
        <v>395</v>
      </c>
    </row>
    <row r="1851" spans="16369:16379" x14ac:dyDescent="0.3">
      <c r="XEO1851" t="s">
        <v>528</v>
      </c>
      <c r="XEP1851">
        <v>0</v>
      </c>
      <c r="XEQ1851">
        <v>0</v>
      </c>
      <c r="XER1851">
        <v>0.05</v>
      </c>
      <c r="XES1851">
        <v>100</v>
      </c>
      <c r="XET1851">
        <v>1034</v>
      </c>
      <c r="XEU1851">
        <v>26.810199999999998</v>
      </c>
      <c r="XEV1851">
        <v>7</v>
      </c>
      <c r="XEW1851">
        <v>2047</v>
      </c>
      <c r="XEX1851">
        <v>1800.03</v>
      </c>
      <c r="XEY1851">
        <v>79101</v>
      </c>
    </row>
    <row r="1852" spans="16369:16379" x14ac:dyDescent="0.3">
      <c r="XEO1852" t="s">
        <v>528</v>
      </c>
      <c r="XEP1852">
        <v>0</v>
      </c>
      <c r="XEQ1852">
        <v>0</v>
      </c>
      <c r="XER1852">
        <v>0.1</v>
      </c>
      <c r="XES1852">
        <v>100</v>
      </c>
      <c r="XET1852">
        <v>1034</v>
      </c>
      <c r="XEU1852">
        <v>37.866900000000001</v>
      </c>
      <c r="XEV1852">
        <v>11</v>
      </c>
      <c r="XEW1852">
        <v>1997</v>
      </c>
      <c r="XEX1852">
        <v>1800.02</v>
      </c>
      <c r="XEY1852">
        <v>88952</v>
      </c>
    </row>
    <row r="1853" spans="16369:16379" x14ac:dyDescent="0.3">
      <c r="XEO1853" t="s">
        <v>528</v>
      </c>
      <c r="XEP1853">
        <v>0</v>
      </c>
      <c r="XEQ1853">
        <v>0</v>
      </c>
      <c r="XER1853">
        <v>0.15</v>
      </c>
      <c r="XES1853">
        <v>100</v>
      </c>
      <c r="XET1853">
        <v>1034</v>
      </c>
      <c r="XEU1853">
        <v>21.9939</v>
      </c>
      <c r="XEV1853">
        <v>2</v>
      </c>
      <c r="XEW1853">
        <v>1452</v>
      </c>
      <c r="XEX1853">
        <v>1800.01</v>
      </c>
      <c r="XEY1853">
        <v>70488</v>
      </c>
    </row>
    <row r="1854" spans="16369:16379" x14ac:dyDescent="0.3">
      <c r="XEO1854" t="s">
        <v>528</v>
      </c>
      <c r="XEP1854">
        <v>0</v>
      </c>
      <c r="XEQ1854">
        <v>0</v>
      </c>
      <c r="XER1854">
        <v>0.2</v>
      </c>
      <c r="XES1854">
        <v>100</v>
      </c>
      <c r="XET1854">
        <v>1034</v>
      </c>
      <c r="XEU1854">
        <v>21.008800000000001</v>
      </c>
      <c r="XEV1854">
        <v>2</v>
      </c>
      <c r="XEW1854">
        <v>2372</v>
      </c>
      <c r="XEX1854">
        <v>1800.08</v>
      </c>
      <c r="XEY1854">
        <v>85019</v>
      </c>
    </row>
    <row r="1855" spans="16369:16379" x14ac:dyDescent="0.3">
      <c r="XEO1855" t="s">
        <v>528</v>
      </c>
      <c r="XEP1855">
        <v>1</v>
      </c>
      <c r="XEQ1855">
        <v>5</v>
      </c>
      <c r="XER1855">
        <v>0.05</v>
      </c>
      <c r="XES1855">
        <v>100</v>
      </c>
      <c r="XET1855">
        <v>1034</v>
      </c>
      <c r="XEU1855">
        <v>48.2789</v>
      </c>
      <c r="XEV1855">
        <v>5</v>
      </c>
      <c r="XEW1855">
        <v>505</v>
      </c>
      <c r="XEX1855">
        <v>1800.42</v>
      </c>
      <c r="XEY1855">
        <v>26171</v>
      </c>
    </row>
    <row r="1856" spans="16369:16379" x14ac:dyDescent="0.3">
      <c r="XEO1856" t="s">
        <v>528</v>
      </c>
      <c r="XEP1856">
        <v>1</v>
      </c>
      <c r="XEQ1856">
        <v>5</v>
      </c>
      <c r="XER1856">
        <v>0.1</v>
      </c>
      <c r="XES1856">
        <v>100</v>
      </c>
      <c r="XET1856">
        <v>1042</v>
      </c>
      <c r="XEU1856">
        <v>115.53700000000001</v>
      </c>
      <c r="XEV1856">
        <v>5</v>
      </c>
      <c r="XEW1856">
        <v>279</v>
      </c>
      <c r="XEX1856">
        <v>1800.27</v>
      </c>
      <c r="XEY1856">
        <v>20413</v>
      </c>
    </row>
    <row r="1857" spans="16369:16379" x14ac:dyDescent="0.3">
      <c r="XEO1857" t="s">
        <v>528</v>
      </c>
      <c r="XEP1857">
        <v>1</v>
      </c>
      <c r="XEQ1857">
        <v>5</v>
      </c>
      <c r="XER1857">
        <v>0.15</v>
      </c>
      <c r="XES1857">
        <v>100</v>
      </c>
      <c r="XET1857">
        <v>1044</v>
      </c>
      <c r="XEU1857">
        <v>76.427599999999998</v>
      </c>
      <c r="XEV1857">
        <v>4</v>
      </c>
      <c r="XEW1857">
        <v>275</v>
      </c>
      <c r="XEX1857">
        <v>1800.06</v>
      </c>
      <c r="XEY1857">
        <v>18992</v>
      </c>
    </row>
    <row r="1858" spans="16369:16379" x14ac:dyDescent="0.3">
      <c r="XEO1858" t="s">
        <v>528</v>
      </c>
      <c r="XEP1858">
        <v>1</v>
      </c>
      <c r="XEQ1858">
        <v>5</v>
      </c>
      <c r="XER1858">
        <v>0.2</v>
      </c>
      <c r="XES1858">
        <v>100</v>
      </c>
      <c r="XET1858">
        <v>1044</v>
      </c>
      <c r="XEU1858">
        <v>51.052900000000001</v>
      </c>
      <c r="XEV1858">
        <v>0</v>
      </c>
      <c r="XEW1858">
        <v>248</v>
      </c>
      <c r="XEX1858">
        <v>1800.04</v>
      </c>
      <c r="XEY1858">
        <v>18528</v>
      </c>
    </row>
    <row r="1859" spans="16369:16379" x14ac:dyDescent="0.3">
      <c r="XEO1859" t="s">
        <v>528</v>
      </c>
      <c r="XEP1859">
        <v>1</v>
      </c>
      <c r="XEQ1859">
        <v>10</v>
      </c>
      <c r="XER1859">
        <v>0.05</v>
      </c>
      <c r="XES1859">
        <v>100</v>
      </c>
      <c r="XET1859">
        <v>1034</v>
      </c>
      <c r="XEU1859">
        <v>40.583500000000001</v>
      </c>
      <c r="XEV1859">
        <v>0</v>
      </c>
      <c r="XEW1859">
        <v>441</v>
      </c>
      <c r="XEX1859">
        <v>1800.35</v>
      </c>
      <c r="XEY1859">
        <v>24414</v>
      </c>
    </row>
    <row r="1860" spans="16369:16379" x14ac:dyDescent="0.3">
      <c r="XEO1860" t="s">
        <v>528</v>
      </c>
      <c r="XEP1860">
        <v>1</v>
      </c>
      <c r="XEQ1860">
        <v>10</v>
      </c>
      <c r="XER1860">
        <v>0.1</v>
      </c>
      <c r="XES1860">
        <v>100</v>
      </c>
      <c r="XET1860">
        <v>1042</v>
      </c>
      <c r="XEU1860">
        <v>80.408500000000004</v>
      </c>
      <c r="XEV1860">
        <v>3</v>
      </c>
      <c r="XEW1860">
        <v>304</v>
      </c>
      <c r="XEX1860">
        <v>1800</v>
      </c>
      <c r="XEY1860">
        <v>21408</v>
      </c>
    </row>
    <row r="1861" spans="16369:16379" x14ac:dyDescent="0.3">
      <c r="XEO1861" t="s">
        <v>528</v>
      </c>
      <c r="XEP1861">
        <v>1</v>
      </c>
      <c r="XEQ1861">
        <v>10</v>
      </c>
      <c r="XER1861">
        <v>0.15</v>
      </c>
      <c r="XES1861">
        <v>100</v>
      </c>
      <c r="XET1861">
        <v>1044</v>
      </c>
      <c r="XEU1861">
        <v>41.177199999999999</v>
      </c>
      <c r="XEV1861">
        <v>0</v>
      </c>
      <c r="XEW1861">
        <v>251</v>
      </c>
      <c r="XEX1861">
        <v>1800.38</v>
      </c>
      <c r="XEY1861">
        <v>19531</v>
      </c>
    </row>
    <row r="1862" spans="16369:16379" x14ac:dyDescent="0.3">
      <c r="XEO1862" t="s">
        <v>528</v>
      </c>
      <c r="XEP1862">
        <v>1</v>
      </c>
      <c r="XEQ1862">
        <v>10</v>
      </c>
      <c r="XER1862">
        <v>0.2</v>
      </c>
      <c r="XES1862">
        <v>100</v>
      </c>
      <c r="XET1862">
        <v>1044</v>
      </c>
      <c r="XEU1862">
        <v>74.083200000000005</v>
      </c>
      <c r="XEV1862">
        <v>1</v>
      </c>
      <c r="XEW1862">
        <v>191</v>
      </c>
      <c r="XEX1862">
        <v>1800.03</v>
      </c>
      <c r="XEY1862">
        <v>14499</v>
      </c>
    </row>
    <row r="1863" spans="16369:16379" x14ac:dyDescent="0.3">
      <c r="XEO1863" t="s">
        <v>528</v>
      </c>
      <c r="XEP1863">
        <v>1</v>
      </c>
      <c r="XEQ1863">
        <v>25</v>
      </c>
      <c r="XER1863">
        <v>0.05</v>
      </c>
      <c r="XES1863">
        <v>100</v>
      </c>
      <c r="XET1863">
        <v>1044</v>
      </c>
      <c r="XEU1863">
        <v>308.59500000000003</v>
      </c>
      <c r="XEV1863">
        <v>5</v>
      </c>
      <c r="XEW1863">
        <v>50</v>
      </c>
      <c r="XEX1863">
        <v>1800.02</v>
      </c>
      <c r="XEY1863">
        <v>5606</v>
      </c>
    </row>
    <row r="1864" spans="16369:16379" x14ac:dyDescent="0.3">
      <c r="XEO1864" t="s">
        <v>528</v>
      </c>
      <c r="XEP1864">
        <v>1</v>
      </c>
      <c r="XEQ1864">
        <v>25</v>
      </c>
      <c r="XER1864">
        <v>0.1</v>
      </c>
      <c r="XES1864">
        <v>100</v>
      </c>
      <c r="XET1864">
        <v>1052</v>
      </c>
      <c r="XEU1864">
        <v>1228.05</v>
      </c>
      <c r="XEV1864">
        <v>11</v>
      </c>
      <c r="XEW1864">
        <v>20</v>
      </c>
      <c r="XEX1864">
        <v>1800.83</v>
      </c>
      <c r="XEY1864">
        <v>2753</v>
      </c>
    </row>
    <row r="1865" spans="16369:16379" x14ac:dyDescent="0.3">
      <c r="XEO1865" t="s">
        <v>528</v>
      </c>
      <c r="XEP1865">
        <v>1</v>
      </c>
      <c r="XEQ1865">
        <v>25</v>
      </c>
      <c r="XER1865">
        <v>0.15</v>
      </c>
      <c r="XES1865">
        <v>100</v>
      </c>
      <c r="XET1865">
        <v>1055</v>
      </c>
      <c r="XEU1865">
        <v>1056.0899999999999</v>
      </c>
      <c r="XEV1865">
        <v>4</v>
      </c>
      <c r="XEW1865">
        <v>9</v>
      </c>
      <c r="XEX1865">
        <v>1804.82</v>
      </c>
      <c r="XEY1865">
        <v>1843</v>
      </c>
    </row>
    <row r="1866" spans="16369:16379" x14ac:dyDescent="0.3">
      <c r="XEO1866" t="s">
        <v>528</v>
      </c>
      <c r="XEP1866">
        <v>1</v>
      </c>
      <c r="XEQ1866">
        <v>25</v>
      </c>
      <c r="XER1866">
        <v>0.2</v>
      </c>
      <c r="XES1866">
        <v>100</v>
      </c>
      <c r="XET1866">
        <v>1083</v>
      </c>
      <c r="XEU1866">
        <v>1702.8</v>
      </c>
      <c r="XEV1866">
        <v>0</v>
      </c>
      <c r="XEW1866">
        <v>3</v>
      </c>
      <c r="XEX1866">
        <v>1800.08</v>
      </c>
      <c r="XEY1866">
        <v>773</v>
      </c>
    </row>
    <row r="1867" spans="16369:16379" x14ac:dyDescent="0.3">
      <c r="XEO1867" t="s">
        <v>528</v>
      </c>
      <c r="XEP1867">
        <v>1</v>
      </c>
      <c r="XEQ1867">
        <v>50</v>
      </c>
      <c r="XER1867">
        <v>0.05</v>
      </c>
      <c r="XES1867">
        <v>100</v>
      </c>
      <c r="XET1867">
        <v>1045</v>
      </c>
      <c r="XEU1867">
        <v>92.312200000000004</v>
      </c>
      <c r="XEV1867">
        <v>0</v>
      </c>
      <c r="XEW1867">
        <v>40</v>
      </c>
      <c r="XEX1867">
        <v>1800.17</v>
      </c>
      <c r="XEY1867">
        <v>4791</v>
      </c>
    </row>
    <row r="1868" spans="16369:16379" x14ac:dyDescent="0.3">
      <c r="XEO1868" t="s">
        <v>528</v>
      </c>
      <c r="XEP1868">
        <v>1</v>
      </c>
      <c r="XEQ1868">
        <v>50</v>
      </c>
      <c r="XER1868">
        <v>0.1</v>
      </c>
      <c r="XES1868">
        <v>100</v>
      </c>
      <c r="XET1868">
        <v>1055</v>
      </c>
      <c r="XEU1868">
        <v>1069.44</v>
      </c>
      <c r="XEV1868">
        <v>3</v>
      </c>
      <c r="XEW1868">
        <v>10</v>
      </c>
      <c r="XEX1868">
        <v>1820.35</v>
      </c>
      <c r="XEY1868">
        <v>1558</v>
      </c>
    </row>
    <row r="1869" spans="16369:16379" x14ac:dyDescent="0.3">
      <c r="XEO1869" t="s">
        <v>528</v>
      </c>
      <c r="XEP1869">
        <v>1</v>
      </c>
      <c r="XEQ1869">
        <v>50</v>
      </c>
      <c r="XER1869">
        <v>0.15</v>
      </c>
      <c r="XES1869">
        <v>100</v>
      </c>
      <c r="XET1869">
        <v>1438</v>
      </c>
      <c r="XEU1869">
        <v>1855.22</v>
      </c>
      <c r="XEV1869">
        <v>0</v>
      </c>
      <c r="XEW1869">
        <v>1</v>
      </c>
      <c r="XEX1869">
        <v>1855.3</v>
      </c>
      <c r="XEY1869">
        <v>41</v>
      </c>
    </row>
    <row r="1870" spans="16369:16379" x14ac:dyDescent="0.3">
      <c r="XEO1870" t="s">
        <v>528</v>
      </c>
      <c r="XEP1870">
        <v>1</v>
      </c>
      <c r="XEQ1870">
        <v>50</v>
      </c>
      <c r="XER1870">
        <v>0.2</v>
      </c>
      <c r="XES1870">
        <v>100</v>
      </c>
      <c r="XET1870" t="s">
        <v>46</v>
      </c>
      <c r="XEU1870">
        <v>60.021900000000002</v>
      </c>
      <c r="XEV1870">
        <v>0</v>
      </c>
      <c r="XEW1870">
        <v>1</v>
      </c>
      <c r="XEX1870">
        <v>1801.29</v>
      </c>
      <c r="XEY1870">
        <v>29</v>
      </c>
    </row>
    <row r="1871" spans="16369:16379" x14ac:dyDescent="0.3">
      <c r="XEO1871" t="s">
        <v>528</v>
      </c>
      <c r="XEP1871">
        <v>2</v>
      </c>
      <c r="XEQ1871">
        <v>5</v>
      </c>
      <c r="XER1871">
        <v>0.05</v>
      </c>
      <c r="XES1871">
        <v>100</v>
      </c>
      <c r="XET1871">
        <v>1034</v>
      </c>
      <c r="XEU1871">
        <v>37.009500000000003</v>
      </c>
      <c r="XEV1871">
        <v>0</v>
      </c>
      <c r="XEW1871">
        <v>268</v>
      </c>
      <c r="XEX1871">
        <v>1800.01</v>
      </c>
      <c r="XEY1871">
        <v>19445</v>
      </c>
    </row>
    <row r="1872" spans="16369:16379" x14ac:dyDescent="0.3">
      <c r="XEO1872" t="s">
        <v>528</v>
      </c>
      <c r="XEP1872">
        <v>2</v>
      </c>
      <c r="XEQ1872">
        <v>5</v>
      </c>
      <c r="XER1872">
        <v>0.1</v>
      </c>
      <c r="XES1872">
        <v>100</v>
      </c>
      <c r="XET1872">
        <v>1042</v>
      </c>
      <c r="XEU1872">
        <v>68.881299999999996</v>
      </c>
      <c r="XEV1872">
        <v>0</v>
      </c>
      <c r="XEW1872">
        <v>211</v>
      </c>
      <c r="XEX1872">
        <v>1800.06</v>
      </c>
      <c r="XEY1872">
        <v>14477</v>
      </c>
    </row>
    <row r="1873" spans="16369:16379" x14ac:dyDescent="0.3">
      <c r="XEO1873" t="s">
        <v>528</v>
      </c>
      <c r="XEP1873">
        <v>2</v>
      </c>
      <c r="XEQ1873">
        <v>5</v>
      </c>
      <c r="XER1873">
        <v>0.15</v>
      </c>
      <c r="XES1873">
        <v>100</v>
      </c>
      <c r="XET1873">
        <v>1042</v>
      </c>
      <c r="XEU1873">
        <v>206.29300000000001</v>
      </c>
      <c r="XEV1873">
        <v>13</v>
      </c>
      <c r="XEW1873">
        <v>124</v>
      </c>
      <c r="XEX1873">
        <v>1800.63</v>
      </c>
      <c r="XEY1873">
        <v>10073</v>
      </c>
    </row>
    <row r="1874" spans="16369:16379" x14ac:dyDescent="0.3">
      <c r="XEO1874" t="s">
        <v>528</v>
      </c>
      <c r="XEP1874">
        <v>2</v>
      </c>
      <c r="XEQ1874">
        <v>5</v>
      </c>
      <c r="XER1874">
        <v>0.2</v>
      </c>
      <c r="XES1874">
        <v>100</v>
      </c>
      <c r="XET1874">
        <v>1052</v>
      </c>
      <c r="XEU1874">
        <v>410.52699999999999</v>
      </c>
      <c r="XEV1874">
        <v>15</v>
      </c>
      <c r="XEW1874">
        <v>65</v>
      </c>
      <c r="XEX1874">
        <v>1800.07</v>
      </c>
      <c r="XEY1874">
        <v>9674</v>
      </c>
    </row>
    <row r="1875" spans="16369:16379" x14ac:dyDescent="0.3">
      <c r="XEO1875" t="s">
        <v>528</v>
      </c>
      <c r="XEP1875">
        <v>2</v>
      </c>
      <c r="XEQ1875">
        <v>10</v>
      </c>
      <c r="XER1875">
        <v>0.05</v>
      </c>
      <c r="XES1875">
        <v>100</v>
      </c>
      <c r="XET1875">
        <v>1042</v>
      </c>
      <c r="XEU1875">
        <v>692.71400000000006</v>
      </c>
      <c r="XEV1875">
        <v>6</v>
      </c>
      <c r="XEW1875">
        <v>65</v>
      </c>
      <c r="XEX1875">
        <v>1800.02</v>
      </c>
      <c r="XEY1875">
        <v>5370</v>
      </c>
    </row>
    <row r="1876" spans="16369:16379" x14ac:dyDescent="0.3">
      <c r="XEO1876" t="s">
        <v>528</v>
      </c>
      <c r="XEP1876">
        <v>2</v>
      </c>
      <c r="XEQ1876">
        <v>10</v>
      </c>
      <c r="XER1876">
        <v>0.1</v>
      </c>
      <c r="XES1876">
        <v>100</v>
      </c>
      <c r="XET1876">
        <v>1049</v>
      </c>
      <c r="XEU1876">
        <v>202.905</v>
      </c>
      <c r="XEV1876">
        <v>0</v>
      </c>
      <c r="XEW1876">
        <v>20</v>
      </c>
      <c r="XEX1876">
        <v>1800.02</v>
      </c>
      <c r="XEY1876">
        <v>4924</v>
      </c>
    </row>
    <row r="1877" spans="16369:16379" x14ac:dyDescent="0.3">
      <c r="XEO1877" t="s">
        <v>528</v>
      </c>
      <c r="XEP1877">
        <v>2</v>
      </c>
      <c r="XEQ1877">
        <v>10</v>
      </c>
      <c r="XER1877">
        <v>0.15</v>
      </c>
      <c r="XES1877">
        <v>100</v>
      </c>
      <c r="XET1877">
        <v>1064</v>
      </c>
      <c r="XEU1877">
        <v>559.14700000000005</v>
      </c>
      <c r="XEV1877">
        <v>0</v>
      </c>
      <c r="XEW1877">
        <v>9</v>
      </c>
      <c r="XEX1877">
        <v>1854.21</v>
      </c>
      <c r="XEY1877">
        <v>1375</v>
      </c>
    </row>
    <row r="1878" spans="16369:16379" x14ac:dyDescent="0.3">
      <c r="XEO1878" t="s">
        <v>528</v>
      </c>
      <c r="XEP1878">
        <v>2</v>
      </c>
      <c r="XEQ1878">
        <v>10</v>
      </c>
      <c r="XER1878">
        <v>0.2</v>
      </c>
      <c r="XES1878">
        <v>100</v>
      </c>
      <c r="XET1878">
        <v>1146</v>
      </c>
      <c r="XEU1878">
        <v>1559.71</v>
      </c>
      <c r="XEV1878">
        <v>0</v>
      </c>
      <c r="XEW1878">
        <v>3</v>
      </c>
      <c r="XEX1878">
        <v>1814.99</v>
      </c>
      <c r="XEY1878">
        <v>608</v>
      </c>
    </row>
    <row r="1879" spans="16369:16379" x14ac:dyDescent="0.3">
      <c r="XEO1879" t="s">
        <v>528</v>
      </c>
      <c r="XEP1879">
        <v>2</v>
      </c>
      <c r="XEQ1879">
        <v>25</v>
      </c>
      <c r="XER1879">
        <v>0.05</v>
      </c>
      <c r="XES1879">
        <v>100</v>
      </c>
      <c r="XET1879">
        <v>1049</v>
      </c>
      <c r="XEU1879">
        <v>336.97199999999998</v>
      </c>
      <c r="XEV1879">
        <v>0</v>
      </c>
      <c r="XEW1879">
        <v>11</v>
      </c>
      <c r="XEX1879">
        <v>1804.7</v>
      </c>
      <c r="XEY1879">
        <v>2298</v>
      </c>
    </row>
    <row r="1880" spans="16369:16379" x14ac:dyDescent="0.3">
      <c r="XEO1880" t="s">
        <v>528</v>
      </c>
      <c r="XEP1880">
        <v>2</v>
      </c>
      <c r="XEQ1880">
        <v>25</v>
      </c>
      <c r="XER1880">
        <v>0.1</v>
      </c>
      <c r="XES1880">
        <v>100</v>
      </c>
      <c r="XET1880">
        <v>1180</v>
      </c>
      <c r="XEU1880">
        <v>1829.75</v>
      </c>
      <c r="XEV1880">
        <v>0</v>
      </c>
      <c r="XEW1880">
        <v>1</v>
      </c>
      <c r="XEX1880">
        <v>1829.9</v>
      </c>
      <c r="XEY1880">
        <v>88</v>
      </c>
    </row>
    <row r="1881" spans="16369:16379" x14ac:dyDescent="0.3">
      <c r="XEO1881" t="s">
        <v>528</v>
      </c>
      <c r="XEP1881">
        <v>2</v>
      </c>
      <c r="XEQ1881">
        <v>25</v>
      </c>
      <c r="XER1881">
        <v>0.15</v>
      </c>
      <c r="XES1881">
        <v>100</v>
      </c>
      <c r="XET1881" t="s">
        <v>46</v>
      </c>
      <c r="XEU1881">
        <v>60.025599999999997</v>
      </c>
      <c r="XEV1881">
        <v>0</v>
      </c>
      <c r="XEW1881">
        <v>1</v>
      </c>
      <c r="XEX1881">
        <v>1800.88</v>
      </c>
      <c r="XEY1881">
        <v>29</v>
      </c>
    </row>
    <row r="1882" spans="16369:16379" x14ac:dyDescent="0.3">
      <c r="XEO1882" t="s">
        <v>528</v>
      </c>
      <c r="XEP1882">
        <v>2</v>
      </c>
      <c r="XEQ1882">
        <v>25</v>
      </c>
      <c r="XER1882">
        <v>0.2</v>
      </c>
      <c r="XES1882">
        <v>100</v>
      </c>
      <c r="XET1882" t="s">
        <v>46</v>
      </c>
      <c r="XEU1882">
        <v>60.028700000000001</v>
      </c>
      <c r="XEV1882">
        <v>0</v>
      </c>
      <c r="XEW1882">
        <v>1</v>
      </c>
      <c r="XEX1882">
        <v>1800.7</v>
      </c>
      <c r="XEY1882">
        <v>29</v>
      </c>
    </row>
    <row r="1883" spans="16369:16379" x14ac:dyDescent="0.3">
      <c r="XEO1883" t="s">
        <v>528</v>
      </c>
      <c r="XEP1883">
        <v>2</v>
      </c>
      <c r="XEQ1883">
        <v>50</v>
      </c>
      <c r="XER1883">
        <v>0.05</v>
      </c>
      <c r="XES1883">
        <v>100</v>
      </c>
      <c r="XET1883">
        <v>1052</v>
      </c>
      <c r="XEU1883">
        <v>508.40300000000002</v>
      </c>
      <c r="XEV1883">
        <v>0</v>
      </c>
      <c r="XEW1883">
        <v>21</v>
      </c>
      <c r="XEX1883">
        <v>1800.03</v>
      </c>
      <c r="XEY1883">
        <v>5218</v>
      </c>
    </row>
    <row r="1884" spans="16369:16379" x14ac:dyDescent="0.3">
      <c r="XEO1884" t="s">
        <v>528</v>
      </c>
      <c r="XEP1884">
        <v>2</v>
      </c>
      <c r="XEQ1884">
        <v>50</v>
      </c>
      <c r="XER1884">
        <v>0.1</v>
      </c>
      <c r="XES1884">
        <v>100</v>
      </c>
      <c r="XET1884">
        <v>1085</v>
      </c>
      <c r="XEU1884">
        <v>1387.6</v>
      </c>
      <c r="XEV1884">
        <v>6</v>
      </c>
      <c r="XEW1884">
        <v>14</v>
      </c>
      <c r="XEX1884">
        <v>1800.57</v>
      </c>
      <c r="XEY1884">
        <v>2171</v>
      </c>
    </row>
    <row r="1885" spans="16369:16379" x14ac:dyDescent="0.3">
      <c r="XEO1885" t="s">
        <v>528</v>
      </c>
      <c r="XEP1885">
        <v>2</v>
      </c>
      <c r="XEQ1885">
        <v>50</v>
      </c>
      <c r="XER1885">
        <v>0.15</v>
      </c>
      <c r="XES1885">
        <v>100</v>
      </c>
      <c r="XET1885" t="s">
        <v>46</v>
      </c>
      <c r="XEU1885">
        <v>60.026200000000003</v>
      </c>
      <c r="XEV1885">
        <v>0</v>
      </c>
      <c r="XEW1885">
        <v>1</v>
      </c>
      <c r="XEX1885">
        <v>1800.84</v>
      </c>
      <c r="XEY1885">
        <v>29</v>
      </c>
    </row>
    <row r="1886" spans="16369:16379" x14ac:dyDescent="0.3">
      <c r="XEO1886" t="s">
        <v>528</v>
      </c>
      <c r="XEP1886">
        <v>2</v>
      </c>
      <c r="XEQ1886">
        <v>50</v>
      </c>
      <c r="XER1886">
        <v>0.2</v>
      </c>
      <c r="XES1886">
        <v>100</v>
      </c>
      <c r="XET1886" t="s">
        <v>46</v>
      </c>
      <c r="XEU1886">
        <v>60.023099999999999</v>
      </c>
      <c r="XEV1886">
        <v>0</v>
      </c>
      <c r="XEW1886">
        <v>1</v>
      </c>
      <c r="XEX1886">
        <v>1800.63</v>
      </c>
      <c r="XEY1886">
        <v>29</v>
      </c>
    </row>
    <row r="1887" spans="16369:16379" x14ac:dyDescent="0.3">
      <c r="XEO1887" t="s">
        <v>528</v>
      </c>
      <c r="XEP1887">
        <v>3</v>
      </c>
      <c r="XEQ1887">
        <v>0</v>
      </c>
      <c r="XER1887">
        <v>0.05</v>
      </c>
      <c r="XES1887">
        <v>100</v>
      </c>
      <c r="XET1887">
        <v>1093</v>
      </c>
      <c r="XEU1887">
        <v>509.92099999999999</v>
      </c>
      <c r="XEV1887">
        <v>7</v>
      </c>
      <c r="XEW1887">
        <v>41</v>
      </c>
      <c r="XEX1887">
        <v>1800.2</v>
      </c>
      <c r="XEY1887">
        <v>7883</v>
      </c>
    </row>
    <row r="1888" spans="16369:16379" x14ac:dyDescent="0.3">
      <c r="XEO1888" t="s">
        <v>528</v>
      </c>
      <c r="XEP1888">
        <v>3</v>
      </c>
      <c r="XEQ1888">
        <v>10</v>
      </c>
      <c r="XER1888">
        <v>0.05</v>
      </c>
      <c r="XES1888">
        <v>100</v>
      </c>
      <c r="XET1888">
        <v>1093</v>
      </c>
      <c r="XEU1888">
        <v>465.97500000000002</v>
      </c>
      <c r="XEV1888">
        <v>7</v>
      </c>
      <c r="XEW1888">
        <v>47</v>
      </c>
      <c r="XEX1888">
        <v>1800.01</v>
      </c>
      <c r="XEY1888">
        <v>7837</v>
      </c>
    </row>
    <row r="1889" spans="16369:16379" x14ac:dyDescent="0.3">
      <c r="XEO1889" t="s">
        <v>528</v>
      </c>
      <c r="XEP1889">
        <v>3</v>
      </c>
      <c r="XEQ1889">
        <v>25</v>
      </c>
      <c r="XER1889">
        <v>0.05</v>
      </c>
      <c r="XES1889">
        <v>100</v>
      </c>
      <c r="XET1889">
        <v>1093</v>
      </c>
      <c r="XEU1889">
        <v>464.54899999999998</v>
      </c>
      <c r="XEV1889">
        <v>10</v>
      </c>
      <c r="XEW1889">
        <v>48</v>
      </c>
      <c r="XEX1889">
        <v>1800.19</v>
      </c>
      <c r="XEY1889">
        <v>8059</v>
      </c>
    </row>
    <row r="1890" spans="16369:16379" x14ac:dyDescent="0.3">
      <c r="XEO1890" t="s">
        <v>528</v>
      </c>
      <c r="XEP1890">
        <v>3</v>
      </c>
      <c r="XEQ1890">
        <v>50</v>
      </c>
      <c r="XER1890">
        <v>0.05</v>
      </c>
      <c r="XES1890">
        <v>100</v>
      </c>
      <c r="XET1890">
        <v>1093</v>
      </c>
      <c r="XEU1890">
        <v>104.259</v>
      </c>
      <c r="XEV1890">
        <v>0</v>
      </c>
      <c r="XEW1890">
        <v>44</v>
      </c>
      <c r="XEX1890">
        <v>1800.09</v>
      </c>
      <c r="XEY1890">
        <v>8512</v>
      </c>
    </row>
    <row r="1891" spans="16369:16379" x14ac:dyDescent="0.3">
      <c r="XEO1891" t="s">
        <v>516</v>
      </c>
      <c r="XEP1891">
        <v>0</v>
      </c>
      <c r="XEQ1891">
        <v>0</v>
      </c>
      <c r="XER1891">
        <v>0.05</v>
      </c>
      <c r="XES1891">
        <v>100</v>
      </c>
      <c r="XET1891">
        <v>966</v>
      </c>
      <c r="XEU1891">
        <v>6.7404900000000003</v>
      </c>
      <c r="XEV1891">
        <v>2</v>
      </c>
      <c r="XEW1891">
        <v>11772</v>
      </c>
      <c r="XEX1891">
        <v>1800</v>
      </c>
      <c r="XEY1891">
        <v>115895</v>
      </c>
    </row>
    <row r="1892" spans="16369:16379" x14ac:dyDescent="0.3">
      <c r="XEO1892" t="s">
        <v>516</v>
      </c>
      <c r="XEP1892">
        <v>0</v>
      </c>
      <c r="XEQ1892">
        <v>0</v>
      </c>
      <c r="XER1892">
        <v>0.1</v>
      </c>
      <c r="XES1892">
        <v>100</v>
      </c>
      <c r="XET1892">
        <v>966</v>
      </c>
      <c r="XEU1892">
        <v>16.1815</v>
      </c>
      <c r="XEV1892">
        <v>9</v>
      </c>
      <c r="XEW1892">
        <v>3697</v>
      </c>
      <c r="XEX1892">
        <v>1800.01</v>
      </c>
      <c r="XEY1892">
        <v>86806</v>
      </c>
    </row>
    <row r="1893" spans="16369:16379" x14ac:dyDescent="0.3">
      <c r="XEO1893" t="s">
        <v>516</v>
      </c>
      <c r="XEP1893">
        <v>0</v>
      </c>
      <c r="XEQ1893">
        <v>0</v>
      </c>
      <c r="XER1893">
        <v>0.15</v>
      </c>
      <c r="XES1893">
        <v>100</v>
      </c>
      <c r="XET1893">
        <v>966</v>
      </c>
      <c r="XEU1893">
        <v>8.9397800000000007</v>
      </c>
      <c r="XEV1893">
        <v>4</v>
      </c>
      <c r="XEW1893">
        <v>5013</v>
      </c>
      <c r="XEX1893">
        <v>1800.02</v>
      </c>
      <c r="XEY1893">
        <v>93397</v>
      </c>
    </row>
    <row r="1894" spans="16369:16379" x14ac:dyDescent="0.3">
      <c r="XEO1894" t="s">
        <v>516</v>
      </c>
      <c r="XEP1894">
        <v>0</v>
      </c>
      <c r="XEQ1894">
        <v>0</v>
      </c>
      <c r="XER1894">
        <v>0.2</v>
      </c>
      <c r="XES1894">
        <v>100</v>
      </c>
      <c r="XET1894">
        <v>966</v>
      </c>
      <c r="XEU1894">
        <v>5.0097699999999996</v>
      </c>
      <c r="XEV1894">
        <v>0</v>
      </c>
      <c r="XEW1894">
        <v>7930</v>
      </c>
      <c r="XEX1894">
        <v>1800.01</v>
      </c>
      <c r="XEY1894">
        <v>110099</v>
      </c>
    </row>
    <row r="1895" spans="16369:16379" x14ac:dyDescent="0.3">
      <c r="XEO1895" t="s">
        <v>516</v>
      </c>
      <c r="XEP1895">
        <v>1</v>
      </c>
      <c r="XEQ1895">
        <v>5</v>
      </c>
      <c r="XER1895">
        <v>0.05</v>
      </c>
      <c r="XES1895">
        <v>100</v>
      </c>
      <c r="XET1895">
        <v>966</v>
      </c>
      <c r="XEU1895">
        <v>50.165799999999997</v>
      </c>
      <c r="XEV1895">
        <v>8</v>
      </c>
      <c r="XEW1895">
        <v>777</v>
      </c>
      <c r="XEX1895">
        <v>1800.02</v>
      </c>
      <c r="XEY1895">
        <v>31671</v>
      </c>
    </row>
    <row r="1896" spans="16369:16379" x14ac:dyDescent="0.3">
      <c r="XEO1896" t="s">
        <v>516</v>
      </c>
      <c r="XEP1896">
        <v>1</v>
      </c>
      <c r="XEQ1896">
        <v>5</v>
      </c>
      <c r="XER1896">
        <v>0.1</v>
      </c>
      <c r="XES1896">
        <v>100</v>
      </c>
      <c r="XET1896">
        <v>966</v>
      </c>
      <c r="XEU1896">
        <v>23.0733</v>
      </c>
      <c r="XEV1896">
        <v>0</v>
      </c>
      <c r="XEW1896">
        <v>1691</v>
      </c>
      <c r="XEX1896">
        <v>1800.07</v>
      </c>
      <c r="XEY1896">
        <v>34634</v>
      </c>
    </row>
    <row r="1897" spans="16369:16379" x14ac:dyDescent="0.3">
      <c r="XEO1897" t="s">
        <v>516</v>
      </c>
      <c r="XEP1897">
        <v>1</v>
      </c>
      <c r="XEQ1897">
        <v>5</v>
      </c>
      <c r="XER1897">
        <v>0.15</v>
      </c>
      <c r="XES1897">
        <v>100</v>
      </c>
      <c r="XET1897">
        <v>966</v>
      </c>
      <c r="XEU1897">
        <v>21.125599999999999</v>
      </c>
      <c r="XEV1897">
        <v>5</v>
      </c>
      <c r="XEW1897">
        <v>1115</v>
      </c>
      <c r="XEX1897">
        <v>1800.07</v>
      </c>
      <c r="XEY1897">
        <v>32689</v>
      </c>
    </row>
    <row r="1898" spans="16369:16379" x14ac:dyDescent="0.3">
      <c r="XEO1898" t="s">
        <v>516</v>
      </c>
      <c r="XEP1898">
        <v>1</v>
      </c>
      <c r="XEQ1898">
        <v>5</v>
      </c>
      <c r="XER1898">
        <v>0.2</v>
      </c>
      <c r="XES1898">
        <v>100</v>
      </c>
      <c r="XET1898">
        <v>966</v>
      </c>
      <c r="XEU1898">
        <v>24.563300000000002</v>
      </c>
      <c r="XEV1898">
        <v>0</v>
      </c>
      <c r="XEW1898">
        <v>1040</v>
      </c>
      <c r="XEX1898">
        <v>1800.09</v>
      </c>
      <c r="XEY1898">
        <v>31174</v>
      </c>
    </row>
    <row r="1899" spans="16369:16379" x14ac:dyDescent="0.3">
      <c r="XEO1899" t="s">
        <v>516</v>
      </c>
      <c r="XEP1899">
        <v>1</v>
      </c>
      <c r="XEQ1899">
        <v>10</v>
      </c>
      <c r="XER1899">
        <v>0.05</v>
      </c>
      <c r="XES1899">
        <v>100</v>
      </c>
      <c r="XET1899">
        <v>966</v>
      </c>
      <c r="XEU1899">
        <v>22.9621</v>
      </c>
      <c r="XEV1899">
        <v>0</v>
      </c>
      <c r="XEW1899">
        <v>908</v>
      </c>
      <c r="XEX1899">
        <v>1800.03</v>
      </c>
      <c r="XEY1899">
        <v>31839</v>
      </c>
    </row>
    <row r="1900" spans="16369:16379" x14ac:dyDescent="0.3">
      <c r="XEO1900" t="s">
        <v>516</v>
      </c>
      <c r="XEP1900">
        <v>1</v>
      </c>
      <c r="XEQ1900">
        <v>10</v>
      </c>
      <c r="XER1900">
        <v>0.1</v>
      </c>
      <c r="XES1900">
        <v>100</v>
      </c>
      <c r="XET1900">
        <v>966</v>
      </c>
      <c r="XEU1900">
        <v>25.881</v>
      </c>
      <c r="XEV1900">
        <v>0</v>
      </c>
      <c r="XEW1900">
        <v>951</v>
      </c>
      <c r="XEX1900">
        <v>1800.11</v>
      </c>
      <c r="XEY1900">
        <v>30598</v>
      </c>
    </row>
    <row r="1901" spans="16369:16379" x14ac:dyDescent="0.3">
      <c r="XEO1901" t="s">
        <v>516</v>
      </c>
      <c r="XEP1901">
        <v>1</v>
      </c>
      <c r="XEQ1901">
        <v>10</v>
      </c>
      <c r="XER1901">
        <v>0.15</v>
      </c>
      <c r="XES1901">
        <v>100</v>
      </c>
      <c r="XET1901">
        <v>966</v>
      </c>
      <c r="XEU1901">
        <v>27.876300000000001</v>
      </c>
      <c r="XEV1901">
        <v>1</v>
      </c>
      <c r="XEW1901">
        <v>818</v>
      </c>
      <c r="XEX1901">
        <v>1800.03</v>
      </c>
      <c r="XEY1901">
        <v>30161</v>
      </c>
    </row>
    <row r="1902" spans="16369:16379" x14ac:dyDescent="0.3">
      <c r="XEO1902" t="s">
        <v>516</v>
      </c>
      <c r="XEP1902">
        <v>1</v>
      </c>
      <c r="XEQ1902">
        <v>10</v>
      </c>
      <c r="XER1902">
        <v>0.2</v>
      </c>
      <c r="XES1902">
        <v>100</v>
      </c>
      <c r="XET1902">
        <v>966</v>
      </c>
      <c r="XEU1902">
        <v>10.4201</v>
      </c>
      <c r="XEV1902">
        <v>0</v>
      </c>
      <c r="XEW1902">
        <v>950</v>
      </c>
      <c r="XEX1902">
        <v>1800.02</v>
      </c>
      <c r="XEY1902">
        <v>29508</v>
      </c>
    </row>
    <row r="1903" spans="16369:16379" x14ac:dyDescent="0.3">
      <c r="XEO1903" t="s">
        <v>516</v>
      </c>
      <c r="XEP1903">
        <v>1</v>
      </c>
      <c r="XEQ1903">
        <v>25</v>
      </c>
      <c r="XER1903">
        <v>0.05</v>
      </c>
      <c r="XES1903">
        <v>100</v>
      </c>
      <c r="XET1903">
        <v>966</v>
      </c>
      <c r="XEU1903">
        <v>83.486599999999996</v>
      </c>
      <c r="XEV1903">
        <v>2</v>
      </c>
      <c r="XEW1903">
        <v>398</v>
      </c>
      <c r="XEX1903">
        <v>1800.12</v>
      </c>
      <c r="XEY1903">
        <v>17598</v>
      </c>
    </row>
    <row r="1904" spans="16369:16379" x14ac:dyDescent="0.3">
      <c r="XEO1904" t="s">
        <v>516</v>
      </c>
      <c r="XEP1904">
        <v>1</v>
      </c>
      <c r="XEQ1904">
        <v>25</v>
      </c>
      <c r="XER1904">
        <v>0.1</v>
      </c>
      <c r="XES1904">
        <v>100</v>
      </c>
      <c r="XET1904">
        <v>978</v>
      </c>
      <c r="XEU1904">
        <v>64.198599999999999</v>
      </c>
      <c r="XEV1904">
        <v>3</v>
      </c>
      <c r="XEW1904">
        <v>158</v>
      </c>
      <c r="XEX1904">
        <v>1800.04</v>
      </c>
      <c r="XEY1904">
        <v>12352</v>
      </c>
    </row>
    <row r="1905" spans="16369:16379" x14ac:dyDescent="0.3">
      <c r="XEO1905" t="s">
        <v>516</v>
      </c>
      <c r="XEP1905">
        <v>1</v>
      </c>
      <c r="XEQ1905">
        <v>25</v>
      </c>
      <c r="XER1905">
        <v>0.15</v>
      </c>
      <c r="XES1905">
        <v>100</v>
      </c>
      <c r="XET1905">
        <v>979</v>
      </c>
      <c r="XEU1905">
        <v>196.82300000000001</v>
      </c>
      <c r="XEV1905">
        <v>12</v>
      </c>
      <c r="XEW1905">
        <v>92</v>
      </c>
      <c r="XEX1905">
        <v>1800.81</v>
      </c>
      <c r="XEY1905">
        <v>5575</v>
      </c>
    </row>
    <row r="1906" spans="16369:16379" x14ac:dyDescent="0.3">
      <c r="XEO1906" t="s">
        <v>516</v>
      </c>
      <c r="XEP1906">
        <v>1</v>
      </c>
      <c r="XEQ1906">
        <v>25</v>
      </c>
      <c r="XER1906">
        <v>0.2</v>
      </c>
      <c r="XES1906">
        <v>100</v>
      </c>
      <c r="XET1906">
        <v>988</v>
      </c>
      <c r="XEU1906">
        <v>584.12599999999998</v>
      </c>
      <c r="XEV1906">
        <v>4</v>
      </c>
      <c r="XEW1906">
        <v>22</v>
      </c>
      <c r="XEX1906">
        <v>1800.03</v>
      </c>
      <c r="XEY1906">
        <v>2306</v>
      </c>
    </row>
    <row r="1907" spans="16369:16379" x14ac:dyDescent="0.3">
      <c r="XEO1907" t="s">
        <v>516</v>
      </c>
      <c r="XEP1907">
        <v>1</v>
      </c>
      <c r="XEQ1907">
        <v>50</v>
      </c>
      <c r="XER1907">
        <v>0.05</v>
      </c>
      <c r="XES1907">
        <v>100</v>
      </c>
      <c r="XET1907">
        <v>971</v>
      </c>
      <c r="XEU1907">
        <v>54.713000000000001</v>
      </c>
      <c r="XEV1907">
        <v>0</v>
      </c>
      <c r="XEW1907">
        <v>296</v>
      </c>
      <c r="XEX1907">
        <v>1800.39</v>
      </c>
      <c r="XEY1907">
        <v>14981</v>
      </c>
    </row>
    <row r="1908" spans="16369:16379" x14ac:dyDescent="0.3">
      <c r="XEO1908" t="s">
        <v>516</v>
      </c>
      <c r="XEP1908">
        <v>1</v>
      </c>
      <c r="XEQ1908">
        <v>50</v>
      </c>
      <c r="XER1908">
        <v>0.1</v>
      </c>
      <c r="XES1908">
        <v>100</v>
      </c>
      <c r="XET1908">
        <v>986</v>
      </c>
      <c r="XEU1908">
        <v>334.77</v>
      </c>
      <c r="XEV1908">
        <v>6</v>
      </c>
      <c r="XEW1908">
        <v>39</v>
      </c>
      <c r="XEX1908">
        <v>1801.02</v>
      </c>
      <c r="XEY1908">
        <v>3893</v>
      </c>
    </row>
    <row r="1909" spans="16369:16379" x14ac:dyDescent="0.3">
      <c r="XEO1909" t="s">
        <v>516</v>
      </c>
      <c r="XEP1909">
        <v>1</v>
      </c>
      <c r="XEQ1909">
        <v>50</v>
      </c>
      <c r="XER1909">
        <v>0.15</v>
      </c>
      <c r="XES1909">
        <v>100</v>
      </c>
      <c r="XET1909">
        <v>992</v>
      </c>
      <c r="XEU1909">
        <v>587.61099999999999</v>
      </c>
      <c r="XEV1909">
        <v>0</v>
      </c>
      <c r="XEW1909">
        <v>29</v>
      </c>
      <c r="XEX1909">
        <v>1801.8</v>
      </c>
      <c r="XEY1909">
        <v>3331</v>
      </c>
    </row>
    <row r="1910" spans="16369:16379" x14ac:dyDescent="0.3">
      <c r="XEO1910" t="s">
        <v>516</v>
      </c>
      <c r="XEP1910">
        <v>1</v>
      </c>
      <c r="XEQ1910">
        <v>50</v>
      </c>
      <c r="XER1910">
        <v>0.2</v>
      </c>
      <c r="XES1910">
        <v>100</v>
      </c>
      <c r="XET1910">
        <v>1020</v>
      </c>
      <c r="XEU1910">
        <v>761.66700000000003</v>
      </c>
      <c r="XEV1910">
        <v>0</v>
      </c>
      <c r="XEW1910">
        <v>6</v>
      </c>
      <c r="XEX1910">
        <v>1808.28</v>
      </c>
      <c r="XEY1910">
        <v>1367</v>
      </c>
    </row>
    <row r="1911" spans="16369:16379" x14ac:dyDescent="0.3">
      <c r="XEO1911" t="s">
        <v>516</v>
      </c>
      <c r="XEP1911">
        <v>2</v>
      </c>
      <c r="XEQ1911">
        <v>5</v>
      </c>
      <c r="XER1911">
        <v>0.05</v>
      </c>
      <c r="XES1911">
        <v>100</v>
      </c>
      <c r="XET1911">
        <v>966</v>
      </c>
      <c r="XEU1911">
        <v>44.371699999999997</v>
      </c>
      <c r="XEV1911">
        <v>5</v>
      </c>
      <c r="XEW1911">
        <v>913</v>
      </c>
      <c r="XEX1911">
        <v>1800.18</v>
      </c>
      <c r="XEY1911">
        <v>26282</v>
      </c>
    </row>
    <row r="1912" spans="16369:16379" x14ac:dyDescent="0.3">
      <c r="XEO1912" t="s">
        <v>516</v>
      </c>
      <c r="XEP1912">
        <v>2</v>
      </c>
      <c r="XEQ1912">
        <v>5</v>
      </c>
      <c r="XER1912">
        <v>0.1</v>
      </c>
      <c r="XES1912">
        <v>100</v>
      </c>
      <c r="XET1912">
        <v>966</v>
      </c>
      <c r="XEU1912">
        <v>46.642400000000002</v>
      </c>
      <c r="XEV1912">
        <v>0</v>
      </c>
      <c r="XEW1912">
        <v>551</v>
      </c>
      <c r="XEX1912">
        <v>1800.08</v>
      </c>
      <c r="XEY1912">
        <v>22085</v>
      </c>
    </row>
    <row r="1913" spans="16369:16379" x14ac:dyDescent="0.3">
      <c r="XEO1913" t="s">
        <v>516</v>
      </c>
      <c r="XEP1913">
        <v>2</v>
      </c>
      <c r="XEQ1913">
        <v>5</v>
      </c>
      <c r="XER1913">
        <v>0.15</v>
      </c>
      <c r="XES1913">
        <v>100</v>
      </c>
      <c r="XET1913">
        <v>969</v>
      </c>
      <c r="XEU1913">
        <v>46.495199999999997</v>
      </c>
      <c r="XEV1913">
        <v>7</v>
      </c>
      <c r="XEW1913">
        <v>768</v>
      </c>
      <c r="XEX1913">
        <v>1800.15</v>
      </c>
      <c r="XEY1913">
        <v>23788</v>
      </c>
    </row>
    <row r="1914" spans="16369:16379" x14ac:dyDescent="0.3">
      <c r="XEO1914" t="s">
        <v>516</v>
      </c>
      <c r="XEP1914">
        <v>2</v>
      </c>
      <c r="XEQ1914">
        <v>5</v>
      </c>
      <c r="XER1914">
        <v>0.2</v>
      </c>
      <c r="XES1914">
        <v>100</v>
      </c>
      <c r="XET1914">
        <v>977</v>
      </c>
      <c r="XEU1914">
        <v>127.607</v>
      </c>
      <c r="XEV1914">
        <v>8</v>
      </c>
      <c r="XEW1914">
        <v>309</v>
      </c>
      <c r="XEX1914">
        <v>1800.03</v>
      </c>
      <c r="XEY1914">
        <v>16450</v>
      </c>
    </row>
    <row r="1915" spans="16369:16379" x14ac:dyDescent="0.3">
      <c r="XEO1915" t="s">
        <v>516</v>
      </c>
      <c r="XEP1915">
        <v>2</v>
      </c>
      <c r="XEQ1915">
        <v>10</v>
      </c>
      <c r="XER1915">
        <v>0.05</v>
      </c>
      <c r="XES1915">
        <v>100</v>
      </c>
      <c r="XET1915">
        <v>966</v>
      </c>
      <c r="XEU1915">
        <v>36.695799999999998</v>
      </c>
      <c r="XEV1915">
        <v>6</v>
      </c>
      <c r="XEW1915">
        <v>432</v>
      </c>
      <c r="XEX1915">
        <v>1800.1</v>
      </c>
      <c r="XEY1915">
        <v>15642</v>
      </c>
    </row>
    <row r="1916" spans="16369:16379" x14ac:dyDescent="0.3">
      <c r="XEO1916" t="s">
        <v>516</v>
      </c>
      <c r="XEP1916">
        <v>2</v>
      </c>
      <c r="XEQ1916">
        <v>10</v>
      </c>
      <c r="XER1916">
        <v>0.1</v>
      </c>
      <c r="XES1916">
        <v>100</v>
      </c>
      <c r="XET1916">
        <v>971</v>
      </c>
      <c r="XEU1916">
        <v>51.563600000000001</v>
      </c>
      <c r="XEV1916">
        <v>3</v>
      </c>
      <c r="XEW1916">
        <v>270</v>
      </c>
      <c r="XEX1916">
        <v>1800.02</v>
      </c>
      <c r="XEY1916">
        <v>12014</v>
      </c>
    </row>
    <row r="1917" spans="16369:16379" x14ac:dyDescent="0.3">
      <c r="XEO1917" t="s">
        <v>516</v>
      </c>
      <c r="XEP1917">
        <v>2</v>
      </c>
      <c r="XEQ1917">
        <v>10</v>
      </c>
      <c r="XER1917">
        <v>0.15</v>
      </c>
      <c r="XES1917">
        <v>100</v>
      </c>
      <c r="XET1917">
        <v>979</v>
      </c>
      <c r="XEU1917">
        <v>126.916</v>
      </c>
      <c r="XEV1917">
        <v>0</v>
      </c>
      <c r="XEW1917">
        <v>77</v>
      </c>
      <c r="XEX1917">
        <v>1800.5</v>
      </c>
      <c r="XEY1917">
        <v>7345</v>
      </c>
    </row>
    <row r="1918" spans="16369:16379" x14ac:dyDescent="0.3">
      <c r="XEO1918" t="s">
        <v>516</v>
      </c>
      <c r="XEP1918">
        <v>2</v>
      </c>
      <c r="XEQ1918">
        <v>10</v>
      </c>
      <c r="XER1918">
        <v>0.2</v>
      </c>
      <c r="XES1918">
        <v>100</v>
      </c>
      <c r="XET1918">
        <v>986</v>
      </c>
      <c r="XEU1918">
        <v>1397.31</v>
      </c>
      <c r="XEV1918">
        <v>28</v>
      </c>
      <c r="XEW1918">
        <v>43</v>
      </c>
      <c r="XEX1918">
        <v>1800.98</v>
      </c>
      <c r="XEY1918">
        <v>5162</v>
      </c>
    </row>
    <row r="1919" spans="16369:16379" x14ac:dyDescent="0.3">
      <c r="XEO1919" t="s">
        <v>516</v>
      </c>
      <c r="XEP1919">
        <v>2</v>
      </c>
      <c r="XEQ1919">
        <v>25</v>
      </c>
      <c r="XER1919">
        <v>0.05</v>
      </c>
      <c r="XES1919">
        <v>100</v>
      </c>
      <c r="XET1919">
        <v>971</v>
      </c>
      <c r="XEU1919">
        <v>121.614</v>
      </c>
      <c r="XEV1919">
        <v>9</v>
      </c>
      <c r="XEW1919">
        <v>237</v>
      </c>
      <c r="XEX1919">
        <v>1800.08</v>
      </c>
      <c r="XEY1919">
        <v>10123</v>
      </c>
    </row>
    <row r="1920" spans="16369:16379" x14ac:dyDescent="0.3">
      <c r="XEO1920" t="s">
        <v>516</v>
      </c>
      <c r="XEP1920">
        <v>2</v>
      </c>
      <c r="XEQ1920">
        <v>25</v>
      </c>
      <c r="XER1920">
        <v>0.1</v>
      </c>
      <c r="XES1920">
        <v>100</v>
      </c>
      <c r="XET1920">
        <v>988</v>
      </c>
      <c r="XEU1920">
        <v>157.68899999999999</v>
      </c>
      <c r="XEV1920">
        <v>0</v>
      </c>
      <c r="XEW1920">
        <v>68</v>
      </c>
      <c r="XEX1920">
        <v>1800.57</v>
      </c>
      <c r="XEY1920">
        <v>5919</v>
      </c>
    </row>
    <row r="1921" spans="16369:16379" x14ac:dyDescent="0.3">
      <c r="XEO1921" t="s">
        <v>516</v>
      </c>
      <c r="XEP1921">
        <v>2</v>
      </c>
      <c r="XEQ1921">
        <v>25</v>
      </c>
      <c r="XER1921">
        <v>0.15</v>
      </c>
      <c r="XES1921">
        <v>100</v>
      </c>
      <c r="XET1921">
        <v>992</v>
      </c>
      <c r="XEU1921">
        <v>695.33799999999997</v>
      </c>
      <c r="XEV1921">
        <v>0</v>
      </c>
      <c r="XEW1921">
        <v>16</v>
      </c>
      <c r="XEX1921">
        <v>1804.15</v>
      </c>
      <c r="XEY1921">
        <v>2309</v>
      </c>
    </row>
    <row r="1922" spans="16369:16379" x14ac:dyDescent="0.3">
      <c r="XEO1922" t="s">
        <v>516</v>
      </c>
      <c r="XEP1922">
        <v>2</v>
      </c>
      <c r="XEQ1922">
        <v>25</v>
      </c>
      <c r="XER1922">
        <v>0.2</v>
      </c>
      <c r="XES1922">
        <v>100</v>
      </c>
      <c r="XET1922">
        <v>1016</v>
      </c>
      <c r="XEU1922">
        <v>1773.71</v>
      </c>
      <c r="XEV1922">
        <v>0</v>
      </c>
      <c r="XEW1922">
        <v>2</v>
      </c>
      <c r="XEX1922">
        <v>1822.24</v>
      </c>
      <c r="XEY1922">
        <v>659</v>
      </c>
    </row>
    <row r="1923" spans="16369:16379" x14ac:dyDescent="0.3">
      <c r="XEO1923" t="s">
        <v>516</v>
      </c>
      <c r="XEP1923">
        <v>2</v>
      </c>
      <c r="XEQ1923">
        <v>50</v>
      </c>
      <c r="XER1923">
        <v>0.05</v>
      </c>
      <c r="XES1923">
        <v>100</v>
      </c>
      <c r="XET1923">
        <v>978</v>
      </c>
      <c r="XEU1923">
        <v>105.339</v>
      </c>
      <c r="XEV1923">
        <v>8</v>
      </c>
      <c r="XEW1923">
        <v>222</v>
      </c>
      <c r="XEX1923">
        <v>1800.02</v>
      </c>
      <c r="XEY1923">
        <v>13754</v>
      </c>
    </row>
    <row r="1924" spans="16369:16379" x14ac:dyDescent="0.3">
      <c r="XEO1924" t="s">
        <v>516</v>
      </c>
      <c r="XEP1924">
        <v>2</v>
      </c>
      <c r="XEQ1924">
        <v>50</v>
      </c>
      <c r="XER1924">
        <v>0.1</v>
      </c>
      <c r="XES1924">
        <v>100</v>
      </c>
      <c r="XET1924">
        <v>988</v>
      </c>
      <c r="XEU1924">
        <v>493.40300000000002</v>
      </c>
      <c r="XEV1924">
        <v>6</v>
      </c>
      <c r="XEW1924">
        <v>52</v>
      </c>
      <c r="XEX1924">
        <v>1800.47</v>
      </c>
      <c r="XEY1924">
        <v>4489</v>
      </c>
    </row>
    <row r="1925" spans="16369:16379" x14ac:dyDescent="0.3">
      <c r="XEO1925" t="s">
        <v>516</v>
      </c>
      <c r="XEP1925">
        <v>2</v>
      </c>
      <c r="XEQ1925">
        <v>50</v>
      </c>
      <c r="XER1925">
        <v>0.15</v>
      </c>
      <c r="XES1925">
        <v>100</v>
      </c>
      <c r="XET1925">
        <v>1025</v>
      </c>
      <c r="XEU1925">
        <v>1665.63</v>
      </c>
      <c r="XEV1925">
        <v>8</v>
      </c>
      <c r="XEW1925">
        <v>11</v>
      </c>
      <c r="XEX1925">
        <v>1809.87</v>
      </c>
      <c r="XEY1925">
        <v>1686</v>
      </c>
    </row>
    <row r="1926" spans="16369:16379" x14ac:dyDescent="0.3">
      <c r="XEO1926" t="s">
        <v>516</v>
      </c>
      <c r="XEP1926">
        <v>2</v>
      </c>
      <c r="XEQ1926">
        <v>50</v>
      </c>
      <c r="XER1926">
        <v>0.2</v>
      </c>
      <c r="XES1926">
        <v>100</v>
      </c>
      <c r="XET1926" t="s">
        <v>46</v>
      </c>
      <c r="XEU1926">
        <v>60.025599999999997</v>
      </c>
      <c r="XEV1926">
        <v>0</v>
      </c>
      <c r="XEW1926">
        <v>1</v>
      </c>
      <c r="XEX1926">
        <v>1801.03</v>
      </c>
      <c r="XEY1926">
        <v>29</v>
      </c>
    </row>
    <row r="1927" spans="16369:16379" x14ac:dyDescent="0.3">
      <c r="XEO1927" t="s">
        <v>516</v>
      </c>
      <c r="XEP1927">
        <v>3</v>
      </c>
      <c r="XEQ1927">
        <v>0</v>
      </c>
      <c r="XER1927">
        <v>0.05</v>
      </c>
      <c r="XES1927">
        <v>100</v>
      </c>
      <c r="XET1927">
        <v>988</v>
      </c>
      <c r="XEU1927">
        <v>44.006999999999998</v>
      </c>
      <c r="XEV1927">
        <v>0</v>
      </c>
      <c r="XEW1927">
        <v>331</v>
      </c>
      <c r="XEX1927">
        <v>1800.08</v>
      </c>
      <c r="XEY1927">
        <v>24040</v>
      </c>
    </row>
    <row r="1928" spans="16369:16379" x14ac:dyDescent="0.3">
      <c r="XEO1928" t="s">
        <v>516</v>
      </c>
      <c r="XEP1928">
        <v>3</v>
      </c>
      <c r="XEQ1928">
        <v>10</v>
      </c>
      <c r="XER1928">
        <v>0.05</v>
      </c>
      <c r="XES1928">
        <v>100</v>
      </c>
      <c r="XET1928">
        <v>988</v>
      </c>
      <c r="XEU1928">
        <v>63.607599999999998</v>
      </c>
      <c r="XEV1928">
        <v>4</v>
      </c>
      <c r="XEW1928">
        <v>315</v>
      </c>
      <c r="XEX1928">
        <v>1800.01</v>
      </c>
      <c r="XEY1928">
        <v>24423</v>
      </c>
    </row>
    <row r="1929" spans="16369:16379" x14ac:dyDescent="0.3">
      <c r="XEO1929" t="s">
        <v>516</v>
      </c>
      <c r="XEP1929">
        <v>3</v>
      </c>
      <c r="XEQ1929">
        <v>25</v>
      </c>
      <c r="XER1929">
        <v>0.05</v>
      </c>
      <c r="XES1929">
        <v>100</v>
      </c>
      <c r="XET1929">
        <v>988</v>
      </c>
      <c r="XEU1929">
        <v>42.319400000000002</v>
      </c>
      <c r="XEV1929">
        <v>3</v>
      </c>
      <c r="XEW1929">
        <v>410</v>
      </c>
      <c r="XEX1929">
        <v>1800.06</v>
      </c>
      <c r="XEY1929">
        <v>25381</v>
      </c>
    </row>
    <row r="1930" spans="16369:16379" x14ac:dyDescent="0.3">
      <c r="XEO1930" t="s">
        <v>516</v>
      </c>
      <c r="XEP1930">
        <v>3</v>
      </c>
      <c r="XEQ1930">
        <v>50</v>
      </c>
      <c r="XER1930">
        <v>0.05</v>
      </c>
      <c r="XES1930">
        <v>100</v>
      </c>
      <c r="XET1930">
        <v>988</v>
      </c>
      <c r="XEU1930">
        <v>31.869199999999999</v>
      </c>
      <c r="XEV1930">
        <v>0</v>
      </c>
      <c r="XEW1930">
        <v>376</v>
      </c>
      <c r="XEX1930">
        <v>1800.07</v>
      </c>
      <c r="XEY1930">
        <v>26025</v>
      </c>
    </row>
    <row r="1931" spans="16369:16379" x14ac:dyDescent="0.3">
      <c r="XEO1931" t="s">
        <v>525</v>
      </c>
      <c r="XEP1931">
        <v>0</v>
      </c>
      <c r="XEQ1931">
        <v>0</v>
      </c>
      <c r="XER1931">
        <v>0.05</v>
      </c>
      <c r="XES1931">
        <v>3038</v>
      </c>
      <c r="XET1931" t="s">
        <v>46</v>
      </c>
      <c r="XEU1931">
        <v>72.003399999999999</v>
      </c>
      <c r="XEV1931">
        <v>0</v>
      </c>
      <c r="XEW1931">
        <v>1</v>
      </c>
      <c r="XEX1931">
        <v>1804.5</v>
      </c>
      <c r="XEY1931">
        <v>28</v>
      </c>
    </row>
    <row r="1932" spans="16369:16379" x14ac:dyDescent="0.3">
      <c r="XEO1932" t="s">
        <v>525</v>
      </c>
      <c r="XEP1932">
        <v>0</v>
      </c>
      <c r="XEQ1932">
        <v>0</v>
      </c>
      <c r="XER1932">
        <v>0.1</v>
      </c>
      <c r="XES1932">
        <v>3038</v>
      </c>
      <c r="XET1932" t="s">
        <v>46</v>
      </c>
      <c r="XEU1932">
        <v>74.540199999999999</v>
      </c>
      <c r="XEV1932">
        <v>0</v>
      </c>
      <c r="XEW1932">
        <v>1</v>
      </c>
      <c r="XEX1932">
        <v>1843.17</v>
      </c>
      <c r="XEY1932">
        <v>28</v>
      </c>
    </row>
    <row r="1933" spans="16369:16379" x14ac:dyDescent="0.3">
      <c r="XEO1933" t="s">
        <v>525</v>
      </c>
      <c r="XEP1933">
        <v>0</v>
      </c>
      <c r="XEQ1933">
        <v>0</v>
      </c>
      <c r="XER1933">
        <v>0.15</v>
      </c>
      <c r="XES1933">
        <v>3038</v>
      </c>
      <c r="XET1933" t="s">
        <v>46</v>
      </c>
      <c r="XEU1933">
        <v>73.336699999999993</v>
      </c>
      <c r="XEV1933">
        <v>0</v>
      </c>
      <c r="XEW1933">
        <v>1</v>
      </c>
      <c r="XEX1933">
        <v>1845.57</v>
      </c>
      <c r="XEY1933">
        <v>28</v>
      </c>
    </row>
    <row r="1934" spans="16369:16379" x14ac:dyDescent="0.3">
      <c r="XEO1934" t="s">
        <v>525</v>
      </c>
      <c r="XEP1934">
        <v>0</v>
      </c>
      <c r="XEQ1934">
        <v>0</v>
      </c>
      <c r="XER1934">
        <v>0.2</v>
      </c>
      <c r="XES1934">
        <v>3038</v>
      </c>
      <c r="XET1934" t="s">
        <v>46</v>
      </c>
      <c r="XEU1934">
        <v>73.389899999999997</v>
      </c>
      <c r="XEV1934">
        <v>0</v>
      </c>
      <c r="XEW1934">
        <v>1</v>
      </c>
      <c r="XEX1934">
        <v>1823.81</v>
      </c>
      <c r="XEY1934">
        <v>28</v>
      </c>
    </row>
    <row r="1935" spans="16369:16379" x14ac:dyDescent="0.3">
      <c r="XEO1935" t="s">
        <v>525</v>
      </c>
      <c r="XEP1935">
        <v>3</v>
      </c>
      <c r="XEQ1935">
        <v>0</v>
      </c>
      <c r="XER1935">
        <v>0.05</v>
      </c>
      <c r="XES1935">
        <v>3038</v>
      </c>
      <c r="XET1935" t="s">
        <v>46</v>
      </c>
      <c r="XEU1935">
        <v>84.840999999999994</v>
      </c>
      <c r="XEV1935">
        <v>0</v>
      </c>
      <c r="XEW1935">
        <v>1</v>
      </c>
      <c r="XEX1935">
        <v>1823.14</v>
      </c>
      <c r="XEY1935">
        <v>28</v>
      </c>
    </row>
    <row r="1936" spans="16369:16379" x14ac:dyDescent="0.3">
      <c r="XEO1936" t="s">
        <v>525</v>
      </c>
      <c r="XEP1936">
        <v>3</v>
      </c>
      <c r="XEQ1936">
        <v>0</v>
      </c>
      <c r="XER1936">
        <v>0.1</v>
      </c>
      <c r="XES1936">
        <v>3038</v>
      </c>
      <c r="XET1936" t="s">
        <v>46</v>
      </c>
      <c r="XEU1936">
        <v>85.041600000000003</v>
      </c>
      <c r="XEV1936">
        <v>0</v>
      </c>
      <c r="XEW1936">
        <v>1</v>
      </c>
      <c r="XEX1936">
        <v>1820.2</v>
      </c>
      <c r="XEY1936">
        <v>28</v>
      </c>
    </row>
    <row r="1937" spans="16369:16379" x14ac:dyDescent="0.3">
      <c r="XEO1937" t="s">
        <v>525</v>
      </c>
      <c r="XEP1937">
        <v>3</v>
      </c>
      <c r="XEQ1937">
        <v>0</v>
      </c>
      <c r="XER1937">
        <v>0.15</v>
      </c>
      <c r="XES1937">
        <v>3038</v>
      </c>
      <c r="XET1937" t="s">
        <v>46</v>
      </c>
      <c r="XEU1937">
        <v>85.369299999999996</v>
      </c>
      <c r="XEV1937">
        <v>0</v>
      </c>
      <c r="XEW1937">
        <v>1</v>
      </c>
      <c r="XEX1937">
        <v>1822.48</v>
      </c>
      <c r="XEY1937">
        <v>28</v>
      </c>
    </row>
    <row r="1938" spans="16369:16379" x14ac:dyDescent="0.3">
      <c r="XEO1938" t="s">
        <v>525</v>
      </c>
      <c r="XEP1938">
        <v>3</v>
      </c>
      <c r="XEQ1938">
        <v>0</v>
      </c>
      <c r="XER1938">
        <v>0.2</v>
      </c>
      <c r="XES1938">
        <v>3038</v>
      </c>
      <c r="XET1938" t="s">
        <v>46</v>
      </c>
      <c r="XEU1938">
        <v>86.614199999999997</v>
      </c>
      <c r="XEV1938">
        <v>0</v>
      </c>
      <c r="XEW1938">
        <v>1</v>
      </c>
      <c r="XEX1938">
        <v>1837.38</v>
      </c>
      <c r="XEY1938">
        <v>28</v>
      </c>
    </row>
    <row r="1939" spans="16369:16379" x14ac:dyDescent="0.3">
      <c r="XEO1939" t="s">
        <v>525</v>
      </c>
      <c r="XEP1939">
        <v>3</v>
      </c>
      <c r="XEQ1939">
        <v>10</v>
      </c>
      <c r="XER1939">
        <v>0.05</v>
      </c>
      <c r="XES1939">
        <v>3038</v>
      </c>
      <c r="XET1939" t="s">
        <v>46</v>
      </c>
      <c r="XEU1939">
        <v>86.078599999999994</v>
      </c>
      <c r="XEV1939">
        <v>0</v>
      </c>
      <c r="XEW1939">
        <v>1</v>
      </c>
      <c r="XEX1939">
        <v>1832.2</v>
      </c>
      <c r="XEY1939">
        <v>28</v>
      </c>
    </row>
    <row r="1940" spans="16369:16379" x14ac:dyDescent="0.3">
      <c r="XEO1940" t="s">
        <v>525</v>
      </c>
      <c r="XEP1940">
        <v>3</v>
      </c>
      <c r="XEQ1940">
        <v>10</v>
      </c>
      <c r="XER1940">
        <v>0.1</v>
      </c>
      <c r="XES1940">
        <v>3038</v>
      </c>
      <c r="XET1940" t="s">
        <v>46</v>
      </c>
      <c r="XEU1940">
        <v>85.5749</v>
      </c>
      <c r="XEV1940">
        <v>0</v>
      </c>
      <c r="XEW1940">
        <v>1</v>
      </c>
      <c r="XEX1940">
        <v>1826.83</v>
      </c>
      <c r="XEY1940">
        <v>28</v>
      </c>
    </row>
    <row r="1941" spans="16369:16379" x14ac:dyDescent="0.3">
      <c r="XEO1941" t="s">
        <v>525</v>
      </c>
      <c r="XEP1941">
        <v>3</v>
      </c>
      <c r="XEQ1941">
        <v>10</v>
      </c>
      <c r="XER1941">
        <v>0.15</v>
      </c>
      <c r="XES1941">
        <v>3038</v>
      </c>
      <c r="XET1941" t="s">
        <v>46</v>
      </c>
      <c r="XEU1941">
        <v>85.448499999999996</v>
      </c>
      <c r="XEV1941">
        <v>0</v>
      </c>
      <c r="XEW1941">
        <v>1</v>
      </c>
      <c r="XEX1941">
        <v>1828.13</v>
      </c>
      <c r="XEY1941">
        <v>28</v>
      </c>
    </row>
    <row r="1942" spans="16369:16379" x14ac:dyDescent="0.3">
      <c r="XEO1942" t="s">
        <v>525</v>
      </c>
      <c r="XEP1942">
        <v>3</v>
      </c>
      <c r="XEQ1942">
        <v>10</v>
      </c>
      <c r="XER1942">
        <v>0.2</v>
      </c>
      <c r="XES1942">
        <v>3038</v>
      </c>
      <c r="XET1942" t="s">
        <v>46</v>
      </c>
      <c r="XEU1942">
        <v>86.136600000000001</v>
      </c>
      <c r="XEV1942">
        <v>0</v>
      </c>
      <c r="XEW1942">
        <v>1</v>
      </c>
      <c r="XEX1942">
        <v>1827.8</v>
      </c>
      <c r="XEY1942">
        <v>28</v>
      </c>
    </row>
    <row r="1943" spans="16369:16379" x14ac:dyDescent="0.3">
      <c r="XEO1943" t="s">
        <v>525</v>
      </c>
      <c r="XEP1943">
        <v>3</v>
      </c>
      <c r="XEQ1943">
        <v>25</v>
      </c>
      <c r="XER1943">
        <v>0.05</v>
      </c>
      <c r="XES1943">
        <v>3038</v>
      </c>
      <c r="XET1943" t="s">
        <v>46</v>
      </c>
      <c r="XEU1943">
        <v>84.549300000000002</v>
      </c>
      <c r="XEV1943">
        <v>0</v>
      </c>
      <c r="XEW1943">
        <v>1</v>
      </c>
      <c r="XEX1943">
        <v>1841.87</v>
      </c>
      <c r="XEY1943">
        <v>28</v>
      </c>
    </row>
    <row r="1944" spans="16369:16379" x14ac:dyDescent="0.3">
      <c r="XEO1944" t="s">
        <v>525</v>
      </c>
      <c r="XEP1944">
        <v>3</v>
      </c>
      <c r="XEQ1944">
        <v>25</v>
      </c>
      <c r="XER1944">
        <v>0.1</v>
      </c>
      <c r="XES1944">
        <v>3038</v>
      </c>
      <c r="XET1944" t="s">
        <v>46</v>
      </c>
      <c r="XEU1944">
        <v>84.138900000000007</v>
      </c>
      <c r="XEV1944">
        <v>0</v>
      </c>
      <c r="XEW1944">
        <v>1</v>
      </c>
      <c r="XEX1944">
        <v>1835.19</v>
      </c>
      <c r="XEY1944">
        <v>28</v>
      </c>
    </row>
    <row r="1945" spans="16369:16379" x14ac:dyDescent="0.3">
      <c r="XEO1945" t="s">
        <v>525</v>
      </c>
      <c r="XEP1945">
        <v>3</v>
      </c>
      <c r="XEQ1945">
        <v>25</v>
      </c>
      <c r="XER1945">
        <v>0.15</v>
      </c>
      <c r="XES1945">
        <v>3038</v>
      </c>
      <c r="XET1945" t="s">
        <v>46</v>
      </c>
      <c r="XEU1945">
        <v>86.651399999999995</v>
      </c>
      <c r="XEV1945">
        <v>0</v>
      </c>
      <c r="XEW1945">
        <v>1</v>
      </c>
      <c r="XEX1945">
        <v>1833.6</v>
      </c>
      <c r="XEY1945">
        <v>28</v>
      </c>
    </row>
    <row r="1946" spans="16369:16379" x14ac:dyDescent="0.3">
      <c r="XEO1946" t="s">
        <v>525</v>
      </c>
      <c r="XEP1946">
        <v>3</v>
      </c>
      <c r="XEQ1946">
        <v>25</v>
      </c>
      <c r="XER1946">
        <v>0.2</v>
      </c>
      <c r="XES1946">
        <v>3038</v>
      </c>
      <c r="XET1946" t="s">
        <v>46</v>
      </c>
      <c r="XEU1946">
        <v>85.849599999999995</v>
      </c>
      <c r="XEV1946">
        <v>0</v>
      </c>
      <c r="XEW1946">
        <v>1</v>
      </c>
      <c r="XEX1946">
        <v>1833.72</v>
      </c>
      <c r="XEY1946">
        <v>28</v>
      </c>
    </row>
    <row r="1947" spans="16369:16379" x14ac:dyDescent="0.3">
      <c r="XEO1947" t="s">
        <v>525</v>
      </c>
      <c r="XEP1947">
        <v>3</v>
      </c>
      <c r="XEQ1947">
        <v>50</v>
      </c>
      <c r="XER1947">
        <v>0.05</v>
      </c>
      <c r="XES1947">
        <v>3038</v>
      </c>
      <c r="XET1947" t="s">
        <v>46</v>
      </c>
      <c r="XEU1947">
        <v>86.756399999999999</v>
      </c>
      <c r="XEV1947">
        <v>0</v>
      </c>
      <c r="XEW1947">
        <v>1</v>
      </c>
      <c r="XEX1947">
        <v>1839.93</v>
      </c>
      <c r="XEY1947">
        <v>28</v>
      </c>
    </row>
    <row r="1948" spans="16369:16379" x14ac:dyDescent="0.3">
      <c r="XEO1948" t="s">
        <v>525</v>
      </c>
      <c r="XEP1948">
        <v>3</v>
      </c>
      <c r="XEQ1948">
        <v>50</v>
      </c>
      <c r="XER1948">
        <v>0.1</v>
      </c>
      <c r="XES1948">
        <v>3038</v>
      </c>
      <c r="XET1948" t="s">
        <v>46</v>
      </c>
      <c r="XEU1948">
        <v>85.668400000000005</v>
      </c>
      <c r="XEV1948">
        <v>0</v>
      </c>
      <c r="XEW1948">
        <v>1</v>
      </c>
      <c r="XEX1948">
        <v>1827.85</v>
      </c>
      <c r="XEY1948">
        <v>28</v>
      </c>
    </row>
    <row r="1949" spans="16369:16379" x14ac:dyDescent="0.3">
      <c r="XEO1949" t="s">
        <v>525</v>
      </c>
      <c r="XEP1949">
        <v>3</v>
      </c>
      <c r="XEQ1949">
        <v>50</v>
      </c>
      <c r="XER1949">
        <v>0.15</v>
      </c>
      <c r="XES1949">
        <v>3038</v>
      </c>
      <c r="XET1949" t="s">
        <v>46</v>
      </c>
      <c r="XEU1949">
        <v>87.4238</v>
      </c>
      <c r="XEV1949">
        <v>0</v>
      </c>
      <c r="XEW1949">
        <v>1</v>
      </c>
      <c r="XEX1949">
        <v>1833.04</v>
      </c>
      <c r="XEY1949">
        <v>28</v>
      </c>
    </row>
    <row r="1950" spans="16369:16379" x14ac:dyDescent="0.3">
      <c r="XEO1950" t="s">
        <v>525</v>
      </c>
      <c r="XEP1950">
        <v>3</v>
      </c>
      <c r="XEQ1950">
        <v>50</v>
      </c>
      <c r="XER1950">
        <v>0.2</v>
      </c>
      <c r="XES1950">
        <v>3038</v>
      </c>
      <c r="XET1950" t="s">
        <v>46</v>
      </c>
      <c r="XEU1950">
        <v>86.52</v>
      </c>
      <c r="XEV1950">
        <v>0</v>
      </c>
      <c r="XEW1950">
        <v>1</v>
      </c>
      <c r="XEX1950">
        <v>1832.13</v>
      </c>
      <c r="XEY1950">
        <v>28</v>
      </c>
    </row>
    <row r="1951" spans="16369:16379" x14ac:dyDescent="0.3">
      <c r="XEO1951" t="s">
        <v>523</v>
      </c>
      <c r="XEP1951">
        <v>1</v>
      </c>
      <c r="XEQ1951">
        <v>5</v>
      </c>
      <c r="XER1951">
        <v>0.05</v>
      </c>
      <c r="XES1951">
        <v>50</v>
      </c>
      <c r="XET1951">
        <v>715</v>
      </c>
      <c r="XEU1951">
        <v>1.1389</v>
      </c>
      <c r="XEV1951">
        <v>0</v>
      </c>
      <c r="XEW1951">
        <v>460031</v>
      </c>
      <c r="XEX1951">
        <v>1800</v>
      </c>
      <c r="XEY1951">
        <v>73323</v>
      </c>
    </row>
    <row r="1952" spans="16369:16379" x14ac:dyDescent="0.3">
      <c r="XEO1952" t="s">
        <v>523</v>
      </c>
      <c r="XEP1952">
        <v>1</v>
      </c>
      <c r="XEQ1952">
        <v>5</v>
      </c>
      <c r="XER1952">
        <v>0.1</v>
      </c>
      <c r="XES1952">
        <v>50</v>
      </c>
      <c r="XET1952">
        <v>715</v>
      </c>
      <c r="XEU1952">
        <v>0.73794499999999996</v>
      </c>
      <c r="XEV1952">
        <v>0</v>
      </c>
      <c r="XEW1952">
        <v>617414</v>
      </c>
      <c r="XEX1952">
        <v>1800</v>
      </c>
      <c r="XEY1952">
        <v>72064</v>
      </c>
    </row>
    <row r="1953" spans="16369:16379" x14ac:dyDescent="0.3">
      <c r="XEO1953" t="s">
        <v>523</v>
      </c>
      <c r="XEP1953">
        <v>1</v>
      </c>
      <c r="XEQ1953">
        <v>5</v>
      </c>
      <c r="XER1953">
        <v>0.15</v>
      </c>
      <c r="XES1953">
        <v>50</v>
      </c>
      <c r="XET1953">
        <v>715</v>
      </c>
      <c r="XEU1953">
        <v>0.486927</v>
      </c>
      <c r="XEV1953">
        <v>0</v>
      </c>
      <c r="XEW1953">
        <v>523391</v>
      </c>
      <c r="XEX1953">
        <v>1800.01</v>
      </c>
      <c r="XEY1953">
        <v>71513</v>
      </c>
    </row>
    <row r="1954" spans="16369:16379" x14ac:dyDescent="0.3">
      <c r="XEO1954" t="s">
        <v>523</v>
      </c>
      <c r="XEP1954">
        <v>1</v>
      </c>
      <c r="XEQ1954">
        <v>5</v>
      </c>
      <c r="XER1954">
        <v>0.2</v>
      </c>
      <c r="XES1954">
        <v>50</v>
      </c>
      <c r="XET1954">
        <v>715</v>
      </c>
      <c r="XEU1954">
        <v>2.6448800000000001</v>
      </c>
      <c r="XEV1954">
        <v>4</v>
      </c>
      <c r="XEW1954">
        <v>257334</v>
      </c>
      <c r="XEX1954">
        <v>1800.04</v>
      </c>
      <c r="XEY1954">
        <v>63539</v>
      </c>
    </row>
    <row r="1955" spans="16369:16379" x14ac:dyDescent="0.3">
      <c r="XEO1955" t="s">
        <v>523</v>
      </c>
      <c r="XEP1955">
        <v>1</v>
      </c>
      <c r="XEQ1955">
        <v>10</v>
      </c>
      <c r="XER1955">
        <v>0.15</v>
      </c>
      <c r="XES1955">
        <v>50</v>
      </c>
      <c r="XET1955">
        <v>715</v>
      </c>
      <c r="XEU1955">
        <v>4.81372</v>
      </c>
      <c r="XEV1955">
        <v>27</v>
      </c>
      <c r="XEW1955">
        <v>482375</v>
      </c>
      <c r="XEX1955">
        <v>1800</v>
      </c>
      <c r="XEY1955">
        <v>68998</v>
      </c>
    </row>
    <row r="1956" spans="16369:16379" x14ac:dyDescent="0.3">
      <c r="XEO1956" t="s">
        <v>523</v>
      </c>
      <c r="XEP1956">
        <v>1</v>
      </c>
      <c r="XEQ1956">
        <v>10</v>
      </c>
      <c r="XER1956">
        <v>0.2</v>
      </c>
      <c r="XES1956">
        <v>50</v>
      </c>
      <c r="XET1956">
        <v>715</v>
      </c>
      <c r="XEU1956">
        <v>3.25698</v>
      </c>
      <c r="XEV1956">
        <v>0</v>
      </c>
      <c r="XEW1956">
        <v>25159</v>
      </c>
      <c r="XEX1956">
        <v>1800.16</v>
      </c>
      <c r="XEY1956">
        <v>24335</v>
      </c>
    </row>
    <row r="1957" spans="16369:16379" x14ac:dyDescent="0.3">
      <c r="XEO1957" t="s">
        <v>523</v>
      </c>
      <c r="XEP1957">
        <v>1</v>
      </c>
      <c r="XEQ1957">
        <v>25</v>
      </c>
      <c r="XER1957">
        <v>0.05</v>
      </c>
      <c r="XES1957">
        <v>50</v>
      </c>
      <c r="XET1957">
        <v>715</v>
      </c>
      <c r="XEU1957">
        <v>2.32572</v>
      </c>
      <c r="XEV1957">
        <v>1</v>
      </c>
      <c r="XEW1957">
        <v>136962</v>
      </c>
      <c r="XEX1957">
        <v>1800</v>
      </c>
      <c r="XEY1957">
        <v>52128</v>
      </c>
    </row>
    <row r="1958" spans="16369:16379" x14ac:dyDescent="0.3">
      <c r="XEO1958" t="s">
        <v>523</v>
      </c>
      <c r="XEP1958">
        <v>1</v>
      </c>
      <c r="XEQ1958">
        <v>25</v>
      </c>
      <c r="XER1958">
        <v>0.1</v>
      </c>
      <c r="XES1958">
        <v>50</v>
      </c>
      <c r="XET1958">
        <v>729</v>
      </c>
      <c r="XEU1958">
        <v>182.465</v>
      </c>
      <c r="XEV1958">
        <v>177</v>
      </c>
      <c r="XEW1958">
        <v>9407</v>
      </c>
      <c r="XEX1958">
        <v>1800.09</v>
      </c>
      <c r="XEY1958">
        <v>17850</v>
      </c>
    </row>
    <row r="1959" spans="16369:16379" x14ac:dyDescent="0.3">
      <c r="XEO1959" t="s">
        <v>523</v>
      </c>
      <c r="XEP1959">
        <v>1</v>
      </c>
      <c r="XEQ1959">
        <v>25</v>
      </c>
      <c r="XER1959">
        <v>0.15</v>
      </c>
      <c r="XES1959">
        <v>50</v>
      </c>
      <c r="XET1959" t="s">
        <v>46</v>
      </c>
      <c r="XEU1959">
        <v>60.009300000000003</v>
      </c>
      <c r="XEV1959">
        <v>0</v>
      </c>
      <c r="XEW1959">
        <v>1</v>
      </c>
      <c r="XEX1959">
        <v>1801.76</v>
      </c>
      <c r="XEY1959">
        <v>29</v>
      </c>
    </row>
    <row r="1960" spans="16369:16379" x14ac:dyDescent="0.3">
      <c r="XEO1960" t="s">
        <v>523</v>
      </c>
      <c r="XEP1960">
        <v>1</v>
      </c>
      <c r="XEQ1960">
        <v>25</v>
      </c>
      <c r="XER1960">
        <v>0.2</v>
      </c>
      <c r="XES1960">
        <v>50</v>
      </c>
      <c r="XET1960" t="s">
        <v>46</v>
      </c>
      <c r="XEU1960">
        <v>60.008699999999997</v>
      </c>
      <c r="XEV1960">
        <v>0</v>
      </c>
      <c r="XEW1960">
        <v>1</v>
      </c>
      <c r="XEX1960">
        <v>1802.19</v>
      </c>
      <c r="XEY1960">
        <v>29</v>
      </c>
    </row>
    <row r="1961" spans="16369:16379" x14ac:dyDescent="0.3">
      <c r="XEO1961" t="s">
        <v>523</v>
      </c>
      <c r="XEP1961">
        <v>1</v>
      </c>
      <c r="XEQ1961">
        <v>50</v>
      </c>
      <c r="XER1961">
        <v>0.05</v>
      </c>
      <c r="XES1961">
        <v>50</v>
      </c>
      <c r="XET1961">
        <v>722</v>
      </c>
      <c r="XEU1961">
        <v>3.9072100000000001</v>
      </c>
      <c r="XEV1961">
        <v>0</v>
      </c>
      <c r="XEW1961">
        <v>36256</v>
      </c>
      <c r="XEX1961">
        <v>1800.01</v>
      </c>
      <c r="XEY1961">
        <v>27739</v>
      </c>
    </row>
    <row r="1962" spans="16369:16379" x14ac:dyDescent="0.3">
      <c r="XEO1962" t="s">
        <v>523</v>
      </c>
      <c r="XEP1962">
        <v>1</v>
      </c>
      <c r="XEQ1962">
        <v>50</v>
      </c>
      <c r="XER1962">
        <v>0.1</v>
      </c>
      <c r="XES1962">
        <v>50</v>
      </c>
      <c r="XET1962" t="s">
        <v>46</v>
      </c>
      <c r="XEU1962">
        <v>60.009900000000002</v>
      </c>
      <c r="XEV1962">
        <v>0</v>
      </c>
      <c r="XEW1962">
        <v>1</v>
      </c>
      <c r="XEX1962">
        <v>1805.19</v>
      </c>
      <c r="XEY1962">
        <v>29</v>
      </c>
    </row>
    <row r="1963" spans="16369:16379" x14ac:dyDescent="0.3">
      <c r="XEO1963" t="s">
        <v>523</v>
      </c>
      <c r="XEP1963">
        <v>1</v>
      </c>
      <c r="XEQ1963">
        <v>50</v>
      </c>
      <c r="XER1963">
        <v>0.15</v>
      </c>
      <c r="XES1963">
        <v>50</v>
      </c>
      <c r="XET1963" t="s">
        <v>46</v>
      </c>
      <c r="XEU1963">
        <v>60.008400000000002</v>
      </c>
      <c r="XEV1963">
        <v>0</v>
      </c>
      <c r="XEW1963">
        <v>1</v>
      </c>
      <c r="XEX1963">
        <v>1801.44</v>
      </c>
      <c r="XEY1963">
        <v>29</v>
      </c>
    </row>
    <row r="1964" spans="16369:16379" x14ac:dyDescent="0.3">
      <c r="XEO1964" t="s">
        <v>523</v>
      </c>
      <c r="XEP1964">
        <v>1</v>
      </c>
      <c r="XEQ1964">
        <v>50</v>
      </c>
      <c r="XER1964">
        <v>0.2</v>
      </c>
      <c r="XES1964">
        <v>50</v>
      </c>
      <c r="XET1964" t="s">
        <v>46</v>
      </c>
      <c r="XEU1964">
        <v>60.008099999999999</v>
      </c>
      <c r="XEV1964">
        <v>0</v>
      </c>
      <c r="XEW1964">
        <v>1</v>
      </c>
      <c r="XEX1964">
        <v>1800.81</v>
      </c>
      <c r="XEY1964">
        <v>29</v>
      </c>
    </row>
    <row r="1965" spans="16369:16379" x14ac:dyDescent="0.3">
      <c r="XEO1965" t="s">
        <v>523</v>
      </c>
      <c r="XEP1965">
        <v>2</v>
      </c>
      <c r="XEQ1965">
        <v>5</v>
      </c>
      <c r="XER1965">
        <v>0.05</v>
      </c>
      <c r="XES1965">
        <v>50</v>
      </c>
      <c r="XET1965">
        <v>715</v>
      </c>
      <c r="XEU1965">
        <v>0.56199699999999997</v>
      </c>
      <c r="XEV1965">
        <v>0</v>
      </c>
      <c r="XEW1965">
        <v>489501</v>
      </c>
      <c r="XEX1965">
        <v>1800</v>
      </c>
      <c r="XEY1965">
        <v>70502</v>
      </c>
    </row>
    <row r="1966" spans="16369:16379" x14ac:dyDescent="0.3">
      <c r="XEO1966" t="s">
        <v>523</v>
      </c>
      <c r="XEP1966">
        <v>2</v>
      </c>
      <c r="XEQ1966">
        <v>5</v>
      </c>
      <c r="XER1966">
        <v>0.1</v>
      </c>
      <c r="XES1966">
        <v>50</v>
      </c>
      <c r="XET1966">
        <v>715</v>
      </c>
      <c r="XEU1966">
        <v>1.65219</v>
      </c>
      <c r="XEV1966">
        <v>2</v>
      </c>
      <c r="XEW1966">
        <v>393896</v>
      </c>
      <c r="XEX1966">
        <v>1800</v>
      </c>
      <c r="XEY1966">
        <v>68604</v>
      </c>
    </row>
    <row r="1967" spans="16369:16379" x14ac:dyDescent="0.3">
      <c r="XEO1967" t="s">
        <v>523</v>
      </c>
      <c r="XEP1967">
        <v>2</v>
      </c>
      <c r="XEQ1967">
        <v>5</v>
      </c>
      <c r="XER1967">
        <v>0.15</v>
      </c>
      <c r="XES1967">
        <v>50</v>
      </c>
      <c r="XET1967">
        <v>715</v>
      </c>
      <c r="XEU1967">
        <v>3.8472300000000001</v>
      </c>
      <c r="XEV1967">
        <v>0</v>
      </c>
      <c r="XEW1967">
        <v>409776</v>
      </c>
      <c r="XEX1967">
        <v>1800.16</v>
      </c>
      <c r="XEY1967">
        <v>68502</v>
      </c>
    </row>
    <row r="1968" spans="16369:16379" x14ac:dyDescent="0.3">
      <c r="XEO1968" t="s">
        <v>523</v>
      </c>
      <c r="XEP1968">
        <v>2</v>
      </c>
      <c r="XEQ1968">
        <v>5</v>
      </c>
      <c r="XER1968">
        <v>0.2</v>
      </c>
      <c r="XES1968">
        <v>50</v>
      </c>
      <c r="XET1968">
        <v>715</v>
      </c>
      <c r="XEU1968">
        <v>7.0262700000000002</v>
      </c>
      <c r="XEV1968">
        <v>14</v>
      </c>
      <c r="XEW1968">
        <v>208040</v>
      </c>
      <c r="XEX1968">
        <v>1800</v>
      </c>
      <c r="XEY1968">
        <v>64876</v>
      </c>
    </row>
    <row r="1969" spans="16369:16379" x14ac:dyDescent="0.3">
      <c r="XEO1969" t="s">
        <v>523</v>
      </c>
      <c r="XEP1969">
        <v>2</v>
      </c>
      <c r="XEQ1969">
        <v>10</v>
      </c>
      <c r="XER1969">
        <v>0.05</v>
      </c>
      <c r="XES1969">
        <v>50</v>
      </c>
      <c r="XET1969">
        <v>715</v>
      </c>
      <c r="XEU1969">
        <v>3.8911500000000001</v>
      </c>
      <c r="XEV1969">
        <v>5</v>
      </c>
      <c r="XEW1969">
        <v>444117</v>
      </c>
      <c r="XEX1969">
        <v>1800</v>
      </c>
      <c r="XEY1969">
        <v>64269</v>
      </c>
    </row>
    <row r="1970" spans="16369:16379" x14ac:dyDescent="0.3">
      <c r="XEO1970" t="s">
        <v>523</v>
      </c>
      <c r="XEP1970">
        <v>2</v>
      </c>
      <c r="XEQ1970">
        <v>10</v>
      </c>
      <c r="XER1970">
        <v>0.1</v>
      </c>
      <c r="XES1970">
        <v>50</v>
      </c>
      <c r="XET1970">
        <v>715</v>
      </c>
      <c r="XEU1970">
        <v>2.2663600000000002</v>
      </c>
      <c r="XEV1970">
        <v>1</v>
      </c>
      <c r="XEW1970">
        <v>369917</v>
      </c>
      <c r="XEX1970">
        <v>1800.03</v>
      </c>
      <c r="XEY1970">
        <v>61508</v>
      </c>
    </row>
    <row r="1971" spans="16369:16379" x14ac:dyDescent="0.3">
      <c r="XEO1971" t="s">
        <v>523</v>
      </c>
      <c r="XEP1971">
        <v>2</v>
      </c>
      <c r="XEQ1971">
        <v>10</v>
      </c>
      <c r="XER1971">
        <v>0.15</v>
      </c>
      <c r="XES1971">
        <v>50</v>
      </c>
      <c r="XET1971">
        <v>717</v>
      </c>
      <c r="XEU1971">
        <v>3.54664</v>
      </c>
      <c r="XEV1971">
        <v>4</v>
      </c>
      <c r="XEW1971">
        <v>167245</v>
      </c>
      <c r="XEX1971">
        <v>1800.01</v>
      </c>
      <c r="XEY1971">
        <v>49843</v>
      </c>
    </row>
    <row r="1972" spans="16369:16379" x14ac:dyDescent="0.3">
      <c r="XEO1972" t="s">
        <v>523</v>
      </c>
      <c r="XEP1972">
        <v>2</v>
      </c>
      <c r="XEQ1972">
        <v>10</v>
      </c>
      <c r="XER1972">
        <v>0.2</v>
      </c>
      <c r="XES1972">
        <v>50</v>
      </c>
      <c r="XET1972">
        <v>723</v>
      </c>
      <c r="XEU1972">
        <v>3.75414</v>
      </c>
      <c r="XEV1972">
        <v>1</v>
      </c>
      <c r="XEW1972">
        <v>79261</v>
      </c>
      <c r="XEX1972">
        <v>1800</v>
      </c>
      <c r="XEY1972">
        <v>39769</v>
      </c>
    </row>
    <row r="1973" spans="16369:16379" x14ac:dyDescent="0.3">
      <c r="XEO1973" t="s">
        <v>523</v>
      </c>
      <c r="XEP1973">
        <v>2</v>
      </c>
      <c r="XEQ1973">
        <v>25</v>
      </c>
      <c r="XER1973">
        <v>0.05</v>
      </c>
      <c r="XES1973">
        <v>50</v>
      </c>
      <c r="XET1973">
        <v>717</v>
      </c>
      <c r="XEU1973">
        <v>1.77312</v>
      </c>
      <c r="XEV1973">
        <v>0</v>
      </c>
      <c r="XEW1973">
        <v>70171</v>
      </c>
      <c r="XEX1973">
        <v>1800.08</v>
      </c>
      <c r="XEY1973">
        <v>37307</v>
      </c>
    </row>
    <row r="1974" spans="16369:16379" x14ac:dyDescent="0.3">
      <c r="XEO1974" t="s">
        <v>523</v>
      </c>
      <c r="XEP1974">
        <v>2</v>
      </c>
      <c r="XEQ1974">
        <v>25</v>
      </c>
      <c r="XER1974">
        <v>0.1</v>
      </c>
      <c r="XES1974">
        <v>50</v>
      </c>
      <c r="XET1974">
        <v>733</v>
      </c>
      <c r="XEU1974">
        <v>94.827600000000004</v>
      </c>
      <c r="XEV1974">
        <v>12</v>
      </c>
      <c r="XEW1974">
        <v>2977</v>
      </c>
      <c r="XEX1974">
        <v>1800.17</v>
      </c>
      <c r="XEY1974">
        <v>11001</v>
      </c>
    </row>
    <row r="1975" spans="16369:16379" x14ac:dyDescent="0.3">
      <c r="XEO1975" t="s">
        <v>523</v>
      </c>
      <c r="XEP1975">
        <v>2</v>
      </c>
      <c r="XEQ1975">
        <v>25</v>
      </c>
      <c r="XER1975">
        <v>0.15</v>
      </c>
      <c r="XES1975">
        <v>50</v>
      </c>
      <c r="XET1975">
        <v>795</v>
      </c>
      <c r="XEU1975">
        <v>1527.84</v>
      </c>
      <c r="XEV1975">
        <v>0</v>
      </c>
      <c r="XEW1975">
        <v>2</v>
      </c>
      <c r="XEX1975">
        <v>1835.45</v>
      </c>
      <c r="XEY1975">
        <v>165</v>
      </c>
    </row>
    <row r="1976" spans="16369:16379" x14ac:dyDescent="0.3">
      <c r="XEO1976" t="s">
        <v>523</v>
      </c>
      <c r="XEP1976">
        <v>2</v>
      </c>
      <c r="XEQ1976">
        <v>25</v>
      </c>
      <c r="XER1976">
        <v>0.2</v>
      </c>
      <c r="XES1976">
        <v>50</v>
      </c>
      <c r="XET1976" t="s">
        <v>46</v>
      </c>
      <c r="XEU1976">
        <v>60.180399999999999</v>
      </c>
      <c r="XEV1976">
        <v>0</v>
      </c>
      <c r="XEW1976">
        <v>1</v>
      </c>
      <c r="XEX1976">
        <v>1812.67</v>
      </c>
      <c r="XEY1976">
        <v>29</v>
      </c>
    </row>
    <row r="1977" spans="16369:16379" x14ac:dyDescent="0.3">
      <c r="XEO1977" t="s">
        <v>523</v>
      </c>
      <c r="XEP1977">
        <v>2</v>
      </c>
      <c r="XEQ1977">
        <v>50</v>
      </c>
      <c r="XER1977">
        <v>0.05</v>
      </c>
      <c r="XES1977">
        <v>50</v>
      </c>
      <c r="XET1977">
        <v>729</v>
      </c>
      <c r="XEU1977">
        <v>24.9026</v>
      </c>
      <c r="XEV1977">
        <v>8</v>
      </c>
      <c r="XEW1977">
        <v>51249</v>
      </c>
      <c r="XEX1977">
        <v>1800.01</v>
      </c>
      <c r="XEY1977">
        <v>27236</v>
      </c>
    </row>
    <row r="1978" spans="16369:16379" x14ac:dyDescent="0.3">
      <c r="XEO1978" t="s">
        <v>523</v>
      </c>
      <c r="XEP1978">
        <v>2</v>
      </c>
      <c r="XEQ1978">
        <v>50</v>
      </c>
      <c r="XER1978">
        <v>0.1</v>
      </c>
      <c r="XES1978">
        <v>50</v>
      </c>
      <c r="XET1978" t="s">
        <v>46</v>
      </c>
      <c r="XEU1978">
        <v>60.0075</v>
      </c>
      <c r="XEV1978">
        <v>0</v>
      </c>
      <c r="XEW1978">
        <v>1</v>
      </c>
      <c r="XEX1978">
        <v>1801.7</v>
      </c>
      <c r="XEY1978">
        <v>29</v>
      </c>
    </row>
    <row r="1979" spans="16369:16379" x14ac:dyDescent="0.3">
      <c r="XEO1979" t="s">
        <v>522</v>
      </c>
      <c r="XEP1979">
        <v>0</v>
      </c>
      <c r="XEQ1979">
        <v>0</v>
      </c>
      <c r="XER1979">
        <v>0.05</v>
      </c>
      <c r="XES1979">
        <v>100</v>
      </c>
      <c r="XET1979">
        <v>1091</v>
      </c>
      <c r="XEU1979">
        <v>122.931</v>
      </c>
      <c r="XEV1979">
        <v>57</v>
      </c>
      <c r="XEW1979">
        <v>1277</v>
      </c>
      <c r="XEX1979">
        <v>1800.04</v>
      </c>
      <c r="XEY1979">
        <v>63579</v>
      </c>
    </row>
    <row r="1980" spans="16369:16379" x14ac:dyDescent="0.3">
      <c r="XEO1980" t="s">
        <v>522</v>
      </c>
      <c r="XEP1980">
        <v>0</v>
      </c>
      <c r="XEQ1980">
        <v>0</v>
      </c>
      <c r="XER1980">
        <v>0.1</v>
      </c>
      <c r="XES1980">
        <v>100</v>
      </c>
      <c r="XET1980">
        <v>1091</v>
      </c>
      <c r="XEU1980">
        <v>329.18799999999999</v>
      </c>
      <c r="XEV1980">
        <v>68</v>
      </c>
      <c r="XEW1980">
        <v>564</v>
      </c>
      <c r="XEX1980">
        <v>1800.02</v>
      </c>
      <c r="XEY1980">
        <v>48933</v>
      </c>
    </row>
    <row r="1981" spans="16369:16379" x14ac:dyDescent="0.3">
      <c r="XEO1981" t="s">
        <v>522</v>
      </c>
      <c r="XEP1981">
        <v>0</v>
      </c>
      <c r="XEQ1981">
        <v>0</v>
      </c>
      <c r="XER1981">
        <v>0.15</v>
      </c>
      <c r="XES1981">
        <v>100</v>
      </c>
      <c r="XET1981">
        <v>1091</v>
      </c>
      <c r="XEU1981">
        <v>65.581500000000005</v>
      </c>
      <c r="XEV1981">
        <v>19</v>
      </c>
      <c r="XEW1981">
        <v>1006</v>
      </c>
      <c r="XEX1981">
        <v>1800.03</v>
      </c>
      <c r="XEY1981">
        <v>63295</v>
      </c>
    </row>
    <row r="1982" spans="16369:16379" x14ac:dyDescent="0.3">
      <c r="XEO1982" t="s">
        <v>522</v>
      </c>
      <c r="XEP1982">
        <v>0</v>
      </c>
      <c r="XEQ1982">
        <v>0</v>
      </c>
      <c r="XER1982">
        <v>0.2</v>
      </c>
      <c r="XES1982">
        <v>100</v>
      </c>
      <c r="XET1982">
        <v>1091</v>
      </c>
      <c r="XEU1982">
        <v>33.738399999999999</v>
      </c>
      <c r="XEV1982">
        <v>7</v>
      </c>
      <c r="XEW1982">
        <v>956</v>
      </c>
      <c r="XEX1982">
        <v>1800.04</v>
      </c>
      <c r="XEY1982">
        <v>59614</v>
      </c>
    </row>
    <row r="1983" spans="16369:16379" x14ac:dyDescent="0.3">
      <c r="XEO1983" t="s">
        <v>522</v>
      </c>
      <c r="XEP1983">
        <v>1</v>
      </c>
      <c r="XEQ1983">
        <v>5</v>
      </c>
      <c r="XER1983">
        <v>0.05</v>
      </c>
      <c r="XES1983">
        <v>100</v>
      </c>
      <c r="XET1983">
        <v>1094</v>
      </c>
      <c r="XEU1983">
        <v>126.521</v>
      </c>
      <c r="XEV1983">
        <v>18</v>
      </c>
      <c r="XEW1983">
        <v>513</v>
      </c>
      <c r="XEX1983">
        <v>1800.02</v>
      </c>
      <c r="XEY1983">
        <v>29636</v>
      </c>
    </row>
    <row r="1984" spans="16369:16379" x14ac:dyDescent="0.3">
      <c r="XEO1984" t="s">
        <v>522</v>
      </c>
      <c r="XEP1984">
        <v>1</v>
      </c>
      <c r="XEQ1984">
        <v>5</v>
      </c>
      <c r="XER1984">
        <v>0.1</v>
      </c>
      <c r="XES1984">
        <v>100</v>
      </c>
      <c r="XET1984">
        <v>1094</v>
      </c>
      <c r="XEU1984">
        <v>273.01100000000002</v>
      </c>
      <c r="XEV1984">
        <v>37</v>
      </c>
      <c r="XEW1984">
        <v>346</v>
      </c>
      <c r="XEX1984">
        <v>1800.01</v>
      </c>
      <c r="XEY1984">
        <v>26077</v>
      </c>
    </row>
    <row r="1985" spans="16369:16379" x14ac:dyDescent="0.3">
      <c r="XEO1985" t="s">
        <v>522</v>
      </c>
      <c r="XEP1985">
        <v>1</v>
      </c>
      <c r="XEQ1985">
        <v>5</v>
      </c>
      <c r="XER1985">
        <v>0.15</v>
      </c>
      <c r="XES1985">
        <v>100</v>
      </c>
      <c r="XET1985">
        <v>1095</v>
      </c>
      <c r="XEU1985">
        <v>53.593200000000003</v>
      </c>
      <c r="XEV1985">
        <v>3</v>
      </c>
      <c r="XEW1985">
        <v>244</v>
      </c>
      <c r="XEX1985">
        <v>1800</v>
      </c>
      <c r="XEY1985">
        <v>22140</v>
      </c>
    </row>
    <row r="1986" spans="16369:16379" x14ac:dyDescent="0.3">
      <c r="XEO1986" t="s">
        <v>522</v>
      </c>
      <c r="XEP1986">
        <v>1</v>
      </c>
      <c r="XEQ1986">
        <v>5</v>
      </c>
      <c r="XER1986">
        <v>0.2</v>
      </c>
      <c r="XES1986">
        <v>100</v>
      </c>
      <c r="XET1986">
        <v>1095</v>
      </c>
      <c r="XEU1986">
        <v>60.564799999999998</v>
      </c>
      <c r="XEV1986">
        <v>0</v>
      </c>
      <c r="XEW1986">
        <v>331</v>
      </c>
      <c r="XEX1986">
        <v>1800.03</v>
      </c>
      <c r="XEY1986">
        <v>23811</v>
      </c>
    </row>
    <row r="1987" spans="16369:16379" x14ac:dyDescent="0.3">
      <c r="XEO1987" t="s">
        <v>522</v>
      </c>
      <c r="XEP1987">
        <v>1</v>
      </c>
      <c r="XEQ1987">
        <v>10</v>
      </c>
      <c r="XER1987">
        <v>0.05</v>
      </c>
      <c r="XES1987">
        <v>100</v>
      </c>
      <c r="XET1987">
        <v>1094</v>
      </c>
      <c r="XEU1987">
        <v>674.65300000000002</v>
      </c>
      <c r="XEV1987">
        <v>63</v>
      </c>
      <c r="XEW1987">
        <v>220</v>
      </c>
      <c r="XEX1987">
        <v>1800.02</v>
      </c>
      <c r="XEY1987">
        <v>22501</v>
      </c>
    </row>
    <row r="1988" spans="16369:16379" x14ac:dyDescent="0.3">
      <c r="XEO1988" t="s">
        <v>522</v>
      </c>
      <c r="XEP1988">
        <v>1</v>
      </c>
      <c r="XEQ1988">
        <v>10</v>
      </c>
      <c r="XER1988">
        <v>0.1</v>
      </c>
      <c r="XES1988">
        <v>100</v>
      </c>
      <c r="XET1988">
        <v>1094</v>
      </c>
      <c r="XEU1988">
        <v>59.647399999999998</v>
      </c>
      <c r="XEV1988">
        <v>8</v>
      </c>
      <c r="XEW1988">
        <v>335</v>
      </c>
      <c r="XEX1988">
        <v>1800.03</v>
      </c>
      <c r="XEY1988">
        <v>22790</v>
      </c>
    </row>
    <row r="1989" spans="16369:16379" x14ac:dyDescent="0.3">
      <c r="XEO1989" t="s">
        <v>522</v>
      </c>
      <c r="XEP1989">
        <v>1</v>
      </c>
      <c r="XEQ1989">
        <v>10</v>
      </c>
      <c r="XER1989">
        <v>0.15</v>
      </c>
      <c r="XES1989">
        <v>100</v>
      </c>
      <c r="XET1989">
        <v>1095</v>
      </c>
      <c r="XEU1989">
        <v>34.344200000000001</v>
      </c>
      <c r="XEV1989">
        <v>0</v>
      </c>
      <c r="XEW1989">
        <v>191</v>
      </c>
      <c r="XEX1989">
        <v>1800.08</v>
      </c>
      <c r="XEY1989">
        <v>19517</v>
      </c>
    </row>
    <row r="1990" spans="16369:16379" x14ac:dyDescent="0.3">
      <c r="XEO1990" t="s">
        <v>522</v>
      </c>
      <c r="XEP1990">
        <v>1</v>
      </c>
      <c r="XEQ1990">
        <v>10</v>
      </c>
      <c r="XER1990">
        <v>0.2</v>
      </c>
      <c r="XES1990">
        <v>100</v>
      </c>
      <c r="XET1990">
        <v>1095</v>
      </c>
      <c r="XEU1990">
        <v>107.857</v>
      </c>
      <c r="XEV1990">
        <v>10</v>
      </c>
      <c r="XEW1990">
        <v>258</v>
      </c>
      <c r="XEX1990">
        <v>1800.02</v>
      </c>
      <c r="XEY1990">
        <v>21311</v>
      </c>
    </row>
    <row r="1991" spans="16369:16379" x14ac:dyDescent="0.3">
      <c r="XEO1991" t="s">
        <v>522</v>
      </c>
      <c r="XEP1991">
        <v>1</v>
      </c>
      <c r="XEQ1991">
        <v>25</v>
      </c>
      <c r="XER1991">
        <v>0.05</v>
      </c>
      <c r="XES1991">
        <v>100</v>
      </c>
      <c r="XET1991">
        <v>1095</v>
      </c>
      <c r="XEU1991">
        <v>345.88400000000001</v>
      </c>
      <c r="XEV1991">
        <v>23</v>
      </c>
      <c r="XEW1991">
        <v>152</v>
      </c>
      <c r="XEX1991">
        <v>1800.07</v>
      </c>
      <c r="XEY1991">
        <v>14755</v>
      </c>
    </row>
    <row r="1992" spans="16369:16379" x14ac:dyDescent="0.3">
      <c r="XEO1992" t="s">
        <v>522</v>
      </c>
      <c r="XEP1992">
        <v>1</v>
      </c>
      <c r="XEQ1992">
        <v>25</v>
      </c>
      <c r="XER1992">
        <v>0.1</v>
      </c>
      <c r="XES1992">
        <v>100</v>
      </c>
      <c r="XET1992">
        <v>1109</v>
      </c>
      <c r="XEU1992">
        <v>180.648</v>
      </c>
      <c r="XEV1992">
        <v>2</v>
      </c>
      <c r="XEW1992">
        <v>71</v>
      </c>
      <c r="XEX1992">
        <v>1800.03</v>
      </c>
      <c r="XEY1992">
        <v>9546</v>
      </c>
    </row>
    <row r="1993" spans="16369:16379" x14ac:dyDescent="0.3">
      <c r="XEO1993" t="s">
        <v>522</v>
      </c>
      <c r="XEP1993">
        <v>1</v>
      </c>
      <c r="XEQ1993">
        <v>25</v>
      </c>
      <c r="XER1993">
        <v>0.15</v>
      </c>
      <c r="XES1993">
        <v>100</v>
      </c>
      <c r="XET1993">
        <v>1132</v>
      </c>
      <c r="XEU1993">
        <v>799.05100000000004</v>
      </c>
      <c r="XEV1993">
        <v>9</v>
      </c>
      <c r="XEW1993">
        <v>19</v>
      </c>
      <c r="XEX1993">
        <v>1800.39</v>
      </c>
      <c r="XEY1993">
        <v>4018</v>
      </c>
    </row>
    <row r="1994" spans="16369:16379" x14ac:dyDescent="0.3">
      <c r="XEO1994" t="s">
        <v>522</v>
      </c>
      <c r="XEP1994">
        <v>1</v>
      </c>
      <c r="XEQ1994">
        <v>25</v>
      </c>
      <c r="XER1994">
        <v>0.2</v>
      </c>
      <c r="XES1994">
        <v>100</v>
      </c>
      <c r="XET1994">
        <v>1132</v>
      </c>
      <c r="XEU1994">
        <v>499.88200000000001</v>
      </c>
      <c r="XEV1994">
        <v>0</v>
      </c>
      <c r="XEW1994">
        <v>11</v>
      </c>
      <c r="XEX1994">
        <v>1801</v>
      </c>
      <c r="XEY1994">
        <v>2503</v>
      </c>
    </row>
    <row r="1995" spans="16369:16379" x14ac:dyDescent="0.3">
      <c r="XEO1995" t="s">
        <v>522</v>
      </c>
      <c r="XEP1995">
        <v>1</v>
      </c>
      <c r="XEQ1995">
        <v>50</v>
      </c>
      <c r="XER1995">
        <v>0.05</v>
      </c>
      <c r="XES1995">
        <v>100</v>
      </c>
      <c r="XET1995">
        <v>1097</v>
      </c>
      <c r="XEU1995">
        <v>270.98399999999998</v>
      </c>
      <c r="XEV1995">
        <v>12</v>
      </c>
      <c r="XEW1995">
        <v>102</v>
      </c>
      <c r="XEX1995">
        <v>1800.05</v>
      </c>
      <c r="XEY1995">
        <v>11495</v>
      </c>
    </row>
    <row r="1996" spans="16369:16379" x14ac:dyDescent="0.3">
      <c r="XEO1996" t="s">
        <v>522</v>
      </c>
      <c r="XEP1996">
        <v>1</v>
      </c>
      <c r="XEQ1996">
        <v>50</v>
      </c>
      <c r="XER1996">
        <v>0.1</v>
      </c>
      <c r="XES1996">
        <v>100</v>
      </c>
      <c r="XET1996">
        <v>1132</v>
      </c>
      <c r="XEU1996">
        <v>280.15300000000002</v>
      </c>
      <c r="XEV1996">
        <v>0</v>
      </c>
      <c r="XEW1996">
        <v>26</v>
      </c>
      <c r="XEX1996">
        <v>1800.62</v>
      </c>
      <c r="XEY1996">
        <v>4074</v>
      </c>
    </row>
    <row r="1997" spans="16369:16379" x14ac:dyDescent="0.3">
      <c r="XEO1997" t="s">
        <v>522</v>
      </c>
      <c r="XEP1997">
        <v>1</v>
      </c>
      <c r="XEQ1997">
        <v>50</v>
      </c>
      <c r="XER1997">
        <v>0.15</v>
      </c>
      <c r="XES1997">
        <v>100</v>
      </c>
      <c r="XET1997">
        <v>1170</v>
      </c>
      <c r="XEU1997">
        <v>1099.49</v>
      </c>
      <c r="XEV1997">
        <v>0</v>
      </c>
      <c r="XEW1997">
        <v>5</v>
      </c>
      <c r="XEX1997">
        <v>1802.76</v>
      </c>
      <c r="XEY1997">
        <v>997</v>
      </c>
    </row>
    <row r="1998" spans="16369:16379" x14ac:dyDescent="0.3">
      <c r="XEO1998" t="s">
        <v>522</v>
      </c>
      <c r="XEP1998">
        <v>1</v>
      </c>
      <c r="XEQ1998">
        <v>50</v>
      </c>
      <c r="XER1998">
        <v>0.2</v>
      </c>
      <c r="XES1998">
        <v>100</v>
      </c>
      <c r="XET1998" t="s">
        <v>46</v>
      </c>
      <c r="XEU1998">
        <v>60.027900000000002</v>
      </c>
      <c r="XEV1998">
        <v>0</v>
      </c>
      <c r="XEW1998">
        <v>1</v>
      </c>
      <c r="XEX1998">
        <v>1801.72</v>
      </c>
      <c r="XEY1998">
        <v>29</v>
      </c>
    </row>
    <row r="1999" spans="16369:16379" x14ac:dyDescent="0.3">
      <c r="XEO1999" t="s">
        <v>522</v>
      </c>
      <c r="XEP1999">
        <v>2</v>
      </c>
      <c r="XEQ1999">
        <v>5</v>
      </c>
      <c r="XER1999">
        <v>0.05</v>
      </c>
      <c r="XES1999">
        <v>100</v>
      </c>
      <c r="XET1999">
        <v>1094</v>
      </c>
      <c r="XEU1999">
        <v>103.55200000000001</v>
      </c>
      <c r="XEV1999">
        <v>9</v>
      </c>
      <c r="XEW1999">
        <v>325</v>
      </c>
      <c r="XEX1999">
        <v>1800.09</v>
      </c>
      <c r="XEY1999">
        <v>22870</v>
      </c>
    </row>
    <row r="2000" spans="16369:16379" x14ac:dyDescent="0.3">
      <c r="XEO2000" t="s">
        <v>522</v>
      </c>
      <c r="XEP2000">
        <v>2</v>
      </c>
      <c r="XEQ2000">
        <v>5</v>
      </c>
      <c r="XER2000">
        <v>0.1</v>
      </c>
      <c r="XES2000">
        <v>100</v>
      </c>
      <c r="XET2000">
        <v>1094</v>
      </c>
      <c r="XEU2000">
        <v>24.6753</v>
      </c>
      <c r="XEV2000">
        <v>0</v>
      </c>
      <c r="XEW2000">
        <v>280</v>
      </c>
      <c r="XEX2000">
        <v>1800.07</v>
      </c>
      <c r="XEY2000">
        <v>20629</v>
      </c>
    </row>
    <row r="2001" spans="16369:16379" x14ac:dyDescent="0.3">
      <c r="XEO2001" t="s">
        <v>522</v>
      </c>
      <c r="XEP2001">
        <v>2</v>
      </c>
      <c r="XEQ2001">
        <v>5</v>
      </c>
      <c r="XER2001">
        <v>0.15</v>
      </c>
      <c r="XES2001">
        <v>100</v>
      </c>
      <c r="XET2001">
        <v>1095</v>
      </c>
      <c r="XEU2001">
        <v>154.97900000000001</v>
      </c>
      <c r="XEV2001">
        <v>11</v>
      </c>
      <c r="XEW2001">
        <v>230</v>
      </c>
      <c r="XEX2001">
        <v>1800.05</v>
      </c>
      <c r="XEY2001">
        <v>18882</v>
      </c>
    </row>
    <row r="2002" spans="16369:16379" x14ac:dyDescent="0.3">
      <c r="XEO2002" t="s">
        <v>522</v>
      </c>
      <c r="XEP2002">
        <v>2</v>
      </c>
      <c r="XEQ2002">
        <v>5</v>
      </c>
      <c r="XER2002">
        <v>0.2</v>
      </c>
      <c r="XES2002">
        <v>100</v>
      </c>
      <c r="XET2002">
        <v>1109</v>
      </c>
      <c r="XEU2002">
        <v>144.06800000000001</v>
      </c>
      <c r="XEV2002">
        <v>5</v>
      </c>
      <c r="XEW2002">
        <v>186</v>
      </c>
      <c r="XEX2002">
        <v>1800.18</v>
      </c>
      <c r="XEY2002">
        <v>15717</v>
      </c>
    </row>
    <row r="2003" spans="16369:16379" x14ac:dyDescent="0.3">
      <c r="XEO2003" t="s">
        <v>522</v>
      </c>
      <c r="XEP2003">
        <v>2</v>
      </c>
      <c r="XEQ2003">
        <v>10</v>
      </c>
      <c r="XER2003">
        <v>0.05</v>
      </c>
      <c r="XES2003">
        <v>100</v>
      </c>
      <c r="XET2003">
        <v>1094</v>
      </c>
      <c r="XEU2003">
        <v>420.62099999999998</v>
      </c>
      <c r="XEV2003">
        <v>26</v>
      </c>
      <c r="XEW2003">
        <v>126</v>
      </c>
      <c r="XEX2003">
        <v>1800.05</v>
      </c>
      <c r="XEY2003">
        <v>13579</v>
      </c>
    </row>
    <row r="2004" spans="16369:16379" x14ac:dyDescent="0.3">
      <c r="XEO2004" t="s">
        <v>522</v>
      </c>
      <c r="XEP2004">
        <v>2</v>
      </c>
      <c r="XEQ2004">
        <v>10</v>
      </c>
      <c r="XER2004">
        <v>0.1</v>
      </c>
      <c r="XES2004">
        <v>100</v>
      </c>
      <c r="XET2004">
        <v>1110</v>
      </c>
      <c r="XEU2004">
        <v>208.27099999999999</v>
      </c>
      <c r="XEV2004">
        <v>0</v>
      </c>
      <c r="XEW2004">
        <v>56</v>
      </c>
      <c r="XEX2004">
        <v>1800.19</v>
      </c>
      <c r="XEY2004">
        <v>6101</v>
      </c>
    </row>
    <row r="2005" spans="16369:16379" x14ac:dyDescent="0.3">
      <c r="XEO2005" t="s">
        <v>522</v>
      </c>
      <c r="XEP2005">
        <v>2</v>
      </c>
      <c r="XEQ2005">
        <v>10</v>
      </c>
      <c r="XER2005">
        <v>0.15</v>
      </c>
      <c r="XES2005">
        <v>100</v>
      </c>
      <c r="XET2005">
        <v>1109</v>
      </c>
      <c r="XEU2005">
        <v>473.46699999999998</v>
      </c>
      <c r="XEV2005">
        <v>7</v>
      </c>
      <c r="XEW2005">
        <v>55</v>
      </c>
      <c r="XEX2005">
        <v>1800.04</v>
      </c>
      <c r="XEY2005">
        <v>6946</v>
      </c>
    </row>
    <row r="2006" spans="16369:16379" x14ac:dyDescent="0.3">
      <c r="XEO2006" t="s">
        <v>522</v>
      </c>
      <c r="XEP2006">
        <v>2</v>
      </c>
      <c r="XEQ2006">
        <v>10</v>
      </c>
      <c r="XER2006">
        <v>0.2</v>
      </c>
      <c r="XES2006">
        <v>100</v>
      </c>
      <c r="XET2006">
        <v>1120</v>
      </c>
      <c r="XEU2006">
        <v>159.75399999999999</v>
      </c>
      <c r="XEV2006">
        <v>0</v>
      </c>
      <c r="XEW2006">
        <v>21</v>
      </c>
      <c r="XEX2006">
        <v>1800.41</v>
      </c>
      <c r="XEY2006">
        <v>3885</v>
      </c>
    </row>
    <row r="2007" spans="16369:16379" x14ac:dyDescent="0.3">
      <c r="XEO2007" t="s">
        <v>522</v>
      </c>
      <c r="XEP2007">
        <v>2</v>
      </c>
      <c r="XEQ2007">
        <v>25</v>
      </c>
      <c r="XER2007">
        <v>0.05</v>
      </c>
      <c r="XES2007">
        <v>100</v>
      </c>
      <c r="XET2007">
        <v>1108</v>
      </c>
      <c r="XEU2007">
        <v>179.24799999999999</v>
      </c>
      <c r="XEV2007">
        <v>0</v>
      </c>
      <c r="XEW2007">
        <v>58</v>
      </c>
      <c r="XEX2007">
        <v>1800.34</v>
      </c>
      <c r="XEY2007">
        <v>7564</v>
      </c>
    </row>
    <row r="2008" spans="16369:16379" x14ac:dyDescent="0.3">
      <c r="XEO2008" t="s">
        <v>522</v>
      </c>
      <c r="XEP2008">
        <v>2</v>
      </c>
      <c r="XEQ2008">
        <v>25</v>
      </c>
      <c r="XER2008">
        <v>0.1</v>
      </c>
      <c r="XES2008">
        <v>100</v>
      </c>
      <c r="XET2008">
        <v>1125</v>
      </c>
      <c r="XEU2008">
        <v>1243.56</v>
      </c>
      <c r="XEV2008">
        <v>9</v>
      </c>
      <c r="XEW2008">
        <v>18</v>
      </c>
      <c r="XEX2008">
        <v>1801.53</v>
      </c>
      <c r="XEY2008">
        <v>3225</v>
      </c>
    </row>
    <row r="2009" spans="16369:16379" x14ac:dyDescent="0.3">
      <c r="XEO2009" t="s">
        <v>522</v>
      </c>
      <c r="XEP2009">
        <v>2</v>
      </c>
      <c r="XEQ2009">
        <v>25</v>
      </c>
      <c r="XER2009">
        <v>0.15</v>
      </c>
      <c r="XES2009">
        <v>100</v>
      </c>
      <c r="XET2009">
        <v>1158</v>
      </c>
      <c r="XEU2009">
        <v>900.03200000000004</v>
      </c>
      <c r="XEV2009">
        <v>0</v>
      </c>
      <c r="XEW2009">
        <v>5</v>
      </c>
      <c r="XEX2009">
        <v>1819.4</v>
      </c>
      <c r="XEY2009">
        <v>1111</v>
      </c>
    </row>
    <row r="2010" spans="16369:16379" x14ac:dyDescent="0.3">
      <c r="XEO2010" t="s">
        <v>522</v>
      </c>
      <c r="XEP2010">
        <v>2</v>
      </c>
      <c r="XEQ2010">
        <v>25</v>
      </c>
      <c r="XER2010">
        <v>0.2</v>
      </c>
      <c r="XES2010">
        <v>100</v>
      </c>
      <c r="XET2010" t="s">
        <v>46</v>
      </c>
      <c r="XEU2010">
        <v>60.022300000000001</v>
      </c>
      <c r="XEV2010">
        <v>0</v>
      </c>
      <c r="XEW2010">
        <v>1</v>
      </c>
      <c r="XEX2010">
        <v>1800.88</v>
      </c>
      <c r="XEY2010">
        <v>29</v>
      </c>
    </row>
    <row r="2011" spans="16369:16379" x14ac:dyDescent="0.3">
      <c r="XEO2011" t="s">
        <v>522</v>
      </c>
      <c r="XEP2011">
        <v>2</v>
      </c>
      <c r="XEQ2011">
        <v>50</v>
      </c>
      <c r="XER2011">
        <v>0.05</v>
      </c>
      <c r="XES2011">
        <v>100</v>
      </c>
      <c r="XET2011">
        <v>1115</v>
      </c>
      <c r="XEU2011">
        <v>202.77199999999999</v>
      </c>
      <c r="XEV2011">
        <v>3</v>
      </c>
      <c r="XEW2011">
        <v>63</v>
      </c>
      <c r="XEX2011">
        <v>1800.08</v>
      </c>
      <c r="XEY2011">
        <v>9363</v>
      </c>
    </row>
    <row r="2012" spans="16369:16379" x14ac:dyDescent="0.3">
      <c r="XEO2012" t="s">
        <v>522</v>
      </c>
      <c r="XEP2012">
        <v>2</v>
      </c>
      <c r="XEQ2012">
        <v>50</v>
      </c>
      <c r="XER2012">
        <v>0.1</v>
      </c>
      <c r="XES2012">
        <v>100</v>
      </c>
      <c r="XET2012">
        <v>1132</v>
      </c>
      <c r="XEU2012">
        <v>760.27599999999995</v>
      </c>
      <c r="XEV2012">
        <v>9</v>
      </c>
      <c r="XEW2012">
        <v>30</v>
      </c>
      <c r="XEX2012">
        <v>1800.75</v>
      </c>
      <c r="XEY2012">
        <v>5744</v>
      </c>
    </row>
    <row r="2013" spans="16369:16379" x14ac:dyDescent="0.3">
      <c r="XEO2013" t="s">
        <v>522</v>
      </c>
      <c r="XEP2013">
        <v>2</v>
      </c>
      <c r="XEQ2013">
        <v>50</v>
      </c>
      <c r="XER2013">
        <v>0.15</v>
      </c>
      <c r="XES2013">
        <v>100</v>
      </c>
      <c r="XET2013" t="s">
        <v>46</v>
      </c>
      <c r="XEU2013">
        <v>60.035499999999999</v>
      </c>
      <c r="XEV2013">
        <v>0</v>
      </c>
      <c r="XEW2013">
        <v>1</v>
      </c>
      <c r="XEX2013">
        <v>1800.97</v>
      </c>
      <c r="XEY2013">
        <v>29</v>
      </c>
    </row>
    <row r="2014" spans="16369:16379" x14ac:dyDescent="0.3">
      <c r="XEO2014" t="s">
        <v>522</v>
      </c>
      <c r="XEP2014">
        <v>2</v>
      </c>
      <c r="XEQ2014">
        <v>50</v>
      </c>
      <c r="XER2014">
        <v>0.2</v>
      </c>
      <c r="XES2014">
        <v>100</v>
      </c>
      <c r="XET2014" t="s">
        <v>46</v>
      </c>
      <c r="XEU2014">
        <v>60.0364</v>
      </c>
      <c r="XEV2014">
        <v>0</v>
      </c>
      <c r="XEW2014">
        <v>1</v>
      </c>
      <c r="XEX2014">
        <v>1800.65</v>
      </c>
      <c r="XEY2014">
        <v>29</v>
      </c>
    </row>
    <row r="2015" spans="16369:16379" x14ac:dyDescent="0.3">
      <c r="XEO2015" t="s">
        <v>522</v>
      </c>
      <c r="XEP2015">
        <v>3</v>
      </c>
      <c r="XEQ2015">
        <v>0</v>
      </c>
      <c r="XER2015">
        <v>0.05</v>
      </c>
      <c r="XES2015">
        <v>100</v>
      </c>
      <c r="XET2015">
        <v>1132</v>
      </c>
      <c r="XEU2015">
        <v>362.23</v>
      </c>
      <c r="XEV2015">
        <v>19</v>
      </c>
      <c r="XEW2015">
        <v>119</v>
      </c>
      <c r="XEX2015">
        <v>1800.03</v>
      </c>
      <c r="XEY2015">
        <v>17388</v>
      </c>
    </row>
    <row r="2016" spans="16369:16379" x14ac:dyDescent="0.3">
      <c r="XEO2016" t="s">
        <v>522</v>
      </c>
      <c r="XEP2016">
        <v>3</v>
      </c>
      <c r="XEQ2016">
        <v>10</v>
      </c>
      <c r="XER2016">
        <v>0.05</v>
      </c>
      <c r="XES2016">
        <v>100</v>
      </c>
      <c r="XET2016">
        <v>1132</v>
      </c>
      <c r="XEU2016">
        <v>590.38400000000001</v>
      </c>
      <c r="XEV2016">
        <v>23</v>
      </c>
      <c r="XEW2016">
        <v>119</v>
      </c>
      <c r="XEX2016">
        <v>1800.02</v>
      </c>
      <c r="XEY2016">
        <v>16550</v>
      </c>
    </row>
    <row r="2017" spans="16369:16379" x14ac:dyDescent="0.3">
      <c r="XEO2017" t="s">
        <v>522</v>
      </c>
      <c r="XEP2017">
        <v>3</v>
      </c>
      <c r="XEQ2017">
        <v>25</v>
      </c>
      <c r="XER2017">
        <v>0.05</v>
      </c>
      <c r="XES2017">
        <v>100</v>
      </c>
      <c r="XET2017">
        <v>1132</v>
      </c>
      <c r="XEU2017">
        <v>145.12799999999999</v>
      </c>
      <c r="XEV2017">
        <v>6</v>
      </c>
      <c r="XEW2017">
        <v>116</v>
      </c>
      <c r="XEX2017">
        <v>1800.15</v>
      </c>
      <c r="XEY2017">
        <v>16905</v>
      </c>
    </row>
    <row r="2018" spans="16369:16379" x14ac:dyDescent="0.3">
      <c r="XEO2018" t="s">
        <v>522</v>
      </c>
      <c r="XEP2018">
        <v>3</v>
      </c>
      <c r="XEQ2018">
        <v>50</v>
      </c>
      <c r="XER2018">
        <v>0.05</v>
      </c>
      <c r="XES2018">
        <v>100</v>
      </c>
      <c r="XET2018">
        <v>1132</v>
      </c>
      <c r="XEU2018">
        <v>52.782699999999998</v>
      </c>
      <c r="XEV2018">
        <v>0</v>
      </c>
      <c r="XEW2018">
        <v>161</v>
      </c>
      <c r="XEX2018">
        <v>1800.21</v>
      </c>
      <c r="XEY2018">
        <v>16718</v>
      </c>
    </row>
    <row r="2019" spans="16369:16379" x14ac:dyDescent="0.3">
      <c r="XEO2019" t="s">
        <v>529</v>
      </c>
      <c r="XEP2019">
        <v>0</v>
      </c>
      <c r="XEQ2019">
        <v>0</v>
      </c>
      <c r="XER2019">
        <v>0.05</v>
      </c>
      <c r="XES2019">
        <v>3038</v>
      </c>
      <c r="XET2019" t="s">
        <v>46</v>
      </c>
      <c r="XEU2019">
        <v>70.539000000000001</v>
      </c>
      <c r="XEV2019">
        <v>0</v>
      </c>
      <c r="XEW2019">
        <v>1</v>
      </c>
      <c r="XEX2019">
        <v>1858.06</v>
      </c>
      <c r="XEY2019">
        <v>29</v>
      </c>
    </row>
    <row r="2020" spans="16369:16379" x14ac:dyDescent="0.3">
      <c r="XEO2020" t="s">
        <v>529</v>
      </c>
      <c r="XEP2020">
        <v>0</v>
      </c>
      <c r="XEQ2020">
        <v>0</v>
      </c>
      <c r="XER2020">
        <v>0.1</v>
      </c>
      <c r="XES2020">
        <v>3038</v>
      </c>
      <c r="XET2020" t="s">
        <v>46</v>
      </c>
      <c r="XEU2020">
        <v>71.893900000000002</v>
      </c>
      <c r="XEV2020">
        <v>0</v>
      </c>
      <c r="XEW2020">
        <v>1</v>
      </c>
      <c r="XEX2020">
        <v>1801.19</v>
      </c>
      <c r="XEY2020">
        <v>28</v>
      </c>
    </row>
    <row r="2021" spans="16369:16379" x14ac:dyDescent="0.3">
      <c r="XEO2021" t="s">
        <v>529</v>
      </c>
      <c r="XEP2021">
        <v>0</v>
      </c>
      <c r="XEQ2021">
        <v>0</v>
      </c>
      <c r="XER2021">
        <v>0.15</v>
      </c>
      <c r="XES2021">
        <v>3038</v>
      </c>
      <c r="XET2021" t="s">
        <v>46</v>
      </c>
      <c r="XEU2021">
        <v>70.956800000000001</v>
      </c>
      <c r="XEV2021">
        <v>0</v>
      </c>
      <c r="XEW2021">
        <v>1</v>
      </c>
      <c r="XEX2021">
        <v>1800.27</v>
      </c>
      <c r="XEY2021">
        <v>28</v>
      </c>
    </row>
    <row r="2022" spans="16369:16379" x14ac:dyDescent="0.3">
      <c r="XEO2022" t="s">
        <v>529</v>
      </c>
      <c r="XEP2022">
        <v>0</v>
      </c>
      <c r="XEQ2022">
        <v>0</v>
      </c>
      <c r="XER2022">
        <v>0.2</v>
      </c>
      <c r="XES2022">
        <v>3038</v>
      </c>
      <c r="XET2022" t="s">
        <v>46</v>
      </c>
      <c r="XEU2022">
        <v>71.246099999999998</v>
      </c>
      <c r="XEV2022">
        <v>0</v>
      </c>
      <c r="XEW2022">
        <v>1</v>
      </c>
      <c r="XEX2022">
        <v>1806.24</v>
      </c>
      <c r="XEY2022">
        <v>28</v>
      </c>
    </row>
    <row r="2023" spans="16369:16379" x14ac:dyDescent="0.3">
      <c r="XEO2023" t="s">
        <v>529</v>
      </c>
      <c r="XEP2023">
        <v>3</v>
      </c>
      <c r="XEQ2023">
        <v>0</v>
      </c>
      <c r="XER2023">
        <v>0.05</v>
      </c>
      <c r="XES2023">
        <v>3038</v>
      </c>
      <c r="XET2023" t="s">
        <v>46</v>
      </c>
      <c r="XEU2023">
        <v>82.471599999999995</v>
      </c>
      <c r="XEV2023">
        <v>0</v>
      </c>
      <c r="XEW2023">
        <v>1</v>
      </c>
      <c r="XEX2023">
        <v>1825.63</v>
      </c>
      <c r="XEY2023">
        <v>28</v>
      </c>
    </row>
    <row r="2024" spans="16369:16379" x14ac:dyDescent="0.3">
      <c r="XEO2024" t="s">
        <v>529</v>
      </c>
      <c r="XEP2024">
        <v>3</v>
      </c>
      <c r="XEQ2024">
        <v>0</v>
      </c>
      <c r="XER2024">
        <v>0.1</v>
      </c>
      <c r="XES2024">
        <v>3038</v>
      </c>
      <c r="XET2024" t="s">
        <v>46</v>
      </c>
      <c r="XEU2024">
        <v>82.640299999999996</v>
      </c>
      <c r="XEV2024">
        <v>0</v>
      </c>
      <c r="XEW2024">
        <v>1</v>
      </c>
      <c r="XEX2024">
        <v>1812.2</v>
      </c>
      <c r="XEY2024">
        <v>28</v>
      </c>
    </row>
    <row r="2025" spans="16369:16379" x14ac:dyDescent="0.3">
      <c r="XEO2025" t="s">
        <v>529</v>
      </c>
      <c r="XEP2025">
        <v>3</v>
      </c>
      <c r="XEQ2025">
        <v>0</v>
      </c>
      <c r="XER2025">
        <v>0.15</v>
      </c>
      <c r="XES2025">
        <v>3038</v>
      </c>
      <c r="XET2025" t="s">
        <v>46</v>
      </c>
      <c r="XEU2025">
        <v>84.639399999999995</v>
      </c>
      <c r="XEV2025">
        <v>0</v>
      </c>
      <c r="XEW2025">
        <v>1</v>
      </c>
      <c r="XEX2025">
        <v>1823.93</v>
      </c>
      <c r="XEY2025">
        <v>28</v>
      </c>
    </row>
    <row r="2026" spans="16369:16379" x14ac:dyDescent="0.3">
      <c r="XEO2026" t="s">
        <v>529</v>
      </c>
      <c r="XEP2026">
        <v>3</v>
      </c>
      <c r="XEQ2026">
        <v>0</v>
      </c>
      <c r="XER2026">
        <v>0.2</v>
      </c>
      <c r="XES2026">
        <v>3038</v>
      </c>
      <c r="XET2026" t="s">
        <v>46</v>
      </c>
      <c r="XEU2026">
        <v>85.269900000000007</v>
      </c>
      <c r="XEV2026">
        <v>0</v>
      </c>
      <c r="XEW2026">
        <v>1</v>
      </c>
      <c r="XEX2026">
        <v>1832.65</v>
      </c>
      <c r="XEY2026">
        <v>28</v>
      </c>
    </row>
    <row r="2027" spans="16369:16379" x14ac:dyDescent="0.3">
      <c r="XEO2027" t="s">
        <v>529</v>
      </c>
      <c r="XEP2027">
        <v>3</v>
      </c>
      <c r="XEQ2027">
        <v>10</v>
      </c>
      <c r="XER2027">
        <v>0.1</v>
      </c>
      <c r="XES2027">
        <v>3038</v>
      </c>
      <c r="XET2027" t="s">
        <v>46</v>
      </c>
      <c r="XEU2027">
        <v>81.796199999999999</v>
      </c>
      <c r="XEV2027">
        <v>0</v>
      </c>
      <c r="XEW2027">
        <v>1</v>
      </c>
      <c r="XEX2027">
        <v>1811.62</v>
      </c>
      <c r="XEY2027">
        <v>28</v>
      </c>
    </row>
    <row r="2028" spans="16369:16379" x14ac:dyDescent="0.3">
      <c r="XEO2028" t="s">
        <v>529</v>
      </c>
      <c r="XEP2028">
        <v>3</v>
      </c>
      <c r="XEQ2028">
        <v>10</v>
      </c>
      <c r="XER2028">
        <v>0.15</v>
      </c>
      <c r="XES2028">
        <v>3038</v>
      </c>
      <c r="XET2028" t="s">
        <v>46</v>
      </c>
      <c r="XEU2028">
        <v>81.487099999999998</v>
      </c>
      <c r="XEV2028">
        <v>0</v>
      </c>
      <c r="XEW2028">
        <v>1</v>
      </c>
      <c r="XEX2028">
        <v>1814.49</v>
      </c>
      <c r="XEY2028">
        <v>28</v>
      </c>
    </row>
    <row r="2029" spans="16369:16379" x14ac:dyDescent="0.3">
      <c r="XEO2029" t="s">
        <v>529</v>
      </c>
      <c r="XEP2029">
        <v>3</v>
      </c>
      <c r="XEQ2029">
        <v>10</v>
      </c>
      <c r="XER2029">
        <v>0.2</v>
      </c>
      <c r="XES2029">
        <v>3038</v>
      </c>
      <c r="XET2029" t="s">
        <v>46</v>
      </c>
      <c r="XEU2029">
        <v>83.373699999999999</v>
      </c>
      <c r="XEV2029">
        <v>0</v>
      </c>
      <c r="XEW2029">
        <v>1</v>
      </c>
      <c r="XEX2029">
        <v>1816.95</v>
      </c>
      <c r="XEY2029">
        <v>28</v>
      </c>
    </row>
    <row r="2030" spans="16369:16379" x14ac:dyDescent="0.3">
      <c r="XEO2030" t="s">
        <v>529</v>
      </c>
      <c r="XEP2030">
        <v>3</v>
      </c>
      <c r="XEQ2030">
        <v>25</v>
      </c>
      <c r="XER2030">
        <v>0.05</v>
      </c>
      <c r="XES2030">
        <v>3038</v>
      </c>
      <c r="XET2030" t="s">
        <v>46</v>
      </c>
      <c r="XEU2030">
        <v>84.1905</v>
      </c>
      <c r="XEV2030">
        <v>0</v>
      </c>
      <c r="XEW2030">
        <v>1</v>
      </c>
      <c r="XEX2030">
        <v>1827.05</v>
      </c>
      <c r="XEY2030">
        <v>28</v>
      </c>
    </row>
    <row r="2031" spans="16369:16379" x14ac:dyDescent="0.3">
      <c r="XEO2031" t="s">
        <v>529</v>
      </c>
      <c r="XEP2031">
        <v>3</v>
      </c>
      <c r="XEQ2031">
        <v>25</v>
      </c>
      <c r="XER2031">
        <v>0.1</v>
      </c>
      <c r="XES2031">
        <v>3038</v>
      </c>
      <c r="XET2031" t="s">
        <v>46</v>
      </c>
      <c r="XEU2031">
        <v>83.688100000000006</v>
      </c>
      <c r="XEV2031">
        <v>0</v>
      </c>
      <c r="XEW2031">
        <v>1</v>
      </c>
      <c r="XEX2031">
        <v>1816.39</v>
      </c>
      <c r="XEY2031">
        <v>28</v>
      </c>
    </row>
    <row r="2032" spans="16369:16379" x14ac:dyDescent="0.3">
      <c r="XEO2032" t="s">
        <v>529</v>
      </c>
      <c r="XEP2032">
        <v>3</v>
      </c>
      <c r="XEQ2032">
        <v>25</v>
      </c>
      <c r="XER2032">
        <v>0.15</v>
      </c>
      <c r="XES2032">
        <v>3038</v>
      </c>
      <c r="XET2032" t="s">
        <v>46</v>
      </c>
      <c r="XEU2032">
        <v>83.179199999999994</v>
      </c>
      <c r="XEV2032">
        <v>0</v>
      </c>
      <c r="XEW2032">
        <v>1</v>
      </c>
      <c r="XEX2032">
        <v>1814.28</v>
      </c>
      <c r="XEY2032">
        <v>28</v>
      </c>
    </row>
    <row r="2033" spans="16369:16379" x14ac:dyDescent="0.3">
      <c r="XEO2033" t="s">
        <v>529</v>
      </c>
      <c r="XEP2033">
        <v>3</v>
      </c>
      <c r="XEQ2033">
        <v>25</v>
      </c>
      <c r="XER2033">
        <v>0.2</v>
      </c>
      <c r="XES2033">
        <v>3038</v>
      </c>
      <c r="XET2033" t="s">
        <v>46</v>
      </c>
      <c r="XEU2033">
        <v>82.733199999999997</v>
      </c>
      <c r="XEV2033">
        <v>0</v>
      </c>
      <c r="XEW2033">
        <v>1</v>
      </c>
      <c r="XEX2033">
        <v>1823.39</v>
      </c>
      <c r="XEY2033">
        <v>28</v>
      </c>
    </row>
    <row r="2034" spans="16369:16379" x14ac:dyDescent="0.3">
      <c r="XEO2034" t="s">
        <v>529</v>
      </c>
      <c r="XEP2034">
        <v>3</v>
      </c>
      <c r="XEQ2034">
        <v>50</v>
      </c>
      <c r="XER2034">
        <v>0.05</v>
      </c>
      <c r="XES2034">
        <v>3038</v>
      </c>
      <c r="XET2034" t="s">
        <v>46</v>
      </c>
      <c r="XEU2034">
        <v>83.080200000000005</v>
      </c>
      <c r="XEV2034">
        <v>0</v>
      </c>
      <c r="XEW2034">
        <v>1</v>
      </c>
      <c r="XEX2034">
        <v>1823.09</v>
      </c>
      <c r="XEY2034">
        <v>28</v>
      </c>
    </row>
    <row r="2035" spans="16369:16379" x14ac:dyDescent="0.3">
      <c r="XEO2035" t="s">
        <v>529</v>
      </c>
      <c r="XEP2035">
        <v>3</v>
      </c>
      <c r="XEQ2035">
        <v>50</v>
      </c>
      <c r="XER2035">
        <v>0.1</v>
      </c>
      <c r="XES2035">
        <v>3038</v>
      </c>
      <c r="XET2035" t="s">
        <v>46</v>
      </c>
      <c r="XEU2035">
        <v>82.918199999999999</v>
      </c>
      <c r="XEV2035">
        <v>0</v>
      </c>
      <c r="XEW2035">
        <v>1</v>
      </c>
      <c r="XEX2035">
        <v>1816.4</v>
      </c>
      <c r="XEY2035">
        <v>28</v>
      </c>
    </row>
    <row r="2036" spans="16369:16379" x14ac:dyDescent="0.3">
      <c r="XEO2036" t="s">
        <v>529</v>
      </c>
      <c r="XEP2036">
        <v>3</v>
      </c>
      <c r="XEQ2036">
        <v>50</v>
      </c>
      <c r="XER2036">
        <v>0.15</v>
      </c>
      <c r="XES2036">
        <v>3038</v>
      </c>
      <c r="XET2036" t="s">
        <v>46</v>
      </c>
      <c r="XEU2036">
        <v>84.906400000000005</v>
      </c>
      <c r="XEV2036">
        <v>0</v>
      </c>
      <c r="XEW2036">
        <v>1</v>
      </c>
      <c r="XEX2036">
        <v>1822.76</v>
      </c>
      <c r="XEY2036">
        <v>28</v>
      </c>
    </row>
    <row r="2037" spans="16369:16379" x14ac:dyDescent="0.3">
      <c r="XEO2037" t="s">
        <v>529</v>
      </c>
      <c r="XEP2037">
        <v>3</v>
      </c>
      <c r="XEQ2037">
        <v>50</v>
      </c>
      <c r="XER2037">
        <v>0.2</v>
      </c>
      <c r="XES2037">
        <v>3038</v>
      </c>
      <c r="XET2037" t="s">
        <v>46</v>
      </c>
      <c r="XEU2037">
        <v>82.550799999999995</v>
      </c>
      <c r="XEV2037">
        <v>0</v>
      </c>
      <c r="XEW2037">
        <v>1</v>
      </c>
      <c r="XEX2037">
        <v>1827.01</v>
      </c>
      <c r="XEY2037">
        <v>28</v>
      </c>
    </row>
    <row r="2038" spans="16369:16379" x14ac:dyDescent="0.3">
      <c r="XEO2038" t="s">
        <v>531</v>
      </c>
      <c r="XEP2038">
        <v>0</v>
      </c>
      <c r="XEQ2038">
        <v>0</v>
      </c>
      <c r="XER2038">
        <v>0.05</v>
      </c>
      <c r="XES2038">
        <v>3038</v>
      </c>
      <c r="XET2038" t="s">
        <v>46</v>
      </c>
      <c r="XEU2038">
        <v>67.032399999999996</v>
      </c>
      <c r="XEV2038">
        <v>0</v>
      </c>
      <c r="XEW2038">
        <v>1</v>
      </c>
      <c r="XEX2038">
        <v>1845.16</v>
      </c>
      <c r="XEY2038">
        <v>29</v>
      </c>
    </row>
    <row r="2039" spans="16369:16379" x14ac:dyDescent="0.3">
      <c r="XEO2039" t="s">
        <v>531</v>
      </c>
      <c r="XEP2039">
        <v>0</v>
      </c>
      <c r="XEQ2039">
        <v>0</v>
      </c>
      <c r="XER2039">
        <v>0.1</v>
      </c>
      <c r="XES2039">
        <v>3038</v>
      </c>
      <c r="XET2039" t="s">
        <v>46</v>
      </c>
      <c r="XEU2039">
        <v>66.911100000000005</v>
      </c>
      <c r="XEV2039">
        <v>0</v>
      </c>
      <c r="XEW2039">
        <v>1</v>
      </c>
      <c r="XEX2039">
        <v>1847.93</v>
      </c>
      <c r="XEY2039">
        <v>29</v>
      </c>
    </row>
    <row r="2040" spans="16369:16379" x14ac:dyDescent="0.3">
      <c r="XEO2040" t="s">
        <v>531</v>
      </c>
      <c r="XEP2040">
        <v>0</v>
      </c>
      <c r="XEQ2040">
        <v>0</v>
      </c>
      <c r="XER2040">
        <v>0.15</v>
      </c>
      <c r="XES2040">
        <v>3038</v>
      </c>
      <c r="XET2040" t="s">
        <v>46</v>
      </c>
      <c r="XEU2040">
        <v>67.134500000000003</v>
      </c>
      <c r="XEV2040">
        <v>0</v>
      </c>
      <c r="XEW2040">
        <v>1</v>
      </c>
      <c r="XEX2040">
        <v>1842.97</v>
      </c>
      <c r="XEY2040">
        <v>29</v>
      </c>
    </row>
    <row r="2041" spans="16369:16379" x14ac:dyDescent="0.3">
      <c r="XEO2041" t="s">
        <v>531</v>
      </c>
      <c r="XEP2041">
        <v>0</v>
      </c>
      <c r="XEQ2041">
        <v>0</v>
      </c>
      <c r="XER2041">
        <v>0.2</v>
      </c>
      <c r="XES2041">
        <v>3038</v>
      </c>
      <c r="XET2041" t="s">
        <v>46</v>
      </c>
      <c r="XEU2041">
        <v>67.311000000000007</v>
      </c>
      <c r="XEV2041">
        <v>0</v>
      </c>
      <c r="XEW2041">
        <v>1</v>
      </c>
      <c r="XEX2041">
        <v>1847.29</v>
      </c>
      <c r="XEY2041">
        <v>29</v>
      </c>
    </row>
    <row r="2042" spans="16369:16379" x14ac:dyDescent="0.3">
      <c r="XEO2042" t="s">
        <v>531</v>
      </c>
      <c r="XEP2042">
        <v>3</v>
      </c>
      <c r="XEQ2042">
        <v>0</v>
      </c>
      <c r="XER2042">
        <v>0.05</v>
      </c>
      <c r="XES2042">
        <v>3038</v>
      </c>
      <c r="XET2042" t="s">
        <v>46</v>
      </c>
      <c r="XEU2042">
        <v>74.733000000000004</v>
      </c>
      <c r="XEV2042">
        <v>0</v>
      </c>
      <c r="XEW2042">
        <v>1</v>
      </c>
      <c r="XEX2042">
        <v>1860.91</v>
      </c>
      <c r="XEY2042">
        <v>29</v>
      </c>
    </row>
    <row r="2043" spans="16369:16379" x14ac:dyDescent="0.3">
      <c r="XEO2043" t="s">
        <v>531</v>
      </c>
      <c r="XEP2043">
        <v>3</v>
      </c>
      <c r="XEQ2043">
        <v>0</v>
      </c>
      <c r="XER2043">
        <v>0.1</v>
      </c>
      <c r="XES2043">
        <v>3038</v>
      </c>
      <c r="XET2043" t="s">
        <v>46</v>
      </c>
      <c r="XEU2043">
        <v>74.225999999999999</v>
      </c>
      <c r="XEV2043">
        <v>0</v>
      </c>
      <c r="XEW2043">
        <v>1</v>
      </c>
      <c r="XEX2043">
        <v>1856.24</v>
      </c>
      <c r="XEY2043">
        <v>29</v>
      </c>
    </row>
    <row r="2044" spans="16369:16379" x14ac:dyDescent="0.3">
      <c r="XEO2044" t="s">
        <v>531</v>
      </c>
      <c r="XEP2044">
        <v>3</v>
      </c>
      <c r="XEQ2044">
        <v>0</v>
      </c>
      <c r="XER2044">
        <v>0.15</v>
      </c>
      <c r="XES2044">
        <v>3038</v>
      </c>
      <c r="XET2044" t="s">
        <v>46</v>
      </c>
      <c r="XEU2044">
        <v>74.512100000000004</v>
      </c>
      <c r="XEV2044">
        <v>0</v>
      </c>
      <c r="XEW2044">
        <v>1</v>
      </c>
      <c r="XEX2044">
        <v>1855.25</v>
      </c>
      <c r="XEY2044">
        <v>29</v>
      </c>
    </row>
    <row r="2045" spans="16369:16379" x14ac:dyDescent="0.3">
      <c r="XEO2045" t="s">
        <v>531</v>
      </c>
      <c r="XEP2045">
        <v>3</v>
      </c>
      <c r="XEQ2045">
        <v>0</v>
      </c>
      <c r="XER2045">
        <v>0.2</v>
      </c>
      <c r="XES2045">
        <v>3038</v>
      </c>
      <c r="XET2045" t="s">
        <v>46</v>
      </c>
      <c r="XEU2045">
        <v>73.872900000000001</v>
      </c>
      <c r="XEV2045">
        <v>0</v>
      </c>
      <c r="XEW2045">
        <v>1</v>
      </c>
      <c r="XEX2045">
        <v>1855.13</v>
      </c>
      <c r="XEY2045">
        <v>29</v>
      </c>
    </row>
    <row r="2046" spans="16369:16379" x14ac:dyDescent="0.3">
      <c r="XEO2046" t="s">
        <v>531</v>
      </c>
      <c r="XEP2046">
        <v>3</v>
      </c>
      <c r="XEQ2046">
        <v>10</v>
      </c>
      <c r="XER2046">
        <v>0.05</v>
      </c>
      <c r="XES2046">
        <v>3038</v>
      </c>
      <c r="XET2046" t="s">
        <v>46</v>
      </c>
      <c r="XEU2046">
        <v>73.476600000000005</v>
      </c>
      <c r="XEV2046">
        <v>0</v>
      </c>
      <c r="XEW2046">
        <v>1</v>
      </c>
      <c r="XEX2046">
        <v>1848.55</v>
      </c>
      <c r="XEY2046">
        <v>29</v>
      </c>
    </row>
    <row r="2047" spans="16369:16379" x14ac:dyDescent="0.3">
      <c r="XEO2047" t="s">
        <v>531</v>
      </c>
      <c r="XEP2047">
        <v>3</v>
      </c>
      <c r="XEQ2047">
        <v>10</v>
      </c>
      <c r="XER2047">
        <v>0.1</v>
      </c>
      <c r="XES2047">
        <v>3038</v>
      </c>
      <c r="XET2047" t="s">
        <v>46</v>
      </c>
      <c r="XEU2047">
        <v>75.489400000000003</v>
      </c>
      <c r="XEV2047">
        <v>0</v>
      </c>
      <c r="XEW2047">
        <v>1</v>
      </c>
      <c r="XEX2047">
        <v>1854.71</v>
      </c>
      <c r="XEY2047">
        <v>29</v>
      </c>
    </row>
    <row r="2048" spans="16369:16379" x14ac:dyDescent="0.3">
      <c r="XEO2048" t="s">
        <v>531</v>
      </c>
      <c r="XEP2048">
        <v>3</v>
      </c>
      <c r="XEQ2048">
        <v>10</v>
      </c>
      <c r="XER2048">
        <v>0.15</v>
      </c>
      <c r="XES2048">
        <v>3038</v>
      </c>
      <c r="XET2048" t="s">
        <v>46</v>
      </c>
      <c r="XEU2048">
        <v>74.912099999999995</v>
      </c>
      <c r="XEV2048">
        <v>0</v>
      </c>
      <c r="XEW2048">
        <v>1</v>
      </c>
      <c r="XEX2048">
        <v>1847.89</v>
      </c>
      <c r="XEY2048">
        <v>29</v>
      </c>
    </row>
    <row r="2049" spans="16369:16379" x14ac:dyDescent="0.3">
      <c r="XEO2049" t="s">
        <v>531</v>
      </c>
      <c r="XEP2049">
        <v>3</v>
      </c>
      <c r="XEQ2049">
        <v>10</v>
      </c>
      <c r="XER2049">
        <v>0.2</v>
      </c>
      <c r="XES2049">
        <v>3038</v>
      </c>
      <c r="XET2049" t="s">
        <v>46</v>
      </c>
      <c r="XEU2049">
        <v>73.530299999999997</v>
      </c>
      <c r="XEV2049">
        <v>0</v>
      </c>
      <c r="XEW2049">
        <v>1</v>
      </c>
      <c r="XEX2049">
        <v>1856.38</v>
      </c>
      <c r="XEY2049">
        <v>29</v>
      </c>
    </row>
    <row r="2050" spans="16369:16379" x14ac:dyDescent="0.3">
      <c r="XEO2050" t="s">
        <v>531</v>
      </c>
      <c r="XEP2050">
        <v>3</v>
      </c>
      <c r="XEQ2050">
        <v>25</v>
      </c>
      <c r="XER2050">
        <v>0.05</v>
      </c>
      <c r="XES2050">
        <v>3038</v>
      </c>
      <c r="XET2050" t="s">
        <v>46</v>
      </c>
      <c r="XEU2050">
        <v>73.845600000000005</v>
      </c>
      <c r="XEV2050">
        <v>0</v>
      </c>
      <c r="XEW2050">
        <v>1</v>
      </c>
      <c r="XEX2050">
        <v>1850.21</v>
      </c>
      <c r="XEY2050">
        <v>29</v>
      </c>
    </row>
    <row r="2051" spans="16369:16379" x14ac:dyDescent="0.3">
      <c r="XEO2051" t="s">
        <v>531</v>
      </c>
      <c r="XEP2051">
        <v>3</v>
      </c>
      <c r="XEQ2051">
        <v>25</v>
      </c>
      <c r="XER2051">
        <v>0.1</v>
      </c>
      <c r="XES2051">
        <v>3038</v>
      </c>
      <c r="XET2051" t="s">
        <v>46</v>
      </c>
      <c r="XEU2051">
        <v>73.679400000000001</v>
      </c>
      <c r="XEV2051">
        <v>0</v>
      </c>
      <c r="XEW2051">
        <v>1</v>
      </c>
      <c r="XEX2051">
        <v>1847.91</v>
      </c>
      <c r="XEY2051">
        <v>29</v>
      </c>
    </row>
    <row r="2052" spans="16369:16379" x14ac:dyDescent="0.3">
      <c r="XEO2052" t="s">
        <v>531</v>
      </c>
      <c r="XEP2052">
        <v>3</v>
      </c>
      <c r="XEQ2052">
        <v>25</v>
      </c>
      <c r="XER2052">
        <v>0.15</v>
      </c>
      <c r="XES2052">
        <v>3038</v>
      </c>
      <c r="XET2052" t="s">
        <v>46</v>
      </c>
      <c r="XEU2052">
        <v>74.662700000000001</v>
      </c>
      <c r="XEV2052">
        <v>0</v>
      </c>
      <c r="XEW2052">
        <v>1</v>
      </c>
      <c r="XEX2052">
        <v>1848.72</v>
      </c>
      <c r="XEY2052">
        <v>29</v>
      </c>
    </row>
    <row r="2053" spans="16369:16379" x14ac:dyDescent="0.3">
      <c r="XEO2053" t="s">
        <v>531</v>
      </c>
      <c r="XEP2053">
        <v>3</v>
      </c>
      <c r="XEQ2053">
        <v>25</v>
      </c>
      <c r="XER2053">
        <v>0.2</v>
      </c>
      <c r="XES2053">
        <v>3038</v>
      </c>
      <c r="XET2053" t="s">
        <v>46</v>
      </c>
      <c r="XEU2053">
        <v>73.718500000000006</v>
      </c>
      <c r="XEV2053">
        <v>0</v>
      </c>
      <c r="XEW2053">
        <v>1</v>
      </c>
      <c r="XEX2053">
        <v>1845.29</v>
      </c>
      <c r="XEY2053">
        <v>29</v>
      </c>
    </row>
    <row r="2054" spans="16369:16379" x14ac:dyDescent="0.3">
      <c r="XEO2054" t="s">
        <v>531</v>
      </c>
      <c r="XEP2054">
        <v>3</v>
      </c>
      <c r="XEQ2054">
        <v>50</v>
      </c>
      <c r="XER2054">
        <v>0.05</v>
      </c>
      <c r="XES2054">
        <v>3038</v>
      </c>
      <c r="XET2054" t="s">
        <v>46</v>
      </c>
      <c r="XEU2054">
        <v>73.567499999999995</v>
      </c>
      <c r="XEV2054">
        <v>0</v>
      </c>
      <c r="XEW2054">
        <v>1</v>
      </c>
      <c r="XEX2054">
        <v>1848.38</v>
      </c>
      <c r="XEY2054">
        <v>29</v>
      </c>
    </row>
    <row r="2055" spans="16369:16379" x14ac:dyDescent="0.3">
      <c r="XEO2055" t="s">
        <v>531</v>
      </c>
      <c r="XEP2055">
        <v>3</v>
      </c>
      <c r="XEQ2055">
        <v>50</v>
      </c>
      <c r="XER2055">
        <v>0.1</v>
      </c>
      <c r="XES2055">
        <v>3038</v>
      </c>
      <c r="XET2055" t="s">
        <v>46</v>
      </c>
      <c r="XEU2055">
        <v>74.679100000000005</v>
      </c>
      <c r="XEV2055">
        <v>0</v>
      </c>
      <c r="XEW2055">
        <v>1</v>
      </c>
      <c r="XEX2055">
        <v>1852.2</v>
      </c>
      <c r="XEY2055">
        <v>29</v>
      </c>
    </row>
    <row r="2056" spans="16369:16379" x14ac:dyDescent="0.3">
      <c r="XEO2056" t="s">
        <v>531</v>
      </c>
      <c r="XEP2056">
        <v>3</v>
      </c>
      <c r="XEQ2056">
        <v>50</v>
      </c>
      <c r="XER2056">
        <v>0.15</v>
      </c>
      <c r="XES2056">
        <v>3038</v>
      </c>
      <c r="XET2056" t="s">
        <v>46</v>
      </c>
      <c r="XEU2056">
        <v>74.9893</v>
      </c>
      <c r="XEV2056">
        <v>0</v>
      </c>
      <c r="XEW2056">
        <v>1</v>
      </c>
      <c r="XEX2056">
        <v>1850.12</v>
      </c>
      <c r="XEY2056">
        <v>29</v>
      </c>
    </row>
    <row r="2057" spans="16369:16379" x14ac:dyDescent="0.3">
      <c r="XEO2057" t="s">
        <v>531</v>
      </c>
      <c r="XEP2057">
        <v>3</v>
      </c>
      <c r="XEQ2057">
        <v>50</v>
      </c>
      <c r="XER2057">
        <v>0.2</v>
      </c>
      <c r="XES2057">
        <v>3038</v>
      </c>
      <c r="XET2057" t="s">
        <v>46</v>
      </c>
      <c r="XEU2057">
        <v>74.968500000000006</v>
      </c>
      <c r="XEV2057">
        <v>0</v>
      </c>
      <c r="XEW2057">
        <v>1</v>
      </c>
      <c r="XEX2057">
        <v>1850.11</v>
      </c>
      <c r="XEY2057">
        <v>29</v>
      </c>
    </row>
    <row r="2058" spans="16369:16379" x14ac:dyDescent="0.3">
      <c r="XEO2058" t="s">
        <v>520</v>
      </c>
      <c r="XEP2058">
        <v>1</v>
      </c>
      <c r="XEQ2058">
        <v>5</v>
      </c>
      <c r="XER2058">
        <v>0.05</v>
      </c>
      <c r="XES2058">
        <v>50</v>
      </c>
      <c r="XET2058">
        <v>651</v>
      </c>
      <c r="XEU2058">
        <v>0.56701900000000005</v>
      </c>
      <c r="XEV2058">
        <v>0</v>
      </c>
      <c r="XEW2058">
        <v>408179</v>
      </c>
      <c r="XEX2058">
        <v>1800</v>
      </c>
      <c r="XEY2058">
        <v>76136</v>
      </c>
    </row>
    <row r="2059" spans="16369:16379" x14ac:dyDescent="0.3">
      <c r="XEO2059" t="s">
        <v>520</v>
      </c>
      <c r="XEP2059">
        <v>1</v>
      </c>
      <c r="XEQ2059">
        <v>5</v>
      </c>
      <c r="XER2059">
        <v>0.1</v>
      </c>
      <c r="XES2059">
        <v>50</v>
      </c>
      <c r="XET2059">
        <v>651</v>
      </c>
      <c r="XEU2059">
        <v>0.99223899999999998</v>
      </c>
      <c r="XEV2059">
        <v>0</v>
      </c>
      <c r="XEW2059">
        <v>628865</v>
      </c>
      <c r="XEX2059">
        <v>1800.01</v>
      </c>
      <c r="XEY2059">
        <v>76120</v>
      </c>
    </row>
    <row r="2060" spans="16369:16379" x14ac:dyDescent="0.3">
      <c r="XEO2060" t="s">
        <v>520</v>
      </c>
      <c r="XEP2060">
        <v>1</v>
      </c>
      <c r="XEQ2060">
        <v>5</v>
      </c>
      <c r="XER2060">
        <v>0.15</v>
      </c>
      <c r="XES2060">
        <v>50</v>
      </c>
      <c r="XET2060">
        <v>653</v>
      </c>
      <c r="XEU2060">
        <v>0.75886699999999996</v>
      </c>
      <c r="XEV2060">
        <v>0</v>
      </c>
      <c r="XEW2060">
        <v>655986</v>
      </c>
      <c r="XEX2060">
        <v>1800</v>
      </c>
      <c r="XEY2060">
        <v>74812</v>
      </c>
    </row>
    <row r="2061" spans="16369:16379" x14ac:dyDescent="0.3">
      <c r="XEO2061" t="s">
        <v>520</v>
      </c>
      <c r="XEP2061">
        <v>1</v>
      </c>
      <c r="XEQ2061">
        <v>5</v>
      </c>
      <c r="XER2061">
        <v>0.2</v>
      </c>
      <c r="XES2061">
        <v>50</v>
      </c>
      <c r="XET2061">
        <v>653</v>
      </c>
      <c r="XEU2061">
        <v>0.655663</v>
      </c>
      <c r="XEV2061">
        <v>0</v>
      </c>
      <c r="XEW2061">
        <v>456736</v>
      </c>
      <c r="XEX2061">
        <v>1800</v>
      </c>
      <c r="XEY2061">
        <v>80194</v>
      </c>
    </row>
    <row r="2062" spans="16369:16379" x14ac:dyDescent="0.3">
      <c r="XEO2062" t="s">
        <v>520</v>
      </c>
      <c r="XEP2062">
        <v>1</v>
      </c>
      <c r="XEQ2062">
        <v>10</v>
      </c>
      <c r="XER2062">
        <v>0.05</v>
      </c>
      <c r="XES2062">
        <v>50</v>
      </c>
      <c r="XET2062">
        <v>651</v>
      </c>
      <c r="XEU2062">
        <v>0.74662099999999998</v>
      </c>
      <c r="XEV2062">
        <v>0</v>
      </c>
      <c r="XEW2062">
        <v>674461</v>
      </c>
      <c r="XEX2062">
        <v>1800</v>
      </c>
      <c r="XEY2062">
        <v>73266</v>
      </c>
    </row>
    <row r="2063" spans="16369:16379" x14ac:dyDescent="0.3">
      <c r="XEO2063" t="s">
        <v>520</v>
      </c>
      <c r="XEP2063">
        <v>1</v>
      </c>
      <c r="XEQ2063">
        <v>10</v>
      </c>
      <c r="XER2063">
        <v>0.1</v>
      </c>
      <c r="XES2063">
        <v>50</v>
      </c>
      <c r="XET2063">
        <v>651</v>
      </c>
      <c r="XEU2063">
        <v>1.0085299999999999</v>
      </c>
      <c r="XEV2063">
        <v>0</v>
      </c>
      <c r="XEW2063">
        <v>691697</v>
      </c>
      <c r="XEX2063">
        <v>1800</v>
      </c>
      <c r="XEY2063">
        <v>78546</v>
      </c>
    </row>
    <row r="2064" spans="16369:16379" x14ac:dyDescent="0.3">
      <c r="XEO2064" t="s">
        <v>520</v>
      </c>
      <c r="XEP2064">
        <v>1</v>
      </c>
      <c r="XEQ2064">
        <v>10</v>
      </c>
      <c r="XER2064">
        <v>0.15</v>
      </c>
      <c r="XES2064">
        <v>50</v>
      </c>
      <c r="XET2064">
        <v>653</v>
      </c>
      <c r="XEU2064">
        <v>0.74794000000000005</v>
      </c>
      <c r="XEV2064">
        <v>0</v>
      </c>
      <c r="XEW2064">
        <v>619781</v>
      </c>
      <c r="XEX2064">
        <v>1800</v>
      </c>
      <c r="XEY2064">
        <v>69761</v>
      </c>
    </row>
    <row r="2065" spans="16369:16379" x14ac:dyDescent="0.3">
      <c r="XEO2065" t="s">
        <v>520</v>
      </c>
      <c r="XEP2065">
        <v>1</v>
      </c>
      <c r="XEQ2065">
        <v>10</v>
      </c>
      <c r="XER2065">
        <v>0.2</v>
      </c>
      <c r="XES2065">
        <v>50</v>
      </c>
      <c r="XET2065">
        <v>653</v>
      </c>
      <c r="XEU2065">
        <v>0.86559900000000001</v>
      </c>
      <c r="XEV2065">
        <v>0</v>
      </c>
      <c r="XEW2065">
        <v>612169</v>
      </c>
      <c r="XEX2065">
        <v>1800</v>
      </c>
      <c r="XEY2065">
        <v>75939</v>
      </c>
    </row>
    <row r="2066" spans="16369:16379" x14ac:dyDescent="0.3">
      <c r="XEO2066" t="s">
        <v>520</v>
      </c>
      <c r="XEP2066">
        <v>1</v>
      </c>
      <c r="XEQ2066">
        <v>25</v>
      </c>
      <c r="XER2066">
        <v>0.05</v>
      </c>
      <c r="XES2066">
        <v>50</v>
      </c>
      <c r="XET2066">
        <v>653</v>
      </c>
      <c r="XEU2066">
        <v>1.2213400000000001</v>
      </c>
      <c r="XEV2066">
        <v>0</v>
      </c>
      <c r="XEW2066">
        <v>373545</v>
      </c>
      <c r="XEX2066">
        <v>1800</v>
      </c>
      <c r="XEY2066">
        <v>63317</v>
      </c>
    </row>
    <row r="2067" spans="16369:16379" x14ac:dyDescent="0.3">
      <c r="XEO2067" t="s">
        <v>520</v>
      </c>
      <c r="XEP2067">
        <v>1</v>
      </c>
      <c r="XEQ2067">
        <v>25</v>
      </c>
      <c r="XER2067">
        <v>0.1</v>
      </c>
      <c r="XES2067">
        <v>50</v>
      </c>
      <c r="XET2067">
        <v>653</v>
      </c>
      <c r="XEU2067">
        <v>2.1026199999999999</v>
      </c>
      <c r="XEV2067">
        <v>0</v>
      </c>
      <c r="XEW2067">
        <v>313706</v>
      </c>
      <c r="XEX2067">
        <v>1800</v>
      </c>
      <c r="XEY2067">
        <v>54883</v>
      </c>
    </row>
    <row r="2068" spans="16369:16379" x14ac:dyDescent="0.3">
      <c r="XEO2068" t="s">
        <v>520</v>
      </c>
      <c r="XEP2068">
        <v>1</v>
      </c>
      <c r="XEQ2068">
        <v>25</v>
      </c>
      <c r="XER2068">
        <v>0.15</v>
      </c>
      <c r="XES2068">
        <v>50</v>
      </c>
      <c r="XET2068">
        <v>657</v>
      </c>
      <c r="XEU2068">
        <v>1.9426399999999999</v>
      </c>
      <c r="XEV2068">
        <v>0</v>
      </c>
      <c r="XEW2068">
        <v>134861</v>
      </c>
      <c r="XEX2068">
        <v>1800.01</v>
      </c>
      <c r="XEY2068">
        <v>43923</v>
      </c>
    </row>
    <row r="2069" spans="16369:16379" x14ac:dyDescent="0.3">
      <c r="XEO2069" t="s">
        <v>520</v>
      </c>
      <c r="XEP2069">
        <v>1</v>
      </c>
      <c r="XEQ2069">
        <v>25</v>
      </c>
      <c r="XER2069">
        <v>0.2</v>
      </c>
      <c r="XES2069">
        <v>50</v>
      </c>
      <c r="XET2069">
        <v>657</v>
      </c>
      <c r="XEU2069">
        <v>3.4676800000000001</v>
      </c>
      <c r="XEV2069">
        <v>0</v>
      </c>
      <c r="XEW2069">
        <v>40970</v>
      </c>
      <c r="XEX2069">
        <v>1800.26</v>
      </c>
      <c r="XEY2069">
        <v>27519</v>
      </c>
    </row>
    <row r="2070" spans="16369:16379" x14ac:dyDescent="0.3">
      <c r="XEO2070" t="s">
        <v>520</v>
      </c>
      <c r="XEP2070">
        <v>1</v>
      </c>
      <c r="XEQ2070">
        <v>50</v>
      </c>
      <c r="XER2070">
        <v>0.05</v>
      </c>
      <c r="XES2070">
        <v>50</v>
      </c>
      <c r="XET2070">
        <v>653</v>
      </c>
      <c r="XEU2070">
        <v>2.4881700000000002</v>
      </c>
      <c r="XEV2070">
        <v>0</v>
      </c>
      <c r="XEW2070">
        <v>241556</v>
      </c>
      <c r="XEX2070">
        <v>1800.03</v>
      </c>
      <c r="XEY2070">
        <v>55122</v>
      </c>
    </row>
    <row r="2071" spans="16369:16379" x14ac:dyDescent="0.3">
      <c r="XEO2071" t="s">
        <v>520</v>
      </c>
      <c r="XEP2071">
        <v>1</v>
      </c>
      <c r="XEQ2071">
        <v>50</v>
      </c>
      <c r="XER2071">
        <v>0.1</v>
      </c>
      <c r="XES2071">
        <v>50</v>
      </c>
      <c r="XET2071">
        <v>655</v>
      </c>
      <c r="XEU2071">
        <v>2.58297</v>
      </c>
      <c r="XEV2071">
        <v>0</v>
      </c>
      <c r="XEW2071">
        <v>119021</v>
      </c>
      <c r="XEX2071">
        <v>1800</v>
      </c>
      <c r="XEY2071">
        <v>46095</v>
      </c>
    </row>
    <row r="2072" spans="16369:16379" x14ac:dyDescent="0.3">
      <c r="XEO2072" t="s">
        <v>520</v>
      </c>
      <c r="XEP2072">
        <v>1</v>
      </c>
      <c r="XEQ2072">
        <v>50</v>
      </c>
      <c r="XER2072">
        <v>0.15</v>
      </c>
      <c r="XES2072">
        <v>50</v>
      </c>
      <c r="XET2072">
        <v>657</v>
      </c>
      <c r="XEU2072">
        <v>2.4567399999999999</v>
      </c>
      <c r="XEV2072">
        <v>0</v>
      </c>
      <c r="XEW2072">
        <v>49226</v>
      </c>
      <c r="XEX2072">
        <v>1800.21</v>
      </c>
      <c r="XEY2072">
        <v>28506</v>
      </c>
    </row>
    <row r="2073" spans="16369:16379" x14ac:dyDescent="0.3">
      <c r="XEO2073" t="s">
        <v>520</v>
      </c>
      <c r="XEP2073">
        <v>1</v>
      </c>
      <c r="XEQ2073">
        <v>50</v>
      </c>
      <c r="XER2073">
        <v>0.2</v>
      </c>
      <c r="XES2073">
        <v>50</v>
      </c>
      <c r="XET2073">
        <v>693</v>
      </c>
      <c r="XEU2073">
        <v>75.9148</v>
      </c>
      <c r="XEV2073">
        <v>0</v>
      </c>
      <c r="XEW2073">
        <v>915</v>
      </c>
      <c r="XEX2073">
        <v>1800.17</v>
      </c>
      <c r="XEY2073">
        <v>5059</v>
      </c>
    </row>
    <row r="2074" spans="16369:16379" x14ac:dyDescent="0.3">
      <c r="XEO2074" t="s">
        <v>520</v>
      </c>
      <c r="XEP2074">
        <v>2</v>
      </c>
      <c r="XEQ2074">
        <v>5</v>
      </c>
      <c r="XER2074">
        <v>0.05</v>
      </c>
      <c r="XES2074">
        <v>50</v>
      </c>
      <c r="XET2074">
        <v>651</v>
      </c>
      <c r="XEU2074">
        <v>1.00285</v>
      </c>
      <c r="XEV2074">
        <v>0</v>
      </c>
      <c r="XEW2074">
        <v>682150</v>
      </c>
      <c r="XEX2074">
        <v>1800</v>
      </c>
      <c r="XEY2074">
        <v>80135</v>
      </c>
    </row>
    <row r="2075" spans="16369:16379" x14ac:dyDescent="0.3">
      <c r="XEO2075" t="s">
        <v>520</v>
      </c>
      <c r="XEP2075">
        <v>2</v>
      </c>
      <c r="XEQ2075">
        <v>5</v>
      </c>
      <c r="XER2075">
        <v>0.1</v>
      </c>
      <c r="XES2075">
        <v>50</v>
      </c>
      <c r="XET2075">
        <v>651</v>
      </c>
      <c r="XEU2075">
        <v>0.78012300000000001</v>
      </c>
      <c r="XEV2075">
        <v>0</v>
      </c>
      <c r="XEW2075">
        <v>618668</v>
      </c>
      <c r="XEX2075">
        <v>1800</v>
      </c>
      <c r="XEY2075">
        <v>73086</v>
      </c>
    </row>
    <row r="2076" spans="16369:16379" x14ac:dyDescent="0.3">
      <c r="XEO2076" t="s">
        <v>520</v>
      </c>
      <c r="XEP2076">
        <v>2</v>
      </c>
      <c r="XEQ2076">
        <v>5</v>
      </c>
      <c r="XER2076">
        <v>0.15</v>
      </c>
      <c r="XES2076">
        <v>50</v>
      </c>
      <c r="XET2076">
        <v>651</v>
      </c>
      <c r="XEU2076">
        <v>1.9007700000000001</v>
      </c>
      <c r="XEV2076">
        <v>4</v>
      </c>
      <c r="XEW2076">
        <v>577645</v>
      </c>
      <c r="XEX2076">
        <v>1800</v>
      </c>
      <c r="XEY2076">
        <v>74669</v>
      </c>
    </row>
    <row r="2077" spans="16369:16379" x14ac:dyDescent="0.3">
      <c r="XEO2077" t="s">
        <v>520</v>
      </c>
      <c r="XEP2077">
        <v>2</v>
      </c>
      <c r="XEQ2077">
        <v>5</v>
      </c>
      <c r="XER2077">
        <v>0.2</v>
      </c>
      <c r="XES2077">
        <v>50</v>
      </c>
      <c r="XET2077">
        <v>653</v>
      </c>
      <c r="XEU2077">
        <v>1.00888</v>
      </c>
      <c r="XEV2077">
        <v>0</v>
      </c>
      <c r="XEW2077">
        <v>598185</v>
      </c>
      <c r="XEX2077">
        <v>1800</v>
      </c>
      <c r="XEY2077">
        <v>73336</v>
      </c>
    </row>
    <row r="2078" spans="16369:16379" x14ac:dyDescent="0.3">
      <c r="XEO2078" t="s">
        <v>520</v>
      </c>
      <c r="XEP2078">
        <v>2</v>
      </c>
      <c r="XEQ2078">
        <v>10</v>
      </c>
      <c r="XER2078">
        <v>0.05</v>
      </c>
      <c r="XES2078">
        <v>50</v>
      </c>
      <c r="XET2078">
        <v>651</v>
      </c>
      <c r="XEU2078">
        <v>3.9496600000000002</v>
      </c>
      <c r="XEV2078">
        <v>4</v>
      </c>
      <c r="XEW2078">
        <v>446954</v>
      </c>
      <c r="XEX2078">
        <v>1800</v>
      </c>
      <c r="XEY2078">
        <v>74538</v>
      </c>
    </row>
    <row r="2079" spans="16369:16379" x14ac:dyDescent="0.3">
      <c r="XEO2079" t="s">
        <v>520</v>
      </c>
      <c r="XEP2079">
        <v>2</v>
      </c>
      <c r="XEQ2079">
        <v>10</v>
      </c>
      <c r="XER2079">
        <v>0.1</v>
      </c>
      <c r="XES2079">
        <v>50</v>
      </c>
      <c r="XET2079">
        <v>653</v>
      </c>
      <c r="XEU2079">
        <v>0.87631099999999995</v>
      </c>
      <c r="XEV2079">
        <v>0</v>
      </c>
      <c r="XEW2079">
        <v>411211</v>
      </c>
      <c r="XEX2079">
        <v>1800.01</v>
      </c>
      <c r="XEY2079">
        <v>74262</v>
      </c>
    </row>
    <row r="2080" spans="16369:16379" x14ac:dyDescent="0.3">
      <c r="XEO2080" t="s">
        <v>520</v>
      </c>
      <c r="XEP2080">
        <v>2</v>
      </c>
      <c r="XEQ2080">
        <v>10</v>
      </c>
      <c r="XER2080">
        <v>0.15</v>
      </c>
      <c r="XES2080">
        <v>50</v>
      </c>
      <c r="XET2080">
        <v>655</v>
      </c>
      <c r="XEU2080">
        <v>3.0552899999999998</v>
      </c>
      <c r="XEV2080">
        <v>0</v>
      </c>
      <c r="XEW2080">
        <v>453136</v>
      </c>
      <c r="XEX2080">
        <v>1800</v>
      </c>
      <c r="XEY2080">
        <v>65053</v>
      </c>
    </row>
    <row r="2081" spans="16369:16379" x14ac:dyDescent="0.3">
      <c r="XEO2081" t="s">
        <v>520</v>
      </c>
      <c r="XEP2081">
        <v>2</v>
      </c>
      <c r="XEQ2081">
        <v>10</v>
      </c>
      <c r="XER2081">
        <v>0.2</v>
      </c>
      <c r="XES2081">
        <v>50</v>
      </c>
      <c r="XET2081">
        <v>655</v>
      </c>
      <c r="XEU2081">
        <v>0.84614299999999998</v>
      </c>
      <c r="XEV2081">
        <v>0</v>
      </c>
      <c r="XEW2081">
        <v>267376</v>
      </c>
      <c r="XEX2081">
        <v>1800.01</v>
      </c>
      <c r="XEY2081">
        <v>59566</v>
      </c>
    </row>
    <row r="2082" spans="16369:16379" x14ac:dyDescent="0.3">
      <c r="XEO2082" t="s">
        <v>520</v>
      </c>
      <c r="XEP2082">
        <v>2</v>
      </c>
      <c r="XEQ2082">
        <v>25</v>
      </c>
      <c r="XER2082">
        <v>0.05</v>
      </c>
      <c r="XES2082">
        <v>50</v>
      </c>
      <c r="XET2082">
        <v>653</v>
      </c>
      <c r="XEU2082">
        <v>0.84864899999999999</v>
      </c>
      <c r="XEV2082">
        <v>0</v>
      </c>
      <c r="XEW2082">
        <v>303575</v>
      </c>
      <c r="XEX2082">
        <v>1800.06</v>
      </c>
      <c r="XEY2082">
        <v>58908</v>
      </c>
    </row>
    <row r="2083" spans="16369:16379" x14ac:dyDescent="0.3">
      <c r="XEO2083" t="s">
        <v>520</v>
      </c>
      <c r="XEP2083">
        <v>2</v>
      </c>
      <c r="XEQ2083">
        <v>25</v>
      </c>
      <c r="XER2083">
        <v>0.1</v>
      </c>
      <c r="XES2083">
        <v>50</v>
      </c>
      <c r="XET2083">
        <v>655</v>
      </c>
      <c r="XEU2083">
        <v>2.6941099999999998</v>
      </c>
      <c r="XEV2083">
        <v>0</v>
      </c>
      <c r="XEW2083">
        <v>169546</v>
      </c>
      <c r="XEX2083">
        <v>1800</v>
      </c>
      <c r="XEY2083">
        <v>46731</v>
      </c>
    </row>
    <row r="2084" spans="16369:16379" x14ac:dyDescent="0.3">
      <c r="XEO2084" t="s">
        <v>520</v>
      </c>
      <c r="XEP2084">
        <v>2</v>
      </c>
      <c r="XEQ2084">
        <v>25</v>
      </c>
      <c r="XER2084">
        <v>0.15</v>
      </c>
      <c r="XES2084">
        <v>50</v>
      </c>
      <c r="XET2084">
        <v>655</v>
      </c>
      <c r="XEU2084">
        <v>2.3889999999999998</v>
      </c>
      <c r="XEV2084">
        <v>0</v>
      </c>
      <c r="XEW2084">
        <v>62885</v>
      </c>
      <c r="XEX2084">
        <v>1800.95</v>
      </c>
      <c r="XEY2084">
        <v>34452</v>
      </c>
    </row>
    <row r="2085" spans="16369:16379" x14ac:dyDescent="0.3">
      <c r="XEO2085" t="s">
        <v>520</v>
      </c>
      <c r="XEP2085">
        <v>2</v>
      </c>
      <c r="XEQ2085">
        <v>25</v>
      </c>
      <c r="XER2085">
        <v>0.2</v>
      </c>
      <c r="XES2085">
        <v>50</v>
      </c>
      <c r="XET2085">
        <v>657</v>
      </c>
      <c r="XEU2085">
        <v>4.0739700000000001</v>
      </c>
      <c r="XEV2085">
        <v>0</v>
      </c>
      <c r="XEW2085">
        <v>42760</v>
      </c>
      <c r="XEX2085">
        <v>1800.01</v>
      </c>
      <c r="XEY2085">
        <v>28182</v>
      </c>
    </row>
    <row r="2086" spans="16369:16379" x14ac:dyDescent="0.3">
      <c r="XEO2086" t="s">
        <v>520</v>
      </c>
      <c r="XEP2086">
        <v>2</v>
      </c>
      <c r="XEQ2086">
        <v>50</v>
      </c>
      <c r="XER2086">
        <v>0.05</v>
      </c>
      <c r="XES2086">
        <v>50</v>
      </c>
      <c r="XET2086">
        <v>653</v>
      </c>
      <c r="XEU2086">
        <v>1.5926</v>
      </c>
      <c r="XEV2086">
        <v>0</v>
      </c>
      <c r="XEW2086">
        <v>275225</v>
      </c>
      <c r="XEX2086">
        <v>1800.01</v>
      </c>
      <c r="XEY2086">
        <v>56857</v>
      </c>
    </row>
    <row r="2087" spans="16369:16379" x14ac:dyDescent="0.3">
      <c r="XEO2087" t="s">
        <v>520</v>
      </c>
      <c r="XEP2087">
        <v>2</v>
      </c>
      <c r="XEQ2087">
        <v>50</v>
      </c>
      <c r="XER2087">
        <v>0.1</v>
      </c>
      <c r="XES2087">
        <v>50</v>
      </c>
      <c r="XET2087">
        <v>657</v>
      </c>
      <c r="XEU2087">
        <v>8.0330999999999992</v>
      </c>
      <c r="XEV2087">
        <v>0</v>
      </c>
      <c r="XEW2087">
        <v>130816</v>
      </c>
      <c r="XEX2087">
        <v>1800.05</v>
      </c>
      <c r="XEY2087">
        <v>41007</v>
      </c>
    </row>
    <row r="2088" spans="16369:16379" x14ac:dyDescent="0.3">
      <c r="XEO2088" t="s">
        <v>520</v>
      </c>
      <c r="XEP2088">
        <v>2</v>
      </c>
      <c r="XEQ2088">
        <v>50</v>
      </c>
      <c r="XER2088">
        <v>0.15</v>
      </c>
      <c r="XES2088">
        <v>50</v>
      </c>
      <c r="XET2088">
        <v>657</v>
      </c>
      <c r="XEU2088">
        <v>1.27329</v>
      </c>
      <c r="XEV2088">
        <v>0</v>
      </c>
      <c r="XEW2088">
        <v>26421</v>
      </c>
      <c r="XEX2088">
        <v>1800.1</v>
      </c>
      <c r="XEY2088">
        <v>22871</v>
      </c>
    </row>
    <row r="2089" spans="16369:16379" x14ac:dyDescent="0.3">
      <c r="XEO2089" t="s">
        <v>520</v>
      </c>
      <c r="XEP2089">
        <v>2</v>
      </c>
      <c r="XEQ2089">
        <v>50</v>
      </c>
      <c r="XER2089">
        <v>0.2</v>
      </c>
      <c r="XES2089">
        <v>50</v>
      </c>
      <c r="XET2089">
        <v>742</v>
      </c>
      <c r="XEU2089">
        <v>1460.13</v>
      </c>
      <c r="XEV2089">
        <v>0</v>
      </c>
      <c r="XEW2089">
        <v>3</v>
      </c>
      <c r="XEX2089">
        <v>1801.5</v>
      </c>
      <c r="XEY2089">
        <v>296</v>
      </c>
    </row>
    <row r="2090" spans="16369:16379" x14ac:dyDescent="0.3">
      <c r="XEO2090" t="s">
        <v>520</v>
      </c>
      <c r="XEP2090">
        <v>3</v>
      </c>
      <c r="XEQ2090">
        <v>0</v>
      </c>
      <c r="XER2090">
        <v>0.05</v>
      </c>
      <c r="XES2090">
        <v>50</v>
      </c>
      <c r="XET2090">
        <v>657</v>
      </c>
      <c r="XEU2090">
        <v>0.86513099999999998</v>
      </c>
      <c r="XEV2090">
        <v>0</v>
      </c>
      <c r="XEW2090">
        <v>749546</v>
      </c>
      <c r="XEX2090">
        <v>1800.04</v>
      </c>
      <c r="XEY2090">
        <v>77003</v>
      </c>
    </row>
    <row r="2091" spans="16369:16379" x14ac:dyDescent="0.3">
      <c r="XEO2091" t="s">
        <v>520</v>
      </c>
      <c r="XEP2091">
        <v>3</v>
      </c>
      <c r="XEQ2091">
        <v>10</v>
      </c>
      <c r="XER2091">
        <v>0.05</v>
      </c>
      <c r="XES2091">
        <v>50</v>
      </c>
      <c r="XET2091">
        <v>657</v>
      </c>
      <c r="XEU2091">
        <v>0.89179299999999995</v>
      </c>
      <c r="XEV2091">
        <v>0</v>
      </c>
      <c r="XEW2091">
        <v>575357</v>
      </c>
      <c r="XEX2091">
        <v>1800</v>
      </c>
      <c r="XEY2091">
        <v>74602</v>
      </c>
    </row>
    <row r="2092" spans="16369:16379" x14ac:dyDescent="0.3">
      <c r="XEO2092" t="s">
        <v>520</v>
      </c>
      <c r="XEP2092">
        <v>3</v>
      </c>
      <c r="XEQ2092">
        <v>25</v>
      </c>
      <c r="XER2092">
        <v>0.05</v>
      </c>
      <c r="XES2092">
        <v>50</v>
      </c>
      <c r="XET2092">
        <v>657</v>
      </c>
      <c r="XEU2092">
        <v>0.62116099999999996</v>
      </c>
      <c r="XEV2092">
        <v>0</v>
      </c>
      <c r="XEW2092">
        <v>512169</v>
      </c>
      <c r="XEX2092">
        <v>1800</v>
      </c>
      <c r="XEY2092">
        <v>76258</v>
      </c>
    </row>
    <row r="2093" spans="16369:16379" x14ac:dyDescent="0.3">
      <c r="XEO2093" t="s">
        <v>520</v>
      </c>
      <c r="XEP2093">
        <v>3</v>
      </c>
      <c r="XEQ2093">
        <v>50</v>
      </c>
      <c r="XER2093">
        <v>0.05</v>
      </c>
      <c r="XES2093">
        <v>50</v>
      </c>
      <c r="XET2093">
        <v>657</v>
      </c>
      <c r="XEU2093">
        <v>0.69713499999999995</v>
      </c>
      <c r="XEV2093">
        <v>0</v>
      </c>
      <c r="XEW2093">
        <v>785448</v>
      </c>
      <c r="XEX2093">
        <v>1800</v>
      </c>
      <c r="XEY2093">
        <v>77657</v>
      </c>
    </row>
    <row r="2094" spans="16369:16379" x14ac:dyDescent="0.3">
      <c r="XEO2094" t="s">
        <v>21</v>
      </c>
      <c r="XEP2094">
        <v>0</v>
      </c>
      <c r="XEQ2094">
        <v>0</v>
      </c>
      <c r="XER2094">
        <v>0.05</v>
      </c>
      <c r="XES2094">
        <v>300</v>
      </c>
      <c r="XET2094">
        <v>40757.699999999997</v>
      </c>
      <c r="XEU2094">
        <v>1723.77</v>
      </c>
      <c r="XEV2094">
        <v>32</v>
      </c>
      <c r="XEW2094">
        <v>38</v>
      </c>
      <c r="XEX2094">
        <v>1800.08</v>
      </c>
      <c r="XEY2094">
        <v>26849</v>
      </c>
    </row>
    <row r="2095" spans="16369:16379" x14ac:dyDescent="0.3">
      <c r="XEO2095" t="s">
        <v>21</v>
      </c>
      <c r="XEP2095">
        <v>0</v>
      </c>
      <c r="XEQ2095">
        <v>0</v>
      </c>
      <c r="XER2095">
        <v>0.1</v>
      </c>
      <c r="XES2095">
        <v>300</v>
      </c>
      <c r="XET2095">
        <v>40762.6</v>
      </c>
      <c r="XEU2095">
        <v>1549.75</v>
      </c>
      <c r="XEV2095">
        <v>55</v>
      </c>
      <c r="XEW2095">
        <v>63</v>
      </c>
      <c r="XEX2095">
        <v>1800.02</v>
      </c>
      <c r="XEY2095">
        <v>23935</v>
      </c>
    </row>
    <row r="2096" spans="16369:16379" x14ac:dyDescent="0.3">
      <c r="XEO2096" t="s">
        <v>21</v>
      </c>
      <c r="XEP2096">
        <v>0</v>
      </c>
      <c r="XEQ2096">
        <v>0</v>
      </c>
      <c r="XER2096">
        <v>0.15</v>
      </c>
      <c r="XES2096">
        <v>300</v>
      </c>
      <c r="XET2096">
        <v>40645.9</v>
      </c>
      <c r="XEU2096">
        <v>1586.8</v>
      </c>
      <c r="XEV2096">
        <v>47</v>
      </c>
      <c r="XEW2096">
        <v>58</v>
      </c>
      <c r="XEX2096">
        <v>1800</v>
      </c>
      <c r="XEY2096">
        <v>26323</v>
      </c>
    </row>
    <row r="2097" spans="16369:16379" x14ac:dyDescent="0.3">
      <c r="XEO2097" t="s">
        <v>21</v>
      </c>
      <c r="XEP2097">
        <v>0</v>
      </c>
      <c r="XEQ2097">
        <v>0</v>
      </c>
      <c r="XER2097">
        <v>0.2</v>
      </c>
      <c r="XES2097">
        <v>300</v>
      </c>
      <c r="XET2097">
        <v>40721.9</v>
      </c>
      <c r="XEU2097">
        <v>1059.8599999999999</v>
      </c>
      <c r="XEV2097">
        <v>32</v>
      </c>
      <c r="XEW2097">
        <v>53</v>
      </c>
      <c r="XEX2097">
        <v>1800.03</v>
      </c>
      <c r="XEY2097">
        <v>28533</v>
      </c>
    </row>
    <row r="2098" spans="16369:16379" x14ac:dyDescent="0.3">
      <c r="XEO2098" t="s">
        <v>21</v>
      </c>
      <c r="XEP2098">
        <v>1</v>
      </c>
      <c r="XEQ2098">
        <v>5</v>
      </c>
      <c r="XER2098">
        <v>0.05</v>
      </c>
      <c r="XES2098">
        <v>300</v>
      </c>
      <c r="XET2098">
        <v>41157.199999999997</v>
      </c>
      <c r="XEU2098">
        <v>1800.26</v>
      </c>
      <c r="XEV2098">
        <v>0</v>
      </c>
      <c r="XEW2098">
        <v>1</v>
      </c>
      <c r="XEX2098">
        <v>1800.4</v>
      </c>
      <c r="XEY2098">
        <v>3968</v>
      </c>
    </row>
    <row r="2099" spans="16369:16379" x14ac:dyDescent="0.3">
      <c r="XEO2099" t="s">
        <v>21</v>
      </c>
      <c r="XEP2099">
        <v>1</v>
      </c>
      <c r="XEQ2099">
        <v>5</v>
      </c>
      <c r="XER2099">
        <v>0.1</v>
      </c>
      <c r="XES2099">
        <v>300</v>
      </c>
      <c r="XET2099">
        <v>42048.5</v>
      </c>
      <c r="XEU2099">
        <v>1800.34</v>
      </c>
      <c r="XEV2099">
        <v>0</v>
      </c>
      <c r="XEW2099">
        <v>1</v>
      </c>
      <c r="XEX2099">
        <v>1800.97</v>
      </c>
      <c r="XEY2099">
        <v>3839</v>
      </c>
    </row>
    <row r="2100" spans="16369:16379" x14ac:dyDescent="0.3">
      <c r="XEO2100" t="s">
        <v>21</v>
      </c>
      <c r="XEP2100">
        <v>1</v>
      </c>
      <c r="XEQ2100">
        <v>10</v>
      </c>
      <c r="XER2100">
        <v>0.05</v>
      </c>
      <c r="XES2100">
        <v>300</v>
      </c>
      <c r="XET2100">
        <v>41537.599999999999</v>
      </c>
      <c r="XEU2100">
        <v>1800.08</v>
      </c>
      <c r="XEV2100">
        <v>0</v>
      </c>
      <c r="XEW2100">
        <v>1</v>
      </c>
      <c r="XEX2100">
        <v>1800.76</v>
      </c>
      <c r="XEY2100">
        <v>3778</v>
      </c>
    </row>
    <row r="2101" spans="16369:16379" x14ac:dyDescent="0.3">
      <c r="XEO2101" t="s">
        <v>21</v>
      </c>
      <c r="XEP2101">
        <v>1</v>
      </c>
      <c r="XEQ2101">
        <v>10</v>
      </c>
      <c r="XER2101">
        <v>0.1</v>
      </c>
      <c r="XES2101">
        <v>300</v>
      </c>
      <c r="XET2101">
        <v>42065.1</v>
      </c>
      <c r="XEU2101">
        <v>1800.07</v>
      </c>
      <c r="XEV2101">
        <v>0</v>
      </c>
      <c r="XEW2101">
        <v>1</v>
      </c>
      <c r="XEX2101">
        <v>1801.14</v>
      </c>
      <c r="XEY2101">
        <v>3119</v>
      </c>
    </row>
    <row r="2102" spans="16369:16379" x14ac:dyDescent="0.3">
      <c r="XEO2102" t="s">
        <v>21</v>
      </c>
      <c r="XEP2102">
        <v>1</v>
      </c>
      <c r="XEQ2102">
        <v>25</v>
      </c>
      <c r="XER2102">
        <v>0.05</v>
      </c>
      <c r="XES2102">
        <v>300</v>
      </c>
      <c r="XET2102">
        <v>42594.6</v>
      </c>
      <c r="XEU2102">
        <v>1800.17</v>
      </c>
      <c r="XEV2102">
        <v>0</v>
      </c>
      <c r="XEW2102">
        <v>1</v>
      </c>
      <c r="XEX2102">
        <v>1800.27</v>
      </c>
      <c r="XEY2102">
        <v>1951</v>
      </c>
    </row>
    <row r="2103" spans="16369:16379" x14ac:dyDescent="0.3">
      <c r="XEO2103" t="s">
        <v>21</v>
      </c>
      <c r="XEP2103">
        <v>1</v>
      </c>
      <c r="XEQ2103">
        <v>25</v>
      </c>
      <c r="XER2103">
        <v>0.1</v>
      </c>
      <c r="XES2103">
        <v>300</v>
      </c>
      <c r="XET2103">
        <v>44850.5</v>
      </c>
      <c r="XEU2103">
        <v>1800.27</v>
      </c>
      <c r="XEV2103">
        <v>0</v>
      </c>
      <c r="XEW2103">
        <v>1</v>
      </c>
      <c r="XEX2103">
        <v>1800.87</v>
      </c>
      <c r="XEY2103">
        <v>1165</v>
      </c>
    </row>
    <row r="2104" spans="16369:16379" x14ac:dyDescent="0.3">
      <c r="XEO2104" t="s">
        <v>21</v>
      </c>
      <c r="XEP2104">
        <v>1</v>
      </c>
      <c r="XEQ2104">
        <v>50</v>
      </c>
      <c r="XER2104">
        <v>0.05</v>
      </c>
      <c r="XES2104">
        <v>300</v>
      </c>
      <c r="XET2104">
        <v>42713.8</v>
      </c>
      <c r="XEU2104">
        <v>1800.35</v>
      </c>
      <c r="XEV2104">
        <v>0</v>
      </c>
      <c r="XEW2104">
        <v>1</v>
      </c>
      <c r="XEX2104">
        <v>1800.35</v>
      </c>
      <c r="XEY2104">
        <v>2347</v>
      </c>
    </row>
    <row r="2105" spans="16369:16379" x14ac:dyDescent="0.3">
      <c r="XEO2105" t="s">
        <v>21</v>
      </c>
      <c r="XEP2105">
        <v>1</v>
      </c>
      <c r="XEQ2105">
        <v>50</v>
      </c>
      <c r="XER2105">
        <v>0.1</v>
      </c>
      <c r="XES2105">
        <v>300</v>
      </c>
      <c r="XET2105">
        <v>44087.199999999997</v>
      </c>
      <c r="XEU2105">
        <v>1800.08</v>
      </c>
      <c r="XEV2105">
        <v>0</v>
      </c>
      <c r="XEW2105">
        <v>1</v>
      </c>
      <c r="XEX2105">
        <v>1800.16</v>
      </c>
      <c r="XEY2105">
        <v>1720</v>
      </c>
    </row>
    <row r="2106" spans="16369:16379" x14ac:dyDescent="0.3">
      <c r="XEO2106" t="s">
        <v>21</v>
      </c>
      <c r="XEP2106">
        <v>2</v>
      </c>
      <c r="XEQ2106">
        <v>5</v>
      </c>
      <c r="XER2106">
        <v>0.05</v>
      </c>
      <c r="XES2106">
        <v>300</v>
      </c>
      <c r="XET2106">
        <v>41132.400000000001</v>
      </c>
      <c r="XEU2106">
        <v>1800.32</v>
      </c>
      <c r="XEV2106">
        <v>0</v>
      </c>
      <c r="XEW2106">
        <v>1</v>
      </c>
      <c r="XEX2106">
        <v>1800.32</v>
      </c>
      <c r="XEY2106">
        <v>3165</v>
      </c>
    </row>
    <row r="2107" spans="16369:16379" x14ac:dyDescent="0.3">
      <c r="XEO2107" t="s">
        <v>21</v>
      </c>
      <c r="XEP2107">
        <v>2</v>
      </c>
      <c r="XEQ2107">
        <v>5</v>
      </c>
      <c r="XER2107">
        <v>0.1</v>
      </c>
      <c r="XES2107">
        <v>300</v>
      </c>
      <c r="XET2107">
        <v>42112.6</v>
      </c>
      <c r="XEU2107">
        <v>1800.74</v>
      </c>
      <c r="XEV2107">
        <v>0</v>
      </c>
      <c r="XEW2107">
        <v>1</v>
      </c>
      <c r="XEX2107">
        <v>1801.21</v>
      </c>
      <c r="XEY2107">
        <v>2752</v>
      </c>
    </row>
    <row r="2108" spans="16369:16379" x14ac:dyDescent="0.3">
      <c r="XEO2108" t="s">
        <v>21</v>
      </c>
      <c r="XEP2108">
        <v>2</v>
      </c>
      <c r="XEQ2108">
        <v>5</v>
      </c>
      <c r="XER2108">
        <v>0.15</v>
      </c>
      <c r="XES2108">
        <v>300</v>
      </c>
      <c r="XET2108">
        <v>42106.5</v>
      </c>
      <c r="XEU2108">
        <v>1800.49</v>
      </c>
      <c r="XEV2108">
        <v>0</v>
      </c>
      <c r="XEW2108">
        <v>1</v>
      </c>
      <c r="XEX2108">
        <v>1800.49</v>
      </c>
      <c r="XEY2108">
        <v>2643</v>
      </c>
    </row>
    <row r="2109" spans="16369:16379" x14ac:dyDescent="0.3">
      <c r="XEO2109" t="s">
        <v>21</v>
      </c>
      <c r="XEP2109">
        <v>2</v>
      </c>
      <c r="XEQ2109">
        <v>5</v>
      </c>
      <c r="XER2109">
        <v>0.2</v>
      </c>
      <c r="XES2109">
        <v>300</v>
      </c>
      <c r="XET2109">
        <v>42733</v>
      </c>
      <c r="XEU2109">
        <v>1800.54</v>
      </c>
      <c r="XEV2109">
        <v>0</v>
      </c>
      <c r="XEW2109">
        <v>1</v>
      </c>
      <c r="XEX2109">
        <v>1800.71</v>
      </c>
      <c r="XEY2109">
        <v>2689</v>
      </c>
    </row>
    <row r="2110" spans="16369:16379" x14ac:dyDescent="0.3">
      <c r="XEO2110" t="s">
        <v>21</v>
      </c>
      <c r="XEP2110">
        <v>2</v>
      </c>
      <c r="XEQ2110">
        <v>10</v>
      </c>
      <c r="XER2110">
        <v>0.05</v>
      </c>
      <c r="XES2110">
        <v>300</v>
      </c>
      <c r="XET2110">
        <v>41917.5</v>
      </c>
      <c r="XEU2110">
        <v>1800.43</v>
      </c>
      <c r="XEV2110">
        <v>0</v>
      </c>
      <c r="XEW2110">
        <v>1</v>
      </c>
      <c r="XEX2110">
        <v>1800.43</v>
      </c>
      <c r="XEY2110">
        <v>2899</v>
      </c>
    </row>
    <row r="2111" spans="16369:16379" x14ac:dyDescent="0.3">
      <c r="XEO2111" t="s">
        <v>21</v>
      </c>
      <c r="XEP2111">
        <v>2</v>
      </c>
      <c r="XEQ2111">
        <v>10</v>
      </c>
      <c r="XER2111">
        <v>0.1</v>
      </c>
      <c r="XES2111">
        <v>300</v>
      </c>
      <c r="XET2111">
        <v>41252.300000000003</v>
      </c>
      <c r="XEU2111">
        <v>1782.36</v>
      </c>
      <c r="XEV2111">
        <v>0</v>
      </c>
      <c r="XEW2111">
        <v>2</v>
      </c>
      <c r="XEX2111">
        <v>1800.01</v>
      </c>
      <c r="XEY2111">
        <v>3158</v>
      </c>
    </row>
    <row r="2112" spans="16369:16379" x14ac:dyDescent="0.3">
      <c r="XEO2112" t="s">
        <v>21</v>
      </c>
      <c r="XEP2112">
        <v>2</v>
      </c>
      <c r="XEQ2112">
        <v>10</v>
      </c>
      <c r="XER2112">
        <v>0.15</v>
      </c>
      <c r="XES2112">
        <v>300</v>
      </c>
      <c r="XET2112">
        <v>43600.4</v>
      </c>
      <c r="XEU2112">
        <v>1800.22</v>
      </c>
      <c r="XEV2112">
        <v>0</v>
      </c>
      <c r="XEW2112">
        <v>1</v>
      </c>
      <c r="XEX2112">
        <v>1800.23</v>
      </c>
      <c r="XEY2112">
        <v>1329</v>
      </c>
    </row>
    <row r="2113" spans="16369:16379" x14ac:dyDescent="0.3">
      <c r="XEO2113" t="s">
        <v>21</v>
      </c>
      <c r="XEP2113">
        <v>2</v>
      </c>
      <c r="XEQ2113">
        <v>10</v>
      </c>
      <c r="XER2113">
        <v>0.2</v>
      </c>
      <c r="XES2113">
        <v>300</v>
      </c>
      <c r="XET2113">
        <v>42813.7</v>
      </c>
      <c r="XEU2113">
        <v>1800.44</v>
      </c>
      <c r="XEV2113">
        <v>0</v>
      </c>
      <c r="XEW2113">
        <v>1</v>
      </c>
      <c r="XEX2113">
        <v>1800.73</v>
      </c>
      <c r="XEY2113">
        <v>1465</v>
      </c>
    </row>
    <row r="2114" spans="16369:16379" x14ac:dyDescent="0.3">
      <c r="XEO2114" t="s">
        <v>21</v>
      </c>
      <c r="XEP2114">
        <v>2</v>
      </c>
      <c r="XEQ2114">
        <v>25</v>
      </c>
      <c r="XER2114">
        <v>0.05</v>
      </c>
      <c r="XES2114">
        <v>300</v>
      </c>
      <c r="XET2114">
        <v>43586</v>
      </c>
      <c r="XEU2114">
        <v>1800.35</v>
      </c>
      <c r="XEV2114">
        <v>0</v>
      </c>
      <c r="XEW2114">
        <v>1</v>
      </c>
      <c r="XEX2114">
        <v>1800.39</v>
      </c>
      <c r="XEY2114">
        <v>1861</v>
      </c>
    </row>
    <row r="2115" spans="16369:16379" x14ac:dyDescent="0.3">
      <c r="XEO2115" t="s">
        <v>21</v>
      </c>
      <c r="XEP2115">
        <v>2</v>
      </c>
      <c r="XEQ2115">
        <v>25</v>
      </c>
      <c r="XER2115">
        <v>0.1</v>
      </c>
      <c r="XES2115">
        <v>300</v>
      </c>
      <c r="XET2115">
        <v>43374.2</v>
      </c>
      <c r="XEU2115">
        <v>1800.19</v>
      </c>
      <c r="XEV2115">
        <v>0</v>
      </c>
      <c r="XEW2115">
        <v>1</v>
      </c>
      <c r="XEX2115">
        <v>1800.57</v>
      </c>
      <c r="XEY2115">
        <v>1578</v>
      </c>
    </row>
    <row r="2116" spans="16369:16379" x14ac:dyDescent="0.3">
      <c r="XEO2116" t="s">
        <v>21</v>
      </c>
      <c r="XEP2116">
        <v>2</v>
      </c>
      <c r="XEQ2116">
        <v>50</v>
      </c>
      <c r="XER2116">
        <v>0.05</v>
      </c>
      <c r="XES2116">
        <v>300</v>
      </c>
      <c r="XET2116">
        <v>42379.3</v>
      </c>
      <c r="XEU2116">
        <v>1800.19</v>
      </c>
      <c r="XEV2116">
        <v>0</v>
      </c>
      <c r="XEW2116">
        <v>1</v>
      </c>
      <c r="XEX2116">
        <v>1800.19</v>
      </c>
      <c r="XEY2116">
        <v>2699</v>
      </c>
    </row>
    <row r="2117" spans="16369:16379" x14ac:dyDescent="0.3">
      <c r="XEO2117" t="s">
        <v>21</v>
      </c>
      <c r="XEP2117">
        <v>2</v>
      </c>
      <c r="XEQ2117">
        <v>50</v>
      </c>
      <c r="XER2117">
        <v>0.1</v>
      </c>
      <c r="XES2117">
        <v>300</v>
      </c>
      <c r="XET2117">
        <v>42283.1</v>
      </c>
      <c r="XEU2117">
        <v>1801.17</v>
      </c>
      <c r="XEV2117">
        <v>0</v>
      </c>
      <c r="XEW2117">
        <v>1</v>
      </c>
      <c r="XEX2117">
        <v>1801.17</v>
      </c>
      <c r="XEY2117">
        <v>2085</v>
      </c>
    </row>
    <row r="2118" spans="16369:16379" x14ac:dyDescent="0.3">
      <c r="XEO2118" t="s">
        <v>21</v>
      </c>
      <c r="XEP2118">
        <v>3</v>
      </c>
      <c r="XEQ2118">
        <v>0</v>
      </c>
      <c r="XER2118">
        <v>0.05</v>
      </c>
      <c r="XES2118">
        <v>300</v>
      </c>
      <c r="XET2118">
        <v>42008.4</v>
      </c>
      <c r="XEU2118">
        <v>1800.09</v>
      </c>
      <c r="XEV2118">
        <v>0</v>
      </c>
      <c r="XEW2118">
        <v>1</v>
      </c>
      <c r="XEX2118">
        <v>1800.31</v>
      </c>
      <c r="XEY2118">
        <v>4968</v>
      </c>
    </row>
    <row r="2119" spans="16369:16379" x14ac:dyDescent="0.3">
      <c r="XEO2119" t="s">
        <v>21</v>
      </c>
      <c r="XEP2119">
        <v>3</v>
      </c>
      <c r="XEQ2119">
        <v>10</v>
      </c>
      <c r="XER2119">
        <v>0.05</v>
      </c>
      <c r="XES2119">
        <v>300</v>
      </c>
      <c r="XET2119">
        <v>41702.6</v>
      </c>
      <c r="XEU2119">
        <v>1800.26</v>
      </c>
      <c r="XEV2119">
        <v>0</v>
      </c>
      <c r="XEW2119">
        <v>1</v>
      </c>
      <c r="XEX2119">
        <v>1800.38</v>
      </c>
      <c r="XEY2119">
        <v>5692</v>
      </c>
    </row>
    <row r="2120" spans="16369:16379" x14ac:dyDescent="0.3">
      <c r="XEO2120" t="s">
        <v>21</v>
      </c>
      <c r="XEP2120">
        <v>3</v>
      </c>
      <c r="XEQ2120">
        <v>25</v>
      </c>
      <c r="XER2120">
        <v>0.05</v>
      </c>
      <c r="XES2120">
        <v>300</v>
      </c>
      <c r="XET2120">
        <v>41611.1</v>
      </c>
      <c r="XEU2120">
        <v>1800.07</v>
      </c>
      <c r="XEV2120">
        <v>0</v>
      </c>
      <c r="XEW2120">
        <v>1</v>
      </c>
      <c r="XEX2120">
        <v>1800.46</v>
      </c>
      <c r="XEY2120">
        <v>4064</v>
      </c>
    </row>
    <row r="2121" spans="16369:16379" x14ac:dyDescent="0.3">
      <c r="XEO2121" t="s">
        <v>21</v>
      </c>
      <c r="XEP2121">
        <v>3</v>
      </c>
      <c r="XEQ2121">
        <v>50</v>
      </c>
      <c r="XER2121">
        <v>0.05</v>
      </c>
      <c r="XES2121">
        <v>300</v>
      </c>
      <c r="XET2121">
        <v>41615</v>
      </c>
      <c r="XEU2121">
        <v>1800.6</v>
      </c>
      <c r="XEV2121">
        <v>0</v>
      </c>
      <c r="XEW2121">
        <v>1</v>
      </c>
      <c r="XEX2121">
        <v>1800.6</v>
      </c>
      <c r="XEY2121">
        <v>4014</v>
      </c>
    </row>
    <row r="2122" spans="16369:16379" x14ac:dyDescent="0.3">
      <c r="XEO2122" t="s">
        <v>22</v>
      </c>
      <c r="XEP2122">
        <v>0</v>
      </c>
      <c r="XEQ2122">
        <v>0</v>
      </c>
      <c r="XER2122">
        <v>0.05</v>
      </c>
      <c r="XES2122">
        <v>300</v>
      </c>
      <c r="XET2122">
        <v>45335.199999999997</v>
      </c>
      <c r="XEU2122">
        <v>1772.02</v>
      </c>
      <c r="XEV2122">
        <v>31</v>
      </c>
      <c r="XEW2122">
        <v>35</v>
      </c>
      <c r="XEX2122">
        <v>1800.08</v>
      </c>
      <c r="XEY2122">
        <v>23897</v>
      </c>
    </row>
    <row r="2123" spans="16369:16379" x14ac:dyDescent="0.3">
      <c r="XEO2123" t="s">
        <v>22</v>
      </c>
      <c r="XEP2123">
        <v>0</v>
      </c>
      <c r="XEQ2123">
        <v>0</v>
      </c>
      <c r="XER2123">
        <v>0.1</v>
      </c>
      <c r="XES2123">
        <v>300</v>
      </c>
      <c r="XET2123">
        <v>45518.1</v>
      </c>
      <c r="XEU2123">
        <v>467.03399999999999</v>
      </c>
      <c r="XEV2123">
        <v>3</v>
      </c>
      <c r="XEW2123">
        <v>28</v>
      </c>
      <c r="XEX2123">
        <v>1800.02</v>
      </c>
      <c r="XEY2123">
        <v>23793</v>
      </c>
    </row>
    <row r="2124" spans="16369:16379" x14ac:dyDescent="0.3">
      <c r="XEO2124" t="s">
        <v>22</v>
      </c>
      <c r="XEP2124">
        <v>0</v>
      </c>
      <c r="XEQ2124">
        <v>0</v>
      </c>
      <c r="XER2124">
        <v>0.15</v>
      </c>
      <c r="XES2124">
        <v>300</v>
      </c>
      <c r="XET2124">
        <v>45509.599999999999</v>
      </c>
      <c r="XEU2124">
        <v>1014.77</v>
      </c>
      <c r="XEV2124">
        <v>20</v>
      </c>
      <c r="XEW2124">
        <v>35</v>
      </c>
      <c r="XEX2124">
        <v>1800.06</v>
      </c>
      <c r="XEY2124">
        <v>24105</v>
      </c>
    </row>
    <row r="2125" spans="16369:16379" x14ac:dyDescent="0.3">
      <c r="XEO2125" t="s">
        <v>22</v>
      </c>
      <c r="XEP2125">
        <v>0</v>
      </c>
      <c r="XEQ2125">
        <v>0</v>
      </c>
      <c r="XER2125">
        <v>0.2</v>
      </c>
      <c r="XES2125">
        <v>300</v>
      </c>
      <c r="XET2125">
        <v>45546.8</v>
      </c>
      <c r="XEU2125">
        <v>1761.58</v>
      </c>
      <c r="XEV2125">
        <v>36</v>
      </c>
      <c r="XEW2125">
        <v>40</v>
      </c>
      <c r="XEX2125">
        <v>1800.06</v>
      </c>
      <c r="XEY2125">
        <v>22469</v>
      </c>
    </row>
    <row r="2126" spans="16369:16379" x14ac:dyDescent="0.3">
      <c r="XEO2126" t="s">
        <v>22</v>
      </c>
      <c r="XEP2126">
        <v>1</v>
      </c>
      <c r="XEQ2126">
        <v>5</v>
      </c>
      <c r="XER2126">
        <v>0.05</v>
      </c>
      <c r="XES2126">
        <v>300</v>
      </c>
      <c r="XET2126">
        <v>46012.3</v>
      </c>
      <c r="XEU2126">
        <v>1800.06</v>
      </c>
      <c r="XEV2126">
        <v>0</v>
      </c>
      <c r="XEW2126">
        <v>1</v>
      </c>
      <c r="XEX2126">
        <v>1800.06</v>
      </c>
      <c r="XEY2126">
        <v>3310</v>
      </c>
    </row>
    <row r="2127" spans="16369:16379" x14ac:dyDescent="0.3">
      <c r="XEO2127" t="s">
        <v>22</v>
      </c>
      <c r="XEP2127">
        <v>1</v>
      </c>
      <c r="XEQ2127">
        <v>5</v>
      </c>
      <c r="XER2127">
        <v>0.1</v>
      </c>
      <c r="XES2127">
        <v>300</v>
      </c>
      <c r="XET2127">
        <v>47315.5</v>
      </c>
      <c r="XEU2127">
        <v>1800.1</v>
      </c>
      <c r="XEV2127">
        <v>0</v>
      </c>
      <c r="XEW2127">
        <v>1</v>
      </c>
      <c r="XEX2127">
        <v>1800.1</v>
      </c>
      <c r="XEY2127">
        <v>2951</v>
      </c>
    </row>
    <row r="2128" spans="16369:16379" x14ac:dyDescent="0.3">
      <c r="XEO2128" t="s">
        <v>22</v>
      </c>
      <c r="XEP2128">
        <v>1</v>
      </c>
      <c r="XEQ2128">
        <v>10</v>
      </c>
      <c r="XER2128">
        <v>0.05</v>
      </c>
      <c r="XES2128">
        <v>300</v>
      </c>
      <c r="XET2128">
        <v>47646.9</v>
      </c>
      <c r="XEU2128">
        <v>1800.21</v>
      </c>
      <c r="XEV2128">
        <v>0</v>
      </c>
      <c r="XEW2128">
        <v>1</v>
      </c>
      <c r="XEX2128">
        <v>1800.21</v>
      </c>
      <c r="XEY2128">
        <v>1991</v>
      </c>
    </row>
    <row r="2129" spans="16369:16379" x14ac:dyDescent="0.3">
      <c r="XEO2129" t="s">
        <v>22</v>
      </c>
      <c r="XEP2129">
        <v>1</v>
      </c>
      <c r="XEQ2129">
        <v>10</v>
      </c>
      <c r="XER2129">
        <v>0.1</v>
      </c>
      <c r="XES2129">
        <v>300</v>
      </c>
      <c r="XET2129">
        <v>49693.599999999999</v>
      </c>
      <c r="XEU2129">
        <v>1800.59</v>
      </c>
      <c r="XEV2129">
        <v>0</v>
      </c>
      <c r="XEW2129">
        <v>1</v>
      </c>
      <c r="XEX2129">
        <v>1800.59</v>
      </c>
      <c r="XEY2129">
        <v>1080</v>
      </c>
    </row>
    <row r="2130" spans="16369:16379" x14ac:dyDescent="0.3">
      <c r="XEO2130" t="s">
        <v>22</v>
      </c>
      <c r="XEP2130">
        <v>1</v>
      </c>
      <c r="XEQ2130">
        <v>25</v>
      </c>
      <c r="XER2130">
        <v>0.05</v>
      </c>
      <c r="XES2130">
        <v>300</v>
      </c>
      <c r="XET2130">
        <v>47489.9</v>
      </c>
      <c r="XEU2130">
        <v>1800.67</v>
      </c>
      <c r="XEV2130">
        <v>0</v>
      </c>
      <c r="XEW2130">
        <v>1</v>
      </c>
      <c r="XEX2130">
        <v>1800.67</v>
      </c>
      <c r="XEY2130">
        <v>1492</v>
      </c>
    </row>
    <row r="2131" spans="16369:16379" x14ac:dyDescent="0.3">
      <c r="XEO2131" t="s">
        <v>22</v>
      </c>
      <c r="XEP2131">
        <v>1</v>
      </c>
      <c r="XEQ2131">
        <v>25</v>
      </c>
      <c r="XER2131">
        <v>0.1</v>
      </c>
      <c r="XES2131">
        <v>300</v>
      </c>
      <c r="XET2131">
        <v>47641.2</v>
      </c>
      <c r="XEU2131">
        <v>1802.67</v>
      </c>
      <c r="XEV2131">
        <v>0</v>
      </c>
      <c r="XEW2131">
        <v>1</v>
      </c>
      <c r="XEX2131">
        <v>1802.77</v>
      </c>
      <c r="XEY2131">
        <v>1908</v>
      </c>
    </row>
    <row r="2132" spans="16369:16379" x14ac:dyDescent="0.3">
      <c r="XEO2132" t="s">
        <v>22</v>
      </c>
      <c r="XEP2132">
        <v>1</v>
      </c>
      <c r="XEQ2132">
        <v>50</v>
      </c>
      <c r="XER2132">
        <v>0.05</v>
      </c>
      <c r="XES2132">
        <v>300</v>
      </c>
      <c r="XET2132">
        <v>46570.3</v>
      </c>
      <c r="XEU2132">
        <v>1800.8</v>
      </c>
      <c r="XEV2132">
        <v>0</v>
      </c>
      <c r="XEW2132">
        <v>1</v>
      </c>
      <c r="XEX2132">
        <v>1800.8</v>
      </c>
      <c r="XEY2132">
        <v>2005</v>
      </c>
    </row>
    <row r="2133" spans="16369:16379" x14ac:dyDescent="0.3">
      <c r="XEO2133" t="s">
        <v>22</v>
      </c>
      <c r="XEP2133">
        <v>1</v>
      </c>
      <c r="XEQ2133">
        <v>50</v>
      </c>
      <c r="XER2133">
        <v>0.1</v>
      </c>
      <c r="XES2133">
        <v>300</v>
      </c>
      <c r="XET2133">
        <v>50519.6</v>
      </c>
      <c r="XEU2133">
        <v>1802.03</v>
      </c>
      <c r="XEV2133">
        <v>0</v>
      </c>
      <c r="XEW2133">
        <v>1</v>
      </c>
      <c r="XEX2133">
        <v>1802.03</v>
      </c>
      <c r="XEY2133">
        <v>802</v>
      </c>
    </row>
    <row r="2134" spans="16369:16379" x14ac:dyDescent="0.3">
      <c r="XEO2134" t="s">
        <v>22</v>
      </c>
      <c r="XEP2134">
        <v>2</v>
      </c>
      <c r="XEQ2134">
        <v>5</v>
      </c>
      <c r="XER2134">
        <v>0.05</v>
      </c>
      <c r="XES2134">
        <v>300</v>
      </c>
      <c r="XET2134">
        <v>46337.7</v>
      </c>
      <c r="XEU2134">
        <v>1800.02</v>
      </c>
      <c r="XEV2134">
        <v>0</v>
      </c>
      <c r="XEW2134">
        <v>1</v>
      </c>
      <c r="XEX2134">
        <v>1800.02</v>
      </c>
      <c r="XEY2134">
        <v>3288</v>
      </c>
    </row>
    <row r="2135" spans="16369:16379" x14ac:dyDescent="0.3">
      <c r="XEO2135" t="s">
        <v>22</v>
      </c>
      <c r="XEP2135">
        <v>2</v>
      </c>
      <c r="XEQ2135">
        <v>5</v>
      </c>
      <c r="XER2135">
        <v>0.1</v>
      </c>
      <c r="XES2135">
        <v>300</v>
      </c>
      <c r="XET2135">
        <v>46885</v>
      </c>
      <c r="XEU2135">
        <v>1800.35</v>
      </c>
      <c r="XEV2135">
        <v>0</v>
      </c>
      <c r="XEW2135">
        <v>1</v>
      </c>
      <c r="XEX2135">
        <v>1800.4</v>
      </c>
      <c r="XEY2135">
        <v>3065</v>
      </c>
    </row>
    <row r="2136" spans="16369:16379" x14ac:dyDescent="0.3">
      <c r="XEO2136" t="s">
        <v>22</v>
      </c>
      <c r="XEP2136">
        <v>2</v>
      </c>
      <c r="XEQ2136">
        <v>5</v>
      </c>
      <c r="XER2136">
        <v>0.15</v>
      </c>
      <c r="XES2136">
        <v>300</v>
      </c>
      <c r="XET2136">
        <v>46546.400000000001</v>
      </c>
      <c r="XEU2136">
        <v>1800.07</v>
      </c>
      <c r="XEV2136">
        <v>0</v>
      </c>
      <c r="XEW2136">
        <v>1</v>
      </c>
      <c r="XEX2136">
        <v>1800.07</v>
      </c>
      <c r="XEY2136">
        <v>2375</v>
      </c>
    </row>
    <row r="2137" spans="16369:16379" x14ac:dyDescent="0.3">
      <c r="XEO2137" t="s">
        <v>22</v>
      </c>
      <c r="XEP2137">
        <v>2</v>
      </c>
      <c r="XEQ2137">
        <v>5</v>
      </c>
      <c r="XER2137">
        <v>0.2</v>
      </c>
      <c r="XES2137">
        <v>300</v>
      </c>
      <c r="XET2137">
        <v>46942.7</v>
      </c>
      <c r="XEU2137">
        <v>1800.95</v>
      </c>
      <c r="XEV2137">
        <v>0</v>
      </c>
      <c r="XEW2137">
        <v>1</v>
      </c>
      <c r="XEX2137">
        <v>1801.42</v>
      </c>
      <c r="XEY2137">
        <v>2120</v>
      </c>
    </row>
    <row r="2138" spans="16369:16379" x14ac:dyDescent="0.3">
      <c r="XEO2138" t="s">
        <v>22</v>
      </c>
      <c r="XEP2138">
        <v>2</v>
      </c>
      <c r="XEQ2138">
        <v>10</v>
      </c>
      <c r="XER2138">
        <v>0.05</v>
      </c>
      <c r="XES2138">
        <v>300</v>
      </c>
      <c r="XET2138">
        <v>46027</v>
      </c>
      <c r="XEU2138">
        <v>1800.15</v>
      </c>
      <c r="XEV2138">
        <v>0</v>
      </c>
      <c r="XEW2138">
        <v>1</v>
      </c>
      <c r="XEX2138">
        <v>1800.15</v>
      </c>
      <c r="XEY2138">
        <v>2101</v>
      </c>
    </row>
    <row r="2139" spans="16369:16379" x14ac:dyDescent="0.3">
      <c r="XEO2139" t="s">
        <v>22</v>
      </c>
      <c r="XEP2139">
        <v>2</v>
      </c>
      <c r="XEQ2139">
        <v>10</v>
      </c>
      <c r="XER2139">
        <v>0.1</v>
      </c>
      <c r="XES2139">
        <v>300</v>
      </c>
      <c r="XET2139">
        <v>46906.7</v>
      </c>
      <c r="XEU2139">
        <v>1800.51</v>
      </c>
      <c r="XEV2139">
        <v>0</v>
      </c>
      <c r="XEW2139">
        <v>1</v>
      </c>
      <c r="XEX2139">
        <v>1800.55</v>
      </c>
      <c r="XEY2139">
        <v>2197</v>
      </c>
    </row>
    <row r="2140" spans="16369:16379" x14ac:dyDescent="0.3">
      <c r="XEO2140" t="s">
        <v>22</v>
      </c>
      <c r="XEP2140">
        <v>2</v>
      </c>
      <c r="XEQ2140">
        <v>10</v>
      </c>
      <c r="XER2140">
        <v>0.15</v>
      </c>
      <c r="XES2140">
        <v>300</v>
      </c>
      <c r="XET2140">
        <v>46344</v>
      </c>
      <c r="XEU2140">
        <v>1802.65</v>
      </c>
      <c r="XEV2140">
        <v>0</v>
      </c>
      <c r="XEW2140">
        <v>1</v>
      </c>
      <c r="XEX2140">
        <v>1802.69</v>
      </c>
      <c r="XEY2140">
        <v>2421</v>
      </c>
    </row>
    <row r="2141" spans="16369:16379" x14ac:dyDescent="0.3">
      <c r="XEO2141" t="s">
        <v>22</v>
      </c>
      <c r="XEP2141">
        <v>2</v>
      </c>
      <c r="XEQ2141">
        <v>10</v>
      </c>
      <c r="XER2141">
        <v>0.2</v>
      </c>
      <c r="XES2141">
        <v>300</v>
      </c>
      <c r="XET2141">
        <v>49305.5</v>
      </c>
      <c r="XEU2141">
        <v>1800.15</v>
      </c>
      <c r="XEV2141">
        <v>0</v>
      </c>
      <c r="XEW2141">
        <v>1</v>
      </c>
      <c r="XEX2141">
        <v>1800.19</v>
      </c>
      <c r="XEY2141">
        <v>874</v>
      </c>
    </row>
    <row r="2142" spans="16369:16379" x14ac:dyDescent="0.3">
      <c r="XEO2142" t="s">
        <v>22</v>
      </c>
      <c r="XEP2142">
        <v>2</v>
      </c>
      <c r="XEQ2142">
        <v>25</v>
      </c>
      <c r="XER2142">
        <v>0.05</v>
      </c>
      <c r="XES2142">
        <v>300</v>
      </c>
      <c r="XET2142">
        <v>46737.4</v>
      </c>
      <c r="XEU2142">
        <v>1800.03</v>
      </c>
      <c r="XEV2142">
        <v>0</v>
      </c>
      <c r="XEW2142">
        <v>1</v>
      </c>
      <c r="XEX2142">
        <v>1800.14</v>
      </c>
      <c r="XEY2142">
        <v>2812</v>
      </c>
    </row>
    <row r="2143" spans="16369:16379" x14ac:dyDescent="0.3">
      <c r="XEO2143" t="s">
        <v>22</v>
      </c>
      <c r="XEP2143">
        <v>2</v>
      </c>
      <c r="XEQ2143">
        <v>25</v>
      </c>
      <c r="XER2143">
        <v>0.1</v>
      </c>
      <c r="XES2143">
        <v>300</v>
      </c>
      <c r="XET2143">
        <v>48209</v>
      </c>
      <c r="XEU2143">
        <v>1800.28</v>
      </c>
      <c r="XEV2143">
        <v>0</v>
      </c>
      <c r="XEW2143">
        <v>1</v>
      </c>
      <c r="XEX2143">
        <v>1800.28</v>
      </c>
      <c r="XEY2143">
        <v>1224</v>
      </c>
    </row>
    <row r="2144" spans="16369:16379" x14ac:dyDescent="0.3">
      <c r="XEO2144" t="s">
        <v>22</v>
      </c>
      <c r="XEP2144">
        <v>2</v>
      </c>
      <c r="XEQ2144">
        <v>50</v>
      </c>
      <c r="XER2144">
        <v>0.05</v>
      </c>
      <c r="XES2144">
        <v>300</v>
      </c>
      <c r="XET2144">
        <v>46860.4</v>
      </c>
      <c r="XEU2144">
        <v>1800.4</v>
      </c>
      <c r="XEV2144">
        <v>0</v>
      </c>
      <c r="XEW2144">
        <v>1</v>
      </c>
      <c r="XEX2144">
        <v>1800.4</v>
      </c>
      <c r="XEY2144">
        <v>1965</v>
      </c>
    </row>
    <row r="2145" spans="16369:16379" x14ac:dyDescent="0.3">
      <c r="XEO2145" t="s">
        <v>22</v>
      </c>
      <c r="XEP2145">
        <v>2</v>
      </c>
      <c r="XEQ2145">
        <v>50</v>
      </c>
      <c r="XER2145">
        <v>0.1</v>
      </c>
      <c r="XES2145">
        <v>300</v>
      </c>
      <c r="XET2145">
        <v>47455.9</v>
      </c>
      <c r="XEU2145">
        <v>1801.31</v>
      </c>
      <c r="XEV2145">
        <v>0</v>
      </c>
      <c r="XEW2145">
        <v>1</v>
      </c>
      <c r="XEX2145">
        <v>1801.31</v>
      </c>
      <c r="XEY2145">
        <v>1768</v>
      </c>
    </row>
    <row r="2146" spans="16369:16379" x14ac:dyDescent="0.3">
      <c r="XEO2146" t="s">
        <v>22</v>
      </c>
      <c r="XEP2146">
        <v>3</v>
      </c>
      <c r="XEQ2146">
        <v>0</v>
      </c>
      <c r="XER2146">
        <v>0.05</v>
      </c>
      <c r="XES2146">
        <v>300</v>
      </c>
      <c r="XET2146">
        <v>46672.3</v>
      </c>
      <c r="XEU2146">
        <v>1800.14</v>
      </c>
      <c r="XEV2146">
        <v>0</v>
      </c>
      <c r="XEW2146">
        <v>1</v>
      </c>
      <c r="XEX2146">
        <v>1800.47</v>
      </c>
      <c r="XEY2146">
        <v>4137</v>
      </c>
    </row>
    <row r="2147" spans="16369:16379" x14ac:dyDescent="0.3">
      <c r="XEO2147" t="s">
        <v>22</v>
      </c>
      <c r="XEP2147">
        <v>3</v>
      </c>
      <c r="XEQ2147">
        <v>10</v>
      </c>
      <c r="XER2147">
        <v>0.05</v>
      </c>
      <c r="XES2147">
        <v>300</v>
      </c>
      <c r="XET2147">
        <v>45960.3</v>
      </c>
      <c r="XEU2147">
        <v>1542.8</v>
      </c>
      <c r="XEV2147">
        <v>0</v>
      </c>
      <c r="XEW2147">
        <v>4</v>
      </c>
      <c r="XEX2147">
        <v>1800.96</v>
      </c>
      <c r="XEY2147">
        <v>4583</v>
      </c>
    </row>
    <row r="2148" spans="16369:16379" x14ac:dyDescent="0.3">
      <c r="XEO2148" t="s">
        <v>22</v>
      </c>
      <c r="XEP2148">
        <v>3</v>
      </c>
      <c r="XEQ2148">
        <v>25</v>
      </c>
      <c r="XER2148">
        <v>0.05</v>
      </c>
      <c r="XES2148">
        <v>300</v>
      </c>
      <c r="XET2148">
        <v>46392.800000000003</v>
      </c>
      <c r="XEU2148">
        <v>1801.09</v>
      </c>
      <c r="XEV2148">
        <v>0</v>
      </c>
      <c r="XEW2148">
        <v>1</v>
      </c>
      <c r="XEX2148">
        <v>1801.09</v>
      </c>
      <c r="XEY2148">
        <v>3717</v>
      </c>
    </row>
    <row r="2149" spans="16369:16379" x14ac:dyDescent="0.3">
      <c r="XEO2149" t="s">
        <v>22</v>
      </c>
      <c r="XEP2149">
        <v>3</v>
      </c>
      <c r="XEQ2149">
        <v>50</v>
      </c>
      <c r="XER2149">
        <v>0.05</v>
      </c>
      <c r="XES2149">
        <v>300</v>
      </c>
      <c r="XET2149">
        <v>46593.4</v>
      </c>
      <c r="XEU2149">
        <v>1800.37</v>
      </c>
      <c r="XEV2149">
        <v>0</v>
      </c>
      <c r="XEW2149">
        <v>1</v>
      </c>
      <c r="XEX2149">
        <v>1800.41</v>
      </c>
      <c r="XEY2149">
        <v>3537</v>
      </c>
    </row>
    <row r="2150" spans="16369:16379" x14ac:dyDescent="0.3">
      <c r="XEO2150" t="s">
        <v>23</v>
      </c>
      <c r="XEP2150">
        <v>0</v>
      </c>
      <c r="XEQ2150">
        <v>0</v>
      </c>
      <c r="XER2150">
        <v>0.05</v>
      </c>
      <c r="XES2150">
        <v>402</v>
      </c>
      <c r="XET2150">
        <v>62664.7</v>
      </c>
      <c r="XEU2150">
        <v>1800.02</v>
      </c>
      <c r="XEV2150">
        <v>0</v>
      </c>
      <c r="XEW2150">
        <v>1</v>
      </c>
      <c r="XEX2150">
        <v>1800.05</v>
      </c>
      <c r="XEY2150">
        <v>6563</v>
      </c>
    </row>
    <row r="2151" spans="16369:16379" x14ac:dyDescent="0.3">
      <c r="XEO2151" t="s">
        <v>23</v>
      </c>
      <c r="XEP2151">
        <v>0</v>
      </c>
      <c r="XEQ2151">
        <v>0</v>
      </c>
      <c r="XER2151">
        <v>0.1</v>
      </c>
      <c r="XES2151">
        <v>402</v>
      </c>
      <c r="XET2151">
        <v>62283.199999999997</v>
      </c>
      <c r="XEU2151">
        <v>1517.43</v>
      </c>
      <c r="XEV2151">
        <v>14</v>
      </c>
      <c r="XEW2151">
        <v>21</v>
      </c>
      <c r="XEX2151">
        <v>1800.04</v>
      </c>
      <c r="XEY2151">
        <v>10271</v>
      </c>
    </row>
    <row r="2152" spans="16369:16379" x14ac:dyDescent="0.3">
      <c r="XEO2152" t="s">
        <v>23</v>
      </c>
      <c r="XEP2152">
        <v>0</v>
      </c>
      <c r="XEQ2152">
        <v>0</v>
      </c>
      <c r="XER2152">
        <v>0.15</v>
      </c>
      <c r="XES2152">
        <v>402</v>
      </c>
      <c r="XET2152">
        <v>62924.1</v>
      </c>
      <c r="XEU2152">
        <v>1800.52</v>
      </c>
      <c r="XEV2152">
        <v>0</v>
      </c>
      <c r="XEW2152">
        <v>1</v>
      </c>
      <c r="XEX2152">
        <v>1800.79</v>
      </c>
      <c r="XEY2152">
        <v>7210</v>
      </c>
    </row>
    <row r="2153" spans="16369:16379" x14ac:dyDescent="0.3">
      <c r="XEO2153" t="s">
        <v>23</v>
      </c>
      <c r="XEP2153">
        <v>0</v>
      </c>
      <c r="XEQ2153">
        <v>0</v>
      </c>
      <c r="XER2153">
        <v>0.2</v>
      </c>
      <c r="XES2153">
        <v>402</v>
      </c>
      <c r="XET2153">
        <v>62074.3</v>
      </c>
      <c r="XEU2153">
        <v>1691.66</v>
      </c>
      <c r="XEV2153">
        <v>7</v>
      </c>
      <c r="XEW2153">
        <v>11</v>
      </c>
      <c r="XEX2153">
        <v>1800.12</v>
      </c>
      <c r="XEY2153">
        <v>8461</v>
      </c>
    </row>
    <row r="2154" spans="16369:16379" x14ac:dyDescent="0.3">
      <c r="XEO2154" t="s">
        <v>23</v>
      </c>
      <c r="XEP2154">
        <v>1</v>
      </c>
      <c r="XEQ2154">
        <v>5</v>
      </c>
      <c r="XER2154">
        <v>0.05</v>
      </c>
      <c r="XES2154">
        <v>402</v>
      </c>
      <c r="XET2154">
        <v>66616.100000000006</v>
      </c>
      <c r="XEU2154">
        <v>1801.04</v>
      </c>
      <c r="XEV2154">
        <v>0</v>
      </c>
      <c r="XEW2154">
        <v>1</v>
      </c>
      <c r="XEX2154">
        <v>1801.04</v>
      </c>
      <c r="XEY2154">
        <v>1662</v>
      </c>
    </row>
    <row r="2155" spans="16369:16379" x14ac:dyDescent="0.3">
      <c r="XEO2155" t="s">
        <v>23</v>
      </c>
      <c r="XEP2155">
        <v>1</v>
      </c>
      <c r="XEQ2155">
        <v>5</v>
      </c>
      <c r="XER2155">
        <v>0.1</v>
      </c>
      <c r="XES2155">
        <v>402</v>
      </c>
      <c r="XET2155">
        <v>65781.7</v>
      </c>
      <c r="XEU2155">
        <v>1800.36</v>
      </c>
      <c r="XEV2155">
        <v>0</v>
      </c>
      <c r="XEW2155">
        <v>1</v>
      </c>
      <c r="XEX2155">
        <v>1800.36</v>
      </c>
      <c r="XEY2155">
        <v>1484</v>
      </c>
    </row>
    <row r="2156" spans="16369:16379" x14ac:dyDescent="0.3">
      <c r="XEO2156" t="s">
        <v>23</v>
      </c>
      <c r="XEP2156">
        <v>1</v>
      </c>
      <c r="XEQ2156">
        <v>5</v>
      </c>
      <c r="XER2156">
        <v>0.15</v>
      </c>
      <c r="XES2156">
        <v>402</v>
      </c>
      <c r="XET2156">
        <v>73274.600000000006</v>
      </c>
      <c r="XEU2156">
        <v>1802.74</v>
      </c>
      <c r="XEV2156">
        <v>0</v>
      </c>
      <c r="XEW2156">
        <v>1</v>
      </c>
      <c r="XEX2156">
        <v>1802.74</v>
      </c>
      <c r="XEY2156">
        <v>243</v>
      </c>
    </row>
    <row r="2157" spans="16369:16379" x14ac:dyDescent="0.3">
      <c r="XEO2157" t="s">
        <v>23</v>
      </c>
      <c r="XEP2157">
        <v>1</v>
      </c>
      <c r="XEQ2157">
        <v>5</v>
      </c>
      <c r="XER2157">
        <v>0.2</v>
      </c>
      <c r="XES2157">
        <v>402</v>
      </c>
      <c r="XET2157">
        <v>71503.899999999994</v>
      </c>
      <c r="XEU2157">
        <v>1802.31</v>
      </c>
      <c r="XEV2157">
        <v>0</v>
      </c>
      <c r="XEW2157">
        <v>1</v>
      </c>
      <c r="XEX2157">
        <v>1802.31</v>
      </c>
      <c r="XEY2157">
        <v>489</v>
      </c>
    </row>
    <row r="2158" spans="16369:16379" x14ac:dyDescent="0.3">
      <c r="XEO2158" t="s">
        <v>23</v>
      </c>
      <c r="XEP2158">
        <v>1</v>
      </c>
      <c r="XEQ2158">
        <v>10</v>
      </c>
      <c r="XER2158">
        <v>0.05</v>
      </c>
      <c r="XES2158">
        <v>402</v>
      </c>
      <c r="XET2158">
        <v>67479</v>
      </c>
      <c r="XEU2158">
        <v>1801.06</v>
      </c>
      <c r="XEV2158">
        <v>0</v>
      </c>
      <c r="XEW2158">
        <v>1</v>
      </c>
      <c r="XEX2158">
        <v>1801.06</v>
      </c>
      <c r="XEY2158">
        <v>879</v>
      </c>
    </row>
    <row r="2159" spans="16369:16379" x14ac:dyDescent="0.3">
      <c r="XEO2159" t="s">
        <v>23</v>
      </c>
      <c r="XEP2159">
        <v>1</v>
      </c>
      <c r="XEQ2159">
        <v>10</v>
      </c>
      <c r="XER2159">
        <v>0.1</v>
      </c>
      <c r="XES2159">
        <v>402</v>
      </c>
      <c r="XET2159">
        <v>81708.100000000006</v>
      </c>
      <c r="XEU2159">
        <v>1813.9</v>
      </c>
      <c r="XEV2159">
        <v>0</v>
      </c>
      <c r="XEW2159">
        <v>1</v>
      </c>
      <c r="XEX2159">
        <v>1814.07</v>
      </c>
      <c r="XEY2159">
        <v>41</v>
      </c>
    </row>
    <row r="2160" spans="16369:16379" x14ac:dyDescent="0.3">
      <c r="XEO2160" t="s">
        <v>23</v>
      </c>
      <c r="XEP2160">
        <v>1</v>
      </c>
      <c r="XEQ2160">
        <v>10</v>
      </c>
      <c r="XER2160">
        <v>0.15</v>
      </c>
      <c r="XES2160">
        <v>402</v>
      </c>
      <c r="XET2160">
        <v>70529.2</v>
      </c>
      <c r="XEU2160">
        <v>1804.87</v>
      </c>
      <c r="XEV2160">
        <v>0</v>
      </c>
      <c r="XEW2160">
        <v>1</v>
      </c>
      <c r="XEX2160">
        <v>1805.17</v>
      </c>
      <c r="XEY2160">
        <v>65</v>
      </c>
    </row>
    <row r="2161" spans="16369:16379" x14ac:dyDescent="0.3">
      <c r="XEO2161" t="s">
        <v>23</v>
      </c>
      <c r="XEP2161">
        <v>1</v>
      </c>
      <c r="XEQ2161">
        <v>10</v>
      </c>
      <c r="XER2161">
        <v>0.2</v>
      </c>
      <c r="XES2161">
        <v>402</v>
      </c>
      <c r="XET2161">
        <v>74716.7</v>
      </c>
      <c r="XEU2161">
        <v>1801.26</v>
      </c>
      <c r="XEV2161">
        <v>0</v>
      </c>
      <c r="XEW2161">
        <v>1</v>
      </c>
      <c r="XEX2161">
        <v>1801.26</v>
      </c>
      <c r="XEY2161">
        <v>227</v>
      </c>
    </row>
    <row r="2162" spans="16369:16379" x14ac:dyDescent="0.3">
      <c r="XEO2162" t="s">
        <v>23</v>
      </c>
      <c r="XEP2162">
        <v>1</v>
      </c>
      <c r="XEQ2162">
        <v>25</v>
      </c>
      <c r="XER2162">
        <v>0.05</v>
      </c>
      <c r="XES2162">
        <v>402</v>
      </c>
      <c r="XET2162">
        <v>69688.2</v>
      </c>
      <c r="XEU2162">
        <v>1802.29</v>
      </c>
      <c r="XEV2162">
        <v>0</v>
      </c>
      <c r="XEW2162">
        <v>1</v>
      </c>
      <c r="XEX2162">
        <v>1802.29</v>
      </c>
      <c r="XEY2162">
        <v>443</v>
      </c>
    </row>
    <row r="2163" spans="16369:16379" x14ac:dyDescent="0.3">
      <c r="XEO2163" t="s">
        <v>23</v>
      </c>
      <c r="XEP2163">
        <v>1</v>
      </c>
      <c r="XEQ2163">
        <v>25</v>
      </c>
      <c r="XER2163">
        <v>0.1</v>
      </c>
      <c r="XES2163">
        <v>402</v>
      </c>
      <c r="XET2163">
        <v>84277.4</v>
      </c>
      <c r="XEU2163">
        <v>1820.37</v>
      </c>
      <c r="XEV2163">
        <v>0</v>
      </c>
      <c r="XEW2163">
        <v>1</v>
      </c>
      <c r="XEX2163">
        <v>1820.37</v>
      </c>
      <c r="XEY2163">
        <v>112</v>
      </c>
    </row>
    <row r="2164" spans="16369:16379" x14ac:dyDescent="0.3">
      <c r="XEO2164" t="s">
        <v>23</v>
      </c>
      <c r="XEP2164">
        <v>1</v>
      </c>
      <c r="XEQ2164">
        <v>25</v>
      </c>
      <c r="XER2164">
        <v>0.15</v>
      </c>
      <c r="XES2164">
        <v>402</v>
      </c>
      <c r="XET2164">
        <v>77677.7</v>
      </c>
      <c r="XEU2164">
        <v>1823.53</v>
      </c>
      <c r="XEV2164">
        <v>0</v>
      </c>
      <c r="XEW2164">
        <v>1</v>
      </c>
      <c r="XEX2164">
        <v>1823.57</v>
      </c>
      <c r="XEY2164">
        <v>109</v>
      </c>
    </row>
    <row r="2165" spans="16369:16379" x14ac:dyDescent="0.3">
      <c r="XEO2165" t="s">
        <v>23</v>
      </c>
      <c r="XEP2165">
        <v>1</v>
      </c>
      <c r="XEQ2165">
        <v>25</v>
      </c>
      <c r="XER2165">
        <v>0.2</v>
      </c>
      <c r="XES2165">
        <v>402</v>
      </c>
      <c r="XET2165">
        <v>84543.7</v>
      </c>
      <c r="XEU2165">
        <v>1804.78</v>
      </c>
      <c r="XEV2165">
        <v>0</v>
      </c>
      <c r="XEW2165">
        <v>1</v>
      </c>
      <c r="XEX2165">
        <v>1804.78</v>
      </c>
      <c r="XEY2165">
        <v>45</v>
      </c>
    </row>
    <row r="2166" spans="16369:16379" x14ac:dyDescent="0.3">
      <c r="XEO2166" t="s">
        <v>23</v>
      </c>
      <c r="XEP2166">
        <v>1</v>
      </c>
      <c r="XEQ2166">
        <v>50</v>
      </c>
      <c r="XER2166">
        <v>0.05</v>
      </c>
      <c r="XES2166">
        <v>402</v>
      </c>
      <c r="XET2166">
        <v>70070.2</v>
      </c>
      <c r="XEU2166">
        <v>1801.43</v>
      </c>
      <c r="XEV2166">
        <v>0</v>
      </c>
      <c r="XEW2166">
        <v>1</v>
      </c>
      <c r="XEX2166">
        <v>1801.66</v>
      </c>
      <c r="XEY2166">
        <v>415</v>
      </c>
    </row>
    <row r="2167" spans="16369:16379" x14ac:dyDescent="0.3">
      <c r="XEO2167" t="s">
        <v>23</v>
      </c>
      <c r="XEP2167">
        <v>1</v>
      </c>
      <c r="XEQ2167">
        <v>50</v>
      </c>
      <c r="XER2167">
        <v>0.1</v>
      </c>
      <c r="XES2167">
        <v>402</v>
      </c>
      <c r="XET2167">
        <v>84218</v>
      </c>
      <c r="XEU2167">
        <v>1806.04</v>
      </c>
      <c r="XEV2167">
        <v>0</v>
      </c>
      <c r="XEW2167">
        <v>1</v>
      </c>
      <c r="XEX2167">
        <v>1806.04</v>
      </c>
      <c r="XEY2167">
        <v>38</v>
      </c>
    </row>
    <row r="2168" spans="16369:16379" x14ac:dyDescent="0.3">
      <c r="XEO2168" t="s">
        <v>23</v>
      </c>
      <c r="XEP2168">
        <v>1</v>
      </c>
      <c r="XEQ2168">
        <v>50</v>
      </c>
      <c r="XER2168">
        <v>0.15</v>
      </c>
      <c r="XES2168">
        <v>402</v>
      </c>
      <c r="XET2168">
        <v>69742.3</v>
      </c>
      <c r="XEU2168">
        <v>1801.16</v>
      </c>
      <c r="XEV2168">
        <v>0</v>
      </c>
      <c r="XEW2168">
        <v>1</v>
      </c>
      <c r="XEX2168">
        <v>1801.16</v>
      </c>
      <c r="XEY2168">
        <v>604</v>
      </c>
    </row>
    <row r="2169" spans="16369:16379" x14ac:dyDescent="0.3">
      <c r="XEO2169" t="s">
        <v>23</v>
      </c>
      <c r="XEP2169">
        <v>1</v>
      </c>
      <c r="XEQ2169">
        <v>50</v>
      </c>
      <c r="XER2169">
        <v>0.2</v>
      </c>
      <c r="XES2169">
        <v>402</v>
      </c>
      <c r="XET2169">
        <v>85432.5</v>
      </c>
      <c r="XEU2169">
        <v>1850.49</v>
      </c>
      <c r="XEV2169">
        <v>0</v>
      </c>
      <c r="XEW2169">
        <v>1</v>
      </c>
      <c r="XEX2169">
        <v>1850.49</v>
      </c>
      <c r="XEY2169">
        <v>30</v>
      </c>
    </row>
    <row r="2170" spans="16369:16379" x14ac:dyDescent="0.3">
      <c r="XEO2170" t="s">
        <v>23</v>
      </c>
      <c r="XEP2170">
        <v>2</v>
      </c>
      <c r="XEQ2170">
        <v>5</v>
      </c>
      <c r="XER2170">
        <v>0.05</v>
      </c>
      <c r="XES2170">
        <v>402</v>
      </c>
      <c r="XET2170">
        <v>68081.399999999994</v>
      </c>
      <c r="XEU2170">
        <v>1804.55</v>
      </c>
      <c r="XEV2170">
        <v>0</v>
      </c>
      <c r="XEW2170">
        <v>1</v>
      </c>
      <c r="XEX2170">
        <v>1804.65</v>
      </c>
      <c r="XEY2170">
        <v>700</v>
      </c>
    </row>
    <row r="2171" spans="16369:16379" x14ac:dyDescent="0.3">
      <c r="XEO2171" t="s">
        <v>23</v>
      </c>
      <c r="XEP2171">
        <v>2</v>
      </c>
      <c r="XEQ2171">
        <v>5</v>
      </c>
      <c r="XER2171">
        <v>0.1</v>
      </c>
      <c r="XES2171">
        <v>402</v>
      </c>
      <c r="XET2171">
        <v>69536.899999999994</v>
      </c>
      <c r="XEU2171">
        <v>1803.45</v>
      </c>
      <c r="XEV2171">
        <v>0</v>
      </c>
      <c r="XEW2171">
        <v>1</v>
      </c>
      <c r="XEX2171">
        <v>1803.45</v>
      </c>
      <c r="XEY2171">
        <v>504</v>
      </c>
    </row>
    <row r="2172" spans="16369:16379" x14ac:dyDescent="0.3">
      <c r="XEO2172" t="s">
        <v>23</v>
      </c>
      <c r="XEP2172">
        <v>2</v>
      </c>
      <c r="XEQ2172">
        <v>5</v>
      </c>
      <c r="XER2172">
        <v>0.15</v>
      </c>
      <c r="XES2172">
        <v>402</v>
      </c>
      <c r="XET2172">
        <v>68112.7</v>
      </c>
      <c r="XEU2172">
        <v>1800.09</v>
      </c>
      <c r="XEV2172">
        <v>0</v>
      </c>
      <c r="XEW2172">
        <v>1</v>
      </c>
      <c r="XEX2172">
        <v>1801.07</v>
      </c>
      <c r="XEY2172">
        <v>539</v>
      </c>
    </row>
    <row r="2173" spans="16369:16379" x14ac:dyDescent="0.3">
      <c r="XEO2173" t="s">
        <v>23</v>
      </c>
      <c r="XEP2173">
        <v>2</v>
      </c>
      <c r="XEQ2173">
        <v>5</v>
      </c>
      <c r="XER2173">
        <v>0.2</v>
      </c>
      <c r="XES2173">
        <v>402</v>
      </c>
      <c r="XET2173">
        <v>86761.5</v>
      </c>
      <c r="XEU2173">
        <v>1817.16</v>
      </c>
      <c r="XEV2173">
        <v>0</v>
      </c>
      <c r="XEW2173">
        <v>1</v>
      </c>
      <c r="XEX2173">
        <v>1817.16</v>
      </c>
      <c r="XEY2173">
        <v>60</v>
      </c>
    </row>
    <row r="2174" spans="16369:16379" x14ac:dyDescent="0.3">
      <c r="XEO2174" t="s">
        <v>23</v>
      </c>
      <c r="XEP2174">
        <v>2</v>
      </c>
      <c r="XEQ2174">
        <v>10</v>
      </c>
      <c r="XER2174">
        <v>0.05</v>
      </c>
      <c r="XES2174">
        <v>402</v>
      </c>
      <c r="XET2174">
        <v>87805</v>
      </c>
      <c r="XEU2174">
        <v>1827.69</v>
      </c>
      <c r="XEV2174">
        <v>0</v>
      </c>
      <c r="XEW2174">
        <v>1</v>
      </c>
      <c r="XEX2174">
        <v>1827.69</v>
      </c>
      <c r="XEY2174">
        <v>60</v>
      </c>
    </row>
    <row r="2175" spans="16369:16379" x14ac:dyDescent="0.3">
      <c r="XEO2175" t="s">
        <v>23</v>
      </c>
      <c r="XEP2175">
        <v>2</v>
      </c>
      <c r="XEQ2175">
        <v>10</v>
      </c>
      <c r="XER2175">
        <v>0.1</v>
      </c>
      <c r="XES2175">
        <v>402</v>
      </c>
      <c r="XET2175">
        <v>76426.2</v>
      </c>
      <c r="XEU2175">
        <v>1810.64</v>
      </c>
      <c r="XEV2175">
        <v>0</v>
      </c>
      <c r="XEW2175">
        <v>1</v>
      </c>
      <c r="XEX2175">
        <v>1810.64</v>
      </c>
      <c r="XEY2175">
        <v>107</v>
      </c>
    </row>
    <row r="2176" spans="16369:16379" x14ac:dyDescent="0.3">
      <c r="XEO2176" t="s">
        <v>23</v>
      </c>
      <c r="XEP2176">
        <v>2</v>
      </c>
      <c r="XEQ2176">
        <v>10</v>
      </c>
      <c r="XER2176">
        <v>0.15</v>
      </c>
      <c r="XES2176">
        <v>402</v>
      </c>
      <c r="XET2176">
        <v>83855.8</v>
      </c>
      <c r="XEU2176">
        <v>1817.13</v>
      </c>
      <c r="XEV2176">
        <v>0</v>
      </c>
      <c r="XEW2176">
        <v>1</v>
      </c>
      <c r="XEX2176">
        <v>1817.21</v>
      </c>
      <c r="XEY2176">
        <v>35</v>
      </c>
    </row>
    <row r="2177" spans="16369:16379" x14ac:dyDescent="0.3">
      <c r="XEO2177" t="s">
        <v>23</v>
      </c>
      <c r="XEP2177">
        <v>2</v>
      </c>
      <c r="XEQ2177">
        <v>10</v>
      </c>
      <c r="XER2177">
        <v>0.2</v>
      </c>
      <c r="XES2177">
        <v>402</v>
      </c>
      <c r="XET2177">
        <v>78072.899999999994</v>
      </c>
      <c r="XEU2177">
        <v>1851.02</v>
      </c>
      <c r="XEV2177">
        <v>0</v>
      </c>
      <c r="XEW2177">
        <v>1</v>
      </c>
      <c r="XEX2177">
        <v>1851.02</v>
      </c>
      <c r="XEY2177">
        <v>44</v>
      </c>
    </row>
    <row r="2178" spans="16369:16379" x14ac:dyDescent="0.3">
      <c r="XEO2178" t="s">
        <v>23</v>
      </c>
      <c r="XEP2178">
        <v>2</v>
      </c>
      <c r="XEQ2178">
        <v>25</v>
      </c>
      <c r="XER2178">
        <v>0.05</v>
      </c>
      <c r="XES2178">
        <v>402</v>
      </c>
      <c r="XET2178">
        <v>67363</v>
      </c>
      <c r="XEU2178">
        <v>1802.47</v>
      </c>
      <c r="XEV2178">
        <v>0</v>
      </c>
      <c r="XEW2178">
        <v>1</v>
      </c>
      <c r="XEX2178">
        <v>1802.47</v>
      </c>
      <c r="XEY2178">
        <v>722</v>
      </c>
    </row>
    <row r="2179" spans="16369:16379" x14ac:dyDescent="0.3">
      <c r="XEO2179" t="s">
        <v>23</v>
      </c>
      <c r="XEP2179">
        <v>2</v>
      </c>
      <c r="XEQ2179">
        <v>25</v>
      </c>
      <c r="XER2179">
        <v>0.1</v>
      </c>
      <c r="XES2179">
        <v>402</v>
      </c>
      <c r="XET2179">
        <v>85877.2</v>
      </c>
      <c r="XEU2179">
        <v>1822.85</v>
      </c>
      <c r="XEV2179">
        <v>0</v>
      </c>
      <c r="XEW2179">
        <v>1</v>
      </c>
      <c r="XEX2179">
        <v>1822.85</v>
      </c>
      <c r="XEY2179">
        <v>43</v>
      </c>
    </row>
    <row r="2180" spans="16369:16379" x14ac:dyDescent="0.3">
      <c r="XEO2180" t="s">
        <v>23</v>
      </c>
      <c r="XEP2180">
        <v>2</v>
      </c>
      <c r="XEQ2180">
        <v>25</v>
      </c>
      <c r="XER2180">
        <v>0.15</v>
      </c>
      <c r="XES2180">
        <v>402</v>
      </c>
      <c r="XET2180">
        <v>74974.3</v>
      </c>
      <c r="XEU2180">
        <v>1818.97</v>
      </c>
      <c r="XEV2180">
        <v>0</v>
      </c>
      <c r="XEW2180">
        <v>1</v>
      </c>
      <c r="XEX2180">
        <v>1819.04</v>
      </c>
      <c r="XEY2180">
        <v>105</v>
      </c>
    </row>
    <row r="2181" spans="16369:16379" x14ac:dyDescent="0.3">
      <c r="XEO2181" t="s">
        <v>23</v>
      </c>
      <c r="XEP2181">
        <v>2</v>
      </c>
      <c r="XEQ2181">
        <v>25</v>
      </c>
      <c r="XER2181">
        <v>0.2</v>
      </c>
      <c r="XES2181">
        <v>402</v>
      </c>
      <c r="XET2181">
        <v>87630.3</v>
      </c>
      <c r="XEU2181">
        <v>1842.03</v>
      </c>
      <c r="XEV2181">
        <v>0</v>
      </c>
      <c r="XEW2181">
        <v>1</v>
      </c>
      <c r="XEX2181">
        <v>1842.03</v>
      </c>
      <c r="XEY2181">
        <v>31</v>
      </c>
    </row>
    <row r="2182" spans="16369:16379" x14ac:dyDescent="0.3">
      <c r="XEO2182" t="s">
        <v>23</v>
      </c>
      <c r="XEP2182">
        <v>2</v>
      </c>
      <c r="XEQ2182">
        <v>50</v>
      </c>
      <c r="XER2182">
        <v>0.05</v>
      </c>
      <c r="XES2182">
        <v>402</v>
      </c>
      <c r="XET2182">
        <v>75860.800000000003</v>
      </c>
      <c r="XEU2182">
        <v>1807.08</v>
      </c>
      <c r="XEV2182">
        <v>0</v>
      </c>
      <c r="XEW2182">
        <v>1</v>
      </c>
      <c r="XEX2182">
        <v>1807.08</v>
      </c>
      <c r="XEY2182">
        <v>356</v>
      </c>
    </row>
    <row r="2183" spans="16369:16379" x14ac:dyDescent="0.3">
      <c r="XEO2183" t="s">
        <v>23</v>
      </c>
      <c r="XEP2183">
        <v>2</v>
      </c>
      <c r="XEQ2183">
        <v>50</v>
      </c>
      <c r="XER2183">
        <v>0.1</v>
      </c>
      <c r="XES2183">
        <v>402</v>
      </c>
      <c r="XET2183">
        <v>75133.3</v>
      </c>
      <c r="XEU2183">
        <v>1830.34</v>
      </c>
      <c r="XEV2183">
        <v>0</v>
      </c>
      <c r="XEW2183">
        <v>1</v>
      </c>
      <c r="XEX2183">
        <v>1830.34</v>
      </c>
      <c r="XEY2183">
        <v>120</v>
      </c>
    </row>
    <row r="2184" spans="16369:16379" x14ac:dyDescent="0.3">
      <c r="XEO2184" t="s">
        <v>23</v>
      </c>
      <c r="XEP2184">
        <v>2</v>
      </c>
      <c r="XEQ2184">
        <v>50</v>
      </c>
      <c r="XER2184">
        <v>0.15</v>
      </c>
      <c r="XES2184">
        <v>402</v>
      </c>
      <c r="XET2184">
        <v>72781.5</v>
      </c>
      <c r="XEU2184">
        <v>1803.44</v>
      </c>
      <c r="XEV2184">
        <v>0</v>
      </c>
      <c r="XEW2184">
        <v>1</v>
      </c>
      <c r="XEX2184">
        <v>1803.44</v>
      </c>
      <c r="XEY2184">
        <v>605</v>
      </c>
    </row>
    <row r="2185" spans="16369:16379" x14ac:dyDescent="0.3">
      <c r="XEO2185" t="s">
        <v>23</v>
      </c>
      <c r="XEP2185">
        <v>2</v>
      </c>
      <c r="XEQ2185">
        <v>50</v>
      </c>
      <c r="XER2185">
        <v>0.2</v>
      </c>
      <c r="XES2185">
        <v>402</v>
      </c>
      <c r="XET2185">
        <v>76772.3</v>
      </c>
      <c r="XEU2185">
        <v>1843.15</v>
      </c>
      <c r="XEV2185">
        <v>0</v>
      </c>
      <c r="XEW2185">
        <v>1</v>
      </c>
      <c r="XEX2185">
        <v>1843.15</v>
      </c>
      <c r="XEY2185">
        <v>79</v>
      </c>
    </row>
    <row r="2186" spans="16369:16379" x14ac:dyDescent="0.3">
      <c r="XEO2186" t="s">
        <v>23</v>
      </c>
      <c r="XEP2186">
        <v>3</v>
      </c>
      <c r="XEQ2186">
        <v>0</v>
      </c>
      <c r="XER2186">
        <v>0.05</v>
      </c>
      <c r="XES2186">
        <v>402</v>
      </c>
      <c r="XET2186">
        <v>69662.8</v>
      </c>
      <c r="XEU2186">
        <v>1801.18</v>
      </c>
      <c r="XEV2186">
        <v>0</v>
      </c>
      <c r="XEW2186">
        <v>1</v>
      </c>
      <c r="XEX2186">
        <v>1801.18</v>
      </c>
      <c r="XEY2186">
        <v>1106</v>
      </c>
    </row>
    <row r="2187" spans="16369:16379" x14ac:dyDescent="0.3">
      <c r="XEO2187" t="s">
        <v>23</v>
      </c>
      <c r="XEP2187">
        <v>3</v>
      </c>
      <c r="XEQ2187">
        <v>0</v>
      </c>
      <c r="XER2187">
        <v>0.1</v>
      </c>
      <c r="XES2187">
        <v>402</v>
      </c>
      <c r="XET2187">
        <v>79960.399999999994</v>
      </c>
      <c r="XEU2187">
        <v>1804.75</v>
      </c>
      <c r="XEV2187">
        <v>0</v>
      </c>
      <c r="XEW2187">
        <v>1</v>
      </c>
      <c r="XEX2187">
        <v>1805.05</v>
      </c>
      <c r="XEY2187">
        <v>295</v>
      </c>
    </row>
    <row r="2188" spans="16369:16379" x14ac:dyDescent="0.3">
      <c r="XEO2188" t="s">
        <v>23</v>
      </c>
      <c r="XEP2188">
        <v>3</v>
      </c>
      <c r="XEQ2188">
        <v>10</v>
      </c>
      <c r="XER2188">
        <v>0.05</v>
      </c>
      <c r="XES2188">
        <v>402</v>
      </c>
      <c r="XET2188">
        <v>66062.7</v>
      </c>
      <c r="XEU2188">
        <v>1800.29</v>
      </c>
      <c r="XEV2188">
        <v>0</v>
      </c>
      <c r="XEW2188">
        <v>1</v>
      </c>
      <c r="XEX2188">
        <v>1800.29</v>
      </c>
      <c r="XEY2188">
        <v>1171</v>
      </c>
    </row>
    <row r="2189" spans="16369:16379" x14ac:dyDescent="0.3">
      <c r="XEO2189" t="s">
        <v>23</v>
      </c>
      <c r="XEP2189">
        <v>3</v>
      </c>
      <c r="XEQ2189">
        <v>10</v>
      </c>
      <c r="XER2189">
        <v>0.1</v>
      </c>
      <c r="XES2189">
        <v>402</v>
      </c>
      <c r="XET2189">
        <v>82020.5</v>
      </c>
      <c r="XEU2189">
        <v>1805.87</v>
      </c>
      <c r="XEV2189">
        <v>0</v>
      </c>
      <c r="XEW2189">
        <v>1</v>
      </c>
      <c r="XEX2189">
        <v>1805.96</v>
      </c>
      <c r="XEY2189">
        <v>270</v>
      </c>
    </row>
    <row r="2190" spans="16369:16379" x14ac:dyDescent="0.3">
      <c r="XEO2190" t="s">
        <v>23</v>
      </c>
      <c r="XEP2190">
        <v>3</v>
      </c>
      <c r="XEQ2190">
        <v>25</v>
      </c>
      <c r="XER2190">
        <v>0.05</v>
      </c>
      <c r="XES2190">
        <v>402</v>
      </c>
      <c r="XET2190">
        <v>68790.5</v>
      </c>
      <c r="XEU2190">
        <v>1800.51</v>
      </c>
      <c r="XEV2190">
        <v>0</v>
      </c>
      <c r="XEW2190">
        <v>1</v>
      </c>
      <c r="XEX2190">
        <v>1800.51</v>
      </c>
      <c r="XEY2190">
        <v>982</v>
      </c>
    </row>
    <row r="2191" spans="16369:16379" x14ac:dyDescent="0.3">
      <c r="XEO2191" t="s">
        <v>23</v>
      </c>
      <c r="XEP2191">
        <v>3</v>
      </c>
      <c r="XEQ2191">
        <v>25</v>
      </c>
      <c r="XER2191">
        <v>0.1</v>
      </c>
      <c r="XES2191">
        <v>402</v>
      </c>
      <c r="XET2191">
        <v>70616</v>
      </c>
      <c r="XEU2191">
        <v>1802.29</v>
      </c>
      <c r="XEV2191">
        <v>0</v>
      </c>
      <c r="XEW2191">
        <v>1</v>
      </c>
      <c r="XEX2191">
        <v>1802.38</v>
      </c>
      <c r="XEY2191">
        <v>974</v>
      </c>
    </row>
    <row r="2192" spans="16369:16379" x14ac:dyDescent="0.3">
      <c r="XEO2192" t="s">
        <v>23</v>
      </c>
      <c r="XEP2192">
        <v>3</v>
      </c>
      <c r="XEQ2192">
        <v>50</v>
      </c>
      <c r="XER2192">
        <v>0.05</v>
      </c>
      <c r="XES2192">
        <v>402</v>
      </c>
      <c r="XET2192">
        <v>68958</v>
      </c>
      <c r="XEU2192">
        <v>1802.04</v>
      </c>
      <c r="XEV2192">
        <v>0</v>
      </c>
      <c r="XEW2192">
        <v>1</v>
      </c>
      <c r="XEX2192">
        <v>1802.12</v>
      </c>
      <c r="XEY2192">
        <v>757</v>
      </c>
    </row>
    <row r="2193" spans="16369:16379" x14ac:dyDescent="0.3">
      <c r="XEO2193" t="s">
        <v>23</v>
      </c>
      <c r="XEP2193">
        <v>3</v>
      </c>
      <c r="XEQ2193">
        <v>50</v>
      </c>
      <c r="XER2193">
        <v>0.1</v>
      </c>
      <c r="XES2193">
        <v>402</v>
      </c>
      <c r="XET2193">
        <v>78413.3</v>
      </c>
      <c r="XEU2193">
        <v>1802.33</v>
      </c>
      <c r="XEV2193">
        <v>0</v>
      </c>
      <c r="XEW2193">
        <v>1</v>
      </c>
      <c r="XEX2193">
        <v>1802.33</v>
      </c>
      <c r="XEY2193">
        <v>309</v>
      </c>
    </row>
    <row r="2194" spans="16369:16379" x14ac:dyDescent="0.3">
      <c r="XEO2194" t="s">
        <v>24</v>
      </c>
      <c r="XEP2194">
        <v>0</v>
      </c>
      <c r="XEQ2194">
        <v>0</v>
      </c>
      <c r="XER2194">
        <v>0.05</v>
      </c>
      <c r="XES2194">
        <v>200</v>
      </c>
      <c r="XET2194">
        <v>33270.9</v>
      </c>
      <c r="XEU2194">
        <v>137.06399999999999</v>
      </c>
      <c r="XEV2194">
        <v>7</v>
      </c>
      <c r="XEW2194">
        <v>365</v>
      </c>
      <c r="XEX2194">
        <v>1800.02</v>
      </c>
      <c r="XEY2194">
        <v>61468</v>
      </c>
    </row>
    <row r="2195" spans="16369:16379" x14ac:dyDescent="0.3">
      <c r="XEO2195" t="s">
        <v>24</v>
      </c>
      <c r="XEP2195">
        <v>0</v>
      </c>
      <c r="XEQ2195">
        <v>0</v>
      </c>
      <c r="XER2195">
        <v>0.1</v>
      </c>
      <c r="XES2195">
        <v>200</v>
      </c>
      <c r="XET2195">
        <v>33270.9</v>
      </c>
      <c r="XEU2195">
        <v>1462.07</v>
      </c>
      <c r="XEV2195">
        <v>214</v>
      </c>
      <c r="XEW2195">
        <v>272</v>
      </c>
      <c r="XEX2195">
        <v>1800.01</v>
      </c>
      <c r="XEY2195">
        <v>59315</v>
      </c>
    </row>
    <row r="2196" spans="16369:16379" x14ac:dyDescent="0.3">
      <c r="XEO2196" t="s">
        <v>24</v>
      </c>
      <c r="XEP2196">
        <v>0</v>
      </c>
      <c r="XEQ2196">
        <v>0</v>
      </c>
      <c r="XER2196">
        <v>0.15</v>
      </c>
      <c r="XES2196">
        <v>200</v>
      </c>
      <c r="XET2196">
        <v>33270.9</v>
      </c>
      <c r="XEU2196">
        <v>59.662199999999999</v>
      </c>
      <c r="XEV2196">
        <v>9</v>
      </c>
      <c r="XEW2196">
        <v>338</v>
      </c>
      <c r="XEX2196">
        <v>1800.06</v>
      </c>
      <c r="XEY2196">
        <v>57388</v>
      </c>
    </row>
    <row r="2197" spans="16369:16379" x14ac:dyDescent="0.3">
      <c r="XEO2197" t="s">
        <v>24</v>
      </c>
      <c r="XEP2197">
        <v>0</v>
      </c>
      <c r="XEQ2197">
        <v>0</v>
      </c>
      <c r="XER2197">
        <v>0.2</v>
      </c>
      <c r="XES2197">
        <v>200</v>
      </c>
      <c r="XET2197">
        <v>33270.9</v>
      </c>
      <c r="XEU2197">
        <v>55.381999999999998</v>
      </c>
      <c r="XEV2197">
        <v>1</v>
      </c>
      <c r="XEW2197">
        <v>435</v>
      </c>
      <c r="XEX2197">
        <v>1800.03</v>
      </c>
      <c r="XEY2197">
        <v>59841</v>
      </c>
    </row>
    <row r="2198" spans="16369:16379" x14ac:dyDescent="0.3">
      <c r="XEO2198" t="s">
        <v>24</v>
      </c>
      <c r="XEP2198">
        <v>1</v>
      </c>
      <c r="XEQ2198">
        <v>5</v>
      </c>
      <c r="XER2198">
        <v>0.05</v>
      </c>
      <c r="XES2198">
        <v>200</v>
      </c>
      <c r="XET2198">
        <v>33366</v>
      </c>
      <c r="XEU2198">
        <v>235.72800000000001</v>
      </c>
      <c r="XEV2198">
        <v>0</v>
      </c>
      <c r="XEW2198">
        <v>51</v>
      </c>
      <c r="XEX2198">
        <v>1800.26</v>
      </c>
      <c r="XEY2198">
        <v>11013</v>
      </c>
    </row>
    <row r="2199" spans="16369:16379" x14ac:dyDescent="0.3">
      <c r="XEO2199" t="s">
        <v>24</v>
      </c>
      <c r="XEP2199">
        <v>1</v>
      </c>
      <c r="XEQ2199">
        <v>5</v>
      </c>
      <c r="XER2199">
        <v>0.1</v>
      </c>
      <c r="XES2199">
        <v>200</v>
      </c>
      <c r="XET2199">
        <v>33447.9</v>
      </c>
      <c r="XEU2199">
        <v>274.04300000000001</v>
      </c>
      <c r="XEV2199">
        <v>2</v>
      </c>
      <c r="XEW2199">
        <v>30</v>
      </c>
      <c r="XEX2199">
        <v>1800.07</v>
      </c>
      <c r="XEY2199">
        <v>9523</v>
      </c>
    </row>
    <row r="2200" spans="16369:16379" x14ac:dyDescent="0.3">
      <c r="XEO2200" t="s">
        <v>24</v>
      </c>
      <c r="XEP2200">
        <v>1</v>
      </c>
      <c r="XEQ2200">
        <v>5</v>
      </c>
      <c r="XER2200">
        <v>0.15</v>
      </c>
      <c r="XES2200">
        <v>200</v>
      </c>
      <c r="XET2200">
        <v>33677.1</v>
      </c>
      <c r="XEU2200">
        <v>333.44499999999999</v>
      </c>
      <c r="XEV2200">
        <v>4</v>
      </c>
      <c r="XEW2200">
        <v>20</v>
      </c>
      <c r="XEX2200">
        <v>1800.03</v>
      </c>
      <c r="XEY2200">
        <v>8115</v>
      </c>
    </row>
    <row r="2201" spans="16369:16379" x14ac:dyDescent="0.3">
      <c r="XEO2201" t="s">
        <v>24</v>
      </c>
      <c r="XEP2201">
        <v>1</v>
      </c>
      <c r="XEQ2201">
        <v>5</v>
      </c>
      <c r="XER2201">
        <v>0.2</v>
      </c>
      <c r="XES2201">
        <v>200</v>
      </c>
      <c r="XET2201">
        <v>33805.1</v>
      </c>
      <c r="XEU2201">
        <v>805.74800000000005</v>
      </c>
      <c r="XEV2201">
        <v>0</v>
      </c>
      <c r="XEW2201">
        <v>13</v>
      </c>
      <c r="XEX2201">
        <v>1800.85</v>
      </c>
      <c r="XEY2201">
        <v>6272</v>
      </c>
    </row>
    <row r="2202" spans="16369:16379" x14ac:dyDescent="0.3">
      <c r="XEO2202" t="s">
        <v>24</v>
      </c>
      <c r="XEP2202">
        <v>1</v>
      </c>
      <c r="XEQ2202">
        <v>10</v>
      </c>
      <c r="XER2202">
        <v>0.05</v>
      </c>
      <c r="XES2202">
        <v>200</v>
      </c>
      <c r="XET2202">
        <v>33399.599999999999</v>
      </c>
      <c r="XEU2202">
        <v>526.73299999999995</v>
      </c>
      <c r="XEV2202">
        <v>6</v>
      </c>
      <c r="XEW2202">
        <v>27</v>
      </c>
      <c r="XEX2202">
        <v>1800.05</v>
      </c>
      <c r="XEY2202">
        <v>7386</v>
      </c>
    </row>
    <row r="2203" spans="16369:16379" x14ac:dyDescent="0.3">
      <c r="XEO2203" t="s">
        <v>24</v>
      </c>
      <c r="XEP2203">
        <v>1</v>
      </c>
      <c r="XEQ2203">
        <v>10</v>
      </c>
      <c r="XER2203">
        <v>0.1</v>
      </c>
      <c r="XES2203">
        <v>200</v>
      </c>
      <c r="XET2203">
        <v>33557.5</v>
      </c>
      <c r="XEU2203">
        <v>1055.5</v>
      </c>
      <c r="XEV2203">
        <v>4</v>
      </c>
      <c r="XEW2203">
        <v>15</v>
      </c>
      <c r="XEX2203">
        <v>1800.08</v>
      </c>
      <c r="XEY2203">
        <v>5000</v>
      </c>
    </row>
    <row r="2204" spans="16369:16379" x14ac:dyDescent="0.3">
      <c r="XEO2204" t="s">
        <v>24</v>
      </c>
      <c r="XEP2204">
        <v>1</v>
      </c>
      <c r="XEQ2204">
        <v>10</v>
      </c>
      <c r="XER2204">
        <v>0.15</v>
      </c>
      <c r="XES2204">
        <v>200</v>
      </c>
      <c r="XET2204">
        <v>33742.6</v>
      </c>
      <c r="XEU2204">
        <v>1022.23</v>
      </c>
      <c r="XEV2204">
        <v>3</v>
      </c>
      <c r="XEW2204">
        <v>13</v>
      </c>
      <c r="XEX2204">
        <v>1801.74</v>
      </c>
      <c r="XEY2204">
        <v>4427</v>
      </c>
    </row>
    <row r="2205" spans="16369:16379" x14ac:dyDescent="0.3">
      <c r="XEO2205" t="s">
        <v>24</v>
      </c>
      <c r="XEP2205">
        <v>1</v>
      </c>
      <c r="XEQ2205">
        <v>10</v>
      </c>
      <c r="XER2205">
        <v>0.2</v>
      </c>
      <c r="XES2205">
        <v>200</v>
      </c>
      <c r="XET2205">
        <v>34095</v>
      </c>
      <c r="XEU2205">
        <v>1801.76</v>
      </c>
      <c r="XEV2205">
        <v>0</v>
      </c>
      <c r="XEW2205">
        <v>1</v>
      </c>
      <c r="XEX2205">
        <v>1801.79</v>
      </c>
      <c r="XEY2205">
        <v>2305</v>
      </c>
    </row>
    <row r="2206" spans="16369:16379" x14ac:dyDescent="0.3">
      <c r="XEO2206" t="s">
        <v>24</v>
      </c>
      <c r="XEP2206">
        <v>1</v>
      </c>
      <c r="XEQ2206">
        <v>25</v>
      </c>
      <c r="XER2206">
        <v>0.05</v>
      </c>
      <c r="XES2206">
        <v>200</v>
      </c>
      <c r="XET2206">
        <v>33433.300000000003</v>
      </c>
      <c r="XEU2206">
        <v>1518.95</v>
      </c>
      <c r="XEV2206">
        <v>10</v>
      </c>
      <c r="XEW2206">
        <v>18</v>
      </c>
      <c r="XEX2206">
        <v>1800.23</v>
      </c>
      <c r="XEY2206">
        <v>6111</v>
      </c>
    </row>
    <row r="2207" spans="16369:16379" x14ac:dyDescent="0.3">
      <c r="XEO2207" t="s">
        <v>24</v>
      </c>
      <c r="XEP2207">
        <v>1</v>
      </c>
      <c r="XEQ2207">
        <v>25</v>
      </c>
      <c r="XER2207">
        <v>0.1</v>
      </c>
      <c r="XES2207">
        <v>200</v>
      </c>
      <c r="XET2207">
        <v>33586.1</v>
      </c>
      <c r="XEU2207">
        <v>1150.77</v>
      </c>
      <c r="XEV2207">
        <v>7</v>
      </c>
      <c r="XEW2207">
        <v>17</v>
      </c>
      <c r="XEX2207">
        <v>1800.49</v>
      </c>
      <c r="XEY2207">
        <v>5975</v>
      </c>
    </row>
    <row r="2208" spans="16369:16379" x14ac:dyDescent="0.3">
      <c r="XEO2208" t="s">
        <v>24</v>
      </c>
      <c r="XEP2208">
        <v>1</v>
      </c>
      <c r="XEQ2208">
        <v>25</v>
      </c>
      <c r="XER2208">
        <v>0.15</v>
      </c>
      <c r="XES2208">
        <v>200</v>
      </c>
      <c r="XET2208">
        <v>33710.6</v>
      </c>
      <c r="XEU2208">
        <v>1239.8</v>
      </c>
      <c r="XEV2208">
        <v>0</v>
      </c>
      <c r="XEW2208">
        <v>8</v>
      </c>
      <c r="XEX2208">
        <v>1801.25</v>
      </c>
      <c r="XEY2208">
        <v>2838</v>
      </c>
    </row>
    <row r="2209" spans="16369:16379" x14ac:dyDescent="0.3">
      <c r="XEO2209" t="s">
        <v>24</v>
      </c>
      <c r="XEP2209">
        <v>1</v>
      </c>
      <c r="XEQ2209">
        <v>25</v>
      </c>
      <c r="XER2209">
        <v>0.2</v>
      </c>
      <c r="XES2209">
        <v>200</v>
      </c>
      <c r="XET2209">
        <v>34588.699999999997</v>
      </c>
      <c r="XEU2209">
        <v>1800.87</v>
      </c>
      <c r="XEV2209">
        <v>2</v>
      </c>
      <c r="XEW2209">
        <v>3</v>
      </c>
      <c r="XEX2209">
        <v>1800.87</v>
      </c>
      <c r="XEY2209">
        <v>2136</v>
      </c>
    </row>
    <row r="2210" spans="16369:16379" x14ac:dyDescent="0.3">
      <c r="XEO2210" t="s">
        <v>24</v>
      </c>
      <c r="XEP2210">
        <v>1</v>
      </c>
      <c r="XEQ2210">
        <v>50</v>
      </c>
      <c r="XER2210">
        <v>0.05</v>
      </c>
      <c r="XES2210">
        <v>200</v>
      </c>
      <c r="XET2210">
        <v>33480.6</v>
      </c>
      <c r="XEU2210">
        <v>1339.02</v>
      </c>
      <c r="XEV2210">
        <v>14</v>
      </c>
      <c r="XEW2210">
        <v>28</v>
      </c>
      <c r="XEX2210">
        <v>1800.13</v>
      </c>
      <c r="XEY2210">
        <v>7872</v>
      </c>
    </row>
    <row r="2211" spans="16369:16379" x14ac:dyDescent="0.3">
      <c r="XEO2211" t="s">
        <v>24</v>
      </c>
      <c r="XEP2211">
        <v>1</v>
      </c>
      <c r="XEQ2211">
        <v>50</v>
      </c>
      <c r="XER2211">
        <v>0.1</v>
      </c>
      <c r="XES2211">
        <v>200</v>
      </c>
      <c r="XET2211">
        <v>33639</v>
      </c>
      <c r="XEU2211">
        <v>1322.3</v>
      </c>
      <c r="XEV2211">
        <v>5</v>
      </c>
      <c r="XEW2211">
        <v>14</v>
      </c>
      <c r="XEX2211">
        <v>1800.14</v>
      </c>
      <c r="XEY2211">
        <v>4518</v>
      </c>
    </row>
    <row r="2212" spans="16369:16379" x14ac:dyDescent="0.3">
      <c r="XEO2212" t="s">
        <v>24</v>
      </c>
      <c r="XEP2212">
        <v>1</v>
      </c>
      <c r="XEQ2212">
        <v>50</v>
      </c>
      <c r="XER2212">
        <v>0.15</v>
      </c>
      <c r="XES2212">
        <v>200</v>
      </c>
      <c r="XET2212">
        <v>33873.699999999997</v>
      </c>
      <c r="XEU2212">
        <v>1452.99</v>
      </c>
      <c r="XEV2212">
        <v>2</v>
      </c>
      <c r="XEW2212">
        <v>7</v>
      </c>
      <c r="XEX2212">
        <v>1801.72</v>
      </c>
      <c r="XEY2212">
        <v>2740</v>
      </c>
    </row>
    <row r="2213" spans="16369:16379" x14ac:dyDescent="0.3">
      <c r="XEO2213" t="s">
        <v>24</v>
      </c>
      <c r="XEP2213">
        <v>1</v>
      </c>
      <c r="XEQ2213">
        <v>50</v>
      </c>
      <c r="XER2213">
        <v>0.2</v>
      </c>
      <c r="XES2213">
        <v>200</v>
      </c>
      <c r="XET2213">
        <v>35501.5</v>
      </c>
      <c r="XEU2213">
        <v>1800.66</v>
      </c>
      <c r="XEV2213">
        <v>0</v>
      </c>
      <c r="XEW2213">
        <v>1</v>
      </c>
      <c r="XEX2213">
        <v>1800.79</v>
      </c>
      <c r="XEY2213">
        <v>797</v>
      </c>
    </row>
    <row r="2214" spans="16369:16379" x14ac:dyDescent="0.3">
      <c r="XEO2214" t="s">
        <v>24</v>
      </c>
      <c r="XEP2214">
        <v>2</v>
      </c>
      <c r="XEQ2214">
        <v>5</v>
      </c>
      <c r="XER2214">
        <v>0.05</v>
      </c>
      <c r="XES2214">
        <v>200</v>
      </c>
      <c r="XET2214">
        <v>33344.699999999997</v>
      </c>
      <c r="XEU2214">
        <v>155.316</v>
      </c>
      <c r="XEV2214">
        <v>0</v>
      </c>
      <c r="XEW2214">
        <v>47</v>
      </c>
      <c r="XEX2214">
        <v>1800.19</v>
      </c>
      <c r="XEY2214">
        <v>9220</v>
      </c>
    </row>
    <row r="2215" spans="16369:16379" x14ac:dyDescent="0.3">
      <c r="XEO2215" t="s">
        <v>24</v>
      </c>
      <c r="XEP2215">
        <v>2</v>
      </c>
      <c r="XEQ2215">
        <v>5</v>
      </c>
      <c r="XER2215">
        <v>0.1</v>
      </c>
      <c r="XES2215">
        <v>200</v>
      </c>
      <c r="XET2215">
        <v>33366</v>
      </c>
      <c r="XEU2215">
        <v>339.86700000000002</v>
      </c>
      <c r="XEV2215">
        <v>0</v>
      </c>
      <c r="XEW2215">
        <v>30</v>
      </c>
      <c r="XEX2215">
        <v>1800.06</v>
      </c>
      <c r="XEY2215">
        <v>8124</v>
      </c>
    </row>
    <row r="2216" spans="16369:16379" x14ac:dyDescent="0.3">
      <c r="XEO2216" t="s">
        <v>24</v>
      </c>
      <c r="XEP2216">
        <v>2</v>
      </c>
      <c r="XEQ2216">
        <v>5</v>
      </c>
      <c r="XER2216">
        <v>0.15</v>
      </c>
      <c r="XES2216">
        <v>200</v>
      </c>
      <c r="XET2216">
        <v>33366</v>
      </c>
      <c r="XEU2216">
        <v>187.215</v>
      </c>
      <c r="XEV2216">
        <v>0</v>
      </c>
      <c r="XEW2216">
        <v>37</v>
      </c>
      <c r="XEX2216">
        <v>1800.09</v>
      </c>
      <c r="XEY2216">
        <v>8889</v>
      </c>
    </row>
    <row r="2217" spans="16369:16379" x14ac:dyDescent="0.3">
      <c r="XEO2217" t="s">
        <v>24</v>
      </c>
      <c r="XEP2217">
        <v>2</v>
      </c>
      <c r="XEQ2217">
        <v>5</v>
      </c>
      <c r="XER2217">
        <v>0.2</v>
      </c>
      <c r="XES2217">
        <v>200</v>
      </c>
      <c r="XET2217">
        <v>33480.300000000003</v>
      </c>
      <c r="XEU2217">
        <v>899.89400000000001</v>
      </c>
      <c r="XEV2217">
        <v>16</v>
      </c>
      <c r="XEW2217">
        <v>32</v>
      </c>
      <c r="XEX2217">
        <v>1800.08</v>
      </c>
      <c r="XEY2217">
        <v>7838</v>
      </c>
    </row>
    <row r="2218" spans="16369:16379" x14ac:dyDescent="0.3">
      <c r="XEO2218" t="s">
        <v>24</v>
      </c>
      <c r="XEP2218">
        <v>2</v>
      </c>
      <c r="XEQ2218">
        <v>10</v>
      </c>
      <c r="XER2218">
        <v>0.05</v>
      </c>
      <c r="XES2218">
        <v>200</v>
      </c>
      <c r="XET2218">
        <v>33361.5</v>
      </c>
      <c r="XEU2218">
        <v>1053.26</v>
      </c>
      <c r="XEV2218">
        <v>25</v>
      </c>
      <c r="XEW2218">
        <v>39</v>
      </c>
      <c r="XEX2218">
        <v>1800.03</v>
      </c>
      <c r="XEY2218">
        <v>8660</v>
      </c>
    </row>
    <row r="2219" spans="16369:16379" x14ac:dyDescent="0.3">
      <c r="XEO2219" t="s">
        <v>24</v>
      </c>
      <c r="XEP2219">
        <v>2</v>
      </c>
      <c r="XEQ2219">
        <v>10</v>
      </c>
      <c r="XER2219">
        <v>0.1</v>
      </c>
      <c r="XES2219">
        <v>200</v>
      </c>
      <c r="XET2219">
        <v>33475.199999999997</v>
      </c>
      <c r="XEU2219">
        <v>1683.89</v>
      </c>
      <c r="XEV2219">
        <v>13</v>
      </c>
      <c r="XEW2219">
        <v>20</v>
      </c>
      <c r="XEX2219">
        <v>1800.4</v>
      </c>
      <c r="XEY2219">
        <v>5140</v>
      </c>
    </row>
    <row r="2220" spans="16369:16379" x14ac:dyDescent="0.3">
      <c r="XEO2220" t="s">
        <v>24</v>
      </c>
      <c r="XEP2220">
        <v>2</v>
      </c>
      <c r="XEQ2220">
        <v>10</v>
      </c>
      <c r="XER2220">
        <v>0.15</v>
      </c>
      <c r="XES2220">
        <v>200</v>
      </c>
      <c r="XET2220">
        <v>33641.699999999997</v>
      </c>
      <c r="XEU2220">
        <v>924.63300000000004</v>
      </c>
      <c r="XEV2220">
        <v>7</v>
      </c>
      <c r="XEW2220">
        <v>17</v>
      </c>
      <c r="XEX2220">
        <v>1800.02</v>
      </c>
      <c r="XEY2220">
        <v>5291</v>
      </c>
    </row>
    <row r="2221" spans="16369:16379" x14ac:dyDescent="0.3">
      <c r="XEO2221" t="s">
        <v>24</v>
      </c>
      <c r="XEP2221">
        <v>2</v>
      </c>
      <c r="XEQ2221">
        <v>10</v>
      </c>
      <c r="XER2221">
        <v>0.2</v>
      </c>
      <c r="XES2221">
        <v>200</v>
      </c>
      <c r="XET2221">
        <v>33813.199999999997</v>
      </c>
      <c r="XEU2221">
        <v>970.93299999999999</v>
      </c>
      <c r="XEV2221">
        <v>0</v>
      </c>
      <c r="XEW2221">
        <v>10</v>
      </c>
      <c r="XEX2221">
        <v>1800.9</v>
      </c>
      <c r="XEY2221">
        <v>4624</v>
      </c>
    </row>
    <row r="2222" spans="16369:16379" x14ac:dyDescent="0.3">
      <c r="XEO2222" t="s">
        <v>24</v>
      </c>
      <c r="XEP2222">
        <v>2</v>
      </c>
      <c r="XEQ2222">
        <v>25</v>
      </c>
      <c r="XER2222">
        <v>0.05</v>
      </c>
      <c r="XES2222">
        <v>200</v>
      </c>
      <c r="XET2222">
        <v>33745.800000000003</v>
      </c>
      <c r="XEU2222">
        <v>671.08500000000004</v>
      </c>
      <c r="XEV2222">
        <v>2</v>
      </c>
      <c r="XEW2222">
        <v>12</v>
      </c>
      <c r="XEX2222">
        <v>1800.04</v>
      </c>
      <c r="XEY2222">
        <v>4843</v>
      </c>
    </row>
    <row r="2223" spans="16369:16379" x14ac:dyDescent="0.3">
      <c r="XEO2223" t="s">
        <v>24</v>
      </c>
      <c r="XEP2223">
        <v>2</v>
      </c>
      <c r="XEQ2223">
        <v>25</v>
      </c>
      <c r="XER2223">
        <v>0.1</v>
      </c>
      <c r="XES2223">
        <v>200</v>
      </c>
      <c r="XET2223">
        <v>33657.9</v>
      </c>
      <c r="XEU2223">
        <v>718.19100000000003</v>
      </c>
      <c r="XEV2223">
        <v>0</v>
      </c>
      <c r="XEW2223">
        <v>8</v>
      </c>
      <c r="XEX2223">
        <v>1800.76</v>
      </c>
      <c r="XEY2223">
        <v>3700</v>
      </c>
    </row>
    <row r="2224" spans="16369:16379" x14ac:dyDescent="0.3">
      <c r="XEO2224" t="s">
        <v>24</v>
      </c>
      <c r="XEP2224">
        <v>2</v>
      </c>
      <c r="XEQ2224">
        <v>25</v>
      </c>
      <c r="XER2224">
        <v>0.15</v>
      </c>
      <c r="XES2224">
        <v>200</v>
      </c>
      <c r="XET2224">
        <v>34043.599999999999</v>
      </c>
      <c r="XEU2224">
        <v>1471.66</v>
      </c>
      <c r="XEV2224">
        <v>0</v>
      </c>
      <c r="XEW2224">
        <v>3</v>
      </c>
      <c r="XEX2224">
        <v>1801.67</v>
      </c>
      <c r="XEY2224">
        <v>2259</v>
      </c>
    </row>
    <row r="2225" spans="16369:16379" x14ac:dyDescent="0.3">
      <c r="XEO2225" t="s">
        <v>24</v>
      </c>
      <c r="XEP2225">
        <v>2</v>
      </c>
      <c r="XEQ2225">
        <v>25</v>
      </c>
      <c r="XER2225">
        <v>0.2</v>
      </c>
      <c r="XES2225">
        <v>200</v>
      </c>
      <c r="XET2225">
        <v>36170.199999999997</v>
      </c>
      <c r="XEU2225">
        <v>1803.39</v>
      </c>
      <c r="XEV2225">
        <v>0</v>
      </c>
      <c r="XEW2225">
        <v>1</v>
      </c>
      <c r="XEX2225">
        <v>1803.52</v>
      </c>
      <c r="XEY2225">
        <v>488</v>
      </c>
    </row>
    <row r="2226" spans="16369:16379" x14ac:dyDescent="0.3">
      <c r="XEO2226" t="s">
        <v>24</v>
      </c>
      <c r="XEP2226">
        <v>2</v>
      </c>
      <c r="XEQ2226">
        <v>50</v>
      </c>
      <c r="XER2226">
        <v>0.05</v>
      </c>
      <c r="XES2226">
        <v>200</v>
      </c>
      <c r="XET2226">
        <v>33480.6</v>
      </c>
      <c r="XEU2226">
        <v>1406.41</v>
      </c>
      <c r="XEV2226">
        <v>27</v>
      </c>
      <c r="XEW2226">
        <v>36</v>
      </c>
      <c r="XEX2226">
        <v>1800.12</v>
      </c>
      <c r="XEY2226">
        <v>7710</v>
      </c>
    </row>
    <row r="2227" spans="16369:16379" x14ac:dyDescent="0.3">
      <c r="XEO2227" t="s">
        <v>24</v>
      </c>
      <c r="XEP2227">
        <v>2</v>
      </c>
      <c r="XEQ2227">
        <v>50</v>
      </c>
      <c r="XER2227">
        <v>0.1</v>
      </c>
      <c r="XES2227">
        <v>200</v>
      </c>
      <c r="XET2227">
        <v>33674.1</v>
      </c>
      <c r="XEU2227">
        <v>723.654</v>
      </c>
      <c r="XEV2227">
        <v>0</v>
      </c>
      <c r="XEW2227">
        <v>11</v>
      </c>
      <c r="XEX2227">
        <v>1800.08</v>
      </c>
      <c r="XEY2227">
        <v>4469</v>
      </c>
    </row>
    <row r="2228" spans="16369:16379" x14ac:dyDescent="0.3">
      <c r="XEO2228" t="s">
        <v>24</v>
      </c>
      <c r="XEP2228">
        <v>2</v>
      </c>
      <c r="XEQ2228">
        <v>50</v>
      </c>
      <c r="XER2228">
        <v>0.15</v>
      </c>
      <c r="XES2228">
        <v>200</v>
      </c>
      <c r="XET2228">
        <v>33910.199999999997</v>
      </c>
      <c r="XEU2228">
        <v>1465.75</v>
      </c>
      <c r="XEV2228">
        <v>0</v>
      </c>
      <c r="XEW2228">
        <v>4</v>
      </c>
      <c r="XEX2228">
        <v>1800.94</v>
      </c>
      <c r="XEY2228">
        <v>1975</v>
      </c>
    </row>
    <row r="2229" spans="16369:16379" x14ac:dyDescent="0.3">
      <c r="XEO2229" t="s">
        <v>24</v>
      </c>
      <c r="XEP2229">
        <v>2</v>
      </c>
      <c r="XEQ2229">
        <v>50</v>
      </c>
      <c r="XER2229">
        <v>0.2</v>
      </c>
      <c r="XES2229">
        <v>200</v>
      </c>
      <c r="XET2229">
        <v>35450.199999999997</v>
      </c>
      <c r="XEU2229">
        <v>1800.1</v>
      </c>
      <c r="XEV2229">
        <v>0</v>
      </c>
      <c r="XEW2229">
        <v>1</v>
      </c>
      <c r="XEX2229">
        <v>1800.11</v>
      </c>
      <c r="XEY2229">
        <v>1177</v>
      </c>
    </row>
    <row r="2230" spans="16369:16379" x14ac:dyDescent="0.3">
      <c r="XEO2230" t="s">
        <v>24</v>
      </c>
      <c r="XEP2230">
        <v>3</v>
      </c>
      <c r="XEQ2230">
        <v>0</v>
      </c>
      <c r="XER2230">
        <v>0.05</v>
      </c>
      <c r="XES2230">
        <v>200</v>
      </c>
      <c r="XET2230">
        <v>33639</v>
      </c>
      <c r="XEU2230">
        <v>463.00700000000001</v>
      </c>
      <c r="XEV2230">
        <v>9</v>
      </c>
      <c r="XEW2230">
        <v>37</v>
      </c>
      <c r="XEX2230">
        <v>1800.01</v>
      </c>
      <c r="XEY2230">
        <v>15079</v>
      </c>
    </row>
    <row r="2231" spans="16369:16379" x14ac:dyDescent="0.3">
      <c r="XEO2231" t="s">
        <v>24</v>
      </c>
      <c r="XEP2231">
        <v>3</v>
      </c>
      <c r="XEQ2231">
        <v>0</v>
      </c>
      <c r="XER2231">
        <v>0.1</v>
      </c>
      <c r="XES2231">
        <v>200</v>
      </c>
      <c r="XET2231">
        <v>34453.800000000003</v>
      </c>
      <c r="XEU2231">
        <v>975.99900000000002</v>
      </c>
      <c r="XEV2231">
        <v>0</v>
      </c>
      <c r="XEW2231">
        <v>7</v>
      </c>
      <c r="XEX2231">
        <v>1800.24</v>
      </c>
      <c r="XEY2231">
        <v>5294</v>
      </c>
    </row>
    <row r="2232" spans="16369:16379" x14ac:dyDescent="0.3">
      <c r="XEO2232" t="s">
        <v>24</v>
      </c>
      <c r="XEP2232">
        <v>3</v>
      </c>
      <c r="XEQ2232">
        <v>10</v>
      </c>
      <c r="XER2232">
        <v>0.05</v>
      </c>
      <c r="XES2232">
        <v>200</v>
      </c>
      <c r="XET2232">
        <v>33639</v>
      </c>
      <c r="XEU2232">
        <v>151.607</v>
      </c>
      <c r="XEV2232">
        <v>0</v>
      </c>
      <c r="XEW2232">
        <v>31</v>
      </c>
      <c r="XEX2232">
        <v>1800.04</v>
      </c>
      <c r="XEY2232">
        <v>14904</v>
      </c>
    </row>
    <row r="2233" spans="16369:16379" x14ac:dyDescent="0.3">
      <c r="XEO2233" t="s">
        <v>24</v>
      </c>
      <c r="XEP2233">
        <v>3</v>
      </c>
      <c r="XEQ2233">
        <v>10</v>
      </c>
      <c r="XER2233">
        <v>0.1</v>
      </c>
      <c r="XES2233">
        <v>200</v>
      </c>
      <c r="XET2233">
        <v>34156.699999999997</v>
      </c>
      <c r="XEU2233">
        <v>731.13800000000003</v>
      </c>
      <c r="XEV2233">
        <v>0</v>
      </c>
      <c r="XEW2233">
        <v>8</v>
      </c>
      <c r="XEX2233">
        <v>1800.62</v>
      </c>
      <c r="XEY2233">
        <v>5621</v>
      </c>
    </row>
    <row r="2234" spans="16369:16379" x14ac:dyDescent="0.3">
      <c r="XEO2234" t="s">
        <v>24</v>
      </c>
      <c r="XEP2234">
        <v>3</v>
      </c>
      <c r="XEQ2234">
        <v>25</v>
      </c>
      <c r="XER2234">
        <v>0.05</v>
      </c>
      <c r="XES2234">
        <v>200</v>
      </c>
      <c r="XET2234">
        <v>33664.800000000003</v>
      </c>
      <c r="XEU2234">
        <v>400.75700000000001</v>
      </c>
      <c r="XEV2234">
        <v>7</v>
      </c>
      <c r="XEW2234">
        <v>38</v>
      </c>
      <c r="XEX2234">
        <v>1800.75</v>
      </c>
      <c r="XEY2234">
        <v>12787</v>
      </c>
    </row>
    <row r="2235" spans="16369:16379" x14ac:dyDescent="0.3">
      <c r="XEO2235" t="s">
        <v>24</v>
      </c>
      <c r="XEP2235">
        <v>3</v>
      </c>
      <c r="XEQ2235">
        <v>25</v>
      </c>
      <c r="XER2235">
        <v>0.1</v>
      </c>
      <c r="XES2235">
        <v>200</v>
      </c>
      <c r="XET2235">
        <v>34122.699999999997</v>
      </c>
      <c r="XEU2235">
        <v>1170.57</v>
      </c>
      <c r="XEV2235">
        <v>0</v>
      </c>
      <c r="XEW2235">
        <v>7</v>
      </c>
      <c r="XEX2235">
        <v>1800.31</v>
      </c>
      <c r="XEY2235">
        <v>5220</v>
      </c>
    </row>
    <row r="2236" spans="16369:16379" x14ac:dyDescent="0.3">
      <c r="XEO2236" t="s">
        <v>24</v>
      </c>
      <c r="XEP2236">
        <v>3</v>
      </c>
      <c r="XEQ2236">
        <v>50</v>
      </c>
      <c r="XER2236">
        <v>0.05</v>
      </c>
      <c r="XES2236">
        <v>200</v>
      </c>
      <c r="XET2236">
        <v>33639</v>
      </c>
      <c r="XEU2236">
        <v>839.05899999999997</v>
      </c>
      <c r="XEV2236">
        <v>19</v>
      </c>
      <c r="XEW2236">
        <v>39</v>
      </c>
      <c r="XEX2236">
        <v>1800.03</v>
      </c>
      <c r="XEY2236">
        <v>14567</v>
      </c>
    </row>
    <row r="2237" spans="16369:16379" x14ac:dyDescent="0.3">
      <c r="XEO2237" t="s">
        <v>24</v>
      </c>
      <c r="XEP2237">
        <v>3</v>
      </c>
      <c r="XEQ2237">
        <v>50</v>
      </c>
      <c r="XER2237">
        <v>0.1</v>
      </c>
      <c r="XES2237">
        <v>200</v>
      </c>
      <c r="XET2237">
        <v>34428.300000000003</v>
      </c>
      <c r="XEU2237">
        <v>1175.1400000000001</v>
      </c>
      <c r="XEV2237">
        <v>3</v>
      </c>
      <c r="XEW2237">
        <v>7</v>
      </c>
      <c r="XEX2237">
        <v>1800.1</v>
      </c>
      <c r="XEY2237">
        <v>4842</v>
      </c>
    </row>
    <row r="2238" spans="16369:16379" x14ac:dyDescent="0.3">
      <c r="XEO2238" t="s">
        <v>532</v>
      </c>
      <c r="XEP2238">
        <v>0</v>
      </c>
      <c r="XEQ2238">
        <v>0</v>
      </c>
      <c r="XER2238">
        <v>0.05</v>
      </c>
      <c r="XES2238">
        <v>100</v>
      </c>
      <c r="XET2238">
        <v>1031</v>
      </c>
      <c r="XEU2238">
        <v>54.8155</v>
      </c>
      <c r="XEV2238">
        <v>19</v>
      </c>
      <c r="XEW2238">
        <v>1036</v>
      </c>
      <c r="XEX2238">
        <v>1800.07</v>
      </c>
      <c r="XEY2238">
        <v>71737</v>
      </c>
    </row>
    <row r="2239" spans="16369:16379" x14ac:dyDescent="0.3">
      <c r="XEO2239" t="s">
        <v>532</v>
      </c>
      <c r="XEP2239">
        <v>0</v>
      </c>
      <c r="XEQ2239">
        <v>0</v>
      </c>
      <c r="XER2239">
        <v>0.1</v>
      </c>
      <c r="XES2239">
        <v>100</v>
      </c>
      <c r="XET2239">
        <v>1031</v>
      </c>
      <c r="XEU2239">
        <v>121.041</v>
      </c>
      <c r="XEV2239">
        <v>43</v>
      </c>
      <c r="XEW2239">
        <v>1268</v>
      </c>
      <c r="XEX2239">
        <v>1800</v>
      </c>
      <c r="XEY2239">
        <v>75786</v>
      </c>
    </row>
    <row r="2240" spans="16369:16379" x14ac:dyDescent="0.3">
      <c r="XEO2240" t="s">
        <v>532</v>
      </c>
      <c r="XEP2240">
        <v>0</v>
      </c>
      <c r="XEQ2240">
        <v>0</v>
      </c>
      <c r="XER2240">
        <v>0.15</v>
      </c>
      <c r="XES2240">
        <v>100</v>
      </c>
      <c r="XET2240">
        <v>1031</v>
      </c>
      <c r="XEU2240">
        <v>19.399000000000001</v>
      </c>
      <c r="XEV2240">
        <v>7</v>
      </c>
      <c r="XEW2240">
        <v>1023</v>
      </c>
      <c r="XEX2240">
        <v>1800.03</v>
      </c>
      <c r="XEY2240">
        <v>67409</v>
      </c>
    </row>
    <row r="2241" spans="16369:16379" x14ac:dyDescent="0.3">
      <c r="XEO2241" t="s">
        <v>532</v>
      </c>
      <c r="XEP2241">
        <v>0</v>
      </c>
      <c r="XEQ2241">
        <v>0</v>
      </c>
      <c r="XER2241">
        <v>0.2</v>
      </c>
      <c r="XES2241">
        <v>100</v>
      </c>
      <c r="XET2241">
        <v>1031</v>
      </c>
      <c r="XEU2241">
        <v>106.67400000000001</v>
      </c>
      <c r="XEV2241">
        <v>30</v>
      </c>
      <c r="XEW2241">
        <v>1068</v>
      </c>
      <c r="XEX2241">
        <v>1800.01</v>
      </c>
      <c r="XEY2241">
        <v>74310</v>
      </c>
    </row>
    <row r="2242" spans="16369:16379" x14ac:dyDescent="0.3">
      <c r="XEO2242" t="s">
        <v>532</v>
      </c>
      <c r="XEP2242">
        <v>1</v>
      </c>
      <c r="XEQ2242">
        <v>5</v>
      </c>
      <c r="XER2242">
        <v>0.05</v>
      </c>
      <c r="XES2242">
        <v>100</v>
      </c>
      <c r="XET2242">
        <v>1033</v>
      </c>
      <c r="XEU2242">
        <v>102.361</v>
      </c>
      <c r="XEV2242">
        <v>10</v>
      </c>
      <c r="XEW2242">
        <v>331</v>
      </c>
      <c r="XEX2242">
        <v>1800.09</v>
      </c>
      <c r="XEY2242">
        <v>26814</v>
      </c>
    </row>
    <row r="2243" spans="16369:16379" x14ac:dyDescent="0.3">
      <c r="XEO2243" t="s">
        <v>532</v>
      </c>
      <c r="XEP2243">
        <v>1</v>
      </c>
      <c r="XEQ2243">
        <v>5</v>
      </c>
      <c r="XER2243">
        <v>0.1</v>
      </c>
      <c r="XES2243">
        <v>100</v>
      </c>
      <c r="XET2243">
        <v>1039</v>
      </c>
      <c r="XEU2243">
        <v>836.55499999999995</v>
      </c>
      <c r="XEV2243">
        <v>87</v>
      </c>
      <c r="XEW2243">
        <v>226</v>
      </c>
      <c r="XEX2243">
        <v>1800.01</v>
      </c>
      <c r="XEY2243">
        <v>26469</v>
      </c>
    </row>
    <row r="2244" spans="16369:16379" x14ac:dyDescent="0.3">
      <c r="XEO2244" t="s">
        <v>532</v>
      </c>
      <c r="XEP2244">
        <v>1</v>
      </c>
      <c r="XEQ2244">
        <v>5</v>
      </c>
      <c r="XER2244">
        <v>0.15</v>
      </c>
      <c r="XES2244">
        <v>100</v>
      </c>
      <c r="XET2244">
        <v>1037</v>
      </c>
      <c r="XEU2244">
        <v>43.800899999999999</v>
      </c>
      <c r="XEV2244">
        <v>1</v>
      </c>
      <c r="XEW2244">
        <v>340</v>
      </c>
      <c r="XEX2244">
        <v>1800.05</v>
      </c>
      <c r="XEY2244">
        <v>27609</v>
      </c>
    </row>
    <row r="2245" spans="16369:16379" x14ac:dyDescent="0.3">
      <c r="XEO2245" t="s">
        <v>532</v>
      </c>
      <c r="XEP2245">
        <v>1</v>
      </c>
      <c r="XEQ2245">
        <v>5</v>
      </c>
      <c r="XER2245">
        <v>0.2</v>
      </c>
      <c r="XES2245">
        <v>100</v>
      </c>
      <c r="XET2245">
        <v>1040</v>
      </c>
      <c r="XEU2245">
        <v>276.19200000000001</v>
      </c>
      <c r="XEV2245">
        <v>20</v>
      </c>
      <c r="XEW2245">
        <v>296</v>
      </c>
      <c r="XEX2245">
        <v>1800.03</v>
      </c>
      <c r="XEY2245">
        <v>24357</v>
      </c>
    </row>
    <row r="2246" spans="16369:16379" x14ac:dyDescent="0.3">
      <c r="XEO2246" t="s">
        <v>532</v>
      </c>
      <c r="XEP2246">
        <v>1</v>
      </c>
      <c r="XEQ2246">
        <v>10</v>
      </c>
      <c r="XER2246">
        <v>0.05</v>
      </c>
      <c r="XES2246">
        <v>100</v>
      </c>
      <c r="XET2246">
        <v>1033</v>
      </c>
      <c r="XEU2246">
        <v>202.79</v>
      </c>
      <c r="XEV2246">
        <v>20</v>
      </c>
      <c r="XEW2246">
        <v>618</v>
      </c>
      <c r="XEX2246">
        <v>1800.01</v>
      </c>
      <c r="XEY2246">
        <v>28936</v>
      </c>
    </row>
    <row r="2247" spans="16369:16379" x14ac:dyDescent="0.3">
      <c r="XEO2247" t="s">
        <v>532</v>
      </c>
      <c r="XEP2247">
        <v>1</v>
      </c>
      <c r="XEQ2247">
        <v>10</v>
      </c>
      <c r="XER2247">
        <v>0.1</v>
      </c>
      <c r="XES2247">
        <v>100</v>
      </c>
      <c r="XET2247">
        <v>1037</v>
      </c>
      <c r="XEU2247">
        <v>93.822599999999994</v>
      </c>
      <c r="XEV2247">
        <v>8</v>
      </c>
      <c r="XEW2247">
        <v>455</v>
      </c>
      <c r="XEX2247">
        <v>1800.01</v>
      </c>
      <c r="XEY2247">
        <v>28577</v>
      </c>
    </row>
    <row r="2248" spans="16369:16379" x14ac:dyDescent="0.3">
      <c r="XEO2248" t="s">
        <v>532</v>
      </c>
      <c r="XEP2248">
        <v>1</v>
      </c>
      <c r="XEQ2248">
        <v>10</v>
      </c>
      <c r="XER2248">
        <v>0.15</v>
      </c>
      <c r="XES2248">
        <v>100</v>
      </c>
      <c r="XET2248">
        <v>1037</v>
      </c>
      <c r="XEU2248">
        <v>21.9513</v>
      </c>
      <c r="XEV2248">
        <v>1</v>
      </c>
      <c r="XEW2248">
        <v>472</v>
      </c>
      <c r="XEX2248">
        <v>1800.01</v>
      </c>
      <c r="XEY2248">
        <v>27643</v>
      </c>
    </row>
    <row r="2249" spans="16369:16379" x14ac:dyDescent="0.3">
      <c r="XEO2249" t="s">
        <v>532</v>
      </c>
      <c r="XEP2249">
        <v>1</v>
      </c>
      <c r="XEQ2249">
        <v>10</v>
      </c>
      <c r="XER2249">
        <v>0.2</v>
      </c>
      <c r="XES2249">
        <v>100</v>
      </c>
      <c r="XET2249">
        <v>1040</v>
      </c>
      <c r="XEU2249">
        <v>978.952</v>
      </c>
      <c r="XEV2249">
        <v>118</v>
      </c>
      <c r="XEW2249">
        <v>267</v>
      </c>
      <c r="XEX2249">
        <v>1800.01</v>
      </c>
      <c r="XEY2249">
        <v>23683</v>
      </c>
    </row>
    <row r="2250" spans="16369:16379" x14ac:dyDescent="0.3">
      <c r="XEO2250" t="s">
        <v>532</v>
      </c>
      <c r="XEP2250">
        <v>1</v>
      </c>
      <c r="XEQ2250">
        <v>25</v>
      </c>
      <c r="XER2250">
        <v>0.05</v>
      </c>
      <c r="XES2250">
        <v>100</v>
      </c>
      <c r="XET2250">
        <v>1037</v>
      </c>
      <c r="XEU2250">
        <v>1038.68</v>
      </c>
      <c r="XEV2250">
        <v>67</v>
      </c>
      <c r="XEW2250">
        <v>147</v>
      </c>
      <c r="XEX2250">
        <v>1800.09</v>
      </c>
      <c r="XEY2250">
        <v>14885</v>
      </c>
    </row>
    <row r="2251" spans="16369:16379" x14ac:dyDescent="0.3">
      <c r="XEO2251" t="s">
        <v>532</v>
      </c>
      <c r="XEP2251">
        <v>1</v>
      </c>
      <c r="XEQ2251">
        <v>25</v>
      </c>
      <c r="XER2251">
        <v>0.1</v>
      </c>
      <c r="XES2251">
        <v>100</v>
      </c>
      <c r="XET2251">
        <v>1045</v>
      </c>
      <c r="XEU2251">
        <v>225.83500000000001</v>
      </c>
      <c r="XEV2251">
        <v>0</v>
      </c>
      <c r="XEW2251">
        <v>37</v>
      </c>
      <c r="XEX2251">
        <v>1800.03</v>
      </c>
      <c r="XEY2251">
        <v>5810</v>
      </c>
    </row>
    <row r="2252" spans="16369:16379" x14ac:dyDescent="0.3">
      <c r="XEO2252" t="s">
        <v>532</v>
      </c>
      <c r="XEP2252">
        <v>1</v>
      </c>
      <c r="XEQ2252">
        <v>25</v>
      </c>
      <c r="XER2252">
        <v>0.15</v>
      </c>
      <c r="XES2252">
        <v>100</v>
      </c>
      <c r="XET2252">
        <v>1055</v>
      </c>
      <c r="XEU2252">
        <v>1246.49</v>
      </c>
      <c r="XEV2252">
        <v>10</v>
      </c>
      <c r="XEW2252">
        <v>21</v>
      </c>
      <c r="XEX2252">
        <v>1800.13</v>
      </c>
      <c r="XEY2252">
        <v>4089</v>
      </c>
    </row>
    <row r="2253" spans="16369:16379" x14ac:dyDescent="0.3">
      <c r="XEO2253" t="s">
        <v>532</v>
      </c>
      <c r="XEP2253">
        <v>1</v>
      </c>
      <c r="XEQ2253">
        <v>25</v>
      </c>
      <c r="XER2253">
        <v>0.2</v>
      </c>
      <c r="XES2253">
        <v>100</v>
      </c>
      <c r="XET2253">
        <v>1345</v>
      </c>
      <c r="XEU2253">
        <v>1820.25</v>
      </c>
      <c r="XEV2253">
        <v>0</v>
      </c>
      <c r="XEW2253">
        <v>1</v>
      </c>
      <c r="XEX2253">
        <v>1820.25</v>
      </c>
      <c r="XEY2253">
        <v>73</v>
      </c>
    </row>
    <row r="2254" spans="16369:16379" x14ac:dyDescent="0.3">
      <c r="XEO2254" t="s">
        <v>532</v>
      </c>
      <c r="XEP2254">
        <v>1</v>
      </c>
      <c r="XEQ2254">
        <v>50</v>
      </c>
      <c r="XER2254">
        <v>0.05</v>
      </c>
      <c r="XES2254">
        <v>100</v>
      </c>
      <c r="XET2254">
        <v>1045</v>
      </c>
      <c r="XEU2254">
        <v>206.79499999999999</v>
      </c>
      <c r="XEV2254">
        <v>0</v>
      </c>
      <c r="XEW2254">
        <v>34</v>
      </c>
      <c r="XEX2254">
        <v>1800.1</v>
      </c>
      <c r="XEY2254">
        <v>6658</v>
      </c>
    </row>
    <row r="2255" spans="16369:16379" x14ac:dyDescent="0.3">
      <c r="XEO2255" t="s">
        <v>532</v>
      </c>
      <c r="XEP2255">
        <v>1</v>
      </c>
      <c r="XEQ2255">
        <v>50</v>
      </c>
      <c r="XER2255">
        <v>0.1</v>
      </c>
      <c r="XES2255">
        <v>100</v>
      </c>
      <c r="XET2255">
        <v>1052</v>
      </c>
      <c r="XEU2255">
        <v>594.45899999999995</v>
      </c>
      <c r="XEV2255">
        <v>0</v>
      </c>
      <c r="XEW2255">
        <v>20</v>
      </c>
      <c r="XEX2255">
        <v>1800.6</v>
      </c>
      <c r="XEY2255">
        <v>1953</v>
      </c>
    </row>
    <row r="2256" spans="16369:16379" x14ac:dyDescent="0.3">
      <c r="XEO2256" t="s">
        <v>532</v>
      </c>
      <c r="XEP2256">
        <v>1</v>
      </c>
      <c r="XEQ2256">
        <v>50</v>
      </c>
      <c r="XER2256">
        <v>0.15</v>
      </c>
      <c r="XES2256">
        <v>100</v>
      </c>
      <c r="XET2256" t="s">
        <v>46</v>
      </c>
      <c r="XEU2256">
        <v>60.026200000000003</v>
      </c>
      <c r="XEV2256">
        <v>0</v>
      </c>
      <c r="XEW2256">
        <v>1</v>
      </c>
      <c r="XEX2256">
        <v>1802.63</v>
      </c>
      <c r="XEY2256">
        <v>29</v>
      </c>
    </row>
    <row r="2257" spans="16369:16379" x14ac:dyDescent="0.3">
      <c r="XEO2257" t="s">
        <v>532</v>
      </c>
      <c r="XEP2257">
        <v>1</v>
      </c>
      <c r="XEQ2257">
        <v>50</v>
      </c>
      <c r="XER2257">
        <v>0.2</v>
      </c>
      <c r="XES2257">
        <v>100</v>
      </c>
      <c r="XET2257" t="s">
        <v>46</v>
      </c>
      <c r="XEU2257">
        <v>60.036000000000001</v>
      </c>
      <c r="XEV2257">
        <v>0</v>
      </c>
      <c r="XEW2257">
        <v>1</v>
      </c>
      <c r="XEX2257">
        <v>1801.13</v>
      </c>
      <c r="XEY2257">
        <v>29</v>
      </c>
    </row>
    <row r="2258" spans="16369:16379" x14ac:dyDescent="0.3">
      <c r="XEO2258" t="s">
        <v>532</v>
      </c>
      <c r="XEP2258">
        <v>2</v>
      </c>
      <c r="XEQ2258">
        <v>5</v>
      </c>
      <c r="XER2258">
        <v>0.05</v>
      </c>
      <c r="XES2258">
        <v>100</v>
      </c>
      <c r="XET2258">
        <v>1034</v>
      </c>
      <c r="XEU2258">
        <v>280.38400000000001</v>
      </c>
      <c r="XEV2258">
        <v>26</v>
      </c>
      <c r="XEW2258">
        <v>244</v>
      </c>
      <c r="XEX2258">
        <v>1800.3</v>
      </c>
      <c r="XEY2258">
        <v>21617</v>
      </c>
    </row>
    <row r="2259" spans="16369:16379" x14ac:dyDescent="0.3">
      <c r="XEO2259" t="s">
        <v>532</v>
      </c>
      <c r="XEP2259">
        <v>2</v>
      </c>
      <c r="XEQ2259">
        <v>5</v>
      </c>
      <c r="XER2259">
        <v>0.1</v>
      </c>
      <c r="XES2259">
        <v>100</v>
      </c>
      <c r="XET2259">
        <v>1040</v>
      </c>
      <c r="XEU2259">
        <v>43.340299999999999</v>
      </c>
      <c r="XEV2259">
        <v>0</v>
      </c>
      <c r="XEW2259">
        <v>174</v>
      </c>
      <c r="XEX2259">
        <v>1800.41</v>
      </c>
      <c r="XEY2259">
        <v>16069</v>
      </c>
    </row>
    <row r="2260" spans="16369:16379" x14ac:dyDescent="0.3">
      <c r="XEO2260" t="s">
        <v>532</v>
      </c>
      <c r="XEP2260">
        <v>2</v>
      </c>
      <c r="XEQ2260">
        <v>5</v>
      </c>
      <c r="XER2260">
        <v>0.15</v>
      </c>
      <c r="XES2260">
        <v>100</v>
      </c>
      <c r="XET2260">
        <v>1041</v>
      </c>
      <c r="XEU2260">
        <v>217.45099999999999</v>
      </c>
      <c r="XEV2260">
        <v>10</v>
      </c>
      <c r="XEW2260">
        <v>164</v>
      </c>
      <c r="XEX2260">
        <v>1800.03</v>
      </c>
      <c r="XEY2260">
        <v>17580</v>
      </c>
    </row>
    <row r="2261" spans="16369:16379" x14ac:dyDescent="0.3">
      <c r="XEO2261" t="s">
        <v>532</v>
      </c>
      <c r="XEP2261">
        <v>2</v>
      </c>
      <c r="XEQ2261">
        <v>5</v>
      </c>
      <c r="XER2261">
        <v>0.2</v>
      </c>
      <c r="XES2261">
        <v>100</v>
      </c>
      <c r="XET2261">
        <v>1041</v>
      </c>
      <c r="XEU2261">
        <v>439.58800000000002</v>
      </c>
      <c r="XEV2261">
        <v>22</v>
      </c>
      <c r="XEW2261">
        <v>122</v>
      </c>
      <c r="XEX2261">
        <v>1800.12</v>
      </c>
      <c r="XEY2261">
        <v>12821</v>
      </c>
    </row>
    <row r="2262" spans="16369:16379" x14ac:dyDescent="0.3">
      <c r="XEO2262" t="s">
        <v>532</v>
      </c>
      <c r="XEP2262">
        <v>2</v>
      </c>
      <c r="XEQ2262">
        <v>10</v>
      </c>
      <c r="XER2262">
        <v>0.05</v>
      </c>
      <c r="XES2262">
        <v>100</v>
      </c>
      <c r="XET2262">
        <v>1040</v>
      </c>
      <c r="XEU2262">
        <v>52.468899999999998</v>
      </c>
      <c r="XEV2262">
        <v>0</v>
      </c>
      <c r="XEW2262">
        <v>94</v>
      </c>
      <c r="XEX2262">
        <v>1800</v>
      </c>
      <c r="XEY2262">
        <v>9579</v>
      </c>
    </row>
    <row r="2263" spans="16369:16379" x14ac:dyDescent="0.3">
      <c r="XEO2263" t="s">
        <v>532</v>
      </c>
      <c r="XEP2263">
        <v>2</v>
      </c>
      <c r="XEQ2263">
        <v>10</v>
      </c>
      <c r="XER2263">
        <v>0.1</v>
      </c>
      <c r="XES2263">
        <v>100</v>
      </c>
      <c r="XET2263">
        <v>1041</v>
      </c>
      <c r="XEU2263">
        <v>186.14599999999999</v>
      </c>
      <c r="XEV2263">
        <v>0</v>
      </c>
      <c r="XEW2263">
        <v>55</v>
      </c>
      <c r="XEX2263">
        <v>1800.3</v>
      </c>
      <c r="XEY2263">
        <v>7192</v>
      </c>
    </row>
    <row r="2264" spans="16369:16379" x14ac:dyDescent="0.3">
      <c r="XEO2264" t="s">
        <v>532</v>
      </c>
      <c r="XEP2264">
        <v>2</v>
      </c>
      <c r="XEQ2264">
        <v>10</v>
      </c>
      <c r="XER2264">
        <v>0.15</v>
      </c>
      <c r="XES2264">
        <v>100</v>
      </c>
      <c r="XET2264">
        <v>1050</v>
      </c>
      <c r="XEU2264">
        <v>970.49900000000002</v>
      </c>
      <c r="XEV2264">
        <v>9</v>
      </c>
      <c r="XEW2264">
        <v>18</v>
      </c>
      <c r="XEX2264">
        <v>1800.67</v>
      </c>
      <c r="XEY2264">
        <v>3653</v>
      </c>
    </row>
    <row r="2265" spans="16369:16379" x14ac:dyDescent="0.3">
      <c r="XEO2265" t="s">
        <v>532</v>
      </c>
      <c r="XEP2265">
        <v>2</v>
      </c>
      <c r="XEQ2265">
        <v>10</v>
      </c>
      <c r="XER2265">
        <v>0.2</v>
      </c>
      <c r="XES2265">
        <v>100</v>
      </c>
      <c r="XET2265">
        <v>1055</v>
      </c>
      <c r="XEU2265">
        <v>1241.21</v>
      </c>
      <c r="XEV2265">
        <v>6</v>
      </c>
      <c r="XEW2265">
        <v>16</v>
      </c>
      <c r="XEX2265">
        <v>1800.43</v>
      </c>
      <c r="XEY2265">
        <v>2752</v>
      </c>
    </row>
    <row r="2266" spans="16369:16379" x14ac:dyDescent="0.3">
      <c r="XEO2266" t="s">
        <v>532</v>
      </c>
      <c r="XEP2266">
        <v>2</v>
      </c>
      <c r="XEQ2266">
        <v>25</v>
      </c>
      <c r="XER2266">
        <v>0.05</v>
      </c>
      <c r="XES2266">
        <v>100</v>
      </c>
      <c r="XET2266">
        <v>1040</v>
      </c>
      <c r="XEU2266">
        <v>980.74199999999996</v>
      </c>
      <c r="XEV2266">
        <v>41</v>
      </c>
      <c r="XEW2266">
        <v>90</v>
      </c>
      <c r="XEX2266">
        <v>1800.13</v>
      </c>
      <c r="XEY2266">
        <v>9385</v>
      </c>
    </row>
    <row r="2267" spans="16369:16379" x14ac:dyDescent="0.3">
      <c r="XEO2267" t="s">
        <v>532</v>
      </c>
      <c r="XEP2267">
        <v>2</v>
      </c>
      <c r="XEQ2267">
        <v>25</v>
      </c>
      <c r="XER2267">
        <v>0.1</v>
      </c>
      <c r="XES2267">
        <v>100</v>
      </c>
      <c r="XET2267">
        <v>1055</v>
      </c>
      <c r="XEU2267">
        <v>350.63099999999997</v>
      </c>
      <c r="XEV2267">
        <v>0</v>
      </c>
      <c r="XEW2267">
        <v>15</v>
      </c>
      <c r="XEX2267">
        <v>1800.43</v>
      </c>
      <c r="XEY2267">
        <v>1899</v>
      </c>
    </row>
    <row r="2268" spans="16369:16379" x14ac:dyDescent="0.3">
      <c r="XEO2268" t="s">
        <v>532</v>
      </c>
      <c r="XEP2268">
        <v>2</v>
      </c>
      <c r="XEQ2268">
        <v>25</v>
      </c>
      <c r="XER2268">
        <v>0.15</v>
      </c>
      <c r="XES2268">
        <v>100</v>
      </c>
      <c r="XET2268" t="s">
        <v>46</v>
      </c>
      <c r="XEU2268">
        <v>60.0304</v>
      </c>
      <c r="XEV2268">
        <v>0</v>
      </c>
      <c r="XEW2268">
        <v>1</v>
      </c>
      <c r="XEX2268">
        <v>1801.27</v>
      </c>
      <c r="XEY2268">
        <v>29</v>
      </c>
    </row>
    <row r="2269" spans="16369:16379" x14ac:dyDescent="0.3">
      <c r="XEO2269" t="s">
        <v>532</v>
      </c>
      <c r="XEP2269">
        <v>2</v>
      </c>
      <c r="XEQ2269">
        <v>25</v>
      </c>
      <c r="XER2269">
        <v>0.2</v>
      </c>
      <c r="XES2269">
        <v>100</v>
      </c>
      <c r="XET2269" t="s">
        <v>46</v>
      </c>
      <c r="XEU2269">
        <v>60.043399999999998</v>
      </c>
      <c r="XEV2269">
        <v>0</v>
      </c>
      <c r="XEW2269">
        <v>1</v>
      </c>
      <c r="XEX2269">
        <v>1800.9</v>
      </c>
      <c r="XEY2269">
        <v>29</v>
      </c>
    </row>
    <row r="2270" spans="16369:16379" x14ac:dyDescent="0.3">
      <c r="XEO2270" t="s">
        <v>532</v>
      </c>
      <c r="XEP2270">
        <v>2</v>
      </c>
      <c r="XEQ2270">
        <v>50</v>
      </c>
      <c r="XER2270">
        <v>0.05</v>
      </c>
      <c r="XES2270">
        <v>100</v>
      </c>
      <c r="XET2270">
        <v>1045</v>
      </c>
      <c r="XEU2270">
        <v>324.101</v>
      </c>
      <c r="XEV2270">
        <v>9</v>
      </c>
      <c r="XEW2270">
        <v>76</v>
      </c>
      <c r="XEX2270">
        <v>1800</v>
      </c>
      <c r="XEY2270">
        <v>8256</v>
      </c>
    </row>
    <row r="2271" spans="16369:16379" x14ac:dyDescent="0.3">
      <c r="XEO2271" t="s">
        <v>532</v>
      </c>
      <c r="XEP2271">
        <v>2</v>
      </c>
      <c r="XEQ2271">
        <v>50</v>
      </c>
      <c r="XER2271">
        <v>0.1</v>
      </c>
      <c r="XES2271">
        <v>100</v>
      </c>
      <c r="XET2271">
        <v>1097</v>
      </c>
      <c r="XEU2271">
        <v>1802.05</v>
      </c>
      <c r="XEV2271">
        <v>0</v>
      </c>
      <c r="XEW2271">
        <v>1</v>
      </c>
      <c r="XEX2271">
        <v>1802.09</v>
      </c>
      <c r="XEY2271">
        <v>373</v>
      </c>
    </row>
    <row r="2272" spans="16369:16379" x14ac:dyDescent="0.3">
      <c r="XEO2272" t="s">
        <v>532</v>
      </c>
      <c r="XEP2272">
        <v>2</v>
      </c>
      <c r="XEQ2272">
        <v>50</v>
      </c>
      <c r="XER2272">
        <v>0.15</v>
      </c>
      <c r="XES2272">
        <v>100</v>
      </c>
      <c r="XET2272" t="s">
        <v>46</v>
      </c>
      <c r="XEU2272">
        <v>60.024000000000001</v>
      </c>
      <c r="XEV2272">
        <v>0</v>
      </c>
      <c r="XEW2272">
        <v>1</v>
      </c>
      <c r="XEX2272">
        <v>1800.84</v>
      </c>
      <c r="XEY2272">
        <v>29</v>
      </c>
    </row>
    <row r="2273" spans="16369:16379" x14ac:dyDescent="0.3">
      <c r="XEO2273" t="s">
        <v>532</v>
      </c>
      <c r="XEP2273">
        <v>3</v>
      </c>
      <c r="XEQ2273">
        <v>0</v>
      </c>
      <c r="XER2273">
        <v>0.05</v>
      </c>
      <c r="XES2273">
        <v>100</v>
      </c>
      <c r="XET2273">
        <v>1081</v>
      </c>
      <c r="XEU2273">
        <v>368.97399999999999</v>
      </c>
      <c r="XEV2273">
        <v>0</v>
      </c>
      <c r="XEW2273">
        <v>19</v>
      </c>
      <c r="XEX2273">
        <v>1800.22</v>
      </c>
      <c r="XEY2273">
        <v>3810</v>
      </c>
    </row>
    <row r="2274" spans="16369:16379" x14ac:dyDescent="0.3">
      <c r="XEO2274" t="s">
        <v>532</v>
      </c>
      <c r="XEP2274">
        <v>3</v>
      </c>
      <c r="XEQ2274">
        <v>10</v>
      </c>
      <c r="XER2274">
        <v>0.05</v>
      </c>
      <c r="XES2274">
        <v>100</v>
      </c>
      <c r="XET2274">
        <v>1081</v>
      </c>
      <c r="XEU2274">
        <v>854.70899999999995</v>
      </c>
      <c r="XEV2274">
        <v>3</v>
      </c>
      <c r="XEW2274">
        <v>13</v>
      </c>
      <c r="XEX2274">
        <v>1800.25</v>
      </c>
      <c r="XEY2274">
        <v>2494</v>
      </c>
    </row>
    <row r="2275" spans="16369:16379" x14ac:dyDescent="0.3">
      <c r="XEO2275" t="s">
        <v>532</v>
      </c>
      <c r="XEP2275">
        <v>3</v>
      </c>
      <c r="XEQ2275">
        <v>25</v>
      </c>
      <c r="XER2275">
        <v>0.05</v>
      </c>
      <c r="XES2275">
        <v>100</v>
      </c>
      <c r="XET2275">
        <v>1081</v>
      </c>
      <c r="XEU2275">
        <v>315.32799999999997</v>
      </c>
      <c r="XEV2275">
        <v>0</v>
      </c>
      <c r="XEW2275">
        <v>21</v>
      </c>
      <c r="XEX2275">
        <v>1800.52</v>
      </c>
      <c r="XEY2275">
        <v>4172</v>
      </c>
    </row>
    <row r="2276" spans="16369:16379" x14ac:dyDescent="0.3">
      <c r="XEO2276" t="s">
        <v>532</v>
      </c>
      <c r="XEP2276">
        <v>3</v>
      </c>
      <c r="XEQ2276">
        <v>50</v>
      </c>
      <c r="XER2276">
        <v>0.05</v>
      </c>
      <c r="XES2276">
        <v>100</v>
      </c>
      <c r="XET2276">
        <v>1081</v>
      </c>
      <c r="XEU2276">
        <v>512.45100000000002</v>
      </c>
      <c r="XEV2276">
        <v>3</v>
      </c>
      <c r="XEW2276">
        <v>23</v>
      </c>
      <c r="XEX2276">
        <v>1800.02</v>
      </c>
      <c r="XEY2276">
        <v>3952</v>
      </c>
    </row>
    <row r="2277" spans="16369:16379" x14ac:dyDescent="0.3">
      <c r="XEO2277" t="s">
        <v>512</v>
      </c>
      <c r="XEP2277">
        <v>0</v>
      </c>
      <c r="XEQ2277">
        <v>0</v>
      </c>
      <c r="XER2277">
        <v>0.05</v>
      </c>
      <c r="XES2277">
        <v>100</v>
      </c>
      <c r="XET2277">
        <v>1005</v>
      </c>
      <c r="XEU2277">
        <v>367.68</v>
      </c>
      <c r="XEV2277">
        <v>54</v>
      </c>
      <c r="XEW2277">
        <v>347</v>
      </c>
      <c r="XEX2277">
        <v>1800.03</v>
      </c>
      <c r="XEY2277">
        <v>47499</v>
      </c>
    </row>
    <row r="2278" spans="16369:16379" x14ac:dyDescent="0.3">
      <c r="XEO2278" t="s">
        <v>512</v>
      </c>
      <c r="XEP2278">
        <v>0</v>
      </c>
      <c r="XEQ2278">
        <v>0</v>
      </c>
      <c r="XER2278">
        <v>0.1</v>
      </c>
      <c r="XES2278">
        <v>100</v>
      </c>
      <c r="XET2278">
        <v>1005</v>
      </c>
      <c r="XEU2278">
        <v>71.778199999999998</v>
      </c>
      <c r="XEV2278">
        <v>10</v>
      </c>
      <c r="XEW2278">
        <v>450</v>
      </c>
      <c r="XEX2278">
        <v>1800.05</v>
      </c>
      <c r="XEY2278">
        <v>51775</v>
      </c>
    </row>
    <row r="2279" spans="16369:16379" x14ac:dyDescent="0.3">
      <c r="XEO2279" t="s">
        <v>512</v>
      </c>
      <c r="XEP2279">
        <v>0</v>
      </c>
      <c r="XEQ2279">
        <v>0</v>
      </c>
      <c r="XER2279">
        <v>0.15</v>
      </c>
      <c r="XES2279">
        <v>100</v>
      </c>
      <c r="XET2279">
        <v>1005</v>
      </c>
      <c r="XEU2279">
        <v>109.264</v>
      </c>
      <c r="XEV2279">
        <v>10</v>
      </c>
      <c r="XEW2279">
        <v>331</v>
      </c>
      <c r="XEX2279">
        <v>1800.01</v>
      </c>
      <c r="XEY2279">
        <v>46822</v>
      </c>
    </row>
    <row r="2280" spans="16369:16379" x14ac:dyDescent="0.3">
      <c r="XEO2280" t="s">
        <v>512</v>
      </c>
      <c r="XEP2280">
        <v>0</v>
      </c>
      <c r="XEQ2280">
        <v>0</v>
      </c>
      <c r="XER2280">
        <v>0.2</v>
      </c>
      <c r="XES2280">
        <v>100</v>
      </c>
      <c r="XET2280">
        <v>1005</v>
      </c>
      <c r="XEU2280">
        <v>32.639800000000001</v>
      </c>
      <c r="XEV2280">
        <v>0</v>
      </c>
      <c r="XEW2280">
        <v>350</v>
      </c>
      <c r="XEX2280">
        <v>1800.03</v>
      </c>
      <c r="XEY2280">
        <v>42996</v>
      </c>
    </row>
    <row r="2281" spans="16369:16379" x14ac:dyDescent="0.3">
      <c r="XEO2281" t="s">
        <v>512</v>
      </c>
      <c r="XEP2281">
        <v>1</v>
      </c>
      <c r="XEQ2281">
        <v>5</v>
      </c>
      <c r="XER2281">
        <v>0.05</v>
      </c>
      <c r="XES2281">
        <v>100</v>
      </c>
      <c r="XET2281">
        <v>1013</v>
      </c>
      <c r="XEU2281">
        <v>77.291600000000003</v>
      </c>
      <c r="XEV2281">
        <v>0</v>
      </c>
      <c r="XEW2281">
        <v>159</v>
      </c>
      <c r="XEX2281">
        <v>1800.02</v>
      </c>
      <c r="XEY2281">
        <v>21410</v>
      </c>
    </row>
    <row r="2282" spans="16369:16379" x14ac:dyDescent="0.3">
      <c r="XEO2282" t="s">
        <v>512</v>
      </c>
      <c r="XEP2282">
        <v>1</v>
      </c>
      <c r="XEQ2282">
        <v>5</v>
      </c>
      <c r="XER2282">
        <v>0.1</v>
      </c>
      <c r="XES2282">
        <v>100</v>
      </c>
      <c r="XET2282">
        <v>1017</v>
      </c>
      <c r="XEU2282">
        <v>127.789</v>
      </c>
      <c r="XEV2282">
        <v>2</v>
      </c>
      <c r="XEW2282">
        <v>123</v>
      </c>
      <c r="XEX2282">
        <v>1800.1</v>
      </c>
      <c r="XEY2282">
        <v>18253</v>
      </c>
    </row>
    <row r="2283" spans="16369:16379" x14ac:dyDescent="0.3">
      <c r="XEO2283" t="s">
        <v>512</v>
      </c>
      <c r="XEP2283">
        <v>1</v>
      </c>
      <c r="XEQ2283">
        <v>5</v>
      </c>
      <c r="XER2283">
        <v>0.15</v>
      </c>
      <c r="XES2283">
        <v>100</v>
      </c>
      <c r="XET2283">
        <v>1017</v>
      </c>
      <c r="XEU2283">
        <v>330.09100000000001</v>
      </c>
      <c r="XEV2283">
        <v>14</v>
      </c>
      <c r="XEW2283">
        <v>115</v>
      </c>
      <c r="XEX2283">
        <v>1800</v>
      </c>
      <c r="XEY2283">
        <v>15709</v>
      </c>
    </row>
    <row r="2284" spans="16369:16379" x14ac:dyDescent="0.3">
      <c r="XEO2284" t="s">
        <v>512</v>
      </c>
      <c r="XEP2284">
        <v>1</v>
      </c>
      <c r="XEQ2284">
        <v>5</v>
      </c>
      <c r="XER2284">
        <v>0.2</v>
      </c>
      <c r="XES2284">
        <v>100</v>
      </c>
      <c r="XET2284">
        <v>1031</v>
      </c>
      <c r="XEU2284">
        <v>420.89299999999997</v>
      </c>
      <c r="XEV2284">
        <v>9</v>
      </c>
      <c r="XEW2284">
        <v>56</v>
      </c>
      <c r="XEX2284">
        <v>1800.05</v>
      </c>
      <c r="XEY2284">
        <v>11518</v>
      </c>
    </row>
    <row r="2285" spans="16369:16379" x14ac:dyDescent="0.3">
      <c r="XEO2285" t="s">
        <v>512</v>
      </c>
      <c r="XEP2285">
        <v>1</v>
      </c>
      <c r="XEQ2285">
        <v>10</v>
      </c>
      <c r="XER2285">
        <v>0.05</v>
      </c>
      <c r="XES2285">
        <v>100</v>
      </c>
      <c r="XET2285">
        <v>1013</v>
      </c>
      <c r="XEU2285">
        <v>202.77099999999999</v>
      </c>
      <c r="XEV2285">
        <v>6</v>
      </c>
      <c r="XEW2285">
        <v>147</v>
      </c>
      <c r="XEX2285">
        <v>1800.02</v>
      </c>
      <c r="XEY2285">
        <v>20531</v>
      </c>
    </row>
    <row r="2286" spans="16369:16379" x14ac:dyDescent="0.3">
      <c r="XEO2286" t="s">
        <v>512</v>
      </c>
      <c r="XEP2286">
        <v>1</v>
      </c>
      <c r="XEQ2286">
        <v>10</v>
      </c>
      <c r="XER2286">
        <v>0.1</v>
      </c>
      <c r="XES2286">
        <v>100</v>
      </c>
      <c r="XET2286">
        <v>1017</v>
      </c>
      <c r="XEU2286">
        <v>108.449</v>
      </c>
      <c r="XEV2286">
        <v>0</v>
      </c>
      <c r="XEW2286">
        <v>136</v>
      </c>
      <c r="XEX2286">
        <v>1800.03</v>
      </c>
      <c r="XEY2286">
        <v>17258</v>
      </c>
    </row>
    <row r="2287" spans="16369:16379" x14ac:dyDescent="0.3">
      <c r="XEO2287" t="s">
        <v>512</v>
      </c>
      <c r="XEP2287">
        <v>1</v>
      </c>
      <c r="XEQ2287">
        <v>10</v>
      </c>
      <c r="XER2287">
        <v>0.15</v>
      </c>
      <c r="XES2287">
        <v>100</v>
      </c>
      <c r="XET2287">
        <v>1017</v>
      </c>
      <c r="XEU2287">
        <v>125.414</v>
      </c>
      <c r="XEV2287">
        <v>3</v>
      </c>
      <c r="XEW2287">
        <v>93</v>
      </c>
      <c r="XEX2287">
        <v>1800.19</v>
      </c>
      <c r="XEY2287">
        <v>15745</v>
      </c>
    </row>
    <row r="2288" spans="16369:16379" x14ac:dyDescent="0.3">
      <c r="XEO2288" t="s">
        <v>512</v>
      </c>
      <c r="XEP2288">
        <v>1</v>
      </c>
      <c r="XEQ2288">
        <v>10</v>
      </c>
      <c r="XER2288">
        <v>0.2</v>
      </c>
      <c r="XES2288">
        <v>100</v>
      </c>
      <c r="XET2288">
        <v>1031</v>
      </c>
      <c r="XEU2288">
        <v>127.86199999999999</v>
      </c>
      <c r="XEV2288">
        <v>0</v>
      </c>
      <c r="XEW2288">
        <v>57</v>
      </c>
      <c r="XEX2288">
        <v>1800.19</v>
      </c>
      <c r="XEY2288">
        <v>11541</v>
      </c>
    </row>
    <row r="2289" spans="16369:16379" x14ac:dyDescent="0.3">
      <c r="XEO2289" t="s">
        <v>512</v>
      </c>
      <c r="XEP2289">
        <v>1</v>
      </c>
      <c r="XEQ2289">
        <v>25</v>
      </c>
      <c r="XER2289">
        <v>0.05</v>
      </c>
      <c r="XES2289">
        <v>100</v>
      </c>
      <c r="XET2289">
        <v>1017</v>
      </c>
      <c r="XEU2289">
        <v>266.76400000000001</v>
      </c>
      <c r="XEV2289">
        <v>0</v>
      </c>
      <c r="XEW2289">
        <v>29</v>
      </c>
      <c r="XEX2289">
        <v>1800.05</v>
      </c>
      <c r="XEY2289">
        <v>6784</v>
      </c>
    </row>
    <row r="2290" spans="16369:16379" x14ac:dyDescent="0.3">
      <c r="XEO2290" t="s">
        <v>512</v>
      </c>
      <c r="XEP2290">
        <v>1</v>
      </c>
      <c r="XEQ2290">
        <v>25</v>
      </c>
      <c r="XER2290">
        <v>0.1</v>
      </c>
      <c r="XES2290">
        <v>100</v>
      </c>
      <c r="XET2290">
        <v>1061</v>
      </c>
      <c r="XEU2290">
        <v>1802.48</v>
      </c>
      <c r="XEV2290">
        <v>2</v>
      </c>
      <c r="XEW2290">
        <v>3</v>
      </c>
      <c r="XEX2290">
        <v>1802.48</v>
      </c>
      <c r="XEY2290">
        <v>1091</v>
      </c>
    </row>
    <row r="2291" spans="16369:16379" x14ac:dyDescent="0.3">
      <c r="XEO2291" t="s">
        <v>512</v>
      </c>
      <c r="XEP2291">
        <v>1</v>
      </c>
      <c r="XEQ2291">
        <v>25</v>
      </c>
      <c r="XER2291">
        <v>0.15</v>
      </c>
      <c r="XES2291">
        <v>100</v>
      </c>
      <c r="XET2291" t="s">
        <v>46</v>
      </c>
      <c r="XEU2291">
        <v>60.026800000000001</v>
      </c>
      <c r="XEV2291">
        <v>0</v>
      </c>
      <c r="XEW2291">
        <v>1</v>
      </c>
      <c r="XEX2291">
        <v>1802.08</v>
      </c>
      <c r="XEY2291">
        <v>29</v>
      </c>
    </row>
    <row r="2292" spans="16369:16379" x14ac:dyDescent="0.3">
      <c r="XEO2292" t="s">
        <v>512</v>
      </c>
      <c r="XEP2292">
        <v>1</v>
      </c>
      <c r="XEQ2292">
        <v>25</v>
      </c>
      <c r="XER2292">
        <v>0.2</v>
      </c>
      <c r="XES2292">
        <v>100</v>
      </c>
      <c r="XET2292" t="s">
        <v>46</v>
      </c>
      <c r="XEU2292">
        <v>60.023200000000003</v>
      </c>
      <c r="XEV2292">
        <v>0</v>
      </c>
      <c r="XEW2292">
        <v>1</v>
      </c>
      <c r="XEX2292">
        <v>1800.94</v>
      </c>
      <c r="XEY2292">
        <v>29</v>
      </c>
    </row>
    <row r="2293" spans="16369:16379" x14ac:dyDescent="0.3">
      <c r="XEO2293" t="s">
        <v>512</v>
      </c>
      <c r="XEP2293">
        <v>1</v>
      </c>
      <c r="XEQ2293">
        <v>50</v>
      </c>
      <c r="XER2293">
        <v>0.05</v>
      </c>
      <c r="XES2293">
        <v>100</v>
      </c>
      <c r="XET2293">
        <v>1036</v>
      </c>
      <c r="XEU2293">
        <v>1097.5899999999999</v>
      </c>
      <c r="XEV2293">
        <v>3</v>
      </c>
      <c r="XEW2293">
        <v>10</v>
      </c>
      <c r="XEX2293">
        <v>1801.26</v>
      </c>
      <c r="XEY2293">
        <v>2116</v>
      </c>
    </row>
    <row r="2294" spans="16369:16379" x14ac:dyDescent="0.3">
      <c r="XEO2294" t="s">
        <v>512</v>
      </c>
      <c r="XEP2294">
        <v>1</v>
      </c>
      <c r="XEQ2294">
        <v>50</v>
      </c>
      <c r="XER2294">
        <v>0.1</v>
      </c>
      <c r="XES2294">
        <v>100</v>
      </c>
      <c r="XET2294" t="s">
        <v>46</v>
      </c>
      <c r="XEU2294">
        <v>60.036900000000003</v>
      </c>
      <c r="XEV2294">
        <v>0</v>
      </c>
      <c r="XEW2294">
        <v>1</v>
      </c>
      <c r="XEX2294">
        <v>1801.84</v>
      </c>
      <c r="XEY2294">
        <v>29</v>
      </c>
    </row>
    <row r="2295" spans="16369:16379" x14ac:dyDescent="0.3">
      <c r="XEO2295" t="s">
        <v>512</v>
      </c>
      <c r="XEP2295">
        <v>1</v>
      </c>
      <c r="XEQ2295">
        <v>50</v>
      </c>
      <c r="XER2295">
        <v>0.15</v>
      </c>
      <c r="XES2295">
        <v>100</v>
      </c>
      <c r="XET2295" t="s">
        <v>46</v>
      </c>
      <c r="XEU2295">
        <v>60.025799999999997</v>
      </c>
      <c r="XEV2295">
        <v>0</v>
      </c>
      <c r="XEW2295">
        <v>1</v>
      </c>
      <c r="XEX2295">
        <v>1801</v>
      </c>
      <c r="XEY2295">
        <v>29</v>
      </c>
    </row>
    <row r="2296" spans="16369:16379" x14ac:dyDescent="0.3">
      <c r="XEO2296" t="s">
        <v>512</v>
      </c>
      <c r="XEP2296">
        <v>1</v>
      </c>
      <c r="XEQ2296">
        <v>50</v>
      </c>
      <c r="XER2296">
        <v>0.2</v>
      </c>
      <c r="XES2296">
        <v>100</v>
      </c>
      <c r="XET2296" t="s">
        <v>46</v>
      </c>
      <c r="XEU2296">
        <v>60.027099999999997</v>
      </c>
      <c r="XEV2296">
        <v>0</v>
      </c>
      <c r="XEW2296">
        <v>1</v>
      </c>
      <c r="XEX2296">
        <v>1800.72</v>
      </c>
      <c r="XEY2296">
        <v>29</v>
      </c>
    </row>
    <row r="2297" spans="16369:16379" x14ac:dyDescent="0.3">
      <c r="XEO2297" t="s">
        <v>512</v>
      </c>
      <c r="XEP2297">
        <v>2</v>
      </c>
      <c r="XEQ2297">
        <v>5</v>
      </c>
      <c r="XER2297">
        <v>0.05</v>
      </c>
      <c r="XES2297">
        <v>100</v>
      </c>
      <c r="XET2297">
        <v>1016</v>
      </c>
      <c r="XEU2297">
        <v>189.20500000000001</v>
      </c>
      <c r="XEV2297">
        <v>5</v>
      </c>
      <c r="XEW2297">
        <v>88</v>
      </c>
      <c r="XEX2297">
        <v>1800.07</v>
      </c>
      <c r="XEY2297">
        <v>13165</v>
      </c>
    </row>
    <row r="2298" spans="16369:16379" x14ac:dyDescent="0.3">
      <c r="XEO2298" t="s">
        <v>512</v>
      </c>
      <c r="XEP2298">
        <v>2</v>
      </c>
      <c r="XEQ2298">
        <v>5</v>
      </c>
      <c r="XER2298">
        <v>0.1</v>
      </c>
      <c r="XES2298">
        <v>100</v>
      </c>
      <c r="XET2298">
        <v>1017</v>
      </c>
      <c r="XEU2298">
        <v>438.86399999999998</v>
      </c>
      <c r="XEV2298">
        <v>18</v>
      </c>
      <c r="XEW2298">
        <v>79</v>
      </c>
      <c r="XEX2298">
        <v>1800.09</v>
      </c>
      <c r="XEY2298">
        <v>13025</v>
      </c>
    </row>
    <row r="2299" spans="16369:16379" x14ac:dyDescent="0.3">
      <c r="XEO2299" t="s">
        <v>512</v>
      </c>
      <c r="XEP2299">
        <v>2</v>
      </c>
      <c r="XEQ2299">
        <v>5</v>
      </c>
      <c r="XER2299">
        <v>0.15</v>
      </c>
      <c r="XES2299">
        <v>100</v>
      </c>
      <c r="XET2299">
        <v>1027</v>
      </c>
      <c r="XEU2299">
        <v>923.81899999999996</v>
      </c>
      <c r="XEV2299">
        <v>18</v>
      </c>
      <c r="XEW2299">
        <v>35</v>
      </c>
      <c r="XEX2299">
        <v>1800.11</v>
      </c>
      <c r="XEY2299">
        <v>6801</v>
      </c>
    </row>
    <row r="2300" spans="16369:16379" x14ac:dyDescent="0.3">
      <c r="XEO2300" t="s">
        <v>512</v>
      </c>
      <c r="XEP2300">
        <v>2</v>
      </c>
      <c r="XEQ2300">
        <v>5</v>
      </c>
      <c r="XER2300">
        <v>0.2</v>
      </c>
      <c r="XES2300">
        <v>100</v>
      </c>
      <c r="XET2300">
        <v>1033</v>
      </c>
      <c r="XEU2300">
        <v>680.12800000000004</v>
      </c>
      <c r="XEV2300">
        <v>6</v>
      </c>
      <c r="XEW2300">
        <v>26</v>
      </c>
      <c r="XEX2300">
        <v>1800.44</v>
      </c>
      <c r="XEY2300">
        <v>6741</v>
      </c>
    </row>
    <row r="2301" spans="16369:16379" x14ac:dyDescent="0.3">
      <c r="XEO2301" t="s">
        <v>512</v>
      </c>
      <c r="XEP2301">
        <v>2</v>
      </c>
      <c r="XEQ2301">
        <v>10</v>
      </c>
      <c r="XER2301">
        <v>0.05</v>
      </c>
      <c r="XES2301">
        <v>100</v>
      </c>
      <c r="XET2301">
        <v>1017</v>
      </c>
      <c r="XEU2301">
        <v>121.759</v>
      </c>
      <c r="XEV2301">
        <v>0</v>
      </c>
      <c r="XEW2301">
        <v>29</v>
      </c>
      <c r="XEX2301">
        <v>1802.6</v>
      </c>
      <c r="XEY2301">
        <v>6296</v>
      </c>
    </row>
    <row r="2302" spans="16369:16379" x14ac:dyDescent="0.3">
      <c r="XEO2302" t="s">
        <v>512</v>
      </c>
      <c r="XEP2302">
        <v>2</v>
      </c>
      <c r="XEQ2302">
        <v>10</v>
      </c>
      <c r="XER2302">
        <v>0.1</v>
      </c>
      <c r="XES2302">
        <v>100</v>
      </c>
      <c r="XET2302">
        <v>1036</v>
      </c>
      <c r="XEU2302">
        <v>609.35699999999997</v>
      </c>
      <c r="XEV2302">
        <v>0</v>
      </c>
      <c r="XEW2302">
        <v>10</v>
      </c>
      <c r="XEX2302">
        <v>1800.52</v>
      </c>
      <c r="XEY2302">
        <v>2579</v>
      </c>
    </row>
    <row r="2303" spans="16369:16379" x14ac:dyDescent="0.3">
      <c r="XEO2303" t="s">
        <v>512</v>
      </c>
      <c r="XEP2303">
        <v>2</v>
      </c>
      <c r="XEQ2303">
        <v>10</v>
      </c>
      <c r="XER2303">
        <v>0.15</v>
      </c>
      <c r="XES2303">
        <v>100</v>
      </c>
      <c r="XET2303">
        <v>1070</v>
      </c>
      <c r="XEU2303">
        <v>1614.58</v>
      </c>
      <c r="XEV2303">
        <v>0</v>
      </c>
      <c r="XEW2303">
        <v>2</v>
      </c>
      <c r="XEX2303">
        <v>1804.57</v>
      </c>
      <c r="XEY2303">
        <v>372</v>
      </c>
    </row>
    <row r="2304" spans="16369:16379" x14ac:dyDescent="0.3">
      <c r="XEO2304" t="s">
        <v>512</v>
      </c>
      <c r="XEP2304">
        <v>2</v>
      </c>
      <c r="XEQ2304">
        <v>10</v>
      </c>
      <c r="XER2304">
        <v>0.2</v>
      </c>
      <c r="XES2304">
        <v>100</v>
      </c>
      <c r="XET2304" t="s">
        <v>46</v>
      </c>
      <c r="XEU2304">
        <v>60.022799999999997</v>
      </c>
      <c r="XEV2304">
        <v>0</v>
      </c>
      <c r="XEW2304">
        <v>1</v>
      </c>
      <c r="XEX2304">
        <v>1800.74</v>
      </c>
      <c r="XEY2304">
        <v>29</v>
      </c>
    </row>
    <row r="2305" spans="16369:16379" x14ac:dyDescent="0.3">
      <c r="XEO2305" t="s">
        <v>512</v>
      </c>
      <c r="XEP2305">
        <v>2</v>
      </c>
      <c r="XEQ2305">
        <v>25</v>
      </c>
      <c r="XER2305">
        <v>0.05</v>
      </c>
      <c r="XES2305">
        <v>100</v>
      </c>
      <c r="XET2305">
        <v>1043</v>
      </c>
      <c r="XEU2305">
        <v>560.87099999999998</v>
      </c>
      <c r="XEV2305">
        <v>0</v>
      </c>
      <c r="XEW2305">
        <v>6</v>
      </c>
      <c r="XEX2305">
        <v>1800.55</v>
      </c>
      <c r="XEY2305">
        <v>1819</v>
      </c>
    </row>
    <row r="2306" spans="16369:16379" x14ac:dyDescent="0.3">
      <c r="XEO2306" t="s">
        <v>512</v>
      </c>
      <c r="XEP2306">
        <v>2</v>
      </c>
      <c r="XEQ2306">
        <v>25</v>
      </c>
      <c r="XER2306">
        <v>0.1</v>
      </c>
      <c r="XES2306">
        <v>100</v>
      </c>
      <c r="XET2306" t="s">
        <v>46</v>
      </c>
      <c r="XEU2306">
        <v>60.023800000000001</v>
      </c>
      <c r="XEV2306">
        <v>0</v>
      </c>
      <c r="XEW2306">
        <v>1</v>
      </c>
      <c r="XEX2306">
        <v>1800.84</v>
      </c>
      <c r="XEY2306">
        <v>29</v>
      </c>
    </row>
    <row r="2307" spans="16369:16379" x14ac:dyDescent="0.3">
      <c r="XEO2307" t="s">
        <v>512</v>
      </c>
      <c r="XEP2307">
        <v>2</v>
      </c>
      <c r="XEQ2307">
        <v>25</v>
      </c>
      <c r="XER2307">
        <v>0.15</v>
      </c>
      <c r="XES2307">
        <v>100</v>
      </c>
      <c r="XET2307" t="s">
        <v>46</v>
      </c>
      <c r="XEU2307">
        <v>60.022300000000001</v>
      </c>
      <c r="XEV2307">
        <v>0</v>
      </c>
      <c r="XEW2307">
        <v>1</v>
      </c>
      <c r="XEX2307">
        <v>1800.64</v>
      </c>
      <c r="XEY2307">
        <v>29</v>
      </c>
    </row>
    <row r="2308" spans="16369:16379" x14ac:dyDescent="0.3">
      <c r="XEO2308" t="s">
        <v>512</v>
      </c>
      <c r="XEP2308">
        <v>2</v>
      </c>
      <c r="XEQ2308">
        <v>25</v>
      </c>
      <c r="XER2308">
        <v>0.2</v>
      </c>
      <c r="XES2308">
        <v>100</v>
      </c>
      <c r="XET2308" t="s">
        <v>46</v>
      </c>
      <c r="XEU2308">
        <v>60.036999999999999</v>
      </c>
      <c r="XEV2308">
        <v>0</v>
      </c>
      <c r="XEW2308">
        <v>1</v>
      </c>
      <c r="XEX2308">
        <v>1800.53</v>
      </c>
      <c r="XEY2308">
        <v>29</v>
      </c>
    </row>
    <row r="2309" spans="16369:16379" x14ac:dyDescent="0.3">
      <c r="XEO2309" t="s">
        <v>512</v>
      </c>
      <c r="XEP2309">
        <v>2</v>
      </c>
      <c r="XEQ2309">
        <v>50</v>
      </c>
      <c r="XER2309">
        <v>0.05</v>
      </c>
      <c r="XES2309">
        <v>100</v>
      </c>
      <c r="XET2309">
        <v>1063</v>
      </c>
      <c r="XEU2309">
        <v>357.56</v>
      </c>
      <c r="XEV2309">
        <v>0</v>
      </c>
      <c r="XEW2309">
        <v>8</v>
      </c>
      <c r="XEX2309">
        <v>1801.16</v>
      </c>
      <c r="XEY2309">
        <v>2743</v>
      </c>
    </row>
    <row r="2310" spans="16369:16379" x14ac:dyDescent="0.3">
      <c r="XEO2310" t="s">
        <v>512</v>
      </c>
      <c r="XEP2310">
        <v>2</v>
      </c>
      <c r="XEQ2310">
        <v>50</v>
      </c>
      <c r="XER2310">
        <v>0.1</v>
      </c>
      <c r="XES2310">
        <v>100</v>
      </c>
      <c r="XET2310" t="s">
        <v>46</v>
      </c>
      <c r="XEU2310">
        <v>60.024099999999997</v>
      </c>
      <c r="XEV2310">
        <v>0</v>
      </c>
      <c r="XEW2310">
        <v>1</v>
      </c>
      <c r="XEX2310">
        <v>1800.83</v>
      </c>
      <c r="XEY2310">
        <v>29</v>
      </c>
    </row>
    <row r="2311" spans="16369:16379" x14ac:dyDescent="0.3">
      <c r="XEO2311" t="s">
        <v>527</v>
      </c>
      <c r="XEP2311">
        <v>0</v>
      </c>
      <c r="XEQ2311">
        <v>0</v>
      </c>
      <c r="XER2311">
        <v>0.05</v>
      </c>
      <c r="XES2311">
        <v>100</v>
      </c>
      <c r="XET2311">
        <v>954</v>
      </c>
      <c r="XEU2311">
        <v>6.5630300000000004</v>
      </c>
      <c r="XEV2311">
        <v>0</v>
      </c>
      <c r="XEW2311">
        <v>2221</v>
      </c>
      <c r="XEX2311">
        <v>1800.02</v>
      </c>
      <c r="XEY2311">
        <v>95723</v>
      </c>
    </row>
    <row r="2312" spans="16369:16379" x14ac:dyDescent="0.3">
      <c r="XEO2312" t="s">
        <v>527</v>
      </c>
      <c r="XEP2312">
        <v>0</v>
      </c>
      <c r="XEQ2312">
        <v>0</v>
      </c>
      <c r="XER2312">
        <v>0.1</v>
      </c>
      <c r="XES2312">
        <v>100</v>
      </c>
      <c r="XET2312">
        <v>954</v>
      </c>
      <c r="XEU2312">
        <v>19.626799999999999</v>
      </c>
      <c r="XEV2312">
        <v>14</v>
      </c>
      <c r="XEW2312">
        <v>3163</v>
      </c>
      <c r="XEX2312">
        <v>1800.08</v>
      </c>
      <c r="XEY2312">
        <v>99908</v>
      </c>
    </row>
    <row r="2313" spans="16369:16379" x14ac:dyDescent="0.3">
      <c r="XEO2313" t="s">
        <v>527</v>
      </c>
      <c r="XEP2313">
        <v>0</v>
      </c>
      <c r="XEQ2313">
        <v>0</v>
      </c>
      <c r="XER2313">
        <v>0.15</v>
      </c>
      <c r="XES2313">
        <v>100</v>
      </c>
      <c r="XET2313">
        <v>954</v>
      </c>
      <c r="XEU2313">
        <v>7.0541999999999998</v>
      </c>
      <c r="XEV2313">
        <v>0</v>
      </c>
      <c r="XEW2313">
        <v>3749</v>
      </c>
      <c r="XEX2313">
        <v>1800</v>
      </c>
      <c r="XEY2313">
        <v>91344</v>
      </c>
    </row>
    <row r="2314" spans="16369:16379" x14ac:dyDescent="0.3">
      <c r="XEO2314" t="s">
        <v>527</v>
      </c>
      <c r="XEP2314">
        <v>0</v>
      </c>
      <c r="XEQ2314">
        <v>0</v>
      </c>
      <c r="XER2314">
        <v>0.2</v>
      </c>
      <c r="XES2314">
        <v>100</v>
      </c>
      <c r="XET2314">
        <v>954</v>
      </c>
      <c r="XEU2314">
        <v>5.7724799999999998</v>
      </c>
      <c r="XEV2314">
        <v>0</v>
      </c>
      <c r="XEW2314">
        <v>2590</v>
      </c>
      <c r="XEX2314">
        <v>1800.03</v>
      </c>
      <c r="XEY2314">
        <v>88496</v>
      </c>
    </row>
    <row r="2315" spans="16369:16379" x14ac:dyDescent="0.3">
      <c r="XEO2315" t="s">
        <v>527</v>
      </c>
      <c r="XEP2315">
        <v>1</v>
      </c>
      <c r="XEQ2315">
        <v>5</v>
      </c>
      <c r="XER2315">
        <v>0.05</v>
      </c>
      <c r="XES2315">
        <v>100</v>
      </c>
      <c r="XET2315">
        <v>954</v>
      </c>
      <c r="XEU2315">
        <v>107.18</v>
      </c>
      <c r="XEV2315">
        <v>12</v>
      </c>
      <c r="XEW2315">
        <v>603</v>
      </c>
      <c r="XEX2315">
        <v>1800.04</v>
      </c>
      <c r="XEY2315">
        <v>32456</v>
      </c>
    </row>
    <row r="2316" spans="16369:16379" x14ac:dyDescent="0.3">
      <c r="XEO2316" t="s">
        <v>527</v>
      </c>
      <c r="XEP2316">
        <v>1</v>
      </c>
      <c r="XEQ2316">
        <v>5</v>
      </c>
      <c r="XER2316">
        <v>0.1</v>
      </c>
      <c r="XES2316">
        <v>100</v>
      </c>
      <c r="XET2316">
        <v>954</v>
      </c>
      <c r="XEU2316">
        <v>66.645300000000006</v>
      </c>
      <c r="XEV2316">
        <v>7</v>
      </c>
      <c r="XEW2316">
        <v>535</v>
      </c>
      <c r="XEX2316">
        <v>1800.03</v>
      </c>
      <c r="XEY2316">
        <v>31434</v>
      </c>
    </row>
    <row r="2317" spans="16369:16379" x14ac:dyDescent="0.3">
      <c r="XEO2317" t="s">
        <v>527</v>
      </c>
      <c r="XEP2317">
        <v>1</v>
      </c>
      <c r="XEQ2317">
        <v>5</v>
      </c>
      <c r="XER2317">
        <v>0.15</v>
      </c>
      <c r="XES2317">
        <v>100</v>
      </c>
      <c r="XET2317">
        <v>956</v>
      </c>
      <c r="XEU2317">
        <v>764.77599999999995</v>
      </c>
      <c r="XEV2317">
        <v>159</v>
      </c>
      <c r="XEW2317">
        <v>509</v>
      </c>
      <c r="XEX2317">
        <v>1800.02</v>
      </c>
      <c r="XEY2317">
        <v>30527</v>
      </c>
    </row>
    <row r="2318" spans="16369:16379" x14ac:dyDescent="0.3">
      <c r="XEO2318" t="s">
        <v>527</v>
      </c>
      <c r="XEP2318">
        <v>1</v>
      </c>
      <c r="XEQ2318">
        <v>5</v>
      </c>
      <c r="XER2318">
        <v>0.2</v>
      </c>
      <c r="XES2318">
        <v>100</v>
      </c>
      <c r="XET2318">
        <v>960</v>
      </c>
      <c r="XEU2318">
        <v>40.677300000000002</v>
      </c>
      <c r="XEV2318">
        <v>5</v>
      </c>
      <c r="XEW2318">
        <v>415</v>
      </c>
      <c r="XEX2318">
        <v>1800.03</v>
      </c>
      <c r="XEY2318">
        <v>28147</v>
      </c>
    </row>
    <row r="2319" spans="16369:16379" x14ac:dyDescent="0.3">
      <c r="XEO2319" t="s">
        <v>527</v>
      </c>
      <c r="XEP2319">
        <v>1</v>
      </c>
      <c r="XEQ2319">
        <v>10</v>
      </c>
      <c r="XER2319">
        <v>0.05</v>
      </c>
      <c r="XES2319">
        <v>100</v>
      </c>
      <c r="XET2319">
        <v>954</v>
      </c>
      <c r="XEU2319">
        <v>18.514800000000001</v>
      </c>
      <c r="XEV2319">
        <v>0</v>
      </c>
      <c r="XEW2319">
        <v>687</v>
      </c>
      <c r="XEX2319">
        <v>1800.01</v>
      </c>
      <c r="XEY2319">
        <v>32264</v>
      </c>
    </row>
    <row r="2320" spans="16369:16379" x14ac:dyDescent="0.3">
      <c r="XEO2320" t="s">
        <v>527</v>
      </c>
      <c r="XEP2320">
        <v>1</v>
      </c>
      <c r="XEQ2320">
        <v>10</v>
      </c>
      <c r="XER2320">
        <v>0.1</v>
      </c>
      <c r="XES2320">
        <v>100</v>
      </c>
      <c r="XET2320">
        <v>954</v>
      </c>
      <c r="XEU2320">
        <v>76.680599999999998</v>
      </c>
      <c r="XEV2320">
        <v>10</v>
      </c>
      <c r="XEW2320">
        <v>560</v>
      </c>
      <c r="XEX2320">
        <v>1800.01</v>
      </c>
      <c r="XEY2320">
        <v>32332</v>
      </c>
    </row>
    <row r="2321" spans="16369:16379" x14ac:dyDescent="0.3">
      <c r="XEO2321" t="s">
        <v>527</v>
      </c>
      <c r="XEP2321">
        <v>1</v>
      </c>
      <c r="XEQ2321">
        <v>10</v>
      </c>
      <c r="XER2321">
        <v>0.15</v>
      </c>
      <c r="XES2321">
        <v>100</v>
      </c>
      <c r="XET2321">
        <v>956</v>
      </c>
      <c r="XEU2321">
        <v>21.3232</v>
      </c>
      <c r="XEV2321">
        <v>0</v>
      </c>
      <c r="XEW2321">
        <v>559</v>
      </c>
      <c r="XEX2321">
        <v>1800.08</v>
      </c>
      <c r="XEY2321">
        <v>27787</v>
      </c>
    </row>
    <row r="2322" spans="16369:16379" x14ac:dyDescent="0.3">
      <c r="XEO2322" t="s">
        <v>527</v>
      </c>
      <c r="XEP2322">
        <v>1</v>
      </c>
      <c r="XEQ2322">
        <v>10</v>
      </c>
      <c r="XER2322">
        <v>0.2</v>
      </c>
      <c r="XES2322">
        <v>100</v>
      </c>
      <c r="XET2322">
        <v>960</v>
      </c>
      <c r="XEU2322">
        <v>182.11099999999999</v>
      </c>
      <c r="XEV2322">
        <v>30</v>
      </c>
      <c r="XEW2322">
        <v>458</v>
      </c>
      <c r="XEX2322">
        <v>1800.01</v>
      </c>
      <c r="XEY2322">
        <v>28879</v>
      </c>
    </row>
    <row r="2323" spans="16369:16379" x14ac:dyDescent="0.3">
      <c r="XEO2323" t="s">
        <v>527</v>
      </c>
      <c r="XEP2323">
        <v>1</v>
      </c>
      <c r="XEQ2323">
        <v>25</v>
      </c>
      <c r="XER2323">
        <v>0.05</v>
      </c>
      <c r="XES2323">
        <v>100</v>
      </c>
      <c r="XET2323">
        <v>956</v>
      </c>
      <c r="XEU2323">
        <v>19.633900000000001</v>
      </c>
      <c r="XEV2323">
        <v>0</v>
      </c>
      <c r="XEW2323">
        <v>367</v>
      </c>
      <c r="XEX2323">
        <v>1800.13</v>
      </c>
      <c r="XEY2323">
        <v>19124</v>
      </c>
    </row>
    <row r="2324" spans="16369:16379" x14ac:dyDescent="0.3">
      <c r="XEO2324" t="s">
        <v>527</v>
      </c>
      <c r="XEP2324">
        <v>1</v>
      </c>
      <c r="XEQ2324">
        <v>25</v>
      </c>
      <c r="XER2324">
        <v>0.1</v>
      </c>
      <c r="XES2324">
        <v>100</v>
      </c>
      <c r="XET2324">
        <v>960</v>
      </c>
      <c r="XEU2324">
        <v>242.17599999999999</v>
      </c>
      <c r="XEV2324">
        <v>0</v>
      </c>
      <c r="XEW2324">
        <v>154</v>
      </c>
      <c r="XEX2324">
        <v>1800.03</v>
      </c>
      <c r="XEY2324">
        <v>11325</v>
      </c>
    </row>
    <row r="2325" spans="16369:16379" x14ac:dyDescent="0.3">
      <c r="XEO2325" t="s">
        <v>527</v>
      </c>
      <c r="XEP2325">
        <v>1</v>
      </c>
      <c r="XEQ2325">
        <v>25</v>
      </c>
      <c r="XER2325">
        <v>0.15</v>
      </c>
      <c r="XES2325">
        <v>100</v>
      </c>
      <c r="XET2325">
        <v>965</v>
      </c>
      <c r="XEU2325">
        <v>173.822</v>
      </c>
      <c r="XEV2325">
        <v>3</v>
      </c>
      <c r="XEW2325">
        <v>53</v>
      </c>
      <c r="XEX2325">
        <v>1800.68</v>
      </c>
      <c r="XEY2325">
        <v>5748</v>
      </c>
    </row>
    <row r="2326" spans="16369:16379" x14ac:dyDescent="0.3">
      <c r="XEO2326" t="s">
        <v>527</v>
      </c>
      <c r="XEP2326">
        <v>1</v>
      </c>
      <c r="XEQ2326">
        <v>25</v>
      </c>
      <c r="XER2326">
        <v>0.2</v>
      </c>
      <c r="XES2326">
        <v>100</v>
      </c>
      <c r="XET2326">
        <v>980</v>
      </c>
      <c r="XEU2326">
        <v>546.47400000000005</v>
      </c>
      <c r="XEV2326">
        <v>0</v>
      </c>
      <c r="XEW2326">
        <v>16</v>
      </c>
      <c r="XEX2326">
        <v>1801.8</v>
      </c>
      <c r="XEY2326">
        <v>2814</v>
      </c>
    </row>
    <row r="2327" spans="16369:16379" x14ac:dyDescent="0.3">
      <c r="XEO2327" t="s">
        <v>527</v>
      </c>
      <c r="XEP2327">
        <v>1</v>
      </c>
      <c r="XEQ2327">
        <v>50</v>
      </c>
      <c r="XER2327">
        <v>0.05</v>
      </c>
      <c r="XES2327">
        <v>100</v>
      </c>
      <c r="XET2327">
        <v>962</v>
      </c>
      <c r="XEU2327">
        <v>123.40300000000001</v>
      </c>
      <c r="XEV2327">
        <v>0</v>
      </c>
      <c r="XEW2327">
        <v>166</v>
      </c>
      <c r="XEX2327">
        <v>1800.15</v>
      </c>
      <c r="XEY2327">
        <v>12155</v>
      </c>
    </row>
    <row r="2328" spans="16369:16379" x14ac:dyDescent="0.3">
      <c r="XEO2328" t="s">
        <v>527</v>
      </c>
      <c r="XEP2328">
        <v>1</v>
      </c>
      <c r="XEQ2328">
        <v>50</v>
      </c>
      <c r="XER2328">
        <v>0.1</v>
      </c>
      <c r="XES2328">
        <v>100</v>
      </c>
      <c r="XET2328">
        <v>965</v>
      </c>
      <c r="XEU2328">
        <v>122.569</v>
      </c>
      <c r="XEV2328">
        <v>0</v>
      </c>
      <c r="XEW2328">
        <v>41</v>
      </c>
      <c r="XEX2328">
        <v>1800.3</v>
      </c>
      <c r="XEY2328">
        <v>4887</v>
      </c>
    </row>
    <row r="2329" spans="16369:16379" x14ac:dyDescent="0.3">
      <c r="XEO2329" t="s">
        <v>527</v>
      </c>
      <c r="XEP2329">
        <v>1</v>
      </c>
      <c r="XEQ2329">
        <v>50</v>
      </c>
      <c r="XER2329">
        <v>0.15</v>
      </c>
      <c r="XES2329">
        <v>100</v>
      </c>
      <c r="XET2329">
        <v>1021</v>
      </c>
      <c r="XEU2329">
        <v>1804.61</v>
      </c>
      <c r="XEV2329">
        <v>0</v>
      </c>
      <c r="XEW2329">
        <v>1</v>
      </c>
      <c r="XEX2329">
        <v>1804.63</v>
      </c>
      <c r="XEY2329">
        <v>497</v>
      </c>
    </row>
    <row r="2330" spans="16369:16379" x14ac:dyDescent="0.3">
      <c r="XEO2330" t="s">
        <v>527</v>
      </c>
      <c r="XEP2330">
        <v>1</v>
      </c>
      <c r="XEQ2330">
        <v>50</v>
      </c>
      <c r="XER2330">
        <v>0.2</v>
      </c>
      <c r="XES2330">
        <v>100</v>
      </c>
      <c r="XET2330" t="s">
        <v>46</v>
      </c>
      <c r="XEU2330">
        <v>60.0244</v>
      </c>
      <c r="XEV2330">
        <v>0</v>
      </c>
      <c r="XEW2330">
        <v>1</v>
      </c>
      <c r="XEX2330">
        <v>1801.29</v>
      </c>
      <c r="XEY2330">
        <v>29</v>
      </c>
    </row>
    <row r="2331" spans="16369:16379" x14ac:dyDescent="0.3">
      <c r="XEO2331" t="s">
        <v>527</v>
      </c>
      <c r="XEP2331">
        <v>2</v>
      </c>
      <c r="XEQ2331">
        <v>5</v>
      </c>
      <c r="XER2331">
        <v>0.05</v>
      </c>
      <c r="XES2331">
        <v>100</v>
      </c>
      <c r="XET2331">
        <v>954</v>
      </c>
      <c r="XEU2331">
        <v>292.35199999999998</v>
      </c>
      <c r="XEV2331">
        <v>64</v>
      </c>
      <c r="XEW2331">
        <v>498</v>
      </c>
      <c r="XEX2331">
        <v>1800.05</v>
      </c>
      <c r="XEY2331">
        <v>27795</v>
      </c>
    </row>
    <row r="2332" spans="16369:16379" x14ac:dyDescent="0.3">
      <c r="XEO2332" t="s">
        <v>527</v>
      </c>
      <c r="XEP2332">
        <v>2</v>
      </c>
      <c r="XEQ2332">
        <v>5</v>
      </c>
      <c r="XER2332">
        <v>0.1</v>
      </c>
      <c r="XES2332">
        <v>100</v>
      </c>
      <c r="XET2332">
        <v>954</v>
      </c>
      <c r="XEU2332">
        <v>79.689800000000005</v>
      </c>
      <c r="XEV2332">
        <v>4</v>
      </c>
      <c r="XEW2332">
        <v>364</v>
      </c>
      <c r="XEX2332">
        <v>1800.06</v>
      </c>
      <c r="XEY2332">
        <v>21873</v>
      </c>
    </row>
    <row r="2333" spans="16369:16379" x14ac:dyDescent="0.3">
      <c r="XEO2333" t="s">
        <v>527</v>
      </c>
      <c r="XEP2333">
        <v>2</v>
      </c>
      <c r="XEQ2333">
        <v>5</v>
      </c>
      <c r="XER2333">
        <v>0.15</v>
      </c>
      <c r="XES2333">
        <v>100</v>
      </c>
      <c r="XET2333">
        <v>960</v>
      </c>
      <c r="XEU2333">
        <v>567.85299999999995</v>
      </c>
      <c r="XEV2333">
        <v>48</v>
      </c>
      <c r="XEW2333">
        <v>259</v>
      </c>
      <c r="XEX2333">
        <v>1800</v>
      </c>
      <c r="XEY2333">
        <v>22643</v>
      </c>
    </row>
    <row r="2334" spans="16369:16379" x14ac:dyDescent="0.3">
      <c r="XEO2334" t="s">
        <v>527</v>
      </c>
      <c r="XEP2334">
        <v>2</v>
      </c>
      <c r="XEQ2334">
        <v>5</v>
      </c>
      <c r="XER2334">
        <v>0.2</v>
      </c>
      <c r="XES2334">
        <v>100</v>
      </c>
      <c r="XET2334">
        <v>960</v>
      </c>
      <c r="XEU2334">
        <v>270.93099999999998</v>
      </c>
      <c r="XEV2334">
        <v>26</v>
      </c>
      <c r="XEW2334">
        <v>297</v>
      </c>
      <c r="XEX2334">
        <v>1800.03</v>
      </c>
      <c r="XEY2334">
        <v>21965</v>
      </c>
    </row>
    <row r="2335" spans="16369:16379" x14ac:dyDescent="0.3">
      <c r="XEO2335" t="s">
        <v>527</v>
      </c>
      <c r="XEP2335">
        <v>2</v>
      </c>
      <c r="XEQ2335">
        <v>10</v>
      </c>
      <c r="XER2335">
        <v>0.05</v>
      </c>
      <c r="XES2335">
        <v>100</v>
      </c>
      <c r="XET2335">
        <v>954</v>
      </c>
      <c r="XEU2335">
        <v>44.716000000000001</v>
      </c>
      <c r="XEV2335">
        <v>0</v>
      </c>
      <c r="XEW2335">
        <v>201</v>
      </c>
      <c r="XEX2335">
        <v>1800.06</v>
      </c>
      <c r="XEY2335">
        <v>14647</v>
      </c>
    </row>
    <row r="2336" spans="16369:16379" x14ac:dyDescent="0.3">
      <c r="XEO2336" t="s">
        <v>527</v>
      </c>
      <c r="XEP2336">
        <v>2</v>
      </c>
      <c r="XEQ2336">
        <v>10</v>
      </c>
      <c r="XER2336">
        <v>0.1</v>
      </c>
      <c r="XES2336">
        <v>100</v>
      </c>
      <c r="XET2336">
        <v>960</v>
      </c>
      <c r="XEU2336">
        <v>91.105099999999993</v>
      </c>
      <c r="XEV2336">
        <v>7</v>
      </c>
      <c r="XEW2336">
        <v>177</v>
      </c>
      <c r="XEX2336">
        <v>1800.19</v>
      </c>
      <c r="XEY2336">
        <v>12301</v>
      </c>
    </row>
    <row r="2337" spans="16369:16379" x14ac:dyDescent="0.3">
      <c r="XEO2337" t="s">
        <v>527</v>
      </c>
      <c r="XEP2337">
        <v>2</v>
      </c>
      <c r="XEQ2337">
        <v>10</v>
      </c>
      <c r="XER2337">
        <v>0.15</v>
      </c>
      <c r="XES2337">
        <v>100</v>
      </c>
      <c r="XET2337">
        <v>962</v>
      </c>
      <c r="XEU2337">
        <v>1507.2</v>
      </c>
      <c r="XEV2337">
        <v>40</v>
      </c>
      <c r="XEW2337">
        <v>50</v>
      </c>
      <c r="XEX2337">
        <v>1800.13</v>
      </c>
      <c r="XEY2337">
        <v>7203</v>
      </c>
    </row>
    <row r="2338" spans="16369:16379" x14ac:dyDescent="0.3">
      <c r="XEO2338" t="s">
        <v>527</v>
      </c>
      <c r="XEP2338">
        <v>2</v>
      </c>
      <c r="XEQ2338">
        <v>10</v>
      </c>
      <c r="XER2338">
        <v>0.2</v>
      </c>
      <c r="XES2338">
        <v>100</v>
      </c>
      <c r="XET2338">
        <v>978</v>
      </c>
      <c r="XEU2338">
        <v>1238.97</v>
      </c>
      <c r="XEV2338">
        <v>16</v>
      </c>
      <c r="XEW2338">
        <v>25</v>
      </c>
      <c r="XEX2338">
        <v>1800.25</v>
      </c>
      <c r="XEY2338">
        <v>3709</v>
      </c>
    </row>
    <row r="2339" spans="16369:16379" x14ac:dyDescent="0.3">
      <c r="XEO2339" t="s">
        <v>527</v>
      </c>
      <c r="XEP2339">
        <v>2</v>
      </c>
      <c r="XEQ2339">
        <v>25</v>
      </c>
      <c r="XER2339">
        <v>0.05</v>
      </c>
      <c r="XES2339">
        <v>100</v>
      </c>
      <c r="XET2339">
        <v>960</v>
      </c>
      <c r="XEU2339">
        <v>382.02</v>
      </c>
      <c r="XEV2339">
        <v>15</v>
      </c>
      <c r="XEW2339">
        <v>100</v>
      </c>
      <c r="XEX2339">
        <v>1800.23</v>
      </c>
      <c r="XEY2339">
        <v>10893</v>
      </c>
    </row>
    <row r="2340" spans="16369:16379" x14ac:dyDescent="0.3">
      <c r="XEO2340" t="s">
        <v>527</v>
      </c>
      <c r="XEP2340">
        <v>2</v>
      </c>
      <c r="XEQ2340">
        <v>25</v>
      </c>
      <c r="XER2340">
        <v>0.1</v>
      </c>
      <c r="XES2340">
        <v>100</v>
      </c>
      <c r="XET2340">
        <v>977</v>
      </c>
      <c r="XEU2340">
        <v>1791.95</v>
      </c>
      <c r="XEV2340">
        <v>20</v>
      </c>
      <c r="XEW2340">
        <v>22</v>
      </c>
      <c r="XEX2340">
        <v>1801.35</v>
      </c>
      <c r="XEY2340">
        <v>3557</v>
      </c>
    </row>
    <row r="2341" spans="16369:16379" x14ac:dyDescent="0.3">
      <c r="XEO2341" t="s">
        <v>527</v>
      </c>
      <c r="XEP2341">
        <v>2</v>
      </c>
      <c r="XEQ2341">
        <v>25</v>
      </c>
      <c r="XER2341">
        <v>0.15</v>
      </c>
      <c r="XES2341">
        <v>100</v>
      </c>
      <c r="XET2341">
        <v>1135</v>
      </c>
      <c r="XEU2341">
        <v>1815.92</v>
      </c>
      <c r="XEV2341">
        <v>0</v>
      </c>
      <c r="XEW2341">
        <v>1</v>
      </c>
      <c r="XEX2341">
        <v>1815.93</v>
      </c>
      <c r="XEY2341">
        <v>51</v>
      </c>
    </row>
    <row r="2342" spans="16369:16379" x14ac:dyDescent="0.3">
      <c r="XEO2342" t="s">
        <v>527</v>
      </c>
      <c r="XEP2342">
        <v>2</v>
      </c>
      <c r="XEQ2342">
        <v>25</v>
      </c>
      <c r="XER2342">
        <v>0.2</v>
      </c>
      <c r="XES2342">
        <v>100</v>
      </c>
      <c r="XET2342" t="s">
        <v>46</v>
      </c>
      <c r="XEU2342">
        <v>60.0364</v>
      </c>
      <c r="XEV2342">
        <v>0</v>
      </c>
      <c r="XEW2342">
        <v>1</v>
      </c>
      <c r="XEX2342">
        <v>1800.67</v>
      </c>
      <c r="XEY2342">
        <v>29</v>
      </c>
    </row>
    <row r="2343" spans="16369:16379" x14ac:dyDescent="0.3">
      <c r="XEO2343" t="s">
        <v>527</v>
      </c>
      <c r="XEP2343">
        <v>2</v>
      </c>
      <c r="XEQ2343">
        <v>50</v>
      </c>
      <c r="XER2343">
        <v>0.05</v>
      </c>
      <c r="XES2343">
        <v>100</v>
      </c>
      <c r="XET2343">
        <v>960</v>
      </c>
      <c r="XEU2343">
        <v>58.221800000000002</v>
      </c>
      <c r="XEV2343">
        <v>0</v>
      </c>
      <c r="XEW2343">
        <v>190</v>
      </c>
      <c r="XEX2343">
        <v>1800.06</v>
      </c>
      <c r="XEY2343">
        <v>13615</v>
      </c>
    </row>
    <row r="2344" spans="16369:16379" x14ac:dyDescent="0.3">
      <c r="XEO2344" t="s">
        <v>527</v>
      </c>
      <c r="XEP2344">
        <v>2</v>
      </c>
      <c r="XEQ2344">
        <v>50</v>
      </c>
      <c r="XER2344">
        <v>0.1</v>
      </c>
      <c r="XES2344">
        <v>100</v>
      </c>
      <c r="XET2344">
        <v>986</v>
      </c>
      <c r="XEU2344">
        <v>1617.45</v>
      </c>
      <c r="XEV2344">
        <v>12</v>
      </c>
      <c r="XEW2344">
        <v>17</v>
      </c>
      <c r="XEX2344">
        <v>1800.14</v>
      </c>
      <c r="XEY2344">
        <v>3521</v>
      </c>
    </row>
    <row r="2345" spans="16369:16379" x14ac:dyDescent="0.3">
      <c r="XEO2345" t="s">
        <v>527</v>
      </c>
      <c r="XEP2345">
        <v>2</v>
      </c>
      <c r="XEQ2345">
        <v>50</v>
      </c>
      <c r="XER2345">
        <v>0.15</v>
      </c>
      <c r="XES2345">
        <v>100</v>
      </c>
      <c r="XET2345" t="s">
        <v>46</v>
      </c>
      <c r="XEU2345">
        <v>60.024700000000003</v>
      </c>
      <c r="XEV2345">
        <v>0</v>
      </c>
      <c r="XEW2345">
        <v>1</v>
      </c>
      <c r="XEX2345">
        <v>1800.66</v>
      </c>
      <c r="XEY2345">
        <v>29</v>
      </c>
    </row>
    <row r="2346" spans="16369:16379" x14ac:dyDescent="0.3">
      <c r="XEO2346" t="s">
        <v>527</v>
      </c>
      <c r="XEP2346">
        <v>2</v>
      </c>
      <c r="XEQ2346">
        <v>50</v>
      </c>
      <c r="XER2346">
        <v>0.2</v>
      </c>
      <c r="XES2346">
        <v>100</v>
      </c>
      <c r="XET2346" t="s">
        <v>46</v>
      </c>
      <c r="XEU2346">
        <v>60.027500000000003</v>
      </c>
      <c r="XEV2346">
        <v>0</v>
      </c>
      <c r="XEW2346">
        <v>1</v>
      </c>
      <c r="XEX2346">
        <v>1800.63</v>
      </c>
      <c r="XEY2346">
        <v>29</v>
      </c>
    </row>
    <row r="2347" spans="16369:16379" x14ac:dyDescent="0.3">
      <c r="XEO2347" t="s">
        <v>527</v>
      </c>
      <c r="XEP2347">
        <v>3</v>
      </c>
      <c r="XEQ2347">
        <v>0</v>
      </c>
      <c r="XER2347">
        <v>0.05</v>
      </c>
      <c r="XES2347">
        <v>100</v>
      </c>
      <c r="XET2347">
        <v>986</v>
      </c>
      <c r="XEU2347">
        <v>49.572899999999997</v>
      </c>
      <c r="XEV2347">
        <v>0</v>
      </c>
      <c r="XEW2347">
        <v>81</v>
      </c>
      <c r="XEX2347">
        <v>1800.21</v>
      </c>
      <c r="XEY2347">
        <v>12437</v>
      </c>
    </row>
    <row r="2348" spans="16369:16379" x14ac:dyDescent="0.3">
      <c r="XEO2348" t="s">
        <v>527</v>
      </c>
      <c r="XEP2348">
        <v>3</v>
      </c>
      <c r="XEQ2348">
        <v>10</v>
      </c>
      <c r="XER2348">
        <v>0.05</v>
      </c>
      <c r="XES2348">
        <v>100</v>
      </c>
      <c r="XET2348">
        <v>986</v>
      </c>
      <c r="XEU2348">
        <v>762.40300000000002</v>
      </c>
      <c r="XEV2348">
        <v>31</v>
      </c>
      <c r="XEW2348">
        <v>87</v>
      </c>
      <c r="XEX2348">
        <v>1800.23</v>
      </c>
      <c r="XEY2348">
        <v>12763</v>
      </c>
    </row>
    <row r="2349" spans="16369:16379" x14ac:dyDescent="0.3">
      <c r="XEO2349" t="s">
        <v>527</v>
      </c>
      <c r="XEP2349">
        <v>3</v>
      </c>
      <c r="XEQ2349">
        <v>25</v>
      </c>
      <c r="XER2349">
        <v>0.05</v>
      </c>
      <c r="XES2349">
        <v>100</v>
      </c>
      <c r="XET2349">
        <v>986</v>
      </c>
      <c r="XEU2349">
        <v>466.17500000000001</v>
      </c>
      <c r="XEV2349">
        <v>13</v>
      </c>
      <c r="XEW2349">
        <v>84</v>
      </c>
      <c r="XEX2349">
        <v>1800.09</v>
      </c>
      <c r="XEY2349">
        <v>13378</v>
      </c>
    </row>
    <row r="2350" spans="16369:16379" x14ac:dyDescent="0.3">
      <c r="XEO2350" t="s">
        <v>527</v>
      </c>
      <c r="XEP2350">
        <v>3</v>
      </c>
      <c r="XEQ2350">
        <v>50</v>
      </c>
      <c r="XER2350">
        <v>0.05</v>
      </c>
      <c r="XES2350">
        <v>100</v>
      </c>
      <c r="XET2350">
        <v>986</v>
      </c>
      <c r="XEU2350">
        <v>380.25200000000001</v>
      </c>
      <c r="XEV2350">
        <v>11</v>
      </c>
      <c r="XEW2350">
        <v>101</v>
      </c>
      <c r="XEX2350">
        <v>1800.04</v>
      </c>
      <c r="XEY2350">
        <v>14639</v>
      </c>
    </row>
    <row r="2351" spans="16369:16379" x14ac:dyDescent="0.3">
      <c r="XEO2351" t="s">
        <v>518</v>
      </c>
      <c r="XEP2351">
        <v>0</v>
      </c>
      <c r="XEQ2351">
        <v>0</v>
      </c>
      <c r="XER2351">
        <v>0.05</v>
      </c>
      <c r="XES2351">
        <v>100</v>
      </c>
      <c r="XET2351">
        <v>1043</v>
      </c>
      <c r="XEU2351">
        <v>12.6648</v>
      </c>
      <c r="XEV2351">
        <v>2</v>
      </c>
      <c r="XEW2351">
        <v>1721</v>
      </c>
      <c r="XEX2351">
        <v>1800</v>
      </c>
      <c r="XEY2351">
        <v>83954</v>
      </c>
    </row>
    <row r="2352" spans="16369:16379" x14ac:dyDescent="0.3">
      <c r="XEO2352" t="s">
        <v>518</v>
      </c>
      <c r="XEP2352">
        <v>0</v>
      </c>
      <c r="XEQ2352">
        <v>0</v>
      </c>
      <c r="XER2352">
        <v>0.1</v>
      </c>
      <c r="XES2352">
        <v>100</v>
      </c>
      <c r="XET2352">
        <v>1043</v>
      </c>
      <c r="XEU2352">
        <v>52.928600000000003</v>
      </c>
      <c r="XEV2352">
        <v>24</v>
      </c>
      <c r="XEW2352">
        <v>2060</v>
      </c>
      <c r="XEX2352">
        <v>1800.01</v>
      </c>
      <c r="XEY2352">
        <v>89546</v>
      </c>
    </row>
    <row r="2353" spans="16369:16379" x14ac:dyDescent="0.3">
      <c r="XEO2353" t="s">
        <v>518</v>
      </c>
      <c r="XEP2353">
        <v>0</v>
      </c>
      <c r="XEQ2353">
        <v>0</v>
      </c>
      <c r="XER2353">
        <v>0.15</v>
      </c>
      <c r="XES2353">
        <v>100</v>
      </c>
      <c r="XET2353">
        <v>1043</v>
      </c>
      <c r="XEU2353">
        <v>16.9358</v>
      </c>
      <c r="XEV2353">
        <v>0</v>
      </c>
      <c r="XEW2353">
        <v>1631</v>
      </c>
      <c r="XEX2353">
        <v>1800.03</v>
      </c>
      <c r="XEY2353">
        <v>87636</v>
      </c>
    </row>
    <row r="2354" spans="16369:16379" x14ac:dyDescent="0.3">
      <c r="XEO2354" t="s">
        <v>518</v>
      </c>
      <c r="XEP2354">
        <v>0</v>
      </c>
      <c r="XEQ2354">
        <v>0</v>
      </c>
      <c r="XER2354">
        <v>0.2</v>
      </c>
      <c r="XES2354">
        <v>100</v>
      </c>
      <c r="XET2354">
        <v>1043</v>
      </c>
      <c r="XEU2354">
        <v>12.8043</v>
      </c>
      <c r="XEV2354">
        <v>0</v>
      </c>
      <c r="XEW2354">
        <v>2055</v>
      </c>
      <c r="XEX2354">
        <v>1800</v>
      </c>
      <c r="XEY2354">
        <v>95091</v>
      </c>
    </row>
    <row r="2355" spans="16369:16379" x14ac:dyDescent="0.3">
      <c r="XEO2355" t="s">
        <v>518</v>
      </c>
      <c r="XEP2355">
        <v>1</v>
      </c>
      <c r="XEQ2355">
        <v>5</v>
      </c>
      <c r="XER2355">
        <v>0.05</v>
      </c>
      <c r="XES2355">
        <v>100</v>
      </c>
      <c r="XET2355">
        <v>1045</v>
      </c>
      <c r="XEU2355">
        <v>776.29100000000005</v>
      </c>
      <c r="XEV2355">
        <v>162</v>
      </c>
      <c r="XEW2355">
        <v>753</v>
      </c>
      <c r="XEX2355">
        <v>1800.02</v>
      </c>
      <c r="XEY2355">
        <v>32619</v>
      </c>
    </row>
    <row r="2356" spans="16369:16379" x14ac:dyDescent="0.3">
      <c r="XEO2356" t="s">
        <v>518</v>
      </c>
      <c r="XEP2356">
        <v>1</v>
      </c>
      <c r="XEQ2356">
        <v>5</v>
      </c>
      <c r="XER2356">
        <v>0.1</v>
      </c>
      <c r="XES2356">
        <v>100</v>
      </c>
      <c r="XET2356">
        <v>1047</v>
      </c>
      <c r="XEU2356">
        <v>75.189899999999994</v>
      </c>
      <c r="XEV2356">
        <v>6</v>
      </c>
      <c r="XEW2356">
        <v>335</v>
      </c>
      <c r="XEX2356">
        <v>1800.07</v>
      </c>
      <c r="XEY2356">
        <v>29338</v>
      </c>
    </row>
    <row r="2357" spans="16369:16379" x14ac:dyDescent="0.3">
      <c r="XEO2357" t="s">
        <v>518</v>
      </c>
      <c r="XEP2357">
        <v>1</v>
      </c>
      <c r="XEQ2357">
        <v>5</v>
      </c>
      <c r="XER2357">
        <v>0.15</v>
      </c>
      <c r="XES2357">
        <v>100</v>
      </c>
      <c r="XET2357">
        <v>1047</v>
      </c>
      <c r="XEU2357">
        <v>42.359900000000003</v>
      </c>
      <c r="XEV2357">
        <v>0</v>
      </c>
      <c r="XEW2357">
        <v>408</v>
      </c>
      <c r="XEX2357">
        <v>1800.03</v>
      </c>
      <c r="XEY2357">
        <v>26395</v>
      </c>
    </row>
    <row r="2358" spans="16369:16379" x14ac:dyDescent="0.3">
      <c r="XEO2358" t="s">
        <v>518</v>
      </c>
      <c r="XEP2358">
        <v>1</v>
      </c>
      <c r="XEQ2358">
        <v>5</v>
      </c>
      <c r="XER2358">
        <v>0.2</v>
      </c>
      <c r="XES2358">
        <v>100</v>
      </c>
      <c r="XET2358">
        <v>1055</v>
      </c>
      <c r="XEU2358">
        <v>61.380400000000002</v>
      </c>
      <c r="XEV2358">
        <v>2</v>
      </c>
      <c r="XEW2358">
        <v>238</v>
      </c>
      <c r="XEX2358">
        <v>1800.08</v>
      </c>
      <c r="XEY2358">
        <v>23849</v>
      </c>
    </row>
    <row r="2359" spans="16369:16379" x14ac:dyDescent="0.3">
      <c r="XEO2359" t="s">
        <v>518</v>
      </c>
      <c r="XEP2359">
        <v>1</v>
      </c>
      <c r="XEQ2359">
        <v>10</v>
      </c>
      <c r="XER2359">
        <v>0.05</v>
      </c>
      <c r="XES2359">
        <v>100</v>
      </c>
      <c r="XET2359">
        <v>1045</v>
      </c>
      <c r="XEU2359">
        <v>39.119999999999997</v>
      </c>
      <c r="XEV2359">
        <v>5</v>
      </c>
      <c r="XEW2359">
        <v>392</v>
      </c>
      <c r="XEX2359">
        <v>1800.05</v>
      </c>
      <c r="XEY2359">
        <v>29231</v>
      </c>
    </row>
    <row r="2360" spans="16369:16379" x14ac:dyDescent="0.3">
      <c r="XEO2360" t="s">
        <v>518</v>
      </c>
      <c r="XEP2360">
        <v>1</v>
      </c>
      <c r="XEQ2360">
        <v>10</v>
      </c>
      <c r="XER2360">
        <v>0.1</v>
      </c>
      <c r="XES2360">
        <v>100</v>
      </c>
      <c r="XET2360">
        <v>1047</v>
      </c>
      <c r="XEU2360">
        <v>83.829099999999997</v>
      </c>
      <c r="XEV2360">
        <v>5</v>
      </c>
      <c r="XEW2360">
        <v>394</v>
      </c>
      <c r="XEX2360">
        <v>1800.02</v>
      </c>
      <c r="XEY2360">
        <v>27321</v>
      </c>
    </row>
    <row r="2361" spans="16369:16379" x14ac:dyDescent="0.3">
      <c r="XEO2361" t="s">
        <v>518</v>
      </c>
      <c r="XEP2361">
        <v>1</v>
      </c>
      <c r="XEQ2361">
        <v>10</v>
      </c>
      <c r="XER2361">
        <v>0.15</v>
      </c>
      <c r="XES2361">
        <v>100</v>
      </c>
      <c r="XET2361">
        <v>1047</v>
      </c>
      <c r="XEU2361">
        <v>172.59</v>
      </c>
      <c r="XEV2361">
        <v>17</v>
      </c>
      <c r="XEW2361">
        <v>283</v>
      </c>
      <c r="XEX2361">
        <v>1800.02</v>
      </c>
      <c r="XEY2361">
        <v>27207</v>
      </c>
    </row>
    <row r="2362" spans="16369:16379" x14ac:dyDescent="0.3">
      <c r="XEO2362" t="s">
        <v>518</v>
      </c>
      <c r="XEP2362">
        <v>1</v>
      </c>
      <c r="XEQ2362">
        <v>10</v>
      </c>
      <c r="XER2362">
        <v>0.2</v>
      </c>
      <c r="XES2362">
        <v>100</v>
      </c>
      <c r="XET2362">
        <v>1055</v>
      </c>
      <c r="XEU2362">
        <v>370.10899999999998</v>
      </c>
      <c r="XEV2362">
        <v>29</v>
      </c>
      <c r="XEW2362">
        <v>219</v>
      </c>
      <c r="XEX2362">
        <v>1800.13</v>
      </c>
      <c r="XEY2362">
        <v>24580</v>
      </c>
    </row>
    <row r="2363" spans="16369:16379" x14ac:dyDescent="0.3">
      <c r="XEO2363" t="s">
        <v>518</v>
      </c>
      <c r="XEP2363">
        <v>1</v>
      </c>
      <c r="XEQ2363">
        <v>25</v>
      </c>
      <c r="XER2363">
        <v>0.05</v>
      </c>
      <c r="XES2363">
        <v>100</v>
      </c>
      <c r="XET2363">
        <v>1047</v>
      </c>
      <c r="XEU2363">
        <v>456.83300000000003</v>
      </c>
      <c r="XEV2363">
        <v>34</v>
      </c>
      <c r="XEW2363">
        <v>169</v>
      </c>
      <c r="XEX2363">
        <v>1800.3</v>
      </c>
      <c r="XEY2363">
        <v>17614</v>
      </c>
    </row>
    <row r="2364" spans="16369:16379" x14ac:dyDescent="0.3">
      <c r="XEO2364" t="s">
        <v>518</v>
      </c>
      <c r="XEP2364">
        <v>1</v>
      </c>
      <c r="XEQ2364">
        <v>25</v>
      </c>
      <c r="XER2364">
        <v>0.1</v>
      </c>
      <c r="XES2364">
        <v>100</v>
      </c>
      <c r="XET2364">
        <v>1059</v>
      </c>
      <c r="XEU2364">
        <v>846.95100000000002</v>
      </c>
      <c r="XEV2364">
        <v>18</v>
      </c>
      <c r="XEW2364">
        <v>43</v>
      </c>
      <c r="XEX2364">
        <v>1800.43</v>
      </c>
      <c r="XEY2364">
        <v>7620</v>
      </c>
    </row>
    <row r="2365" spans="16369:16379" x14ac:dyDescent="0.3">
      <c r="XEO2365" t="s">
        <v>518</v>
      </c>
      <c r="XEP2365">
        <v>1</v>
      </c>
      <c r="XEQ2365">
        <v>25</v>
      </c>
      <c r="XER2365">
        <v>0.15</v>
      </c>
      <c r="XES2365">
        <v>100</v>
      </c>
      <c r="XET2365">
        <v>1076</v>
      </c>
      <c r="XEU2365">
        <v>498.22399999999999</v>
      </c>
      <c r="XEV2365">
        <v>6</v>
      </c>
      <c r="XEW2365">
        <v>31</v>
      </c>
      <c r="XEX2365">
        <v>1800.15</v>
      </c>
      <c r="XEY2365">
        <v>4071</v>
      </c>
    </row>
    <row r="2366" spans="16369:16379" x14ac:dyDescent="0.3">
      <c r="XEO2366" t="s">
        <v>518</v>
      </c>
      <c r="XEP2366">
        <v>1</v>
      </c>
      <c r="XEQ2366">
        <v>25</v>
      </c>
      <c r="XER2366">
        <v>0.2</v>
      </c>
      <c r="XES2366">
        <v>100</v>
      </c>
      <c r="XET2366">
        <v>1095</v>
      </c>
      <c r="XEU2366">
        <v>897.33699999999999</v>
      </c>
      <c r="XEV2366">
        <v>0</v>
      </c>
      <c r="XEW2366">
        <v>8</v>
      </c>
      <c r="XEX2366">
        <v>1801.05</v>
      </c>
      <c r="XEY2366">
        <v>1840</v>
      </c>
    </row>
    <row r="2367" spans="16369:16379" x14ac:dyDescent="0.3">
      <c r="XEO2367" t="s">
        <v>518</v>
      </c>
      <c r="XEP2367">
        <v>1</v>
      </c>
      <c r="XEQ2367">
        <v>50</v>
      </c>
      <c r="XER2367">
        <v>0.05</v>
      </c>
      <c r="XES2367">
        <v>100</v>
      </c>
      <c r="XET2367">
        <v>1058</v>
      </c>
      <c r="XEU2367">
        <v>184.72399999999999</v>
      </c>
      <c r="XEV2367">
        <v>0</v>
      </c>
      <c r="XEW2367">
        <v>72</v>
      </c>
      <c r="XEX2367">
        <v>1800.03</v>
      </c>
      <c r="XEY2367">
        <v>9759</v>
      </c>
    </row>
    <row r="2368" spans="16369:16379" x14ac:dyDescent="0.3">
      <c r="XEO2368" t="s">
        <v>518</v>
      </c>
      <c r="XEP2368">
        <v>1</v>
      </c>
      <c r="XEQ2368">
        <v>50</v>
      </c>
      <c r="XER2368">
        <v>0.1</v>
      </c>
      <c r="XES2368">
        <v>100</v>
      </c>
      <c r="XET2368">
        <v>1076</v>
      </c>
      <c r="XEU2368">
        <v>1800.28</v>
      </c>
      <c r="XEV2368">
        <v>14</v>
      </c>
      <c r="XEW2368">
        <v>15</v>
      </c>
      <c r="XEX2368">
        <v>1800.28</v>
      </c>
      <c r="XEY2368">
        <v>3336</v>
      </c>
    </row>
    <row r="2369" spans="16369:16379" x14ac:dyDescent="0.3">
      <c r="XEO2369" t="s">
        <v>518</v>
      </c>
      <c r="XEP2369">
        <v>1</v>
      </c>
      <c r="XEQ2369">
        <v>50</v>
      </c>
      <c r="XER2369">
        <v>0.15</v>
      </c>
      <c r="XES2369">
        <v>100</v>
      </c>
      <c r="XET2369">
        <v>1123</v>
      </c>
      <c r="XEU2369">
        <v>1802.55</v>
      </c>
      <c r="XEV2369">
        <v>0</v>
      </c>
      <c r="XEW2369">
        <v>1</v>
      </c>
      <c r="XEX2369">
        <v>1802.55</v>
      </c>
      <c r="XEY2369">
        <v>300</v>
      </c>
    </row>
    <row r="2370" spans="16369:16379" x14ac:dyDescent="0.3">
      <c r="XEO2370" t="s">
        <v>518</v>
      </c>
      <c r="XEP2370">
        <v>1</v>
      </c>
      <c r="XEQ2370">
        <v>50</v>
      </c>
      <c r="XER2370">
        <v>0.2</v>
      </c>
      <c r="XES2370">
        <v>100</v>
      </c>
      <c r="XET2370" t="s">
        <v>46</v>
      </c>
      <c r="XEU2370">
        <v>60.025700000000001</v>
      </c>
      <c r="XEV2370">
        <v>0</v>
      </c>
      <c r="XEW2370">
        <v>1</v>
      </c>
      <c r="XEX2370">
        <v>1801.25</v>
      </c>
      <c r="XEY2370">
        <v>29</v>
      </c>
    </row>
    <row r="2371" spans="16369:16379" x14ac:dyDescent="0.3">
      <c r="XEO2371" t="s">
        <v>518</v>
      </c>
      <c r="XEP2371">
        <v>2</v>
      </c>
      <c r="XEQ2371">
        <v>5</v>
      </c>
      <c r="XER2371">
        <v>0.05</v>
      </c>
      <c r="XES2371">
        <v>100</v>
      </c>
      <c r="XET2371">
        <v>1047</v>
      </c>
      <c r="XEU2371">
        <v>94.718500000000006</v>
      </c>
      <c r="XEV2371">
        <v>12</v>
      </c>
      <c r="XEW2371">
        <v>332</v>
      </c>
      <c r="XEX2371">
        <v>1800.06</v>
      </c>
      <c r="XEY2371">
        <v>25654</v>
      </c>
    </row>
    <row r="2372" spans="16369:16379" x14ac:dyDescent="0.3">
      <c r="XEO2372" t="s">
        <v>518</v>
      </c>
      <c r="XEP2372">
        <v>2</v>
      </c>
      <c r="XEQ2372">
        <v>5</v>
      </c>
      <c r="XER2372">
        <v>0.1</v>
      </c>
      <c r="XES2372">
        <v>100</v>
      </c>
      <c r="XET2372">
        <v>1047</v>
      </c>
      <c r="XEU2372">
        <v>43.829799999999999</v>
      </c>
      <c r="XEV2372">
        <v>0</v>
      </c>
      <c r="XEW2372">
        <v>266</v>
      </c>
      <c r="XEX2372">
        <v>1800.11</v>
      </c>
      <c r="XEY2372">
        <v>23628</v>
      </c>
    </row>
    <row r="2373" spans="16369:16379" x14ac:dyDescent="0.3">
      <c r="XEO2373" t="s">
        <v>518</v>
      </c>
      <c r="XEP2373">
        <v>2</v>
      </c>
      <c r="XEQ2373">
        <v>5</v>
      </c>
      <c r="XER2373">
        <v>0.15</v>
      </c>
      <c r="XES2373">
        <v>100</v>
      </c>
      <c r="XET2373">
        <v>1047</v>
      </c>
      <c r="XEU2373">
        <v>158.16300000000001</v>
      </c>
      <c r="XEV2373">
        <v>10</v>
      </c>
      <c r="XEW2373">
        <v>239</v>
      </c>
      <c r="XEX2373">
        <v>1800.05</v>
      </c>
      <c r="XEY2373">
        <v>22790</v>
      </c>
    </row>
    <row r="2374" spans="16369:16379" x14ac:dyDescent="0.3">
      <c r="XEO2374" t="s">
        <v>518</v>
      </c>
      <c r="XEP2374">
        <v>2</v>
      </c>
      <c r="XEQ2374">
        <v>5</v>
      </c>
      <c r="XER2374">
        <v>0.2</v>
      </c>
      <c r="XES2374">
        <v>100</v>
      </c>
      <c r="XET2374">
        <v>1048</v>
      </c>
      <c r="XEU2374">
        <v>65.757000000000005</v>
      </c>
      <c r="XEV2374">
        <v>3</v>
      </c>
      <c r="XEW2374">
        <v>257</v>
      </c>
      <c r="XEX2374">
        <v>1800.12</v>
      </c>
      <c r="XEY2374">
        <v>19571</v>
      </c>
    </row>
    <row r="2375" spans="16369:16379" x14ac:dyDescent="0.3">
      <c r="XEO2375" t="s">
        <v>518</v>
      </c>
      <c r="XEP2375">
        <v>2</v>
      </c>
      <c r="XEQ2375">
        <v>10</v>
      </c>
      <c r="XER2375">
        <v>0.05</v>
      </c>
      <c r="XES2375">
        <v>100</v>
      </c>
      <c r="XET2375">
        <v>1047</v>
      </c>
      <c r="XEU2375">
        <v>155.73599999999999</v>
      </c>
      <c r="XEV2375">
        <v>8</v>
      </c>
      <c r="XEW2375">
        <v>228</v>
      </c>
      <c r="XEX2375">
        <v>1800.02</v>
      </c>
      <c r="XEY2375">
        <v>19007</v>
      </c>
    </row>
    <row r="2376" spans="16369:16379" x14ac:dyDescent="0.3">
      <c r="XEO2376" t="s">
        <v>518</v>
      </c>
      <c r="XEP2376">
        <v>2</v>
      </c>
      <c r="XEQ2376">
        <v>10</v>
      </c>
      <c r="XER2376">
        <v>0.1</v>
      </c>
      <c r="XES2376">
        <v>100</v>
      </c>
      <c r="XET2376">
        <v>1048</v>
      </c>
      <c r="XEU2376">
        <v>156.91200000000001</v>
      </c>
      <c r="XEV2376">
        <v>4</v>
      </c>
      <c r="XEW2376">
        <v>80</v>
      </c>
      <c r="XEX2376">
        <v>1800.64</v>
      </c>
      <c r="XEY2376">
        <v>9218</v>
      </c>
    </row>
    <row r="2377" spans="16369:16379" x14ac:dyDescent="0.3">
      <c r="XEO2377" t="s">
        <v>518</v>
      </c>
      <c r="XEP2377">
        <v>2</v>
      </c>
      <c r="XEQ2377">
        <v>10</v>
      </c>
      <c r="XER2377">
        <v>0.15</v>
      </c>
      <c r="XES2377">
        <v>100</v>
      </c>
      <c r="XET2377">
        <v>1064</v>
      </c>
      <c r="XEU2377">
        <v>388.02</v>
      </c>
      <c r="XEV2377">
        <v>6</v>
      </c>
      <c r="XEW2377">
        <v>31</v>
      </c>
      <c r="XEX2377">
        <v>1800.46</v>
      </c>
      <c r="XEY2377">
        <v>5402</v>
      </c>
    </row>
    <row r="2378" spans="16369:16379" x14ac:dyDescent="0.3">
      <c r="XEO2378" t="s">
        <v>518</v>
      </c>
      <c r="XEP2378">
        <v>2</v>
      </c>
      <c r="XEQ2378">
        <v>10</v>
      </c>
      <c r="XER2378">
        <v>0.2</v>
      </c>
      <c r="XES2378">
        <v>100</v>
      </c>
      <c r="XET2378">
        <v>1068</v>
      </c>
      <c r="XEU2378">
        <v>880.32299999999998</v>
      </c>
      <c r="XEV2378">
        <v>0</v>
      </c>
      <c r="XEW2378">
        <v>9</v>
      </c>
      <c r="XEX2378">
        <v>1800.07</v>
      </c>
      <c r="XEY2378">
        <v>2898</v>
      </c>
    </row>
    <row r="2379" spans="16369:16379" x14ac:dyDescent="0.3">
      <c r="XEO2379" t="s">
        <v>518</v>
      </c>
      <c r="XEP2379">
        <v>2</v>
      </c>
      <c r="XEQ2379">
        <v>25</v>
      </c>
      <c r="XER2379">
        <v>0.05</v>
      </c>
      <c r="XES2379">
        <v>100</v>
      </c>
      <c r="XET2379">
        <v>1055</v>
      </c>
      <c r="XEU2379">
        <v>448.87299999999999</v>
      </c>
      <c r="XEV2379">
        <v>15</v>
      </c>
      <c r="XEW2379">
        <v>109</v>
      </c>
      <c r="XEX2379">
        <v>1800.16</v>
      </c>
      <c r="XEY2379">
        <v>11237</v>
      </c>
    </row>
    <row r="2380" spans="16369:16379" x14ac:dyDescent="0.3">
      <c r="XEO2380" t="s">
        <v>518</v>
      </c>
      <c r="XEP2380">
        <v>2</v>
      </c>
      <c r="XEQ2380">
        <v>25</v>
      </c>
      <c r="XER2380">
        <v>0.1</v>
      </c>
      <c r="XES2380">
        <v>100</v>
      </c>
      <c r="XET2380">
        <v>1073</v>
      </c>
      <c r="XEU2380">
        <v>1526.35</v>
      </c>
      <c r="XEV2380">
        <v>14</v>
      </c>
      <c r="XEW2380">
        <v>20</v>
      </c>
      <c r="XEX2380">
        <v>1800.49</v>
      </c>
      <c r="XEY2380">
        <v>4203</v>
      </c>
    </row>
    <row r="2381" spans="16369:16379" x14ac:dyDescent="0.3">
      <c r="XEO2381" t="s">
        <v>518</v>
      </c>
      <c r="XEP2381">
        <v>2</v>
      </c>
      <c r="XEQ2381">
        <v>25</v>
      </c>
      <c r="XER2381">
        <v>0.15</v>
      </c>
      <c r="XES2381">
        <v>100</v>
      </c>
      <c r="XET2381">
        <v>1440</v>
      </c>
      <c r="XEU2381">
        <v>1840.71</v>
      </c>
      <c r="XEV2381">
        <v>0</v>
      </c>
      <c r="XEW2381">
        <v>1</v>
      </c>
      <c r="XEX2381">
        <v>1840.71</v>
      </c>
      <c r="XEY2381">
        <v>62</v>
      </c>
    </row>
    <row r="2382" spans="16369:16379" x14ac:dyDescent="0.3">
      <c r="XEO2382" t="s">
        <v>518</v>
      </c>
      <c r="XEP2382">
        <v>2</v>
      </c>
      <c r="XEQ2382">
        <v>25</v>
      </c>
      <c r="XER2382">
        <v>0.2</v>
      </c>
      <c r="XES2382">
        <v>100</v>
      </c>
      <c r="XET2382" t="s">
        <v>46</v>
      </c>
      <c r="XEU2382">
        <v>60.026299999999999</v>
      </c>
      <c r="XEV2382">
        <v>0</v>
      </c>
      <c r="XEW2382">
        <v>1</v>
      </c>
      <c r="XEX2382">
        <v>1800.73</v>
      </c>
      <c r="XEY2382">
        <v>29</v>
      </c>
    </row>
    <row r="2383" spans="16369:16379" x14ac:dyDescent="0.3">
      <c r="XEO2383" t="s">
        <v>518</v>
      </c>
      <c r="XEP2383">
        <v>2</v>
      </c>
      <c r="XEQ2383">
        <v>50</v>
      </c>
      <c r="XER2383">
        <v>0.05</v>
      </c>
      <c r="XES2383">
        <v>100</v>
      </c>
      <c r="XET2383">
        <v>1059</v>
      </c>
      <c r="XEU2383">
        <v>156.357</v>
      </c>
      <c r="XEV2383">
        <v>1</v>
      </c>
      <c r="XEW2383">
        <v>77</v>
      </c>
      <c r="XEX2383">
        <v>1800.04</v>
      </c>
      <c r="XEY2383">
        <v>10579</v>
      </c>
    </row>
    <row r="2384" spans="16369:16379" x14ac:dyDescent="0.3">
      <c r="XEO2384" t="s">
        <v>518</v>
      </c>
      <c r="XEP2384">
        <v>2</v>
      </c>
      <c r="XEQ2384">
        <v>50</v>
      </c>
      <c r="XER2384">
        <v>0.1</v>
      </c>
      <c r="XES2384">
        <v>100</v>
      </c>
      <c r="XET2384">
        <v>1100</v>
      </c>
      <c r="XEU2384">
        <v>1695.23</v>
      </c>
      <c r="XEV2384">
        <v>13</v>
      </c>
      <c r="XEW2384">
        <v>16</v>
      </c>
      <c r="XEX2384">
        <v>1800.36</v>
      </c>
      <c r="XEY2384">
        <v>3540</v>
      </c>
    </row>
    <row r="2385" spans="16369:16379" x14ac:dyDescent="0.3">
      <c r="XEO2385" t="s">
        <v>518</v>
      </c>
      <c r="XEP2385">
        <v>2</v>
      </c>
      <c r="XEQ2385">
        <v>50</v>
      </c>
      <c r="XER2385">
        <v>0.15</v>
      </c>
      <c r="XES2385">
        <v>100</v>
      </c>
      <c r="XET2385" t="s">
        <v>46</v>
      </c>
      <c r="XEU2385">
        <v>60.021000000000001</v>
      </c>
      <c r="XEV2385">
        <v>0</v>
      </c>
      <c r="XEW2385">
        <v>1</v>
      </c>
      <c r="XEX2385">
        <v>1800.81</v>
      </c>
      <c r="XEY2385">
        <v>29</v>
      </c>
    </row>
    <row r="2386" spans="16369:16379" x14ac:dyDescent="0.3">
      <c r="XEO2386" t="s">
        <v>518</v>
      </c>
      <c r="XEP2386">
        <v>2</v>
      </c>
      <c r="XEQ2386">
        <v>50</v>
      </c>
      <c r="XER2386">
        <v>0.2</v>
      </c>
      <c r="XES2386">
        <v>100</v>
      </c>
      <c r="XET2386" t="s">
        <v>46</v>
      </c>
      <c r="XEU2386">
        <v>60.023800000000001</v>
      </c>
      <c r="XEV2386">
        <v>0</v>
      </c>
      <c r="XEW2386">
        <v>1</v>
      </c>
      <c r="XEX2386">
        <v>1800.55</v>
      </c>
      <c r="XEY2386">
        <v>29</v>
      </c>
    </row>
    <row r="2387" spans="16369:16379" x14ac:dyDescent="0.3">
      <c r="XEO2387" t="s">
        <v>518</v>
      </c>
      <c r="XEP2387">
        <v>3</v>
      </c>
      <c r="XEQ2387">
        <v>0</v>
      </c>
      <c r="XER2387">
        <v>0.05</v>
      </c>
      <c r="XES2387">
        <v>100</v>
      </c>
      <c r="XET2387">
        <v>1096</v>
      </c>
      <c r="XEU2387">
        <v>978.20500000000004</v>
      </c>
      <c r="XEV2387">
        <v>25</v>
      </c>
      <c r="XEW2387">
        <v>62</v>
      </c>
      <c r="XEX2387">
        <v>1800.08</v>
      </c>
      <c r="XEY2387">
        <v>13792</v>
      </c>
    </row>
    <row r="2388" spans="16369:16379" x14ac:dyDescent="0.3">
      <c r="XEO2388" t="s">
        <v>518</v>
      </c>
      <c r="XEP2388">
        <v>3</v>
      </c>
      <c r="XEQ2388">
        <v>10</v>
      </c>
      <c r="XER2388">
        <v>0.05</v>
      </c>
      <c r="XES2388">
        <v>100</v>
      </c>
      <c r="XET2388">
        <v>1096</v>
      </c>
      <c r="XEU2388">
        <v>199.119</v>
      </c>
      <c r="XEV2388">
        <v>5</v>
      </c>
      <c r="XEW2388">
        <v>94</v>
      </c>
      <c r="XEX2388">
        <v>1800.12</v>
      </c>
      <c r="XEY2388">
        <v>13667</v>
      </c>
    </row>
    <row r="2389" spans="16369:16379" x14ac:dyDescent="0.3">
      <c r="XEO2389" t="s">
        <v>518</v>
      </c>
      <c r="XEP2389">
        <v>3</v>
      </c>
      <c r="XEQ2389">
        <v>25</v>
      </c>
      <c r="XER2389">
        <v>0.05</v>
      </c>
      <c r="XES2389">
        <v>100</v>
      </c>
      <c r="XET2389">
        <v>1096</v>
      </c>
      <c r="XEU2389">
        <v>467.07100000000003</v>
      </c>
      <c r="XEV2389">
        <v>21</v>
      </c>
      <c r="XEW2389">
        <v>96</v>
      </c>
      <c r="XEX2389">
        <v>1800</v>
      </c>
      <c r="XEY2389">
        <v>13960</v>
      </c>
    </row>
    <row r="2390" spans="16369:16379" x14ac:dyDescent="0.3">
      <c r="XEO2390" t="s">
        <v>518</v>
      </c>
      <c r="XEP2390">
        <v>3</v>
      </c>
      <c r="XEQ2390">
        <v>50</v>
      </c>
      <c r="XER2390">
        <v>0.05</v>
      </c>
      <c r="XES2390">
        <v>100</v>
      </c>
      <c r="XET2390">
        <v>1096</v>
      </c>
      <c r="XEU2390">
        <v>462.178</v>
      </c>
      <c r="XEV2390">
        <v>13</v>
      </c>
      <c r="XEW2390">
        <v>74</v>
      </c>
      <c r="XEX2390">
        <v>1800.17</v>
      </c>
      <c r="XEY2390">
        <v>14010</v>
      </c>
    </row>
    <row r="2391" spans="16369:16379" x14ac:dyDescent="0.3">
      <c r="XEO2391" t="s">
        <v>519</v>
      </c>
      <c r="XEP2391">
        <v>3</v>
      </c>
      <c r="XEQ2391">
        <v>0</v>
      </c>
      <c r="XER2391">
        <v>0.2</v>
      </c>
      <c r="XES2391">
        <v>50</v>
      </c>
      <c r="XET2391" t="s">
        <v>511</v>
      </c>
      <c r="XEU2391" t="s">
        <v>511</v>
      </c>
      <c r="XEV2391" t="s">
        <v>511</v>
      </c>
      <c r="XEW2391" t="s">
        <v>511</v>
      </c>
      <c r="XEX2391" t="s">
        <v>511</v>
      </c>
    </row>
    <row r="2392" spans="16369:16379" x14ac:dyDescent="0.3">
      <c r="XEO2392" t="s">
        <v>519</v>
      </c>
      <c r="XEP2392">
        <v>3</v>
      </c>
      <c r="XEQ2392">
        <v>10</v>
      </c>
      <c r="XER2392">
        <v>0.2</v>
      </c>
      <c r="XES2392">
        <v>50</v>
      </c>
      <c r="XET2392" t="s">
        <v>511</v>
      </c>
      <c r="XEU2392" t="s">
        <v>511</v>
      </c>
      <c r="XEV2392" t="s">
        <v>511</v>
      </c>
      <c r="XEW2392" t="s">
        <v>511</v>
      </c>
      <c r="XEX2392" t="s">
        <v>511</v>
      </c>
    </row>
    <row r="2393" spans="16369:16379" x14ac:dyDescent="0.3">
      <c r="XEO2393" t="s">
        <v>519</v>
      </c>
      <c r="XEP2393">
        <v>3</v>
      </c>
      <c r="XEQ2393">
        <v>10</v>
      </c>
      <c r="XER2393">
        <v>0.1</v>
      </c>
      <c r="XES2393">
        <v>50</v>
      </c>
      <c r="XET2393" t="s">
        <v>511</v>
      </c>
      <c r="XEU2393" t="s">
        <v>511</v>
      </c>
      <c r="XEV2393" t="s">
        <v>511</v>
      </c>
      <c r="XEW2393" t="s">
        <v>511</v>
      </c>
      <c r="XEX2393" t="s">
        <v>511</v>
      </c>
    </row>
    <row r="2394" spans="16369:16379" x14ac:dyDescent="0.3">
      <c r="XEO2394" t="s">
        <v>519</v>
      </c>
      <c r="XEP2394">
        <v>3</v>
      </c>
      <c r="XEQ2394">
        <v>25</v>
      </c>
      <c r="XER2394">
        <v>0.1</v>
      </c>
      <c r="XES2394">
        <v>50</v>
      </c>
      <c r="XET2394" t="s">
        <v>511</v>
      </c>
      <c r="XEU2394" t="s">
        <v>511</v>
      </c>
      <c r="XEV2394" t="s">
        <v>511</v>
      </c>
      <c r="XEW2394" t="s">
        <v>511</v>
      </c>
      <c r="XEX2394" t="s">
        <v>511</v>
      </c>
    </row>
    <row r="2395" spans="16369:16379" x14ac:dyDescent="0.3">
      <c r="XEO2395" t="s">
        <v>519</v>
      </c>
      <c r="XEP2395">
        <v>3</v>
      </c>
      <c r="XEQ2395">
        <v>10</v>
      </c>
      <c r="XER2395">
        <v>0.15</v>
      </c>
      <c r="XES2395">
        <v>50</v>
      </c>
      <c r="XET2395" t="s">
        <v>511</v>
      </c>
      <c r="XEU2395" t="s">
        <v>511</v>
      </c>
      <c r="XEV2395" t="s">
        <v>511</v>
      </c>
      <c r="XEW2395" t="s">
        <v>511</v>
      </c>
      <c r="XEX2395" t="s">
        <v>511</v>
      </c>
    </row>
    <row r="2396" spans="16369:16379" x14ac:dyDescent="0.3">
      <c r="XEO2396" t="s">
        <v>519</v>
      </c>
      <c r="XEP2396">
        <v>3</v>
      </c>
      <c r="XEQ2396">
        <v>0</v>
      </c>
      <c r="XER2396">
        <v>0.15</v>
      </c>
      <c r="XES2396">
        <v>50</v>
      </c>
      <c r="XET2396" t="s">
        <v>511</v>
      </c>
      <c r="XEU2396" t="s">
        <v>511</v>
      </c>
      <c r="XEV2396" t="s">
        <v>511</v>
      </c>
      <c r="XEW2396" t="s">
        <v>511</v>
      </c>
      <c r="XEX2396" t="s">
        <v>511</v>
      </c>
    </row>
    <row r="2397" spans="16369:16379" x14ac:dyDescent="0.3">
      <c r="XEO2397" t="s">
        <v>519</v>
      </c>
      <c r="XEP2397">
        <v>3</v>
      </c>
      <c r="XEQ2397">
        <v>0</v>
      </c>
      <c r="XER2397">
        <v>0.1</v>
      </c>
      <c r="XES2397">
        <v>50</v>
      </c>
      <c r="XET2397" t="s">
        <v>511</v>
      </c>
      <c r="XEU2397" t="s">
        <v>511</v>
      </c>
      <c r="XEV2397" t="s">
        <v>511</v>
      </c>
      <c r="XEW2397" t="s">
        <v>511</v>
      </c>
      <c r="XEX2397" t="s">
        <v>511</v>
      </c>
    </row>
    <row r="2398" spans="16369:16379" x14ac:dyDescent="0.3">
      <c r="XEO2398" t="s">
        <v>519</v>
      </c>
      <c r="XEP2398">
        <v>3</v>
      </c>
      <c r="XEQ2398">
        <v>50</v>
      </c>
      <c r="XER2398">
        <v>0.15</v>
      </c>
      <c r="XES2398">
        <v>50</v>
      </c>
      <c r="XET2398" t="s">
        <v>511</v>
      </c>
      <c r="XEU2398" t="s">
        <v>511</v>
      </c>
      <c r="XEV2398" t="s">
        <v>511</v>
      </c>
      <c r="XEW2398" t="s">
        <v>511</v>
      </c>
      <c r="XEX2398" t="s">
        <v>511</v>
      </c>
    </row>
    <row r="2399" spans="16369:16379" x14ac:dyDescent="0.3">
      <c r="XEO2399" t="s">
        <v>519</v>
      </c>
      <c r="XEP2399">
        <v>3</v>
      </c>
      <c r="XEQ2399">
        <v>50</v>
      </c>
      <c r="XER2399">
        <v>0.1</v>
      </c>
      <c r="XES2399">
        <v>50</v>
      </c>
      <c r="XET2399" t="s">
        <v>511</v>
      </c>
      <c r="XEU2399" t="s">
        <v>511</v>
      </c>
      <c r="XEV2399" t="s">
        <v>511</v>
      </c>
      <c r="XEW2399" t="s">
        <v>511</v>
      </c>
      <c r="XEX2399" t="s">
        <v>511</v>
      </c>
    </row>
    <row r="2400" spans="16369:16379" x14ac:dyDescent="0.3">
      <c r="XEO2400" t="s">
        <v>519</v>
      </c>
      <c r="XEP2400">
        <v>3</v>
      </c>
      <c r="XEQ2400">
        <v>50</v>
      </c>
      <c r="XER2400">
        <v>0.2</v>
      </c>
      <c r="XES2400">
        <v>50</v>
      </c>
      <c r="XET2400" t="s">
        <v>511</v>
      </c>
      <c r="XEU2400" t="s">
        <v>511</v>
      </c>
      <c r="XEV2400" t="s">
        <v>511</v>
      </c>
      <c r="XEW2400" t="s">
        <v>511</v>
      </c>
      <c r="XEX2400" t="s">
        <v>511</v>
      </c>
    </row>
    <row r="2401" spans="16369:16378" x14ac:dyDescent="0.3">
      <c r="XEO2401" t="s">
        <v>519</v>
      </c>
      <c r="XEP2401">
        <v>3</v>
      </c>
      <c r="XEQ2401">
        <v>25</v>
      </c>
      <c r="XER2401">
        <v>0.2</v>
      </c>
      <c r="XES2401">
        <v>50</v>
      </c>
      <c r="XET2401" t="s">
        <v>511</v>
      </c>
      <c r="XEU2401" t="s">
        <v>511</v>
      </c>
      <c r="XEV2401" t="s">
        <v>511</v>
      </c>
      <c r="XEW2401" t="s">
        <v>511</v>
      </c>
      <c r="XEX2401" t="s">
        <v>511</v>
      </c>
    </row>
    <row r="2402" spans="16369:16378" x14ac:dyDescent="0.3">
      <c r="XEO2402" t="s">
        <v>519</v>
      </c>
      <c r="XEP2402">
        <v>3</v>
      </c>
      <c r="XEQ2402">
        <v>25</v>
      </c>
      <c r="XER2402">
        <v>0.15</v>
      </c>
      <c r="XES2402">
        <v>50</v>
      </c>
      <c r="XET2402" t="s">
        <v>511</v>
      </c>
      <c r="XEU2402" t="s">
        <v>511</v>
      </c>
      <c r="XEV2402" t="s">
        <v>511</v>
      </c>
      <c r="XEW2402" t="s">
        <v>511</v>
      </c>
      <c r="XEX2402" t="s">
        <v>511</v>
      </c>
    </row>
    <row r="2403" spans="16369:16378" x14ac:dyDescent="0.3">
      <c r="XEO2403" t="s">
        <v>524</v>
      </c>
      <c r="XEP2403">
        <v>3</v>
      </c>
      <c r="XEQ2403">
        <v>10</v>
      </c>
      <c r="XER2403">
        <v>0.2</v>
      </c>
      <c r="XES2403">
        <v>100</v>
      </c>
      <c r="XET2403" t="s">
        <v>511</v>
      </c>
      <c r="XEU2403" t="s">
        <v>511</v>
      </c>
      <c r="XEV2403" t="s">
        <v>511</v>
      </c>
      <c r="XEW2403" t="s">
        <v>511</v>
      </c>
      <c r="XEX2403" t="s">
        <v>511</v>
      </c>
    </row>
    <row r="2404" spans="16369:16378" x14ac:dyDescent="0.3">
      <c r="XEO2404" t="s">
        <v>524</v>
      </c>
      <c r="XEP2404">
        <v>3</v>
      </c>
      <c r="XEQ2404">
        <v>10</v>
      </c>
      <c r="XER2404">
        <v>0.1</v>
      </c>
      <c r="XES2404">
        <v>100</v>
      </c>
      <c r="XET2404" t="s">
        <v>511</v>
      </c>
      <c r="XEU2404" t="s">
        <v>511</v>
      </c>
      <c r="XEV2404" t="s">
        <v>511</v>
      </c>
      <c r="XEW2404" t="s">
        <v>511</v>
      </c>
      <c r="XEX2404" t="s">
        <v>511</v>
      </c>
    </row>
    <row r="2405" spans="16369:16378" x14ac:dyDescent="0.3">
      <c r="XEO2405" t="s">
        <v>524</v>
      </c>
      <c r="XEP2405">
        <v>3</v>
      </c>
      <c r="XEQ2405">
        <v>10</v>
      </c>
      <c r="XER2405">
        <v>0.15</v>
      </c>
      <c r="XES2405">
        <v>100</v>
      </c>
      <c r="XET2405" t="s">
        <v>511</v>
      </c>
      <c r="XEU2405" t="s">
        <v>511</v>
      </c>
      <c r="XEV2405" t="s">
        <v>511</v>
      </c>
      <c r="XEW2405" t="s">
        <v>511</v>
      </c>
      <c r="XEX2405" t="s">
        <v>511</v>
      </c>
    </row>
    <row r="2406" spans="16369:16378" x14ac:dyDescent="0.3">
      <c r="XEO2406" t="s">
        <v>524</v>
      </c>
      <c r="XEP2406">
        <v>3</v>
      </c>
      <c r="XEQ2406">
        <v>0</v>
      </c>
      <c r="XER2406">
        <v>0.1</v>
      </c>
      <c r="XES2406">
        <v>100</v>
      </c>
      <c r="XET2406" t="s">
        <v>511</v>
      </c>
      <c r="XEU2406" t="s">
        <v>511</v>
      </c>
      <c r="XEV2406" t="s">
        <v>511</v>
      </c>
      <c r="XEW2406" t="s">
        <v>511</v>
      </c>
      <c r="XEX2406" t="s">
        <v>511</v>
      </c>
    </row>
    <row r="2407" spans="16369:16378" x14ac:dyDescent="0.3">
      <c r="XEO2407" t="s">
        <v>524</v>
      </c>
      <c r="XEP2407">
        <v>3</v>
      </c>
      <c r="XEQ2407">
        <v>0</v>
      </c>
      <c r="XER2407">
        <v>0.15</v>
      </c>
      <c r="XES2407">
        <v>100</v>
      </c>
      <c r="XET2407" t="s">
        <v>511</v>
      </c>
      <c r="XEU2407" t="s">
        <v>511</v>
      </c>
      <c r="XEV2407" t="s">
        <v>511</v>
      </c>
      <c r="XEW2407" t="s">
        <v>511</v>
      </c>
      <c r="XEX2407" t="s">
        <v>511</v>
      </c>
    </row>
    <row r="2408" spans="16369:16378" x14ac:dyDescent="0.3">
      <c r="XEO2408" t="s">
        <v>524</v>
      </c>
      <c r="XEP2408">
        <v>3</v>
      </c>
      <c r="XEQ2408">
        <v>0</v>
      </c>
      <c r="XER2408">
        <v>0.2</v>
      </c>
      <c r="XES2408">
        <v>100</v>
      </c>
      <c r="XET2408" t="s">
        <v>511</v>
      </c>
      <c r="XEU2408" t="s">
        <v>511</v>
      </c>
      <c r="XEV2408" t="s">
        <v>511</v>
      </c>
      <c r="XEW2408" t="s">
        <v>511</v>
      </c>
      <c r="XEX2408" t="s">
        <v>511</v>
      </c>
    </row>
    <row r="2409" spans="16369:16378" x14ac:dyDescent="0.3">
      <c r="XEO2409" t="s">
        <v>524</v>
      </c>
      <c r="XEP2409">
        <v>3</v>
      </c>
      <c r="XEQ2409">
        <v>25</v>
      </c>
      <c r="XER2409">
        <v>0.15</v>
      </c>
      <c r="XES2409">
        <v>100</v>
      </c>
      <c r="XET2409" t="s">
        <v>511</v>
      </c>
      <c r="XEU2409" t="s">
        <v>511</v>
      </c>
      <c r="XEV2409" t="s">
        <v>511</v>
      </c>
      <c r="XEW2409" t="s">
        <v>511</v>
      </c>
      <c r="XEX2409" t="s">
        <v>511</v>
      </c>
    </row>
    <row r="2410" spans="16369:16378" x14ac:dyDescent="0.3">
      <c r="XEO2410" t="s">
        <v>524</v>
      </c>
      <c r="XEP2410">
        <v>3</v>
      </c>
      <c r="XEQ2410">
        <v>25</v>
      </c>
      <c r="XER2410">
        <v>0.1</v>
      </c>
      <c r="XES2410">
        <v>100</v>
      </c>
      <c r="XET2410" t="s">
        <v>511</v>
      </c>
      <c r="XEU2410" t="s">
        <v>511</v>
      </c>
      <c r="XEV2410" t="s">
        <v>511</v>
      </c>
      <c r="XEW2410" t="s">
        <v>511</v>
      </c>
      <c r="XEX2410" t="s">
        <v>511</v>
      </c>
    </row>
    <row r="2411" spans="16369:16378" x14ac:dyDescent="0.3">
      <c r="XEO2411" t="s">
        <v>524</v>
      </c>
      <c r="XEP2411">
        <v>3</v>
      </c>
      <c r="XEQ2411">
        <v>50</v>
      </c>
      <c r="XER2411">
        <v>0.1</v>
      </c>
      <c r="XES2411">
        <v>100</v>
      </c>
      <c r="XET2411" t="s">
        <v>511</v>
      </c>
      <c r="XEU2411" t="s">
        <v>511</v>
      </c>
      <c r="XEV2411" t="s">
        <v>511</v>
      </c>
      <c r="XEW2411" t="s">
        <v>511</v>
      </c>
      <c r="XEX2411" t="s">
        <v>511</v>
      </c>
    </row>
    <row r="2412" spans="16369:16378" x14ac:dyDescent="0.3">
      <c r="XEO2412" t="s">
        <v>524</v>
      </c>
      <c r="XEP2412">
        <v>3</v>
      </c>
      <c r="XEQ2412">
        <v>50</v>
      </c>
      <c r="XER2412">
        <v>0.2</v>
      </c>
      <c r="XES2412">
        <v>100</v>
      </c>
      <c r="XET2412" t="s">
        <v>511</v>
      </c>
      <c r="XEU2412" t="s">
        <v>511</v>
      </c>
      <c r="XEV2412" t="s">
        <v>511</v>
      </c>
      <c r="XEW2412" t="s">
        <v>511</v>
      </c>
      <c r="XEX2412" t="s">
        <v>511</v>
      </c>
    </row>
    <row r="2413" spans="16369:16378" x14ac:dyDescent="0.3">
      <c r="XEO2413" t="s">
        <v>524</v>
      </c>
      <c r="XEP2413">
        <v>3</v>
      </c>
      <c r="XEQ2413">
        <v>25</v>
      </c>
      <c r="XER2413">
        <v>0.2</v>
      </c>
      <c r="XES2413">
        <v>100</v>
      </c>
      <c r="XET2413" t="s">
        <v>511</v>
      </c>
      <c r="XEU2413" t="s">
        <v>511</v>
      </c>
      <c r="XEV2413" t="s">
        <v>511</v>
      </c>
      <c r="XEW2413" t="s">
        <v>511</v>
      </c>
      <c r="XEX2413" t="s">
        <v>511</v>
      </c>
    </row>
    <row r="2414" spans="16369:16378" x14ac:dyDescent="0.3">
      <c r="XEO2414" t="s">
        <v>524</v>
      </c>
      <c r="XEP2414">
        <v>3</v>
      </c>
      <c r="XEQ2414">
        <v>50</v>
      </c>
      <c r="XER2414">
        <v>0.15</v>
      </c>
      <c r="XES2414">
        <v>100</v>
      </c>
      <c r="XET2414" t="s">
        <v>511</v>
      </c>
      <c r="XEU2414" t="s">
        <v>511</v>
      </c>
      <c r="XEV2414" t="s">
        <v>511</v>
      </c>
      <c r="XEW2414" t="s">
        <v>511</v>
      </c>
      <c r="XEX2414" t="s">
        <v>511</v>
      </c>
    </row>
    <row r="2415" spans="16369:16378" x14ac:dyDescent="0.3">
      <c r="XEO2415" t="s">
        <v>526</v>
      </c>
      <c r="XEP2415">
        <v>3</v>
      </c>
      <c r="XEQ2415">
        <v>10</v>
      </c>
      <c r="XER2415">
        <v>0.1</v>
      </c>
      <c r="XES2415">
        <v>50</v>
      </c>
      <c r="XET2415" t="s">
        <v>511</v>
      </c>
      <c r="XEU2415" t="s">
        <v>511</v>
      </c>
      <c r="XEV2415" t="s">
        <v>511</v>
      </c>
      <c r="XEW2415" t="s">
        <v>511</v>
      </c>
      <c r="XEX2415" t="s">
        <v>511</v>
      </c>
    </row>
    <row r="2416" spans="16369:16378" x14ac:dyDescent="0.3">
      <c r="XEO2416" t="s">
        <v>526</v>
      </c>
      <c r="XEP2416">
        <v>3</v>
      </c>
      <c r="XEQ2416">
        <v>0</v>
      </c>
      <c r="XER2416">
        <v>0.2</v>
      </c>
      <c r="XES2416">
        <v>50</v>
      </c>
      <c r="XET2416" t="s">
        <v>511</v>
      </c>
      <c r="XEU2416" t="s">
        <v>511</v>
      </c>
      <c r="XEV2416" t="s">
        <v>511</v>
      </c>
      <c r="XEW2416" t="s">
        <v>511</v>
      </c>
      <c r="XEX2416" t="s">
        <v>511</v>
      </c>
    </row>
    <row r="2417" spans="16369:16378" x14ac:dyDescent="0.3">
      <c r="XEO2417" t="s">
        <v>526</v>
      </c>
      <c r="XEP2417">
        <v>2</v>
      </c>
      <c r="XEQ2417">
        <v>50</v>
      </c>
      <c r="XER2417">
        <v>0.2</v>
      </c>
      <c r="XES2417">
        <v>50</v>
      </c>
      <c r="XET2417" t="s">
        <v>511</v>
      </c>
      <c r="XEU2417" t="s">
        <v>511</v>
      </c>
      <c r="XEV2417" t="s">
        <v>511</v>
      </c>
      <c r="XEW2417" t="s">
        <v>511</v>
      </c>
      <c r="XEX2417" t="s">
        <v>511</v>
      </c>
    </row>
    <row r="2418" spans="16369:16378" x14ac:dyDescent="0.3">
      <c r="XEO2418" t="s">
        <v>526</v>
      </c>
      <c r="XEP2418">
        <v>3</v>
      </c>
      <c r="XEQ2418">
        <v>10</v>
      </c>
      <c r="XER2418">
        <v>0.05</v>
      </c>
      <c r="XES2418">
        <v>50</v>
      </c>
      <c r="XET2418" t="s">
        <v>511</v>
      </c>
      <c r="XEU2418" t="s">
        <v>511</v>
      </c>
      <c r="XEV2418" t="s">
        <v>511</v>
      </c>
      <c r="XEW2418" t="s">
        <v>511</v>
      </c>
      <c r="XEX2418" t="s">
        <v>511</v>
      </c>
    </row>
    <row r="2419" spans="16369:16378" x14ac:dyDescent="0.3">
      <c r="XEO2419" t="s">
        <v>526</v>
      </c>
      <c r="XEP2419">
        <v>3</v>
      </c>
      <c r="XEQ2419">
        <v>0</v>
      </c>
      <c r="XER2419">
        <v>0.05</v>
      </c>
      <c r="XES2419">
        <v>50</v>
      </c>
      <c r="XET2419" t="s">
        <v>511</v>
      </c>
      <c r="XEU2419" t="s">
        <v>511</v>
      </c>
      <c r="XEV2419" t="s">
        <v>511</v>
      </c>
      <c r="XEW2419" t="s">
        <v>511</v>
      </c>
      <c r="XEX2419" t="s">
        <v>511</v>
      </c>
    </row>
    <row r="2420" spans="16369:16378" x14ac:dyDescent="0.3">
      <c r="XEO2420" t="s">
        <v>526</v>
      </c>
      <c r="XEP2420">
        <v>3</v>
      </c>
      <c r="XEQ2420">
        <v>0</v>
      </c>
      <c r="XER2420">
        <v>0.1</v>
      </c>
      <c r="XES2420">
        <v>50</v>
      </c>
      <c r="XET2420" t="s">
        <v>511</v>
      </c>
      <c r="XEU2420" t="s">
        <v>511</v>
      </c>
      <c r="XEV2420" t="s">
        <v>511</v>
      </c>
      <c r="XEW2420" t="s">
        <v>511</v>
      </c>
      <c r="XEX2420" t="s">
        <v>511</v>
      </c>
    </row>
    <row r="2421" spans="16369:16378" x14ac:dyDescent="0.3">
      <c r="XEO2421" t="s">
        <v>526</v>
      </c>
      <c r="XEP2421">
        <v>3</v>
      </c>
      <c r="XEQ2421">
        <v>0</v>
      </c>
      <c r="XER2421">
        <v>0.15</v>
      </c>
      <c r="XES2421">
        <v>50</v>
      </c>
      <c r="XET2421" t="s">
        <v>511</v>
      </c>
      <c r="XEU2421" t="s">
        <v>511</v>
      </c>
      <c r="XEV2421" t="s">
        <v>511</v>
      </c>
      <c r="XEW2421" t="s">
        <v>511</v>
      </c>
      <c r="XEX2421" t="s">
        <v>511</v>
      </c>
    </row>
    <row r="2422" spans="16369:16378" x14ac:dyDescent="0.3">
      <c r="XEO2422" t="s">
        <v>526</v>
      </c>
      <c r="XEP2422">
        <v>2</v>
      </c>
      <c r="XEQ2422">
        <v>50</v>
      </c>
      <c r="XER2422">
        <v>0.15</v>
      </c>
      <c r="XES2422">
        <v>50</v>
      </c>
      <c r="XET2422" t="s">
        <v>511</v>
      </c>
      <c r="XEU2422" t="s">
        <v>511</v>
      </c>
      <c r="XEV2422" t="s">
        <v>511</v>
      </c>
      <c r="XEW2422" t="s">
        <v>511</v>
      </c>
      <c r="XEX2422" t="s">
        <v>511</v>
      </c>
    </row>
    <row r="2423" spans="16369:16378" x14ac:dyDescent="0.3">
      <c r="XEO2423" t="s">
        <v>526</v>
      </c>
      <c r="XEP2423">
        <v>3</v>
      </c>
      <c r="XEQ2423">
        <v>25</v>
      </c>
      <c r="XER2423">
        <v>0.1</v>
      </c>
      <c r="XES2423">
        <v>50</v>
      </c>
      <c r="XET2423" t="s">
        <v>511</v>
      </c>
      <c r="XEU2423" t="s">
        <v>511</v>
      </c>
      <c r="XEV2423" t="s">
        <v>511</v>
      </c>
      <c r="XEW2423" t="s">
        <v>511</v>
      </c>
      <c r="XEX2423" t="s">
        <v>511</v>
      </c>
    </row>
    <row r="2424" spans="16369:16378" x14ac:dyDescent="0.3">
      <c r="XEO2424" t="s">
        <v>526</v>
      </c>
      <c r="XEP2424">
        <v>3</v>
      </c>
      <c r="XEQ2424">
        <v>25</v>
      </c>
      <c r="XER2424">
        <v>0.05</v>
      </c>
      <c r="XES2424">
        <v>50</v>
      </c>
      <c r="XET2424" t="s">
        <v>511</v>
      </c>
      <c r="XEU2424" t="s">
        <v>511</v>
      </c>
      <c r="XEV2424" t="s">
        <v>511</v>
      </c>
      <c r="XEW2424" t="s">
        <v>511</v>
      </c>
      <c r="XEX2424" t="s">
        <v>511</v>
      </c>
    </row>
    <row r="2425" spans="16369:16378" x14ac:dyDescent="0.3">
      <c r="XEO2425" t="s">
        <v>526</v>
      </c>
      <c r="XEP2425">
        <v>3</v>
      </c>
      <c r="XEQ2425">
        <v>25</v>
      </c>
      <c r="XER2425">
        <v>0.2</v>
      </c>
      <c r="XES2425">
        <v>50</v>
      </c>
      <c r="XET2425" t="s">
        <v>511</v>
      </c>
      <c r="XEU2425" t="s">
        <v>511</v>
      </c>
      <c r="XEV2425" t="s">
        <v>511</v>
      </c>
      <c r="XEW2425" t="s">
        <v>511</v>
      </c>
      <c r="XEX2425" t="s">
        <v>511</v>
      </c>
    </row>
    <row r="2426" spans="16369:16378" x14ac:dyDescent="0.3">
      <c r="XEO2426" t="s">
        <v>526</v>
      </c>
      <c r="XEP2426">
        <v>3</v>
      </c>
      <c r="XEQ2426">
        <v>50</v>
      </c>
      <c r="XER2426">
        <v>0.15</v>
      </c>
      <c r="XES2426">
        <v>50</v>
      </c>
      <c r="XET2426" t="s">
        <v>511</v>
      </c>
      <c r="XEU2426" t="s">
        <v>511</v>
      </c>
      <c r="XEV2426" t="s">
        <v>511</v>
      </c>
      <c r="XEW2426" t="s">
        <v>511</v>
      </c>
      <c r="XEX2426" t="s">
        <v>511</v>
      </c>
    </row>
    <row r="2427" spans="16369:16378" x14ac:dyDescent="0.3">
      <c r="XEO2427" t="s">
        <v>526</v>
      </c>
      <c r="XEP2427">
        <v>3</v>
      </c>
      <c r="XEQ2427">
        <v>50</v>
      </c>
      <c r="XER2427">
        <v>0.2</v>
      </c>
      <c r="XES2427">
        <v>50</v>
      </c>
      <c r="XET2427" t="s">
        <v>511</v>
      </c>
      <c r="XEU2427" t="s">
        <v>511</v>
      </c>
      <c r="XEV2427" t="s">
        <v>511</v>
      </c>
      <c r="XEW2427" t="s">
        <v>511</v>
      </c>
      <c r="XEX2427" t="s">
        <v>511</v>
      </c>
    </row>
    <row r="2428" spans="16369:16378" x14ac:dyDescent="0.3">
      <c r="XEO2428" t="s">
        <v>526</v>
      </c>
      <c r="XEP2428">
        <v>3</v>
      </c>
      <c r="XEQ2428">
        <v>50</v>
      </c>
      <c r="XER2428">
        <v>0.1</v>
      </c>
      <c r="XES2428">
        <v>50</v>
      </c>
      <c r="XET2428" t="s">
        <v>511</v>
      </c>
      <c r="XEU2428" t="s">
        <v>511</v>
      </c>
      <c r="XEV2428" t="s">
        <v>511</v>
      </c>
      <c r="XEW2428" t="s">
        <v>511</v>
      </c>
      <c r="XEX2428" t="s">
        <v>511</v>
      </c>
    </row>
    <row r="2429" spans="16369:16378" x14ac:dyDescent="0.3">
      <c r="XEO2429" t="s">
        <v>526</v>
      </c>
      <c r="XEP2429">
        <v>3</v>
      </c>
      <c r="XEQ2429">
        <v>10</v>
      </c>
      <c r="XER2429">
        <v>0.2</v>
      </c>
      <c r="XES2429">
        <v>50</v>
      </c>
      <c r="XET2429" t="s">
        <v>511</v>
      </c>
      <c r="XEU2429" t="s">
        <v>511</v>
      </c>
      <c r="XEV2429" t="s">
        <v>511</v>
      </c>
      <c r="XEW2429" t="s">
        <v>511</v>
      </c>
      <c r="XEX2429" t="s">
        <v>511</v>
      </c>
    </row>
    <row r="2430" spans="16369:16378" x14ac:dyDescent="0.3">
      <c r="XEO2430" t="s">
        <v>526</v>
      </c>
      <c r="XEP2430">
        <v>3</v>
      </c>
      <c r="XEQ2430">
        <v>25</v>
      </c>
      <c r="XER2430">
        <v>0.15</v>
      </c>
      <c r="XES2430">
        <v>50</v>
      </c>
      <c r="XET2430" t="s">
        <v>511</v>
      </c>
      <c r="XEU2430" t="s">
        <v>511</v>
      </c>
      <c r="XEV2430" t="s">
        <v>511</v>
      </c>
      <c r="XEW2430" t="s">
        <v>511</v>
      </c>
      <c r="XEX2430" t="s">
        <v>511</v>
      </c>
    </row>
    <row r="2431" spans="16369:16378" x14ac:dyDescent="0.3">
      <c r="XEO2431" t="s">
        <v>526</v>
      </c>
      <c r="XEP2431">
        <v>3</v>
      </c>
      <c r="XEQ2431">
        <v>10</v>
      </c>
      <c r="XER2431">
        <v>0.15</v>
      </c>
      <c r="XES2431">
        <v>50</v>
      </c>
      <c r="XET2431" t="s">
        <v>511</v>
      </c>
      <c r="XEU2431" t="s">
        <v>511</v>
      </c>
      <c r="XEV2431" t="s">
        <v>511</v>
      </c>
      <c r="XEW2431" t="s">
        <v>511</v>
      </c>
      <c r="XEX2431" t="s">
        <v>511</v>
      </c>
    </row>
    <row r="2432" spans="16369:16378" x14ac:dyDescent="0.3">
      <c r="XEO2432" t="s">
        <v>526</v>
      </c>
      <c r="XEP2432">
        <v>3</v>
      </c>
      <c r="XEQ2432">
        <v>50</v>
      </c>
      <c r="XER2432">
        <v>0.05</v>
      </c>
      <c r="XES2432">
        <v>50</v>
      </c>
      <c r="XET2432" t="s">
        <v>511</v>
      </c>
      <c r="XEU2432" t="s">
        <v>511</v>
      </c>
      <c r="XEV2432" t="s">
        <v>511</v>
      </c>
      <c r="XEW2432" t="s">
        <v>511</v>
      </c>
      <c r="XEX2432" t="s">
        <v>511</v>
      </c>
    </row>
    <row r="2433" spans="16369:16378" x14ac:dyDescent="0.3">
      <c r="XEO2433" t="s">
        <v>513</v>
      </c>
      <c r="XEP2433">
        <v>3</v>
      </c>
      <c r="XEQ2433">
        <v>0</v>
      </c>
      <c r="XER2433">
        <v>0.05</v>
      </c>
      <c r="XES2433">
        <v>50</v>
      </c>
      <c r="XET2433" t="s">
        <v>511</v>
      </c>
      <c r="XEU2433" t="s">
        <v>511</v>
      </c>
      <c r="XEV2433" t="s">
        <v>511</v>
      </c>
      <c r="XEW2433" t="s">
        <v>511</v>
      </c>
      <c r="XEX2433" t="s">
        <v>511</v>
      </c>
    </row>
    <row r="2434" spans="16369:16378" x14ac:dyDescent="0.3">
      <c r="XEO2434" t="s">
        <v>513</v>
      </c>
      <c r="XEP2434">
        <v>2</v>
      </c>
      <c r="XEQ2434">
        <v>50</v>
      </c>
      <c r="XER2434">
        <v>0.2</v>
      </c>
      <c r="XES2434">
        <v>50</v>
      </c>
      <c r="XET2434" t="s">
        <v>511</v>
      </c>
      <c r="XEU2434" t="s">
        <v>511</v>
      </c>
      <c r="XEV2434" t="s">
        <v>511</v>
      </c>
      <c r="XEW2434" t="s">
        <v>511</v>
      </c>
      <c r="XEX2434" t="s">
        <v>511</v>
      </c>
    </row>
    <row r="2435" spans="16369:16378" x14ac:dyDescent="0.3">
      <c r="XEO2435" t="s">
        <v>513</v>
      </c>
      <c r="XEP2435">
        <v>3</v>
      </c>
      <c r="XEQ2435">
        <v>0</v>
      </c>
      <c r="XER2435">
        <v>0.15</v>
      </c>
      <c r="XES2435">
        <v>50</v>
      </c>
      <c r="XET2435" t="s">
        <v>511</v>
      </c>
      <c r="XEU2435" t="s">
        <v>511</v>
      </c>
      <c r="XEV2435" t="s">
        <v>511</v>
      </c>
      <c r="XEW2435" t="s">
        <v>511</v>
      </c>
      <c r="XEX2435" t="s">
        <v>511</v>
      </c>
    </row>
    <row r="2436" spans="16369:16378" x14ac:dyDescent="0.3">
      <c r="XEO2436" t="s">
        <v>513</v>
      </c>
      <c r="XEP2436">
        <v>3</v>
      </c>
      <c r="XEQ2436">
        <v>0</v>
      </c>
      <c r="XER2436">
        <v>0.2</v>
      </c>
      <c r="XES2436">
        <v>50</v>
      </c>
      <c r="XET2436" t="s">
        <v>511</v>
      </c>
      <c r="XEU2436" t="s">
        <v>511</v>
      </c>
      <c r="XEV2436" t="s">
        <v>511</v>
      </c>
      <c r="XEW2436" t="s">
        <v>511</v>
      </c>
      <c r="XEX2436" t="s">
        <v>511</v>
      </c>
    </row>
    <row r="2437" spans="16369:16378" x14ac:dyDescent="0.3">
      <c r="XEO2437" t="s">
        <v>513</v>
      </c>
      <c r="XEP2437">
        <v>3</v>
      </c>
      <c r="XEQ2437">
        <v>0</v>
      </c>
      <c r="XER2437">
        <v>0.1</v>
      </c>
      <c r="XES2437">
        <v>50</v>
      </c>
      <c r="XET2437" t="s">
        <v>511</v>
      </c>
      <c r="XEU2437" t="s">
        <v>511</v>
      </c>
      <c r="XEV2437" t="s">
        <v>511</v>
      </c>
      <c r="XEW2437" t="s">
        <v>511</v>
      </c>
      <c r="XEX2437" t="s">
        <v>511</v>
      </c>
    </row>
    <row r="2438" spans="16369:16378" x14ac:dyDescent="0.3">
      <c r="XEO2438" t="s">
        <v>513</v>
      </c>
      <c r="XEP2438">
        <v>3</v>
      </c>
      <c r="XEQ2438">
        <v>25</v>
      </c>
      <c r="XER2438">
        <v>0.1</v>
      </c>
      <c r="XES2438">
        <v>50</v>
      </c>
      <c r="XET2438" t="s">
        <v>511</v>
      </c>
      <c r="XEU2438" t="s">
        <v>511</v>
      </c>
      <c r="XEV2438" t="s">
        <v>511</v>
      </c>
      <c r="XEW2438" t="s">
        <v>511</v>
      </c>
      <c r="XEX2438" t="s">
        <v>511</v>
      </c>
    </row>
    <row r="2439" spans="16369:16378" x14ac:dyDescent="0.3">
      <c r="XEO2439" t="s">
        <v>513</v>
      </c>
      <c r="XEP2439">
        <v>3</v>
      </c>
      <c r="XEQ2439">
        <v>10</v>
      </c>
      <c r="XER2439">
        <v>0.15</v>
      </c>
      <c r="XES2439">
        <v>50</v>
      </c>
      <c r="XET2439" t="s">
        <v>511</v>
      </c>
      <c r="XEU2439" t="s">
        <v>511</v>
      </c>
      <c r="XEV2439" t="s">
        <v>511</v>
      </c>
      <c r="XEW2439" t="s">
        <v>511</v>
      </c>
      <c r="XEX2439" t="s">
        <v>511</v>
      </c>
    </row>
    <row r="2440" spans="16369:16378" x14ac:dyDescent="0.3">
      <c r="XEO2440" t="s">
        <v>513</v>
      </c>
      <c r="XEP2440">
        <v>3</v>
      </c>
      <c r="XEQ2440">
        <v>10</v>
      </c>
      <c r="XER2440">
        <v>0.1</v>
      </c>
      <c r="XES2440">
        <v>50</v>
      </c>
      <c r="XET2440" t="s">
        <v>511</v>
      </c>
      <c r="XEU2440" t="s">
        <v>511</v>
      </c>
      <c r="XEV2440" t="s">
        <v>511</v>
      </c>
      <c r="XEW2440" t="s">
        <v>511</v>
      </c>
      <c r="XEX2440" t="s">
        <v>511</v>
      </c>
    </row>
    <row r="2441" spans="16369:16378" x14ac:dyDescent="0.3">
      <c r="XEO2441" t="s">
        <v>513</v>
      </c>
      <c r="XEP2441">
        <v>3</v>
      </c>
      <c r="XEQ2441">
        <v>25</v>
      </c>
      <c r="XER2441">
        <v>0.05</v>
      </c>
      <c r="XES2441">
        <v>50</v>
      </c>
      <c r="XET2441" t="s">
        <v>511</v>
      </c>
      <c r="XEU2441" t="s">
        <v>511</v>
      </c>
      <c r="XEV2441" t="s">
        <v>511</v>
      </c>
      <c r="XEW2441" t="s">
        <v>511</v>
      </c>
      <c r="XEX2441" t="s">
        <v>511</v>
      </c>
    </row>
    <row r="2442" spans="16369:16378" x14ac:dyDescent="0.3">
      <c r="XEO2442" t="s">
        <v>513</v>
      </c>
      <c r="XEP2442">
        <v>3</v>
      </c>
      <c r="XEQ2442">
        <v>50</v>
      </c>
      <c r="XER2442">
        <v>0.05</v>
      </c>
      <c r="XES2442">
        <v>50</v>
      </c>
      <c r="XET2442" t="s">
        <v>511</v>
      </c>
      <c r="XEU2442" t="s">
        <v>511</v>
      </c>
      <c r="XEV2442" t="s">
        <v>511</v>
      </c>
      <c r="XEW2442" t="s">
        <v>511</v>
      </c>
      <c r="XEX2442" t="s">
        <v>511</v>
      </c>
    </row>
    <row r="2443" spans="16369:16378" x14ac:dyDescent="0.3">
      <c r="XEO2443" t="s">
        <v>513</v>
      </c>
      <c r="XEP2443">
        <v>3</v>
      </c>
      <c r="XEQ2443">
        <v>25</v>
      </c>
      <c r="XER2443">
        <v>0.2</v>
      </c>
      <c r="XES2443">
        <v>50</v>
      </c>
      <c r="XET2443" t="s">
        <v>511</v>
      </c>
      <c r="XEU2443" t="s">
        <v>511</v>
      </c>
      <c r="XEV2443" t="s">
        <v>511</v>
      </c>
      <c r="XEW2443" t="s">
        <v>511</v>
      </c>
      <c r="XEX2443" t="s">
        <v>511</v>
      </c>
    </row>
    <row r="2444" spans="16369:16378" x14ac:dyDescent="0.3">
      <c r="XEO2444" t="s">
        <v>513</v>
      </c>
      <c r="XEP2444">
        <v>3</v>
      </c>
      <c r="XEQ2444">
        <v>25</v>
      </c>
      <c r="XER2444">
        <v>0.15</v>
      </c>
      <c r="XES2444">
        <v>50</v>
      </c>
      <c r="XET2444" t="s">
        <v>511</v>
      </c>
      <c r="XEU2444" t="s">
        <v>511</v>
      </c>
      <c r="XEV2444" t="s">
        <v>511</v>
      </c>
      <c r="XEW2444" t="s">
        <v>511</v>
      </c>
      <c r="XEX2444" t="s">
        <v>511</v>
      </c>
    </row>
    <row r="2445" spans="16369:16378" x14ac:dyDescent="0.3">
      <c r="XEO2445" t="s">
        <v>513</v>
      </c>
      <c r="XEP2445">
        <v>3</v>
      </c>
      <c r="XEQ2445">
        <v>10</v>
      </c>
      <c r="XER2445">
        <v>0.2</v>
      </c>
      <c r="XES2445">
        <v>50</v>
      </c>
      <c r="XET2445" t="s">
        <v>511</v>
      </c>
      <c r="XEU2445" t="s">
        <v>511</v>
      </c>
      <c r="XEV2445" t="s">
        <v>511</v>
      </c>
      <c r="XEW2445" t="s">
        <v>511</v>
      </c>
      <c r="XEX2445" t="s">
        <v>511</v>
      </c>
    </row>
    <row r="2446" spans="16369:16378" x14ac:dyDescent="0.3">
      <c r="XEO2446" t="s">
        <v>513</v>
      </c>
      <c r="XEP2446">
        <v>3</v>
      </c>
      <c r="XEQ2446">
        <v>50</v>
      </c>
      <c r="XER2446">
        <v>0.1</v>
      </c>
      <c r="XES2446">
        <v>50</v>
      </c>
      <c r="XET2446" t="s">
        <v>511</v>
      </c>
      <c r="XEU2446" t="s">
        <v>511</v>
      </c>
      <c r="XEV2446" t="s">
        <v>511</v>
      </c>
      <c r="XEW2446" t="s">
        <v>511</v>
      </c>
      <c r="XEX2446" t="s">
        <v>511</v>
      </c>
    </row>
    <row r="2447" spans="16369:16378" x14ac:dyDescent="0.3">
      <c r="XEO2447" t="s">
        <v>513</v>
      </c>
      <c r="XEP2447">
        <v>3</v>
      </c>
      <c r="XEQ2447">
        <v>10</v>
      </c>
      <c r="XER2447">
        <v>0.05</v>
      </c>
      <c r="XES2447">
        <v>50</v>
      </c>
      <c r="XET2447" t="s">
        <v>511</v>
      </c>
      <c r="XEU2447" t="s">
        <v>511</v>
      </c>
      <c r="XEV2447" t="s">
        <v>511</v>
      </c>
      <c r="XEW2447" t="s">
        <v>511</v>
      </c>
      <c r="XEX2447" t="s">
        <v>511</v>
      </c>
    </row>
    <row r="2448" spans="16369:16378" x14ac:dyDescent="0.3">
      <c r="XEO2448" t="s">
        <v>513</v>
      </c>
      <c r="XEP2448">
        <v>3</v>
      </c>
      <c r="XEQ2448">
        <v>50</v>
      </c>
      <c r="XER2448">
        <v>0.2</v>
      </c>
      <c r="XES2448">
        <v>50</v>
      </c>
      <c r="XET2448" t="s">
        <v>511</v>
      </c>
      <c r="XEU2448" t="s">
        <v>511</v>
      </c>
      <c r="XEV2448" t="s">
        <v>511</v>
      </c>
      <c r="XEW2448" t="s">
        <v>511</v>
      </c>
      <c r="XEX2448" t="s">
        <v>511</v>
      </c>
    </row>
    <row r="2449" spans="16369:16378" x14ac:dyDescent="0.3">
      <c r="XEO2449" t="s">
        <v>513</v>
      </c>
      <c r="XEP2449">
        <v>3</v>
      </c>
      <c r="XEQ2449">
        <v>50</v>
      </c>
      <c r="XER2449">
        <v>0.15</v>
      </c>
      <c r="XES2449">
        <v>50</v>
      </c>
      <c r="XET2449" t="s">
        <v>511</v>
      </c>
      <c r="XEU2449" t="s">
        <v>511</v>
      </c>
      <c r="XEV2449" t="s">
        <v>511</v>
      </c>
      <c r="XEW2449" t="s">
        <v>511</v>
      </c>
      <c r="XEX2449" t="s">
        <v>511</v>
      </c>
    </row>
    <row r="2450" spans="16369:16378" x14ac:dyDescent="0.3">
      <c r="XEO2450" t="s">
        <v>19</v>
      </c>
      <c r="XEP2450">
        <v>1</v>
      </c>
      <c r="XEQ2450">
        <v>5</v>
      </c>
      <c r="XER2450">
        <v>0.2</v>
      </c>
      <c r="XES2450">
        <v>100</v>
      </c>
      <c r="XET2450" t="s">
        <v>511</v>
      </c>
      <c r="XEU2450" t="s">
        <v>511</v>
      </c>
      <c r="XEV2450" t="s">
        <v>511</v>
      </c>
      <c r="XEW2450" t="s">
        <v>511</v>
      </c>
      <c r="XEX2450" t="s">
        <v>511</v>
      </c>
    </row>
    <row r="2451" spans="16369:16378" x14ac:dyDescent="0.3">
      <c r="XEO2451" t="s">
        <v>19</v>
      </c>
      <c r="XEP2451">
        <v>1</v>
      </c>
      <c r="XEQ2451">
        <v>5</v>
      </c>
      <c r="XER2451">
        <v>0.15</v>
      </c>
      <c r="XES2451">
        <v>100</v>
      </c>
      <c r="XET2451" t="s">
        <v>511</v>
      </c>
      <c r="XEU2451" t="s">
        <v>511</v>
      </c>
      <c r="XEV2451" t="s">
        <v>511</v>
      </c>
      <c r="XEW2451" t="s">
        <v>511</v>
      </c>
      <c r="XEX2451" t="s">
        <v>511</v>
      </c>
    </row>
    <row r="2452" spans="16369:16378" x14ac:dyDescent="0.3">
      <c r="XEO2452" t="s">
        <v>19</v>
      </c>
      <c r="XEP2452">
        <v>1</v>
      </c>
      <c r="XEQ2452">
        <v>10</v>
      </c>
      <c r="XER2452">
        <v>0.2</v>
      </c>
      <c r="XES2452">
        <v>100</v>
      </c>
      <c r="XET2452" t="s">
        <v>511</v>
      </c>
      <c r="XEU2452" t="s">
        <v>511</v>
      </c>
      <c r="XEV2452" t="s">
        <v>511</v>
      </c>
      <c r="XEW2452" t="s">
        <v>511</v>
      </c>
      <c r="XEX2452" t="s">
        <v>511</v>
      </c>
    </row>
    <row r="2453" spans="16369:16378" x14ac:dyDescent="0.3">
      <c r="XEO2453" t="s">
        <v>19</v>
      </c>
      <c r="XEP2453">
        <v>1</v>
      </c>
      <c r="XEQ2453">
        <v>10</v>
      </c>
      <c r="XER2453">
        <v>0.15</v>
      </c>
      <c r="XES2453">
        <v>100</v>
      </c>
      <c r="XET2453" t="s">
        <v>511</v>
      </c>
      <c r="XEU2453" t="s">
        <v>511</v>
      </c>
      <c r="XEV2453" t="s">
        <v>511</v>
      </c>
      <c r="XEW2453" t="s">
        <v>511</v>
      </c>
      <c r="XEX2453" t="s">
        <v>511</v>
      </c>
    </row>
    <row r="2454" spans="16369:16378" x14ac:dyDescent="0.3">
      <c r="XEO2454" t="s">
        <v>19</v>
      </c>
      <c r="XEP2454">
        <v>1</v>
      </c>
      <c r="XEQ2454">
        <v>25</v>
      </c>
      <c r="XER2454">
        <v>0.2</v>
      </c>
      <c r="XES2454">
        <v>100</v>
      </c>
      <c r="XET2454" t="s">
        <v>511</v>
      </c>
      <c r="XEU2454" t="s">
        <v>511</v>
      </c>
      <c r="XEV2454" t="s">
        <v>511</v>
      </c>
      <c r="XEW2454" t="s">
        <v>511</v>
      </c>
      <c r="XEX2454" t="s">
        <v>511</v>
      </c>
    </row>
    <row r="2455" spans="16369:16378" x14ac:dyDescent="0.3">
      <c r="XEO2455" t="s">
        <v>19</v>
      </c>
      <c r="XEP2455">
        <v>1</v>
      </c>
      <c r="XEQ2455">
        <v>25</v>
      </c>
      <c r="XER2455">
        <v>0.15</v>
      </c>
      <c r="XES2455">
        <v>100</v>
      </c>
      <c r="XET2455" t="s">
        <v>511</v>
      </c>
      <c r="XEU2455" t="s">
        <v>511</v>
      </c>
      <c r="XEV2455" t="s">
        <v>511</v>
      </c>
      <c r="XEW2455" t="s">
        <v>511</v>
      </c>
      <c r="XEX2455" t="s">
        <v>511</v>
      </c>
    </row>
    <row r="2456" spans="16369:16378" x14ac:dyDescent="0.3">
      <c r="XEO2456" t="s">
        <v>19</v>
      </c>
      <c r="XEP2456">
        <v>1</v>
      </c>
      <c r="XEQ2456">
        <v>50</v>
      </c>
      <c r="XER2456">
        <v>0.15</v>
      </c>
      <c r="XES2456">
        <v>100</v>
      </c>
      <c r="XET2456" t="s">
        <v>511</v>
      </c>
      <c r="XEU2456" t="s">
        <v>511</v>
      </c>
      <c r="XEV2456" t="s">
        <v>511</v>
      </c>
      <c r="XEW2456" t="s">
        <v>511</v>
      </c>
      <c r="XEX2456" t="s">
        <v>511</v>
      </c>
    </row>
    <row r="2457" spans="16369:16378" x14ac:dyDescent="0.3">
      <c r="XEO2457" t="s">
        <v>19</v>
      </c>
      <c r="XEP2457">
        <v>1</v>
      </c>
      <c r="XEQ2457">
        <v>50</v>
      </c>
      <c r="XER2457">
        <v>0.2</v>
      </c>
      <c r="XES2457">
        <v>100</v>
      </c>
      <c r="XET2457" t="s">
        <v>511</v>
      </c>
      <c r="XEU2457" t="s">
        <v>511</v>
      </c>
      <c r="XEV2457" t="s">
        <v>511</v>
      </c>
      <c r="XEW2457" t="s">
        <v>511</v>
      </c>
      <c r="XEX2457" t="s">
        <v>511</v>
      </c>
    </row>
    <row r="2458" spans="16369:16378" x14ac:dyDescent="0.3">
      <c r="XEO2458" t="s">
        <v>19</v>
      </c>
      <c r="XEP2458">
        <v>2</v>
      </c>
      <c r="XEQ2458">
        <v>25</v>
      </c>
      <c r="XER2458">
        <v>0.15</v>
      </c>
      <c r="XES2458">
        <v>100</v>
      </c>
      <c r="XET2458" t="s">
        <v>511</v>
      </c>
      <c r="XEU2458" t="s">
        <v>511</v>
      </c>
      <c r="XEV2458" t="s">
        <v>511</v>
      </c>
      <c r="XEW2458" t="s">
        <v>511</v>
      </c>
      <c r="XEX2458" t="s">
        <v>511</v>
      </c>
    </row>
    <row r="2459" spans="16369:16378" x14ac:dyDescent="0.3">
      <c r="XEO2459" t="s">
        <v>19</v>
      </c>
      <c r="XEP2459">
        <v>3</v>
      </c>
      <c r="XEQ2459">
        <v>0</v>
      </c>
      <c r="XER2459">
        <v>0.1</v>
      </c>
      <c r="XES2459">
        <v>100</v>
      </c>
      <c r="XET2459" t="s">
        <v>511</v>
      </c>
      <c r="XEU2459" t="s">
        <v>511</v>
      </c>
      <c r="XEV2459" t="s">
        <v>511</v>
      </c>
      <c r="XEW2459" t="s">
        <v>511</v>
      </c>
      <c r="XEX2459" t="s">
        <v>511</v>
      </c>
    </row>
    <row r="2460" spans="16369:16378" x14ac:dyDescent="0.3">
      <c r="XEO2460" t="s">
        <v>19</v>
      </c>
      <c r="XEP2460">
        <v>2</v>
      </c>
      <c r="XEQ2460">
        <v>50</v>
      </c>
      <c r="XER2460">
        <v>0.2</v>
      </c>
      <c r="XES2460">
        <v>100</v>
      </c>
      <c r="XET2460" t="s">
        <v>511</v>
      </c>
      <c r="XEU2460" t="s">
        <v>511</v>
      </c>
      <c r="XEV2460" t="s">
        <v>511</v>
      </c>
      <c r="XEW2460" t="s">
        <v>511</v>
      </c>
      <c r="XEX2460" t="s">
        <v>511</v>
      </c>
    </row>
    <row r="2461" spans="16369:16378" x14ac:dyDescent="0.3">
      <c r="XEO2461" t="s">
        <v>19</v>
      </c>
      <c r="XEP2461">
        <v>2</v>
      </c>
      <c r="XEQ2461">
        <v>50</v>
      </c>
      <c r="XER2461">
        <v>0.15</v>
      </c>
      <c r="XES2461">
        <v>100</v>
      </c>
      <c r="XET2461" t="s">
        <v>511</v>
      </c>
      <c r="XEU2461" t="s">
        <v>511</v>
      </c>
      <c r="XEV2461" t="s">
        <v>511</v>
      </c>
      <c r="XEW2461" t="s">
        <v>511</v>
      </c>
      <c r="XEX2461" t="s">
        <v>511</v>
      </c>
    </row>
    <row r="2462" spans="16369:16378" x14ac:dyDescent="0.3">
      <c r="XEO2462" t="s">
        <v>19</v>
      </c>
      <c r="XEP2462">
        <v>2</v>
      </c>
      <c r="XEQ2462">
        <v>25</v>
      </c>
      <c r="XER2462">
        <v>0.2</v>
      </c>
      <c r="XES2462">
        <v>100</v>
      </c>
      <c r="XET2462" t="s">
        <v>511</v>
      </c>
      <c r="XEU2462" t="s">
        <v>511</v>
      </c>
      <c r="XEV2462" t="s">
        <v>511</v>
      </c>
      <c r="XEW2462" t="s">
        <v>511</v>
      </c>
      <c r="XEX2462" t="s">
        <v>511</v>
      </c>
    </row>
    <row r="2463" spans="16369:16378" x14ac:dyDescent="0.3">
      <c r="XEO2463" t="s">
        <v>19</v>
      </c>
      <c r="XEP2463">
        <v>3</v>
      </c>
      <c r="XEQ2463">
        <v>0</v>
      </c>
      <c r="XER2463">
        <v>0.15</v>
      </c>
      <c r="XES2463">
        <v>100</v>
      </c>
      <c r="XET2463" t="s">
        <v>511</v>
      </c>
      <c r="XEU2463" t="s">
        <v>511</v>
      </c>
      <c r="XEV2463" t="s">
        <v>511</v>
      </c>
      <c r="XEW2463" t="s">
        <v>511</v>
      </c>
      <c r="XEX2463" t="s">
        <v>511</v>
      </c>
    </row>
    <row r="2464" spans="16369:16378" x14ac:dyDescent="0.3">
      <c r="XEO2464" t="s">
        <v>19</v>
      </c>
      <c r="XEP2464">
        <v>3</v>
      </c>
      <c r="XEQ2464">
        <v>25</v>
      </c>
      <c r="XER2464">
        <v>0.15</v>
      </c>
      <c r="XES2464">
        <v>100</v>
      </c>
      <c r="XET2464" t="s">
        <v>511</v>
      </c>
      <c r="XEU2464" t="s">
        <v>511</v>
      </c>
      <c r="XEV2464" t="s">
        <v>511</v>
      </c>
      <c r="XEW2464" t="s">
        <v>511</v>
      </c>
      <c r="XEX2464" t="s">
        <v>511</v>
      </c>
    </row>
    <row r="2465" spans="16369:16378" x14ac:dyDescent="0.3">
      <c r="XEO2465" t="s">
        <v>19</v>
      </c>
      <c r="XEP2465">
        <v>3</v>
      </c>
      <c r="XEQ2465">
        <v>10</v>
      </c>
      <c r="XER2465">
        <v>0.1</v>
      </c>
      <c r="XES2465">
        <v>100</v>
      </c>
      <c r="XET2465" t="s">
        <v>511</v>
      </c>
      <c r="XEU2465" t="s">
        <v>511</v>
      </c>
      <c r="XEV2465" t="s">
        <v>511</v>
      </c>
      <c r="XEW2465" t="s">
        <v>511</v>
      </c>
      <c r="XEX2465" t="s">
        <v>511</v>
      </c>
    </row>
    <row r="2466" spans="16369:16378" x14ac:dyDescent="0.3">
      <c r="XEO2466" t="s">
        <v>19</v>
      </c>
      <c r="XEP2466">
        <v>3</v>
      </c>
      <c r="XEQ2466">
        <v>0</v>
      </c>
      <c r="XER2466">
        <v>0.2</v>
      </c>
      <c r="XES2466">
        <v>100</v>
      </c>
      <c r="XET2466" t="s">
        <v>511</v>
      </c>
      <c r="XEU2466" t="s">
        <v>511</v>
      </c>
      <c r="XEV2466" t="s">
        <v>511</v>
      </c>
      <c r="XEW2466" t="s">
        <v>511</v>
      </c>
      <c r="XEX2466" t="s">
        <v>511</v>
      </c>
    </row>
    <row r="2467" spans="16369:16378" x14ac:dyDescent="0.3">
      <c r="XEO2467" t="s">
        <v>19</v>
      </c>
      <c r="XEP2467">
        <v>3</v>
      </c>
      <c r="XEQ2467">
        <v>25</v>
      </c>
      <c r="XER2467">
        <v>0.2</v>
      </c>
      <c r="XES2467">
        <v>100</v>
      </c>
      <c r="XET2467" t="s">
        <v>511</v>
      </c>
      <c r="XEU2467" t="s">
        <v>511</v>
      </c>
      <c r="XEV2467" t="s">
        <v>511</v>
      </c>
      <c r="XEW2467" t="s">
        <v>511</v>
      </c>
      <c r="XEX2467" t="s">
        <v>511</v>
      </c>
    </row>
    <row r="2468" spans="16369:16378" x14ac:dyDescent="0.3">
      <c r="XEO2468" t="s">
        <v>19</v>
      </c>
      <c r="XEP2468">
        <v>3</v>
      </c>
      <c r="XEQ2468">
        <v>10</v>
      </c>
      <c r="XER2468">
        <v>0.15</v>
      </c>
      <c r="XES2468">
        <v>100</v>
      </c>
      <c r="XET2468" t="s">
        <v>511</v>
      </c>
      <c r="XEU2468" t="s">
        <v>511</v>
      </c>
      <c r="XEV2468" t="s">
        <v>511</v>
      </c>
      <c r="XEW2468" t="s">
        <v>511</v>
      </c>
      <c r="XEX2468" t="s">
        <v>511</v>
      </c>
    </row>
    <row r="2469" spans="16369:16378" x14ac:dyDescent="0.3">
      <c r="XEO2469" t="s">
        <v>19</v>
      </c>
      <c r="XEP2469">
        <v>3</v>
      </c>
      <c r="XEQ2469">
        <v>10</v>
      </c>
      <c r="XER2469">
        <v>0.2</v>
      </c>
      <c r="XES2469">
        <v>100</v>
      </c>
      <c r="XET2469" t="s">
        <v>511</v>
      </c>
      <c r="XEU2469" t="s">
        <v>511</v>
      </c>
      <c r="XEV2469" t="s">
        <v>511</v>
      </c>
      <c r="XEW2469" t="s">
        <v>511</v>
      </c>
      <c r="XEX2469" t="s">
        <v>511</v>
      </c>
    </row>
    <row r="2470" spans="16369:16378" x14ac:dyDescent="0.3">
      <c r="XEO2470" t="s">
        <v>19</v>
      </c>
      <c r="XEP2470">
        <v>3</v>
      </c>
      <c r="XEQ2470">
        <v>25</v>
      </c>
      <c r="XER2470">
        <v>0.1</v>
      </c>
      <c r="XES2470">
        <v>100</v>
      </c>
      <c r="XET2470" t="s">
        <v>511</v>
      </c>
      <c r="XEU2470" t="s">
        <v>511</v>
      </c>
      <c r="XEV2470" t="s">
        <v>511</v>
      </c>
      <c r="XEW2470" t="s">
        <v>511</v>
      </c>
      <c r="XEX2470" t="s">
        <v>511</v>
      </c>
    </row>
    <row r="2471" spans="16369:16378" x14ac:dyDescent="0.3">
      <c r="XEO2471" t="s">
        <v>19</v>
      </c>
      <c r="XEP2471">
        <v>3</v>
      </c>
      <c r="XEQ2471">
        <v>50</v>
      </c>
      <c r="XER2471">
        <v>0.1</v>
      </c>
      <c r="XES2471">
        <v>100</v>
      </c>
      <c r="XET2471" t="s">
        <v>511</v>
      </c>
      <c r="XEU2471" t="s">
        <v>511</v>
      </c>
      <c r="XEV2471" t="s">
        <v>511</v>
      </c>
      <c r="XEW2471" t="s">
        <v>511</v>
      </c>
      <c r="XEX2471" t="s">
        <v>511</v>
      </c>
    </row>
    <row r="2472" spans="16369:16378" x14ac:dyDescent="0.3">
      <c r="XEO2472" t="s">
        <v>19</v>
      </c>
      <c r="XEP2472">
        <v>3</v>
      </c>
      <c r="XEQ2472">
        <v>50</v>
      </c>
      <c r="XER2472">
        <v>0.15</v>
      </c>
      <c r="XES2472">
        <v>100</v>
      </c>
      <c r="XET2472" t="s">
        <v>511</v>
      </c>
      <c r="XEU2472" t="s">
        <v>511</v>
      </c>
      <c r="XEV2472" t="s">
        <v>511</v>
      </c>
      <c r="XEW2472" t="s">
        <v>511</v>
      </c>
      <c r="XEX2472" t="s">
        <v>511</v>
      </c>
    </row>
    <row r="2473" spans="16369:16378" x14ac:dyDescent="0.3">
      <c r="XEO2473" t="s">
        <v>19</v>
      </c>
      <c r="XEP2473">
        <v>3</v>
      </c>
      <c r="XEQ2473">
        <v>50</v>
      </c>
      <c r="XER2473">
        <v>0.2</v>
      </c>
      <c r="XES2473">
        <v>100</v>
      </c>
      <c r="XET2473" t="s">
        <v>511</v>
      </c>
      <c r="XEU2473" t="s">
        <v>511</v>
      </c>
      <c r="XEV2473" t="s">
        <v>511</v>
      </c>
      <c r="XEW2473" t="s">
        <v>511</v>
      </c>
      <c r="XEX2473" t="s">
        <v>511</v>
      </c>
    </row>
    <row r="2474" spans="16369:16378" x14ac:dyDescent="0.3">
      <c r="XEO2474" t="s">
        <v>536</v>
      </c>
      <c r="XEP2474">
        <v>3</v>
      </c>
      <c r="XEQ2474">
        <v>0</v>
      </c>
      <c r="XER2474">
        <v>0.2</v>
      </c>
      <c r="XES2474">
        <v>50</v>
      </c>
      <c r="XET2474" t="s">
        <v>511</v>
      </c>
      <c r="XEU2474" t="s">
        <v>511</v>
      </c>
      <c r="XEV2474" t="s">
        <v>511</v>
      </c>
      <c r="XEW2474" t="s">
        <v>511</v>
      </c>
      <c r="XEX2474" t="s">
        <v>511</v>
      </c>
    </row>
    <row r="2475" spans="16369:16378" x14ac:dyDescent="0.3">
      <c r="XEO2475" t="s">
        <v>536</v>
      </c>
      <c r="XEP2475">
        <v>3</v>
      </c>
      <c r="XEQ2475">
        <v>0</v>
      </c>
      <c r="XER2475">
        <v>0.15</v>
      </c>
      <c r="XES2475">
        <v>50</v>
      </c>
      <c r="XET2475" t="s">
        <v>511</v>
      </c>
      <c r="XEU2475" t="s">
        <v>511</v>
      </c>
      <c r="XEV2475" t="s">
        <v>511</v>
      </c>
      <c r="XEW2475" t="s">
        <v>511</v>
      </c>
      <c r="XEX2475" t="s">
        <v>511</v>
      </c>
    </row>
    <row r="2476" spans="16369:16378" x14ac:dyDescent="0.3">
      <c r="XEO2476" t="s">
        <v>536</v>
      </c>
      <c r="XEP2476">
        <v>3</v>
      </c>
      <c r="XEQ2476">
        <v>10</v>
      </c>
      <c r="XER2476">
        <v>0.15</v>
      </c>
      <c r="XES2476">
        <v>50</v>
      </c>
      <c r="XET2476" t="s">
        <v>511</v>
      </c>
      <c r="XEU2476" t="s">
        <v>511</v>
      </c>
      <c r="XEV2476" t="s">
        <v>511</v>
      </c>
      <c r="XEW2476" t="s">
        <v>511</v>
      </c>
      <c r="XEX2476" t="s">
        <v>511</v>
      </c>
    </row>
    <row r="2477" spans="16369:16378" x14ac:dyDescent="0.3">
      <c r="XEO2477" t="s">
        <v>536</v>
      </c>
      <c r="XEP2477">
        <v>3</v>
      </c>
      <c r="XEQ2477">
        <v>10</v>
      </c>
      <c r="XER2477">
        <v>0.2</v>
      </c>
      <c r="XES2477">
        <v>50</v>
      </c>
      <c r="XET2477" t="s">
        <v>511</v>
      </c>
      <c r="XEU2477" t="s">
        <v>511</v>
      </c>
      <c r="XEV2477" t="s">
        <v>511</v>
      </c>
      <c r="XEW2477" t="s">
        <v>511</v>
      </c>
      <c r="XEX2477" t="s">
        <v>511</v>
      </c>
    </row>
    <row r="2478" spans="16369:16378" x14ac:dyDescent="0.3">
      <c r="XEO2478" t="s">
        <v>536</v>
      </c>
      <c r="XEP2478">
        <v>3</v>
      </c>
      <c r="XEQ2478">
        <v>25</v>
      </c>
      <c r="XER2478">
        <v>0.15</v>
      </c>
      <c r="XES2478">
        <v>50</v>
      </c>
      <c r="XET2478" t="s">
        <v>511</v>
      </c>
      <c r="XEU2478" t="s">
        <v>511</v>
      </c>
      <c r="XEV2478" t="s">
        <v>511</v>
      </c>
      <c r="XEW2478" t="s">
        <v>511</v>
      </c>
      <c r="XEX2478" t="s">
        <v>511</v>
      </c>
    </row>
    <row r="2479" spans="16369:16378" x14ac:dyDescent="0.3">
      <c r="XEO2479" t="s">
        <v>536</v>
      </c>
      <c r="XEP2479">
        <v>3</v>
      </c>
      <c r="XEQ2479">
        <v>50</v>
      </c>
      <c r="XER2479">
        <v>0.15</v>
      </c>
      <c r="XES2479">
        <v>50</v>
      </c>
      <c r="XET2479" t="s">
        <v>511</v>
      </c>
      <c r="XEU2479" t="s">
        <v>511</v>
      </c>
      <c r="XEV2479" t="s">
        <v>511</v>
      </c>
      <c r="XEW2479" t="s">
        <v>511</v>
      </c>
      <c r="XEX2479" t="s">
        <v>511</v>
      </c>
    </row>
    <row r="2480" spans="16369:16378" x14ac:dyDescent="0.3">
      <c r="XEO2480" t="s">
        <v>536</v>
      </c>
      <c r="XEP2480">
        <v>3</v>
      </c>
      <c r="XEQ2480">
        <v>50</v>
      </c>
      <c r="XER2480">
        <v>0.2</v>
      </c>
      <c r="XES2480">
        <v>50</v>
      </c>
      <c r="XET2480" t="s">
        <v>511</v>
      </c>
      <c r="XEU2480" t="s">
        <v>511</v>
      </c>
      <c r="XEV2480" t="s">
        <v>511</v>
      </c>
      <c r="XEW2480" t="s">
        <v>511</v>
      </c>
      <c r="XEX2480" t="s">
        <v>511</v>
      </c>
    </row>
    <row r="2481" spans="16369:16378" x14ac:dyDescent="0.3">
      <c r="XEO2481" t="s">
        <v>536</v>
      </c>
      <c r="XEP2481">
        <v>3</v>
      </c>
      <c r="XEQ2481">
        <v>25</v>
      </c>
      <c r="XER2481">
        <v>0.2</v>
      </c>
      <c r="XES2481">
        <v>50</v>
      </c>
      <c r="XET2481" t="s">
        <v>511</v>
      </c>
      <c r="XEU2481" t="s">
        <v>511</v>
      </c>
      <c r="XEV2481" t="s">
        <v>511</v>
      </c>
      <c r="XEW2481" t="s">
        <v>511</v>
      </c>
      <c r="XEX2481" t="s">
        <v>511</v>
      </c>
    </row>
    <row r="2482" spans="16369:16378" x14ac:dyDescent="0.3">
      <c r="XEO2482" t="s">
        <v>533</v>
      </c>
      <c r="XEP2482">
        <v>3</v>
      </c>
      <c r="XEQ2482">
        <v>0</v>
      </c>
      <c r="XER2482">
        <v>0.2</v>
      </c>
      <c r="XES2482">
        <v>100</v>
      </c>
      <c r="XET2482" t="s">
        <v>511</v>
      </c>
      <c r="XEU2482" t="s">
        <v>511</v>
      </c>
      <c r="XEV2482" t="s">
        <v>511</v>
      </c>
      <c r="XEW2482" t="s">
        <v>511</v>
      </c>
      <c r="XEX2482" t="s">
        <v>511</v>
      </c>
    </row>
    <row r="2483" spans="16369:16378" x14ac:dyDescent="0.3">
      <c r="XEO2483" t="s">
        <v>533</v>
      </c>
      <c r="XEP2483">
        <v>3</v>
      </c>
      <c r="XEQ2483">
        <v>0</v>
      </c>
      <c r="XER2483">
        <v>0.1</v>
      </c>
      <c r="XES2483">
        <v>100</v>
      </c>
      <c r="XET2483" t="s">
        <v>511</v>
      </c>
      <c r="XEU2483" t="s">
        <v>511</v>
      </c>
      <c r="XEV2483" t="s">
        <v>511</v>
      </c>
      <c r="XEW2483" t="s">
        <v>511</v>
      </c>
      <c r="XEX2483" t="s">
        <v>511</v>
      </c>
    </row>
    <row r="2484" spans="16369:16378" x14ac:dyDescent="0.3">
      <c r="XEO2484" t="s">
        <v>533</v>
      </c>
      <c r="XEP2484">
        <v>3</v>
      </c>
      <c r="XEQ2484">
        <v>10</v>
      </c>
      <c r="XER2484">
        <v>0.1</v>
      </c>
      <c r="XES2484">
        <v>100</v>
      </c>
      <c r="XET2484" t="s">
        <v>511</v>
      </c>
      <c r="XEU2484" t="s">
        <v>511</v>
      </c>
      <c r="XEV2484" t="s">
        <v>511</v>
      </c>
      <c r="XEW2484" t="s">
        <v>511</v>
      </c>
      <c r="XEX2484" t="s">
        <v>511</v>
      </c>
    </row>
    <row r="2485" spans="16369:16378" x14ac:dyDescent="0.3">
      <c r="XEO2485" t="s">
        <v>533</v>
      </c>
      <c r="XEP2485">
        <v>3</v>
      </c>
      <c r="XEQ2485">
        <v>0</v>
      </c>
      <c r="XER2485">
        <v>0.15</v>
      </c>
      <c r="XES2485">
        <v>100</v>
      </c>
      <c r="XET2485" t="s">
        <v>511</v>
      </c>
      <c r="XEU2485" t="s">
        <v>511</v>
      </c>
      <c r="XEV2485" t="s">
        <v>511</v>
      </c>
      <c r="XEW2485" t="s">
        <v>511</v>
      </c>
      <c r="XEX2485" t="s">
        <v>511</v>
      </c>
    </row>
    <row r="2486" spans="16369:16378" x14ac:dyDescent="0.3">
      <c r="XEO2486" t="s">
        <v>533</v>
      </c>
      <c r="XEP2486">
        <v>3</v>
      </c>
      <c r="XEQ2486">
        <v>10</v>
      </c>
      <c r="XER2486">
        <v>0.2</v>
      </c>
      <c r="XES2486">
        <v>100</v>
      </c>
      <c r="XET2486" t="s">
        <v>511</v>
      </c>
      <c r="XEU2486" t="s">
        <v>511</v>
      </c>
      <c r="XEV2486" t="s">
        <v>511</v>
      </c>
      <c r="XEW2486" t="s">
        <v>511</v>
      </c>
      <c r="XEX2486" t="s">
        <v>511</v>
      </c>
    </row>
    <row r="2487" spans="16369:16378" x14ac:dyDescent="0.3">
      <c r="XEO2487" t="s">
        <v>533</v>
      </c>
      <c r="XEP2487">
        <v>3</v>
      </c>
      <c r="XEQ2487">
        <v>10</v>
      </c>
      <c r="XER2487">
        <v>0.15</v>
      </c>
      <c r="XES2487">
        <v>100</v>
      </c>
      <c r="XET2487" t="s">
        <v>511</v>
      </c>
      <c r="XEU2487" t="s">
        <v>511</v>
      </c>
      <c r="XEV2487" t="s">
        <v>511</v>
      </c>
      <c r="XEW2487" t="s">
        <v>511</v>
      </c>
      <c r="XEX2487" t="s">
        <v>511</v>
      </c>
    </row>
    <row r="2488" spans="16369:16378" x14ac:dyDescent="0.3">
      <c r="XEO2488" t="s">
        <v>533</v>
      </c>
      <c r="XEP2488">
        <v>3</v>
      </c>
      <c r="XEQ2488">
        <v>25</v>
      </c>
      <c r="XER2488">
        <v>0.15</v>
      </c>
      <c r="XES2488">
        <v>100</v>
      </c>
      <c r="XET2488" t="s">
        <v>511</v>
      </c>
      <c r="XEU2488" t="s">
        <v>511</v>
      </c>
      <c r="XEV2488" t="s">
        <v>511</v>
      </c>
      <c r="XEW2488" t="s">
        <v>511</v>
      </c>
      <c r="XEX2488" t="s">
        <v>511</v>
      </c>
    </row>
    <row r="2489" spans="16369:16378" x14ac:dyDescent="0.3">
      <c r="XEO2489" t="s">
        <v>533</v>
      </c>
      <c r="XEP2489">
        <v>3</v>
      </c>
      <c r="XEQ2489">
        <v>25</v>
      </c>
      <c r="XER2489">
        <v>0.1</v>
      </c>
      <c r="XES2489">
        <v>100</v>
      </c>
      <c r="XET2489" t="s">
        <v>511</v>
      </c>
      <c r="XEU2489" t="s">
        <v>511</v>
      </c>
      <c r="XEV2489" t="s">
        <v>511</v>
      </c>
      <c r="XEW2489" t="s">
        <v>511</v>
      </c>
      <c r="XEX2489" t="s">
        <v>511</v>
      </c>
    </row>
    <row r="2490" spans="16369:16378" x14ac:dyDescent="0.3">
      <c r="XEO2490" t="s">
        <v>533</v>
      </c>
      <c r="XEP2490">
        <v>3</v>
      </c>
      <c r="XEQ2490">
        <v>50</v>
      </c>
      <c r="XER2490">
        <v>0.15</v>
      </c>
      <c r="XES2490">
        <v>100</v>
      </c>
      <c r="XET2490" t="s">
        <v>511</v>
      </c>
      <c r="XEU2490" t="s">
        <v>511</v>
      </c>
      <c r="XEV2490" t="s">
        <v>511</v>
      </c>
      <c r="XEW2490" t="s">
        <v>511</v>
      </c>
      <c r="XEX2490" t="s">
        <v>511</v>
      </c>
    </row>
    <row r="2491" spans="16369:16378" x14ac:dyDescent="0.3">
      <c r="XEO2491" t="s">
        <v>533</v>
      </c>
      <c r="XEP2491">
        <v>3</v>
      </c>
      <c r="XEQ2491">
        <v>50</v>
      </c>
      <c r="XER2491">
        <v>0.2</v>
      </c>
      <c r="XES2491">
        <v>100</v>
      </c>
      <c r="XET2491" t="s">
        <v>511</v>
      </c>
      <c r="XEU2491" t="s">
        <v>511</v>
      </c>
      <c r="XEV2491" t="s">
        <v>511</v>
      </c>
      <c r="XEW2491" t="s">
        <v>511</v>
      </c>
      <c r="XEX2491" t="s">
        <v>511</v>
      </c>
    </row>
    <row r="2492" spans="16369:16378" x14ac:dyDescent="0.3">
      <c r="XEO2492" t="s">
        <v>533</v>
      </c>
      <c r="XEP2492">
        <v>3</v>
      </c>
      <c r="XEQ2492">
        <v>50</v>
      </c>
      <c r="XER2492">
        <v>0.1</v>
      </c>
      <c r="XES2492">
        <v>100</v>
      </c>
      <c r="XET2492" t="s">
        <v>511</v>
      </c>
      <c r="XEU2492" t="s">
        <v>511</v>
      </c>
      <c r="XEV2492" t="s">
        <v>511</v>
      </c>
      <c r="XEW2492" t="s">
        <v>511</v>
      </c>
      <c r="XEX2492" t="s">
        <v>511</v>
      </c>
    </row>
    <row r="2493" spans="16369:16378" x14ac:dyDescent="0.3">
      <c r="XEO2493" t="s">
        <v>533</v>
      </c>
      <c r="XEP2493">
        <v>3</v>
      </c>
      <c r="XEQ2493">
        <v>25</v>
      </c>
      <c r="XER2493">
        <v>0.2</v>
      </c>
      <c r="XES2493">
        <v>100</v>
      </c>
      <c r="XET2493" t="s">
        <v>511</v>
      </c>
      <c r="XEU2493" t="s">
        <v>511</v>
      </c>
      <c r="XEV2493" t="s">
        <v>511</v>
      </c>
      <c r="XEW2493" t="s">
        <v>511</v>
      </c>
      <c r="XEX2493" t="s">
        <v>511</v>
      </c>
    </row>
    <row r="2494" spans="16369:16378" x14ac:dyDescent="0.3">
      <c r="XEO2494" t="s">
        <v>20</v>
      </c>
      <c r="XEP2494">
        <v>3</v>
      </c>
      <c r="XEQ2494">
        <v>0</v>
      </c>
      <c r="XER2494">
        <v>0.15</v>
      </c>
      <c r="XES2494">
        <v>402</v>
      </c>
      <c r="XET2494" t="s">
        <v>511</v>
      </c>
      <c r="XEU2494" t="s">
        <v>511</v>
      </c>
      <c r="XEV2494" t="s">
        <v>511</v>
      </c>
      <c r="XEW2494" t="s">
        <v>511</v>
      </c>
      <c r="XEX2494" t="s">
        <v>511</v>
      </c>
    </row>
    <row r="2495" spans="16369:16378" x14ac:dyDescent="0.3">
      <c r="XEO2495" t="s">
        <v>20</v>
      </c>
      <c r="XEP2495">
        <v>3</v>
      </c>
      <c r="XEQ2495">
        <v>0</v>
      </c>
      <c r="XER2495">
        <v>0.2</v>
      </c>
      <c r="XES2495">
        <v>402</v>
      </c>
      <c r="XET2495" t="s">
        <v>511</v>
      </c>
      <c r="XEU2495" t="s">
        <v>511</v>
      </c>
      <c r="XEV2495" t="s">
        <v>511</v>
      </c>
      <c r="XEW2495" t="s">
        <v>511</v>
      </c>
      <c r="XEX2495" t="s">
        <v>511</v>
      </c>
    </row>
    <row r="2496" spans="16369:16378" x14ac:dyDescent="0.3">
      <c r="XEO2496" t="s">
        <v>20</v>
      </c>
      <c r="XEP2496">
        <v>3</v>
      </c>
      <c r="XEQ2496">
        <v>25</v>
      </c>
      <c r="XER2496">
        <v>0.15</v>
      </c>
      <c r="XES2496">
        <v>402</v>
      </c>
      <c r="XET2496" t="s">
        <v>511</v>
      </c>
      <c r="XEU2496" t="s">
        <v>511</v>
      </c>
      <c r="XEV2496" t="s">
        <v>511</v>
      </c>
      <c r="XEW2496" t="s">
        <v>511</v>
      </c>
      <c r="XEX2496" t="s">
        <v>511</v>
      </c>
    </row>
    <row r="2497" spans="16369:16378" x14ac:dyDescent="0.3">
      <c r="XEO2497" t="s">
        <v>20</v>
      </c>
      <c r="XEP2497">
        <v>3</v>
      </c>
      <c r="XEQ2497">
        <v>10</v>
      </c>
      <c r="XER2497">
        <v>0.15</v>
      </c>
      <c r="XES2497">
        <v>402</v>
      </c>
      <c r="XET2497" t="s">
        <v>511</v>
      </c>
      <c r="XEU2497" t="s">
        <v>511</v>
      </c>
      <c r="XEV2497" t="s">
        <v>511</v>
      </c>
      <c r="XEW2497" t="s">
        <v>511</v>
      </c>
      <c r="XEX2497" t="s">
        <v>511</v>
      </c>
    </row>
    <row r="2498" spans="16369:16378" x14ac:dyDescent="0.3">
      <c r="XEO2498" t="s">
        <v>20</v>
      </c>
      <c r="XEP2498">
        <v>3</v>
      </c>
      <c r="XEQ2498">
        <v>10</v>
      </c>
      <c r="XER2498">
        <v>0.2</v>
      </c>
      <c r="XES2498">
        <v>402</v>
      </c>
      <c r="XET2498" t="s">
        <v>511</v>
      </c>
      <c r="XEU2498" t="s">
        <v>511</v>
      </c>
      <c r="XEV2498" t="s">
        <v>511</v>
      </c>
      <c r="XEW2498" t="s">
        <v>511</v>
      </c>
      <c r="XEX2498" t="s">
        <v>511</v>
      </c>
    </row>
    <row r="2499" spans="16369:16378" x14ac:dyDescent="0.3">
      <c r="XEO2499" t="s">
        <v>20</v>
      </c>
      <c r="XEP2499">
        <v>3</v>
      </c>
      <c r="XEQ2499">
        <v>25</v>
      </c>
      <c r="XER2499">
        <v>0.2</v>
      </c>
      <c r="XES2499">
        <v>402</v>
      </c>
      <c r="XET2499" t="s">
        <v>511</v>
      </c>
      <c r="XEU2499" t="s">
        <v>511</v>
      </c>
      <c r="XEV2499" t="s">
        <v>511</v>
      </c>
      <c r="XEW2499" t="s">
        <v>511</v>
      </c>
      <c r="XEX2499" t="s">
        <v>511</v>
      </c>
    </row>
    <row r="2500" spans="16369:16378" x14ac:dyDescent="0.3">
      <c r="XEO2500" t="s">
        <v>20</v>
      </c>
      <c r="XEP2500">
        <v>3</v>
      </c>
      <c r="XEQ2500">
        <v>50</v>
      </c>
      <c r="XER2500">
        <v>0.2</v>
      </c>
      <c r="XES2500">
        <v>402</v>
      </c>
      <c r="XET2500" t="s">
        <v>511</v>
      </c>
      <c r="XEU2500" t="s">
        <v>511</v>
      </c>
      <c r="XEV2500" t="s">
        <v>511</v>
      </c>
      <c r="XEW2500" t="s">
        <v>511</v>
      </c>
      <c r="XEX2500" t="s">
        <v>511</v>
      </c>
    </row>
    <row r="2501" spans="16369:16378" x14ac:dyDescent="0.3">
      <c r="XEO2501" t="s">
        <v>20</v>
      </c>
      <c r="XEP2501">
        <v>3</v>
      </c>
      <c r="XEQ2501">
        <v>50</v>
      </c>
      <c r="XER2501">
        <v>0.15</v>
      </c>
      <c r="XES2501">
        <v>402</v>
      </c>
      <c r="XET2501" t="s">
        <v>511</v>
      </c>
      <c r="XEU2501" t="s">
        <v>511</v>
      </c>
      <c r="XEV2501" t="s">
        <v>511</v>
      </c>
      <c r="XEW2501" t="s">
        <v>511</v>
      </c>
      <c r="XEX2501" t="s">
        <v>511</v>
      </c>
    </row>
    <row r="2502" spans="16369:16378" x14ac:dyDescent="0.3">
      <c r="XEO2502" t="s">
        <v>515</v>
      </c>
      <c r="XEP2502">
        <v>3</v>
      </c>
      <c r="XEQ2502">
        <v>0</v>
      </c>
      <c r="XER2502">
        <v>0.1</v>
      </c>
      <c r="XES2502">
        <v>100</v>
      </c>
      <c r="XET2502" t="s">
        <v>511</v>
      </c>
      <c r="XEU2502" t="s">
        <v>511</v>
      </c>
      <c r="XEV2502" t="s">
        <v>511</v>
      </c>
      <c r="XEW2502" t="s">
        <v>511</v>
      </c>
      <c r="XEX2502" t="s">
        <v>511</v>
      </c>
    </row>
    <row r="2503" spans="16369:16378" x14ac:dyDescent="0.3">
      <c r="XEO2503" t="s">
        <v>515</v>
      </c>
      <c r="XEP2503">
        <v>3</v>
      </c>
      <c r="XEQ2503">
        <v>0</v>
      </c>
      <c r="XER2503">
        <v>0.15</v>
      </c>
      <c r="XES2503">
        <v>100</v>
      </c>
      <c r="XET2503" t="s">
        <v>511</v>
      </c>
      <c r="XEU2503" t="s">
        <v>511</v>
      </c>
      <c r="XEV2503" t="s">
        <v>511</v>
      </c>
      <c r="XEW2503" t="s">
        <v>511</v>
      </c>
      <c r="XEX2503" t="s">
        <v>511</v>
      </c>
    </row>
    <row r="2504" spans="16369:16378" x14ac:dyDescent="0.3">
      <c r="XEO2504" t="s">
        <v>515</v>
      </c>
      <c r="XEP2504">
        <v>3</v>
      </c>
      <c r="XEQ2504">
        <v>25</v>
      </c>
      <c r="XER2504">
        <v>0.15</v>
      </c>
      <c r="XES2504">
        <v>100</v>
      </c>
      <c r="XET2504" t="s">
        <v>511</v>
      </c>
      <c r="XEU2504" t="s">
        <v>511</v>
      </c>
      <c r="XEV2504" t="s">
        <v>511</v>
      </c>
      <c r="XEW2504" t="s">
        <v>511</v>
      </c>
      <c r="XEX2504" t="s">
        <v>511</v>
      </c>
    </row>
    <row r="2505" spans="16369:16378" x14ac:dyDescent="0.3">
      <c r="XEO2505" t="s">
        <v>515</v>
      </c>
      <c r="XEP2505">
        <v>3</v>
      </c>
      <c r="XEQ2505">
        <v>10</v>
      </c>
      <c r="XER2505">
        <v>0.2</v>
      </c>
      <c r="XES2505">
        <v>100</v>
      </c>
      <c r="XET2505" t="s">
        <v>511</v>
      </c>
      <c r="XEU2505" t="s">
        <v>511</v>
      </c>
      <c r="XEV2505" t="s">
        <v>511</v>
      </c>
      <c r="XEW2505" t="s">
        <v>511</v>
      </c>
      <c r="XEX2505" t="s">
        <v>511</v>
      </c>
    </row>
    <row r="2506" spans="16369:16378" x14ac:dyDescent="0.3">
      <c r="XEO2506" t="s">
        <v>515</v>
      </c>
      <c r="XEP2506">
        <v>3</v>
      </c>
      <c r="XEQ2506">
        <v>0</v>
      </c>
      <c r="XER2506">
        <v>0.2</v>
      </c>
      <c r="XES2506">
        <v>100</v>
      </c>
      <c r="XET2506" t="s">
        <v>511</v>
      </c>
      <c r="XEU2506" t="s">
        <v>511</v>
      </c>
      <c r="XEV2506" t="s">
        <v>511</v>
      </c>
      <c r="XEW2506" t="s">
        <v>511</v>
      </c>
      <c r="XEX2506" t="s">
        <v>511</v>
      </c>
    </row>
    <row r="2507" spans="16369:16378" x14ac:dyDescent="0.3">
      <c r="XEO2507" t="s">
        <v>515</v>
      </c>
      <c r="XEP2507">
        <v>3</v>
      </c>
      <c r="XEQ2507">
        <v>25</v>
      </c>
      <c r="XER2507">
        <v>0.2</v>
      </c>
      <c r="XES2507">
        <v>100</v>
      </c>
      <c r="XET2507" t="s">
        <v>511</v>
      </c>
      <c r="XEU2507" t="s">
        <v>511</v>
      </c>
      <c r="XEV2507" t="s">
        <v>511</v>
      </c>
      <c r="XEW2507" t="s">
        <v>511</v>
      </c>
      <c r="XEX2507" t="s">
        <v>511</v>
      </c>
    </row>
    <row r="2508" spans="16369:16378" x14ac:dyDescent="0.3">
      <c r="XEO2508" t="s">
        <v>515</v>
      </c>
      <c r="XEP2508">
        <v>3</v>
      </c>
      <c r="XEQ2508">
        <v>10</v>
      </c>
      <c r="XER2508">
        <v>0.15</v>
      </c>
      <c r="XES2508">
        <v>100</v>
      </c>
      <c r="XET2508" t="s">
        <v>511</v>
      </c>
      <c r="XEU2508" t="s">
        <v>511</v>
      </c>
      <c r="XEV2508" t="s">
        <v>511</v>
      </c>
      <c r="XEW2508" t="s">
        <v>511</v>
      </c>
      <c r="XEX2508" t="s">
        <v>511</v>
      </c>
    </row>
    <row r="2509" spans="16369:16378" x14ac:dyDescent="0.3">
      <c r="XEO2509" t="s">
        <v>515</v>
      </c>
      <c r="XEP2509">
        <v>3</v>
      </c>
      <c r="XEQ2509">
        <v>25</v>
      </c>
      <c r="XER2509">
        <v>0.1</v>
      </c>
      <c r="XES2509">
        <v>100</v>
      </c>
      <c r="XET2509" t="s">
        <v>511</v>
      </c>
      <c r="XEU2509" t="s">
        <v>511</v>
      </c>
      <c r="XEV2509" t="s">
        <v>511</v>
      </c>
      <c r="XEW2509" t="s">
        <v>511</v>
      </c>
      <c r="XEX2509" t="s">
        <v>511</v>
      </c>
    </row>
    <row r="2510" spans="16369:16378" x14ac:dyDescent="0.3">
      <c r="XEO2510" t="s">
        <v>515</v>
      </c>
      <c r="XEP2510">
        <v>3</v>
      </c>
      <c r="XEQ2510">
        <v>10</v>
      </c>
      <c r="XER2510">
        <v>0.1</v>
      </c>
      <c r="XES2510">
        <v>100</v>
      </c>
      <c r="XET2510" t="s">
        <v>511</v>
      </c>
      <c r="XEU2510" t="s">
        <v>511</v>
      </c>
      <c r="XEV2510" t="s">
        <v>511</v>
      </c>
      <c r="XEW2510" t="s">
        <v>511</v>
      </c>
      <c r="XEX2510" t="s">
        <v>511</v>
      </c>
    </row>
    <row r="2511" spans="16369:16378" x14ac:dyDescent="0.3">
      <c r="XEO2511" t="s">
        <v>515</v>
      </c>
      <c r="XEP2511">
        <v>3</v>
      </c>
      <c r="XEQ2511">
        <v>50</v>
      </c>
      <c r="XER2511">
        <v>0.1</v>
      </c>
      <c r="XES2511">
        <v>100</v>
      </c>
      <c r="XET2511" t="s">
        <v>511</v>
      </c>
      <c r="XEU2511" t="s">
        <v>511</v>
      </c>
      <c r="XEV2511" t="s">
        <v>511</v>
      </c>
      <c r="XEW2511" t="s">
        <v>511</v>
      </c>
      <c r="XEX2511" t="s">
        <v>511</v>
      </c>
    </row>
    <row r="2512" spans="16369:16378" x14ac:dyDescent="0.3">
      <c r="XEO2512" t="s">
        <v>515</v>
      </c>
      <c r="XEP2512">
        <v>3</v>
      </c>
      <c r="XEQ2512">
        <v>50</v>
      </c>
      <c r="XER2512">
        <v>0.15</v>
      </c>
      <c r="XES2512">
        <v>100</v>
      </c>
      <c r="XET2512" t="s">
        <v>511</v>
      </c>
      <c r="XEU2512" t="s">
        <v>511</v>
      </c>
      <c r="XEV2512" t="s">
        <v>511</v>
      </c>
      <c r="XEW2512" t="s">
        <v>511</v>
      </c>
      <c r="XEX2512" t="s">
        <v>511</v>
      </c>
    </row>
    <row r="2513" spans="16369:16378" x14ac:dyDescent="0.3">
      <c r="XEO2513" t="s">
        <v>515</v>
      </c>
      <c r="XEP2513">
        <v>3</v>
      </c>
      <c r="XEQ2513">
        <v>50</v>
      </c>
      <c r="XER2513">
        <v>0.2</v>
      </c>
      <c r="XES2513">
        <v>100</v>
      </c>
      <c r="XET2513" t="s">
        <v>511</v>
      </c>
      <c r="XEU2513" t="s">
        <v>511</v>
      </c>
      <c r="XEV2513" t="s">
        <v>511</v>
      </c>
      <c r="XEW2513" t="s">
        <v>511</v>
      </c>
      <c r="XEX2513" t="s">
        <v>511</v>
      </c>
    </row>
    <row r="2514" spans="16369:16378" x14ac:dyDescent="0.3">
      <c r="XEO2514" t="s">
        <v>535</v>
      </c>
      <c r="XEP2514">
        <v>3</v>
      </c>
      <c r="XEQ2514">
        <v>25</v>
      </c>
      <c r="XER2514">
        <v>0.15</v>
      </c>
      <c r="XES2514">
        <v>50</v>
      </c>
      <c r="XET2514" t="s">
        <v>511</v>
      </c>
      <c r="XEU2514" t="s">
        <v>511</v>
      </c>
      <c r="XEV2514" t="s">
        <v>511</v>
      </c>
      <c r="XEW2514" t="s">
        <v>511</v>
      </c>
      <c r="XEX2514" t="s">
        <v>511</v>
      </c>
    </row>
    <row r="2515" spans="16369:16378" x14ac:dyDescent="0.3">
      <c r="XEO2515" t="s">
        <v>535</v>
      </c>
      <c r="XEP2515">
        <v>3</v>
      </c>
      <c r="XEQ2515">
        <v>25</v>
      </c>
      <c r="XER2515">
        <v>0.1</v>
      </c>
      <c r="XES2515">
        <v>50</v>
      </c>
      <c r="XET2515" t="s">
        <v>511</v>
      </c>
      <c r="XEU2515" t="s">
        <v>511</v>
      </c>
      <c r="XEV2515" t="s">
        <v>511</v>
      </c>
      <c r="XEW2515" t="s">
        <v>511</v>
      </c>
      <c r="XEX2515" t="s">
        <v>511</v>
      </c>
    </row>
    <row r="2516" spans="16369:16378" x14ac:dyDescent="0.3">
      <c r="XEO2516" t="s">
        <v>535</v>
      </c>
      <c r="XEP2516">
        <v>3</v>
      </c>
      <c r="XEQ2516">
        <v>0</v>
      </c>
      <c r="XER2516">
        <v>0.15</v>
      </c>
      <c r="XES2516">
        <v>50</v>
      </c>
      <c r="XET2516" t="s">
        <v>511</v>
      </c>
      <c r="XEU2516" t="s">
        <v>511</v>
      </c>
      <c r="XEV2516" t="s">
        <v>511</v>
      </c>
      <c r="XEW2516" t="s">
        <v>511</v>
      </c>
      <c r="XEX2516" t="s">
        <v>511</v>
      </c>
    </row>
    <row r="2517" spans="16369:16378" x14ac:dyDescent="0.3">
      <c r="XEO2517" t="s">
        <v>535</v>
      </c>
      <c r="XEP2517">
        <v>3</v>
      </c>
      <c r="XEQ2517">
        <v>10</v>
      </c>
      <c r="XER2517">
        <v>0.1</v>
      </c>
      <c r="XES2517">
        <v>50</v>
      </c>
      <c r="XET2517" t="s">
        <v>511</v>
      </c>
      <c r="XEU2517" t="s">
        <v>511</v>
      </c>
      <c r="XEV2517" t="s">
        <v>511</v>
      </c>
      <c r="XEW2517" t="s">
        <v>511</v>
      </c>
      <c r="XEX2517" t="s">
        <v>511</v>
      </c>
    </row>
    <row r="2518" spans="16369:16378" x14ac:dyDescent="0.3">
      <c r="XEO2518" t="s">
        <v>535</v>
      </c>
      <c r="XEP2518">
        <v>3</v>
      </c>
      <c r="XEQ2518">
        <v>0</v>
      </c>
      <c r="XER2518">
        <v>0.2</v>
      </c>
      <c r="XES2518">
        <v>50</v>
      </c>
      <c r="XET2518" t="s">
        <v>511</v>
      </c>
      <c r="XEU2518" t="s">
        <v>511</v>
      </c>
      <c r="XEV2518" t="s">
        <v>511</v>
      </c>
      <c r="XEW2518" t="s">
        <v>511</v>
      </c>
      <c r="XEX2518" t="s">
        <v>511</v>
      </c>
    </row>
    <row r="2519" spans="16369:16378" x14ac:dyDescent="0.3">
      <c r="XEO2519" t="s">
        <v>535</v>
      </c>
      <c r="XEP2519">
        <v>3</v>
      </c>
      <c r="XEQ2519">
        <v>0</v>
      </c>
      <c r="XER2519">
        <v>0.1</v>
      </c>
      <c r="XES2519">
        <v>50</v>
      </c>
      <c r="XET2519" t="s">
        <v>511</v>
      </c>
      <c r="XEU2519" t="s">
        <v>511</v>
      </c>
      <c r="XEV2519" t="s">
        <v>511</v>
      </c>
      <c r="XEW2519" t="s">
        <v>511</v>
      </c>
      <c r="XEX2519" t="s">
        <v>511</v>
      </c>
    </row>
    <row r="2520" spans="16369:16378" x14ac:dyDescent="0.3">
      <c r="XEO2520" t="s">
        <v>535</v>
      </c>
      <c r="XEP2520">
        <v>3</v>
      </c>
      <c r="XEQ2520">
        <v>10</v>
      </c>
      <c r="XER2520">
        <v>0.2</v>
      </c>
      <c r="XES2520">
        <v>50</v>
      </c>
      <c r="XET2520" t="s">
        <v>511</v>
      </c>
      <c r="XEU2520" t="s">
        <v>511</v>
      </c>
      <c r="XEV2520" t="s">
        <v>511</v>
      </c>
      <c r="XEW2520" t="s">
        <v>511</v>
      </c>
      <c r="XEX2520" t="s">
        <v>511</v>
      </c>
    </row>
    <row r="2521" spans="16369:16378" x14ac:dyDescent="0.3">
      <c r="XEO2521" t="s">
        <v>535</v>
      </c>
      <c r="XEP2521">
        <v>3</v>
      </c>
      <c r="XEQ2521">
        <v>10</v>
      </c>
      <c r="XER2521">
        <v>0.15</v>
      </c>
      <c r="XES2521">
        <v>50</v>
      </c>
      <c r="XET2521" t="s">
        <v>511</v>
      </c>
      <c r="XEU2521" t="s">
        <v>511</v>
      </c>
      <c r="XEV2521" t="s">
        <v>511</v>
      </c>
      <c r="XEW2521" t="s">
        <v>511</v>
      </c>
      <c r="XEX2521" t="s">
        <v>511</v>
      </c>
    </row>
    <row r="2522" spans="16369:16378" x14ac:dyDescent="0.3">
      <c r="XEO2522" t="s">
        <v>535</v>
      </c>
      <c r="XEP2522">
        <v>3</v>
      </c>
      <c r="XEQ2522">
        <v>25</v>
      </c>
      <c r="XER2522">
        <v>0.2</v>
      </c>
      <c r="XES2522">
        <v>50</v>
      </c>
      <c r="XET2522" t="s">
        <v>511</v>
      </c>
      <c r="XEU2522" t="s">
        <v>511</v>
      </c>
      <c r="XEV2522" t="s">
        <v>511</v>
      </c>
      <c r="XEW2522" t="s">
        <v>511</v>
      </c>
      <c r="XEX2522" t="s">
        <v>511</v>
      </c>
    </row>
    <row r="2523" spans="16369:16378" x14ac:dyDescent="0.3">
      <c r="XEO2523" t="s">
        <v>535</v>
      </c>
      <c r="XEP2523">
        <v>3</v>
      </c>
      <c r="XEQ2523">
        <v>50</v>
      </c>
      <c r="XER2523">
        <v>0.1</v>
      </c>
      <c r="XES2523">
        <v>50</v>
      </c>
      <c r="XET2523" t="s">
        <v>511</v>
      </c>
      <c r="XEU2523" t="s">
        <v>511</v>
      </c>
      <c r="XEV2523" t="s">
        <v>511</v>
      </c>
      <c r="XEW2523" t="s">
        <v>511</v>
      </c>
      <c r="XEX2523" t="s">
        <v>511</v>
      </c>
    </row>
    <row r="2524" spans="16369:16378" x14ac:dyDescent="0.3">
      <c r="XEO2524" t="s">
        <v>535</v>
      </c>
      <c r="XEP2524">
        <v>3</v>
      </c>
      <c r="XEQ2524">
        <v>50</v>
      </c>
      <c r="XER2524">
        <v>0.15</v>
      </c>
      <c r="XES2524">
        <v>50</v>
      </c>
      <c r="XET2524" t="s">
        <v>511</v>
      </c>
      <c r="XEU2524" t="s">
        <v>511</v>
      </c>
      <c r="XEV2524" t="s">
        <v>511</v>
      </c>
      <c r="XEW2524" t="s">
        <v>511</v>
      </c>
      <c r="XEX2524" t="s">
        <v>511</v>
      </c>
    </row>
    <row r="2525" spans="16369:16378" x14ac:dyDescent="0.3">
      <c r="XEO2525" t="s">
        <v>535</v>
      </c>
      <c r="XEP2525">
        <v>3</v>
      </c>
      <c r="XEQ2525">
        <v>50</v>
      </c>
      <c r="XER2525">
        <v>0.2</v>
      </c>
      <c r="XES2525">
        <v>50</v>
      </c>
      <c r="XET2525" t="s">
        <v>511</v>
      </c>
      <c r="XEU2525" t="s">
        <v>511</v>
      </c>
      <c r="XEV2525" t="s">
        <v>511</v>
      </c>
      <c r="XEW2525" t="s">
        <v>511</v>
      </c>
      <c r="XEX2525" t="s">
        <v>511</v>
      </c>
    </row>
    <row r="2526" spans="16369:16378" x14ac:dyDescent="0.3">
      <c r="XEO2526" t="s">
        <v>521</v>
      </c>
      <c r="XEP2526">
        <v>3</v>
      </c>
      <c r="XEQ2526">
        <v>10</v>
      </c>
      <c r="XER2526">
        <v>0.1</v>
      </c>
      <c r="XES2526">
        <v>50</v>
      </c>
      <c r="XET2526" t="s">
        <v>511</v>
      </c>
      <c r="XEU2526" t="s">
        <v>511</v>
      </c>
      <c r="XEV2526" t="s">
        <v>511</v>
      </c>
      <c r="XEW2526" t="s">
        <v>511</v>
      </c>
      <c r="XEX2526" t="s">
        <v>511</v>
      </c>
    </row>
    <row r="2527" spans="16369:16378" x14ac:dyDescent="0.3">
      <c r="XEO2527" t="s">
        <v>521</v>
      </c>
      <c r="XEP2527">
        <v>3</v>
      </c>
      <c r="XEQ2527">
        <v>0</v>
      </c>
      <c r="XER2527">
        <v>0.15</v>
      </c>
      <c r="XES2527">
        <v>50</v>
      </c>
      <c r="XET2527" t="s">
        <v>511</v>
      </c>
      <c r="XEU2527" t="s">
        <v>511</v>
      </c>
      <c r="XEV2527" t="s">
        <v>511</v>
      </c>
      <c r="XEW2527" t="s">
        <v>511</v>
      </c>
      <c r="XEX2527" t="s">
        <v>511</v>
      </c>
    </row>
    <row r="2528" spans="16369:16378" x14ac:dyDescent="0.3">
      <c r="XEO2528" t="s">
        <v>521</v>
      </c>
      <c r="XEP2528">
        <v>3</v>
      </c>
      <c r="XEQ2528">
        <v>0</v>
      </c>
      <c r="XER2528">
        <v>0.1</v>
      </c>
      <c r="XES2528">
        <v>50</v>
      </c>
      <c r="XET2528" t="s">
        <v>511</v>
      </c>
      <c r="XEU2528" t="s">
        <v>511</v>
      </c>
      <c r="XEV2528" t="s">
        <v>511</v>
      </c>
      <c r="XEW2528" t="s">
        <v>511</v>
      </c>
      <c r="XEX2528" t="s">
        <v>511</v>
      </c>
    </row>
    <row r="2529" spans="16369:16378" x14ac:dyDescent="0.3">
      <c r="XEO2529" t="s">
        <v>521</v>
      </c>
      <c r="XEP2529">
        <v>3</v>
      </c>
      <c r="XEQ2529">
        <v>10</v>
      </c>
      <c r="XER2529">
        <v>0.2</v>
      </c>
      <c r="XES2529">
        <v>50</v>
      </c>
      <c r="XET2529" t="s">
        <v>511</v>
      </c>
      <c r="XEU2529" t="s">
        <v>511</v>
      </c>
      <c r="XEV2529" t="s">
        <v>511</v>
      </c>
      <c r="XEW2529" t="s">
        <v>511</v>
      </c>
      <c r="XEX2529" t="s">
        <v>511</v>
      </c>
    </row>
    <row r="2530" spans="16369:16378" x14ac:dyDescent="0.3">
      <c r="XEO2530" t="s">
        <v>521</v>
      </c>
      <c r="XEP2530">
        <v>3</v>
      </c>
      <c r="XEQ2530">
        <v>0</v>
      </c>
      <c r="XER2530">
        <v>0.2</v>
      </c>
      <c r="XES2530">
        <v>50</v>
      </c>
      <c r="XET2530" t="s">
        <v>511</v>
      </c>
      <c r="XEU2530" t="s">
        <v>511</v>
      </c>
      <c r="XEV2530" t="s">
        <v>511</v>
      </c>
      <c r="XEW2530" t="s">
        <v>511</v>
      </c>
      <c r="XEX2530" t="s">
        <v>511</v>
      </c>
    </row>
    <row r="2531" spans="16369:16378" x14ac:dyDescent="0.3">
      <c r="XEO2531" t="s">
        <v>521</v>
      </c>
      <c r="XEP2531">
        <v>3</v>
      </c>
      <c r="XEQ2531">
        <v>10</v>
      </c>
      <c r="XER2531">
        <v>0.15</v>
      </c>
      <c r="XES2531">
        <v>50</v>
      </c>
      <c r="XET2531" t="s">
        <v>511</v>
      </c>
      <c r="XEU2531" t="s">
        <v>511</v>
      </c>
      <c r="XEV2531" t="s">
        <v>511</v>
      </c>
      <c r="XEW2531" t="s">
        <v>511</v>
      </c>
      <c r="XEX2531" t="s">
        <v>511</v>
      </c>
    </row>
    <row r="2532" spans="16369:16378" x14ac:dyDescent="0.3">
      <c r="XEO2532" t="s">
        <v>521</v>
      </c>
      <c r="XEP2532">
        <v>3</v>
      </c>
      <c r="XEQ2532">
        <v>25</v>
      </c>
      <c r="XER2532">
        <v>0.15</v>
      </c>
      <c r="XES2532">
        <v>50</v>
      </c>
      <c r="XET2532" t="s">
        <v>511</v>
      </c>
      <c r="XEU2532" t="s">
        <v>511</v>
      </c>
      <c r="XEV2532" t="s">
        <v>511</v>
      </c>
      <c r="XEW2532" t="s">
        <v>511</v>
      </c>
      <c r="XEX2532" t="s">
        <v>511</v>
      </c>
    </row>
    <row r="2533" spans="16369:16378" x14ac:dyDescent="0.3">
      <c r="XEO2533" t="s">
        <v>521</v>
      </c>
      <c r="XEP2533">
        <v>3</v>
      </c>
      <c r="XEQ2533">
        <v>25</v>
      </c>
      <c r="XER2533">
        <v>0.1</v>
      </c>
      <c r="XES2533">
        <v>50</v>
      </c>
      <c r="XET2533" t="s">
        <v>511</v>
      </c>
      <c r="XEU2533" t="s">
        <v>511</v>
      </c>
      <c r="XEV2533" t="s">
        <v>511</v>
      </c>
      <c r="XEW2533" t="s">
        <v>511</v>
      </c>
      <c r="XEX2533" t="s">
        <v>511</v>
      </c>
    </row>
    <row r="2534" spans="16369:16378" x14ac:dyDescent="0.3">
      <c r="XEO2534" t="s">
        <v>521</v>
      </c>
      <c r="XEP2534">
        <v>3</v>
      </c>
      <c r="XEQ2534">
        <v>25</v>
      </c>
      <c r="XER2534">
        <v>0.2</v>
      </c>
      <c r="XES2534">
        <v>50</v>
      </c>
      <c r="XET2534" t="s">
        <v>511</v>
      </c>
      <c r="XEU2534" t="s">
        <v>511</v>
      </c>
      <c r="XEV2534" t="s">
        <v>511</v>
      </c>
      <c r="XEW2534" t="s">
        <v>511</v>
      </c>
      <c r="XEX2534" t="s">
        <v>511</v>
      </c>
    </row>
    <row r="2535" spans="16369:16378" x14ac:dyDescent="0.3">
      <c r="XEO2535" t="s">
        <v>521</v>
      </c>
      <c r="XEP2535">
        <v>3</v>
      </c>
      <c r="XEQ2535">
        <v>50</v>
      </c>
      <c r="XER2535">
        <v>0.1</v>
      </c>
      <c r="XES2535">
        <v>50</v>
      </c>
      <c r="XET2535" t="s">
        <v>511</v>
      </c>
      <c r="XEU2535" t="s">
        <v>511</v>
      </c>
      <c r="XEV2535" t="s">
        <v>511</v>
      </c>
      <c r="XEW2535" t="s">
        <v>511</v>
      </c>
      <c r="XEX2535" t="s">
        <v>511</v>
      </c>
    </row>
    <row r="2536" spans="16369:16378" x14ac:dyDescent="0.3">
      <c r="XEO2536" t="s">
        <v>521</v>
      </c>
      <c r="XEP2536">
        <v>3</v>
      </c>
      <c r="XEQ2536">
        <v>50</v>
      </c>
      <c r="XER2536">
        <v>0.15</v>
      </c>
      <c r="XES2536">
        <v>50</v>
      </c>
      <c r="XET2536" t="s">
        <v>511</v>
      </c>
      <c r="XEU2536" t="s">
        <v>511</v>
      </c>
      <c r="XEV2536" t="s">
        <v>511</v>
      </c>
      <c r="XEW2536" t="s">
        <v>511</v>
      </c>
      <c r="XEX2536" t="s">
        <v>511</v>
      </c>
    </row>
    <row r="2537" spans="16369:16378" x14ac:dyDescent="0.3">
      <c r="XEO2537" t="s">
        <v>521</v>
      </c>
      <c r="XEP2537">
        <v>3</v>
      </c>
      <c r="XEQ2537">
        <v>50</v>
      </c>
      <c r="XER2537">
        <v>0.2</v>
      </c>
      <c r="XES2537">
        <v>50</v>
      </c>
      <c r="XET2537" t="s">
        <v>511</v>
      </c>
      <c r="XEU2537" t="s">
        <v>511</v>
      </c>
      <c r="XEV2537" t="s">
        <v>511</v>
      </c>
      <c r="XEW2537" t="s">
        <v>511</v>
      </c>
      <c r="XEX2537" t="s">
        <v>511</v>
      </c>
    </row>
    <row r="2538" spans="16369:16378" x14ac:dyDescent="0.3">
      <c r="XEO2538" t="s">
        <v>530</v>
      </c>
      <c r="XEP2538">
        <v>3</v>
      </c>
      <c r="XEQ2538">
        <v>10</v>
      </c>
      <c r="XER2538">
        <v>0.1</v>
      </c>
      <c r="XES2538">
        <v>50</v>
      </c>
      <c r="XET2538" t="s">
        <v>511</v>
      </c>
      <c r="XEU2538" t="s">
        <v>511</v>
      </c>
      <c r="XEV2538" t="s">
        <v>511</v>
      </c>
      <c r="XEW2538" t="s">
        <v>511</v>
      </c>
      <c r="XEX2538" t="s">
        <v>511</v>
      </c>
    </row>
    <row r="2539" spans="16369:16378" x14ac:dyDescent="0.3">
      <c r="XEO2539" t="s">
        <v>530</v>
      </c>
      <c r="XEP2539">
        <v>3</v>
      </c>
      <c r="XEQ2539">
        <v>10</v>
      </c>
      <c r="XER2539">
        <v>0.05</v>
      </c>
      <c r="XES2539">
        <v>50</v>
      </c>
      <c r="XET2539" t="s">
        <v>511</v>
      </c>
      <c r="XEU2539" t="s">
        <v>511</v>
      </c>
      <c r="XEV2539" t="s">
        <v>511</v>
      </c>
      <c r="XEW2539" t="s">
        <v>511</v>
      </c>
      <c r="XEX2539" t="s">
        <v>511</v>
      </c>
    </row>
    <row r="2540" spans="16369:16378" x14ac:dyDescent="0.3">
      <c r="XEO2540" t="s">
        <v>530</v>
      </c>
      <c r="XEP2540">
        <v>3</v>
      </c>
      <c r="XEQ2540">
        <v>0</v>
      </c>
      <c r="XER2540">
        <v>0.05</v>
      </c>
      <c r="XES2540">
        <v>50</v>
      </c>
      <c r="XET2540" t="s">
        <v>511</v>
      </c>
      <c r="XEU2540" t="s">
        <v>511</v>
      </c>
      <c r="XEV2540" t="s">
        <v>511</v>
      </c>
      <c r="XEW2540" t="s">
        <v>511</v>
      </c>
      <c r="XEX2540" t="s">
        <v>511</v>
      </c>
    </row>
    <row r="2541" spans="16369:16378" x14ac:dyDescent="0.3">
      <c r="XEO2541" t="s">
        <v>530</v>
      </c>
      <c r="XEP2541">
        <v>2</v>
      </c>
      <c r="XEQ2541">
        <v>50</v>
      </c>
      <c r="XER2541">
        <v>0.2</v>
      </c>
      <c r="XES2541">
        <v>50</v>
      </c>
      <c r="XET2541" t="s">
        <v>511</v>
      </c>
      <c r="XEU2541" t="s">
        <v>511</v>
      </c>
      <c r="XEV2541" t="s">
        <v>511</v>
      </c>
      <c r="XEW2541" t="s">
        <v>511</v>
      </c>
      <c r="XEX2541" t="s">
        <v>511</v>
      </c>
    </row>
    <row r="2542" spans="16369:16378" x14ac:dyDescent="0.3">
      <c r="XEO2542" t="s">
        <v>530</v>
      </c>
      <c r="XEP2542">
        <v>3</v>
      </c>
      <c r="XEQ2542">
        <v>0</v>
      </c>
      <c r="XER2542">
        <v>0.15</v>
      </c>
      <c r="XES2542">
        <v>50</v>
      </c>
      <c r="XET2542" t="s">
        <v>511</v>
      </c>
      <c r="XEU2542" t="s">
        <v>511</v>
      </c>
      <c r="XEV2542" t="s">
        <v>511</v>
      </c>
      <c r="XEW2542" t="s">
        <v>511</v>
      </c>
      <c r="XEX2542" t="s">
        <v>511</v>
      </c>
    </row>
    <row r="2543" spans="16369:16378" x14ac:dyDescent="0.3">
      <c r="XEO2543" t="s">
        <v>530</v>
      </c>
      <c r="XEP2543">
        <v>3</v>
      </c>
      <c r="XEQ2543">
        <v>0</v>
      </c>
      <c r="XER2543">
        <v>0.1</v>
      </c>
      <c r="XES2543">
        <v>50</v>
      </c>
      <c r="XET2543" t="s">
        <v>511</v>
      </c>
      <c r="XEU2543" t="s">
        <v>511</v>
      </c>
      <c r="XEV2543" t="s">
        <v>511</v>
      </c>
      <c r="XEW2543" t="s">
        <v>511</v>
      </c>
      <c r="XEX2543" t="s">
        <v>511</v>
      </c>
    </row>
    <row r="2544" spans="16369:16378" x14ac:dyDescent="0.3">
      <c r="XEO2544" t="s">
        <v>530</v>
      </c>
      <c r="XEP2544">
        <v>3</v>
      </c>
      <c r="XEQ2544">
        <v>0</v>
      </c>
      <c r="XER2544">
        <v>0.2</v>
      </c>
      <c r="XES2544">
        <v>50</v>
      </c>
      <c r="XET2544" t="s">
        <v>511</v>
      </c>
      <c r="XEU2544" t="s">
        <v>511</v>
      </c>
      <c r="XEV2544" t="s">
        <v>511</v>
      </c>
      <c r="XEW2544" t="s">
        <v>511</v>
      </c>
      <c r="XEX2544" t="s">
        <v>511</v>
      </c>
    </row>
    <row r="2545" spans="16369:16378" x14ac:dyDescent="0.3">
      <c r="XEO2545" t="s">
        <v>530</v>
      </c>
      <c r="XEP2545">
        <v>2</v>
      </c>
      <c r="XEQ2545">
        <v>50</v>
      </c>
      <c r="XER2545">
        <v>0.15</v>
      </c>
      <c r="XES2545">
        <v>50</v>
      </c>
      <c r="XET2545" t="s">
        <v>511</v>
      </c>
      <c r="XEU2545" t="s">
        <v>511</v>
      </c>
      <c r="XEV2545" t="s">
        <v>511</v>
      </c>
      <c r="XEW2545" t="s">
        <v>511</v>
      </c>
      <c r="XEX2545" t="s">
        <v>511</v>
      </c>
    </row>
    <row r="2546" spans="16369:16378" x14ac:dyDescent="0.3">
      <c r="XEO2546" t="s">
        <v>530</v>
      </c>
      <c r="XEP2546">
        <v>3</v>
      </c>
      <c r="XEQ2546">
        <v>50</v>
      </c>
      <c r="XER2546">
        <v>0.15</v>
      </c>
      <c r="XES2546">
        <v>50</v>
      </c>
      <c r="XET2546" t="s">
        <v>511</v>
      </c>
      <c r="XEU2546" t="s">
        <v>511</v>
      </c>
      <c r="XEV2546" t="s">
        <v>511</v>
      </c>
      <c r="XEW2546" t="s">
        <v>511</v>
      </c>
      <c r="XEX2546" t="s">
        <v>511</v>
      </c>
    </row>
    <row r="2547" spans="16369:16378" x14ac:dyDescent="0.3">
      <c r="XEO2547" t="s">
        <v>530</v>
      </c>
      <c r="XEP2547">
        <v>3</v>
      </c>
      <c r="XEQ2547">
        <v>10</v>
      </c>
      <c r="XER2547">
        <v>0.2</v>
      </c>
      <c r="XES2547">
        <v>50</v>
      </c>
      <c r="XET2547" t="s">
        <v>511</v>
      </c>
      <c r="XEU2547" t="s">
        <v>511</v>
      </c>
      <c r="XEV2547" t="s">
        <v>511</v>
      </c>
      <c r="XEW2547" t="s">
        <v>511</v>
      </c>
      <c r="XEX2547" t="s">
        <v>511</v>
      </c>
    </row>
    <row r="2548" spans="16369:16378" x14ac:dyDescent="0.3">
      <c r="XEO2548" t="s">
        <v>530</v>
      </c>
      <c r="XEP2548">
        <v>3</v>
      </c>
      <c r="XEQ2548">
        <v>25</v>
      </c>
      <c r="XER2548">
        <v>0.2</v>
      </c>
      <c r="XES2548">
        <v>50</v>
      </c>
      <c r="XET2548" t="s">
        <v>511</v>
      </c>
      <c r="XEU2548" t="s">
        <v>511</v>
      </c>
      <c r="XEV2548" t="s">
        <v>511</v>
      </c>
      <c r="XEW2548" t="s">
        <v>511</v>
      </c>
      <c r="XEX2548" t="s">
        <v>511</v>
      </c>
    </row>
    <row r="2549" spans="16369:16378" x14ac:dyDescent="0.3">
      <c r="XEO2549" t="s">
        <v>530</v>
      </c>
      <c r="XEP2549">
        <v>3</v>
      </c>
      <c r="XEQ2549">
        <v>10</v>
      </c>
      <c r="XER2549">
        <v>0.15</v>
      </c>
      <c r="XES2549">
        <v>50</v>
      </c>
      <c r="XET2549" t="s">
        <v>511</v>
      </c>
      <c r="XEU2549" t="s">
        <v>511</v>
      </c>
      <c r="XEV2549" t="s">
        <v>511</v>
      </c>
      <c r="XEW2549" t="s">
        <v>511</v>
      </c>
      <c r="XEX2549" t="s">
        <v>511</v>
      </c>
    </row>
    <row r="2550" spans="16369:16378" x14ac:dyDescent="0.3">
      <c r="XEO2550" t="s">
        <v>530</v>
      </c>
      <c r="XEP2550">
        <v>3</v>
      </c>
      <c r="XEQ2550">
        <v>25</v>
      </c>
      <c r="XER2550">
        <v>0.1</v>
      </c>
      <c r="XES2550">
        <v>50</v>
      </c>
      <c r="XET2550" t="s">
        <v>511</v>
      </c>
      <c r="XEU2550" t="s">
        <v>511</v>
      </c>
      <c r="XEV2550" t="s">
        <v>511</v>
      </c>
      <c r="XEW2550" t="s">
        <v>511</v>
      </c>
      <c r="XEX2550" t="s">
        <v>511</v>
      </c>
    </row>
    <row r="2551" spans="16369:16378" x14ac:dyDescent="0.3">
      <c r="XEO2551" t="s">
        <v>530</v>
      </c>
      <c r="XEP2551">
        <v>3</v>
      </c>
      <c r="XEQ2551">
        <v>25</v>
      </c>
      <c r="XER2551">
        <v>0.05</v>
      </c>
      <c r="XES2551">
        <v>50</v>
      </c>
      <c r="XET2551" t="s">
        <v>511</v>
      </c>
      <c r="XEU2551" t="s">
        <v>511</v>
      </c>
      <c r="XEV2551" t="s">
        <v>511</v>
      </c>
      <c r="XEW2551" t="s">
        <v>511</v>
      </c>
      <c r="XEX2551" t="s">
        <v>511</v>
      </c>
    </row>
    <row r="2552" spans="16369:16378" x14ac:dyDescent="0.3">
      <c r="XEO2552" t="s">
        <v>530</v>
      </c>
      <c r="XEP2552">
        <v>3</v>
      </c>
      <c r="XEQ2552">
        <v>25</v>
      </c>
      <c r="XER2552">
        <v>0.15</v>
      </c>
      <c r="XES2552">
        <v>50</v>
      </c>
      <c r="XET2552" t="s">
        <v>511</v>
      </c>
      <c r="XEU2552" t="s">
        <v>511</v>
      </c>
      <c r="XEV2552" t="s">
        <v>511</v>
      </c>
      <c r="XEW2552" t="s">
        <v>511</v>
      </c>
      <c r="XEX2552" t="s">
        <v>511</v>
      </c>
    </row>
    <row r="2553" spans="16369:16378" x14ac:dyDescent="0.3">
      <c r="XEO2553" t="s">
        <v>530</v>
      </c>
      <c r="XEP2553">
        <v>3</v>
      </c>
      <c r="XEQ2553">
        <v>50</v>
      </c>
      <c r="XER2553">
        <v>0.2</v>
      </c>
      <c r="XES2553">
        <v>50</v>
      </c>
      <c r="XET2553" t="s">
        <v>511</v>
      </c>
      <c r="XEU2553" t="s">
        <v>511</v>
      </c>
      <c r="XEV2553" t="s">
        <v>511</v>
      </c>
      <c r="XEW2553" t="s">
        <v>511</v>
      </c>
      <c r="XEX2553" t="s">
        <v>511</v>
      </c>
    </row>
    <row r="2554" spans="16369:16378" x14ac:dyDescent="0.3">
      <c r="XEO2554" t="s">
        <v>530</v>
      </c>
      <c r="XEP2554">
        <v>3</v>
      </c>
      <c r="XEQ2554">
        <v>50</v>
      </c>
      <c r="XER2554">
        <v>0.1</v>
      </c>
      <c r="XES2554">
        <v>50</v>
      </c>
      <c r="XET2554" t="s">
        <v>511</v>
      </c>
      <c r="XEU2554" t="s">
        <v>511</v>
      </c>
      <c r="XEV2554" t="s">
        <v>511</v>
      </c>
      <c r="XEW2554" t="s">
        <v>511</v>
      </c>
      <c r="XEX2554" t="s">
        <v>511</v>
      </c>
    </row>
    <row r="2555" spans="16369:16378" x14ac:dyDescent="0.3">
      <c r="XEO2555" t="s">
        <v>530</v>
      </c>
      <c r="XEP2555">
        <v>3</v>
      </c>
      <c r="XEQ2555">
        <v>50</v>
      </c>
      <c r="XER2555">
        <v>0.05</v>
      </c>
      <c r="XES2555">
        <v>50</v>
      </c>
      <c r="XET2555" t="s">
        <v>511</v>
      </c>
      <c r="XEU2555" t="s">
        <v>511</v>
      </c>
      <c r="XEV2555" t="s">
        <v>511</v>
      </c>
      <c r="XEW2555" t="s">
        <v>511</v>
      </c>
      <c r="XEX2555" t="s">
        <v>511</v>
      </c>
    </row>
    <row r="2556" spans="16369:16378" x14ac:dyDescent="0.3">
      <c r="XEO2556" t="s">
        <v>534</v>
      </c>
      <c r="XEP2556">
        <v>1</v>
      </c>
      <c r="XEQ2556">
        <v>50</v>
      </c>
      <c r="XER2556">
        <v>0.2</v>
      </c>
      <c r="XES2556">
        <v>50</v>
      </c>
      <c r="XET2556" t="s">
        <v>511</v>
      </c>
      <c r="XEU2556" t="s">
        <v>511</v>
      </c>
      <c r="XEV2556" t="s">
        <v>511</v>
      </c>
      <c r="XEW2556" t="s">
        <v>511</v>
      </c>
      <c r="XEX2556" t="s">
        <v>511</v>
      </c>
    </row>
    <row r="2557" spans="16369:16378" x14ac:dyDescent="0.3">
      <c r="XEO2557" t="s">
        <v>534</v>
      </c>
      <c r="XEP2557">
        <v>1</v>
      </c>
      <c r="XEQ2557">
        <v>25</v>
      </c>
      <c r="XER2557">
        <v>0.15</v>
      </c>
      <c r="XES2557">
        <v>50</v>
      </c>
      <c r="XET2557" t="s">
        <v>511</v>
      </c>
      <c r="XEU2557" t="s">
        <v>511</v>
      </c>
      <c r="XEV2557" t="s">
        <v>511</v>
      </c>
      <c r="XEW2557" t="s">
        <v>511</v>
      </c>
      <c r="XEX2557" t="s">
        <v>511</v>
      </c>
    </row>
    <row r="2558" spans="16369:16378" x14ac:dyDescent="0.3">
      <c r="XEO2558" t="s">
        <v>534</v>
      </c>
      <c r="XEP2558">
        <v>1</v>
      </c>
      <c r="XEQ2558">
        <v>25</v>
      </c>
      <c r="XER2558">
        <v>0.2</v>
      </c>
      <c r="XES2558">
        <v>50</v>
      </c>
      <c r="XET2558" t="s">
        <v>511</v>
      </c>
      <c r="XEU2558" t="s">
        <v>511</v>
      </c>
      <c r="XEV2558" t="s">
        <v>511</v>
      </c>
      <c r="XEW2558" t="s">
        <v>511</v>
      </c>
      <c r="XEX2558" t="s">
        <v>511</v>
      </c>
    </row>
    <row r="2559" spans="16369:16378" x14ac:dyDescent="0.3">
      <c r="XEO2559" t="s">
        <v>534</v>
      </c>
      <c r="XEP2559">
        <v>1</v>
      </c>
      <c r="XEQ2559">
        <v>50</v>
      </c>
      <c r="XER2559">
        <v>0.15</v>
      </c>
      <c r="XES2559">
        <v>50</v>
      </c>
      <c r="XET2559" t="s">
        <v>511</v>
      </c>
      <c r="XEU2559" t="s">
        <v>511</v>
      </c>
      <c r="XEV2559" t="s">
        <v>511</v>
      </c>
      <c r="XEW2559" t="s">
        <v>511</v>
      </c>
      <c r="XEX2559" t="s">
        <v>511</v>
      </c>
    </row>
    <row r="2560" spans="16369:16378" x14ac:dyDescent="0.3">
      <c r="XEO2560" t="s">
        <v>534</v>
      </c>
      <c r="XEP2560">
        <v>3</v>
      </c>
      <c r="XEQ2560">
        <v>0</v>
      </c>
      <c r="XER2560">
        <v>0.1</v>
      </c>
      <c r="XES2560">
        <v>50</v>
      </c>
      <c r="XET2560" t="s">
        <v>511</v>
      </c>
      <c r="XEU2560" t="s">
        <v>511</v>
      </c>
      <c r="XEV2560" t="s">
        <v>511</v>
      </c>
      <c r="XEW2560" t="s">
        <v>511</v>
      </c>
      <c r="XEX2560" t="s">
        <v>511</v>
      </c>
    </row>
    <row r="2561" spans="16369:16378" x14ac:dyDescent="0.3">
      <c r="XEO2561" t="s">
        <v>534</v>
      </c>
      <c r="XEP2561">
        <v>3</v>
      </c>
      <c r="XEQ2561">
        <v>0</v>
      </c>
      <c r="XER2561">
        <v>0.15</v>
      </c>
      <c r="XES2561">
        <v>50</v>
      </c>
      <c r="XET2561" t="s">
        <v>511</v>
      </c>
      <c r="XEU2561" t="s">
        <v>511</v>
      </c>
      <c r="XEV2561" t="s">
        <v>511</v>
      </c>
      <c r="XEW2561" t="s">
        <v>511</v>
      </c>
      <c r="XEX2561" t="s">
        <v>511</v>
      </c>
    </row>
    <row r="2562" spans="16369:16378" x14ac:dyDescent="0.3">
      <c r="XEO2562" t="s">
        <v>534</v>
      </c>
      <c r="XEP2562">
        <v>3</v>
      </c>
      <c r="XEQ2562">
        <v>0</v>
      </c>
      <c r="XER2562">
        <v>0.2</v>
      </c>
      <c r="XES2562">
        <v>50</v>
      </c>
      <c r="XET2562" t="s">
        <v>511</v>
      </c>
      <c r="XEU2562" t="s">
        <v>511</v>
      </c>
      <c r="XEV2562" t="s">
        <v>511</v>
      </c>
      <c r="XEW2562" t="s">
        <v>511</v>
      </c>
      <c r="XEX2562" t="s">
        <v>511</v>
      </c>
    </row>
    <row r="2563" spans="16369:16378" x14ac:dyDescent="0.3">
      <c r="XEO2563" t="s">
        <v>534</v>
      </c>
      <c r="XEP2563">
        <v>3</v>
      </c>
      <c r="XEQ2563">
        <v>0</v>
      </c>
      <c r="XER2563">
        <v>0.05</v>
      </c>
      <c r="XES2563">
        <v>50</v>
      </c>
      <c r="XET2563" t="s">
        <v>511</v>
      </c>
      <c r="XEU2563" t="s">
        <v>511</v>
      </c>
      <c r="XEV2563" t="s">
        <v>511</v>
      </c>
      <c r="XEW2563" t="s">
        <v>511</v>
      </c>
      <c r="XEX2563" t="s">
        <v>511</v>
      </c>
    </row>
    <row r="2564" spans="16369:16378" x14ac:dyDescent="0.3">
      <c r="XEO2564" t="s">
        <v>534</v>
      </c>
      <c r="XEP2564">
        <v>2</v>
      </c>
      <c r="XEQ2564">
        <v>50</v>
      </c>
      <c r="XER2564">
        <v>0.2</v>
      </c>
      <c r="XES2564">
        <v>50</v>
      </c>
      <c r="XET2564" t="s">
        <v>511</v>
      </c>
      <c r="XEU2564" t="s">
        <v>511</v>
      </c>
      <c r="XEV2564" t="s">
        <v>511</v>
      </c>
      <c r="XEW2564" t="s">
        <v>511</v>
      </c>
      <c r="XEX2564" t="s">
        <v>511</v>
      </c>
    </row>
    <row r="2565" spans="16369:16378" x14ac:dyDescent="0.3">
      <c r="XEO2565" t="s">
        <v>534</v>
      </c>
      <c r="XEP2565">
        <v>2</v>
      </c>
      <c r="XEQ2565">
        <v>50</v>
      </c>
      <c r="XER2565">
        <v>0.15</v>
      </c>
      <c r="XES2565">
        <v>50</v>
      </c>
      <c r="XET2565" t="s">
        <v>511</v>
      </c>
      <c r="XEU2565" t="s">
        <v>511</v>
      </c>
      <c r="XEV2565" t="s">
        <v>511</v>
      </c>
      <c r="XEW2565" t="s">
        <v>511</v>
      </c>
      <c r="XEX2565" t="s">
        <v>511</v>
      </c>
    </row>
    <row r="2566" spans="16369:16378" x14ac:dyDescent="0.3">
      <c r="XEO2566" t="s">
        <v>534</v>
      </c>
      <c r="XEP2566">
        <v>2</v>
      </c>
      <c r="XEQ2566">
        <v>50</v>
      </c>
      <c r="XER2566">
        <v>0.1</v>
      </c>
      <c r="XES2566">
        <v>50</v>
      </c>
      <c r="XET2566" t="s">
        <v>511</v>
      </c>
      <c r="XEU2566" t="s">
        <v>511</v>
      </c>
      <c r="XEV2566" t="s">
        <v>511</v>
      </c>
      <c r="XEW2566" t="s">
        <v>511</v>
      </c>
      <c r="XEX2566" t="s">
        <v>511</v>
      </c>
    </row>
    <row r="2567" spans="16369:16378" x14ac:dyDescent="0.3">
      <c r="XEO2567" t="s">
        <v>534</v>
      </c>
      <c r="XEP2567">
        <v>2</v>
      </c>
      <c r="XEQ2567">
        <v>25</v>
      </c>
      <c r="XER2567">
        <v>0.2</v>
      </c>
      <c r="XES2567">
        <v>50</v>
      </c>
      <c r="XET2567" t="s">
        <v>511</v>
      </c>
      <c r="XEU2567" t="s">
        <v>511</v>
      </c>
      <c r="XEV2567" t="s">
        <v>511</v>
      </c>
      <c r="XEW2567" t="s">
        <v>511</v>
      </c>
      <c r="XEX2567" t="s">
        <v>511</v>
      </c>
    </row>
    <row r="2568" spans="16369:16378" x14ac:dyDescent="0.3">
      <c r="XEO2568" t="s">
        <v>534</v>
      </c>
      <c r="XEP2568">
        <v>2</v>
      </c>
      <c r="XEQ2568">
        <v>25</v>
      </c>
      <c r="XER2568">
        <v>0.15</v>
      </c>
      <c r="XES2568">
        <v>50</v>
      </c>
      <c r="XET2568" t="s">
        <v>511</v>
      </c>
      <c r="XEU2568" t="s">
        <v>511</v>
      </c>
      <c r="XEV2568" t="s">
        <v>511</v>
      </c>
      <c r="XEW2568" t="s">
        <v>511</v>
      </c>
      <c r="XEX2568" t="s">
        <v>511</v>
      </c>
    </row>
    <row r="2569" spans="16369:16378" x14ac:dyDescent="0.3">
      <c r="XEO2569" t="s">
        <v>534</v>
      </c>
      <c r="XEP2569">
        <v>3</v>
      </c>
      <c r="XEQ2569">
        <v>10</v>
      </c>
      <c r="XER2569">
        <v>0.2</v>
      </c>
      <c r="XES2569">
        <v>50</v>
      </c>
      <c r="XET2569" t="s">
        <v>511</v>
      </c>
      <c r="XEU2569" t="s">
        <v>511</v>
      </c>
      <c r="XEV2569" t="s">
        <v>511</v>
      </c>
      <c r="XEW2569" t="s">
        <v>511</v>
      </c>
      <c r="XEX2569" t="s">
        <v>511</v>
      </c>
    </row>
    <row r="2570" spans="16369:16378" x14ac:dyDescent="0.3">
      <c r="XEO2570" t="s">
        <v>534</v>
      </c>
      <c r="XEP2570">
        <v>3</v>
      </c>
      <c r="XEQ2570">
        <v>25</v>
      </c>
      <c r="XER2570">
        <v>0.05</v>
      </c>
      <c r="XES2570">
        <v>50</v>
      </c>
      <c r="XET2570" t="s">
        <v>511</v>
      </c>
      <c r="XEU2570" t="s">
        <v>511</v>
      </c>
      <c r="XEV2570" t="s">
        <v>511</v>
      </c>
      <c r="XEW2570" t="s">
        <v>511</v>
      </c>
      <c r="XEX2570" t="s">
        <v>511</v>
      </c>
    </row>
    <row r="2571" spans="16369:16378" x14ac:dyDescent="0.3">
      <c r="XEO2571" t="s">
        <v>534</v>
      </c>
      <c r="XEP2571">
        <v>3</v>
      </c>
      <c r="XEQ2571">
        <v>10</v>
      </c>
      <c r="XER2571">
        <v>0.05</v>
      </c>
      <c r="XES2571">
        <v>50</v>
      </c>
      <c r="XET2571" t="s">
        <v>511</v>
      </c>
      <c r="XEU2571" t="s">
        <v>511</v>
      </c>
      <c r="XEV2571" t="s">
        <v>511</v>
      </c>
      <c r="XEW2571" t="s">
        <v>511</v>
      </c>
      <c r="XEX2571" t="s">
        <v>511</v>
      </c>
    </row>
    <row r="2572" spans="16369:16378" x14ac:dyDescent="0.3">
      <c r="XEO2572" t="s">
        <v>534</v>
      </c>
      <c r="XEP2572">
        <v>3</v>
      </c>
      <c r="XEQ2572">
        <v>10</v>
      </c>
      <c r="XER2572">
        <v>0.1</v>
      </c>
      <c r="XES2572">
        <v>50</v>
      </c>
      <c r="XET2572" t="s">
        <v>511</v>
      </c>
      <c r="XEU2572" t="s">
        <v>511</v>
      </c>
      <c r="XEV2572" t="s">
        <v>511</v>
      </c>
      <c r="XEW2572" t="s">
        <v>511</v>
      </c>
      <c r="XEX2572" t="s">
        <v>511</v>
      </c>
    </row>
    <row r="2573" spans="16369:16378" x14ac:dyDescent="0.3">
      <c r="XEO2573" t="s">
        <v>534</v>
      </c>
      <c r="XEP2573">
        <v>3</v>
      </c>
      <c r="XEQ2573">
        <v>50</v>
      </c>
      <c r="XER2573">
        <v>0.05</v>
      </c>
      <c r="XES2573">
        <v>50</v>
      </c>
      <c r="XET2573" t="s">
        <v>511</v>
      </c>
      <c r="XEU2573" t="s">
        <v>511</v>
      </c>
      <c r="XEV2573" t="s">
        <v>511</v>
      </c>
      <c r="XEW2573" t="s">
        <v>511</v>
      </c>
      <c r="XEX2573" t="s">
        <v>511</v>
      </c>
    </row>
    <row r="2574" spans="16369:16378" x14ac:dyDescent="0.3">
      <c r="XEO2574" t="s">
        <v>534</v>
      </c>
      <c r="XEP2574">
        <v>3</v>
      </c>
      <c r="XEQ2574">
        <v>25</v>
      </c>
      <c r="XER2574">
        <v>0.1</v>
      </c>
      <c r="XES2574">
        <v>50</v>
      </c>
      <c r="XET2574" t="s">
        <v>511</v>
      </c>
      <c r="XEU2574" t="s">
        <v>511</v>
      </c>
      <c r="XEV2574" t="s">
        <v>511</v>
      </c>
      <c r="XEW2574" t="s">
        <v>511</v>
      </c>
      <c r="XEX2574" t="s">
        <v>511</v>
      </c>
    </row>
    <row r="2575" spans="16369:16378" x14ac:dyDescent="0.3">
      <c r="XEO2575" t="s">
        <v>534</v>
      </c>
      <c r="XEP2575">
        <v>3</v>
      </c>
      <c r="XEQ2575">
        <v>25</v>
      </c>
      <c r="XER2575">
        <v>0.15</v>
      </c>
      <c r="XES2575">
        <v>50</v>
      </c>
      <c r="XET2575" t="s">
        <v>511</v>
      </c>
      <c r="XEU2575" t="s">
        <v>511</v>
      </c>
      <c r="XEV2575" t="s">
        <v>511</v>
      </c>
      <c r="XEW2575" t="s">
        <v>511</v>
      </c>
      <c r="XEX2575" t="s">
        <v>511</v>
      </c>
    </row>
    <row r="2576" spans="16369:16378" x14ac:dyDescent="0.3">
      <c r="XEO2576" t="s">
        <v>534</v>
      </c>
      <c r="XEP2576">
        <v>3</v>
      </c>
      <c r="XEQ2576">
        <v>25</v>
      </c>
      <c r="XER2576">
        <v>0.2</v>
      </c>
      <c r="XES2576">
        <v>50</v>
      </c>
      <c r="XET2576" t="s">
        <v>511</v>
      </c>
      <c r="XEU2576" t="s">
        <v>511</v>
      </c>
      <c r="XEV2576" t="s">
        <v>511</v>
      </c>
      <c r="XEW2576" t="s">
        <v>511</v>
      </c>
      <c r="XEX2576" t="s">
        <v>511</v>
      </c>
    </row>
    <row r="2577" spans="16369:16378" x14ac:dyDescent="0.3">
      <c r="XEO2577" t="s">
        <v>534</v>
      </c>
      <c r="XEP2577">
        <v>3</v>
      </c>
      <c r="XEQ2577">
        <v>50</v>
      </c>
      <c r="XER2577">
        <v>0.1</v>
      </c>
      <c r="XES2577">
        <v>50</v>
      </c>
      <c r="XET2577" t="s">
        <v>511</v>
      </c>
      <c r="XEU2577" t="s">
        <v>511</v>
      </c>
      <c r="XEV2577" t="s">
        <v>511</v>
      </c>
      <c r="XEW2577" t="s">
        <v>511</v>
      </c>
      <c r="XEX2577" t="s">
        <v>511</v>
      </c>
    </row>
    <row r="2578" spans="16369:16378" x14ac:dyDescent="0.3">
      <c r="XEO2578" t="s">
        <v>534</v>
      </c>
      <c r="XEP2578">
        <v>3</v>
      </c>
      <c r="XEQ2578">
        <v>10</v>
      </c>
      <c r="XER2578">
        <v>0.15</v>
      </c>
      <c r="XES2578">
        <v>50</v>
      </c>
      <c r="XET2578" t="s">
        <v>511</v>
      </c>
      <c r="XEU2578" t="s">
        <v>511</v>
      </c>
      <c r="XEV2578" t="s">
        <v>511</v>
      </c>
      <c r="XEW2578" t="s">
        <v>511</v>
      </c>
      <c r="XEX2578" t="s">
        <v>511</v>
      </c>
    </row>
    <row r="2579" spans="16369:16378" x14ac:dyDescent="0.3">
      <c r="XEO2579" t="s">
        <v>534</v>
      </c>
      <c r="XEP2579">
        <v>3</v>
      </c>
      <c r="XEQ2579">
        <v>50</v>
      </c>
      <c r="XER2579">
        <v>0.2</v>
      </c>
      <c r="XES2579">
        <v>50</v>
      </c>
      <c r="XET2579" t="s">
        <v>511</v>
      </c>
      <c r="XEU2579" t="s">
        <v>511</v>
      </c>
      <c r="XEV2579" t="s">
        <v>511</v>
      </c>
      <c r="XEW2579" t="s">
        <v>511</v>
      </c>
      <c r="XEX2579" t="s">
        <v>511</v>
      </c>
    </row>
    <row r="2580" spans="16369:16378" x14ac:dyDescent="0.3">
      <c r="XEO2580" t="s">
        <v>534</v>
      </c>
      <c r="XEP2580">
        <v>3</v>
      </c>
      <c r="XEQ2580">
        <v>50</v>
      </c>
      <c r="XER2580">
        <v>0.15</v>
      </c>
      <c r="XES2580">
        <v>50</v>
      </c>
      <c r="XET2580" t="s">
        <v>511</v>
      </c>
      <c r="XEU2580" t="s">
        <v>511</v>
      </c>
      <c r="XEV2580" t="s">
        <v>511</v>
      </c>
      <c r="XEW2580" t="s">
        <v>511</v>
      </c>
      <c r="XEX2580" t="s">
        <v>511</v>
      </c>
    </row>
    <row r="2581" spans="16369:16378" x14ac:dyDescent="0.3">
      <c r="XEO2581" t="s">
        <v>528</v>
      </c>
      <c r="XEP2581">
        <v>3</v>
      </c>
      <c r="XEQ2581">
        <v>25</v>
      </c>
      <c r="XER2581">
        <v>0.15</v>
      </c>
      <c r="XES2581">
        <v>100</v>
      </c>
      <c r="XET2581" t="s">
        <v>511</v>
      </c>
      <c r="XEU2581" t="s">
        <v>511</v>
      </c>
      <c r="XEV2581" t="s">
        <v>511</v>
      </c>
      <c r="XEW2581" t="s">
        <v>511</v>
      </c>
      <c r="XEX2581" t="s">
        <v>511</v>
      </c>
    </row>
    <row r="2582" spans="16369:16378" x14ac:dyDescent="0.3">
      <c r="XEO2582" t="s">
        <v>528</v>
      </c>
      <c r="XEP2582">
        <v>3</v>
      </c>
      <c r="XEQ2582">
        <v>25</v>
      </c>
      <c r="XER2582">
        <v>0.1</v>
      </c>
      <c r="XES2582">
        <v>100</v>
      </c>
      <c r="XET2582" t="s">
        <v>511</v>
      </c>
      <c r="XEU2582" t="s">
        <v>511</v>
      </c>
      <c r="XEV2582" t="s">
        <v>511</v>
      </c>
      <c r="XEW2582" t="s">
        <v>511</v>
      </c>
      <c r="XEX2582" t="s">
        <v>511</v>
      </c>
    </row>
    <row r="2583" spans="16369:16378" x14ac:dyDescent="0.3">
      <c r="XEO2583" t="s">
        <v>528</v>
      </c>
      <c r="XEP2583">
        <v>3</v>
      </c>
      <c r="XEQ2583">
        <v>0</v>
      </c>
      <c r="XER2583">
        <v>0.2</v>
      </c>
      <c r="XES2583">
        <v>100</v>
      </c>
      <c r="XET2583" t="s">
        <v>511</v>
      </c>
      <c r="XEU2583" t="s">
        <v>511</v>
      </c>
      <c r="XEV2583" t="s">
        <v>511</v>
      </c>
      <c r="XEW2583" t="s">
        <v>511</v>
      </c>
      <c r="XEX2583" t="s">
        <v>511</v>
      </c>
    </row>
    <row r="2584" spans="16369:16378" x14ac:dyDescent="0.3">
      <c r="XEO2584" t="s">
        <v>528</v>
      </c>
      <c r="XEP2584">
        <v>3</v>
      </c>
      <c r="XEQ2584">
        <v>10</v>
      </c>
      <c r="XER2584">
        <v>0.2</v>
      </c>
      <c r="XES2584">
        <v>100</v>
      </c>
      <c r="XET2584" t="s">
        <v>511</v>
      </c>
      <c r="XEU2584" t="s">
        <v>511</v>
      </c>
      <c r="XEV2584" t="s">
        <v>511</v>
      </c>
      <c r="XEW2584" t="s">
        <v>511</v>
      </c>
      <c r="XEX2584" t="s">
        <v>511</v>
      </c>
    </row>
    <row r="2585" spans="16369:16378" x14ac:dyDescent="0.3">
      <c r="XEO2585" t="s">
        <v>528</v>
      </c>
      <c r="XEP2585">
        <v>3</v>
      </c>
      <c r="XEQ2585">
        <v>10</v>
      </c>
      <c r="XER2585">
        <v>0.1</v>
      </c>
      <c r="XES2585">
        <v>100</v>
      </c>
      <c r="XET2585" t="s">
        <v>511</v>
      </c>
      <c r="XEU2585" t="s">
        <v>511</v>
      </c>
      <c r="XEV2585" t="s">
        <v>511</v>
      </c>
      <c r="XEW2585" t="s">
        <v>511</v>
      </c>
      <c r="XEX2585" t="s">
        <v>511</v>
      </c>
    </row>
    <row r="2586" spans="16369:16378" x14ac:dyDescent="0.3">
      <c r="XEO2586" t="s">
        <v>528</v>
      </c>
      <c r="XEP2586">
        <v>3</v>
      </c>
      <c r="XEQ2586">
        <v>0</v>
      </c>
      <c r="XER2586">
        <v>0.15</v>
      </c>
      <c r="XES2586">
        <v>100</v>
      </c>
      <c r="XET2586" t="s">
        <v>511</v>
      </c>
      <c r="XEU2586" t="s">
        <v>511</v>
      </c>
      <c r="XEV2586" t="s">
        <v>511</v>
      </c>
      <c r="XEW2586" t="s">
        <v>511</v>
      </c>
      <c r="XEX2586" t="s">
        <v>511</v>
      </c>
    </row>
    <row r="2587" spans="16369:16378" x14ac:dyDescent="0.3">
      <c r="XEO2587" t="s">
        <v>528</v>
      </c>
      <c r="XEP2587">
        <v>3</v>
      </c>
      <c r="XEQ2587">
        <v>0</v>
      </c>
      <c r="XER2587">
        <v>0.1</v>
      </c>
      <c r="XES2587">
        <v>100</v>
      </c>
      <c r="XET2587" t="s">
        <v>511</v>
      </c>
      <c r="XEU2587" t="s">
        <v>511</v>
      </c>
      <c r="XEV2587" t="s">
        <v>511</v>
      </c>
      <c r="XEW2587" t="s">
        <v>511</v>
      </c>
      <c r="XEX2587" t="s">
        <v>511</v>
      </c>
    </row>
    <row r="2588" spans="16369:16378" x14ac:dyDescent="0.3">
      <c r="XEO2588" t="s">
        <v>528</v>
      </c>
      <c r="XEP2588">
        <v>3</v>
      </c>
      <c r="XEQ2588">
        <v>10</v>
      </c>
      <c r="XER2588">
        <v>0.15</v>
      </c>
      <c r="XES2588">
        <v>100</v>
      </c>
      <c r="XET2588" t="s">
        <v>511</v>
      </c>
      <c r="XEU2588" t="s">
        <v>511</v>
      </c>
      <c r="XEV2588" t="s">
        <v>511</v>
      </c>
      <c r="XEW2588" t="s">
        <v>511</v>
      </c>
      <c r="XEX2588" t="s">
        <v>511</v>
      </c>
    </row>
    <row r="2589" spans="16369:16378" x14ac:dyDescent="0.3">
      <c r="XEO2589" t="s">
        <v>528</v>
      </c>
      <c r="XEP2589">
        <v>3</v>
      </c>
      <c r="XEQ2589">
        <v>50</v>
      </c>
      <c r="XER2589">
        <v>0.2</v>
      </c>
      <c r="XES2589">
        <v>100</v>
      </c>
      <c r="XET2589" t="s">
        <v>511</v>
      </c>
      <c r="XEU2589" t="s">
        <v>511</v>
      </c>
      <c r="XEV2589" t="s">
        <v>511</v>
      </c>
      <c r="XEW2589" t="s">
        <v>511</v>
      </c>
      <c r="XEX2589" t="s">
        <v>511</v>
      </c>
    </row>
    <row r="2590" spans="16369:16378" x14ac:dyDescent="0.3">
      <c r="XEO2590" t="s">
        <v>528</v>
      </c>
      <c r="XEP2590">
        <v>3</v>
      </c>
      <c r="XEQ2590">
        <v>50</v>
      </c>
      <c r="XER2590">
        <v>0.1</v>
      </c>
      <c r="XES2590">
        <v>100</v>
      </c>
      <c r="XET2590" t="s">
        <v>511</v>
      </c>
      <c r="XEU2590" t="s">
        <v>511</v>
      </c>
      <c r="XEV2590" t="s">
        <v>511</v>
      </c>
      <c r="XEW2590" t="s">
        <v>511</v>
      </c>
      <c r="XEX2590" t="s">
        <v>511</v>
      </c>
    </row>
    <row r="2591" spans="16369:16378" x14ac:dyDescent="0.3">
      <c r="XEO2591" t="s">
        <v>528</v>
      </c>
      <c r="XEP2591">
        <v>3</v>
      </c>
      <c r="XEQ2591">
        <v>25</v>
      </c>
      <c r="XER2591">
        <v>0.2</v>
      </c>
      <c r="XES2591">
        <v>100</v>
      </c>
      <c r="XET2591" t="s">
        <v>511</v>
      </c>
      <c r="XEU2591" t="s">
        <v>511</v>
      </c>
      <c r="XEV2591" t="s">
        <v>511</v>
      </c>
      <c r="XEW2591" t="s">
        <v>511</v>
      </c>
      <c r="XEX2591" t="s">
        <v>511</v>
      </c>
    </row>
    <row r="2592" spans="16369:16378" x14ac:dyDescent="0.3">
      <c r="XEO2592" t="s">
        <v>528</v>
      </c>
      <c r="XEP2592">
        <v>3</v>
      </c>
      <c r="XEQ2592">
        <v>50</v>
      </c>
      <c r="XER2592">
        <v>0.15</v>
      </c>
      <c r="XES2592">
        <v>100</v>
      </c>
      <c r="XET2592" t="s">
        <v>511</v>
      </c>
      <c r="XEU2592" t="s">
        <v>511</v>
      </c>
      <c r="XEV2592" t="s">
        <v>511</v>
      </c>
      <c r="XEW2592" t="s">
        <v>511</v>
      </c>
      <c r="XEX2592" t="s">
        <v>511</v>
      </c>
    </row>
    <row r="2593" spans="16369:16378" x14ac:dyDescent="0.3">
      <c r="XEO2593" t="s">
        <v>516</v>
      </c>
      <c r="XEP2593">
        <v>3</v>
      </c>
      <c r="XEQ2593">
        <v>10</v>
      </c>
      <c r="XER2593">
        <v>0.2</v>
      </c>
      <c r="XES2593">
        <v>100</v>
      </c>
      <c r="XET2593" t="s">
        <v>511</v>
      </c>
      <c r="XEU2593" t="s">
        <v>511</v>
      </c>
      <c r="XEV2593" t="s">
        <v>511</v>
      </c>
      <c r="XEW2593" t="s">
        <v>511</v>
      </c>
      <c r="XEX2593" t="s">
        <v>511</v>
      </c>
    </row>
    <row r="2594" spans="16369:16378" x14ac:dyDescent="0.3">
      <c r="XEO2594" t="s">
        <v>516</v>
      </c>
      <c r="XEP2594">
        <v>3</v>
      </c>
      <c r="XEQ2594">
        <v>10</v>
      </c>
      <c r="XER2594">
        <v>0.1</v>
      </c>
      <c r="XES2594">
        <v>100</v>
      </c>
      <c r="XET2594" t="s">
        <v>511</v>
      </c>
      <c r="XEU2594" t="s">
        <v>511</v>
      </c>
      <c r="XEV2594" t="s">
        <v>511</v>
      </c>
      <c r="XEW2594" t="s">
        <v>511</v>
      </c>
      <c r="XEX2594" t="s">
        <v>511</v>
      </c>
    </row>
    <row r="2595" spans="16369:16378" x14ac:dyDescent="0.3">
      <c r="XEO2595" t="s">
        <v>516</v>
      </c>
      <c r="XEP2595">
        <v>3</v>
      </c>
      <c r="XEQ2595">
        <v>0</v>
      </c>
      <c r="XER2595">
        <v>0.15</v>
      </c>
      <c r="XES2595">
        <v>100</v>
      </c>
      <c r="XET2595" t="s">
        <v>511</v>
      </c>
      <c r="XEU2595" t="s">
        <v>511</v>
      </c>
      <c r="XEV2595" t="s">
        <v>511</v>
      </c>
      <c r="XEW2595" t="s">
        <v>511</v>
      </c>
      <c r="XEX2595" t="s">
        <v>511</v>
      </c>
    </row>
    <row r="2596" spans="16369:16378" x14ac:dyDescent="0.3">
      <c r="XEO2596" t="s">
        <v>516</v>
      </c>
      <c r="XEP2596">
        <v>3</v>
      </c>
      <c r="XEQ2596">
        <v>0</v>
      </c>
      <c r="XER2596">
        <v>0.2</v>
      </c>
      <c r="XES2596">
        <v>100</v>
      </c>
      <c r="XET2596" t="s">
        <v>511</v>
      </c>
      <c r="XEU2596" t="s">
        <v>511</v>
      </c>
      <c r="XEV2596" t="s">
        <v>511</v>
      </c>
      <c r="XEW2596" t="s">
        <v>511</v>
      </c>
      <c r="XEX2596" t="s">
        <v>511</v>
      </c>
    </row>
    <row r="2597" spans="16369:16378" x14ac:dyDescent="0.3">
      <c r="XEO2597" t="s">
        <v>516</v>
      </c>
      <c r="XEP2597">
        <v>3</v>
      </c>
      <c r="XEQ2597">
        <v>10</v>
      </c>
      <c r="XER2597">
        <v>0.15</v>
      </c>
      <c r="XES2597">
        <v>100</v>
      </c>
      <c r="XET2597" t="s">
        <v>511</v>
      </c>
      <c r="XEU2597" t="s">
        <v>511</v>
      </c>
      <c r="XEV2597" t="s">
        <v>511</v>
      </c>
      <c r="XEW2597" t="s">
        <v>511</v>
      </c>
      <c r="XEX2597" t="s">
        <v>511</v>
      </c>
    </row>
    <row r="2598" spans="16369:16378" x14ac:dyDescent="0.3">
      <c r="XEO2598" t="s">
        <v>516</v>
      </c>
      <c r="XEP2598">
        <v>3</v>
      </c>
      <c r="XEQ2598">
        <v>0</v>
      </c>
      <c r="XER2598">
        <v>0.1</v>
      </c>
      <c r="XES2598">
        <v>100</v>
      </c>
      <c r="XET2598" t="s">
        <v>511</v>
      </c>
      <c r="XEU2598" t="s">
        <v>511</v>
      </c>
      <c r="XEV2598" t="s">
        <v>511</v>
      </c>
      <c r="XEW2598" t="s">
        <v>511</v>
      </c>
      <c r="XEX2598" t="s">
        <v>511</v>
      </c>
    </row>
    <row r="2599" spans="16369:16378" x14ac:dyDescent="0.3">
      <c r="XEO2599" t="s">
        <v>516</v>
      </c>
      <c r="XEP2599">
        <v>3</v>
      </c>
      <c r="XEQ2599">
        <v>25</v>
      </c>
      <c r="XER2599">
        <v>0.1</v>
      </c>
      <c r="XES2599">
        <v>100</v>
      </c>
      <c r="XET2599" t="s">
        <v>511</v>
      </c>
      <c r="XEU2599" t="s">
        <v>511</v>
      </c>
      <c r="XEV2599" t="s">
        <v>511</v>
      </c>
      <c r="XEW2599" t="s">
        <v>511</v>
      </c>
      <c r="XEX2599" t="s">
        <v>511</v>
      </c>
    </row>
    <row r="2600" spans="16369:16378" x14ac:dyDescent="0.3">
      <c r="XEO2600" t="s">
        <v>516</v>
      </c>
      <c r="XEP2600">
        <v>3</v>
      </c>
      <c r="XEQ2600">
        <v>25</v>
      </c>
      <c r="XER2600">
        <v>0.15</v>
      </c>
      <c r="XES2600">
        <v>100</v>
      </c>
      <c r="XET2600" t="s">
        <v>511</v>
      </c>
      <c r="XEU2600" t="s">
        <v>511</v>
      </c>
      <c r="XEV2600" t="s">
        <v>511</v>
      </c>
      <c r="XEW2600" t="s">
        <v>511</v>
      </c>
      <c r="XEX2600" t="s">
        <v>511</v>
      </c>
    </row>
    <row r="2601" spans="16369:16378" x14ac:dyDescent="0.3">
      <c r="XEO2601" t="s">
        <v>516</v>
      </c>
      <c r="XEP2601">
        <v>3</v>
      </c>
      <c r="XEQ2601">
        <v>25</v>
      </c>
      <c r="XER2601">
        <v>0.2</v>
      </c>
      <c r="XES2601">
        <v>100</v>
      </c>
      <c r="XET2601" t="s">
        <v>511</v>
      </c>
      <c r="XEU2601" t="s">
        <v>511</v>
      </c>
      <c r="XEV2601" t="s">
        <v>511</v>
      </c>
      <c r="XEW2601" t="s">
        <v>511</v>
      </c>
      <c r="XEX2601" t="s">
        <v>511</v>
      </c>
    </row>
    <row r="2602" spans="16369:16378" x14ac:dyDescent="0.3">
      <c r="XEO2602" t="s">
        <v>516</v>
      </c>
      <c r="XEP2602">
        <v>3</v>
      </c>
      <c r="XEQ2602">
        <v>50</v>
      </c>
      <c r="XER2602">
        <v>0.2</v>
      </c>
      <c r="XES2602">
        <v>100</v>
      </c>
      <c r="XET2602" t="s">
        <v>511</v>
      </c>
      <c r="XEU2602" t="s">
        <v>511</v>
      </c>
      <c r="XEV2602" t="s">
        <v>511</v>
      </c>
      <c r="XEW2602" t="s">
        <v>511</v>
      </c>
      <c r="XEX2602" t="s">
        <v>511</v>
      </c>
    </row>
    <row r="2603" spans="16369:16378" x14ac:dyDescent="0.3">
      <c r="XEO2603" t="s">
        <v>516</v>
      </c>
      <c r="XEP2603">
        <v>3</v>
      </c>
      <c r="XEQ2603">
        <v>50</v>
      </c>
      <c r="XER2603">
        <v>0.1</v>
      </c>
      <c r="XES2603">
        <v>100</v>
      </c>
      <c r="XET2603" t="s">
        <v>511</v>
      </c>
      <c r="XEU2603" t="s">
        <v>511</v>
      </c>
      <c r="XEV2603" t="s">
        <v>511</v>
      </c>
      <c r="XEW2603" t="s">
        <v>511</v>
      </c>
      <c r="XEX2603" t="s">
        <v>511</v>
      </c>
    </row>
    <row r="2604" spans="16369:16378" x14ac:dyDescent="0.3">
      <c r="XEO2604" t="s">
        <v>516</v>
      </c>
      <c r="XEP2604">
        <v>3</v>
      </c>
      <c r="XEQ2604">
        <v>50</v>
      </c>
      <c r="XER2604">
        <v>0.15</v>
      </c>
      <c r="XES2604">
        <v>100</v>
      </c>
      <c r="XET2604" t="s">
        <v>511</v>
      </c>
      <c r="XEU2604" t="s">
        <v>511</v>
      </c>
      <c r="XEV2604" t="s">
        <v>511</v>
      </c>
      <c r="XEW2604" t="s">
        <v>511</v>
      </c>
      <c r="XEX2604" t="s">
        <v>511</v>
      </c>
    </row>
    <row r="2605" spans="16369:16378" x14ac:dyDescent="0.3">
      <c r="XEO2605" t="s">
        <v>523</v>
      </c>
      <c r="XEP2605">
        <v>3</v>
      </c>
      <c r="XEQ2605">
        <v>0</v>
      </c>
      <c r="XER2605">
        <v>0.1</v>
      </c>
      <c r="XES2605">
        <v>50</v>
      </c>
      <c r="XET2605" t="s">
        <v>511</v>
      </c>
      <c r="XEU2605" t="s">
        <v>511</v>
      </c>
      <c r="XEV2605" t="s">
        <v>511</v>
      </c>
      <c r="XEW2605" t="s">
        <v>511</v>
      </c>
      <c r="XEX2605" t="s">
        <v>511</v>
      </c>
    </row>
    <row r="2606" spans="16369:16378" x14ac:dyDescent="0.3">
      <c r="XEO2606" t="s">
        <v>523</v>
      </c>
      <c r="XEP2606">
        <v>2</v>
      </c>
      <c r="XEQ2606">
        <v>50</v>
      </c>
      <c r="XER2606">
        <v>0.2</v>
      </c>
      <c r="XES2606">
        <v>50</v>
      </c>
      <c r="XET2606" t="s">
        <v>511</v>
      </c>
      <c r="XEU2606" t="s">
        <v>511</v>
      </c>
      <c r="XEV2606" t="s">
        <v>511</v>
      </c>
      <c r="XEW2606" t="s">
        <v>511</v>
      </c>
      <c r="XEX2606" t="s">
        <v>511</v>
      </c>
    </row>
    <row r="2607" spans="16369:16378" x14ac:dyDescent="0.3">
      <c r="XEO2607" t="s">
        <v>523</v>
      </c>
      <c r="XEP2607">
        <v>3</v>
      </c>
      <c r="XEQ2607">
        <v>0</v>
      </c>
      <c r="XER2607">
        <v>0.15</v>
      </c>
      <c r="XES2607">
        <v>50</v>
      </c>
      <c r="XET2607" t="s">
        <v>511</v>
      </c>
      <c r="XEU2607" t="s">
        <v>511</v>
      </c>
      <c r="XEV2607" t="s">
        <v>511</v>
      </c>
      <c r="XEW2607" t="s">
        <v>511</v>
      </c>
      <c r="XEX2607" t="s">
        <v>511</v>
      </c>
    </row>
    <row r="2608" spans="16369:16378" x14ac:dyDescent="0.3">
      <c r="XEO2608" t="s">
        <v>523</v>
      </c>
      <c r="XEP2608">
        <v>3</v>
      </c>
      <c r="XEQ2608">
        <v>0</v>
      </c>
      <c r="XER2608">
        <v>0.05</v>
      </c>
      <c r="XES2608">
        <v>50</v>
      </c>
      <c r="XET2608" t="s">
        <v>511</v>
      </c>
      <c r="XEU2608" t="s">
        <v>511</v>
      </c>
      <c r="XEV2608" t="s">
        <v>511</v>
      </c>
      <c r="XEW2608" t="s">
        <v>511</v>
      </c>
      <c r="XEX2608" t="s">
        <v>511</v>
      </c>
    </row>
    <row r="2609" spans="16369:16378" x14ac:dyDescent="0.3">
      <c r="XEO2609" t="s">
        <v>523</v>
      </c>
      <c r="XEP2609">
        <v>3</v>
      </c>
      <c r="XEQ2609">
        <v>0</v>
      </c>
      <c r="XER2609">
        <v>0.2</v>
      </c>
      <c r="XES2609">
        <v>50</v>
      </c>
      <c r="XET2609" t="s">
        <v>511</v>
      </c>
      <c r="XEU2609" t="s">
        <v>511</v>
      </c>
      <c r="XEV2609" t="s">
        <v>511</v>
      </c>
      <c r="XEW2609" t="s">
        <v>511</v>
      </c>
      <c r="XEX2609" t="s">
        <v>511</v>
      </c>
    </row>
    <row r="2610" spans="16369:16378" x14ac:dyDescent="0.3">
      <c r="XEO2610" t="s">
        <v>523</v>
      </c>
      <c r="XEP2610">
        <v>2</v>
      </c>
      <c r="XEQ2610">
        <v>50</v>
      </c>
      <c r="XER2610">
        <v>0.15</v>
      </c>
      <c r="XES2610">
        <v>50</v>
      </c>
      <c r="XET2610" t="s">
        <v>511</v>
      </c>
      <c r="XEU2610" t="s">
        <v>511</v>
      </c>
      <c r="XEV2610" t="s">
        <v>511</v>
      </c>
      <c r="XEW2610" t="s">
        <v>511</v>
      </c>
      <c r="XEX2610" t="s">
        <v>511</v>
      </c>
    </row>
    <row r="2611" spans="16369:16378" x14ac:dyDescent="0.3">
      <c r="XEO2611" t="s">
        <v>523</v>
      </c>
      <c r="XEP2611">
        <v>3</v>
      </c>
      <c r="XEQ2611">
        <v>50</v>
      </c>
      <c r="XER2611">
        <v>0.1</v>
      </c>
      <c r="XES2611">
        <v>50</v>
      </c>
      <c r="XET2611" t="s">
        <v>511</v>
      </c>
      <c r="XEU2611" t="s">
        <v>511</v>
      </c>
      <c r="XEV2611" t="s">
        <v>511</v>
      </c>
      <c r="XEW2611" t="s">
        <v>511</v>
      </c>
      <c r="XEX2611" t="s">
        <v>511</v>
      </c>
    </row>
    <row r="2612" spans="16369:16378" x14ac:dyDescent="0.3">
      <c r="XEO2612" t="s">
        <v>523</v>
      </c>
      <c r="XEP2612">
        <v>3</v>
      </c>
      <c r="XEQ2612">
        <v>10</v>
      </c>
      <c r="XER2612">
        <v>0.2</v>
      </c>
      <c r="XES2612">
        <v>50</v>
      </c>
      <c r="XET2612" t="s">
        <v>511</v>
      </c>
      <c r="XEU2612" t="s">
        <v>511</v>
      </c>
      <c r="XEV2612" t="s">
        <v>511</v>
      </c>
      <c r="XEW2612" t="s">
        <v>511</v>
      </c>
      <c r="XEX2612" t="s">
        <v>511</v>
      </c>
    </row>
    <row r="2613" spans="16369:16378" x14ac:dyDescent="0.3">
      <c r="XEO2613" t="s">
        <v>523</v>
      </c>
      <c r="XEP2613">
        <v>3</v>
      </c>
      <c r="XEQ2613">
        <v>25</v>
      </c>
      <c r="XER2613">
        <v>0.1</v>
      </c>
      <c r="XES2613">
        <v>50</v>
      </c>
      <c r="XET2613" t="s">
        <v>511</v>
      </c>
      <c r="XEU2613" t="s">
        <v>511</v>
      </c>
      <c r="XEV2613" t="s">
        <v>511</v>
      </c>
      <c r="XEW2613" t="s">
        <v>511</v>
      </c>
      <c r="XEX2613" t="s">
        <v>511</v>
      </c>
    </row>
    <row r="2614" spans="16369:16378" x14ac:dyDescent="0.3">
      <c r="XEO2614" t="s">
        <v>523</v>
      </c>
      <c r="XEP2614">
        <v>3</v>
      </c>
      <c r="XEQ2614">
        <v>10</v>
      </c>
      <c r="XER2614">
        <v>0.1</v>
      </c>
      <c r="XES2614">
        <v>50</v>
      </c>
      <c r="XET2614" t="s">
        <v>511</v>
      </c>
      <c r="XEU2614" t="s">
        <v>511</v>
      </c>
      <c r="XEV2614" t="s">
        <v>511</v>
      </c>
      <c r="XEW2614" t="s">
        <v>511</v>
      </c>
      <c r="XEX2614" t="s">
        <v>511</v>
      </c>
    </row>
    <row r="2615" spans="16369:16378" x14ac:dyDescent="0.3">
      <c r="XEO2615" t="s">
        <v>523</v>
      </c>
      <c r="XEP2615">
        <v>3</v>
      </c>
      <c r="XEQ2615">
        <v>10</v>
      </c>
      <c r="XER2615">
        <v>0.15</v>
      </c>
      <c r="XES2615">
        <v>50</v>
      </c>
      <c r="XET2615" t="s">
        <v>511</v>
      </c>
      <c r="XEU2615" t="s">
        <v>511</v>
      </c>
      <c r="XEV2615" t="s">
        <v>511</v>
      </c>
      <c r="XEW2615" t="s">
        <v>511</v>
      </c>
      <c r="XEX2615" t="s">
        <v>511</v>
      </c>
    </row>
    <row r="2616" spans="16369:16378" x14ac:dyDescent="0.3">
      <c r="XEO2616" t="s">
        <v>523</v>
      </c>
      <c r="XEP2616">
        <v>3</v>
      </c>
      <c r="XEQ2616">
        <v>50</v>
      </c>
      <c r="XER2616">
        <v>0.05</v>
      </c>
      <c r="XES2616">
        <v>50</v>
      </c>
      <c r="XET2616" t="s">
        <v>511</v>
      </c>
      <c r="XEU2616" t="s">
        <v>511</v>
      </c>
      <c r="XEV2616" t="s">
        <v>511</v>
      </c>
      <c r="XEW2616" t="s">
        <v>511</v>
      </c>
      <c r="XEX2616" t="s">
        <v>511</v>
      </c>
    </row>
    <row r="2617" spans="16369:16378" x14ac:dyDescent="0.3">
      <c r="XEO2617" t="s">
        <v>523</v>
      </c>
      <c r="XEP2617">
        <v>3</v>
      </c>
      <c r="XEQ2617">
        <v>10</v>
      </c>
      <c r="XER2617">
        <v>0.05</v>
      </c>
      <c r="XES2617">
        <v>50</v>
      </c>
      <c r="XET2617" t="s">
        <v>511</v>
      </c>
      <c r="XEU2617" t="s">
        <v>511</v>
      </c>
      <c r="XEV2617" t="s">
        <v>511</v>
      </c>
      <c r="XEW2617" t="s">
        <v>511</v>
      </c>
      <c r="XEX2617" t="s">
        <v>511</v>
      </c>
    </row>
    <row r="2618" spans="16369:16378" x14ac:dyDescent="0.3">
      <c r="XEO2618" t="s">
        <v>523</v>
      </c>
      <c r="XEP2618">
        <v>3</v>
      </c>
      <c r="XEQ2618">
        <v>25</v>
      </c>
      <c r="XER2618">
        <v>0.2</v>
      </c>
      <c r="XES2618">
        <v>50</v>
      </c>
      <c r="XET2618" t="s">
        <v>511</v>
      </c>
      <c r="XEU2618" t="s">
        <v>511</v>
      </c>
      <c r="XEV2618" t="s">
        <v>511</v>
      </c>
      <c r="XEW2618" t="s">
        <v>511</v>
      </c>
      <c r="XEX2618" t="s">
        <v>511</v>
      </c>
    </row>
    <row r="2619" spans="16369:16378" x14ac:dyDescent="0.3">
      <c r="XEO2619" t="s">
        <v>523</v>
      </c>
      <c r="XEP2619">
        <v>3</v>
      </c>
      <c r="XEQ2619">
        <v>25</v>
      </c>
      <c r="XER2619">
        <v>0.15</v>
      </c>
      <c r="XES2619">
        <v>50</v>
      </c>
      <c r="XET2619" t="s">
        <v>511</v>
      </c>
      <c r="XEU2619" t="s">
        <v>511</v>
      </c>
      <c r="XEV2619" t="s">
        <v>511</v>
      </c>
      <c r="XEW2619" t="s">
        <v>511</v>
      </c>
      <c r="XEX2619" t="s">
        <v>511</v>
      </c>
    </row>
    <row r="2620" spans="16369:16378" x14ac:dyDescent="0.3">
      <c r="XEO2620" t="s">
        <v>523</v>
      </c>
      <c r="XEP2620">
        <v>3</v>
      </c>
      <c r="XEQ2620">
        <v>25</v>
      </c>
      <c r="XER2620">
        <v>0.05</v>
      </c>
      <c r="XES2620">
        <v>50</v>
      </c>
      <c r="XET2620" t="s">
        <v>511</v>
      </c>
      <c r="XEU2620" t="s">
        <v>511</v>
      </c>
      <c r="XEV2620" t="s">
        <v>511</v>
      </c>
      <c r="XEW2620" t="s">
        <v>511</v>
      </c>
      <c r="XEX2620" t="s">
        <v>511</v>
      </c>
    </row>
    <row r="2621" spans="16369:16378" x14ac:dyDescent="0.3">
      <c r="XEO2621" t="s">
        <v>523</v>
      </c>
      <c r="XEP2621">
        <v>3</v>
      </c>
      <c r="XEQ2621">
        <v>50</v>
      </c>
      <c r="XER2621">
        <v>0.2</v>
      </c>
      <c r="XES2621">
        <v>50</v>
      </c>
      <c r="XET2621" t="s">
        <v>511</v>
      </c>
      <c r="XEU2621" t="s">
        <v>511</v>
      </c>
      <c r="XEV2621" t="s">
        <v>511</v>
      </c>
      <c r="XEW2621" t="s">
        <v>511</v>
      </c>
      <c r="XEX2621" t="s">
        <v>511</v>
      </c>
    </row>
    <row r="2622" spans="16369:16378" x14ac:dyDescent="0.3">
      <c r="XEO2622" t="s">
        <v>523</v>
      </c>
      <c r="XEP2622">
        <v>3</v>
      </c>
      <c r="XEQ2622">
        <v>50</v>
      </c>
      <c r="XER2622">
        <v>0.15</v>
      </c>
      <c r="XES2622">
        <v>50</v>
      </c>
      <c r="XET2622" t="s">
        <v>511</v>
      </c>
      <c r="XEU2622" t="s">
        <v>511</v>
      </c>
      <c r="XEV2622" t="s">
        <v>511</v>
      </c>
      <c r="XEW2622" t="s">
        <v>511</v>
      </c>
      <c r="XEX2622" t="s">
        <v>511</v>
      </c>
    </row>
    <row r="2623" spans="16369:16378" x14ac:dyDescent="0.3">
      <c r="XEO2623" t="s">
        <v>522</v>
      </c>
      <c r="XEP2623">
        <v>3</v>
      </c>
      <c r="XEQ2623">
        <v>0</v>
      </c>
      <c r="XER2623">
        <v>0.2</v>
      </c>
      <c r="XES2623">
        <v>100</v>
      </c>
      <c r="XET2623" t="s">
        <v>511</v>
      </c>
      <c r="XEU2623" t="s">
        <v>511</v>
      </c>
      <c r="XEV2623" t="s">
        <v>511</v>
      </c>
      <c r="XEW2623" t="s">
        <v>511</v>
      </c>
      <c r="XEX2623" t="s">
        <v>511</v>
      </c>
    </row>
    <row r="2624" spans="16369:16378" x14ac:dyDescent="0.3">
      <c r="XEO2624" t="s">
        <v>522</v>
      </c>
      <c r="XEP2624">
        <v>3</v>
      </c>
      <c r="XEQ2624">
        <v>0</v>
      </c>
      <c r="XER2624">
        <v>0.15</v>
      </c>
      <c r="XES2624">
        <v>100</v>
      </c>
      <c r="XET2624" t="s">
        <v>511</v>
      </c>
      <c r="XEU2624" t="s">
        <v>511</v>
      </c>
      <c r="XEV2624" t="s">
        <v>511</v>
      </c>
      <c r="XEW2624" t="s">
        <v>511</v>
      </c>
      <c r="XEX2624" t="s">
        <v>511</v>
      </c>
    </row>
    <row r="2625" spans="16369:16378" x14ac:dyDescent="0.3">
      <c r="XEO2625" t="s">
        <v>522</v>
      </c>
      <c r="XEP2625">
        <v>3</v>
      </c>
      <c r="XEQ2625">
        <v>0</v>
      </c>
      <c r="XER2625">
        <v>0.1</v>
      </c>
      <c r="XES2625">
        <v>100</v>
      </c>
      <c r="XET2625" t="s">
        <v>511</v>
      </c>
      <c r="XEU2625" t="s">
        <v>511</v>
      </c>
      <c r="XEV2625" t="s">
        <v>511</v>
      </c>
      <c r="XEW2625" t="s">
        <v>511</v>
      </c>
      <c r="XEX2625" t="s">
        <v>511</v>
      </c>
    </row>
    <row r="2626" spans="16369:16378" x14ac:dyDescent="0.3">
      <c r="XEO2626" t="s">
        <v>522</v>
      </c>
      <c r="XEP2626">
        <v>3</v>
      </c>
      <c r="XEQ2626">
        <v>10</v>
      </c>
      <c r="XER2626">
        <v>0.1</v>
      </c>
      <c r="XES2626">
        <v>100</v>
      </c>
      <c r="XET2626" t="s">
        <v>511</v>
      </c>
      <c r="XEU2626" t="s">
        <v>511</v>
      </c>
      <c r="XEV2626" t="s">
        <v>511</v>
      </c>
      <c r="XEW2626" t="s">
        <v>511</v>
      </c>
      <c r="XEX2626" t="s">
        <v>511</v>
      </c>
    </row>
    <row r="2627" spans="16369:16378" x14ac:dyDescent="0.3">
      <c r="XEO2627" t="s">
        <v>522</v>
      </c>
      <c r="XEP2627">
        <v>3</v>
      </c>
      <c r="XEQ2627">
        <v>50</v>
      </c>
      <c r="XER2627">
        <v>0.2</v>
      </c>
      <c r="XES2627">
        <v>100</v>
      </c>
      <c r="XET2627" t="s">
        <v>511</v>
      </c>
      <c r="XEU2627" t="s">
        <v>511</v>
      </c>
      <c r="XEV2627" t="s">
        <v>511</v>
      </c>
      <c r="XEW2627" t="s">
        <v>511</v>
      </c>
      <c r="XEX2627" t="s">
        <v>511</v>
      </c>
    </row>
    <row r="2628" spans="16369:16378" x14ac:dyDescent="0.3">
      <c r="XEO2628" t="s">
        <v>522</v>
      </c>
      <c r="XEP2628">
        <v>3</v>
      </c>
      <c r="XEQ2628">
        <v>50</v>
      </c>
      <c r="XER2628">
        <v>0.1</v>
      </c>
      <c r="XES2628">
        <v>100</v>
      </c>
      <c r="XET2628" t="s">
        <v>511</v>
      </c>
      <c r="XEU2628" t="s">
        <v>511</v>
      </c>
      <c r="XEV2628" t="s">
        <v>511</v>
      </c>
      <c r="XEW2628" t="s">
        <v>511</v>
      </c>
      <c r="XEX2628" t="s">
        <v>511</v>
      </c>
    </row>
    <row r="2629" spans="16369:16378" x14ac:dyDescent="0.3">
      <c r="XEO2629" t="s">
        <v>522</v>
      </c>
      <c r="XEP2629">
        <v>3</v>
      </c>
      <c r="XEQ2629">
        <v>50</v>
      </c>
      <c r="XER2629">
        <v>0.15</v>
      </c>
      <c r="XES2629">
        <v>100</v>
      </c>
      <c r="XET2629" t="s">
        <v>511</v>
      </c>
      <c r="XEU2629" t="s">
        <v>511</v>
      </c>
      <c r="XEV2629" t="s">
        <v>511</v>
      </c>
      <c r="XEW2629" t="s">
        <v>511</v>
      </c>
      <c r="XEX2629" t="s">
        <v>511</v>
      </c>
    </row>
    <row r="2630" spans="16369:16378" x14ac:dyDescent="0.3">
      <c r="XEO2630" t="s">
        <v>522</v>
      </c>
      <c r="XEP2630">
        <v>3</v>
      </c>
      <c r="XEQ2630">
        <v>25</v>
      </c>
      <c r="XER2630">
        <v>0.15</v>
      </c>
      <c r="XES2630">
        <v>100</v>
      </c>
      <c r="XET2630" t="s">
        <v>511</v>
      </c>
      <c r="XEU2630" t="s">
        <v>511</v>
      </c>
      <c r="XEV2630" t="s">
        <v>511</v>
      </c>
      <c r="XEW2630" t="s">
        <v>511</v>
      </c>
      <c r="XEX2630" t="s">
        <v>511</v>
      </c>
    </row>
    <row r="2631" spans="16369:16378" x14ac:dyDescent="0.3">
      <c r="XEO2631" t="s">
        <v>522</v>
      </c>
      <c r="XEP2631">
        <v>3</v>
      </c>
      <c r="XEQ2631">
        <v>25</v>
      </c>
      <c r="XER2631">
        <v>0.2</v>
      </c>
      <c r="XES2631">
        <v>100</v>
      </c>
      <c r="XET2631" t="s">
        <v>511</v>
      </c>
      <c r="XEU2631" t="s">
        <v>511</v>
      </c>
      <c r="XEV2631" t="s">
        <v>511</v>
      </c>
      <c r="XEW2631" t="s">
        <v>511</v>
      </c>
      <c r="XEX2631" t="s">
        <v>511</v>
      </c>
    </row>
    <row r="2632" spans="16369:16378" x14ac:dyDescent="0.3">
      <c r="XEO2632" t="s">
        <v>522</v>
      </c>
      <c r="XEP2632">
        <v>3</v>
      </c>
      <c r="XEQ2632">
        <v>25</v>
      </c>
      <c r="XER2632">
        <v>0.1</v>
      </c>
      <c r="XES2632">
        <v>100</v>
      </c>
      <c r="XET2632" t="s">
        <v>511</v>
      </c>
      <c r="XEU2632" t="s">
        <v>511</v>
      </c>
      <c r="XEV2632" t="s">
        <v>511</v>
      </c>
      <c r="XEW2632" t="s">
        <v>511</v>
      </c>
      <c r="XEX2632" t="s">
        <v>511</v>
      </c>
    </row>
    <row r="2633" spans="16369:16378" x14ac:dyDescent="0.3">
      <c r="XEO2633" t="s">
        <v>522</v>
      </c>
      <c r="XEP2633">
        <v>3</v>
      </c>
      <c r="XEQ2633">
        <v>10</v>
      </c>
      <c r="XER2633">
        <v>0.15</v>
      </c>
      <c r="XES2633">
        <v>100</v>
      </c>
      <c r="XET2633" t="s">
        <v>511</v>
      </c>
      <c r="XEU2633" t="s">
        <v>511</v>
      </c>
      <c r="XEV2633" t="s">
        <v>511</v>
      </c>
      <c r="XEW2633" t="s">
        <v>511</v>
      </c>
      <c r="XEX2633" t="s">
        <v>511</v>
      </c>
    </row>
    <row r="2634" spans="16369:16378" x14ac:dyDescent="0.3">
      <c r="XEO2634" t="s">
        <v>522</v>
      </c>
      <c r="XEP2634">
        <v>3</v>
      </c>
      <c r="XEQ2634">
        <v>10</v>
      </c>
      <c r="XER2634">
        <v>0.2</v>
      </c>
      <c r="XES2634">
        <v>100</v>
      </c>
      <c r="XET2634" t="s">
        <v>511</v>
      </c>
      <c r="XEU2634" t="s">
        <v>511</v>
      </c>
      <c r="XEV2634" t="s">
        <v>511</v>
      </c>
      <c r="XEW2634" t="s">
        <v>511</v>
      </c>
      <c r="XEX2634" t="s">
        <v>511</v>
      </c>
    </row>
    <row r="2635" spans="16369:16378" x14ac:dyDescent="0.3">
      <c r="XEO2635" t="s">
        <v>520</v>
      </c>
      <c r="XEP2635">
        <v>3</v>
      </c>
      <c r="XEQ2635">
        <v>0</v>
      </c>
      <c r="XER2635">
        <v>0.1</v>
      </c>
      <c r="XES2635">
        <v>50</v>
      </c>
      <c r="XET2635" t="s">
        <v>511</v>
      </c>
      <c r="XEU2635" t="s">
        <v>511</v>
      </c>
      <c r="XEV2635" t="s">
        <v>511</v>
      </c>
      <c r="XEW2635" t="s">
        <v>511</v>
      </c>
      <c r="XEX2635" t="s">
        <v>511</v>
      </c>
    </row>
    <row r="2636" spans="16369:16378" x14ac:dyDescent="0.3">
      <c r="XEO2636" t="s">
        <v>520</v>
      </c>
      <c r="XEP2636">
        <v>3</v>
      </c>
      <c r="XEQ2636">
        <v>0</v>
      </c>
      <c r="XER2636">
        <v>0.2</v>
      </c>
      <c r="XES2636">
        <v>50</v>
      </c>
      <c r="XET2636" t="s">
        <v>511</v>
      </c>
      <c r="XEU2636" t="s">
        <v>511</v>
      </c>
      <c r="XEV2636" t="s">
        <v>511</v>
      </c>
      <c r="XEW2636" t="s">
        <v>511</v>
      </c>
      <c r="XEX2636" t="s">
        <v>511</v>
      </c>
    </row>
    <row r="2637" spans="16369:16378" x14ac:dyDescent="0.3">
      <c r="XEO2637" t="s">
        <v>520</v>
      </c>
      <c r="XEP2637">
        <v>3</v>
      </c>
      <c r="XEQ2637">
        <v>10</v>
      </c>
      <c r="XER2637">
        <v>0.1</v>
      </c>
      <c r="XES2637">
        <v>50</v>
      </c>
      <c r="XET2637" t="s">
        <v>511</v>
      </c>
      <c r="XEU2637" t="s">
        <v>511</v>
      </c>
      <c r="XEV2637" t="s">
        <v>511</v>
      </c>
      <c r="XEW2637" t="s">
        <v>511</v>
      </c>
      <c r="XEX2637" t="s">
        <v>511</v>
      </c>
    </row>
    <row r="2638" spans="16369:16378" x14ac:dyDescent="0.3">
      <c r="XEO2638" t="s">
        <v>520</v>
      </c>
      <c r="XEP2638">
        <v>3</v>
      </c>
      <c r="XEQ2638">
        <v>0</v>
      </c>
      <c r="XER2638">
        <v>0.15</v>
      </c>
      <c r="XES2638">
        <v>50</v>
      </c>
      <c r="XET2638" t="s">
        <v>511</v>
      </c>
      <c r="XEU2638" t="s">
        <v>511</v>
      </c>
      <c r="XEV2638" t="s">
        <v>511</v>
      </c>
      <c r="XEW2638" t="s">
        <v>511</v>
      </c>
      <c r="XEX2638" t="s">
        <v>511</v>
      </c>
    </row>
    <row r="2639" spans="16369:16378" x14ac:dyDescent="0.3">
      <c r="XEO2639" t="s">
        <v>520</v>
      </c>
      <c r="XEP2639">
        <v>3</v>
      </c>
      <c r="XEQ2639">
        <v>10</v>
      </c>
      <c r="XER2639">
        <v>0.2</v>
      </c>
      <c r="XES2639">
        <v>50</v>
      </c>
      <c r="XET2639" t="s">
        <v>511</v>
      </c>
      <c r="XEU2639" t="s">
        <v>511</v>
      </c>
      <c r="XEV2639" t="s">
        <v>511</v>
      </c>
      <c r="XEW2639" t="s">
        <v>511</v>
      </c>
      <c r="XEX2639" t="s">
        <v>511</v>
      </c>
    </row>
    <row r="2640" spans="16369:16378" x14ac:dyDescent="0.3">
      <c r="XEO2640" t="s">
        <v>520</v>
      </c>
      <c r="XEP2640">
        <v>3</v>
      </c>
      <c r="XEQ2640">
        <v>25</v>
      </c>
      <c r="XER2640">
        <v>0.15</v>
      </c>
      <c r="XES2640">
        <v>50</v>
      </c>
      <c r="XET2640" t="s">
        <v>511</v>
      </c>
      <c r="XEU2640" t="s">
        <v>511</v>
      </c>
      <c r="XEV2640" t="s">
        <v>511</v>
      </c>
      <c r="XEW2640" t="s">
        <v>511</v>
      </c>
      <c r="XEX2640" t="s">
        <v>511</v>
      </c>
    </row>
    <row r="2641" spans="16369:16378" x14ac:dyDescent="0.3">
      <c r="XEO2641" t="s">
        <v>520</v>
      </c>
      <c r="XEP2641">
        <v>3</v>
      </c>
      <c r="XEQ2641">
        <v>10</v>
      </c>
      <c r="XER2641">
        <v>0.15</v>
      </c>
      <c r="XES2641">
        <v>50</v>
      </c>
      <c r="XET2641" t="s">
        <v>511</v>
      </c>
      <c r="XEU2641" t="s">
        <v>511</v>
      </c>
      <c r="XEV2641" t="s">
        <v>511</v>
      </c>
      <c r="XEW2641" t="s">
        <v>511</v>
      </c>
      <c r="XEX2641" t="s">
        <v>511</v>
      </c>
    </row>
    <row r="2642" spans="16369:16378" x14ac:dyDescent="0.3">
      <c r="XEO2642" t="s">
        <v>520</v>
      </c>
      <c r="XEP2642">
        <v>3</v>
      </c>
      <c r="XEQ2642">
        <v>25</v>
      </c>
      <c r="XER2642">
        <v>0.1</v>
      </c>
      <c r="XES2642">
        <v>50</v>
      </c>
      <c r="XET2642" t="s">
        <v>511</v>
      </c>
      <c r="XEU2642" t="s">
        <v>511</v>
      </c>
      <c r="XEV2642" t="s">
        <v>511</v>
      </c>
      <c r="XEW2642" t="s">
        <v>511</v>
      </c>
      <c r="XEX2642" t="s">
        <v>511</v>
      </c>
    </row>
    <row r="2643" spans="16369:16378" x14ac:dyDescent="0.3">
      <c r="XEO2643" t="s">
        <v>520</v>
      </c>
      <c r="XEP2643">
        <v>3</v>
      </c>
      <c r="XEQ2643">
        <v>25</v>
      </c>
      <c r="XER2643">
        <v>0.2</v>
      </c>
      <c r="XES2643">
        <v>50</v>
      </c>
      <c r="XET2643" t="s">
        <v>511</v>
      </c>
      <c r="XEU2643" t="s">
        <v>511</v>
      </c>
      <c r="XEV2643" t="s">
        <v>511</v>
      </c>
      <c r="XEW2643" t="s">
        <v>511</v>
      </c>
      <c r="XEX2643" t="s">
        <v>511</v>
      </c>
    </row>
    <row r="2644" spans="16369:16378" x14ac:dyDescent="0.3">
      <c r="XEO2644" t="s">
        <v>520</v>
      </c>
      <c r="XEP2644">
        <v>3</v>
      </c>
      <c r="XEQ2644">
        <v>50</v>
      </c>
      <c r="XER2644">
        <v>0.15</v>
      </c>
      <c r="XES2644">
        <v>50</v>
      </c>
      <c r="XET2644" t="s">
        <v>511</v>
      </c>
      <c r="XEU2644" t="s">
        <v>511</v>
      </c>
      <c r="XEV2644" t="s">
        <v>511</v>
      </c>
      <c r="XEW2644" t="s">
        <v>511</v>
      </c>
      <c r="XEX2644" t="s">
        <v>511</v>
      </c>
    </row>
    <row r="2645" spans="16369:16378" x14ac:dyDescent="0.3">
      <c r="XEO2645" t="s">
        <v>520</v>
      </c>
      <c r="XEP2645">
        <v>3</v>
      </c>
      <c r="XEQ2645">
        <v>50</v>
      </c>
      <c r="XER2645">
        <v>0.1</v>
      </c>
      <c r="XES2645">
        <v>50</v>
      </c>
      <c r="XET2645" t="s">
        <v>511</v>
      </c>
      <c r="XEU2645" t="s">
        <v>511</v>
      </c>
      <c r="XEV2645" t="s">
        <v>511</v>
      </c>
      <c r="XEW2645" t="s">
        <v>511</v>
      </c>
      <c r="XEX2645" t="s">
        <v>511</v>
      </c>
    </row>
    <row r="2646" spans="16369:16378" x14ac:dyDescent="0.3">
      <c r="XEO2646" t="s">
        <v>520</v>
      </c>
      <c r="XEP2646">
        <v>3</v>
      </c>
      <c r="XEQ2646">
        <v>50</v>
      </c>
      <c r="XER2646">
        <v>0.2</v>
      </c>
      <c r="XES2646">
        <v>50</v>
      </c>
      <c r="XET2646" t="s">
        <v>511</v>
      </c>
      <c r="XEU2646" t="s">
        <v>511</v>
      </c>
      <c r="XEV2646" t="s">
        <v>511</v>
      </c>
      <c r="XEW2646" t="s">
        <v>511</v>
      </c>
      <c r="XEX2646" t="s">
        <v>511</v>
      </c>
    </row>
    <row r="2647" spans="16369:16378" x14ac:dyDescent="0.3">
      <c r="XEO2647" t="s">
        <v>21</v>
      </c>
      <c r="XEP2647">
        <v>1</v>
      </c>
      <c r="XEQ2647">
        <v>5</v>
      </c>
      <c r="XER2647">
        <v>0.2</v>
      </c>
      <c r="XES2647">
        <v>300</v>
      </c>
      <c r="XET2647" t="s">
        <v>511</v>
      </c>
      <c r="XEU2647" t="s">
        <v>511</v>
      </c>
      <c r="XEV2647" t="s">
        <v>511</v>
      </c>
      <c r="XEW2647" t="s">
        <v>511</v>
      </c>
      <c r="XEX2647" t="s">
        <v>511</v>
      </c>
    </row>
    <row r="2648" spans="16369:16378" x14ac:dyDescent="0.3">
      <c r="XEO2648" t="s">
        <v>21</v>
      </c>
      <c r="XEP2648">
        <v>1</v>
      </c>
      <c r="XEQ2648">
        <v>5</v>
      </c>
      <c r="XER2648">
        <v>0.15</v>
      </c>
      <c r="XES2648">
        <v>300</v>
      </c>
      <c r="XET2648" t="s">
        <v>511</v>
      </c>
      <c r="XEU2648" t="s">
        <v>511</v>
      </c>
      <c r="XEV2648" t="s">
        <v>511</v>
      </c>
      <c r="XEW2648" t="s">
        <v>511</v>
      </c>
      <c r="XEX2648" t="s">
        <v>511</v>
      </c>
    </row>
    <row r="2649" spans="16369:16378" x14ac:dyDescent="0.3">
      <c r="XEO2649" t="s">
        <v>21</v>
      </c>
      <c r="XEP2649">
        <v>1</v>
      </c>
      <c r="XEQ2649">
        <v>10</v>
      </c>
      <c r="XER2649">
        <v>0.15</v>
      </c>
      <c r="XES2649">
        <v>300</v>
      </c>
      <c r="XET2649" t="s">
        <v>511</v>
      </c>
      <c r="XEU2649" t="s">
        <v>511</v>
      </c>
      <c r="XEV2649" t="s">
        <v>511</v>
      </c>
      <c r="XEW2649" t="s">
        <v>511</v>
      </c>
      <c r="XEX2649" t="s">
        <v>511</v>
      </c>
    </row>
    <row r="2650" spans="16369:16378" x14ac:dyDescent="0.3">
      <c r="XEO2650" t="s">
        <v>21</v>
      </c>
      <c r="XEP2650">
        <v>1</v>
      </c>
      <c r="XEQ2650">
        <v>10</v>
      </c>
      <c r="XER2650">
        <v>0.2</v>
      </c>
      <c r="XES2650">
        <v>300</v>
      </c>
      <c r="XET2650" t="s">
        <v>511</v>
      </c>
      <c r="XEU2650" t="s">
        <v>511</v>
      </c>
      <c r="XEV2650" t="s">
        <v>511</v>
      </c>
      <c r="XEW2650" t="s">
        <v>511</v>
      </c>
      <c r="XEX2650" t="s">
        <v>511</v>
      </c>
    </row>
    <row r="2651" spans="16369:16378" x14ac:dyDescent="0.3">
      <c r="XEO2651" t="s">
        <v>21</v>
      </c>
      <c r="XEP2651">
        <v>1</v>
      </c>
      <c r="XEQ2651">
        <v>25</v>
      </c>
      <c r="XER2651">
        <v>0.15</v>
      </c>
      <c r="XES2651">
        <v>300</v>
      </c>
      <c r="XET2651" t="s">
        <v>511</v>
      </c>
      <c r="XEU2651" t="s">
        <v>511</v>
      </c>
      <c r="XEV2651" t="s">
        <v>511</v>
      </c>
      <c r="XEW2651" t="s">
        <v>511</v>
      </c>
      <c r="XEX2651" t="s">
        <v>511</v>
      </c>
    </row>
    <row r="2652" spans="16369:16378" x14ac:dyDescent="0.3">
      <c r="XEO2652" t="s">
        <v>21</v>
      </c>
      <c r="XEP2652">
        <v>1</v>
      </c>
      <c r="XEQ2652">
        <v>25</v>
      </c>
      <c r="XER2652">
        <v>0.2</v>
      </c>
      <c r="XES2652">
        <v>300</v>
      </c>
      <c r="XET2652" t="s">
        <v>511</v>
      </c>
      <c r="XEU2652" t="s">
        <v>511</v>
      </c>
      <c r="XEV2652" t="s">
        <v>511</v>
      </c>
      <c r="XEW2652" t="s">
        <v>511</v>
      </c>
      <c r="XEX2652" t="s">
        <v>511</v>
      </c>
    </row>
    <row r="2653" spans="16369:16378" x14ac:dyDescent="0.3">
      <c r="XEO2653" t="s">
        <v>21</v>
      </c>
      <c r="XEP2653">
        <v>1</v>
      </c>
      <c r="XEQ2653">
        <v>50</v>
      </c>
      <c r="XER2653">
        <v>0.15</v>
      </c>
      <c r="XES2653">
        <v>300</v>
      </c>
      <c r="XET2653" t="s">
        <v>511</v>
      </c>
      <c r="XEU2653" t="s">
        <v>511</v>
      </c>
      <c r="XEV2653" t="s">
        <v>511</v>
      </c>
      <c r="XEW2653" t="s">
        <v>511</v>
      </c>
      <c r="XEX2653" t="s">
        <v>511</v>
      </c>
    </row>
    <row r="2654" spans="16369:16378" x14ac:dyDescent="0.3">
      <c r="XEO2654" t="s">
        <v>21</v>
      </c>
      <c r="XEP2654">
        <v>1</v>
      </c>
      <c r="XEQ2654">
        <v>50</v>
      </c>
      <c r="XER2654">
        <v>0.2</v>
      </c>
      <c r="XES2654">
        <v>300</v>
      </c>
      <c r="XET2654" t="s">
        <v>511</v>
      </c>
      <c r="XEU2654" t="s">
        <v>511</v>
      </c>
      <c r="XEV2654" t="s">
        <v>511</v>
      </c>
      <c r="XEW2654" t="s">
        <v>511</v>
      </c>
      <c r="XEX2654" t="s">
        <v>511</v>
      </c>
    </row>
    <row r="2655" spans="16369:16378" x14ac:dyDescent="0.3">
      <c r="XEO2655" t="s">
        <v>21</v>
      </c>
      <c r="XEP2655">
        <v>2</v>
      </c>
      <c r="XEQ2655">
        <v>25</v>
      </c>
      <c r="XER2655">
        <v>0.2</v>
      </c>
      <c r="XES2655">
        <v>300</v>
      </c>
      <c r="XET2655" t="s">
        <v>511</v>
      </c>
      <c r="XEU2655" t="s">
        <v>511</v>
      </c>
      <c r="XEV2655" t="s">
        <v>511</v>
      </c>
      <c r="XEW2655" t="s">
        <v>511</v>
      </c>
      <c r="XEX2655" t="s">
        <v>511</v>
      </c>
    </row>
    <row r="2656" spans="16369:16378" x14ac:dyDescent="0.3">
      <c r="XEO2656" t="s">
        <v>21</v>
      </c>
      <c r="XEP2656">
        <v>2</v>
      </c>
      <c r="XEQ2656">
        <v>25</v>
      </c>
      <c r="XER2656">
        <v>0.15</v>
      </c>
      <c r="XES2656">
        <v>300</v>
      </c>
      <c r="XET2656" t="s">
        <v>511</v>
      </c>
      <c r="XEU2656" t="s">
        <v>511</v>
      </c>
      <c r="XEV2656" t="s">
        <v>511</v>
      </c>
      <c r="XEW2656" t="s">
        <v>511</v>
      </c>
      <c r="XEX2656" t="s">
        <v>511</v>
      </c>
    </row>
    <row r="2657" spans="16369:16378" x14ac:dyDescent="0.3">
      <c r="XEO2657" t="s">
        <v>21</v>
      </c>
      <c r="XEP2657">
        <v>2</v>
      </c>
      <c r="XEQ2657">
        <v>50</v>
      </c>
      <c r="XER2657">
        <v>0.15</v>
      </c>
      <c r="XES2657">
        <v>300</v>
      </c>
      <c r="XET2657" t="s">
        <v>511</v>
      </c>
      <c r="XEU2657" t="s">
        <v>511</v>
      </c>
      <c r="XEV2657" t="s">
        <v>511</v>
      </c>
      <c r="XEW2657" t="s">
        <v>511</v>
      </c>
      <c r="XEX2657" t="s">
        <v>511</v>
      </c>
    </row>
    <row r="2658" spans="16369:16378" x14ac:dyDescent="0.3">
      <c r="XEO2658" t="s">
        <v>21</v>
      </c>
      <c r="XEP2658">
        <v>3</v>
      </c>
      <c r="XEQ2658">
        <v>0</v>
      </c>
      <c r="XER2658">
        <v>0.15</v>
      </c>
      <c r="XES2658">
        <v>300</v>
      </c>
      <c r="XET2658" t="s">
        <v>511</v>
      </c>
      <c r="XEU2658" t="s">
        <v>511</v>
      </c>
      <c r="XEV2658" t="s">
        <v>511</v>
      </c>
      <c r="XEW2658" t="s">
        <v>511</v>
      </c>
      <c r="XEX2658" t="s">
        <v>511</v>
      </c>
    </row>
    <row r="2659" spans="16369:16378" x14ac:dyDescent="0.3">
      <c r="XEO2659" t="s">
        <v>21</v>
      </c>
      <c r="XEP2659">
        <v>3</v>
      </c>
      <c r="XEQ2659">
        <v>10</v>
      </c>
      <c r="XER2659">
        <v>0.1</v>
      </c>
      <c r="XES2659">
        <v>300</v>
      </c>
      <c r="XET2659" t="s">
        <v>511</v>
      </c>
      <c r="XEU2659" t="s">
        <v>511</v>
      </c>
      <c r="XEV2659" t="s">
        <v>511</v>
      </c>
      <c r="XEW2659" t="s">
        <v>511</v>
      </c>
      <c r="XEX2659" t="s">
        <v>511</v>
      </c>
    </row>
    <row r="2660" spans="16369:16378" x14ac:dyDescent="0.3">
      <c r="XEO2660" t="s">
        <v>21</v>
      </c>
      <c r="XEP2660">
        <v>3</v>
      </c>
      <c r="XEQ2660">
        <v>10</v>
      </c>
      <c r="XER2660">
        <v>0.2</v>
      </c>
      <c r="XES2660">
        <v>300</v>
      </c>
      <c r="XET2660" t="s">
        <v>511</v>
      </c>
      <c r="XEU2660" t="s">
        <v>511</v>
      </c>
      <c r="XEV2660" t="s">
        <v>511</v>
      </c>
      <c r="XEW2660" t="s">
        <v>511</v>
      </c>
      <c r="XEX2660" t="s">
        <v>511</v>
      </c>
    </row>
    <row r="2661" spans="16369:16378" x14ac:dyDescent="0.3">
      <c r="XEO2661" t="s">
        <v>21</v>
      </c>
      <c r="XEP2661">
        <v>3</v>
      </c>
      <c r="XEQ2661">
        <v>0</v>
      </c>
      <c r="XER2661">
        <v>0.2</v>
      </c>
      <c r="XES2661">
        <v>300</v>
      </c>
      <c r="XET2661" t="s">
        <v>511</v>
      </c>
      <c r="XEU2661" t="s">
        <v>511</v>
      </c>
      <c r="XEV2661" t="s">
        <v>511</v>
      </c>
      <c r="XEW2661" t="s">
        <v>511</v>
      </c>
      <c r="XEX2661" t="s">
        <v>511</v>
      </c>
    </row>
    <row r="2662" spans="16369:16378" x14ac:dyDescent="0.3">
      <c r="XEO2662" t="s">
        <v>21</v>
      </c>
      <c r="XEP2662">
        <v>3</v>
      </c>
      <c r="XEQ2662">
        <v>10</v>
      </c>
      <c r="XER2662">
        <v>0.15</v>
      </c>
      <c r="XES2662">
        <v>300</v>
      </c>
      <c r="XET2662" t="s">
        <v>511</v>
      </c>
      <c r="XEU2662" t="s">
        <v>511</v>
      </c>
      <c r="XEV2662" t="s">
        <v>511</v>
      </c>
      <c r="XEW2662" t="s">
        <v>511</v>
      </c>
      <c r="XEX2662" t="s">
        <v>511</v>
      </c>
    </row>
    <row r="2663" spans="16369:16378" x14ac:dyDescent="0.3">
      <c r="XEO2663" t="s">
        <v>21</v>
      </c>
      <c r="XEP2663">
        <v>3</v>
      </c>
      <c r="XEQ2663">
        <v>0</v>
      </c>
      <c r="XER2663">
        <v>0.1</v>
      </c>
      <c r="XES2663">
        <v>300</v>
      </c>
      <c r="XET2663" t="s">
        <v>511</v>
      </c>
      <c r="XEU2663" t="s">
        <v>511</v>
      </c>
      <c r="XEV2663" t="s">
        <v>511</v>
      </c>
      <c r="XEW2663" t="s">
        <v>511</v>
      </c>
      <c r="XEX2663" t="s">
        <v>511</v>
      </c>
    </row>
    <row r="2664" spans="16369:16378" x14ac:dyDescent="0.3">
      <c r="XEO2664" t="s">
        <v>21</v>
      </c>
      <c r="XEP2664">
        <v>2</v>
      </c>
      <c r="XEQ2664">
        <v>50</v>
      </c>
      <c r="XER2664">
        <v>0.2</v>
      </c>
      <c r="XES2664">
        <v>300</v>
      </c>
      <c r="XET2664" t="s">
        <v>511</v>
      </c>
      <c r="XEU2664" t="s">
        <v>511</v>
      </c>
      <c r="XEV2664" t="s">
        <v>511</v>
      </c>
      <c r="XEW2664" t="s">
        <v>511</v>
      </c>
      <c r="XEX2664" t="s">
        <v>511</v>
      </c>
    </row>
    <row r="2665" spans="16369:16378" x14ac:dyDescent="0.3">
      <c r="XEO2665" t="s">
        <v>21</v>
      </c>
      <c r="XEP2665">
        <v>3</v>
      </c>
      <c r="XEQ2665">
        <v>25</v>
      </c>
      <c r="XER2665">
        <v>0.2</v>
      </c>
      <c r="XES2665">
        <v>300</v>
      </c>
      <c r="XET2665" t="s">
        <v>511</v>
      </c>
      <c r="XEU2665" t="s">
        <v>511</v>
      </c>
      <c r="XEV2665" t="s">
        <v>511</v>
      </c>
      <c r="XEW2665" t="s">
        <v>511</v>
      </c>
      <c r="XEX2665" t="s">
        <v>511</v>
      </c>
    </row>
    <row r="2666" spans="16369:16378" x14ac:dyDescent="0.3">
      <c r="XEO2666" t="s">
        <v>21</v>
      </c>
      <c r="XEP2666">
        <v>3</v>
      </c>
      <c r="XEQ2666">
        <v>25</v>
      </c>
      <c r="XER2666">
        <v>0.15</v>
      </c>
      <c r="XES2666">
        <v>300</v>
      </c>
      <c r="XET2666" t="s">
        <v>511</v>
      </c>
      <c r="XEU2666" t="s">
        <v>511</v>
      </c>
      <c r="XEV2666" t="s">
        <v>511</v>
      </c>
      <c r="XEW2666" t="s">
        <v>511</v>
      </c>
      <c r="XEX2666" t="s">
        <v>511</v>
      </c>
    </row>
    <row r="2667" spans="16369:16378" x14ac:dyDescent="0.3">
      <c r="XEO2667" t="s">
        <v>21</v>
      </c>
      <c r="XEP2667">
        <v>3</v>
      </c>
      <c r="XEQ2667">
        <v>25</v>
      </c>
      <c r="XER2667">
        <v>0.1</v>
      </c>
      <c r="XES2667">
        <v>300</v>
      </c>
      <c r="XET2667" t="s">
        <v>511</v>
      </c>
      <c r="XEU2667" t="s">
        <v>511</v>
      </c>
      <c r="XEV2667" t="s">
        <v>511</v>
      </c>
      <c r="XEW2667" t="s">
        <v>511</v>
      </c>
      <c r="XEX2667" t="s">
        <v>511</v>
      </c>
    </row>
    <row r="2668" spans="16369:16378" x14ac:dyDescent="0.3">
      <c r="XEO2668" t="s">
        <v>21</v>
      </c>
      <c r="XEP2668">
        <v>3</v>
      </c>
      <c r="XEQ2668">
        <v>50</v>
      </c>
      <c r="XER2668">
        <v>0.2</v>
      </c>
      <c r="XES2668">
        <v>300</v>
      </c>
      <c r="XET2668" t="s">
        <v>511</v>
      </c>
      <c r="XEU2668" t="s">
        <v>511</v>
      </c>
      <c r="XEV2668" t="s">
        <v>511</v>
      </c>
      <c r="XEW2668" t="s">
        <v>511</v>
      </c>
      <c r="XEX2668" t="s">
        <v>511</v>
      </c>
    </row>
    <row r="2669" spans="16369:16378" x14ac:dyDescent="0.3">
      <c r="XEO2669" t="s">
        <v>21</v>
      </c>
      <c r="XEP2669">
        <v>3</v>
      </c>
      <c r="XEQ2669">
        <v>50</v>
      </c>
      <c r="XER2669">
        <v>0.15</v>
      </c>
      <c r="XES2669">
        <v>300</v>
      </c>
      <c r="XET2669" t="s">
        <v>511</v>
      </c>
      <c r="XEU2669" t="s">
        <v>511</v>
      </c>
      <c r="XEV2669" t="s">
        <v>511</v>
      </c>
      <c r="XEW2669" t="s">
        <v>511</v>
      </c>
      <c r="XEX2669" t="s">
        <v>511</v>
      </c>
    </row>
    <row r="2670" spans="16369:16378" x14ac:dyDescent="0.3">
      <c r="XEO2670" t="s">
        <v>21</v>
      </c>
      <c r="XEP2670">
        <v>3</v>
      </c>
      <c r="XEQ2670">
        <v>50</v>
      </c>
      <c r="XER2670">
        <v>0.1</v>
      </c>
      <c r="XES2670">
        <v>300</v>
      </c>
      <c r="XET2670" t="s">
        <v>511</v>
      </c>
      <c r="XEU2670" t="s">
        <v>511</v>
      </c>
      <c r="XEV2670" t="s">
        <v>511</v>
      </c>
      <c r="XEW2670" t="s">
        <v>511</v>
      </c>
      <c r="XEX2670" t="s">
        <v>511</v>
      </c>
    </row>
    <row r="2671" spans="16369:16378" x14ac:dyDescent="0.3">
      <c r="XEO2671" t="s">
        <v>22</v>
      </c>
      <c r="XEP2671">
        <v>1</v>
      </c>
      <c r="XEQ2671">
        <v>5</v>
      </c>
      <c r="XER2671">
        <v>0.15</v>
      </c>
      <c r="XES2671">
        <v>300</v>
      </c>
      <c r="XET2671" t="s">
        <v>511</v>
      </c>
      <c r="XEU2671" t="s">
        <v>511</v>
      </c>
      <c r="XEV2671" t="s">
        <v>511</v>
      </c>
      <c r="XEW2671" t="s">
        <v>511</v>
      </c>
      <c r="XEX2671" t="s">
        <v>511</v>
      </c>
    </row>
    <row r="2672" spans="16369:16378" x14ac:dyDescent="0.3">
      <c r="XEO2672" t="s">
        <v>22</v>
      </c>
      <c r="XEP2672">
        <v>1</v>
      </c>
      <c r="XEQ2672">
        <v>5</v>
      </c>
      <c r="XER2672">
        <v>0.2</v>
      </c>
      <c r="XES2672">
        <v>300</v>
      </c>
      <c r="XET2672" t="s">
        <v>511</v>
      </c>
      <c r="XEU2672" t="s">
        <v>511</v>
      </c>
      <c r="XEV2672" t="s">
        <v>511</v>
      </c>
      <c r="XEW2672" t="s">
        <v>511</v>
      </c>
      <c r="XEX2672" t="s">
        <v>511</v>
      </c>
    </row>
    <row r="2673" spans="16369:16378" x14ac:dyDescent="0.3">
      <c r="XEO2673" t="s">
        <v>22</v>
      </c>
      <c r="XEP2673">
        <v>1</v>
      </c>
      <c r="XEQ2673">
        <v>10</v>
      </c>
      <c r="XER2673">
        <v>0.2</v>
      </c>
      <c r="XES2673">
        <v>300</v>
      </c>
      <c r="XET2673" t="s">
        <v>511</v>
      </c>
      <c r="XEU2673" t="s">
        <v>511</v>
      </c>
      <c r="XEV2673" t="s">
        <v>511</v>
      </c>
      <c r="XEW2673" t="s">
        <v>511</v>
      </c>
      <c r="XEX2673" t="s">
        <v>511</v>
      </c>
    </row>
    <row r="2674" spans="16369:16378" x14ac:dyDescent="0.3">
      <c r="XEO2674" t="s">
        <v>22</v>
      </c>
      <c r="XEP2674">
        <v>1</v>
      </c>
      <c r="XEQ2674">
        <v>10</v>
      </c>
      <c r="XER2674">
        <v>0.15</v>
      </c>
      <c r="XES2674">
        <v>300</v>
      </c>
      <c r="XET2674" t="s">
        <v>511</v>
      </c>
      <c r="XEU2674" t="s">
        <v>511</v>
      </c>
      <c r="XEV2674" t="s">
        <v>511</v>
      </c>
      <c r="XEW2674" t="s">
        <v>511</v>
      </c>
      <c r="XEX2674" t="s">
        <v>511</v>
      </c>
    </row>
    <row r="2675" spans="16369:16378" x14ac:dyDescent="0.3">
      <c r="XEO2675" t="s">
        <v>22</v>
      </c>
      <c r="XEP2675">
        <v>1</v>
      </c>
      <c r="XEQ2675">
        <v>50</v>
      </c>
      <c r="XER2675">
        <v>0.15</v>
      </c>
      <c r="XES2675">
        <v>300</v>
      </c>
      <c r="XET2675" t="s">
        <v>511</v>
      </c>
      <c r="XEU2675" t="s">
        <v>511</v>
      </c>
      <c r="XEV2675" t="s">
        <v>511</v>
      </c>
      <c r="XEW2675" t="s">
        <v>511</v>
      </c>
      <c r="XEX2675" t="s">
        <v>511</v>
      </c>
    </row>
    <row r="2676" spans="16369:16378" x14ac:dyDescent="0.3">
      <c r="XEO2676" t="s">
        <v>22</v>
      </c>
      <c r="XEP2676">
        <v>1</v>
      </c>
      <c r="XEQ2676">
        <v>50</v>
      </c>
      <c r="XER2676">
        <v>0.2</v>
      </c>
      <c r="XES2676">
        <v>300</v>
      </c>
      <c r="XET2676" t="s">
        <v>511</v>
      </c>
      <c r="XEU2676" t="s">
        <v>511</v>
      </c>
      <c r="XEV2676" t="s">
        <v>511</v>
      </c>
      <c r="XEW2676" t="s">
        <v>511</v>
      </c>
      <c r="XEX2676" t="s">
        <v>511</v>
      </c>
    </row>
    <row r="2677" spans="16369:16378" x14ac:dyDescent="0.3">
      <c r="XEO2677" t="s">
        <v>22</v>
      </c>
      <c r="XEP2677">
        <v>1</v>
      </c>
      <c r="XEQ2677">
        <v>25</v>
      </c>
      <c r="XER2677">
        <v>0.2</v>
      </c>
      <c r="XES2677">
        <v>300</v>
      </c>
      <c r="XET2677" t="s">
        <v>511</v>
      </c>
      <c r="XEU2677" t="s">
        <v>511</v>
      </c>
      <c r="XEV2677" t="s">
        <v>511</v>
      </c>
      <c r="XEW2677" t="s">
        <v>511</v>
      </c>
      <c r="XEX2677" t="s">
        <v>511</v>
      </c>
    </row>
    <row r="2678" spans="16369:16378" x14ac:dyDescent="0.3">
      <c r="XEO2678" t="s">
        <v>22</v>
      </c>
      <c r="XEP2678">
        <v>1</v>
      </c>
      <c r="XEQ2678">
        <v>25</v>
      </c>
      <c r="XER2678">
        <v>0.15</v>
      </c>
      <c r="XES2678">
        <v>300</v>
      </c>
      <c r="XET2678" t="s">
        <v>511</v>
      </c>
      <c r="XEU2678" t="s">
        <v>511</v>
      </c>
      <c r="XEV2678" t="s">
        <v>511</v>
      </c>
      <c r="XEW2678" t="s">
        <v>511</v>
      </c>
      <c r="XEX2678" t="s">
        <v>511</v>
      </c>
    </row>
    <row r="2679" spans="16369:16378" x14ac:dyDescent="0.3">
      <c r="XEO2679" t="s">
        <v>22</v>
      </c>
      <c r="XEP2679">
        <v>2</v>
      </c>
      <c r="XEQ2679">
        <v>25</v>
      </c>
      <c r="XER2679">
        <v>0.2</v>
      </c>
      <c r="XES2679">
        <v>300</v>
      </c>
      <c r="XET2679" t="s">
        <v>511</v>
      </c>
      <c r="XEU2679" t="s">
        <v>511</v>
      </c>
      <c r="XEV2679" t="s">
        <v>511</v>
      </c>
      <c r="XEW2679" t="s">
        <v>511</v>
      </c>
      <c r="XEX2679" t="s">
        <v>511</v>
      </c>
    </row>
    <row r="2680" spans="16369:16378" x14ac:dyDescent="0.3">
      <c r="XEO2680" t="s">
        <v>22</v>
      </c>
      <c r="XEP2680">
        <v>2</v>
      </c>
      <c r="XEQ2680">
        <v>25</v>
      </c>
      <c r="XER2680">
        <v>0.15</v>
      </c>
      <c r="XES2680">
        <v>300</v>
      </c>
      <c r="XET2680" t="s">
        <v>511</v>
      </c>
      <c r="XEU2680" t="s">
        <v>511</v>
      </c>
      <c r="XEV2680" t="s">
        <v>511</v>
      </c>
      <c r="XEW2680" t="s">
        <v>511</v>
      </c>
      <c r="XEX2680" t="s">
        <v>511</v>
      </c>
    </row>
    <row r="2681" spans="16369:16378" x14ac:dyDescent="0.3">
      <c r="XEO2681" t="s">
        <v>22</v>
      </c>
      <c r="XEP2681">
        <v>3</v>
      </c>
      <c r="XEQ2681">
        <v>10</v>
      </c>
      <c r="XER2681">
        <v>0.1</v>
      </c>
      <c r="XES2681">
        <v>300</v>
      </c>
      <c r="XET2681" t="s">
        <v>511</v>
      </c>
      <c r="XEU2681" t="s">
        <v>511</v>
      </c>
      <c r="XEV2681" t="s">
        <v>511</v>
      </c>
      <c r="XEW2681" t="s">
        <v>511</v>
      </c>
      <c r="XEX2681" t="s">
        <v>511</v>
      </c>
    </row>
    <row r="2682" spans="16369:16378" x14ac:dyDescent="0.3">
      <c r="XEO2682" t="s">
        <v>22</v>
      </c>
      <c r="XEP2682">
        <v>3</v>
      </c>
      <c r="XEQ2682">
        <v>0</v>
      </c>
      <c r="XER2682">
        <v>0.2</v>
      </c>
      <c r="XES2682">
        <v>300</v>
      </c>
      <c r="XET2682" t="s">
        <v>511</v>
      </c>
      <c r="XEU2682" t="s">
        <v>511</v>
      </c>
      <c r="XEV2682" t="s">
        <v>511</v>
      </c>
      <c r="XEW2682" t="s">
        <v>511</v>
      </c>
      <c r="XEX2682" t="s">
        <v>511</v>
      </c>
    </row>
    <row r="2683" spans="16369:16378" x14ac:dyDescent="0.3">
      <c r="XEO2683" t="s">
        <v>22</v>
      </c>
      <c r="XEP2683">
        <v>3</v>
      </c>
      <c r="XEQ2683">
        <v>0</v>
      </c>
      <c r="XER2683">
        <v>0.1</v>
      </c>
      <c r="XES2683">
        <v>300</v>
      </c>
      <c r="XET2683" t="s">
        <v>511</v>
      </c>
      <c r="XEU2683" t="s">
        <v>511</v>
      </c>
      <c r="XEV2683" t="s">
        <v>511</v>
      </c>
      <c r="XEW2683" t="s">
        <v>511</v>
      </c>
      <c r="XEX2683" t="s">
        <v>511</v>
      </c>
    </row>
    <row r="2684" spans="16369:16378" x14ac:dyDescent="0.3">
      <c r="XEO2684" t="s">
        <v>22</v>
      </c>
      <c r="XEP2684">
        <v>3</v>
      </c>
      <c r="XEQ2684">
        <v>0</v>
      </c>
      <c r="XER2684">
        <v>0.15</v>
      </c>
      <c r="XES2684">
        <v>300</v>
      </c>
      <c r="XET2684" t="s">
        <v>511</v>
      </c>
      <c r="XEU2684" t="s">
        <v>511</v>
      </c>
      <c r="XEV2684" t="s">
        <v>511</v>
      </c>
      <c r="XEW2684" t="s">
        <v>511</v>
      </c>
      <c r="XEX2684" t="s">
        <v>511</v>
      </c>
    </row>
    <row r="2685" spans="16369:16378" x14ac:dyDescent="0.3">
      <c r="XEO2685" t="s">
        <v>22</v>
      </c>
      <c r="XEP2685">
        <v>2</v>
      </c>
      <c r="XEQ2685">
        <v>50</v>
      </c>
      <c r="XER2685">
        <v>0.2</v>
      </c>
      <c r="XES2685">
        <v>300</v>
      </c>
      <c r="XET2685" t="s">
        <v>511</v>
      </c>
      <c r="XEU2685" t="s">
        <v>511</v>
      </c>
      <c r="XEV2685" t="s">
        <v>511</v>
      </c>
      <c r="XEW2685" t="s">
        <v>511</v>
      </c>
      <c r="XEX2685" t="s">
        <v>511</v>
      </c>
    </row>
    <row r="2686" spans="16369:16378" x14ac:dyDescent="0.3">
      <c r="XEO2686" t="s">
        <v>22</v>
      </c>
      <c r="XEP2686">
        <v>2</v>
      </c>
      <c r="XEQ2686">
        <v>50</v>
      </c>
      <c r="XER2686">
        <v>0.15</v>
      </c>
      <c r="XES2686">
        <v>300</v>
      </c>
      <c r="XET2686" t="s">
        <v>511</v>
      </c>
      <c r="XEU2686" t="s">
        <v>511</v>
      </c>
      <c r="XEV2686" t="s">
        <v>511</v>
      </c>
      <c r="XEW2686" t="s">
        <v>511</v>
      </c>
      <c r="XEX2686" t="s">
        <v>511</v>
      </c>
    </row>
    <row r="2687" spans="16369:16378" x14ac:dyDescent="0.3">
      <c r="XEO2687" t="s">
        <v>22</v>
      </c>
      <c r="XEP2687">
        <v>3</v>
      </c>
      <c r="XEQ2687">
        <v>50</v>
      </c>
      <c r="XER2687">
        <v>0.15</v>
      </c>
      <c r="XES2687">
        <v>300</v>
      </c>
      <c r="XET2687" t="s">
        <v>511</v>
      </c>
      <c r="XEU2687" t="s">
        <v>511</v>
      </c>
      <c r="XEV2687" t="s">
        <v>511</v>
      </c>
      <c r="XEW2687" t="s">
        <v>511</v>
      </c>
      <c r="XEX2687" t="s">
        <v>511</v>
      </c>
    </row>
    <row r="2688" spans="16369:16378" x14ac:dyDescent="0.3">
      <c r="XEO2688" t="s">
        <v>22</v>
      </c>
      <c r="XEP2688">
        <v>3</v>
      </c>
      <c r="XEQ2688">
        <v>10</v>
      </c>
      <c r="XER2688">
        <v>0.15</v>
      </c>
      <c r="XES2688">
        <v>300</v>
      </c>
      <c r="XET2688" t="s">
        <v>511</v>
      </c>
      <c r="XEU2688" t="s">
        <v>511</v>
      </c>
      <c r="XEV2688" t="s">
        <v>511</v>
      </c>
      <c r="XEW2688" t="s">
        <v>511</v>
      </c>
      <c r="XEX2688" t="s">
        <v>511</v>
      </c>
    </row>
    <row r="2689" spans="16369:16378" x14ac:dyDescent="0.3">
      <c r="XEO2689" t="s">
        <v>22</v>
      </c>
      <c r="XEP2689">
        <v>3</v>
      </c>
      <c r="XEQ2689">
        <v>10</v>
      </c>
      <c r="XER2689">
        <v>0.2</v>
      </c>
      <c r="XES2689">
        <v>300</v>
      </c>
      <c r="XET2689" t="s">
        <v>511</v>
      </c>
      <c r="XEU2689" t="s">
        <v>511</v>
      </c>
      <c r="XEV2689" t="s">
        <v>511</v>
      </c>
      <c r="XEW2689" t="s">
        <v>511</v>
      </c>
      <c r="XEX2689" t="s">
        <v>511</v>
      </c>
    </row>
    <row r="2690" spans="16369:16378" x14ac:dyDescent="0.3">
      <c r="XEO2690" t="s">
        <v>22</v>
      </c>
      <c r="XEP2690">
        <v>3</v>
      </c>
      <c r="XEQ2690">
        <v>25</v>
      </c>
      <c r="XER2690">
        <v>0.2</v>
      </c>
      <c r="XES2690">
        <v>300</v>
      </c>
      <c r="XET2690" t="s">
        <v>511</v>
      </c>
      <c r="XEU2690" t="s">
        <v>511</v>
      </c>
      <c r="XEV2690" t="s">
        <v>511</v>
      </c>
      <c r="XEW2690" t="s">
        <v>511</v>
      </c>
      <c r="XEX2690" t="s">
        <v>511</v>
      </c>
    </row>
    <row r="2691" spans="16369:16378" x14ac:dyDescent="0.3">
      <c r="XEO2691" t="s">
        <v>22</v>
      </c>
      <c r="XEP2691">
        <v>3</v>
      </c>
      <c r="XEQ2691">
        <v>50</v>
      </c>
      <c r="XER2691">
        <v>0.2</v>
      </c>
      <c r="XES2691">
        <v>300</v>
      </c>
      <c r="XET2691" t="s">
        <v>511</v>
      </c>
      <c r="XEU2691" t="s">
        <v>511</v>
      </c>
      <c r="XEV2691" t="s">
        <v>511</v>
      </c>
      <c r="XEW2691" t="s">
        <v>511</v>
      </c>
      <c r="XEX2691" t="s">
        <v>511</v>
      </c>
    </row>
    <row r="2692" spans="16369:16378" x14ac:dyDescent="0.3">
      <c r="XEO2692" t="s">
        <v>22</v>
      </c>
      <c r="XEP2692">
        <v>3</v>
      </c>
      <c r="XEQ2692">
        <v>25</v>
      </c>
      <c r="XER2692">
        <v>0.1</v>
      </c>
      <c r="XES2692">
        <v>300</v>
      </c>
      <c r="XET2692" t="s">
        <v>511</v>
      </c>
      <c r="XEU2692" t="s">
        <v>511</v>
      </c>
      <c r="XEV2692" t="s">
        <v>511</v>
      </c>
      <c r="XEW2692" t="s">
        <v>511</v>
      </c>
      <c r="XEX2692" t="s">
        <v>511</v>
      </c>
    </row>
    <row r="2693" spans="16369:16378" x14ac:dyDescent="0.3">
      <c r="XEO2693" t="s">
        <v>22</v>
      </c>
      <c r="XEP2693">
        <v>3</v>
      </c>
      <c r="XEQ2693">
        <v>50</v>
      </c>
      <c r="XER2693">
        <v>0.1</v>
      </c>
      <c r="XES2693">
        <v>300</v>
      </c>
      <c r="XET2693" t="s">
        <v>511</v>
      </c>
      <c r="XEU2693" t="s">
        <v>511</v>
      </c>
      <c r="XEV2693" t="s">
        <v>511</v>
      </c>
      <c r="XEW2693" t="s">
        <v>511</v>
      </c>
      <c r="XEX2693" t="s">
        <v>511</v>
      </c>
    </row>
    <row r="2694" spans="16369:16378" x14ac:dyDescent="0.3">
      <c r="XEO2694" t="s">
        <v>22</v>
      </c>
      <c r="XEP2694">
        <v>3</v>
      </c>
      <c r="XEQ2694">
        <v>25</v>
      </c>
      <c r="XER2694">
        <v>0.15</v>
      </c>
      <c r="XES2694">
        <v>300</v>
      </c>
      <c r="XET2694" t="s">
        <v>511</v>
      </c>
      <c r="XEU2694" t="s">
        <v>511</v>
      </c>
      <c r="XEV2694" t="s">
        <v>511</v>
      </c>
      <c r="XEW2694" t="s">
        <v>511</v>
      </c>
      <c r="XEX2694" t="s">
        <v>511</v>
      </c>
    </row>
    <row r="2695" spans="16369:16378" x14ac:dyDescent="0.3">
      <c r="XEO2695" t="s">
        <v>23</v>
      </c>
      <c r="XEP2695">
        <v>3</v>
      </c>
      <c r="XEQ2695">
        <v>0</v>
      </c>
      <c r="XER2695">
        <v>0.15</v>
      </c>
      <c r="XES2695">
        <v>402</v>
      </c>
      <c r="XET2695" t="s">
        <v>511</v>
      </c>
      <c r="XEU2695" t="s">
        <v>511</v>
      </c>
      <c r="XEV2695" t="s">
        <v>511</v>
      </c>
      <c r="XEW2695" t="s">
        <v>511</v>
      </c>
      <c r="XEX2695" t="s">
        <v>511</v>
      </c>
    </row>
    <row r="2696" spans="16369:16378" x14ac:dyDescent="0.3">
      <c r="XEO2696" t="s">
        <v>23</v>
      </c>
      <c r="XEP2696">
        <v>3</v>
      </c>
      <c r="XEQ2696">
        <v>0</v>
      </c>
      <c r="XER2696">
        <v>0.2</v>
      </c>
      <c r="XES2696">
        <v>402</v>
      </c>
      <c r="XET2696" t="s">
        <v>511</v>
      </c>
      <c r="XEU2696" t="s">
        <v>511</v>
      </c>
      <c r="XEV2696" t="s">
        <v>511</v>
      </c>
      <c r="XEW2696" t="s">
        <v>511</v>
      </c>
      <c r="XEX2696" t="s">
        <v>511</v>
      </c>
    </row>
    <row r="2697" spans="16369:16378" x14ac:dyDescent="0.3">
      <c r="XEO2697" t="s">
        <v>23</v>
      </c>
      <c r="XEP2697">
        <v>3</v>
      </c>
      <c r="XEQ2697">
        <v>10</v>
      </c>
      <c r="XER2697">
        <v>0.2</v>
      </c>
      <c r="XES2697">
        <v>402</v>
      </c>
      <c r="XET2697" t="s">
        <v>511</v>
      </c>
      <c r="XEU2697" t="s">
        <v>511</v>
      </c>
      <c r="XEV2697" t="s">
        <v>511</v>
      </c>
      <c r="XEW2697" t="s">
        <v>511</v>
      </c>
      <c r="XEX2697" t="s">
        <v>511</v>
      </c>
    </row>
    <row r="2698" spans="16369:16378" x14ac:dyDescent="0.3">
      <c r="XEO2698" t="s">
        <v>23</v>
      </c>
      <c r="XEP2698">
        <v>3</v>
      </c>
      <c r="XEQ2698">
        <v>10</v>
      </c>
      <c r="XER2698">
        <v>0.15</v>
      </c>
      <c r="XES2698">
        <v>402</v>
      </c>
      <c r="XET2698" t="s">
        <v>511</v>
      </c>
      <c r="XEU2698" t="s">
        <v>511</v>
      </c>
      <c r="XEV2698" t="s">
        <v>511</v>
      </c>
      <c r="XEW2698" t="s">
        <v>511</v>
      </c>
      <c r="XEX2698" t="s">
        <v>511</v>
      </c>
    </row>
    <row r="2699" spans="16369:16378" x14ac:dyDescent="0.3">
      <c r="XEO2699" t="s">
        <v>23</v>
      </c>
      <c r="XEP2699">
        <v>3</v>
      </c>
      <c r="XEQ2699">
        <v>25</v>
      </c>
      <c r="XER2699">
        <v>0.15</v>
      </c>
      <c r="XES2699">
        <v>402</v>
      </c>
      <c r="XET2699" t="s">
        <v>511</v>
      </c>
      <c r="XEU2699" t="s">
        <v>511</v>
      </c>
      <c r="XEV2699" t="s">
        <v>511</v>
      </c>
      <c r="XEW2699" t="s">
        <v>511</v>
      </c>
      <c r="XEX2699" t="s">
        <v>511</v>
      </c>
    </row>
    <row r="2700" spans="16369:16378" x14ac:dyDescent="0.3">
      <c r="XEO2700" t="s">
        <v>23</v>
      </c>
      <c r="XEP2700">
        <v>3</v>
      </c>
      <c r="XEQ2700">
        <v>25</v>
      </c>
      <c r="XER2700">
        <v>0.2</v>
      </c>
      <c r="XES2700">
        <v>402</v>
      </c>
      <c r="XET2700" t="s">
        <v>511</v>
      </c>
      <c r="XEU2700" t="s">
        <v>511</v>
      </c>
      <c r="XEV2700" t="s">
        <v>511</v>
      </c>
      <c r="XEW2700" t="s">
        <v>511</v>
      </c>
      <c r="XEX2700" t="s">
        <v>511</v>
      </c>
    </row>
    <row r="2701" spans="16369:16378" x14ac:dyDescent="0.3">
      <c r="XEO2701" t="s">
        <v>23</v>
      </c>
      <c r="XEP2701">
        <v>3</v>
      </c>
      <c r="XEQ2701">
        <v>50</v>
      </c>
      <c r="XER2701">
        <v>0.2</v>
      </c>
      <c r="XES2701">
        <v>402</v>
      </c>
      <c r="XET2701" t="s">
        <v>511</v>
      </c>
      <c r="XEU2701" t="s">
        <v>511</v>
      </c>
      <c r="XEV2701" t="s">
        <v>511</v>
      </c>
      <c r="XEW2701" t="s">
        <v>511</v>
      </c>
      <c r="XEX2701" t="s">
        <v>511</v>
      </c>
    </row>
    <row r="2702" spans="16369:16378" x14ac:dyDescent="0.3">
      <c r="XEO2702" t="s">
        <v>23</v>
      </c>
      <c r="XEP2702">
        <v>3</v>
      </c>
      <c r="XEQ2702">
        <v>50</v>
      </c>
      <c r="XER2702">
        <v>0.15</v>
      </c>
      <c r="XES2702">
        <v>402</v>
      </c>
      <c r="XET2702" t="s">
        <v>511</v>
      </c>
      <c r="XEU2702" t="s">
        <v>511</v>
      </c>
      <c r="XEV2702" t="s">
        <v>511</v>
      </c>
      <c r="XEW2702" t="s">
        <v>511</v>
      </c>
      <c r="XEX2702" t="s">
        <v>511</v>
      </c>
    </row>
    <row r="2703" spans="16369:16378" x14ac:dyDescent="0.3">
      <c r="XEO2703" t="s">
        <v>24</v>
      </c>
      <c r="XEP2703">
        <v>3</v>
      </c>
      <c r="XEQ2703">
        <v>0</v>
      </c>
      <c r="XER2703">
        <v>0.2</v>
      </c>
      <c r="XES2703">
        <v>200</v>
      </c>
      <c r="XET2703" t="s">
        <v>511</v>
      </c>
      <c r="XEU2703" t="s">
        <v>511</v>
      </c>
      <c r="XEV2703" t="s">
        <v>511</v>
      </c>
      <c r="XEW2703" t="s">
        <v>511</v>
      </c>
      <c r="XEX2703" t="s">
        <v>511</v>
      </c>
    </row>
    <row r="2704" spans="16369:16378" x14ac:dyDescent="0.3">
      <c r="XEO2704" t="s">
        <v>24</v>
      </c>
      <c r="XEP2704">
        <v>3</v>
      </c>
      <c r="XEQ2704">
        <v>0</v>
      </c>
      <c r="XER2704">
        <v>0.15</v>
      </c>
      <c r="XES2704">
        <v>200</v>
      </c>
      <c r="XET2704" t="s">
        <v>511</v>
      </c>
      <c r="XEU2704" t="s">
        <v>511</v>
      </c>
      <c r="XEV2704" t="s">
        <v>511</v>
      </c>
      <c r="XEW2704" t="s">
        <v>511</v>
      </c>
      <c r="XEX2704" t="s">
        <v>511</v>
      </c>
    </row>
    <row r="2705" spans="16369:16378" x14ac:dyDescent="0.3">
      <c r="XEO2705" t="s">
        <v>24</v>
      </c>
      <c r="XEP2705">
        <v>3</v>
      </c>
      <c r="XEQ2705">
        <v>10</v>
      </c>
      <c r="XER2705">
        <v>0.15</v>
      </c>
      <c r="XES2705">
        <v>200</v>
      </c>
      <c r="XET2705" t="s">
        <v>511</v>
      </c>
      <c r="XEU2705" t="s">
        <v>511</v>
      </c>
      <c r="XEV2705" t="s">
        <v>511</v>
      </c>
      <c r="XEW2705" t="s">
        <v>511</v>
      </c>
      <c r="XEX2705" t="s">
        <v>511</v>
      </c>
    </row>
    <row r="2706" spans="16369:16378" x14ac:dyDescent="0.3">
      <c r="XEO2706" t="s">
        <v>24</v>
      </c>
      <c r="XEP2706">
        <v>3</v>
      </c>
      <c r="XEQ2706">
        <v>10</v>
      </c>
      <c r="XER2706">
        <v>0.2</v>
      </c>
      <c r="XES2706">
        <v>200</v>
      </c>
      <c r="XET2706" t="s">
        <v>511</v>
      </c>
      <c r="XEU2706" t="s">
        <v>511</v>
      </c>
      <c r="XEV2706" t="s">
        <v>511</v>
      </c>
      <c r="XEW2706" t="s">
        <v>511</v>
      </c>
      <c r="XEX2706" t="s">
        <v>511</v>
      </c>
    </row>
    <row r="2707" spans="16369:16378" x14ac:dyDescent="0.3">
      <c r="XEO2707" t="s">
        <v>24</v>
      </c>
      <c r="XEP2707">
        <v>3</v>
      </c>
      <c r="XEQ2707">
        <v>25</v>
      </c>
      <c r="XER2707">
        <v>0.2</v>
      </c>
      <c r="XES2707">
        <v>200</v>
      </c>
      <c r="XET2707" t="s">
        <v>511</v>
      </c>
      <c r="XEU2707" t="s">
        <v>511</v>
      </c>
      <c r="XEV2707" t="s">
        <v>511</v>
      </c>
      <c r="XEW2707" t="s">
        <v>511</v>
      </c>
      <c r="XEX2707" t="s">
        <v>511</v>
      </c>
    </row>
    <row r="2708" spans="16369:16378" x14ac:dyDescent="0.3">
      <c r="XEO2708" t="s">
        <v>24</v>
      </c>
      <c r="XEP2708">
        <v>3</v>
      </c>
      <c r="XEQ2708">
        <v>50</v>
      </c>
      <c r="XER2708">
        <v>0.15</v>
      </c>
      <c r="XES2708">
        <v>200</v>
      </c>
      <c r="XET2708" t="s">
        <v>511</v>
      </c>
      <c r="XEU2708" t="s">
        <v>511</v>
      </c>
      <c r="XEV2708" t="s">
        <v>511</v>
      </c>
      <c r="XEW2708" t="s">
        <v>511</v>
      </c>
      <c r="XEX2708" t="s">
        <v>511</v>
      </c>
    </row>
    <row r="2709" spans="16369:16378" x14ac:dyDescent="0.3">
      <c r="XEO2709" t="s">
        <v>24</v>
      </c>
      <c r="XEP2709">
        <v>3</v>
      </c>
      <c r="XEQ2709">
        <v>50</v>
      </c>
      <c r="XER2709">
        <v>0.2</v>
      </c>
      <c r="XES2709">
        <v>200</v>
      </c>
      <c r="XET2709" t="s">
        <v>511</v>
      </c>
      <c r="XEU2709" t="s">
        <v>511</v>
      </c>
      <c r="XEV2709" t="s">
        <v>511</v>
      </c>
      <c r="XEW2709" t="s">
        <v>511</v>
      </c>
      <c r="XEX2709" t="s">
        <v>511</v>
      </c>
    </row>
    <row r="2710" spans="16369:16378" x14ac:dyDescent="0.3">
      <c r="XEO2710" t="s">
        <v>24</v>
      </c>
      <c r="XEP2710">
        <v>3</v>
      </c>
      <c r="XEQ2710">
        <v>25</v>
      </c>
      <c r="XER2710">
        <v>0.15</v>
      </c>
      <c r="XES2710">
        <v>200</v>
      </c>
      <c r="XET2710" t="s">
        <v>511</v>
      </c>
      <c r="XEU2710" t="s">
        <v>511</v>
      </c>
      <c r="XEV2710" t="s">
        <v>511</v>
      </c>
      <c r="XEW2710" t="s">
        <v>511</v>
      </c>
      <c r="XEX2710" t="s">
        <v>511</v>
      </c>
    </row>
    <row r="2711" spans="16369:16378" x14ac:dyDescent="0.3">
      <c r="XEO2711" t="s">
        <v>532</v>
      </c>
      <c r="XEP2711">
        <v>3</v>
      </c>
      <c r="XEQ2711">
        <v>0</v>
      </c>
      <c r="XER2711">
        <v>0.2</v>
      </c>
      <c r="XES2711">
        <v>100</v>
      </c>
      <c r="XET2711" t="s">
        <v>511</v>
      </c>
      <c r="XEU2711" t="s">
        <v>511</v>
      </c>
      <c r="XEV2711" t="s">
        <v>511</v>
      </c>
      <c r="XEW2711" t="s">
        <v>511</v>
      </c>
      <c r="XEX2711" t="s">
        <v>511</v>
      </c>
    </row>
    <row r="2712" spans="16369:16378" x14ac:dyDescent="0.3">
      <c r="XEO2712" t="s">
        <v>532</v>
      </c>
      <c r="XEP2712">
        <v>3</v>
      </c>
      <c r="XEQ2712">
        <v>10</v>
      </c>
      <c r="XER2712">
        <v>0.15</v>
      </c>
      <c r="XES2712">
        <v>100</v>
      </c>
      <c r="XET2712" t="s">
        <v>511</v>
      </c>
      <c r="XEU2712" t="s">
        <v>511</v>
      </c>
      <c r="XEV2712" t="s">
        <v>511</v>
      </c>
      <c r="XEW2712" t="s">
        <v>511</v>
      </c>
      <c r="XEX2712" t="s">
        <v>511</v>
      </c>
    </row>
    <row r="2713" spans="16369:16378" x14ac:dyDescent="0.3">
      <c r="XEO2713" t="s">
        <v>532</v>
      </c>
      <c r="XEP2713">
        <v>3</v>
      </c>
      <c r="XEQ2713">
        <v>10</v>
      </c>
      <c r="XER2713">
        <v>0.2</v>
      </c>
      <c r="XES2713">
        <v>100</v>
      </c>
      <c r="XET2713" t="s">
        <v>511</v>
      </c>
      <c r="XEU2713" t="s">
        <v>511</v>
      </c>
      <c r="XEV2713" t="s">
        <v>511</v>
      </c>
      <c r="XEW2713" t="s">
        <v>511</v>
      </c>
      <c r="XEX2713" t="s">
        <v>511</v>
      </c>
    </row>
    <row r="2714" spans="16369:16378" x14ac:dyDescent="0.3">
      <c r="XEO2714" t="s">
        <v>532</v>
      </c>
      <c r="XEP2714">
        <v>3</v>
      </c>
      <c r="XEQ2714">
        <v>0</v>
      </c>
      <c r="XER2714">
        <v>0.15</v>
      </c>
      <c r="XES2714">
        <v>100</v>
      </c>
      <c r="XET2714" t="s">
        <v>511</v>
      </c>
      <c r="XEU2714" t="s">
        <v>511</v>
      </c>
      <c r="XEV2714" t="s">
        <v>511</v>
      </c>
      <c r="XEW2714" t="s">
        <v>511</v>
      </c>
      <c r="XEX2714" t="s">
        <v>511</v>
      </c>
    </row>
    <row r="2715" spans="16369:16378" x14ac:dyDescent="0.3">
      <c r="XEO2715" t="s">
        <v>532</v>
      </c>
      <c r="XEP2715">
        <v>3</v>
      </c>
      <c r="XEQ2715">
        <v>10</v>
      </c>
      <c r="XER2715">
        <v>0.1</v>
      </c>
      <c r="XES2715">
        <v>100</v>
      </c>
      <c r="XET2715" t="s">
        <v>511</v>
      </c>
      <c r="XEU2715" t="s">
        <v>511</v>
      </c>
      <c r="XEV2715" t="s">
        <v>511</v>
      </c>
      <c r="XEW2715" t="s">
        <v>511</v>
      </c>
      <c r="XEX2715" t="s">
        <v>511</v>
      </c>
    </row>
    <row r="2716" spans="16369:16378" x14ac:dyDescent="0.3">
      <c r="XEO2716" t="s">
        <v>532</v>
      </c>
      <c r="XEP2716">
        <v>3</v>
      </c>
      <c r="XEQ2716">
        <v>0</v>
      </c>
      <c r="XER2716">
        <v>0.1</v>
      </c>
      <c r="XES2716">
        <v>100</v>
      </c>
      <c r="XET2716" t="s">
        <v>511</v>
      </c>
      <c r="XEU2716" t="s">
        <v>511</v>
      </c>
      <c r="XEV2716" t="s">
        <v>511</v>
      </c>
      <c r="XEW2716" t="s">
        <v>511</v>
      </c>
      <c r="XEX2716" t="s">
        <v>511</v>
      </c>
    </row>
    <row r="2717" spans="16369:16378" x14ac:dyDescent="0.3">
      <c r="XEO2717" t="s">
        <v>532</v>
      </c>
      <c r="XEP2717">
        <v>3</v>
      </c>
      <c r="XEQ2717">
        <v>50</v>
      </c>
      <c r="XER2717">
        <v>0.2</v>
      </c>
      <c r="XES2717">
        <v>100</v>
      </c>
      <c r="XET2717" t="s">
        <v>511</v>
      </c>
      <c r="XEU2717" t="s">
        <v>511</v>
      </c>
      <c r="XEV2717" t="s">
        <v>511</v>
      </c>
      <c r="XEW2717" t="s">
        <v>511</v>
      </c>
      <c r="XEX2717" t="s">
        <v>511</v>
      </c>
    </row>
    <row r="2718" spans="16369:16378" x14ac:dyDescent="0.3">
      <c r="XEO2718" t="s">
        <v>532</v>
      </c>
      <c r="XEP2718">
        <v>3</v>
      </c>
      <c r="XEQ2718">
        <v>25</v>
      </c>
      <c r="XER2718">
        <v>0.2</v>
      </c>
      <c r="XES2718">
        <v>100</v>
      </c>
      <c r="XET2718" t="s">
        <v>511</v>
      </c>
      <c r="XEU2718" t="s">
        <v>511</v>
      </c>
      <c r="XEV2718" t="s">
        <v>511</v>
      </c>
      <c r="XEW2718" t="s">
        <v>511</v>
      </c>
      <c r="XEX2718" t="s">
        <v>511</v>
      </c>
    </row>
    <row r="2719" spans="16369:16378" x14ac:dyDescent="0.3">
      <c r="XEO2719" t="s">
        <v>532</v>
      </c>
      <c r="XEP2719">
        <v>3</v>
      </c>
      <c r="XEQ2719">
        <v>25</v>
      </c>
      <c r="XER2719">
        <v>0.15</v>
      </c>
      <c r="XES2719">
        <v>100</v>
      </c>
      <c r="XET2719" t="s">
        <v>511</v>
      </c>
      <c r="XEU2719" t="s">
        <v>511</v>
      </c>
      <c r="XEV2719" t="s">
        <v>511</v>
      </c>
      <c r="XEW2719" t="s">
        <v>511</v>
      </c>
      <c r="XEX2719" t="s">
        <v>511</v>
      </c>
    </row>
    <row r="2720" spans="16369:16378" x14ac:dyDescent="0.3">
      <c r="XEO2720" t="s">
        <v>532</v>
      </c>
      <c r="XEP2720">
        <v>3</v>
      </c>
      <c r="XEQ2720">
        <v>50</v>
      </c>
      <c r="XER2720">
        <v>0.15</v>
      </c>
      <c r="XES2720">
        <v>100</v>
      </c>
      <c r="XET2720" t="s">
        <v>511</v>
      </c>
      <c r="XEU2720" t="s">
        <v>511</v>
      </c>
      <c r="XEV2720" t="s">
        <v>511</v>
      </c>
      <c r="XEW2720" t="s">
        <v>511</v>
      </c>
      <c r="XEX2720" t="s">
        <v>511</v>
      </c>
    </row>
    <row r="2721" spans="16369:16378" x14ac:dyDescent="0.3">
      <c r="XEO2721" t="s">
        <v>532</v>
      </c>
      <c r="XEP2721">
        <v>3</v>
      </c>
      <c r="XEQ2721">
        <v>50</v>
      </c>
      <c r="XER2721">
        <v>0.1</v>
      </c>
      <c r="XES2721">
        <v>100</v>
      </c>
      <c r="XET2721" t="s">
        <v>511</v>
      </c>
      <c r="XEU2721" t="s">
        <v>511</v>
      </c>
      <c r="XEV2721" t="s">
        <v>511</v>
      </c>
      <c r="XEW2721" t="s">
        <v>511</v>
      </c>
      <c r="XEX2721" t="s">
        <v>511</v>
      </c>
    </row>
    <row r="2722" spans="16369:16378" x14ac:dyDescent="0.3">
      <c r="XEO2722" t="s">
        <v>532</v>
      </c>
      <c r="XEP2722">
        <v>3</v>
      </c>
      <c r="XEQ2722">
        <v>25</v>
      </c>
      <c r="XER2722">
        <v>0.1</v>
      </c>
      <c r="XES2722">
        <v>100</v>
      </c>
      <c r="XET2722" t="s">
        <v>511</v>
      </c>
      <c r="XEU2722" t="s">
        <v>511</v>
      </c>
      <c r="XEV2722" t="s">
        <v>511</v>
      </c>
      <c r="XEW2722" t="s">
        <v>511</v>
      </c>
      <c r="XEX2722" t="s">
        <v>511</v>
      </c>
    </row>
    <row r="2723" spans="16369:16378" x14ac:dyDescent="0.3">
      <c r="XEO2723" t="s">
        <v>532</v>
      </c>
      <c r="XEP2723">
        <v>2</v>
      </c>
      <c r="XEQ2723">
        <v>50</v>
      </c>
      <c r="XER2723">
        <v>0.2</v>
      </c>
      <c r="XES2723">
        <v>100</v>
      </c>
      <c r="XET2723" t="s">
        <v>511</v>
      </c>
      <c r="XEU2723" t="s">
        <v>511</v>
      </c>
      <c r="XEV2723" t="s">
        <v>511</v>
      </c>
      <c r="XEW2723" t="s">
        <v>511</v>
      </c>
      <c r="XEX2723" t="s">
        <v>511</v>
      </c>
    </row>
    <row r="2724" spans="16369:16378" x14ac:dyDescent="0.3">
      <c r="XEO2724" t="s">
        <v>512</v>
      </c>
      <c r="XEP2724">
        <v>3</v>
      </c>
      <c r="XEQ2724">
        <v>10</v>
      </c>
      <c r="XER2724">
        <v>0.05</v>
      </c>
      <c r="XES2724">
        <v>100</v>
      </c>
      <c r="XET2724" t="s">
        <v>511</v>
      </c>
      <c r="XEU2724" t="s">
        <v>511</v>
      </c>
      <c r="XEV2724" t="s">
        <v>511</v>
      </c>
      <c r="XEW2724" t="s">
        <v>511</v>
      </c>
      <c r="XEX2724" t="s">
        <v>511</v>
      </c>
    </row>
    <row r="2725" spans="16369:16378" x14ac:dyDescent="0.3">
      <c r="XEO2725" t="s">
        <v>512</v>
      </c>
      <c r="XEP2725">
        <v>3</v>
      </c>
      <c r="XEQ2725">
        <v>0</v>
      </c>
      <c r="XER2725">
        <v>0.2</v>
      </c>
      <c r="XES2725">
        <v>100</v>
      </c>
      <c r="XET2725" t="s">
        <v>511</v>
      </c>
      <c r="XEU2725" t="s">
        <v>511</v>
      </c>
      <c r="XEV2725" t="s">
        <v>511</v>
      </c>
      <c r="XEW2725" t="s">
        <v>511</v>
      </c>
      <c r="XEX2725" t="s">
        <v>511</v>
      </c>
    </row>
    <row r="2726" spans="16369:16378" x14ac:dyDescent="0.3">
      <c r="XEO2726" t="s">
        <v>512</v>
      </c>
      <c r="XEP2726">
        <v>3</v>
      </c>
      <c r="XEQ2726">
        <v>0</v>
      </c>
      <c r="XER2726">
        <v>0.15</v>
      </c>
      <c r="XES2726">
        <v>100</v>
      </c>
      <c r="XET2726" t="s">
        <v>511</v>
      </c>
      <c r="XEU2726" t="s">
        <v>511</v>
      </c>
      <c r="XEV2726" t="s">
        <v>511</v>
      </c>
      <c r="XEW2726" t="s">
        <v>511</v>
      </c>
      <c r="XEX2726" t="s">
        <v>511</v>
      </c>
    </row>
    <row r="2727" spans="16369:16378" x14ac:dyDescent="0.3">
      <c r="XEO2727" t="s">
        <v>512</v>
      </c>
      <c r="XEP2727">
        <v>3</v>
      </c>
      <c r="XEQ2727">
        <v>0</v>
      </c>
      <c r="XER2727">
        <v>0.1</v>
      </c>
      <c r="XES2727">
        <v>100</v>
      </c>
      <c r="XET2727" t="s">
        <v>511</v>
      </c>
      <c r="XEU2727" t="s">
        <v>511</v>
      </c>
      <c r="XEV2727" t="s">
        <v>511</v>
      </c>
      <c r="XEW2727" t="s">
        <v>511</v>
      </c>
      <c r="XEX2727" t="s">
        <v>511</v>
      </c>
    </row>
    <row r="2728" spans="16369:16378" x14ac:dyDescent="0.3">
      <c r="XEO2728" t="s">
        <v>512</v>
      </c>
      <c r="XEP2728">
        <v>2</v>
      </c>
      <c r="XEQ2728">
        <v>50</v>
      </c>
      <c r="XER2728">
        <v>0.2</v>
      </c>
      <c r="XES2728">
        <v>100</v>
      </c>
      <c r="XET2728" t="s">
        <v>511</v>
      </c>
      <c r="XEU2728" t="s">
        <v>511</v>
      </c>
      <c r="XEV2728" t="s">
        <v>511</v>
      </c>
      <c r="XEW2728" t="s">
        <v>511</v>
      </c>
      <c r="XEX2728" t="s">
        <v>511</v>
      </c>
    </row>
    <row r="2729" spans="16369:16378" x14ac:dyDescent="0.3">
      <c r="XEO2729" t="s">
        <v>512</v>
      </c>
      <c r="XEP2729">
        <v>2</v>
      </c>
      <c r="XEQ2729">
        <v>50</v>
      </c>
      <c r="XER2729">
        <v>0.15</v>
      </c>
      <c r="XES2729">
        <v>100</v>
      </c>
      <c r="XET2729" t="s">
        <v>511</v>
      </c>
      <c r="XEU2729" t="s">
        <v>511</v>
      </c>
      <c r="XEV2729" t="s">
        <v>511</v>
      </c>
      <c r="XEW2729" t="s">
        <v>511</v>
      </c>
      <c r="XEX2729" t="s">
        <v>511</v>
      </c>
    </row>
    <row r="2730" spans="16369:16378" x14ac:dyDescent="0.3">
      <c r="XEO2730" t="s">
        <v>512</v>
      </c>
      <c r="XEP2730">
        <v>3</v>
      </c>
      <c r="XEQ2730">
        <v>0</v>
      </c>
      <c r="XER2730">
        <v>0.05</v>
      </c>
      <c r="XES2730">
        <v>100</v>
      </c>
      <c r="XET2730" t="s">
        <v>511</v>
      </c>
      <c r="XEU2730" t="s">
        <v>511</v>
      </c>
      <c r="XEV2730" t="s">
        <v>511</v>
      </c>
      <c r="XEW2730" t="s">
        <v>511</v>
      </c>
      <c r="XEX2730" t="s">
        <v>511</v>
      </c>
    </row>
    <row r="2731" spans="16369:16378" x14ac:dyDescent="0.3">
      <c r="XEO2731" t="s">
        <v>512</v>
      </c>
      <c r="XEP2731">
        <v>3</v>
      </c>
      <c r="XEQ2731">
        <v>25</v>
      </c>
      <c r="XER2731">
        <v>0.05</v>
      </c>
      <c r="XES2731">
        <v>100</v>
      </c>
      <c r="XET2731" t="s">
        <v>511</v>
      </c>
      <c r="XEU2731" t="s">
        <v>511</v>
      </c>
      <c r="XEV2731" t="s">
        <v>511</v>
      </c>
      <c r="XEW2731" t="s">
        <v>511</v>
      </c>
      <c r="XEX2731" t="s">
        <v>511</v>
      </c>
    </row>
    <row r="2732" spans="16369:16378" x14ac:dyDescent="0.3">
      <c r="XEO2732" t="s">
        <v>512</v>
      </c>
      <c r="XEP2732">
        <v>3</v>
      </c>
      <c r="XEQ2732">
        <v>10</v>
      </c>
      <c r="XER2732">
        <v>0.1</v>
      </c>
      <c r="XES2732">
        <v>100</v>
      </c>
      <c r="XET2732" t="s">
        <v>511</v>
      </c>
      <c r="XEU2732" t="s">
        <v>511</v>
      </c>
      <c r="XEV2732" t="s">
        <v>511</v>
      </c>
      <c r="XEW2732" t="s">
        <v>511</v>
      </c>
      <c r="XEX2732" t="s">
        <v>511</v>
      </c>
    </row>
    <row r="2733" spans="16369:16378" x14ac:dyDescent="0.3">
      <c r="XEO2733" t="s">
        <v>512</v>
      </c>
      <c r="XEP2733">
        <v>3</v>
      </c>
      <c r="XEQ2733">
        <v>50</v>
      </c>
      <c r="XER2733">
        <v>0.1</v>
      </c>
      <c r="XES2733">
        <v>100</v>
      </c>
      <c r="XET2733" t="s">
        <v>511</v>
      </c>
      <c r="XEU2733" t="s">
        <v>511</v>
      </c>
      <c r="XEV2733" t="s">
        <v>511</v>
      </c>
      <c r="XEW2733" t="s">
        <v>511</v>
      </c>
      <c r="XEX2733" t="s">
        <v>511</v>
      </c>
    </row>
    <row r="2734" spans="16369:16378" x14ac:dyDescent="0.3">
      <c r="XEO2734" t="s">
        <v>512</v>
      </c>
      <c r="XEP2734">
        <v>3</v>
      </c>
      <c r="XEQ2734">
        <v>25</v>
      </c>
      <c r="XER2734">
        <v>0.15</v>
      </c>
      <c r="XES2734">
        <v>100</v>
      </c>
      <c r="XET2734" t="s">
        <v>511</v>
      </c>
      <c r="XEU2734" t="s">
        <v>511</v>
      </c>
      <c r="XEV2734" t="s">
        <v>511</v>
      </c>
      <c r="XEW2734" t="s">
        <v>511</v>
      </c>
      <c r="XEX2734" t="s">
        <v>511</v>
      </c>
    </row>
    <row r="2735" spans="16369:16378" x14ac:dyDescent="0.3">
      <c r="XEO2735" t="s">
        <v>512</v>
      </c>
      <c r="XEP2735">
        <v>3</v>
      </c>
      <c r="XEQ2735">
        <v>10</v>
      </c>
      <c r="XER2735">
        <v>0.2</v>
      </c>
      <c r="XES2735">
        <v>100</v>
      </c>
      <c r="XET2735" t="s">
        <v>511</v>
      </c>
      <c r="XEU2735" t="s">
        <v>511</v>
      </c>
      <c r="XEV2735" t="s">
        <v>511</v>
      </c>
      <c r="XEW2735" t="s">
        <v>511</v>
      </c>
      <c r="XEX2735" t="s">
        <v>511</v>
      </c>
    </row>
    <row r="2736" spans="16369:16378" x14ac:dyDescent="0.3">
      <c r="XEO2736" t="s">
        <v>512</v>
      </c>
      <c r="XEP2736">
        <v>3</v>
      </c>
      <c r="XEQ2736">
        <v>25</v>
      </c>
      <c r="XER2736">
        <v>0.2</v>
      </c>
      <c r="XES2736">
        <v>100</v>
      </c>
      <c r="XET2736" t="s">
        <v>511</v>
      </c>
      <c r="XEU2736" t="s">
        <v>511</v>
      </c>
      <c r="XEV2736" t="s">
        <v>511</v>
      </c>
      <c r="XEW2736" t="s">
        <v>511</v>
      </c>
      <c r="XEX2736" t="s">
        <v>511</v>
      </c>
    </row>
    <row r="2737" spans="16364:16378" x14ac:dyDescent="0.3">
      <c r="XEO2737" t="s">
        <v>512</v>
      </c>
      <c r="XEP2737">
        <v>3</v>
      </c>
      <c r="XEQ2737">
        <v>50</v>
      </c>
      <c r="XER2737">
        <v>0.15</v>
      </c>
      <c r="XES2737">
        <v>100</v>
      </c>
      <c r="XET2737" t="s">
        <v>511</v>
      </c>
      <c r="XEU2737" t="s">
        <v>511</v>
      </c>
      <c r="XEV2737" t="s">
        <v>511</v>
      </c>
      <c r="XEW2737" t="s">
        <v>511</v>
      </c>
      <c r="XEX2737" t="s">
        <v>511</v>
      </c>
    </row>
    <row r="2738" spans="16364:16378" x14ac:dyDescent="0.3">
      <c r="XEO2738" t="s">
        <v>512</v>
      </c>
      <c r="XEP2738">
        <v>3</v>
      </c>
      <c r="XEQ2738">
        <v>10</v>
      </c>
      <c r="XER2738">
        <v>0.15</v>
      </c>
      <c r="XES2738">
        <v>100</v>
      </c>
      <c r="XET2738" t="s">
        <v>511</v>
      </c>
      <c r="XEU2738" t="s">
        <v>511</v>
      </c>
      <c r="XEV2738" t="s">
        <v>511</v>
      </c>
      <c r="XEW2738" t="s">
        <v>511</v>
      </c>
      <c r="XEX2738" t="s">
        <v>511</v>
      </c>
    </row>
    <row r="2739" spans="16364:16378" x14ac:dyDescent="0.3">
      <c r="XEO2739" t="s">
        <v>512</v>
      </c>
      <c r="XEP2739">
        <v>3</v>
      </c>
      <c r="XEQ2739">
        <v>50</v>
      </c>
      <c r="XER2739">
        <v>0.05</v>
      </c>
      <c r="XES2739">
        <v>100</v>
      </c>
      <c r="XET2739" t="s">
        <v>511</v>
      </c>
      <c r="XEU2739" t="s">
        <v>511</v>
      </c>
      <c r="XEV2739" t="s">
        <v>511</v>
      </c>
      <c r="XEW2739" t="s">
        <v>511</v>
      </c>
      <c r="XEX2739" t="s">
        <v>511</v>
      </c>
    </row>
    <row r="2740" spans="16364:16378" x14ac:dyDescent="0.3">
      <c r="XEO2740" t="s">
        <v>512</v>
      </c>
      <c r="XEP2740">
        <v>3</v>
      </c>
      <c r="XEQ2740">
        <v>25</v>
      </c>
      <c r="XER2740">
        <v>0.1</v>
      </c>
      <c r="XES2740">
        <v>100</v>
      </c>
      <c r="XET2740" t="s">
        <v>511</v>
      </c>
      <c r="XEU2740" t="s">
        <v>511</v>
      </c>
      <c r="XEV2740" t="s">
        <v>511</v>
      </c>
      <c r="XEW2740" t="s">
        <v>511</v>
      </c>
      <c r="XEX2740" t="s">
        <v>511</v>
      </c>
    </row>
    <row r="2741" spans="16364:16378" x14ac:dyDescent="0.3">
      <c r="XEO2741" t="s">
        <v>512</v>
      </c>
      <c r="XEP2741">
        <v>3</v>
      </c>
      <c r="XEQ2741">
        <v>50</v>
      </c>
      <c r="XER2741">
        <v>0.2</v>
      </c>
      <c r="XES2741">
        <v>100</v>
      </c>
      <c r="XET2741" t="s">
        <v>511</v>
      </c>
      <c r="XEU2741" t="s">
        <v>511</v>
      </c>
      <c r="XEV2741" t="s">
        <v>511</v>
      </c>
      <c r="XEW2741" t="s">
        <v>511</v>
      </c>
      <c r="XEX2741" t="s">
        <v>511</v>
      </c>
    </row>
    <row r="2742" spans="16364:16378" x14ac:dyDescent="0.3">
      <c r="XEO2742" t="s">
        <v>527</v>
      </c>
      <c r="XEP2742">
        <v>3</v>
      </c>
      <c r="XEQ2742">
        <v>10</v>
      </c>
      <c r="XER2742">
        <v>0.1</v>
      </c>
      <c r="XES2742">
        <v>100</v>
      </c>
      <c r="XET2742" t="s">
        <v>511</v>
      </c>
      <c r="XEU2742" t="s">
        <v>511</v>
      </c>
      <c r="XEV2742" t="s">
        <v>511</v>
      </c>
      <c r="XEW2742" t="s">
        <v>511</v>
      </c>
      <c r="XEX2742" t="s">
        <v>511</v>
      </c>
    </row>
    <row r="2743" spans="16364:16378" x14ac:dyDescent="0.3">
      <c r="XEO2743" t="s">
        <v>527</v>
      </c>
      <c r="XEP2743">
        <v>3</v>
      </c>
      <c r="XEQ2743">
        <v>25</v>
      </c>
      <c r="XER2743">
        <v>0.1</v>
      </c>
      <c r="XES2743">
        <v>100</v>
      </c>
      <c r="XET2743" t="s">
        <v>511</v>
      </c>
      <c r="XEU2743" t="s">
        <v>511</v>
      </c>
      <c r="XEV2743" t="s">
        <v>511</v>
      </c>
      <c r="XEW2743" t="s">
        <v>511</v>
      </c>
      <c r="XEX2743" t="s">
        <v>511</v>
      </c>
    </row>
    <row r="2744" spans="16364:16378" x14ac:dyDescent="0.3">
      <c r="XEO2744" t="s">
        <v>527</v>
      </c>
      <c r="XEP2744">
        <v>3</v>
      </c>
      <c r="XEQ2744">
        <v>25</v>
      </c>
      <c r="XER2744">
        <v>0.15</v>
      </c>
      <c r="XES2744">
        <v>100</v>
      </c>
      <c r="XET2744" t="s">
        <v>511</v>
      </c>
      <c r="XEU2744" t="s">
        <v>511</v>
      </c>
      <c r="XEV2744" t="s">
        <v>511</v>
      </c>
      <c r="XEW2744" t="s">
        <v>511</v>
      </c>
      <c r="XEX2744" t="s">
        <v>511</v>
      </c>
    </row>
    <row r="2745" spans="16364:16378" x14ac:dyDescent="0.3">
      <c r="XEO2745" t="s">
        <v>527</v>
      </c>
      <c r="XEP2745">
        <v>3</v>
      </c>
      <c r="XEQ2745">
        <v>10</v>
      </c>
      <c r="XER2745">
        <v>0.15</v>
      </c>
      <c r="XES2745">
        <v>100</v>
      </c>
      <c r="XET2745" t="s">
        <v>511</v>
      </c>
      <c r="XEU2745" t="s">
        <v>511</v>
      </c>
      <c r="XEV2745" t="s">
        <v>511</v>
      </c>
      <c r="XEW2745" t="s">
        <v>511</v>
      </c>
      <c r="XEX2745" t="s">
        <v>511</v>
      </c>
    </row>
    <row r="2746" spans="16364:16378" x14ac:dyDescent="0.3">
      <c r="XEO2746" t="s">
        <v>527</v>
      </c>
      <c r="XEP2746">
        <v>3</v>
      </c>
      <c r="XEQ2746">
        <v>0</v>
      </c>
      <c r="XER2746">
        <v>0.15</v>
      </c>
      <c r="XES2746">
        <v>100</v>
      </c>
      <c r="XET2746" t="s">
        <v>511</v>
      </c>
      <c r="XEU2746" t="s">
        <v>511</v>
      </c>
      <c r="XEV2746" t="s">
        <v>511</v>
      </c>
      <c r="XEW2746" t="s">
        <v>511</v>
      </c>
      <c r="XEX2746" t="s">
        <v>511</v>
      </c>
    </row>
    <row r="2747" spans="16364:16378" x14ac:dyDescent="0.3">
      <c r="XEO2747" t="s">
        <v>527</v>
      </c>
      <c r="XEP2747">
        <v>3</v>
      </c>
      <c r="XEQ2747">
        <v>10</v>
      </c>
      <c r="XER2747">
        <v>0.2</v>
      </c>
      <c r="XES2747">
        <v>100</v>
      </c>
      <c r="XET2747" t="s">
        <v>511</v>
      </c>
      <c r="XEU2747" t="s">
        <v>511</v>
      </c>
      <c r="XEV2747" t="s">
        <v>511</v>
      </c>
      <c r="XEW2747" t="s">
        <v>511</v>
      </c>
      <c r="XEX2747" t="s">
        <v>511</v>
      </c>
    </row>
    <row r="2748" spans="16364:16378" x14ac:dyDescent="0.3">
      <c r="XEJ2748" t="s">
        <v>551</v>
      </c>
      <c r="XEO2748" t="s">
        <v>527</v>
      </c>
      <c r="XEP2748">
        <v>3</v>
      </c>
      <c r="XEQ2748">
        <v>0</v>
      </c>
      <c r="XER2748">
        <v>0.2</v>
      </c>
      <c r="XES2748">
        <v>100</v>
      </c>
      <c r="XET2748" t="s">
        <v>511</v>
      </c>
      <c r="XEU2748" t="s">
        <v>511</v>
      </c>
      <c r="XEV2748" t="s">
        <v>511</v>
      </c>
      <c r="XEW2748" t="s">
        <v>511</v>
      </c>
      <c r="XEX2748" t="s">
        <v>511</v>
      </c>
    </row>
    <row r="2749" spans="16364:16378" x14ac:dyDescent="0.3">
      <c r="XEJ2749" t="s">
        <v>552</v>
      </c>
      <c r="XEO2749" t="s">
        <v>527</v>
      </c>
      <c r="XEP2749">
        <v>3</v>
      </c>
      <c r="XEQ2749">
        <v>0</v>
      </c>
      <c r="XER2749">
        <v>0.1</v>
      </c>
      <c r="XES2749">
        <v>100</v>
      </c>
      <c r="XET2749" t="s">
        <v>511</v>
      </c>
      <c r="XEU2749" t="s">
        <v>511</v>
      </c>
      <c r="XEV2749" t="s">
        <v>511</v>
      </c>
      <c r="XEW2749" t="s">
        <v>511</v>
      </c>
      <c r="XEX2749" t="s">
        <v>511</v>
      </c>
    </row>
    <row r="2750" spans="16364:16378" x14ac:dyDescent="0.3">
      <c r="XEJ2750" t="s">
        <v>553</v>
      </c>
      <c r="XEO2750" t="s">
        <v>527</v>
      </c>
      <c r="XEP2750">
        <v>3</v>
      </c>
      <c r="XEQ2750">
        <v>50</v>
      </c>
      <c r="XER2750">
        <v>0.1</v>
      </c>
      <c r="XES2750">
        <v>100</v>
      </c>
      <c r="XET2750" t="s">
        <v>511</v>
      </c>
      <c r="XEU2750" t="s">
        <v>511</v>
      </c>
      <c r="XEV2750" t="s">
        <v>511</v>
      </c>
      <c r="XEW2750" t="s">
        <v>511</v>
      </c>
      <c r="XEX2750" t="s">
        <v>511</v>
      </c>
    </row>
    <row r="2751" spans="16364:16378" x14ac:dyDescent="0.3">
      <c r="XEJ2751" t="s">
        <v>554</v>
      </c>
      <c r="XEO2751" t="s">
        <v>527</v>
      </c>
      <c r="XEP2751">
        <v>3</v>
      </c>
      <c r="XEQ2751">
        <v>50</v>
      </c>
      <c r="XER2751">
        <v>0.2</v>
      </c>
      <c r="XES2751">
        <v>100</v>
      </c>
      <c r="XET2751" t="s">
        <v>511</v>
      </c>
      <c r="XEU2751" t="s">
        <v>511</v>
      </c>
      <c r="XEV2751" t="s">
        <v>511</v>
      </c>
      <c r="XEW2751" t="s">
        <v>511</v>
      </c>
      <c r="XEX2751" t="s">
        <v>511</v>
      </c>
    </row>
    <row r="2752" spans="16364:16378" x14ac:dyDescent="0.3">
      <c r="XEJ2752" t="s">
        <v>555</v>
      </c>
      <c r="XEO2752" t="s">
        <v>527</v>
      </c>
      <c r="XEP2752">
        <v>3</v>
      </c>
      <c r="XEQ2752">
        <v>50</v>
      </c>
      <c r="XER2752">
        <v>0.15</v>
      </c>
      <c r="XES2752">
        <v>100</v>
      </c>
      <c r="XET2752" t="s">
        <v>511</v>
      </c>
      <c r="XEU2752" t="s">
        <v>511</v>
      </c>
      <c r="XEV2752" t="s">
        <v>511</v>
      </c>
      <c r="XEW2752" t="s">
        <v>511</v>
      </c>
      <c r="XEX2752" t="s">
        <v>511</v>
      </c>
    </row>
    <row r="2753" spans="16364:16378" x14ac:dyDescent="0.3">
      <c r="XEJ2753" t="s">
        <v>556</v>
      </c>
      <c r="XEO2753" t="s">
        <v>527</v>
      </c>
      <c r="XEP2753">
        <v>3</v>
      </c>
      <c r="XEQ2753">
        <v>25</v>
      </c>
      <c r="XER2753">
        <v>0.2</v>
      </c>
      <c r="XES2753">
        <v>100</v>
      </c>
      <c r="XET2753" t="s">
        <v>511</v>
      </c>
      <c r="XEU2753" t="s">
        <v>511</v>
      </c>
      <c r="XEV2753" t="s">
        <v>511</v>
      </c>
      <c r="XEW2753" t="s">
        <v>511</v>
      </c>
      <c r="XEX2753" t="s">
        <v>511</v>
      </c>
    </row>
    <row r="2754" spans="16364:16378" x14ac:dyDescent="0.3">
      <c r="XEJ2754" t="s">
        <v>557</v>
      </c>
      <c r="XEO2754" t="s">
        <v>518</v>
      </c>
      <c r="XEP2754">
        <v>3</v>
      </c>
      <c r="XEQ2754">
        <v>10</v>
      </c>
      <c r="XER2754">
        <v>0.15</v>
      </c>
      <c r="XES2754">
        <v>100</v>
      </c>
      <c r="XET2754" t="s">
        <v>511</v>
      </c>
      <c r="XEU2754" t="s">
        <v>511</v>
      </c>
      <c r="XEV2754" t="s">
        <v>511</v>
      </c>
      <c r="XEW2754" t="s">
        <v>511</v>
      </c>
      <c r="XEX2754" t="s">
        <v>511</v>
      </c>
    </row>
    <row r="2755" spans="16364:16378" x14ac:dyDescent="0.3">
      <c r="XEJ2755" t="s">
        <v>558</v>
      </c>
      <c r="XEO2755" t="s">
        <v>518</v>
      </c>
      <c r="XEP2755">
        <v>3</v>
      </c>
      <c r="XEQ2755">
        <v>10</v>
      </c>
      <c r="XER2755">
        <v>0.2</v>
      </c>
      <c r="XES2755">
        <v>100</v>
      </c>
      <c r="XET2755" t="s">
        <v>511</v>
      </c>
      <c r="XEU2755" t="s">
        <v>511</v>
      </c>
      <c r="XEV2755" t="s">
        <v>511</v>
      </c>
      <c r="XEW2755" t="s">
        <v>511</v>
      </c>
      <c r="XEX2755" t="s">
        <v>511</v>
      </c>
    </row>
    <row r="2756" spans="16364:16378" x14ac:dyDescent="0.3">
      <c r="XEJ2756" t="s">
        <v>559</v>
      </c>
      <c r="XEO2756" t="s">
        <v>518</v>
      </c>
      <c r="XEP2756">
        <v>3</v>
      </c>
      <c r="XEQ2756">
        <v>0</v>
      </c>
      <c r="XER2756">
        <v>0.1</v>
      </c>
      <c r="XES2756">
        <v>100</v>
      </c>
      <c r="XET2756" t="s">
        <v>511</v>
      </c>
      <c r="XEU2756" t="s">
        <v>511</v>
      </c>
      <c r="XEV2756" t="s">
        <v>511</v>
      </c>
      <c r="XEW2756" t="s">
        <v>511</v>
      </c>
      <c r="XEX2756" t="s">
        <v>511</v>
      </c>
    </row>
    <row r="2757" spans="16364:16378" x14ac:dyDescent="0.3">
      <c r="XEJ2757" t="s">
        <v>560</v>
      </c>
      <c r="XEO2757" t="s">
        <v>518</v>
      </c>
      <c r="XEP2757">
        <v>3</v>
      </c>
      <c r="XEQ2757">
        <v>10</v>
      </c>
      <c r="XER2757">
        <v>0.1</v>
      </c>
      <c r="XES2757">
        <v>100</v>
      </c>
      <c r="XET2757" t="s">
        <v>511</v>
      </c>
      <c r="XEU2757" t="s">
        <v>511</v>
      </c>
      <c r="XEV2757" t="s">
        <v>511</v>
      </c>
      <c r="XEW2757" t="s">
        <v>511</v>
      </c>
      <c r="XEX2757" t="s">
        <v>511</v>
      </c>
    </row>
    <row r="2758" spans="16364:16378" x14ac:dyDescent="0.3">
      <c r="XEJ2758" t="s">
        <v>561</v>
      </c>
      <c r="XEO2758" t="s">
        <v>518</v>
      </c>
      <c r="XEP2758">
        <v>3</v>
      </c>
      <c r="XEQ2758">
        <v>0</v>
      </c>
      <c r="XER2758">
        <v>0.2</v>
      </c>
      <c r="XES2758">
        <v>100</v>
      </c>
      <c r="XET2758" t="s">
        <v>511</v>
      </c>
      <c r="XEU2758" t="s">
        <v>511</v>
      </c>
      <c r="XEV2758" t="s">
        <v>511</v>
      </c>
      <c r="XEW2758" t="s">
        <v>511</v>
      </c>
      <c r="XEX2758" t="s">
        <v>511</v>
      </c>
    </row>
    <row r="2759" spans="16364:16378" x14ac:dyDescent="0.3">
      <c r="XEJ2759" t="s">
        <v>562</v>
      </c>
      <c r="XEO2759" t="s">
        <v>518</v>
      </c>
      <c r="XEP2759">
        <v>3</v>
      </c>
      <c r="XEQ2759">
        <v>0</v>
      </c>
      <c r="XER2759">
        <v>0.15</v>
      </c>
      <c r="XES2759">
        <v>100</v>
      </c>
      <c r="XET2759" t="s">
        <v>511</v>
      </c>
      <c r="XEU2759" t="s">
        <v>511</v>
      </c>
      <c r="XEV2759" t="s">
        <v>511</v>
      </c>
      <c r="XEW2759" t="s">
        <v>511</v>
      </c>
      <c r="XEX2759" t="s">
        <v>511</v>
      </c>
    </row>
    <row r="2760" spans="16364:16378" x14ac:dyDescent="0.3">
      <c r="XEJ2760" t="s">
        <v>563</v>
      </c>
      <c r="XEO2760" t="s">
        <v>518</v>
      </c>
      <c r="XEP2760">
        <v>3</v>
      </c>
      <c r="XEQ2760">
        <v>25</v>
      </c>
      <c r="XER2760">
        <v>0.1</v>
      </c>
      <c r="XES2760">
        <v>100</v>
      </c>
      <c r="XET2760" t="s">
        <v>511</v>
      </c>
      <c r="XEU2760" t="s">
        <v>511</v>
      </c>
      <c r="XEV2760" t="s">
        <v>511</v>
      </c>
      <c r="XEW2760" t="s">
        <v>511</v>
      </c>
      <c r="XEX2760" t="s">
        <v>511</v>
      </c>
    </row>
    <row r="2761" spans="16364:16378" x14ac:dyDescent="0.3">
      <c r="XEJ2761" t="s">
        <v>564</v>
      </c>
      <c r="XEO2761" t="s">
        <v>518</v>
      </c>
      <c r="XEP2761">
        <v>3</v>
      </c>
      <c r="XEQ2761">
        <v>25</v>
      </c>
      <c r="XER2761">
        <v>0.2</v>
      </c>
      <c r="XES2761">
        <v>100</v>
      </c>
      <c r="XET2761" t="s">
        <v>511</v>
      </c>
      <c r="XEU2761" t="s">
        <v>511</v>
      </c>
      <c r="XEV2761" t="s">
        <v>511</v>
      </c>
      <c r="XEW2761" t="s">
        <v>511</v>
      </c>
      <c r="XEX2761" t="s">
        <v>511</v>
      </c>
    </row>
    <row r="2762" spans="16364:16378" x14ac:dyDescent="0.3">
      <c r="XEJ2762" t="s">
        <v>565</v>
      </c>
      <c r="XEO2762" t="s">
        <v>518</v>
      </c>
      <c r="XEP2762">
        <v>3</v>
      </c>
      <c r="XEQ2762">
        <v>25</v>
      </c>
      <c r="XER2762">
        <v>0.15</v>
      </c>
      <c r="XES2762">
        <v>100</v>
      </c>
      <c r="XET2762" t="s">
        <v>511</v>
      </c>
      <c r="XEU2762" t="s">
        <v>511</v>
      </c>
      <c r="XEV2762" t="s">
        <v>511</v>
      </c>
      <c r="XEW2762" t="s">
        <v>511</v>
      </c>
      <c r="XEX2762" t="s">
        <v>511</v>
      </c>
    </row>
    <row r="2763" spans="16364:16378" x14ac:dyDescent="0.3">
      <c r="XEJ2763" t="s">
        <v>566</v>
      </c>
      <c r="XEO2763" t="s">
        <v>518</v>
      </c>
      <c r="XEP2763">
        <v>3</v>
      </c>
      <c r="XEQ2763">
        <v>50</v>
      </c>
      <c r="XER2763">
        <v>0.2</v>
      </c>
      <c r="XES2763">
        <v>100</v>
      </c>
      <c r="XET2763" t="s">
        <v>511</v>
      </c>
      <c r="XEU2763" t="s">
        <v>511</v>
      </c>
      <c r="XEV2763" t="s">
        <v>511</v>
      </c>
      <c r="XEW2763" t="s">
        <v>511</v>
      </c>
      <c r="XEX2763" t="s">
        <v>511</v>
      </c>
    </row>
    <row r="2764" spans="16364:16378" x14ac:dyDescent="0.3">
      <c r="XEJ2764" t="s">
        <v>567</v>
      </c>
      <c r="XEO2764" t="s">
        <v>518</v>
      </c>
      <c r="XEP2764">
        <v>3</v>
      </c>
      <c r="XEQ2764">
        <v>50</v>
      </c>
      <c r="XER2764">
        <v>0.1</v>
      </c>
      <c r="XES2764">
        <v>100</v>
      </c>
      <c r="XET2764" t="s">
        <v>511</v>
      </c>
      <c r="XEU2764" t="s">
        <v>511</v>
      </c>
      <c r="XEV2764" t="s">
        <v>511</v>
      </c>
      <c r="XEW2764" t="s">
        <v>511</v>
      </c>
      <c r="XEX2764" t="s">
        <v>511</v>
      </c>
    </row>
    <row r="2765" spans="16364:16378" x14ac:dyDescent="0.3">
      <c r="XEJ2765" t="s">
        <v>568</v>
      </c>
      <c r="XEO2765" t="s">
        <v>518</v>
      </c>
      <c r="XEP2765">
        <v>3</v>
      </c>
      <c r="XEQ2765">
        <v>50</v>
      </c>
      <c r="XER2765">
        <v>0.15</v>
      </c>
      <c r="XES2765">
        <v>100</v>
      </c>
      <c r="XET2765" t="s">
        <v>511</v>
      </c>
      <c r="XEU2765" t="s">
        <v>511</v>
      </c>
      <c r="XEV2765" t="s">
        <v>511</v>
      </c>
      <c r="XEW2765" t="s">
        <v>511</v>
      </c>
      <c r="XEX2765" t="s">
        <v>511</v>
      </c>
    </row>
    <row r="2766" spans="16364:16378" x14ac:dyDescent="0.3">
      <c r="XEJ2766" t="s">
        <v>569</v>
      </c>
    </row>
    <row r="2767" spans="16364:16378" x14ac:dyDescent="0.3">
      <c r="XEJ2767" t="s">
        <v>570</v>
      </c>
    </row>
    <row r="2768" spans="16364:16378" x14ac:dyDescent="0.3">
      <c r="XEJ2768" t="s">
        <v>571</v>
      </c>
    </row>
    <row r="2769" spans="16364:16364" x14ac:dyDescent="0.3">
      <c r="XEJ2769" t="s">
        <v>572</v>
      </c>
    </row>
    <row r="2770" spans="16364:16364" x14ac:dyDescent="0.3">
      <c r="XEJ2770" t="s">
        <v>573</v>
      </c>
    </row>
    <row r="2771" spans="16364:16364" x14ac:dyDescent="0.3">
      <c r="XEJ2771" t="s">
        <v>574</v>
      </c>
    </row>
    <row r="2772" spans="16364:16364" x14ac:dyDescent="0.3">
      <c r="XEJ2772" t="s">
        <v>575</v>
      </c>
    </row>
    <row r="2773" spans="16364:16364" x14ac:dyDescent="0.3">
      <c r="XEJ2773" t="s">
        <v>576</v>
      </c>
    </row>
    <row r="2774" spans="16364:16364" x14ac:dyDescent="0.3">
      <c r="XEJ2774" t="s">
        <v>577</v>
      </c>
    </row>
    <row r="2775" spans="16364:16364" x14ac:dyDescent="0.3">
      <c r="XEJ2775" t="s">
        <v>578</v>
      </c>
    </row>
    <row r="2776" spans="16364:16364" x14ac:dyDescent="0.3">
      <c r="XEJ2776" t="s">
        <v>579</v>
      </c>
    </row>
    <row r="2777" spans="16364:16364" x14ac:dyDescent="0.3">
      <c r="XEJ2777" t="s">
        <v>580</v>
      </c>
    </row>
    <row r="2778" spans="16364:16364" x14ac:dyDescent="0.3">
      <c r="XEJ2778" t="s">
        <v>581</v>
      </c>
    </row>
    <row r="2779" spans="16364:16364" x14ac:dyDescent="0.3">
      <c r="XEJ2779" t="s">
        <v>582</v>
      </c>
    </row>
    <row r="2780" spans="16364:16364" x14ac:dyDescent="0.3">
      <c r="XEJ2780" t="s">
        <v>583</v>
      </c>
    </row>
    <row r="2781" spans="16364:16364" x14ac:dyDescent="0.3">
      <c r="XEJ2781" t="s">
        <v>584</v>
      </c>
    </row>
    <row r="2782" spans="16364:16364" x14ac:dyDescent="0.3">
      <c r="XEJ2782" t="s">
        <v>585</v>
      </c>
    </row>
    <row r="2783" spans="16364:16364" x14ac:dyDescent="0.3">
      <c r="XEJ2783" t="s">
        <v>586</v>
      </c>
    </row>
    <row r="2784" spans="16364:16364" x14ac:dyDescent="0.3">
      <c r="XEJ2784" t="s">
        <v>587</v>
      </c>
    </row>
    <row r="2785" spans="16364:16364" x14ac:dyDescent="0.3">
      <c r="XEJ2785" t="s">
        <v>588</v>
      </c>
    </row>
    <row r="2786" spans="16364:16364" x14ac:dyDescent="0.3">
      <c r="XEJ2786" t="s">
        <v>589</v>
      </c>
    </row>
    <row r="2787" spans="16364:16364" x14ac:dyDescent="0.3">
      <c r="XEJ2787" t="s">
        <v>590</v>
      </c>
    </row>
    <row r="2788" spans="16364:16364" x14ac:dyDescent="0.3">
      <c r="XEJ2788" t="s">
        <v>591</v>
      </c>
    </row>
    <row r="2789" spans="16364:16364" x14ac:dyDescent="0.3">
      <c r="XEJ2789" t="s">
        <v>592</v>
      </c>
    </row>
    <row r="2790" spans="16364:16364" x14ac:dyDescent="0.3">
      <c r="XEJ2790" t="s">
        <v>593</v>
      </c>
    </row>
    <row r="2791" spans="16364:16364" x14ac:dyDescent="0.3">
      <c r="XEJ2791" t="s">
        <v>594</v>
      </c>
    </row>
    <row r="2792" spans="16364:16364" x14ac:dyDescent="0.3">
      <c r="XEJ2792" t="s">
        <v>595</v>
      </c>
    </row>
    <row r="2793" spans="16364:16364" x14ac:dyDescent="0.3">
      <c r="XEJ2793" t="s">
        <v>596</v>
      </c>
    </row>
    <row r="2794" spans="16364:16364" x14ac:dyDescent="0.3">
      <c r="XEJ2794" t="s">
        <v>597</v>
      </c>
    </row>
    <row r="2795" spans="16364:16364" x14ac:dyDescent="0.3">
      <c r="XEJ2795" t="s">
        <v>598</v>
      </c>
    </row>
    <row r="2796" spans="16364:16364" x14ac:dyDescent="0.3">
      <c r="XEJ2796" t="s">
        <v>599</v>
      </c>
    </row>
    <row r="2797" spans="16364:16364" x14ac:dyDescent="0.3">
      <c r="XEJ2797" t="s">
        <v>600</v>
      </c>
    </row>
    <row r="2798" spans="16364:16364" x14ac:dyDescent="0.3">
      <c r="XEJ2798" t="s">
        <v>601</v>
      </c>
    </row>
    <row r="2799" spans="16364:16364" x14ac:dyDescent="0.3">
      <c r="XEJ2799" t="s">
        <v>602</v>
      </c>
    </row>
    <row r="2800" spans="16364:16364" x14ac:dyDescent="0.3">
      <c r="XEJ2800" t="s">
        <v>603</v>
      </c>
    </row>
    <row r="2801" spans="16364:16364" x14ac:dyDescent="0.3">
      <c r="XEJ2801" t="s">
        <v>604</v>
      </c>
    </row>
    <row r="2802" spans="16364:16364" x14ac:dyDescent="0.3">
      <c r="XEJ2802" t="s">
        <v>605</v>
      </c>
    </row>
    <row r="2803" spans="16364:16364" x14ac:dyDescent="0.3">
      <c r="XEJ2803" t="s">
        <v>606</v>
      </c>
    </row>
    <row r="2804" spans="16364:16364" x14ac:dyDescent="0.3">
      <c r="XEJ2804" t="s">
        <v>607</v>
      </c>
    </row>
    <row r="2805" spans="16364:16364" x14ac:dyDescent="0.3">
      <c r="XEJ2805" t="s">
        <v>608</v>
      </c>
    </row>
    <row r="2806" spans="16364:16364" x14ac:dyDescent="0.3">
      <c r="XEJ2806" t="s">
        <v>609</v>
      </c>
    </row>
    <row r="2807" spans="16364:16364" x14ac:dyDescent="0.3">
      <c r="XEJ2807" t="s">
        <v>610</v>
      </c>
    </row>
    <row r="2808" spans="16364:16364" x14ac:dyDescent="0.3">
      <c r="XEJ2808" t="s">
        <v>611</v>
      </c>
    </row>
    <row r="2809" spans="16364:16364" x14ac:dyDescent="0.3">
      <c r="XEJ2809" t="s">
        <v>612</v>
      </c>
    </row>
    <row r="2810" spans="16364:16364" x14ac:dyDescent="0.3">
      <c r="XEJ2810" t="s">
        <v>613</v>
      </c>
    </row>
    <row r="2811" spans="16364:16364" x14ac:dyDescent="0.3">
      <c r="XEJ2811" t="s">
        <v>614</v>
      </c>
    </row>
    <row r="2812" spans="16364:16364" x14ac:dyDescent="0.3">
      <c r="XEJ2812" t="s">
        <v>615</v>
      </c>
    </row>
    <row r="2813" spans="16364:16364" x14ac:dyDescent="0.3">
      <c r="XEJ2813" t="s">
        <v>616</v>
      </c>
    </row>
    <row r="2814" spans="16364:16364" x14ac:dyDescent="0.3">
      <c r="XEJ2814" t="s">
        <v>617</v>
      </c>
    </row>
    <row r="2815" spans="16364:16364" x14ac:dyDescent="0.3">
      <c r="XEJ2815" t="s">
        <v>618</v>
      </c>
    </row>
    <row r="2816" spans="16364:16364" x14ac:dyDescent="0.3">
      <c r="XEJ2816" t="s">
        <v>619</v>
      </c>
    </row>
    <row r="2817" spans="16364:16364" x14ac:dyDescent="0.3">
      <c r="XEJ2817" t="s">
        <v>620</v>
      </c>
    </row>
    <row r="2818" spans="16364:16364" x14ac:dyDescent="0.3">
      <c r="XEJ2818" t="s">
        <v>621</v>
      </c>
    </row>
    <row r="2819" spans="16364:16364" x14ac:dyDescent="0.3">
      <c r="XEJ2819" t="s">
        <v>622</v>
      </c>
    </row>
    <row r="2820" spans="16364:16364" x14ac:dyDescent="0.3">
      <c r="XEJ2820" t="s">
        <v>623</v>
      </c>
    </row>
    <row r="2821" spans="16364:16364" x14ac:dyDescent="0.3">
      <c r="XEJ2821" t="s">
        <v>624</v>
      </c>
    </row>
    <row r="2822" spans="16364:16364" x14ac:dyDescent="0.3">
      <c r="XEJ2822" t="s">
        <v>625</v>
      </c>
    </row>
    <row r="2823" spans="16364:16364" x14ac:dyDescent="0.3">
      <c r="XEJ2823" t="s">
        <v>626</v>
      </c>
    </row>
    <row r="2824" spans="16364:16364" x14ac:dyDescent="0.3">
      <c r="XEJ2824" t="s">
        <v>627</v>
      </c>
    </row>
    <row r="2825" spans="16364:16364" x14ac:dyDescent="0.3">
      <c r="XEJ2825" t="s">
        <v>628</v>
      </c>
    </row>
    <row r="2826" spans="16364:16364" x14ac:dyDescent="0.3">
      <c r="XEJ2826" t="s">
        <v>629</v>
      </c>
    </row>
    <row r="2827" spans="16364:16364" x14ac:dyDescent="0.3">
      <c r="XEJ2827" t="s">
        <v>630</v>
      </c>
    </row>
    <row r="2828" spans="16364:16364" x14ac:dyDescent="0.3">
      <c r="XEJ2828" t="s">
        <v>631</v>
      </c>
    </row>
    <row r="2829" spans="16364:16364" x14ac:dyDescent="0.3">
      <c r="XEJ2829" t="s">
        <v>632</v>
      </c>
    </row>
    <row r="2830" spans="16364:16364" x14ac:dyDescent="0.3">
      <c r="XEJ2830" t="s">
        <v>633</v>
      </c>
    </row>
    <row r="2831" spans="16364:16364" x14ac:dyDescent="0.3">
      <c r="XEJ2831" t="s">
        <v>634</v>
      </c>
    </row>
    <row r="2832" spans="16364:16364" x14ac:dyDescent="0.3">
      <c r="XEJ2832" t="s">
        <v>635</v>
      </c>
    </row>
    <row r="2833" spans="16364:16364" x14ac:dyDescent="0.3">
      <c r="XEJ2833" t="s">
        <v>636</v>
      </c>
    </row>
    <row r="2834" spans="16364:16364" x14ac:dyDescent="0.3">
      <c r="XEJ2834" t="s">
        <v>637</v>
      </c>
    </row>
    <row r="2835" spans="16364:16364" x14ac:dyDescent="0.3">
      <c r="XEJ2835" t="s">
        <v>638</v>
      </c>
    </row>
    <row r="2836" spans="16364:16364" x14ac:dyDescent="0.3">
      <c r="XEJ2836" t="s">
        <v>639</v>
      </c>
    </row>
    <row r="2837" spans="16364:16364" x14ac:dyDescent="0.3">
      <c r="XEJ2837" t="s">
        <v>640</v>
      </c>
    </row>
    <row r="2838" spans="16364:16364" x14ac:dyDescent="0.3">
      <c r="XEJ2838" t="s">
        <v>641</v>
      </c>
    </row>
    <row r="2839" spans="16364:16364" x14ac:dyDescent="0.3">
      <c r="XEJ2839" t="s">
        <v>642</v>
      </c>
    </row>
    <row r="2840" spans="16364:16364" x14ac:dyDescent="0.3">
      <c r="XEJ2840" t="s">
        <v>643</v>
      </c>
    </row>
    <row r="2841" spans="16364:16364" x14ac:dyDescent="0.3">
      <c r="XEJ2841" t="s">
        <v>644</v>
      </c>
    </row>
    <row r="2842" spans="16364:16364" x14ac:dyDescent="0.3">
      <c r="XEJ2842" t="s">
        <v>645</v>
      </c>
    </row>
    <row r="2843" spans="16364:16364" x14ac:dyDescent="0.3">
      <c r="XEJ2843" t="s">
        <v>646</v>
      </c>
    </row>
    <row r="2844" spans="16364:16364" x14ac:dyDescent="0.3">
      <c r="XEJ2844" t="s">
        <v>647</v>
      </c>
    </row>
    <row r="2845" spans="16364:16364" x14ac:dyDescent="0.3">
      <c r="XEJ2845" t="s">
        <v>648</v>
      </c>
    </row>
    <row r="2846" spans="16364:16364" x14ac:dyDescent="0.3">
      <c r="XEJ2846" t="s">
        <v>649</v>
      </c>
    </row>
    <row r="2847" spans="16364:16364" x14ac:dyDescent="0.3">
      <c r="XEJ2847" t="s">
        <v>650</v>
      </c>
    </row>
    <row r="2848" spans="16364:16364" x14ac:dyDescent="0.3">
      <c r="XEJ2848" t="s">
        <v>651</v>
      </c>
    </row>
    <row r="2849" spans="16364:16364" x14ac:dyDescent="0.3">
      <c r="XEJ2849" t="s">
        <v>652</v>
      </c>
    </row>
    <row r="2850" spans="16364:16364" x14ac:dyDescent="0.3">
      <c r="XEJ2850" t="s">
        <v>653</v>
      </c>
    </row>
    <row r="2851" spans="16364:16364" x14ac:dyDescent="0.3">
      <c r="XEJ2851" t="s">
        <v>654</v>
      </c>
    </row>
    <row r="2852" spans="16364:16364" x14ac:dyDescent="0.3">
      <c r="XEJ2852" t="s">
        <v>655</v>
      </c>
    </row>
    <row r="2853" spans="16364:16364" x14ac:dyDescent="0.3">
      <c r="XEJ2853" t="s">
        <v>656</v>
      </c>
    </row>
    <row r="2854" spans="16364:16364" x14ac:dyDescent="0.3">
      <c r="XEJ2854" t="s">
        <v>657</v>
      </c>
    </row>
    <row r="2855" spans="16364:16364" x14ac:dyDescent="0.3">
      <c r="XEJ2855" t="s">
        <v>658</v>
      </c>
    </row>
    <row r="2856" spans="16364:16364" x14ac:dyDescent="0.3">
      <c r="XEJ2856" t="s">
        <v>659</v>
      </c>
    </row>
    <row r="2857" spans="16364:16364" x14ac:dyDescent="0.3">
      <c r="XEJ2857" t="s">
        <v>660</v>
      </c>
    </row>
    <row r="2858" spans="16364:16364" x14ac:dyDescent="0.3">
      <c r="XEJ2858" t="s">
        <v>661</v>
      </c>
    </row>
    <row r="2859" spans="16364:16364" x14ac:dyDescent="0.3">
      <c r="XEJ2859" t="s">
        <v>662</v>
      </c>
    </row>
    <row r="2860" spans="16364:16364" x14ac:dyDescent="0.3">
      <c r="XEJ2860" t="s">
        <v>663</v>
      </c>
    </row>
    <row r="2861" spans="16364:16364" x14ac:dyDescent="0.3">
      <c r="XEJ2861" t="s">
        <v>664</v>
      </c>
    </row>
    <row r="2862" spans="16364:16364" x14ac:dyDescent="0.3">
      <c r="XEJ2862" t="s">
        <v>665</v>
      </c>
    </row>
    <row r="2863" spans="16364:16364" x14ac:dyDescent="0.3">
      <c r="XEJ2863" t="s">
        <v>666</v>
      </c>
    </row>
    <row r="2864" spans="16364:16364" x14ac:dyDescent="0.3">
      <c r="XEJ2864" t="s">
        <v>667</v>
      </c>
    </row>
    <row r="2865" spans="16364:16364" x14ac:dyDescent="0.3">
      <c r="XEJ2865" t="s">
        <v>668</v>
      </c>
    </row>
    <row r="2866" spans="16364:16364" x14ac:dyDescent="0.3">
      <c r="XEJ2866" t="s">
        <v>669</v>
      </c>
    </row>
    <row r="2867" spans="16364:16364" x14ac:dyDescent="0.3">
      <c r="XEJ2867" t="s">
        <v>670</v>
      </c>
    </row>
    <row r="2868" spans="16364:16364" x14ac:dyDescent="0.3">
      <c r="XEJ2868" t="s">
        <v>671</v>
      </c>
    </row>
    <row r="2869" spans="16364:16364" x14ac:dyDescent="0.3">
      <c r="XEJ2869" t="s">
        <v>672</v>
      </c>
    </row>
    <row r="2870" spans="16364:16364" x14ac:dyDescent="0.3">
      <c r="XEJ2870" t="s">
        <v>673</v>
      </c>
    </row>
    <row r="2871" spans="16364:16364" x14ac:dyDescent="0.3">
      <c r="XEJ2871" t="s">
        <v>674</v>
      </c>
    </row>
    <row r="2872" spans="16364:16364" x14ac:dyDescent="0.3">
      <c r="XEJ2872" t="s">
        <v>675</v>
      </c>
    </row>
    <row r="2873" spans="16364:16364" x14ac:dyDescent="0.3">
      <c r="XEJ2873" t="s">
        <v>676</v>
      </c>
    </row>
    <row r="2874" spans="16364:16364" x14ac:dyDescent="0.3">
      <c r="XEJ2874" t="s">
        <v>677</v>
      </c>
    </row>
    <row r="2875" spans="16364:16364" x14ac:dyDescent="0.3">
      <c r="XEJ2875" t="s">
        <v>678</v>
      </c>
    </row>
    <row r="2876" spans="16364:16364" x14ac:dyDescent="0.3">
      <c r="XEJ2876" t="s">
        <v>679</v>
      </c>
    </row>
    <row r="2877" spans="16364:16364" x14ac:dyDescent="0.3">
      <c r="XEJ2877" t="s">
        <v>680</v>
      </c>
    </row>
    <row r="2878" spans="16364:16364" x14ac:dyDescent="0.3">
      <c r="XEJ2878" t="s">
        <v>681</v>
      </c>
    </row>
    <row r="2879" spans="16364:16364" x14ac:dyDescent="0.3">
      <c r="XEJ2879" t="s">
        <v>682</v>
      </c>
    </row>
    <row r="2880" spans="16364:16364" x14ac:dyDescent="0.3">
      <c r="XEJ2880" t="s">
        <v>683</v>
      </c>
    </row>
    <row r="2881" spans="16364:16364" x14ac:dyDescent="0.3">
      <c r="XEJ2881" t="s">
        <v>684</v>
      </c>
    </row>
    <row r="2882" spans="16364:16364" x14ac:dyDescent="0.3">
      <c r="XEJ2882" t="s">
        <v>685</v>
      </c>
    </row>
    <row r="2883" spans="16364:16364" x14ac:dyDescent="0.3">
      <c r="XEJ2883" t="s">
        <v>686</v>
      </c>
    </row>
    <row r="2884" spans="16364:16364" x14ac:dyDescent="0.3">
      <c r="XEJ2884" t="s">
        <v>687</v>
      </c>
    </row>
    <row r="2885" spans="16364:16364" x14ac:dyDescent="0.3">
      <c r="XEJ2885" t="s">
        <v>688</v>
      </c>
    </row>
    <row r="2886" spans="16364:16364" x14ac:dyDescent="0.3">
      <c r="XEJ2886" t="s">
        <v>689</v>
      </c>
    </row>
    <row r="2887" spans="16364:16364" x14ac:dyDescent="0.3">
      <c r="XEJ2887" t="s">
        <v>690</v>
      </c>
    </row>
    <row r="2888" spans="16364:16364" x14ac:dyDescent="0.3">
      <c r="XEJ2888" t="s">
        <v>691</v>
      </c>
    </row>
    <row r="2889" spans="16364:16364" x14ac:dyDescent="0.3">
      <c r="XEJ2889" t="s">
        <v>692</v>
      </c>
    </row>
    <row r="2890" spans="16364:16364" x14ac:dyDescent="0.3">
      <c r="XEJ2890" t="s">
        <v>693</v>
      </c>
    </row>
    <row r="2891" spans="16364:16364" x14ac:dyDescent="0.3">
      <c r="XEJ2891" t="s">
        <v>694</v>
      </c>
    </row>
    <row r="2892" spans="16364:16364" x14ac:dyDescent="0.3">
      <c r="XEJ2892" t="s">
        <v>695</v>
      </c>
    </row>
    <row r="2893" spans="16364:16364" x14ac:dyDescent="0.3">
      <c r="XEJ2893" t="s">
        <v>696</v>
      </c>
    </row>
    <row r="2894" spans="16364:16364" x14ac:dyDescent="0.3">
      <c r="XEJ2894" t="s">
        <v>697</v>
      </c>
    </row>
    <row r="2895" spans="16364:16364" x14ac:dyDescent="0.3">
      <c r="XEJ2895" t="s">
        <v>698</v>
      </c>
    </row>
    <row r="2896" spans="16364:16364" x14ac:dyDescent="0.3">
      <c r="XEJ2896" t="s">
        <v>699</v>
      </c>
    </row>
    <row r="2897" spans="16364:16364" x14ac:dyDescent="0.3">
      <c r="XEJ2897" t="s">
        <v>700</v>
      </c>
    </row>
    <row r="2898" spans="16364:16364" x14ac:dyDescent="0.3">
      <c r="XEJ2898" t="s">
        <v>701</v>
      </c>
    </row>
    <row r="2899" spans="16364:16364" x14ac:dyDescent="0.3">
      <c r="XEJ2899" t="s">
        <v>702</v>
      </c>
    </row>
    <row r="2900" spans="16364:16364" x14ac:dyDescent="0.3">
      <c r="XEJ2900" t="s">
        <v>703</v>
      </c>
    </row>
    <row r="2901" spans="16364:16364" x14ac:dyDescent="0.3">
      <c r="XEJ2901" t="s">
        <v>704</v>
      </c>
    </row>
    <row r="2902" spans="16364:16364" x14ac:dyDescent="0.3">
      <c r="XEJ2902" t="s">
        <v>705</v>
      </c>
    </row>
    <row r="2903" spans="16364:16364" x14ac:dyDescent="0.3">
      <c r="XEJ2903" t="s">
        <v>706</v>
      </c>
    </row>
    <row r="2904" spans="16364:16364" x14ac:dyDescent="0.3">
      <c r="XEJ2904" t="s">
        <v>707</v>
      </c>
    </row>
    <row r="2905" spans="16364:16364" x14ac:dyDescent="0.3">
      <c r="XEJ2905" t="s">
        <v>708</v>
      </c>
    </row>
    <row r="2906" spans="16364:16364" x14ac:dyDescent="0.3">
      <c r="XEJ2906" t="s">
        <v>709</v>
      </c>
    </row>
    <row r="2907" spans="16364:16364" x14ac:dyDescent="0.3">
      <c r="XEJ2907" t="s">
        <v>710</v>
      </c>
    </row>
    <row r="2908" spans="16364:16364" x14ac:dyDescent="0.3">
      <c r="XEJ2908" t="s">
        <v>711</v>
      </c>
    </row>
    <row r="2909" spans="16364:16364" x14ac:dyDescent="0.3">
      <c r="XEJ2909" t="s">
        <v>712</v>
      </c>
    </row>
    <row r="2910" spans="16364:16364" x14ac:dyDescent="0.3">
      <c r="XEJ2910" t="s">
        <v>713</v>
      </c>
    </row>
    <row r="2911" spans="16364:16364" x14ac:dyDescent="0.3">
      <c r="XEJ2911" t="s">
        <v>714</v>
      </c>
    </row>
    <row r="2912" spans="16364:16364" x14ac:dyDescent="0.3">
      <c r="XEJ2912" t="s">
        <v>715</v>
      </c>
    </row>
    <row r="2913" spans="16364:16364" x14ac:dyDescent="0.3">
      <c r="XEJ2913" t="s">
        <v>716</v>
      </c>
    </row>
    <row r="2914" spans="16364:16364" x14ac:dyDescent="0.3">
      <c r="XEJ2914" t="s">
        <v>717</v>
      </c>
    </row>
    <row r="2915" spans="16364:16364" x14ac:dyDescent="0.3">
      <c r="XEJ2915" t="s">
        <v>718</v>
      </c>
    </row>
    <row r="2916" spans="16364:16364" x14ac:dyDescent="0.3">
      <c r="XEJ2916" t="s">
        <v>719</v>
      </c>
    </row>
    <row r="2917" spans="16364:16364" x14ac:dyDescent="0.3">
      <c r="XEJ2917" t="s">
        <v>720</v>
      </c>
    </row>
    <row r="2918" spans="16364:16364" x14ac:dyDescent="0.3">
      <c r="XEJ2918" t="s">
        <v>721</v>
      </c>
    </row>
    <row r="2919" spans="16364:16364" x14ac:dyDescent="0.3">
      <c r="XEJ2919" t="s">
        <v>722</v>
      </c>
    </row>
    <row r="2920" spans="16364:16364" x14ac:dyDescent="0.3">
      <c r="XEJ2920" t="s">
        <v>723</v>
      </c>
    </row>
    <row r="2921" spans="16364:16364" x14ac:dyDescent="0.3">
      <c r="XEJ2921" t="s">
        <v>724</v>
      </c>
    </row>
    <row r="2922" spans="16364:16364" x14ac:dyDescent="0.3">
      <c r="XEJ2922" t="s">
        <v>725</v>
      </c>
    </row>
    <row r="2923" spans="16364:16364" x14ac:dyDescent="0.3">
      <c r="XEJ2923" t="s">
        <v>726</v>
      </c>
    </row>
    <row r="2924" spans="16364:16364" x14ac:dyDescent="0.3">
      <c r="XEJ2924" t="s">
        <v>727</v>
      </c>
    </row>
    <row r="2925" spans="16364:16364" x14ac:dyDescent="0.3">
      <c r="XEJ2925" t="s">
        <v>728</v>
      </c>
    </row>
    <row r="2926" spans="16364:16364" x14ac:dyDescent="0.3">
      <c r="XEJ2926" t="s">
        <v>729</v>
      </c>
    </row>
    <row r="2927" spans="16364:16364" x14ac:dyDescent="0.3">
      <c r="XEJ2927" t="s">
        <v>730</v>
      </c>
    </row>
    <row r="2928" spans="16364:16364" x14ac:dyDescent="0.3">
      <c r="XEJ2928" t="s">
        <v>731</v>
      </c>
    </row>
    <row r="2929" spans="16364:16364" x14ac:dyDescent="0.3">
      <c r="XEJ2929" t="s">
        <v>732</v>
      </c>
    </row>
    <row r="2930" spans="16364:16364" x14ac:dyDescent="0.3">
      <c r="XEJ2930" t="s">
        <v>733</v>
      </c>
    </row>
    <row r="2931" spans="16364:16364" x14ac:dyDescent="0.3">
      <c r="XEJ2931" t="s">
        <v>734</v>
      </c>
    </row>
    <row r="2932" spans="16364:16364" x14ac:dyDescent="0.3">
      <c r="XEJ2932" t="s">
        <v>735</v>
      </c>
    </row>
    <row r="2933" spans="16364:16364" x14ac:dyDescent="0.3">
      <c r="XEJ2933" t="s">
        <v>736</v>
      </c>
    </row>
    <row r="2934" spans="16364:16364" x14ac:dyDescent="0.3">
      <c r="XEJ2934" t="s">
        <v>737</v>
      </c>
    </row>
    <row r="2935" spans="16364:16364" x14ac:dyDescent="0.3">
      <c r="XEJ2935" t="s">
        <v>738</v>
      </c>
    </row>
    <row r="2936" spans="16364:16364" x14ac:dyDescent="0.3">
      <c r="XEJ2936" t="s">
        <v>739</v>
      </c>
    </row>
    <row r="2937" spans="16364:16364" x14ac:dyDescent="0.3">
      <c r="XEJ2937" t="s">
        <v>740</v>
      </c>
    </row>
    <row r="2938" spans="16364:16364" x14ac:dyDescent="0.3">
      <c r="XEJ2938" t="s">
        <v>741</v>
      </c>
    </row>
    <row r="2939" spans="16364:16364" x14ac:dyDescent="0.3">
      <c r="XEJ2939" t="s">
        <v>742</v>
      </c>
    </row>
    <row r="2940" spans="16364:16364" x14ac:dyDescent="0.3">
      <c r="XEJ2940" t="s">
        <v>743</v>
      </c>
    </row>
    <row r="2941" spans="16364:16364" x14ac:dyDescent="0.3">
      <c r="XEJ2941" t="s">
        <v>744</v>
      </c>
    </row>
    <row r="2942" spans="16364:16364" x14ac:dyDescent="0.3">
      <c r="XEJ2942" t="s">
        <v>745</v>
      </c>
    </row>
    <row r="2943" spans="16364:16364" x14ac:dyDescent="0.3">
      <c r="XEJ2943" t="s">
        <v>746</v>
      </c>
    </row>
    <row r="2944" spans="16364:16364" x14ac:dyDescent="0.3">
      <c r="XEJ2944" t="s">
        <v>747</v>
      </c>
    </row>
    <row r="2945" spans="16364:16364" x14ac:dyDescent="0.3">
      <c r="XEJ2945" t="s">
        <v>748</v>
      </c>
    </row>
    <row r="2946" spans="16364:16364" x14ac:dyDescent="0.3">
      <c r="XEJ2946" t="s">
        <v>749</v>
      </c>
    </row>
    <row r="2947" spans="16364:16364" x14ac:dyDescent="0.3">
      <c r="XEJ2947" t="s">
        <v>750</v>
      </c>
    </row>
    <row r="2948" spans="16364:16364" x14ac:dyDescent="0.3">
      <c r="XEJ2948" t="s">
        <v>751</v>
      </c>
    </row>
    <row r="2949" spans="16364:16364" x14ac:dyDescent="0.3">
      <c r="XEJ2949" t="s">
        <v>752</v>
      </c>
    </row>
    <row r="2950" spans="16364:16364" x14ac:dyDescent="0.3">
      <c r="XEJ2950" t="s">
        <v>753</v>
      </c>
    </row>
    <row r="2951" spans="16364:16364" x14ac:dyDescent="0.3">
      <c r="XEJ2951" t="s">
        <v>754</v>
      </c>
    </row>
    <row r="2952" spans="16364:16364" x14ac:dyDescent="0.3">
      <c r="XEJ2952" t="s">
        <v>755</v>
      </c>
    </row>
    <row r="2953" spans="16364:16364" x14ac:dyDescent="0.3">
      <c r="XEJ2953" t="s">
        <v>756</v>
      </c>
    </row>
    <row r="2954" spans="16364:16364" x14ac:dyDescent="0.3">
      <c r="XEJ2954" t="s">
        <v>757</v>
      </c>
    </row>
    <row r="2955" spans="16364:16364" x14ac:dyDescent="0.3">
      <c r="XEJ2955" t="s">
        <v>758</v>
      </c>
    </row>
    <row r="2956" spans="16364:16364" x14ac:dyDescent="0.3">
      <c r="XEJ2956" t="s">
        <v>759</v>
      </c>
    </row>
    <row r="2957" spans="16364:16364" x14ac:dyDescent="0.3">
      <c r="XEJ2957" t="s">
        <v>760</v>
      </c>
    </row>
    <row r="2958" spans="16364:16364" x14ac:dyDescent="0.3">
      <c r="XEJ2958" t="s">
        <v>761</v>
      </c>
    </row>
    <row r="2959" spans="16364:16364" x14ac:dyDescent="0.3">
      <c r="XEJ2959" t="s">
        <v>762</v>
      </c>
    </row>
    <row r="2960" spans="16364:16364" x14ac:dyDescent="0.3">
      <c r="XEJ2960" t="s">
        <v>763</v>
      </c>
    </row>
    <row r="2961" spans="16364:16364" x14ac:dyDescent="0.3">
      <c r="XEJ2961" t="s">
        <v>764</v>
      </c>
    </row>
    <row r="2962" spans="16364:16364" x14ac:dyDescent="0.3">
      <c r="XEJ2962" t="s">
        <v>765</v>
      </c>
    </row>
    <row r="2963" spans="16364:16364" x14ac:dyDescent="0.3">
      <c r="XEJ2963" t="s">
        <v>766</v>
      </c>
    </row>
    <row r="2964" spans="16364:16364" x14ac:dyDescent="0.3">
      <c r="XEJ2964" t="s">
        <v>767</v>
      </c>
    </row>
    <row r="2965" spans="16364:16364" x14ac:dyDescent="0.3">
      <c r="XEJ2965" t="s">
        <v>768</v>
      </c>
    </row>
    <row r="2966" spans="16364:16364" x14ac:dyDescent="0.3">
      <c r="XEJ2966" t="s">
        <v>769</v>
      </c>
    </row>
    <row r="2967" spans="16364:16364" x14ac:dyDescent="0.3">
      <c r="XEJ2967" t="s">
        <v>770</v>
      </c>
    </row>
    <row r="2968" spans="16364:16364" x14ac:dyDescent="0.3">
      <c r="XEJ2968" t="s">
        <v>771</v>
      </c>
    </row>
    <row r="2969" spans="16364:16364" x14ac:dyDescent="0.3">
      <c r="XEJ2969" t="s">
        <v>772</v>
      </c>
    </row>
    <row r="2970" spans="16364:16364" x14ac:dyDescent="0.3">
      <c r="XEJ2970" t="s">
        <v>773</v>
      </c>
    </row>
    <row r="2971" spans="16364:16364" x14ac:dyDescent="0.3">
      <c r="XEJ2971" t="s">
        <v>774</v>
      </c>
    </row>
    <row r="2972" spans="16364:16364" x14ac:dyDescent="0.3">
      <c r="XEJ2972" t="s">
        <v>775</v>
      </c>
    </row>
    <row r="2973" spans="16364:16364" x14ac:dyDescent="0.3">
      <c r="XEJ2973" t="s">
        <v>776</v>
      </c>
    </row>
    <row r="2974" spans="16364:16364" x14ac:dyDescent="0.3">
      <c r="XEJ2974" t="s">
        <v>777</v>
      </c>
    </row>
    <row r="2975" spans="16364:16364" x14ac:dyDescent="0.3">
      <c r="XEJ2975" t="s">
        <v>778</v>
      </c>
    </row>
    <row r="2976" spans="16364:16364" x14ac:dyDescent="0.3">
      <c r="XEJ2976" t="s">
        <v>779</v>
      </c>
    </row>
    <row r="2977" spans="16364:16364" x14ac:dyDescent="0.3">
      <c r="XEJ2977" t="s">
        <v>780</v>
      </c>
    </row>
    <row r="2978" spans="16364:16364" x14ac:dyDescent="0.3">
      <c r="XEJ2978" t="s">
        <v>781</v>
      </c>
    </row>
    <row r="2979" spans="16364:16364" x14ac:dyDescent="0.3">
      <c r="XEJ2979" t="s">
        <v>782</v>
      </c>
    </row>
    <row r="2980" spans="16364:16364" x14ac:dyDescent="0.3">
      <c r="XEJ2980" t="s">
        <v>783</v>
      </c>
    </row>
    <row r="2981" spans="16364:16364" x14ac:dyDescent="0.3">
      <c r="XEJ2981" t="s">
        <v>784</v>
      </c>
    </row>
    <row r="2982" spans="16364:16364" x14ac:dyDescent="0.3">
      <c r="XEJ2982" t="s">
        <v>785</v>
      </c>
    </row>
    <row r="2983" spans="16364:16364" x14ac:dyDescent="0.3">
      <c r="XEJ2983" t="s">
        <v>786</v>
      </c>
    </row>
    <row r="2984" spans="16364:16364" x14ac:dyDescent="0.3">
      <c r="XEJ2984" t="s">
        <v>787</v>
      </c>
    </row>
    <row r="2985" spans="16364:16364" x14ac:dyDescent="0.3">
      <c r="XEJ2985" t="s">
        <v>788</v>
      </c>
    </row>
    <row r="2986" spans="16364:16364" x14ac:dyDescent="0.3">
      <c r="XEJ2986" t="s">
        <v>789</v>
      </c>
    </row>
    <row r="2987" spans="16364:16364" x14ac:dyDescent="0.3">
      <c r="XEJ2987" t="s">
        <v>790</v>
      </c>
    </row>
    <row r="2988" spans="16364:16364" x14ac:dyDescent="0.3">
      <c r="XEJ2988" t="s">
        <v>791</v>
      </c>
    </row>
    <row r="2989" spans="16364:16364" x14ac:dyDescent="0.3">
      <c r="XEJ2989" t="s">
        <v>792</v>
      </c>
    </row>
    <row r="2990" spans="16364:16364" x14ac:dyDescent="0.3">
      <c r="XEJ2990" t="s">
        <v>793</v>
      </c>
    </row>
    <row r="2991" spans="16364:16364" x14ac:dyDescent="0.3">
      <c r="XEJ2991" t="s">
        <v>794</v>
      </c>
    </row>
    <row r="2992" spans="16364:16364" x14ac:dyDescent="0.3">
      <c r="XEJ2992" t="s">
        <v>795</v>
      </c>
    </row>
    <row r="2993" spans="16364:16364" x14ac:dyDescent="0.3">
      <c r="XEJ2993" t="s">
        <v>796</v>
      </c>
    </row>
    <row r="2994" spans="16364:16364" x14ac:dyDescent="0.3">
      <c r="XEJ2994" t="s">
        <v>797</v>
      </c>
    </row>
    <row r="2995" spans="16364:16364" x14ac:dyDescent="0.3">
      <c r="XEJ2995" t="s">
        <v>798</v>
      </c>
    </row>
    <row r="2996" spans="16364:16364" x14ac:dyDescent="0.3">
      <c r="XEJ2996" t="s">
        <v>799</v>
      </c>
    </row>
    <row r="2997" spans="16364:16364" x14ac:dyDescent="0.3">
      <c r="XEJ2997" t="s">
        <v>800</v>
      </c>
    </row>
    <row r="2998" spans="16364:16364" x14ac:dyDescent="0.3">
      <c r="XEJ2998" t="s">
        <v>801</v>
      </c>
    </row>
    <row r="2999" spans="16364:16364" x14ac:dyDescent="0.3">
      <c r="XEJ2999" t="s">
        <v>802</v>
      </c>
    </row>
    <row r="3000" spans="16364:16364" x14ac:dyDescent="0.3">
      <c r="XEJ3000" t="s">
        <v>803</v>
      </c>
    </row>
    <row r="3001" spans="16364:16364" x14ac:dyDescent="0.3">
      <c r="XEJ3001" t="s">
        <v>804</v>
      </c>
    </row>
    <row r="3002" spans="16364:16364" x14ac:dyDescent="0.3">
      <c r="XEJ3002" t="s">
        <v>805</v>
      </c>
    </row>
    <row r="3003" spans="16364:16364" x14ac:dyDescent="0.3">
      <c r="XEJ3003" t="s">
        <v>806</v>
      </c>
    </row>
    <row r="3004" spans="16364:16364" x14ac:dyDescent="0.3">
      <c r="XEJ3004" t="s">
        <v>807</v>
      </c>
    </row>
    <row r="3005" spans="16364:16364" x14ac:dyDescent="0.3">
      <c r="XEJ3005" t="s">
        <v>808</v>
      </c>
    </row>
    <row r="3006" spans="16364:16364" x14ac:dyDescent="0.3">
      <c r="XEJ3006" t="s">
        <v>809</v>
      </c>
    </row>
    <row r="3007" spans="16364:16364" x14ac:dyDescent="0.3">
      <c r="XEJ3007" t="s">
        <v>810</v>
      </c>
    </row>
    <row r="3008" spans="16364:16364" x14ac:dyDescent="0.3">
      <c r="XEJ3008" t="s">
        <v>811</v>
      </c>
    </row>
    <row r="3009" spans="16364:16364" x14ac:dyDescent="0.3">
      <c r="XEJ3009" t="s">
        <v>812</v>
      </c>
    </row>
    <row r="3010" spans="16364:16364" x14ac:dyDescent="0.3">
      <c r="XEJ3010" t="s">
        <v>813</v>
      </c>
    </row>
    <row r="3011" spans="16364:16364" x14ac:dyDescent="0.3">
      <c r="XEJ3011" t="s">
        <v>814</v>
      </c>
    </row>
    <row r="3012" spans="16364:16364" x14ac:dyDescent="0.3">
      <c r="XEJ3012" t="s">
        <v>815</v>
      </c>
    </row>
    <row r="3013" spans="16364:16364" x14ac:dyDescent="0.3">
      <c r="XEJ3013" t="s">
        <v>816</v>
      </c>
    </row>
    <row r="3014" spans="16364:16364" x14ac:dyDescent="0.3">
      <c r="XEJ3014" t="s">
        <v>817</v>
      </c>
    </row>
    <row r="3015" spans="16364:16364" x14ac:dyDescent="0.3">
      <c r="XEJ3015" t="s">
        <v>818</v>
      </c>
    </row>
    <row r="3016" spans="16364:16364" x14ac:dyDescent="0.3">
      <c r="XEJ3016" t="s">
        <v>819</v>
      </c>
    </row>
    <row r="3017" spans="16364:16364" x14ac:dyDescent="0.3">
      <c r="XEJ3017" t="s">
        <v>820</v>
      </c>
    </row>
    <row r="3018" spans="16364:16364" x14ac:dyDescent="0.3">
      <c r="XEJ3018" t="s">
        <v>821</v>
      </c>
    </row>
    <row r="3019" spans="16364:16364" x14ac:dyDescent="0.3">
      <c r="XEJ3019" t="s">
        <v>822</v>
      </c>
    </row>
    <row r="3020" spans="16364:16364" x14ac:dyDescent="0.3">
      <c r="XEJ3020" t="s">
        <v>823</v>
      </c>
    </row>
    <row r="3021" spans="16364:16364" x14ac:dyDescent="0.3">
      <c r="XEJ3021" t="s">
        <v>824</v>
      </c>
    </row>
    <row r="3022" spans="16364:16364" x14ac:dyDescent="0.3">
      <c r="XEJ3022" t="s">
        <v>825</v>
      </c>
    </row>
    <row r="3023" spans="16364:16364" x14ac:dyDescent="0.3">
      <c r="XEJ3023" t="s">
        <v>826</v>
      </c>
    </row>
    <row r="3024" spans="16364:16364" x14ac:dyDescent="0.3">
      <c r="XEJ3024" t="s">
        <v>827</v>
      </c>
    </row>
    <row r="3025" spans="16364:16364" x14ac:dyDescent="0.3">
      <c r="XEJ3025" t="s">
        <v>828</v>
      </c>
    </row>
    <row r="3026" spans="16364:16364" x14ac:dyDescent="0.3">
      <c r="XEJ3026" t="s">
        <v>829</v>
      </c>
    </row>
    <row r="3027" spans="16364:16364" x14ac:dyDescent="0.3">
      <c r="XEJ3027" t="s">
        <v>830</v>
      </c>
    </row>
    <row r="3028" spans="16364:16364" x14ac:dyDescent="0.3">
      <c r="XEJ3028" t="s">
        <v>831</v>
      </c>
    </row>
    <row r="3029" spans="16364:16364" x14ac:dyDescent="0.3">
      <c r="XEJ3029" t="s">
        <v>832</v>
      </c>
    </row>
    <row r="3030" spans="16364:16364" x14ac:dyDescent="0.3">
      <c r="XEJ3030" t="s">
        <v>833</v>
      </c>
    </row>
    <row r="3031" spans="16364:16364" x14ac:dyDescent="0.3">
      <c r="XEJ3031" t="s">
        <v>834</v>
      </c>
    </row>
    <row r="3032" spans="16364:16364" x14ac:dyDescent="0.3">
      <c r="XEJ3032" t="s">
        <v>835</v>
      </c>
    </row>
    <row r="3033" spans="16364:16364" x14ac:dyDescent="0.3">
      <c r="XEJ3033" t="s">
        <v>836</v>
      </c>
    </row>
    <row r="3034" spans="16364:16364" x14ac:dyDescent="0.3">
      <c r="XEJ3034" t="s">
        <v>837</v>
      </c>
    </row>
    <row r="3035" spans="16364:16364" x14ac:dyDescent="0.3">
      <c r="XEJ3035" t="s">
        <v>838</v>
      </c>
    </row>
    <row r="3036" spans="16364:16364" x14ac:dyDescent="0.3">
      <c r="XEJ3036" t="s">
        <v>839</v>
      </c>
    </row>
    <row r="3037" spans="16364:16364" x14ac:dyDescent="0.3">
      <c r="XEJ3037" t="s">
        <v>840</v>
      </c>
    </row>
    <row r="3038" spans="16364:16364" x14ac:dyDescent="0.3">
      <c r="XEJ3038" t="s">
        <v>841</v>
      </c>
    </row>
    <row r="3039" spans="16364:16364" x14ac:dyDescent="0.3">
      <c r="XEJ3039" t="s">
        <v>842</v>
      </c>
    </row>
    <row r="3040" spans="16364:16364" x14ac:dyDescent="0.3">
      <c r="XEJ3040" t="s">
        <v>843</v>
      </c>
    </row>
    <row r="3041" spans="16364:16364" x14ac:dyDescent="0.3">
      <c r="XEJ3041" t="s">
        <v>844</v>
      </c>
    </row>
    <row r="3042" spans="16364:16364" x14ac:dyDescent="0.3">
      <c r="XEJ3042" t="s">
        <v>845</v>
      </c>
    </row>
    <row r="3043" spans="16364:16364" x14ac:dyDescent="0.3">
      <c r="XEJ3043" t="s">
        <v>846</v>
      </c>
    </row>
    <row r="3044" spans="16364:16364" x14ac:dyDescent="0.3">
      <c r="XEJ3044" t="s">
        <v>847</v>
      </c>
    </row>
    <row r="3045" spans="16364:16364" x14ac:dyDescent="0.3">
      <c r="XEJ3045" t="s">
        <v>848</v>
      </c>
    </row>
    <row r="3046" spans="16364:16364" x14ac:dyDescent="0.3">
      <c r="XEJ3046" t="s">
        <v>849</v>
      </c>
    </row>
    <row r="3047" spans="16364:16364" x14ac:dyDescent="0.3">
      <c r="XEJ3047" t="s">
        <v>850</v>
      </c>
    </row>
    <row r="3048" spans="16364:16364" x14ac:dyDescent="0.3">
      <c r="XEJ3048" t="s">
        <v>851</v>
      </c>
    </row>
    <row r="3049" spans="16364:16364" x14ac:dyDescent="0.3">
      <c r="XEJ3049" t="s">
        <v>852</v>
      </c>
    </row>
    <row r="3050" spans="16364:16364" x14ac:dyDescent="0.3">
      <c r="XEJ3050" t="s">
        <v>853</v>
      </c>
    </row>
    <row r="3051" spans="16364:16364" x14ac:dyDescent="0.3">
      <c r="XEJ3051" t="s">
        <v>854</v>
      </c>
    </row>
    <row r="3052" spans="16364:16364" x14ac:dyDescent="0.3">
      <c r="XEJ3052" t="s">
        <v>855</v>
      </c>
    </row>
    <row r="3053" spans="16364:16364" x14ac:dyDescent="0.3">
      <c r="XEJ3053" t="s">
        <v>856</v>
      </c>
    </row>
    <row r="3054" spans="16364:16364" x14ac:dyDescent="0.3">
      <c r="XEJ3054" t="s">
        <v>857</v>
      </c>
    </row>
    <row r="3055" spans="16364:16364" x14ac:dyDescent="0.3">
      <c r="XEJ3055" t="s">
        <v>858</v>
      </c>
    </row>
    <row r="3056" spans="16364:16364" x14ac:dyDescent="0.3">
      <c r="XEJ3056" t="s">
        <v>859</v>
      </c>
    </row>
    <row r="3057" spans="16364:16364" x14ac:dyDescent="0.3">
      <c r="XEJ3057" t="s">
        <v>860</v>
      </c>
    </row>
    <row r="3058" spans="16364:16364" x14ac:dyDescent="0.3">
      <c r="XEJ3058" t="s">
        <v>861</v>
      </c>
    </row>
    <row r="3059" spans="16364:16364" x14ac:dyDescent="0.3">
      <c r="XEJ3059" t="s">
        <v>862</v>
      </c>
    </row>
    <row r="3060" spans="16364:16364" x14ac:dyDescent="0.3">
      <c r="XEJ3060" t="s">
        <v>863</v>
      </c>
    </row>
    <row r="3061" spans="16364:16364" x14ac:dyDescent="0.3">
      <c r="XEJ3061" t="s">
        <v>864</v>
      </c>
    </row>
    <row r="3062" spans="16364:16364" x14ac:dyDescent="0.3">
      <c r="XEJ3062" t="s">
        <v>865</v>
      </c>
    </row>
    <row r="3063" spans="16364:16364" x14ac:dyDescent="0.3">
      <c r="XEJ3063" t="s">
        <v>866</v>
      </c>
    </row>
    <row r="3064" spans="16364:16364" x14ac:dyDescent="0.3">
      <c r="XEJ3064" t="s">
        <v>867</v>
      </c>
    </row>
    <row r="3065" spans="16364:16364" x14ac:dyDescent="0.3">
      <c r="XEJ3065" t="s">
        <v>868</v>
      </c>
    </row>
    <row r="3066" spans="16364:16364" x14ac:dyDescent="0.3">
      <c r="XEJ3066" t="s">
        <v>869</v>
      </c>
    </row>
    <row r="3067" spans="16364:16364" x14ac:dyDescent="0.3">
      <c r="XEJ3067" t="s">
        <v>870</v>
      </c>
    </row>
    <row r="3068" spans="16364:16364" x14ac:dyDescent="0.3">
      <c r="XEJ3068" t="s">
        <v>871</v>
      </c>
    </row>
    <row r="3069" spans="16364:16364" x14ac:dyDescent="0.3">
      <c r="XEJ3069" t="s">
        <v>872</v>
      </c>
    </row>
    <row r="3070" spans="16364:16364" x14ac:dyDescent="0.3">
      <c r="XEJ3070" t="s">
        <v>873</v>
      </c>
    </row>
    <row r="3071" spans="16364:16364" x14ac:dyDescent="0.3">
      <c r="XEJ3071" t="s">
        <v>874</v>
      </c>
    </row>
    <row r="3072" spans="16364:16364" x14ac:dyDescent="0.3">
      <c r="XEJ3072" t="s">
        <v>875</v>
      </c>
    </row>
    <row r="3073" spans="16364:16364" x14ac:dyDescent="0.3">
      <c r="XEJ3073" t="s">
        <v>876</v>
      </c>
    </row>
    <row r="3074" spans="16364:16364" x14ac:dyDescent="0.3">
      <c r="XEJ3074" t="s">
        <v>877</v>
      </c>
    </row>
    <row r="3075" spans="16364:16364" x14ac:dyDescent="0.3">
      <c r="XEJ3075" t="s">
        <v>878</v>
      </c>
    </row>
    <row r="3076" spans="16364:16364" x14ac:dyDescent="0.3">
      <c r="XEJ3076" t="s">
        <v>879</v>
      </c>
    </row>
    <row r="3077" spans="16364:16364" x14ac:dyDescent="0.3">
      <c r="XEJ3077" t="s">
        <v>880</v>
      </c>
    </row>
    <row r="3078" spans="16364:16364" x14ac:dyDescent="0.3">
      <c r="XEJ3078" t="s">
        <v>881</v>
      </c>
    </row>
    <row r="3079" spans="16364:16364" x14ac:dyDescent="0.3">
      <c r="XEJ3079" t="s">
        <v>882</v>
      </c>
    </row>
    <row r="3080" spans="16364:16364" x14ac:dyDescent="0.3">
      <c r="XEJ3080" t="s">
        <v>883</v>
      </c>
    </row>
    <row r="3081" spans="16364:16364" x14ac:dyDescent="0.3">
      <c r="XEJ3081" t="s">
        <v>884</v>
      </c>
    </row>
    <row r="3082" spans="16364:16364" x14ac:dyDescent="0.3">
      <c r="XEJ3082" t="s">
        <v>885</v>
      </c>
    </row>
    <row r="3083" spans="16364:16364" x14ac:dyDescent="0.3">
      <c r="XEJ3083" t="s">
        <v>886</v>
      </c>
    </row>
    <row r="3084" spans="16364:16364" x14ac:dyDescent="0.3">
      <c r="XEJ3084" t="s">
        <v>887</v>
      </c>
    </row>
    <row r="3085" spans="16364:16364" x14ac:dyDescent="0.3">
      <c r="XEJ3085" t="s">
        <v>888</v>
      </c>
    </row>
    <row r="3086" spans="16364:16364" x14ac:dyDescent="0.3">
      <c r="XEJ3086" t="s">
        <v>889</v>
      </c>
    </row>
    <row r="3087" spans="16364:16364" x14ac:dyDescent="0.3">
      <c r="XEJ3087" t="s">
        <v>890</v>
      </c>
    </row>
    <row r="3088" spans="16364:16364" x14ac:dyDescent="0.3">
      <c r="XEJ3088" t="s">
        <v>891</v>
      </c>
    </row>
    <row r="3089" spans="16364:16364" x14ac:dyDescent="0.3">
      <c r="XEJ3089" t="s">
        <v>892</v>
      </c>
    </row>
    <row r="3090" spans="16364:16364" x14ac:dyDescent="0.3">
      <c r="XEJ3090" t="s">
        <v>893</v>
      </c>
    </row>
    <row r="3091" spans="16364:16364" x14ac:dyDescent="0.3">
      <c r="XEJ3091" t="s">
        <v>894</v>
      </c>
    </row>
    <row r="3092" spans="16364:16364" x14ac:dyDescent="0.3">
      <c r="XEJ3092" t="s">
        <v>895</v>
      </c>
    </row>
    <row r="3093" spans="16364:16364" x14ac:dyDescent="0.3">
      <c r="XEJ3093" t="s">
        <v>896</v>
      </c>
    </row>
    <row r="3094" spans="16364:16364" x14ac:dyDescent="0.3">
      <c r="XEJ3094" t="s">
        <v>897</v>
      </c>
    </row>
    <row r="3095" spans="16364:16364" x14ac:dyDescent="0.3">
      <c r="XEJ3095" t="s">
        <v>898</v>
      </c>
    </row>
    <row r="3096" spans="16364:16364" x14ac:dyDescent="0.3">
      <c r="XEJ3096" t="s">
        <v>899</v>
      </c>
    </row>
    <row r="3097" spans="16364:16364" x14ac:dyDescent="0.3">
      <c r="XEJ3097" t="s">
        <v>900</v>
      </c>
    </row>
    <row r="3098" spans="16364:16364" x14ac:dyDescent="0.3">
      <c r="XEJ3098" t="s">
        <v>901</v>
      </c>
    </row>
    <row r="3099" spans="16364:16364" x14ac:dyDescent="0.3">
      <c r="XEJ3099" t="s">
        <v>902</v>
      </c>
    </row>
    <row r="3100" spans="16364:16364" x14ac:dyDescent="0.3">
      <c r="XEJ3100" t="s">
        <v>903</v>
      </c>
    </row>
    <row r="3101" spans="16364:16364" x14ac:dyDescent="0.3">
      <c r="XEJ3101" t="s">
        <v>904</v>
      </c>
    </row>
    <row r="3102" spans="16364:16364" x14ac:dyDescent="0.3">
      <c r="XEJ3102" t="s">
        <v>905</v>
      </c>
    </row>
    <row r="3103" spans="16364:16364" x14ac:dyDescent="0.3">
      <c r="XEJ3103" t="s">
        <v>906</v>
      </c>
    </row>
    <row r="3104" spans="16364:16364" x14ac:dyDescent="0.3">
      <c r="XEJ3104" t="s">
        <v>907</v>
      </c>
    </row>
    <row r="3105" spans="16364:16364" x14ac:dyDescent="0.3">
      <c r="XEJ3105" t="s">
        <v>908</v>
      </c>
    </row>
    <row r="3106" spans="16364:16364" x14ac:dyDescent="0.3">
      <c r="XEJ3106" t="s">
        <v>909</v>
      </c>
    </row>
    <row r="3107" spans="16364:16364" x14ac:dyDescent="0.3">
      <c r="XEJ3107" t="s">
        <v>910</v>
      </c>
    </row>
    <row r="3108" spans="16364:16364" x14ac:dyDescent="0.3">
      <c r="XEJ3108" t="s">
        <v>911</v>
      </c>
    </row>
    <row r="3109" spans="16364:16364" x14ac:dyDescent="0.3">
      <c r="XEJ3109" t="s">
        <v>912</v>
      </c>
    </row>
    <row r="3110" spans="16364:16364" x14ac:dyDescent="0.3">
      <c r="XEJ3110" t="s">
        <v>913</v>
      </c>
    </row>
    <row r="3111" spans="16364:16364" x14ac:dyDescent="0.3">
      <c r="XEJ3111" t="s">
        <v>914</v>
      </c>
    </row>
    <row r="3112" spans="16364:16364" x14ac:dyDescent="0.3">
      <c r="XEJ3112" t="s">
        <v>915</v>
      </c>
    </row>
    <row r="3113" spans="16364:16364" x14ac:dyDescent="0.3">
      <c r="XEJ3113" t="s">
        <v>916</v>
      </c>
    </row>
    <row r="3114" spans="16364:16364" x14ac:dyDescent="0.3">
      <c r="XEJ3114" t="s">
        <v>917</v>
      </c>
    </row>
    <row r="3115" spans="16364:16364" x14ac:dyDescent="0.3">
      <c r="XEJ3115" t="s">
        <v>918</v>
      </c>
    </row>
    <row r="3116" spans="16364:16364" x14ac:dyDescent="0.3">
      <c r="XEJ3116" t="s">
        <v>919</v>
      </c>
    </row>
    <row r="3117" spans="16364:16364" x14ac:dyDescent="0.3">
      <c r="XEJ3117" t="s">
        <v>920</v>
      </c>
    </row>
    <row r="3118" spans="16364:16364" x14ac:dyDescent="0.3">
      <c r="XEJ3118" t="s">
        <v>921</v>
      </c>
    </row>
    <row r="3119" spans="16364:16364" x14ac:dyDescent="0.3">
      <c r="XEJ3119" t="s">
        <v>922</v>
      </c>
    </row>
    <row r="3120" spans="16364:16364" x14ac:dyDescent="0.3">
      <c r="XEJ3120" t="s">
        <v>923</v>
      </c>
    </row>
    <row r="3121" spans="16364:16364" x14ac:dyDescent="0.3">
      <c r="XEJ3121" t="s">
        <v>924</v>
      </c>
    </row>
    <row r="3122" spans="16364:16364" x14ac:dyDescent="0.3">
      <c r="XEJ3122" t="s">
        <v>925</v>
      </c>
    </row>
    <row r="3123" spans="16364:16364" x14ac:dyDescent="0.3">
      <c r="XEJ3123" t="s">
        <v>926</v>
      </c>
    </row>
    <row r="3124" spans="16364:16364" x14ac:dyDescent="0.3">
      <c r="XEJ3124" t="s">
        <v>927</v>
      </c>
    </row>
    <row r="3125" spans="16364:16364" x14ac:dyDescent="0.3">
      <c r="XEJ3125" t="s">
        <v>928</v>
      </c>
    </row>
    <row r="3126" spans="16364:16364" x14ac:dyDescent="0.3">
      <c r="XEJ3126" t="s">
        <v>929</v>
      </c>
    </row>
    <row r="3127" spans="16364:16364" x14ac:dyDescent="0.3">
      <c r="XEJ3127" t="s">
        <v>930</v>
      </c>
    </row>
    <row r="3128" spans="16364:16364" x14ac:dyDescent="0.3">
      <c r="XEJ3128" t="s">
        <v>931</v>
      </c>
    </row>
    <row r="3129" spans="16364:16364" x14ac:dyDescent="0.3">
      <c r="XEJ3129" t="s">
        <v>932</v>
      </c>
    </row>
    <row r="3130" spans="16364:16364" x14ac:dyDescent="0.3">
      <c r="XEJ3130" t="s">
        <v>933</v>
      </c>
    </row>
    <row r="3131" spans="16364:16364" x14ac:dyDescent="0.3">
      <c r="XEJ3131" t="s">
        <v>934</v>
      </c>
    </row>
    <row r="3132" spans="16364:16364" x14ac:dyDescent="0.3">
      <c r="XEJ3132" t="s">
        <v>935</v>
      </c>
    </row>
    <row r="3133" spans="16364:16364" x14ac:dyDescent="0.3">
      <c r="XEJ3133" t="s">
        <v>936</v>
      </c>
    </row>
    <row r="3134" spans="16364:16364" x14ac:dyDescent="0.3">
      <c r="XEJ3134" t="s">
        <v>937</v>
      </c>
    </row>
    <row r="3135" spans="16364:16364" x14ac:dyDescent="0.3">
      <c r="XEJ3135" t="s">
        <v>938</v>
      </c>
    </row>
    <row r="3136" spans="16364:16364" x14ac:dyDescent="0.3">
      <c r="XEJ3136" t="s">
        <v>939</v>
      </c>
    </row>
    <row r="3137" spans="16364:16364" x14ac:dyDescent="0.3">
      <c r="XEJ3137" t="s">
        <v>940</v>
      </c>
    </row>
    <row r="3138" spans="16364:16364" x14ac:dyDescent="0.3">
      <c r="XEJ3138" t="s">
        <v>941</v>
      </c>
    </row>
    <row r="3139" spans="16364:16364" x14ac:dyDescent="0.3">
      <c r="XEJ3139" t="s">
        <v>942</v>
      </c>
    </row>
    <row r="3140" spans="16364:16364" x14ac:dyDescent="0.3">
      <c r="XEJ3140" t="s">
        <v>943</v>
      </c>
    </row>
    <row r="3141" spans="16364:16364" x14ac:dyDescent="0.3">
      <c r="XEJ3141" t="s">
        <v>944</v>
      </c>
    </row>
    <row r="3142" spans="16364:16364" x14ac:dyDescent="0.3">
      <c r="XEJ3142" t="s">
        <v>945</v>
      </c>
    </row>
    <row r="3143" spans="16364:16364" x14ac:dyDescent="0.3">
      <c r="XEJ3143" t="s">
        <v>946</v>
      </c>
    </row>
    <row r="3144" spans="16364:16364" x14ac:dyDescent="0.3">
      <c r="XEJ3144" t="s">
        <v>947</v>
      </c>
    </row>
    <row r="3145" spans="16364:16364" x14ac:dyDescent="0.3">
      <c r="XEJ3145" t="s">
        <v>948</v>
      </c>
    </row>
    <row r="3146" spans="16364:16364" x14ac:dyDescent="0.3">
      <c r="XEJ3146" t="s">
        <v>949</v>
      </c>
    </row>
    <row r="3147" spans="16364:16364" x14ac:dyDescent="0.3">
      <c r="XEJ3147" t="s">
        <v>950</v>
      </c>
    </row>
    <row r="3148" spans="16364:16364" x14ac:dyDescent="0.3">
      <c r="XEJ3148" t="s">
        <v>951</v>
      </c>
    </row>
    <row r="3149" spans="16364:16364" x14ac:dyDescent="0.3">
      <c r="XEJ3149" t="s">
        <v>952</v>
      </c>
    </row>
    <row r="3150" spans="16364:16364" x14ac:dyDescent="0.3">
      <c r="XEJ3150" t="s">
        <v>953</v>
      </c>
    </row>
    <row r="3151" spans="16364:16364" x14ac:dyDescent="0.3">
      <c r="XEJ3151" t="s">
        <v>954</v>
      </c>
    </row>
    <row r="3152" spans="16364:16364" x14ac:dyDescent="0.3">
      <c r="XEJ3152" t="s">
        <v>955</v>
      </c>
    </row>
    <row r="3153" spans="16364:16364" x14ac:dyDescent="0.3">
      <c r="XEJ3153" t="s">
        <v>956</v>
      </c>
    </row>
    <row r="3154" spans="16364:16364" x14ac:dyDescent="0.3">
      <c r="XEJ3154" t="s">
        <v>957</v>
      </c>
    </row>
    <row r="3155" spans="16364:16364" x14ac:dyDescent="0.3">
      <c r="XEJ3155" t="s">
        <v>958</v>
      </c>
    </row>
    <row r="3156" spans="16364:16364" x14ac:dyDescent="0.3">
      <c r="XEJ3156" t="s">
        <v>959</v>
      </c>
    </row>
    <row r="3157" spans="16364:16364" x14ac:dyDescent="0.3">
      <c r="XEJ3157" t="s">
        <v>960</v>
      </c>
    </row>
    <row r="3158" spans="16364:16364" x14ac:dyDescent="0.3">
      <c r="XEJ3158" t="s">
        <v>961</v>
      </c>
    </row>
    <row r="3159" spans="16364:16364" x14ac:dyDescent="0.3">
      <c r="XEJ3159" t="s">
        <v>962</v>
      </c>
    </row>
    <row r="3160" spans="16364:16364" x14ac:dyDescent="0.3">
      <c r="XEJ3160" t="s">
        <v>963</v>
      </c>
    </row>
    <row r="3161" spans="16364:16364" x14ac:dyDescent="0.3">
      <c r="XEJ3161" t="s">
        <v>964</v>
      </c>
    </row>
    <row r="3162" spans="16364:16364" x14ac:dyDescent="0.3">
      <c r="XEJ3162" t="s">
        <v>965</v>
      </c>
    </row>
    <row r="3163" spans="16364:16364" x14ac:dyDescent="0.3">
      <c r="XEJ3163" t="s">
        <v>966</v>
      </c>
    </row>
    <row r="3164" spans="16364:16364" x14ac:dyDescent="0.3">
      <c r="XEJ3164" t="s">
        <v>967</v>
      </c>
    </row>
    <row r="3165" spans="16364:16364" x14ac:dyDescent="0.3">
      <c r="XEJ3165" t="s">
        <v>968</v>
      </c>
    </row>
    <row r="3166" spans="16364:16364" x14ac:dyDescent="0.3">
      <c r="XEJ3166" t="s">
        <v>969</v>
      </c>
    </row>
    <row r="3167" spans="16364:16364" x14ac:dyDescent="0.3">
      <c r="XEJ3167" t="s">
        <v>970</v>
      </c>
    </row>
    <row r="3168" spans="16364:16364" x14ac:dyDescent="0.3">
      <c r="XEJ3168" t="s">
        <v>971</v>
      </c>
    </row>
    <row r="3169" spans="16364:16364" x14ac:dyDescent="0.3">
      <c r="XEJ3169" t="s">
        <v>972</v>
      </c>
    </row>
    <row r="3170" spans="16364:16364" x14ac:dyDescent="0.3">
      <c r="XEJ3170" t="s">
        <v>973</v>
      </c>
    </row>
    <row r="3171" spans="16364:16364" x14ac:dyDescent="0.3">
      <c r="XEJ3171" t="s">
        <v>974</v>
      </c>
    </row>
    <row r="3172" spans="16364:16364" x14ac:dyDescent="0.3">
      <c r="XEJ3172" t="s">
        <v>975</v>
      </c>
    </row>
    <row r="3173" spans="16364:16364" x14ac:dyDescent="0.3">
      <c r="XEJ3173" t="s">
        <v>976</v>
      </c>
    </row>
    <row r="3174" spans="16364:16364" x14ac:dyDescent="0.3">
      <c r="XEJ3174" t="s">
        <v>977</v>
      </c>
    </row>
    <row r="3175" spans="16364:16364" x14ac:dyDescent="0.3">
      <c r="XEJ3175" t="s">
        <v>978</v>
      </c>
    </row>
    <row r="3176" spans="16364:16364" x14ac:dyDescent="0.3">
      <c r="XEJ3176" t="s">
        <v>979</v>
      </c>
    </row>
    <row r="3177" spans="16364:16364" x14ac:dyDescent="0.3">
      <c r="XEJ3177" t="s">
        <v>980</v>
      </c>
    </row>
    <row r="3178" spans="16364:16364" x14ac:dyDescent="0.3">
      <c r="XEJ3178" t="s">
        <v>981</v>
      </c>
    </row>
    <row r="3179" spans="16364:16364" x14ac:dyDescent="0.3">
      <c r="XEJ3179" t="s">
        <v>982</v>
      </c>
    </row>
    <row r="3180" spans="16364:16364" x14ac:dyDescent="0.3">
      <c r="XEJ3180" t="s">
        <v>983</v>
      </c>
    </row>
    <row r="3181" spans="16364:16364" x14ac:dyDescent="0.3">
      <c r="XEJ3181" t="s">
        <v>984</v>
      </c>
    </row>
    <row r="3182" spans="16364:16364" x14ac:dyDescent="0.3">
      <c r="XEJ3182" t="s">
        <v>985</v>
      </c>
    </row>
    <row r="3183" spans="16364:16364" x14ac:dyDescent="0.3">
      <c r="XEJ3183" t="s">
        <v>986</v>
      </c>
    </row>
    <row r="3184" spans="16364:16364" x14ac:dyDescent="0.3">
      <c r="XEJ3184" t="s">
        <v>987</v>
      </c>
    </row>
    <row r="3185" spans="16364:16364" x14ac:dyDescent="0.3">
      <c r="XEJ3185" t="s">
        <v>988</v>
      </c>
    </row>
    <row r="3186" spans="16364:16364" x14ac:dyDescent="0.3">
      <c r="XEJ3186" t="s">
        <v>989</v>
      </c>
    </row>
    <row r="3187" spans="16364:16364" x14ac:dyDescent="0.3">
      <c r="XEJ3187" t="s">
        <v>990</v>
      </c>
    </row>
    <row r="3188" spans="16364:16364" x14ac:dyDescent="0.3">
      <c r="XEJ3188" t="s">
        <v>991</v>
      </c>
    </row>
    <row r="3189" spans="16364:16364" x14ac:dyDescent="0.3">
      <c r="XEJ3189" t="s">
        <v>992</v>
      </c>
    </row>
    <row r="3190" spans="16364:16364" x14ac:dyDescent="0.3">
      <c r="XEJ3190" t="s">
        <v>993</v>
      </c>
    </row>
    <row r="3191" spans="16364:16364" x14ac:dyDescent="0.3">
      <c r="XEJ3191" t="s">
        <v>994</v>
      </c>
    </row>
    <row r="3192" spans="16364:16364" x14ac:dyDescent="0.3">
      <c r="XEJ3192" t="s">
        <v>995</v>
      </c>
    </row>
    <row r="3193" spans="16364:16364" x14ac:dyDescent="0.3">
      <c r="XEJ3193" t="s">
        <v>996</v>
      </c>
    </row>
    <row r="3194" spans="16364:16364" x14ac:dyDescent="0.3">
      <c r="XEJ3194" t="s">
        <v>997</v>
      </c>
    </row>
    <row r="3195" spans="16364:16364" x14ac:dyDescent="0.3">
      <c r="XEJ3195" t="s">
        <v>998</v>
      </c>
    </row>
    <row r="3196" spans="16364:16364" x14ac:dyDescent="0.3">
      <c r="XEJ3196" t="s">
        <v>999</v>
      </c>
    </row>
    <row r="3197" spans="16364:16364" x14ac:dyDescent="0.3">
      <c r="XEJ3197" t="s">
        <v>1000</v>
      </c>
    </row>
    <row r="3198" spans="16364:16364" x14ac:dyDescent="0.3">
      <c r="XEJ3198" t="s">
        <v>1001</v>
      </c>
    </row>
    <row r="3199" spans="16364:16364" x14ac:dyDescent="0.3">
      <c r="XEJ3199" t="s">
        <v>1002</v>
      </c>
    </row>
    <row r="3200" spans="16364:16364" x14ac:dyDescent="0.3">
      <c r="XEJ3200" t="s">
        <v>1003</v>
      </c>
    </row>
    <row r="3201" spans="16364:16364" x14ac:dyDescent="0.3">
      <c r="XEJ3201" t="s">
        <v>1004</v>
      </c>
    </row>
    <row r="3202" spans="16364:16364" x14ac:dyDescent="0.3">
      <c r="XEJ3202" t="s">
        <v>1005</v>
      </c>
    </row>
    <row r="3203" spans="16364:16364" x14ac:dyDescent="0.3">
      <c r="XEJ3203" t="s">
        <v>1006</v>
      </c>
    </row>
    <row r="3204" spans="16364:16364" x14ac:dyDescent="0.3">
      <c r="XEJ3204" t="s">
        <v>1007</v>
      </c>
    </row>
    <row r="3205" spans="16364:16364" x14ac:dyDescent="0.3">
      <c r="XEJ3205" t="s">
        <v>1008</v>
      </c>
    </row>
    <row r="3206" spans="16364:16364" x14ac:dyDescent="0.3">
      <c r="XEJ3206" t="s">
        <v>1009</v>
      </c>
    </row>
    <row r="3207" spans="16364:16364" x14ac:dyDescent="0.3">
      <c r="XEJ3207" t="s">
        <v>1010</v>
      </c>
    </row>
    <row r="3208" spans="16364:16364" x14ac:dyDescent="0.3">
      <c r="XEJ3208" t="s">
        <v>1011</v>
      </c>
    </row>
    <row r="3209" spans="16364:16364" x14ac:dyDescent="0.3">
      <c r="XEJ3209" t="s">
        <v>1012</v>
      </c>
    </row>
    <row r="3210" spans="16364:16364" x14ac:dyDescent="0.3">
      <c r="XEJ3210" t="s">
        <v>1013</v>
      </c>
    </row>
    <row r="3211" spans="16364:16364" x14ac:dyDescent="0.3">
      <c r="XEJ3211" t="s">
        <v>1014</v>
      </c>
    </row>
    <row r="3212" spans="16364:16364" x14ac:dyDescent="0.3">
      <c r="XEJ3212" t="s">
        <v>1015</v>
      </c>
    </row>
    <row r="3213" spans="16364:16364" x14ac:dyDescent="0.3">
      <c r="XEJ3213" t="s">
        <v>1016</v>
      </c>
    </row>
    <row r="3214" spans="16364:16364" x14ac:dyDescent="0.3">
      <c r="XEJ3214" t="s">
        <v>1017</v>
      </c>
    </row>
    <row r="3215" spans="16364:16364" x14ac:dyDescent="0.3">
      <c r="XEJ3215" t="s">
        <v>1018</v>
      </c>
    </row>
    <row r="3216" spans="16364:16364" x14ac:dyDescent="0.3">
      <c r="XEJ3216" t="s">
        <v>1019</v>
      </c>
    </row>
    <row r="3217" spans="16364:16364" x14ac:dyDescent="0.3">
      <c r="XEJ3217" t="s">
        <v>1020</v>
      </c>
    </row>
    <row r="3218" spans="16364:16364" x14ac:dyDescent="0.3">
      <c r="XEJ3218" t="s">
        <v>1021</v>
      </c>
    </row>
    <row r="3219" spans="16364:16364" x14ac:dyDescent="0.3">
      <c r="XEJ3219" t="s">
        <v>1022</v>
      </c>
    </row>
    <row r="3220" spans="16364:16364" x14ac:dyDescent="0.3">
      <c r="XEJ3220" t="s">
        <v>1023</v>
      </c>
    </row>
    <row r="3221" spans="16364:16364" x14ac:dyDescent="0.3">
      <c r="XEJ3221" t="s">
        <v>1024</v>
      </c>
    </row>
    <row r="3222" spans="16364:16364" x14ac:dyDescent="0.3">
      <c r="XEJ3222" t="s">
        <v>1025</v>
      </c>
    </row>
    <row r="3223" spans="16364:16364" x14ac:dyDescent="0.3">
      <c r="XEJ3223" t="s">
        <v>1026</v>
      </c>
    </row>
    <row r="3224" spans="16364:16364" x14ac:dyDescent="0.3">
      <c r="XEJ3224" t="s">
        <v>1027</v>
      </c>
    </row>
    <row r="3225" spans="16364:16364" x14ac:dyDescent="0.3">
      <c r="XEJ3225" t="s">
        <v>1028</v>
      </c>
    </row>
    <row r="3226" spans="16364:16364" x14ac:dyDescent="0.3">
      <c r="XEJ3226" t="s">
        <v>1029</v>
      </c>
    </row>
    <row r="3227" spans="16364:16364" x14ac:dyDescent="0.3">
      <c r="XEJ3227" t="s">
        <v>1030</v>
      </c>
    </row>
    <row r="3228" spans="16364:16364" x14ac:dyDescent="0.3">
      <c r="XEJ3228" t="s">
        <v>1031</v>
      </c>
    </row>
    <row r="3229" spans="16364:16364" x14ac:dyDescent="0.3">
      <c r="XEJ3229" t="s">
        <v>1032</v>
      </c>
    </row>
    <row r="3230" spans="16364:16364" x14ac:dyDescent="0.3">
      <c r="XEJ3230" t="s">
        <v>1033</v>
      </c>
    </row>
    <row r="3231" spans="16364:16364" x14ac:dyDescent="0.3">
      <c r="XEJ3231" t="s">
        <v>1034</v>
      </c>
    </row>
    <row r="3232" spans="16364:16364" x14ac:dyDescent="0.3">
      <c r="XEJ3232" t="s">
        <v>1035</v>
      </c>
    </row>
    <row r="3233" spans="16364:16364" x14ac:dyDescent="0.3">
      <c r="XEJ3233" t="s">
        <v>1036</v>
      </c>
    </row>
    <row r="3234" spans="16364:16364" x14ac:dyDescent="0.3">
      <c r="XEJ3234" t="s">
        <v>1037</v>
      </c>
    </row>
    <row r="3235" spans="16364:16364" x14ac:dyDescent="0.3">
      <c r="XEJ3235" t="s">
        <v>1038</v>
      </c>
    </row>
    <row r="3236" spans="16364:16364" x14ac:dyDescent="0.3">
      <c r="XEJ3236" t="s">
        <v>1039</v>
      </c>
    </row>
    <row r="3237" spans="16364:16364" x14ac:dyDescent="0.3">
      <c r="XEJ3237" t="s">
        <v>1040</v>
      </c>
    </row>
    <row r="3238" spans="16364:16364" x14ac:dyDescent="0.3">
      <c r="XEJ3238" t="s">
        <v>1041</v>
      </c>
    </row>
    <row r="3239" spans="16364:16364" x14ac:dyDescent="0.3">
      <c r="XEJ3239" t="s">
        <v>1042</v>
      </c>
    </row>
    <row r="3240" spans="16364:16364" x14ac:dyDescent="0.3">
      <c r="XEJ3240" t="s">
        <v>1043</v>
      </c>
    </row>
    <row r="3241" spans="16364:16364" x14ac:dyDescent="0.3">
      <c r="XEJ3241" t="s">
        <v>1044</v>
      </c>
    </row>
    <row r="3242" spans="16364:16364" x14ac:dyDescent="0.3">
      <c r="XEJ3242" t="s">
        <v>1045</v>
      </c>
    </row>
    <row r="3243" spans="16364:16364" x14ac:dyDescent="0.3">
      <c r="XEJ3243" t="s">
        <v>1046</v>
      </c>
    </row>
    <row r="3244" spans="16364:16364" x14ac:dyDescent="0.3">
      <c r="XEJ3244" t="s">
        <v>1047</v>
      </c>
    </row>
    <row r="3245" spans="16364:16364" x14ac:dyDescent="0.3">
      <c r="XEJ3245" t="s">
        <v>1048</v>
      </c>
    </row>
    <row r="3246" spans="16364:16364" x14ac:dyDescent="0.3">
      <c r="XEJ3246" t="s">
        <v>1049</v>
      </c>
    </row>
    <row r="3247" spans="16364:16364" x14ac:dyDescent="0.3">
      <c r="XEJ3247" t="s">
        <v>1050</v>
      </c>
    </row>
    <row r="3248" spans="16364:16364" x14ac:dyDescent="0.3">
      <c r="XEJ3248" t="s">
        <v>1051</v>
      </c>
    </row>
    <row r="3249" spans="16364:16364" x14ac:dyDescent="0.3">
      <c r="XEJ3249" t="s">
        <v>1052</v>
      </c>
    </row>
    <row r="3250" spans="16364:16364" x14ac:dyDescent="0.3">
      <c r="XEJ3250" t="s">
        <v>1053</v>
      </c>
    </row>
    <row r="3251" spans="16364:16364" x14ac:dyDescent="0.3">
      <c r="XEJ3251" t="s">
        <v>1054</v>
      </c>
    </row>
    <row r="3252" spans="16364:16364" x14ac:dyDescent="0.3">
      <c r="XEJ3252" t="s">
        <v>1055</v>
      </c>
    </row>
    <row r="3253" spans="16364:16364" x14ac:dyDescent="0.3">
      <c r="XEJ3253" t="s">
        <v>1056</v>
      </c>
    </row>
    <row r="3254" spans="16364:16364" x14ac:dyDescent="0.3">
      <c r="XEJ3254" t="s">
        <v>1057</v>
      </c>
    </row>
    <row r="3255" spans="16364:16364" x14ac:dyDescent="0.3">
      <c r="XEJ3255" t="s">
        <v>1058</v>
      </c>
    </row>
    <row r="3256" spans="16364:16364" x14ac:dyDescent="0.3">
      <c r="XEJ3256" t="s">
        <v>1059</v>
      </c>
    </row>
    <row r="3257" spans="16364:16364" x14ac:dyDescent="0.3">
      <c r="XEJ3257" t="s">
        <v>1060</v>
      </c>
    </row>
    <row r="3258" spans="16364:16364" x14ac:dyDescent="0.3">
      <c r="XEJ3258" t="s">
        <v>1061</v>
      </c>
    </row>
    <row r="3259" spans="16364:16364" x14ac:dyDescent="0.3">
      <c r="XEJ3259" t="s">
        <v>1062</v>
      </c>
    </row>
    <row r="3260" spans="16364:16364" x14ac:dyDescent="0.3">
      <c r="XEJ3260" t="s">
        <v>1063</v>
      </c>
    </row>
    <row r="3261" spans="16364:16364" x14ac:dyDescent="0.3">
      <c r="XEJ3261" t="s">
        <v>1064</v>
      </c>
    </row>
    <row r="3262" spans="16364:16364" x14ac:dyDescent="0.3">
      <c r="XEJ3262" t="s">
        <v>1065</v>
      </c>
    </row>
    <row r="3263" spans="16364:16364" x14ac:dyDescent="0.3">
      <c r="XEJ3263" t="s">
        <v>1066</v>
      </c>
    </row>
    <row r="3264" spans="16364:16364" x14ac:dyDescent="0.3">
      <c r="XEJ3264" t="s">
        <v>1067</v>
      </c>
    </row>
    <row r="3265" spans="16364:16364" x14ac:dyDescent="0.3">
      <c r="XEJ3265" t="s">
        <v>1068</v>
      </c>
    </row>
    <row r="3266" spans="16364:16364" x14ac:dyDescent="0.3">
      <c r="XEJ3266" t="s">
        <v>1069</v>
      </c>
    </row>
    <row r="3267" spans="16364:16364" x14ac:dyDescent="0.3">
      <c r="XEJ3267" t="s">
        <v>1070</v>
      </c>
    </row>
    <row r="3268" spans="16364:16364" x14ac:dyDescent="0.3">
      <c r="XEJ3268" t="s">
        <v>1071</v>
      </c>
    </row>
    <row r="3269" spans="16364:16364" x14ac:dyDescent="0.3">
      <c r="XEJ3269" t="s">
        <v>1072</v>
      </c>
    </row>
    <row r="3270" spans="16364:16364" x14ac:dyDescent="0.3">
      <c r="XEJ3270" t="s">
        <v>1073</v>
      </c>
    </row>
    <row r="3271" spans="16364:16364" x14ac:dyDescent="0.3">
      <c r="XEJ3271" t="s">
        <v>1074</v>
      </c>
    </row>
    <row r="3272" spans="16364:16364" x14ac:dyDescent="0.3">
      <c r="XEJ3272" t="s">
        <v>1075</v>
      </c>
    </row>
    <row r="3273" spans="16364:16364" x14ac:dyDescent="0.3">
      <c r="XEJ3273" t="s">
        <v>1076</v>
      </c>
    </row>
    <row r="3274" spans="16364:16364" x14ac:dyDescent="0.3">
      <c r="XEJ3274" t="s">
        <v>1077</v>
      </c>
    </row>
    <row r="3275" spans="16364:16364" x14ac:dyDescent="0.3">
      <c r="XEJ3275" t="s">
        <v>1078</v>
      </c>
    </row>
    <row r="3276" spans="16364:16364" x14ac:dyDescent="0.3">
      <c r="XEJ3276" t="s">
        <v>1079</v>
      </c>
    </row>
    <row r="3277" spans="16364:16364" x14ac:dyDescent="0.3">
      <c r="XEJ3277" t="s">
        <v>1080</v>
      </c>
    </row>
    <row r="3278" spans="16364:16364" x14ac:dyDescent="0.3">
      <c r="XEJ3278" t="s">
        <v>1081</v>
      </c>
    </row>
    <row r="3279" spans="16364:16364" x14ac:dyDescent="0.3">
      <c r="XEJ3279" t="s">
        <v>1082</v>
      </c>
    </row>
    <row r="3280" spans="16364:16364" x14ac:dyDescent="0.3">
      <c r="XEJ3280" t="s">
        <v>1083</v>
      </c>
    </row>
    <row r="3281" spans="16364:16364" x14ac:dyDescent="0.3">
      <c r="XEJ3281" t="s">
        <v>1084</v>
      </c>
    </row>
    <row r="3282" spans="16364:16364" x14ac:dyDescent="0.3">
      <c r="XEJ3282" t="s">
        <v>1085</v>
      </c>
    </row>
    <row r="3283" spans="16364:16364" x14ac:dyDescent="0.3">
      <c r="XEJ3283" t="s">
        <v>1086</v>
      </c>
    </row>
    <row r="3284" spans="16364:16364" x14ac:dyDescent="0.3">
      <c r="XEJ3284" t="s">
        <v>1087</v>
      </c>
    </row>
    <row r="3285" spans="16364:16364" x14ac:dyDescent="0.3">
      <c r="XEJ3285" t="s">
        <v>1088</v>
      </c>
    </row>
    <row r="3286" spans="16364:16364" x14ac:dyDescent="0.3">
      <c r="XEJ3286" t="s">
        <v>1089</v>
      </c>
    </row>
    <row r="3287" spans="16364:16364" x14ac:dyDescent="0.3">
      <c r="XEJ3287" t="s">
        <v>1090</v>
      </c>
    </row>
    <row r="3288" spans="16364:16364" x14ac:dyDescent="0.3">
      <c r="XEJ3288" t="s">
        <v>1091</v>
      </c>
    </row>
    <row r="3289" spans="16364:16364" x14ac:dyDescent="0.3">
      <c r="XEJ3289" t="s">
        <v>1092</v>
      </c>
    </row>
    <row r="3290" spans="16364:16364" x14ac:dyDescent="0.3">
      <c r="XEJ3290" t="s">
        <v>1093</v>
      </c>
    </row>
    <row r="3291" spans="16364:16364" x14ac:dyDescent="0.3">
      <c r="XEJ3291" t="s">
        <v>1094</v>
      </c>
    </row>
    <row r="3292" spans="16364:16364" x14ac:dyDescent="0.3">
      <c r="XEJ3292" t="s">
        <v>1095</v>
      </c>
    </row>
    <row r="3293" spans="16364:16364" x14ac:dyDescent="0.3">
      <c r="XEJ3293" t="s">
        <v>1096</v>
      </c>
    </row>
    <row r="3294" spans="16364:16364" x14ac:dyDescent="0.3">
      <c r="XEJ3294" t="s">
        <v>1097</v>
      </c>
    </row>
    <row r="3295" spans="16364:16364" x14ac:dyDescent="0.3">
      <c r="XEJ3295" t="s">
        <v>1098</v>
      </c>
    </row>
    <row r="3296" spans="16364:16364" x14ac:dyDescent="0.3">
      <c r="XEJ3296" t="s">
        <v>1099</v>
      </c>
    </row>
    <row r="3297" spans="16364:16364" x14ac:dyDescent="0.3">
      <c r="XEJ3297" t="s">
        <v>1100</v>
      </c>
    </row>
    <row r="3298" spans="16364:16364" x14ac:dyDescent="0.3">
      <c r="XEJ3298" t="s">
        <v>1101</v>
      </c>
    </row>
    <row r="3299" spans="16364:16364" x14ac:dyDescent="0.3">
      <c r="XEJ3299" t="s">
        <v>1102</v>
      </c>
    </row>
    <row r="3300" spans="16364:16364" x14ac:dyDescent="0.3">
      <c r="XEJ3300" t="s">
        <v>1103</v>
      </c>
    </row>
    <row r="3301" spans="16364:16364" x14ac:dyDescent="0.3">
      <c r="XEJ3301" t="s">
        <v>1104</v>
      </c>
    </row>
    <row r="3302" spans="16364:16364" x14ac:dyDescent="0.3">
      <c r="XEJ3302" t="s">
        <v>1105</v>
      </c>
    </row>
    <row r="3303" spans="16364:16364" x14ac:dyDescent="0.3">
      <c r="XEJ3303" t="s">
        <v>1106</v>
      </c>
    </row>
    <row r="3304" spans="16364:16364" x14ac:dyDescent="0.3">
      <c r="XEJ3304" t="s">
        <v>1107</v>
      </c>
    </row>
    <row r="3305" spans="16364:16364" x14ac:dyDescent="0.3">
      <c r="XEJ3305" t="s">
        <v>1108</v>
      </c>
    </row>
    <row r="3306" spans="16364:16364" x14ac:dyDescent="0.3">
      <c r="XEJ3306" t="s">
        <v>1109</v>
      </c>
    </row>
    <row r="3307" spans="16364:16364" x14ac:dyDescent="0.3">
      <c r="XEJ3307" t="s">
        <v>1110</v>
      </c>
    </row>
    <row r="3308" spans="16364:16364" x14ac:dyDescent="0.3">
      <c r="XEJ3308" t="s">
        <v>1111</v>
      </c>
    </row>
    <row r="3309" spans="16364:16364" x14ac:dyDescent="0.3">
      <c r="XEJ3309" t="s">
        <v>1112</v>
      </c>
    </row>
    <row r="3310" spans="16364:16364" x14ac:dyDescent="0.3">
      <c r="XEJ3310" t="s">
        <v>1113</v>
      </c>
    </row>
    <row r="3311" spans="16364:16364" x14ac:dyDescent="0.3">
      <c r="XEJ3311" t="s">
        <v>1114</v>
      </c>
    </row>
    <row r="3312" spans="16364:16364" x14ac:dyDescent="0.3">
      <c r="XEJ3312" t="s">
        <v>1115</v>
      </c>
    </row>
    <row r="3313" spans="16364:16364" x14ac:dyDescent="0.3">
      <c r="XEJ3313" t="s">
        <v>1116</v>
      </c>
    </row>
    <row r="3314" spans="16364:16364" x14ac:dyDescent="0.3">
      <c r="XEJ3314" t="s">
        <v>1117</v>
      </c>
    </row>
    <row r="3315" spans="16364:16364" x14ac:dyDescent="0.3">
      <c r="XEJ3315" t="s">
        <v>1118</v>
      </c>
    </row>
    <row r="3316" spans="16364:16364" x14ac:dyDescent="0.3">
      <c r="XEJ3316" t="s">
        <v>1119</v>
      </c>
    </row>
    <row r="3317" spans="16364:16364" x14ac:dyDescent="0.3">
      <c r="XEJ3317" t="s">
        <v>1120</v>
      </c>
    </row>
    <row r="3318" spans="16364:16364" x14ac:dyDescent="0.3">
      <c r="XEJ3318" t="s">
        <v>1121</v>
      </c>
    </row>
    <row r="3319" spans="16364:16364" x14ac:dyDescent="0.3">
      <c r="XEJ3319" t="s">
        <v>1122</v>
      </c>
    </row>
    <row r="3320" spans="16364:16364" x14ac:dyDescent="0.3">
      <c r="XEJ3320" t="s">
        <v>1123</v>
      </c>
    </row>
    <row r="3321" spans="16364:16364" x14ac:dyDescent="0.3">
      <c r="XEJ3321" t="s">
        <v>1124</v>
      </c>
    </row>
    <row r="3322" spans="16364:16364" x14ac:dyDescent="0.3">
      <c r="XEJ3322" t="s">
        <v>1125</v>
      </c>
    </row>
    <row r="3323" spans="16364:16364" x14ac:dyDescent="0.3">
      <c r="XEJ3323" t="s">
        <v>1126</v>
      </c>
    </row>
    <row r="3324" spans="16364:16364" x14ac:dyDescent="0.3">
      <c r="XEJ3324" t="s">
        <v>1127</v>
      </c>
    </row>
    <row r="3325" spans="16364:16364" x14ac:dyDescent="0.3">
      <c r="XEJ3325" t="s">
        <v>1128</v>
      </c>
    </row>
    <row r="3326" spans="16364:16364" x14ac:dyDescent="0.3">
      <c r="XEJ3326" t="s">
        <v>1129</v>
      </c>
    </row>
    <row r="3327" spans="16364:16364" x14ac:dyDescent="0.3">
      <c r="XEJ3327" t="s">
        <v>1130</v>
      </c>
    </row>
    <row r="3328" spans="16364:16364" x14ac:dyDescent="0.3">
      <c r="XEJ3328" t="s">
        <v>1131</v>
      </c>
    </row>
    <row r="3329" spans="16364:16364" x14ac:dyDescent="0.3">
      <c r="XEJ3329" t="s">
        <v>1132</v>
      </c>
    </row>
    <row r="3330" spans="16364:16364" x14ac:dyDescent="0.3">
      <c r="XEJ3330" t="s">
        <v>1133</v>
      </c>
    </row>
    <row r="3331" spans="16364:16364" x14ac:dyDescent="0.3">
      <c r="XEJ3331" t="s">
        <v>1134</v>
      </c>
    </row>
    <row r="3332" spans="16364:16364" x14ac:dyDescent="0.3">
      <c r="XEJ3332" t="s">
        <v>1135</v>
      </c>
    </row>
    <row r="3333" spans="16364:16364" x14ac:dyDescent="0.3">
      <c r="XEJ3333" t="s">
        <v>1136</v>
      </c>
    </row>
    <row r="3334" spans="16364:16364" x14ac:dyDescent="0.3">
      <c r="XEJ3334" t="s">
        <v>1137</v>
      </c>
    </row>
    <row r="3335" spans="16364:16364" x14ac:dyDescent="0.3">
      <c r="XEJ3335" t="s">
        <v>1138</v>
      </c>
    </row>
    <row r="3336" spans="16364:16364" x14ac:dyDescent="0.3">
      <c r="XEJ3336" t="s">
        <v>1139</v>
      </c>
    </row>
    <row r="3337" spans="16364:16364" x14ac:dyDescent="0.3">
      <c r="XEJ3337" t="s">
        <v>1140</v>
      </c>
    </row>
    <row r="3338" spans="16364:16364" x14ac:dyDescent="0.3">
      <c r="XEJ3338" t="s">
        <v>1141</v>
      </c>
    </row>
    <row r="3339" spans="16364:16364" x14ac:dyDescent="0.3">
      <c r="XEJ3339" t="s">
        <v>1142</v>
      </c>
    </row>
    <row r="3340" spans="16364:16364" x14ac:dyDescent="0.3">
      <c r="XEJ3340" t="s">
        <v>1143</v>
      </c>
    </row>
    <row r="3341" spans="16364:16364" x14ac:dyDescent="0.3">
      <c r="XEJ3341" t="s">
        <v>1144</v>
      </c>
    </row>
    <row r="3342" spans="16364:16364" x14ac:dyDescent="0.3">
      <c r="XEJ3342" t="s">
        <v>1145</v>
      </c>
    </row>
    <row r="3343" spans="16364:16364" x14ac:dyDescent="0.3">
      <c r="XEJ3343" t="s">
        <v>1146</v>
      </c>
    </row>
    <row r="3344" spans="16364:16364" x14ac:dyDescent="0.3">
      <c r="XEJ3344" t="s">
        <v>1147</v>
      </c>
    </row>
    <row r="3345" spans="16364:16364" x14ac:dyDescent="0.3">
      <c r="XEJ3345" t="s">
        <v>1148</v>
      </c>
    </row>
    <row r="3346" spans="16364:16364" x14ac:dyDescent="0.3">
      <c r="XEJ3346" t="s">
        <v>1149</v>
      </c>
    </row>
    <row r="3347" spans="16364:16364" x14ac:dyDescent="0.3">
      <c r="XEJ3347" t="s">
        <v>1150</v>
      </c>
    </row>
    <row r="3348" spans="16364:16364" x14ac:dyDescent="0.3">
      <c r="XEJ3348" t="s">
        <v>1151</v>
      </c>
    </row>
    <row r="3349" spans="16364:16364" x14ac:dyDescent="0.3">
      <c r="XEJ3349" t="s">
        <v>1152</v>
      </c>
    </row>
    <row r="3350" spans="16364:16364" x14ac:dyDescent="0.3">
      <c r="XEJ3350" t="s">
        <v>1153</v>
      </c>
    </row>
    <row r="3351" spans="16364:16364" x14ac:dyDescent="0.3">
      <c r="XEJ3351" t="s">
        <v>1154</v>
      </c>
    </row>
    <row r="3352" spans="16364:16364" x14ac:dyDescent="0.3">
      <c r="XEJ3352" t="s">
        <v>1155</v>
      </c>
    </row>
    <row r="3353" spans="16364:16364" x14ac:dyDescent="0.3">
      <c r="XEJ3353" t="s">
        <v>1156</v>
      </c>
    </row>
    <row r="3354" spans="16364:16364" x14ac:dyDescent="0.3">
      <c r="XEJ3354" t="s">
        <v>1157</v>
      </c>
    </row>
    <row r="3355" spans="16364:16364" x14ac:dyDescent="0.3">
      <c r="XEJ3355" t="s">
        <v>1158</v>
      </c>
    </row>
    <row r="3356" spans="16364:16364" x14ac:dyDescent="0.3">
      <c r="XEJ3356" t="s">
        <v>1159</v>
      </c>
    </row>
    <row r="3357" spans="16364:16364" x14ac:dyDescent="0.3">
      <c r="XEJ3357" t="s">
        <v>1160</v>
      </c>
    </row>
    <row r="3358" spans="16364:16364" x14ac:dyDescent="0.3">
      <c r="XEJ3358" t="s">
        <v>1161</v>
      </c>
    </row>
    <row r="3359" spans="16364:16364" x14ac:dyDescent="0.3">
      <c r="XEJ3359" t="s">
        <v>1162</v>
      </c>
    </row>
    <row r="3360" spans="16364:16364" x14ac:dyDescent="0.3">
      <c r="XEJ3360" t="s">
        <v>1163</v>
      </c>
    </row>
    <row r="3361" spans="16364:16364" x14ac:dyDescent="0.3">
      <c r="XEJ3361" t="s">
        <v>1164</v>
      </c>
    </row>
    <row r="3362" spans="16364:16364" x14ac:dyDescent="0.3">
      <c r="XEJ3362" t="s">
        <v>1165</v>
      </c>
    </row>
    <row r="3363" spans="16364:16364" x14ac:dyDescent="0.3">
      <c r="XEJ3363" t="s">
        <v>1166</v>
      </c>
    </row>
    <row r="3364" spans="16364:16364" x14ac:dyDescent="0.3">
      <c r="XEJ3364" t="s">
        <v>1167</v>
      </c>
    </row>
    <row r="3365" spans="16364:16364" x14ac:dyDescent="0.3">
      <c r="XEJ3365" t="s">
        <v>1168</v>
      </c>
    </row>
    <row r="3366" spans="16364:16364" x14ac:dyDescent="0.3">
      <c r="XEJ3366" t="s">
        <v>1169</v>
      </c>
    </row>
    <row r="3367" spans="16364:16364" x14ac:dyDescent="0.3">
      <c r="XEJ3367" t="s">
        <v>1170</v>
      </c>
    </row>
    <row r="3368" spans="16364:16364" x14ac:dyDescent="0.3">
      <c r="XEJ3368" t="s">
        <v>1171</v>
      </c>
    </row>
    <row r="3369" spans="16364:16364" x14ac:dyDescent="0.3">
      <c r="XEJ3369" t="s">
        <v>1172</v>
      </c>
    </row>
    <row r="3370" spans="16364:16364" x14ac:dyDescent="0.3">
      <c r="XEJ3370" t="s">
        <v>1173</v>
      </c>
    </row>
    <row r="3371" spans="16364:16364" x14ac:dyDescent="0.3">
      <c r="XEJ3371" t="s">
        <v>1174</v>
      </c>
    </row>
    <row r="3372" spans="16364:16364" x14ac:dyDescent="0.3">
      <c r="XEJ3372" t="s">
        <v>1175</v>
      </c>
    </row>
    <row r="3373" spans="16364:16364" x14ac:dyDescent="0.3">
      <c r="XEJ3373" t="s">
        <v>1176</v>
      </c>
    </row>
    <row r="3374" spans="16364:16364" x14ac:dyDescent="0.3">
      <c r="XEJ3374" t="s">
        <v>1177</v>
      </c>
    </row>
    <row r="3375" spans="16364:16364" x14ac:dyDescent="0.3">
      <c r="XEJ3375" t="s">
        <v>1178</v>
      </c>
    </row>
    <row r="3376" spans="16364:16364" x14ac:dyDescent="0.3">
      <c r="XEJ3376" t="s">
        <v>1179</v>
      </c>
    </row>
    <row r="3377" spans="16364:16364" x14ac:dyDescent="0.3">
      <c r="XEJ3377" t="s">
        <v>1180</v>
      </c>
    </row>
    <row r="3378" spans="16364:16364" x14ac:dyDescent="0.3">
      <c r="XEJ3378" t="s">
        <v>1181</v>
      </c>
    </row>
    <row r="3379" spans="16364:16364" x14ac:dyDescent="0.3">
      <c r="XEJ3379" t="s">
        <v>1182</v>
      </c>
    </row>
    <row r="3380" spans="16364:16364" x14ac:dyDescent="0.3">
      <c r="XEJ3380" t="s">
        <v>1183</v>
      </c>
    </row>
    <row r="3381" spans="16364:16364" x14ac:dyDescent="0.3">
      <c r="XEJ3381" t="s">
        <v>1184</v>
      </c>
    </row>
    <row r="3382" spans="16364:16364" x14ac:dyDescent="0.3">
      <c r="XEJ3382" t="s">
        <v>1185</v>
      </c>
    </row>
    <row r="3383" spans="16364:16364" x14ac:dyDescent="0.3">
      <c r="XEJ3383" t="s">
        <v>1186</v>
      </c>
    </row>
    <row r="3384" spans="16364:16364" x14ac:dyDescent="0.3">
      <c r="XEJ3384" t="s">
        <v>1187</v>
      </c>
    </row>
    <row r="3385" spans="16364:16364" x14ac:dyDescent="0.3">
      <c r="XEJ3385" t="s">
        <v>1188</v>
      </c>
    </row>
    <row r="3386" spans="16364:16364" x14ac:dyDescent="0.3">
      <c r="XEJ3386" t="s">
        <v>1189</v>
      </c>
    </row>
    <row r="3387" spans="16364:16364" x14ac:dyDescent="0.3">
      <c r="XEJ3387" t="s">
        <v>1190</v>
      </c>
    </row>
    <row r="3388" spans="16364:16364" x14ac:dyDescent="0.3">
      <c r="XEJ3388" t="s">
        <v>1191</v>
      </c>
    </row>
    <row r="3389" spans="16364:16364" x14ac:dyDescent="0.3">
      <c r="XEJ3389" t="s">
        <v>1192</v>
      </c>
    </row>
    <row r="3390" spans="16364:16364" x14ac:dyDescent="0.3">
      <c r="XEJ3390" t="s">
        <v>1193</v>
      </c>
    </row>
    <row r="3391" spans="16364:16364" x14ac:dyDescent="0.3">
      <c r="XEJ3391" t="s">
        <v>1194</v>
      </c>
    </row>
    <row r="3392" spans="16364:16364" x14ac:dyDescent="0.3">
      <c r="XEJ3392" t="s">
        <v>1195</v>
      </c>
    </row>
    <row r="3393" spans="16364:16364" x14ac:dyDescent="0.3">
      <c r="XEJ3393" t="s">
        <v>1196</v>
      </c>
    </row>
    <row r="3394" spans="16364:16364" x14ac:dyDescent="0.3">
      <c r="XEJ3394" t="s">
        <v>1197</v>
      </c>
    </row>
    <row r="3395" spans="16364:16364" x14ac:dyDescent="0.3">
      <c r="XEJ3395" t="s">
        <v>1198</v>
      </c>
    </row>
    <row r="3396" spans="16364:16364" x14ac:dyDescent="0.3">
      <c r="XEJ3396" t="s">
        <v>1199</v>
      </c>
    </row>
    <row r="3397" spans="16364:16364" x14ac:dyDescent="0.3">
      <c r="XEJ3397" t="s">
        <v>1200</v>
      </c>
    </row>
    <row r="3398" spans="16364:16364" x14ac:dyDescent="0.3">
      <c r="XEJ3398" t="s">
        <v>1201</v>
      </c>
    </row>
    <row r="3399" spans="16364:16364" x14ac:dyDescent="0.3">
      <c r="XEJ3399" t="s">
        <v>1202</v>
      </c>
    </row>
    <row r="3400" spans="16364:16364" x14ac:dyDescent="0.3">
      <c r="XEJ3400" t="s">
        <v>1203</v>
      </c>
    </row>
    <row r="3401" spans="16364:16364" x14ac:dyDescent="0.3">
      <c r="XEJ3401" t="s">
        <v>1204</v>
      </c>
    </row>
    <row r="3402" spans="16364:16364" x14ac:dyDescent="0.3">
      <c r="XEJ3402" t="s">
        <v>1205</v>
      </c>
    </row>
    <row r="3403" spans="16364:16364" x14ac:dyDescent="0.3">
      <c r="XEJ3403" t="s">
        <v>1206</v>
      </c>
    </row>
    <row r="3404" spans="16364:16364" x14ac:dyDescent="0.3">
      <c r="XEJ3404" t="s">
        <v>1207</v>
      </c>
    </row>
    <row r="3405" spans="16364:16364" x14ac:dyDescent="0.3">
      <c r="XEJ3405" t="s">
        <v>1208</v>
      </c>
    </row>
    <row r="3406" spans="16364:16364" x14ac:dyDescent="0.3">
      <c r="XEJ3406" t="s">
        <v>1209</v>
      </c>
    </row>
    <row r="3407" spans="16364:16364" x14ac:dyDescent="0.3">
      <c r="XEJ3407" t="s">
        <v>1210</v>
      </c>
    </row>
    <row r="3408" spans="16364:16364" x14ac:dyDescent="0.3">
      <c r="XEJ3408" t="s">
        <v>1211</v>
      </c>
    </row>
    <row r="3409" spans="16364:16364" x14ac:dyDescent="0.3">
      <c r="XEJ3409" t="s">
        <v>1212</v>
      </c>
    </row>
    <row r="3410" spans="16364:16364" x14ac:dyDescent="0.3">
      <c r="XEJ3410" t="s">
        <v>1213</v>
      </c>
    </row>
    <row r="3411" spans="16364:16364" x14ac:dyDescent="0.3">
      <c r="XEJ3411" t="s">
        <v>1214</v>
      </c>
    </row>
    <row r="3412" spans="16364:16364" x14ac:dyDescent="0.3">
      <c r="XEJ3412" t="s">
        <v>1215</v>
      </c>
    </row>
    <row r="3413" spans="16364:16364" x14ac:dyDescent="0.3">
      <c r="XEJ3413" t="s">
        <v>1216</v>
      </c>
    </row>
    <row r="3414" spans="16364:16364" x14ac:dyDescent="0.3">
      <c r="XEJ3414" t="s">
        <v>1217</v>
      </c>
    </row>
    <row r="3415" spans="16364:16364" x14ac:dyDescent="0.3">
      <c r="XEJ3415" t="s">
        <v>1218</v>
      </c>
    </row>
    <row r="3416" spans="16364:16364" x14ac:dyDescent="0.3">
      <c r="XEJ3416" t="s">
        <v>1219</v>
      </c>
    </row>
    <row r="3417" spans="16364:16364" x14ac:dyDescent="0.3">
      <c r="XEJ3417" t="s">
        <v>1220</v>
      </c>
    </row>
    <row r="3418" spans="16364:16364" x14ac:dyDescent="0.3">
      <c r="XEJ3418" t="s">
        <v>1221</v>
      </c>
    </row>
    <row r="3419" spans="16364:16364" x14ac:dyDescent="0.3">
      <c r="XEJ3419" t="s">
        <v>1222</v>
      </c>
    </row>
    <row r="3420" spans="16364:16364" x14ac:dyDescent="0.3">
      <c r="XEJ3420" t="s">
        <v>1223</v>
      </c>
    </row>
    <row r="3421" spans="16364:16364" x14ac:dyDescent="0.3">
      <c r="XEJ3421" t="s">
        <v>1224</v>
      </c>
    </row>
    <row r="3422" spans="16364:16364" x14ac:dyDescent="0.3">
      <c r="XEJ3422" t="s">
        <v>1225</v>
      </c>
    </row>
    <row r="3423" spans="16364:16364" x14ac:dyDescent="0.3">
      <c r="XEJ3423" t="s">
        <v>1226</v>
      </c>
    </row>
    <row r="3424" spans="16364:16364" x14ac:dyDescent="0.3">
      <c r="XEJ3424" t="s">
        <v>1227</v>
      </c>
    </row>
    <row r="3425" spans="16364:16364" x14ac:dyDescent="0.3">
      <c r="XEJ3425" t="s">
        <v>1228</v>
      </c>
    </row>
    <row r="3426" spans="16364:16364" x14ac:dyDescent="0.3">
      <c r="XEJ3426" t="s">
        <v>1229</v>
      </c>
    </row>
    <row r="3427" spans="16364:16364" x14ac:dyDescent="0.3">
      <c r="XEJ3427" t="s">
        <v>1230</v>
      </c>
    </row>
    <row r="3428" spans="16364:16364" x14ac:dyDescent="0.3">
      <c r="XEJ3428" t="s">
        <v>1231</v>
      </c>
    </row>
    <row r="3429" spans="16364:16364" x14ac:dyDescent="0.3">
      <c r="XEJ3429" t="s">
        <v>1232</v>
      </c>
    </row>
    <row r="3430" spans="16364:16364" x14ac:dyDescent="0.3">
      <c r="XEJ3430" t="s">
        <v>1233</v>
      </c>
    </row>
    <row r="3431" spans="16364:16364" x14ac:dyDescent="0.3">
      <c r="XEJ3431" t="s">
        <v>1234</v>
      </c>
    </row>
    <row r="3432" spans="16364:16364" x14ac:dyDescent="0.3">
      <c r="XEJ3432" t="s">
        <v>1235</v>
      </c>
    </row>
    <row r="3433" spans="16364:16364" x14ac:dyDescent="0.3">
      <c r="XEJ3433" t="s">
        <v>1236</v>
      </c>
    </row>
    <row r="3434" spans="16364:16364" x14ac:dyDescent="0.3">
      <c r="XEJ3434" t="s">
        <v>1237</v>
      </c>
    </row>
    <row r="3435" spans="16364:16364" x14ac:dyDescent="0.3">
      <c r="XEJ3435" t="s">
        <v>1238</v>
      </c>
    </row>
    <row r="3436" spans="16364:16364" x14ac:dyDescent="0.3">
      <c r="XEJ3436" t="s">
        <v>1239</v>
      </c>
    </row>
    <row r="3437" spans="16364:16364" x14ac:dyDescent="0.3">
      <c r="XEJ3437" t="s">
        <v>1240</v>
      </c>
    </row>
    <row r="3438" spans="16364:16364" x14ac:dyDescent="0.3">
      <c r="XEJ3438" t="s">
        <v>1241</v>
      </c>
    </row>
    <row r="3439" spans="16364:16364" x14ac:dyDescent="0.3">
      <c r="XEJ3439" t="s">
        <v>1242</v>
      </c>
    </row>
    <row r="3440" spans="16364:16364" x14ac:dyDescent="0.3">
      <c r="XEJ3440" t="s">
        <v>1243</v>
      </c>
    </row>
    <row r="3441" spans="16364:16364" x14ac:dyDescent="0.3">
      <c r="XEJ3441" t="s">
        <v>1244</v>
      </c>
    </row>
    <row r="3442" spans="16364:16364" x14ac:dyDescent="0.3">
      <c r="XEJ3442" t="s">
        <v>1245</v>
      </c>
    </row>
    <row r="3443" spans="16364:16364" x14ac:dyDescent="0.3">
      <c r="XEJ3443" t="s">
        <v>1246</v>
      </c>
    </row>
    <row r="3444" spans="16364:16364" x14ac:dyDescent="0.3">
      <c r="XEJ3444" t="s">
        <v>1247</v>
      </c>
    </row>
    <row r="3445" spans="16364:16364" x14ac:dyDescent="0.3">
      <c r="XEJ3445" t="s">
        <v>1248</v>
      </c>
    </row>
    <row r="3446" spans="16364:16364" x14ac:dyDescent="0.3">
      <c r="XEJ3446" t="s">
        <v>1249</v>
      </c>
    </row>
    <row r="3447" spans="16364:16364" x14ac:dyDescent="0.3">
      <c r="XEJ3447" t="s">
        <v>1250</v>
      </c>
    </row>
    <row r="3448" spans="16364:16364" x14ac:dyDescent="0.3">
      <c r="XEJ3448" t="s">
        <v>1251</v>
      </c>
    </row>
    <row r="3449" spans="16364:16364" x14ac:dyDescent="0.3">
      <c r="XEJ3449" t="s">
        <v>1252</v>
      </c>
    </row>
    <row r="3450" spans="16364:16364" x14ac:dyDescent="0.3">
      <c r="XEJ3450" t="s">
        <v>1253</v>
      </c>
    </row>
    <row r="3451" spans="16364:16364" x14ac:dyDescent="0.3">
      <c r="XEJ3451" t="s">
        <v>1254</v>
      </c>
    </row>
    <row r="3452" spans="16364:16364" x14ac:dyDescent="0.3">
      <c r="XEJ3452" t="s">
        <v>1255</v>
      </c>
    </row>
    <row r="3453" spans="16364:16364" x14ac:dyDescent="0.3">
      <c r="XEJ3453" t="s">
        <v>1256</v>
      </c>
    </row>
    <row r="3454" spans="16364:16364" x14ac:dyDescent="0.3">
      <c r="XEJ3454" t="s">
        <v>1257</v>
      </c>
    </row>
    <row r="3455" spans="16364:16364" x14ac:dyDescent="0.3">
      <c r="XEJ3455" t="s">
        <v>1258</v>
      </c>
    </row>
    <row r="3456" spans="16364:16364" x14ac:dyDescent="0.3">
      <c r="XEJ3456" t="s">
        <v>1259</v>
      </c>
    </row>
    <row r="3457" spans="16364:16364" x14ac:dyDescent="0.3">
      <c r="XEJ3457" t="s">
        <v>1260</v>
      </c>
    </row>
    <row r="3458" spans="16364:16364" x14ac:dyDescent="0.3">
      <c r="XEJ3458" t="s">
        <v>1261</v>
      </c>
    </row>
    <row r="3459" spans="16364:16364" x14ac:dyDescent="0.3">
      <c r="XEJ3459" t="s">
        <v>1262</v>
      </c>
    </row>
    <row r="3460" spans="16364:16364" x14ac:dyDescent="0.3">
      <c r="XEJ3460" t="s">
        <v>1263</v>
      </c>
    </row>
    <row r="3461" spans="16364:16364" x14ac:dyDescent="0.3">
      <c r="XEJ3461" t="s">
        <v>1264</v>
      </c>
    </row>
    <row r="3462" spans="16364:16364" x14ac:dyDescent="0.3">
      <c r="XEJ3462" t="s">
        <v>1265</v>
      </c>
    </row>
    <row r="3463" spans="16364:16364" x14ac:dyDescent="0.3">
      <c r="XEJ3463" t="s">
        <v>1266</v>
      </c>
    </row>
    <row r="3464" spans="16364:16364" x14ac:dyDescent="0.3">
      <c r="XEJ3464" t="s">
        <v>1267</v>
      </c>
    </row>
    <row r="3465" spans="16364:16364" x14ac:dyDescent="0.3">
      <c r="XEJ3465" t="s">
        <v>1268</v>
      </c>
    </row>
    <row r="3466" spans="16364:16364" x14ac:dyDescent="0.3">
      <c r="XEJ3466" t="s">
        <v>1269</v>
      </c>
    </row>
    <row r="3467" spans="16364:16364" x14ac:dyDescent="0.3">
      <c r="XEJ3467" t="s">
        <v>1270</v>
      </c>
    </row>
    <row r="3468" spans="16364:16364" x14ac:dyDescent="0.3">
      <c r="XEJ3468" t="s">
        <v>1271</v>
      </c>
    </row>
    <row r="3469" spans="16364:16364" x14ac:dyDescent="0.3">
      <c r="XEJ3469" t="s">
        <v>1272</v>
      </c>
    </row>
    <row r="3470" spans="16364:16364" x14ac:dyDescent="0.3">
      <c r="XEJ3470" t="s">
        <v>1273</v>
      </c>
    </row>
    <row r="3471" spans="16364:16364" x14ac:dyDescent="0.3">
      <c r="XEJ3471" t="s">
        <v>1274</v>
      </c>
    </row>
    <row r="3472" spans="16364:16364" x14ac:dyDescent="0.3">
      <c r="XEJ3472" t="s">
        <v>1275</v>
      </c>
    </row>
    <row r="3473" spans="16364:16364" x14ac:dyDescent="0.3">
      <c r="XEJ3473" t="s">
        <v>1276</v>
      </c>
    </row>
    <row r="3474" spans="16364:16364" x14ac:dyDescent="0.3">
      <c r="XEJ3474" t="s">
        <v>1277</v>
      </c>
    </row>
    <row r="3475" spans="16364:16364" x14ac:dyDescent="0.3">
      <c r="XEJ3475" t="s">
        <v>1278</v>
      </c>
    </row>
    <row r="3476" spans="16364:16364" x14ac:dyDescent="0.3">
      <c r="XEJ3476" t="s">
        <v>1279</v>
      </c>
    </row>
    <row r="3477" spans="16364:16364" x14ac:dyDescent="0.3">
      <c r="XEJ3477" t="s">
        <v>1280</v>
      </c>
    </row>
    <row r="3478" spans="16364:16364" x14ac:dyDescent="0.3">
      <c r="XEJ3478" t="s">
        <v>1281</v>
      </c>
    </row>
    <row r="3479" spans="16364:16364" x14ac:dyDescent="0.3">
      <c r="XEJ3479" t="s">
        <v>1282</v>
      </c>
    </row>
    <row r="3480" spans="16364:16364" x14ac:dyDescent="0.3">
      <c r="XEJ3480" t="s">
        <v>1283</v>
      </c>
    </row>
    <row r="3481" spans="16364:16364" x14ac:dyDescent="0.3">
      <c r="XEJ3481" t="s">
        <v>1284</v>
      </c>
    </row>
    <row r="3482" spans="16364:16364" x14ac:dyDescent="0.3">
      <c r="XEJ3482" t="s">
        <v>1285</v>
      </c>
    </row>
    <row r="3483" spans="16364:16364" x14ac:dyDescent="0.3">
      <c r="XEJ3483" t="s">
        <v>1286</v>
      </c>
    </row>
    <row r="3484" spans="16364:16364" x14ac:dyDescent="0.3">
      <c r="XEJ3484" t="s">
        <v>1287</v>
      </c>
    </row>
    <row r="3485" spans="16364:16364" x14ac:dyDescent="0.3">
      <c r="XEJ3485" t="s">
        <v>1288</v>
      </c>
    </row>
    <row r="3486" spans="16364:16364" x14ac:dyDescent="0.3">
      <c r="XEJ3486" t="s">
        <v>1289</v>
      </c>
    </row>
    <row r="3487" spans="16364:16364" x14ac:dyDescent="0.3">
      <c r="XEJ3487" t="s">
        <v>1290</v>
      </c>
    </row>
    <row r="3488" spans="16364:16364" x14ac:dyDescent="0.3">
      <c r="XEJ3488" t="s">
        <v>1291</v>
      </c>
    </row>
    <row r="3489" spans="16364:16364" x14ac:dyDescent="0.3">
      <c r="XEJ3489" t="s">
        <v>1292</v>
      </c>
    </row>
    <row r="3490" spans="16364:16364" x14ac:dyDescent="0.3">
      <c r="XEJ3490" t="s">
        <v>1293</v>
      </c>
    </row>
    <row r="3491" spans="16364:16364" x14ac:dyDescent="0.3">
      <c r="XEJ3491" t="s">
        <v>1294</v>
      </c>
    </row>
    <row r="3492" spans="16364:16364" x14ac:dyDescent="0.3">
      <c r="XEJ3492" t="s">
        <v>1295</v>
      </c>
    </row>
    <row r="3493" spans="16364:16364" x14ac:dyDescent="0.3">
      <c r="XEJ3493" t="s">
        <v>1296</v>
      </c>
    </row>
    <row r="3494" spans="16364:16364" x14ac:dyDescent="0.3">
      <c r="XEJ3494" t="s">
        <v>1297</v>
      </c>
    </row>
    <row r="3495" spans="16364:16364" x14ac:dyDescent="0.3">
      <c r="XEJ3495" t="s">
        <v>1298</v>
      </c>
    </row>
    <row r="3496" spans="16364:16364" x14ac:dyDescent="0.3">
      <c r="XEJ3496" t="s">
        <v>1299</v>
      </c>
    </row>
    <row r="3497" spans="16364:16364" x14ac:dyDescent="0.3">
      <c r="XEJ3497" t="s">
        <v>1300</v>
      </c>
    </row>
    <row r="3498" spans="16364:16364" x14ac:dyDescent="0.3">
      <c r="XEJ3498" t="s">
        <v>1301</v>
      </c>
    </row>
    <row r="3499" spans="16364:16364" x14ac:dyDescent="0.3">
      <c r="XEJ3499" t="s">
        <v>1302</v>
      </c>
    </row>
    <row r="3500" spans="16364:16364" x14ac:dyDescent="0.3">
      <c r="XEJ3500" t="s">
        <v>1303</v>
      </c>
    </row>
    <row r="3501" spans="16364:16364" x14ac:dyDescent="0.3">
      <c r="XEJ3501" t="s">
        <v>1304</v>
      </c>
    </row>
    <row r="3502" spans="16364:16364" x14ac:dyDescent="0.3">
      <c r="XEJ3502" t="s">
        <v>1305</v>
      </c>
    </row>
    <row r="3503" spans="16364:16364" x14ac:dyDescent="0.3">
      <c r="XEJ3503" t="s">
        <v>1306</v>
      </c>
    </row>
    <row r="3504" spans="16364:16364" x14ac:dyDescent="0.3">
      <c r="XEJ3504" t="s">
        <v>1307</v>
      </c>
    </row>
    <row r="3505" spans="16364:16364" x14ac:dyDescent="0.3">
      <c r="XEJ3505" t="s">
        <v>1308</v>
      </c>
    </row>
    <row r="3506" spans="16364:16364" x14ac:dyDescent="0.3">
      <c r="XEJ3506" t="s">
        <v>1309</v>
      </c>
    </row>
    <row r="3507" spans="16364:16364" x14ac:dyDescent="0.3">
      <c r="XEJ3507" t="s">
        <v>1310</v>
      </c>
    </row>
    <row r="3508" spans="16364:16364" x14ac:dyDescent="0.3">
      <c r="XEJ3508" t="s">
        <v>1311</v>
      </c>
    </row>
    <row r="3509" spans="16364:16364" x14ac:dyDescent="0.3">
      <c r="XEJ3509" t="s">
        <v>1312</v>
      </c>
    </row>
    <row r="3510" spans="16364:16364" x14ac:dyDescent="0.3">
      <c r="XEJ3510" t="s">
        <v>1313</v>
      </c>
    </row>
    <row r="3511" spans="16364:16364" x14ac:dyDescent="0.3">
      <c r="XEJ3511" t="s">
        <v>1314</v>
      </c>
    </row>
    <row r="3512" spans="16364:16364" x14ac:dyDescent="0.3">
      <c r="XEJ3512" t="s">
        <v>1315</v>
      </c>
    </row>
    <row r="3513" spans="16364:16364" x14ac:dyDescent="0.3">
      <c r="XEJ3513" t="s">
        <v>1316</v>
      </c>
    </row>
    <row r="3514" spans="16364:16364" x14ac:dyDescent="0.3">
      <c r="XEJ3514" t="s">
        <v>1317</v>
      </c>
    </row>
    <row r="3515" spans="16364:16364" x14ac:dyDescent="0.3">
      <c r="XEJ3515" t="s">
        <v>1318</v>
      </c>
    </row>
    <row r="3516" spans="16364:16364" x14ac:dyDescent="0.3">
      <c r="XEJ3516" t="s">
        <v>1319</v>
      </c>
    </row>
    <row r="3517" spans="16364:16364" x14ac:dyDescent="0.3">
      <c r="XEJ3517" t="s">
        <v>1320</v>
      </c>
    </row>
    <row r="3518" spans="16364:16364" x14ac:dyDescent="0.3">
      <c r="XEJ3518" t="s">
        <v>1321</v>
      </c>
    </row>
    <row r="3519" spans="16364:16364" x14ac:dyDescent="0.3">
      <c r="XEJ3519" t="s">
        <v>1322</v>
      </c>
    </row>
    <row r="3520" spans="16364:16364" x14ac:dyDescent="0.3">
      <c r="XEJ3520" t="s">
        <v>1323</v>
      </c>
    </row>
    <row r="3521" spans="16364:16364" x14ac:dyDescent="0.3">
      <c r="XEJ3521" t="s">
        <v>1324</v>
      </c>
    </row>
    <row r="3522" spans="16364:16364" x14ac:dyDescent="0.3">
      <c r="XEJ3522" t="s">
        <v>1325</v>
      </c>
    </row>
    <row r="3523" spans="16364:16364" x14ac:dyDescent="0.3">
      <c r="XEJ3523" t="s">
        <v>1326</v>
      </c>
    </row>
    <row r="3524" spans="16364:16364" x14ac:dyDescent="0.3">
      <c r="XEJ3524" t="s">
        <v>1327</v>
      </c>
    </row>
    <row r="3525" spans="16364:16364" x14ac:dyDescent="0.3">
      <c r="XEJ3525" t="s">
        <v>1328</v>
      </c>
    </row>
    <row r="3526" spans="16364:16364" x14ac:dyDescent="0.3">
      <c r="XEJ3526" t="s">
        <v>1329</v>
      </c>
    </row>
    <row r="3527" spans="16364:16364" x14ac:dyDescent="0.3">
      <c r="XEJ3527" t="s">
        <v>1330</v>
      </c>
    </row>
    <row r="3528" spans="16364:16364" x14ac:dyDescent="0.3">
      <c r="XEJ3528" t="s">
        <v>1331</v>
      </c>
    </row>
    <row r="3529" spans="16364:16364" x14ac:dyDescent="0.3">
      <c r="XEJ3529" t="s">
        <v>1332</v>
      </c>
    </row>
    <row r="3530" spans="16364:16364" x14ac:dyDescent="0.3">
      <c r="XEJ3530" t="s">
        <v>1333</v>
      </c>
    </row>
    <row r="3531" spans="16364:16364" x14ac:dyDescent="0.3">
      <c r="XEJ3531" t="s">
        <v>1334</v>
      </c>
    </row>
    <row r="3532" spans="16364:16364" x14ac:dyDescent="0.3">
      <c r="XEJ3532" t="s">
        <v>1335</v>
      </c>
    </row>
    <row r="3533" spans="16364:16364" x14ac:dyDescent="0.3">
      <c r="XEJ3533" t="s">
        <v>1336</v>
      </c>
    </row>
    <row r="3534" spans="16364:16364" x14ac:dyDescent="0.3">
      <c r="XEJ3534" t="s">
        <v>1337</v>
      </c>
    </row>
    <row r="3535" spans="16364:16364" x14ac:dyDescent="0.3">
      <c r="XEJ3535" t="s">
        <v>1338</v>
      </c>
    </row>
    <row r="3536" spans="16364:16364" x14ac:dyDescent="0.3">
      <c r="XEJ3536" t="s">
        <v>1339</v>
      </c>
    </row>
    <row r="3537" spans="16364:16364" x14ac:dyDescent="0.3">
      <c r="XEJ3537" t="s">
        <v>1340</v>
      </c>
    </row>
    <row r="3538" spans="16364:16364" x14ac:dyDescent="0.3">
      <c r="XEJ3538" t="s">
        <v>1341</v>
      </c>
    </row>
    <row r="3539" spans="16364:16364" x14ac:dyDescent="0.3">
      <c r="XEJ3539" t="s">
        <v>1342</v>
      </c>
    </row>
    <row r="3540" spans="16364:16364" x14ac:dyDescent="0.3">
      <c r="XEJ3540" t="s">
        <v>1343</v>
      </c>
    </row>
    <row r="3541" spans="16364:16364" x14ac:dyDescent="0.3">
      <c r="XEJ3541" t="s">
        <v>1344</v>
      </c>
    </row>
    <row r="3542" spans="16364:16364" x14ac:dyDescent="0.3">
      <c r="XEJ3542" t="s">
        <v>1345</v>
      </c>
    </row>
    <row r="3543" spans="16364:16364" x14ac:dyDescent="0.3">
      <c r="XEJ3543" t="s">
        <v>1346</v>
      </c>
    </row>
    <row r="3544" spans="16364:16364" x14ac:dyDescent="0.3">
      <c r="XEJ3544" t="s">
        <v>1347</v>
      </c>
    </row>
    <row r="3545" spans="16364:16364" x14ac:dyDescent="0.3">
      <c r="XEJ3545" t="s">
        <v>1348</v>
      </c>
    </row>
    <row r="3546" spans="16364:16364" x14ac:dyDescent="0.3">
      <c r="XEJ3546" t="s">
        <v>1349</v>
      </c>
    </row>
    <row r="3547" spans="16364:16364" x14ac:dyDescent="0.3">
      <c r="XEJ3547" t="s">
        <v>1350</v>
      </c>
    </row>
    <row r="3548" spans="16364:16364" x14ac:dyDescent="0.3">
      <c r="XEJ3548" t="s">
        <v>1351</v>
      </c>
    </row>
    <row r="3549" spans="16364:16364" x14ac:dyDescent="0.3">
      <c r="XEJ3549" t="s">
        <v>1352</v>
      </c>
    </row>
    <row r="3550" spans="16364:16364" x14ac:dyDescent="0.3">
      <c r="XEJ3550" t="s">
        <v>1353</v>
      </c>
    </row>
    <row r="3551" spans="16364:16364" x14ac:dyDescent="0.3">
      <c r="XEJ3551" t="s">
        <v>1354</v>
      </c>
    </row>
    <row r="3552" spans="16364:16364" x14ac:dyDescent="0.3">
      <c r="XEJ3552" t="s">
        <v>1355</v>
      </c>
    </row>
    <row r="3553" spans="16364:16364" x14ac:dyDescent="0.3">
      <c r="XEJ3553" t="s">
        <v>1356</v>
      </c>
    </row>
    <row r="3554" spans="16364:16364" x14ac:dyDescent="0.3">
      <c r="XEJ3554" t="s">
        <v>1357</v>
      </c>
    </row>
    <row r="3555" spans="16364:16364" x14ac:dyDescent="0.3">
      <c r="XEJ3555" t="s">
        <v>1358</v>
      </c>
    </row>
    <row r="3556" spans="16364:16364" x14ac:dyDescent="0.3">
      <c r="XEJ3556" t="s">
        <v>1359</v>
      </c>
    </row>
    <row r="3557" spans="16364:16364" x14ac:dyDescent="0.3">
      <c r="XEJ3557" t="s">
        <v>1360</v>
      </c>
    </row>
    <row r="3558" spans="16364:16364" x14ac:dyDescent="0.3">
      <c r="XEJ3558" t="s">
        <v>1361</v>
      </c>
    </row>
    <row r="3559" spans="16364:16364" x14ac:dyDescent="0.3">
      <c r="XEJ3559" t="s">
        <v>1362</v>
      </c>
    </row>
    <row r="3560" spans="16364:16364" x14ac:dyDescent="0.3">
      <c r="XEJ3560" t="s">
        <v>1363</v>
      </c>
    </row>
    <row r="3561" spans="16364:16364" x14ac:dyDescent="0.3">
      <c r="XEJ3561" t="s">
        <v>1364</v>
      </c>
    </row>
    <row r="3562" spans="16364:16364" x14ac:dyDescent="0.3">
      <c r="XEJ3562" t="s">
        <v>1365</v>
      </c>
    </row>
    <row r="3563" spans="16364:16364" x14ac:dyDescent="0.3">
      <c r="XEJ3563" t="s">
        <v>1366</v>
      </c>
    </row>
    <row r="3564" spans="16364:16364" x14ac:dyDescent="0.3">
      <c r="XEJ3564" t="s">
        <v>1367</v>
      </c>
    </row>
    <row r="3565" spans="16364:16364" x14ac:dyDescent="0.3">
      <c r="XEJ3565" t="s">
        <v>1368</v>
      </c>
    </row>
    <row r="3566" spans="16364:16364" x14ac:dyDescent="0.3">
      <c r="XEJ3566" t="s">
        <v>1369</v>
      </c>
    </row>
    <row r="3567" spans="16364:16364" x14ac:dyDescent="0.3">
      <c r="XEJ3567" t="s">
        <v>1370</v>
      </c>
    </row>
    <row r="3568" spans="16364:16364" x14ac:dyDescent="0.3">
      <c r="XEJ3568" t="s">
        <v>1371</v>
      </c>
    </row>
    <row r="3569" spans="16364:16364" x14ac:dyDescent="0.3">
      <c r="XEJ3569" t="s">
        <v>1372</v>
      </c>
    </row>
    <row r="3570" spans="16364:16364" x14ac:dyDescent="0.3">
      <c r="XEJ3570" t="s">
        <v>1373</v>
      </c>
    </row>
    <row r="3571" spans="16364:16364" x14ac:dyDescent="0.3">
      <c r="XEJ3571" t="s">
        <v>1374</v>
      </c>
    </row>
    <row r="3572" spans="16364:16364" x14ac:dyDescent="0.3">
      <c r="XEJ3572" t="s">
        <v>1375</v>
      </c>
    </row>
    <row r="3573" spans="16364:16364" x14ac:dyDescent="0.3">
      <c r="XEJ3573" t="s">
        <v>1376</v>
      </c>
    </row>
    <row r="3574" spans="16364:16364" x14ac:dyDescent="0.3">
      <c r="XEJ3574" t="s">
        <v>1377</v>
      </c>
    </row>
    <row r="3575" spans="16364:16364" x14ac:dyDescent="0.3">
      <c r="XEJ3575" t="s">
        <v>1378</v>
      </c>
    </row>
    <row r="3576" spans="16364:16364" x14ac:dyDescent="0.3">
      <c r="XEJ3576" t="s">
        <v>1379</v>
      </c>
    </row>
    <row r="3577" spans="16364:16364" x14ac:dyDescent="0.3">
      <c r="XEJ3577" t="s">
        <v>1380</v>
      </c>
    </row>
    <row r="3578" spans="16364:16364" x14ac:dyDescent="0.3">
      <c r="XEJ3578" t="s">
        <v>1381</v>
      </c>
    </row>
    <row r="3579" spans="16364:16364" x14ac:dyDescent="0.3">
      <c r="XEJ3579" t="s">
        <v>1382</v>
      </c>
    </row>
    <row r="3580" spans="16364:16364" x14ac:dyDescent="0.3">
      <c r="XEJ3580" t="s">
        <v>1383</v>
      </c>
    </row>
    <row r="3581" spans="16364:16364" x14ac:dyDescent="0.3">
      <c r="XEJ3581" t="s">
        <v>1384</v>
      </c>
    </row>
    <row r="3582" spans="16364:16364" x14ac:dyDescent="0.3">
      <c r="XEJ3582" t="s">
        <v>1385</v>
      </c>
    </row>
    <row r="3583" spans="16364:16364" x14ac:dyDescent="0.3">
      <c r="XEJ3583" t="s">
        <v>1386</v>
      </c>
    </row>
    <row r="3584" spans="16364:16364" x14ac:dyDescent="0.3">
      <c r="XEJ3584" t="s">
        <v>1387</v>
      </c>
    </row>
    <row r="3585" spans="16364:16364" x14ac:dyDescent="0.3">
      <c r="XEJ3585" t="s">
        <v>1388</v>
      </c>
    </row>
    <row r="3586" spans="16364:16364" x14ac:dyDescent="0.3">
      <c r="XEJ3586" t="s">
        <v>1389</v>
      </c>
    </row>
    <row r="3587" spans="16364:16364" x14ac:dyDescent="0.3">
      <c r="XEJ3587" t="s">
        <v>1390</v>
      </c>
    </row>
    <row r="3588" spans="16364:16364" x14ac:dyDescent="0.3">
      <c r="XEJ3588" t="s">
        <v>1391</v>
      </c>
    </row>
    <row r="3589" spans="16364:16364" x14ac:dyDescent="0.3">
      <c r="XEJ3589" t="s">
        <v>1392</v>
      </c>
    </row>
    <row r="3590" spans="16364:16364" x14ac:dyDescent="0.3">
      <c r="XEJ3590" t="s">
        <v>1393</v>
      </c>
    </row>
    <row r="3591" spans="16364:16364" x14ac:dyDescent="0.3">
      <c r="XEJ3591" t="s">
        <v>1394</v>
      </c>
    </row>
    <row r="3592" spans="16364:16364" x14ac:dyDescent="0.3">
      <c r="XEJ3592" t="s">
        <v>1395</v>
      </c>
    </row>
    <row r="3593" spans="16364:16364" x14ac:dyDescent="0.3">
      <c r="XEJ3593" t="s">
        <v>1396</v>
      </c>
    </row>
    <row r="3594" spans="16364:16364" x14ac:dyDescent="0.3">
      <c r="XEJ3594" t="s">
        <v>1397</v>
      </c>
    </row>
    <row r="3595" spans="16364:16364" x14ac:dyDescent="0.3">
      <c r="XEJ3595" t="s">
        <v>1398</v>
      </c>
    </row>
    <row r="3596" spans="16364:16364" x14ac:dyDescent="0.3">
      <c r="XEJ3596" t="s">
        <v>1399</v>
      </c>
    </row>
    <row r="3597" spans="16364:16364" x14ac:dyDescent="0.3">
      <c r="XEJ3597" t="s">
        <v>1400</v>
      </c>
    </row>
    <row r="3598" spans="16364:16364" x14ac:dyDescent="0.3">
      <c r="XEJ3598" t="s">
        <v>1401</v>
      </c>
    </row>
    <row r="3599" spans="16364:16364" x14ac:dyDescent="0.3">
      <c r="XEJ3599" t="s">
        <v>1402</v>
      </c>
    </row>
    <row r="3600" spans="16364:16364" x14ac:dyDescent="0.3">
      <c r="XEJ3600" t="s">
        <v>1403</v>
      </c>
    </row>
    <row r="3601" spans="16364:16364" x14ac:dyDescent="0.3">
      <c r="XEJ3601" t="s">
        <v>1404</v>
      </c>
    </row>
    <row r="3602" spans="16364:16364" x14ac:dyDescent="0.3">
      <c r="XEJ3602" t="s">
        <v>1405</v>
      </c>
    </row>
    <row r="3603" spans="16364:16364" x14ac:dyDescent="0.3">
      <c r="XEJ3603" t="s">
        <v>1406</v>
      </c>
    </row>
    <row r="3604" spans="16364:16364" x14ac:dyDescent="0.3">
      <c r="XEJ3604" t="s">
        <v>1407</v>
      </c>
    </row>
    <row r="3605" spans="16364:16364" x14ac:dyDescent="0.3">
      <c r="XEJ3605" t="s">
        <v>1408</v>
      </c>
    </row>
    <row r="3606" spans="16364:16364" x14ac:dyDescent="0.3">
      <c r="XEJ3606" t="s">
        <v>1409</v>
      </c>
    </row>
    <row r="3607" spans="16364:16364" x14ac:dyDescent="0.3">
      <c r="XEJ3607" t="s">
        <v>1410</v>
      </c>
    </row>
    <row r="3608" spans="16364:16364" x14ac:dyDescent="0.3">
      <c r="XEJ3608" t="s">
        <v>1411</v>
      </c>
    </row>
    <row r="3609" spans="16364:16364" x14ac:dyDescent="0.3">
      <c r="XEJ3609" t="s">
        <v>1412</v>
      </c>
    </row>
    <row r="3610" spans="16364:16364" x14ac:dyDescent="0.3">
      <c r="XEJ3610" t="s">
        <v>1413</v>
      </c>
    </row>
    <row r="3611" spans="16364:16364" x14ac:dyDescent="0.3">
      <c r="XEJ3611" t="s">
        <v>1414</v>
      </c>
    </row>
    <row r="3612" spans="16364:16364" x14ac:dyDescent="0.3">
      <c r="XEJ3612" t="s">
        <v>1415</v>
      </c>
    </row>
    <row r="3613" spans="16364:16364" x14ac:dyDescent="0.3">
      <c r="XEJ3613" t="s">
        <v>1416</v>
      </c>
    </row>
    <row r="3614" spans="16364:16364" x14ac:dyDescent="0.3">
      <c r="XEJ3614" t="s">
        <v>1417</v>
      </c>
    </row>
    <row r="3615" spans="16364:16364" x14ac:dyDescent="0.3">
      <c r="XEJ3615" t="s">
        <v>1418</v>
      </c>
    </row>
    <row r="3616" spans="16364:16364" x14ac:dyDescent="0.3">
      <c r="XEJ3616" t="s">
        <v>1419</v>
      </c>
    </row>
    <row r="3617" spans="16364:16364" x14ac:dyDescent="0.3">
      <c r="XEJ3617" t="s">
        <v>1420</v>
      </c>
    </row>
    <row r="3618" spans="16364:16364" x14ac:dyDescent="0.3">
      <c r="XEJ3618" t="s">
        <v>1421</v>
      </c>
    </row>
    <row r="3619" spans="16364:16364" x14ac:dyDescent="0.3">
      <c r="XEJ3619" t="s">
        <v>1422</v>
      </c>
    </row>
    <row r="3620" spans="16364:16364" x14ac:dyDescent="0.3">
      <c r="XEJ3620" t="s">
        <v>1423</v>
      </c>
    </row>
    <row r="3621" spans="16364:16364" x14ac:dyDescent="0.3">
      <c r="XEJ3621" t="s">
        <v>1424</v>
      </c>
    </row>
    <row r="3622" spans="16364:16364" x14ac:dyDescent="0.3">
      <c r="XEJ3622" t="s">
        <v>1425</v>
      </c>
    </row>
    <row r="3623" spans="16364:16364" x14ac:dyDescent="0.3">
      <c r="XEJ3623" t="s">
        <v>1426</v>
      </c>
    </row>
    <row r="3624" spans="16364:16364" x14ac:dyDescent="0.3">
      <c r="XEJ3624" t="s">
        <v>1427</v>
      </c>
    </row>
    <row r="3625" spans="16364:16364" x14ac:dyDescent="0.3">
      <c r="XEJ3625" t="s">
        <v>1428</v>
      </c>
    </row>
    <row r="3626" spans="16364:16364" x14ac:dyDescent="0.3">
      <c r="XEJ3626" t="s">
        <v>1429</v>
      </c>
    </row>
    <row r="3627" spans="16364:16364" x14ac:dyDescent="0.3">
      <c r="XEJ3627" t="s">
        <v>1430</v>
      </c>
    </row>
    <row r="3628" spans="16364:16364" x14ac:dyDescent="0.3">
      <c r="XEJ3628" t="s">
        <v>1431</v>
      </c>
    </row>
    <row r="3629" spans="16364:16364" x14ac:dyDescent="0.3">
      <c r="XEJ3629" t="s">
        <v>1432</v>
      </c>
    </row>
    <row r="3630" spans="16364:16364" x14ac:dyDescent="0.3">
      <c r="XEJ3630" t="s">
        <v>1433</v>
      </c>
    </row>
    <row r="3631" spans="16364:16364" x14ac:dyDescent="0.3">
      <c r="XEJ3631" t="s">
        <v>1434</v>
      </c>
    </row>
    <row r="3632" spans="16364:16364" x14ac:dyDescent="0.3">
      <c r="XEJ3632" t="s">
        <v>1435</v>
      </c>
    </row>
    <row r="3633" spans="16364:16364" x14ac:dyDescent="0.3">
      <c r="XEJ3633" t="s">
        <v>1436</v>
      </c>
    </row>
    <row r="3634" spans="16364:16364" x14ac:dyDescent="0.3">
      <c r="XEJ3634" t="s">
        <v>1437</v>
      </c>
    </row>
    <row r="3635" spans="16364:16364" x14ac:dyDescent="0.3">
      <c r="XEJ3635" t="s">
        <v>1438</v>
      </c>
    </row>
    <row r="3636" spans="16364:16364" x14ac:dyDescent="0.3">
      <c r="XEJ3636" t="s">
        <v>1439</v>
      </c>
    </row>
    <row r="3637" spans="16364:16364" x14ac:dyDescent="0.3">
      <c r="XEJ3637" t="s">
        <v>1440</v>
      </c>
    </row>
    <row r="3638" spans="16364:16364" x14ac:dyDescent="0.3">
      <c r="XEJ3638" t="s">
        <v>1441</v>
      </c>
    </row>
    <row r="3639" spans="16364:16364" x14ac:dyDescent="0.3">
      <c r="XEJ3639" t="s">
        <v>1442</v>
      </c>
    </row>
    <row r="3640" spans="16364:16364" x14ac:dyDescent="0.3">
      <c r="XEJ3640" t="s">
        <v>1443</v>
      </c>
    </row>
    <row r="3641" spans="16364:16364" x14ac:dyDescent="0.3">
      <c r="XEJ3641" t="s">
        <v>1444</v>
      </c>
    </row>
    <row r="3642" spans="16364:16364" x14ac:dyDescent="0.3">
      <c r="XEJ3642" t="s">
        <v>1445</v>
      </c>
    </row>
    <row r="3643" spans="16364:16364" x14ac:dyDescent="0.3">
      <c r="XEJ3643" t="s">
        <v>1446</v>
      </c>
    </row>
    <row r="3644" spans="16364:16364" x14ac:dyDescent="0.3">
      <c r="XEJ3644" t="s">
        <v>1447</v>
      </c>
    </row>
    <row r="3645" spans="16364:16364" x14ac:dyDescent="0.3">
      <c r="XEJ3645" t="s">
        <v>1448</v>
      </c>
    </row>
    <row r="3646" spans="16364:16364" x14ac:dyDescent="0.3">
      <c r="XEJ3646" t="s">
        <v>1449</v>
      </c>
    </row>
    <row r="3647" spans="16364:16364" x14ac:dyDescent="0.3">
      <c r="XEJ3647" t="s">
        <v>1450</v>
      </c>
    </row>
    <row r="3648" spans="16364:16364" x14ac:dyDescent="0.3">
      <c r="XEJ3648" t="s">
        <v>1451</v>
      </c>
    </row>
    <row r="3649" spans="16364:16364" x14ac:dyDescent="0.3">
      <c r="XEJ3649" t="s">
        <v>1452</v>
      </c>
    </row>
    <row r="3650" spans="16364:16364" x14ac:dyDescent="0.3">
      <c r="XEJ3650" t="s">
        <v>1453</v>
      </c>
    </row>
    <row r="3651" spans="16364:16364" x14ac:dyDescent="0.3">
      <c r="XEJ3651" t="s">
        <v>1454</v>
      </c>
    </row>
    <row r="3652" spans="16364:16364" x14ac:dyDescent="0.3">
      <c r="XEJ3652" t="s">
        <v>1455</v>
      </c>
    </row>
    <row r="3653" spans="16364:16364" x14ac:dyDescent="0.3">
      <c r="XEJ3653" t="s">
        <v>1456</v>
      </c>
    </row>
    <row r="3654" spans="16364:16364" x14ac:dyDescent="0.3">
      <c r="XEJ3654" t="s">
        <v>1457</v>
      </c>
    </row>
    <row r="3655" spans="16364:16364" x14ac:dyDescent="0.3">
      <c r="XEJ3655" t="s">
        <v>1458</v>
      </c>
    </row>
    <row r="3656" spans="16364:16364" x14ac:dyDescent="0.3">
      <c r="XEJ3656" t="s">
        <v>1459</v>
      </c>
    </row>
    <row r="3657" spans="16364:16364" x14ac:dyDescent="0.3">
      <c r="XEJ3657" t="s">
        <v>1460</v>
      </c>
    </row>
    <row r="3658" spans="16364:16364" x14ac:dyDescent="0.3">
      <c r="XEJ3658" t="s">
        <v>1461</v>
      </c>
    </row>
    <row r="3659" spans="16364:16364" x14ac:dyDescent="0.3">
      <c r="XEJ3659" t="s">
        <v>1462</v>
      </c>
    </row>
    <row r="3660" spans="16364:16364" x14ac:dyDescent="0.3">
      <c r="XEJ3660" t="s">
        <v>1463</v>
      </c>
    </row>
    <row r="3661" spans="16364:16364" x14ac:dyDescent="0.3">
      <c r="XEJ3661" t="s">
        <v>1464</v>
      </c>
    </row>
    <row r="3662" spans="16364:16364" x14ac:dyDescent="0.3">
      <c r="XEJ3662" t="s">
        <v>1465</v>
      </c>
    </row>
    <row r="3663" spans="16364:16364" x14ac:dyDescent="0.3">
      <c r="XEJ3663" t="s">
        <v>1466</v>
      </c>
    </row>
    <row r="3664" spans="16364:16364" x14ac:dyDescent="0.3">
      <c r="XEJ3664" t="s">
        <v>1467</v>
      </c>
    </row>
    <row r="3665" spans="16364:16364" x14ac:dyDescent="0.3">
      <c r="XEJ3665" t="s">
        <v>1468</v>
      </c>
    </row>
    <row r="3666" spans="16364:16364" x14ac:dyDescent="0.3">
      <c r="XEJ3666" t="s">
        <v>1469</v>
      </c>
    </row>
    <row r="3667" spans="16364:16364" x14ac:dyDescent="0.3">
      <c r="XEJ3667" t="s">
        <v>1470</v>
      </c>
    </row>
    <row r="3668" spans="16364:16364" x14ac:dyDescent="0.3">
      <c r="XEJ3668" t="s">
        <v>1471</v>
      </c>
    </row>
    <row r="3669" spans="16364:16364" x14ac:dyDescent="0.3">
      <c r="XEJ3669" t="s">
        <v>1472</v>
      </c>
    </row>
    <row r="3670" spans="16364:16364" x14ac:dyDescent="0.3">
      <c r="XEJ3670" t="s">
        <v>1473</v>
      </c>
    </row>
    <row r="3671" spans="16364:16364" x14ac:dyDescent="0.3">
      <c r="XEJ3671" t="s">
        <v>1474</v>
      </c>
    </row>
    <row r="3672" spans="16364:16364" x14ac:dyDescent="0.3">
      <c r="XEJ3672" t="s">
        <v>1475</v>
      </c>
    </row>
    <row r="3673" spans="16364:16364" x14ac:dyDescent="0.3">
      <c r="XEJ3673" t="s">
        <v>1476</v>
      </c>
    </row>
    <row r="3674" spans="16364:16364" x14ac:dyDescent="0.3">
      <c r="XEJ3674" t="s">
        <v>1477</v>
      </c>
    </row>
    <row r="3675" spans="16364:16364" x14ac:dyDescent="0.3">
      <c r="XEJ3675" t="s">
        <v>1478</v>
      </c>
    </row>
    <row r="3676" spans="16364:16364" x14ac:dyDescent="0.3">
      <c r="XEJ3676" t="s">
        <v>1479</v>
      </c>
    </row>
    <row r="3677" spans="16364:16364" x14ac:dyDescent="0.3">
      <c r="XEJ3677" t="s">
        <v>1480</v>
      </c>
    </row>
    <row r="3678" spans="16364:16364" x14ac:dyDescent="0.3">
      <c r="XEJ3678" t="s">
        <v>1481</v>
      </c>
    </row>
    <row r="3679" spans="16364:16364" x14ac:dyDescent="0.3">
      <c r="XEJ3679" t="s">
        <v>1482</v>
      </c>
    </row>
    <row r="3680" spans="16364:16364" x14ac:dyDescent="0.3">
      <c r="XEJ3680" t="s">
        <v>1483</v>
      </c>
    </row>
    <row r="3681" spans="16364:16364" x14ac:dyDescent="0.3">
      <c r="XEJ3681" t="s">
        <v>1484</v>
      </c>
    </row>
    <row r="3682" spans="16364:16364" x14ac:dyDescent="0.3">
      <c r="XEJ3682" t="s">
        <v>1485</v>
      </c>
    </row>
    <row r="3683" spans="16364:16364" x14ac:dyDescent="0.3">
      <c r="XEJ3683" t="s">
        <v>1486</v>
      </c>
    </row>
    <row r="3684" spans="16364:16364" x14ac:dyDescent="0.3">
      <c r="XEJ3684" t="s">
        <v>1487</v>
      </c>
    </row>
    <row r="3685" spans="16364:16364" x14ac:dyDescent="0.3">
      <c r="XEJ3685" t="s">
        <v>1488</v>
      </c>
    </row>
    <row r="3686" spans="16364:16364" x14ac:dyDescent="0.3">
      <c r="XEJ3686" t="s">
        <v>1489</v>
      </c>
    </row>
    <row r="3687" spans="16364:16364" x14ac:dyDescent="0.3">
      <c r="XEJ3687" t="s">
        <v>1490</v>
      </c>
    </row>
    <row r="3688" spans="16364:16364" x14ac:dyDescent="0.3">
      <c r="XEJ3688" t="s">
        <v>1491</v>
      </c>
    </row>
    <row r="3689" spans="16364:16364" x14ac:dyDescent="0.3">
      <c r="XEJ3689" t="s">
        <v>1492</v>
      </c>
    </row>
    <row r="3690" spans="16364:16364" x14ac:dyDescent="0.3">
      <c r="XEJ3690" t="s">
        <v>1493</v>
      </c>
    </row>
    <row r="3691" spans="16364:16364" x14ac:dyDescent="0.3">
      <c r="XEJ3691" t="s">
        <v>1494</v>
      </c>
    </row>
    <row r="3692" spans="16364:16364" x14ac:dyDescent="0.3">
      <c r="XEJ3692" t="s">
        <v>1495</v>
      </c>
    </row>
    <row r="3693" spans="16364:16364" x14ac:dyDescent="0.3">
      <c r="XEJ3693" t="s">
        <v>1496</v>
      </c>
    </row>
    <row r="3694" spans="16364:16364" x14ac:dyDescent="0.3">
      <c r="XEJ3694" t="s">
        <v>1497</v>
      </c>
    </row>
    <row r="3695" spans="16364:16364" x14ac:dyDescent="0.3">
      <c r="XEJ3695" t="s">
        <v>1498</v>
      </c>
    </row>
    <row r="3696" spans="16364:16364" x14ac:dyDescent="0.3">
      <c r="XEJ3696" t="s">
        <v>1499</v>
      </c>
    </row>
    <row r="3697" spans="16364:16364" x14ac:dyDescent="0.3">
      <c r="XEJ3697" t="s">
        <v>1500</v>
      </c>
    </row>
    <row r="3698" spans="16364:16364" x14ac:dyDescent="0.3">
      <c r="XEJ3698" t="s">
        <v>1501</v>
      </c>
    </row>
    <row r="3699" spans="16364:16364" x14ac:dyDescent="0.3">
      <c r="XEJ3699" t="s">
        <v>1502</v>
      </c>
    </row>
    <row r="3700" spans="16364:16364" x14ac:dyDescent="0.3">
      <c r="XEJ3700" t="s">
        <v>1503</v>
      </c>
    </row>
    <row r="3701" spans="16364:16364" x14ac:dyDescent="0.3">
      <c r="XEJ3701" t="s">
        <v>1504</v>
      </c>
    </row>
    <row r="3702" spans="16364:16364" x14ac:dyDescent="0.3">
      <c r="XEJ3702" t="s">
        <v>1505</v>
      </c>
    </row>
    <row r="3703" spans="16364:16364" x14ac:dyDescent="0.3">
      <c r="XEJ3703" t="s">
        <v>1506</v>
      </c>
    </row>
    <row r="3704" spans="16364:16364" x14ac:dyDescent="0.3">
      <c r="XEJ3704" t="s">
        <v>1507</v>
      </c>
    </row>
    <row r="3705" spans="16364:16364" x14ac:dyDescent="0.3">
      <c r="XEJ3705" t="s">
        <v>1508</v>
      </c>
    </row>
    <row r="3706" spans="16364:16364" x14ac:dyDescent="0.3">
      <c r="XEJ3706" t="s">
        <v>1509</v>
      </c>
    </row>
    <row r="3707" spans="16364:16364" x14ac:dyDescent="0.3">
      <c r="XEJ3707" t="s">
        <v>1510</v>
      </c>
    </row>
    <row r="3708" spans="16364:16364" x14ac:dyDescent="0.3">
      <c r="XEJ3708" t="s">
        <v>1511</v>
      </c>
    </row>
    <row r="3709" spans="16364:16364" x14ac:dyDescent="0.3">
      <c r="XEJ3709" t="s">
        <v>1512</v>
      </c>
    </row>
    <row r="3710" spans="16364:16364" x14ac:dyDescent="0.3">
      <c r="XEJ3710" t="s">
        <v>1513</v>
      </c>
    </row>
    <row r="3711" spans="16364:16364" x14ac:dyDescent="0.3">
      <c r="XEJ3711" t="s">
        <v>1514</v>
      </c>
    </row>
    <row r="3712" spans="16364:16364" x14ac:dyDescent="0.3">
      <c r="XEJ3712" t="s">
        <v>1515</v>
      </c>
    </row>
    <row r="3713" spans="16364:16364" x14ac:dyDescent="0.3">
      <c r="XEJ3713" t="s">
        <v>1516</v>
      </c>
    </row>
    <row r="3714" spans="16364:16364" x14ac:dyDescent="0.3">
      <c r="XEJ3714" t="s">
        <v>1517</v>
      </c>
    </row>
    <row r="3715" spans="16364:16364" x14ac:dyDescent="0.3">
      <c r="XEJ3715" t="s">
        <v>1518</v>
      </c>
    </row>
    <row r="3716" spans="16364:16364" x14ac:dyDescent="0.3">
      <c r="XEJ3716" t="s">
        <v>1519</v>
      </c>
    </row>
    <row r="3717" spans="16364:16364" x14ac:dyDescent="0.3">
      <c r="XEJ3717" t="s">
        <v>1520</v>
      </c>
    </row>
    <row r="3718" spans="16364:16364" x14ac:dyDescent="0.3">
      <c r="XEJ3718" t="s">
        <v>1521</v>
      </c>
    </row>
    <row r="3719" spans="16364:16364" x14ac:dyDescent="0.3">
      <c r="XEJ3719" t="s">
        <v>1522</v>
      </c>
    </row>
    <row r="3720" spans="16364:16364" x14ac:dyDescent="0.3">
      <c r="XEJ3720" t="s">
        <v>1523</v>
      </c>
    </row>
    <row r="3721" spans="16364:16364" x14ac:dyDescent="0.3">
      <c r="XEJ3721" t="s">
        <v>1524</v>
      </c>
    </row>
    <row r="3722" spans="16364:16364" x14ac:dyDescent="0.3">
      <c r="XEJ3722" t="s">
        <v>1525</v>
      </c>
    </row>
    <row r="3723" spans="16364:16364" x14ac:dyDescent="0.3">
      <c r="XEJ3723" t="s">
        <v>1526</v>
      </c>
    </row>
    <row r="3724" spans="16364:16364" x14ac:dyDescent="0.3">
      <c r="XEJ3724" t="s">
        <v>1527</v>
      </c>
    </row>
    <row r="3725" spans="16364:16364" x14ac:dyDescent="0.3">
      <c r="XEJ3725" t="s">
        <v>1528</v>
      </c>
    </row>
    <row r="3726" spans="16364:16364" x14ac:dyDescent="0.3">
      <c r="XEJ3726" t="s">
        <v>1529</v>
      </c>
    </row>
    <row r="3727" spans="16364:16364" x14ac:dyDescent="0.3">
      <c r="XEJ3727" t="s">
        <v>1530</v>
      </c>
    </row>
    <row r="3728" spans="16364:16364" x14ac:dyDescent="0.3">
      <c r="XEJ3728" t="s">
        <v>1531</v>
      </c>
    </row>
    <row r="3729" spans="16364:16364" x14ac:dyDescent="0.3">
      <c r="XEJ3729" t="s">
        <v>1532</v>
      </c>
    </row>
    <row r="3730" spans="16364:16364" x14ac:dyDescent="0.3">
      <c r="XEJ3730" t="s">
        <v>1533</v>
      </c>
    </row>
    <row r="3731" spans="16364:16364" x14ac:dyDescent="0.3">
      <c r="XEJ3731" t="s">
        <v>1534</v>
      </c>
    </row>
    <row r="3732" spans="16364:16364" x14ac:dyDescent="0.3">
      <c r="XEJ3732" t="s">
        <v>1535</v>
      </c>
    </row>
    <row r="3733" spans="16364:16364" x14ac:dyDescent="0.3">
      <c r="XEJ3733" t="s">
        <v>1536</v>
      </c>
    </row>
    <row r="3734" spans="16364:16364" x14ac:dyDescent="0.3">
      <c r="XEJ3734" t="s">
        <v>1537</v>
      </c>
    </row>
    <row r="3735" spans="16364:16364" x14ac:dyDescent="0.3">
      <c r="XEJ3735" t="s">
        <v>1538</v>
      </c>
    </row>
    <row r="3736" spans="16364:16364" x14ac:dyDescent="0.3">
      <c r="XEJ3736" t="s">
        <v>1539</v>
      </c>
    </row>
    <row r="3737" spans="16364:16364" x14ac:dyDescent="0.3">
      <c r="XEJ3737" t="s">
        <v>1540</v>
      </c>
    </row>
    <row r="3738" spans="16364:16364" x14ac:dyDescent="0.3">
      <c r="XEJ3738" t="s">
        <v>1541</v>
      </c>
    </row>
    <row r="3739" spans="16364:16364" x14ac:dyDescent="0.3">
      <c r="XEJ3739" t="s">
        <v>1542</v>
      </c>
    </row>
    <row r="3740" spans="16364:16364" x14ac:dyDescent="0.3">
      <c r="XEJ3740" t="s">
        <v>1543</v>
      </c>
    </row>
    <row r="3741" spans="16364:16364" x14ac:dyDescent="0.3">
      <c r="XEJ3741" t="s">
        <v>1544</v>
      </c>
    </row>
    <row r="3742" spans="16364:16364" x14ac:dyDescent="0.3">
      <c r="XEJ3742" t="s">
        <v>1545</v>
      </c>
    </row>
    <row r="3743" spans="16364:16364" x14ac:dyDescent="0.3">
      <c r="XEJ3743" t="s">
        <v>1546</v>
      </c>
    </row>
    <row r="3744" spans="16364:16364" x14ac:dyDescent="0.3">
      <c r="XEJ3744" t="s">
        <v>1547</v>
      </c>
    </row>
    <row r="3745" spans="16364:16364" x14ac:dyDescent="0.3">
      <c r="XEJ3745" t="s">
        <v>1548</v>
      </c>
    </row>
    <row r="3746" spans="16364:16364" x14ac:dyDescent="0.3">
      <c r="XEJ3746" t="s">
        <v>1549</v>
      </c>
    </row>
    <row r="3747" spans="16364:16364" x14ac:dyDescent="0.3">
      <c r="XEJ3747" t="s">
        <v>1550</v>
      </c>
    </row>
    <row r="3748" spans="16364:16364" x14ac:dyDescent="0.3">
      <c r="XEJ3748" t="s">
        <v>1551</v>
      </c>
    </row>
    <row r="3749" spans="16364:16364" x14ac:dyDescent="0.3">
      <c r="XEJ3749" t="s">
        <v>1552</v>
      </c>
    </row>
    <row r="3750" spans="16364:16364" x14ac:dyDescent="0.3">
      <c r="XEJ3750" t="s">
        <v>1553</v>
      </c>
    </row>
    <row r="3751" spans="16364:16364" x14ac:dyDescent="0.3">
      <c r="XEJ3751" t="s">
        <v>1554</v>
      </c>
    </row>
    <row r="3752" spans="16364:16364" x14ac:dyDescent="0.3">
      <c r="XEJ3752" t="s">
        <v>1555</v>
      </c>
    </row>
    <row r="3753" spans="16364:16364" x14ac:dyDescent="0.3">
      <c r="XEJ3753" t="s">
        <v>1556</v>
      </c>
    </row>
    <row r="3754" spans="16364:16364" x14ac:dyDescent="0.3">
      <c r="XEJ3754" t="s">
        <v>1557</v>
      </c>
    </row>
    <row r="3755" spans="16364:16364" x14ac:dyDescent="0.3">
      <c r="XEJ3755" t="s">
        <v>1558</v>
      </c>
    </row>
    <row r="3756" spans="16364:16364" x14ac:dyDescent="0.3">
      <c r="XEJ3756" t="s">
        <v>1559</v>
      </c>
    </row>
    <row r="3757" spans="16364:16364" x14ac:dyDescent="0.3">
      <c r="XEJ3757" t="s">
        <v>1560</v>
      </c>
    </row>
    <row r="3758" spans="16364:16364" x14ac:dyDescent="0.3">
      <c r="XEJ3758" t="s">
        <v>1561</v>
      </c>
    </row>
    <row r="3759" spans="16364:16364" x14ac:dyDescent="0.3">
      <c r="XEJ3759" t="s">
        <v>1562</v>
      </c>
    </row>
    <row r="3760" spans="16364:16364" x14ac:dyDescent="0.3">
      <c r="XEJ3760" t="s">
        <v>1563</v>
      </c>
    </row>
    <row r="3761" spans="16364:16364" x14ac:dyDescent="0.3">
      <c r="XEJ3761" t="s">
        <v>1564</v>
      </c>
    </row>
    <row r="3762" spans="16364:16364" x14ac:dyDescent="0.3">
      <c r="XEJ3762" t="s">
        <v>1565</v>
      </c>
    </row>
    <row r="3763" spans="16364:16364" x14ac:dyDescent="0.3">
      <c r="XEJ3763" t="s">
        <v>1566</v>
      </c>
    </row>
    <row r="3764" spans="16364:16364" x14ac:dyDescent="0.3">
      <c r="XEJ3764" t="s">
        <v>1567</v>
      </c>
    </row>
    <row r="3765" spans="16364:16364" x14ac:dyDescent="0.3">
      <c r="XEJ3765" t="s">
        <v>1568</v>
      </c>
    </row>
    <row r="3766" spans="16364:16364" x14ac:dyDescent="0.3">
      <c r="XEJ3766" t="s">
        <v>1569</v>
      </c>
    </row>
    <row r="3767" spans="16364:16364" x14ac:dyDescent="0.3">
      <c r="XEJ3767" t="s">
        <v>1570</v>
      </c>
    </row>
    <row r="3768" spans="16364:16364" x14ac:dyDescent="0.3">
      <c r="XEJ3768" t="s">
        <v>1571</v>
      </c>
    </row>
    <row r="3769" spans="16364:16364" x14ac:dyDescent="0.3">
      <c r="XEJ3769" t="s">
        <v>1572</v>
      </c>
    </row>
    <row r="3770" spans="16364:16364" x14ac:dyDescent="0.3">
      <c r="XEJ3770" t="s">
        <v>1573</v>
      </c>
    </row>
    <row r="3771" spans="16364:16364" x14ac:dyDescent="0.3">
      <c r="XEJ3771" t="s">
        <v>1574</v>
      </c>
    </row>
    <row r="3772" spans="16364:16364" x14ac:dyDescent="0.3">
      <c r="XEJ3772" t="s">
        <v>1575</v>
      </c>
    </row>
    <row r="3773" spans="16364:16364" x14ac:dyDescent="0.3">
      <c r="XEJ3773" t="s">
        <v>1576</v>
      </c>
    </row>
    <row r="3774" spans="16364:16364" x14ac:dyDescent="0.3">
      <c r="XEJ3774" t="s">
        <v>1577</v>
      </c>
    </row>
    <row r="3775" spans="16364:16364" x14ac:dyDescent="0.3">
      <c r="XEJ3775" t="s">
        <v>1578</v>
      </c>
    </row>
    <row r="3776" spans="16364:16364" x14ac:dyDescent="0.3">
      <c r="XEJ3776" t="s">
        <v>1579</v>
      </c>
    </row>
    <row r="3777" spans="16364:16364" x14ac:dyDescent="0.3">
      <c r="XEJ3777" t="s">
        <v>1580</v>
      </c>
    </row>
    <row r="3778" spans="16364:16364" x14ac:dyDescent="0.3">
      <c r="XEJ3778" t="s">
        <v>1581</v>
      </c>
    </row>
    <row r="3779" spans="16364:16364" x14ac:dyDescent="0.3">
      <c r="XEJ3779" t="s">
        <v>1582</v>
      </c>
    </row>
    <row r="3780" spans="16364:16364" x14ac:dyDescent="0.3">
      <c r="XEJ3780" t="s">
        <v>1583</v>
      </c>
    </row>
    <row r="3781" spans="16364:16364" x14ac:dyDescent="0.3">
      <c r="XEJ3781" t="s">
        <v>1584</v>
      </c>
    </row>
    <row r="3782" spans="16364:16364" x14ac:dyDescent="0.3">
      <c r="XEJ3782" t="s">
        <v>1585</v>
      </c>
    </row>
    <row r="3783" spans="16364:16364" x14ac:dyDescent="0.3">
      <c r="XEJ3783" t="s">
        <v>1586</v>
      </c>
    </row>
    <row r="3784" spans="16364:16364" x14ac:dyDescent="0.3">
      <c r="XEJ3784" t="s">
        <v>1587</v>
      </c>
    </row>
    <row r="3785" spans="16364:16364" x14ac:dyDescent="0.3">
      <c r="XEJ3785" t="s">
        <v>1588</v>
      </c>
    </row>
    <row r="3786" spans="16364:16364" x14ac:dyDescent="0.3">
      <c r="XEJ3786" t="s">
        <v>1589</v>
      </c>
    </row>
    <row r="3787" spans="16364:16364" x14ac:dyDescent="0.3">
      <c r="XEJ3787" t="s">
        <v>1590</v>
      </c>
    </row>
    <row r="3788" spans="16364:16364" x14ac:dyDescent="0.3">
      <c r="XEJ3788" t="s">
        <v>1591</v>
      </c>
    </row>
    <row r="3789" spans="16364:16364" x14ac:dyDescent="0.3">
      <c r="XEJ3789" t="s">
        <v>1592</v>
      </c>
    </row>
    <row r="3790" spans="16364:16364" x14ac:dyDescent="0.3">
      <c r="XEJ3790" t="s">
        <v>1593</v>
      </c>
    </row>
    <row r="3791" spans="16364:16364" x14ac:dyDescent="0.3">
      <c r="XEJ3791" t="s">
        <v>1594</v>
      </c>
    </row>
    <row r="3792" spans="16364:16364" x14ac:dyDescent="0.3">
      <c r="XEJ3792" t="s">
        <v>1595</v>
      </c>
    </row>
    <row r="3793" spans="16364:16364" x14ac:dyDescent="0.3">
      <c r="XEJ3793" t="s">
        <v>1596</v>
      </c>
    </row>
    <row r="3794" spans="16364:16364" x14ac:dyDescent="0.3">
      <c r="XEJ3794" t="s">
        <v>1597</v>
      </c>
    </row>
    <row r="3795" spans="16364:16364" x14ac:dyDescent="0.3">
      <c r="XEJ3795" t="s">
        <v>1598</v>
      </c>
    </row>
    <row r="3796" spans="16364:16364" x14ac:dyDescent="0.3">
      <c r="XEJ3796" t="s">
        <v>1599</v>
      </c>
    </row>
    <row r="3797" spans="16364:16364" x14ac:dyDescent="0.3">
      <c r="XEJ3797" t="s">
        <v>1600</v>
      </c>
    </row>
    <row r="3798" spans="16364:16364" x14ac:dyDescent="0.3">
      <c r="XEJ3798" t="s">
        <v>1601</v>
      </c>
    </row>
    <row r="3799" spans="16364:16364" x14ac:dyDescent="0.3">
      <c r="XEJ3799" t="s">
        <v>1602</v>
      </c>
    </row>
    <row r="3800" spans="16364:16364" x14ac:dyDescent="0.3">
      <c r="XEJ3800" t="s">
        <v>1603</v>
      </c>
    </row>
    <row r="3801" spans="16364:16364" x14ac:dyDescent="0.3">
      <c r="XEJ3801" t="s">
        <v>1604</v>
      </c>
    </row>
    <row r="3802" spans="16364:16364" x14ac:dyDescent="0.3">
      <c r="XEJ3802" t="s">
        <v>1605</v>
      </c>
    </row>
    <row r="3803" spans="16364:16364" x14ac:dyDescent="0.3">
      <c r="XEJ3803" t="s">
        <v>1606</v>
      </c>
    </row>
    <row r="3804" spans="16364:16364" x14ac:dyDescent="0.3">
      <c r="XEJ3804" t="s">
        <v>1607</v>
      </c>
    </row>
    <row r="3805" spans="16364:16364" x14ac:dyDescent="0.3">
      <c r="XEJ3805" t="s">
        <v>1608</v>
      </c>
    </row>
    <row r="3806" spans="16364:16364" x14ac:dyDescent="0.3">
      <c r="XEJ3806" t="s">
        <v>1609</v>
      </c>
    </row>
    <row r="3807" spans="16364:16364" x14ac:dyDescent="0.3">
      <c r="XEJ3807" t="s">
        <v>1610</v>
      </c>
    </row>
    <row r="3808" spans="16364:16364" x14ac:dyDescent="0.3">
      <c r="XEJ3808" t="s">
        <v>1611</v>
      </c>
    </row>
    <row r="3809" spans="16364:16364" x14ac:dyDescent="0.3">
      <c r="XEJ3809" t="s">
        <v>1612</v>
      </c>
    </row>
    <row r="3810" spans="16364:16364" x14ac:dyDescent="0.3">
      <c r="XEJ3810" t="s">
        <v>1613</v>
      </c>
    </row>
    <row r="3811" spans="16364:16364" x14ac:dyDescent="0.3">
      <c r="XEJ3811" t="s">
        <v>1614</v>
      </c>
    </row>
    <row r="3812" spans="16364:16364" x14ac:dyDescent="0.3">
      <c r="XEJ3812" t="s">
        <v>1615</v>
      </c>
    </row>
    <row r="3813" spans="16364:16364" x14ac:dyDescent="0.3">
      <c r="XEJ3813" t="s">
        <v>1616</v>
      </c>
    </row>
    <row r="3814" spans="16364:16364" x14ac:dyDescent="0.3">
      <c r="XEJ3814" t="s">
        <v>1617</v>
      </c>
    </row>
    <row r="3815" spans="16364:16364" x14ac:dyDescent="0.3">
      <c r="XEJ3815" t="s">
        <v>1618</v>
      </c>
    </row>
    <row r="3816" spans="16364:16364" x14ac:dyDescent="0.3">
      <c r="XEJ3816" t="s">
        <v>1619</v>
      </c>
    </row>
    <row r="3817" spans="16364:16364" x14ac:dyDescent="0.3">
      <c r="XEJ3817" t="s">
        <v>1620</v>
      </c>
    </row>
    <row r="3818" spans="16364:16364" x14ac:dyDescent="0.3">
      <c r="XEJ3818" t="s">
        <v>1621</v>
      </c>
    </row>
    <row r="3819" spans="16364:16364" x14ac:dyDescent="0.3">
      <c r="XEJ3819" t="s">
        <v>1622</v>
      </c>
    </row>
    <row r="3820" spans="16364:16364" x14ac:dyDescent="0.3">
      <c r="XEJ3820" t="s">
        <v>1623</v>
      </c>
    </row>
    <row r="3821" spans="16364:16364" x14ac:dyDescent="0.3">
      <c r="XEJ3821" t="s">
        <v>1624</v>
      </c>
    </row>
    <row r="3822" spans="16364:16364" x14ac:dyDescent="0.3">
      <c r="XEJ3822" t="s">
        <v>1625</v>
      </c>
    </row>
    <row r="3823" spans="16364:16364" x14ac:dyDescent="0.3">
      <c r="XEJ3823" t="s">
        <v>1626</v>
      </c>
    </row>
    <row r="3824" spans="16364:16364" x14ac:dyDescent="0.3">
      <c r="XEJ3824" t="s">
        <v>1627</v>
      </c>
    </row>
    <row r="3825" spans="16364:16364" x14ac:dyDescent="0.3">
      <c r="XEJ3825" t="s">
        <v>1628</v>
      </c>
    </row>
    <row r="3826" spans="16364:16364" x14ac:dyDescent="0.3">
      <c r="XEJ3826" t="s">
        <v>1629</v>
      </c>
    </row>
    <row r="3827" spans="16364:16364" x14ac:dyDescent="0.3">
      <c r="XEJ3827" t="s">
        <v>1630</v>
      </c>
    </row>
    <row r="3828" spans="16364:16364" x14ac:dyDescent="0.3">
      <c r="XEJ3828" t="s">
        <v>1631</v>
      </c>
    </row>
    <row r="3829" spans="16364:16364" x14ac:dyDescent="0.3">
      <c r="XEJ3829" t="s">
        <v>1632</v>
      </c>
    </row>
    <row r="3830" spans="16364:16364" x14ac:dyDescent="0.3">
      <c r="XEJ3830" t="s">
        <v>1633</v>
      </c>
    </row>
    <row r="3831" spans="16364:16364" x14ac:dyDescent="0.3">
      <c r="XEJ3831" t="s">
        <v>1634</v>
      </c>
    </row>
    <row r="3832" spans="16364:16364" x14ac:dyDescent="0.3">
      <c r="XEJ3832" t="s">
        <v>1635</v>
      </c>
    </row>
    <row r="3833" spans="16364:16364" x14ac:dyDescent="0.3">
      <c r="XEJ3833" t="s">
        <v>1636</v>
      </c>
    </row>
    <row r="3834" spans="16364:16364" x14ac:dyDescent="0.3">
      <c r="XEJ3834" t="s">
        <v>1637</v>
      </c>
    </row>
    <row r="3835" spans="16364:16364" x14ac:dyDescent="0.3">
      <c r="XEJ3835" t="s">
        <v>1638</v>
      </c>
    </row>
    <row r="3836" spans="16364:16364" x14ac:dyDescent="0.3">
      <c r="XEJ3836" t="s">
        <v>1639</v>
      </c>
    </row>
    <row r="3837" spans="16364:16364" x14ac:dyDescent="0.3">
      <c r="XEJ3837" t="s">
        <v>1640</v>
      </c>
    </row>
    <row r="3838" spans="16364:16364" x14ac:dyDescent="0.3">
      <c r="XEJ3838" t="s">
        <v>1641</v>
      </c>
    </row>
    <row r="3839" spans="16364:16364" x14ac:dyDescent="0.3">
      <c r="XEJ3839" t="s">
        <v>1642</v>
      </c>
    </row>
    <row r="3840" spans="16364:16364" x14ac:dyDescent="0.3">
      <c r="XEJ3840" t="s">
        <v>1643</v>
      </c>
    </row>
    <row r="3841" spans="16364:16364" x14ac:dyDescent="0.3">
      <c r="XEJ3841" t="s">
        <v>1644</v>
      </c>
    </row>
    <row r="3842" spans="16364:16364" x14ac:dyDescent="0.3">
      <c r="XEJ3842" t="s">
        <v>1645</v>
      </c>
    </row>
    <row r="3843" spans="16364:16364" x14ac:dyDescent="0.3">
      <c r="XEJ3843" t="s">
        <v>1646</v>
      </c>
    </row>
    <row r="3844" spans="16364:16364" x14ac:dyDescent="0.3">
      <c r="XEJ3844" t="s">
        <v>1647</v>
      </c>
    </row>
    <row r="3845" spans="16364:16364" x14ac:dyDescent="0.3">
      <c r="XEJ3845" t="s">
        <v>1648</v>
      </c>
    </row>
    <row r="3846" spans="16364:16364" x14ac:dyDescent="0.3">
      <c r="XEJ3846" t="s">
        <v>1649</v>
      </c>
    </row>
    <row r="3847" spans="16364:16364" x14ac:dyDescent="0.3">
      <c r="XEJ3847" t="s">
        <v>1650</v>
      </c>
    </row>
    <row r="3848" spans="16364:16364" x14ac:dyDescent="0.3">
      <c r="XEJ3848" t="s">
        <v>1651</v>
      </c>
    </row>
    <row r="3849" spans="16364:16364" x14ac:dyDescent="0.3">
      <c r="XEJ3849" t="s">
        <v>1652</v>
      </c>
    </row>
    <row r="3850" spans="16364:16364" x14ac:dyDescent="0.3">
      <c r="XEJ3850" t="s">
        <v>1653</v>
      </c>
    </row>
    <row r="3851" spans="16364:16364" x14ac:dyDescent="0.3">
      <c r="XEJ3851" t="s">
        <v>1654</v>
      </c>
    </row>
    <row r="3852" spans="16364:16364" x14ac:dyDescent="0.3">
      <c r="XEJ3852" t="s">
        <v>1655</v>
      </c>
    </row>
    <row r="3853" spans="16364:16364" x14ac:dyDescent="0.3">
      <c r="XEJ3853" t="s">
        <v>1656</v>
      </c>
    </row>
    <row r="3854" spans="16364:16364" x14ac:dyDescent="0.3">
      <c r="XEJ3854" t="s">
        <v>1657</v>
      </c>
    </row>
    <row r="3855" spans="16364:16364" x14ac:dyDescent="0.3">
      <c r="XEJ3855" t="s">
        <v>1658</v>
      </c>
    </row>
    <row r="3856" spans="16364:16364" x14ac:dyDescent="0.3">
      <c r="XEJ3856" t="s">
        <v>1659</v>
      </c>
    </row>
    <row r="3857" spans="16364:16364" x14ac:dyDescent="0.3">
      <c r="XEJ3857" t="s">
        <v>1660</v>
      </c>
    </row>
    <row r="3858" spans="16364:16364" x14ac:dyDescent="0.3">
      <c r="XEJ3858" t="s">
        <v>1661</v>
      </c>
    </row>
    <row r="3859" spans="16364:16364" x14ac:dyDescent="0.3">
      <c r="XEJ3859" t="s">
        <v>1662</v>
      </c>
    </row>
    <row r="3860" spans="16364:16364" x14ac:dyDescent="0.3">
      <c r="XEJ3860" t="s">
        <v>1663</v>
      </c>
    </row>
    <row r="3861" spans="16364:16364" x14ac:dyDescent="0.3">
      <c r="XEJ3861" t="s">
        <v>1664</v>
      </c>
    </row>
    <row r="3862" spans="16364:16364" x14ac:dyDescent="0.3">
      <c r="XEJ3862" t="s">
        <v>1665</v>
      </c>
    </row>
    <row r="3863" spans="16364:16364" x14ac:dyDescent="0.3">
      <c r="XEJ3863" t="s">
        <v>1666</v>
      </c>
    </row>
    <row r="3864" spans="16364:16364" x14ac:dyDescent="0.3">
      <c r="XEJ3864" t="s">
        <v>1667</v>
      </c>
    </row>
    <row r="3865" spans="16364:16364" x14ac:dyDescent="0.3">
      <c r="XEJ3865" t="s">
        <v>1668</v>
      </c>
    </row>
    <row r="3866" spans="16364:16364" x14ac:dyDescent="0.3">
      <c r="XEJ3866" t="s">
        <v>1669</v>
      </c>
    </row>
    <row r="3867" spans="16364:16364" x14ac:dyDescent="0.3">
      <c r="XEJ3867" t="s">
        <v>1670</v>
      </c>
    </row>
    <row r="3868" spans="16364:16364" x14ac:dyDescent="0.3">
      <c r="XEJ3868" t="s">
        <v>1671</v>
      </c>
    </row>
    <row r="3869" spans="16364:16364" x14ac:dyDescent="0.3">
      <c r="XEJ3869" t="s">
        <v>1672</v>
      </c>
    </row>
    <row r="3870" spans="16364:16364" x14ac:dyDescent="0.3">
      <c r="XEJ3870" t="s">
        <v>1673</v>
      </c>
    </row>
    <row r="3871" spans="16364:16364" x14ac:dyDescent="0.3">
      <c r="XEJ3871" t="s">
        <v>1674</v>
      </c>
    </row>
    <row r="3872" spans="16364:16364" x14ac:dyDescent="0.3">
      <c r="XEJ3872" t="s">
        <v>1675</v>
      </c>
    </row>
    <row r="3873" spans="16364:16364" x14ac:dyDescent="0.3">
      <c r="XEJ3873" t="s">
        <v>1676</v>
      </c>
    </row>
    <row r="3874" spans="16364:16364" x14ac:dyDescent="0.3">
      <c r="XEJ3874" t="s">
        <v>1677</v>
      </c>
    </row>
    <row r="3875" spans="16364:16364" x14ac:dyDescent="0.3">
      <c r="XEJ3875" t="s">
        <v>1678</v>
      </c>
    </row>
    <row r="3876" spans="16364:16364" x14ac:dyDescent="0.3">
      <c r="XEJ3876" t="s">
        <v>1679</v>
      </c>
    </row>
    <row r="3877" spans="16364:16364" x14ac:dyDescent="0.3">
      <c r="XEJ3877" t="s">
        <v>1680</v>
      </c>
    </row>
    <row r="3878" spans="16364:16364" x14ac:dyDescent="0.3">
      <c r="XEJ3878" t="s">
        <v>1681</v>
      </c>
    </row>
    <row r="3879" spans="16364:16364" x14ac:dyDescent="0.3">
      <c r="XEJ3879" t="s">
        <v>1682</v>
      </c>
    </row>
    <row r="3880" spans="16364:16364" x14ac:dyDescent="0.3">
      <c r="XEJ3880" t="s">
        <v>1683</v>
      </c>
    </row>
    <row r="3881" spans="16364:16364" x14ac:dyDescent="0.3">
      <c r="XEJ3881" t="s">
        <v>1684</v>
      </c>
    </row>
    <row r="3882" spans="16364:16364" x14ac:dyDescent="0.3">
      <c r="XEJ3882" t="s">
        <v>1685</v>
      </c>
    </row>
    <row r="3883" spans="16364:16364" x14ac:dyDescent="0.3">
      <c r="XEJ3883" t="s">
        <v>1686</v>
      </c>
    </row>
    <row r="3884" spans="16364:16364" x14ac:dyDescent="0.3">
      <c r="XEJ3884" t="s">
        <v>1687</v>
      </c>
    </row>
    <row r="3885" spans="16364:16364" x14ac:dyDescent="0.3">
      <c r="XEJ3885" t="s">
        <v>1688</v>
      </c>
    </row>
    <row r="3886" spans="16364:16364" x14ac:dyDescent="0.3">
      <c r="XEJ3886" t="s">
        <v>1689</v>
      </c>
    </row>
    <row r="3887" spans="16364:16364" x14ac:dyDescent="0.3">
      <c r="XEJ3887" t="s">
        <v>1690</v>
      </c>
    </row>
    <row r="3888" spans="16364:16364" x14ac:dyDescent="0.3">
      <c r="XEJ3888" t="s">
        <v>1691</v>
      </c>
    </row>
    <row r="3889" spans="16364:16364" x14ac:dyDescent="0.3">
      <c r="XEJ3889" t="s">
        <v>1692</v>
      </c>
    </row>
    <row r="3890" spans="16364:16364" x14ac:dyDescent="0.3">
      <c r="XEJ3890" t="s">
        <v>1693</v>
      </c>
    </row>
    <row r="3891" spans="16364:16364" x14ac:dyDescent="0.3">
      <c r="XEJ3891" t="s">
        <v>1694</v>
      </c>
    </row>
    <row r="3892" spans="16364:16364" x14ac:dyDescent="0.3">
      <c r="XEJ3892" t="s">
        <v>1695</v>
      </c>
    </row>
    <row r="3893" spans="16364:16364" x14ac:dyDescent="0.3">
      <c r="XEJ3893" t="s">
        <v>1696</v>
      </c>
    </row>
    <row r="3894" spans="16364:16364" x14ac:dyDescent="0.3">
      <c r="XEJ3894" t="s">
        <v>1697</v>
      </c>
    </row>
    <row r="3895" spans="16364:16364" x14ac:dyDescent="0.3">
      <c r="XEJ3895" t="s">
        <v>1698</v>
      </c>
    </row>
    <row r="3896" spans="16364:16364" x14ac:dyDescent="0.3">
      <c r="XEJ3896" t="s">
        <v>1699</v>
      </c>
    </row>
    <row r="3897" spans="16364:16364" x14ac:dyDescent="0.3">
      <c r="XEJ3897" t="s">
        <v>1700</v>
      </c>
    </row>
    <row r="3898" spans="16364:16364" x14ac:dyDescent="0.3">
      <c r="XEJ3898" t="s">
        <v>1701</v>
      </c>
    </row>
    <row r="3899" spans="16364:16364" x14ac:dyDescent="0.3">
      <c r="XEJ3899" t="s">
        <v>1702</v>
      </c>
    </row>
    <row r="3900" spans="16364:16364" x14ac:dyDescent="0.3">
      <c r="XEJ3900" t="s">
        <v>1703</v>
      </c>
    </row>
    <row r="3901" spans="16364:16364" x14ac:dyDescent="0.3">
      <c r="XEJ3901" t="s">
        <v>1704</v>
      </c>
    </row>
    <row r="3902" spans="16364:16364" x14ac:dyDescent="0.3">
      <c r="XEJ3902" t="s">
        <v>1705</v>
      </c>
    </row>
    <row r="3903" spans="16364:16364" x14ac:dyDescent="0.3">
      <c r="XEJ3903" t="s">
        <v>1706</v>
      </c>
    </row>
    <row r="3904" spans="16364:16364" x14ac:dyDescent="0.3">
      <c r="XEJ3904" t="s">
        <v>1707</v>
      </c>
    </row>
    <row r="3905" spans="16364:16364" x14ac:dyDescent="0.3">
      <c r="XEJ3905" t="s">
        <v>1708</v>
      </c>
    </row>
    <row r="3906" spans="16364:16364" x14ac:dyDescent="0.3">
      <c r="XEJ3906" t="s">
        <v>1709</v>
      </c>
    </row>
    <row r="3907" spans="16364:16364" x14ac:dyDescent="0.3">
      <c r="XEJ3907" t="s">
        <v>1710</v>
      </c>
    </row>
    <row r="3908" spans="16364:16364" x14ac:dyDescent="0.3">
      <c r="XEJ3908" t="s">
        <v>1711</v>
      </c>
    </row>
    <row r="3909" spans="16364:16364" x14ac:dyDescent="0.3">
      <c r="XEJ3909" t="s">
        <v>1712</v>
      </c>
    </row>
    <row r="3910" spans="16364:16364" x14ac:dyDescent="0.3">
      <c r="XEJ3910" t="s">
        <v>1713</v>
      </c>
    </row>
    <row r="3911" spans="16364:16364" x14ac:dyDescent="0.3">
      <c r="XEJ3911" t="s">
        <v>1714</v>
      </c>
    </row>
    <row r="3912" spans="16364:16364" x14ac:dyDescent="0.3">
      <c r="XEJ3912" t="s">
        <v>1715</v>
      </c>
    </row>
    <row r="3913" spans="16364:16364" x14ac:dyDescent="0.3">
      <c r="XEJ3913" t="s">
        <v>1716</v>
      </c>
    </row>
    <row r="3914" spans="16364:16364" x14ac:dyDescent="0.3">
      <c r="XEJ3914" t="s">
        <v>1717</v>
      </c>
    </row>
    <row r="3915" spans="16364:16364" x14ac:dyDescent="0.3">
      <c r="XEJ3915" t="s">
        <v>1718</v>
      </c>
    </row>
    <row r="3916" spans="16364:16364" x14ac:dyDescent="0.3">
      <c r="XEJ3916" t="s">
        <v>1719</v>
      </c>
    </row>
    <row r="3917" spans="16364:16364" x14ac:dyDescent="0.3">
      <c r="XEJ3917" t="s">
        <v>1720</v>
      </c>
    </row>
    <row r="3918" spans="16364:16364" x14ac:dyDescent="0.3">
      <c r="XEJ3918" t="s">
        <v>1721</v>
      </c>
    </row>
    <row r="3919" spans="16364:16364" x14ac:dyDescent="0.3">
      <c r="XEJ3919" t="s">
        <v>1722</v>
      </c>
    </row>
    <row r="3920" spans="16364:16364" x14ac:dyDescent="0.3">
      <c r="XEJ3920" t="s">
        <v>1723</v>
      </c>
    </row>
    <row r="3921" spans="16364:16364" x14ac:dyDescent="0.3">
      <c r="XEJ3921" t="s">
        <v>1724</v>
      </c>
    </row>
    <row r="3922" spans="16364:16364" x14ac:dyDescent="0.3">
      <c r="XEJ3922" t="s">
        <v>1725</v>
      </c>
    </row>
    <row r="3923" spans="16364:16364" x14ac:dyDescent="0.3">
      <c r="XEJ3923" t="s">
        <v>1726</v>
      </c>
    </row>
    <row r="3924" spans="16364:16364" x14ac:dyDescent="0.3">
      <c r="XEJ3924" t="s">
        <v>1727</v>
      </c>
    </row>
    <row r="3925" spans="16364:16364" x14ac:dyDescent="0.3">
      <c r="XEJ3925" t="s">
        <v>1728</v>
      </c>
    </row>
    <row r="3926" spans="16364:16364" x14ac:dyDescent="0.3">
      <c r="XEJ3926" t="s">
        <v>1729</v>
      </c>
    </row>
    <row r="3927" spans="16364:16364" x14ac:dyDescent="0.3">
      <c r="XEJ3927" t="s">
        <v>1730</v>
      </c>
    </row>
    <row r="3928" spans="16364:16364" x14ac:dyDescent="0.3">
      <c r="XEJ3928" t="s">
        <v>1731</v>
      </c>
    </row>
    <row r="3929" spans="16364:16364" x14ac:dyDescent="0.3">
      <c r="XEJ3929" t="s">
        <v>1732</v>
      </c>
    </row>
    <row r="3930" spans="16364:16364" x14ac:dyDescent="0.3">
      <c r="XEJ3930" t="s">
        <v>1733</v>
      </c>
    </row>
    <row r="3931" spans="16364:16364" x14ac:dyDescent="0.3">
      <c r="XEJ3931" t="s">
        <v>1734</v>
      </c>
    </row>
    <row r="3932" spans="16364:16364" x14ac:dyDescent="0.3">
      <c r="XEJ3932" t="s">
        <v>1735</v>
      </c>
    </row>
    <row r="3933" spans="16364:16364" x14ac:dyDescent="0.3">
      <c r="XEJ3933" t="s">
        <v>1736</v>
      </c>
    </row>
    <row r="3934" spans="16364:16364" x14ac:dyDescent="0.3">
      <c r="XEJ3934" t="s">
        <v>1737</v>
      </c>
    </row>
    <row r="3935" spans="16364:16364" x14ac:dyDescent="0.3">
      <c r="XEJ3935" t="s">
        <v>1738</v>
      </c>
    </row>
    <row r="3936" spans="16364:16364" x14ac:dyDescent="0.3">
      <c r="XEJ3936" t="s">
        <v>1739</v>
      </c>
    </row>
    <row r="3937" spans="16364:16364" x14ac:dyDescent="0.3">
      <c r="XEJ3937" t="s">
        <v>1740</v>
      </c>
    </row>
    <row r="3938" spans="16364:16364" x14ac:dyDescent="0.3">
      <c r="XEJ3938" t="s">
        <v>1741</v>
      </c>
    </row>
    <row r="3939" spans="16364:16364" x14ac:dyDescent="0.3">
      <c r="XEJ3939" t="s">
        <v>1742</v>
      </c>
    </row>
    <row r="3940" spans="16364:16364" x14ac:dyDescent="0.3">
      <c r="XEJ3940" t="s">
        <v>1743</v>
      </c>
    </row>
    <row r="3941" spans="16364:16364" x14ac:dyDescent="0.3">
      <c r="XEJ3941" t="s">
        <v>1744</v>
      </c>
    </row>
    <row r="3942" spans="16364:16364" x14ac:dyDescent="0.3">
      <c r="XEJ3942" t="s">
        <v>1745</v>
      </c>
    </row>
    <row r="3943" spans="16364:16364" x14ac:dyDescent="0.3">
      <c r="XEJ3943" t="s">
        <v>1746</v>
      </c>
    </row>
    <row r="3944" spans="16364:16364" x14ac:dyDescent="0.3">
      <c r="XEJ3944" t="s">
        <v>1747</v>
      </c>
    </row>
    <row r="3945" spans="16364:16364" x14ac:dyDescent="0.3">
      <c r="XEJ3945" t="s">
        <v>1748</v>
      </c>
    </row>
    <row r="3946" spans="16364:16364" x14ac:dyDescent="0.3">
      <c r="XEJ3946" t="s">
        <v>1749</v>
      </c>
    </row>
    <row r="3947" spans="16364:16364" x14ac:dyDescent="0.3">
      <c r="XEJ3947" t="s">
        <v>1750</v>
      </c>
    </row>
    <row r="3948" spans="16364:16364" x14ac:dyDescent="0.3">
      <c r="XEJ3948" t="s">
        <v>1751</v>
      </c>
    </row>
    <row r="3949" spans="16364:16364" x14ac:dyDescent="0.3">
      <c r="XEJ3949" t="s">
        <v>1752</v>
      </c>
    </row>
    <row r="3950" spans="16364:16364" x14ac:dyDescent="0.3">
      <c r="XEJ3950" t="s">
        <v>1753</v>
      </c>
    </row>
    <row r="3951" spans="16364:16364" x14ac:dyDescent="0.3">
      <c r="XEJ3951" t="s">
        <v>1754</v>
      </c>
    </row>
    <row r="3952" spans="16364:16364" x14ac:dyDescent="0.3">
      <c r="XEJ3952" t="s">
        <v>1755</v>
      </c>
    </row>
    <row r="3953" spans="16364:16364" x14ac:dyDescent="0.3">
      <c r="XEJ3953" t="s">
        <v>1756</v>
      </c>
    </row>
    <row r="3954" spans="16364:16364" x14ac:dyDescent="0.3">
      <c r="XEJ3954" t="s">
        <v>1757</v>
      </c>
    </row>
    <row r="3955" spans="16364:16364" x14ac:dyDescent="0.3">
      <c r="XEJ3955" t="s">
        <v>1758</v>
      </c>
    </row>
    <row r="3956" spans="16364:16364" x14ac:dyDescent="0.3">
      <c r="XEJ3956" t="s">
        <v>1759</v>
      </c>
    </row>
    <row r="3957" spans="16364:16364" x14ac:dyDescent="0.3">
      <c r="XEJ3957" t="s">
        <v>1760</v>
      </c>
    </row>
    <row r="3958" spans="16364:16364" x14ac:dyDescent="0.3">
      <c r="XEJ3958" t="s">
        <v>1761</v>
      </c>
    </row>
    <row r="3959" spans="16364:16364" x14ac:dyDescent="0.3">
      <c r="XEJ3959" t="s">
        <v>1762</v>
      </c>
    </row>
    <row r="3960" spans="16364:16364" x14ac:dyDescent="0.3">
      <c r="XEJ3960" t="s">
        <v>1763</v>
      </c>
    </row>
    <row r="3961" spans="16364:16364" x14ac:dyDescent="0.3">
      <c r="XEJ3961" t="s">
        <v>1764</v>
      </c>
    </row>
    <row r="3962" spans="16364:16364" x14ac:dyDescent="0.3">
      <c r="XEJ3962" t="s">
        <v>1765</v>
      </c>
    </row>
    <row r="3963" spans="16364:16364" x14ac:dyDescent="0.3">
      <c r="XEJ3963" t="s">
        <v>1766</v>
      </c>
    </row>
    <row r="3964" spans="16364:16364" x14ac:dyDescent="0.3">
      <c r="XEJ3964" t="s">
        <v>1767</v>
      </c>
    </row>
    <row r="3965" spans="16364:16364" x14ac:dyDescent="0.3">
      <c r="XEJ3965" t="s">
        <v>1768</v>
      </c>
    </row>
    <row r="3966" spans="16364:16364" x14ac:dyDescent="0.3">
      <c r="XEJ3966" t="s">
        <v>1769</v>
      </c>
    </row>
    <row r="3967" spans="16364:16364" x14ac:dyDescent="0.3">
      <c r="XEJ3967" t="s">
        <v>1770</v>
      </c>
    </row>
    <row r="3968" spans="16364:16364" x14ac:dyDescent="0.3">
      <c r="XEJ3968" t="s">
        <v>1771</v>
      </c>
    </row>
    <row r="3969" spans="16364:16364" x14ac:dyDescent="0.3">
      <c r="XEJ3969" t="s">
        <v>1772</v>
      </c>
    </row>
    <row r="3970" spans="16364:16364" x14ac:dyDescent="0.3">
      <c r="XEJ3970" t="s">
        <v>1773</v>
      </c>
    </row>
    <row r="3971" spans="16364:16364" x14ac:dyDescent="0.3">
      <c r="XEJ3971" t="s">
        <v>1774</v>
      </c>
    </row>
    <row r="3972" spans="16364:16364" x14ac:dyDescent="0.3">
      <c r="XEJ3972" t="s">
        <v>1775</v>
      </c>
    </row>
    <row r="3973" spans="16364:16364" x14ac:dyDescent="0.3">
      <c r="XEJ3973" t="s">
        <v>1776</v>
      </c>
    </row>
    <row r="3974" spans="16364:16364" x14ac:dyDescent="0.3">
      <c r="XEJ3974" t="s">
        <v>1777</v>
      </c>
    </row>
    <row r="3975" spans="16364:16364" x14ac:dyDescent="0.3">
      <c r="XEJ3975" t="s">
        <v>1778</v>
      </c>
    </row>
    <row r="3976" spans="16364:16364" x14ac:dyDescent="0.3">
      <c r="XEJ3976" t="s">
        <v>1779</v>
      </c>
    </row>
    <row r="3977" spans="16364:16364" x14ac:dyDescent="0.3">
      <c r="XEJ3977" t="s">
        <v>1780</v>
      </c>
    </row>
    <row r="3978" spans="16364:16364" x14ac:dyDescent="0.3">
      <c r="XEJ3978" t="s">
        <v>1781</v>
      </c>
    </row>
    <row r="3979" spans="16364:16364" x14ac:dyDescent="0.3">
      <c r="XEJ3979" t="s">
        <v>1782</v>
      </c>
    </row>
    <row r="3980" spans="16364:16364" x14ac:dyDescent="0.3">
      <c r="XEJ3980" t="s">
        <v>1783</v>
      </c>
    </row>
    <row r="3981" spans="16364:16364" x14ac:dyDescent="0.3">
      <c r="XEJ3981" t="s">
        <v>1784</v>
      </c>
    </row>
    <row r="3982" spans="16364:16364" x14ac:dyDescent="0.3">
      <c r="XEJ3982" t="s">
        <v>1785</v>
      </c>
    </row>
    <row r="3983" spans="16364:16364" x14ac:dyDescent="0.3">
      <c r="XEJ3983" t="s">
        <v>1786</v>
      </c>
    </row>
    <row r="3984" spans="16364:16364" x14ac:dyDescent="0.3">
      <c r="XEJ3984" t="s">
        <v>1787</v>
      </c>
    </row>
    <row r="3985" spans="16364:16364" x14ac:dyDescent="0.3">
      <c r="XEJ3985" t="s">
        <v>1788</v>
      </c>
    </row>
    <row r="3986" spans="16364:16364" x14ac:dyDescent="0.3">
      <c r="XEJ3986" t="s">
        <v>1789</v>
      </c>
    </row>
    <row r="3987" spans="16364:16364" x14ac:dyDescent="0.3">
      <c r="XEJ3987" t="s">
        <v>1790</v>
      </c>
    </row>
    <row r="3988" spans="16364:16364" x14ac:dyDescent="0.3">
      <c r="XEJ3988" t="s">
        <v>1791</v>
      </c>
    </row>
    <row r="3989" spans="16364:16364" x14ac:dyDescent="0.3">
      <c r="XEJ3989" t="s">
        <v>1792</v>
      </c>
    </row>
    <row r="3990" spans="16364:16364" x14ac:dyDescent="0.3">
      <c r="XEJ3990" t="s">
        <v>1793</v>
      </c>
    </row>
    <row r="3991" spans="16364:16364" x14ac:dyDescent="0.3">
      <c r="XEJ3991" t="s">
        <v>1794</v>
      </c>
    </row>
    <row r="3992" spans="16364:16364" x14ac:dyDescent="0.3">
      <c r="XEJ3992" t="s">
        <v>1795</v>
      </c>
    </row>
    <row r="3993" spans="16364:16364" x14ac:dyDescent="0.3">
      <c r="XEJ3993" t="s">
        <v>1796</v>
      </c>
    </row>
    <row r="3994" spans="16364:16364" x14ac:dyDescent="0.3">
      <c r="XEJ3994" t="s">
        <v>1797</v>
      </c>
    </row>
    <row r="3995" spans="16364:16364" x14ac:dyDescent="0.3">
      <c r="XEJ3995" t="s">
        <v>1798</v>
      </c>
    </row>
    <row r="3996" spans="16364:16364" x14ac:dyDescent="0.3">
      <c r="XEJ3996" t="s">
        <v>1799</v>
      </c>
    </row>
    <row r="3997" spans="16364:16364" x14ac:dyDescent="0.3">
      <c r="XEJ3997" t="s">
        <v>1800</v>
      </c>
    </row>
    <row r="3998" spans="16364:16364" x14ac:dyDescent="0.3">
      <c r="XEJ3998" t="s">
        <v>1801</v>
      </c>
    </row>
    <row r="3999" spans="16364:16364" x14ac:dyDescent="0.3">
      <c r="XEJ3999" t="s">
        <v>1802</v>
      </c>
    </row>
    <row r="4000" spans="16364:16364" x14ac:dyDescent="0.3">
      <c r="XEJ4000" t="s">
        <v>1803</v>
      </c>
    </row>
    <row r="4001" spans="16364:16364" x14ac:dyDescent="0.3">
      <c r="XEJ4001" t="s">
        <v>1804</v>
      </c>
    </row>
    <row r="4002" spans="16364:16364" x14ac:dyDescent="0.3">
      <c r="XEJ4002" t="s">
        <v>1805</v>
      </c>
    </row>
    <row r="4003" spans="16364:16364" x14ac:dyDescent="0.3">
      <c r="XEJ4003" t="s">
        <v>1806</v>
      </c>
    </row>
    <row r="4004" spans="16364:16364" x14ac:dyDescent="0.3">
      <c r="XEJ4004" t="s">
        <v>1807</v>
      </c>
    </row>
    <row r="4005" spans="16364:16364" x14ac:dyDescent="0.3">
      <c r="XEJ4005" t="s">
        <v>1808</v>
      </c>
    </row>
    <row r="4006" spans="16364:16364" x14ac:dyDescent="0.3">
      <c r="XEJ4006" t="s">
        <v>1809</v>
      </c>
    </row>
    <row r="4007" spans="16364:16364" x14ac:dyDescent="0.3">
      <c r="XEJ4007" t="s">
        <v>1810</v>
      </c>
    </row>
    <row r="4008" spans="16364:16364" x14ac:dyDescent="0.3">
      <c r="XEJ4008" t="s">
        <v>1811</v>
      </c>
    </row>
    <row r="4009" spans="16364:16364" x14ac:dyDescent="0.3">
      <c r="XEJ4009" t="s">
        <v>1812</v>
      </c>
    </row>
    <row r="4010" spans="16364:16364" x14ac:dyDescent="0.3">
      <c r="XEJ4010" t="s">
        <v>1813</v>
      </c>
    </row>
    <row r="4011" spans="16364:16364" x14ac:dyDescent="0.3">
      <c r="XEJ4011" t="s">
        <v>1814</v>
      </c>
    </row>
    <row r="4012" spans="16364:16364" x14ac:dyDescent="0.3">
      <c r="XEJ4012" t="s">
        <v>1815</v>
      </c>
    </row>
    <row r="4013" spans="16364:16364" x14ac:dyDescent="0.3">
      <c r="XEJ4013" t="s">
        <v>1816</v>
      </c>
    </row>
    <row r="4014" spans="16364:16364" x14ac:dyDescent="0.3">
      <c r="XEJ4014" t="s">
        <v>1817</v>
      </c>
    </row>
    <row r="4015" spans="16364:16364" x14ac:dyDescent="0.3">
      <c r="XEJ4015" t="s">
        <v>1818</v>
      </c>
    </row>
    <row r="4016" spans="16364:16364" x14ac:dyDescent="0.3">
      <c r="XEJ4016" t="s">
        <v>1819</v>
      </c>
    </row>
    <row r="4017" spans="16364:16364" x14ac:dyDescent="0.3">
      <c r="XEJ4017" t="s">
        <v>1820</v>
      </c>
    </row>
    <row r="4018" spans="16364:16364" x14ac:dyDescent="0.3">
      <c r="XEJ4018" t="s">
        <v>1821</v>
      </c>
    </row>
    <row r="4019" spans="16364:16364" x14ac:dyDescent="0.3">
      <c r="XEJ4019" t="s">
        <v>1822</v>
      </c>
    </row>
    <row r="4020" spans="16364:16364" x14ac:dyDescent="0.3">
      <c r="XEJ4020" t="s">
        <v>1823</v>
      </c>
    </row>
    <row r="4021" spans="16364:16364" x14ac:dyDescent="0.3">
      <c r="XEJ4021" t="s">
        <v>1824</v>
      </c>
    </row>
    <row r="4022" spans="16364:16364" x14ac:dyDescent="0.3">
      <c r="XEJ4022" t="s">
        <v>1825</v>
      </c>
    </row>
    <row r="4023" spans="16364:16364" x14ac:dyDescent="0.3">
      <c r="XEJ4023" t="s">
        <v>1826</v>
      </c>
    </row>
    <row r="4024" spans="16364:16364" x14ac:dyDescent="0.3">
      <c r="XEJ4024" t="s">
        <v>1827</v>
      </c>
    </row>
    <row r="4025" spans="16364:16364" x14ac:dyDescent="0.3">
      <c r="XEJ4025" t="s">
        <v>1828</v>
      </c>
    </row>
    <row r="4026" spans="16364:16364" x14ac:dyDescent="0.3">
      <c r="XEJ4026" t="s">
        <v>1829</v>
      </c>
    </row>
    <row r="4027" spans="16364:16364" x14ac:dyDescent="0.3">
      <c r="XEJ4027" t="s">
        <v>1830</v>
      </c>
    </row>
    <row r="4028" spans="16364:16364" x14ac:dyDescent="0.3">
      <c r="XEJ4028" t="s">
        <v>1831</v>
      </c>
    </row>
    <row r="4029" spans="16364:16364" x14ac:dyDescent="0.3">
      <c r="XEJ4029" t="s">
        <v>1832</v>
      </c>
    </row>
    <row r="4030" spans="16364:16364" x14ac:dyDescent="0.3">
      <c r="XEJ4030" t="s">
        <v>1833</v>
      </c>
    </row>
    <row r="4031" spans="16364:16364" x14ac:dyDescent="0.3">
      <c r="XEJ4031" t="s">
        <v>1834</v>
      </c>
    </row>
    <row r="4032" spans="16364:16364" x14ac:dyDescent="0.3">
      <c r="XEJ4032" t="s">
        <v>1835</v>
      </c>
    </row>
    <row r="4033" spans="16364:16364" x14ac:dyDescent="0.3">
      <c r="XEJ4033" t="s">
        <v>1836</v>
      </c>
    </row>
    <row r="4034" spans="16364:16364" x14ac:dyDescent="0.3">
      <c r="XEJ4034" t="s">
        <v>1837</v>
      </c>
    </row>
    <row r="4035" spans="16364:16364" x14ac:dyDescent="0.3">
      <c r="XEJ4035" t="s">
        <v>1838</v>
      </c>
    </row>
    <row r="4036" spans="16364:16364" x14ac:dyDescent="0.3">
      <c r="XEJ4036" t="s">
        <v>1839</v>
      </c>
    </row>
    <row r="4037" spans="16364:16364" x14ac:dyDescent="0.3">
      <c r="XEJ4037" t="s">
        <v>1840</v>
      </c>
    </row>
    <row r="4038" spans="16364:16364" x14ac:dyDescent="0.3">
      <c r="XEJ4038" t="s">
        <v>1841</v>
      </c>
    </row>
    <row r="4039" spans="16364:16364" x14ac:dyDescent="0.3">
      <c r="XEJ4039" t="s">
        <v>1842</v>
      </c>
    </row>
    <row r="4040" spans="16364:16364" x14ac:dyDescent="0.3">
      <c r="XEJ4040" t="s">
        <v>1843</v>
      </c>
    </row>
    <row r="4041" spans="16364:16364" x14ac:dyDescent="0.3">
      <c r="XEJ4041" t="s">
        <v>1844</v>
      </c>
    </row>
    <row r="4042" spans="16364:16364" x14ac:dyDescent="0.3">
      <c r="XEJ4042" t="s">
        <v>1845</v>
      </c>
    </row>
    <row r="4043" spans="16364:16364" x14ac:dyDescent="0.3">
      <c r="XEJ4043" t="s">
        <v>1846</v>
      </c>
    </row>
    <row r="4044" spans="16364:16364" x14ac:dyDescent="0.3">
      <c r="XEJ4044" t="s">
        <v>1847</v>
      </c>
    </row>
    <row r="4045" spans="16364:16364" x14ac:dyDescent="0.3">
      <c r="XEJ4045" t="s">
        <v>1848</v>
      </c>
    </row>
    <row r="4046" spans="16364:16364" x14ac:dyDescent="0.3">
      <c r="XEJ4046" t="s">
        <v>1849</v>
      </c>
    </row>
    <row r="4047" spans="16364:16364" x14ac:dyDescent="0.3">
      <c r="XEJ4047" t="s">
        <v>1850</v>
      </c>
    </row>
    <row r="4048" spans="16364:16364" x14ac:dyDescent="0.3">
      <c r="XEJ4048" t="s">
        <v>1851</v>
      </c>
    </row>
    <row r="4049" spans="16364:16364" x14ac:dyDescent="0.3">
      <c r="XEJ4049" t="s">
        <v>1852</v>
      </c>
    </row>
    <row r="4050" spans="16364:16364" x14ac:dyDescent="0.3">
      <c r="XEJ4050" t="s">
        <v>1853</v>
      </c>
    </row>
    <row r="4051" spans="16364:16364" x14ac:dyDescent="0.3">
      <c r="XEJ4051" t="s">
        <v>1854</v>
      </c>
    </row>
    <row r="4052" spans="16364:16364" x14ac:dyDescent="0.3">
      <c r="XEJ4052" t="s">
        <v>1855</v>
      </c>
    </row>
    <row r="4053" spans="16364:16364" x14ac:dyDescent="0.3">
      <c r="XEJ4053" t="s">
        <v>1856</v>
      </c>
    </row>
    <row r="4054" spans="16364:16364" x14ac:dyDescent="0.3">
      <c r="XEJ4054" t="s">
        <v>1857</v>
      </c>
    </row>
    <row r="4055" spans="16364:16364" x14ac:dyDescent="0.3">
      <c r="XEJ4055" t="s">
        <v>1858</v>
      </c>
    </row>
    <row r="4056" spans="16364:16364" x14ac:dyDescent="0.3">
      <c r="XEJ4056" t="s">
        <v>1859</v>
      </c>
    </row>
    <row r="4057" spans="16364:16364" x14ac:dyDescent="0.3">
      <c r="XEJ4057" t="s">
        <v>1860</v>
      </c>
    </row>
    <row r="4058" spans="16364:16364" x14ac:dyDescent="0.3">
      <c r="XEJ4058" t="s">
        <v>1861</v>
      </c>
    </row>
    <row r="4059" spans="16364:16364" x14ac:dyDescent="0.3">
      <c r="XEJ4059" t="s">
        <v>1862</v>
      </c>
    </row>
    <row r="4060" spans="16364:16364" x14ac:dyDescent="0.3">
      <c r="XEJ4060" t="s">
        <v>1863</v>
      </c>
    </row>
    <row r="4061" spans="16364:16364" x14ac:dyDescent="0.3">
      <c r="XEJ4061" t="s">
        <v>1864</v>
      </c>
    </row>
    <row r="4062" spans="16364:16364" x14ac:dyDescent="0.3">
      <c r="XEJ4062" t="s">
        <v>1865</v>
      </c>
    </row>
    <row r="4063" spans="16364:16364" x14ac:dyDescent="0.3">
      <c r="XEJ4063" t="s">
        <v>1866</v>
      </c>
    </row>
    <row r="4064" spans="16364:16364" x14ac:dyDescent="0.3">
      <c r="XEJ4064" t="s">
        <v>1867</v>
      </c>
    </row>
    <row r="4065" spans="16364:16364" x14ac:dyDescent="0.3">
      <c r="XEJ4065" t="s">
        <v>1868</v>
      </c>
    </row>
    <row r="4066" spans="16364:16364" x14ac:dyDescent="0.3">
      <c r="XEJ4066" t="s">
        <v>1869</v>
      </c>
    </row>
    <row r="4067" spans="16364:16364" x14ac:dyDescent="0.3">
      <c r="XEJ4067" t="s">
        <v>1870</v>
      </c>
    </row>
    <row r="4068" spans="16364:16364" x14ac:dyDescent="0.3">
      <c r="XEJ4068" t="s">
        <v>1871</v>
      </c>
    </row>
    <row r="4069" spans="16364:16364" x14ac:dyDescent="0.3">
      <c r="XEJ4069" t="s">
        <v>1872</v>
      </c>
    </row>
    <row r="4070" spans="16364:16364" x14ac:dyDescent="0.3">
      <c r="XEJ4070" t="s">
        <v>1873</v>
      </c>
    </row>
    <row r="4071" spans="16364:16364" x14ac:dyDescent="0.3">
      <c r="XEJ4071" t="s">
        <v>1874</v>
      </c>
    </row>
    <row r="4072" spans="16364:16364" x14ac:dyDescent="0.3">
      <c r="XEJ4072" t="s">
        <v>1875</v>
      </c>
    </row>
    <row r="4073" spans="16364:16364" x14ac:dyDescent="0.3">
      <c r="XEJ4073" t="s">
        <v>1876</v>
      </c>
    </row>
    <row r="4074" spans="16364:16364" x14ac:dyDescent="0.3">
      <c r="XEJ4074" t="s">
        <v>1877</v>
      </c>
    </row>
    <row r="4075" spans="16364:16364" x14ac:dyDescent="0.3">
      <c r="XEJ4075" t="s">
        <v>1878</v>
      </c>
    </row>
    <row r="4076" spans="16364:16364" x14ac:dyDescent="0.3">
      <c r="XEJ4076" t="s">
        <v>1879</v>
      </c>
    </row>
    <row r="4077" spans="16364:16364" x14ac:dyDescent="0.3">
      <c r="XEJ4077" t="s">
        <v>1880</v>
      </c>
    </row>
    <row r="4078" spans="16364:16364" x14ac:dyDescent="0.3">
      <c r="XEJ4078" t="s">
        <v>1881</v>
      </c>
    </row>
    <row r="4079" spans="16364:16364" x14ac:dyDescent="0.3">
      <c r="XEJ4079" t="s">
        <v>1882</v>
      </c>
    </row>
    <row r="4080" spans="16364:16364" x14ac:dyDescent="0.3">
      <c r="XEJ4080" t="s">
        <v>1883</v>
      </c>
    </row>
    <row r="4081" spans="16364:16364" x14ac:dyDescent="0.3">
      <c r="XEJ4081" t="s">
        <v>1884</v>
      </c>
    </row>
    <row r="4082" spans="16364:16364" x14ac:dyDescent="0.3">
      <c r="XEJ4082" t="s">
        <v>1885</v>
      </c>
    </row>
    <row r="4083" spans="16364:16364" x14ac:dyDescent="0.3">
      <c r="XEJ4083" t="s">
        <v>1886</v>
      </c>
    </row>
    <row r="4084" spans="16364:16364" x14ac:dyDescent="0.3">
      <c r="XEJ4084" t="s">
        <v>1887</v>
      </c>
    </row>
    <row r="4085" spans="16364:16364" x14ac:dyDescent="0.3">
      <c r="XEJ4085" t="s">
        <v>1888</v>
      </c>
    </row>
    <row r="4086" spans="16364:16364" x14ac:dyDescent="0.3">
      <c r="XEJ4086" t="s">
        <v>1889</v>
      </c>
    </row>
    <row r="4087" spans="16364:16364" x14ac:dyDescent="0.3">
      <c r="XEJ4087" t="s">
        <v>1890</v>
      </c>
    </row>
    <row r="4088" spans="16364:16364" x14ac:dyDescent="0.3">
      <c r="XEJ4088" t="s">
        <v>1891</v>
      </c>
    </row>
    <row r="4089" spans="16364:16364" x14ac:dyDescent="0.3">
      <c r="XEJ4089" t="s">
        <v>1892</v>
      </c>
    </row>
    <row r="4090" spans="16364:16364" x14ac:dyDescent="0.3">
      <c r="XEJ4090" t="s">
        <v>1893</v>
      </c>
    </row>
    <row r="4091" spans="16364:16364" x14ac:dyDescent="0.3">
      <c r="XEJ4091" t="s">
        <v>1894</v>
      </c>
    </row>
    <row r="4092" spans="16364:16364" x14ac:dyDescent="0.3">
      <c r="XEJ4092" t="s">
        <v>1895</v>
      </c>
    </row>
    <row r="4093" spans="16364:16364" x14ac:dyDescent="0.3">
      <c r="XEJ4093" t="s">
        <v>1896</v>
      </c>
    </row>
    <row r="4094" spans="16364:16364" x14ac:dyDescent="0.3">
      <c r="XEJ4094" t="s">
        <v>1897</v>
      </c>
    </row>
    <row r="4095" spans="16364:16364" x14ac:dyDescent="0.3">
      <c r="XEJ4095" t="s">
        <v>1898</v>
      </c>
    </row>
    <row r="4096" spans="16364:16364" x14ac:dyDescent="0.3">
      <c r="XEJ4096" t="s">
        <v>1899</v>
      </c>
    </row>
    <row r="4097" spans="16364:16364" x14ac:dyDescent="0.3">
      <c r="XEJ4097" t="s">
        <v>1900</v>
      </c>
    </row>
    <row r="4098" spans="16364:16364" x14ac:dyDescent="0.3">
      <c r="XEJ4098" t="s">
        <v>1901</v>
      </c>
    </row>
    <row r="4099" spans="16364:16364" x14ac:dyDescent="0.3">
      <c r="XEJ4099" t="s">
        <v>1902</v>
      </c>
    </row>
    <row r="4100" spans="16364:16364" x14ac:dyDescent="0.3">
      <c r="XEJ4100" t="s">
        <v>1903</v>
      </c>
    </row>
    <row r="4101" spans="16364:16364" x14ac:dyDescent="0.3">
      <c r="XEJ4101" t="s">
        <v>1904</v>
      </c>
    </row>
    <row r="4102" spans="16364:16364" x14ac:dyDescent="0.3">
      <c r="XEJ4102" t="s">
        <v>1905</v>
      </c>
    </row>
    <row r="4103" spans="16364:16364" x14ac:dyDescent="0.3">
      <c r="XEJ4103" t="s">
        <v>1906</v>
      </c>
    </row>
    <row r="4104" spans="16364:16364" x14ac:dyDescent="0.3">
      <c r="XEJ4104" t="s">
        <v>1907</v>
      </c>
    </row>
    <row r="4105" spans="16364:16364" x14ac:dyDescent="0.3">
      <c r="XEJ4105" t="s">
        <v>1908</v>
      </c>
    </row>
    <row r="4106" spans="16364:16364" x14ac:dyDescent="0.3">
      <c r="XEJ4106" t="s">
        <v>1909</v>
      </c>
    </row>
    <row r="4107" spans="16364:16364" x14ac:dyDescent="0.3">
      <c r="XEJ4107" t="s">
        <v>1910</v>
      </c>
    </row>
    <row r="4108" spans="16364:16364" x14ac:dyDescent="0.3">
      <c r="XEJ4108" t="s">
        <v>1911</v>
      </c>
    </row>
    <row r="4109" spans="16364:16364" x14ac:dyDescent="0.3">
      <c r="XEJ4109" t="s">
        <v>1912</v>
      </c>
    </row>
    <row r="4110" spans="16364:16364" x14ac:dyDescent="0.3">
      <c r="XEJ4110" t="s">
        <v>1913</v>
      </c>
    </row>
    <row r="4111" spans="16364:16364" x14ac:dyDescent="0.3">
      <c r="XEJ4111" t="s">
        <v>1914</v>
      </c>
    </row>
    <row r="4112" spans="16364:16364" x14ac:dyDescent="0.3">
      <c r="XEJ4112" t="s">
        <v>1915</v>
      </c>
    </row>
    <row r="4113" spans="16364:16364" x14ac:dyDescent="0.3">
      <c r="XEJ4113" t="s">
        <v>1916</v>
      </c>
    </row>
    <row r="4114" spans="16364:16364" x14ac:dyDescent="0.3">
      <c r="XEJ4114" t="s">
        <v>1917</v>
      </c>
    </row>
    <row r="4115" spans="16364:16364" x14ac:dyDescent="0.3">
      <c r="XEJ4115" t="s">
        <v>1918</v>
      </c>
    </row>
    <row r="4116" spans="16364:16364" x14ac:dyDescent="0.3">
      <c r="XEJ4116" t="s">
        <v>1919</v>
      </c>
    </row>
    <row r="4117" spans="16364:16364" x14ac:dyDescent="0.3">
      <c r="XEJ4117" t="s">
        <v>1920</v>
      </c>
    </row>
    <row r="4118" spans="16364:16364" x14ac:dyDescent="0.3">
      <c r="XEJ4118" t="s">
        <v>1921</v>
      </c>
    </row>
    <row r="4119" spans="16364:16364" x14ac:dyDescent="0.3">
      <c r="XEJ4119" t="s">
        <v>1922</v>
      </c>
    </row>
    <row r="4120" spans="16364:16364" x14ac:dyDescent="0.3">
      <c r="XEJ4120" t="s">
        <v>1923</v>
      </c>
    </row>
    <row r="4121" spans="16364:16364" x14ac:dyDescent="0.3">
      <c r="XEJ4121" t="s">
        <v>1924</v>
      </c>
    </row>
    <row r="4122" spans="16364:16364" x14ac:dyDescent="0.3">
      <c r="XEJ4122" t="s">
        <v>1925</v>
      </c>
    </row>
    <row r="4123" spans="16364:16364" x14ac:dyDescent="0.3">
      <c r="XEJ4123" t="s">
        <v>1926</v>
      </c>
    </row>
  </sheetData>
  <sortState xmlns:xlrd2="http://schemas.microsoft.com/office/spreadsheetml/2017/richdata2" ref="Q39:AB1107">
    <sortCondition ref="Q39:Q1107"/>
    <sortCondition ref="R39:R1107"/>
    <sortCondition ref="S39:S1107"/>
    <sortCondition ref="T39:T1107"/>
  </sortState>
  <mergeCells count="32">
    <mergeCell ref="Q4:Q7"/>
    <mergeCell ref="AD4:AD7"/>
    <mergeCell ref="AP4:AP7"/>
    <mergeCell ref="BA5:BA8"/>
    <mergeCell ref="Q8:Q11"/>
    <mergeCell ref="AD8:AD11"/>
    <mergeCell ref="AP8:AP11"/>
    <mergeCell ref="BA9:BA12"/>
    <mergeCell ref="Q12:Q15"/>
    <mergeCell ref="AD12:AD15"/>
    <mergeCell ref="AP12:AP15"/>
    <mergeCell ref="BA13:BA16"/>
    <mergeCell ref="Q1:Z1"/>
    <mergeCell ref="AD1:AM1"/>
    <mergeCell ref="AP1:AY1"/>
    <mergeCell ref="BA1:BJ1"/>
    <mergeCell ref="BA2:BA3"/>
    <mergeCell ref="Q19:Z19"/>
    <mergeCell ref="AD19:AM19"/>
    <mergeCell ref="AP19:AY19"/>
    <mergeCell ref="Q21:Q24"/>
    <mergeCell ref="AD21:AD24"/>
    <mergeCell ref="AP21:AP24"/>
    <mergeCell ref="Q33:Q36"/>
    <mergeCell ref="AD33:AD36"/>
    <mergeCell ref="AP33:AP36"/>
    <mergeCell ref="Q25:Q28"/>
    <mergeCell ref="AD25:AD28"/>
    <mergeCell ref="AP25:AP28"/>
    <mergeCell ref="Q29:Q32"/>
    <mergeCell ref="AD29:AD32"/>
    <mergeCell ref="AP29:AP32"/>
  </mergeCells>
  <pageMargins left="0.511811024" right="0.511811024" top="0.78740157499999996" bottom="0.78740157499999996" header="0.31496062000000002" footer="0.3149606200000000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5BB02B-109F-4868-8E54-88A09A42C9CC}">
  <dimension ref="A1:AZ1760"/>
  <sheetViews>
    <sheetView topLeftCell="A10" workbookViewId="0">
      <selection activeCell="A26" sqref="A26"/>
    </sheetView>
  </sheetViews>
  <sheetFormatPr defaultRowHeight="14.4" x14ac:dyDescent="0.3"/>
  <cols>
    <col min="1" max="1" width="15.6640625" customWidth="1"/>
    <col min="2" max="2" width="16" customWidth="1"/>
    <col min="4" max="4" width="10.77734375" customWidth="1"/>
    <col min="6" max="6" width="10.21875" customWidth="1"/>
    <col min="7" max="8" width="15.6640625" customWidth="1"/>
    <col min="9" max="10" width="10.5546875" customWidth="1"/>
    <col min="11" max="11" width="16.109375" customWidth="1"/>
  </cols>
  <sheetData>
    <row r="1" spans="1:52" x14ac:dyDescent="0.3">
      <c r="A1" t="s">
        <v>35</v>
      </c>
      <c r="B1" t="s">
        <v>36</v>
      </c>
      <c r="C1" t="s">
        <v>37</v>
      </c>
      <c r="D1" t="s">
        <v>38</v>
      </c>
      <c r="E1" t="s">
        <v>39</v>
      </c>
      <c r="F1" t="s">
        <v>40</v>
      </c>
      <c r="G1" t="s">
        <v>41</v>
      </c>
      <c r="H1" t="s">
        <v>42</v>
      </c>
      <c r="I1" t="s">
        <v>43</v>
      </c>
      <c r="J1" t="s">
        <v>44</v>
      </c>
      <c r="K1" t="s">
        <v>45</v>
      </c>
      <c r="L1" s="2" t="s">
        <v>32</v>
      </c>
      <c r="M1" t="s">
        <v>48</v>
      </c>
      <c r="N1" t="s">
        <v>49</v>
      </c>
      <c r="O1" s="34" t="s">
        <v>47</v>
      </c>
      <c r="P1" s="35"/>
      <c r="Q1" s="133" t="s">
        <v>24</v>
      </c>
      <c r="R1" s="133"/>
      <c r="S1" s="133"/>
      <c r="T1" s="133"/>
      <c r="U1" s="133"/>
      <c r="V1" s="133"/>
      <c r="W1" s="133"/>
      <c r="X1" s="133"/>
      <c r="Y1" s="133"/>
      <c r="Z1" s="133"/>
      <c r="AA1" s="133"/>
    </row>
    <row r="2" spans="1:52" x14ac:dyDescent="0.3">
      <c r="A2" t="s">
        <v>18</v>
      </c>
      <c r="B2">
        <v>0</v>
      </c>
      <c r="C2">
        <v>0</v>
      </c>
      <c r="D2">
        <v>0.05</v>
      </c>
      <c r="E2">
        <v>100</v>
      </c>
      <c r="F2">
        <v>11702.9</v>
      </c>
      <c r="G2">
        <v>144.99100000000001</v>
      </c>
      <c r="H2">
        <v>6</v>
      </c>
      <c r="I2">
        <v>61</v>
      </c>
      <c r="J2">
        <v>1800.05</v>
      </c>
      <c r="K2">
        <v>0</v>
      </c>
      <c r="L2" s="33">
        <f>IF(AND(F2&lt;&gt;"inf",F2&lt;&gt;"infeas"),'Heuristica no hash'!$F2/O2-1,"---")</f>
        <v>0</v>
      </c>
      <c r="M2" s="39">
        <f>IF(AND(F2&lt;&gt;"inf",N2&lt;&gt;0),F2/N2-1,"---")</f>
        <v>6.0667123439586135E-3</v>
      </c>
      <c r="N2">
        <f t="shared" ref="N2:N65" si="0">SUMPRODUCT(($A$1137:$A$1760=A2)*($B$1137:$B$1760=B2)*($C$1137:$C$1760=C2)*($D$1137:$D$1760=D2)*($F$1137:$F$1760))</f>
        <v>11632.33</v>
      </c>
      <c r="O2">
        <f>IF(AND('Heuristica no hash'!$C2=0,'Heuristica no hash'!$B2=0,'Heuristica no hash'!$F2&lt;&gt;"inf",OR(AND(B1=0,'Heuristica no hash'!$F2&lt;O1),B1&lt;&gt;0)),'Heuristica no hash'!$F2,O1)</f>
        <v>11702.9</v>
      </c>
      <c r="Q2" s="26" t="s">
        <v>35</v>
      </c>
      <c r="R2" s="27" t="s">
        <v>36</v>
      </c>
      <c r="S2" s="27" t="s">
        <v>37</v>
      </c>
      <c r="T2" s="27" t="s">
        <v>38</v>
      </c>
      <c r="U2" s="27" t="s">
        <v>39</v>
      </c>
      <c r="V2" s="27" t="s">
        <v>40</v>
      </c>
      <c r="W2" s="27" t="s">
        <v>41</v>
      </c>
      <c r="X2" s="27" t="s">
        <v>42</v>
      </c>
      <c r="Y2" s="27" t="s">
        <v>43</v>
      </c>
      <c r="Z2" s="27" t="s">
        <v>44</v>
      </c>
      <c r="AA2" s="28" t="s">
        <v>45</v>
      </c>
      <c r="AB2" s="2" t="s">
        <v>32</v>
      </c>
      <c r="AC2" t="s">
        <v>48</v>
      </c>
      <c r="AE2" s="40"/>
      <c r="AG2" s="131" t="s">
        <v>24</v>
      </c>
      <c r="AH2" s="131"/>
      <c r="AI2" s="131"/>
      <c r="AJ2" s="131"/>
      <c r="AK2" s="131"/>
      <c r="AL2" s="131"/>
      <c r="AM2" s="131"/>
      <c r="AN2" s="131"/>
      <c r="AS2" s="131" t="s">
        <v>34</v>
      </c>
      <c r="AT2" s="131"/>
      <c r="AU2" s="131"/>
      <c r="AV2" s="131"/>
      <c r="AW2" s="131"/>
      <c r="AX2" s="131"/>
      <c r="AY2" s="131"/>
      <c r="AZ2" s="131"/>
    </row>
    <row r="3" spans="1:52" x14ac:dyDescent="0.3">
      <c r="A3" t="s">
        <v>18</v>
      </c>
      <c r="B3">
        <v>0</v>
      </c>
      <c r="C3">
        <v>0</v>
      </c>
      <c r="D3">
        <v>0.1</v>
      </c>
      <c r="E3">
        <v>100</v>
      </c>
      <c r="F3">
        <v>11702.9</v>
      </c>
      <c r="G3">
        <v>612.61300000000006</v>
      </c>
      <c r="H3">
        <v>15</v>
      </c>
      <c r="I3">
        <v>47</v>
      </c>
      <c r="J3">
        <v>1800.14</v>
      </c>
      <c r="K3">
        <v>0</v>
      </c>
      <c r="L3" s="33">
        <f>IF(AND(F3&lt;&gt;"inf",F3&lt;&gt;"infeas"),'Heuristica no hash'!$F3/O3-1,"---")</f>
        <v>0</v>
      </c>
      <c r="M3" s="39">
        <f t="shared" ref="M3:M66" si="1">IF(AND(F3&lt;&gt;"inf",N3&lt;&gt;0),F3/N3-1,"---")</f>
        <v>6.0667123439586135E-3</v>
      </c>
      <c r="N3">
        <f t="shared" si="0"/>
        <v>11632.33</v>
      </c>
      <c r="O3">
        <f>IF(AND('Heuristica no hash'!$C3=0,'Heuristica no hash'!$B3=0,'Heuristica no hash'!$F3&lt;&gt;"inf",OR(AND(B2=0,'Heuristica no hash'!$F3&lt;O2),B2&lt;&gt;0)),'Heuristica no hash'!$F3,O2)</f>
        <v>11702.9</v>
      </c>
      <c r="Q3" t="s">
        <v>24</v>
      </c>
      <c r="R3">
        <v>0</v>
      </c>
      <c r="S3">
        <v>0</v>
      </c>
      <c r="T3">
        <v>0.05</v>
      </c>
      <c r="U3">
        <v>200</v>
      </c>
      <c r="V3">
        <v>33270.9</v>
      </c>
      <c r="W3">
        <v>121.34</v>
      </c>
      <c r="X3">
        <v>20</v>
      </c>
      <c r="Y3">
        <v>290</v>
      </c>
      <c r="Z3">
        <v>1800.01</v>
      </c>
      <c r="AA3">
        <v>0</v>
      </c>
      <c r="AB3" s="33">
        <v>0</v>
      </c>
      <c r="AC3" s="39">
        <v>-1.2022503722564082E-6</v>
      </c>
      <c r="AG3" s="3" t="s">
        <v>26</v>
      </c>
      <c r="AH3" s="4" t="s">
        <v>10</v>
      </c>
      <c r="AI3" s="4" t="s">
        <v>33</v>
      </c>
      <c r="AJ3" s="4" t="s">
        <v>4</v>
      </c>
      <c r="AK3" s="4" t="s">
        <v>50</v>
      </c>
      <c r="AL3" s="4" t="s">
        <v>52</v>
      </c>
      <c r="AM3" s="4" t="s">
        <v>51</v>
      </c>
      <c r="AN3" s="4" t="s">
        <v>53</v>
      </c>
      <c r="AS3" s="3" t="s">
        <v>26</v>
      </c>
      <c r="AT3" s="4" t="s">
        <v>10</v>
      </c>
      <c r="AU3" s="4" t="s">
        <v>33</v>
      </c>
      <c r="AV3" s="4" t="s">
        <v>4</v>
      </c>
      <c r="AW3" s="4" t="s">
        <v>54</v>
      </c>
      <c r="AX3" s="4" t="s">
        <v>52</v>
      </c>
      <c r="AY3" s="4" t="s">
        <v>51</v>
      </c>
      <c r="AZ3" s="4" t="s">
        <v>53</v>
      </c>
    </row>
    <row r="4" spans="1:52" x14ac:dyDescent="0.3">
      <c r="A4" t="s">
        <v>18</v>
      </c>
      <c r="B4">
        <v>0</v>
      </c>
      <c r="C4">
        <v>0</v>
      </c>
      <c r="D4">
        <v>0.15</v>
      </c>
      <c r="E4">
        <v>100</v>
      </c>
      <c r="F4">
        <v>11632.3</v>
      </c>
      <c r="G4">
        <v>259.48099999999999</v>
      </c>
      <c r="H4">
        <v>10</v>
      </c>
      <c r="I4">
        <v>46</v>
      </c>
      <c r="J4">
        <v>1800.01</v>
      </c>
      <c r="K4">
        <v>0</v>
      </c>
      <c r="L4" s="33">
        <f>IF(AND(F4&lt;&gt;"inf",F4&lt;&gt;"infeas"),'Heuristica no hash'!$F4/O4-1,"---")</f>
        <v>0</v>
      </c>
      <c r="M4" s="39">
        <f t="shared" si="1"/>
        <v>-2.5790189928098783E-6</v>
      </c>
      <c r="N4">
        <f t="shared" si="0"/>
        <v>11632.33</v>
      </c>
      <c r="O4">
        <f>IF(AND('Heuristica no hash'!$C4=0,'Heuristica no hash'!$B4=0,'Heuristica no hash'!$F4&lt;&gt;"inf",OR(AND(B3=0,'Heuristica no hash'!$F4&lt;O3),B3&lt;&gt;0)),'Heuristica no hash'!$F4,O3)</f>
        <v>11632.3</v>
      </c>
      <c r="Q4" t="s">
        <v>24</v>
      </c>
      <c r="R4">
        <v>0</v>
      </c>
      <c r="S4">
        <v>0</v>
      </c>
      <c r="T4">
        <v>0.1</v>
      </c>
      <c r="U4">
        <v>200</v>
      </c>
      <c r="V4">
        <v>33270.9</v>
      </c>
      <c r="W4">
        <v>256.79899999999998</v>
      </c>
      <c r="X4">
        <v>33</v>
      </c>
      <c r="Y4">
        <v>237</v>
      </c>
      <c r="Z4">
        <v>1800</v>
      </c>
      <c r="AA4">
        <v>0</v>
      </c>
      <c r="AB4" s="33">
        <v>0</v>
      </c>
      <c r="AC4" s="39">
        <v>-1.2022503722564082E-6</v>
      </c>
      <c r="AF4">
        <v>0</v>
      </c>
      <c r="AG4" s="1" t="s">
        <v>27</v>
      </c>
      <c r="AH4" s="1">
        <v>0</v>
      </c>
      <c r="AI4" s="1">
        <v>1</v>
      </c>
      <c r="AJ4" s="1">
        <f>(COUNTIFS($R$3:$R$54,AF4,$S$3:$S$54,AH4)-COUNTIFS($R$3:$R$54,AF4,$S$3:$S$54,AH4))/4</f>
        <v>0</v>
      </c>
      <c r="AK4" s="41">
        <f>AVERAGEIFS($V$3:$V$54,$R$3:$R$54,AF4,$S$3:$S$54,AH4)</f>
        <v>33270.9</v>
      </c>
      <c r="AL4" s="41">
        <f>AVERAGEIFS($W$3:$W$54,$R$3:$R$54,AF4,$S$3:$S$54,AH4)</f>
        <v>314.27324999999996</v>
      </c>
      <c r="AM4" s="42">
        <f>AVERAGEIFS($Y$3:$Y$54,$R$3:$R$54,AF4,$S$3:$S$54,AH4)</f>
        <v>266.75</v>
      </c>
      <c r="AN4" s="42">
        <f>AVERAGEIFS($AA$3:$AA$54,$R$3:$R$54,AF4,$S$3:$S$54,AH4)</f>
        <v>0</v>
      </c>
      <c r="AR4">
        <v>0</v>
      </c>
      <c r="AS4" s="1" t="s">
        <v>27</v>
      </c>
      <c r="AT4" s="1">
        <v>0</v>
      </c>
      <c r="AU4" s="1" t="e">
        <f>Model_dem!#REF!</f>
        <v>#REF!</v>
      </c>
      <c r="AV4" s="1" t="e">
        <f>Model_dem!#REF!</f>
        <v>#REF!</v>
      </c>
      <c r="AW4" s="16">
        <f t="shared" ref="AW4:AW16" si="2">AVERAGEIFS($M$2:$M$624,$B$2:$B$624,AR4,$C$2:$C$624,AT4)</f>
        <v>2.2528909795478835E-2</v>
      </c>
      <c r="AX4" s="41">
        <f t="shared" ref="AX4:AX16" si="3">AVERAGEIFS($G$2:$G$624,$B$2:$B$624,AR4,$C$2:$C$624,AT4)</f>
        <v>950.53619050000009</v>
      </c>
      <c r="AY4" s="42">
        <f t="shared" ref="AY4:AY16" si="4">AVERAGEIFS($I$2:$I$624,$B$2:$B$624,AR4,$C$2:$C$624,AT4)</f>
        <v>555.04166666666663</v>
      </c>
      <c r="AZ4" s="42">
        <f t="shared" ref="AZ4:AZ16" si="5">AVERAGEIFS($K$2:$K$624,$B$2:$B$624,AR4,$C$2:$C$624,AT4)</f>
        <v>0</v>
      </c>
    </row>
    <row r="5" spans="1:52" x14ac:dyDescent="0.3">
      <c r="A5" t="s">
        <v>18</v>
      </c>
      <c r="B5">
        <v>0</v>
      </c>
      <c r="C5">
        <v>0</v>
      </c>
      <c r="D5">
        <v>0.2</v>
      </c>
      <c r="E5">
        <v>100</v>
      </c>
      <c r="F5">
        <v>11707.6</v>
      </c>
      <c r="G5">
        <v>1487.31</v>
      </c>
      <c r="H5">
        <v>38</v>
      </c>
      <c r="I5">
        <v>51</v>
      </c>
      <c r="J5">
        <v>1800.23</v>
      </c>
      <c r="K5">
        <v>0</v>
      </c>
      <c r="L5" s="33">
        <f>IF(AND(F5&lt;&gt;"inf",F5&lt;&gt;"infeas"),'Heuristica no hash'!$F5/O5-1,"---")</f>
        <v>6.473354366720363E-3</v>
      </c>
      <c r="M5" s="39">
        <f t="shared" si="1"/>
        <v>6.4707586528236494E-3</v>
      </c>
      <c r="N5">
        <f t="shared" si="0"/>
        <v>11632.33</v>
      </c>
      <c r="O5">
        <f>IF(AND('Heuristica no hash'!$C5=0,'Heuristica no hash'!$B5=0,'Heuristica no hash'!$F5&lt;&gt;"inf",OR(AND(B4=0,'Heuristica no hash'!$F5&lt;O4),B4&lt;&gt;0)),'Heuristica no hash'!$F5,O4)</f>
        <v>11632.3</v>
      </c>
      <c r="Q5" t="s">
        <v>24</v>
      </c>
      <c r="R5">
        <v>0</v>
      </c>
      <c r="S5">
        <v>0</v>
      </c>
      <c r="T5">
        <v>0.15</v>
      </c>
      <c r="U5">
        <v>200</v>
      </c>
      <c r="V5">
        <v>33270.9</v>
      </c>
      <c r="W5">
        <v>654.38199999999995</v>
      </c>
      <c r="X5">
        <v>80</v>
      </c>
      <c r="Y5">
        <v>227</v>
      </c>
      <c r="Z5">
        <v>1800.01</v>
      </c>
      <c r="AA5">
        <v>0</v>
      </c>
      <c r="AB5" s="33">
        <v>0</v>
      </c>
      <c r="AC5" s="39">
        <v>-1.2022503722564082E-6</v>
      </c>
      <c r="AF5">
        <v>1</v>
      </c>
      <c r="AG5" s="130" t="s">
        <v>28</v>
      </c>
      <c r="AH5" s="1">
        <v>5</v>
      </c>
      <c r="AI5" s="1" t="e">
        <f>Model_dem!#REF!</f>
        <v>#REF!</v>
      </c>
      <c r="AJ5" s="44" t="e">
        <f>Model_dem!#REF!-COUNTIFS($R$3:$R$54,AF5,$S$3:$S$54,AH5)</f>
        <v>#REF!</v>
      </c>
      <c r="AK5" s="8">
        <f t="shared" ref="AK5:AK16" si="6">AVERAGEIFS($V$3:$V$54,$R$3:$R$54,AF5,$S$3:$S$54,AH5)</f>
        <v>33593.324999999997</v>
      </c>
      <c r="AL5" s="8">
        <f t="shared" ref="AL5:AL16" si="7">AVERAGEIFS($W$3:$W$54,$R$3:$R$54,AF5,$S$3:$S$54,AH5)</f>
        <v>951.30549999999994</v>
      </c>
      <c r="AM5" s="43">
        <f t="shared" ref="AM5:AM16" si="8">AVERAGEIFS($Y$3:$Y$54,$R$3:$R$54,AF5,$S$3:$S$54,AH5)</f>
        <v>27</v>
      </c>
      <c r="AN5" s="43">
        <f t="shared" ref="AN5:AN16" si="9">AVERAGEIFS($AA$3:$AA$54,$R$3:$R$54,AF5,$S$3:$S$54,AH5)</f>
        <v>0</v>
      </c>
      <c r="AR5">
        <v>1</v>
      </c>
      <c r="AS5" s="130" t="s">
        <v>28</v>
      </c>
      <c r="AT5" s="1">
        <v>5</v>
      </c>
      <c r="AU5" s="1" t="e">
        <f>Model_dem!#REF!</f>
        <v>#REF!</v>
      </c>
      <c r="AV5" s="44" t="e">
        <f>Model_dem!#REF!</f>
        <v>#REF!</v>
      </c>
      <c r="AW5" s="6">
        <f t="shared" si="2"/>
        <v>0.10428472978641334</v>
      </c>
      <c r="AX5" s="8">
        <f t="shared" si="3"/>
        <v>1355.728535952381</v>
      </c>
      <c r="AY5" s="43">
        <f t="shared" si="4"/>
        <v>161.23809523809524</v>
      </c>
      <c r="AZ5" s="43">
        <f t="shared" si="5"/>
        <v>0</v>
      </c>
    </row>
    <row r="6" spans="1:52" x14ac:dyDescent="0.3">
      <c r="A6" t="s">
        <v>18</v>
      </c>
      <c r="B6">
        <v>1</v>
      </c>
      <c r="C6">
        <v>5</v>
      </c>
      <c r="D6">
        <v>0.05</v>
      </c>
      <c r="E6">
        <v>100</v>
      </c>
      <c r="F6">
        <v>11993.8</v>
      </c>
      <c r="G6">
        <v>355.52499999999998</v>
      </c>
      <c r="H6">
        <v>3</v>
      </c>
      <c r="I6">
        <v>20</v>
      </c>
      <c r="J6">
        <v>1800.09</v>
      </c>
      <c r="K6">
        <v>0</v>
      </c>
      <c r="L6" s="33">
        <f>IF(AND(F6&lt;&gt;"inf",F6&lt;&gt;"infeas"),'Heuristica no hash'!$F6/O6-1,"---")</f>
        <v>3.1077259011545344E-2</v>
      </c>
      <c r="M6" s="39">
        <f t="shared" si="1"/>
        <v>2.7224383839231647E-2</v>
      </c>
      <c r="N6">
        <f t="shared" si="0"/>
        <v>11675.93</v>
      </c>
      <c r="O6">
        <f>IF(AND('Heuristica no hash'!$C6=0,'Heuristica no hash'!$B6=0,'Heuristica no hash'!$F6&lt;&gt;"inf",OR(AND(B5=0,'Heuristica no hash'!$F6&lt;O5),B5&lt;&gt;0)),'Heuristica no hash'!$F6,O5)</f>
        <v>11632.3</v>
      </c>
      <c r="Q6" t="s">
        <v>24</v>
      </c>
      <c r="R6">
        <v>0</v>
      </c>
      <c r="S6">
        <v>0</v>
      </c>
      <c r="T6">
        <v>0.2</v>
      </c>
      <c r="U6">
        <v>200</v>
      </c>
      <c r="V6">
        <v>33270.9</v>
      </c>
      <c r="W6">
        <v>224.572</v>
      </c>
      <c r="X6">
        <v>45</v>
      </c>
      <c r="Y6">
        <v>313</v>
      </c>
      <c r="Z6">
        <v>1800.01</v>
      </c>
      <c r="AA6">
        <v>0</v>
      </c>
      <c r="AB6" s="33">
        <v>0</v>
      </c>
      <c r="AC6" s="39">
        <v>-1.2022503722564082E-6</v>
      </c>
      <c r="AF6">
        <v>1</v>
      </c>
      <c r="AG6" s="130"/>
      <c r="AH6" s="1">
        <v>10</v>
      </c>
      <c r="AI6" s="1" t="e">
        <f>Model_dem!#REF!</f>
        <v>#REF!</v>
      </c>
      <c r="AJ6" s="1" t="e">
        <f>Model_dem!#REF!-COUNTIFS($R$3:$R$54,AF6,$S$3:$S$54,AH6)</f>
        <v>#REF!</v>
      </c>
      <c r="AK6" s="8">
        <f t="shared" si="6"/>
        <v>33722.050000000003</v>
      </c>
      <c r="AL6" s="8">
        <f t="shared" si="7"/>
        <v>1273.556</v>
      </c>
      <c r="AM6" s="43">
        <f t="shared" si="8"/>
        <v>11.5</v>
      </c>
      <c r="AN6" s="43">
        <f t="shared" si="9"/>
        <v>0</v>
      </c>
      <c r="AR6">
        <v>1</v>
      </c>
      <c r="AS6" s="130"/>
      <c r="AT6" s="1">
        <v>10</v>
      </c>
      <c r="AU6" s="1" t="e">
        <f>Model_dem!#REF!</f>
        <v>#REF!</v>
      </c>
      <c r="AV6" s="1" t="e">
        <f>Model_dem!#REF!</f>
        <v>#REF!</v>
      </c>
      <c r="AW6" s="6">
        <f t="shared" si="2"/>
        <v>0.14234685547861106</v>
      </c>
      <c r="AX6" s="8">
        <f t="shared" si="3"/>
        <v>1401.461865952381</v>
      </c>
      <c r="AY6" s="43">
        <f t="shared" si="4"/>
        <v>119.30952380952381</v>
      </c>
      <c r="AZ6" s="43">
        <f t="shared" si="5"/>
        <v>0</v>
      </c>
    </row>
    <row r="7" spans="1:52" x14ac:dyDescent="0.3">
      <c r="A7" t="s">
        <v>18</v>
      </c>
      <c r="B7">
        <v>1</v>
      </c>
      <c r="C7">
        <v>5</v>
      </c>
      <c r="D7">
        <v>0.1</v>
      </c>
      <c r="E7">
        <v>100</v>
      </c>
      <c r="F7">
        <v>13601.4</v>
      </c>
      <c r="G7">
        <v>1080.69</v>
      </c>
      <c r="H7">
        <v>4</v>
      </c>
      <c r="I7">
        <v>13</v>
      </c>
      <c r="J7">
        <v>1800.04</v>
      </c>
      <c r="K7">
        <v>0</v>
      </c>
      <c r="L7" s="33">
        <f>IF(AND(F7&lt;&gt;"inf",F7&lt;&gt;"infeas"),'Heuristica no hash'!$F7/O7-1,"---")</f>
        <v>0.16927864652734192</v>
      </c>
      <c r="M7" s="39">
        <f t="shared" si="1"/>
        <v>0.15788819526795961</v>
      </c>
      <c r="N7">
        <f t="shared" si="0"/>
        <v>11746.73</v>
      </c>
      <c r="O7">
        <f>IF(AND('Heuristica no hash'!$C7=0,'Heuristica no hash'!$B7=0,'Heuristica no hash'!$F7&lt;&gt;"inf",OR(AND(B6=0,'Heuristica no hash'!$F7&lt;O6),B6&lt;&gt;0)),'Heuristica no hash'!$F7,O6)</f>
        <v>11632.3</v>
      </c>
      <c r="Q7" t="s">
        <v>24</v>
      </c>
      <c r="R7">
        <v>1</v>
      </c>
      <c r="S7">
        <v>5</v>
      </c>
      <c r="T7">
        <v>0.05</v>
      </c>
      <c r="U7">
        <v>200</v>
      </c>
      <c r="V7">
        <v>33382</v>
      </c>
      <c r="W7">
        <v>651.64800000000002</v>
      </c>
      <c r="X7">
        <v>14</v>
      </c>
      <c r="Y7">
        <v>42</v>
      </c>
      <c r="Z7">
        <v>1800.06</v>
      </c>
      <c r="AA7">
        <v>0</v>
      </c>
      <c r="AB7" s="33">
        <v>3.3392544235353316E-3</v>
      </c>
      <c r="AC7" s="39">
        <v>4.801297609120514E-4</v>
      </c>
      <c r="AF7">
        <v>1</v>
      </c>
      <c r="AG7" s="130"/>
      <c r="AH7" s="1">
        <v>25</v>
      </c>
      <c r="AI7" s="1" t="e">
        <f>Model_dem!#REF!</f>
        <v>#REF!</v>
      </c>
      <c r="AJ7" s="1" t="e">
        <f>Model_dem!#REF!-COUNTIFS($R$3:$R$54,AF7,$S$3:$S$54,AH7)</f>
        <v>#REF!</v>
      </c>
      <c r="AK7" s="8">
        <f t="shared" si="6"/>
        <v>34302.949999999997</v>
      </c>
      <c r="AL7" s="8">
        <f t="shared" si="7"/>
        <v>1361.1087499999999</v>
      </c>
      <c r="AM7" s="43">
        <f t="shared" si="8"/>
        <v>9</v>
      </c>
      <c r="AN7" s="43">
        <f t="shared" si="9"/>
        <v>0</v>
      </c>
      <c r="AR7">
        <v>1</v>
      </c>
      <c r="AS7" s="130"/>
      <c r="AT7" s="1">
        <v>25</v>
      </c>
      <c r="AU7" s="1" t="e">
        <f>Model_dem!#REF!</f>
        <v>#REF!</v>
      </c>
      <c r="AV7" s="1" t="e">
        <f>Model_dem!#REF!</f>
        <v>#REF!</v>
      </c>
      <c r="AW7" s="6">
        <f t="shared" si="2"/>
        <v>0.14324232224708414</v>
      </c>
      <c r="AX7" s="8">
        <f t="shared" si="3"/>
        <v>1440.5110730952381</v>
      </c>
      <c r="AY7" s="43">
        <f t="shared" si="4"/>
        <v>65.404761904761898</v>
      </c>
      <c r="AZ7" s="43">
        <f t="shared" si="5"/>
        <v>0</v>
      </c>
    </row>
    <row r="8" spans="1:52" x14ac:dyDescent="0.3">
      <c r="A8" t="s">
        <v>18</v>
      </c>
      <c r="B8">
        <v>1</v>
      </c>
      <c r="C8">
        <v>5</v>
      </c>
      <c r="D8">
        <v>0.15</v>
      </c>
      <c r="E8">
        <v>100</v>
      </c>
      <c r="F8">
        <v>12575.1</v>
      </c>
      <c r="G8">
        <v>901.59900000000005</v>
      </c>
      <c r="H8">
        <v>8</v>
      </c>
      <c r="I8">
        <v>17</v>
      </c>
      <c r="J8">
        <v>1800.14</v>
      </c>
      <c r="K8">
        <v>0</v>
      </c>
      <c r="L8" s="33">
        <f>IF(AND(F8&lt;&gt;"inf",F8&lt;&gt;"infeas"),'Heuristica no hash'!$F8/O8-1,"---")</f>
        <v>8.1050179242282416E-2</v>
      </c>
      <c r="M8" s="39">
        <f t="shared" si="1"/>
        <v>3.5812041353076918E-2</v>
      </c>
      <c r="N8">
        <f t="shared" si="0"/>
        <v>12140.33</v>
      </c>
      <c r="O8">
        <f>IF(AND('Heuristica no hash'!$C8=0,'Heuristica no hash'!$B8=0,'Heuristica no hash'!$F8&lt;&gt;"inf",OR(AND(B7=0,'Heuristica no hash'!$F8&lt;O7),B7&lt;&gt;0)),'Heuristica no hash'!$F8,O7)</f>
        <v>11632.3</v>
      </c>
      <c r="Q8" t="s">
        <v>24</v>
      </c>
      <c r="R8">
        <v>1</v>
      </c>
      <c r="S8">
        <v>5</v>
      </c>
      <c r="T8">
        <v>0.1</v>
      </c>
      <c r="U8">
        <v>200</v>
      </c>
      <c r="V8">
        <v>33448.300000000003</v>
      </c>
      <c r="W8">
        <v>909.56399999999996</v>
      </c>
      <c r="X8">
        <v>18</v>
      </c>
      <c r="Y8">
        <v>38</v>
      </c>
      <c r="Z8">
        <v>1800.05</v>
      </c>
      <c r="AA8">
        <v>0</v>
      </c>
      <c r="AB8" s="33">
        <v>5.3319868112975399E-3</v>
      </c>
      <c r="AC8" s="39">
        <v>1.1659921352213942E-5</v>
      </c>
      <c r="AF8">
        <v>1</v>
      </c>
      <c r="AG8" s="130"/>
      <c r="AH8" s="1">
        <v>50</v>
      </c>
      <c r="AI8" s="1" t="e">
        <f>Model_dem!#REF!</f>
        <v>#REF!</v>
      </c>
      <c r="AJ8" s="1" t="e">
        <f>Model_dem!#REF!-COUNTIFS($R$3:$R$54,AF8,$S$3:$S$54,AH8)</f>
        <v>#REF!</v>
      </c>
      <c r="AK8" s="8">
        <f t="shared" si="6"/>
        <v>34069.924999999996</v>
      </c>
      <c r="AL8" s="8">
        <f t="shared" si="7"/>
        <v>1209.64075</v>
      </c>
      <c r="AM8" s="43">
        <f t="shared" si="8"/>
        <v>7.75</v>
      </c>
      <c r="AN8" s="43">
        <f t="shared" si="9"/>
        <v>0</v>
      </c>
      <c r="AR8">
        <v>1</v>
      </c>
      <c r="AS8" s="130"/>
      <c r="AT8" s="1">
        <v>50</v>
      </c>
      <c r="AU8" s="1" t="e">
        <f>Model_dem!#REF!</f>
        <v>#REF!</v>
      </c>
      <c r="AV8" s="1" t="e">
        <f>Model_dem!#REF!</f>
        <v>#REF!</v>
      </c>
      <c r="AW8" s="6">
        <f t="shared" si="2"/>
        <v>0.22205099741353024</v>
      </c>
      <c r="AX8" s="8">
        <f t="shared" si="3"/>
        <v>1446.7746438095239</v>
      </c>
      <c r="AY8" s="43">
        <f t="shared" si="4"/>
        <v>38.69047619047619</v>
      </c>
      <c r="AZ8" s="43">
        <f t="shared" si="5"/>
        <v>0</v>
      </c>
    </row>
    <row r="9" spans="1:52" x14ac:dyDescent="0.3">
      <c r="A9" t="s">
        <v>18</v>
      </c>
      <c r="B9">
        <v>1</v>
      </c>
      <c r="C9">
        <v>5</v>
      </c>
      <c r="D9">
        <v>0.2</v>
      </c>
      <c r="E9">
        <v>100</v>
      </c>
      <c r="F9">
        <v>12789.2</v>
      </c>
      <c r="G9">
        <v>1355.11</v>
      </c>
      <c r="H9">
        <v>8</v>
      </c>
      <c r="I9">
        <v>14</v>
      </c>
      <c r="J9">
        <v>1800.93</v>
      </c>
      <c r="K9">
        <v>0</v>
      </c>
      <c r="L9" s="33">
        <f>IF(AND(F9&lt;&gt;"inf",F9&lt;&gt;"infeas"),'Heuristica no hash'!$F9/O9-1,"---")</f>
        <v>9.9455825589092495E-2</v>
      </c>
      <c r="M9" s="39">
        <f t="shared" si="1"/>
        <v>4.4461394978104973E-2</v>
      </c>
      <c r="N9">
        <f t="shared" si="0"/>
        <v>12244.78</v>
      </c>
      <c r="O9">
        <f>IF(AND('Heuristica no hash'!$C9=0,'Heuristica no hash'!$B9=0,'Heuristica no hash'!$F9&lt;&gt;"inf",OR(AND(B8=0,'Heuristica no hash'!$F9&lt;O8),B8&lt;&gt;0)),'Heuristica no hash'!$F9,O8)</f>
        <v>11632.3</v>
      </c>
      <c r="Q9" t="s">
        <v>24</v>
      </c>
      <c r="R9">
        <v>1</v>
      </c>
      <c r="S9">
        <v>5</v>
      </c>
      <c r="T9">
        <v>0.15</v>
      </c>
      <c r="U9">
        <v>200</v>
      </c>
      <c r="V9">
        <v>33677.5</v>
      </c>
      <c r="W9">
        <v>1032.26</v>
      </c>
      <c r="X9">
        <v>7</v>
      </c>
      <c r="Y9">
        <v>15</v>
      </c>
      <c r="Z9">
        <v>1800</v>
      </c>
      <c r="AA9">
        <v>0</v>
      </c>
      <c r="AB9" s="33">
        <v>1.2220889726457518E-2</v>
      </c>
      <c r="AC9" s="39">
        <v>8.9278655803437523E-4</v>
      </c>
      <c r="AF9">
        <v>2</v>
      </c>
      <c r="AG9" s="130" t="s">
        <v>29</v>
      </c>
      <c r="AH9" s="1">
        <v>5</v>
      </c>
      <c r="AI9" s="1" t="e">
        <f>Model_dem!#REF!</f>
        <v>#REF!</v>
      </c>
      <c r="AJ9" s="1" t="e">
        <f>Model_dem!#REF!-COUNTIFS($R$3:$R$54,AF9,$S$3:$S$54,AH9)</f>
        <v>#REF!</v>
      </c>
      <c r="AK9" s="8">
        <f t="shared" si="6"/>
        <v>33388.324999999997</v>
      </c>
      <c r="AL9" s="8">
        <f t="shared" si="7"/>
        <v>1192.05825</v>
      </c>
      <c r="AM9" s="43">
        <f t="shared" si="8"/>
        <v>25.5</v>
      </c>
      <c r="AN9" s="43">
        <f t="shared" si="9"/>
        <v>0</v>
      </c>
      <c r="AR9">
        <v>2</v>
      </c>
      <c r="AS9" s="130" t="s">
        <v>29</v>
      </c>
      <c r="AT9" s="1">
        <v>5</v>
      </c>
      <c r="AU9" s="1" t="e">
        <f>Model_dem!#REF!</f>
        <v>#REF!</v>
      </c>
      <c r="AV9" s="1" t="e">
        <f>Model_dem!#REF!</f>
        <v>#REF!</v>
      </c>
      <c r="AW9" s="6">
        <f t="shared" si="2"/>
        <v>0.14369825669404637</v>
      </c>
      <c r="AX9" s="8">
        <f t="shared" si="3"/>
        <v>1262.2973608333334</v>
      </c>
      <c r="AY9" s="43">
        <f t="shared" si="4"/>
        <v>136.60416666666666</v>
      </c>
      <c r="AZ9" s="43">
        <f t="shared" si="5"/>
        <v>0</v>
      </c>
    </row>
    <row r="10" spans="1:52" x14ac:dyDescent="0.3">
      <c r="A10" t="s">
        <v>18</v>
      </c>
      <c r="B10">
        <v>1</v>
      </c>
      <c r="C10">
        <v>10</v>
      </c>
      <c r="D10">
        <v>0.05</v>
      </c>
      <c r="E10">
        <v>100</v>
      </c>
      <c r="F10">
        <v>12395.7</v>
      </c>
      <c r="G10">
        <v>292.30900000000003</v>
      </c>
      <c r="H10">
        <v>4</v>
      </c>
      <c r="I10">
        <v>22</v>
      </c>
      <c r="J10">
        <v>1800.11</v>
      </c>
      <c r="K10">
        <v>0</v>
      </c>
      <c r="L10" s="33">
        <f>IF(AND(F10&lt;&gt;"inf",F10&lt;&gt;"infeas"),'Heuristica no hash'!$F10/O10-1,"---")</f>
        <v>6.5627605890494767E-2</v>
      </c>
      <c r="M10" s="39">
        <f t="shared" si="1"/>
        <v>6.1645624802478372E-2</v>
      </c>
      <c r="N10">
        <f t="shared" si="0"/>
        <v>11675.93</v>
      </c>
      <c r="O10">
        <f>IF(AND('Heuristica no hash'!$C10=0,'Heuristica no hash'!$B10=0,'Heuristica no hash'!$F10&lt;&gt;"inf",OR(AND(B9=0,'Heuristica no hash'!$F10&lt;O9),B9&lt;&gt;0)),'Heuristica no hash'!$F10,O9)</f>
        <v>11632.3</v>
      </c>
      <c r="Q10" t="s">
        <v>24</v>
      </c>
      <c r="R10">
        <v>1</v>
      </c>
      <c r="S10">
        <v>5</v>
      </c>
      <c r="T10">
        <v>0.2</v>
      </c>
      <c r="U10">
        <v>200</v>
      </c>
      <c r="V10">
        <v>33865.5</v>
      </c>
      <c r="W10">
        <v>1211.75</v>
      </c>
      <c r="X10">
        <v>8</v>
      </c>
      <c r="Y10">
        <v>13</v>
      </c>
      <c r="Z10">
        <v>1800.67</v>
      </c>
      <c r="AA10">
        <v>0</v>
      </c>
      <c r="AB10" s="33">
        <v>1.7871473269433613E-2</v>
      </c>
      <c r="AC10" s="39">
        <v>2.6996842571516133E-3</v>
      </c>
      <c r="AF10">
        <v>2</v>
      </c>
      <c r="AG10" s="130"/>
      <c r="AH10" s="1">
        <v>10</v>
      </c>
      <c r="AI10" s="1" t="e">
        <f>Model_dem!#REF!</f>
        <v>#REF!</v>
      </c>
      <c r="AJ10" s="1" t="e">
        <f>Model_dem!#REF!-COUNTIFS($R$3:$R$54,AF10,$S$3:$S$54,AH10)</f>
        <v>#REF!</v>
      </c>
      <c r="AK10" s="8">
        <f t="shared" si="6"/>
        <v>33546.324999999997</v>
      </c>
      <c r="AL10" s="8">
        <f t="shared" si="7"/>
        <v>1200.096</v>
      </c>
      <c r="AM10" s="43">
        <f t="shared" si="8"/>
        <v>14.75</v>
      </c>
      <c r="AN10" s="43">
        <f t="shared" si="9"/>
        <v>0</v>
      </c>
      <c r="AR10">
        <v>2</v>
      </c>
      <c r="AS10" s="130"/>
      <c r="AT10" s="1">
        <v>10</v>
      </c>
      <c r="AU10" s="1" t="e">
        <f>Model_dem!#REF!</f>
        <v>#REF!</v>
      </c>
      <c r="AV10" s="1" t="e">
        <f>Model_dem!#REF!</f>
        <v>#REF!</v>
      </c>
      <c r="AW10" s="6">
        <f t="shared" si="2"/>
        <v>5.3210368651375038E-2</v>
      </c>
      <c r="AX10" s="8">
        <f t="shared" si="3"/>
        <v>1463.4586177083336</v>
      </c>
      <c r="AY10" s="43">
        <f t="shared" si="4"/>
        <v>88.854166666666671</v>
      </c>
      <c r="AZ10" s="43">
        <f t="shared" si="5"/>
        <v>0</v>
      </c>
    </row>
    <row r="11" spans="1:52" x14ac:dyDescent="0.3">
      <c r="A11" t="s">
        <v>18</v>
      </c>
      <c r="B11">
        <v>1</v>
      </c>
      <c r="C11">
        <v>10</v>
      </c>
      <c r="D11">
        <v>0.1</v>
      </c>
      <c r="E11">
        <v>100</v>
      </c>
      <c r="F11">
        <v>11746.7</v>
      </c>
      <c r="G11">
        <v>1485.9</v>
      </c>
      <c r="H11">
        <v>18</v>
      </c>
      <c r="I11">
        <v>26</v>
      </c>
      <c r="J11">
        <v>1800.24</v>
      </c>
      <c r="K11">
        <v>0</v>
      </c>
      <c r="L11" s="33">
        <f>IF(AND(F11&lt;&gt;"inf",F11&lt;&gt;"infeas"),'Heuristica no hash'!$F11/O11-1,"---")</f>
        <v>9.8346844562124947E-3</v>
      </c>
      <c r="M11" s="39">
        <f t="shared" si="1"/>
        <v>-2.5539022348031182E-6</v>
      </c>
      <c r="N11">
        <f t="shared" si="0"/>
        <v>11746.73</v>
      </c>
      <c r="O11">
        <f>IF(AND('Heuristica no hash'!$C11=0,'Heuristica no hash'!$B11=0,'Heuristica no hash'!$F11&lt;&gt;"inf",OR(AND(B10=0,'Heuristica no hash'!$F11&lt;O10),B10&lt;&gt;0)),'Heuristica no hash'!$F11,O10)</f>
        <v>11632.3</v>
      </c>
      <c r="Q11" t="s">
        <v>24</v>
      </c>
      <c r="R11">
        <v>1</v>
      </c>
      <c r="S11">
        <v>10</v>
      </c>
      <c r="T11">
        <v>0.05</v>
      </c>
      <c r="U11">
        <v>200</v>
      </c>
      <c r="V11">
        <v>33458.300000000003</v>
      </c>
      <c r="W11">
        <v>1165.04</v>
      </c>
      <c r="X11">
        <v>12</v>
      </c>
      <c r="Y11">
        <v>21</v>
      </c>
      <c r="Z11">
        <v>1800.15</v>
      </c>
      <c r="AA11">
        <v>0</v>
      </c>
      <c r="AB11" s="33">
        <v>5.6325497657112589E-3</v>
      </c>
      <c r="AC11" s="39">
        <v>2.7668901078283792E-3</v>
      </c>
      <c r="AF11">
        <v>2</v>
      </c>
      <c r="AG11" s="130"/>
      <c r="AH11" s="1">
        <v>25</v>
      </c>
      <c r="AI11" s="1" t="e">
        <f>Model_dem!#REF!</f>
        <v>#REF!</v>
      </c>
      <c r="AJ11" s="1" t="e">
        <f>Model_dem!#REF!-COUNTIFS($R$3:$R$54,AF11,$S$3:$S$54,AH11)</f>
        <v>#REF!</v>
      </c>
      <c r="AK11" s="8">
        <f t="shared" si="6"/>
        <v>34085.549999999996</v>
      </c>
      <c r="AL11" s="8">
        <f t="shared" si="7"/>
        <v>1624.2975000000001</v>
      </c>
      <c r="AM11" s="43">
        <f t="shared" si="8"/>
        <v>5.5</v>
      </c>
      <c r="AN11" s="43">
        <f t="shared" si="9"/>
        <v>0</v>
      </c>
      <c r="AR11">
        <v>2</v>
      </c>
      <c r="AS11" s="130"/>
      <c r="AT11" s="1">
        <v>25</v>
      </c>
      <c r="AU11" s="1" t="e">
        <f>Model_dem!#REF!</f>
        <v>#REF!</v>
      </c>
      <c r="AV11" s="1" t="e">
        <f>Model_dem!#REF!</f>
        <v>#REF!</v>
      </c>
      <c r="AW11" s="6">
        <f t="shared" si="2"/>
        <v>0.12733011879001127</v>
      </c>
      <c r="AX11" s="8">
        <f t="shared" si="3"/>
        <v>1399.6621495238096</v>
      </c>
      <c r="AY11" s="43">
        <f t="shared" si="4"/>
        <v>79.642857142857139</v>
      </c>
      <c r="AZ11" s="43">
        <f t="shared" si="5"/>
        <v>0</v>
      </c>
    </row>
    <row r="12" spans="1:52" x14ac:dyDescent="0.3">
      <c r="A12" t="s">
        <v>18</v>
      </c>
      <c r="B12">
        <v>1</v>
      </c>
      <c r="C12">
        <v>10</v>
      </c>
      <c r="D12">
        <v>0.15</v>
      </c>
      <c r="E12">
        <v>100</v>
      </c>
      <c r="F12">
        <v>12390.3</v>
      </c>
      <c r="G12">
        <v>1395.84</v>
      </c>
      <c r="H12">
        <v>18</v>
      </c>
      <c r="I12">
        <v>26</v>
      </c>
      <c r="J12">
        <v>1800.49</v>
      </c>
      <c r="K12">
        <v>0</v>
      </c>
      <c r="L12" s="33">
        <f>IF(AND(F12&lt;&gt;"inf",F12&lt;&gt;"infeas"),'Heuristica no hash'!$F12/O12-1,"---")</f>
        <v>6.5163381274554455E-2</v>
      </c>
      <c r="M12" s="39">
        <f t="shared" si="1"/>
        <v>2.0590049858611792E-2</v>
      </c>
      <c r="N12">
        <f t="shared" si="0"/>
        <v>12140.33</v>
      </c>
      <c r="O12">
        <f>IF(AND('Heuristica no hash'!$C12=0,'Heuristica no hash'!$B12=0,'Heuristica no hash'!$F12&lt;&gt;"inf",OR(AND(B11=0,'Heuristica no hash'!$F12&lt;O11),B11&lt;&gt;0)),'Heuristica no hash'!$F12,O11)</f>
        <v>11632.3</v>
      </c>
      <c r="Q12" t="s">
        <v>24</v>
      </c>
      <c r="R12">
        <v>1</v>
      </c>
      <c r="S12">
        <v>10</v>
      </c>
      <c r="T12">
        <v>0.1</v>
      </c>
      <c r="U12">
        <v>200</v>
      </c>
      <c r="V12">
        <v>33552</v>
      </c>
      <c r="W12">
        <v>740.47400000000005</v>
      </c>
      <c r="X12">
        <v>3</v>
      </c>
      <c r="Y12">
        <v>16</v>
      </c>
      <c r="Z12">
        <v>1800.48</v>
      </c>
      <c r="AA12">
        <v>0</v>
      </c>
      <c r="AB12" s="33">
        <v>8.4488246485667773E-3</v>
      </c>
      <c r="AC12" s="39">
        <v>5.9609000713223281E-7</v>
      </c>
      <c r="AF12">
        <v>2</v>
      </c>
      <c r="AG12" s="130"/>
      <c r="AH12" s="1">
        <v>50</v>
      </c>
      <c r="AI12" s="1" t="e">
        <f>Model_dem!#REF!</f>
        <v>#REF!</v>
      </c>
      <c r="AJ12" s="1" t="e">
        <f>Model_dem!#REF!-COUNTIFS($R$3:$R$54,AF12,$S$3:$S$54,AH12)</f>
        <v>#REF!</v>
      </c>
      <c r="AK12" s="8">
        <f t="shared" si="6"/>
        <v>33870.25</v>
      </c>
      <c r="AL12" s="8">
        <f t="shared" si="7"/>
        <v>1406.69</v>
      </c>
      <c r="AM12" s="43">
        <f t="shared" si="8"/>
        <v>6.25</v>
      </c>
      <c r="AN12" s="43">
        <f t="shared" si="9"/>
        <v>0</v>
      </c>
      <c r="AR12">
        <v>2</v>
      </c>
      <c r="AS12" s="130"/>
      <c r="AT12" s="1">
        <v>50</v>
      </c>
      <c r="AU12" s="1" t="e">
        <f>Model_dem!#REF!</f>
        <v>#REF!</v>
      </c>
      <c r="AV12" s="1" t="e">
        <f>Model_dem!#REF!</f>
        <v>#REF!</v>
      </c>
      <c r="AW12" s="6">
        <f t="shared" si="2"/>
        <v>8.2454624634908658E-2</v>
      </c>
      <c r="AX12" s="8">
        <f t="shared" si="3"/>
        <v>1479.8140690476187</v>
      </c>
      <c r="AY12" s="43">
        <f t="shared" si="4"/>
        <v>38.785714285714285</v>
      </c>
      <c r="AZ12" s="43">
        <f t="shared" si="5"/>
        <v>0</v>
      </c>
    </row>
    <row r="13" spans="1:52" x14ac:dyDescent="0.3">
      <c r="A13" t="s">
        <v>18</v>
      </c>
      <c r="B13">
        <v>1</v>
      </c>
      <c r="C13">
        <v>10</v>
      </c>
      <c r="D13">
        <v>0.2</v>
      </c>
      <c r="E13">
        <v>100</v>
      </c>
      <c r="F13">
        <v>12663.9</v>
      </c>
      <c r="G13">
        <v>1538.9</v>
      </c>
      <c r="H13">
        <v>8</v>
      </c>
      <c r="I13">
        <v>11</v>
      </c>
      <c r="J13">
        <v>1811.22</v>
      </c>
      <c r="K13">
        <v>0</v>
      </c>
      <c r="L13" s="33">
        <f>IF(AND(F13&lt;&gt;"inf",F13&lt;&gt;"infeas"),'Heuristica no hash'!$F13/O13-1,"---")</f>
        <v>8.8684095148852782E-2</v>
      </c>
      <c r="M13" s="39">
        <f t="shared" si="1"/>
        <v>3.4228463067527359E-2</v>
      </c>
      <c r="N13">
        <f t="shared" si="0"/>
        <v>12244.78</v>
      </c>
      <c r="O13">
        <f>IF(AND('Heuristica no hash'!$C13=0,'Heuristica no hash'!$B13=0,'Heuristica no hash'!$F13&lt;&gt;"inf",OR(AND(B12=0,'Heuristica no hash'!$F13&lt;O12),B12&lt;&gt;0)),'Heuristica no hash'!$F13,O12)</f>
        <v>11632.3</v>
      </c>
      <c r="Q13" t="s">
        <v>24</v>
      </c>
      <c r="R13">
        <v>1</v>
      </c>
      <c r="S13">
        <v>10</v>
      </c>
      <c r="T13">
        <v>0.15</v>
      </c>
      <c r="U13">
        <v>200</v>
      </c>
      <c r="V13">
        <v>33727.5</v>
      </c>
      <c r="W13">
        <v>1443.43</v>
      </c>
      <c r="X13">
        <v>3</v>
      </c>
      <c r="Y13">
        <v>7</v>
      </c>
      <c r="Z13">
        <v>1801.2</v>
      </c>
      <c r="AA13">
        <v>0</v>
      </c>
      <c r="AB13" s="33">
        <v>1.3723704498525668E-2</v>
      </c>
      <c r="AC13" s="39">
        <v>1.6887115896817573E-3</v>
      </c>
      <c r="AF13">
        <v>3</v>
      </c>
      <c r="AG13" s="129" t="s">
        <v>30</v>
      </c>
      <c r="AH13" s="1">
        <v>0</v>
      </c>
      <c r="AI13" s="1" t="e">
        <f>Model_dem!#REF!</f>
        <v>#REF!</v>
      </c>
      <c r="AJ13" s="1" t="e">
        <f>Model_dem!#REF!-COUNTIFS($R$3:$R$54,AF13,$S$3:$S$54,AH13)</f>
        <v>#REF!</v>
      </c>
      <c r="AK13" s="8">
        <f t="shared" si="6"/>
        <v>33880.85</v>
      </c>
      <c r="AL13" s="8">
        <f t="shared" si="7"/>
        <v>1220.9549999999999</v>
      </c>
      <c r="AM13" s="43">
        <f t="shared" si="8"/>
        <v>17.5</v>
      </c>
      <c r="AN13" s="43">
        <f t="shared" si="9"/>
        <v>0</v>
      </c>
      <c r="AR13">
        <v>3</v>
      </c>
      <c r="AS13" s="129" t="s">
        <v>30</v>
      </c>
      <c r="AT13" s="1">
        <v>0</v>
      </c>
      <c r="AU13" s="1" t="e">
        <f>Model_dem!#REF!</f>
        <v>#REF!</v>
      </c>
      <c r="AV13" s="1" t="e">
        <f>Model_dem!#REF!</f>
        <v>#REF!</v>
      </c>
      <c r="AW13" s="6">
        <f t="shared" si="2"/>
        <v>0.10885911557004851</v>
      </c>
      <c r="AX13" s="8">
        <f t="shared" si="3"/>
        <v>1253.5339190476193</v>
      </c>
      <c r="AY13" s="43">
        <f t="shared" si="4"/>
        <v>68.095238095238102</v>
      </c>
      <c r="AZ13" s="43">
        <f t="shared" si="5"/>
        <v>0</v>
      </c>
    </row>
    <row r="14" spans="1:52" x14ac:dyDescent="0.3">
      <c r="A14" t="s">
        <v>18</v>
      </c>
      <c r="B14">
        <v>1</v>
      </c>
      <c r="C14">
        <v>25</v>
      </c>
      <c r="D14">
        <v>0.05</v>
      </c>
      <c r="E14">
        <v>100</v>
      </c>
      <c r="F14">
        <v>15398.3</v>
      </c>
      <c r="G14">
        <v>1840.75</v>
      </c>
      <c r="H14">
        <v>0</v>
      </c>
      <c r="I14">
        <v>1</v>
      </c>
      <c r="J14">
        <v>1840.75</v>
      </c>
      <c r="K14">
        <v>0</v>
      </c>
      <c r="L14" s="33">
        <f>IF(AND(F14&lt;&gt;"inf",F14&lt;&gt;"infeas"),'Heuristica no hash'!$F14/O14-1,"---")</f>
        <v>0.32375368585748299</v>
      </c>
      <c r="M14" s="39">
        <f t="shared" si="1"/>
        <v>0.31085842613220871</v>
      </c>
      <c r="N14">
        <f t="shared" si="0"/>
        <v>11746.73</v>
      </c>
      <c r="O14">
        <f>IF(AND('Heuristica no hash'!$C14=0,'Heuristica no hash'!$B14=0,'Heuristica no hash'!$F14&lt;&gt;"inf",OR(AND(B13=0,'Heuristica no hash'!$F14&lt;O13),B13&lt;&gt;0)),'Heuristica no hash'!$F14,O13)</f>
        <v>11632.3</v>
      </c>
      <c r="Q14" t="s">
        <v>24</v>
      </c>
      <c r="R14">
        <v>1</v>
      </c>
      <c r="S14">
        <v>10</v>
      </c>
      <c r="T14">
        <v>0.2</v>
      </c>
      <c r="U14">
        <v>200</v>
      </c>
      <c r="V14">
        <v>34150.400000000001</v>
      </c>
      <c r="W14">
        <v>1745.28</v>
      </c>
      <c r="X14">
        <v>0</v>
      </c>
      <c r="Y14">
        <v>2</v>
      </c>
      <c r="Z14">
        <v>1800.17</v>
      </c>
      <c r="AA14">
        <v>0</v>
      </c>
      <c r="AB14" s="33">
        <v>2.6434511840677688E-2</v>
      </c>
      <c r="AC14" s="39">
        <v>5.8865025750687305E-3</v>
      </c>
      <c r="AF14">
        <v>3</v>
      </c>
      <c r="AG14" s="129"/>
      <c r="AH14" s="1">
        <v>10</v>
      </c>
      <c r="AI14" s="1" t="e">
        <f>Model_dem!#REF!</f>
        <v>#REF!</v>
      </c>
      <c r="AJ14" s="1" t="e">
        <f>Model_dem!#REF!-COUNTIFS($R$3:$R$54,AF14,$S$3:$S$54,AH14)</f>
        <v>#REF!</v>
      </c>
      <c r="AK14" s="8">
        <f t="shared" si="6"/>
        <v>33893.75</v>
      </c>
      <c r="AL14" s="8">
        <f t="shared" si="7"/>
        <v>1090.4589999999998</v>
      </c>
      <c r="AM14" s="43">
        <f t="shared" si="8"/>
        <v>11</v>
      </c>
      <c r="AN14" s="43">
        <f t="shared" si="9"/>
        <v>0</v>
      </c>
      <c r="AR14">
        <v>3</v>
      </c>
      <c r="AS14" s="129"/>
      <c r="AT14" s="1">
        <v>10</v>
      </c>
      <c r="AU14" s="1" t="e">
        <f>Model_dem!#REF!</f>
        <v>#REF!</v>
      </c>
      <c r="AV14" s="1" t="e">
        <f>Model_dem!#REF!</f>
        <v>#REF!</v>
      </c>
      <c r="AW14" s="6">
        <f t="shared" si="2"/>
        <v>9.4027285000118963E-2</v>
      </c>
      <c r="AX14" s="8">
        <f t="shared" si="3"/>
        <v>1459.4382080952378</v>
      </c>
      <c r="AY14" s="43">
        <f t="shared" si="4"/>
        <v>67.476190476190482</v>
      </c>
      <c r="AZ14" s="43">
        <f t="shared" si="5"/>
        <v>0</v>
      </c>
    </row>
    <row r="15" spans="1:52" x14ac:dyDescent="0.3">
      <c r="A15" t="s">
        <v>18</v>
      </c>
      <c r="B15">
        <v>1</v>
      </c>
      <c r="C15">
        <v>25</v>
      </c>
      <c r="D15">
        <v>0.1</v>
      </c>
      <c r="E15">
        <v>100</v>
      </c>
      <c r="F15">
        <v>12626.6</v>
      </c>
      <c r="G15">
        <v>1028.8399999999999</v>
      </c>
      <c r="H15">
        <v>0</v>
      </c>
      <c r="I15">
        <v>5</v>
      </c>
      <c r="J15">
        <v>1800.53</v>
      </c>
      <c r="K15">
        <v>0</v>
      </c>
      <c r="L15" s="33">
        <f>IF(AND(F15&lt;&gt;"inf",F15&lt;&gt;"infeas"),'Heuristica no hash'!$F15/O15-1,"---")</f>
        <v>8.5477506598007347E-2</v>
      </c>
      <c r="M15" s="39">
        <f t="shared" si="1"/>
        <v>3.1182267055839263E-2</v>
      </c>
      <c r="N15">
        <f t="shared" si="0"/>
        <v>12244.78</v>
      </c>
      <c r="O15">
        <f>IF(AND('Heuristica no hash'!$C15=0,'Heuristica no hash'!$B15=0,'Heuristica no hash'!$F15&lt;&gt;"inf",OR(AND(B14=0,'Heuristica no hash'!$F15&lt;O14),B14&lt;&gt;0)),'Heuristica no hash'!$F15,O14)</f>
        <v>11632.3</v>
      </c>
      <c r="Q15" t="s">
        <v>24</v>
      </c>
      <c r="R15">
        <v>1</v>
      </c>
      <c r="S15">
        <v>25</v>
      </c>
      <c r="T15">
        <v>0.05</v>
      </c>
      <c r="U15">
        <v>200</v>
      </c>
      <c r="V15">
        <v>33470.699999999997</v>
      </c>
      <c r="W15">
        <v>698.78499999999997</v>
      </c>
      <c r="X15">
        <v>2</v>
      </c>
      <c r="Y15">
        <v>14</v>
      </c>
      <c r="Z15">
        <v>1800.54</v>
      </c>
      <c r="AA15">
        <v>0</v>
      </c>
      <c r="AB15" s="33">
        <v>6.0052478291838796E-3</v>
      </c>
      <c r="AC15" s="39">
        <v>1.402892129891864E-3</v>
      </c>
      <c r="AF15">
        <v>3</v>
      </c>
      <c r="AG15" s="129"/>
      <c r="AH15" s="1">
        <v>25</v>
      </c>
      <c r="AI15" s="1" t="e">
        <f>Model_dem!#REF!</f>
        <v>#REF!</v>
      </c>
      <c r="AJ15" s="1" t="e">
        <f>Model_dem!#REF!-COUNTIFS($R$3:$R$54,AF15,$S$3:$S$54,AH15)</f>
        <v>#REF!</v>
      </c>
      <c r="AK15" s="8">
        <f t="shared" si="6"/>
        <v>33924.35</v>
      </c>
      <c r="AL15" s="8">
        <f t="shared" si="7"/>
        <v>461.43549999999993</v>
      </c>
      <c r="AM15" s="43">
        <f t="shared" si="8"/>
        <v>21.5</v>
      </c>
      <c r="AN15" s="43">
        <f t="shared" si="9"/>
        <v>0</v>
      </c>
      <c r="AR15">
        <v>3</v>
      </c>
      <c r="AS15" s="129"/>
      <c r="AT15" s="1">
        <v>25</v>
      </c>
      <c r="AU15" s="1" t="e">
        <f>Model_dem!#REF!</f>
        <v>#REF!</v>
      </c>
      <c r="AV15" s="1" t="e">
        <f>Model_dem!#REF!</f>
        <v>#REF!</v>
      </c>
      <c r="AW15" s="6">
        <f t="shared" si="2"/>
        <v>0.17057897464375488</v>
      </c>
      <c r="AX15" s="8">
        <f t="shared" si="3"/>
        <v>1234.4626580952381</v>
      </c>
      <c r="AY15" s="43">
        <f t="shared" si="4"/>
        <v>81.476190476190482</v>
      </c>
      <c r="AZ15" s="43">
        <f t="shared" si="5"/>
        <v>0</v>
      </c>
    </row>
    <row r="16" spans="1:52" x14ac:dyDescent="0.3">
      <c r="A16" t="s">
        <v>18</v>
      </c>
      <c r="B16">
        <v>1</v>
      </c>
      <c r="C16">
        <v>25</v>
      </c>
      <c r="D16">
        <v>0.15</v>
      </c>
      <c r="E16">
        <v>100</v>
      </c>
      <c r="F16">
        <v>20142.7</v>
      </c>
      <c r="G16">
        <v>1826.48</v>
      </c>
      <c r="H16">
        <v>0</v>
      </c>
      <c r="I16">
        <v>1</v>
      </c>
      <c r="J16">
        <v>1826.48</v>
      </c>
      <c r="K16">
        <v>0</v>
      </c>
      <c r="L16" s="33">
        <f>IF(AND(F16&lt;&gt;"inf",F16&lt;&gt;"infeas"),'Heuristica no hash'!$F16/O16-1,"---")</f>
        <v>0.73161799472159439</v>
      </c>
      <c r="M16" s="39">
        <f t="shared" si="1"/>
        <v>0.62812183249890485</v>
      </c>
      <c r="N16">
        <f t="shared" si="0"/>
        <v>12371.74</v>
      </c>
      <c r="O16">
        <f>IF(AND('Heuristica no hash'!$C16=0,'Heuristica no hash'!$B16=0,'Heuristica no hash'!$F16&lt;&gt;"inf",OR(AND(B15=0,'Heuristica no hash'!$F16&lt;O15),B15&lt;&gt;0)),'Heuristica no hash'!$F16,O15)</f>
        <v>11632.3</v>
      </c>
      <c r="Q16" t="s">
        <v>24</v>
      </c>
      <c r="R16">
        <v>1</v>
      </c>
      <c r="S16">
        <v>25</v>
      </c>
      <c r="T16">
        <v>0.1</v>
      </c>
      <c r="U16">
        <v>200</v>
      </c>
      <c r="V16">
        <v>33625.699999999997</v>
      </c>
      <c r="W16">
        <v>1140.3699999999999</v>
      </c>
      <c r="X16">
        <v>10</v>
      </c>
      <c r="Y16">
        <v>18</v>
      </c>
      <c r="Z16">
        <v>1800.16</v>
      </c>
      <c r="AA16">
        <v>0</v>
      </c>
      <c r="AB16" s="33">
        <v>1.066397362259508E-2</v>
      </c>
      <c r="AC16" s="39">
        <v>1.2619359848875522E-3</v>
      </c>
      <c r="AF16">
        <v>3</v>
      </c>
      <c r="AG16" s="129"/>
      <c r="AH16" s="5">
        <v>50</v>
      </c>
      <c r="AI16" s="5" t="e">
        <f>Model_dem!#REF!</f>
        <v>#REF!</v>
      </c>
      <c r="AJ16" s="5" t="e">
        <f>Model_dem!#REF!-COUNTIFS($R$3:$R$54,AF16,$S$3:$S$54,AH16)</f>
        <v>#REF!</v>
      </c>
      <c r="AK16" s="9">
        <f t="shared" si="6"/>
        <v>34052.449999999997</v>
      </c>
      <c r="AL16" s="9">
        <f t="shared" si="7"/>
        <v>1742.125</v>
      </c>
      <c r="AM16" s="14">
        <f t="shared" si="8"/>
        <v>18.5</v>
      </c>
      <c r="AN16" s="14">
        <f t="shared" si="9"/>
        <v>0</v>
      </c>
      <c r="AR16">
        <v>3</v>
      </c>
      <c r="AS16" s="129"/>
      <c r="AT16" s="5">
        <v>50</v>
      </c>
      <c r="AU16" s="5" t="e">
        <f>Model_dem!#REF!</f>
        <v>#REF!</v>
      </c>
      <c r="AV16" s="5" t="e">
        <f>Model_dem!#REF!</f>
        <v>#REF!</v>
      </c>
      <c r="AW16" s="10">
        <f t="shared" si="2"/>
        <v>0.18348986920645161</v>
      </c>
      <c r="AX16" s="9">
        <f t="shared" si="3"/>
        <v>1523.757616190476</v>
      </c>
      <c r="AY16" s="14">
        <f t="shared" si="4"/>
        <v>78.714285714285708</v>
      </c>
      <c r="AZ16" s="14">
        <f t="shared" si="5"/>
        <v>0</v>
      </c>
    </row>
    <row r="17" spans="1:52" x14ac:dyDescent="0.3">
      <c r="A17" t="s">
        <v>18</v>
      </c>
      <c r="B17">
        <v>1</v>
      </c>
      <c r="C17">
        <v>25</v>
      </c>
      <c r="D17">
        <v>0.2</v>
      </c>
      <c r="E17">
        <v>100</v>
      </c>
      <c r="F17">
        <v>13839.4</v>
      </c>
      <c r="G17">
        <v>1801.19</v>
      </c>
      <c r="H17">
        <v>0</v>
      </c>
      <c r="I17">
        <v>1</v>
      </c>
      <c r="J17">
        <v>1801.19</v>
      </c>
      <c r="K17">
        <v>0</v>
      </c>
      <c r="L17" s="33">
        <f>IF(AND(F17&lt;&gt;"inf",F17&lt;&gt;"infeas"),'Heuristica no hash'!$F17/O17-1,"---")</f>
        <v>0.18973891663729447</v>
      </c>
      <c r="M17" s="39">
        <f t="shared" si="1"/>
        <v>0.10003696093666159</v>
      </c>
      <c r="N17">
        <f t="shared" si="0"/>
        <v>12580.85</v>
      </c>
      <c r="O17">
        <f>IF(AND('Heuristica no hash'!$C17=0,'Heuristica no hash'!$B17=0,'Heuristica no hash'!$F17&lt;&gt;"inf",OR(AND(B16=0,'Heuristica no hash'!$F17&lt;O16),B16&lt;&gt;0)),'Heuristica no hash'!$F17,O16)</f>
        <v>11632.3</v>
      </c>
      <c r="Q17" t="s">
        <v>24</v>
      </c>
      <c r="R17">
        <v>1</v>
      </c>
      <c r="S17">
        <v>25</v>
      </c>
      <c r="T17">
        <v>0.15</v>
      </c>
      <c r="U17">
        <v>200</v>
      </c>
      <c r="V17">
        <v>34454.5</v>
      </c>
      <c r="W17">
        <v>1800.45</v>
      </c>
      <c r="X17">
        <v>2</v>
      </c>
      <c r="Y17">
        <v>3</v>
      </c>
      <c r="Z17">
        <v>1800.45</v>
      </c>
      <c r="AA17">
        <v>0</v>
      </c>
      <c r="AB17" s="33">
        <v>3.5574631284395641E-2</v>
      </c>
      <c r="AC17" s="39">
        <v>2.20684557005284E-2</v>
      </c>
    </row>
    <row r="18" spans="1:52" x14ac:dyDescent="0.3">
      <c r="A18" t="s">
        <v>18</v>
      </c>
      <c r="B18">
        <v>1</v>
      </c>
      <c r="C18">
        <v>50</v>
      </c>
      <c r="D18">
        <v>0.05</v>
      </c>
      <c r="E18">
        <v>100</v>
      </c>
      <c r="F18">
        <v>14519.3</v>
      </c>
      <c r="G18">
        <v>1813.42</v>
      </c>
      <c r="H18">
        <v>0</v>
      </c>
      <c r="I18">
        <v>1</v>
      </c>
      <c r="J18">
        <v>1813.42</v>
      </c>
      <c r="K18">
        <v>0</v>
      </c>
      <c r="L18" s="33">
        <f>IF(AND(F18&lt;&gt;"inf",F18&lt;&gt;"infeas"),'Heuristica no hash'!$F18/O18-1,"---")</f>
        <v>0.24818823448501148</v>
      </c>
      <c r="M18" s="39">
        <f t="shared" si="1"/>
        <v>0.19968040030935397</v>
      </c>
      <c r="N18">
        <f t="shared" si="0"/>
        <v>12102.64</v>
      </c>
      <c r="O18">
        <f>IF(AND('Heuristica no hash'!$C18=0,'Heuristica no hash'!$B18=0,'Heuristica no hash'!$F18&lt;&gt;"inf",OR(AND(B17=0,'Heuristica no hash'!$F18&lt;O17),B17&lt;&gt;0)),'Heuristica no hash'!$F18,O17)</f>
        <v>11632.3</v>
      </c>
      <c r="Q18" t="s">
        <v>24</v>
      </c>
      <c r="R18">
        <v>1</v>
      </c>
      <c r="S18">
        <v>25</v>
      </c>
      <c r="T18">
        <v>0.2</v>
      </c>
      <c r="U18">
        <v>200</v>
      </c>
      <c r="V18">
        <v>35660.9</v>
      </c>
      <c r="W18">
        <v>1804.83</v>
      </c>
      <c r="X18">
        <v>0</v>
      </c>
      <c r="Y18">
        <v>1</v>
      </c>
      <c r="Z18">
        <v>1804.83</v>
      </c>
      <c r="AA18">
        <v>0</v>
      </c>
      <c r="AB18" s="33">
        <v>7.1834546104854402E-2</v>
      </c>
      <c r="AC18" s="39">
        <v>5.0313952299985143E-2</v>
      </c>
    </row>
    <row r="19" spans="1:52" x14ac:dyDescent="0.3">
      <c r="A19" t="s">
        <v>18</v>
      </c>
      <c r="B19">
        <v>1</v>
      </c>
      <c r="C19">
        <v>50</v>
      </c>
      <c r="D19">
        <v>0.1</v>
      </c>
      <c r="E19">
        <v>100</v>
      </c>
      <c r="F19">
        <v>15357.7</v>
      </c>
      <c r="G19">
        <v>1821.85</v>
      </c>
      <c r="H19">
        <v>0</v>
      </c>
      <c r="I19">
        <v>1</v>
      </c>
      <c r="J19">
        <v>1822.27</v>
      </c>
      <c r="K19">
        <v>0</v>
      </c>
      <c r="L19" s="33">
        <f>IF(AND(F19&lt;&gt;"inf",F19&lt;&gt;"infeas"),'Heuristica no hash'!$F19/O19-1,"---")</f>
        <v>0.3202634044857855</v>
      </c>
      <c r="M19" s="39">
        <f t="shared" si="1"/>
        <v>0.24380031423619553</v>
      </c>
      <c r="N19">
        <f t="shared" si="0"/>
        <v>12347.4</v>
      </c>
      <c r="O19">
        <f>IF(AND('Heuristica no hash'!$C19=0,'Heuristica no hash'!$B19=0,'Heuristica no hash'!$F19&lt;&gt;"inf",OR(AND(B18=0,'Heuristica no hash'!$F19&lt;O18),B18&lt;&gt;0)),'Heuristica no hash'!$F19,O18)</f>
        <v>11632.3</v>
      </c>
      <c r="Q19" t="s">
        <v>24</v>
      </c>
      <c r="R19">
        <v>1</v>
      </c>
      <c r="S19">
        <v>50</v>
      </c>
      <c r="T19">
        <v>0.05</v>
      </c>
      <c r="U19">
        <v>200</v>
      </c>
      <c r="V19">
        <v>33480.6</v>
      </c>
      <c r="W19">
        <v>332.053</v>
      </c>
      <c r="X19">
        <v>0</v>
      </c>
      <c r="Y19">
        <v>23</v>
      </c>
      <c r="Z19">
        <v>1800.19</v>
      </c>
      <c r="AA19">
        <v>0</v>
      </c>
      <c r="AB19" s="33">
        <v>6.3028051540534591E-3</v>
      </c>
      <c r="AC19" s="39">
        <v>0</v>
      </c>
    </row>
    <row r="20" spans="1:52" x14ac:dyDescent="0.3">
      <c r="A20" t="s">
        <v>18</v>
      </c>
      <c r="B20">
        <v>1</v>
      </c>
      <c r="C20">
        <v>50</v>
      </c>
      <c r="D20">
        <v>0.15</v>
      </c>
      <c r="E20">
        <v>100</v>
      </c>
      <c r="F20">
        <v>14734.8</v>
      </c>
      <c r="G20">
        <v>1802.97</v>
      </c>
      <c r="H20">
        <v>0</v>
      </c>
      <c r="I20">
        <v>1</v>
      </c>
      <c r="J20">
        <v>1802.97</v>
      </c>
      <c r="K20">
        <v>0</v>
      </c>
      <c r="L20" s="33">
        <f>IF(AND(F20&lt;&gt;"inf",F20&lt;&gt;"infeas"),'Heuristica no hash'!$F20/O20-1,"---")</f>
        <v>0.26671423536188033</v>
      </c>
      <c r="M20" s="39">
        <f t="shared" si="1"/>
        <v>0.16422191232069272</v>
      </c>
      <c r="N20">
        <f t="shared" si="0"/>
        <v>12656.35</v>
      </c>
      <c r="O20">
        <f>IF(AND('Heuristica no hash'!$C20=0,'Heuristica no hash'!$B20=0,'Heuristica no hash'!$F20&lt;&gt;"inf",OR(AND(B19=0,'Heuristica no hash'!$F20&lt;O19),B19&lt;&gt;0)),'Heuristica no hash'!$F20,O19)</f>
        <v>11632.3</v>
      </c>
      <c r="Q20" t="s">
        <v>24</v>
      </c>
      <c r="R20">
        <v>1</v>
      </c>
      <c r="S20">
        <v>50</v>
      </c>
      <c r="T20">
        <v>0.1</v>
      </c>
      <c r="U20">
        <v>200</v>
      </c>
      <c r="V20">
        <v>33855.599999999999</v>
      </c>
      <c r="W20">
        <v>1281.44</v>
      </c>
      <c r="X20">
        <v>0</v>
      </c>
      <c r="Y20">
        <v>3</v>
      </c>
      <c r="Z20">
        <v>1800.39</v>
      </c>
      <c r="AA20">
        <v>0</v>
      </c>
      <c r="AB20" s="33">
        <v>1.7573915944564034E-2</v>
      </c>
      <c r="AC20" s="39">
        <v>6.4395531612431167E-3</v>
      </c>
      <c r="AG20" s="131" t="s">
        <v>24</v>
      </c>
      <c r="AH20" s="131"/>
      <c r="AI20" s="131"/>
      <c r="AJ20" s="131"/>
      <c r="AK20" s="131"/>
      <c r="AL20" s="131"/>
      <c r="AM20" s="131"/>
      <c r="AN20" s="131"/>
      <c r="AS20" s="131" t="s">
        <v>34</v>
      </c>
      <c r="AT20" s="131"/>
      <c r="AU20" s="131"/>
      <c r="AV20" s="131"/>
      <c r="AW20" s="131"/>
      <c r="AX20" s="131"/>
      <c r="AY20" s="131"/>
      <c r="AZ20" s="131"/>
    </row>
    <row r="21" spans="1:52" x14ac:dyDescent="0.3">
      <c r="A21" t="s">
        <v>18</v>
      </c>
      <c r="B21">
        <v>1</v>
      </c>
      <c r="C21">
        <v>50</v>
      </c>
      <c r="D21">
        <v>0.2</v>
      </c>
      <c r="E21">
        <v>100</v>
      </c>
      <c r="F21">
        <v>20606.7</v>
      </c>
      <c r="G21">
        <v>1801.27</v>
      </c>
      <c r="H21">
        <v>0</v>
      </c>
      <c r="I21">
        <v>1</v>
      </c>
      <c r="J21">
        <v>1801.35</v>
      </c>
      <c r="K21">
        <v>0</v>
      </c>
      <c r="L21" s="33">
        <f>IF(AND(F21&lt;&gt;"inf",F21&lt;&gt;"infeas"),'Heuristica no hash'!$F21/O21-1,"---")</f>
        <v>0.77150692468385462</v>
      </c>
      <c r="M21" s="39">
        <f t="shared" si="1"/>
        <v>0.46282716566455373</v>
      </c>
      <c r="N21">
        <f t="shared" si="0"/>
        <v>14086.9</v>
      </c>
      <c r="O21">
        <f>IF(AND('Heuristica no hash'!$C21=0,'Heuristica no hash'!$B21=0,'Heuristica no hash'!$F21&lt;&gt;"inf",OR(AND(B20=0,'Heuristica no hash'!$F21&lt;O20),B20&lt;&gt;0)),'Heuristica no hash'!$F21,O20)</f>
        <v>11632.3</v>
      </c>
      <c r="Q21" t="s">
        <v>24</v>
      </c>
      <c r="R21">
        <v>1</v>
      </c>
      <c r="S21">
        <v>50</v>
      </c>
      <c r="T21">
        <v>0.15</v>
      </c>
      <c r="U21">
        <v>200</v>
      </c>
      <c r="V21">
        <v>34108.1</v>
      </c>
      <c r="W21">
        <v>1417.94</v>
      </c>
      <c r="X21">
        <v>0</v>
      </c>
      <c r="Y21">
        <v>4</v>
      </c>
      <c r="Z21">
        <v>1800.22</v>
      </c>
      <c r="AA21">
        <v>0</v>
      </c>
      <c r="AB21" s="33">
        <v>2.5163130543507828E-2</v>
      </c>
      <c r="AC21" s="39">
        <v>9.3076905777313979E-3</v>
      </c>
      <c r="AG21" s="3" t="s">
        <v>26</v>
      </c>
      <c r="AH21" s="4" t="s">
        <v>10</v>
      </c>
      <c r="AI21" s="4" t="s">
        <v>33</v>
      </c>
      <c r="AJ21" s="4" t="s">
        <v>4</v>
      </c>
      <c r="AK21" s="47" t="s">
        <v>50</v>
      </c>
      <c r="AL21" s="47" t="s">
        <v>52</v>
      </c>
      <c r="AM21" s="47" t="s">
        <v>51</v>
      </c>
      <c r="AN21" s="47" t="s">
        <v>53</v>
      </c>
      <c r="AS21" s="3" t="s">
        <v>26</v>
      </c>
      <c r="AT21" s="4" t="s">
        <v>10</v>
      </c>
      <c r="AU21" s="4" t="s">
        <v>33</v>
      </c>
      <c r="AV21" s="4" t="s">
        <v>4</v>
      </c>
      <c r="AW21" s="47" t="s">
        <v>54</v>
      </c>
      <c r="AX21" s="47" t="s">
        <v>52</v>
      </c>
      <c r="AY21" s="47" t="s">
        <v>51</v>
      </c>
      <c r="AZ21" s="47" t="s">
        <v>53</v>
      </c>
    </row>
    <row r="22" spans="1:52" x14ac:dyDescent="0.3">
      <c r="A22" t="s">
        <v>18</v>
      </c>
      <c r="B22">
        <v>2</v>
      </c>
      <c r="C22">
        <v>5</v>
      </c>
      <c r="D22">
        <v>0.05</v>
      </c>
      <c r="E22">
        <v>100</v>
      </c>
      <c r="F22">
        <v>11925.8</v>
      </c>
      <c r="G22">
        <v>1553.85</v>
      </c>
      <c r="H22">
        <v>2</v>
      </c>
      <c r="I22">
        <v>10</v>
      </c>
      <c r="J22">
        <v>1800.31</v>
      </c>
      <c r="K22">
        <v>0</v>
      </c>
      <c r="L22" s="33">
        <f>IF(AND(F22&lt;&gt;"inf",F22&lt;&gt;"infeas"),'Heuristica no hash'!$F22/O22-1,"---")</f>
        <v>2.5231467551559028E-2</v>
      </c>
      <c r="M22" s="39">
        <f t="shared" si="1"/>
        <v>2.1400436624748442E-2</v>
      </c>
      <c r="N22">
        <f t="shared" si="0"/>
        <v>11675.93</v>
      </c>
      <c r="O22">
        <f>IF(AND('Heuristica no hash'!$C22=0,'Heuristica no hash'!$B22=0,'Heuristica no hash'!$F22&lt;&gt;"inf",OR(AND(B21=0,'Heuristica no hash'!$F22&lt;O21),B21&lt;&gt;0)),'Heuristica no hash'!$F22,O21)</f>
        <v>11632.3</v>
      </c>
      <c r="Q22" t="s">
        <v>24</v>
      </c>
      <c r="R22">
        <v>1</v>
      </c>
      <c r="S22">
        <v>50</v>
      </c>
      <c r="T22">
        <v>0.2</v>
      </c>
      <c r="U22">
        <v>200</v>
      </c>
      <c r="V22">
        <v>34835.4</v>
      </c>
      <c r="W22">
        <v>1807.13</v>
      </c>
      <c r="X22">
        <v>0</v>
      </c>
      <c r="Y22">
        <v>1</v>
      </c>
      <c r="Z22">
        <v>1807.13</v>
      </c>
      <c r="AA22">
        <v>0</v>
      </c>
      <c r="AB22" s="33">
        <v>4.7023074218010441E-2</v>
      </c>
      <c r="AC22" s="39">
        <v>1.0567100478835467E-2</v>
      </c>
      <c r="AF22">
        <v>0</v>
      </c>
      <c r="AG22" s="130" t="s">
        <v>28</v>
      </c>
      <c r="AH22" s="11">
        <v>0.05</v>
      </c>
      <c r="AI22" s="1" t="e">
        <f>Model_dem!#REF!</f>
        <v>#REF!</v>
      </c>
      <c r="AJ22" s="1" t="e">
        <f>Model_dem!#REF!</f>
        <v>#REF!</v>
      </c>
      <c r="AK22" s="8">
        <f>AVERAGEIFS($V$3:$V$54,$R$3:$R$54,AF22,$T$3:$T$54,AH22)</f>
        <v>33270.9</v>
      </c>
      <c r="AL22" s="8">
        <f>AVERAGEIFS($W$3:$W$54,$R$3:$R$54,AF22,$T$3:$T$54,AH22)</f>
        <v>121.34</v>
      </c>
      <c r="AM22" s="45">
        <f>AVERAGEIFS($Y$3:$Y$54,$R$3:$R$54,AF22,$T$3:$T$54,AH22)</f>
        <v>290</v>
      </c>
      <c r="AN22" s="45">
        <f>AVERAGEIFS($AA$3:$AA$54,$R$3:$R$54,AF22,$T$3:$T$54,AH22)</f>
        <v>0</v>
      </c>
      <c r="AR22">
        <v>0</v>
      </c>
      <c r="AS22" s="130" t="s">
        <v>28</v>
      </c>
      <c r="AT22" s="11">
        <v>0.05</v>
      </c>
      <c r="AU22" s="1" t="e">
        <f>Model_dem!#REF!</f>
        <v>#REF!</v>
      </c>
      <c r="AV22" s="1" t="e">
        <f>Model_dem!#REF!</f>
        <v>#REF!</v>
      </c>
      <c r="AW22" s="48">
        <f t="shared" ref="AW22:AW35" si="10">AVERAGEIFS($M$2:$M$624,$B$2:$B$624,AR22,$D$2:$D$624,AT22)</f>
        <v>2.1817435687332631E-2</v>
      </c>
      <c r="AX22" s="8">
        <f t="shared" ref="AX22:AX35" si="11">AVERAGEIFS($G$2:$G$624,$B$2:$B$624,AR22,$D$2:$D$624,AT22)</f>
        <v>944.37684141666671</v>
      </c>
      <c r="AY22" s="45">
        <f t="shared" ref="AY22:AY35" si="12">AVERAGEIFS($I$2:$I$624,$B$2:$B$624,AR22,$D$2:$D$624,AT22)</f>
        <v>611.41666666666663</v>
      </c>
      <c r="AZ22" s="45">
        <f t="shared" ref="AZ22:AZ35" si="13">AVERAGEIFS($K$2:$K$624,$B$2:$B$624,AR22,$D$2:$D$624,AT22)</f>
        <v>0</v>
      </c>
    </row>
    <row r="23" spans="1:52" x14ac:dyDescent="0.3">
      <c r="A23" t="s">
        <v>18</v>
      </c>
      <c r="B23">
        <v>2</v>
      </c>
      <c r="C23">
        <v>5</v>
      </c>
      <c r="D23">
        <v>0.1</v>
      </c>
      <c r="E23">
        <v>100</v>
      </c>
      <c r="F23">
        <v>12605.6</v>
      </c>
      <c r="G23">
        <v>1481.02</v>
      </c>
      <c r="H23">
        <v>3</v>
      </c>
      <c r="I23">
        <v>9</v>
      </c>
      <c r="J23">
        <v>1800.04</v>
      </c>
      <c r="K23">
        <v>0</v>
      </c>
      <c r="L23" s="33">
        <f>IF(AND(F23&lt;&gt;"inf",F23&lt;&gt;"infeas"),'Heuristica no hash'!$F23/O23-1,"---")</f>
        <v>8.367218864712922E-2</v>
      </c>
      <c r="M23" s="39">
        <f t="shared" si="1"/>
        <v>7.2715683880075987E-2</v>
      </c>
      <c r="N23">
        <f t="shared" si="0"/>
        <v>11751.11</v>
      </c>
      <c r="O23">
        <f>IF(AND('Heuristica no hash'!$C23=0,'Heuristica no hash'!$B23=0,'Heuristica no hash'!$F23&lt;&gt;"inf",OR(AND(B22=0,'Heuristica no hash'!$F23&lt;O22),B22&lt;&gt;0)),'Heuristica no hash'!$F23,O22)</f>
        <v>11632.3</v>
      </c>
      <c r="Q23" t="s">
        <v>24</v>
      </c>
      <c r="R23">
        <v>2</v>
      </c>
      <c r="S23">
        <v>5</v>
      </c>
      <c r="T23">
        <v>0.05</v>
      </c>
      <c r="U23">
        <v>200</v>
      </c>
      <c r="V23">
        <v>33302.9</v>
      </c>
      <c r="W23">
        <v>1562.21</v>
      </c>
      <c r="X23">
        <v>24</v>
      </c>
      <c r="Y23">
        <v>32</v>
      </c>
      <c r="Z23">
        <v>1800.15</v>
      </c>
      <c r="AA23">
        <v>0</v>
      </c>
      <c r="AB23" s="33">
        <v>9.6180145412350093E-4</v>
      </c>
      <c r="AC23" s="39">
        <v>1.2010980439125518E-6</v>
      </c>
      <c r="AF23">
        <v>0</v>
      </c>
      <c r="AG23" s="130"/>
      <c r="AH23" s="11">
        <v>0.1</v>
      </c>
      <c r="AI23" s="1" t="e">
        <f>Model_dem!#REF!</f>
        <v>#REF!</v>
      </c>
      <c r="AJ23" s="1" t="e">
        <f>Model_dem!#REF!</f>
        <v>#REF!</v>
      </c>
      <c r="AK23" s="8">
        <f t="shared" ref="AK23:AK35" si="14">AVERAGEIFS($V$3:$V$54,$R$3:$R$54,AF23,$T$3:$T$54,AH23)</f>
        <v>33270.9</v>
      </c>
      <c r="AL23" s="8">
        <f t="shared" ref="AL23:AL35" si="15">AVERAGEIFS($W$3:$W$54,$R$3:$R$54,AF23,$T$3:$T$54,AH23)</f>
        <v>256.79899999999998</v>
      </c>
      <c r="AM23" s="45">
        <f t="shared" ref="AM23:AM35" si="16">AVERAGEIFS($Y$3:$Y$54,$R$3:$R$54,AF23,$T$3:$T$54,AH23)</f>
        <v>237</v>
      </c>
      <c r="AN23" s="45">
        <f t="shared" ref="AN23:AN35" si="17">AVERAGEIFS($AA$3:$AA$54,$R$3:$R$54,AF23,$T$3:$T$54,AH23)</f>
        <v>0</v>
      </c>
      <c r="AR23">
        <v>0</v>
      </c>
      <c r="AS23" s="130"/>
      <c r="AT23" s="11">
        <v>0.1</v>
      </c>
      <c r="AU23" s="1" t="e">
        <f>Model_dem!#REF!</f>
        <v>#REF!</v>
      </c>
      <c r="AV23" s="1" t="e">
        <f>Model_dem!#REF!</f>
        <v>#REF!</v>
      </c>
      <c r="AW23" s="48">
        <f t="shared" si="10"/>
        <v>3.9571249211760917E-2</v>
      </c>
      <c r="AX23" s="8">
        <f t="shared" si="11"/>
        <v>953.72304583333334</v>
      </c>
      <c r="AY23" s="45">
        <f t="shared" si="12"/>
        <v>733.16666666666663</v>
      </c>
      <c r="AZ23" s="45">
        <f t="shared" si="13"/>
        <v>0</v>
      </c>
    </row>
    <row r="24" spans="1:52" x14ac:dyDescent="0.3">
      <c r="A24" t="s">
        <v>18</v>
      </c>
      <c r="B24">
        <v>2</v>
      </c>
      <c r="C24">
        <v>5</v>
      </c>
      <c r="D24">
        <v>0.15</v>
      </c>
      <c r="E24">
        <v>100</v>
      </c>
      <c r="F24">
        <v>12434.2</v>
      </c>
      <c r="G24">
        <v>1751.31</v>
      </c>
      <c r="H24">
        <v>0</v>
      </c>
      <c r="I24">
        <v>2</v>
      </c>
      <c r="J24">
        <v>1800.41</v>
      </c>
      <c r="K24">
        <v>0</v>
      </c>
      <c r="L24" s="33">
        <f>IF(AND(F24&lt;&gt;"inf",F24&lt;&gt;"infeas"),'Heuristica no hash'!$F24/O24-1,"---")</f>
        <v>6.8937355467104666E-2</v>
      </c>
      <c r="M24" s="39">
        <f t="shared" si="1"/>
        <v>2.4206096539385769E-2</v>
      </c>
      <c r="N24">
        <f t="shared" si="0"/>
        <v>12140.33</v>
      </c>
      <c r="O24">
        <f>IF(AND('Heuristica no hash'!$C24=0,'Heuristica no hash'!$B24=0,'Heuristica no hash'!$F24&lt;&gt;"inf",OR(AND(B23=0,'Heuristica no hash'!$F24&lt;O23),B23&lt;&gt;0)),'Heuristica no hash'!$F24,O23)</f>
        <v>11632.3</v>
      </c>
      <c r="Q24" t="s">
        <v>24</v>
      </c>
      <c r="R24">
        <v>2</v>
      </c>
      <c r="S24">
        <v>5</v>
      </c>
      <c r="T24">
        <v>0.1</v>
      </c>
      <c r="U24">
        <v>200</v>
      </c>
      <c r="V24">
        <v>33366</v>
      </c>
      <c r="W24">
        <v>546.77300000000002</v>
      </c>
      <c r="X24">
        <v>3</v>
      </c>
      <c r="Y24">
        <v>19</v>
      </c>
      <c r="Z24">
        <v>1800.15</v>
      </c>
      <c r="AA24">
        <v>0</v>
      </c>
      <c r="AB24" s="33">
        <v>2.8583536964734702E-3</v>
      </c>
      <c r="AC24" s="39">
        <v>5.9941293484300218E-7</v>
      </c>
      <c r="AF24">
        <v>0</v>
      </c>
      <c r="AG24" s="130"/>
      <c r="AH24" s="11">
        <v>0.15</v>
      </c>
      <c r="AI24" s="1" t="e">
        <f>Model_dem!#REF!</f>
        <v>#REF!</v>
      </c>
      <c r="AJ24" s="1" t="e">
        <f>Model_dem!#REF!</f>
        <v>#REF!</v>
      </c>
      <c r="AK24" s="8">
        <f t="shared" si="14"/>
        <v>33270.9</v>
      </c>
      <c r="AL24" s="8">
        <f t="shared" si="15"/>
        <v>654.38199999999995</v>
      </c>
      <c r="AM24" s="45">
        <f t="shared" si="16"/>
        <v>227</v>
      </c>
      <c r="AN24" s="45">
        <f t="shared" si="17"/>
        <v>0</v>
      </c>
      <c r="AR24">
        <v>0</v>
      </c>
      <c r="AS24" s="130"/>
      <c r="AT24" s="11">
        <v>0.15</v>
      </c>
      <c r="AU24" s="1" t="e">
        <f>Model_dem!#REF!</f>
        <v>#REF!</v>
      </c>
      <c r="AV24" s="1" t="e">
        <f>Model_dem!#REF!</f>
        <v>#REF!</v>
      </c>
      <c r="AW24" s="48">
        <f t="shared" si="10"/>
        <v>1.4782956987597618E-2</v>
      </c>
      <c r="AX24" s="8">
        <f t="shared" si="11"/>
        <v>945.90172433333339</v>
      </c>
      <c r="AY24" s="45">
        <f t="shared" si="12"/>
        <v>404.91666666666669</v>
      </c>
      <c r="AZ24" s="45">
        <f t="shared" si="13"/>
        <v>0</v>
      </c>
    </row>
    <row r="25" spans="1:52" x14ac:dyDescent="0.3">
      <c r="A25" t="s">
        <v>18</v>
      </c>
      <c r="B25">
        <v>2</v>
      </c>
      <c r="C25">
        <v>5</v>
      </c>
      <c r="D25">
        <v>0.2</v>
      </c>
      <c r="E25">
        <v>100</v>
      </c>
      <c r="F25">
        <v>12840.5</v>
      </c>
      <c r="G25">
        <v>1128.94</v>
      </c>
      <c r="H25">
        <v>2</v>
      </c>
      <c r="I25">
        <v>6</v>
      </c>
      <c r="J25">
        <v>1819.1</v>
      </c>
      <c r="K25">
        <v>0</v>
      </c>
      <c r="L25" s="33">
        <f>IF(AND(F25&lt;&gt;"inf",F25&lt;&gt;"infeas"),'Heuristica no hash'!$F25/O25-1,"---")</f>
        <v>0.10386595944052335</v>
      </c>
      <c r="M25" s="39">
        <f t="shared" si="1"/>
        <v>4.4288638598300345E-2</v>
      </c>
      <c r="N25">
        <f t="shared" si="0"/>
        <v>12295.93</v>
      </c>
      <c r="O25">
        <f>IF(AND('Heuristica no hash'!$C25=0,'Heuristica no hash'!$B25=0,'Heuristica no hash'!$F25&lt;&gt;"inf",OR(AND(B24=0,'Heuristica no hash'!$F25&lt;O24),B24&lt;&gt;0)),'Heuristica no hash'!$F25,O24)</f>
        <v>11632.3</v>
      </c>
      <c r="Q25" t="s">
        <v>24</v>
      </c>
      <c r="R25">
        <v>2</v>
      </c>
      <c r="S25">
        <v>5</v>
      </c>
      <c r="T25">
        <v>0.15</v>
      </c>
      <c r="U25">
        <v>200</v>
      </c>
      <c r="V25">
        <v>33366</v>
      </c>
      <c r="W25">
        <v>1227.53</v>
      </c>
      <c r="X25">
        <v>19</v>
      </c>
      <c r="Y25">
        <v>31</v>
      </c>
      <c r="Z25">
        <v>1801.17</v>
      </c>
      <c r="AA25">
        <v>0</v>
      </c>
      <c r="AB25" s="33">
        <v>2.8583536964734702E-3</v>
      </c>
      <c r="AC25" s="39">
        <v>5.9941293484300218E-7</v>
      </c>
      <c r="AF25">
        <v>0</v>
      </c>
      <c r="AG25" s="130"/>
      <c r="AH25" s="11">
        <v>0.2</v>
      </c>
      <c r="AI25" s="1" t="e">
        <f>Model_dem!#REF!</f>
        <v>#REF!</v>
      </c>
      <c r="AJ25" s="1" t="e">
        <f>Model_dem!#REF!</f>
        <v>#REF!</v>
      </c>
      <c r="AK25" s="8">
        <f t="shared" si="14"/>
        <v>33270.9</v>
      </c>
      <c r="AL25" s="8">
        <f t="shared" si="15"/>
        <v>224.572</v>
      </c>
      <c r="AM25" s="45">
        <f t="shared" si="16"/>
        <v>313</v>
      </c>
      <c r="AN25" s="45">
        <f t="shared" si="17"/>
        <v>0</v>
      </c>
      <c r="AR25">
        <v>0</v>
      </c>
      <c r="AS25" s="130"/>
      <c r="AT25" s="11">
        <v>0.2</v>
      </c>
      <c r="AU25" s="1" t="e">
        <f>Model_dem!#REF!</f>
        <v>#REF!</v>
      </c>
      <c r="AV25" s="1" t="e">
        <f>Model_dem!#REF!</f>
        <v>#REF!</v>
      </c>
      <c r="AW25" s="48">
        <f t="shared" si="10"/>
        <v>1.3943997295224175E-2</v>
      </c>
      <c r="AX25" s="8">
        <f t="shared" si="11"/>
        <v>958.14315041666669</v>
      </c>
      <c r="AY25" s="45">
        <f t="shared" si="12"/>
        <v>470.66666666666669</v>
      </c>
      <c r="AZ25" s="45">
        <f t="shared" si="13"/>
        <v>0</v>
      </c>
    </row>
    <row r="26" spans="1:52" x14ac:dyDescent="0.3">
      <c r="A26" t="s">
        <v>18</v>
      </c>
      <c r="B26">
        <v>2</v>
      </c>
      <c r="C26">
        <v>10</v>
      </c>
      <c r="D26">
        <v>0.05</v>
      </c>
      <c r="E26">
        <v>100</v>
      </c>
      <c r="F26">
        <v>12276.6</v>
      </c>
      <c r="G26">
        <v>1623.08</v>
      </c>
      <c r="H26">
        <v>12</v>
      </c>
      <c r="I26">
        <v>16</v>
      </c>
      <c r="J26">
        <v>1800.16</v>
      </c>
      <c r="K26">
        <v>0</v>
      </c>
      <c r="L26" s="33">
        <f>IF(AND(F26&lt;&gt;"inf",F26&lt;&gt;"infeas"),'Heuristica no hash'!$F26/O26-1,"---")</f>
        <v>5.5388874083371453E-2</v>
      </c>
      <c r="M26" s="39">
        <f t="shared" si="1"/>
        <v>4.521286785208023E-2</v>
      </c>
      <c r="N26">
        <f t="shared" si="0"/>
        <v>11745.55</v>
      </c>
      <c r="O26">
        <f>IF(AND('Heuristica no hash'!$C26=0,'Heuristica no hash'!$B26=0,'Heuristica no hash'!$F26&lt;&gt;"inf",OR(AND(B25=0,'Heuristica no hash'!$F26&lt;O25),B25&lt;&gt;0)),'Heuristica no hash'!$F26,O25)</f>
        <v>11632.3</v>
      </c>
      <c r="Q26" t="s">
        <v>24</v>
      </c>
      <c r="R26">
        <v>2</v>
      </c>
      <c r="S26">
        <v>5</v>
      </c>
      <c r="T26">
        <v>0.2</v>
      </c>
      <c r="U26">
        <v>200</v>
      </c>
      <c r="V26">
        <v>33518.400000000001</v>
      </c>
      <c r="W26">
        <v>1431.72</v>
      </c>
      <c r="X26">
        <v>11</v>
      </c>
      <c r="Y26">
        <v>20</v>
      </c>
      <c r="Z26">
        <v>1800.07</v>
      </c>
      <c r="AA26">
        <v>0</v>
      </c>
      <c r="AB26" s="33">
        <v>7.4389331217370458E-3</v>
      </c>
      <c r="AC26" s="39">
        <v>2.5372701748571647E-3</v>
      </c>
      <c r="AF26">
        <v>1</v>
      </c>
      <c r="AG26" s="130" t="s">
        <v>28</v>
      </c>
      <c r="AH26" s="11">
        <f>AH22</f>
        <v>0.05</v>
      </c>
      <c r="AI26" s="1" t="e">
        <f>Model_dem!#REF!</f>
        <v>#REF!</v>
      </c>
      <c r="AJ26" s="1" t="e">
        <f>Model_dem!#REF!</f>
        <v>#REF!</v>
      </c>
      <c r="AK26" s="8">
        <f t="shared" si="14"/>
        <v>33447.9</v>
      </c>
      <c r="AL26" s="8">
        <f t="shared" si="15"/>
        <v>711.88149999999996</v>
      </c>
      <c r="AM26" s="45">
        <f t="shared" si="16"/>
        <v>25</v>
      </c>
      <c r="AN26" s="45">
        <f t="shared" si="17"/>
        <v>0</v>
      </c>
      <c r="AR26">
        <v>1</v>
      </c>
      <c r="AS26" s="130" t="s">
        <v>28</v>
      </c>
      <c r="AT26" s="11">
        <f>AT22</f>
        <v>0.05</v>
      </c>
      <c r="AU26" s="1" t="e">
        <f>Model_dem!#REF!</f>
        <v>#REF!</v>
      </c>
      <c r="AV26" s="1" t="e">
        <f>Model_dem!#REF!</f>
        <v>#REF!</v>
      </c>
      <c r="AW26" s="48">
        <f t="shared" si="10"/>
        <v>0.1290104942726511</v>
      </c>
      <c r="AX26" s="8">
        <f t="shared" si="11"/>
        <v>1284.15221</v>
      </c>
      <c r="AY26" s="45">
        <f t="shared" si="12"/>
        <v>98.604166666666671</v>
      </c>
      <c r="AZ26" s="45">
        <f t="shared" si="13"/>
        <v>0</v>
      </c>
    </row>
    <row r="27" spans="1:52" x14ac:dyDescent="0.3">
      <c r="A27" t="s">
        <v>18</v>
      </c>
      <c r="B27">
        <v>2</v>
      </c>
      <c r="C27">
        <v>10</v>
      </c>
      <c r="D27">
        <v>0.1</v>
      </c>
      <c r="E27">
        <v>100</v>
      </c>
      <c r="F27">
        <v>14768.1</v>
      </c>
      <c r="G27">
        <v>1802.51</v>
      </c>
      <c r="H27">
        <v>0</v>
      </c>
      <c r="I27">
        <v>1</v>
      </c>
      <c r="J27">
        <v>1802.51</v>
      </c>
      <c r="K27">
        <v>0</v>
      </c>
      <c r="L27" s="33">
        <f>IF(AND(F27&lt;&gt;"inf",F27&lt;&gt;"infeas"),'Heuristica no hash'!$F27/O27-1,"---")</f>
        <v>0.26957695382684443</v>
      </c>
      <c r="M27" s="39">
        <f t="shared" si="1"/>
        <v>0.21644963522408367</v>
      </c>
      <c r="N27">
        <f t="shared" si="0"/>
        <v>12140.33</v>
      </c>
      <c r="O27">
        <f>IF(AND('Heuristica no hash'!$C27=0,'Heuristica no hash'!$B27=0,'Heuristica no hash'!$F27&lt;&gt;"inf",OR(AND(B26=0,'Heuristica no hash'!$F27&lt;O26),B26&lt;&gt;0)),'Heuristica no hash'!$F27,O26)</f>
        <v>11632.3</v>
      </c>
      <c r="Q27" t="s">
        <v>24</v>
      </c>
      <c r="R27">
        <v>2</v>
      </c>
      <c r="S27">
        <v>10</v>
      </c>
      <c r="T27">
        <v>0.05</v>
      </c>
      <c r="U27">
        <v>200</v>
      </c>
      <c r="V27">
        <v>33361.5</v>
      </c>
      <c r="W27">
        <v>1374.16</v>
      </c>
      <c r="X27">
        <v>17</v>
      </c>
      <c r="Y27">
        <v>25</v>
      </c>
      <c r="Z27">
        <v>1800.02</v>
      </c>
      <c r="AA27">
        <v>0</v>
      </c>
      <c r="AB27" s="33">
        <v>2.7231003669874188E-3</v>
      </c>
      <c r="AC27" s="39">
        <v>-2.9974662418830178E-7</v>
      </c>
      <c r="AF27">
        <v>1</v>
      </c>
      <c r="AG27" s="130"/>
      <c r="AH27" s="11">
        <f t="shared" ref="AH27:AH37" si="18">AH23</f>
        <v>0.1</v>
      </c>
      <c r="AI27" s="1" t="e">
        <f>Model_dem!#REF!</f>
        <v>#REF!</v>
      </c>
      <c r="AJ27" s="1" t="e">
        <f>Model_dem!#REF!</f>
        <v>#REF!</v>
      </c>
      <c r="AK27" s="8">
        <f t="shared" si="14"/>
        <v>33620.400000000001</v>
      </c>
      <c r="AL27" s="8">
        <f t="shared" si="15"/>
        <v>1017.962</v>
      </c>
      <c r="AM27" s="45">
        <f t="shared" si="16"/>
        <v>18.75</v>
      </c>
      <c r="AN27" s="45">
        <f t="shared" si="17"/>
        <v>0</v>
      </c>
      <c r="AR27">
        <v>1</v>
      </c>
      <c r="AS27" s="130"/>
      <c r="AT27" s="11">
        <f t="shared" ref="AT27:AT37" si="19">AT23</f>
        <v>0.1</v>
      </c>
      <c r="AU27" s="1" t="e">
        <f>Model_dem!#REF!</f>
        <v>#REF!</v>
      </c>
      <c r="AV27" s="1" t="e">
        <f>Model_dem!#REF!</f>
        <v>#REF!</v>
      </c>
      <c r="AW27" s="48">
        <f t="shared" si="10"/>
        <v>0.13792597120944644</v>
      </c>
      <c r="AX27" s="8">
        <f t="shared" si="11"/>
        <v>1446.5224645833334</v>
      </c>
      <c r="AY27" s="45">
        <f t="shared" si="12"/>
        <v>102.83333333333333</v>
      </c>
      <c r="AZ27" s="45">
        <f t="shared" si="13"/>
        <v>0</v>
      </c>
    </row>
    <row r="28" spans="1:52" x14ac:dyDescent="0.3">
      <c r="A28" t="s">
        <v>18</v>
      </c>
      <c r="B28">
        <v>2</v>
      </c>
      <c r="C28">
        <v>10</v>
      </c>
      <c r="D28">
        <v>0.15</v>
      </c>
      <c r="E28">
        <v>100</v>
      </c>
      <c r="F28">
        <v>13417.5</v>
      </c>
      <c r="G28">
        <v>1817.96</v>
      </c>
      <c r="H28">
        <v>0</v>
      </c>
      <c r="I28">
        <v>1</v>
      </c>
      <c r="J28">
        <v>1817.96</v>
      </c>
      <c r="K28">
        <v>0</v>
      </c>
      <c r="L28" s="33">
        <f>IF(AND(F28&lt;&gt;"inf",F28&lt;&gt;"infeas"),'Heuristica no hash'!$F28/O28-1,"---")</f>
        <v>0.15346921932893753</v>
      </c>
      <c r="M28" s="39">
        <f t="shared" si="1"/>
        <v>7.6349196799229802E-2</v>
      </c>
      <c r="N28">
        <f t="shared" si="0"/>
        <v>12465.75</v>
      </c>
      <c r="O28">
        <f>IF(AND('Heuristica no hash'!$C28=0,'Heuristica no hash'!$B28=0,'Heuristica no hash'!$F28&lt;&gt;"inf",OR(AND(B27=0,'Heuristica no hash'!$F28&lt;O27),B27&lt;&gt;0)),'Heuristica no hash'!$F28,O27)</f>
        <v>11632.3</v>
      </c>
      <c r="Q28" t="s">
        <v>24</v>
      </c>
      <c r="R28">
        <v>2</v>
      </c>
      <c r="S28">
        <v>10</v>
      </c>
      <c r="T28">
        <v>0.1</v>
      </c>
      <c r="U28">
        <v>200</v>
      </c>
      <c r="V28">
        <v>33475.199999999997</v>
      </c>
      <c r="W28">
        <v>1056.53</v>
      </c>
      <c r="X28">
        <v>9</v>
      </c>
      <c r="Y28">
        <v>17</v>
      </c>
      <c r="Z28">
        <v>1800.1</v>
      </c>
      <c r="AA28">
        <v>0</v>
      </c>
      <c r="AB28" s="33">
        <v>6.140501158670153E-3</v>
      </c>
      <c r="AC28" s="39">
        <v>1.2451556923176454E-3</v>
      </c>
      <c r="AF28">
        <v>1</v>
      </c>
      <c r="AG28" s="130"/>
      <c r="AH28" s="11">
        <f t="shared" si="18"/>
        <v>0.15</v>
      </c>
      <c r="AI28" s="1" t="e">
        <f>Model_dem!#REF!</f>
        <v>#REF!</v>
      </c>
      <c r="AJ28" s="1" t="e">
        <f>Model_dem!#REF!</f>
        <v>#REF!</v>
      </c>
      <c r="AK28" s="8">
        <f t="shared" si="14"/>
        <v>33991.9</v>
      </c>
      <c r="AL28" s="8">
        <f t="shared" si="15"/>
        <v>1423.52</v>
      </c>
      <c r="AM28" s="45">
        <f t="shared" si="16"/>
        <v>7.25</v>
      </c>
      <c r="AN28" s="45">
        <f t="shared" si="17"/>
        <v>0</v>
      </c>
      <c r="AR28">
        <v>1</v>
      </c>
      <c r="AS28" s="130"/>
      <c r="AT28" s="11">
        <f t="shared" si="19"/>
        <v>0.15</v>
      </c>
      <c r="AU28" s="1" t="e">
        <f>Model_dem!#REF!</f>
        <v>#REF!</v>
      </c>
      <c r="AV28" s="1" t="e">
        <f>Model_dem!#REF!</f>
        <v>#REF!</v>
      </c>
      <c r="AW28" s="48">
        <f t="shared" si="10"/>
        <v>0.16083586499827046</v>
      </c>
      <c r="AX28" s="8">
        <f t="shared" si="11"/>
        <v>1494.1649183333332</v>
      </c>
      <c r="AY28" s="45">
        <f t="shared" si="12"/>
        <v>93.444444444444443</v>
      </c>
      <c r="AZ28" s="45">
        <f t="shared" si="13"/>
        <v>0</v>
      </c>
    </row>
    <row r="29" spans="1:52" x14ac:dyDescent="0.3">
      <c r="A29" t="s">
        <v>18</v>
      </c>
      <c r="B29">
        <v>2</v>
      </c>
      <c r="C29">
        <v>10</v>
      </c>
      <c r="D29">
        <v>0.2</v>
      </c>
      <c r="E29">
        <v>100</v>
      </c>
      <c r="F29">
        <v>13537</v>
      </c>
      <c r="G29">
        <v>1842.42</v>
      </c>
      <c r="H29">
        <v>0</v>
      </c>
      <c r="I29">
        <v>1</v>
      </c>
      <c r="J29">
        <v>1842.42</v>
      </c>
      <c r="K29">
        <v>0</v>
      </c>
      <c r="L29" s="33">
        <f>IF(AND(F29&lt;&gt;"inf",F29&lt;&gt;"infeas"),'Heuristica no hash'!$F29/O29-1,"---")</f>
        <v>0.163742338144649</v>
      </c>
      <c r="M29" s="39">
        <f t="shared" si="1"/>
        <v>7.5558437059531025E-2</v>
      </c>
      <c r="N29">
        <f t="shared" si="0"/>
        <v>12586.02</v>
      </c>
      <c r="O29">
        <f>IF(AND('Heuristica no hash'!$C29=0,'Heuristica no hash'!$B29=0,'Heuristica no hash'!$F29&lt;&gt;"inf",OR(AND(B28=0,'Heuristica no hash'!$F29&lt;O28),B28&lt;&gt;0)),'Heuristica no hash'!$F29,O28)</f>
        <v>11632.3</v>
      </c>
      <c r="Q29" t="s">
        <v>24</v>
      </c>
      <c r="R29">
        <v>2</v>
      </c>
      <c r="S29">
        <v>10</v>
      </c>
      <c r="T29">
        <v>0.15</v>
      </c>
      <c r="U29">
        <v>200</v>
      </c>
      <c r="V29">
        <v>33580.699999999997</v>
      </c>
      <c r="W29">
        <v>762.85400000000004</v>
      </c>
      <c r="X29">
        <v>3</v>
      </c>
      <c r="Y29">
        <v>14</v>
      </c>
      <c r="Z29">
        <v>1802.55</v>
      </c>
      <c r="AA29">
        <v>0</v>
      </c>
      <c r="AB29" s="33">
        <v>9.3114403277336777E-3</v>
      </c>
      <c r="AC29" s="39">
        <v>1.4699650268208408E-3</v>
      </c>
      <c r="AF29">
        <v>1</v>
      </c>
      <c r="AG29" s="130"/>
      <c r="AH29" s="11">
        <f t="shared" si="18"/>
        <v>0.2</v>
      </c>
      <c r="AI29" s="1" t="e">
        <f>Model_dem!#REF!</f>
        <v>#REF!</v>
      </c>
      <c r="AJ29" s="1" t="e">
        <f>Model_dem!#REF!</f>
        <v>#REF!</v>
      </c>
      <c r="AK29" s="8">
        <f t="shared" si="14"/>
        <v>34628.049999999996</v>
      </c>
      <c r="AL29" s="8">
        <f t="shared" si="15"/>
        <v>1642.2474999999999</v>
      </c>
      <c r="AM29" s="45">
        <f t="shared" si="16"/>
        <v>4.25</v>
      </c>
      <c r="AN29" s="45">
        <f t="shared" si="17"/>
        <v>0</v>
      </c>
      <c r="AR29">
        <v>1</v>
      </c>
      <c r="AS29" s="130"/>
      <c r="AT29" s="11">
        <f t="shared" si="19"/>
        <v>0.2</v>
      </c>
      <c r="AU29" s="1" t="e">
        <f>Model_dem!#REF!</f>
        <v>#REF!</v>
      </c>
      <c r="AV29" s="1" t="e">
        <f>Model_dem!#REF!</f>
        <v>#REF!</v>
      </c>
      <c r="AW29" s="48">
        <f t="shared" si="10"/>
        <v>0.19924930513112257</v>
      </c>
      <c r="AX29" s="8">
        <f t="shared" si="11"/>
        <v>1450.1576541666666</v>
      </c>
      <c r="AY29" s="45">
        <f t="shared" si="12"/>
        <v>86.722222222222229</v>
      </c>
      <c r="AZ29" s="45">
        <f t="shared" si="13"/>
        <v>0</v>
      </c>
    </row>
    <row r="30" spans="1:52" x14ac:dyDescent="0.3">
      <c r="A30" t="s">
        <v>18</v>
      </c>
      <c r="B30">
        <v>2</v>
      </c>
      <c r="C30">
        <v>25</v>
      </c>
      <c r="D30">
        <v>0.05</v>
      </c>
      <c r="E30">
        <v>100</v>
      </c>
      <c r="F30">
        <v>12323.6</v>
      </c>
      <c r="G30">
        <v>518.28200000000004</v>
      </c>
      <c r="H30">
        <v>1</v>
      </c>
      <c r="I30">
        <v>6</v>
      </c>
      <c r="J30">
        <v>1800.02</v>
      </c>
      <c r="K30">
        <v>0</v>
      </c>
      <c r="L30" s="33">
        <f>IF(AND(F30&lt;&gt;"inf",F30&lt;&gt;"infeas"),'Heuristica no hash'!$F30/O30-1,"---")</f>
        <v>5.9429347592479642E-2</v>
      </c>
      <c r="M30" s="39">
        <f t="shared" si="1"/>
        <v>6.4370286767094775E-3</v>
      </c>
      <c r="N30">
        <f t="shared" si="0"/>
        <v>12244.78</v>
      </c>
      <c r="O30">
        <f>IF(AND('Heuristica no hash'!$C30=0,'Heuristica no hash'!$B30=0,'Heuristica no hash'!$F30&lt;&gt;"inf",OR(AND(B29=0,'Heuristica no hash'!$F30&lt;O29),B29&lt;&gt;0)),'Heuristica no hash'!$F30,O29)</f>
        <v>11632.3</v>
      </c>
      <c r="Q30" t="s">
        <v>24</v>
      </c>
      <c r="R30">
        <v>2</v>
      </c>
      <c r="S30">
        <v>10</v>
      </c>
      <c r="T30">
        <v>0.2</v>
      </c>
      <c r="U30">
        <v>200</v>
      </c>
      <c r="V30">
        <v>33767.9</v>
      </c>
      <c r="W30">
        <v>1606.84</v>
      </c>
      <c r="X30">
        <v>0</v>
      </c>
      <c r="Y30">
        <v>3</v>
      </c>
      <c r="Z30">
        <v>1800.08</v>
      </c>
      <c r="AA30">
        <v>0</v>
      </c>
      <c r="AB30" s="33">
        <v>1.4937978834356658E-2</v>
      </c>
      <c r="AC30" s="39">
        <v>2.8644445071419611E-3</v>
      </c>
      <c r="AF30">
        <v>2</v>
      </c>
      <c r="AG30" s="130" t="s">
        <v>29</v>
      </c>
      <c r="AH30" s="11">
        <f t="shared" si="18"/>
        <v>0.05</v>
      </c>
      <c r="AI30" s="1" t="e">
        <f>Model_dem!#REF!</f>
        <v>#REF!</v>
      </c>
      <c r="AJ30" s="1" t="e">
        <f>Model_dem!#REF!</f>
        <v>#REF!</v>
      </c>
      <c r="AK30" s="8">
        <f t="shared" si="14"/>
        <v>33407.25</v>
      </c>
      <c r="AL30" s="8">
        <f t="shared" si="15"/>
        <v>1330.3125</v>
      </c>
      <c r="AM30" s="45">
        <f t="shared" si="16"/>
        <v>21.5</v>
      </c>
      <c r="AN30" s="45">
        <f t="shared" si="17"/>
        <v>0</v>
      </c>
      <c r="AR30">
        <v>2</v>
      </c>
      <c r="AS30" s="130" t="s">
        <v>29</v>
      </c>
      <c r="AT30" s="11">
        <f t="shared" si="19"/>
        <v>0.05</v>
      </c>
      <c r="AU30" s="1" t="e">
        <f>Model_dem!#REF!</f>
        <v>#REF!</v>
      </c>
      <c r="AV30" s="1" t="e">
        <f>Model_dem!#REF!</f>
        <v>#REF!</v>
      </c>
      <c r="AW30" s="48">
        <f t="shared" si="10"/>
        <v>0.1455960909608025</v>
      </c>
      <c r="AX30" s="8">
        <f t="shared" si="11"/>
        <v>1363.1339468749998</v>
      </c>
      <c r="AY30" s="45">
        <f t="shared" si="12"/>
        <v>133.95833333333334</v>
      </c>
      <c r="AZ30" s="45">
        <f t="shared" si="13"/>
        <v>0</v>
      </c>
    </row>
    <row r="31" spans="1:52" x14ac:dyDescent="0.3">
      <c r="A31" t="s">
        <v>18</v>
      </c>
      <c r="B31">
        <v>2</v>
      </c>
      <c r="C31">
        <v>25</v>
      </c>
      <c r="D31">
        <v>0.1</v>
      </c>
      <c r="E31">
        <v>100</v>
      </c>
      <c r="F31">
        <v>15667.2</v>
      </c>
      <c r="G31">
        <v>1810.44</v>
      </c>
      <c r="H31">
        <v>0</v>
      </c>
      <c r="I31">
        <v>1</v>
      </c>
      <c r="J31">
        <v>1810.44</v>
      </c>
      <c r="K31">
        <v>0</v>
      </c>
      <c r="L31" s="33">
        <f>IF(AND(F31&lt;&gt;"inf",F31&lt;&gt;"infeas"),'Heuristica no hash'!$F31/O31-1,"---")</f>
        <v>0.34687035238087072</v>
      </c>
      <c r="M31" s="39">
        <f t="shared" si="1"/>
        <v>0.2514237789049083</v>
      </c>
      <c r="N31">
        <f t="shared" si="0"/>
        <v>12519.5</v>
      </c>
      <c r="O31">
        <f>IF(AND('Heuristica no hash'!$C31=0,'Heuristica no hash'!$B31=0,'Heuristica no hash'!$F31&lt;&gt;"inf",OR(AND(B30=0,'Heuristica no hash'!$F31&lt;O30),B30&lt;&gt;0)),'Heuristica no hash'!$F31,O30)</f>
        <v>11632.3</v>
      </c>
      <c r="Q31" t="s">
        <v>24</v>
      </c>
      <c r="R31">
        <v>2</v>
      </c>
      <c r="S31">
        <v>25</v>
      </c>
      <c r="T31">
        <v>0.05</v>
      </c>
      <c r="U31">
        <v>200</v>
      </c>
      <c r="V31">
        <v>33470.699999999997</v>
      </c>
      <c r="W31">
        <v>1373.04</v>
      </c>
      <c r="X31">
        <v>10</v>
      </c>
      <c r="Y31">
        <v>17</v>
      </c>
      <c r="Z31">
        <v>1800.11</v>
      </c>
      <c r="AA31">
        <v>0</v>
      </c>
      <c r="AB31" s="33">
        <v>6.0052478291838796E-3</v>
      </c>
      <c r="AC31" s="39">
        <v>-2.9876868468114992E-7</v>
      </c>
      <c r="AF31">
        <v>2</v>
      </c>
      <c r="AG31" s="130"/>
      <c r="AH31" s="11">
        <f t="shared" si="18"/>
        <v>0.1</v>
      </c>
      <c r="AI31" s="1" t="e">
        <f>Model_dem!#REF!</f>
        <v>#REF!</v>
      </c>
      <c r="AJ31" s="1" t="e">
        <f>Model_dem!#REF!</f>
        <v>#REF!</v>
      </c>
      <c r="AK31" s="8">
        <f t="shared" si="14"/>
        <v>33574.125</v>
      </c>
      <c r="AL31" s="8">
        <f t="shared" si="15"/>
        <v>1161.21325</v>
      </c>
      <c r="AM31" s="45">
        <f t="shared" si="16"/>
        <v>11.25</v>
      </c>
      <c r="AN31" s="45">
        <f t="shared" si="17"/>
        <v>0</v>
      </c>
      <c r="AR31">
        <v>2</v>
      </c>
      <c r="AS31" s="130"/>
      <c r="AT31" s="11">
        <f t="shared" si="19"/>
        <v>0.1</v>
      </c>
      <c r="AU31" s="1" t="e">
        <f>Model_dem!#REF!</f>
        <v>#REF!</v>
      </c>
      <c r="AV31" s="1" t="e">
        <f>Model_dem!#REF!</f>
        <v>#REF!</v>
      </c>
      <c r="AW31" s="48">
        <f t="shared" si="10"/>
        <v>0.14626661658791859</v>
      </c>
      <c r="AX31" s="8">
        <f t="shared" si="11"/>
        <v>1436.9025568750001</v>
      </c>
      <c r="AY31" s="45">
        <f t="shared" si="12"/>
        <v>88.604166666666671</v>
      </c>
      <c r="AZ31" s="45">
        <f t="shared" si="13"/>
        <v>0</v>
      </c>
    </row>
    <row r="32" spans="1:52" x14ac:dyDescent="0.3">
      <c r="A32" t="s">
        <v>18</v>
      </c>
      <c r="B32">
        <v>2</v>
      </c>
      <c r="C32">
        <v>25</v>
      </c>
      <c r="D32">
        <v>0.15</v>
      </c>
      <c r="E32">
        <v>100</v>
      </c>
      <c r="F32">
        <v>22298</v>
      </c>
      <c r="G32">
        <v>1804.69</v>
      </c>
      <c r="H32">
        <v>0</v>
      </c>
      <c r="I32">
        <v>1</v>
      </c>
      <c r="J32">
        <v>1804.69</v>
      </c>
      <c r="K32">
        <v>0</v>
      </c>
      <c r="L32" s="33">
        <f>IF(AND(F32&lt;&gt;"inf",F32&lt;&gt;"infeas"),'Heuristica no hash'!$F32/O32-1,"---")</f>
        <v>0.9169037937467226</v>
      </c>
      <c r="M32" s="39">
        <f t="shared" si="1"/>
        <v>0.65427211433455201</v>
      </c>
      <c r="N32">
        <f t="shared" si="0"/>
        <v>13479.04</v>
      </c>
      <c r="O32">
        <f>IF(AND('Heuristica no hash'!$C32=0,'Heuristica no hash'!$B32=0,'Heuristica no hash'!$F32&lt;&gt;"inf",OR(AND(B31=0,'Heuristica no hash'!$F32&lt;O31),B31&lt;&gt;0)),'Heuristica no hash'!$F32,O31)</f>
        <v>11632.3</v>
      </c>
      <c r="Q32" t="s">
        <v>24</v>
      </c>
      <c r="R32">
        <v>2</v>
      </c>
      <c r="S32">
        <v>25</v>
      </c>
      <c r="T32">
        <v>0.1</v>
      </c>
      <c r="U32">
        <v>200</v>
      </c>
      <c r="V32">
        <v>33809.1</v>
      </c>
      <c r="W32">
        <v>1800.29</v>
      </c>
      <c r="X32">
        <v>0</v>
      </c>
      <c r="Y32">
        <v>1</v>
      </c>
      <c r="Z32">
        <v>1800.29</v>
      </c>
      <c r="AA32">
        <v>0</v>
      </c>
      <c r="AB32" s="33">
        <v>1.6176298206540762E-2</v>
      </c>
      <c r="AC32" s="39">
        <v>5.0572282512726385E-3</v>
      </c>
      <c r="AF32">
        <v>2</v>
      </c>
      <c r="AG32" s="130"/>
      <c r="AH32" s="11">
        <f t="shared" si="18"/>
        <v>0.15</v>
      </c>
      <c r="AI32" s="1" t="e">
        <f>Model_dem!#REF!</f>
        <v>#REF!</v>
      </c>
      <c r="AJ32" s="1" t="e">
        <f>Model_dem!#REF!</f>
        <v>#REF!</v>
      </c>
      <c r="AK32" s="8">
        <f t="shared" si="14"/>
        <v>33699.775000000001</v>
      </c>
      <c r="AL32" s="8">
        <f t="shared" si="15"/>
        <v>1270.471</v>
      </c>
      <c r="AM32" s="45">
        <f t="shared" si="16"/>
        <v>13</v>
      </c>
      <c r="AN32" s="45">
        <f t="shared" si="17"/>
        <v>0</v>
      </c>
      <c r="AR32">
        <v>2</v>
      </c>
      <c r="AS32" s="130"/>
      <c r="AT32" s="11">
        <f t="shared" si="19"/>
        <v>0.15</v>
      </c>
      <c r="AU32" s="1" t="e">
        <f>Model_dem!#REF!</f>
        <v>#REF!</v>
      </c>
      <c r="AV32" s="1" t="e">
        <f>Model_dem!#REF!</f>
        <v>#REF!</v>
      </c>
      <c r="AW32" s="48">
        <f t="shared" si="10"/>
        <v>7.8963626864596514E-2</v>
      </c>
      <c r="AX32" s="8">
        <f t="shared" si="11"/>
        <v>1468.3798180952381</v>
      </c>
      <c r="AY32" s="45">
        <f t="shared" si="12"/>
        <v>65.11904761904762</v>
      </c>
      <c r="AZ32" s="45">
        <f t="shared" si="13"/>
        <v>0</v>
      </c>
    </row>
    <row r="33" spans="1:52" x14ac:dyDescent="0.3">
      <c r="A33" t="s">
        <v>18</v>
      </c>
      <c r="B33">
        <v>2</v>
      </c>
      <c r="C33">
        <v>25</v>
      </c>
      <c r="D33">
        <v>0.2</v>
      </c>
      <c r="E33">
        <v>100</v>
      </c>
      <c r="F33" t="s">
        <v>46</v>
      </c>
      <c r="G33">
        <v>60.044699999999999</v>
      </c>
      <c r="H33">
        <v>0</v>
      </c>
      <c r="I33">
        <v>1</v>
      </c>
      <c r="J33">
        <v>1801.06</v>
      </c>
      <c r="K33">
        <v>0</v>
      </c>
      <c r="L33" s="33" t="str">
        <f>IF(AND(F33&lt;&gt;"inf",F33&lt;&gt;"infeas"),'Heuristica no hash'!$F33/O33-1,"---")</f>
        <v>---</v>
      </c>
      <c r="M33" s="39" t="str">
        <f t="shared" si="1"/>
        <v>---</v>
      </c>
      <c r="N33">
        <f t="shared" si="0"/>
        <v>32118.29</v>
      </c>
      <c r="O33">
        <f>IF(AND('Heuristica no hash'!$C33=0,'Heuristica no hash'!$B33=0,'Heuristica no hash'!$F33&lt;&gt;"inf",OR(AND(B32=0,'Heuristica no hash'!$F33&lt;O32),B32&lt;&gt;0)),'Heuristica no hash'!$F33,O32)</f>
        <v>11632.3</v>
      </c>
      <c r="Q33" t="s">
        <v>24</v>
      </c>
      <c r="R33">
        <v>2</v>
      </c>
      <c r="S33">
        <v>25</v>
      </c>
      <c r="T33">
        <v>0.15</v>
      </c>
      <c r="U33">
        <v>200</v>
      </c>
      <c r="V33">
        <v>33971.5</v>
      </c>
      <c r="W33">
        <v>1523.67</v>
      </c>
      <c r="X33">
        <v>0</v>
      </c>
      <c r="Y33">
        <v>3</v>
      </c>
      <c r="Z33">
        <v>1804.02</v>
      </c>
      <c r="AA33">
        <v>0</v>
      </c>
      <c r="AB33" s="33">
        <v>2.1057440586217835E-2</v>
      </c>
      <c r="AC33" s="39">
        <v>3.7812249490523087E-3</v>
      </c>
      <c r="AF33">
        <v>2</v>
      </c>
      <c r="AG33" s="130"/>
      <c r="AH33" s="11">
        <f t="shared" si="18"/>
        <v>0.2</v>
      </c>
      <c r="AI33" s="1" t="e">
        <f>Model_dem!#REF!</f>
        <v>#REF!</v>
      </c>
      <c r="AJ33" s="1" t="e">
        <f>Model_dem!#REF!</f>
        <v>#REF!</v>
      </c>
      <c r="AK33" s="8">
        <f t="shared" si="14"/>
        <v>34209.300000000003</v>
      </c>
      <c r="AL33" s="8">
        <f t="shared" si="15"/>
        <v>1661.145</v>
      </c>
      <c r="AM33" s="45">
        <f t="shared" si="16"/>
        <v>6.25</v>
      </c>
      <c r="AN33" s="45">
        <f t="shared" si="17"/>
        <v>0</v>
      </c>
      <c r="AR33">
        <v>2</v>
      </c>
      <c r="AS33" s="130"/>
      <c r="AT33" s="11">
        <f t="shared" si="19"/>
        <v>0.2</v>
      </c>
      <c r="AU33" s="1" t="e">
        <f>Model_dem!#REF!</f>
        <v>#REF!</v>
      </c>
      <c r="AV33" s="1" t="e">
        <f>Model_dem!#REF!</f>
        <v>#REF!</v>
      </c>
      <c r="AW33" s="48">
        <f t="shared" si="10"/>
        <v>1.6092513242979257E-3</v>
      </c>
      <c r="AX33" s="8">
        <f t="shared" si="11"/>
        <v>1326.2043716666665</v>
      </c>
      <c r="AY33" s="45">
        <f t="shared" si="12"/>
        <v>56.61904761904762</v>
      </c>
      <c r="AZ33" s="45">
        <f t="shared" si="13"/>
        <v>0</v>
      </c>
    </row>
    <row r="34" spans="1:52" x14ac:dyDescent="0.3">
      <c r="A34" t="s">
        <v>18</v>
      </c>
      <c r="B34">
        <v>2</v>
      </c>
      <c r="C34">
        <v>50</v>
      </c>
      <c r="D34">
        <v>0.05</v>
      </c>
      <c r="E34">
        <v>100</v>
      </c>
      <c r="F34">
        <v>12775.6</v>
      </c>
      <c r="G34">
        <v>660.7</v>
      </c>
      <c r="H34">
        <v>2</v>
      </c>
      <c r="I34">
        <v>11</v>
      </c>
      <c r="J34">
        <v>1801.51</v>
      </c>
      <c r="K34">
        <v>0</v>
      </c>
      <c r="L34" s="33">
        <f>IF(AND(F34&lt;&gt;"inf",F34&lt;&gt;"infeas"),'Heuristica no hash'!$F34/O34-1,"---")</f>
        <v>9.8286667297095232E-2</v>
      </c>
      <c r="M34" s="39">
        <f t="shared" si="1"/>
        <v>4.3350717611913003E-2</v>
      </c>
      <c r="N34">
        <f t="shared" si="0"/>
        <v>12244.78</v>
      </c>
      <c r="O34">
        <f>IF(AND('Heuristica no hash'!$C34=0,'Heuristica no hash'!$B34=0,'Heuristica no hash'!$F34&lt;&gt;"inf",OR(AND(B33=0,'Heuristica no hash'!$F34&lt;O33),B33&lt;&gt;0)),'Heuristica no hash'!$F34,O33)</f>
        <v>11632.3</v>
      </c>
      <c r="Q34" t="s">
        <v>24</v>
      </c>
      <c r="R34">
        <v>2</v>
      </c>
      <c r="S34">
        <v>25</v>
      </c>
      <c r="T34">
        <v>0.2</v>
      </c>
      <c r="U34">
        <v>200</v>
      </c>
      <c r="V34">
        <v>35090.9</v>
      </c>
      <c r="W34">
        <v>1800.19</v>
      </c>
      <c r="X34">
        <v>0</v>
      </c>
      <c r="Y34">
        <v>1</v>
      </c>
      <c r="Z34">
        <v>1800.19</v>
      </c>
      <c r="AA34">
        <v>0</v>
      </c>
      <c r="AB34" s="33">
        <v>5.4702457703278196E-2</v>
      </c>
      <c r="AC34" s="39">
        <v>2.7308611225042245E-2</v>
      </c>
      <c r="AF34">
        <v>3</v>
      </c>
      <c r="AG34" s="129" t="s">
        <v>30</v>
      </c>
      <c r="AH34" s="11">
        <f t="shared" si="18"/>
        <v>0.05</v>
      </c>
      <c r="AI34" s="1" t="e">
        <f>Model_dem!#REF!</f>
        <v>#REF!</v>
      </c>
      <c r="AJ34" s="1" t="e">
        <f>Model_dem!#REF!</f>
        <v>#REF!</v>
      </c>
      <c r="AK34" s="8">
        <f t="shared" si="14"/>
        <v>33646.949999999997</v>
      </c>
      <c r="AL34" s="8">
        <f t="shared" si="15"/>
        <v>854.92025000000001</v>
      </c>
      <c r="AM34" s="45">
        <f t="shared" si="16"/>
        <v>26.75</v>
      </c>
      <c r="AN34" s="45">
        <f t="shared" si="17"/>
        <v>0</v>
      </c>
      <c r="AR34">
        <v>3</v>
      </c>
      <c r="AS34" s="129" t="s">
        <v>30</v>
      </c>
      <c r="AT34" s="11">
        <f t="shared" si="19"/>
        <v>0.05</v>
      </c>
      <c r="AU34" s="1" t="e">
        <f>Model_dem!#REF!</f>
        <v>#REF!</v>
      </c>
      <c r="AV34" s="1" t="e">
        <f>Model_dem!#REF!</f>
        <v>#REF!</v>
      </c>
      <c r="AW34" s="48">
        <f t="shared" si="10"/>
        <v>0.1345506793114889</v>
      </c>
      <c r="AX34" s="8">
        <f t="shared" si="11"/>
        <v>1374.3425589583337</v>
      </c>
      <c r="AY34" s="45">
        <f t="shared" si="12"/>
        <v>108.29166666666667</v>
      </c>
      <c r="AZ34" s="45">
        <f t="shared" si="13"/>
        <v>0</v>
      </c>
    </row>
    <row r="35" spans="1:52" x14ac:dyDescent="0.3">
      <c r="A35" t="s">
        <v>18</v>
      </c>
      <c r="B35">
        <v>2</v>
      </c>
      <c r="C35">
        <v>50</v>
      </c>
      <c r="D35">
        <v>0.1</v>
      </c>
      <c r="E35">
        <v>100</v>
      </c>
      <c r="F35">
        <v>14866.3</v>
      </c>
      <c r="G35">
        <v>1672.99</v>
      </c>
      <c r="H35">
        <v>0</v>
      </c>
      <c r="I35">
        <v>2</v>
      </c>
      <c r="J35">
        <v>1801.48</v>
      </c>
      <c r="K35">
        <v>0</v>
      </c>
      <c r="L35" s="33">
        <f>IF(AND(F35&lt;&gt;"inf",F35&lt;&gt;"infeas"),'Heuristica no hash'!$F35/O35-1,"---")</f>
        <v>0.27801896443523644</v>
      </c>
      <c r="M35" s="39">
        <f t="shared" si="1"/>
        <v>0.18745157554215419</v>
      </c>
      <c r="N35">
        <f t="shared" si="0"/>
        <v>12519.5</v>
      </c>
      <c r="O35">
        <f>IF(AND('Heuristica no hash'!$C35=0,'Heuristica no hash'!$B35=0,'Heuristica no hash'!$F35&lt;&gt;"inf",OR(AND(B34=0,'Heuristica no hash'!$F35&lt;O34),B34&lt;&gt;0)),'Heuristica no hash'!$F35,O34)</f>
        <v>11632.3</v>
      </c>
      <c r="Q35" t="s">
        <v>24</v>
      </c>
      <c r="R35">
        <v>2</v>
      </c>
      <c r="S35">
        <v>50</v>
      </c>
      <c r="T35">
        <v>0.05</v>
      </c>
      <c r="U35">
        <v>200</v>
      </c>
      <c r="V35">
        <v>33493.9</v>
      </c>
      <c r="W35">
        <v>1011.84</v>
      </c>
      <c r="X35">
        <v>5</v>
      </c>
      <c r="Y35">
        <v>12</v>
      </c>
      <c r="Z35">
        <v>1800.05</v>
      </c>
      <c r="AA35">
        <v>0</v>
      </c>
      <c r="AB35" s="33">
        <v>6.7025538834235565E-3</v>
      </c>
      <c r="AC35" s="39">
        <v>3.9724497171511608E-4</v>
      </c>
      <c r="AF35">
        <v>3</v>
      </c>
      <c r="AG35" s="129"/>
      <c r="AH35" s="11">
        <f t="shared" si="18"/>
        <v>0.1</v>
      </c>
      <c r="AI35" s="1" t="e">
        <f>Model_dem!#REF!</f>
        <v>#REF!</v>
      </c>
      <c r="AJ35" s="1" t="e">
        <f>Model_dem!#REF!</f>
        <v>#REF!</v>
      </c>
      <c r="AK35" s="8">
        <f t="shared" si="14"/>
        <v>34228.75</v>
      </c>
      <c r="AL35" s="8">
        <f t="shared" si="15"/>
        <v>1402.567</v>
      </c>
      <c r="AM35" s="45">
        <f t="shared" si="16"/>
        <v>7.5</v>
      </c>
      <c r="AN35" s="45">
        <f t="shared" si="17"/>
        <v>0</v>
      </c>
      <c r="AR35">
        <v>3</v>
      </c>
      <c r="AS35" s="129"/>
      <c r="AT35" s="11">
        <f t="shared" si="19"/>
        <v>0.1</v>
      </c>
      <c r="AU35" s="1" t="e">
        <f>Model_dem!#REF!</f>
        <v>#REF!</v>
      </c>
      <c r="AV35" s="1" t="e">
        <f>Model_dem!#REF!</f>
        <v>#REF!</v>
      </c>
      <c r="AW35" s="48">
        <f t="shared" si="10"/>
        <v>0.14627100879550034</v>
      </c>
      <c r="AX35" s="8">
        <f t="shared" si="11"/>
        <v>1359.0721555555556</v>
      </c>
      <c r="AY35" s="45">
        <f t="shared" si="12"/>
        <v>28.138888888888889</v>
      </c>
      <c r="AZ35" s="45">
        <f t="shared" si="13"/>
        <v>0</v>
      </c>
    </row>
    <row r="36" spans="1:52" x14ac:dyDescent="0.3">
      <c r="A36" t="s">
        <v>18</v>
      </c>
      <c r="B36">
        <v>2</v>
      </c>
      <c r="C36">
        <v>50</v>
      </c>
      <c r="D36">
        <v>0.15</v>
      </c>
      <c r="E36">
        <v>100</v>
      </c>
      <c r="F36">
        <v>16376.8</v>
      </c>
      <c r="G36">
        <v>1801.91</v>
      </c>
      <c r="H36">
        <v>0</v>
      </c>
      <c r="I36">
        <v>1</v>
      </c>
      <c r="J36">
        <v>1801.91</v>
      </c>
      <c r="K36">
        <v>0</v>
      </c>
      <c r="L36" s="33">
        <f>IF(AND(F36&lt;&gt;"inf",F36&lt;&gt;"infeas"),'Heuristica no hash'!$F36/O36-1,"---")</f>
        <v>0.40787290561625822</v>
      </c>
      <c r="M36" s="39">
        <f t="shared" si="1"/>
        <v>0.22280537094157227</v>
      </c>
      <c r="N36">
        <f t="shared" si="0"/>
        <v>13392.81</v>
      </c>
      <c r="O36">
        <f>IF(AND('Heuristica no hash'!$C36=0,'Heuristica no hash'!$B36=0,'Heuristica no hash'!$F36&lt;&gt;"inf",OR(AND(B35=0,'Heuristica no hash'!$F36&lt;O35),B35&lt;&gt;0)),'Heuristica no hash'!$F36,O35)</f>
        <v>11632.3</v>
      </c>
      <c r="Q36" t="s">
        <v>24</v>
      </c>
      <c r="R36">
        <v>2</v>
      </c>
      <c r="S36">
        <v>50</v>
      </c>
      <c r="T36">
        <v>0.1</v>
      </c>
      <c r="U36">
        <v>200</v>
      </c>
      <c r="V36">
        <v>33646.199999999997</v>
      </c>
      <c r="W36">
        <v>1241.26</v>
      </c>
      <c r="X36">
        <v>2</v>
      </c>
      <c r="Y36">
        <v>8</v>
      </c>
      <c r="Z36">
        <v>1800.22</v>
      </c>
      <c r="AA36">
        <v>0</v>
      </c>
      <c r="AB36" s="33">
        <v>1.1280127679142993E-2</v>
      </c>
      <c r="AC36" s="39">
        <v>2.1463195376303368E-4</v>
      </c>
      <c r="AF36">
        <v>3</v>
      </c>
      <c r="AG36" s="129"/>
      <c r="AH36" s="11">
        <f t="shared" si="18"/>
        <v>0.15</v>
      </c>
      <c r="AI36" s="1" t="e">
        <f>Model_dem!#REF!</f>
        <v>#REF!</v>
      </c>
      <c r="AJ36" s="1" t="e">
        <f>Model_dem!#REF!</f>
        <v>#REF!</v>
      </c>
      <c r="AK36" s="46" t="s">
        <v>3</v>
      </c>
      <c r="AL36" s="46" t="s">
        <v>3</v>
      </c>
      <c r="AM36" s="46" t="s">
        <v>3</v>
      </c>
      <c r="AN36" s="46" t="s">
        <v>3</v>
      </c>
      <c r="AR36">
        <v>3</v>
      </c>
      <c r="AS36" s="129"/>
      <c r="AT36" s="11">
        <f t="shared" si="19"/>
        <v>0.15</v>
      </c>
      <c r="AU36" s="1" t="e">
        <f>Model_dem!#REF!</f>
        <v>#REF!</v>
      </c>
      <c r="AV36" s="1" t="e">
        <f>Model_dem!#REF!</f>
        <v>#REF!</v>
      </c>
      <c r="AW36" s="49" t="s">
        <v>3</v>
      </c>
      <c r="AX36" s="46" t="s">
        <v>3</v>
      </c>
      <c r="AY36" s="46" t="s">
        <v>3</v>
      </c>
      <c r="AZ36" s="46" t="s">
        <v>3</v>
      </c>
    </row>
    <row r="37" spans="1:52" x14ac:dyDescent="0.3">
      <c r="A37" t="s">
        <v>18</v>
      </c>
      <c r="B37">
        <v>2</v>
      </c>
      <c r="C37">
        <v>50</v>
      </c>
      <c r="D37">
        <v>0.2</v>
      </c>
      <c r="E37">
        <v>100</v>
      </c>
      <c r="F37">
        <v>18541</v>
      </c>
      <c r="G37">
        <v>1806.52</v>
      </c>
      <c r="H37">
        <v>0</v>
      </c>
      <c r="I37">
        <v>1</v>
      </c>
      <c r="J37">
        <v>1806.55</v>
      </c>
      <c r="K37">
        <v>0</v>
      </c>
      <c r="L37" s="33">
        <f>IF(AND(F37&lt;&gt;"inf",F37&lt;&gt;"infeas"),'Heuristica no hash'!$F37/O37-1,"---")</f>
        <v>0.59392381558247309</v>
      </c>
      <c r="M37" s="39">
        <f t="shared" si="1"/>
        <v>-0.14444133740509302</v>
      </c>
      <c r="N37">
        <f t="shared" si="0"/>
        <v>21671.22</v>
      </c>
      <c r="O37">
        <f>IF(AND('Heuristica no hash'!$C37=0,'Heuristica no hash'!$B37=0,'Heuristica no hash'!$F37&lt;&gt;"inf",OR(AND(B36=0,'Heuristica no hash'!$F37&lt;O36),B36&lt;&gt;0)),'Heuristica no hash'!$F37,O36)</f>
        <v>11632.3</v>
      </c>
      <c r="Q37" t="s">
        <v>24</v>
      </c>
      <c r="R37">
        <v>2</v>
      </c>
      <c r="S37">
        <v>50</v>
      </c>
      <c r="T37">
        <v>0.15</v>
      </c>
      <c r="U37">
        <v>200</v>
      </c>
      <c r="V37">
        <v>33880.9</v>
      </c>
      <c r="W37">
        <v>1567.83</v>
      </c>
      <c r="X37">
        <v>1</v>
      </c>
      <c r="Y37">
        <v>4</v>
      </c>
      <c r="Z37">
        <v>1800.65</v>
      </c>
      <c r="AA37">
        <v>0</v>
      </c>
      <c r="AB37" s="33">
        <v>1.8334340219230638E-2</v>
      </c>
      <c r="AC37" s="39">
        <v>7.6680094544534505E-4</v>
      </c>
      <c r="AF37">
        <v>3</v>
      </c>
      <c r="AG37" s="129"/>
      <c r="AH37" s="12">
        <f t="shared" si="18"/>
        <v>0.2</v>
      </c>
      <c r="AI37" s="5" t="e">
        <f>Model_dem!#REF!</f>
        <v>#REF!</v>
      </c>
      <c r="AJ37" s="5" t="e">
        <f>Model_dem!#REF!</f>
        <v>#REF!</v>
      </c>
      <c r="AK37" s="9" t="str">
        <f>AK36</f>
        <v>---</v>
      </c>
      <c r="AL37" s="9" t="str">
        <f>AL36</f>
        <v>---</v>
      </c>
      <c r="AM37" s="9" t="str">
        <f>AM36</f>
        <v>---</v>
      </c>
      <c r="AN37" s="9" t="str">
        <f>AN36</f>
        <v>---</v>
      </c>
      <c r="AR37">
        <v>3</v>
      </c>
      <c r="AS37" s="129"/>
      <c r="AT37" s="12">
        <f t="shared" si="19"/>
        <v>0.2</v>
      </c>
      <c r="AU37" s="5" t="e">
        <f>Model_dem!#REF!</f>
        <v>#REF!</v>
      </c>
      <c r="AV37" s="5" t="e">
        <f>Model_dem!#REF!</f>
        <v>#REF!</v>
      </c>
      <c r="AW37" s="50" t="s">
        <v>3</v>
      </c>
      <c r="AX37" s="9" t="str">
        <f>AX36</f>
        <v>---</v>
      </c>
      <c r="AY37" s="9" t="str">
        <f>AY36</f>
        <v>---</v>
      </c>
      <c r="AZ37" s="9" t="str">
        <f>AZ36</f>
        <v>---</v>
      </c>
    </row>
    <row r="38" spans="1:52" x14ac:dyDescent="0.3">
      <c r="A38" t="s">
        <v>18</v>
      </c>
      <c r="B38">
        <v>3</v>
      </c>
      <c r="C38">
        <v>0</v>
      </c>
      <c r="D38">
        <v>0.05</v>
      </c>
      <c r="E38">
        <v>100</v>
      </c>
      <c r="F38">
        <v>13647.3</v>
      </c>
      <c r="G38">
        <v>841.38900000000001</v>
      </c>
      <c r="H38">
        <v>1</v>
      </c>
      <c r="I38">
        <v>7</v>
      </c>
      <c r="J38">
        <v>1800.13</v>
      </c>
      <c r="K38">
        <v>0</v>
      </c>
      <c r="L38" s="33">
        <f>IF(AND(F38&lt;&gt;"inf",F38&lt;&gt;"infeas"),'Heuristica no hash'!$F38/O38-1,"---")</f>
        <v>0.17322455576283291</v>
      </c>
      <c r="M38" s="39">
        <f t="shared" si="1"/>
        <v>9.0083469787131998E-2</v>
      </c>
      <c r="N38">
        <f t="shared" si="0"/>
        <v>12519.5</v>
      </c>
      <c r="O38">
        <f>IF(AND('Heuristica no hash'!$C38=0,'Heuristica no hash'!$B38=0,'Heuristica no hash'!$F38&lt;&gt;"inf",OR(AND(B37=0,'Heuristica no hash'!$F38&lt;O37),B37&lt;&gt;0)),'Heuristica no hash'!$F38,O37)</f>
        <v>11632.3</v>
      </c>
      <c r="Q38" t="s">
        <v>24</v>
      </c>
      <c r="R38">
        <v>2</v>
      </c>
      <c r="S38">
        <v>50</v>
      </c>
      <c r="T38">
        <v>0.2</v>
      </c>
      <c r="U38">
        <v>200</v>
      </c>
      <c r="V38">
        <v>34460</v>
      </c>
      <c r="W38">
        <v>1805.83</v>
      </c>
      <c r="X38">
        <v>0</v>
      </c>
      <c r="Y38">
        <v>1</v>
      </c>
      <c r="Z38">
        <v>1805.84</v>
      </c>
      <c r="AA38">
        <v>0</v>
      </c>
      <c r="AB38" s="33">
        <v>3.5739940909323087E-2</v>
      </c>
      <c r="AC38" s="39">
        <v>9.8858031918369615E-3</v>
      </c>
    </row>
    <row r="39" spans="1:52" x14ac:dyDescent="0.3">
      <c r="A39" t="s">
        <v>18</v>
      </c>
      <c r="B39">
        <v>3</v>
      </c>
      <c r="C39">
        <v>0</v>
      </c>
      <c r="D39">
        <v>0.1</v>
      </c>
      <c r="E39">
        <v>100</v>
      </c>
      <c r="F39">
        <v>17091.2</v>
      </c>
      <c r="G39">
        <v>1830.21</v>
      </c>
      <c r="H39">
        <v>0</v>
      </c>
      <c r="I39">
        <v>1</v>
      </c>
      <c r="J39">
        <v>1830.21</v>
      </c>
      <c r="K39">
        <v>0</v>
      </c>
      <c r="L39" s="33">
        <f>IF(AND(F39&lt;&gt;"inf",F39&lt;&gt;"infeas"),'Heuristica no hash'!$F39/O39-1,"---")</f>
        <v>0.4692881029547038</v>
      </c>
      <c r="M39" s="39">
        <f t="shared" si="1"/>
        <v>-0.74862921352941725</v>
      </c>
      <c r="N39">
        <f t="shared" si="0"/>
        <v>67991.990000000005</v>
      </c>
      <c r="O39">
        <f>IF(AND('Heuristica no hash'!$C39=0,'Heuristica no hash'!$B39=0,'Heuristica no hash'!$F39&lt;&gt;"inf",OR(AND(B38=0,'Heuristica no hash'!$F39&lt;O38),B38&lt;&gt;0)),'Heuristica no hash'!$F39,O38)</f>
        <v>11632.3</v>
      </c>
      <c r="Q39" t="s">
        <v>24</v>
      </c>
      <c r="R39">
        <v>3</v>
      </c>
      <c r="S39">
        <v>0</v>
      </c>
      <c r="T39">
        <v>0.05</v>
      </c>
      <c r="U39">
        <v>200</v>
      </c>
      <c r="V39">
        <v>33639</v>
      </c>
      <c r="W39">
        <v>889.48</v>
      </c>
      <c r="X39">
        <v>11</v>
      </c>
      <c r="Y39">
        <v>26</v>
      </c>
      <c r="Z39">
        <v>1800.03</v>
      </c>
      <c r="AA39">
        <v>0</v>
      </c>
      <c r="AB39" s="33">
        <v>1.1063722351965177E-2</v>
      </c>
      <c r="AC39" s="39">
        <v>5.9454834833161385E-7</v>
      </c>
    </row>
    <row r="40" spans="1:52" x14ac:dyDescent="0.3">
      <c r="A40" t="s">
        <v>18</v>
      </c>
      <c r="B40">
        <v>3</v>
      </c>
      <c r="C40">
        <v>0</v>
      </c>
      <c r="D40">
        <v>0.15</v>
      </c>
      <c r="E40">
        <v>100</v>
      </c>
      <c r="F40" t="s">
        <v>511</v>
      </c>
      <c r="G40" t="s">
        <v>511</v>
      </c>
      <c r="H40" t="s">
        <v>511</v>
      </c>
      <c r="I40" t="s">
        <v>511</v>
      </c>
      <c r="J40" t="s">
        <v>511</v>
      </c>
      <c r="L40" s="33" t="str">
        <f>IF(AND(F40&lt;&gt;"inf",F40&lt;&gt;"infeas"),'Heuristica no hash'!$F40/O40-1,"---")</f>
        <v>---</v>
      </c>
      <c r="M40" s="39" t="str">
        <f t="shared" si="1"/>
        <v>---</v>
      </c>
      <c r="N40">
        <f t="shared" si="0"/>
        <v>0</v>
      </c>
      <c r="O40">
        <f>IF(AND('Heuristica no hash'!$C40=0,'Heuristica no hash'!$B40=0,'Heuristica no hash'!$F40&lt;&gt;"inf",OR(AND(B39=0,'Heuristica no hash'!$F40&lt;O39),B39&lt;&gt;0)),'Heuristica no hash'!$F40,O39)</f>
        <v>11632.3</v>
      </c>
      <c r="Q40" t="s">
        <v>24</v>
      </c>
      <c r="R40">
        <v>3</v>
      </c>
      <c r="S40">
        <v>0</v>
      </c>
      <c r="T40">
        <v>0.1</v>
      </c>
      <c r="U40">
        <v>200</v>
      </c>
      <c r="V40">
        <v>34122.699999999997</v>
      </c>
      <c r="W40">
        <v>1552.43</v>
      </c>
      <c r="X40">
        <v>5</v>
      </c>
      <c r="Y40">
        <v>9</v>
      </c>
      <c r="Z40">
        <v>1800.32</v>
      </c>
      <c r="AA40">
        <v>0</v>
      </c>
      <c r="AB40" s="33">
        <v>2.5601952456951738E-2</v>
      </c>
      <c r="AC40" s="39">
        <v>8.791809080754831E-7</v>
      </c>
    </row>
    <row r="41" spans="1:52" x14ac:dyDescent="0.3">
      <c r="A41" t="s">
        <v>18</v>
      </c>
      <c r="B41">
        <v>3</v>
      </c>
      <c r="C41">
        <v>0</v>
      </c>
      <c r="D41">
        <v>0.2</v>
      </c>
      <c r="E41">
        <v>100</v>
      </c>
      <c r="F41" t="s">
        <v>511</v>
      </c>
      <c r="G41" t="s">
        <v>511</v>
      </c>
      <c r="H41" t="s">
        <v>511</v>
      </c>
      <c r="I41" t="s">
        <v>511</v>
      </c>
      <c r="J41" t="s">
        <v>511</v>
      </c>
      <c r="L41" s="33" t="str">
        <f>IF(AND(F41&lt;&gt;"inf",F41&lt;&gt;"infeas"),'Heuristica no hash'!$F41/O41-1,"---")</f>
        <v>---</v>
      </c>
      <c r="M41" s="39" t="str">
        <f t="shared" si="1"/>
        <v>---</v>
      </c>
      <c r="N41">
        <f t="shared" si="0"/>
        <v>0</v>
      </c>
      <c r="O41">
        <f>IF(AND('Heuristica no hash'!$C41=0,'Heuristica no hash'!$B41=0,'Heuristica no hash'!$F41&lt;&gt;"inf",OR(AND(B40=0,'Heuristica no hash'!$F41&lt;O40),B40&lt;&gt;0)),'Heuristica no hash'!$F41,O40)</f>
        <v>11632.3</v>
      </c>
      <c r="Q41" t="s">
        <v>24</v>
      </c>
      <c r="R41">
        <v>3</v>
      </c>
      <c r="S41">
        <v>0</v>
      </c>
      <c r="T41">
        <v>0.15</v>
      </c>
      <c r="U41">
        <v>200</v>
      </c>
      <c r="V41" t="s">
        <v>511</v>
      </c>
      <c r="W41" t="s">
        <v>511</v>
      </c>
      <c r="X41" t="s">
        <v>511</v>
      </c>
      <c r="Y41" t="s">
        <v>511</v>
      </c>
      <c r="Z41" t="s">
        <v>511</v>
      </c>
      <c r="AB41" s="33" t="e">
        <v>#VALUE!</v>
      </c>
      <c r="AC41" s="39" t="s">
        <v>3</v>
      </c>
    </row>
    <row r="42" spans="1:52" x14ac:dyDescent="0.3">
      <c r="A42" t="s">
        <v>18</v>
      </c>
      <c r="B42">
        <v>3</v>
      </c>
      <c r="C42">
        <v>10</v>
      </c>
      <c r="D42">
        <v>0.05</v>
      </c>
      <c r="E42">
        <v>100</v>
      </c>
      <c r="F42">
        <v>13887.3</v>
      </c>
      <c r="G42">
        <v>1800.06</v>
      </c>
      <c r="H42">
        <v>5</v>
      </c>
      <c r="I42">
        <v>6</v>
      </c>
      <c r="J42">
        <v>1800.06</v>
      </c>
      <c r="K42">
        <v>0</v>
      </c>
      <c r="L42" s="33">
        <f>IF(AND(F42&lt;&gt;"inf",F42&lt;&gt;"infeas"),'Heuristica no hash'!$F42/O42-1,"---")</f>
        <v>0.19385676091572601</v>
      </c>
      <c r="M42" s="39">
        <f t="shared" si="1"/>
        <v>0.10925356443947432</v>
      </c>
      <c r="N42">
        <f t="shared" si="0"/>
        <v>12519.5</v>
      </c>
      <c r="O42">
        <f>IF(AND('Heuristica no hash'!$C42=0,'Heuristica no hash'!$B42=0,'Heuristica no hash'!$F42&lt;&gt;"inf",OR(AND(B41=0,'Heuristica no hash'!$F42&lt;O41),B41&lt;&gt;0)),'Heuristica no hash'!$F42,O41)</f>
        <v>11632.3</v>
      </c>
      <c r="Q42" t="s">
        <v>24</v>
      </c>
      <c r="R42">
        <v>3</v>
      </c>
      <c r="S42">
        <v>0</v>
      </c>
      <c r="T42">
        <v>0.2</v>
      </c>
      <c r="U42">
        <v>200</v>
      </c>
      <c r="V42" t="s">
        <v>511</v>
      </c>
      <c r="W42" t="s">
        <v>511</v>
      </c>
      <c r="X42" t="s">
        <v>511</v>
      </c>
      <c r="Y42" t="s">
        <v>511</v>
      </c>
      <c r="Z42" t="s">
        <v>511</v>
      </c>
      <c r="AB42" s="33" t="e">
        <v>#VALUE!</v>
      </c>
      <c r="AC42" s="39" t="s">
        <v>3</v>
      </c>
    </row>
    <row r="43" spans="1:52" x14ac:dyDescent="0.3">
      <c r="A43" t="s">
        <v>18</v>
      </c>
      <c r="B43">
        <v>3</v>
      </c>
      <c r="C43">
        <v>10</v>
      </c>
      <c r="D43">
        <v>0.1</v>
      </c>
      <c r="E43">
        <v>100</v>
      </c>
      <c r="F43">
        <v>20323.8</v>
      </c>
      <c r="G43">
        <v>1809.75</v>
      </c>
      <c r="H43">
        <v>0</v>
      </c>
      <c r="I43">
        <v>1</v>
      </c>
      <c r="J43">
        <v>1809.79</v>
      </c>
      <c r="K43">
        <v>0</v>
      </c>
      <c r="L43" s="33">
        <f>IF(AND(F43&lt;&gt;"inf",F43&lt;&gt;"infeas"),'Heuristica no hash'!$F43/O43-1,"---")</f>
        <v>0.74718671285988147</v>
      </c>
      <c r="M43" s="39">
        <f t="shared" si="1"/>
        <v>-0.6551765676564858</v>
      </c>
      <c r="N43">
        <f t="shared" si="0"/>
        <v>58939.73</v>
      </c>
      <c r="O43">
        <f>IF(AND('Heuristica no hash'!$C43=0,'Heuristica no hash'!$B43=0,'Heuristica no hash'!$F43&lt;&gt;"inf",OR(AND(B42=0,'Heuristica no hash'!$F43&lt;O42),B42&lt;&gt;0)),'Heuristica no hash'!$F43,O42)</f>
        <v>11632.3</v>
      </c>
      <c r="Q43" t="s">
        <v>24</v>
      </c>
      <c r="R43">
        <v>3</v>
      </c>
      <c r="S43">
        <v>10</v>
      </c>
      <c r="T43">
        <v>0.05</v>
      </c>
      <c r="U43">
        <v>200</v>
      </c>
      <c r="V43">
        <v>33664.800000000003</v>
      </c>
      <c r="W43">
        <v>498.55799999999999</v>
      </c>
      <c r="X43">
        <v>0</v>
      </c>
      <c r="Y43">
        <v>15</v>
      </c>
      <c r="Z43">
        <v>1800.02</v>
      </c>
      <c r="AA43">
        <v>0</v>
      </c>
      <c r="AB43" s="33">
        <v>1.1839174774352479E-2</v>
      </c>
      <c r="AC43" s="39">
        <v>7.6756191775140259E-4</v>
      </c>
    </row>
    <row r="44" spans="1:52" x14ac:dyDescent="0.3">
      <c r="A44" t="s">
        <v>18</v>
      </c>
      <c r="B44">
        <v>3</v>
      </c>
      <c r="C44">
        <v>10</v>
      </c>
      <c r="D44">
        <v>0.15</v>
      </c>
      <c r="E44">
        <v>100</v>
      </c>
      <c r="F44" t="s">
        <v>511</v>
      </c>
      <c r="G44" t="s">
        <v>511</v>
      </c>
      <c r="H44" t="s">
        <v>511</v>
      </c>
      <c r="I44" t="s">
        <v>511</v>
      </c>
      <c r="J44" t="s">
        <v>511</v>
      </c>
      <c r="L44" s="33" t="str">
        <f>IF(AND(F44&lt;&gt;"inf",F44&lt;&gt;"infeas"),'Heuristica no hash'!$F44/O44-1,"---")</f>
        <v>---</v>
      </c>
      <c r="M44" s="39" t="str">
        <f t="shared" si="1"/>
        <v>---</v>
      </c>
      <c r="N44">
        <f t="shared" si="0"/>
        <v>0</v>
      </c>
      <c r="O44">
        <f>IF(AND('Heuristica no hash'!$C44=0,'Heuristica no hash'!$B44=0,'Heuristica no hash'!$F44&lt;&gt;"inf",OR(AND(B43=0,'Heuristica no hash'!$F44&lt;O43),B43&lt;&gt;0)),'Heuristica no hash'!$F44,O43)</f>
        <v>11632.3</v>
      </c>
      <c r="Q44" t="s">
        <v>24</v>
      </c>
      <c r="R44">
        <v>3</v>
      </c>
      <c r="S44">
        <v>10</v>
      </c>
      <c r="T44">
        <v>0.1</v>
      </c>
      <c r="U44">
        <v>200</v>
      </c>
      <c r="V44">
        <v>34122.699999999997</v>
      </c>
      <c r="W44">
        <v>1682.36</v>
      </c>
      <c r="X44">
        <v>4</v>
      </c>
      <c r="Y44">
        <v>7</v>
      </c>
      <c r="Z44">
        <v>1800.56</v>
      </c>
      <c r="AA44">
        <v>0</v>
      </c>
      <c r="AB44" s="33">
        <v>2.5601952456951738E-2</v>
      </c>
      <c r="AC44" s="39">
        <v>8.791809080754831E-7</v>
      </c>
    </row>
    <row r="45" spans="1:52" x14ac:dyDescent="0.3">
      <c r="A45" t="s">
        <v>18</v>
      </c>
      <c r="B45">
        <v>3</v>
      </c>
      <c r="C45">
        <v>10</v>
      </c>
      <c r="D45">
        <v>0.2</v>
      </c>
      <c r="E45">
        <v>100</v>
      </c>
      <c r="F45" t="s">
        <v>511</v>
      </c>
      <c r="G45" t="s">
        <v>511</v>
      </c>
      <c r="H45" t="s">
        <v>511</v>
      </c>
      <c r="I45" t="s">
        <v>511</v>
      </c>
      <c r="J45" t="s">
        <v>511</v>
      </c>
      <c r="L45" s="33" t="str">
        <f>IF(AND(F45&lt;&gt;"inf",F45&lt;&gt;"infeas"),'Heuristica no hash'!$F45/O45-1,"---")</f>
        <v>---</v>
      </c>
      <c r="M45" s="39" t="str">
        <f t="shared" si="1"/>
        <v>---</v>
      </c>
      <c r="N45">
        <f t="shared" si="0"/>
        <v>0</v>
      </c>
      <c r="O45">
        <f>IF(AND('Heuristica no hash'!$C45=0,'Heuristica no hash'!$B45=0,'Heuristica no hash'!$F45&lt;&gt;"inf",OR(AND(B44=0,'Heuristica no hash'!$F45&lt;O44),B44&lt;&gt;0)),'Heuristica no hash'!$F45,O44)</f>
        <v>11632.3</v>
      </c>
      <c r="Q45" t="s">
        <v>24</v>
      </c>
      <c r="R45">
        <v>3</v>
      </c>
      <c r="S45">
        <v>10</v>
      </c>
      <c r="T45">
        <v>0.15</v>
      </c>
      <c r="U45">
        <v>200</v>
      </c>
      <c r="V45" t="s">
        <v>511</v>
      </c>
      <c r="W45" t="s">
        <v>511</v>
      </c>
      <c r="X45" t="s">
        <v>511</v>
      </c>
      <c r="Y45" t="s">
        <v>511</v>
      </c>
      <c r="Z45" t="s">
        <v>511</v>
      </c>
      <c r="AB45" s="33" t="e">
        <v>#VALUE!</v>
      </c>
      <c r="AC45" s="39" t="s">
        <v>3</v>
      </c>
    </row>
    <row r="46" spans="1:52" x14ac:dyDescent="0.3">
      <c r="A46" t="s">
        <v>18</v>
      </c>
      <c r="B46">
        <v>3</v>
      </c>
      <c r="C46">
        <v>25</v>
      </c>
      <c r="D46">
        <v>0.05</v>
      </c>
      <c r="E46">
        <v>100</v>
      </c>
      <c r="F46">
        <v>13559.9</v>
      </c>
      <c r="G46">
        <v>225.87799999999999</v>
      </c>
      <c r="H46">
        <v>0</v>
      </c>
      <c r="I46">
        <v>11</v>
      </c>
      <c r="J46">
        <v>1800.57</v>
      </c>
      <c r="K46">
        <v>0</v>
      </c>
      <c r="L46" s="33">
        <f>IF(AND(F46&lt;&gt;"inf",F46&lt;&gt;"infeas"),'Heuristica no hash'!$F46/O46-1,"---")</f>
        <v>0.16571099438632086</v>
      </c>
      <c r="M46" s="39">
        <f t="shared" si="1"/>
        <v>8.3102360317903967E-2</v>
      </c>
      <c r="N46">
        <f t="shared" si="0"/>
        <v>12519.5</v>
      </c>
      <c r="O46">
        <f>IF(AND('Heuristica no hash'!$C46=0,'Heuristica no hash'!$B46=0,'Heuristica no hash'!$F46&lt;&gt;"inf",OR(AND(B45=0,'Heuristica no hash'!$F46&lt;O45),B45&lt;&gt;0)),'Heuristica no hash'!$F46,O45)</f>
        <v>11632.3</v>
      </c>
      <c r="Q46" t="s">
        <v>24</v>
      </c>
      <c r="R46">
        <v>3</v>
      </c>
      <c r="S46">
        <v>10</v>
      </c>
      <c r="T46">
        <v>0.2</v>
      </c>
      <c r="U46">
        <v>200</v>
      </c>
      <c r="V46" t="s">
        <v>511</v>
      </c>
      <c r="W46" t="s">
        <v>511</v>
      </c>
      <c r="X46" t="s">
        <v>511</v>
      </c>
      <c r="Y46" t="s">
        <v>511</v>
      </c>
      <c r="Z46" t="s">
        <v>511</v>
      </c>
      <c r="AB46" s="33" t="e">
        <v>#VALUE!</v>
      </c>
      <c r="AC46" s="39" t="s">
        <v>3</v>
      </c>
    </row>
    <row r="47" spans="1:52" x14ac:dyDescent="0.3">
      <c r="A47" t="s">
        <v>18</v>
      </c>
      <c r="B47">
        <v>3</v>
      </c>
      <c r="C47">
        <v>25</v>
      </c>
      <c r="D47">
        <v>0.1</v>
      </c>
      <c r="E47">
        <v>100</v>
      </c>
      <c r="F47">
        <v>18675.400000000001</v>
      </c>
      <c r="G47">
        <v>1806.07</v>
      </c>
      <c r="H47">
        <v>0</v>
      </c>
      <c r="I47">
        <v>1</v>
      </c>
      <c r="J47">
        <v>1806.12</v>
      </c>
      <c r="K47">
        <v>0</v>
      </c>
      <c r="L47" s="33">
        <f>IF(AND(F47&lt;&gt;"inf",F47&lt;&gt;"infeas"),'Heuristica no hash'!$F47/O47-1,"---")</f>
        <v>0.60547785046809333</v>
      </c>
      <c r="M47" s="39">
        <f t="shared" si="1"/>
        <v>0.15166786301890256</v>
      </c>
      <c r="N47">
        <f t="shared" si="0"/>
        <v>16215.96</v>
      </c>
      <c r="O47">
        <f>IF(AND('Heuristica no hash'!$C47=0,'Heuristica no hash'!$B47=0,'Heuristica no hash'!$F47&lt;&gt;"inf",OR(AND(B46=0,'Heuristica no hash'!$F47&lt;O46),B46&lt;&gt;0)),'Heuristica no hash'!$F47,O46)</f>
        <v>11632.3</v>
      </c>
      <c r="Q47" t="s">
        <v>24</v>
      </c>
      <c r="R47">
        <v>3</v>
      </c>
      <c r="S47">
        <v>25</v>
      </c>
      <c r="T47">
        <v>0.05</v>
      </c>
      <c r="U47">
        <v>200</v>
      </c>
      <c r="V47">
        <v>33645</v>
      </c>
      <c r="W47">
        <v>347.39299999999997</v>
      </c>
      <c r="X47">
        <v>4</v>
      </c>
      <c r="Y47">
        <v>34</v>
      </c>
      <c r="Z47">
        <v>1800.03</v>
      </c>
      <c r="AA47">
        <v>0</v>
      </c>
      <c r="AB47" s="33">
        <v>1.124406012461332E-2</v>
      </c>
      <c r="AC47">
        <v>1.7895905286069436E-4</v>
      </c>
    </row>
    <row r="48" spans="1:52" x14ac:dyDescent="0.3">
      <c r="A48" t="s">
        <v>18</v>
      </c>
      <c r="B48">
        <v>3</v>
      </c>
      <c r="C48">
        <v>25</v>
      </c>
      <c r="D48">
        <v>0.15</v>
      </c>
      <c r="E48">
        <v>100</v>
      </c>
      <c r="F48" t="s">
        <v>511</v>
      </c>
      <c r="G48" t="s">
        <v>511</v>
      </c>
      <c r="H48" t="s">
        <v>511</v>
      </c>
      <c r="I48" t="s">
        <v>511</v>
      </c>
      <c r="J48" t="s">
        <v>511</v>
      </c>
      <c r="L48" s="33" t="str">
        <f>IF(AND(F48&lt;&gt;"inf",F48&lt;&gt;"infeas"),'Heuristica no hash'!$F48/O48-1,"---")</f>
        <v>---</v>
      </c>
      <c r="M48" s="39" t="str">
        <f t="shared" si="1"/>
        <v>---</v>
      </c>
      <c r="N48">
        <f t="shared" si="0"/>
        <v>0</v>
      </c>
      <c r="O48">
        <f>IF(AND('Heuristica no hash'!$C48=0,'Heuristica no hash'!$B48=0,'Heuristica no hash'!$F48&lt;&gt;"inf",OR(AND(B47=0,'Heuristica no hash'!$F48&lt;O47),B47&lt;&gt;0)),'Heuristica no hash'!$F48,O47)</f>
        <v>11632.3</v>
      </c>
      <c r="Q48" t="s">
        <v>24</v>
      </c>
      <c r="R48">
        <v>3</v>
      </c>
      <c r="S48">
        <v>25</v>
      </c>
      <c r="T48">
        <v>0.1</v>
      </c>
      <c r="U48">
        <v>200</v>
      </c>
      <c r="V48">
        <v>34203.699999999997</v>
      </c>
      <c r="W48">
        <v>575.47799999999995</v>
      </c>
      <c r="X48">
        <v>0</v>
      </c>
      <c r="Y48">
        <v>9</v>
      </c>
      <c r="Z48">
        <v>1800.14</v>
      </c>
      <c r="AA48">
        <v>0</v>
      </c>
      <c r="AB48" s="33">
        <v>2.8036512387701995E-2</v>
      </c>
      <c r="AC48">
        <v>2.3746676329841065E-3</v>
      </c>
    </row>
    <row r="49" spans="1:29" x14ac:dyDescent="0.3">
      <c r="A49" t="s">
        <v>18</v>
      </c>
      <c r="B49">
        <v>3</v>
      </c>
      <c r="C49">
        <v>25</v>
      </c>
      <c r="D49">
        <v>0.2</v>
      </c>
      <c r="E49">
        <v>100</v>
      </c>
      <c r="F49" t="s">
        <v>511</v>
      </c>
      <c r="G49" t="s">
        <v>511</v>
      </c>
      <c r="H49" t="s">
        <v>511</v>
      </c>
      <c r="I49" t="s">
        <v>511</v>
      </c>
      <c r="J49" t="s">
        <v>511</v>
      </c>
      <c r="L49" s="33" t="str">
        <f>IF(AND(F49&lt;&gt;"inf",F49&lt;&gt;"infeas"),'Heuristica no hash'!$F49/O49-1,"---")</f>
        <v>---</v>
      </c>
      <c r="M49" s="39" t="str">
        <f t="shared" si="1"/>
        <v>---</v>
      </c>
      <c r="N49">
        <f t="shared" si="0"/>
        <v>0</v>
      </c>
      <c r="O49">
        <f>IF(AND('Heuristica no hash'!$C49=0,'Heuristica no hash'!$B49=0,'Heuristica no hash'!$F49&lt;&gt;"inf",OR(AND(B48=0,'Heuristica no hash'!$F49&lt;O48),B48&lt;&gt;0)),'Heuristica no hash'!$F49,O48)</f>
        <v>11632.3</v>
      </c>
      <c r="Q49" t="s">
        <v>24</v>
      </c>
      <c r="R49">
        <v>3</v>
      </c>
      <c r="S49">
        <v>25</v>
      </c>
      <c r="T49">
        <v>0.15</v>
      </c>
      <c r="U49">
        <v>200</v>
      </c>
      <c r="V49" t="s">
        <v>511</v>
      </c>
      <c r="W49" t="s">
        <v>511</v>
      </c>
      <c r="X49" t="s">
        <v>511</v>
      </c>
      <c r="Y49" t="s">
        <v>511</v>
      </c>
      <c r="Z49" t="s">
        <v>511</v>
      </c>
      <c r="AB49" s="33" t="e">
        <v>#VALUE!</v>
      </c>
      <c r="AC49" t="s">
        <v>3</v>
      </c>
    </row>
    <row r="50" spans="1:29" x14ac:dyDescent="0.3">
      <c r="A50" t="s">
        <v>18</v>
      </c>
      <c r="B50">
        <v>3</v>
      </c>
      <c r="C50">
        <v>50</v>
      </c>
      <c r="D50">
        <v>0.05</v>
      </c>
      <c r="E50">
        <v>100</v>
      </c>
      <c r="F50">
        <v>14080.6</v>
      </c>
      <c r="G50">
        <v>1728.49</v>
      </c>
      <c r="H50">
        <v>8</v>
      </c>
      <c r="I50">
        <v>11</v>
      </c>
      <c r="J50">
        <v>1800.46</v>
      </c>
      <c r="K50">
        <v>0</v>
      </c>
      <c r="L50" s="33">
        <f>IF(AND(F50&lt;&gt;"inf",F50&lt;&gt;"infeas"),'Heuristica no hash'!$F50/O50-1,"---")</f>
        <v>0.21047428281595226</v>
      </c>
      <c r="M50" s="39">
        <f t="shared" si="1"/>
        <v>0.12469347817404852</v>
      </c>
      <c r="N50">
        <f t="shared" si="0"/>
        <v>12519.5</v>
      </c>
      <c r="O50">
        <f>IF(AND('Heuristica no hash'!$C50=0,'Heuristica no hash'!$B50=0,'Heuristica no hash'!$F50&lt;&gt;"inf",OR(AND(B49=0,'Heuristica no hash'!$F50&lt;O49),B49&lt;&gt;0)),'Heuristica no hash'!$F50,O49)</f>
        <v>11632.3</v>
      </c>
      <c r="Q50" t="s">
        <v>24</v>
      </c>
      <c r="R50">
        <v>3</v>
      </c>
      <c r="S50">
        <v>25</v>
      </c>
      <c r="T50">
        <v>0.2</v>
      </c>
      <c r="U50">
        <v>200</v>
      </c>
      <c r="V50" t="s">
        <v>511</v>
      </c>
      <c r="W50" t="s">
        <v>511</v>
      </c>
      <c r="X50" t="s">
        <v>511</v>
      </c>
      <c r="Y50" t="s">
        <v>511</v>
      </c>
      <c r="Z50" t="s">
        <v>511</v>
      </c>
      <c r="AB50" s="33" t="e">
        <v>#VALUE!</v>
      </c>
      <c r="AC50" t="s">
        <v>3</v>
      </c>
    </row>
    <row r="51" spans="1:29" x14ac:dyDescent="0.3">
      <c r="A51" t="s">
        <v>18</v>
      </c>
      <c r="B51">
        <v>3</v>
      </c>
      <c r="C51">
        <v>50</v>
      </c>
      <c r="D51">
        <v>0.1</v>
      </c>
      <c r="E51">
        <v>100</v>
      </c>
      <c r="F51">
        <v>24932.799999999999</v>
      </c>
      <c r="G51">
        <v>1826.49</v>
      </c>
      <c r="H51">
        <v>0</v>
      </c>
      <c r="I51">
        <v>1</v>
      </c>
      <c r="J51">
        <v>1826.49</v>
      </c>
      <c r="K51">
        <v>0</v>
      </c>
      <c r="L51" s="33">
        <f>IF(AND(F51&lt;&gt;"inf",F51&lt;&gt;"infeas"),'Heuristica no hash'!$F51/O51-1,"---")</f>
        <v>1.1434110193169023</v>
      </c>
      <c r="M51" s="39">
        <f t="shared" si="1"/>
        <v>0.34688676131449592</v>
      </c>
      <c r="N51">
        <f t="shared" si="0"/>
        <v>18511.43</v>
      </c>
      <c r="O51">
        <f>IF(AND('Heuristica no hash'!$C51=0,'Heuristica no hash'!$B51=0,'Heuristica no hash'!$F51&lt;&gt;"inf",OR(AND(B50=0,'Heuristica no hash'!$F51&lt;O50),B50&lt;&gt;0)),'Heuristica no hash'!$F51,O50)</f>
        <v>11632.3</v>
      </c>
      <c r="Q51" t="s">
        <v>24</v>
      </c>
      <c r="R51">
        <v>3</v>
      </c>
      <c r="S51">
        <v>50</v>
      </c>
      <c r="T51">
        <v>0.05</v>
      </c>
      <c r="U51">
        <v>200</v>
      </c>
      <c r="V51">
        <v>33639</v>
      </c>
      <c r="W51">
        <v>1684.25</v>
      </c>
      <c r="X51">
        <v>26</v>
      </c>
      <c r="Y51">
        <v>32</v>
      </c>
      <c r="Z51">
        <v>1800.1</v>
      </c>
      <c r="AA51">
        <v>0</v>
      </c>
      <c r="AB51" s="33">
        <v>1.1063722351965177E-2</v>
      </c>
      <c r="AC51">
        <v>5.9454834833161385E-7</v>
      </c>
    </row>
    <row r="52" spans="1:29" x14ac:dyDescent="0.3">
      <c r="A52" t="s">
        <v>18</v>
      </c>
      <c r="B52">
        <v>3</v>
      </c>
      <c r="C52">
        <v>50</v>
      </c>
      <c r="D52">
        <v>0.15</v>
      </c>
      <c r="E52">
        <v>100</v>
      </c>
      <c r="F52" t="s">
        <v>511</v>
      </c>
      <c r="G52" t="s">
        <v>511</v>
      </c>
      <c r="H52" t="s">
        <v>511</v>
      </c>
      <c r="I52" t="s">
        <v>511</v>
      </c>
      <c r="J52" t="s">
        <v>511</v>
      </c>
      <c r="L52" s="33" t="str">
        <f>IF(AND(F52&lt;&gt;"inf",F52&lt;&gt;"infeas"),'Heuristica no hash'!$F52/O52-1,"---")</f>
        <v>---</v>
      </c>
      <c r="M52" s="39" t="str">
        <f t="shared" si="1"/>
        <v>---</v>
      </c>
      <c r="N52">
        <f t="shared" si="0"/>
        <v>0</v>
      </c>
      <c r="O52">
        <f>IF(AND('Heuristica no hash'!$C52=0,'Heuristica no hash'!$B52=0,'Heuristica no hash'!$F52&lt;&gt;"inf",OR(AND(B51=0,'Heuristica no hash'!$F52&lt;O51),B51&lt;&gt;0)),'Heuristica no hash'!$F52,O51)</f>
        <v>11632.3</v>
      </c>
      <c r="Q52" t="s">
        <v>24</v>
      </c>
      <c r="R52">
        <v>3</v>
      </c>
      <c r="S52">
        <v>50</v>
      </c>
      <c r="T52">
        <v>0.1</v>
      </c>
      <c r="U52">
        <v>200</v>
      </c>
      <c r="V52">
        <v>34465.9</v>
      </c>
      <c r="W52">
        <v>1800</v>
      </c>
      <c r="X52">
        <v>4</v>
      </c>
      <c r="Y52">
        <v>5</v>
      </c>
      <c r="Z52">
        <v>1800</v>
      </c>
      <c r="AA52">
        <v>0</v>
      </c>
      <c r="AB52" s="33">
        <v>3.591727305242709E-2</v>
      </c>
      <c r="AC52">
        <v>1.0058708770445124E-2</v>
      </c>
    </row>
    <row r="53" spans="1:29" x14ac:dyDescent="0.3">
      <c r="A53" t="s">
        <v>18</v>
      </c>
      <c r="B53">
        <v>3</v>
      </c>
      <c r="C53">
        <v>50</v>
      </c>
      <c r="D53">
        <v>0.2</v>
      </c>
      <c r="E53">
        <v>100</v>
      </c>
      <c r="F53" t="s">
        <v>511</v>
      </c>
      <c r="G53" t="s">
        <v>511</v>
      </c>
      <c r="H53" t="s">
        <v>511</v>
      </c>
      <c r="I53" t="s">
        <v>511</v>
      </c>
      <c r="J53" t="s">
        <v>511</v>
      </c>
      <c r="L53" s="33" t="str">
        <f>IF(AND(F53&lt;&gt;"inf",F53&lt;&gt;"infeas"),'Heuristica no hash'!$F53/O53-1,"---")</f>
        <v>---</v>
      </c>
      <c r="M53" s="39" t="str">
        <f t="shared" si="1"/>
        <v>---</v>
      </c>
      <c r="N53">
        <f t="shared" si="0"/>
        <v>0</v>
      </c>
      <c r="O53">
        <f>IF(AND('Heuristica no hash'!$C53=0,'Heuristica no hash'!$B53=0,'Heuristica no hash'!$F53&lt;&gt;"inf",OR(AND(B52=0,'Heuristica no hash'!$F53&lt;O52),B52&lt;&gt;0)),'Heuristica no hash'!$F53,O52)</f>
        <v>11632.3</v>
      </c>
      <c r="Q53" t="s">
        <v>24</v>
      </c>
      <c r="R53">
        <v>3</v>
      </c>
      <c r="S53">
        <v>50</v>
      </c>
      <c r="T53">
        <v>0.15</v>
      </c>
      <c r="U53">
        <v>200</v>
      </c>
      <c r="V53" t="s">
        <v>511</v>
      </c>
      <c r="W53" t="s">
        <v>511</v>
      </c>
      <c r="X53" t="s">
        <v>511</v>
      </c>
      <c r="Y53" t="s">
        <v>511</v>
      </c>
      <c r="Z53" t="s">
        <v>511</v>
      </c>
      <c r="AB53" s="33" t="e">
        <v>#VALUE!</v>
      </c>
      <c r="AC53" t="s">
        <v>3</v>
      </c>
    </row>
    <row r="54" spans="1:29" x14ac:dyDescent="0.3">
      <c r="A54" t="s">
        <v>17</v>
      </c>
      <c r="B54">
        <v>0</v>
      </c>
      <c r="C54">
        <v>0</v>
      </c>
      <c r="D54">
        <v>0.05</v>
      </c>
      <c r="E54">
        <v>100</v>
      </c>
      <c r="F54">
        <v>8077.27</v>
      </c>
      <c r="G54">
        <v>1273.83</v>
      </c>
      <c r="H54">
        <v>22</v>
      </c>
      <c r="I54">
        <v>36</v>
      </c>
      <c r="J54">
        <v>1800.11</v>
      </c>
      <c r="K54">
        <v>0</v>
      </c>
      <c r="L54" s="33">
        <f>IF(AND(F54&lt;&gt;"inf",F54&lt;&gt;"infeas"),'Heuristica no hash'!$F54/O54-1,"---")</f>
        <v>0</v>
      </c>
      <c r="M54" s="39">
        <f t="shared" si="1"/>
        <v>2.5747601123623953E-2</v>
      </c>
      <c r="N54">
        <f t="shared" si="0"/>
        <v>7874.52</v>
      </c>
      <c r="O54">
        <f>IF(AND('Heuristica no hash'!$C54=0,'Heuristica no hash'!$B54=0,'Heuristica no hash'!$F54&lt;&gt;"inf",OR(AND(B53=0,'Heuristica no hash'!$F54&lt;O53),B53&lt;&gt;0)),'Heuristica no hash'!$F54,O53)</f>
        <v>8077.27</v>
      </c>
      <c r="Q54" t="s">
        <v>24</v>
      </c>
      <c r="R54">
        <v>3</v>
      </c>
      <c r="S54">
        <v>50</v>
      </c>
      <c r="T54">
        <v>0.2</v>
      </c>
      <c r="U54">
        <v>200</v>
      </c>
      <c r="V54" t="s">
        <v>511</v>
      </c>
      <c r="W54" t="s">
        <v>511</v>
      </c>
      <c r="X54" t="s">
        <v>511</v>
      </c>
      <c r="Y54" t="s">
        <v>511</v>
      </c>
      <c r="Z54" t="s">
        <v>511</v>
      </c>
      <c r="AB54" s="33" t="e">
        <v>#VALUE!</v>
      </c>
      <c r="AC54" t="s">
        <v>3</v>
      </c>
    </row>
    <row r="55" spans="1:29" x14ac:dyDescent="0.3">
      <c r="A55" t="s">
        <v>17</v>
      </c>
      <c r="B55">
        <v>0</v>
      </c>
      <c r="C55">
        <v>0</v>
      </c>
      <c r="D55">
        <v>0.1</v>
      </c>
      <c r="E55">
        <v>100</v>
      </c>
      <c r="F55">
        <v>7961.96</v>
      </c>
      <c r="G55">
        <v>217.303</v>
      </c>
      <c r="H55">
        <v>4</v>
      </c>
      <c r="I55">
        <v>34</v>
      </c>
      <c r="J55">
        <v>1800.03</v>
      </c>
      <c r="K55">
        <v>0</v>
      </c>
      <c r="L55" s="33">
        <f>IF(AND(F55&lt;&gt;"inf",F55&lt;&gt;"infeas"),'Heuristica no hash'!$F55/O55-1,"---")</f>
        <v>0</v>
      </c>
      <c r="M55" s="39">
        <f t="shared" si="1"/>
        <v>1.1104168889024324E-2</v>
      </c>
      <c r="N55">
        <f t="shared" si="0"/>
        <v>7874.52</v>
      </c>
      <c r="O55">
        <f>IF(AND('Heuristica no hash'!$C55=0,'Heuristica no hash'!$B55=0,'Heuristica no hash'!$F55&lt;&gt;"inf",OR(AND(B54=0,'Heuristica no hash'!$F55&lt;O54),B54&lt;&gt;0)),'Heuristica no hash'!$F55,O54)</f>
        <v>7961.96</v>
      </c>
    </row>
    <row r="56" spans="1:29" x14ac:dyDescent="0.3">
      <c r="A56" t="s">
        <v>17</v>
      </c>
      <c r="B56">
        <v>0</v>
      </c>
      <c r="C56">
        <v>0</v>
      </c>
      <c r="D56">
        <v>0.15</v>
      </c>
      <c r="E56">
        <v>100</v>
      </c>
      <c r="F56">
        <v>8266.2900000000009</v>
      </c>
      <c r="G56">
        <v>474.94600000000003</v>
      </c>
      <c r="H56">
        <v>0</v>
      </c>
      <c r="I56">
        <v>23</v>
      </c>
      <c r="J56">
        <v>1800</v>
      </c>
      <c r="K56">
        <v>0</v>
      </c>
      <c r="L56" s="33">
        <f>IF(AND(F56&lt;&gt;"inf",F56&lt;&gt;"infeas"),'Heuristica no hash'!$F56/O56-1,"---")</f>
        <v>3.8223000366743864E-2</v>
      </c>
      <c r="M56" s="39">
        <f t="shared" si="1"/>
        <v>4.9751603907285835E-2</v>
      </c>
      <c r="N56">
        <f t="shared" si="0"/>
        <v>7874.52</v>
      </c>
      <c r="O56">
        <f>IF(AND('Heuristica no hash'!$C56=0,'Heuristica no hash'!$B56=0,'Heuristica no hash'!$F56&lt;&gt;"inf",OR(AND(B55=0,'Heuristica no hash'!$F56&lt;O55),B55&lt;&gt;0)),'Heuristica no hash'!$F56,O55)</f>
        <v>7961.96</v>
      </c>
    </row>
    <row r="57" spans="1:29" x14ac:dyDescent="0.3">
      <c r="A57" t="s">
        <v>17</v>
      </c>
      <c r="B57">
        <v>0</v>
      </c>
      <c r="C57">
        <v>0</v>
      </c>
      <c r="D57">
        <v>0.2</v>
      </c>
      <c r="E57">
        <v>100</v>
      </c>
      <c r="F57">
        <v>7961.96</v>
      </c>
      <c r="G57">
        <v>178.595</v>
      </c>
      <c r="H57">
        <v>1</v>
      </c>
      <c r="I57">
        <v>31</v>
      </c>
      <c r="J57">
        <v>1800.12</v>
      </c>
      <c r="K57">
        <v>0</v>
      </c>
      <c r="L57" s="33">
        <f>IF(AND(F57&lt;&gt;"inf",F57&lt;&gt;"infeas"),'Heuristica no hash'!$F57/O57-1,"---")</f>
        <v>0</v>
      </c>
      <c r="M57" s="39">
        <f t="shared" si="1"/>
        <v>1.1104168889024324E-2</v>
      </c>
      <c r="N57">
        <f t="shared" si="0"/>
        <v>7874.52</v>
      </c>
      <c r="O57">
        <f>IF(AND('Heuristica no hash'!$C57=0,'Heuristica no hash'!$B57=0,'Heuristica no hash'!$F57&lt;&gt;"inf",OR(AND(B56=0,'Heuristica no hash'!$F57&lt;O56),B56&lt;&gt;0)),'Heuristica no hash'!$F57,O56)</f>
        <v>7961.96</v>
      </c>
    </row>
    <row r="58" spans="1:29" x14ac:dyDescent="0.3">
      <c r="A58" t="s">
        <v>17</v>
      </c>
      <c r="B58">
        <v>1</v>
      </c>
      <c r="C58">
        <v>5</v>
      </c>
      <c r="D58">
        <v>0.05</v>
      </c>
      <c r="E58">
        <v>100</v>
      </c>
      <c r="F58">
        <v>11926.9</v>
      </c>
      <c r="G58">
        <v>1800.64</v>
      </c>
      <c r="H58">
        <v>0</v>
      </c>
      <c r="I58">
        <v>1</v>
      </c>
      <c r="J58">
        <v>1800.64</v>
      </c>
      <c r="K58">
        <v>0</v>
      </c>
      <c r="L58" s="33">
        <f>IF(AND(F58&lt;&gt;"inf",F58&lt;&gt;"infeas"),'Heuristica no hash'!$F58/O58-1,"---")</f>
        <v>0.49798542067531115</v>
      </c>
      <c r="M58" s="39">
        <f t="shared" si="1"/>
        <v>0.46782679326322518</v>
      </c>
      <c r="N58">
        <f t="shared" si="0"/>
        <v>8125.55</v>
      </c>
      <c r="O58">
        <f>IF(AND('Heuristica no hash'!$C58=0,'Heuristica no hash'!$B58=0,'Heuristica no hash'!$F58&lt;&gt;"inf",OR(AND(B57=0,'Heuristica no hash'!$F58&lt;O57),B57&lt;&gt;0)),'Heuristica no hash'!$F58,O57)</f>
        <v>7961.96</v>
      </c>
    </row>
    <row r="59" spans="1:29" x14ac:dyDescent="0.3">
      <c r="A59" t="s">
        <v>17</v>
      </c>
      <c r="B59">
        <v>1</v>
      </c>
      <c r="C59">
        <v>5</v>
      </c>
      <c r="D59">
        <v>0.1</v>
      </c>
      <c r="E59">
        <v>100</v>
      </c>
      <c r="F59">
        <v>9833.6200000000008</v>
      </c>
      <c r="G59">
        <v>1725.18</v>
      </c>
      <c r="H59">
        <v>1</v>
      </c>
      <c r="I59">
        <v>4</v>
      </c>
      <c r="J59">
        <v>1801.23</v>
      </c>
      <c r="K59">
        <v>0</v>
      </c>
      <c r="L59" s="33">
        <f>IF(AND(F59&lt;&gt;"inf",F59&lt;&gt;"infeas"),'Heuristica no hash'!$F59/O59-1,"---")</f>
        <v>0.23507528297052493</v>
      </c>
      <c r="M59" s="39">
        <f t="shared" si="1"/>
        <v>0.1585183963431156</v>
      </c>
      <c r="N59">
        <f t="shared" si="0"/>
        <v>8488.1</v>
      </c>
      <c r="O59">
        <f>IF(AND('Heuristica no hash'!$C59=0,'Heuristica no hash'!$B59=0,'Heuristica no hash'!$F59&lt;&gt;"inf",OR(AND(B58=0,'Heuristica no hash'!$F59&lt;O58),B58&lt;&gt;0)),'Heuristica no hash'!$F59,O58)</f>
        <v>7961.96</v>
      </c>
    </row>
    <row r="60" spans="1:29" x14ac:dyDescent="0.3">
      <c r="A60" t="s">
        <v>17</v>
      </c>
      <c r="B60">
        <v>1</v>
      </c>
      <c r="C60">
        <v>5</v>
      </c>
      <c r="D60">
        <v>0.15</v>
      </c>
      <c r="E60">
        <v>100</v>
      </c>
      <c r="F60">
        <v>10344.4</v>
      </c>
      <c r="G60">
        <v>1801.49</v>
      </c>
      <c r="H60">
        <v>0</v>
      </c>
      <c r="I60">
        <v>1</v>
      </c>
      <c r="J60">
        <v>1801.49</v>
      </c>
      <c r="K60">
        <v>0</v>
      </c>
      <c r="L60" s="33">
        <f>IF(AND(F60&lt;&gt;"inf",F60&lt;&gt;"infeas"),'Heuristica no hash'!$F60/O60-1,"---")</f>
        <v>0.29922782832367911</v>
      </c>
      <c r="M60" s="39">
        <f t="shared" si="1"/>
        <v>0.11624514143522169</v>
      </c>
      <c r="N60">
        <f t="shared" si="0"/>
        <v>9267.14</v>
      </c>
      <c r="O60">
        <f>IF(AND('Heuristica no hash'!$C60=0,'Heuristica no hash'!$B60=0,'Heuristica no hash'!$F60&lt;&gt;"inf",OR(AND(B59=0,'Heuristica no hash'!$F60&lt;O59),B59&lt;&gt;0)),'Heuristica no hash'!$F60,O59)</f>
        <v>7961.96</v>
      </c>
    </row>
    <row r="61" spans="1:29" x14ac:dyDescent="0.3">
      <c r="A61" t="s">
        <v>17</v>
      </c>
      <c r="B61">
        <v>1</v>
      </c>
      <c r="C61">
        <v>5</v>
      </c>
      <c r="D61">
        <v>0.2</v>
      </c>
      <c r="E61">
        <v>100</v>
      </c>
      <c r="F61">
        <v>14307.9</v>
      </c>
      <c r="G61">
        <v>1851.22</v>
      </c>
      <c r="H61">
        <v>0</v>
      </c>
      <c r="I61">
        <v>1</v>
      </c>
      <c r="J61">
        <v>1851.22</v>
      </c>
      <c r="K61">
        <v>0</v>
      </c>
      <c r="L61" s="33">
        <f>IF(AND(F61&lt;&gt;"inf",F61&lt;&gt;"infeas"),'Heuristica no hash'!$F61/O61-1,"---")</f>
        <v>0.79703238900974127</v>
      </c>
      <c r="M61" s="39">
        <f t="shared" si="1"/>
        <v>0.47547475289131347</v>
      </c>
      <c r="N61">
        <f t="shared" si="0"/>
        <v>9697.15</v>
      </c>
      <c r="O61">
        <f>IF(AND('Heuristica no hash'!$C61=0,'Heuristica no hash'!$B61=0,'Heuristica no hash'!$F61&lt;&gt;"inf",OR(AND(B60=0,'Heuristica no hash'!$F61&lt;O60),B60&lt;&gt;0)),'Heuristica no hash'!$F61,O60)</f>
        <v>7961.96</v>
      </c>
    </row>
    <row r="62" spans="1:29" x14ac:dyDescent="0.3">
      <c r="A62" t="s">
        <v>17</v>
      </c>
      <c r="B62">
        <v>1</v>
      </c>
      <c r="C62">
        <v>10</v>
      </c>
      <c r="D62">
        <v>0.05</v>
      </c>
      <c r="E62">
        <v>100</v>
      </c>
      <c r="F62">
        <v>8707.18</v>
      </c>
      <c r="G62">
        <v>959.24099999999999</v>
      </c>
      <c r="H62">
        <v>0</v>
      </c>
      <c r="I62">
        <v>8</v>
      </c>
      <c r="J62">
        <v>1800.24</v>
      </c>
      <c r="K62">
        <v>0</v>
      </c>
      <c r="L62" s="33">
        <f>IF(AND(F62&lt;&gt;"inf",F62&lt;&gt;"infeas"),'Heuristica no hash'!$F62/O62-1,"---")</f>
        <v>9.3597556380589753E-2</v>
      </c>
      <c r="M62" s="39">
        <f t="shared" si="1"/>
        <v>7.1580385327762341E-2</v>
      </c>
      <c r="N62">
        <f t="shared" si="0"/>
        <v>8125.55</v>
      </c>
      <c r="O62">
        <f>IF(AND('Heuristica no hash'!$C62=0,'Heuristica no hash'!$B62=0,'Heuristica no hash'!$F62&lt;&gt;"inf",OR(AND(B61=0,'Heuristica no hash'!$F62&lt;O61),B61&lt;&gt;0)),'Heuristica no hash'!$F62,O61)</f>
        <v>7961.96</v>
      </c>
    </row>
    <row r="63" spans="1:29" x14ac:dyDescent="0.3">
      <c r="A63" t="s">
        <v>17</v>
      </c>
      <c r="B63">
        <v>1</v>
      </c>
      <c r="C63">
        <v>10</v>
      </c>
      <c r="D63">
        <v>0.1</v>
      </c>
      <c r="E63">
        <v>100</v>
      </c>
      <c r="F63">
        <v>13789</v>
      </c>
      <c r="G63">
        <v>1832.94</v>
      </c>
      <c r="H63">
        <v>0</v>
      </c>
      <c r="I63">
        <v>1</v>
      </c>
      <c r="J63">
        <v>1832.96</v>
      </c>
      <c r="K63">
        <v>0</v>
      </c>
      <c r="L63" s="33">
        <f>IF(AND(F63&lt;&gt;"inf",F63&lt;&gt;"infeas"),'Heuristica no hash'!$F63/O63-1,"---")</f>
        <v>0.73185999427276704</v>
      </c>
      <c r="M63" s="39">
        <f t="shared" si="1"/>
        <v>0.62450960756824259</v>
      </c>
      <c r="N63">
        <f t="shared" si="0"/>
        <v>8488.1</v>
      </c>
      <c r="O63">
        <f>IF(AND('Heuristica no hash'!$C63=0,'Heuristica no hash'!$B63=0,'Heuristica no hash'!$F63&lt;&gt;"inf",OR(AND(B62=0,'Heuristica no hash'!$F63&lt;O62),B62&lt;&gt;0)),'Heuristica no hash'!$F63,O62)</f>
        <v>7961.96</v>
      </c>
    </row>
    <row r="64" spans="1:29" x14ac:dyDescent="0.3">
      <c r="A64" t="s">
        <v>17</v>
      </c>
      <c r="B64">
        <v>1</v>
      </c>
      <c r="C64">
        <v>10</v>
      </c>
      <c r="D64">
        <v>0.15</v>
      </c>
      <c r="E64">
        <v>100</v>
      </c>
      <c r="F64">
        <v>10623.9</v>
      </c>
      <c r="G64">
        <v>1800.31</v>
      </c>
      <c r="H64">
        <v>1</v>
      </c>
      <c r="I64">
        <v>2</v>
      </c>
      <c r="J64">
        <v>1800.31</v>
      </c>
      <c r="K64">
        <v>0</v>
      </c>
      <c r="L64" s="33">
        <f>IF(AND(F64&lt;&gt;"inf",F64&lt;&gt;"infeas"),'Heuristica no hash'!$F64/O64-1,"---")</f>
        <v>0.33433224984802723</v>
      </c>
      <c r="M64" s="39">
        <f t="shared" si="1"/>
        <v>0.14640547137520321</v>
      </c>
      <c r="N64">
        <f t="shared" si="0"/>
        <v>9267.14</v>
      </c>
      <c r="O64">
        <f>IF(AND('Heuristica no hash'!$C64=0,'Heuristica no hash'!$B64=0,'Heuristica no hash'!$F64&lt;&gt;"inf",OR(AND(B63=0,'Heuristica no hash'!$F64&lt;O63),B63&lt;&gt;0)),'Heuristica no hash'!$F64,O63)</f>
        <v>7961.96</v>
      </c>
    </row>
    <row r="65" spans="1:15" x14ac:dyDescent="0.3">
      <c r="A65" t="s">
        <v>17</v>
      </c>
      <c r="B65">
        <v>1</v>
      </c>
      <c r="C65">
        <v>10</v>
      </c>
      <c r="D65">
        <v>0.2</v>
      </c>
      <c r="E65">
        <v>100</v>
      </c>
      <c r="F65">
        <v>23095.3</v>
      </c>
      <c r="G65">
        <v>1857.26</v>
      </c>
      <c r="H65">
        <v>0</v>
      </c>
      <c r="I65">
        <v>1</v>
      </c>
      <c r="J65">
        <v>1857.49</v>
      </c>
      <c r="K65">
        <v>0</v>
      </c>
      <c r="L65" s="33">
        <f>IF(AND(F65&lt;&gt;"inf",F65&lt;&gt;"infeas"),'Heuristica no hash'!$F65/O65-1,"---")</f>
        <v>1.9007053539580707</v>
      </c>
      <c r="M65" s="39">
        <f t="shared" si="1"/>
        <v>1.3816585285367351</v>
      </c>
      <c r="N65">
        <f t="shared" si="0"/>
        <v>9697.15</v>
      </c>
      <c r="O65">
        <f>IF(AND('Heuristica no hash'!$C65=0,'Heuristica no hash'!$B65=0,'Heuristica no hash'!$F65&lt;&gt;"inf",OR(AND(B64=0,'Heuristica no hash'!$F65&lt;O64),B64&lt;&gt;0)),'Heuristica no hash'!$F65,O64)</f>
        <v>7961.96</v>
      </c>
    </row>
    <row r="66" spans="1:15" x14ac:dyDescent="0.3">
      <c r="A66" t="s">
        <v>17</v>
      </c>
      <c r="B66">
        <v>1</v>
      </c>
      <c r="C66">
        <v>25</v>
      </c>
      <c r="D66">
        <v>0.05</v>
      </c>
      <c r="E66">
        <v>100</v>
      </c>
      <c r="F66">
        <v>8715.76</v>
      </c>
      <c r="G66">
        <v>855.62599999999998</v>
      </c>
      <c r="H66">
        <v>4</v>
      </c>
      <c r="I66">
        <v>14</v>
      </c>
      <c r="J66">
        <v>1800.25</v>
      </c>
      <c r="K66">
        <v>0</v>
      </c>
      <c r="L66" s="33">
        <f>IF(AND(F66&lt;&gt;"inf",F66&lt;&gt;"infeas"),'Heuristica no hash'!$F66/O66-1,"---")</f>
        <v>9.4675180483197563E-2</v>
      </c>
      <c r="M66" s="39">
        <f t="shared" si="1"/>
        <v>7.263631384952407E-2</v>
      </c>
      <c r="N66">
        <f t="shared" ref="N66:N129" si="20">SUMPRODUCT(($A$1137:$A$1760=A66)*($B$1137:$B$1760=B66)*($C$1137:$C$1760=C66)*($D$1137:$D$1760=D66)*($F$1137:$F$1760))</f>
        <v>8125.55</v>
      </c>
      <c r="O66">
        <f>IF(AND('Heuristica no hash'!$C66=0,'Heuristica no hash'!$B66=0,'Heuristica no hash'!$F66&lt;&gt;"inf",OR(AND(B65=0,'Heuristica no hash'!$F66&lt;O65),B65&lt;&gt;0)),'Heuristica no hash'!$F66,O65)</f>
        <v>7961.96</v>
      </c>
    </row>
    <row r="67" spans="1:15" x14ac:dyDescent="0.3">
      <c r="A67" t="s">
        <v>17</v>
      </c>
      <c r="B67">
        <v>1</v>
      </c>
      <c r="C67">
        <v>25</v>
      </c>
      <c r="D67">
        <v>0.1</v>
      </c>
      <c r="E67">
        <v>100</v>
      </c>
      <c r="F67">
        <v>9887.24</v>
      </c>
      <c r="G67">
        <v>1694.12</v>
      </c>
      <c r="H67">
        <v>1</v>
      </c>
      <c r="I67">
        <v>3</v>
      </c>
      <c r="J67">
        <v>1807.3</v>
      </c>
      <c r="K67">
        <v>0</v>
      </c>
      <c r="L67" s="33">
        <f>IF(AND(F67&lt;&gt;"inf",F67&lt;&gt;"infeas"),'Heuristica no hash'!$F67/O67-1,"---")</f>
        <v>0.2418098056257505</v>
      </c>
      <c r="M67" s="39">
        <f t="shared" ref="M67:M130" si="21">IF(AND(F67&lt;&gt;"inf",N67&lt;&gt;0),F67/N67-1,"---")</f>
        <v>0.16483547554812028</v>
      </c>
      <c r="N67">
        <f t="shared" si="20"/>
        <v>8488.1</v>
      </c>
      <c r="O67">
        <f>IF(AND('Heuristica no hash'!$C67=0,'Heuristica no hash'!$B67=0,'Heuristica no hash'!$F67&lt;&gt;"inf",OR(AND(B66=0,'Heuristica no hash'!$F67&lt;O66),B66&lt;&gt;0)),'Heuristica no hash'!$F67,O66)</f>
        <v>7961.96</v>
      </c>
    </row>
    <row r="68" spans="1:15" x14ac:dyDescent="0.3">
      <c r="A68" t="s">
        <v>17</v>
      </c>
      <c r="B68">
        <v>1</v>
      </c>
      <c r="C68">
        <v>25</v>
      </c>
      <c r="D68">
        <v>0.15</v>
      </c>
      <c r="E68">
        <v>100</v>
      </c>
      <c r="F68">
        <v>10191</v>
      </c>
      <c r="G68">
        <v>1800.06</v>
      </c>
      <c r="H68">
        <v>2</v>
      </c>
      <c r="I68">
        <v>3</v>
      </c>
      <c r="J68">
        <v>1800.06</v>
      </c>
      <c r="K68">
        <v>0</v>
      </c>
      <c r="L68" s="33">
        <f>IF(AND(F68&lt;&gt;"inf",F68&lt;&gt;"infeas"),'Heuristica no hash'!$F68/O68-1,"---")</f>
        <v>0.27996121558008324</v>
      </c>
      <c r="M68" s="39">
        <f t="shared" si="21"/>
        <v>9.9692030119324926E-2</v>
      </c>
      <c r="N68">
        <f t="shared" si="20"/>
        <v>9267.14</v>
      </c>
      <c r="O68">
        <f>IF(AND('Heuristica no hash'!$C68=0,'Heuristica no hash'!$B68=0,'Heuristica no hash'!$F68&lt;&gt;"inf",OR(AND(B67=0,'Heuristica no hash'!$F68&lt;O67),B67&lt;&gt;0)),'Heuristica no hash'!$F68,O67)</f>
        <v>7961.96</v>
      </c>
    </row>
    <row r="69" spans="1:15" x14ac:dyDescent="0.3">
      <c r="A69" t="s">
        <v>17</v>
      </c>
      <c r="B69">
        <v>1</v>
      </c>
      <c r="C69">
        <v>25</v>
      </c>
      <c r="D69">
        <v>0.2</v>
      </c>
      <c r="E69">
        <v>100</v>
      </c>
      <c r="F69">
        <v>11164</v>
      </c>
      <c r="G69">
        <v>1272.21</v>
      </c>
      <c r="H69">
        <v>4</v>
      </c>
      <c r="I69">
        <v>6</v>
      </c>
      <c r="J69">
        <v>1801.3</v>
      </c>
      <c r="K69">
        <v>0</v>
      </c>
      <c r="L69" s="33">
        <f>IF(AND(F69&lt;&gt;"inf",F69&lt;&gt;"infeas"),'Heuristica no hash'!$F69/O69-1,"---")</f>
        <v>0.40216730553783231</v>
      </c>
      <c r="M69" s="39">
        <f t="shared" si="21"/>
        <v>0.15126609364607124</v>
      </c>
      <c r="N69">
        <f t="shared" si="20"/>
        <v>9697.15</v>
      </c>
      <c r="O69">
        <f>IF(AND('Heuristica no hash'!$C69=0,'Heuristica no hash'!$B69=0,'Heuristica no hash'!$F69&lt;&gt;"inf",OR(AND(B68=0,'Heuristica no hash'!$F69&lt;O68),B68&lt;&gt;0)),'Heuristica no hash'!$F69,O68)</f>
        <v>7961.96</v>
      </c>
    </row>
    <row r="70" spans="1:15" x14ac:dyDescent="0.3">
      <c r="A70" t="s">
        <v>17</v>
      </c>
      <c r="B70">
        <v>1</v>
      </c>
      <c r="C70">
        <v>50</v>
      </c>
      <c r="D70">
        <v>0.05</v>
      </c>
      <c r="E70">
        <v>100</v>
      </c>
      <c r="F70">
        <v>14734.4</v>
      </c>
      <c r="G70">
        <v>1803.87</v>
      </c>
      <c r="H70">
        <v>0</v>
      </c>
      <c r="I70">
        <v>1</v>
      </c>
      <c r="J70">
        <v>1803.87</v>
      </c>
      <c r="K70">
        <v>0</v>
      </c>
      <c r="L70" s="33">
        <f>IF(AND(F70&lt;&gt;"inf",F70&lt;&gt;"infeas"),'Heuristica no hash'!$F70/O70-1,"---")</f>
        <v>0.85059960110324595</v>
      </c>
      <c r="M70" s="39">
        <f t="shared" si="21"/>
        <v>0.73588906822492661</v>
      </c>
      <c r="N70">
        <f t="shared" si="20"/>
        <v>8488.1</v>
      </c>
      <c r="O70">
        <f>IF(AND('Heuristica no hash'!$C70=0,'Heuristica no hash'!$B70=0,'Heuristica no hash'!$F70&lt;&gt;"inf",OR(AND(B69=0,'Heuristica no hash'!$F70&lt;O69),B69&lt;&gt;0)),'Heuristica no hash'!$F70,O69)</f>
        <v>7961.96</v>
      </c>
    </row>
    <row r="71" spans="1:15" x14ac:dyDescent="0.3">
      <c r="A71" t="s">
        <v>17</v>
      </c>
      <c r="B71">
        <v>1</v>
      </c>
      <c r="C71">
        <v>50</v>
      </c>
      <c r="D71">
        <v>0.1</v>
      </c>
      <c r="E71">
        <v>100</v>
      </c>
      <c r="F71">
        <v>18370.900000000001</v>
      </c>
      <c r="G71">
        <v>1821.69</v>
      </c>
      <c r="H71">
        <v>0</v>
      </c>
      <c r="I71">
        <v>1</v>
      </c>
      <c r="J71">
        <v>1821.72</v>
      </c>
      <c r="K71">
        <v>0</v>
      </c>
      <c r="L71" s="33">
        <f>IF(AND(F71&lt;&gt;"inf",F71&lt;&gt;"infeas"),'Heuristica no hash'!$F71/O71-1,"---")</f>
        <v>1.3073338725640422</v>
      </c>
      <c r="M71" s="39">
        <f t="shared" si="21"/>
        <v>0.89940766611765421</v>
      </c>
      <c r="N71">
        <f t="shared" si="20"/>
        <v>9671.91</v>
      </c>
      <c r="O71">
        <f>IF(AND('Heuristica no hash'!$C71=0,'Heuristica no hash'!$B71=0,'Heuristica no hash'!$F71&lt;&gt;"inf",OR(AND(B70=0,'Heuristica no hash'!$F71&lt;O70),B70&lt;&gt;0)),'Heuristica no hash'!$F71,O70)</f>
        <v>7961.96</v>
      </c>
    </row>
    <row r="72" spans="1:15" x14ac:dyDescent="0.3">
      <c r="A72" t="s">
        <v>17</v>
      </c>
      <c r="B72">
        <v>1</v>
      </c>
      <c r="C72">
        <v>50</v>
      </c>
      <c r="D72">
        <v>0.15</v>
      </c>
      <c r="E72">
        <v>100</v>
      </c>
      <c r="F72">
        <v>18412.900000000001</v>
      </c>
      <c r="G72">
        <v>1801.06</v>
      </c>
      <c r="H72">
        <v>0</v>
      </c>
      <c r="I72">
        <v>1</v>
      </c>
      <c r="J72">
        <v>1801.11</v>
      </c>
      <c r="K72">
        <v>0</v>
      </c>
      <c r="L72" s="33">
        <f>IF(AND(F72&lt;&gt;"inf",F72&lt;&gt;"infeas"),'Heuristica no hash'!$F72/O72-1,"---")</f>
        <v>1.312608955583801</v>
      </c>
      <c r="M72" s="39">
        <f t="shared" si="21"/>
        <v>0.69169975726415944</v>
      </c>
      <c r="N72">
        <f t="shared" si="20"/>
        <v>10884.26</v>
      </c>
      <c r="O72">
        <f>IF(AND('Heuristica no hash'!$C72=0,'Heuristica no hash'!$B72=0,'Heuristica no hash'!$F72&lt;&gt;"inf",OR(AND(B71=0,'Heuristica no hash'!$F72&lt;O71),B71&lt;&gt;0)),'Heuristica no hash'!$F72,O71)</f>
        <v>7961.96</v>
      </c>
    </row>
    <row r="73" spans="1:15" x14ac:dyDescent="0.3">
      <c r="A73" t="s">
        <v>17</v>
      </c>
      <c r="B73">
        <v>1</v>
      </c>
      <c r="C73">
        <v>50</v>
      </c>
      <c r="D73">
        <v>0.2</v>
      </c>
      <c r="E73">
        <v>100</v>
      </c>
      <c r="F73" t="s">
        <v>46</v>
      </c>
      <c r="G73">
        <v>60.070099999999996</v>
      </c>
      <c r="H73">
        <v>0</v>
      </c>
      <c r="I73">
        <v>1</v>
      </c>
      <c r="J73">
        <v>1800.94</v>
      </c>
      <c r="K73">
        <v>0</v>
      </c>
      <c r="L73" s="33" t="str">
        <f>IF(AND(F73&lt;&gt;"inf",F73&lt;&gt;"infeas"),'Heuristica no hash'!$F73/O73-1,"---")</f>
        <v>---</v>
      </c>
      <c r="M73" s="39" t="str">
        <f t="shared" si="21"/>
        <v>---</v>
      </c>
      <c r="N73">
        <f t="shared" si="20"/>
        <v>15292.46</v>
      </c>
      <c r="O73">
        <f>IF(AND('Heuristica no hash'!$C73=0,'Heuristica no hash'!$B73=0,'Heuristica no hash'!$F73&lt;&gt;"inf",OR(AND(B72=0,'Heuristica no hash'!$F73&lt;O72),B72&lt;&gt;0)),'Heuristica no hash'!$F73,O72)</f>
        <v>7961.96</v>
      </c>
    </row>
    <row r="74" spans="1:15" x14ac:dyDescent="0.3">
      <c r="A74" t="s">
        <v>17</v>
      </c>
      <c r="B74">
        <v>2</v>
      </c>
      <c r="C74">
        <v>5</v>
      </c>
      <c r="D74">
        <v>0.05</v>
      </c>
      <c r="E74">
        <v>100</v>
      </c>
      <c r="F74">
        <v>8601.31</v>
      </c>
      <c r="G74">
        <v>977.20299999999997</v>
      </c>
      <c r="H74">
        <v>2</v>
      </c>
      <c r="I74">
        <v>10</v>
      </c>
      <c r="J74">
        <v>1800.34</v>
      </c>
      <c r="K74">
        <v>0</v>
      </c>
      <c r="L74" s="33">
        <f>IF(AND(F74&lt;&gt;"inf",F74&lt;&gt;"infeas"),'Heuristica no hash'!$F74/O74-1,"---")</f>
        <v>8.0300579254354298E-2</v>
      </c>
      <c r="M74" s="39">
        <f t="shared" si="21"/>
        <v>6.0553302565531597E-2</v>
      </c>
      <c r="N74">
        <f t="shared" si="20"/>
        <v>8110.21</v>
      </c>
      <c r="O74">
        <f>IF(AND('Heuristica no hash'!$C74=0,'Heuristica no hash'!$B74=0,'Heuristica no hash'!$F74&lt;&gt;"inf",OR(AND(B73=0,'Heuristica no hash'!$F74&lt;O73),B73&lt;&gt;0)),'Heuristica no hash'!$F74,O73)</f>
        <v>7961.96</v>
      </c>
    </row>
    <row r="75" spans="1:15" x14ac:dyDescent="0.3">
      <c r="A75" t="s">
        <v>17</v>
      </c>
      <c r="B75">
        <v>2</v>
      </c>
      <c r="C75">
        <v>5</v>
      </c>
      <c r="D75">
        <v>0.1</v>
      </c>
      <c r="E75">
        <v>100</v>
      </c>
      <c r="F75">
        <v>8962.7999999999993</v>
      </c>
      <c r="G75">
        <v>1249.6600000000001</v>
      </c>
      <c r="H75">
        <v>3</v>
      </c>
      <c r="I75">
        <v>8</v>
      </c>
      <c r="J75">
        <v>1800.13</v>
      </c>
      <c r="K75">
        <v>0</v>
      </c>
      <c r="L75" s="33">
        <f>IF(AND(F75&lt;&gt;"inf",F75&lt;&gt;"infeas"),'Heuristica no hash'!$F75/O75-1,"---")</f>
        <v>0.12570271641656072</v>
      </c>
      <c r="M75" s="39">
        <f t="shared" si="21"/>
        <v>5.4510329443296035E-2</v>
      </c>
      <c r="N75">
        <f t="shared" si="20"/>
        <v>8499.49</v>
      </c>
      <c r="O75">
        <f>IF(AND('Heuristica no hash'!$C75=0,'Heuristica no hash'!$B75=0,'Heuristica no hash'!$F75&lt;&gt;"inf",OR(AND(B74=0,'Heuristica no hash'!$F75&lt;O74),B74&lt;&gt;0)),'Heuristica no hash'!$F75,O74)</f>
        <v>7961.96</v>
      </c>
    </row>
    <row r="76" spans="1:15" x14ac:dyDescent="0.3">
      <c r="A76" t="s">
        <v>17</v>
      </c>
      <c r="B76">
        <v>2</v>
      </c>
      <c r="C76">
        <v>5</v>
      </c>
      <c r="D76">
        <v>0.15</v>
      </c>
      <c r="E76">
        <v>100</v>
      </c>
      <c r="F76">
        <v>10404.6</v>
      </c>
      <c r="G76">
        <v>1811.41</v>
      </c>
      <c r="H76">
        <v>0</v>
      </c>
      <c r="I76">
        <v>1</v>
      </c>
      <c r="J76">
        <v>1811.41</v>
      </c>
      <c r="K76">
        <v>0</v>
      </c>
      <c r="L76" s="33">
        <f>IF(AND(F76&lt;&gt;"inf",F76&lt;&gt;"infeas"),'Heuristica no hash'!$F76/O76-1,"---")</f>
        <v>0.30678878065200021</v>
      </c>
      <c r="M76" s="39">
        <f t="shared" si="21"/>
        <v>0.1593204928499321</v>
      </c>
      <c r="N76">
        <f t="shared" si="20"/>
        <v>8974.74</v>
      </c>
      <c r="O76">
        <f>IF(AND('Heuristica no hash'!$C76=0,'Heuristica no hash'!$B76=0,'Heuristica no hash'!$F76&lt;&gt;"inf",OR(AND(B75=0,'Heuristica no hash'!$F76&lt;O75),B75&lt;&gt;0)),'Heuristica no hash'!$F76,O75)</f>
        <v>7961.96</v>
      </c>
    </row>
    <row r="77" spans="1:15" x14ac:dyDescent="0.3">
      <c r="A77" t="s">
        <v>17</v>
      </c>
      <c r="B77">
        <v>2</v>
      </c>
      <c r="C77">
        <v>5</v>
      </c>
      <c r="D77">
        <v>0.2</v>
      </c>
      <c r="E77">
        <v>100</v>
      </c>
      <c r="F77">
        <v>11711.6</v>
      </c>
      <c r="G77">
        <v>1804.41</v>
      </c>
      <c r="H77">
        <v>0</v>
      </c>
      <c r="I77">
        <v>1</v>
      </c>
      <c r="J77">
        <v>1804.41</v>
      </c>
      <c r="K77">
        <v>0</v>
      </c>
      <c r="L77" s="33">
        <f>IF(AND(F77&lt;&gt;"inf",F77&lt;&gt;"infeas"),'Heuristica no hash'!$F77/O77-1,"---")</f>
        <v>0.47094434033830868</v>
      </c>
      <c r="M77" s="39">
        <f t="shared" si="21"/>
        <v>0.20854139385327564</v>
      </c>
      <c r="N77">
        <f t="shared" si="20"/>
        <v>9690.69</v>
      </c>
      <c r="O77">
        <f>IF(AND('Heuristica no hash'!$C77=0,'Heuristica no hash'!$B77=0,'Heuristica no hash'!$F77&lt;&gt;"inf",OR(AND(B76=0,'Heuristica no hash'!$F77&lt;O76),B76&lt;&gt;0)),'Heuristica no hash'!$F77,O76)</f>
        <v>7961.96</v>
      </c>
    </row>
    <row r="78" spans="1:15" x14ac:dyDescent="0.3">
      <c r="A78" t="s">
        <v>17</v>
      </c>
      <c r="B78">
        <v>2</v>
      </c>
      <c r="C78">
        <v>10</v>
      </c>
      <c r="D78">
        <v>0.05</v>
      </c>
      <c r="E78">
        <v>100</v>
      </c>
      <c r="F78">
        <v>9320.24</v>
      </c>
      <c r="G78">
        <v>1647.67</v>
      </c>
      <c r="H78">
        <v>3</v>
      </c>
      <c r="I78">
        <v>6</v>
      </c>
      <c r="J78">
        <v>1832.47</v>
      </c>
      <c r="K78">
        <v>0</v>
      </c>
      <c r="L78" s="33">
        <f>IF(AND(F78&lt;&gt;"inf",F78&lt;&gt;"infeas"),'Heuristica no hash'!$F78/O78-1,"---")</f>
        <v>0.17059618485900452</v>
      </c>
      <c r="M78" s="39">
        <f t="shared" si="21"/>
        <v>9.6564617406456055E-2</v>
      </c>
      <c r="N78">
        <f t="shared" si="20"/>
        <v>8499.49</v>
      </c>
      <c r="O78">
        <f>IF(AND('Heuristica no hash'!$C78=0,'Heuristica no hash'!$B78=0,'Heuristica no hash'!$F78&lt;&gt;"inf",OR(AND(B77=0,'Heuristica no hash'!$F78&lt;O77),B77&lt;&gt;0)),'Heuristica no hash'!$F78,O77)</f>
        <v>7961.96</v>
      </c>
    </row>
    <row r="79" spans="1:15" x14ac:dyDescent="0.3">
      <c r="A79" t="s">
        <v>17</v>
      </c>
      <c r="B79">
        <v>2</v>
      </c>
      <c r="C79">
        <v>10</v>
      </c>
      <c r="D79">
        <v>0.1</v>
      </c>
      <c r="E79">
        <v>100</v>
      </c>
      <c r="F79">
        <v>13554.7</v>
      </c>
      <c r="G79">
        <v>1802.46</v>
      </c>
      <c r="H79">
        <v>0</v>
      </c>
      <c r="I79">
        <v>1</v>
      </c>
      <c r="J79">
        <v>1802.46</v>
      </c>
      <c r="K79">
        <v>0</v>
      </c>
      <c r="L79" s="33">
        <f>IF(AND(F79&lt;&gt;"inf",F79&lt;&gt;"infeas"),'Heuristica no hash'!$F79/O79-1,"---")</f>
        <v>0.70243256685539746</v>
      </c>
      <c r="M79" s="39">
        <f t="shared" si="21"/>
        <v>0.46370988206913011</v>
      </c>
      <c r="N79">
        <f t="shared" si="20"/>
        <v>9260.51</v>
      </c>
      <c r="O79">
        <f>IF(AND('Heuristica no hash'!$C79=0,'Heuristica no hash'!$B79=0,'Heuristica no hash'!$F79&lt;&gt;"inf",OR(AND(B78=0,'Heuristica no hash'!$F79&lt;O78),B78&lt;&gt;0)),'Heuristica no hash'!$F79,O78)</f>
        <v>7961.96</v>
      </c>
    </row>
    <row r="80" spans="1:15" x14ac:dyDescent="0.3">
      <c r="A80" t="s">
        <v>17</v>
      </c>
      <c r="B80">
        <v>2</v>
      </c>
      <c r="C80">
        <v>10</v>
      </c>
      <c r="D80">
        <v>0.15</v>
      </c>
      <c r="E80">
        <v>100</v>
      </c>
      <c r="F80">
        <v>23777.9</v>
      </c>
      <c r="G80">
        <v>1801.08</v>
      </c>
      <c r="H80">
        <v>0</v>
      </c>
      <c r="I80">
        <v>1</v>
      </c>
      <c r="J80">
        <v>1801.24</v>
      </c>
      <c r="K80">
        <v>0</v>
      </c>
      <c r="L80" s="33">
        <f>IF(AND(F80&lt;&gt;"inf",F80&lt;&gt;"infeas"),'Heuristica no hash'!$F80/O80-1,"---")</f>
        <v>1.9864380127506296</v>
      </c>
      <c r="M80" s="39">
        <f t="shared" si="21"/>
        <v>1.2244019170088229</v>
      </c>
      <c r="N80">
        <f t="shared" si="20"/>
        <v>10689.57</v>
      </c>
      <c r="O80">
        <f>IF(AND('Heuristica no hash'!$C80=0,'Heuristica no hash'!$B80=0,'Heuristica no hash'!$F80&lt;&gt;"inf",OR(AND(B79=0,'Heuristica no hash'!$F80&lt;O79),B79&lt;&gt;0)),'Heuristica no hash'!$F80,O79)</f>
        <v>7961.96</v>
      </c>
    </row>
    <row r="81" spans="1:15" x14ac:dyDescent="0.3">
      <c r="A81" t="s">
        <v>17</v>
      </c>
      <c r="B81">
        <v>2</v>
      </c>
      <c r="C81">
        <v>10</v>
      </c>
      <c r="D81">
        <v>0.2</v>
      </c>
      <c r="E81">
        <v>100</v>
      </c>
      <c r="F81" t="s">
        <v>46</v>
      </c>
      <c r="G81">
        <v>60.081000000000003</v>
      </c>
      <c r="H81">
        <v>0</v>
      </c>
      <c r="I81">
        <v>1</v>
      </c>
      <c r="J81">
        <v>1801.09</v>
      </c>
      <c r="K81">
        <v>0</v>
      </c>
      <c r="L81" s="33" t="str">
        <f>IF(AND(F81&lt;&gt;"inf",F81&lt;&gt;"infeas"),'Heuristica no hash'!$F81/O81-1,"---")</f>
        <v>---</v>
      </c>
      <c r="M81" s="39" t="str">
        <f t="shared" si="21"/>
        <v>---</v>
      </c>
      <c r="N81">
        <f t="shared" si="20"/>
        <v>0</v>
      </c>
      <c r="O81">
        <f>IF(AND('Heuristica no hash'!$C81=0,'Heuristica no hash'!$B81=0,'Heuristica no hash'!$F81&lt;&gt;"inf",OR(AND(B80=0,'Heuristica no hash'!$F81&lt;O80),B80&lt;&gt;0)),'Heuristica no hash'!$F81,O80)</f>
        <v>7961.96</v>
      </c>
    </row>
    <row r="82" spans="1:15" x14ac:dyDescent="0.3">
      <c r="A82" t="s">
        <v>17</v>
      </c>
      <c r="B82">
        <v>2</v>
      </c>
      <c r="C82">
        <v>25</v>
      </c>
      <c r="D82">
        <v>0.05</v>
      </c>
      <c r="E82">
        <v>100</v>
      </c>
      <c r="F82">
        <v>9995.52</v>
      </c>
      <c r="G82">
        <v>1584.44</v>
      </c>
      <c r="H82">
        <v>0</v>
      </c>
      <c r="I82">
        <v>3</v>
      </c>
      <c r="J82">
        <v>1807.92</v>
      </c>
      <c r="K82">
        <v>0</v>
      </c>
      <c r="L82" s="33">
        <f>IF(AND(F82&lt;&gt;"inf",F82&lt;&gt;"infeas"),'Heuristica no hash'!$F82/O82-1,"---")</f>
        <v>0.25540947203954811</v>
      </c>
      <c r="M82" s="39">
        <f t="shared" si="21"/>
        <v>0.11216542196665569</v>
      </c>
      <c r="N82">
        <f t="shared" si="20"/>
        <v>8987.44</v>
      </c>
      <c r="O82">
        <f>IF(AND('Heuristica no hash'!$C82=0,'Heuristica no hash'!$B82=0,'Heuristica no hash'!$F82&lt;&gt;"inf",OR(AND(B81=0,'Heuristica no hash'!$F82&lt;O81),B81&lt;&gt;0)),'Heuristica no hash'!$F82,O81)</f>
        <v>7961.96</v>
      </c>
    </row>
    <row r="83" spans="1:15" x14ac:dyDescent="0.3">
      <c r="A83" t="s">
        <v>17</v>
      </c>
      <c r="B83">
        <v>2</v>
      </c>
      <c r="C83">
        <v>25</v>
      </c>
      <c r="D83">
        <v>0.1</v>
      </c>
      <c r="E83">
        <v>100</v>
      </c>
      <c r="F83">
        <v>12545.8</v>
      </c>
      <c r="G83">
        <v>1809</v>
      </c>
      <c r="H83">
        <v>0</v>
      </c>
      <c r="I83">
        <v>1</v>
      </c>
      <c r="J83">
        <v>1809.11</v>
      </c>
      <c r="K83">
        <v>0</v>
      </c>
      <c r="L83" s="33">
        <f>IF(AND(F83&lt;&gt;"inf",F83&lt;&gt;"infeas"),'Heuristica no hash'!$F83/O83-1,"---")</f>
        <v>0.57571753688790195</v>
      </c>
      <c r="M83" s="39">
        <f t="shared" si="21"/>
        <v>0.26095158837606425</v>
      </c>
      <c r="N83">
        <f t="shared" si="20"/>
        <v>9949.4699999999993</v>
      </c>
      <c r="O83">
        <f>IF(AND('Heuristica no hash'!$C83=0,'Heuristica no hash'!$B83=0,'Heuristica no hash'!$F83&lt;&gt;"inf",OR(AND(B82=0,'Heuristica no hash'!$F83&lt;O82),B82&lt;&gt;0)),'Heuristica no hash'!$F83,O82)</f>
        <v>7961.96</v>
      </c>
    </row>
    <row r="84" spans="1:15" x14ac:dyDescent="0.3">
      <c r="A84" t="s">
        <v>17</v>
      </c>
      <c r="B84">
        <v>2</v>
      </c>
      <c r="C84">
        <v>25</v>
      </c>
      <c r="D84">
        <v>0.15</v>
      </c>
      <c r="E84">
        <v>100</v>
      </c>
      <c r="F84">
        <v>17847.7</v>
      </c>
      <c r="G84">
        <v>1803.34</v>
      </c>
      <c r="H84">
        <v>0</v>
      </c>
      <c r="I84">
        <v>1</v>
      </c>
      <c r="J84">
        <v>1803.34</v>
      </c>
      <c r="K84">
        <v>0</v>
      </c>
      <c r="L84" s="33">
        <f>IF(AND(F84&lt;&gt;"inf",F84&lt;&gt;"infeas"),'Heuristica no hash'!$F84/O84-1,"---")</f>
        <v>1.2416214098036162</v>
      </c>
      <c r="M84" s="39">
        <f t="shared" si="21"/>
        <v>0.45499768474737667</v>
      </c>
      <c r="N84">
        <f t="shared" si="20"/>
        <v>12266.48</v>
      </c>
      <c r="O84">
        <f>IF(AND('Heuristica no hash'!$C84=0,'Heuristica no hash'!$B84=0,'Heuristica no hash'!$F84&lt;&gt;"inf",OR(AND(B83=0,'Heuristica no hash'!$F84&lt;O83),B83&lt;&gt;0)),'Heuristica no hash'!$F84,O83)</f>
        <v>7961.96</v>
      </c>
    </row>
    <row r="85" spans="1:15" x14ac:dyDescent="0.3">
      <c r="A85" t="s">
        <v>17</v>
      </c>
      <c r="B85">
        <v>2</v>
      </c>
      <c r="C85">
        <v>25</v>
      </c>
      <c r="D85">
        <v>0.2</v>
      </c>
      <c r="E85">
        <v>100</v>
      </c>
      <c r="F85" t="s">
        <v>46</v>
      </c>
      <c r="G85">
        <v>60.07</v>
      </c>
      <c r="H85">
        <v>0</v>
      </c>
      <c r="I85">
        <v>1</v>
      </c>
      <c r="J85">
        <v>1800.86</v>
      </c>
      <c r="K85">
        <v>0</v>
      </c>
      <c r="L85" s="33" t="str">
        <f>IF(AND(F85&lt;&gt;"inf",F85&lt;&gt;"infeas"),'Heuristica no hash'!$F85/O85-1,"---")</f>
        <v>---</v>
      </c>
      <c r="M85" s="39" t="str">
        <f t="shared" si="21"/>
        <v>---</v>
      </c>
      <c r="N85">
        <f t="shared" si="20"/>
        <v>0</v>
      </c>
      <c r="O85">
        <f>IF(AND('Heuristica no hash'!$C85=0,'Heuristica no hash'!$B85=0,'Heuristica no hash'!$F85&lt;&gt;"inf",OR(AND(B84=0,'Heuristica no hash'!$F85&lt;O84),B84&lt;&gt;0)),'Heuristica no hash'!$F85,O84)</f>
        <v>7961.96</v>
      </c>
    </row>
    <row r="86" spans="1:15" x14ac:dyDescent="0.3">
      <c r="A86" t="s">
        <v>17</v>
      </c>
      <c r="B86">
        <v>2</v>
      </c>
      <c r="C86">
        <v>50</v>
      </c>
      <c r="D86">
        <v>0.05</v>
      </c>
      <c r="E86">
        <v>100</v>
      </c>
      <c r="F86">
        <v>11483</v>
      </c>
      <c r="G86">
        <v>1801.05</v>
      </c>
      <c r="H86">
        <v>1</v>
      </c>
      <c r="I86">
        <v>2</v>
      </c>
      <c r="J86">
        <v>1801.05</v>
      </c>
      <c r="K86">
        <v>0</v>
      </c>
      <c r="L86" s="33">
        <f>IF(AND(F86&lt;&gt;"inf",F86&lt;&gt;"infeas"),'Heuristica no hash'!$F86/O86-1,"---")</f>
        <v>0.44223281704504913</v>
      </c>
      <c r="M86" s="39">
        <f t="shared" si="21"/>
        <v>0.28158911246354634</v>
      </c>
      <c r="N86">
        <f t="shared" si="20"/>
        <v>8959.9699999999993</v>
      </c>
      <c r="O86">
        <f>IF(AND('Heuristica no hash'!$C86=0,'Heuristica no hash'!$B86=0,'Heuristica no hash'!$F86&lt;&gt;"inf",OR(AND(B85=0,'Heuristica no hash'!$F86&lt;O85),B85&lt;&gt;0)),'Heuristica no hash'!$F86,O85)</f>
        <v>7961.96</v>
      </c>
    </row>
    <row r="87" spans="1:15" x14ac:dyDescent="0.3">
      <c r="A87" t="s">
        <v>17</v>
      </c>
      <c r="B87">
        <v>2</v>
      </c>
      <c r="C87">
        <v>50</v>
      </c>
      <c r="D87">
        <v>0.1</v>
      </c>
      <c r="E87">
        <v>100</v>
      </c>
      <c r="F87">
        <v>11298.1</v>
      </c>
      <c r="G87">
        <v>1801.06</v>
      </c>
      <c r="H87">
        <v>3</v>
      </c>
      <c r="I87">
        <v>4</v>
      </c>
      <c r="J87">
        <v>1801.06</v>
      </c>
      <c r="K87">
        <v>0</v>
      </c>
      <c r="L87" s="33">
        <f>IF(AND(F87&lt;&gt;"inf",F87&lt;&gt;"infeas"),'Heuristica no hash'!$F87/O87-1,"---")</f>
        <v>0.4190098920366343</v>
      </c>
      <c r="M87" s="39">
        <f t="shared" si="21"/>
        <v>0.13554792365824531</v>
      </c>
      <c r="N87">
        <f t="shared" si="20"/>
        <v>9949.4699999999993</v>
      </c>
      <c r="O87">
        <f>IF(AND('Heuristica no hash'!$C87=0,'Heuristica no hash'!$B87=0,'Heuristica no hash'!$F87&lt;&gt;"inf",OR(AND(B86=0,'Heuristica no hash'!$F87&lt;O86),B86&lt;&gt;0)),'Heuristica no hash'!$F87,O86)</f>
        <v>7961.96</v>
      </c>
    </row>
    <row r="88" spans="1:15" x14ac:dyDescent="0.3">
      <c r="A88" t="s">
        <v>17</v>
      </c>
      <c r="B88">
        <v>2</v>
      </c>
      <c r="C88">
        <v>50</v>
      </c>
      <c r="D88">
        <v>0.15</v>
      </c>
      <c r="E88">
        <v>100</v>
      </c>
      <c r="F88">
        <v>14020.3</v>
      </c>
      <c r="G88">
        <v>1807.41</v>
      </c>
      <c r="H88">
        <v>0</v>
      </c>
      <c r="I88">
        <v>1</v>
      </c>
      <c r="J88">
        <v>1807.41</v>
      </c>
      <c r="K88">
        <v>0</v>
      </c>
      <c r="L88" s="33">
        <f>IF(AND(F88&lt;&gt;"inf",F88&lt;&gt;"infeas"),'Heuristica no hash'!$F88/O88-1,"---")</f>
        <v>0.7609106300458679</v>
      </c>
      <c r="M88" s="39">
        <f t="shared" si="21"/>
        <v>0.19206756378742873</v>
      </c>
      <c r="N88">
        <f t="shared" si="20"/>
        <v>11761.33</v>
      </c>
      <c r="O88">
        <f>IF(AND('Heuristica no hash'!$C88=0,'Heuristica no hash'!$B88=0,'Heuristica no hash'!$F88&lt;&gt;"inf",OR(AND(B87=0,'Heuristica no hash'!$F88&lt;O87),B87&lt;&gt;0)),'Heuristica no hash'!$F88,O87)</f>
        <v>7961.96</v>
      </c>
    </row>
    <row r="89" spans="1:15" x14ac:dyDescent="0.3">
      <c r="A89" t="s">
        <v>17</v>
      </c>
      <c r="B89">
        <v>2</v>
      </c>
      <c r="C89">
        <v>50</v>
      </c>
      <c r="D89">
        <v>0.2</v>
      </c>
      <c r="E89">
        <v>100</v>
      </c>
      <c r="F89" t="s">
        <v>46</v>
      </c>
      <c r="G89">
        <v>60.072800000000001</v>
      </c>
      <c r="H89">
        <v>0</v>
      </c>
      <c r="I89">
        <v>1</v>
      </c>
      <c r="J89">
        <v>1801.32</v>
      </c>
      <c r="K89">
        <v>0</v>
      </c>
      <c r="L89" s="33" t="str">
        <f>IF(AND(F89&lt;&gt;"inf",F89&lt;&gt;"infeas"),'Heuristica no hash'!$F89/O89-1,"---")</f>
        <v>---</v>
      </c>
      <c r="M89" s="39" t="str">
        <f t="shared" si="21"/>
        <v>---</v>
      </c>
      <c r="N89">
        <f t="shared" si="20"/>
        <v>0</v>
      </c>
      <c r="O89">
        <f>IF(AND('Heuristica no hash'!$C89=0,'Heuristica no hash'!$B89=0,'Heuristica no hash'!$F89&lt;&gt;"inf",OR(AND(B88=0,'Heuristica no hash'!$F89&lt;O88),B88&lt;&gt;0)),'Heuristica no hash'!$F89,O88)</f>
        <v>7961.96</v>
      </c>
    </row>
    <row r="90" spans="1:15" x14ac:dyDescent="0.3">
      <c r="A90" t="s">
        <v>17</v>
      </c>
      <c r="B90">
        <v>3</v>
      </c>
      <c r="C90">
        <v>0</v>
      </c>
      <c r="D90">
        <v>0.05</v>
      </c>
      <c r="E90">
        <v>100</v>
      </c>
      <c r="F90">
        <v>10535.2</v>
      </c>
      <c r="G90">
        <v>1446.47</v>
      </c>
      <c r="H90">
        <v>5</v>
      </c>
      <c r="I90">
        <v>10</v>
      </c>
      <c r="J90">
        <v>1800.47</v>
      </c>
      <c r="K90">
        <v>0</v>
      </c>
      <c r="L90" s="33">
        <f>IF(AND(F90&lt;&gt;"inf",F90&lt;&gt;"infeas"),'Heuristica no hash'!$F90/O90-1,"---")</f>
        <v>0.32319177689915568</v>
      </c>
      <c r="M90" s="39">
        <f t="shared" si="21"/>
        <v>5.8870472497530191E-2</v>
      </c>
      <c r="N90">
        <f t="shared" si="20"/>
        <v>9949.4699999999993</v>
      </c>
      <c r="O90">
        <f>IF(AND('Heuristica no hash'!$C90=0,'Heuristica no hash'!$B90=0,'Heuristica no hash'!$F90&lt;&gt;"inf",OR(AND(B89=0,'Heuristica no hash'!$F90&lt;O89),B89&lt;&gt;0)),'Heuristica no hash'!$F90,O89)</f>
        <v>7961.96</v>
      </c>
    </row>
    <row r="91" spans="1:15" x14ac:dyDescent="0.3">
      <c r="A91" t="s">
        <v>17</v>
      </c>
      <c r="B91">
        <v>3</v>
      </c>
      <c r="C91">
        <v>0</v>
      </c>
      <c r="D91">
        <v>0.1</v>
      </c>
      <c r="E91">
        <v>100</v>
      </c>
      <c r="F91" t="s">
        <v>46</v>
      </c>
      <c r="G91">
        <v>60.034700000000001</v>
      </c>
      <c r="H91">
        <v>0</v>
      </c>
      <c r="I91">
        <v>1</v>
      </c>
      <c r="J91">
        <v>1800.83</v>
      </c>
      <c r="K91">
        <v>0</v>
      </c>
      <c r="L91" s="33" t="str">
        <f>IF(AND(F91&lt;&gt;"inf",F91&lt;&gt;"infeas"),'Heuristica no hash'!$F91/O91-1,"---")</f>
        <v>---</v>
      </c>
      <c r="M91" s="39" t="str">
        <f t="shared" si="21"/>
        <v>---</v>
      </c>
      <c r="N91">
        <f t="shared" si="20"/>
        <v>0</v>
      </c>
      <c r="O91">
        <f>IF(AND('Heuristica no hash'!$C91=0,'Heuristica no hash'!$B91=0,'Heuristica no hash'!$F91&lt;&gt;"inf",OR(AND(B90=0,'Heuristica no hash'!$F91&lt;O90),B90&lt;&gt;0)),'Heuristica no hash'!$F91,O90)</f>
        <v>7961.96</v>
      </c>
    </row>
    <row r="92" spans="1:15" x14ac:dyDescent="0.3">
      <c r="A92" t="s">
        <v>17</v>
      </c>
      <c r="B92">
        <v>3</v>
      </c>
      <c r="C92">
        <v>0</v>
      </c>
      <c r="D92">
        <v>0.15</v>
      </c>
      <c r="E92">
        <v>100</v>
      </c>
      <c r="F92" t="s">
        <v>511</v>
      </c>
      <c r="G92" t="s">
        <v>511</v>
      </c>
      <c r="H92" t="s">
        <v>511</v>
      </c>
      <c r="I92" t="s">
        <v>511</v>
      </c>
      <c r="J92" t="s">
        <v>511</v>
      </c>
      <c r="L92" s="33" t="str">
        <f>IF(AND(F92&lt;&gt;"inf",F92&lt;&gt;"infeas"),'Heuristica no hash'!$F92/O92-1,"---")</f>
        <v>---</v>
      </c>
      <c r="M92" s="39" t="str">
        <f t="shared" si="21"/>
        <v>---</v>
      </c>
      <c r="N92">
        <f t="shared" si="20"/>
        <v>0</v>
      </c>
      <c r="O92">
        <f>IF(AND('Heuristica no hash'!$C92=0,'Heuristica no hash'!$B92=0,'Heuristica no hash'!$F92&lt;&gt;"inf",OR(AND(B91=0,'Heuristica no hash'!$F92&lt;O91),B91&lt;&gt;0)),'Heuristica no hash'!$F92,O91)</f>
        <v>7961.96</v>
      </c>
    </row>
    <row r="93" spans="1:15" x14ac:dyDescent="0.3">
      <c r="A93" t="s">
        <v>17</v>
      </c>
      <c r="B93">
        <v>3</v>
      </c>
      <c r="C93">
        <v>0</v>
      </c>
      <c r="D93">
        <v>0.2</v>
      </c>
      <c r="E93">
        <v>100</v>
      </c>
      <c r="F93" t="s">
        <v>511</v>
      </c>
      <c r="G93" t="s">
        <v>511</v>
      </c>
      <c r="H93" t="s">
        <v>511</v>
      </c>
      <c r="I93" t="s">
        <v>511</v>
      </c>
      <c r="J93" t="s">
        <v>511</v>
      </c>
      <c r="L93" s="33" t="str">
        <f>IF(AND(F93&lt;&gt;"inf",F93&lt;&gt;"infeas"),'Heuristica no hash'!$F93/O93-1,"---")</f>
        <v>---</v>
      </c>
      <c r="M93" s="39" t="str">
        <f t="shared" si="21"/>
        <v>---</v>
      </c>
      <c r="N93">
        <f t="shared" si="20"/>
        <v>0</v>
      </c>
      <c r="O93">
        <f>IF(AND('Heuristica no hash'!$C93=0,'Heuristica no hash'!$B93=0,'Heuristica no hash'!$F93&lt;&gt;"inf",OR(AND(B92=0,'Heuristica no hash'!$F93&lt;O92),B92&lt;&gt;0)),'Heuristica no hash'!$F93,O92)</f>
        <v>7961.96</v>
      </c>
    </row>
    <row r="94" spans="1:15" x14ac:dyDescent="0.3">
      <c r="A94" t="s">
        <v>17</v>
      </c>
      <c r="B94">
        <v>3</v>
      </c>
      <c r="C94">
        <v>10</v>
      </c>
      <c r="D94">
        <v>0.05</v>
      </c>
      <c r="E94">
        <v>100</v>
      </c>
      <c r="F94">
        <v>10774.3</v>
      </c>
      <c r="G94">
        <v>1800.34</v>
      </c>
      <c r="H94">
        <v>0</v>
      </c>
      <c r="I94">
        <v>1</v>
      </c>
      <c r="J94">
        <v>1800.34</v>
      </c>
      <c r="K94">
        <v>0</v>
      </c>
      <c r="L94" s="33">
        <f>IF(AND(F94&lt;&gt;"inf",F94&lt;&gt;"infeas"),'Heuristica no hash'!$F94/O94-1,"---")</f>
        <v>0.35322207094735458</v>
      </c>
      <c r="M94" s="39">
        <f t="shared" si="21"/>
        <v>8.2901903317463166E-2</v>
      </c>
      <c r="N94">
        <f t="shared" si="20"/>
        <v>9949.4699999999993</v>
      </c>
      <c r="O94">
        <f>IF(AND('Heuristica no hash'!$C94=0,'Heuristica no hash'!$B94=0,'Heuristica no hash'!$F94&lt;&gt;"inf",OR(AND(B93=0,'Heuristica no hash'!$F94&lt;O93),B93&lt;&gt;0)),'Heuristica no hash'!$F94,O93)</f>
        <v>7961.96</v>
      </c>
    </row>
    <row r="95" spans="1:15" x14ac:dyDescent="0.3">
      <c r="A95" t="s">
        <v>17</v>
      </c>
      <c r="B95">
        <v>3</v>
      </c>
      <c r="C95">
        <v>10</v>
      </c>
      <c r="D95">
        <v>0.1</v>
      </c>
      <c r="E95">
        <v>100</v>
      </c>
      <c r="F95" t="s">
        <v>46</v>
      </c>
      <c r="G95">
        <v>60.033000000000001</v>
      </c>
      <c r="H95">
        <v>0</v>
      </c>
      <c r="I95">
        <v>1</v>
      </c>
      <c r="J95">
        <v>1801.04</v>
      </c>
      <c r="K95">
        <v>0</v>
      </c>
      <c r="L95" s="33" t="str">
        <f>IF(AND(F95&lt;&gt;"inf",F95&lt;&gt;"infeas"),'Heuristica no hash'!$F95/O95-1,"---")</f>
        <v>---</v>
      </c>
      <c r="M95" s="39" t="str">
        <f t="shared" si="21"/>
        <v>---</v>
      </c>
      <c r="N95">
        <f t="shared" si="20"/>
        <v>0</v>
      </c>
      <c r="O95">
        <f>IF(AND('Heuristica no hash'!$C95=0,'Heuristica no hash'!$B95=0,'Heuristica no hash'!$F95&lt;&gt;"inf",OR(AND(B94=0,'Heuristica no hash'!$F95&lt;O94),B94&lt;&gt;0)),'Heuristica no hash'!$F95,O94)</f>
        <v>7961.96</v>
      </c>
    </row>
    <row r="96" spans="1:15" x14ac:dyDescent="0.3">
      <c r="A96" t="s">
        <v>17</v>
      </c>
      <c r="B96">
        <v>3</v>
      </c>
      <c r="C96">
        <v>10</v>
      </c>
      <c r="D96">
        <v>0.15</v>
      </c>
      <c r="E96">
        <v>100</v>
      </c>
      <c r="F96" t="s">
        <v>511</v>
      </c>
      <c r="G96" t="s">
        <v>511</v>
      </c>
      <c r="H96" t="s">
        <v>511</v>
      </c>
      <c r="I96" t="s">
        <v>511</v>
      </c>
      <c r="J96" t="s">
        <v>511</v>
      </c>
      <c r="L96" s="33" t="str">
        <f>IF(AND(F96&lt;&gt;"inf",F96&lt;&gt;"infeas"),'Heuristica no hash'!$F96/O96-1,"---")</f>
        <v>---</v>
      </c>
      <c r="M96" s="39" t="str">
        <f t="shared" si="21"/>
        <v>---</v>
      </c>
      <c r="N96">
        <f t="shared" si="20"/>
        <v>0</v>
      </c>
      <c r="O96">
        <f>IF(AND('Heuristica no hash'!$C96=0,'Heuristica no hash'!$B96=0,'Heuristica no hash'!$F96&lt;&gt;"inf",OR(AND(B95=0,'Heuristica no hash'!$F96&lt;O95),B95&lt;&gt;0)),'Heuristica no hash'!$F96,O95)</f>
        <v>7961.96</v>
      </c>
    </row>
    <row r="97" spans="1:15" x14ac:dyDescent="0.3">
      <c r="A97" t="s">
        <v>17</v>
      </c>
      <c r="B97">
        <v>3</v>
      </c>
      <c r="C97">
        <v>10</v>
      </c>
      <c r="D97">
        <v>0.2</v>
      </c>
      <c r="E97">
        <v>100</v>
      </c>
      <c r="F97" t="s">
        <v>511</v>
      </c>
      <c r="G97" t="s">
        <v>511</v>
      </c>
      <c r="H97" t="s">
        <v>511</v>
      </c>
      <c r="I97" t="s">
        <v>511</v>
      </c>
      <c r="J97" t="s">
        <v>511</v>
      </c>
      <c r="L97" s="33" t="str">
        <f>IF(AND(F97&lt;&gt;"inf",F97&lt;&gt;"infeas"),'Heuristica no hash'!$F97/O97-1,"---")</f>
        <v>---</v>
      </c>
      <c r="M97" s="39" t="str">
        <f t="shared" si="21"/>
        <v>---</v>
      </c>
      <c r="N97">
        <f t="shared" si="20"/>
        <v>0</v>
      </c>
      <c r="O97">
        <f>IF(AND('Heuristica no hash'!$C97=0,'Heuristica no hash'!$B97=0,'Heuristica no hash'!$F97&lt;&gt;"inf",OR(AND(B96=0,'Heuristica no hash'!$F97&lt;O96),B96&lt;&gt;0)),'Heuristica no hash'!$F97,O96)</f>
        <v>7961.96</v>
      </c>
    </row>
    <row r="98" spans="1:15" x14ac:dyDescent="0.3">
      <c r="A98" t="s">
        <v>17</v>
      </c>
      <c r="B98">
        <v>3</v>
      </c>
      <c r="C98">
        <v>25</v>
      </c>
      <c r="D98">
        <v>0.05</v>
      </c>
      <c r="E98">
        <v>100</v>
      </c>
      <c r="F98">
        <v>10333.799999999999</v>
      </c>
      <c r="G98">
        <v>1089.56</v>
      </c>
      <c r="H98">
        <v>1</v>
      </c>
      <c r="I98">
        <v>9</v>
      </c>
      <c r="J98">
        <v>1800.42</v>
      </c>
      <c r="K98">
        <v>0</v>
      </c>
      <c r="L98" s="33">
        <f>IF(AND(F98&lt;&gt;"inf",F98&lt;&gt;"infeas"),'Heuristica no hash'!$F98/O98-1,"---")</f>
        <v>0.29789649784726357</v>
      </c>
      <c r="M98" s="39">
        <f t="shared" si="21"/>
        <v>3.8628188235152239E-2</v>
      </c>
      <c r="N98">
        <f t="shared" si="20"/>
        <v>9949.4699999999993</v>
      </c>
      <c r="O98">
        <f>IF(AND('Heuristica no hash'!$C98=0,'Heuristica no hash'!$B98=0,'Heuristica no hash'!$F98&lt;&gt;"inf",OR(AND(B97=0,'Heuristica no hash'!$F98&lt;O97),B97&lt;&gt;0)),'Heuristica no hash'!$F98,O97)</f>
        <v>7961.96</v>
      </c>
    </row>
    <row r="99" spans="1:15" x14ac:dyDescent="0.3">
      <c r="A99" t="s">
        <v>17</v>
      </c>
      <c r="B99">
        <v>3</v>
      </c>
      <c r="C99">
        <v>25</v>
      </c>
      <c r="D99">
        <v>0.1</v>
      </c>
      <c r="E99">
        <v>100</v>
      </c>
      <c r="F99" t="s">
        <v>46</v>
      </c>
      <c r="G99">
        <v>60.072800000000001</v>
      </c>
      <c r="H99">
        <v>0</v>
      </c>
      <c r="I99">
        <v>1</v>
      </c>
      <c r="J99">
        <v>1801.44</v>
      </c>
      <c r="K99">
        <v>0</v>
      </c>
      <c r="L99" s="33" t="str">
        <f>IF(AND(F99&lt;&gt;"inf",F99&lt;&gt;"infeas"),'Heuristica no hash'!$F99/O99-1,"---")</f>
        <v>---</v>
      </c>
      <c r="M99" s="39" t="str">
        <f t="shared" si="21"/>
        <v>---</v>
      </c>
      <c r="N99">
        <f t="shared" si="20"/>
        <v>0</v>
      </c>
      <c r="O99">
        <f>IF(AND('Heuristica no hash'!$C99=0,'Heuristica no hash'!$B99=0,'Heuristica no hash'!$F99&lt;&gt;"inf",OR(AND(B98=0,'Heuristica no hash'!$F99&lt;O98),B98&lt;&gt;0)),'Heuristica no hash'!$F99,O98)</f>
        <v>7961.96</v>
      </c>
    </row>
    <row r="100" spans="1:15" x14ac:dyDescent="0.3">
      <c r="A100" t="s">
        <v>17</v>
      </c>
      <c r="B100">
        <v>3</v>
      </c>
      <c r="C100">
        <v>25</v>
      </c>
      <c r="D100">
        <v>0.15</v>
      </c>
      <c r="E100">
        <v>100</v>
      </c>
      <c r="F100" t="s">
        <v>511</v>
      </c>
      <c r="G100" t="s">
        <v>511</v>
      </c>
      <c r="H100" t="s">
        <v>511</v>
      </c>
      <c r="I100" t="s">
        <v>511</v>
      </c>
      <c r="J100" t="s">
        <v>511</v>
      </c>
      <c r="L100" s="33" t="str">
        <f>IF(AND(F100&lt;&gt;"inf",F100&lt;&gt;"infeas"),'Heuristica no hash'!$F100/O100-1,"---")</f>
        <v>---</v>
      </c>
      <c r="M100" s="39" t="str">
        <f t="shared" si="21"/>
        <v>---</v>
      </c>
      <c r="N100">
        <f t="shared" si="20"/>
        <v>0</v>
      </c>
      <c r="O100">
        <f>IF(AND('Heuristica no hash'!$C100=0,'Heuristica no hash'!$B100=0,'Heuristica no hash'!$F100&lt;&gt;"inf",OR(AND(B99=0,'Heuristica no hash'!$F100&lt;O99),B99&lt;&gt;0)),'Heuristica no hash'!$F100,O99)</f>
        <v>7961.96</v>
      </c>
    </row>
    <row r="101" spans="1:15" x14ac:dyDescent="0.3">
      <c r="A101" t="s">
        <v>17</v>
      </c>
      <c r="B101">
        <v>3</v>
      </c>
      <c r="C101">
        <v>25</v>
      </c>
      <c r="D101">
        <v>0.2</v>
      </c>
      <c r="E101">
        <v>100</v>
      </c>
      <c r="F101" t="s">
        <v>511</v>
      </c>
      <c r="G101" t="s">
        <v>511</v>
      </c>
      <c r="H101" t="s">
        <v>511</v>
      </c>
      <c r="I101" t="s">
        <v>511</v>
      </c>
      <c r="J101" t="s">
        <v>511</v>
      </c>
      <c r="L101" s="33" t="str">
        <f>IF(AND(F101&lt;&gt;"inf",F101&lt;&gt;"infeas"),'Heuristica no hash'!$F101/O101-1,"---")</f>
        <v>---</v>
      </c>
      <c r="M101" s="39" t="str">
        <f t="shared" si="21"/>
        <v>---</v>
      </c>
      <c r="N101">
        <f t="shared" si="20"/>
        <v>0</v>
      </c>
      <c r="O101">
        <f>IF(AND('Heuristica no hash'!$C101=0,'Heuristica no hash'!$B101=0,'Heuristica no hash'!$F101&lt;&gt;"inf",OR(AND(B100=0,'Heuristica no hash'!$F101&lt;O100),B100&lt;&gt;0)),'Heuristica no hash'!$F101,O100)</f>
        <v>7961.96</v>
      </c>
    </row>
    <row r="102" spans="1:15" x14ac:dyDescent="0.3">
      <c r="A102" t="s">
        <v>17</v>
      </c>
      <c r="B102">
        <v>3</v>
      </c>
      <c r="C102">
        <v>50</v>
      </c>
      <c r="D102">
        <v>0.05</v>
      </c>
      <c r="E102">
        <v>100</v>
      </c>
      <c r="F102">
        <v>10687.3</v>
      </c>
      <c r="G102">
        <v>1800.54</v>
      </c>
      <c r="H102">
        <v>2</v>
      </c>
      <c r="I102">
        <v>3</v>
      </c>
      <c r="J102">
        <v>1800.97</v>
      </c>
      <c r="K102">
        <v>0</v>
      </c>
      <c r="L102" s="33">
        <f>IF(AND(F102&lt;&gt;"inf",F102&lt;&gt;"infeas"),'Heuristica no hash'!$F102/O102-1,"---")</f>
        <v>0.3422951132635681</v>
      </c>
      <c r="M102" s="39">
        <f t="shared" si="21"/>
        <v>7.4157718953874019E-2</v>
      </c>
      <c r="N102">
        <f t="shared" si="20"/>
        <v>9949.4699999999993</v>
      </c>
      <c r="O102">
        <f>IF(AND('Heuristica no hash'!$C102=0,'Heuristica no hash'!$B102=0,'Heuristica no hash'!$F102&lt;&gt;"inf",OR(AND(B101=0,'Heuristica no hash'!$F102&lt;O101),B101&lt;&gt;0)),'Heuristica no hash'!$F102,O101)</f>
        <v>7961.96</v>
      </c>
    </row>
    <row r="103" spans="1:15" x14ac:dyDescent="0.3">
      <c r="A103" t="s">
        <v>17</v>
      </c>
      <c r="B103">
        <v>3</v>
      </c>
      <c r="C103">
        <v>50</v>
      </c>
      <c r="D103">
        <v>0.1</v>
      </c>
      <c r="E103">
        <v>100</v>
      </c>
      <c r="F103" t="s">
        <v>46</v>
      </c>
      <c r="G103">
        <v>60.031999999999996</v>
      </c>
      <c r="H103">
        <v>0</v>
      </c>
      <c r="I103">
        <v>1</v>
      </c>
      <c r="J103">
        <v>1800.89</v>
      </c>
      <c r="K103">
        <v>0</v>
      </c>
      <c r="L103" s="33" t="str">
        <f>IF(AND(F103&lt;&gt;"inf",F103&lt;&gt;"infeas"),'Heuristica no hash'!$F103/O103-1,"---")</f>
        <v>---</v>
      </c>
      <c r="M103" s="39" t="str">
        <f t="shared" si="21"/>
        <v>---</v>
      </c>
      <c r="N103">
        <f t="shared" si="20"/>
        <v>0</v>
      </c>
      <c r="O103">
        <f>IF(AND('Heuristica no hash'!$C103=0,'Heuristica no hash'!$B103=0,'Heuristica no hash'!$F103&lt;&gt;"inf",OR(AND(B102=0,'Heuristica no hash'!$F103&lt;O102),B102&lt;&gt;0)),'Heuristica no hash'!$F103,O102)</f>
        <v>7961.96</v>
      </c>
    </row>
    <row r="104" spans="1:15" x14ac:dyDescent="0.3">
      <c r="A104" t="s">
        <v>17</v>
      </c>
      <c r="B104">
        <v>3</v>
      </c>
      <c r="C104">
        <v>50</v>
      </c>
      <c r="D104">
        <v>0.15</v>
      </c>
      <c r="E104">
        <v>100</v>
      </c>
      <c r="F104" t="s">
        <v>511</v>
      </c>
      <c r="G104" t="s">
        <v>511</v>
      </c>
      <c r="H104" t="s">
        <v>511</v>
      </c>
      <c r="I104" t="s">
        <v>511</v>
      </c>
      <c r="J104" t="s">
        <v>511</v>
      </c>
      <c r="L104" s="33" t="str">
        <f>IF(AND(F104&lt;&gt;"inf",F104&lt;&gt;"infeas"),'Heuristica no hash'!$F104/O104-1,"---")</f>
        <v>---</v>
      </c>
      <c r="M104" s="39" t="str">
        <f t="shared" si="21"/>
        <v>---</v>
      </c>
      <c r="N104">
        <f t="shared" si="20"/>
        <v>0</v>
      </c>
      <c r="O104">
        <f>IF(AND('Heuristica no hash'!$C104=0,'Heuristica no hash'!$B104=0,'Heuristica no hash'!$F104&lt;&gt;"inf",OR(AND(B103=0,'Heuristica no hash'!$F104&lt;O103),B103&lt;&gt;0)),'Heuristica no hash'!$F104,O103)</f>
        <v>7961.96</v>
      </c>
    </row>
    <row r="105" spans="1:15" x14ac:dyDescent="0.3">
      <c r="A105" t="s">
        <v>17</v>
      </c>
      <c r="B105">
        <v>3</v>
      </c>
      <c r="C105">
        <v>50</v>
      </c>
      <c r="D105">
        <v>0.2</v>
      </c>
      <c r="E105">
        <v>100</v>
      </c>
      <c r="F105" t="s">
        <v>511</v>
      </c>
      <c r="G105" t="s">
        <v>511</v>
      </c>
      <c r="H105" t="s">
        <v>511</v>
      </c>
      <c r="I105" t="s">
        <v>511</v>
      </c>
      <c r="J105" t="s">
        <v>511</v>
      </c>
      <c r="L105" s="33" t="str">
        <f>IF(AND(F105&lt;&gt;"inf",F105&lt;&gt;"infeas"),'Heuristica no hash'!$F105/O105-1,"---")</f>
        <v>---</v>
      </c>
      <c r="M105" s="39" t="str">
        <f t="shared" si="21"/>
        <v>---</v>
      </c>
      <c r="N105">
        <f t="shared" si="20"/>
        <v>0</v>
      </c>
      <c r="O105">
        <f>IF(AND('Heuristica no hash'!$C105=0,'Heuristica no hash'!$B105=0,'Heuristica no hash'!$F105&lt;&gt;"inf",OR(AND(B104=0,'Heuristica no hash'!$F105&lt;O104),B104&lt;&gt;0)),'Heuristica no hash'!$F105,O104)</f>
        <v>7961.96</v>
      </c>
    </row>
    <row r="106" spans="1:15" x14ac:dyDescent="0.3">
      <c r="A106" t="s">
        <v>14</v>
      </c>
      <c r="B106">
        <v>0</v>
      </c>
      <c r="C106">
        <v>0</v>
      </c>
      <c r="D106">
        <v>0.05</v>
      </c>
      <c r="E106">
        <v>100</v>
      </c>
      <c r="F106">
        <v>30902</v>
      </c>
      <c r="G106">
        <v>0.300097</v>
      </c>
      <c r="H106">
        <v>0</v>
      </c>
      <c r="I106">
        <v>6608</v>
      </c>
      <c r="J106">
        <v>1800</v>
      </c>
      <c r="K106">
        <v>0</v>
      </c>
      <c r="L106" s="33">
        <f>IF(AND(F106&lt;&gt;"inf",F106&lt;&gt;"infeas"),'Heuristica no hash'!$F106/O106-1,"---")</f>
        <v>0</v>
      </c>
      <c r="M106" s="39">
        <f t="shared" si="21"/>
        <v>-9.7081000827170527E-7</v>
      </c>
      <c r="N106">
        <f t="shared" si="20"/>
        <v>30902.03</v>
      </c>
      <c r="O106">
        <f>IF(AND('Heuristica no hash'!$C106=0,'Heuristica no hash'!$B106=0,'Heuristica no hash'!$F106&lt;&gt;"inf",OR(AND(B105=0,'Heuristica no hash'!$F106&lt;O105),B105&lt;&gt;0)),'Heuristica no hash'!$F106,O105)</f>
        <v>30902</v>
      </c>
    </row>
    <row r="107" spans="1:15" x14ac:dyDescent="0.3">
      <c r="A107" t="s">
        <v>14</v>
      </c>
      <c r="B107">
        <v>0</v>
      </c>
      <c r="C107">
        <v>0</v>
      </c>
      <c r="D107">
        <v>0.1</v>
      </c>
      <c r="E107">
        <v>100</v>
      </c>
      <c r="F107">
        <v>30902</v>
      </c>
      <c r="G107">
        <v>0.19655</v>
      </c>
      <c r="H107">
        <v>0</v>
      </c>
      <c r="I107">
        <v>8051</v>
      </c>
      <c r="J107">
        <v>1800</v>
      </c>
      <c r="K107">
        <v>0</v>
      </c>
      <c r="L107" s="33">
        <f>IF(AND(F107&lt;&gt;"inf",F107&lt;&gt;"infeas"),'Heuristica no hash'!$F107/O107-1,"---")</f>
        <v>0</v>
      </c>
      <c r="M107" s="39">
        <f t="shared" si="21"/>
        <v>-9.7081000827170527E-7</v>
      </c>
      <c r="N107">
        <f t="shared" si="20"/>
        <v>30902.03</v>
      </c>
      <c r="O107">
        <f>IF(AND('Heuristica no hash'!$C107=0,'Heuristica no hash'!$B107=0,'Heuristica no hash'!$F107&lt;&gt;"inf",OR(AND(B106=0,'Heuristica no hash'!$F107&lt;O106),B106&lt;&gt;0)),'Heuristica no hash'!$F107,O106)</f>
        <v>30902</v>
      </c>
    </row>
    <row r="108" spans="1:15" x14ac:dyDescent="0.3">
      <c r="A108" t="s">
        <v>14</v>
      </c>
      <c r="B108">
        <v>0</v>
      </c>
      <c r="C108">
        <v>0</v>
      </c>
      <c r="D108">
        <v>0.15</v>
      </c>
      <c r="E108">
        <v>100</v>
      </c>
      <c r="F108">
        <v>30902</v>
      </c>
      <c r="G108">
        <v>0.76459200000000005</v>
      </c>
      <c r="H108">
        <v>0</v>
      </c>
      <c r="I108">
        <v>4146</v>
      </c>
      <c r="J108">
        <v>1800</v>
      </c>
      <c r="K108">
        <v>0</v>
      </c>
      <c r="L108" s="33">
        <f>IF(AND(F108&lt;&gt;"inf",F108&lt;&gt;"infeas"),'Heuristica no hash'!$F108/O108-1,"---")</f>
        <v>0</v>
      </c>
      <c r="M108" s="39">
        <f t="shared" si="21"/>
        <v>-9.7081000827170527E-7</v>
      </c>
      <c r="N108">
        <f t="shared" si="20"/>
        <v>30902.03</v>
      </c>
      <c r="O108">
        <f>IF(AND('Heuristica no hash'!$C108=0,'Heuristica no hash'!$B108=0,'Heuristica no hash'!$F108&lt;&gt;"inf",OR(AND(B107=0,'Heuristica no hash'!$F108&lt;O107),B107&lt;&gt;0)),'Heuristica no hash'!$F108,O107)</f>
        <v>30902</v>
      </c>
    </row>
    <row r="109" spans="1:15" x14ac:dyDescent="0.3">
      <c r="A109" t="s">
        <v>14</v>
      </c>
      <c r="B109">
        <v>0</v>
      </c>
      <c r="C109">
        <v>0</v>
      </c>
      <c r="D109">
        <v>0.2</v>
      </c>
      <c r="E109">
        <v>100</v>
      </c>
      <c r="F109">
        <v>30902</v>
      </c>
      <c r="G109">
        <v>0.70380500000000001</v>
      </c>
      <c r="H109">
        <v>0</v>
      </c>
      <c r="I109">
        <v>4905</v>
      </c>
      <c r="J109">
        <v>1800.01</v>
      </c>
      <c r="K109">
        <v>0</v>
      </c>
      <c r="L109" s="33">
        <f>IF(AND(F109&lt;&gt;"inf",F109&lt;&gt;"infeas"),'Heuristica no hash'!$F109/O109-1,"---")</f>
        <v>0</v>
      </c>
      <c r="M109" s="39">
        <f t="shared" si="21"/>
        <v>-9.7081000827170527E-7</v>
      </c>
      <c r="N109">
        <f t="shared" si="20"/>
        <v>30902.03</v>
      </c>
      <c r="O109">
        <f>IF(AND('Heuristica no hash'!$C109=0,'Heuristica no hash'!$B109=0,'Heuristica no hash'!$F109&lt;&gt;"inf",OR(AND(B108=0,'Heuristica no hash'!$F109&lt;O108),B108&lt;&gt;0)),'Heuristica no hash'!$F109,O108)</f>
        <v>30902</v>
      </c>
    </row>
    <row r="110" spans="1:15" x14ac:dyDescent="0.3">
      <c r="A110" t="s">
        <v>14</v>
      </c>
      <c r="B110">
        <v>1</v>
      </c>
      <c r="C110">
        <v>5</v>
      </c>
      <c r="D110">
        <v>0.05</v>
      </c>
      <c r="E110">
        <v>100</v>
      </c>
      <c r="F110">
        <v>30902</v>
      </c>
      <c r="G110">
        <v>1.1161000000000001</v>
      </c>
      <c r="H110">
        <v>0</v>
      </c>
      <c r="I110">
        <v>1225</v>
      </c>
      <c r="J110">
        <v>1800.03</v>
      </c>
      <c r="K110">
        <v>0</v>
      </c>
      <c r="L110" s="33">
        <f>IF(AND(F110&lt;&gt;"inf",F110&lt;&gt;"infeas"),'Heuristica no hash'!$F110/O110-1,"---")</f>
        <v>0</v>
      </c>
      <c r="M110" s="39">
        <f t="shared" si="21"/>
        <v>-9.7081000827170527E-7</v>
      </c>
      <c r="N110">
        <f t="shared" si="20"/>
        <v>30902.03</v>
      </c>
      <c r="O110">
        <f>IF(AND('Heuristica no hash'!$C110=0,'Heuristica no hash'!$B110=0,'Heuristica no hash'!$F110&lt;&gt;"inf",OR(AND(B109=0,'Heuristica no hash'!$F110&lt;O109),B109&lt;&gt;0)),'Heuristica no hash'!$F110,O109)</f>
        <v>30902</v>
      </c>
    </row>
    <row r="111" spans="1:15" x14ac:dyDescent="0.3">
      <c r="A111" t="s">
        <v>14</v>
      </c>
      <c r="B111">
        <v>1</v>
      </c>
      <c r="C111">
        <v>5</v>
      </c>
      <c r="D111">
        <v>0.1</v>
      </c>
      <c r="E111">
        <v>100</v>
      </c>
      <c r="F111">
        <v>30902</v>
      </c>
      <c r="G111">
        <v>1.8636699999999999</v>
      </c>
      <c r="H111">
        <v>0</v>
      </c>
      <c r="I111">
        <v>1981</v>
      </c>
      <c r="J111">
        <v>1800</v>
      </c>
      <c r="K111">
        <v>0</v>
      </c>
      <c r="L111" s="33">
        <f>IF(AND(F111&lt;&gt;"inf",F111&lt;&gt;"infeas"),'Heuristica no hash'!$F111/O111-1,"---")</f>
        <v>0</v>
      </c>
      <c r="M111" s="39">
        <f t="shared" si="21"/>
        <v>-9.7081000827170527E-7</v>
      </c>
      <c r="N111">
        <f t="shared" si="20"/>
        <v>30902.03</v>
      </c>
      <c r="O111">
        <f>IF(AND('Heuristica no hash'!$C111=0,'Heuristica no hash'!$B111=0,'Heuristica no hash'!$F111&lt;&gt;"inf",OR(AND(B110=0,'Heuristica no hash'!$F111&lt;O110),B110&lt;&gt;0)),'Heuristica no hash'!$F111,O110)</f>
        <v>30902</v>
      </c>
    </row>
    <row r="112" spans="1:15" x14ac:dyDescent="0.3">
      <c r="A112" t="s">
        <v>14</v>
      </c>
      <c r="B112">
        <v>1</v>
      </c>
      <c r="C112">
        <v>5</v>
      </c>
      <c r="D112">
        <v>0.15</v>
      </c>
      <c r="E112">
        <v>100</v>
      </c>
      <c r="F112">
        <v>30902</v>
      </c>
      <c r="G112">
        <v>2.0228799999999998</v>
      </c>
      <c r="H112">
        <v>0</v>
      </c>
      <c r="I112">
        <v>1549</v>
      </c>
      <c r="J112">
        <v>1800</v>
      </c>
      <c r="K112">
        <v>0</v>
      </c>
      <c r="L112" s="33">
        <f>IF(AND(F112&lt;&gt;"inf",F112&lt;&gt;"infeas"),'Heuristica no hash'!$F112/O112-1,"---")</f>
        <v>0</v>
      </c>
      <c r="M112" s="39">
        <f t="shared" si="21"/>
        <v>-9.7081000827170527E-7</v>
      </c>
      <c r="N112">
        <f t="shared" si="20"/>
        <v>30902.03</v>
      </c>
      <c r="O112">
        <f>IF(AND('Heuristica no hash'!$C112=0,'Heuristica no hash'!$B112=0,'Heuristica no hash'!$F112&lt;&gt;"inf",OR(AND(B111=0,'Heuristica no hash'!$F112&lt;O111),B111&lt;&gt;0)),'Heuristica no hash'!$F112,O111)</f>
        <v>30902</v>
      </c>
    </row>
    <row r="113" spans="1:15" x14ac:dyDescent="0.3">
      <c r="A113" t="s">
        <v>14</v>
      </c>
      <c r="B113">
        <v>1</v>
      </c>
      <c r="C113">
        <v>5</v>
      </c>
      <c r="D113">
        <v>0.2</v>
      </c>
      <c r="E113">
        <v>100</v>
      </c>
      <c r="F113">
        <v>30902</v>
      </c>
      <c r="G113">
        <v>1.51786</v>
      </c>
      <c r="H113">
        <v>0</v>
      </c>
      <c r="I113">
        <v>1700</v>
      </c>
      <c r="J113">
        <v>1800.08</v>
      </c>
      <c r="K113">
        <v>0</v>
      </c>
      <c r="L113" s="33">
        <f>IF(AND(F113&lt;&gt;"inf",F113&lt;&gt;"infeas"),'Heuristica no hash'!$F113/O113-1,"---")</f>
        <v>0</v>
      </c>
      <c r="M113" s="39">
        <f t="shared" si="21"/>
        <v>-9.7081000827170527E-7</v>
      </c>
      <c r="N113">
        <f t="shared" si="20"/>
        <v>30902.03</v>
      </c>
      <c r="O113">
        <f>IF(AND('Heuristica no hash'!$C113=0,'Heuristica no hash'!$B113=0,'Heuristica no hash'!$F113&lt;&gt;"inf",OR(AND(B112=0,'Heuristica no hash'!$F113&lt;O112),B112&lt;&gt;0)),'Heuristica no hash'!$F113,O112)</f>
        <v>30902</v>
      </c>
    </row>
    <row r="114" spans="1:15" x14ac:dyDescent="0.3">
      <c r="A114" t="s">
        <v>14</v>
      </c>
      <c r="B114">
        <v>1</v>
      </c>
      <c r="C114">
        <v>10</v>
      </c>
      <c r="D114">
        <v>0.05</v>
      </c>
      <c r="E114">
        <v>100</v>
      </c>
      <c r="F114">
        <v>30902</v>
      </c>
      <c r="G114">
        <v>1.66239</v>
      </c>
      <c r="H114">
        <v>0</v>
      </c>
      <c r="I114">
        <v>1861</v>
      </c>
      <c r="J114">
        <v>1800</v>
      </c>
      <c r="K114">
        <v>0</v>
      </c>
      <c r="L114" s="33">
        <f>IF(AND(F114&lt;&gt;"inf",F114&lt;&gt;"infeas"),'Heuristica no hash'!$F114/O114-1,"---")</f>
        <v>0</v>
      </c>
      <c r="M114" s="39">
        <f t="shared" si="21"/>
        <v>-9.7081000827170527E-7</v>
      </c>
      <c r="N114">
        <f t="shared" si="20"/>
        <v>30902.03</v>
      </c>
      <c r="O114">
        <f>IF(AND('Heuristica no hash'!$C114=0,'Heuristica no hash'!$B114=0,'Heuristica no hash'!$F114&lt;&gt;"inf",OR(AND(B113=0,'Heuristica no hash'!$F114&lt;O113),B113&lt;&gt;0)),'Heuristica no hash'!$F114,O113)</f>
        <v>30902</v>
      </c>
    </row>
    <row r="115" spans="1:15" x14ac:dyDescent="0.3">
      <c r="A115" t="s">
        <v>14</v>
      </c>
      <c r="B115">
        <v>1</v>
      </c>
      <c r="C115">
        <v>10</v>
      </c>
      <c r="D115">
        <v>0.1</v>
      </c>
      <c r="E115">
        <v>100</v>
      </c>
      <c r="F115">
        <v>30902</v>
      </c>
      <c r="G115">
        <v>2.38131</v>
      </c>
      <c r="H115">
        <v>0</v>
      </c>
      <c r="I115">
        <v>1060</v>
      </c>
      <c r="J115">
        <v>1800.01</v>
      </c>
      <c r="K115">
        <v>0</v>
      </c>
      <c r="L115" s="33">
        <f>IF(AND(F115&lt;&gt;"inf",F115&lt;&gt;"infeas"),'Heuristica no hash'!$F115/O115-1,"---")</f>
        <v>0</v>
      </c>
      <c r="M115" s="39">
        <f t="shared" si="21"/>
        <v>-9.7081000827170527E-7</v>
      </c>
      <c r="N115">
        <f t="shared" si="20"/>
        <v>30902.03</v>
      </c>
      <c r="O115">
        <f>IF(AND('Heuristica no hash'!$C115=0,'Heuristica no hash'!$B115=0,'Heuristica no hash'!$F115&lt;&gt;"inf",OR(AND(B114=0,'Heuristica no hash'!$F115&lt;O114),B114&lt;&gt;0)),'Heuristica no hash'!$F115,O114)</f>
        <v>30902</v>
      </c>
    </row>
    <row r="116" spans="1:15" x14ac:dyDescent="0.3">
      <c r="A116" t="s">
        <v>14</v>
      </c>
      <c r="B116">
        <v>1</v>
      </c>
      <c r="C116">
        <v>10</v>
      </c>
      <c r="D116">
        <v>0.15</v>
      </c>
      <c r="E116">
        <v>100</v>
      </c>
      <c r="F116">
        <v>30939.3</v>
      </c>
      <c r="G116">
        <v>3.0848800000000001</v>
      </c>
      <c r="H116">
        <v>0</v>
      </c>
      <c r="I116">
        <v>938</v>
      </c>
      <c r="J116">
        <v>1800.03</v>
      </c>
      <c r="K116">
        <v>0</v>
      </c>
      <c r="L116" s="33">
        <f>IF(AND(F116&lt;&gt;"inf",F116&lt;&gt;"infeas"),'Heuristica no hash'!$F116/O116-1,"---")</f>
        <v>1.2070416154295049E-3</v>
      </c>
      <c r="M116" s="39">
        <f t="shared" si="21"/>
        <v>9.696414944304621E-7</v>
      </c>
      <c r="N116">
        <f t="shared" si="20"/>
        <v>30939.27</v>
      </c>
      <c r="O116">
        <f>IF(AND('Heuristica no hash'!$C116=0,'Heuristica no hash'!$B116=0,'Heuristica no hash'!$F116&lt;&gt;"inf",OR(AND(B115=0,'Heuristica no hash'!$F116&lt;O115),B115&lt;&gt;0)),'Heuristica no hash'!$F116,O115)</f>
        <v>30902</v>
      </c>
    </row>
    <row r="117" spans="1:15" x14ac:dyDescent="0.3">
      <c r="A117" t="s">
        <v>14</v>
      </c>
      <c r="B117">
        <v>1</v>
      </c>
      <c r="C117">
        <v>10</v>
      </c>
      <c r="D117">
        <v>0.2</v>
      </c>
      <c r="E117">
        <v>100</v>
      </c>
      <c r="F117">
        <v>30939.3</v>
      </c>
      <c r="G117">
        <v>6.3717899999999998</v>
      </c>
      <c r="H117">
        <v>0</v>
      </c>
      <c r="I117">
        <v>863</v>
      </c>
      <c r="J117">
        <v>1800.01</v>
      </c>
      <c r="K117">
        <v>0</v>
      </c>
      <c r="L117" s="33">
        <f>IF(AND(F117&lt;&gt;"inf",F117&lt;&gt;"infeas"),'Heuristica no hash'!$F117/O117-1,"---")</f>
        <v>1.2070416154295049E-3</v>
      </c>
      <c r="M117" s="39">
        <f t="shared" si="21"/>
        <v>9.696414944304621E-7</v>
      </c>
      <c r="N117">
        <f t="shared" si="20"/>
        <v>30939.27</v>
      </c>
      <c r="O117">
        <f>IF(AND('Heuristica no hash'!$C117=0,'Heuristica no hash'!$B117=0,'Heuristica no hash'!$F117&lt;&gt;"inf",OR(AND(B116=0,'Heuristica no hash'!$F117&lt;O116),B116&lt;&gt;0)),'Heuristica no hash'!$F117,O116)</f>
        <v>30902</v>
      </c>
    </row>
    <row r="118" spans="1:15" x14ac:dyDescent="0.3">
      <c r="A118" t="s">
        <v>14</v>
      </c>
      <c r="B118">
        <v>1</v>
      </c>
      <c r="C118">
        <v>25</v>
      </c>
      <c r="D118">
        <v>0.05</v>
      </c>
      <c r="E118">
        <v>100</v>
      </c>
      <c r="F118">
        <v>30902</v>
      </c>
      <c r="G118">
        <v>3.13659</v>
      </c>
      <c r="H118">
        <v>0</v>
      </c>
      <c r="I118">
        <v>543</v>
      </c>
      <c r="J118">
        <v>1800.82</v>
      </c>
      <c r="K118">
        <v>0</v>
      </c>
      <c r="L118" s="33">
        <f>IF(AND(F118&lt;&gt;"inf",F118&lt;&gt;"infeas"),'Heuristica no hash'!$F118/O118-1,"---")</f>
        <v>0</v>
      </c>
      <c r="M118" s="39">
        <f t="shared" si="21"/>
        <v>-9.7081000827170527E-7</v>
      </c>
      <c r="N118">
        <f t="shared" si="20"/>
        <v>30902.03</v>
      </c>
      <c r="O118">
        <f>IF(AND('Heuristica no hash'!$C118=0,'Heuristica no hash'!$B118=0,'Heuristica no hash'!$F118&lt;&gt;"inf",OR(AND(B117=0,'Heuristica no hash'!$F118&lt;O117),B117&lt;&gt;0)),'Heuristica no hash'!$F118,O117)</f>
        <v>30902</v>
      </c>
    </row>
    <row r="119" spans="1:15" x14ac:dyDescent="0.3">
      <c r="A119" t="s">
        <v>14</v>
      </c>
      <c r="B119">
        <v>1</v>
      </c>
      <c r="C119">
        <v>25</v>
      </c>
      <c r="D119">
        <v>0.1</v>
      </c>
      <c r="E119">
        <v>100</v>
      </c>
      <c r="F119">
        <v>30950.1</v>
      </c>
      <c r="G119">
        <v>4.46448</v>
      </c>
      <c r="H119">
        <v>0</v>
      </c>
      <c r="I119">
        <v>1058</v>
      </c>
      <c r="J119">
        <v>1800.01</v>
      </c>
      <c r="K119">
        <v>0</v>
      </c>
      <c r="L119" s="33">
        <f>IF(AND(F119&lt;&gt;"inf",F119&lt;&gt;"infeas"),'Heuristica no hash'!$F119/O119-1,"---")</f>
        <v>1.5565335576985806E-3</v>
      </c>
      <c r="M119" s="39">
        <f t="shared" si="21"/>
        <v>-3.2310062880736012E-7</v>
      </c>
      <c r="N119">
        <f t="shared" si="20"/>
        <v>30950.11</v>
      </c>
      <c r="O119">
        <f>IF(AND('Heuristica no hash'!$C119=0,'Heuristica no hash'!$B119=0,'Heuristica no hash'!$F119&lt;&gt;"inf",OR(AND(B118=0,'Heuristica no hash'!$F119&lt;O118),B118&lt;&gt;0)),'Heuristica no hash'!$F119,O118)</f>
        <v>30902</v>
      </c>
    </row>
    <row r="120" spans="1:15" x14ac:dyDescent="0.3">
      <c r="A120" t="s">
        <v>14</v>
      </c>
      <c r="B120">
        <v>1</v>
      </c>
      <c r="C120">
        <v>25</v>
      </c>
      <c r="D120">
        <v>0.15</v>
      </c>
      <c r="E120">
        <v>100</v>
      </c>
      <c r="F120">
        <v>30963.1</v>
      </c>
      <c r="G120">
        <v>5.7469000000000001</v>
      </c>
      <c r="H120">
        <v>0</v>
      </c>
      <c r="I120">
        <v>596</v>
      </c>
      <c r="J120">
        <v>1800.05</v>
      </c>
      <c r="K120">
        <v>0</v>
      </c>
      <c r="L120" s="33">
        <f>IF(AND(F120&lt;&gt;"inf",F120&lt;&gt;"infeas"),'Heuristica no hash'!$F120/O120-1,"---")</f>
        <v>1.9772183030224433E-3</v>
      </c>
      <c r="M120" s="39">
        <f t="shared" si="21"/>
        <v>9.6889617218209878E-7</v>
      </c>
      <c r="N120">
        <f t="shared" si="20"/>
        <v>30963.07</v>
      </c>
      <c r="O120">
        <f>IF(AND('Heuristica no hash'!$C120=0,'Heuristica no hash'!$B120=0,'Heuristica no hash'!$F120&lt;&gt;"inf",OR(AND(B119=0,'Heuristica no hash'!$F120&lt;O119),B119&lt;&gt;0)),'Heuristica no hash'!$F120,O119)</f>
        <v>30902</v>
      </c>
    </row>
    <row r="121" spans="1:15" x14ac:dyDescent="0.3">
      <c r="A121" t="s">
        <v>14</v>
      </c>
      <c r="B121">
        <v>1</v>
      </c>
      <c r="C121">
        <v>25</v>
      </c>
      <c r="D121">
        <v>0.2</v>
      </c>
      <c r="E121">
        <v>100</v>
      </c>
      <c r="F121">
        <v>30963.1</v>
      </c>
      <c r="G121">
        <v>11.113099999999999</v>
      </c>
      <c r="H121">
        <v>0</v>
      </c>
      <c r="I121">
        <v>392</v>
      </c>
      <c r="J121">
        <v>1800.01</v>
      </c>
      <c r="K121">
        <v>0</v>
      </c>
      <c r="L121" s="33">
        <f>IF(AND(F121&lt;&gt;"inf",F121&lt;&gt;"infeas"),'Heuristica no hash'!$F121/O121-1,"---")</f>
        <v>1.9772183030224433E-3</v>
      </c>
      <c r="M121" s="39">
        <f t="shared" si="21"/>
        <v>9.6889617218209878E-7</v>
      </c>
      <c r="N121">
        <f t="shared" si="20"/>
        <v>30963.07</v>
      </c>
      <c r="O121">
        <f>IF(AND('Heuristica no hash'!$C121=0,'Heuristica no hash'!$B121=0,'Heuristica no hash'!$F121&lt;&gt;"inf",OR(AND(B120=0,'Heuristica no hash'!$F121&lt;O120),B120&lt;&gt;0)),'Heuristica no hash'!$F121,O120)</f>
        <v>30902</v>
      </c>
    </row>
    <row r="122" spans="1:15" x14ac:dyDescent="0.3">
      <c r="A122" t="s">
        <v>14</v>
      </c>
      <c r="B122">
        <v>1</v>
      </c>
      <c r="C122">
        <v>50</v>
      </c>
      <c r="D122">
        <v>0.05</v>
      </c>
      <c r="E122">
        <v>100</v>
      </c>
      <c r="F122">
        <v>30939.3</v>
      </c>
      <c r="G122">
        <v>3.0059999999999998</v>
      </c>
      <c r="H122">
        <v>0</v>
      </c>
      <c r="I122">
        <v>730</v>
      </c>
      <c r="J122">
        <v>1800.03</v>
      </c>
      <c r="K122">
        <v>0</v>
      </c>
      <c r="L122" s="33">
        <f>IF(AND(F122&lt;&gt;"inf",F122&lt;&gt;"infeas"),'Heuristica no hash'!$F122/O122-1,"---")</f>
        <v>1.2070416154295049E-3</v>
      </c>
      <c r="M122" s="39">
        <f t="shared" si="21"/>
        <v>9.696414944304621E-7</v>
      </c>
      <c r="N122">
        <f t="shared" si="20"/>
        <v>30939.27</v>
      </c>
      <c r="O122">
        <f>IF(AND('Heuristica no hash'!$C122=0,'Heuristica no hash'!$B122=0,'Heuristica no hash'!$F122&lt;&gt;"inf",OR(AND(B121=0,'Heuristica no hash'!$F122&lt;O121),B121&lt;&gt;0)),'Heuristica no hash'!$F122,O121)</f>
        <v>30902</v>
      </c>
    </row>
    <row r="123" spans="1:15" x14ac:dyDescent="0.3">
      <c r="A123" t="s">
        <v>14</v>
      </c>
      <c r="B123">
        <v>1</v>
      </c>
      <c r="C123">
        <v>50</v>
      </c>
      <c r="D123">
        <v>0.1</v>
      </c>
      <c r="E123">
        <v>100</v>
      </c>
      <c r="F123">
        <v>30963.1</v>
      </c>
      <c r="G123">
        <v>3.4108399999999999</v>
      </c>
      <c r="H123">
        <v>0</v>
      </c>
      <c r="I123">
        <v>516</v>
      </c>
      <c r="J123">
        <v>1800.55</v>
      </c>
      <c r="K123">
        <v>0</v>
      </c>
      <c r="L123" s="33">
        <f>IF(AND(F123&lt;&gt;"inf",F123&lt;&gt;"infeas"),'Heuristica no hash'!$F123/O123-1,"---")</f>
        <v>1.9772183030224433E-3</v>
      </c>
      <c r="M123" s="39">
        <f t="shared" si="21"/>
        <v>9.6889617218209878E-7</v>
      </c>
      <c r="N123">
        <f t="shared" si="20"/>
        <v>30963.07</v>
      </c>
      <c r="O123">
        <f>IF(AND('Heuristica no hash'!$C123=0,'Heuristica no hash'!$B123=0,'Heuristica no hash'!$F123&lt;&gt;"inf",OR(AND(B122=0,'Heuristica no hash'!$F123&lt;O122),B122&lt;&gt;0)),'Heuristica no hash'!$F123,O122)</f>
        <v>30902</v>
      </c>
    </row>
    <row r="124" spans="1:15" x14ac:dyDescent="0.3">
      <c r="A124" t="s">
        <v>14</v>
      </c>
      <c r="B124">
        <v>1</v>
      </c>
      <c r="C124">
        <v>50</v>
      </c>
      <c r="D124">
        <v>0.15</v>
      </c>
      <c r="E124">
        <v>100</v>
      </c>
      <c r="F124">
        <v>31011.200000000001</v>
      </c>
      <c r="G124">
        <v>18.196400000000001</v>
      </c>
      <c r="H124">
        <v>0</v>
      </c>
      <c r="I124">
        <v>173</v>
      </c>
      <c r="J124">
        <v>1800.08</v>
      </c>
      <c r="K124">
        <v>0</v>
      </c>
      <c r="L124" s="33">
        <f>IF(AND(F124&lt;&gt;"inf",F124&lt;&gt;"infeas"),'Heuristica no hash'!$F124/O124-1,"---")</f>
        <v>3.5337518607210239E-3</v>
      </c>
      <c r="M124" s="39">
        <f t="shared" si="21"/>
        <v>1.6123233095299838E-6</v>
      </c>
      <c r="N124">
        <f t="shared" si="20"/>
        <v>31011.15</v>
      </c>
      <c r="O124">
        <f>IF(AND('Heuristica no hash'!$C124=0,'Heuristica no hash'!$B124=0,'Heuristica no hash'!$F124&lt;&gt;"inf",OR(AND(B123=0,'Heuristica no hash'!$F124&lt;O123),B123&lt;&gt;0)),'Heuristica no hash'!$F124,O123)</f>
        <v>30902</v>
      </c>
    </row>
    <row r="125" spans="1:15" x14ac:dyDescent="0.3">
      <c r="A125" t="s">
        <v>14</v>
      </c>
      <c r="B125">
        <v>1</v>
      </c>
      <c r="C125">
        <v>50</v>
      </c>
      <c r="D125">
        <v>0.2</v>
      </c>
      <c r="E125">
        <v>100</v>
      </c>
      <c r="F125">
        <v>31259.8</v>
      </c>
      <c r="G125">
        <v>51.398499999999999</v>
      </c>
      <c r="H125">
        <v>0</v>
      </c>
      <c r="I125">
        <v>91</v>
      </c>
      <c r="J125">
        <v>1836.74</v>
      </c>
      <c r="K125">
        <v>0</v>
      </c>
      <c r="L125" s="33">
        <f>IF(AND(F125&lt;&gt;"inf",F125&lt;&gt;"infeas"),'Heuristica no hash'!$F125/O125-1,"---")</f>
        <v>1.1578538605915512E-2</v>
      </c>
      <c r="M125" s="39">
        <f t="shared" si="21"/>
        <v>3.1989978177549006E-7</v>
      </c>
      <c r="N125">
        <f t="shared" si="20"/>
        <v>31259.79</v>
      </c>
      <c r="O125">
        <f>IF(AND('Heuristica no hash'!$C125=0,'Heuristica no hash'!$B125=0,'Heuristica no hash'!$F125&lt;&gt;"inf",OR(AND(B124=0,'Heuristica no hash'!$F125&lt;O124),B124&lt;&gt;0)),'Heuristica no hash'!$F125,O124)</f>
        <v>30902</v>
      </c>
    </row>
    <row r="126" spans="1:15" x14ac:dyDescent="0.3">
      <c r="A126" t="s">
        <v>14</v>
      </c>
      <c r="B126">
        <v>2</v>
      </c>
      <c r="C126">
        <v>5</v>
      </c>
      <c r="D126">
        <v>0.05</v>
      </c>
      <c r="E126">
        <v>100</v>
      </c>
      <c r="F126">
        <v>30902</v>
      </c>
      <c r="G126">
        <v>1.95078</v>
      </c>
      <c r="H126">
        <v>0</v>
      </c>
      <c r="I126">
        <v>2459</v>
      </c>
      <c r="J126">
        <v>1800.01</v>
      </c>
      <c r="K126">
        <v>0</v>
      </c>
      <c r="L126" s="33">
        <f>IF(AND(F126&lt;&gt;"inf",F126&lt;&gt;"infeas"),'Heuristica no hash'!$F126/O126-1,"---")</f>
        <v>0</v>
      </c>
      <c r="M126" s="39">
        <f t="shared" si="21"/>
        <v>-9.7081000827170527E-7</v>
      </c>
      <c r="N126">
        <f t="shared" si="20"/>
        <v>30902.03</v>
      </c>
      <c r="O126">
        <f>IF(AND('Heuristica no hash'!$C126=0,'Heuristica no hash'!$B126=0,'Heuristica no hash'!$F126&lt;&gt;"inf",OR(AND(B125=0,'Heuristica no hash'!$F126&lt;O125),B125&lt;&gt;0)),'Heuristica no hash'!$F126,O125)</f>
        <v>30902</v>
      </c>
    </row>
    <row r="127" spans="1:15" x14ac:dyDescent="0.3">
      <c r="A127" t="s">
        <v>14</v>
      </c>
      <c r="B127">
        <v>2</v>
      </c>
      <c r="C127">
        <v>5</v>
      </c>
      <c r="D127">
        <v>0.1</v>
      </c>
      <c r="E127">
        <v>100</v>
      </c>
      <c r="F127">
        <v>30902</v>
      </c>
      <c r="G127">
        <v>1.67262</v>
      </c>
      <c r="H127">
        <v>0</v>
      </c>
      <c r="I127">
        <v>1295</v>
      </c>
      <c r="J127">
        <v>1800.02</v>
      </c>
      <c r="K127">
        <v>0</v>
      </c>
      <c r="L127" s="33">
        <f>IF(AND(F127&lt;&gt;"inf",F127&lt;&gt;"infeas"),'Heuristica no hash'!$F127/O127-1,"---")</f>
        <v>0</v>
      </c>
      <c r="M127" s="39">
        <f t="shared" si="21"/>
        <v>-9.7081000827170527E-7</v>
      </c>
      <c r="N127">
        <f t="shared" si="20"/>
        <v>30902.03</v>
      </c>
      <c r="O127">
        <f>IF(AND('Heuristica no hash'!$C127=0,'Heuristica no hash'!$B127=0,'Heuristica no hash'!$F127&lt;&gt;"inf",OR(AND(B126=0,'Heuristica no hash'!$F127&lt;O126),B126&lt;&gt;0)),'Heuristica no hash'!$F127,O126)</f>
        <v>30902</v>
      </c>
    </row>
    <row r="128" spans="1:15" x14ac:dyDescent="0.3">
      <c r="A128" t="s">
        <v>14</v>
      </c>
      <c r="B128">
        <v>2</v>
      </c>
      <c r="C128">
        <v>5</v>
      </c>
      <c r="D128">
        <v>0.15</v>
      </c>
      <c r="E128">
        <v>100</v>
      </c>
      <c r="F128">
        <v>30902</v>
      </c>
      <c r="G128">
        <v>3.9206599999999998</v>
      </c>
      <c r="H128">
        <v>0</v>
      </c>
      <c r="I128">
        <v>1276</v>
      </c>
      <c r="J128">
        <v>1800.01</v>
      </c>
      <c r="K128">
        <v>0</v>
      </c>
      <c r="L128" s="33">
        <f>IF(AND(F128&lt;&gt;"inf",F128&lt;&gt;"infeas"),'Heuristica no hash'!$F128/O128-1,"---")</f>
        <v>0</v>
      </c>
      <c r="M128" s="39">
        <f t="shared" si="21"/>
        <v>-9.7081000827170527E-7</v>
      </c>
      <c r="N128">
        <f t="shared" si="20"/>
        <v>30902.03</v>
      </c>
      <c r="O128">
        <f>IF(AND('Heuristica no hash'!$C128=0,'Heuristica no hash'!$B128=0,'Heuristica no hash'!$F128&lt;&gt;"inf",OR(AND(B127=0,'Heuristica no hash'!$F128&lt;O127),B127&lt;&gt;0)),'Heuristica no hash'!$F128,O127)</f>
        <v>30902</v>
      </c>
    </row>
    <row r="129" spans="1:15" x14ac:dyDescent="0.3">
      <c r="A129" t="s">
        <v>14</v>
      </c>
      <c r="B129">
        <v>2</v>
      </c>
      <c r="C129">
        <v>5</v>
      </c>
      <c r="D129">
        <v>0.2</v>
      </c>
      <c r="E129">
        <v>100</v>
      </c>
      <c r="F129">
        <v>30939.3</v>
      </c>
      <c r="G129">
        <v>3.6142599999999998</v>
      </c>
      <c r="H129">
        <v>0</v>
      </c>
      <c r="I129">
        <v>1158</v>
      </c>
      <c r="J129">
        <v>1800.02</v>
      </c>
      <c r="K129">
        <v>0</v>
      </c>
      <c r="L129" s="33">
        <f>IF(AND(F129&lt;&gt;"inf",F129&lt;&gt;"infeas"),'Heuristica no hash'!$F129/O129-1,"---")</f>
        <v>1.2070416154295049E-3</v>
      </c>
      <c r="M129" s="39">
        <f t="shared" si="21"/>
        <v>9.696414944304621E-7</v>
      </c>
      <c r="N129">
        <f t="shared" si="20"/>
        <v>30939.27</v>
      </c>
      <c r="O129">
        <f>IF(AND('Heuristica no hash'!$C129=0,'Heuristica no hash'!$B129=0,'Heuristica no hash'!$F129&lt;&gt;"inf",OR(AND(B128=0,'Heuristica no hash'!$F129&lt;O128),B128&lt;&gt;0)),'Heuristica no hash'!$F129,O128)</f>
        <v>30902</v>
      </c>
    </row>
    <row r="130" spans="1:15" x14ac:dyDescent="0.3">
      <c r="A130" t="s">
        <v>14</v>
      </c>
      <c r="B130">
        <v>2</v>
      </c>
      <c r="C130">
        <v>10</v>
      </c>
      <c r="D130">
        <v>0.05</v>
      </c>
      <c r="E130">
        <v>100</v>
      </c>
      <c r="F130">
        <v>30902</v>
      </c>
      <c r="G130">
        <v>4.8994499999999999</v>
      </c>
      <c r="H130">
        <v>0</v>
      </c>
      <c r="I130">
        <v>1134</v>
      </c>
      <c r="J130">
        <v>1800.02</v>
      </c>
      <c r="K130">
        <v>0</v>
      </c>
      <c r="L130" s="33">
        <f>IF(AND(F130&lt;&gt;"inf",F130&lt;&gt;"infeas"),'Heuristica no hash'!$F130/O130-1,"---")</f>
        <v>0</v>
      </c>
      <c r="M130" s="39">
        <f t="shared" si="21"/>
        <v>-9.7081000827170527E-7</v>
      </c>
      <c r="N130">
        <f t="shared" ref="N130:N193" si="22">SUMPRODUCT(($A$1137:$A$1760=A130)*($B$1137:$B$1760=B130)*($C$1137:$C$1760=C130)*($D$1137:$D$1760=D130)*($F$1137:$F$1760))</f>
        <v>30902.03</v>
      </c>
      <c r="O130">
        <f>IF(AND('Heuristica no hash'!$C130=0,'Heuristica no hash'!$B130=0,'Heuristica no hash'!$F130&lt;&gt;"inf",OR(AND(B129=0,'Heuristica no hash'!$F130&lt;O129),B129&lt;&gt;0)),'Heuristica no hash'!$F130,O129)</f>
        <v>30902</v>
      </c>
    </row>
    <row r="131" spans="1:15" x14ac:dyDescent="0.3">
      <c r="A131" t="s">
        <v>14</v>
      </c>
      <c r="B131">
        <v>2</v>
      </c>
      <c r="C131">
        <v>10</v>
      </c>
      <c r="D131">
        <v>0.1</v>
      </c>
      <c r="E131">
        <v>100</v>
      </c>
      <c r="F131">
        <v>30902</v>
      </c>
      <c r="G131">
        <v>2.4298299999999999</v>
      </c>
      <c r="H131">
        <v>0</v>
      </c>
      <c r="I131">
        <v>1385</v>
      </c>
      <c r="J131">
        <v>1800.01</v>
      </c>
      <c r="K131">
        <v>0</v>
      </c>
      <c r="L131" s="33">
        <f>IF(AND(F131&lt;&gt;"inf",F131&lt;&gt;"infeas"),'Heuristica no hash'!$F131/O131-1,"---")</f>
        <v>0</v>
      </c>
      <c r="M131" s="39">
        <f t="shared" ref="M131:M194" si="23">IF(AND(F131&lt;&gt;"inf",N131&lt;&gt;0),F131/N131-1,"---")</f>
        <v>-9.7081000827170527E-7</v>
      </c>
      <c r="N131">
        <f t="shared" si="22"/>
        <v>30902.03</v>
      </c>
      <c r="O131">
        <f>IF(AND('Heuristica no hash'!$C131=0,'Heuristica no hash'!$B131=0,'Heuristica no hash'!$F131&lt;&gt;"inf",OR(AND(B130=0,'Heuristica no hash'!$F131&lt;O130),B130&lt;&gt;0)),'Heuristica no hash'!$F131,O130)</f>
        <v>30902</v>
      </c>
    </row>
    <row r="132" spans="1:15" x14ac:dyDescent="0.3">
      <c r="A132" t="s">
        <v>14</v>
      </c>
      <c r="B132">
        <v>2</v>
      </c>
      <c r="C132">
        <v>10</v>
      </c>
      <c r="D132">
        <v>0.15</v>
      </c>
      <c r="E132">
        <v>100</v>
      </c>
      <c r="F132">
        <v>30939.3</v>
      </c>
      <c r="G132">
        <v>11.171900000000001</v>
      </c>
      <c r="H132">
        <v>0</v>
      </c>
      <c r="I132">
        <v>735</v>
      </c>
      <c r="J132">
        <v>1800.01</v>
      </c>
      <c r="K132">
        <v>0</v>
      </c>
      <c r="L132" s="33">
        <f>IF(AND(F132&lt;&gt;"inf",F132&lt;&gt;"infeas"),'Heuristica no hash'!$F132/O132-1,"---")</f>
        <v>1.2070416154295049E-3</v>
      </c>
      <c r="M132" s="39">
        <f t="shared" si="23"/>
        <v>9.696414944304621E-7</v>
      </c>
      <c r="N132">
        <f t="shared" si="22"/>
        <v>30939.27</v>
      </c>
      <c r="O132">
        <f>IF(AND('Heuristica no hash'!$C132=0,'Heuristica no hash'!$B132=0,'Heuristica no hash'!$F132&lt;&gt;"inf",OR(AND(B131=0,'Heuristica no hash'!$F132&lt;O131),B131&lt;&gt;0)),'Heuristica no hash'!$F132,O131)</f>
        <v>30902</v>
      </c>
    </row>
    <row r="133" spans="1:15" x14ac:dyDescent="0.3">
      <c r="A133" t="s">
        <v>14</v>
      </c>
      <c r="B133">
        <v>2</v>
      </c>
      <c r="C133">
        <v>10</v>
      </c>
      <c r="D133">
        <v>0.2</v>
      </c>
      <c r="E133">
        <v>100</v>
      </c>
      <c r="F133">
        <v>30950.1</v>
      </c>
      <c r="G133">
        <v>1.7897700000000001</v>
      </c>
      <c r="H133">
        <v>0</v>
      </c>
      <c r="I133">
        <v>769</v>
      </c>
      <c r="J133">
        <v>1800.03</v>
      </c>
      <c r="K133">
        <v>0</v>
      </c>
      <c r="L133" s="33">
        <f>IF(AND(F133&lt;&gt;"inf",F133&lt;&gt;"infeas"),'Heuristica no hash'!$F133/O133-1,"---")</f>
        <v>1.5565335576985806E-3</v>
      </c>
      <c r="M133" s="39">
        <f t="shared" si="23"/>
        <v>-3.2310062880736012E-7</v>
      </c>
      <c r="N133">
        <f t="shared" si="22"/>
        <v>30950.11</v>
      </c>
      <c r="O133">
        <f>IF(AND('Heuristica no hash'!$C133=0,'Heuristica no hash'!$B133=0,'Heuristica no hash'!$F133&lt;&gt;"inf",OR(AND(B132=0,'Heuristica no hash'!$F133&lt;O132),B132&lt;&gt;0)),'Heuristica no hash'!$F133,O132)</f>
        <v>30902</v>
      </c>
    </row>
    <row r="134" spans="1:15" x14ac:dyDescent="0.3">
      <c r="A134" t="s">
        <v>14</v>
      </c>
      <c r="B134">
        <v>2</v>
      </c>
      <c r="C134">
        <v>25</v>
      </c>
      <c r="D134">
        <v>0.05</v>
      </c>
      <c r="E134">
        <v>100</v>
      </c>
      <c r="F134">
        <v>30902</v>
      </c>
      <c r="G134">
        <v>2.1455199999999999</v>
      </c>
      <c r="H134">
        <v>0</v>
      </c>
      <c r="I134">
        <v>1741</v>
      </c>
      <c r="J134">
        <v>1800.01</v>
      </c>
      <c r="K134">
        <v>0</v>
      </c>
      <c r="L134" s="33">
        <f>IF(AND(F134&lt;&gt;"inf",F134&lt;&gt;"infeas"),'Heuristica no hash'!$F134/O134-1,"---")</f>
        <v>0</v>
      </c>
      <c r="M134" s="39">
        <f t="shared" si="23"/>
        <v>-9.7081000827170527E-7</v>
      </c>
      <c r="N134">
        <f t="shared" si="22"/>
        <v>30902.03</v>
      </c>
      <c r="O134">
        <f>IF(AND('Heuristica no hash'!$C134=0,'Heuristica no hash'!$B134=0,'Heuristica no hash'!$F134&lt;&gt;"inf",OR(AND(B133=0,'Heuristica no hash'!$F134&lt;O133),B133&lt;&gt;0)),'Heuristica no hash'!$F134,O133)</f>
        <v>30902</v>
      </c>
    </row>
    <row r="135" spans="1:15" x14ac:dyDescent="0.3">
      <c r="A135" t="s">
        <v>14</v>
      </c>
      <c r="B135">
        <v>2</v>
      </c>
      <c r="C135">
        <v>25</v>
      </c>
      <c r="D135">
        <v>0.1</v>
      </c>
      <c r="E135">
        <v>100</v>
      </c>
      <c r="F135">
        <v>30950.1</v>
      </c>
      <c r="G135">
        <v>2.4831799999999999</v>
      </c>
      <c r="H135">
        <v>0</v>
      </c>
      <c r="I135">
        <v>860</v>
      </c>
      <c r="J135">
        <v>1800.11</v>
      </c>
      <c r="K135">
        <v>0</v>
      </c>
      <c r="L135" s="33">
        <f>IF(AND(F135&lt;&gt;"inf",F135&lt;&gt;"infeas"),'Heuristica no hash'!$F135/O135-1,"---")</f>
        <v>1.5565335576985806E-3</v>
      </c>
      <c r="M135" s="39">
        <f t="shared" si="23"/>
        <v>-3.2310062880736012E-7</v>
      </c>
      <c r="N135">
        <f t="shared" si="22"/>
        <v>30950.11</v>
      </c>
      <c r="O135">
        <f>IF(AND('Heuristica no hash'!$C135=0,'Heuristica no hash'!$B135=0,'Heuristica no hash'!$F135&lt;&gt;"inf",OR(AND(B134=0,'Heuristica no hash'!$F135&lt;O134),B134&lt;&gt;0)),'Heuristica no hash'!$F135,O134)</f>
        <v>30902</v>
      </c>
    </row>
    <row r="136" spans="1:15" x14ac:dyDescent="0.3">
      <c r="A136" t="s">
        <v>14</v>
      </c>
      <c r="B136">
        <v>2</v>
      </c>
      <c r="C136">
        <v>25</v>
      </c>
      <c r="D136">
        <v>0.15</v>
      </c>
      <c r="E136">
        <v>100</v>
      </c>
      <c r="F136">
        <v>30966.799999999999</v>
      </c>
      <c r="G136">
        <v>11.6333</v>
      </c>
      <c r="H136">
        <v>0</v>
      </c>
      <c r="I136">
        <v>380</v>
      </c>
      <c r="J136">
        <v>1800.04</v>
      </c>
      <c r="K136">
        <v>0</v>
      </c>
      <c r="L136" s="33">
        <f>IF(AND(F136&lt;&gt;"inf",F136&lt;&gt;"infeas"),'Heuristica no hash'!$F136/O136-1,"---")</f>
        <v>2.0969516536146759E-3</v>
      </c>
      <c r="M136" s="39">
        <f t="shared" si="23"/>
        <v>-1.2917042875315587E-6</v>
      </c>
      <c r="N136">
        <f t="shared" si="22"/>
        <v>30966.84</v>
      </c>
      <c r="O136">
        <f>IF(AND('Heuristica no hash'!$C136=0,'Heuristica no hash'!$B136=0,'Heuristica no hash'!$F136&lt;&gt;"inf",OR(AND(B135=0,'Heuristica no hash'!$F136&lt;O135),B135&lt;&gt;0)),'Heuristica no hash'!$F136,O135)</f>
        <v>30902</v>
      </c>
    </row>
    <row r="137" spans="1:15" x14ac:dyDescent="0.3">
      <c r="A137" t="s">
        <v>14</v>
      </c>
      <c r="B137">
        <v>2</v>
      </c>
      <c r="C137">
        <v>25</v>
      </c>
      <c r="D137">
        <v>0.2</v>
      </c>
      <c r="E137">
        <v>100</v>
      </c>
      <c r="F137">
        <v>30984.6</v>
      </c>
      <c r="G137">
        <v>9.51098</v>
      </c>
      <c r="H137">
        <v>0</v>
      </c>
      <c r="I137">
        <v>269</v>
      </c>
      <c r="J137">
        <v>1800.26</v>
      </c>
      <c r="K137">
        <v>0</v>
      </c>
      <c r="L137" s="33">
        <f>IF(AND(F137&lt;&gt;"inf",F137&lt;&gt;"infeas"),'Heuristica no hash'!$F137/O137-1,"---")</f>
        <v>2.6729661510580538E-3</v>
      </c>
      <c r="M137" s="39">
        <f t="shared" si="23"/>
        <v>6.4548236555772576E-7</v>
      </c>
      <c r="N137">
        <f t="shared" si="22"/>
        <v>30984.58</v>
      </c>
      <c r="O137">
        <f>IF(AND('Heuristica no hash'!$C137=0,'Heuristica no hash'!$B137=0,'Heuristica no hash'!$F137&lt;&gt;"inf",OR(AND(B136=0,'Heuristica no hash'!$F137&lt;O136),B136&lt;&gt;0)),'Heuristica no hash'!$F137,O136)</f>
        <v>30902</v>
      </c>
    </row>
    <row r="138" spans="1:15" x14ac:dyDescent="0.3">
      <c r="A138" t="s">
        <v>14</v>
      </c>
      <c r="B138">
        <v>2</v>
      </c>
      <c r="C138">
        <v>50</v>
      </c>
      <c r="D138">
        <v>0.05</v>
      </c>
      <c r="E138">
        <v>100</v>
      </c>
      <c r="F138">
        <v>30939.3</v>
      </c>
      <c r="G138">
        <v>11.67</v>
      </c>
      <c r="H138">
        <v>0</v>
      </c>
      <c r="I138">
        <v>765</v>
      </c>
      <c r="J138">
        <v>1800.39</v>
      </c>
      <c r="K138">
        <v>0</v>
      </c>
      <c r="L138" s="33">
        <f>IF(AND(F138&lt;&gt;"inf",F138&lt;&gt;"infeas"),'Heuristica no hash'!$F138/O138-1,"---")</f>
        <v>1.2070416154295049E-3</v>
      </c>
      <c r="M138" s="39">
        <f t="shared" si="23"/>
        <v>9.696414944304621E-7</v>
      </c>
      <c r="N138">
        <f t="shared" si="22"/>
        <v>30939.27</v>
      </c>
      <c r="O138">
        <f>IF(AND('Heuristica no hash'!$C138=0,'Heuristica no hash'!$B138=0,'Heuristica no hash'!$F138&lt;&gt;"inf",OR(AND(B137=0,'Heuristica no hash'!$F138&lt;O137),B137&lt;&gt;0)),'Heuristica no hash'!$F138,O137)</f>
        <v>30902</v>
      </c>
    </row>
    <row r="139" spans="1:15" x14ac:dyDescent="0.3">
      <c r="A139" t="s">
        <v>14</v>
      </c>
      <c r="B139">
        <v>2</v>
      </c>
      <c r="C139">
        <v>50</v>
      </c>
      <c r="D139">
        <v>0.1</v>
      </c>
      <c r="E139">
        <v>100</v>
      </c>
      <c r="F139">
        <v>30963.1</v>
      </c>
      <c r="G139">
        <v>10.8284</v>
      </c>
      <c r="H139">
        <v>0</v>
      </c>
      <c r="I139">
        <v>491</v>
      </c>
      <c r="J139">
        <v>1800</v>
      </c>
      <c r="K139" s="39">
        <v>0</v>
      </c>
      <c r="L139" s="33">
        <f>IF(AND(F139&lt;&gt;"inf",F139&lt;&gt;"infeas"),'Heuristica no hash'!$F139/O139-1,"---")</f>
        <v>1.9772183030224433E-3</v>
      </c>
      <c r="M139" s="39">
        <f t="shared" si="23"/>
        <v>9.6889617218209878E-7</v>
      </c>
      <c r="N139">
        <f t="shared" si="22"/>
        <v>30963.07</v>
      </c>
      <c r="O139">
        <f>IF(AND('Heuristica no hash'!$C139=0,'Heuristica no hash'!$B139=0,'Heuristica no hash'!$F139&lt;&gt;"inf",OR(AND(B138=0,'Heuristica no hash'!$F139&lt;O138),B138&lt;&gt;0)),'Heuristica no hash'!$F139,O138)</f>
        <v>30902</v>
      </c>
    </row>
    <row r="140" spans="1:15" x14ac:dyDescent="0.3">
      <c r="A140" t="s">
        <v>14</v>
      </c>
      <c r="B140">
        <v>2</v>
      </c>
      <c r="C140">
        <v>50</v>
      </c>
      <c r="D140">
        <v>0.15</v>
      </c>
      <c r="E140">
        <v>100</v>
      </c>
      <c r="F140">
        <v>31039.1</v>
      </c>
      <c r="G140">
        <v>13.5947</v>
      </c>
      <c r="H140">
        <v>0</v>
      </c>
      <c r="I140">
        <v>184</v>
      </c>
      <c r="J140">
        <v>1804.76</v>
      </c>
      <c r="K140" s="39">
        <v>0</v>
      </c>
      <c r="L140" s="33">
        <f>IF(AND(F140&lt;&gt;"inf",F140&lt;&gt;"infeas"),'Heuristica no hash'!$F140/O140-1,"---")</f>
        <v>4.436606044916136E-3</v>
      </c>
      <c r="M140" s="39">
        <f t="shared" si="23"/>
        <v>9.6652380365824797E-7</v>
      </c>
      <c r="N140">
        <f t="shared" si="22"/>
        <v>31039.07</v>
      </c>
      <c r="O140">
        <f>IF(AND('Heuristica no hash'!$C140=0,'Heuristica no hash'!$B140=0,'Heuristica no hash'!$F140&lt;&gt;"inf",OR(AND(B139=0,'Heuristica no hash'!$F140&lt;O139),B139&lt;&gt;0)),'Heuristica no hash'!$F140,O139)</f>
        <v>30902</v>
      </c>
    </row>
    <row r="141" spans="1:15" x14ac:dyDescent="0.3">
      <c r="A141" t="s">
        <v>14</v>
      </c>
      <c r="B141">
        <v>2</v>
      </c>
      <c r="C141">
        <v>50</v>
      </c>
      <c r="D141">
        <v>0.2</v>
      </c>
      <c r="E141">
        <v>100</v>
      </c>
      <c r="F141">
        <v>31162.7</v>
      </c>
      <c r="G141">
        <v>134.05500000000001</v>
      </c>
      <c r="H141">
        <v>0</v>
      </c>
      <c r="I141">
        <v>70</v>
      </c>
      <c r="J141">
        <v>1800.6</v>
      </c>
      <c r="K141" s="39">
        <v>0</v>
      </c>
      <c r="L141" s="33">
        <f>IF(AND(F141&lt;&gt;"inf",F141&lt;&gt;"infeas"),'Heuristica no hash'!$F141/O141-1,"---")</f>
        <v>8.4363471619959274E-3</v>
      </c>
      <c r="M141" s="39">
        <f t="shared" si="23"/>
        <v>0</v>
      </c>
      <c r="N141">
        <f t="shared" si="22"/>
        <v>31162.7</v>
      </c>
      <c r="O141">
        <f>IF(AND('Heuristica no hash'!$C141=0,'Heuristica no hash'!$B141=0,'Heuristica no hash'!$F141&lt;&gt;"inf",OR(AND(B140=0,'Heuristica no hash'!$F141&lt;O140),B140&lt;&gt;0)),'Heuristica no hash'!$F141,O140)</f>
        <v>30902</v>
      </c>
    </row>
    <row r="142" spans="1:15" x14ac:dyDescent="0.3">
      <c r="A142" t="s">
        <v>14</v>
      </c>
      <c r="B142">
        <v>3</v>
      </c>
      <c r="C142">
        <v>0</v>
      </c>
      <c r="D142">
        <v>0.05</v>
      </c>
      <c r="E142">
        <v>100</v>
      </c>
      <c r="F142">
        <v>31014.9</v>
      </c>
      <c r="G142">
        <v>2.0565000000000002</v>
      </c>
      <c r="H142">
        <v>0</v>
      </c>
      <c r="I142">
        <v>1048</v>
      </c>
      <c r="J142">
        <v>1800.01</v>
      </c>
      <c r="K142" s="39">
        <v>0</v>
      </c>
      <c r="L142" s="33">
        <f>IF(AND(F142&lt;&gt;"inf",F142&lt;&gt;"infeas"),'Heuristica no hash'!$F142/O142-1,"---")</f>
        <v>3.6534852113132565E-3</v>
      </c>
      <c r="M142" s="39">
        <f t="shared" si="23"/>
        <v>-6.4485092965416158E-7</v>
      </c>
      <c r="N142">
        <f t="shared" si="22"/>
        <v>31014.92</v>
      </c>
      <c r="O142">
        <f>IF(AND('Heuristica no hash'!$C142=0,'Heuristica no hash'!$B142=0,'Heuristica no hash'!$F142&lt;&gt;"inf",OR(AND(B141=0,'Heuristica no hash'!$F142&lt;O141),B141&lt;&gt;0)),'Heuristica no hash'!$F142,O141)</f>
        <v>30902</v>
      </c>
    </row>
    <row r="143" spans="1:15" x14ac:dyDescent="0.3">
      <c r="A143" t="s">
        <v>14</v>
      </c>
      <c r="B143">
        <v>3</v>
      </c>
      <c r="C143">
        <v>0</v>
      </c>
      <c r="D143">
        <v>0.1</v>
      </c>
      <c r="E143">
        <v>100</v>
      </c>
      <c r="F143">
        <v>32051.1</v>
      </c>
      <c r="G143">
        <v>377.68099999999998</v>
      </c>
      <c r="H143">
        <v>58</v>
      </c>
      <c r="I143">
        <v>258</v>
      </c>
      <c r="J143">
        <v>1800.18</v>
      </c>
      <c r="K143" s="39">
        <v>0</v>
      </c>
      <c r="L143" s="33">
        <f>IF(AND(F143&lt;&gt;"inf",F143&lt;&gt;"infeas"),'Heuristica no hash'!$F143/O143-1,"---")</f>
        <v>3.7185295450132605E-2</v>
      </c>
      <c r="M143" s="39">
        <f t="shared" si="23"/>
        <v>-6.2148970250723856E-3</v>
      </c>
      <c r="N143">
        <f t="shared" si="22"/>
        <v>32251.54</v>
      </c>
      <c r="O143">
        <f>IF(AND('Heuristica no hash'!$C143=0,'Heuristica no hash'!$B143=0,'Heuristica no hash'!$F143&lt;&gt;"inf",OR(AND(B142=0,'Heuristica no hash'!$F143&lt;O142),B142&lt;&gt;0)),'Heuristica no hash'!$F143,O142)</f>
        <v>30902</v>
      </c>
    </row>
    <row r="144" spans="1:15" x14ac:dyDescent="0.3">
      <c r="A144" t="s">
        <v>14</v>
      </c>
      <c r="B144">
        <v>3</v>
      </c>
      <c r="C144">
        <v>0</v>
      </c>
      <c r="D144">
        <v>0.15</v>
      </c>
      <c r="E144">
        <v>100</v>
      </c>
      <c r="F144" t="s">
        <v>511</v>
      </c>
      <c r="G144" t="s">
        <v>511</v>
      </c>
      <c r="H144" t="s">
        <v>511</v>
      </c>
      <c r="I144" t="s">
        <v>511</v>
      </c>
      <c r="J144" t="s">
        <v>511</v>
      </c>
      <c r="L144" s="33" t="str">
        <f>IF(AND(F144&lt;&gt;"inf",F144&lt;&gt;"infeas"),'Heuristica no hash'!$F144/O144-1,"---")</f>
        <v>---</v>
      </c>
      <c r="M144" s="39" t="str">
        <f t="shared" si="23"/>
        <v>---</v>
      </c>
      <c r="N144">
        <f t="shared" si="22"/>
        <v>0</v>
      </c>
      <c r="O144">
        <f>IF(AND('Heuristica no hash'!$C144=0,'Heuristica no hash'!$B144=0,'Heuristica no hash'!$F144&lt;&gt;"inf",OR(AND(B143=0,'Heuristica no hash'!$F144&lt;O143),B143&lt;&gt;0)),'Heuristica no hash'!$F144,O143)</f>
        <v>30902</v>
      </c>
    </row>
    <row r="145" spans="1:15" x14ac:dyDescent="0.3">
      <c r="A145" t="s">
        <v>14</v>
      </c>
      <c r="B145">
        <v>3</v>
      </c>
      <c r="C145">
        <v>0</v>
      </c>
      <c r="D145">
        <v>0.2</v>
      </c>
      <c r="E145">
        <v>100</v>
      </c>
      <c r="F145" t="s">
        <v>511</v>
      </c>
      <c r="G145" t="s">
        <v>511</v>
      </c>
      <c r="H145" t="s">
        <v>511</v>
      </c>
      <c r="I145" t="s">
        <v>511</v>
      </c>
      <c r="J145" t="s">
        <v>511</v>
      </c>
      <c r="L145" s="33" t="str">
        <f>IF(AND(F145&lt;&gt;"inf",F145&lt;&gt;"infeas"),'Heuristica no hash'!$F145/O145-1,"---")</f>
        <v>---</v>
      </c>
      <c r="M145" s="39" t="str">
        <f t="shared" si="23"/>
        <v>---</v>
      </c>
      <c r="N145">
        <f t="shared" si="22"/>
        <v>0</v>
      </c>
      <c r="O145">
        <f>IF(AND('Heuristica no hash'!$C145=0,'Heuristica no hash'!$B145=0,'Heuristica no hash'!$F145&lt;&gt;"inf",OR(AND(B144=0,'Heuristica no hash'!$F145&lt;O144),B144&lt;&gt;0)),'Heuristica no hash'!$F145,O144)</f>
        <v>30902</v>
      </c>
    </row>
    <row r="146" spans="1:15" x14ac:dyDescent="0.3">
      <c r="A146" t="s">
        <v>14</v>
      </c>
      <c r="B146">
        <v>3</v>
      </c>
      <c r="C146">
        <v>10</v>
      </c>
      <c r="D146">
        <v>0.05</v>
      </c>
      <c r="E146">
        <v>100</v>
      </c>
      <c r="F146">
        <v>31014.9</v>
      </c>
      <c r="G146">
        <v>3.4483700000000002</v>
      </c>
      <c r="H146">
        <v>0</v>
      </c>
      <c r="I146">
        <v>1128</v>
      </c>
      <c r="J146">
        <v>1800.02</v>
      </c>
      <c r="K146" s="39">
        <v>0</v>
      </c>
      <c r="L146" s="33">
        <f>IF(AND(F146&lt;&gt;"inf",F146&lt;&gt;"infeas"),'Heuristica no hash'!$F146/O146-1,"---")</f>
        <v>3.6534852113132565E-3</v>
      </c>
      <c r="M146" s="39">
        <f t="shared" si="23"/>
        <v>-6.4485092965416158E-7</v>
      </c>
      <c r="N146">
        <f t="shared" si="22"/>
        <v>31014.92</v>
      </c>
      <c r="O146">
        <f>IF(AND('Heuristica no hash'!$C146=0,'Heuristica no hash'!$B146=0,'Heuristica no hash'!$F146&lt;&gt;"inf",OR(AND(B145=0,'Heuristica no hash'!$F146&lt;O145),B145&lt;&gt;0)),'Heuristica no hash'!$F146,O145)</f>
        <v>30902</v>
      </c>
    </row>
    <row r="147" spans="1:15" x14ac:dyDescent="0.3">
      <c r="A147" t="s">
        <v>14</v>
      </c>
      <c r="B147">
        <v>3</v>
      </c>
      <c r="C147">
        <v>10</v>
      </c>
      <c r="D147">
        <v>0.1</v>
      </c>
      <c r="E147">
        <v>100</v>
      </c>
      <c r="F147">
        <v>32051.1</v>
      </c>
      <c r="G147">
        <v>485.60399999999998</v>
      </c>
      <c r="H147">
        <v>63</v>
      </c>
      <c r="I147">
        <v>212</v>
      </c>
      <c r="J147">
        <v>1801.41</v>
      </c>
      <c r="K147" s="39">
        <v>0</v>
      </c>
      <c r="L147" s="33">
        <f>IF(AND(F147&lt;&gt;"inf",F147&lt;&gt;"infeas"),'Heuristica no hash'!$F147/O147-1,"---")</f>
        <v>3.7185295450132605E-2</v>
      </c>
      <c r="M147" s="39">
        <f t="shared" si="23"/>
        <v>-6.2148970250723856E-3</v>
      </c>
      <c r="N147">
        <f t="shared" si="22"/>
        <v>32251.54</v>
      </c>
      <c r="O147">
        <f>IF(AND('Heuristica no hash'!$C147=0,'Heuristica no hash'!$B147=0,'Heuristica no hash'!$F147&lt;&gt;"inf",OR(AND(B146=0,'Heuristica no hash'!$F147&lt;O146),B146&lt;&gt;0)),'Heuristica no hash'!$F147,O146)</f>
        <v>30902</v>
      </c>
    </row>
    <row r="148" spans="1:15" x14ac:dyDescent="0.3">
      <c r="A148" t="s">
        <v>14</v>
      </c>
      <c r="B148">
        <v>3</v>
      </c>
      <c r="C148">
        <v>10</v>
      </c>
      <c r="D148">
        <v>0.15</v>
      </c>
      <c r="E148">
        <v>100</v>
      </c>
      <c r="F148" t="s">
        <v>511</v>
      </c>
      <c r="G148" t="s">
        <v>511</v>
      </c>
      <c r="H148" t="s">
        <v>511</v>
      </c>
      <c r="I148" t="s">
        <v>511</v>
      </c>
      <c r="J148" t="s">
        <v>511</v>
      </c>
      <c r="L148" s="33" t="str">
        <f>IF(AND(F148&lt;&gt;"inf",F148&lt;&gt;"infeas"),'Heuristica no hash'!$F148/O148-1,"---")</f>
        <v>---</v>
      </c>
      <c r="M148" s="39" t="str">
        <f t="shared" si="23"/>
        <v>---</v>
      </c>
      <c r="N148">
        <f t="shared" si="22"/>
        <v>0</v>
      </c>
      <c r="O148">
        <f>IF(AND('Heuristica no hash'!$C148=0,'Heuristica no hash'!$B148=0,'Heuristica no hash'!$F148&lt;&gt;"inf",OR(AND(B147=0,'Heuristica no hash'!$F148&lt;O147),B147&lt;&gt;0)),'Heuristica no hash'!$F148,O147)</f>
        <v>30902</v>
      </c>
    </row>
    <row r="149" spans="1:15" x14ac:dyDescent="0.3">
      <c r="A149" t="s">
        <v>14</v>
      </c>
      <c r="B149">
        <v>3</v>
      </c>
      <c r="C149">
        <v>10</v>
      </c>
      <c r="D149">
        <v>0.2</v>
      </c>
      <c r="E149">
        <v>100</v>
      </c>
      <c r="F149" t="s">
        <v>511</v>
      </c>
      <c r="G149" t="s">
        <v>511</v>
      </c>
      <c r="H149" t="s">
        <v>511</v>
      </c>
      <c r="I149" t="s">
        <v>511</v>
      </c>
      <c r="J149" t="s">
        <v>511</v>
      </c>
      <c r="L149" s="33" t="str">
        <f>IF(AND(F149&lt;&gt;"inf",F149&lt;&gt;"infeas"),'Heuristica no hash'!$F149/O149-1,"---")</f>
        <v>---</v>
      </c>
      <c r="M149" s="39" t="str">
        <f t="shared" si="23"/>
        <v>---</v>
      </c>
      <c r="N149">
        <f t="shared" si="22"/>
        <v>0</v>
      </c>
      <c r="O149">
        <f>IF(AND('Heuristica no hash'!$C149=0,'Heuristica no hash'!$B149=0,'Heuristica no hash'!$F149&lt;&gt;"inf",OR(AND(B148=0,'Heuristica no hash'!$F149&lt;O148),B148&lt;&gt;0)),'Heuristica no hash'!$F149,O148)</f>
        <v>30902</v>
      </c>
    </row>
    <row r="150" spans="1:15" x14ac:dyDescent="0.3">
      <c r="A150" t="s">
        <v>14</v>
      </c>
      <c r="B150">
        <v>3</v>
      </c>
      <c r="C150">
        <v>25</v>
      </c>
      <c r="D150">
        <v>0.05</v>
      </c>
      <c r="E150">
        <v>100</v>
      </c>
      <c r="F150">
        <v>31014.9</v>
      </c>
      <c r="G150">
        <v>6.1940200000000001</v>
      </c>
      <c r="H150">
        <v>0</v>
      </c>
      <c r="I150">
        <v>1361</v>
      </c>
      <c r="J150">
        <v>1800.03</v>
      </c>
      <c r="K150" s="39">
        <v>0</v>
      </c>
      <c r="L150" s="33">
        <f>IF(AND(F150&lt;&gt;"inf",F150&lt;&gt;"infeas"),'Heuristica no hash'!$F150/O150-1,"---")</f>
        <v>3.6534852113132565E-3</v>
      </c>
      <c r="M150" s="39">
        <f t="shared" si="23"/>
        <v>-6.4485092965416158E-7</v>
      </c>
      <c r="N150">
        <f t="shared" si="22"/>
        <v>31014.92</v>
      </c>
      <c r="O150">
        <f>IF(AND('Heuristica no hash'!$C150=0,'Heuristica no hash'!$B150=0,'Heuristica no hash'!$F150&lt;&gt;"inf",OR(AND(B149=0,'Heuristica no hash'!$F150&lt;O149),B149&lt;&gt;0)),'Heuristica no hash'!$F150,O149)</f>
        <v>30902</v>
      </c>
    </row>
    <row r="151" spans="1:15" x14ac:dyDescent="0.3">
      <c r="A151" t="s">
        <v>14</v>
      </c>
      <c r="B151">
        <v>3</v>
      </c>
      <c r="C151">
        <v>25</v>
      </c>
      <c r="D151">
        <v>0.1</v>
      </c>
      <c r="E151">
        <v>100</v>
      </c>
      <c r="F151">
        <v>32051.1</v>
      </c>
      <c r="G151">
        <v>380.28399999999999</v>
      </c>
      <c r="H151">
        <v>44</v>
      </c>
      <c r="I151">
        <v>213</v>
      </c>
      <c r="J151">
        <v>1800.08</v>
      </c>
      <c r="K151" s="39">
        <v>0</v>
      </c>
      <c r="L151" s="33">
        <f>IF(AND(F151&lt;&gt;"inf",F151&lt;&gt;"infeas"),'Heuristica no hash'!$F151/O151-1,"---")</f>
        <v>3.7185295450132605E-2</v>
      </c>
      <c r="M151" s="39">
        <f t="shared" si="23"/>
        <v>-6.2148970250723856E-3</v>
      </c>
      <c r="N151">
        <f t="shared" si="22"/>
        <v>32251.54</v>
      </c>
      <c r="O151">
        <f>IF(AND('Heuristica no hash'!$C151=0,'Heuristica no hash'!$B151=0,'Heuristica no hash'!$F151&lt;&gt;"inf",OR(AND(B150=0,'Heuristica no hash'!$F151&lt;O150),B150&lt;&gt;0)),'Heuristica no hash'!$F151,O150)</f>
        <v>30902</v>
      </c>
    </row>
    <row r="152" spans="1:15" x14ac:dyDescent="0.3">
      <c r="A152" t="s">
        <v>14</v>
      </c>
      <c r="B152">
        <v>3</v>
      </c>
      <c r="C152">
        <v>25</v>
      </c>
      <c r="D152">
        <v>0.15</v>
      </c>
      <c r="E152">
        <v>100</v>
      </c>
      <c r="F152" t="s">
        <v>511</v>
      </c>
      <c r="G152" t="s">
        <v>511</v>
      </c>
      <c r="H152" t="s">
        <v>511</v>
      </c>
      <c r="I152" t="s">
        <v>511</v>
      </c>
      <c r="J152" t="s">
        <v>511</v>
      </c>
      <c r="L152" s="33" t="str">
        <f>IF(AND(F152&lt;&gt;"inf",F152&lt;&gt;"infeas"),'Heuristica no hash'!$F152/O152-1,"---")</f>
        <v>---</v>
      </c>
      <c r="M152" s="39" t="str">
        <f t="shared" si="23"/>
        <v>---</v>
      </c>
      <c r="N152">
        <f t="shared" si="22"/>
        <v>0</v>
      </c>
      <c r="O152">
        <f>IF(AND('Heuristica no hash'!$C152=0,'Heuristica no hash'!$B152=0,'Heuristica no hash'!$F152&lt;&gt;"inf",OR(AND(B151=0,'Heuristica no hash'!$F152&lt;O151),B151&lt;&gt;0)),'Heuristica no hash'!$F152,O151)</f>
        <v>30902</v>
      </c>
    </row>
    <row r="153" spans="1:15" x14ac:dyDescent="0.3">
      <c r="A153" t="s">
        <v>14</v>
      </c>
      <c r="B153">
        <v>3</v>
      </c>
      <c r="C153">
        <v>25</v>
      </c>
      <c r="D153">
        <v>0.2</v>
      </c>
      <c r="E153">
        <v>100</v>
      </c>
      <c r="F153" t="s">
        <v>511</v>
      </c>
      <c r="G153" t="s">
        <v>511</v>
      </c>
      <c r="H153" t="s">
        <v>511</v>
      </c>
      <c r="I153" t="s">
        <v>511</v>
      </c>
      <c r="J153" t="s">
        <v>511</v>
      </c>
      <c r="L153" s="33" t="str">
        <f>IF(AND(F153&lt;&gt;"inf",F153&lt;&gt;"infeas"),'Heuristica no hash'!$F153/O153-1,"---")</f>
        <v>---</v>
      </c>
      <c r="M153" s="39" t="str">
        <f t="shared" si="23"/>
        <v>---</v>
      </c>
      <c r="N153">
        <f t="shared" si="22"/>
        <v>0</v>
      </c>
      <c r="O153">
        <f>IF(AND('Heuristica no hash'!$C153=0,'Heuristica no hash'!$B153=0,'Heuristica no hash'!$F153&lt;&gt;"inf",OR(AND(B152=0,'Heuristica no hash'!$F153&lt;O152),B152&lt;&gt;0)),'Heuristica no hash'!$F153,O152)</f>
        <v>30902</v>
      </c>
    </row>
    <row r="154" spans="1:15" x14ac:dyDescent="0.3">
      <c r="A154" t="s">
        <v>14</v>
      </c>
      <c r="B154">
        <v>3</v>
      </c>
      <c r="C154">
        <v>50</v>
      </c>
      <c r="D154">
        <v>0.05</v>
      </c>
      <c r="E154">
        <v>100</v>
      </c>
      <c r="F154">
        <v>31014.9</v>
      </c>
      <c r="G154">
        <v>1.9889399999999999</v>
      </c>
      <c r="H154">
        <v>0</v>
      </c>
      <c r="I154">
        <v>1260</v>
      </c>
      <c r="J154">
        <v>1800</v>
      </c>
      <c r="K154" s="39">
        <v>0</v>
      </c>
      <c r="L154" s="33">
        <f>IF(AND(F154&lt;&gt;"inf",F154&lt;&gt;"infeas"),'Heuristica no hash'!$F154/O154-1,"---")</f>
        <v>3.6534852113132565E-3</v>
      </c>
      <c r="M154" s="39">
        <f t="shared" si="23"/>
        <v>-6.4485092965416158E-7</v>
      </c>
      <c r="N154">
        <f t="shared" si="22"/>
        <v>31014.92</v>
      </c>
      <c r="O154">
        <f>IF(AND('Heuristica no hash'!$C154=0,'Heuristica no hash'!$B154=0,'Heuristica no hash'!$F154&lt;&gt;"inf",OR(AND(B153=0,'Heuristica no hash'!$F154&lt;O153),B153&lt;&gt;0)),'Heuristica no hash'!$F154,O153)</f>
        <v>30902</v>
      </c>
    </row>
    <row r="155" spans="1:15" x14ac:dyDescent="0.3">
      <c r="A155" t="s">
        <v>14</v>
      </c>
      <c r="B155">
        <v>3</v>
      </c>
      <c r="C155">
        <v>50</v>
      </c>
      <c r="D155">
        <v>0.1</v>
      </c>
      <c r="E155">
        <v>100</v>
      </c>
      <c r="F155">
        <v>32051.1</v>
      </c>
      <c r="G155">
        <v>219.809</v>
      </c>
      <c r="H155">
        <v>33</v>
      </c>
      <c r="I155">
        <v>272</v>
      </c>
      <c r="J155">
        <v>1800.05</v>
      </c>
      <c r="K155" s="39">
        <v>0</v>
      </c>
      <c r="L155" s="33">
        <f>IF(AND(F155&lt;&gt;"inf",F155&lt;&gt;"infeas"),'Heuristica no hash'!$F155/O155-1,"---")</f>
        <v>3.7185295450132605E-2</v>
      </c>
      <c r="M155" s="39">
        <f t="shared" si="23"/>
        <v>-6.2148970250723856E-3</v>
      </c>
      <c r="N155">
        <f t="shared" si="22"/>
        <v>32251.54</v>
      </c>
      <c r="O155">
        <f>IF(AND('Heuristica no hash'!$C155=0,'Heuristica no hash'!$B155=0,'Heuristica no hash'!$F155&lt;&gt;"inf",OR(AND(B154=0,'Heuristica no hash'!$F155&lt;O154),B154&lt;&gt;0)),'Heuristica no hash'!$F155,O154)</f>
        <v>30902</v>
      </c>
    </row>
    <row r="156" spans="1:15" x14ac:dyDescent="0.3">
      <c r="A156" t="s">
        <v>14</v>
      </c>
      <c r="B156">
        <v>3</v>
      </c>
      <c r="C156">
        <v>50</v>
      </c>
      <c r="D156">
        <v>0.15</v>
      </c>
      <c r="E156">
        <v>100</v>
      </c>
      <c r="F156" t="s">
        <v>511</v>
      </c>
      <c r="G156" t="s">
        <v>511</v>
      </c>
      <c r="H156" t="s">
        <v>511</v>
      </c>
      <c r="I156" t="s">
        <v>511</v>
      </c>
      <c r="J156" t="s">
        <v>511</v>
      </c>
      <c r="L156" s="33" t="str">
        <f>IF(AND(F156&lt;&gt;"inf",F156&lt;&gt;"infeas"),'Heuristica no hash'!$F156/O156-1,"---")</f>
        <v>---</v>
      </c>
      <c r="M156" s="39" t="str">
        <f t="shared" si="23"/>
        <v>---</v>
      </c>
      <c r="N156">
        <f t="shared" si="22"/>
        <v>0</v>
      </c>
      <c r="O156">
        <f>IF(AND('Heuristica no hash'!$C156=0,'Heuristica no hash'!$B156=0,'Heuristica no hash'!$F156&lt;&gt;"inf",OR(AND(B155=0,'Heuristica no hash'!$F156&lt;O155),B155&lt;&gt;0)),'Heuristica no hash'!$F156,O155)</f>
        <v>30902</v>
      </c>
    </row>
    <row r="157" spans="1:15" x14ac:dyDescent="0.3">
      <c r="A157" t="s">
        <v>14</v>
      </c>
      <c r="B157">
        <v>3</v>
      </c>
      <c r="C157">
        <v>50</v>
      </c>
      <c r="D157">
        <v>0.2</v>
      </c>
      <c r="E157">
        <v>100</v>
      </c>
      <c r="F157" t="s">
        <v>511</v>
      </c>
      <c r="G157" t="s">
        <v>511</v>
      </c>
      <c r="H157" t="s">
        <v>511</v>
      </c>
      <c r="I157" t="s">
        <v>511</v>
      </c>
      <c r="J157" t="s">
        <v>511</v>
      </c>
      <c r="L157" s="33" t="str">
        <f>IF(AND(F157&lt;&gt;"inf",F157&lt;&gt;"infeas"),'Heuristica no hash'!$F157/O157-1,"---")</f>
        <v>---</v>
      </c>
      <c r="M157" s="39" t="str">
        <f t="shared" si="23"/>
        <v>---</v>
      </c>
      <c r="N157">
        <f t="shared" si="22"/>
        <v>0</v>
      </c>
      <c r="O157">
        <f>IF(AND('Heuristica no hash'!$C157=0,'Heuristica no hash'!$B157=0,'Heuristica no hash'!$F157&lt;&gt;"inf",OR(AND(B156=0,'Heuristica no hash'!$F157&lt;O156),B156&lt;&gt;0)),'Heuristica no hash'!$F157,O156)</f>
        <v>30902</v>
      </c>
    </row>
    <row r="158" spans="1:15" x14ac:dyDescent="0.3">
      <c r="A158" t="s">
        <v>13</v>
      </c>
      <c r="B158">
        <v>0</v>
      </c>
      <c r="C158">
        <v>0</v>
      </c>
      <c r="D158">
        <v>0.05</v>
      </c>
      <c r="E158">
        <v>318</v>
      </c>
      <c r="F158">
        <v>88901.6</v>
      </c>
      <c r="G158">
        <v>588.92899999999997</v>
      </c>
      <c r="H158">
        <v>16</v>
      </c>
      <c r="I158">
        <v>48</v>
      </c>
      <c r="J158">
        <v>1800.03</v>
      </c>
      <c r="K158">
        <v>0</v>
      </c>
      <c r="L158" s="33">
        <f>IF(AND(F158&lt;&gt;"inf",F158&lt;&gt;"infeas"),'Heuristica no hash'!$F158/O158-1,"---")</f>
        <v>0</v>
      </c>
      <c r="M158" s="39">
        <f t="shared" si="23"/>
        <v>4.4993586167940691E-7</v>
      </c>
      <c r="N158">
        <f t="shared" si="22"/>
        <v>88901.56</v>
      </c>
      <c r="O158">
        <f>IF(AND('Heuristica no hash'!$C158=0,'Heuristica no hash'!$B158=0,'Heuristica no hash'!$F158&lt;&gt;"inf",OR(AND(B157=0,'Heuristica no hash'!$F158&lt;O157),B157&lt;&gt;0)),'Heuristica no hash'!$F158,O157)</f>
        <v>88901.6</v>
      </c>
    </row>
    <row r="159" spans="1:15" x14ac:dyDescent="0.3">
      <c r="A159" t="s">
        <v>13</v>
      </c>
      <c r="B159">
        <v>0</v>
      </c>
      <c r="C159">
        <v>0</v>
      </c>
      <c r="D159">
        <v>0.1</v>
      </c>
      <c r="E159">
        <v>318</v>
      </c>
      <c r="F159">
        <v>88901.6</v>
      </c>
      <c r="G159">
        <v>615.55100000000004</v>
      </c>
      <c r="H159">
        <v>23</v>
      </c>
      <c r="I159">
        <v>59</v>
      </c>
      <c r="J159">
        <v>1800.04</v>
      </c>
      <c r="K159">
        <v>0</v>
      </c>
      <c r="L159" s="33">
        <f>IF(AND(F159&lt;&gt;"inf",F159&lt;&gt;"infeas"),'Heuristica no hash'!$F159/O159-1,"---")</f>
        <v>0</v>
      </c>
      <c r="M159" s="39">
        <f t="shared" si="23"/>
        <v>4.4993586167940691E-7</v>
      </c>
      <c r="N159">
        <f t="shared" si="22"/>
        <v>88901.56</v>
      </c>
      <c r="O159">
        <f>IF(AND('Heuristica no hash'!$C159=0,'Heuristica no hash'!$B159=0,'Heuristica no hash'!$F159&lt;&gt;"inf",OR(AND(B158=0,'Heuristica no hash'!$F159&lt;O158),B158&lt;&gt;0)),'Heuristica no hash'!$F159,O158)</f>
        <v>88901.6</v>
      </c>
    </row>
    <row r="160" spans="1:15" x14ac:dyDescent="0.3">
      <c r="A160" t="s">
        <v>13</v>
      </c>
      <c r="B160">
        <v>0</v>
      </c>
      <c r="C160">
        <v>0</v>
      </c>
      <c r="D160">
        <v>0.15</v>
      </c>
      <c r="E160">
        <v>318</v>
      </c>
      <c r="F160">
        <v>88901.6</v>
      </c>
      <c r="G160">
        <v>45.9101</v>
      </c>
      <c r="H160">
        <v>0</v>
      </c>
      <c r="I160">
        <v>62</v>
      </c>
      <c r="J160">
        <v>1800.05</v>
      </c>
      <c r="K160">
        <v>0</v>
      </c>
      <c r="L160" s="33">
        <f>IF(AND(F160&lt;&gt;"inf",F160&lt;&gt;"infeas"),'Heuristica no hash'!$F160/O160-1,"---")</f>
        <v>0</v>
      </c>
      <c r="M160" s="39">
        <f t="shared" si="23"/>
        <v>4.4993586167940691E-7</v>
      </c>
      <c r="N160">
        <f t="shared" si="22"/>
        <v>88901.56</v>
      </c>
      <c r="O160">
        <f>IF(AND('Heuristica no hash'!$C160=0,'Heuristica no hash'!$B160=0,'Heuristica no hash'!$F160&lt;&gt;"inf",OR(AND(B159=0,'Heuristica no hash'!$F160&lt;O159),B159&lt;&gt;0)),'Heuristica no hash'!$F160,O159)</f>
        <v>88901.6</v>
      </c>
    </row>
    <row r="161" spans="1:15" x14ac:dyDescent="0.3">
      <c r="A161" t="s">
        <v>13</v>
      </c>
      <c r="B161">
        <v>0</v>
      </c>
      <c r="C161">
        <v>0</v>
      </c>
      <c r="D161">
        <v>0.2</v>
      </c>
      <c r="E161">
        <v>318</v>
      </c>
      <c r="F161">
        <v>88901.6</v>
      </c>
      <c r="G161">
        <v>110.658</v>
      </c>
      <c r="H161">
        <v>0</v>
      </c>
      <c r="I161">
        <v>40</v>
      </c>
      <c r="J161">
        <v>1800</v>
      </c>
      <c r="K161">
        <v>0</v>
      </c>
      <c r="L161" s="33">
        <f>IF(AND(F161&lt;&gt;"inf",F161&lt;&gt;"infeas"),'Heuristica no hash'!$F161/O161-1,"---")</f>
        <v>0</v>
      </c>
      <c r="M161" s="39">
        <f t="shared" si="23"/>
        <v>4.4993586167940691E-7</v>
      </c>
      <c r="N161">
        <f t="shared" si="22"/>
        <v>88901.56</v>
      </c>
      <c r="O161">
        <f>IF(AND('Heuristica no hash'!$C161=0,'Heuristica no hash'!$B161=0,'Heuristica no hash'!$F161&lt;&gt;"inf",OR(AND(B160=0,'Heuristica no hash'!$F161&lt;O160),B160&lt;&gt;0)),'Heuristica no hash'!$F161,O160)</f>
        <v>88901.6</v>
      </c>
    </row>
    <row r="162" spans="1:15" x14ac:dyDescent="0.3">
      <c r="A162" t="s">
        <v>13</v>
      </c>
      <c r="B162">
        <v>1</v>
      </c>
      <c r="C162">
        <v>5</v>
      </c>
      <c r="D162">
        <v>0.05</v>
      </c>
      <c r="E162">
        <v>318</v>
      </c>
      <c r="F162">
        <v>90097.600000000006</v>
      </c>
      <c r="G162">
        <v>1449.39</v>
      </c>
      <c r="H162">
        <v>3</v>
      </c>
      <c r="I162">
        <v>8</v>
      </c>
      <c r="J162">
        <v>1800</v>
      </c>
      <c r="K162">
        <v>0</v>
      </c>
      <c r="L162" s="33">
        <f>IF(AND(F162&lt;&gt;"inf",F162&lt;&gt;"infeas"),'Heuristica no hash'!$F162/O162-1,"---")</f>
        <v>1.3453076210101944E-2</v>
      </c>
      <c r="M162" s="39">
        <f t="shared" si="23"/>
        <v>-2.2903703890074567E-2</v>
      </c>
      <c r="N162">
        <f t="shared" si="22"/>
        <v>92209.54</v>
      </c>
      <c r="O162">
        <f>IF(AND('Heuristica no hash'!$C162=0,'Heuristica no hash'!$B162=0,'Heuristica no hash'!$F162&lt;&gt;"inf",OR(AND(B161=0,'Heuristica no hash'!$F162&lt;O161),B161&lt;&gt;0)),'Heuristica no hash'!$F162,O161)</f>
        <v>88901.6</v>
      </c>
    </row>
    <row r="163" spans="1:15" x14ac:dyDescent="0.3">
      <c r="A163" t="s">
        <v>13</v>
      </c>
      <c r="B163">
        <v>1</v>
      </c>
      <c r="C163">
        <v>5</v>
      </c>
      <c r="D163">
        <v>0.1</v>
      </c>
      <c r="E163">
        <v>318</v>
      </c>
      <c r="F163">
        <v>89344.4</v>
      </c>
      <c r="G163">
        <v>1161.8800000000001</v>
      </c>
      <c r="H163">
        <v>0</v>
      </c>
      <c r="I163">
        <v>6</v>
      </c>
      <c r="J163">
        <v>1800.04</v>
      </c>
      <c r="K163">
        <v>0</v>
      </c>
      <c r="L163" s="33">
        <f>IF(AND(F163&lt;&gt;"inf",F163&lt;&gt;"infeas"),'Heuristica no hash'!$F163/O163-1,"---")</f>
        <v>4.9807877473520001E-3</v>
      </c>
      <c r="M163" s="39">
        <f t="shared" si="23"/>
        <v>-8.2689971654592576E-4</v>
      </c>
      <c r="N163">
        <f t="shared" si="22"/>
        <v>89418.34</v>
      </c>
      <c r="O163">
        <f>IF(AND('Heuristica no hash'!$C163=0,'Heuristica no hash'!$B163=0,'Heuristica no hash'!$F163&lt;&gt;"inf",OR(AND(B162=0,'Heuristica no hash'!$F163&lt;O162),B162&lt;&gt;0)),'Heuristica no hash'!$F163,O162)</f>
        <v>88901.6</v>
      </c>
    </row>
    <row r="164" spans="1:15" x14ac:dyDescent="0.3">
      <c r="A164" t="s">
        <v>13</v>
      </c>
      <c r="B164">
        <v>1</v>
      </c>
      <c r="C164">
        <v>5</v>
      </c>
      <c r="D164">
        <v>0.15</v>
      </c>
      <c r="E164">
        <v>318</v>
      </c>
      <c r="F164">
        <v>89387.3</v>
      </c>
      <c r="G164">
        <v>962.91700000000003</v>
      </c>
      <c r="H164">
        <v>0</v>
      </c>
      <c r="I164">
        <v>4</v>
      </c>
      <c r="J164">
        <v>1800.2</v>
      </c>
      <c r="K164">
        <v>0</v>
      </c>
      <c r="L164" s="33">
        <f>IF(AND(F164&lt;&gt;"inf",F164&lt;&gt;"infeas"),'Heuristica no hash'!$F164/O164-1,"---")</f>
        <v>5.4633437418449837E-3</v>
      </c>
      <c r="M164" s="39">
        <f t="shared" si="23"/>
        <v>-3.4936190004355439E-3</v>
      </c>
      <c r="N164">
        <f t="shared" si="22"/>
        <v>89700.68</v>
      </c>
      <c r="O164">
        <f>IF(AND('Heuristica no hash'!$C164=0,'Heuristica no hash'!$B164=0,'Heuristica no hash'!$F164&lt;&gt;"inf",OR(AND(B163=0,'Heuristica no hash'!$F164&lt;O163),B163&lt;&gt;0)),'Heuristica no hash'!$F164,O163)</f>
        <v>88901.6</v>
      </c>
    </row>
    <row r="165" spans="1:15" x14ac:dyDescent="0.3">
      <c r="A165" t="s">
        <v>13</v>
      </c>
      <c r="B165">
        <v>1</v>
      </c>
      <c r="C165">
        <v>5</v>
      </c>
      <c r="D165">
        <v>0.2</v>
      </c>
      <c r="E165">
        <v>318</v>
      </c>
      <c r="F165">
        <v>90304.2</v>
      </c>
      <c r="G165">
        <v>1402.18</v>
      </c>
      <c r="H165">
        <v>0</v>
      </c>
      <c r="I165">
        <v>4</v>
      </c>
      <c r="J165">
        <v>1800.39</v>
      </c>
      <c r="K165">
        <v>0</v>
      </c>
      <c r="L165" s="33">
        <f>IF(AND(F165&lt;&gt;"inf",F165&lt;&gt;"infeas"),'Heuristica no hash'!$F165/O165-1,"---")</f>
        <v>1.5776993889873747E-2</v>
      </c>
      <c r="M165" s="39">
        <f t="shared" si="23"/>
        <v>6.0632825593949224E-3</v>
      </c>
      <c r="N165">
        <f t="shared" si="22"/>
        <v>89759.96</v>
      </c>
      <c r="O165">
        <f>IF(AND('Heuristica no hash'!$C165=0,'Heuristica no hash'!$B165=0,'Heuristica no hash'!$F165&lt;&gt;"inf",OR(AND(B164=0,'Heuristica no hash'!$F165&lt;O164),B164&lt;&gt;0)),'Heuristica no hash'!$F165,O164)</f>
        <v>88901.6</v>
      </c>
    </row>
    <row r="166" spans="1:15" x14ac:dyDescent="0.3">
      <c r="A166" t="s">
        <v>13</v>
      </c>
      <c r="B166">
        <v>1</v>
      </c>
      <c r="C166">
        <v>10</v>
      </c>
      <c r="D166">
        <v>0.05</v>
      </c>
      <c r="E166">
        <v>318</v>
      </c>
      <c r="F166">
        <v>89421.1</v>
      </c>
      <c r="G166">
        <v>977.85199999999998</v>
      </c>
      <c r="H166">
        <v>0</v>
      </c>
      <c r="I166">
        <v>6</v>
      </c>
      <c r="J166">
        <v>1800.23</v>
      </c>
      <c r="K166">
        <v>0</v>
      </c>
      <c r="L166" s="33">
        <f>IF(AND(F166&lt;&gt;"inf",F166&lt;&gt;"infeas"),'Heuristica no hash'!$F166/O166-1,"---")</f>
        <v>5.8435393738696106E-3</v>
      </c>
      <c r="M166" s="39">
        <f t="shared" si="23"/>
        <v>2.6577616383733904E-3</v>
      </c>
      <c r="N166">
        <f t="shared" si="22"/>
        <v>89184.07</v>
      </c>
      <c r="O166">
        <f>IF(AND('Heuristica no hash'!$C166=0,'Heuristica no hash'!$B166=0,'Heuristica no hash'!$F166&lt;&gt;"inf",OR(AND(B165=0,'Heuristica no hash'!$F166&lt;O165),B165&lt;&gt;0)),'Heuristica no hash'!$F166,O165)</f>
        <v>88901.6</v>
      </c>
    </row>
    <row r="167" spans="1:15" x14ac:dyDescent="0.3">
      <c r="A167" t="s">
        <v>13</v>
      </c>
      <c r="B167">
        <v>1</v>
      </c>
      <c r="C167">
        <v>10</v>
      </c>
      <c r="D167">
        <v>0.1</v>
      </c>
      <c r="E167">
        <v>318</v>
      </c>
      <c r="F167">
        <v>89535.7</v>
      </c>
      <c r="G167">
        <v>1154.99</v>
      </c>
      <c r="H167">
        <v>0</v>
      </c>
      <c r="I167">
        <v>6</v>
      </c>
      <c r="J167">
        <v>1800.29</v>
      </c>
      <c r="K167">
        <v>0</v>
      </c>
      <c r="L167" s="33">
        <f>IF(AND(F167&lt;&gt;"inf",F167&lt;&gt;"infeas"),'Heuristica no hash'!$F167/O167-1,"---")</f>
        <v>7.1326050374795891E-3</v>
      </c>
      <c r="M167" s="39">
        <f t="shared" si="23"/>
        <v>-2.2326590038229677E-3</v>
      </c>
      <c r="N167">
        <f t="shared" si="22"/>
        <v>89736.05</v>
      </c>
      <c r="O167">
        <f>IF(AND('Heuristica no hash'!$C167=0,'Heuristica no hash'!$B167=0,'Heuristica no hash'!$F167&lt;&gt;"inf",OR(AND(B166=0,'Heuristica no hash'!$F167&lt;O166),B166&lt;&gt;0)),'Heuristica no hash'!$F167,O166)</f>
        <v>88901.6</v>
      </c>
    </row>
    <row r="168" spans="1:15" x14ac:dyDescent="0.3">
      <c r="A168" t="s">
        <v>13</v>
      </c>
      <c r="B168">
        <v>1</v>
      </c>
      <c r="C168">
        <v>10</v>
      </c>
      <c r="D168">
        <v>0.15</v>
      </c>
      <c r="E168">
        <v>318</v>
      </c>
      <c r="F168">
        <v>90540.2</v>
      </c>
      <c r="G168">
        <v>1381.49</v>
      </c>
      <c r="H168">
        <v>1</v>
      </c>
      <c r="I168">
        <v>5</v>
      </c>
      <c r="J168">
        <v>1800.5</v>
      </c>
      <c r="K168">
        <v>0</v>
      </c>
      <c r="L168" s="33">
        <f>IF(AND(F168&lt;&gt;"inf",F168&lt;&gt;"infeas"),'Heuristica no hash'!$F168/O168-1,"---")</f>
        <v>1.8431614279158071E-2</v>
      </c>
      <c r="M168" s="39">
        <f t="shared" si="23"/>
        <v>7.9471121722203275E-3</v>
      </c>
      <c r="N168">
        <f t="shared" si="22"/>
        <v>89826.34</v>
      </c>
      <c r="O168">
        <f>IF(AND('Heuristica no hash'!$C168=0,'Heuristica no hash'!$B168=0,'Heuristica no hash'!$F168&lt;&gt;"inf",OR(AND(B167=0,'Heuristica no hash'!$F168&lt;O167),B167&lt;&gt;0)),'Heuristica no hash'!$F168,O167)</f>
        <v>88901.6</v>
      </c>
    </row>
    <row r="169" spans="1:15" x14ac:dyDescent="0.3">
      <c r="A169" t="s">
        <v>13</v>
      </c>
      <c r="B169">
        <v>1</v>
      </c>
      <c r="C169">
        <v>10</v>
      </c>
      <c r="D169">
        <v>0.2</v>
      </c>
      <c r="E169">
        <v>318</v>
      </c>
      <c r="F169">
        <v>89748.4</v>
      </c>
      <c r="G169">
        <v>1800.25</v>
      </c>
      <c r="H169">
        <v>0</v>
      </c>
      <c r="I169">
        <v>1</v>
      </c>
      <c r="J169">
        <v>1800.35</v>
      </c>
      <c r="K169">
        <v>0</v>
      </c>
      <c r="L169" s="33">
        <f>IF(AND(F169&lt;&gt;"inf",F169&lt;&gt;"infeas"),'Heuristica no hash'!$F169/O169-1,"---")</f>
        <v>9.5251379052794238E-3</v>
      </c>
      <c r="M169" s="39">
        <f t="shared" si="23"/>
        <v>-1.9812803296895165E-2</v>
      </c>
      <c r="N169">
        <f t="shared" si="22"/>
        <v>91562.51</v>
      </c>
      <c r="O169">
        <f>IF(AND('Heuristica no hash'!$C169=0,'Heuristica no hash'!$B169=0,'Heuristica no hash'!$F169&lt;&gt;"inf",OR(AND(B168=0,'Heuristica no hash'!$F169&lt;O168),B168&lt;&gt;0)),'Heuristica no hash'!$F169,O168)</f>
        <v>88901.6</v>
      </c>
    </row>
    <row r="170" spans="1:15" x14ac:dyDescent="0.3">
      <c r="A170" t="s">
        <v>13</v>
      </c>
      <c r="B170">
        <v>1</v>
      </c>
      <c r="C170">
        <v>25</v>
      </c>
      <c r="D170">
        <v>0.05</v>
      </c>
      <c r="E170">
        <v>318</v>
      </c>
      <c r="F170">
        <v>89631.5</v>
      </c>
      <c r="G170">
        <v>739.23199999999997</v>
      </c>
      <c r="H170">
        <v>0</v>
      </c>
      <c r="I170">
        <v>10</v>
      </c>
      <c r="J170">
        <v>1800.12</v>
      </c>
      <c r="K170">
        <v>0</v>
      </c>
      <c r="L170" s="33">
        <f>IF(AND(F170&lt;&gt;"inf",F170&lt;&gt;"infeas"),'Heuristica no hash'!$F170/O170-1,"---")</f>
        <v>8.2102009412652333E-3</v>
      </c>
      <c r="M170" s="39">
        <f t="shared" si="23"/>
        <v>-1.1036091999578113E-2</v>
      </c>
      <c r="N170">
        <f t="shared" si="22"/>
        <v>90631.72</v>
      </c>
      <c r="O170">
        <f>IF(AND('Heuristica no hash'!$C170=0,'Heuristica no hash'!$B170=0,'Heuristica no hash'!$F170&lt;&gt;"inf",OR(AND(B169=0,'Heuristica no hash'!$F170&lt;O169),B169&lt;&gt;0)),'Heuristica no hash'!$F170,O169)</f>
        <v>88901.6</v>
      </c>
    </row>
    <row r="171" spans="1:15" x14ac:dyDescent="0.3">
      <c r="A171" t="s">
        <v>13</v>
      </c>
      <c r="B171">
        <v>1</v>
      </c>
      <c r="C171">
        <v>25</v>
      </c>
      <c r="D171">
        <v>0.1</v>
      </c>
      <c r="E171">
        <v>318</v>
      </c>
      <c r="F171">
        <v>128235</v>
      </c>
      <c r="G171">
        <v>1846.31</v>
      </c>
      <c r="H171">
        <v>0</v>
      </c>
      <c r="I171">
        <v>1</v>
      </c>
      <c r="J171">
        <v>1846.39</v>
      </c>
      <c r="K171">
        <v>0</v>
      </c>
      <c r="L171" s="33">
        <f>IF(AND(F171&lt;&gt;"inf",F171&lt;&gt;"infeas"),'Heuristica no hash'!$F171/O171-1,"---")</f>
        <v>0.44243748144015393</v>
      </c>
      <c r="M171" s="39">
        <f t="shared" si="23"/>
        <v>0.43072665539654009</v>
      </c>
      <c r="N171">
        <f t="shared" si="22"/>
        <v>89629.28</v>
      </c>
      <c r="O171">
        <f>IF(AND('Heuristica no hash'!$C171=0,'Heuristica no hash'!$B171=0,'Heuristica no hash'!$F171&lt;&gt;"inf",OR(AND(B170=0,'Heuristica no hash'!$F171&lt;O170),B170&lt;&gt;0)),'Heuristica no hash'!$F171,O170)</f>
        <v>88901.6</v>
      </c>
    </row>
    <row r="172" spans="1:15" x14ac:dyDescent="0.3">
      <c r="A172" t="s">
        <v>13</v>
      </c>
      <c r="B172">
        <v>1</v>
      </c>
      <c r="C172">
        <v>25</v>
      </c>
      <c r="D172">
        <v>0.15</v>
      </c>
      <c r="E172">
        <v>318</v>
      </c>
      <c r="F172">
        <v>91300.5</v>
      </c>
      <c r="G172">
        <v>1800.29</v>
      </c>
      <c r="H172">
        <v>0</v>
      </c>
      <c r="I172">
        <v>1</v>
      </c>
      <c r="J172">
        <v>1800.38</v>
      </c>
      <c r="K172">
        <v>0</v>
      </c>
      <c r="L172" s="33">
        <f>IF(AND(F172&lt;&gt;"inf",F172&lt;&gt;"infeas"),'Heuristica no hash'!$F172/O172-1,"---")</f>
        <v>2.6983766321416081E-2</v>
      </c>
      <c r="M172" s="39">
        <f t="shared" si="23"/>
        <v>-3.4449755705492913E-2</v>
      </c>
      <c r="N172">
        <f t="shared" si="22"/>
        <v>94558</v>
      </c>
      <c r="O172">
        <f>IF(AND('Heuristica no hash'!$C172=0,'Heuristica no hash'!$B172=0,'Heuristica no hash'!$F172&lt;&gt;"inf",OR(AND(B171=0,'Heuristica no hash'!$F172&lt;O171),B171&lt;&gt;0)),'Heuristica no hash'!$F172,O171)</f>
        <v>88901.6</v>
      </c>
    </row>
    <row r="173" spans="1:15" x14ac:dyDescent="0.3">
      <c r="A173" t="s">
        <v>13</v>
      </c>
      <c r="B173">
        <v>1</v>
      </c>
      <c r="C173">
        <v>25</v>
      </c>
      <c r="D173">
        <v>0.2</v>
      </c>
      <c r="E173">
        <v>318</v>
      </c>
      <c r="F173">
        <v>91051.8</v>
      </c>
      <c r="G173">
        <v>1800.08</v>
      </c>
      <c r="H173">
        <v>0</v>
      </c>
      <c r="I173">
        <v>1</v>
      </c>
      <c r="J173">
        <v>1800.3</v>
      </c>
      <c r="K173">
        <v>0</v>
      </c>
      <c r="L173" s="33">
        <f>IF(AND(F173&lt;&gt;"inf",F173&lt;&gt;"infeas"),'Heuristica no hash'!$F173/O173-1,"---")</f>
        <v>2.4186291360335455E-2</v>
      </c>
      <c r="M173" s="39">
        <f t="shared" si="23"/>
        <v>-8.7566985589354829E-2</v>
      </c>
      <c r="N173">
        <f t="shared" si="22"/>
        <v>99790.12</v>
      </c>
      <c r="O173">
        <f>IF(AND('Heuristica no hash'!$C173=0,'Heuristica no hash'!$B173=0,'Heuristica no hash'!$F173&lt;&gt;"inf",OR(AND(B172=0,'Heuristica no hash'!$F173&lt;O172),B172&lt;&gt;0)),'Heuristica no hash'!$F173,O172)</f>
        <v>88901.6</v>
      </c>
    </row>
    <row r="174" spans="1:15" x14ac:dyDescent="0.3">
      <c r="A174" t="s">
        <v>13</v>
      </c>
      <c r="B174">
        <v>1</v>
      </c>
      <c r="C174">
        <v>50</v>
      </c>
      <c r="D174">
        <v>0.05</v>
      </c>
      <c r="E174">
        <v>318</v>
      </c>
      <c r="F174">
        <v>92417.8</v>
      </c>
      <c r="G174">
        <v>1800.06</v>
      </c>
      <c r="H174">
        <v>0</v>
      </c>
      <c r="I174">
        <v>1</v>
      </c>
      <c r="J174">
        <v>1800.19</v>
      </c>
      <c r="K174">
        <v>0</v>
      </c>
      <c r="L174" s="33">
        <f>IF(AND(F174&lt;&gt;"inf",F174&lt;&gt;"infeas"),'Heuristica no hash'!$F174/O174-1,"---")</f>
        <v>3.9551594122040568E-2</v>
      </c>
      <c r="M174" s="39">
        <f t="shared" si="23"/>
        <v>-0.15089697255683665</v>
      </c>
      <c r="N174">
        <f t="shared" si="22"/>
        <v>108841.68</v>
      </c>
      <c r="O174">
        <f>IF(AND('Heuristica no hash'!$C174=0,'Heuristica no hash'!$B174=0,'Heuristica no hash'!$F174&lt;&gt;"inf",OR(AND(B173=0,'Heuristica no hash'!$F174&lt;O173),B173&lt;&gt;0)),'Heuristica no hash'!$F174,O173)</f>
        <v>88901.6</v>
      </c>
    </row>
    <row r="175" spans="1:15" x14ac:dyDescent="0.3">
      <c r="A175" t="s">
        <v>13</v>
      </c>
      <c r="B175">
        <v>1</v>
      </c>
      <c r="C175">
        <v>50</v>
      </c>
      <c r="D175">
        <v>0.1</v>
      </c>
      <c r="E175">
        <v>318</v>
      </c>
      <c r="F175">
        <v>95395.9</v>
      </c>
      <c r="G175">
        <v>1807</v>
      </c>
      <c r="H175">
        <v>0</v>
      </c>
      <c r="I175">
        <v>1</v>
      </c>
      <c r="J175">
        <v>1807.08</v>
      </c>
      <c r="K175">
        <v>0</v>
      </c>
      <c r="L175" s="33">
        <f>IF(AND(F175&lt;&gt;"inf",F175&lt;&gt;"infeas"),'Heuristica no hash'!$F175/O175-1,"---")</f>
        <v>7.3050428788683064E-2</v>
      </c>
      <c r="M175" s="39">
        <f t="shared" si="23"/>
        <v>-0.13383347369042298</v>
      </c>
      <c r="N175">
        <f t="shared" si="22"/>
        <v>110135.75</v>
      </c>
      <c r="O175">
        <f>IF(AND('Heuristica no hash'!$C175=0,'Heuristica no hash'!$B175=0,'Heuristica no hash'!$F175&lt;&gt;"inf",OR(AND(B174=0,'Heuristica no hash'!$F175&lt;O174),B174&lt;&gt;0)),'Heuristica no hash'!$F175,O174)</f>
        <v>88901.6</v>
      </c>
    </row>
    <row r="176" spans="1:15" x14ac:dyDescent="0.3">
      <c r="A176" t="s">
        <v>13</v>
      </c>
      <c r="B176">
        <v>1</v>
      </c>
      <c r="C176">
        <v>50</v>
      </c>
      <c r="D176">
        <v>0.15</v>
      </c>
      <c r="E176">
        <v>318</v>
      </c>
      <c r="F176">
        <v>96230.2</v>
      </c>
      <c r="G176">
        <v>1800.64</v>
      </c>
      <c r="H176">
        <v>0</v>
      </c>
      <c r="I176">
        <v>1</v>
      </c>
      <c r="J176">
        <v>1800.71</v>
      </c>
      <c r="K176">
        <v>0</v>
      </c>
      <c r="L176" s="33">
        <f>IF(AND(F176&lt;&gt;"inf",F176&lt;&gt;"infeas"),'Heuristica no hash'!$F176/O176-1,"---")</f>
        <v>8.2434961800462503E-2</v>
      </c>
      <c r="M176" s="39">
        <f t="shared" si="23"/>
        <v>9.9625360617692227E-3</v>
      </c>
      <c r="N176">
        <f t="shared" si="22"/>
        <v>95280.960000000006</v>
      </c>
      <c r="O176">
        <f>IF(AND('Heuristica no hash'!$C176=0,'Heuristica no hash'!$B176=0,'Heuristica no hash'!$F176&lt;&gt;"inf",OR(AND(B175=0,'Heuristica no hash'!$F176&lt;O175),B175&lt;&gt;0)),'Heuristica no hash'!$F176,O175)</f>
        <v>88901.6</v>
      </c>
    </row>
    <row r="177" spans="1:15" x14ac:dyDescent="0.3">
      <c r="A177" t="s">
        <v>13</v>
      </c>
      <c r="B177">
        <v>1</v>
      </c>
      <c r="C177">
        <v>50</v>
      </c>
      <c r="D177">
        <v>0.2</v>
      </c>
      <c r="E177">
        <v>318</v>
      </c>
      <c r="F177">
        <v>117763</v>
      </c>
      <c r="G177">
        <v>1818.23</v>
      </c>
      <c r="H177">
        <v>0</v>
      </c>
      <c r="I177">
        <v>1</v>
      </c>
      <c r="J177">
        <v>1818.32</v>
      </c>
      <c r="K177">
        <v>0</v>
      </c>
      <c r="L177" s="33">
        <f>IF(AND(F177&lt;&gt;"inf",F177&lt;&gt;"infeas"),'Heuristica no hash'!$F177/O177-1,"---")</f>
        <v>0.32464432586140179</v>
      </c>
      <c r="M177" s="39">
        <f t="shared" si="23"/>
        <v>1.2142043159848237E-2</v>
      </c>
      <c r="N177">
        <f t="shared" si="22"/>
        <v>116350.27</v>
      </c>
      <c r="O177">
        <f>IF(AND('Heuristica no hash'!$C177=0,'Heuristica no hash'!$B177=0,'Heuristica no hash'!$F177&lt;&gt;"inf",OR(AND(B176=0,'Heuristica no hash'!$F177&lt;O176),B176&lt;&gt;0)),'Heuristica no hash'!$F177,O176)</f>
        <v>88901.6</v>
      </c>
    </row>
    <row r="178" spans="1:15" x14ac:dyDescent="0.3">
      <c r="A178" t="s">
        <v>13</v>
      </c>
      <c r="B178">
        <v>2</v>
      </c>
      <c r="C178">
        <v>5</v>
      </c>
      <c r="D178">
        <v>0.05</v>
      </c>
      <c r="E178">
        <v>318</v>
      </c>
      <c r="F178">
        <v>90038.8</v>
      </c>
      <c r="G178">
        <v>1074.46</v>
      </c>
      <c r="H178">
        <v>0</v>
      </c>
      <c r="I178">
        <v>6</v>
      </c>
      <c r="J178">
        <v>1800.19</v>
      </c>
      <c r="K178">
        <v>0</v>
      </c>
      <c r="L178" s="33">
        <f>IF(AND(F178&lt;&gt;"inf",F178&lt;&gt;"infeas"),'Heuristica no hash'!$F178/O178-1,"---")</f>
        <v>1.2791670791076903E-2</v>
      </c>
      <c r="M178" s="39">
        <f t="shared" si="23"/>
        <v>-3.2281224285894861E-2</v>
      </c>
      <c r="N178">
        <f t="shared" si="22"/>
        <v>93042.32</v>
      </c>
      <c r="O178">
        <f>IF(AND('Heuristica no hash'!$C178=0,'Heuristica no hash'!$B178=0,'Heuristica no hash'!$F178&lt;&gt;"inf",OR(AND(B177=0,'Heuristica no hash'!$F178&lt;O177),B177&lt;&gt;0)),'Heuristica no hash'!$F178,O177)</f>
        <v>88901.6</v>
      </c>
    </row>
    <row r="179" spans="1:15" x14ac:dyDescent="0.3">
      <c r="A179" t="s">
        <v>13</v>
      </c>
      <c r="B179">
        <v>2</v>
      </c>
      <c r="C179">
        <v>5</v>
      </c>
      <c r="D179">
        <v>0.1</v>
      </c>
      <c r="E179">
        <v>318</v>
      </c>
      <c r="F179">
        <v>89522.8</v>
      </c>
      <c r="G179">
        <v>1436.75</v>
      </c>
      <c r="H179">
        <v>0</v>
      </c>
      <c r="I179">
        <v>4</v>
      </c>
      <c r="J179">
        <v>1800.29</v>
      </c>
      <c r="K179">
        <v>0</v>
      </c>
      <c r="L179" s="33">
        <f>IF(AND(F179&lt;&gt;"inf",F179&lt;&gt;"infeas"),'Heuristica no hash'!$F179/O179-1,"---")</f>
        <v>6.9875007873874129E-3</v>
      </c>
      <c r="M179" s="39">
        <f t="shared" si="23"/>
        <v>-1.2038285989063313E-3</v>
      </c>
      <c r="N179">
        <f t="shared" si="22"/>
        <v>89630.7</v>
      </c>
      <c r="O179">
        <f>IF(AND('Heuristica no hash'!$C179=0,'Heuristica no hash'!$B179=0,'Heuristica no hash'!$F179&lt;&gt;"inf",OR(AND(B178=0,'Heuristica no hash'!$F179&lt;O178),B178&lt;&gt;0)),'Heuristica no hash'!$F179,O178)</f>
        <v>88901.6</v>
      </c>
    </row>
    <row r="180" spans="1:15" x14ac:dyDescent="0.3">
      <c r="A180" t="s">
        <v>13</v>
      </c>
      <c r="B180">
        <v>2</v>
      </c>
      <c r="C180">
        <v>5</v>
      </c>
      <c r="D180">
        <v>0.15</v>
      </c>
      <c r="E180">
        <v>318</v>
      </c>
      <c r="F180">
        <v>89471.1</v>
      </c>
      <c r="G180">
        <v>969.226</v>
      </c>
      <c r="H180">
        <v>0</v>
      </c>
      <c r="I180">
        <v>6</v>
      </c>
      <c r="J180">
        <v>1800.58</v>
      </c>
      <c r="K180">
        <v>0</v>
      </c>
      <c r="L180" s="33">
        <f>IF(AND(F180&lt;&gt;"inf",F180&lt;&gt;"infeas"),'Heuristica no hash'!$F180/O180-1,"---")</f>
        <v>6.4059589478704382E-3</v>
      </c>
      <c r="M180" s="39">
        <f t="shared" si="23"/>
        <v>-4.8045093914509396E-3</v>
      </c>
      <c r="N180">
        <f t="shared" si="22"/>
        <v>89903.039999999994</v>
      </c>
      <c r="O180">
        <f>IF(AND('Heuristica no hash'!$C180=0,'Heuristica no hash'!$B180=0,'Heuristica no hash'!$F180&lt;&gt;"inf",OR(AND(B179=0,'Heuristica no hash'!$F180&lt;O179),B179&lt;&gt;0)),'Heuristica no hash'!$F180,O179)</f>
        <v>88901.6</v>
      </c>
    </row>
    <row r="181" spans="1:15" x14ac:dyDescent="0.3">
      <c r="A181" t="s">
        <v>13</v>
      </c>
      <c r="B181">
        <v>2</v>
      </c>
      <c r="C181">
        <v>5</v>
      </c>
      <c r="D181">
        <v>0.2</v>
      </c>
      <c r="E181">
        <v>318</v>
      </c>
      <c r="F181">
        <v>99956.4</v>
      </c>
      <c r="G181">
        <v>1801.36</v>
      </c>
      <c r="H181">
        <v>0</v>
      </c>
      <c r="I181">
        <v>1</v>
      </c>
      <c r="J181">
        <v>1801.36</v>
      </c>
      <c r="K181">
        <v>0</v>
      </c>
      <c r="L181" s="33">
        <f>IF(AND(F181&lt;&gt;"inf",F181&lt;&gt;"infeas"),'Heuristica no hash'!$F181/O181-1,"---")</f>
        <v>0.12434871813330672</v>
      </c>
      <c r="M181" s="39">
        <f t="shared" si="23"/>
        <v>0.10355155243035741</v>
      </c>
      <c r="N181">
        <f t="shared" si="22"/>
        <v>90577.01</v>
      </c>
      <c r="O181">
        <f>IF(AND('Heuristica no hash'!$C181=0,'Heuristica no hash'!$B181=0,'Heuristica no hash'!$F181&lt;&gt;"inf",OR(AND(B180=0,'Heuristica no hash'!$F181&lt;O180),B180&lt;&gt;0)),'Heuristica no hash'!$F181,O180)</f>
        <v>88901.6</v>
      </c>
    </row>
    <row r="182" spans="1:15" x14ac:dyDescent="0.3">
      <c r="A182" t="s">
        <v>13</v>
      </c>
      <c r="B182">
        <v>2</v>
      </c>
      <c r="C182">
        <v>10</v>
      </c>
      <c r="D182">
        <v>0.05</v>
      </c>
      <c r="E182">
        <v>318</v>
      </c>
      <c r="F182">
        <v>89620.3</v>
      </c>
      <c r="G182">
        <v>1800.13</v>
      </c>
      <c r="H182">
        <v>0</v>
      </c>
      <c r="I182">
        <v>1</v>
      </c>
      <c r="J182">
        <v>1800.13</v>
      </c>
      <c r="K182">
        <v>0</v>
      </c>
      <c r="L182" s="33">
        <f>IF(AND(F182&lt;&gt;"inf",F182&lt;&gt;"infeas"),'Heuristica no hash'!$F182/O182-1,"---")</f>
        <v>8.0842189566892042E-3</v>
      </c>
      <c r="M182" s="39">
        <f t="shared" si="23"/>
        <v>-5.0320887709509599E-5</v>
      </c>
      <c r="N182">
        <f t="shared" si="22"/>
        <v>89624.81</v>
      </c>
      <c r="O182">
        <f>IF(AND('Heuristica no hash'!$C182=0,'Heuristica no hash'!$B182=0,'Heuristica no hash'!$F182&lt;&gt;"inf",OR(AND(B181=0,'Heuristica no hash'!$F182&lt;O181),B181&lt;&gt;0)),'Heuristica no hash'!$F182,O181)</f>
        <v>88901.6</v>
      </c>
    </row>
    <row r="183" spans="1:15" x14ac:dyDescent="0.3">
      <c r="A183" t="s">
        <v>13</v>
      </c>
      <c r="B183">
        <v>2</v>
      </c>
      <c r="C183">
        <v>10</v>
      </c>
      <c r="D183">
        <v>0.1</v>
      </c>
      <c r="E183">
        <v>318</v>
      </c>
      <c r="F183">
        <v>90489.5</v>
      </c>
      <c r="G183">
        <v>1800.04</v>
      </c>
      <c r="H183">
        <v>0</v>
      </c>
      <c r="I183">
        <v>1</v>
      </c>
      <c r="J183">
        <v>1800.14</v>
      </c>
      <c r="K183">
        <v>0</v>
      </c>
      <c r="L183" s="33">
        <f>IF(AND(F183&lt;&gt;"inf",F183&lt;&gt;"infeas"),'Heuristica no hash'!$F183/O183-1,"---")</f>
        <v>1.786132083112113E-2</v>
      </c>
      <c r="M183" s="39">
        <f t="shared" si="23"/>
        <v>-4.7467316443021823E-2</v>
      </c>
      <c r="N183">
        <f t="shared" si="22"/>
        <v>94998.84</v>
      </c>
      <c r="O183">
        <f>IF(AND('Heuristica no hash'!$C183=0,'Heuristica no hash'!$B183=0,'Heuristica no hash'!$F183&lt;&gt;"inf",OR(AND(B182=0,'Heuristica no hash'!$F183&lt;O182),B182&lt;&gt;0)),'Heuristica no hash'!$F183,O182)</f>
        <v>88901.6</v>
      </c>
    </row>
    <row r="184" spans="1:15" x14ac:dyDescent="0.3">
      <c r="A184" t="s">
        <v>13</v>
      </c>
      <c r="B184">
        <v>2</v>
      </c>
      <c r="C184">
        <v>10</v>
      </c>
      <c r="D184">
        <v>0.15</v>
      </c>
      <c r="E184">
        <v>318</v>
      </c>
      <c r="F184">
        <v>90211.4</v>
      </c>
      <c r="G184">
        <v>1460.03</v>
      </c>
      <c r="H184">
        <v>0</v>
      </c>
      <c r="I184">
        <v>3</v>
      </c>
      <c r="J184">
        <v>1800.24</v>
      </c>
      <c r="K184">
        <v>0</v>
      </c>
      <c r="L184" s="33">
        <f>IF(AND(F184&lt;&gt;"inf",F184&lt;&gt;"infeas"),'Heuristica no hash'!$F184/O184-1,"---")</f>
        <v>1.4733143160527984E-2</v>
      </c>
      <c r="M184" s="39">
        <f t="shared" si="23"/>
        <v>-6.1585047373919899E-3</v>
      </c>
      <c r="N184">
        <f t="shared" si="22"/>
        <v>90770.41</v>
      </c>
      <c r="O184">
        <f>IF(AND('Heuristica no hash'!$C184=0,'Heuristica no hash'!$B184=0,'Heuristica no hash'!$F184&lt;&gt;"inf",OR(AND(B183=0,'Heuristica no hash'!$F184&lt;O183),B183&lt;&gt;0)),'Heuristica no hash'!$F184,O183)</f>
        <v>88901.6</v>
      </c>
    </row>
    <row r="185" spans="1:15" x14ac:dyDescent="0.3">
      <c r="A185" t="s">
        <v>13</v>
      </c>
      <c r="B185">
        <v>2</v>
      </c>
      <c r="C185">
        <v>10</v>
      </c>
      <c r="D185">
        <v>0.2</v>
      </c>
      <c r="E185">
        <v>318</v>
      </c>
      <c r="F185">
        <v>119748</v>
      </c>
      <c r="G185">
        <v>1828.56</v>
      </c>
      <c r="H185">
        <v>0</v>
      </c>
      <c r="I185">
        <v>1</v>
      </c>
      <c r="J185">
        <v>1828.58</v>
      </c>
      <c r="K185">
        <v>0</v>
      </c>
      <c r="L185" s="33">
        <f>IF(AND(F185&lt;&gt;"inf",F185&lt;&gt;"infeas"),'Heuristica no hash'!$F185/O185-1,"---")</f>
        <v>0.34697238294923816</v>
      </c>
      <c r="M185" s="39">
        <f t="shared" si="23"/>
        <v>0.29490838924331109</v>
      </c>
      <c r="N185">
        <f t="shared" si="22"/>
        <v>92476.04</v>
      </c>
      <c r="O185">
        <f>IF(AND('Heuristica no hash'!$C185=0,'Heuristica no hash'!$B185=0,'Heuristica no hash'!$F185&lt;&gt;"inf",OR(AND(B184=0,'Heuristica no hash'!$F185&lt;O184),B184&lt;&gt;0)),'Heuristica no hash'!$F185,O184)</f>
        <v>88901.6</v>
      </c>
    </row>
    <row r="186" spans="1:15" x14ac:dyDescent="0.3">
      <c r="A186" t="s">
        <v>13</v>
      </c>
      <c r="B186">
        <v>2</v>
      </c>
      <c r="C186">
        <v>25</v>
      </c>
      <c r="D186">
        <v>0.05</v>
      </c>
      <c r="E186">
        <v>318</v>
      </c>
      <c r="F186">
        <v>92104.6</v>
      </c>
      <c r="G186">
        <v>1801.52</v>
      </c>
      <c r="H186">
        <v>0</v>
      </c>
      <c r="I186">
        <v>1</v>
      </c>
      <c r="J186">
        <v>1801.56</v>
      </c>
      <c r="K186">
        <v>0</v>
      </c>
      <c r="L186" s="33">
        <f>IF(AND(F186&lt;&gt;"inf",F186&lt;&gt;"infeas"),'Heuristica no hash'!$F186/O186-1,"---")</f>
        <v>3.6028597910498839E-2</v>
      </c>
      <c r="M186" s="39">
        <f t="shared" si="23"/>
        <v>1.7208968794890644E-2</v>
      </c>
      <c r="N186">
        <f t="shared" si="22"/>
        <v>90546.39</v>
      </c>
      <c r="O186">
        <f>IF(AND('Heuristica no hash'!$C186=0,'Heuristica no hash'!$B186=0,'Heuristica no hash'!$F186&lt;&gt;"inf",OR(AND(B185=0,'Heuristica no hash'!$F186&lt;O185),B185&lt;&gt;0)),'Heuristica no hash'!$F186,O185)</f>
        <v>88901.6</v>
      </c>
    </row>
    <row r="187" spans="1:15" x14ac:dyDescent="0.3">
      <c r="A187" t="s">
        <v>13</v>
      </c>
      <c r="B187">
        <v>2</v>
      </c>
      <c r="C187">
        <v>25</v>
      </c>
      <c r="D187">
        <v>0.1</v>
      </c>
      <c r="E187">
        <v>318</v>
      </c>
      <c r="F187">
        <v>103254</v>
      </c>
      <c r="G187">
        <v>1802.68</v>
      </c>
      <c r="H187">
        <v>0</v>
      </c>
      <c r="I187">
        <v>1</v>
      </c>
      <c r="J187">
        <v>1802.69</v>
      </c>
      <c r="K187">
        <v>0</v>
      </c>
      <c r="L187" s="33">
        <f>IF(AND(F187&lt;&gt;"inf",F187&lt;&gt;"infeas"),'Heuristica no hash'!$F187/O187-1,"---")</f>
        <v>0.1614414138778153</v>
      </c>
      <c r="M187" s="39">
        <f t="shared" si="23"/>
        <v>3.5583060824232016E-2</v>
      </c>
      <c r="N187">
        <f t="shared" si="22"/>
        <v>99706.15</v>
      </c>
      <c r="O187">
        <f>IF(AND('Heuristica no hash'!$C187=0,'Heuristica no hash'!$B187=0,'Heuristica no hash'!$F187&lt;&gt;"inf",OR(AND(B186=0,'Heuristica no hash'!$F187&lt;O186),B186&lt;&gt;0)),'Heuristica no hash'!$F187,O186)</f>
        <v>88901.6</v>
      </c>
    </row>
    <row r="188" spans="1:15" x14ac:dyDescent="0.3">
      <c r="A188" t="s">
        <v>13</v>
      </c>
      <c r="B188">
        <v>2</v>
      </c>
      <c r="C188">
        <v>25</v>
      </c>
      <c r="D188">
        <v>0.15</v>
      </c>
      <c r="E188">
        <v>318</v>
      </c>
      <c r="F188">
        <v>106045</v>
      </c>
      <c r="G188">
        <v>1820.15</v>
      </c>
      <c r="H188">
        <v>0</v>
      </c>
      <c r="I188">
        <v>1</v>
      </c>
      <c r="J188">
        <v>1820.15</v>
      </c>
      <c r="K188">
        <v>0</v>
      </c>
      <c r="L188" s="33">
        <f>IF(AND(F188&lt;&gt;"inf",F188&lt;&gt;"infeas"),'Heuristica no hash'!$F188/O188-1,"---")</f>
        <v>0.19283567449854666</v>
      </c>
      <c r="M188" s="39">
        <f t="shared" si="23"/>
        <v>0.14198769287363922</v>
      </c>
      <c r="N188">
        <f t="shared" si="22"/>
        <v>92860.02</v>
      </c>
      <c r="O188">
        <f>IF(AND('Heuristica no hash'!$C188=0,'Heuristica no hash'!$B188=0,'Heuristica no hash'!$F188&lt;&gt;"inf",OR(AND(B187=0,'Heuristica no hash'!$F188&lt;O187),B187&lt;&gt;0)),'Heuristica no hash'!$F188,O187)</f>
        <v>88901.6</v>
      </c>
    </row>
    <row r="189" spans="1:15" x14ac:dyDescent="0.3">
      <c r="A189" t="s">
        <v>13</v>
      </c>
      <c r="B189">
        <v>2</v>
      </c>
      <c r="C189">
        <v>25</v>
      </c>
      <c r="D189">
        <v>0.2</v>
      </c>
      <c r="E189">
        <v>318</v>
      </c>
      <c r="F189">
        <v>120919</v>
      </c>
      <c r="G189">
        <v>1803.1</v>
      </c>
      <c r="H189">
        <v>0</v>
      </c>
      <c r="I189">
        <v>1</v>
      </c>
      <c r="J189">
        <v>1803.1</v>
      </c>
      <c r="K189">
        <v>0</v>
      </c>
      <c r="L189" s="33">
        <f>IF(AND(F189&lt;&gt;"inf",F189&lt;&gt;"infeas"),'Heuristica no hash'!$F189/O189-1,"---")</f>
        <v>0.36014424937233969</v>
      </c>
      <c r="M189" s="39">
        <f t="shared" si="23"/>
        <v>0.28664253535795714</v>
      </c>
      <c r="N189">
        <f t="shared" si="22"/>
        <v>93980.26</v>
      </c>
      <c r="O189">
        <f>IF(AND('Heuristica no hash'!$C189=0,'Heuristica no hash'!$B189=0,'Heuristica no hash'!$F189&lt;&gt;"inf",OR(AND(B188=0,'Heuristica no hash'!$F189&lt;O188),B188&lt;&gt;0)),'Heuristica no hash'!$F189,O188)</f>
        <v>88901.6</v>
      </c>
    </row>
    <row r="190" spans="1:15" x14ac:dyDescent="0.3">
      <c r="A190" t="s">
        <v>13</v>
      </c>
      <c r="B190">
        <v>2</v>
      </c>
      <c r="C190">
        <v>50</v>
      </c>
      <c r="D190">
        <v>0.05</v>
      </c>
      <c r="E190">
        <v>318</v>
      </c>
      <c r="F190">
        <v>90475.6</v>
      </c>
      <c r="G190">
        <v>1208.52</v>
      </c>
      <c r="H190">
        <v>0</v>
      </c>
      <c r="I190">
        <v>4</v>
      </c>
      <c r="J190">
        <v>1800.1</v>
      </c>
      <c r="K190">
        <v>0</v>
      </c>
      <c r="L190" s="33">
        <f>IF(AND(F190&lt;&gt;"inf",F190&lt;&gt;"infeas"),'Heuristica no hash'!$F190/O190-1,"---")</f>
        <v>1.770496818954892E-2</v>
      </c>
      <c r="M190" s="39">
        <f t="shared" si="23"/>
        <v>-5.2351832957785338E-2</v>
      </c>
      <c r="N190">
        <f t="shared" si="22"/>
        <v>95473.83</v>
      </c>
      <c r="O190">
        <f>IF(AND('Heuristica no hash'!$C190=0,'Heuristica no hash'!$B190=0,'Heuristica no hash'!$F190&lt;&gt;"inf",OR(AND(B189=0,'Heuristica no hash'!$F190&lt;O189),B189&lt;&gt;0)),'Heuristica no hash'!$F190,O189)</f>
        <v>88901.6</v>
      </c>
    </row>
    <row r="191" spans="1:15" x14ac:dyDescent="0.3">
      <c r="A191" t="s">
        <v>13</v>
      </c>
      <c r="B191">
        <v>2</v>
      </c>
      <c r="C191">
        <v>50</v>
      </c>
      <c r="D191">
        <v>0.1</v>
      </c>
      <c r="E191">
        <v>318</v>
      </c>
      <c r="F191">
        <v>139352</v>
      </c>
      <c r="G191">
        <v>1800.68</v>
      </c>
      <c r="H191">
        <v>0</v>
      </c>
      <c r="I191">
        <v>1</v>
      </c>
      <c r="J191">
        <v>1800.68</v>
      </c>
      <c r="K191">
        <v>0</v>
      </c>
      <c r="L191" s="33">
        <f>IF(AND(F191&lt;&gt;"inf",F191&lt;&gt;"infeas"),'Heuristica no hash'!$F191/O191-1,"---")</f>
        <v>0.56748584952351799</v>
      </c>
      <c r="M191" s="39">
        <f t="shared" si="23"/>
        <v>0.43831606621918318</v>
      </c>
      <c r="N191">
        <f t="shared" si="22"/>
        <v>96885.52</v>
      </c>
      <c r="O191">
        <f>IF(AND('Heuristica no hash'!$C191=0,'Heuristica no hash'!$B191=0,'Heuristica no hash'!$F191&lt;&gt;"inf",OR(AND(B190=0,'Heuristica no hash'!$F191&lt;O190),B190&lt;&gt;0)),'Heuristica no hash'!$F191,O190)</f>
        <v>88901.6</v>
      </c>
    </row>
    <row r="192" spans="1:15" x14ac:dyDescent="0.3">
      <c r="A192" t="s">
        <v>13</v>
      </c>
      <c r="B192">
        <v>2</v>
      </c>
      <c r="C192">
        <v>50</v>
      </c>
      <c r="D192">
        <v>0.15</v>
      </c>
      <c r="E192">
        <v>318</v>
      </c>
      <c r="F192">
        <v>125360</v>
      </c>
      <c r="G192">
        <v>1811.94</v>
      </c>
      <c r="H192">
        <v>0</v>
      </c>
      <c r="I192">
        <v>1</v>
      </c>
      <c r="J192">
        <v>1811.97</v>
      </c>
      <c r="K192">
        <v>0</v>
      </c>
      <c r="L192" s="33">
        <f>IF(AND(F192&lt;&gt;"inf",F192&lt;&gt;"infeas"),'Heuristica no hash'!$F192/O192-1,"---")</f>
        <v>0.41009835593510124</v>
      </c>
      <c r="M192" s="39">
        <f t="shared" si="23"/>
        <v>0.31958450351369883</v>
      </c>
      <c r="N192">
        <f t="shared" si="22"/>
        <v>94999.6</v>
      </c>
      <c r="O192">
        <f>IF(AND('Heuristica no hash'!$C192=0,'Heuristica no hash'!$B192=0,'Heuristica no hash'!$F192&lt;&gt;"inf",OR(AND(B191=0,'Heuristica no hash'!$F192&lt;O191),B191&lt;&gt;0)),'Heuristica no hash'!$F192,O191)</f>
        <v>88901.6</v>
      </c>
    </row>
    <row r="193" spans="1:27" x14ac:dyDescent="0.3">
      <c r="A193" t="s">
        <v>13</v>
      </c>
      <c r="B193">
        <v>2</v>
      </c>
      <c r="C193">
        <v>50</v>
      </c>
      <c r="D193">
        <v>0.2</v>
      </c>
      <c r="E193">
        <v>318</v>
      </c>
      <c r="F193">
        <v>117870</v>
      </c>
      <c r="G193">
        <v>1854.21</v>
      </c>
      <c r="H193">
        <v>0</v>
      </c>
      <c r="I193">
        <v>1</v>
      </c>
      <c r="J193">
        <v>1854.24</v>
      </c>
      <c r="K193">
        <v>0</v>
      </c>
      <c r="L193" s="33">
        <f>IF(AND(F193&lt;&gt;"inf",F193&lt;&gt;"infeas"),'Heuristica no hash'!$F193/O193-1,"---")</f>
        <v>0.32584790374976369</v>
      </c>
      <c r="M193" s="39">
        <f t="shared" si="23"/>
        <v>-0.20047541426287552</v>
      </c>
      <c r="N193">
        <f t="shared" si="22"/>
        <v>147425.10999999999</v>
      </c>
      <c r="O193">
        <f>IF(AND('Heuristica no hash'!$C193=0,'Heuristica no hash'!$B193=0,'Heuristica no hash'!$F193&lt;&gt;"inf",OR(AND(B192=0,'Heuristica no hash'!$F193&lt;O192),B192&lt;&gt;0)),'Heuristica no hash'!$F193,O192)</f>
        <v>88901.6</v>
      </c>
    </row>
    <row r="194" spans="1:27" x14ac:dyDescent="0.3">
      <c r="A194" t="s">
        <v>13</v>
      </c>
      <c r="B194">
        <v>3</v>
      </c>
      <c r="C194">
        <v>0</v>
      </c>
      <c r="D194">
        <v>0.05</v>
      </c>
      <c r="E194">
        <v>318</v>
      </c>
      <c r="F194">
        <v>90617</v>
      </c>
      <c r="G194">
        <v>715.19600000000003</v>
      </c>
      <c r="H194">
        <v>0</v>
      </c>
      <c r="I194">
        <v>10</v>
      </c>
      <c r="J194">
        <v>1800.05</v>
      </c>
      <c r="K194">
        <v>0</v>
      </c>
      <c r="L194" s="33">
        <f>IF(AND(F194&lt;&gt;"inf",F194&lt;&gt;"infeas"),'Heuristica no hash'!$F194/O194-1,"---")</f>
        <v>1.9295490744823507E-2</v>
      </c>
      <c r="M194" s="39">
        <f t="shared" si="23"/>
        <v>-6.9871800244292182E-4</v>
      </c>
      <c r="N194">
        <f t="shared" ref="N194:N257" si="24">SUMPRODUCT(($A$1137:$A$1760=A194)*($B$1137:$B$1760=B194)*($C$1137:$C$1760=C194)*($D$1137:$D$1760=D194)*($F$1137:$F$1760))</f>
        <v>90680.36</v>
      </c>
      <c r="O194">
        <f>IF(AND('Heuristica no hash'!$C194=0,'Heuristica no hash'!$B194=0,'Heuristica no hash'!$F194&lt;&gt;"inf",OR(AND(B193=0,'Heuristica no hash'!$F194&lt;O193),B193&lt;&gt;0)),'Heuristica no hash'!$F194,O193)</f>
        <v>88901.6</v>
      </c>
      <c r="AA194" s="39"/>
    </row>
    <row r="195" spans="1:27" x14ac:dyDescent="0.3">
      <c r="A195" t="s">
        <v>13</v>
      </c>
      <c r="B195">
        <v>3</v>
      </c>
      <c r="C195">
        <v>0</v>
      </c>
      <c r="D195">
        <v>0.1</v>
      </c>
      <c r="E195">
        <v>318</v>
      </c>
      <c r="F195">
        <v>130476</v>
      </c>
      <c r="G195">
        <v>1819.06</v>
      </c>
      <c r="H195">
        <v>0</v>
      </c>
      <c r="I195">
        <v>1</v>
      </c>
      <c r="J195">
        <v>1819.06</v>
      </c>
      <c r="K195">
        <v>0</v>
      </c>
      <c r="L195" s="33">
        <f>IF(AND(F195&lt;&gt;"inf",F195&lt;&gt;"infeas"),'Heuristica no hash'!$F195/O195-1,"---")</f>
        <v>0.46764512674687508</v>
      </c>
      <c r="M195" s="39">
        <f t="shared" ref="M195:M258" si="25">IF(AND(F195&lt;&gt;"inf",N195&lt;&gt;0),F195/N195-1,"---")</f>
        <v>0.37631575727324162</v>
      </c>
      <c r="N195">
        <f t="shared" si="24"/>
        <v>94800.92</v>
      </c>
      <c r="O195">
        <f>IF(AND('Heuristica no hash'!$C195=0,'Heuristica no hash'!$B195=0,'Heuristica no hash'!$F195&lt;&gt;"inf",OR(AND(B194=0,'Heuristica no hash'!$F195&lt;O194),B194&lt;&gt;0)),'Heuristica no hash'!$F195,O194)</f>
        <v>88901.6</v>
      </c>
      <c r="AA195" s="39"/>
    </row>
    <row r="196" spans="1:27" x14ac:dyDescent="0.3">
      <c r="A196" t="s">
        <v>13</v>
      </c>
      <c r="B196">
        <v>3</v>
      </c>
      <c r="C196">
        <v>0</v>
      </c>
      <c r="D196">
        <v>0.15</v>
      </c>
      <c r="E196">
        <v>318</v>
      </c>
      <c r="F196" t="s">
        <v>511</v>
      </c>
      <c r="G196" t="s">
        <v>511</v>
      </c>
      <c r="H196" t="s">
        <v>511</v>
      </c>
      <c r="I196" t="s">
        <v>511</v>
      </c>
      <c r="J196" t="s">
        <v>511</v>
      </c>
      <c r="L196" s="33" t="str">
        <f>IF(AND(F196&lt;&gt;"inf",F196&lt;&gt;"infeas"),'Heuristica no hash'!$F196/O196-1,"---")</f>
        <v>---</v>
      </c>
      <c r="M196" s="39" t="str">
        <f t="shared" si="25"/>
        <v>---</v>
      </c>
      <c r="N196">
        <f t="shared" si="24"/>
        <v>0</v>
      </c>
      <c r="O196">
        <f>IF(AND('Heuristica no hash'!$C196=0,'Heuristica no hash'!$B196=0,'Heuristica no hash'!$F196&lt;&gt;"inf",OR(AND(B195=0,'Heuristica no hash'!$F196&lt;O195),B195&lt;&gt;0)),'Heuristica no hash'!$F196,O195)</f>
        <v>88901.6</v>
      </c>
      <c r="AA196" s="39"/>
    </row>
    <row r="197" spans="1:27" x14ac:dyDescent="0.3">
      <c r="A197" t="s">
        <v>13</v>
      </c>
      <c r="B197">
        <v>3</v>
      </c>
      <c r="C197">
        <v>10</v>
      </c>
      <c r="D197">
        <v>0.05</v>
      </c>
      <c r="E197">
        <v>318</v>
      </c>
      <c r="F197">
        <v>90828.4</v>
      </c>
      <c r="G197">
        <v>1771.76</v>
      </c>
      <c r="H197">
        <v>0</v>
      </c>
      <c r="I197">
        <v>2</v>
      </c>
      <c r="J197">
        <v>1801.13</v>
      </c>
      <c r="K197">
        <v>0</v>
      </c>
      <c r="L197" s="33">
        <f>IF(AND(F197&lt;&gt;"inf",F197&lt;&gt;"infeas"),'Heuristica no hash'!$F197/O197-1,"---")</f>
        <v>2.1673400703699164E-2</v>
      </c>
      <c r="M197" s="39">
        <f t="shared" si="25"/>
        <v>6.8252090943299315E-4</v>
      </c>
      <c r="N197">
        <f t="shared" si="24"/>
        <v>90766.45</v>
      </c>
      <c r="O197">
        <f>IF(AND('Heuristica no hash'!$C197=0,'Heuristica no hash'!$B197=0,'Heuristica no hash'!$F197&lt;&gt;"inf",OR(AND(B196=0,'Heuristica no hash'!$F197&lt;O196),B196&lt;&gt;0)),'Heuristica no hash'!$F197,O196)</f>
        <v>88901.6</v>
      </c>
      <c r="AA197" s="39"/>
    </row>
    <row r="198" spans="1:27" x14ac:dyDescent="0.3">
      <c r="A198" t="s">
        <v>13</v>
      </c>
      <c r="B198">
        <v>3</v>
      </c>
      <c r="C198">
        <v>10</v>
      </c>
      <c r="D198">
        <v>0.1</v>
      </c>
      <c r="E198">
        <v>318</v>
      </c>
      <c r="F198">
        <v>104831</v>
      </c>
      <c r="G198">
        <v>1801.42</v>
      </c>
      <c r="H198">
        <v>0</v>
      </c>
      <c r="I198">
        <v>1</v>
      </c>
      <c r="J198">
        <v>1801.56</v>
      </c>
      <c r="K198">
        <v>0</v>
      </c>
      <c r="L198" s="33">
        <f>IF(AND(F198&lt;&gt;"inf",F198&lt;&gt;"infeas"),'Heuristica no hash'!$F198/O198-1,"---")</f>
        <v>0.17918012724180432</v>
      </c>
      <c r="M198" s="39">
        <f t="shared" si="25"/>
        <v>0.11088327783208696</v>
      </c>
      <c r="N198">
        <f t="shared" si="24"/>
        <v>94367.25</v>
      </c>
      <c r="O198">
        <f>IF(AND('Heuristica no hash'!$C198=0,'Heuristica no hash'!$B198=0,'Heuristica no hash'!$F198&lt;&gt;"inf",OR(AND(B197=0,'Heuristica no hash'!$F198&lt;O197),B197&lt;&gt;0)),'Heuristica no hash'!$F198,O197)</f>
        <v>88901.6</v>
      </c>
      <c r="AA198" s="39"/>
    </row>
    <row r="199" spans="1:27" x14ac:dyDescent="0.3">
      <c r="A199" t="s">
        <v>13</v>
      </c>
      <c r="B199">
        <v>3</v>
      </c>
      <c r="C199">
        <v>10</v>
      </c>
      <c r="D199">
        <v>0.15</v>
      </c>
      <c r="E199">
        <v>318</v>
      </c>
      <c r="F199" t="s">
        <v>511</v>
      </c>
      <c r="G199" t="s">
        <v>511</v>
      </c>
      <c r="H199" t="s">
        <v>511</v>
      </c>
      <c r="I199" t="s">
        <v>511</v>
      </c>
      <c r="J199" t="s">
        <v>511</v>
      </c>
      <c r="L199" s="33" t="str">
        <f>IF(AND(F199&lt;&gt;"inf",F199&lt;&gt;"infeas"),'Heuristica no hash'!$F199/O199-1,"---")</f>
        <v>---</v>
      </c>
      <c r="M199" s="39" t="str">
        <f t="shared" si="25"/>
        <v>---</v>
      </c>
      <c r="N199">
        <f t="shared" si="24"/>
        <v>0</v>
      </c>
      <c r="O199">
        <f>IF(AND('Heuristica no hash'!$C199=0,'Heuristica no hash'!$B199=0,'Heuristica no hash'!$F199&lt;&gt;"inf",OR(AND(B198=0,'Heuristica no hash'!$F199&lt;O198),B198&lt;&gt;0)),'Heuristica no hash'!$F199,O198)</f>
        <v>88901.6</v>
      </c>
    </row>
    <row r="200" spans="1:27" x14ac:dyDescent="0.3">
      <c r="A200" t="s">
        <v>13</v>
      </c>
      <c r="B200">
        <v>3</v>
      </c>
      <c r="C200">
        <v>10</v>
      </c>
      <c r="D200">
        <v>0.2</v>
      </c>
      <c r="E200">
        <v>318</v>
      </c>
      <c r="F200" t="s">
        <v>511</v>
      </c>
      <c r="G200" t="s">
        <v>511</v>
      </c>
      <c r="H200" t="s">
        <v>511</v>
      </c>
      <c r="I200" t="s">
        <v>511</v>
      </c>
      <c r="J200" t="s">
        <v>511</v>
      </c>
      <c r="L200" s="33" t="str">
        <f>IF(AND(F200&lt;&gt;"inf",F200&lt;&gt;"infeas"),'Heuristica no hash'!$F200/O200-1,"---")</f>
        <v>---</v>
      </c>
      <c r="M200" s="39" t="str">
        <f t="shared" si="25"/>
        <v>---</v>
      </c>
      <c r="N200">
        <f t="shared" si="24"/>
        <v>0</v>
      </c>
      <c r="O200">
        <f>IF(AND('Heuristica no hash'!$C200=0,'Heuristica no hash'!$B200=0,'Heuristica no hash'!$F200&lt;&gt;"inf",OR(AND(B199=0,'Heuristica no hash'!$F200&lt;O199),B199&lt;&gt;0)),'Heuristica no hash'!$F200,O199)</f>
        <v>88901.6</v>
      </c>
    </row>
    <row r="201" spans="1:27" x14ac:dyDescent="0.3">
      <c r="A201" t="s">
        <v>13</v>
      </c>
      <c r="B201">
        <v>3</v>
      </c>
      <c r="C201">
        <v>25</v>
      </c>
      <c r="D201">
        <v>0.05</v>
      </c>
      <c r="E201">
        <v>318</v>
      </c>
      <c r="F201">
        <v>93702.3</v>
      </c>
      <c r="G201">
        <v>1282.44</v>
      </c>
      <c r="H201">
        <v>0</v>
      </c>
      <c r="I201">
        <v>4</v>
      </c>
      <c r="J201">
        <v>1800.07</v>
      </c>
      <c r="K201">
        <v>0</v>
      </c>
      <c r="L201" s="33">
        <f>IF(AND(F201&lt;&gt;"inf",F201&lt;&gt;"infeas"),'Heuristica no hash'!$F201/O201-1,"---")</f>
        <v>5.4000152978123994E-2</v>
      </c>
      <c r="M201" s="39">
        <f t="shared" si="25"/>
        <v>3.2902368981148955E-2</v>
      </c>
      <c r="N201">
        <f t="shared" si="24"/>
        <v>90717.48</v>
      </c>
      <c r="O201">
        <f>IF(AND('Heuristica no hash'!$C201=0,'Heuristica no hash'!$B201=0,'Heuristica no hash'!$F201&lt;&gt;"inf",OR(AND(B200=0,'Heuristica no hash'!$F201&lt;O200),B200&lt;&gt;0)),'Heuristica no hash'!$F201,O200)</f>
        <v>88901.6</v>
      </c>
      <c r="AA201" s="39"/>
    </row>
    <row r="202" spans="1:27" x14ac:dyDescent="0.3">
      <c r="A202" t="s">
        <v>13</v>
      </c>
      <c r="B202">
        <v>3</v>
      </c>
      <c r="C202">
        <v>25</v>
      </c>
      <c r="D202">
        <v>0.1</v>
      </c>
      <c r="E202">
        <v>318</v>
      </c>
      <c r="F202">
        <v>115942</v>
      </c>
      <c r="G202">
        <v>1819.15</v>
      </c>
      <c r="H202">
        <v>0</v>
      </c>
      <c r="I202">
        <v>1</v>
      </c>
      <c r="J202">
        <v>1819.15</v>
      </c>
      <c r="K202">
        <v>0</v>
      </c>
      <c r="L202" s="33">
        <f>IF(AND(F202&lt;&gt;"inf",F202&lt;&gt;"infeas"),'Heuristica no hash'!$F202/O202-1,"---")</f>
        <v>0.3041610049762884</v>
      </c>
      <c r="M202" s="39">
        <f t="shared" si="25"/>
        <v>0.22574558383980525</v>
      </c>
      <c r="N202">
        <f t="shared" si="24"/>
        <v>94588.96</v>
      </c>
      <c r="O202">
        <f>IF(AND('Heuristica no hash'!$C202=0,'Heuristica no hash'!$B202=0,'Heuristica no hash'!$F202&lt;&gt;"inf",OR(AND(B201=0,'Heuristica no hash'!$F202&lt;O201),B201&lt;&gt;0)),'Heuristica no hash'!$F202,O201)</f>
        <v>88901.6</v>
      </c>
      <c r="AA202" s="39"/>
    </row>
    <row r="203" spans="1:27" x14ac:dyDescent="0.3">
      <c r="A203" t="s">
        <v>13</v>
      </c>
      <c r="B203">
        <v>3</v>
      </c>
      <c r="C203">
        <v>25</v>
      </c>
      <c r="D203">
        <v>0.15</v>
      </c>
      <c r="E203">
        <v>318</v>
      </c>
      <c r="F203" t="s">
        <v>511</v>
      </c>
      <c r="G203" t="s">
        <v>511</v>
      </c>
      <c r="H203" t="s">
        <v>511</v>
      </c>
      <c r="I203" t="s">
        <v>511</v>
      </c>
      <c r="J203" t="s">
        <v>511</v>
      </c>
      <c r="L203" s="33" t="str">
        <f>IF(AND(F203&lt;&gt;"inf",F203&lt;&gt;"infeas"),'Heuristica no hash'!$F203/O203-1,"---")</f>
        <v>---</v>
      </c>
      <c r="M203" s="39" t="str">
        <f t="shared" si="25"/>
        <v>---</v>
      </c>
      <c r="N203">
        <f t="shared" si="24"/>
        <v>0</v>
      </c>
      <c r="O203">
        <f>IF(AND('Heuristica no hash'!$C203=0,'Heuristica no hash'!$B203=0,'Heuristica no hash'!$F203&lt;&gt;"inf",OR(AND(B202=0,'Heuristica no hash'!$F203&lt;O202),B202&lt;&gt;0)),'Heuristica no hash'!$F203,O202)</f>
        <v>88901.6</v>
      </c>
    </row>
    <row r="204" spans="1:27" x14ac:dyDescent="0.3">
      <c r="A204" t="s">
        <v>13</v>
      </c>
      <c r="B204">
        <v>3</v>
      </c>
      <c r="C204">
        <v>25</v>
      </c>
      <c r="D204">
        <v>0.2</v>
      </c>
      <c r="E204">
        <v>318</v>
      </c>
      <c r="F204" t="s">
        <v>511</v>
      </c>
      <c r="G204" t="s">
        <v>511</v>
      </c>
      <c r="H204" t="s">
        <v>511</v>
      </c>
      <c r="I204" t="s">
        <v>511</v>
      </c>
      <c r="J204" t="s">
        <v>511</v>
      </c>
      <c r="L204" s="33" t="str">
        <f>IF(AND(F204&lt;&gt;"inf",F204&lt;&gt;"infeas"),'Heuristica no hash'!$F204/O204-1,"---")</f>
        <v>---</v>
      </c>
      <c r="M204" s="39" t="str">
        <f t="shared" si="25"/>
        <v>---</v>
      </c>
      <c r="N204">
        <f t="shared" si="24"/>
        <v>0</v>
      </c>
      <c r="O204">
        <f>IF(AND('Heuristica no hash'!$C204=0,'Heuristica no hash'!$B204=0,'Heuristica no hash'!$F204&lt;&gt;"inf",OR(AND(B203=0,'Heuristica no hash'!$F204&lt;O203),B203&lt;&gt;0)),'Heuristica no hash'!$F204,O203)</f>
        <v>88901.6</v>
      </c>
    </row>
    <row r="205" spans="1:27" x14ac:dyDescent="0.3">
      <c r="A205" t="s">
        <v>13</v>
      </c>
      <c r="B205">
        <v>3</v>
      </c>
      <c r="C205">
        <v>50</v>
      </c>
      <c r="D205">
        <v>0.05</v>
      </c>
      <c r="E205">
        <v>318</v>
      </c>
      <c r="F205">
        <v>90605.6</v>
      </c>
      <c r="G205">
        <v>1449.31</v>
      </c>
      <c r="H205">
        <v>0</v>
      </c>
      <c r="I205">
        <v>3</v>
      </c>
      <c r="J205">
        <v>1800.04</v>
      </c>
      <c r="K205">
        <v>0</v>
      </c>
      <c r="L205" s="33">
        <f>IF(AND(F205&lt;&gt;"inf",F205&lt;&gt;"infeas"),'Heuristica no hash'!$F205/O205-1,"---")</f>
        <v>1.9167259081951382E-2</v>
      </c>
      <c r="M205" s="39">
        <f t="shared" si="25"/>
        <v>-8.2443430970047249E-4</v>
      </c>
      <c r="N205">
        <f t="shared" si="24"/>
        <v>90680.36</v>
      </c>
      <c r="O205">
        <f>IF(AND('Heuristica no hash'!$C205=0,'Heuristica no hash'!$B205=0,'Heuristica no hash'!$F205&lt;&gt;"inf",OR(AND(B204=0,'Heuristica no hash'!$F205&lt;O204),B204&lt;&gt;0)),'Heuristica no hash'!$F205,O204)</f>
        <v>88901.6</v>
      </c>
      <c r="AA205" s="39"/>
    </row>
    <row r="206" spans="1:27" x14ac:dyDescent="0.3">
      <c r="A206" t="s">
        <v>13</v>
      </c>
      <c r="B206">
        <v>3</v>
      </c>
      <c r="C206">
        <v>50</v>
      </c>
      <c r="D206">
        <v>0.1</v>
      </c>
      <c r="E206">
        <v>318</v>
      </c>
      <c r="F206">
        <v>96112.9</v>
      </c>
      <c r="G206">
        <v>1800.02</v>
      </c>
      <c r="H206">
        <v>0</v>
      </c>
      <c r="I206">
        <v>1</v>
      </c>
      <c r="J206">
        <v>1800.02</v>
      </c>
      <c r="K206">
        <v>0</v>
      </c>
      <c r="L206" s="33">
        <f>IF(AND(F206&lt;&gt;"inf",F206&lt;&gt;"infeas"),'Heuristica no hash'!$F206/O206-1,"---")</f>
        <v>8.1115525479856343E-2</v>
      </c>
      <c r="M206" s="39">
        <f t="shared" si="25"/>
        <v>1.1385131750747179E-2</v>
      </c>
      <c r="N206">
        <f t="shared" si="24"/>
        <v>95030.96</v>
      </c>
      <c r="O206">
        <f>IF(AND('Heuristica no hash'!$C206=0,'Heuristica no hash'!$B206=0,'Heuristica no hash'!$F206&lt;&gt;"inf",OR(AND(B205=0,'Heuristica no hash'!$F206&lt;O205),B205&lt;&gt;0)),'Heuristica no hash'!$F206,O205)</f>
        <v>88901.6</v>
      </c>
      <c r="AA206" s="39"/>
    </row>
    <row r="207" spans="1:27" x14ac:dyDescent="0.3">
      <c r="A207" t="s">
        <v>13</v>
      </c>
      <c r="B207">
        <v>3</v>
      </c>
      <c r="C207">
        <v>50</v>
      </c>
      <c r="D207">
        <v>0.15</v>
      </c>
      <c r="E207">
        <v>318</v>
      </c>
      <c r="F207" t="s">
        <v>511</v>
      </c>
      <c r="G207" t="s">
        <v>511</v>
      </c>
      <c r="H207" t="s">
        <v>511</v>
      </c>
      <c r="I207" t="s">
        <v>511</v>
      </c>
      <c r="J207" t="s">
        <v>511</v>
      </c>
      <c r="L207" s="33" t="str">
        <f>IF(AND(F207&lt;&gt;"inf",F207&lt;&gt;"infeas"),'Heuristica no hash'!$F207/O207-1,"---")</f>
        <v>---</v>
      </c>
      <c r="M207" s="39" t="str">
        <f t="shared" si="25"/>
        <v>---</v>
      </c>
      <c r="N207">
        <f t="shared" si="24"/>
        <v>0</v>
      </c>
      <c r="O207">
        <f>IF(AND('Heuristica no hash'!$C207=0,'Heuristica no hash'!$B207=0,'Heuristica no hash'!$F207&lt;&gt;"inf",OR(AND(B206=0,'Heuristica no hash'!$F207&lt;O206),B206&lt;&gt;0)),'Heuristica no hash'!$F207,O206)</f>
        <v>88901.6</v>
      </c>
    </row>
    <row r="208" spans="1:27" x14ac:dyDescent="0.3">
      <c r="A208" t="s">
        <v>13</v>
      </c>
      <c r="B208">
        <v>3</v>
      </c>
      <c r="C208">
        <v>50</v>
      </c>
      <c r="D208">
        <v>0.2</v>
      </c>
      <c r="E208">
        <v>318</v>
      </c>
      <c r="F208" t="s">
        <v>511</v>
      </c>
      <c r="G208" t="s">
        <v>511</v>
      </c>
      <c r="H208" t="s">
        <v>511</v>
      </c>
      <c r="I208" t="s">
        <v>511</v>
      </c>
      <c r="J208" t="s">
        <v>511</v>
      </c>
      <c r="L208" s="33" t="str">
        <f>IF(AND(F208&lt;&gt;"inf",F208&lt;&gt;"infeas"),'Heuristica no hash'!$F208/O208-1,"---")</f>
        <v>---</v>
      </c>
      <c r="M208" s="39" t="str">
        <f t="shared" si="25"/>
        <v>---</v>
      </c>
      <c r="N208">
        <f t="shared" si="24"/>
        <v>0</v>
      </c>
      <c r="O208">
        <f>IF(AND('Heuristica no hash'!$C208=0,'Heuristica no hash'!$B208=0,'Heuristica no hash'!$F208&lt;&gt;"inf",OR(AND(B207=0,'Heuristica no hash'!$F208&lt;O207),B207&lt;&gt;0)),'Heuristica no hash'!$F208,O207)</f>
        <v>88901.6</v>
      </c>
    </row>
    <row r="209" spans="1:27" x14ac:dyDescent="0.3">
      <c r="A209" t="s">
        <v>16</v>
      </c>
      <c r="B209">
        <v>0</v>
      </c>
      <c r="C209">
        <v>0</v>
      </c>
      <c r="D209">
        <v>0.05</v>
      </c>
      <c r="E209">
        <v>318</v>
      </c>
      <c r="F209">
        <v>48942.6</v>
      </c>
      <c r="G209">
        <v>1249.8800000000001</v>
      </c>
      <c r="H209">
        <v>0</v>
      </c>
      <c r="I209">
        <v>7</v>
      </c>
      <c r="J209">
        <v>1800.15</v>
      </c>
      <c r="K209">
        <v>0</v>
      </c>
      <c r="L209" s="33">
        <f>IF(AND(F209&lt;&gt;"inf",F209&lt;&gt;"infeas"),'Heuristica no hash'!$F209/O209-1,"---")</f>
        <v>0</v>
      </c>
      <c r="M209" s="39">
        <f t="shared" si="25"/>
        <v>1.9884397014444E-2</v>
      </c>
      <c r="N209">
        <f t="shared" si="24"/>
        <v>47988.38</v>
      </c>
      <c r="O209">
        <f>IF(AND('Heuristica no hash'!$C209=0,'Heuristica no hash'!$B209=0,'Heuristica no hash'!$F209&lt;&gt;"inf",OR(AND(B208=0,'Heuristica no hash'!$F209&lt;O208),B208&lt;&gt;0)),'Heuristica no hash'!$F209,O208)</f>
        <v>48942.6</v>
      </c>
      <c r="AA209" s="39"/>
    </row>
    <row r="210" spans="1:27" x14ac:dyDescent="0.3">
      <c r="A210" t="s">
        <v>16</v>
      </c>
      <c r="B210">
        <v>0</v>
      </c>
      <c r="C210">
        <v>0</v>
      </c>
      <c r="D210">
        <v>0.1</v>
      </c>
      <c r="E210">
        <v>318</v>
      </c>
      <c r="F210">
        <v>48641</v>
      </c>
      <c r="G210">
        <v>1763.16</v>
      </c>
      <c r="H210">
        <v>0</v>
      </c>
      <c r="I210">
        <v>2</v>
      </c>
      <c r="J210">
        <v>1800.2</v>
      </c>
      <c r="K210">
        <v>0</v>
      </c>
      <c r="L210" s="33">
        <f>IF(AND(F210&lt;&gt;"inf",F210&lt;&gt;"infeas"),'Heuristica no hash'!$F210/O210-1,"---")</f>
        <v>0</v>
      </c>
      <c r="M210" s="39">
        <f t="shared" si="25"/>
        <v>1.3599542222513028E-2</v>
      </c>
      <c r="N210">
        <f t="shared" si="24"/>
        <v>47988.38</v>
      </c>
      <c r="O210">
        <f>IF(AND('Heuristica no hash'!$C210=0,'Heuristica no hash'!$B210=0,'Heuristica no hash'!$F210&lt;&gt;"inf",OR(AND(B209=0,'Heuristica no hash'!$F210&lt;O209),B209&lt;&gt;0)),'Heuristica no hash'!$F210,O209)</f>
        <v>48641</v>
      </c>
      <c r="AA210" s="39"/>
    </row>
    <row r="211" spans="1:27" x14ac:dyDescent="0.3">
      <c r="A211" t="s">
        <v>16</v>
      </c>
      <c r="B211">
        <v>0</v>
      </c>
      <c r="C211">
        <v>0</v>
      </c>
      <c r="D211">
        <v>0.15</v>
      </c>
      <c r="E211">
        <v>318</v>
      </c>
      <c r="F211">
        <v>48218.3</v>
      </c>
      <c r="G211">
        <v>1800.04</v>
      </c>
      <c r="H211">
        <v>0</v>
      </c>
      <c r="I211">
        <v>1</v>
      </c>
      <c r="J211">
        <v>1800.17</v>
      </c>
      <c r="K211">
        <v>0</v>
      </c>
      <c r="L211" s="33">
        <f>IF(AND(F211&lt;&gt;"inf",F211&lt;&gt;"infeas"),'Heuristica no hash'!$F211/O211-1,"---")</f>
        <v>0</v>
      </c>
      <c r="M211" s="39">
        <f t="shared" si="25"/>
        <v>4.7911598599494898E-3</v>
      </c>
      <c r="N211">
        <f t="shared" si="24"/>
        <v>47988.38</v>
      </c>
      <c r="O211">
        <f>IF(AND('Heuristica no hash'!$C211=0,'Heuristica no hash'!$B211=0,'Heuristica no hash'!$F211&lt;&gt;"inf",OR(AND(B210=0,'Heuristica no hash'!$F211&lt;O210),B210&lt;&gt;0)),'Heuristica no hash'!$F211,O210)</f>
        <v>48218.3</v>
      </c>
    </row>
    <row r="212" spans="1:27" x14ac:dyDescent="0.3">
      <c r="A212" t="s">
        <v>16</v>
      </c>
      <c r="B212">
        <v>0</v>
      </c>
      <c r="C212">
        <v>0</v>
      </c>
      <c r="D212">
        <v>0.2</v>
      </c>
      <c r="E212">
        <v>318</v>
      </c>
      <c r="F212">
        <v>48635.7</v>
      </c>
      <c r="G212">
        <v>1800.04</v>
      </c>
      <c r="H212">
        <v>0</v>
      </c>
      <c r="I212">
        <v>1</v>
      </c>
      <c r="J212">
        <v>1800.18</v>
      </c>
      <c r="K212">
        <v>0</v>
      </c>
      <c r="L212" s="33">
        <f>IF(AND(F212&lt;&gt;"inf",F212&lt;&gt;"infeas"),'Heuristica no hash'!$F212/O212-1,"---")</f>
        <v>8.6564644543667413E-3</v>
      </c>
      <c r="M212" s="39">
        <f t="shared" si="25"/>
        <v>1.348909881933924E-2</v>
      </c>
      <c r="N212">
        <f t="shared" si="24"/>
        <v>47988.38</v>
      </c>
      <c r="O212">
        <f>IF(AND('Heuristica no hash'!$C212=0,'Heuristica no hash'!$B212=0,'Heuristica no hash'!$F212&lt;&gt;"inf",OR(AND(B211=0,'Heuristica no hash'!$F212&lt;O211),B211&lt;&gt;0)),'Heuristica no hash'!$F212,O211)</f>
        <v>48218.3</v>
      </c>
    </row>
    <row r="213" spans="1:27" x14ac:dyDescent="0.3">
      <c r="A213" t="s">
        <v>16</v>
      </c>
      <c r="B213">
        <v>1</v>
      </c>
      <c r="C213">
        <v>5</v>
      </c>
      <c r="D213">
        <v>0.05</v>
      </c>
      <c r="E213">
        <v>318</v>
      </c>
      <c r="F213">
        <v>54179.8</v>
      </c>
      <c r="G213">
        <v>1800.65</v>
      </c>
      <c r="H213">
        <v>0</v>
      </c>
      <c r="I213">
        <v>1</v>
      </c>
      <c r="J213">
        <v>1800.65</v>
      </c>
      <c r="K213">
        <v>0</v>
      </c>
      <c r="L213" s="33">
        <f>IF(AND(F213&lt;&gt;"inf",F213&lt;&gt;"infeas"),'Heuristica no hash'!$F213/O213-1,"---")</f>
        <v>0.12363563211477802</v>
      </c>
      <c r="M213" s="39">
        <f t="shared" si="25"/>
        <v>8.3348779808447793E-2</v>
      </c>
      <c r="N213">
        <f t="shared" si="24"/>
        <v>50011.41</v>
      </c>
      <c r="O213">
        <f>IF(AND('Heuristica no hash'!$C213=0,'Heuristica no hash'!$B213=0,'Heuristica no hash'!$F213&lt;&gt;"inf",OR(AND(B212=0,'Heuristica no hash'!$F213&lt;O212),B212&lt;&gt;0)),'Heuristica no hash'!$F213,O212)</f>
        <v>48218.3</v>
      </c>
    </row>
    <row r="214" spans="1:27" x14ac:dyDescent="0.3">
      <c r="A214" t="s">
        <v>16</v>
      </c>
      <c r="B214">
        <v>1</v>
      </c>
      <c r="C214">
        <v>5</v>
      </c>
      <c r="D214">
        <v>0.1</v>
      </c>
      <c r="E214">
        <v>318</v>
      </c>
      <c r="F214">
        <v>56491</v>
      </c>
      <c r="G214">
        <v>1800.41</v>
      </c>
      <c r="H214">
        <v>0</v>
      </c>
      <c r="I214">
        <v>1</v>
      </c>
      <c r="J214">
        <v>1800.55</v>
      </c>
      <c r="K214">
        <v>0</v>
      </c>
      <c r="L214" s="33">
        <f>IF(AND(F214&lt;&gt;"inf",F214&lt;&gt;"infeas"),'Heuristica no hash'!$F214/O214-1,"---")</f>
        <v>0.17156764133119573</v>
      </c>
      <c r="M214" s="39">
        <f t="shared" si="25"/>
        <v>-9.5938741931968163E-2</v>
      </c>
      <c r="N214">
        <f t="shared" si="24"/>
        <v>62485.81</v>
      </c>
      <c r="O214">
        <f>IF(AND('Heuristica no hash'!$C214=0,'Heuristica no hash'!$B214=0,'Heuristica no hash'!$F214&lt;&gt;"inf",OR(AND(B213=0,'Heuristica no hash'!$F214&lt;O213),B213&lt;&gt;0)),'Heuristica no hash'!$F214,O213)</f>
        <v>48218.3</v>
      </c>
    </row>
    <row r="215" spans="1:27" x14ac:dyDescent="0.3">
      <c r="A215" t="s">
        <v>16</v>
      </c>
      <c r="B215">
        <v>1</v>
      </c>
      <c r="C215">
        <v>5</v>
      </c>
      <c r="D215">
        <v>0.15</v>
      </c>
      <c r="E215">
        <v>318</v>
      </c>
      <c r="F215">
        <v>55976</v>
      </c>
      <c r="G215">
        <v>1800.25</v>
      </c>
      <c r="H215">
        <v>0</v>
      </c>
      <c r="I215">
        <v>1</v>
      </c>
      <c r="J215">
        <v>1800.31</v>
      </c>
      <c r="K215">
        <v>0</v>
      </c>
      <c r="L215" s="33">
        <f>IF(AND(F215&lt;&gt;"inf",F215&lt;&gt;"infeas"),'Heuristica no hash'!$F215/O215-1,"---")</f>
        <v>0.1608870491079113</v>
      </c>
      <c r="M215" s="39">
        <f t="shared" si="25"/>
        <v>0.13608940960330029</v>
      </c>
      <c r="N215">
        <f t="shared" si="24"/>
        <v>49270.77</v>
      </c>
      <c r="O215">
        <f>IF(AND('Heuristica no hash'!$C215=0,'Heuristica no hash'!$B215=0,'Heuristica no hash'!$F215&lt;&gt;"inf",OR(AND(B214=0,'Heuristica no hash'!$F215&lt;O214),B214&lt;&gt;0)),'Heuristica no hash'!$F215,O214)</f>
        <v>48218.3</v>
      </c>
    </row>
    <row r="216" spans="1:27" x14ac:dyDescent="0.3">
      <c r="A216" t="s">
        <v>16</v>
      </c>
      <c r="B216">
        <v>1</v>
      </c>
      <c r="C216">
        <v>5</v>
      </c>
      <c r="D216">
        <v>0.2</v>
      </c>
      <c r="E216">
        <v>318</v>
      </c>
      <c r="F216">
        <v>53292.4</v>
      </c>
      <c r="G216">
        <v>1800.7</v>
      </c>
      <c r="H216">
        <v>0</v>
      </c>
      <c r="I216">
        <v>1</v>
      </c>
      <c r="J216">
        <v>1800.73</v>
      </c>
      <c r="K216">
        <v>0</v>
      </c>
      <c r="L216" s="33">
        <f>IF(AND(F216&lt;&gt;"inf",F216&lt;&gt;"infeas"),'Heuristica no hash'!$F216/O216-1,"---")</f>
        <v>0.10523183106828737</v>
      </c>
      <c r="M216" s="39">
        <f t="shared" si="25"/>
        <v>7.0567489721689025E-2</v>
      </c>
      <c r="N216">
        <f t="shared" si="24"/>
        <v>49779.58</v>
      </c>
      <c r="O216">
        <f>IF(AND('Heuristica no hash'!$C216=0,'Heuristica no hash'!$B216=0,'Heuristica no hash'!$F216&lt;&gt;"inf",OR(AND(B215=0,'Heuristica no hash'!$F216&lt;O215),B215&lt;&gt;0)),'Heuristica no hash'!$F216,O215)</f>
        <v>48218.3</v>
      </c>
    </row>
    <row r="217" spans="1:27" x14ac:dyDescent="0.3">
      <c r="A217" t="s">
        <v>16</v>
      </c>
      <c r="B217">
        <v>1</v>
      </c>
      <c r="C217">
        <v>10</v>
      </c>
      <c r="D217">
        <v>0.05</v>
      </c>
      <c r="E217">
        <v>318</v>
      </c>
      <c r="F217">
        <v>55637.9</v>
      </c>
      <c r="G217">
        <v>1800.36</v>
      </c>
      <c r="H217">
        <v>0</v>
      </c>
      <c r="I217">
        <v>1</v>
      </c>
      <c r="J217">
        <v>1800.41</v>
      </c>
      <c r="K217">
        <v>0</v>
      </c>
      <c r="L217" s="33">
        <f>IF(AND(F217&lt;&gt;"inf",F217&lt;&gt;"infeas"),'Heuristica no hash'!$F217/O217-1,"---")</f>
        <v>0.15387518846578985</v>
      </c>
      <c r="M217" s="39">
        <f t="shared" si="25"/>
        <v>0.11748159470080033</v>
      </c>
      <c r="N217">
        <f t="shared" si="24"/>
        <v>49788.65</v>
      </c>
      <c r="O217">
        <f>IF(AND('Heuristica no hash'!$C217=0,'Heuristica no hash'!$B217=0,'Heuristica no hash'!$F217&lt;&gt;"inf",OR(AND(B216=0,'Heuristica no hash'!$F217&lt;O216),B216&lt;&gt;0)),'Heuristica no hash'!$F217,O216)</f>
        <v>48218.3</v>
      </c>
    </row>
    <row r="218" spans="1:27" x14ac:dyDescent="0.3">
      <c r="A218" t="s">
        <v>16</v>
      </c>
      <c r="B218">
        <v>1</v>
      </c>
      <c r="C218">
        <v>10</v>
      </c>
      <c r="D218">
        <v>0.1</v>
      </c>
      <c r="E218">
        <v>318</v>
      </c>
      <c r="F218">
        <v>58940.2</v>
      </c>
      <c r="G218">
        <v>1800.86</v>
      </c>
      <c r="H218">
        <v>0</v>
      </c>
      <c r="I218">
        <v>1</v>
      </c>
      <c r="J218">
        <v>1800.91</v>
      </c>
      <c r="K218">
        <v>0</v>
      </c>
      <c r="L218" s="33">
        <f>IF(AND(F218&lt;&gt;"inf",F218&lt;&gt;"infeas"),'Heuristica no hash'!$F218/O218-1,"---")</f>
        <v>0.22236163448317336</v>
      </c>
      <c r="M218" s="39">
        <f t="shared" si="25"/>
        <v>0.20729223337244274</v>
      </c>
      <c r="N218">
        <f t="shared" si="24"/>
        <v>48820.160000000003</v>
      </c>
      <c r="O218">
        <f>IF(AND('Heuristica no hash'!$C218=0,'Heuristica no hash'!$B218=0,'Heuristica no hash'!$F218&lt;&gt;"inf",OR(AND(B217=0,'Heuristica no hash'!$F218&lt;O217),B217&lt;&gt;0)),'Heuristica no hash'!$F218,O217)</f>
        <v>48218.3</v>
      </c>
    </row>
    <row r="219" spans="1:27" x14ac:dyDescent="0.3">
      <c r="A219" t="s">
        <v>16</v>
      </c>
      <c r="B219">
        <v>1</v>
      </c>
      <c r="C219">
        <v>10</v>
      </c>
      <c r="D219">
        <v>0.15</v>
      </c>
      <c r="E219">
        <v>318</v>
      </c>
      <c r="F219">
        <v>52796.3</v>
      </c>
      <c r="G219">
        <v>1800.42</v>
      </c>
      <c r="H219">
        <v>0</v>
      </c>
      <c r="I219">
        <v>1</v>
      </c>
      <c r="J219">
        <v>1800.42</v>
      </c>
      <c r="K219">
        <v>0</v>
      </c>
      <c r="L219" s="33">
        <f>IF(AND(F219&lt;&gt;"inf",F219&lt;&gt;"infeas"),'Heuristica no hash'!$F219/O219-1,"---")</f>
        <v>9.4943206210090336E-2</v>
      </c>
      <c r="M219" s="39">
        <f t="shared" si="25"/>
        <v>6.7371639565387609E-2</v>
      </c>
      <c r="N219">
        <f t="shared" si="24"/>
        <v>49463.839999999997</v>
      </c>
      <c r="O219">
        <f>IF(AND('Heuristica no hash'!$C219=0,'Heuristica no hash'!$B219=0,'Heuristica no hash'!$F219&lt;&gt;"inf",OR(AND(B218=0,'Heuristica no hash'!$F219&lt;O218),B218&lt;&gt;0)),'Heuristica no hash'!$F219,O218)</f>
        <v>48218.3</v>
      </c>
    </row>
    <row r="220" spans="1:27" x14ac:dyDescent="0.3">
      <c r="A220" t="s">
        <v>16</v>
      </c>
      <c r="B220">
        <v>1</v>
      </c>
      <c r="C220">
        <v>10</v>
      </c>
      <c r="D220">
        <v>0.2</v>
      </c>
      <c r="E220">
        <v>318</v>
      </c>
      <c r="F220">
        <v>64300.5</v>
      </c>
      <c r="G220">
        <v>1803.84</v>
      </c>
      <c r="H220">
        <v>0</v>
      </c>
      <c r="I220">
        <v>1</v>
      </c>
      <c r="J220">
        <v>1803.9</v>
      </c>
      <c r="K220">
        <v>0</v>
      </c>
      <c r="L220" s="33">
        <f>IF(AND(F220&lt;&gt;"inf",F220&lt;&gt;"infeas"),'Heuristica no hash'!$F220/O220-1,"---")</f>
        <v>0.3335289713656433</v>
      </c>
      <c r="M220" s="39">
        <f t="shared" si="25"/>
        <v>0.31334088651658765</v>
      </c>
      <c r="N220">
        <f t="shared" si="24"/>
        <v>48959.49</v>
      </c>
      <c r="O220">
        <f>IF(AND('Heuristica no hash'!$C220=0,'Heuristica no hash'!$B220=0,'Heuristica no hash'!$F220&lt;&gt;"inf",OR(AND(B219=0,'Heuristica no hash'!$F220&lt;O219),B219&lt;&gt;0)),'Heuristica no hash'!$F220,O219)</f>
        <v>48218.3</v>
      </c>
    </row>
    <row r="221" spans="1:27" x14ac:dyDescent="0.3">
      <c r="A221" t="s">
        <v>16</v>
      </c>
      <c r="B221">
        <v>1</v>
      </c>
      <c r="C221">
        <v>25</v>
      </c>
      <c r="D221">
        <v>0.05</v>
      </c>
      <c r="E221">
        <v>318</v>
      </c>
      <c r="F221">
        <v>78386.399999999994</v>
      </c>
      <c r="G221">
        <v>1801.75</v>
      </c>
      <c r="H221">
        <v>0</v>
      </c>
      <c r="I221">
        <v>1</v>
      </c>
      <c r="J221">
        <v>1801.84</v>
      </c>
      <c r="K221">
        <v>0</v>
      </c>
      <c r="L221" s="33">
        <f>IF(AND(F221&lt;&gt;"inf",F221&lt;&gt;"infeas"),'Heuristica no hash'!$F221/O221-1,"---")</f>
        <v>0.62565664903159157</v>
      </c>
      <c r="M221" s="39">
        <f t="shared" si="25"/>
        <v>0.56189650321559403</v>
      </c>
      <c r="N221">
        <f t="shared" si="24"/>
        <v>50186.68</v>
      </c>
      <c r="O221">
        <f>IF(AND('Heuristica no hash'!$C221=0,'Heuristica no hash'!$B221=0,'Heuristica no hash'!$F221&lt;&gt;"inf",OR(AND(B220=0,'Heuristica no hash'!$F221&lt;O220),B220&lt;&gt;0)),'Heuristica no hash'!$F221,O220)</f>
        <v>48218.3</v>
      </c>
    </row>
    <row r="222" spans="1:27" x14ac:dyDescent="0.3">
      <c r="A222" t="s">
        <v>16</v>
      </c>
      <c r="B222">
        <v>1</v>
      </c>
      <c r="C222">
        <v>25</v>
      </c>
      <c r="D222">
        <v>0.1</v>
      </c>
      <c r="E222">
        <v>318</v>
      </c>
      <c r="F222">
        <v>55035.7</v>
      </c>
      <c r="G222">
        <v>1800.29</v>
      </c>
      <c r="H222">
        <v>0</v>
      </c>
      <c r="I222">
        <v>1</v>
      </c>
      <c r="J222">
        <v>1800.35</v>
      </c>
      <c r="K222">
        <v>0</v>
      </c>
      <c r="L222" s="33">
        <f>IF(AND(F222&lt;&gt;"inf",F222&lt;&gt;"infeas"),'Heuristica no hash'!$F222/O222-1,"---")</f>
        <v>0.14138615421945588</v>
      </c>
      <c r="M222" s="39">
        <f t="shared" si="25"/>
        <v>9.831264922373717E-2</v>
      </c>
      <c r="N222">
        <f t="shared" si="24"/>
        <v>50109.32</v>
      </c>
      <c r="O222">
        <f>IF(AND('Heuristica no hash'!$C222=0,'Heuristica no hash'!$B222=0,'Heuristica no hash'!$F222&lt;&gt;"inf",OR(AND(B221=0,'Heuristica no hash'!$F222&lt;O221),B221&lt;&gt;0)),'Heuristica no hash'!$F222,O221)</f>
        <v>48218.3</v>
      </c>
    </row>
    <row r="223" spans="1:27" x14ac:dyDescent="0.3">
      <c r="A223" t="s">
        <v>16</v>
      </c>
      <c r="B223">
        <v>1</v>
      </c>
      <c r="C223">
        <v>25</v>
      </c>
      <c r="D223">
        <v>0.15</v>
      </c>
      <c r="E223">
        <v>318</v>
      </c>
      <c r="F223">
        <v>70889</v>
      </c>
      <c r="G223">
        <v>1857.14</v>
      </c>
      <c r="H223">
        <v>0</v>
      </c>
      <c r="I223">
        <v>1</v>
      </c>
      <c r="J223">
        <v>1857.26</v>
      </c>
      <c r="K223">
        <v>0</v>
      </c>
      <c r="L223" s="33">
        <f>IF(AND(F223&lt;&gt;"inf",F223&lt;&gt;"infeas"),'Heuristica no hash'!$F223/O223-1,"---")</f>
        <v>0.47016796527459492</v>
      </c>
      <c r="M223" s="39">
        <f t="shared" si="25"/>
        <v>0.37998174793145822</v>
      </c>
      <c r="N223">
        <f t="shared" si="24"/>
        <v>51369.52</v>
      </c>
      <c r="O223">
        <f>IF(AND('Heuristica no hash'!$C223=0,'Heuristica no hash'!$B223=0,'Heuristica no hash'!$F223&lt;&gt;"inf",OR(AND(B222=0,'Heuristica no hash'!$F223&lt;O222),B222&lt;&gt;0)),'Heuristica no hash'!$F223,O222)</f>
        <v>48218.3</v>
      </c>
    </row>
    <row r="224" spans="1:27" x14ac:dyDescent="0.3">
      <c r="A224" t="s">
        <v>16</v>
      </c>
      <c r="B224">
        <v>1</v>
      </c>
      <c r="C224">
        <v>25</v>
      </c>
      <c r="D224">
        <v>0.2</v>
      </c>
      <c r="E224">
        <v>318</v>
      </c>
      <c r="F224">
        <v>79884</v>
      </c>
      <c r="G224">
        <v>1803.73</v>
      </c>
      <c r="H224">
        <v>0</v>
      </c>
      <c r="I224">
        <v>1</v>
      </c>
      <c r="J224">
        <v>1803.75</v>
      </c>
      <c r="K224">
        <v>0</v>
      </c>
      <c r="L224" s="33">
        <f>IF(AND(F224&lt;&gt;"inf",F224&lt;&gt;"infeas"),'Heuristica no hash'!$F224/O224-1,"---")</f>
        <v>0.65671539643662258</v>
      </c>
      <c r="M224" s="39">
        <f t="shared" si="25"/>
        <v>0.13349868607007243</v>
      </c>
      <c r="N224">
        <f t="shared" si="24"/>
        <v>70475.600000000006</v>
      </c>
      <c r="O224">
        <f>IF(AND('Heuristica no hash'!$C224=0,'Heuristica no hash'!$B224=0,'Heuristica no hash'!$F224&lt;&gt;"inf",OR(AND(B223=0,'Heuristica no hash'!$F224&lt;O223),B223&lt;&gt;0)),'Heuristica no hash'!$F224,O223)</f>
        <v>48218.3</v>
      </c>
    </row>
    <row r="225" spans="1:15" x14ac:dyDescent="0.3">
      <c r="A225" t="s">
        <v>16</v>
      </c>
      <c r="B225">
        <v>1</v>
      </c>
      <c r="C225">
        <v>50</v>
      </c>
      <c r="D225">
        <v>0.05</v>
      </c>
      <c r="E225">
        <v>318</v>
      </c>
      <c r="F225">
        <v>80901.2</v>
      </c>
      <c r="G225">
        <v>1816.43</v>
      </c>
      <c r="H225">
        <v>0</v>
      </c>
      <c r="I225">
        <v>1</v>
      </c>
      <c r="J225">
        <v>1816.64</v>
      </c>
      <c r="K225">
        <v>0</v>
      </c>
      <c r="L225" s="33">
        <f>IF(AND(F225&lt;&gt;"inf",F225&lt;&gt;"infeas"),'Heuristica no hash'!$F225/O225-1,"---")</f>
        <v>0.6778111215036613</v>
      </c>
      <c r="M225" s="39">
        <f t="shared" si="25"/>
        <v>0.65625059498231075</v>
      </c>
      <c r="N225">
        <f t="shared" si="24"/>
        <v>48845.99</v>
      </c>
      <c r="O225">
        <f>IF(AND('Heuristica no hash'!$C225=0,'Heuristica no hash'!$B225=0,'Heuristica no hash'!$F225&lt;&gt;"inf",OR(AND(B224=0,'Heuristica no hash'!$F225&lt;O224),B224&lt;&gt;0)),'Heuristica no hash'!$F225,O224)</f>
        <v>48218.3</v>
      </c>
    </row>
    <row r="226" spans="1:15" x14ac:dyDescent="0.3">
      <c r="A226" t="s">
        <v>16</v>
      </c>
      <c r="B226">
        <v>1</v>
      </c>
      <c r="C226">
        <v>50</v>
      </c>
      <c r="D226">
        <v>0.1</v>
      </c>
      <c r="E226">
        <v>318</v>
      </c>
      <c r="F226">
        <v>85341.6</v>
      </c>
      <c r="G226">
        <v>1846.75</v>
      </c>
      <c r="H226">
        <v>0</v>
      </c>
      <c r="I226">
        <v>1</v>
      </c>
      <c r="J226">
        <v>1846.83</v>
      </c>
      <c r="K226">
        <v>0</v>
      </c>
      <c r="L226" s="33">
        <f>IF(AND(F226&lt;&gt;"inf",F226&lt;&gt;"infeas"),'Heuristica no hash'!$F226/O226-1,"---")</f>
        <v>0.76990063938380238</v>
      </c>
      <c r="M226" s="39">
        <f t="shared" si="25"/>
        <v>0.51186438756290764</v>
      </c>
      <c r="N226">
        <f t="shared" si="24"/>
        <v>56447.92</v>
      </c>
      <c r="O226">
        <f>IF(AND('Heuristica no hash'!$C226=0,'Heuristica no hash'!$B226=0,'Heuristica no hash'!$F226&lt;&gt;"inf",OR(AND(B225=0,'Heuristica no hash'!$F226&lt;O225),B225&lt;&gt;0)),'Heuristica no hash'!$F226,O225)</f>
        <v>48218.3</v>
      </c>
    </row>
    <row r="227" spans="1:15" x14ac:dyDescent="0.3">
      <c r="A227" t="s">
        <v>16</v>
      </c>
      <c r="B227">
        <v>1</v>
      </c>
      <c r="C227">
        <v>50</v>
      </c>
      <c r="D227">
        <v>0.15</v>
      </c>
      <c r="E227">
        <v>318</v>
      </c>
      <c r="F227">
        <v>77975.600000000006</v>
      </c>
      <c r="G227">
        <v>1825.38</v>
      </c>
      <c r="H227">
        <v>0</v>
      </c>
      <c r="I227">
        <v>1</v>
      </c>
      <c r="J227">
        <v>1825.38</v>
      </c>
      <c r="K227">
        <v>0</v>
      </c>
      <c r="L227" s="33">
        <f>IF(AND(F227&lt;&gt;"inf",F227&lt;&gt;"infeas"),'Heuristica no hash'!$F227/O227-1,"---")</f>
        <v>0.61713706206979513</v>
      </c>
      <c r="M227" s="39">
        <f t="shared" si="25"/>
        <v>0.36150505258974697</v>
      </c>
      <c r="N227">
        <f t="shared" si="24"/>
        <v>57271.62</v>
      </c>
      <c r="O227">
        <f>IF(AND('Heuristica no hash'!$C227=0,'Heuristica no hash'!$B227=0,'Heuristica no hash'!$F227&lt;&gt;"inf",OR(AND(B226=0,'Heuristica no hash'!$F227&lt;O226),B226&lt;&gt;0)),'Heuristica no hash'!$F227,O226)</f>
        <v>48218.3</v>
      </c>
    </row>
    <row r="228" spans="1:15" x14ac:dyDescent="0.3">
      <c r="A228" t="s">
        <v>16</v>
      </c>
      <c r="B228">
        <v>1</v>
      </c>
      <c r="C228">
        <v>50</v>
      </c>
      <c r="D228">
        <v>0.2</v>
      </c>
      <c r="E228">
        <v>318</v>
      </c>
      <c r="F228">
        <v>110462</v>
      </c>
      <c r="G228">
        <v>1801.92</v>
      </c>
      <c r="H228">
        <v>0</v>
      </c>
      <c r="I228">
        <v>1</v>
      </c>
      <c r="J228">
        <v>1801.92</v>
      </c>
      <c r="K228">
        <v>0</v>
      </c>
      <c r="L228" s="33">
        <f>IF(AND(F228&lt;&gt;"inf",F228&lt;&gt;"infeas"),'Heuristica no hash'!$F228/O228-1,"---")</f>
        <v>1.2908729673173878</v>
      </c>
      <c r="M228" s="39">
        <f t="shared" si="25"/>
        <v>0.64382795150393557</v>
      </c>
      <c r="N228">
        <f t="shared" si="24"/>
        <v>67198.03</v>
      </c>
      <c r="O228">
        <f>IF(AND('Heuristica no hash'!$C228=0,'Heuristica no hash'!$B228=0,'Heuristica no hash'!$F228&lt;&gt;"inf",OR(AND(B227=0,'Heuristica no hash'!$F228&lt;O227),B227&lt;&gt;0)),'Heuristica no hash'!$F228,O227)</f>
        <v>48218.3</v>
      </c>
    </row>
    <row r="229" spans="1:15" x14ac:dyDescent="0.3">
      <c r="A229" t="s">
        <v>16</v>
      </c>
      <c r="B229">
        <v>2</v>
      </c>
      <c r="C229">
        <v>5</v>
      </c>
      <c r="D229">
        <v>0.05</v>
      </c>
      <c r="E229">
        <v>318</v>
      </c>
      <c r="F229">
        <v>74139.5</v>
      </c>
      <c r="G229">
        <v>1820.18</v>
      </c>
      <c r="H229">
        <v>0</v>
      </c>
      <c r="I229">
        <v>1</v>
      </c>
      <c r="J229">
        <v>1820.18</v>
      </c>
      <c r="K229">
        <v>0</v>
      </c>
      <c r="L229" s="33">
        <f>IF(AND(F229&lt;&gt;"inf",F229&lt;&gt;"infeas"),'Heuristica no hash'!$F229/O229-1,"---")</f>
        <v>0.53758013036544217</v>
      </c>
      <c r="M229" s="39">
        <f t="shared" si="25"/>
        <v>0.47990418683567038</v>
      </c>
      <c r="N229">
        <f t="shared" si="24"/>
        <v>50097.5</v>
      </c>
      <c r="O229">
        <f>IF(AND('Heuristica no hash'!$C229=0,'Heuristica no hash'!$B229=0,'Heuristica no hash'!$F229&lt;&gt;"inf",OR(AND(B228=0,'Heuristica no hash'!$F229&lt;O228),B228&lt;&gt;0)),'Heuristica no hash'!$F229,O228)</f>
        <v>48218.3</v>
      </c>
    </row>
    <row r="230" spans="1:15" x14ac:dyDescent="0.3">
      <c r="A230" t="s">
        <v>16</v>
      </c>
      <c r="B230">
        <v>2</v>
      </c>
      <c r="C230">
        <v>5</v>
      </c>
      <c r="D230">
        <v>0.1</v>
      </c>
      <c r="E230">
        <v>318</v>
      </c>
      <c r="F230">
        <v>61598.5</v>
      </c>
      <c r="G230">
        <v>1818.88</v>
      </c>
      <c r="H230">
        <v>0</v>
      </c>
      <c r="I230">
        <v>1</v>
      </c>
      <c r="J230">
        <v>1819.05</v>
      </c>
      <c r="K230">
        <v>0</v>
      </c>
      <c r="L230" s="33">
        <f>IF(AND(F230&lt;&gt;"inf",F230&lt;&gt;"infeas"),'Heuristica no hash'!$F230/O230-1,"---")</f>
        <v>0.27749215546794459</v>
      </c>
      <c r="M230" s="39">
        <f t="shared" si="25"/>
        <v>0.11285611359502457</v>
      </c>
      <c r="N230">
        <f t="shared" si="24"/>
        <v>55351.72</v>
      </c>
      <c r="O230">
        <f>IF(AND('Heuristica no hash'!$C230=0,'Heuristica no hash'!$B230=0,'Heuristica no hash'!$F230&lt;&gt;"inf",OR(AND(B229=0,'Heuristica no hash'!$F230&lt;O229),B229&lt;&gt;0)),'Heuristica no hash'!$F230,O229)</f>
        <v>48218.3</v>
      </c>
    </row>
    <row r="231" spans="1:15" x14ac:dyDescent="0.3">
      <c r="A231" t="s">
        <v>16</v>
      </c>
      <c r="B231">
        <v>2</v>
      </c>
      <c r="C231">
        <v>5</v>
      </c>
      <c r="D231">
        <v>0.15</v>
      </c>
      <c r="E231">
        <v>318</v>
      </c>
      <c r="F231">
        <v>74112.2</v>
      </c>
      <c r="G231">
        <v>1808.25</v>
      </c>
      <c r="H231">
        <v>0</v>
      </c>
      <c r="I231">
        <v>1</v>
      </c>
      <c r="J231">
        <v>1808.4</v>
      </c>
      <c r="K231">
        <v>0</v>
      </c>
      <c r="L231" s="33">
        <f>IF(AND(F231&lt;&gt;"inf",F231&lt;&gt;"infeas"),'Heuristica no hash'!$F231/O231-1,"---")</f>
        <v>0.5370139552825377</v>
      </c>
      <c r="M231" s="39">
        <f t="shared" si="25"/>
        <v>0.23575530403580269</v>
      </c>
      <c r="N231">
        <f t="shared" si="24"/>
        <v>59973.2</v>
      </c>
      <c r="O231">
        <f>IF(AND('Heuristica no hash'!$C231=0,'Heuristica no hash'!$B231=0,'Heuristica no hash'!$F231&lt;&gt;"inf",OR(AND(B230=0,'Heuristica no hash'!$F231&lt;O230),B230&lt;&gt;0)),'Heuristica no hash'!$F231,O230)</f>
        <v>48218.3</v>
      </c>
    </row>
    <row r="232" spans="1:15" x14ac:dyDescent="0.3">
      <c r="A232" t="s">
        <v>16</v>
      </c>
      <c r="B232">
        <v>2</v>
      </c>
      <c r="C232">
        <v>5</v>
      </c>
      <c r="D232">
        <v>0.2</v>
      </c>
      <c r="E232">
        <v>318</v>
      </c>
      <c r="F232">
        <v>87225.9</v>
      </c>
      <c r="G232">
        <v>1810.15</v>
      </c>
      <c r="H232">
        <v>0</v>
      </c>
      <c r="I232">
        <v>1</v>
      </c>
      <c r="J232">
        <v>1810.24</v>
      </c>
      <c r="K232">
        <v>0</v>
      </c>
      <c r="L232" s="33">
        <f>IF(AND(F232&lt;&gt;"inf",F232&lt;&gt;"infeas"),'Heuristica no hash'!$F232/O232-1,"---")</f>
        <v>0.80897916351260801</v>
      </c>
      <c r="M232" s="39">
        <f t="shared" si="25"/>
        <v>0.59595647625960324</v>
      </c>
      <c r="N232">
        <f t="shared" si="24"/>
        <v>54654.31</v>
      </c>
      <c r="O232">
        <f>IF(AND('Heuristica no hash'!$C232=0,'Heuristica no hash'!$B232=0,'Heuristica no hash'!$F232&lt;&gt;"inf",OR(AND(B231=0,'Heuristica no hash'!$F232&lt;O231),B231&lt;&gt;0)),'Heuristica no hash'!$F232,O231)</f>
        <v>48218.3</v>
      </c>
    </row>
    <row r="233" spans="1:15" x14ac:dyDescent="0.3">
      <c r="A233" t="s">
        <v>16</v>
      </c>
      <c r="B233">
        <v>2</v>
      </c>
      <c r="C233">
        <v>10</v>
      </c>
      <c r="D233">
        <v>0.05</v>
      </c>
      <c r="E233">
        <v>318</v>
      </c>
      <c r="F233">
        <v>61033.5</v>
      </c>
      <c r="G233">
        <v>1811.83</v>
      </c>
      <c r="H233">
        <v>0</v>
      </c>
      <c r="I233">
        <v>1</v>
      </c>
      <c r="J233">
        <v>1811.85</v>
      </c>
      <c r="K233">
        <v>0</v>
      </c>
      <c r="L233" s="33">
        <f>IF(AND(F233&lt;&gt;"inf",F233&lt;&gt;"infeas"),'Heuristica no hash'!$F233/O233-1,"---")</f>
        <v>0.26577461254337043</v>
      </c>
      <c r="M233" s="39">
        <f t="shared" si="25"/>
        <v>0.15161480042997688</v>
      </c>
      <c r="N233">
        <f t="shared" si="24"/>
        <v>52998.19</v>
      </c>
      <c r="O233">
        <f>IF(AND('Heuristica no hash'!$C233=0,'Heuristica no hash'!$B233=0,'Heuristica no hash'!$F233&lt;&gt;"inf",OR(AND(B232=0,'Heuristica no hash'!$F233&lt;O232),B232&lt;&gt;0)),'Heuristica no hash'!$F233,O232)</f>
        <v>48218.3</v>
      </c>
    </row>
    <row r="234" spans="1:15" x14ac:dyDescent="0.3">
      <c r="A234" t="s">
        <v>16</v>
      </c>
      <c r="B234">
        <v>2</v>
      </c>
      <c r="C234">
        <v>10</v>
      </c>
      <c r="D234">
        <v>0.1</v>
      </c>
      <c r="E234">
        <v>318</v>
      </c>
      <c r="F234">
        <v>79489.3</v>
      </c>
      <c r="G234">
        <v>1801.64</v>
      </c>
      <c r="H234">
        <v>0</v>
      </c>
      <c r="I234">
        <v>1</v>
      </c>
      <c r="J234">
        <v>1801.64</v>
      </c>
      <c r="K234">
        <v>0</v>
      </c>
      <c r="L234" s="33">
        <f>IF(AND(F234&lt;&gt;"inf",F234&lt;&gt;"infeas"),'Heuristica no hash'!$F234/O234-1,"---")</f>
        <v>0.6485297076006411</v>
      </c>
      <c r="M234" s="39">
        <f t="shared" si="25"/>
        <v>0.28937900176952569</v>
      </c>
      <c r="N234">
        <f t="shared" si="24"/>
        <v>61649.29</v>
      </c>
      <c r="O234">
        <f>IF(AND('Heuristica no hash'!$C234=0,'Heuristica no hash'!$B234=0,'Heuristica no hash'!$F234&lt;&gt;"inf",OR(AND(B233=0,'Heuristica no hash'!$F234&lt;O233),B233&lt;&gt;0)),'Heuristica no hash'!$F234,O233)</f>
        <v>48218.3</v>
      </c>
    </row>
    <row r="235" spans="1:15" x14ac:dyDescent="0.3">
      <c r="A235" t="s">
        <v>16</v>
      </c>
      <c r="B235">
        <v>2</v>
      </c>
      <c r="C235">
        <v>10</v>
      </c>
      <c r="D235">
        <v>0.15</v>
      </c>
      <c r="E235">
        <v>318</v>
      </c>
      <c r="F235">
        <v>104140</v>
      </c>
      <c r="G235">
        <v>1801.56</v>
      </c>
      <c r="H235">
        <v>0</v>
      </c>
      <c r="I235">
        <v>1</v>
      </c>
      <c r="J235">
        <v>1801.56</v>
      </c>
      <c r="K235">
        <v>0</v>
      </c>
      <c r="L235" s="33">
        <f>IF(AND(F235&lt;&gt;"inf",F235&lt;&gt;"infeas"),'Heuristica no hash'!$F235/O235-1,"---")</f>
        <v>1.1597609206463106</v>
      </c>
      <c r="M235" s="39">
        <f t="shared" si="25"/>
        <v>0.456107801754013</v>
      </c>
      <c r="N235">
        <f t="shared" si="24"/>
        <v>71519.429999999993</v>
      </c>
      <c r="O235">
        <f>IF(AND('Heuristica no hash'!$C235=0,'Heuristica no hash'!$B235=0,'Heuristica no hash'!$F235&lt;&gt;"inf",OR(AND(B234=0,'Heuristica no hash'!$F235&lt;O234),B234&lt;&gt;0)),'Heuristica no hash'!$F235,O234)</f>
        <v>48218.3</v>
      </c>
    </row>
    <row r="236" spans="1:15" x14ac:dyDescent="0.3">
      <c r="A236" t="s">
        <v>16</v>
      </c>
      <c r="B236">
        <v>2</v>
      </c>
      <c r="C236">
        <v>10</v>
      </c>
      <c r="D236">
        <v>0.2</v>
      </c>
      <c r="E236">
        <v>318</v>
      </c>
      <c r="F236">
        <v>92710.399999999994</v>
      </c>
      <c r="G236">
        <v>1801.72</v>
      </c>
      <c r="H236">
        <v>0</v>
      </c>
      <c r="I236">
        <v>1</v>
      </c>
      <c r="J236">
        <v>1801.72</v>
      </c>
      <c r="K236">
        <v>0</v>
      </c>
      <c r="L236" s="33">
        <f>IF(AND(F236&lt;&gt;"inf",F236&lt;&gt;"infeas"),'Heuristica no hash'!$F236/O236-1,"---")</f>
        <v>0.92272228593708183</v>
      </c>
      <c r="M236" s="39">
        <f t="shared" si="25"/>
        <v>0.21587951998736776</v>
      </c>
      <c r="N236">
        <f t="shared" si="24"/>
        <v>76249.66</v>
      </c>
      <c r="O236">
        <f>IF(AND('Heuristica no hash'!$C236=0,'Heuristica no hash'!$B236=0,'Heuristica no hash'!$F236&lt;&gt;"inf",OR(AND(B235=0,'Heuristica no hash'!$F236&lt;O235),B235&lt;&gt;0)),'Heuristica no hash'!$F236,O235)</f>
        <v>48218.3</v>
      </c>
    </row>
    <row r="237" spans="1:15" x14ac:dyDescent="0.3">
      <c r="A237" t="s">
        <v>16</v>
      </c>
      <c r="B237">
        <v>2</v>
      </c>
      <c r="C237">
        <v>25</v>
      </c>
      <c r="D237">
        <v>0.05</v>
      </c>
      <c r="E237">
        <v>318</v>
      </c>
      <c r="F237">
        <v>83675.5</v>
      </c>
      <c r="G237">
        <v>1844.64</v>
      </c>
      <c r="H237">
        <v>0</v>
      </c>
      <c r="I237">
        <v>1</v>
      </c>
      <c r="J237">
        <v>1844.64</v>
      </c>
      <c r="K237">
        <v>0</v>
      </c>
      <c r="L237" s="33">
        <f>IF(AND(F237&lt;&gt;"inf",F237&lt;&gt;"infeas"),'Heuristica no hash'!$F237/O237-1,"---")</f>
        <v>0.735347368115425</v>
      </c>
      <c r="M237" s="39">
        <f t="shared" si="25"/>
        <v>0.72595593253971136</v>
      </c>
      <c r="N237">
        <f t="shared" si="24"/>
        <v>48480.67</v>
      </c>
      <c r="O237">
        <f>IF(AND('Heuristica no hash'!$C237=0,'Heuristica no hash'!$B237=0,'Heuristica no hash'!$F237&lt;&gt;"inf",OR(AND(B236=0,'Heuristica no hash'!$F237&lt;O236),B236&lt;&gt;0)),'Heuristica no hash'!$F237,O236)</f>
        <v>48218.3</v>
      </c>
    </row>
    <row r="238" spans="1:15" x14ac:dyDescent="0.3">
      <c r="A238" t="s">
        <v>16</v>
      </c>
      <c r="B238">
        <v>2</v>
      </c>
      <c r="C238">
        <v>25</v>
      </c>
      <c r="D238">
        <v>0.1</v>
      </c>
      <c r="E238">
        <v>318</v>
      </c>
      <c r="F238">
        <v>74175.600000000006</v>
      </c>
      <c r="G238">
        <v>1841.75</v>
      </c>
      <c r="H238">
        <v>0</v>
      </c>
      <c r="I238">
        <v>1</v>
      </c>
      <c r="J238">
        <v>1841.79</v>
      </c>
      <c r="K238">
        <v>0</v>
      </c>
      <c r="L238" s="33">
        <f>IF(AND(F238&lt;&gt;"inf",F238&lt;&gt;"infeas"),'Heuristica no hash'!$F238/O238-1,"---")</f>
        <v>0.53832880877177347</v>
      </c>
      <c r="M238" s="39">
        <f t="shared" si="25"/>
        <v>0.43277098854893481</v>
      </c>
      <c r="N238">
        <f t="shared" si="24"/>
        <v>51770.73</v>
      </c>
      <c r="O238">
        <f>IF(AND('Heuristica no hash'!$C238=0,'Heuristica no hash'!$B238=0,'Heuristica no hash'!$F238&lt;&gt;"inf",OR(AND(B237=0,'Heuristica no hash'!$F238&lt;O237),B237&lt;&gt;0)),'Heuristica no hash'!$F238,O237)</f>
        <v>48218.3</v>
      </c>
    </row>
    <row r="239" spans="1:15" x14ac:dyDescent="0.3">
      <c r="A239" t="s">
        <v>16</v>
      </c>
      <c r="B239">
        <v>2</v>
      </c>
      <c r="C239">
        <v>25</v>
      </c>
      <c r="D239">
        <v>0.15</v>
      </c>
      <c r="E239">
        <v>318</v>
      </c>
      <c r="F239">
        <v>79051.100000000006</v>
      </c>
      <c r="G239">
        <v>1806.27</v>
      </c>
      <c r="H239">
        <v>0</v>
      </c>
      <c r="I239">
        <v>1</v>
      </c>
      <c r="J239">
        <v>1806.27</v>
      </c>
      <c r="K239">
        <v>0</v>
      </c>
      <c r="L239" s="33">
        <f>IF(AND(F239&lt;&gt;"inf",F239&lt;&gt;"infeas"),'Heuristica no hash'!$F239/O239-1,"---")</f>
        <v>0.63944187165453781</v>
      </c>
      <c r="M239" s="39">
        <f t="shared" si="25"/>
        <v>-0.86948869618611324</v>
      </c>
      <c r="N239">
        <f t="shared" si="24"/>
        <v>605703.09</v>
      </c>
      <c r="O239">
        <f>IF(AND('Heuristica no hash'!$C239=0,'Heuristica no hash'!$B239=0,'Heuristica no hash'!$F239&lt;&gt;"inf",OR(AND(B238=0,'Heuristica no hash'!$F239&lt;O238),B238&lt;&gt;0)),'Heuristica no hash'!$F239,O238)</f>
        <v>48218.3</v>
      </c>
    </row>
    <row r="240" spans="1:15" x14ac:dyDescent="0.3">
      <c r="A240" t="s">
        <v>16</v>
      </c>
      <c r="B240">
        <v>2</v>
      </c>
      <c r="C240">
        <v>25</v>
      </c>
      <c r="D240">
        <v>0.2</v>
      </c>
      <c r="E240">
        <v>318</v>
      </c>
      <c r="F240">
        <v>86711.8</v>
      </c>
      <c r="G240">
        <v>1801.77</v>
      </c>
      <c r="H240">
        <v>0</v>
      </c>
      <c r="I240">
        <v>1</v>
      </c>
      <c r="J240">
        <v>1801.77</v>
      </c>
      <c r="K240">
        <v>0</v>
      </c>
      <c r="L240" s="33">
        <f>IF(AND(F240&lt;&gt;"inf",F240&lt;&gt;"infeas"),'Heuristica no hash'!$F240/O240-1,"---")</f>
        <v>0.79831723640194685</v>
      </c>
      <c r="M240" s="39">
        <f t="shared" si="25"/>
        <v>7.3761726185670451E-2</v>
      </c>
      <c r="N240">
        <f t="shared" si="24"/>
        <v>80755.16</v>
      </c>
      <c r="O240">
        <f>IF(AND('Heuristica no hash'!$C240=0,'Heuristica no hash'!$B240=0,'Heuristica no hash'!$F240&lt;&gt;"inf",OR(AND(B239=0,'Heuristica no hash'!$F240&lt;O239),B239&lt;&gt;0)),'Heuristica no hash'!$F240,O239)</f>
        <v>48218.3</v>
      </c>
    </row>
    <row r="241" spans="1:15" x14ac:dyDescent="0.3">
      <c r="A241" t="s">
        <v>16</v>
      </c>
      <c r="B241">
        <v>2</v>
      </c>
      <c r="C241">
        <v>50</v>
      </c>
      <c r="D241">
        <v>0.05</v>
      </c>
      <c r="E241">
        <v>318</v>
      </c>
      <c r="F241">
        <v>57154</v>
      </c>
      <c r="G241">
        <v>1800.91</v>
      </c>
      <c r="H241">
        <v>0</v>
      </c>
      <c r="I241">
        <v>1</v>
      </c>
      <c r="J241">
        <v>1801</v>
      </c>
      <c r="K241">
        <v>0</v>
      </c>
      <c r="L241" s="33">
        <f>IF(AND(F241&lt;&gt;"inf",F241&lt;&gt;"infeas"),'Heuristica no hash'!$F241/O241-1,"---")</f>
        <v>0.18531760763029803</v>
      </c>
      <c r="M241" s="39">
        <f t="shared" si="25"/>
        <v>0.14244525741498015</v>
      </c>
      <c r="N241">
        <f t="shared" si="24"/>
        <v>50027.78</v>
      </c>
      <c r="O241">
        <f>IF(AND('Heuristica no hash'!$C241=0,'Heuristica no hash'!$B241=0,'Heuristica no hash'!$F241&lt;&gt;"inf",OR(AND(B240=0,'Heuristica no hash'!$F241&lt;O240),B240&lt;&gt;0)),'Heuristica no hash'!$F241,O240)</f>
        <v>48218.3</v>
      </c>
    </row>
    <row r="242" spans="1:15" x14ac:dyDescent="0.3">
      <c r="A242" t="s">
        <v>16</v>
      </c>
      <c r="B242">
        <v>2</v>
      </c>
      <c r="C242">
        <v>50</v>
      </c>
      <c r="D242">
        <v>0.1</v>
      </c>
      <c r="E242">
        <v>318</v>
      </c>
      <c r="F242">
        <v>69262.3</v>
      </c>
      <c r="G242">
        <v>1808.64</v>
      </c>
      <c r="H242">
        <v>0</v>
      </c>
      <c r="I242">
        <v>1</v>
      </c>
      <c r="J242">
        <v>1808.66</v>
      </c>
      <c r="K242">
        <v>0</v>
      </c>
      <c r="L242" s="33">
        <f>IF(AND(F242&lt;&gt;"inf",F242&lt;&gt;"infeas"),'Heuristica no hash'!$F242/O242-1,"---")</f>
        <v>0.43643181115883389</v>
      </c>
      <c r="M242" s="39">
        <f t="shared" si="25"/>
        <v>0.31218088170852942</v>
      </c>
      <c r="N242">
        <f t="shared" si="24"/>
        <v>52784.11</v>
      </c>
      <c r="O242">
        <f>IF(AND('Heuristica no hash'!$C242=0,'Heuristica no hash'!$B242=0,'Heuristica no hash'!$F242&lt;&gt;"inf",OR(AND(B241=0,'Heuristica no hash'!$F242&lt;O241),B241&lt;&gt;0)),'Heuristica no hash'!$F242,O241)</f>
        <v>48218.3</v>
      </c>
    </row>
    <row r="243" spans="1:15" x14ac:dyDescent="0.3">
      <c r="A243" t="s">
        <v>16</v>
      </c>
      <c r="B243">
        <v>2</v>
      </c>
      <c r="C243">
        <v>50</v>
      </c>
      <c r="D243">
        <v>0.15</v>
      </c>
      <c r="E243">
        <v>318</v>
      </c>
      <c r="F243">
        <v>88485.7</v>
      </c>
      <c r="G243">
        <v>1808.73</v>
      </c>
      <c r="H243">
        <v>0</v>
      </c>
      <c r="I243">
        <v>1</v>
      </c>
      <c r="J243">
        <v>1808.73</v>
      </c>
      <c r="K243">
        <v>0</v>
      </c>
      <c r="L243" s="33">
        <f>IF(AND(F243&lt;&gt;"inf",F243&lt;&gt;"infeas"),'Heuristica no hash'!$F243/O243-1,"---")</f>
        <v>0.83510617338230486</v>
      </c>
      <c r="M243" s="39">
        <f t="shared" si="25"/>
        <v>0.46188513871732129</v>
      </c>
      <c r="N243">
        <f t="shared" si="24"/>
        <v>60528.49</v>
      </c>
      <c r="O243">
        <f>IF(AND('Heuristica no hash'!$C243=0,'Heuristica no hash'!$B243=0,'Heuristica no hash'!$F243&lt;&gt;"inf",OR(AND(B242=0,'Heuristica no hash'!$F243&lt;O242),B242&lt;&gt;0)),'Heuristica no hash'!$F243,O242)</f>
        <v>48218.3</v>
      </c>
    </row>
    <row r="244" spans="1:15" x14ac:dyDescent="0.3">
      <c r="A244" t="s">
        <v>16</v>
      </c>
      <c r="B244">
        <v>2</v>
      </c>
      <c r="C244">
        <v>50</v>
      </c>
      <c r="D244">
        <v>0.2</v>
      </c>
      <c r="E244">
        <v>318</v>
      </c>
      <c r="F244">
        <v>77734.100000000006</v>
      </c>
      <c r="G244">
        <v>1822.13</v>
      </c>
      <c r="H244">
        <v>0</v>
      </c>
      <c r="I244">
        <v>1</v>
      </c>
      <c r="J244">
        <v>1822.2</v>
      </c>
      <c r="K244">
        <v>0</v>
      </c>
      <c r="L244" s="33">
        <f>IF(AND(F244&lt;&gt;"inf",F244&lt;&gt;"infeas"),'Heuristica no hash'!$F244/O244-1,"---")</f>
        <v>0.61212859018256549</v>
      </c>
      <c r="M244" s="39">
        <f t="shared" si="25"/>
        <v>-3.6567828001752289E-3</v>
      </c>
      <c r="N244">
        <f t="shared" si="24"/>
        <v>78019.399999999994</v>
      </c>
      <c r="O244">
        <f>IF(AND('Heuristica no hash'!$C244=0,'Heuristica no hash'!$B244=0,'Heuristica no hash'!$F244&lt;&gt;"inf",OR(AND(B243=0,'Heuristica no hash'!$F244&lt;O243),B243&lt;&gt;0)),'Heuristica no hash'!$F244,O243)</f>
        <v>48218.3</v>
      </c>
    </row>
    <row r="245" spans="1:15" x14ac:dyDescent="0.3">
      <c r="A245" t="s">
        <v>16</v>
      </c>
      <c r="B245">
        <v>3</v>
      </c>
      <c r="C245">
        <v>0</v>
      </c>
      <c r="D245">
        <v>0.05</v>
      </c>
      <c r="E245">
        <v>318</v>
      </c>
      <c r="F245">
        <v>62190.400000000001</v>
      </c>
      <c r="G245">
        <v>1802.08</v>
      </c>
      <c r="H245">
        <v>0</v>
      </c>
      <c r="I245">
        <v>1</v>
      </c>
      <c r="J245">
        <v>1802.14</v>
      </c>
      <c r="K245">
        <v>0</v>
      </c>
      <c r="L245" s="33">
        <f>IF(AND(F245&lt;&gt;"inf",F245&lt;&gt;"infeas"),'Heuristica no hash'!$F245/O245-1,"---")</f>
        <v>0.28976757786981278</v>
      </c>
      <c r="M245" s="39">
        <f t="shared" si="25"/>
        <v>0.24485193283087203</v>
      </c>
      <c r="N245">
        <f t="shared" si="24"/>
        <v>49958.07</v>
      </c>
      <c r="O245">
        <f>IF(AND('Heuristica no hash'!$C245=0,'Heuristica no hash'!$B245=0,'Heuristica no hash'!$F245&lt;&gt;"inf",OR(AND(B244=0,'Heuristica no hash'!$F245&lt;O244),B244&lt;&gt;0)),'Heuristica no hash'!$F245,O244)</f>
        <v>48218.3</v>
      </c>
    </row>
    <row r="246" spans="1:15" x14ac:dyDescent="0.3">
      <c r="A246" t="s">
        <v>16</v>
      </c>
      <c r="B246">
        <v>3</v>
      </c>
      <c r="C246">
        <v>0</v>
      </c>
      <c r="D246">
        <v>0.1</v>
      </c>
      <c r="E246">
        <v>318</v>
      </c>
      <c r="F246">
        <v>93378.9</v>
      </c>
      <c r="G246">
        <v>1801.36</v>
      </c>
      <c r="H246">
        <v>0</v>
      </c>
      <c r="I246">
        <v>1</v>
      </c>
      <c r="J246">
        <v>1801.43</v>
      </c>
      <c r="K246">
        <v>0</v>
      </c>
      <c r="L246" s="33">
        <f>IF(AND(F246&lt;&gt;"inf",F246&lt;&gt;"infeas"),'Heuristica no hash'!$F246/O246-1,"---")</f>
        <v>0.93658631681332571</v>
      </c>
      <c r="M246" s="39">
        <f t="shared" si="25"/>
        <v>0.50420386277916607</v>
      </c>
      <c r="N246">
        <f t="shared" si="24"/>
        <v>62078.62</v>
      </c>
      <c r="O246">
        <f>IF(AND('Heuristica no hash'!$C246=0,'Heuristica no hash'!$B246=0,'Heuristica no hash'!$F246&lt;&gt;"inf",OR(AND(B245=0,'Heuristica no hash'!$F246&lt;O245),B245&lt;&gt;0)),'Heuristica no hash'!$F246,O245)</f>
        <v>48218.3</v>
      </c>
    </row>
    <row r="247" spans="1:15" x14ac:dyDescent="0.3">
      <c r="A247" t="s">
        <v>16</v>
      </c>
      <c r="B247">
        <v>3</v>
      </c>
      <c r="C247">
        <v>0</v>
      </c>
      <c r="D247">
        <v>0.15</v>
      </c>
      <c r="E247">
        <v>318</v>
      </c>
      <c r="F247" t="s">
        <v>511</v>
      </c>
      <c r="G247" t="s">
        <v>511</v>
      </c>
      <c r="H247" t="s">
        <v>511</v>
      </c>
      <c r="I247" t="s">
        <v>511</v>
      </c>
      <c r="J247" t="s">
        <v>511</v>
      </c>
      <c r="L247" s="33" t="str">
        <f>IF(AND(F247&lt;&gt;"inf",F247&lt;&gt;"infeas"),'Heuristica no hash'!$F247/O247-1,"---")</f>
        <v>---</v>
      </c>
      <c r="M247" s="39" t="str">
        <f t="shared" si="25"/>
        <v>---</v>
      </c>
      <c r="N247">
        <f t="shared" si="24"/>
        <v>0</v>
      </c>
      <c r="O247">
        <f>IF(AND('Heuristica no hash'!$C247=0,'Heuristica no hash'!$B247=0,'Heuristica no hash'!$F247&lt;&gt;"inf",OR(AND(B246=0,'Heuristica no hash'!$F247&lt;O246),B246&lt;&gt;0)),'Heuristica no hash'!$F247,O246)</f>
        <v>48218.3</v>
      </c>
    </row>
    <row r="248" spans="1:15" x14ac:dyDescent="0.3">
      <c r="A248" t="s">
        <v>16</v>
      </c>
      <c r="B248">
        <v>3</v>
      </c>
      <c r="C248">
        <v>0</v>
      </c>
      <c r="D248">
        <v>0.2</v>
      </c>
      <c r="E248">
        <v>318</v>
      </c>
      <c r="F248" t="s">
        <v>511</v>
      </c>
      <c r="G248" t="s">
        <v>511</v>
      </c>
      <c r="H248" t="s">
        <v>511</v>
      </c>
      <c r="I248" t="s">
        <v>511</v>
      </c>
      <c r="J248" t="s">
        <v>511</v>
      </c>
      <c r="L248" s="33" t="str">
        <f>IF(AND(F248&lt;&gt;"inf",F248&lt;&gt;"infeas"),'Heuristica no hash'!$F248/O248-1,"---")</f>
        <v>---</v>
      </c>
      <c r="M248" s="39" t="str">
        <f t="shared" si="25"/>
        <v>---</v>
      </c>
      <c r="N248">
        <f t="shared" si="24"/>
        <v>0</v>
      </c>
      <c r="O248">
        <f>IF(AND('Heuristica no hash'!$C248=0,'Heuristica no hash'!$B248=0,'Heuristica no hash'!$F248&lt;&gt;"inf",OR(AND(B247=0,'Heuristica no hash'!$F248&lt;O247),B247&lt;&gt;0)),'Heuristica no hash'!$F248,O247)</f>
        <v>48218.3</v>
      </c>
    </row>
    <row r="249" spans="1:15" x14ac:dyDescent="0.3">
      <c r="A249" t="s">
        <v>16</v>
      </c>
      <c r="B249">
        <v>3</v>
      </c>
      <c r="C249">
        <v>10</v>
      </c>
      <c r="D249">
        <v>0.05</v>
      </c>
      <c r="E249">
        <v>318</v>
      </c>
      <c r="F249">
        <v>70012.899999999994</v>
      </c>
      <c r="G249">
        <v>1815.99</v>
      </c>
      <c r="H249">
        <v>0</v>
      </c>
      <c r="I249">
        <v>1</v>
      </c>
      <c r="J249">
        <v>1815.99</v>
      </c>
      <c r="K249">
        <v>0</v>
      </c>
      <c r="L249" s="33">
        <f>IF(AND(F249&lt;&gt;"inf",F249&lt;&gt;"infeas"),'Heuristica no hash'!$F249/O249-1,"---")</f>
        <v>0.4519985150865955</v>
      </c>
      <c r="M249" s="39">
        <f t="shared" si="25"/>
        <v>0.39295002697846004</v>
      </c>
      <c r="N249">
        <f t="shared" si="24"/>
        <v>50262.32</v>
      </c>
      <c r="O249">
        <f>IF(AND('Heuristica no hash'!$C249=0,'Heuristica no hash'!$B249=0,'Heuristica no hash'!$F249&lt;&gt;"inf",OR(AND(B248=0,'Heuristica no hash'!$F249&lt;O248),B248&lt;&gt;0)),'Heuristica no hash'!$F249,O248)</f>
        <v>48218.3</v>
      </c>
    </row>
    <row r="250" spans="1:15" x14ac:dyDescent="0.3">
      <c r="A250" t="s">
        <v>16</v>
      </c>
      <c r="B250">
        <v>3</v>
      </c>
      <c r="C250">
        <v>10</v>
      </c>
      <c r="D250">
        <v>0.1</v>
      </c>
      <c r="E250">
        <v>318</v>
      </c>
      <c r="F250">
        <v>80651.3</v>
      </c>
      <c r="G250">
        <v>1820.78</v>
      </c>
      <c r="H250">
        <v>0</v>
      </c>
      <c r="I250">
        <v>1</v>
      </c>
      <c r="J250">
        <v>1820.81</v>
      </c>
      <c r="K250">
        <v>0</v>
      </c>
      <c r="L250" s="33">
        <f>IF(AND(F250&lt;&gt;"inf",F250&lt;&gt;"infeas"),'Heuristica no hash'!$F250/O250-1,"---")</f>
        <v>0.67262844189861526</v>
      </c>
      <c r="M250" s="39">
        <f t="shared" si="25"/>
        <v>0.22056152189234379</v>
      </c>
      <c r="N250">
        <f t="shared" si="24"/>
        <v>66077.210000000006</v>
      </c>
      <c r="O250">
        <f>IF(AND('Heuristica no hash'!$C250=0,'Heuristica no hash'!$B250=0,'Heuristica no hash'!$F250&lt;&gt;"inf",OR(AND(B249=0,'Heuristica no hash'!$F250&lt;O249),B249&lt;&gt;0)),'Heuristica no hash'!$F250,O249)</f>
        <v>48218.3</v>
      </c>
    </row>
    <row r="251" spans="1:15" x14ac:dyDescent="0.3">
      <c r="A251" t="s">
        <v>16</v>
      </c>
      <c r="B251">
        <v>3</v>
      </c>
      <c r="C251">
        <v>10</v>
      </c>
      <c r="D251">
        <v>0.15</v>
      </c>
      <c r="E251">
        <v>318</v>
      </c>
      <c r="F251" t="s">
        <v>511</v>
      </c>
      <c r="G251" t="s">
        <v>511</v>
      </c>
      <c r="H251" t="s">
        <v>511</v>
      </c>
      <c r="I251" t="s">
        <v>511</v>
      </c>
      <c r="J251" t="s">
        <v>511</v>
      </c>
      <c r="L251" s="33" t="str">
        <f>IF(AND(F251&lt;&gt;"inf",F251&lt;&gt;"infeas"),'Heuristica no hash'!$F251/O251-1,"---")</f>
        <v>---</v>
      </c>
      <c r="M251" s="39" t="str">
        <f t="shared" si="25"/>
        <v>---</v>
      </c>
      <c r="N251">
        <f t="shared" si="24"/>
        <v>0</v>
      </c>
      <c r="O251">
        <f>IF(AND('Heuristica no hash'!$C251=0,'Heuristica no hash'!$B251=0,'Heuristica no hash'!$F251&lt;&gt;"inf",OR(AND(B250=0,'Heuristica no hash'!$F251&lt;O250),B250&lt;&gt;0)),'Heuristica no hash'!$F251,O250)</f>
        <v>48218.3</v>
      </c>
    </row>
    <row r="252" spans="1:15" x14ac:dyDescent="0.3">
      <c r="A252" t="s">
        <v>16</v>
      </c>
      <c r="B252">
        <v>3</v>
      </c>
      <c r="C252">
        <v>10</v>
      </c>
      <c r="D252">
        <v>0.2</v>
      </c>
      <c r="E252">
        <v>318</v>
      </c>
      <c r="F252" t="s">
        <v>511</v>
      </c>
      <c r="G252" t="s">
        <v>511</v>
      </c>
      <c r="H252" t="s">
        <v>511</v>
      </c>
      <c r="I252" t="s">
        <v>511</v>
      </c>
      <c r="J252" t="s">
        <v>511</v>
      </c>
      <c r="L252" s="33" t="str">
        <f>IF(AND(F252&lt;&gt;"inf",F252&lt;&gt;"infeas"),'Heuristica no hash'!$F252/O252-1,"---")</f>
        <v>---</v>
      </c>
      <c r="M252" s="39" t="str">
        <f t="shared" si="25"/>
        <v>---</v>
      </c>
      <c r="N252">
        <f t="shared" si="24"/>
        <v>0</v>
      </c>
      <c r="O252">
        <f>IF(AND('Heuristica no hash'!$C252=0,'Heuristica no hash'!$B252=0,'Heuristica no hash'!$F252&lt;&gt;"inf",OR(AND(B251=0,'Heuristica no hash'!$F252&lt;O251),B251&lt;&gt;0)),'Heuristica no hash'!$F252,O251)</f>
        <v>48218.3</v>
      </c>
    </row>
    <row r="253" spans="1:15" x14ac:dyDescent="0.3">
      <c r="A253" t="s">
        <v>16</v>
      </c>
      <c r="B253">
        <v>3</v>
      </c>
      <c r="C253">
        <v>25</v>
      </c>
      <c r="D253">
        <v>0.05</v>
      </c>
      <c r="E253">
        <v>318</v>
      </c>
      <c r="F253">
        <v>75554.2</v>
      </c>
      <c r="G253">
        <v>1800.12</v>
      </c>
      <c r="H253">
        <v>0</v>
      </c>
      <c r="I253">
        <v>1</v>
      </c>
      <c r="J253">
        <v>1800.16</v>
      </c>
      <c r="K253">
        <v>0</v>
      </c>
      <c r="L253" s="33">
        <f>IF(AND(F253&lt;&gt;"inf",F253&lt;&gt;"infeas"),'Heuristica no hash'!$F253/O253-1,"---")</f>
        <v>0.56691961350773457</v>
      </c>
      <c r="M253" s="39">
        <f t="shared" si="25"/>
        <v>0.50979704899543621</v>
      </c>
      <c r="N253">
        <f t="shared" si="24"/>
        <v>50042.62</v>
      </c>
      <c r="O253">
        <f>IF(AND('Heuristica no hash'!$C253=0,'Heuristica no hash'!$B253=0,'Heuristica no hash'!$F253&lt;&gt;"inf",OR(AND(B252=0,'Heuristica no hash'!$F253&lt;O252),B252&lt;&gt;0)),'Heuristica no hash'!$F253,O252)</f>
        <v>48218.3</v>
      </c>
    </row>
    <row r="254" spans="1:15" x14ac:dyDescent="0.3">
      <c r="A254" t="s">
        <v>16</v>
      </c>
      <c r="B254">
        <v>3</v>
      </c>
      <c r="C254">
        <v>25</v>
      </c>
      <c r="D254">
        <v>0.1</v>
      </c>
      <c r="E254">
        <v>318</v>
      </c>
      <c r="F254">
        <v>86953.1</v>
      </c>
      <c r="G254">
        <v>1802.36</v>
      </c>
      <c r="H254">
        <v>0</v>
      </c>
      <c r="I254">
        <v>1</v>
      </c>
      <c r="J254">
        <v>1802.36</v>
      </c>
      <c r="K254">
        <v>0</v>
      </c>
      <c r="L254" s="33">
        <f>IF(AND(F254&lt;&gt;"inf",F254&lt;&gt;"infeas"),'Heuristica no hash'!$F254/O254-1,"---")</f>
        <v>0.80332156048637127</v>
      </c>
      <c r="M254" s="39">
        <f t="shared" si="25"/>
        <v>0.47419737942995788</v>
      </c>
      <c r="N254">
        <f t="shared" si="24"/>
        <v>58983.35</v>
      </c>
      <c r="O254">
        <f>IF(AND('Heuristica no hash'!$C254=0,'Heuristica no hash'!$B254=0,'Heuristica no hash'!$F254&lt;&gt;"inf",OR(AND(B253=0,'Heuristica no hash'!$F254&lt;O253),B253&lt;&gt;0)),'Heuristica no hash'!$F254,O253)</f>
        <v>48218.3</v>
      </c>
    </row>
    <row r="255" spans="1:15" x14ac:dyDescent="0.3">
      <c r="A255" t="s">
        <v>16</v>
      </c>
      <c r="B255">
        <v>3</v>
      </c>
      <c r="C255">
        <v>25</v>
      </c>
      <c r="D255">
        <v>0.15</v>
      </c>
      <c r="E255">
        <v>318</v>
      </c>
      <c r="F255" t="s">
        <v>511</v>
      </c>
      <c r="G255" t="s">
        <v>511</v>
      </c>
      <c r="H255" t="s">
        <v>511</v>
      </c>
      <c r="I255" t="s">
        <v>511</v>
      </c>
      <c r="J255" t="s">
        <v>511</v>
      </c>
      <c r="L255" s="33" t="str">
        <f>IF(AND(F255&lt;&gt;"inf",F255&lt;&gt;"infeas"),'Heuristica no hash'!$F255/O255-1,"---")</f>
        <v>---</v>
      </c>
      <c r="M255" s="39" t="str">
        <f t="shared" si="25"/>
        <v>---</v>
      </c>
      <c r="N255">
        <f t="shared" si="24"/>
        <v>0</v>
      </c>
      <c r="O255">
        <f>IF(AND('Heuristica no hash'!$C255=0,'Heuristica no hash'!$B255=0,'Heuristica no hash'!$F255&lt;&gt;"inf",OR(AND(B254=0,'Heuristica no hash'!$F255&lt;O254),B254&lt;&gt;0)),'Heuristica no hash'!$F255,O254)</f>
        <v>48218.3</v>
      </c>
    </row>
    <row r="256" spans="1:15" x14ac:dyDescent="0.3">
      <c r="A256" t="s">
        <v>16</v>
      </c>
      <c r="B256">
        <v>3</v>
      </c>
      <c r="C256">
        <v>25</v>
      </c>
      <c r="D256">
        <v>0.2</v>
      </c>
      <c r="E256">
        <v>318</v>
      </c>
      <c r="F256" t="s">
        <v>511</v>
      </c>
      <c r="G256" t="s">
        <v>511</v>
      </c>
      <c r="H256" t="s">
        <v>511</v>
      </c>
      <c r="I256" t="s">
        <v>511</v>
      </c>
      <c r="J256" t="s">
        <v>511</v>
      </c>
      <c r="L256" s="33" t="str">
        <f>IF(AND(F256&lt;&gt;"inf",F256&lt;&gt;"infeas"),'Heuristica no hash'!$F256/O256-1,"---")</f>
        <v>---</v>
      </c>
      <c r="M256" s="39" t="str">
        <f t="shared" si="25"/>
        <v>---</v>
      </c>
      <c r="N256">
        <f t="shared" si="24"/>
        <v>0</v>
      </c>
      <c r="O256">
        <f>IF(AND('Heuristica no hash'!$C256=0,'Heuristica no hash'!$B256=0,'Heuristica no hash'!$F256&lt;&gt;"inf",OR(AND(B255=0,'Heuristica no hash'!$F256&lt;O255),B255&lt;&gt;0)),'Heuristica no hash'!$F256,O255)</f>
        <v>48218.3</v>
      </c>
    </row>
    <row r="257" spans="1:15" x14ac:dyDescent="0.3">
      <c r="A257" t="s">
        <v>16</v>
      </c>
      <c r="B257">
        <v>3</v>
      </c>
      <c r="C257">
        <v>50</v>
      </c>
      <c r="D257">
        <v>0.05</v>
      </c>
      <c r="E257">
        <v>318</v>
      </c>
      <c r="F257">
        <v>58199.4</v>
      </c>
      <c r="G257">
        <v>1816.49</v>
      </c>
      <c r="H257">
        <v>0</v>
      </c>
      <c r="I257">
        <v>1</v>
      </c>
      <c r="J257">
        <v>1816.49</v>
      </c>
      <c r="K257">
        <v>0</v>
      </c>
      <c r="L257" s="33">
        <f>IF(AND(F257&lt;&gt;"inf",F257&lt;&gt;"infeas"),'Heuristica no hash'!$F257/O257-1,"---")</f>
        <v>0.20699817289286426</v>
      </c>
      <c r="M257" s="39">
        <f t="shared" si="25"/>
        <v>0.15591325238414533</v>
      </c>
      <c r="N257">
        <f t="shared" si="24"/>
        <v>50349.279999999999</v>
      </c>
      <c r="O257">
        <f>IF(AND('Heuristica no hash'!$C257=0,'Heuristica no hash'!$B257=0,'Heuristica no hash'!$F257&lt;&gt;"inf",OR(AND(B256=0,'Heuristica no hash'!$F257&lt;O256),B256&lt;&gt;0)),'Heuristica no hash'!$F257,O256)</f>
        <v>48218.3</v>
      </c>
    </row>
    <row r="258" spans="1:15" x14ac:dyDescent="0.3">
      <c r="A258" t="s">
        <v>16</v>
      </c>
      <c r="B258">
        <v>3</v>
      </c>
      <c r="C258">
        <v>50</v>
      </c>
      <c r="D258">
        <v>0.1</v>
      </c>
      <c r="E258">
        <v>318</v>
      </c>
      <c r="F258">
        <v>114249</v>
      </c>
      <c r="G258">
        <v>1802.66</v>
      </c>
      <c r="H258">
        <v>0</v>
      </c>
      <c r="I258">
        <v>1</v>
      </c>
      <c r="J258">
        <v>1802.7</v>
      </c>
      <c r="K258">
        <v>0</v>
      </c>
      <c r="L258" s="33">
        <f>IF(AND(F258&lt;&gt;"inf",F258&lt;&gt;"infeas"),'Heuristica no hash'!$F258/O258-1,"---")</f>
        <v>1.369411613433074</v>
      </c>
      <c r="M258" s="39">
        <f t="shared" si="25"/>
        <v>0.85162075363326006</v>
      </c>
      <c r="N258">
        <f t="shared" ref="N258:N321" si="26">SUMPRODUCT(($A$1137:$A$1760=A258)*($B$1137:$B$1760=B258)*($C$1137:$C$1760=C258)*($D$1137:$D$1760=D258)*($F$1137:$F$1760))</f>
        <v>61702.16</v>
      </c>
      <c r="O258">
        <f>IF(AND('Heuristica no hash'!$C258=0,'Heuristica no hash'!$B258=0,'Heuristica no hash'!$F258&lt;&gt;"inf",OR(AND(B257=0,'Heuristica no hash'!$F258&lt;O257),B257&lt;&gt;0)),'Heuristica no hash'!$F258,O257)</f>
        <v>48218.3</v>
      </c>
    </row>
    <row r="259" spans="1:15" x14ac:dyDescent="0.3">
      <c r="A259" t="s">
        <v>16</v>
      </c>
      <c r="B259">
        <v>3</v>
      </c>
      <c r="C259">
        <v>50</v>
      </c>
      <c r="D259">
        <v>0.15</v>
      </c>
      <c r="E259">
        <v>318</v>
      </c>
      <c r="F259" t="s">
        <v>511</v>
      </c>
      <c r="G259" t="s">
        <v>511</v>
      </c>
      <c r="H259" t="s">
        <v>511</v>
      </c>
      <c r="I259" t="s">
        <v>511</v>
      </c>
      <c r="J259" t="s">
        <v>511</v>
      </c>
      <c r="L259" s="33" t="str">
        <f>IF(AND(F259&lt;&gt;"inf",F259&lt;&gt;"infeas"),'Heuristica no hash'!$F259/O259-1,"---")</f>
        <v>---</v>
      </c>
      <c r="M259" s="39" t="str">
        <f t="shared" ref="M259:M322" si="27">IF(AND(F259&lt;&gt;"inf",N259&lt;&gt;0),F259/N259-1,"---")</f>
        <v>---</v>
      </c>
      <c r="N259">
        <f t="shared" si="26"/>
        <v>0</v>
      </c>
      <c r="O259">
        <f>IF(AND('Heuristica no hash'!$C259=0,'Heuristica no hash'!$B259=0,'Heuristica no hash'!$F259&lt;&gt;"inf",OR(AND(B258=0,'Heuristica no hash'!$F259&lt;O258),B258&lt;&gt;0)),'Heuristica no hash'!$F259,O258)</f>
        <v>48218.3</v>
      </c>
    </row>
    <row r="260" spans="1:15" x14ac:dyDescent="0.3">
      <c r="A260" t="s">
        <v>16</v>
      </c>
      <c r="B260">
        <v>3</v>
      </c>
      <c r="C260">
        <v>50</v>
      </c>
      <c r="D260">
        <v>0.2</v>
      </c>
      <c r="E260">
        <v>318</v>
      </c>
      <c r="F260" t="s">
        <v>511</v>
      </c>
      <c r="G260" t="s">
        <v>511</v>
      </c>
      <c r="H260" t="s">
        <v>511</v>
      </c>
      <c r="I260" t="s">
        <v>511</v>
      </c>
      <c r="J260" t="s">
        <v>511</v>
      </c>
      <c r="L260" s="33" t="str">
        <f>IF(AND(F260&lt;&gt;"inf",F260&lt;&gt;"infeas"),'Heuristica no hash'!$F260/O260-1,"---")</f>
        <v>---</v>
      </c>
      <c r="M260" s="39" t="str">
        <f t="shared" si="27"/>
        <v>---</v>
      </c>
      <c r="N260">
        <f t="shared" si="26"/>
        <v>0</v>
      </c>
      <c r="O260">
        <f>IF(AND('Heuristica no hash'!$C260=0,'Heuristica no hash'!$B260=0,'Heuristica no hash'!$F260&lt;&gt;"inf",OR(AND(B259=0,'Heuristica no hash'!$F260&lt;O259),B259&lt;&gt;0)),'Heuristica no hash'!$F260,O259)</f>
        <v>48218.3</v>
      </c>
    </row>
    <row r="261" spans="1:15" x14ac:dyDescent="0.3">
      <c r="A261" t="s">
        <v>15</v>
      </c>
      <c r="B261">
        <v>0</v>
      </c>
      <c r="C261">
        <v>0</v>
      </c>
      <c r="D261">
        <v>0.05</v>
      </c>
      <c r="E261">
        <v>318</v>
      </c>
      <c r="F261">
        <v>37492.400000000001</v>
      </c>
      <c r="G261">
        <v>1800.55</v>
      </c>
      <c r="H261">
        <v>0</v>
      </c>
      <c r="I261">
        <v>1</v>
      </c>
      <c r="J261">
        <v>1800.55</v>
      </c>
      <c r="K261" s="39">
        <v>0</v>
      </c>
      <c r="L261" s="33">
        <f>IF(AND(F261&lt;&gt;"inf",F261&lt;&gt;"infeas"),'Heuristica no hash'!$F261/O261-1,"---")</f>
        <v>0</v>
      </c>
      <c r="M261" s="39">
        <f t="shared" si="27"/>
        <v>0.16440942847275553</v>
      </c>
      <c r="N261">
        <f t="shared" si="26"/>
        <v>32198.639999999999</v>
      </c>
      <c r="O261">
        <f>IF(AND('Heuristica no hash'!$C261=0,'Heuristica no hash'!$B261=0,'Heuristica no hash'!$F261&lt;&gt;"inf",OR(AND(B260=0,'Heuristica no hash'!$F261&lt;O260),B260&lt;&gt;0)),'Heuristica no hash'!$F261,O260)</f>
        <v>37492.400000000001</v>
      </c>
    </row>
    <row r="262" spans="1:15" x14ac:dyDescent="0.3">
      <c r="A262" t="s">
        <v>15</v>
      </c>
      <c r="B262">
        <v>0</v>
      </c>
      <c r="C262">
        <v>0</v>
      </c>
      <c r="D262">
        <v>0.1</v>
      </c>
      <c r="E262">
        <v>318</v>
      </c>
      <c r="F262">
        <v>43916.9</v>
      </c>
      <c r="G262">
        <v>1800.26</v>
      </c>
      <c r="H262">
        <v>0</v>
      </c>
      <c r="I262">
        <v>1</v>
      </c>
      <c r="J262">
        <v>1800.26</v>
      </c>
      <c r="K262" s="39">
        <v>0</v>
      </c>
      <c r="L262" s="33">
        <f>IF(AND(F262&lt;&gt;"inf",F262&lt;&gt;"infeas"),'Heuristica no hash'!$F262/O262-1,"---")</f>
        <v>0.17135472789151929</v>
      </c>
      <c r="M262" s="39">
        <f t="shared" si="27"/>
        <v>0.36393648924302391</v>
      </c>
      <c r="N262">
        <f t="shared" si="26"/>
        <v>32198.639999999999</v>
      </c>
      <c r="O262">
        <f>IF(AND('Heuristica no hash'!$C262=0,'Heuristica no hash'!$B262=0,'Heuristica no hash'!$F262&lt;&gt;"inf",OR(AND(B261=0,'Heuristica no hash'!$F262&lt;O261),B261&lt;&gt;0)),'Heuristica no hash'!$F262,O261)</f>
        <v>37492.400000000001</v>
      </c>
    </row>
    <row r="263" spans="1:15" x14ac:dyDescent="0.3">
      <c r="A263" t="s">
        <v>15</v>
      </c>
      <c r="B263">
        <v>0</v>
      </c>
      <c r="C263">
        <v>0</v>
      </c>
      <c r="D263">
        <v>0.15</v>
      </c>
      <c r="E263">
        <v>318</v>
      </c>
      <c r="F263">
        <v>35166.300000000003</v>
      </c>
      <c r="G263">
        <v>1800.08</v>
      </c>
      <c r="H263">
        <v>0</v>
      </c>
      <c r="I263">
        <v>1</v>
      </c>
      <c r="J263">
        <v>1800.14</v>
      </c>
      <c r="K263" s="39">
        <v>0</v>
      </c>
      <c r="L263" s="33">
        <f>IF(AND(F263&lt;&gt;"inf",F263&lt;&gt;"infeas"),'Heuristica no hash'!$F263/O263-1,"---")</f>
        <v>0</v>
      </c>
      <c r="M263" s="39">
        <f t="shared" si="27"/>
        <v>9.2167246815393566E-2</v>
      </c>
      <c r="N263">
        <f t="shared" si="26"/>
        <v>32198.639999999999</v>
      </c>
      <c r="O263">
        <f>IF(AND('Heuristica no hash'!$C263=0,'Heuristica no hash'!$B263=0,'Heuristica no hash'!$F263&lt;&gt;"inf",OR(AND(B262=0,'Heuristica no hash'!$F263&lt;O262),B262&lt;&gt;0)),'Heuristica no hash'!$F263,O262)</f>
        <v>35166.300000000003</v>
      </c>
    </row>
    <row r="264" spans="1:15" x14ac:dyDescent="0.3">
      <c r="A264" t="s">
        <v>15</v>
      </c>
      <c r="B264">
        <v>0</v>
      </c>
      <c r="C264">
        <v>0</v>
      </c>
      <c r="D264">
        <v>0.2</v>
      </c>
      <c r="E264">
        <v>318</v>
      </c>
      <c r="F264">
        <v>35644</v>
      </c>
      <c r="G264">
        <v>1800.16</v>
      </c>
      <c r="H264">
        <v>0</v>
      </c>
      <c r="I264">
        <v>1</v>
      </c>
      <c r="J264">
        <v>1800.27</v>
      </c>
      <c r="K264" s="39">
        <v>0</v>
      </c>
      <c r="L264" s="33">
        <f>IF(AND(F264&lt;&gt;"inf",F264&lt;&gt;"infeas"),'Heuristica no hash'!$F264/O264-1,"---")</f>
        <v>1.358402789033808E-2</v>
      </c>
      <c r="M264" s="39">
        <f t="shared" si="27"/>
        <v>0.10700327715704772</v>
      </c>
      <c r="N264">
        <f t="shared" si="26"/>
        <v>32198.639999999999</v>
      </c>
      <c r="O264">
        <f>IF(AND('Heuristica no hash'!$C264=0,'Heuristica no hash'!$B264=0,'Heuristica no hash'!$F264&lt;&gt;"inf",OR(AND(B263=0,'Heuristica no hash'!$F264&lt;O263),B263&lt;&gt;0)),'Heuristica no hash'!$F264,O263)</f>
        <v>35166.300000000003</v>
      </c>
    </row>
    <row r="265" spans="1:15" x14ac:dyDescent="0.3">
      <c r="A265" t="s">
        <v>15</v>
      </c>
      <c r="B265">
        <v>1</v>
      </c>
      <c r="C265">
        <v>5</v>
      </c>
      <c r="D265">
        <v>0.05</v>
      </c>
      <c r="E265">
        <v>318</v>
      </c>
      <c r="F265">
        <v>53620.5</v>
      </c>
      <c r="G265">
        <v>1807.8</v>
      </c>
      <c r="H265">
        <v>0</v>
      </c>
      <c r="I265">
        <v>1</v>
      </c>
      <c r="J265">
        <v>1807.86</v>
      </c>
      <c r="K265" s="39">
        <v>0</v>
      </c>
      <c r="L265" s="33">
        <f>IF(AND(F265&lt;&gt;"inf",F265&lt;&gt;"infeas"),'Heuristica no hash'!$F265/O265-1,"---")</f>
        <v>0.52476945257249108</v>
      </c>
      <c r="M265" s="39">
        <f t="shared" si="27"/>
        <v>0.63658805399530394</v>
      </c>
      <c r="N265">
        <f t="shared" si="26"/>
        <v>32763.59</v>
      </c>
      <c r="O265">
        <f>IF(AND('Heuristica no hash'!$C265=0,'Heuristica no hash'!$B265=0,'Heuristica no hash'!$F265&lt;&gt;"inf",OR(AND(B264=0,'Heuristica no hash'!$F265&lt;O264),B264&lt;&gt;0)),'Heuristica no hash'!$F265,O264)</f>
        <v>35166.300000000003</v>
      </c>
    </row>
    <row r="266" spans="1:15" x14ac:dyDescent="0.3">
      <c r="A266" t="s">
        <v>15</v>
      </c>
      <c r="B266">
        <v>1</v>
      </c>
      <c r="C266">
        <v>5</v>
      </c>
      <c r="D266">
        <v>0.1</v>
      </c>
      <c r="E266">
        <v>318</v>
      </c>
      <c r="F266">
        <v>48062.6</v>
      </c>
      <c r="G266">
        <v>1800.24</v>
      </c>
      <c r="H266">
        <v>0</v>
      </c>
      <c r="I266">
        <v>1</v>
      </c>
      <c r="J266">
        <v>1800.3</v>
      </c>
      <c r="K266" s="39">
        <v>0</v>
      </c>
      <c r="L266" s="33">
        <f>IF(AND(F266&lt;&gt;"inf",F266&lt;&gt;"infeas"),'Heuristica no hash'!$F266/O266-1,"---")</f>
        <v>0.36672325493441149</v>
      </c>
      <c r="M266" s="39">
        <f t="shared" si="27"/>
        <v>0.46186950402844018</v>
      </c>
      <c r="N266">
        <f t="shared" si="26"/>
        <v>32877.49</v>
      </c>
      <c r="O266">
        <f>IF(AND('Heuristica no hash'!$C266=0,'Heuristica no hash'!$B266=0,'Heuristica no hash'!$F266&lt;&gt;"inf",OR(AND(B265=0,'Heuristica no hash'!$F266&lt;O265),B265&lt;&gt;0)),'Heuristica no hash'!$F266,O265)</f>
        <v>35166.300000000003</v>
      </c>
    </row>
    <row r="267" spans="1:15" x14ac:dyDescent="0.3">
      <c r="A267" t="s">
        <v>15</v>
      </c>
      <c r="B267">
        <v>1</v>
      </c>
      <c r="C267">
        <v>5</v>
      </c>
      <c r="D267">
        <v>0.15</v>
      </c>
      <c r="E267">
        <v>318</v>
      </c>
      <c r="F267">
        <v>49127</v>
      </c>
      <c r="G267">
        <v>1800.83</v>
      </c>
      <c r="H267">
        <v>0</v>
      </c>
      <c r="I267">
        <v>1</v>
      </c>
      <c r="J267">
        <v>1800.85</v>
      </c>
      <c r="K267" s="39">
        <v>0</v>
      </c>
      <c r="L267" s="33">
        <f>IF(AND(F267&lt;&gt;"inf",F267&lt;&gt;"infeas"),'Heuristica no hash'!$F267/O267-1,"---")</f>
        <v>0.39699086909910908</v>
      </c>
      <c r="M267" s="39">
        <f t="shared" si="27"/>
        <v>0.38643675565840718</v>
      </c>
      <c r="N267">
        <f t="shared" si="26"/>
        <v>35434</v>
      </c>
      <c r="O267">
        <f>IF(AND('Heuristica no hash'!$C267=0,'Heuristica no hash'!$B267=0,'Heuristica no hash'!$F267&lt;&gt;"inf",OR(AND(B266=0,'Heuristica no hash'!$F267&lt;O266),B266&lt;&gt;0)),'Heuristica no hash'!$F267,O266)</f>
        <v>35166.300000000003</v>
      </c>
    </row>
    <row r="268" spans="1:15" x14ac:dyDescent="0.3">
      <c r="A268" t="s">
        <v>15</v>
      </c>
      <c r="B268">
        <v>1</v>
      </c>
      <c r="C268">
        <v>5</v>
      </c>
      <c r="D268">
        <v>0.2</v>
      </c>
      <c r="E268">
        <v>318</v>
      </c>
      <c r="F268">
        <v>49094.6</v>
      </c>
      <c r="G268">
        <v>1805.49</v>
      </c>
      <c r="H268">
        <v>0</v>
      </c>
      <c r="I268">
        <v>1</v>
      </c>
      <c r="J268">
        <v>1805.54</v>
      </c>
      <c r="K268" s="39">
        <v>0</v>
      </c>
      <c r="L268" s="33">
        <f>IF(AND(F268&lt;&gt;"inf",F268&lt;&gt;"infeas"),'Heuristica no hash'!$F268/O268-1,"---")</f>
        <v>0.39606953247853749</v>
      </c>
      <c r="M268" s="39">
        <f t="shared" si="27"/>
        <v>0.31863037518489024</v>
      </c>
      <c r="N268">
        <f t="shared" si="26"/>
        <v>37231.51</v>
      </c>
      <c r="O268">
        <f>IF(AND('Heuristica no hash'!$C268=0,'Heuristica no hash'!$B268=0,'Heuristica no hash'!$F268&lt;&gt;"inf",OR(AND(B267=0,'Heuristica no hash'!$F268&lt;O267),B267&lt;&gt;0)),'Heuristica no hash'!$F268,O267)</f>
        <v>35166.300000000003</v>
      </c>
    </row>
    <row r="269" spans="1:15" x14ac:dyDescent="0.3">
      <c r="A269" t="s">
        <v>15</v>
      </c>
      <c r="B269">
        <v>1</v>
      </c>
      <c r="C269">
        <v>10</v>
      </c>
      <c r="D269">
        <v>0.05</v>
      </c>
      <c r="E269">
        <v>318</v>
      </c>
      <c r="F269">
        <v>41918.699999999997</v>
      </c>
      <c r="G269">
        <v>1802.19</v>
      </c>
      <c r="H269">
        <v>0</v>
      </c>
      <c r="I269">
        <v>1</v>
      </c>
      <c r="J269">
        <v>1802.19</v>
      </c>
      <c r="K269" s="39">
        <v>0</v>
      </c>
      <c r="L269" s="33">
        <f>IF(AND(F269&lt;&gt;"inf",F269&lt;&gt;"infeas"),'Heuristica no hash'!$F269/O269-1,"---")</f>
        <v>0.19201337644278738</v>
      </c>
      <c r="M269" s="39">
        <f t="shared" si="27"/>
        <v>0.27681135715062433</v>
      </c>
      <c r="N269">
        <f t="shared" si="26"/>
        <v>32830.769999999997</v>
      </c>
      <c r="O269">
        <f>IF(AND('Heuristica no hash'!$C269=0,'Heuristica no hash'!$B269=0,'Heuristica no hash'!$F269&lt;&gt;"inf",OR(AND(B268=0,'Heuristica no hash'!$F269&lt;O268),B268&lt;&gt;0)),'Heuristica no hash'!$F269,O268)</f>
        <v>35166.300000000003</v>
      </c>
    </row>
    <row r="270" spans="1:15" x14ac:dyDescent="0.3">
      <c r="A270" t="s">
        <v>15</v>
      </c>
      <c r="B270">
        <v>1</v>
      </c>
      <c r="C270">
        <v>10</v>
      </c>
      <c r="D270">
        <v>0.1</v>
      </c>
      <c r="E270">
        <v>318</v>
      </c>
      <c r="F270">
        <v>50497.1</v>
      </c>
      <c r="G270">
        <v>1840.4</v>
      </c>
      <c r="H270">
        <v>0</v>
      </c>
      <c r="I270">
        <v>1</v>
      </c>
      <c r="J270">
        <v>1840.4</v>
      </c>
      <c r="K270" s="39">
        <v>0</v>
      </c>
      <c r="L270" s="33">
        <f>IF(AND(F270&lt;&gt;"inf",F270&lt;&gt;"infeas"),'Heuristica no hash'!$F270/O270-1,"---")</f>
        <v>0.43595146489679015</v>
      </c>
      <c r="M270" s="39">
        <f t="shared" si="27"/>
        <v>0.46907919809852405</v>
      </c>
      <c r="N270">
        <f t="shared" si="26"/>
        <v>34373.300000000003</v>
      </c>
      <c r="O270">
        <f>IF(AND('Heuristica no hash'!$C270=0,'Heuristica no hash'!$B270=0,'Heuristica no hash'!$F270&lt;&gt;"inf",OR(AND(B269=0,'Heuristica no hash'!$F270&lt;O269),B269&lt;&gt;0)),'Heuristica no hash'!$F270,O269)</f>
        <v>35166.300000000003</v>
      </c>
    </row>
    <row r="271" spans="1:15" x14ac:dyDescent="0.3">
      <c r="A271" t="s">
        <v>15</v>
      </c>
      <c r="B271">
        <v>1</v>
      </c>
      <c r="C271">
        <v>10</v>
      </c>
      <c r="D271">
        <v>0.15</v>
      </c>
      <c r="E271">
        <v>318</v>
      </c>
      <c r="F271">
        <v>50073.9</v>
      </c>
      <c r="G271">
        <v>1801.35</v>
      </c>
      <c r="H271">
        <v>0</v>
      </c>
      <c r="I271">
        <v>1</v>
      </c>
      <c r="J271">
        <v>1801.35</v>
      </c>
      <c r="K271" s="39">
        <v>0</v>
      </c>
      <c r="L271" s="33">
        <f>IF(AND(F271&lt;&gt;"inf",F271&lt;&gt;"infeas"),'Heuristica no hash'!$F271/O271-1,"---")</f>
        <v>0.42391721619846257</v>
      </c>
      <c r="M271" s="39">
        <f t="shared" si="27"/>
        <v>0.4131596771462438</v>
      </c>
      <c r="N271">
        <f t="shared" si="26"/>
        <v>35434</v>
      </c>
      <c r="O271">
        <f>IF(AND('Heuristica no hash'!$C271=0,'Heuristica no hash'!$B271=0,'Heuristica no hash'!$F271&lt;&gt;"inf",OR(AND(B270=0,'Heuristica no hash'!$F271&lt;O270),B270&lt;&gt;0)),'Heuristica no hash'!$F271,O270)</f>
        <v>35166.300000000003</v>
      </c>
    </row>
    <row r="272" spans="1:15" x14ac:dyDescent="0.3">
      <c r="A272" t="s">
        <v>15</v>
      </c>
      <c r="B272">
        <v>1</v>
      </c>
      <c r="C272">
        <v>10</v>
      </c>
      <c r="D272">
        <v>0.2</v>
      </c>
      <c r="E272">
        <v>318</v>
      </c>
      <c r="F272">
        <v>54384.9</v>
      </c>
      <c r="G272">
        <v>1802.09</v>
      </c>
      <c r="H272">
        <v>0</v>
      </c>
      <c r="I272">
        <v>1</v>
      </c>
      <c r="J272">
        <v>1802.09</v>
      </c>
      <c r="K272" s="39">
        <v>0</v>
      </c>
      <c r="L272" s="33">
        <f>IF(AND(F272&lt;&gt;"inf",F272&lt;&gt;"infeas"),'Heuristica no hash'!$F272/O272-1,"---")</f>
        <v>0.54650617210226837</v>
      </c>
      <c r="M272" s="39">
        <f t="shared" si="27"/>
        <v>0.50839095146819102</v>
      </c>
      <c r="N272">
        <f t="shared" si="26"/>
        <v>36054.910000000003</v>
      </c>
      <c r="O272">
        <f>IF(AND('Heuristica no hash'!$C272=0,'Heuristica no hash'!$B272=0,'Heuristica no hash'!$F272&lt;&gt;"inf",OR(AND(B271=0,'Heuristica no hash'!$F272&lt;O271),B271&lt;&gt;0)),'Heuristica no hash'!$F272,O271)</f>
        <v>35166.300000000003</v>
      </c>
    </row>
    <row r="273" spans="1:15" x14ac:dyDescent="0.3">
      <c r="A273" t="s">
        <v>15</v>
      </c>
      <c r="B273">
        <v>1</v>
      </c>
      <c r="C273">
        <v>25</v>
      </c>
      <c r="D273">
        <v>0.05</v>
      </c>
      <c r="E273">
        <v>318</v>
      </c>
      <c r="F273">
        <v>48295.7</v>
      </c>
      <c r="G273">
        <v>1801.16</v>
      </c>
      <c r="H273">
        <v>0</v>
      </c>
      <c r="I273">
        <v>1</v>
      </c>
      <c r="J273">
        <v>1801.16</v>
      </c>
      <c r="K273" s="39">
        <v>0</v>
      </c>
      <c r="L273" s="33">
        <f>IF(AND(F273&lt;&gt;"inf",F273&lt;&gt;"infeas"),'Heuristica no hash'!$F273/O273-1,"---")</f>
        <v>0.37335176006574455</v>
      </c>
      <c r="M273" s="39">
        <f t="shared" si="27"/>
        <v>0.41324093484701097</v>
      </c>
      <c r="N273">
        <f t="shared" si="26"/>
        <v>34173.72</v>
      </c>
      <c r="O273">
        <f>IF(AND('Heuristica no hash'!$C273=0,'Heuristica no hash'!$B273=0,'Heuristica no hash'!$F273&lt;&gt;"inf",OR(AND(B272=0,'Heuristica no hash'!$F273&lt;O272),B272&lt;&gt;0)),'Heuristica no hash'!$F273,O272)</f>
        <v>35166.300000000003</v>
      </c>
    </row>
    <row r="274" spans="1:15" x14ac:dyDescent="0.3">
      <c r="A274" t="s">
        <v>15</v>
      </c>
      <c r="B274">
        <v>1</v>
      </c>
      <c r="C274">
        <v>25</v>
      </c>
      <c r="D274">
        <v>0.1</v>
      </c>
      <c r="E274">
        <v>318</v>
      </c>
      <c r="F274">
        <v>55452.4</v>
      </c>
      <c r="G274">
        <v>1826.5</v>
      </c>
      <c r="H274">
        <v>0</v>
      </c>
      <c r="I274">
        <v>1</v>
      </c>
      <c r="J274">
        <v>1826.5</v>
      </c>
      <c r="K274" s="39">
        <v>0</v>
      </c>
      <c r="L274" s="33">
        <f>IF(AND(F274&lt;&gt;"inf",F274&lt;&gt;"infeas"),'Heuristica no hash'!$F274/O274-1,"---")</f>
        <v>0.57686193884485992</v>
      </c>
      <c r="M274" s="39">
        <f t="shared" si="27"/>
        <v>0.27819219582762655</v>
      </c>
      <c r="N274">
        <f t="shared" si="26"/>
        <v>43383.46</v>
      </c>
      <c r="O274">
        <f>IF(AND('Heuristica no hash'!$C274=0,'Heuristica no hash'!$B274=0,'Heuristica no hash'!$F274&lt;&gt;"inf",OR(AND(B273=0,'Heuristica no hash'!$F274&lt;O273),B273&lt;&gt;0)),'Heuristica no hash'!$F274,O273)</f>
        <v>35166.300000000003</v>
      </c>
    </row>
    <row r="275" spans="1:15" x14ac:dyDescent="0.3">
      <c r="A275" t="s">
        <v>15</v>
      </c>
      <c r="B275">
        <v>1</v>
      </c>
      <c r="C275">
        <v>25</v>
      </c>
      <c r="D275">
        <v>0.15</v>
      </c>
      <c r="E275">
        <v>318</v>
      </c>
      <c r="F275">
        <v>53074.3</v>
      </c>
      <c r="G275">
        <v>1816.95</v>
      </c>
      <c r="H275">
        <v>0</v>
      </c>
      <c r="I275">
        <v>1</v>
      </c>
      <c r="J275">
        <v>1816.95</v>
      </c>
      <c r="K275" s="39">
        <v>0</v>
      </c>
      <c r="L275" s="33">
        <f>IF(AND(F275&lt;&gt;"inf",F275&lt;&gt;"infeas"),'Heuristica no hash'!$F275/O275-1,"---")</f>
        <v>0.50923753707384622</v>
      </c>
      <c r="M275" s="39">
        <f t="shared" si="27"/>
        <v>0.30104923681394036</v>
      </c>
      <c r="N275">
        <f t="shared" si="26"/>
        <v>40793.46</v>
      </c>
      <c r="O275">
        <f>IF(AND('Heuristica no hash'!$C275=0,'Heuristica no hash'!$B275=0,'Heuristica no hash'!$F275&lt;&gt;"inf",OR(AND(B274=0,'Heuristica no hash'!$F275&lt;O274),B274&lt;&gt;0)),'Heuristica no hash'!$F275,O274)</f>
        <v>35166.300000000003</v>
      </c>
    </row>
    <row r="276" spans="1:15" x14ac:dyDescent="0.3">
      <c r="A276" t="s">
        <v>15</v>
      </c>
      <c r="B276">
        <v>1</v>
      </c>
      <c r="C276">
        <v>25</v>
      </c>
      <c r="D276">
        <v>0.2</v>
      </c>
      <c r="E276">
        <v>318</v>
      </c>
      <c r="F276">
        <v>70023.7</v>
      </c>
      <c r="G276">
        <v>1802.92</v>
      </c>
      <c r="H276">
        <v>0</v>
      </c>
      <c r="I276">
        <v>1</v>
      </c>
      <c r="J276">
        <v>1802.93</v>
      </c>
      <c r="K276" s="39">
        <v>0</v>
      </c>
      <c r="L276" s="33">
        <f>IF(AND(F276&lt;&gt;"inf",F276&lt;&gt;"infeas"),'Heuristica no hash'!$F276/O276-1,"---")</f>
        <v>0.99121602215757676</v>
      </c>
      <c r="M276" s="39">
        <f t="shared" si="27"/>
        <v>0.56197816915137899</v>
      </c>
      <c r="N276">
        <f t="shared" si="26"/>
        <v>44830.14</v>
      </c>
      <c r="O276">
        <f>IF(AND('Heuristica no hash'!$C276=0,'Heuristica no hash'!$B276=0,'Heuristica no hash'!$F276&lt;&gt;"inf",OR(AND(B275=0,'Heuristica no hash'!$F276&lt;O275),B275&lt;&gt;0)),'Heuristica no hash'!$F276,O275)</f>
        <v>35166.300000000003</v>
      </c>
    </row>
    <row r="277" spans="1:15" x14ac:dyDescent="0.3">
      <c r="A277" t="s">
        <v>15</v>
      </c>
      <c r="B277">
        <v>1</v>
      </c>
      <c r="C277">
        <v>50</v>
      </c>
      <c r="D277">
        <v>0.05</v>
      </c>
      <c r="E277">
        <v>318</v>
      </c>
      <c r="F277">
        <v>48891.9</v>
      </c>
      <c r="G277">
        <v>1831.92</v>
      </c>
      <c r="H277">
        <v>0</v>
      </c>
      <c r="I277">
        <v>1</v>
      </c>
      <c r="J277">
        <v>1831.92</v>
      </c>
      <c r="K277" s="39">
        <v>0</v>
      </c>
      <c r="L277" s="33">
        <f>IF(AND(F277&lt;&gt;"inf",F277&lt;&gt;"infeas"),'Heuristica no hash'!$F277/O277-1,"---")</f>
        <v>0.39030549133687642</v>
      </c>
      <c r="M277" s="39">
        <f t="shared" si="27"/>
        <v>0.43304756542330414</v>
      </c>
      <c r="N277">
        <f t="shared" si="26"/>
        <v>34117.43</v>
      </c>
      <c r="O277">
        <f>IF(AND('Heuristica no hash'!$C277=0,'Heuristica no hash'!$B277=0,'Heuristica no hash'!$F277&lt;&gt;"inf",OR(AND(B276=0,'Heuristica no hash'!$F277&lt;O276),B276&lt;&gt;0)),'Heuristica no hash'!$F277,O276)</f>
        <v>35166.300000000003</v>
      </c>
    </row>
    <row r="278" spans="1:15" x14ac:dyDescent="0.3">
      <c r="A278" t="s">
        <v>15</v>
      </c>
      <c r="B278">
        <v>1</v>
      </c>
      <c r="C278">
        <v>50</v>
      </c>
      <c r="D278">
        <v>0.1</v>
      </c>
      <c r="E278">
        <v>318</v>
      </c>
      <c r="F278">
        <v>64919.5</v>
      </c>
      <c r="G278">
        <v>1803.04</v>
      </c>
      <c r="H278">
        <v>0</v>
      </c>
      <c r="I278">
        <v>1</v>
      </c>
      <c r="J278">
        <v>1803.04</v>
      </c>
      <c r="K278" s="39">
        <v>0</v>
      </c>
      <c r="L278" s="33">
        <f>IF(AND(F278&lt;&gt;"inf",F278&lt;&gt;"infeas"),'Heuristica no hash'!$F278/O278-1,"---")</f>
        <v>0.84607138083904188</v>
      </c>
      <c r="M278" s="39">
        <f t="shared" si="27"/>
        <v>0.47590742178903533</v>
      </c>
      <c r="N278">
        <f t="shared" si="26"/>
        <v>43986.16</v>
      </c>
      <c r="O278">
        <f>IF(AND('Heuristica no hash'!$C278=0,'Heuristica no hash'!$B278=0,'Heuristica no hash'!$F278&lt;&gt;"inf",OR(AND(B277=0,'Heuristica no hash'!$F278&lt;O277),B277&lt;&gt;0)),'Heuristica no hash'!$F278,O277)</f>
        <v>35166.300000000003</v>
      </c>
    </row>
    <row r="279" spans="1:15" x14ac:dyDescent="0.3">
      <c r="A279" t="s">
        <v>15</v>
      </c>
      <c r="B279">
        <v>1</v>
      </c>
      <c r="C279">
        <v>50</v>
      </c>
      <c r="D279">
        <v>0.15</v>
      </c>
      <c r="E279">
        <v>318</v>
      </c>
      <c r="F279">
        <v>69442</v>
      </c>
      <c r="G279">
        <v>1803.11</v>
      </c>
      <c r="H279">
        <v>0</v>
      </c>
      <c r="I279">
        <v>1</v>
      </c>
      <c r="J279">
        <v>1803.11</v>
      </c>
      <c r="K279" s="39">
        <v>0</v>
      </c>
      <c r="L279" s="33">
        <f>IF(AND(F279&lt;&gt;"inf",F279&lt;&gt;"infeas"),'Heuristica no hash'!$F279/O279-1,"---")</f>
        <v>0.97467461746046635</v>
      </c>
      <c r="M279" s="39">
        <f t="shared" si="27"/>
        <v>0.54109596641288737</v>
      </c>
      <c r="N279">
        <f t="shared" si="26"/>
        <v>45060.14</v>
      </c>
      <c r="O279">
        <f>IF(AND('Heuristica no hash'!$C279=0,'Heuristica no hash'!$B279=0,'Heuristica no hash'!$F279&lt;&gt;"inf",OR(AND(B278=0,'Heuristica no hash'!$F279&lt;O278),B278&lt;&gt;0)),'Heuristica no hash'!$F279,O278)</f>
        <v>35166.300000000003</v>
      </c>
    </row>
    <row r="280" spans="1:15" x14ac:dyDescent="0.3">
      <c r="A280" t="s">
        <v>15</v>
      </c>
      <c r="B280">
        <v>1</v>
      </c>
      <c r="C280">
        <v>50</v>
      </c>
      <c r="D280">
        <v>0.2</v>
      </c>
      <c r="E280">
        <v>318</v>
      </c>
      <c r="F280" t="s">
        <v>46</v>
      </c>
      <c r="G280">
        <v>60.5642</v>
      </c>
      <c r="H280">
        <v>0</v>
      </c>
      <c r="I280">
        <v>1</v>
      </c>
      <c r="J280">
        <v>1803.04</v>
      </c>
      <c r="K280" s="39">
        <v>0</v>
      </c>
      <c r="L280" s="33" t="str">
        <f>IF(AND(F280&lt;&gt;"inf",F280&lt;&gt;"infeas"),'Heuristica no hash'!$F280/O280-1,"---")</f>
        <v>---</v>
      </c>
      <c r="M280" s="39" t="str">
        <f t="shared" si="27"/>
        <v>---</v>
      </c>
      <c r="N280">
        <f t="shared" si="26"/>
        <v>50995.79</v>
      </c>
      <c r="O280">
        <f>IF(AND('Heuristica no hash'!$C280=0,'Heuristica no hash'!$B280=0,'Heuristica no hash'!$F280&lt;&gt;"inf",OR(AND(B279=0,'Heuristica no hash'!$F280&lt;O279),B279&lt;&gt;0)),'Heuristica no hash'!$F280,O279)</f>
        <v>35166.300000000003</v>
      </c>
    </row>
    <row r="281" spans="1:15" x14ac:dyDescent="0.3">
      <c r="A281" t="s">
        <v>15</v>
      </c>
      <c r="B281">
        <v>2</v>
      </c>
      <c r="C281">
        <v>5</v>
      </c>
      <c r="D281">
        <v>0.05</v>
      </c>
      <c r="E281">
        <v>318</v>
      </c>
      <c r="F281">
        <v>61546.3</v>
      </c>
      <c r="G281">
        <v>1802.92</v>
      </c>
      <c r="H281">
        <v>0</v>
      </c>
      <c r="I281">
        <v>1</v>
      </c>
      <c r="J281">
        <v>1802.92</v>
      </c>
      <c r="K281" s="39">
        <v>0</v>
      </c>
      <c r="L281" s="33">
        <f>IF(AND(F281&lt;&gt;"inf",F281&lt;&gt;"infeas"),'Heuristica no hash'!$F281/O281-1,"---")</f>
        <v>0.75015000156399725</v>
      </c>
      <c r="M281" s="39">
        <f t="shared" si="27"/>
        <v>0.83463504366574681</v>
      </c>
      <c r="N281">
        <f t="shared" si="26"/>
        <v>33546.89</v>
      </c>
      <c r="O281">
        <f>IF(AND('Heuristica no hash'!$C281=0,'Heuristica no hash'!$B281=0,'Heuristica no hash'!$F281&lt;&gt;"inf",OR(AND(B280=0,'Heuristica no hash'!$F281&lt;O280),B280&lt;&gt;0)),'Heuristica no hash'!$F281,O280)</f>
        <v>35166.300000000003</v>
      </c>
    </row>
    <row r="282" spans="1:15" x14ac:dyDescent="0.3">
      <c r="A282" t="s">
        <v>15</v>
      </c>
      <c r="B282">
        <v>2</v>
      </c>
      <c r="C282">
        <v>5</v>
      </c>
      <c r="D282">
        <v>0.1</v>
      </c>
      <c r="E282">
        <v>318</v>
      </c>
      <c r="F282">
        <v>112902</v>
      </c>
      <c r="G282">
        <v>60.487299999999998</v>
      </c>
      <c r="H282">
        <v>0</v>
      </c>
      <c r="I282">
        <v>1</v>
      </c>
      <c r="J282">
        <v>1803.26</v>
      </c>
      <c r="K282" s="39">
        <v>0</v>
      </c>
      <c r="L282" s="33">
        <f>IF(AND(F282&lt;&gt;"inf",F282&lt;&gt;"infeas"),'Heuristica no hash'!$F282/O282-1,"---")</f>
        <v>2.2105168869059297</v>
      </c>
      <c r="M282" s="39">
        <f t="shared" si="27"/>
        <v>1.7975649474542861</v>
      </c>
      <c r="N282">
        <f t="shared" si="26"/>
        <v>40357.24</v>
      </c>
      <c r="O282">
        <f>IF(AND('Heuristica no hash'!$C282=0,'Heuristica no hash'!$B282=0,'Heuristica no hash'!$F282&lt;&gt;"inf",OR(AND(B281=0,'Heuristica no hash'!$F282&lt;O281),B281&lt;&gt;0)),'Heuristica no hash'!$F282,O281)</f>
        <v>35166.300000000003</v>
      </c>
    </row>
    <row r="283" spans="1:15" x14ac:dyDescent="0.3">
      <c r="A283" t="s">
        <v>15</v>
      </c>
      <c r="B283">
        <v>2</v>
      </c>
      <c r="C283">
        <v>5</v>
      </c>
      <c r="D283">
        <v>0.15</v>
      </c>
      <c r="E283">
        <v>318</v>
      </c>
      <c r="F283" t="s">
        <v>46</v>
      </c>
      <c r="G283">
        <v>60.537799999999997</v>
      </c>
      <c r="H283">
        <v>0</v>
      </c>
      <c r="I283">
        <v>1</v>
      </c>
      <c r="J283">
        <v>1803.64</v>
      </c>
      <c r="K283" s="39">
        <v>0</v>
      </c>
      <c r="L283" s="33" t="str">
        <f>IF(AND(F283&lt;&gt;"inf",F283&lt;&gt;"infeas"),'Heuristica no hash'!$F283/O283-1,"---")</f>
        <v>---</v>
      </c>
      <c r="M283" s="39" t="str">
        <f t="shared" si="27"/>
        <v>---</v>
      </c>
      <c r="N283">
        <f t="shared" si="26"/>
        <v>43333.07</v>
      </c>
      <c r="O283">
        <f>IF(AND('Heuristica no hash'!$C283=0,'Heuristica no hash'!$B283=0,'Heuristica no hash'!$F283&lt;&gt;"inf",OR(AND(B282=0,'Heuristica no hash'!$F283&lt;O282),B282&lt;&gt;0)),'Heuristica no hash'!$F283,O282)</f>
        <v>35166.300000000003</v>
      </c>
    </row>
    <row r="284" spans="1:15" x14ac:dyDescent="0.3">
      <c r="A284" t="s">
        <v>15</v>
      </c>
      <c r="B284">
        <v>2</v>
      </c>
      <c r="C284">
        <v>5</v>
      </c>
      <c r="D284">
        <v>0.2</v>
      </c>
      <c r="E284">
        <v>318</v>
      </c>
      <c r="F284" t="s">
        <v>46</v>
      </c>
      <c r="G284">
        <v>60.476500000000001</v>
      </c>
      <c r="H284">
        <v>0</v>
      </c>
      <c r="I284">
        <v>1</v>
      </c>
      <c r="J284">
        <v>1802.92</v>
      </c>
      <c r="K284" s="39">
        <v>0</v>
      </c>
      <c r="L284" s="33" t="str">
        <f>IF(AND(F284&lt;&gt;"inf",F284&lt;&gt;"infeas"),'Heuristica no hash'!$F284/O284-1,"---")</f>
        <v>---</v>
      </c>
      <c r="M284" s="39" t="str">
        <f t="shared" si="27"/>
        <v>---</v>
      </c>
      <c r="N284">
        <f t="shared" si="26"/>
        <v>44605.71</v>
      </c>
      <c r="O284">
        <f>IF(AND('Heuristica no hash'!$C284=0,'Heuristica no hash'!$B284=0,'Heuristica no hash'!$F284&lt;&gt;"inf",OR(AND(B283=0,'Heuristica no hash'!$F284&lt;O283),B283&lt;&gt;0)),'Heuristica no hash'!$F284,O283)</f>
        <v>35166.300000000003</v>
      </c>
    </row>
    <row r="285" spans="1:15" x14ac:dyDescent="0.3">
      <c r="A285" t="s">
        <v>15</v>
      </c>
      <c r="B285">
        <v>2</v>
      </c>
      <c r="C285">
        <v>10</v>
      </c>
      <c r="D285">
        <v>0.05</v>
      </c>
      <c r="E285">
        <v>318</v>
      </c>
      <c r="F285">
        <v>55887.8</v>
      </c>
      <c r="G285">
        <v>1803.11</v>
      </c>
      <c r="H285">
        <v>0</v>
      </c>
      <c r="I285">
        <v>1</v>
      </c>
      <c r="J285">
        <v>1803.11</v>
      </c>
      <c r="K285" s="39">
        <v>0</v>
      </c>
      <c r="L285" s="33">
        <f>IF(AND(F285&lt;&gt;"inf",F285&lt;&gt;"infeas"),'Heuristica no hash'!$F285/O285-1,"---")</f>
        <v>0.58924311059167445</v>
      </c>
      <c r="M285" s="39">
        <f t="shared" si="27"/>
        <v>0.56181673068066496</v>
      </c>
      <c r="N285">
        <f t="shared" si="26"/>
        <v>35783.839999999997</v>
      </c>
      <c r="O285">
        <f>IF(AND('Heuristica no hash'!$C285=0,'Heuristica no hash'!$B285=0,'Heuristica no hash'!$F285&lt;&gt;"inf",OR(AND(B284=0,'Heuristica no hash'!$F285&lt;O284),B284&lt;&gt;0)),'Heuristica no hash'!$F285,O284)</f>
        <v>35166.300000000003</v>
      </c>
    </row>
    <row r="286" spans="1:15" x14ac:dyDescent="0.3">
      <c r="A286" t="s">
        <v>15</v>
      </c>
      <c r="B286">
        <v>2</v>
      </c>
      <c r="C286">
        <v>10</v>
      </c>
      <c r="D286">
        <v>0.1</v>
      </c>
      <c r="E286">
        <v>318</v>
      </c>
      <c r="F286">
        <v>60809.1</v>
      </c>
      <c r="G286">
        <v>1803.08</v>
      </c>
      <c r="H286">
        <v>0</v>
      </c>
      <c r="I286">
        <v>1</v>
      </c>
      <c r="J286">
        <v>1803.08</v>
      </c>
      <c r="K286" s="39">
        <v>0</v>
      </c>
      <c r="L286" s="33">
        <f>IF(AND(F286&lt;&gt;"inf",F286&lt;&gt;"infeas"),'Heuristica no hash'!$F286/O286-1,"---")</f>
        <v>0.72918674981445286</v>
      </c>
      <c r="M286" s="39">
        <f t="shared" si="27"/>
        <v>-0.89451444441456907</v>
      </c>
      <c r="N286">
        <f t="shared" si="26"/>
        <v>576468.5</v>
      </c>
      <c r="O286">
        <f>IF(AND('Heuristica no hash'!$C286=0,'Heuristica no hash'!$B286=0,'Heuristica no hash'!$F286&lt;&gt;"inf",OR(AND(B285=0,'Heuristica no hash'!$F286&lt;O285),B285&lt;&gt;0)),'Heuristica no hash'!$F286,O285)</f>
        <v>35166.300000000003</v>
      </c>
    </row>
    <row r="287" spans="1:15" x14ac:dyDescent="0.3">
      <c r="A287" t="s">
        <v>15</v>
      </c>
      <c r="B287">
        <v>2</v>
      </c>
      <c r="C287">
        <v>10</v>
      </c>
      <c r="D287">
        <v>0.15</v>
      </c>
      <c r="E287">
        <v>318</v>
      </c>
      <c r="F287">
        <v>66724.600000000006</v>
      </c>
      <c r="G287">
        <v>1803.36</v>
      </c>
      <c r="H287">
        <v>0</v>
      </c>
      <c r="I287">
        <v>1</v>
      </c>
      <c r="J287">
        <v>1803.36</v>
      </c>
      <c r="K287" s="39">
        <v>0</v>
      </c>
      <c r="L287" s="33">
        <f>IF(AND(F287&lt;&gt;"inf",F287&lt;&gt;"infeas"),'Heuristica no hash'!$F287/O287-1,"---")</f>
        <v>0.89740177385735787</v>
      </c>
      <c r="M287" s="39">
        <f t="shared" si="27"/>
        <v>-0.84734604736567687</v>
      </c>
      <c r="N287">
        <f t="shared" si="26"/>
        <v>437097.1</v>
      </c>
      <c r="O287">
        <f>IF(AND('Heuristica no hash'!$C287=0,'Heuristica no hash'!$B287=0,'Heuristica no hash'!$F287&lt;&gt;"inf",OR(AND(B286=0,'Heuristica no hash'!$F287&lt;O286),B286&lt;&gt;0)),'Heuristica no hash'!$F287,O286)</f>
        <v>35166.300000000003</v>
      </c>
    </row>
    <row r="288" spans="1:15" x14ac:dyDescent="0.3">
      <c r="A288" t="s">
        <v>15</v>
      </c>
      <c r="B288">
        <v>2</v>
      </c>
      <c r="C288">
        <v>10</v>
      </c>
      <c r="D288">
        <v>0.2</v>
      </c>
      <c r="E288">
        <v>318</v>
      </c>
      <c r="F288">
        <v>87773.6</v>
      </c>
      <c r="G288">
        <v>1802.92</v>
      </c>
      <c r="H288">
        <v>0</v>
      </c>
      <c r="I288">
        <v>1</v>
      </c>
      <c r="J288">
        <v>1802.92</v>
      </c>
      <c r="K288">
        <v>0</v>
      </c>
      <c r="L288" s="33">
        <f>IF(AND(F288&lt;&gt;"inf",F288&lt;&gt;"infeas"),'Heuristica no hash'!$F288/O288-1,"---")</f>
        <v>1.4959577777588202</v>
      </c>
      <c r="M288" s="39">
        <f t="shared" si="27"/>
        <v>-0.78497176195074481</v>
      </c>
      <c r="N288">
        <f t="shared" si="26"/>
        <v>408195.69</v>
      </c>
      <c r="O288">
        <f>IF(AND('Heuristica no hash'!$C288=0,'Heuristica no hash'!$B288=0,'Heuristica no hash'!$F288&lt;&gt;"inf",OR(AND(B287=0,'Heuristica no hash'!$F288&lt;O287),B287&lt;&gt;0)),'Heuristica no hash'!$F288,O287)</f>
        <v>35166.300000000003</v>
      </c>
    </row>
    <row r="289" spans="1:15" x14ac:dyDescent="0.3">
      <c r="A289" t="s">
        <v>15</v>
      </c>
      <c r="B289">
        <v>2</v>
      </c>
      <c r="C289">
        <v>25</v>
      </c>
      <c r="D289">
        <v>0.05</v>
      </c>
      <c r="E289">
        <v>318</v>
      </c>
      <c r="F289">
        <v>48033.1</v>
      </c>
      <c r="G289">
        <v>1809.44</v>
      </c>
      <c r="H289">
        <v>0</v>
      </c>
      <c r="I289">
        <v>1</v>
      </c>
      <c r="J289">
        <v>1809.44</v>
      </c>
      <c r="K289" s="39">
        <v>0</v>
      </c>
      <c r="L289" s="33">
        <f>IF(AND(F289&lt;&gt;"inf",F289&lt;&gt;"infeas"),'Heuristica no hash'!$F289/O289-1,"---")</f>
        <v>0.36588438362864428</v>
      </c>
      <c r="M289" s="39">
        <f t="shared" si="27"/>
        <v>0.38834742112972909</v>
      </c>
      <c r="N289">
        <f t="shared" si="26"/>
        <v>34597.32</v>
      </c>
      <c r="O289">
        <f>IF(AND('Heuristica no hash'!$C289=0,'Heuristica no hash'!$B289=0,'Heuristica no hash'!$F289&lt;&gt;"inf",OR(AND(B288=0,'Heuristica no hash'!$F289&lt;O288),B288&lt;&gt;0)),'Heuristica no hash'!$F289,O288)</f>
        <v>35166.300000000003</v>
      </c>
    </row>
    <row r="290" spans="1:15" x14ac:dyDescent="0.3">
      <c r="A290" t="s">
        <v>15</v>
      </c>
      <c r="B290">
        <v>2</v>
      </c>
      <c r="C290">
        <v>25</v>
      </c>
      <c r="D290">
        <v>0.1</v>
      </c>
      <c r="E290">
        <v>318</v>
      </c>
      <c r="F290">
        <v>48339.199999999997</v>
      </c>
      <c r="G290">
        <v>1854.81</v>
      </c>
      <c r="H290">
        <v>0</v>
      </c>
      <c r="I290">
        <v>1</v>
      </c>
      <c r="J290">
        <v>1854.81</v>
      </c>
      <c r="K290" s="39">
        <v>0</v>
      </c>
      <c r="L290" s="33">
        <f>IF(AND(F290&lt;&gt;"inf",F290&lt;&gt;"infeas"),'Heuristica no hash'!$F290/O290-1,"---")</f>
        <v>0.37458873978780804</v>
      </c>
      <c r="M290" s="39">
        <f t="shared" si="27"/>
        <v>0.31672930359556939</v>
      </c>
      <c r="N290">
        <f t="shared" si="26"/>
        <v>36711.57</v>
      </c>
      <c r="O290">
        <f>IF(AND('Heuristica no hash'!$C290=0,'Heuristica no hash'!$B290=0,'Heuristica no hash'!$F290&lt;&gt;"inf",OR(AND(B289=0,'Heuristica no hash'!$F290&lt;O289),B289&lt;&gt;0)),'Heuristica no hash'!$F290,O289)</f>
        <v>35166.300000000003</v>
      </c>
    </row>
    <row r="291" spans="1:15" x14ac:dyDescent="0.3">
      <c r="A291" t="s">
        <v>15</v>
      </c>
      <c r="B291">
        <v>2</v>
      </c>
      <c r="C291">
        <v>25</v>
      </c>
      <c r="D291">
        <v>0.15</v>
      </c>
      <c r="E291">
        <v>318</v>
      </c>
      <c r="F291">
        <v>55567.9</v>
      </c>
      <c r="G291">
        <v>1821.45</v>
      </c>
      <c r="H291">
        <v>0</v>
      </c>
      <c r="I291">
        <v>1</v>
      </c>
      <c r="J291">
        <v>1821.45</v>
      </c>
      <c r="K291">
        <v>0</v>
      </c>
      <c r="L291" s="33">
        <f>IF(AND(F291&lt;&gt;"inf",F291&lt;&gt;"infeas"),'Heuristica no hash'!$F291/O291-1,"---")</f>
        <v>0.5801463332793042</v>
      </c>
      <c r="M291" s="39">
        <f t="shared" si="27"/>
        <v>0.31869292349868128</v>
      </c>
      <c r="N291">
        <f t="shared" si="26"/>
        <v>42138.62</v>
      </c>
      <c r="O291">
        <f>IF(AND('Heuristica no hash'!$C291=0,'Heuristica no hash'!$B291=0,'Heuristica no hash'!$F291&lt;&gt;"inf",OR(AND(B290=0,'Heuristica no hash'!$F291&lt;O290),B290&lt;&gt;0)),'Heuristica no hash'!$F291,O290)</f>
        <v>35166.300000000003</v>
      </c>
    </row>
    <row r="292" spans="1:15" x14ac:dyDescent="0.3">
      <c r="A292" t="s">
        <v>15</v>
      </c>
      <c r="B292">
        <v>2</v>
      </c>
      <c r="C292">
        <v>25</v>
      </c>
      <c r="D292">
        <v>0.2</v>
      </c>
      <c r="E292">
        <v>318</v>
      </c>
      <c r="F292" t="s">
        <v>46</v>
      </c>
      <c r="G292">
        <v>60.613599999999998</v>
      </c>
      <c r="H292">
        <v>0</v>
      </c>
      <c r="I292">
        <v>1</v>
      </c>
      <c r="J292">
        <v>1804.37</v>
      </c>
      <c r="K292">
        <v>0</v>
      </c>
      <c r="L292" s="33" t="str">
        <f>IF(AND(F292&lt;&gt;"inf",F292&lt;&gt;"infeas"),'Heuristica no hash'!$F292/O292-1,"---")</f>
        <v>---</v>
      </c>
      <c r="M292" s="39" t="str">
        <f t="shared" si="27"/>
        <v>---</v>
      </c>
      <c r="N292">
        <f t="shared" si="26"/>
        <v>427270.83</v>
      </c>
      <c r="O292">
        <f>IF(AND('Heuristica no hash'!$C292=0,'Heuristica no hash'!$B292=0,'Heuristica no hash'!$F292&lt;&gt;"inf",OR(AND(B291=0,'Heuristica no hash'!$F292&lt;O291),B291&lt;&gt;0)),'Heuristica no hash'!$F292,O291)</f>
        <v>35166.300000000003</v>
      </c>
    </row>
    <row r="293" spans="1:15" x14ac:dyDescent="0.3">
      <c r="A293" t="s">
        <v>15</v>
      </c>
      <c r="B293">
        <v>2</v>
      </c>
      <c r="C293">
        <v>50</v>
      </c>
      <c r="D293">
        <v>0.05</v>
      </c>
      <c r="E293">
        <v>318</v>
      </c>
      <c r="F293">
        <v>75905</v>
      </c>
      <c r="G293">
        <v>1803.55</v>
      </c>
      <c r="H293">
        <v>0</v>
      </c>
      <c r="I293">
        <v>1</v>
      </c>
      <c r="J293">
        <v>1803.55</v>
      </c>
      <c r="K293" s="39">
        <v>0</v>
      </c>
      <c r="L293" s="33">
        <f>IF(AND(F293&lt;&gt;"inf",F293&lt;&gt;"infeas"),'Heuristica no hash'!$F293/O293-1,"---")</f>
        <v>1.1584585242121008</v>
      </c>
      <c r="M293" s="39">
        <f t="shared" si="27"/>
        <v>1.2249900043265729</v>
      </c>
      <c r="N293">
        <f t="shared" si="26"/>
        <v>34114.76</v>
      </c>
      <c r="O293">
        <f>IF(AND('Heuristica no hash'!$C293=0,'Heuristica no hash'!$B293=0,'Heuristica no hash'!$F293&lt;&gt;"inf",OR(AND(B292=0,'Heuristica no hash'!$F293&lt;O292),B292&lt;&gt;0)),'Heuristica no hash'!$F293,O292)</f>
        <v>35166.300000000003</v>
      </c>
    </row>
    <row r="294" spans="1:15" x14ac:dyDescent="0.3">
      <c r="A294" t="s">
        <v>15</v>
      </c>
      <c r="B294">
        <v>2</v>
      </c>
      <c r="C294">
        <v>50</v>
      </c>
      <c r="D294">
        <v>0.1</v>
      </c>
      <c r="E294">
        <v>318</v>
      </c>
      <c r="F294">
        <v>57878.2</v>
      </c>
      <c r="G294">
        <v>1814.41</v>
      </c>
      <c r="H294">
        <v>0</v>
      </c>
      <c r="I294">
        <v>1</v>
      </c>
      <c r="J294">
        <v>1814.41</v>
      </c>
      <c r="K294" s="39">
        <v>0</v>
      </c>
      <c r="L294" s="33">
        <f>IF(AND(F294&lt;&gt;"inf",F294&lt;&gt;"infeas"),'Heuristica no hash'!$F294/O294-1,"---")</f>
        <v>0.64584275286282589</v>
      </c>
      <c r="M294" s="39">
        <f t="shared" si="27"/>
        <v>0.61591553200536397</v>
      </c>
      <c r="N294">
        <f t="shared" si="26"/>
        <v>35817.589999999997</v>
      </c>
      <c r="O294">
        <f>IF(AND('Heuristica no hash'!$C294=0,'Heuristica no hash'!$B294=0,'Heuristica no hash'!$F294&lt;&gt;"inf",OR(AND(B293=0,'Heuristica no hash'!$F294&lt;O293),B293&lt;&gt;0)),'Heuristica no hash'!$F294,O293)</f>
        <v>35166.300000000003</v>
      </c>
    </row>
    <row r="295" spans="1:15" x14ac:dyDescent="0.3">
      <c r="A295" t="s">
        <v>15</v>
      </c>
      <c r="B295">
        <v>2</v>
      </c>
      <c r="C295">
        <v>50</v>
      </c>
      <c r="D295">
        <v>0.15</v>
      </c>
      <c r="E295">
        <v>318</v>
      </c>
      <c r="F295">
        <v>57580</v>
      </c>
      <c r="G295">
        <v>1828</v>
      </c>
      <c r="H295">
        <v>0</v>
      </c>
      <c r="I295">
        <v>1</v>
      </c>
      <c r="J295">
        <v>1828</v>
      </c>
      <c r="K295">
        <v>0</v>
      </c>
      <c r="L295" s="33">
        <f>IF(AND(F295&lt;&gt;"inf",F295&lt;&gt;"infeas"),'Heuristica no hash'!$F295/O295-1,"---")</f>
        <v>0.63736304359571516</v>
      </c>
      <c r="M295" s="39">
        <f t="shared" si="27"/>
        <v>-0.90005137512071121</v>
      </c>
      <c r="N295">
        <f t="shared" si="26"/>
        <v>576095.97</v>
      </c>
      <c r="O295">
        <f>IF(AND('Heuristica no hash'!$C295=0,'Heuristica no hash'!$B295=0,'Heuristica no hash'!$F295&lt;&gt;"inf",OR(AND(B294=0,'Heuristica no hash'!$F295&lt;O294),B294&lt;&gt;0)),'Heuristica no hash'!$F295,O294)</f>
        <v>35166.300000000003</v>
      </c>
    </row>
    <row r="296" spans="1:15" x14ac:dyDescent="0.3">
      <c r="A296" t="s">
        <v>15</v>
      </c>
      <c r="B296">
        <v>2</v>
      </c>
      <c r="C296">
        <v>50</v>
      </c>
      <c r="D296">
        <v>0.2</v>
      </c>
      <c r="E296">
        <v>318</v>
      </c>
      <c r="F296">
        <v>67535.199999999997</v>
      </c>
      <c r="G296">
        <v>1802.98</v>
      </c>
      <c r="H296">
        <v>0</v>
      </c>
      <c r="I296">
        <v>1</v>
      </c>
      <c r="J296">
        <v>1802.98</v>
      </c>
      <c r="K296">
        <v>0</v>
      </c>
      <c r="L296" s="33">
        <f>IF(AND(F296&lt;&gt;"inf",F296&lt;&gt;"infeas"),'Heuristica no hash'!$F296/O296-1,"---")</f>
        <v>0.92045225116091234</v>
      </c>
      <c r="M296" s="39">
        <f t="shared" si="27"/>
        <v>-0.8474586106078551</v>
      </c>
      <c r="N296">
        <f t="shared" si="26"/>
        <v>442733.61</v>
      </c>
      <c r="O296">
        <f>IF(AND('Heuristica no hash'!$C296=0,'Heuristica no hash'!$B296=0,'Heuristica no hash'!$F296&lt;&gt;"inf",OR(AND(B295=0,'Heuristica no hash'!$F296&lt;O295),B295&lt;&gt;0)),'Heuristica no hash'!$F296,O295)</f>
        <v>35166.300000000003</v>
      </c>
    </row>
    <row r="297" spans="1:15" x14ac:dyDescent="0.3">
      <c r="A297" t="s">
        <v>15</v>
      </c>
      <c r="B297">
        <v>3</v>
      </c>
      <c r="C297">
        <v>0</v>
      </c>
      <c r="D297">
        <v>0.05</v>
      </c>
      <c r="E297">
        <v>318</v>
      </c>
      <c r="F297">
        <v>55863.1</v>
      </c>
      <c r="G297">
        <v>1812.33</v>
      </c>
      <c r="H297">
        <v>0</v>
      </c>
      <c r="I297">
        <v>1</v>
      </c>
      <c r="J297">
        <v>1812.33</v>
      </c>
      <c r="K297" s="39">
        <v>0</v>
      </c>
      <c r="L297" s="33">
        <f>IF(AND(F297&lt;&gt;"inf",F297&lt;&gt;"infeas"),'Heuristica no hash'!$F297/O297-1,"---")</f>
        <v>0.58854073360006587</v>
      </c>
      <c r="M297" s="39">
        <f t="shared" si="27"/>
        <v>0.57898054281581102</v>
      </c>
      <c r="N297">
        <f t="shared" si="26"/>
        <v>35379.22</v>
      </c>
      <c r="O297">
        <f>IF(AND('Heuristica no hash'!$C297=0,'Heuristica no hash'!$B297=0,'Heuristica no hash'!$F297&lt;&gt;"inf",OR(AND(B296=0,'Heuristica no hash'!$F297&lt;O296),B296&lt;&gt;0)),'Heuristica no hash'!$F297,O296)</f>
        <v>35166.300000000003</v>
      </c>
    </row>
    <row r="298" spans="1:15" x14ac:dyDescent="0.3">
      <c r="A298" t="s">
        <v>15</v>
      </c>
      <c r="B298">
        <v>3</v>
      </c>
      <c r="C298">
        <v>0</v>
      </c>
      <c r="D298">
        <v>0.1</v>
      </c>
      <c r="E298">
        <v>318</v>
      </c>
      <c r="F298">
        <v>71532.7</v>
      </c>
      <c r="G298">
        <v>60.469099999999997</v>
      </c>
      <c r="H298">
        <v>0</v>
      </c>
      <c r="I298">
        <v>1</v>
      </c>
      <c r="J298">
        <v>1802.48</v>
      </c>
      <c r="K298">
        <v>0</v>
      </c>
      <c r="L298" s="33">
        <f>IF(AND(F298&lt;&gt;"inf",F298&lt;&gt;"infeas"),'Heuristica no hash'!$F298/O298-1,"---")</f>
        <v>1.0341264221712261</v>
      </c>
      <c r="M298" s="39">
        <f t="shared" si="27"/>
        <v>0.51335459100560121</v>
      </c>
      <c r="N298">
        <f t="shared" si="26"/>
        <v>47267.64</v>
      </c>
      <c r="O298">
        <f>IF(AND('Heuristica no hash'!$C298=0,'Heuristica no hash'!$B298=0,'Heuristica no hash'!$F298&lt;&gt;"inf",OR(AND(B297=0,'Heuristica no hash'!$F298&lt;O297),B297&lt;&gt;0)),'Heuristica no hash'!$F298,O297)</f>
        <v>35166.300000000003</v>
      </c>
    </row>
    <row r="299" spans="1:15" x14ac:dyDescent="0.3">
      <c r="A299" t="s">
        <v>15</v>
      </c>
      <c r="B299">
        <v>3</v>
      </c>
      <c r="C299">
        <v>0</v>
      </c>
      <c r="D299">
        <v>0.15</v>
      </c>
      <c r="E299">
        <v>318</v>
      </c>
      <c r="F299" t="s">
        <v>511</v>
      </c>
      <c r="G299" t="s">
        <v>511</v>
      </c>
      <c r="H299" t="s">
        <v>511</v>
      </c>
      <c r="I299" t="s">
        <v>511</v>
      </c>
      <c r="J299" t="s">
        <v>511</v>
      </c>
      <c r="L299" s="33" t="str">
        <f>IF(AND(F299&lt;&gt;"inf",F299&lt;&gt;"infeas"),'Heuristica no hash'!$F299/O299-1,"---")</f>
        <v>---</v>
      </c>
      <c r="M299" s="39" t="str">
        <f t="shared" si="27"/>
        <v>---</v>
      </c>
      <c r="N299">
        <f t="shared" si="26"/>
        <v>0</v>
      </c>
      <c r="O299">
        <f>IF(AND('Heuristica no hash'!$C299=0,'Heuristica no hash'!$B299=0,'Heuristica no hash'!$F299&lt;&gt;"inf",OR(AND(B298=0,'Heuristica no hash'!$F299&lt;O298),B298&lt;&gt;0)),'Heuristica no hash'!$F299,O298)</f>
        <v>35166.300000000003</v>
      </c>
    </row>
    <row r="300" spans="1:15" x14ac:dyDescent="0.3">
      <c r="A300" t="s">
        <v>15</v>
      </c>
      <c r="B300">
        <v>3</v>
      </c>
      <c r="C300">
        <v>0</v>
      </c>
      <c r="D300">
        <v>0.2</v>
      </c>
      <c r="E300">
        <v>318</v>
      </c>
      <c r="F300" t="s">
        <v>511</v>
      </c>
      <c r="G300" t="s">
        <v>511</v>
      </c>
      <c r="H300" t="s">
        <v>511</v>
      </c>
      <c r="I300" t="s">
        <v>511</v>
      </c>
      <c r="J300" t="s">
        <v>511</v>
      </c>
      <c r="L300" s="33" t="str">
        <f>IF(AND(F300&lt;&gt;"inf",F300&lt;&gt;"infeas"),'Heuristica no hash'!$F300/O300-1,"---")</f>
        <v>---</v>
      </c>
      <c r="M300" s="39" t="str">
        <f t="shared" si="27"/>
        <v>---</v>
      </c>
      <c r="N300">
        <f t="shared" si="26"/>
        <v>0</v>
      </c>
      <c r="O300">
        <f>IF(AND('Heuristica no hash'!$C300=0,'Heuristica no hash'!$B300=0,'Heuristica no hash'!$F300&lt;&gt;"inf",OR(AND(B299=0,'Heuristica no hash'!$F300&lt;O299),B299&lt;&gt;0)),'Heuristica no hash'!$F300,O299)</f>
        <v>35166.300000000003</v>
      </c>
    </row>
    <row r="301" spans="1:15" x14ac:dyDescent="0.3">
      <c r="A301" t="s">
        <v>15</v>
      </c>
      <c r="B301">
        <v>3</v>
      </c>
      <c r="C301">
        <v>10</v>
      </c>
      <c r="D301">
        <v>0.05</v>
      </c>
      <c r="E301">
        <v>318</v>
      </c>
      <c r="F301">
        <v>63008.800000000003</v>
      </c>
      <c r="G301">
        <v>1844.59</v>
      </c>
      <c r="H301">
        <v>0</v>
      </c>
      <c r="I301">
        <v>1</v>
      </c>
      <c r="J301">
        <v>1844.62</v>
      </c>
      <c r="K301">
        <v>0</v>
      </c>
      <c r="L301" s="33">
        <f>IF(AND(F301&lt;&gt;"inf",F301&lt;&gt;"infeas"),'Heuristica no hash'!$F301/O301-1,"---")</f>
        <v>0.79173811290923402</v>
      </c>
      <c r="M301" s="39">
        <f t="shared" si="27"/>
        <v>0.78648933558116019</v>
      </c>
      <c r="N301">
        <f t="shared" si="26"/>
        <v>35269.620000000003</v>
      </c>
      <c r="O301">
        <f>IF(AND('Heuristica no hash'!$C301=0,'Heuristica no hash'!$B301=0,'Heuristica no hash'!$F301&lt;&gt;"inf",OR(AND(B300=0,'Heuristica no hash'!$F301&lt;O300),B300&lt;&gt;0)),'Heuristica no hash'!$F301,O300)</f>
        <v>35166.300000000003</v>
      </c>
    </row>
    <row r="302" spans="1:15" x14ac:dyDescent="0.3">
      <c r="A302" t="s">
        <v>15</v>
      </c>
      <c r="B302">
        <v>3</v>
      </c>
      <c r="C302">
        <v>10</v>
      </c>
      <c r="D302">
        <v>0.1</v>
      </c>
      <c r="E302">
        <v>318</v>
      </c>
      <c r="F302">
        <v>75259.100000000006</v>
      </c>
      <c r="G302">
        <v>1802.79</v>
      </c>
      <c r="H302">
        <v>0</v>
      </c>
      <c r="I302">
        <v>1</v>
      </c>
      <c r="J302">
        <v>1802.79</v>
      </c>
      <c r="K302">
        <v>0</v>
      </c>
      <c r="L302" s="33">
        <f>IF(AND(F302&lt;&gt;"inf",F302&lt;&gt;"infeas"),'Heuristica no hash'!$F302/O302-1,"---")</f>
        <v>1.1400915080631173</v>
      </c>
      <c r="M302" s="39">
        <f t="shared" si="27"/>
        <v>0.34905940252409429</v>
      </c>
      <c r="N302">
        <f t="shared" si="26"/>
        <v>55786.35</v>
      </c>
      <c r="O302">
        <f>IF(AND('Heuristica no hash'!$C302=0,'Heuristica no hash'!$B302=0,'Heuristica no hash'!$F302&lt;&gt;"inf",OR(AND(B301=0,'Heuristica no hash'!$F302&lt;O301),B301&lt;&gt;0)),'Heuristica no hash'!$F302,O301)</f>
        <v>35166.300000000003</v>
      </c>
    </row>
    <row r="303" spans="1:15" x14ac:dyDescent="0.3">
      <c r="A303" t="s">
        <v>15</v>
      </c>
      <c r="B303">
        <v>3</v>
      </c>
      <c r="C303">
        <v>10</v>
      </c>
      <c r="D303">
        <v>0.15</v>
      </c>
      <c r="E303">
        <v>318</v>
      </c>
      <c r="F303" t="s">
        <v>511</v>
      </c>
      <c r="G303" t="s">
        <v>511</v>
      </c>
      <c r="H303" t="s">
        <v>511</v>
      </c>
      <c r="I303" t="s">
        <v>511</v>
      </c>
      <c r="J303" t="s">
        <v>511</v>
      </c>
      <c r="L303" s="33" t="str">
        <f>IF(AND(F303&lt;&gt;"inf",F303&lt;&gt;"infeas"),'Heuristica no hash'!$F303/O303-1,"---")</f>
        <v>---</v>
      </c>
      <c r="M303" s="39" t="str">
        <f t="shared" si="27"/>
        <v>---</v>
      </c>
      <c r="N303">
        <f t="shared" si="26"/>
        <v>0</v>
      </c>
      <c r="O303">
        <f>IF(AND('Heuristica no hash'!$C303=0,'Heuristica no hash'!$B303=0,'Heuristica no hash'!$F303&lt;&gt;"inf",OR(AND(B302=0,'Heuristica no hash'!$F303&lt;O302),B302&lt;&gt;0)),'Heuristica no hash'!$F303,O302)</f>
        <v>35166.300000000003</v>
      </c>
    </row>
    <row r="304" spans="1:15" x14ac:dyDescent="0.3">
      <c r="A304" t="s">
        <v>15</v>
      </c>
      <c r="B304">
        <v>3</v>
      </c>
      <c r="C304">
        <v>10</v>
      </c>
      <c r="D304">
        <v>0.2</v>
      </c>
      <c r="E304">
        <v>318</v>
      </c>
      <c r="F304" t="s">
        <v>511</v>
      </c>
      <c r="G304" t="s">
        <v>511</v>
      </c>
      <c r="H304" t="s">
        <v>511</v>
      </c>
      <c r="I304" t="s">
        <v>511</v>
      </c>
      <c r="J304" t="s">
        <v>511</v>
      </c>
      <c r="L304" s="33" t="str">
        <f>IF(AND(F304&lt;&gt;"inf",F304&lt;&gt;"infeas"),'Heuristica no hash'!$F304/O304-1,"---")</f>
        <v>---</v>
      </c>
      <c r="M304" s="39" t="str">
        <f t="shared" si="27"/>
        <v>---</v>
      </c>
      <c r="N304">
        <f t="shared" si="26"/>
        <v>0</v>
      </c>
      <c r="O304">
        <f>IF(AND('Heuristica no hash'!$C304=0,'Heuristica no hash'!$B304=0,'Heuristica no hash'!$F304&lt;&gt;"inf",OR(AND(B303=0,'Heuristica no hash'!$F304&lt;O303),B303&lt;&gt;0)),'Heuristica no hash'!$F304,O303)</f>
        <v>35166.300000000003</v>
      </c>
    </row>
    <row r="305" spans="1:27" x14ac:dyDescent="0.3">
      <c r="A305" t="s">
        <v>15</v>
      </c>
      <c r="B305">
        <v>3</v>
      </c>
      <c r="C305">
        <v>25</v>
      </c>
      <c r="D305">
        <v>0.05</v>
      </c>
      <c r="E305">
        <v>318</v>
      </c>
      <c r="F305">
        <v>57678</v>
      </c>
      <c r="G305">
        <v>1847.93</v>
      </c>
      <c r="H305">
        <v>0</v>
      </c>
      <c r="I305">
        <v>1</v>
      </c>
      <c r="J305">
        <v>1847.93</v>
      </c>
      <c r="K305">
        <v>0</v>
      </c>
      <c r="L305" s="33">
        <f>IF(AND(F305&lt;&gt;"inf",F305&lt;&gt;"infeas"),'Heuristica no hash'!$F305/O305-1,"---")</f>
        <v>0.64014980250978915</v>
      </c>
      <c r="M305" s="39">
        <f t="shared" si="27"/>
        <v>0.64268298622097753</v>
      </c>
      <c r="N305">
        <f t="shared" si="26"/>
        <v>35112.07</v>
      </c>
      <c r="O305">
        <f>IF(AND('Heuristica no hash'!$C305=0,'Heuristica no hash'!$B305=0,'Heuristica no hash'!$F305&lt;&gt;"inf",OR(AND(B304=0,'Heuristica no hash'!$F305&lt;O304),B304&lt;&gt;0)),'Heuristica no hash'!$F305,O304)</f>
        <v>35166.300000000003</v>
      </c>
    </row>
    <row r="306" spans="1:27" x14ac:dyDescent="0.3">
      <c r="A306" t="s">
        <v>15</v>
      </c>
      <c r="B306">
        <v>3</v>
      </c>
      <c r="C306">
        <v>25</v>
      </c>
      <c r="D306">
        <v>0.1</v>
      </c>
      <c r="E306">
        <v>318</v>
      </c>
      <c r="F306">
        <v>73424.800000000003</v>
      </c>
      <c r="G306">
        <v>1802.17</v>
      </c>
      <c r="H306">
        <v>0</v>
      </c>
      <c r="I306">
        <v>1</v>
      </c>
      <c r="J306">
        <v>1802.17</v>
      </c>
      <c r="K306">
        <v>0</v>
      </c>
      <c r="L306" s="33">
        <f>IF(AND(F306&lt;&gt;"inf",F306&lt;&gt;"infeas"),'Heuristica no hash'!$F306/O306-1,"---")</f>
        <v>1.0879307746336693</v>
      </c>
      <c r="M306" s="39">
        <f t="shared" si="27"/>
        <v>0.39689932214288848</v>
      </c>
      <c r="N306">
        <f t="shared" si="26"/>
        <v>52562.7</v>
      </c>
      <c r="O306">
        <f>IF(AND('Heuristica no hash'!$C306=0,'Heuristica no hash'!$B306=0,'Heuristica no hash'!$F306&lt;&gt;"inf",OR(AND(B305=0,'Heuristica no hash'!$F306&lt;O305),B305&lt;&gt;0)),'Heuristica no hash'!$F306,O305)</f>
        <v>35166.300000000003</v>
      </c>
    </row>
    <row r="307" spans="1:27" x14ac:dyDescent="0.3">
      <c r="A307" t="s">
        <v>15</v>
      </c>
      <c r="B307">
        <v>3</v>
      </c>
      <c r="C307">
        <v>25</v>
      </c>
      <c r="D307">
        <v>0.15</v>
      </c>
      <c r="E307">
        <v>318</v>
      </c>
      <c r="F307" t="s">
        <v>511</v>
      </c>
      <c r="G307" t="s">
        <v>511</v>
      </c>
      <c r="H307" t="s">
        <v>511</v>
      </c>
      <c r="I307" t="s">
        <v>511</v>
      </c>
      <c r="J307" t="s">
        <v>511</v>
      </c>
      <c r="L307" s="33" t="str">
        <f>IF(AND(F307&lt;&gt;"inf",F307&lt;&gt;"infeas"),'Heuristica no hash'!$F307/O307-1,"---")</f>
        <v>---</v>
      </c>
      <c r="M307" s="39" t="str">
        <f t="shared" si="27"/>
        <v>---</v>
      </c>
      <c r="N307">
        <f t="shared" si="26"/>
        <v>0</v>
      </c>
      <c r="O307">
        <f>IF(AND('Heuristica no hash'!$C307=0,'Heuristica no hash'!$B307=0,'Heuristica no hash'!$F307&lt;&gt;"inf",OR(AND(B306=0,'Heuristica no hash'!$F307&lt;O306),B306&lt;&gt;0)),'Heuristica no hash'!$F307,O306)</f>
        <v>35166.300000000003</v>
      </c>
    </row>
    <row r="308" spans="1:27" x14ac:dyDescent="0.3">
      <c r="A308" t="s">
        <v>15</v>
      </c>
      <c r="B308">
        <v>3</v>
      </c>
      <c r="C308">
        <v>25</v>
      </c>
      <c r="D308">
        <v>0.2</v>
      </c>
      <c r="E308">
        <v>318</v>
      </c>
      <c r="F308" t="s">
        <v>511</v>
      </c>
      <c r="G308" t="s">
        <v>511</v>
      </c>
      <c r="H308" t="s">
        <v>511</v>
      </c>
      <c r="I308" t="s">
        <v>511</v>
      </c>
      <c r="J308" t="s">
        <v>511</v>
      </c>
      <c r="L308" s="33" t="str">
        <f>IF(AND(F308&lt;&gt;"inf",F308&lt;&gt;"infeas"),'Heuristica no hash'!$F308/O308-1,"---")</f>
        <v>---</v>
      </c>
      <c r="M308" s="39" t="str">
        <f t="shared" si="27"/>
        <v>---</v>
      </c>
      <c r="N308">
        <f t="shared" si="26"/>
        <v>0</v>
      </c>
      <c r="O308">
        <f>IF(AND('Heuristica no hash'!$C308=0,'Heuristica no hash'!$B308=0,'Heuristica no hash'!$F308&lt;&gt;"inf",OR(AND(B307=0,'Heuristica no hash'!$F308&lt;O307),B307&lt;&gt;0)),'Heuristica no hash'!$F308,O307)</f>
        <v>35166.300000000003</v>
      </c>
    </row>
    <row r="309" spans="1:27" x14ac:dyDescent="0.3">
      <c r="A309" t="s">
        <v>15</v>
      </c>
      <c r="B309">
        <v>3</v>
      </c>
      <c r="C309">
        <v>50</v>
      </c>
      <c r="D309">
        <v>0.05</v>
      </c>
      <c r="E309">
        <v>318</v>
      </c>
      <c r="F309">
        <v>62063</v>
      </c>
      <c r="G309">
        <v>1804.08</v>
      </c>
      <c r="H309">
        <v>0</v>
      </c>
      <c r="I309">
        <v>1</v>
      </c>
      <c r="J309">
        <v>1804.08</v>
      </c>
      <c r="K309">
        <v>0</v>
      </c>
      <c r="L309" s="33">
        <f>IF(AND(F309&lt;&gt;"inf",F309&lt;&gt;"infeas"),'Heuristica no hash'!$F309/O309-1,"---")</f>
        <v>0.76484304575687512</v>
      </c>
      <c r="M309" s="39">
        <f t="shared" si="27"/>
        <v>0.76737200556555707</v>
      </c>
      <c r="N309">
        <f t="shared" si="26"/>
        <v>35115.980000000003</v>
      </c>
      <c r="O309">
        <f>IF(AND('Heuristica no hash'!$C309=0,'Heuristica no hash'!$B309=0,'Heuristica no hash'!$F309&lt;&gt;"inf",OR(AND(B308=0,'Heuristica no hash'!$F309&lt;O308),B308&lt;&gt;0)),'Heuristica no hash'!$F309,O308)</f>
        <v>35166.300000000003</v>
      </c>
    </row>
    <row r="310" spans="1:27" x14ac:dyDescent="0.3">
      <c r="A310" t="s">
        <v>15</v>
      </c>
      <c r="B310">
        <v>3</v>
      </c>
      <c r="C310">
        <v>50</v>
      </c>
      <c r="D310">
        <v>0.1</v>
      </c>
      <c r="E310">
        <v>318</v>
      </c>
      <c r="F310">
        <v>68656.100000000006</v>
      </c>
      <c r="G310">
        <v>1801.78</v>
      </c>
      <c r="H310">
        <v>0</v>
      </c>
      <c r="I310">
        <v>1</v>
      </c>
      <c r="J310">
        <v>1801.78</v>
      </c>
      <c r="K310">
        <v>0</v>
      </c>
      <c r="L310" s="33">
        <f>IF(AND(F310&lt;&gt;"inf",F310&lt;&gt;"infeas"),'Heuristica no hash'!$F310/O310-1,"---")</f>
        <v>0.95232651714852001</v>
      </c>
      <c r="M310" s="39">
        <f t="shared" si="27"/>
        <v>0.39395323717636366</v>
      </c>
      <c r="N310">
        <f t="shared" si="26"/>
        <v>49252.800000000003</v>
      </c>
      <c r="O310">
        <f>IF(AND('Heuristica no hash'!$C310=0,'Heuristica no hash'!$B310=0,'Heuristica no hash'!$F310&lt;&gt;"inf",OR(AND(B309=0,'Heuristica no hash'!$F310&lt;O309),B309&lt;&gt;0)),'Heuristica no hash'!$F310,O309)</f>
        <v>35166.300000000003</v>
      </c>
    </row>
    <row r="311" spans="1:27" x14ac:dyDescent="0.3">
      <c r="A311" t="s">
        <v>15</v>
      </c>
      <c r="B311">
        <v>3</v>
      </c>
      <c r="C311">
        <v>50</v>
      </c>
      <c r="D311">
        <v>0.15</v>
      </c>
      <c r="E311">
        <v>318</v>
      </c>
      <c r="F311" t="s">
        <v>511</v>
      </c>
      <c r="G311" t="s">
        <v>511</v>
      </c>
      <c r="H311" t="s">
        <v>511</v>
      </c>
      <c r="I311" t="s">
        <v>511</v>
      </c>
      <c r="J311" t="s">
        <v>511</v>
      </c>
      <c r="L311" s="33" t="str">
        <f>IF(AND(F311&lt;&gt;"inf",F311&lt;&gt;"infeas"),'Heuristica no hash'!$F311/O311-1,"---")</f>
        <v>---</v>
      </c>
      <c r="M311" s="39" t="str">
        <f t="shared" si="27"/>
        <v>---</v>
      </c>
      <c r="N311">
        <f t="shared" si="26"/>
        <v>0</v>
      </c>
      <c r="O311">
        <f>IF(AND('Heuristica no hash'!$C311=0,'Heuristica no hash'!$B311=0,'Heuristica no hash'!$F311&lt;&gt;"inf",OR(AND(B310=0,'Heuristica no hash'!$F311&lt;O310),B310&lt;&gt;0)),'Heuristica no hash'!$F311,O310)</f>
        <v>35166.300000000003</v>
      </c>
    </row>
    <row r="312" spans="1:27" x14ac:dyDescent="0.3">
      <c r="A312" t="s">
        <v>15</v>
      </c>
      <c r="B312">
        <v>3</v>
      </c>
      <c r="C312">
        <v>50</v>
      </c>
      <c r="D312">
        <v>0.2</v>
      </c>
      <c r="E312">
        <v>318</v>
      </c>
      <c r="F312" t="s">
        <v>511</v>
      </c>
      <c r="G312" t="s">
        <v>511</v>
      </c>
      <c r="H312" t="s">
        <v>511</v>
      </c>
      <c r="I312" t="s">
        <v>511</v>
      </c>
      <c r="J312" t="s">
        <v>511</v>
      </c>
      <c r="L312" s="33" t="str">
        <f>IF(AND(F312&lt;&gt;"inf",F312&lt;&gt;"infeas"),'Heuristica no hash'!$F312/O312-1,"---")</f>
        <v>---</v>
      </c>
      <c r="M312" s="39" t="str">
        <f t="shared" si="27"/>
        <v>---</v>
      </c>
      <c r="N312">
        <f t="shared" si="26"/>
        <v>0</v>
      </c>
      <c r="O312">
        <f>IF(AND('Heuristica no hash'!$C312=0,'Heuristica no hash'!$B312=0,'Heuristica no hash'!$F312&lt;&gt;"inf",OR(AND(B311=0,'Heuristica no hash'!$F312&lt;O311),B311&lt;&gt;0)),'Heuristica no hash'!$F312,O311)</f>
        <v>35166.300000000003</v>
      </c>
    </row>
    <row r="313" spans="1:27" x14ac:dyDescent="0.3">
      <c r="A313" t="s">
        <v>19</v>
      </c>
      <c r="B313">
        <v>0</v>
      </c>
      <c r="C313">
        <v>0</v>
      </c>
      <c r="D313">
        <v>0.05</v>
      </c>
      <c r="E313">
        <v>100</v>
      </c>
      <c r="F313">
        <v>17289</v>
      </c>
      <c r="G313">
        <v>279.786</v>
      </c>
      <c r="H313">
        <v>26</v>
      </c>
      <c r="I313">
        <v>195</v>
      </c>
      <c r="J313">
        <v>1800.08</v>
      </c>
      <c r="K313">
        <v>0</v>
      </c>
      <c r="L313" s="33">
        <f>IF(AND(F313&lt;&gt;"inf",F313&lt;&gt;"infeas"),'Heuristica no hash'!$F313/O313-1,"---")</f>
        <v>0</v>
      </c>
      <c r="M313" s="39">
        <f t="shared" si="27"/>
        <v>5.7840278677723234E-7</v>
      </c>
      <c r="N313">
        <f t="shared" si="26"/>
        <v>17288.990000000002</v>
      </c>
      <c r="O313">
        <f>IF(AND('Heuristica no hash'!$C313=0,'Heuristica no hash'!$B313=0,'Heuristica no hash'!$F313&lt;&gt;"inf",OR(AND(B312=0,'Heuristica no hash'!$F313&lt;O312),B312&lt;&gt;0)),'Heuristica no hash'!$F313,O312)</f>
        <v>17289</v>
      </c>
    </row>
    <row r="314" spans="1:27" x14ac:dyDescent="0.3">
      <c r="A314" t="s">
        <v>19</v>
      </c>
      <c r="B314">
        <v>0</v>
      </c>
      <c r="C314">
        <v>0</v>
      </c>
      <c r="D314">
        <v>0.1</v>
      </c>
      <c r="E314">
        <v>100</v>
      </c>
      <c r="F314">
        <v>17289</v>
      </c>
      <c r="G314">
        <v>246.13399999999999</v>
      </c>
      <c r="H314">
        <v>30</v>
      </c>
      <c r="I314">
        <v>265</v>
      </c>
      <c r="J314">
        <v>1800.01</v>
      </c>
      <c r="K314">
        <v>0</v>
      </c>
      <c r="L314" s="33">
        <f>IF(AND(F314&lt;&gt;"inf",F314&lt;&gt;"infeas"),'Heuristica no hash'!$F314/O314-1,"---")</f>
        <v>0</v>
      </c>
      <c r="M314" s="39">
        <f t="shared" si="27"/>
        <v>5.7840278677723234E-7</v>
      </c>
      <c r="N314">
        <f t="shared" si="26"/>
        <v>17288.990000000002</v>
      </c>
      <c r="O314">
        <f>IF(AND('Heuristica no hash'!$C314=0,'Heuristica no hash'!$B314=0,'Heuristica no hash'!$F314&lt;&gt;"inf",OR(AND(B313=0,'Heuristica no hash'!$F314&lt;O313),B313&lt;&gt;0)),'Heuristica no hash'!$F314,O313)</f>
        <v>17289</v>
      </c>
    </row>
    <row r="315" spans="1:27" x14ac:dyDescent="0.3">
      <c r="A315" t="s">
        <v>19</v>
      </c>
      <c r="B315">
        <v>0</v>
      </c>
      <c r="C315">
        <v>0</v>
      </c>
      <c r="D315">
        <v>0.15</v>
      </c>
      <c r="E315">
        <v>100</v>
      </c>
      <c r="F315">
        <v>17289</v>
      </c>
      <c r="G315">
        <v>168.21700000000001</v>
      </c>
      <c r="H315">
        <v>16</v>
      </c>
      <c r="I315">
        <v>226</v>
      </c>
      <c r="J315">
        <v>1800.03</v>
      </c>
      <c r="K315">
        <v>0</v>
      </c>
      <c r="L315" s="33">
        <f>IF(AND(F315&lt;&gt;"inf",F315&lt;&gt;"infeas"),'Heuristica no hash'!$F315/O315-1,"---")</f>
        <v>0</v>
      </c>
      <c r="M315" s="39">
        <f t="shared" si="27"/>
        <v>5.7840278677723234E-7</v>
      </c>
      <c r="N315">
        <f t="shared" si="26"/>
        <v>17288.990000000002</v>
      </c>
      <c r="O315">
        <f>IF(AND('Heuristica no hash'!$C315=0,'Heuristica no hash'!$B315=0,'Heuristica no hash'!$F315&lt;&gt;"inf",OR(AND(B314=0,'Heuristica no hash'!$F315&lt;O314),B314&lt;&gt;0)),'Heuristica no hash'!$F315,O314)</f>
        <v>17289</v>
      </c>
    </row>
    <row r="316" spans="1:27" x14ac:dyDescent="0.3">
      <c r="A316" t="s">
        <v>19</v>
      </c>
      <c r="B316">
        <v>0</v>
      </c>
      <c r="C316">
        <v>0</v>
      </c>
      <c r="D316">
        <v>0.2</v>
      </c>
      <c r="E316">
        <v>100</v>
      </c>
      <c r="F316">
        <v>17289</v>
      </c>
      <c r="G316">
        <v>140.059</v>
      </c>
      <c r="H316">
        <v>13</v>
      </c>
      <c r="I316">
        <v>230</v>
      </c>
      <c r="J316">
        <v>1800.05</v>
      </c>
      <c r="K316">
        <v>0</v>
      </c>
      <c r="L316" s="33">
        <f>IF(AND(F316&lt;&gt;"inf",F316&lt;&gt;"infeas"),'Heuristica no hash'!$F316/O316-1,"---")</f>
        <v>0</v>
      </c>
      <c r="M316" s="39">
        <f t="shared" si="27"/>
        <v>5.7840278677723234E-7</v>
      </c>
      <c r="N316">
        <f t="shared" si="26"/>
        <v>17288.990000000002</v>
      </c>
      <c r="O316">
        <f>IF(AND('Heuristica no hash'!$C316=0,'Heuristica no hash'!$B316=0,'Heuristica no hash'!$F316&lt;&gt;"inf",OR(AND(B315=0,'Heuristica no hash'!$F316&lt;O315),B315&lt;&gt;0)),'Heuristica no hash'!$F316,O315)</f>
        <v>17289</v>
      </c>
      <c r="AA316" s="39"/>
    </row>
    <row r="317" spans="1:27" x14ac:dyDescent="0.3">
      <c r="A317" t="s">
        <v>19</v>
      </c>
      <c r="B317">
        <v>1</v>
      </c>
      <c r="C317">
        <v>5</v>
      </c>
      <c r="D317">
        <v>0.05</v>
      </c>
      <c r="E317">
        <v>100</v>
      </c>
      <c r="F317">
        <v>17629.599999999999</v>
      </c>
      <c r="G317">
        <v>464.16500000000002</v>
      </c>
      <c r="H317">
        <v>9</v>
      </c>
      <c r="I317">
        <v>45</v>
      </c>
      <c r="J317">
        <v>1800.03</v>
      </c>
      <c r="K317">
        <v>0</v>
      </c>
      <c r="L317" s="33">
        <f>IF(AND(F317&lt;&gt;"inf",F317&lt;&gt;"infeas"),'Heuristica no hash'!$F317/O317-1,"---")</f>
        <v>1.9700387529643093E-2</v>
      </c>
      <c r="M317" s="39">
        <f t="shared" si="27"/>
        <v>2.2689165242173459E-6</v>
      </c>
      <c r="N317">
        <f t="shared" si="26"/>
        <v>17629.560000000001</v>
      </c>
      <c r="O317">
        <f>IF(AND('Heuristica no hash'!$C317=0,'Heuristica no hash'!$B317=0,'Heuristica no hash'!$F317&lt;&gt;"inf",OR(AND(B316=0,'Heuristica no hash'!$F317&lt;O316),B316&lt;&gt;0)),'Heuristica no hash'!$F317,O316)</f>
        <v>17289</v>
      </c>
      <c r="AA317" s="39"/>
    </row>
    <row r="318" spans="1:27" x14ac:dyDescent="0.3">
      <c r="A318" t="s">
        <v>19</v>
      </c>
      <c r="B318">
        <v>1</v>
      </c>
      <c r="C318">
        <v>5</v>
      </c>
      <c r="D318">
        <v>0.1</v>
      </c>
      <c r="E318">
        <v>100</v>
      </c>
      <c r="F318">
        <v>17941.8</v>
      </c>
      <c r="G318">
        <v>1153.21</v>
      </c>
      <c r="H318">
        <v>30</v>
      </c>
      <c r="I318">
        <v>49</v>
      </c>
      <c r="J318">
        <v>1800.04</v>
      </c>
      <c r="K318">
        <v>0</v>
      </c>
      <c r="L318" s="33">
        <f>IF(AND(F318&lt;&gt;"inf",F318&lt;&gt;"infeas"),'Heuristica no hash'!$F318/O318-1,"---")</f>
        <v>3.775811209439528E-2</v>
      </c>
      <c r="M318" s="39">
        <f t="shared" si="27"/>
        <v>-5.5735736814721548E-7</v>
      </c>
      <c r="N318">
        <f t="shared" si="26"/>
        <v>17941.810000000001</v>
      </c>
      <c r="O318">
        <f>IF(AND('Heuristica no hash'!$C318=0,'Heuristica no hash'!$B318=0,'Heuristica no hash'!$F318&lt;&gt;"inf",OR(AND(B317=0,'Heuristica no hash'!$F318&lt;O317),B317&lt;&gt;0)),'Heuristica no hash'!$F318,O317)</f>
        <v>17289</v>
      </c>
      <c r="AA318" s="39"/>
    </row>
    <row r="319" spans="1:27" x14ac:dyDescent="0.3">
      <c r="A319" t="s">
        <v>19</v>
      </c>
      <c r="B319">
        <v>1</v>
      </c>
      <c r="C319">
        <v>5</v>
      </c>
      <c r="D319">
        <v>0.15</v>
      </c>
      <c r="E319">
        <v>100</v>
      </c>
      <c r="F319" t="s">
        <v>511</v>
      </c>
      <c r="G319" t="s">
        <v>511</v>
      </c>
      <c r="H319" t="s">
        <v>511</v>
      </c>
      <c r="I319" t="s">
        <v>511</v>
      </c>
      <c r="J319" t="s">
        <v>511</v>
      </c>
      <c r="L319" s="33" t="str">
        <f>IF(AND(F319&lt;&gt;"inf",F319&lt;&gt;"infeas"),'Heuristica no hash'!$F319/O319-1,"---")</f>
        <v>---</v>
      </c>
      <c r="M319" s="39" t="str">
        <f t="shared" si="27"/>
        <v>---</v>
      </c>
      <c r="N319">
        <f t="shared" si="26"/>
        <v>0</v>
      </c>
      <c r="O319">
        <f>IF(AND('Heuristica no hash'!$C319=0,'Heuristica no hash'!$B319=0,'Heuristica no hash'!$F319&lt;&gt;"inf",OR(AND(B318=0,'Heuristica no hash'!$F319&lt;O318),B318&lt;&gt;0)),'Heuristica no hash'!$F319,O318)</f>
        <v>17289</v>
      </c>
      <c r="AA319" s="39"/>
    </row>
    <row r="320" spans="1:27" x14ac:dyDescent="0.3">
      <c r="A320" t="s">
        <v>19</v>
      </c>
      <c r="B320">
        <v>1</v>
      </c>
      <c r="C320">
        <v>5</v>
      </c>
      <c r="D320">
        <v>0.2</v>
      </c>
      <c r="E320">
        <v>100</v>
      </c>
      <c r="F320" t="s">
        <v>511</v>
      </c>
      <c r="G320" t="s">
        <v>511</v>
      </c>
      <c r="H320" t="s">
        <v>511</v>
      </c>
      <c r="I320" t="s">
        <v>511</v>
      </c>
      <c r="J320" t="s">
        <v>511</v>
      </c>
      <c r="L320" s="33" t="str">
        <f>IF(AND(F320&lt;&gt;"inf",F320&lt;&gt;"infeas"),'Heuristica no hash'!$F320/O320-1,"---")</f>
        <v>---</v>
      </c>
      <c r="M320" s="39" t="str">
        <f t="shared" si="27"/>
        <v>---</v>
      </c>
      <c r="N320">
        <f t="shared" si="26"/>
        <v>0</v>
      </c>
      <c r="O320">
        <f>IF(AND('Heuristica no hash'!$C320=0,'Heuristica no hash'!$B320=0,'Heuristica no hash'!$F320&lt;&gt;"inf",OR(AND(B319=0,'Heuristica no hash'!$F320&lt;O319),B319&lt;&gt;0)),'Heuristica no hash'!$F320,O319)</f>
        <v>17289</v>
      </c>
      <c r="AA320" s="39"/>
    </row>
    <row r="321" spans="1:27" x14ac:dyDescent="0.3">
      <c r="A321" t="s">
        <v>19</v>
      </c>
      <c r="B321">
        <v>1</v>
      </c>
      <c r="C321">
        <v>10</v>
      </c>
      <c r="D321">
        <v>0.05</v>
      </c>
      <c r="E321">
        <v>100</v>
      </c>
      <c r="F321">
        <v>17629.599999999999</v>
      </c>
      <c r="G321">
        <v>290.63200000000001</v>
      </c>
      <c r="H321">
        <v>7</v>
      </c>
      <c r="I321">
        <v>61</v>
      </c>
      <c r="J321">
        <v>1800.03</v>
      </c>
      <c r="K321">
        <v>0</v>
      </c>
      <c r="L321" s="33">
        <f>IF(AND(F321&lt;&gt;"inf",F321&lt;&gt;"infeas"),'Heuristica no hash'!$F321/O321-1,"---")</f>
        <v>1.9700387529643093E-2</v>
      </c>
      <c r="M321" s="39">
        <f t="shared" si="27"/>
        <v>2.2689165242173459E-6</v>
      </c>
      <c r="N321">
        <f t="shared" si="26"/>
        <v>17629.560000000001</v>
      </c>
      <c r="O321">
        <f>IF(AND('Heuristica no hash'!$C321=0,'Heuristica no hash'!$B321=0,'Heuristica no hash'!$F321&lt;&gt;"inf",OR(AND(B320=0,'Heuristica no hash'!$F321&lt;O320),B320&lt;&gt;0)),'Heuristica no hash'!$F321,O320)</f>
        <v>17289</v>
      </c>
      <c r="AA321" s="39"/>
    </row>
    <row r="322" spans="1:27" x14ac:dyDescent="0.3">
      <c r="A322" t="s">
        <v>19</v>
      </c>
      <c r="B322">
        <v>1</v>
      </c>
      <c r="C322">
        <v>10</v>
      </c>
      <c r="D322">
        <v>0.1</v>
      </c>
      <c r="E322">
        <v>100</v>
      </c>
      <c r="F322">
        <v>18347.900000000001</v>
      </c>
      <c r="G322">
        <v>870.94</v>
      </c>
      <c r="H322">
        <v>24</v>
      </c>
      <c r="I322">
        <v>47</v>
      </c>
      <c r="J322">
        <v>1800.09</v>
      </c>
      <c r="K322">
        <v>0</v>
      </c>
      <c r="L322" s="33">
        <f>IF(AND(F322&lt;&gt;"inf",F322&lt;&gt;"infeas"),'Heuristica no hash'!$F322/O322-1,"---")</f>
        <v>6.1247035687431506E-2</v>
      </c>
      <c r="M322" s="39">
        <f t="shared" si="27"/>
        <v>2.2633725359927359E-2</v>
      </c>
      <c r="N322">
        <f t="shared" ref="N322:N385" si="28">SUMPRODUCT(($A$1137:$A$1760=A322)*($B$1137:$B$1760=B322)*($C$1137:$C$1760=C322)*($D$1137:$D$1760=D322)*($F$1137:$F$1760))</f>
        <v>17941.810000000001</v>
      </c>
      <c r="O322">
        <f>IF(AND('Heuristica no hash'!$C322=0,'Heuristica no hash'!$B322=0,'Heuristica no hash'!$F322&lt;&gt;"inf",OR(AND(B321=0,'Heuristica no hash'!$F322&lt;O321),B321&lt;&gt;0)),'Heuristica no hash'!$F322,O321)</f>
        <v>17289</v>
      </c>
      <c r="AA322" s="39"/>
    </row>
    <row r="323" spans="1:27" x14ac:dyDescent="0.3">
      <c r="A323" t="s">
        <v>19</v>
      </c>
      <c r="B323">
        <v>1</v>
      </c>
      <c r="C323">
        <v>10</v>
      </c>
      <c r="D323">
        <v>0.15</v>
      </c>
      <c r="E323">
        <v>100</v>
      </c>
      <c r="F323" t="s">
        <v>511</v>
      </c>
      <c r="G323" t="s">
        <v>511</v>
      </c>
      <c r="H323" t="s">
        <v>511</v>
      </c>
      <c r="I323" t="s">
        <v>511</v>
      </c>
      <c r="J323" t="s">
        <v>511</v>
      </c>
      <c r="L323" s="33" t="str">
        <f>IF(AND(F323&lt;&gt;"inf",F323&lt;&gt;"infeas"),'Heuristica no hash'!$F323/O323-1,"---")</f>
        <v>---</v>
      </c>
      <c r="M323" s="39" t="str">
        <f t="shared" ref="M323:M386" si="29">IF(AND(F323&lt;&gt;"inf",N323&lt;&gt;0),F323/N323-1,"---")</f>
        <v>---</v>
      </c>
      <c r="N323">
        <f t="shared" si="28"/>
        <v>0</v>
      </c>
      <c r="O323">
        <f>IF(AND('Heuristica no hash'!$C323=0,'Heuristica no hash'!$B323=0,'Heuristica no hash'!$F323&lt;&gt;"inf",OR(AND(B322=0,'Heuristica no hash'!$F323&lt;O322),B322&lt;&gt;0)),'Heuristica no hash'!$F323,O322)</f>
        <v>17289</v>
      </c>
      <c r="AA323" s="39"/>
    </row>
    <row r="324" spans="1:27" x14ac:dyDescent="0.3">
      <c r="A324" t="s">
        <v>19</v>
      </c>
      <c r="B324">
        <v>1</v>
      </c>
      <c r="C324">
        <v>10</v>
      </c>
      <c r="D324">
        <v>0.2</v>
      </c>
      <c r="E324">
        <v>100</v>
      </c>
      <c r="F324" t="s">
        <v>511</v>
      </c>
      <c r="G324" t="s">
        <v>511</v>
      </c>
      <c r="H324" t="s">
        <v>511</v>
      </c>
      <c r="I324" t="s">
        <v>511</v>
      </c>
      <c r="J324" t="s">
        <v>511</v>
      </c>
      <c r="L324" s="33" t="str">
        <f>IF(AND(F324&lt;&gt;"inf",F324&lt;&gt;"infeas"),'Heuristica no hash'!$F324/O324-1,"---")</f>
        <v>---</v>
      </c>
      <c r="M324" s="39" t="str">
        <f t="shared" si="29"/>
        <v>---</v>
      </c>
      <c r="N324">
        <f t="shared" si="28"/>
        <v>0</v>
      </c>
      <c r="O324">
        <f>IF(AND('Heuristica no hash'!$C324=0,'Heuristica no hash'!$B324=0,'Heuristica no hash'!$F324&lt;&gt;"inf",OR(AND(B323=0,'Heuristica no hash'!$F324&lt;O323),B323&lt;&gt;0)),'Heuristica no hash'!$F324,O323)</f>
        <v>17289</v>
      </c>
      <c r="AA324" s="39"/>
    </row>
    <row r="325" spans="1:27" x14ac:dyDescent="0.3">
      <c r="A325" t="s">
        <v>19</v>
      </c>
      <c r="B325">
        <v>1</v>
      </c>
      <c r="C325">
        <v>25</v>
      </c>
      <c r="D325">
        <v>0.05</v>
      </c>
      <c r="E325">
        <v>100</v>
      </c>
      <c r="F325">
        <v>17857.099999999999</v>
      </c>
      <c r="G325">
        <v>236.53100000000001</v>
      </c>
      <c r="H325">
        <v>0</v>
      </c>
      <c r="I325">
        <v>19</v>
      </c>
      <c r="J325">
        <v>1800.02</v>
      </c>
      <c r="K325">
        <v>0</v>
      </c>
      <c r="L325" s="33">
        <f>IF(AND(F325&lt;&gt;"inf",F325&lt;&gt;"infeas"),'Heuristica no hash'!$F325/O325-1,"---")</f>
        <v>3.2859043322343684E-2</v>
      </c>
      <c r="M325" s="39">
        <f t="shared" si="29"/>
        <v>7.2112469506604437E-3</v>
      </c>
      <c r="N325">
        <f t="shared" si="28"/>
        <v>17729.25</v>
      </c>
      <c r="O325">
        <f>IF(AND('Heuristica no hash'!$C325=0,'Heuristica no hash'!$B325=0,'Heuristica no hash'!$F325&lt;&gt;"inf",OR(AND(B324=0,'Heuristica no hash'!$F325&lt;O324),B324&lt;&gt;0)),'Heuristica no hash'!$F325,O324)</f>
        <v>17289</v>
      </c>
      <c r="AA325" s="39"/>
    </row>
    <row r="326" spans="1:27" x14ac:dyDescent="0.3">
      <c r="A326" t="s">
        <v>19</v>
      </c>
      <c r="B326">
        <v>1</v>
      </c>
      <c r="C326">
        <v>25</v>
      </c>
      <c r="D326">
        <v>0.1</v>
      </c>
      <c r="E326">
        <v>100</v>
      </c>
      <c r="F326">
        <v>17969.8</v>
      </c>
      <c r="G326">
        <v>287.77</v>
      </c>
      <c r="H326">
        <v>5</v>
      </c>
      <c r="I326">
        <v>36</v>
      </c>
      <c r="J326">
        <v>1800.07</v>
      </c>
      <c r="K326">
        <v>0</v>
      </c>
      <c r="L326" s="33">
        <f>IF(AND(F326&lt;&gt;"inf",F326&lt;&gt;"infeas"),'Heuristica no hash'!$F326/O326-1,"---")</f>
        <v>3.9377638961189065E-2</v>
      </c>
      <c r="M326" s="39">
        <f t="shared" si="29"/>
        <v>-5.5648891128523559E-7</v>
      </c>
      <c r="N326">
        <f t="shared" si="28"/>
        <v>17969.810000000001</v>
      </c>
      <c r="O326">
        <f>IF(AND('Heuristica no hash'!$C326=0,'Heuristica no hash'!$B326=0,'Heuristica no hash'!$F326&lt;&gt;"inf",OR(AND(B325=0,'Heuristica no hash'!$F326&lt;O325),B325&lt;&gt;0)),'Heuristica no hash'!$F326,O325)</f>
        <v>17289</v>
      </c>
      <c r="AA326" s="39"/>
    </row>
    <row r="327" spans="1:27" x14ac:dyDescent="0.3">
      <c r="A327" t="s">
        <v>19</v>
      </c>
      <c r="B327">
        <v>1</v>
      </c>
      <c r="C327">
        <v>25</v>
      </c>
      <c r="D327">
        <v>0.15</v>
      </c>
      <c r="E327">
        <v>100</v>
      </c>
      <c r="F327" t="s">
        <v>511</v>
      </c>
      <c r="G327" t="s">
        <v>511</v>
      </c>
      <c r="H327" t="s">
        <v>511</v>
      </c>
      <c r="I327" t="s">
        <v>511</v>
      </c>
      <c r="J327" t="s">
        <v>511</v>
      </c>
      <c r="L327" s="33" t="str">
        <f>IF(AND(F327&lt;&gt;"inf",F327&lt;&gt;"infeas"),'Heuristica no hash'!$F327/O327-1,"---")</f>
        <v>---</v>
      </c>
      <c r="M327" s="39" t="str">
        <f t="shared" si="29"/>
        <v>---</v>
      </c>
      <c r="N327">
        <f t="shared" si="28"/>
        <v>0</v>
      </c>
      <c r="O327">
        <f>IF(AND('Heuristica no hash'!$C327=0,'Heuristica no hash'!$B327=0,'Heuristica no hash'!$F327&lt;&gt;"inf",OR(AND(B326=0,'Heuristica no hash'!$F327&lt;O326),B326&lt;&gt;0)),'Heuristica no hash'!$F327,O326)</f>
        <v>17289</v>
      </c>
      <c r="AA327" s="39"/>
    </row>
    <row r="328" spans="1:27" x14ac:dyDescent="0.3">
      <c r="A328" t="s">
        <v>19</v>
      </c>
      <c r="B328">
        <v>1</v>
      </c>
      <c r="C328">
        <v>25</v>
      </c>
      <c r="D328">
        <v>0.2</v>
      </c>
      <c r="E328">
        <v>100</v>
      </c>
      <c r="F328" t="s">
        <v>511</v>
      </c>
      <c r="G328" t="s">
        <v>511</v>
      </c>
      <c r="H328" t="s">
        <v>511</v>
      </c>
      <c r="I328" t="s">
        <v>511</v>
      </c>
      <c r="J328" t="s">
        <v>511</v>
      </c>
      <c r="L328" s="33" t="str">
        <f>IF(AND(F328&lt;&gt;"inf",F328&lt;&gt;"infeas"),'Heuristica no hash'!$F328/O328-1,"---")</f>
        <v>---</v>
      </c>
      <c r="M328" s="39" t="str">
        <f t="shared" si="29"/>
        <v>---</v>
      </c>
      <c r="N328">
        <f t="shared" si="28"/>
        <v>0</v>
      </c>
      <c r="O328">
        <f>IF(AND('Heuristica no hash'!$C328=0,'Heuristica no hash'!$B328=0,'Heuristica no hash'!$F328&lt;&gt;"inf",OR(AND(B327=0,'Heuristica no hash'!$F328&lt;O327),B327&lt;&gt;0)),'Heuristica no hash'!$F328,O327)</f>
        <v>17289</v>
      </c>
      <c r="AA328" s="39"/>
    </row>
    <row r="329" spans="1:27" x14ac:dyDescent="0.3">
      <c r="A329" t="s">
        <v>19</v>
      </c>
      <c r="B329">
        <v>1</v>
      </c>
      <c r="C329">
        <v>50</v>
      </c>
      <c r="D329">
        <v>0.05</v>
      </c>
      <c r="E329">
        <v>100</v>
      </c>
      <c r="F329">
        <v>17729.3</v>
      </c>
      <c r="G329">
        <v>167.73599999999999</v>
      </c>
      <c r="H329">
        <v>0</v>
      </c>
      <c r="I329">
        <v>30</v>
      </c>
      <c r="J329">
        <v>1800</v>
      </c>
      <c r="K329">
        <v>0</v>
      </c>
      <c r="L329" s="33">
        <f>IF(AND(F329&lt;&gt;"inf",F329&lt;&gt;"infeas"),'Heuristica no hash'!$F329/O329-1,"---")</f>
        <v>2.5467059980334383E-2</v>
      </c>
      <c r="M329" s="39">
        <f t="shared" si="29"/>
        <v>2.8201982598119457E-6</v>
      </c>
      <c r="N329">
        <f t="shared" si="28"/>
        <v>17729.25</v>
      </c>
      <c r="O329">
        <f>IF(AND('Heuristica no hash'!$C329=0,'Heuristica no hash'!$B329=0,'Heuristica no hash'!$F329&lt;&gt;"inf",OR(AND(B328=0,'Heuristica no hash'!$F329&lt;O328),B328&lt;&gt;0)),'Heuristica no hash'!$F329,O328)</f>
        <v>17289</v>
      </c>
      <c r="AA329" s="39"/>
    </row>
    <row r="330" spans="1:27" x14ac:dyDescent="0.3">
      <c r="A330" t="s">
        <v>19</v>
      </c>
      <c r="B330">
        <v>1</v>
      </c>
      <c r="C330">
        <v>50</v>
      </c>
      <c r="D330">
        <v>0.1</v>
      </c>
      <c r="E330">
        <v>100</v>
      </c>
      <c r="F330">
        <v>18283</v>
      </c>
      <c r="G330">
        <v>1209.6400000000001</v>
      </c>
      <c r="H330">
        <v>12</v>
      </c>
      <c r="I330">
        <v>22</v>
      </c>
      <c r="J330">
        <v>1800.27</v>
      </c>
      <c r="K330">
        <v>0</v>
      </c>
      <c r="L330" s="33">
        <f>IF(AND(F330&lt;&gt;"inf",F330&lt;&gt;"infeas"),'Heuristica no hash'!$F330/O330-1,"---")</f>
        <v>5.7493203771183943E-2</v>
      </c>
      <c r="M330" s="39">
        <f t="shared" si="29"/>
        <v>-1.093911180971574E-6</v>
      </c>
      <c r="N330">
        <f t="shared" si="28"/>
        <v>18283.02</v>
      </c>
      <c r="O330">
        <f>IF(AND('Heuristica no hash'!$C330=0,'Heuristica no hash'!$B330=0,'Heuristica no hash'!$F330&lt;&gt;"inf",OR(AND(B329=0,'Heuristica no hash'!$F330&lt;O329),B329&lt;&gt;0)),'Heuristica no hash'!$F330,O329)</f>
        <v>17289</v>
      </c>
      <c r="AA330" s="39"/>
    </row>
    <row r="331" spans="1:27" x14ac:dyDescent="0.3">
      <c r="A331" t="s">
        <v>19</v>
      </c>
      <c r="B331">
        <v>1</v>
      </c>
      <c r="C331">
        <v>50</v>
      </c>
      <c r="D331">
        <v>0.15</v>
      </c>
      <c r="E331">
        <v>100</v>
      </c>
      <c r="F331" t="s">
        <v>511</v>
      </c>
      <c r="G331" t="s">
        <v>511</v>
      </c>
      <c r="H331" t="s">
        <v>511</v>
      </c>
      <c r="I331" t="s">
        <v>511</v>
      </c>
      <c r="J331" t="s">
        <v>511</v>
      </c>
      <c r="L331" s="33" t="str">
        <f>IF(AND(F331&lt;&gt;"inf",F331&lt;&gt;"infeas"),'Heuristica no hash'!$F331/O331-1,"---")</f>
        <v>---</v>
      </c>
      <c r="M331" s="39" t="str">
        <f t="shared" si="29"/>
        <v>---</v>
      </c>
      <c r="N331">
        <f t="shared" si="28"/>
        <v>0</v>
      </c>
      <c r="O331">
        <f>IF(AND('Heuristica no hash'!$C331=0,'Heuristica no hash'!$B331=0,'Heuristica no hash'!$F331&lt;&gt;"inf",OR(AND(B330=0,'Heuristica no hash'!$F331&lt;O330),B330&lt;&gt;0)),'Heuristica no hash'!$F331,O330)</f>
        <v>17289</v>
      </c>
      <c r="AA331" s="39"/>
    </row>
    <row r="332" spans="1:27" x14ac:dyDescent="0.3">
      <c r="A332" t="s">
        <v>19</v>
      </c>
      <c r="B332">
        <v>1</v>
      </c>
      <c r="C332">
        <v>50</v>
      </c>
      <c r="D332">
        <v>0.2</v>
      </c>
      <c r="E332">
        <v>100</v>
      </c>
      <c r="F332" t="s">
        <v>511</v>
      </c>
      <c r="G332" t="s">
        <v>511</v>
      </c>
      <c r="H332" t="s">
        <v>511</v>
      </c>
      <c r="I332" t="s">
        <v>511</v>
      </c>
      <c r="J332" t="s">
        <v>511</v>
      </c>
      <c r="L332" s="33" t="str">
        <f>IF(AND(F332&lt;&gt;"inf",F332&lt;&gt;"infeas"),'Heuristica no hash'!$F332/O332-1,"---")</f>
        <v>---</v>
      </c>
      <c r="M332" s="39" t="str">
        <f t="shared" si="29"/>
        <v>---</v>
      </c>
      <c r="N332">
        <f t="shared" si="28"/>
        <v>0</v>
      </c>
      <c r="O332">
        <f>IF(AND('Heuristica no hash'!$C332=0,'Heuristica no hash'!$B332=0,'Heuristica no hash'!$F332&lt;&gt;"inf",OR(AND(B331=0,'Heuristica no hash'!$F332&lt;O331),B331&lt;&gt;0)),'Heuristica no hash'!$F332,O331)</f>
        <v>17289</v>
      </c>
      <c r="AA332" s="39"/>
    </row>
    <row r="333" spans="1:27" x14ac:dyDescent="0.3">
      <c r="A333" t="s">
        <v>19</v>
      </c>
      <c r="B333">
        <v>2</v>
      </c>
      <c r="C333">
        <v>5</v>
      </c>
      <c r="D333">
        <v>0.05</v>
      </c>
      <c r="E333">
        <v>100</v>
      </c>
      <c r="F333">
        <v>17454.3</v>
      </c>
      <c r="G333">
        <v>151.63200000000001</v>
      </c>
      <c r="H333">
        <v>4</v>
      </c>
      <c r="I333">
        <v>44</v>
      </c>
      <c r="J333">
        <v>1800.1</v>
      </c>
      <c r="K333">
        <v>0</v>
      </c>
      <c r="L333" s="33">
        <f>IF(AND(F333&lt;&gt;"inf",F333&lt;&gt;"infeas"),'Heuristica no hash'!$F333/O333-1,"---")</f>
        <v>9.560992538608426E-3</v>
      </c>
      <c r="M333" s="39">
        <f t="shared" si="29"/>
        <v>-1.7187712162414215E-6</v>
      </c>
      <c r="N333">
        <f t="shared" si="28"/>
        <v>17454.330000000002</v>
      </c>
      <c r="O333">
        <f>IF(AND('Heuristica no hash'!$C333=0,'Heuristica no hash'!$B333=0,'Heuristica no hash'!$F333&lt;&gt;"inf",OR(AND(B332=0,'Heuristica no hash'!$F333&lt;O332),B332&lt;&gt;0)),'Heuristica no hash'!$F333,O332)</f>
        <v>17289</v>
      </c>
      <c r="AA333" s="39"/>
    </row>
    <row r="334" spans="1:27" x14ac:dyDescent="0.3">
      <c r="A334" t="s">
        <v>19</v>
      </c>
      <c r="B334">
        <v>2</v>
      </c>
      <c r="C334">
        <v>5</v>
      </c>
      <c r="D334">
        <v>0.1</v>
      </c>
      <c r="E334">
        <v>100</v>
      </c>
      <c r="F334">
        <v>17505.2</v>
      </c>
      <c r="G334">
        <v>90.990399999999994</v>
      </c>
      <c r="H334">
        <v>0</v>
      </c>
      <c r="I334">
        <v>55</v>
      </c>
      <c r="J334">
        <v>1800.53</v>
      </c>
      <c r="K334">
        <v>0</v>
      </c>
      <c r="L334" s="33">
        <f>IF(AND(F334&lt;&gt;"inf",F334&lt;&gt;"infeas"),'Heuristica no hash'!$F334/O334-1,"---")</f>
        <v>1.2505061021458763E-2</v>
      </c>
      <c r="M334" s="39">
        <f t="shared" si="29"/>
        <v>5.7125915242650649E-7</v>
      </c>
      <c r="N334">
        <f t="shared" si="28"/>
        <v>17505.189999999999</v>
      </c>
      <c r="O334">
        <f>IF(AND('Heuristica no hash'!$C334=0,'Heuristica no hash'!$B334=0,'Heuristica no hash'!$F334&lt;&gt;"inf",OR(AND(B333=0,'Heuristica no hash'!$F334&lt;O333),B333&lt;&gt;0)),'Heuristica no hash'!$F334,O333)</f>
        <v>17289</v>
      </c>
      <c r="AA334" s="39"/>
    </row>
    <row r="335" spans="1:27" x14ac:dyDescent="0.3">
      <c r="A335" t="s">
        <v>19</v>
      </c>
      <c r="B335">
        <v>2</v>
      </c>
      <c r="C335">
        <v>5</v>
      </c>
      <c r="D335">
        <v>0.15</v>
      </c>
      <c r="E335">
        <v>100</v>
      </c>
      <c r="F335">
        <v>17512.900000000001</v>
      </c>
      <c r="G335">
        <v>119.78400000000001</v>
      </c>
      <c r="H335">
        <v>0</v>
      </c>
      <c r="I335">
        <v>42</v>
      </c>
      <c r="J335">
        <v>1800.01</v>
      </c>
      <c r="K335">
        <v>0</v>
      </c>
      <c r="L335" s="33">
        <f>IF(AND(F335&lt;&gt;"inf",F335&lt;&gt;"infeas"),'Heuristica no hash'!$F335/O335-1,"---")</f>
        <v>1.2950430909827171E-2</v>
      </c>
      <c r="M335" s="39">
        <f t="shared" si="29"/>
        <v>1.7130259062358988E-6</v>
      </c>
      <c r="N335">
        <f t="shared" si="28"/>
        <v>17512.87</v>
      </c>
      <c r="O335">
        <f>IF(AND('Heuristica no hash'!$C335=0,'Heuristica no hash'!$B335=0,'Heuristica no hash'!$F335&lt;&gt;"inf",OR(AND(B334=0,'Heuristica no hash'!$F335&lt;O334),B334&lt;&gt;0)),'Heuristica no hash'!$F335,O334)</f>
        <v>17289</v>
      </c>
      <c r="AA335" s="39"/>
    </row>
    <row r="336" spans="1:27" x14ac:dyDescent="0.3">
      <c r="A336" t="s">
        <v>19</v>
      </c>
      <c r="B336">
        <v>2</v>
      </c>
      <c r="C336">
        <v>5</v>
      </c>
      <c r="D336">
        <v>0.2</v>
      </c>
      <c r="E336">
        <v>100</v>
      </c>
      <c r="F336">
        <v>17722.5</v>
      </c>
      <c r="G336">
        <v>793.42499999999995</v>
      </c>
      <c r="H336">
        <v>13</v>
      </c>
      <c r="I336">
        <v>33</v>
      </c>
      <c r="J336">
        <v>1800.07</v>
      </c>
      <c r="K336">
        <v>0</v>
      </c>
      <c r="L336" s="33">
        <f>IF(AND(F336&lt;&gt;"inf",F336&lt;&gt;"infeas"),'Heuristica no hash'!$F336/O336-1,"---")</f>
        <v>2.5073746312684442E-2</v>
      </c>
      <c r="M336" s="39">
        <f t="shared" si="29"/>
        <v>-2.2570128209720153E-6</v>
      </c>
      <c r="N336">
        <f t="shared" si="28"/>
        <v>17722.54</v>
      </c>
      <c r="O336">
        <f>IF(AND('Heuristica no hash'!$C336=0,'Heuristica no hash'!$B336=0,'Heuristica no hash'!$F336&lt;&gt;"inf",OR(AND(B335=0,'Heuristica no hash'!$F336&lt;O335),B335&lt;&gt;0)),'Heuristica no hash'!$F336,O335)</f>
        <v>17289</v>
      </c>
      <c r="AA336" s="39"/>
    </row>
    <row r="337" spans="1:27" x14ac:dyDescent="0.3">
      <c r="A337" t="s">
        <v>19</v>
      </c>
      <c r="B337">
        <v>2</v>
      </c>
      <c r="C337">
        <v>10</v>
      </c>
      <c r="D337">
        <v>0.05</v>
      </c>
      <c r="E337">
        <v>100</v>
      </c>
      <c r="F337">
        <v>17505.2</v>
      </c>
      <c r="G337">
        <v>87.025700000000001</v>
      </c>
      <c r="H337">
        <v>0</v>
      </c>
      <c r="I337">
        <v>49</v>
      </c>
      <c r="J337">
        <v>1800.06</v>
      </c>
      <c r="K337">
        <v>0</v>
      </c>
      <c r="L337" s="33">
        <f>IF(AND(F337&lt;&gt;"inf",F337&lt;&gt;"infeas"),'Heuristica no hash'!$F337/O337-1,"---")</f>
        <v>1.2505061021458763E-2</v>
      </c>
      <c r="M337" s="39">
        <f t="shared" si="29"/>
        <v>5.7125915242650649E-7</v>
      </c>
      <c r="N337">
        <f t="shared" si="28"/>
        <v>17505.189999999999</v>
      </c>
      <c r="O337">
        <f>IF(AND('Heuristica no hash'!$C337=0,'Heuristica no hash'!$B337=0,'Heuristica no hash'!$F337&lt;&gt;"inf",OR(AND(B336=0,'Heuristica no hash'!$F337&lt;O336),B336&lt;&gt;0)),'Heuristica no hash'!$F337,O336)</f>
        <v>17289</v>
      </c>
      <c r="AA337" s="39"/>
    </row>
    <row r="338" spans="1:27" x14ac:dyDescent="0.3">
      <c r="A338" t="s">
        <v>19</v>
      </c>
      <c r="B338">
        <v>2</v>
      </c>
      <c r="C338">
        <v>10</v>
      </c>
      <c r="D338">
        <v>0.1</v>
      </c>
      <c r="E338">
        <v>100</v>
      </c>
      <c r="F338">
        <v>17598.2</v>
      </c>
      <c r="G338">
        <v>196.63200000000001</v>
      </c>
      <c r="H338">
        <v>0</v>
      </c>
      <c r="I338">
        <v>30</v>
      </c>
      <c r="J338">
        <v>1800.45</v>
      </c>
      <c r="K338">
        <v>0</v>
      </c>
      <c r="L338" s="33">
        <f>IF(AND(F338&lt;&gt;"inf",F338&lt;&gt;"infeas"),'Heuristica no hash'!$F338/O338-1,"---")</f>
        <v>1.7884203829024337E-2</v>
      </c>
      <c r="M338" s="39">
        <f t="shared" si="29"/>
        <v>1.1364811589587021E-6</v>
      </c>
      <c r="N338">
        <f t="shared" si="28"/>
        <v>17598.18</v>
      </c>
      <c r="O338">
        <f>IF(AND('Heuristica no hash'!$C338=0,'Heuristica no hash'!$B338=0,'Heuristica no hash'!$F338&lt;&gt;"inf",OR(AND(B337=0,'Heuristica no hash'!$F338&lt;O337),B337&lt;&gt;0)),'Heuristica no hash'!$F338,O337)</f>
        <v>17289</v>
      </c>
      <c r="AA338" s="39"/>
    </row>
    <row r="339" spans="1:27" x14ac:dyDescent="0.3">
      <c r="A339" t="s">
        <v>19</v>
      </c>
      <c r="B339">
        <v>2</v>
      </c>
      <c r="C339">
        <v>10</v>
      </c>
      <c r="D339">
        <v>0.15</v>
      </c>
      <c r="E339">
        <v>100</v>
      </c>
      <c r="F339">
        <v>17978.099999999999</v>
      </c>
      <c r="G339">
        <v>1548.1</v>
      </c>
      <c r="H339">
        <v>20</v>
      </c>
      <c r="I339">
        <v>26</v>
      </c>
      <c r="J339">
        <v>1800.08</v>
      </c>
      <c r="K339">
        <v>0</v>
      </c>
      <c r="L339" s="33">
        <f>IF(AND(F339&lt;&gt;"inf",F339&lt;&gt;"infeas"),'Heuristica no hash'!$F339/O339-1,"---")</f>
        <v>3.9857712996703043E-2</v>
      </c>
      <c r="M339" s="39">
        <f t="shared" si="29"/>
        <v>2.6820955481898778E-3</v>
      </c>
      <c r="N339">
        <f t="shared" si="28"/>
        <v>17930.009999999998</v>
      </c>
      <c r="O339">
        <f>IF(AND('Heuristica no hash'!$C339=0,'Heuristica no hash'!$B339=0,'Heuristica no hash'!$F339&lt;&gt;"inf",OR(AND(B338=0,'Heuristica no hash'!$F339&lt;O338),B338&lt;&gt;0)),'Heuristica no hash'!$F339,O338)</f>
        <v>17289</v>
      </c>
      <c r="AA339" s="39"/>
    </row>
    <row r="340" spans="1:27" x14ac:dyDescent="0.3">
      <c r="A340" t="s">
        <v>19</v>
      </c>
      <c r="B340">
        <v>2</v>
      </c>
      <c r="C340">
        <v>10</v>
      </c>
      <c r="D340">
        <v>0.2</v>
      </c>
      <c r="E340">
        <v>100</v>
      </c>
      <c r="F340">
        <v>18249.099999999999</v>
      </c>
      <c r="G340">
        <v>1379.53</v>
      </c>
      <c r="H340">
        <v>10</v>
      </c>
      <c r="I340">
        <v>17</v>
      </c>
      <c r="J340">
        <v>1800.08</v>
      </c>
      <c r="K340">
        <v>0</v>
      </c>
      <c r="L340" s="33">
        <f>IF(AND(F340&lt;&gt;"inf",F340&lt;&gt;"infeas"),'Heuristica no hash'!$F340/O340-1,"---")</f>
        <v>5.553241945745846E-2</v>
      </c>
      <c r="M340" s="39">
        <f t="shared" si="29"/>
        <v>1.0959456584469507E-6</v>
      </c>
      <c r="N340">
        <f t="shared" si="28"/>
        <v>18249.080000000002</v>
      </c>
      <c r="O340">
        <f>IF(AND('Heuristica no hash'!$C340=0,'Heuristica no hash'!$B340=0,'Heuristica no hash'!$F340&lt;&gt;"inf",OR(AND(B339=0,'Heuristica no hash'!$F340&lt;O339),B339&lt;&gt;0)),'Heuristica no hash'!$F340,O339)</f>
        <v>17289</v>
      </c>
      <c r="AA340" s="39"/>
    </row>
    <row r="341" spans="1:27" x14ac:dyDescent="0.3">
      <c r="A341" t="s">
        <v>19</v>
      </c>
      <c r="B341">
        <v>2</v>
      </c>
      <c r="C341">
        <v>25</v>
      </c>
      <c r="D341">
        <v>0.05</v>
      </c>
      <c r="E341">
        <v>100</v>
      </c>
      <c r="F341">
        <v>17722.5</v>
      </c>
      <c r="G341">
        <v>309.911</v>
      </c>
      <c r="H341">
        <v>2</v>
      </c>
      <c r="I341">
        <v>22</v>
      </c>
      <c r="J341">
        <v>1800.05</v>
      </c>
      <c r="K341">
        <v>0</v>
      </c>
      <c r="L341" s="33">
        <f>IF(AND(F341&lt;&gt;"inf",F341&lt;&gt;"infeas"),'Heuristica no hash'!$F341/O341-1,"---")</f>
        <v>2.5073746312684442E-2</v>
      </c>
      <c r="M341" s="39">
        <f t="shared" si="29"/>
        <v>-2.2570128209720153E-6</v>
      </c>
      <c r="N341">
        <f t="shared" si="28"/>
        <v>17722.54</v>
      </c>
      <c r="O341">
        <f>IF(AND('Heuristica no hash'!$C341=0,'Heuristica no hash'!$B341=0,'Heuristica no hash'!$F341&lt;&gt;"inf",OR(AND(B340=0,'Heuristica no hash'!$F341&lt;O340),B340&lt;&gt;0)),'Heuristica no hash'!$F341,O340)</f>
        <v>17289</v>
      </c>
      <c r="AA341" s="39"/>
    </row>
    <row r="342" spans="1:27" x14ac:dyDescent="0.3">
      <c r="A342" t="s">
        <v>19</v>
      </c>
      <c r="B342">
        <v>2</v>
      </c>
      <c r="C342">
        <v>25</v>
      </c>
      <c r="D342">
        <v>0.1</v>
      </c>
      <c r="E342">
        <v>100</v>
      </c>
      <c r="F342">
        <v>18313.400000000001</v>
      </c>
      <c r="G342">
        <v>803.85599999999999</v>
      </c>
      <c r="H342">
        <v>1</v>
      </c>
      <c r="I342">
        <v>12</v>
      </c>
      <c r="J342">
        <v>1800.62</v>
      </c>
      <c r="K342">
        <v>0</v>
      </c>
      <c r="L342" s="33">
        <f>IF(AND(F342&lt;&gt;"inf",F342&lt;&gt;"infeas"),'Heuristica no hash'!$F342/O342-1,"---")</f>
        <v>5.9251547226560231E-2</v>
      </c>
      <c r="M342" s="39">
        <f t="shared" si="29"/>
        <v>-2.1841882245077215E-6</v>
      </c>
      <c r="N342">
        <f t="shared" si="28"/>
        <v>18313.439999999999</v>
      </c>
      <c r="O342">
        <f>IF(AND('Heuristica no hash'!$C342=0,'Heuristica no hash'!$B342=0,'Heuristica no hash'!$F342&lt;&gt;"inf",OR(AND(B341=0,'Heuristica no hash'!$F342&lt;O341),B341&lt;&gt;0)),'Heuristica no hash'!$F342,O341)</f>
        <v>17289</v>
      </c>
      <c r="AA342" s="39"/>
    </row>
    <row r="343" spans="1:27" x14ac:dyDescent="0.3">
      <c r="A343" t="s">
        <v>19</v>
      </c>
      <c r="B343">
        <v>2</v>
      </c>
      <c r="C343">
        <v>25</v>
      </c>
      <c r="D343">
        <v>0.15</v>
      </c>
      <c r="E343">
        <v>100</v>
      </c>
      <c r="F343" t="s">
        <v>511</v>
      </c>
      <c r="G343" t="s">
        <v>511</v>
      </c>
      <c r="H343" t="s">
        <v>511</v>
      </c>
      <c r="I343" t="s">
        <v>511</v>
      </c>
      <c r="J343" t="s">
        <v>511</v>
      </c>
      <c r="L343" s="33" t="str">
        <f>IF(AND(F343&lt;&gt;"inf",F343&lt;&gt;"infeas"),'Heuristica no hash'!$F343/O343-1,"---")</f>
        <v>---</v>
      </c>
      <c r="M343" s="39" t="str">
        <f t="shared" si="29"/>
        <v>---</v>
      </c>
      <c r="N343">
        <f t="shared" si="28"/>
        <v>0</v>
      </c>
      <c r="O343">
        <f>IF(AND('Heuristica no hash'!$C343=0,'Heuristica no hash'!$B343=0,'Heuristica no hash'!$F343&lt;&gt;"inf",OR(AND(B342=0,'Heuristica no hash'!$F343&lt;O342),B342&lt;&gt;0)),'Heuristica no hash'!$F343,O342)</f>
        <v>17289</v>
      </c>
    </row>
    <row r="344" spans="1:27" x14ac:dyDescent="0.3">
      <c r="A344" t="s">
        <v>19</v>
      </c>
      <c r="B344">
        <v>2</v>
      </c>
      <c r="C344">
        <v>25</v>
      </c>
      <c r="D344">
        <v>0.2</v>
      </c>
      <c r="E344">
        <v>100</v>
      </c>
      <c r="F344" t="s">
        <v>511</v>
      </c>
      <c r="G344" t="s">
        <v>511</v>
      </c>
      <c r="H344" t="s">
        <v>511</v>
      </c>
      <c r="I344" t="s">
        <v>511</v>
      </c>
      <c r="J344" t="s">
        <v>511</v>
      </c>
      <c r="L344" s="33" t="str">
        <f>IF(AND(F344&lt;&gt;"inf",F344&lt;&gt;"infeas"),'Heuristica no hash'!$F344/O344-1,"---")</f>
        <v>---</v>
      </c>
      <c r="M344" s="39" t="str">
        <f t="shared" si="29"/>
        <v>---</v>
      </c>
      <c r="N344">
        <f t="shared" si="28"/>
        <v>0</v>
      </c>
      <c r="O344">
        <f>IF(AND('Heuristica no hash'!$C344=0,'Heuristica no hash'!$B344=0,'Heuristica no hash'!$F344&lt;&gt;"inf",OR(AND(B343=0,'Heuristica no hash'!$F344&lt;O343),B343&lt;&gt;0)),'Heuristica no hash'!$F344,O343)</f>
        <v>17289</v>
      </c>
      <c r="AA344" s="39"/>
    </row>
    <row r="345" spans="1:27" x14ac:dyDescent="0.3">
      <c r="A345" t="s">
        <v>19</v>
      </c>
      <c r="B345">
        <v>2</v>
      </c>
      <c r="C345">
        <v>50</v>
      </c>
      <c r="D345">
        <v>0.05</v>
      </c>
      <c r="E345">
        <v>100</v>
      </c>
      <c r="F345">
        <v>17930</v>
      </c>
      <c r="G345">
        <v>478.11</v>
      </c>
      <c r="H345">
        <v>6</v>
      </c>
      <c r="I345">
        <v>25</v>
      </c>
      <c r="J345">
        <v>1800.35</v>
      </c>
      <c r="K345">
        <v>0</v>
      </c>
      <c r="L345" s="33">
        <f>IF(AND(F345&lt;&gt;"inf",F345&lt;&gt;"infeas"),'Heuristica no hash'!$F345/O345-1,"---")</f>
        <v>3.7075597200532107E-2</v>
      </c>
      <c r="M345" s="39">
        <f t="shared" si="29"/>
        <v>1.1323096013649669E-2</v>
      </c>
      <c r="N345">
        <f t="shared" si="28"/>
        <v>17729.25</v>
      </c>
      <c r="O345">
        <f>IF(AND('Heuristica no hash'!$C345=0,'Heuristica no hash'!$B345=0,'Heuristica no hash'!$F345&lt;&gt;"inf",OR(AND(B344=0,'Heuristica no hash'!$F345&lt;O344),B344&lt;&gt;0)),'Heuristica no hash'!$F345,O344)</f>
        <v>17289</v>
      </c>
      <c r="AA345" s="39"/>
    </row>
    <row r="346" spans="1:27" x14ac:dyDescent="0.3">
      <c r="A346" t="s">
        <v>19</v>
      </c>
      <c r="B346">
        <v>2</v>
      </c>
      <c r="C346">
        <v>50</v>
      </c>
      <c r="D346">
        <v>0.1</v>
      </c>
      <c r="E346">
        <v>100</v>
      </c>
      <c r="F346">
        <v>18416.900000000001</v>
      </c>
      <c r="G346">
        <v>1657.92</v>
      </c>
      <c r="H346">
        <v>15</v>
      </c>
      <c r="I346">
        <v>19</v>
      </c>
      <c r="J346">
        <v>1800.47</v>
      </c>
      <c r="K346">
        <v>0</v>
      </c>
      <c r="L346" s="33">
        <f>IF(AND(F346&lt;&gt;"inf",F346&lt;&gt;"infeas"),'Heuristica no hash'!$F346/O346-1,"---")</f>
        <v>6.5238012609173612E-2</v>
      </c>
      <c r="M346" s="39">
        <f t="shared" si="29"/>
        <v>3.9893762006835143E-3</v>
      </c>
      <c r="N346">
        <f t="shared" si="28"/>
        <v>18343.72</v>
      </c>
      <c r="O346">
        <f>IF(AND('Heuristica no hash'!$C346=0,'Heuristica no hash'!$B346=0,'Heuristica no hash'!$F346&lt;&gt;"inf",OR(AND(B345=0,'Heuristica no hash'!$F346&lt;O345),B345&lt;&gt;0)),'Heuristica no hash'!$F346,O345)</f>
        <v>17289</v>
      </c>
    </row>
    <row r="347" spans="1:27" x14ac:dyDescent="0.3">
      <c r="A347" t="s">
        <v>19</v>
      </c>
      <c r="B347">
        <v>2</v>
      </c>
      <c r="C347">
        <v>50</v>
      </c>
      <c r="D347">
        <v>0.15</v>
      </c>
      <c r="E347">
        <v>100</v>
      </c>
      <c r="F347" t="s">
        <v>511</v>
      </c>
      <c r="G347" t="s">
        <v>511</v>
      </c>
      <c r="H347" t="s">
        <v>511</v>
      </c>
      <c r="I347" t="s">
        <v>511</v>
      </c>
      <c r="J347" t="s">
        <v>511</v>
      </c>
      <c r="L347" s="33" t="str">
        <f>IF(AND(F347&lt;&gt;"inf",F347&lt;&gt;"infeas"),'Heuristica no hash'!$F347/O347-1,"---")</f>
        <v>---</v>
      </c>
      <c r="M347" s="39" t="str">
        <f t="shared" si="29"/>
        <v>---</v>
      </c>
      <c r="N347">
        <f t="shared" si="28"/>
        <v>0</v>
      </c>
      <c r="O347">
        <f>IF(AND('Heuristica no hash'!$C347=0,'Heuristica no hash'!$B347=0,'Heuristica no hash'!$F347&lt;&gt;"inf",OR(AND(B346=0,'Heuristica no hash'!$F347&lt;O346),B346&lt;&gt;0)),'Heuristica no hash'!$F347,O346)</f>
        <v>17289</v>
      </c>
    </row>
    <row r="348" spans="1:27" x14ac:dyDescent="0.3">
      <c r="A348" t="s">
        <v>19</v>
      </c>
      <c r="B348">
        <v>2</v>
      </c>
      <c r="C348">
        <v>50</v>
      </c>
      <c r="D348">
        <v>0.2</v>
      </c>
      <c r="E348">
        <v>100</v>
      </c>
      <c r="F348" t="s">
        <v>511</v>
      </c>
      <c r="G348" t="s">
        <v>511</v>
      </c>
      <c r="H348" t="s">
        <v>511</v>
      </c>
      <c r="I348" t="s">
        <v>511</v>
      </c>
      <c r="J348" t="s">
        <v>511</v>
      </c>
      <c r="L348" s="33" t="str">
        <f>IF(AND(F348&lt;&gt;"inf",F348&lt;&gt;"infeas"),'Heuristica no hash'!$F348/O348-1,"---")</f>
        <v>---</v>
      </c>
      <c r="M348" s="39" t="str">
        <f t="shared" si="29"/>
        <v>---</v>
      </c>
      <c r="N348">
        <f t="shared" si="28"/>
        <v>0</v>
      </c>
      <c r="O348">
        <f>IF(AND('Heuristica no hash'!$C348=0,'Heuristica no hash'!$B348=0,'Heuristica no hash'!$F348&lt;&gt;"inf",OR(AND(B347=0,'Heuristica no hash'!$F348&lt;O347),B347&lt;&gt;0)),'Heuristica no hash'!$F348,O347)</f>
        <v>17289</v>
      </c>
      <c r="AA348" s="39"/>
    </row>
    <row r="349" spans="1:27" x14ac:dyDescent="0.3">
      <c r="A349" t="s">
        <v>19</v>
      </c>
      <c r="B349">
        <v>3</v>
      </c>
      <c r="C349">
        <v>0</v>
      </c>
      <c r="D349">
        <v>0.05</v>
      </c>
      <c r="E349">
        <v>100</v>
      </c>
      <c r="F349">
        <v>18416.900000000001</v>
      </c>
      <c r="G349">
        <v>511.40600000000001</v>
      </c>
      <c r="H349">
        <v>16</v>
      </c>
      <c r="I349">
        <v>49</v>
      </c>
      <c r="J349">
        <v>1800.05</v>
      </c>
      <c r="K349">
        <v>0</v>
      </c>
      <c r="L349" s="33">
        <f>IF(AND(F349&lt;&gt;"inf",F349&lt;&gt;"infeas"),'Heuristica no hash'!$F349/O349-1,"---")</f>
        <v>6.5238012609173612E-2</v>
      </c>
      <c r="M349" s="39">
        <f t="shared" si="29"/>
        <v>8.6680307266751022E-4</v>
      </c>
      <c r="N349">
        <f t="shared" si="28"/>
        <v>18400.95</v>
      </c>
      <c r="O349">
        <f>IF(AND('Heuristica no hash'!$C349=0,'Heuristica no hash'!$B349=0,'Heuristica no hash'!$F349&lt;&gt;"inf",OR(AND(B348=0,'Heuristica no hash'!$F349&lt;O348),B348&lt;&gt;0)),'Heuristica no hash'!$F349,O348)</f>
        <v>17289</v>
      </c>
      <c r="AA349" s="39"/>
    </row>
    <row r="350" spans="1:27" x14ac:dyDescent="0.3">
      <c r="A350" t="s">
        <v>19</v>
      </c>
      <c r="B350">
        <v>3</v>
      </c>
      <c r="C350">
        <v>0</v>
      </c>
      <c r="D350">
        <v>0.1</v>
      </c>
      <c r="E350">
        <v>100</v>
      </c>
      <c r="F350" t="s">
        <v>511</v>
      </c>
      <c r="G350" t="s">
        <v>511</v>
      </c>
      <c r="H350" t="s">
        <v>511</v>
      </c>
      <c r="I350" t="s">
        <v>511</v>
      </c>
      <c r="J350" t="s">
        <v>511</v>
      </c>
      <c r="L350" s="33" t="str">
        <f>IF(AND(F350&lt;&gt;"inf",F350&lt;&gt;"infeas"),'Heuristica no hash'!$F350/O350-1,"---")</f>
        <v>---</v>
      </c>
      <c r="M350" s="39" t="str">
        <f t="shared" si="29"/>
        <v>---</v>
      </c>
      <c r="N350">
        <f t="shared" si="28"/>
        <v>0</v>
      </c>
      <c r="O350">
        <f>IF(AND('Heuristica no hash'!$C350=0,'Heuristica no hash'!$B350=0,'Heuristica no hash'!$F350&lt;&gt;"inf",OR(AND(B349=0,'Heuristica no hash'!$F350&lt;O349),B349&lt;&gt;0)),'Heuristica no hash'!$F350,O349)</f>
        <v>17289</v>
      </c>
    </row>
    <row r="351" spans="1:27" x14ac:dyDescent="0.3">
      <c r="A351" t="s">
        <v>19</v>
      </c>
      <c r="B351">
        <v>3</v>
      </c>
      <c r="C351">
        <v>0</v>
      </c>
      <c r="D351">
        <v>0.15</v>
      </c>
      <c r="E351">
        <v>100</v>
      </c>
      <c r="F351" t="s">
        <v>511</v>
      </c>
      <c r="G351" t="s">
        <v>511</v>
      </c>
      <c r="H351" t="s">
        <v>511</v>
      </c>
      <c r="I351" t="s">
        <v>511</v>
      </c>
      <c r="J351" t="s">
        <v>511</v>
      </c>
      <c r="L351" s="33" t="str">
        <f>IF(AND(F351&lt;&gt;"inf",F351&lt;&gt;"infeas"),'Heuristica no hash'!$F351/O351-1,"---")</f>
        <v>---</v>
      </c>
      <c r="M351" s="39" t="str">
        <f t="shared" si="29"/>
        <v>---</v>
      </c>
      <c r="N351">
        <f t="shared" si="28"/>
        <v>0</v>
      </c>
      <c r="O351">
        <f>IF(AND('Heuristica no hash'!$C351=0,'Heuristica no hash'!$B351=0,'Heuristica no hash'!$F351&lt;&gt;"inf",OR(AND(B350=0,'Heuristica no hash'!$F351&lt;O350),B350&lt;&gt;0)),'Heuristica no hash'!$F351,O350)</f>
        <v>17289</v>
      </c>
    </row>
    <row r="352" spans="1:27" x14ac:dyDescent="0.3">
      <c r="A352" t="s">
        <v>19</v>
      </c>
      <c r="B352">
        <v>3</v>
      </c>
      <c r="C352">
        <v>0</v>
      </c>
      <c r="D352">
        <v>0.2</v>
      </c>
      <c r="E352">
        <v>100</v>
      </c>
      <c r="F352" t="s">
        <v>511</v>
      </c>
      <c r="G352" t="s">
        <v>511</v>
      </c>
      <c r="H352" t="s">
        <v>511</v>
      </c>
      <c r="I352" t="s">
        <v>511</v>
      </c>
      <c r="J352" t="s">
        <v>511</v>
      </c>
      <c r="L352" s="33" t="str">
        <f>IF(AND(F352&lt;&gt;"inf",F352&lt;&gt;"infeas"),'Heuristica no hash'!$F352/O352-1,"---")</f>
        <v>---</v>
      </c>
      <c r="M352" s="39" t="str">
        <f t="shared" si="29"/>
        <v>---</v>
      </c>
      <c r="N352">
        <f t="shared" si="28"/>
        <v>0</v>
      </c>
      <c r="O352">
        <f>IF(AND('Heuristica no hash'!$C352=0,'Heuristica no hash'!$B352=0,'Heuristica no hash'!$F352&lt;&gt;"inf",OR(AND(B351=0,'Heuristica no hash'!$F352&lt;O351),B351&lt;&gt;0)),'Heuristica no hash'!$F352,O351)</f>
        <v>17289</v>
      </c>
      <c r="AA352" s="39"/>
    </row>
    <row r="353" spans="1:15" x14ac:dyDescent="0.3">
      <c r="A353" t="s">
        <v>19</v>
      </c>
      <c r="B353">
        <v>3</v>
      </c>
      <c r="C353">
        <v>10</v>
      </c>
      <c r="D353">
        <v>0.05</v>
      </c>
      <c r="E353">
        <v>100</v>
      </c>
      <c r="F353">
        <v>18418.7</v>
      </c>
      <c r="G353">
        <v>849.38900000000001</v>
      </c>
      <c r="H353">
        <v>11</v>
      </c>
      <c r="I353">
        <v>33</v>
      </c>
      <c r="J353">
        <v>1800.21</v>
      </c>
      <c r="K353">
        <v>0</v>
      </c>
      <c r="L353" s="33">
        <f>IF(AND(F353&lt;&gt;"inf",F353&lt;&gt;"infeas"),'Heuristica no hash'!$F353/O353-1,"---")</f>
        <v>6.5342125050610322E-2</v>
      </c>
      <c r="M353" s="39">
        <f t="shared" si="29"/>
        <v>9.6462410908126905E-4</v>
      </c>
      <c r="N353">
        <f t="shared" si="28"/>
        <v>18400.95</v>
      </c>
      <c r="O353">
        <f>IF(AND('Heuristica no hash'!$C353=0,'Heuristica no hash'!$B353=0,'Heuristica no hash'!$F353&lt;&gt;"inf",OR(AND(B352=0,'Heuristica no hash'!$F353&lt;O352),B352&lt;&gt;0)),'Heuristica no hash'!$F353,O352)</f>
        <v>17289</v>
      </c>
    </row>
    <row r="354" spans="1:15" x14ac:dyDescent="0.3">
      <c r="A354" t="s">
        <v>19</v>
      </c>
      <c r="B354">
        <v>3</v>
      </c>
      <c r="C354">
        <v>10</v>
      </c>
      <c r="D354">
        <v>0.1</v>
      </c>
      <c r="E354">
        <v>100</v>
      </c>
      <c r="F354" t="s">
        <v>511</v>
      </c>
      <c r="G354" t="s">
        <v>511</v>
      </c>
      <c r="H354" t="s">
        <v>511</v>
      </c>
      <c r="I354" t="s">
        <v>511</v>
      </c>
      <c r="J354" t="s">
        <v>511</v>
      </c>
      <c r="L354" s="33" t="str">
        <f>IF(AND(F354&lt;&gt;"inf",F354&lt;&gt;"infeas"),'Heuristica no hash'!$F354/O354-1,"---")</f>
        <v>---</v>
      </c>
      <c r="M354" s="39" t="str">
        <f t="shared" si="29"/>
        <v>---</v>
      </c>
      <c r="N354">
        <f t="shared" si="28"/>
        <v>0</v>
      </c>
      <c r="O354">
        <f>IF(AND('Heuristica no hash'!$C354=0,'Heuristica no hash'!$B354=0,'Heuristica no hash'!$F354&lt;&gt;"inf",OR(AND(B353=0,'Heuristica no hash'!$F354&lt;O353),B353&lt;&gt;0)),'Heuristica no hash'!$F354,O353)</f>
        <v>17289</v>
      </c>
    </row>
    <row r="355" spans="1:15" x14ac:dyDescent="0.3">
      <c r="A355" t="s">
        <v>19</v>
      </c>
      <c r="B355">
        <v>3</v>
      </c>
      <c r="C355">
        <v>10</v>
      </c>
      <c r="D355">
        <v>0.15</v>
      </c>
      <c r="E355">
        <v>100</v>
      </c>
      <c r="F355" t="s">
        <v>511</v>
      </c>
      <c r="G355" t="s">
        <v>511</v>
      </c>
      <c r="H355" t="s">
        <v>511</v>
      </c>
      <c r="I355" t="s">
        <v>511</v>
      </c>
      <c r="J355" t="s">
        <v>511</v>
      </c>
      <c r="L355" s="33" t="str">
        <f>IF(AND(F355&lt;&gt;"inf",F355&lt;&gt;"infeas"),'Heuristica no hash'!$F355/O355-1,"---")</f>
        <v>---</v>
      </c>
      <c r="M355" s="39" t="str">
        <f t="shared" si="29"/>
        <v>---</v>
      </c>
      <c r="N355">
        <f t="shared" si="28"/>
        <v>0</v>
      </c>
      <c r="O355">
        <f>IF(AND('Heuristica no hash'!$C355=0,'Heuristica no hash'!$B355=0,'Heuristica no hash'!$F355&lt;&gt;"inf",OR(AND(B354=0,'Heuristica no hash'!$F355&lt;O354),B354&lt;&gt;0)),'Heuristica no hash'!$F355,O354)</f>
        <v>17289</v>
      </c>
    </row>
    <row r="356" spans="1:15" x14ac:dyDescent="0.3">
      <c r="A356" t="s">
        <v>19</v>
      </c>
      <c r="B356">
        <v>3</v>
      </c>
      <c r="C356">
        <v>10</v>
      </c>
      <c r="D356">
        <v>0.2</v>
      </c>
      <c r="E356">
        <v>100</v>
      </c>
      <c r="F356" t="s">
        <v>511</v>
      </c>
      <c r="G356" t="s">
        <v>511</v>
      </c>
      <c r="H356" t="s">
        <v>511</v>
      </c>
      <c r="I356" t="s">
        <v>511</v>
      </c>
      <c r="J356" t="s">
        <v>511</v>
      </c>
      <c r="L356" s="33" t="str">
        <f>IF(AND(F356&lt;&gt;"inf",F356&lt;&gt;"infeas"),'Heuristica no hash'!$F356/O356-1,"---")</f>
        <v>---</v>
      </c>
      <c r="M356" s="39" t="str">
        <f t="shared" si="29"/>
        <v>---</v>
      </c>
      <c r="N356">
        <f t="shared" si="28"/>
        <v>0</v>
      </c>
      <c r="O356">
        <f>IF(AND('Heuristica no hash'!$C356=0,'Heuristica no hash'!$B356=0,'Heuristica no hash'!$F356&lt;&gt;"inf",OR(AND(B355=0,'Heuristica no hash'!$F356&lt;O355),B355&lt;&gt;0)),'Heuristica no hash'!$F356,O355)</f>
        <v>17289</v>
      </c>
    </row>
    <row r="357" spans="1:15" x14ac:dyDescent="0.3">
      <c r="A357" t="s">
        <v>19</v>
      </c>
      <c r="B357">
        <v>3</v>
      </c>
      <c r="C357">
        <v>25</v>
      </c>
      <c r="D357">
        <v>0.05</v>
      </c>
      <c r="E357">
        <v>100</v>
      </c>
      <c r="F357">
        <v>18417.5</v>
      </c>
      <c r="G357">
        <v>270.846</v>
      </c>
      <c r="H357">
        <v>8</v>
      </c>
      <c r="I357">
        <v>57</v>
      </c>
      <c r="J357">
        <v>1800.08</v>
      </c>
      <c r="K357">
        <v>0</v>
      </c>
      <c r="L357" s="33">
        <f>IF(AND(F357&lt;&gt;"inf",F357&lt;&gt;"infeas"),'Heuristica no hash'!$F357/O357-1,"---")</f>
        <v>6.527271675631896E-2</v>
      </c>
      <c r="M357" s="39">
        <f t="shared" si="29"/>
        <v>8.9941008480542983E-4</v>
      </c>
      <c r="N357">
        <f t="shared" si="28"/>
        <v>18400.95</v>
      </c>
      <c r="O357">
        <f>IF(AND('Heuristica no hash'!$C357=0,'Heuristica no hash'!$B357=0,'Heuristica no hash'!$F357&lt;&gt;"inf",OR(AND(B356=0,'Heuristica no hash'!$F357&lt;O356),B356&lt;&gt;0)),'Heuristica no hash'!$F357,O356)</f>
        <v>17289</v>
      </c>
    </row>
    <row r="358" spans="1:15" x14ac:dyDescent="0.3">
      <c r="A358" t="s">
        <v>19</v>
      </c>
      <c r="B358">
        <v>3</v>
      </c>
      <c r="C358">
        <v>25</v>
      </c>
      <c r="D358">
        <v>0.1</v>
      </c>
      <c r="E358">
        <v>100</v>
      </c>
      <c r="F358" t="s">
        <v>511</v>
      </c>
      <c r="G358" t="s">
        <v>511</v>
      </c>
      <c r="H358" t="s">
        <v>511</v>
      </c>
      <c r="I358" t="s">
        <v>511</v>
      </c>
      <c r="J358" t="s">
        <v>511</v>
      </c>
      <c r="L358" s="33" t="str">
        <f>IF(AND(F358&lt;&gt;"inf",F358&lt;&gt;"infeas"),'Heuristica no hash'!$F358/O358-1,"---")</f>
        <v>---</v>
      </c>
      <c r="M358" s="39" t="str">
        <f t="shared" si="29"/>
        <v>---</v>
      </c>
      <c r="N358">
        <f t="shared" si="28"/>
        <v>0</v>
      </c>
      <c r="O358">
        <f>IF(AND('Heuristica no hash'!$C358=0,'Heuristica no hash'!$B358=0,'Heuristica no hash'!$F358&lt;&gt;"inf",OR(AND(B357=0,'Heuristica no hash'!$F358&lt;O357),B357&lt;&gt;0)),'Heuristica no hash'!$F358,O357)</f>
        <v>17289</v>
      </c>
    </row>
    <row r="359" spans="1:15" x14ac:dyDescent="0.3">
      <c r="A359" t="s">
        <v>19</v>
      </c>
      <c r="B359">
        <v>3</v>
      </c>
      <c r="C359">
        <v>25</v>
      </c>
      <c r="D359">
        <v>0.15</v>
      </c>
      <c r="E359">
        <v>100</v>
      </c>
      <c r="F359" t="s">
        <v>511</v>
      </c>
      <c r="G359" t="s">
        <v>511</v>
      </c>
      <c r="H359" t="s">
        <v>511</v>
      </c>
      <c r="I359" t="s">
        <v>511</v>
      </c>
      <c r="J359" t="s">
        <v>511</v>
      </c>
      <c r="L359" s="33" t="str">
        <f>IF(AND(F359&lt;&gt;"inf",F359&lt;&gt;"infeas"),'Heuristica no hash'!$F359/O359-1,"---")</f>
        <v>---</v>
      </c>
      <c r="M359" s="39" t="str">
        <f t="shared" si="29"/>
        <v>---</v>
      </c>
      <c r="N359">
        <f t="shared" si="28"/>
        <v>0</v>
      </c>
      <c r="O359">
        <f>IF(AND('Heuristica no hash'!$C359=0,'Heuristica no hash'!$B359=0,'Heuristica no hash'!$F359&lt;&gt;"inf",OR(AND(B358=0,'Heuristica no hash'!$F359&lt;O358),B358&lt;&gt;0)),'Heuristica no hash'!$F359,O358)</f>
        <v>17289</v>
      </c>
    </row>
    <row r="360" spans="1:15" x14ac:dyDescent="0.3">
      <c r="A360" t="s">
        <v>19</v>
      </c>
      <c r="B360">
        <v>3</v>
      </c>
      <c r="C360">
        <v>25</v>
      </c>
      <c r="D360">
        <v>0.2</v>
      </c>
      <c r="E360">
        <v>100</v>
      </c>
      <c r="F360" t="s">
        <v>511</v>
      </c>
      <c r="G360" t="s">
        <v>511</v>
      </c>
      <c r="H360" t="s">
        <v>511</v>
      </c>
      <c r="I360" t="s">
        <v>511</v>
      </c>
      <c r="J360" t="s">
        <v>511</v>
      </c>
      <c r="L360" s="33" t="str">
        <f>IF(AND(F360&lt;&gt;"inf",F360&lt;&gt;"infeas"),'Heuristica no hash'!$F360/O360-1,"---")</f>
        <v>---</v>
      </c>
      <c r="M360" s="39" t="str">
        <f t="shared" si="29"/>
        <v>---</v>
      </c>
      <c r="N360">
        <f t="shared" si="28"/>
        <v>0</v>
      </c>
      <c r="O360">
        <f>IF(AND('Heuristica no hash'!$C360=0,'Heuristica no hash'!$B360=0,'Heuristica no hash'!$F360&lt;&gt;"inf",OR(AND(B359=0,'Heuristica no hash'!$F360&lt;O359),B359&lt;&gt;0)),'Heuristica no hash'!$F360,O359)</f>
        <v>17289</v>
      </c>
    </row>
    <row r="361" spans="1:15" x14ac:dyDescent="0.3">
      <c r="A361" t="s">
        <v>19</v>
      </c>
      <c r="B361">
        <v>3</v>
      </c>
      <c r="C361">
        <v>50</v>
      </c>
      <c r="D361">
        <v>0.05</v>
      </c>
      <c r="E361">
        <v>100</v>
      </c>
      <c r="F361">
        <v>18417.5</v>
      </c>
      <c r="G361">
        <v>1597.26</v>
      </c>
      <c r="H361">
        <v>46</v>
      </c>
      <c r="I361">
        <v>54</v>
      </c>
      <c r="J361">
        <v>1800.33</v>
      </c>
      <c r="K361">
        <v>0</v>
      </c>
      <c r="L361" s="33">
        <f>IF(AND(F361&lt;&gt;"inf",F361&lt;&gt;"infeas"),'Heuristica no hash'!$F361/O361-1,"---")</f>
        <v>6.527271675631896E-2</v>
      </c>
      <c r="M361" s="39">
        <f t="shared" si="29"/>
        <v>8.9941008480542983E-4</v>
      </c>
      <c r="N361">
        <f t="shared" si="28"/>
        <v>18400.95</v>
      </c>
      <c r="O361">
        <f>IF(AND('Heuristica no hash'!$C361=0,'Heuristica no hash'!$B361=0,'Heuristica no hash'!$F361&lt;&gt;"inf",OR(AND(B360=0,'Heuristica no hash'!$F361&lt;O360),B360&lt;&gt;0)),'Heuristica no hash'!$F361,O360)</f>
        <v>17289</v>
      </c>
    </row>
    <row r="362" spans="1:15" x14ac:dyDescent="0.3">
      <c r="A362" t="s">
        <v>19</v>
      </c>
      <c r="B362">
        <v>3</v>
      </c>
      <c r="C362">
        <v>50</v>
      </c>
      <c r="D362">
        <v>0.1</v>
      </c>
      <c r="E362">
        <v>100</v>
      </c>
      <c r="F362" t="s">
        <v>511</v>
      </c>
      <c r="G362" t="s">
        <v>511</v>
      </c>
      <c r="H362" t="s">
        <v>511</v>
      </c>
      <c r="I362" t="s">
        <v>511</v>
      </c>
      <c r="J362" t="s">
        <v>511</v>
      </c>
      <c r="L362" s="33" t="str">
        <f>IF(AND(F362&lt;&gt;"inf",F362&lt;&gt;"infeas"),'Heuristica no hash'!$F362/O362-1,"---")</f>
        <v>---</v>
      </c>
      <c r="M362" s="39" t="str">
        <f t="shared" si="29"/>
        <v>---</v>
      </c>
      <c r="N362">
        <f t="shared" si="28"/>
        <v>0</v>
      </c>
      <c r="O362">
        <f>IF(AND('Heuristica no hash'!$C362=0,'Heuristica no hash'!$B362=0,'Heuristica no hash'!$F362&lt;&gt;"inf",OR(AND(B361=0,'Heuristica no hash'!$F362&lt;O361),B361&lt;&gt;0)),'Heuristica no hash'!$F362,O361)</f>
        <v>17289</v>
      </c>
    </row>
    <row r="363" spans="1:15" x14ac:dyDescent="0.3">
      <c r="A363" t="s">
        <v>19</v>
      </c>
      <c r="B363">
        <v>3</v>
      </c>
      <c r="C363">
        <v>50</v>
      </c>
      <c r="D363">
        <v>0.15</v>
      </c>
      <c r="E363">
        <v>100</v>
      </c>
      <c r="F363" t="s">
        <v>511</v>
      </c>
      <c r="G363" t="s">
        <v>511</v>
      </c>
      <c r="H363" t="s">
        <v>511</v>
      </c>
      <c r="I363" t="s">
        <v>511</v>
      </c>
      <c r="J363" t="s">
        <v>511</v>
      </c>
      <c r="L363" s="33" t="str">
        <f>IF(AND(F363&lt;&gt;"inf",F363&lt;&gt;"infeas"),'Heuristica no hash'!$F363/O363-1,"---")</f>
        <v>---</v>
      </c>
      <c r="M363" s="39" t="str">
        <f t="shared" si="29"/>
        <v>---</v>
      </c>
      <c r="N363">
        <f t="shared" si="28"/>
        <v>0</v>
      </c>
      <c r="O363">
        <f>IF(AND('Heuristica no hash'!$C363=0,'Heuristica no hash'!$B363=0,'Heuristica no hash'!$F363&lt;&gt;"inf",OR(AND(B362=0,'Heuristica no hash'!$F363&lt;O362),B362&lt;&gt;0)),'Heuristica no hash'!$F363,O362)</f>
        <v>17289</v>
      </c>
    </row>
    <row r="364" spans="1:15" x14ac:dyDescent="0.3">
      <c r="A364" t="s">
        <v>19</v>
      </c>
      <c r="B364">
        <v>3</v>
      </c>
      <c r="C364">
        <v>50</v>
      </c>
      <c r="D364">
        <v>0.2</v>
      </c>
      <c r="E364">
        <v>100</v>
      </c>
      <c r="F364" t="s">
        <v>511</v>
      </c>
      <c r="G364" t="s">
        <v>511</v>
      </c>
      <c r="H364" t="s">
        <v>511</v>
      </c>
      <c r="I364" t="s">
        <v>511</v>
      </c>
      <c r="J364" t="s">
        <v>511</v>
      </c>
      <c r="L364" s="33" t="str">
        <f>IF(AND(F364&lt;&gt;"inf",F364&lt;&gt;"infeas"),'Heuristica no hash'!$F364/O364-1,"---")</f>
        <v>---</v>
      </c>
      <c r="M364" s="39" t="str">
        <f t="shared" si="29"/>
        <v>---</v>
      </c>
      <c r="N364">
        <f t="shared" si="28"/>
        <v>0</v>
      </c>
      <c r="O364">
        <f>IF(AND('Heuristica no hash'!$C364=0,'Heuristica no hash'!$B364=0,'Heuristica no hash'!$F364&lt;&gt;"inf",OR(AND(B363=0,'Heuristica no hash'!$F364&lt;O363),B363&lt;&gt;0)),'Heuristica no hash'!$F364,O363)</f>
        <v>17289</v>
      </c>
    </row>
    <row r="365" spans="1:15" x14ac:dyDescent="0.3">
      <c r="A365" t="s">
        <v>24</v>
      </c>
      <c r="B365">
        <v>0</v>
      </c>
      <c r="C365">
        <v>0</v>
      </c>
      <c r="D365">
        <v>0.05</v>
      </c>
      <c r="E365">
        <v>200</v>
      </c>
      <c r="F365">
        <v>33270.9</v>
      </c>
      <c r="G365">
        <v>121.34</v>
      </c>
      <c r="H365">
        <v>20</v>
      </c>
      <c r="I365">
        <v>290</v>
      </c>
      <c r="J365">
        <v>1800.01</v>
      </c>
      <c r="K365">
        <v>0</v>
      </c>
      <c r="L365" s="33">
        <f>IF(AND(F365&lt;&gt;"inf",F365&lt;&gt;"infeas"),'Heuristica no hash'!$F365/O365-1,"---")</f>
        <v>0</v>
      </c>
      <c r="M365" s="39">
        <f t="shared" si="29"/>
        <v>-1.2022503722564082E-6</v>
      </c>
      <c r="N365">
        <f t="shared" si="28"/>
        <v>33270.94</v>
      </c>
      <c r="O365">
        <f>IF(AND('Heuristica no hash'!$C365=0,'Heuristica no hash'!$B365=0,'Heuristica no hash'!$F365&lt;&gt;"inf",OR(AND(B364=0,'Heuristica no hash'!$F365&lt;O364),B364&lt;&gt;0)),'Heuristica no hash'!$F365,O364)</f>
        <v>33270.9</v>
      </c>
    </row>
    <row r="366" spans="1:15" x14ac:dyDescent="0.3">
      <c r="A366" t="s">
        <v>24</v>
      </c>
      <c r="B366">
        <v>0</v>
      </c>
      <c r="C366">
        <v>0</v>
      </c>
      <c r="D366">
        <v>0.1</v>
      </c>
      <c r="E366">
        <v>200</v>
      </c>
      <c r="F366">
        <v>33270.9</v>
      </c>
      <c r="G366">
        <v>256.79899999999998</v>
      </c>
      <c r="H366">
        <v>33</v>
      </c>
      <c r="I366">
        <v>237</v>
      </c>
      <c r="J366">
        <v>1800</v>
      </c>
      <c r="K366">
        <v>0</v>
      </c>
      <c r="L366" s="33">
        <f>IF(AND(F366&lt;&gt;"inf",F366&lt;&gt;"infeas"),'Heuristica no hash'!$F366/O366-1,"---")</f>
        <v>0</v>
      </c>
      <c r="M366" s="39">
        <f t="shared" si="29"/>
        <v>-1.2022503722564082E-6</v>
      </c>
      <c r="N366">
        <f t="shared" si="28"/>
        <v>33270.94</v>
      </c>
      <c r="O366">
        <f>IF(AND('Heuristica no hash'!$C366=0,'Heuristica no hash'!$B366=0,'Heuristica no hash'!$F366&lt;&gt;"inf",OR(AND(B365=0,'Heuristica no hash'!$F366&lt;O365),B365&lt;&gt;0)),'Heuristica no hash'!$F366,O365)</f>
        <v>33270.9</v>
      </c>
    </row>
    <row r="367" spans="1:15" x14ac:dyDescent="0.3">
      <c r="A367" t="s">
        <v>24</v>
      </c>
      <c r="B367">
        <v>0</v>
      </c>
      <c r="C367">
        <v>0</v>
      </c>
      <c r="D367">
        <v>0.15</v>
      </c>
      <c r="E367">
        <v>200</v>
      </c>
      <c r="F367">
        <v>33270.9</v>
      </c>
      <c r="G367">
        <v>654.38199999999995</v>
      </c>
      <c r="H367">
        <v>80</v>
      </c>
      <c r="I367">
        <v>227</v>
      </c>
      <c r="J367">
        <v>1800.01</v>
      </c>
      <c r="K367">
        <v>0</v>
      </c>
      <c r="L367" s="33">
        <f>IF(AND(F367&lt;&gt;"inf",F367&lt;&gt;"infeas"),'Heuristica no hash'!$F367/O367-1,"---")</f>
        <v>0</v>
      </c>
      <c r="M367" s="39">
        <f t="shared" si="29"/>
        <v>-1.2022503722564082E-6</v>
      </c>
      <c r="N367">
        <f t="shared" si="28"/>
        <v>33270.94</v>
      </c>
      <c r="O367">
        <f>IF(AND('Heuristica no hash'!$C367=0,'Heuristica no hash'!$B367=0,'Heuristica no hash'!$F367&lt;&gt;"inf",OR(AND(B366=0,'Heuristica no hash'!$F367&lt;O366),B366&lt;&gt;0)),'Heuristica no hash'!$F367,O366)</f>
        <v>33270.9</v>
      </c>
    </row>
    <row r="368" spans="1:15" x14ac:dyDescent="0.3">
      <c r="A368" t="s">
        <v>24</v>
      </c>
      <c r="B368">
        <v>0</v>
      </c>
      <c r="C368">
        <v>0</v>
      </c>
      <c r="D368">
        <v>0.2</v>
      </c>
      <c r="E368">
        <v>200</v>
      </c>
      <c r="F368">
        <v>33270.9</v>
      </c>
      <c r="G368">
        <v>224.572</v>
      </c>
      <c r="H368">
        <v>45</v>
      </c>
      <c r="I368">
        <v>313</v>
      </c>
      <c r="J368">
        <v>1800.01</v>
      </c>
      <c r="K368">
        <v>0</v>
      </c>
      <c r="L368" s="33">
        <f>IF(AND(F368&lt;&gt;"inf",F368&lt;&gt;"infeas"),'Heuristica no hash'!$F368/O368-1,"---")</f>
        <v>0</v>
      </c>
      <c r="M368" s="39">
        <f t="shared" si="29"/>
        <v>-1.2022503722564082E-6</v>
      </c>
      <c r="N368">
        <f t="shared" si="28"/>
        <v>33270.94</v>
      </c>
      <c r="O368">
        <f>IF(AND('Heuristica no hash'!$C368=0,'Heuristica no hash'!$B368=0,'Heuristica no hash'!$F368&lt;&gt;"inf",OR(AND(B367=0,'Heuristica no hash'!$F368&lt;O367),B367&lt;&gt;0)),'Heuristica no hash'!$F368,O367)</f>
        <v>33270.9</v>
      </c>
    </row>
    <row r="369" spans="1:15" x14ac:dyDescent="0.3">
      <c r="A369" t="s">
        <v>24</v>
      </c>
      <c r="B369">
        <v>1</v>
      </c>
      <c r="C369">
        <v>5</v>
      </c>
      <c r="D369">
        <v>0.05</v>
      </c>
      <c r="E369">
        <v>200</v>
      </c>
      <c r="F369">
        <v>33382</v>
      </c>
      <c r="G369">
        <v>651.64800000000002</v>
      </c>
      <c r="H369">
        <v>14</v>
      </c>
      <c r="I369">
        <v>42</v>
      </c>
      <c r="J369">
        <v>1800.06</v>
      </c>
      <c r="K369">
        <v>0</v>
      </c>
      <c r="L369" s="33">
        <f>IF(AND(F369&lt;&gt;"inf",F369&lt;&gt;"infeas"),'Heuristica no hash'!$F369/O369-1,"---")</f>
        <v>3.3392544235353316E-3</v>
      </c>
      <c r="M369" s="39">
        <f t="shared" si="29"/>
        <v>4.801297609120514E-4</v>
      </c>
      <c r="N369">
        <f t="shared" si="28"/>
        <v>33365.980000000003</v>
      </c>
      <c r="O369">
        <f>IF(AND('Heuristica no hash'!$C369=0,'Heuristica no hash'!$B369=0,'Heuristica no hash'!$F369&lt;&gt;"inf",OR(AND(B368=0,'Heuristica no hash'!$F369&lt;O368),B368&lt;&gt;0)),'Heuristica no hash'!$F369,O368)</f>
        <v>33270.9</v>
      </c>
    </row>
    <row r="370" spans="1:15" x14ac:dyDescent="0.3">
      <c r="A370" t="s">
        <v>24</v>
      </c>
      <c r="B370">
        <v>1</v>
      </c>
      <c r="C370">
        <v>5</v>
      </c>
      <c r="D370">
        <v>0.1</v>
      </c>
      <c r="E370">
        <v>200</v>
      </c>
      <c r="F370">
        <v>33448.300000000003</v>
      </c>
      <c r="G370">
        <v>909.56399999999996</v>
      </c>
      <c r="H370">
        <v>18</v>
      </c>
      <c r="I370">
        <v>38</v>
      </c>
      <c r="J370">
        <v>1800.05</v>
      </c>
      <c r="K370">
        <v>0</v>
      </c>
      <c r="L370" s="33">
        <f>IF(AND(F370&lt;&gt;"inf",F370&lt;&gt;"infeas"),'Heuristica no hash'!$F370/O370-1,"---")</f>
        <v>5.3319868112975399E-3</v>
      </c>
      <c r="M370" s="39">
        <f t="shared" si="29"/>
        <v>1.1659921352213942E-5</v>
      </c>
      <c r="N370">
        <f t="shared" si="28"/>
        <v>33447.910000000003</v>
      </c>
      <c r="O370">
        <f>IF(AND('Heuristica no hash'!$C370=0,'Heuristica no hash'!$B370=0,'Heuristica no hash'!$F370&lt;&gt;"inf",OR(AND(B369=0,'Heuristica no hash'!$F370&lt;O369),B369&lt;&gt;0)),'Heuristica no hash'!$F370,O369)</f>
        <v>33270.9</v>
      </c>
    </row>
    <row r="371" spans="1:15" x14ac:dyDescent="0.3">
      <c r="A371" t="s">
        <v>24</v>
      </c>
      <c r="B371">
        <v>1</v>
      </c>
      <c r="C371">
        <v>5</v>
      </c>
      <c r="D371">
        <v>0.15</v>
      </c>
      <c r="E371">
        <v>200</v>
      </c>
      <c r="F371">
        <v>33677.5</v>
      </c>
      <c r="G371">
        <v>1032.26</v>
      </c>
      <c r="H371">
        <v>7</v>
      </c>
      <c r="I371">
        <v>15</v>
      </c>
      <c r="J371">
        <v>1800</v>
      </c>
      <c r="K371">
        <v>0</v>
      </c>
      <c r="L371" s="33">
        <f>IF(AND(F371&lt;&gt;"inf",F371&lt;&gt;"infeas"),'Heuristica no hash'!$F371/O371-1,"---")</f>
        <v>1.2220889726457518E-2</v>
      </c>
      <c r="M371" s="39">
        <f t="shared" si="29"/>
        <v>8.9278655803437523E-4</v>
      </c>
      <c r="N371">
        <f t="shared" si="28"/>
        <v>33647.46</v>
      </c>
      <c r="O371">
        <f>IF(AND('Heuristica no hash'!$C371=0,'Heuristica no hash'!$B371=0,'Heuristica no hash'!$F371&lt;&gt;"inf",OR(AND(B370=0,'Heuristica no hash'!$F371&lt;O370),B370&lt;&gt;0)),'Heuristica no hash'!$F371,O370)</f>
        <v>33270.9</v>
      </c>
    </row>
    <row r="372" spans="1:15" x14ac:dyDescent="0.3">
      <c r="A372" t="s">
        <v>24</v>
      </c>
      <c r="B372">
        <v>1</v>
      </c>
      <c r="C372">
        <v>5</v>
      </c>
      <c r="D372">
        <v>0.2</v>
      </c>
      <c r="E372">
        <v>200</v>
      </c>
      <c r="F372">
        <v>33865.5</v>
      </c>
      <c r="G372">
        <v>1211.75</v>
      </c>
      <c r="H372">
        <v>8</v>
      </c>
      <c r="I372">
        <v>13</v>
      </c>
      <c r="J372">
        <v>1800.67</v>
      </c>
      <c r="K372">
        <v>0</v>
      </c>
      <c r="L372" s="33">
        <f>IF(AND(F372&lt;&gt;"inf",F372&lt;&gt;"infeas"),'Heuristica no hash'!$F372/O372-1,"---")</f>
        <v>1.7871473269433613E-2</v>
      </c>
      <c r="M372" s="39">
        <f t="shared" si="29"/>
        <v>2.6996842571516133E-3</v>
      </c>
      <c r="N372">
        <f t="shared" si="28"/>
        <v>33774.32</v>
      </c>
      <c r="O372">
        <f>IF(AND('Heuristica no hash'!$C372=0,'Heuristica no hash'!$B372=0,'Heuristica no hash'!$F372&lt;&gt;"inf",OR(AND(B371=0,'Heuristica no hash'!$F372&lt;O371),B371&lt;&gt;0)),'Heuristica no hash'!$F372,O371)</f>
        <v>33270.9</v>
      </c>
    </row>
    <row r="373" spans="1:15" x14ac:dyDescent="0.3">
      <c r="A373" t="s">
        <v>24</v>
      </c>
      <c r="B373">
        <v>1</v>
      </c>
      <c r="C373">
        <v>10</v>
      </c>
      <c r="D373">
        <v>0.05</v>
      </c>
      <c r="E373">
        <v>200</v>
      </c>
      <c r="F373">
        <v>33458.300000000003</v>
      </c>
      <c r="G373">
        <v>1165.04</v>
      </c>
      <c r="H373">
        <v>12</v>
      </c>
      <c r="I373">
        <v>21</v>
      </c>
      <c r="J373">
        <v>1800.15</v>
      </c>
      <c r="K373">
        <v>0</v>
      </c>
      <c r="L373" s="33">
        <f>IF(AND(F373&lt;&gt;"inf",F373&lt;&gt;"infeas"),'Heuristica no hash'!$F373/O373-1,"---")</f>
        <v>5.6325497657112589E-3</v>
      </c>
      <c r="M373" s="39">
        <f t="shared" si="29"/>
        <v>2.7668901078283792E-3</v>
      </c>
      <c r="N373">
        <f t="shared" si="28"/>
        <v>33365.980000000003</v>
      </c>
      <c r="O373">
        <f>IF(AND('Heuristica no hash'!$C373=0,'Heuristica no hash'!$B373=0,'Heuristica no hash'!$F373&lt;&gt;"inf",OR(AND(B372=0,'Heuristica no hash'!$F373&lt;O372),B372&lt;&gt;0)),'Heuristica no hash'!$F373,O372)</f>
        <v>33270.9</v>
      </c>
    </row>
    <row r="374" spans="1:15" x14ac:dyDescent="0.3">
      <c r="A374" t="s">
        <v>24</v>
      </c>
      <c r="B374">
        <v>1</v>
      </c>
      <c r="C374">
        <v>10</v>
      </c>
      <c r="D374">
        <v>0.1</v>
      </c>
      <c r="E374">
        <v>200</v>
      </c>
      <c r="F374">
        <v>33552</v>
      </c>
      <c r="G374">
        <v>740.47400000000005</v>
      </c>
      <c r="H374">
        <v>3</v>
      </c>
      <c r="I374">
        <v>16</v>
      </c>
      <c r="J374">
        <v>1800.48</v>
      </c>
      <c r="K374">
        <v>0</v>
      </c>
      <c r="L374" s="33">
        <f>IF(AND(F374&lt;&gt;"inf",F374&lt;&gt;"infeas"),'Heuristica no hash'!$F374/O374-1,"---")</f>
        <v>8.4488246485667773E-3</v>
      </c>
      <c r="M374" s="39">
        <f t="shared" si="29"/>
        <v>5.9609000713223281E-7</v>
      </c>
      <c r="N374">
        <f t="shared" si="28"/>
        <v>33551.980000000003</v>
      </c>
      <c r="O374">
        <f>IF(AND('Heuristica no hash'!$C374=0,'Heuristica no hash'!$B374=0,'Heuristica no hash'!$F374&lt;&gt;"inf",OR(AND(B373=0,'Heuristica no hash'!$F374&lt;O373),B373&lt;&gt;0)),'Heuristica no hash'!$F374,O373)</f>
        <v>33270.9</v>
      </c>
    </row>
    <row r="375" spans="1:15" x14ac:dyDescent="0.3">
      <c r="A375" t="s">
        <v>24</v>
      </c>
      <c r="B375">
        <v>1</v>
      </c>
      <c r="C375">
        <v>10</v>
      </c>
      <c r="D375">
        <v>0.15</v>
      </c>
      <c r="E375">
        <v>200</v>
      </c>
      <c r="F375">
        <v>33727.5</v>
      </c>
      <c r="G375">
        <v>1443.43</v>
      </c>
      <c r="H375">
        <v>3</v>
      </c>
      <c r="I375">
        <v>7</v>
      </c>
      <c r="J375">
        <v>1801.2</v>
      </c>
      <c r="K375">
        <v>0</v>
      </c>
      <c r="L375" s="33">
        <f>IF(AND(F375&lt;&gt;"inf",F375&lt;&gt;"infeas"),'Heuristica no hash'!$F375/O375-1,"---")</f>
        <v>1.3723704498525668E-2</v>
      </c>
      <c r="M375" s="39">
        <f t="shared" si="29"/>
        <v>1.6887115896817573E-3</v>
      </c>
      <c r="N375">
        <f t="shared" si="28"/>
        <v>33670.639999999999</v>
      </c>
      <c r="O375">
        <f>IF(AND('Heuristica no hash'!$C375=0,'Heuristica no hash'!$B375=0,'Heuristica no hash'!$F375&lt;&gt;"inf",OR(AND(B374=0,'Heuristica no hash'!$F375&lt;O374),B374&lt;&gt;0)),'Heuristica no hash'!$F375,O374)</f>
        <v>33270.9</v>
      </c>
    </row>
    <row r="376" spans="1:15" x14ac:dyDescent="0.3">
      <c r="A376" t="s">
        <v>24</v>
      </c>
      <c r="B376">
        <v>1</v>
      </c>
      <c r="C376">
        <v>10</v>
      </c>
      <c r="D376">
        <v>0.2</v>
      </c>
      <c r="E376">
        <v>200</v>
      </c>
      <c r="F376">
        <v>34150.400000000001</v>
      </c>
      <c r="G376">
        <v>1745.28</v>
      </c>
      <c r="H376">
        <v>0</v>
      </c>
      <c r="I376">
        <v>2</v>
      </c>
      <c r="J376">
        <v>1800.17</v>
      </c>
      <c r="K376">
        <v>0</v>
      </c>
      <c r="L376" s="33">
        <f>IF(AND(F376&lt;&gt;"inf",F376&lt;&gt;"infeas"),'Heuristica no hash'!$F376/O376-1,"---")</f>
        <v>2.6434511840677688E-2</v>
      </c>
      <c r="M376" s="39">
        <f t="shared" si="29"/>
        <v>5.8865025750687305E-3</v>
      </c>
      <c r="N376">
        <f t="shared" si="28"/>
        <v>33950.550000000003</v>
      </c>
      <c r="O376">
        <f>IF(AND('Heuristica no hash'!$C376=0,'Heuristica no hash'!$B376=0,'Heuristica no hash'!$F376&lt;&gt;"inf",OR(AND(B375=0,'Heuristica no hash'!$F376&lt;O375),B375&lt;&gt;0)),'Heuristica no hash'!$F376,O375)</f>
        <v>33270.9</v>
      </c>
    </row>
    <row r="377" spans="1:15" x14ac:dyDescent="0.3">
      <c r="A377" t="s">
        <v>24</v>
      </c>
      <c r="B377">
        <v>1</v>
      </c>
      <c r="C377">
        <v>25</v>
      </c>
      <c r="D377">
        <v>0.05</v>
      </c>
      <c r="E377">
        <v>200</v>
      </c>
      <c r="F377">
        <v>33470.699999999997</v>
      </c>
      <c r="G377">
        <v>698.78499999999997</v>
      </c>
      <c r="H377">
        <v>2</v>
      </c>
      <c r="I377">
        <v>14</v>
      </c>
      <c r="J377">
        <v>1800.54</v>
      </c>
      <c r="K377">
        <v>0</v>
      </c>
      <c r="L377" s="33">
        <f>IF(AND(F377&lt;&gt;"inf",F377&lt;&gt;"infeas"),'Heuristica no hash'!$F377/O377-1,"---")</f>
        <v>6.0052478291838796E-3</v>
      </c>
      <c r="M377" s="39">
        <f t="shared" si="29"/>
        <v>1.402892129891864E-3</v>
      </c>
      <c r="N377">
        <f t="shared" si="28"/>
        <v>33423.81</v>
      </c>
      <c r="O377">
        <f>IF(AND('Heuristica no hash'!$C377=0,'Heuristica no hash'!$B377=0,'Heuristica no hash'!$F377&lt;&gt;"inf",OR(AND(B376=0,'Heuristica no hash'!$F377&lt;O376),B376&lt;&gt;0)),'Heuristica no hash'!$F377,O376)</f>
        <v>33270.9</v>
      </c>
    </row>
    <row r="378" spans="1:15" x14ac:dyDescent="0.3">
      <c r="A378" t="s">
        <v>24</v>
      </c>
      <c r="B378">
        <v>1</v>
      </c>
      <c r="C378">
        <v>25</v>
      </c>
      <c r="D378">
        <v>0.1</v>
      </c>
      <c r="E378">
        <v>200</v>
      </c>
      <c r="F378">
        <v>33625.699999999997</v>
      </c>
      <c r="G378">
        <v>1140.3699999999999</v>
      </c>
      <c r="H378">
        <v>10</v>
      </c>
      <c r="I378">
        <v>18</v>
      </c>
      <c r="J378">
        <v>1800.16</v>
      </c>
      <c r="K378">
        <v>0</v>
      </c>
      <c r="L378" s="33">
        <f>IF(AND(F378&lt;&gt;"inf",F378&lt;&gt;"infeas"),'Heuristica no hash'!$F378/O378-1,"---")</f>
        <v>1.066397362259508E-2</v>
      </c>
      <c r="M378" s="39">
        <f t="shared" si="29"/>
        <v>1.2619359848875522E-3</v>
      </c>
      <c r="N378">
        <f t="shared" si="28"/>
        <v>33583.32</v>
      </c>
      <c r="O378">
        <f>IF(AND('Heuristica no hash'!$C378=0,'Heuristica no hash'!$B378=0,'Heuristica no hash'!$F378&lt;&gt;"inf",OR(AND(B377=0,'Heuristica no hash'!$F378&lt;O377),B377&lt;&gt;0)),'Heuristica no hash'!$F378,O377)</f>
        <v>33270.9</v>
      </c>
    </row>
    <row r="379" spans="1:15" x14ac:dyDescent="0.3">
      <c r="A379" t="s">
        <v>24</v>
      </c>
      <c r="B379">
        <v>1</v>
      </c>
      <c r="C379">
        <v>25</v>
      </c>
      <c r="D379">
        <v>0.15</v>
      </c>
      <c r="E379">
        <v>200</v>
      </c>
      <c r="F379">
        <v>34454.5</v>
      </c>
      <c r="G379">
        <v>1800.45</v>
      </c>
      <c r="H379">
        <v>2</v>
      </c>
      <c r="I379">
        <v>3</v>
      </c>
      <c r="J379">
        <v>1800.45</v>
      </c>
      <c r="K379">
        <v>0</v>
      </c>
      <c r="L379" s="33">
        <f>IF(AND(F379&lt;&gt;"inf",F379&lt;&gt;"infeas"),'Heuristica no hash'!$F379/O379-1,"---")</f>
        <v>3.5574631284395641E-2</v>
      </c>
      <c r="M379" s="39">
        <f t="shared" si="29"/>
        <v>2.20684557005284E-2</v>
      </c>
      <c r="N379">
        <f t="shared" si="28"/>
        <v>33710.559999999998</v>
      </c>
      <c r="O379">
        <f>IF(AND('Heuristica no hash'!$C379=0,'Heuristica no hash'!$B379=0,'Heuristica no hash'!$F379&lt;&gt;"inf",OR(AND(B378=0,'Heuristica no hash'!$F379&lt;O378),B378&lt;&gt;0)),'Heuristica no hash'!$F379,O378)</f>
        <v>33270.9</v>
      </c>
    </row>
    <row r="380" spans="1:15" x14ac:dyDescent="0.3">
      <c r="A380" t="s">
        <v>24</v>
      </c>
      <c r="B380">
        <v>1</v>
      </c>
      <c r="C380">
        <v>25</v>
      </c>
      <c r="D380">
        <v>0.2</v>
      </c>
      <c r="E380">
        <v>200</v>
      </c>
      <c r="F380">
        <v>35660.9</v>
      </c>
      <c r="G380">
        <v>1804.83</v>
      </c>
      <c r="H380">
        <v>0</v>
      </c>
      <c r="I380">
        <v>1</v>
      </c>
      <c r="J380">
        <v>1804.83</v>
      </c>
      <c r="K380">
        <v>0</v>
      </c>
      <c r="L380" s="33">
        <f>IF(AND(F380&lt;&gt;"inf",F380&lt;&gt;"infeas"),'Heuristica no hash'!$F380/O380-1,"---")</f>
        <v>7.1834546104854402E-2</v>
      </c>
      <c r="M380" s="39">
        <f t="shared" si="29"/>
        <v>5.0313952299985143E-2</v>
      </c>
      <c r="N380">
        <f t="shared" si="28"/>
        <v>33952.61</v>
      </c>
      <c r="O380">
        <f>IF(AND('Heuristica no hash'!$C380=0,'Heuristica no hash'!$B380=0,'Heuristica no hash'!$F380&lt;&gt;"inf",OR(AND(B379=0,'Heuristica no hash'!$F380&lt;O379),B379&lt;&gt;0)),'Heuristica no hash'!$F380,O379)</f>
        <v>33270.9</v>
      </c>
    </row>
    <row r="381" spans="1:15" x14ac:dyDescent="0.3">
      <c r="A381" t="s">
        <v>24</v>
      </c>
      <c r="B381">
        <v>1</v>
      </c>
      <c r="C381">
        <v>50</v>
      </c>
      <c r="D381">
        <v>0.05</v>
      </c>
      <c r="E381">
        <v>200</v>
      </c>
      <c r="F381">
        <v>33480.6</v>
      </c>
      <c r="G381">
        <v>332.053</v>
      </c>
      <c r="H381">
        <v>0</v>
      </c>
      <c r="I381">
        <v>23</v>
      </c>
      <c r="J381">
        <v>1800.19</v>
      </c>
      <c r="K381">
        <v>0</v>
      </c>
      <c r="L381" s="33">
        <f>IF(AND(F381&lt;&gt;"inf",F381&lt;&gt;"infeas"),'Heuristica no hash'!$F381/O381-1,"---")</f>
        <v>6.3028051540534591E-3</v>
      </c>
      <c r="M381" s="39">
        <f t="shared" si="29"/>
        <v>0</v>
      </c>
      <c r="N381">
        <f t="shared" si="28"/>
        <v>33480.6</v>
      </c>
      <c r="O381">
        <f>IF(AND('Heuristica no hash'!$C381=0,'Heuristica no hash'!$B381=0,'Heuristica no hash'!$F381&lt;&gt;"inf",OR(AND(B380=0,'Heuristica no hash'!$F381&lt;O380),B380&lt;&gt;0)),'Heuristica no hash'!$F381,O380)</f>
        <v>33270.9</v>
      </c>
    </row>
    <row r="382" spans="1:15" x14ac:dyDescent="0.3">
      <c r="A382" t="s">
        <v>24</v>
      </c>
      <c r="B382">
        <v>1</v>
      </c>
      <c r="C382">
        <v>50</v>
      </c>
      <c r="D382">
        <v>0.1</v>
      </c>
      <c r="E382">
        <v>200</v>
      </c>
      <c r="F382">
        <v>33855.599999999999</v>
      </c>
      <c r="G382">
        <v>1281.44</v>
      </c>
      <c r="H382">
        <v>0</v>
      </c>
      <c r="I382">
        <v>3</v>
      </c>
      <c r="J382">
        <v>1800.39</v>
      </c>
      <c r="K382">
        <v>0</v>
      </c>
      <c r="L382" s="33">
        <f>IF(AND(F382&lt;&gt;"inf",F382&lt;&gt;"infeas"),'Heuristica no hash'!$F382/O382-1,"---")</f>
        <v>1.7573915944564034E-2</v>
      </c>
      <c r="M382" s="39">
        <f t="shared" si="29"/>
        <v>6.4395531612431167E-3</v>
      </c>
      <c r="N382">
        <f t="shared" si="28"/>
        <v>33638.980000000003</v>
      </c>
      <c r="O382">
        <f>IF(AND('Heuristica no hash'!$C382=0,'Heuristica no hash'!$B382=0,'Heuristica no hash'!$F382&lt;&gt;"inf",OR(AND(B381=0,'Heuristica no hash'!$F382&lt;O381),B381&lt;&gt;0)),'Heuristica no hash'!$F382,O381)</f>
        <v>33270.9</v>
      </c>
    </row>
    <row r="383" spans="1:15" x14ac:dyDescent="0.3">
      <c r="A383" t="s">
        <v>24</v>
      </c>
      <c r="B383">
        <v>1</v>
      </c>
      <c r="C383">
        <v>50</v>
      </c>
      <c r="D383">
        <v>0.15</v>
      </c>
      <c r="E383">
        <v>200</v>
      </c>
      <c r="F383">
        <v>34108.1</v>
      </c>
      <c r="G383">
        <v>1417.94</v>
      </c>
      <c r="H383">
        <v>0</v>
      </c>
      <c r="I383">
        <v>4</v>
      </c>
      <c r="J383">
        <v>1800.22</v>
      </c>
      <c r="K383">
        <v>0</v>
      </c>
      <c r="L383" s="33">
        <f>IF(AND(F383&lt;&gt;"inf",F383&lt;&gt;"infeas"),'Heuristica no hash'!$F383/O383-1,"---")</f>
        <v>2.5163130543507828E-2</v>
      </c>
      <c r="M383" s="39">
        <f t="shared" si="29"/>
        <v>9.3076905777313979E-3</v>
      </c>
      <c r="N383">
        <f t="shared" si="28"/>
        <v>33793.56</v>
      </c>
      <c r="O383">
        <f>IF(AND('Heuristica no hash'!$C383=0,'Heuristica no hash'!$B383=0,'Heuristica no hash'!$F383&lt;&gt;"inf",OR(AND(B382=0,'Heuristica no hash'!$F383&lt;O382),B382&lt;&gt;0)),'Heuristica no hash'!$F383,O382)</f>
        <v>33270.9</v>
      </c>
    </row>
    <row r="384" spans="1:15" x14ac:dyDescent="0.3">
      <c r="A384" t="s">
        <v>24</v>
      </c>
      <c r="B384">
        <v>1</v>
      </c>
      <c r="C384">
        <v>50</v>
      </c>
      <c r="D384">
        <v>0.2</v>
      </c>
      <c r="E384">
        <v>200</v>
      </c>
      <c r="F384">
        <v>34835.4</v>
      </c>
      <c r="G384">
        <v>1807.13</v>
      </c>
      <c r="H384">
        <v>0</v>
      </c>
      <c r="I384">
        <v>1</v>
      </c>
      <c r="J384">
        <v>1807.13</v>
      </c>
      <c r="K384">
        <v>0</v>
      </c>
      <c r="L384" s="33">
        <f>IF(AND(F384&lt;&gt;"inf",F384&lt;&gt;"infeas"),'Heuristica no hash'!$F384/O384-1,"---")</f>
        <v>4.7023074218010441E-2</v>
      </c>
      <c r="M384" s="39">
        <f t="shared" si="29"/>
        <v>1.0567100478835467E-2</v>
      </c>
      <c r="N384">
        <f t="shared" si="28"/>
        <v>34471.14</v>
      </c>
      <c r="O384">
        <f>IF(AND('Heuristica no hash'!$C384=0,'Heuristica no hash'!$B384=0,'Heuristica no hash'!$F384&lt;&gt;"inf",OR(AND(B383=0,'Heuristica no hash'!$F384&lt;O383),B383&lt;&gt;0)),'Heuristica no hash'!$F384,O383)</f>
        <v>33270.9</v>
      </c>
    </row>
    <row r="385" spans="1:15" x14ac:dyDescent="0.3">
      <c r="A385" t="s">
        <v>24</v>
      </c>
      <c r="B385">
        <v>2</v>
      </c>
      <c r="C385">
        <v>5</v>
      </c>
      <c r="D385">
        <v>0.05</v>
      </c>
      <c r="E385">
        <v>200</v>
      </c>
      <c r="F385">
        <v>33302.9</v>
      </c>
      <c r="G385">
        <v>1562.21</v>
      </c>
      <c r="H385">
        <v>24</v>
      </c>
      <c r="I385">
        <v>32</v>
      </c>
      <c r="J385">
        <v>1800.15</v>
      </c>
      <c r="K385">
        <v>0</v>
      </c>
      <c r="L385" s="33">
        <f>IF(AND(F385&lt;&gt;"inf",F385&lt;&gt;"infeas"),'Heuristica no hash'!$F385/O385-1,"---")</f>
        <v>9.6180145412350093E-4</v>
      </c>
      <c r="M385" s="39">
        <f t="shared" si="29"/>
        <v>1.2010980439125518E-6</v>
      </c>
      <c r="N385">
        <f t="shared" si="28"/>
        <v>33302.86</v>
      </c>
      <c r="O385">
        <f>IF(AND('Heuristica no hash'!$C385=0,'Heuristica no hash'!$B385=0,'Heuristica no hash'!$F385&lt;&gt;"inf",OR(AND(B384=0,'Heuristica no hash'!$F385&lt;O384),B384&lt;&gt;0)),'Heuristica no hash'!$F385,O384)</f>
        <v>33270.9</v>
      </c>
    </row>
    <row r="386" spans="1:15" x14ac:dyDescent="0.3">
      <c r="A386" t="s">
        <v>24</v>
      </c>
      <c r="B386">
        <v>2</v>
      </c>
      <c r="C386">
        <v>5</v>
      </c>
      <c r="D386">
        <v>0.1</v>
      </c>
      <c r="E386">
        <v>200</v>
      </c>
      <c r="F386">
        <v>33366</v>
      </c>
      <c r="G386">
        <v>546.77300000000002</v>
      </c>
      <c r="H386">
        <v>3</v>
      </c>
      <c r="I386">
        <v>19</v>
      </c>
      <c r="J386">
        <v>1800.15</v>
      </c>
      <c r="K386">
        <v>0</v>
      </c>
      <c r="L386" s="33">
        <f>IF(AND(F386&lt;&gt;"inf",F386&lt;&gt;"infeas"),'Heuristica no hash'!$F386/O386-1,"---")</f>
        <v>2.8583536964734702E-3</v>
      </c>
      <c r="M386" s="39">
        <f t="shared" si="29"/>
        <v>5.9941293484300218E-7</v>
      </c>
      <c r="N386">
        <f t="shared" ref="N386:N449" si="30">SUMPRODUCT(($A$1137:$A$1760=A386)*($B$1137:$B$1760=B386)*($C$1137:$C$1760=C386)*($D$1137:$D$1760=D386)*($F$1137:$F$1760))</f>
        <v>33365.980000000003</v>
      </c>
      <c r="O386">
        <f>IF(AND('Heuristica no hash'!$C386=0,'Heuristica no hash'!$B386=0,'Heuristica no hash'!$F386&lt;&gt;"inf",OR(AND(B385=0,'Heuristica no hash'!$F386&lt;O385),B385&lt;&gt;0)),'Heuristica no hash'!$F386,O385)</f>
        <v>33270.9</v>
      </c>
    </row>
    <row r="387" spans="1:15" x14ac:dyDescent="0.3">
      <c r="A387" t="s">
        <v>24</v>
      </c>
      <c r="B387">
        <v>2</v>
      </c>
      <c r="C387">
        <v>5</v>
      </c>
      <c r="D387">
        <v>0.15</v>
      </c>
      <c r="E387">
        <v>200</v>
      </c>
      <c r="F387">
        <v>33366</v>
      </c>
      <c r="G387">
        <v>1227.53</v>
      </c>
      <c r="H387">
        <v>19</v>
      </c>
      <c r="I387">
        <v>31</v>
      </c>
      <c r="J387">
        <v>1801.17</v>
      </c>
      <c r="K387">
        <v>0</v>
      </c>
      <c r="L387" s="33">
        <f>IF(AND(F387&lt;&gt;"inf",F387&lt;&gt;"infeas"),'Heuristica no hash'!$F387/O387-1,"---")</f>
        <v>2.8583536964734702E-3</v>
      </c>
      <c r="M387" s="39">
        <f t="shared" ref="M387:M450" si="31">IF(AND(F387&lt;&gt;"inf",N387&lt;&gt;0),F387/N387-1,"---")</f>
        <v>5.9941293484300218E-7</v>
      </c>
      <c r="N387">
        <f t="shared" si="30"/>
        <v>33365.980000000003</v>
      </c>
      <c r="O387">
        <f>IF(AND('Heuristica no hash'!$C387=0,'Heuristica no hash'!$B387=0,'Heuristica no hash'!$F387&lt;&gt;"inf",OR(AND(B386=0,'Heuristica no hash'!$F387&lt;O386),B386&lt;&gt;0)),'Heuristica no hash'!$F387,O386)</f>
        <v>33270.9</v>
      </c>
    </row>
    <row r="388" spans="1:15" x14ac:dyDescent="0.3">
      <c r="A388" t="s">
        <v>24</v>
      </c>
      <c r="B388">
        <v>2</v>
      </c>
      <c r="C388">
        <v>5</v>
      </c>
      <c r="D388">
        <v>0.2</v>
      </c>
      <c r="E388">
        <v>200</v>
      </c>
      <c r="F388">
        <v>33518.400000000001</v>
      </c>
      <c r="G388">
        <v>1431.72</v>
      </c>
      <c r="H388">
        <v>11</v>
      </c>
      <c r="I388">
        <v>20</v>
      </c>
      <c r="J388">
        <v>1800.07</v>
      </c>
      <c r="K388">
        <v>0</v>
      </c>
      <c r="L388" s="33">
        <f>IF(AND(F388&lt;&gt;"inf",F388&lt;&gt;"infeas"),'Heuristica no hash'!$F388/O388-1,"---")</f>
        <v>7.4389331217370458E-3</v>
      </c>
      <c r="M388" s="39">
        <f t="shared" si="31"/>
        <v>2.5372701748571647E-3</v>
      </c>
      <c r="N388">
        <f t="shared" si="30"/>
        <v>33433.57</v>
      </c>
      <c r="O388">
        <f>IF(AND('Heuristica no hash'!$C388=0,'Heuristica no hash'!$B388=0,'Heuristica no hash'!$F388&lt;&gt;"inf",OR(AND(B387=0,'Heuristica no hash'!$F388&lt;O387),B387&lt;&gt;0)),'Heuristica no hash'!$F388,O387)</f>
        <v>33270.9</v>
      </c>
    </row>
    <row r="389" spans="1:15" x14ac:dyDescent="0.3">
      <c r="A389" t="s">
        <v>24</v>
      </c>
      <c r="B389">
        <v>2</v>
      </c>
      <c r="C389">
        <v>10</v>
      </c>
      <c r="D389">
        <v>0.05</v>
      </c>
      <c r="E389">
        <v>200</v>
      </c>
      <c r="F389">
        <v>33361.5</v>
      </c>
      <c r="G389">
        <v>1374.16</v>
      </c>
      <c r="H389">
        <v>17</v>
      </c>
      <c r="I389">
        <v>25</v>
      </c>
      <c r="J389">
        <v>1800.02</v>
      </c>
      <c r="K389">
        <v>0</v>
      </c>
      <c r="L389" s="33">
        <f>IF(AND(F389&lt;&gt;"inf",F389&lt;&gt;"infeas"),'Heuristica no hash'!$F389/O389-1,"---")</f>
        <v>2.7231003669874188E-3</v>
      </c>
      <c r="M389" s="39">
        <f t="shared" si="31"/>
        <v>-2.9974662418830178E-7</v>
      </c>
      <c r="N389">
        <f t="shared" si="30"/>
        <v>33361.51</v>
      </c>
      <c r="O389">
        <f>IF(AND('Heuristica no hash'!$C389=0,'Heuristica no hash'!$B389=0,'Heuristica no hash'!$F389&lt;&gt;"inf",OR(AND(B388=0,'Heuristica no hash'!$F389&lt;O388),B388&lt;&gt;0)),'Heuristica no hash'!$F389,O388)</f>
        <v>33270.9</v>
      </c>
    </row>
    <row r="390" spans="1:15" x14ac:dyDescent="0.3">
      <c r="A390" t="s">
        <v>24</v>
      </c>
      <c r="B390">
        <v>2</v>
      </c>
      <c r="C390">
        <v>10</v>
      </c>
      <c r="D390">
        <v>0.1</v>
      </c>
      <c r="E390">
        <v>200</v>
      </c>
      <c r="F390">
        <v>33475.199999999997</v>
      </c>
      <c r="G390">
        <v>1056.53</v>
      </c>
      <c r="H390">
        <v>9</v>
      </c>
      <c r="I390">
        <v>17</v>
      </c>
      <c r="J390">
        <v>1800.1</v>
      </c>
      <c r="K390">
        <v>0</v>
      </c>
      <c r="L390" s="33">
        <f>IF(AND(F390&lt;&gt;"inf",F390&lt;&gt;"infeas"),'Heuristica no hash'!$F390/O390-1,"---")</f>
        <v>6.140501158670153E-3</v>
      </c>
      <c r="M390" s="39">
        <f t="shared" si="31"/>
        <v>1.2451556923176454E-3</v>
      </c>
      <c r="N390">
        <f t="shared" si="30"/>
        <v>33433.57</v>
      </c>
      <c r="O390">
        <f>IF(AND('Heuristica no hash'!$C390=0,'Heuristica no hash'!$B390=0,'Heuristica no hash'!$F390&lt;&gt;"inf",OR(AND(B389=0,'Heuristica no hash'!$F390&lt;O389),B389&lt;&gt;0)),'Heuristica no hash'!$F390,O389)</f>
        <v>33270.9</v>
      </c>
    </row>
    <row r="391" spans="1:15" x14ac:dyDescent="0.3">
      <c r="A391" t="s">
        <v>24</v>
      </c>
      <c r="B391">
        <v>2</v>
      </c>
      <c r="C391">
        <v>10</v>
      </c>
      <c r="D391">
        <v>0.15</v>
      </c>
      <c r="E391">
        <v>200</v>
      </c>
      <c r="F391">
        <v>33580.699999999997</v>
      </c>
      <c r="G391">
        <v>762.85400000000004</v>
      </c>
      <c r="H391">
        <v>3</v>
      </c>
      <c r="I391">
        <v>14</v>
      </c>
      <c r="J391">
        <v>1802.55</v>
      </c>
      <c r="K391">
        <v>0</v>
      </c>
      <c r="L391" s="33">
        <f>IF(AND(F391&lt;&gt;"inf",F391&lt;&gt;"infeas"),'Heuristica no hash'!$F391/O391-1,"---")</f>
        <v>9.3114403277336777E-3</v>
      </c>
      <c r="M391" s="39">
        <f t="shared" si="31"/>
        <v>1.4699650268208408E-3</v>
      </c>
      <c r="N391">
        <f t="shared" si="30"/>
        <v>33531.410000000003</v>
      </c>
      <c r="O391">
        <f>IF(AND('Heuristica no hash'!$C391=0,'Heuristica no hash'!$B391=0,'Heuristica no hash'!$F391&lt;&gt;"inf",OR(AND(B390=0,'Heuristica no hash'!$F391&lt;O390),B390&lt;&gt;0)),'Heuristica no hash'!$F391,O390)</f>
        <v>33270.9</v>
      </c>
    </row>
    <row r="392" spans="1:15" x14ac:dyDescent="0.3">
      <c r="A392" t="s">
        <v>24</v>
      </c>
      <c r="B392">
        <v>2</v>
      </c>
      <c r="C392">
        <v>10</v>
      </c>
      <c r="D392">
        <v>0.2</v>
      </c>
      <c r="E392">
        <v>200</v>
      </c>
      <c r="F392">
        <v>33767.9</v>
      </c>
      <c r="G392">
        <v>1606.84</v>
      </c>
      <c r="H392">
        <v>0</v>
      </c>
      <c r="I392">
        <v>3</v>
      </c>
      <c r="J392">
        <v>1800.08</v>
      </c>
      <c r="K392">
        <v>0</v>
      </c>
      <c r="L392" s="33">
        <f>IF(AND(F392&lt;&gt;"inf",F392&lt;&gt;"infeas"),'Heuristica no hash'!$F392/O392-1,"---")</f>
        <v>1.4937978834356658E-2</v>
      </c>
      <c r="M392" s="39">
        <f t="shared" si="31"/>
        <v>2.8644445071419611E-3</v>
      </c>
      <c r="N392">
        <f t="shared" si="30"/>
        <v>33671.449999999997</v>
      </c>
      <c r="O392">
        <f>IF(AND('Heuristica no hash'!$C392=0,'Heuristica no hash'!$B392=0,'Heuristica no hash'!$F392&lt;&gt;"inf",OR(AND(B391=0,'Heuristica no hash'!$F392&lt;O391),B391&lt;&gt;0)),'Heuristica no hash'!$F392,O391)</f>
        <v>33270.9</v>
      </c>
    </row>
    <row r="393" spans="1:15" x14ac:dyDescent="0.3">
      <c r="A393" t="s">
        <v>24</v>
      </c>
      <c r="B393">
        <v>2</v>
      </c>
      <c r="C393">
        <v>25</v>
      </c>
      <c r="D393">
        <v>0.05</v>
      </c>
      <c r="E393">
        <v>200</v>
      </c>
      <c r="F393">
        <v>33470.699999999997</v>
      </c>
      <c r="G393">
        <v>1373.04</v>
      </c>
      <c r="H393">
        <v>10</v>
      </c>
      <c r="I393">
        <v>17</v>
      </c>
      <c r="J393">
        <v>1800.11</v>
      </c>
      <c r="K393">
        <v>0</v>
      </c>
      <c r="L393" s="33">
        <f>IF(AND(F393&lt;&gt;"inf",F393&lt;&gt;"infeas"),'Heuristica no hash'!$F393/O393-1,"---")</f>
        <v>6.0052478291838796E-3</v>
      </c>
      <c r="M393" s="39">
        <f t="shared" si="31"/>
        <v>-2.9876868468114992E-7</v>
      </c>
      <c r="N393">
        <f t="shared" si="30"/>
        <v>33470.71</v>
      </c>
      <c r="O393">
        <f>IF(AND('Heuristica no hash'!$C393=0,'Heuristica no hash'!$B393=0,'Heuristica no hash'!$F393&lt;&gt;"inf",OR(AND(B392=0,'Heuristica no hash'!$F393&lt;O392),B392&lt;&gt;0)),'Heuristica no hash'!$F393,O392)</f>
        <v>33270.9</v>
      </c>
    </row>
    <row r="394" spans="1:15" x14ac:dyDescent="0.3">
      <c r="A394" t="s">
        <v>24</v>
      </c>
      <c r="B394">
        <v>2</v>
      </c>
      <c r="C394">
        <v>25</v>
      </c>
      <c r="D394">
        <v>0.1</v>
      </c>
      <c r="E394">
        <v>200</v>
      </c>
      <c r="F394">
        <v>33809.1</v>
      </c>
      <c r="G394">
        <v>1800.29</v>
      </c>
      <c r="H394">
        <v>0</v>
      </c>
      <c r="I394">
        <v>1</v>
      </c>
      <c r="J394">
        <v>1800.29</v>
      </c>
      <c r="K394">
        <v>0</v>
      </c>
      <c r="L394" s="33">
        <f>IF(AND(F394&lt;&gt;"inf",F394&lt;&gt;"infeas"),'Heuristica no hash'!$F394/O394-1,"---")</f>
        <v>1.6176298206540762E-2</v>
      </c>
      <c r="M394" s="39">
        <f t="shared" si="31"/>
        <v>5.0572282512726385E-3</v>
      </c>
      <c r="N394">
        <f t="shared" si="30"/>
        <v>33638.980000000003</v>
      </c>
      <c r="O394">
        <f>IF(AND('Heuristica no hash'!$C394=0,'Heuristica no hash'!$B394=0,'Heuristica no hash'!$F394&lt;&gt;"inf",OR(AND(B393=0,'Heuristica no hash'!$F394&lt;O393),B393&lt;&gt;0)),'Heuristica no hash'!$F394,O393)</f>
        <v>33270.9</v>
      </c>
    </row>
    <row r="395" spans="1:15" x14ac:dyDescent="0.3">
      <c r="A395" t="s">
        <v>24</v>
      </c>
      <c r="B395">
        <v>2</v>
      </c>
      <c r="C395">
        <v>25</v>
      </c>
      <c r="D395">
        <v>0.15</v>
      </c>
      <c r="E395">
        <v>200</v>
      </c>
      <c r="F395">
        <v>33971.5</v>
      </c>
      <c r="G395">
        <v>1523.67</v>
      </c>
      <c r="H395">
        <v>0</v>
      </c>
      <c r="I395">
        <v>3</v>
      </c>
      <c r="J395">
        <v>1804.02</v>
      </c>
      <c r="K395">
        <v>0</v>
      </c>
      <c r="L395" s="33">
        <f>IF(AND(F395&lt;&gt;"inf",F395&lt;&gt;"infeas"),'Heuristica no hash'!$F395/O395-1,"---")</f>
        <v>2.1057440586217835E-2</v>
      </c>
      <c r="M395" s="39">
        <f t="shared" si="31"/>
        <v>3.7812249490523087E-3</v>
      </c>
      <c r="N395">
        <f t="shared" si="30"/>
        <v>33843.53</v>
      </c>
      <c r="O395">
        <f>IF(AND('Heuristica no hash'!$C395=0,'Heuristica no hash'!$B395=0,'Heuristica no hash'!$F395&lt;&gt;"inf",OR(AND(B394=0,'Heuristica no hash'!$F395&lt;O394),B394&lt;&gt;0)),'Heuristica no hash'!$F395,O394)</f>
        <v>33270.9</v>
      </c>
    </row>
    <row r="396" spans="1:15" x14ac:dyDescent="0.3">
      <c r="A396" t="s">
        <v>24</v>
      </c>
      <c r="B396">
        <v>2</v>
      </c>
      <c r="C396">
        <v>25</v>
      </c>
      <c r="D396">
        <v>0.2</v>
      </c>
      <c r="E396">
        <v>200</v>
      </c>
      <c r="F396">
        <v>35090.9</v>
      </c>
      <c r="G396">
        <v>1800.19</v>
      </c>
      <c r="H396">
        <v>0</v>
      </c>
      <c r="I396">
        <v>1</v>
      </c>
      <c r="J396">
        <v>1800.19</v>
      </c>
      <c r="K396">
        <v>0</v>
      </c>
      <c r="L396" s="33">
        <f>IF(AND(F396&lt;&gt;"inf",F396&lt;&gt;"infeas"),'Heuristica no hash'!$F396/O396-1,"---")</f>
        <v>5.4702457703278196E-2</v>
      </c>
      <c r="M396" s="39">
        <f t="shared" si="31"/>
        <v>2.7308611225042245E-2</v>
      </c>
      <c r="N396">
        <f t="shared" si="30"/>
        <v>34158.089999999997</v>
      </c>
      <c r="O396">
        <f>IF(AND('Heuristica no hash'!$C396=0,'Heuristica no hash'!$B396=0,'Heuristica no hash'!$F396&lt;&gt;"inf",OR(AND(B395=0,'Heuristica no hash'!$F396&lt;O395),B395&lt;&gt;0)),'Heuristica no hash'!$F396,O395)</f>
        <v>33270.9</v>
      </c>
    </row>
    <row r="397" spans="1:15" x14ac:dyDescent="0.3">
      <c r="A397" t="s">
        <v>24</v>
      </c>
      <c r="B397">
        <v>2</v>
      </c>
      <c r="C397">
        <v>50</v>
      </c>
      <c r="D397">
        <v>0.05</v>
      </c>
      <c r="E397">
        <v>200</v>
      </c>
      <c r="F397">
        <v>33493.9</v>
      </c>
      <c r="G397">
        <v>1011.84</v>
      </c>
      <c r="H397">
        <v>5</v>
      </c>
      <c r="I397">
        <v>12</v>
      </c>
      <c r="J397">
        <v>1800.05</v>
      </c>
      <c r="K397">
        <v>0</v>
      </c>
      <c r="L397" s="33">
        <f>IF(AND(F397&lt;&gt;"inf",F397&lt;&gt;"infeas"),'Heuristica no hash'!$F397/O397-1,"---")</f>
        <v>6.7025538834235565E-3</v>
      </c>
      <c r="M397" s="39">
        <f t="shared" si="31"/>
        <v>3.9724497171511608E-4</v>
      </c>
      <c r="N397">
        <f t="shared" si="30"/>
        <v>33480.6</v>
      </c>
      <c r="O397">
        <f>IF(AND('Heuristica no hash'!$C397=0,'Heuristica no hash'!$B397=0,'Heuristica no hash'!$F397&lt;&gt;"inf",OR(AND(B396=0,'Heuristica no hash'!$F397&lt;O396),B396&lt;&gt;0)),'Heuristica no hash'!$F397,O396)</f>
        <v>33270.9</v>
      </c>
    </row>
    <row r="398" spans="1:15" x14ac:dyDescent="0.3">
      <c r="A398" t="s">
        <v>24</v>
      </c>
      <c r="B398">
        <v>2</v>
      </c>
      <c r="C398">
        <v>50</v>
      </c>
      <c r="D398">
        <v>0.1</v>
      </c>
      <c r="E398">
        <v>200</v>
      </c>
      <c r="F398">
        <v>33646.199999999997</v>
      </c>
      <c r="G398">
        <v>1241.26</v>
      </c>
      <c r="H398">
        <v>2</v>
      </c>
      <c r="I398">
        <v>8</v>
      </c>
      <c r="J398">
        <v>1800.22</v>
      </c>
      <c r="K398">
        <v>0</v>
      </c>
      <c r="L398" s="33">
        <f>IF(AND(F398&lt;&gt;"inf",F398&lt;&gt;"infeas"),'Heuristica no hash'!$F398/O398-1,"---")</f>
        <v>1.1280127679142993E-2</v>
      </c>
      <c r="M398" s="39">
        <f t="shared" si="31"/>
        <v>2.1463195376303368E-4</v>
      </c>
      <c r="N398">
        <f t="shared" si="30"/>
        <v>33638.980000000003</v>
      </c>
      <c r="O398">
        <f>IF(AND('Heuristica no hash'!$C398=0,'Heuristica no hash'!$B398=0,'Heuristica no hash'!$F398&lt;&gt;"inf",OR(AND(B397=0,'Heuristica no hash'!$F398&lt;O397),B397&lt;&gt;0)),'Heuristica no hash'!$F398,O397)</f>
        <v>33270.9</v>
      </c>
    </row>
    <row r="399" spans="1:15" x14ac:dyDescent="0.3">
      <c r="A399" t="s">
        <v>24</v>
      </c>
      <c r="B399">
        <v>2</v>
      </c>
      <c r="C399">
        <v>50</v>
      </c>
      <c r="D399">
        <v>0.15</v>
      </c>
      <c r="E399">
        <v>200</v>
      </c>
      <c r="F399">
        <v>33880.9</v>
      </c>
      <c r="G399">
        <v>1567.83</v>
      </c>
      <c r="H399">
        <v>1</v>
      </c>
      <c r="I399">
        <v>4</v>
      </c>
      <c r="J399">
        <v>1800.65</v>
      </c>
      <c r="K399">
        <v>0</v>
      </c>
      <c r="L399" s="33">
        <f>IF(AND(F399&lt;&gt;"inf",F399&lt;&gt;"infeas"),'Heuristica no hash'!$F399/O399-1,"---")</f>
        <v>1.8334340219230638E-2</v>
      </c>
      <c r="M399" s="39">
        <f t="shared" si="31"/>
        <v>7.6680094544534505E-4</v>
      </c>
      <c r="N399">
        <f t="shared" si="30"/>
        <v>33854.94</v>
      </c>
      <c r="O399">
        <f>IF(AND('Heuristica no hash'!$C399=0,'Heuristica no hash'!$B399=0,'Heuristica no hash'!$F399&lt;&gt;"inf",OR(AND(B398=0,'Heuristica no hash'!$F399&lt;O398),B398&lt;&gt;0)),'Heuristica no hash'!$F399,O398)</f>
        <v>33270.9</v>
      </c>
    </row>
    <row r="400" spans="1:15" x14ac:dyDescent="0.3">
      <c r="A400" t="s">
        <v>24</v>
      </c>
      <c r="B400">
        <v>2</v>
      </c>
      <c r="C400">
        <v>50</v>
      </c>
      <c r="D400">
        <v>0.2</v>
      </c>
      <c r="E400">
        <v>200</v>
      </c>
      <c r="F400">
        <v>34460</v>
      </c>
      <c r="G400">
        <v>1805.83</v>
      </c>
      <c r="H400">
        <v>0</v>
      </c>
      <c r="I400">
        <v>1</v>
      </c>
      <c r="J400">
        <v>1805.84</v>
      </c>
      <c r="K400">
        <v>0</v>
      </c>
      <c r="L400" s="33">
        <f>IF(AND(F400&lt;&gt;"inf",F400&lt;&gt;"infeas"),'Heuristica no hash'!$F400/O400-1,"---")</f>
        <v>3.5739940909323087E-2</v>
      </c>
      <c r="M400" s="39">
        <f t="shared" si="31"/>
        <v>9.8858031918369615E-3</v>
      </c>
      <c r="N400">
        <f t="shared" si="30"/>
        <v>34122.67</v>
      </c>
      <c r="O400">
        <f>IF(AND('Heuristica no hash'!$C400=0,'Heuristica no hash'!$B400=0,'Heuristica no hash'!$F400&lt;&gt;"inf",OR(AND(B399=0,'Heuristica no hash'!$F400&lt;O399),B399&lt;&gt;0)),'Heuristica no hash'!$F400,O399)</f>
        <v>33270.9</v>
      </c>
    </row>
    <row r="401" spans="1:15" x14ac:dyDescent="0.3">
      <c r="A401" t="s">
        <v>24</v>
      </c>
      <c r="B401">
        <v>3</v>
      </c>
      <c r="C401">
        <v>0</v>
      </c>
      <c r="D401">
        <v>0.05</v>
      </c>
      <c r="E401">
        <v>200</v>
      </c>
      <c r="F401">
        <v>33639</v>
      </c>
      <c r="G401">
        <v>889.48</v>
      </c>
      <c r="H401">
        <v>11</v>
      </c>
      <c r="I401">
        <v>26</v>
      </c>
      <c r="J401">
        <v>1800.03</v>
      </c>
      <c r="K401">
        <v>0</v>
      </c>
      <c r="L401" s="33">
        <f>IF(AND(F401&lt;&gt;"inf",F401&lt;&gt;"infeas"),'Heuristica no hash'!$F401/O401-1,"---")</f>
        <v>1.1063722351965177E-2</v>
      </c>
      <c r="M401" s="39">
        <f t="shared" si="31"/>
        <v>5.9454834833161385E-7</v>
      </c>
      <c r="N401">
        <f t="shared" si="30"/>
        <v>33638.980000000003</v>
      </c>
      <c r="O401">
        <f>IF(AND('Heuristica no hash'!$C401=0,'Heuristica no hash'!$B401=0,'Heuristica no hash'!$F401&lt;&gt;"inf",OR(AND(B400=0,'Heuristica no hash'!$F401&lt;O400),B400&lt;&gt;0)),'Heuristica no hash'!$F401,O400)</f>
        <v>33270.9</v>
      </c>
    </row>
    <row r="402" spans="1:15" x14ac:dyDescent="0.3">
      <c r="A402" t="s">
        <v>24</v>
      </c>
      <c r="B402">
        <v>3</v>
      </c>
      <c r="C402">
        <v>0</v>
      </c>
      <c r="D402">
        <v>0.1</v>
      </c>
      <c r="E402">
        <v>200</v>
      </c>
      <c r="F402">
        <v>34122.699999999997</v>
      </c>
      <c r="G402">
        <v>1552.43</v>
      </c>
      <c r="H402">
        <v>5</v>
      </c>
      <c r="I402">
        <v>9</v>
      </c>
      <c r="J402">
        <v>1800.32</v>
      </c>
      <c r="K402">
        <v>0</v>
      </c>
      <c r="L402" s="33">
        <f>IF(AND(F402&lt;&gt;"inf",F402&lt;&gt;"infeas"),'Heuristica no hash'!$F402/O402-1,"---")</f>
        <v>2.5601952456951738E-2</v>
      </c>
      <c r="M402" s="39">
        <f t="shared" si="31"/>
        <v>8.791809080754831E-7</v>
      </c>
      <c r="N402">
        <f t="shared" si="30"/>
        <v>34122.67</v>
      </c>
      <c r="O402">
        <f>IF(AND('Heuristica no hash'!$C402=0,'Heuristica no hash'!$B402=0,'Heuristica no hash'!$F402&lt;&gt;"inf",OR(AND(B401=0,'Heuristica no hash'!$F402&lt;O401),B401&lt;&gt;0)),'Heuristica no hash'!$F402,O401)</f>
        <v>33270.9</v>
      </c>
    </row>
    <row r="403" spans="1:15" x14ac:dyDescent="0.3">
      <c r="A403" t="s">
        <v>24</v>
      </c>
      <c r="B403">
        <v>3</v>
      </c>
      <c r="C403">
        <v>0</v>
      </c>
      <c r="D403">
        <v>0.15</v>
      </c>
      <c r="E403">
        <v>200</v>
      </c>
      <c r="F403" t="s">
        <v>511</v>
      </c>
      <c r="G403" t="s">
        <v>511</v>
      </c>
      <c r="H403" t="s">
        <v>511</v>
      </c>
      <c r="I403" t="s">
        <v>511</v>
      </c>
      <c r="J403" t="s">
        <v>511</v>
      </c>
      <c r="L403" s="33" t="str">
        <f>IF(AND(F403&lt;&gt;"inf",F403&lt;&gt;"infeas"),'Heuristica no hash'!$F403/O403-1,"---")</f>
        <v>---</v>
      </c>
      <c r="M403" s="39" t="str">
        <f t="shared" si="31"/>
        <v>---</v>
      </c>
      <c r="N403">
        <f t="shared" si="30"/>
        <v>0</v>
      </c>
      <c r="O403">
        <f>IF(AND('Heuristica no hash'!$C403=0,'Heuristica no hash'!$B403=0,'Heuristica no hash'!$F403&lt;&gt;"inf",OR(AND(B402=0,'Heuristica no hash'!$F403&lt;O402),B402&lt;&gt;0)),'Heuristica no hash'!$F403,O402)</f>
        <v>33270.9</v>
      </c>
    </row>
    <row r="404" spans="1:15" x14ac:dyDescent="0.3">
      <c r="A404" t="s">
        <v>24</v>
      </c>
      <c r="B404">
        <v>3</v>
      </c>
      <c r="C404">
        <v>0</v>
      </c>
      <c r="D404">
        <v>0.2</v>
      </c>
      <c r="E404">
        <v>200</v>
      </c>
      <c r="F404" t="s">
        <v>511</v>
      </c>
      <c r="G404" t="s">
        <v>511</v>
      </c>
      <c r="H404" t="s">
        <v>511</v>
      </c>
      <c r="I404" t="s">
        <v>511</v>
      </c>
      <c r="J404" t="s">
        <v>511</v>
      </c>
      <c r="L404" s="33" t="str">
        <f>IF(AND(F404&lt;&gt;"inf",F404&lt;&gt;"infeas"),'Heuristica no hash'!$F404/O404-1,"---")</f>
        <v>---</v>
      </c>
      <c r="M404" s="39" t="str">
        <f t="shared" si="31"/>
        <v>---</v>
      </c>
      <c r="N404">
        <f t="shared" si="30"/>
        <v>0</v>
      </c>
      <c r="O404">
        <f>IF(AND('Heuristica no hash'!$C404=0,'Heuristica no hash'!$B404=0,'Heuristica no hash'!$F404&lt;&gt;"inf",OR(AND(B403=0,'Heuristica no hash'!$F404&lt;O403),B403&lt;&gt;0)),'Heuristica no hash'!$F404,O403)</f>
        <v>33270.9</v>
      </c>
    </row>
    <row r="405" spans="1:15" x14ac:dyDescent="0.3">
      <c r="A405" t="s">
        <v>24</v>
      </c>
      <c r="B405">
        <v>3</v>
      </c>
      <c r="C405">
        <v>10</v>
      </c>
      <c r="D405">
        <v>0.05</v>
      </c>
      <c r="E405">
        <v>200</v>
      </c>
      <c r="F405">
        <v>33664.800000000003</v>
      </c>
      <c r="G405">
        <v>498.55799999999999</v>
      </c>
      <c r="H405">
        <v>0</v>
      </c>
      <c r="I405">
        <v>15</v>
      </c>
      <c r="J405">
        <v>1800.02</v>
      </c>
      <c r="K405">
        <v>0</v>
      </c>
      <c r="L405" s="33">
        <f>IF(AND(F405&lt;&gt;"inf",F405&lt;&gt;"infeas"),'Heuristica no hash'!$F405/O405-1,"---")</f>
        <v>1.1839174774352479E-2</v>
      </c>
      <c r="M405" s="39">
        <f t="shared" si="31"/>
        <v>7.6756191775140259E-4</v>
      </c>
      <c r="N405">
        <f t="shared" si="30"/>
        <v>33638.980000000003</v>
      </c>
      <c r="O405">
        <f>IF(AND('Heuristica no hash'!$C405=0,'Heuristica no hash'!$B405=0,'Heuristica no hash'!$F405&lt;&gt;"inf",OR(AND(B404=0,'Heuristica no hash'!$F405&lt;O404),B404&lt;&gt;0)),'Heuristica no hash'!$F405,O404)</f>
        <v>33270.9</v>
      </c>
    </row>
    <row r="406" spans="1:15" x14ac:dyDescent="0.3">
      <c r="A406" t="s">
        <v>24</v>
      </c>
      <c r="B406">
        <v>3</v>
      </c>
      <c r="C406">
        <v>10</v>
      </c>
      <c r="D406">
        <v>0.1</v>
      </c>
      <c r="E406">
        <v>200</v>
      </c>
      <c r="F406">
        <v>34122.699999999997</v>
      </c>
      <c r="G406">
        <v>1682.36</v>
      </c>
      <c r="H406">
        <v>4</v>
      </c>
      <c r="I406">
        <v>7</v>
      </c>
      <c r="J406">
        <v>1800.56</v>
      </c>
      <c r="K406">
        <v>0</v>
      </c>
      <c r="L406" s="33">
        <f>IF(AND(F406&lt;&gt;"inf",F406&lt;&gt;"infeas"),'Heuristica no hash'!$F406/O406-1,"---")</f>
        <v>2.5601952456951738E-2</v>
      </c>
      <c r="M406" s="39">
        <f t="shared" si="31"/>
        <v>8.791809080754831E-7</v>
      </c>
      <c r="N406">
        <f t="shared" si="30"/>
        <v>34122.67</v>
      </c>
      <c r="O406">
        <f>IF(AND('Heuristica no hash'!$C406=0,'Heuristica no hash'!$B406=0,'Heuristica no hash'!$F406&lt;&gt;"inf",OR(AND(B405=0,'Heuristica no hash'!$F406&lt;O405),B405&lt;&gt;0)),'Heuristica no hash'!$F406,O405)</f>
        <v>33270.9</v>
      </c>
    </row>
    <row r="407" spans="1:15" x14ac:dyDescent="0.3">
      <c r="A407" t="s">
        <v>24</v>
      </c>
      <c r="B407">
        <v>3</v>
      </c>
      <c r="C407">
        <v>10</v>
      </c>
      <c r="D407">
        <v>0.15</v>
      </c>
      <c r="E407">
        <v>200</v>
      </c>
      <c r="F407" t="s">
        <v>511</v>
      </c>
      <c r="G407" t="s">
        <v>511</v>
      </c>
      <c r="H407" t="s">
        <v>511</v>
      </c>
      <c r="I407" t="s">
        <v>511</v>
      </c>
      <c r="J407" t="s">
        <v>511</v>
      </c>
      <c r="L407" s="33" t="str">
        <f>IF(AND(F407&lt;&gt;"inf",F407&lt;&gt;"infeas"),'Heuristica no hash'!$F407/O407-1,"---")</f>
        <v>---</v>
      </c>
      <c r="M407" s="39" t="str">
        <f t="shared" si="31"/>
        <v>---</v>
      </c>
      <c r="N407">
        <f t="shared" si="30"/>
        <v>0</v>
      </c>
      <c r="O407">
        <f>IF(AND('Heuristica no hash'!$C407=0,'Heuristica no hash'!$B407=0,'Heuristica no hash'!$F407&lt;&gt;"inf",OR(AND(B406=0,'Heuristica no hash'!$F407&lt;O406),B406&lt;&gt;0)),'Heuristica no hash'!$F407,O406)</f>
        <v>33270.9</v>
      </c>
    </row>
    <row r="408" spans="1:15" x14ac:dyDescent="0.3">
      <c r="A408" t="s">
        <v>24</v>
      </c>
      <c r="B408">
        <v>3</v>
      </c>
      <c r="C408">
        <v>10</v>
      </c>
      <c r="D408">
        <v>0.2</v>
      </c>
      <c r="E408">
        <v>200</v>
      </c>
      <c r="F408" t="s">
        <v>511</v>
      </c>
      <c r="G408" t="s">
        <v>511</v>
      </c>
      <c r="H408" t="s">
        <v>511</v>
      </c>
      <c r="I408" t="s">
        <v>511</v>
      </c>
      <c r="J408" t="s">
        <v>511</v>
      </c>
      <c r="L408" s="33" t="str">
        <f>IF(AND(F408&lt;&gt;"inf",F408&lt;&gt;"infeas"),'Heuristica no hash'!$F408/O408-1,"---")</f>
        <v>---</v>
      </c>
      <c r="M408" s="39" t="str">
        <f t="shared" si="31"/>
        <v>---</v>
      </c>
      <c r="N408">
        <f t="shared" si="30"/>
        <v>0</v>
      </c>
      <c r="O408">
        <f>IF(AND('Heuristica no hash'!$C408=0,'Heuristica no hash'!$B408=0,'Heuristica no hash'!$F408&lt;&gt;"inf",OR(AND(B407=0,'Heuristica no hash'!$F408&lt;O407),B407&lt;&gt;0)),'Heuristica no hash'!$F408,O407)</f>
        <v>33270.9</v>
      </c>
    </row>
    <row r="409" spans="1:15" x14ac:dyDescent="0.3">
      <c r="A409" t="s">
        <v>24</v>
      </c>
      <c r="B409">
        <v>3</v>
      </c>
      <c r="C409">
        <v>25</v>
      </c>
      <c r="D409">
        <v>0.05</v>
      </c>
      <c r="E409">
        <v>200</v>
      </c>
      <c r="F409">
        <v>33645</v>
      </c>
      <c r="G409">
        <v>347.39299999999997</v>
      </c>
      <c r="H409">
        <v>4</v>
      </c>
      <c r="I409">
        <v>34</v>
      </c>
      <c r="J409">
        <v>1800.03</v>
      </c>
      <c r="K409">
        <v>0</v>
      </c>
      <c r="L409" s="33">
        <f>IF(AND(F409&lt;&gt;"inf",F409&lt;&gt;"infeas"),'Heuristica no hash'!$F409/O409-1,"---")</f>
        <v>1.124406012461332E-2</v>
      </c>
      <c r="M409" s="39">
        <f t="shared" si="31"/>
        <v>1.7895905286069436E-4</v>
      </c>
      <c r="N409">
        <f t="shared" si="30"/>
        <v>33638.980000000003</v>
      </c>
      <c r="O409">
        <f>IF(AND('Heuristica no hash'!$C409=0,'Heuristica no hash'!$B409=0,'Heuristica no hash'!$F409&lt;&gt;"inf",OR(AND(B408=0,'Heuristica no hash'!$F409&lt;O408),B408&lt;&gt;0)),'Heuristica no hash'!$F409,O408)</f>
        <v>33270.9</v>
      </c>
    </row>
    <row r="410" spans="1:15" x14ac:dyDescent="0.3">
      <c r="A410" t="s">
        <v>24</v>
      </c>
      <c r="B410">
        <v>3</v>
      </c>
      <c r="C410">
        <v>25</v>
      </c>
      <c r="D410">
        <v>0.1</v>
      </c>
      <c r="E410">
        <v>200</v>
      </c>
      <c r="F410">
        <v>34203.699999999997</v>
      </c>
      <c r="G410">
        <v>575.47799999999995</v>
      </c>
      <c r="H410">
        <v>0</v>
      </c>
      <c r="I410">
        <v>9</v>
      </c>
      <c r="J410">
        <v>1800.14</v>
      </c>
      <c r="K410">
        <v>0</v>
      </c>
      <c r="L410" s="33">
        <f>IF(AND(F410&lt;&gt;"inf",F410&lt;&gt;"infeas"),'Heuristica no hash'!$F410/O410-1,"---")</f>
        <v>2.8036512387701995E-2</v>
      </c>
      <c r="M410" s="39">
        <f t="shared" si="31"/>
        <v>2.3746676329841065E-3</v>
      </c>
      <c r="N410">
        <f t="shared" si="30"/>
        <v>34122.67</v>
      </c>
      <c r="O410">
        <f>IF(AND('Heuristica no hash'!$C410=0,'Heuristica no hash'!$B410=0,'Heuristica no hash'!$F410&lt;&gt;"inf",OR(AND(B409=0,'Heuristica no hash'!$F410&lt;O409),B409&lt;&gt;0)),'Heuristica no hash'!$F410,O409)</f>
        <v>33270.9</v>
      </c>
    </row>
    <row r="411" spans="1:15" x14ac:dyDescent="0.3">
      <c r="A411" t="s">
        <v>24</v>
      </c>
      <c r="B411">
        <v>3</v>
      </c>
      <c r="C411">
        <v>25</v>
      </c>
      <c r="D411">
        <v>0.15</v>
      </c>
      <c r="E411">
        <v>200</v>
      </c>
      <c r="F411" t="s">
        <v>511</v>
      </c>
      <c r="G411" t="s">
        <v>511</v>
      </c>
      <c r="H411" t="s">
        <v>511</v>
      </c>
      <c r="I411" t="s">
        <v>511</v>
      </c>
      <c r="J411" t="s">
        <v>511</v>
      </c>
      <c r="L411" s="33" t="str">
        <f>IF(AND(F411&lt;&gt;"inf",F411&lt;&gt;"infeas"),'Heuristica no hash'!$F411/O411-1,"---")</f>
        <v>---</v>
      </c>
      <c r="M411" s="39" t="str">
        <f t="shared" si="31"/>
        <v>---</v>
      </c>
      <c r="N411">
        <f t="shared" si="30"/>
        <v>0</v>
      </c>
      <c r="O411">
        <f>IF(AND('Heuristica no hash'!$C411=0,'Heuristica no hash'!$B411=0,'Heuristica no hash'!$F411&lt;&gt;"inf",OR(AND(B410=0,'Heuristica no hash'!$F411&lt;O410),B410&lt;&gt;0)),'Heuristica no hash'!$F411,O410)</f>
        <v>33270.9</v>
      </c>
    </row>
    <row r="412" spans="1:15" x14ac:dyDescent="0.3">
      <c r="A412" t="s">
        <v>24</v>
      </c>
      <c r="B412">
        <v>3</v>
      </c>
      <c r="C412">
        <v>25</v>
      </c>
      <c r="D412">
        <v>0.2</v>
      </c>
      <c r="E412">
        <v>200</v>
      </c>
      <c r="F412" t="s">
        <v>511</v>
      </c>
      <c r="G412" t="s">
        <v>511</v>
      </c>
      <c r="H412" t="s">
        <v>511</v>
      </c>
      <c r="I412" t="s">
        <v>511</v>
      </c>
      <c r="J412" t="s">
        <v>511</v>
      </c>
      <c r="L412" s="33" t="str">
        <f>IF(AND(F412&lt;&gt;"inf",F412&lt;&gt;"infeas"),'Heuristica no hash'!$F412/O412-1,"---")</f>
        <v>---</v>
      </c>
      <c r="M412" s="39" t="str">
        <f t="shared" si="31"/>
        <v>---</v>
      </c>
      <c r="N412">
        <f t="shared" si="30"/>
        <v>0</v>
      </c>
      <c r="O412">
        <f>IF(AND('Heuristica no hash'!$C412=0,'Heuristica no hash'!$B412=0,'Heuristica no hash'!$F412&lt;&gt;"inf",OR(AND(B411=0,'Heuristica no hash'!$F412&lt;O411),B411&lt;&gt;0)),'Heuristica no hash'!$F412,O411)</f>
        <v>33270.9</v>
      </c>
    </row>
    <row r="413" spans="1:15" x14ac:dyDescent="0.3">
      <c r="A413" t="s">
        <v>24</v>
      </c>
      <c r="B413">
        <v>3</v>
      </c>
      <c r="C413">
        <v>50</v>
      </c>
      <c r="D413">
        <v>0.05</v>
      </c>
      <c r="E413">
        <v>200</v>
      </c>
      <c r="F413">
        <v>33639</v>
      </c>
      <c r="G413">
        <v>1684.25</v>
      </c>
      <c r="H413">
        <v>26</v>
      </c>
      <c r="I413">
        <v>32</v>
      </c>
      <c r="J413">
        <v>1800.1</v>
      </c>
      <c r="K413">
        <v>0</v>
      </c>
      <c r="L413" s="33">
        <f>IF(AND(F413&lt;&gt;"inf",F413&lt;&gt;"infeas"),'Heuristica no hash'!$F413/O413-1,"---")</f>
        <v>1.1063722351965177E-2</v>
      </c>
      <c r="M413" s="39">
        <f t="shared" si="31"/>
        <v>5.9454834833161385E-7</v>
      </c>
      <c r="N413">
        <f t="shared" si="30"/>
        <v>33638.980000000003</v>
      </c>
      <c r="O413">
        <f>IF(AND('Heuristica no hash'!$C413=0,'Heuristica no hash'!$B413=0,'Heuristica no hash'!$F413&lt;&gt;"inf",OR(AND(B412=0,'Heuristica no hash'!$F413&lt;O412),B412&lt;&gt;0)),'Heuristica no hash'!$F413,O412)</f>
        <v>33270.9</v>
      </c>
    </row>
    <row r="414" spans="1:15" x14ac:dyDescent="0.3">
      <c r="A414" t="s">
        <v>24</v>
      </c>
      <c r="B414">
        <v>3</v>
      </c>
      <c r="C414">
        <v>50</v>
      </c>
      <c r="D414">
        <v>0.1</v>
      </c>
      <c r="E414">
        <v>200</v>
      </c>
      <c r="F414">
        <v>34465.9</v>
      </c>
      <c r="G414">
        <v>1800</v>
      </c>
      <c r="H414">
        <v>4</v>
      </c>
      <c r="I414">
        <v>5</v>
      </c>
      <c r="J414">
        <v>1800</v>
      </c>
      <c r="K414">
        <v>0</v>
      </c>
      <c r="L414" s="33">
        <f>IF(AND(F414&lt;&gt;"inf",F414&lt;&gt;"infeas"),'Heuristica no hash'!$F414/O414-1,"---")</f>
        <v>3.591727305242709E-2</v>
      </c>
      <c r="M414" s="39">
        <f t="shared" si="31"/>
        <v>1.0058708770445124E-2</v>
      </c>
      <c r="N414">
        <f t="shared" si="30"/>
        <v>34122.67</v>
      </c>
      <c r="O414">
        <f>IF(AND('Heuristica no hash'!$C414=0,'Heuristica no hash'!$B414=0,'Heuristica no hash'!$F414&lt;&gt;"inf",OR(AND(B413=0,'Heuristica no hash'!$F414&lt;O413),B413&lt;&gt;0)),'Heuristica no hash'!$F414,O413)</f>
        <v>33270.9</v>
      </c>
    </row>
    <row r="415" spans="1:15" x14ac:dyDescent="0.3">
      <c r="A415" t="s">
        <v>24</v>
      </c>
      <c r="B415">
        <v>3</v>
      </c>
      <c r="C415">
        <v>50</v>
      </c>
      <c r="D415">
        <v>0.15</v>
      </c>
      <c r="E415">
        <v>200</v>
      </c>
      <c r="F415" t="s">
        <v>511</v>
      </c>
      <c r="G415" t="s">
        <v>511</v>
      </c>
      <c r="H415" t="s">
        <v>511</v>
      </c>
      <c r="I415" t="s">
        <v>511</v>
      </c>
      <c r="J415" t="s">
        <v>511</v>
      </c>
      <c r="L415" s="33" t="str">
        <f>IF(AND(F415&lt;&gt;"inf",F415&lt;&gt;"infeas"),'Heuristica no hash'!$F415/O415-1,"---")</f>
        <v>---</v>
      </c>
      <c r="M415" s="39" t="str">
        <f t="shared" si="31"/>
        <v>---</v>
      </c>
      <c r="N415">
        <f t="shared" si="30"/>
        <v>0</v>
      </c>
      <c r="O415">
        <f>IF(AND('Heuristica no hash'!$C415=0,'Heuristica no hash'!$B415=0,'Heuristica no hash'!$F415&lt;&gt;"inf",OR(AND(B414=0,'Heuristica no hash'!$F415&lt;O414),B414&lt;&gt;0)),'Heuristica no hash'!$F415,O414)</f>
        <v>33270.9</v>
      </c>
    </row>
    <row r="416" spans="1:15" x14ac:dyDescent="0.3">
      <c r="A416" t="s">
        <v>24</v>
      </c>
      <c r="B416">
        <v>3</v>
      </c>
      <c r="C416">
        <v>50</v>
      </c>
      <c r="D416">
        <v>0.2</v>
      </c>
      <c r="E416">
        <v>200</v>
      </c>
      <c r="F416" t="s">
        <v>511</v>
      </c>
      <c r="G416" t="s">
        <v>511</v>
      </c>
      <c r="H416" t="s">
        <v>511</v>
      </c>
      <c r="I416" t="s">
        <v>511</v>
      </c>
      <c r="J416" t="s">
        <v>511</v>
      </c>
      <c r="L416" s="33" t="str">
        <f>IF(AND(F416&lt;&gt;"inf",F416&lt;&gt;"infeas"),'Heuristica no hash'!$F416/O416-1,"---")</f>
        <v>---</v>
      </c>
      <c r="M416" s="39" t="str">
        <f t="shared" si="31"/>
        <v>---</v>
      </c>
      <c r="N416">
        <f t="shared" si="30"/>
        <v>0</v>
      </c>
      <c r="O416">
        <f>IF(AND('Heuristica no hash'!$C416=0,'Heuristica no hash'!$B416=0,'Heuristica no hash'!$F416&lt;&gt;"inf",OR(AND(B415=0,'Heuristica no hash'!$F416&lt;O415),B415&lt;&gt;0)),'Heuristica no hash'!$F416,O415)</f>
        <v>33270.9</v>
      </c>
    </row>
    <row r="417" spans="1:15" x14ac:dyDescent="0.3">
      <c r="A417" t="s">
        <v>22</v>
      </c>
      <c r="B417">
        <v>0</v>
      </c>
      <c r="C417">
        <v>0</v>
      </c>
      <c r="D417">
        <v>0.05</v>
      </c>
      <c r="E417">
        <v>300</v>
      </c>
      <c r="F417">
        <v>45380.800000000003</v>
      </c>
      <c r="G417">
        <v>1733.18</v>
      </c>
      <c r="H417">
        <v>23</v>
      </c>
      <c r="I417">
        <v>27</v>
      </c>
      <c r="J417">
        <v>1800.04</v>
      </c>
      <c r="K417">
        <v>0</v>
      </c>
      <c r="L417" s="33">
        <f>IF(AND(F417&lt;&gt;"inf",F417&lt;&gt;"infeas"),'Heuristica no hash'!$F417/O417-1,"---")</f>
        <v>0</v>
      </c>
      <c r="M417" s="39">
        <f t="shared" si="31"/>
        <v>1.006724140821369E-3</v>
      </c>
      <c r="N417">
        <f t="shared" si="30"/>
        <v>45335.16</v>
      </c>
      <c r="O417">
        <f>IF(AND('Heuristica no hash'!$C417=0,'Heuristica no hash'!$B417=0,'Heuristica no hash'!$F417&lt;&gt;"inf",OR(AND(B416=0,'Heuristica no hash'!$F417&lt;O416),B416&lt;&gt;0)),'Heuristica no hash'!$F417,O416)</f>
        <v>45380.800000000003</v>
      </c>
    </row>
    <row r="418" spans="1:15" x14ac:dyDescent="0.3">
      <c r="A418" t="s">
        <v>22</v>
      </c>
      <c r="B418">
        <v>0</v>
      </c>
      <c r="C418">
        <v>0</v>
      </c>
      <c r="D418">
        <v>0.1</v>
      </c>
      <c r="E418">
        <v>300</v>
      </c>
      <c r="F418">
        <v>45380.800000000003</v>
      </c>
      <c r="G418">
        <v>1758.72</v>
      </c>
      <c r="H418">
        <v>29</v>
      </c>
      <c r="I418">
        <v>33</v>
      </c>
      <c r="J418">
        <v>1800.06</v>
      </c>
      <c r="K418">
        <v>0</v>
      </c>
      <c r="L418" s="33">
        <f>IF(AND(F418&lt;&gt;"inf",F418&lt;&gt;"infeas"),'Heuristica no hash'!$F418/O418-1,"---")</f>
        <v>0</v>
      </c>
      <c r="M418" s="39">
        <f t="shared" si="31"/>
        <v>1.006724140821369E-3</v>
      </c>
      <c r="N418">
        <f t="shared" si="30"/>
        <v>45335.16</v>
      </c>
      <c r="O418">
        <f>IF(AND('Heuristica no hash'!$C418=0,'Heuristica no hash'!$B418=0,'Heuristica no hash'!$F418&lt;&gt;"inf",OR(AND(B417=0,'Heuristica no hash'!$F418&lt;O417),B417&lt;&gt;0)),'Heuristica no hash'!$F418,O417)</f>
        <v>45380.800000000003</v>
      </c>
    </row>
    <row r="419" spans="1:15" x14ac:dyDescent="0.3">
      <c r="A419" t="s">
        <v>22</v>
      </c>
      <c r="B419">
        <v>0</v>
      </c>
      <c r="C419">
        <v>0</v>
      </c>
      <c r="D419">
        <v>0.15</v>
      </c>
      <c r="E419">
        <v>300</v>
      </c>
      <c r="F419">
        <v>45338</v>
      </c>
      <c r="G419">
        <v>1677.2</v>
      </c>
      <c r="H419">
        <v>25</v>
      </c>
      <c r="I419">
        <v>28</v>
      </c>
      <c r="J419">
        <v>1800.06</v>
      </c>
      <c r="K419">
        <v>0</v>
      </c>
      <c r="L419" s="33">
        <f>IF(AND(F419&lt;&gt;"inf",F419&lt;&gt;"infeas"),'Heuristica no hash'!$F419/O419-1,"---")</f>
        <v>0</v>
      </c>
      <c r="M419" s="39">
        <f t="shared" si="31"/>
        <v>6.2644534617239955E-5</v>
      </c>
      <c r="N419">
        <f t="shared" si="30"/>
        <v>45335.16</v>
      </c>
      <c r="O419">
        <f>IF(AND('Heuristica no hash'!$C419=0,'Heuristica no hash'!$B419=0,'Heuristica no hash'!$F419&lt;&gt;"inf",OR(AND(B418=0,'Heuristica no hash'!$F419&lt;O418),B418&lt;&gt;0)),'Heuristica no hash'!$F419,O418)</f>
        <v>45338</v>
      </c>
    </row>
    <row r="420" spans="1:15" x14ac:dyDescent="0.3">
      <c r="A420" t="s">
        <v>22</v>
      </c>
      <c r="B420">
        <v>0</v>
      </c>
      <c r="C420">
        <v>0</v>
      </c>
      <c r="D420">
        <v>0.2</v>
      </c>
      <c r="E420">
        <v>300</v>
      </c>
      <c r="F420">
        <v>45365.2</v>
      </c>
      <c r="G420">
        <v>1021.73</v>
      </c>
      <c r="H420">
        <v>15</v>
      </c>
      <c r="I420">
        <v>31</v>
      </c>
      <c r="J420">
        <v>1800.02</v>
      </c>
      <c r="K420">
        <v>0</v>
      </c>
      <c r="L420" s="33">
        <f>IF(AND(F420&lt;&gt;"inf",F420&lt;&gt;"infeas"),'Heuristica no hash'!$F420/O420-1,"---")</f>
        <v>5.9993824165149867E-4</v>
      </c>
      <c r="M420" s="39">
        <f t="shared" si="31"/>
        <v>6.6262035912068029E-4</v>
      </c>
      <c r="N420">
        <f t="shared" si="30"/>
        <v>45335.16</v>
      </c>
      <c r="O420">
        <f>IF(AND('Heuristica no hash'!$C420=0,'Heuristica no hash'!$B420=0,'Heuristica no hash'!$F420&lt;&gt;"inf",OR(AND(B419=0,'Heuristica no hash'!$F420&lt;O419),B419&lt;&gt;0)),'Heuristica no hash'!$F420,O419)</f>
        <v>45338</v>
      </c>
    </row>
    <row r="421" spans="1:15" x14ac:dyDescent="0.3">
      <c r="A421" t="s">
        <v>22</v>
      </c>
      <c r="B421">
        <v>1</v>
      </c>
      <c r="C421">
        <v>5</v>
      </c>
      <c r="D421">
        <v>0.05</v>
      </c>
      <c r="E421">
        <v>300</v>
      </c>
      <c r="F421">
        <v>45770.7</v>
      </c>
      <c r="G421">
        <v>1436.86</v>
      </c>
      <c r="H421">
        <v>0</v>
      </c>
      <c r="I421">
        <v>3</v>
      </c>
      <c r="J421">
        <v>1800.57</v>
      </c>
      <c r="K421">
        <v>0</v>
      </c>
      <c r="L421" s="33">
        <f>IF(AND(F421&lt;&gt;"inf",F421&lt;&gt;"infeas"),'Heuristica no hash'!$F421/O421-1,"---")</f>
        <v>9.5438704839208022E-3</v>
      </c>
      <c r="M421" s="39">
        <f t="shared" si="31"/>
        <v>6.4424967747935824E-3</v>
      </c>
      <c r="N421">
        <f t="shared" si="30"/>
        <v>45477.71</v>
      </c>
      <c r="O421">
        <f>IF(AND('Heuristica no hash'!$C421=0,'Heuristica no hash'!$B421=0,'Heuristica no hash'!$F421&lt;&gt;"inf",OR(AND(B420=0,'Heuristica no hash'!$F421&lt;O420),B420&lt;&gt;0)),'Heuristica no hash'!$F421,O420)</f>
        <v>45338</v>
      </c>
    </row>
    <row r="422" spans="1:15" x14ac:dyDescent="0.3">
      <c r="A422" t="s">
        <v>22</v>
      </c>
      <c r="B422">
        <v>1</v>
      </c>
      <c r="C422">
        <v>5</v>
      </c>
      <c r="D422">
        <v>0.1</v>
      </c>
      <c r="E422">
        <v>300</v>
      </c>
      <c r="F422">
        <v>46544.800000000003</v>
      </c>
      <c r="G422">
        <v>1800.02</v>
      </c>
      <c r="H422">
        <v>0</v>
      </c>
      <c r="I422">
        <v>1</v>
      </c>
      <c r="J422">
        <v>1800.02</v>
      </c>
      <c r="K422">
        <v>0</v>
      </c>
      <c r="L422" s="33">
        <f>IF(AND(F422&lt;&gt;"inf",F422&lt;&gt;"infeas"),'Heuristica no hash'!$F422/O422-1,"---")</f>
        <v>2.6617848162689306E-2</v>
      </c>
      <c r="M422" s="39">
        <f t="shared" si="31"/>
        <v>1.8072310238992806E-2</v>
      </c>
      <c r="N422">
        <f t="shared" si="30"/>
        <v>45718.559999999998</v>
      </c>
      <c r="O422">
        <f>IF(AND('Heuristica no hash'!$C422=0,'Heuristica no hash'!$B422=0,'Heuristica no hash'!$F422&lt;&gt;"inf",OR(AND(B421=0,'Heuristica no hash'!$F422&lt;O421),B421&lt;&gt;0)),'Heuristica no hash'!$F422,O421)</f>
        <v>45338</v>
      </c>
    </row>
    <row r="423" spans="1:15" x14ac:dyDescent="0.3">
      <c r="A423" t="s">
        <v>22</v>
      </c>
      <c r="B423">
        <v>1</v>
      </c>
      <c r="C423">
        <v>5</v>
      </c>
      <c r="D423">
        <v>0.15</v>
      </c>
      <c r="E423">
        <v>300</v>
      </c>
      <c r="F423" t="s">
        <v>511</v>
      </c>
      <c r="G423" t="s">
        <v>511</v>
      </c>
      <c r="H423" t="s">
        <v>511</v>
      </c>
      <c r="I423" t="s">
        <v>511</v>
      </c>
      <c r="J423" t="s">
        <v>511</v>
      </c>
      <c r="L423" s="33" t="str">
        <f>IF(AND(F423&lt;&gt;"inf",F423&lt;&gt;"infeas"),'Heuristica no hash'!$F423/O423-1,"---")</f>
        <v>---</v>
      </c>
      <c r="M423" s="39" t="str">
        <f t="shared" si="31"/>
        <v>---</v>
      </c>
      <c r="N423">
        <f t="shared" si="30"/>
        <v>0</v>
      </c>
      <c r="O423">
        <f>IF(AND('Heuristica no hash'!$C423=0,'Heuristica no hash'!$B423=0,'Heuristica no hash'!$F423&lt;&gt;"inf",OR(AND(B422=0,'Heuristica no hash'!$F423&lt;O422),B422&lt;&gt;0)),'Heuristica no hash'!$F423,O422)</f>
        <v>45338</v>
      </c>
    </row>
    <row r="424" spans="1:15" x14ac:dyDescent="0.3">
      <c r="A424" t="s">
        <v>22</v>
      </c>
      <c r="B424">
        <v>1</v>
      </c>
      <c r="C424">
        <v>5</v>
      </c>
      <c r="D424">
        <v>0.2</v>
      </c>
      <c r="E424">
        <v>300</v>
      </c>
      <c r="F424" t="s">
        <v>511</v>
      </c>
      <c r="G424" t="s">
        <v>511</v>
      </c>
      <c r="H424" t="s">
        <v>511</v>
      </c>
      <c r="I424" t="s">
        <v>511</v>
      </c>
      <c r="J424" t="s">
        <v>511</v>
      </c>
      <c r="L424" s="33" t="str">
        <f>IF(AND(F424&lt;&gt;"inf",F424&lt;&gt;"infeas"),'Heuristica no hash'!$F424/O424-1,"---")</f>
        <v>---</v>
      </c>
      <c r="M424" s="39" t="str">
        <f t="shared" si="31"/>
        <v>---</v>
      </c>
      <c r="N424">
        <f t="shared" si="30"/>
        <v>0</v>
      </c>
      <c r="O424">
        <f>IF(AND('Heuristica no hash'!$C424=0,'Heuristica no hash'!$B424=0,'Heuristica no hash'!$F424&lt;&gt;"inf",OR(AND(B423=0,'Heuristica no hash'!$F424&lt;O423),B423&lt;&gt;0)),'Heuristica no hash'!$F424,O423)</f>
        <v>45338</v>
      </c>
    </row>
    <row r="425" spans="1:15" x14ac:dyDescent="0.3">
      <c r="A425" t="s">
        <v>22</v>
      </c>
      <c r="B425">
        <v>1</v>
      </c>
      <c r="C425">
        <v>10</v>
      </c>
      <c r="D425">
        <v>0.05</v>
      </c>
      <c r="E425">
        <v>300</v>
      </c>
      <c r="F425">
        <v>46379.199999999997</v>
      </c>
      <c r="G425">
        <v>1800.01</v>
      </c>
      <c r="H425">
        <v>0</v>
      </c>
      <c r="I425">
        <v>1</v>
      </c>
      <c r="J425">
        <v>1800.01</v>
      </c>
      <c r="K425">
        <v>0</v>
      </c>
      <c r="L425" s="33">
        <f>IF(AND(F425&lt;&gt;"inf",F425&lt;&gt;"infeas"),'Heuristica no hash'!$F425/O425-1,"---")</f>
        <v>2.2965282985574875E-2</v>
      </c>
      <c r="M425" s="39">
        <f t="shared" si="31"/>
        <v>1.9301346762497396E-2</v>
      </c>
      <c r="N425">
        <f t="shared" si="30"/>
        <v>45500.97</v>
      </c>
      <c r="O425">
        <f>IF(AND('Heuristica no hash'!$C425=0,'Heuristica no hash'!$B425=0,'Heuristica no hash'!$F425&lt;&gt;"inf",OR(AND(B424=0,'Heuristica no hash'!$F425&lt;O424),B424&lt;&gt;0)),'Heuristica no hash'!$F425,O424)</f>
        <v>45338</v>
      </c>
    </row>
    <row r="426" spans="1:15" x14ac:dyDescent="0.3">
      <c r="A426" t="s">
        <v>22</v>
      </c>
      <c r="B426">
        <v>1</v>
      </c>
      <c r="C426">
        <v>10</v>
      </c>
      <c r="D426">
        <v>0.1</v>
      </c>
      <c r="E426">
        <v>300</v>
      </c>
      <c r="F426">
        <v>48239.5</v>
      </c>
      <c r="G426">
        <v>1800.13</v>
      </c>
      <c r="H426">
        <v>0</v>
      </c>
      <c r="I426">
        <v>1</v>
      </c>
      <c r="J426">
        <v>1800.13</v>
      </c>
      <c r="K426">
        <v>0</v>
      </c>
      <c r="L426" s="33">
        <f>IF(AND(F426&lt;&gt;"inf",F426&lt;&gt;"infeas"),'Heuristica no hash'!$F426/O426-1,"---")</f>
        <v>6.3997088535003854E-2</v>
      </c>
      <c r="M426" s="39">
        <f t="shared" si="31"/>
        <v>5.0475157660011982E-2</v>
      </c>
      <c r="N426">
        <f t="shared" si="30"/>
        <v>45921.599999999999</v>
      </c>
      <c r="O426">
        <f>IF(AND('Heuristica no hash'!$C426=0,'Heuristica no hash'!$B426=0,'Heuristica no hash'!$F426&lt;&gt;"inf",OR(AND(B425=0,'Heuristica no hash'!$F426&lt;O425),B425&lt;&gt;0)),'Heuristica no hash'!$F426,O425)</f>
        <v>45338</v>
      </c>
    </row>
    <row r="427" spans="1:15" x14ac:dyDescent="0.3">
      <c r="A427" t="s">
        <v>22</v>
      </c>
      <c r="B427">
        <v>1</v>
      </c>
      <c r="C427">
        <v>10</v>
      </c>
      <c r="D427">
        <v>0.15</v>
      </c>
      <c r="E427">
        <v>300</v>
      </c>
      <c r="F427" t="s">
        <v>511</v>
      </c>
      <c r="G427" t="s">
        <v>511</v>
      </c>
      <c r="H427" t="s">
        <v>511</v>
      </c>
      <c r="I427" t="s">
        <v>511</v>
      </c>
      <c r="J427" t="s">
        <v>511</v>
      </c>
      <c r="L427" s="33" t="str">
        <f>IF(AND(F427&lt;&gt;"inf",F427&lt;&gt;"infeas"),'Heuristica no hash'!$F427/O427-1,"---")</f>
        <v>---</v>
      </c>
      <c r="M427" s="39" t="str">
        <f t="shared" si="31"/>
        <v>---</v>
      </c>
      <c r="N427">
        <f t="shared" si="30"/>
        <v>0</v>
      </c>
      <c r="O427">
        <f>IF(AND('Heuristica no hash'!$C427=0,'Heuristica no hash'!$B427=0,'Heuristica no hash'!$F427&lt;&gt;"inf",OR(AND(B426=0,'Heuristica no hash'!$F427&lt;O426),B426&lt;&gt;0)),'Heuristica no hash'!$F427,O426)</f>
        <v>45338</v>
      </c>
    </row>
    <row r="428" spans="1:15" x14ac:dyDescent="0.3">
      <c r="A428" t="s">
        <v>22</v>
      </c>
      <c r="B428">
        <v>1</v>
      </c>
      <c r="C428">
        <v>10</v>
      </c>
      <c r="D428">
        <v>0.2</v>
      </c>
      <c r="E428">
        <v>300</v>
      </c>
      <c r="F428" t="s">
        <v>511</v>
      </c>
      <c r="G428" t="s">
        <v>511</v>
      </c>
      <c r="H428" t="s">
        <v>511</v>
      </c>
      <c r="I428" t="s">
        <v>511</v>
      </c>
      <c r="J428" t="s">
        <v>511</v>
      </c>
      <c r="L428" s="33" t="str">
        <f>IF(AND(F428&lt;&gt;"inf",F428&lt;&gt;"infeas"),'Heuristica no hash'!$F428/O428-1,"---")</f>
        <v>---</v>
      </c>
      <c r="M428" s="39" t="str">
        <f t="shared" si="31"/>
        <v>---</v>
      </c>
      <c r="N428">
        <f t="shared" si="30"/>
        <v>0</v>
      </c>
      <c r="O428">
        <f>IF(AND('Heuristica no hash'!$C428=0,'Heuristica no hash'!$B428=0,'Heuristica no hash'!$F428&lt;&gt;"inf",OR(AND(B427=0,'Heuristica no hash'!$F428&lt;O427),B427&lt;&gt;0)),'Heuristica no hash'!$F428,O427)</f>
        <v>45338</v>
      </c>
    </row>
    <row r="429" spans="1:15" x14ac:dyDescent="0.3">
      <c r="A429" t="s">
        <v>22</v>
      </c>
      <c r="B429">
        <v>1</v>
      </c>
      <c r="C429">
        <v>25</v>
      </c>
      <c r="D429">
        <v>0.05</v>
      </c>
      <c r="E429">
        <v>300</v>
      </c>
      <c r="F429">
        <v>46550</v>
      </c>
      <c r="G429">
        <v>1802.13</v>
      </c>
      <c r="H429">
        <v>0</v>
      </c>
      <c r="I429">
        <v>1</v>
      </c>
      <c r="J429">
        <v>1802.13</v>
      </c>
      <c r="K429">
        <v>0</v>
      </c>
      <c r="L429" s="33">
        <f>IF(AND(F429&lt;&gt;"inf",F429&lt;&gt;"infeas"),'Heuristica no hash'!$F429/O429-1,"---")</f>
        <v>2.6732542238298906E-2</v>
      </c>
      <c r="M429" s="39">
        <f t="shared" si="31"/>
        <v>2.2253054516283344E-2</v>
      </c>
      <c r="N429">
        <f t="shared" si="30"/>
        <v>45536.67</v>
      </c>
      <c r="O429">
        <f>IF(AND('Heuristica no hash'!$C429=0,'Heuristica no hash'!$B429=0,'Heuristica no hash'!$F429&lt;&gt;"inf",OR(AND(B428=0,'Heuristica no hash'!$F429&lt;O428),B428&lt;&gt;0)),'Heuristica no hash'!$F429,O428)</f>
        <v>45338</v>
      </c>
    </row>
    <row r="430" spans="1:15" x14ac:dyDescent="0.3">
      <c r="A430" t="s">
        <v>22</v>
      </c>
      <c r="B430">
        <v>1</v>
      </c>
      <c r="C430">
        <v>25</v>
      </c>
      <c r="D430">
        <v>0.1</v>
      </c>
      <c r="E430">
        <v>300</v>
      </c>
      <c r="F430">
        <v>48320.9</v>
      </c>
      <c r="G430">
        <v>1800.17</v>
      </c>
      <c r="H430">
        <v>0</v>
      </c>
      <c r="I430">
        <v>1</v>
      </c>
      <c r="J430">
        <v>1800.17</v>
      </c>
      <c r="K430">
        <v>0</v>
      </c>
      <c r="L430" s="33">
        <f>IF(AND(F430&lt;&gt;"inf",F430&lt;&gt;"infeas"),'Heuristica no hash'!$F430/O430-1,"---")</f>
        <v>6.5792491949358212E-2</v>
      </c>
      <c r="M430" s="39">
        <f t="shared" si="31"/>
        <v>5.5065672902981477E-2</v>
      </c>
      <c r="N430">
        <f t="shared" si="30"/>
        <v>45798.95</v>
      </c>
      <c r="O430">
        <f>IF(AND('Heuristica no hash'!$C430=0,'Heuristica no hash'!$B430=0,'Heuristica no hash'!$F430&lt;&gt;"inf",OR(AND(B429=0,'Heuristica no hash'!$F430&lt;O429),B429&lt;&gt;0)),'Heuristica no hash'!$F430,O429)</f>
        <v>45338</v>
      </c>
    </row>
    <row r="431" spans="1:15" x14ac:dyDescent="0.3">
      <c r="A431" t="s">
        <v>22</v>
      </c>
      <c r="B431">
        <v>1</v>
      </c>
      <c r="C431">
        <v>25</v>
      </c>
      <c r="D431">
        <v>0.15</v>
      </c>
      <c r="E431">
        <v>300</v>
      </c>
      <c r="F431" t="s">
        <v>511</v>
      </c>
      <c r="G431" t="s">
        <v>511</v>
      </c>
      <c r="H431" t="s">
        <v>511</v>
      </c>
      <c r="I431" t="s">
        <v>511</v>
      </c>
      <c r="J431" t="s">
        <v>511</v>
      </c>
      <c r="L431" s="33" t="str">
        <f>IF(AND(F431&lt;&gt;"inf",F431&lt;&gt;"infeas"),'Heuristica no hash'!$F431/O431-1,"---")</f>
        <v>---</v>
      </c>
      <c r="M431" s="39" t="str">
        <f t="shared" si="31"/>
        <v>---</v>
      </c>
      <c r="N431">
        <f t="shared" si="30"/>
        <v>0</v>
      </c>
      <c r="O431">
        <f>IF(AND('Heuristica no hash'!$C431=0,'Heuristica no hash'!$B431=0,'Heuristica no hash'!$F431&lt;&gt;"inf",OR(AND(B430=0,'Heuristica no hash'!$F431&lt;O430),B430&lt;&gt;0)),'Heuristica no hash'!$F431,O430)</f>
        <v>45338</v>
      </c>
    </row>
    <row r="432" spans="1:15" x14ac:dyDescent="0.3">
      <c r="A432" t="s">
        <v>22</v>
      </c>
      <c r="B432">
        <v>1</v>
      </c>
      <c r="C432">
        <v>25</v>
      </c>
      <c r="D432">
        <v>0.2</v>
      </c>
      <c r="E432">
        <v>300</v>
      </c>
      <c r="F432" t="s">
        <v>511</v>
      </c>
      <c r="G432" t="s">
        <v>511</v>
      </c>
      <c r="H432" t="s">
        <v>511</v>
      </c>
      <c r="I432" t="s">
        <v>511</v>
      </c>
      <c r="J432" t="s">
        <v>511</v>
      </c>
      <c r="L432" s="33" t="str">
        <f>IF(AND(F432&lt;&gt;"inf",F432&lt;&gt;"infeas"),'Heuristica no hash'!$F432/O432-1,"---")</f>
        <v>---</v>
      </c>
      <c r="M432" s="39" t="str">
        <f t="shared" si="31"/>
        <v>---</v>
      </c>
      <c r="N432">
        <f t="shared" si="30"/>
        <v>0</v>
      </c>
      <c r="O432">
        <f>IF(AND('Heuristica no hash'!$C432=0,'Heuristica no hash'!$B432=0,'Heuristica no hash'!$F432&lt;&gt;"inf",OR(AND(B431=0,'Heuristica no hash'!$F432&lt;O431),B431&lt;&gt;0)),'Heuristica no hash'!$F432,O431)</f>
        <v>45338</v>
      </c>
    </row>
    <row r="433" spans="1:15" x14ac:dyDescent="0.3">
      <c r="A433" t="s">
        <v>22</v>
      </c>
      <c r="B433">
        <v>1</v>
      </c>
      <c r="C433">
        <v>50</v>
      </c>
      <c r="D433">
        <v>0.05</v>
      </c>
      <c r="E433">
        <v>300</v>
      </c>
      <c r="F433">
        <v>47166.8</v>
      </c>
      <c r="G433">
        <v>1800.04</v>
      </c>
      <c r="H433">
        <v>0</v>
      </c>
      <c r="I433">
        <v>1</v>
      </c>
      <c r="J433">
        <v>1800.04</v>
      </c>
      <c r="K433">
        <v>0</v>
      </c>
      <c r="L433" s="33">
        <f>IF(AND(F433&lt;&gt;"inf",F433&lt;&gt;"infeas"),'Heuristica no hash'!$F433/O433-1,"---")</f>
        <v>4.0337024129869059E-2</v>
      </c>
      <c r="M433" s="39">
        <f t="shared" si="31"/>
        <v>2.9829978098525833E-2</v>
      </c>
      <c r="N433">
        <f t="shared" si="30"/>
        <v>45800.57</v>
      </c>
      <c r="O433">
        <f>IF(AND('Heuristica no hash'!$C433=0,'Heuristica no hash'!$B433=0,'Heuristica no hash'!$F433&lt;&gt;"inf",OR(AND(B432=0,'Heuristica no hash'!$F433&lt;O432),B432&lt;&gt;0)),'Heuristica no hash'!$F433,O432)</f>
        <v>45338</v>
      </c>
    </row>
    <row r="434" spans="1:15" x14ac:dyDescent="0.3">
      <c r="A434" t="s">
        <v>22</v>
      </c>
      <c r="B434">
        <v>1</v>
      </c>
      <c r="C434">
        <v>50</v>
      </c>
      <c r="D434">
        <v>0.1</v>
      </c>
      <c r="E434">
        <v>300</v>
      </c>
      <c r="F434">
        <v>52046.2</v>
      </c>
      <c r="G434">
        <v>1801.82</v>
      </c>
      <c r="H434">
        <v>0</v>
      </c>
      <c r="I434">
        <v>1</v>
      </c>
      <c r="J434">
        <v>1801.91</v>
      </c>
      <c r="K434">
        <v>0</v>
      </c>
      <c r="L434" s="33">
        <f>IF(AND(F434&lt;&gt;"inf",F434&lt;&gt;"infeas"),'Heuristica no hash'!$F434/O434-1,"---")</f>
        <v>0.14795976884732442</v>
      </c>
      <c r="M434" s="39">
        <f t="shared" si="31"/>
        <v>0.13502407931486204</v>
      </c>
      <c r="N434">
        <f t="shared" si="30"/>
        <v>45854.71</v>
      </c>
      <c r="O434">
        <f>IF(AND('Heuristica no hash'!$C434=0,'Heuristica no hash'!$B434=0,'Heuristica no hash'!$F434&lt;&gt;"inf",OR(AND(B433=0,'Heuristica no hash'!$F434&lt;O433),B433&lt;&gt;0)),'Heuristica no hash'!$F434,O433)</f>
        <v>45338</v>
      </c>
    </row>
    <row r="435" spans="1:15" x14ac:dyDescent="0.3">
      <c r="A435" t="s">
        <v>22</v>
      </c>
      <c r="B435">
        <v>1</v>
      </c>
      <c r="C435">
        <v>50</v>
      </c>
      <c r="D435">
        <v>0.15</v>
      </c>
      <c r="E435">
        <v>300</v>
      </c>
      <c r="F435" t="s">
        <v>511</v>
      </c>
      <c r="G435" t="s">
        <v>511</v>
      </c>
      <c r="H435" t="s">
        <v>511</v>
      </c>
      <c r="I435" t="s">
        <v>511</v>
      </c>
      <c r="J435" t="s">
        <v>511</v>
      </c>
      <c r="L435" s="33" t="str">
        <f>IF(AND(F435&lt;&gt;"inf",F435&lt;&gt;"infeas"),'Heuristica no hash'!$F435/O435-1,"---")</f>
        <v>---</v>
      </c>
      <c r="M435" s="39" t="str">
        <f t="shared" si="31"/>
        <v>---</v>
      </c>
      <c r="N435">
        <f t="shared" si="30"/>
        <v>0</v>
      </c>
      <c r="O435">
        <f>IF(AND('Heuristica no hash'!$C435=0,'Heuristica no hash'!$B435=0,'Heuristica no hash'!$F435&lt;&gt;"inf",OR(AND(B434=0,'Heuristica no hash'!$F435&lt;O434),B434&lt;&gt;0)),'Heuristica no hash'!$F435,O434)</f>
        <v>45338</v>
      </c>
    </row>
    <row r="436" spans="1:15" x14ac:dyDescent="0.3">
      <c r="A436" t="s">
        <v>22</v>
      </c>
      <c r="B436">
        <v>1</v>
      </c>
      <c r="C436">
        <v>50</v>
      </c>
      <c r="D436">
        <v>0.2</v>
      </c>
      <c r="E436">
        <v>300</v>
      </c>
      <c r="F436" t="s">
        <v>511</v>
      </c>
      <c r="G436" t="s">
        <v>511</v>
      </c>
      <c r="H436" t="s">
        <v>511</v>
      </c>
      <c r="I436" t="s">
        <v>511</v>
      </c>
      <c r="J436" t="s">
        <v>511</v>
      </c>
      <c r="L436" s="33" t="str">
        <f>IF(AND(F436&lt;&gt;"inf",F436&lt;&gt;"infeas"),'Heuristica no hash'!$F436/O436-1,"---")</f>
        <v>---</v>
      </c>
      <c r="M436" s="39" t="str">
        <f t="shared" si="31"/>
        <v>---</v>
      </c>
      <c r="N436">
        <f t="shared" si="30"/>
        <v>0</v>
      </c>
      <c r="O436">
        <f>IF(AND('Heuristica no hash'!$C436=0,'Heuristica no hash'!$B436=0,'Heuristica no hash'!$F436&lt;&gt;"inf",OR(AND(B435=0,'Heuristica no hash'!$F436&lt;O435),B435&lt;&gt;0)),'Heuristica no hash'!$F436,O435)</f>
        <v>45338</v>
      </c>
    </row>
    <row r="437" spans="1:15" x14ac:dyDescent="0.3">
      <c r="A437" t="s">
        <v>22</v>
      </c>
      <c r="B437">
        <v>2</v>
      </c>
      <c r="C437">
        <v>5</v>
      </c>
      <c r="D437">
        <v>0.05</v>
      </c>
      <c r="E437">
        <v>300</v>
      </c>
      <c r="F437">
        <v>46110.400000000001</v>
      </c>
      <c r="G437">
        <v>1800.29</v>
      </c>
      <c r="H437">
        <v>0</v>
      </c>
      <c r="I437">
        <v>1</v>
      </c>
      <c r="J437">
        <v>1800.29</v>
      </c>
      <c r="K437">
        <v>0</v>
      </c>
      <c r="L437" s="33">
        <f>IF(AND(F437&lt;&gt;"inf",F437&lt;&gt;"infeas"),'Heuristica no hash'!$F437/O437-1,"---")</f>
        <v>1.7036481538665216E-2</v>
      </c>
      <c r="M437" s="39">
        <f t="shared" si="31"/>
        <v>1.6672311122400085E-2</v>
      </c>
      <c r="N437">
        <f t="shared" si="30"/>
        <v>45354.239999999998</v>
      </c>
      <c r="O437">
        <f>IF(AND('Heuristica no hash'!$C437=0,'Heuristica no hash'!$B437=0,'Heuristica no hash'!$F437&lt;&gt;"inf",OR(AND(B436=0,'Heuristica no hash'!$F437&lt;O436),B436&lt;&gt;0)),'Heuristica no hash'!$F437,O436)</f>
        <v>45338</v>
      </c>
    </row>
    <row r="438" spans="1:15" x14ac:dyDescent="0.3">
      <c r="A438" t="s">
        <v>22</v>
      </c>
      <c r="B438">
        <v>2</v>
      </c>
      <c r="C438">
        <v>5</v>
      </c>
      <c r="D438">
        <v>0.1</v>
      </c>
      <c r="E438">
        <v>300</v>
      </c>
      <c r="F438">
        <v>46893.2</v>
      </c>
      <c r="G438">
        <v>1800.02</v>
      </c>
      <c r="H438">
        <v>0</v>
      </c>
      <c r="I438">
        <v>1</v>
      </c>
      <c r="J438">
        <v>1800.07</v>
      </c>
      <c r="K438">
        <v>0</v>
      </c>
      <c r="L438" s="33">
        <f>IF(AND(F438&lt;&gt;"inf",F438&lt;&gt;"infeas"),'Heuristica no hash'!$F438/O438-1,"---")</f>
        <v>3.4302351228549854E-2</v>
      </c>
      <c r="M438" s="39">
        <f t="shared" si="31"/>
        <v>3.0881918764837479E-2</v>
      </c>
      <c r="N438">
        <f t="shared" si="30"/>
        <v>45488.43</v>
      </c>
      <c r="O438">
        <f>IF(AND('Heuristica no hash'!$C438=0,'Heuristica no hash'!$B438=0,'Heuristica no hash'!$F438&lt;&gt;"inf",OR(AND(B437=0,'Heuristica no hash'!$F438&lt;O437),B437&lt;&gt;0)),'Heuristica no hash'!$F438,O437)</f>
        <v>45338</v>
      </c>
    </row>
    <row r="439" spans="1:15" x14ac:dyDescent="0.3">
      <c r="A439" t="s">
        <v>22</v>
      </c>
      <c r="B439">
        <v>2</v>
      </c>
      <c r="C439">
        <v>5</v>
      </c>
      <c r="D439">
        <v>0.15</v>
      </c>
      <c r="E439">
        <v>300</v>
      </c>
      <c r="F439">
        <v>47383.8</v>
      </c>
      <c r="G439">
        <v>1800.73</v>
      </c>
      <c r="H439">
        <v>0</v>
      </c>
      <c r="I439">
        <v>1</v>
      </c>
      <c r="J439">
        <v>1800.73</v>
      </c>
      <c r="K439">
        <v>0</v>
      </c>
      <c r="L439" s="33">
        <f>IF(AND(F439&lt;&gt;"inf",F439&lt;&gt;"infeas"),'Heuristica no hash'!$F439/O439-1,"---")</f>
        <v>4.5123296131280632E-2</v>
      </c>
      <c r="M439" s="39">
        <f t="shared" si="31"/>
        <v>3.9259951848705787E-2</v>
      </c>
      <c r="N439">
        <f t="shared" si="30"/>
        <v>45593.79</v>
      </c>
      <c r="O439">
        <f>IF(AND('Heuristica no hash'!$C439=0,'Heuristica no hash'!$B439=0,'Heuristica no hash'!$F439&lt;&gt;"inf",OR(AND(B438=0,'Heuristica no hash'!$F439&lt;O438),B438&lt;&gt;0)),'Heuristica no hash'!$F439,O438)</f>
        <v>45338</v>
      </c>
    </row>
    <row r="440" spans="1:15" x14ac:dyDescent="0.3">
      <c r="A440" t="s">
        <v>22</v>
      </c>
      <c r="B440">
        <v>2</v>
      </c>
      <c r="C440">
        <v>5</v>
      </c>
      <c r="D440">
        <v>0.2</v>
      </c>
      <c r="E440">
        <v>300</v>
      </c>
      <c r="F440">
        <v>47062.3</v>
      </c>
      <c r="G440">
        <v>1800.18</v>
      </c>
      <c r="H440">
        <v>0</v>
      </c>
      <c r="I440">
        <v>1</v>
      </c>
      <c r="J440">
        <v>1800.18</v>
      </c>
      <c r="K440">
        <v>0</v>
      </c>
      <c r="L440" s="33">
        <f>IF(AND(F440&lt;&gt;"inf",F440&lt;&gt;"infeas"),'Heuristica no hash'!$F440/O440-1,"---")</f>
        <v>3.803211434117082E-2</v>
      </c>
      <c r="M440" s="39">
        <f t="shared" si="31"/>
        <v>2.8920073695586135E-2</v>
      </c>
      <c r="N440">
        <f t="shared" si="30"/>
        <v>45739.51</v>
      </c>
      <c r="O440">
        <f>IF(AND('Heuristica no hash'!$C440=0,'Heuristica no hash'!$B440=0,'Heuristica no hash'!$F440&lt;&gt;"inf",OR(AND(B439=0,'Heuristica no hash'!$F440&lt;O439),B439&lt;&gt;0)),'Heuristica no hash'!$F440,O439)</f>
        <v>45338</v>
      </c>
    </row>
    <row r="441" spans="1:15" x14ac:dyDescent="0.3">
      <c r="A441" t="s">
        <v>22</v>
      </c>
      <c r="B441">
        <v>2</v>
      </c>
      <c r="C441">
        <v>10</v>
      </c>
      <c r="D441">
        <v>0.05</v>
      </c>
      <c r="E441">
        <v>300</v>
      </c>
      <c r="F441">
        <v>48639.199999999997</v>
      </c>
      <c r="G441">
        <v>1800.87</v>
      </c>
      <c r="H441">
        <v>0</v>
      </c>
      <c r="I441">
        <v>1</v>
      </c>
      <c r="J441">
        <v>1800.87</v>
      </c>
      <c r="K441">
        <v>0</v>
      </c>
      <c r="L441" s="33">
        <f>IF(AND(F441&lt;&gt;"inf",F441&lt;&gt;"infeas"),'Heuristica no hash'!$F441/O441-1,"---")</f>
        <v>7.2813092769861809E-2</v>
      </c>
      <c r="M441" s="39">
        <f t="shared" si="31"/>
        <v>6.2104201909679135E-2</v>
      </c>
      <c r="N441">
        <f t="shared" si="30"/>
        <v>45795.13</v>
      </c>
      <c r="O441">
        <f>IF(AND('Heuristica no hash'!$C441=0,'Heuristica no hash'!$B441=0,'Heuristica no hash'!$F441&lt;&gt;"inf",OR(AND(B440=0,'Heuristica no hash'!$F441&lt;O440),B440&lt;&gt;0)),'Heuristica no hash'!$F441,O440)</f>
        <v>45338</v>
      </c>
    </row>
    <row r="442" spans="1:15" x14ac:dyDescent="0.3">
      <c r="A442" t="s">
        <v>22</v>
      </c>
      <c r="B442">
        <v>2</v>
      </c>
      <c r="C442">
        <v>10</v>
      </c>
      <c r="D442">
        <v>0.1</v>
      </c>
      <c r="E442">
        <v>300</v>
      </c>
      <c r="F442">
        <v>48664.4</v>
      </c>
      <c r="G442">
        <v>1800.18</v>
      </c>
      <c r="H442">
        <v>0</v>
      </c>
      <c r="I442">
        <v>1</v>
      </c>
      <c r="J442">
        <v>1800.18</v>
      </c>
      <c r="K442">
        <v>0</v>
      </c>
      <c r="L442" s="33">
        <f>IF(AND(F442&lt;&gt;"inf",F442&lt;&gt;"infeas"),'Heuristica no hash'!$F442/O442-1,"---")</f>
        <v>7.3368917905509701E-2</v>
      </c>
      <c r="M442" s="39">
        <f t="shared" si="31"/>
        <v>6.6986251241799577E-2</v>
      </c>
      <c r="N442">
        <f t="shared" si="30"/>
        <v>45609.21</v>
      </c>
      <c r="O442">
        <f>IF(AND('Heuristica no hash'!$C442=0,'Heuristica no hash'!$B442=0,'Heuristica no hash'!$F442&lt;&gt;"inf",OR(AND(B441=0,'Heuristica no hash'!$F442&lt;O441),B441&lt;&gt;0)),'Heuristica no hash'!$F442,O441)</f>
        <v>45338</v>
      </c>
    </row>
    <row r="443" spans="1:15" x14ac:dyDescent="0.3">
      <c r="A443" t="s">
        <v>22</v>
      </c>
      <c r="B443">
        <v>2</v>
      </c>
      <c r="C443">
        <v>10</v>
      </c>
      <c r="D443">
        <v>0.15</v>
      </c>
      <c r="E443">
        <v>300</v>
      </c>
      <c r="F443">
        <v>49578.7</v>
      </c>
      <c r="G443">
        <v>1800.01</v>
      </c>
      <c r="H443">
        <v>0</v>
      </c>
      <c r="I443">
        <v>1</v>
      </c>
      <c r="J443">
        <v>1800.01</v>
      </c>
      <c r="K443">
        <v>0</v>
      </c>
      <c r="L443" s="33">
        <f>IF(AND(F443&lt;&gt;"inf",F443&lt;&gt;"infeas"),'Heuristica no hash'!$F443/O443-1,"---")</f>
        <v>9.3535224315143939E-2</v>
      </c>
      <c r="M443" s="39">
        <f t="shared" si="31"/>
        <v>8.5325739794321009E-2</v>
      </c>
      <c r="N443">
        <f t="shared" si="30"/>
        <v>45680.94</v>
      </c>
      <c r="O443">
        <f>IF(AND('Heuristica no hash'!$C443=0,'Heuristica no hash'!$B443=0,'Heuristica no hash'!$F443&lt;&gt;"inf",OR(AND(B442=0,'Heuristica no hash'!$F443&lt;O442),B442&lt;&gt;0)),'Heuristica no hash'!$F443,O442)</f>
        <v>45338</v>
      </c>
    </row>
    <row r="444" spans="1:15" x14ac:dyDescent="0.3">
      <c r="A444" t="s">
        <v>22</v>
      </c>
      <c r="B444">
        <v>2</v>
      </c>
      <c r="C444">
        <v>10</v>
      </c>
      <c r="D444">
        <v>0.2</v>
      </c>
      <c r="E444">
        <v>300</v>
      </c>
      <c r="F444">
        <v>48398.7</v>
      </c>
      <c r="G444">
        <v>1800.92</v>
      </c>
      <c r="H444">
        <v>0</v>
      </c>
      <c r="I444">
        <v>1</v>
      </c>
      <c r="J444">
        <v>1800.92</v>
      </c>
      <c r="K444">
        <v>0</v>
      </c>
      <c r="L444" s="33">
        <f>IF(AND(F444&lt;&gt;"inf",F444&lt;&gt;"infeas"),'Heuristica no hash'!$F444/O444-1,"---")</f>
        <v>6.7508491772905632E-2</v>
      </c>
      <c r="M444" s="39">
        <f t="shared" si="31"/>
        <v>5.2239438732582633E-2</v>
      </c>
      <c r="N444">
        <f t="shared" si="30"/>
        <v>45995.9</v>
      </c>
      <c r="O444">
        <f>IF(AND('Heuristica no hash'!$C444=0,'Heuristica no hash'!$B444=0,'Heuristica no hash'!$F444&lt;&gt;"inf",OR(AND(B443=0,'Heuristica no hash'!$F444&lt;O443),B443&lt;&gt;0)),'Heuristica no hash'!$F444,O443)</f>
        <v>45338</v>
      </c>
    </row>
    <row r="445" spans="1:15" x14ac:dyDescent="0.3">
      <c r="A445" t="s">
        <v>22</v>
      </c>
      <c r="B445">
        <v>2</v>
      </c>
      <c r="C445">
        <v>25</v>
      </c>
      <c r="D445">
        <v>0.05</v>
      </c>
      <c r="E445">
        <v>300</v>
      </c>
      <c r="F445">
        <v>46889.2</v>
      </c>
      <c r="G445">
        <v>1800.27</v>
      </c>
      <c r="H445">
        <v>0</v>
      </c>
      <c r="I445">
        <v>1</v>
      </c>
      <c r="J445">
        <v>1800.32</v>
      </c>
      <c r="K445">
        <v>0</v>
      </c>
      <c r="L445" s="33">
        <f>IF(AND(F445&lt;&gt;"inf",F445&lt;&gt;"infeas"),'Heuristica no hash'!$F445/O445-1,"---")</f>
        <v>3.4214125016542418E-2</v>
      </c>
      <c r="M445" s="39">
        <f t="shared" si="31"/>
        <v>2.5710128803302368E-2</v>
      </c>
      <c r="N445">
        <f t="shared" si="30"/>
        <v>45713.89</v>
      </c>
      <c r="O445">
        <f>IF(AND('Heuristica no hash'!$C445=0,'Heuristica no hash'!$B445=0,'Heuristica no hash'!$F445&lt;&gt;"inf",OR(AND(B444=0,'Heuristica no hash'!$F445&lt;O444),B444&lt;&gt;0)),'Heuristica no hash'!$F445,O444)</f>
        <v>45338</v>
      </c>
    </row>
    <row r="446" spans="1:15" x14ac:dyDescent="0.3">
      <c r="A446" t="s">
        <v>22</v>
      </c>
      <c r="B446">
        <v>2</v>
      </c>
      <c r="C446">
        <v>25</v>
      </c>
      <c r="D446">
        <v>0.1</v>
      </c>
      <c r="E446">
        <v>300</v>
      </c>
      <c r="F446">
        <v>46892.5</v>
      </c>
      <c r="G446">
        <v>1800.22</v>
      </c>
      <c r="H446">
        <v>0</v>
      </c>
      <c r="I446">
        <v>1</v>
      </c>
      <c r="J446">
        <v>1800.22</v>
      </c>
      <c r="K446">
        <v>0</v>
      </c>
      <c r="L446" s="33">
        <f>IF(AND(F446&lt;&gt;"inf",F446&lt;&gt;"infeas"),'Heuristica no hash'!$F446/O446-1,"---")</f>
        <v>3.4286911641448592E-2</v>
      </c>
      <c r="M446" s="39">
        <f t="shared" si="31"/>
        <v>2.2283457614777236E-2</v>
      </c>
      <c r="N446">
        <f t="shared" si="30"/>
        <v>45870.35</v>
      </c>
      <c r="O446">
        <f>IF(AND('Heuristica no hash'!$C446=0,'Heuristica no hash'!$B446=0,'Heuristica no hash'!$F446&lt;&gt;"inf",OR(AND(B445=0,'Heuristica no hash'!$F446&lt;O445),B445&lt;&gt;0)),'Heuristica no hash'!$F446,O445)</f>
        <v>45338</v>
      </c>
    </row>
    <row r="447" spans="1:15" x14ac:dyDescent="0.3">
      <c r="A447" t="s">
        <v>22</v>
      </c>
      <c r="B447">
        <v>2</v>
      </c>
      <c r="C447">
        <v>25</v>
      </c>
      <c r="D447">
        <v>0.15</v>
      </c>
      <c r="E447">
        <v>300</v>
      </c>
      <c r="F447" t="s">
        <v>511</v>
      </c>
      <c r="G447" t="s">
        <v>511</v>
      </c>
      <c r="H447" t="s">
        <v>511</v>
      </c>
      <c r="I447" t="s">
        <v>511</v>
      </c>
      <c r="J447" t="s">
        <v>511</v>
      </c>
      <c r="L447" s="33" t="str">
        <f>IF(AND(F447&lt;&gt;"inf",F447&lt;&gt;"infeas"),'Heuristica no hash'!$F447/O447-1,"---")</f>
        <v>---</v>
      </c>
      <c r="M447" s="39" t="str">
        <f t="shared" si="31"/>
        <v>---</v>
      </c>
      <c r="N447">
        <f t="shared" si="30"/>
        <v>0</v>
      </c>
      <c r="O447">
        <f>IF(AND('Heuristica no hash'!$C447=0,'Heuristica no hash'!$B447=0,'Heuristica no hash'!$F447&lt;&gt;"inf",OR(AND(B446=0,'Heuristica no hash'!$F447&lt;O446),B446&lt;&gt;0)),'Heuristica no hash'!$F447,O446)</f>
        <v>45338</v>
      </c>
    </row>
    <row r="448" spans="1:15" x14ac:dyDescent="0.3">
      <c r="A448" t="s">
        <v>22</v>
      </c>
      <c r="B448">
        <v>2</v>
      </c>
      <c r="C448">
        <v>25</v>
      </c>
      <c r="D448">
        <v>0.2</v>
      </c>
      <c r="E448">
        <v>300</v>
      </c>
      <c r="F448" t="s">
        <v>511</v>
      </c>
      <c r="G448" t="s">
        <v>511</v>
      </c>
      <c r="H448" t="s">
        <v>511</v>
      </c>
      <c r="I448" t="s">
        <v>511</v>
      </c>
      <c r="J448" t="s">
        <v>511</v>
      </c>
      <c r="L448" s="33" t="str">
        <f>IF(AND(F448&lt;&gt;"inf",F448&lt;&gt;"infeas"),'Heuristica no hash'!$F448/O448-1,"---")</f>
        <v>---</v>
      </c>
      <c r="M448" s="39" t="str">
        <f t="shared" si="31"/>
        <v>---</v>
      </c>
      <c r="N448">
        <f t="shared" si="30"/>
        <v>0</v>
      </c>
      <c r="O448">
        <f>IF(AND('Heuristica no hash'!$C448=0,'Heuristica no hash'!$B448=0,'Heuristica no hash'!$F448&lt;&gt;"inf",OR(AND(B447=0,'Heuristica no hash'!$F448&lt;O447),B447&lt;&gt;0)),'Heuristica no hash'!$F448,O447)</f>
        <v>45338</v>
      </c>
    </row>
    <row r="449" spans="1:15" x14ac:dyDescent="0.3">
      <c r="A449" t="s">
        <v>22</v>
      </c>
      <c r="B449">
        <v>2</v>
      </c>
      <c r="C449">
        <v>50</v>
      </c>
      <c r="D449">
        <v>0.05</v>
      </c>
      <c r="E449">
        <v>300</v>
      </c>
      <c r="F449">
        <v>46291.4</v>
      </c>
      <c r="G449">
        <v>1800.03</v>
      </c>
      <c r="H449">
        <v>0</v>
      </c>
      <c r="I449">
        <v>1</v>
      </c>
      <c r="J449">
        <v>1800.03</v>
      </c>
      <c r="K449">
        <v>0</v>
      </c>
      <c r="L449" s="33">
        <f>IF(AND(F449&lt;&gt;"inf",F449&lt;&gt;"infeas"),'Heuristica no hash'!$F449/O449-1,"---")</f>
        <v>2.1028717632008531E-2</v>
      </c>
      <c r="M449" s="39">
        <f t="shared" si="31"/>
        <v>1.5748563644629954E-2</v>
      </c>
      <c r="N449">
        <f t="shared" si="30"/>
        <v>45573.68</v>
      </c>
      <c r="O449">
        <f>IF(AND('Heuristica no hash'!$C449=0,'Heuristica no hash'!$B449=0,'Heuristica no hash'!$F449&lt;&gt;"inf",OR(AND(B448=0,'Heuristica no hash'!$F449&lt;O448),B448&lt;&gt;0)),'Heuristica no hash'!$F449,O448)</f>
        <v>45338</v>
      </c>
    </row>
    <row r="450" spans="1:15" x14ac:dyDescent="0.3">
      <c r="A450" t="s">
        <v>22</v>
      </c>
      <c r="B450">
        <v>2</v>
      </c>
      <c r="C450">
        <v>50</v>
      </c>
      <c r="D450">
        <v>0.1</v>
      </c>
      <c r="E450">
        <v>300</v>
      </c>
      <c r="F450">
        <v>49726.7</v>
      </c>
      <c r="G450">
        <v>1805.22</v>
      </c>
      <c r="H450">
        <v>0</v>
      </c>
      <c r="I450">
        <v>1</v>
      </c>
      <c r="J450">
        <v>1805.22</v>
      </c>
      <c r="K450">
        <v>0</v>
      </c>
      <c r="L450" s="33">
        <f>IF(AND(F450&lt;&gt;"inf",F450&lt;&gt;"infeas"),'Heuristica no hash'!$F450/O450-1,"---")</f>
        <v>9.6799594159424629E-2</v>
      </c>
      <c r="M450" s="39">
        <f t="shared" si="31"/>
        <v>8.4070646942959959E-2</v>
      </c>
      <c r="N450">
        <f t="shared" ref="N450:N486" si="32">SUMPRODUCT(($A$1137:$A$1760=A450)*($B$1137:$B$1760=B450)*($C$1137:$C$1760=C450)*($D$1137:$D$1760=D450)*($F$1137:$F$1760))</f>
        <v>45870.35</v>
      </c>
      <c r="O450">
        <f>IF(AND('Heuristica no hash'!$C450=0,'Heuristica no hash'!$B450=0,'Heuristica no hash'!$F450&lt;&gt;"inf",OR(AND(B449=0,'Heuristica no hash'!$F450&lt;O449),B449&lt;&gt;0)),'Heuristica no hash'!$F450,O449)</f>
        <v>45338</v>
      </c>
    </row>
    <row r="451" spans="1:15" x14ac:dyDescent="0.3">
      <c r="A451" t="s">
        <v>22</v>
      </c>
      <c r="B451">
        <v>2</v>
      </c>
      <c r="C451">
        <v>50</v>
      </c>
      <c r="D451">
        <v>0.15</v>
      </c>
      <c r="E451">
        <v>300</v>
      </c>
      <c r="F451" t="s">
        <v>511</v>
      </c>
      <c r="G451" t="s">
        <v>511</v>
      </c>
      <c r="H451" t="s">
        <v>511</v>
      </c>
      <c r="I451" t="s">
        <v>511</v>
      </c>
      <c r="J451" t="s">
        <v>511</v>
      </c>
      <c r="L451" s="33" t="str">
        <f>IF(AND(F451&lt;&gt;"inf",F451&lt;&gt;"infeas"),'Heuristica no hash'!$F451/O451-1,"---")</f>
        <v>---</v>
      </c>
      <c r="M451" s="39" t="str">
        <f t="shared" ref="M451:M486" si="33">IF(AND(F451&lt;&gt;"inf",N451&lt;&gt;0),F451/N451-1,"---")</f>
        <v>---</v>
      </c>
      <c r="N451">
        <f t="shared" si="32"/>
        <v>0</v>
      </c>
      <c r="O451">
        <f>IF(AND('Heuristica no hash'!$C451=0,'Heuristica no hash'!$B451=0,'Heuristica no hash'!$F451&lt;&gt;"inf",OR(AND(B450=0,'Heuristica no hash'!$F451&lt;O450),B450&lt;&gt;0)),'Heuristica no hash'!$F451,O450)</f>
        <v>45338</v>
      </c>
    </row>
    <row r="452" spans="1:15" x14ac:dyDescent="0.3">
      <c r="A452" t="s">
        <v>22</v>
      </c>
      <c r="B452">
        <v>2</v>
      </c>
      <c r="C452">
        <v>50</v>
      </c>
      <c r="D452">
        <v>0.2</v>
      </c>
      <c r="E452">
        <v>300</v>
      </c>
      <c r="F452" t="s">
        <v>511</v>
      </c>
      <c r="G452" t="s">
        <v>511</v>
      </c>
      <c r="H452" t="s">
        <v>511</v>
      </c>
      <c r="I452" t="s">
        <v>511</v>
      </c>
      <c r="J452" t="s">
        <v>511</v>
      </c>
      <c r="L452" s="33" t="str">
        <f>IF(AND(F452&lt;&gt;"inf",F452&lt;&gt;"infeas"),'Heuristica no hash'!$F452/O452-1,"---")</f>
        <v>---</v>
      </c>
      <c r="M452" s="39" t="str">
        <f t="shared" si="33"/>
        <v>---</v>
      </c>
      <c r="N452">
        <f t="shared" si="32"/>
        <v>0</v>
      </c>
      <c r="O452">
        <f>IF(AND('Heuristica no hash'!$C452=0,'Heuristica no hash'!$B452=0,'Heuristica no hash'!$F452&lt;&gt;"inf",OR(AND(B451=0,'Heuristica no hash'!$F452&lt;O451),B451&lt;&gt;0)),'Heuristica no hash'!$F452,O451)</f>
        <v>45338</v>
      </c>
    </row>
    <row r="453" spans="1:15" x14ac:dyDescent="0.3">
      <c r="A453" t="s">
        <v>22</v>
      </c>
      <c r="B453">
        <v>3</v>
      </c>
      <c r="C453">
        <v>0</v>
      </c>
      <c r="D453">
        <v>0.05</v>
      </c>
      <c r="E453">
        <v>300</v>
      </c>
      <c r="F453">
        <v>46829.1</v>
      </c>
      <c r="G453">
        <v>1800.31</v>
      </c>
      <c r="H453">
        <v>0</v>
      </c>
      <c r="I453">
        <v>1</v>
      </c>
      <c r="J453">
        <v>1800.34</v>
      </c>
      <c r="K453">
        <v>0</v>
      </c>
      <c r="L453" s="33">
        <f>IF(AND(F453&lt;&gt;"inf",F453&lt;&gt;"infeas"),'Heuristica no hash'!$F453/O453-1,"---")</f>
        <v>3.2888526181128475E-2</v>
      </c>
      <c r="M453" s="39">
        <f t="shared" si="33"/>
        <v>2.0901301167311814E-2</v>
      </c>
      <c r="N453">
        <f t="shared" si="32"/>
        <v>45870.35</v>
      </c>
      <c r="O453">
        <f>IF(AND('Heuristica no hash'!$C453=0,'Heuristica no hash'!$B453=0,'Heuristica no hash'!$F453&lt;&gt;"inf",OR(AND(B452=0,'Heuristica no hash'!$F453&lt;O452),B452&lt;&gt;0)),'Heuristica no hash'!$F453,O452)</f>
        <v>45338</v>
      </c>
    </row>
    <row r="454" spans="1:15" x14ac:dyDescent="0.3">
      <c r="A454" t="s">
        <v>22</v>
      </c>
      <c r="B454">
        <v>3</v>
      </c>
      <c r="C454">
        <v>0</v>
      </c>
      <c r="D454">
        <v>0.1</v>
      </c>
      <c r="E454">
        <v>300</v>
      </c>
      <c r="F454" t="s">
        <v>511</v>
      </c>
      <c r="G454" t="s">
        <v>511</v>
      </c>
      <c r="H454" t="s">
        <v>511</v>
      </c>
      <c r="I454" t="s">
        <v>511</v>
      </c>
      <c r="J454" t="s">
        <v>511</v>
      </c>
      <c r="L454" s="33" t="str">
        <f>IF(AND(F454&lt;&gt;"inf",F454&lt;&gt;"infeas"),'Heuristica no hash'!$F454/O454-1,"---")</f>
        <v>---</v>
      </c>
      <c r="M454" s="39" t="str">
        <f t="shared" si="33"/>
        <v>---</v>
      </c>
      <c r="N454">
        <f t="shared" si="32"/>
        <v>0</v>
      </c>
      <c r="O454">
        <f>IF(AND('Heuristica no hash'!$C454=0,'Heuristica no hash'!$B454=0,'Heuristica no hash'!$F454&lt;&gt;"inf",OR(AND(B453=0,'Heuristica no hash'!$F454&lt;O453),B453&lt;&gt;0)),'Heuristica no hash'!$F454,O453)</f>
        <v>45338</v>
      </c>
    </row>
    <row r="455" spans="1:15" x14ac:dyDescent="0.3">
      <c r="A455" t="s">
        <v>22</v>
      </c>
      <c r="B455">
        <v>3</v>
      </c>
      <c r="C455">
        <v>0</v>
      </c>
      <c r="D455">
        <v>0.15</v>
      </c>
      <c r="E455">
        <v>300</v>
      </c>
      <c r="F455" t="s">
        <v>511</v>
      </c>
      <c r="G455" t="s">
        <v>511</v>
      </c>
      <c r="H455" t="s">
        <v>511</v>
      </c>
      <c r="I455" t="s">
        <v>511</v>
      </c>
      <c r="J455" t="s">
        <v>511</v>
      </c>
      <c r="L455" s="33" t="str">
        <f>IF(AND(F455&lt;&gt;"inf",F455&lt;&gt;"infeas"),'Heuristica no hash'!$F455/O455-1,"---")</f>
        <v>---</v>
      </c>
      <c r="M455" s="39" t="str">
        <f t="shared" si="33"/>
        <v>---</v>
      </c>
      <c r="N455">
        <f t="shared" si="32"/>
        <v>0</v>
      </c>
      <c r="O455">
        <f>IF(AND('Heuristica no hash'!$C455=0,'Heuristica no hash'!$B455=0,'Heuristica no hash'!$F455&lt;&gt;"inf",OR(AND(B454=0,'Heuristica no hash'!$F455&lt;O454),B454&lt;&gt;0)),'Heuristica no hash'!$F455,O454)</f>
        <v>45338</v>
      </c>
    </row>
    <row r="456" spans="1:15" x14ac:dyDescent="0.3">
      <c r="A456" t="s">
        <v>22</v>
      </c>
      <c r="B456">
        <v>3</v>
      </c>
      <c r="C456">
        <v>0</v>
      </c>
      <c r="D456">
        <v>0.2</v>
      </c>
      <c r="E456">
        <v>300</v>
      </c>
      <c r="F456" t="s">
        <v>511</v>
      </c>
      <c r="G456" t="s">
        <v>511</v>
      </c>
      <c r="H456" t="s">
        <v>511</v>
      </c>
      <c r="I456" t="s">
        <v>511</v>
      </c>
      <c r="J456" t="s">
        <v>511</v>
      </c>
      <c r="L456" s="33" t="str">
        <f>IF(AND(F456&lt;&gt;"inf",F456&lt;&gt;"infeas"),'Heuristica no hash'!$F456/O456-1,"---")</f>
        <v>---</v>
      </c>
      <c r="M456" s="39" t="str">
        <f t="shared" si="33"/>
        <v>---</v>
      </c>
      <c r="N456">
        <f t="shared" si="32"/>
        <v>0</v>
      </c>
      <c r="O456">
        <f>IF(AND('Heuristica no hash'!$C456=0,'Heuristica no hash'!$B456=0,'Heuristica no hash'!$F456&lt;&gt;"inf",OR(AND(B455=0,'Heuristica no hash'!$F456&lt;O455),B455&lt;&gt;0)),'Heuristica no hash'!$F456,O455)</f>
        <v>45338</v>
      </c>
    </row>
    <row r="457" spans="1:15" x14ac:dyDescent="0.3">
      <c r="A457" t="s">
        <v>22</v>
      </c>
      <c r="B457">
        <v>3</v>
      </c>
      <c r="C457">
        <v>10</v>
      </c>
      <c r="D457">
        <v>0.05</v>
      </c>
      <c r="E457">
        <v>300</v>
      </c>
      <c r="F457">
        <v>46663.3</v>
      </c>
      <c r="G457">
        <v>1800.08</v>
      </c>
      <c r="H457">
        <v>0</v>
      </c>
      <c r="I457">
        <v>1</v>
      </c>
      <c r="J457">
        <v>1800.12</v>
      </c>
      <c r="K457">
        <v>0</v>
      </c>
      <c r="L457" s="33">
        <f>IF(AND(F457&lt;&gt;"inf",F457&lt;&gt;"infeas"),'Heuristica no hash'!$F457/O457-1,"---")</f>
        <v>2.9231549693413905E-2</v>
      </c>
      <c r="M457" s="39">
        <f t="shared" si="33"/>
        <v>1.7286765852015717E-2</v>
      </c>
      <c r="N457">
        <f t="shared" si="32"/>
        <v>45870.35</v>
      </c>
      <c r="O457">
        <f>IF(AND('Heuristica no hash'!$C457=0,'Heuristica no hash'!$B457=0,'Heuristica no hash'!$F457&lt;&gt;"inf",OR(AND(B456=0,'Heuristica no hash'!$F457&lt;O456),B456&lt;&gt;0)),'Heuristica no hash'!$F457,O456)</f>
        <v>45338</v>
      </c>
    </row>
    <row r="458" spans="1:15" x14ac:dyDescent="0.3">
      <c r="A458" t="s">
        <v>22</v>
      </c>
      <c r="B458">
        <v>3</v>
      </c>
      <c r="C458">
        <v>10</v>
      </c>
      <c r="D458">
        <v>0.1</v>
      </c>
      <c r="E458">
        <v>300</v>
      </c>
      <c r="F458" t="s">
        <v>511</v>
      </c>
      <c r="G458" t="s">
        <v>511</v>
      </c>
      <c r="H458" t="s">
        <v>511</v>
      </c>
      <c r="I458" t="s">
        <v>511</v>
      </c>
      <c r="J458" t="s">
        <v>511</v>
      </c>
      <c r="L458" s="33" t="str">
        <f>IF(AND(F458&lt;&gt;"inf",F458&lt;&gt;"infeas"),'Heuristica no hash'!$F458/O458-1,"---")</f>
        <v>---</v>
      </c>
      <c r="M458" s="39" t="str">
        <f t="shared" si="33"/>
        <v>---</v>
      </c>
      <c r="N458">
        <f t="shared" si="32"/>
        <v>0</v>
      </c>
      <c r="O458">
        <f>IF(AND('Heuristica no hash'!$C458=0,'Heuristica no hash'!$B458=0,'Heuristica no hash'!$F458&lt;&gt;"inf",OR(AND(B457=0,'Heuristica no hash'!$F458&lt;O457),B457&lt;&gt;0)),'Heuristica no hash'!$F458,O457)</f>
        <v>45338</v>
      </c>
    </row>
    <row r="459" spans="1:15" x14ac:dyDescent="0.3">
      <c r="A459" t="s">
        <v>22</v>
      </c>
      <c r="B459">
        <v>3</v>
      </c>
      <c r="C459">
        <v>10</v>
      </c>
      <c r="D459">
        <v>0.15</v>
      </c>
      <c r="E459">
        <v>300</v>
      </c>
      <c r="F459" t="s">
        <v>511</v>
      </c>
      <c r="G459" t="s">
        <v>511</v>
      </c>
      <c r="H459" t="s">
        <v>511</v>
      </c>
      <c r="I459" t="s">
        <v>511</v>
      </c>
      <c r="J459" t="s">
        <v>511</v>
      </c>
      <c r="L459" s="33" t="str">
        <f>IF(AND(F459&lt;&gt;"inf",F459&lt;&gt;"infeas"),'Heuristica no hash'!$F459/O459-1,"---")</f>
        <v>---</v>
      </c>
      <c r="M459" s="39" t="str">
        <f t="shared" si="33"/>
        <v>---</v>
      </c>
      <c r="N459">
        <f t="shared" si="32"/>
        <v>0</v>
      </c>
      <c r="O459">
        <f>IF(AND('Heuristica no hash'!$C459=0,'Heuristica no hash'!$B459=0,'Heuristica no hash'!$F459&lt;&gt;"inf",OR(AND(B458=0,'Heuristica no hash'!$F459&lt;O458),B458&lt;&gt;0)),'Heuristica no hash'!$F459,O458)</f>
        <v>45338</v>
      </c>
    </row>
    <row r="460" spans="1:15" x14ac:dyDescent="0.3">
      <c r="A460" t="s">
        <v>22</v>
      </c>
      <c r="B460">
        <v>3</v>
      </c>
      <c r="C460">
        <v>10</v>
      </c>
      <c r="D460">
        <v>0.2</v>
      </c>
      <c r="E460">
        <v>300</v>
      </c>
      <c r="F460" t="s">
        <v>511</v>
      </c>
      <c r="G460" t="s">
        <v>511</v>
      </c>
      <c r="H460" t="s">
        <v>511</v>
      </c>
      <c r="I460" t="s">
        <v>511</v>
      </c>
      <c r="J460" t="s">
        <v>511</v>
      </c>
      <c r="L460" s="33" t="str">
        <f>IF(AND(F460&lt;&gt;"inf",F460&lt;&gt;"infeas"),'Heuristica no hash'!$F460/O460-1,"---")</f>
        <v>---</v>
      </c>
      <c r="M460" s="39" t="str">
        <f t="shared" si="33"/>
        <v>---</v>
      </c>
      <c r="N460">
        <f t="shared" si="32"/>
        <v>0</v>
      </c>
      <c r="O460">
        <f>IF(AND('Heuristica no hash'!$C460=0,'Heuristica no hash'!$B460=0,'Heuristica no hash'!$F460&lt;&gt;"inf",OR(AND(B459=0,'Heuristica no hash'!$F460&lt;O459),B459&lt;&gt;0)),'Heuristica no hash'!$F460,O459)</f>
        <v>45338</v>
      </c>
    </row>
    <row r="461" spans="1:15" x14ac:dyDescent="0.3">
      <c r="A461" t="s">
        <v>22</v>
      </c>
      <c r="B461">
        <v>3</v>
      </c>
      <c r="C461">
        <v>25</v>
      </c>
      <c r="D461">
        <v>0.05</v>
      </c>
      <c r="E461">
        <v>300</v>
      </c>
      <c r="F461">
        <v>46137.5</v>
      </c>
      <c r="G461">
        <v>1801.37</v>
      </c>
      <c r="H461">
        <v>0</v>
      </c>
      <c r="I461">
        <v>1</v>
      </c>
      <c r="J461">
        <v>1801.51</v>
      </c>
      <c r="K461">
        <v>0</v>
      </c>
      <c r="L461" s="33">
        <f>IF(AND(F461&lt;&gt;"inf",F461&lt;&gt;"infeas"),'Heuristica no hash'!$F461/O461-1,"---")</f>
        <v>1.7634214125016534E-2</v>
      </c>
      <c r="M461" s="39">
        <f t="shared" si="33"/>
        <v>5.8240235795017359E-3</v>
      </c>
      <c r="N461">
        <f t="shared" si="32"/>
        <v>45870.35</v>
      </c>
      <c r="O461">
        <f>IF(AND('Heuristica no hash'!$C461=0,'Heuristica no hash'!$B461=0,'Heuristica no hash'!$F461&lt;&gt;"inf",OR(AND(B460=0,'Heuristica no hash'!$F461&lt;O460),B460&lt;&gt;0)),'Heuristica no hash'!$F461,O460)</f>
        <v>45338</v>
      </c>
    </row>
    <row r="462" spans="1:15" x14ac:dyDescent="0.3">
      <c r="A462" t="s">
        <v>22</v>
      </c>
      <c r="B462">
        <v>3</v>
      </c>
      <c r="C462">
        <v>25</v>
      </c>
      <c r="D462">
        <v>0.1</v>
      </c>
      <c r="E462">
        <v>300</v>
      </c>
      <c r="F462" t="s">
        <v>511</v>
      </c>
      <c r="G462" t="s">
        <v>511</v>
      </c>
      <c r="H462" t="s">
        <v>511</v>
      </c>
      <c r="I462" t="s">
        <v>511</v>
      </c>
      <c r="J462" t="s">
        <v>511</v>
      </c>
      <c r="L462" s="33" t="str">
        <f>IF(AND(F462&lt;&gt;"inf",F462&lt;&gt;"infeas"),'Heuristica no hash'!$F462/O462-1,"---")</f>
        <v>---</v>
      </c>
      <c r="M462" s="39" t="str">
        <f t="shared" si="33"/>
        <v>---</v>
      </c>
      <c r="N462">
        <f t="shared" si="32"/>
        <v>0</v>
      </c>
      <c r="O462">
        <f>IF(AND('Heuristica no hash'!$C462=0,'Heuristica no hash'!$B462=0,'Heuristica no hash'!$F462&lt;&gt;"inf",OR(AND(B461=0,'Heuristica no hash'!$F462&lt;O461),B461&lt;&gt;0)),'Heuristica no hash'!$F462,O461)</f>
        <v>45338</v>
      </c>
    </row>
    <row r="463" spans="1:15" x14ac:dyDescent="0.3">
      <c r="A463" t="s">
        <v>22</v>
      </c>
      <c r="B463">
        <v>3</v>
      </c>
      <c r="C463">
        <v>25</v>
      </c>
      <c r="D463">
        <v>0.15</v>
      </c>
      <c r="E463">
        <v>300</v>
      </c>
      <c r="F463" t="s">
        <v>511</v>
      </c>
      <c r="G463" t="s">
        <v>511</v>
      </c>
      <c r="H463" t="s">
        <v>511</v>
      </c>
      <c r="I463" t="s">
        <v>511</v>
      </c>
      <c r="J463" t="s">
        <v>511</v>
      </c>
      <c r="L463" s="33" t="str">
        <f>IF(AND(F463&lt;&gt;"inf",F463&lt;&gt;"infeas"),'Heuristica no hash'!$F463/O463-1,"---")</f>
        <v>---</v>
      </c>
      <c r="M463" s="39" t="str">
        <f t="shared" si="33"/>
        <v>---</v>
      </c>
      <c r="N463">
        <f t="shared" si="32"/>
        <v>0</v>
      </c>
      <c r="O463">
        <f>IF(AND('Heuristica no hash'!$C463=0,'Heuristica no hash'!$B463=0,'Heuristica no hash'!$F463&lt;&gt;"inf",OR(AND(B462=0,'Heuristica no hash'!$F463&lt;O462),B462&lt;&gt;0)),'Heuristica no hash'!$F463,O462)</f>
        <v>45338</v>
      </c>
    </row>
    <row r="464" spans="1:15" x14ac:dyDescent="0.3">
      <c r="A464" t="s">
        <v>22</v>
      </c>
      <c r="B464">
        <v>3</v>
      </c>
      <c r="C464">
        <v>25</v>
      </c>
      <c r="D464">
        <v>0.2</v>
      </c>
      <c r="E464">
        <v>300</v>
      </c>
      <c r="F464" t="s">
        <v>511</v>
      </c>
      <c r="G464" t="s">
        <v>511</v>
      </c>
      <c r="H464" t="s">
        <v>511</v>
      </c>
      <c r="I464" t="s">
        <v>511</v>
      </c>
      <c r="J464" t="s">
        <v>511</v>
      </c>
      <c r="L464" s="33" t="str">
        <f>IF(AND(F464&lt;&gt;"inf",F464&lt;&gt;"infeas"),'Heuristica no hash'!$F464/O464-1,"---")</f>
        <v>---</v>
      </c>
      <c r="M464" s="39" t="str">
        <f t="shared" si="33"/>
        <v>---</v>
      </c>
      <c r="N464">
        <f t="shared" si="32"/>
        <v>0</v>
      </c>
      <c r="O464">
        <f>IF(AND('Heuristica no hash'!$C464=0,'Heuristica no hash'!$B464=0,'Heuristica no hash'!$F464&lt;&gt;"inf",OR(AND(B463=0,'Heuristica no hash'!$F464&lt;O463),B463&lt;&gt;0)),'Heuristica no hash'!$F464,O463)</f>
        <v>45338</v>
      </c>
    </row>
    <row r="465" spans="1:15" x14ac:dyDescent="0.3">
      <c r="A465" t="s">
        <v>22</v>
      </c>
      <c r="B465">
        <v>3</v>
      </c>
      <c r="C465">
        <v>50</v>
      </c>
      <c r="D465">
        <v>0.05</v>
      </c>
      <c r="E465">
        <v>300</v>
      </c>
      <c r="F465">
        <v>46900</v>
      </c>
      <c r="G465">
        <v>1800.75</v>
      </c>
      <c r="H465">
        <v>0</v>
      </c>
      <c r="I465">
        <v>1</v>
      </c>
      <c r="J465">
        <v>1800.79</v>
      </c>
      <c r="K465">
        <v>0</v>
      </c>
      <c r="L465" s="33">
        <f>IF(AND(F465&lt;&gt;"inf",F465&lt;&gt;"infeas"),'Heuristica no hash'!$F465/O465-1,"---")</f>
        <v>3.4452335788963007E-2</v>
      </c>
      <c r="M465" s="39">
        <f t="shared" si="33"/>
        <v>2.2446961926386066E-2</v>
      </c>
      <c r="N465">
        <f t="shared" si="32"/>
        <v>45870.35</v>
      </c>
      <c r="O465">
        <f>IF(AND('Heuristica no hash'!$C465=0,'Heuristica no hash'!$B465=0,'Heuristica no hash'!$F465&lt;&gt;"inf",OR(AND(B464=0,'Heuristica no hash'!$F465&lt;O464),B464&lt;&gt;0)),'Heuristica no hash'!$F465,O464)</f>
        <v>45338</v>
      </c>
    </row>
    <row r="466" spans="1:15" x14ac:dyDescent="0.3">
      <c r="A466" t="s">
        <v>22</v>
      </c>
      <c r="B466">
        <v>3</v>
      </c>
      <c r="C466">
        <v>50</v>
      </c>
      <c r="D466">
        <v>0.1</v>
      </c>
      <c r="E466">
        <v>300</v>
      </c>
      <c r="F466" t="s">
        <v>511</v>
      </c>
      <c r="G466" t="s">
        <v>511</v>
      </c>
      <c r="H466" t="s">
        <v>511</v>
      </c>
      <c r="I466" t="s">
        <v>511</v>
      </c>
      <c r="J466" t="s">
        <v>511</v>
      </c>
      <c r="L466" s="33" t="str">
        <f>IF(AND(F466&lt;&gt;"inf",F466&lt;&gt;"infeas"),'Heuristica no hash'!$F466/O466-1,"---")</f>
        <v>---</v>
      </c>
      <c r="M466" s="39" t="str">
        <f t="shared" si="33"/>
        <v>---</v>
      </c>
      <c r="N466">
        <f t="shared" si="32"/>
        <v>0</v>
      </c>
      <c r="O466">
        <f>IF(AND('Heuristica no hash'!$C466=0,'Heuristica no hash'!$B466=0,'Heuristica no hash'!$F466&lt;&gt;"inf",OR(AND(B465=0,'Heuristica no hash'!$F466&lt;O465),B465&lt;&gt;0)),'Heuristica no hash'!$F466,O465)</f>
        <v>45338</v>
      </c>
    </row>
    <row r="467" spans="1:15" x14ac:dyDescent="0.3">
      <c r="A467" t="s">
        <v>22</v>
      </c>
      <c r="B467">
        <v>3</v>
      </c>
      <c r="C467">
        <v>50</v>
      </c>
      <c r="D467">
        <v>0.15</v>
      </c>
      <c r="E467">
        <v>300</v>
      </c>
      <c r="F467" t="s">
        <v>511</v>
      </c>
      <c r="G467" t="s">
        <v>511</v>
      </c>
      <c r="H467" t="s">
        <v>511</v>
      </c>
      <c r="I467" t="s">
        <v>511</v>
      </c>
      <c r="J467" t="s">
        <v>511</v>
      </c>
      <c r="L467" s="33" t="str">
        <f>IF(AND(F467&lt;&gt;"inf",F467&lt;&gt;"infeas"),'Heuristica no hash'!$F467/O467-1,"---")</f>
        <v>---</v>
      </c>
      <c r="M467" s="39" t="str">
        <f t="shared" si="33"/>
        <v>---</v>
      </c>
      <c r="N467">
        <f t="shared" si="32"/>
        <v>0</v>
      </c>
      <c r="O467">
        <f>IF(AND('Heuristica no hash'!$C467=0,'Heuristica no hash'!$B467=0,'Heuristica no hash'!$F467&lt;&gt;"inf",OR(AND(B466=0,'Heuristica no hash'!$F467&lt;O466),B466&lt;&gt;0)),'Heuristica no hash'!$F467,O466)</f>
        <v>45338</v>
      </c>
    </row>
    <row r="468" spans="1:15" x14ac:dyDescent="0.3">
      <c r="A468" t="s">
        <v>22</v>
      </c>
      <c r="B468">
        <v>3</v>
      </c>
      <c r="C468">
        <v>50</v>
      </c>
      <c r="D468">
        <v>0.2</v>
      </c>
      <c r="E468">
        <v>300</v>
      </c>
      <c r="F468" t="s">
        <v>511</v>
      </c>
      <c r="G468" t="s">
        <v>511</v>
      </c>
      <c r="H468" t="s">
        <v>511</v>
      </c>
      <c r="I468" t="s">
        <v>511</v>
      </c>
      <c r="J468" t="s">
        <v>511</v>
      </c>
      <c r="L468" s="33" t="str">
        <f>IF(AND(F468&lt;&gt;"inf",F468&lt;&gt;"infeas"),'Heuristica no hash'!$F468/O468-1,"---")</f>
        <v>---</v>
      </c>
      <c r="M468" s="39" t="str">
        <f t="shared" si="33"/>
        <v>---</v>
      </c>
      <c r="N468">
        <f t="shared" si="32"/>
        <v>0</v>
      </c>
      <c r="O468">
        <f>IF(AND('Heuristica no hash'!$C468=0,'Heuristica no hash'!$B468=0,'Heuristica no hash'!$F468&lt;&gt;"inf",OR(AND(B467=0,'Heuristica no hash'!$F468&lt;O467),B467&lt;&gt;0)),'Heuristica no hash'!$F468,O467)</f>
        <v>45338</v>
      </c>
    </row>
    <row r="469" spans="1:15" x14ac:dyDescent="0.3">
      <c r="A469" t="s">
        <v>21</v>
      </c>
      <c r="B469">
        <v>0</v>
      </c>
      <c r="C469">
        <v>0</v>
      </c>
      <c r="D469">
        <v>0.05</v>
      </c>
      <c r="E469">
        <v>300</v>
      </c>
      <c r="F469">
        <v>40679</v>
      </c>
      <c r="G469">
        <v>543.74599999999998</v>
      </c>
      <c r="H469">
        <v>8</v>
      </c>
      <c r="I469">
        <v>28</v>
      </c>
      <c r="J469">
        <v>1800.07</v>
      </c>
      <c r="K469">
        <v>0</v>
      </c>
      <c r="L469" s="33">
        <f>IF(AND(F469&lt;&gt;"inf",F469&lt;&gt;"infeas"),'Heuristica no hash'!$F469/O469-1,"---")</f>
        <v>0</v>
      </c>
      <c r="M469" s="39">
        <f t="shared" si="33"/>
        <v>1.0606384994549245E-3</v>
      </c>
      <c r="N469">
        <f t="shared" si="32"/>
        <v>40635.9</v>
      </c>
      <c r="O469">
        <f>IF(AND('Heuristica no hash'!$C469=0,'Heuristica no hash'!$B469=0,'Heuristica no hash'!$F469&lt;&gt;"inf",OR(AND(B468=0,'Heuristica no hash'!$F469&lt;O468),B468&lt;&gt;0)),'Heuristica no hash'!$F469,O468)</f>
        <v>40679</v>
      </c>
    </row>
    <row r="470" spans="1:15" x14ac:dyDescent="0.3">
      <c r="A470" t="s">
        <v>21</v>
      </c>
      <c r="B470">
        <v>0</v>
      </c>
      <c r="C470">
        <v>0</v>
      </c>
      <c r="D470">
        <v>0.1</v>
      </c>
      <c r="E470">
        <v>300</v>
      </c>
      <c r="F470">
        <v>40635.9</v>
      </c>
      <c r="G470">
        <v>1294.46</v>
      </c>
      <c r="H470">
        <v>22</v>
      </c>
      <c r="I470">
        <v>35</v>
      </c>
      <c r="J470">
        <v>1800.04</v>
      </c>
      <c r="K470">
        <v>0</v>
      </c>
      <c r="L470" s="33">
        <f>IF(AND(F470&lt;&gt;"inf",F470&lt;&gt;"infeas"),'Heuristica no hash'!$F470/O470-1,"---")</f>
        <v>0</v>
      </c>
      <c r="M470" s="39">
        <f t="shared" si="33"/>
        <v>0</v>
      </c>
      <c r="N470">
        <f t="shared" si="32"/>
        <v>40635.9</v>
      </c>
      <c r="O470">
        <f>IF(AND('Heuristica no hash'!$C470=0,'Heuristica no hash'!$B470=0,'Heuristica no hash'!$F470&lt;&gt;"inf",OR(AND(B469=0,'Heuristica no hash'!$F470&lt;O469),B469&lt;&gt;0)),'Heuristica no hash'!$F470,O469)</f>
        <v>40635.9</v>
      </c>
    </row>
    <row r="471" spans="1:15" x14ac:dyDescent="0.3">
      <c r="A471" t="s">
        <v>21</v>
      </c>
      <c r="B471">
        <v>0</v>
      </c>
      <c r="C471">
        <v>0</v>
      </c>
      <c r="D471">
        <v>0.15</v>
      </c>
      <c r="E471">
        <v>300</v>
      </c>
      <c r="F471">
        <v>40679</v>
      </c>
      <c r="G471">
        <v>1363.49</v>
      </c>
      <c r="H471">
        <v>31</v>
      </c>
      <c r="I471">
        <v>41</v>
      </c>
      <c r="J471">
        <v>1800.01</v>
      </c>
      <c r="K471">
        <v>0</v>
      </c>
      <c r="L471" s="33">
        <f>IF(AND(F471&lt;&gt;"inf",F471&lt;&gt;"infeas"),'Heuristica no hash'!$F471/O471-1,"---")</f>
        <v>1.0606384994549245E-3</v>
      </c>
      <c r="M471" s="39">
        <f t="shared" si="33"/>
        <v>1.0606384994549245E-3</v>
      </c>
      <c r="N471">
        <f t="shared" si="32"/>
        <v>40635.9</v>
      </c>
      <c r="O471">
        <f>IF(AND('Heuristica no hash'!$C471=0,'Heuristica no hash'!$B471=0,'Heuristica no hash'!$F471&lt;&gt;"inf",OR(AND(B470=0,'Heuristica no hash'!$F471&lt;O470),B470&lt;&gt;0)),'Heuristica no hash'!$F471,O470)</f>
        <v>40635.9</v>
      </c>
    </row>
    <row r="472" spans="1:15" x14ac:dyDescent="0.3">
      <c r="A472" t="s">
        <v>21</v>
      </c>
      <c r="B472">
        <v>0</v>
      </c>
      <c r="C472">
        <v>0</v>
      </c>
      <c r="D472">
        <v>0.2</v>
      </c>
      <c r="E472">
        <v>300</v>
      </c>
      <c r="F472">
        <v>40664.800000000003</v>
      </c>
      <c r="G472">
        <v>1477.53</v>
      </c>
      <c r="H472">
        <v>19</v>
      </c>
      <c r="I472">
        <v>28</v>
      </c>
      <c r="J472">
        <v>1800.11</v>
      </c>
      <c r="K472">
        <v>0</v>
      </c>
      <c r="L472" s="33">
        <f>IF(AND(F472&lt;&gt;"inf",F472&lt;&gt;"infeas"),'Heuristica no hash'!$F472/O472-1,"---")</f>
        <v>7.1119379661821469E-4</v>
      </c>
      <c r="M472" s="39">
        <f t="shared" si="33"/>
        <v>7.1119379661821469E-4</v>
      </c>
      <c r="N472">
        <f t="shared" si="32"/>
        <v>40635.9</v>
      </c>
      <c r="O472">
        <f>IF(AND('Heuristica no hash'!$C472=0,'Heuristica no hash'!$B472=0,'Heuristica no hash'!$F472&lt;&gt;"inf",OR(AND(B471=0,'Heuristica no hash'!$F472&lt;O471),B471&lt;&gt;0)),'Heuristica no hash'!$F472,O471)</f>
        <v>40635.9</v>
      </c>
    </row>
    <row r="473" spans="1:15" x14ac:dyDescent="0.3">
      <c r="A473" t="s">
        <v>21</v>
      </c>
      <c r="B473">
        <v>1</v>
      </c>
      <c r="C473">
        <v>5</v>
      </c>
      <c r="D473">
        <v>0.05</v>
      </c>
      <c r="E473">
        <v>300</v>
      </c>
      <c r="F473">
        <v>41526.199999999997</v>
      </c>
      <c r="G473">
        <v>1800.11</v>
      </c>
      <c r="H473">
        <v>0</v>
      </c>
      <c r="I473">
        <v>1</v>
      </c>
      <c r="J473">
        <v>1800.11</v>
      </c>
      <c r="K473">
        <v>0</v>
      </c>
      <c r="L473" s="33">
        <f>IF(AND(F473&lt;&gt;"inf",F473&lt;&gt;"infeas"),'Heuristica no hash'!$F473/O473-1,"---")</f>
        <v>2.1909198516582462E-2</v>
      </c>
      <c r="M473" s="39">
        <f t="shared" si="33"/>
        <v>1.8815087890349469E-2</v>
      </c>
      <c r="N473">
        <f t="shared" si="32"/>
        <v>40759.31</v>
      </c>
      <c r="O473">
        <f>IF(AND('Heuristica no hash'!$C473=0,'Heuristica no hash'!$B473=0,'Heuristica no hash'!$F473&lt;&gt;"inf",OR(AND(B472=0,'Heuristica no hash'!$F473&lt;O472),B472&lt;&gt;0)),'Heuristica no hash'!$F473,O472)</f>
        <v>40635.9</v>
      </c>
    </row>
    <row r="474" spans="1:15" x14ac:dyDescent="0.3">
      <c r="A474" t="s">
        <v>21</v>
      </c>
      <c r="B474">
        <v>1</v>
      </c>
      <c r="C474">
        <v>5</v>
      </c>
      <c r="D474">
        <v>0.1</v>
      </c>
      <c r="E474">
        <v>300</v>
      </c>
      <c r="F474">
        <v>42540.9</v>
      </c>
      <c r="G474">
        <v>1800.15</v>
      </c>
      <c r="H474">
        <v>0</v>
      </c>
      <c r="I474">
        <v>1</v>
      </c>
      <c r="J474">
        <v>1800.15</v>
      </c>
      <c r="K474">
        <v>0</v>
      </c>
      <c r="L474" s="33">
        <f>IF(AND(F474&lt;&gt;"inf",F474&lt;&gt;"infeas"),'Heuristica no hash'!$F474/O474-1,"---")</f>
        <v>4.6879729500269418E-2</v>
      </c>
      <c r="M474" s="39">
        <f t="shared" si="33"/>
        <v>3.8387043625246475E-2</v>
      </c>
      <c r="N474">
        <f t="shared" si="32"/>
        <v>40968.25</v>
      </c>
      <c r="O474">
        <f>IF(AND('Heuristica no hash'!$C474=0,'Heuristica no hash'!$B474=0,'Heuristica no hash'!$F474&lt;&gt;"inf",OR(AND(B473=0,'Heuristica no hash'!$F474&lt;O473),B473&lt;&gt;0)),'Heuristica no hash'!$F474,O473)</f>
        <v>40635.9</v>
      </c>
    </row>
    <row r="475" spans="1:15" x14ac:dyDescent="0.3">
      <c r="A475" t="s">
        <v>21</v>
      </c>
      <c r="B475">
        <v>1</v>
      </c>
      <c r="C475">
        <v>5</v>
      </c>
      <c r="D475">
        <v>0.15</v>
      </c>
      <c r="E475">
        <v>300</v>
      </c>
      <c r="F475" t="s">
        <v>511</v>
      </c>
      <c r="G475" t="s">
        <v>511</v>
      </c>
      <c r="H475" t="s">
        <v>511</v>
      </c>
      <c r="I475" t="s">
        <v>511</v>
      </c>
      <c r="J475" t="s">
        <v>511</v>
      </c>
      <c r="L475" s="33" t="str">
        <f>IF(AND(F475&lt;&gt;"inf",F475&lt;&gt;"infeas"),'Heuristica no hash'!$F475/O475-1,"---")</f>
        <v>---</v>
      </c>
      <c r="M475" s="39" t="str">
        <f t="shared" si="33"/>
        <v>---</v>
      </c>
      <c r="N475">
        <f t="shared" si="32"/>
        <v>0</v>
      </c>
      <c r="O475">
        <f>IF(AND('Heuristica no hash'!$C475=0,'Heuristica no hash'!$B475=0,'Heuristica no hash'!$F475&lt;&gt;"inf",OR(AND(B474=0,'Heuristica no hash'!$F475&lt;O474),B474&lt;&gt;0)),'Heuristica no hash'!$F475,O474)</f>
        <v>40635.9</v>
      </c>
    </row>
    <row r="476" spans="1:15" x14ac:dyDescent="0.3">
      <c r="A476" t="s">
        <v>21</v>
      </c>
      <c r="B476">
        <v>1</v>
      </c>
      <c r="C476">
        <v>5</v>
      </c>
      <c r="D476">
        <v>0.2</v>
      </c>
      <c r="E476">
        <v>300</v>
      </c>
      <c r="F476" t="s">
        <v>511</v>
      </c>
      <c r="G476" t="s">
        <v>511</v>
      </c>
      <c r="H476" t="s">
        <v>511</v>
      </c>
      <c r="I476" t="s">
        <v>511</v>
      </c>
      <c r="J476" t="s">
        <v>511</v>
      </c>
      <c r="L476" s="33" t="str">
        <f>IF(AND(F476&lt;&gt;"inf",F476&lt;&gt;"infeas"),'Heuristica no hash'!$F476/O476-1,"---")</f>
        <v>---</v>
      </c>
      <c r="M476" s="39" t="str">
        <f t="shared" si="33"/>
        <v>---</v>
      </c>
      <c r="N476">
        <f t="shared" si="32"/>
        <v>0</v>
      </c>
      <c r="O476">
        <f>IF(AND('Heuristica no hash'!$C476=0,'Heuristica no hash'!$B476=0,'Heuristica no hash'!$F476&lt;&gt;"inf",OR(AND(B475=0,'Heuristica no hash'!$F476&lt;O475),B475&lt;&gt;0)),'Heuristica no hash'!$F476,O475)</f>
        <v>40635.9</v>
      </c>
    </row>
    <row r="477" spans="1:15" x14ac:dyDescent="0.3">
      <c r="A477" t="s">
        <v>21</v>
      </c>
      <c r="B477">
        <v>1</v>
      </c>
      <c r="C477">
        <v>10</v>
      </c>
      <c r="D477">
        <v>0.05</v>
      </c>
      <c r="E477">
        <v>300</v>
      </c>
      <c r="F477">
        <v>41149.599999999999</v>
      </c>
      <c r="G477">
        <v>1800.32</v>
      </c>
      <c r="H477">
        <v>0</v>
      </c>
      <c r="I477">
        <v>1</v>
      </c>
      <c r="J477">
        <v>1800.32</v>
      </c>
      <c r="K477">
        <v>0</v>
      </c>
      <c r="L477" s="33">
        <f>IF(AND(F477&lt;&gt;"inf",F477&lt;&gt;"infeas"),'Heuristica no hash'!$F477/O477-1,"---")</f>
        <v>1.2641531256844196E-2</v>
      </c>
      <c r="M477" s="39">
        <f t="shared" si="33"/>
        <v>9.575481037338518E-3</v>
      </c>
      <c r="N477">
        <f t="shared" si="32"/>
        <v>40759.31</v>
      </c>
      <c r="O477">
        <f>IF(AND('Heuristica no hash'!$C477=0,'Heuristica no hash'!$B477=0,'Heuristica no hash'!$F477&lt;&gt;"inf",OR(AND(B476=0,'Heuristica no hash'!$F477&lt;O476),B476&lt;&gt;0)),'Heuristica no hash'!$F477,O476)</f>
        <v>40635.9</v>
      </c>
    </row>
    <row r="478" spans="1:15" x14ac:dyDescent="0.3">
      <c r="A478" t="s">
        <v>21</v>
      </c>
      <c r="B478">
        <v>1</v>
      </c>
      <c r="C478">
        <v>10</v>
      </c>
      <c r="D478">
        <v>0.1</v>
      </c>
      <c r="E478">
        <v>300</v>
      </c>
      <c r="F478">
        <v>42007.199999999997</v>
      </c>
      <c r="G478">
        <v>1800.37</v>
      </c>
      <c r="H478">
        <v>0</v>
      </c>
      <c r="I478">
        <v>1</v>
      </c>
      <c r="J478">
        <v>1800.51</v>
      </c>
      <c r="K478">
        <v>0</v>
      </c>
      <c r="L478" s="33">
        <f>IF(AND(F478&lt;&gt;"inf",F478&lt;&gt;"infeas"),'Heuristica no hash'!$F478/O478-1,"---")</f>
        <v>3.374602260562698E-2</v>
      </c>
      <c r="M478" s="39">
        <f t="shared" si="33"/>
        <v>2.5359882347915752E-2</v>
      </c>
      <c r="N478">
        <f t="shared" si="32"/>
        <v>40968.25</v>
      </c>
      <c r="O478">
        <f>IF(AND('Heuristica no hash'!$C478=0,'Heuristica no hash'!$B478=0,'Heuristica no hash'!$F478&lt;&gt;"inf",OR(AND(B477=0,'Heuristica no hash'!$F478&lt;O477),B477&lt;&gt;0)),'Heuristica no hash'!$F478,O477)</f>
        <v>40635.9</v>
      </c>
    </row>
    <row r="479" spans="1:15" x14ac:dyDescent="0.3">
      <c r="A479" t="s">
        <v>21</v>
      </c>
      <c r="B479">
        <v>1</v>
      </c>
      <c r="C479">
        <v>10</v>
      </c>
      <c r="D479">
        <v>0.15</v>
      </c>
      <c r="E479">
        <v>300</v>
      </c>
      <c r="F479" t="s">
        <v>511</v>
      </c>
      <c r="G479" t="s">
        <v>511</v>
      </c>
      <c r="H479" t="s">
        <v>511</v>
      </c>
      <c r="I479" t="s">
        <v>511</v>
      </c>
      <c r="J479" t="s">
        <v>511</v>
      </c>
      <c r="L479" s="33" t="str">
        <f>IF(AND(F479&lt;&gt;"inf",F479&lt;&gt;"infeas"),'Heuristica no hash'!$F479/O479-1,"---")</f>
        <v>---</v>
      </c>
      <c r="M479" s="39" t="str">
        <f t="shared" si="33"/>
        <v>---</v>
      </c>
      <c r="N479">
        <f t="shared" si="32"/>
        <v>0</v>
      </c>
      <c r="O479">
        <f>IF(AND('Heuristica no hash'!$C479=0,'Heuristica no hash'!$B479=0,'Heuristica no hash'!$F479&lt;&gt;"inf",OR(AND(B478=0,'Heuristica no hash'!$F479&lt;O478),B478&lt;&gt;0)),'Heuristica no hash'!$F479,O478)</f>
        <v>40635.9</v>
      </c>
    </row>
    <row r="480" spans="1:15" x14ac:dyDescent="0.3">
      <c r="A480" t="s">
        <v>21</v>
      </c>
      <c r="B480">
        <v>1</v>
      </c>
      <c r="C480">
        <v>10</v>
      </c>
      <c r="D480">
        <v>0.2</v>
      </c>
      <c r="E480">
        <v>300</v>
      </c>
      <c r="F480" t="s">
        <v>511</v>
      </c>
      <c r="G480" t="s">
        <v>511</v>
      </c>
      <c r="H480" t="s">
        <v>511</v>
      </c>
      <c r="I480" t="s">
        <v>511</v>
      </c>
      <c r="J480" t="s">
        <v>511</v>
      </c>
      <c r="L480" s="33" t="str">
        <f>IF(AND(F480&lt;&gt;"inf",F480&lt;&gt;"infeas"),'Heuristica no hash'!$F480/O480-1,"---")</f>
        <v>---</v>
      </c>
      <c r="M480" s="39" t="str">
        <f t="shared" si="33"/>
        <v>---</v>
      </c>
      <c r="N480">
        <f t="shared" si="32"/>
        <v>0</v>
      </c>
      <c r="O480">
        <f>IF(AND('Heuristica no hash'!$C480=0,'Heuristica no hash'!$B480=0,'Heuristica no hash'!$F480&lt;&gt;"inf",OR(AND(B479=0,'Heuristica no hash'!$F480&lt;O479),B479&lt;&gt;0)),'Heuristica no hash'!$F480,O479)</f>
        <v>40635.9</v>
      </c>
    </row>
    <row r="481" spans="1:15" x14ac:dyDescent="0.3">
      <c r="A481" t="s">
        <v>21</v>
      </c>
      <c r="B481">
        <v>1</v>
      </c>
      <c r="C481">
        <v>25</v>
      </c>
      <c r="D481">
        <v>0.05</v>
      </c>
      <c r="E481">
        <v>300</v>
      </c>
      <c r="F481">
        <v>42934.1</v>
      </c>
      <c r="G481">
        <v>1800.58</v>
      </c>
      <c r="H481">
        <v>0</v>
      </c>
      <c r="I481">
        <v>1</v>
      </c>
      <c r="J481">
        <v>1800.67</v>
      </c>
      <c r="K481">
        <v>0</v>
      </c>
      <c r="L481" s="33">
        <f>IF(AND(F481&lt;&gt;"inf",F481&lt;&gt;"infeas"),'Heuristica no hash'!$F481/O481-1,"---")</f>
        <v>5.6555902539380032E-2</v>
      </c>
      <c r="M481" s="39">
        <f t="shared" si="33"/>
        <v>5.247017611809679E-2</v>
      </c>
      <c r="N481">
        <f t="shared" si="32"/>
        <v>40793.65</v>
      </c>
      <c r="O481">
        <f>IF(AND('Heuristica no hash'!$C481=0,'Heuristica no hash'!$B481=0,'Heuristica no hash'!$F481&lt;&gt;"inf",OR(AND(B480=0,'Heuristica no hash'!$F481&lt;O480),B480&lt;&gt;0)),'Heuristica no hash'!$F481,O480)</f>
        <v>40635.9</v>
      </c>
    </row>
    <row r="482" spans="1:15" x14ac:dyDescent="0.3">
      <c r="A482" t="s">
        <v>21</v>
      </c>
      <c r="B482">
        <v>1</v>
      </c>
      <c r="C482">
        <v>25</v>
      </c>
      <c r="D482">
        <v>0.1</v>
      </c>
      <c r="E482">
        <v>300</v>
      </c>
      <c r="F482">
        <v>43997</v>
      </c>
      <c r="G482">
        <v>1800.41</v>
      </c>
      <c r="H482">
        <v>0</v>
      </c>
      <c r="I482">
        <v>1</v>
      </c>
      <c r="J482">
        <v>1800.48</v>
      </c>
      <c r="K482">
        <v>0</v>
      </c>
      <c r="L482" s="33">
        <f>IF(AND(F482&lt;&gt;"inf",F482&lt;&gt;"infeas"),'Heuristica no hash'!$F482/O482-1,"---")</f>
        <v>8.2712576810160421E-2</v>
      </c>
      <c r="M482" s="39">
        <f t="shared" si="33"/>
        <v>7.3738137435162443E-2</v>
      </c>
      <c r="N482">
        <f t="shared" si="32"/>
        <v>40975.54</v>
      </c>
      <c r="O482">
        <f>IF(AND('Heuristica no hash'!$C482=0,'Heuristica no hash'!$B482=0,'Heuristica no hash'!$F482&lt;&gt;"inf",OR(AND(B481=0,'Heuristica no hash'!$F482&lt;O481),B481&lt;&gt;0)),'Heuristica no hash'!$F482,O481)</f>
        <v>40635.9</v>
      </c>
    </row>
    <row r="483" spans="1:15" x14ac:dyDescent="0.3">
      <c r="A483" t="s">
        <v>21</v>
      </c>
      <c r="B483">
        <v>1</v>
      </c>
      <c r="C483">
        <v>25</v>
      </c>
      <c r="D483">
        <v>0.15</v>
      </c>
      <c r="E483">
        <v>300</v>
      </c>
      <c r="F483" t="s">
        <v>511</v>
      </c>
      <c r="G483" t="s">
        <v>511</v>
      </c>
      <c r="H483" t="s">
        <v>511</v>
      </c>
      <c r="I483" t="s">
        <v>511</v>
      </c>
      <c r="J483" t="s">
        <v>511</v>
      </c>
      <c r="L483" s="33" t="str">
        <f>IF(AND(F483&lt;&gt;"inf",F483&lt;&gt;"infeas"),'Heuristica no hash'!$F483/O483-1,"---")</f>
        <v>---</v>
      </c>
      <c r="M483" s="39" t="str">
        <f t="shared" si="33"/>
        <v>---</v>
      </c>
      <c r="N483">
        <f t="shared" si="32"/>
        <v>0</v>
      </c>
      <c r="O483">
        <f>IF(AND('Heuristica no hash'!$C483=0,'Heuristica no hash'!$B483=0,'Heuristica no hash'!$F483&lt;&gt;"inf",OR(AND(B482=0,'Heuristica no hash'!$F483&lt;O482),B482&lt;&gt;0)),'Heuristica no hash'!$F483,O482)</f>
        <v>40635.9</v>
      </c>
    </row>
    <row r="484" spans="1:15" x14ac:dyDescent="0.3">
      <c r="A484" t="s">
        <v>21</v>
      </c>
      <c r="B484">
        <v>1</v>
      </c>
      <c r="C484">
        <v>25</v>
      </c>
      <c r="D484">
        <v>0.2</v>
      </c>
      <c r="E484">
        <v>300</v>
      </c>
      <c r="F484" t="s">
        <v>511</v>
      </c>
      <c r="G484" t="s">
        <v>511</v>
      </c>
      <c r="H484" t="s">
        <v>511</v>
      </c>
      <c r="I484" t="s">
        <v>511</v>
      </c>
      <c r="J484" t="s">
        <v>511</v>
      </c>
      <c r="L484" s="33" t="str">
        <f>IF(AND(F484&lt;&gt;"inf",F484&lt;&gt;"infeas"),'Heuristica no hash'!$F484/O484-1,"---")</f>
        <v>---</v>
      </c>
      <c r="M484" s="39" t="str">
        <f t="shared" si="33"/>
        <v>---</v>
      </c>
      <c r="N484">
        <f t="shared" si="32"/>
        <v>0</v>
      </c>
      <c r="O484">
        <f>IF(AND('Heuristica no hash'!$C484=0,'Heuristica no hash'!$B484=0,'Heuristica no hash'!$F484&lt;&gt;"inf",OR(AND(B483=0,'Heuristica no hash'!$F484&lt;O483),B483&lt;&gt;0)),'Heuristica no hash'!$F484,O483)</f>
        <v>40635.9</v>
      </c>
    </row>
    <row r="485" spans="1:15" x14ac:dyDescent="0.3">
      <c r="A485" t="s">
        <v>21</v>
      </c>
      <c r="B485">
        <v>1</v>
      </c>
      <c r="C485">
        <v>50</v>
      </c>
      <c r="D485">
        <v>0.05</v>
      </c>
      <c r="E485">
        <v>300</v>
      </c>
      <c r="F485">
        <v>42671.7</v>
      </c>
      <c r="G485">
        <v>1800.32</v>
      </c>
      <c r="H485">
        <v>0</v>
      </c>
      <c r="I485">
        <v>1</v>
      </c>
      <c r="J485">
        <v>1800.42</v>
      </c>
      <c r="K485">
        <v>0</v>
      </c>
      <c r="L485" s="33">
        <f>IF(AND(F485&lt;&gt;"inf",F485&lt;&gt;"infeas"),'Heuristica no hash'!$F485/O485-1,"---")</f>
        <v>5.0098558171469021E-2</v>
      </c>
      <c r="M485" s="39">
        <f t="shared" si="33"/>
        <v>4.6037802452097321E-2</v>
      </c>
      <c r="N485">
        <f t="shared" si="32"/>
        <v>40793.65</v>
      </c>
      <c r="O485">
        <f>IF(AND('Heuristica no hash'!$C485=0,'Heuristica no hash'!$B485=0,'Heuristica no hash'!$F485&lt;&gt;"inf",OR(AND(B484=0,'Heuristica no hash'!$F485&lt;O484),B484&lt;&gt;0)),'Heuristica no hash'!$F485,O484)</f>
        <v>40635.9</v>
      </c>
    </row>
    <row r="486" spans="1:15" x14ac:dyDescent="0.3">
      <c r="A486" t="s">
        <v>21</v>
      </c>
      <c r="B486">
        <v>1</v>
      </c>
      <c r="C486">
        <v>50</v>
      </c>
      <c r="D486">
        <v>0.1</v>
      </c>
      <c r="E486">
        <v>300</v>
      </c>
      <c r="F486">
        <v>45483.7</v>
      </c>
      <c r="G486">
        <v>1801.55</v>
      </c>
      <c r="H486">
        <v>0</v>
      </c>
      <c r="I486">
        <v>1</v>
      </c>
      <c r="J486">
        <v>1801.55</v>
      </c>
      <c r="K486">
        <v>0</v>
      </c>
      <c r="L486" s="33">
        <f>IF(AND(F486&lt;&gt;"inf",F486&lt;&gt;"infeas"),'Heuristica no hash'!$F486/O486-1,"---")</f>
        <v>0.11929845284588247</v>
      </c>
      <c r="M486" s="39">
        <f t="shared" si="33"/>
        <v>0.11002075872581529</v>
      </c>
      <c r="N486">
        <f t="shared" si="32"/>
        <v>40975.54</v>
      </c>
      <c r="O486">
        <f>IF(AND('Heuristica no hash'!$C486=0,'Heuristica no hash'!$B486=0,'Heuristica no hash'!$F486&lt;&gt;"inf",OR(AND(B485=0,'Heuristica no hash'!$F486&lt;O485),B485&lt;&gt;0)),'Heuristica no hash'!$F486,O485)</f>
        <v>40635.9</v>
      </c>
    </row>
    <row r="487" spans="1:15" x14ac:dyDescent="0.3">
      <c r="A487" t="s">
        <v>21</v>
      </c>
      <c r="B487">
        <v>1</v>
      </c>
      <c r="C487">
        <v>50</v>
      </c>
      <c r="D487">
        <v>0.15</v>
      </c>
      <c r="E487">
        <v>300</v>
      </c>
      <c r="F487" t="s">
        <v>511</v>
      </c>
      <c r="G487" t="s">
        <v>511</v>
      </c>
      <c r="H487" t="s">
        <v>511</v>
      </c>
      <c r="I487" t="s">
        <v>511</v>
      </c>
      <c r="J487" t="s">
        <v>511</v>
      </c>
      <c r="L487" s="33" t="str">
        <f>IF(AND(F487&lt;&gt;"inf",F487&lt;&gt;"infeas"),'Heuristica no hash'!$F487/O487-1,"---")</f>
        <v>---</v>
      </c>
      <c r="M487" s="39" t="str">
        <f>IF(AND(F624&lt;&gt;"inf",N624&lt;&gt;0),F624/N624-1,"---")</f>
        <v>---</v>
      </c>
      <c r="N487">
        <f>SUMPRODUCT(($A$1137:$A$1760=A624)*($B$1137:$B$1760=B624)*($C$1137:$C$1760=C624)*($D$1137:$D$1760=D624)*($F$1137:$F$1760))</f>
        <v>0</v>
      </c>
      <c r="O487">
        <f>IF(AND('Heuristica no hash'!$C624=0,'Heuristica no hash'!$B624=0,'Heuristica no hash'!$F624&lt;&gt;"inf",OR(AND(B486=0,'Heuristica no hash'!$F624&lt;O486),B486&lt;&gt;0)),'Heuristica no hash'!$F624,O486)</f>
        <v>40635.9</v>
      </c>
    </row>
    <row r="488" spans="1:15" x14ac:dyDescent="0.3">
      <c r="A488" t="s">
        <v>21</v>
      </c>
      <c r="B488">
        <v>1</v>
      </c>
      <c r="C488">
        <v>50</v>
      </c>
      <c r="D488">
        <v>0.2</v>
      </c>
      <c r="E488">
        <v>300</v>
      </c>
      <c r="F488" t="s">
        <v>511</v>
      </c>
      <c r="G488" t="s">
        <v>511</v>
      </c>
      <c r="H488" t="s">
        <v>511</v>
      </c>
      <c r="I488" t="s">
        <v>511</v>
      </c>
      <c r="J488" t="s">
        <v>511</v>
      </c>
      <c r="L488" s="33" t="str">
        <f>IF(AND(F488&lt;&gt;"inf",F488&lt;&gt;"infeas"),'Heuristica no hash'!$F488/O488-1,"---")</f>
        <v>---</v>
      </c>
      <c r="M488" s="39" t="str">
        <f t="shared" ref="M488:M551" si="34">IF(AND(F625&lt;&gt;"inf",N625&lt;&gt;0),F625/N625-1,"---")</f>
        <v>---</v>
      </c>
      <c r="N488">
        <f t="shared" ref="N488:N551" si="35">SUMPRODUCT(($A$1137:$A$1760=A625)*($B$1137:$B$1760=B625)*($C$1137:$C$1760=C625)*($D$1137:$D$1760=D625)*($F$1137:$F$1760))</f>
        <v>0</v>
      </c>
      <c r="O488">
        <f>IF(AND('Heuristica no hash'!$C625=0,'Heuristica no hash'!$B625=0,'Heuristica no hash'!$F625&lt;&gt;"inf",OR(AND(B487=0,'Heuristica no hash'!$F625&lt;O487),B487&lt;&gt;0)),'Heuristica no hash'!$F625,O487)</f>
        <v>0</v>
      </c>
    </row>
    <row r="489" spans="1:15" x14ac:dyDescent="0.3">
      <c r="A489" t="s">
        <v>21</v>
      </c>
      <c r="B489">
        <v>2</v>
      </c>
      <c r="C489">
        <v>5</v>
      </c>
      <c r="D489">
        <v>0.05</v>
      </c>
      <c r="E489">
        <v>300</v>
      </c>
      <c r="F489">
        <v>41022.199999999997</v>
      </c>
      <c r="G489">
        <v>1300.99</v>
      </c>
      <c r="H489">
        <v>0</v>
      </c>
      <c r="I489">
        <v>6</v>
      </c>
      <c r="J489">
        <v>1800.22</v>
      </c>
      <c r="K489">
        <v>0</v>
      </c>
      <c r="L489" s="33" t="e">
        <f>IF(AND(F489&lt;&gt;"inf",F489&lt;&gt;"infeas"),'Heuristica no hash'!$F489/O489-1,"---")</f>
        <v>#DIV/0!</v>
      </c>
      <c r="M489" s="39" t="str">
        <f t="shared" si="34"/>
        <v>---</v>
      </c>
      <c r="N489">
        <f t="shared" si="35"/>
        <v>0</v>
      </c>
      <c r="O489">
        <f>IF(AND('Heuristica no hash'!$C626=0,'Heuristica no hash'!$B626=0,'Heuristica no hash'!$F626&lt;&gt;"inf",OR(AND(B488=0,'Heuristica no hash'!$F626&lt;O488),B488&lt;&gt;0)),'Heuristica no hash'!$F626,O488)</f>
        <v>0</v>
      </c>
    </row>
    <row r="490" spans="1:15" x14ac:dyDescent="0.3">
      <c r="A490" t="s">
        <v>21</v>
      </c>
      <c r="B490">
        <v>2</v>
      </c>
      <c r="C490">
        <v>5</v>
      </c>
      <c r="D490">
        <v>0.1</v>
      </c>
      <c r="E490">
        <v>300</v>
      </c>
      <c r="F490">
        <v>41562.300000000003</v>
      </c>
      <c r="G490">
        <v>1800.25</v>
      </c>
      <c r="H490">
        <v>0</v>
      </c>
      <c r="I490">
        <v>1</v>
      </c>
      <c r="J490">
        <v>1800.38</v>
      </c>
      <c r="K490">
        <v>0</v>
      </c>
      <c r="L490" s="33" t="e">
        <f>IF(AND(F490&lt;&gt;"inf",F490&lt;&gt;"infeas"),'Heuristica no hash'!$F490/O490-1,"---")</f>
        <v>#DIV/0!</v>
      </c>
      <c r="M490" s="39" t="str">
        <f t="shared" si="34"/>
        <v>---</v>
      </c>
      <c r="N490">
        <f t="shared" si="35"/>
        <v>0</v>
      </c>
      <c r="O490">
        <f>IF(AND('Heuristica no hash'!$C627=0,'Heuristica no hash'!$B627=0,'Heuristica no hash'!$F627&lt;&gt;"inf",OR(AND(B489=0,'Heuristica no hash'!$F627&lt;O489),B489&lt;&gt;0)),'Heuristica no hash'!$F627,O489)</f>
        <v>0</v>
      </c>
    </row>
    <row r="491" spans="1:15" x14ac:dyDescent="0.3">
      <c r="A491" t="s">
        <v>21</v>
      </c>
      <c r="B491">
        <v>2</v>
      </c>
      <c r="C491">
        <v>5</v>
      </c>
      <c r="D491">
        <v>0.15</v>
      </c>
      <c r="E491">
        <v>300</v>
      </c>
      <c r="F491">
        <v>42204.6</v>
      </c>
      <c r="G491">
        <v>1800.1</v>
      </c>
      <c r="H491">
        <v>0</v>
      </c>
      <c r="I491">
        <v>1</v>
      </c>
      <c r="J491">
        <v>1800.1</v>
      </c>
      <c r="K491">
        <v>0</v>
      </c>
      <c r="L491" s="33" t="e">
        <f>IF(AND(F491&lt;&gt;"inf",F491&lt;&gt;"infeas"),'Heuristica no hash'!$F491/O491-1,"---")</f>
        <v>#DIV/0!</v>
      </c>
      <c r="M491" s="39" t="str">
        <f t="shared" si="34"/>
        <v>---</v>
      </c>
      <c r="N491">
        <f t="shared" si="35"/>
        <v>0</v>
      </c>
      <c r="O491">
        <f>IF(AND('Heuristica no hash'!$C628=0,'Heuristica no hash'!$B628=0,'Heuristica no hash'!$F628&lt;&gt;"inf",OR(AND(B490=0,'Heuristica no hash'!$F628&lt;O490),B490&lt;&gt;0)),'Heuristica no hash'!$F628,O490)</f>
        <v>0</v>
      </c>
    </row>
    <row r="492" spans="1:15" x14ac:dyDescent="0.3">
      <c r="A492" t="s">
        <v>21</v>
      </c>
      <c r="B492">
        <v>2</v>
      </c>
      <c r="C492">
        <v>5</v>
      </c>
      <c r="D492">
        <v>0.2</v>
      </c>
      <c r="E492">
        <v>300</v>
      </c>
      <c r="F492">
        <v>41711</v>
      </c>
      <c r="G492">
        <v>1800.61</v>
      </c>
      <c r="H492">
        <v>0</v>
      </c>
      <c r="I492">
        <v>1</v>
      </c>
      <c r="J492">
        <v>1800.66</v>
      </c>
      <c r="K492">
        <v>0</v>
      </c>
      <c r="L492" s="33" t="e">
        <f>IF(AND(F492&lt;&gt;"inf",F492&lt;&gt;"infeas"),'Heuristica no hash'!$F492/O492-1,"---")</f>
        <v>#DIV/0!</v>
      </c>
      <c r="M492" s="39" t="str">
        <f t="shared" si="34"/>
        <v>---</v>
      </c>
      <c r="N492">
        <f t="shared" si="35"/>
        <v>0</v>
      </c>
      <c r="O492">
        <f>IF(AND('Heuristica no hash'!$C629=0,'Heuristica no hash'!$B629=0,'Heuristica no hash'!$F629&lt;&gt;"inf",OR(AND(B491=0,'Heuristica no hash'!$F629&lt;O491),B491&lt;&gt;0)),'Heuristica no hash'!$F629,O491)</f>
        <v>0</v>
      </c>
    </row>
    <row r="493" spans="1:15" x14ac:dyDescent="0.3">
      <c r="A493" t="s">
        <v>21</v>
      </c>
      <c r="B493">
        <v>2</v>
      </c>
      <c r="C493">
        <v>10</v>
      </c>
      <c r="D493">
        <v>0.05</v>
      </c>
      <c r="E493">
        <v>300</v>
      </c>
      <c r="F493">
        <v>43078.2</v>
      </c>
      <c r="G493">
        <v>1800.38</v>
      </c>
      <c r="H493">
        <v>0</v>
      </c>
      <c r="I493">
        <v>1</v>
      </c>
      <c r="J493">
        <v>1800.44</v>
      </c>
      <c r="K493">
        <v>0</v>
      </c>
      <c r="L493" s="33" t="e">
        <f>IF(AND(F493&lt;&gt;"inf",F493&lt;&gt;"infeas"),'Heuristica no hash'!$F493/O493-1,"---")</f>
        <v>#DIV/0!</v>
      </c>
      <c r="M493" s="39" t="str">
        <f t="shared" si="34"/>
        <v>---</v>
      </c>
      <c r="N493">
        <f t="shared" si="35"/>
        <v>0</v>
      </c>
      <c r="O493">
        <f>IF(AND('Heuristica no hash'!$C630=0,'Heuristica no hash'!$B630=0,'Heuristica no hash'!$F630&lt;&gt;"inf",OR(AND(B492=0,'Heuristica no hash'!$F630&lt;O492),B492&lt;&gt;0)),'Heuristica no hash'!$F630,O492)</f>
        <v>0</v>
      </c>
    </row>
    <row r="494" spans="1:15" x14ac:dyDescent="0.3">
      <c r="A494" t="s">
        <v>21</v>
      </c>
      <c r="B494">
        <v>2</v>
      </c>
      <c r="C494">
        <v>10</v>
      </c>
      <c r="D494">
        <v>0.1</v>
      </c>
      <c r="E494">
        <v>300</v>
      </c>
      <c r="F494">
        <v>41466.699999999997</v>
      </c>
      <c r="G494">
        <v>1455.96</v>
      </c>
      <c r="H494">
        <v>0</v>
      </c>
      <c r="I494">
        <v>4</v>
      </c>
      <c r="J494">
        <v>1800.35</v>
      </c>
      <c r="K494">
        <v>0</v>
      </c>
      <c r="L494" s="33" t="e">
        <f>IF(AND(F494&lt;&gt;"inf",F494&lt;&gt;"infeas"),'Heuristica no hash'!$F494/O494-1,"---")</f>
        <v>#DIV/0!</v>
      </c>
      <c r="M494" s="39" t="str">
        <f t="shared" si="34"/>
        <v>---</v>
      </c>
      <c r="N494">
        <f t="shared" si="35"/>
        <v>0</v>
      </c>
      <c r="O494">
        <f>IF(AND('Heuristica no hash'!$C631=0,'Heuristica no hash'!$B631=0,'Heuristica no hash'!$F631&lt;&gt;"inf",OR(AND(B493=0,'Heuristica no hash'!$F631&lt;O493),B493&lt;&gt;0)),'Heuristica no hash'!$F631,O493)</f>
        <v>0</v>
      </c>
    </row>
    <row r="495" spans="1:15" x14ac:dyDescent="0.3">
      <c r="A495" t="s">
        <v>21</v>
      </c>
      <c r="B495">
        <v>2</v>
      </c>
      <c r="C495">
        <v>10</v>
      </c>
      <c r="D495">
        <v>0.15</v>
      </c>
      <c r="E495">
        <v>300</v>
      </c>
      <c r="F495">
        <v>42000.5</v>
      </c>
      <c r="G495">
        <v>1800.93</v>
      </c>
      <c r="H495">
        <v>0</v>
      </c>
      <c r="I495">
        <v>1</v>
      </c>
      <c r="J495">
        <v>1801.01</v>
      </c>
      <c r="K495">
        <v>0</v>
      </c>
      <c r="L495" s="33" t="e">
        <f>IF(AND(F495&lt;&gt;"inf",F495&lt;&gt;"infeas"),'Heuristica no hash'!$F495/O495-1,"---")</f>
        <v>#DIV/0!</v>
      </c>
      <c r="M495" s="39" t="str">
        <f t="shared" si="34"/>
        <v>---</v>
      </c>
      <c r="N495">
        <f t="shared" si="35"/>
        <v>0</v>
      </c>
      <c r="O495">
        <f>IF(AND('Heuristica no hash'!$C632=0,'Heuristica no hash'!$B632=0,'Heuristica no hash'!$F632&lt;&gt;"inf",OR(AND(B494=0,'Heuristica no hash'!$F632&lt;O494),B494&lt;&gt;0)),'Heuristica no hash'!$F632,O494)</f>
        <v>0</v>
      </c>
    </row>
    <row r="496" spans="1:15" x14ac:dyDescent="0.3">
      <c r="A496" t="s">
        <v>21</v>
      </c>
      <c r="B496">
        <v>2</v>
      </c>
      <c r="C496">
        <v>10</v>
      </c>
      <c r="D496">
        <v>0.2</v>
      </c>
      <c r="E496">
        <v>300</v>
      </c>
      <c r="F496">
        <v>42465.2</v>
      </c>
      <c r="G496">
        <v>1800.37</v>
      </c>
      <c r="H496">
        <v>0</v>
      </c>
      <c r="I496">
        <v>1</v>
      </c>
      <c r="J496">
        <v>1800.37</v>
      </c>
      <c r="K496">
        <v>0</v>
      </c>
      <c r="L496" s="33" t="e">
        <f>IF(AND(F496&lt;&gt;"inf",F496&lt;&gt;"infeas"),'Heuristica no hash'!$F496/O496-1,"---")</f>
        <v>#DIV/0!</v>
      </c>
      <c r="M496" s="39" t="str">
        <f t="shared" si="34"/>
        <v>---</v>
      </c>
      <c r="N496">
        <f t="shared" si="35"/>
        <v>0</v>
      </c>
      <c r="O496">
        <f>IF(AND('Heuristica no hash'!$C633=0,'Heuristica no hash'!$B633=0,'Heuristica no hash'!$F633&lt;&gt;"inf",OR(AND(B495=0,'Heuristica no hash'!$F633&lt;O495),B495&lt;&gt;0)),'Heuristica no hash'!$F633,O495)</f>
        <v>0</v>
      </c>
    </row>
    <row r="497" spans="1:15" x14ac:dyDescent="0.3">
      <c r="A497" t="s">
        <v>21</v>
      </c>
      <c r="B497">
        <v>2</v>
      </c>
      <c r="C497">
        <v>25</v>
      </c>
      <c r="D497">
        <v>0.05</v>
      </c>
      <c r="E497">
        <v>300</v>
      </c>
      <c r="F497">
        <v>44188</v>
      </c>
      <c r="G497">
        <v>1800.38</v>
      </c>
      <c r="H497">
        <v>0</v>
      </c>
      <c r="I497">
        <v>1</v>
      </c>
      <c r="J497">
        <v>1800.38</v>
      </c>
      <c r="K497">
        <v>0</v>
      </c>
      <c r="L497" s="33" t="e">
        <f>IF(AND(F497&lt;&gt;"inf",F497&lt;&gt;"infeas"),'Heuristica no hash'!$F497/O497-1,"---")</f>
        <v>#DIV/0!</v>
      </c>
      <c r="M497" s="39" t="str">
        <f t="shared" si="34"/>
        <v>---</v>
      </c>
      <c r="N497">
        <f t="shared" si="35"/>
        <v>0</v>
      </c>
      <c r="O497">
        <f>IF(AND('Heuristica no hash'!$C634=0,'Heuristica no hash'!$B634=0,'Heuristica no hash'!$F634&lt;&gt;"inf",OR(AND(B496=0,'Heuristica no hash'!$F634&lt;O496),B496&lt;&gt;0)),'Heuristica no hash'!$F634,O496)</f>
        <v>0</v>
      </c>
    </row>
    <row r="498" spans="1:15" x14ac:dyDescent="0.3">
      <c r="A498" t="s">
        <v>21</v>
      </c>
      <c r="B498">
        <v>2</v>
      </c>
      <c r="C498">
        <v>25</v>
      </c>
      <c r="D498">
        <v>0.1</v>
      </c>
      <c r="E498">
        <v>300</v>
      </c>
      <c r="F498">
        <v>45141.599999999999</v>
      </c>
      <c r="G498">
        <v>1800.47</v>
      </c>
      <c r="H498">
        <v>0</v>
      </c>
      <c r="I498">
        <v>1</v>
      </c>
      <c r="J498">
        <v>1800.47</v>
      </c>
      <c r="K498">
        <v>0</v>
      </c>
      <c r="L498" s="33" t="e">
        <f>IF(AND(F498&lt;&gt;"inf",F498&lt;&gt;"infeas"),'Heuristica no hash'!$F498/O498-1,"---")</f>
        <v>#DIV/0!</v>
      </c>
      <c r="M498" s="39" t="str">
        <f t="shared" si="34"/>
        <v>---</v>
      </c>
      <c r="N498">
        <f t="shared" si="35"/>
        <v>0</v>
      </c>
      <c r="O498">
        <f>IF(AND('Heuristica no hash'!$C635=0,'Heuristica no hash'!$B635=0,'Heuristica no hash'!$F635&lt;&gt;"inf",OR(AND(B497=0,'Heuristica no hash'!$F635&lt;O497),B497&lt;&gt;0)),'Heuristica no hash'!$F635,O497)</f>
        <v>0</v>
      </c>
    </row>
    <row r="499" spans="1:15" x14ac:dyDescent="0.3">
      <c r="A499" t="s">
        <v>21</v>
      </c>
      <c r="B499">
        <v>2</v>
      </c>
      <c r="C499">
        <v>25</v>
      </c>
      <c r="D499">
        <v>0.15</v>
      </c>
      <c r="E499">
        <v>300</v>
      </c>
      <c r="F499" t="s">
        <v>511</v>
      </c>
      <c r="G499" t="s">
        <v>511</v>
      </c>
      <c r="H499" t="s">
        <v>511</v>
      </c>
      <c r="I499" t="s">
        <v>511</v>
      </c>
      <c r="J499" t="s">
        <v>511</v>
      </c>
      <c r="L499" s="33" t="str">
        <f>IF(AND(F499&lt;&gt;"inf",F499&lt;&gt;"infeas"),'Heuristica no hash'!$F499/O499-1,"---")</f>
        <v>---</v>
      </c>
      <c r="M499" s="39" t="str">
        <f t="shared" si="34"/>
        <v>---</v>
      </c>
      <c r="N499">
        <f t="shared" si="35"/>
        <v>0</v>
      </c>
      <c r="O499">
        <f>IF(AND('Heuristica no hash'!$C636=0,'Heuristica no hash'!$B636=0,'Heuristica no hash'!$F636&lt;&gt;"inf",OR(AND(B498=0,'Heuristica no hash'!$F636&lt;O498),B498&lt;&gt;0)),'Heuristica no hash'!$F636,O498)</f>
        <v>0</v>
      </c>
    </row>
    <row r="500" spans="1:15" x14ac:dyDescent="0.3">
      <c r="A500" t="s">
        <v>21</v>
      </c>
      <c r="B500">
        <v>2</v>
      </c>
      <c r="C500">
        <v>25</v>
      </c>
      <c r="D500">
        <v>0.2</v>
      </c>
      <c r="E500">
        <v>300</v>
      </c>
      <c r="F500" t="s">
        <v>511</v>
      </c>
      <c r="G500" t="s">
        <v>511</v>
      </c>
      <c r="H500" t="s">
        <v>511</v>
      </c>
      <c r="I500" t="s">
        <v>511</v>
      </c>
      <c r="J500" t="s">
        <v>511</v>
      </c>
      <c r="L500" s="33" t="str">
        <f>IF(AND(F500&lt;&gt;"inf",F500&lt;&gt;"infeas"),'Heuristica no hash'!$F500/O500-1,"---")</f>
        <v>---</v>
      </c>
      <c r="M500" s="39" t="str">
        <f t="shared" si="34"/>
        <v>---</v>
      </c>
      <c r="N500">
        <f t="shared" si="35"/>
        <v>0</v>
      </c>
      <c r="O500">
        <f>IF(AND('Heuristica no hash'!$C637=0,'Heuristica no hash'!$B637=0,'Heuristica no hash'!$F637&lt;&gt;"inf",OR(AND(B499=0,'Heuristica no hash'!$F637&lt;O499),B499&lt;&gt;0)),'Heuristica no hash'!$F637,O499)</f>
        <v>0</v>
      </c>
    </row>
    <row r="501" spans="1:15" x14ac:dyDescent="0.3">
      <c r="A501" t="s">
        <v>21</v>
      </c>
      <c r="B501">
        <v>2</v>
      </c>
      <c r="C501">
        <v>50</v>
      </c>
      <c r="D501">
        <v>0.05</v>
      </c>
      <c r="E501">
        <v>300</v>
      </c>
      <c r="F501">
        <v>42931.3</v>
      </c>
      <c r="G501">
        <v>1800.45</v>
      </c>
      <c r="H501">
        <v>0</v>
      </c>
      <c r="I501">
        <v>1</v>
      </c>
      <c r="J501">
        <v>1800.45</v>
      </c>
      <c r="K501">
        <v>0</v>
      </c>
      <c r="L501" s="33" t="e">
        <f>IF(AND(F501&lt;&gt;"inf",F501&lt;&gt;"infeas"),'Heuristica no hash'!$F501/O501-1,"---")</f>
        <v>#DIV/0!</v>
      </c>
      <c r="M501" s="39" t="str">
        <f t="shared" si="34"/>
        <v>---</v>
      </c>
      <c r="N501">
        <f t="shared" si="35"/>
        <v>0</v>
      </c>
      <c r="O501">
        <f>IF(AND('Heuristica no hash'!$C638=0,'Heuristica no hash'!$B638=0,'Heuristica no hash'!$F638&lt;&gt;"inf",OR(AND(B500=0,'Heuristica no hash'!$F638&lt;O500),B500&lt;&gt;0)),'Heuristica no hash'!$F638,O500)</f>
        <v>0</v>
      </c>
    </row>
    <row r="502" spans="1:15" x14ac:dyDescent="0.3">
      <c r="A502" t="s">
        <v>21</v>
      </c>
      <c r="B502">
        <v>2</v>
      </c>
      <c r="C502">
        <v>50</v>
      </c>
      <c r="D502">
        <v>0.1</v>
      </c>
      <c r="E502">
        <v>300</v>
      </c>
      <c r="F502">
        <v>43390.8</v>
      </c>
      <c r="G502">
        <v>1801.34</v>
      </c>
      <c r="H502">
        <v>0</v>
      </c>
      <c r="I502">
        <v>1</v>
      </c>
      <c r="J502">
        <v>1801.34</v>
      </c>
      <c r="K502">
        <v>0</v>
      </c>
      <c r="L502" s="33" t="e">
        <f>IF(AND(F502&lt;&gt;"inf",F502&lt;&gt;"infeas"),'Heuristica no hash'!$F502/O502-1,"---")</f>
        <v>#DIV/0!</v>
      </c>
      <c r="M502" s="39" t="str">
        <f t="shared" si="34"/>
        <v>---</v>
      </c>
      <c r="N502">
        <f t="shared" si="35"/>
        <v>0</v>
      </c>
      <c r="O502">
        <f>IF(AND('Heuristica no hash'!$C639=0,'Heuristica no hash'!$B639=0,'Heuristica no hash'!$F639&lt;&gt;"inf",OR(AND(B501=0,'Heuristica no hash'!$F639&lt;O501),B501&lt;&gt;0)),'Heuristica no hash'!$F639,O501)</f>
        <v>0</v>
      </c>
    </row>
    <row r="503" spans="1:15" x14ac:dyDescent="0.3">
      <c r="A503" t="s">
        <v>21</v>
      </c>
      <c r="B503">
        <v>2</v>
      </c>
      <c r="C503">
        <v>50</v>
      </c>
      <c r="D503">
        <v>0.15</v>
      </c>
      <c r="E503">
        <v>300</v>
      </c>
      <c r="F503" t="s">
        <v>511</v>
      </c>
      <c r="G503" t="s">
        <v>511</v>
      </c>
      <c r="H503" t="s">
        <v>511</v>
      </c>
      <c r="I503" t="s">
        <v>511</v>
      </c>
      <c r="J503" t="s">
        <v>511</v>
      </c>
      <c r="L503" s="33" t="str">
        <f>IF(AND(F503&lt;&gt;"inf",F503&lt;&gt;"infeas"),'Heuristica no hash'!$F503/O503-1,"---")</f>
        <v>---</v>
      </c>
      <c r="M503" s="39" t="str">
        <f t="shared" si="34"/>
        <v>---</v>
      </c>
      <c r="N503">
        <f t="shared" si="35"/>
        <v>0</v>
      </c>
      <c r="O503">
        <f>IF(AND('Heuristica no hash'!$C640=0,'Heuristica no hash'!$B640=0,'Heuristica no hash'!$F640&lt;&gt;"inf",OR(AND(B502=0,'Heuristica no hash'!$F640&lt;O502),B502&lt;&gt;0)),'Heuristica no hash'!$F640,O502)</f>
        <v>0</v>
      </c>
    </row>
    <row r="504" spans="1:15" x14ac:dyDescent="0.3">
      <c r="A504" t="s">
        <v>21</v>
      </c>
      <c r="B504">
        <v>2</v>
      </c>
      <c r="C504">
        <v>50</v>
      </c>
      <c r="D504">
        <v>0.2</v>
      </c>
      <c r="E504">
        <v>300</v>
      </c>
      <c r="F504" t="s">
        <v>511</v>
      </c>
      <c r="G504" t="s">
        <v>511</v>
      </c>
      <c r="H504" t="s">
        <v>511</v>
      </c>
      <c r="I504" t="s">
        <v>511</v>
      </c>
      <c r="J504" t="s">
        <v>511</v>
      </c>
      <c r="L504" s="33" t="str">
        <f>IF(AND(F504&lt;&gt;"inf",F504&lt;&gt;"infeas"),'Heuristica no hash'!$F504/O504-1,"---")</f>
        <v>---</v>
      </c>
      <c r="M504" s="39" t="str">
        <f t="shared" si="34"/>
        <v>---</v>
      </c>
      <c r="N504">
        <f t="shared" si="35"/>
        <v>0</v>
      </c>
      <c r="O504">
        <f>IF(AND('Heuristica no hash'!$C641=0,'Heuristica no hash'!$B641=0,'Heuristica no hash'!$F641&lt;&gt;"inf",OR(AND(B503=0,'Heuristica no hash'!$F641&lt;O503),B503&lt;&gt;0)),'Heuristica no hash'!$F641,O503)</f>
        <v>0</v>
      </c>
    </row>
    <row r="505" spans="1:15" x14ac:dyDescent="0.3">
      <c r="A505" t="s">
        <v>21</v>
      </c>
      <c r="B505">
        <v>3</v>
      </c>
      <c r="C505">
        <v>0</v>
      </c>
      <c r="D505">
        <v>0.05</v>
      </c>
      <c r="E505">
        <v>300</v>
      </c>
      <c r="F505">
        <v>41867.4</v>
      </c>
      <c r="G505">
        <v>1800.41</v>
      </c>
      <c r="H505">
        <v>0</v>
      </c>
      <c r="I505">
        <v>1</v>
      </c>
      <c r="J505">
        <v>1800.41</v>
      </c>
      <c r="K505">
        <v>0</v>
      </c>
      <c r="L505" s="33" t="e">
        <f>IF(AND(F505&lt;&gt;"inf",F505&lt;&gt;"infeas"),'Heuristica no hash'!$F505/O505-1,"---")</f>
        <v>#DIV/0!</v>
      </c>
      <c r="M505" s="39" t="str">
        <f t="shared" si="34"/>
        <v>---</v>
      </c>
      <c r="N505">
        <f t="shared" si="35"/>
        <v>0</v>
      </c>
      <c r="O505">
        <f>IF(AND('Heuristica no hash'!$C642=0,'Heuristica no hash'!$B642=0,'Heuristica no hash'!$F642&lt;&gt;"inf",OR(AND(B504=0,'Heuristica no hash'!$F642&lt;O504),B504&lt;&gt;0)),'Heuristica no hash'!$F642,O504)</f>
        <v>0</v>
      </c>
    </row>
    <row r="506" spans="1:15" x14ac:dyDescent="0.3">
      <c r="A506" t="s">
        <v>21</v>
      </c>
      <c r="B506">
        <v>3</v>
      </c>
      <c r="C506">
        <v>0</v>
      </c>
      <c r="D506">
        <v>0.1</v>
      </c>
      <c r="E506">
        <v>300</v>
      </c>
      <c r="F506" t="s">
        <v>511</v>
      </c>
      <c r="G506" t="s">
        <v>511</v>
      </c>
      <c r="H506" t="s">
        <v>511</v>
      </c>
      <c r="I506" t="s">
        <v>511</v>
      </c>
      <c r="J506" t="s">
        <v>511</v>
      </c>
      <c r="L506" s="33" t="str">
        <f>IF(AND(F506&lt;&gt;"inf",F506&lt;&gt;"infeas"),'Heuristica no hash'!$F506/O506-1,"---")</f>
        <v>---</v>
      </c>
      <c r="M506" s="39" t="str">
        <f t="shared" si="34"/>
        <v>---</v>
      </c>
      <c r="N506">
        <f t="shared" si="35"/>
        <v>0</v>
      </c>
      <c r="O506">
        <f>IF(AND('Heuristica no hash'!$C643=0,'Heuristica no hash'!$B643=0,'Heuristica no hash'!$F643&lt;&gt;"inf",OR(AND(B505=0,'Heuristica no hash'!$F643&lt;O505),B505&lt;&gt;0)),'Heuristica no hash'!$F643,O505)</f>
        <v>0</v>
      </c>
    </row>
    <row r="507" spans="1:15" x14ac:dyDescent="0.3">
      <c r="A507" t="s">
        <v>21</v>
      </c>
      <c r="B507">
        <v>3</v>
      </c>
      <c r="C507">
        <v>0</v>
      </c>
      <c r="D507">
        <v>0.15</v>
      </c>
      <c r="E507">
        <v>300</v>
      </c>
      <c r="F507" t="s">
        <v>511</v>
      </c>
      <c r="G507" t="s">
        <v>511</v>
      </c>
      <c r="H507" t="s">
        <v>511</v>
      </c>
      <c r="I507" t="s">
        <v>511</v>
      </c>
      <c r="J507" t="s">
        <v>511</v>
      </c>
      <c r="L507" s="33" t="str">
        <f>IF(AND(F507&lt;&gt;"inf",F507&lt;&gt;"infeas"),'Heuristica no hash'!$F507/O507-1,"---")</f>
        <v>---</v>
      </c>
      <c r="M507" s="39" t="str">
        <f t="shared" si="34"/>
        <v>---</v>
      </c>
      <c r="N507">
        <f t="shared" si="35"/>
        <v>0</v>
      </c>
      <c r="O507">
        <f>IF(AND('Heuristica no hash'!$C644=0,'Heuristica no hash'!$B644=0,'Heuristica no hash'!$F644&lt;&gt;"inf",OR(AND(B506=0,'Heuristica no hash'!$F644&lt;O506),B506&lt;&gt;0)),'Heuristica no hash'!$F644,O506)</f>
        <v>0</v>
      </c>
    </row>
    <row r="508" spans="1:15" x14ac:dyDescent="0.3">
      <c r="A508" t="s">
        <v>21</v>
      </c>
      <c r="B508">
        <v>3</v>
      </c>
      <c r="C508">
        <v>0</v>
      </c>
      <c r="D508">
        <v>0.2</v>
      </c>
      <c r="E508">
        <v>300</v>
      </c>
      <c r="F508" t="s">
        <v>511</v>
      </c>
      <c r="G508" t="s">
        <v>511</v>
      </c>
      <c r="H508" t="s">
        <v>511</v>
      </c>
      <c r="I508" t="s">
        <v>511</v>
      </c>
      <c r="J508" t="s">
        <v>511</v>
      </c>
      <c r="L508" s="33" t="str">
        <f>IF(AND(F508&lt;&gt;"inf",F508&lt;&gt;"infeas"),'Heuristica no hash'!$F508/O508-1,"---")</f>
        <v>---</v>
      </c>
      <c r="M508" s="39" t="str">
        <f t="shared" si="34"/>
        <v>---</v>
      </c>
      <c r="N508">
        <f t="shared" si="35"/>
        <v>0</v>
      </c>
      <c r="O508">
        <f>IF(AND('Heuristica no hash'!$C645=0,'Heuristica no hash'!$B645=0,'Heuristica no hash'!$F645&lt;&gt;"inf",OR(AND(B507=0,'Heuristica no hash'!$F645&lt;O507),B507&lt;&gt;0)),'Heuristica no hash'!$F645,O507)</f>
        <v>0</v>
      </c>
    </row>
    <row r="509" spans="1:15" x14ac:dyDescent="0.3">
      <c r="A509" t="s">
        <v>21</v>
      </c>
      <c r="B509">
        <v>3</v>
      </c>
      <c r="C509">
        <v>10</v>
      </c>
      <c r="D509">
        <v>0.05</v>
      </c>
      <c r="E509">
        <v>300</v>
      </c>
      <c r="F509">
        <v>41771.800000000003</v>
      </c>
      <c r="G509">
        <v>1800.07</v>
      </c>
      <c r="H509">
        <v>0</v>
      </c>
      <c r="I509">
        <v>1</v>
      </c>
      <c r="J509">
        <v>1800.07</v>
      </c>
      <c r="K509">
        <v>0</v>
      </c>
      <c r="L509" s="33" t="e">
        <f>IF(AND(F509&lt;&gt;"inf",F509&lt;&gt;"infeas"),'Heuristica no hash'!$F509/O509-1,"---")</f>
        <v>#DIV/0!</v>
      </c>
      <c r="M509" s="39" t="str">
        <f t="shared" si="34"/>
        <v>---</v>
      </c>
      <c r="N509">
        <f t="shared" si="35"/>
        <v>0</v>
      </c>
      <c r="O509">
        <f>IF(AND('Heuristica no hash'!$C646=0,'Heuristica no hash'!$B646=0,'Heuristica no hash'!$F646&lt;&gt;"inf",OR(AND(B508=0,'Heuristica no hash'!$F646&lt;O508),B508&lt;&gt;0)),'Heuristica no hash'!$F646,O508)</f>
        <v>0</v>
      </c>
    </row>
    <row r="510" spans="1:15" x14ac:dyDescent="0.3">
      <c r="A510" t="s">
        <v>21</v>
      </c>
      <c r="B510">
        <v>3</v>
      </c>
      <c r="C510">
        <v>10</v>
      </c>
      <c r="D510">
        <v>0.1</v>
      </c>
      <c r="E510">
        <v>300</v>
      </c>
      <c r="F510" t="s">
        <v>511</v>
      </c>
      <c r="G510" t="s">
        <v>511</v>
      </c>
      <c r="H510" t="s">
        <v>511</v>
      </c>
      <c r="I510" t="s">
        <v>511</v>
      </c>
      <c r="J510" t="s">
        <v>511</v>
      </c>
      <c r="L510" s="33" t="str">
        <f>IF(AND(F510&lt;&gt;"inf",F510&lt;&gt;"infeas"),'Heuristica no hash'!$F510/O510-1,"---")</f>
        <v>---</v>
      </c>
      <c r="M510" s="39" t="str">
        <f t="shared" si="34"/>
        <v>---</v>
      </c>
      <c r="N510">
        <f t="shared" si="35"/>
        <v>0</v>
      </c>
      <c r="O510">
        <f>IF(AND('Heuristica no hash'!$C647=0,'Heuristica no hash'!$B647=0,'Heuristica no hash'!$F647&lt;&gt;"inf",OR(AND(B509=0,'Heuristica no hash'!$F647&lt;O509),B509&lt;&gt;0)),'Heuristica no hash'!$F647,O509)</f>
        <v>0</v>
      </c>
    </row>
    <row r="511" spans="1:15" x14ac:dyDescent="0.3">
      <c r="A511" t="s">
        <v>21</v>
      </c>
      <c r="B511">
        <v>3</v>
      </c>
      <c r="C511">
        <v>10</v>
      </c>
      <c r="D511">
        <v>0.15</v>
      </c>
      <c r="E511">
        <v>300</v>
      </c>
      <c r="F511" t="s">
        <v>511</v>
      </c>
      <c r="G511" t="s">
        <v>511</v>
      </c>
      <c r="H511" t="s">
        <v>511</v>
      </c>
      <c r="I511" t="s">
        <v>511</v>
      </c>
      <c r="J511" t="s">
        <v>511</v>
      </c>
      <c r="L511" s="33" t="str">
        <f>IF(AND(F511&lt;&gt;"inf",F511&lt;&gt;"infeas"),'Heuristica no hash'!$F511/O511-1,"---")</f>
        <v>---</v>
      </c>
      <c r="M511" s="39" t="str">
        <f t="shared" si="34"/>
        <v>---</v>
      </c>
      <c r="N511">
        <f t="shared" si="35"/>
        <v>0</v>
      </c>
      <c r="O511">
        <f>IF(AND('Heuristica no hash'!$C648=0,'Heuristica no hash'!$B648=0,'Heuristica no hash'!$F648&lt;&gt;"inf",OR(AND(B510=0,'Heuristica no hash'!$F648&lt;O510),B510&lt;&gt;0)),'Heuristica no hash'!$F648,O510)</f>
        <v>0</v>
      </c>
    </row>
    <row r="512" spans="1:15" x14ac:dyDescent="0.3">
      <c r="A512" t="s">
        <v>21</v>
      </c>
      <c r="B512">
        <v>3</v>
      </c>
      <c r="C512">
        <v>10</v>
      </c>
      <c r="D512">
        <v>0.2</v>
      </c>
      <c r="E512">
        <v>300</v>
      </c>
      <c r="F512" t="s">
        <v>511</v>
      </c>
      <c r="G512" t="s">
        <v>511</v>
      </c>
      <c r="H512" t="s">
        <v>511</v>
      </c>
      <c r="I512" t="s">
        <v>511</v>
      </c>
      <c r="J512" t="s">
        <v>511</v>
      </c>
      <c r="L512" s="33" t="str">
        <f>IF(AND(F512&lt;&gt;"inf",F512&lt;&gt;"infeas"),'Heuristica no hash'!$F512/O512-1,"---")</f>
        <v>---</v>
      </c>
      <c r="M512" s="39" t="str">
        <f t="shared" si="34"/>
        <v>---</v>
      </c>
      <c r="N512">
        <f t="shared" si="35"/>
        <v>0</v>
      </c>
      <c r="O512">
        <f>IF(AND('Heuristica no hash'!$C649=0,'Heuristica no hash'!$B649=0,'Heuristica no hash'!$F649&lt;&gt;"inf",OR(AND(B511=0,'Heuristica no hash'!$F649&lt;O511),B511&lt;&gt;0)),'Heuristica no hash'!$F649,O511)</f>
        <v>0</v>
      </c>
    </row>
    <row r="513" spans="1:15" x14ac:dyDescent="0.3">
      <c r="A513" t="s">
        <v>21</v>
      </c>
      <c r="B513">
        <v>3</v>
      </c>
      <c r="C513">
        <v>25</v>
      </c>
      <c r="D513">
        <v>0.05</v>
      </c>
      <c r="E513">
        <v>300</v>
      </c>
      <c r="F513">
        <v>41907.1</v>
      </c>
      <c r="G513">
        <v>1800.52</v>
      </c>
      <c r="H513">
        <v>0</v>
      </c>
      <c r="I513">
        <v>1</v>
      </c>
      <c r="J513">
        <v>1800.53</v>
      </c>
      <c r="K513">
        <v>0</v>
      </c>
      <c r="L513" s="33" t="e">
        <f>IF(AND(F513&lt;&gt;"inf",F513&lt;&gt;"infeas"),'Heuristica no hash'!$F513/O513-1,"---")</f>
        <v>#DIV/0!</v>
      </c>
      <c r="M513" s="39" t="str">
        <f t="shared" si="34"/>
        <v>---</v>
      </c>
      <c r="N513">
        <f t="shared" si="35"/>
        <v>0</v>
      </c>
      <c r="O513">
        <f>IF(AND('Heuristica no hash'!$C650=0,'Heuristica no hash'!$B650=0,'Heuristica no hash'!$F650&lt;&gt;"inf",OR(AND(B512=0,'Heuristica no hash'!$F650&lt;O512),B512&lt;&gt;0)),'Heuristica no hash'!$F650,O512)</f>
        <v>0</v>
      </c>
    </row>
    <row r="514" spans="1:15" x14ac:dyDescent="0.3">
      <c r="A514" t="s">
        <v>21</v>
      </c>
      <c r="B514">
        <v>3</v>
      </c>
      <c r="C514">
        <v>25</v>
      </c>
      <c r="D514">
        <v>0.1</v>
      </c>
      <c r="E514">
        <v>300</v>
      </c>
      <c r="F514" t="s">
        <v>511</v>
      </c>
      <c r="G514" t="s">
        <v>511</v>
      </c>
      <c r="H514" t="s">
        <v>511</v>
      </c>
      <c r="I514" t="s">
        <v>511</v>
      </c>
      <c r="J514" t="s">
        <v>511</v>
      </c>
      <c r="L514" s="33" t="str">
        <f>IF(AND(F514&lt;&gt;"inf",F514&lt;&gt;"infeas"),'Heuristica no hash'!$F514/O514-1,"---")</f>
        <v>---</v>
      </c>
      <c r="M514" s="39" t="str">
        <f t="shared" si="34"/>
        <v>---</v>
      </c>
      <c r="N514">
        <f t="shared" si="35"/>
        <v>0</v>
      </c>
      <c r="O514">
        <f>IF(AND('Heuristica no hash'!$C651=0,'Heuristica no hash'!$B651=0,'Heuristica no hash'!$F651&lt;&gt;"inf",OR(AND(B513=0,'Heuristica no hash'!$F651&lt;O513),B513&lt;&gt;0)),'Heuristica no hash'!$F651,O513)</f>
        <v>0</v>
      </c>
    </row>
    <row r="515" spans="1:15" x14ac:dyDescent="0.3">
      <c r="A515" t="s">
        <v>21</v>
      </c>
      <c r="B515">
        <v>3</v>
      </c>
      <c r="C515">
        <v>25</v>
      </c>
      <c r="D515">
        <v>0.15</v>
      </c>
      <c r="E515">
        <v>300</v>
      </c>
      <c r="F515" t="s">
        <v>511</v>
      </c>
      <c r="G515" t="s">
        <v>511</v>
      </c>
      <c r="H515" t="s">
        <v>511</v>
      </c>
      <c r="I515" t="s">
        <v>511</v>
      </c>
      <c r="J515" t="s">
        <v>511</v>
      </c>
      <c r="L515" s="33" t="str">
        <f>IF(AND(F515&lt;&gt;"inf",F515&lt;&gt;"infeas"),'Heuristica no hash'!$F515/O515-1,"---")</f>
        <v>---</v>
      </c>
      <c r="M515" s="39" t="str">
        <f t="shared" si="34"/>
        <v>---</v>
      </c>
      <c r="N515">
        <f t="shared" si="35"/>
        <v>0</v>
      </c>
      <c r="O515">
        <f>IF(AND('Heuristica no hash'!$C652=0,'Heuristica no hash'!$B652=0,'Heuristica no hash'!$F652&lt;&gt;"inf",OR(AND(B514=0,'Heuristica no hash'!$F652&lt;O514),B514&lt;&gt;0)),'Heuristica no hash'!$F652,O514)</f>
        <v>0</v>
      </c>
    </row>
    <row r="516" spans="1:15" x14ac:dyDescent="0.3">
      <c r="A516" t="s">
        <v>21</v>
      </c>
      <c r="B516">
        <v>3</v>
      </c>
      <c r="C516">
        <v>25</v>
      </c>
      <c r="D516">
        <v>0.2</v>
      </c>
      <c r="E516">
        <v>300</v>
      </c>
      <c r="F516" t="s">
        <v>511</v>
      </c>
      <c r="G516" t="s">
        <v>511</v>
      </c>
      <c r="H516" t="s">
        <v>511</v>
      </c>
      <c r="I516" t="s">
        <v>511</v>
      </c>
      <c r="J516" t="s">
        <v>511</v>
      </c>
      <c r="L516" s="33" t="str">
        <f>IF(AND(F516&lt;&gt;"inf",F516&lt;&gt;"infeas"),'Heuristica no hash'!$F516/O516-1,"---")</f>
        <v>---</v>
      </c>
      <c r="M516" s="39" t="str">
        <f t="shared" si="34"/>
        <v>---</v>
      </c>
      <c r="N516">
        <f t="shared" si="35"/>
        <v>0</v>
      </c>
      <c r="O516">
        <f>IF(AND('Heuristica no hash'!$C653=0,'Heuristica no hash'!$B653=0,'Heuristica no hash'!$F653&lt;&gt;"inf",OR(AND(B515=0,'Heuristica no hash'!$F653&lt;O515),B515&lt;&gt;0)),'Heuristica no hash'!$F653,O515)</f>
        <v>0</v>
      </c>
    </row>
    <row r="517" spans="1:15" x14ac:dyDescent="0.3">
      <c r="A517" t="s">
        <v>21</v>
      </c>
      <c r="B517">
        <v>3</v>
      </c>
      <c r="C517">
        <v>50</v>
      </c>
      <c r="D517">
        <v>0.05</v>
      </c>
      <c r="E517">
        <v>300</v>
      </c>
      <c r="F517">
        <v>42115.6</v>
      </c>
      <c r="G517">
        <v>1800.05</v>
      </c>
      <c r="H517">
        <v>0</v>
      </c>
      <c r="I517">
        <v>1</v>
      </c>
      <c r="J517">
        <v>1800.05</v>
      </c>
      <c r="K517">
        <v>0</v>
      </c>
      <c r="L517" s="33" t="e">
        <f>IF(AND(F517&lt;&gt;"inf",F517&lt;&gt;"infeas"),'Heuristica no hash'!$F517/O517-1,"---")</f>
        <v>#DIV/0!</v>
      </c>
      <c r="M517" s="39" t="str">
        <f t="shared" si="34"/>
        <v>---</v>
      </c>
      <c r="N517">
        <f t="shared" si="35"/>
        <v>0</v>
      </c>
      <c r="O517">
        <f>IF(AND('Heuristica no hash'!$C654=0,'Heuristica no hash'!$B654=0,'Heuristica no hash'!$F654&lt;&gt;"inf",OR(AND(B516=0,'Heuristica no hash'!$F654&lt;O516),B516&lt;&gt;0)),'Heuristica no hash'!$F654,O516)</f>
        <v>0</v>
      </c>
    </row>
    <row r="518" spans="1:15" x14ac:dyDescent="0.3">
      <c r="A518" t="s">
        <v>21</v>
      </c>
      <c r="B518">
        <v>3</v>
      </c>
      <c r="C518">
        <v>50</v>
      </c>
      <c r="D518">
        <v>0.1</v>
      </c>
      <c r="E518">
        <v>300</v>
      </c>
      <c r="F518" t="s">
        <v>511</v>
      </c>
      <c r="G518" t="s">
        <v>511</v>
      </c>
      <c r="H518" t="s">
        <v>511</v>
      </c>
      <c r="I518" t="s">
        <v>511</v>
      </c>
      <c r="J518" t="s">
        <v>511</v>
      </c>
      <c r="L518" s="33" t="str">
        <f>IF(AND(F518&lt;&gt;"inf",F518&lt;&gt;"infeas"),'Heuristica no hash'!$F518/O518-1,"---")</f>
        <v>---</v>
      </c>
      <c r="M518" s="39" t="str">
        <f t="shared" si="34"/>
        <v>---</v>
      </c>
      <c r="N518">
        <f t="shared" si="35"/>
        <v>0</v>
      </c>
      <c r="O518">
        <f>IF(AND('Heuristica no hash'!$C655=0,'Heuristica no hash'!$B655=0,'Heuristica no hash'!$F655&lt;&gt;"inf",OR(AND(B517=0,'Heuristica no hash'!$F655&lt;O517),B517&lt;&gt;0)),'Heuristica no hash'!$F655,O517)</f>
        <v>0</v>
      </c>
    </row>
    <row r="519" spans="1:15" x14ac:dyDescent="0.3">
      <c r="A519" t="s">
        <v>21</v>
      </c>
      <c r="B519">
        <v>3</v>
      </c>
      <c r="C519">
        <v>50</v>
      </c>
      <c r="D519">
        <v>0.15</v>
      </c>
      <c r="E519">
        <v>300</v>
      </c>
      <c r="F519" t="s">
        <v>511</v>
      </c>
      <c r="G519" t="s">
        <v>511</v>
      </c>
      <c r="H519" t="s">
        <v>511</v>
      </c>
      <c r="I519" t="s">
        <v>511</v>
      </c>
      <c r="J519" t="s">
        <v>511</v>
      </c>
      <c r="L519" s="33" t="str">
        <f>IF(AND(F519&lt;&gt;"inf",F519&lt;&gt;"infeas"),'Heuristica no hash'!$F519/O519-1,"---")</f>
        <v>---</v>
      </c>
      <c r="M519" s="39" t="str">
        <f t="shared" si="34"/>
        <v>---</v>
      </c>
      <c r="N519">
        <f t="shared" si="35"/>
        <v>0</v>
      </c>
      <c r="O519">
        <f>IF(AND('Heuristica no hash'!$C656=0,'Heuristica no hash'!$B656=0,'Heuristica no hash'!$F656&lt;&gt;"inf",OR(AND(B518=0,'Heuristica no hash'!$F656&lt;O518),B518&lt;&gt;0)),'Heuristica no hash'!$F656,O518)</f>
        <v>0</v>
      </c>
    </row>
    <row r="520" spans="1:15" x14ac:dyDescent="0.3">
      <c r="A520" t="s">
        <v>21</v>
      </c>
      <c r="B520">
        <v>3</v>
      </c>
      <c r="C520">
        <v>50</v>
      </c>
      <c r="D520">
        <v>0.2</v>
      </c>
      <c r="E520">
        <v>300</v>
      </c>
      <c r="F520" t="s">
        <v>511</v>
      </c>
      <c r="G520" t="s">
        <v>511</v>
      </c>
      <c r="H520" t="s">
        <v>511</v>
      </c>
      <c r="I520" t="s">
        <v>511</v>
      </c>
      <c r="J520" t="s">
        <v>511</v>
      </c>
      <c r="L520" s="33" t="str">
        <f>IF(AND(F520&lt;&gt;"inf",F520&lt;&gt;"infeas"),'Heuristica no hash'!$F520/O520-1,"---")</f>
        <v>---</v>
      </c>
      <c r="M520" s="39" t="str">
        <f t="shared" si="34"/>
        <v>---</v>
      </c>
      <c r="N520">
        <f t="shared" si="35"/>
        <v>0</v>
      </c>
      <c r="O520">
        <f>IF(AND('Heuristica no hash'!$C657=0,'Heuristica no hash'!$B657=0,'Heuristica no hash'!$F657&lt;&gt;"inf",OR(AND(B519=0,'Heuristica no hash'!$F657&lt;O519),B519&lt;&gt;0)),'Heuristica no hash'!$F657,O519)</f>
        <v>0</v>
      </c>
    </row>
    <row r="521" spans="1:15" x14ac:dyDescent="0.3">
      <c r="A521" t="s">
        <v>23</v>
      </c>
      <c r="B521">
        <v>0</v>
      </c>
      <c r="C521">
        <v>0</v>
      </c>
      <c r="D521">
        <v>0.05</v>
      </c>
      <c r="E521">
        <v>402</v>
      </c>
      <c r="F521">
        <v>63697.1</v>
      </c>
      <c r="G521">
        <v>1800.06</v>
      </c>
      <c r="H521">
        <v>0</v>
      </c>
      <c r="I521">
        <v>1</v>
      </c>
      <c r="J521">
        <v>1800.06</v>
      </c>
      <c r="K521">
        <v>0</v>
      </c>
      <c r="L521" s="33" t="e">
        <f>IF(AND(F521&lt;&gt;"inf",F521&lt;&gt;"infeas"),'Heuristica no hash'!$F521/O521-1,"---")</f>
        <v>#DIV/0!</v>
      </c>
      <c r="M521" s="39" t="str">
        <f t="shared" si="34"/>
        <v>---</v>
      </c>
      <c r="N521">
        <f t="shared" si="35"/>
        <v>0</v>
      </c>
      <c r="O521">
        <f>IF(AND('Heuristica no hash'!$C658=0,'Heuristica no hash'!$B658=0,'Heuristica no hash'!$F658&lt;&gt;"inf",OR(AND(B520=0,'Heuristica no hash'!$F658&lt;O520),B520&lt;&gt;0)),'Heuristica no hash'!$F658,O520)</f>
        <v>0</v>
      </c>
    </row>
    <row r="522" spans="1:15" x14ac:dyDescent="0.3">
      <c r="A522" t="s">
        <v>23</v>
      </c>
      <c r="B522">
        <v>0</v>
      </c>
      <c r="C522">
        <v>0</v>
      </c>
      <c r="D522">
        <v>0.1</v>
      </c>
      <c r="E522">
        <v>402</v>
      </c>
      <c r="F522">
        <v>63242.7</v>
      </c>
      <c r="G522">
        <v>1800.08</v>
      </c>
      <c r="H522">
        <v>0</v>
      </c>
      <c r="I522">
        <v>1</v>
      </c>
      <c r="J522">
        <v>1800.08</v>
      </c>
      <c r="K522">
        <v>0</v>
      </c>
      <c r="L522" s="33" t="e">
        <f>IF(AND(F522&lt;&gt;"inf",F522&lt;&gt;"infeas"),'Heuristica no hash'!$F522/O522-1,"---")</f>
        <v>#DIV/0!</v>
      </c>
      <c r="M522" s="39" t="str">
        <f t="shared" si="34"/>
        <v>---</v>
      </c>
      <c r="N522">
        <f t="shared" si="35"/>
        <v>0</v>
      </c>
      <c r="O522">
        <f>IF(AND('Heuristica no hash'!$C659=0,'Heuristica no hash'!$B659=0,'Heuristica no hash'!$F659&lt;&gt;"inf",OR(AND(B521=0,'Heuristica no hash'!$F659&lt;O521),B521&lt;&gt;0)),'Heuristica no hash'!$F659,O521)</f>
        <v>0</v>
      </c>
    </row>
    <row r="523" spans="1:15" x14ac:dyDescent="0.3">
      <c r="A523" t="s">
        <v>23</v>
      </c>
      <c r="B523">
        <v>0</v>
      </c>
      <c r="C523">
        <v>0</v>
      </c>
      <c r="D523">
        <v>0.15</v>
      </c>
      <c r="E523">
        <v>402</v>
      </c>
      <c r="F523">
        <v>62723.6</v>
      </c>
      <c r="G523">
        <v>1797.13</v>
      </c>
      <c r="H523">
        <v>0</v>
      </c>
      <c r="I523">
        <v>2</v>
      </c>
      <c r="J523">
        <v>1800.09</v>
      </c>
      <c r="K523">
        <v>0</v>
      </c>
      <c r="L523" s="33" t="e">
        <f>IF(AND(F523&lt;&gt;"inf",F523&lt;&gt;"infeas"),'Heuristica no hash'!$F523/O523-1,"---")</f>
        <v>#DIV/0!</v>
      </c>
      <c r="M523" s="39" t="str">
        <f t="shared" si="34"/>
        <v>---</v>
      </c>
      <c r="N523">
        <f t="shared" si="35"/>
        <v>0</v>
      </c>
      <c r="O523">
        <f>IF(AND('Heuristica no hash'!$C660=0,'Heuristica no hash'!$B660=0,'Heuristica no hash'!$F660&lt;&gt;"inf",OR(AND(B522=0,'Heuristica no hash'!$F660&lt;O522),B522&lt;&gt;0)),'Heuristica no hash'!$F660,O522)</f>
        <v>0</v>
      </c>
    </row>
    <row r="524" spans="1:15" x14ac:dyDescent="0.3">
      <c r="A524" t="s">
        <v>23</v>
      </c>
      <c r="B524">
        <v>0</v>
      </c>
      <c r="C524">
        <v>0</v>
      </c>
      <c r="D524">
        <v>0.2</v>
      </c>
      <c r="E524">
        <v>402</v>
      </c>
      <c r="F524">
        <v>63266</v>
      </c>
      <c r="G524">
        <v>1800.07</v>
      </c>
      <c r="H524">
        <v>0</v>
      </c>
      <c r="I524">
        <v>1</v>
      </c>
      <c r="J524">
        <v>1800.07</v>
      </c>
      <c r="K524">
        <v>0</v>
      </c>
      <c r="L524" s="33" t="e">
        <f>IF(AND(F524&lt;&gt;"inf",F524&lt;&gt;"infeas"),'Heuristica no hash'!$F524/O524-1,"---")</f>
        <v>#DIV/0!</v>
      </c>
      <c r="M524" s="39" t="str">
        <f t="shared" si="34"/>
        <v>---</v>
      </c>
      <c r="N524">
        <f t="shared" si="35"/>
        <v>0</v>
      </c>
      <c r="O524">
        <f>IF(AND('Heuristica no hash'!$C661=0,'Heuristica no hash'!$B661=0,'Heuristica no hash'!$F661&lt;&gt;"inf",OR(AND(B523=0,'Heuristica no hash'!$F661&lt;O523),B523&lt;&gt;0)),'Heuristica no hash'!$F661,O523)</f>
        <v>0</v>
      </c>
    </row>
    <row r="525" spans="1:15" x14ac:dyDescent="0.3">
      <c r="A525" t="s">
        <v>23</v>
      </c>
      <c r="B525">
        <v>1</v>
      </c>
      <c r="C525">
        <v>5</v>
      </c>
      <c r="D525">
        <v>0.05</v>
      </c>
      <c r="E525">
        <v>402</v>
      </c>
      <c r="F525">
        <v>67418.5</v>
      </c>
      <c r="G525">
        <v>1802.2</v>
      </c>
      <c r="H525">
        <v>0</v>
      </c>
      <c r="I525">
        <v>1</v>
      </c>
      <c r="J525">
        <v>1802.2</v>
      </c>
      <c r="K525">
        <v>0</v>
      </c>
      <c r="L525" s="33" t="e">
        <f>IF(AND(F525&lt;&gt;"inf",F525&lt;&gt;"infeas"),'Heuristica no hash'!$F525/O525-1,"---")</f>
        <v>#DIV/0!</v>
      </c>
      <c r="M525" s="39" t="str">
        <f t="shared" si="34"/>
        <v>---</v>
      </c>
      <c r="N525">
        <f t="shared" si="35"/>
        <v>0</v>
      </c>
      <c r="O525">
        <f>IF(AND('Heuristica no hash'!$C662=0,'Heuristica no hash'!$B662=0,'Heuristica no hash'!$F662&lt;&gt;"inf",OR(AND(B524=0,'Heuristica no hash'!$F662&lt;O524),B524&lt;&gt;0)),'Heuristica no hash'!$F662,O524)</f>
        <v>0</v>
      </c>
    </row>
    <row r="526" spans="1:15" x14ac:dyDescent="0.3">
      <c r="A526" t="s">
        <v>23</v>
      </c>
      <c r="B526">
        <v>1</v>
      </c>
      <c r="C526">
        <v>5</v>
      </c>
      <c r="D526">
        <v>0.1</v>
      </c>
      <c r="E526">
        <v>402</v>
      </c>
      <c r="F526">
        <v>68414.899999999994</v>
      </c>
      <c r="G526">
        <v>1801.38</v>
      </c>
      <c r="H526">
        <v>0</v>
      </c>
      <c r="I526">
        <v>1</v>
      </c>
      <c r="J526">
        <v>1801.38</v>
      </c>
      <c r="K526">
        <v>0</v>
      </c>
      <c r="L526" s="33" t="e">
        <f>IF(AND(F526&lt;&gt;"inf",F526&lt;&gt;"infeas"),'Heuristica no hash'!$F526/O526-1,"---")</f>
        <v>#DIV/0!</v>
      </c>
      <c r="M526" s="39" t="str">
        <f t="shared" si="34"/>
        <v>---</v>
      </c>
      <c r="N526">
        <f t="shared" si="35"/>
        <v>0</v>
      </c>
      <c r="O526">
        <f>IF(AND('Heuristica no hash'!$C663=0,'Heuristica no hash'!$B663=0,'Heuristica no hash'!$F663&lt;&gt;"inf",OR(AND(B525=0,'Heuristica no hash'!$F663&lt;O525),B525&lt;&gt;0)),'Heuristica no hash'!$F663,O525)</f>
        <v>0</v>
      </c>
    </row>
    <row r="527" spans="1:15" x14ac:dyDescent="0.3">
      <c r="A527" t="s">
        <v>23</v>
      </c>
      <c r="B527">
        <v>1</v>
      </c>
      <c r="C527">
        <v>5</v>
      </c>
      <c r="D527">
        <v>0.15</v>
      </c>
      <c r="E527">
        <v>402</v>
      </c>
      <c r="F527">
        <v>69454.399999999994</v>
      </c>
      <c r="G527">
        <v>1800.92</v>
      </c>
      <c r="H527">
        <v>0</v>
      </c>
      <c r="I527">
        <v>1</v>
      </c>
      <c r="J527">
        <v>1800.92</v>
      </c>
      <c r="K527">
        <v>0</v>
      </c>
      <c r="L527" s="33" t="e">
        <f>IF(AND(F527&lt;&gt;"inf",F527&lt;&gt;"infeas"),'Heuristica no hash'!$F527/O527-1,"---")</f>
        <v>#DIV/0!</v>
      </c>
      <c r="M527" s="39" t="str">
        <f t="shared" si="34"/>
        <v>---</v>
      </c>
      <c r="N527">
        <f t="shared" si="35"/>
        <v>0</v>
      </c>
      <c r="O527">
        <f>IF(AND('Heuristica no hash'!$C664=0,'Heuristica no hash'!$B664=0,'Heuristica no hash'!$F664&lt;&gt;"inf",OR(AND(B526=0,'Heuristica no hash'!$F664&lt;O526),B526&lt;&gt;0)),'Heuristica no hash'!$F664,O526)</f>
        <v>0</v>
      </c>
    </row>
    <row r="528" spans="1:15" x14ac:dyDescent="0.3">
      <c r="A528" t="s">
        <v>23</v>
      </c>
      <c r="B528">
        <v>1</v>
      </c>
      <c r="C528">
        <v>5</v>
      </c>
      <c r="D528">
        <v>0.2</v>
      </c>
      <c r="E528">
        <v>402</v>
      </c>
      <c r="F528">
        <v>69470.399999999994</v>
      </c>
      <c r="G528">
        <v>1804.15</v>
      </c>
      <c r="H528">
        <v>0</v>
      </c>
      <c r="I528">
        <v>1</v>
      </c>
      <c r="J528">
        <v>1804.15</v>
      </c>
      <c r="K528">
        <v>0</v>
      </c>
      <c r="L528" s="33" t="e">
        <f>IF(AND(F528&lt;&gt;"inf",F528&lt;&gt;"infeas"),'Heuristica no hash'!$F528/O528-1,"---")</f>
        <v>#DIV/0!</v>
      </c>
      <c r="M528" s="39" t="str">
        <f t="shared" si="34"/>
        <v>---</v>
      </c>
      <c r="N528">
        <f t="shared" si="35"/>
        <v>0</v>
      </c>
      <c r="O528">
        <f>IF(AND('Heuristica no hash'!$C665=0,'Heuristica no hash'!$B665=0,'Heuristica no hash'!$F665&lt;&gt;"inf",OR(AND(B527=0,'Heuristica no hash'!$F665&lt;O527),B527&lt;&gt;0)),'Heuristica no hash'!$F665,O527)</f>
        <v>0</v>
      </c>
    </row>
    <row r="529" spans="1:15" x14ac:dyDescent="0.3">
      <c r="A529" t="s">
        <v>23</v>
      </c>
      <c r="B529">
        <v>1</v>
      </c>
      <c r="C529">
        <v>10</v>
      </c>
      <c r="D529">
        <v>0.05</v>
      </c>
      <c r="E529">
        <v>402</v>
      </c>
      <c r="F529">
        <v>69162.399999999994</v>
      </c>
      <c r="G529">
        <v>1801.32</v>
      </c>
      <c r="H529">
        <v>0</v>
      </c>
      <c r="I529">
        <v>1</v>
      </c>
      <c r="J529">
        <v>1801.47</v>
      </c>
      <c r="K529">
        <v>0</v>
      </c>
      <c r="L529" s="33" t="e">
        <f>IF(AND(F529&lt;&gt;"inf",F529&lt;&gt;"infeas"),'Heuristica no hash'!$F529/O529-1,"---")</f>
        <v>#DIV/0!</v>
      </c>
      <c r="M529" s="39" t="str">
        <f t="shared" si="34"/>
        <v>---</v>
      </c>
      <c r="N529">
        <f t="shared" si="35"/>
        <v>0</v>
      </c>
      <c r="O529">
        <f>IF(AND('Heuristica no hash'!$C666=0,'Heuristica no hash'!$B666=0,'Heuristica no hash'!$F666&lt;&gt;"inf",OR(AND(B528=0,'Heuristica no hash'!$F666&lt;O528),B528&lt;&gt;0)),'Heuristica no hash'!$F666,O528)</f>
        <v>0</v>
      </c>
    </row>
    <row r="530" spans="1:15" x14ac:dyDescent="0.3">
      <c r="A530" t="s">
        <v>23</v>
      </c>
      <c r="B530">
        <v>1</v>
      </c>
      <c r="C530">
        <v>10</v>
      </c>
      <c r="D530">
        <v>0.1</v>
      </c>
      <c r="E530">
        <v>402</v>
      </c>
      <c r="F530">
        <v>88342.2</v>
      </c>
      <c r="G530">
        <v>1800.34</v>
      </c>
      <c r="H530">
        <v>0</v>
      </c>
      <c r="I530">
        <v>1</v>
      </c>
      <c r="J530">
        <v>1800.37</v>
      </c>
      <c r="K530">
        <v>0</v>
      </c>
      <c r="L530" s="33" t="e">
        <f>IF(AND(F530&lt;&gt;"inf",F530&lt;&gt;"infeas"),'Heuristica no hash'!$F530/O530-1,"---")</f>
        <v>#DIV/0!</v>
      </c>
      <c r="M530" s="39" t="str">
        <f t="shared" si="34"/>
        <v>---</v>
      </c>
      <c r="N530">
        <f t="shared" si="35"/>
        <v>0</v>
      </c>
      <c r="O530">
        <f>IF(AND('Heuristica no hash'!$C667=0,'Heuristica no hash'!$B667=0,'Heuristica no hash'!$F667&lt;&gt;"inf",OR(AND(B529=0,'Heuristica no hash'!$F667&lt;O529),B529&lt;&gt;0)),'Heuristica no hash'!$F667,O529)</f>
        <v>0</v>
      </c>
    </row>
    <row r="531" spans="1:15" x14ac:dyDescent="0.3">
      <c r="A531" t="s">
        <v>23</v>
      </c>
      <c r="B531">
        <v>1</v>
      </c>
      <c r="C531">
        <v>10</v>
      </c>
      <c r="D531">
        <v>0.15</v>
      </c>
      <c r="E531">
        <v>402</v>
      </c>
      <c r="F531">
        <v>75026.5</v>
      </c>
      <c r="G531">
        <v>1822.87</v>
      </c>
      <c r="H531">
        <v>0</v>
      </c>
      <c r="I531">
        <v>1</v>
      </c>
      <c r="J531">
        <v>1822.94</v>
      </c>
      <c r="K531">
        <v>0</v>
      </c>
      <c r="L531" s="33" t="e">
        <f>IF(AND(F531&lt;&gt;"inf",F531&lt;&gt;"infeas"),'Heuristica no hash'!$F531/O531-1,"---")</f>
        <v>#DIV/0!</v>
      </c>
      <c r="M531" s="39" t="str">
        <f t="shared" si="34"/>
        <v>---</v>
      </c>
      <c r="N531">
        <f t="shared" si="35"/>
        <v>0</v>
      </c>
      <c r="O531">
        <f>IF(AND('Heuristica no hash'!$C668=0,'Heuristica no hash'!$B668=0,'Heuristica no hash'!$F668&lt;&gt;"inf",OR(AND(B530=0,'Heuristica no hash'!$F668&lt;O530),B530&lt;&gt;0)),'Heuristica no hash'!$F668,O530)</f>
        <v>0</v>
      </c>
    </row>
    <row r="532" spans="1:15" x14ac:dyDescent="0.3">
      <c r="A532" t="s">
        <v>23</v>
      </c>
      <c r="B532">
        <v>1</v>
      </c>
      <c r="C532">
        <v>10</v>
      </c>
      <c r="D532">
        <v>0.2</v>
      </c>
      <c r="E532">
        <v>402</v>
      </c>
      <c r="F532">
        <v>89750.1</v>
      </c>
      <c r="G532">
        <v>1834.94</v>
      </c>
      <c r="H532">
        <v>0</v>
      </c>
      <c r="I532">
        <v>1</v>
      </c>
      <c r="J532">
        <v>1834.94</v>
      </c>
      <c r="K532">
        <v>0</v>
      </c>
      <c r="L532" s="33" t="e">
        <f>IF(AND(F532&lt;&gt;"inf",F532&lt;&gt;"infeas"),'Heuristica no hash'!$F532/O532-1,"---")</f>
        <v>#DIV/0!</v>
      </c>
      <c r="M532" s="39" t="str">
        <f t="shared" si="34"/>
        <v>---</v>
      </c>
      <c r="N532">
        <f t="shared" si="35"/>
        <v>0</v>
      </c>
      <c r="O532">
        <f>IF(AND('Heuristica no hash'!$C669=0,'Heuristica no hash'!$B669=0,'Heuristica no hash'!$F669&lt;&gt;"inf",OR(AND(B531=0,'Heuristica no hash'!$F669&lt;O531),B531&lt;&gt;0)),'Heuristica no hash'!$F669,O531)</f>
        <v>0</v>
      </c>
    </row>
    <row r="533" spans="1:15" x14ac:dyDescent="0.3">
      <c r="A533" t="s">
        <v>23</v>
      </c>
      <c r="B533">
        <v>1</v>
      </c>
      <c r="C533">
        <v>25</v>
      </c>
      <c r="D533">
        <v>0.05</v>
      </c>
      <c r="E533">
        <v>402</v>
      </c>
      <c r="F533">
        <v>106631</v>
      </c>
      <c r="G533">
        <v>1824.63</v>
      </c>
      <c r="H533">
        <v>0</v>
      </c>
      <c r="I533">
        <v>1</v>
      </c>
      <c r="J533">
        <v>1824.63</v>
      </c>
      <c r="K533">
        <v>0</v>
      </c>
      <c r="L533" s="33" t="e">
        <f>IF(AND(F533&lt;&gt;"inf",F533&lt;&gt;"infeas"),'Heuristica no hash'!$F533/O533-1,"---")</f>
        <v>#DIV/0!</v>
      </c>
      <c r="M533" s="39" t="str">
        <f t="shared" si="34"/>
        <v>---</v>
      </c>
      <c r="N533">
        <f t="shared" si="35"/>
        <v>0</v>
      </c>
      <c r="O533">
        <f>IF(AND('Heuristica no hash'!$C670=0,'Heuristica no hash'!$B670=0,'Heuristica no hash'!$F670&lt;&gt;"inf",OR(AND(B532=0,'Heuristica no hash'!$F670&lt;O532),B532&lt;&gt;0)),'Heuristica no hash'!$F670,O532)</f>
        <v>0</v>
      </c>
    </row>
    <row r="534" spans="1:15" x14ac:dyDescent="0.3">
      <c r="A534" t="s">
        <v>23</v>
      </c>
      <c r="B534">
        <v>1</v>
      </c>
      <c r="C534">
        <v>25</v>
      </c>
      <c r="D534">
        <v>0.1</v>
      </c>
      <c r="E534">
        <v>402</v>
      </c>
      <c r="F534">
        <v>77875.899999999994</v>
      </c>
      <c r="G534">
        <v>1818.84</v>
      </c>
      <c r="H534">
        <v>0</v>
      </c>
      <c r="I534">
        <v>1</v>
      </c>
      <c r="J534">
        <v>1818.84</v>
      </c>
      <c r="K534">
        <v>0</v>
      </c>
      <c r="L534" s="33" t="e">
        <f>IF(AND(F534&lt;&gt;"inf",F534&lt;&gt;"infeas"),'Heuristica no hash'!$F534/O534-1,"---")</f>
        <v>#DIV/0!</v>
      </c>
      <c r="M534" s="39" t="str">
        <f t="shared" si="34"/>
        <v>---</v>
      </c>
      <c r="N534">
        <f t="shared" si="35"/>
        <v>0</v>
      </c>
      <c r="O534">
        <f>IF(AND('Heuristica no hash'!$C671=0,'Heuristica no hash'!$B671=0,'Heuristica no hash'!$F671&lt;&gt;"inf",OR(AND(B533=0,'Heuristica no hash'!$F671&lt;O533),B533&lt;&gt;0)),'Heuristica no hash'!$F671,O533)</f>
        <v>0</v>
      </c>
    </row>
    <row r="535" spans="1:15" x14ac:dyDescent="0.3">
      <c r="A535" t="s">
        <v>23</v>
      </c>
      <c r="B535">
        <v>1</v>
      </c>
      <c r="C535">
        <v>25</v>
      </c>
      <c r="D535">
        <v>0.15</v>
      </c>
      <c r="E535">
        <v>402</v>
      </c>
      <c r="F535">
        <v>77097</v>
      </c>
      <c r="G535">
        <v>1807.99</v>
      </c>
      <c r="H535">
        <v>0</v>
      </c>
      <c r="I535">
        <v>1</v>
      </c>
      <c r="J535">
        <v>1807.99</v>
      </c>
      <c r="K535">
        <v>0</v>
      </c>
      <c r="L535" s="33" t="e">
        <f>IF(AND(F535&lt;&gt;"inf",F535&lt;&gt;"infeas"),'Heuristica no hash'!$F535/O535-1,"---")</f>
        <v>#DIV/0!</v>
      </c>
      <c r="M535" s="39" t="str">
        <f t="shared" si="34"/>
        <v>---</v>
      </c>
      <c r="N535">
        <f t="shared" si="35"/>
        <v>0</v>
      </c>
      <c r="O535">
        <f>IF(AND('Heuristica no hash'!$C672=0,'Heuristica no hash'!$B672=0,'Heuristica no hash'!$F672&lt;&gt;"inf",OR(AND(B534=0,'Heuristica no hash'!$F672&lt;O534),B534&lt;&gt;0)),'Heuristica no hash'!$F672,O534)</f>
        <v>0</v>
      </c>
    </row>
    <row r="536" spans="1:15" x14ac:dyDescent="0.3">
      <c r="A536" t="s">
        <v>23</v>
      </c>
      <c r="B536">
        <v>1</v>
      </c>
      <c r="C536">
        <v>25</v>
      </c>
      <c r="D536">
        <v>0.2</v>
      </c>
      <c r="E536">
        <v>402</v>
      </c>
      <c r="F536">
        <v>77429</v>
      </c>
      <c r="G536">
        <v>1825.26</v>
      </c>
      <c r="H536">
        <v>0</v>
      </c>
      <c r="I536">
        <v>1</v>
      </c>
      <c r="J536">
        <v>1825.29</v>
      </c>
      <c r="K536">
        <v>0</v>
      </c>
      <c r="L536" s="33" t="e">
        <f>IF(AND(F536&lt;&gt;"inf",F536&lt;&gt;"infeas"),'Heuristica no hash'!$F536/O536-1,"---")</f>
        <v>#DIV/0!</v>
      </c>
      <c r="M536" s="39" t="str">
        <f t="shared" si="34"/>
        <v>---</v>
      </c>
      <c r="N536">
        <f t="shared" si="35"/>
        <v>0</v>
      </c>
      <c r="O536">
        <f>IF(AND('Heuristica no hash'!$C673=0,'Heuristica no hash'!$B673=0,'Heuristica no hash'!$F673&lt;&gt;"inf",OR(AND(B535=0,'Heuristica no hash'!$F673&lt;O535),B535&lt;&gt;0)),'Heuristica no hash'!$F673,O535)</f>
        <v>0</v>
      </c>
    </row>
    <row r="537" spans="1:15" x14ac:dyDescent="0.3">
      <c r="A537" t="s">
        <v>23</v>
      </c>
      <c r="B537">
        <v>1</v>
      </c>
      <c r="C537">
        <v>50</v>
      </c>
      <c r="D537">
        <v>0.05</v>
      </c>
      <c r="E537">
        <v>402</v>
      </c>
      <c r="F537">
        <v>82243.600000000006</v>
      </c>
      <c r="G537">
        <v>1802.55</v>
      </c>
      <c r="H537">
        <v>0</v>
      </c>
      <c r="I537">
        <v>1</v>
      </c>
      <c r="J537">
        <v>1802.56</v>
      </c>
      <c r="K537">
        <v>0</v>
      </c>
      <c r="L537" s="33" t="e">
        <f>IF(AND(F537&lt;&gt;"inf",F537&lt;&gt;"infeas"),'Heuristica no hash'!$F537/O537-1,"---")</f>
        <v>#DIV/0!</v>
      </c>
      <c r="M537" s="39" t="str">
        <f t="shared" si="34"/>
        <v>---</v>
      </c>
      <c r="N537">
        <f t="shared" si="35"/>
        <v>0</v>
      </c>
      <c r="O537">
        <f>IF(AND('Heuristica no hash'!$C674=0,'Heuristica no hash'!$B674=0,'Heuristica no hash'!$F674&lt;&gt;"inf",OR(AND(B536=0,'Heuristica no hash'!$F674&lt;O536),B536&lt;&gt;0)),'Heuristica no hash'!$F674,O536)</f>
        <v>0</v>
      </c>
    </row>
    <row r="538" spans="1:15" x14ac:dyDescent="0.3">
      <c r="A538" t="s">
        <v>23</v>
      </c>
      <c r="B538">
        <v>1</v>
      </c>
      <c r="C538">
        <v>50</v>
      </c>
      <c r="D538">
        <v>0.1</v>
      </c>
      <c r="E538">
        <v>402</v>
      </c>
      <c r="F538">
        <v>74151.5</v>
      </c>
      <c r="G538">
        <v>1807.26</v>
      </c>
      <c r="H538">
        <v>0</v>
      </c>
      <c r="I538">
        <v>1</v>
      </c>
      <c r="J538">
        <v>1807.26</v>
      </c>
      <c r="K538">
        <v>0</v>
      </c>
      <c r="L538" s="33" t="e">
        <f>IF(AND(F538&lt;&gt;"inf",F538&lt;&gt;"infeas"),'Heuristica no hash'!$F538/O538-1,"---")</f>
        <v>#DIV/0!</v>
      </c>
      <c r="M538" s="39" t="str">
        <f t="shared" si="34"/>
        <v>---</v>
      </c>
      <c r="N538">
        <f t="shared" si="35"/>
        <v>0</v>
      </c>
      <c r="O538">
        <f>IF(AND('Heuristica no hash'!$C675=0,'Heuristica no hash'!$B675=0,'Heuristica no hash'!$F675&lt;&gt;"inf",OR(AND(B537=0,'Heuristica no hash'!$F675&lt;O537),B537&lt;&gt;0)),'Heuristica no hash'!$F675,O537)</f>
        <v>0</v>
      </c>
    </row>
    <row r="539" spans="1:15" x14ac:dyDescent="0.3">
      <c r="A539" t="s">
        <v>23</v>
      </c>
      <c r="B539">
        <v>1</v>
      </c>
      <c r="C539">
        <v>50</v>
      </c>
      <c r="D539">
        <v>0.15</v>
      </c>
      <c r="E539">
        <v>402</v>
      </c>
      <c r="F539">
        <v>82835.199999999997</v>
      </c>
      <c r="G539">
        <v>1825.65</v>
      </c>
      <c r="H539">
        <v>0</v>
      </c>
      <c r="I539">
        <v>1</v>
      </c>
      <c r="J539">
        <v>1825.65</v>
      </c>
      <c r="K539">
        <v>0</v>
      </c>
      <c r="L539" s="33" t="e">
        <f>IF(AND(F539&lt;&gt;"inf",F539&lt;&gt;"infeas"),'Heuristica no hash'!$F539/O539-1,"---")</f>
        <v>#DIV/0!</v>
      </c>
      <c r="M539" s="39" t="str">
        <f t="shared" si="34"/>
        <v>---</v>
      </c>
      <c r="N539">
        <f t="shared" si="35"/>
        <v>0</v>
      </c>
      <c r="O539">
        <f>IF(AND('Heuristica no hash'!$C676=0,'Heuristica no hash'!$B676=0,'Heuristica no hash'!$F676&lt;&gt;"inf",OR(AND(B538=0,'Heuristica no hash'!$F676&lt;O538),B538&lt;&gt;0)),'Heuristica no hash'!$F676,O538)</f>
        <v>0</v>
      </c>
    </row>
    <row r="540" spans="1:15" x14ac:dyDescent="0.3">
      <c r="A540" t="s">
        <v>23</v>
      </c>
      <c r="B540">
        <v>1</v>
      </c>
      <c r="C540">
        <v>50</v>
      </c>
      <c r="D540">
        <v>0.2</v>
      </c>
      <c r="E540">
        <v>402</v>
      </c>
      <c r="F540">
        <v>84851.7</v>
      </c>
      <c r="G540">
        <v>1851.88</v>
      </c>
      <c r="H540">
        <v>0</v>
      </c>
      <c r="I540">
        <v>1</v>
      </c>
      <c r="J540">
        <v>1851.88</v>
      </c>
      <c r="K540">
        <v>0</v>
      </c>
      <c r="L540" s="33" t="e">
        <f>IF(AND(F540&lt;&gt;"inf",F540&lt;&gt;"infeas"),'Heuristica no hash'!$F540/O540-1,"---")</f>
        <v>#DIV/0!</v>
      </c>
      <c r="M540" s="39" t="str">
        <f t="shared" si="34"/>
        <v>---</v>
      </c>
      <c r="N540">
        <f t="shared" si="35"/>
        <v>0</v>
      </c>
      <c r="O540">
        <f>IF(AND('Heuristica no hash'!$C677=0,'Heuristica no hash'!$B677=0,'Heuristica no hash'!$F677&lt;&gt;"inf",OR(AND(B539=0,'Heuristica no hash'!$F677&lt;O539),B539&lt;&gt;0)),'Heuristica no hash'!$F677,O539)</f>
        <v>0</v>
      </c>
    </row>
    <row r="541" spans="1:15" x14ac:dyDescent="0.3">
      <c r="A541" t="s">
        <v>23</v>
      </c>
      <c r="B541">
        <v>2</v>
      </c>
      <c r="C541">
        <v>5</v>
      </c>
      <c r="D541">
        <v>0.05</v>
      </c>
      <c r="E541">
        <v>402</v>
      </c>
      <c r="F541">
        <v>80255.8</v>
      </c>
      <c r="G541">
        <v>1806.65</v>
      </c>
      <c r="H541">
        <v>0</v>
      </c>
      <c r="I541">
        <v>1</v>
      </c>
      <c r="J541">
        <v>1806.65</v>
      </c>
      <c r="K541">
        <v>0</v>
      </c>
      <c r="L541" s="33" t="e">
        <f>IF(AND(F541&lt;&gt;"inf",F541&lt;&gt;"infeas"),'Heuristica no hash'!$F541/O541-1,"---")</f>
        <v>#DIV/0!</v>
      </c>
      <c r="M541" s="39" t="str">
        <f t="shared" si="34"/>
        <v>---</v>
      </c>
      <c r="N541">
        <f t="shared" si="35"/>
        <v>0</v>
      </c>
      <c r="O541">
        <f>IF(AND('Heuristica no hash'!$C678=0,'Heuristica no hash'!$B678=0,'Heuristica no hash'!$F678&lt;&gt;"inf",OR(AND(B540=0,'Heuristica no hash'!$F678&lt;O540),B540&lt;&gt;0)),'Heuristica no hash'!$F678,O540)</f>
        <v>0</v>
      </c>
    </row>
    <row r="542" spans="1:15" x14ac:dyDescent="0.3">
      <c r="A542" t="s">
        <v>23</v>
      </c>
      <c r="B542">
        <v>2</v>
      </c>
      <c r="C542">
        <v>5</v>
      </c>
      <c r="D542">
        <v>0.1</v>
      </c>
      <c r="E542">
        <v>402</v>
      </c>
      <c r="F542">
        <v>70389.3</v>
      </c>
      <c r="G542">
        <v>1808.12</v>
      </c>
      <c r="H542">
        <v>0</v>
      </c>
      <c r="I542">
        <v>1</v>
      </c>
      <c r="J542">
        <v>1808.12</v>
      </c>
      <c r="K542">
        <v>0</v>
      </c>
      <c r="L542" s="33" t="e">
        <f>IF(AND(F542&lt;&gt;"inf",F542&lt;&gt;"infeas"),'Heuristica no hash'!$F542/O542-1,"---")</f>
        <v>#DIV/0!</v>
      </c>
      <c r="M542" s="39" t="str">
        <f t="shared" si="34"/>
        <v>---</v>
      </c>
      <c r="N542">
        <f t="shared" si="35"/>
        <v>0</v>
      </c>
      <c r="O542">
        <f>IF(AND('Heuristica no hash'!$C679=0,'Heuristica no hash'!$B679=0,'Heuristica no hash'!$F679&lt;&gt;"inf",OR(AND(B541=0,'Heuristica no hash'!$F679&lt;O541),B541&lt;&gt;0)),'Heuristica no hash'!$F679,O541)</f>
        <v>0</v>
      </c>
    </row>
    <row r="543" spans="1:15" x14ac:dyDescent="0.3">
      <c r="A543" t="s">
        <v>23</v>
      </c>
      <c r="B543">
        <v>2</v>
      </c>
      <c r="C543">
        <v>5</v>
      </c>
      <c r="D543">
        <v>0.15</v>
      </c>
      <c r="E543">
        <v>402</v>
      </c>
      <c r="F543">
        <v>77447.399999999994</v>
      </c>
      <c r="G543">
        <v>1837.23</v>
      </c>
      <c r="H543">
        <v>0</v>
      </c>
      <c r="I543">
        <v>1</v>
      </c>
      <c r="J543">
        <v>1837.38</v>
      </c>
      <c r="K543">
        <v>0</v>
      </c>
      <c r="L543" s="33" t="e">
        <f>IF(AND(F543&lt;&gt;"inf",F543&lt;&gt;"infeas"),'Heuristica no hash'!$F543/O543-1,"---")</f>
        <v>#DIV/0!</v>
      </c>
      <c r="M543" s="39" t="str">
        <f t="shared" si="34"/>
        <v>---</v>
      </c>
      <c r="N543">
        <f t="shared" si="35"/>
        <v>0</v>
      </c>
      <c r="O543">
        <f>IF(AND('Heuristica no hash'!$C680=0,'Heuristica no hash'!$B680=0,'Heuristica no hash'!$F680&lt;&gt;"inf",OR(AND(B542=0,'Heuristica no hash'!$F680&lt;O542),B542&lt;&gt;0)),'Heuristica no hash'!$F680,O542)</f>
        <v>0</v>
      </c>
    </row>
    <row r="544" spans="1:15" x14ac:dyDescent="0.3">
      <c r="A544" t="s">
        <v>23</v>
      </c>
      <c r="B544">
        <v>2</v>
      </c>
      <c r="C544">
        <v>5</v>
      </c>
      <c r="D544">
        <v>0.2</v>
      </c>
      <c r="E544">
        <v>402</v>
      </c>
      <c r="F544">
        <v>90538</v>
      </c>
      <c r="G544">
        <v>1816.76</v>
      </c>
      <c r="H544">
        <v>0</v>
      </c>
      <c r="I544">
        <v>1</v>
      </c>
      <c r="J544">
        <v>1816.76</v>
      </c>
      <c r="K544">
        <v>0</v>
      </c>
      <c r="L544" s="33" t="e">
        <f>IF(AND(F544&lt;&gt;"inf",F544&lt;&gt;"infeas"),'Heuristica no hash'!$F544/O544-1,"---")</f>
        <v>#DIV/0!</v>
      </c>
      <c r="M544" s="39" t="str">
        <f t="shared" si="34"/>
        <v>---</v>
      </c>
      <c r="N544">
        <f t="shared" si="35"/>
        <v>0</v>
      </c>
      <c r="O544">
        <f>IF(AND('Heuristica no hash'!$C681=0,'Heuristica no hash'!$B681=0,'Heuristica no hash'!$F681&lt;&gt;"inf",OR(AND(B543=0,'Heuristica no hash'!$F681&lt;O543),B543&lt;&gt;0)),'Heuristica no hash'!$F681,O543)</f>
        <v>0</v>
      </c>
    </row>
    <row r="545" spans="1:15" x14ac:dyDescent="0.3">
      <c r="A545" t="s">
        <v>23</v>
      </c>
      <c r="B545">
        <v>2</v>
      </c>
      <c r="C545">
        <v>10</v>
      </c>
      <c r="D545">
        <v>0.05</v>
      </c>
      <c r="E545">
        <v>402</v>
      </c>
      <c r="F545">
        <v>68135</v>
      </c>
      <c r="G545">
        <v>1800.56</v>
      </c>
      <c r="H545">
        <v>0</v>
      </c>
      <c r="I545">
        <v>1</v>
      </c>
      <c r="J545">
        <v>1800.56</v>
      </c>
      <c r="K545">
        <v>0</v>
      </c>
      <c r="L545" s="33" t="e">
        <f>IF(AND(F545&lt;&gt;"inf",F545&lt;&gt;"infeas"),'Heuristica no hash'!$F545/O545-1,"---")</f>
        <v>#DIV/0!</v>
      </c>
      <c r="M545" s="39" t="str">
        <f t="shared" si="34"/>
        <v>---</v>
      </c>
      <c r="N545">
        <f t="shared" si="35"/>
        <v>0</v>
      </c>
      <c r="O545">
        <f>IF(AND('Heuristica no hash'!$C682=0,'Heuristica no hash'!$B682=0,'Heuristica no hash'!$F682&lt;&gt;"inf",OR(AND(B544=0,'Heuristica no hash'!$F682&lt;O544),B544&lt;&gt;0)),'Heuristica no hash'!$F682,O544)</f>
        <v>0</v>
      </c>
    </row>
    <row r="546" spans="1:15" x14ac:dyDescent="0.3">
      <c r="A546" t="s">
        <v>23</v>
      </c>
      <c r="B546">
        <v>2</v>
      </c>
      <c r="C546">
        <v>10</v>
      </c>
      <c r="D546">
        <v>0.1</v>
      </c>
      <c r="E546">
        <v>402</v>
      </c>
      <c r="F546">
        <v>76060.899999999994</v>
      </c>
      <c r="G546">
        <v>1803.4</v>
      </c>
      <c r="H546">
        <v>0</v>
      </c>
      <c r="I546">
        <v>1</v>
      </c>
      <c r="J546">
        <v>1803.4</v>
      </c>
      <c r="K546">
        <v>0</v>
      </c>
      <c r="L546" s="33" t="e">
        <f>IF(AND(F546&lt;&gt;"inf",F546&lt;&gt;"infeas"),'Heuristica no hash'!$F546/O546-1,"---")</f>
        <v>#DIV/0!</v>
      </c>
      <c r="M546" s="39" t="str">
        <f t="shared" si="34"/>
        <v>---</v>
      </c>
      <c r="N546">
        <f t="shared" si="35"/>
        <v>0</v>
      </c>
      <c r="O546">
        <f>IF(AND('Heuristica no hash'!$C683=0,'Heuristica no hash'!$B683=0,'Heuristica no hash'!$F683&lt;&gt;"inf",OR(AND(B545=0,'Heuristica no hash'!$F683&lt;O545),B545&lt;&gt;0)),'Heuristica no hash'!$F683,O545)</f>
        <v>0</v>
      </c>
    </row>
    <row r="547" spans="1:15" x14ac:dyDescent="0.3">
      <c r="A547" t="s">
        <v>23</v>
      </c>
      <c r="B547">
        <v>2</v>
      </c>
      <c r="C547">
        <v>10</v>
      </c>
      <c r="D547">
        <v>0.15</v>
      </c>
      <c r="E547">
        <v>402</v>
      </c>
      <c r="F547">
        <v>80115.5</v>
      </c>
      <c r="G547">
        <v>1803.76</v>
      </c>
      <c r="H547">
        <v>0</v>
      </c>
      <c r="I547">
        <v>1</v>
      </c>
      <c r="J547">
        <v>1803.8</v>
      </c>
      <c r="K547">
        <v>0</v>
      </c>
      <c r="L547" s="33" t="e">
        <f>IF(AND(F547&lt;&gt;"inf",F547&lt;&gt;"infeas"),'Heuristica no hash'!$F547/O547-1,"---")</f>
        <v>#DIV/0!</v>
      </c>
      <c r="M547" s="39" t="str">
        <f t="shared" si="34"/>
        <v>---</v>
      </c>
      <c r="N547">
        <f t="shared" si="35"/>
        <v>0</v>
      </c>
      <c r="O547">
        <f>IF(AND('Heuristica no hash'!$C684=0,'Heuristica no hash'!$B684=0,'Heuristica no hash'!$F684&lt;&gt;"inf",OR(AND(B546=0,'Heuristica no hash'!$F684&lt;O546),B546&lt;&gt;0)),'Heuristica no hash'!$F684,O546)</f>
        <v>0</v>
      </c>
    </row>
    <row r="548" spans="1:15" x14ac:dyDescent="0.3">
      <c r="A548" t="s">
        <v>23</v>
      </c>
      <c r="B548">
        <v>2</v>
      </c>
      <c r="C548">
        <v>10</v>
      </c>
      <c r="D548">
        <v>0.2</v>
      </c>
      <c r="E548">
        <v>402</v>
      </c>
      <c r="F548">
        <v>80313.399999999994</v>
      </c>
      <c r="G548">
        <v>1809.47</v>
      </c>
      <c r="H548">
        <v>0</v>
      </c>
      <c r="I548">
        <v>1</v>
      </c>
      <c r="J548">
        <v>1809.49</v>
      </c>
      <c r="K548">
        <v>0</v>
      </c>
      <c r="L548" s="33" t="e">
        <f>IF(AND(F548&lt;&gt;"inf",F548&lt;&gt;"infeas"),'Heuristica no hash'!$F548/O548-1,"---")</f>
        <v>#DIV/0!</v>
      </c>
      <c r="M548" s="39" t="str">
        <f t="shared" si="34"/>
        <v>---</v>
      </c>
      <c r="N548">
        <f t="shared" si="35"/>
        <v>0</v>
      </c>
      <c r="O548">
        <f>IF(AND('Heuristica no hash'!$C685=0,'Heuristica no hash'!$B685=0,'Heuristica no hash'!$F685&lt;&gt;"inf",OR(AND(B547=0,'Heuristica no hash'!$F685&lt;O547),B547&lt;&gt;0)),'Heuristica no hash'!$F685,O547)</f>
        <v>0</v>
      </c>
    </row>
    <row r="549" spans="1:15" x14ac:dyDescent="0.3">
      <c r="A549" t="s">
        <v>23</v>
      </c>
      <c r="B549">
        <v>2</v>
      </c>
      <c r="C549">
        <v>25</v>
      </c>
      <c r="D549">
        <v>0.05</v>
      </c>
      <c r="E549">
        <v>402</v>
      </c>
      <c r="F549">
        <v>68840.100000000006</v>
      </c>
      <c r="G549">
        <v>1801.25</v>
      </c>
      <c r="H549">
        <v>0</v>
      </c>
      <c r="I549">
        <v>1</v>
      </c>
      <c r="J549">
        <v>1801.35</v>
      </c>
      <c r="K549">
        <v>0</v>
      </c>
      <c r="L549" s="33" t="e">
        <f>IF(AND(F549&lt;&gt;"inf",F549&lt;&gt;"infeas"),'Heuristica no hash'!$F549/O549-1,"---")</f>
        <v>#DIV/0!</v>
      </c>
      <c r="M549" s="39" t="str">
        <f t="shared" si="34"/>
        <v>---</v>
      </c>
      <c r="N549">
        <f t="shared" si="35"/>
        <v>0</v>
      </c>
      <c r="O549">
        <f>IF(AND('Heuristica no hash'!$C686=0,'Heuristica no hash'!$B686=0,'Heuristica no hash'!$F686&lt;&gt;"inf",OR(AND(B548=0,'Heuristica no hash'!$F686&lt;O548),B548&lt;&gt;0)),'Heuristica no hash'!$F686,O548)</f>
        <v>0</v>
      </c>
    </row>
    <row r="550" spans="1:15" x14ac:dyDescent="0.3">
      <c r="A550" t="s">
        <v>23</v>
      </c>
      <c r="B550">
        <v>2</v>
      </c>
      <c r="C550">
        <v>25</v>
      </c>
      <c r="D550">
        <v>0.1</v>
      </c>
      <c r="E550">
        <v>402</v>
      </c>
      <c r="F550">
        <v>69667.199999999997</v>
      </c>
      <c r="G550">
        <v>1801.5</v>
      </c>
      <c r="H550">
        <v>0</v>
      </c>
      <c r="I550">
        <v>1</v>
      </c>
      <c r="J550">
        <v>1801.53</v>
      </c>
      <c r="K550">
        <v>0</v>
      </c>
      <c r="L550" s="33" t="e">
        <f>IF(AND(F550&lt;&gt;"inf",F550&lt;&gt;"infeas"),'Heuristica no hash'!$F550/O550-1,"---")</f>
        <v>#DIV/0!</v>
      </c>
      <c r="M550" s="39" t="str">
        <f t="shared" si="34"/>
        <v>---</v>
      </c>
      <c r="N550">
        <f t="shared" si="35"/>
        <v>0</v>
      </c>
      <c r="O550">
        <f>IF(AND('Heuristica no hash'!$C687=0,'Heuristica no hash'!$B687=0,'Heuristica no hash'!$F687&lt;&gt;"inf",OR(AND(B549=0,'Heuristica no hash'!$F687&lt;O549),B549&lt;&gt;0)),'Heuristica no hash'!$F687,O549)</f>
        <v>0</v>
      </c>
    </row>
    <row r="551" spans="1:15" x14ac:dyDescent="0.3">
      <c r="A551" t="s">
        <v>23</v>
      </c>
      <c r="B551">
        <v>2</v>
      </c>
      <c r="C551">
        <v>25</v>
      </c>
      <c r="D551">
        <v>0.15</v>
      </c>
      <c r="E551">
        <v>402</v>
      </c>
      <c r="F551">
        <v>78692.2</v>
      </c>
      <c r="G551">
        <v>1814.26</v>
      </c>
      <c r="H551">
        <v>0</v>
      </c>
      <c r="I551">
        <v>1</v>
      </c>
      <c r="J551">
        <v>1814.36</v>
      </c>
      <c r="K551">
        <v>0</v>
      </c>
      <c r="L551" s="33" t="e">
        <f>IF(AND(F551&lt;&gt;"inf",F551&lt;&gt;"infeas"),'Heuristica no hash'!$F551/O551-1,"---")</f>
        <v>#DIV/0!</v>
      </c>
      <c r="M551" s="39" t="str">
        <f t="shared" si="34"/>
        <v>---</v>
      </c>
      <c r="N551">
        <f t="shared" si="35"/>
        <v>0</v>
      </c>
      <c r="O551">
        <f>IF(AND('Heuristica no hash'!$C688=0,'Heuristica no hash'!$B688=0,'Heuristica no hash'!$F688&lt;&gt;"inf",OR(AND(B550=0,'Heuristica no hash'!$F688&lt;O550),B550&lt;&gt;0)),'Heuristica no hash'!$F688,O550)</f>
        <v>0</v>
      </c>
    </row>
    <row r="552" spans="1:15" x14ac:dyDescent="0.3">
      <c r="A552" t="s">
        <v>23</v>
      </c>
      <c r="B552">
        <v>2</v>
      </c>
      <c r="C552">
        <v>25</v>
      </c>
      <c r="D552">
        <v>0.2</v>
      </c>
      <c r="E552">
        <v>402</v>
      </c>
      <c r="F552">
        <v>92779.5</v>
      </c>
      <c r="G552">
        <v>1805.82</v>
      </c>
      <c r="H552">
        <v>0</v>
      </c>
      <c r="I552">
        <v>1</v>
      </c>
      <c r="J552">
        <v>1805.82</v>
      </c>
      <c r="K552">
        <v>0</v>
      </c>
      <c r="L552" s="33" t="e">
        <f>IF(AND(F552&lt;&gt;"inf",F552&lt;&gt;"infeas"),'Heuristica no hash'!$F552/O552-1,"---")</f>
        <v>#DIV/0!</v>
      </c>
      <c r="M552" s="39" t="str">
        <f t="shared" ref="M552:M615" si="36">IF(AND(F689&lt;&gt;"inf",N689&lt;&gt;0),F689/N689-1,"---")</f>
        <v>---</v>
      </c>
      <c r="N552">
        <f t="shared" ref="N552:N615" si="37">SUMPRODUCT(($A$1137:$A$1760=A689)*($B$1137:$B$1760=B689)*($C$1137:$C$1760=C689)*($D$1137:$D$1760=D689)*($F$1137:$F$1760))</f>
        <v>0</v>
      </c>
      <c r="O552">
        <f>IF(AND('Heuristica no hash'!$C689=0,'Heuristica no hash'!$B689=0,'Heuristica no hash'!$F689&lt;&gt;"inf",OR(AND(B551=0,'Heuristica no hash'!$F689&lt;O551),B551&lt;&gt;0)),'Heuristica no hash'!$F689,O551)</f>
        <v>0</v>
      </c>
    </row>
    <row r="553" spans="1:15" x14ac:dyDescent="0.3">
      <c r="A553" t="s">
        <v>23</v>
      </c>
      <c r="B553">
        <v>2</v>
      </c>
      <c r="C553">
        <v>50</v>
      </c>
      <c r="D553">
        <v>0.05</v>
      </c>
      <c r="E553">
        <v>402</v>
      </c>
      <c r="F553">
        <v>70491.5</v>
      </c>
      <c r="G553">
        <v>1801.46</v>
      </c>
      <c r="H553">
        <v>0</v>
      </c>
      <c r="I553">
        <v>1</v>
      </c>
      <c r="J553">
        <v>1801.51</v>
      </c>
      <c r="K553">
        <v>0</v>
      </c>
      <c r="L553" s="33" t="e">
        <f>IF(AND(F553&lt;&gt;"inf",F553&lt;&gt;"infeas"),'Heuristica no hash'!$F553/O553-1,"---")</f>
        <v>#DIV/0!</v>
      </c>
      <c r="M553" s="39" t="str">
        <f t="shared" si="36"/>
        <v>---</v>
      </c>
      <c r="N553">
        <f t="shared" si="37"/>
        <v>0</v>
      </c>
      <c r="O553">
        <f>IF(AND('Heuristica no hash'!$C690=0,'Heuristica no hash'!$B690=0,'Heuristica no hash'!$F690&lt;&gt;"inf",OR(AND(B552=0,'Heuristica no hash'!$F690&lt;O552),B552&lt;&gt;0)),'Heuristica no hash'!$F690,O552)</f>
        <v>0</v>
      </c>
    </row>
    <row r="554" spans="1:15" x14ac:dyDescent="0.3">
      <c r="A554" t="s">
        <v>23</v>
      </c>
      <c r="B554">
        <v>2</v>
      </c>
      <c r="C554">
        <v>50</v>
      </c>
      <c r="D554">
        <v>0.1</v>
      </c>
      <c r="E554">
        <v>402</v>
      </c>
      <c r="F554">
        <v>72843.399999999994</v>
      </c>
      <c r="G554">
        <v>1806.27</v>
      </c>
      <c r="H554">
        <v>0</v>
      </c>
      <c r="I554">
        <v>1</v>
      </c>
      <c r="J554">
        <v>1806.8</v>
      </c>
      <c r="K554">
        <v>0</v>
      </c>
      <c r="L554" s="33" t="e">
        <f>IF(AND(F554&lt;&gt;"inf",F554&lt;&gt;"infeas"),'Heuristica no hash'!$F554/O554-1,"---")</f>
        <v>#DIV/0!</v>
      </c>
      <c r="M554" s="39" t="str">
        <f t="shared" si="36"/>
        <v>---</v>
      </c>
      <c r="N554">
        <f t="shared" si="37"/>
        <v>0</v>
      </c>
      <c r="O554">
        <f>IF(AND('Heuristica no hash'!$C691=0,'Heuristica no hash'!$B691=0,'Heuristica no hash'!$F691&lt;&gt;"inf",OR(AND(B553=0,'Heuristica no hash'!$F691&lt;O553),B553&lt;&gt;0)),'Heuristica no hash'!$F691,O553)</f>
        <v>0</v>
      </c>
    </row>
    <row r="555" spans="1:15" x14ac:dyDescent="0.3">
      <c r="A555" t="s">
        <v>23</v>
      </c>
      <c r="B555">
        <v>2</v>
      </c>
      <c r="C555">
        <v>50</v>
      </c>
      <c r="D555">
        <v>0.15</v>
      </c>
      <c r="E555">
        <v>402</v>
      </c>
      <c r="F555">
        <v>93199.4</v>
      </c>
      <c r="G555">
        <v>1823.56</v>
      </c>
      <c r="H555">
        <v>0</v>
      </c>
      <c r="I555">
        <v>1</v>
      </c>
      <c r="J555">
        <v>1823.61</v>
      </c>
      <c r="K555">
        <v>0</v>
      </c>
      <c r="L555" s="33" t="e">
        <f>IF(AND(F555&lt;&gt;"inf",F555&lt;&gt;"infeas"),'Heuristica no hash'!$F555/O555-1,"---")</f>
        <v>#DIV/0!</v>
      </c>
      <c r="M555" s="39" t="str">
        <f t="shared" si="36"/>
        <v>---</v>
      </c>
      <c r="N555">
        <f t="shared" si="37"/>
        <v>0</v>
      </c>
      <c r="O555">
        <f>IF(AND('Heuristica no hash'!$C692=0,'Heuristica no hash'!$B692=0,'Heuristica no hash'!$F692&lt;&gt;"inf",OR(AND(B554=0,'Heuristica no hash'!$F692&lt;O554),B554&lt;&gt;0)),'Heuristica no hash'!$F692,O554)</f>
        <v>0</v>
      </c>
    </row>
    <row r="556" spans="1:15" x14ac:dyDescent="0.3">
      <c r="A556" t="s">
        <v>23</v>
      </c>
      <c r="B556">
        <v>2</v>
      </c>
      <c r="C556">
        <v>50</v>
      </c>
      <c r="D556">
        <v>0.2</v>
      </c>
      <c r="E556">
        <v>402</v>
      </c>
      <c r="F556">
        <v>73461.100000000006</v>
      </c>
      <c r="G556">
        <v>1803.53</v>
      </c>
      <c r="H556">
        <v>0</v>
      </c>
      <c r="I556">
        <v>1</v>
      </c>
      <c r="J556">
        <v>1803.62</v>
      </c>
      <c r="K556">
        <v>0</v>
      </c>
      <c r="L556" s="33" t="e">
        <f>IF(AND(F556&lt;&gt;"inf",F556&lt;&gt;"infeas"),'Heuristica no hash'!$F556/O556-1,"---")</f>
        <v>#DIV/0!</v>
      </c>
      <c r="M556" s="39" t="str">
        <f t="shared" si="36"/>
        <v>---</v>
      </c>
      <c r="N556">
        <f t="shared" si="37"/>
        <v>0</v>
      </c>
      <c r="O556">
        <f>IF(AND('Heuristica no hash'!$C693=0,'Heuristica no hash'!$B693=0,'Heuristica no hash'!$F693&lt;&gt;"inf",OR(AND(B555=0,'Heuristica no hash'!$F693&lt;O555),B555&lt;&gt;0)),'Heuristica no hash'!$F693,O555)</f>
        <v>0</v>
      </c>
    </row>
    <row r="557" spans="1:15" x14ac:dyDescent="0.3">
      <c r="A557" t="s">
        <v>23</v>
      </c>
      <c r="B557">
        <v>3</v>
      </c>
      <c r="C557">
        <v>0</v>
      </c>
      <c r="D557">
        <v>0.05</v>
      </c>
      <c r="E557">
        <v>402</v>
      </c>
      <c r="F557">
        <v>71679.600000000006</v>
      </c>
      <c r="G557">
        <v>1800.5</v>
      </c>
      <c r="H557">
        <v>0</v>
      </c>
      <c r="I557">
        <v>1</v>
      </c>
      <c r="J557">
        <v>1800.53</v>
      </c>
      <c r="K557">
        <v>0</v>
      </c>
      <c r="L557" s="33" t="e">
        <f>IF(AND(F557&lt;&gt;"inf",F557&lt;&gt;"infeas"),'Heuristica no hash'!$F557/O557-1,"---")</f>
        <v>#DIV/0!</v>
      </c>
      <c r="M557" s="39" t="str">
        <f t="shared" si="36"/>
        <v>---</v>
      </c>
      <c r="N557">
        <f t="shared" si="37"/>
        <v>0</v>
      </c>
      <c r="O557">
        <f>IF(AND('Heuristica no hash'!$C694=0,'Heuristica no hash'!$B694=0,'Heuristica no hash'!$F694&lt;&gt;"inf",OR(AND(B556=0,'Heuristica no hash'!$F694&lt;O556),B556&lt;&gt;0)),'Heuristica no hash'!$F694,O556)</f>
        <v>0</v>
      </c>
    </row>
    <row r="558" spans="1:15" x14ac:dyDescent="0.3">
      <c r="A558" t="s">
        <v>23</v>
      </c>
      <c r="B558">
        <v>3</v>
      </c>
      <c r="C558">
        <v>0</v>
      </c>
      <c r="D558">
        <v>0.1</v>
      </c>
      <c r="E558">
        <v>402</v>
      </c>
      <c r="F558">
        <v>72094.7</v>
      </c>
      <c r="G558">
        <v>1800.47</v>
      </c>
      <c r="H558">
        <v>0</v>
      </c>
      <c r="I558">
        <v>1</v>
      </c>
      <c r="J558">
        <v>1800.47</v>
      </c>
      <c r="K558">
        <v>0</v>
      </c>
      <c r="L558" s="33" t="e">
        <f>IF(AND(F558&lt;&gt;"inf",F558&lt;&gt;"infeas"),'Heuristica no hash'!$F558/O558-1,"---")</f>
        <v>#DIV/0!</v>
      </c>
      <c r="M558" s="39" t="str">
        <f t="shared" si="36"/>
        <v>---</v>
      </c>
      <c r="N558">
        <f t="shared" si="37"/>
        <v>0</v>
      </c>
      <c r="O558">
        <f>IF(AND('Heuristica no hash'!$C695=0,'Heuristica no hash'!$B695=0,'Heuristica no hash'!$F695&lt;&gt;"inf",OR(AND(B557=0,'Heuristica no hash'!$F695&lt;O557),B557&lt;&gt;0)),'Heuristica no hash'!$F695,O557)</f>
        <v>0</v>
      </c>
    </row>
    <row r="559" spans="1:15" x14ac:dyDescent="0.3">
      <c r="A559" t="s">
        <v>23</v>
      </c>
      <c r="B559">
        <v>3</v>
      </c>
      <c r="C559">
        <v>0</v>
      </c>
      <c r="D559">
        <v>0.15</v>
      </c>
      <c r="E559">
        <v>402</v>
      </c>
      <c r="F559" t="s">
        <v>511</v>
      </c>
      <c r="G559" t="s">
        <v>511</v>
      </c>
      <c r="H559" t="s">
        <v>511</v>
      </c>
      <c r="I559" t="s">
        <v>511</v>
      </c>
      <c r="J559" t="s">
        <v>511</v>
      </c>
      <c r="L559" s="33" t="str">
        <f>IF(AND(F559&lt;&gt;"inf",F559&lt;&gt;"infeas"),'Heuristica no hash'!$F559/O559-1,"---")</f>
        <v>---</v>
      </c>
      <c r="M559" s="39" t="str">
        <f t="shared" si="36"/>
        <v>---</v>
      </c>
      <c r="N559">
        <f t="shared" si="37"/>
        <v>0</v>
      </c>
      <c r="O559">
        <f>IF(AND('Heuristica no hash'!$C696=0,'Heuristica no hash'!$B696=0,'Heuristica no hash'!$F696&lt;&gt;"inf",OR(AND(B558=0,'Heuristica no hash'!$F696&lt;O558),B558&lt;&gt;0)),'Heuristica no hash'!$F696,O558)</f>
        <v>0</v>
      </c>
    </row>
    <row r="560" spans="1:15" x14ac:dyDescent="0.3">
      <c r="A560" t="s">
        <v>23</v>
      </c>
      <c r="B560">
        <v>3</v>
      </c>
      <c r="C560">
        <v>0</v>
      </c>
      <c r="D560">
        <v>0.2</v>
      </c>
      <c r="E560">
        <v>402</v>
      </c>
      <c r="F560" t="s">
        <v>511</v>
      </c>
      <c r="G560" t="s">
        <v>511</v>
      </c>
      <c r="H560" t="s">
        <v>511</v>
      </c>
      <c r="I560" t="s">
        <v>511</v>
      </c>
      <c r="J560" t="s">
        <v>511</v>
      </c>
      <c r="L560" s="33" t="str">
        <f>IF(AND(F560&lt;&gt;"inf",F560&lt;&gt;"infeas"),'Heuristica no hash'!$F560/O560-1,"---")</f>
        <v>---</v>
      </c>
      <c r="M560" s="39" t="str">
        <f t="shared" si="36"/>
        <v>---</v>
      </c>
      <c r="N560">
        <f t="shared" si="37"/>
        <v>0</v>
      </c>
      <c r="O560">
        <f>IF(AND('Heuristica no hash'!$C697=0,'Heuristica no hash'!$B697=0,'Heuristica no hash'!$F697&lt;&gt;"inf",OR(AND(B559=0,'Heuristica no hash'!$F697&lt;O559),B559&lt;&gt;0)),'Heuristica no hash'!$F697,O559)</f>
        <v>0</v>
      </c>
    </row>
    <row r="561" spans="1:15" x14ac:dyDescent="0.3">
      <c r="A561" t="s">
        <v>23</v>
      </c>
      <c r="B561">
        <v>3</v>
      </c>
      <c r="C561">
        <v>10</v>
      </c>
      <c r="D561">
        <v>0.05</v>
      </c>
      <c r="E561">
        <v>402</v>
      </c>
      <c r="F561">
        <v>67844</v>
      </c>
      <c r="G561">
        <v>1800.41</v>
      </c>
      <c r="H561">
        <v>0</v>
      </c>
      <c r="I561">
        <v>1</v>
      </c>
      <c r="J561">
        <v>1800.43</v>
      </c>
      <c r="K561">
        <v>0</v>
      </c>
      <c r="L561" s="33" t="e">
        <f>IF(AND(F561&lt;&gt;"inf",F561&lt;&gt;"infeas"),'Heuristica no hash'!$F561/O561-1,"---")</f>
        <v>#DIV/0!</v>
      </c>
      <c r="M561" s="39" t="str">
        <f t="shared" si="36"/>
        <v>---</v>
      </c>
      <c r="N561">
        <f t="shared" si="37"/>
        <v>0</v>
      </c>
      <c r="O561">
        <f>IF(AND('Heuristica no hash'!$C698=0,'Heuristica no hash'!$B698=0,'Heuristica no hash'!$F698&lt;&gt;"inf",OR(AND(B560=0,'Heuristica no hash'!$F698&lt;O560),B560&lt;&gt;0)),'Heuristica no hash'!$F698,O560)</f>
        <v>0</v>
      </c>
    </row>
    <row r="562" spans="1:15" x14ac:dyDescent="0.3">
      <c r="A562" t="s">
        <v>23</v>
      </c>
      <c r="B562">
        <v>3</v>
      </c>
      <c r="C562">
        <v>10</v>
      </c>
      <c r="D562">
        <v>0.1</v>
      </c>
      <c r="E562">
        <v>402</v>
      </c>
      <c r="F562">
        <v>74694.5</v>
      </c>
      <c r="G562">
        <v>1800.03</v>
      </c>
      <c r="H562">
        <v>0</v>
      </c>
      <c r="I562">
        <v>1</v>
      </c>
      <c r="J562">
        <v>1800.05</v>
      </c>
      <c r="K562">
        <v>0</v>
      </c>
      <c r="L562" s="33" t="e">
        <f>IF(AND(F562&lt;&gt;"inf",F562&lt;&gt;"infeas"),'Heuristica no hash'!$F562/O562-1,"---")</f>
        <v>#DIV/0!</v>
      </c>
      <c r="M562" s="39" t="str">
        <f t="shared" si="36"/>
        <v>---</v>
      </c>
      <c r="N562">
        <f t="shared" si="37"/>
        <v>0</v>
      </c>
      <c r="O562">
        <f>IF(AND('Heuristica no hash'!$C699=0,'Heuristica no hash'!$B699=0,'Heuristica no hash'!$F699&lt;&gt;"inf",OR(AND(B561=0,'Heuristica no hash'!$F699&lt;O561),B561&lt;&gt;0)),'Heuristica no hash'!$F699,O561)</f>
        <v>0</v>
      </c>
    </row>
    <row r="563" spans="1:15" x14ac:dyDescent="0.3">
      <c r="A563" t="s">
        <v>23</v>
      </c>
      <c r="B563">
        <v>3</v>
      </c>
      <c r="C563">
        <v>10</v>
      </c>
      <c r="D563">
        <v>0.15</v>
      </c>
      <c r="E563">
        <v>402</v>
      </c>
      <c r="F563" t="s">
        <v>511</v>
      </c>
      <c r="G563" t="s">
        <v>511</v>
      </c>
      <c r="H563" t="s">
        <v>511</v>
      </c>
      <c r="I563" t="s">
        <v>511</v>
      </c>
      <c r="J563" t="s">
        <v>511</v>
      </c>
      <c r="L563" s="33" t="str">
        <f>IF(AND(F563&lt;&gt;"inf",F563&lt;&gt;"infeas"),'Heuristica no hash'!$F563/O563-1,"---")</f>
        <v>---</v>
      </c>
      <c r="M563" s="39" t="str">
        <f t="shared" si="36"/>
        <v>---</v>
      </c>
      <c r="N563">
        <f t="shared" si="37"/>
        <v>0</v>
      </c>
      <c r="O563">
        <f>IF(AND('Heuristica no hash'!$C700=0,'Heuristica no hash'!$B700=0,'Heuristica no hash'!$F700&lt;&gt;"inf",OR(AND(B562=0,'Heuristica no hash'!$F700&lt;O562),B562&lt;&gt;0)),'Heuristica no hash'!$F700,O562)</f>
        <v>0</v>
      </c>
    </row>
    <row r="564" spans="1:15" x14ac:dyDescent="0.3">
      <c r="A564" t="s">
        <v>23</v>
      </c>
      <c r="B564">
        <v>3</v>
      </c>
      <c r="C564">
        <v>10</v>
      </c>
      <c r="D564">
        <v>0.2</v>
      </c>
      <c r="E564">
        <v>402</v>
      </c>
      <c r="F564" t="s">
        <v>511</v>
      </c>
      <c r="G564" t="s">
        <v>511</v>
      </c>
      <c r="H564" t="s">
        <v>511</v>
      </c>
      <c r="I564" t="s">
        <v>511</v>
      </c>
      <c r="J564" t="s">
        <v>511</v>
      </c>
      <c r="L564" s="33" t="str">
        <f>IF(AND(F564&lt;&gt;"inf",F564&lt;&gt;"infeas"),'Heuristica no hash'!$F564/O564-1,"---")</f>
        <v>---</v>
      </c>
      <c r="M564" s="39" t="str">
        <f t="shared" si="36"/>
        <v>---</v>
      </c>
      <c r="N564">
        <f t="shared" si="37"/>
        <v>0</v>
      </c>
      <c r="O564">
        <f>IF(AND('Heuristica no hash'!$C701=0,'Heuristica no hash'!$B701=0,'Heuristica no hash'!$F701&lt;&gt;"inf",OR(AND(B563=0,'Heuristica no hash'!$F701&lt;O563),B563&lt;&gt;0)),'Heuristica no hash'!$F701,O563)</f>
        <v>0</v>
      </c>
    </row>
    <row r="565" spans="1:15" x14ac:dyDescent="0.3">
      <c r="A565" t="s">
        <v>23</v>
      </c>
      <c r="B565">
        <v>3</v>
      </c>
      <c r="C565">
        <v>25</v>
      </c>
      <c r="D565">
        <v>0.05</v>
      </c>
      <c r="E565">
        <v>402</v>
      </c>
      <c r="F565">
        <v>68422.8</v>
      </c>
      <c r="G565">
        <v>1800.16</v>
      </c>
      <c r="H565">
        <v>0</v>
      </c>
      <c r="I565">
        <v>1</v>
      </c>
      <c r="J565">
        <v>1800.28</v>
      </c>
      <c r="K565">
        <v>0</v>
      </c>
      <c r="L565" s="33" t="e">
        <f>IF(AND(F565&lt;&gt;"inf",F565&lt;&gt;"infeas"),'Heuristica no hash'!$F565/O565-1,"---")</f>
        <v>#DIV/0!</v>
      </c>
      <c r="M565" s="39" t="str">
        <f t="shared" si="36"/>
        <v>---</v>
      </c>
      <c r="N565">
        <f t="shared" si="37"/>
        <v>0</v>
      </c>
      <c r="O565">
        <f>IF(AND('Heuristica no hash'!$C702=0,'Heuristica no hash'!$B702=0,'Heuristica no hash'!$F702&lt;&gt;"inf",OR(AND(B564=0,'Heuristica no hash'!$F702&lt;O564),B564&lt;&gt;0)),'Heuristica no hash'!$F702,O564)</f>
        <v>0</v>
      </c>
    </row>
    <row r="566" spans="1:15" x14ac:dyDescent="0.3">
      <c r="A566" t="s">
        <v>23</v>
      </c>
      <c r="B566">
        <v>3</v>
      </c>
      <c r="C566">
        <v>25</v>
      </c>
      <c r="D566">
        <v>0.1</v>
      </c>
      <c r="E566">
        <v>402</v>
      </c>
      <c r="F566">
        <v>68606.600000000006</v>
      </c>
      <c r="G566">
        <v>1800.22</v>
      </c>
      <c r="H566">
        <v>0</v>
      </c>
      <c r="I566">
        <v>1</v>
      </c>
      <c r="J566">
        <v>1800.37</v>
      </c>
      <c r="K566">
        <v>0</v>
      </c>
      <c r="L566" s="33" t="e">
        <f>IF(AND(F566&lt;&gt;"inf",F566&lt;&gt;"infeas"),'Heuristica no hash'!$F566/O566-1,"---")</f>
        <v>#DIV/0!</v>
      </c>
      <c r="M566" s="39" t="str">
        <f t="shared" si="36"/>
        <v>---</v>
      </c>
      <c r="N566">
        <f t="shared" si="37"/>
        <v>0</v>
      </c>
      <c r="O566">
        <f>IF(AND('Heuristica no hash'!$C703=0,'Heuristica no hash'!$B703=0,'Heuristica no hash'!$F703&lt;&gt;"inf",OR(AND(B565=0,'Heuristica no hash'!$F703&lt;O565),B565&lt;&gt;0)),'Heuristica no hash'!$F703,O565)</f>
        <v>0</v>
      </c>
    </row>
    <row r="567" spans="1:15" x14ac:dyDescent="0.3">
      <c r="A567" t="s">
        <v>23</v>
      </c>
      <c r="B567">
        <v>3</v>
      </c>
      <c r="C567">
        <v>25</v>
      </c>
      <c r="D567">
        <v>0.15</v>
      </c>
      <c r="E567">
        <v>402</v>
      </c>
      <c r="F567" t="s">
        <v>511</v>
      </c>
      <c r="G567" t="s">
        <v>511</v>
      </c>
      <c r="H567" t="s">
        <v>511</v>
      </c>
      <c r="I567" t="s">
        <v>511</v>
      </c>
      <c r="J567" t="s">
        <v>511</v>
      </c>
      <c r="L567" s="33" t="str">
        <f>IF(AND(F567&lt;&gt;"inf",F567&lt;&gt;"infeas"),'Heuristica no hash'!$F567/O567-1,"---")</f>
        <v>---</v>
      </c>
      <c r="M567" s="39" t="str">
        <f t="shared" si="36"/>
        <v>---</v>
      </c>
      <c r="N567">
        <f t="shared" si="37"/>
        <v>0</v>
      </c>
      <c r="O567">
        <f>IF(AND('Heuristica no hash'!$C704=0,'Heuristica no hash'!$B704=0,'Heuristica no hash'!$F704&lt;&gt;"inf",OR(AND(B566=0,'Heuristica no hash'!$F704&lt;O566),B566&lt;&gt;0)),'Heuristica no hash'!$F704,O566)</f>
        <v>0</v>
      </c>
    </row>
    <row r="568" spans="1:15" x14ac:dyDescent="0.3">
      <c r="A568" t="s">
        <v>23</v>
      </c>
      <c r="B568">
        <v>3</v>
      </c>
      <c r="C568">
        <v>25</v>
      </c>
      <c r="D568">
        <v>0.2</v>
      </c>
      <c r="E568">
        <v>402</v>
      </c>
      <c r="F568" t="s">
        <v>511</v>
      </c>
      <c r="G568" t="s">
        <v>511</v>
      </c>
      <c r="H568" t="s">
        <v>511</v>
      </c>
      <c r="I568" t="s">
        <v>511</v>
      </c>
      <c r="J568" t="s">
        <v>511</v>
      </c>
      <c r="L568" s="33" t="str">
        <f>IF(AND(F568&lt;&gt;"inf",F568&lt;&gt;"infeas"),'Heuristica no hash'!$F568/O568-1,"---")</f>
        <v>---</v>
      </c>
      <c r="M568" s="39" t="str">
        <f t="shared" si="36"/>
        <v>---</v>
      </c>
      <c r="N568">
        <f t="shared" si="37"/>
        <v>0</v>
      </c>
      <c r="O568">
        <f>IF(AND('Heuristica no hash'!$C705=0,'Heuristica no hash'!$B705=0,'Heuristica no hash'!$F705&lt;&gt;"inf",OR(AND(B567=0,'Heuristica no hash'!$F705&lt;O567),B567&lt;&gt;0)),'Heuristica no hash'!$F705,O567)</f>
        <v>0</v>
      </c>
    </row>
    <row r="569" spans="1:15" x14ac:dyDescent="0.3">
      <c r="A569" t="s">
        <v>23</v>
      </c>
      <c r="B569">
        <v>3</v>
      </c>
      <c r="C569">
        <v>50</v>
      </c>
      <c r="D569">
        <v>0.05</v>
      </c>
      <c r="E569">
        <v>402</v>
      </c>
      <c r="F569">
        <v>70347.600000000006</v>
      </c>
      <c r="G569">
        <v>1801.21</v>
      </c>
      <c r="H569">
        <v>0</v>
      </c>
      <c r="I569">
        <v>1</v>
      </c>
      <c r="J569">
        <v>1801.21</v>
      </c>
      <c r="K569">
        <v>0</v>
      </c>
      <c r="L569" s="33" t="e">
        <f>IF(AND(F569&lt;&gt;"inf",F569&lt;&gt;"infeas"),'Heuristica no hash'!$F569/O569-1,"---")</f>
        <v>#DIV/0!</v>
      </c>
      <c r="M569" s="39" t="str">
        <f t="shared" si="36"/>
        <v>---</v>
      </c>
      <c r="N569">
        <f t="shared" si="37"/>
        <v>0</v>
      </c>
      <c r="O569">
        <f>IF(AND('Heuristica no hash'!$C706=0,'Heuristica no hash'!$B706=0,'Heuristica no hash'!$F706&lt;&gt;"inf",OR(AND(B568=0,'Heuristica no hash'!$F706&lt;O568),B568&lt;&gt;0)),'Heuristica no hash'!$F706,O568)</f>
        <v>0</v>
      </c>
    </row>
    <row r="570" spans="1:15" x14ac:dyDescent="0.3">
      <c r="A570" t="s">
        <v>23</v>
      </c>
      <c r="B570">
        <v>3</v>
      </c>
      <c r="C570">
        <v>50</v>
      </c>
      <c r="D570">
        <v>0.1</v>
      </c>
      <c r="E570">
        <v>402</v>
      </c>
      <c r="F570">
        <v>73293.8</v>
      </c>
      <c r="G570">
        <v>1803.66</v>
      </c>
      <c r="H570">
        <v>0</v>
      </c>
      <c r="I570">
        <v>1</v>
      </c>
      <c r="J570">
        <v>1803.66</v>
      </c>
      <c r="K570">
        <v>0</v>
      </c>
      <c r="L570" s="33" t="e">
        <f>IF(AND(F570&lt;&gt;"inf",F570&lt;&gt;"infeas"),'Heuristica no hash'!$F570/O570-1,"---")</f>
        <v>#DIV/0!</v>
      </c>
      <c r="M570" s="39" t="str">
        <f t="shared" si="36"/>
        <v>---</v>
      </c>
      <c r="N570">
        <f t="shared" si="37"/>
        <v>0</v>
      </c>
      <c r="O570">
        <f>IF(AND('Heuristica no hash'!$C707=0,'Heuristica no hash'!$B707=0,'Heuristica no hash'!$F707&lt;&gt;"inf",OR(AND(B569=0,'Heuristica no hash'!$F707&lt;O569),B569&lt;&gt;0)),'Heuristica no hash'!$F707,O569)</f>
        <v>0</v>
      </c>
    </row>
    <row r="571" spans="1:15" x14ac:dyDescent="0.3">
      <c r="A571" t="s">
        <v>23</v>
      </c>
      <c r="B571">
        <v>3</v>
      </c>
      <c r="C571">
        <v>50</v>
      </c>
      <c r="D571">
        <v>0.15</v>
      </c>
      <c r="E571">
        <v>402</v>
      </c>
      <c r="F571" t="s">
        <v>511</v>
      </c>
      <c r="G571" t="s">
        <v>511</v>
      </c>
      <c r="H571" t="s">
        <v>511</v>
      </c>
      <c r="I571" t="s">
        <v>511</v>
      </c>
      <c r="J571" t="s">
        <v>511</v>
      </c>
      <c r="L571" s="33" t="str">
        <f>IF(AND(F571&lt;&gt;"inf",F571&lt;&gt;"infeas"),'Heuristica no hash'!$F571/O571-1,"---")</f>
        <v>---</v>
      </c>
      <c r="M571" s="39" t="str">
        <f t="shared" si="36"/>
        <v>---</v>
      </c>
      <c r="N571">
        <f t="shared" si="37"/>
        <v>0</v>
      </c>
      <c r="O571">
        <f>IF(AND('Heuristica no hash'!$C708=0,'Heuristica no hash'!$B708=0,'Heuristica no hash'!$F708&lt;&gt;"inf",OR(AND(B570=0,'Heuristica no hash'!$F708&lt;O570),B570&lt;&gt;0)),'Heuristica no hash'!$F708,O570)</f>
        <v>0</v>
      </c>
    </row>
    <row r="572" spans="1:15" x14ac:dyDescent="0.3">
      <c r="A572" t="s">
        <v>23</v>
      </c>
      <c r="B572">
        <v>3</v>
      </c>
      <c r="C572">
        <v>50</v>
      </c>
      <c r="D572">
        <v>0.2</v>
      </c>
      <c r="E572">
        <v>402</v>
      </c>
      <c r="F572" t="s">
        <v>511</v>
      </c>
      <c r="G572" t="s">
        <v>511</v>
      </c>
      <c r="H572" t="s">
        <v>511</v>
      </c>
      <c r="I572" t="s">
        <v>511</v>
      </c>
      <c r="J572" t="s">
        <v>511</v>
      </c>
      <c r="L572" s="33" t="str">
        <f>IF(AND(F572&lt;&gt;"inf",F572&lt;&gt;"infeas"),'Heuristica no hash'!$F572/O572-1,"---")</f>
        <v>---</v>
      </c>
      <c r="M572" s="39" t="str">
        <f t="shared" si="36"/>
        <v>---</v>
      </c>
      <c r="N572">
        <f t="shared" si="37"/>
        <v>0</v>
      </c>
      <c r="O572">
        <f>IF(AND('Heuristica no hash'!$C709=0,'Heuristica no hash'!$B709=0,'Heuristica no hash'!$F709&lt;&gt;"inf",OR(AND(B571=0,'Heuristica no hash'!$F709&lt;O571),B571&lt;&gt;0)),'Heuristica no hash'!$F709,O571)</f>
        <v>0</v>
      </c>
    </row>
    <row r="573" spans="1:15" x14ac:dyDescent="0.3">
      <c r="A573" t="s">
        <v>20</v>
      </c>
      <c r="B573">
        <v>0</v>
      </c>
      <c r="C573">
        <v>0</v>
      </c>
      <c r="D573">
        <v>0.05</v>
      </c>
      <c r="E573">
        <v>402</v>
      </c>
      <c r="F573">
        <v>52595.1</v>
      </c>
      <c r="G573">
        <v>1795.93</v>
      </c>
      <c r="H573">
        <v>33</v>
      </c>
      <c r="I573">
        <v>35</v>
      </c>
      <c r="J573">
        <v>1800.07</v>
      </c>
      <c r="K573">
        <v>0</v>
      </c>
      <c r="L573" s="33" t="e">
        <f>IF(AND(F573&lt;&gt;"inf",F573&lt;&gt;"infeas"),'Heuristica no hash'!$F573/O573-1,"---")</f>
        <v>#DIV/0!</v>
      </c>
      <c r="M573" s="39" t="str">
        <f t="shared" si="36"/>
        <v>---</v>
      </c>
      <c r="N573">
        <f t="shared" si="37"/>
        <v>0</v>
      </c>
      <c r="O573">
        <f>IF(AND('Heuristica no hash'!$C710=0,'Heuristica no hash'!$B710=0,'Heuristica no hash'!$F710&lt;&gt;"inf",OR(AND(B572=0,'Heuristica no hash'!$F710&lt;O572),B572&lt;&gt;0)),'Heuristica no hash'!$F710,O572)</f>
        <v>0</v>
      </c>
    </row>
    <row r="574" spans="1:15" x14ac:dyDescent="0.3">
      <c r="A574" t="s">
        <v>20</v>
      </c>
      <c r="B574">
        <v>0</v>
      </c>
      <c r="C574">
        <v>0</v>
      </c>
      <c r="D574">
        <v>0.1</v>
      </c>
      <c r="E574">
        <v>402</v>
      </c>
      <c r="F574">
        <v>52596.4</v>
      </c>
      <c r="G574">
        <v>1079.4000000000001</v>
      </c>
      <c r="H574">
        <v>18</v>
      </c>
      <c r="I574">
        <v>33</v>
      </c>
      <c r="J574">
        <v>1800.04</v>
      </c>
      <c r="K574">
        <v>0</v>
      </c>
      <c r="L574" s="33" t="e">
        <f>IF(AND(F574&lt;&gt;"inf",F574&lt;&gt;"infeas"),'Heuristica no hash'!$F574/O574-1,"---")</f>
        <v>#DIV/0!</v>
      </c>
      <c r="M574" s="39" t="str">
        <f t="shared" si="36"/>
        <v>---</v>
      </c>
      <c r="N574">
        <f t="shared" si="37"/>
        <v>0</v>
      </c>
      <c r="O574">
        <f>IF(AND('Heuristica no hash'!$C711=0,'Heuristica no hash'!$B711=0,'Heuristica no hash'!$F711&lt;&gt;"inf",OR(AND(B573=0,'Heuristica no hash'!$F711&lt;O573),B573&lt;&gt;0)),'Heuristica no hash'!$F711,O573)</f>
        <v>0</v>
      </c>
    </row>
    <row r="575" spans="1:15" x14ac:dyDescent="0.3">
      <c r="A575" t="s">
        <v>20</v>
      </c>
      <c r="B575">
        <v>0</v>
      </c>
      <c r="C575">
        <v>0</v>
      </c>
      <c r="D575">
        <v>0.15</v>
      </c>
      <c r="E575">
        <v>402</v>
      </c>
      <c r="F575">
        <v>52583.7</v>
      </c>
      <c r="G575">
        <v>1309.18</v>
      </c>
      <c r="H575">
        <v>40</v>
      </c>
      <c r="I575">
        <v>56</v>
      </c>
      <c r="J575">
        <v>1800.01</v>
      </c>
      <c r="K575">
        <v>0</v>
      </c>
      <c r="L575" s="33" t="e">
        <f>IF(AND(F575&lt;&gt;"inf",F575&lt;&gt;"infeas"),'Heuristica no hash'!$F575/O575-1,"---")</f>
        <v>#DIV/0!</v>
      </c>
      <c r="M575" s="39" t="str">
        <f t="shared" si="36"/>
        <v>---</v>
      </c>
      <c r="N575">
        <f t="shared" si="37"/>
        <v>0</v>
      </c>
      <c r="O575">
        <f>IF(AND('Heuristica no hash'!$C712=0,'Heuristica no hash'!$B712=0,'Heuristica no hash'!$F712&lt;&gt;"inf",OR(AND(B574=0,'Heuristica no hash'!$F712&lt;O574),B574&lt;&gt;0)),'Heuristica no hash'!$F712,O574)</f>
        <v>0</v>
      </c>
    </row>
    <row r="576" spans="1:15" x14ac:dyDescent="0.3">
      <c r="A576" t="s">
        <v>20</v>
      </c>
      <c r="B576">
        <v>0</v>
      </c>
      <c r="C576">
        <v>0</v>
      </c>
      <c r="D576">
        <v>0.2</v>
      </c>
      <c r="E576">
        <v>402</v>
      </c>
      <c r="F576">
        <v>52782.9</v>
      </c>
      <c r="G576">
        <v>1456.29</v>
      </c>
      <c r="H576">
        <v>5</v>
      </c>
      <c r="I576">
        <v>16</v>
      </c>
      <c r="J576">
        <v>1800.03</v>
      </c>
      <c r="K576">
        <v>0</v>
      </c>
      <c r="L576" s="33" t="e">
        <f>IF(AND(F576&lt;&gt;"inf",F576&lt;&gt;"infeas"),'Heuristica no hash'!$F576/O576-1,"---")</f>
        <v>#DIV/0!</v>
      </c>
      <c r="M576" s="39" t="str">
        <f t="shared" si="36"/>
        <v>---</v>
      </c>
      <c r="N576">
        <f t="shared" si="37"/>
        <v>0</v>
      </c>
      <c r="O576">
        <f>IF(AND('Heuristica no hash'!$C713=0,'Heuristica no hash'!$B713=0,'Heuristica no hash'!$F713&lt;&gt;"inf",OR(AND(B575=0,'Heuristica no hash'!$F713&lt;O575),B575&lt;&gt;0)),'Heuristica no hash'!$F713,O575)</f>
        <v>0</v>
      </c>
    </row>
    <row r="577" spans="1:15" x14ac:dyDescent="0.3">
      <c r="A577" t="s">
        <v>20</v>
      </c>
      <c r="B577">
        <v>1</v>
      </c>
      <c r="C577">
        <v>5</v>
      </c>
      <c r="D577">
        <v>0.05</v>
      </c>
      <c r="E577">
        <v>402</v>
      </c>
      <c r="F577">
        <v>56195.199999999997</v>
      </c>
      <c r="G577">
        <v>1800.52</v>
      </c>
      <c r="H577">
        <v>0</v>
      </c>
      <c r="I577">
        <v>1</v>
      </c>
      <c r="J577">
        <v>1800.59</v>
      </c>
      <c r="K577">
        <v>0</v>
      </c>
      <c r="L577" s="33" t="e">
        <f>IF(AND(F577&lt;&gt;"inf",F577&lt;&gt;"infeas"),'Heuristica no hash'!$F577/O577-1,"---")</f>
        <v>#DIV/0!</v>
      </c>
      <c r="M577" s="39" t="str">
        <f t="shared" si="36"/>
        <v>---</v>
      </c>
      <c r="N577">
        <f t="shared" si="37"/>
        <v>0</v>
      </c>
      <c r="O577">
        <f>IF(AND('Heuristica no hash'!$C714=0,'Heuristica no hash'!$B714=0,'Heuristica no hash'!$F714&lt;&gt;"inf",OR(AND(B576=0,'Heuristica no hash'!$F714&lt;O576),B576&lt;&gt;0)),'Heuristica no hash'!$F714,O576)</f>
        <v>0</v>
      </c>
    </row>
    <row r="578" spans="1:15" x14ac:dyDescent="0.3">
      <c r="A578" t="s">
        <v>20</v>
      </c>
      <c r="B578">
        <v>1</v>
      </c>
      <c r="C578">
        <v>5</v>
      </c>
      <c r="D578">
        <v>0.1</v>
      </c>
      <c r="E578">
        <v>402</v>
      </c>
      <c r="F578">
        <v>57021.5</v>
      </c>
      <c r="G578">
        <v>1800.06</v>
      </c>
      <c r="H578">
        <v>0</v>
      </c>
      <c r="I578">
        <v>1</v>
      </c>
      <c r="J578">
        <v>1800.19</v>
      </c>
      <c r="K578">
        <v>0</v>
      </c>
      <c r="L578" s="33" t="e">
        <f>IF(AND(F578&lt;&gt;"inf",F578&lt;&gt;"infeas"),'Heuristica no hash'!$F578/O578-1,"---")</f>
        <v>#DIV/0!</v>
      </c>
      <c r="M578" s="39" t="str">
        <f t="shared" si="36"/>
        <v>---</v>
      </c>
      <c r="N578">
        <f t="shared" si="37"/>
        <v>0</v>
      </c>
      <c r="O578">
        <f>IF(AND('Heuristica no hash'!$C715=0,'Heuristica no hash'!$B715=0,'Heuristica no hash'!$F715&lt;&gt;"inf",OR(AND(B577=0,'Heuristica no hash'!$F715&lt;O577),B577&lt;&gt;0)),'Heuristica no hash'!$F715,O577)</f>
        <v>0</v>
      </c>
    </row>
    <row r="579" spans="1:15" x14ac:dyDescent="0.3">
      <c r="A579" t="s">
        <v>20</v>
      </c>
      <c r="B579">
        <v>1</v>
      </c>
      <c r="C579">
        <v>5</v>
      </c>
      <c r="D579">
        <v>0.15</v>
      </c>
      <c r="E579">
        <v>402</v>
      </c>
      <c r="F579">
        <v>56090.3</v>
      </c>
      <c r="G579">
        <v>1800.76</v>
      </c>
      <c r="H579">
        <v>0</v>
      </c>
      <c r="I579">
        <v>1</v>
      </c>
      <c r="J579">
        <v>1800.89</v>
      </c>
      <c r="K579">
        <v>0</v>
      </c>
      <c r="L579" s="33" t="e">
        <f>IF(AND(F579&lt;&gt;"inf",F579&lt;&gt;"infeas"),'Heuristica no hash'!$F579/O579-1,"---")</f>
        <v>#DIV/0!</v>
      </c>
      <c r="M579" s="39" t="str">
        <f t="shared" si="36"/>
        <v>---</v>
      </c>
      <c r="N579">
        <f t="shared" si="37"/>
        <v>0</v>
      </c>
      <c r="O579">
        <f>IF(AND('Heuristica no hash'!$C716=0,'Heuristica no hash'!$B716=0,'Heuristica no hash'!$F716&lt;&gt;"inf",OR(AND(B578=0,'Heuristica no hash'!$F716&lt;O578),B578&lt;&gt;0)),'Heuristica no hash'!$F716,O578)</f>
        <v>0</v>
      </c>
    </row>
    <row r="580" spans="1:15" x14ac:dyDescent="0.3">
      <c r="A580" t="s">
        <v>20</v>
      </c>
      <c r="B580">
        <v>1</v>
      </c>
      <c r="C580">
        <v>5</v>
      </c>
      <c r="D580">
        <v>0.2</v>
      </c>
      <c r="E580">
        <v>402</v>
      </c>
      <c r="F580">
        <v>59817.599999999999</v>
      </c>
      <c r="G580">
        <v>1800.16</v>
      </c>
      <c r="H580">
        <v>0</v>
      </c>
      <c r="I580">
        <v>1</v>
      </c>
      <c r="J580">
        <v>1800.35</v>
      </c>
      <c r="K580">
        <v>0</v>
      </c>
      <c r="L580" s="33" t="e">
        <f>IF(AND(F580&lt;&gt;"inf",F580&lt;&gt;"infeas"),'Heuristica no hash'!$F580/O580-1,"---")</f>
        <v>#DIV/0!</v>
      </c>
      <c r="M580" s="39" t="str">
        <f t="shared" si="36"/>
        <v>---</v>
      </c>
      <c r="N580">
        <f t="shared" si="37"/>
        <v>0</v>
      </c>
      <c r="O580">
        <f>IF(AND('Heuristica no hash'!$C717=0,'Heuristica no hash'!$B717=0,'Heuristica no hash'!$F717&lt;&gt;"inf",OR(AND(B579=0,'Heuristica no hash'!$F717&lt;O579),B579&lt;&gt;0)),'Heuristica no hash'!$F717,O579)</f>
        <v>0</v>
      </c>
    </row>
    <row r="581" spans="1:15" x14ac:dyDescent="0.3">
      <c r="A581" t="s">
        <v>20</v>
      </c>
      <c r="B581">
        <v>1</v>
      </c>
      <c r="C581">
        <v>10</v>
      </c>
      <c r="D581">
        <v>0.05</v>
      </c>
      <c r="E581">
        <v>402</v>
      </c>
      <c r="F581">
        <v>56649.4</v>
      </c>
      <c r="G581">
        <v>1800.75</v>
      </c>
      <c r="H581">
        <v>0</v>
      </c>
      <c r="I581">
        <v>1</v>
      </c>
      <c r="J581">
        <v>1800.77</v>
      </c>
      <c r="K581">
        <v>0</v>
      </c>
      <c r="L581" s="33" t="e">
        <f>IF(AND(F581&lt;&gt;"inf",F581&lt;&gt;"infeas"),'Heuristica no hash'!$F581/O581-1,"---")</f>
        <v>#DIV/0!</v>
      </c>
      <c r="M581" s="39" t="str">
        <f t="shared" si="36"/>
        <v>---</v>
      </c>
      <c r="N581">
        <f t="shared" si="37"/>
        <v>0</v>
      </c>
      <c r="O581">
        <f>IF(AND('Heuristica no hash'!$C718=0,'Heuristica no hash'!$B718=0,'Heuristica no hash'!$F718&lt;&gt;"inf",OR(AND(B580=0,'Heuristica no hash'!$F718&lt;O580),B580&lt;&gt;0)),'Heuristica no hash'!$F718,O580)</f>
        <v>0</v>
      </c>
    </row>
    <row r="582" spans="1:15" x14ac:dyDescent="0.3">
      <c r="A582" t="s">
        <v>20</v>
      </c>
      <c r="B582">
        <v>1</v>
      </c>
      <c r="C582">
        <v>10</v>
      </c>
      <c r="D582">
        <v>0.1</v>
      </c>
      <c r="E582">
        <v>402</v>
      </c>
      <c r="F582">
        <v>56637.4</v>
      </c>
      <c r="G582">
        <v>1800.35</v>
      </c>
      <c r="H582">
        <v>0</v>
      </c>
      <c r="I582">
        <v>1</v>
      </c>
      <c r="J582">
        <v>1800.35</v>
      </c>
      <c r="K582">
        <v>0</v>
      </c>
      <c r="L582" s="33" t="e">
        <f>IF(AND(F582&lt;&gt;"inf",F582&lt;&gt;"infeas"),'Heuristica no hash'!$F582/O582-1,"---")</f>
        <v>#DIV/0!</v>
      </c>
      <c r="M582" s="39" t="str">
        <f t="shared" si="36"/>
        <v>---</v>
      </c>
      <c r="N582">
        <f t="shared" si="37"/>
        <v>0</v>
      </c>
      <c r="O582">
        <f>IF(AND('Heuristica no hash'!$C719=0,'Heuristica no hash'!$B719=0,'Heuristica no hash'!$F719&lt;&gt;"inf",OR(AND(B581=0,'Heuristica no hash'!$F719&lt;O581),B581&lt;&gt;0)),'Heuristica no hash'!$F719,O581)</f>
        <v>0</v>
      </c>
    </row>
    <row r="583" spans="1:15" x14ac:dyDescent="0.3">
      <c r="A583" t="s">
        <v>20</v>
      </c>
      <c r="B583">
        <v>1</v>
      </c>
      <c r="C583">
        <v>10</v>
      </c>
      <c r="D583">
        <v>0.15</v>
      </c>
      <c r="E583">
        <v>402</v>
      </c>
      <c r="F583">
        <v>62556.2</v>
      </c>
      <c r="G583">
        <v>1801.87</v>
      </c>
      <c r="H583">
        <v>0</v>
      </c>
      <c r="I583">
        <v>1</v>
      </c>
      <c r="J583">
        <v>1801.87</v>
      </c>
      <c r="K583">
        <v>0</v>
      </c>
      <c r="L583" s="33" t="e">
        <f>IF(AND(F583&lt;&gt;"inf",F583&lt;&gt;"infeas"),'Heuristica no hash'!$F583/O583-1,"---")</f>
        <v>#DIV/0!</v>
      </c>
      <c r="M583" s="39" t="str">
        <f t="shared" si="36"/>
        <v>---</v>
      </c>
      <c r="N583">
        <f t="shared" si="37"/>
        <v>0</v>
      </c>
      <c r="O583">
        <f>IF(AND('Heuristica no hash'!$C720=0,'Heuristica no hash'!$B720=0,'Heuristica no hash'!$F720&lt;&gt;"inf",OR(AND(B582=0,'Heuristica no hash'!$F720&lt;O582),B582&lt;&gt;0)),'Heuristica no hash'!$F720,O582)</f>
        <v>0</v>
      </c>
    </row>
    <row r="584" spans="1:15" x14ac:dyDescent="0.3">
      <c r="A584" t="s">
        <v>20</v>
      </c>
      <c r="B584">
        <v>1</v>
      </c>
      <c r="C584">
        <v>10</v>
      </c>
      <c r="D584">
        <v>0.2</v>
      </c>
      <c r="E584">
        <v>402</v>
      </c>
      <c r="F584">
        <v>57637.8</v>
      </c>
      <c r="G584">
        <v>1800.04</v>
      </c>
      <c r="H584">
        <v>0</v>
      </c>
      <c r="I584">
        <v>1</v>
      </c>
      <c r="J584">
        <v>1800.07</v>
      </c>
      <c r="K584">
        <v>0</v>
      </c>
      <c r="L584" s="33" t="e">
        <f>IF(AND(F584&lt;&gt;"inf",F584&lt;&gt;"infeas"),'Heuristica no hash'!$F584/O584-1,"---")</f>
        <v>#DIV/0!</v>
      </c>
      <c r="M584" s="39" t="str">
        <f t="shared" si="36"/>
        <v>---</v>
      </c>
      <c r="N584">
        <f t="shared" si="37"/>
        <v>0</v>
      </c>
      <c r="O584">
        <f>IF(AND('Heuristica no hash'!$C721=0,'Heuristica no hash'!$B721=0,'Heuristica no hash'!$F721&lt;&gt;"inf",OR(AND(B583=0,'Heuristica no hash'!$F721&lt;O583),B583&lt;&gt;0)),'Heuristica no hash'!$F721,O583)</f>
        <v>0</v>
      </c>
    </row>
    <row r="585" spans="1:15" x14ac:dyDescent="0.3">
      <c r="A585" t="s">
        <v>20</v>
      </c>
      <c r="B585">
        <v>1</v>
      </c>
      <c r="C585">
        <v>25</v>
      </c>
      <c r="D585">
        <v>0.05</v>
      </c>
      <c r="E585">
        <v>402</v>
      </c>
      <c r="F585">
        <v>62455</v>
      </c>
      <c r="G585">
        <v>1800.45</v>
      </c>
      <c r="H585">
        <v>0</v>
      </c>
      <c r="I585">
        <v>1</v>
      </c>
      <c r="J585">
        <v>1800.45</v>
      </c>
      <c r="K585">
        <v>0</v>
      </c>
      <c r="L585" s="33" t="e">
        <f>IF(AND(F585&lt;&gt;"inf",F585&lt;&gt;"infeas"),'Heuristica no hash'!$F585/O585-1,"---")</f>
        <v>#DIV/0!</v>
      </c>
      <c r="M585" s="39" t="str">
        <f t="shared" si="36"/>
        <v>---</v>
      </c>
      <c r="N585">
        <f t="shared" si="37"/>
        <v>0</v>
      </c>
      <c r="O585">
        <f>IF(AND('Heuristica no hash'!$C722=0,'Heuristica no hash'!$B722=0,'Heuristica no hash'!$F722&lt;&gt;"inf",OR(AND(B584=0,'Heuristica no hash'!$F722&lt;O584),B584&lt;&gt;0)),'Heuristica no hash'!$F722,O584)</f>
        <v>0</v>
      </c>
    </row>
    <row r="586" spans="1:15" x14ac:dyDescent="0.3">
      <c r="A586" t="s">
        <v>20</v>
      </c>
      <c r="B586">
        <v>1</v>
      </c>
      <c r="C586">
        <v>25</v>
      </c>
      <c r="D586">
        <v>0.1</v>
      </c>
      <c r="E586">
        <v>402</v>
      </c>
      <c r="F586">
        <v>58940.9</v>
      </c>
      <c r="G586">
        <v>1802.55</v>
      </c>
      <c r="H586">
        <v>0</v>
      </c>
      <c r="I586">
        <v>1</v>
      </c>
      <c r="J586">
        <v>1802.58</v>
      </c>
      <c r="K586">
        <v>0</v>
      </c>
      <c r="L586" s="33" t="e">
        <f>IF(AND(F586&lt;&gt;"inf",F586&lt;&gt;"infeas"),'Heuristica no hash'!$F586/O586-1,"---")</f>
        <v>#DIV/0!</v>
      </c>
      <c r="M586" s="39" t="str">
        <f t="shared" si="36"/>
        <v>---</v>
      </c>
      <c r="N586">
        <f t="shared" si="37"/>
        <v>0</v>
      </c>
      <c r="O586">
        <f>IF(AND('Heuristica no hash'!$C723=0,'Heuristica no hash'!$B723=0,'Heuristica no hash'!$F723&lt;&gt;"inf",OR(AND(B585=0,'Heuristica no hash'!$F723&lt;O585),B585&lt;&gt;0)),'Heuristica no hash'!$F723,O585)</f>
        <v>0</v>
      </c>
    </row>
    <row r="587" spans="1:15" x14ac:dyDescent="0.3">
      <c r="A587" t="s">
        <v>20</v>
      </c>
      <c r="B587">
        <v>1</v>
      </c>
      <c r="C587">
        <v>25</v>
      </c>
      <c r="D587">
        <v>0.15</v>
      </c>
      <c r="E587">
        <v>402</v>
      </c>
      <c r="F587">
        <v>56687.8</v>
      </c>
      <c r="G587">
        <v>1800.67</v>
      </c>
      <c r="H587">
        <v>0</v>
      </c>
      <c r="I587">
        <v>1</v>
      </c>
      <c r="J587">
        <v>1800.67</v>
      </c>
      <c r="K587">
        <v>0</v>
      </c>
      <c r="L587" s="33" t="e">
        <f>IF(AND(F587&lt;&gt;"inf",F587&lt;&gt;"infeas"),'Heuristica no hash'!$F587/O587-1,"---")</f>
        <v>#DIV/0!</v>
      </c>
      <c r="M587" s="39" t="str">
        <f t="shared" si="36"/>
        <v>---</v>
      </c>
      <c r="N587">
        <f t="shared" si="37"/>
        <v>0</v>
      </c>
      <c r="O587">
        <f>IF(AND('Heuristica no hash'!$C724=0,'Heuristica no hash'!$B724=0,'Heuristica no hash'!$F724&lt;&gt;"inf",OR(AND(B586=0,'Heuristica no hash'!$F724&lt;O586),B586&lt;&gt;0)),'Heuristica no hash'!$F724,O586)</f>
        <v>0</v>
      </c>
    </row>
    <row r="588" spans="1:15" x14ac:dyDescent="0.3">
      <c r="A588" t="s">
        <v>20</v>
      </c>
      <c r="B588">
        <v>1</v>
      </c>
      <c r="C588">
        <v>25</v>
      </c>
      <c r="D588">
        <v>0.2</v>
      </c>
      <c r="E588">
        <v>402</v>
      </c>
      <c r="F588">
        <v>72016.7</v>
      </c>
      <c r="G588">
        <v>1808.96</v>
      </c>
      <c r="H588">
        <v>0</v>
      </c>
      <c r="I588">
        <v>1</v>
      </c>
      <c r="J588">
        <v>1808.96</v>
      </c>
      <c r="K588">
        <v>0</v>
      </c>
      <c r="L588" s="33" t="e">
        <f>IF(AND(F588&lt;&gt;"inf",F588&lt;&gt;"infeas"),'Heuristica no hash'!$F588/O588-1,"---")</f>
        <v>#DIV/0!</v>
      </c>
      <c r="M588" s="39" t="str">
        <f t="shared" si="36"/>
        <v>---</v>
      </c>
      <c r="N588">
        <f t="shared" si="37"/>
        <v>0</v>
      </c>
      <c r="O588">
        <f>IF(AND('Heuristica no hash'!$C725=0,'Heuristica no hash'!$B725=0,'Heuristica no hash'!$F725&lt;&gt;"inf",OR(AND(B587=0,'Heuristica no hash'!$F725&lt;O587),B587&lt;&gt;0)),'Heuristica no hash'!$F725,O587)</f>
        <v>0</v>
      </c>
    </row>
    <row r="589" spans="1:15" x14ac:dyDescent="0.3">
      <c r="A589" t="s">
        <v>20</v>
      </c>
      <c r="B589">
        <v>1</v>
      </c>
      <c r="C589">
        <v>50</v>
      </c>
      <c r="D589">
        <v>0.05</v>
      </c>
      <c r="E589">
        <v>402</v>
      </c>
      <c r="F589">
        <v>58145.7</v>
      </c>
      <c r="G589">
        <v>1800.83</v>
      </c>
      <c r="H589">
        <v>0</v>
      </c>
      <c r="I589">
        <v>1</v>
      </c>
      <c r="J589">
        <v>1800.85</v>
      </c>
      <c r="K589">
        <v>0</v>
      </c>
      <c r="L589" s="33" t="e">
        <f>IF(AND(F589&lt;&gt;"inf",F589&lt;&gt;"infeas"),'Heuristica no hash'!$F589/O589-1,"---")</f>
        <v>#DIV/0!</v>
      </c>
      <c r="M589" s="39" t="str">
        <f t="shared" si="36"/>
        <v>---</v>
      </c>
      <c r="N589">
        <f t="shared" si="37"/>
        <v>0</v>
      </c>
      <c r="O589">
        <f>IF(AND('Heuristica no hash'!$C726=0,'Heuristica no hash'!$B726=0,'Heuristica no hash'!$F726&lt;&gt;"inf",OR(AND(B588=0,'Heuristica no hash'!$F726&lt;O588),B588&lt;&gt;0)),'Heuristica no hash'!$F726,O588)</f>
        <v>0</v>
      </c>
    </row>
    <row r="590" spans="1:15" x14ac:dyDescent="0.3">
      <c r="A590" t="s">
        <v>20</v>
      </c>
      <c r="B590">
        <v>1</v>
      </c>
      <c r="C590">
        <v>50</v>
      </c>
      <c r="D590">
        <v>0.1</v>
      </c>
      <c r="E590">
        <v>402</v>
      </c>
      <c r="F590">
        <v>59718.400000000001</v>
      </c>
      <c r="G590">
        <v>1812.27</v>
      </c>
      <c r="H590">
        <v>0</v>
      </c>
      <c r="I590">
        <v>1</v>
      </c>
      <c r="J590">
        <v>1812.27</v>
      </c>
      <c r="K590">
        <v>0</v>
      </c>
      <c r="L590" s="33" t="e">
        <f>IF(AND(F590&lt;&gt;"inf",F590&lt;&gt;"infeas"),'Heuristica no hash'!$F590/O590-1,"---")</f>
        <v>#DIV/0!</v>
      </c>
      <c r="M590" s="39" t="str">
        <f t="shared" si="36"/>
        <v>---</v>
      </c>
      <c r="N590">
        <f t="shared" si="37"/>
        <v>0</v>
      </c>
      <c r="O590">
        <f>IF(AND('Heuristica no hash'!$C727=0,'Heuristica no hash'!$B727=0,'Heuristica no hash'!$F727&lt;&gt;"inf",OR(AND(B589=0,'Heuristica no hash'!$F727&lt;O589),B589&lt;&gt;0)),'Heuristica no hash'!$F727,O589)</f>
        <v>0</v>
      </c>
    </row>
    <row r="591" spans="1:15" x14ac:dyDescent="0.3">
      <c r="A591" t="s">
        <v>20</v>
      </c>
      <c r="B591">
        <v>1</v>
      </c>
      <c r="C591">
        <v>50</v>
      </c>
      <c r="D591">
        <v>0.15</v>
      </c>
      <c r="E591">
        <v>402</v>
      </c>
      <c r="F591">
        <v>81075.8</v>
      </c>
      <c r="G591">
        <v>1825.5</v>
      </c>
      <c r="H591">
        <v>0</v>
      </c>
      <c r="I591">
        <v>1</v>
      </c>
      <c r="J591">
        <v>1825.6</v>
      </c>
      <c r="K591">
        <v>0</v>
      </c>
      <c r="L591" s="33" t="e">
        <f>IF(AND(F591&lt;&gt;"inf",F591&lt;&gt;"infeas"),'Heuristica no hash'!$F591/O591-1,"---")</f>
        <v>#DIV/0!</v>
      </c>
      <c r="M591" s="39" t="str">
        <f t="shared" si="36"/>
        <v>---</v>
      </c>
      <c r="N591">
        <f t="shared" si="37"/>
        <v>0</v>
      </c>
      <c r="O591">
        <f>IF(AND('Heuristica no hash'!$C728=0,'Heuristica no hash'!$B728=0,'Heuristica no hash'!$F728&lt;&gt;"inf",OR(AND(B590=0,'Heuristica no hash'!$F728&lt;O590),B590&lt;&gt;0)),'Heuristica no hash'!$F728,O590)</f>
        <v>0</v>
      </c>
    </row>
    <row r="592" spans="1:15" x14ac:dyDescent="0.3">
      <c r="A592" t="s">
        <v>20</v>
      </c>
      <c r="B592">
        <v>1</v>
      </c>
      <c r="C592">
        <v>50</v>
      </c>
      <c r="D592">
        <v>0.2</v>
      </c>
      <c r="E592">
        <v>402</v>
      </c>
      <c r="F592">
        <v>60414.5</v>
      </c>
      <c r="G592">
        <v>1801.67</v>
      </c>
      <c r="H592">
        <v>0</v>
      </c>
      <c r="I592">
        <v>1</v>
      </c>
      <c r="J592">
        <v>1801.67</v>
      </c>
      <c r="K592">
        <v>0</v>
      </c>
      <c r="L592" s="33" t="e">
        <f>IF(AND(F592&lt;&gt;"inf",F592&lt;&gt;"infeas"),'Heuristica no hash'!$F592/O592-1,"---")</f>
        <v>#DIV/0!</v>
      </c>
      <c r="M592" s="39" t="str">
        <f t="shared" si="36"/>
        <v>---</v>
      </c>
      <c r="N592">
        <f t="shared" si="37"/>
        <v>0</v>
      </c>
      <c r="O592">
        <f>IF(AND('Heuristica no hash'!$C729=0,'Heuristica no hash'!$B729=0,'Heuristica no hash'!$F729&lt;&gt;"inf",OR(AND(B591=0,'Heuristica no hash'!$F729&lt;O591),B591&lt;&gt;0)),'Heuristica no hash'!$F729,O591)</f>
        <v>0</v>
      </c>
    </row>
    <row r="593" spans="1:15" x14ac:dyDescent="0.3">
      <c r="A593" t="s">
        <v>20</v>
      </c>
      <c r="B593">
        <v>2</v>
      </c>
      <c r="C593">
        <v>5</v>
      </c>
      <c r="D593">
        <v>0.05</v>
      </c>
      <c r="E593">
        <v>402</v>
      </c>
      <c r="F593">
        <v>54986</v>
      </c>
      <c r="G593">
        <v>1800.06</v>
      </c>
      <c r="H593">
        <v>0</v>
      </c>
      <c r="I593">
        <v>1</v>
      </c>
      <c r="J593">
        <v>1800.06</v>
      </c>
      <c r="K593">
        <v>0</v>
      </c>
      <c r="L593" s="33" t="e">
        <f>IF(AND(F593&lt;&gt;"inf",F593&lt;&gt;"infeas"),'Heuristica no hash'!$F593/O593-1,"---")</f>
        <v>#DIV/0!</v>
      </c>
      <c r="M593" s="39" t="str">
        <f t="shared" si="36"/>
        <v>---</v>
      </c>
      <c r="N593">
        <f t="shared" si="37"/>
        <v>0</v>
      </c>
      <c r="O593">
        <f>IF(AND('Heuristica no hash'!$C730=0,'Heuristica no hash'!$B730=0,'Heuristica no hash'!$F730&lt;&gt;"inf",OR(AND(B592=0,'Heuristica no hash'!$F730&lt;O592),B592&lt;&gt;0)),'Heuristica no hash'!$F730,O592)</f>
        <v>0</v>
      </c>
    </row>
    <row r="594" spans="1:15" x14ac:dyDescent="0.3">
      <c r="A594" t="s">
        <v>20</v>
      </c>
      <c r="B594">
        <v>2</v>
      </c>
      <c r="C594">
        <v>5</v>
      </c>
      <c r="D594">
        <v>0.1</v>
      </c>
      <c r="E594">
        <v>402</v>
      </c>
      <c r="F594">
        <v>57076.7</v>
      </c>
      <c r="G594">
        <v>1800.69</v>
      </c>
      <c r="H594">
        <v>0</v>
      </c>
      <c r="I594">
        <v>1</v>
      </c>
      <c r="J594">
        <v>1800.69</v>
      </c>
      <c r="K594">
        <v>0</v>
      </c>
      <c r="L594" s="33" t="e">
        <f>IF(AND(F594&lt;&gt;"inf",F594&lt;&gt;"infeas"),'Heuristica no hash'!$F594/O594-1,"---")</f>
        <v>#DIV/0!</v>
      </c>
      <c r="M594" s="39" t="str">
        <f t="shared" si="36"/>
        <v>---</v>
      </c>
      <c r="N594">
        <f t="shared" si="37"/>
        <v>0</v>
      </c>
      <c r="O594">
        <f>IF(AND('Heuristica no hash'!$C731=0,'Heuristica no hash'!$B731=0,'Heuristica no hash'!$F731&lt;&gt;"inf",OR(AND(B593=0,'Heuristica no hash'!$F731&lt;O593),B593&lt;&gt;0)),'Heuristica no hash'!$F731,O593)</f>
        <v>0</v>
      </c>
    </row>
    <row r="595" spans="1:15" x14ac:dyDescent="0.3">
      <c r="A595" t="s">
        <v>20</v>
      </c>
      <c r="B595">
        <v>2</v>
      </c>
      <c r="C595">
        <v>5</v>
      </c>
      <c r="D595">
        <v>0.15</v>
      </c>
      <c r="E595">
        <v>402</v>
      </c>
      <c r="F595">
        <v>59196.800000000003</v>
      </c>
      <c r="G595">
        <v>1800.79</v>
      </c>
      <c r="H595">
        <v>0</v>
      </c>
      <c r="I595">
        <v>1</v>
      </c>
      <c r="J595">
        <v>1800.79</v>
      </c>
      <c r="K595">
        <v>0</v>
      </c>
      <c r="L595" s="33" t="e">
        <f>IF(AND(F595&lt;&gt;"inf",F595&lt;&gt;"infeas"),'Heuristica no hash'!$F595/O595-1,"---")</f>
        <v>#DIV/0!</v>
      </c>
      <c r="M595" s="39" t="str">
        <f t="shared" si="36"/>
        <v>---</v>
      </c>
      <c r="N595">
        <f t="shared" si="37"/>
        <v>0</v>
      </c>
      <c r="O595">
        <f>IF(AND('Heuristica no hash'!$C732=0,'Heuristica no hash'!$B732=0,'Heuristica no hash'!$F732&lt;&gt;"inf",OR(AND(B594=0,'Heuristica no hash'!$F732&lt;O594),B594&lt;&gt;0)),'Heuristica no hash'!$F732,O594)</f>
        <v>0</v>
      </c>
    </row>
    <row r="596" spans="1:15" x14ac:dyDescent="0.3">
      <c r="A596" t="s">
        <v>20</v>
      </c>
      <c r="B596">
        <v>2</v>
      </c>
      <c r="C596">
        <v>5</v>
      </c>
      <c r="D596">
        <v>0.2</v>
      </c>
      <c r="E596">
        <v>402</v>
      </c>
      <c r="F596">
        <v>60784.9</v>
      </c>
      <c r="G596">
        <v>1800.1</v>
      </c>
      <c r="H596">
        <v>0</v>
      </c>
      <c r="I596">
        <v>1</v>
      </c>
      <c r="J596">
        <v>1800.1</v>
      </c>
      <c r="K596">
        <v>0</v>
      </c>
      <c r="L596" s="33" t="e">
        <f>IF(AND(F596&lt;&gt;"inf",F596&lt;&gt;"infeas"),'Heuristica no hash'!$F596/O596-1,"---")</f>
        <v>#DIV/0!</v>
      </c>
      <c r="M596" s="39" t="str">
        <f t="shared" si="36"/>
        <v>---</v>
      </c>
      <c r="N596">
        <f t="shared" si="37"/>
        <v>0</v>
      </c>
      <c r="O596">
        <f>IF(AND('Heuristica no hash'!$C733=0,'Heuristica no hash'!$B733=0,'Heuristica no hash'!$F733&lt;&gt;"inf",OR(AND(B595=0,'Heuristica no hash'!$F733&lt;O595),B595&lt;&gt;0)),'Heuristica no hash'!$F733,O595)</f>
        <v>0</v>
      </c>
    </row>
    <row r="597" spans="1:15" x14ac:dyDescent="0.3">
      <c r="A597" t="s">
        <v>20</v>
      </c>
      <c r="B597">
        <v>2</v>
      </c>
      <c r="C597">
        <v>10</v>
      </c>
      <c r="D597">
        <v>0.05</v>
      </c>
      <c r="E597">
        <v>402</v>
      </c>
      <c r="F597">
        <v>57495.1</v>
      </c>
      <c r="G597">
        <v>1800.21</v>
      </c>
      <c r="H597">
        <v>0</v>
      </c>
      <c r="I597">
        <v>1</v>
      </c>
      <c r="J597">
        <v>1800.25</v>
      </c>
      <c r="K597">
        <v>0</v>
      </c>
      <c r="L597" s="33" t="e">
        <f>IF(AND(F597&lt;&gt;"inf",F597&lt;&gt;"infeas"),'Heuristica no hash'!$F597/O597-1,"---")</f>
        <v>#DIV/0!</v>
      </c>
      <c r="M597" s="39" t="str">
        <f t="shared" si="36"/>
        <v>---</v>
      </c>
      <c r="N597">
        <f t="shared" si="37"/>
        <v>0</v>
      </c>
      <c r="O597">
        <f>IF(AND('Heuristica no hash'!$C734=0,'Heuristica no hash'!$B734=0,'Heuristica no hash'!$F734&lt;&gt;"inf",OR(AND(B596=0,'Heuristica no hash'!$F734&lt;O596),B596&lt;&gt;0)),'Heuristica no hash'!$F734,O596)</f>
        <v>0</v>
      </c>
    </row>
    <row r="598" spans="1:15" x14ac:dyDescent="0.3">
      <c r="A598" t="s">
        <v>20</v>
      </c>
      <c r="B598">
        <v>2</v>
      </c>
      <c r="C598">
        <v>10</v>
      </c>
      <c r="D598">
        <v>0.1</v>
      </c>
      <c r="E598">
        <v>402</v>
      </c>
      <c r="F598">
        <v>55782.8</v>
      </c>
      <c r="G598">
        <v>1801.78</v>
      </c>
      <c r="H598">
        <v>0</v>
      </c>
      <c r="I598">
        <v>1</v>
      </c>
      <c r="J598">
        <v>1801.81</v>
      </c>
      <c r="K598">
        <v>0</v>
      </c>
      <c r="L598" s="33" t="e">
        <f>IF(AND(F598&lt;&gt;"inf",F598&lt;&gt;"infeas"),'Heuristica no hash'!$F598/O598-1,"---")</f>
        <v>#DIV/0!</v>
      </c>
      <c r="M598" s="39" t="str">
        <f t="shared" si="36"/>
        <v>---</v>
      </c>
      <c r="N598">
        <f t="shared" si="37"/>
        <v>0</v>
      </c>
      <c r="O598">
        <f>IF(AND('Heuristica no hash'!$C735=0,'Heuristica no hash'!$B735=0,'Heuristica no hash'!$F735&lt;&gt;"inf",OR(AND(B597=0,'Heuristica no hash'!$F735&lt;O597),B597&lt;&gt;0)),'Heuristica no hash'!$F735,O597)</f>
        <v>0</v>
      </c>
    </row>
    <row r="599" spans="1:15" x14ac:dyDescent="0.3">
      <c r="A599" t="s">
        <v>20</v>
      </c>
      <c r="B599">
        <v>2</v>
      </c>
      <c r="C599">
        <v>10</v>
      </c>
      <c r="D599">
        <v>0.15</v>
      </c>
      <c r="E599">
        <v>402</v>
      </c>
      <c r="F599">
        <v>58368.6</v>
      </c>
      <c r="G599">
        <v>1800.74</v>
      </c>
      <c r="H599">
        <v>0</v>
      </c>
      <c r="I599">
        <v>1</v>
      </c>
      <c r="J599">
        <v>1800.8</v>
      </c>
      <c r="K599">
        <v>0</v>
      </c>
      <c r="L599" s="33" t="e">
        <f>IF(AND(F599&lt;&gt;"inf",F599&lt;&gt;"infeas"),'Heuristica no hash'!$F599/O599-1,"---")</f>
        <v>#DIV/0!</v>
      </c>
      <c r="M599" s="39" t="str">
        <f t="shared" si="36"/>
        <v>---</v>
      </c>
      <c r="N599">
        <f t="shared" si="37"/>
        <v>0</v>
      </c>
      <c r="O599">
        <f>IF(AND('Heuristica no hash'!$C736=0,'Heuristica no hash'!$B736=0,'Heuristica no hash'!$F736&lt;&gt;"inf",OR(AND(B598=0,'Heuristica no hash'!$F736&lt;O598),B598&lt;&gt;0)),'Heuristica no hash'!$F736,O598)</f>
        <v>0</v>
      </c>
    </row>
    <row r="600" spans="1:15" x14ac:dyDescent="0.3">
      <c r="A600" t="s">
        <v>20</v>
      </c>
      <c r="B600">
        <v>2</v>
      </c>
      <c r="C600">
        <v>10</v>
      </c>
      <c r="D600">
        <v>0.2</v>
      </c>
      <c r="E600">
        <v>402</v>
      </c>
      <c r="F600">
        <v>66356.2</v>
      </c>
      <c r="G600">
        <v>1819.27</v>
      </c>
      <c r="H600">
        <v>0</v>
      </c>
      <c r="I600">
        <v>1</v>
      </c>
      <c r="J600">
        <v>1819.3</v>
      </c>
      <c r="K600">
        <v>0</v>
      </c>
      <c r="L600" s="33" t="e">
        <f>IF(AND(F600&lt;&gt;"inf",F600&lt;&gt;"infeas"),'Heuristica no hash'!$F600/O600-1,"---")</f>
        <v>#DIV/0!</v>
      </c>
      <c r="M600" s="39" t="str">
        <f t="shared" si="36"/>
        <v>---</v>
      </c>
      <c r="N600">
        <f t="shared" si="37"/>
        <v>0</v>
      </c>
      <c r="O600">
        <f>IF(AND('Heuristica no hash'!$C737=0,'Heuristica no hash'!$B737=0,'Heuristica no hash'!$F737&lt;&gt;"inf",OR(AND(B599=0,'Heuristica no hash'!$F737&lt;O599),B599&lt;&gt;0)),'Heuristica no hash'!$F737,O599)</f>
        <v>0</v>
      </c>
    </row>
    <row r="601" spans="1:15" x14ac:dyDescent="0.3">
      <c r="A601" t="s">
        <v>20</v>
      </c>
      <c r="B601">
        <v>2</v>
      </c>
      <c r="C601">
        <v>25</v>
      </c>
      <c r="D601">
        <v>0.05</v>
      </c>
      <c r="E601">
        <v>402</v>
      </c>
      <c r="F601">
        <v>56486.1</v>
      </c>
      <c r="G601">
        <v>1800.46</v>
      </c>
      <c r="H601">
        <v>0</v>
      </c>
      <c r="I601">
        <v>1</v>
      </c>
      <c r="J601">
        <v>1800.46</v>
      </c>
      <c r="K601">
        <v>0</v>
      </c>
      <c r="L601" s="33" t="e">
        <f>IF(AND(F601&lt;&gt;"inf",F601&lt;&gt;"infeas"),'Heuristica no hash'!$F601/O601-1,"---")</f>
        <v>#DIV/0!</v>
      </c>
      <c r="M601" s="39" t="str">
        <f t="shared" si="36"/>
        <v>---</v>
      </c>
      <c r="N601">
        <f t="shared" si="37"/>
        <v>0</v>
      </c>
      <c r="O601">
        <f>IF(AND('Heuristica no hash'!$C738=0,'Heuristica no hash'!$B738=0,'Heuristica no hash'!$F738&lt;&gt;"inf",OR(AND(B600=0,'Heuristica no hash'!$F738&lt;O600),B600&lt;&gt;0)),'Heuristica no hash'!$F738,O600)</f>
        <v>0</v>
      </c>
    </row>
    <row r="602" spans="1:15" x14ac:dyDescent="0.3">
      <c r="A602" t="s">
        <v>20</v>
      </c>
      <c r="B602">
        <v>2</v>
      </c>
      <c r="C602">
        <v>25</v>
      </c>
      <c r="D602">
        <v>0.1</v>
      </c>
      <c r="E602">
        <v>402</v>
      </c>
      <c r="F602">
        <v>58502.2</v>
      </c>
      <c r="G602">
        <v>1800.8</v>
      </c>
      <c r="H602">
        <v>0</v>
      </c>
      <c r="I602">
        <v>1</v>
      </c>
      <c r="J602">
        <v>1800.87</v>
      </c>
      <c r="K602">
        <v>0</v>
      </c>
      <c r="L602" s="33" t="e">
        <f>IF(AND(F602&lt;&gt;"inf",F602&lt;&gt;"infeas"),'Heuristica no hash'!$F602/O602-1,"---")</f>
        <v>#DIV/0!</v>
      </c>
      <c r="M602" s="39" t="str">
        <f t="shared" si="36"/>
        <v>---</v>
      </c>
      <c r="N602">
        <f t="shared" si="37"/>
        <v>0</v>
      </c>
      <c r="O602">
        <f>IF(AND('Heuristica no hash'!$C739=0,'Heuristica no hash'!$B739=0,'Heuristica no hash'!$F739&lt;&gt;"inf",OR(AND(B601=0,'Heuristica no hash'!$F739&lt;O601),B601&lt;&gt;0)),'Heuristica no hash'!$F739,O601)</f>
        <v>0</v>
      </c>
    </row>
    <row r="603" spans="1:15" x14ac:dyDescent="0.3">
      <c r="A603" t="s">
        <v>20</v>
      </c>
      <c r="B603">
        <v>2</v>
      </c>
      <c r="C603">
        <v>25</v>
      </c>
      <c r="D603">
        <v>0.15</v>
      </c>
      <c r="E603">
        <v>402</v>
      </c>
      <c r="F603">
        <v>58968</v>
      </c>
      <c r="G603">
        <v>1800.76</v>
      </c>
      <c r="H603">
        <v>0</v>
      </c>
      <c r="I603">
        <v>1</v>
      </c>
      <c r="J603">
        <v>1800.76</v>
      </c>
      <c r="K603">
        <v>0</v>
      </c>
      <c r="L603" s="33" t="e">
        <f>IF(AND(F603&lt;&gt;"inf",F603&lt;&gt;"infeas"),'Heuristica no hash'!$F603/O603-1,"---")</f>
        <v>#DIV/0!</v>
      </c>
      <c r="M603" s="39" t="str">
        <f t="shared" si="36"/>
        <v>---</v>
      </c>
      <c r="N603">
        <f t="shared" si="37"/>
        <v>0</v>
      </c>
      <c r="O603">
        <f>IF(AND('Heuristica no hash'!$C740=0,'Heuristica no hash'!$B740=0,'Heuristica no hash'!$F740&lt;&gt;"inf",OR(AND(B602=0,'Heuristica no hash'!$F740&lt;O602),B602&lt;&gt;0)),'Heuristica no hash'!$F740,O602)</f>
        <v>0</v>
      </c>
    </row>
    <row r="604" spans="1:15" x14ac:dyDescent="0.3">
      <c r="A604" t="s">
        <v>20</v>
      </c>
      <c r="B604">
        <v>2</v>
      </c>
      <c r="C604">
        <v>25</v>
      </c>
      <c r="D604">
        <v>0.2</v>
      </c>
      <c r="E604">
        <v>402</v>
      </c>
      <c r="F604">
        <v>66223.600000000006</v>
      </c>
      <c r="G604">
        <v>1804.39</v>
      </c>
      <c r="H604">
        <v>0</v>
      </c>
      <c r="I604">
        <v>1</v>
      </c>
      <c r="J604">
        <v>1804.4</v>
      </c>
      <c r="K604">
        <v>0</v>
      </c>
      <c r="L604" s="33" t="e">
        <f>IF(AND(F604&lt;&gt;"inf",F604&lt;&gt;"infeas"),'Heuristica no hash'!$F604/O604-1,"---")</f>
        <v>#DIV/0!</v>
      </c>
      <c r="M604" s="39" t="str">
        <f t="shared" si="36"/>
        <v>---</v>
      </c>
      <c r="N604">
        <f t="shared" si="37"/>
        <v>0</v>
      </c>
      <c r="O604">
        <f>IF(AND('Heuristica no hash'!$C741=0,'Heuristica no hash'!$B741=0,'Heuristica no hash'!$F741&lt;&gt;"inf",OR(AND(B603=0,'Heuristica no hash'!$F741&lt;O603),B603&lt;&gt;0)),'Heuristica no hash'!$F741,O603)</f>
        <v>0</v>
      </c>
    </row>
    <row r="605" spans="1:15" x14ac:dyDescent="0.3">
      <c r="A605" t="s">
        <v>20</v>
      </c>
      <c r="B605">
        <v>2</v>
      </c>
      <c r="C605">
        <v>50</v>
      </c>
      <c r="D605">
        <v>0.05</v>
      </c>
      <c r="E605">
        <v>402</v>
      </c>
      <c r="F605">
        <v>55956.2</v>
      </c>
      <c r="G605">
        <v>1800.04</v>
      </c>
      <c r="H605">
        <v>0</v>
      </c>
      <c r="I605">
        <v>1</v>
      </c>
      <c r="J605">
        <v>1800.12</v>
      </c>
      <c r="K605">
        <v>0</v>
      </c>
      <c r="L605" s="33" t="e">
        <f>IF(AND(F605&lt;&gt;"inf",F605&lt;&gt;"infeas"),'Heuristica no hash'!$F605/O605-1,"---")</f>
        <v>#DIV/0!</v>
      </c>
      <c r="M605" s="39" t="str">
        <f t="shared" si="36"/>
        <v>---</v>
      </c>
      <c r="N605">
        <f t="shared" si="37"/>
        <v>0</v>
      </c>
      <c r="O605">
        <f>IF(AND('Heuristica no hash'!$C742=0,'Heuristica no hash'!$B742=0,'Heuristica no hash'!$F742&lt;&gt;"inf",OR(AND(B604=0,'Heuristica no hash'!$F742&lt;O604),B604&lt;&gt;0)),'Heuristica no hash'!$F742,O604)</f>
        <v>0</v>
      </c>
    </row>
    <row r="606" spans="1:15" x14ac:dyDescent="0.3">
      <c r="A606" t="s">
        <v>20</v>
      </c>
      <c r="B606">
        <v>2</v>
      </c>
      <c r="C606">
        <v>50</v>
      </c>
      <c r="D606">
        <v>0.1</v>
      </c>
      <c r="E606">
        <v>402</v>
      </c>
      <c r="F606">
        <v>56420.9</v>
      </c>
      <c r="G606">
        <v>1800.45</v>
      </c>
      <c r="H606">
        <v>0</v>
      </c>
      <c r="I606">
        <v>1</v>
      </c>
      <c r="J606">
        <v>1800.45</v>
      </c>
      <c r="K606">
        <v>0</v>
      </c>
      <c r="L606" s="33" t="e">
        <f>IF(AND(F606&lt;&gt;"inf",F606&lt;&gt;"infeas"),'Heuristica no hash'!$F606/O606-1,"---")</f>
        <v>#DIV/0!</v>
      </c>
      <c r="M606" s="39" t="str">
        <f t="shared" si="36"/>
        <v>---</v>
      </c>
      <c r="N606">
        <f t="shared" si="37"/>
        <v>0</v>
      </c>
      <c r="O606">
        <f>IF(AND('Heuristica no hash'!$C743=0,'Heuristica no hash'!$B743=0,'Heuristica no hash'!$F743&lt;&gt;"inf",OR(AND(B605=0,'Heuristica no hash'!$F743&lt;O605),B605&lt;&gt;0)),'Heuristica no hash'!$F743,O605)</f>
        <v>0</v>
      </c>
    </row>
    <row r="607" spans="1:15" x14ac:dyDescent="0.3">
      <c r="A607" t="s">
        <v>20</v>
      </c>
      <c r="B607">
        <v>2</v>
      </c>
      <c r="C607">
        <v>50</v>
      </c>
      <c r="D607">
        <v>0.15</v>
      </c>
      <c r="E607">
        <v>402</v>
      </c>
      <c r="F607">
        <v>59415.199999999997</v>
      </c>
      <c r="G607">
        <v>1800.38</v>
      </c>
      <c r="H607">
        <v>0</v>
      </c>
      <c r="I607">
        <v>1</v>
      </c>
      <c r="J607">
        <v>1800.43</v>
      </c>
      <c r="K607">
        <v>0</v>
      </c>
      <c r="L607" s="33" t="e">
        <f>IF(AND(F607&lt;&gt;"inf",F607&lt;&gt;"infeas"),'Heuristica no hash'!$F607/O607-1,"---")</f>
        <v>#DIV/0!</v>
      </c>
      <c r="M607" s="39" t="str">
        <f t="shared" si="36"/>
        <v>---</v>
      </c>
      <c r="N607">
        <f t="shared" si="37"/>
        <v>0</v>
      </c>
      <c r="O607">
        <f>IF(AND('Heuristica no hash'!$C744=0,'Heuristica no hash'!$B744=0,'Heuristica no hash'!$F744&lt;&gt;"inf",OR(AND(B606=0,'Heuristica no hash'!$F744&lt;O606),B606&lt;&gt;0)),'Heuristica no hash'!$F744,O606)</f>
        <v>0</v>
      </c>
    </row>
    <row r="608" spans="1:15" x14ac:dyDescent="0.3">
      <c r="A608" t="s">
        <v>20</v>
      </c>
      <c r="B608">
        <v>2</v>
      </c>
      <c r="C608">
        <v>50</v>
      </c>
      <c r="D608">
        <v>0.2</v>
      </c>
      <c r="E608">
        <v>402</v>
      </c>
      <c r="F608">
        <v>60096.800000000003</v>
      </c>
      <c r="G608">
        <v>1800.11</v>
      </c>
      <c r="H608">
        <v>0</v>
      </c>
      <c r="I608">
        <v>1</v>
      </c>
      <c r="J608">
        <v>1800.11</v>
      </c>
      <c r="K608">
        <v>0</v>
      </c>
      <c r="L608" s="33" t="e">
        <f>IF(AND(F608&lt;&gt;"inf",F608&lt;&gt;"infeas"),'Heuristica no hash'!$F608/O608-1,"---")</f>
        <v>#DIV/0!</v>
      </c>
      <c r="M608" s="39" t="str">
        <f t="shared" si="36"/>
        <v>---</v>
      </c>
      <c r="N608">
        <f t="shared" si="37"/>
        <v>0</v>
      </c>
      <c r="O608">
        <f>IF(AND('Heuristica no hash'!$C745=0,'Heuristica no hash'!$B745=0,'Heuristica no hash'!$F745&lt;&gt;"inf",OR(AND(B607=0,'Heuristica no hash'!$F745&lt;O607),B607&lt;&gt;0)),'Heuristica no hash'!$F745,O607)</f>
        <v>0</v>
      </c>
    </row>
    <row r="609" spans="1:15" x14ac:dyDescent="0.3">
      <c r="A609" t="s">
        <v>20</v>
      </c>
      <c r="B609">
        <v>3</v>
      </c>
      <c r="C609">
        <v>0</v>
      </c>
      <c r="D609">
        <v>0.05</v>
      </c>
      <c r="E609">
        <v>402</v>
      </c>
      <c r="F609">
        <v>56209</v>
      </c>
      <c r="G609">
        <v>1800.64</v>
      </c>
      <c r="H609">
        <v>0</v>
      </c>
      <c r="I609">
        <v>1</v>
      </c>
      <c r="J609">
        <v>1800.69</v>
      </c>
      <c r="K609">
        <v>0</v>
      </c>
      <c r="L609" s="33" t="e">
        <f>IF(AND(F609&lt;&gt;"inf",F609&lt;&gt;"infeas"),'Heuristica no hash'!$F609/O609-1,"---")</f>
        <v>#DIV/0!</v>
      </c>
      <c r="M609" s="39" t="str">
        <f t="shared" si="36"/>
        <v>---</v>
      </c>
      <c r="N609">
        <f t="shared" si="37"/>
        <v>0</v>
      </c>
      <c r="O609">
        <f>IF(AND('Heuristica no hash'!$C746=0,'Heuristica no hash'!$B746=0,'Heuristica no hash'!$F746&lt;&gt;"inf",OR(AND(B608=0,'Heuristica no hash'!$F746&lt;O608),B608&lt;&gt;0)),'Heuristica no hash'!$F746,O608)</f>
        <v>0</v>
      </c>
    </row>
    <row r="610" spans="1:15" x14ac:dyDescent="0.3">
      <c r="A610" t="s">
        <v>20</v>
      </c>
      <c r="B610">
        <v>3</v>
      </c>
      <c r="C610">
        <v>0</v>
      </c>
      <c r="D610">
        <v>0.1</v>
      </c>
      <c r="E610">
        <v>402</v>
      </c>
      <c r="F610">
        <v>55055.199999999997</v>
      </c>
      <c r="G610">
        <v>1800.23</v>
      </c>
      <c r="H610">
        <v>0</v>
      </c>
      <c r="I610">
        <v>1</v>
      </c>
      <c r="J610">
        <v>1800.33</v>
      </c>
      <c r="K610">
        <v>0</v>
      </c>
      <c r="L610" s="33" t="e">
        <f>IF(AND(F610&lt;&gt;"inf",F610&lt;&gt;"infeas"),'Heuristica no hash'!$F610/O610-1,"---")</f>
        <v>#DIV/0!</v>
      </c>
      <c r="M610" s="39" t="str">
        <f t="shared" si="36"/>
        <v>---</v>
      </c>
      <c r="N610">
        <f t="shared" si="37"/>
        <v>0</v>
      </c>
      <c r="O610">
        <f>IF(AND('Heuristica no hash'!$C747=0,'Heuristica no hash'!$B747=0,'Heuristica no hash'!$F747&lt;&gt;"inf",OR(AND(B609=0,'Heuristica no hash'!$F747&lt;O609),B609&lt;&gt;0)),'Heuristica no hash'!$F747,O609)</f>
        <v>0</v>
      </c>
    </row>
    <row r="611" spans="1:15" x14ac:dyDescent="0.3">
      <c r="A611" t="s">
        <v>20</v>
      </c>
      <c r="B611">
        <v>3</v>
      </c>
      <c r="C611">
        <v>0</v>
      </c>
      <c r="D611">
        <v>0.15</v>
      </c>
      <c r="E611">
        <v>402</v>
      </c>
      <c r="F611" t="s">
        <v>511</v>
      </c>
      <c r="G611" t="s">
        <v>511</v>
      </c>
      <c r="H611" t="s">
        <v>511</v>
      </c>
      <c r="I611" t="s">
        <v>511</v>
      </c>
      <c r="J611" t="s">
        <v>511</v>
      </c>
      <c r="L611" s="33" t="str">
        <f>IF(AND(F611&lt;&gt;"inf",F611&lt;&gt;"infeas"),'Heuristica no hash'!$F611/O611-1,"---")</f>
        <v>---</v>
      </c>
      <c r="M611" s="39" t="str">
        <f t="shared" si="36"/>
        <v>---</v>
      </c>
      <c r="N611">
        <f t="shared" si="37"/>
        <v>0</v>
      </c>
      <c r="O611">
        <f>IF(AND('Heuristica no hash'!$C748=0,'Heuristica no hash'!$B748=0,'Heuristica no hash'!$F748&lt;&gt;"inf",OR(AND(B610=0,'Heuristica no hash'!$F748&lt;O610),B610&lt;&gt;0)),'Heuristica no hash'!$F748,O610)</f>
        <v>0</v>
      </c>
    </row>
    <row r="612" spans="1:15" x14ac:dyDescent="0.3">
      <c r="A612" t="s">
        <v>20</v>
      </c>
      <c r="B612">
        <v>3</v>
      </c>
      <c r="C612">
        <v>0</v>
      </c>
      <c r="D612">
        <v>0.2</v>
      </c>
      <c r="E612">
        <v>402</v>
      </c>
      <c r="F612" t="s">
        <v>511</v>
      </c>
      <c r="G612" t="s">
        <v>511</v>
      </c>
      <c r="H612" t="s">
        <v>511</v>
      </c>
      <c r="I612" t="s">
        <v>511</v>
      </c>
      <c r="J612" t="s">
        <v>511</v>
      </c>
      <c r="L612" s="33" t="str">
        <f>IF(AND(F612&lt;&gt;"inf",F612&lt;&gt;"infeas"),'Heuristica no hash'!$F612/O612-1,"---")</f>
        <v>---</v>
      </c>
      <c r="M612" s="39" t="str">
        <f t="shared" si="36"/>
        <v>---</v>
      </c>
      <c r="N612">
        <f t="shared" si="37"/>
        <v>0</v>
      </c>
      <c r="O612">
        <f>IF(AND('Heuristica no hash'!$C749=0,'Heuristica no hash'!$B749=0,'Heuristica no hash'!$F749&lt;&gt;"inf",OR(AND(B611=0,'Heuristica no hash'!$F749&lt;O611),B611&lt;&gt;0)),'Heuristica no hash'!$F749,O611)</f>
        <v>0</v>
      </c>
    </row>
    <row r="613" spans="1:15" x14ac:dyDescent="0.3">
      <c r="A613" t="s">
        <v>20</v>
      </c>
      <c r="B613">
        <v>3</v>
      </c>
      <c r="C613">
        <v>10</v>
      </c>
      <c r="D613">
        <v>0.05</v>
      </c>
      <c r="E613">
        <v>402</v>
      </c>
      <c r="F613">
        <v>55147.6</v>
      </c>
      <c r="G613">
        <v>1800.19</v>
      </c>
      <c r="H613">
        <v>0</v>
      </c>
      <c r="I613">
        <v>1</v>
      </c>
      <c r="J613">
        <v>1800.19</v>
      </c>
      <c r="K613">
        <v>0</v>
      </c>
      <c r="L613" s="33" t="e">
        <f>IF(AND(F613&lt;&gt;"inf",F613&lt;&gt;"infeas"),'Heuristica no hash'!$F613/O613-1,"---")</f>
        <v>#DIV/0!</v>
      </c>
      <c r="M613" s="39" t="str">
        <f t="shared" si="36"/>
        <v>---</v>
      </c>
      <c r="N613">
        <f t="shared" si="37"/>
        <v>0</v>
      </c>
      <c r="O613">
        <f>IF(AND('Heuristica no hash'!$C750=0,'Heuristica no hash'!$B750=0,'Heuristica no hash'!$F750&lt;&gt;"inf",OR(AND(B612=0,'Heuristica no hash'!$F750&lt;O612),B612&lt;&gt;0)),'Heuristica no hash'!$F750,O612)</f>
        <v>0</v>
      </c>
    </row>
    <row r="614" spans="1:15" x14ac:dyDescent="0.3">
      <c r="A614" t="s">
        <v>20</v>
      </c>
      <c r="B614">
        <v>3</v>
      </c>
      <c r="C614">
        <v>10</v>
      </c>
      <c r="D614">
        <v>0.1</v>
      </c>
      <c r="E614">
        <v>402</v>
      </c>
      <c r="F614">
        <v>56810.5</v>
      </c>
      <c r="G614">
        <v>1800.55</v>
      </c>
      <c r="H614">
        <v>0</v>
      </c>
      <c r="I614">
        <v>1</v>
      </c>
      <c r="J614">
        <v>1800.55</v>
      </c>
      <c r="K614">
        <v>0</v>
      </c>
      <c r="L614" s="33" t="e">
        <f>IF(AND(F614&lt;&gt;"inf",F614&lt;&gt;"infeas"),'Heuristica no hash'!$F614/O614-1,"---")</f>
        <v>#DIV/0!</v>
      </c>
      <c r="M614" s="39" t="str">
        <f t="shared" si="36"/>
        <v>---</v>
      </c>
      <c r="N614">
        <f t="shared" si="37"/>
        <v>0</v>
      </c>
      <c r="O614">
        <f>IF(AND('Heuristica no hash'!$C751=0,'Heuristica no hash'!$B751=0,'Heuristica no hash'!$F751&lt;&gt;"inf",OR(AND(B613=0,'Heuristica no hash'!$F751&lt;O613),B613&lt;&gt;0)),'Heuristica no hash'!$F751,O613)</f>
        <v>0</v>
      </c>
    </row>
    <row r="615" spans="1:15" x14ac:dyDescent="0.3">
      <c r="A615" t="s">
        <v>20</v>
      </c>
      <c r="B615">
        <v>3</v>
      </c>
      <c r="C615">
        <v>10</v>
      </c>
      <c r="D615">
        <v>0.15</v>
      </c>
      <c r="E615">
        <v>402</v>
      </c>
      <c r="F615" t="s">
        <v>511</v>
      </c>
      <c r="G615" t="s">
        <v>511</v>
      </c>
      <c r="H615" t="s">
        <v>511</v>
      </c>
      <c r="I615" t="s">
        <v>511</v>
      </c>
      <c r="J615" t="s">
        <v>511</v>
      </c>
      <c r="L615" s="33" t="str">
        <f>IF(AND(F615&lt;&gt;"inf",F615&lt;&gt;"infeas"),'Heuristica no hash'!$F615/O615-1,"---")</f>
        <v>---</v>
      </c>
      <c r="M615" s="39" t="str">
        <f t="shared" si="36"/>
        <v>---</v>
      </c>
      <c r="N615">
        <f t="shared" si="37"/>
        <v>0</v>
      </c>
      <c r="O615">
        <f>IF(AND('Heuristica no hash'!$C752=0,'Heuristica no hash'!$B752=0,'Heuristica no hash'!$F752&lt;&gt;"inf",OR(AND(B614=0,'Heuristica no hash'!$F752&lt;O614),B614&lt;&gt;0)),'Heuristica no hash'!$F752,O614)</f>
        <v>0</v>
      </c>
    </row>
    <row r="616" spans="1:15" x14ac:dyDescent="0.3">
      <c r="A616" t="s">
        <v>20</v>
      </c>
      <c r="B616">
        <v>3</v>
      </c>
      <c r="C616">
        <v>10</v>
      </c>
      <c r="D616">
        <v>0.2</v>
      </c>
      <c r="E616">
        <v>402</v>
      </c>
      <c r="F616" t="s">
        <v>511</v>
      </c>
      <c r="G616" t="s">
        <v>511</v>
      </c>
      <c r="H616" t="s">
        <v>511</v>
      </c>
      <c r="I616" t="s">
        <v>511</v>
      </c>
      <c r="J616" t="s">
        <v>511</v>
      </c>
      <c r="L616" s="33" t="str">
        <f>IF(AND(F616&lt;&gt;"inf",F616&lt;&gt;"infeas"),'Heuristica no hash'!$F616/O616-1,"---")</f>
        <v>---</v>
      </c>
      <c r="M616" s="39" t="str">
        <f t="shared" ref="M616:M624" si="38">IF(AND(F753&lt;&gt;"inf",N753&lt;&gt;0),F753/N753-1,"---")</f>
        <v>---</v>
      </c>
      <c r="N616">
        <f t="shared" ref="N616:N624" si="39">SUMPRODUCT(($A$1137:$A$1760=A753)*($B$1137:$B$1760=B753)*($C$1137:$C$1760=C753)*($D$1137:$D$1760=D753)*($F$1137:$F$1760))</f>
        <v>0</v>
      </c>
      <c r="O616">
        <f>IF(AND('Heuristica no hash'!$C753=0,'Heuristica no hash'!$B753=0,'Heuristica no hash'!$F753&lt;&gt;"inf",OR(AND(B615=0,'Heuristica no hash'!$F753&lt;O615),B615&lt;&gt;0)),'Heuristica no hash'!$F753,O615)</f>
        <v>0</v>
      </c>
    </row>
    <row r="617" spans="1:15" x14ac:dyDescent="0.3">
      <c r="A617" t="s">
        <v>20</v>
      </c>
      <c r="B617">
        <v>3</v>
      </c>
      <c r="C617">
        <v>25</v>
      </c>
      <c r="D617">
        <v>0.05</v>
      </c>
      <c r="E617">
        <v>402</v>
      </c>
      <c r="F617">
        <v>67499.8</v>
      </c>
      <c r="G617">
        <v>1804.43</v>
      </c>
      <c r="H617">
        <v>0</v>
      </c>
      <c r="I617">
        <v>1</v>
      </c>
      <c r="J617">
        <v>1804.43</v>
      </c>
      <c r="K617">
        <v>0</v>
      </c>
      <c r="L617" s="33" t="e">
        <f>IF(AND(F617&lt;&gt;"inf",F617&lt;&gt;"infeas"),'Heuristica no hash'!$F617/O617-1,"---")</f>
        <v>#DIV/0!</v>
      </c>
      <c r="M617" s="39" t="str">
        <f t="shared" si="38"/>
        <v>---</v>
      </c>
      <c r="N617">
        <f t="shared" si="39"/>
        <v>0</v>
      </c>
      <c r="O617">
        <f>IF(AND('Heuristica no hash'!$C754=0,'Heuristica no hash'!$B754=0,'Heuristica no hash'!$F754&lt;&gt;"inf",OR(AND(B616=0,'Heuristica no hash'!$F754&lt;O616),B616&lt;&gt;0)),'Heuristica no hash'!$F754,O616)</f>
        <v>0</v>
      </c>
    </row>
    <row r="618" spans="1:15" x14ac:dyDescent="0.3">
      <c r="A618" t="s">
        <v>20</v>
      </c>
      <c r="B618">
        <v>3</v>
      </c>
      <c r="C618">
        <v>25</v>
      </c>
      <c r="D618">
        <v>0.1</v>
      </c>
      <c r="E618">
        <v>402</v>
      </c>
      <c r="F618">
        <v>58402.9</v>
      </c>
      <c r="G618">
        <v>1801.07</v>
      </c>
      <c r="H618">
        <v>0</v>
      </c>
      <c r="I618">
        <v>1</v>
      </c>
      <c r="J618">
        <v>1801.16</v>
      </c>
      <c r="K618">
        <v>0</v>
      </c>
      <c r="L618" s="33" t="e">
        <f>IF(AND(F618&lt;&gt;"inf",F618&lt;&gt;"infeas"),'Heuristica no hash'!$F618/O618-1,"---")</f>
        <v>#DIV/0!</v>
      </c>
      <c r="M618" s="39" t="str">
        <f t="shared" si="38"/>
        <v>---</v>
      </c>
      <c r="N618">
        <f t="shared" si="39"/>
        <v>0</v>
      </c>
      <c r="O618">
        <f>IF(AND('Heuristica no hash'!$C755=0,'Heuristica no hash'!$B755=0,'Heuristica no hash'!$F755&lt;&gt;"inf",OR(AND(B617=0,'Heuristica no hash'!$F755&lt;O617),B617&lt;&gt;0)),'Heuristica no hash'!$F755,O617)</f>
        <v>0</v>
      </c>
    </row>
    <row r="619" spans="1:15" x14ac:dyDescent="0.3">
      <c r="A619" t="s">
        <v>20</v>
      </c>
      <c r="B619">
        <v>3</v>
      </c>
      <c r="C619">
        <v>25</v>
      </c>
      <c r="D619">
        <v>0.15</v>
      </c>
      <c r="E619">
        <v>402</v>
      </c>
      <c r="F619" t="s">
        <v>511</v>
      </c>
      <c r="G619" t="s">
        <v>511</v>
      </c>
      <c r="H619" t="s">
        <v>511</v>
      </c>
      <c r="I619" t="s">
        <v>511</v>
      </c>
      <c r="J619" t="s">
        <v>511</v>
      </c>
      <c r="L619" s="33" t="str">
        <f>IF(AND(F619&lt;&gt;"inf",F619&lt;&gt;"infeas"),'Heuristica no hash'!$F619/O619-1,"---")</f>
        <v>---</v>
      </c>
      <c r="M619" s="39" t="str">
        <f t="shared" si="38"/>
        <v>---</v>
      </c>
      <c r="N619">
        <f t="shared" si="39"/>
        <v>0</v>
      </c>
      <c r="O619">
        <f>IF(AND('Heuristica no hash'!$C756=0,'Heuristica no hash'!$B756=0,'Heuristica no hash'!$F756&lt;&gt;"inf",OR(AND(B618=0,'Heuristica no hash'!$F756&lt;O618),B618&lt;&gt;0)),'Heuristica no hash'!$F756,O618)</f>
        <v>0</v>
      </c>
    </row>
    <row r="620" spans="1:15" x14ac:dyDescent="0.3">
      <c r="A620" t="s">
        <v>20</v>
      </c>
      <c r="B620">
        <v>3</v>
      </c>
      <c r="C620">
        <v>25</v>
      </c>
      <c r="D620">
        <v>0.2</v>
      </c>
      <c r="E620">
        <v>402</v>
      </c>
      <c r="F620" t="s">
        <v>511</v>
      </c>
      <c r="G620" t="s">
        <v>511</v>
      </c>
      <c r="H620" t="s">
        <v>511</v>
      </c>
      <c r="I620" t="s">
        <v>511</v>
      </c>
      <c r="J620" t="s">
        <v>511</v>
      </c>
      <c r="L620" s="33" t="str">
        <f>IF(AND(F620&lt;&gt;"inf",F620&lt;&gt;"infeas"),'Heuristica no hash'!$F620/O620-1,"---")</f>
        <v>---</v>
      </c>
      <c r="M620" s="39" t="str">
        <f t="shared" si="38"/>
        <v>---</v>
      </c>
      <c r="N620">
        <f t="shared" si="39"/>
        <v>0</v>
      </c>
      <c r="O620">
        <f>IF(AND('Heuristica no hash'!$C757=0,'Heuristica no hash'!$B757=0,'Heuristica no hash'!$F757&lt;&gt;"inf",OR(AND(B619=0,'Heuristica no hash'!$F757&lt;O619),B619&lt;&gt;0)),'Heuristica no hash'!$F757,O619)</f>
        <v>0</v>
      </c>
    </row>
    <row r="621" spans="1:15" x14ac:dyDescent="0.3">
      <c r="A621" t="s">
        <v>20</v>
      </c>
      <c r="B621">
        <v>3</v>
      </c>
      <c r="C621">
        <v>50</v>
      </c>
      <c r="D621">
        <v>0.05</v>
      </c>
      <c r="E621">
        <v>402</v>
      </c>
      <c r="F621">
        <v>55126.6</v>
      </c>
      <c r="G621">
        <v>1800.03</v>
      </c>
      <c r="H621">
        <v>0</v>
      </c>
      <c r="I621">
        <v>1</v>
      </c>
      <c r="J621">
        <v>1800.03</v>
      </c>
      <c r="K621">
        <v>0</v>
      </c>
      <c r="L621" s="33" t="e">
        <f>IF(AND(F621&lt;&gt;"inf",F621&lt;&gt;"infeas"),'Heuristica no hash'!$F621/O621-1,"---")</f>
        <v>#DIV/0!</v>
      </c>
      <c r="M621" s="39" t="str">
        <f t="shared" si="38"/>
        <v>---</v>
      </c>
      <c r="N621">
        <f t="shared" si="39"/>
        <v>0</v>
      </c>
      <c r="O621">
        <f>IF(AND('Heuristica no hash'!$C758=0,'Heuristica no hash'!$B758=0,'Heuristica no hash'!$F758&lt;&gt;"inf",OR(AND(B620=0,'Heuristica no hash'!$F758&lt;O620),B620&lt;&gt;0)),'Heuristica no hash'!$F758,O620)</f>
        <v>0</v>
      </c>
    </row>
    <row r="622" spans="1:15" x14ac:dyDescent="0.3">
      <c r="A622" t="s">
        <v>20</v>
      </c>
      <c r="B622">
        <v>3</v>
      </c>
      <c r="C622">
        <v>50</v>
      </c>
      <c r="D622">
        <v>0.1</v>
      </c>
      <c r="E622">
        <v>402</v>
      </c>
      <c r="F622">
        <v>61551.3</v>
      </c>
      <c r="G622">
        <v>1800.01</v>
      </c>
      <c r="H622">
        <v>0</v>
      </c>
      <c r="I622">
        <v>1</v>
      </c>
      <c r="J622">
        <v>1800.01</v>
      </c>
      <c r="K622">
        <v>0</v>
      </c>
      <c r="L622" s="33" t="e">
        <f>IF(AND(F622&lt;&gt;"inf",F622&lt;&gt;"infeas"),'Heuristica no hash'!$F622/O622-1,"---")</f>
        <v>#DIV/0!</v>
      </c>
      <c r="M622" s="39" t="str">
        <f t="shared" si="38"/>
        <v>---</v>
      </c>
      <c r="N622">
        <f t="shared" si="39"/>
        <v>0</v>
      </c>
      <c r="O622">
        <f>IF(AND('Heuristica no hash'!$C759=0,'Heuristica no hash'!$B759=0,'Heuristica no hash'!$F759&lt;&gt;"inf",OR(AND(B621=0,'Heuristica no hash'!$F759&lt;O621),B621&lt;&gt;0)),'Heuristica no hash'!$F759,O621)</f>
        <v>0</v>
      </c>
    </row>
    <row r="623" spans="1:15" x14ac:dyDescent="0.3">
      <c r="A623" t="s">
        <v>20</v>
      </c>
      <c r="B623">
        <v>3</v>
      </c>
      <c r="C623">
        <v>50</v>
      </c>
      <c r="D623">
        <v>0.15</v>
      </c>
      <c r="E623">
        <v>402</v>
      </c>
      <c r="F623" t="s">
        <v>511</v>
      </c>
      <c r="G623" t="s">
        <v>511</v>
      </c>
      <c r="H623" t="s">
        <v>511</v>
      </c>
      <c r="I623" t="s">
        <v>511</v>
      </c>
      <c r="J623" t="s">
        <v>511</v>
      </c>
      <c r="L623" s="33" t="str">
        <f>IF(AND(F623&lt;&gt;"inf",F623&lt;&gt;"infeas"),'Heuristica no hash'!$F623/O623-1,"---")</f>
        <v>---</v>
      </c>
      <c r="M623" s="39" t="str">
        <f t="shared" si="38"/>
        <v>---</v>
      </c>
      <c r="N623">
        <f t="shared" si="39"/>
        <v>0</v>
      </c>
      <c r="O623">
        <f>IF(AND('Heuristica no hash'!$C760=0,'Heuristica no hash'!$B760=0,'Heuristica no hash'!$F760&lt;&gt;"inf",OR(AND(B622=0,'Heuristica no hash'!$F760&lt;O622),B622&lt;&gt;0)),'Heuristica no hash'!$F760,O622)</f>
        <v>0</v>
      </c>
    </row>
    <row r="624" spans="1:15" x14ac:dyDescent="0.3">
      <c r="A624" t="s">
        <v>20</v>
      </c>
      <c r="B624">
        <v>3</v>
      </c>
      <c r="C624">
        <v>50</v>
      </c>
      <c r="D624">
        <v>0.2</v>
      </c>
      <c r="E624">
        <v>402</v>
      </c>
      <c r="F624" t="s">
        <v>511</v>
      </c>
      <c r="G624" t="s">
        <v>511</v>
      </c>
      <c r="H624" t="s">
        <v>511</v>
      </c>
      <c r="I624" t="s">
        <v>511</v>
      </c>
      <c r="J624" t="s">
        <v>511</v>
      </c>
      <c r="L624" s="33" t="str">
        <f>IF(AND(F624&lt;&gt;"inf",F624&lt;&gt;"infeas"),'Heuristica no hash'!$F624/O624-1,"---")</f>
        <v>---</v>
      </c>
      <c r="M624" s="39" t="str">
        <f t="shared" si="38"/>
        <v>---</v>
      </c>
      <c r="N624">
        <f t="shared" si="39"/>
        <v>0</v>
      </c>
      <c r="O624">
        <f>IF(AND('Heuristica no hash'!$C761=0,'Heuristica no hash'!$B761=0,'Heuristica no hash'!$F761&lt;&gt;"inf",OR(AND(B623=0,'Heuristica no hash'!$F761&lt;O623),B623&lt;&gt;0)),'Heuristica no hash'!$F761,O623)</f>
        <v>0</v>
      </c>
    </row>
    <row r="625" spans="12:12" x14ac:dyDescent="0.3">
      <c r="L625" s="33"/>
    </row>
    <row r="1136" spans="1:10" x14ac:dyDescent="0.3">
      <c r="A1136" t="s">
        <v>25</v>
      </c>
      <c r="B1136" t="s">
        <v>11</v>
      </c>
      <c r="C1136" t="s">
        <v>10</v>
      </c>
      <c r="D1136" t="s">
        <v>9</v>
      </c>
      <c r="E1136" t="s">
        <v>8</v>
      </c>
      <c r="F1136" t="s">
        <v>7</v>
      </c>
      <c r="G1136" t="s">
        <v>12</v>
      </c>
      <c r="H1136" t="s">
        <v>6</v>
      </c>
      <c r="I1136" t="s">
        <v>5</v>
      </c>
      <c r="J1136" t="s">
        <v>32</v>
      </c>
    </row>
    <row r="1137" spans="1:10" x14ac:dyDescent="0.3">
      <c r="A1137" t="s">
        <v>18</v>
      </c>
      <c r="B1137">
        <v>0</v>
      </c>
      <c r="C1137">
        <v>0</v>
      </c>
      <c r="D1137">
        <v>0.05</v>
      </c>
      <c r="E1137" t="s">
        <v>0</v>
      </c>
      <c r="F1137">
        <v>11632.33</v>
      </c>
      <c r="G1137">
        <v>0</v>
      </c>
      <c r="H1137">
        <v>884.46</v>
      </c>
      <c r="I1137">
        <v>0.999</v>
      </c>
      <c r="J1137">
        <v>0</v>
      </c>
    </row>
    <row r="1138" spans="1:10" x14ac:dyDescent="0.3">
      <c r="A1138" t="s">
        <v>18</v>
      </c>
      <c r="B1138">
        <v>0</v>
      </c>
      <c r="C1138">
        <v>0</v>
      </c>
      <c r="D1138">
        <v>0.1</v>
      </c>
      <c r="E1138" t="s">
        <v>0</v>
      </c>
      <c r="F1138">
        <v>11632.33</v>
      </c>
      <c r="G1138">
        <v>0</v>
      </c>
      <c r="H1138">
        <v>1170.47</v>
      </c>
      <c r="I1138">
        <v>1</v>
      </c>
      <c r="J1138">
        <v>0</v>
      </c>
    </row>
    <row r="1139" spans="1:10" x14ac:dyDescent="0.3">
      <c r="A1139" t="s">
        <v>18</v>
      </c>
      <c r="B1139">
        <v>0</v>
      </c>
      <c r="C1139">
        <v>0</v>
      </c>
      <c r="D1139">
        <v>0.15</v>
      </c>
      <c r="E1139" t="s">
        <v>0</v>
      </c>
      <c r="F1139">
        <v>11632.33</v>
      </c>
      <c r="G1139">
        <v>0</v>
      </c>
      <c r="H1139">
        <v>895.9</v>
      </c>
      <c r="I1139">
        <v>1</v>
      </c>
      <c r="J1139">
        <v>0</v>
      </c>
    </row>
    <row r="1140" spans="1:10" x14ac:dyDescent="0.3">
      <c r="A1140" t="s">
        <v>18</v>
      </c>
      <c r="B1140">
        <v>0</v>
      </c>
      <c r="C1140">
        <v>0</v>
      </c>
      <c r="D1140">
        <v>0.2</v>
      </c>
      <c r="E1140" t="s">
        <v>0</v>
      </c>
      <c r="F1140">
        <v>11632.33</v>
      </c>
      <c r="G1140">
        <v>0</v>
      </c>
      <c r="H1140">
        <v>893.24</v>
      </c>
      <c r="I1140">
        <v>1</v>
      </c>
      <c r="J1140">
        <v>0</v>
      </c>
    </row>
    <row r="1141" spans="1:10" x14ac:dyDescent="0.3">
      <c r="A1141" t="s">
        <v>18</v>
      </c>
      <c r="B1141">
        <v>1</v>
      </c>
      <c r="C1141">
        <v>5</v>
      </c>
      <c r="D1141">
        <v>0.05</v>
      </c>
      <c r="E1141" t="s">
        <v>0</v>
      </c>
      <c r="F1141">
        <v>11675.93</v>
      </c>
      <c r="G1141">
        <v>0</v>
      </c>
      <c r="H1141">
        <v>666.62</v>
      </c>
      <c r="I1141">
        <v>0.98199999999999998</v>
      </c>
      <c r="J1141">
        <v>3.7481742694713827E-3</v>
      </c>
    </row>
    <row r="1142" spans="1:10" x14ac:dyDescent="0.3">
      <c r="A1142" t="s">
        <v>18</v>
      </c>
      <c r="B1142">
        <v>1</v>
      </c>
      <c r="C1142">
        <v>5</v>
      </c>
      <c r="D1142">
        <v>0.1</v>
      </c>
      <c r="E1142" t="s">
        <v>0</v>
      </c>
      <c r="F1142">
        <v>11746.73</v>
      </c>
      <c r="G1142">
        <v>0</v>
      </c>
      <c r="H1142">
        <v>1134.6099999999999</v>
      </c>
      <c r="I1142">
        <v>1</v>
      </c>
      <c r="J1142">
        <v>9.8346590923743538E-3</v>
      </c>
    </row>
    <row r="1143" spans="1:10" x14ac:dyDescent="0.3">
      <c r="A1143" t="s">
        <v>18</v>
      </c>
      <c r="B1143">
        <v>1</v>
      </c>
      <c r="C1143">
        <v>5</v>
      </c>
      <c r="D1143">
        <v>0.15</v>
      </c>
      <c r="E1143" t="s">
        <v>0</v>
      </c>
      <c r="F1143">
        <v>12140.33</v>
      </c>
      <c r="G1143">
        <v>0</v>
      </c>
      <c r="H1143">
        <v>839.35</v>
      </c>
      <c r="I1143">
        <v>0.99099999999999999</v>
      </c>
      <c r="J1143">
        <v>4.3671388277326972E-2</v>
      </c>
    </row>
    <row r="1144" spans="1:10" x14ac:dyDescent="0.3">
      <c r="A1144" t="s">
        <v>18</v>
      </c>
      <c r="B1144">
        <v>1</v>
      </c>
      <c r="C1144">
        <v>5</v>
      </c>
      <c r="D1144">
        <v>0.2</v>
      </c>
      <c r="E1144" t="s">
        <v>0</v>
      </c>
      <c r="F1144">
        <v>12244.78</v>
      </c>
      <c r="G1144">
        <v>0</v>
      </c>
      <c r="H1144">
        <v>830.07</v>
      </c>
      <c r="I1144">
        <v>0.999</v>
      </c>
      <c r="J1144">
        <v>5.2650672737104331E-2</v>
      </c>
    </row>
    <row r="1145" spans="1:10" x14ac:dyDescent="0.3">
      <c r="A1145" t="s">
        <v>18</v>
      </c>
      <c r="B1145">
        <v>1</v>
      </c>
      <c r="C1145">
        <v>10</v>
      </c>
      <c r="D1145">
        <v>0.05</v>
      </c>
      <c r="E1145" t="s">
        <v>0</v>
      </c>
      <c r="F1145">
        <v>11675.93</v>
      </c>
      <c r="G1145">
        <v>0</v>
      </c>
      <c r="H1145">
        <v>734.69</v>
      </c>
      <c r="I1145">
        <v>0.98199999999999998</v>
      </c>
      <c r="J1145">
        <v>3.7481742694713827E-3</v>
      </c>
    </row>
    <row r="1146" spans="1:10" x14ac:dyDescent="0.3">
      <c r="A1146" t="s">
        <v>18</v>
      </c>
      <c r="B1146">
        <v>1</v>
      </c>
      <c r="C1146">
        <v>10</v>
      </c>
      <c r="D1146">
        <v>0.1</v>
      </c>
      <c r="E1146" t="s">
        <v>0</v>
      </c>
      <c r="F1146">
        <v>11746.73</v>
      </c>
      <c r="G1146">
        <v>0</v>
      </c>
      <c r="H1146">
        <v>870.52</v>
      </c>
      <c r="I1146">
        <v>1</v>
      </c>
      <c r="J1146">
        <v>9.8346590923743538E-3</v>
      </c>
    </row>
    <row r="1147" spans="1:10" x14ac:dyDescent="0.3">
      <c r="A1147" t="s">
        <v>18</v>
      </c>
      <c r="B1147">
        <v>1</v>
      </c>
      <c r="C1147">
        <v>10</v>
      </c>
      <c r="D1147">
        <v>0.15</v>
      </c>
      <c r="E1147" t="s">
        <v>0</v>
      </c>
      <c r="F1147">
        <v>12140.33</v>
      </c>
      <c r="G1147">
        <v>0</v>
      </c>
      <c r="H1147">
        <v>787.05</v>
      </c>
      <c r="I1147">
        <v>0.99099999999999999</v>
      </c>
      <c r="J1147">
        <v>4.3671388277326972E-2</v>
      </c>
    </row>
    <row r="1148" spans="1:10" x14ac:dyDescent="0.3">
      <c r="A1148" t="s">
        <v>18</v>
      </c>
      <c r="B1148">
        <v>1</v>
      </c>
      <c r="C1148">
        <v>10</v>
      </c>
      <c r="D1148">
        <v>0.2</v>
      </c>
      <c r="E1148" t="s">
        <v>0</v>
      </c>
      <c r="F1148">
        <v>12244.78</v>
      </c>
      <c r="G1148">
        <v>0</v>
      </c>
      <c r="H1148">
        <v>836.15</v>
      </c>
      <c r="I1148">
        <v>0.999</v>
      </c>
      <c r="J1148">
        <v>5.2650672737104331E-2</v>
      </c>
    </row>
    <row r="1149" spans="1:10" x14ac:dyDescent="0.3">
      <c r="A1149" t="s">
        <v>18</v>
      </c>
      <c r="B1149">
        <v>1</v>
      </c>
      <c r="C1149">
        <v>25</v>
      </c>
      <c r="D1149">
        <v>0.05</v>
      </c>
      <c r="E1149" t="s">
        <v>0</v>
      </c>
      <c r="F1149">
        <v>11746.73</v>
      </c>
      <c r="G1149">
        <v>0</v>
      </c>
      <c r="H1149">
        <v>1159.46</v>
      </c>
      <c r="I1149">
        <v>0.8</v>
      </c>
      <c r="J1149">
        <v>9.8346590923743538E-3</v>
      </c>
    </row>
    <row r="1150" spans="1:10" x14ac:dyDescent="0.3">
      <c r="A1150" t="s">
        <v>18</v>
      </c>
      <c r="B1150">
        <v>1</v>
      </c>
      <c r="C1150">
        <v>25</v>
      </c>
      <c r="D1150">
        <v>0.1</v>
      </c>
      <c r="E1150" t="s">
        <v>0</v>
      </c>
      <c r="F1150">
        <v>12244.78</v>
      </c>
      <c r="G1150">
        <v>0</v>
      </c>
      <c r="H1150">
        <v>1664.02</v>
      </c>
      <c r="I1150">
        <v>0.371</v>
      </c>
      <c r="J1150">
        <v>5.2650672737104331E-2</v>
      </c>
    </row>
    <row r="1151" spans="1:10" x14ac:dyDescent="0.3">
      <c r="A1151" t="s">
        <v>18</v>
      </c>
      <c r="B1151">
        <v>1</v>
      </c>
      <c r="C1151">
        <v>25</v>
      </c>
      <c r="D1151">
        <v>0.15</v>
      </c>
      <c r="E1151" t="s">
        <v>0</v>
      </c>
      <c r="F1151">
        <v>12371.74</v>
      </c>
      <c r="G1151">
        <v>0</v>
      </c>
      <c r="H1151">
        <v>2173.39</v>
      </c>
      <c r="I1151">
        <v>0.77200000000000002</v>
      </c>
      <c r="J1151">
        <v>6.3565081114445698E-2</v>
      </c>
    </row>
    <row r="1152" spans="1:10" x14ac:dyDescent="0.3">
      <c r="A1152" t="s">
        <v>18</v>
      </c>
      <c r="B1152">
        <v>1</v>
      </c>
      <c r="C1152">
        <v>25</v>
      </c>
      <c r="D1152">
        <v>0.2</v>
      </c>
      <c r="E1152" t="s">
        <v>0</v>
      </c>
      <c r="F1152">
        <v>12580.85</v>
      </c>
      <c r="G1152">
        <v>0</v>
      </c>
      <c r="H1152">
        <v>3291.51</v>
      </c>
      <c r="I1152">
        <v>0.77300000000000002</v>
      </c>
      <c r="J1152">
        <v>8.154170316694942E-2</v>
      </c>
    </row>
    <row r="1153" spans="1:10" x14ac:dyDescent="0.3">
      <c r="A1153" t="s">
        <v>18</v>
      </c>
      <c r="B1153">
        <v>1</v>
      </c>
      <c r="C1153">
        <v>50</v>
      </c>
      <c r="D1153">
        <v>0.05</v>
      </c>
      <c r="E1153" t="s">
        <v>0</v>
      </c>
      <c r="F1153">
        <v>12102.64</v>
      </c>
      <c r="G1153">
        <v>0</v>
      </c>
      <c r="H1153">
        <v>1555.84</v>
      </c>
      <c r="I1153">
        <v>8.5999999999999993E-2</v>
      </c>
      <c r="J1153">
        <v>4.0431280749428478E-2</v>
      </c>
    </row>
    <row r="1154" spans="1:10" x14ac:dyDescent="0.3">
      <c r="A1154" t="s">
        <v>18</v>
      </c>
      <c r="B1154">
        <v>1</v>
      </c>
      <c r="C1154">
        <v>50</v>
      </c>
      <c r="D1154">
        <v>0.1</v>
      </c>
      <c r="E1154" t="s">
        <v>0</v>
      </c>
      <c r="F1154">
        <v>12347.4</v>
      </c>
      <c r="G1154">
        <v>0</v>
      </c>
      <c r="H1154">
        <v>2084.2600000000002</v>
      </c>
      <c r="I1154">
        <v>3.3000000000000002E-2</v>
      </c>
      <c r="J1154">
        <v>6.1472637038323397E-2</v>
      </c>
    </row>
    <row r="1155" spans="1:10" x14ac:dyDescent="0.3">
      <c r="A1155" t="s">
        <v>18</v>
      </c>
      <c r="B1155">
        <v>1</v>
      </c>
      <c r="C1155">
        <v>50</v>
      </c>
      <c r="D1155">
        <v>0.15</v>
      </c>
      <c r="E1155" t="s">
        <v>1</v>
      </c>
      <c r="F1155">
        <v>12656.35</v>
      </c>
      <c r="G1155">
        <v>0.39</v>
      </c>
      <c r="H1155">
        <v>3600.12</v>
      </c>
      <c r="I1155">
        <v>0.186</v>
      </c>
      <c r="J1155">
        <v>8.8032234298717427E-2</v>
      </c>
    </row>
    <row r="1156" spans="1:10" x14ac:dyDescent="0.3">
      <c r="A1156" t="s">
        <v>18</v>
      </c>
      <c r="B1156">
        <v>1</v>
      </c>
      <c r="C1156">
        <v>50</v>
      </c>
      <c r="D1156">
        <v>0.2</v>
      </c>
      <c r="E1156" t="s">
        <v>1</v>
      </c>
      <c r="F1156">
        <v>14086.9</v>
      </c>
      <c r="G1156">
        <v>8.01</v>
      </c>
      <c r="H1156">
        <v>3600.33</v>
      </c>
      <c r="I1156">
        <v>0.17299999999999999</v>
      </c>
      <c r="J1156">
        <v>0.21101275496826521</v>
      </c>
    </row>
    <row r="1157" spans="1:10" x14ac:dyDescent="0.3">
      <c r="A1157" t="s">
        <v>18</v>
      </c>
      <c r="B1157">
        <v>2</v>
      </c>
      <c r="C1157">
        <v>5</v>
      </c>
      <c r="D1157">
        <v>0.05</v>
      </c>
      <c r="E1157" t="s">
        <v>0</v>
      </c>
      <c r="F1157">
        <v>11675.93</v>
      </c>
      <c r="G1157">
        <v>0</v>
      </c>
      <c r="H1157">
        <v>344.45</v>
      </c>
      <c r="I1157">
        <v>0.98099999999999998</v>
      </c>
      <c r="J1157">
        <v>3.7481742694713827E-3</v>
      </c>
    </row>
    <row r="1158" spans="1:10" x14ac:dyDescent="0.3">
      <c r="A1158" t="s">
        <v>18</v>
      </c>
      <c r="B1158">
        <v>2</v>
      </c>
      <c r="C1158">
        <v>5</v>
      </c>
      <c r="D1158">
        <v>0.1</v>
      </c>
      <c r="E1158" t="s">
        <v>0</v>
      </c>
      <c r="F1158">
        <v>11751.11</v>
      </c>
      <c r="G1158">
        <v>0</v>
      </c>
      <c r="H1158">
        <v>607.79999999999995</v>
      </c>
      <c r="I1158">
        <v>1</v>
      </c>
      <c r="J1158">
        <v>1.0211195865316824E-2</v>
      </c>
    </row>
    <row r="1159" spans="1:10" x14ac:dyDescent="0.3">
      <c r="A1159" t="s">
        <v>18</v>
      </c>
      <c r="B1159">
        <v>2</v>
      </c>
      <c r="C1159">
        <v>5</v>
      </c>
      <c r="D1159">
        <v>0.15</v>
      </c>
      <c r="E1159" t="s">
        <v>0</v>
      </c>
      <c r="F1159">
        <v>12140.33</v>
      </c>
      <c r="G1159">
        <v>0</v>
      </c>
      <c r="H1159">
        <v>815.43</v>
      </c>
      <c r="I1159">
        <v>0.99099999999999999</v>
      </c>
      <c r="J1159">
        <v>4.3671388277326972E-2</v>
      </c>
    </row>
    <row r="1160" spans="1:10" x14ac:dyDescent="0.3">
      <c r="A1160" t="s">
        <v>18</v>
      </c>
      <c r="B1160">
        <v>2</v>
      </c>
      <c r="C1160">
        <v>5</v>
      </c>
      <c r="D1160">
        <v>0.2</v>
      </c>
      <c r="E1160" t="s">
        <v>0</v>
      </c>
      <c r="F1160">
        <v>12295.93</v>
      </c>
      <c r="G1160">
        <v>0</v>
      </c>
      <c r="H1160">
        <v>1201.73</v>
      </c>
      <c r="I1160">
        <v>0.999</v>
      </c>
      <c r="J1160">
        <v>5.7047900119752581E-2</v>
      </c>
    </row>
    <row r="1161" spans="1:10" x14ac:dyDescent="0.3">
      <c r="A1161" t="s">
        <v>18</v>
      </c>
      <c r="B1161">
        <v>2</v>
      </c>
      <c r="C1161">
        <v>10</v>
      </c>
      <c r="D1161">
        <v>0.05</v>
      </c>
      <c r="E1161" t="s">
        <v>0</v>
      </c>
      <c r="F1161">
        <v>11745.55</v>
      </c>
      <c r="G1161">
        <v>0</v>
      </c>
      <c r="H1161">
        <v>586.73</v>
      </c>
      <c r="I1161">
        <v>0.89</v>
      </c>
      <c r="J1161">
        <v>9.7332176786593116E-3</v>
      </c>
    </row>
    <row r="1162" spans="1:10" x14ac:dyDescent="0.3">
      <c r="A1162" t="s">
        <v>18</v>
      </c>
      <c r="B1162">
        <v>2</v>
      </c>
      <c r="C1162">
        <v>10</v>
      </c>
      <c r="D1162">
        <v>0.1</v>
      </c>
      <c r="E1162" t="s">
        <v>0</v>
      </c>
      <c r="F1162">
        <v>12140.33</v>
      </c>
      <c r="G1162">
        <v>0</v>
      </c>
      <c r="H1162">
        <v>1145.98</v>
      </c>
      <c r="I1162">
        <v>0.66900000000000004</v>
      </c>
      <c r="J1162">
        <v>4.3671388277326972E-2</v>
      </c>
    </row>
    <row r="1163" spans="1:10" x14ac:dyDescent="0.3">
      <c r="A1163" t="s">
        <v>18</v>
      </c>
      <c r="B1163">
        <v>2</v>
      </c>
      <c r="C1163">
        <v>10</v>
      </c>
      <c r="D1163">
        <v>0.15</v>
      </c>
      <c r="E1163" t="s">
        <v>0</v>
      </c>
      <c r="F1163">
        <v>12465.75</v>
      </c>
      <c r="G1163">
        <v>0</v>
      </c>
      <c r="H1163">
        <v>2787.5</v>
      </c>
      <c r="I1163">
        <v>0.36299999999999999</v>
      </c>
      <c r="J1163">
        <v>7.1646866964743872E-2</v>
      </c>
    </row>
    <row r="1164" spans="1:10" x14ac:dyDescent="0.3">
      <c r="A1164" t="s">
        <v>18</v>
      </c>
      <c r="B1164">
        <v>2</v>
      </c>
      <c r="C1164">
        <v>10</v>
      </c>
      <c r="D1164">
        <v>0.2</v>
      </c>
      <c r="E1164" t="s">
        <v>0</v>
      </c>
      <c r="F1164">
        <v>12586.02</v>
      </c>
      <c r="G1164">
        <v>0</v>
      </c>
      <c r="H1164">
        <v>1117.05</v>
      </c>
      <c r="I1164">
        <v>0.94599999999999995</v>
      </c>
      <c r="J1164">
        <v>8.1986154106700848E-2</v>
      </c>
    </row>
    <row r="1165" spans="1:10" x14ac:dyDescent="0.3">
      <c r="A1165" t="s">
        <v>18</v>
      </c>
      <c r="B1165">
        <v>2</v>
      </c>
      <c r="C1165">
        <v>25</v>
      </c>
      <c r="D1165">
        <v>0.05</v>
      </c>
      <c r="E1165" t="s">
        <v>0</v>
      </c>
      <c r="F1165">
        <v>12244.78</v>
      </c>
      <c r="G1165">
        <v>0</v>
      </c>
      <c r="H1165">
        <v>1878.04</v>
      </c>
      <c r="I1165">
        <v>0</v>
      </c>
      <c r="J1165">
        <v>5.2650672737104331E-2</v>
      </c>
    </row>
    <row r="1166" spans="1:10" x14ac:dyDescent="0.3">
      <c r="A1166" t="s">
        <v>18</v>
      </c>
      <c r="B1166">
        <v>2</v>
      </c>
      <c r="C1166">
        <v>25</v>
      </c>
      <c r="D1166">
        <v>0.1</v>
      </c>
      <c r="E1166" t="s">
        <v>0</v>
      </c>
      <c r="F1166">
        <v>12519.5</v>
      </c>
      <c r="G1166">
        <v>0</v>
      </c>
      <c r="H1166">
        <v>1217.95</v>
      </c>
      <c r="I1166">
        <v>0</v>
      </c>
      <c r="J1166">
        <v>7.6267609326764241E-2</v>
      </c>
    </row>
    <row r="1167" spans="1:10" x14ac:dyDescent="0.3">
      <c r="A1167" t="s">
        <v>18</v>
      </c>
      <c r="B1167">
        <v>2</v>
      </c>
      <c r="C1167">
        <v>25</v>
      </c>
      <c r="D1167">
        <v>0.15</v>
      </c>
      <c r="E1167" t="s">
        <v>1</v>
      </c>
      <c r="F1167">
        <v>13479.04</v>
      </c>
      <c r="G1167">
        <v>3.76</v>
      </c>
      <c r="H1167">
        <v>3600.31</v>
      </c>
      <c r="I1167">
        <v>8.0000000000000002E-3</v>
      </c>
      <c r="J1167">
        <v>0.15875667213705258</v>
      </c>
    </row>
    <row r="1168" spans="1:10" x14ac:dyDescent="0.3">
      <c r="A1168" t="s">
        <v>18</v>
      </c>
      <c r="B1168">
        <v>2</v>
      </c>
      <c r="C1168">
        <v>25</v>
      </c>
      <c r="D1168">
        <v>0.2</v>
      </c>
      <c r="E1168" t="s">
        <v>1</v>
      </c>
      <c r="F1168">
        <v>32118.29</v>
      </c>
      <c r="G1168">
        <v>56.58</v>
      </c>
      <c r="H1168">
        <v>3600.45</v>
      </c>
      <c r="I1168">
        <v>0</v>
      </c>
      <c r="J1168">
        <v>1.7611226641610065</v>
      </c>
    </row>
    <row r="1169" spans="1:10" x14ac:dyDescent="0.3">
      <c r="A1169" t="s">
        <v>18</v>
      </c>
      <c r="B1169">
        <v>2</v>
      </c>
      <c r="C1169">
        <v>50</v>
      </c>
      <c r="D1169">
        <v>0.05</v>
      </c>
      <c r="E1169" t="s">
        <v>0</v>
      </c>
      <c r="F1169">
        <v>12244.78</v>
      </c>
      <c r="G1169">
        <v>0</v>
      </c>
      <c r="H1169">
        <v>2816.97</v>
      </c>
      <c r="I1169">
        <v>0</v>
      </c>
      <c r="J1169">
        <v>5.2650672737104331E-2</v>
      </c>
    </row>
    <row r="1170" spans="1:10" x14ac:dyDescent="0.3">
      <c r="A1170" t="s">
        <v>18</v>
      </c>
      <c r="B1170">
        <v>2</v>
      </c>
      <c r="C1170">
        <v>50</v>
      </c>
      <c r="D1170">
        <v>0.1</v>
      </c>
      <c r="E1170" t="s">
        <v>0</v>
      </c>
      <c r="F1170">
        <v>12519.5</v>
      </c>
      <c r="G1170">
        <v>0</v>
      </c>
      <c r="H1170">
        <v>1335.48</v>
      </c>
      <c r="I1170">
        <v>0</v>
      </c>
      <c r="J1170">
        <v>7.6267609326764241E-2</v>
      </c>
    </row>
    <row r="1171" spans="1:10" x14ac:dyDescent="0.3">
      <c r="A1171" t="s">
        <v>18</v>
      </c>
      <c r="B1171">
        <v>2</v>
      </c>
      <c r="C1171">
        <v>50</v>
      </c>
      <c r="D1171">
        <v>0.15</v>
      </c>
      <c r="E1171" t="s">
        <v>1</v>
      </c>
      <c r="F1171">
        <v>13392.81</v>
      </c>
      <c r="G1171">
        <v>2.54</v>
      </c>
      <c r="H1171">
        <v>3600.19</v>
      </c>
      <c r="I1171">
        <v>0</v>
      </c>
      <c r="J1171">
        <v>0.15134371187887541</v>
      </c>
    </row>
    <row r="1172" spans="1:10" x14ac:dyDescent="0.3">
      <c r="A1172" t="s">
        <v>18</v>
      </c>
      <c r="B1172">
        <v>2</v>
      </c>
      <c r="C1172">
        <v>50</v>
      </c>
      <c r="D1172">
        <v>0.2</v>
      </c>
      <c r="E1172" t="s">
        <v>1</v>
      </c>
      <c r="F1172">
        <v>21671.22</v>
      </c>
      <c r="G1172">
        <v>33.85</v>
      </c>
      <c r="H1172">
        <v>3600.56</v>
      </c>
      <c r="I1172">
        <v>0</v>
      </c>
      <c r="J1172">
        <v>0.86301626587278735</v>
      </c>
    </row>
    <row r="1173" spans="1:10" x14ac:dyDescent="0.3">
      <c r="A1173" t="s">
        <v>18</v>
      </c>
      <c r="B1173">
        <v>3</v>
      </c>
      <c r="C1173">
        <v>0</v>
      </c>
      <c r="D1173">
        <v>0.05</v>
      </c>
      <c r="E1173" t="s">
        <v>0</v>
      </c>
      <c r="F1173">
        <v>12519.5</v>
      </c>
      <c r="G1173">
        <v>0</v>
      </c>
      <c r="H1173">
        <v>939.31</v>
      </c>
      <c r="I1173">
        <v>0</v>
      </c>
      <c r="J1173">
        <v>7.6267609326764241E-2</v>
      </c>
    </row>
    <row r="1174" spans="1:10" x14ac:dyDescent="0.3">
      <c r="A1174" t="s">
        <v>18</v>
      </c>
      <c r="B1174">
        <v>3</v>
      </c>
      <c r="C1174">
        <v>0</v>
      </c>
      <c r="D1174">
        <v>0.1</v>
      </c>
      <c r="E1174" t="s">
        <v>1</v>
      </c>
      <c r="F1174">
        <v>67991.990000000005</v>
      </c>
      <c r="G1174">
        <v>78.510000000000005</v>
      </c>
      <c r="H1174">
        <v>3600.47</v>
      </c>
      <c r="I1174">
        <v>0</v>
      </c>
      <c r="J1174">
        <v>4.8450877855081487</v>
      </c>
    </row>
    <row r="1175" spans="1:10" x14ac:dyDescent="0.3">
      <c r="A1175" t="s">
        <v>18</v>
      </c>
      <c r="B1175">
        <v>3</v>
      </c>
      <c r="C1175">
        <v>0</v>
      </c>
      <c r="D1175">
        <v>0.15</v>
      </c>
      <c r="E1175" t="s">
        <v>4</v>
      </c>
      <c r="F1175">
        <v>0</v>
      </c>
      <c r="G1175">
        <v>0</v>
      </c>
      <c r="H1175">
        <v>0.65</v>
      </c>
      <c r="J1175">
        <v>0</v>
      </c>
    </row>
    <row r="1176" spans="1:10" x14ac:dyDescent="0.3">
      <c r="A1176" t="s">
        <v>18</v>
      </c>
      <c r="B1176">
        <v>3</v>
      </c>
      <c r="C1176">
        <v>0</v>
      </c>
      <c r="D1176">
        <v>0.2</v>
      </c>
      <c r="E1176" t="s">
        <v>4</v>
      </c>
      <c r="F1176">
        <v>0</v>
      </c>
      <c r="G1176">
        <v>0</v>
      </c>
      <c r="H1176">
        <v>0.85</v>
      </c>
      <c r="J1176">
        <v>0</v>
      </c>
    </row>
    <row r="1177" spans="1:10" x14ac:dyDescent="0.3">
      <c r="A1177" t="s">
        <v>18</v>
      </c>
      <c r="B1177">
        <v>3</v>
      </c>
      <c r="C1177">
        <v>10</v>
      </c>
      <c r="D1177">
        <v>0.05</v>
      </c>
      <c r="E1177" t="s">
        <v>0</v>
      </c>
      <c r="F1177">
        <v>12519.5</v>
      </c>
      <c r="G1177">
        <v>0</v>
      </c>
      <c r="H1177">
        <v>970.81</v>
      </c>
      <c r="I1177">
        <v>0</v>
      </c>
      <c r="J1177">
        <v>7.6267609326764241E-2</v>
      </c>
    </row>
    <row r="1178" spans="1:10" x14ac:dyDescent="0.3">
      <c r="A1178" t="s">
        <v>18</v>
      </c>
      <c r="B1178">
        <v>3</v>
      </c>
      <c r="C1178">
        <v>10</v>
      </c>
      <c r="D1178">
        <v>0.1</v>
      </c>
      <c r="E1178" t="s">
        <v>1</v>
      </c>
      <c r="F1178">
        <v>58939.73</v>
      </c>
      <c r="G1178">
        <v>75.2</v>
      </c>
      <c r="H1178">
        <v>3600.31</v>
      </c>
      <c r="I1178">
        <v>0</v>
      </c>
      <c r="J1178">
        <v>4.0668894365961075</v>
      </c>
    </row>
    <row r="1179" spans="1:10" x14ac:dyDescent="0.3">
      <c r="A1179" t="s">
        <v>18</v>
      </c>
      <c r="B1179">
        <v>3</v>
      </c>
      <c r="C1179">
        <v>10</v>
      </c>
      <c r="D1179">
        <v>0.15</v>
      </c>
      <c r="E1179" t="s">
        <v>4</v>
      </c>
      <c r="F1179">
        <v>0</v>
      </c>
      <c r="G1179">
        <v>0</v>
      </c>
      <c r="H1179">
        <v>0.8</v>
      </c>
      <c r="J1179">
        <v>0</v>
      </c>
    </row>
    <row r="1180" spans="1:10" x14ac:dyDescent="0.3">
      <c r="A1180" t="s">
        <v>18</v>
      </c>
      <c r="B1180">
        <v>3</v>
      </c>
      <c r="C1180">
        <v>10</v>
      </c>
      <c r="D1180">
        <v>0.2</v>
      </c>
      <c r="E1180" t="s">
        <v>4</v>
      </c>
      <c r="F1180">
        <v>0</v>
      </c>
      <c r="G1180">
        <v>0</v>
      </c>
      <c r="H1180">
        <v>0.77</v>
      </c>
      <c r="J1180">
        <v>0</v>
      </c>
    </row>
    <row r="1181" spans="1:10" x14ac:dyDescent="0.3">
      <c r="A1181" t="s">
        <v>18</v>
      </c>
      <c r="B1181">
        <v>3</v>
      </c>
      <c r="C1181">
        <v>25</v>
      </c>
      <c r="D1181">
        <v>0.05</v>
      </c>
      <c r="E1181" t="s">
        <v>0</v>
      </c>
      <c r="F1181">
        <v>12519.5</v>
      </c>
      <c r="G1181">
        <v>0</v>
      </c>
      <c r="H1181">
        <v>888.72</v>
      </c>
      <c r="I1181">
        <v>0</v>
      </c>
      <c r="J1181">
        <v>7.6267609326764241E-2</v>
      </c>
    </row>
    <row r="1182" spans="1:10" x14ac:dyDescent="0.3">
      <c r="A1182" t="s">
        <v>18</v>
      </c>
      <c r="B1182">
        <v>3</v>
      </c>
      <c r="C1182">
        <v>25</v>
      </c>
      <c r="D1182">
        <v>0.1</v>
      </c>
      <c r="E1182" t="s">
        <v>1</v>
      </c>
      <c r="F1182">
        <v>16215.96</v>
      </c>
      <c r="G1182">
        <v>10.08</v>
      </c>
      <c r="H1182">
        <v>3600.22</v>
      </c>
      <c r="I1182">
        <v>0</v>
      </c>
      <c r="J1182">
        <v>0.3940422941921351</v>
      </c>
    </row>
    <row r="1183" spans="1:10" x14ac:dyDescent="0.3">
      <c r="A1183" t="s">
        <v>18</v>
      </c>
      <c r="B1183">
        <v>3</v>
      </c>
      <c r="C1183">
        <v>25</v>
      </c>
      <c r="D1183">
        <v>0.15</v>
      </c>
      <c r="E1183" t="s">
        <v>4</v>
      </c>
      <c r="F1183">
        <v>0</v>
      </c>
      <c r="G1183">
        <v>0</v>
      </c>
      <c r="H1183">
        <v>0.66</v>
      </c>
      <c r="J1183">
        <v>0</v>
      </c>
    </row>
    <row r="1184" spans="1:10" x14ac:dyDescent="0.3">
      <c r="A1184" t="s">
        <v>18</v>
      </c>
      <c r="B1184">
        <v>3</v>
      </c>
      <c r="C1184">
        <v>25</v>
      </c>
      <c r="D1184">
        <v>0.2</v>
      </c>
      <c r="E1184" t="s">
        <v>4</v>
      </c>
      <c r="F1184">
        <v>0</v>
      </c>
      <c r="G1184">
        <v>0</v>
      </c>
      <c r="H1184">
        <v>0.76</v>
      </c>
      <c r="J1184">
        <v>0</v>
      </c>
    </row>
    <row r="1185" spans="1:10" x14ac:dyDescent="0.3">
      <c r="A1185" t="s">
        <v>18</v>
      </c>
      <c r="B1185">
        <v>3</v>
      </c>
      <c r="C1185">
        <v>50</v>
      </c>
      <c r="D1185">
        <v>0.05</v>
      </c>
      <c r="E1185" t="s">
        <v>0</v>
      </c>
      <c r="F1185">
        <v>12519.5</v>
      </c>
      <c r="G1185">
        <v>0</v>
      </c>
      <c r="H1185">
        <v>575.23</v>
      </c>
      <c r="I1185">
        <v>0</v>
      </c>
      <c r="J1185">
        <v>7.6267609326764241E-2</v>
      </c>
    </row>
    <row r="1186" spans="1:10" x14ac:dyDescent="0.3">
      <c r="A1186" t="s">
        <v>18</v>
      </c>
      <c r="B1186">
        <v>3</v>
      </c>
      <c r="C1186">
        <v>50</v>
      </c>
      <c r="D1186">
        <v>0.1</v>
      </c>
      <c r="E1186" t="s">
        <v>1</v>
      </c>
      <c r="F1186">
        <v>18511.43</v>
      </c>
      <c r="G1186">
        <v>21.07</v>
      </c>
      <c r="H1186">
        <v>3600.91</v>
      </c>
      <c r="I1186">
        <v>0</v>
      </c>
      <c r="J1186">
        <v>0.59137765176882029</v>
      </c>
    </row>
    <row r="1187" spans="1:10" x14ac:dyDescent="0.3">
      <c r="A1187" t="s">
        <v>18</v>
      </c>
      <c r="B1187">
        <v>3</v>
      </c>
      <c r="C1187">
        <v>50</v>
      </c>
      <c r="D1187">
        <v>0.15</v>
      </c>
      <c r="E1187" t="s">
        <v>4</v>
      </c>
      <c r="F1187">
        <v>0</v>
      </c>
      <c r="G1187">
        <v>0</v>
      </c>
      <c r="H1187">
        <v>0.72</v>
      </c>
      <c r="J1187">
        <v>0</v>
      </c>
    </row>
    <row r="1188" spans="1:10" x14ac:dyDescent="0.3">
      <c r="A1188" t="s">
        <v>18</v>
      </c>
      <c r="B1188">
        <v>3</v>
      </c>
      <c r="C1188">
        <v>50</v>
      </c>
      <c r="D1188">
        <v>0.2</v>
      </c>
      <c r="E1188" t="s">
        <v>4</v>
      </c>
      <c r="F1188">
        <v>0</v>
      </c>
      <c r="G1188">
        <v>0</v>
      </c>
      <c r="H1188">
        <v>0.73</v>
      </c>
      <c r="J1188">
        <v>0</v>
      </c>
    </row>
    <row r="1189" spans="1:10" x14ac:dyDescent="0.3">
      <c r="A1189" t="s">
        <v>17</v>
      </c>
      <c r="B1189">
        <v>0</v>
      </c>
      <c r="C1189">
        <v>0</v>
      </c>
      <c r="D1189">
        <v>0.05</v>
      </c>
      <c r="E1189" t="s">
        <v>0</v>
      </c>
      <c r="F1189">
        <v>7874.52</v>
      </c>
      <c r="G1189">
        <v>0</v>
      </c>
      <c r="H1189">
        <v>1115.44</v>
      </c>
      <c r="I1189">
        <v>1</v>
      </c>
      <c r="J1189">
        <v>0</v>
      </c>
    </row>
    <row r="1190" spans="1:10" x14ac:dyDescent="0.3">
      <c r="A1190" t="s">
        <v>17</v>
      </c>
      <c r="B1190">
        <v>0</v>
      </c>
      <c r="C1190">
        <v>0</v>
      </c>
      <c r="D1190">
        <v>0.1</v>
      </c>
      <c r="E1190" t="s">
        <v>0</v>
      </c>
      <c r="F1190">
        <v>7874.52</v>
      </c>
      <c r="G1190">
        <v>0</v>
      </c>
      <c r="H1190">
        <v>1116.23</v>
      </c>
      <c r="I1190">
        <v>1</v>
      </c>
      <c r="J1190">
        <v>0</v>
      </c>
    </row>
    <row r="1191" spans="1:10" x14ac:dyDescent="0.3">
      <c r="A1191" t="s">
        <v>17</v>
      </c>
      <c r="B1191">
        <v>0</v>
      </c>
      <c r="C1191">
        <v>0</v>
      </c>
      <c r="D1191">
        <v>0.15</v>
      </c>
      <c r="E1191" t="s">
        <v>0</v>
      </c>
      <c r="F1191">
        <v>7874.52</v>
      </c>
      <c r="G1191">
        <v>0</v>
      </c>
      <c r="H1191">
        <v>1120.05</v>
      </c>
      <c r="I1191">
        <v>1</v>
      </c>
      <c r="J1191">
        <v>0</v>
      </c>
    </row>
    <row r="1192" spans="1:10" x14ac:dyDescent="0.3">
      <c r="A1192" t="s">
        <v>17</v>
      </c>
      <c r="B1192">
        <v>0</v>
      </c>
      <c r="C1192">
        <v>0</v>
      </c>
      <c r="D1192">
        <v>0.2</v>
      </c>
      <c r="E1192" t="s">
        <v>0</v>
      </c>
      <c r="F1192">
        <v>7874.52</v>
      </c>
      <c r="G1192">
        <v>0</v>
      </c>
      <c r="H1192">
        <v>1164.17</v>
      </c>
      <c r="I1192">
        <v>1</v>
      </c>
      <c r="J1192">
        <v>0</v>
      </c>
    </row>
    <row r="1193" spans="1:10" x14ac:dyDescent="0.3">
      <c r="A1193" t="s">
        <v>17</v>
      </c>
      <c r="B1193">
        <v>1</v>
      </c>
      <c r="C1193">
        <v>5</v>
      </c>
      <c r="D1193">
        <v>0.05</v>
      </c>
      <c r="E1193" t="s">
        <v>0</v>
      </c>
      <c r="F1193">
        <v>8125.55</v>
      </c>
      <c r="G1193">
        <v>0</v>
      </c>
      <c r="H1193">
        <v>1006.94</v>
      </c>
      <c r="I1193">
        <v>0.87</v>
      </c>
      <c r="J1193">
        <v>3.1878768483666331E-2</v>
      </c>
    </row>
    <row r="1194" spans="1:10" x14ac:dyDescent="0.3">
      <c r="A1194" t="s">
        <v>17</v>
      </c>
      <c r="B1194">
        <v>1</v>
      </c>
      <c r="C1194">
        <v>5</v>
      </c>
      <c r="D1194">
        <v>0.1</v>
      </c>
      <c r="E1194" t="s">
        <v>0</v>
      </c>
      <c r="F1194">
        <v>8488.1</v>
      </c>
      <c r="G1194">
        <v>0</v>
      </c>
      <c r="H1194">
        <v>866.85</v>
      </c>
      <c r="I1194">
        <v>0.996</v>
      </c>
      <c r="J1194">
        <v>7.7919670024331644E-2</v>
      </c>
    </row>
    <row r="1195" spans="1:10" x14ac:dyDescent="0.3">
      <c r="A1195" t="s">
        <v>17</v>
      </c>
      <c r="B1195">
        <v>1</v>
      </c>
      <c r="C1195">
        <v>5</v>
      </c>
      <c r="D1195">
        <v>0.15</v>
      </c>
      <c r="E1195" t="s">
        <v>0</v>
      </c>
      <c r="F1195">
        <v>9267.14</v>
      </c>
      <c r="G1195">
        <v>0</v>
      </c>
      <c r="H1195">
        <v>2398.91</v>
      </c>
      <c r="I1195">
        <v>0.99099999999999999</v>
      </c>
      <c r="J1195">
        <v>0.17685141443541941</v>
      </c>
    </row>
    <row r="1196" spans="1:10" x14ac:dyDescent="0.3">
      <c r="A1196" t="s">
        <v>17</v>
      </c>
      <c r="B1196">
        <v>1</v>
      </c>
      <c r="C1196">
        <v>5</v>
      </c>
      <c r="D1196">
        <v>0.2</v>
      </c>
      <c r="E1196" t="s">
        <v>0</v>
      </c>
      <c r="F1196">
        <v>9697.15</v>
      </c>
      <c r="G1196">
        <v>0</v>
      </c>
      <c r="H1196">
        <v>2144.17</v>
      </c>
      <c r="I1196">
        <v>1</v>
      </c>
      <c r="J1196">
        <v>0.23145918735364179</v>
      </c>
    </row>
    <row r="1197" spans="1:10" x14ac:dyDescent="0.3">
      <c r="A1197" t="s">
        <v>17</v>
      </c>
      <c r="B1197">
        <v>1</v>
      </c>
      <c r="C1197">
        <v>10</v>
      </c>
      <c r="D1197">
        <v>0.05</v>
      </c>
      <c r="E1197" t="s">
        <v>0</v>
      </c>
      <c r="F1197">
        <v>8125.55</v>
      </c>
      <c r="G1197">
        <v>0</v>
      </c>
      <c r="H1197">
        <v>1451.55</v>
      </c>
      <c r="I1197">
        <v>0.87</v>
      </c>
      <c r="J1197">
        <v>3.1878768483666331E-2</v>
      </c>
    </row>
    <row r="1198" spans="1:10" x14ac:dyDescent="0.3">
      <c r="A1198" t="s">
        <v>17</v>
      </c>
      <c r="B1198">
        <v>1</v>
      </c>
      <c r="C1198">
        <v>10</v>
      </c>
      <c r="D1198">
        <v>0.1</v>
      </c>
      <c r="E1198" t="s">
        <v>0</v>
      </c>
      <c r="F1198">
        <v>8488.1</v>
      </c>
      <c r="G1198">
        <v>0</v>
      </c>
      <c r="H1198">
        <v>893.27</v>
      </c>
      <c r="I1198">
        <v>0.996</v>
      </c>
      <c r="J1198">
        <v>7.7919670024331644E-2</v>
      </c>
    </row>
    <row r="1199" spans="1:10" x14ac:dyDescent="0.3">
      <c r="A1199" t="s">
        <v>17</v>
      </c>
      <c r="B1199">
        <v>1</v>
      </c>
      <c r="C1199">
        <v>10</v>
      </c>
      <c r="D1199">
        <v>0.15</v>
      </c>
      <c r="E1199" t="s">
        <v>0</v>
      </c>
      <c r="F1199">
        <v>9267.14</v>
      </c>
      <c r="G1199">
        <v>0</v>
      </c>
      <c r="H1199">
        <v>2010.08</v>
      </c>
      <c r="I1199">
        <v>0.99099999999999999</v>
      </c>
      <c r="J1199">
        <v>0.17685141443541941</v>
      </c>
    </row>
    <row r="1200" spans="1:10" x14ac:dyDescent="0.3">
      <c r="A1200" t="s">
        <v>17</v>
      </c>
      <c r="B1200">
        <v>1</v>
      </c>
      <c r="C1200">
        <v>10</v>
      </c>
      <c r="D1200">
        <v>0.2</v>
      </c>
      <c r="E1200" t="s">
        <v>0</v>
      </c>
      <c r="F1200">
        <v>9697.15</v>
      </c>
      <c r="G1200">
        <v>0</v>
      </c>
      <c r="H1200">
        <v>2128.1799999999998</v>
      </c>
      <c r="I1200">
        <v>1</v>
      </c>
      <c r="J1200">
        <v>0.23145918735364179</v>
      </c>
    </row>
    <row r="1201" spans="1:10" x14ac:dyDescent="0.3">
      <c r="A1201" t="s">
        <v>17</v>
      </c>
      <c r="B1201">
        <v>1</v>
      </c>
      <c r="C1201">
        <v>25</v>
      </c>
      <c r="D1201">
        <v>0.05</v>
      </c>
      <c r="E1201" t="s">
        <v>0</v>
      </c>
      <c r="F1201">
        <v>8125.55</v>
      </c>
      <c r="G1201">
        <v>0</v>
      </c>
      <c r="H1201">
        <v>1080.8399999999999</v>
      </c>
      <c r="I1201">
        <v>0.87</v>
      </c>
      <c r="J1201">
        <v>3.1878768483666331E-2</v>
      </c>
    </row>
    <row r="1202" spans="1:10" x14ac:dyDescent="0.3">
      <c r="A1202" t="s">
        <v>17</v>
      </c>
      <c r="B1202">
        <v>1</v>
      </c>
      <c r="C1202">
        <v>25</v>
      </c>
      <c r="D1202">
        <v>0.1</v>
      </c>
      <c r="E1202" t="s">
        <v>0</v>
      </c>
      <c r="F1202">
        <v>8488.1</v>
      </c>
      <c r="G1202">
        <v>0</v>
      </c>
      <c r="H1202">
        <v>1003.86</v>
      </c>
      <c r="I1202">
        <v>0.996</v>
      </c>
      <c r="J1202">
        <v>7.7919670024331644E-2</v>
      </c>
    </row>
    <row r="1203" spans="1:10" x14ac:dyDescent="0.3">
      <c r="A1203" t="s">
        <v>17</v>
      </c>
      <c r="B1203">
        <v>1</v>
      </c>
      <c r="C1203">
        <v>25</v>
      </c>
      <c r="D1203">
        <v>0.15</v>
      </c>
      <c r="E1203" t="s">
        <v>0</v>
      </c>
      <c r="F1203">
        <v>9267.14</v>
      </c>
      <c r="G1203">
        <v>0</v>
      </c>
      <c r="H1203">
        <v>1861.17</v>
      </c>
      <c r="I1203">
        <v>0.99099999999999999</v>
      </c>
      <c r="J1203">
        <v>0.17685141443541941</v>
      </c>
    </row>
    <row r="1204" spans="1:10" x14ac:dyDescent="0.3">
      <c r="A1204" t="s">
        <v>17</v>
      </c>
      <c r="B1204">
        <v>1</v>
      </c>
      <c r="C1204">
        <v>25</v>
      </c>
      <c r="D1204">
        <v>0.2</v>
      </c>
      <c r="E1204" t="s">
        <v>0</v>
      </c>
      <c r="F1204">
        <v>9697.15</v>
      </c>
      <c r="G1204">
        <v>0</v>
      </c>
      <c r="H1204">
        <v>1923.22</v>
      </c>
      <c r="I1204">
        <v>1</v>
      </c>
      <c r="J1204">
        <v>0.23145918735364179</v>
      </c>
    </row>
    <row r="1205" spans="1:10" x14ac:dyDescent="0.3">
      <c r="A1205" t="s">
        <v>17</v>
      </c>
      <c r="B1205">
        <v>1</v>
      </c>
      <c r="C1205">
        <v>50</v>
      </c>
      <c r="D1205">
        <v>0.05</v>
      </c>
      <c r="E1205" t="s">
        <v>0</v>
      </c>
      <c r="F1205">
        <v>8488.1</v>
      </c>
      <c r="G1205">
        <v>0</v>
      </c>
      <c r="H1205">
        <v>793.01</v>
      </c>
      <c r="I1205">
        <v>1E-3</v>
      </c>
      <c r="J1205">
        <v>7.7919670024331644E-2</v>
      </c>
    </row>
    <row r="1206" spans="1:10" x14ac:dyDescent="0.3">
      <c r="A1206" t="s">
        <v>17</v>
      </c>
      <c r="B1206">
        <v>1</v>
      </c>
      <c r="C1206">
        <v>50</v>
      </c>
      <c r="D1206">
        <v>0.1</v>
      </c>
      <c r="E1206" t="s">
        <v>0</v>
      </c>
      <c r="F1206">
        <v>9671.91</v>
      </c>
      <c r="G1206">
        <v>0</v>
      </c>
      <c r="H1206">
        <v>1933.26</v>
      </c>
      <c r="I1206">
        <v>0.04</v>
      </c>
      <c r="J1206">
        <v>0.22825391261943584</v>
      </c>
    </row>
    <row r="1207" spans="1:10" x14ac:dyDescent="0.3">
      <c r="A1207" t="s">
        <v>17</v>
      </c>
      <c r="B1207">
        <v>1</v>
      </c>
      <c r="C1207">
        <v>50</v>
      </c>
      <c r="D1207">
        <v>0.15</v>
      </c>
      <c r="E1207" t="s">
        <v>1</v>
      </c>
      <c r="F1207">
        <v>10884.26</v>
      </c>
      <c r="G1207">
        <v>4.97</v>
      </c>
      <c r="H1207">
        <v>3804.17</v>
      </c>
      <c r="I1207">
        <v>8.5999999999999993E-2</v>
      </c>
      <c r="J1207">
        <v>0.38221250311130062</v>
      </c>
    </row>
    <row r="1208" spans="1:10" x14ac:dyDescent="0.3">
      <c r="A1208" t="s">
        <v>17</v>
      </c>
      <c r="B1208">
        <v>1</v>
      </c>
      <c r="C1208">
        <v>50</v>
      </c>
      <c r="D1208">
        <v>0.2</v>
      </c>
      <c r="E1208" t="s">
        <v>1</v>
      </c>
      <c r="F1208">
        <v>15292.46</v>
      </c>
      <c r="G1208">
        <v>27.49</v>
      </c>
      <c r="H1208">
        <v>3603.57</v>
      </c>
      <c r="I1208">
        <v>0.19</v>
      </c>
      <c r="J1208">
        <v>0.9420180531638751</v>
      </c>
    </row>
    <row r="1209" spans="1:10" x14ac:dyDescent="0.3">
      <c r="A1209" t="s">
        <v>17</v>
      </c>
      <c r="B1209">
        <v>2</v>
      </c>
      <c r="C1209">
        <v>5</v>
      </c>
      <c r="D1209">
        <v>0.05</v>
      </c>
      <c r="E1209" t="s">
        <v>0</v>
      </c>
      <c r="F1209">
        <v>8110.21</v>
      </c>
      <c r="G1209">
        <v>0</v>
      </c>
      <c r="H1209">
        <v>1011.78</v>
      </c>
      <c r="I1209">
        <v>0.96699999999999997</v>
      </c>
      <c r="J1209">
        <v>2.9930713237124262E-2</v>
      </c>
    </row>
    <row r="1210" spans="1:10" x14ac:dyDescent="0.3">
      <c r="A1210" t="s">
        <v>17</v>
      </c>
      <c r="B1210">
        <v>2</v>
      </c>
      <c r="C1210">
        <v>5</v>
      </c>
      <c r="D1210">
        <v>0.1</v>
      </c>
      <c r="E1210" t="s">
        <v>0</v>
      </c>
      <c r="F1210">
        <v>8499.49</v>
      </c>
      <c r="G1210">
        <v>0</v>
      </c>
      <c r="H1210">
        <v>529.53</v>
      </c>
      <c r="I1210">
        <v>0.99</v>
      </c>
      <c r="J1210">
        <v>7.9366107394482466E-2</v>
      </c>
    </row>
    <row r="1211" spans="1:10" x14ac:dyDescent="0.3">
      <c r="A1211" t="s">
        <v>17</v>
      </c>
      <c r="B1211">
        <v>2</v>
      </c>
      <c r="C1211">
        <v>5</v>
      </c>
      <c r="D1211">
        <v>0.15</v>
      </c>
      <c r="E1211" t="s">
        <v>0</v>
      </c>
      <c r="F1211">
        <v>8974.74</v>
      </c>
      <c r="G1211">
        <v>0</v>
      </c>
      <c r="H1211">
        <v>2016.79</v>
      </c>
      <c r="I1211">
        <v>1</v>
      </c>
      <c r="J1211">
        <v>0.13971899239572694</v>
      </c>
    </row>
    <row r="1212" spans="1:10" x14ac:dyDescent="0.3">
      <c r="A1212" t="s">
        <v>17</v>
      </c>
      <c r="B1212">
        <v>2</v>
      </c>
      <c r="C1212">
        <v>5</v>
      </c>
      <c r="D1212">
        <v>0.2</v>
      </c>
      <c r="E1212" t="s">
        <v>0</v>
      </c>
      <c r="F1212">
        <v>9690.69</v>
      </c>
      <c r="G1212">
        <v>0</v>
      </c>
      <c r="H1212">
        <v>2373.9499999999998</v>
      </c>
      <c r="I1212">
        <v>1</v>
      </c>
      <c r="J1212">
        <v>0.23063881988997426</v>
      </c>
    </row>
    <row r="1213" spans="1:10" x14ac:dyDescent="0.3">
      <c r="A1213" t="s">
        <v>17</v>
      </c>
      <c r="B1213">
        <v>2</v>
      </c>
      <c r="C1213">
        <v>10</v>
      </c>
      <c r="D1213">
        <v>0.05</v>
      </c>
      <c r="E1213" t="s">
        <v>0</v>
      </c>
      <c r="F1213">
        <v>8499.49</v>
      </c>
      <c r="G1213">
        <v>0</v>
      </c>
      <c r="H1213">
        <v>887.38</v>
      </c>
      <c r="I1213">
        <v>0</v>
      </c>
      <c r="J1213">
        <v>7.9366107394482466E-2</v>
      </c>
    </row>
    <row r="1214" spans="1:10" x14ac:dyDescent="0.3">
      <c r="A1214" t="s">
        <v>17</v>
      </c>
      <c r="B1214">
        <v>2</v>
      </c>
      <c r="C1214">
        <v>10</v>
      </c>
      <c r="D1214">
        <v>0.1</v>
      </c>
      <c r="E1214" t="s">
        <v>0</v>
      </c>
      <c r="F1214">
        <v>9260.51</v>
      </c>
      <c r="G1214">
        <v>0</v>
      </c>
      <c r="H1214">
        <v>2611.63</v>
      </c>
      <c r="I1214">
        <v>0.26200000000000001</v>
      </c>
      <c r="J1214">
        <v>0.17600945835428705</v>
      </c>
    </row>
    <row r="1215" spans="1:10" x14ac:dyDescent="0.3">
      <c r="A1215" t="s">
        <v>17</v>
      </c>
      <c r="B1215">
        <v>2</v>
      </c>
      <c r="C1215">
        <v>10</v>
      </c>
      <c r="D1215">
        <v>0.15</v>
      </c>
      <c r="E1215" t="s">
        <v>1</v>
      </c>
      <c r="F1215">
        <v>10689.57</v>
      </c>
      <c r="G1215">
        <v>2.21</v>
      </c>
      <c r="H1215">
        <v>3600.44</v>
      </c>
      <c r="I1215">
        <v>0.09</v>
      </c>
      <c r="J1215">
        <v>0.35748845643924954</v>
      </c>
    </row>
    <row r="1216" spans="1:10" x14ac:dyDescent="0.3">
      <c r="A1216" t="s">
        <v>17</v>
      </c>
      <c r="B1216">
        <v>2</v>
      </c>
      <c r="C1216">
        <v>10</v>
      </c>
      <c r="D1216">
        <v>0.2</v>
      </c>
      <c r="E1216" t="s">
        <v>2</v>
      </c>
      <c r="F1216">
        <v>0</v>
      </c>
      <c r="G1216">
        <v>0</v>
      </c>
      <c r="H1216">
        <v>3600.99</v>
      </c>
      <c r="J1216">
        <v>0</v>
      </c>
    </row>
    <row r="1217" spans="1:10" x14ac:dyDescent="0.3">
      <c r="A1217" t="s">
        <v>17</v>
      </c>
      <c r="B1217">
        <v>2</v>
      </c>
      <c r="C1217">
        <v>25</v>
      </c>
      <c r="D1217">
        <v>0.05</v>
      </c>
      <c r="E1217" t="s">
        <v>1</v>
      </c>
      <c r="F1217">
        <v>8987.44</v>
      </c>
      <c r="G1217">
        <v>2.2599999999999998</v>
      </c>
      <c r="H1217">
        <v>3600.18</v>
      </c>
      <c r="I1217">
        <v>0</v>
      </c>
      <c r="J1217">
        <v>0.14133178911222521</v>
      </c>
    </row>
    <row r="1218" spans="1:10" x14ac:dyDescent="0.3">
      <c r="A1218" t="s">
        <v>17</v>
      </c>
      <c r="B1218">
        <v>2</v>
      </c>
      <c r="C1218">
        <v>25</v>
      </c>
      <c r="D1218">
        <v>0.1</v>
      </c>
      <c r="E1218" t="s">
        <v>0</v>
      </c>
      <c r="F1218">
        <v>9949.4699999999993</v>
      </c>
      <c r="G1218">
        <v>0</v>
      </c>
      <c r="H1218">
        <v>2134.09</v>
      </c>
      <c r="I1218">
        <v>0</v>
      </c>
      <c r="J1218">
        <v>0.2635017753463067</v>
      </c>
    </row>
    <row r="1219" spans="1:10" x14ac:dyDescent="0.3">
      <c r="A1219" t="s">
        <v>17</v>
      </c>
      <c r="B1219">
        <v>2</v>
      </c>
      <c r="C1219">
        <v>25</v>
      </c>
      <c r="D1219">
        <v>0.15</v>
      </c>
      <c r="E1219" t="s">
        <v>1</v>
      </c>
      <c r="F1219">
        <v>12266.48</v>
      </c>
      <c r="G1219">
        <v>11.05</v>
      </c>
      <c r="H1219">
        <v>3600.52</v>
      </c>
      <c r="I1219">
        <v>0</v>
      </c>
      <c r="J1219">
        <v>0.55774320212533568</v>
      </c>
    </row>
    <row r="1220" spans="1:10" x14ac:dyDescent="0.3">
      <c r="A1220" t="s">
        <v>17</v>
      </c>
      <c r="B1220">
        <v>2</v>
      </c>
      <c r="C1220">
        <v>25</v>
      </c>
      <c r="D1220">
        <v>0.2</v>
      </c>
      <c r="E1220" t="s">
        <v>2</v>
      </c>
      <c r="F1220">
        <v>0</v>
      </c>
      <c r="G1220">
        <v>0</v>
      </c>
      <c r="H1220">
        <v>3600.86</v>
      </c>
      <c r="J1220">
        <v>0</v>
      </c>
    </row>
    <row r="1221" spans="1:10" x14ac:dyDescent="0.3">
      <c r="A1221" t="s">
        <v>17</v>
      </c>
      <c r="B1221">
        <v>2</v>
      </c>
      <c r="C1221">
        <v>50</v>
      </c>
      <c r="D1221">
        <v>0.05</v>
      </c>
      <c r="E1221" t="s">
        <v>1</v>
      </c>
      <c r="F1221">
        <v>8959.9699999999993</v>
      </c>
      <c r="G1221">
        <v>2.04</v>
      </c>
      <c r="H1221">
        <v>3600.26</v>
      </c>
      <c r="I1221">
        <v>0</v>
      </c>
      <c r="J1221">
        <v>0.13784332251362619</v>
      </c>
    </row>
    <row r="1222" spans="1:10" x14ac:dyDescent="0.3">
      <c r="A1222" t="s">
        <v>17</v>
      </c>
      <c r="B1222">
        <v>2</v>
      </c>
      <c r="C1222">
        <v>50</v>
      </c>
      <c r="D1222">
        <v>0.1</v>
      </c>
      <c r="E1222" t="s">
        <v>0</v>
      </c>
      <c r="F1222">
        <v>9949.4699999999993</v>
      </c>
      <c r="G1222">
        <v>0</v>
      </c>
      <c r="H1222">
        <v>2500.88</v>
      </c>
      <c r="I1222">
        <v>0</v>
      </c>
      <c r="J1222">
        <v>0.2635017753463067</v>
      </c>
    </row>
    <row r="1223" spans="1:10" x14ac:dyDescent="0.3">
      <c r="A1223" t="s">
        <v>17</v>
      </c>
      <c r="B1223">
        <v>2</v>
      </c>
      <c r="C1223">
        <v>50</v>
      </c>
      <c r="D1223">
        <v>0.15</v>
      </c>
      <c r="E1223" t="s">
        <v>1</v>
      </c>
      <c r="F1223">
        <v>11761.33</v>
      </c>
      <c r="G1223">
        <v>6.46</v>
      </c>
      <c r="H1223">
        <v>3608.06</v>
      </c>
      <c r="I1223">
        <v>0</v>
      </c>
      <c r="J1223">
        <v>0.49359326028761119</v>
      </c>
    </row>
    <row r="1224" spans="1:10" x14ac:dyDescent="0.3">
      <c r="A1224" t="s">
        <v>17</v>
      </c>
      <c r="B1224">
        <v>2</v>
      </c>
      <c r="C1224">
        <v>50</v>
      </c>
      <c r="D1224">
        <v>0.2</v>
      </c>
      <c r="E1224" t="s">
        <v>2</v>
      </c>
      <c r="F1224">
        <v>0</v>
      </c>
      <c r="G1224">
        <v>0</v>
      </c>
      <c r="H1224">
        <v>3608.39</v>
      </c>
      <c r="J1224">
        <v>0</v>
      </c>
    </row>
    <row r="1225" spans="1:10" x14ac:dyDescent="0.3">
      <c r="A1225" t="s">
        <v>17</v>
      </c>
      <c r="B1225">
        <v>3</v>
      </c>
      <c r="C1225">
        <v>0</v>
      </c>
      <c r="D1225">
        <v>0.05</v>
      </c>
      <c r="E1225" t="s">
        <v>0</v>
      </c>
      <c r="F1225">
        <v>9949.4699999999993</v>
      </c>
      <c r="G1225">
        <v>0</v>
      </c>
      <c r="H1225">
        <v>1260.9000000000001</v>
      </c>
      <c r="I1225">
        <v>0</v>
      </c>
      <c r="J1225">
        <v>0.2635017753463067</v>
      </c>
    </row>
    <row r="1226" spans="1:10" x14ac:dyDescent="0.3">
      <c r="A1226" t="s">
        <v>17</v>
      </c>
      <c r="B1226">
        <v>3</v>
      </c>
      <c r="C1226">
        <v>0</v>
      </c>
      <c r="D1226">
        <v>0.1</v>
      </c>
      <c r="E1226" t="s">
        <v>2</v>
      </c>
      <c r="F1226">
        <v>0</v>
      </c>
      <c r="G1226">
        <v>0</v>
      </c>
      <c r="H1226">
        <v>3600.19</v>
      </c>
      <c r="J1226">
        <v>0</v>
      </c>
    </row>
    <row r="1227" spans="1:10" x14ac:dyDescent="0.3">
      <c r="A1227" t="s">
        <v>17</v>
      </c>
      <c r="B1227">
        <v>3</v>
      </c>
      <c r="C1227">
        <v>0</v>
      </c>
      <c r="D1227">
        <v>0.15</v>
      </c>
      <c r="E1227" t="s">
        <v>4</v>
      </c>
      <c r="F1227">
        <v>0</v>
      </c>
      <c r="G1227">
        <v>0</v>
      </c>
      <c r="H1227">
        <v>0.86</v>
      </c>
      <c r="J1227">
        <v>0</v>
      </c>
    </row>
    <row r="1228" spans="1:10" x14ac:dyDescent="0.3">
      <c r="A1228" t="s">
        <v>17</v>
      </c>
      <c r="B1228">
        <v>3</v>
      </c>
      <c r="C1228">
        <v>0</v>
      </c>
      <c r="D1228">
        <v>0.2</v>
      </c>
      <c r="E1228" t="s">
        <v>4</v>
      </c>
      <c r="F1228">
        <v>0</v>
      </c>
      <c r="G1228">
        <v>0</v>
      </c>
      <c r="H1228">
        <v>0.8</v>
      </c>
      <c r="J1228">
        <v>0</v>
      </c>
    </row>
    <row r="1229" spans="1:10" x14ac:dyDescent="0.3">
      <c r="A1229" t="s">
        <v>17</v>
      </c>
      <c r="B1229">
        <v>3</v>
      </c>
      <c r="C1229">
        <v>10</v>
      </c>
      <c r="D1229">
        <v>0.05</v>
      </c>
      <c r="E1229" t="s">
        <v>0</v>
      </c>
      <c r="F1229">
        <v>9949.4699999999993</v>
      </c>
      <c r="G1229">
        <v>0</v>
      </c>
      <c r="H1229">
        <v>1507.82</v>
      </c>
      <c r="I1229">
        <v>0</v>
      </c>
      <c r="J1229">
        <v>0.2635017753463067</v>
      </c>
    </row>
    <row r="1230" spans="1:10" x14ac:dyDescent="0.3">
      <c r="A1230" t="s">
        <v>17</v>
      </c>
      <c r="B1230">
        <v>3</v>
      </c>
      <c r="C1230">
        <v>10</v>
      </c>
      <c r="D1230">
        <v>0.1</v>
      </c>
      <c r="E1230" t="s">
        <v>2</v>
      </c>
      <c r="F1230">
        <v>0</v>
      </c>
      <c r="G1230">
        <v>0</v>
      </c>
      <c r="H1230">
        <v>3600.21</v>
      </c>
      <c r="J1230">
        <v>0</v>
      </c>
    </row>
    <row r="1231" spans="1:10" x14ac:dyDescent="0.3">
      <c r="A1231" t="s">
        <v>17</v>
      </c>
      <c r="B1231">
        <v>3</v>
      </c>
      <c r="C1231">
        <v>10</v>
      </c>
      <c r="D1231">
        <v>0.15</v>
      </c>
      <c r="E1231" t="s">
        <v>4</v>
      </c>
      <c r="F1231">
        <v>0</v>
      </c>
      <c r="G1231">
        <v>0</v>
      </c>
      <c r="H1231">
        <v>0.98</v>
      </c>
      <c r="J1231">
        <v>0</v>
      </c>
    </row>
    <row r="1232" spans="1:10" x14ac:dyDescent="0.3">
      <c r="A1232" t="s">
        <v>17</v>
      </c>
      <c r="B1232">
        <v>3</v>
      </c>
      <c r="C1232">
        <v>10</v>
      </c>
      <c r="D1232">
        <v>0.2</v>
      </c>
      <c r="E1232" t="s">
        <v>4</v>
      </c>
      <c r="F1232">
        <v>0</v>
      </c>
      <c r="G1232">
        <v>0</v>
      </c>
      <c r="H1232">
        <v>0.84</v>
      </c>
      <c r="J1232">
        <v>0</v>
      </c>
    </row>
    <row r="1233" spans="1:10" x14ac:dyDescent="0.3">
      <c r="A1233" t="s">
        <v>17</v>
      </c>
      <c r="B1233">
        <v>3</v>
      </c>
      <c r="C1233">
        <v>25</v>
      </c>
      <c r="D1233">
        <v>0.05</v>
      </c>
      <c r="E1233" t="s">
        <v>0</v>
      </c>
      <c r="F1233">
        <v>9949.4699999999993</v>
      </c>
      <c r="G1233">
        <v>0</v>
      </c>
      <c r="H1233">
        <v>1233.55</v>
      </c>
      <c r="I1233">
        <v>0</v>
      </c>
      <c r="J1233">
        <v>0.2635017753463067</v>
      </c>
    </row>
    <row r="1234" spans="1:10" x14ac:dyDescent="0.3">
      <c r="A1234" t="s">
        <v>17</v>
      </c>
      <c r="B1234">
        <v>3</v>
      </c>
      <c r="C1234">
        <v>25</v>
      </c>
      <c r="D1234">
        <v>0.1</v>
      </c>
      <c r="E1234" t="s">
        <v>2</v>
      </c>
      <c r="F1234">
        <v>0</v>
      </c>
      <c r="G1234">
        <v>0</v>
      </c>
      <c r="H1234">
        <v>3600.22</v>
      </c>
      <c r="J1234">
        <v>0</v>
      </c>
    </row>
    <row r="1235" spans="1:10" x14ac:dyDescent="0.3">
      <c r="A1235" t="s">
        <v>17</v>
      </c>
      <c r="B1235">
        <v>3</v>
      </c>
      <c r="C1235">
        <v>25</v>
      </c>
      <c r="D1235">
        <v>0.15</v>
      </c>
      <c r="E1235" t="s">
        <v>4</v>
      </c>
      <c r="F1235">
        <v>0</v>
      </c>
      <c r="G1235">
        <v>0</v>
      </c>
      <c r="H1235">
        <v>0.85</v>
      </c>
      <c r="J1235">
        <v>0</v>
      </c>
    </row>
    <row r="1236" spans="1:10" x14ac:dyDescent="0.3">
      <c r="A1236" t="s">
        <v>17</v>
      </c>
      <c r="B1236">
        <v>3</v>
      </c>
      <c r="C1236">
        <v>25</v>
      </c>
      <c r="D1236">
        <v>0.2</v>
      </c>
      <c r="E1236" t="s">
        <v>4</v>
      </c>
      <c r="F1236">
        <v>0</v>
      </c>
      <c r="G1236">
        <v>0</v>
      </c>
      <c r="H1236">
        <v>0.94</v>
      </c>
      <c r="J1236">
        <v>0</v>
      </c>
    </row>
    <row r="1237" spans="1:10" x14ac:dyDescent="0.3">
      <c r="A1237" t="s">
        <v>17</v>
      </c>
      <c r="B1237">
        <v>3</v>
      </c>
      <c r="C1237">
        <v>50</v>
      </c>
      <c r="D1237">
        <v>0.05</v>
      </c>
      <c r="E1237" t="s">
        <v>0</v>
      </c>
      <c r="F1237">
        <v>9949.4699999999993</v>
      </c>
      <c r="G1237">
        <v>0</v>
      </c>
      <c r="H1237">
        <v>1470.43</v>
      </c>
      <c r="I1237">
        <v>0</v>
      </c>
      <c r="J1237">
        <v>0.2635017753463067</v>
      </c>
    </row>
    <row r="1238" spans="1:10" x14ac:dyDescent="0.3">
      <c r="A1238" t="s">
        <v>17</v>
      </c>
      <c r="B1238">
        <v>3</v>
      </c>
      <c r="C1238">
        <v>50</v>
      </c>
      <c r="D1238">
        <v>0.1</v>
      </c>
      <c r="E1238" t="s">
        <v>2</v>
      </c>
      <c r="F1238">
        <v>0</v>
      </c>
      <c r="G1238">
        <v>0</v>
      </c>
      <c r="H1238">
        <v>3600.52</v>
      </c>
      <c r="J1238">
        <v>0</v>
      </c>
    </row>
    <row r="1239" spans="1:10" x14ac:dyDescent="0.3">
      <c r="A1239" t="s">
        <v>17</v>
      </c>
      <c r="B1239">
        <v>3</v>
      </c>
      <c r="C1239">
        <v>50</v>
      </c>
      <c r="D1239">
        <v>0.15</v>
      </c>
      <c r="E1239" t="s">
        <v>4</v>
      </c>
      <c r="F1239">
        <v>0</v>
      </c>
      <c r="G1239">
        <v>0</v>
      </c>
      <c r="H1239">
        <v>0.86</v>
      </c>
      <c r="J1239">
        <v>0</v>
      </c>
    </row>
    <row r="1240" spans="1:10" x14ac:dyDescent="0.3">
      <c r="A1240" t="s">
        <v>17</v>
      </c>
      <c r="B1240">
        <v>3</v>
      </c>
      <c r="C1240">
        <v>50</v>
      </c>
      <c r="D1240">
        <v>0.2</v>
      </c>
      <c r="E1240" t="s">
        <v>4</v>
      </c>
      <c r="F1240">
        <v>0</v>
      </c>
      <c r="G1240">
        <v>0</v>
      </c>
      <c r="H1240">
        <v>0.83</v>
      </c>
      <c r="J1240">
        <v>0</v>
      </c>
    </row>
    <row r="1241" spans="1:10" x14ac:dyDescent="0.3">
      <c r="A1241" t="s">
        <v>14</v>
      </c>
      <c r="B1241">
        <v>0</v>
      </c>
      <c r="C1241">
        <v>0</v>
      </c>
      <c r="D1241">
        <v>0.05</v>
      </c>
      <c r="E1241" t="s">
        <v>0</v>
      </c>
      <c r="F1241">
        <v>30902.03</v>
      </c>
      <c r="G1241">
        <v>0</v>
      </c>
      <c r="H1241">
        <v>405.51</v>
      </c>
      <c r="I1241">
        <v>0.79900000000000004</v>
      </c>
      <c r="J1241">
        <v>0</v>
      </c>
    </row>
    <row r="1242" spans="1:10" x14ac:dyDescent="0.3">
      <c r="A1242" t="s">
        <v>14</v>
      </c>
      <c r="B1242">
        <v>0</v>
      </c>
      <c r="C1242">
        <v>0</v>
      </c>
      <c r="D1242">
        <v>0.1</v>
      </c>
      <c r="E1242" t="s">
        <v>0</v>
      </c>
      <c r="F1242">
        <v>30902.03</v>
      </c>
      <c r="G1242">
        <v>0</v>
      </c>
      <c r="H1242">
        <v>376.67</v>
      </c>
      <c r="I1242">
        <v>1</v>
      </c>
      <c r="J1242">
        <v>0</v>
      </c>
    </row>
    <row r="1243" spans="1:10" x14ac:dyDescent="0.3">
      <c r="A1243" t="s">
        <v>14</v>
      </c>
      <c r="B1243">
        <v>0</v>
      </c>
      <c r="C1243">
        <v>0</v>
      </c>
      <c r="D1243">
        <v>0.15</v>
      </c>
      <c r="E1243" t="s">
        <v>0</v>
      </c>
      <c r="F1243">
        <v>30902.03</v>
      </c>
      <c r="G1243">
        <v>0</v>
      </c>
      <c r="H1243">
        <v>375.96</v>
      </c>
      <c r="I1243">
        <v>1</v>
      </c>
      <c r="J1243">
        <v>0</v>
      </c>
    </row>
    <row r="1244" spans="1:10" x14ac:dyDescent="0.3">
      <c r="A1244" t="s">
        <v>14</v>
      </c>
      <c r="B1244">
        <v>0</v>
      </c>
      <c r="C1244">
        <v>0</v>
      </c>
      <c r="D1244">
        <v>0.2</v>
      </c>
      <c r="E1244" t="s">
        <v>0</v>
      </c>
      <c r="F1244">
        <v>30902.03</v>
      </c>
      <c r="G1244">
        <v>0</v>
      </c>
      <c r="H1244">
        <v>386.57</v>
      </c>
      <c r="I1244">
        <v>1</v>
      </c>
      <c r="J1244">
        <v>0</v>
      </c>
    </row>
    <row r="1245" spans="1:10" x14ac:dyDescent="0.3">
      <c r="A1245" t="s">
        <v>14</v>
      </c>
      <c r="B1245">
        <v>1</v>
      </c>
      <c r="C1245">
        <v>5</v>
      </c>
      <c r="D1245">
        <v>0.05</v>
      </c>
      <c r="E1245" t="s">
        <v>0</v>
      </c>
      <c r="F1245">
        <v>30902.03</v>
      </c>
      <c r="G1245">
        <v>0</v>
      </c>
      <c r="H1245">
        <v>1741.07</v>
      </c>
      <c r="I1245">
        <v>0.79900000000000004</v>
      </c>
      <c r="J1245">
        <v>0</v>
      </c>
    </row>
    <row r="1246" spans="1:10" x14ac:dyDescent="0.3">
      <c r="A1246" t="s">
        <v>14</v>
      </c>
      <c r="B1246">
        <v>1</v>
      </c>
      <c r="C1246">
        <v>5</v>
      </c>
      <c r="D1246">
        <v>0.1</v>
      </c>
      <c r="E1246" t="s">
        <v>1</v>
      </c>
      <c r="F1246">
        <v>30902.03</v>
      </c>
      <c r="G1246">
        <v>0.4</v>
      </c>
      <c r="H1246">
        <v>3635.64</v>
      </c>
      <c r="I1246">
        <v>1</v>
      </c>
      <c r="J1246">
        <v>0</v>
      </c>
    </row>
    <row r="1247" spans="1:10" x14ac:dyDescent="0.3">
      <c r="A1247" t="s">
        <v>14</v>
      </c>
      <c r="B1247">
        <v>1</v>
      </c>
      <c r="C1247">
        <v>5</v>
      </c>
      <c r="D1247">
        <v>0.15</v>
      </c>
      <c r="E1247" t="s">
        <v>0</v>
      </c>
      <c r="F1247">
        <v>30902.03</v>
      </c>
      <c r="G1247">
        <v>0</v>
      </c>
      <c r="H1247">
        <v>1224.0999999999999</v>
      </c>
      <c r="I1247">
        <v>1</v>
      </c>
      <c r="J1247">
        <v>0</v>
      </c>
    </row>
    <row r="1248" spans="1:10" x14ac:dyDescent="0.3">
      <c r="A1248" t="s">
        <v>14</v>
      </c>
      <c r="B1248">
        <v>1</v>
      </c>
      <c r="C1248">
        <v>5</v>
      </c>
      <c r="D1248">
        <v>0.2</v>
      </c>
      <c r="E1248" t="s">
        <v>0</v>
      </c>
      <c r="F1248">
        <v>30902.03</v>
      </c>
      <c r="G1248">
        <v>0</v>
      </c>
      <c r="H1248">
        <v>2322.31</v>
      </c>
      <c r="I1248">
        <v>1</v>
      </c>
      <c r="J1248">
        <v>0</v>
      </c>
    </row>
    <row r="1249" spans="1:10" x14ac:dyDescent="0.3">
      <c r="A1249" t="s">
        <v>14</v>
      </c>
      <c r="B1249">
        <v>1</v>
      </c>
      <c r="C1249">
        <v>10</v>
      </c>
      <c r="D1249">
        <v>0.05</v>
      </c>
      <c r="E1249" t="s">
        <v>0</v>
      </c>
      <c r="F1249">
        <v>30902.03</v>
      </c>
      <c r="G1249">
        <v>0</v>
      </c>
      <c r="H1249">
        <v>1871.09</v>
      </c>
      <c r="I1249">
        <v>0.79900000000000004</v>
      </c>
      <c r="J1249">
        <v>0</v>
      </c>
    </row>
    <row r="1250" spans="1:10" x14ac:dyDescent="0.3">
      <c r="A1250" t="s">
        <v>14</v>
      </c>
      <c r="B1250">
        <v>1</v>
      </c>
      <c r="C1250">
        <v>10</v>
      </c>
      <c r="D1250">
        <v>0.1</v>
      </c>
      <c r="E1250" t="s">
        <v>0</v>
      </c>
      <c r="F1250">
        <v>30902.03</v>
      </c>
      <c r="G1250">
        <v>0</v>
      </c>
      <c r="H1250">
        <v>1925.15</v>
      </c>
      <c r="I1250">
        <v>1</v>
      </c>
      <c r="J1250">
        <v>0</v>
      </c>
    </row>
    <row r="1251" spans="1:10" x14ac:dyDescent="0.3">
      <c r="A1251" t="s">
        <v>14</v>
      </c>
      <c r="B1251">
        <v>1</v>
      </c>
      <c r="C1251">
        <v>10</v>
      </c>
      <c r="D1251">
        <v>0.15</v>
      </c>
      <c r="E1251" t="s">
        <v>0</v>
      </c>
      <c r="F1251">
        <v>30939.27</v>
      </c>
      <c r="G1251">
        <v>0</v>
      </c>
      <c r="H1251">
        <v>1084.17</v>
      </c>
      <c r="I1251">
        <v>0.999</v>
      </c>
      <c r="J1251">
        <v>1.2050988236047555E-3</v>
      </c>
    </row>
    <row r="1252" spans="1:10" x14ac:dyDescent="0.3">
      <c r="A1252" t="s">
        <v>14</v>
      </c>
      <c r="B1252">
        <v>1</v>
      </c>
      <c r="C1252">
        <v>10</v>
      </c>
      <c r="D1252">
        <v>0.2</v>
      </c>
      <c r="E1252" t="s">
        <v>0</v>
      </c>
      <c r="F1252">
        <v>30939.27</v>
      </c>
      <c r="G1252">
        <v>0</v>
      </c>
      <c r="H1252">
        <v>1275.72</v>
      </c>
      <c r="I1252">
        <v>1</v>
      </c>
      <c r="J1252">
        <v>1.2050988236047555E-3</v>
      </c>
    </row>
    <row r="1253" spans="1:10" x14ac:dyDescent="0.3">
      <c r="A1253" t="s">
        <v>14</v>
      </c>
      <c r="B1253">
        <v>1</v>
      </c>
      <c r="C1253">
        <v>25</v>
      </c>
      <c r="D1253">
        <v>0.05</v>
      </c>
      <c r="E1253" t="s">
        <v>0</v>
      </c>
      <c r="F1253">
        <v>30902.03</v>
      </c>
      <c r="G1253">
        <v>0</v>
      </c>
      <c r="H1253">
        <v>1998.11</v>
      </c>
      <c r="I1253">
        <v>0.79900000000000004</v>
      </c>
      <c r="J1253">
        <v>0</v>
      </c>
    </row>
    <row r="1254" spans="1:10" x14ac:dyDescent="0.3">
      <c r="A1254" t="s">
        <v>14</v>
      </c>
      <c r="B1254">
        <v>1</v>
      </c>
      <c r="C1254">
        <v>25</v>
      </c>
      <c r="D1254">
        <v>0.1</v>
      </c>
      <c r="E1254" t="s">
        <v>0</v>
      </c>
      <c r="F1254">
        <v>30950.11</v>
      </c>
      <c r="G1254">
        <v>0</v>
      </c>
      <c r="H1254">
        <v>1023.61</v>
      </c>
      <c r="I1254">
        <v>0.38400000000000001</v>
      </c>
      <c r="J1254">
        <v>1.5558848399279679E-3</v>
      </c>
    </row>
    <row r="1255" spans="1:10" x14ac:dyDescent="0.3">
      <c r="A1255" t="s">
        <v>14</v>
      </c>
      <c r="B1255">
        <v>1</v>
      </c>
      <c r="C1255">
        <v>25</v>
      </c>
      <c r="D1255">
        <v>0.15</v>
      </c>
      <c r="E1255" t="s">
        <v>0</v>
      </c>
      <c r="F1255">
        <v>30963.07</v>
      </c>
      <c r="G1255">
        <v>0</v>
      </c>
      <c r="H1255">
        <v>1278.21</v>
      </c>
      <c r="I1255">
        <v>0.185</v>
      </c>
      <c r="J1255">
        <v>1.9752747635026768E-3</v>
      </c>
    </row>
    <row r="1256" spans="1:10" x14ac:dyDescent="0.3">
      <c r="A1256" t="s">
        <v>14</v>
      </c>
      <c r="B1256">
        <v>1</v>
      </c>
      <c r="C1256">
        <v>25</v>
      </c>
      <c r="D1256">
        <v>0.2</v>
      </c>
      <c r="E1256" t="s">
        <v>0</v>
      </c>
      <c r="F1256">
        <v>30963.07</v>
      </c>
      <c r="G1256">
        <v>0</v>
      </c>
      <c r="H1256">
        <v>1718.84</v>
      </c>
      <c r="I1256">
        <v>0.872</v>
      </c>
      <c r="J1256">
        <v>1.9752747635026768E-3</v>
      </c>
    </row>
    <row r="1257" spans="1:10" x14ac:dyDescent="0.3">
      <c r="A1257" t="s">
        <v>14</v>
      </c>
      <c r="B1257">
        <v>1</v>
      </c>
      <c r="C1257">
        <v>50</v>
      </c>
      <c r="D1257">
        <v>0.05</v>
      </c>
      <c r="E1257" t="s">
        <v>0</v>
      </c>
      <c r="F1257">
        <v>30939.27</v>
      </c>
      <c r="G1257">
        <v>0</v>
      </c>
      <c r="H1257">
        <v>1206.3399999999999</v>
      </c>
      <c r="I1257">
        <v>0</v>
      </c>
      <c r="J1257">
        <v>1.2050988236047555E-3</v>
      </c>
    </row>
    <row r="1258" spans="1:10" x14ac:dyDescent="0.3">
      <c r="A1258" t="s">
        <v>14</v>
      </c>
      <c r="B1258">
        <v>1</v>
      </c>
      <c r="C1258">
        <v>50</v>
      </c>
      <c r="D1258">
        <v>0.1</v>
      </c>
      <c r="E1258" t="s">
        <v>0</v>
      </c>
      <c r="F1258">
        <v>30963.07</v>
      </c>
      <c r="G1258">
        <v>0</v>
      </c>
      <c r="H1258">
        <v>971.15</v>
      </c>
      <c r="I1258">
        <v>0</v>
      </c>
      <c r="J1258">
        <v>1.9752747635026768E-3</v>
      </c>
    </row>
    <row r="1259" spans="1:10" x14ac:dyDescent="0.3">
      <c r="A1259" t="s">
        <v>14</v>
      </c>
      <c r="B1259">
        <v>1</v>
      </c>
      <c r="C1259">
        <v>50</v>
      </c>
      <c r="D1259">
        <v>0.15</v>
      </c>
      <c r="E1259" t="s">
        <v>0</v>
      </c>
      <c r="F1259">
        <v>31011.15</v>
      </c>
      <c r="G1259">
        <v>0</v>
      </c>
      <c r="H1259">
        <v>1701.29</v>
      </c>
      <c r="I1259">
        <v>7.3999999999999996E-2</v>
      </c>
      <c r="J1259">
        <v>3.5311596034306447E-3</v>
      </c>
    </row>
    <row r="1260" spans="1:10" x14ac:dyDescent="0.3">
      <c r="A1260" t="s">
        <v>14</v>
      </c>
      <c r="B1260">
        <v>1</v>
      </c>
      <c r="C1260">
        <v>50</v>
      </c>
      <c r="D1260">
        <v>0.2</v>
      </c>
      <c r="E1260" t="s">
        <v>0</v>
      </c>
      <c r="F1260">
        <v>31259.79</v>
      </c>
      <c r="G1260">
        <v>0</v>
      </c>
      <c r="H1260">
        <v>870.54</v>
      </c>
      <c r="I1260">
        <v>3.0000000000000001E-3</v>
      </c>
      <c r="J1260">
        <v>1.1577232952010075E-2</v>
      </c>
    </row>
    <row r="1261" spans="1:10" x14ac:dyDescent="0.3">
      <c r="A1261" t="s">
        <v>14</v>
      </c>
      <c r="B1261">
        <v>2</v>
      </c>
      <c r="C1261">
        <v>5</v>
      </c>
      <c r="D1261">
        <v>0.05</v>
      </c>
      <c r="E1261" t="s">
        <v>0</v>
      </c>
      <c r="F1261">
        <v>30902.03</v>
      </c>
      <c r="G1261">
        <v>0</v>
      </c>
      <c r="H1261">
        <v>1622.72</v>
      </c>
      <c r="I1261">
        <v>0.79900000000000004</v>
      </c>
      <c r="J1261">
        <v>0</v>
      </c>
    </row>
    <row r="1262" spans="1:10" x14ac:dyDescent="0.3">
      <c r="A1262" t="s">
        <v>14</v>
      </c>
      <c r="B1262">
        <v>2</v>
      </c>
      <c r="C1262">
        <v>5</v>
      </c>
      <c r="D1262">
        <v>0.1</v>
      </c>
      <c r="E1262" t="s">
        <v>0</v>
      </c>
      <c r="F1262">
        <v>30902.03</v>
      </c>
      <c r="G1262">
        <v>0</v>
      </c>
      <c r="H1262">
        <v>944.09</v>
      </c>
      <c r="I1262">
        <v>1</v>
      </c>
      <c r="J1262">
        <v>0</v>
      </c>
    </row>
    <row r="1263" spans="1:10" x14ac:dyDescent="0.3">
      <c r="A1263" t="s">
        <v>14</v>
      </c>
      <c r="B1263">
        <v>2</v>
      </c>
      <c r="C1263">
        <v>5</v>
      </c>
      <c r="D1263">
        <v>0.15</v>
      </c>
      <c r="E1263" t="s">
        <v>0</v>
      </c>
      <c r="F1263">
        <v>30902.03</v>
      </c>
      <c r="G1263">
        <v>0</v>
      </c>
      <c r="H1263">
        <v>1296.6600000000001</v>
      </c>
      <c r="I1263">
        <v>1</v>
      </c>
      <c r="J1263">
        <v>0</v>
      </c>
    </row>
    <row r="1264" spans="1:10" x14ac:dyDescent="0.3">
      <c r="A1264" t="s">
        <v>14</v>
      </c>
      <c r="B1264">
        <v>2</v>
      </c>
      <c r="C1264">
        <v>5</v>
      </c>
      <c r="D1264">
        <v>0.2</v>
      </c>
      <c r="E1264" t="s">
        <v>0</v>
      </c>
      <c r="F1264">
        <v>30939.27</v>
      </c>
      <c r="G1264">
        <v>0</v>
      </c>
      <c r="H1264">
        <v>1089.93</v>
      </c>
      <c r="I1264">
        <v>1</v>
      </c>
      <c r="J1264">
        <v>1.2050988236047555E-3</v>
      </c>
    </row>
    <row r="1265" spans="1:10" x14ac:dyDescent="0.3">
      <c r="A1265" t="s">
        <v>14</v>
      </c>
      <c r="B1265">
        <v>2</v>
      </c>
      <c r="C1265">
        <v>10</v>
      </c>
      <c r="D1265">
        <v>0.05</v>
      </c>
      <c r="E1265" t="s">
        <v>0</v>
      </c>
      <c r="F1265">
        <v>30902.03</v>
      </c>
      <c r="G1265">
        <v>0</v>
      </c>
      <c r="H1265">
        <v>1019.22</v>
      </c>
      <c r="I1265">
        <v>0.79900000000000004</v>
      </c>
      <c r="J1265">
        <v>0</v>
      </c>
    </row>
    <row r="1266" spans="1:10" x14ac:dyDescent="0.3">
      <c r="A1266" t="s">
        <v>14</v>
      </c>
      <c r="B1266">
        <v>2</v>
      </c>
      <c r="C1266">
        <v>10</v>
      </c>
      <c r="D1266">
        <v>0.1</v>
      </c>
      <c r="E1266" t="s">
        <v>0</v>
      </c>
      <c r="F1266">
        <v>30902.03</v>
      </c>
      <c r="G1266">
        <v>0</v>
      </c>
      <c r="H1266">
        <v>1158.72</v>
      </c>
      <c r="I1266">
        <v>1</v>
      </c>
      <c r="J1266">
        <v>0</v>
      </c>
    </row>
    <row r="1267" spans="1:10" x14ac:dyDescent="0.3">
      <c r="A1267" t="s">
        <v>14</v>
      </c>
      <c r="B1267">
        <v>2</v>
      </c>
      <c r="C1267">
        <v>10</v>
      </c>
      <c r="D1267">
        <v>0.15</v>
      </c>
      <c r="E1267" t="s">
        <v>0</v>
      </c>
      <c r="F1267">
        <v>30939.27</v>
      </c>
      <c r="G1267">
        <v>0</v>
      </c>
      <c r="H1267">
        <v>762.47</v>
      </c>
      <c r="I1267">
        <v>0.999</v>
      </c>
      <c r="J1267">
        <v>1.2050988236047555E-3</v>
      </c>
    </row>
    <row r="1268" spans="1:10" x14ac:dyDescent="0.3">
      <c r="A1268" t="s">
        <v>14</v>
      </c>
      <c r="B1268">
        <v>2</v>
      </c>
      <c r="C1268">
        <v>10</v>
      </c>
      <c r="D1268">
        <v>0.2</v>
      </c>
      <c r="E1268" t="s">
        <v>0</v>
      </c>
      <c r="F1268">
        <v>30950.11</v>
      </c>
      <c r="G1268">
        <v>0</v>
      </c>
      <c r="H1268">
        <v>1292.26</v>
      </c>
      <c r="I1268">
        <v>1</v>
      </c>
      <c r="J1268">
        <v>1.5558848399279679E-3</v>
      </c>
    </row>
    <row r="1269" spans="1:10" x14ac:dyDescent="0.3">
      <c r="A1269" t="s">
        <v>14</v>
      </c>
      <c r="B1269">
        <v>2</v>
      </c>
      <c r="C1269">
        <v>25</v>
      </c>
      <c r="D1269">
        <v>0.05</v>
      </c>
      <c r="E1269" t="s">
        <v>0</v>
      </c>
      <c r="F1269">
        <v>30902.03</v>
      </c>
      <c r="G1269">
        <v>0</v>
      </c>
      <c r="H1269">
        <v>838.7</v>
      </c>
      <c r="I1269">
        <v>0.79900000000000004</v>
      </c>
      <c r="J1269">
        <v>0</v>
      </c>
    </row>
    <row r="1270" spans="1:10" x14ac:dyDescent="0.3">
      <c r="A1270" t="s">
        <v>14</v>
      </c>
      <c r="B1270">
        <v>2</v>
      </c>
      <c r="C1270">
        <v>25</v>
      </c>
      <c r="D1270">
        <v>0.1</v>
      </c>
      <c r="E1270" t="s">
        <v>0</v>
      </c>
      <c r="F1270">
        <v>30950.11</v>
      </c>
      <c r="G1270">
        <v>0</v>
      </c>
      <c r="H1270">
        <v>1071.1099999999999</v>
      </c>
      <c r="I1270">
        <v>0.38400000000000001</v>
      </c>
      <c r="J1270">
        <v>1.5558848399279679E-3</v>
      </c>
    </row>
    <row r="1271" spans="1:10" x14ac:dyDescent="0.3">
      <c r="A1271" t="s">
        <v>14</v>
      </c>
      <c r="B1271">
        <v>2</v>
      </c>
      <c r="C1271">
        <v>25</v>
      </c>
      <c r="D1271">
        <v>0.15</v>
      </c>
      <c r="E1271" t="s">
        <v>0</v>
      </c>
      <c r="F1271">
        <v>30966.84</v>
      </c>
      <c r="G1271">
        <v>0</v>
      </c>
      <c r="H1271">
        <v>647.45000000000005</v>
      </c>
      <c r="I1271">
        <v>0.185</v>
      </c>
      <c r="J1271">
        <v>2.0972732212092282E-3</v>
      </c>
    </row>
    <row r="1272" spans="1:10" x14ac:dyDescent="0.3">
      <c r="A1272" t="s">
        <v>14</v>
      </c>
      <c r="B1272">
        <v>2</v>
      </c>
      <c r="C1272">
        <v>25</v>
      </c>
      <c r="D1272">
        <v>0.2</v>
      </c>
      <c r="E1272" t="s">
        <v>0</v>
      </c>
      <c r="F1272">
        <v>30984.58</v>
      </c>
      <c r="G1272">
        <v>0</v>
      </c>
      <c r="H1272">
        <v>911.01</v>
      </c>
      <c r="I1272">
        <v>0.875</v>
      </c>
      <c r="J1272">
        <v>2.6713455394355989E-3</v>
      </c>
    </row>
    <row r="1273" spans="1:10" x14ac:dyDescent="0.3">
      <c r="A1273" t="s">
        <v>14</v>
      </c>
      <c r="B1273">
        <v>2</v>
      </c>
      <c r="C1273">
        <v>50</v>
      </c>
      <c r="D1273">
        <v>0.05</v>
      </c>
      <c r="E1273" t="s">
        <v>0</v>
      </c>
      <c r="F1273">
        <v>30939.27</v>
      </c>
      <c r="G1273">
        <v>0</v>
      </c>
      <c r="H1273">
        <v>827.78</v>
      </c>
      <c r="I1273">
        <v>0</v>
      </c>
      <c r="J1273">
        <v>1.2050988236047555E-3</v>
      </c>
    </row>
    <row r="1274" spans="1:10" x14ac:dyDescent="0.3">
      <c r="A1274" t="s">
        <v>14</v>
      </c>
      <c r="B1274">
        <v>2</v>
      </c>
      <c r="C1274">
        <v>50</v>
      </c>
      <c r="D1274">
        <v>0.1</v>
      </c>
      <c r="E1274" t="s">
        <v>0</v>
      </c>
      <c r="F1274">
        <v>30963.07</v>
      </c>
      <c r="G1274">
        <v>0</v>
      </c>
      <c r="H1274">
        <v>811.42</v>
      </c>
      <c r="I1274">
        <v>0</v>
      </c>
      <c r="J1274">
        <v>1.9752747635026768E-3</v>
      </c>
    </row>
    <row r="1275" spans="1:10" x14ac:dyDescent="0.3">
      <c r="A1275" t="s">
        <v>14</v>
      </c>
      <c r="B1275">
        <v>2</v>
      </c>
      <c r="C1275">
        <v>50</v>
      </c>
      <c r="D1275">
        <v>0.15</v>
      </c>
      <c r="E1275" t="s">
        <v>0</v>
      </c>
      <c r="F1275">
        <v>31039.07</v>
      </c>
      <c r="G1275">
        <v>0</v>
      </c>
      <c r="H1275">
        <v>1964.31</v>
      </c>
      <c r="I1275">
        <v>0</v>
      </c>
      <c r="J1275">
        <v>4.4346601177980283E-3</v>
      </c>
    </row>
    <row r="1276" spans="1:10" x14ac:dyDescent="0.3">
      <c r="A1276" t="s">
        <v>14</v>
      </c>
      <c r="B1276">
        <v>2</v>
      </c>
      <c r="C1276">
        <v>50</v>
      </c>
      <c r="D1276">
        <v>0.2</v>
      </c>
      <c r="E1276" t="s">
        <v>0</v>
      </c>
      <c r="F1276">
        <v>31162.7</v>
      </c>
      <c r="G1276">
        <v>0</v>
      </c>
      <c r="H1276">
        <v>1056.03</v>
      </c>
      <c r="I1276">
        <v>1E-3</v>
      </c>
      <c r="J1276">
        <v>8.4353681618976051E-3</v>
      </c>
    </row>
    <row r="1277" spans="1:10" x14ac:dyDescent="0.3">
      <c r="A1277" t="s">
        <v>14</v>
      </c>
      <c r="B1277">
        <v>3</v>
      </c>
      <c r="C1277">
        <v>0</v>
      </c>
      <c r="D1277">
        <v>0.05</v>
      </c>
      <c r="E1277" t="s">
        <v>0</v>
      </c>
      <c r="F1277">
        <v>31014.92</v>
      </c>
      <c r="G1277">
        <v>0</v>
      </c>
      <c r="H1277">
        <v>537.61</v>
      </c>
      <c r="I1277">
        <v>0</v>
      </c>
      <c r="J1277">
        <v>3.6531580611369741E-3</v>
      </c>
    </row>
    <row r="1278" spans="1:10" x14ac:dyDescent="0.3">
      <c r="A1278" t="s">
        <v>14</v>
      </c>
      <c r="B1278">
        <v>3</v>
      </c>
      <c r="C1278">
        <v>0</v>
      </c>
      <c r="D1278">
        <v>0.1</v>
      </c>
      <c r="E1278" t="s">
        <v>0</v>
      </c>
      <c r="F1278">
        <v>32251.54</v>
      </c>
      <c r="G1278">
        <v>0</v>
      </c>
      <c r="H1278">
        <v>791.56</v>
      </c>
      <c r="I1278">
        <v>0</v>
      </c>
      <c r="J1278">
        <v>4.3670593808885716E-2</v>
      </c>
    </row>
    <row r="1279" spans="1:10" x14ac:dyDescent="0.3">
      <c r="A1279" t="s">
        <v>14</v>
      </c>
      <c r="B1279">
        <v>3</v>
      </c>
      <c r="C1279">
        <v>0</v>
      </c>
      <c r="D1279">
        <v>0.15</v>
      </c>
      <c r="E1279" t="s">
        <v>4</v>
      </c>
      <c r="F1279">
        <v>0</v>
      </c>
      <c r="G1279">
        <v>0</v>
      </c>
      <c r="H1279">
        <v>0.71</v>
      </c>
      <c r="J1279">
        <v>0</v>
      </c>
    </row>
    <row r="1280" spans="1:10" x14ac:dyDescent="0.3">
      <c r="A1280" t="s">
        <v>14</v>
      </c>
      <c r="B1280">
        <v>3</v>
      </c>
      <c r="C1280">
        <v>0</v>
      </c>
      <c r="D1280">
        <v>0.2</v>
      </c>
      <c r="E1280" t="s">
        <v>4</v>
      </c>
      <c r="F1280">
        <v>0</v>
      </c>
      <c r="G1280">
        <v>0</v>
      </c>
      <c r="H1280">
        <v>1.33</v>
      </c>
      <c r="J1280">
        <v>0</v>
      </c>
    </row>
    <row r="1281" spans="1:10" x14ac:dyDescent="0.3">
      <c r="A1281" t="s">
        <v>14</v>
      </c>
      <c r="B1281">
        <v>3</v>
      </c>
      <c r="C1281">
        <v>10</v>
      </c>
      <c r="D1281">
        <v>0.05</v>
      </c>
      <c r="E1281" t="s">
        <v>0</v>
      </c>
      <c r="F1281">
        <v>31014.92</v>
      </c>
      <c r="G1281">
        <v>0</v>
      </c>
      <c r="H1281">
        <v>906.2</v>
      </c>
      <c r="I1281">
        <v>0</v>
      </c>
      <c r="J1281">
        <v>3.6531580611369741E-3</v>
      </c>
    </row>
    <row r="1282" spans="1:10" x14ac:dyDescent="0.3">
      <c r="A1282" t="s">
        <v>14</v>
      </c>
      <c r="B1282">
        <v>3</v>
      </c>
      <c r="C1282">
        <v>10</v>
      </c>
      <c r="D1282">
        <v>0.1</v>
      </c>
      <c r="E1282" t="s">
        <v>0</v>
      </c>
      <c r="F1282">
        <v>32251.54</v>
      </c>
      <c r="G1282">
        <v>0</v>
      </c>
      <c r="H1282">
        <v>1259.9100000000001</v>
      </c>
      <c r="I1282">
        <v>0</v>
      </c>
      <c r="J1282">
        <v>4.3670593808885716E-2</v>
      </c>
    </row>
    <row r="1283" spans="1:10" x14ac:dyDescent="0.3">
      <c r="A1283" t="s">
        <v>14</v>
      </c>
      <c r="B1283">
        <v>3</v>
      </c>
      <c r="C1283">
        <v>10</v>
      </c>
      <c r="D1283">
        <v>0.15</v>
      </c>
      <c r="E1283" t="s">
        <v>4</v>
      </c>
      <c r="F1283">
        <v>0</v>
      </c>
      <c r="G1283">
        <v>0</v>
      </c>
      <c r="H1283">
        <v>0.64</v>
      </c>
      <c r="J1283">
        <v>0</v>
      </c>
    </row>
    <row r="1284" spans="1:10" x14ac:dyDescent="0.3">
      <c r="A1284" t="s">
        <v>14</v>
      </c>
      <c r="B1284">
        <v>3</v>
      </c>
      <c r="C1284">
        <v>10</v>
      </c>
      <c r="D1284">
        <v>0.2</v>
      </c>
      <c r="E1284" t="s">
        <v>4</v>
      </c>
      <c r="F1284">
        <v>0</v>
      </c>
      <c r="G1284">
        <v>0</v>
      </c>
      <c r="H1284">
        <v>0.57999999999999996</v>
      </c>
      <c r="J1284">
        <v>0</v>
      </c>
    </row>
    <row r="1285" spans="1:10" x14ac:dyDescent="0.3">
      <c r="A1285" t="s">
        <v>14</v>
      </c>
      <c r="B1285">
        <v>3</v>
      </c>
      <c r="C1285">
        <v>25</v>
      </c>
      <c r="D1285">
        <v>0.05</v>
      </c>
      <c r="E1285" t="s">
        <v>0</v>
      </c>
      <c r="F1285">
        <v>31014.92</v>
      </c>
      <c r="G1285">
        <v>0</v>
      </c>
      <c r="H1285">
        <v>839.13</v>
      </c>
      <c r="I1285">
        <v>0</v>
      </c>
      <c r="J1285">
        <v>3.6531580611369741E-3</v>
      </c>
    </row>
    <row r="1286" spans="1:10" x14ac:dyDescent="0.3">
      <c r="A1286" t="s">
        <v>14</v>
      </c>
      <c r="B1286">
        <v>3</v>
      </c>
      <c r="C1286">
        <v>25</v>
      </c>
      <c r="D1286">
        <v>0.1</v>
      </c>
      <c r="E1286" t="s">
        <v>0</v>
      </c>
      <c r="F1286">
        <v>32251.54</v>
      </c>
      <c r="G1286">
        <v>0</v>
      </c>
      <c r="H1286">
        <v>951.15</v>
      </c>
      <c r="I1286">
        <v>0</v>
      </c>
      <c r="J1286">
        <v>4.3670593808885716E-2</v>
      </c>
    </row>
    <row r="1287" spans="1:10" x14ac:dyDescent="0.3">
      <c r="A1287" t="s">
        <v>14</v>
      </c>
      <c r="B1287">
        <v>3</v>
      </c>
      <c r="C1287">
        <v>25</v>
      </c>
      <c r="D1287">
        <v>0.15</v>
      </c>
      <c r="E1287" t="s">
        <v>4</v>
      </c>
      <c r="F1287">
        <v>0</v>
      </c>
      <c r="G1287">
        <v>0</v>
      </c>
      <c r="H1287">
        <v>0.67</v>
      </c>
      <c r="J1287">
        <v>0</v>
      </c>
    </row>
    <row r="1288" spans="1:10" x14ac:dyDescent="0.3">
      <c r="A1288" t="s">
        <v>14</v>
      </c>
      <c r="B1288">
        <v>3</v>
      </c>
      <c r="C1288">
        <v>25</v>
      </c>
      <c r="D1288">
        <v>0.2</v>
      </c>
      <c r="E1288" t="s">
        <v>4</v>
      </c>
      <c r="F1288">
        <v>0</v>
      </c>
      <c r="G1288">
        <v>0</v>
      </c>
      <c r="H1288">
        <v>0.63</v>
      </c>
      <c r="J1288">
        <v>0</v>
      </c>
    </row>
    <row r="1289" spans="1:10" x14ac:dyDescent="0.3">
      <c r="A1289" t="s">
        <v>14</v>
      </c>
      <c r="B1289">
        <v>3</v>
      </c>
      <c r="C1289">
        <v>50</v>
      </c>
      <c r="D1289">
        <v>0.05</v>
      </c>
      <c r="E1289" t="s">
        <v>0</v>
      </c>
      <c r="F1289">
        <v>31014.92</v>
      </c>
      <c r="G1289">
        <v>0</v>
      </c>
      <c r="H1289">
        <v>603.91999999999996</v>
      </c>
      <c r="I1289">
        <v>0</v>
      </c>
      <c r="J1289">
        <v>3.6531580611369741E-3</v>
      </c>
    </row>
    <row r="1290" spans="1:10" x14ac:dyDescent="0.3">
      <c r="A1290" t="s">
        <v>14</v>
      </c>
      <c r="B1290">
        <v>3</v>
      </c>
      <c r="C1290">
        <v>50</v>
      </c>
      <c r="D1290">
        <v>0.1</v>
      </c>
      <c r="E1290" t="s">
        <v>0</v>
      </c>
      <c r="F1290">
        <v>32251.54</v>
      </c>
      <c r="G1290">
        <v>0</v>
      </c>
      <c r="H1290">
        <v>542.66</v>
      </c>
      <c r="I1290">
        <v>0</v>
      </c>
      <c r="J1290">
        <v>4.3670593808885716E-2</v>
      </c>
    </row>
    <row r="1291" spans="1:10" x14ac:dyDescent="0.3">
      <c r="A1291" t="s">
        <v>14</v>
      </c>
      <c r="B1291">
        <v>3</v>
      </c>
      <c r="C1291">
        <v>50</v>
      </c>
      <c r="D1291">
        <v>0.15</v>
      </c>
      <c r="E1291" t="s">
        <v>4</v>
      </c>
      <c r="F1291">
        <v>0</v>
      </c>
      <c r="G1291">
        <v>0</v>
      </c>
      <c r="H1291">
        <v>0.71</v>
      </c>
      <c r="J1291">
        <v>0</v>
      </c>
    </row>
    <row r="1292" spans="1:10" x14ac:dyDescent="0.3">
      <c r="A1292" t="s">
        <v>14</v>
      </c>
      <c r="B1292">
        <v>3</v>
      </c>
      <c r="C1292">
        <v>50</v>
      </c>
      <c r="D1292">
        <v>0.2</v>
      </c>
      <c r="E1292" t="s">
        <v>4</v>
      </c>
      <c r="F1292">
        <v>0</v>
      </c>
      <c r="G1292">
        <v>0</v>
      </c>
      <c r="H1292">
        <v>0.75</v>
      </c>
      <c r="J1292">
        <v>0</v>
      </c>
    </row>
    <row r="1293" spans="1:10" x14ac:dyDescent="0.3">
      <c r="A1293" t="s">
        <v>13</v>
      </c>
      <c r="B1293">
        <v>0</v>
      </c>
      <c r="C1293">
        <v>0</v>
      </c>
      <c r="D1293">
        <v>0.05</v>
      </c>
      <c r="E1293" t="s">
        <v>0</v>
      </c>
      <c r="F1293">
        <v>88901.56</v>
      </c>
      <c r="G1293">
        <v>0</v>
      </c>
      <c r="H1293">
        <v>2047.58</v>
      </c>
      <c r="I1293">
        <v>1</v>
      </c>
      <c r="J1293">
        <v>0</v>
      </c>
    </row>
    <row r="1294" spans="1:10" x14ac:dyDescent="0.3">
      <c r="A1294" t="s">
        <v>13</v>
      </c>
      <c r="B1294">
        <v>0</v>
      </c>
      <c r="C1294">
        <v>0</v>
      </c>
      <c r="D1294">
        <v>0.1</v>
      </c>
      <c r="E1294" t="s">
        <v>0</v>
      </c>
      <c r="F1294">
        <v>88901.56</v>
      </c>
      <c r="G1294">
        <v>0</v>
      </c>
      <c r="H1294">
        <v>2077.1999999999998</v>
      </c>
      <c r="I1294">
        <v>1</v>
      </c>
      <c r="J1294">
        <v>0</v>
      </c>
    </row>
    <row r="1295" spans="1:10" x14ac:dyDescent="0.3">
      <c r="A1295" t="s">
        <v>13</v>
      </c>
      <c r="B1295">
        <v>0</v>
      </c>
      <c r="C1295">
        <v>0</v>
      </c>
      <c r="D1295">
        <v>0.15</v>
      </c>
      <c r="E1295" t="s">
        <v>0</v>
      </c>
      <c r="F1295">
        <v>88901.56</v>
      </c>
      <c r="G1295">
        <v>0</v>
      </c>
      <c r="H1295">
        <v>2077.38</v>
      </c>
      <c r="I1295">
        <v>1</v>
      </c>
      <c r="J1295">
        <v>0</v>
      </c>
    </row>
    <row r="1296" spans="1:10" x14ac:dyDescent="0.3">
      <c r="A1296" t="s">
        <v>13</v>
      </c>
      <c r="B1296">
        <v>0</v>
      </c>
      <c r="C1296">
        <v>0</v>
      </c>
      <c r="D1296">
        <v>0.2</v>
      </c>
      <c r="E1296" t="s">
        <v>0</v>
      </c>
      <c r="F1296">
        <v>88901.56</v>
      </c>
      <c r="G1296">
        <v>0</v>
      </c>
      <c r="H1296">
        <v>1862.2</v>
      </c>
      <c r="I1296">
        <v>1</v>
      </c>
      <c r="J1296">
        <v>0</v>
      </c>
    </row>
    <row r="1297" spans="1:10" x14ac:dyDescent="0.3">
      <c r="A1297" t="s">
        <v>13</v>
      </c>
      <c r="B1297">
        <v>1</v>
      </c>
      <c r="C1297">
        <v>5</v>
      </c>
      <c r="D1297">
        <v>0.05</v>
      </c>
      <c r="E1297" t="s">
        <v>1</v>
      </c>
      <c r="F1297">
        <v>92209.54</v>
      </c>
      <c r="G1297">
        <v>4.1500000000000004</v>
      </c>
      <c r="H1297">
        <v>3602.36</v>
      </c>
      <c r="I1297">
        <v>1</v>
      </c>
      <c r="J1297">
        <v>3.7209470789938859E-2</v>
      </c>
    </row>
    <row r="1298" spans="1:10" x14ac:dyDescent="0.3">
      <c r="A1298" t="s">
        <v>13</v>
      </c>
      <c r="B1298">
        <v>1</v>
      </c>
      <c r="C1298">
        <v>5</v>
      </c>
      <c r="D1298">
        <v>0.1</v>
      </c>
      <c r="E1298" t="s">
        <v>1</v>
      </c>
      <c r="F1298">
        <v>89418.34</v>
      </c>
      <c r="G1298">
        <v>1.01</v>
      </c>
      <c r="H1298">
        <v>3601.2</v>
      </c>
      <c r="I1298">
        <v>1</v>
      </c>
      <c r="J1298">
        <v>5.8129463644958079E-3</v>
      </c>
    </row>
    <row r="1299" spans="1:10" x14ac:dyDescent="0.3">
      <c r="A1299" t="s">
        <v>13</v>
      </c>
      <c r="B1299">
        <v>1</v>
      </c>
      <c r="C1299">
        <v>5</v>
      </c>
      <c r="D1299">
        <v>0.15</v>
      </c>
      <c r="E1299" t="s">
        <v>1</v>
      </c>
      <c r="F1299">
        <v>89700.68</v>
      </c>
      <c r="G1299">
        <v>1.29</v>
      </c>
      <c r="H1299">
        <v>3604.1</v>
      </c>
      <c r="I1299">
        <v>1</v>
      </c>
      <c r="J1299">
        <v>8.9888186439022189E-3</v>
      </c>
    </row>
    <row r="1300" spans="1:10" x14ac:dyDescent="0.3">
      <c r="A1300" t="s">
        <v>13</v>
      </c>
      <c r="B1300">
        <v>1</v>
      </c>
      <c r="C1300">
        <v>5</v>
      </c>
      <c r="D1300">
        <v>0.2</v>
      </c>
      <c r="E1300" t="s">
        <v>1</v>
      </c>
      <c r="F1300">
        <v>89759.96</v>
      </c>
      <c r="G1300">
        <v>1.26</v>
      </c>
      <c r="H1300">
        <v>3603.15</v>
      </c>
      <c r="I1300">
        <v>1</v>
      </c>
      <c r="J1300">
        <v>9.6556235908571431E-3</v>
      </c>
    </row>
    <row r="1301" spans="1:10" x14ac:dyDescent="0.3">
      <c r="A1301" t="s">
        <v>13</v>
      </c>
      <c r="B1301">
        <v>1</v>
      </c>
      <c r="C1301">
        <v>10</v>
      </c>
      <c r="D1301">
        <v>0.05</v>
      </c>
      <c r="E1301" t="s">
        <v>1</v>
      </c>
      <c r="F1301">
        <v>89184.07</v>
      </c>
      <c r="G1301">
        <v>0.84</v>
      </c>
      <c r="H1301">
        <v>3603.06</v>
      </c>
      <c r="I1301">
        <v>1</v>
      </c>
      <c r="J1301">
        <v>3.1777845068186039E-3</v>
      </c>
    </row>
    <row r="1302" spans="1:10" x14ac:dyDescent="0.3">
      <c r="A1302" t="s">
        <v>13</v>
      </c>
      <c r="B1302">
        <v>1</v>
      </c>
      <c r="C1302">
        <v>10</v>
      </c>
      <c r="D1302">
        <v>0.1</v>
      </c>
      <c r="E1302" t="s">
        <v>1</v>
      </c>
      <c r="F1302">
        <v>89736.05</v>
      </c>
      <c r="G1302">
        <v>1.33</v>
      </c>
      <c r="H1302">
        <v>3602.73</v>
      </c>
      <c r="I1302">
        <v>1</v>
      </c>
      <c r="J1302">
        <v>9.3866744295600935E-3</v>
      </c>
    </row>
    <row r="1303" spans="1:10" x14ac:dyDescent="0.3">
      <c r="A1303" t="s">
        <v>13</v>
      </c>
      <c r="B1303">
        <v>1</v>
      </c>
      <c r="C1303">
        <v>10</v>
      </c>
      <c r="D1303">
        <v>0.15</v>
      </c>
      <c r="E1303" t="s">
        <v>1</v>
      </c>
      <c r="F1303">
        <v>89826.34</v>
      </c>
      <c r="G1303">
        <v>1.37</v>
      </c>
      <c r="H1303">
        <v>3601.24</v>
      </c>
      <c r="I1303">
        <v>1</v>
      </c>
      <c r="J1303">
        <v>1.0402292153253612E-2</v>
      </c>
    </row>
    <row r="1304" spans="1:10" x14ac:dyDescent="0.3">
      <c r="A1304" t="s">
        <v>13</v>
      </c>
      <c r="B1304">
        <v>1</v>
      </c>
      <c r="C1304">
        <v>10</v>
      </c>
      <c r="D1304">
        <v>0.2</v>
      </c>
      <c r="E1304" t="s">
        <v>1</v>
      </c>
      <c r="F1304">
        <v>91562.51</v>
      </c>
      <c r="G1304">
        <v>3.03</v>
      </c>
      <c r="H1304">
        <v>3602.69</v>
      </c>
      <c r="I1304">
        <v>1</v>
      </c>
      <c r="J1304">
        <v>2.9931420775968443E-2</v>
      </c>
    </row>
    <row r="1305" spans="1:10" x14ac:dyDescent="0.3">
      <c r="A1305" t="s">
        <v>13</v>
      </c>
      <c r="B1305">
        <v>1</v>
      </c>
      <c r="C1305">
        <v>25</v>
      </c>
      <c r="D1305">
        <v>0.05</v>
      </c>
      <c r="E1305" t="s">
        <v>1</v>
      </c>
      <c r="F1305">
        <v>90631.72</v>
      </c>
      <c r="G1305">
        <v>2.35</v>
      </c>
      <c r="H1305">
        <v>3601.79</v>
      </c>
      <c r="I1305">
        <v>0.99099999999999999</v>
      </c>
      <c r="J1305">
        <v>1.9461525759502996E-2</v>
      </c>
    </row>
    <row r="1306" spans="1:10" x14ac:dyDescent="0.3">
      <c r="A1306" t="s">
        <v>13</v>
      </c>
      <c r="B1306">
        <v>1</v>
      </c>
      <c r="C1306">
        <v>25</v>
      </c>
      <c r="D1306">
        <v>0.1</v>
      </c>
      <c r="E1306" t="s">
        <v>1</v>
      </c>
      <c r="F1306">
        <v>89629.28</v>
      </c>
      <c r="G1306">
        <v>0.98</v>
      </c>
      <c r="H1306">
        <v>3601.02</v>
      </c>
      <c r="I1306">
        <v>0.93100000000000005</v>
      </c>
      <c r="J1306">
        <v>8.1856831308697586E-3</v>
      </c>
    </row>
    <row r="1307" spans="1:10" x14ac:dyDescent="0.3">
      <c r="A1307" t="s">
        <v>13</v>
      </c>
      <c r="B1307">
        <v>1</v>
      </c>
      <c r="C1307">
        <v>25</v>
      </c>
      <c r="D1307">
        <v>0.15</v>
      </c>
      <c r="E1307" t="s">
        <v>1</v>
      </c>
      <c r="F1307">
        <v>94558</v>
      </c>
      <c r="G1307">
        <v>5.91</v>
      </c>
      <c r="H1307">
        <v>3602.05</v>
      </c>
      <c r="I1307">
        <v>1</v>
      </c>
      <c r="J1307">
        <v>6.3625880130787404E-2</v>
      </c>
    </row>
    <row r="1308" spans="1:10" x14ac:dyDescent="0.3">
      <c r="A1308" t="s">
        <v>13</v>
      </c>
      <c r="B1308">
        <v>1</v>
      </c>
      <c r="C1308">
        <v>25</v>
      </c>
      <c r="D1308">
        <v>0.2</v>
      </c>
      <c r="E1308" t="s">
        <v>1</v>
      </c>
      <c r="F1308">
        <v>99790.12</v>
      </c>
      <c r="G1308">
        <v>10.47</v>
      </c>
      <c r="H1308">
        <v>3602.43</v>
      </c>
      <c r="I1308">
        <v>0.999</v>
      </c>
      <c r="J1308">
        <v>0.12247884064126646</v>
      </c>
    </row>
    <row r="1309" spans="1:10" x14ac:dyDescent="0.3">
      <c r="A1309" t="s">
        <v>13</v>
      </c>
      <c r="B1309">
        <v>1</v>
      </c>
      <c r="C1309">
        <v>50</v>
      </c>
      <c r="D1309">
        <v>0.05</v>
      </c>
      <c r="E1309" t="s">
        <v>1</v>
      </c>
      <c r="F1309">
        <v>108841.68</v>
      </c>
      <c r="G1309">
        <v>18.579999999999998</v>
      </c>
      <c r="H1309">
        <v>3603.21</v>
      </c>
      <c r="I1309">
        <v>4.0000000000000001E-3</v>
      </c>
      <c r="J1309">
        <v>0.22429437683658193</v>
      </c>
    </row>
    <row r="1310" spans="1:10" x14ac:dyDescent="0.3">
      <c r="A1310" t="s">
        <v>13</v>
      </c>
      <c r="B1310">
        <v>1</v>
      </c>
      <c r="C1310">
        <v>50</v>
      </c>
      <c r="D1310">
        <v>0.1</v>
      </c>
      <c r="E1310" t="s">
        <v>1</v>
      </c>
      <c r="F1310">
        <v>110135.75</v>
      </c>
      <c r="G1310">
        <v>19.09</v>
      </c>
      <c r="H1310">
        <v>3614.34</v>
      </c>
      <c r="I1310">
        <v>5.0000000000000001E-3</v>
      </c>
      <c r="J1310">
        <v>0.23885058934848846</v>
      </c>
    </row>
    <row r="1311" spans="1:10" x14ac:dyDescent="0.3">
      <c r="A1311" t="s">
        <v>13</v>
      </c>
      <c r="B1311">
        <v>1</v>
      </c>
      <c r="C1311">
        <v>50</v>
      </c>
      <c r="D1311">
        <v>0.15</v>
      </c>
      <c r="E1311" t="s">
        <v>1</v>
      </c>
      <c r="F1311">
        <v>95280.960000000006</v>
      </c>
      <c r="G1311">
        <v>5.83</v>
      </c>
      <c r="H1311">
        <v>3601.83</v>
      </c>
      <c r="I1311">
        <v>1.2E-2</v>
      </c>
      <c r="J1311">
        <v>7.1758020894121533E-2</v>
      </c>
    </row>
    <row r="1312" spans="1:10" x14ac:dyDescent="0.3">
      <c r="A1312" t="s">
        <v>13</v>
      </c>
      <c r="B1312">
        <v>1</v>
      </c>
      <c r="C1312">
        <v>50</v>
      </c>
      <c r="D1312">
        <v>0.2</v>
      </c>
      <c r="E1312" t="s">
        <v>1</v>
      </c>
      <c r="F1312">
        <v>116350.27</v>
      </c>
      <c r="G1312">
        <v>22.39</v>
      </c>
      <c r="H1312">
        <v>3601.78</v>
      </c>
      <c r="I1312">
        <v>4.2999999999999997E-2</v>
      </c>
      <c r="J1312">
        <v>0.3087539746209178</v>
      </c>
    </row>
    <row r="1313" spans="1:10" x14ac:dyDescent="0.3">
      <c r="A1313" t="s">
        <v>13</v>
      </c>
      <c r="B1313">
        <v>2</v>
      </c>
      <c r="C1313">
        <v>5</v>
      </c>
      <c r="D1313">
        <v>0.05</v>
      </c>
      <c r="E1313" t="s">
        <v>1</v>
      </c>
      <c r="F1313">
        <v>93042.32</v>
      </c>
      <c r="G1313">
        <v>4.9800000000000004</v>
      </c>
      <c r="H1313">
        <v>3608.05</v>
      </c>
      <c r="I1313">
        <v>0.996</v>
      </c>
      <c r="J1313">
        <v>4.6576910461413767E-2</v>
      </c>
    </row>
    <row r="1314" spans="1:10" x14ac:dyDescent="0.3">
      <c r="A1314" t="s">
        <v>13</v>
      </c>
      <c r="B1314">
        <v>2</v>
      </c>
      <c r="C1314">
        <v>5</v>
      </c>
      <c r="D1314">
        <v>0.1</v>
      </c>
      <c r="E1314" t="s">
        <v>1</v>
      </c>
      <c r="F1314">
        <v>89630.7</v>
      </c>
      <c r="G1314">
        <v>1.19</v>
      </c>
      <c r="H1314">
        <v>3601.88</v>
      </c>
      <c r="I1314">
        <v>1</v>
      </c>
      <c r="J1314">
        <v>8.2016558539579343E-3</v>
      </c>
    </row>
    <row r="1315" spans="1:10" x14ac:dyDescent="0.3">
      <c r="A1315" t="s">
        <v>13</v>
      </c>
      <c r="B1315">
        <v>2</v>
      </c>
      <c r="C1315">
        <v>5</v>
      </c>
      <c r="D1315">
        <v>0.15</v>
      </c>
      <c r="E1315" t="s">
        <v>1</v>
      </c>
      <c r="F1315">
        <v>89903.039999999994</v>
      </c>
      <c r="G1315">
        <v>1.37</v>
      </c>
      <c r="H1315">
        <v>3601.19</v>
      </c>
      <c r="I1315">
        <v>1</v>
      </c>
      <c r="J1315">
        <v>1.1265044167953819E-2</v>
      </c>
    </row>
    <row r="1316" spans="1:10" x14ac:dyDescent="0.3">
      <c r="A1316" t="s">
        <v>13</v>
      </c>
      <c r="B1316">
        <v>2</v>
      </c>
      <c r="C1316">
        <v>5</v>
      </c>
      <c r="D1316">
        <v>0.2</v>
      </c>
      <c r="E1316" t="s">
        <v>1</v>
      </c>
      <c r="F1316">
        <v>90577.01</v>
      </c>
      <c r="G1316">
        <v>1.88</v>
      </c>
      <c r="H1316">
        <v>3602.07</v>
      </c>
      <c r="I1316">
        <v>1</v>
      </c>
      <c r="J1316">
        <v>1.884612598474078E-2</v>
      </c>
    </row>
    <row r="1317" spans="1:10" x14ac:dyDescent="0.3">
      <c r="A1317" t="s">
        <v>13</v>
      </c>
      <c r="B1317">
        <v>2</v>
      </c>
      <c r="C1317">
        <v>10</v>
      </c>
      <c r="D1317">
        <v>0.05</v>
      </c>
      <c r="E1317" t="s">
        <v>1</v>
      </c>
      <c r="F1317">
        <v>89624.81</v>
      </c>
      <c r="G1317">
        <v>1.21</v>
      </c>
      <c r="H1317">
        <v>3601.96</v>
      </c>
      <c r="I1317">
        <v>0.99399999999999999</v>
      </c>
      <c r="J1317">
        <v>8.1354027983311372E-3</v>
      </c>
    </row>
    <row r="1318" spans="1:10" x14ac:dyDescent="0.3">
      <c r="A1318" t="s">
        <v>13</v>
      </c>
      <c r="B1318">
        <v>2</v>
      </c>
      <c r="C1318">
        <v>10</v>
      </c>
      <c r="D1318">
        <v>0.1</v>
      </c>
      <c r="E1318" t="s">
        <v>1</v>
      </c>
      <c r="F1318">
        <v>94998.84</v>
      </c>
      <c r="G1318">
        <v>6.52</v>
      </c>
      <c r="H1318">
        <v>3601.45</v>
      </c>
      <c r="I1318">
        <v>1</v>
      </c>
      <c r="J1318">
        <v>6.8584623261954025E-2</v>
      </c>
    </row>
    <row r="1319" spans="1:10" x14ac:dyDescent="0.3">
      <c r="A1319" t="s">
        <v>13</v>
      </c>
      <c r="B1319">
        <v>2</v>
      </c>
      <c r="C1319">
        <v>10</v>
      </c>
      <c r="D1319">
        <v>0.15</v>
      </c>
      <c r="E1319" t="s">
        <v>1</v>
      </c>
      <c r="F1319">
        <v>90770.41</v>
      </c>
      <c r="G1319">
        <v>1.75</v>
      </c>
      <c r="H1319">
        <v>3601.94</v>
      </c>
      <c r="I1319">
        <v>1</v>
      </c>
      <c r="J1319">
        <v>2.1021565875784409E-2</v>
      </c>
    </row>
    <row r="1320" spans="1:10" x14ac:dyDescent="0.3">
      <c r="A1320" t="s">
        <v>13</v>
      </c>
      <c r="B1320">
        <v>2</v>
      </c>
      <c r="C1320">
        <v>10</v>
      </c>
      <c r="D1320">
        <v>0.2</v>
      </c>
      <c r="E1320" t="s">
        <v>1</v>
      </c>
      <c r="F1320">
        <v>92476.04</v>
      </c>
      <c r="G1320">
        <v>3.06</v>
      </c>
      <c r="H1320">
        <v>3602.36</v>
      </c>
      <c r="I1320">
        <v>1</v>
      </c>
      <c r="J1320">
        <v>4.020716846813488E-2</v>
      </c>
    </row>
    <row r="1321" spans="1:10" x14ac:dyDescent="0.3">
      <c r="A1321" t="s">
        <v>13</v>
      </c>
      <c r="B1321">
        <v>2</v>
      </c>
      <c r="C1321">
        <v>25</v>
      </c>
      <c r="D1321">
        <v>0.05</v>
      </c>
      <c r="E1321" t="s">
        <v>1</v>
      </c>
      <c r="F1321">
        <v>90546.39</v>
      </c>
      <c r="G1321">
        <v>1.97</v>
      </c>
      <c r="H1321">
        <v>3603.01</v>
      </c>
      <c r="I1321">
        <v>0</v>
      </c>
      <c r="J1321">
        <v>1.8501700082653283E-2</v>
      </c>
    </row>
    <row r="1322" spans="1:10" x14ac:dyDescent="0.3">
      <c r="A1322" t="s">
        <v>13</v>
      </c>
      <c r="B1322">
        <v>2</v>
      </c>
      <c r="C1322">
        <v>25</v>
      </c>
      <c r="D1322">
        <v>0.1</v>
      </c>
      <c r="E1322" t="s">
        <v>1</v>
      </c>
      <c r="F1322">
        <v>99706.15</v>
      </c>
      <c r="G1322">
        <v>10.199999999999999</v>
      </c>
      <c r="H1322">
        <v>3609.17</v>
      </c>
      <c r="I1322">
        <v>0</v>
      </c>
      <c r="J1322">
        <v>0.12153431278371274</v>
      </c>
    </row>
    <row r="1323" spans="1:10" x14ac:dyDescent="0.3">
      <c r="A1323" t="s">
        <v>13</v>
      </c>
      <c r="B1323">
        <v>2</v>
      </c>
      <c r="C1323">
        <v>25</v>
      </c>
      <c r="D1323">
        <v>0.15</v>
      </c>
      <c r="E1323" t="s">
        <v>1</v>
      </c>
      <c r="F1323">
        <v>92860.02</v>
      </c>
      <c r="G1323">
        <v>2.72</v>
      </c>
      <c r="H1323">
        <v>3609.18</v>
      </c>
      <c r="I1323">
        <v>0</v>
      </c>
      <c r="J1323">
        <v>4.4526327771976071E-2</v>
      </c>
    </row>
    <row r="1324" spans="1:10" x14ac:dyDescent="0.3">
      <c r="A1324" t="s">
        <v>13</v>
      </c>
      <c r="B1324">
        <v>2</v>
      </c>
      <c r="C1324">
        <v>25</v>
      </c>
      <c r="D1324">
        <v>0.2</v>
      </c>
      <c r="E1324" t="s">
        <v>1</v>
      </c>
      <c r="F1324">
        <v>93980.26</v>
      </c>
      <c r="G1324">
        <v>2.75</v>
      </c>
      <c r="H1324">
        <v>3617.45</v>
      </c>
      <c r="I1324">
        <v>0</v>
      </c>
      <c r="J1324">
        <v>5.7127231513147692E-2</v>
      </c>
    </row>
    <row r="1325" spans="1:10" x14ac:dyDescent="0.3">
      <c r="A1325" t="s">
        <v>13</v>
      </c>
      <c r="B1325">
        <v>2</v>
      </c>
      <c r="C1325">
        <v>50</v>
      </c>
      <c r="D1325">
        <v>0.05</v>
      </c>
      <c r="E1325" t="s">
        <v>1</v>
      </c>
      <c r="F1325">
        <v>95473.83</v>
      </c>
      <c r="G1325">
        <v>6.88</v>
      </c>
      <c r="H1325">
        <v>3616.8</v>
      </c>
      <c r="I1325">
        <v>0</v>
      </c>
      <c r="J1325">
        <v>7.3927499134998298E-2</v>
      </c>
    </row>
    <row r="1326" spans="1:10" x14ac:dyDescent="0.3">
      <c r="A1326" t="s">
        <v>13</v>
      </c>
      <c r="B1326">
        <v>2</v>
      </c>
      <c r="C1326">
        <v>50</v>
      </c>
      <c r="D1326">
        <v>0.1</v>
      </c>
      <c r="E1326" t="s">
        <v>1</v>
      </c>
      <c r="F1326">
        <v>96885.52</v>
      </c>
      <c r="G1326">
        <v>7.4</v>
      </c>
      <c r="H1326">
        <v>3602.91</v>
      </c>
      <c r="I1326">
        <v>0</v>
      </c>
      <c r="J1326">
        <v>8.9806748048065765E-2</v>
      </c>
    </row>
    <row r="1327" spans="1:10" x14ac:dyDescent="0.3">
      <c r="A1327" t="s">
        <v>13</v>
      </c>
      <c r="B1327">
        <v>2</v>
      </c>
      <c r="C1327">
        <v>50</v>
      </c>
      <c r="D1327">
        <v>0.15</v>
      </c>
      <c r="E1327" t="s">
        <v>1</v>
      </c>
      <c r="F1327">
        <v>94999.6</v>
      </c>
      <c r="G1327">
        <v>4.62</v>
      </c>
      <c r="H1327">
        <v>3601.97</v>
      </c>
      <c r="I1327">
        <v>0</v>
      </c>
      <c r="J1327">
        <v>6.8593172043325268E-2</v>
      </c>
    </row>
    <row r="1328" spans="1:10" x14ac:dyDescent="0.3">
      <c r="A1328" t="s">
        <v>13</v>
      </c>
      <c r="B1328">
        <v>2</v>
      </c>
      <c r="C1328">
        <v>50</v>
      </c>
      <c r="D1328">
        <v>0.2</v>
      </c>
      <c r="E1328" t="s">
        <v>1</v>
      </c>
      <c r="F1328">
        <v>147425.10999999999</v>
      </c>
      <c r="G1328">
        <v>37.69</v>
      </c>
      <c r="H1328">
        <v>3602.4</v>
      </c>
      <c r="I1328">
        <v>0</v>
      </c>
      <c r="J1328">
        <v>0.65829609739131678</v>
      </c>
    </row>
    <row r="1329" spans="1:10" x14ac:dyDescent="0.3">
      <c r="A1329" t="s">
        <v>13</v>
      </c>
      <c r="B1329">
        <v>3</v>
      </c>
      <c r="C1329">
        <v>0</v>
      </c>
      <c r="D1329">
        <v>0.05</v>
      </c>
      <c r="E1329" t="s">
        <v>1</v>
      </c>
      <c r="F1329">
        <v>90680.36</v>
      </c>
      <c r="G1329">
        <v>0.35</v>
      </c>
      <c r="H1329">
        <v>3619.08</v>
      </c>
      <c r="I1329">
        <v>0</v>
      </c>
      <c r="J1329">
        <v>2.0008647767260745E-2</v>
      </c>
    </row>
    <row r="1330" spans="1:10" x14ac:dyDescent="0.3">
      <c r="A1330" t="s">
        <v>13</v>
      </c>
      <c r="B1330">
        <v>3</v>
      </c>
      <c r="C1330">
        <v>0</v>
      </c>
      <c r="D1330">
        <v>0.1</v>
      </c>
      <c r="E1330" t="s">
        <v>1</v>
      </c>
      <c r="F1330">
        <v>94800.92</v>
      </c>
      <c r="G1330">
        <v>2.71</v>
      </c>
      <c r="H1330">
        <v>3602.04</v>
      </c>
      <c r="I1330">
        <v>0</v>
      </c>
      <c r="J1330">
        <v>6.6358340618544842E-2</v>
      </c>
    </row>
    <row r="1331" spans="1:10" x14ac:dyDescent="0.3">
      <c r="A1331" t="s">
        <v>13</v>
      </c>
      <c r="B1331">
        <v>3</v>
      </c>
      <c r="C1331">
        <v>0</v>
      </c>
      <c r="D1331">
        <v>0.15</v>
      </c>
      <c r="E1331" t="s">
        <v>4</v>
      </c>
      <c r="F1331">
        <v>0</v>
      </c>
      <c r="G1331">
        <v>0</v>
      </c>
      <c r="H1331">
        <v>29.58</v>
      </c>
      <c r="J1331">
        <v>0</v>
      </c>
    </row>
    <row r="1332" spans="1:10" x14ac:dyDescent="0.3">
      <c r="A1332" t="s">
        <v>13</v>
      </c>
      <c r="B1332">
        <v>3</v>
      </c>
      <c r="C1332">
        <v>0</v>
      </c>
      <c r="D1332">
        <v>0.2</v>
      </c>
      <c r="E1332" t="s">
        <v>4</v>
      </c>
      <c r="F1332">
        <v>0</v>
      </c>
      <c r="G1332">
        <v>0</v>
      </c>
      <c r="H1332">
        <v>24.53</v>
      </c>
      <c r="J1332">
        <v>0</v>
      </c>
    </row>
    <row r="1333" spans="1:10" x14ac:dyDescent="0.3">
      <c r="A1333" t="s">
        <v>13</v>
      </c>
      <c r="B1333">
        <v>3</v>
      </c>
      <c r="C1333">
        <v>10</v>
      </c>
      <c r="D1333">
        <v>0.05</v>
      </c>
      <c r="E1333" t="s">
        <v>1</v>
      </c>
      <c r="F1333">
        <v>90766.45</v>
      </c>
      <c r="G1333">
        <v>0.84</v>
      </c>
      <c r="H1333">
        <v>3600.64</v>
      </c>
      <c r="I1333">
        <v>0</v>
      </c>
      <c r="J1333">
        <v>2.0977022225481701E-2</v>
      </c>
    </row>
    <row r="1334" spans="1:10" x14ac:dyDescent="0.3">
      <c r="A1334" t="s">
        <v>13</v>
      </c>
      <c r="B1334">
        <v>3</v>
      </c>
      <c r="C1334">
        <v>10</v>
      </c>
      <c r="D1334">
        <v>0.1</v>
      </c>
      <c r="E1334" t="s">
        <v>1</v>
      </c>
      <c r="F1334">
        <v>94367.25</v>
      </c>
      <c r="G1334">
        <v>2.29</v>
      </c>
      <c r="H1334">
        <v>3601.4</v>
      </c>
      <c r="I1334">
        <v>0</v>
      </c>
      <c r="J1334">
        <v>6.1480248490577649E-2</v>
      </c>
    </row>
    <row r="1335" spans="1:10" x14ac:dyDescent="0.3">
      <c r="A1335" t="s">
        <v>13</v>
      </c>
      <c r="B1335">
        <v>3</v>
      </c>
      <c r="C1335">
        <v>10</v>
      </c>
      <c r="D1335">
        <v>0.15</v>
      </c>
      <c r="E1335" t="s">
        <v>4</v>
      </c>
      <c r="F1335">
        <v>0</v>
      </c>
      <c r="G1335">
        <v>0</v>
      </c>
      <c r="H1335">
        <v>23.24</v>
      </c>
      <c r="J1335">
        <v>0</v>
      </c>
    </row>
    <row r="1336" spans="1:10" x14ac:dyDescent="0.3">
      <c r="A1336" t="s">
        <v>13</v>
      </c>
      <c r="B1336">
        <v>3</v>
      </c>
      <c r="C1336">
        <v>10</v>
      </c>
      <c r="D1336">
        <v>0.2</v>
      </c>
      <c r="E1336" t="s">
        <v>4</v>
      </c>
      <c r="F1336">
        <v>0</v>
      </c>
      <c r="G1336">
        <v>0</v>
      </c>
      <c r="H1336">
        <v>20.25</v>
      </c>
      <c r="J1336">
        <v>0</v>
      </c>
    </row>
    <row r="1337" spans="1:10" x14ac:dyDescent="0.3">
      <c r="A1337" t="s">
        <v>13</v>
      </c>
      <c r="B1337">
        <v>3</v>
      </c>
      <c r="C1337">
        <v>25</v>
      </c>
      <c r="D1337">
        <v>0.05</v>
      </c>
      <c r="E1337" t="s">
        <v>1</v>
      </c>
      <c r="F1337">
        <v>90717.48</v>
      </c>
      <c r="G1337">
        <v>0.44</v>
      </c>
      <c r="H1337">
        <v>3617.84</v>
      </c>
      <c r="I1337">
        <v>0</v>
      </c>
      <c r="J1337">
        <v>2.0426188246865484E-2</v>
      </c>
    </row>
    <row r="1338" spans="1:10" x14ac:dyDescent="0.3">
      <c r="A1338" t="s">
        <v>13</v>
      </c>
      <c r="B1338">
        <v>3</v>
      </c>
      <c r="C1338">
        <v>25</v>
      </c>
      <c r="D1338">
        <v>0.1</v>
      </c>
      <c r="E1338" t="s">
        <v>1</v>
      </c>
      <c r="F1338">
        <v>94588.96</v>
      </c>
      <c r="G1338">
        <v>2.57</v>
      </c>
      <c r="H1338">
        <v>3601.22</v>
      </c>
      <c r="I1338">
        <v>0</v>
      </c>
      <c r="J1338">
        <v>6.3974130624699102E-2</v>
      </c>
    </row>
    <row r="1339" spans="1:10" x14ac:dyDescent="0.3">
      <c r="A1339" t="s">
        <v>13</v>
      </c>
      <c r="B1339">
        <v>3</v>
      </c>
      <c r="C1339">
        <v>25</v>
      </c>
      <c r="D1339">
        <v>0.15</v>
      </c>
      <c r="E1339" t="s">
        <v>4</v>
      </c>
      <c r="F1339">
        <v>0</v>
      </c>
      <c r="G1339">
        <v>0</v>
      </c>
      <c r="H1339">
        <v>24.57</v>
      </c>
      <c r="J1339">
        <v>0</v>
      </c>
    </row>
    <row r="1340" spans="1:10" x14ac:dyDescent="0.3">
      <c r="A1340" t="s">
        <v>13</v>
      </c>
      <c r="B1340">
        <v>3</v>
      </c>
      <c r="C1340">
        <v>25</v>
      </c>
      <c r="D1340">
        <v>0.2</v>
      </c>
      <c r="E1340" t="s">
        <v>4</v>
      </c>
      <c r="F1340">
        <v>0</v>
      </c>
      <c r="G1340">
        <v>0</v>
      </c>
      <c r="H1340">
        <v>24.65</v>
      </c>
      <c r="J1340">
        <v>0</v>
      </c>
    </row>
    <row r="1341" spans="1:10" x14ac:dyDescent="0.3">
      <c r="A1341" t="s">
        <v>13</v>
      </c>
      <c r="B1341">
        <v>3</v>
      </c>
      <c r="C1341">
        <v>50</v>
      </c>
      <c r="D1341">
        <v>0.05</v>
      </c>
      <c r="E1341" t="s">
        <v>1</v>
      </c>
      <c r="F1341">
        <v>90680.36</v>
      </c>
      <c r="G1341">
        <v>0.71</v>
      </c>
      <c r="H1341">
        <v>3600.47</v>
      </c>
      <c r="I1341">
        <v>0</v>
      </c>
      <c r="J1341">
        <v>2.0008647767260745E-2</v>
      </c>
    </row>
    <row r="1342" spans="1:10" x14ac:dyDescent="0.3">
      <c r="A1342" t="s">
        <v>13</v>
      </c>
      <c r="B1342">
        <v>3</v>
      </c>
      <c r="C1342">
        <v>50</v>
      </c>
      <c r="D1342">
        <v>0.1</v>
      </c>
      <c r="E1342" t="s">
        <v>1</v>
      </c>
      <c r="F1342">
        <v>95030.96</v>
      </c>
      <c r="G1342">
        <v>2.99</v>
      </c>
      <c r="H1342">
        <v>3601.11</v>
      </c>
      <c r="I1342">
        <v>0</v>
      </c>
      <c r="J1342">
        <v>6.8945921758853279E-2</v>
      </c>
    </row>
    <row r="1343" spans="1:10" x14ac:dyDescent="0.3">
      <c r="A1343" t="s">
        <v>13</v>
      </c>
      <c r="B1343">
        <v>3</v>
      </c>
      <c r="C1343">
        <v>50</v>
      </c>
      <c r="D1343">
        <v>0.15</v>
      </c>
      <c r="E1343" t="s">
        <v>4</v>
      </c>
      <c r="F1343">
        <v>0</v>
      </c>
      <c r="G1343">
        <v>0</v>
      </c>
      <c r="H1343">
        <v>27.13</v>
      </c>
      <c r="J1343">
        <v>0</v>
      </c>
    </row>
    <row r="1344" spans="1:10" x14ac:dyDescent="0.3">
      <c r="A1344" t="s">
        <v>13</v>
      </c>
      <c r="B1344">
        <v>3</v>
      </c>
      <c r="C1344">
        <v>50</v>
      </c>
      <c r="D1344">
        <v>0.2</v>
      </c>
      <c r="E1344" t="s">
        <v>4</v>
      </c>
      <c r="F1344">
        <v>0</v>
      </c>
      <c r="G1344">
        <v>0</v>
      </c>
      <c r="H1344">
        <v>20.13</v>
      </c>
      <c r="J1344">
        <v>0</v>
      </c>
    </row>
    <row r="1345" spans="1:10" x14ac:dyDescent="0.3">
      <c r="A1345" t="s">
        <v>16</v>
      </c>
      <c r="B1345">
        <v>0</v>
      </c>
      <c r="C1345">
        <v>0</v>
      </c>
      <c r="D1345">
        <v>0.05</v>
      </c>
      <c r="E1345" t="s">
        <v>1</v>
      </c>
      <c r="F1345">
        <v>47988.38</v>
      </c>
      <c r="G1345">
        <v>0.44</v>
      </c>
      <c r="H1345">
        <v>3600.42</v>
      </c>
      <c r="I1345">
        <v>1</v>
      </c>
      <c r="J1345">
        <v>0</v>
      </c>
    </row>
    <row r="1346" spans="1:10" x14ac:dyDescent="0.3">
      <c r="A1346" t="s">
        <v>16</v>
      </c>
      <c r="B1346">
        <v>0</v>
      </c>
      <c r="C1346">
        <v>0</v>
      </c>
      <c r="D1346">
        <v>0.1</v>
      </c>
      <c r="E1346" t="s">
        <v>1</v>
      </c>
      <c r="F1346">
        <v>47988.38</v>
      </c>
      <c r="G1346">
        <v>0.41</v>
      </c>
      <c r="H1346">
        <v>3600.34</v>
      </c>
      <c r="I1346">
        <v>1</v>
      </c>
      <c r="J1346">
        <v>0</v>
      </c>
    </row>
    <row r="1347" spans="1:10" x14ac:dyDescent="0.3">
      <c r="A1347" t="s">
        <v>16</v>
      </c>
      <c r="B1347">
        <v>0</v>
      </c>
      <c r="C1347">
        <v>0</v>
      </c>
      <c r="D1347">
        <v>0.15</v>
      </c>
      <c r="E1347" t="s">
        <v>1</v>
      </c>
      <c r="F1347">
        <v>47988.38</v>
      </c>
      <c r="G1347">
        <v>0.38</v>
      </c>
      <c r="H1347">
        <v>3600.31</v>
      </c>
      <c r="I1347">
        <v>1</v>
      </c>
      <c r="J1347">
        <v>0</v>
      </c>
    </row>
    <row r="1348" spans="1:10" x14ac:dyDescent="0.3">
      <c r="A1348" t="s">
        <v>16</v>
      </c>
      <c r="B1348">
        <v>0</v>
      </c>
      <c r="C1348">
        <v>0</v>
      </c>
      <c r="D1348">
        <v>0.2</v>
      </c>
      <c r="E1348" t="s">
        <v>1</v>
      </c>
      <c r="F1348">
        <v>47988.38</v>
      </c>
      <c r="G1348">
        <v>0.48</v>
      </c>
      <c r="H1348">
        <v>3600.4</v>
      </c>
      <c r="I1348">
        <v>1</v>
      </c>
      <c r="J1348">
        <v>0</v>
      </c>
    </row>
    <row r="1349" spans="1:10" x14ac:dyDescent="0.3">
      <c r="A1349" t="s">
        <v>16</v>
      </c>
      <c r="B1349">
        <v>1</v>
      </c>
      <c r="C1349">
        <v>5</v>
      </c>
      <c r="D1349">
        <v>0.05</v>
      </c>
      <c r="E1349" t="s">
        <v>1</v>
      </c>
      <c r="F1349">
        <v>50011.41</v>
      </c>
      <c r="G1349">
        <v>5.32</v>
      </c>
      <c r="H1349">
        <v>3633.94</v>
      </c>
      <c r="I1349">
        <v>0.997</v>
      </c>
      <c r="J1349">
        <v>4.2156663759018498E-2</v>
      </c>
    </row>
    <row r="1350" spans="1:10" x14ac:dyDescent="0.3">
      <c r="A1350" t="s">
        <v>16</v>
      </c>
      <c r="B1350">
        <v>1</v>
      </c>
      <c r="C1350">
        <v>5</v>
      </c>
      <c r="D1350">
        <v>0.1</v>
      </c>
      <c r="E1350" t="s">
        <v>1</v>
      </c>
      <c r="F1350">
        <v>62485.81</v>
      </c>
      <c r="G1350">
        <v>2.86</v>
      </c>
      <c r="H1350">
        <v>3623.28</v>
      </c>
      <c r="I1350">
        <v>1</v>
      </c>
      <c r="J1350">
        <v>1.6617147734514059E-2</v>
      </c>
    </row>
    <row r="1351" spans="1:10" x14ac:dyDescent="0.3">
      <c r="A1351" t="s">
        <v>16</v>
      </c>
      <c r="B1351">
        <v>1</v>
      </c>
      <c r="C1351">
        <v>5</v>
      </c>
      <c r="D1351">
        <v>0.15</v>
      </c>
      <c r="E1351" t="s">
        <v>1</v>
      </c>
      <c r="F1351">
        <v>49270.77</v>
      </c>
      <c r="G1351">
        <v>3.95</v>
      </c>
      <c r="H1351">
        <v>3602.17</v>
      </c>
      <c r="I1351">
        <v>1</v>
      </c>
      <c r="J1351">
        <v>2.6722927508701089E-2</v>
      </c>
    </row>
    <row r="1352" spans="1:10" x14ac:dyDescent="0.3">
      <c r="A1352" t="s">
        <v>16</v>
      </c>
      <c r="B1352">
        <v>1</v>
      </c>
      <c r="C1352">
        <v>5</v>
      </c>
      <c r="D1352">
        <v>0.2</v>
      </c>
      <c r="E1352" t="s">
        <v>1</v>
      </c>
      <c r="F1352">
        <v>49779.58</v>
      </c>
      <c r="G1352">
        <v>4.47</v>
      </c>
      <c r="H1352">
        <v>3613.35</v>
      </c>
      <c r="I1352">
        <v>1</v>
      </c>
      <c r="J1352">
        <v>3.7325702597170496E-2</v>
      </c>
    </row>
    <row r="1353" spans="1:10" x14ac:dyDescent="0.3">
      <c r="A1353" t="s">
        <v>16</v>
      </c>
      <c r="B1353">
        <v>1</v>
      </c>
      <c r="C1353">
        <v>10</v>
      </c>
      <c r="D1353">
        <v>0.05</v>
      </c>
      <c r="E1353" t="s">
        <v>1</v>
      </c>
      <c r="F1353">
        <v>49788.65</v>
      </c>
      <c r="G1353">
        <v>5.04</v>
      </c>
      <c r="H1353">
        <v>3619.44</v>
      </c>
      <c r="I1353">
        <v>0.997</v>
      </c>
      <c r="J1353">
        <v>3.7514706685243482E-2</v>
      </c>
    </row>
    <row r="1354" spans="1:10" x14ac:dyDescent="0.3">
      <c r="A1354" t="s">
        <v>16</v>
      </c>
      <c r="B1354">
        <v>1</v>
      </c>
      <c r="C1354">
        <v>10</v>
      </c>
      <c r="D1354">
        <v>0.1</v>
      </c>
      <c r="E1354" t="s">
        <v>1</v>
      </c>
      <c r="F1354">
        <v>48820.160000000003</v>
      </c>
      <c r="G1354">
        <v>3.04</v>
      </c>
      <c r="H1354">
        <v>3608.29</v>
      </c>
      <c r="I1354">
        <v>1</v>
      </c>
      <c r="J1354">
        <v>1.7332946017348583E-2</v>
      </c>
    </row>
    <row r="1355" spans="1:10" x14ac:dyDescent="0.3">
      <c r="A1355" t="s">
        <v>16</v>
      </c>
      <c r="B1355">
        <v>1</v>
      </c>
      <c r="C1355">
        <v>10</v>
      </c>
      <c r="D1355">
        <v>0.15</v>
      </c>
      <c r="E1355" t="s">
        <v>1</v>
      </c>
      <c r="F1355">
        <v>49463.839999999997</v>
      </c>
      <c r="G1355">
        <v>4.13</v>
      </c>
      <c r="H1355">
        <v>3600.95</v>
      </c>
      <c r="I1355">
        <v>1</v>
      </c>
      <c r="J1355">
        <v>3.0746193140922751E-2</v>
      </c>
    </row>
    <row r="1356" spans="1:10" x14ac:dyDescent="0.3">
      <c r="A1356" t="s">
        <v>16</v>
      </c>
      <c r="B1356">
        <v>1</v>
      </c>
      <c r="C1356">
        <v>10</v>
      </c>
      <c r="D1356">
        <v>0.2</v>
      </c>
      <c r="E1356" t="s">
        <v>1</v>
      </c>
      <c r="F1356">
        <v>48959.49</v>
      </c>
      <c r="G1356">
        <v>3.19</v>
      </c>
      <c r="H1356">
        <v>3605.43</v>
      </c>
      <c r="I1356">
        <v>1</v>
      </c>
      <c r="J1356">
        <v>2.0236357218143208E-2</v>
      </c>
    </row>
    <row r="1357" spans="1:10" x14ac:dyDescent="0.3">
      <c r="A1357" t="s">
        <v>16</v>
      </c>
      <c r="B1357">
        <v>1</v>
      </c>
      <c r="C1357">
        <v>25</v>
      </c>
      <c r="D1357">
        <v>0.05</v>
      </c>
      <c r="E1357" t="s">
        <v>1</v>
      </c>
      <c r="F1357">
        <v>50186.68</v>
      </c>
      <c r="G1357">
        <v>5.85</v>
      </c>
      <c r="H1357">
        <v>3602.74</v>
      </c>
      <c r="I1357">
        <v>0.184</v>
      </c>
      <c r="J1357">
        <v>4.5809006263599628E-2</v>
      </c>
    </row>
    <row r="1358" spans="1:10" x14ac:dyDescent="0.3">
      <c r="A1358" t="s">
        <v>16</v>
      </c>
      <c r="B1358">
        <v>1</v>
      </c>
      <c r="C1358">
        <v>25</v>
      </c>
      <c r="D1358">
        <v>0.1</v>
      </c>
      <c r="E1358" t="s">
        <v>1</v>
      </c>
      <c r="F1358">
        <v>50109.32</v>
      </c>
      <c r="G1358">
        <v>5.41</v>
      </c>
      <c r="H1358">
        <v>3605.67</v>
      </c>
      <c r="I1358">
        <v>0.999</v>
      </c>
      <c r="J1358">
        <v>4.4196949344820657E-2</v>
      </c>
    </row>
    <row r="1359" spans="1:10" x14ac:dyDescent="0.3">
      <c r="A1359" t="s">
        <v>16</v>
      </c>
      <c r="B1359">
        <v>1</v>
      </c>
      <c r="C1359">
        <v>25</v>
      </c>
      <c r="D1359">
        <v>0.15</v>
      </c>
      <c r="E1359" t="s">
        <v>1</v>
      </c>
      <c r="F1359">
        <v>51369.52</v>
      </c>
      <c r="G1359">
        <v>7.5</v>
      </c>
      <c r="H1359">
        <v>3605.67</v>
      </c>
      <c r="I1359">
        <v>1</v>
      </c>
      <c r="J1359">
        <v>7.0457473246648528E-2</v>
      </c>
    </row>
    <row r="1360" spans="1:10" x14ac:dyDescent="0.3">
      <c r="A1360" t="s">
        <v>16</v>
      </c>
      <c r="B1360">
        <v>1</v>
      </c>
      <c r="C1360">
        <v>25</v>
      </c>
      <c r="D1360">
        <v>0.2</v>
      </c>
      <c r="E1360" t="s">
        <v>1</v>
      </c>
      <c r="F1360">
        <v>70475.600000000006</v>
      </c>
      <c r="G1360">
        <v>31.99</v>
      </c>
      <c r="H1360">
        <v>3603.2</v>
      </c>
      <c r="I1360">
        <v>1</v>
      </c>
      <c r="J1360">
        <v>0.46859718956964191</v>
      </c>
    </row>
    <row r="1361" spans="1:10" x14ac:dyDescent="0.3">
      <c r="A1361" t="s">
        <v>16</v>
      </c>
      <c r="B1361">
        <v>1</v>
      </c>
      <c r="C1361">
        <v>50</v>
      </c>
      <c r="D1361">
        <v>0.05</v>
      </c>
      <c r="E1361" t="s">
        <v>1</v>
      </c>
      <c r="F1361">
        <v>48845.99</v>
      </c>
      <c r="G1361">
        <v>3.1</v>
      </c>
      <c r="H1361">
        <v>3606.02</v>
      </c>
      <c r="I1361">
        <v>0.19400000000000001</v>
      </c>
      <c r="J1361">
        <v>1.7871201319986207E-2</v>
      </c>
    </row>
    <row r="1362" spans="1:10" x14ac:dyDescent="0.3">
      <c r="A1362" t="s">
        <v>16</v>
      </c>
      <c r="B1362">
        <v>1</v>
      </c>
      <c r="C1362">
        <v>50</v>
      </c>
      <c r="D1362">
        <v>0.1</v>
      </c>
      <c r="E1362" t="s">
        <v>1</v>
      </c>
      <c r="F1362">
        <v>56447.92</v>
      </c>
      <c r="G1362">
        <v>15.72</v>
      </c>
      <c r="H1362">
        <v>3602.16</v>
      </c>
      <c r="I1362">
        <v>0.14599999999999999</v>
      </c>
      <c r="J1362">
        <v>0.17628309186515567</v>
      </c>
    </row>
    <row r="1363" spans="1:10" x14ac:dyDescent="0.3">
      <c r="A1363" t="s">
        <v>16</v>
      </c>
      <c r="B1363">
        <v>1</v>
      </c>
      <c r="C1363">
        <v>50</v>
      </c>
      <c r="D1363">
        <v>0.15</v>
      </c>
      <c r="E1363" t="s">
        <v>1</v>
      </c>
      <c r="F1363">
        <v>57271.62</v>
      </c>
      <c r="G1363">
        <v>16.23</v>
      </c>
      <c r="H1363">
        <v>3605.21</v>
      </c>
      <c r="I1363">
        <v>0.22600000000000001</v>
      </c>
      <c r="J1363">
        <v>0.19344766378860889</v>
      </c>
    </row>
    <row r="1364" spans="1:10" x14ac:dyDescent="0.3">
      <c r="A1364" t="s">
        <v>16</v>
      </c>
      <c r="B1364">
        <v>1</v>
      </c>
      <c r="C1364">
        <v>50</v>
      </c>
      <c r="D1364">
        <v>0.2</v>
      </c>
      <c r="E1364" t="s">
        <v>1</v>
      </c>
      <c r="F1364">
        <v>67198.03</v>
      </c>
      <c r="G1364">
        <v>27.78</v>
      </c>
      <c r="H1364">
        <v>3601.82</v>
      </c>
      <c r="I1364">
        <v>0.35</v>
      </c>
      <c r="J1364">
        <v>0.4002979471280339</v>
      </c>
    </row>
    <row r="1365" spans="1:10" x14ac:dyDescent="0.3">
      <c r="A1365" t="s">
        <v>16</v>
      </c>
      <c r="B1365">
        <v>2</v>
      </c>
      <c r="C1365">
        <v>5</v>
      </c>
      <c r="D1365">
        <v>0.05</v>
      </c>
      <c r="E1365" t="s">
        <v>1</v>
      </c>
      <c r="F1365">
        <v>50097.5</v>
      </c>
      <c r="G1365">
        <v>5.32</v>
      </c>
      <c r="H1365">
        <v>3601.8</v>
      </c>
      <c r="I1365">
        <v>0.86199999999999999</v>
      </c>
      <c r="J1365">
        <v>4.3950639717365014E-2</v>
      </c>
    </row>
    <row r="1366" spans="1:10" x14ac:dyDescent="0.3">
      <c r="A1366" t="s">
        <v>16</v>
      </c>
      <c r="B1366">
        <v>2</v>
      </c>
      <c r="C1366">
        <v>5</v>
      </c>
      <c r="D1366">
        <v>0.1</v>
      </c>
      <c r="E1366" t="s">
        <v>1</v>
      </c>
      <c r="F1366">
        <v>55351.72</v>
      </c>
      <c r="G1366">
        <v>13.95</v>
      </c>
      <c r="H1366">
        <v>3603.95</v>
      </c>
      <c r="I1366">
        <v>0.93600000000000005</v>
      </c>
      <c r="J1366">
        <v>0.15344006194833004</v>
      </c>
    </row>
    <row r="1367" spans="1:10" x14ac:dyDescent="0.3">
      <c r="A1367" t="s">
        <v>16</v>
      </c>
      <c r="B1367">
        <v>2</v>
      </c>
      <c r="C1367">
        <v>5</v>
      </c>
      <c r="D1367">
        <v>0.15</v>
      </c>
      <c r="E1367" t="s">
        <v>1</v>
      </c>
      <c r="F1367">
        <v>59973.2</v>
      </c>
      <c r="G1367">
        <v>19.93</v>
      </c>
      <c r="H1367">
        <v>3601.86</v>
      </c>
      <c r="I1367">
        <v>0.999</v>
      </c>
      <c r="J1367">
        <v>0.2497442089105737</v>
      </c>
    </row>
    <row r="1368" spans="1:10" x14ac:dyDescent="0.3">
      <c r="A1368" t="s">
        <v>16</v>
      </c>
      <c r="B1368">
        <v>2</v>
      </c>
      <c r="C1368">
        <v>5</v>
      </c>
      <c r="D1368">
        <v>0.2</v>
      </c>
      <c r="E1368" t="s">
        <v>1</v>
      </c>
      <c r="F1368">
        <v>54654.31</v>
      </c>
      <c r="G1368">
        <v>11.47</v>
      </c>
      <c r="H1368">
        <v>3606.39</v>
      </c>
      <c r="I1368">
        <v>0.999</v>
      </c>
      <c r="J1368">
        <v>0.13890716877710818</v>
      </c>
    </row>
    <row r="1369" spans="1:10" x14ac:dyDescent="0.3">
      <c r="A1369" t="s">
        <v>16</v>
      </c>
      <c r="B1369">
        <v>2</v>
      </c>
      <c r="C1369">
        <v>10</v>
      </c>
      <c r="D1369">
        <v>0.05</v>
      </c>
      <c r="E1369" t="s">
        <v>1</v>
      </c>
      <c r="F1369">
        <v>52998.19</v>
      </c>
      <c r="G1369">
        <v>10.15</v>
      </c>
      <c r="H1369">
        <v>3602.4</v>
      </c>
      <c r="I1369">
        <v>0</v>
      </c>
      <c r="J1369">
        <v>0.10439631427441398</v>
      </c>
    </row>
    <row r="1370" spans="1:10" x14ac:dyDescent="0.3">
      <c r="A1370" t="s">
        <v>16</v>
      </c>
      <c r="B1370">
        <v>2</v>
      </c>
      <c r="C1370">
        <v>10</v>
      </c>
      <c r="D1370">
        <v>0.1</v>
      </c>
      <c r="E1370" t="s">
        <v>1</v>
      </c>
      <c r="F1370">
        <v>61649.29</v>
      </c>
      <c r="G1370">
        <v>21.76</v>
      </c>
      <c r="H1370">
        <v>3601.67</v>
      </c>
      <c r="I1370">
        <v>2E-3</v>
      </c>
      <c r="J1370">
        <v>0.28467120582107586</v>
      </c>
    </row>
    <row r="1371" spans="1:10" x14ac:dyDescent="0.3">
      <c r="A1371" t="s">
        <v>16</v>
      </c>
      <c r="B1371">
        <v>2</v>
      </c>
      <c r="C1371">
        <v>10</v>
      </c>
      <c r="D1371">
        <v>0.15</v>
      </c>
      <c r="E1371" t="s">
        <v>1</v>
      </c>
      <c r="F1371">
        <v>71519.429999999993</v>
      </c>
      <c r="G1371">
        <v>31.56</v>
      </c>
      <c r="H1371">
        <v>3602.6</v>
      </c>
      <c r="I1371">
        <v>1E-3</v>
      </c>
      <c r="J1371">
        <v>0.49034891363284183</v>
      </c>
    </row>
    <row r="1372" spans="1:10" x14ac:dyDescent="0.3">
      <c r="A1372" t="s">
        <v>16</v>
      </c>
      <c r="B1372">
        <v>2</v>
      </c>
      <c r="C1372">
        <v>10</v>
      </c>
      <c r="D1372">
        <v>0.2</v>
      </c>
      <c r="E1372" t="s">
        <v>1</v>
      </c>
      <c r="F1372">
        <v>76249.66</v>
      </c>
      <c r="G1372">
        <v>34.58</v>
      </c>
      <c r="H1372">
        <v>3602.99</v>
      </c>
      <c r="I1372">
        <v>0</v>
      </c>
      <c r="J1372">
        <v>0.58891923419794567</v>
      </c>
    </row>
    <row r="1373" spans="1:10" x14ac:dyDescent="0.3">
      <c r="A1373" t="s">
        <v>16</v>
      </c>
      <c r="B1373">
        <v>2</v>
      </c>
      <c r="C1373">
        <v>25</v>
      </c>
      <c r="D1373">
        <v>0.05</v>
      </c>
      <c r="E1373" t="s">
        <v>1</v>
      </c>
      <c r="F1373">
        <v>48480.67</v>
      </c>
      <c r="G1373">
        <v>1.58</v>
      </c>
      <c r="H1373">
        <v>3601.08</v>
      </c>
      <c r="I1373">
        <v>0</v>
      </c>
      <c r="J1373">
        <v>1.0258525084614334E-2</v>
      </c>
    </row>
    <row r="1374" spans="1:10" x14ac:dyDescent="0.3">
      <c r="A1374" t="s">
        <v>16</v>
      </c>
      <c r="B1374">
        <v>2</v>
      </c>
      <c r="C1374">
        <v>25</v>
      </c>
      <c r="D1374">
        <v>0.1</v>
      </c>
      <c r="E1374" t="s">
        <v>1</v>
      </c>
      <c r="F1374">
        <v>51770.73</v>
      </c>
      <c r="G1374">
        <v>6.16</v>
      </c>
      <c r="H1374">
        <v>3602.37</v>
      </c>
      <c r="I1374">
        <v>0</v>
      </c>
      <c r="J1374">
        <v>7.8818038866909079E-2</v>
      </c>
    </row>
    <row r="1375" spans="1:10" x14ac:dyDescent="0.3">
      <c r="A1375" t="s">
        <v>16</v>
      </c>
      <c r="B1375">
        <v>2</v>
      </c>
      <c r="C1375">
        <v>25</v>
      </c>
      <c r="D1375">
        <v>0.15</v>
      </c>
      <c r="E1375" t="s">
        <v>1</v>
      </c>
      <c r="F1375">
        <v>605703.09</v>
      </c>
      <c r="G1375">
        <v>91.83</v>
      </c>
      <c r="H1375">
        <v>3606.73</v>
      </c>
      <c r="I1375">
        <v>0</v>
      </c>
      <c r="J1375">
        <v>11.621869919342974</v>
      </c>
    </row>
    <row r="1376" spans="1:10" x14ac:dyDescent="0.3">
      <c r="A1376" t="s">
        <v>16</v>
      </c>
      <c r="B1376">
        <v>2</v>
      </c>
      <c r="C1376">
        <v>25</v>
      </c>
      <c r="D1376">
        <v>0.2</v>
      </c>
      <c r="E1376" t="s">
        <v>1</v>
      </c>
      <c r="F1376">
        <v>80755.16</v>
      </c>
      <c r="G1376">
        <v>37.35</v>
      </c>
      <c r="H1376">
        <v>3612.34</v>
      </c>
      <c r="I1376">
        <v>0</v>
      </c>
      <c r="J1376">
        <v>0.68280654608469815</v>
      </c>
    </row>
    <row r="1377" spans="1:10" x14ac:dyDescent="0.3">
      <c r="A1377" t="s">
        <v>16</v>
      </c>
      <c r="B1377">
        <v>2</v>
      </c>
      <c r="C1377">
        <v>50</v>
      </c>
      <c r="D1377">
        <v>0.05</v>
      </c>
      <c r="E1377" t="s">
        <v>1</v>
      </c>
      <c r="F1377">
        <v>50027.78</v>
      </c>
      <c r="G1377">
        <v>4.67</v>
      </c>
      <c r="H1377">
        <v>3612.35</v>
      </c>
      <c r="I1377">
        <v>0</v>
      </c>
      <c r="J1377">
        <v>4.2497788006179871E-2</v>
      </c>
    </row>
    <row r="1378" spans="1:10" x14ac:dyDescent="0.3">
      <c r="A1378" t="s">
        <v>16</v>
      </c>
      <c r="B1378">
        <v>2</v>
      </c>
      <c r="C1378">
        <v>50</v>
      </c>
      <c r="D1378">
        <v>0.1</v>
      </c>
      <c r="E1378" t="s">
        <v>1</v>
      </c>
      <c r="F1378">
        <v>52784.11</v>
      </c>
      <c r="G1378">
        <v>7.99</v>
      </c>
      <c r="H1378">
        <v>3612.34</v>
      </c>
      <c r="I1378">
        <v>0</v>
      </c>
      <c r="J1378">
        <v>9.9935234321308686E-2</v>
      </c>
    </row>
    <row r="1379" spans="1:10" x14ac:dyDescent="0.3">
      <c r="A1379" t="s">
        <v>16</v>
      </c>
      <c r="B1379">
        <v>2</v>
      </c>
      <c r="C1379">
        <v>50</v>
      </c>
      <c r="D1379">
        <v>0.15</v>
      </c>
      <c r="E1379" t="s">
        <v>1</v>
      </c>
      <c r="F1379">
        <v>60528.49</v>
      </c>
      <c r="G1379">
        <v>18.399999999999999</v>
      </c>
      <c r="H1379">
        <v>3602.21</v>
      </c>
      <c r="I1379">
        <v>0</v>
      </c>
      <c r="J1379">
        <v>0.26131555180649979</v>
      </c>
    </row>
    <row r="1380" spans="1:10" x14ac:dyDescent="0.3">
      <c r="A1380" t="s">
        <v>16</v>
      </c>
      <c r="B1380">
        <v>2</v>
      </c>
      <c r="C1380">
        <v>50</v>
      </c>
      <c r="D1380">
        <v>0.2</v>
      </c>
      <c r="E1380" t="s">
        <v>1</v>
      </c>
      <c r="F1380">
        <v>78019.399999999994</v>
      </c>
      <c r="G1380">
        <v>35.29</v>
      </c>
      <c r="H1380">
        <v>3602.28</v>
      </c>
      <c r="I1380">
        <v>0</v>
      </c>
      <c r="J1380">
        <v>0.62579774520415143</v>
      </c>
    </row>
    <row r="1381" spans="1:10" x14ac:dyDescent="0.3">
      <c r="A1381" t="s">
        <v>16</v>
      </c>
      <c r="B1381">
        <v>3</v>
      </c>
      <c r="C1381">
        <v>0</v>
      </c>
      <c r="D1381">
        <v>0.05</v>
      </c>
      <c r="E1381" t="s">
        <v>1</v>
      </c>
      <c r="F1381">
        <v>49958.07</v>
      </c>
      <c r="G1381">
        <v>2.46</v>
      </c>
      <c r="H1381">
        <v>3601.18</v>
      </c>
      <c r="I1381">
        <v>0</v>
      </c>
      <c r="J1381">
        <v>4.1045144678774292E-2</v>
      </c>
    </row>
    <row r="1382" spans="1:10" x14ac:dyDescent="0.3">
      <c r="A1382" t="s">
        <v>16</v>
      </c>
      <c r="B1382">
        <v>3</v>
      </c>
      <c r="C1382">
        <v>0</v>
      </c>
      <c r="D1382">
        <v>0.1</v>
      </c>
      <c r="E1382" t="s">
        <v>1</v>
      </c>
      <c r="F1382">
        <v>62078.62</v>
      </c>
      <c r="G1382">
        <v>18.309999999999999</v>
      </c>
      <c r="H1382">
        <v>3603.51</v>
      </c>
      <c r="I1382">
        <v>0</v>
      </c>
      <c r="J1382">
        <v>0.29361774662949669</v>
      </c>
    </row>
    <row r="1383" spans="1:10" x14ac:dyDescent="0.3">
      <c r="A1383" t="s">
        <v>16</v>
      </c>
      <c r="B1383">
        <v>3</v>
      </c>
      <c r="C1383">
        <v>0</v>
      </c>
      <c r="D1383">
        <v>0.15</v>
      </c>
      <c r="E1383" t="s">
        <v>4</v>
      </c>
      <c r="F1383">
        <v>0</v>
      </c>
      <c r="G1383">
        <v>0</v>
      </c>
      <c r="H1383">
        <v>35.11</v>
      </c>
      <c r="J1383">
        <v>0</v>
      </c>
    </row>
    <row r="1384" spans="1:10" x14ac:dyDescent="0.3">
      <c r="A1384" t="s">
        <v>16</v>
      </c>
      <c r="B1384">
        <v>3</v>
      </c>
      <c r="C1384">
        <v>0</v>
      </c>
      <c r="D1384">
        <v>0.2</v>
      </c>
      <c r="E1384" t="s">
        <v>4</v>
      </c>
      <c r="F1384">
        <v>0</v>
      </c>
      <c r="G1384">
        <v>0</v>
      </c>
      <c r="H1384">
        <v>26.8</v>
      </c>
      <c r="J1384">
        <v>0</v>
      </c>
    </row>
    <row r="1385" spans="1:10" x14ac:dyDescent="0.3">
      <c r="A1385" t="s">
        <v>16</v>
      </c>
      <c r="B1385">
        <v>3</v>
      </c>
      <c r="C1385">
        <v>10</v>
      </c>
      <c r="D1385">
        <v>0.05</v>
      </c>
      <c r="E1385" t="s">
        <v>1</v>
      </c>
      <c r="F1385">
        <v>50262.32</v>
      </c>
      <c r="G1385">
        <v>3.03</v>
      </c>
      <c r="H1385">
        <v>3600.63</v>
      </c>
      <c r="I1385">
        <v>0</v>
      </c>
      <c r="J1385">
        <v>4.7385221172292269E-2</v>
      </c>
    </row>
    <row r="1386" spans="1:10" x14ac:dyDescent="0.3">
      <c r="A1386" t="s">
        <v>16</v>
      </c>
      <c r="B1386">
        <v>3</v>
      </c>
      <c r="C1386">
        <v>10</v>
      </c>
      <c r="D1386">
        <v>0.1</v>
      </c>
      <c r="E1386" t="s">
        <v>1</v>
      </c>
      <c r="F1386">
        <v>66077.210000000006</v>
      </c>
      <c r="G1386">
        <v>23.32</v>
      </c>
      <c r="H1386">
        <v>3602.01</v>
      </c>
      <c r="I1386">
        <v>0</v>
      </c>
      <c r="J1386">
        <v>0.37694187634589893</v>
      </c>
    </row>
    <row r="1387" spans="1:10" x14ac:dyDescent="0.3">
      <c r="A1387" t="s">
        <v>16</v>
      </c>
      <c r="B1387">
        <v>3</v>
      </c>
      <c r="C1387">
        <v>10</v>
      </c>
      <c r="D1387">
        <v>0.15</v>
      </c>
      <c r="E1387" t="s">
        <v>4</v>
      </c>
      <c r="F1387">
        <v>0</v>
      </c>
      <c r="G1387">
        <v>0</v>
      </c>
      <c r="H1387">
        <v>22.51</v>
      </c>
      <c r="J1387">
        <v>0</v>
      </c>
    </row>
    <row r="1388" spans="1:10" x14ac:dyDescent="0.3">
      <c r="A1388" t="s">
        <v>16</v>
      </c>
      <c r="B1388">
        <v>3</v>
      </c>
      <c r="C1388">
        <v>10</v>
      </c>
      <c r="D1388">
        <v>0.2</v>
      </c>
      <c r="E1388" t="s">
        <v>4</v>
      </c>
      <c r="F1388">
        <v>0</v>
      </c>
      <c r="G1388">
        <v>0</v>
      </c>
      <c r="H1388">
        <v>17.920000000000002</v>
      </c>
      <c r="J1388">
        <v>0</v>
      </c>
    </row>
    <row r="1389" spans="1:10" x14ac:dyDescent="0.3">
      <c r="A1389" t="s">
        <v>16</v>
      </c>
      <c r="B1389">
        <v>3</v>
      </c>
      <c r="C1389">
        <v>25</v>
      </c>
      <c r="D1389">
        <v>0.05</v>
      </c>
      <c r="E1389" t="s">
        <v>1</v>
      </c>
      <c r="F1389">
        <v>50042.62</v>
      </c>
      <c r="G1389">
        <v>2.61</v>
      </c>
      <c r="H1389">
        <v>3611</v>
      </c>
      <c r="I1389">
        <v>0</v>
      </c>
      <c r="J1389">
        <v>4.2807029535066654E-2</v>
      </c>
    </row>
    <row r="1390" spans="1:10" x14ac:dyDescent="0.3">
      <c r="A1390" t="s">
        <v>16</v>
      </c>
      <c r="B1390">
        <v>3</v>
      </c>
      <c r="C1390">
        <v>25</v>
      </c>
      <c r="D1390">
        <v>0.1</v>
      </c>
      <c r="E1390" t="s">
        <v>1</v>
      </c>
      <c r="F1390">
        <v>58983.35</v>
      </c>
      <c r="G1390">
        <v>14.13</v>
      </c>
      <c r="H1390">
        <v>3602.26</v>
      </c>
      <c r="I1390">
        <v>0</v>
      </c>
      <c r="J1390">
        <v>0.22911734048951016</v>
      </c>
    </row>
    <row r="1391" spans="1:10" x14ac:dyDescent="0.3">
      <c r="A1391" t="s">
        <v>16</v>
      </c>
      <c r="B1391">
        <v>3</v>
      </c>
      <c r="C1391">
        <v>25</v>
      </c>
      <c r="D1391">
        <v>0.15</v>
      </c>
      <c r="E1391" t="s">
        <v>4</v>
      </c>
      <c r="F1391">
        <v>0</v>
      </c>
      <c r="G1391">
        <v>0</v>
      </c>
      <c r="H1391">
        <v>20.98</v>
      </c>
      <c r="J1391">
        <v>0</v>
      </c>
    </row>
    <row r="1392" spans="1:10" x14ac:dyDescent="0.3">
      <c r="A1392" t="s">
        <v>16</v>
      </c>
      <c r="B1392">
        <v>3</v>
      </c>
      <c r="C1392">
        <v>25</v>
      </c>
      <c r="D1392">
        <v>0.2</v>
      </c>
      <c r="E1392" t="s">
        <v>4</v>
      </c>
      <c r="F1392">
        <v>0</v>
      </c>
      <c r="G1392">
        <v>0</v>
      </c>
      <c r="H1392">
        <v>23.04</v>
      </c>
      <c r="J1392">
        <v>0</v>
      </c>
    </row>
    <row r="1393" spans="1:10" x14ac:dyDescent="0.3">
      <c r="A1393" t="s">
        <v>16</v>
      </c>
      <c r="B1393">
        <v>3</v>
      </c>
      <c r="C1393">
        <v>50</v>
      </c>
      <c r="D1393">
        <v>0.05</v>
      </c>
      <c r="E1393" t="s">
        <v>1</v>
      </c>
      <c r="F1393">
        <v>50349.279999999999</v>
      </c>
      <c r="G1393">
        <v>3.29</v>
      </c>
      <c r="H1393">
        <v>3610.74</v>
      </c>
      <c r="I1393">
        <v>0</v>
      </c>
      <c r="J1393">
        <v>4.9197326519461626E-2</v>
      </c>
    </row>
    <row r="1394" spans="1:10" x14ac:dyDescent="0.3">
      <c r="A1394" t="s">
        <v>16</v>
      </c>
      <c r="B1394">
        <v>3</v>
      </c>
      <c r="C1394">
        <v>50</v>
      </c>
      <c r="D1394">
        <v>0.1</v>
      </c>
      <c r="E1394" t="s">
        <v>1</v>
      </c>
      <c r="F1394">
        <v>61702.16</v>
      </c>
      <c r="G1394">
        <v>17.920000000000002</v>
      </c>
      <c r="H1394">
        <v>3602.37</v>
      </c>
      <c r="I1394">
        <v>0</v>
      </c>
      <c r="J1394">
        <v>0.28577293086368005</v>
      </c>
    </row>
    <row r="1395" spans="1:10" x14ac:dyDescent="0.3">
      <c r="A1395" t="s">
        <v>16</v>
      </c>
      <c r="B1395">
        <v>3</v>
      </c>
      <c r="C1395">
        <v>50</v>
      </c>
      <c r="D1395">
        <v>0.15</v>
      </c>
      <c r="E1395" t="s">
        <v>4</v>
      </c>
      <c r="F1395">
        <v>0</v>
      </c>
      <c r="G1395">
        <v>0</v>
      </c>
      <c r="H1395">
        <v>19.22</v>
      </c>
      <c r="J1395">
        <v>0</v>
      </c>
    </row>
    <row r="1396" spans="1:10" x14ac:dyDescent="0.3">
      <c r="A1396" t="s">
        <v>16</v>
      </c>
      <c r="B1396">
        <v>3</v>
      </c>
      <c r="C1396">
        <v>50</v>
      </c>
      <c r="D1396">
        <v>0.2</v>
      </c>
      <c r="E1396" t="s">
        <v>4</v>
      </c>
      <c r="F1396">
        <v>0</v>
      </c>
      <c r="G1396">
        <v>0</v>
      </c>
      <c r="H1396">
        <v>21.24</v>
      </c>
      <c r="J1396">
        <v>0</v>
      </c>
    </row>
    <row r="1397" spans="1:10" x14ac:dyDescent="0.3">
      <c r="A1397" t="s">
        <v>15</v>
      </c>
      <c r="B1397">
        <v>0</v>
      </c>
      <c r="C1397">
        <v>0</v>
      </c>
      <c r="D1397">
        <v>0.05</v>
      </c>
      <c r="E1397" t="s">
        <v>0</v>
      </c>
      <c r="F1397">
        <v>32198.639999999999</v>
      </c>
      <c r="G1397">
        <v>0</v>
      </c>
      <c r="H1397">
        <v>1260.69</v>
      </c>
      <c r="I1397">
        <v>1</v>
      </c>
      <c r="J1397">
        <v>0</v>
      </c>
    </row>
    <row r="1398" spans="1:10" x14ac:dyDescent="0.3">
      <c r="A1398" t="s">
        <v>15</v>
      </c>
      <c r="B1398">
        <v>0</v>
      </c>
      <c r="C1398">
        <v>0</v>
      </c>
      <c r="D1398">
        <v>0.1</v>
      </c>
      <c r="E1398" t="s">
        <v>0</v>
      </c>
      <c r="F1398">
        <v>32198.639999999999</v>
      </c>
      <c r="G1398">
        <v>0</v>
      </c>
      <c r="H1398">
        <v>1570.44</v>
      </c>
      <c r="I1398">
        <v>1</v>
      </c>
      <c r="J1398">
        <v>0</v>
      </c>
    </row>
    <row r="1399" spans="1:10" x14ac:dyDescent="0.3">
      <c r="A1399" t="s">
        <v>15</v>
      </c>
      <c r="B1399">
        <v>0</v>
      </c>
      <c r="C1399">
        <v>0</v>
      </c>
      <c r="D1399">
        <v>0.15</v>
      </c>
      <c r="E1399" t="s">
        <v>0</v>
      </c>
      <c r="F1399">
        <v>32198.639999999999</v>
      </c>
      <c r="G1399">
        <v>0</v>
      </c>
      <c r="H1399">
        <v>1215.19</v>
      </c>
      <c r="I1399">
        <v>1</v>
      </c>
      <c r="J1399">
        <v>0</v>
      </c>
    </row>
    <row r="1400" spans="1:10" x14ac:dyDescent="0.3">
      <c r="A1400" t="s">
        <v>15</v>
      </c>
      <c r="B1400">
        <v>0</v>
      </c>
      <c r="C1400">
        <v>0</v>
      </c>
      <c r="D1400">
        <v>0.2</v>
      </c>
      <c r="E1400" t="s">
        <v>0</v>
      </c>
      <c r="F1400">
        <v>32198.639999999999</v>
      </c>
      <c r="G1400">
        <v>0</v>
      </c>
      <c r="H1400">
        <v>1156.75</v>
      </c>
      <c r="I1400">
        <v>1</v>
      </c>
      <c r="J1400">
        <v>0</v>
      </c>
    </row>
    <row r="1401" spans="1:10" x14ac:dyDescent="0.3">
      <c r="A1401" t="s">
        <v>15</v>
      </c>
      <c r="B1401">
        <v>1</v>
      </c>
      <c r="C1401">
        <v>5</v>
      </c>
      <c r="D1401">
        <v>0.05</v>
      </c>
      <c r="E1401" t="s">
        <v>1</v>
      </c>
      <c r="F1401">
        <v>32763.59</v>
      </c>
      <c r="G1401">
        <v>0.96</v>
      </c>
      <c r="H1401">
        <v>3619.72</v>
      </c>
      <c r="I1401">
        <v>0.997</v>
      </c>
      <c r="J1401">
        <v>1.754577211956776E-2</v>
      </c>
    </row>
    <row r="1402" spans="1:10" x14ac:dyDescent="0.3">
      <c r="A1402" t="s">
        <v>15</v>
      </c>
      <c r="B1402">
        <v>1</v>
      </c>
      <c r="C1402">
        <v>5</v>
      </c>
      <c r="D1402">
        <v>0.1</v>
      </c>
      <c r="E1402" t="s">
        <v>1</v>
      </c>
      <c r="F1402">
        <v>32877.49</v>
      </c>
      <c r="G1402">
        <v>1.25</v>
      </c>
      <c r="H1402">
        <v>3609.11</v>
      </c>
      <c r="I1402">
        <v>1</v>
      </c>
      <c r="J1402">
        <v>2.1083188606723757E-2</v>
      </c>
    </row>
    <row r="1403" spans="1:10" x14ac:dyDescent="0.3">
      <c r="A1403" t="s">
        <v>15</v>
      </c>
      <c r="B1403">
        <v>1</v>
      </c>
      <c r="C1403">
        <v>5</v>
      </c>
      <c r="D1403">
        <v>0.15</v>
      </c>
      <c r="E1403" t="s">
        <v>1</v>
      </c>
      <c r="F1403">
        <v>35434</v>
      </c>
      <c r="G1403">
        <v>7.81</v>
      </c>
      <c r="H1403">
        <v>3609.11</v>
      </c>
      <c r="I1403">
        <v>1</v>
      </c>
      <c r="J1403">
        <v>0.10048126256264234</v>
      </c>
    </row>
    <row r="1404" spans="1:10" x14ac:dyDescent="0.3">
      <c r="A1404" t="s">
        <v>15</v>
      </c>
      <c r="B1404">
        <v>1</v>
      </c>
      <c r="C1404">
        <v>5</v>
      </c>
      <c r="D1404">
        <v>0.2</v>
      </c>
      <c r="E1404" t="s">
        <v>1</v>
      </c>
      <c r="F1404">
        <v>37231.51</v>
      </c>
      <c r="G1404">
        <v>10.87</v>
      </c>
      <c r="H1404">
        <v>3639.96</v>
      </c>
      <c r="I1404">
        <v>1</v>
      </c>
      <c r="J1404">
        <v>0.1563069123416394</v>
      </c>
    </row>
    <row r="1405" spans="1:10" x14ac:dyDescent="0.3">
      <c r="A1405" t="s">
        <v>15</v>
      </c>
      <c r="B1405">
        <v>1</v>
      </c>
      <c r="C1405">
        <v>10</v>
      </c>
      <c r="D1405">
        <v>0.05</v>
      </c>
      <c r="E1405" t="s">
        <v>1</v>
      </c>
      <c r="F1405">
        <v>32830.769999999997</v>
      </c>
      <c r="G1405">
        <v>1.1299999999999999</v>
      </c>
      <c r="H1405">
        <v>3639.97</v>
      </c>
      <c r="I1405">
        <v>0.998</v>
      </c>
      <c r="J1405">
        <v>1.9632195645530315E-2</v>
      </c>
    </row>
    <row r="1406" spans="1:10" x14ac:dyDescent="0.3">
      <c r="A1406" t="s">
        <v>15</v>
      </c>
      <c r="B1406">
        <v>1</v>
      </c>
      <c r="C1406">
        <v>10</v>
      </c>
      <c r="D1406">
        <v>0.1</v>
      </c>
      <c r="E1406" t="s">
        <v>1</v>
      </c>
      <c r="F1406">
        <v>34373.300000000003</v>
      </c>
      <c r="G1406">
        <v>5.57</v>
      </c>
      <c r="H1406">
        <v>3600.87</v>
      </c>
      <c r="I1406">
        <v>1</v>
      </c>
      <c r="J1406">
        <v>6.7538877418425125E-2</v>
      </c>
    </row>
    <row r="1407" spans="1:10" x14ac:dyDescent="0.3">
      <c r="A1407" t="s">
        <v>15</v>
      </c>
      <c r="B1407">
        <v>1</v>
      </c>
      <c r="C1407">
        <v>10</v>
      </c>
      <c r="D1407">
        <v>0.15</v>
      </c>
      <c r="E1407" t="s">
        <v>1</v>
      </c>
      <c r="F1407">
        <v>35434</v>
      </c>
      <c r="G1407">
        <v>7.81</v>
      </c>
      <c r="H1407">
        <v>3605.68</v>
      </c>
      <c r="I1407">
        <v>1</v>
      </c>
      <c r="J1407">
        <v>0.10048126256264234</v>
      </c>
    </row>
    <row r="1408" spans="1:10" x14ac:dyDescent="0.3">
      <c r="A1408" t="s">
        <v>15</v>
      </c>
      <c r="B1408">
        <v>1</v>
      </c>
      <c r="C1408">
        <v>10</v>
      </c>
      <c r="D1408">
        <v>0.2</v>
      </c>
      <c r="E1408" t="s">
        <v>1</v>
      </c>
      <c r="F1408">
        <v>36054.910000000003</v>
      </c>
      <c r="G1408">
        <v>7.96</v>
      </c>
      <c r="H1408">
        <v>3610.86</v>
      </c>
      <c r="I1408">
        <v>1</v>
      </c>
      <c r="J1408">
        <v>0.11976499628555759</v>
      </c>
    </row>
    <row r="1409" spans="1:10" x14ac:dyDescent="0.3">
      <c r="A1409" t="s">
        <v>15</v>
      </c>
      <c r="B1409">
        <v>1</v>
      </c>
      <c r="C1409">
        <v>25</v>
      </c>
      <c r="D1409">
        <v>0.05</v>
      </c>
      <c r="E1409" t="s">
        <v>1</v>
      </c>
      <c r="F1409">
        <v>34173.72</v>
      </c>
      <c r="G1409">
        <v>5.08</v>
      </c>
      <c r="H1409">
        <v>3601.54</v>
      </c>
      <c r="I1409">
        <v>0.18099999999999999</v>
      </c>
      <c r="J1409">
        <v>6.1340478976751767E-2</v>
      </c>
    </row>
    <row r="1410" spans="1:10" x14ac:dyDescent="0.3">
      <c r="A1410" t="s">
        <v>15</v>
      </c>
      <c r="B1410">
        <v>1</v>
      </c>
      <c r="C1410">
        <v>25</v>
      </c>
      <c r="D1410">
        <v>0.1</v>
      </c>
      <c r="E1410" t="s">
        <v>1</v>
      </c>
      <c r="F1410">
        <v>43383.46</v>
      </c>
      <c r="G1410">
        <v>23.71</v>
      </c>
      <c r="H1410">
        <v>3642.03</v>
      </c>
      <c r="I1410">
        <v>0.59699999999999998</v>
      </c>
      <c r="J1410">
        <v>0.34736932988474045</v>
      </c>
    </row>
    <row r="1411" spans="1:10" x14ac:dyDescent="0.3">
      <c r="A1411" t="s">
        <v>15</v>
      </c>
      <c r="B1411">
        <v>1</v>
      </c>
      <c r="C1411">
        <v>25</v>
      </c>
      <c r="D1411">
        <v>0.15</v>
      </c>
      <c r="E1411" t="s">
        <v>1</v>
      </c>
      <c r="F1411">
        <v>40793.46</v>
      </c>
      <c r="G1411">
        <v>17.53</v>
      </c>
      <c r="H1411">
        <v>3609.11</v>
      </c>
      <c r="I1411">
        <v>0.86499999999999999</v>
      </c>
      <c r="J1411">
        <v>0.26693114988707589</v>
      </c>
    </row>
    <row r="1412" spans="1:10" x14ac:dyDescent="0.3">
      <c r="A1412" t="s">
        <v>15</v>
      </c>
      <c r="B1412">
        <v>1</v>
      </c>
      <c r="C1412">
        <v>25</v>
      </c>
      <c r="D1412">
        <v>0.2</v>
      </c>
      <c r="E1412" t="s">
        <v>1</v>
      </c>
      <c r="F1412">
        <v>44830.14</v>
      </c>
      <c r="G1412">
        <v>22.65</v>
      </c>
      <c r="H1412">
        <v>3611.73</v>
      </c>
      <c r="I1412">
        <v>0.92400000000000004</v>
      </c>
      <c r="J1412">
        <v>0.39229917785347457</v>
      </c>
    </row>
    <row r="1413" spans="1:10" x14ac:dyDescent="0.3">
      <c r="A1413" t="s">
        <v>15</v>
      </c>
      <c r="B1413">
        <v>1</v>
      </c>
      <c r="C1413">
        <v>50</v>
      </c>
      <c r="D1413">
        <v>0.05</v>
      </c>
      <c r="E1413" t="s">
        <v>1</v>
      </c>
      <c r="F1413">
        <v>34117.43</v>
      </c>
      <c r="G1413">
        <v>4.47</v>
      </c>
      <c r="H1413">
        <v>3604.2</v>
      </c>
      <c r="I1413">
        <v>6.0000000000000001E-3</v>
      </c>
      <c r="J1413">
        <v>5.959226849332766E-2</v>
      </c>
    </row>
    <row r="1414" spans="1:10" x14ac:dyDescent="0.3">
      <c r="A1414" t="s">
        <v>15</v>
      </c>
      <c r="B1414">
        <v>1</v>
      </c>
      <c r="C1414">
        <v>50</v>
      </c>
      <c r="D1414">
        <v>0.1</v>
      </c>
      <c r="E1414" t="s">
        <v>1</v>
      </c>
      <c r="F1414">
        <v>43986.16</v>
      </c>
      <c r="G1414">
        <v>23.91</v>
      </c>
      <c r="H1414">
        <v>3613.96</v>
      </c>
      <c r="I1414">
        <v>5.0999999999999997E-2</v>
      </c>
      <c r="J1414">
        <v>0.36608751177068366</v>
      </c>
    </row>
    <row r="1415" spans="1:10" x14ac:dyDescent="0.3">
      <c r="A1415" t="s">
        <v>15</v>
      </c>
      <c r="B1415">
        <v>1</v>
      </c>
      <c r="C1415">
        <v>50</v>
      </c>
      <c r="D1415">
        <v>0.15</v>
      </c>
      <c r="E1415" t="s">
        <v>1</v>
      </c>
      <c r="F1415">
        <v>45060.14</v>
      </c>
      <c r="G1415">
        <v>23.23</v>
      </c>
      <c r="H1415">
        <v>3674.49</v>
      </c>
      <c r="I1415">
        <v>0.09</v>
      </c>
      <c r="J1415">
        <v>0.39944233669496598</v>
      </c>
    </row>
    <row r="1416" spans="1:10" x14ac:dyDescent="0.3">
      <c r="A1416" t="s">
        <v>15</v>
      </c>
      <c r="B1416">
        <v>1</v>
      </c>
      <c r="C1416">
        <v>50</v>
      </c>
      <c r="D1416">
        <v>0.2</v>
      </c>
      <c r="E1416" t="s">
        <v>1</v>
      </c>
      <c r="F1416">
        <v>50995.79</v>
      </c>
      <c r="G1416">
        <v>30.35</v>
      </c>
      <c r="H1416">
        <v>3609.76</v>
      </c>
      <c r="I1416">
        <v>0.16500000000000001</v>
      </c>
      <c r="J1416">
        <v>0.58378707920582995</v>
      </c>
    </row>
    <row r="1417" spans="1:10" x14ac:dyDescent="0.3">
      <c r="A1417" t="s">
        <v>15</v>
      </c>
      <c r="B1417">
        <v>2</v>
      </c>
      <c r="C1417">
        <v>5</v>
      </c>
      <c r="D1417">
        <v>0.05</v>
      </c>
      <c r="E1417" t="s">
        <v>1</v>
      </c>
      <c r="F1417">
        <v>33546.89</v>
      </c>
      <c r="G1417">
        <v>3</v>
      </c>
      <c r="H1417">
        <v>3602.34</v>
      </c>
      <c r="I1417">
        <v>0.13500000000000001</v>
      </c>
      <c r="J1417">
        <v>4.1872886556699296E-2</v>
      </c>
    </row>
    <row r="1418" spans="1:10" x14ac:dyDescent="0.3">
      <c r="A1418" t="s">
        <v>15</v>
      </c>
      <c r="B1418">
        <v>2</v>
      </c>
      <c r="C1418">
        <v>5</v>
      </c>
      <c r="D1418">
        <v>0.1</v>
      </c>
      <c r="E1418" t="s">
        <v>1</v>
      </c>
      <c r="F1418">
        <v>40357.24</v>
      </c>
      <c r="G1418">
        <v>17.45</v>
      </c>
      <c r="H1418">
        <v>3602.77</v>
      </c>
      <c r="I1418">
        <v>0.109</v>
      </c>
      <c r="J1418">
        <v>0.25338337271387856</v>
      </c>
    </row>
    <row r="1419" spans="1:10" x14ac:dyDescent="0.3">
      <c r="A1419" t="s">
        <v>15</v>
      </c>
      <c r="B1419">
        <v>2</v>
      </c>
      <c r="C1419">
        <v>5</v>
      </c>
      <c r="D1419">
        <v>0.15</v>
      </c>
      <c r="E1419" t="s">
        <v>1</v>
      </c>
      <c r="F1419">
        <v>43333.07</v>
      </c>
      <c r="G1419">
        <v>20.25</v>
      </c>
      <c r="H1419">
        <v>3600.85</v>
      </c>
      <c r="I1419">
        <v>0.28000000000000003</v>
      </c>
      <c r="J1419">
        <v>0.34580435695420686</v>
      </c>
    </row>
    <row r="1420" spans="1:10" x14ac:dyDescent="0.3">
      <c r="A1420" t="s">
        <v>15</v>
      </c>
      <c r="B1420">
        <v>2</v>
      </c>
      <c r="C1420">
        <v>5</v>
      </c>
      <c r="D1420">
        <v>0.2</v>
      </c>
      <c r="E1420" t="s">
        <v>1</v>
      </c>
      <c r="F1420">
        <v>44605.71</v>
      </c>
      <c r="G1420">
        <v>20.14</v>
      </c>
      <c r="H1420">
        <v>3603.26</v>
      </c>
      <c r="I1420">
        <v>0.221</v>
      </c>
      <c r="J1420">
        <v>0.38532900768479661</v>
      </c>
    </row>
    <row r="1421" spans="1:10" x14ac:dyDescent="0.3">
      <c r="A1421" t="s">
        <v>15</v>
      </c>
      <c r="B1421">
        <v>2</v>
      </c>
      <c r="C1421">
        <v>10</v>
      </c>
      <c r="D1421">
        <v>0.05</v>
      </c>
      <c r="E1421" t="s">
        <v>1</v>
      </c>
      <c r="F1421">
        <v>35783.839999999997</v>
      </c>
      <c r="G1421">
        <v>8.3800000000000008</v>
      </c>
      <c r="H1421">
        <v>3603.24</v>
      </c>
      <c r="I1421">
        <v>0</v>
      </c>
      <c r="J1421">
        <v>0.11134631773267434</v>
      </c>
    </row>
    <row r="1422" spans="1:10" x14ac:dyDescent="0.3">
      <c r="A1422" t="s">
        <v>15</v>
      </c>
      <c r="B1422">
        <v>2</v>
      </c>
      <c r="C1422">
        <v>10</v>
      </c>
      <c r="D1422">
        <v>0.1</v>
      </c>
      <c r="E1422" t="s">
        <v>1</v>
      </c>
      <c r="F1422">
        <v>576468.5</v>
      </c>
      <c r="G1422">
        <v>94.09</v>
      </c>
      <c r="H1422">
        <v>3603.47</v>
      </c>
      <c r="I1422">
        <v>0</v>
      </c>
      <c r="J1422">
        <v>16.903504620070912</v>
      </c>
    </row>
    <row r="1423" spans="1:10" x14ac:dyDescent="0.3">
      <c r="A1423" t="s">
        <v>15</v>
      </c>
      <c r="B1423">
        <v>2</v>
      </c>
      <c r="C1423">
        <v>10</v>
      </c>
      <c r="D1423">
        <v>0.15</v>
      </c>
      <c r="E1423" t="s">
        <v>1</v>
      </c>
      <c r="F1423">
        <v>437097.1</v>
      </c>
      <c r="G1423">
        <v>91.88</v>
      </c>
      <c r="H1423">
        <v>3600.92</v>
      </c>
      <c r="I1423">
        <v>0</v>
      </c>
      <c r="J1423">
        <v>12.575017454153343</v>
      </c>
    </row>
    <row r="1424" spans="1:10" x14ac:dyDescent="0.3">
      <c r="A1424" t="s">
        <v>15</v>
      </c>
      <c r="B1424">
        <v>2</v>
      </c>
      <c r="C1424">
        <v>10</v>
      </c>
      <c r="D1424">
        <v>0.2</v>
      </c>
      <c r="E1424" t="s">
        <v>1</v>
      </c>
      <c r="F1424">
        <v>408195.69</v>
      </c>
      <c r="G1424">
        <v>90.99</v>
      </c>
      <c r="H1424">
        <v>3601.25</v>
      </c>
      <c r="I1424">
        <v>0</v>
      </c>
      <c r="J1424">
        <v>11.677420226444347</v>
      </c>
    </row>
    <row r="1425" spans="1:10" x14ac:dyDescent="0.3">
      <c r="A1425" t="s">
        <v>15</v>
      </c>
      <c r="B1425">
        <v>2</v>
      </c>
      <c r="C1425">
        <v>25</v>
      </c>
      <c r="D1425">
        <v>0.05</v>
      </c>
      <c r="E1425" t="s">
        <v>1</v>
      </c>
      <c r="F1425">
        <v>34597.32</v>
      </c>
      <c r="G1425">
        <v>5.2</v>
      </c>
      <c r="H1425">
        <v>3603.2</v>
      </c>
      <c r="I1425">
        <v>0</v>
      </c>
      <c r="J1425">
        <v>7.4496314130037877E-2</v>
      </c>
    </row>
    <row r="1426" spans="1:10" x14ac:dyDescent="0.3">
      <c r="A1426" t="s">
        <v>15</v>
      </c>
      <c r="B1426">
        <v>2</v>
      </c>
      <c r="C1426">
        <v>25</v>
      </c>
      <c r="D1426">
        <v>0.1</v>
      </c>
      <c r="E1426" t="s">
        <v>1</v>
      </c>
      <c r="F1426">
        <v>36711.57</v>
      </c>
      <c r="G1426">
        <v>7.1</v>
      </c>
      <c r="H1426">
        <v>3605.09</v>
      </c>
      <c r="I1426">
        <v>0</v>
      </c>
      <c r="J1426">
        <v>0.14015902535013902</v>
      </c>
    </row>
    <row r="1427" spans="1:10" x14ac:dyDescent="0.3">
      <c r="A1427" t="s">
        <v>15</v>
      </c>
      <c r="B1427">
        <v>2</v>
      </c>
      <c r="C1427">
        <v>25</v>
      </c>
      <c r="D1427">
        <v>0.15</v>
      </c>
      <c r="E1427" t="s">
        <v>1</v>
      </c>
      <c r="F1427">
        <v>42138.62</v>
      </c>
      <c r="G1427">
        <v>15.62</v>
      </c>
      <c r="H1427">
        <v>3605.67</v>
      </c>
      <c r="I1427">
        <v>0</v>
      </c>
      <c r="J1427">
        <v>0.30870806965760056</v>
      </c>
    </row>
    <row r="1428" spans="1:10" x14ac:dyDescent="0.3">
      <c r="A1428" t="s">
        <v>15</v>
      </c>
      <c r="B1428">
        <v>2</v>
      </c>
      <c r="C1428">
        <v>25</v>
      </c>
      <c r="D1428">
        <v>0.2</v>
      </c>
      <c r="E1428" t="s">
        <v>1</v>
      </c>
      <c r="F1428">
        <v>427270.83</v>
      </c>
      <c r="G1428">
        <v>91.38</v>
      </c>
      <c r="H1428">
        <v>3602.34</v>
      </c>
      <c r="I1428">
        <v>0</v>
      </c>
      <c r="J1428">
        <v>12.269840900112552</v>
      </c>
    </row>
    <row r="1429" spans="1:10" x14ac:dyDescent="0.3">
      <c r="A1429" t="s">
        <v>15</v>
      </c>
      <c r="B1429">
        <v>2</v>
      </c>
      <c r="C1429">
        <v>50</v>
      </c>
      <c r="D1429">
        <v>0.05</v>
      </c>
      <c r="E1429" t="s">
        <v>1</v>
      </c>
      <c r="F1429">
        <v>34114.76</v>
      </c>
      <c r="G1429">
        <v>3.83</v>
      </c>
      <c r="H1429">
        <v>3607.39</v>
      </c>
      <c r="I1429">
        <v>0</v>
      </c>
      <c r="J1429">
        <v>5.9509345736341812E-2</v>
      </c>
    </row>
    <row r="1430" spans="1:10" x14ac:dyDescent="0.3">
      <c r="A1430" t="s">
        <v>15</v>
      </c>
      <c r="B1430">
        <v>2</v>
      </c>
      <c r="C1430">
        <v>50</v>
      </c>
      <c r="D1430">
        <v>0.1</v>
      </c>
      <c r="E1430" t="s">
        <v>1</v>
      </c>
      <c r="F1430">
        <v>35817.589999999997</v>
      </c>
      <c r="G1430">
        <v>4.66</v>
      </c>
      <c r="H1430">
        <v>3603.74</v>
      </c>
      <c r="I1430">
        <v>0</v>
      </c>
      <c r="J1430">
        <v>0.11239449864963236</v>
      </c>
    </row>
    <row r="1431" spans="1:10" x14ac:dyDescent="0.3">
      <c r="A1431" t="s">
        <v>15</v>
      </c>
      <c r="B1431">
        <v>2</v>
      </c>
      <c r="C1431">
        <v>50</v>
      </c>
      <c r="D1431">
        <v>0.15</v>
      </c>
      <c r="E1431" t="s">
        <v>1</v>
      </c>
      <c r="F1431">
        <v>576095.97</v>
      </c>
      <c r="G1431">
        <v>93.83</v>
      </c>
      <c r="H1431">
        <v>3645.95</v>
      </c>
      <c r="I1431">
        <v>0</v>
      </c>
      <c r="J1431">
        <v>16.8919362467526</v>
      </c>
    </row>
    <row r="1432" spans="1:10" x14ac:dyDescent="0.3">
      <c r="A1432" t="s">
        <v>15</v>
      </c>
      <c r="B1432">
        <v>2</v>
      </c>
      <c r="C1432">
        <v>50</v>
      </c>
      <c r="D1432">
        <v>0.2</v>
      </c>
      <c r="E1432" t="s">
        <v>1</v>
      </c>
      <c r="F1432">
        <v>442733.61</v>
      </c>
      <c r="G1432">
        <v>91.7</v>
      </c>
      <c r="H1432">
        <v>3640.78</v>
      </c>
      <c r="I1432">
        <v>0</v>
      </c>
      <c r="J1432">
        <v>12.750071742160538</v>
      </c>
    </row>
    <row r="1433" spans="1:10" x14ac:dyDescent="0.3">
      <c r="A1433" t="s">
        <v>15</v>
      </c>
      <c r="B1433">
        <v>3</v>
      </c>
      <c r="C1433">
        <v>0</v>
      </c>
      <c r="D1433">
        <v>0.05</v>
      </c>
      <c r="E1433" t="s">
        <v>1</v>
      </c>
      <c r="F1433">
        <v>35379.22</v>
      </c>
      <c r="G1433">
        <v>2.93</v>
      </c>
      <c r="H1433">
        <v>3644.55</v>
      </c>
      <c r="I1433">
        <v>0</v>
      </c>
      <c r="J1433">
        <v>9.8779948469873258E-2</v>
      </c>
    </row>
    <row r="1434" spans="1:10" x14ac:dyDescent="0.3">
      <c r="A1434" t="s">
        <v>15</v>
      </c>
      <c r="B1434">
        <v>3</v>
      </c>
      <c r="C1434">
        <v>0</v>
      </c>
      <c r="D1434">
        <v>0.1</v>
      </c>
      <c r="E1434" t="s">
        <v>1</v>
      </c>
      <c r="F1434">
        <v>47267.64</v>
      </c>
      <c r="G1434">
        <v>21.87</v>
      </c>
      <c r="H1434">
        <v>3606.57</v>
      </c>
      <c r="I1434">
        <v>0</v>
      </c>
      <c r="J1434">
        <v>0.46800113296710677</v>
      </c>
    </row>
    <row r="1435" spans="1:10" x14ac:dyDescent="0.3">
      <c r="A1435" t="s">
        <v>15</v>
      </c>
      <c r="B1435">
        <v>3</v>
      </c>
      <c r="C1435">
        <v>0</v>
      </c>
      <c r="D1435">
        <v>0.15</v>
      </c>
      <c r="E1435" t="s">
        <v>4</v>
      </c>
      <c r="F1435">
        <v>0</v>
      </c>
      <c r="G1435">
        <v>0</v>
      </c>
      <c r="H1435">
        <v>20.14</v>
      </c>
      <c r="J1435">
        <v>0</v>
      </c>
    </row>
    <row r="1436" spans="1:10" x14ac:dyDescent="0.3">
      <c r="A1436" t="s">
        <v>15</v>
      </c>
      <c r="B1436">
        <v>3</v>
      </c>
      <c r="C1436">
        <v>0</v>
      </c>
      <c r="D1436">
        <v>0.2</v>
      </c>
      <c r="E1436" t="s">
        <v>4</v>
      </c>
      <c r="F1436">
        <v>0</v>
      </c>
      <c r="G1436">
        <v>0</v>
      </c>
      <c r="H1436">
        <v>28.23</v>
      </c>
      <c r="J1436">
        <v>0</v>
      </c>
    </row>
    <row r="1437" spans="1:10" x14ac:dyDescent="0.3">
      <c r="A1437" t="s">
        <v>15</v>
      </c>
      <c r="B1437">
        <v>3</v>
      </c>
      <c r="C1437">
        <v>10</v>
      </c>
      <c r="D1437">
        <v>0.05</v>
      </c>
      <c r="E1437" t="s">
        <v>1</v>
      </c>
      <c r="F1437">
        <v>35269.620000000003</v>
      </c>
      <c r="G1437">
        <v>2.58</v>
      </c>
      <c r="H1437">
        <v>3601.79</v>
      </c>
      <c r="I1437">
        <v>0</v>
      </c>
      <c r="J1437">
        <v>9.5376077995841024E-2</v>
      </c>
    </row>
    <row r="1438" spans="1:10" x14ac:dyDescent="0.3">
      <c r="A1438" t="s">
        <v>15</v>
      </c>
      <c r="B1438">
        <v>3</v>
      </c>
      <c r="C1438">
        <v>10</v>
      </c>
      <c r="D1438">
        <v>0.1</v>
      </c>
      <c r="E1438" t="s">
        <v>1</v>
      </c>
      <c r="F1438">
        <v>55786.35</v>
      </c>
      <c r="G1438">
        <v>33.799999999999997</v>
      </c>
      <c r="H1438">
        <v>3638.17</v>
      </c>
      <c r="I1438">
        <v>0</v>
      </c>
      <c r="J1438">
        <v>0.73256851842189596</v>
      </c>
    </row>
    <row r="1439" spans="1:10" x14ac:dyDescent="0.3">
      <c r="A1439" t="s">
        <v>15</v>
      </c>
      <c r="B1439">
        <v>3</v>
      </c>
      <c r="C1439">
        <v>10</v>
      </c>
      <c r="D1439">
        <v>0.15</v>
      </c>
      <c r="E1439" t="s">
        <v>4</v>
      </c>
      <c r="F1439">
        <v>0</v>
      </c>
      <c r="G1439">
        <v>0</v>
      </c>
      <c r="H1439">
        <v>21.83</v>
      </c>
      <c r="J1439">
        <v>0</v>
      </c>
    </row>
    <row r="1440" spans="1:10" x14ac:dyDescent="0.3">
      <c r="A1440" t="s">
        <v>15</v>
      </c>
      <c r="B1440">
        <v>3</v>
      </c>
      <c r="C1440">
        <v>10</v>
      </c>
      <c r="D1440">
        <v>0.2</v>
      </c>
      <c r="E1440" t="s">
        <v>4</v>
      </c>
      <c r="F1440">
        <v>0</v>
      </c>
      <c r="G1440">
        <v>0</v>
      </c>
      <c r="H1440">
        <v>22.83</v>
      </c>
      <c r="J1440">
        <v>0</v>
      </c>
    </row>
    <row r="1441" spans="1:10" x14ac:dyDescent="0.3">
      <c r="A1441" t="s">
        <v>15</v>
      </c>
      <c r="B1441">
        <v>3</v>
      </c>
      <c r="C1441">
        <v>25</v>
      </c>
      <c r="D1441">
        <v>0.05</v>
      </c>
      <c r="E1441" t="s">
        <v>1</v>
      </c>
      <c r="F1441">
        <v>35112.07</v>
      </c>
      <c r="G1441">
        <v>1.89</v>
      </c>
      <c r="H1441">
        <v>3634.39</v>
      </c>
      <c r="I1441">
        <v>0</v>
      </c>
      <c r="J1441">
        <v>9.0483014189419286E-2</v>
      </c>
    </row>
    <row r="1442" spans="1:10" x14ac:dyDescent="0.3">
      <c r="A1442" t="s">
        <v>15</v>
      </c>
      <c r="B1442">
        <v>3</v>
      </c>
      <c r="C1442">
        <v>25</v>
      </c>
      <c r="D1442">
        <v>0.1</v>
      </c>
      <c r="E1442" t="s">
        <v>1</v>
      </c>
      <c r="F1442">
        <v>52562.7</v>
      </c>
      <c r="G1442">
        <v>29.74</v>
      </c>
      <c r="H1442">
        <v>3634.39</v>
      </c>
      <c r="I1442">
        <v>0</v>
      </c>
      <c r="J1442">
        <v>0.63245093581592271</v>
      </c>
    </row>
    <row r="1443" spans="1:10" x14ac:dyDescent="0.3">
      <c r="A1443" t="s">
        <v>15</v>
      </c>
      <c r="B1443">
        <v>3</v>
      </c>
      <c r="C1443">
        <v>25</v>
      </c>
      <c r="D1443">
        <v>0.15</v>
      </c>
      <c r="E1443" t="s">
        <v>4</v>
      </c>
      <c r="F1443">
        <v>0</v>
      </c>
      <c r="G1443">
        <v>0</v>
      </c>
      <c r="H1443">
        <v>27.09</v>
      </c>
      <c r="J1443">
        <v>0</v>
      </c>
    </row>
    <row r="1444" spans="1:10" x14ac:dyDescent="0.3">
      <c r="A1444" t="s">
        <v>15</v>
      </c>
      <c r="B1444">
        <v>3</v>
      </c>
      <c r="C1444">
        <v>25</v>
      </c>
      <c r="D1444">
        <v>0.2</v>
      </c>
      <c r="E1444" t="s">
        <v>4</v>
      </c>
      <c r="F1444">
        <v>0</v>
      </c>
      <c r="G1444">
        <v>0</v>
      </c>
      <c r="H1444">
        <v>28.01</v>
      </c>
      <c r="J1444">
        <v>0</v>
      </c>
    </row>
    <row r="1445" spans="1:10" x14ac:dyDescent="0.3">
      <c r="A1445" t="s">
        <v>15</v>
      </c>
      <c r="B1445">
        <v>3</v>
      </c>
      <c r="C1445">
        <v>50</v>
      </c>
      <c r="D1445">
        <v>0.05</v>
      </c>
      <c r="E1445" t="s">
        <v>1</v>
      </c>
      <c r="F1445">
        <v>35115.980000000003</v>
      </c>
      <c r="G1445">
        <v>2.0299999999999998</v>
      </c>
      <c r="H1445">
        <v>3634.4</v>
      </c>
      <c r="I1445">
        <v>0</v>
      </c>
      <c r="J1445">
        <v>9.0604447889724549E-2</v>
      </c>
    </row>
    <row r="1446" spans="1:10" x14ac:dyDescent="0.3">
      <c r="A1446" t="s">
        <v>15</v>
      </c>
      <c r="B1446">
        <v>3</v>
      </c>
      <c r="C1446">
        <v>50</v>
      </c>
      <c r="D1446">
        <v>0.1</v>
      </c>
      <c r="E1446" t="s">
        <v>1</v>
      </c>
      <c r="F1446">
        <v>49252.800000000003</v>
      </c>
      <c r="G1446">
        <v>25.06</v>
      </c>
      <c r="H1446">
        <v>3634.41</v>
      </c>
      <c r="I1446">
        <v>0</v>
      </c>
      <c r="J1446">
        <v>0.52965466864439015</v>
      </c>
    </row>
    <row r="1447" spans="1:10" x14ac:dyDescent="0.3">
      <c r="A1447" t="s">
        <v>15</v>
      </c>
      <c r="B1447">
        <v>3</v>
      </c>
      <c r="C1447">
        <v>50</v>
      </c>
      <c r="D1447">
        <v>0.15</v>
      </c>
      <c r="E1447" t="s">
        <v>4</v>
      </c>
      <c r="F1447">
        <v>0</v>
      </c>
      <c r="G1447">
        <v>0</v>
      </c>
      <c r="H1447">
        <v>26.01</v>
      </c>
      <c r="J1447">
        <v>0</v>
      </c>
    </row>
    <row r="1448" spans="1:10" x14ac:dyDescent="0.3">
      <c r="A1448" t="s">
        <v>15</v>
      </c>
      <c r="B1448">
        <v>3</v>
      </c>
      <c r="C1448">
        <v>50</v>
      </c>
      <c r="D1448">
        <v>0.2</v>
      </c>
      <c r="E1448" t="s">
        <v>4</v>
      </c>
      <c r="F1448">
        <v>0</v>
      </c>
      <c r="G1448">
        <v>0</v>
      </c>
      <c r="H1448">
        <v>35.869999999999997</v>
      </c>
      <c r="J1448">
        <v>0</v>
      </c>
    </row>
    <row r="1449" spans="1:10" x14ac:dyDescent="0.3">
      <c r="A1449" t="s">
        <v>19</v>
      </c>
      <c r="B1449">
        <v>0</v>
      </c>
      <c r="C1449">
        <v>0</v>
      </c>
      <c r="D1449">
        <v>0.05</v>
      </c>
      <c r="E1449" t="s">
        <v>0</v>
      </c>
      <c r="F1449">
        <v>17288.990000000002</v>
      </c>
      <c r="G1449">
        <v>0</v>
      </c>
      <c r="H1449">
        <v>933.47</v>
      </c>
      <c r="I1449">
        <v>1</v>
      </c>
      <c r="J1449">
        <v>0</v>
      </c>
    </row>
    <row r="1450" spans="1:10" x14ac:dyDescent="0.3">
      <c r="A1450" t="s">
        <v>19</v>
      </c>
      <c r="B1450">
        <v>0</v>
      </c>
      <c r="C1450">
        <v>0</v>
      </c>
      <c r="D1450">
        <v>0.1</v>
      </c>
      <c r="E1450" t="s">
        <v>0</v>
      </c>
      <c r="F1450">
        <v>17288.990000000002</v>
      </c>
      <c r="G1450">
        <v>0</v>
      </c>
      <c r="H1450">
        <v>1059.6199999999999</v>
      </c>
      <c r="I1450">
        <v>1</v>
      </c>
      <c r="J1450">
        <v>0</v>
      </c>
    </row>
    <row r="1451" spans="1:10" x14ac:dyDescent="0.3">
      <c r="A1451" t="s">
        <v>19</v>
      </c>
      <c r="B1451">
        <v>0</v>
      </c>
      <c r="C1451">
        <v>0</v>
      </c>
      <c r="D1451">
        <v>0.15</v>
      </c>
      <c r="E1451" t="s">
        <v>0</v>
      </c>
      <c r="F1451">
        <v>17288.990000000002</v>
      </c>
      <c r="G1451">
        <v>0</v>
      </c>
      <c r="H1451">
        <v>965.81</v>
      </c>
      <c r="I1451">
        <v>1</v>
      </c>
      <c r="J1451">
        <v>0</v>
      </c>
    </row>
    <row r="1452" spans="1:10" x14ac:dyDescent="0.3">
      <c r="A1452" t="s">
        <v>19</v>
      </c>
      <c r="B1452">
        <v>0</v>
      </c>
      <c r="C1452">
        <v>0</v>
      </c>
      <c r="D1452">
        <v>0.2</v>
      </c>
      <c r="E1452" t="s">
        <v>0</v>
      </c>
      <c r="F1452">
        <v>17288.990000000002</v>
      </c>
      <c r="G1452">
        <v>0</v>
      </c>
      <c r="H1452">
        <v>839.71</v>
      </c>
      <c r="I1452">
        <v>1</v>
      </c>
      <c r="J1452">
        <v>0</v>
      </c>
    </row>
    <row r="1453" spans="1:10" x14ac:dyDescent="0.3">
      <c r="A1453" t="s">
        <v>19</v>
      </c>
      <c r="B1453">
        <v>1</v>
      </c>
      <c r="C1453">
        <v>5</v>
      </c>
      <c r="D1453">
        <v>0.05</v>
      </c>
      <c r="E1453" t="s">
        <v>0</v>
      </c>
      <c r="F1453">
        <v>17629.560000000001</v>
      </c>
      <c r="G1453">
        <v>0</v>
      </c>
      <c r="H1453">
        <v>462.31</v>
      </c>
      <c r="I1453">
        <v>0.80700000000000005</v>
      </c>
      <c r="J1453">
        <v>1.9698663716041231E-2</v>
      </c>
    </row>
    <row r="1454" spans="1:10" x14ac:dyDescent="0.3">
      <c r="A1454" t="s">
        <v>19</v>
      </c>
      <c r="B1454">
        <v>1</v>
      </c>
      <c r="C1454">
        <v>5</v>
      </c>
      <c r="D1454">
        <v>0.1</v>
      </c>
      <c r="E1454" t="s">
        <v>0</v>
      </c>
      <c r="F1454">
        <v>17941.810000000001</v>
      </c>
      <c r="G1454">
        <v>0</v>
      </c>
      <c r="H1454">
        <v>941.68</v>
      </c>
      <c r="I1454">
        <v>0.55600000000000005</v>
      </c>
      <c r="J1454">
        <v>3.7759290739366458E-2</v>
      </c>
    </row>
    <row r="1455" spans="1:10" x14ac:dyDescent="0.3">
      <c r="A1455" t="s">
        <v>19</v>
      </c>
      <c r="B1455">
        <v>1</v>
      </c>
      <c r="C1455">
        <v>5</v>
      </c>
      <c r="D1455">
        <v>0.15</v>
      </c>
      <c r="E1455" t="s">
        <v>4</v>
      </c>
      <c r="F1455">
        <v>0</v>
      </c>
      <c r="G1455">
        <v>0</v>
      </c>
      <c r="H1455">
        <v>0.37</v>
      </c>
      <c r="J1455">
        <v>0</v>
      </c>
    </row>
    <row r="1456" spans="1:10" x14ac:dyDescent="0.3">
      <c r="A1456" t="s">
        <v>19</v>
      </c>
      <c r="B1456">
        <v>1</v>
      </c>
      <c r="C1456">
        <v>5</v>
      </c>
      <c r="D1456">
        <v>0.2</v>
      </c>
      <c r="E1456" t="s">
        <v>4</v>
      </c>
      <c r="F1456">
        <v>0</v>
      </c>
      <c r="G1456">
        <v>0</v>
      </c>
      <c r="H1456">
        <v>0.36</v>
      </c>
      <c r="J1456">
        <v>0</v>
      </c>
    </row>
    <row r="1457" spans="1:10" x14ac:dyDescent="0.3">
      <c r="A1457" t="s">
        <v>19</v>
      </c>
      <c r="B1457">
        <v>1</v>
      </c>
      <c r="C1457">
        <v>10</v>
      </c>
      <c r="D1457">
        <v>0.05</v>
      </c>
      <c r="E1457" t="s">
        <v>0</v>
      </c>
      <c r="F1457">
        <v>17629.560000000001</v>
      </c>
      <c r="G1457">
        <v>0</v>
      </c>
      <c r="H1457">
        <v>522.22</v>
      </c>
      <c r="I1457">
        <v>0.80700000000000005</v>
      </c>
      <c r="J1457">
        <v>1.9698663716041231E-2</v>
      </c>
    </row>
    <row r="1458" spans="1:10" x14ac:dyDescent="0.3">
      <c r="A1458" t="s">
        <v>19</v>
      </c>
      <c r="B1458">
        <v>1</v>
      </c>
      <c r="C1458">
        <v>10</v>
      </c>
      <c r="D1458">
        <v>0.1</v>
      </c>
      <c r="E1458" t="s">
        <v>0</v>
      </c>
      <c r="F1458">
        <v>17941.810000000001</v>
      </c>
      <c r="G1458">
        <v>0</v>
      </c>
      <c r="H1458">
        <v>812.04</v>
      </c>
      <c r="I1458">
        <v>0.55600000000000005</v>
      </c>
      <c r="J1458">
        <v>3.7759290739366458E-2</v>
      </c>
    </row>
    <row r="1459" spans="1:10" x14ac:dyDescent="0.3">
      <c r="A1459" t="s">
        <v>19</v>
      </c>
      <c r="B1459">
        <v>1</v>
      </c>
      <c r="C1459">
        <v>10</v>
      </c>
      <c r="D1459">
        <v>0.15</v>
      </c>
      <c r="E1459" t="s">
        <v>4</v>
      </c>
      <c r="F1459">
        <v>0</v>
      </c>
      <c r="G1459">
        <v>0</v>
      </c>
      <c r="H1459">
        <v>0.42</v>
      </c>
      <c r="J1459">
        <v>0</v>
      </c>
    </row>
    <row r="1460" spans="1:10" x14ac:dyDescent="0.3">
      <c r="A1460" t="s">
        <v>19</v>
      </c>
      <c r="B1460">
        <v>1</v>
      </c>
      <c r="C1460">
        <v>10</v>
      </c>
      <c r="D1460">
        <v>0.2</v>
      </c>
      <c r="E1460" t="s">
        <v>4</v>
      </c>
      <c r="F1460">
        <v>0</v>
      </c>
      <c r="G1460">
        <v>0</v>
      </c>
      <c r="H1460">
        <v>0.38</v>
      </c>
      <c r="J1460">
        <v>0</v>
      </c>
    </row>
    <row r="1461" spans="1:10" x14ac:dyDescent="0.3">
      <c r="A1461" t="s">
        <v>19</v>
      </c>
      <c r="B1461">
        <v>1</v>
      </c>
      <c r="C1461">
        <v>25</v>
      </c>
      <c r="D1461">
        <v>0.05</v>
      </c>
      <c r="E1461" t="s">
        <v>0</v>
      </c>
      <c r="F1461">
        <v>17729.25</v>
      </c>
      <c r="G1461">
        <v>0</v>
      </c>
      <c r="H1461">
        <v>742.78</v>
      </c>
      <c r="I1461">
        <v>0</v>
      </c>
      <c r="J1461">
        <v>2.5464761099404765E-2</v>
      </c>
    </row>
    <row r="1462" spans="1:10" x14ac:dyDescent="0.3">
      <c r="A1462" t="s">
        <v>19</v>
      </c>
      <c r="B1462">
        <v>1</v>
      </c>
      <c r="C1462">
        <v>25</v>
      </c>
      <c r="D1462">
        <v>0.1</v>
      </c>
      <c r="E1462" t="s">
        <v>0</v>
      </c>
      <c r="F1462">
        <v>17969.810000000001</v>
      </c>
      <c r="G1462">
        <v>0</v>
      </c>
      <c r="H1462">
        <v>723.7</v>
      </c>
      <c r="I1462">
        <v>0.502</v>
      </c>
      <c r="J1462">
        <v>3.9378818542899152E-2</v>
      </c>
    </row>
    <row r="1463" spans="1:10" x14ac:dyDescent="0.3">
      <c r="A1463" t="s">
        <v>19</v>
      </c>
      <c r="B1463">
        <v>1</v>
      </c>
      <c r="C1463">
        <v>25</v>
      </c>
      <c r="D1463">
        <v>0.15</v>
      </c>
      <c r="E1463" t="s">
        <v>4</v>
      </c>
      <c r="F1463">
        <v>0</v>
      </c>
      <c r="G1463">
        <v>0</v>
      </c>
      <c r="H1463">
        <v>0.41</v>
      </c>
      <c r="J1463">
        <v>0</v>
      </c>
    </row>
    <row r="1464" spans="1:10" x14ac:dyDescent="0.3">
      <c r="A1464" t="s">
        <v>19</v>
      </c>
      <c r="B1464">
        <v>1</v>
      </c>
      <c r="C1464">
        <v>25</v>
      </c>
      <c r="D1464">
        <v>0.2</v>
      </c>
      <c r="E1464" t="s">
        <v>4</v>
      </c>
      <c r="F1464">
        <v>0</v>
      </c>
      <c r="G1464">
        <v>0</v>
      </c>
      <c r="H1464">
        <v>0.37</v>
      </c>
      <c r="J1464">
        <v>0</v>
      </c>
    </row>
    <row r="1465" spans="1:10" x14ac:dyDescent="0.3">
      <c r="A1465" t="s">
        <v>19</v>
      </c>
      <c r="B1465">
        <v>1</v>
      </c>
      <c r="C1465">
        <v>50</v>
      </c>
      <c r="D1465">
        <v>0.05</v>
      </c>
      <c r="E1465" t="s">
        <v>0</v>
      </c>
      <c r="F1465">
        <v>17729.25</v>
      </c>
      <c r="G1465">
        <v>0</v>
      </c>
      <c r="H1465">
        <v>1023.3</v>
      </c>
      <c r="I1465">
        <v>0</v>
      </c>
      <c r="J1465">
        <v>2.5464761099404765E-2</v>
      </c>
    </row>
    <row r="1466" spans="1:10" x14ac:dyDescent="0.3">
      <c r="A1466" t="s">
        <v>19</v>
      </c>
      <c r="B1466">
        <v>1</v>
      </c>
      <c r="C1466">
        <v>50</v>
      </c>
      <c r="D1466">
        <v>0.1</v>
      </c>
      <c r="E1466" t="s">
        <v>0</v>
      </c>
      <c r="F1466">
        <v>18283.02</v>
      </c>
      <c r="G1466">
        <v>0</v>
      </c>
      <c r="H1466">
        <v>1374.86</v>
      </c>
      <c r="I1466">
        <v>0.04</v>
      </c>
      <c r="J1466">
        <v>5.7494972233774089E-2</v>
      </c>
    </row>
    <row r="1467" spans="1:10" x14ac:dyDescent="0.3">
      <c r="A1467" t="s">
        <v>19</v>
      </c>
      <c r="B1467">
        <v>1</v>
      </c>
      <c r="C1467">
        <v>50</v>
      </c>
      <c r="D1467">
        <v>0.15</v>
      </c>
      <c r="E1467" t="s">
        <v>4</v>
      </c>
      <c r="F1467">
        <v>0</v>
      </c>
      <c r="G1467">
        <v>0</v>
      </c>
      <c r="H1467">
        <v>0.42</v>
      </c>
      <c r="J1467">
        <v>0</v>
      </c>
    </row>
    <row r="1468" spans="1:10" x14ac:dyDescent="0.3">
      <c r="A1468" t="s">
        <v>19</v>
      </c>
      <c r="B1468">
        <v>1</v>
      </c>
      <c r="C1468">
        <v>50</v>
      </c>
      <c r="D1468">
        <v>0.2</v>
      </c>
      <c r="E1468" t="s">
        <v>4</v>
      </c>
      <c r="F1468">
        <v>0</v>
      </c>
      <c r="G1468">
        <v>0</v>
      </c>
      <c r="H1468">
        <v>0.4</v>
      </c>
      <c r="J1468">
        <v>0</v>
      </c>
    </row>
    <row r="1469" spans="1:10" x14ac:dyDescent="0.3">
      <c r="A1469" t="s">
        <v>19</v>
      </c>
      <c r="B1469">
        <v>2</v>
      </c>
      <c r="C1469">
        <v>5</v>
      </c>
      <c r="D1469">
        <v>0.05</v>
      </c>
      <c r="E1469" t="s">
        <v>0</v>
      </c>
      <c r="F1469">
        <v>17454.330000000002</v>
      </c>
      <c r="G1469">
        <v>0</v>
      </c>
      <c r="H1469">
        <v>879.75</v>
      </c>
      <c r="I1469">
        <v>1</v>
      </c>
      <c r="J1469">
        <v>9.5633116798610196E-3</v>
      </c>
    </row>
    <row r="1470" spans="1:10" x14ac:dyDescent="0.3">
      <c r="A1470" t="s">
        <v>19</v>
      </c>
      <c r="B1470">
        <v>2</v>
      </c>
      <c r="C1470">
        <v>5</v>
      </c>
      <c r="D1470">
        <v>0.1</v>
      </c>
      <c r="E1470" t="s">
        <v>0</v>
      </c>
      <c r="F1470">
        <v>17505.189999999999</v>
      </c>
      <c r="G1470">
        <v>0</v>
      </c>
      <c r="H1470">
        <v>602.25</v>
      </c>
      <c r="I1470">
        <v>1</v>
      </c>
      <c r="J1470">
        <v>1.250506825442077E-2</v>
      </c>
    </row>
    <row r="1471" spans="1:10" x14ac:dyDescent="0.3">
      <c r="A1471" t="s">
        <v>19</v>
      </c>
      <c r="B1471">
        <v>2</v>
      </c>
      <c r="C1471">
        <v>5</v>
      </c>
      <c r="D1471">
        <v>0.15</v>
      </c>
      <c r="E1471" t="s">
        <v>0</v>
      </c>
      <c r="F1471">
        <v>17512.87</v>
      </c>
      <c r="G1471">
        <v>0</v>
      </c>
      <c r="H1471">
        <v>656.15</v>
      </c>
      <c r="I1471">
        <v>1</v>
      </c>
      <c r="J1471">
        <v>1.2949281594818229E-2</v>
      </c>
    </row>
    <row r="1472" spans="1:10" x14ac:dyDescent="0.3">
      <c r="A1472" t="s">
        <v>19</v>
      </c>
      <c r="B1472">
        <v>2</v>
      </c>
      <c r="C1472">
        <v>5</v>
      </c>
      <c r="D1472">
        <v>0.2</v>
      </c>
      <c r="E1472" t="s">
        <v>0</v>
      </c>
      <c r="F1472">
        <v>17722.54</v>
      </c>
      <c r="G1472">
        <v>0</v>
      </c>
      <c r="H1472">
        <v>346.43</v>
      </c>
      <c r="I1472">
        <v>1</v>
      </c>
      <c r="J1472">
        <v>2.5076652829344015E-2</v>
      </c>
    </row>
    <row r="1473" spans="1:10" x14ac:dyDescent="0.3">
      <c r="A1473" t="s">
        <v>19</v>
      </c>
      <c r="B1473">
        <v>2</v>
      </c>
      <c r="C1473">
        <v>10</v>
      </c>
      <c r="D1473">
        <v>0.05</v>
      </c>
      <c r="E1473" t="s">
        <v>0</v>
      </c>
      <c r="F1473">
        <v>17505.189999999999</v>
      </c>
      <c r="G1473">
        <v>0</v>
      </c>
      <c r="H1473">
        <v>536.75</v>
      </c>
      <c r="I1473">
        <v>0.80200000000000005</v>
      </c>
      <c r="J1473">
        <v>1.250506825442077E-2</v>
      </c>
    </row>
    <row r="1474" spans="1:10" x14ac:dyDescent="0.3">
      <c r="A1474" t="s">
        <v>19</v>
      </c>
      <c r="B1474">
        <v>2</v>
      </c>
      <c r="C1474">
        <v>10</v>
      </c>
      <c r="D1474">
        <v>0.1</v>
      </c>
      <c r="E1474" t="s">
        <v>0</v>
      </c>
      <c r="F1474">
        <v>17598.18</v>
      </c>
      <c r="G1474">
        <v>0</v>
      </c>
      <c r="H1474">
        <v>411.31</v>
      </c>
      <c r="I1474">
        <v>0.90300000000000002</v>
      </c>
      <c r="J1474">
        <v>1.7883635770510553E-2</v>
      </c>
    </row>
    <row r="1475" spans="1:10" x14ac:dyDescent="0.3">
      <c r="A1475" t="s">
        <v>19</v>
      </c>
      <c r="B1475">
        <v>2</v>
      </c>
      <c r="C1475">
        <v>10</v>
      </c>
      <c r="D1475">
        <v>0.15</v>
      </c>
      <c r="E1475" t="s">
        <v>0</v>
      </c>
      <c r="F1475">
        <v>17930.009999999998</v>
      </c>
      <c r="G1475">
        <v>0</v>
      </c>
      <c r="H1475">
        <v>1403.47</v>
      </c>
      <c r="I1475">
        <v>0.999</v>
      </c>
      <c r="J1475">
        <v>3.7076775450734623E-2</v>
      </c>
    </row>
    <row r="1476" spans="1:10" x14ac:dyDescent="0.3">
      <c r="A1476" t="s">
        <v>19</v>
      </c>
      <c r="B1476">
        <v>2</v>
      </c>
      <c r="C1476">
        <v>10</v>
      </c>
      <c r="D1476">
        <v>0.2</v>
      </c>
      <c r="E1476" t="s">
        <v>0</v>
      </c>
      <c r="F1476">
        <v>18249.080000000002</v>
      </c>
      <c r="G1476">
        <v>0</v>
      </c>
      <c r="H1476">
        <v>779.26</v>
      </c>
      <c r="I1476">
        <v>0.999</v>
      </c>
      <c r="J1476">
        <v>5.5531873174777813E-2</v>
      </c>
    </row>
    <row r="1477" spans="1:10" x14ac:dyDescent="0.3">
      <c r="A1477" t="s">
        <v>19</v>
      </c>
      <c r="B1477">
        <v>2</v>
      </c>
      <c r="C1477">
        <v>25</v>
      </c>
      <c r="D1477">
        <v>0.05</v>
      </c>
      <c r="E1477" t="s">
        <v>0</v>
      </c>
      <c r="F1477">
        <v>17722.54</v>
      </c>
      <c r="G1477">
        <v>0</v>
      </c>
      <c r="H1477">
        <v>554.16</v>
      </c>
      <c r="I1477">
        <v>2.5999999999999999E-2</v>
      </c>
      <c r="J1477">
        <v>2.5076652829344015E-2</v>
      </c>
    </row>
    <row r="1478" spans="1:10" x14ac:dyDescent="0.3">
      <c r="A1478" t="s">
        <v>19</v>
      </c>
      <c r="B1478">
        <v>2</v>
      </c>
      <c r="C1478">
        <v>25</v>
      </c>
      <c r="D1478">
        <v>0.1</v>
      </c>
      <c r="E1478" t="s">
        <v>0</v>
      </c>
      <c r="F1478">
        <v>18313.439999999999</v>
      </c>
      <c r="G1478">
        <v>0</v>
      </c>
      <c r="H1478">
        <v>1150.58</v>
      </c>
      <c r="I1478">
        <v>0.16700000000000001</v>
      </c>
      <c r="J1478">
        <v>5.9254473511755057E-2</v>
      </c>
    </row>
    <row r="1479" spans="1:10" x14ac:dyDescent="0.3">
      <c r="A1479" t="s">
        <v>19</v>
      </c>
      <c r="B1479">
        <v>2</v>
      </c>
      <c r="C1479">
        <v>25</v>
      </c>
      <c r="D1479">
        <v>0.15</v>
      </c>
      <c r="E1479" t="s">
        <v>4</v>
      </c>
      <c r="F1479">
        <v>0</v>
      </c>
      <c r="G1479">
        <v>0</v>
      </c>
      <c r="H1479">
        <v>0.31</v>
      </c>
      <c r="J1479">
        <v>0</v>
      </c>
    </row>
    <row r="1480" spans="1:10" x14ac:dyDescent="0.3">
      <c r="A1480" t="s">
        <v>19</v>
      </c>
      <c r="B1480">
        <v>2</v>
      </c>
      <c r="C1480">
        <v>25</v>
      </c>
      <c r="D1480">
        <v>0.2</v>
      </c>
      <c r="E1480" t="s">
        <v>4</v>
      </c>
      <c r="F1480">
        <v>0</v>
      </c>
      <c r="G1480">
        <v>0</v>
      </c>
      <c r="H1480">
        <v>0.32</v>
      </c>
      <c r="J1480">
        <v>0</v>
      </c>
    </row>
    <row r="1481" spans="1:10" x14ac:dyDescent="0.3">
      <c r="A1481" t="s">
        <v>19</v>
      </c>
      <c r="B1481">
        <v>2</v>
      </c>
      <c r="C1481">
        <v>50</v>
      </c>
      <c r="D1481">
        <v>0.05</v>
      </c>
      <c r="E1481" t="s">
        <v>0</v>
      </c>
      <c r="F1481">
        <v>17729.25</v>
      </c>
      <c r="G1481">
        <v>0</v>
      </c>
      <c r="H1481">
        <v>1045.0899999999999</v>
      </c>
      <c r="I1481">
        <v>0</v>
      </c>
      <c r="J1481">
        <v>2.5464761099404765E-2</v>
      </c>
    </row>
    <row r="1482" spans="1:10" x14ac:dyDescent="0.3">
      <c r="A1482" t="s">
        <v>19</v>
      </c>
      <c r="B1482">
        <v>2</v>
      </c>
      <c r="C1482">
        <v>50</v>
      </c>
      <c r="D1482">
        <v>0.1</v>
      </c>
      <c r="E1482" t="s">
        <v>0</v>
      </c>
      <c r="F1482">
        <v>18343.72</v>
      </c>
      <c r="G1482">
        <v>0</v>
      </c>
      <c r="H1482">
        <v>1159.8599999999999</v>
      </c>
      <c r="I1482">
        <v>0</v>
      </c>
      <c r="J1482">
        <v>6.1005877150718479E-2</v>
      </c>
    </row>
    <row r="1483" spans="1:10" x14ac:dyDescent="0.3">
      <c r="A1483" t="s">
        <v>19</v>
      </c>
      <c r="B1483">
        <v>2</v>
      </c>
      <c r="C1483">
        <v>50</v>
      </c>
      <c r="D1483">
        <v>0.15</v>
      </c>
      <c r="E1483" t="s">
        <v>4</v>
      </c>
      <c r="F1483">
        <v>0</v>
      </c>
      <c r="G1483">
        <v>0</v>
      </c>
      <c r="H1483">
        <v>0.33</v>
      </c>
      <c r="J1483">
        <v>0</v>
      </c>
    </row>
    <row r="1484" spans="1:10" x14ac:dyDescent="0.3">
      <c r="A1484" t="s">
        <v>19</v>
      </c>
      <c r="B1484">
        <v>2</v>
      </c>
      <c r="C1484">
        <v>50</v>
      </c>
      <c r="D1484">
        <v>0.2</v>
      </c>
      <c r="E1484" t="s">
        <v>4</v>
      </c>
      <c r="F1484">
        <v>0</v>
      </c>
      <c r="G1484">
        <v>0</v>
      </c>
      <c r="H1484">
        <v>0.32</v>
      </c>
      <c r="J1484">
        <v>0</v>
      </c>
    </row>
    <row r="1485" spans="1:10" x14ac:dyDescent="0.3">
      <c r="A1485" t="s">
        <v>19</v>
      </c>
      <c r="B1485">
        <v>3</v>
      </c>
      <c r="C1485">
        <v>0</v>
      </c>
      <c r="D1485">
        <v>0.05</v>
      </c>
      <c r="E1485" t="s">
        <v>0</v>
      </c>
      <c r="F1485">
        <v>18400.95</v>
      </c>
      <c r="G1485">
        <v>0</v>
      </c>
      <c r="H1485">
        <v>801.87</v>
      </c>
      <c r="I1485">
        <v>0</v>
      </c>
      <c r="J1485">
        <v>6.4316076300581893E-2</v>
      </c>
    </row>
    <row r="1486" spans="1:10" x14ac:dyDescent="0.3">
      <c r="A1486" t="s">
        <v>19</v>
      </c>
      <c r="B1486">
        <v>3</v>
      </c>
      <c r="C1486">
        <v>0</v>
      </c>
      <c r="D1486">
        <v>0.1</v>
      </c>
      <c r="E1486" t="s">
        <v>4</v>
      </c>
      <c r="F1486">
        <v>0</v>
      </c>
      <c r="G1486">
        <v>0</v>
      </c>
      <c r="H1486">
        <v>0.59</v>
      </c>
      <c r="J1486">
        <v>0</v>
      </c>
    </row>
    <row r="1487" spans="1:10" x14ac:dyDescent="0.3">
      <c r="A1487" t="s">
        <v>19</v>
      </c>
      <c r="B1487">
        <v>3</v>
      </c>
      <c r="C1487">
        <v>0</v>
      </c>
      <c r="D1487">
        <v>0.15</v>
      </c>
      <c r="E1487" t="s">
        <v>4</v>
      </c>
      <c r="F1487">
        <v>0</v>
      </c>
      <c r="G1487">
        <v>0</v>
      </c>
      <c r="H1487">
        <v>0.08</v>
      </c>
      <c r="J1487">
        <v>0</v>
      </c>
    </row>
    <row r="1488" spans="1:10" x14ac:dyDescent="0.3">
      <c r="A1488" t="s">
        <v>19</v>
      </c>
      <c r="B1488">
        <v>3</v>
      </c>
      <c r="C1488">
        <v>0</v>
      </c>
      <c r="D1488">
        <v>0.2</v>
      </c>
      <c r="E1488" t="s">
        <v>4</v>
      </c>
      <c r="F1488">
        <v>0</v>
      </c>
      <c r="G1488">
        <v>0</v>
      </c>
      <c r="H1488">
        <v>0.06</v>
      </c>
      <c r="J1488">
        <v>0</v>
      </c>
    </row>
    <row r="1489" spans="1:10" x14ac:dyDescent="0.3">
      <c r="A1489" t="s">
        <v>19</v>
      </c>
      <c r="B1489">
        <v>3</v>
      </c>
      <c r="C1489">
        <v>10</v>
      </c>
      <c r="D1489">
        <v>0.05</v>
      </c>
      <c r="E1489" t="s">
        <v>0</v>
      </c>
      <c r="F1489">
        <v>18400.95</v>
      </c>
      <c r="G1489">
        <v>0</v>
      </c>
      <c r="H1489">
        <v>888.59</v>
      </c>
      <c r="I1489">
        <v>0</v>
      </c>
      <c r="J1489">
        <v>6.4316076300581893E-2</v>
      </c>
    </row>
    <row r="1490" spans="1:10" x14ac:dyDescent="0.3">
      <c r="A1490" t="s">
        <v>19</v>
      </c>
      <c r="B1490">
        <v>3</v>
      </c>
      <c r="C1490">
        <v>10</v>
      </c>
      <c r="D1490">
        <v>0.1</v>
      </c>
      <c r="E1490" t="s">
        <v>4</v>
      </c>
      <c r="F1490">
        <v>0</v>
      </c>
      <c r="G1490">
        <v>0</v>
      </c>
      <c r="H1490">
        <v>0.74</v>
      </c>
      <c r="J1490">
        <v>0</v>
      </c>
    </row>
    <row r="1491" spans="1:10" x14ac:dyDescent="0.3">
      <c r="A1491" t="s">
        <v>19</v>
      </c>
      <c r="B1491">
        <v>3</v>
      </c>
      <c r="C1491">
        <v>10</v>
      </c>
      <c r="D1491">
        <v>0.15</v>
      </c>
      <c r="E1491" t="s">
        <v>4</v>
      </c>
      <c r="F1491">
        <v>0</v>
      </c>
      <c r="G1491">
        <v>0</v>
      </c>
      <c r="H1491">
        <v>0.1</v>
      </c>
      <c r="J1491">
        <v>0</v>
      </c>
    </row>
    <row r="1492" spans="1:10" x14ac:dyDescent="0.3">
      <c r="A1492" t="s">
        <v>19</v>
      </c>
      <c r="B1492">
        <v>3</v>
      </c>
      <c r="C1492">
        <v>10</v>
      </c>
      <c r="D1492">
        <v>0.2</v>
      </c>
      <c r="E1492" t="s">
        <v>4</v>
      </c>
      <c r="F1492">
        <v>0</v>
      </c>
      <c r="G1492">
        <v>0</v>
      </c>
      <c r="H1492">
        <v>7.0000000000000007E-2</v>
      </c>
      <c r="J1492">
        <v>0</v>
      </c>
    </row>
    <row r="1493" spans="1:10" x14ac:dyDescent="0.3">
      <c r="A1493" t="s">
        <v>19</v>
      </c>
      <c r="B1493">
        <v>3</v>
      </c>
      <c r="C1493">
        <v>25</v>
      </c>
      <c r="D1493">
        <v>0.05</v>
      </c>
      <c r="E1493" t="s">
        <v>0</v>
      </c>
      <c r="F1493">
        <v>18400.95</v>
      </c>
      <c r="G1493">
        <v>0</v>
      </c>
      <c r="H1493">
        <v>961.24</v>
      </c>
      <c r="I1493">
        <v>0</v>
      </c>
      <c r="J1493">
        <v>6.4316076300581893E-2</v>
      </c>
    </row>
    <row r="1494" spans="1:10" x14ac:dyDescent="0.3">
      <c r="A1494" t="s">
        <v>19</v>
      </c>
      <c r="B1494">
        <v>3</v>
      </c>
      <c r="C1494">
        <v>25</v>
      </c>
      <c r="D1494">
        <v>0.1</v>
      </c>
      <c r="E1494" t="s">
        <v>4</v>
      </c>
      <c r="F1494">
        <v>0</v>
      </c>
      <c r="G1494">
        <v>0</v>
      </c>
      <c r="H1494">
        <v>0.56999999999999995</v>
      </c>
      <c r="J1494">
        <v>0</v>
      </c>
    </row>
    <row r="1495" spans="1:10" x14ac:dyDescent="0.3">
      <c r="A1495" t="s">
        <v>19</v>
      </c>
      <c r="B1495">
        <v>3</v>
      </c>
      <c r="C1495">
        <v>25</v>
      </c>
      <c r="D1495">
        <v>0.15</v>
      </c>
      <c r="E1495" t="s">
        <v>4</v>
      </c>
      <c r="F1495">
        <v>0</v>
      </c>
      <c r="G1495">
        <v>0</v>
      </c>
      <c r="H1495">
        <v>0.08</v>
      </c>
      <c r="J1495">
        <v>0</v>
      </c>
    </row>
    <row r="1496" spans="1:10" x14ac:dyDescent="0.3">
      <c r="A1496" t="s">
        <v>19</v>
      </c>
      <c r="B1496">
        <v>3</v>
      </c>
      <c r="C1496">
        <v>25</v>
      </c>
      <c r="D1496">
        <v>0.2</v>
      </c>
      <c r="E1496" t="s">
        <v>4</v>
      </c>
      <c r="F1496">
        <v>0</v>
      </c>
      <c r="G1496">
        <v>0</v>
      </c>
      <c r="H1496">
        <v>0.06</v>
      </c>
      <c r="J1496">
        <v>0</v>
      </c>
    </row>
    <row r="1497" spans="1:10" x14ac:dyDescent="0.3">
      <c r="A1497" t="s">
        <v>19</v>
      </c>
      <c r="B1497">
        <v>3</v>
      </c>
      <c r="C1497">
        <v>50</v>
      </c>
      <c r="D1497">
        <v>0.05</v>
      </c>
      <c r="E1497" t="s">
        <v>0</v>
      </c>
      <c r="F1497">
        <v>18400.95</v>
      </c>
      <c r="G1497">
        <v>0</v>
      </c>
      <c r="H1497">
        <v>696.95</v>
      </c>
      <c r="I1497">
        <v>0</v>
      </c>
      <c r="J1497">
        <v>6.4316076300581893E-2</v>
      </c>
    </row>
    <row r="1498" spans="1:10" x14ac:dyDescent="0.3">
      <c r="A1498" t="s">
        <v>19</v>
      </c>
      <c r="B1498">
        <v>3</v>
      </c>
      <c r="C1498">
        <v>50</v>
      </c>
      <c r="D1498">
        <v>0.1</v>
      </c>
      <c r="E1498" t="s">
        <v>4</v>
      </c>
      <c r="F1498">
        <v>0</v>
      </c>
      <c r="G1498">
        <v>0</v>
      </c>
      <c r="H1498">
        <v>0.74</v>
      </c>
      <c r="J1498">
        <v>0</v>
      </c>
    </row>
    <row r="1499" spans="1:10" x14ac:dyDescent="0.3">
      <c r="A1499" t="s">
        <v>19</v>
      </c>
      <c r="B1499">
        <v>3</v>
      </c>
      <c r="C1499">
        <v>50</v>
      </c>
      <c r="D1499">
        <v>0.15</v>
      </c>
      <c r="E1499" t="s">
        <v>4</v>
      </c>
      <c r="F1499">
        <v>0</v>
      </c>
      <c r="G1499">
        <v>0</v>
      </c>
      <c r="H1499">
        <v>0.1</v>
      </c>
      <c r="J1499">
        <v>0</v>
      </c>
    </row>
    <row r="1500" spans="1:10" x14ac:dyDescent="0.3">
      <c r="A1500" t="s">
        <v>19</v>
      </c>
      <c r="B1500">
        <v>3</v>
      </c>
      <c r="C1500">
        <v>50</v>
      </c>
      <c r="D1500">
        <v>0.2</v>
      </c>
      <c r="E1500" t="s">
        <v>4</v>
      </c>
      <c r="F1500">
        <v>0</v>
      </c>
      <c r="G1500">
        <v>0</v>
      </c>
      <c r="H1500">
        <v>7.0000000000000007E-2</v>
      </c>
      <c r="J1500">
        <v>0</v>
      </c>
    </row>
    <row r="1501" spans="1:10" x14ac:dyDescent="0.3">
      <c r="A1501" t="s">
        <v>24</v>
      </c>
      <c r="B1501">
        <v>0</v>
      </c>
      <c r="C1501">
        <v>0</v>
      </c>
      <c r="D1501">
        <v>0.05</v>
      </c>
      <c r="E1501" t="s">
        <v>0</v>
      </c>
      <c r="F1501">
        <v>33270.94</v>
      </c>
      <c r="G1501">
        <v>0</v>
      </c>
      <c r="H1501">
        <v>1001.4</v>
      </c>
      <c r="I1501">
        <v>1</v>
      </c>
      <c r="J1501">
        <v>0</v>
      </c>
    </row>
    <row r="1502" spans="1:10" x14ac:dyDescent="0.3">
      <c r="A1502" t="s">
        <v>24</v>
      </c>
      <c r="B1502">
        <v>0</v>
      </c>
      <c r="C1502">
        <v>0</v>
      </c>
      <c r="D1502">
        <v>0.1</v>
      </c>
      <c r="E1502" t="s">
        <v>0</v>
      </c>
      <c r="F1502">
        <v>33270.94</v>
      </c>
      <c r="G1502">
        <v>0</v>
      </c>
      <c r="H1502">
        <v>833.85</v>
      </c>
      <c r="I1502">
        <v>1</v>
      </c>
      <c r="J1502">
        <v>0</v>
      </c>
    </row>
    <row r="1503" spans="1:10" x14ac:dyDescent="0.3">
      <c r="A1503" t="s">
        <v>24</v>
      </c>
      <c r="B1503">
        <v>0</v>
      </c>
      <c r="C1503">
        <v>0</v>
      </c>
      <c r="D1503">
        <v>0.15</v>
      </c>
      <c r="E1503" t="s">
        <v>0</v>
      </c>
      <c r="F1503">
        <v>33270.94</v>
      </c>
      <c r="G1503">
        <v>0</v>
      </c>
      <c r="H1503">
        <v>875.82</v>
      </c>
      <c r="I1503">
        <v>1</v>
      </c>
      <c r="J1503">
        <v>0</v>
      </c>
    </row>
    <row r="1504" spans="1:10" x14ac:dyDescent="0.3">
      <c r="A1504" t="s">
        <v>24</v>
      </c>
      <c r="B1504">
        <v>0</v>
      </c>
      <c r="C1504">
        <v>0</v>
      </c>
      <c r="D1504">
        <v>0.2</v>
      </c>
      <c r="E1504" t="s">
        <v>0</v>
      </c>
      <c r="F1504">
        <v>33270.94</v>
      </c>
      <c r="G1504">
        <v>0</v>
      </c>
      <c r="H1504">
        <v>819.86</v>
      </c>
      <c r="I1504">
        <v>1</v>
      </c>
      <c r="J1504">
        <v>0</v>
      </c>
    </row>
    <row r="1505" spans="1:10" x14ac:dyDescent="0.3">
      <c r="A1505" t="s">
        <v>24</v>
      </c>
      <c r="B1505">
        <v>1</v>
      </c>
      <c r="C1505">
        <v>5</v>
      </c>
      <c r="D1505">
        <v>0.05</v>
      </c>
      <c r="E1505" t="s">
        <v>0</v>
      </c>
      <c r="F1505">
        <v>33365.980000000003</v>
      </c>
      <c r="G1505">
        <v>0</v>
      </c>
      <c r="H1505">
        <v>1608.37</v>
      </c>
      <c r="I1505">
        <v>1E-3</v>
      </c>
      <c r="J1505">
        <v>2.8565468844583553E-3</v>
      </c>
    </row>
    <row r="1506" spans="1:10" x14ac:dyDescent="0.3">
      <c r="A1506" t="s">
        <v>24</v>
      </c>
      <c r="B1506">
        <v>1</v>
      </c>
      <c r="C1506">
        <v>5</v>
      </c>
      <c r="D1506">
        <v>0.1</v>
      </c>
      <c r="E1506" t="s">
        <v>0</v>
      </c>
      <c r="F1506">
        <v>33447.910000000003</v>
      </c>
      <c r="G1506">
        <v>0</v>
      </c>
      <c r="H1506">
        <v>1170.21</v>
      </c>
      <c r="I1506">
        <v>1</v>
      </c>
      <c r="J1506">
        <v>5.3190562094127536E-3</v>
      </c>
    </row>
    <row r="1507" spans="1:10" x14ac:dyDescent="0.3">
      <c r="A1507" t="s">
        <v>24</v>
      </c>
      <c r="B1507">
        <v>1</v>
      </c>
      <c r="C1507">
        <v>5</v>
      </c>
      <c r="D1507">
        <v>0.15</v>
      </c>
      <c r="E1507" t="s">
        <v>1</v>
      </c>
      <c r="F1507">
        <v>33647.46</v>
      </c>
      <c r="G1507">
        <v>0.1</v>
      </c>
      <c r="H1507">
        <v>3601.68</v>
      </c>
      <c r="I1507">
        <v>0.996</v>
      </c>
      <c r="J1507">
        <v>1.1316782753958865E-2</v>
      </c>
    </row>
    <row r="1508" spans="1:10" x14ac:dyDescent="0.3">
      <c r="A1508" t="s">
        <v>24</v>
      </c>
      <c r="B1508">
        <v>1</v>
      </c>
      <c r="C1508">
        <v>5</v>
      </c>
      <c r="D1508">
        <v>0.2</v>
      </c>
      <c r="E1508" t="s">
        <v>0</v>
      </c>
      <c r="F1508">
        <v>33774.32</v>
      </c>
      <c r="G1508">
        <v>0</v>
      </c>
      <c r="H1508">
        <v>1222.44</v>
      </c>
      <c r="I1508">
        <v>1</v>
      </c>
      <c r="J1508">
        <v>1.5129719809539477E-2</v>
      </c>
    </row>
    <row r="1509" spans="1:10" x14ac:dyDescent="0.3">
      <c r="A1509" t="s">
        <v>24</v>
      </c>
      <c r="B1509">
        <v>1</v>
      </c>
      <c r="C1509">
        <v>10</v>
      </c>
      <c r="D1509">
        <v>0.05</v>
      </c>
      <c r="E1509" t="s">
        <v>0</v>
      </c>
      <c r="F1509">
        <v>33365.980000000003</v>
      </c>
      <c r="G1509">
        <v>0</v>
      </c>
      <c r="H1509">
        <v>2284.62</v>
      </c>
      <c r="I1509">
        <v>1E-3</v>
      </c>
      <c r="J1509">
        <v>2.8565468844583553E-3</v>
      </c>
    </row>
    <row r="1510" spans="1:10" x14ac:dyDescent="0.3">
      <c r="A1510" t="s">
        <v>24</v>
      </c>
      <c r="B1510">
        <v>1</v>
      </c>
      <c r="C1510">
        <v>10</v>
      </c>
      <c r="D1510">
        <v>0.1</v>
      </c>
      <c r="E1510" t="s">
        <v>0</v>
      </c>
      <c r="F1510">
        <v>33551.980000000003</v>
      </c>
      <c r="G1510">
        <v>0</v>
      </c>
      <c r="H1510">
        <v>1831.22</v>
      </c>
      <c r="I1510">
        <v>0.218</v>
      </c>
      <c r="J1510">
        <v>8.4470111154058003E-3</v>
      </c>
    </row>
    <row r="1511" spans="1:10" x14ac:dyDescent="0.3">
      <c r="A1511" t="s">
        <v>24</v>
      </c>
      <c r="B1511">
        <v>1</v>
      </c>
      <c r="C1511">
        <v>10</v>
      </c>
      <c r="D1511">
        <v>0.15</v>
      </c>
      <c r="E1511" t="s">
        <v>0</v>
      </c>
      <c r="F1511">
        <v>33670.639999999999</v>
      </c>
      <c r="G1511">
        <v>0</v>
      </c>
      <c r="H1511">
        <v>1804.99</v>
      </c>
      <c r="I1511">
        <v>0.60799999999999998</v>
      </c>
      <c r="J1511">
        <v>1.2013486844675736E-2</v>
      </c>
    </row>
    <row r="1512" spans="1:10" x14ac:dyDescent="0.3">
      <c r="A1512" t="s">
        <v>24</v>
      </c>
      <c r="B1512">
        <v>1</v>
      </c>
      <c r="C1512">
        <v>10</v>
      </c>
      <c r="D1512">
        <v>0.2</v>
      </c>
      <c r="E1512" t="s">
        <v>1</v>
      </c>
      <c r="F1512">
        <v>33950.550000000003</v>
      </c>
      <c r="G1512">
        <v>0.37</v>
      </c>
      <c r="H1512">
        <v>3610.1</v>
      </c>
      <c r="I1512">
        <v>0.92200000000000004</v>
      </c>
      <c r="J1512">
        <v>2.0426534387065765E-2</v>
      </c>
    </row>
    <row r="1513" spans="1:10" x14ac:dyDescent="0.3">
      <c r="A1513" t="s">
        <v>24</v>
      </c>
      <c r="B1513">
        <v>1</v>
      </c>
      <c r="C1513">
        <v>25</v>
      </c>
      <c r="D1513">
        <v>0.05</v>
      </c>
      <c r="E1513" t="s">
        <v>0</v>
      </c>
      <c r="F1513">
        <v>33423.81</v>
      </c>
      <c r="G1513">
        <v>0</v>
      </c>
      <c r="H1513">
        <v>1978.98</v>
      </c>
      <c r="I1513">
        <v>0</v>
      </c>
      <c r="J1513">
        <v>4.5947003601338743E-3</v>
      </c>
    </row>
    <row r="1514" spans="1:10" x14ac:dyDescent="0.3">
      <c r="A1514" t="s">
        <v>24</v>
      </c>
      <c r="B1514">
        <v>1</v>
      </c>
      <c r="C1514">
        <v>25</v>
      </c>
      <c r="D1514">
        <v>0.1</v>
      </c>
      <c r="E1514" t="s">
        <v>0</v>
      </c>
      <c r="F1514">
        <v>33583.32</v>
      </c>
      <c r="G1514">
        <v>0</v>
      </c>
      <c r="H1514">
        <v>1229.5</v>
      </c>
      <c r="I1514">
        <v>1E-3</v>
      </c>
      <c r="J1514">
        <v>9.3889742820609801E-3</v>
      </c>
    </row>
    <row r="1515" spans="1:10" x14ac:dyDescent="0.3">
      <c r="A1515" t="s">
        <v>24</v>
      </c>
      <c r="B1515">
        <v>1</v>
      </c>
      <c r="C1515">
        <v>25</v>
      </c>
      <c r="D1515">
        <v>0.15</v>
      </c>
      <c r="E1515" t="s">
        <v>0</v>
      </c>
      <c r="F1515">
        <v>33710.559999999998</v>
      </c>
      <c r="G1515">
        <v>0</v>
      </c>
      <c r="H1515">
        <v>3010.72</v>
      </c>
      <c r="I1515">
        <v>0</v>
      </c>
      <c r="J1515">
        <v>1.3213332716178083E-2</v>
      </c>
    </row>
    <row r="1516" spans="1:10" x14ac:dyDescent="0.3">
      <c r="A1516" t="s">
        <v>24</v>
      </c>
      <c r="B1516">
        <v>1</v>
      </c>
      <c r="C1516">
        <v>25</v>
      </c>
      <c r="D1516">
        <v>0.2</v>
      </c>
      <c r="E1516" t="s">
        <v>0</v>
      </c>
      <c r="F1516">
        <v>33952.61</v>
      </c>
      <c r="G1516">
        <v>0</v>
      </c>
      <c r="H1516">
        <v>2943.37</v>
      </c>
      <c r="I1516">
        <v>0.17</v>
      </c>
      <c r="J1516">
        <v>2.0488450281236359E-2</v>
      </c>
    </row>
    <row r="1517" spans="1:10" x14ac:dyDescent="0.3">
      <c r="A1517" t="s">
        <v>24</v>
      </c>
      <c r="B1517">
        <v>1</v>
      </c>
      <c r="C1517">
        <v>50</v>
      </c>
      <c r="D1517">
        <v>0.05</v>
      </c>
      <c r="E1517" t="s">
        <v>0</v>
      </c>
      <c r="F1517">
        <v>33480.6</v>
      </c>
      <c r="G1517">
        <v>0</v>
      </c>
      <c r="H1517">
        <v>2596.9699999999998</v>
      </c>
      <c r="I1517">
        <v>0</v>
      </c>
      <c r="J1517">
        <v>6.3015953261313928E-3</v>
      </c>
    </row>
    <row r="1518" spans="1:10" x14ac:dyDescent="0.3">
      <c r="A1518" t="s">
        <v>24</v>
      </c>
      <c r="B1518">
        <v>1</v>
      </c>
      <c r="C1518">
        <v>50</v>
      </c>
      <c r="D1518">
        <v>0.1</v>
      </c>
      <c r="E1518" t="s">
        <v>1</v>
      </c>
      <c r="F1518">
        <v>33638.980000000003</v>
      </c>
      <c r="G1518">
        <v>0.24</v>
      </c>
      <c r="H1518">
        <v>3600.46</v>
      </c>
      <c r="I1518">
        <v>0</v>
      </c>
      <c r="J1518">
        <v>1.1061905675042505E-2</v>
      </c>
    </row>
    <row r="1519" spans="1:10" x14ac:dyDescent="0.3">
      <c r="A1519" t="s">
        <v>24</v>
      </c>
      <c r="B1519">
        <v>1</v>
      </c>
      <c r="C1519">
        <v>50</v>
      </c>
      <c r="D1519">
        <v>0.15</v>
      </c>
      <c r="E1519" t="s">
        <v>1</v>
      </c>
      <c r="F1519">
        <v>33793.56</v>
      </c>
      <c r="G1519">
        <v>0.65</v>
      </c>
      <c r="H1519">
        <v>3600.99</v>
      </c>
      <c r="I1519">
        <v>0</v>
      </c>
      <c r="J1519">
        <v>1.5708002238590035E-2</v>
      </c>
    </row>
    <row r="1520" spans="1:10" x14ac:dyDescent="0.3">
      <c r="A1520" t="s">
        <v>24</v>
      </c>
      <c r="B1520">
        <v>1</v>
      </c>
      <c r="C1520">
        <v>50</v>
      </c>
      <c r="D1520">
        <v>0.2</v>
      </c>
      <c r="E1520" t="s">
        <v>1</v>
      </c>
      <c r="F1520">
        <v>34471.14</v>
      </c>
      <c r="G1520">
        <v>2.5099999999999998</v>
      </c>
      <c r="H1520">
        <v>3600.62</v>
      </c>
      <c r="I1520">
        <v>0</v>
      </c>
      <c r="J1520">
        <v>3.6073522419264314E-2</v>
      </c>
    </row>
    <row r="1521" spans="1:10" x14ac:dyDescent="0.3">
      <c r="A1521" t="s">
        <v>24</v>
      </c>
      <c r="B1521">
        <v>2</v>
      </c>
      <c r="C1521">
        <v>5</v>
      </c>
      <c r="D1521">
        <v>0.05</v>
      </c>
      <c r="E1521" t="s">
        <v>0</v>
      </c>
      <c r="F1521">
        <v>33302.86</v>
      </c>
      <c r="G1521">
        <v>0</v>
      </c>
      <c r="H1521">
        <v>1457.3</v>
      </c>
      <c r="I1521">
        <v>0.83599999999999997</v>
      </c>
      <c r="J1521">
        <v>9.5939579705284217E-4</v>
      </c>
    </row>
    <row r="1522" spans="1:10" x14ac:dyDescent="0.3">
      <c r="A1522" t="s">
        <v>24</v>
      </c>
      <c r="B1522">
        <v>2</v>
      </c>
      <c r="C1522">
        <v>5</v>
      </c>
      <c r="D1522">
        <v>0.1</v>
      </c>
      <c r="E1522" t="s">
        <v>0</v>
      </c>
      <c r="F1522">
        <v>33365.980000000003</v>
      </c>
      <c r="G1522">
        <v>0</v>
      </c>
      <c r="H1522">
        <v>1939.13</v>
      </c>
      <c r="I1522">
        <v>0.98</v>
      </c>
      <c r="J1522">
        <v>2.8565468844583553E-3</v>
      </c>
    </row>
    <row r="1523" spans="1:10" x14ac:dyDescent="0.3">
      <c r="A1523" t="s">
        <v>24</v>
      </c>
      <c r="B1523">
        <v>2</v>
      </c>
      <c r="C1523">
        <v>5</v>
      </c>
      <c r="D1523">
        <v>0.15</v>
      </c>
      <c r="E1523" t="s">
        <v>0</v>
      </c>
      <c r="F1523">
        <v>33365.980000000003</v>
      </c>
      <c r="G1523">
        <v>0</v>
      </c>
      <c r="H1523">
        <v>2238.0300000000002</v>
      </c>
      <c r="I1523">
        <v>1</v>
      </c>
      <c r="J1523">
        <v>2.8565468844583553E-3</v>
      </c>
    </row>
    <row r="1524" spans="1:10" x14ac:dyDescent="0.3">
      <c r="A1524" t="s">
        <v>24</v>
      </c>
      <c r="B1524">
        <v>2</v>
      </c>
      <c r="C1524">
        <v>5</v>
      </c>
      <c r="D1524">
        <v>0.2</v>
      </c>
      <c r="E1524" t="s">
        <v>0</v>
      </c>
      <c r="F1524">
        <v>33433.57</v>
      </c>
      <c r="G1524">
        <v>0</v>
      </c>
      <c r="H1524">
        <v>1569.18</v>
      </c>
      <c r="I1524">
        <v>0.99299999999999999</v>
      </c>
      <c r="J1524">
        <v>4.8880494509622174E-3</v>
      </c>
    </row>
    <row r="1525" spans="1:10" x14ac:dyDescent="0.3">
      <c r="A1525" t="s">
        <v>24</v>
      </c>
      <c r="B1525">
        <v>2</v>
      </c>
      <c r="C1525">
        <v>10</v>
      </c>
      <c r="D1525">
        <v>0.05</v>
      </c>
      <c r="E1525" t="s">
        <v>0</v>
      </c>
      <c r="F1525">
        <v>33361.51</v>
      </c>
      <c r="G1525">
        <v>0</v>
      </c>
      <c r="H1525">
        <v>1538.91</v>
      </c>
      <c r="I1525">
        <v>0.374</v>
      </c>
      <c r="J1525">
        <v>2.7221954053597841E-3</v>
      </c>
    </row>
    <row r="1526" spans="1:10" x14ac:dyDescent="0.3">
      <c r="A1526" t="s">
        <v>24</v>
      </c>
      <c r="B1526">
        <v>2</v>
      </c>
      <c r="C1526">
        <v>10</v>
      </c>
      <c r="D1526">
        <v>0.1</v>
      </c>
      <c r="E1526" t="s">
        <v>0</v>
      </c>
      <c r="F1526">
        <v>33433.57</v>
      </c>
      <c r="G1526">
        <v>0</v>
      </c>
      <c r="H1526">
        <v>2377.0700000000002</v>
      </c>
      <c r="I1526">
        <v>0.72699999999999998</v>
      </c>
      <c r="J1526">
        <v>4.8880494509622174E-3</v>
      </c>
    </row>
    <row r="1527" spans="1:10" x14ac:dyDescent="0.3">
      <c r="A1527" t="s">
        <v>24</v>
      </c>
      <c r="B1527">
        <v>2</v>
      </c>
      <c r="C1527">
        <v>10</v>
      </c>
      <c r="D1527">
        <v>0.15</v>
      </c>
      <c r="E1527" t="s">
        <v>0</v>
      </c>
      <c r="F1527">
        <v>33531.410000000003</v>
      </c>
      <c r="G1527">
        <v>0</v>
      </c>
      <c r="H1527">
        <v>1498.14</v>
      </c>
      <c r="I1527">
        <v>0.75</v>
      </c>
      <c r="J1527">
        <v>7.8287538614778551E-3</v>
      </c>
    </row>
    <row r="1528" spans="1:10" x14ac:dyDescent="0.3">
      <c r="A1528" t="s">
        <v>24</v>
      </c>
      <c r="B1528">
        <v>2</v>
      </c>
      <c r="C1528">
        <v>10</v>
      </c>
      <c r="D1528">
        <v>0.2</v>
      </c>
      <c r="E1528" t="s">
        <v>0</v>
      </c>
      <c r="F1528">
        <v>33671.449999999997</v>
      </c>
      <c r="G1528">
        <v>0</v>
      </c>
      <c r="H1528">
        <v>1746.28</v>
      </c>
      <c r="I1528">
        <v>0.96799999999999997</v>
      </c>
      <c r="J1528">
        <v>1.2037832414713678E-2</v>
      </c>
    </row>
    <row r="1529" spans="1:10" x14ac:dyDescent="0.3">
      <c r="A1529" t="s">
        <v>24</v>
      </c>
      <c r="B1529">
        <v>2</v>
      </c>
      <c r="C1529">
        <v>25</v>
      </c>
      <c r="D1529">
        <v>0.05</v>
      </c>
      <c r="E1529" t="s">
        <v>0</v>
      </c>
      <c r="F1529">
        <v>33470.71</v>
      </c>
      <c r="G1529">
        <v>0</v>
      </c>
      <c r="H1529">
        <v>1856.8</v>
      </c>
      <c r="I1529">
        <v>0</v>
      </c>
      <c r="J1529">
        <v>6.0043389215933551E-3</v>
      </c>
    </row>
    <row r="1530" spans="1:10" x14ac:dyDescent="0.3">
      <c r="A1530" t="s">
        <v>24</v>
      </c>
      <c r="B1530">
        <v>2</v>
      </c>
      <c r="C1530">
        <v>25</v>
      </c>
      <c r="D1530">
        <v>0.1</v>
      </c>
      <c r="E1530" t="s">
        <v>0</v>
      </c>
      <c r="F1530">
        <v>33638.980000000003</v>
      </c>
      <c r="G1530">
        <v>0</v>
      </c>
      <c r="H1530">
        <v>1927.28</v>
      </c>
      <c r="I1530">
        <v>0</v>
      </c>
      <c r="J1530">
        <v>1.1061905675042505E-2</v>
      </c>
    </row>
    <row r="1531" spans="1:10" x14ac:dyDescent="0.3">
      <c r="A1531" t="s">
        <v>24</v>
      </c>
      <c r="B1531">
        <v>2</v>
      </c>
      <c r="C1531">
        <v>25</v>
      </c>
      <c r="D1531">
        <v>0.15</v>
      </c>
      <c r="E1531" t="s">
        <v>0</v>
      </c>
      <c r="F1531">
        <v>33843.53</v>
      </c>
      <c r="G1531">
        <v>0</v>
      </c>
      <c r="H1531">
        <v>1953.94</v>
      </c>
      <c r="I1531">
        <v>0</v>
      </c>
      <c r="J1531">
        <v>1.7209913516119446E-2</v>
      </c>
    </row>
    <row r="1532" spans="1:10" x14ac:dyDescent="0.3">
      <c r="A1532" t="s">
        <v>24</v>
      </c>
      <c r="B1532">
        <v>2</v>
      </c>
      <c r="C1532">
        <v>25</v>
      </c>
      <c r="D1532">
        <v>0.2</v>
      </c>
      <c r="E1532" t="s">
        <v>1</v>
      </c>
      <c r="F1532">
        <v>34158.089999999997</v>
      </c>
      <c r="G1532">
        <v>0.38</v>
      </c>
      <c r="H1532">
        <v>3600.36</v>
      </c>
      <c r="I1532">
        <v>0</v>
      </c>
      <c r="J1532">
        <v>2.6664410443467901E-2</v>
      </c>
    </row>
    <row r="1533" spans="1:10" x14ac:dyDescent="0.3">
      <c r="A1533" t="s">
        <v>24</v>
      </c>
      <c r="B1533">
        <v>2</v>
      </c>
      <c r="C1533">
        <v>50</v>
      </c>
      <c r="D1533">
        <v>0.05</v>
      </c>
      <c r="E1533" t="s">
        <v>0</v>
      </c>
      <c r="F1533">
        <v>33480.6</v>
      </c>
      <c r="G1533">
        <v>0</v>
      </c>
      <c r="H1533">
        <v>2212.5700000000002</v>
      </c>
      <c r="I1533">
        <v>0</v>
      </c>
      <c r="J1533">
        <v>6.3015953261313928E-3</v>
      </c>
    </row>
    <row r="1534" spans="1:10" x14ac:dyDescent="0.3">
      <c r="A1534" t="s">
        <v>24</v>
      </c>
      <c r="B1534">
        <v>2</v>
      </c>
      <c r="C1534">
        <v>50</v>
      </c>
      <c r="D1534">
        <v>0.1</v>
      </c>
      <c r="E1534" t="s">
        <v>0</v>
      </c>
      <c r="F1534">
        <v>33638.980000000003</v>
      </c>
      <c r="G1534">
        <v>0</v>
      </c>
      <c r="H1534">
        <v>2070.7199999999998</v>
      </c>
      <c r="I1534">
        <v>0</v>
      </c>
      <c r="J1534">
        <v>1.1061905675042505E-2</v>
      </c>
    </row>
    <row r="1535" spans="1:10" x14ac:dyDescent="0.3">
      <c r="A1535" t="s">
        <v>24</v>
      </c>
      <c r="B1535">
        <v>2</v>
      </c>
      <c r="C1535">
        <v>50</v>
      </c>
      <c r="D1535">
        <v>0.15</v>
      </c>
      <c r="E1535" t="s">
        <v>0</v>
      </c>
      <c r="F1535">
        <v>33854.94</v>
      </c>
      <c r="G1535">
        <v>0</v>
      </c>
      <c r="H1535">
        <v>1863.32</v>
      </c>
      <c r="I1535">
        <v>0</v>
      </c>
      <c r="J1535">
        <v>1.7552855434802783E-2</v>
      </c>
    </row>
    <row r="1536" spans="1:10" x14ac:dyDescent="0.3">
      <c r="A1536" t="s">
        <v>24</v>
      </c>
      <c r="B1536">
        <v>2</v>
      </c>
      <c r="C1536">
        <v>50</v>
      </c>
      <c r="D1536">
        <v>0.2</v>
      </c>
      <c r="E1536" t="s">
        <v>0</v>
      </c>
      <c r="F1536">
        <v>34122.67</v>
      </c>
      <c r="G1536">
        <v>0</v>
      </c>
      <c r="H1536">
        <v>2264.96</v>
      </c>
      <c r="I1536">
        <v>0</v>
      </c>
      <c r="J1536">
        <v>2.5599817738843456E-2</v>
      </c>
    </row>
    <row r="1537" spans="1:10" x14ac:dyDescent="0.3">
      <c r="A1537" t="s">
        <v>24</v>
      </c>
      <c r="B1537">
        <v>3</v>
      </c>
      <c r="C1537">
        <v>0</v>
      </c>
      <c r="D1537">
        <v>0.05</v>
      </c>
      <c r="E1537" t="s">
        <v>0</v>
      </c>
      <c r="F1537">
        <v>33638.980000000003</v>
      </c>
      <c r="G1537">
        <v>0</v>
      </c>
      <c r="H1537">
        <v>160.82</v>
      </c>
      <c r="I1537">
        <v>0</v>
      </c>
      <c r="J1537">
        <v>1.1061905675042505E-2</v>
      </c>
    </row>
    <row r="1538" spans="1:10" x14ac:dyDescent="0.3">
      <c r="A1538" t="s">
        <v>24</v>
      </c>
      <c r="B1538">
        <v>3</v>
      </c>
      <c r="C1538">
        <v>0</v>
      </c>
      <c r="D1538">
        <v>0.1</v>
      </c>
      <c r="E1538" t="s">
        <v>0</v>
      </c>
      <c r="F1538">
        <v>34122.67</v>
      </c>
      <c r="G1538">
        <v>0</v>
      </c>
      <c r="H1538">
        <v>874</v>
      </c>
      <c r="I1538">
        <v>0</v>
      </c>
      <c r="J1538">
        <v>2.5599817738843456E-2</v>
      </c>
    </row>
    <row r="1539" spans="1:10" x14ac:dyDescent="0.3">
      <c r="A1539" t="s">
        <v>24</v>
      </c>
      <c r="B1539">
        <v>3</v>
      </c>
      <c r="C1539">
        <v>0</v>
      </c>
      <c r="D1539">
        <v>0.15</v>
      </c>
      <c r="E1539" t="s">
        <v>4</v>
      </c>
      <c r="F1539">
        <v>0</v>
      </c>
      <c r="G1539">
        <v>0</v>
      </c>
      <c r="H1539">
        <v>13.53</v>
      </c>
      <c r="J1539">
        <v>0</v>
      </c>
    </row>
    <row r="1540" spans="1:10" x14ac:dyDescent="0.3">
      <c r="A1540" t="s">
        <v>24</v>
      </c>
      <c r="B1540">
        <v>3</v>
      </c>
      <c r="C1540">
        <v>0</v>
      </c>
      <c r="D1540">
        <v>0.2</v>
      </c>
      <c r="E1540" t="s">
        <v>4</v>
      </c>
      <c r="F1540">
        <v>0</v>
      </c>
      <c r="G1540">
        <v>0</v>
      </c>
      <c r="H1540">
        <v>11.39</v>
      </c>
      <c r="J1540">
        <v>0</v>
      </c>
    </row>
    <row r="1541" spans="1:10" x14ac:dyDescent="0.3">
      <c r="A1541" t="s">
        <v>24</v>
      </c>
      <c r="B1541">
        <v>3</v>
      </c>
      <c r="C1541">
        <v>10</v>
      </c>
      <c r="D1541">
        <v>0.05</v>
      </c>
      <c r="E1541" t="s">
        <v>0</v>
      </c>
      <c r="F1541">
        <v>33638.980000000003</v>
      </c>
      <c r="G1541">
        <v>0</v>
      </c>
      <c r="H1541">
        <v>282.92</v>
      </c>
      <c r="I1541">
        <v>0</v>
      </c>
      <c r="J1541">
        <v>1.1061905675042505E-2</v>
      </c>
    </row>
    <row r="1542" spans="1:10" x14ac:dyDescent="0.3">
      <c r="A1542" t="s">
        <v>24</v>
      </c>
      <c r="B1542">
        <v>3</v>
      </c>
      <c r="C1542">
        <v>10</v>
      </c>
      <c r="D1542">
        <v>0.1</v>
      </c>
      <c r="E1542" t="s">
        <v>0</v>
      </c>
      <c r="F1542">
        <v>34122.67</v>
      </c>
      <c r="G1542">
        <v>0</v>
      </c>
      <c r="H1542">
        <v>963.52</v>
      </c>
      <c r="I1542">
        <v>0</v>
      </c>
      <c r="J1542">
        <v>2.5599817738843456E-2</v>
      </c>
    </row>
    <row r="1543" spans="1:10" x14ac:dyDescent="0.3">
      <c r="A1543" t="s">
        <v>24</v>
      </c>
      <c r="B1543">
        <v>3</v>
      </c>
      <c r="C1543">
        <v>10</v>
      </c>
      <c r="D1543">
        <v>0.15</v>
      </c>
      <c r="E1543" t="s">
        <v>4</v>
      </c>
      <c r="F1543">
        <v>0</v>
      </c>
      <c r="G1543">
        <v>0</v>
      </c>
      <c r="H1543">
        <v>11.44</v>
      </c>
      <c r="J1543">
        <v>0</v>
      </c>
    </row>
    <row r="1544" spans="1:10" x14ac:dyDescent="0.3">
      <c r="A1544" t="s">
        <v>24</v>
      </c>
      <c r="B1544">
        <v>3</v>
      </c>
      <c r="C1544">
        <v>10</v>
      </c>
      <c r="D1544">
        <v>0.2</v>
      </c>
      <c r="E1544" t="s">
        <v>4</v>
      </c>
      <c r="F1544">
        <v>0</v>
      </c>
      <c r="G1544">
        <v>0</v>
      </c>
      <c r="H1544">
        <v>11.19</v>
      </c>
      <c r="J1544">
        <v>0</v>
      </c>
    </row>
    <row r="1545" spans="1:10" x14ac:dyDescent="0.3">
      <c r="A1545" t="s">
        <v>24</v>
      </c>
      <c r="B1545">
        <v>3</v>
      </c>
      <c r="C1545">
        <v>25</v>
      </c>
      <c r="D1545">
        <v>0.05</v>
      </c>
      <c r="E1545" t="s">
        <v>0</v>
      </c>
      <c r="F1545">
        <v>33638.980000000003</v>
      </c>
      <c r="G1545">
        <v>0</v>
      </c>
      <c r="H1545">
        <v>784.76</v>
      </c>
      <c r="I1545">
        <v>0</v>
      </c>
      <c r="J1545">
        <v>1.1061905675042505E-2</v>
      </c>
    </row>
    <row r="1546" spans="1:10" x14ac:dyDescent="0.3">
      <c r="A1546" t="s">
        <v>24</v>
      </c>
      <c r="B1546">
        <v>3</v>
      </c>
      <c r="C1546">
        <v>25</v>
      </c>
      <c r="D1546">
        <v>0.1</v>
      </c>
      <c r="E1546" t="s">
        <v>0</v>
      </c>
      <c r="F1546">
        <v>34122.67</v>
      </c>
      <c r="G1546">
        <v>0</v>
      </c>
      <c r="H1546">
        <v>287.66000000000003</v>
      </c>
      <c r="I1546">
        <v>0</v>
      </c>
      <c r="J1546">
        <v>2.5599817738843456E-2</v>
      </c>
    </row>
    <row r="1547" spans="1:10" x14ac:dyDescent="0.3">
      <c r="A1547" t="s">
        <v>24</v>
      </c>
      <c r="B1547">
        <v>3</v>
      </c>
      <c r="C1547">
        <v>25</v>
      </c>
      <c r="D1547">
        <v>0.15</v>
      </c>
      <c r="E1547" t="s">
        <v>4</v>
      </c>
      <c r="F1547">
        <v>0</v>
      </c>
      <c r="G1547">
        <v>0</v>
      </c>
      <c r="H1547">
        <v>15.29</v>
      </c>
      <c r="J1547">
        <v>0</v>
      </c>
    </row>
    <row r="1548" spans="1:10" x14ac:dyDescent="0.3">
      <c r="A1548" t="s">
        <v>24</v>
      </c>
      <c r="B1548">
        <v>3</v>
      </c>
      <c r="C1548">
        <v>25</v>
      </c>
      <c r="D1548">
        <v>0.2</v>
      </c>
      <c r="E1548" t="s">
        <v>4</v>
      </c>
      <c r="F1548">
        <v>0</v>
      </c>
      <c r="G1548">
        <v>0</v>
      </c>
      <c r="H1548">
        <v>17.37</v>
      </c>
      <c r="J1548">
        <v>0</v>
      </c>
    </row>
    <row r="1549" spans="1:10" x14ac:dyDescent="0.3">
      <c r="A1549" t="s">
        <v>24</v>
      </c>
      <c r="B1549">
        <v>3</v>
      </c>
      <c r="C1549">
        <v>50</v>
      </c>
      <c r="D1549">
        <v>0.05</v>
      </c>
      <c r="E1549" t="s">
        <v>0</v>
      </c>
      <c r="F1549">
        <v>33638.980000000003</v>
      </c>
      <c r="G1549">
        <v>0</v>
      </c>
      <c r="H1549">
        <v>332.4</v>
      </c>
      <c r="I1549">
        <v>0</v>
      </c>
      <c r="J1549">
        <v>1.1061905675042505E-2</v>
      </c>
    </row>
    <row r="1550" spans="1:10" x14ac:dyDescent="0.3">
      <c r="A1550" t="s">
        <v>24</v>
      </c>
      <c r="B1550">
        <v>3</v>
      </c>
      <c r="C1550">
        <v>50</v>
      </c>
      <c r="D1550">
        <v>0.1</v>
      </c>
      <c r="E1550" t="s">
        <v>0</v>
      </c>
      <c r="F1550">
        <v>34122.67</v>
      </c>
      <c r="G1550">
        <v>0</v>
      </c>
      <c r="H1550">
        <v>784.15</v>
      </c>
      <c r="I1550">
        <v>0</v>
      </c>
      <c r="J1550">
        <v>2.5599817738843456E-2</v>
      </c>
    </row>
    <row r="1551" spans="1:10" x14ac:dyDescent="0.3">
      <c r="A1551" t="s">
        <v>24</v>
      </c>
      <c r="B1551">
        <v>3</v>
      </c>
      <c r="C1551">
        <v>50</v>
      </c>
      <c r="D1551">
        <v>0.15</v>
      </c>
      <c r="E1551" t="s">
        <v>4</v>
      </c>
      <c r="F1551">
        <v>0</v>
      </c>
      <c r="G1551">
        <v>0</v>
      </c>
      <c r="H1551">
        <v>12.62</v>
      </c>
      <c r="J1551">
        <v>0</v>
      </c>
    </row>
    <row r="1552" spans="1:10" x14ac:dyDescent="0.3">
      <c r="A1552" t="s">
        <v>24</v>
      </c>
      <c r="B1552">
        <v>3</v>
      </c>
      <c r="C1552">
        <v>50</v>
      </c>
      <c r="D1552">
        <v>0.2</v>
      </c>
      <c r="E1552" t="s">
        <v>4</v>
      </c>
      <c r="F1552">
        <v>0</v>
      </c>
      <c r="G1552">
        <v>0</v>
      </c>
      <c r="H1552">
        <v>10.91</v>
      </c>
      <c r="J1552">
        <v>0</v>
      </c>
    </row>
    <row r="1553" spans="1:10" x14ac:dyDescent="0.3">
      <c r="A1553" t="s">
        <v>22</v>
      </c>
      <c r="B1553">
        <v>0</v>
      </c>
      <c r="C1553">
        <v>0</v>
      </c>
      <c r="D1553">
        <v>0.05</v>
      </c>
      <c r="E1553" t="s">
        <v>0</v>
      </c>
      <c r="F1553">
        <v>45335.16</v>
      </c>
      <c r="G1553">
        <v>0</v>
      </c>
      <c r="H1553">
        <v>2242.62</v>
      </c>
      <c r="I1553">
        <v>1</v>
      </c>
      <c r="J1553">
        <v>0</v>
      </c>
    </row>
    <row r="1554" spans="1:10" x14ac:dyDescent="0.3">
      <c r="A1554" t="s">
        <v>22</v>
      </c>
      <c r="B1554">
        <v>0</v>
      </c>
      <c r="C1554">
        <v>0</v>
      </c>
      <c r="D1554">
        <v>0.1</v>
      </c>
      <c r="E1554" t="s">
        <v>0</v>
      </c>
      <c r="F1554">
        <v>45335.16</v>
      </c>
      <c r="G1554">
        <v>0</v>
      </c>
      <c r="H1554">
        <v>1755.48</v>
      </c>
      <c r="I1554">
        <v>1</v>
      </c>
      <c r="J1554">
        <v>0</v>
      </c>
    </row>
    <row r="1555" spans="1:10" x14ac:dyDescent="0.3">
      <c r="A1555" t="s">
        <v>22</v>
      </c>
      <c r="B1555">
        <v>0</v>
      </c>
      <c r="C1555">
        <v>0</v>
      </c>
      <c r="D1555">
        <v>0.15</v>
      </c>
      <c r="E1555" t="s">
        <v>0</v>
      </c>
      <c r="F1555">
        <v>45335.16</v>
      </c>
      <c r="G1555">
        <v>0</v>
      </c>
      <c r="H1555">
        <v>1750.58</v>
      </c>
      <c r="I1555">
        <v>1</v>
      </c>
      <c r="J1555">
        <v>0</v>
      </c>
    </row>
    <row r="1556" spans="1:10" x14ac:dyDescent="0.3">
      <c r="A1556" t="s">
        <v>22</v>
      </c>
      <c r="B1556">
        <v>0</v>
      </c>
      <c r="C1556">
        <v>0</v>
      </c>
      <c r="D1556">
        <v>0.2</v>
      </c>
      <c r="E1556" t="s">
        <v>0</v>
      </c>
      <c r="F1556">
        <v>45335.16</v>
      </c>
      <c r="G1556">
        <v>0</v>
      </c>
      <c r="H1556">
        <v>1755.2</v>
      </c>
      <c r="I1556">
        <v>1</v>
      </c>
      <c r="J1556">
        <v>0</v>
      </c>
    </row>
    <row r="1557" spans="1:10" x14ac:dyDescent="0.3">
      <c r="A1557" t="s">
        <v>22</v>
      </c>
      <c r="B1557">
        <v>1</v>
      </c>
      <c r="C1557">
        <v>5</v>
      </c>
      <c r="D1557">
        <v>0.05</v>
      </c>
      <c r="E1557" t="s">
        <v>0</v>
      </c>
      <c r="F1557">
        <v>45477.71</v>
      </c>
      <c r="G1557">
        <v>0</v>
      </c>
      <c r="H1557">
        <v>2451.15</v>
      </c>
      <c r="I1557">
        <v>0.68</v>
      </c>
      <c r="J1557">
        <v>3.1443585949624264E-3</v>
      </c>
    </row>
    <row r="1558" spans="1:10" x14ac:dyDescent="0.3">
      <c r="A1558" t="s">
        <v>22</v>
      </c>
      <c r="B1558">
        <v>1</v>
      </c>
      <c r="C1558">
        <v>5</v>
      </c>
      <c r="D1558">
        <v>0.1</v>
      </c>
      <c r="E1558" t="s">
        <v>0</v>
      </c>
      <c r="F1558">
        <v>45718.559999999998</v>
      </c>
      <c r="G1558">
        <v>0</v>
      </c>
      <c r="H1558">
        <v>1942.65</v>
      </c>
      <c r="I1558">
        <v>1</v>
      </c>
      <c r="J1558">
        <v>8.4570121733329451E-3</v>
      </c>
    </row>
    <row r="1559" spans="1:10" x14ac:dyDescent="0.3">
      <c r="A1559" t="s">
        <v>22</v>
      </c>
      <c r="B1559">
        <v>1</v>
      </c>
      <c r="C1559">
        <v>5</v>
      </c>
      <c r="D1559">
        <v>0.15</v>
      </c>
      <c r="E1559" t="s">
        <v>4</v>
      </c>
      <c r="F1559">
        <v>0</v>
      </c>
      <c r="G1559">
        <v>0</v>
      </c>
      <c r="H1559">
        <v>26</v>
      </c>
      <c r="J1559">
        <v>0</v>
      </c>
    </row>
    <row r="1560" spans="1:10" x14ac:dyDescent="0.3">
      <c r="A1560" t="s">
        <v>22</v>
      </c>
      <c r="B1560">
        <v>1</v>
      </c>
      <c r="C1560">
        <v>5</v>
      </c>
      <c r="D1560">
        <v>0.2</v>
      </c>
      <c r="E1560" t="s">
        <v>4</v>
      </c>
      <c r="F1560">
        <v>0</v>
      </c>
      <c r="G1560">
        <v>0</v>
      </c>
      <c r="H1560">
        <v>17.68</v>
      </c>
      <c r="J1560">
        <v>0</v>
      </c>
    </row>
    <row r="1561" spans="1:10" x14ac:dyDescent="0.3">
      <c r="A1561" t="s">
        <v>22</v>
      </c>
      <c r="B1561">
        <v>1</v>
      </c>
      <c r="C1561">
        <v>10</v>
      </c>
      <c r="D1561">
        <v>0.05</v>
      </c>
      <c r="E1561" t="s">
        <v>0</v>
      </c>
      <c r="F1561">
        <v>45500.97</v>
      </c>
      <c r="G1561">
        <v>0</v>
      </c>
      <c r="H1561">
        <v>2353.0100000000002</v>
      </c>
      <c r="I1561">
        <v>0.65300000000000002</v>
      </c>
      <c r="J1561">
        <v>3.6574261566517663E-3</v>
      </c>
    </row>
    <row r="1562" spans="1:10" x14ac:dyDescent="0.3">
      <c r="A1562" t="s">
        <v>22</v>
      </c>
      <c r="B1562">
        <v>1</v>
      </c>
      <c r="C1562">
        <v>10</v>
      </c>
      <c r="D1562">
        <v>0.1</v>
      </c>
      <c r="E1562" t="s">
        <v>1</v>
      </c>
      <c r="F1562">
        <v>45921.599999999999</v>
      </c>
      <c r="G1562">
        <v>0.5</v>
      </c>
      <c r="H1562">
        <v>3638.88</v>
      </c>
      <c r="I1562">
        <v>0.65200000000000002</v>
      </c>
      <c r="J1562">
        <v>1.2935655239774135E-2</v>
      </c>
    </row>
    <row r="1563" spans="1:10" x14ac:dyDescent="0.3">
      <c r="A1563" t="s">
        <v>22</v>
      </c>
      <c r="B1563">
        <v>1</v>
      </c>
      <c r="C1563">
        <v>10</v>
      </c>
      <c r="D1563">
        <v>0.15</v>
      </c>
      <c r="E1563" t="s">
        <v>4</v>
      </c>
      <c r="F1563">
        <v>0</v>
      </c>
      <c r="G1563">
        <v>0</v>
      </c>
      <c r="H1563">
        <v>20.07</v>
      </c>
      <c r="J1563">
        <v>0</v>
      </c>
    </row>
    <row r="1564" spans="1:10" x14ac:dyDescent="0.3">
      <c r="A1564" t="s">
        <v>22</v>
      </c>
      <c r="B1564">
        <v>1</v>
      </c>
      <c r="C1564">
        <v>10</v>
      </c>
      <c r="D1564">
        <v>0.2</v>
      </c>
      <c r="E1564" t="s">
        <v>4</v>
      </c>
      <c r="F1564">
        <v>0</v>
      </c>
      <c r="G1564">
        <v>0</v>
      </c>
      <c r="H1564">
        <v>19.350000000000001</v>
      </c>
      <c r="J1564">
        <v>0</v>
      </c>
    </row>
    <row r="1565" spans="1:10" x14ac:dyDescent="0.3">
      <c r="A1565" t="s">
        <v>22</v>
      </c>
      <c r="B1565">
        <v>1</v>
      </c>
      <c r="C1565">
        <v>25</v>
      </c>
      <c r="D1565">
        <v>0.05</v>
      </c>
      <c r="E1565" t="s">
        <v>0</v>
      </c>
      <c r="F1565">
        <v>45536.67</v>
      </c>
      <c r="G1565">
        <v>0</v>
      </c>
      <c r="H1565">
        <v>3055.19</v>
      </c>
      <c r="I1565">
        <v>0.67200000000000004</v>
      </c>
      <c r="J1565">
        <v>4.4448944263126844E-3</v>
      </c>
    </row>
    <row r="1566" spans="1:10" x14ac:dyDescent="0.3">
      <c r="A1566" t="s">
        <v>22</v>
      </c>
      <c r="B1566">
        <v>1</v>
      </c>
      <c r="C1566">
        <v>25</v>
      </c>
      <c r="D1566">
        <v>0.1</v>
      </c>
      <c r="E1566" t="s">
        <v>0</v>
      </c>
      <c r="F1566">
        <v>45798.95</v>
      </c>
      <c r="G1566">
        <v>0</v>
      </c>
      <c r="H1566">
        <v>2090.88</v>
      </c>
      <c r="I1566">
        <v>9.7000000000000003E-2</v>
      </c>
      <c r="J1566">
        <v>1.0230249545827075E-2</v>
      </c>
    </row>
    <row r="1567" spans="1:10" x14ac:dyDescent="0.3">
      <c r="A1567" t="s">
        <v>22</v>
      </c>
      <c r="B1567">
        <v>1</v>
      </c>
      <c r="C1567">
        <v>25</v>
      </c>
      <c r="D1567">
        <v>0.15</v>
      </c>
      <c r="E1567" t="s">
        <v>4</v>
      </c>
      <c r="F1567">
        <v>0</v>
      </c>
      <c r="G1567">
        <v>0</v>
      </c>
      <c r="H1567">
        <v>17.66</v>
      </c>
      <c r="J1567">
        <v>0</v>
      </c>
    </row>
    <row r="1568" spans="1:10" x14ac:dyDescent="0.3">
      <c r="A1568" t="s">
        <v>22</v>
      </c>
      <c r="B1568">
        <v>1</v>
      </c>
      <c r="C1568">
        <v>25</v>
      </c>
      <c r="D1568">
        <v>0.2</v>
      </c>
      <c r="E1568" t="s">
        <v>4</v>
      </c>
      <c r="F1568">
        <v>0</v>
      </c>
      <c r="G1568">
        <v>0</v>
      </c>
      <c r="H1568">
        <v>17.78</v>
      </c>
      <c r="J1568">
        <v>0</v>
      </c>
    </row>
    <row r="1569" spans="1:10" x14ac:dyDescent="0.3">
      <c r="A1569" t="s">
        <v>22</v>
      </c>
      <c r="B1569">
        <v>1</v>
      </c>
      <c r="C1569">
        <v>50</v>
      </c>
      <c r="D1569">
        <v>0.05</v>
      </c>
      <c r="E1569" t="s">
        <v>1</v>
      </c>
      <c r="F1569">
        <v>45800.57</v>
      </c>
      <c r="G1569">
        <v>0.94</v>
      </c>
      <c r="H1569">
        <v>3601.48</v>
      </c>
      <c r="I1569">
        <v>0</v>
      </c>
      <c r="J1569">
        <v>1.0265983400080669E-2</v>
      </c>
    </row>
    <row r="1570" spans="1:10" x14ac:dyDescent="0.3">
      <c r="A1570" t="s">
        <v>22</v>
      </c>
      <c r="B1570">
        <v>1</v>
      </c>
      <c r="C1570">
        <v>50</v>
      </c>
      <c r="D1570">
        <v>0.1</v>
      </c>
      <c r="E1570" t="s">
        <v>1</v>
      </c>
      <c r="F1570">
        <v>45854.71</v>
      </c>
      <c r="G1570">
        <v>0.28000000000000003</v>
      </c>
      <c r="H1570">
        <v>3601.17</v>
      </c>
      <c r="I1570">
        <v>0</v>
      </c>
      <c r="J1570">
        <v>1.1460199986059294E-2</v>
      </c>
    </row>
    <row r="1571" spans="1:10" x14ac:dyDescent="0.3">
      <c r="A1571" t="s">
        <v>22</v>
      </c>
      <c r="B1571">
        <v>1</v>
      </c>
      <c r="C1571">
        <v>50</v>
      </c>
      <c r="D1571">
        <v>0.15</v>
      </c>
      <c r="E1571" t="s">
        <v>4</v>
      </c>
      <c r="F1571">
        <v>0</v>
      </c>
      <c r="G1571">
        <v>0</v>
      </c>
      <c r="H1571">
        <v>31.72</v>
      </c>
      <c r="J1571">
        <v>0</v>
      </c>
    </row>
    <row r="1572" spans="1:10" x14ac:dyDescent="0.3">
      <c r="A1572" t="s">
        <v>22</v>
      </c>
      <c r="B1572">
        <v>1</v>
      </c>
      <c r="C1572">
        <v>50</v>
      </c>
      <c r="D1572">
        <v>0.2</v>
      </c>
      <c r="E1572" t="s">
        <v>4</v>
      </c>
      <c r="F1572">
        <v>0</v>
      </c>
      <c r="G1572">
        <v>0</v>
      </c>
      <c r="H1572">
        <v>17.93</v>
      </c>
      <c r="J1572">
        <v>0</v>
      </c>
    </row>
    <row r="1573" spans="1:10" x14ac:dyDescent="0.3">
      <c r="A1573" t="s">
        <v>22</v>
      </c>
      <c r="B1573">
        <v>2</v>
      </c>
      <c r="C1573">
        <v>5</v>
      </c>
      <c r="D1573">
        <v>0.05</v>
      </c>
      <c r="E1573" t="s">
        <v>0</v>
      </c>
      <c r="F1573">
        <v>45354.239999999998</v>
      </c>
      <c r="G1573">
        <v>0</v>
      </c>
      <c r="H1573">
        <v>1489.58</v>
      </c>
      <c r="I1573">
        <v>0.92100000000000004</v>
      </c>
      <c r="J1573">
        <v>4.2086539454122551E-4</v>
      </c>
    </row>
    <row r="1574" spans="1:10" x14ac:dyDescent="0.3">
      <c r="A1574" t="s">
        <v>22</v>
      </c>
      <c r="B1574">
        <v>2</v>
      </c>
      <c r="C1574">
        <v>5</v>
      </c>
      <c r="D1574">
        <v>0.1</v>
      </c>
      <c r="E1574" t="s">
        <v>0</v>
      </c>
      <c r="F1574">
        <v>45488.43</v>
      </c>
      <c r="G1574">
        <v>0</v>
      </c>
      <c r="H1574">
        <v>3411.98</v>
      </c>
      <c r="I1574">
        <v>0.91800000000000004</v>
      </c>
      <c r="J1574">
        <v>3.3808196552078673E-3</v>
      </c>
    </row>
    <row r="1575" spans="1:10" x14ac:dyDescent="0.3">
      <c r="A1575" t="s">
        <v>22</v>
      </c>
      <c r="B1575">
        <v>2</v>
      </c>
      <c r="C1575">
        <v>5</v>
      </c>
      <c r="D1575">
        <v>0.15</v>
      </c>
      <c r="E1575" t="s">
        <v>1</v>
      </c>
      <c r="F1575">
        <v>45593.79</v>
      </c>
      <c r="G1575">
        <v>0.2</v>
      </c>
      <c r="H1575">
        <v>3600.66</v>
      </c>
      <c r="I1575">
        <v>0.82899999999999996</v>
      </c>
      <c r="J1575">
        <v>5.7048436577702422E-3</v>
      </c>
    </row>
    <row r="1576" spans="1:10" x14ac:dyDescent="0.3">
      <c r="A1576" t="s">
        <v>22</v>
      </c>
      <c r="B1576">
        <v>2</v>
      </c>
      <c r="C1576">
        <v>5</v>
      </c>
      <c r="D1576">
        <v>0.2</v>
      </c>
      <c r="E1576" t="s">
        <v>1</v>
      </c>
      <c r="F1576">
        <v>45739.51</v>
      </c>
      <c r="G1576">
        <v>0.61</v>
      </c>
      <c r="H1576">
        <v>3606.92</v>
      </c>
      <c r="I1576">
        <v>1</v>
      </c>
      <c r="J1576">
        <v>8.9191259058090111E-3</v>
      </c>
    </row>
    <row r="1577" spans="1:10" x14ac:dyDescent="0.3">
      <c r="A1577" t="s">
        <v>22</v>
      </c>
      <c r="B1577">
        <v>2</v>
      </c>
      <c r="C1577">
        <v>10</v>
      </c>
      <c r="D1577">
        <v>0.05</v>
      </c>
      <c r="E1577" t="s">
        <v>1</v>
      </c>
      <c r="F1577">
        <v>45795.13</v>
      </c>
      <c r="G1577">
        <v>1</v>
      </c>
      <c r="H1577">
        <v>3616.06</v>
      </c>
      <c r="I1577">
        <v>0.124</v>
      </c>
      <c r="J1577">
        <v>1.0145988235179759E-2</v>
      </c>
    </row>
    <row r="1578" spans="1:10" x14ac:dyDescent="0.3">
      <c r="A1578" t="s">
        <v>22</v>
      </c>
      <c r="B1578">
        <v>2</v>
      </c>
      <c r="C1578">
        <v>10</v>
      </c>
      <c r="D1578">
        <v>0.1</v>
      </c>
      <c r="E1578" t="s">
        <v>0</v>
      </c>
      <c r="F1578">
        <v>45609.21</v>
      </c>
      <c r="G1578">
        <v>0</v>
      </c>
      <c r="H1578">
        <v>3308.75</v>
      </c>
      <c r="I1578">
        <v>0.63300000000000001</v>
      </c>
      <c r="J1578">
        <v>6.0449770112203094E-3</v>
      </c>
    </row>
    <row r="1579" spans="1:10" x14ac:dyDescent="0.3">
      <c r="A1579" t="s">
        <v>22</v>
      </c>
      <c r="B1579">
        <v>2</v>
      </c>
      <c r="C1579">
        <v>10</v>
      </c>
      <c r="D1579">
        <v>0.15</v>
      </c>
      <c r="E1579" t="s">
        <v>0</v>
      </c>
      <c r="F1579">
        <v>45680.94</v>
      </c>
      <c r="G1579">
        <v>0</v>
      </c>
      <c r="H1579">
        <v>3283.53</v>
      </c>
      <c r="I1579">
        <v>0.72</v>
      </c>
      <c r="J1579">
        <v>7.6271926690012481E-3</v>
      </c>
    </row>
    <row r="1580" spans="1:10" x14ac:dyDescent="0.3">
      <c r="A1580" t="s">
        <v>22</v>
      </c>
      <c r="B1580">
        <v>2</v>
      </c>
      <c r="C1580">
        <v>10</v>
      </c>
      <c r="D1580">
        <v>0.2</v>
      </c>
      <c r="E1580" t="s">
        <v>1</v>
      </c>
      <c r="F1580">
        <v>45995.9</v>
      </c>
      <c r="G1580">
        <v>0.28999999999999998</v>
      </c>
      <c r="H1580">
        <v>3601.39</v>
      </c>
      <c r="I1580">
        <v>0.68400000000000005</v>
      </c>
      <c r="J1580">
        <v>1.4574559789796604E-2</v>
      </c>
    </row>
    <row r="1581" spans="1:10" x14ac:dyDescent="0.3">
      <c r="A1581" t="s">
        <v>22</v>
      </c>
      <c r="B1581">
        <v>2</v>
      </c>
      <c r="C1581">
        <v>25</v>
      </c>
      <c r="D1581">
        <v>0.05</v>
      </c>
      <c r="E1581" t="s">
        <v>1</v>
      </c>
      <c r="F1581">
        <v>45713.89</v>
      </c>
      <c r="G1581">
        <v>0.53</v>
      </c>
      <c r="H1581">
        <v>3601.4</v>
      </c>
      <c r="I1581">
        <v>0</v>
      </c>
      <c r="J1581">
        <v>8.354001618170015E-3</v>
      </c>
    </row>
    <row r="1582" spans="1:10" x14ac:dyDescent="0.3">
      <c r="A1582" t="s">
        <v>22</v>
      </c>
      <c r="B1582">
        <v>2</v>
      </c>
      <c r="C1582">
        <v>25</v>
      </c>
      <c r="D1582">
        <v>0.1</v>
      </c>
      <c r="E1582" t="s">
        <v>0</v>
      </c>
      <c r="F1582">
        <v>45870.35</v>
      </c>
      <c r="G1582">
        <v>0</v>
      </c>
      <c r="H1582">
        <v>3030.8</v>
      </c>
      <c r="I1582">
        <v>0</v>
      </c>
      <c r="J1582">
        <v>1.1805186085148911E-2</v>
      </c>
    </row>
    <row r="1583" spans="1:10" x14ac:dyDescent="0.3">
      <c r="A1583" t="s">
        <v>22</v>
      </c>
      <c r="B1583">
        <v>2</v>
      </c>
      <c r="C1583">
        <v>25</v>
      </c>
      <c r="D1583">
        <v>0.15</v>
      </c>
      <c r="E1583" t="s">
        <v>4</v>
      </c>
      <c r="F1583">
        <v>0</v>
      </c>
      <c r="G1583">
        <v>0</v>
      </c>
      <c r="H1583">
        <v>16.510000000000002</v>
      </c>
      <c r="J1583">
        <v>0</v>
      </c>
    </row>
    <row r="1584" spans="1:10" x14ac:dyDescent="0.3">
      <c r="A1584" t="s">
        <v>22</v>
      </c>
      <c r="B1584">
        <v>2</v>
      </c>
      <c r="C1584">
        <v>25</v>
      </c>
      <c r="D1584">
        <v>0.2</v>
      </c>
      <c r="E1584" t="s">
        <v>4</v>
      </c>
      <c r="F1584">
        <v>0</v>
      </c>
      <c r="G1584">
        <v>0</v>
      </c>
      <c r="H1584">
        <v>16.079999999999998</v>
      </c>
      <c r="J1584">
        <v>0</v>
      </c>
    </row>
    <row r="1585" spans="1:10" x14ac:dyDescent="0.3">
      <c r="A1585" t="s">
        <v>22</v>
      </c>
      <c r="B1585">
        <v>2</v>
      </c>
      <c r="C1585">
        <v>50</v>
      </c>
      <c r="D1585">
        <v>0.05</v>
      </c>
      <c r="E1585" t="s">
        <v>0</v>
      </c>
      <c r="F1585">
        <v>45573.68</v>
      </c>
      <c r="G1585">
        <v>0</v>
      </c>
      <c r="H1585">
        <v>2760.74</v>
      </c>
      <c r="I1585">
        <v>0</v>
      </c>
      <c r="J1585">
        <v>5.2612585904625586E-3</v>
      </c>
    </row>
    <row r="1586" spans="1:10" x14ac:dyDescent="0.3">
      <c r="A1586" t="s">
        <v>22</v>
      </c>
      <c r="B1586">
        <v>2</v>
      </c>
      <c r="C1586">
        <v>50</v>
      </c>
      <c r="D1586">
        <v>0.1</v>
      </c>
      <c r="E1586" t="s">
        <v>0</v>
      </c>
      <c r="F1586">
        <v>45870.35</v>
      </c>
      <c r="G1586">
        <v>0</v>
      </c>
      <c r="H1586">
        <v>1546.52</v>
      </c>
      <c r="I1586">
        <v>0</v>
      </c>
      <c r="J1586">
        <v>1.1805186085148911E-2</v>
      </c>
    </row>
    <row r="1587" spans="1:10" x14ac:dyDescent="0.3">
      <c r="A1587" t="s">
        <v>22</v>
      </c>
      <c r="B1587">
        <v>2</v>
      </c>
      <c r="C1587">
        <v>50</v>
      </c>
      <c r="D1587">
        <v>0.15</v>
      </c>
      <c r="E1587" t="s">
        <v>4</v>
      </c>
      <c r="F1587">
        <v>0</v>
      </c>
      <c r="G1587">
        <v>0</v>
      </c>
      <c r="H1587">
        <v>18.09</v>
      </c>
      <c r="J1587">
        <v>0</v>
      </c>
    </row>
    <row r="1588" spans="1:10" x14ac:dyDescent="0.3">
      <c r="A1588" t="s">
        <v>22</v>
      </c>
      <c r="B1588">
        <v>2</v>
      </c>
      <c r="C1588">
        <v>50</v>
      </c>
      <c r="D1588">
        <v>0.2</v>
      </c>
      <c r="E1588" t="s">
        <v>4</v>
      </c>
      <c r="F1588">
        <v>0</v>
      </c>
      <c r="G1588">
        <v>0</v>
      </c>
      <c r="H1588">
        <v>25.54</v>
      </c>
      <c r="J1588">
        <v>0</v>
      </c>
    </row>
    <row r="1589" spans="1:10" x14ac:dyDescent="0.3">
      <c r="A1589" t="s">
        <v>22</v>
      </c>
      <c r="B1589">
        <v>3</v>
      </c>
      <c r="C1589">
        <v>0</v>
      </c>
      <c r="D1589">
        <v>0.05</v>
      </c>
      <c r="E1589" t="s">
        <v>0</v>
      </c>
      <c r="F1589">
        <v>45870.35</v>
      </c>
      <c r="G1589">
        <v>0</v>
      </c>
      <c r="H1589">
        <v>922.61</v>
      </c>
      <c r="I1589">
        <v>0</v>
      </c>
      <c r="J1589">
        <v>1.1805186085148911E-2</v>
      </c>
    </row>
    <row r="1590" spans="1:10" x14ac:dyDescent="0.3">
      <c r="A1590" t="s">
        <v>22</v>
      </c>
      <c r="B1590">
        <v>3</v>
      </c>
      <c r="C1590">
        <v>0</v>
      </c>
      <c r="D1590">
        <v>0.1</v>
      </c>
      <c r="E1590" t="s">
        <v>4</v>
      </c>
      <c r="F1590">
        <v>0</v>
      </c>
      <c r="G1590">
        <v>0</v>
      </c>
      <c r="H1590">
        <v>14.43</v>
      </c>
      <c r="J1590">
        <v>0</v>
      </c>
    </row>
    <row r="1591" spans="1:10" x14ac:dyDescent="0.3">
      <c r="A1591" t="s">
        <v>22</v>
      </c>
      <c r="B1591">
        <v>3</v>
      </c>
      <c r="C1591">
        <v>0</v>
      </c>
      <c r="D1591">
        <v>0.15</v>
      </c>
      <c r="E1591" t="s">
        <v>4</v>
      </c>
      <c r="F1591">
        <v>0</v>
      </c>
      <c r="G1591">
        <v>0</v>
      </c>
      <c r="H1591">
        <v>1.5</v>
      </c>
      <c r="J1591">
        <v>0</v>
      </c>
    </row>
    <row r="1592" spans="1:10" x14ac:dyDescent="0.3">
      <c r="A1592" t="s">
        <v>22</v>
      </c>
      <c r="B1592">
        <v>3</v>
      </c>
      <c r="C1592">
        <v>0</v>
      </c>
      <c r="D1592">
        <v>0.2</v>
      </c>
      <c r="E1592" t="s">
        <v>4</v>
      </c>
      <c r="F1592">
        <v>0</v>
      </c>
      <c r="G1592">
        <v>0</v>
      </c>
      <c r="H1592">
        <v>1.39</v>
      </c>
      <c r="J1592">
        <v>0</v>
      </c>
    </row>
    <row r="1593" spans="1:10" x14ac:dyDescent="0.3">
      <c r="A1593" t="s">
        <v>22</v>
      </c>
      <c r="B1593">
        <v>3</v>
      </c>
      <c r="C1593">
        <v>10</v>
      </c>
      <c r="D1593">
        <v>0.05</v>
      </c>
      <c r="E1593" t="s">
        <v>0</v>
      </c>
      <c r="F1593">
        <v>45870.35</v>
      </c>
      <c r="G1593">
        <v>0</v>
      </c>
      <c r="H1593">
        <v>715.88</v>
      </c>
      <c r="I1593">
        <v>0</v>
      </c>
      <c r="J1593">
        <v>1.1805186085148911E-2</v>
      </c>
    </row>
    <row r="1594" spans="1:10" x14ac:dyDescent="0.3">
      <c r="A1594" t="s">
        <v>22</v>
      </c>
      <c r="B1594">
        <v>3</v>
      </c>
      <c r="C1594">
        <v>10</v>
      </c>
      <c r="D1594">
        <v>0.1</v>
      </c>
      <c r="E1594" t="s">
        <v>4</v>
      </c>
      <c r="F1594">
        <v>0</v>
      </c>
      <c r="G1594">
        <v>0</v>
      </c>
      <c r="H1594">
        <v>20.03</v>
      </c>
      <c r="J1594">
        <v>0</v>
      </c>
    </row>
    <row r="1595" spans="1:10" x14ac:dyDescent="0.3">
      <c r="A1595" t="s">
        <v>22</v>
      </c>
      <c r="B1595">
        <v>3</v>
      </c>
      <c r="C1595">
        <v>10</v>
      </c>
      <c r="D1595">
        <v>0.15</v>
      </c>
      <c r="E1595" t="s">
        <v>4</v>
      </c>
      <c r="F1595">
        <v>0</v>
      </c>
      <c r="G1595">
        <v>0</v>
      </c>
      <c r="H1595">
        <v>1.44</v>
      </c>
      <c r="J1595">
        <v>0</v>
      </c>
    </row>
    <row r="1596" spans="1:10" x14ac:dyDescent="0.3">
      <c r="A1596" t="s">
        <v>22</v>
      </c>
      <c r="B1596">
        <v>3</v>
      </c>
      <c r="C1596">
        <v>10</v>
      </c>
      <c r="D1596">
        <v>0.2</v>
      </c>
      <c r="E1596" t="s">
        <v>4</v>
      </c>
      <c r="F1596">
        <v>0</v>
      </c>
      <c r="G1596">
        <v>0</v>
      </c>
      <c r="H1596">
        <v>0.7</v>
      </c>
      <c r="J1596">
        <v>0</v>
      </c>
    </row>
    <row r="1597" spans="1:10" x14ac:dyDescent="0.3">
      <c r="A1597" t="s">
        <v>22</v>
      </c>
      <c r="B1597">
        <v>3</v>
      </c>
      <c r="C1597">
        <v>25</v>
      </c>
      <c r="D1597">
        <v>0.05</v>
      </c>
      <c r="E1597" t="s">
        <v>0</v>
      </c>
      <c r="F1597">
        <v>45870.35</v>
      </c>
      <c r="G1597">
        <v>0</v>
      </c>
      <c r="H1597">
        <v>562.01</v>
      </c>
      <c r="I1597">
        <v>0</v>
      </c>
      <c r="J1597">
        <v>1.1805186085148911E-2</v>
      </c>
    </row>
    <row r="1598" spans="1:10" x14ac:dyDescent="0.3">
      <c r="A1598" t="s">
        <v>22</v>
      </c>
      <c r="B1598">
        <v>3</v>
      </c>
      <c r="C1598">
        <v>25</v>
      </c>
      <c r="D1598">
        <v>0.1</v>
      </c>
      <c r="E1598" t="s">
        <v>4</v>
      </c>
      <c r="F1598">
        <v>0</v>
      </c>
      <c r="G1598">
        <v>0</v>
      </c>
      <c r="H1598">
        <v>15.89</v>
      </c>
      <c r="J1598">
        <v>0</v>
      </c>
    </row>
    <row r="1599" spans="1:10" x14ac:dyDescent="0.3">
      <c r="A1599" t="s">
        <v>22</v>
      </c>
      <c r="B1599">
        <v>3</v>
      </c>
      <c r="C1599">
        <v>25</v>
      </c>
      <c r="D1599">
        <v>0.15</v>
      </c>
      <c r="E1599" t="s">
        <v>4</v>
      </c>
      <c r="F1599">
        <v>0</v>
      </c>
      <c r="G1599">
        <v>0</v>
      </c>
      <c r="H1599">
        <v>1.4</v>
      </c>
      <c r="J1599">
        <v>0</v>
      </c>
    </row>
    <row r="1600" spans="1:10" x14ac:dyDescent="0.3">
      <c r="A1600" t="s">
        <v>22</v>
      </c>
      <c r="B1600">
        <v>3</v>
      </c>
      <c r="C1600">
        <v>25</v>
      </c>
      <c r="D1600">
        <v>0.2</v>
      </c>
      <c r="E1600" t="s">
        <v>4</v>
      </c>
      <c r="F1600">
        <v>0</v>
      </c>
      <c r="G1600">
        <v>0</v>
      </c>
      <c r="H1600">
        <v>0.68</v>
      </c>
      <c r="J1600">
        <v>0</v>
      </c>
    </row>
    <row r="1601" spans="1:10" x14ac:dyDescent="0.3">
      <c r="A1601" t="s">
        <v>22</v>
      </c>
      <c r="B1601">
        <v>3</v>
      </c>
      <c r="C1601">
        <v>50</v>
      </c>
      <c r="D1601">
        <v>0.05</v>
      </c>
      <c r="E1601" t="s">
        <v>0</v>
      </c>
      <c r="F1601">
        <v>45870.35</v>
      </c>
      <c r="G1601">
        <v>0</v>
      </c>
      <c r="H1601">
        <v>1079.94</v>
      </c>
      <c r="I1601">
        <v>0</v>
      </c>
      <c r="J1601">
        <v>1.1805186085148911E-2</v>
      </c>
    </row>
    <row r="1602" spans="1:10" x14ac:dyDescent="0.3">
      <c r="A1602" t="s">
        <v>22</v>
      </c>
      <c r="B1602">
        <v>3</v>
      </c>
      <c r="C1602">
        <v>50</v>
      </c>
      <c r="D1602">
        <v>0.1</v>
      </c>
      <c r="E1602" t="s">
        <v>4</v>
      </c>
      <c r="F1602">
        <v>0</v>
      </c>
      <c r="G1602">
        <v>0</v>
      </c>
      <c r="H1602">
        <v>14.38</v>
      </c>
      <c r="J1602">
        <v>0</v>
      </c>
    </row>
    <row r="1603" spans="1:10" x14ac:dyDescent="0.3">
      <c r="A1603" t="s">
        <v>22</v>
      </c>
      <c r="B1603">
        <v>3</v>
      </c>
      <c r="C1603">
        <v>50</v>
      </c>
      <c r="D1603">
        <v>0.15</v>
      </c>
      <c r="E1603" t="s">
        <v>4</v>
      </c>
      <c r="F1603">
        <v>0</v>
      </c>
      <c r="G1603">
        <v>0</v>
      </c>
      <c r="H1603">
        <v>1.1000000000000001</v>
      </c>
      <c r="J1603">
        <v>0</v>
      </c>
    </row>
    <row r="1604" spans="1:10" x14ac:dyDescent="0.3">
      <c r="A1604" t="s">
        <v>22</v>
      </c>
      <c r="B1604">
        <v>3</v>
      </c>
      <c r="C1604">
        <v>50</v>
      </c>
      <c r="D1604">
        <v>0.2</v>
      </c>
      <c r="E1604" t="s">
        <v>4</v>
      </c>
      <c r="F1604">
        <v>0</v>
      </c>
      <c r="G1604">
        <v>0</v>
      </c>
      <c r="H1604">
        <v>0.79</v>
      </c>
      <c r="J1604">
        <v>0</v>
      </c>
    </row>
    <row r="1605" spans="1:10" x14ac:dyDescent="0.3">
      <c r="A1605" t="s">
        <v>21</v>
      </c>
      <c r="B1605">
        <v>0</v>
      </c>
      <c r="C1605">
        <v>0</v>
      </c>
      <c r="D1605">
        <v>0.05</v>
      </c>
      <c r="E1605" t="s">
        <v>0</v>
      </c>
      <c r="F1605">
        <v>40635.9</v>
      </c>
      <c r="G1605">
        <v>0</v>
      </c>
      <c r="H1605">
        <v>863.27</v>
      </c>
      <c r="I1605">
        <v>1</v>
      </c>
      <c r="J1605">
        <v>0</v>
      </c>
    </row>
    <row r="1606" spans="1:10" x14ac:dyDescent="0.3">
      <c r="A1606" t="s">
        <v>21</v>
      </c>
      <c r="B1606">
        <v>0</v>
      </c>
      <c r="C1606">
        <v>0</v>
      </c>
      <c r="D1606">
        <v>0.1</v>
      </c>
      <c r="E1606" t="s">
        <v>0</v>
      </c>
      <c r="F1606">
        <v>40635.9</v>
      </c>
      <c r="G1606">
        <v>0</v>
      </c>
      <c r="H1606">
        <v>830.84</v>
      </c>
      <c r="I1606">
        <v>1</v>
      </c>
      <c r="J1606">
        <v>0</v>
      </c>
    </row>
    <row r="1607" spans="1:10" x14ac:dyDescent="0.3">
      <c r="A1607" t="s">
        <v>21</v>
      </c>
      <c r="B1607">
        <v>0</v>
      </c>
      <c r="C1607">
        <v>0</v>
      </c>
      <c r="D1607">
        <v>0.15</v>
      </c>
      <c r="E1607" t="s">
        <v>0</v>
      </c>
      <c r="F1607">
        <v>40635.9</v>
      </c>
      <c r="G1607">
        <v>0</v>
      </c>
      <c r="H1607">
        <v>805.72</v>
      </c>
      <c r="I1607">
        <v>1</v>
      </c>
      <c r="J1607">
        <v>0</v>
      </c>
    </row>
    <row r="1608" spans="1:10" x14ac:dyDescent="0.3">
      <c r="A1608" t="s">
        <v>21</v>
      </c>
      <c r="B1608">
        <v>0</v>
      </c>
      <c r="C1608">
        <v>0</v>
      </c>
      <c r="D1608">
        <v>0.2</v>
      </c>
      <c r="E1608" t="s">
        <v>0</v>
      </c>
      <c r="F1608">
        <v>40635.9</v>
      </c>
      <c r="G1608">
        <v>0</v>
      </c>
      <c r="H1608">
        <v>835.2</v>
      </c>
      <c r="I1608">
        <v>1</v>
      </c>
      <c r="J1608">
        <v>0</v>
      </c>
    </row>
    <row r="1609" spans="1:10" x14ac:dyDescent="0.3">
      <c r="A1609" t="s">
        <v>21</v>
      </c>
      <c r="B1609">
        <v>1</v>
      </c>
      <c r="C1609">
        <v>5</v>
      </c>
      <c r="D1609">
        <v>0.05</v>
      </c>
      <c r="E1609" t="s">
        <v>0</v>
      </c>
      <c r="F1609">
        <v>40759.31</v>
      </c>
      <c r="G1609">
        <v>0</v>
      </c>
      <c r="H1609">
        <v>1883.84</v>
      </c>
      <c r="I1609">
        <v>8.4000000000000005E-2</v>
      </c>
      <c r="J1609">
        <v>3.036969773033027E-3</v>
      </c>
    </row>
    <row r="1610" spans="1:10" x14ac:dyDescent="0.3">
      <c r="A1610" t="s">
        <v>21</v>
      </c>
      <c r="B1610">
        <v>1</v>
      </c>
      <c r="C1610">
        <v>5</v>
      </c>
      <c r="D1610">
        <v>0.1</v>
      </c>
      <c r="E1610" t="s">
        <v>0</v>
      </c>
      <c r="F1610">
        <v>40968.25</v>
      </c>
      <c r="G1610">
        <v>0</v>
      </c>
      <c r="H1610">
        <v>1798.36</v>
      </c>
      <c r="I1610">
        <v>0.35899999999999999</v>
      </c>
      <c r="J1610">
        <v>8.178728661109913E-3</v>
      </c>
    </row>
    <row r="1611" spans="1:10" x14ac:dyDescent="0.3">
      <c r="A1611" t="s">
        <v>21</v>
      </c>
      <c r="B1611">
        <v>1</v>
      </c>
      <c r="C1611">
        <v>5</v>
      </c>
      <c r="D1611">
        <v>0.15</v>
      </c>
      <c r="E1611" t="s">
        <v>4</v>
      </c>
      <c r="F1611">
        <v>0</v>
      </c>
      <c r="G1611">
        <v>0</v>
      </c>
      <c r="H1611">
        <v>20.68</v>
      </c>
      <c r="J1611">
        <v>0</v>
      </c>
    </row>
    <row r="1612" spans="1:10" x14ac:dyDescent="0.3">
      <c r="A1612" t="s">
        <v>21</v>
      </c>
      <c r="B1612">
        <v>1</v>
      </c>
      <c r="C1612">
        <v>5</v>
      </c>
      <c r="D1612">
        <v>0.2</v>
      </c>
      <c r="E1612" t="s">
        <v>4</v>
      </c>
      <c r="F1612">
        <v>0</v>
      </c>
      <c r="G1612">
        <v>0</v>
      </c>
      <c r="H1612">
        <v>19.63</v>
      </c>
      <c r="J1612">
        <v>0</v>
      </c>
    </row>
    <row r="1613" spans="1:10" x14ac:dyDescent="0.3">
      <c r="A1613" t="s">
        <v>21</v>
      </c>
      <c r="B1613">
        <v>1</v>
      </c>
      <c r="C1613">
        <v>10</v>
      </c>
      <c r="D1613">
        <v>0.05</v>
      </c>
      <c r="E1613" t="s">
        <v>0</v>
      </c>
      <c r="F1613">
        <v>40759.31</v>
      </c>
      <c r="G1613">
        <v>0</v>
      </c>
      <c r="H1613">
        <v>1936.08</v>
      </c>
      <c r="I1613">
        <v>8.4000000000000005E-2</v>
      </c>
      <c r="J1613">
        <v>3.036969773033027E-3</v>
      </c>
    </row>
    <row r="1614" spans="1:10" x14ac:dyDescent="0.3">
      <c r="A1614" t="s">
        <v>21</v>
      </c>
      <c r="B1614">
        <v>1</v>
      </c>
      <c r="C1614">
        <v>10</v>
      </c>
      <c r="D1614">
        <v>0.1</v>
      </c>
      <c r="E1614" t="s">
        <v>0</v>
      </c>
      <c r="F1614">
        <v>40968.25</v>
      </c>
      <c r="G1614">
        <v>0</v>
      </c>
      <c r="H1614">
        <v>1709.61</v>
      </c>
      <c r="I1614">
        <v>0.35899999999999999</v>
      </c>
      <c r="J1614">
        <v>8.178728661109913E-3</v>
      </c>
    </row>
    <row r="1615" spans="1:10" x14ac:dyDescent="0.3">
      <c r="A1615" t="s">
        <v>21</v>
      </c>
      <c r="B1615">
        <v>1</v>
      </c>
      <c r="C1615">
        <v>10</v>
      </c>
      <c r="D1615">
        <v>0.15</v>
      </c>
      <c r="E1615" t="s">
        <v>4</v>
      </c>
      <c r="F1615">
        <v>0</v>
      </c>
      <c r="G1615">
        <v>0</v>
      </c>
      <c r="H1615">
        <v>20.170000000000002</v>
      </c>
      <c r="J1615">
        <v>0</v>
      </c>
    </row>
    <row r="1616" spans="1:10" x14ac:dyDescent="0.3">
      <c r="A1616" t="s">
        <v>21</v>
      </c>
      <c r="B1616">
        <v>1</v>
      </c>
      <c r="C1616">
        <v>10</v>
      </c>
      <c r="D1616">
        <v>0.2</v>
      </c>
      <c r="E1616" t="s">
        <v>4</v>
      </c>
      <c r="F1616">
        <v>0</v>
      </c>
      <c r="G1616">
        <v>0</v>
      </c>
      <c r="H1616">
        <v>21.34</v>
      </c>
      <c r="J1616">
        <v>0</v>
      </c>
    </row>
    <row r="1617" spans="1:10" x14ac:dyDescent="0.3">
      <c r="A1617" t="s">
        <v>21</v>
      </c>
      <c r="B1617">
        <v>1</v>
      </c>
      <c r="C1617">
        <v>25</v>
      </c>
      <c r="D1617">
        <v>0.05</v>
      </c>
      <c r="E1617" t="s">
        <v>0</v>
      </c>
      <c r="F1617">
        <v>40793.65</v>
      </c>
      <c r="G1617">
        <v>0</v>
      </c>
      <c r="H1617">
        <v>3208.17</v>
      </c>
      <c r="I1617">
        <v>0</v>
      </c>
      <c r="J1617">
        <v>3.8820353431325838E-3</v>
      </c>
    </row>
    <row r="1618" spans="1:10" x14ac:dyDescent="0.3">
      <c r="A1618" t="s">
        <v>21</v>
      </c>
      <c r="B1618">
        <v>1</v>
      </c>
      <c r="C1618">
        <v>25</v>
      </c>
      <c r="D1618">
        <v>0.1</v>
      </c>
      <c r="E1618" t="s">
        <v>0</v>
      </c>
      <c r="F1618">
        <v>40975.54</v>
      </c>
      <c r="G1618">
        <v>0</v>
      </c>
      <c r="H1618">
        <v>1313.74</v>
      </c>
      <c r="I1618">
        <v>0</v>
      </c>
      <c r="J1618">
        <v>8.3581266810874855E-3</v>
      </c>
    </row>
    <row r="1619" spans="1:10" x14ac:dyDescent="0.3">
      <c r="A1619" t="s">
        <v>21</v>
      </c>
      <c r="B1619">
        <v>1</v>
      </c>
      <c r="C1619">
        <v>25</v>
      </c>
      <c r="D1619">
        <v>0.15</v>
      </c>
      <c r="E1619" t="s">
        <v>4</v>
      </c>
      <c r="F1619">
        <v>0</v>
      </c>
      <c r="G1619">
        <v>0</v>
      </c>
      <c r="H1619">
        <v>23.35</v>
      </c>
      <c r="J1619">
        <v>0</v>
      </c>
    </row>
    <row r="1620" spans="1:10" x14ac:dyDescent="0.3">
      <c r="A1620" t="s">
        <v>21</v>
      </c>
      <c r="B1620">
        <v>1</v>
      </c>
      <c r="C1620">
        <v>25</v>
      </c>
      <c r="D1620">
        <v>0.2</v>
      </c>
      <c r="E1620" t="s">
        <v>4</v>
      </c>
      <c r="F1620">
        <v>0</v>
      </c>
      <c r="G1620">
        <v>0</v>
      </c>
      <c r="H1620">
        <v>20.2</v>
      </c>
      <c r="J1620">
        <v>0</v>
      </c>
    </row>
    <row r="1621" spans="1:10" x14ac:dyDescent="0.3">
      <c r="A1621" t="s">
        <v>21</v>
      </c>
      <c r="B1621">
        <v>1</v>
      </c>
      <c r="C1621">
        <v>50</v>
      </c>
      <c r="D1621">
        <v>0.05</v>
      </c>
      <c r="E1621" t="s">
        <v>0</v>
      </c>
      <c r="F1621">
        <v>40793.65</v>
      </c>
      <c r="G1621">
        <v>0</v>
      </c>
      <c r="H1621">
        <v>2460.42</v>
      </c>
      <c r="I1621">
        <v>0</v>
      </c>
      <c r="J1621">
        <v>3.8820353431325838E-3</v>
      </c>
    </row>
    <row r="1622" spans="1:10" x14ac:dyDescent="0.3">
      <c r="A1622" t="s">
        <v>21</v>
      </c>
      <c r="B1622">
        <v>1</v>
      </c>
      <c r="C1622">
        <v>50</v>
      </c>
      <c r="D1622">
        <v>0.1</v>
      </c>
      <c r="E1622" t="s">
        <v>1</v>
      </c>
      <c r="F1622">
        <v>40975.54</v>
      </c>
      <c r="G1622">
        <v>7.0000000000000007E-2</v>
      </c>
      <c r="H1622">
        <v>3600.36</v>
      </c>
      <c r="I1622">
        <v>0</v>
      </c>
      <c r="J1622">
        <v>8.3581266810874855E-3</v>
      </c>
    </row>
    <row r="1623" spans="1:10" x14ac:dyDescent="0.3">
      <c r="A1623" t="s">
        <v>21</v>
      </c>
      <c r="B1623">
        <v>1</v>
      </c>
      <c r="C1623">
        <v>50</v>
      </c>
      <c r="D1623">
        <v>0.15</v>
      </c>
      <c r="E1623" t="s">
        <v>4</v>
      </c>
      <c r="F1623">
        <v>0</v>
      </c>
      <c r="G1623">
        <v>0</v>
      </c>
      <c r="H1623">
        <v>17.62</v>
      </c>
      <c r="J1623">
        <v>0</v>
      </c>
    </row>
    <row r="1624" spans="1:10" x14ac:dyDescent="0.3">
      <c r="A1624" t="s">
        <v>21</v>
      </c>
      <c r="B1624">
        <v>1</v>
      </c>
      <c r="C1624">
        <v>50</v>
      </c>
      <c r="D1624">
        <v>0.2</v>
      </c>
      <c r="E1624" t="s">
        <v>4</v>
      </c>
      <c r="F1624">
        <v>0</v>
      </c>
      <c r="G1624">
        <v>0</v>
      </c>
      <c r="H1624">
        <v>17.97</v>
      </c>
      <c r="J1624">
        <v>0</v>
      </c>
    </row>
    <row r="1625" spans="1:10" x14ac:dyDescent="0.3">
      <c r="A1625" t="s">
        <v>21</v>
      </c>
      <c r="B1625">
        <v>2</v>
      </c>
      <c r="C1625">
        <v>5</v>
      </c>
      <c r="D1625">
        <v>0.05</v>
      </c>
      <c r="E1625" t="s">
        <v>0</v>
      </c>
      <c r="F1625">
        <v>40732.86</v>
      </c>
      <c r="G1625">
        <v>0</v>
      </c>
      <c r="H1625">
        <v>2016.76</v>
      </c>
      <c r="I1625">
        <v>0.748</v>
      </c>
      <c r="J1625">
        <v>2.3860674920452851E-3</v>
      </c>
    </row>
    <row r="1626" spans="1:10" x14ac:dyDescent="0.3">
      <c r="A1626" t="s">
        <v>21</v>
      </c>
      <c r="B1626">
        <v>2</v>
      </c>
      <c r="C1626">
        <v>5</v>
      </c>
      <c r="D1626">
        <v>0.1</v>
      </c>
      <c r="E1626" t="s">
        <v>0</v>
      </c>
      <c r="F1626">
        <v>40749.31</v>
      </c>
      <c r="G1626">
        <v>0</v>
      </c>
      <c r="H1626">
        <v>1807.88</v>
      </c>
      <c r="I1626">
        <v>0.91200000000000003</v>
      </c>
      <c r="J1626">
        <v>2.7908819541340169E-3</v>
      </c>
    </row>
    <row r="1627" spans="1:10" x14ac:dyDescent="0.3">
      <c r="A1627" t="s">
        <v>21</v>
      </c>
      <c r="B1627">
        <v>2</v>
      </c>
      <c r="C1627">
        <v>5</v>
      </c>
      <c r="D1627">
        <v>0.15</v>
      </c>
      <c r="E1627" t="s">
        <v>0</v>
      </c>
      <c r="F1627">
        <v>40785.01</v>
      </c>
      <c r="G1627">
        <v>0</v>
      </c>
      <c r="H1627">
        <v>1567.63</v>
      </c>
      <c r="I1627">
        <v>0.95</v>
      </c>
      <c r="J1627">
        <v>3.6694154676037982E-3</v>
      </c>
    </row>
    <row r="1628" spans="1:10" x14ac:dyDescent="0.3">
      <c r="A1628" t="s">
        <v>21</v>
      </c>
      <c r="B1628">
        <v>2</v>
      </c>
      <c r="C1628">
        <v>5</v>
      </c>
      <c r="D1628">
        <v>0.2</v>
      </c>
      <c r="E1628" t="s">
        <v>0</v>
      </c>
      <c r="F1628">
        <v>40793.65</v>
      </c>
      <c r="G1628">
        <v>0</v>
      </c>
      <c r="H1628">
        <v>2064.75</v>
      </c>
      <c r="I1628">
        <v>0.77400000000000002</v>
      </c>
      <c r="J1628">
        <v>3.8820353431325838E-3</v>
      </c>
    </row>
    <row r="1629" spans="1:10" x14ac:dyDescent="0.3">
      <c r="A1629" t="s">
        <v>21</v>
      </c>
      <c r="B1629">
        <v>2</v>
      </c>
      <c r="C1629">
        <v>10</v>
      </c>
      <c r="D1629">
        <v>0.05</v>
      </c>
      <c r="E1629" t="s">
        <v>0</v>
      </c>
      <c r="F1629">
        <v>40749.31</v>
      </c>
      <c r="G1629">
        <v>0</v>
      </c>
      <c r="H1629">
        <v>2310.36</v>
      </c>
      <c r="I1629">
        <v>0.122</v>
      </c>
      <c r="J1629">
        <v>2.7908819541340169E-3</v>
      </c>
    </row>
    <row r="1630" spans="1:10" x14ac:dyDescent="0.3">
      <c r="A1630" t="s">
        <v>21</v>
      </c>
      <c r="B1630">
        <v>2</v>
      </c>
      <c r="C1630">
        <v>10</v>
      </c>
      <c r="D1630">
        <v>0.1</v>
      </c>
      <c r="E1630" t="s">
        <v>1</v>
      </c>
      <c r="F1630">
        <v>40793.65</v>
      </c>
      <c r="G1630">
        <v>7.0000000000000007E-2</v>
      </c>
      <c r="H1630">
        <v>3604.52</v>
      </c>
      <c r="I1630">
        <v>3.9E-2</v>
      </c>
      <c r="J1630">
        <v>3.8820353431325838E-3</v>
      </c>
    </row>
    <row r="1631" spans="1:10" x14ac:dyDescent="0.3">
      <c r="A1631" t="s">
        <v>21</v>
      </c>
      <c r="B1631">
        <v>2</v>
      </c>
      <c r="C1631">
        <v>10</v>
      </c>
      <c r="D1631">
        <v>0.15</v>
      </c>
      <c r="E1631" t="s">
        <v>0</v>
      </c>
      <c r="F1631">
        <v>40793.65</v>
      </c>
      <c r="G1631">
        <v>0</v>
      </c>
      <c r="H1631">
        <v>655.23</v>
      </c>
      <c r="I1631">
        <v>0.41299999999999998</v>
      </c>
      <c r="J1631">
        <v>3.8820353431325838E-3</v>
      </c>
    </row>
    <row r="1632" spans="1:10" x14ac:dyDescent="0.3">
      <c r="A1632" t="s">
        <v>21</v>
      </c>
      <c r="B1632">
        <v>2</v>
      </c>
      <c r="C1632">
        <v>10</v>
      </c>
      <c r="D1632">
        <v>0.2</v>
      </c>
      <c r="E1632" t="s">
        <v>0</v>
      </c>
      <c r="F1632">
        <v>41046.22</v>
      </c>
      <c r="G1632">
        <v>0</v>
      </c>
      <c r="H1632">
        <v>2193.9899999999998</v>
      </c>
      <c r="I1632">
        <v>0.34200000000000003</v>
      </c>
      <c r="J1632">
        <v>1.0097475385066002E-2</v>
      </c>
    </row>
    <row r="1633" spans="1:10" x14ac:dyDescent="0.3">
      <c r="A1633" t="s">
        <v>21</v>
      </c>
      <c r="B1633">
        <v>2</v>
      </c>
      <c r="C1633">
        <v>25</v>
      </c>
      <c r="D1633">
        <v>0.05</v>
      </c>
      <c r="E1633" t="s">
        <v>0</v>
      </c>
      <c r="F1633">
        <v>40793.65</v>
      </c>
      <c r="G1633">
        <v>0</v>
      </c>
      <c r="H1633">
        <v>1524.54</v>
      </c>
      <c r="I1633">
        <v>0</v>
      </c>
      <c r="J1633">
        <v>3.8820353431325838E-3</v>
      </c>
    </row>
    <row r="1634" spans="1:10" x14ac:dyDescent="0.3">
      <c r="A1634" t="s">
        <v>21</v>
      </c>
      <c r="B1634">
        <v>2</v>
      </c>
      <c r="C1634">
        <v>25</v>
      </c>
      <c r="D1634">
        <v>0.1</v>
      </c>
      <c r="E1634" t="s">
        <v>0</v>
      </c>
      <c r="F1634">
        <v>40975.54</v>
      </c>
      <c r="G1634">
        <v>0</v>
      </c>
      <c r="H1634">
        <v>1629.98</v>
      </c>
      <c r="I1634">
        <v>0</v>
      </c>
      <c r="J1634">
        <v>8.3581266810874855E-3</v>
      </c>
    </row>
    <row r="1635" spans="1:10" x14ac:dyDescent="0.3">
      <c r="A1635" t="s">
        <v>21</v>
      </c>
      <c r="B1635">
        <v>2</v>
      </c>
      <c r="C1635">
        <v>25</v>
      </c>
      <c r="D1635">
        <v>0.15</v>
      </c>
      <c r="E1635" t="s">
        <v>4</v>
      </c>
      <c r="F1635">
        <v>0</v>
      </c>
      <c r="G1635">
        <v>0</v>
      </c>
      <c r="H1635">
        <v>17.440000000000001</v>
      </c>
      <c r="J1635">
        <v>0</v>
      </c>
    </row>
    <row r="1636" spans="1:10" x14ac:dyDescent="0.3">
      <c r="A1636" t="s">
        <v>21</v>
      </c>
      <c r="B1636">
        <v>2</v>
      </c>
      <c r="C1636">
        <v>25</v>
      </c>
      <c r="D1636">
        <v>0.2</v>
      </c>
      <c r="E1636" t="s">
        <v>4</v>
      </c>
      <c r="F1636">
        <v>0</v>
      </c>
      <c r="G1636">
        <v>0</v>
      </c>
      <c r="H1636">
        <v>18.489999999999998</v>
      </c>
      <c r="J1636">
        <v>0</v>
      </c>
    </row>
    <row r="1637" spans="1:10" x14ac:dyDescent="0.3">
      <c r="A1637" t="s">
        <v>21</v>
      </c>
      <c r="B1637">
        <v>2</v>
      </c>
      <c r="C1637">
        <v>50</v>
      </c>
      <c r="D1637">
        <v>0.05</v>
      </c>
      <c r="E1637" t="s">
        <v>0</v>
      </c>
      <c r="F1637">
        <v>40793.65</v>
      </c>
      <c r="G1637">
        <v>0</v>
      </c>
      <c r="H1637">
        <v>2865.3</v>
      </c>
      <c r="I1637">
        <v>0</v>
      </c>
      <c r="J1637">
        <v>3.8820353431325838E-3</v>
      </c>
    </row>
    <row r="1638" spans="1:10" x14ac:dyDescent="0.3">
      <c r="A1638" t="s">
        <v>21</v>
      </c>
      <c r="B1638">
        <v>2</v>
      </c>
      <c r="C1638">
        <v>50</v>
      </c>
      <c r="D1638">
        <v>0.1</v>
      </c>
      <c r="E1638" t="s">
        <v>0</v>
      </c>
      <c r="F1638">
        <v>40975.54</v>
      </c>
      <c r="G1638">
        <v>0</v>
      </c>
      <c r="H1638">
        <v>1545.65</v>
      </c>
      <c r="I1638">
        <v>0</v>
      </c>
      <c r="J1638">
        <v>8.3581266810874855E-3</v>
      </c>
    </row>
    <row r="1639" spans="1:10" x14ac:dyDescent="0.3">
      <c r="A1639" t="s">
        <v>21</v>
      </c>
      <c r="B1639">
        <v>2</v>
      </c>
      <c r="C1639">
        <v>50</v>
      </c>
      <c r="D1639">
        <v>0.15</v>
      </c>
      <c r="E1639" t="s">
        <v>4</v>
      </c>
      <c r="F1639">
        <v>0</v>
      </c>
      <c r="G1639">
        <v>0</v>
      </c>
      <c r="H1639">
        <v>26.69</v>
      </c>
      <c r="J1639">
        <v>0</v>
      </c>
    </row>
    <row r="1640" spans="1:10" x14ac:dyDescent="0.3">
      <c r="A1640" t="s">
        <v>21</v>
      </c>
      <c r="B1640">
        <v>2</v>
      </c>
      <c r="C1640">
        <v>50</v>
      </c>
      <c r="D1640">
        <v>0.2</v>
      </c>
      <c r="E1640" t="s">
        <v>4</v>
      </c>
      <c r="F1640">
        <v>0</v>
      </c>
      <c r="G1640">
        <v>0</v>
      </c>
      <c r="H1640">
        <v>19.260000000000002</v>
      </c>
      <c r="J1640">
        <v>0</v>
      </c>
    </row>
    <row r="1641" spans="1:10" x14ac:dyDescent="0.3">
      <c r="A1641" t="s">
        <v>21</v>
      </c>
      <c r="B1641">
        <v>3</v>
      </c>
      <c r="C1641">
        <v>0</v>
      </c>
      <c r="D1641">
        <v>0.05</v>
      </c>
      <c r="E1641" t="s">
        <v>0</v>
      </c>
      <c r="F1641">
        <v>40975.54</v>
      </c>
      <c r="G1641">
        <v>0</v>
      </c>
      <c r="H1641">
        <v>353.86</v>
      </c>
      <c r="I1641">
        <v>0</v>
      </c>
      <c r="J1641">
        <v>8.3581266810874855E-3</v>
      </c>
    </row>
    <row r="1642" spans="1:10" x14ac:dyDescent="0.3">
      <c r="A1642" t="s">
        <v>21</v>
      </c>
      <c r="B1642">
        <v>3</v>
      </c>
      <c r="C1642">
        <v>0</v>
      </c>
      <c r="D1642">
        <v>0.1</v>
      </c>
      <c r="E1642" t="s">
        <v>4</v>
      </c>
      <c r="F1642">
        <v>0</v>
      </c>
      <c r="G1642">
        <v>0</v>
      </c>
      <c r="H1642">
        <v>16.010000000000002</v>
      </c>
      <c r="J1642">
        <v>0</v>
      </c>
    </row>
    <row r="1643" spans="1:10" x14ac:dyDescent="0.3">
      <c r="A1643" t="s">
        <v>21</v>
      </c>
      <c r="B1643">
        <v>3</v>
      </c>
      <c r="C1643">
        <v>0</v>
      </c>
      <c r="D1643">
        <v>0.15</v>
      </c>
      <c r="E1643" t="s">
        <v>4</v>
      </c>
      <c r="F1643">
        <v>0</v>
      </c>
      <c r="G1643">
        <v>0</v>
      </c>
      <c r="H1643">
        <v>1.1599999999999999</v>
      </c>
      <c r="J1643">
        <v>0</v>
      </c>
    </row>
    <row r="1644" spans="1:10" x14ac:dyDescent="0.3">
      <c r="A1644" t="s">
        <v>21</v>
      </c>
      <c r="B1644">
        <v>3</v>
      </c>
      <c r="C1644">
        <v>0</v>
      </c>
      <c r="D1644">
        <v>0.2</v>
      </c>
      <c r="E1644" t="s">
        <v>4</v>
      </c>
      <c r="F1644">
        <v>0</v>
      </c>
      <c r="G1644">
        <v>0</v>
      </c>
      <c r="H1644">
        <v>0.57999999999999996</v>
      </c>
      <c r="J1644">
        <v>0</v>
      </c>
    </row>
    <row r="1645" spans="1:10" x14ac:dyDescent="0.3">
      <c r="A1645" t="s">
        <v>21</v>
      </c>
      <c r="B1645">
        <v>3</v>
      </c>
      <c r="C1645">
        <v>10</v>
      </c>
      <c r="D1645">
        <v>0.05</v>
      </c>
      <c r="E1645" t="s">
        <v>0</v>
      </c>
      <c r="F1645">
        <v>40975.54</v>
      </c>
      <c r="G1645">
        <v>0</v>
      </c>
      <c r="H1645">
        <v>581.29</v>
      </c>
      <c r="I1645">
        <v>0</v>
      </c>
      <c r="J1645">
        <v>8.3581266810874855E-3</v>
      </c>
    </row>
    <row r="1646" spans="1:10" x14ac:dyDescent="0.3">
      <c r="A1646" t="s">
        <v>21</v>
      </c>
      <c r="B1646">
        <v>3</v>
      </c>
      <c r="C1646">
        <v>10</v>
      </c>
      <c r="D1646">
        <v>0.1</v>
      </c>
      <c r="E1646" t="s">
        <v>4</v>
      </c>
      <c r="F1646">
        <v>0</v>
      </c>
      <c r="G1646">
        <v>0</v>
      </c>
      <c r="H1646">
        <v>15.84</v>
      </c>
      <c r="J1646">
        <v>0</v>
      </c>
    </row>
    <row r="1647" spans="1:10" x14ac:dyDescent="0.3">
      <c r="A1647" t="s">
        <v>21</v>
      </c>
      <c r="B1647">
        <v>3</v>
      </c>
      <c r="C1647">
        <v>10</v>
      </c>
      <c r="D1647">
        <v>0.15</v>
      </c>
      <c r="E1647" t="s">
        <v>4</v>
      </c>
      <c r="F1647">
        <v>0</v>
      </c>
      <c r="G1647">
        <v>0</v>
      </c>
      <c r="H1647">
        <v>1.21</v>
      </c>
      <c r="J1647">
        <v>0</v>
      </c>
    </row>
    <row r="1648" spans="1:10" x14ac:dyDescent="0.3">
      <c r="A1648" t="s">
        <v>21</v>
      </c>
      <c r="B1648">
        <v>3</v>
      </c>
      <c r="C1648">
        <v>10</v>
      </c>
      <c r="D1648">
        <v>0.2</v>
      </c>
      <c r="E1648" t="s">
        <v>4</v>
      </c>
      <c r="F1648">
        <v>0</v>
      </c>
      <c r="G1648">
        <v>0</v>
      </c>
      <c r="H1648">
        <v>0.7</v>
      </c>
      <c r="J1648">
        <v>0</v>
      </c>
    </row>
    <row r="1649" spans="1:10" x14ac:dyDescent="0.3">
      <c r="A1649" t="s">
        <v>21</v>
      </c>
      <c r="B1649">
        <v>3</v>
      </c>
      <c r="C1649">
        <v>25</v>
      </c>
      <c r="D1649">
        <v>0.05</v>
      </c>
      <c r="E1649" t="s">
        <v>0</v>
      </c>
      <c r="F1649">
        <v>40975.54</v>
      </c>
      <c r="G1649">
        <v>0</v>
      </c>
      <c r="H1649">
        <v>298.49</v>
      </c>
      <c r="I1649">
        <v>0</v>
      </c>
      <c r="J1649">
        <v>8.3581266810874855E-3</v>
      </c>
    </row>
    <row r="1650" spans="1:10" x14ac:dyDescent="0.3">
      <c r="A1650" t="s">
        <v>21</v>
      </c>
      <c r="B1650">
        <v>3</v>
      </c>
      <c r="C1650">
        <v>25</v>
      </c>
      <c r="D1650">
        <v>0.1</v>
      </c>
      <c r="E1650" t="s">
        <v>4</v>
      </c>
      <c r="F1650">
        <v>0</v>
      </c>
      <c r="G1650">
        <v>0</v>
      </c>
      <c r="H1650">
        <v>14.09</v>
      </c>
      <c r="J1650">
        <v>0</v>
      </c>
    </row>
    <row r="1651" spans="1:10" x14ac:dyDescent="0.3">
      <c r="A1651" t="s">
        <v>21</v>
      </c>
      <c r="B1651">
        <v>3</v>
      </c>
      <c r="C1651">
        <v>25</v>
      </c>
      <c r="D1651">
        <v>0.15</v>
      </c>
      <c r="E1651" t="s">
        <v>4</v>
      </c>
      <c r="F1651">
        <v>0</v>
      </c>
      <c r="G1651">
        <v>0</v>
      </c>
      <c r="H1651">
        <v>1.55</v>
      </c>
      <c r="J1651">
        <v>0</v>
      </c>
    </row>
    <row r="1652" spans="1:10" x14ac:dyDescent="0.3">
      <c r="A1652" t="s">
        <v>21</v>
      </c>
      <c r="B1652">
        <v>3</v>
      </c>
      <c r="C1652">
        <v>25</v>
      </c>
      <c r="D1652">
        <v>0.2</v>
      </c>
      <c r="E1652" t="s">
        <v>4</v>
      </c>
      <c r="F1652">
        <v>0</v>
      </c>
      <c r="G1652">
        <v>0</v>
      </c>
      <c r="H1652">
        <v>0.78</v>
      </c>
      <c r="J1652">
        <v>0</v>
      </c>
    </row>
    <row r="1653" spans="1:10" x14ac:dyDescent="0.3">
      <c r="A1653" t="s">
        <v>21</v>
      </c>
      <c r="B1653">
        <v>3</v>
      </c>
      <c r="C1653">
        <v>50</v>
      </c>
      <c r="D1653">
        <v>0.05</v>
      </c>
      <c r="E1653" t="s">
        <v>0</v>
      </c>
      <c r="F1653">
        <v>40975.54</v>
      </c>
      <c r="G1653">
        <v>0</v>
      </c>
      <c r="H1653">
        <v>846.58</v>
      </c>
      <c r="I1653">
        <v>0</v>
      </c>
      <c r="J1653">
        <v>8.3581266810874855E-3</v>
      </c>
    </row>
    <row r="1654" spans="1:10" x14ac:dyDescent="0.3">
      <c r="A1654" t="s">
        <v>21</v>
      </c>
      <c r="B1654">
        <v>3</v>
      </c>
      <c r="C1654">
        <v>50</v>
      </c>
      <c r="D1654">
        <v>0.1</v>
      </c>
      <c r="E1654" t="s">
        <v>4</v>
      </c>
      <c r="F1654">
        <v>0</v>
      </c>
      <c r="G1654">
        <v>0</v>
      </c>
      <c r="H1654">
        <v>15.72</v>
      </c>
      <c r="J1654">
        <v>0</v>
      </c>
    </row>
    <row r="1655" spans="1:10" x14ac:dyDescent="0.3">
      <c r="A1655" t="s">
        <v>21</v>
      </c>
      <c r="B1655">
        <v>3</v>
      </c>
      <c r="C1655">
        <v>50</v>
      </c>
      <c r="D1655">
        <v>0.15</v>
      </c>
      <c r="E1655" t="s">
        <v>4</v>
      </c>
      <c r="F1655">
        <v>0</v>
      </c>
      <c r="G1655">
        <v>0</v>
      </c>
      <c r="H1655">
        <v>1.22</v>
      </c>
      <c r="J1655">
        <v>0</v>
      </c>
    </row>
    <row r="1656" spans="1:10" x14ac:dyDescent="0.3">
      <c r="A1656" t="s">
        <v>21</v>
      </c>
      <c r="B1656">
        <v>3</v>
      </c>
      <c r="C1656">
        <v>50</v>
      </c>
      <c r="D1656">
        <v>0.2</v>
      </c>
      <c r="E1656" t="s">
        <v>4</v>
      </c>
      <c r="F1656">
        <v>0</v>
      </c>
      <c r="G1656">
        <v>0</v>
      </c>
      <c r="H1656">
        <v>0.78</v>
      </c>
      <c r="J1656">
        <v>0</v>
      </c>
    </row>
    <row r="1657" spans="1:10" x14ac:dyDescent="0.3">
      <c r="A1657" t="s">
        <v>23</v>
      </c>
      <c r="B1657">
        <v>0</v>
      </c>
      <c r="C1657">
        <v>0</v>
      </c>
      <c r="D1657">
        <v>0.05</v>
      </c>
      <c r="E1657" t="s">
        <v>0</v>
      </c>
      <c r="F1657">
        <v>61925.51</v>
      </c>
      <c r="G1657">
        <v>0</v>
      </c>
      <c r="H1657">
        <v>2007.36</v>
      </c>
      <c r="I1657">
        <v>1</v>
      </c>
      <c r="J1657">
        <v>0</v>
      </c>
    </row>
    <row r="1658" spans="1:10" x14ac:dyDescent="0.3">
      <c r="A1658" t="s">
        <v>23</v>
      </c>
      <c r="B1658">
        <v>0</v>
      </c>
      <c r="C1658">
        <v>0</v>
      </c>
      <c r="D1658">
        <v>0.1</v>
      </c>
      <c r="E1658" t="s">
        <v>0</v>
      </c>
      <c r="F1658">
        <v>61925.51</v>
      </c>
      <c r="G1658">
        <v>0</v>
      </c>
      <c r="H1658">
        <v>2023.88</v>
      </c>
      <c r="I1658">
        <v>1</v>
      </c>
      <c r="J1658">
        <v>0</v>
      </c>
    </row>
    <row r="1659" spans="1:10" x14ac:dyDescent="0.3">
      <c r="A1659" t="s">
        <v>23</v>
      </c>
      <c r="B1659">
        <v>0</v>
      </c>
      <c r="C1659">
        <v>0</v>
      </c>
      <c r="D1659">
        <v>0.15</v>
      </c>
      <c r="E1659" t="s">
        <v>0</v>
      </c>
      <c r="F1659">
        <v>61925.51</v>
      </c>
      <c r="G1659">
        <v>0</v>
      </c>
      <c r="H1659">
        <v>1998.56</v>
      </c>
      <c r="I1659">
        <v>1</v>
      </c>
      <c r="J1659">
        <v>0</v>
      </c>
    </row>
    <row r="1660" spans="1:10" x14ac:dyDescent="0.3">
      <c r="A1660" t="s">
        <v>23</v>
      </c>
      <c r="B1660">
        <v>0</v>
      </c>
      <c r="C1660">
        <v>0</v>
      </c>
      <c r="D1660">
        <v>0.2</v>
      </c>
      <c r="E1660" t="s">
        <v>0</v>
      </c>
      <c r="F1660">
        <v>61925.51</v>
      </c>
      <c r="G1660">
        <v>0</v>
      </c>
      <c r="H1660">
        <v>2460.9499999999998</v>
      </c>
      <c r="I1660">
        <v>1</v>
      </c>
      <c r="J1660">
        <v>0</v>
      </c>
    </row>
    <row r="1661" spans="1:10" x14ac:dyDescent="0.3">
      <c r="A1661" t="s">
        <v>23</v>
      </c>
      <c r="B1661">
        <v>1</v>
      </c>
      <c r="C1661">
        <v>5</v>
      </c>
      <c r="D1661">
        <v>0.05</v>
      </c>
      <c r="E1661" t="s">
        <v>1</v>
      </c>
      <c r="F1661">
        <v>63429.71</v>
      </c>
      <c r="G1661">
        <v>2.4300000000000002</v>
      </c>
      <c r="H1661">
        <v>3632.8</v>
      </c>
      <c r="I1661">
        <v>0.99199999999999999</v>
      </c>
      <c r="J1661">
        <v>2.4290474151928532E-2</v>
      </c>
    </row>
    <row r="1662" spans="1:10" x14ac:dyDescent="0.3">
      <c r="A1662" t="s">
        <v>23</v>
      </c>
      <c r="B1662">
        <v>1</v>
      </c>
      <c r="C1662">
        <v>5</v>
      </c>
      <c r="D1662">
        <v>0.1</v>
      </c>
      <c r="E1662" t="s">
        <v>1</v>
      </c>
      <c r="F1662">
        <v>63168.65</v>
      </c>
      <c r="G1662">
        <v>1.78</v>
      </c>
      <c r="H1662">
        <v>3607.37</v>
      </c>
      <c r="I1662">
        <v>0.14599999999999999</v>
      </c>
      <c r="J1662">
        <v>2.0074764018899405E-2</v>
      </c>
    </row>
    <row r="1663" spans="1:10" x14ac:dyDescent="0.3">
      <c r="A1663" t="s">
        <v>23</v>
      </c>
      <c r="B1663">
        <v>1</v>
      </c>
      <c r="C1663">
        <v>5</v>
      </c>
      <c r="D1663">
        <v>0.15</v>
      </c>
      <c r="E1663" t="s">
        <v>1</v>
      </c>
      <c r="F1663">
        <v>67971.59</v>
      </c>
      <c r="G1663">
        <v>8.58</v>
      </c>
      <c r="H1663">
        <v>3610.52</v>
      </c>
      <c r="I1663">
        <v>1</v>
      </c>
      <c r="J1663">
        <v>9.7634722749961877E-2</v>
      </c>
    </row>
    <row r="1664" spans="1:10" x14ac:dyDescent="0.3">
      <c r="A1664" t="s">
        <v>23</v>
      </c>
      <c r="B1664">
        <v>1</v>
      </c>
      <c r="C1664">
        <v>5</v>
      </c>
      <c r="D1664">
        <v>0.2</v>
      </c>
      <c r="E1664" t="s">
        <v>1</v>
      </c>
      <c r="F1664">
        <v>77918.41</v>
      </c>
      <c r="G1664">
        <v>20.38</v>
      </c>
      <c r="H1664">
        <v>3610.65</v>
      </c>
      <c r="I1664">
        <v>1</v>
      </c>
      <c r="J1664">
        <v>0.25826028723865169</v>
      </c>
    </row>
    <row r="1665" spans="1:10" x14ac:dyDescent="0.3">
      <c r="A1665" t="s">
        <v>23</v>
      </c>
      <c r="B1665">
        <v>1</v>
      </c>
      <c r="C1665">
        <v>10</v>
      </c>
      <c r="D1665">
        <v>0.05</v>
      </c>
      <c r="E1665" t="s">
        <v>1</v>
      </c>
      <c r="F1665">
        <v>62273.89</v>
      </c>
      <c r="G1665">
        <v>0.56999999999999995</v>
      </c>
      <c r="H1665">
        <v>3621.92</v>
      </c>
      <c r="I1665">
        <v>0.58799999999999997</v>
      </c>
      <c r="J1665">
        <v>5.6257913741848409E-3</v>
      </c>
    </row>
    <row r="1666" spans="1:10" x14ac:dyDescent="0.3">
      <c r="A1666" t="s">
        <v>23</v>
      </c>
      <c r="B1666">
        <v>1</v>
      </c>
      <c r="C1666">
        <v>10</v>
      </c>
      <c r="D1666">
        <v>0.1</v>
      </c>
      <c r="E1666" t="s">
        <v>1</v>
      </c>
      <c r="F1666">
        <v>78479.64</v>
      </c>
      <c r="G1666">
        <v>20.84</v>
      </c>
      <c r="H1666">
        <v>3618.13</v>
      </c>
      <c r="I1666">
        <v>0.185</v>
      </c>
      <c r="J1666">
        <v>0.26732327275140721</v>
      </c>
    </row>
    <row r="1667" spans="1:10" x14ac:dyDescent="0.3">
      <c r="A1667" t="s">
        <v>23</v>
      </c>
      <c r="B1667">
        <v>1</v>
      </c>
      <c r="C1667">
        <v>10</v>
      </c>
      <c r="D1667">
        <v>0.15</v>
      </c>
      <c r="E1667" t="s">
        <v>1</v>
      </c>
      <c r="F1667">
        <v>73956.539999999994</v>
      </c>
      <c r="G1667">
        <v>15.73</v>
      </c>
      <c r="H1667">
        <v>3601.26</v>
      </c>
      <c r="I1667">
        <v>0.129</v>
      </c>
      <c r="J1667">
        <v>0.19428229174051204</v>
      </c>
    </row>
    <row r="1668" spans="1:10" x14ac:dyDescent="0.3">
      <c r="A1668" t="s">
        <v>23</v>
      </c>
      <c r="B1668">
        <v>1</v>
      </c>
      <c r="C1668">
        <v>10</v>
      </c>
      <c r="D1668">
        <v>0.2</v>
      </c>
      <c r="E1668" t="s">
        <v>1</v>
      </c>
      <c r="F1668">
        <v>76633.08</v>
      </c>
      <c r="G1668">
        <v>18.329999999999998</v>
      </c>
      <c r="H1668">
        <v>3601.2</v>
      </c>
      <c r="I1668">
        <v>1</v>
      </c>
      <c r="J1668">
        <v>0.2375042207968896</v>
      </c>
    </row>
    <row r="1669" spans="1:10" x14ac:dyDescent="0.3">
      <c r="A1669" t="s">
        <v>23</v>
      </c>
      <c r="B1669">
        <v>1</v>
      </c>
      <c r="C1669">
        <v>25</v>
      </c>
      <c r="D1669">
        <v>0.05</v>
      </c>
      <c r="E1669" t="s">
        <v>1</v>
      </c>
      <c r="F1669">
        <v>74009.34</v>
      </c>
      <c r="G1669">
        <v>16.43</v>
      </c>
      <c r="H1669">
        <v>3613.99</v>
      </c>
      <c r="I1669">
        <v>0.34799999999999998</v>
      </c>
      <c r="J1669">
        <v>0.19513492904620389</v>
      </c>
    </row>
    <row r="1670" spans="1:10" x14ac:dyDescent="0.3">
      <c r="A1670" t="s">
        <v>23</v>
      </c>
      <c r="B1670">
        <v>1</v>
      </c>
      <c r="C1670">
        <v>25</v>
      </c>
      <c r="D1670">
        <v>0.1</v>
      </c>
      <c r="E1670" t="s">
        <v>1</v>
      </c>
      <c r="F1670">
        <v>84252.14</v>
      </c>
      <c r="G1670">
        <v>26.25</v>
      </c>
      <c r="H1670">
        <v>3609.02</v>
      </c>
      <c r="I1670">
        <v>0.105</v>
      </c>
      <c r="J1670">
        <v>0.36054010697691452</v>
      </c>
    </row>
    <row r="1671" spans="1:10" x14ac:dyDescent="0.3">
      <c r="A1671" t="s">
        <v>23</v>
      </c>
      <c r="B1671">
        <v>1</v>
      </c>
      <c r="C1671">
        <v>25</v>
      </c>
      <c r="D1671">
        <v>0.15</v>
      </c>
      <c r="E1671" t="s">
        <v>1</v>
      </c>
      <c r="F1671">
        <v>68443.33</v>
      </c>
      <c r="G1671">
        <v>8.9600000000000009</v>
      </c>
      <c r="H1671">
        <v>3634.43</v>
      </c>
      <c r="I1671">
        <v>0.94899999999999995</v>
      </c>
      <c r="J1671">
        <v>0.10525258492017264</v>
      </c>
    </row>
    <row r="1672" spans="1:10" x14ac:dyDescent="0.3">
      <c r="A1672" t="s">
        <v>23</v>
      </c>
      <c r="B1672">
        <v>1</v>
      </c>
      <c r="C1672">
        <v>25</v>
      </c>
      <c r="D1672">
        <v>0.2</v>
      </c>
      <c r="E1672" t="s">
        <v>1</v>
      </c>
      <c r="F1672">
        <v>76419.39</v>
      </c>
      <c r="G1672">
        <v>18.18</v>
      </c>
      <c r="H1672">
        <v>3618.36</v>
      </c>
      <c r="I1672">
        <v>0.96199999999999997</v>
      </c>
      <c r="J1672">
        <v>0.2340534619739103</v>
      </c>
    </row>
    <row r="1673" spans="1:10" x14ac:dyDescent="0.3">
      <c r="A1673" t="s">
        <v>23</v>
      </c>
      <c r="B1673">
        <v>1</v>
      </c>
      <c r="C1673">
        <v>50</v>
      </c>
      <c r="D1673">
        <v>0.05</v>
      </c>
      <c r="E1673" t="s">
        <v>1</v>
      </c>
      <c r="F1673">
        <v>97080.84</v>
      </c>
      <c r="G1673">
        <v>36.24</v>
      </c>
      <c r="H1673">
        <v>3618.47</v>
      </c>
      <c r="I1673">
        <v>2E-3</v>
      </c>
      <c r="J1673">
        <v>0.56770351992256485</v>
      </c>
    </row>
    <row r="1674" spans="1:10" x14ac:dyDescent="0.3">
      <c r="A1674" t="s">
        <v>23</v>
      </c>
      <c r="B1674">
        <v>1</v>
      </c>
      <c r="C1674">
        <v>50</v>
      </c>
      <c r="D1674">
        <v>0.1</v>
      </c>
      <c r="E1674" t="s">
        <v>1</v>
      </c>
      <c r="F1674">
        <v>67188.52</v>
      </c>
      <c r="G1674">
        <v>7.47</v>
      </c>
      <c r="H1674">
        <v>3612.3</v>
      </c>
      <c r="I1674">
        <v>0</v>
      </c>
      <c r="J1674">
        <v>8.4989368678594746E-2</v>
      </c>
    </row>
    <row r="1675" spans="1:10" x14ac:dyDescent="0.3">
      <c r="A1675" t="s">
        <v>23</v>
      </c>
      <c r="B1675">
        <v>1</v>
      </c>
      <c r="C1675">
        <v>50</v>
      </c>
      <c r="D1675">
        <v>0.15</v>
      </c>
      <c r="E1675" t="s">
        <v>1</v>
      </c>
      <c r="F1675">
        <v>77430.320000000007</v>
      </c>
      <c r="G1675">
        <v>19.52</v>
      </c>
      <c r="H1675">
        <v>3616.51</v>
      </c>
      <c r="I1675">
        <v>0</v>
      </c>
      <c r="J1675">
        <v>0.25037839817548546</v>
      </c>
    </row>
    <row r="1676" spans="1:10" x14ac:dyDescent="0.3">
      <c r="A1676" t="s">
        <v>23</v>
      </c>
      <c r="B1676">
        <v>1</v>
      </c>
      <c r="C1676">
        <v>50</v>
      </c>
      <c r="D1676">
        <v>0.2</v>
      </c>
      <c r="E1676" t="s">
        <v>1</v>
      </c>
      <c r="F1676">
        <v>72202.78</v>
      </c>
      <c r="G1676">
        <v>13.57</v>
      </c>
      <c r="H1676">
        <v>3601.38</v>
      </c>
      <c r="I1676">
        <v>1E-3</v>
      </c>
      <c r="J1676">
        <v>0.16596181444448321</v>
      </c>
    </row>
    <row r="1677" spans="1:10" x14ac:dyDescent="0.3">
      <c r="A1677" t="s">
        <v>23</v>
      </c>
      <c r="B1677">
        <v>2</v>
      </c>
      <c r="C1677">
        <v>5</v>
      </c>
      <c r="D1677">
        <v>0.05</v>
      </c>
      <c r="E1677" t="s">
        <v>1</v>
      </c>
      <c r="F1677">
        <v>62294.65</v>
      </c>
      <c r="G1677">
        <v>0.76</v>
      </c>
      <c r="H1677">
        <v>3602.33</v>
      </c>
      <c r="I1677">
        <v>0.93899999999999995</v>
      </c>
      <c r="J1677">
        <v>5.961032860286597E-3</v>
      </c>
    </row>
    <row r="1678" spans="1:10" x14ac:dyDescent="0.3">
      <c r="A1678" t="s">
        <v>23</v>
      </c>
      <c r="B1678">
        <v>2</v>
      </c>
      <c r="C1678">
        <v>5</v>
      </c>
      <c r="D1678">
        <v>0.1</v>
      </c>
      <c r="E1678" t="s">
        <v>1</v>
      </c>
      <c r="F1678">
        <v>64328.06</v>
      </c>
      <c r="G1678">
        <v>3.69</v>
      </c>
      <c r="H1678">
        <v>3603.62</v>
      </c>
      <c r="I1678">
        <v>0.625</v>
      </c>
      <c r="J1678">
        <v>3.879741967405681E-2</v>
      </c>
    </row>
    <row r="1679" spans="1:10" x14ac:dyDescent="0.3">
      <c r="A1679" t="s">
        <v>23</v>
      </c>
      <c r="B1679">
        <v>2</v>
      </c>
      <c r="C1679">
        <v>5</v>
      </c>
      <c r="D1679">
        <v>0.15</v>
      </c>
      <c r="E1679" t="s">
        <v>1</v>
      </c>
      <c r="F1679">
        <v>66271.86</v>
      </c>
      <c r="G1679">
        <v>6.24</v>
      </c>
      <c r="H1679">
        <v>3604.56</v>
      </c>
      <c r="I1679">
        <v>0.85299999999999998</v>
      </c>
      <c r="J1679">
        <v>7.0186745333223666E-2</v>
      </c>
    </row>
    <row r="1680" spans="1:10" x14ac:dyDescent="0.3">
      <c r="A1680" t="s">
        <v>23</v>
      </c>
      <c r="B1680">
        <v>2</v>
      </c>
      <c r="C1680">
        <v>5</v>
      </c>
      <c r="D1680">
        <v>0.2</v>
      </c>
      <c r="E1680" t="s">
        <v>1</v>
      </c>
      <c r="F1680">
        <v>65311.59</v>
      </c>
      <c r="G1680">
        <v>4.71</v>
      </c>
      <c r="H1680">
        <v>3604.76</v>
      </c>
      <c r="I1680">
        <v>0.81599999999999995</v>
      </c>
      <c r="J1680">
        <v>5.4679888788965902E-2</v>
      </c>
    </row>
    <row r="1681" spans="1:10" x14ac:dyDescent="0.3">
      <c r="A1681" t="s">
        <v>23</v>
      </c>
      <c r="B1681">
        <v>2</v>
      </c>
      <c r="C1681">
        <v>10</v>
      </c>
      <c r="D1681">
        <v>0.05</v>
      </c>
      <c r="E1681" t="s">
        <v>1</v>
      </c>
      <c r="F1681">
        <v>72995.67</v>
      </c>
      <c r="G1681">
        <v>15.12</v>
      </c>
      <c r="H1681">
        <v>3604.25</v>
      </c>
      <c r="I1681">
        <v>1.2999999999999999E-2</v>
      </c>
      <c r="J1681">
        <v>0.17876574613596241</v>
      </c>
    </row>
    <row r="1682" spans="1:10" x14ac:dyDescent="0.3">
      <c r="A1682" t="s">
        <v>23</v>
      </c>
      <c r="B1682">
        <v>2</v>
      </c>
      <c r="C1682">
        <v>10</v>
      </c>
      <c r="D1682">
        <v>0.1</v>
      </c>
      <c r="E1682" t="s">
        <v>1</v>
      </c>
      <c r="F1682">
        <v>82533.179999999993</v>
      </c>
      <c r="G1682">
        <v>24.62</v>
      </c>
      <c r="H1682">
        <v>3604.24</v>
      </c>
      <c r="I1682">
        <v>0.14699999999999999</v>
      </c>
      <c r="J1682">
        <v>0.33278159517781902</v>
      </c>
    </row>
    <row r="1683" spans="1:10" x14ac:dyDescent="0.3">
      <c r="A1683" t="s">
        <v>23</v>
      </c>
      <c r="B1683">
        <v>2</v>
      </c>
      <c r="C1683">
        <v>10</v>
      </c>
      <c r="D1683">
        <v>0.15</v>
      </c>
      <c r="E1683" t="s">
        <v>1</v>
      </c>
      <c r="F1683">
        <v>65704.28</v>
      </c>
      <c r="G1683">
        <v>4.96</v>
      </c>
      <c r="H1683">
        <v>3603.77</v>
      </c>
      <c r="I1683">
        <v>0.158</v>
      </c>
      <c r="J1683">
        <v>6.1021217265711636E-2</v>
      </c>
    </row>
    <row r="1684" spans="1:10" x14ac:dyDescent="0.3">
      <c r="A1684" t="s">
        <v>23</v>
      </c>
      <c r="B1684">
        <v>2</v>
      </c>
      <c r="C1684">
        <v>10</v>
      </c>
      <c r="D1684">
        <v>0.2</v>
      </c>
      <c r="E1684" t="s">
        <v>1</v>
      </c>
      <c r="F1684">
        <v>65735</v>
      </c>
      <c r="G1684">
        <v>4.5</v>
      </c>
      <c r="H1684">
        <v>3605.32</v>
      </c>
      <c r="I1684">
        <v>0.13600000000000001</v>
      </c>
      <c r="J1684">
        <v>6.1517297152659633E-2</v>
      </c>
    </row>
    <row r="1685" spans="1:10" x14ac:dyDescent="0.3">
      <c r="A1685" t="s">
        <v>23</v>
      </c>
      <c r="B1685">
        <v>2</v>
      </c>
      <c r="C1685">
        <v>25</v>
      </c>
      <c r="D1685">
        <v>0.05</v>
      </c>
      <c r="E1685" t="s">
        <v>1</v>
      </c>
      <c r="F1685">
        <v>62609.81</v>
      </c>
      <c r="G1685">
        <v>0.87</v>
      </c>
      <c r="H1685">
        <v>3603.59</v>
      </c>
      <c r="I1685">
        <v>0</v>
      </c>
      <c r="J1685">
        <v>1.1050373262973423E-2</v>
      </c>
    </row>
    <row r="1686" spans="1:10" x14ac:dyDescent="0.3">
      <c r="A1686" t="s">
        <v>23</v>
      </c>
      <c r="B1686">
        <v>2</v>
      </c>
      <c r="C1686">
        <v>25</v>
      </c>
      <c r="D1686">
        <v>0.1</v>
      </c>
      <c r="E1686" t="s">
        <v>1</v>
      </c>
      <c r="F1686">
        <v>63587.17</v>
      </c>
      <c r="G1686">
        <v>1.99</v>
      </c>
      <c r="H1686">
        <v>3603.88</v>
      </c>
      <c r="I1686">
        <v>0</v>
      </c>
      <c r="J1686">
        <v>2.6833206541213794E-2</v>
      </c>
    </row>
    <row r="1687" spans="1:10" x14ac:dyDescent="0.3">
      <c r="A1687" t="s">
        <v>23</v>
      </c>
      <c r="B1687">
        <v>2</v>
      </c>
      <c r="C1687">
        <v>25</v>
      </c>
      <c r="D1687">
        <v>0.15</v>
      </c>
      <c r="E1687" t="s">
        <v>1</v>
      </c>
      <c r="F1687">
        <v>63991.46</v>
      </c>
      <c r="G1687">
        <v>2.1</v>
      </c>
      <c r="H1687">
        <v>3604.7</v>
      </c>
      <c r="I1687">
        <v>0</v>
      </c>
      <c r="J1687">
        <v>3.3361856850270488E-2</v>
      </c>
    </row>
    <row r="1688" spans="1:10" x14ac:dyDescent="0.3">
      <c r="A1688" t="s">
        <v>23</v>
      </c>
      <c r="B1688">
        <v>2</v>
      </c>
      <c r="C1688">
        <v>25</v>
      </c>
      <c r="D1688">
        <v>0.2</v>
      </c>
      <c r="E1688" t="s">
        <v>1</v>
      </c>
      <c r="F1688">
        <v>69678.960000000006</v>
      </c>
      <c r="G1688">
        <v>9.4600000000000009</v>
      </c>
      <c r="H1688">
        <v>3605.1</v>
      </c>
      <c r="I1688">
        <v>0</v>
      </c>
      <c r="J1688">
        <v>0.12520607420108454</v>
      </c>
    </row>
    <row r="1689" spans="1:10" x14ac:dyDescent="0.3">
      <c r="A1689" t="s">
        <v>23</v>
      </c>
      <c r="B1689">
        <v>2</v>
      </c>
      <c r="C1689">
        <v>50</v>
      </c>
      <c r="D1689">
        <v>0.05</v>
      </c>
      <c r="E1689" t="s">
        <v>1</v>
      </c>
      <c r="F1689">
        <v>64052.21</v>
      </c>
      <c r="G1689">
        <v>3.12</v>
      </c>
      <c r="H1689">
        <v>3602.46</v>
      </c>
      <c r="I1689">
        <v>0</v>
      </c>
      <c r="J1689">
        <v>3.4342874204830842E-2</v>
      </c>
    </row>
    <row r="1690" spans="1:10" x14ac:dyDescent="0.3">
      <c r="A1690" t="s">
        <v>23</v>
      </c>
      <c r="B1690">
        <v>2</v>
      </c>
      <c r="C1690">
        <v>50</v>
      </c>
      <c r="D1690">
        <v>0.1</v>
      </c>
      <c r="E1690" t="s">
        <v>1</v>
      </c>
      <c r="F1690">
        <v>67305.320000000007</v>
      </c>
      <c r="G1690">
        <v>7.36</v>
      </c>
      <c r="H1690">
        <v>3604.82</v>
      </c>
      <c r="I1690">
        <v>0</v>
      </c>
      <c r="J1690">
        <v>8.6875505762461794E-2</v>
      </c>
    </row>
    <row r="1691" spans="1:10" x14ac:dyDescent="0.3">
      <c r="A1691" t="s">
        <v>23</v>
      </c>
      <c r="B1691">
        <v>2</v>
      </c>
      <c r="C1691">
        <v>50</v>
      </c>
      <c r="D1691">
        <v>0.15</v>
      </c>
      <c r="E1691" t="s">
        <v>1</v>
      </c>
      <c r="F1691">
        <v>68243.320000000007</v>
      </c>
      <c r="G1691">
        <v>8.15</v>
      </c>
      <c r="H1691">
        <v>3604.43</v>
      </c>
      <c r="I1691">
        <v>0</v>
      </c>
      <c r="J1691">
        <v>0.1020227366718498</v>
      </c>
    </row>
    <row r="1692" spans="1:10" x14ac:dyDescent="0.3">
      <c r="A1692" t="s">
        <v>23</v>
      </c>
      <c r="B1692">
        <v>2</v>
      </c>
      <c r="C1692">
        <v>50</v>
      </c>
      <c r="D1692">
        <v>0.2</v>
      </c>
      <c r="E1692" t="s">
        <v>1</v>
      </c>
      <c r="F1692">
        <v>66870.09</v>
      </c>
      <c r="G1692">
        <v>5.77</v>
      </c>
      <c r="H1692">
        <v>3603.88</v>
      </c>
      <c r="I1692">
        <v>0</v>
      </c>
      <c r="J1692">
        <v>7.9847222897316383E-2</v>
      </c>
    </row>
    <row r="1693" spans="1:10" x14ac:dyDescent="0.3">
      <c r="A1693" t="s">
        <v>23</v>
      </c>
      <c r="B1693">
        <v>3</v>
      </c>
      <c r="C1693">
        <v>0</v>
      </c>
      <c r="D1693">
        <v>0.05</v>
      </c>
      <c r="E1693" t="s">
        <v>1</v>
      </c>
      <c r="F1693">
        <v>63864.21</v>
      </c>
      <c r="G1693">
        <v>2.13</v>
      </c>
      <c r="H1693">
        <v>3624.42</v>
      </c>
      <c r="I1693">
        <v>0</v>
      </c>
      <c r="J1693">
        <v>3.1306968646685363E-2</v>
      </c>
    </row>
    <row r="1694" spans="1:10" x14ac:dyDescent="0.3">
      <c r="A1694" t="s">
        <v>23</v>
      </c>
      <c r="B1694">
        <v>3</v>
      </c>
      <c r="C1694">
        <v>0</v>
      </c>
      <c r="D1694">
        <v>0.1</v>
      </c>
      <c r="E1694" t="s">
        <v>1</v>
      </c>
      <c r="F1694">
        <v>63705.17</v>
      </c>
      <c r="G1694">
        <v>0.52</v>
      </c>
      <c r="H1694">
        <v>3601.26</v>
      </c>
      <c r="I1694">
        <v>0</v>
      </c>
      <c r="J1694">
        <v>2.8738721731964789E-2</v>
      </c>
    </row>
    <row r="1695" spans="1:10" x14ac:dyDescent="0.3">
      <c r="A1695" t="s">
        <v>23</v>
      </c>
      <c r="B1695">
        <v>3</v>
      </c>
      <c r="C1695">
        <v>0</v>
      </c>
      <c r="D1695">
        <v>0.15</v>
      </c>
      <c r="E1695" t="s">
        <v>4</v>
      </c>
      <c r="F1695">
        <v>0</v>
      </c>
      <c r="G1695">
        <v>0</v>
      </c>
      <c r="H1695">
        <v>25.24</v>
      </c>
      <c r="J1695">
        <v>0</v>
      </c>
    </row>
    <row r="1696" spans="1:10" x14ac:dyDescent="0.3">
      <c r="A1696" t="s">
        <v>23</v>
      </c>
      <c r="B1696">
        <v>3</v>
      </c>
      <c r="C1696">
        <v>0</v>
      </c>
      <c r="D1696">
        <v>0.2</v>
      </c>
      <c r="E1696" t="s">
        <v>4</v>
      </c>
      <c r="F1696">
        <v>0</v>
      </c>
      <c r="G1696">
        <v>0</v>
      </c>
      <c r="H1696">
        <v>30.26</v>
      </c>
      <c r="J1696">
        <v>0</v>
      </c>
    </row>
    <row r="1697" spans="1:10" x14ac:dyDescent="0.3">
      <c r="A1697" t="s">
        <v>23</v>
      </c>
      <c r="B1697">
        <v>3</v>
      </c>
      <c r="C1697">
        <v>10</v>
      </c>
      <c r="D1697">
        <v>0.05</v>
      </c>
      <c r="E1697" t="s">
        <v>1</v>
      </c>
      <c r="F1697">
        <v>63123.58</v>
      </c>
      <c r="G1697">
        <v>0.96</v>
      </c>
      <c r="H1697">
        <v>3600.98</v>
      </c>
      <c r="I1697">
        <v>0</v>
      </c>
      <c r="J1697">
        <v>1.9346954106635561E-2</v>
      </c>
    </row>
    <row r="1698" spans="1:10" x14ac:dyDescent="0.3">
      <c r="A1698" t="s">
        <v>23</v>
      </c>
      <c r="B1698">
        <v>3</v>
      </c>
      <c r="C1698">
        <v>10</v>
      </c>
      <c r="D1698">
        <v>0.1</v>
      </c>
      <c r="E1698" t="s">
        <v>1</v>
      </c>
      <c r="F1698">
        <v>63880.12</v>
      </c>
      <c r="G1698">
        <v>0.99</v>
      </c>
      <c r="H1698">
        <v>3607.78</v>
      </c>
      <c r="I1698">
        <v>0</v>
      </c>
      <c r="J1698">
        <v>3.1563890228760272E-2</v>
      </c>
    </row>
    <row r="1699" spans="1:10" x14ac:dyDescent="0.3">
      <c r="A1699" t="s">
        <v>23</v>
      </c>
      <c r="B1699">
        <v>3</v>
      </c>
      <c r="C1699">
        <v>10</v>
      </c>
      <c r="D1699">
        <v>0.15</v>
      </c>
      <c r="E1699" t="s">
        <v>4</v>
      </c>
      <c r="F1699">
        <v>0</v>
      </c>
      <c r="G1699">
        <v>0</v>
      </c>
      <c r="H1699">
        <v>27.93</v>
      </c>
      <c r="J1699">
        <v>0</v>
      </c>
    </row>
    <row r="1700" spans="1:10" x14ac:dyDescent="0.3">
      <c r="A1700" t="s">
        <v>23</v>
      </c>
      <c r="B1700">
        <v>3</v>
      </c>
      <c r="C1700">
        <v>10</v>
      </c>
      <c r="D1700">
        <v>0.2</v>
      </c>
      <c r="E1700" t="s">
        <v>4</v>
      </c>
      <c r="F1700">
        <v>0</v>
      </c>
      <c r="G1700">
        <v>0</v>
      </c>
      <c r="H1700">
        <v>24.71</v>
      </c>
      <c r="J1700">
        <v>0</v>
      </c>
    </row>
    <row r="1701" spans="1:10" x14ac:dyDescent="0.3">
      <c r="A1701" t="s">
        <v>23</v>
      </c>
      <c r="B1701">
        <v>3</v>
      </c>
      <c r="C1701">
        <v>25</v>
      </c>
      <c r="D1701">
        <v>0.05</v>
      </c>
      <c r="E1701" t="s">
        <v>1</v>
      </c>
      <c r="F1701">
        <v>63548.27</v>
      </c>
      <c r="G1701">
        <v>1.6</v>
      </c>
      <c r="H1701">
        <v>3600.73</v>
      </c>
      <c r="I1701">
        <v>0</v>
      </c>
      <c r="J1701">
        <v>2.6205032465618672E-2</v>
      </c>
    </row>
    <row r="1702" spans="1:10" x14ac:dyDescent="0.3">
      <c r="A1702" t="s">
        <v>23</v>
      </c>
      <c r="B1702">
        <v>3</v>
      </c>
      <c r="C1702">
        <v>25</v>
      </c>
      <c r="D1702">
        <v>0.1</v>
      </c>
      <c r="E1702" t="s">
        <v>1</v>
      </c>
      <c r="F1702">
        <v>64297.440000000002</v>
      </c>
      <c r="G1702">
        <v>1.64</v>
      </c>
      <c r="H1702">
        <v>3648.59</v>
      </c>
      <c r="I1702">
        <v>0</v>
      </c>
      <c r="J1702">
        <v>3.8302954630490715E-2</v>
      </c>
    </row>
    <row r="1703" spans="1:10" x14ac:dyDescent="0.3">
      <c r="A1703" t="s">
        <v>23</v>
      </c>
      <c r="B1703">
        <v>3</v>
      </c>
      <c r="C1703">
        <v>25</v>
      </c>
      <c r="D1703">
        <v>0.15</v>
      </c>
      <c r="E1703" t="s">
        <v>4</v>
      </c>
      <c r="F1703">
        <v>0</v>
      </c>
      <c r="G1703">
        <v>0</v>
      </c>
      <c r="H1703">
        <v>25.76</v>
      </c>
      <c r="J1703">
        <v>0</v>
      </c>
    </row>
    <row r="1704" spans="1:10" x14ac:dyDescent="0.3">
      <c r="A1704" t="s">
        <v>23</v>
      </c>
      <c r="B1704">
        <v>3</v>
      </c>
      <c r="C1704">
        <v>25</v>
      </c>
      <c r="D1704">
        <v>0.2</v>
      </c>
      <c r="E1704" t="s">
        <v>4</v>
      </c>
      <c r="F1704">
        <v>0</v>
      </c>
      <c r="G1704">
        <v>0</v>
      </c>
      <c r="H1704">
        <v>26.88</v>
      </c>
      <c r="J1704">
        <v>0</v>
      </c>
    </row>
    <row r="1705" spans="1:10" x14ac:dyDescent="0.3">
      <c r="A1705" t="s">
        <v>23</v>
      </c>
      <c r="B1705">
        <v>3</v>
      </c>
      <c r="C1705">
        <v>50</v>
      </c>
      <c r="D1705">
        <v>0.05</v>
      </c>
      <c r="E1705" t="s">
        <v>1</v>
      </c>
      <c r="F1705">
        <v>63125.7</v>
      </c>
      <c r="G1705">
        <v>0.88</v>
      </c>
      <c r="H1705">
        <v>3600.83</v>
      </c>
      <c r="I1705">
        <v>0</v>
      </c>
      <c r="J1705">
        <v>1.938118878633377E-2</v>
      </c>
    </row>
    <row r="1706" spans="1:10" x14ac:dyDescent="0.3">
      <c r="A1706" t="s">
        <v>23</v>
      </c>
      <c r="B1706">
        <v>3</v>
      </c>
      <c r="C1706">
        <v>50</v>
      </c>
      <c r="D1706">
        <v>0.1</v>
      </c>
      <c r="E1706" t="s">
        <v>1</v>
      </c>
      <c r="F1706">
        <v>63939.24</v>
      </c>
      <c r="G1706">
        <v>0.99</v>
      </c>
      <c r="H1706">
        <v>3602.45</v>
      </c>
      <c r="I1706">
        <v>0</v>
      </c>
      <c r="J1706">
        <v>3.2518585636194031E-2</v>
      </c>
    </row>
    <row r="1707" spans="1:10" x14ac:dyDescent="0.3">
      <c r="A1707" t="s">
        <v>23</v>
      </c>
      <c r="B1707">
        <v>3</v>
      </c>
      <c r="C1707">
        <v>50</v>
      </c>
      <c r="D1707">
        <v>0.15</v>
      </c>
      <c r="E1707" t="s">
        <v>4</v>
      </c>
      <c r="F1707">
        <v>0</v>
      </c>
      <c r="G1707">
        <v>0</v>
      </c>
      <c r="H1707">
        <v>27.32</v>
      </c>
      <c r="J1707">
        <v>0</v>
      </c>
    </row>
    <row r="1708" spans="1:10" x14ac:dyDescent="0.3">
      <c r="A1708" t="s">
        <v>23</v>
      </c>
      <c r="B1708">
        <v>3</v>
      </c>
      <c r="C1708">
        <v>50</v>
      </c>
      <c r="D1708">
        <v>0.2</v>
      </c>
      <c r="E1708" t="s">
        <v>4</v>
      </c>
      <c r="F1708">
        <v>0</v>
      </c>
      <c r="G1708">
        <v>0</v>
      </c>
      <c r="H1708">
        <v>25.03</v>
      </c>
      <c r="J1708">
        <v>0</v>
      </c>
    </row>
    <row r="1709" spans="1:10" x14ac:dyDescent="0.3">
      <c r="A1709" t="s">
        <v>20</v>
      </c>
      <c r="B1709">
        <v>0</v>
      </c>
      <c r="C1709">
        <v>0</v>
      </c>
      <c r="D1709">
        <v>0.05</v>
      </c>
      <c r="E1709" t="s">
        <v>0</v>
      </c>
      <c r="F1709">
        <v>52458.02</v>
      </c>
      <c r="G1709">
        <v>0</v>
      </c>
      <c r="H1709">
        <v>690.3</v>
      </c>
      <c r="I1709">
        <v>5.5E-2</v>
      </c>
      <c r="J1709">
        <v>0</v>
      </c>
    </row>
    <row r="1710" spans="1:10" x14ac:dyDescent="0.3">
      <c r="A1710" t="s">
        <v>20</v>
      </c>
      <c r="B1710">
        <v>0</v>
      </c>
      <c r="C1710">
        <v>0</v>
      </c>
      <c r="D1710">
        <v>0.1</v>
      </c>
      <c r="E1710" t="s">
        <v>0</v>
      </c>
      <c r="F1710">
        <v>52458.02</v>
      </c>
      <c r="G1710">
        <v>0</v>
      </c>
      <c r="H1710">
        <v>695.43</v>
      </c>
      <c r="I1710">
        <v>0.96199999999999997</v>
      </c>
      <c r="J1710">
        <v>0</v>
      </c>
    </row>
    <row r="1711" spans="1:10" x14ac:dyDescent="0.3">
      <c r="A1711" t="s">
        <v>20</v>
      </c>
      <c r="B1711">
        <v>0</v>
      </c>
      <c r="C1711">
        <v>0</v>
      </c>
      <c r="D1711">
        <v>0.15</v>
      </c>
      <c r="E1711" t="s">
        <v>0</v>
      </c>
      <c r="F1711">
        <v>52458.02</v>
      </c>
      <c r="G1711">
        <v>0</v>
      </c>
      <c r="H1711">
        <v>695.37</v>
      </c>
      <c r="I1711">
        <v>0.999</v>
      </c>
      <c r="J1711">
        <v>0</v>
      </c>
    </row>
    <row r="1712" spans="1:10" x14ac:dyDescent="0.3">
      <c r="A1712" t="s">
        <v>20</v>
      </c>
      <c r="B1712">
        <v>0</v>
      </c>
      <c r="C1712">
        <v>0</v>
      </c>
      <c r="D1712">
        <v>0.2</v>
      </c>
      <c r="E1712" t="s">
        <v>0</v>
      </c>
      <c r="F1712">
        <v>52458.02</v>
      </c>
      <c r="G1712">
        <v>0</v>
      </c>
      <c r="H1712">
        <v>772.14</v>
      </c>
      <c r="I1712">
        <v>1</v>
      </c>
      <c r="J1712">
        <v>0</v>
      </c>
    </row>
    <row r="1713" spans="1:10" x14ac:dyDescent="0.3">
      <c r="A1713" t="s">
        <v>20</v>
      </c>
      <c r="B1713">
        <v>1</v>
      </c>
      <c r="C1713">
        <v>5</v>
      </c>
      <c r="D1713">
        <v>0.05</v>
      </c>
      <c r="E1713" t="s">
        <v>0</v>
      </c>
      <c r="F1713">
        <v>52458.02</v>
      </c>
      <c r="G1713">
        <v>0</v>
      </c>
      <c r="H1713">
        <v>2357.66</v>
      </c>
      <c r="I1713">
        <v>5.5E-2</v>
      </c>
      <c r="J1713">
        <v>0</v>
      </c>
    </row>
    <row r="1714" spans="1:10" x14ac:dyDescent="0.3">
      <c r="A1714" t="s">
        <v>20</v>
      </c>
      <c r="B1714">
        <v>1</v>
      </c>
      <c r="C1714">
        <v>5</v>
      </c>
      <c r="D1714">
        <v>0.1</v>
      </c>
      <c r="E1714" t="s">
        <v>0</v>
      </c>
      <c r="F1714">
        <v>52537.62</v>
      </c>
      <c r="G1714">
        <v>0</v>
      </c>
      <c r="H1714">
        <v>2260.38</v>
      </c>
      <c r="I1714">
        <v>0.65</v>
      </c>
      <c r="J1714">
        <v>1.5174038211889229E-3</v>
      </c>
    </row>
    <row r="1715" spans="1:10" x14ac:dyDescent="0.3">
      <c r="A1715" t="s">
        <v>20</v>
      </c>
      <c r="B1715">
        <v>1</v>
      </c>
      <c r="C1715">
        <v>5</v>
      </c>
      <c r="D1715">
        <v>0.15</v>
      </c>
      <c r="E1715" t="s">
        <v>0</v>
      </c>
      <c r="F1715">
        <v>52641.279999999999</v>
      </c>
      <c r="G1715">
        <v>0</v>
      </c>
      <c r="H1715">
        <v>2448.2199999999998</v>
      </c>
      <c r="I1715">
        <v>0.73299999999999998</v>
      </c>
      <c r="J1715">
        <v>3.4934601039078306E-3</v>
      </c>
    </row>
    <row r="1716" spans="1:10" x14ac:dyDescent="0.3">
      <c r="A1716" t="s">
        <v>20</v>
      </c>
      <c r="B1716">
        <v>1</v>
      </c>
      <c r="C1716">
        <v>5</v>
      </c>
      <c r="D1716">
        <v>0.2</v>
      </c>
      <c r="E1716" t="s">
        <v>1</v>
      </c>
      <c r="F1716">
        <v>52817.5</v>
      </c>
      <c r="G1716">
        <v>0.34</v>
      </c>
      <c r="H1716">
        <v>3606.58</v>
      </c>
      <c r="I1716">
        <v>0.26500000000000001</v>
      </c>
      <c r="J1716">
        <v>6.8527176588060179E-3</v>
      </c>
    </row>
    <row r="1717" spans="1:10" x14ac:dyDescent="0.3">
      <c r="A1717" t="s">
        <v>20</v>
      </c>
      <c r="B1717">
        <v>1</v>
      </c>
      <c r="C1717">
        <v>10</v>
      </c>
      <c r="D1717">
        <v>0.05</v>
      </c>
      <c r="E1717" t="s">
        <v>1</v>
      </c>
      <c r="F1717">
        <v>54370.83</v>
      </c>
      <c r="G1717">
        <v>3.6</v>
      </c>
      <c r="H1717">
        <v>3614.88</v>
      </c>
      <c r="I1717">
        <v>0</v>
      </c>
      <c r="J1717">
        <v>3.6463633206133217E-2</v>
      </c>
    </row>
    <row r="1718" spans="1:10" x14ac:dyDescent="0.3">
      <c r="A1718" t="s">
        <v>20</v>
      </c>
      <c r="B1718">
        <v>1</v>
      </c>
      <c r="C1718">
        <v>10</v>
      </c>
      <c r="D1718">
        <v>0.1</v>
      </c>
      <c r="E1718" t="s">
        <v>1</v>
      </c>
      <c r="F1718">
        <v>52682.93</v>
      </c>
      <c r="G1718">
        <v>0.28000000000000003</v>
      </c>
      <c r="H1718">
        <v>3600.78</v>
      </c>
      <c r="I1718">
        <v>0.192</v>
      </c>
      <c r="J1718">
        <v>4.2874283093414789E-3</v>
      </c>
    </row>
    <row r="1719" spans="1:10" x14ac:dyDescent="0.3">
      <c r="A1719" t="s">
        <v>20</v>
      </c>
      <c r="B1719">
        <v>1</v>
      </c>
      <c r="C1719">
        <v>10</v>
      </c>
      <c r="D1719">
        <v>0.15</v>
      </c>
      <c r="E1719" t="s">
        <v>1</v>
      </c>
      <c r="F1719">
        <v>54213.01</v>
      </c>
      <c r="G1719">
        <v>3.07</v>
      </c>
      <c r="H1719">
        <v>3603.43</v>
      </c>
      <c r="I1719">
        <v>0.71099999999999997</v>
      </c>
      <c r="J1719">
        <v>3.3455132313419567E-2</v>
      </c>
    </row>
    <row r="1720" spans="1:10" x14ac:dyDescent="0.3">
      <c r="A1720" t="s">
        <v>20</v>
      </c>
      <c r="B1720">
        <v>1</v>
      </c>
      <c r="C1720">
        <v>10</v>
      </c>
      <c r="D1720">
        <v>0.2</v>
      </c>
      <c r="E1720" t="s">
        <v>1</v>
      </c>
      <c r="F1720">
        <v>52884.44</v>
      </c>
      <c r="G1720">
        <v>0.4</v>
      </c>
      <c r="H1720">
        <v>3600.45</v>
      </c>
      <c r="I1720">
        <v>2.3E-2</v>
      </c>
      <c r="J1720">
        <v>8.1287856461225161E-3</v>
      </c>
    </row>
    <row r="1721" spans="1:10" x14ac:dyDescent="0.3">
      <c r="A1721" t="s">
        <v>20</v>
      </c>
      <c r="B1721">
        <v>1</v>
      </c>
      <c r="C1721">
        <v>25</v>
      </c>
      <c r="D1721">
        <v>0.05</v>
      </c>
      <c r="E1721" t="s">
        <v>1</v>
      </c>
      <c r="F1721">
        <v>52750.3</v>
      </c>
      <c r="G1721">
        <v>0.62</v>
      </c>
      <c r="H1721">
        <v>3622.13</v>
      </c>
      <c r="I1721">
        <v>5.0000000000000001E-3</v>
      </c>
      <c r="J1721">
        <v>5.5716933273501912E-3</v>
      </c>
    </row>
    <row r="1722" spans="1:10" x14ac:dyDescent="0.3">
      <c r="A1722" t="s">
        <v>20</v>
      </c>
      <c r="B1722">
        <v>1</v>
      </c>
      <c r="C1722">
        <v>25</v>
      </c>
      <c r="D1722">
        <v>0.1</v>
      </c>
      <c r="E1722" t="s">
        <v>1</v>
      </c>
      <c r="F1722">
        <v>60185.39</v>
      </c>
      <c r="G1722">
        <v>13.59</v>
      </c>
      <c r="H1722">
        <v>3600.6</v>
      </c>
      <c r="I1722">
        <v>0</v>
      </c>
      <c r="J1722">
        <v>0.14730578851432075</v>
      </c>
    </row>
    <row r="1723" spans="1:10" x14ac:dyDescent="0.3">
      <c r="A1723" t="s">
        <v>20</v>
      </c>
      <c r="B1723">
        <v>1</v>
      </c>
      <c r="C1723">
        <v>25</v>
      </c>
      <c r="D1723">
        <v>0.15</v>
      </c>
      <c r="E1723" t="s">
        <v>1</v>
      </c>
      <c r="F1723">
        <v>53493.45</v>
      </c>
      <c r="G1723">
        <v>1.69</v>
      </c>
      <c r="H1723">
        <v>3607.15</v>
      </c>
      <c r="I1723">
        <v>0</v>
      </c>
      <c r="J1723">
        <v>1.9738259278562209E-2</v>
      </c>
    </row>
    <row r="1724" spans="1:10" x14ac:dyDescent="0.3">
      <c r="A1724" t="s">
        <v>20</v>
      </c>
      <c r="B1724">
        <v>1</v>
      </c>
      <c r="C1724">
        <v>25</v>
      </c>
      <c r="D1724">
        <v>0.2</v>
      </c>
      <c r="E1724" t="s">
        <v>1</v>
      </c>
      <c r="F1724">
        <v>52904.69</v>
      </c>
      <c r="G1724">
        <v>0.34</v>
      </c>
      <c r="H1724">
        <v>3600.34</v>
      </c>
      <c r="I1724">
        <v>2.3E-2</v>
      </c>
      <c r="J1724">
        <v>8.5148086031459069E-3</v>
      </c>
    </row>
    <row r="1725" spans="1:10" x14ac:dyDescent="0.3">
      <c r="A1725" t="s">
        <v>20</v>
      </c>
      <c r="B1725">
        <v>1</v>
      </c>
      <c r="C1725">
        <v>50</v>
      </c>
      <c r="D1725">
        <v>0.05</v>
      </c>
      <c r="E1725" t="s">
        <v>1</v>
      </c>
      <c r="F1725">
        <v>53223.28</v>
      </c>
      <c r="G1725">
        <v>1.51</v>
      </c>
      <c r="H1725">
        <v>3604.59</v>
      </c>
      <c r="I1725">
        <v>0</v>
      </c>
      <c r="J1725">
        <v>1.4588045831695595E-2</v>
      </c>
    </row>
    <row r="1726" spans="1:10" x14ac:dyDescent="0.3">
      <c r="A1726" t="s">
        <v>20</v>
      </c>
      <c r="B1726">
        <v>1</v>
      </c>
      <c r="C1726">
        <v>50</v>
      </c>
      <c r="D1726">
        <v>0.1</v>
      </c>
      <c r="E1726" t="s">
        <v>1</v>
      </c>
      <c r="F1726">
        <v>52654.97</v>
      </c>
      <c r="G1726">
        <v>0.26</v>
      </c>
      <c r="H1726">
        <v>3600.64</v>
      </c>
      <c r="I1726">
        <v>0</v>
      </c>
      <c r="J1726">
        <v>3.7544306857180132E-3</v>
      </c>
    </row>
    <row r="1727" spans="1:10" x14ac:dyDescent="0.3">
      <c r="A1727" t="s">
        <v>20</v>
      </c>
      <c r="B1727">
        <v>1</v>
      </c>
      <c r="C1727">
        <v>50</v>
      </c>
      <c r="D1727">
        <v>0.15</v>
      </c>
      <c r="E1727" t="s">
        <v>1</v>
      </c>
      <c r="F1727">
        <v>54287.15</v>
      </c>
      <c r="G1727">
        <v>3.17</v>
      </c>
      <c r="H1727">
        <v>3605.79</v>
      </c>
      <c r="I1727">
        <v>0</v>
      </c>
      <c r="J1727">
        <v>3.4868452907677483E-2</v>
      </c>
    </row>
    <row r="1728" spans="1:10" x14ac:dyDescent="0.3">
      <c r="A1728" t="s">
        <v>20</v>
      </c>
      <c r="B1728">
        <v>1</v>
      </c>
      <c r="C1728">
        <v>50</v>
      </c>
      <c r="D1728">
        <v>0.2</v>
      </c>
      <c r="E1728" t="s">
        <v>1</v>
      </c>
      <c r="F1728">
        <v>53647.37</v>
      </c>
      <c r="G1728">
        <v>1.88</v>
      </c>
      <c r="H1728">
        <v>3690.33</v>
      </c>
      <c r="I1728">
        <v>0</v>
      </c>
      <c r="J1728">
        <v>2.26724150091826E-2</v>
      </c>
    </row>
    <row r="1729" spans="1:10" x14ac:dyDescent="0.3">
      <c r="A1729" t="s">
        <v>20</v>
      </c>
      <c r="B1729">
        <v>2</v>
      </c>
      <c r="C1729">
        <v>5</v>
      </c>
      <c r="D1729">
        <v>0.05</v>
      </c>
      <c r="E1729" t="s">
        <v>0</v>
      </c>
      <c r="F1729">
        <v>52458.02</v>
      </c>
      <c r="G1729">
        <v>0</v>
      </c>
      <c r="H1729">
        <v>2395.7800000000002</v>
      </c>
      <c r="I1729">
        <v>5.5E-2</v>
      </c>
      <c r="J1729">
        <v>0</v>
      </c>
    </row>
    <row r="1730" spans="1:10" x14ac:dyDescent="0.3">
      <c r="A1730" t="s">
        <v>20</v>
      </c>
      <c r="B1730">
        <v>2</v>
      </c>
      <c r="C1730">
        <v>5</v>
      </c>
      <c r="D1730">
        <v>0.1</v>
      </c>
      <c r="E1730" t="s">
        <v>0</v>
      </c>
      <c r="F1730">
        <v>52510.42</v>
      </c>
      <c r="G1730">
        <v>0</v>
      </c>
      <c r="H1730">
        <v>2221.85</v>
      </c>
      <c r="I1730">
        <v>0.83899999999999997</v>
      </c>
      <c r="J1730">
        <v>9.9889397274233183E-4</v>
      </c>
    </row>
    <row r="1731" spans="1:10" x14ac:dyDescent="0.3">
      <c r="A1731" t="s">
        <v>20</v>
      </c>
      <c r="B1731">
        <v>2</v>
      </c>
      <c r="C1731">
        <v>5</v>
      </c>
      <c r="D1731">
        <v>0.15</v>
      </c>
      <c r="E1731" t="s">
        <v>0</v>
      </c>
      <c r="F1731">
        <v>52570.81</v>
      </c>
      <c r="G1731">
        <v>0</v>
      </c>
      <c r="H1731">
        <v>2846.17</v>
      </c>
      <c r="I1731">
        <v>0.77800000000000002</v>
      </c>
      <c r="J1731">
        <v>2.1501002134658442E-3</v>
      </c>
    </row>
    <row r="1732" spans="1:10" x14ac:dyDescent="0.3">
      <c r="A1732" t="s">
        <v>20</v>
      </c>
      <c r="B1732">
        <v>2</v>
      </c>
      <c r="C1732">
        <v>5</v>
      </c>
      <c r="D1732">
        <v>0.2</v>
      </c>
      <c r="E1732" t="s">
        <v>0</v>
      </c>
      <c r="F1732">
        <v>52584.34</v>
      </c>
      <c r="G1732">
        <v>0</v>
      </c>
      <c r="H1732">
        <v>2061.7800000000002</v>
      </c>
      <c r="I1732">
        <v>0.67</v>
      </c>
      <c r="J1732">
        <v>2.4080207373438078E-3</v>
      </c>
    </row>
    <row r="1733" spans="1:10" x14ac:dyDescent="0.3">
      <c r="A1733" t="s">
        <v>20</v>
      </c>
      <c r="B1733">
        <v>2</v>
      </c>
      <c r="C1733">
        <v>10</v>
      </c>
      <c r="D1733">
        <v>0.05</v>
      </c>
      <c r="E1733" t="s">
        <v>1</v>
      </c>
      <c r="F1733">
        <v>52615.86</v>
      </c>
      <c r="G1733">
        <v>0.36</v>
      </c>
      <c r="H1733">
        <v>3602.29</v>
      </c>
      <c r="I1733">
        <v>0</v>
      </c>
      <c r="J1733">
        <v>3.0088821499554275E-3</v>
      </c>
    </row>
    <row r="1734" spans="1:10" x14ac:dyDescent="0.3">
      <c r="A1734" t="s">
        <v>20</v>
      </c>
      <c r="B1734">
        <v>2</v>
      </c>
      <c r="C1734">
        <v>10</v>
      </c>
      <c r="D1734">
        <v>0.1</v>
      </c>
      <c r="E1734" t="s">
        <v>1</v>
      </c>
      <c r="F1734">
        <v>52584.34</v>
      </c>
      <c r="G1734">
        <v>0.05</v>
      </c>
      <c r="H1734">
        <v>3616.64</v>
      </c>
      <c r="I1734">
        <v>2.5000000000000001E-2</v>
      </c>
      <c r="J1734">
        <v>2.4080207373438078E-3</v>
      </c>
    </row>
    <row r="1735" spans="1:10" x14ac:dyDescent="0.3">
      <c r="A1735" t="s">
        <v>20</v>
      </c>
      <c r="B1735">
        <v>2</v>
      </c>
      <c r="C1735">
        <v>10</v>
      </c>
      <c r="D1735">
        <v>0.15</v>
      </c>
      <c r="E1735" t="s">
        <v>1</v>
      </c>
      <c r="F1735">
        <v>52805.61</v>
      </c>
      <c r="G1735">
        <v>0.41</v>
      </c>
      <c r="H1735">
        <v>3604.89</v>
      </c>
      <c r="I1735">
        <v>0</v>
      </c>
      <c r="J1735">
        <v>6.6260602287315784E-3</v>
      </c>
    </row>
    <row r="1736" spans="1:10" x14ac:dyDescent="0.3">
      <c r="A1736" t="s">
        <v>20</v>
      </c>
      <c r="B1736">
        <v>2</v>
      </c>
      <c r="C1736">
        <v>10</v>
      </c>
      <c r="D1736">
        <v>0.2</v>
      </c>
      <c r="E1736" t="s">
        <v>1</v>
      </c>
      <c r="F1736">
        <v>52868.66</v>
      </c>
      <c r="G1736">
        <v>0.25</v>
      </c>
      <c r="H1736">
        <v>3604.13</v>
      </c>
      <c r="I1736">
        <v>0</v>
      </c>
      <c r="J1736">
        <v>7.8279736825752622E-3</v>
      </c>
    </row>
    <row r="1737" spans="1:10" x14ac:dyDescent="0.3">
      <c r="A1737" t="s">
        <v>20</v>
      </c>
      <c r="B1737">
        <v>2</v>
      </c>
      <c r="C1737">
        <v>25</v>
      </c>
      <c r="D1737">
        <v>0.05</v>
      </c>
      <c r="E1737" t="s">
        <v>0</v>
      </c>
      <c r="F1737">
        <v>52556.31</v>
      </c>
      <c r="G1737">
        <v>0</v>
      </c>
      <c r="H1737">
        <v>3448.92</v>
      </c>
      <c r="I1737">
        <v>0</v>
      </c>
      <c r="J1737">
        <v>1.8736887133750102E-3</v>
      </c>
    </row>
    <row r="1738" spans="1:10" x14ac:dyDescent="0.3">
      <c r="A1738" t="s">
        <v>20</v>
      </c>
      <c r="B1738">
        <v>2</v>
      </c>
      <c r="C1738">
        <v>25</v>
      </c>
      <c r="D1738">
        <v>0.1</v>
      </c>
      <c r="E1738" t="s">
        <v>1</v>
      </c>
      <c r="F1738">
        <v>52654.97</v>
      </c>
      <c r="G1738">
        <v>0.13</v>
      </c>
      <c r="H1738">
        <v>3611.24</v>
      </c>
      <c r="I1738">
        <v>0</v>
      </c>
      <c r="J1738">
        <v>3.7544306857180132E-3</v>
      </c>
    </row>
    <row r="1739" spans="1:10" x14ac:dyDescent="0.3">
      <c r="A1739" t="s">
        <v>20</v>
      </c>
      <c r="B1739">
        <v>2</v>
      </c>
      <c r="C1739">
        <v>25</v>
      </c>
      <c r="D1739">
        <v>0.15</v>
      </c>
      <c r="E1739" t="s">
        <v>1</v>
      </c>
      <c r="F1739">
        <v>52773.35</v>
      </c>
      <c r="G1739">
        <v>0.08</v>
      </c>
      <c r="H1739">
        <v>3600.49</v>
      </c>
      <c r="I1739">
        <v>0</v>
      </c>
      <c r="J1739">
        <v>6.0110922981844173E-3</v>
      </c>
    </row>
    <row r="1740" spans="1:10" x14ac:dyDescent="0.3">
      <c r="A1740" t="s">
        <v>20</v>
      </c>
      <c r="B1740">
        <v>2</v>
      </c>
      <c r="C1740">
        <v>25</v>
      </c>
      <c r="D1740">
        <v>0.2</v>
      </c>
      <c r="E1740" t="s">
        <v>1</v>
      </c>
      <c r="F1740">
        <v>52887.39</v>
      </c>
      <c r="G1740">
        <v>0.11</v>
      </c>
      <c r="H1740">
        <v>3601.12</v>
      </c>
      <c r="I1740">
        <v>0</v>
      </c>
      <c r="J1740">
        <v>8.1850210892444597E-3</v>
      </c>
    </row>
    <row r="1741" spans="1:10" x14ac:dyDescent="0.3">
      <c r="A1741" t="s">
        <v>20</v>
      </c>
      <c r="B1741">
        <v>2</v>
      </c>
      <c r="C1741">
        <v>50</v>
      </c>
      <c r="D1741">
        <v>0.05</v>
      </c>
      <c r="E1741" t="s">
        <v>1</v>
      </c>
      <c r="F1741">
        <v>52556.31</v>
      </c>
      <c r="G1741">
        <v>0.05</v>
      </c>
      <c r="H1741">
        <v>3601.88</v>
      </c>
      <c r="I1741">
        <v>0</v>
      </c>
      <c r="J1741">
        <v>1.8736887133750102E-3</v>
      </c>
    </row>
    <row r="1742" spans="1:10" x14ac:dyDescent="0.3">
      <c r="A1742" t="s">
        <v>20</v>
      </c>
      <c r="B1742">
        <v>2</v>
      </c>
      <c r="C1742">
        <v>50</v>
      </c>
      <c r="D1742">
        <v>0.1</v>
      </c>
      <c r="E1742" t="s">
        <v>1</v>
      </c>
      <c r="F1742">
        <v>52648.3</v>
      </c>
      <c r="G1742">
        <v>0.06</v>
      </c>
      <c r="H1742">
        <v>3601.25</v>
      </c>
      <c r="I1742">
        <v>0</v>
      </c>
      <c r="J1742">
        <v>3.6272813956761407E-3</v>
      </c>
    </row>
    <row r="1743" spans="1:10" x14ac:dyDescent="0.3">
      <c r="A1743" t="s">
        <v>20</v>
      </c>
      <c r="B1743">
        <v>2</v>
      </c>
      <c r="C1743">
        <v>50</v>
      </c>
      <c r="D1743">
        <v>0.15</v>
      </c>
      <c r="E1743" t="s">
        <v>1</v>
      </c>
      <c r="F1743">
        <v>52773.35</v>
      </c>
      <c r="G1743">
        <v>0.09</v>
      </c>
      <c r="H1743">
        <v>3600.69</v>
      </c>
      <c r="I1743">
        <v>0</v>
      </c>
      <c r="J1743">
        <v>6.0110922981844173E-3</v>
      </c>
    </row>
    <row r="1744" spans="1:10" x14ac:dyDescent="0.3">
      <c r="A1744" t="s">
        <v>20</v>
      </c>
      <c r="B1744">
        <v>2</v>
      </c>
      <c r="C1744">
        <v>50</v>
      </c>
      <c r="D1744">
        <v>0.2</v>
      </c>
      <c r="E1744" t="s">
        <v>0</v>
      </c>
      <c r="F1744">
        <v>52868.66</v>
      </c>
      <c r="G1744">
        <v>0</v>
      </c>
      <c r="H1744">
        <v>1794.73</v>
      </c>
      <c r="I1744">
        <v>0</v>
      </c>
      <c r="J1744">
        <v>7.8279736825752622E-3</v>
      </c>
    </row>
    <row r="1745" spans="1:10" x14ac:dyDescent="0.3">
      <c r="A1745" t="s">
        <v>20</v>
      </c>
      <c r="B1745">
        <v>3</v>
      </c>
      <c r="C1745">
        <v>0</v>
      </c>
      <c r="D1745">
        <v>0.05</v>
      </c>
      <c r="E1745" t="s">
        <v>0</v>
      </c>
      <c r="F1745">
        <v>52648.3</v>
      </c>
      <c r="G1745">
        <v>0</v>
      </c>
      <c r="H1745">
        <v>1067.53</v>
      </c>
      <c r="I1745">
        <v>0</v>
      </c>
      <c r="J1745">
        <v>3.6272813956761407E-3</v>
      </c>
    </row>
    <row r="1746" spans="1:10" x14ac:dyDescent="0.3">
      <c r="A1746" t="s">
        <v>20</v>
      </c>
      <c r="B1746">
        <v>3</v>
      </c>
      <c r="C1746">
        <v>0</v>
      </c>
      <c r="D1746">
        <v>0.1</v>
      </c>
      <c r="E1746" t="s">
        <v>0</v>
      </c>
      <c r="F1746">
        <v>52868.66</v>
      </c>
      <c r="G1746">
        <v>0</v>
      </c>
      <c r="H1746">
        <v>561.51</v>
      </c>
      <c r="I1746">
        <v>0</v>
      </c>
      <c r="J1746">
        <v>7.8279736825752622E-3</v>
      </c>
    </row>
    <row r="1747" spans="1:10" x14ac:dyDescent="0.3">
      <c r="A1747" t="s">
        <v>20</v>
      </c>
      <c r="B1747">
        <v>3</v>
      </c>
      <c r="C1747">
        <v>0</v>
      </c>
      <c r="D1747">
        <v>0.15</v>
      </c>
      <c r="E1747" t="s">
        <v>4</v>
      </c>
      <c r="F1747">
        <v>0</v>
      </c>
      <c r="G1747">
        <v>0</v>
      </c>
      <c r="H1747">
        <v>75.069999999999993</v>
      </c>
      <c r="J1747">
        <v>0</v>
      </c>
    </row>
    <row r="1748" spans="1:10" x14ac:dyDescent="0.3">
      <c r="A1748" t="s">
        <v>20</v>
      </c>
      <c r="B1748">
        <v>3</v>
      </c>
      <c r="C1748">
        <v>0</v>
      </c>
      <c r="D1748">
        <v>0.2</v>
      </c>
      <c r="E1748" t="s">
        <v>4</v>
      </c>
      <c r="F1748">
        <v>0</v>
      </c>
      <c r="G1748">
        <v>0</v>
      </c>
      <c r="H1748">
        <v>28.19</v>
      </c>
      <c r="J1748">
        <v>0</v>
      </c>
    </row>
    <row r="1749" spans="1:10" x14ac:dyDescent="0.3">
      <c r="A1749" t="s">
        <v>20</v>
      </c>
      <c r="B1749">
        <v>3</v>
      </c>
      <c r="C1749">
        <v>10</v>
      </c>
      <c r="D1749">
        <v>0.05</v>
      </c>
      <c r="E1749" t="s">
        <v>0</v>
      </c>
      <c r="F1749">
        <v>52648.3</v>
      </c>
      <c r="G1749">
        <v>0</v>
      </c>
      <c r="H1749">
        <v>599.79999999999995</v>
      </c>
      <c r="I1749">
        <v>0</v>
      </c>
      <c r="J1749">
        <v>3.6272813956761407E-3</v>
      </c>
    </row>
    <row r="1750" spans="1:10" x14ac:dyDescent="0.3">
      <c r="A1750" t="s">
        <v>20</v>
      </c>
      <c r="B1750">
        <v>3</v>
      </c>
      <c r="C1750">
        <v>10</v>
      </c>
      <c r="D1750">
        <v>0.1</v>
      </c>
      <c r="E1750" t="s">
        <v>0</v>
      </c>
      <c r="F1750">
        <v>52868.66</v>
      </c>
      <c r="G1750">
        <v>0</v>
      </c>
      <c r="H1750">
        <v>925.12</v>
      </c>
      <c r="I1750">
        <v>0</v>
      </c>
      <c r="J1750">
        <v>7.8279736825752622E-3</v>
      </c>
    </row>
    <row r="1751" spans="1:10" x14ac:dyDescent="0.3">
      <c r="A1751" t="s">
        <v>20</v>
      </c>
      <c r="B1751">
        <v>3</v>
      </c>
      <c r="C1751">
        <v>10</v>
      </c>
      <c r="D1751">
        <v>0.15</v>
      </c>
      <c r="E1751" t="s">
        <v>4</v>
      </c>
      <c r="F1751">
        <v>0</v>
      </c>
      <c r="G1751">
        <v>0</v>
      </c>
      <c r="H1751">
        <v>24.62</v>
      </c>
      <c r="J1751">
        <v>0</v>
      </c>
    </row>
    <row r="1752" spans="1:10" x14ac:dyDescent="0.3">
      <c r="A1752" t="s">
        <v>20</v>
      </c>
      <c r="B1752">
        <v>3</v>
      </c>
      <c r="C1752">
        <v>10</v>
      </c>
      <c r="D1752">
        <v>0.2</v>
      </c>
      <c r="E1752" t="s">
        <v>4</v>
      </c>
      <c r="F1752">
        <v>0</v>
      </c>
      <c r="G1752">
        <v>0</v>
      </c>
      <c r="H1752">
        <v>24.39</v>
      </c>
      <c r="J1752">
        <v>0</v>
      </c>
    </row>
    <row r="1753" spans="1:10" x14ac:dyDescent="0.3">
      <c r="A1753" t="s">
        <v>20</v>
      </c>
      <c r="B1753">
        <v>3</v>
      </c>
      <c r="C1753">
        <v>25</v>
      </c>
      <c r="D1753">
        <v>0.05</v>
      </c>
      <c r="E1753" t="s">
        <v>0</v>
      </c>
      <c r="F1753">
        <v>52648.3</v>
      </c>
      <c r="G1753">
        <v>0</v>
      </c>
      <c r="H1753">
        <v>970.86</v>
      </c>
      <c r="I1753">
        <v>0</v>
      </c>
      <c r="J1753">
        <v>3.6272813956761407E-3</v>
      </c>
    </row>
    <row r="1754" spans="1:10" x14ac:dyDescent="0.3">
      <c r="A1754" t="s">
        <v>20</v>
      </c>
      <c r="B1754">
        <v>3</v>
      </c>
      <c r="C1754">
        <v>25</v>
      </c>
      <c r="D1754">
        <v>0.1</v>
      </c>
      <c r="E1754" t="s">
        <v>0</v>
      </c>
      <c r="F1754">
        <v>52868.66</v>
      </c>
      <c r="G1754">
        <v>0</v>
      </c>
      <c r="H1754">
        <v>751.88</v>
      </c>
      <c r="I1754">
        <v>0</v>
      </c>
      <c r="J1754">
        <v>7.8279736825752622E-3</v>
      </c>
    </row>
    <row r="1755" spans="1:10" x14ac:dyDescent="0.3">
      <c r="A1755" t="s">
        <v>20</v>
      </c>
      <c r="B1755">
        <v>3</v>
      </c>
      <c r="C1755">
        <v>25</v>
      </c>
      <c r="D1755">
        <v>0.15</v>
      </c>
      <c r="E1755" t="s">
        <v>4</v>
      </c>
      <c r="F1755">
        <v>0</v>
      </c>
      <c r="G1755">
        <v>0</v>
      </c>
      <c r="H1755">
        <v>26.92</v>
      </c>
      <c r="J1755">
        <v>0</v>
      </c>
    </row>
    <row r="1756" spans="1:10" x14ac:dyDescent="0.3">
      <c r="A1756" t="s">
        <v>20</v>
      </c>
      <c r="B1756">
        <v>3</v>
      </c>
      <c r="C1756">
        <v>25</v>
      </c>
      <c r="D1756">
        <v>0.2</v>
      </c>
      <c r="E1756" t="s">
        <v>4</v>
      </c>
      <c r="F1756">
        <v>0</v>
      </c>
      <c r="G1756">
        <v>0</v>
      </c>
      <c r="H1756">
        <v>61.42</v>
      </c>
      <c r="J1756">
        <v>0</v>
      </c>
    </row>
    <row r="1757" spans="1:10" x14ac:dyDescent="0.3">
      <c r="A1757" t="s">
        <v>20</v>
      </c>
      <c r="B1757">
        <v>3</v>
      </c>
      <c r="C1757">
        <v>50</v>
      </c>
      <c r="D1757">
        <v>0.05</v>
      </c>
      <c r="E1757" t="s">
        <v>0</v>
      </c>
      <c r="F1757">
        <v>52648.3</v>
      </c>
      <c r="G1757">
        <v>0</v>
      </c>
      <c r="H1757">
        <v>666.93</v>
      </c>
      <c r="I1757">
        <v>0</v>
      </c>
      <c r="J1757">
        <v>3.6272813956761407E-3</v>
      </c>
    </row>
    <row r="1758" spans="1:10" x14ac:dyDescent="0.3">
      <c r="A1758" t="s">
        <v>20</v>
      </c>
      <c r="B1758">
        <v>3</v>
      </c>
      <c r="C1758">
        <v>50</v>
      </c>
      <c r="D1758">
        <v>0.1</v>
      </c>
      <c r="E1758" t="s">
        <v>0</v>
      </c>
      <c r="F1758">
        <v>52868.66</v>
      </c>
      <c r="G1758">
        <v>0</v>
      </c>
      <c r="H1758">
        <v>485.13</v>
      </c>
      <c r="I1758">
        <v>0</v>
      </c>
      <c r="J1758">
        <v>7.8279736825752622E-3</v>
      </c>
    </row>
    <row r="1759" spans="1:10" x14ac:dyDescent="0.3">
      <c r="A1759" t="s">
        <v>20</v>
      </c>
      <c r="B1759">
        <v>3</v>
      </c>
      <c r="C1759">
        <v>50</v>
      </c>
      <c r="D1759">
        <v>0.15</v>
      </c>
      <c r="E1759" t="s">
        <v>4</v>
      </c>
      <c r="F1759">
        <v>0</v>
      </c>
      <c r="G1759">
        <v>0</v>
      </c>
      <c r="H1759">
        <v>24.8</v>
      </c>
      <c r="J1759">
        <v>0</v>
      </c>
    </row>
    <row r="1760" spans="1:10" x14ac:dyDescent="0.3">
      <c r="A1760" t="s">
        <v>20</v>
      </c>
      <c r="B1760">
        <v>3</v>
      </c>
      <c r="C1760">
        <v>50</v>
      </c>
      <c r="D1760">
        <v>0.2</v>
      </c>
      <c r="E1760" t="s">
        <v>4</v>
      </c>
      <c r="F1760">
        <v>0</v>
      </c>
      <c r="G1760">
        <v>0</v>
      </c>
      <c r="H1760">
        <v>26.43</v>
      </c>
      <c r="J1760">
        <v>0</v>
      </c>
    </row>
  </sheetData>
  <sortState xmlns:xlrd2="http://schemas.microsoft.com/office/spreadsheetml/2017/richdata2" ref="Q57:AA679">
    <sortCondition ref="Q57:Q679"/>
    <sortCondition ref="R57:R679"/>
    <sortCondition ref="S57:S679"/>
    <sortCondition ref="T57:T679"/>
  </sortState>
  <mergeCells count="19">
    <mergeCell ref="AG22:AG25"/>
    <mergeCell ref="AG26:AG29"/>
    <mergeCell ref="AG30:AG33"/>
    <mergeCell ref="AG34:AG37"/>
    <mergeCell ref="AG2:AN2"/>
    <mergeCell ref="AG5:AG8"/>
    <mergeCell ref="AG9:AG12"/>
    <mergeCell ref="AG13:AG16"/>
    <mergeCell ref="AG20:AN20"/>
    <mergeCell ref="Q1:AA1"/>
    <mergeCell ref="AS2:AZ2"/>
    <mergeCell ref="AS5:AS8"/>
    <mergeCell ref="AS9:AS12"/>
    <mergeCell ref="AS13:AS16"/>
    <mergeCell ref="AS20:AZ20"/>
    <mergeCell ref="AS22:AS25"/>
    <mergeCell ref="AS26:AS29"/>
    <mergeCell ref="AS30:AS33"/>
    <mergeCell ref="AS34:AS37"/>
  </mergeCells>
  <pageMargins left="0.511811024" right="0.511811024" top="0.78740157499999996" bottom="0.78740157499999996" header="0.31496062000000002" footer="0.3149606200000000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AE69D2-BD79-4098-A5E1-83515C790411}">
  <dimension ref="A1:AZ1760"/>
  <sheetViews>
    <sheetView topLeftCell="AP13" workbookViewId="0">
      <selection activeCell="A26" sqref="A26"/>
    </sheetView>
  </sheetViews>
  <sheetFormatPr defaultRowHeight="14.4" x14ac:dyDescent="0.3"/>
  <cols>
    <col min="1" max="1" width="15.6640625" customWidth="1"/>
    <col min="2" max="2" width="16" customWidth="1"/>
    <col min="4" max="4" width="10.77734375" customWidth="1"/>
    <col min="6" max="6" width="10.21875" customWidth="1"/>
    <col min="7" max="8" width="15.6640625" customWidth="1"/>
    <col min="9" max="10" width="10.5546875" customWidth="1"/>
    <col min="11" max="11" width="16.109375" customWidth="1"/>
  </cols>
  <sheetData>
    <row r="1" spans="1:52" x14ac:dyDescent="0.3">
      <c r="A1" t="s">
        <v>35</v>
      </c>
      <c r="B1" t="s">
        <v>36</v>
      </c>
      <c r="C1" t="s">
        <v>37</v>
      </c>
      <c r="D1" t="s">
        <v>38</v>
      </c>
      <c r="E1" t="s">
        <v>39</v>
      </c>
      <c r="F1" t="s">
        <v>40</v>
      </c>
      <c r="G1" t="s">
        <v>41</v>
      </c>
      <c r="H1" t="s">
        <v>42</v>
      </c>
      <c r="I1" t="s">
        <v>43</v>
      </c>
      <c r="J1" t="s">
        <v>44</v>
      </c>
      <c r="K1" t="s">
        <v>45</v>
      </c>
      <c r="L1" s="2" t="s">
        <v>32</v>
      </c>
      <c r="M1" t="s">
        <v>48</v>
      </c>
      <c r="N1" t="s">
        <v>49</v>
      </c>
      <c r="O1" s="34" t="s">
        <v>47</v>
      </c>
      <c r="P1" s="35"/>
      <c r="Q1" s="133" t="s">
        <v>24</v>
      </c>
      <c r="R1" s="133"/>
      <c r="S1" s="133"/>
      <c r="T1" s="133"/>
      <c r="U1" s="133"/>
      <c r="V1" s="133"/>
      <c r="W1" s="133"/>
      <c r="X1" s="133"/>
      <c r="Y1" s="133"/>
      <c r="Z1" s="133"/>
      <c r="AA1" s="133"/>
    </row>
    <row r="2" spans="1:52" x14ac:dyDescent="0.3">
      <c r="A2" t="s">
        <v>18</v>
      </c>
      <c r="B2">
        <v>0</v>
      </c>
      <c r="C2">
        <v>0</v>
      </c>
      <c r="D2">
        <v>0.05</v>
      </c>
      <c r="E2">
        <v>100</v>
      </c>
      <c r="F2">
        <v>11707.6</v>
      </c>
      <c r="G2">
        <v>889.90499999999997</v>
      </c>
      <c r="H2">
        <v>52</v>
      </c>
      <c r="I2">
        <v>90</v>
      </c>
      <c r="J2">
        <v>1800.02</v>
      </c>
      <c r="K2">
        <v>24067</v>
      </c>
      <c r="L2" s="33">
        <f>IF(AND(F2&lt;&gt;"inf",F2&lt;&gt;"infeas"),F2/O2-1,"---")</f>
        <v>0</v>
      </c>
      <c r="M2" s="39">
        <f>IF(AND(F2&lt;&gt;"inf",N2&lt;&gt;0),F2/N2-1,"---")</f>
        <v>6.4707586528236494E-3</v>
      </c>
      <c r="N2">
        <f t="shared" ref="N2:N65" si="0">SUMPRODUCT(($A$1137:$A$1760=A2)*($B$1137:$B$1760=B2)*($C$1137:$C$1760=C2)*($D$1137:$D$1760=D2)*($F$1137:$F$1760))</f>
        <v>11632.33</v>
      </c>
      <c r="O2">
        <f>IF(AND('Heuristica Seq'!$C2=0,'Heuristica Seq'!$B2=0,'Heuristica Seq'!$F2&lt;&gt;"inf",OR(AND(B1=0,'Heuristica Seq'!$F2&lt;O1),B1&lt;&gt;0)),'Heuristica Seq'!$F2,O1)</f>
        <v>11707.6</v>
      </c>
      <c r="Q2" s="26" t="s">
        <v>35</v>
      </c>
      <c r="R2" s="27" t="s">
        <v>36</v>
      </c>
      <c r="S2" s="27" t="s">
        <v>37</v>
      </c>
      <c r="T2" s="27" t="s">
        <v>38</v>
      </c>
      <c r="U2" s="27" t="s">
        <v>39</v>
      </c>
      <c r="V2" s="27" t="s">
        <v>40</v>
      </c>
      <c r="W2" s="27" t="s">
        <v>41</v>
      </c>
      <c r="X2" s="27" t="s">
        <v>42</v>
      </c>
      <c r="Y2" s="27" t="s">
        <v>43</v>
      </c>
      <c r="Z2" s="27" t="s">
        <v>44</v>
      </c>
      <c r="AA2" s="28" t="s">
        <v>45</v>
      </c>
      <c r="AB2" s="2" t="s">
        <v>32</v>
      </c>
      <c r="AC2" t="s">
        <v>48</v>
      </c>
      <c r="AE2" s="40"/>
      <c r="AG2" s="131" t="s">
        <v>24</v>
      </c>
      <c r="AH2" s="131"/>
      <c r="AI2" s="131"/>
      <c r="AJ2" s="131"/>
      <c r="AK2" s="131"/>
      <c r="AL2" s="131"/>
      <c r="AM2" s="131"/>
      <c r="AN2" s="131"/>
      <c r="AS2" s="131" t="s">
        <v>34</v>
      </c>
      <c r="AT2" s="131"/>
      <c r="AU2" s="131"/>
      <c r="AV2" s="131"/>
      <c r="AW2" s="131"/>
      <c r="AX2" s="131"/>
      <c r="AY2" s="131"/>
      <c r="AZ2" s="131"/>
    </row>
    <row r="3" spans="1:52" x14ac:dyDescent="0.3">
      <c r="A3" t="s">
        <v>18</v>
      </c>
      <c r="B3">
        <v>0</v>
      </c>
      <c r="C3">
        <v>0</v>
      </c>
      <c r="D3">
        <v>0.1</v>
      </c>
      <c r="E3">
        <v>100</v>
      </c>
      <c r="F3">
        <v>11707.1</v>
      </c>
      <c r="G3">
        <v>1263.7</v>
      </c>
      <c r="H3">
        <v>48</v>
      </c>
      <c r="I3">
        <v>61</v>
      </c>
      <c r="J3">
        <v>1800.03</v>
      </c>
      <c r="K3">
        <v>19318</v>
      </c>
      <c r="L3" s="33">
        <f t="shared" ref="L3:L66" si="1">IF(AND(F3&lt;&gt;"inf",F3&lt;&gt;"infeas"),F3/O3-1,"---")</f>
        <v>0</v>
      </c>
      <c r="M3" s="39">
        <f t="shared" ref="M3:M66" si="2">IF(AND(F3&lt;&gt;"inf",N3&lt;&gt;0),F3/N3-1,"---")</f>
        <v>6.4277750029444469E-3</v>
      </c>
      <c r="N3">
        <f t="shared" si="0"/>
        <v>11632.33</v>
      </c>
      <c r="O3">
        <f>IF(AND('Heuristica Seq'!$C3=0,'Heuristica Seq'!$B3=0,'Heuristica Seq'!$F3&lt;&gt;"inf",OR(AND(B2=0,'Heuristica Seq'!$F3&lt;O2),B2&lt;&gt;0)),'Heuristica Seq'!$F3,O2)</f>
        <v>11707.1</v>
      </c>
      <c r="Q3" s="29" t="s">
        <v>24</v>
      </c>
      <c r="R3" s="30">
        <v>0</v>
      </c>
      <c r="S3" s="30">
        <v>0</v>
      </c>
      <c r="T3" s="30">
        <v>0.05</v>
      </c>
      <c r="U3" s="30">
        <v>200</v>
      </c>
      <c r="V3" s="30">
        <v>33270.9</v>
      </c>
      <c r="W3" s="30">
        <v>1722.91</v>
      </c>
      <c r="X3" s="30">
        <v>313</v>
      </c>
      <c r="Y3" s="30">
        <v>328</v>
      </c>
      <c r="Z3" s="30">
        <v>1800.02</v>
      </c>
      <c r="AA3" s="31">
        <v>58208</v>
      </c>
      <c r="AB3" s="39">
        <v>0</v>
      </c>
      <c r="AC3" s="39">
        <v>-1.2022503722564082E-6</v>
      </c>
      <c r="AG3" s="3" t="s">
        <v>26</v>
      </c>
      <c r="AH3" s="4" t="s">
        <v>10</v>
      </c>
      <c r="AI3" s="4" t="s">
        <v>33</v>
      </c>
      <c r="AJ3" s="4" t="s">
        <v>4</v>
      </c>
      <c r="AK3" s="4" t="s">
        <v>50</v>
      </c>
      <c r="AL3" s="4" t="s">
        <v>52</v>
      </c>
      <c r="AM3" s="4" t="s">
        <v>51</v>
      </c>
      <c r="AN3" s="4" t="s">
        <v>53</v>
      </c>
      <c r="AS3" s="3" t="s">
        <v>26</v>
      </c>
      <c r="AT3" s="4" t="s">
        <v>10</v>
      </c>
      <c r="AU3" s="4" t="s">
        <v>33</v>
      </c>
      <c r="AV3" s="4" t="s">
        <v>4</v>
      </c>
      <c r="AW3" s="4" t="s">
        <v>54</v>
      </c>
      <c r="AX3" s="4" t="s">
        <v>52</v>
      </c>
      <c r="AY3" s="4" t="s">
        <v>51</v>
      </c>
      <c r="AZ3" s="4" t="s">
        <v>53</v>
      </c>
    </row>
    <row r="4" spans="1:52" x14ac:dyDescent="0.3">
      <c r="A4" t="s">
        <v>18</v>
      </c>
      <c r="B4">
        <v>0</v>
      </c>
      <c r="C4">
        <v>0</v>
      </c>
      <c r="D4">
        <v>0.15</v>
      </c>
      <c r="E4">
        <v>100</v>
      </c>
      <c r="F4">
        <v>11866.7</v>
      </c>
      <c r="G4">
        <v>704.41099999999994</v>
      </c>
      <c r="H4">
        <v>30</v>
      </c>
      <c r="I4">
        <v>65</v>
      </c>
      <c r="J4">
        <v>1800.01</v>
      </c>
      <c r="K4">
        <v>18064</v>
      </c>
      <c r="L4" s="33">
        <f t="shared" si="1"/>
        <v>1.3632752773957701E-2</v>
      </c>
      <c r="M4" s="39">
        <f t="shared" si="2"/>
        <v>2.0148156044403898E-2</v>
      </c>
      <c r="N4">
        <f t="shared" si="0"/>
        <v>11632.33</v>
      </c>
      <c r="O4">
        <f>IF(AND('Heuristica Seq'!$C4=0,'Heuristica Seq'!$B4=0,'Heuristica Seq'!$F4&lt;&gt;"inf",OR(AND(B3=0,'Heuristica Seq'!$F4&lt;O3),B3&lt;&gt;0)),'Heuristica Seq'!$F4,O3)</f>
        <v>11707.1</v>
      </c>
      <c r="Q4" s="32" t="s">
        <v>24</v>
      </c>
      <c r="R4" s="24">
        <v>0</v>
      </c>
      <c r="S4" s="24">
        <v>0</v>
      </c>
      <c r="T4" s="24">
        <v>0.1</v>
      </c>
      <c r="U4" s="24">
        <v>200</v>
      </c>
      <c r="V4" s="24">
        <v>33270.9</v>
      </c>
      <c r="W4" s="24">
        <v>194.91</v>
      </c>
      <c r="X4" s="24">
        <v>27</v>
      </c>
      <c r="Y4" s="24">
        <v>400</v>
      </c>
      <c r="Z4" s="24">
        <v>1800.03</v>
      </c>
      <c r="AA4" s="25">
        <v>61052</v>
      </c>
      <c r="AB4" s="39">
        <v>0</v>
      </c>
      <c r="AC4" s="39">
        <v>-1.2022503722564082E-6</v>
      </c>
      <c r="AF4">
        <v>0</v>
      </c>
      <c r="AG4" s="1" t="s">
        <v>27</v>
      </c>
      <c r="AH4" s="1">
        <v>0</v>
      </c>
      <c r="AI4" s="1">
        <v>1</v>
      </c>
      <c r="AJ4" s="1">
        <f>(COUNTIFS($R$3:$R$54,AF4,$S$3:$S$54,AH4)-COUNTIFS($R$3:$R$54,AF4,$S$3:$S$54,AH4))/4</f>
        <v>0</v>
      </c>
      <c r="AK4" s="41">
        <f>AVERAGEIFS($V$3:$V$54,$R$3:$R$54,AF4,$S$3:$S$54,AH4)</f>
        <v>22525.775000000005</v>
      </c>
      <c r="AL4" s="41">
        <f>AVERAGEIFS($W$3:$W$54,$R$3:$R$54,AF4,$S$3:$S$54,AH4)</f>
        <v>795.47175000000004</v>
      </c>
      <c r="AM4" s="42">
        <f>AVERAGEIFS($Y$3:$Y$54,$R$3:$R$54,AF4,$S$3:$S$54,AH4)</f>
        <v>205.625</v>
      </c>
      <c r="AN4" s="42">
        <f>AVERAGEIFS($AA$3:$AA$54,$R$3:$R$54,AF4,$S$3:$S$54,AH4)</f>
        <v>40423.875</v>
      </c>
      <c r="AR4">
        <v>0</v>
      </c>
      <c r="AS4" s="1" t="s">
        <v>27</v>
      </c>
      <c r="AT4" s="1">
        <v>0</v>
      </c>
      <c r="AU4" s="1" t="e">
        <f>Model_dem!#REF!</f>
        <v>#REF!</v>
      </c>
      <c r="AV4" s="1" t="e">
        <f>Model_dem!#REF!</f>
        <v>#REF!</v>
      </c>
      <c r="AW4" s="16">
        <f t="shared" ref="AW4:AW16" si="3">AVERAGEIFS($M$2:$M$624,$B$2:$B$624,AR4,$C$2:$C$624,AT4)</f>
        <v>3.03142455220935E-2</v>
      </c>
      <c r="AX4" s="41">
        <f t="shared" ref="AX4:AX16" si="4">AVERAGEIFS($G$2:$G$624,$B$2:$B$624,AR4,$C$2:$C$624,AT4)</f>
        <v>940.09737564583349</v>
      </c>
      <c r="AY4" s="42">
        <f t="shared" ref="AY4:AY16" si="5">AVERAGEIFS($I$2:$I$624,$B$2:$B$624,AR4,$C$2:$C$624,AT4)</f>
        <v>7717.625</v>
      </c>
      <c r="AZ4" s="42">
        <f t="shared" ref="AZ4:AZ16" si="6">AVERAGEIFS($K$2:$K$624,$B$2:$B$624,AR4,$C$2:$C$624,AT4)</f>
        <v>33107.479166666664</v>
      </c>
    </row>
    <row r="5" spans="1:52" x14ac:dyDescent="0.3">
      <c r="A5" t="s">
        <v>18</v>
      </c>
      <c r="B5">
        <v>0</v>
      </c>
      <c r="C5">
        <v>0</v>
      </c>
      <c r="D5">
        <v>0.2</v>
      </c>
      <c r="E5">
        <v>100</v>
      </c>
      <c r="F5">
        <v>11841.2</v>
      </c>
      <c r="G5">
        <v>796</v>
      </c>
      <c r="H5">
        <v>36</v>
      </c>
      <c r="I5">
        <v>77</v>
      </c>
      <c r="J5">
        <v>1800.15</v>
      </c>
      <c r="K5">
        <v>22710</v>
      </c>
      <c r="L5" s="33">
        <f t="shared" si="1"/>
        <v>1.1454587387141224E-2</v>
      </c>
      <c r="M5" s="39">
        <f t="shared" si="2"/>
        <v>1.7955989900561686E-2</v>
      </c>
      <c r="N5">
        <f t="shared" si="0"/>
        <v>11632.33</v>
      </c>
      <c r="O5">
        <f>IF(AND('Heuristica Seq'!$C5=0,'Heuristica Seq'!$B5=0,'Heuristica Seq'!$F5&lt;&gt;"inf",OR(AND(B4=0,'Heuristica Seq'!$F5&lt;O4),B4&lt;&gt;0)),'Heuristica Seq'!$F5,O4)</f>
        <v>11707.1</v>
      </c>
      <c r="Q5" s="29" t="s">
        <v>24</v>
      </c>
      <c r="R5" s="30">
        <v>0</v>
      </c>
      <c r="S5" s="30">
        <v>0</v>
      </c>
      <c r="T5" s="30">
        <v>0.15</v>
      </c>
      <c r="U5" s="30">
        <v>200</v>
      </c>
      <c r="V5" s="30">
        <v>33270.9</v>
      </c>
      <c r="W5" s="30">
        <v>101.51900000000001</v>
      </c>
      <c r="X5" s="30">
        <v>15</v>
      </c>
      <c r="Y5" s="30">
        <v>282</v>
      </c>
      <c r="Z5" s="30">
        <v>1800</v>
      </c>
      <c r="AA5" s="31">
        <v>58794</v>
      </c>
      <c r="AB5" s="39">
        <v>0</v>
      </c>
      <c r="AC5" s="39">
        <v>-1.2022503722564082E-6</v>
      </c>
      <c r="AF5">
        <v>1</v>
      </c>
      <c r="AG5" s="130" t="s">
        <v>28</v>
      </c>
      <c r="AH5" s="1">
        <v>5</v>
      </c>
      <c r="AI5" s="1" t="e">
        <f>Model_dem!#REF!</f>
        <v>#REF!</v>
      </c>
      <c r="AJ5" s="44" t="e">
        <f>Model_dem!#REF!-COUNTIFS($R$3:$R$54,AF5,$S$3:$S$54,AH5)</f>
        <v>#REF!</v>
      </c>
      <c r="AK5" s="8">
        <f t="shared" ref="AK5:AK16" si="7">AVERAGEIFS($V$3:$V$54,$R$3:$R$54,AF5,$S$3:$S$54,AH5)</f>
        <v>26267.250000000004</v>
      </c>
      <c r="AL5" s="8">
        <f t="shared" ref="AL5:AL16" si="8">AVERAGEIFS($W$3:$W$54,$R$3:$R$54,AF5,$S$3:$S$54,AH5)</f>
        <v>883.72141666666664</v>
      </c>
      <c r="AM5" s="43">
        <f t="shared" ref="AM5:AM16" si="9">AVERAGEIFS($Y$3:$Y$54,$R$3:$R$54,AF5,$S$3:$S$54,AH5)</f>
        <v>40</v>
      </c>
      <c r="AN5" s="43">
        <f t="shared" ref="AN5:AN16" si="10">AVERAGEIFS($AA$3:$AA$54,$R$3:$R$54,AF5,$S$3:$S$54,AH5)</f>
        <v>10183.166666666666</v>
      </c>
      <c r="AR5">
        <v>1</v>
      </c>
      <c r="AS5" s="130" t="s">
        <v>28</v>
      </c>
      <c r="AT5" s="1">
        <v>5</v>
      </c>
      <c r="AU5" s="1" t="e">
        <f>Model_dem!#REF!</f>
        <v>#REF!</v>
      </c>
      <c r="AV5" s="44" t="e">
        <f>Model_dem!#REF!</f>
        <v>#REF!</v>
      </c>
      <c r="AW5" s="6">
        <f t="shared" si="3"/>
        <v>7.9608137985138883E-2</v>
      </c>
      <c r="AX5" s="8">
        <f t="shared" si="4"/>
        <v>1247.6803008333334</v>
      </c>
      <c r="AY5" s="43">
        <f t="shared" si="5"/>
        <v>1210.125</v>
      </c>
      <c r="AZ5" s="43">
        <f t="shared" si="6"/>
        <v>8552.9166666666661</v>
      </c>
    </row>
    <row r="6" spans="1:52" x14ac:dyDescent="0.3">
      <c r="A6" t="s">
        <v>18</v>
      </c>
      <c r="B6">
        <v>1</v>
      </c>
      <c r="C6">
        <v>5</v>
      </c>
      <c r="D6">
        <v>0.05</v>
      </c>
      <c r="E6">
        <v>100</v>
      </c>
      <c r="F6">
        <v>11950.2</v>
      </c>
      <c r="G6">
        <v>1216.49</v>
      </c>
      <c r="H6">
        <v>20</v>
      </c>
      <c r="I6">
        <v>31</v>
      </c>
      <c r="J6">
        <v>1800.15</v>
      </c>
      <c r="K6">
        <v>7530</v>
      </c>
      <c r="L6" s="33">
        <f t="shared" si="1"/>
        <v>2.0765176687651099E-2</v>
      </c>
      <c r="M6" s="39">
        <f t="shared" si="2"/>
        <v>2.3490205919357132E-2</v>
      </c>
      <c r="N6">
        <f t="shared" si="0"/>
        <v>11675.93</v>
      </c>
      <c r="O6">
        <f>IF(AND('Heuristica Seq'!$C6=0,'Heuristica Seq'!$B6=0,'Heuristica Seq'!$F6&lt;&gt;"inf",OR(AND(B5=0,'Heuristica Seq'!$F6&lt;O5),B5&lt;&gt;0)),'Heuristica Seq'!$F6,O5)</f>
        <v>11707.1</v>
      </c>
      <c r="Q6" s="32" t="s">
        <v>24</v>
      </c>
      <c r="R6" s="24">
        <v>0</v>
      </c>
      <c r="S6" s="24">
        <v>0</v>
      </c>
      <c r="T6" s="24">
        <v>0.2</v>
      </c>
      <c r="U6" s="24">
        <v>200</v>
      </c>
      <c r="V6" s="24">
        <v>33270.9</v>
      </c>
      <c r="W6" s="24">
        <v>690.41899999999998</v>
      </c>
      <c r="X6" s="24">
        <v>139</v>
      </c>
      <c r="Y6" s="24">
        <v>342</v>
      </c>
      <c r="Z6" s="24">
        <v>1800.01</v>
      </c>
      <c r="AA6" s="25">
        <v>61178</v>
      </c>
      <c r="AB6" s="39">
        <v>0</v>
      </c>
      <c r="AC6" s="39">
        <v>-1.2022503722564082E-6</v>
      </c>
      <c r="AF6">
        <v>1</v>
      </c>
      <c r="AG6" s="130"/>
      <c r="AH6" s="1">
        <v>10</v>
      </c>
      <c r="AI6" s="1" t="e">
        <f>Model_dem!#REF!</f>
        <v>#REF!</v>
      </c>
      <c r="AJ6" s="1" t="e">
        <f>Model_dem!#REF!-COUNTIFS($R$3:$R$54,AF6,$S$3:$S$54,AH6)</f>
        <v>#REF!</v>
      </c>
      <c r="AK6" s="8">
        <f t="shared" si="7"/>
        <v>33705.524999999994</v>
      </c>
      <c r="AL6" s="8">
        <f t="shared" si="8"/>
        <v>1229.87825</v>
      </c>
      <c r="AM6" s="43">
        <f t="shared" si="9"/>
        <v>14.5</v>
      </c>
      <c r="AN6" s="43">
        <f t="shared" si="10"/>
        <v>5002.25</v>
      </c>
      <c r="AR6">
        <v>1</v>
      </c>
      <c r="AS6" s="130"/>
      <c r="AT6" s="1">
        <v>10</v>
      </c>
      <c r="AU6" s="1" t="e">
        <f>Model_dem!#REF!</f>
        <v>#REF!</v>
      </c>
      <c r="AV6" s="1" t="e">
        <f>Model_dem!#REF!</f>
        <v>#REF!</v>
      </c>
      <c r="AW6" s="6">
        <f t="shared" si="3"/>
        <v>6.5785391316953531E-2</v>
      </c>
      <c r="AX6" s="8">
        <f t="shared" si="4"/>
        <v>1372.1173464285714</v>
      </c>
      <c r="AY6" s="43">
        <f t="shared" si="5"/>
        <v>807.76190476190482</v>
      </c>
      <c r="AZ6" s="43">
        <f t="shared" si="6"/>
        <v>6258.4047619047615</v>
      </c>
    </row>
    <row r="7" spans="1:52" x14ac:dyDescent="0.3">
      <c r="A7" t="s">
        <v>18</v>
      </c>
      <c r="B7">
        <v>1</v>
      </c>
      <c r="C7">
        <v>5</v>
      </c>
      <c r="D7">
        <v>0.1</v>
      </c>
      <c r="E7">
        <v>100</v>
      </c>
      <c r="F7">
        <v>11879.1</v>
      </c>
      <c r="G7">
        <v>1578.17</v>
      </c>
      <c r="H7">
        <v>20</v>
      </c>
      <c r="I7">
        <v>26</v>
      </c>
      <c r="J7">
        <v>1800.25</v>
      </c>
      <c r="K7">
        <v>9628</v>
      </c>
      <c r="L7" s="33">
        <f t="shared" si="1"/>
        <v>1.4691939079703786E-2</v>
      </c>
      <c r="M7" s="39">
        <f t="shared" si="2"/>
        <v>1.1268667961211509E-2</v>
      </c>
      <c r="N7">
        <f t="shared" si="0"/>
        <v>11746.73</v>
      </c>
      <c r="O7">
        <f>IF(AND('Heuristica Seq'!$C7=0,'Heuristica Seq'!$B7=0,'Heuristica Seq'!$F7&lt;&gt;"inf",OR(AND(B6=0,'Heuristica Seq'!$F7&lt;O6),B6&lt;&gt;0)),'Heuristica Seq'!$F7,O6)</f>
        <v>11707.1</v>
      </c>
      <c r="Q7" s="29" t="s">
        <v>24</v>
      </c>
      <c r="R7" s="30">
        <v>1</v>
      </c>
      <c r="S7" s="30">
        <v>5</v>
      </c>
      <c r="T7" s="30">
        <v>0.05</v>
      </c>
      <c r="U7" s="30">
        <v>200</v>
      </c>
      <c r="V7" s="30">
        <v>33316.5</v>
      </c>
      <c r="W7" s="30">
        <v>283.863</v>
      </c>
      <c r="X7" s="30">
        <v>8</v>
      </c>
      <c r="Y7" s="30">
        <v>78</v>
      </c>
      <c r="Z7" s="30">
        <v>1800.08</v>
      </c>
      <c r="AA7" s="31">
        <v>13151</v>
      </c>
      <c r="AB7" s="39">
        <v>1.3705670721260166E-3</v>
      </c>
      <c r="AC7" s="39">
        <v>-1.4829476011195553E-3</v>
      </c>
      <c r="AF7">
        <v>1</v>
      </c>
      <c r="AG7" s="130"/>
      <c r="AH7" s="1">
        <v>25</v>
      </c>
      <c r="AI7" s="1" t="e">
        <f>Model_dem!#REF!</f>
        <v>#REF!</v>
      </c>
      <c r="AJ7" s="1" t="e">
        <f>Model_dem!#REF!-COUNTIFS($R$3:$R$54,AF7,$S$3:$S$54,AH7)</f>
        <v>#REF!</v>
      </c>
      <c r="AK7" s="8">
        <f t="shared" si="7"/>
        <v>33833.35</v>
      </c>
      <c r="AL7" s="8">
        <f t="shared" si="8"/>
        <v>898.61075000000005</v>
      </c>
      <c r="AM7" s="43">
        <f t="shared" si="9"/>
        <v>13.25</v>
      </c>
      <c r="AN7" s="43">
        <f t="shared" si="10"/>
        <v>4017.25</v>
      </c>
      <c r="AR7">
        <v>1</v>
      </c>
      <c r="AS7" s="130"/>
      <c r="AT7" s="1">
        <v>25</v>
      </c>
      <c r="AU7" s="1" t="e">
        <f>Model_dem!#REF!</f>
        <v>#REF!</v>
      </c>
      <c r="AV7" s="1" t="e">
        <f>Model_dem!#REF!</f>
        <v>#REF!</v>
      </c>
      <c r="AW7" s="6">
        <f t="shared" si="3"/>
        <v>7.3180289124480116E-2</v>
      </c>
      <c r="AX7" s="8">
        <f t="shared" si="4"/>
        <v>1287.2869719047619</v>
      </c>
      <c r="AY7" s="43">
        <f t="shared" si="5"/>
        <v>251.28571428571428</v>
      </c>
      <c r="AZ7" s="43">
        <f t="shared" si="6"/>
        <v>3051.0952380952381</v>
      </c>
    </row>
    <row r="8" spans="1:52" x14ac:dyDescent="0.3">
      <c r="A8" t="s">
        <v>18</v>
      </c>
      <c r="B8">
        <v>1</v>
      </c>
      <c r="C8">
        <v>5</v>
      </c>
      <c r="D8">
        <v>0.15</v>
      </c>
      <c r="E8">
        <v>100</v>
      </c>
      <c r="F8">
        <v>12111.6</v>
      </c>
      <c r="G8">
        <v>537.23500000000001</v>
      </c>
      <c r="H8">
        <v>4</v>
      </c>
      <c r="I8">
        <v>22</v>
      </c>
      <c r="J8">
        <v>1801.28</v>
      </c>
      <c r="K8">
        <v>5825</v>
      </c>
      <c r="L8" s="33">
        <f t="shared" si="1"/>
        <v>3.4551682312442766E-2</v>
      </c>
      <c r="M8" s="39">
        <f t="shared" si="2"/>
        <v>-2.36649250885268E-3</v>
      </c>
      <c r="N8">
        <f t="shared" si="0"/>
        <v>12140.33</v>
      </c>
      <c r="O8">
        <f>IF(AND('Heuristica Seq'!$C8=0,'Heuristica Seq'!$B8=0,'Heuristica Seq'!$F8&lt;&gt;"inf",OR(AND(B7=0,'Heuristica Seq'!$F8&lt;O7),B7&lt;&gt;0)),'Heuristica Seq'!$F8,O7)</f>
        <v>11707.1</v>
      </c>
      <c r="Q8" s="32" t="s">
        <v>24</v>
      </c>
      <c r="R8" s="24">
        <v>1</v>
      </c>
      <c r="S8" s="24">
        <v>5</v>
      </c>
      <c r="T8" s="24">
        <v>0.1</v>
      </c>
      <c r="U8" s="24">
        <v>200</v>
      </c>
      <c r="V8" s="24">
        <v>33366</v>
      </c>
      <c r="W8" s="24">
        <v>79.016499999999994</v>
      </c>
      <c r="X8" s="24">
        <v>0</v>
      </c>
      <c r="Y8" s="24">
        <v>34</v>
      </c>
      <c r="Z8" s="24">
        <v>1800.08</v>
      </c>
      <c r="AA8" s="25">
        <v>10953</v>
      </c>
      <c r="AB8" s="39">
        <v>2.8583536964734702E-3</v>
      </c>
      <c r="AC8" s="39">
        <v>-2.4488824563329015E-3</v>
      </c>
      <c r="AF8">
        <v>1</v>
      </c>
      <c r="AG8" s="130"/>
      <c r="AH8" s="1">
        <v>50</v>
      </c>
      <c r="AI8" s="1" t="e">
        <f>Model_dem!#REF!</f>
        <v>#REF!</v>
      </c>
      <c r="AJ8" s="1" t="e">
        <f>Model_dem!#REF!-COUNTIFS($R$3:$R$54,AF8,$S$3:$S$54,AH8)</f>
        <v>#REF!</v>
      </c>
      <c r="AK8" s="8">
        <f t="shared" si="7"/>
        <v>34301.425000000003</v>
      </c>
      <c r="AL8" s="8">
        <f t="shared" si="8"/>
        <v>1538.55</v>
      </c>
      <c r="AM8" s="43">
        <f t="shared" si="9"/>
        <v>6.75</v>
      </c>
      <c r="AN8" s="43">
        <f t="shared" si="10"/>
        <v>2565.5</v>
      </c>
      <c r="AR8">
        <v>1</v>
      </c>
      <c r="AS8" s="130"/>
      <c r="AT8" s="1">
        <v>50</v>
      </c>
      <c r="AU8" s="1" t="e">
        <f>Model_dem!#REF!</f>
        <v>#REF!</v>
      </c>
      <c r="AV8" s="1" t="e">
        <f>Model_dem!#REF!</f>
        <v>#REF!</v>
      </c>
      <c r="AW8" s="6">
        <f t="shared" si="3"/>
        <v>0.13362917018675655</v>
      </c>
      <c r="AX8" s="8">
        <f t="shared" si="4"/>
        <v>1574.8260528571434</v>
      </c>
      <c r="AY8" s="43">
        <f t="shared" si="5"/>
        <v>131.35714285714286</v>
      </c>
      <c r="AZ8" s="43">
        <f t="shared" si="6"/>
        <v>1884.2142857142858</v>
      </c>
    </row>
    <row r="9" spans="1:52" x14ac:dyDescent="0.3">
      <c r="A9" t="s">
        <v>18</v>
      </c>
      <c r="B9">
        <v>1</v>
      </c>
      <c r="C9">
        <v>5</v>
      </c>
      <c r="D9">
        <v>0.2</v>
      </c>
      <c r="E9">
        <v>100</v>
      </c>
      <c r="F9">
        <v>12033.8</v>
      </c>
      <c r="G9">
        <v>1435.31</v>
      </c>
      <c r="H9">
        <v>17</v>
      </c>
      <c r="I9">
        <v>27</v>
      </c>
      <c r="J9">
        <v>1800.44</v>
      </c>
      <c r="K9">
        <v>7149</v>
      </c>
      <c r="L9" s="33">
        <f t="shared" si="1"/>
        <v>2.7906142426390668E-2</v>
      </c>
      <c r="M9" s="39">
        <f t="shared" si="2"/>
        <v>-1.7230199317586847E-2</v>
      </c>
      <c r="N9">
        <f t="shared" si="0"/>
        <v>12244.78</v>
      </c>
      <c r="O9">
        <f>IF(AND('Heuristica Seq'!$C9=0,'Heuristica Seq'!$B9=0,'Heuristica Seq'!$F9&lt;&gt;"inf",OR(AND(B8=0,'Heuristica Seq'!$F9&lt;O8),B8&lt;&gt;0)),'Heuristica Seq'!$F9,O8)</f>
        <v>11707.1</v>
      </c>
      <c r="Q9" s="29" t="s">
        <v>24</v>
      </c>
      <c r="R9" s="30">
        <v>1</v>
      </c>
      <c r="S9" s="30">
        <v>5</v>
      </c>
      <c r="T9" s="30">
        <v>0.15</v>
      </c>
      <c r="U9" s="30">
        <v>200</v>
      </c>
      <c r="V9" s="30">
        <v>33448.300000000003</v>
      </c>
      <c r="W9" s="30">
        <v>955.28899999999999</v>
      </c>
      <c r="X9" s="30">
        <v>17</v>
      </c>
      <c r="Y9" s="30">
        <v>46</v>
      </c>
      <c r="Z9" s="30">
        <v>1800.23</v>
      </c>
      <c r="AA9" s="31">
        <v>10189</v>
      </c>
      <c r="AB9" s="39">
        <v>5.3319868112975399E-3</v>
      </c>
      <c r="AC9" s="39">
        <v>-5.919020336155989E-3</v>
      </c>
      <c r="AF9">
        <v>2</v>
      </c>
      <c r="AG9" s="130" t="s">
        <v>29</v>
      </c>
      <c r="AH9" s="1">
        <v>5</v>
      </c>
      <c r="AI9" s="1" t="e">
        <f>Model_dem!#REF!</f>
        <v>#REF!</v>
      </c>
      <c r="AJ9" s="1" t="e">
        <f>Model_dem!#REF!-COUNTIFS($R$3:$R$54,AF9,$S$3:$S$54,AH9)</f>
        <v>#REF!</v>
      </c>
      <c r="AK9" s="8">
        <f t="shared" si="7"/>
        <v>33455.149999999994</v>
      </c>
      <c r="AL9" s="8">
        <f t="shared" si="8"/>
        <v>911.44875000000002</v>
      </c>
      <c r="AM9" s="43">
        <f t="shared" si="9"/>
        <v>31</v>
      </c>
      <c r="AN9" s="43">
        <f t="shared" si="10"/>
        <v>8284</v>
      </c>
      <c r="AR9">
        <v>2</v>
      </c>
      <c r="AS9" s="130" t="s">
        <v>29</v>
      </c>
      <c r="AT9" s="1">
        <v>5</v>
      </c>
      <c r="AU9" s="1" t="e">
        <f>Model_dem!#REF!</f>
        <v>#REF!</v>
      </c>
      <c r="AV9" s="1" t="e">
        <f>Model_dem!#REF!</f>
        <v>#REF!</v>
      </c>
      <c r="AW9" s="6">
        <f t="shared" si="3"/>
        <v>0.14761453900741289</v>
      </c>
      <c r="AX9" s="8">
        <f t="shared" si="4"/>
        <v>1278.1776199999999</v>
      </c>
      <c r="AY9" s="43">
        <f t="shared" si="5"/>
        <v>1171.4791666666667</v>
      </c>
      <c r="AZ9" s="43">
        <f t="shared" si="6"/>
        <v>6266.479166666667</v>
      </c>
    </row>
    <row r="10" spans="1:52" x14ac:dyDescent="0.3">
      <c r="A10" t="s">
        <v>18</v>
      </c>
      <c r="B10">
        <v>1</v>
      </c>
      <c r="C10">
        <v>10</v>
      </c>
      <c r="D10">
        <v>0.05</v>
      </c>
      <c r="E10">
        <v>100</v>
      </c>
      <c r="F10">
        <v>11950.2</v>
      </c>
      <c r="G10">
        <v>1315.39</v>
      </c>
      <c r="H10">
        <v>17</v>
      </c>
      <c r="I10">
        <v>30</v>
      </c>
      <c r="J10">
        <v>1800.06</v>
      </c>
      <c r="K10">
        <v>8393</v>
      </c>
      <c r="L10" s="33">
        <f t="shared" si="1"/>
        <v>2.0765176687651099E-2</v>
      </c>
      <c r="M10" s="39">
        <f t="shared" si="2"/>
        <v>2.3490205919357132E-2</v>
      </c>
      <c r="N10">
        <f t="shared" si="0"/>
        <v>11675.93</v>
      </c>
      <c r="O10">
        <f>IF(AND('Heuristica Seq'!$C10=0,'Heuristica Seq'!$B10=0,'Heuristica Seq'!$F10&lt;&gt;"inf",OR(AND(B9=0,'Heuristica Seq'!$F10&lt;O9),B9&lt;&gt;0)),'Heuristica Seq'!$F10,O9)</f>
        <v>11707.1</v>
      </c>
      <c r="Q10" s="32" t="s">
        <v>24</v>
      </c>
      <c r="R10" s="24">
        <v>1</v>
      </c>
      <c r="S10" s="24">
        <v>5</v>
      </c>
      <c r="T10" s="24">
        <v>0.2</v>
      </c>
      <c r="U10" s="24">
        <v>200</v>
      </c>
      <c r="V10" s="24">
        <v>33643.4</v>
      </c>
      <c r="W10" s="24">
        <v>1189.5</v>
      </c>
      <c r="X10" s="24">
        <v>12</v>
      </c>
      <c r="Y10" s="24">
        <v>25</v>
      </c>
      <c r="Z10" s="24">
        <v>1800.1</v>
      </c>
      <c r="AA10" s="25">
        <v>9648</v>
      </c>
      <c r="AB10" s="39">
        <v>1.1195970051907311E-2</v>
      </c>
      <c r="AC10" s="39">
        <v>-3.8763178651708419E-3</v>
      </c>
      <c r="AF10">
        <v>2</v>
      </c>
      <c r="AG10" s="130"/>
      <c r="AH10" s="1">
        <v>10</v>
      </c>
      <c r="AI10" s="1" t="e">
        <f>Model_dem!#REF!</f>
        <v>#REF!</v>
      </c>
      <c r="AJ10" s="1" t="e">
        <f>Model_dem!#REF!-COUNTIFS($R$3:$R$54,AF10,$S$3:$S$54,AH10)</f>
        <v>#REF!</v>
      </c>
      <c r="AK10" s="8">
        <f t="shared" si="7"/>
        <v>33544.625</v>
      </c>
      <c r="AL10" s="8">
        <f t="shared" si="8"/>
        <v>1286.0237500000001</v>
      </c>
      <c r="AM10" s="43">
        <f t="shared" si="9"/>
        <v>21.5</v>
      </c>
      <c r="AN10" s="43">
        <f t="shared" si="10"/>
        <v>5542.5</v>
      </c>
      <c r="AR10">
        <v>2</v>
      </c>
      <c r="AS10" s="130"/>
      <c r="AT10" s="1">
        <v>10</v>
      </c>
      <c r="AU10" s="1" t="e">
        <f>Model_dem!#REF!</f>
        <v>#REF!</v>
      </c>
      <c r="AV10" s="1" t="e">
        <f>Model_dem!#REF!</f>
        <v>#REF!</v>
      </c>
      <c r="AW10" s="6">
        <f t="shared" si="3"/>
        <v>7.7178058821416901E-2</v>
      </c>
      <c r="AX10" s="8">
        <f t="shared" si="4"/>
        <v>1425.9490231250004</v>
      </c>
      <c r="AY10" s="43">
        <f t="shared" si="5"/>
        <v>524.33333333333337</v>
      </c>
      <c r="AZ10" s="43">
        <f t="shared" si="6"/>
        <v>4221.645833333333</v>
      </c>
    </row>
    <row r="11" spans="1:52" x14ac:dyDescent="0.3">
      <c r="A11" t="s">
        <v>18</v>
      </c>
      <c r="B11">
        <v>1</v>
      </c>
      <c r="C11">
        <v>10</v>
      </c>
      <c r="D11">
        <v>0.1</v>
      </c>
      <c r="E11">
        <v>100</v>
      </c>
      <c r="F11">
        <v>12401</v>
      </c>
      <c r="G11">
        <v>222.03</v>
      </c>
      <c r="H11">
        <v>3</v>
      </c>
      <c r="I11">
        <v>22</v>
      </c>
      <c r="J11">
        <v>1800.34</v>
      </c>
      <c r="K11">
        <v>8794</v>
      </c>
      <c r="L11" s="33">
        <f t="shared" si="1"/>
        <v>5.9271723996549008E-2</v>
      </c>
      <c r="M11" s="39">
        <f t="shared" si="2"/>
        <v>5.5698053841366946E-2</v>
      </c>
      <c r="N11">
        <f t="shared" si="0"/>
        <v>11746.73</v>
      </c>
      <c r="O11">
        <f>IF(AND('Heuristica Seq'!$C11=0,'Heuristica Seq'!$B11=0,'Heuristica Seq'!$F11&lt;&gt;"inf",OR(AND(B10=0,'Heuristica Seq'!$F11&lt;O10),B10&lt;&gt;0)),'Heuristica Seq'!$F11,O10)</f>
        <v>11707.1</v>
      </c>
      <c r="Q11" s="29" t="s">
        <v>24</v>
      </c>
      <c r="R11" s="30">
        <v>1</v>
      </c>
      <c r="S11" s="30">
        <v>10</v>
      </c>
      <c r="T11" s="30">
        <v>0.05</v>
      </c>
      <c r="U11" s="30">
        <v>200</v>
      </c>
      <c r="V11" s="30">
        <v>33435.1</v>
      </c>
      <c r="W11" s="30">
        <v>1453.68</v>
      </c>
      <c r="X11" s="30">
        <v>16</v>
      </c>
      <c r="Y11" s="30">
        <v>28</v>
      </c>
      <c r="Z11" s="30">
        <v>1800.11</v>
      </c>
      <c r="AA11" s="31">
        <v>6980</v>
      </c>
      <c r="AB11" s="39">
        <v>4.9352437114715819E-3</v>
      </c>
      <c r="AC11" s="39">
        <v>2.0715711032612827E-3</v>
      </c>
      <c r="AF11">
        <v>2</v>
      </c>
      <c r="AG11" s="130"/>
      <c r="AH11" s="1">
        <v>25</v>
      </c>
      <c r="AI11" s="1" t="e">
        <f>Model_dem!#REF!</f>
        <v>#REF!</v>
      </c>
      <c r="AJ11" s="1" t="e">
        <f>Model_dem!#REF!-COUNTIFS($R$3:$R$54,AF11,$S$3:$S$54,AH11)</f>
        <v>#REF!</v>
      </c>
      <c r="AK11" s="8">
        <f t="shared" si="7"/>
        <v>34177.175000000003</v>
      </c>
      <c r="AL11" s="8">
        <f t="shared" si="8"/>
        <v>1566.9025000000001</v>
      </c>
      <c r="AM11" s="43">
        <f t="shared" si="9"/>
        <v>6.75</v>
      </c>
      <c r="AN11" s="43">
        <f t="shared" si="10"/>
        <v>2919.25</v>
      </c>
      <c r="AR11">
        <v>2</v>
      </c>
      <c r="AS11" s="130"/>
      <c r="AT11" s="1">
        <v>25</v>
      </c>
      <c r="AU11" s="1" t="e">
        <f>Model_dem!#REF!</f>
        <v>#REF!</v>
      </c>
      <c r="AV11" s="1" t="e">
        <f>Model_dem!#REF!</f>
        <v>#REF!</v>
      </c>
      <c r="AW11" s="6">
        <f t="shared" si="3"/>
        <v>8.3938540723184227E-2</v>
      </c>
      <c r="AX11" s="8">
        <f t="shared" si="4"/>
        <v>1459.3047138333327</v>
      </c>
      <c r="AY11" s="43">
        <f t="shared" si="5"/>
        <v>195.6904761904762</v>
      </c>
      <c r="AZ11" s="43">
        <f t="shared" si="6"/>
        <v>2289.3809523809523</v>
      </c>
    </row>
    <row r="12" spans="1:52" x14ac:dyDescent="0.3">
      <c r="A12" t="s">
        <v>18</v>
      </c>
      <c r="B12">
        <v>1</v>
      </c>
      <c r="C12">
        <v>10</v>
      </c>
      <c r="D12">
        <v>0.15</v>
      </c>
      <c r="E12">
        <v>100</v>
      </c>
      <c r="F12">
        <v>12298.2</v>
      </c>
      <c r="G12">
        <v>458.048</v>
      </c>
      <c r="H12">
        <v>8</v>
      </c>
      <c r="I12">
        <v>33</v>
      </c>
      <c r="J12">
        <v>1800.07</v>
      </c>
      <c r="K12">
        <v>9976</v>
      </c>
      <c r="L12" s="33">
        <f t="shared" si="1"/>
        <v>5.0490727848912176E-2</v>
      </c>
      <c r="M12" s="39">
        <f t="shared" si="2"/>
        <v>1.3003765136532675E-2</v>
      </c>
      <c r="N12">
        <f t="shared" si="0"/>
        <v>12140.33</v>
      </c>
      <c r="O12">
        <f>IF(AND('Heuristica Seq'!$C12=0,'Heuristica Seq'!$B12=0,'Heuristica Seq'!$F12&lt;&gt;"inf",OR(AND(B11=0,'Heuristica Seq'!$F12&lt;O11),B11&lt;&gt;0)),'Heuristica Seq'!$F12,O11)</f>
        <v>11707.1</v>
      </c>
      <c r="Q12" s="32" t="s">
        <v>24</v>
      </c>
      <c r="R12" s="24">
        <v>1</v>
      </c>
      <c r="S12" s="24">
        <v>10</v>
      </c>
      <c r="T12" s="24">
        <v>0.1</v>
      </c>
      <c r="U12" s="24">
        <v>200</v>
      </c>
      <c r="V12" s="24">
        <v>33563.599999999999</v>
      </c>
      <c r="W12" s="24">
        <v>590.21299999999997</v>
      </c>
      <c r="X12" s="24">
        <v>0</v>
      </c>
      <c r="Y12" s="24">
        <v>15</v>
      </c>
      <c r="Z12" s="24">
        <v>1800.05</v>
      </c>
      <c r="AA12" s="25">
        <v>6199</v>
      </c>
      <c r="AB12" s="39">
        <v>8.7974776756865047E-3</v>
      </c>
      <c r="AC12" s="39">
        <v>3.4632829418690392E-4</v>
      </c>
      <c r="AF12">
        <v>2</v>
      </c>
      <c r="AG12" s="130"/>
      <c r="AH12" s="1">
        <v>50</v>
      </c>
      <c r="AI12" s="1" t="e">
        <f>Model_dem!#REF!</f>
        <v>#REF!</v>
      </c>
      <c r="AJ12" s="1" t="e">
        <f>Model_dem!#REF!-COUNTIFS($R$3:$R$54,AF12,$S$3:$S$54,AH12)</f>
        <v>#REF!</v>
      </c>
      <c r="AK12" s="8">
        <f t="shared" si="7"/>
        <v>33907.5</v>
      </c>
      <c r="AL12" s="8">
        <f t="shared" si="8"/>
        <v>1450.6675</v>
      </c>
      <c r="AM12" s="43">
        <f t="shared" si="9"/>
        <v>10.25</v>
      </c>
      <c r="AN12" s="43">
        <f t="shared" si="10"/>
        <v>3756</v>
      </c>
      <c r="AR12">
        <v>2</v>
      </c>
      <c r="AS12" s="130"/>
      <c r="AT12" s="1">
        <v>50</v>
      </c>
      <c r="AU12" s="1" t="e">
        <f>Model_dem!#REF!</f>
        <v>#REF!</v>
      </c>
      <c r="AV12" s="1" t="e">
        <f>Model_dem!#REF!</f>
        <v>#REF!</v>
      </c>
      <c r="AW12" s="6">
        <f t="shared" si="3"/>
        <v>9.0379299807587077E-2</v>
      </c>
      <c r="AX12" s="8">
        <f t="shared" si="4"/>
        <v>1476.8472073809523</v>
      </c>
      <c r="AY12" s="43">
        <f t="shared" si="5"/>
        <v>107.14285714285714</v>
      </c>
      <c r="AZ12" s="43">
        <f t="shared" si="6"/>
        <v>2211.1904761904761</v>
      </c>
    </row>
    <row r="13" spans="1:52" x14ac:dyDescent="0.3">
      <c r="A13" t="s">
        <v>18</v>
      </c>
      <c r="B13">
        <v>1</v>
      </c>
      <c r="C13">
        <v>10</v>
      </c>
      <c r="D13">
        <v>0.2</v>
      </c>
      <c r="E13">
        <v>100</v>
      </c>
      <c r="F13">
        <v>12077.7</v>
      </c>
      <c r="G13">
        <v>1737.45</v>
      </c>
      <c r="H13">
        <v>33</v>
      </c>
      <c r="I13">
        <v>37</v>
      </c>
      <c r="J13">
        <v>1800.21</v>
      </c>
      <c r="K13">
        <v>7437</v>
      </c>
      <c r="L13" s="33">
        <f t="shared" si="1"/>
        <v>3.165600362173393E-2</v>
      </c>
      <c r="M13" s="39">
        <f t="shared" si="2"/>
        <v>-1.3644998113481854E-2</v>
      </c>
      <c r="N13">
        <f t="shared" si="0"/>
        <v>12244.78</v>
      </c>
      <c r="O13">
        <f>IF(AND('Heuristica Seq'!$C13=0,'Heuristica Seq'!$B13=0,'Heuristica Seq'!$F13&lt;&gt;"inf",OR(AND(B12=0,'Heuristica Seq'!$F13&lt;O12),B12&lt;&gt;0)),'Heuristica Seq'!$F13,O12)</f>
        <v>11707.1</v>
      </c>
      <c r="Q13" s="29" t="s">
        <v>24</v>
      </c>
      <c r="R13" s="30">
        <v>1</v>
      </c>
      <c r="S13" s="30">
        <v>10</v>
      </c>
      <c r="T13" s="30">
        <v>0.15</v>
      </c>
      <c r="U13" s="30">
        <v>200</v>
      </c>
      <c r="V13" s="30">
        <v>33746.199999999997</v>
      </c>
      <c r="W13" s="30">
        <v>1260.07</v>
      </c>
      <c r="X13" s="30">
        <v>0</v>
      </c>
      <c r="Y13" s="30">
        <v>10</v>
      </c>
      <c r="Z13" s="30">
        <v>1800.34</v>
      </c>
      <c r="AA13" s="31">
        <v>4152</v>
      </c>
      <c r="AB13" s="39">
        <v>1.4285757223279072E-2</v>
      </c>
      <c r="AC13" s="39">
        <v>2.2440915883985557E-3</v>
      </c>
      <c r="AF13">
        <v>3</v>
      </c>
      <c r="AG13" s="129" t="s">
        <v>30</v>
      </c>
      <c r="AH13" s="1">
        <v>0</v>
      </c>
      <c r="AI13" s="1" t="e">
        <f>Model_dem!#REF!</f>
        <v>#REF!</v>
      </c>
      <c r="AJ13" s="1" t="e">
        <f>Model_dem!#REF!-COUNTIFS($R$3:$R$54,AF13,$S$3:$S$54,AH13)</f>
        <v>#REF!</v>
      </c>
      <c r="AK13" s="8">
        <f t="shared" si="7"/>
        <v>33970.85</v>
      </c>
      <c r="AL13" s="8">
        <f t="shared" si="8"/>
        <v>878.47499999999991</v>
      </c>
      <c r="AM13" s="43">
        <f t="shared" si="9"/>
        <v>22</v>
      </c>
      <c r="AN13" s="43">
        <f t="shared" si="10"/>
        <v>9699.5</v>
      </c>
      <c r="AR13">
        <v>3</v>
      </c>
      <c r="AS13" s="129" t="s">
        <v>30</v>
      </c>
      <c r="AT13" s="1">
        <v>0</v>
      </c>
      <c r="AU13" s="1" t="e">
        <f>Model_dem!#REF!</f>
        <v>#REF!</v>
      </c>
      <c r="AV13" s="1" t="e">
        <f>Model_dem!#REF!</f>
        <v>#REF!</v>
      </c>
      <c r="AW13" s="6">
        <f t="shared" si="3"/>
        <v>6.5992688226873292E-2</v>
      </c>
      <c r="AX13" s="8">
        <f t="shared" si="4"/>
        <v>1383.8239995238093</v>
      </c>
      <c r="AY13" s="43">
        <f t="shared" si="5"/>
        <v>821</v>
      </c>
      <c r="AZ13" s="43">
        <f t="shared" si="6"/>
        <v>7093.1428571428569</v>
      </c>
    </row>
    <row r="14" spans="1:52" x14ac:dyDescent="0.3">
      <c r="A14" t="s">
        <v>18</v>
      </c>
      <c r="B14">
        <v>1</v>
      </c>
      <c r="C14">
        <v>25</v>
      </c>
      <c r="D14">
        <v>0.05</v>
      </c>
      <c r="E14">
        <v>100</v>
      </c>
      <c r="F14">
        <v>12512</v>
      </c>
      <c r="G14">
        <v>519.33600000000001</v>
      </c>
      <c r="H14">
        <v>1</v>
      </c>
      <c r="I14">
        <v>11</v>
      </c>
      <c r="J14">
        <v>1800.76</v>
      </c>
      <c r="K14">
        <v>4595</v>
      </c>
      <c r="L14" s="33">
        <f t="shared" si="1"/>
        <v>6.8753149797985857E-2</v>
      </c>
      <c r="M14" s="39">
        <f t="shared" si="2"/>
        <v>6.514749211057036E-2</v>
      </c>
      <c r="N14">
        <f t="shared" si="0"/>
        <v>11746.73</v>
      </c>
      <c r="O14">
        <f>IF(AND('Heuristica Seq'!$C14=0,'Heuristica Seq'!$B14=0,'Heuristica Seq'!$F14&lt;&gt;"inf",OR(AND(B13=0,'Heuristica Seq'!$F14&lt;O13),B13&lt;&gt;0)),'Heuristica Seq'!$F14,O13)</f>
        <v>11707.1</v>
      </c>
      <c r="Q14" s="32" t="s">
        <v>24</v>
      </c>
      <c r="R14" s="24">
        <v>1</v>
      </c>
      <c r="S14" s="24">
        <v>10</v>
      </c>
      <c r="T14" s="24">
        <v>0.2</v>
      </c>
      <c r="U14" s="24">
        <v>200</v>
      </c>
      <c r="V14" s="24">
        <v>34077.199999999997</v>
      </c>
      <c r="W14" s="24">
        <v>1615.55</v>
      </c>
      <c r="X14" s="24">
        <v>2</v>
      </c>
      <c r="Y14" s="24">
        <v>5</v>
      </c>
      <c r="Z14" s="24">
        <v>1801.12</v>
      </c>
      <c r="AA14" s="25">
        <v>2678</v>
      </c>
      <c r="AB14" s="39">
        <v>2.423439101436986E-2</v>
      </c>
      <c r="AC14" s="39">
        <v>3.7304255748431547E-3</v>
      </c>
      <c r="AF14">
        <v>3</v>
      </c>
      <c r="AG14" s="129"/>
      <c r="AH14" s="1">
        <v>10</v>
      </c>
      <c r="AI14" s="1" t="e">
        <f>Model_dem!#REF!</f>
        <v>#REF!</v>
      </c>
      <c r="AJ14" s="1" t="e">
        <f>Model_dem!#REF!-COUNTIFS($R$3:$R$54,AF14,$S$3:$S$54,AH14)</f>
        <v>#REF!</v>
      </c>
      <c r="AK14" s="8">
        <f t="shared" si="7"/>
        <v>34052.449999999997</v>
      </c>
      <c r="AL14" s="8">
        <f t="shared" si="8"/>
        <v>544.71400000000006</v>
      </c>
      <c r="AM14" s="43">
        <f t="shared" si="9"/>
        <v>32</v>
      </c>
      <c r="AN14" s="43">
        <f t="shared" si="10"/>
        <v>10953.5</v>
      </c>
      <c r="AR14">
        <v>3</v>
      </c>
      <c r="AS14" s="129"/>
      <c r="AT14" s="1">
        <v>10</v>
      </c>
      <c r="AU14" s="1" t="e">
        <f>Model_dem!#REF!</f>
        <v>#REF!</v>
      </c>
      <c r="AV14" s="1" t="e">
        <f>Model_dem!#REF!</f>
        <v>#REF!</v>
      </c>
      <c r="AW14" s="6">
        <f t="shared" si="3"/>
        <v>6.7008169959501832E-2</v>
      </c>
      <c r="AX14" s="8">
        <f t="shared" si="4"/>
        <v>1244.2127295238092</v>
      </c>
      <c r="AY14" s="43">
        <f t="shared" si="5"/>
        <v>738.09523809523807</v>
      </c>
      <c r="AZ14" s="43">
        <f t="shared" si="6"/>
        <v>6954.9047619047615</v>
      </c>
    </row>
    <row r="15" spans="1:52" x14ac:dyDescent="0.3">
      <c r="A15" t="s">
        <v>18</v>
      </c>
      <c r="B15">
        <v>1</v>
      </c>
      <c r="C15">
        <v>25</v>
      </c>
      <c r="D15">
        <v>0.1</v>
      </c>
      <c r="E15">
        <v>100</v>
      </c>
      <c r="F15">
        <v>12901.2</v>
      </c>
      <c r="G15">
        <v>561.447</v>
      </c>
      <c r="H15">
        <v>6</v>
      </c>
      <c r="I15">
        <v>12</v>
      </c>
      <c r="J15">
        <v>1808.46</v>
      </c>
      <c r="K15">
        <v>2845</v>
      </c>
      <c r="L15" s="33">
        <f t="shared" si="1"/>
        <v>0.10199793287833891</v>
      </c>
      <c r="M15" s="39">
        <f t="shared" si="2"/>
        <v>5.3608149758509249E-2</v>
      </c>
      <c r="N15">
        <f t="shared" si="0"/>
        <v>12244.78</v>
      </c>
      <c r="O15">
        <f>IF(AND('Heuristica Seq'!$C15=0,'Heuristica Seq'!$B15=0,'Heuristica Seq'!$F15&lt;&gt;"inf",OR(AND(B14=0,'Heuristica Seq'!$F15&lt;O14),B14&lt;&gt;0)),'Heuristica Seq'!$F15,O14)</f>
        <v>11707.1</v>
      </c>
      <c r="Q15" s="29" t="s">
        <v>24</v>
      </c>
      <c r="R15" s="30">
        <v>1</v>
      </c>
      <c r="S15" s="30">
        <v>25</v>
      </c>
      <c r="T15" s="30">
        <v>0.05</v>
      </c>
      <c r="U15" s="30">
        <v>200</v>
      </c>
      <c r="V15" s="30">
        <v>33719.1</v>
      </c>
      <c r="W15" s="30">
        <v>879.78</v>
      </c>
      <c r="X15" s="30">
        <v>7</v>
      </c>
      <c r="Y15" s="30">
        <v>19</v>
      </c>
      <c r="Z15" s="30">
        <v>1800.82</v>
      </c>
      <c r="AA15" s="31">
        <v>5438</v>
      </c>
      <c r="AB15" s="39">
        <v>1.347123161681818E-2</v>
      </c>
      <c r="AC15" s="39">
        <v>8.8347199197218451E-3</v>
      </c>
      <c r="AF15">
        <v>3</v>
      </c>
      <c r="AG15" s="129"/>
      <c r="AH15" s="1">
        <v>25</v>
      </c>
      <c r="AI15" s="1" t="e">
        <f>Model_dem!#REF!</f>
        <v>#REF!</v>
      </c>
      <c r="AJ15" s="1" t="e">
        <f>Model_dem!#REF!-COUNTIFS($R$3:$R$54,AF15,$S$3:$S$54,AH15)</f>
        <v>#REF!</v>
      </c>
      <c r="AK15" s="8">
        <f t="shared" si="7"/>
        <v>33931.300000000003</v>
      </c>
      <c r="AL15" s="8">
        <f t="shared" si="8"/>
        <v>783.53649999999993</v>
      </c>
      <c r="AM15" s="43">
        <f t="shared" si="9"/>
        <v>29</v>
      </c>
      <c r="AN15" s="43">
        <f t="shared" si="10"/>
        <v>10207</v>
      </c>
      <c r="AR15">
        <v>3</v>
      </c>
      <c r="AS15" s="129"/>
      <c r="AT15" s="1">
        <v>25</v>
      </c>
      <c r="AU15" s="1" t="e">
        <f>Model_dem!#REF!</f>
        <v>#REF!</v>
      </c>
      <c r="AV15" s="1" t="e">
        <f>Model_dem!#REF!</f>
        <v>#REF!</v>
      </c>
      <c r="AW15" s="6">
        <f t="shared" si="3"/>
        <v>0.14690586470138087</v>
      </c>
      <c r="AX15" s="8">
        <f t="shared" si="4"/>
        <v>1291.568069047619</v>
      </c>
      <c r="AY15" s="43">
        <f t="shared" si="5"/>
        <v>735.61904761904759</v>
      </c>
      <c r="AZ15" s="43">
        <f t="shared" si="6"/>
        <v>5988</v>
      </c>
    </row>
    <row r="16" spans="1:52" x14ac:dyDescent="0.3">
      <c r="A16" t="s">
        <v>18</v>
      </c>
      <c r="B16">
        <v>1</v>
      </c>
      <c r="C16">
        <v>25</v>
      </c>
      <c r="D16">
        <v>0.15</v>
      </c>
      <c r="E16">
        <v>100</v>
      </c>
      <c r="F16">
        <v>12535.7</v>
      </c>
      <c r="G16">
        <v>362.68900000000002</v>
      </c>
      <c r="H16">
        <v>0</v>
      </c>
      <c r="I16">
        <v>8</v>
      </c>
      <c r="J16">
        <v>1804.22</v>
      </c>
      <c r="K16">
        <v>2671</v>
      </c>
      <c r="L16" s="33">
        <f t="shared" si="1"/>
        <v>7.0777562333968369E-2</v>
      </c>
      <c r="M16" s="39">
        <f t="shared" si="2"/>
        <v>1.3252784167788967E-2</v>
      </c>
      <c r="N16">
        <f t="shared" si="0"/>
        <v>12371.74</v>
      </c>
      <c r="O16">
        <f>IF(AND('Heuristica Seq'!$C16=0,'Heuristica Seq'!$B16=0,'Heuristica Seq'!$F16&lt;&gt;"inf",OR(AND(B15=0,'Heuristica Seq'!$F16&lt;O15),B15&lt;&gt;0)),'Heuristica Seq'!$F16,O15)</f>
        <v>11707.1</v>
      </c>
      <c r="Q16" s="32" t="s">
        <v>24</v>
      </c>
      <c r="R16" s="24">
        <v>1</v>
      </c>
      <c r="S16" s="24">
        <v>25</v>
      </c>
      <c r="T16" s="24">
        <v>0.1</v>
      </c>
      <c r="U16" s="24">
        <v>200</v>
      </c>
      <c r="V16" s="24">
        <v>33580.699999999997</v>
      </c>
      <c r="W16" s="24">
        <v>640.22</v>
      </c>
      <c r="X16" s="24">
        <v>0</v>
      </c>
      <c r="Y16" s="24">
        <v>11</v>
      </c>
      <c r="Z16" s="24">
        <v>1801.04</v>
      </c>
      <c r="AA16" s="25">
        <v>4009</v>
      </c>
      <c r="AB16" s="39">
        <v>9.3114403277336777E-3</v>
      </c>
      <c r="AC16" s="39">
        <v>-7.8014919311253372E-5</v>
      </c>
      <c r="AF16">
        <v>3</v>
      </c>
      <c r="AG16" s="129"/>
      <c r="AH16" s="5">
        <v>50</v>
      </c>
      <c r="AI16" s="5" t="e">
        <f>Model_dem!#REF!</f>
        <v>#REF!</v>
      </c>
      <c r="AJ16" s="5" t="e">
        <f>Model_dem!#REF!-COUNTIFS($R$3:$R$54,AF16,$S$3:$S$54,AH16)</f>
        <v>#REF!</v>
      </c>
      <c r="AK16" s="9">
        <f t="shared" si="7"/>
        <v>33880.85</v>
      </c>
      <c r="AL16" s="9">
        <f t="shared" si="8"/>
        <v>1134.0900000000001</v>
      </c>
      <c r="AM16" s="14">
        <f t="shared" si="9"/>
        <v>24.5</v>
      </c>
      <c r="AN16" s="14">
        <f t="shared" si="10"/>
        <v>10401</v>
      </c>
      <c r="AR16">
        <v>3</v>
      </c>
      <c r="AS16" s="129"/>
      <c r="AT16" s="5">
        <v>50</v>
      </c>
      <c r="AU16" s="5" t="e">
        <f>Model_dem!#REF!</f>
        <v>#REF!</v>
      </c>
      <c r="AV16" s="5" t="e">
        <f>Model_dem!#REF!</f>
        <v>#REF!</v>
      </c>
      <c r="AW16" s="10">
        <f t="shared" si="3"/>
        <v>0.11928790644822893</v>
      </c>
      <c r="AX16" s="9">
        <f t="shared" si="4"/>
        <v>1286.8184795238096</v>
      </c>
      <c r="AY16" s="14">
        <f t="shared" si="5"/>
        <v>707.80952380952385</v>
      </c>
      <c r="AZ16" s="14">
        <f t="shared" si="6"/>
        <v>6680.7619047619046</v>
      </c>
    </row>
    <row r="17" spans="1:52" x14ac:dyDescent="0.3">
      <c r="A17" t="s">
        <v>18</v>
      </c>
      <c r="B17">
        <v>1</v>
      </c>
      <c r="C17">
        <v>25</v>
      </c>
      <c r="D17">
        <v>0.2</v>
      </c>
      <c r="E17">
        <v>100</v>
      </c>
      <c r="F17">
        <v>13704.9</v>
      </c>
      <c r="G17">
        <v>724.72</v>
      </c>
      <c r="H17">
        <v>0</v>
      </c>
      <c r="I17">
        <v>7</v>
      </c>
      <c r="J17">
        <v>1802.19</v>
      </c>
      <c r="K17">
        <v>1349</v>
      </c>
      <c r="L17" s="33">
        <f t="shared" si="1"/>
        <v>0.1706485807757685</v>
      </c>
      <c r="M17" s="39">
        <f t="shared" si="2"/>
        <v>8.93461093646295E-2</v>
      </c>
      <c r="N17">
        <f t="shared" si="0"/>
        <v>12580.85</v>
      </c>
      <c r="O17">
        <f>IF(AND('Heuristica Seq'!$C17=0,'Heuristica Seq'!$B17=0,'Heuristica Seq'!$F17&lt;&gt;"inf",OR(AND(B16=0,'Heuristica Seq'!$F17&lt;O16),B16&lt;&gt;0)),'Heuristica Seq'!$F17,O16)</f>
        <v>11707.1</v>
      </c>
      <c r="Q17" s="29" t="s">
        <v>24</v>
      </c>
      <c r="R17" s="30">
        <v>1</v>
      </c>
      <c r="S17" s="30">
        <v>25</v>
      </c>
      <c r="T17" s="30">
        <v>0.15</v>
      </c>
      <c r="U17" s="30">
        <v>200</v>
      </c>
      <c r="V17" s="30">
        <v>33866.5</v>
      </c>
      <c r="W17" s="30">
        <v>906.64300000000003</v>
      </c>
      <c r="X17" s="30">
        <v>0</v>
      </c>
      <c r="Y17" s="30">
        <v>13</v>
      </c>
      <c r="Z17" s="30">
        <v>1800.12</v>
      </c>
      <c r="AA17" s="31">
        <v>3942</v>
      </c>
      <c r="AB17" s="39">
        <v>1.7901529564875007E-2</v>
      </c>
      <c r="AC17" s="39">
        <v>4.6258501786977657E-3</v>
      </c>
    </row>
    <row r="18" spans="1:52" x14ac:dyDescent="0.3">
      <c r="A18" t="s">
        <v>18</v>
      </c>
      <c r="B18">
        <v>1</v>
      </c>
      <c r="C18">
        <v>50</v>
      </c>
      <c r="D18">
        <v>0.05</v>
      </c>
      <c r="E18">
        <v>100</v>
      </c>
      <c r="F18">
        <v>14381.2</v>
      </c>
      <c r="G18">
        <v>1801.06</v>
      </c>
      <c r="H18">
        <v>0</v>
      </c>
      <c r="I18">
        <v>1</v>
      </c>
      <c r="J18">
        <v>1801.06</v>
      </c>
      <c r="K18">
        <v>755</v>
      </c>
      <c r="L18" s="33">
        <f t="shared" si="1"/>
        <v>0.22841694356416187</v>
      </c>
      <c r="M18" s="39">
        <f t="shared" si="2"/>
        <v>0.18826966678344581</v>
      </c>
      <c r="N18">
        <f t="shared" si="0"/>
        <v>12102.64</v>
      </c>
      <c r="O18">
        <f>IF(AND('Heuristica Seq'!$C18=0,'Heuristica Seq'!$B18=0,'Heuristica Seq'!$F18&lt;&gt;"inf",OR(AND(B17=0,'Heuristica Seq'!$F18&lt;O17),B17&lt;&gt;0)),'Heuristica Seq'!$F18,O17)</f>
        <v>11707.1</v>
      </c>
      <c r="Q18" s="32" t="s">
        <v>24</v>
      </c>
      <c r="R18" s="24">
        <v>1</v>
      </c>
      <c r="S18" s="24">
        <v>25</v>
      </c>
      <c r="T18" s="24">
        <v>0.2</v>
      </c>
      <c r="U18" s="24">
        <v>200</v>
      </c>
      <c r="V18" s="24">
        <v>34167.1</v>
      </c>
      <c r="W18" s="24">
        <v>1167.8</v>
      </c>
      <c r="X18" s="24">
        <v>0</v>
      </c>
      <c r="Y18" s="24">
        <v>10</v>
      </c>
      <c r="Z18" s="24">
        <v>1801.47</v>
      </c>
      <c r="AA18" s="25">
        <v>2680</v>
      </c>
      <c r="AB18" s="39">
        <v>2.6936451974548303E-2</v>
      </c>
      <c r="AC18" s="39">
        <v>6.3173346614588954E-3</v>
      </c>
    </row>
    <row r="19" spans="1:52" x14ac:dyDescent="0.3">
      <c r="A19" t="s">
        <v>18</v>
      </c>
      <c r="B19">
        <v>1</v>
      </c>
      <c r="C19">
        <v>50</v>
      </c>
      <c r="D19">
        <v>0.1</v>
      </c>
      <c r="E19">
        <v>100</v>
      </c>
      <c r="F19">
        <v>13983.4</v>
      </c>
      <c r="G19">
        <v>1809.19</v>
      </c>
      <c r="H19">
        <v>0</v>
      </c>
      <c r="I19">
        <v>1</v>
      </c>
      <c r="J19">
        <v>1809.19</v>
      </c>
      <c r="K19">
        <v>786</v>
      </c>
      <c r="L19" s="33">
        <f t="shared" si="1"/>
        <v>0.19443756352982366</v>
      </c>
      <c r="M19" s="39">
        <f t="shared" si="2"/>
        <v>0.1324975298443396</v>
      </c>
      <c r="N19">
        <f t="shared" si="0"/>
        <v>12347.4</v>
      </c>
      <c r="O19">
        <f>IF(AND('Heuristica Seq'!$C19=0,'Heuristica Seq'!$B19=0,'Heuristica Seq'!$F19&lt;&gt;"inf",OR(AND(B18=0,'Heuristica Seq'!$F19&lt;O18),B18&lt;&gt;0)),'Heuristica Seq'!$F19,O18)</f>
        <v>11707.1</v>
      </c>
      <c r="Q19" s="29" t="s">
        <v>24</v>
      </c>
      <c r="R19" s="30">
        <v>1</v>
      </c>
      <c r="S19" s="30">
        <v>50</v>
      </c>
      <c r="T19" s="30">
        <v>0.05</v>
      </c>
      <c r="U19" s="30">
        <v>200</v>
      </c>
      <c r="V19" s="30">
        <v>33480.6</v>
      </c>
      <c r="W19" s="30">
        <v>1467.42</v>
      </c>
      <c r="X19" s="30">
        <v>6</v>
      </c>
      <c r="Y19" s="30">
        <v>16</v>
      </c>
      <c r="Z19" s="30">
        <v>1800</v>
      </c>
      <c r="AA19" s="31">
        <v>4240</v>
      </c>
      <c r="AB19" s="39">
        <v>6.3028051540534591E-3</v>
      </c>
      <c r="AC19" s="39">
        <v>0</v>
      </c>
    </row>
    <row r="20" spans="1:52" x14ac:dyDescent="0.3">
      <c r="A20" t="s">
        <v>18</v>
      </c>
      <c r="B20">
        <v>1</v>
      </c>
      <c r="C20">
        <v>50</v>
      </c>
      <c r="D20">
        <v>0.15</v>
      </c>
      <c r="E20">
        <v>100</v>
      </c>
      <c r="F20">
        <v>19647.2</v>
      </c>
      <c r="G20">
        <v>1827.44</v>
      </c>
      <c r="H20">
        <v>0</v>
      </c>
      <c r="I20">
        <v>1</v>
      </c>
      <c r="J20">
        <v>1827.44</v>
      </c>
      <c r="K20">
        <v>51</v>
      </c>
      <c r="L20" s="33">
        <f t="shared" si="1"/>
        <v>0.67822945050439487</v>
      </c>
      <c r="M20" s="39">
        <f t="shared" si="2"/>
        <v>0.55235909247136816</v>
      </c>
      <c r="N20">
        <f t="shared" si="0"/>
        <v>12656.35</v>
      </c>
      <c r="O20">
        <f>IF(AND('Heuristica Seq'!$C20=0,'Heuristica Seq'!$B20=0,'Heuristica Seq'!$F20&lt;&gt;"inf",OR(AND(B19=0,'Heuristica Seq'!$F20&lt;O19),B19&lt;&gt;0)),'Heuristica Seq'!$F20,O19)</f>
        <v>11707.1</v>
      </c>
      <c r="Q20" s="32" t="s">
        <v>24</v>
      </c>
      <c r="R20" s="24">
        <v>1</v>
      </c>
      <c r="S20" s="24">
        <v>50</v>
      </c>
      <c r="T20" s="24">
        <v>0.1</v>
      </c>
      <c r="U20" s="24">
        <v>200</v>
      </c>
      <c r="V20" s="24">
        <v>33611.4</v>
      </c>
      <c r="W20" s="24">
        <v>1077.3</v>
      </c>
      <c r="X20" s="24">
        <v>0</v>
      </c>
      <c r="Y20" s="24">
        <v>9</v>
      </c>
      <c r="Z20" s="24">
        <v>1800.14</v>
      </c>
      <c r="AA20" s="25">
        <v>3641</v>
      </c>
      <c r="AB20" s="39">
        <v>1.0234168597783588E-2</v>
      </c>
      <c r="AC20" s="39">
        <v>-8.1988217240835937E-4</v>
      </c>
      <c r="AG20" s="131" t="s">
        <v>24</v>
      </c>
      <c r="AH20" s="131"/>
      <c r="AI20" s="131"/>
      <c r="AJ20" s="131"/>
      <c r="AK20" s="131"/>
      <c r="AL20" s="131"/>
      <c r="AM20" s="131"/>
      <c r="AN20" s="131"/>
      <c r="AS20" s="131" t="s">
        <v>34</v>
      </c>
      <c r="AT20" s="131"/>
      <c r="AU20" s="131"/>
      <c r="AV20" s="131"/>
      <c r="AW20" s="131"/>
      <c r="AX20" s="131"/>
      <c r="AY20" s="131"/>
      <c r="AZ20" s="131"/>
    </row>
    <row r="21" spans="1:52" x14ac:dyDescent="0.3">
      <c r="A21" t="s">
        <v>18</v>
      </c>
      <c r="B21">
        <v>1</v>
      </c>
      <c r="C21">
        <v>50</v>
      </c>
      <c r="D21">
        <v>0.2</v>
      </c>
      <c r="E21">
        <v>100</v>
      </c>
      <c r="F21">
        <v>19202.400000000001</v>
      </c>
      <c r="G21">
        <v>1816.96</v>
      </c>
      <c r="H21">
        <v>0</v>
      </c>
      <c r="I21">
        <v>1</v>
      </c>
      <c r="J21">
        <v>1816.96</v>
      </c>
      <c r="K21">
        <v>39</v>
      </c>
      <c r="L21" s="33">
        <f t="shared" si="1"/>
        <v>0.64023541269827722</v>
      </c>
      <c r="M21" s="39">
        <f t="shared" si="2"/>
        <v>0.3631388027174185</v>
      </c>
      <c r="N21">
        <f t="shared" si="0"/>
        <v>14086.9</v>
      </c>
      <c r="O21">
        <f>IF(AND('Heuristica Seq'!$C21=0,'Heuristica Seq'!$B21=0,'Heuristica Seq'!$F21&lt;&gt;"inf",OR(AND(B20=0,'Heuristica Seq'!$F21&lt;O20),B20&lt;&gt;0)),'Heuristica Seq'!$F21,O20)</f>
        <v>11707.1</v>
      </c>
      <c r="Q21" s="29" t="s">
        <v>24</v>
      </c>
      <c r="R21" s="30">
        <v>1</v>
      </c>
      <c r="S21" s="30">
        <v>50</v>
      </c>
      <c r="T21" s="30">
        <v>0.15</v>
      </c>
      <c r="U21" s="30">
        <v>200</v>
      </c>
      <c r="V21" s="30">
        <v>35099.800000000003</v>
      </c>
      <c r="W21" s="30">
        <v>1806.19</v>
      </c>
      <c r="X21" s="30">
        <v>0</v>
      </c>
      <c r="Y21" s="30">
        <v>1</v>
      </c>
      <c r="Z21" s="30">
        <v>1806.2</v>
      </c>
      <c r="AA21" s="31">
        <v>1455</v>
      </c>
      <c r="AB21" s="39">
        <v>5.4969958732706381E-2</v>
      </c>
      <c r="AC21" s="39">
        <v>3.8653518599401915E-2</v>
      </c>
      <c r="AG21" s="3" t="s">
        <v>26</v>
      </c>
      <c r="AH21" s="4" t="s">
        <v>10</v>
      </c>
      <c r="AI21" s="4" t="s">
        <v>33</v>
      </c>
      <c r="AJ21" s="4" t="s">
        <v>4</v>
      </c>
      <c r="AK21" s="47" t="s">
        <v>50</v>
      </c>
      <c r="AL21" s="47" t="s">
        <v>52</v>
      </c>
      <c r="AM21" s="47" t="s">
        <v>51</v>
      </c>
      <c r="AN21" s="47" t="s">
        <v>53</v>
      </c>
      <c r="AS21" s="3" t="s">
        <v>26</v>
      </c>
      <c r="AT21" s="4" t="s">
        <v>10</v>
      </c>
      <c r="AU21" s="4" t="s">
        <v>33</v>
      </c>
      <c r="AV21" s="4" t="s">
        <v>4</v>
      </c>
      <c r="AW21" s="47" t="s">
        <v>54</v>
      </c>
      <c r="AX21" s="47" t="s">
        <v>52</v>
      </c>
      <c r="AY21" s="47" t="s">
        <v>51</v>
      </c>
      <c r="AZ21" s="47" t="s">
        <v>53</v>
      </c>
    </row>
    <row r="22" spans="1:52" x14ac:dyDescent="0.3">
      <c r="A22" t="s">
        <v>18</v>
      </c>
      <c r="B22">
        <v>2</v>
      </c>
      <c r="C22">
        <v>5</v>
      </c>
      <c r="D22">
        <v>0.05</v>
      </c>
      <c r="E22">
        <v>100</v>
      </c>
      <c r="F22">
        <v>12059.7</v>
      </c>
      <c r="G22">
        <v>1540.57</v>
      </c>
      <c r="H22">
        <v>21</v>
      </c>
      <c r="I22">
        <v>26</v>
      </c>
      <c r="J22">
        <v>1800.09</v>
      </c>
      <c r="K22">
        <v>6894</v>
      </c>
      <c r="L22" s="33">
        <f t="shared" si="1"/>
        <v>3.0118475113392718E-2</v>
      </c>
      <c r="M22" s="39">
        <f t="shared" si="2"/>
        <v>3.286847386032643E-2</v>
      </c>
      <c r="N22">
        <f t="shared" si="0"/>
        <v>11675.93</v>
      </c>
      <c r="O22">
        <f>IF(AND('Heuristica Seq'!$C22=0,'Heuristica Seq'!$B22=0,'Heuristica Seq'!$F22&lt;&gt;"inf",OR(AND(B21=0,'Heuristica Seq'!$F22&lt;O21),B21&lt;&gt;0)),'Heuristica Seq'!$F22,O21)</f>
        <v>11707.1</v>
      </c>
      <c r="Q22" s="32" t="s">
        <v>24</v>
      </c>
      <c r="R22" s="24">
        <v>1</v>
      </c>
      <c r="S22" s="24">
        <v>50</v>
      </c>
      <c r="T22" s="24">
        <v>0.2</v>
      </c>
      <c r="U22" s="24">
        <v>200</v>
      </c>
      <c r="V22" s="24">
        <v>35013.9</v>
      </c>
      <c r="W22" s="24">
        <v>1803.29</v>
      </c>
      <c r="X22" s="24">
        <v>0</v>
      </c>
      <c r="Y22" s="24">
        <v>1</v>
      </c>
      <c r="Z22" s="24">
        <v>1803.31</v>
      </c>
      <c r="AA22" s="25">
        <v>926</v>
      </c>
      <c r="AB22" s="39">
        <v>5.2388122954293292E-2</v>
      </c>
      <c r="AC22" s="39">
        <v>1.5745345236624075E-2</v>
      </c>
      <c r="AF22">
        <v>0</v>
      </c>
      <c r="AG22" s="130" t="s">
        <v>28</v>
      </c>
      <c r="AH22" s="11">
        <v>0.05</v>
      </c>
      <c r="AI22" s="1" t="e">
        <f>Model_dem!#REF!</f>
        <v>#REF!</v>
      </c>
      <c r="AJ22" s="1" t="e">
        <f>Model_dem!#REF!</f>
        <v>#REF!</v>
      </c>
      <c r="AK22" s="8">
        <f>AVERAGEIFS($V$3:$V$54,$R$3:$R$54,AF22,$T$3:$T$54,AH22)</f>
        <v>22489.25</v>
      </c>
      <c r="AL22" s="8">
        <f>AVERAGEIFS($W$3:$W$54,$R$3:$R$54,AF22,$T$3:$T$54,AH22)</f>
        <v>1306.4075</v>
      </c>
      <c r="AM22" s="45">
        <f>AVERAGEIFS($Y$3:$Y$54,$R$3:$R$54,AF22,$T$3:$T$54,AH22)</f>
        <v>209</v>
      </c>
      <c r="AN22" s="45">
        <f>AVERAGEIFS($AA$3:$AA$54,$R$3:$R$54,AF22,$T$3:$T$54,AH22)</f>
        <v>41137.5</v>
      </c>
      <c r="AR22">
        <v>0</v>
      </c>
      <c r="AS22" s="130" t="s">
        <v>28</v>
      </c>
      <c r="AT22" s="11">
        <v>0.05</v>
      </c>
      <c r="AU22" s="1" t="e">
        <f>Model_dem!#REF!</f>
        <v>#REF!</v>
      </c>
      <c r="AV22" s="1" t="e">
        <f>Model_dem!#REF!</f>
        <v>#REF!</v>
      </c>
      <c r="AW22" s="48">
        <f t="shared" ref="AW22:AW35" si="11">AVERAGEIFS($M$2:$M$624,$B$2:$B$624,AR22,$D$2:$D$624,AT22)</f>
        <v>1.8694784559770139E-2</v>
      </c>
      <c r="AX22" s="8">
        <f t="shared" ref="AX22:AX35" si="12">AVERAGEIFS($G$2:$G$624,$B$2:$B$624,AR22,$D$2:$D$624,AT22)</f>
        <v>1004.2694604166667</v>
      </c>
      <c r="AY22" s="45">
        <f t="shared" ref="AY22:AY35" si="13">AVERAGEIFS($I$2:$I$624,$B$2:$B$624,AR22,$D$2:$D$624,AT22)</f>
        <v>12777.583333333334</v>
      </c>
      <c r="AZ22" s="45">
        <f t="shared" ref="AZ22:AZ35" si="14">AVERAGEIFS($K$2:$K$624,$B$2:$B$624,AR22,$D$2:$D$624,AT22)</f>
        <v>35364.083333333336</v>
      </c>
    </row>
    <row r="23" spans="1:52" x14ac:dyDescent="0.3">
      <c r="A23" t="s">
        <v>18</v>
      </c>
      <c r="B23">
        <v>2</v>
      </c>
      <c r="C23">
        <v>5</v>
      </c>
      <c r="D23">
        <v>0.1</v>
      </c>
      <c r="E23">
        <v>100</v>
      </c>
      <c r="F23">
        <v>12155.4</v>
      </c>
      <c r="G23">
        <v>857.18700000000001</v>
      </c>
      <c r="H23">
        <v>3</v>
      </c>
      <c r="I23">
        <v>12</v>
      </c>
      <c r="J23">
        <v>1800.36</v>
      </c>
      <c r="K23">
        <v>3696</v>
      </c>
      <c r="L23" s="33">
        <f t="shared" si="1"/>
        <v>3.8293001682739414E-2</v>
      </c>
      <c r="M23" s="39">
        <f t="shared" si="2"/>
        <v>3.4404409455787599E-2</v>
      </c>
      <c r="N23">
        <f t="shared" si="0"/>
        <v>11751.11</v>
      </c>
      <c r="O23">
        <f>IF(AND('Heuristica Seq'!$C23=0,'Heuristica Seq'!$B23=0,'Heuristica Seq'!$F23&lt;&gt;"inf",OR(AND(B22=0,'Heuristica Seq'!$F23&lt;O22),B22&lt;&gt;0)),'Heuristica Seq'!$F23,O22)</f>
        <v>11707.1</v>
      </c>
      <c r="Q23" s="29" t="s">
        <v>24</v>
      </c>
      <c r="R23" s="30">
        <v>2</v>
      </c>
      <c r="S23" s="30">
        <v>5</v>
      </c>
      <c r="T23" s="30">
        <v>0.05</v>
      </c>
      <c r="U23" s="30">
        <v>200</v>
      </c>
      <c r="V23" s="30">
        <v>33330.400000000001</v>
      </c>
      <c r="W23" s="30">
        <v>217.14400000000001</v>
      </c>
      <c r="X23" s="30">
        <v>7</v>
      </c>
      <c r="Y23" s="30">
        <v>48</v>
      </c>
      <c r="Z23" s="30">
        <v>1800.16</v>
      </c>
      <c r="AA23" s="31">
        <v>10644</v>
      </c>
      <c r="AB23" s="39">
        <v>1.7883495787609505E-3</v>
      </c>
      <c r="AC23" s="39">
        <v>8.2695600317816975E-4</v>
      </c>
      <c r="AF23">
        <v>0</v>
      </c>
      <c r="AG23" s="130"/>
      <c r="AH23" s="11">
        <v>0.1</v>
      </c>
      <c r="AI23" s="1" t="e">
        <f>Model_dem!#REF!</f>
        <v>#REF!</v>
      </c>
      <c r="AJ23" s="1" t="e">
        <f>Model_dem!#REF!</f>
        <v>#REF!</v>
      </c>
      <c r="AK23" s="8">
        <f t="shared" ref="AK23:AK35" si="15">AVERAGEIFS($V$3:$V$54,$R$3:$R$54,AF23,$T$3:$T$54,AH23)</f>
        <v>22489</v>
      </c>
      <c r="AL23" s="8">
        <f t="shared" ref="AL23:AL35" si="16">AVERAGEIFS($W$3:$W$54,$R$3:$R$54,AF23,$T$3:$T$54,AH23)</f>
        <v>729.30500000000006</v>
      </c>
      <c r="AM23" s="45">
        <f t="shared" ref="AM23:AM35" si="17">AVERAGEIFS($Y$3:$Y$54,$R$3:$R$54,AF23,$T$3:$T$54,AH23)</f>
        <v>230.5</v>
      </c>
      <c r="AN23" s="45">
        <f t="shared" ref="AN23:AN35" si="18">AVERAGEIFS($AA$3:$AA$54,$R$3:$R$54,AF23,$T$3:$T$54,AH23)</f>
        <v>40185</v>
      </c>
      <c r="AR23">
        <v>0</v>
      </c>
      <c r="AS23" s="130"/>
      <c r="AT23" s="11">
        <v>0.1</v>
      </c>
      <c r="AU23" s="1" t="e">
        <f>Model_dem!#REF!</f>
        <v>#REF!</v>
      </c>
      <c r="AV23" s="1" t="e">
        <f>Model_dem!#REF!</f>
        <v>#REF!</v>
      </c>
      <c r="AW23" s="48">
        <f t="shared" si="11"/>
        <v>2.691527267897938E-2</v>
      </c>
      <c r="AX23" s="8">
        <f t="shared" si="12"/>
        <v>936.84119883333324</v>
      </c>
      <c r="AY23" s="45">
        <f t="shared" si="13"/>
        <v>8845.5833333333339</v>
      </c>
      <c r="AZ23" s="45">
        <f t="shared" si="14"/>
        <v>34029.666666666664</v>
      </c>
    </row>
    <row r="24" spans="1:52" x14ac:dyDescent="0.3">
      <c r="A24" t="s">
        <v>18</v>
      </c>
      <c r="B24">
        <v>2</v>
      </c>
      <c r="C24">
        <v>5</v>
      </c>
      <c r="D24">
        <v>0.15</v>
      </c>
      <c r="E24">
        <v>100</v>
      </c>
      <c r="F24">
        <v>13320.5</v>
      </c>
      <c r="G24">
        <v>1295.92</v>
      </c>
      <c r="H24">
        <v>0</v>
      </c>
      <c r="I24">
        <v>4</v>
      </c>
      <c r="J24">
        <v>1803.49</v>
      </c>
      <c r="K24">
        <v>1212</v>
      </c>
      <c r="L24" s="33">
        <f t="shared" si="1"/>
        <v>0.13781380529763987</v>
      </c>
      <c r="M24" s="39">
        <f t="shared" si="2"/>
        <v>9.7210701850773518E-2</v>
      </c>
      <c r="N24">
        <f t="shared" si="0"/>
        <v>12140.33</v>
      </c>
      <c r="O24">
        <f>IF(AND('Heuristica Seq'!$C24=0,'Heuristica Seq'!$B24=0,'Heuristica Seq'!$F24&lt;&gt;"inf",OR(AND(B23=0,'Heuristica Seq'!$F24&lt;O23),B23&lt;&gt;0)),'Heuristica Seq'!$F24,O23)</f>
        <v>11707.1</v>
      </c>
      <c r="Q24" s="32" t="s">
        <v>24</v>
      </c>
      <c r="R24" s="24">
        <v>2</v>
      </c>
      <c r="S24" s="24">
        <v>5</v>
      </c>
      <c r="T24" s="24">
        <v>0.1</v>
      </c>
      <c r="U24" s="24">
        <v>200</v>
      </c>
      <c r="V24" s="24">
        <v>33382</v>
      </c>
      <c r="W24" s="24">
        <v>1800.05</v>
      </c>
      <c r="X24" s="24">
        <v>32</v>
      </c>
      <c r="Y24" s="24">
        <v>33</v>
      </c>
      <c r="Z24" s="24">
        <v>1800.05</v>
      </c>
      <c r="AA24" s="25">
        <v>8532</v>
      </c>
      <c r="AB24" s="39">
        <v>3.3392544235353316E-3</v>
      </c>
      <c r="AC24" s="39">
        <v>4.801297609120514E-4</v>
      </c>
      <c r="AF24">
        <v>0</v>
      </c>
      <c r="AG24" s="130"/>
      <c r="AH24" s="11">
        <v>0.15</v>
      </c>
      <c r="AI24" s="1" t="e">
        <f>Model_dem!#REF!</f>
        <v>#REF!</v>
      </c>
      <c r="AJ24" s="1" t="e">
        <f>Model_dem!#REF!</f>
        <v>#REF!</v>
      </c>
      <c r="AK24" s="8">
        <f t="shared" si="15"/>
        <v>22568.800000000003</v>
      </c>
      <c r="AL24" s="8">
        <f t="shared" si="16"/>
        <v>402.96499999999997</v>
      </c>
      <c r="AM24" s="45">
        <f t="shared" si="17"/>
        <v>173.5</v>
      </c>
      <c r="AN24" s="45">
        <f t="shared" si="18"/>
        <v>38429</v>
      </c>
      <c r="AR24">
        <v>0</v>
      </c>
      <c r="AS24" s="130"/>
      <c r="AT24" s="11">
        <v>0.15</v>
      </c>
      <c r="AU24" s="1" t="e">
        <f>Model_dem!#REF!</f>
        <v>#REF!</v>
      </c>
      <c r="AV24" s="1" t="e">
        <f>Model_dem!#REF!</f>
        <v>#REF!</v>
      </c>
      <c r="AW24" s="48">
        <f t="shared" si="11"/>
        <v>2.1169319904495072E-2</v>
      </c>
      <c r="AX24" s="8">
        <f t="shared" si="12"/>
        <v>905.86030083333333</v>
      </c>
      <c r="AY24" s="45">
        <f t="shared" si="13"/>
        <v>5793.333333333333</v>
      </c>
      <c r="AZ24" s="45">
        <f t="shared" si="14"/>
        <v>30609.333333333332</v>
      </c>
    </row>
    <row r="25" spans="1:52" x14ac:dyDescent="0.3">
      <c r="A25" t="s">
        <v>18</v>
      </c>
      <c r="B25">
        <v>2</v>
      </c>
      <c r="C25">
        <v>5</v>
      </c>
      <c r="D25">
        <v>0.2</v>
      </c>
      <c r="E25">
        <v>100</v>
      </c>
      <c r="F25">
        <v>13553.5</v>
      </c>
      <c r="G25">
        <v>1071.97</v>
      </c>
      <c r="H25">
        <v>2</v>
      </c>
      <c r="I25">
        <v>9</v>
      </c>
      <c r="J25">
        <v>1803.37</v>
      </c>
      <c r="K25">
        <v>1744</v>
      </c>
      <c r="L25" s="33">
        <f t="shared" si="1"/>
        <v>0.15771625765561059</v>
      </c>
      <c r="M25" s="39">
        <f t="shared" si="2"/>
        <v>0.10227530573124599</v>
      </c>
      <c r="N25">
        <f t="shared" si="0"/>
        <v>12295.93</v>
      </c>
      <c r="O25">
        <f>IF(AND('Heuristica Seq'!$C25=0,'Heuristica Seq'!$B25=0,'Heuristica Seq'!$F25&lt;&gt;"inf",OR(AND(B24=0,'Heuristica Seq'!$F25&lt;O24),B24&lt;&gt;0)),'Heuristica Seq'!$F25,O24)</f>
        <v>11707.1</v>
      </c>
      <c r="Q25" s="29" t="s">
        <v>24</v>
      </c>
      <c r="R25" s="30">
        <v>2</v>
      </c>
      <c r="S25" s="30">
        <v>5</v>
      </c>
      <c r="T25" s="30">
        <v>0.15</v>
      </c>
      <c r="U25" s="30">
        <v>200</v>
      </c>
      <c r="V25" s="30">
        <v>33366</v>
      </c>
      <c r="W25" s="30">
        <v>310.45100000000002</v>
      </c>
      <c r="X25" s="30">
        <v>0</v>
      </c>
      <c r="Y25" s="30">
        <v>26</v>
      </c>
      <c r="Z25" s="30">
        <v>1800.1</v>
      </c>
      <c r="AA25" s="31">
        <v>7845</v>
      </c>
      <c r="AB25" s="39">
        <v>2.8583536964734702E-3</v>
      </c>
      <c r="AC25" s="39">
        <v>5.9941293484300218E-7</v>
      </c>
      <c r="AF25">
        <v>0</v>
      </c>
      <c r="AG25" s="130"/>
      <c r="AH25" s="11">
        <v>0.2</v>
      </c>
      <c r="AI25" s="1" t="e">
        <f>Model_dem!#REF!</f>
        <v>#REF!</v>
      </c>
      <c r="AJ25" s="1" t="e">
        <f>Model_dem!#REF!</f>
        <v>#REF!</v>
      </c>
      <c r="AK25" s="8">
        <f t="shared" si="15"/>
        <v>22556.050000000003</v>
      </c>
      <c r="AL25" s="8">
        <f t="shared" si="16"/>
        <v>743.20949999999993</v>
      </c>
      <c r="AM25" s="45">
        <f t="shared" si="17"/>
        <v>209.5</v>
      </c>
      <c r="AN25" s="45">
        <f t="shared" si="18"/>
        <v>41944</v>
      </c>
      <c r="AR25">
        <v>0</v>
      </c>
      <c r="AS25" s="130"/>
      <c r="AT25" s="11">
        <v>0.2</v>
      </c>
      <c r="AU25" s="1" t="e">
        <f>Model_dem!#REF!</f>
        <v>#REF!</v>
      </c>
      <c r="AV25" s="1" t="e">
        <f>Model_dem!#REF!</f>
        <v>#REF!</v>
      </c>
      <c r="AW25" s="48">
        <f t="shared" si="11"/>
        <v>5.4477604945129397E-2</v>
      </c>
      <c r="AX25" s="8">
        <f t="shared" si="12"/>
        <v>913.41854250000017</v>
      </c>
      <c r="AY25" s="45">
        <f t="shared" si="13"/>
        <v>3454</v>
      </c>
      <c r="AZ25" s="45">
        <f t="shared" si="14"/>
        <v>32426.833333333332</v>
      </c>
    </row>
    <row r="26" spans="1:52" x14ac:dyDescent="0.3">
      <c r="A26" t="s">
        <v>18</v>
      </c>
      <c r="B26">
        <v>2</v>
      </c>
      <c r="C26">
        <v>10</v>
      </c>
      <c r="D26">
        <v>0.05</v>
      </c>
      <c r="E26">
        <v>100</v>
      </c>
      <c r="F26">
        <v>12083</v>
      </c>
      <c r="G26">
        <v>1301.77</v>
      </c>
      <c r="H26">
        <v>9</v>
      </c>
      <c r="I26">
        <v>18</v>
      </c>
      <c r="J26">
        <v>1800.11</v>
      </c>
      <c r="K26">
        <v>3630</v>
      </c>
      <c r="L26" s="33">
        <f t="shared" si="1"/>
        <v>3.2108720349189879E-2</v>
      </c>
      <c r="M26" s="39">
        <f t="shared" si="2"/>
        <v>2.8730029670811508E-2</v>
      </c>
      <c r="N26">
        <f t="shared" si="0"/>
        <v>11745.55</v>
      </c>
      <c r="O26">
        <f>IF(AND('Heuristica Seq'!$C26=0,'Heuristica Seq'!$B26=0,'Heuristica Seq'!$F26&lt;&gt;"inf",OR(AND(B25=0,'Heuristica Seq'!$F26&lt;O25),B25&lt;&gt;0)),'Heuristica Seq'!$F26,O25)</f>
        <v>11707.1</v>
      </c>
      <c r="Q26" s="32" t="s">
        <v>24</v>
      </c>
      <c r="R26" s="24">
        <v>2</v>
      </c>
      <c r="S26" s="24">
        <v>5</v>
      </c>
      <c r="T26" s="24">
        <v>0.2</v>
      </c>
      <c r="U26" s="24">
        <v>200</v>
      </c>
      <c r="V26" s="24">
        <v>33742.199999999997</v>
      </c>
      <c r="W26" s="24">
        <v>1318.15</v>
      </c>
      <c r="X26" s="24">
        <v>9</v>
      </c>
      <c r="Y26" s="24">
        <v>17</v>
      </c>
      <c r="Z26" s="24">
        <v>1800.03</v>
      </c>
      <c r="AA26" s="25">
        <v>6115</v>
      </c>
      <c r="AB26" s="39">
        <v>1.4165532041513718E-2</v>
      </c>
      <c r="AC26" s="39">
        <v>9.2311410357912571E-3</v>
      </c>
      <c r="AF26">
        <v>1</v>
      </c>
      <c r="AG26" s="130" t="s">
        <v>28</v>
      </c>
      <c r="AH26" s="11">
        <f>AH22</f>
        <v>0.05</v>
      </c>
      <c r="AI26" s="1" t="e">
        <f>Model_dem!#REF!</f>
        <v>#REF!</v>
      </c>
      <c r="AJ26" s="1" t="e">
        <f>Model_dem!#REF!</f>
        <v>#REF!</v>
      </c>
      <c r="AK26" s="8">
        <f t="shared" si="15"/>
        <v>29180.300000000007</v>
      </c>
      <c r="AL26" s="8">
        <f t="shared" si="16"/>
        <v>1060.2465999999999</v>
      </c>
      <c r="AM26" s="45">
        <f t="shared" si="17"/>
        <v>34.4</v>
      </c>
      <c r="AN26" s="45">
        <f t="shared" si="18"/>
        <v>7467.8</v>
      </c>
      <c r="AR26">
        <v>1</v>
      </c>
      <c r="AS26" s="130" t="s">
        <v>28</v>
      </c>
      <c r="AT26" s="11">
        <f>AT22</f>
        <v>0.05</v>
      </c>
      <c r="AU26" s="1" t="e">
        <f>Model_dem!#REF!</f>
        <v>#REF!</v>
      </c>
      <c r="AV26" s="1" t="e">
        <f>Model_dem!#REF!</f>
        <v>#REF!</v>
      </c>
      <c r="AW26" s="48">
        <f t="shared" si="11"/>
        <v>8.8939333868321022E-2</v>
      </c>
      <c r="AX26" s="8">
        <f t="shared" si="12"/>
        <v>1331.8118341666664</v>
      </c>
      <c r="AY26" s="45">
        <f t="shared" si="13"/>
        <v>695.79166666666663</v>
      </c>
      <c r="AZ26" s="45">
        <f t="shared" si="14"/>
        <v>6114.8125</v>
      </c>
    </row>
    <row r="27" spans="1:52" x14ac:dyDescent="0.3">
      <c r="A27" t="s">
        <v>18</v>
      </c>
      <c r="B27">
        <v>2</v>
      </c>
      <c r="C27">
        <v>10</v>
      </c>
      <c r="D27">
        <v>0.1</v>
      </c>
      <c r="E27">
        <v>100</v>
      </c>
      <c r="F27">
        <v>14147.9</v>
      </c>
      <c r="G27">
        <v>1371.92</v>
      </c>
      <c r="H27">
        <v>0</v>
      </c>
      <c r="I27">
        <v>3</v>
      </c>
      <c r="J27">
        <v>1806.7</v>
      </c>
      <c r="K27">
        <v>908</v>
      </c>
      <c r="L27" s="33">
        <f t="shared" si="1"/>
        <v>0.20848886573105196</v>
      </c>
      <c r="M27" s="39">
        <f t="shared" si="2"/>
        <v>0.16536370922371968</v>
      </c>
      <c r="N27">
        <f t="shared" si="0"/>
        <v>12140.33</v>
      </c>
      <c r="O27">
        <f>IF(AND('Heuristica Seq'!$C27=0,'Heuristica Seq'!$B27=0,'Heuristica Seq'!$F27&lt;&gt;"inf",OR(AND(B26=0,'Heuristica Seq'!$F27&lt;O26),B26&lt;&gt;0)),'Heuristica Seq'!$F27,O26)</f>
        <v>11707.1</v>
      </c>
      <c r="Q27" s="29" t="s">
        <v>24</v>
      </c>
      <c r="R27" s="30">
        <v>2</v>
      </c>
      <c r="S27" s="30">
        <v>10</v>
      </c>
      <c r="T27" s="30">
        <v>0.05</v>
      </c>
      <c r="U27" s="30">
        <v>200</v>
      </c>
      <c r="V27" s="30">
        <v>33372.5</v>
      </c>
      <c r="W27" s="30">
        <v>1464.41</v>
      </c>
      <c r="X27" s="30">
        <v>32</v>
      </c>
      <c r="Y27" s="30">
        <v>43</v>
      </c>
      <c r="Z27" s="30">
        <v>1800.23</v>
      </c>
      <c r="AA27" s="31">
        <v>8425</v>
      </c>
      <c r="AB27" s="39">
        <v>3.0537196168423097E-3</v>
      </c>
      <c r="AC27" s="39">
        <v>3.2942153997228552E-4</v>
      </c>
      <c r="AF27">
        <v>1</v>
      </c>
      <c r="AG27" s="130"/>
      <c r="AH27" s="11">
        <f t="shared" ref="AH27:AH37" si="19">AH23</f>
        <v>0.1</v>
      </c>
      <c r="AI27" s="1" t="e">
        <f>Model_dem!#REF!</f>
        <v>#REF!</v>
      </c>
      <c r="AJ27" s="1" t="e">
        <f>Model_dem!#REF!</f>
        <v>#REF!</v>
      </c>
      <c r="AK27" s="8">
        <f t="shared" si="15"/>
        <v>29200.160000000003</v>
      </c>
      <c r="AL27" s="8">
        <f t="shared" si="16"/>
        <v>792.98389999999995</v>
      </c>
      <c r="AM27" s="45">
        <f t="shared" si="17"/>
        <v>19</v>
      </c>
      <c r="AN27" s="45">
        <f t="shared" si="18"/>
        <v>6886</v>
      </c>
      <c r="AR27">
        <v>1</v>
      </c>
      <c r="AS27" s="130"/>
      <c r="AT27" s="11">
        <f t="shared" ref="AT27:AT37" si="20">AT23</f>
        <v>0.1</v>
      </c>
      <c r="AU27" s="1" t="e">
        <f>Model_dem!#REF!</f>
        <v>#REF!</v>
      </c>
      <c r="AV27" s="1" t="e">
        <f>Model_dem!#REF!</f>
        <v>#REF!</v>
      </c>
      <c r="AW27" s="48">
        <f t="shared" si="11"/>
        <v>6.4741317072759305E-2</v>
      </c>
      <c r="AX27" s="8">
        <f t="shared" si="12"/>
        <v>1347.9062768750002</v>
      </c>
      <c r="AY27" s="45">
        <f t="shared" si="13"/>
        <v>546.47916666666663</v>
      </c>
      <c r="AZ27" s="45">
        <f t="shared" si="14"/>
        <v>5017.6875</v>
      </c>
    </row>
    <row r="28" spans="1:52" x14ac:dyDescent="0.3">
      <c r="A28" t="s">
        <v>18</v>
      </c>
      <c r="B28">
        <v>2</v>
      </c>
      <c r="C28">
        <v>10</v>
      </c>
      <c r="D28">
        <v>0.15</v>
      </c>
      <c r="E28">
        <v>100</v>
      </c>
      <c r="F28">
        <v>20466.5</v>
      </c>
      <c r="G28">
        <v>1834.85</v>
      </c>
      <c r="H28">
        <v>0</v>
      </c>
      <c r="I28">
        <v>1</v>
      </c>
      <c r="J28">
        <v>1834.89</v>
      </c>
      <c r="K28">
        <v>41</v>
      </c>
      <c r="L28" s="33">
        <f t="shared" si="1"/>
        <v>0.74821262310905334</v>
      </c>
      <c r="M28" s="39">
        <f t="shared" si="2"/>
        <v>0.64181858291719318</v>
      </c>
      <c r="N28">
        <f t="shared" si="0"/>
        <v>12465.75</v>
      </c>
      <c r="O28">
        <f>IF(AND('Heuristica Seq'!$C28=0,'Heuristica Seq'!$B28=0,'Heuristica Seq'!$F28&lt;&gt;"inf",OR(AND(B27=0,'Heuristica Seq'!$F28&lt;O27),B27&lt;&gt;0)),'Heuristica Seq'!$F28,O27)</f>
        <v>11707.1</v>
      </c>
      <c r="Q28" s="32" t="s">
        <v>24</v>
      </c>
      <c r="R28" s="24">
        <v>2</v>
      </c>
      <c r="S28" s="24">
        <v>10</v>
      </c>
      <c r="T28" s="24">
        <v>0.1</v>
      </c>
      <c r="U28" s="24">
        <v>200</v>
      </c>
      <c r="V28" s="24">
        <v>33439.199999999997</v>
      </c>
      <c r="W28" s="24">
        <v>1536.25</v>
      </c>
      <c r="X28" s="24">
        <v>16</v>
      </c>
      <c r="Y28" s="24">
        <v>24</v>
      </c>
      <c r="Z28" s="24">
        <v>1800.19</v>
      </c>
      <c r="AA28" s="25">
        <v>6145</v>
      </c>
      <c r="AB28" s="39">
        <v>5.0584745227810757E-3</v>
      </c>
      <c r="AC28" s="39">
        <v>1.6839362353460174E-4</v>
      </c>
      <c r="AF28">
        <v>1</v>
      </c>
      <c r="AG28" s="130"/>
      <c r="AH28" s="11">
        <f t="shared" si="19"/>
        <v>0.15</v>
      </c>
      <c r="AI28" s="1" t="e">
        <f>Model_dem!#REF!</f>
        <v>#REF!</v>
      </c>
      <c r="AJ28" s="1" t="e">
        <f>Model_dem!#REF!</f>
        <v>#REF!</v>
      </c>
      <c r="AK28" s="8">
        <f t="shared" si="15"/>
        <v>34040.199999999997</v>
      </c>
      <c r="AL28" s="8">
        <f t="shared" si="16"/>
        <v>1232.048</v>
      </c>
      <c r="AM28" s="45">
        <f t="shared" si="17"/>
        <v>17.5</v>
      </c>
      <c r="AN28" s="45">
        <f t="shared" si="18"/>
        <v>4934.5</v>
      </c>
      <c r="AR28">
        <v>1</v>
      </c>
      <c r="AS28" s="130"/>
      <c r="AT28" s="11">
        <f t="shared" si="20"/>
        <v>0.15</v>
      </c>
      <c r="AU28" s="1" t="e">
        <f>Model_dem!#REF!</f>
        <v>#REF!</v>
      </c>
      <c r="AV28" s="1" t="e">
        <f>Model_dem!#REF!</f>
        <v>#REF!</v>
      </c>
      <c r="AW28" s="48">
        <f t="shared" si="11"/>
        <v>0.11094198042350986</v>
      </c>
      <c r="AX28" s="8">
        <f t="shared" si="12"/>
        <v>1351.2945905128208</v>
      </c>
      <c r="AY28" s="45">
        <f t="shared" si="13"/>
        <v>684</v>
      </c>
      <c r="AZ28" s="45">
        <f t="shared" si="14"/>
        <v>4748.5384615384619</v>
      </c>
    </row>
    <row r="29" spans="1:52" x14ac:dyDescent="0.3">
      <c r="A29" t="s">
        <v>18</v>
      </c>
      <c r="B29">
        <v>2</v>
      </c>
      <c r="C29">
        <v>10</v>
      </c>
      <c r="D29">
        <v>0.2</v>
      </c>
      <c r="E29">
        <v>100</v>
      </c>
      <c r="F29">
        <v>15938.9</v>
      </c>
      <c r="G29">
        <v>1837.86</v>
      </c>
      <c r="H29">
        <v>0</v>
      </c>
      <c r="I29">
        <v>1</v>
      </c>
      <c r="J29">
        <v>1837.86</v>
      </c>
      <c r="K29">
        <v>101</v>
      </c>
      <c r="L29" s="33">
        <f t="shared" si="1"/>
        <v>0.36147295231099075</v>
      </c>
      <c r="M29" s="39">
        <f t="shared" si="2"/>
        <v>0.26639716129483348</v>
      </c>
      <c r="N29">
        <f t="shared" si="0"/>
        <v>12586.02</v>
      </c>
      <c r="O29">
        <f>IF(AND('Heuristica Seq'!$C29=0,'Heuristica Seq'!$B29=0,'Heuristica Seq'!$F29&lt;&gt;"inf",OR(AND(B28=0,'Heuristica Seq'!$F29&lt;O28),B28&lt;&gt;0)),'Heuristica Seq'!$F29,O28)</f>
        <v>11707.1</v>
      </c>
      <c r="Q29" s="29" t="s">
        <v>24</v>
      </c>
      <c r="R29" s="30">
        <v>2</v>
      </c>
      <c r="S29" s="30">
        <v>10</v>
      </c>
      <c r="T29" s="30">
        <v>0.15</v>
      </c>
      <c r="U29" s="30">
        <v>200</v>
      </c>
      <c r="V29" s="30">
        <v>33636.1</v>
      </c>
      <c r="W29" s="30">
        <v>727.88499999999999</v>
      </c>
      <c r="X29" s="30">
        <v>3</v>
      </c>
      <c r="Y29" s="30">
        <v>13</v>
      </c>
      <c r="Z29" s="30">
        <v>1800.16</v>
      </c>
      <c r="AA29" s="31">
        <v>4760</v>
      </c>
      <c r="AB29" s="39">
        <v>1.0976559095185134E-2</v>
      </c>
      <c r="AC29" s="39">
        <v>3.1221472643110371E-3</v>
      </c>
      <c r="AF29">
        <v>1</v>
      </c>
      <c r="AG29" s="130"/>
      <c r="AH29" s="11">
        <f t="shared" si="19"/>
        <v>0.2</v>
      </c>
      <c r="AI29" s="1" t="e">
        <f>Model_dem!#REF!</f>
        <v>#REF!</v>
      </c>
      <c r="AJ29" s="1" t="e">
        <f>Model_dem!#REF!</f>
        <v>#REF!</v>
      </c>
      <c r="AK29" s="8">
        <f t="shared" si="15"/>
        <v>34225.4</v>
      </c>
      <c r="AL29" s="8">
        <f t="shared" si="16"/>
        <v>1444.0350000000001</v>
      </c>
      <c r="AM29" s="45">
        <f t="shared" si="17"/>
        <v>10.25</v>
      </c>
      <c r="AN29" s="45">
        <f t="shared" si="18"/>
        <v>3983</v>
      </c>
      <c r="AR29">
        <v>1</v>
      </c>
      <c r="AS29" s="130"/>
      <c r="AT29" s="11">
        <f t="shared" si="20"/>
        <v>0.2</v>
      </c>
      <c r="AU29" s="1" t="e">
        <f>Model_dem!#REF!</f>
        <v>#REF!</v>
      </c>
      <c r="AV29" s="1" t="e">
        <f>Model_dem!#REF!</f>
        <v>#REF!</v>
      </c>
      <c r="AW29" s="48">
        <f t="shared" si="11"/>
        <v>9.5053971703933648E-2</v>
      </c>
      <c r="AX29" s="8">
        <f t="shared" si="12"/>
        <v>1446.1377351282051</v>
      </c>
      <c r="AY29" s="45">
        <f t="shared" si="13"/>
        <v>558.41025641025647</v>
      </c>
      <c r="AZ29" s="45">
        <f t="shared" si="14"/>
        <v>4131.3589743589746</v>
      </c>
    </row>
    <row r="30" spans="1:52" x14ac:dyDescent="0.3">
      <c r="A30" t="s">
        <v>18</v>
      </c>
      <c r="B30">
        <v>2</v>
      </c>
      <c r="C30">
        <v>25</v>
      </c>
      <c r="D30">
        <v>0.05</v>
      </c>
      <c r="E30">
        <v>100</v>
      </c>
      <c r="F30">
        <v>12864.5</v>
      </c>
      <c r="G30">
        <v>1251.43</v>
      </c>
      <c r="H30">
        <v>0</v>
      </c>
      <c r="I30">
        <v>5</v>
      </c>
      <c r="J30">
        <v>1800.23</v>
      </c>
      <c r="K30">
        <v>919</v>
      </c>
      <c r="L30" s="33">
        <f t="shared" si="1"/>
        <v>9.8863083086332182E-2</v>
      </c>
      <c r="M30" s="39">
        <f t="shared" si="2"/>
        <v>5.0610954218858861E-2</v>
      </c>
      <c r="N30">
        <f t="shared" si="0"/>
        <v>12244.78</v>
      </c>
      <c r="O30">
        <f>IF(AND('Heuristica Seq'!$C30=0,'Heuristica Seq'!$B30=0,'Heuristica Seq'!$F30&lt;&gt;"inf",OR(AND(B29=0,'Heuristica Seq'!$F30&lt;O29),B29&lt;&gt;0)),'Heuristica Seq'!$F30,O29)</f>
        <v>11707.1</v>
      </c>
      <c r="Q30" s="32" t="s">
        <v>24</v>
      </c>
      <c r="R30" s="24">
        <v>2</v>
      </c>
      <c r="S30" s="24">
        <v>10</v>
      </c>
      <c r="T30" s="24">
        <v>0.2</v>
      </c>
      <c r="U30" s="24">
        <v>200</v>
      </c>
      <c r="V30" s="24">
        <v>33730.699999999997</v>
      </c>
      <c r="W30" s="24">
        <v>1415.55</v>
      </c>
      <c r="X30" s="24">
        <v>0</v>
      </c>
      <c r="Y30" s="24">
        <v>6</v>
      </c>
      <c r="Z30" s="24">
        <v>1800.19</v>
      </c>
      <c r="AA30" s="25">
        <v>2840</v>
      </c>
      <c r="AB30" s="39">
        <v>1.3819884643937907E-2</v>
      </c>
      <c r="AC30" s="39">
        <v>1.7596509802815241E-3</v>
      </c>
      <c r="AF30">
        <v>2</v>
      </c>
      <c r="AG30" s="130" t="s">
        <v>29</v>
      </c>
      <c r="AH30" s="11">
        <f t="shared" si="19"/>
        <v>0.05</v>
      </c>
      <c r="AI30" s="1" t="e">
        <f>Model_dem!#REF!</f>
        <v>#REF!</v>
      </c>
      <c r="AJ30" s="1" t="e">
        <f>Model_dem!#REF!</f>
        <v>#REF!</v>
      </c>
      <c r="AK30" s="8">
        <f t="shared" si="15"/>
        <v>33438.299999999996</v>
      </c>
      <c r="AL30" s="8">
        <f t="shared" si="16"/>
        <v>965.72350000000006</v>
      </c>
      <c r="AM30" s="45">
        <f t="shared" si="17"/>
        <v>33.75</v>
      </c>
      <c r="AN30" s="45">
        <f t="shared" si="18"/>
        <v>7734.5</v>
      </c>
      <c r="AR30">
        <v>2</v>
      </c>
      <c r="AS30" s="130" t="s">
        <v>29</v>
      </c>
      <c r="AT30" s="11">
        <f t="shared" si="20"/>
        <v>0.05</v>
      </c>
      <c r="AU30" s="1" t="e">
        <f>Model_dem!#REF!</f>
        <v>#REF!</v>
      </c>
      <c r="AV30" s="1" t="e">
        <f>Model_dem!#REF!</f>
        <v>#REF!</v>
      </c>
      <c r="AW30" s="48">
        <f t="shared" si="11"/>
        <v>0.11952210099307663</v>
      </c>
      <c r="AX30" s="8">
        <f t="shared" si="12"/>
        <v>1381.6921616874999</v>
      </c>
      <c r="AY30" s="45">
        <f t="shared" si="13"/>
        <v>700.875</v>
      </c>
      <c r="AZ30" s="45">
        <f t="shared" si="14"/>
        <v>5471.625</v>
      </c>
    </row>
    <row r="31" spans="1:52" x14ac:dyDescent="0.3">
      <c r="A31" t="s">
        <v>18</v>
      </c>
      <c r="B31">
        <v>2</v>
      </c>
      <c r="C31">
        <v>25</v>
      </c>
      <c r="D31">
        <v>0.1</v>
      </c>
      <c r="E31">
        <v>100</v>
      </c>
      <c r="F31">
        <v>13750.1</v>
      </c>
      <c r="G31">
        <v>1311.12</v>
      </c>
      <c r="H31">
        <v>0</v>
      </c>
      <c r="I31">
        <v>5</v>
      </c>
      <c r="J31">
        <v>1813.51</v>
      </c>
      <c r="K31">
        <v>979</v>
      </c>
      <c r="L31" s="33">
        <f t="shared" si="1"/>
        <v>0.17450948569671398</v>
      </c>
      <c r="M31" s="39">
        <f t="shared" si="2"/>
        <v>9.8294660329885319E-2</v>
      </c>
      <c r="N31">
        <f t="shared" si="0"/>
        <v>12519.5</v>
      </c>
      <c r="O31">
        <f>IF(AND('Heuristica Seq'!$C31=0,'Heuristica Seq'!$B31=0,'Heuristica Seq'!$F31&lt;&gt;"inf",OR(AND(B30=0,'Heuristica Seq'!$F31&lt;O30),B30&lt;&gt;0)),'Heuristica Seq'!$F31,O30)</f>
        <v>11707.1</v>
      </c>
      <c r="Q31" s="29" t="s">
        <v>24</v>
      </c>
      <c r="R31" s="30">
        <v>2</v>
      </c>
      <c r="S31" s="30">
        <v>25</v>
      </c>
      <c r="T31" s="30">
        <v>0.05</v>
      </c>
      <c r="U31" s="30">
        <v>200</v>
      </c>
      <c r="V31" s="30">
        <v>33470.699999999997</v>
      </c>
      <c r="W31" s="30">
        <v>1010.21</v>
      </c>
      <c r="X31" s="30">
        <v>5</v>
      </c>
      <c r="Y31" s="30">
        <v>19</v>
      </c>
      <c r="Z31" s="30">
        <v>1801.48</v>
      </c>
      <c r="AA31" s="31">
        <v>5465</v>
      </c>
      <c r="AB31" s="39">
        <v>6.0052478291838796E-3</v>
      </c>
      <c r="AC31" s="39">
        <v>-2.9876868468114992E-7</v>
      </c>
      <c r="AF31">
        <v>2</v>
      </c>
      <c r="AG31" s="130"/>
      <c r="AH31" s="11">
        <f t="shared" si="19"/>
        <v>0.1</v>
      </c>
      <c r="AI31" s="1" t="e">
        <f>Model_dem!#REF!</f>
        <v>#REF!</v>
      </c>
      <c r="AJ31" s="1" t="e">
        <f>Model_dem!#REF!</f>
        <v>#REF!</v>
      </c>
      <c r="AK31" s="8">
        <f t="shared" si="15"/>
        <v>33531.324999999997</v>
      </c>
      <c r="AL31" s="8">
        <f t="shared" si="16"/>
        <v>1565.4974999999999</v>
      </c>
      <c r="AM31" s="45">
        <f t="shared" si="17"/>
        <v>18.75</v>
      </c>
      <c r="AN31" s="45">
        <f t="shared" si="18"/>
        <v>5834.5</v>
      </c>
      <c r="AR31">
        <v>2</v>
      </c>
      <c r="AS31" s="130"/>
      <c r="AT31" s="11">
        <f t="shared" si="20"/>
        <v>0.1</v>
      </c>
      <c r="AU31" s="1" t="e">
        <f>Model_dem!#REF!</f>
        <v>#REF!</v>
      </c>
      <c r="AV31" s="1" t="e">
        <f>Model_dem!#REF!</f>
        <v>#REF!</v>
      </c>
      <c r="AW31" s="48">
        <f t="shared" si="11"/>
        <v>0.12917372190895318</v>
      </c>
      <c r="AX31" s="8">
        <f t="shared" si="12"/>
        <v>1436.0916908333336</v>
      </c>
      <c r="AY31" s="45">
        <f t="shared" si="13"/>
        <v>576.04166666666663</v>
      </c>
      <c r="AZ31" s="45">
        <f t="shared" si="14"/>
        <v>3995.5625</v>
      </c>
    </row>
    <row r="32" spans="1:52" x14ac:dyDescent="0.3">
      <c r="A32" t="s">
        <v>18</v>
      </c>
      <c r="B32">
        <v>2</v>
      </c>
      <c r="C32">
        <v>25</v>
      </c>
      <c r="D32">
        <v>0.15</v>
      </c>
      <c r="E32">
        <v>100</v>
      </c>
      <c r="F32">
        <v>15927.4</v>
      </c>
      <c r="G32">
        <v>1818.69</v>
      </c>
      <c r="H32">
        <v>0</v>
      </c>
      <c r="I32">
        <v>1</v>
      </c>
      <c r="J32">
        <v>1818.69</v>
      </c>
      <c r="K32">
        <v>86</v>
      </c>
      <c r="L32" s="33">
        <f t="shared" si="1"/>
        <v>0.36049064243066176</v>
      </c>
      <c r="M32" s="39">
        <f t="shared" si="2"/>
        <v>0.18164201604862051</v>
      </c>
      <c r="N32">
        <f t="shared" si="0"/>
        <v>13479.04</v>
      </c>
      <c r="O32">
        <f>IF(AND('Heuristica Seq'!$C32=0,'Heuristica Seq'!$B32=0,'Heuristica Seq'!$F32&lt;&gt;"inf",OR(AND(B31=0,'Heuristica Seq'!$F32&lt;O31),B31&lt;&gt;0)),'Heuristica Seq'!$F32,O31)</f>
        <v>11707.1</v>
      </c>
      <c r="Q32" s="32" t="s">
        <v>24</v>
      </c>
      <c r="R32" s="24">
        <v>2</v>
      </c>
      <c r="S32" s="24">
        <v>25</v>
      </c>
      <c r="T32" s="24">
        <v>0.1</v>
      </c>
      <c r="U32" s="24">
        <v>200</v>
      </c>
      <c r="V32" s="24">
        <v>33657.9</v>
      </c>
      <c r="W32" s="24">
        <v>1655.75</v>
      </c>
      <c r="X32" s="24">
        <v>3</v>
      </c>
      <c r="Y32" s="24">
        <v>6</v>
      </c>
      <c r="Z32" s="24">
        <v>1800.25</v>
      </c>
      <c r="AA32" s="25">
        <v>3715</v>
      </c>
      <c r="AB32" s="39">
        <v>1.163178633580686E-2</v>
      </c>
      <c r="AC32" s="39">
        <v>5.6244273756211882E-4</v>
      </c>
      <c r="AF32">
        <v>2</v>
      </c>
      <c r="AG32" s="130"/>
      <c r="AH32" s="11">
        <f t="shared" si="19"/>
        <v>0.15</v>
      </c>
      <c r="AI32" s="1" t="e">
        <f>Model_dem!#REF!</f>
        <v>#REF!</v>
      </c>
      <c r="AJ32" s="1" t="e">
        <f>Model_dem!#REF!</f>
        <v>#REF!</v>
      </c>
      <c r="AK32" s="8">
        <f t="shared" si="15"/>
        <v>33776.224999999999</v>
      </c>
      <c r="AL32" s="8">
        <f t="shared" si="16"/>
        <v>1099.9465</v>
      </c>
      <c r="AM32" s="45">
        <f t="shared" si="17"/>
        <v>10.75</v>
      </c>
      <c r="AN32" s="45">
        <f t="shared" si="18"/>
        <v>4001.25</v>
      </c>
      <c r="AR32">
        <v>2</v>
      </c>
      <c r="AS32" s="130"/>
      <c r="AT32" s="11">
        <f t="shared" si="20"/>
        <v>0.15</v>
      </c>
      <c r="AU32" s="1" t="e">
        <f>Model_dem!#REF!</f>
        <v>#REF!</v>
      </c>
      <c r="AV32" s="1" t="e">
        <f>Model_dem!#REF!</f>
        <v>#REF!</v>
      </c>
      <c r="AW32" s="48">
        <f t="shared" si="11"/>
        <v>8.1992368541018684E-2</v>
      </c>
      <c r="AX32" s="8">
        <f t="shared" si="12"/>
        <v>1432.7155911904763</v>
      </c>
      <c r="AY32" s="45">
        <f t="shared" si="13"/>
        <v>601.40476190476193</v>
      </c>
      <c r="AZ32" s="45">
        <f t="shared" si="14"/>
        <v>3393.1428571428573</v>
      </c>
    </row>
    <row r="33" spans="1:52" x14ac:dyDescent="0.3">
      <c r="A33" t="s">
        <v>18</v>
      </c>
      <c r="B33">
        <v>2</v>
      </c>
      <c r="C33">
        <v>25</v>
      </c>
      <c r="D33">
        <v>0.2</v>
      </c>
      <c r="E33">
        <v>100</v>
      </c>
      <c r="F33">
        <v>25112.799999999999</v>
      </c>
      <c r="G33">
        <v>1800.94</v>
      </c>
      <c r="H33">
        <v>0</v>
      </c>
      <c r="I33">
        <v>1</v>
      </c>
      <c r="J33">
        <v>1800.94</v>
      </c>
      <c r="K33">
        <v>29</v>
      </c>
      <c r="L33" s="33">
        <f t="shared" si="1"/>
        <v>1.1450914402371208</v>
      </c>
      <c r="M33" s="39">
        <f t="shared" si="2"/>
        <v>-0.21811528571415228</v>
      </c>
      <c r="N33">
        <f t="shared" si="0"/>
        <v>32118.29</v>
      </c>
      <c r="O33">
        <f>IF(AND('Heuristica Seq'!$C33=0,'Heuristica Seq'!$B33=0,'Heuristica Seq'!$F33&lt;&gt;"inf",OR(AND(B32=0,'Heuristica Seq'!$F33&lt;O32),B32&lt;&gt;0)),'Heuristica Seq'!$F33,O32)</f>
        <v>11707.1</v>
      </c>
      <c r="Q33" s="29" t="s">
        <v>24</v>
      </c>
      <c r="R33" s="30">
        <v>2</v>
      </c>
      <c r="S33" s="30">
        <v>25</v>
      </c>
      <c r="T33" s="30">
        <v>0.15</v>
      </c>
      <c r="U33" s="30">
        <v>200</v>
      </c>
      <c r="V33" s="30">
        <v>33930.699999999997</v>
      </c>
      <c r="W33" s="30">
        <v>1800.13</v>
      </c>
      <c r="X33" s="30">
        <v>0</v>
      </c>
      <c r="Y33" s="30">
        <v>1</v>
      </c>
      <c r="Z33" s="30">
        <v>1800.13</v>
      </c>
      <c r="AA33" s="31">
        <v>1861</v>
      </c>
      <c r="AB33" s="39">
        <v>1.9831143732210288E-2</v>
      </c>
      <c r="AC33" s="39">
        <v>2.5756769462286222E-3</v>
      </c>
      <c r="AF33">
        <v>2</v>
      </c>
      <c r="AG33" s="130"/>
      <c r="AH33" s="11">
        <f t="shared" si="19"/>
        <v>0.2</v>
      </c>
      <c r="AI33" s="1" t="e">
        <f>Model_dem!#REF!</f>
        <v>#REF!</v>
      </c>
      <c r="AJ33" s="1" t="e">
        <f>Model_dem!#REF!</f>
        <v>#REF!</v>
      </c>
      <c r="AK33" s="8">
        <f t="shared" si="15"/>
        <v>34338.6</v>
      </c>
      <c r="AL33" s="8">
        <f t="shared" si="16"/>
        <v>1583.8749999999998</v>
      </c>
      <c r="AM33" s="45">
        <f t="shared" si="17"/>
        <v>6.25</v>
      </c>
      <c r="AN33" s="45">
        <f t="shared" si="18"/>
        <v>2931.5</v>
      </c>
      <c r="AR33">
        <v>2</v>
      </c>
      <c r="AS33" s="130"/>
      <c r="AT33" s="11">
        <f t="shared" si="20"/>
        <v>0.2</v>
      </c>
      <c r="AU33" s="1" t="e">
        <f>Model_dem!#REF!</f>
        <v>#REF!</v>
      </c>
      <c r="AV33" s="1" t="e">
        <f>Model_dem!#REF!</f>
        <v>#REF!</v>
      </c>
      <c r="AW33" s="48">
        <f t="shared" si="11"/>
        <v>5.9620589769210926E-2</v>
      </c>
      <c r="AX33" s="8">
        <f t="shared" si="12"/>
        <v>1373.5423764285713</v>
      </c>
      <c r="AY33" s="45">
        <f t="shared" si="13"/>
        <v>180.16666666666666</v>
      </c>
      <c r="AZ33" s="45">
        <f t="shared" si="14"/>
        <v>2274.2142857142858</v>
      </c>
    </row>
    <row r="34" spans="1:52" x14ac:dyDescent="0.3">
      <c r="A34" t="s">
        <v>18</v>
      </c>
      <c r="B34">
        <v>2</v>
      </c>
      <c r="C34">
        <v>50</v>
      </c>
      <c r="D34">
        <v>0.05</v>
      </c>
      <c r="E34">
        <v>100</v>
      </c>
      <c r="F34">
        <v>12575.1</v>
      </c>
      <c r="G34">
        <v>762.45899999999995</v>
      </c>
      <c r="H34">
        <v>2</v>
      </c>
      <c r="I34">
        <v>10</v>
      </c>
      <c r="J34">
        <v>1801.66</v>
      </c>
      <c r="K34">
        <v>2919</v>
      </c>
      <c r="L34" s="33">
        <f t="shared" si="1"/>
        <v>7.414304140222594E-2</v>
      </c>
      <c r="M34" s="39">
        <f t="shared" si="2"/>
        <v>2.6976393205921267E-2</v>
      </c>
      <c r="N34">
        <f t="shared" si="0"/>
        <v>12244.78</v>
      </c>
      <c r="O34">
        <f>IF(AND('Heuristica Seq'!$C34=0,'Heuristica Seq'!$B34=0,'Heuristica Seq'!$F34&lt;&gt;"inf",OR(AND(B33=0,'Heuristica Seq'!$F34&lt;O33),B33&lt;&gt;0)),'Heuristica Seq'!$F34,O33)</f>
        <v>11707.1</v>
      </c>
      <c r="Q34" s="32" t="s">
        <v>24</v>
      </c>
      <c r="R34" s="24">
        <v>2</v>
      </c>
      <c r="S34" s="24">
        <v>25</v>
      </c>
      <c r="T34" s="24">
        <v>0.2</v>
      </c>
      <c r="U34" s="24">
        <v>200</v>
      </c>
      <c r="V34" s="24">
        <v>35649.4</v>
      </c>
      <c r="W34" s="24">
        <v>1801.52</v>
      </c>
      <c r="X34" s="24">
        <v>0</v>
      </c>
      <c r="Y34" s="24">
        <v>1</v>
      </c>
      <c r="Z34" s="24">
        <v>1801.52</v>
      </c>
      <c r="AA34" s="25">
        <v>636</v>
      </c>
      <c r="AB34" s="39">
        <v>7.1488898707278814E-2</v>
      </c>
      <c r="AC34" s="39">
        <v>4.3659057049150185E-2</v>
      </c>
      <c r="AF34">
        <v>3</v>
      </c>
      <c r="AG34" s="129" t="s">
        <v>30</v>
      </c>
      <c r="AH34" s="11">
        <f t="shared" si="19"/>
        <v>0.05</v>
      </c>
      <c r="AI34" s="1" t="e">
        <f>Model_dem!#REF!</f>
        <v>#REF!</v>
      </c>
      <c r="AJ34" s="1" t="e">
        <f>Model_dem!#REF!</f>
        <v>#REF!</v>
      </c>
      <c r="AK34" s="8">
        <f t="shared" si="15"/>
        <v>33640.5</v>
      </c>
      <c r="AL34" s="8">
        <f t="shared" si="16"/>
        <v>673.42499999999995</v>
      </c>
      <c r="AM34" s="45">
        <f t="shared" si="17"/>
        <v>42.75</v>
      </c>
      <c r="AN34" s="45">
        <f t="shared" si="18"/>
        <v>15275.25</v>
      </c>
      <c r="AR34">
        <v>3</v>
      </c>
      <c r="AS34" s="129" t="s">
        <v>30</v>
      </c>
      <c r="AT34" s="11">
        <f t="shared" si="20"/>
        <v>0.05</v>
      </c>
      <c r="AU34" s="1" t="e">
        <f>Model_dem!#REF!</f>
        <v>#REF!</v>
      </c>
      <c r="AV34" s="1" t="e">
        <f>Model_dem!#REF!</f>
        <v>#REF!</v>
      </c>
      <c r="AW34" s="48">
        <f t="shared" si="11"/>
        <v>0.10007854556352415</v>
      </c>
      <c r="AX34" s="8">
        <f t="shared" si="12"/>
        <v>1213.010259375</v>
      </c>
      <c r="AY34" s="45">
        <f t="shared" si="13"/>
        <v>1043.1041666666667</v>
      </c>
      <c r="AZ34" s="45">
        <f t="shared" si="14"/>
        <v>8376.375</v>
      </c>
    </row>
    <row r="35" spans="1:52" x14ac:dyDescent="0.3">
      <c r="A35" t="s">
        <v>18</v>
      </c>
      <c r="B35">
        <v>2</v>
      </c>
      <c r="C35">
        <v>50</v>
      </c>
      <c r="D35">
        <v>0.1</v>
      </c>
      <c r="E35">
        <v>100</v>
      </c>
      <c r="F35">
        <v>20525</v>
      </c>
      <c r="G35">
        <v>1817.47</v>
      </c>
      <c r="H35">
        <v>0</v>
      </c>
      <c r="I35">
        <v>1</v>
      </c>
      <c r="J35">
        <v>1817.47</v>
      </c>
      <c r="K35">
        <v>40</v>
      </c>
      <c r="L35" s="33">
        <f t="shared" si="1"/>
        <v>0.75320959076116201</v>
      </c>
      <c r="M35" s="39">
        <f t="shared" si="2"/>
        <v>0.63944246974719432</v>
      </c>
      <c r="N35">
        <f t="shared" si="0"/>
        <v>12519.5</v>
      </c>
      <c r="O35">
        <f>IF(AND('Heuristica Seq'!$C35=0,'Heuristica Seq'!$B35=0,'Heuristica Seq'!$F35&lt;&gt;"inf",OR(AND(B34=0,'Heuristica Seq'!$F35&lt;O34),B34&lt;&gt;0)),'Heuristica Seq'!$F35,O34)</f>
        <v>11707.1</v>
      </c>
      <c r="Q35" s="29" t="s">
        <v>24</v>
      </c>
      <c r="R35" s="30">
        <v>2</v>
      </c>
      <c r="S35" s="30">
        <v>50</v>
      </c>
      <c r="T35" s="30">
        <v>0.05</v>
      </c>
      <c r="U35" s="30">
        <v>200</v>
      </c>
      <c r="V35" s="30">
        <v>33579.599999999999</v>
      </c>
      <c r="W35" s="30">
        <v>1171.1300000000001</v>
      </c>
      <c r="X35" s="30">
        <v>13</v>
      </c>
      <c r="Y35" s="30">
        <v>25</v>
      </c>
      <c r="Z35" s="30">
        <v>1800.2</v>
      </c>
      <c r="AA35" s="31">
        <v>6404</v>
      </c>
      <c r="AB35" s="39">
        <v>9.2783784027483662E-3</v>
      </c>
      <c r="AC35" s="39">
        <v>2.9569362556227663E-3</v>
      </c>
      <c r="AF35">
        <v>3</v>
      </c>
      <c r="AG35" s="129"/>
      <c r="AH35" s="11">
        <f t="shared" si="19"/>
        <v>0.1</v>
      </c>
      <c r="AI35" s="1" t="e">
        <f>Model_dem!#REF!</f>
        <v>#REF!</v>
      </c>
      <c r="AJ35" s="1" t="e">
        <f>Model_dem!#REF!</f>
        <v>#REF!</v>
      </c>
      <c r="AK35" s="8">
        <f t="shared" si="15"/>
        <v>34277.225000000006</v>
      </c>
      <c r="AL35" s="8">
        <f t="shared" si="16"/>
        <v>996.98275000000012</v>
      </c>
      <c r="AM35" s="45">
        <f t="shared" si="17"/>
        <v>11</v>
      </c>
      <c r="AN35" s="45">
        <f t="shared" si="18"/>
        <v>5355.25</v>
      </c>
      <c r="AR35">
        <v>3</v>
      </c>
      <c r="AS35" s="129"/>
      <c r="AT35" s="11">
        <f t="shared" si="20"/>
        <v>0.1</v>
      </c>
      <c r="AU35" s="1" t="e">
        <f>Model_dem!#REF!</f>
        <v>#REF!</v>
      </c>
      <c r="AV35" s="1" t="e">
        <f>Model_dem!#REF!</f>
        <v>#REF!</v>
      </c>
      <c r="AW35" s="48">
        <f t="shared" si="11"/>
        <v>9.9378824989704323E-2</v>
      </c>
      <c r="AX35" s="8">
        <f t="shared" si="12"/>
        <v>1419.7332327777779</v>
      </c>
      <c r="AY35" s="45">
        <f t="shared" si="13"/>
        <v>360.66666666666669</v>
      </c>
      <c r="AZ35" s="45">
        <f t="shared" si="14"/>
        <v>4416.3055555555557</v>
      </c>
    </row>
    <row r="36" spans="1:52" x14ac:dyDescent="0.3">
      <c r="A36" t="s">
        <v>18</v>
      </c>
      <c r="B36">
        <v>2</v>
      </c>
      <c r="C36">
        <v>50</v>
      </c>
      <c r="D36">
        <v>0.15</v>
      </c>
      <c r="E36">
        <v>100</v>
      </c>
      <c r="F36">
        <v>16186.6</v>
      </c>
      <c r="G36">
        <v>1810.57</v>
      </c>
      <c r="H36">
        <v>0</v>
      </c>
      <c r="I36">
        <v>1</v>
      </c>
      <c r="J36">
        <v>1810.57</v>
      </c>
      <c r="K36">
        <v>321</v>
      </c>
      <c r="L36" s="33">
        <f t="shared" si="1"/>
        <v>0.38263105295077349</v>
      </c>
      <c r="M36" s="39">
        <f t="shared" si="2"/>
        <v>0.20860372095176438</v>
      </c>
      <c r="N36">
        <f t="shared" si="0"/>
        <v>13392.81</v>
      </c>
      <c r="O36">
        <f>IF(AND('Heuristica Seq'!$C36=0,'Heuristica Seq'!$B36=0,'Heuristica Seq'!$F36&lt;&gt;"inf",OR(AND(B35=0,'Heuristica Seq'!$F36&lt;O35),B35&lt;&gt;0)),'Heuristica Seq'!$F36,O35)</f>
        <v>11707.1</v>
      </c>
      <c r="Q36" s="32" t="s">
        <v>24</v>
      </c>
      <c r="R36" s="24">
        <v>2</v>
      </c>
      <c r="S36" s="24">
        <v>50</v>
      </c>
      <c r="T36" s="24">
        <v>0.1</v>
      </c>
      <c r="U36" s="24">
        <v>200</v>
      </c>
      <c r="V36" s="24">
        <v>33646.199999999997</v>
      </c>
      <c r="W36" s="24">
        <v>1269.94</v>
      </c>
      <c r="X36" s="24">
        <v>4</v>
      </c>
      <c r="Y36" s="24">
        <v>12</v>
      </c>
      <c r="Z36" s="24">
        <v>1800.26</v>
      </c>
      <c r="AA36" s="25">
        <v>4946</v>
      </c>
      <c r="AB36" s="39">
        <v>1.1280127679142993E-2</v>
      </c>
      <c r="AC36" s="39">
        <v>2.1463195376303368E-4</v>
      </c>
      <c r="AF36">
        <v>3</v>
      </c>
      <c r="AG36" s="129"/>
      <c r="AH36" s="11">
        <f t="shared" si="19"/>
        <v>0.15</v>
      </c>
      <c r="AI36" s="1" t="e">
        <f>Model_dem!#REF!</f>
        <v>#REF!</v>
      </c>
      <c r="AJ36" s="1" t="e">
        <f>Model_dem!#REF!</f>
        <v>#REF!</v>
      </c>
      <c r="AK36" s="46" t="s">
        <v>3</v>
      </c>
      <c r="AL36" s="46" t="s">
        <v>3</v>
      </c>
      <c r="AM36" s="46" t="s">
        <v>3</v>
      </c>
      <c r="AN36" s="46" t="s">
        <v>3</v>
      </c>
      <c r="AR36">
        <v>3</v>
      </c>
      <c r="AS36" s="129"/>
      <c r="AT36" s="11">
        <f t="shared" si="20"/>
        <v>0.15</v>
      </c>
      <c r="AU36" s="1" t="e">
        <f>Model_dem!#REF!</f>
        <v>#REF!</v>
      </c>
      <c r="AV36" s="1" t="e">
        <f>Model_dem!#REF!</f>
        <v>#REF!</v>
      </c>
      <c r="AW36" s="49" t="s">
        <v>3</v>
      </c>
      <c r="AX36" s="46" t="s">
        <v>3</v>
      </c>
      <c r="AY36" s="46" t="s">
        <v>3</v>
      </c>
      <c r="AZ36" s="46" t="s">
        <v>3</v>
      </c>
    </row>
    <row r="37" spans="1:52" x14ac:dyDescent="0.3">
      <c r="A37" t="s">
        <v>18</v>
      </c>
      <c r="B37">
        <v>2</v>
      </c>
      <c r="C37">
        <v>50</v>
      </c>
      <c r="D37">
        <v>0.2</v>
      </c>
      <c r="E37">
        <v>100</v>
      </c>
      <c r="F37">
        <v>24699.9</v>
      </c>
      <c r="G37">
        <v>1800.68</v>
      </c>
      <c r="H37">
        <v>0</v>
      </c>
      <c r="I37">
        <v>1</v>
      </c>
      <c r="J37">
        <v>1800.68</v>
      </c>
      <c r="K37">
        <v>29</v>
      </c>
      <c r="L37" s="33">
        <f t="shared" si="1"/>
        <v>1.1098222446207857</v>
      </c>
      <c r="M37" s="39">
        <f t="shared" si="2"/>
        <v>0.13975586053761635</v>
      </c>
      <c r="N37">
        <f t="shared" si="0"/>
        <v>21671.22</v>
      </c>
      <c r="O37">
        <f>IF(AND('Heuristica Seq'!$C37=0,'Heuristica Seq'!$B37=0,'Heuristica Seq'!$F37&lt;&gt;"inf",OR(AND(B36=0,'Heuristica Seq'!$F37&lt;O36),B36&lt;&gt;0)),'Heuristica Seq'!$F37,O36)</f>
        <v>11707.1</v>
      </c>
      <c r="Q37" s="29" t="s">
        <v>24</v>
      </c>
      <c r="R37" s="30">
        <v>2</v>
      </c>
      <c r="S37" s="30">
        <v>50</v>
      </c>
      <c r="T37" s="30">
        <v>0.15</v>
      </c>
      <c r="U37" s="30">
        <v>200</v>
      </c>
      <c r="V37" s="30">
        <v>34172.1</v>
      </c>
      <c r="W37" s="30">
        <v>1561.32</v>
      </c>
      <c r="X37" s="30">
        <v>0</v>
      </c>
      <c r="Y37" s="30">
        <v>3</v>
      </c>
      <c r="Z37" s="30">
        <v>1800.27</v>
      </c>
      <c r="AA37" s="31">
        <v>1539</v>
      </c>
      <c r="AB37" s="39">
        <v>2.7086733451755052E-2</v>
      </c>
      <c r="AC37" s="39">
        <v>9.3682044629230798E-3</v>
      </c>
      <c r="AF37">
        <v>3</v>
      </c>
      <c r="AG37" s="129"/>
      <c r="AH37" s="12">
        <f t="shared" si="19"/>
        <v>0.2</v>
      </c>
      <c r="AI37" s="5" t="e">
        <f>Model_dem!#REF!</f>
        <v>#REF!</v>
      </c>
      <c r="AJ37" s="5" t="e">
        <f>Model_dem!#REF!</f>
        <v>#REF!</v>
      </c>
      <c r="AK37" s="9" t="str">
        <f>AK36</f>
        <v>---</v>
      </c>
      <c r="AL37" s="9" t="str">
        <f>AL36</f>
        <v>---</v>
      </c>
      <c r="AM37" s="9" t="str">
        <f>AM36</f>
        <v>---</v>
      </c>
      <c r="AN37" s="9" t="str">
        <f>AN36</f>
        <v>---</v>
      </c>
      <c r="AR37">
        <v>3</v>
      </c>
      <c r="AS37" s="129"/>
      <c r="AT37" s="12">
        <f t="shared" si="20"/>
        <v>0.2</v>
      </c>
      <c r="AU37" s="5" t="e">
        <f>Model_dem!#REF!</f>
        <v>#REF!</v>
      </c>
      <c r="AV37" s="5" t="e">
        <f>Model_dem!#REF!</f>
        <v>#REF!</v>
      </c>
      <c r="AW37" s="50" t="s">
        <v>3</v>
      </c>
      <c r="AX37" s="9" t="str">
        <f>AX36</f>
        <v>---</v>
      </c>
      <c r="AY37" s="9" t="str">
        <f>AY36</f>
        <v>---</v>
      </c>
      <c r="AZ37" s="9" t="str">
        <f>AZ36</f>
        <v>---</v>
      </c>
    </row>
    <row r="38" spans="1:52" x14ac:dyDescent="0.3">
      <c r="A38" t="s">
        <v>18</v>
      </c>
      <c r="B38">
        <v>3</v>
      </c>
      <c r="C38">
        <v>0</v>
      </c>
      <c r="D38">
        <v>0.05</v>
      </c>
      <c r="E38">
        <v>100</v>
      </c>
      <c r="F38">
        <v>13179.5</v>
      </c>
      <c r="G38">
        <v>893.22400000000005</v>
      </c>
      <c r="H38">
        <v>9</v>
      </c>
      <c r="I38">
        <v>18</v>
      </c>
      <c r="J38">
        <v>1802.07</v>
      </c>
      <c r="K38">
        <v>5471</v>
      </c>
      <c r="L38" s="33">
        <f t="shared" si="1"/>
        <v>0.12576983198230129</v>
      </c>
      <c r="M38" s="39">
        <f t="shared" si="2"/>
        <v>5.2717760293941485E-2</v>
      </c>
      <c r="N38">
        <f t="shared" si="0"/>
        <v>12519.5</v>
      </c>
      <c r="O38">
        <f>IF(AND('Heuristica Seq'!$C38=0,'Heuristica Seq'!$B38=0,'Heuristica Seq'!$F38&lt;&gt;"inf",OR(AND(B37=0,'Heuristica Seq'!$F38&lt;O37),B37&lt;&gt;0)),'Heuristica Seq'!$F38,O37)</f>
        <v>11707.1</v>
      </c>
      <c r="Q38" s="32" t="s">
        <v>24</v>
      </c>
      <c r="R38" s="24">
        <v>2</v>
      </c>
      <c r="S38" s="24">
        <v>50</v>
      </c>
      <c r="T38" s="24">
        <v>0.2</v>
      </c>
      <c r="U38" s="24">
        <v>200</v>
      </c>
      <c r="V38" s="24">
        <v>34232.1</v>
      </c>
      <c r="W38" s="24">
        <v>1800.28</v>
      </c>
      <c r="X38" s="24">
        <v>0</v>
      </c>
      <c r="Y38" s="24">
        <v>1</v>
      </c>
      <c r="Z38" s="24">
        <v>1800.28</v>
      </c>
      <c r="AA38" s="25">
        <v>2135</v>
      </c>
      <c r="AB38" s="39">
        <v>2.8890111178236699E-2</v>
      </c>
      <c r="AC38" s="39">
        <v>3.2069588927243764E-3</v>
      </c>
    </row>
    <row r="39" spans="1:52" x14ac:dyDescent="0.3">
      <c r="A39" t="s">
        <v>18</v>
      </c>
      <c r="B39">
        <v>3</v>
      </c>
      <c r="C39">
        <v>0</v>
      </c>
      <c r="D39">
        <v>0.1</v>
      </c>
      <c r="E39">
        <v>100</v>
      </c>
      <c r="F39">
        <v>21553.599999999999</v>
      </c>
      <c r="G39">
        <v>1834.71</v>
      </c>
      <c r="H39">
        <v>0</v>
      </c>
      <c r="I39">
        <v>1</v>
      </c>
      <c r="J39">
        <v>1834.71</v>
      </c>
      <c r="K39">
        <v>48</v>
      </c>
      <c r="L39" s="33">
        <f t="shared" si="1"/>
        <v>0.84107080318780891</v>
      </c>
      <c r="M39" s="39">
        <f t="shared" si="2"/>
        <v>-0.68299795314124512</v>
      </c>
      <c r="N39">
        <f t="shared" si="0"/>
        <v>67991.990000000005</v>
      </c>
      <c r="O39">
        <f>IF(AND('Heuristica Seq'!$C39=0,'Heuristica Seq'!$B39=0,'Heuristica Seq'!$F39&lt;&gt;"inf",OR(AND(B38=0,'Heuristica Seq'!$F39&lt;O38),B38&lt;&gt;0)),'Heuristica Seq'!$F39,O38)</f>
        <v>11707.1</v>
      </c>
      <c r="Q39" s="29" t="s">
        <v>24</v>
      </c>
      <c r="R39" s="30">
        <v>3</v>
      </c>
      <c r="S39" s="30">
        <v>0</v>
      </c>
      <c r="T39" s="30">
        <v>0.05</v>
      </c>
      <c r="U39" s="30">
        <v>200</v>
      </c>
      <c r="V39" s="30">
        <v>33639</v>
      </c>
      <c r="W39" s="30">
        <v>1166.33</v>
      </c>
      <c r="X39" s="30">
        <v>21</v>
      </c>
      <c r="Y39" s="30">
        <v>34</v>
      </c>
      <c r="Z39" s="30">
        <v>1800.08</v>
      </c>
      <c r="AA39" s="31">
        <v>13932</v>
      </c>
      <c r="AB39" s="39">
        <v>1.1063722351965177E-2</v>
      </c>
      <c r="AC39" s="39">
        <v>5.9454834833161385E-7</v>
      </c>
    </row>
    <row r="40" spans="1:52" x14ac:dyDescent="0.3">
      <c r="A40" t="s">
        <v>18</v>
      </c>
      <c r="B40">
        <v>3</v>
      </c>
      <c r="C40">
        <v>10</v>
      </c>
      <c r="D40">
        <v>0.05</v>
      </c>
      <c r="E40">
        <v>100</v>
      </c>
      <c r="F40">
        <v>13422.2</v>
      </c>
      <c r="G40">
        <v>1800.13</v>
      </c>
      <c r="H40">
        <v>10</v>
      </c>
      <c r="I40">
        <v>11</v>
      </c>
      <c r="J40">
        <v>1800.13</v>
      </c>
      <c r="K40">
        <v>2628</v>
      </c>
      <c r="L40" s="33">
        <f t="shared" si="1"/>
        <v>0.14650084136976704</v>
      </c>
      <c r="M40" s="39">
        <f t="shared" si="2"/>
        <v>7.2103518511122733E-2</v>
      </c>
      <c r="N40">
        <f t="shared" si="0"/>
        <v>12519.5</v>
      </c>
      <c r="O40">
        <f>IF(AND('Heuristica Seq'!$C40=0,'Heuristica Seq'!$B40=0,'Heuristica Seq'!$F40&lt;&gt;"inf",OR(AND(B39=0,'Heuristica Seq'!$F40&lt;O39),B39&lt;&gt;0)),'Heuristica Seq'!$F40,O39)</f>
        <v>11707.1</v>
      </c>
      <c r="Q40" s="32" t="s">
        <v>24</v>
      </c>
      <c r="R40" s="24">
        <v>3</v>
      </c>
      <c r="S40" s="24">
        <v>0</v>
      </c>
      <c r="T40" s="24">
        <v>0.1</v>
      </c>
      <c r="U40" s="24">
        <v>200</v>
      </c>
      <c r="V40" s="24">
        <v>34302.699999999997</v>
      </c>
      <c r="W40" s="24">
        <v>590.62</v>
      </c>
      <c r="X40" s="24">
        <v>0</v>
      </c>
      <c r="Y40" s="24">
        <v>10</v>
      </c>
      <c r="Z40" s="24">
        <v>1800.04</v>
      </c>
      <c r="AA40" s="25">
        <v>5467</v>
      </c>
      <c r="AB40" s="39">
        <v>3.1012085636396902E-2</v>
      </c>
      <c r="AC40" s="39">
        <v>5.2759646299658236E-3</v>
      </c>
    </row>
    <row r="41" spans="1:52" x14ac:dyDescent="0.3">
      <c r="A41" t="s">
        <v>18</v>
      </c>
      <c r="B41">
        <v>3</v>
      </c>
      <c r="C41">
        <v>10</v>
      </c>
      <c r="D41">
        <v>0.1</v>
      </c>
      <c r="E41">
        <v>100</v>
      </c>
      <c r="F41">
        <v>19436.599999999999</v>
      </c>
      <c r="G41">
        <v>1805.92</v>
      </c>
      <c r="H41">
        <v>0</v>
      </c>
      <c r="I41">
        <v>1</v>
      </c>
      <c r="J41">
        <v>1805.92</v>
      </c>
      <c r="K41">
        <v>53</v>
      </c>
      <c r="L41" s="33">
        <f t="shared" si="1"/>
        <v>0.66024036695680377</v>
      </c>
      <c r="M41" s="39">
        <f t="shared" si="2"/>
        <v>-0.67022923247188282</v>
      </c>
      <c r="N41">
        <f t="shared" si="0"/>
        <v>58939.73</v>
      </c>
      <c r="O41">
        <f>IF(AND('Heuristica Seq'!$C41=0,'Heuristica Seq'!$B41=0,'Heuristica Seq'!$F41&lt;&gt;"inf",OR(AND(B40=0,'Heuristica Seq'!$F41&lt;O40),B40&lt;&gt;0)),'Heuristica Seq'!$F41,O40)</f>
        <v>11707.1</v>
      </c>
      <c r="Q41" s="29" t="s">
        <v>24</v>
      </c>
      <c r="R41" s="30">
        <v>3</v>
      </c>
      <c r="S41" s="30">
        <v>10</v>
      </c>
      <c r="T41" s="30">
        <v>0.05</v>
      </c>
      <c r="U41" s="30">
        <v>200</v>
      </c>
      <c r="V41" s="30">
        <v>33639</v>
      </c>
      <c r="W41" s="30">
        <v>147.86699999999999</v>
      </c>
      <c r="X41" s="30">
        <v>0</v>
      </c>
      <c r="Y41" s="30">
        <v>53</v>
      </c>
      <c r="Z41" s="30">
        <v>1800.08</v>
      </c>
      <c r="AA41" s="31">
        <v>16468</v>
      </c>
      <c r="AB41" s="39">
        <v>1.1063722351965177E-2</v>
      </c>
      <c r="AC41" s="39">
        <v>5.9454834833161385E-7</v>
      </c>
    </row>
    <row r="42" spans="1:52" x14ac:dyDescent="0.3">
      <c r="A42" t="s">
        <v>18</v>
      </c>
      <c r="B42">
        <v>3</v>
      </c>
      <c r="C42">
        <v>25</v>
      </c>
      <c r="D42">
        <v>0.05</v>
      </c>
      <c r="E42">
        <v>100</v>
      </c>
      <c r="F42">
        <v>13051.7</v>
      </c>
      <c r="G42">
        <v>324.02600000000001</v>
      </c>
      <c r="H42">
        <v>0</v>
      </c>
      <c r="I42">
        <v>12</v>
      </c>
      <c r="J42">
        <v>1800.21</v>
      </c>
      <c r="K42">
        <v>3547</v>
      </c>
      <c r="L42" s="33">
        <f t="shared" si="1"/>
        <v>0.11485337957307951</v>
      </c>
      <c r="M42" s="39">
        <f t="shared" si="2"/>
        <v>4.2509684891569144E-2</v>
      </c>
      <c r="N42">
        <f t="shared" si="0"/>
        <v>12519.5</v>
      </c>
      <c r="O42">
        <f>IF(AND('Heuristica Seq'!$C42=0,'Heuristica Seq'!$B42=0,'Heuristica Seq'!$F42&lt;&gt;"inf",OR(AND(B41=0,'Heuristica Seq'!$F42&lt;O41),B41&lt;&gt;0)),'Heuristica Seq'!$F42,O41)</f>
        <v>11707.1</v>
      </c>
      <c r="Q42" s="32" t="s">
        <v>24</v>
      </c>
      <c r="R42" s="24">
        <v>3</v>
      </c>
      <c r="S42" s="24">
        <v>10</v>
      </c>
      <c r="T42" s="24">
        <v>0.1</v>
      </c>
      <c r="U42" s="24">
        <v>200</v>
      </c>
      <c r="V42" s="24">
        <v>34465.9</v>
      </c>
      <c r="W42" s="24">
        <v>941.56100000000004</v>
      </c>
      <c r="X42" s="24">
        <v>0</v>
      </c>
      <c r="Y42" s="24">
        <v>11</v>
      </c>
      <c r="Z42" s="24">
        <v>1800.2</v>
      </c>
      <c r="AA42" s="25">
        <v>5439</v>
      </c>
      <c r="AB42" s="39">
        <v>3.591727305242709E-2</v>
      </c>
      <c r="AC42" s="39">
        <v>1.0058708770445124E-2</v>
      </c>
    </row>
    <row r="43" spans="1:52" x14ac:dyDescent="0.3">
      <c r="A43" t="s">
        <v>18</v>
      </c>
      <c r="B43">
        <v>3</v>
      </c>
      <c r="C43">
        <v>25</v>
      </c>
      <c r="D43">
        <v>0.1</v>
      </c>
      <c r="E43">
        <v>100</v>
      </c>
      <c r="F43">
        <v>21611.4</v>
      </c>
      <c r="G43">
        <v>1810.26</v>
      </c>
      <c r="H43">
        <v>0</v>
      </c>
      <c r="I43">
        <v>1</v>
      </c>
      <c r="J43">
        <v>1810.26</v>
      </c>
      <c r="K43">
        <v>68</v>
      </c>
      <c r="L43" s="33">
        <f t="shared" si="1"/>
        <v>0.84600797806459327</v>
      </c>
      <c r="M43" s="39">
        <f t="shared" si="2"/>
        <v>0.33272405704010133</v>
      </c>
      <c r="N43">
        <f t="shared" si="0"/>
        <v>16215.96</v>
      </c>
      <c r="O43">
        <f>IF(AND('Heuristica Seq'!$C43=0,'Heuristica Seq'!$B43=0,'Heuristica Seq'!$F43&lt;&gt;"inf",OR(AND(B42=0,'Heuristica Seq'!$F43&lt;O42),B42&lt;&gt;0)),'Heuristica Seq'!$F43,O42)</f>
        <v>11707.1</v>
      </c>
      <c r="Q43" s="29" t="s">
        <v>24</v>
      </c>
      <c r="R43" s="30">
        <v>3</v>
      </c>
      <c r="S43" s="30">
        <v>25</v>
      </c>
      <c r="T43" s="30">
        <v>0.05</v>
      </c>
      <c r="U43" s="30">
        <v>200</v>
      </c>
      <c r="V43" s="30">
        <v>33645</v>
      </c>
      <c r="W43" s="30">
        <v>358.29300000000001</v>
      </c>
      <c r="X43" s="30">
        <v>5</v>
      </c>
      <c r="Y43" s="30">
        <v>44</v>
      </c>
      <c r="Z43" s="30">
        <v>1800.09</v>
      </c>
      <c r="AA43" s="31">
        <v>15242</v>
      </c>
      <c r="AB43" s="39">
        <v>1.124406012461332E-2</v>
      </c>
      <c r="AC43" s="39">
        <v>1.7895905286069436E-4</v>
      </c>
    </row>
    <row r="44" spans="1:52" x14ac:dyDescent="0.3">
      <c r="A44" t="s">
        <v>18</v>
      </c>
      <c r="B44">
        <v>3</v>
      </c>
      <c r="C44">
        <v>50</v>
      </c>
      <c r="D44">
        <v>0.05</v>
      </c>
      <c r="E44">
        <v>100</v>
      </c>
      <c r="F44">
        <v>13355.1</v>
      </c>
      <c r="G44">
        <v>701.44299999999998</v>
      </c>
      <c r="H44">
        <v>0</v>
      </c>
      <c r="I44">
        <v>13</v>
      </c>
      <c r="J44">
        <v>1800.13</v>
      </c>
      <c r="K44">
        <v>4427</v>
      </c>
      <c r="L44" s="33">
        <f t="shared" si="1"/>
        <v>0.14076927676367323</v>
      </c>
      <c r="M44" s="39">
        <f t="shared" si="2"/>
        <v>6.6743879547905394E-2</v>
      </c>
      <c r="N44">
        <f t="shared" si="0"/>
        <v>12519.5</v>
      </c>
      <c r="O44">
        <f>IF(AND('Heuristica Seq'!$C44=0,'Heuristica Seq'!$B44=0,'Heuristica Seq'!$F44&lt;&gt;"inf",OR(AND(B43=0,'Heuristica Seq'!$F44&lt;O43),B43&lt;&gt;0)),'Heuristica Seq'!$F44,O43)</f>
        <v>11707.1</v>
      </c>
      <c r="Q44" s="32" t="s">
        <v>24</v>
      </c>
      <c r="R44" s="24">
        <v>3</v>
      </c>
      <c r="S44" s="24">
        <v>25</v>
      </c>
      <c r="T44" s="24">
        <v>0.1</v>
      </c>
      <c r="U44" s="24">
        <v>200</v>
      </c>
      <c r="V44" s="24">
        <v>34217.599999999999</v>
      </c>
      <c r="W44" s="24">
        <v>1208.78</v>
      </c>
      <c r="X44" s="24">
        <v>6</v>
      </c>
      <c r="Y44" s="24">
        <v>14</v>
      </c>
      <c r="Z44" s="24">
        <v>1800.19</v>
      </c>
      <c r="AA44" s="25">
        <v>5172</v>
      </c>
      <c r="AB44" s="39">
        <v>2.8454294894336929E-2</v>
      </c>
      <c r="AC44" s="39">
        <v>2.7820214537725985E-3</v>
      </c>
    </row>
    <row r="45" spans="1:52" x14ac:dyDescent="0.3">
      <c r="A45" t="s">
        <v>18</v>
      </c>
      <c r="B45">
        <v>3</v>
      </c>
      <c r="C45">
        <v>50</v>
      </c>
      <c r="D45">
        <v>0.1</v>
      </c>
      <c r="E45">
        <v>100</v>
      </c>
      <c r="F45">
        <v>16284</v>
      </c>
      <c r="G45">
        <v>1839.21</v>
      </c>
      <c r="H45">
        <v>0</v>
      </c>
      <c r="I45">
        <v>1</v>
      </c>
      <c r="J45">
        <v>1839.21</v>
      </c>
      <c r="K45">
        <v>81</v>
      </c>
      <c r="L45" s="33">
        <f t="shared" si="1"/>
        <v>0.39095079054590798</v>
      </c>
      <c r="M45" s="39">
        <f t="shared" si="2"/>
        <v>-0.12032727887580807</v>
      </c>
      <c r="N45">
        <f t="shared" si="0"/>
        <v>18511.43</v>
      </c>
      <c r="O45">
        <f>IF(AND('Heuristica Seq'!$C45=0,'Heuristica Seq'!$B45=0,'Heuristica Seq'!$F45&lt;&gt;"inf",OR(AND(B44=0,'Heuristica Seq'!$F45&lt;O44),B44&lt;&gt;0)),'Heuristica Seq'!$F45,O44)</f>
        <v>11707.1</v>
      </c>
      <c r="Q45" s="29" t="s">
        <v>24</v>
      </c>
      <c r="R45" s="30">
        <v>3</v>
      </c>
      <c r="S45" s="30">
        <v>50</v>
      </c>
      <c r="T45" s="30">
        <v>0.05</v>
      </c>
      <c r="U45" s="30">
        <v>200</v>
      </c>
      <c r="V45" s="30">
        <v>33639</v>
      </c>
      <c r="W45" s="30">
        <v>1021.21</v>
      </c>
      <c r="X45" s="30">
        <v>19</v>
      </c>
      <c r="Y45" s="30">
        <v>40</v>
      </c>
      <c r="Z45" s="30">
        <v>1800</v>
      </c>
      <c r="AA45" s="31">
        <v>15459</v>
      </c>
      <c r="AB45" s="39">
        <v>1.1063722351965177E-2</v>
      </c>
      <c r="AC45" s="39">
        <v>5.9454834833161385E-7</v>
      </c>
    </row>
    <row r="46" spans="1:52" x14ac:dyDescent="0.3">
      <c r="A46" t="s">
        <v>17</v>
      </c>
      <c r="B46">
        <v>0</v>
      </c>
      <c r="C46">
        <v>0</v>
      </c>
      <c r="D46">
        <v>0.05</v>
      </c>
      <c r="E46">
        <v>100</v>
      </c>
      <c r="F46">
        <v>8130.97</v>
      </c>
      <c r="G46">
        <v>651.59400000000005</v>
      </c>
      <c r="H46">
        <v>16</v>
      </c>
      <c r="I46">
        <v>41</v>
      </c>
      <c r="J46">
        <v>1800.32</v>
      </c>
      <c r="K46">
        <v>10241</v>
      </c>
      <c r="L46" s="33">
        <f t="shared" si="1"/>
        <v>0</v>
      </c>
      <c r="M46" s="39">
        <f t="shared" si="2"/>
        <v>3.2567064405195412E-2</v>
      </c>
      <c r="N46">
        <f t="shared" si="0"/>
        <v>7874.52</v>
      </c>
      <c r="O46">
        <f>IF(AND('Heuristica Seq'!$C46=0,'Heuristica Seq'!$B46=0,'Heuristica Seq'!$F46&lt;&gt;"inf",OR(AND(B45=0,'Heuristica Seq'!$F46&lt;O45),B45&lt;&gt;0)),'Heuristica Seq'!$F46,O45)</f>
        <v>8130.97</v>
      </c>
      <c r="Q46" s="32" t="s">
        <v>24</v>
      </c>
      <c r="R46" s="24">
        <v>3</v>
      </c>
      <c r="S46" s="24">
        <v>50</v>
      </c>
      <c r="T46" s="24">
        <v>0.1</v>
      </c>
      <c r="U46" s="24">
        <v>200</v>
      </c>
      <c r="V46" s="24">
        <v>34122.699999999997</v>
      </c>
      <c r="W46" s="24">
        <v>1246.97</v>
      </c>
      <c r="X46" s="24">
        <v>3</v>
      </c>
      <c r="Y46" s="24">
        <v>9</v>
      </c>
      <c r="Z46" s="24">
        <v>1800.62</v>
      </c>
      <c r="AA46" s="25">
        <v>5343</v>
      </c>
      <c r="AB46" s="39">
        <v>2.5601952456951738E-2</v>
      </c>
      <c r="AC46" s="39">
        <v>8.791809080754831E-7</v>
      </c>
    </row>
    <row r="47" spans="1:52" x14ac:dyDescent="0.3">
      <c r="A47" t="s">
        <v>17</v>
      </c>
      <c r="B47">
        <v>0</v>
      </c>
      <c r="C47">
        <v>0</v>
      </c>
      <c r="D47">
        <v>0.1</v>
      </c>
      <c r="E47">
        <v>100</v>
      </c>
      <c r="F47">
        <v>8301.56</v>
      </c>
      <c r="G47">
        <v>1706.17</v>
      </c>
      <c r="H47">
        <v>27</v>
      </c>
      <c r="I47">
        <v>33</v>
      </c>
      <c r="J47">
        <v>1800.14</v>
      </c>
      <c r="K47">
        <v>8979</v>
      </c>
      <c r="L47" s="33">
        <f t="shared" si="1"/>
        <v>2.0980276645959695E-2</v>
      </c>
      <c r="M47" s="39">
        <f t="shared" si="2"/>
        <v>5.4230607071922954E-2</v>
      </c>
      <c r="N47">
        <f t="shared" si="0"/>
        <v>7874.52</v>
      </c>
      <c r="O47">
        <f>IF(AND('Heuristica Seq'!$C47=0,'Heuristica Seq'!$B47=0,'Heuristica Seq'!$F47&lt;&gt;"inf",OR(AND(B46=0,'Heuristica Seq'!$F47&lt;O46),B46&lt;&gt;0)),'Heuristica Seq'!$F47,O46)</f>
        <v>8130.97</v>
      </c>
    </row>
    <row r="48" spans="1:52" x14ac:dyDescent="0.3">
      <c r="A48" t="s">
        <v>17</v>
      </c>
      <c r="B48">
        <v>0</v>
      </c>
      <c r="C48">
        <v>0</v>
      </c>
      <c r="D48">
        <v>0.15</v>
      </c>
      <c r="E48">
        <v>100</v>
      </c>
      <c r="F48">
        <v>8162.55</v>
      </c>
      <c r="G48">
        <v>582.17999999999995</v>
      </c>
      <c r="H48">
        <v>15</v>
      </c>
      <c r="I48">
        <v>37</v>
      </c>
      <c r="J48">
        <v>1800.22</v>
      </c>
      <c r="K48">
        <v>9760</v>
      </c>
      <c r="L48" s="33">
        <f t="shared" si="1"/>
        <v>3.883915449202302E-3</v>
      </c>
      <c r="M48" s="39">
        <f t="shared" si="2"/>
        <v>3.6577467578976286E-2</v>
      </c>
      <c r="N48">
        <f t="shared" si="0"/>
        <v>7874.52</v>
      </c>
      <c r="O48">
        <f>IF(AND('Heuristica Seq'!$C48=0,'Heuristica Seq'!$B48=0,'Heuristica Seq'!$F48&lt;&gt;"inf",OR(AND(B47=0,'Heuristica Seq'!$F48&lt;O47),B47&lt;&gt;0)),'Heuristica Seq'!$F48,O47)</f>
        <v>8130.97</v>
      </c>
      <c r="Q48" t="s">
        <v>35</v>
      </c>
      <c r="R48" t="s">
        <v>36</v>
      </c>
      <c r="S48" t="s">
        <v>37</v>
      </c>
      <c r="T48" t="s">
        <v>38</v>
      </c>
      <c r="U48" t="s">
        <v>39</v>
      </c>
      <c r="V48" t="s">
        <v>40</v>
      </c>
      <c r="W48" t="s">
        <v>41</v>
      </c>
      <c r="X48" t="s">
        <v>42</v>
      </c>
      <c r="Y48" t="s">
        <v>43</v>
      </c>
      <c r="Z48" t="s">
        <v>44</v>
      </c>
      <c r="AA48" t="s">
        <v>45</v>
      </c>
    </row>
    <row r="49" spans="1:27" x14ac:dyDescent="0.3">
      <c r="A49" t="s">
        <v>17</v>
      </c>
      <c r="B49">
        <v>0</v>
      </c>
      <c r="C49">
        <v>0</v>
      </c>
      <c r="D49">
        <v>0.2</v>
      </c>
      <c r="E49">
        <v>100</v>
      </c>
      <c r="F49">
        <v>8232.19</v>
      </c>
      <c r="G49">
        <v>367.23</v>
      </c>
      <c r="H49">
        <v>7</v>
      </c>
      <c r="I49">
        <v>32</v>
      </c>
      <c r="J49">
        <v>1800.05</v>
      </c>
      <c r="K49">
        <v>10428</v>
      </c>
      <c r="L49" s="33">
        <f t="shared" si="1"/>
        <v>1.2448699232686877E-2</v>
      </c>
      <c r="M49" s="39">
        <f t="shared" si="2"/>
        <v>4.542118122755423E-2</v>
      </c>
      <c r="N49">
        <f t="shared" si="0"/>
        <v>7874.52</v>
      </c>
      <c r="O49">
        <f>IF(AND('Heuristica Seq'!$C49=0,'Heuristica Seq'!$B49=0,'Heuristica Seq'!$F49&lt;&gt;"inf",OR(AND(B48=0,'Heuristica Seq'!$F49&lt;O48),B48&lt;&gt;0)),'Heuristica Seq'!$F49,O48)</f>
        <v>8130.97</v>
      </c>
      <c r="Q49" t="s">
        <v>18</v>
      </c>
      <c r="R49">
        <v>0</v>
      </c>
      <c r="S49">
        <v>0</v>
      </c>
      <c r="T49">
        <v>0.05</v>
      </c>
      <c r="U49">
        <v>100</v>
      </c>
      <c r="V49">
        <v>11707.6</v>
      </c>
      <c r="W49">
        <v>889.90499999999997</v>
      </c>
      <c r="X49">
        <v>52</v>
      </c>
      <c r="Y49">
        <v>90</v>
      </c>
      <c r="Z49">
        <v>1800.02</v>
      </c>
      <c r="AA49">
        <v>24067</v>
      </c>
    </row>
    <row r="50" spans="1:27" x14ac:dyDescent="0.3">
      <c r="A50" t="s">
        <v>17</v>
      </c>
      <c r="B50">
        <v>1</v>
      </c>
      <c r="C50">
        <v>5</v>
      </c>
      <c r="D50">
        <v>0.05</v>
      </c>
      <c r="E50">
        <v>100</v>
      </c>
      <c r="F50">
        <v>8303.06</v>
      </c>
      <c r="G50">
        <v>1403.58</v>
      </c>
      <c r="H50">
        <v>16</v>
      </c>
      <c r="I50">
        <v>24</v>
      </c>
      <c r="J50">
        <v>1800.17</v>
      </c>
      <c r="K50">
        <v>4546</v>
      </c>
      <c r="L50" s="33">
        <f t="shared" si="1"/>
        <v>2.1164756480469116E-2</v>
      </c>
      <c r="M50" s="39">
        <f t="shared" si="2"/>
        <v>2.1845905815606192E-2</v>
      </c>
      <c r="N50">
        <f t="shared" si="0"/>
        <v>8125.55</v>
      </c>
      <c r="O50">
        <f>IF(AND('Heuristica Seq'!$C50=0,'Heuristica Seq'!$B50=0,'Heuristica Seq'!$F50&lt;&gt;"inf",OR(AND(B49=0,'Heuristica Seq'!$F50&lt;O49),B49&lt;&gt;0)),'Heuristica Seq'!$F50,O49)</f>
        <v>8130.97</v>
      </c>
      <c r="Q50" t="s">
        <v>18</v>
      </c>
      <c r="R50">
        <v>0</v>
      </c>
      <c r="S50">
        <v>0</v>
      </c>
      <c r="T50">
        <v>0.1</v>
      </c>
      <c r="U50">
        <v>100</v>
      </c>
      <c r="V50">
        <v>11707.1</v>
      </c>
      <c r="W50">
        <v>1263.7</v>
      </c>
      <c r="X50">
        <v>48</v>
      </c>
      <c r="Y50">
        <v>61</v>
      </c>
      <c r="Z50">
        <v>1800.03</v>
      </c>
      <c r="AA50">
        <v>19318</v>
      </c>
    </row>
    <row r="51" spans="1:27" x14ac:dyDescent="0.3">
      <c r="A51" t="s">
        <v>17</v>
      </c>
      <c r="B51">
        <v>1</v>
      </c>
      <c r="C51">
        <v>5</v>
      </c>
      <c r="D51">
        <v>0.1</v>
      </c>
      <c r="E51">
        <v>100</v>
      </c>
      <c r="F51">
        <v>8373.07</v>
      </c>
      <c r="G51">
        <v>671.56200000000001</v>
      </c>
      <c r="H51">
        <v>4</v>
      </c>
      <c r="I51">
        <v>16</v>
      </c>
      <c r="J51">
        <v>1800.12</v>
      </c>
      <c r="K51">
        <v>3960</v>
      </c>
      <c r="L51" s="33">
        <f t="shared" si="1"/>
        <v>2.9775045289799351E-2</v>
      </c>
      <c r="M51" s="39">
        <f t="shared" si="2"/>
        <v>-1.3551913855868847E-2</v>
      </c>
      <c r="N51">
        <f t="shared" si="0"/>
        <v>8488.1</v>
      </c>
      <c r="O51">
        <f>IF(AND('Heuristica Seq'!$C51=0,'Heuristica Seq'!$B51=0,'Heuristica Seq'!$F51&lt;&gt;"inf",OR(AND(B50=0,'Heuristica Seq'!$F51&lt;O50),B50&lt;&gt;0)),'Heuristica Seq'!$F51,O50)</f>
        <v>8130.97</v>
      </c>
      <c r="Q51" t="s">
        <v>18</v>
      </c>
      <c r="R51">
        <v>0</v>
      </c>
      <c r="S51">
        <v>0</v>
      </c>
      <c r="T51">
        <v>0.15</v>
      </c>
      <c r="U51">
        <v>100</v>
      </c>
      <c r="V51">
        <v>11866.7</v>
      </c>
      <c r="W51">
        <v>704.41099999999994</v>
      </c>
      <c r="X51">
        <v>30</v>
      </c>
      <c r="Y51">
        <v>65</v>
      </c>
      <c r="Z51">
        <v>1800.01</v>
      </c>
      <c r="AA51">
        <v>18064</v>
      </c>
    </row>
    <row r="52" spans="1:27" x14ac:dyDescent="0.3">
      <c r="A52" t="s">
        <v>17</v>
      </c>
      <c r="B52">
        <v>1</v>
      </c>
      <c r="C52">
        <v>5</v>
      </c>
      <c r="D52">
        <v>0.15</v>
      </c>
      <c r="E52">
        <v>100</v>
      </c>
      <c r="F52">
        <v>8547.9599999999991</v>
      </c>
      <c r="G52">
        <v>515.23400000000004</v>
      </c>
      <c r="H52">
        <v>2</v>
      </c>
      <c r="I52">
        <v>12</v>
      </c>
      <c r="J52">
        <v>1800.31</v>
      </c>
      <c r="K52">
        <v>3259</v>
      </c>
      <c r="L52" s="33">
        <f t="shared" si="1"/>
        <v>5.1284164128019061E-2</v>
      </c>
      <c r="M52" s="39">
        <f t="shared" si="2"/>
        <v>-7.7605388501738481E-2</v>
      </c>
      <c r="N52">
        <f t="shared" si="0"/>
        <v>9267.14</v>
      </c>
      <c r="O52">
        <f>IF(AND('Heuristica Seq'!$C52=0,'Heuristica Seq'!$B52=0,'Heuristica Seq'!$F52&lt;&gt;"inf",OR(AND(B51=0,'Heuristica Seq'!$F52&lt;O51),B51&lt;&gt;0)),'Heuristica Seq'!$F52,O51)</f>
        <v>8130.97</v>
      </c>
      <c r="Q52" t="s">
        <v>18</v>
      </c>
      <c r="R52">
        <v>0</v>
      </c>
      <c r="S52">
        <v>0</v>
      </c>
      <c r="T52">
        <v>0.2</v>
      </c>
      <c r="U52">
        <v>100</v>
      </c>
      <c r="V52">
        <v>11841.2</v>
      </c>
      <c r="W52">
        <v>796</v>
      </c>
      <c r="X52">
        <v>36</v>
      </c>
      <c r="Y52">
        <v>77</v>
      </c>
      <c r="Z52">
        <v>1800.15</v>
      </c>
      <c r="AA52">
        <v>22710</v>
      </c>
    </row>
    <row r="53" spans="1:27" x14ac:dyDescent="0.3">
      <c r="A53" t="s">
        <v>17</v>
      </c>
      <c r="B53">
        <v>1</v>
      </c>
      <c r="C53">
        <v>5</v>
      </c>
      <c r="D53">
        <v>0.2</v>
      </c>
      <c r="E53">
        <v>100</v>
      </c>
      <c r="F53">
        <v>8245.9699999999993</v>
      </c>
      <c r="G53">
        <v>358.00700000000001</v>
      </c>
      <c r="H53">
        <v>0</v>
      </c>
      <c r="I53">
        <v>15</v>
      </c>
      <c r="J53">
        <v>1800.02</v>
      </c>
      <c r="K53">
        <v>4531</v>
      </c>
      <c r="L53" s="33">
        <f t="shared" si="1"/>
        <v>1.4143453979045484E-2</v>
      </c>
      <c r="M53" s="39">
        <f t="shared" si="2"/>
        <v>-0.14965015494243161</v>
      </c>
      <c r="N53">
        <f t="shared" si="0"/>
        <v>9697.15</v>
      </c>
      <c r="O53">
        <f>IF(AND('Heuristica Seq'!$C53=0,'Heuristica Seq'!$B53=0,'Heuristica Seq'!$F53&lt;&gt;"inf",OR(AND(B52=0,'Heuristica Seq'!$F53&lt;O52),B52&lt;&gt;0)),'Heuristica Seq'!$F53,O52)</f>
        <v>8130.97</v>
      </c>
      <c r="Q53" t="s">
        <v>18</v>
      </c>
      <c r="R53">
        <v>1</v>
      </c>
      <c r="S53">
        <v>5</v>
      </c>
      <c r="T53">
        <v>0.05</v>
      </c>
      <c r="U53">
        <v>100</v>
      </c>
      <c r="V53">
        <v>11950.2</v>
      </c>
      <c r="W53">
        <v>1216.49</v>
      </c>
      <c r="X53">
        <v>20</v>
      </c>
      <c r="Y53">
        <v>31</v>
      </c>
      <c r="Z53">
        <v>1800.15</v>
      </c>
      <c r="AA53">
        <v>7530</v>
      </c>
    </row>
    <row r="54" spans="1:27" x14ac:dyDescent="0.3">
      <c r="A54" t="s">
        <v>17</v>
      </c>
      <c r="B54">
        <v>1</v>
      </c>
      <c r="C54">
        <v>10</v>
      </c>
      <c r="D54">
        <v>0.05</v>
      </c>
      <c r="E54">
        <v>100</v>
      </c>
      <c r="F54">
        <v>8543.82</v>
      </c>
      <c r="G54">
        <v>1080.73</v>
      </c>
      <c r="H54">
        <v>10</v>
      </c>
      <c r="I54">
        <v>19</v>
      </c>
      <c r="J54">
        <v>1800.24</v>
      </c>
      <c r="K54">
        <v>3242</v>
      </c>
      <c r="L54" s="33">
        <f t="shared" si="1"/>
        <v>5.0774999784773511E-2</v>
      </c>
      <c r="M54" s="39">
        <f t="shared" si="2"/>
        <v>5.1475900092916804E-2</v>
      </c>
      <c r="N54">
        <f t="shared" si="0"/>
        <v>8125.55</v>
      </c>
      <c r="O54">
        <f>IF(AND('Heuristica Seq'!$C54=0,'Heuristica Seq'!$B54=0,'Heuristica Seq'!$F54&lt;&gt;"inf",OR(AND(B53=0,'Heuristica Seq'!$F54&lt;O53),B53&lt;&gt;0)),'Heuristica Seq'!$F54,O53)</f>
        <v>8130.97</v>
      </c>
      <c r="Q54" t="s">
        <v>18</v>
      </c>
      <c r="R54">
        <v>1</v>
      </c>
      <c r="S54">
        <v>5</v>
      </c>
      <c r="T54">
        <v>0.1</v>
      </c>
      <c r="U54">
        <v>100</v>
      </c>
      <c r="V54">
        <v>11879.1</v>
      </c>
      <c r="W54">
        <v>1578.17</v>
      </c>
      <c r="X54">
        <v>20</v>
      </c>
      <c r="Y54">
        <v>26</v>
      </c>
      <c r="Z54">
        <v>1800.25</v>
      </c>
      <c r="AA54">
        <v>9628</v>
      </c>
    </row>
    <row r="55" spans="1:27" x14ac:dyDescent="0.3">
      <c r="A55" t="s">
        <v>17</v>
      </c>
      <c r="B55">
        <v>1</v>
      </c>
      <c r="C55">
        <v>10</v>
      </c>
      <c r="D55">
        <v>0.1</v>
      </c>
      <c r="E55">
        <v>100</v>
      </c>
      <c r="F55">
        <v>8326.18</v>
      </c>
      <c r="G55">
        <v>1183.02</v>
      </c>
      <c r="H55">
        <v>6</v>
      </c>
      <c r="I55">
        <v>13</v>
      </c>
      <c r="J55">
        <v>1800.58</v>
      </c>
      <c r="K55">
        <v>3111</v>
      </c>
      <c r="L55" s="33">
        <f t="shared" si="1"/>
        <v>2.4008205663039073E-2</v>
      </c>
      <c r="M55" s="39">
        <f t="shared" si="2"/>
        <v>-1.9076118330368375E-2</v>
      </c>
      <c r="N55">
        <f t="shared" si="0"/>
        <v>8488.1</v>
      </c>
      <c r="O55">
        <f>IF(AND('Heuristica Seq'!$C55=0,'Heuristica Seq'!$B55=0,'Heuristica Seq'!$F55&lt;&gt;"inf",OR(AND(B54=0,'Heuristica Seq'!$F55&lt;O54),B54&lt;&gt;0)),'Heuristica Seq'!$F55,O54)</f>
        <v>8130.97</v>
      </c>
      <c r="Q55" t="s">
        <v>18</v>
      </c>
      <c r="R55">
        <v>1</v>
      </c>
      <c r="S55">
        <v>5</v>
      </c>
      <c r="T55">
        <v>0.15</v>
      </c>
      <c r="U55">
        <v>100</v>
      </c>
      <c r="V55">
        <v>12111.6</v>
      </c>
      <c r="W55">
        <v>537.23500000000001</v>
      </c>
      <c r="X55">
        <v>4</v>
      </c>
      <c r="Y55">
        <v>22</v>
      </c>
      <c r="Z55">
        <v>1801.28</v>
      </c>
      <c r="AA55">
        <v>5825</v>
      </c>
    </row>
    <row r="56" spans="1:27" x14ac:dyDescent="0.3">
      <c r="A56" t="s">
        <v>17</v>
      </c>
      <c r="B56">
        <v>1</v>
      </c>
      <c r="C56">
        <v>10</v>
      </c>
      <c r="D56">
        <v>0.15</v>
      </c>
      <c r="E56">
        <v>100</v>
      </c>
      <c r="F56">
        <v>8776.16</v>
      </c>
      <c r="G56">
        <v>531.05399999999997</v>
      </c>
      <c r="H56">
        <v>0</v>
      </c>
      <c r="I56">
        <v>10</v>
      </c>
      <c r="J56">
        <v>1800.37</v>
      </c>
      <c r="K56">
        <v>2653</v>
      </c>
      <c r="L56" s="33">
        <f t="shared" si="1"/>
        <v>7.9349696284699123E-2</v>
      </c>
      <c r="M56" s="39">
        <f t="shared" si="2"/>
        <v>-5.2980747026590724E-2</v>
      </c>
      <c r="N56">
        <f t="shared" si="0"/>
        <v>9267.14</v>
      </c>
      <c r="O56">
        <f>IF(AND('Heuristica Seq'!$C56=0,'Heuristica Seq'!$B56=0,'Heuristica Seq'!$F56&lt;&gt;"inf",OR(AND(B55=0,'Heuristica Seq'!$F56&lt;O55),B55&lt;&gt;0)),'Heuristica Seq'!$F56,O55)</f>
        <v>8130.97</v>
      </c>
      <c r="Q56" t="s">
        <v>18</v>
      </c>
      <c r="R56">
        <v>1</v>
      </c>
      <c r="S56">
        <v>5</v>
      </c>
      <c r="T56">
        <v>0.2</v>
      </c>
      <c r="U56">
        <v>100</v>
      </c>
      <c r="V56">
        <v>12033.8</v>
      </c>
      <c r="W56">
        <v>1435.31</v>
      </c>
      <c r="X56">
        <v>17</v>
      </c>
      <c r="Y56">
        <v>27</v>
      </c>
      <c r="Z56">
        <v>1800.44</v>
      </c>
      <c r="AA56">
        <v>7149</v>
      </c>
    </row>
    <row r="57" spans="1:27" x14ac:dyDescent="0.3">
      <c r="A57" t="s">
        <v>17</v>
      </c>
      <c r="B57">
        <v>1</v>
      </c>
      <c r="C57">
        <v>10</v>
      </c>
      <c r="D57">
        <v>0.2</v>
      </c>
      <c r="E57">
        <v>100</v>
      </c>
      <c r="F57">
        <v>8999.0400000000009</v>
      </c>
      <c r="G57">
        <v>1800.12</v>
      </c>
      <c r="H57">
        <v>9</v>
      </c>
      <c r="I57">
        <v>10</v>
      </c>
      <c r="J57">
        <v>1800.12</v>
      </c>
      <c r="K57">
        <v>2397</v>
      </c>
      <c r="L57" s="33">
        <f t="shared" si="1"/>
        <v>0.10676093996165292</v>
      </c>
      <c r="M57" s="39">
        <f t="shared" si="2"/>
        <v>-7.1991255162599188E-2</v>
      </c>
      <c r="N57">
        <f t="shared" si="0"/>
        <v>9697.15</v>
      </c>
      <c r="O57">
        <f>IF(AND('Heuristica Seq'!$C57=0,'Heuristica Seq'!$B57=0,'Heuristica Seq'!$F57&lt;&gt;"inf",OR(AND(B56=0,'Heuristica Seq'!$F57&lt;O56),B56&lt;&gt;0)),'Heuristica Seq'!$F57,O56)</f>
        <v>8130.97</v>
      </c>
      <c r="Q57" t="s">
        <v>18</v>
      </c>
      <c r="R57">
        <v>1</v>
      </c>
      <c r="S57">
        <v>10</v>
      </c>
      <c r="T57">
        <v>0.05</v>
      </c>
      <c r="U57">
        <v>100</v>
      </c>
      <c r="V57">
        <v>11950.2</v>
      </c>
      <c r="W57">
        <v>1315.39</v>
      </c>
      <c r="X57">
        <v>17</v>
      </c>
      <c r="Y57">
        <v>30</v>
      </c>
      <c r="Z57">
        <v>1800.06</v>
      </c>
      <c r="AA57">
        <v>8393</v>
      </c>
    </row>
    <row r="58" spans="1:27" x14ac:dyDescent="0.3">
      <c r="A58" t="s">
        <v>17</v>
      </c>
      <c r="B58">
        <v>1</v>
      </c>
      <c r="C58">
        <v>25</v>
      </c>
      <c r="D58">
        <v>0.05</v>
      </c>
      <c r="E58">
        <v>100</v>
      </c>
      <c r="F58">
        <v>8566.52</v>
      </c>
      <c r="G58">
        <v>960.16200000000003</v>
      </c>
      <c r="H58">
        <v>9</v>
      </c>
      <c r="I58">
        <v>20</v>
      </c>
      <c r="J58">
        <v>1800.11</v>
      </c>
      <c r="K58">
        <v>3559</v>
      </c>
      <c r="L58" s="33">
        <f t="shared" si="1"/>
        <v>5.3566794613680857E-2</v>
      </c>
      <c r="M58" s="39">
        <f t="shared" si="2"/>
        <v>5.4269557137670787E-2</v>
      </c>
      <c r="N58">
        <f t="shared" si="0"/>
        <v>8125.55</v>
      </c>
      <c r="O58">
        <f>IF(AND('Heuristica Seq'!$C58=0,'Heuristica Seq'!$B58=0,'Heuristica Seq'!$F58&lt;&gt;"inf",OR(AND(B57=0,'Heuristica Seq'!$F58&lt;O57),B57&lt;&gt;0)),'Heuristica Seq'!$F58,O57)</f>
        <v>8130.97</v>
      </c>
      <c r="Q58" t="s">
        <v>18</v>
      </c>
      <c r="R58">
        <v>1</v>
      </c>
      <c r="S58">
        <v>10</v>
      </c>
      <c r="T58">
        <v>0.1</v>
      </c>
      <c r="U58">
        <v>100</v>
      </c>
      <c r="V58">
        <v>12401</v>
      </c>
      <c r="W58">
        <v>222.03</v>
      </c>
      <c r="X58">
        <v>3</v>
      </c>
      <c r="Y58">
        <v>22</v>
      </c>
      <c r="Z58">
        <v>1800.34</v>
      </c>
      <c r="AA58">
        <v>8794</v>
      </c>
    </row>
    <row r="59" spans="1:27" x14ac:dyDescent="0.3">
      <c r="A59" t="s">
        <v>17</v>
      </c>
      <c r="B59">
        <v>1</v>
      </c>
      <c r="C59">
        <v>25</v>
      </c>
      <c r="D59">
        <v>0.1</v>
      </c>
      <c r="E59">
        <v>100</v>
      </c>
      <c r="F59">
        <v>9190.89</v>
      </c>
      <c r="G59">
        <v>1520.93</v>
      </c>
      <c r="H59">
        <v>6</v>
      </c>
      <c r="I59">
        <v>11</v>
      </c>
      <c r="J59">
        <v>1800.48</v>
      </c>
      <c r="K59">
        <v>2113</v>
      </c>
      <c r="L59" s="33">
        <f t="shared" si="1"/>
        <v>0.13035591079539088</v>
      </c>
      <c r="M59" s="39">
        <f t="shared" si="2"/>
        <v>8.2797092399948147E-2</v>
      </c>
      <c r="N59">
        <f t="shared" si="0"/>
        <v>8488.1</v>
      </c>
      <c r="O59">
        <f>IF(AND('Heuristica Seq'!$C59=0,'Heuristica Seq'!$B59=0,'Heuristica Seq'!$F59&lt;&gt;"inf",OR(AND(B58=0,'Heuristica Seq'!$F59&lt;O58),B58&lt;&gt;0)),'Heuristica Seq'!$F59,O58)</f>
        <v>8130.97</v>
      </c>
      <c r="Q59" t="s">
        <v>18</v>
      </c>
      <c r="R59">
        <v>1</v>
      </c>
      <c r="S59">
        <v>10</v>
      </c>
      <c r="T59">
        <v>0.15</v>
      </c>
      <c r="U59">
        <v>100</v>
      </c>
      <c r="V59">
        <v>12298.2</v>
      </c>
      <c r="W59">
        <v>458.048</v>
      </c>
      <c r="X59">
        <v>8</v>
      </c>
      <c r="Y59">
        <v>33</v>
      </c>
      <c r="Z59">
        <v>1800.07</v>
      </c>
      <c r="AA59">
        <v>9976</v>
      </c>
    </row>
    <row r="60" spans="1:27" x14ac:dyDescent="0.3">
      <c r="A60" t="s">
        <v>17</v>
      </c>
      <c r="B60">
        <v>1</v>
      </c>
      <c r="C60">
        <v>25</v>
      </c>
      <c r="D60">
        <v>0.15</v>
      </c>
      <c r="E60">
        <v>100</v>
      </c>
      <c r="F60">
        <v>9232.76</v>
      </c>
      <c r="G60">
        <v>1800.29</v>
      </c>
      <c r="H60">
        <v>9</v>
      </c>
      <c r="I60">
        <v>10</v>
      </c>
      <c r="J60">
        <v>1800.29</v>
      </c>
      <c r="K60">
        <v>2039</v>
      </c>
      <c r="L60" s="33">
        <f t="shared" si="1"/>
        <v>0.13550535790932683</v>
      </c>
      <c r="M60" s="39">
        <f t="shared" si="2"/>
        <v>-3.7098824448534851E-3</v>
      </c>
      <c r="N60">
        <f t="shared" si="0"/>
        <v>9267.14</v>
      </c>
      <c r="O60">
        <f>IF(AND('Heuristica Seq'!$C60=0,'Heuristica Seq'!$B60=0,'Heuristica Seq'!$F60&lt;&gt;"inf",OR(AND(B59=0,'Heuristica Seq'!$F60&lt;O59),B59&lt;&gt;0)),'Heuristica Seq'!$F60,O59)</f>
        <v>8130.97</v>
      </c>
      <c r="Q60" t="s">
        <v>18</v>
      </c>
      <c r="R60">
        <v>1</v>
      </c>
      <c r="S60">
        <v>10</v>
      </c>
      <c r="T60">
        <v>0.2</v>
      </c>
      <c r="U60">
        <v>100</v>
      </c>
      <c r="V60">
        <v>12077.7</v>
      </c>
      <c r="W60">
        <v>1737.45</v>
      </c>
      <c r="X60">
        <v>33</v>
      </c>
      <c r="Y60">
        <v>37</v>
      </c>
      <c r="Z60">
        <v>1800.21</v>
      </c>
      <c r="AA60">
        <v>7437</v>
      </c>
    </row>
    <row r="61" spans="1:27" x14ac:dyDescent="0.3">
      <c r="A61" t="s">
        <v>17</v>
      </c>
      <c r="B61">
        <v>1</v>
      </c>
      <c r="C61">
        <v>25</v>
      </c>
      <c r="D61">
        <v>0.2</v>
      </c>
      <c r="E61">
        <v>100</v>
      </c>
      <c r="F61">
        <v>9950.93</v>
      </c>
      <c r="G61">
        <v>1292.67</v>
      </c>
      <c r="H61">
        <v>3</v>
      </c>
      <c r="I61">
        <v>7</v>
      </c>
      <c r="J61">
        <v>1819.94</v>
      </c>
      <c r="K61">
        <v>1644</v>
      </c>
      <c r="L61" s="33">
        <f t="shared" si="1"/>
        <v>0.22383061307568464</v>
      </c>
      <c r="M61" s="39">
        <f t="shared" si="2"/>
        <v>2.6170575890854586E-2</v>
      </c>
      <c r="N61">
        <f t="shared" si="0"/>
        <v>9697.15</v>
      </c>
      <c r="O61">
        <f>IF(AND('Heuristica Seq'!$C61=0,'Heuristica Seq'!$B61=0,'Heuristica Seq'!$F61&lt;&gt;"inf",OR(AND(B60=0,'Heuristica Seq'!$F61&lt;O60),B60&lt;&gt;0)),'Heuristica Seq'!$F61,O60)</f>
        <v>8130.97</v>
      </c>
      <c r="Q61" t="s">
        <v>18</v>
      </c>
      <c r="R61">
        <v>1</v>
      </c>
      <c r="S61">
        <v>25</v>
      </c>
      <c r="T61">
        <v>0.05</v>
      </c>
      <c r="U61">
        <v>100</v>
      </c>
      <c r="V61">
        <v>12512</v>
      </c>
      <c r="W61">
        <v>519.33600000000001</v>
      </c>
      <c r="X61">
        <v>1</v>
      </c>
      <c r="Y61">
        <v>11</v>
      </c>
      <c r="Z61">
        <v>1800.76</v>
      </c>
      <c r="AA61">
        <v>4595</v>
      </c>
    </row>
    <row r="62" spans="1:27" x14ac:dyDescent="0.3">
      <c r="A62" t="s">
        <v>17</v>
      </c>
      <c r="B62">
        <v>1</v>
      </c>
      <c r="C62">
        <v>50</v>
      </c>
      <c r="D62">
        <v>0.05</v>
      </c>
      <c r="E62">
        <v>100</v>
      </c>
      <c r="F62">
        <v>12344.2</v>
      </c>
      <c r="G62">
        <v>1840.98</v>
      </c>
      <c r="H62">
        <v>0</v>
      </c>
      <c r="I62">
        <v>1</v>
      </c>
      <c r="J62">
        <v>1840.98</v>
      </c>
      <c r="K62">
        <v>79</v>
      </c>
      <c r="L62" s="33">
        <f t="shared" si="1"/>
        <v>0.5181706487663833</v>
      </c>
      <c r="M62" s="39">
        <f t="shared" si="2"/>
        <v>0.45429483630023215</v>
      </c>
      <c r="N62">
        <f t="shared" si="0"/>
        <v>8488.1</v>
      </c>
      <c r="O62">
        <f>IF(AND('Heuristica Seq'!$C62=0,'Heuristica Seq'!$B62=0,'Heuristica Seq'!$F62&lt;&gt;"inf",OR(AND(B61=0,'Heuristica Seq'!$F62&lt;O61),B61&lt;&gt;0)),'Heuristica Seq'!$F62,O61)</f>
        <v>8130.97</v>
      </c>
      <c r="Q62" t="s">
        <v>18</v>
      </c>
      <c r="R62">
        <v>1</v>
      </c>
      <c r="S62">
        <v>25</v>
      </c>
      <c r="T62">
        <v>0.1</v>
      </c>
      <c r="U62">
        <v>100</v>
      </c>
      <c r="V62">
        <v>12901.2</v>
      </c>
      <c r="W62">
        <v>561.447</v>
      </c>
      <c r="X62">
        <v>6</v>
      </c>
      <c r="Y62">
        <v>12</v>
      </c>
      <c r="Z62">
        <v>1808.46</v>
      </c>
      <c r="AA62">
        <v>2845</v>
      </c>
    </row>
    <row r="63" spans="1:27" x14ac:dyDescent="0.3">
      <c r="A63" t="s">
        <v>17</v>
      </c>
      <c r="B63">
        <v>1</v>
      </c>
      <c r="C63">
        <v>50</v>
      </c>
      <c r="D63">
        <v>0.1</v>
      </c>
      <c r="E63">
        <v>100</v>
      </c>
      <c r="F63">
        <v>10568.8</v>
      </c>
      <c r="G63">
        <v>1829.51</v>
      </c>
      <c r="H63">
        <v>0</v>
      </c>
      <c r="I63">
        <v>1</v>
      </c>
      <c r="J63">
        <v>1829.51</v>
      </c>
      <c r="K63">
        <v>406</v>
      </c>
      <c r="L63" s="33">
        <f t="shared" si="1"/>
        <v>0.29982031664118791</v>
      </c>
      <c r="M63" s="39">
        <f t="shared" si="2"/>
        <v>9.2731425333775874E-2</v>
      </c>
      <c r="N63">
        <f t="shared" si="0"/>
        <v>9671.91</v>
      </c>
      <c r="O63">
        <f>IF(AND('Heuristica Seq'!$C63=0,'Heuristica Seq'!$B63=0,'Heuristica Seq'!$F63&lt;&gt;"inf",OR(AND(B62=0,'Heuristica Seq'!$F63&lt;O62),B62&lt;&gt;0)),'Heuristica Seq'!$F63,O62)</f>
        <v>8130.97</v>
      </c>
      <c r="Q63" t="s">
        <v>18</v>
      </c>
      <c r="R63">
        <v>1</v>
      </c>
      <c r="S63">
        <v>25</v>
      </c>
      <c r="T63">
        <v>0.15</v>
      </c>
      <c r="U63">
        <v>100</v>
      </c>
      <c r="V63">
        <v>12535.7</v>
      </c>
      <c r="W63">
        <v>362.68900000000002</v>
      </c>
      <c r="X63">
        <v>0</v>
      </c>
      <c r="Y63">
        <v>8</v>
      </c>
      <c r="Z63">
        <v>1804.22</v>
      </c>
      <c r="AA63">
        <v>2671</v>
      </c>
    </row>
    <row r="64" spans="1:27" x14ac:dyDescent="0.3">
      <c r="A64" t="s">
        <v>17</v>
      </c>
      <c r="B64">
        <v>1</v>
      </c>
      <c r="C64">
        <v>50</v>
      </c>
      <c r="D64">
        <v>0.15</v>
      </c>
      <c r="E64">
        <v>100</v>
      </c>
      <c r="F64">
        <v>15038</v>
      </c>
      <c r="G64">
        <v>1801.59</v>
      </c>
      <c r="H64">
        <v>0</v>
      </c>
      <c r="I64">
        <v>1</v>
      </c>
      <c r="J64">
        <v>1801.59</v>
      </c>
      <c r="K64">
        <v>67</v>
      </c>
      <c r="L64" s="33">
        <f t="shared" si="1"/>
        <v>0.84947183423379991</v>
      </c>
      <c r="M64" s="39">
        <f t="shared" si="2"/>
        <v>0.3816281492724356</v>
      </c>
      <c r="N64">
        <f t="shared" si="0"/>
        <v>10884.26</v>
      </c>
      <c r="O64">
        <f>IF(AND('Heuristica Seq'!$C64=0,'Heuristica Seq'!$B64=0,'Heuristica Seq'!$F64&lt;&gt;"inf",OR(AND(B63=0,'Heuristica Seq'!$F64&lt;O63),B63&lt;&gt;0)),'Heuristica Seq'!$F64,O63)</f>
        <v>8130.97</v>
      </c>
      <c r="Q64" t="s">
        <v>18</v>
      </c>
      <c r="R64">
        <v>1</v>
      </c>
      <c r="S64">
        <v>25</v>
      </c>
      <c r="T64">
        <v>0.2</v>
      </c>
      <c r="U64">
        <v>100</v>
      </c>
      <c r="V64">
        <v>13704.9</v>
      </c>
      <c r="W64">
        <v>724.72</v>
      </c>
      <c r="X64">
        <v>0</v>
      </c>
      <c r="Y64">
        <v>7</v>
      </c>
      <c r="Z64">
        <v>1802.19</v>
      </c>
      <c r="AA64">
        <v>1349</v>
      </c>
    </row>
    <row r="65" spans="1:27" x14ac:dyDescent="0.3">
      <c r="A65" t="s">
        <v>17</v>
      </c>
      <c r="B65">
        <v>1</v>
      </c>
      <c r="C65">
        <v>50</v>
      </c>
      <c r="D65">
        <v>0.2</v>
      </c>
      <c r="E65">
        <v>100</v>
      </c>
      <c r="F65">
        <v>19263.400000000001</v>
      </c>
      <c r="G65">
        <v>1800.87</v>
      </c>
      <c r="H65">
        <v>0</v>
      </c>
      <c r="I65">
        <v>1</v>
      </c>
      <c r="J65">
        <v>1800.87</v>
      </c>
      <c r="K65">
        <v>29</v>
      </c>
      <c r="L65" s="33">
        <f t="shared" si="1"/>
        <v>1.3691392293908353</v>
      </c>
      <c r="M65" s="39">
        <f t="shared" si="2"/>
        <v>0.25966652847220151</v>
      </c>
      <c r="N65">
        <f t="shared" si="0"/>
        <v>15292.46</v>
      </c>
      <c r="O65">
        <f>IF(AND('Heuristica Seq'!$C65=0,'Heuristica Seq'!$B65=0,'Heuristica Seq'!$F65&lt;&gt;"inf",OR(AND(B64=0,'Heuristica Seq'!$F65&lt;O64),B64&lt;&gt;0)),'Heuristica Seq'!$F65,O64)</f>
        <v>8130.97</v>
      </c>
      <c r="Q65" t="s">
        <v>18</v>
      </c>
      <c r="R65">
        <v>1</v>
      </c>
      <c r="S65">
        <v>50</v>
      </c>
      <c r="T65">
        <v>0.05</v>
      </c>
      <c r="U65">
        <v>100</v>
      </c>
      <c r="V65">
        <v>14381.2</v>
      </c>
      <c r="W65">
        <v>1801.06</v>
      </c>
      <c r="X65">
        <v>0</v>
      </c>
      <c r="Y65">
        <v>1</v>
      </c>
      <c r="Z65">
        <v>1801.06</v>
      </c>
      <c r="AA65">
        <v>755</v>
      </c>
    </row>
    <row r="66" spans="1:27" x14ac:dyDescent="0.3">
      <c r="A66" t="s">
        <v>17</v>
      </c>
      <c r="B66">
        <v>2</v>
      </c>
      <c r="C66">
        <v>5</v>
      </c>
      <c r="D66">
        <v>0.05</v>
      </c>
      <c r="E66">
        <v>100</v>
      </c>
      <c r="F66">
        <v>15691.4</v>
      </c>
      <c r="G66">
        <v>1803.37</v>
      </c>
      <c r="H66">
        <v>0</v>
      </c>
      <c r="I66">
        <v>1</v>
      </c>
      <c r="J66">
        <v>1803.37</v>
      </c>
      <c r="K66">
        <v>59</v>
      </c>
      <c r="L66" s="33">
        <f t="shared" si="1"/>
        <v>0.9298312501460464</v>
      </c>
      <c r="M66" s="39">
        <f t="shared" si="2"/>
        <v>0.93477110950271314</v>
      </c>
      <c r="N66">
        <f t="shared" ref="N66:N129" si="21">SUMPRODUCT(($A$1137:$A$1760=A66)*($B$1137:$B$1760=B66)*($C$1137:$C$1760=C66)*($D$1137:$D$1760=D66)*($F$1137:$F$1760))</f>
        <v>8110.21</v>
      </c>
      <c r="O66">
        <f>IF(AND('Heuristica Seq'!$C66=0,'Heuristica Seq'!$B66=0,'Heuristica Seq'!$F66&lt;&gt;"inf",OR(AND(B65=0,'Heuristica Seq'!$F66&lt;O65),B65&lt;&gt;0)),'Heuristica Seq'!$F66,O65)</f>
        <v>8130.97</v>
      </c>
      <c r="Q66" t="s">
        <v>18</v>
      </c>
      <c r="R66">
        <v>1</v>
      </c>
      <c r="S66">
        <v>50</v>
      </c>
      <c r="T66">
        <v>0.1</v>
      </c>
      <c r="U66">
        <v>100</v>
      </c>
      <c r="V66">
        <v>13983.4</v>
      </c>
      <c r="W66">
        <v>1809.19</v>
      </c>
      <c r="X66">
        <v>0</v>
      </c>
      <c r="Y66">
        <v>1</v>
      </c>
      <c r="Z66">
        <v>1809.19</v>
      </c>
      <c r="AA66">
        <v>786</v>
      </c>
    </row>
    <row r="67" spans="1:27" x14ac:dyDescent="0.3">
      <c r="A67" t="s">
        <v>17</v>
      </c>
      <c r="B67">
        <v>2</v>
      </c>
      <c r="C67">
        <v>5</v>
      </c>
      <c r="D67">
        <v>0.1</v>
      </c>
      <c r="E67">
        <v>100</v>
      </c>
      <c r="F67">
        <v>9231.73</v>
      </c>
      <c r="G67">
        <v>1290.52</v>
      </c>
      <c r="H67">
        <v>4</v>
      </c>
      <c r="I67">
        <v>9</v>
      </c>
      <c r="J67">
        <v>1800.26</v>
      </c>
      <c r="K67">
        <v>2129</v>
      </c>
      <c r="L67" s="33">
        <f t="shared" ref="L67:L130" si="22">IF(AND(F67&lt;&gt;"inf",F67&lt;&gt;"infeas"),F67/O67-1,"---")</f>
        <v>0.13537868175629719</v>
      </c>
      <c r="M67" s="39">
        <f t="shared" ref="M67:M130" si="23">IF(AND(F67&lt;&gt;"inf",N67&lt;&gt;0),F67/N67-1,"---")</f>
        <v>8.6151051416026192E-2</v>
      </c>
      <c r="N67">
        <f t="shared" si="21"/>
        <v>8499.49</v>
      </c>
      <c r="O67">
        <f>IF(AND('Heuristica Seq'!$C67=0,'Heuristica Seq'!$B67=0,'Heuristica Seq'!$F67&lt;&gt;"inf",OR(AND(B66=0,'Heuristica Seq'!$F67&lt;O66),B66&lt;&gt;0)),'Heuristica Seq'!$F67,O66)</f>
        <v>8130.97</v>
      </c>
      <c r="Q67" t="s">
        <v>18</v>
      </c>
      <c r="R67">
        <v>1</v>
      </c>
      <c r="S67">
        <v>50</v>
      </c>
      <c r="T67">
        <v>0.15</v>
      </c>
      <c r="U67">
        <v>100</v>
      </c>
      <c r="V67">
        <v>19647.2</v>
      </c>
      <c r="W67">
        <v>1827.44</v>
      </c>
      <c r="X67">
        <v>0</v>
      </c>
      <c r="Y67">
        <v>1</v>
      </c>
      <c r="Z67">
        <v>1827.44</v>
      </c>
      <c r="AA67">
        <v>51</v>
      </c>
    </row>
    <row r="68" spans="1:27" x14ac:dyDescent="0.3">
      <c r="A68" t="s">
        <v>17</v>
      </c>
      <c r="B68">
        <v>2</v>
      </c>
      <c r="C68">
        <v>5</v>
      </c>
      <c r="D68">
        <v>0.15</v>
      </c>
      <c r="E68">
        <v>100</v>
      </c>
      <c r="F68">
        <v>16284.2</v>
      </c>
      <c r="G68">
        <v>1801.46</v>
      </c>
      <c r="H68">
        <v>0</v>
      </c>
      <c r="I68">
        <v>1</v>
      </c>
      <c r="J68">
        <v>1801.46</v>
      </c>
      <c r="K68">
        <v>43</v>
      </c>
      <c r="L68" s="33">
        <f t="shared" si="22"/>
        <v>1.0027376807441177</v>
      </c>
      <c r="M68" s="39">
        <f t="shared" si="23"/>
        <v>0.81444810657467537</v>
      </c>
      <c r="N68">
        <f t="shared" si="21"/>
        <v>8974.74</v>
      </c>
      <c r="O68">
        <f>IF(AND('Heuristica Seq'!$C68=0,'Heuristica Seq'!$B68=0,'Heuristica Seq'!$F68&lt;&gt;"inf",OR(AND(B67=0,'Heuristica Seq'!$F68&lt;O67),B67&lt;&gt;0)),'Heuristica Seq'!$F68,O67)</f>
        <v>8130.97</v>
      </c>
      <c r="Q68" t="s">
        <v>18</v>
      </c>
      <c r="R68">
        <v>1</v>
      </c>
      <c r="S68">
        <v>50</v>
      </c>
      <c r="T68">
        <v>0.2</v>
      </c>
      <c r="U68">
        <v>100</v>
      </c>
      <c r="V68">
        <v>19202.400000000001</v>
      </c>
      <c r="W68">
        <v>1816.96</v>
      </c>
      <c r="X68">
        <v>0</v>
      </c>
      <c r="Y68">
        <v>1</v>
      </c>
      <c r="Z68">
        <v>1816.96</v>
      </c>
      <c r="AA68">
        <v>39</v>
      </c>
    </row>
    <row r="69" spans="1:27" x14ac:dyDescent="0.3">
      <c r="A69" t="s">
        <v>17</v>
      </c>
      <c r="B69">
        <v>2</v>
      </c>
      <c r="C69">
        <v>5</v>
      </c>
      <c r="D69">
        <v>0.2</v>
      </c>
      <c r="E69">
        <v>100</v>
      </c>
      <c r="F69">
        <v>16764.7</v>
      </c>
      <c r="G69">
        <v>1817.81</v>
      </c>
      <c r="H69">
        <v>0</v>
      </c>
      <c r="I69">
        <v>1</v>
      </c>
      <c r="J69">
        <v>1817.81</v>
      </c>
      <c r="K69">
        <v>37</v>
      </c>
      <c r="L69" s="33">
        <f t="shared" si="22"/>
        <v>1.0618327210652603</v>
      </c>
      <c r="M69" s="39">
        <f t="shared" si="23"/>
        <v>0.7299800117432298</v>
      </c>
      <c r="N69">
        <f t="shared" si="21"/>
        <v>9690.69</v>
      </c>
      <c r="O69">
        <f>IF(AND('Heuristica Seq'!$C69=0,'Heuristica Seq'!$B69=0,'Heuristica Seq'!$F69&lt;&gt;"inf",OR(AND(B68=0,'Heuristica Seq'!$F69&lt;O68),B68&lt;&gt;0)),'Heuristica Seq'!$F69,O68)</f>
        <v>8130.97</v>
      </c>
      <c r="Q69" t="s">
        <v>18</v>
      </c>
      <c r="R69">
        <v>2</v>
      </c>
      <c r="S69">
        <v>5</v>
      </c>
      <c r="T69">
        <v>0.05</v>
      </c>
      <c r="U69">
        <v>100</v>
      </c>
      <c r="V69">
        <v>12059.7</v>
      </c>
      <c r="W69">
        <v>1540.57</v>
      </c>
      <c r="X69">
        <v>21</v>
      </c>
      <c r="Y69">
        <v>26</v>
      </c>
      <c r="Z69">
        <v>1800.09</v>
      </c>
      <c r="AA69">
        <v>6894</v>
      </c>
    </row>
    <row r="70" spans="1:27" x14ac:dyDescent="0.3">
      <c r="A70" t="s">
        <v>17</v>
      </c>
      <c r="B70">
        <v>2</v>
      </c>
      <c r="C70">
        <v>10</v>
      </c>
      <c r="D70">
        <v>0.05</v>
      </c>
      <c r="E70">
        <v>100</v>
      </c>
      <c r="F70">
        <v>10643.3</v>
      </c>
      <c r="G70">
        <v>1800.11</v>
      </c>
      <c r="H70">
        <v>0</v>
      </c>
      <c r="I70">
        <v>1</v>
      </c>
      <c r="J70">
        <v>1800.11</v>
      </c>
      <c r="K70">
        <v>311</v>
      </c>
      <c r="L70" s="33">
        <f t="shared" si="22"/>
        <v>0.30898281508848258</v>
      </c>
      <c r="M70" s="39">
        <f t="shared" si="23"/>
        <v>0.25222807486096221</v>
      </c>
      <c r="N70">
        <f t="shared" si="21"/>
        <v>8499.49</v>
      </c>
      <c r="O70">
        <f>IF(AND('Heuristica Seq'!$C70=0,'Heuristica Seq'!$B70=0,'Heuristica Seq'!$F70&lt;&gt;"inf",OR(AND(B69=0,'Heuristica Seq'!$F70&lt;O69),B69&lt;&gt;0)),'Heuristica Seq'!$F70,O69)</f>
        <v>8130.97</v>
      </c>
      <c r="Q70" t="s">
        <v>18</v>
      </c>
      <c r="R70">
        <v>2</v>
      </c>
      <c r="S70">
        <v>5</v>
      </c>
      <c r="T70">
        <v>0.1</v>
      </c>
      <c r="U70">
        <v>100</v>
      </c>
      <c r="V70">
        <v>12155.4</v>
      </c>
      <c r="W70">
        <v>857.18700000000001</v>
      </c>
      <c r="X70">
        <v>3</v>
      </c>
      <c r="Y70">
        <v>12</v>
      </c>
      <c r="Z70">
        <v>1800.36</v>
      </c>
      <c r="AA70">
        <v>3696</v>
      </c>
    </row>
    <row r="71" spans="1:27" x14ac:dyDescent="0.3">
      <c r="A71" t="s">
        <v>17</v>
      </c>
      <c r="B71">
        <v>2</v>
      </c>
      <c r="C71">
        <v>10</v>
      </c>
      <c r="D71">
        <v>0.1</v>
      </c>
      <c r="E71">
        <v>100</v>
      </c>
      <c r="F71">
        <v>18544.8</v>
      </c>
      <c r="G71">
        <v>1807.09</v>
      </c>
      <c r="H71">
        <v>0</v>
      </c>
      <c r="I71">
        <v>1</v>
      </c>
      <c r="J71">
        <v>1807.09</v>
      </c>
      <c r="K71">
        <v>37</v>
      </c>
      <c r="L71" s="33">
        <f t="shared" si="22"/>
        <v>1.2807610900052513</v>
      </c>
      <c r="M71" s="39">
        <f t="shared" si="23"/>
        <v>1.0025678931289961</v>
      </c>
      <c r="N71">
        <f t="shared" si="21"/>
        <v>9260.51</v>
      </c>
      <c r="O71">
        <f>IF(AND('Heuristica Seq'!$C71=0,'Heuristica Seq'!$B71=0,'Heuristica Seq'!$F71&lt;&gt;"inf",OR(AND(B70=0,'Heuristica Seq'!$F71&lt;O70),B70&lt;&gt;0)),'Heuristica Seq'!$F71,O70)</f>
        <v>8130.97</v>
      </c>
      <c r="Q71" t="s">
        <v>18</v>
      </c>
      <c r="R71">
        <v>2</v>
      </c>
      <c r="S71">
        <v>5</v>
      </c>
      <c r="T71">
        <v>0.15</v>
      </c>
      <c r="U71">
        <v>100</v>
      </c>
      <c r="V71">
        <v>13320.5</v>
      </c>
      <c r="W71">
        <v>1295.92</v>
      </c>
      <c r="X71">
        <v>0</v>
      </c>
      <c r="Y71">
        <v>4</v>
      </c>
      <c r="Z71">
        <v>1803.49</v>
      </c>
      <c r="AA71">
        <v>1212</v>
      </c>
    </row>
    <row r="72" spans="1:27" x14ac:dyDescent="0.3">
      <c r="A72" t="s">
        <v>17</v>
      </c>
      <c r="B72">
        <v>2</v>
      </c>
      <c r="C72">
        <v>10</v>
      </c>
      <c r="D72">
        <v>0.15</v>
      </c>
      <c r="E72">
        <v>100</v>
      </c>
      <c r="F72">
        <v>14665.7</v>
      </c>
      <c r="G72">
        <v>1808.11</v>
      </c>
      <c r="H72">
        <v>0</v>
      </c>
      <c r="I72">
        <v>1</v>
      </c>
      <c r="J72">
        <v>1808.11</v>
      </c>
      <c r="K72">
        <v>31</v>
      </c>
      <c r="L72" s="33">
        <f t="shared" si="22"/>
        <v>0.80368393930859416</v>
      </c>
      <c r="M72" s="39">
        <f t="shared" si="23"/>
        <v>0.37196351209637069</v>
      </c>
      <c r="N72">
        <f t="shared" si="21"/>
        <v>10689.57</v>
      </c>
      <c r="O72">
        <f>IF(AND('Heuristica Seq'!$C72=0,'Heuristica Seq'!$B72=0,'Heuristica Seq'!$F72&lt;&gt;"inf",OR(AND(B71=0,'Heuristica Seq'!$F72&lt;O71),B71&lt;&gt;0)),'Heuristica Seq'!$F72,O71)</f>
        <v>8130.97</v>
      </c>
      <c r="Q72" t="s">
        <v>18</v>
      </c>
      <c r="R72">
        <v>2</v>
      </c>
      <c r="S72">
        <v>5</v>
      </c>
      <c r="T72">
        <v>0.2</v>
      </c>
      <c r="U72">
        <v>100</v>
      </c>
      <c r="V72">
        <v>13553.5</v>
      </c>
      <c r="W72">
        <v>1071.97</v>
      </c>
      <c r="X72">
        <v>2</v>
      </c>
      <c r="Y72">
        <v>9</v>
      </c>
      <c r="Z72">
        <v>1803.37</v>
      </c>
      <c r="AA72">
        <v>1744</v>
      </c>
    </row>
    <row r="73" spans="1:27" x14ac:dyDescent="0.3">
      <c r="A73" t="s">
        <v>17</v>
      </c>
      <c r="B73">
        <v>2</v>
      </c>
      <c r="C73">
        <v>10</v>
      </c>
      <c r="D73">
        <v>0.2</v>
      </c>
      <c r="E73">
        <v>100</v>
      </c>
      <c r="F73" t="s">
        <v>46</v>
      </c>
      <c r="G73">
        <v>60.076599999999999</v>
      </c>
      <c r="H73">
        <v>0</v>
      </c>
      <c r="I73">
        <v>1</v>
      </c>
      <c r="J73">
        <v>1801.16</v>
      </c>
      <c r="K73">
        <v>29</v>
      </c>
      <c r="L73" s="33" t="str">
        <f t="shared" si="22"/>
        <v>---</v>
      </c>
      <c r="M73" s="39" t="str">
        <f t="shared" si="23"/>
        <v>---</v>
      </c>
      <c r="N73">
        <f t="shared" si="21"/>
        <v>0</v>
      </c>
      <c r="O73">
        <f>IF(AND('Heuristica Seq'!$C73=0,'Heuristica Seq'!$B73=0,'Heuristica Seq'!$F73&lt;&gt;"inf",OR(AND(B72=0,'Heuristica Seq'!$F73&lt;O72),B72&lt;&gt;0)),'Heuristica Seq'!$F73,O72)</f>
        <v>8130.97</v>
      </c>
      <c r="Q73" t="s">
        <v>18</v>
      </c>
      <c r="R73">
        <v>2</v>
      </c>
      <c r="S73">
        <v>10</v>
      </c>
      <c r="T73">
        <v>0.05</v>
      </c>
      <c r="U73">
        <v>100</v>
      </c>
      <c r="V73">
        <v>12083</v>
      </c>
      <c r="W73">
        <v>1301.77</v>
      </c>
      <c r="X73">
        <v>9</v>
      </c>
      <c r="Y73">
        <v>18</v>
      </c>
      <c r="Z73">
        <v>1800.11</v>
      </c>
      <c r="AA73">
        <v>3630</v>
      </c>
    </row>
    <row r="74" spans="1:27" x14ac:dyDescent="0.3">
      <c r="A74" t="s">
        <v>17</v>
      </c>
      <c r="B74">
        <v>2</v>
      </c>
      <c r="C74">
        <v>25</v>
      </c>
      <c r="D74">
        <v>0.05</v>
      </c>
      <c r="E74">
        <v>100</v>
      </c>
      <c r="F74">
        <v>9423.07</v>
      </c>
      <c r="G74">
        <v>1800.96</v>
      </c>
      <c r="H74">
        <v>0</v>
      </c>
      <c r="I74">
        <v>1</v>
      </c>
      <c r="J74">
        <v>1800.96</v>
      </c>
      <c r="K74">
        <v>1010</v>
      </c>
      <c r="L74" s="33">
        <f t="shared" si="22"/>
        <v>0.15891092944630225</v>
      </c>
      <c r="M74" s="39">
        <f t="shared" si="23"/>
        <v>4.8470977274952531E-2</v>
      </c>
      <c r="N74">
        <f t="shared" si="21"/>
        <v>8987.44</v>
      </c>
      <c r="O74">
        <f>IF(AND('Heuristica Seq'!$C74=0,'Heuristica Seq'!$B74=0,'Heuristica Seq'!$F74&lt;&gt;"inf",OR(AND(B73=0,'Heuristica Seq'!$F74&lt;O73),B73&lt;&gt;0)),'Heuristica Seq'!$F74,O73)</f>
        <v>8130.97</v>
      </c>
      <c r="Q74" t="s">
        <v>18</v>
      </c>
      <c r="R74">
        <v>2</v>
      </c>
      <c r="S74">
        <v>10</v>
      </c>
      <c r="T74">
        <v>0.1</v>
      </c>
      <c r="U74">
        <v>100</v>
      </c>
      <c r="V74">
        <v>14147.9</v>
      </c>
      <c r="W74">
        <v>1371.92</v>
      </c>
      <c r="X74">
        <v>0</v>
      </c>
      <c r="Y74">
        <v>3</v>
      </c>
      <c r="Z74">
        <v>1806.7</v>
      </c>
      <c r="AA74">
        <v>908</v>
      </c>
    </row>
    <row r="75" spans="1:27" x14ac:dyDescent="0.3">
      <c r="A75" t="s">
        <v>17</v>
      </c>
      <c r="B75">
        <v>2</v>
      </c>
      <c r="C75">
        <v>25</v>
      </c>
      <c r="D75">
        <v>0.1</v>
      </c>
      <c r="E75">
        <v>100</v>
      </c>
      <c r="F75">
        <v>15039</v>
      </c>
      <c r="G75">
        <v>1813.78</v>
      </c>
      <c r="H75">
        <v>0</v>
      </c>
      <c r="I75">
        <v>1</v>
      </c>
      <c r="J75">
        <v>1813.78</v>
      </c>
      <c r="K75">
        <v>46</v>
      </c>
      <c r="L75" s="33">
        <f t="shared" si="22"/>
        <v>0.84959482079013937</v>
      </c>
      <c r="M75" s="39">
        <f t="shared" si="23"/>
        <v>0.51153780050595676</v>
      </c>
      <c r="N75">
        <f t="shared" si="21"/>
        <v>9949.4699999999993</v>
      </c>
      <c r="O75">
        <f>IF(AND('Heuristica Seq'!$C75=0,'Heuristica Seq'!$B75=0,'Heuristica Seq'!$F75&lt;&gt;"inf",OR(AND(B74=0,'Heuristica Seq'!$F75&lt;O74),B74&lt;&gt;0)),'Heuristica Seq'!$F75,O74)</f>
        <v>8130.97</v>
      </c>
      <c r="Q75" t="s">
        <v>18</v>
      </c>
      <c r="R75">
        <v>2</v>
      </c>
      <c r="S75">
        <v>10</v>
      </c>
      <c r="T75">
        <v>0.15</v>
      </c>
      <c r="U75">
        <v>100</v>
      </c>
      <c r="V75">
        <v>20466.5</v>
      </c>
      <c r="W75">
        <v>1834.85</v>
      </c>
      <c r="X75">
        <v>0</v>
      </c>
      <c r="Y75">
        <v>1</v>
      </c>
      <c r="Z75">
        <v>1834.89</v>
      </c>
      <c r="AA75">
        <v>41</v>
      </c>
    </row>
    <row r="76" spans="1:27" x14ac:dyDescent="0.3">
      <c r="A76" t="s">
        <v>17</v>
      </c>
      <c r="B76">
        <v>2</v>
      </c>
      <c r="C76">
        <v>25</v>
      </c>
      <c r="D76">
        <v>0.15</v>
      </c>
      <c r="E76">
        <v>100</v>
      </c>
      <c r="F76">
        <v>18029.7</v>
      </c>
      <c r="G76">
        <v>1800.83</v>
      </c>
      <c r="H76">
        <v>0</v>
      </c>
      <c r="I76">
        <v>1</v>
      </c>
      <c r="J76">
        <v>1800.83</v>
      </c>
      <c r="K76">
        <v>29</v>
      </c>
      <c r="L76" s="33">
        <f t="shared" si="22"/>
        <v>1.2174107148347613</v>
      </c>
      <c r="M76" s="39">
        <f t="shared" si="23"/>
        <v>0.46983486705232491</v>
      </c>
      <c r="N76">
        <f t="shared" si="21"/>
        <v>12266.48</v>
      </c>
      <c r="O76">
        <f>IF(AND('Heuristica Seq'!$C76=0,'Heuristica Seq'!$B76=0,'Heuristica Seq'!$F76&lt;&gt;"inf",OR(AND(B75=0,'Heuristica Seq'!$F76&lt;O75),B75&lt;&gt;0)),'Heuristica Seq'!$F76,O75)</f>
        <v>8130.97</v>
      </c>
      <c r="Q76" t="s">
        <v>18</v>
      </c>
      <c r="R76">
        <v>2</v>
      </c>
      <c r="S76">
        <v>10</v>
      </c>
      <c r="T76">
        <v>0.2</v>
      </c>
      <c r="U76">
        <v>100</v>
      </c>
      <c r="V76">
        <v>15938.9</v>
      </c>
      <c r="W76">
        <v>1837.86</v>
      </c>
      <c r="X76">
        <v>0</v>
      </c>
      <c r="Y76">
        <v>1</v>
      </c>
      <c r="Z76">
        <v>1837.86</v>
      </c>
      <c r="AA76">
        <v>101</v>
      </c>
    </row>
    <row r="77" spans="1:27" x14ac:dyDescent="0.3">
      <c r="A77" t="s">
        <v>17</v>
      </c>
      <c r="B77">
        <v>2</v>
      </c>
      <c r="C77">
        <v>25</v>
      </c>
      <c r="D77">
        <v>0.2</v>
      </c>
      <c r="E77">
        <v>100</v>
      </c>
      <c r="F77" t="s">
        <v>46</v>
      </c>
      <c r="G77">
        <v>60.073300000000003</v>
      </c>
      <c r="H77">
        <v>0</v>
      </c>
      <c r="I77">
        <v>1</v>
      </c>
      <c r="J77">
        <v>1801.11</v>
      </c>
      <c r="K77">
        <v>29</v>
      </c>
      <c r="L77" s="33" t="str">
        <f t="shared" si="22"/>
        <v>---</v>
      </c>
      <c r="M77" s="39" t="str">
        <f t="shared" si="23"/>
        <v>---</v>
      </c>
      <c r="N77">
        <f t="shared" si="21"/>
        <v>0</v>
      </c>
      <c r="O77">
        <f>IF(AND('Heuristica Seq'!$C77=0,'Heuristica Seq'!$B77=0,'Heuristica Seq'!$F77&lt;&gt;"inf",OR(AND(B76=0,'Heuristica Seq'!$F77&lt;O76),B76&lt;&gt;0)),'Heuristica Seq'!$F77,O76)</f>
        <v>8130.97</v>
      </c>
      <c r="Q77" t="s">
        <v>18</v>
      </c>
      <c r="R77">
        <v>2</v>
      </c>
      <c r="S77">
        <v>25</v>
      </c>
      <c r="T77">
        <v>0.05</v>
      </c>
      <c r="U77">
        <v>100</v>
      </c>
      <c r="V77">
        <v>12864.5</v>
      </c>
      <c r="W77">
        <v>1251.43</v>
      </c>
      <c r="X77">
        <v>0</v>
      </c>
      <c r="Y77">
        <v>5</v>
      </c>
      <c r="Z77">
        <v>1800.23</v>
      </c>
      <c r="AA77">
        <v>919</v>
      </c>
    </row>
    <row r="78" spans="1:27" x14ac:dyDescent="0.3">
      <c r="A78" t="s">
        <v>17</v>
      </c>
      <c r="B78">
        <v>2</v>
      </c>
      <c r="C78">
        <v>50</v>
      </c>
      <c r="D78">
        <v>0.05</v>
      </c>
      <c r="E78">
        <v>100</v>
      </c>
      <c r="F78">
        <v>9930.27</v>
      </c>
      <c r="G78">
        <v>1800.28</v>
      </c>
      <c r="H78">
        <v>4</v>
      </c>
      <c r="I78">
        <v>5</v>
      </c>
      <c r="J78">
        <v>1800.28</v>
      </c>
      <c r="K78">
        <v>1240</v>
      </c>
      <c r="L78" s="33">
        <f t="shared" si="22"/>
        <v>0.22128971082171001</v>
      </c>
      <c r="M78" s="39">
        <f t="shared" si="23"/>
        <v>0.10829277330169651</v>
      </c>
      <c r="N78">
        <f t="shared" si="21"/>
        <v>8959.9699999999993</v>
      </c>
      <c r="O78">
        <f>IF(AND('Heuristica Seq'!$C78=0,'Heuristica Seq'!$B78=0,'Heuristica Seq'!$F78&lt;&gt;"inf",OR(AND(B77=0,'Heuristica Seq'!$F78&lt;O77),B77&lt;&gt;0)),'Heuristica Seq'!$F78,O77)</f>
        <v>8130.97</v>
      </c>
      <c r="Q78" t="s">
        <v>18</v>
      </c>
      <c r="R78">
        <v>2</v>
      </c>
      <c r="S78">
        <v>25</v>
      </c>
      <c r="T78">
        <v>0.1</v>
      </c>
      <c r="U78">
        <v>100</v>
      </c>
      <c r="V78">
        <v>13750.1</v>
      </c>
      <c r="W78">
        <v>1311.12</v>
      </c>
      <c r="X78">
        <v>0</v>
      </c>
      <c r="Y78">
        <v>5</v>
      </c>
      <c r="Z78">
        <v>1813.51</v>
      </c>
      <c r="AA78">
        <v>979</v>
      </c>
    </row>
    <row r="79" spans="1:27" x14ac:dyDescent="0.3">
      <c r="A79" t="s">
        <v>17</v>
      </c>
      <c r="B79">
        <v>2</v>
      </c>
      <c r="C79">
        <v>50</v>
      </c>
      <c r="D79">
        <v>0.1</v>
      </c>
      <c r="E79">
        <v>100</v>
      </c>
      <c r="F79">
        <v>12159.9</v>
      </c>
      <c r="G79">
        <v>1801.24</v>
      </c>
      <c r="H79">
        <v>2</v>
      </c>
      <c r="I79">
        <v>3</v>
      </c>
      <c r="J79">
        <v>1801.24</v>
      </c>
      <c r="K79">
        <v>697</v>
      </c>
      <c r="L79" s="33">
        <f t="shared" si="22"/>
        <v>0.49550422643300851</v>
      </c>
      <c r="M79" s="39">
        <f t="shared" si="23"/>
        <v>0.22216560279090247</v>
      </c>
      <c r="N79">
        <f t="shared" si="21"/>
        <v>9949.4699999999993</v>
      </c>
      <c r="O79">
        <f>IF(AND('Heuristica Seq'!$C79=0,'Heuristica Seq'!$B79=0,'Heuristica Seq'!$F79&lt;&gt;"inf",OR(AND(B78=0,'Heuristica Seq'!$F79&lt;O78),B78&lt;&gt;0)),'Heuristica Seq'!$F79,O78)</f>
        <v>8130.97</v>
      </c>
      <c r="Q79" t="s">
        <v>18</v>
      </c>
      <c r="R79">
        <v>2</v>
      </c>
      <c r="S79">
        <v>25</v>
      </c>
      <c r="T79">
        <v>0.15</v>
      </c>
      <c r="U79">
        <v>100</v>
      </c>
      <c r="V79">
        <v>15927.4</v>
      </c>
      <c r="W79">
        <v>1818.69</v>
      </c>
      <c r="X79">
        <v>0</v>
      </c>
      <c r="Y79">
        <v>1</v>
      </c>
      <c r="Z79">
        <v>1818.69</v>
      </c>
      <c r="AA79">
        <v>86</v>
      </c>
    </row>
    <row r="80" spans="1:27" x14ac:dyDescent="0.3">
      <c r="A80" t="s">
        <v>17</v>
      </c>
      <c r="B80">
        <v>2</v>
      </c>
      <c r="C80">
        <v>50</v>
      </c>
      <c r="D80">
        <v>0.15</v>
      </c>
      <c r="E80">
        <v>100</v>
      </c>
      <c r="F80">
        <v>15901.8</v>
      </c>
      <c r="G80">
        <v>1819.32</v>
      </c>
      <c r="H80">
        <v>0</v>
      </c>
      <c r="I80">
        <v>1</v>
      </c>
      <c r="J80">
        <v>1819.32</v>
      </c>
      <c r="K80">
        <v>35</v>
      </c>
      <c r="L80" s="33">
        <f t="shared" si="22"/>
        <v>0.95570762159988276</v>
      </c>
      <c r="M80" s="39">
        <f t="shared" si="23"/>
        <v>0.35204096815581232</v>
      </c>
      <c r="N80">
        <f t="shared" si="21"/>
        <v>11761.33</v>
      </c>
      <c r="O80">
        <f>IF(AND('Heuristica Seq'!$C80=0,'Heuristica Seq'!$B80=0,'Heuristica Seq'!$F80&lt;&gt;"inf",OR(AND(B79=0,'Heuristica Seq'!$F80&lt;O79),B79&lt;&gt;0)),'Heuristica Seq'!$F80,O79)</f>
        <v>8130.97</v>
      </c>
      <c r="Q80" t="s">
        <v>18</v>
      </c>
      <c r="R80">
        <v>2</v>
      </c>
      <c r="S80">
        <v>25</v>
      </c>
      <c r="T80">
        <v>0.2</v>
      </c>
      <c r="U80">
        <v>100</v>
      </c>
      <c r="V80">
        <v>25112.799999999999</v>
      </c>
      <c r="W80">
        <v>1800.94</v>
      </c>
      <c r="X80">
        <v>0</v>
      </c>
      <c r="Y80">
        <v>1</v>
      </c>
      <c r="Z80">
        <v>1800.94</v>
      </c>
      <c r="AA80">
        <v>29</v>
      </c>
    </row>
    <row r="81" spans="1:27" x14ac:dyDescent="0.3">
      <c r="A81" t="s">
        <v>17</v>
      </c>
      <c r="B81">
        <v>2</v>
      </c>
      <c r="C81">
        <v>50</v>
      </c>
      <c r="D81">
        <v>0.2</v>
      </c>
      <c r="E81">
        <v>100</v>
      </c>
      <c r="F81" t="s">
        <v>46</v>
      </c>
      <c r="G81">
        <v>60.072400000000002</v>
      </c>
      <c r="H81">
        <v>0</v>
      </c>
      <c r="I81">
        <v>1</v>
      </c>
      <c r="J81">
        <v>1801.27</v>
      </c>
      <c r="K81">
        <v>29</v>
      </c>
      <c r="L81" s="33" t="str">
        <f t="shared" si="22"/>
        <v>---</v>
      </c>
      <c r="M81" s="39" t="str">
        <f t="shared" si="23"/>
        <v>---</v>
      </c>
      <c r="N81">
        <f t="shared" si="21"/>
        <v>0</v>
      </c>
      <c r="O81">
        <f>IF(AND('Heuristica Seq'!$C81=0,'Heuristica Seq'!$B81=0,'Heuristica Seq'!$F81&lt;&gt;"inf",OR(AND(B80=0,'Heuristica Seq'!$F81&lt;O80),B80&lt;&gt;0)),'Heuristica Seq'!$F81,O80)</f>
        <v>8130.97</v>
      </c>
      <c r="Q81" t="s">
        <v>18</v>
      </c>
      <c r="R81">
        <v>2</v>
      </c>
      <c r="S81">
        <v>50</v>
      </c>
      <c r="T81">
        <v>0.05</v>
      </c>
      <c r="U81">
        <v>100</v>
      </c>
      <c r="V81">
        <v>12575.1</v>
      </c>
      <c r="W81">
        <v>762.45899999999995</v>
      </c>
      <c r="X81">
        <v>2</v>
      </c>
      <c r="Y81">
        <v>10</v>
      </c>
      <c r="Z81">
        <v>1801.66</v>
      </c>
      <c r="AA81">
        <v>2919</v>
      </c>
    </row>
    <row r="82" spans="1:27" x14ac:dyDescent="0.3">
      <c r="A82" t="s">
        <v>17</v>
      </c>
      <c r="B82">
        <v>3</v>
      </c>
      <c r="C82">
        <v>0</v>
      </c>
      <c r="D82">
        <v>0.05</v>
      </c>
      <c r="E82">
        <v>100</v>
      </c>
      <c r="F82">
        <v>10345.799999999999</v>
      </c>
      <c r="G82">
        <v>1213.6199999999999</v>
      </c>
      <c r="H82">
        <v>3</v>
      </c>
      <c r="I82">
        <v>9</v>
      </c>
      <c r="J82">
        <v>1800.03</v>
      </c>
      <c r="K82">
        <v>2433</v>
      </c>
      <c r="L82" s="33">
        <f t="shared" si="22"/>
        <v>0.27239431457747343</v>
      </c>
      <c r="M82" s="39">
        <f t="shared" si="23"/>
        <v>3.9834282630130113E-2</v>
      </c>
      <c r="N82">
        <f t="shared" si="21"/>
        <v>9949.4699999999993</v>
      </c>
      <c r="O82">
        <f>IF(AND('Heuristica Seq'!$C82=0,'Heuristica Seq'!$B82=0,'Heuristica Seq'!$F82&lt;&gt;"inf",OR(AND(B81=0,'Heuristica Seq'!$F82&lt;O81),B81&lt;&gt;0)),'Heuristica Seq'!$F82,O81)</f>
        <v>8130.97</v>
      </c>
      <c r="Q82" t="s">
        <v>18</v>
      </c>
      <c r="R82">
        <v>2</v>
      </c>
      <c r="S82">
        <v>50</v>
      </c>
      <c r="T82">
        <v>0.1</v>
      </c>
      <c r="U82">
        <v>100</v>
      </c>
      <c r="V82">
        <v>20525</v>
      </c>
      <c r="W82">
        <v>1817.47</v>
      </c>
      <c r="X82">
        <v>0</v>
      </c>
      <c r="Y82">
        <v>1</v>
      </c>
      <c r="Z82">
        <v>1817.47</v>
      </c>
      <c r="AA82">
        <v>40</v>
      </c>
    </row>
    <row r="83" spans="1:27" x14ac:dyDescent="0.3">
      <c r="A83" t="s">
        <v>17</v>
      </c>
      <c r="B83">
        <v>3</v>
      </c>
      <c r="C83">
        <v>0</v>
      </c>
      <c r="D83">
        <v>0.1</v>
      </c>
      <c r="E83">
        <v>100</v>
      </c>
      <c r="F83">
        <v>31881.599999999999</v>
      </c>
      <c r="G83">
        <v>1800.93</v>
      </c>
      <c r="H83">
        <v>0</v>
      </c>
      <c r="I83">
        <v>1</v>
      </c>
      <c r="J83">
        <v>1800.93</v>
      </c>
      <c r="K83">
        <v>29</v>
      </c>
      <c r="L83" s="33">
        <f t="shared" si="22"/>
        <v>2.9210081945942488</v>
      </c>
      <c r="M83" s="39" t="str">
        <f t="shared" si="23"/>
        <v>---</v>
      </c>
      <c r="N83">
        <f t="shared" si="21"/>
        <v>0</v>
      </c>
      <c r="O83">
        <f>IF(AND('Heuristica Seq'!$C83=0,'Heuristica Seq'!$B83=0,'Heuristica Seq'!$F83&lt;&gt;"inf",OR(AND(B82=0,'Heuristica Seq'!$F83&lt;O82),B82&lt;&gt;0)),'Heuristica Seq'!$F83,O82)</f>
        <v>8130.97</v>
      </c>
      <c r="Q83" t="s">
        <v>18</v>
      </c>
      <c r="R83">
        <v>2</v>
      </c>
      <c r="S83">
        <v>50</v>
      </c>
      <c r="T83">
        <v>0.15</v>
      </c>
      <c r="U83">
        <v>100</v>
      </c>
      <c r="V83">
        <v>16186.6</v>
      </c>
      <c r="W83">
        <v>1810.57</v>
      </c>
      <c r="X83">
        <v>0</v>
      </c>
      <c r="Y83">
        <v>1</v>
      </c>
      <c r="Z83">
        <v>1810.57</v>
      </c>
      <c r="AA83">
        <v>321</v>
      </c>
    </row>
    <row r="84" spans="1:27" x14ac:dyDescent="0.3">
      <c r="A84" t="s">
        <v>17</v>
      </c>
      <c r="B84">
        <v>3</v>
      </c>
      <c r="C84">
        <v>10</v>
      </c>
      <c r="D84">
        <v>0.05</v>
      </c>
      <c r="E84">
        <v>100</v>
      </c>
      <c r="F84">
        <v>10586.3</v>
      </c>
      <c r="G84">
        <v>936.60900000000004</v>
      </c>
      <c r="H84">
        <v>3</v>
      </c>
      <c r="I84">
        <v>10</v>
      </c>
      <c r="J84">
        <v>1800.23</v>
      </c>
      <c r="K84">
        <v>2257</v>
      </c>
      <c r="L84" s="33">
        <f t="shared" si="22"/>
        <v>0.30197258137712946</v>
      </c>
      <c r="M84" s="39">
        <f t="shared" si="23"/>
        <v>6.4006424462810685E-2</v>
      </c>
      <c r="N84">
        <f t="shared" si="21"/>
        <v>9949.4699999999993</v>
      </c>
      <c r="O84">
        <f>IF(AND('Heuristica Seq'!$C84=0,'Heuristica Seq'!$B84=0,'Heuristica Seq'!$F84&lt;&gt;"inf",OR(AND(B83=0,'Heuristica Seq'!$F84&lt;O83),B83&lt;&gt;0)),'Heuristica Seq'!$F84,O83)</f>
        <v>8130.97</v>
      </c>
      <c r="Q84" t="s">
        <v>18</v>
      </c>
      <c r="R84">
        <v>2</v>
      </c>
      <c r="S84">
        <v>50</v>
      </c>
      <c r="T84">
        <v>0.2</v>
      </c>
      <c r="U84">
        <v>100</v>
      </c>
      <c r="V84">
        <v>24699.9</v>
      </c>
      <c r="W84">
        <v>1800.68</v>
      </c>
      <c r="X84">
        <v>0</v>
      </c>
      <c r="Y84">
        <v>1</v>
      </c>
      <c r="Z84">
        <v>1800.68</v>
      </c>
      <c r="AA84">
        <v>29</v>
      </c>
    </row>
    <row r="85" spans="1:27" x14ac:dyDescent="0.3">
      <c r="A85" t="s">
        <v>17</v>
      </c>
      <c r="B85">
        <v>3</v>
      </c>
      <c r="C85">
        <v>10</v>
      </c>
      <c r="D85">
        <v>0.1</v>
      </c>
      <c r="E85">
        <v>100</v>
      </c>
      <c r="F85" t="s">
        <v>46</v>
      </c>
      <c r="G85">
        <v>60.0321</v>
      </c>
      <c r="H85">
        <v>0</v>
      </c>
      <c r="I85">
        <v>1</v>
      </c>
      <c r="J85">
        <v>1801.12</v>
      </c>
      <c r="K85">
        <v>29</v>
      </c>
      <c r="L85" s="33" t="str">
        <f t="shared" si="22"/>
        <v>---</v>
      </c>
      <c r="M85" s="39" t="str">
        <f t="shared" si="23"/>
        <v>---</v>
      </c>
      <c r="N85">
        <f t="shared" si="21"/>
        <v>0</v>
      </c>
      <c r="O85">
        <f>IF(AND('Heuristica Seq'!$C85=0,'Heuristica Seq'!$B85=0,'Heuristica Seq'!$F85&lt;&gt;"inf",OR(AND(B84=0,'Heuristica Seq'!$F85&lt;O84),B84&lt;&gt;0)),'Heuristica Seq'!$F85,O84)</f>
        <v>8130.97</v>
      </c>
      <c r="Q85" t="s">
        <v>18</v>
      </c>
      <c r="R85">
        <v>3</v>
      </c>
      <c r="S85">
        <v>0</v>
      </c>
      <c r="T85">
        <v>0.05</v>
      </c>
      <c r="U85">
        <v>100</v>
      </c>
      <c r="V85">
        <v>13179.5</v>
      </c>
      <c r="W85">
        <v>893.22400000000005</v>
      </c>
      <c r="X85">
        <v>9</v>
      </c>
      <c r="Y85">
        <v>18</v>
      </c>
      <c r="Z85">
        <v>1802.07</v>
      </c>
      <c r="AA85">
        <v>5471</v>
      </c>
    </row>
    <row r="86" spans="1:27" x14ac:dyDescent="0.3">
      <c r="A86" t="s">
        <v>17</v>
      </c>
      <c r="B86">
        <v>3</v>
      </c>
      <c r="C86">
        <v>25</v>
      </c>
      <c r="D86">
        <v>0.05</v>
      </c>
      <c r="E86">
        <v>100</v>
      </c>
      <c r="F86">
        <v>10972.9</v>
      </c>
      <c r="G86">
        <v>1122.3499999999999</v>
      </c>
      <c r="H86">
        <v>0</v>
      </c>
      <c r="I86">
        <v>7</v>
      </c>
      <c r="J86">
        <v>1801.28</v>
      </c>
      <c r="K86">
        <v>1792</v>
      </c>
      <c r="L86" s="33">
        <f t="shared" si="22"/>
        <v>0.34951918405799054</v>
      </c>
      <c r="M86" s="39">
        <f t="shared" si="23"/>
        <v>0.10286276555434615</v>
      </c>
      <c r="N86">
        <f t="shared" si="21"/>
        <v>9949.4699999999993</v>
      </c>
      <c r="O86">
        <f>IF(AND('Heuristica Seq'!$C86=0,'Heuristica Seq'!$B86=0,'Heuristica Seq'!$F86&lt;&gt;"inf",OR(AND(B85=0,'Heuristica Seq'!$F86&lt;O85),B85&lt;&gt;0)),'Heuristica Seq'!$F86,O85)</f>
        <v>8130.97</v>
      </c>
      <c r="Q86" t="s">
        <v>18</v>
      </c>
      <c r="R86">
        <v>3</v>
      </c>
      <c r="S86">
        <v>0</v>
      </c>
      <c r="T86">
        <v>0.1</v>
      </c>
      <c r="U86">
        <v>100</v>
      </c>
      <c r="V86">
        <v>21553.599999999999</v>
      </c>
      <c r="W86">
        <v>1834.71</v>
      </c>
      <c r="X86">
        <v>0</v>
      </c>
      <c r="Y86">
        <v>1</v>
      </c>
      <c r="Z86">
        <v>1834.71</v>
      </c>
      <c r="AA86">
        <v>48</v>
      </c>
    </row>
    <row r="87" spans="1:27" x14ac:dyDescent="0.3">
      <c r="A87" t="s">
        <v>17</v>
      </c>
      <c r="B87">
        <v>3</v>
      </c>
      <c r="C87">
        <v>25</v>
      </c>
      <c r="D87">
        <v>0.1</v>
      </c>
      <c r="E87">
        <v>100</v>
      </c>
      <c r="F87">
        <v>33125.1</v>
      </c>
      <c r="G87">
        <v>1800.85</v>
      </c>
      <c r="H87">
        <v>0</v>
      </c>
      <c r="I87">
        <v>1</v>
      </c>
      <c r="J87">
        <v>1800.85</v>
      </c>
      <c r="K87">
        <v>29</v>
      </c>
      <c r="L87" s="33">
        <f t="shared" si="22"/>
        <v>3.0739419774024501</v>
      </c>
      <c r="M87" s="39" t="str">
        <f t="shared" si="23"/>
        <v>---</v>
      </c>
      <c r="N87">
        <f t="shared" si="21"/>
        <v>0</v>
      </c>
      <c r="O87">
        <f>IF(AND('Heuristica Seq'!$C87=0,'Heuristica Seq'!$B87=0,'Heuristica Seq'!$F87&lt;&gt;"inf",OR(AND(B86=0,'Heuristica Seq'!$F87&lt;O86),B86&lt;&gt;0)),'Heuristica Seq'!$F87,O86)</f>
        <v>8130.97</v>
      </c>
      <c r="Q87" t="s">
        <v>18</v>
      </c>
      <c r="R87">
        <v>3</v>
      </c>
      <c r="S87">
        <v>10</v>
      </c>
      <c r="T87">
        <v>0.05</v>
      </c>
      <c r="U87">
        <v>100</v>
      </c>
      <c r="V87">
        <v>13422.2</v>
      </c>
      <c r="W87">
        <v>1800.13</v>
      </c>
      <c r="X87">
        <v>10</v>
      </c>
      <c r="Y87">
        <v>11</v>
      </c>
      <c r="Z87">
        <v>1800.13</v>
      </c>
      <c r="AA87">
        <v>2628</v>
      </c>
    </row>
    <row r="88" spans="1:27" x14ac:dyDescent="0.3">
      <c r="A88" t="s">
        <v>17</v>
      </c>
      <c r="B88">
        <v>3</v>
      </c>
      <c r="C88">
        <v>50</v>
      </c>
      <c r="D88">
        <v>0.05</v>
      </c>
      <c r="E88">
        <v>100</v>
      </c>
      <c r="F88">
        <v>10688.8</v>
      </c>
      <c r="G88">
        <v>708.49800000000005</v>
      </c>
      <c r="H88">
        <v>2</v>
      </c>
      <c r="I88">
        <v>10</v>
      </c>
      <c r="J88">
        <v>1800.23</v>
      </c>
      <c r="K88">
        <v>2503</v>
      </c>
      <c r="L88" s="33">
        <f t="shared" si="22"/>
        <v>0.31457870340193095</v>
      </c>
      <c r="M88" s="39">
        <f t="shared" si="23"/>
        <v>7.4308480753246142E-2</v>
      </c>
      <c r="N88">
        <f t="shared" si="21"/>
        <v>9949.4699999999993</v>
      </c>
      <c r="O88">
        <f>IF(AND('Heuristica Seq'!$C88=0,'Heuristica Seq'!$B88=0,'Heuristica Seq'!$F88&lt;&gt;"inf",OR(AND(B87=0,'Heuristica Seq'!$F88&lt;O87),B87&lt;&gt;0)),'Heuristica Seq'!$F88,O87)</f>
        <v>8130.97</v>
      </c>
      <c r="Q88" t="s">
        <v>18</v>
      </c>
      <c r="R88">
        <v>3</v>
      </c>
      <c r="S88">
        <v>10</v>
      </c>
      <c r="T88">
        <v>0.1</v>
      </c>
      <c r="U88">
        <v>100</v>
      </c>
      <c r="V88">
        <v>19436.599999999999</v>
      </c>
      <c r="W88">
        <v>1805.92</v>
      </c>
      <c r="X88">
        <v>0</v>
      </c>
      <c r="Y88">
        <v>1</v>
      </c>
      <c r="Z88">
        <v>1805.92</v>
      </c>
      <c r="AA88">
        <v>53</v>
      </c>
    </row>
    <row r="89" spans="1:27" x14ac:dyDescent="0.3">
      <c r="A89" t="s">
        <v>17</v>
      </c>
      <c r="B89">
        <v>3</v>
      </c>
      <c r="C89">
        <v>50</v>
      </c>
      <c r="D89">
        <v>0.1</v>
      </c>
      <c r="E89">
        <v>100</v>
      </c>
      <c r="F89" t="s">
        <v>46</v>
      </c>
      <c r="G89">
        <v>60.033099999999997</v>
      </c>
      <c r="H89">
        <v>0</v>
      </c>
      <c r="I89">
        <v>1</v>
      </c>
      <c r="J89">
        <v>1800.97</v>
      </c>
      <c r="K89">
        <v>29</v>
      </c>
      <c r="L89" s="33" t="str">
        <f t="shared" si="22"/>
        <v>---</v>
      </c>
      <c r="M89" s="39" t="str">
        <f t="shared" si="23"/>
        <v>---</v>
      </c>
      <c r="N89">
        <f t="shared" si="21"/>
        <v>0</v>
      </c>
      <c r="O89">
        <f>IF(AND('Heuristica Seq'!$C89=0,'Heuristica Seq'!$B89=0,'Heuristica Seq'!$F89&lt;&gt;"inf",OR(AND(B88=0,'Heuristica Seq'!$F89&lt;O88),B88&lt;&gt;0)),'Heuristica Seq'!$F89,O88)</f>
        <v>8130.97</v>
      </c>
      <c r="Q89" t="s">
        <v>18</v>
      </c>
      <c r="R89">
        <v>3</v>
      </c>
      <c r="S89">
        <v>25</v>
      </c>
      <c r="T89">
        <v>0.05</v>
      </c>
      <c r="U89">
        <v>100</v>
      </c>
      <c r="V89">
        <v>13051.7</v>
      </c>
      <c r="W89">
        <v>324.02600000000001</v>
      </c>
      <c r="X89">
        <v>0</v>
      </c>
      <c r="Y89">
        <v>12</v>
      </c>
      <c r="Z89">
        <v>1800.21</v>
      </c>
      <c r="AA89">
        <v>3547</v>
      </c>
    </row>
    <row r="90" spans="1:27" x14ac:dyDescent="0.3">
      <c r="A90" t="s">
        <v>14</v>
      </c>
      <c r="B90">
        <v>0</v>
      </c>
      <c r="C90">
        <v>0</v>
      </c>
      <c r="D90">
        <v>0.05</v>
      </c>
      <c r="E90">
        <v>100</v>
      </c>
      <c r="F90">
        <v>30902</v>
      </c>
      <c r="G90">
        <v>0.73762499999999998</v>
      </c>
      <c r="H90">
        <v>0</v>
      </c>
      <c r="I90">
        <v>151996</v>
      </c>
      <c r="J90">
        <v>1800.02</v>
      </c>
      <c r="K90">
        <v>144615</v>
      </c>
      <c r="L90" s="33">
        <f t="shared" si="22"/>
        <v>0</v>
      </c>
      <c r="M90" s="39">
        <f t="shared" si="23"/>
        <v>-9.7081000827170527E-7</v>
      </c>
      <c r="N90">
        <f t="shared" si="21"/>
        <v>30902.03</v>
      </c>
      <c r="O90">
        <f>IF(AND('Heuristica Seq'!$C90=0,'Heuristica Seq'!$B90=0,'Heuristica Seq'!$F90&lt;&gt;"inf",OR(AND(B89=0,'Heuristica Seq'!$F90&lt;O89),B89&lt;&gt;0)),'Heuristica Seq'!$F90,O89)</f>
        <v>30902</v>
      </c>
      <c r="Q90" t="s">
        <v>18</v>
      </c>
      <c r="R90">
        <v>3</v>
      </c>
      <c r="S90">
        <v>25</v>
      </c>
      <c r="T90">
        <v>0.1</v>
      </c>
      <c r="U90">
        <v>100</v>
      </c>
      <c r="V90">
        <v>21611.4</v>
      </c>
      <c r="W90">
        <v>1810.26</v>
      </c>
      <c r="X90">
        <v>0</v>
      </c>
      <c r="Y90">
        <v>1</v>
      </c>
      <c r="Z90">
        <v>1810.26</v>
      </c>
      <c r="AA90">
        <v>68</v>
      </c>
    </row>
    <row r="91" spans="1:27" x14ac:dyDescent="0.3">
      <c r="A91" t="s">
        <v>14</v>
      </c>
      <c r="B91">
        <v>0</v>
      </c>
      <c r="C91">
        <v>0</v>
      </c>
      <c r="D91">
        <v>0.1</v>
      </c>
      <c r="E91">
        <v>100</v>
      </c>
      <c r="F91">
        <v>30902</v>
      </c>
      <c r="G91">
        <v>0.34788599999999997</v>
      </c>
      <c r="H91">
        <v>0</v>
      </c>
      <c r="I91">
        <v>104831</v>
      </c>
      <c r="J91">
        <v>1800</v>
      </c>
      <c r="K91">
        <v>124152</v>
      </c>
      <c r="L91" s="33">
        <f t="shared" si="22"/>
        <v>0</v>
      </c>
      <c r="M91" s="39">
        <f t="shared" si="23"/>
        <v>-9.7081000827170527E-7</v>
      </c>
      <c r="N91">
        <f t="shared" si="21"/>
        <v>30902.03</v>
      </c>
      <c r="O91">
        <f>IF(AND('Heuristica Seq'!$C91=0,'Heuristica Seq'!$B91=0,'Heuristica Seq'!$F91&lt;&gt;"inf",OR(AND(B90=0,'Heuristica Seq'!$F91&lt;O90),B90&lt;&gt;0)),'Heuristica Seq'!$F91,O90)</f>
        <v>30902</v>
      </c>
      <c r="Q91" t="s">
        <v>18</v>
      </c>
      <c r="R91">
        <v>3</v>
      </c>
      <c r="S91">
        <v>50</v>
      </c>
      <c r="T91">
        <v>0.05</v>
      </c>
      <c r="U91">
        <v>100</v>
      </c>
      <c r="V91">
        <v>13355.1</v>
      </c>
      <c r="W91">
        <v>701.44299999999998</v>
      </c>
      <c r="X91">
        <v>0</v>
      </c>
      <c r="Y91">
        <v>13</v>
      </c>
      <c r="Z91">
        <v>1800.13</v>
      </c>
      <c r="AA91">
        <v>4427</v>
      </c>
    </row>
    <row r="92" spans="1:27" x14ac:dyDescent="0.3">
      <c r="A92" t="s">
        <v>14</v>
      </c>
      <c r="B92">
        <v>0</v>
      </c>
      <c r="C92">
        <v>0</v>
      </c>
      <c r="D92">
        <v>0.15</v>
      </c>
      <c r="E92">
        <v>100</v>
      </c>
      <c r="F92">
        <v>30902</v>
      </c>
      <c r="G92">
        <v>1.2316100000000001</v>
      </c>
      <c r="H92">
        <v>0</v>
      </c>
      <c r="I92">
        <v>68250</v>
      </c>
      <c r="J92">
        <v>1800.45</v>
      </c>
      <c r="K92">
        <v>97254</v>
      </c>
      <c r="L92" s="33">
        <f t="shared" si="22"/>
        <v>0</v>
      </c>
      <c r="M92" s="39">
        <f t="shared" si="23"/>
        <v>-9.7081000827170527E-7</v>
      </c>
      <c r="N92">
        <f t="shared" si="21"/>
        <v>30902.03</v>
      </c>
      <c r="O92">
        <f>IF(AND('Heuristica Seq'!$C92=0,'Heuristica Seq'!$B92=0,'Heuristica Seq'!$F92&lt;&gt;"inf",OR(AND(B91=0,'Heuristica Seq'!$F92&lt;O91),B91&lt;&gt;0)),'Heuristica Seq'!$F92,O91)</f>
        <v>30902</v>
      </c>
      <c r="Q92" t="s">
        <v>18</v>
      </c>
      <c r="R92">
        <v>3</v>
      </c>
      <c r="S92">
        <v>50</v>
      </c>
      <c r="T92">
        <v>0.1</v>
      </c>
      <c r="U92">
        <v>100</v>
      </c>
      <c r="V92">
        <v>16284</v>
      </c>
      <c r="W92">
        <v>1839.21</v>
      </c>
      <c r="X92">
        <v>0</v>
      </c>
      <c r="Y92">
        <v>1</v>
      </c>
      <c r="Z92">
        <v>1839.21</v>
      </c>
      <c r="AA92">
        <v>81</v>
      </c>
    </row>
    <row r="93" spans="1:27" x14ac:dyDescent="0.3">
      <c r="A93" t="s">
        <v>14</v>
      </c>
      <c r="B93">
        <v>0</v>
      </c>
      <c r="C93">
        <v>0</v>
      </c>
      <c r="D93">
        <v>0.2</v>
      </c>
      <c r="E93">
        <v>100</v>
      </c>
      <c r="F93">
        <v>30902</v>
      </c>
      <c r="G93">
        <v>1.21085</v>
      </c>
      <c r="H93">
        <v>0</v>
      </c>
      <c r="I93">
        <v>40225</v>
      </c>
      <c r="J93">
        <v>1800.08</v>
      </c>
      <c r="K93">
        <v>117600</v>
      </c>
      <c r="L93" s="33">
        <f t="shared" si="22"/>
        <v>0</v>
      </c>
      <c r="M93" s="39">
        <f t="shared" si="23"/>
        <v>-9.7081000827170527E-7</v>
      </c>
      <c r="N93">
        <f t="shared" si="21"/>
        <v>30902.03</v>
      </c>
      <c r="O93">
        <f>IF(AND('Heuristica Seq'!$C93=0,'Heuristica Seq'!$B93=0,'Heuristica Seq'!$F93&lt;&gt;"inf",OR(AND(B92=0,'Heuristica Seq'!$F93&lt;O92),B92&lt;&gt;0)),'Heuristica Seq'!$F93,O92)</f>
        <v>30902</v>
      </c>
      <c r="Q93" t="s">
        <v>17</v>
      </c>
      <c r="R93">
        <v>0</v>
      </c>
      <c r="S93">
        <v>0</v>
      </c>
      <c r="T93">
        <v>0.05</v>
      </c>
      <c r="U93">
        <v>100</v>
      </c>
      <c r="V93">
        <v>8130.97</v>
      </c>
      <c r="W93">
        <v>651.59400000000005</v>
      </c>
      <c r="X93">
        <v>16</v>
      </c>
      <c r="Y93">
        <v>41</v>
      </c>
      <c r="Z93">
        <v>1800.32</v>
      </c>
      <c r="AA93">
        <v>10241</v>
      </c>
    </row>
    <row r="94" spans="1:27" x14ac:dyDescent="0.3">
      <c r="A94" t="s">
        <v>14</v>
      </c>
      <c r="B94">
        <v>1</v>
      </c>
      <c r="C94">
        <v>5</v>
      </c>
      <c r="D94">
        <v>0.05</v>
      </c>
      <c r="E94">
        <v>100</v>
      </c>
      <c r="F94">
        <v>30902</v>
      </c>
      <c r="G94">
        <v>3.5078</v>
      </c>
      <c r="H94">
        <v>0</v>
      </c>
      <c r="I94">
        <v>13001</v>
      </c>
      <c r="J94">
        <v>1800.02</v>
      </c>
      <c r="K94">
        <v>48118</v>
      </c>
      <c r="L94" s="33">
        <f t="shared" si="22"/>
        <v>0</v>
      </c>
      <c r="M94" s="39">
        <f t="shared" si="23"/>
        <v>-9.7081000827170527E-7</v>
      </c>
      <c r="N94">
        <f t="shared" si="21"/>
        <v>30902.03</v>
      </c>
      <c r="O94">
        <f>IF(AND('Heuristica Seq'!$C94=0,'Heuristica Seq'!$B94=0,'Heuristica Seq'!$F94&lt;&gt;"inf",OR(AND(B93=0,'Heuristica Seq'!$F94&lt;O93),B93&lt;&gt;0)),'Heuristica Seq'!$F94,O93)</f>
        <v>30902</v>
      </c>
      <c r="Q94" t="s">
        <v>17</v>
      </c>
      <c r="R94">
        <v>0</v>
      </c>
      <c r="S94">
        <v>0</v>
      </c>
      <c r="T94">
        <v>0.1</v>
      </c>
      <c r="U94">
        <v>100</v>
      </c>
      <c r="V94">
        <v>8301.56</v>
      </c>
      <c r="W94">
        <v>1706.17</v>
      </c>
      <c r="X94">
        <v>27</v>
      </c>
      <c r="Y94">
        <v>33</v>
      </c>
      <c r="Z94">
        <v>1800.14</v>
      </c>
      <c r="AA94">
        <v>8979</v>
      </c>
    </row>
    <row r="95" spans="1:27" x14ac:dyDescent="0.3">
      <c r="A95" t="s">
        <v>14</v>
      </c>
      <c r="B95">
        <v>1</v>
      </c>
      <c r="C95">
        <v>5</v>
      </c>
      <c r="D95">
        <v>0.1</v>
      </c>
      <c r="E95">
        <v>100</v>
      </c>
      <c r="F95">
        <v>30902</v>
      </c>
      <c r="G95">
        <v>1.2968500000000001</v>
      </c>
      <c r="H95">
        <v>0</v>
      </c>
      <c r="I95">
        <v>16954</v>
      </c>
      <c r="J95">
        <v>1800.02</v>
      </c>
      <c r="K95">
        <v>48452</v>
      </c>
      <c r="L95" s="33">
        <f t="shared" si="22"/>
        <v>0</v>
      </c>
      <c r="M95" s="39">
        <f t="shared" si="23"/>
        <v>-9.7081000827170527E-7</v>
      </c>
      <c r="N95">
        <f t="shared" si="21"/>
        <v>30902.03</v>
      </c>
      <c r="O95">
        <f>IF(AND('Heuristica Seq'!$C95=0,'Heuristica Seq'!$B95=0,'Heuristica Seq'!$F95&lt;&gt;"inf",OR(AND(B94=0,'Heuristica Seq'!$F95&lt;O94),B94&lt;&gt;0)),'Heuristica Seq'!$F95,O94)</f>
        <v>30902</v>
      </c>
      <c r="Q95" t="s">
        <v>17</v>
      </c>
      <c r="R95">
        <v>0</v>
      </c>
      <c r="S95">
        <v>0</v>
      </c>
      <c r="T95">
        <v>0.15</v>
      </c>
      <c r="U95">
        <v>100</v>
      </c>
      <c r="V95">
        <v>8162.55</v>
      </c>
      <c r="W95">
        <v>582.17999999999995</v>
      </c>
      <c r="X95">
        <v>15</v>
      </c>
      <c r="Y95">
        <v>37</v>
      </c>
      <c r="Z95">
        <v>1800.22</v>
      </c>
      <c r="AA95">
        <v>9760</v>
      </c>
    </row>
    <row r="96" spans="1:27" x14ac:dyDescent="0.3">
      <c r="A96" t="s">
        <v>14</v>
      </c>
      <c r="B96">
        <v>1</v>
      </c>
      <c r="C96">
        <v>5</v>
      </c>
      <c r="D96">
        <v>0.15</v>
      </c>
      <c r="E96">
        <v>100</v>
      </c>
      <c r="F96">
        <v>30902</v>
      </c>
      <c r="G96">
        <v>1.82264</v>
      </c>
      <c r="H96">
        <v>0</v>
      </c>
      <c r="I96">
        <v>16210</v>
      </c>
      <c r="J96">
        <v>1800.07</v>
      </c>
      <c r="K96">
        <v>50056</v>
      </c>
      <c r="L96" s="33">
        <f t="shared" si="22"/>
        <v>0</v>
      </c>
      <c r="M96" s="39">
        <f t="shared" si="23"/>
        <v>-9.7081000827170527E-7</v>
      </c>
      <c r="N96">
        <f t="shared" si="21"/>
        <v>30902.03</v>
      </c>
      <c r="O96">
        <f>IF(AND('Heuristica Seq'!$C96=0,'Heuristica Seq'!$B96=0,'Heuristica Seq'!$F96&lt;&gt;"inf",OR(AND(B95=0,'Heuristica Seq'!$F96&lt;O95),B95&lt;&gt;0)),'Heuristica Seq'!$F96,O95)</f>
        <v>30902</v>
      </c>
      <c r="Q96" t="s">
        <v>17</v>
      </c>
      <c r="R96">
        <v>0</v>
      </c>
      <c r="S96">
        <v>0</v>
      </c>
      <c r="T96">
        <v>0.2</v>
      </c>
      <c r="U96">
        <v>100</v>
      </c>
      <c r="V96">
        <v>8232.19</v>
      </c>
      <c r="W96">
        <v>367.23</v>
      </c>
      <c r="X96">
        <v>7</v>
      </c>
      <c r="Y96">
        <v>32</v>
      </c>
      <c r="Z96">
        <v>1800.05</v>
      </c>
      <c r="AA96">
        <v>10428</v>
      </c>
    </row>
    <row r="97" spans="1:27" x14ac:dyDescent="0.3">
      <c r="A97" t="s">
        <v>14</v>
      </c>
      <c r="B97">
        <v>1</v>
      </c>
      <c r="C97">
        <v>5</v>
      </c>
      <c r="D97">
        <v>0.2</v>
      </c>
      <c r="E97">
        <v>100</v>
      </c>
      <c r="F97">
        <v>30902</v>
      </c>
      <c r="G97">
        <v>1.5729500000000001</v>
      </c>
      <c r="H97">
        <v>0</v>
      </c>
      <c r="I97">
        <v>11085</v>
      </c>
      <c r="J97">
        <v>1800.02</v>
      </c>
      <c r="K97">
        <v>46395</v>
      </c>
      <c r="L97" s="33">
        <f t="shared" si="22"/>
        <v>0</v>
      </c>
      <c r="M97" s="39">
        <f t="shared" si="23"/>
        <v>-9.7081000827170527E-7</v>
      </c>
      <c r="N97">
        <f t="shared" si="21"/>
        <v>30902.03</v>
      </c>
      <c r="O97">
        <f>IF(AND('Heuristica Seq'!$C97=0,'Heuristica Seq'!$B97=0,'Heuristica Seq'!$F97&lt;&gt;"inf",OR(AND(B96=0,'Heuristica Seq'!$F97&lt;O96),B96&lt;&gt;0)),'Heuristica Seq'!$F97,O96)</f>
        <v>30902</v>
      </c>
      <c r="Q97" t="s">
        <v>17</v>
      </c>
      <c r="R97">
        <v>1</v>
      </c>
      <c r="S97">
        <v>5</v>
      </c>
      <c r="T97">
        <v>0.05</v>
      </c>
      <c r="U97">
        <v>100</v>
      </c>
      <c r="V97">
        <v>8303.06</v>
      </c>
      <c r="W97">
        <v>1403.58</v>
      </c>
      <c r="X97">
        <v>16</v>
      </c>
      <c r="Y97">
        <v>24</v>
      </c>
      <c r="Z97">
        <v>1800.17</v>
      </c>
      <c r="AA97">
        <v>4546</v>
      </c>
    </row>
    <row r="98" spans="1:27" x14ac:dyDescent="0.3">
      <c r="A98" t="s">
        <v>14</v>
      </c>
      <c r="B98">
        <v>1</v>
      </c>
      <c r="C98">
        <v>10</v>
      </c>
      <c r="D98">
        <v>0.05</v>
      </c>
      <c r="E98">
        <v>100</v>
      </c>
      <c r="F98">
        <v>30902</v>
      </c>
      <c r="G98">
        <v>1.98915</v>
      </c>
      <c r="H98">
        <v>0</v>
      </c>
      <c r="I98">
        <v>9505</v>
      </c>
      <c r="J98">
        <v>1800.02</v>
      </c>
      <c r="K98">
        <v>38441</v>
      </c>
      <c r="L98" s="33">
        <f t="shared" si="22"/>
        <v>0</v>
      </c>
      <c r="M98" s="39">
        <f t="shared" si="23"/>
        <v>-9.7081000827170527E-7</v>
      </c>
      <c r="N98">
        <f t="shared" si="21"/>
        <v>30902.03</v>
      </c>
      <c r="O98">
        <f>IF(AND('Heuristica Seq'!$C98=0,'Heuristica Seq'!$B98=0,'Heuristica Seq'!$F98&lt;&gt;"inf",OR(AND(B97=0,'Heuristica Seq'!$F98&lt;O97),B97&lt;&gt;0)),'Heuristica Seq'!$F98,O97)</f>
        <v>30902</v>
      </c>
      <c r="Q98" t="s">
        <v>17</v>
      </c>
      <c r="R98">
        <v>1</v>
      </c>
      <c r="S98">
        <v>5</v>
      </c>
      <c r="T98">
        <v>0.1</v>
      </c>
      <c r="U98">
        <v>100</v>
      </c>
      <c r="V98">
        <v>8373.07</v>
      </c>
      <c r="W98">
        <v>671.56200000000001</v>
      </c>
      <c r="X98">
        <v>4</v>
      </c>
      <c r="Y98">
        <v>16</v>
      </c>
      <c r="Z98">
        <v>1800.12</v>
      </c>
      <c r="AA98">
        <v>3960</v>
      </c>
    </row>
    <row r="99" spans="1:27" x14ac:dyDescent="0.3">
      <c r="A99" t="s">
        <v>14</v>
      </c>
      <c r="B99">
        <v>1</v>
      </c>
      <c r="C99">
        <v>10</v>
      </c>
      <c r="D99">
        <v>0.1</v>
      </c>
      <c r="E99">
        <v>100</v>
      </c>
      <c r="F99">
        <v>30902</v>
      </c>
      <c r="G99">
        <v>4.2426300000000001</v>
      </c>
      <c r="H99">
        <v>0</v>
      </c>
      <c r="I99">
        <v>6273</v>
      </c>
      <c r="J99">
        <v>1800.95</v>
      </c>
      <c r="K99">
        <v>32267</v>
      </c>
      <c r="L99" s="33">
        <f t="shared" si="22"/>
        <v>0</v>
      </c>
      <c r="M99" s="39">
        <f t="shared" si="23"/>
        <v>-9.7081000827170527E-7</v>
      </c>
      <c r="N99">
        <f t="shared" si="21"/>
        <v>30902.03</v>
      </c>
      <c r="O99">
        <f>IF(AND('Heuristica Seq'!$C99=0,'Heuristica Seq'!$B99=0,'Heuristica Seq'!$F99&lt;&gt;"inf",OR(AND(B98=0,'Heuristica Seq'!$F99&lt;O98),B98&lt;&gt;0)),'Heuristica Seq'!$F99,O98)</f>
        <v>30902</v>
      </c>
      <c r="Q99" t="s">
        <v>17</v>
      </c>
      <c r="R99">
        <v>1</v>
      </c>
      <c r="S99">
        <v>5</v>
      </c>
      <c r="T99">
        <v>0.15</v>
      </c>
      <c r="U99">
        <v>100</v>
      </c>
      <c r="V99">
        <v>8547.9599999999991</v>
      </c>
      <c r="W99">
        <v>515.23400000000004</v>
      </c>
      <c r="X99">
        <v>2</v>
      </c>
      <c r="Y99">
        <v>12</v>
      </c>
      <c r="Z99">
        <v>1800.31</v>
      </c>
      <c r="AA99">
        <v>3259</v>
      </c>
    </row>
    <row r="100" spans="1:27" x14ac:dyDescent="0.3">
      <c r="A100" t="s">
        <v>14</v>
      </c>
      <c r="B100">
        <v>1</v>
      </c>
      <c r="C100">
        <v>10</v>
      </c>
      <c r="D100">
        <v>0.15</v>
      </c>
      <c r="E100">
        <v>100</v>
      </c>
      <c r="F100">
        <v>30939.3</v>
      </c>
      <c r="G100">
        <v>1.9836499999999999</v>
      </c>
      <c r="H100">
        <v>0</v>
      </c>
      <c r="I100">
        <v>7591</v>
      </c>
      <c r="J100">
        <v>1800.32</v>
      </c>
      <c r="K100">
        <v>30310</v>
      </c>
      <c r="L100" s="33">
        <f t="shared" si="22"/>
        <v>1.2070416154295049E-3</v>
      </c>
      <c r="M100" s="39">
        <f t="shared" si="23"/>
        <v>9.696414944304621E-7</v>
      </c>
      <c r="N100">
        <f t="shared" si="21"/>
        <v>30939.27</v>
      </c>
      <c r="O100">
        <f>IF(AND('Heuristica Seq'!$C100=0,'Heuristica Seq'!$B100=0,'Heuristica Seq'!$F100&lt;&gt;"inf",OR(AND(B99=0,'Heuristica Seq'!$F100&lt;O99),B99&lt;&gt;0)),'Heuristica Seq'!$F100,O99)</f>
        <v>30902</v>
      </c>
      <c r="Q100" t="s">
        <v>17</v>
      </c>
      <c r="R100">
        <v>1</v>
      </c>
      <c r="S100">
        <v>5</v>
      </c>
      <c r="T100">
        <v>0.2</v>
      </c>
      <c r="U100">
        <v>100</v>
      </c>
      <c r="V100">
        <v>8245.9699999999993</v>
      </c>
      <c r="W100">
        <v>358.00700000000001</v>
      </c>
      <c r="X100">
        <v>0</v>
      </c>
      <c r="Y100">
        <v>15</v>
      </c>
      <c r="Z100">
        <v>1800.02</v>
      </c>
      <c r="AA100">
        <v>4531</v>
      </c>
    </row>
    <row r="101" spans="1:27" x14ac:dyDescent="0.3">
      <c r="A101" t="s">
        <v>14</v>
      </c>
      <c r="B101">
        <v>1</v>
      </c>
      <c r="C101">
        <v>10</v>
      </c>
      <c r="D101">
        <v>0.2</v>
      </c>
      <c r="E101">
        <v>100</v>
      </c>
      <c r="F101">
        <v>30939.3</v>
      </c>
      <c r="G101">
        <v>3.0531199999999998</v>
      </c>
      <c r="H101">
        <v>0</v>
      </c>
      <c r="I101">
        <v>10060</v>
      </c>
      <c r="J101">
        <v>1800.03</v>
      </c>
      <c r="K101">
        <v>34335</v>
      </c>
      <c r="L101" s="33">
        <f t="shared" si="22"/>
        <v>1.2070416154295049E-3</v>
      </c>
      <c r="M101" s="39">
        <f t="shared" si="23"/>
        <v>9.696414944304621E-7</v>
      </c>
      <c r="N101">
        <f t="shared" si="21"/>
        <v>30939.27</v>
      </c>
      <c r="O101">
        <f>IF(AND('Heuristica Seq'!$C101=0,'Heuristica Seq'!$B101=0,'Heuristica Seq'!$F101&lt;&gt;"inf",OR(AND(B100=0,'Heuristica Seq'!$F101&lt;O100),B100&lt;&gt;0)),'Heuristica Seq'!$F101,O100)</f>
        <v>30902</v>
      </c>
      <c r="Q101" t="s">
        <v>17</v>
      </c>
      <c r="R101">
        <v>1</v>
      </c>
      <c r="S101">
        <v>10</v>
      </c>
      <c r="T101">
        <v>0.05</v>
      </c>
      <c r="U101">
        <v>100</v>
      </c>
      <c r="V101">
        <v>8543.82</v>
      </c>
      <c r="W101">
        <v>1080.73</v>
      </c>
      <c r="X101">
        <v>10</v>
      </c>
      <c r="Y101">
        <v>19</v>
      </c>
      <c r="Z101">
        <v>1800.24</v>
      </c>
      <c r="AA101">
        <v>3242</v>
      </c>
    </row>
    <row r="102" spans="1:27" x14ac:dyDescent="0.3">
      <c r="A102" t="s">
        <v>14</v>
      </c>
      <c r="B102">
        <v>1</v>
      </c>
      <c r="C102">
        <v>25</v>
      </c>
      <c r="D102">
        <v>0.05</v>
      </c>
      <c r="E102">
        <v>100</v>
      </c>
      <c r="F102">
        <v>30902</v>
      </c>
      <c r="G102">
        <v>2.5935800000000002</v>
      </c>
      <c r="H102">
        <v>0</v>
      </c>
      <c r="I102">
        <v>6054</v>
      </c>
      <c r="J102">
        <v>1800.65</v>
      </c>
      <c r="K102">
        <v>22813</v>
      </c>
      <c r="L102" s="33">
        <f t="shared" si="22"/>
        <v>0</v>
      </c>
      <c r="M102" s="39">
        <f t="shared" si="23"/>
        <v>-9.7081000827170527E-7</v>
      </c>
      <c r="N102">
        <f t="shared" si="21"/>
        <v>30902.03</v>
      </c>
      <c r="O102">
        <f>IF(AND('Heuristica Seq'!$C102=0,'Heuristica Seq'!$B102=0,'Heuristica Seq'!$F102&lt;&gt;"inf",OR(AND(B101=0,'Heuristica Seq'!$F102&lt;O101),B101&lt;&gt;0)),'Heuristica Seq'!$F102,O101)</f>
        <v>30902</v>
      </c>
      <c r="Q102" t="s">
        <v>17</v>
      </c>
      <c r="R102">
        <v>1</v>
      </c>
      <c r="S102">
        <v>10</v>
      </c>
      <c r="T102">
        <v>0.1</v>
      </c>
      <c r="U102">
        <v>100</v>
      </c>
      <c r="V102">
        <v>8326.18</v>
      </c>
      <c r="W102">
        <v>1183.02</v>
      </c>
      <c r="X102">
        <v>6</v>
      </c>
      <c r="Y102">
        <v>13</v>
      </c>
      <c r="Z102">
        <v>1800.58</v>
      </c>
      <c r="AA102">
        <v>3111</v>
      </c>
    </row>
    <row r="103" spans="1:27" x14ac:dyDescent="0.3">
      <c r="A103" t="s">
        <v>14</v>
      </c>
      <c r="B103">
        <v>1</v>
      </c>
      <c r="C103">
        <v>25</v>
      </c>
      <c r="D103">
        <v>0.1</v>
      </c>
      <c r="E103">
        <v>100</v>
      </c>
      <c r="F103">
        <v>30950.1</v>
      </c>
      <c r="G103">
        <v>8.2589900000000007</v>
      </c>
      <c r="H103">
        <v>0</v>
      </c>
      <c r="I103">
        <v>2196</v>
      </c>
      <c r="J103">
        <v>1800.05</v>
      </c>
      <c r="K103">
        <v>15373</v>
      </c>
      <c r="L103" s="33">
        <f t="shared" si="22"/>
        <v>1.5565335576985806E-3</v>
      </c>
      <c r="M103" s="39">
        <f t="shared" si="23"/>
        <v>-3.2310062880736012E-7</v>
      </c>
      <c r="N103">
        <f t="shared" si="21"/>
        <v>30950.11</v>
      </c>
      <c r="O103">
        <f>IF(AND('Heuristica Seq'!$C103=0,'Heuristica Seq'!$B103=0,'Heuristica Seq'!$F103&lt;&gt;"inf",OR(AND(B102=0,'Heuristica Seq'!$F103&lt;O102),B102&lt;&gt;0)),'Heuristica Seq'!$F103,O102)</f>
        <v>30902</v>
      </c>
      <c r="Q103" t="s">
        <v>17</v>
      </c>
      <c r="R103">
        <v>1</v>
      </c>
      <c r="S103">
        <v>10</v>
      </c>
      <c r="T103">
        <v>0.15</v>
      </c>
      <c r="U103">
        <v>100</v>
      </c>
      <c r="V103">
        <v>8776.16</v>
      </c>
      <c r="W103">
        <v>531.05399999999997</v>
      </c>
      <c r="X103">
        <v>0</v>
      </c>
      <c r="Y103">
        <v>10</v>
      </c>
      <c r="Z103">
        <v>1800.37</v>
      </c>
      <c r="AA103">
        <v>2653</v>
      </c>
    </row>
    <row r="104" spans="1:27" x14ac:dyDescent="0.3">
      <c r="A104" t="s">
        <v>14</v>
      </c>
      <c r="B104">
        <v>1</v>
      </c>
      <c r="C104">
        <v>25</v>
      </c>
      <c r="D104">
        <v>0.15</v>
      </c>
      <c r="E104">
        <v>100</v>
      </c>
      <c r="F104">
        <v>30963.1</v>
      </c>
      <c r="G104">
        <v>3.2195499999999999</v>
      </c>
      <c r="H104">
        <v>0</v>
      </c>
      <c r="I104">
        <v>1830</v>
      </c>
      <c r="J104">
        <v>1800.01</v>
      </c>
      <c r="K104">
        <v>10510</v>
      </c>
      <c r="L104" s="33">
        <f t="shared" si="22"/>
        <v>1.9772183030224433E-3</v>
      </c>
      <c r="M104" s="39">
        <f t="shared" si="23"/>
        <v>9.6889617218209878E-7</v>
      </c>
      <c r="N104">
        <f t="shared" si="21"/>
        <v>30963.07</v>
      </c>
      <c r="O104">
        <f>IF(AND('Heuristica Seq'!$C104=0,'Heuristica Seq'!$B104=0,'Heuristica Seq'!$F104&lt;&gt;"inf",OR(AND(B103=0,'Heuristica Seq'!$F104&lt;O103),B103&lt;&gt;0)),'Heuristica Seq'!$F104,O103)</f>
        <v>30902</v>
      </c>
      <c r="Q104" t="s">
        <v>17</v>
      </c>
      <c r="R104">
        <v>1</v>
      </c>
      <c r="S104">
        <v>10</v>
      </c>
      <c r="T104">
        <v>0.2</v>
      </c>
      <c r="U104">
        <v>100</v>
      </c>
      <c r="V104">
        <v>8999.0400000000009</v>
      </c>
      <c r="W104">
        <v>1800.12</v>
      </c>
      <c r="X104">
        <v>9</v>
      </c>
      <c r="Y104">
        <v>10</v>
      </c>
      <c r="Z104">
        <v>1800.12</v>
      </c>
      <c r="AA104">
        <v>2397</v>
      </c>
    </row>
    <row r="105" spans="1:27" x14ac:dyDescent="0.3">
      <c r="A105" t="s">
        <v>14</v>
      </c>
      <c r="B105">
        <v>1</v>
      </c>
      <c r="C105">
        <v>25</v>
      </c>
      <c r="D105">
        <v>0.2</v>
      </c>
      <c r="E105">
        <v>100</v>
      </c>
      <c r="F105">
        <v>30963.1</v>
      </c>
      <c r="G105">
        <v>11.8337</v>
      </c>
      <c r="H105">
        <v>0</v>
      </c>
      <c r="I105">
        <v>186</v>
      </c>
      <c r="J105">
        <v>1800.11</v>
      </c>
      <c r="K105">
        <v>3033</v>
      </c>
      <c r="L105" s="33">
        <f t="shared" si="22"/>
        <v>1.9772183030224433E-3</v>
      </c>
      <c r="M105" s="39">
        <f t="shared" si="23"/>
        <v>9.6889617218209878E-7</v>
      </c>
      <c r="N105">
        <f t="shared" si="21"/>
        <v>30963.07</v>
      </c>
      <c r="O105">
        <f>IF(AND('Heuristica Seq'!$C105=0,'Heuristica Seq'!$B105=0,'Heuristica Seq'!$F105&lt;&gt;"inf",OR(AND(B104=0,'Heuristica Seq'!$F105&lt;O104),B104&lt;&gt;0)),'Heuristica Seq'!$F105,O104)</f>
        <v>30902</v>
      </c>
      <c r="Q105" t="s">
        <v>17</v>
      </c>
      <c r="R105">
        <v>1</v>
      </c>
      <c r="S105">
        <v>25</v>
      </c>
      <c r="T105">
        <v>0.05</v>
      </c>
      <c r="U105">
        <v>100</v>
      </c>
      <c r="V105">
        <v>8566.52</v>
      </c>
      <c r="W105">
        <v>960.16200000000003</v>
      </c>
      <c r="X105">
        <v>9</v>
      </c>
      <c r="Y105">
        <v>20</v>
      </c>
      <c r="Z105">
        <v>1800.11</v>
      </c>
      <c r="AA105">
        <v>3559</v>
      </c>
    </row>
    <row r="106" spans="1:27" x14ac:dyDescent="0.3">
      <c r="A106" t="s">
        <v>14</v>
      </c>
      <c r="B106">
        <v>1</v>
      </c>
      <c r="C106">
        <v>50</v>
      </c>
      <c r="D106">
        <v>0.05</v>
      </c>
      <c r="E106">
        <v>100</v>
      </c>
      <c r="F106">
        <v>30939.3</v>
      </c>
      <c r="G106">
        <v>7.59781</v>
      </c>
      <c r="H106">
        <v>0</v>
      </c>
      <c r="I106">
        <v>4200</v>
      </c>
      <c r="J106">
        <v>1800.02</v>
      </c>
      <c r="K106">
        <v>21920</v>
      </c>
      <c r="L106" s="33">
        <f t="shared" si="22"/>
        <v>1.2070416154295049E-3</v>
      </c>
      <c r="M106" s="39">
        <f t="shared" si="23"/>
        <v>9.696414944304621E-7</v>
      </c>
      <c r="N106">
        <f t="shared" si="21"/>
        <v>30939.27</v>
      </c>
      <c r="O106">
        <f>IF(AND('Heuristica Seq'!$C106=0,'Heuristica Seq'!$B106=0,'Heuristica Seq'!$F106&lt;&gt;"inf",OR(AND(B105=0,'Heuristica Seq'!$F106&lt;O105),B105&lt;&gt;0)),'Heuristica Seq'!$F106,O105)</f>
        <v>30902</v>
      </c>
      <c r="Q106" t="s">
        <v>17</v>
      </c>
      <c r="R106">
        <v>1</v>
      </c>
      <c r="S106">
        <v>25</v>
      </c>
      <c r="T106">
        <v>0.1</v>
      </c>
      <c r="U106">
        <v>100</v>
      </c>
      <c r="V106">
        <v>9190.89</v>
      </c>
      <c r="W106">
        <v>1520.93</v>
      </c>
      <c r="X106">
        <v>6</v>
      </c>
      <c r="Y106">
        <v>11</v>
      </c>
      <c r="Z106">
        <v>1800.48</v>
      </c>
      <c r="AA106">
        <v>2113</v>
      </c>
    </row>
    <row r="107" spans="1:27" x14ac:dyDescent="0.3">
      <c r="A107" t="s">
        <v>14</v>
      </c>
      <c r="B107">
        <v>1</v>
      </c>
      <c r="C107">
        <v>50</v>
      </c>
      <c r="D107">
        <v>0.1</v>
      </c>
      <c r="E107">
        <v>100</v>
      </c>
      <c r="F107">
        <v>30963.1</v>
      </c>
      <c r="G107">
        <v>8.2063199999999998</v>
      </c>
      <c r="H107">
        <v>0</v>
      </c>
      <c r="I107">
        <v>269</v>
      </c>
      <c r="J107">
        <v>1829.42</v>
      </c>
      <c r="K107">
        <v>2633</v>
      </c>
      <c r="L107" s="33">
        <f t="shared" si="22"/>
        <v>1.9772183030224433E-3</v>
      </c>
      <c r="M107" s="39">
        <f t="shared" si="23"/>
        <v>9.6889617218209878E-7</v>
      </c>
      <c r="N107">
        <f t="shared" si="21"/>
        <v>30963.07</v>
      </c>
      <c r="O107">
        <f>IF(AND('Heuristica Seq'!$C107=0,'Heuristica Seq'!$B107=0,'Heuristica Seq'!$F107&lt;&gt;"inf",OR(AND(B106=0,'Heuristica Seq'!$F107&lt;O106),B106&lt;&gt;0)),'Heuristica Seq'!$F107,O106)</f>
        <v>30902</v>
      </c>
      <c r="Q107" t="s">
        <v>17</v>
      </c>
      <c r="R107">
        <v>1</v>
      </c>
      <c r="S107">
        <v>25</v>
      </c>
      <c r="T107">
        <v>0.15</v>
      </c>
      <c r="U107">
        <v>100</v>
      </c>
      <c r="V107">
        <v>9232.76</v>
      </c>
      <c r="W107">
        <v>1800.29</v>
      </c>
      <c r="X107">
        <v>9</v>
      </c>
      <c r="Y107">
        <v>10</v>
      </c>
      <c r="Z107">
        <v>1800.29</v>
      </c>
      <c r="AA107">
        <v>2039</v>
      </c>
    </row>
    <row r="108" spans="1:27" x14ac:dyDescent="0.3">
      <c r="A108" t="s">
        <v>14</v>
      </c>
      <c r="B108">
        <v>1</v>
      </c>
      <c r="C108">
        <v>50</v>
      </c>
      <c r="D108">
        <v>0.15</v>
      </c>
      <c r="E108">
        <v>100</v>
      </c>
      <c r="F108">
        <v>31011.200000000001</v>
      </c>
      <c r="G108">
        <v>4.1011899999999999</v>
      </c>
      <c r="H108">
        <v>0</v>
      </c>
      <c r="I108">
        <v>756</v>
      </c>
      <c r="J108">
        <v>1800.26</v>
      </c>
      <c r="K108">
        <v>8604</v>
      </c>
      <c r="L108" s="33">
        <f t="shared" si="22"/>
        <v>3.5337518607210239E-3</v>
      </c>
      <c r="M108" s="39">
        <f t="shared" si="23"/>
        <v>1.6123233095299838E-6</v>
      </c>
      <c r="N108">
        <f t="shared" si="21"/>
        <v>31011.15</v>
      </c>
      <c r="O108">
        <f>IF(AND('Heuristica Seq'!$C108=0,'Heuristica Seq'!$B108=0,'Heuristica Seq'!$F108&lt;&gt;"inf",OR(AND(B107=0,'Heuristica Seq'!$F108&lt;O107),B107&lt;&gt;0)),'Heuristica Seq'!$F108,O107)</f>
        <v>30902</v>
      </c>
      <c r="Q108" t="s">
        <v>17</v>
      </c>
      <c r="R108">
        <v>1</v>
      </c>
      <c r="S108">
        <v>25</v>
      </c>
      <c r="T108">
        <v>0.2</v>
      </c>
      <c r="U108">
        <v>100</v>
      </c>
      <c r="V108">
        <v>9950.93</v>
      </c>
      <c r="W108">
        <v>1292.67</v>
      </c>
      <c r="X108">
        <v>3</v>
      </c>
      <c r="Y108">
        <v>7</v>
      </c>
      <c r="Z108">
        <v>1819.94</v>
      </c>
      <c r="AA108">
        <v>1644</v>
      </c>
    </row>
    <row r="109" spans="1:27" x14ac:dyDescent="0.3">
      <c r="A109" t="s">
        <v>14</v>
      </c>
      <c r="B109">
        <v>1</v>
      </c>
      <c r="C109">
        <v>50</v>
      </c>
      <c r="D109">
        <v>0.2</v>
      </c>
      <c r="E109">
        <v>100</v>
      </c>
      <c r="F109">
        <v>31259.8</v>
      </c>
      <c r="G109">
        <v>40.692900000000002</v>
      </c>
      <c r="H109">
        <v>0</v>
      </c>
      <c r="I109">
        <v>139</v>
      </c>
      <c r="J109">
        <v>1857.37</v>
      </c>
      <c r="K109">
        <v>3851</v>
      </c>
      <c r="L109" s="33">
        <f t="shared" si="22"/>
        <v>1.1578538605915512E-2</v>
      </c>
      <c r="M109" s="39">
        <f t="shared" si="23"/>
        <v>3.1989978177549006E-7</v>
      </c>
      <c r="N109">
        <f t="shared" si="21"/>
        <v>31259.79</v>
      </c>
      <c r="O109">
        <f>IF(AND('Heuristica Seq'!$C109=0,'Heuristica Seq'!$B109=0,'Heuristica Seq'!$F109&lt;&gt;"inf",OR(AND(B108=0,'Heuristica Seq'!$F109&lt;O108),B108&lt;&gt;0)),'Heuristica Seq'!$F109,O108)</f>
        <v>30902</v>
      </c>
      <c r="Q109" t="s">
        <v>17</v>
      </c>
      <c r="R109">
        <v>1</v>
      </c>
      <c r="S109">
        <v>50</v>
      </c>
      <c r="T109">
        <v>0.05</v>
      </c>
      <c r="U109">
        <v>100</v>
      </c>
      <c r="V109">
        <v>12344.2</v>
      </c>
      <c r="W109">
        <v>1840.98</v>
      </c>
      <c r="X109">
        <v>0</v>
      </c>
      <c r="Y109">
        <v>1</v>
      </c>
      <c r="Z109">
        <v>1840.98</v>
      </c>
      <c r="AA109">
        <v>79</v>
      </c>
    </row>
    <row r="110" spans="1:27" x14ac:dyDescent="0.3">
      <c r="A110" t="s">
        <v>14</v>
      </c>
      <c r="B110">
        <v>2</v>
      </c>
      <c r="C110">
        <v>5</v>
      </c>
      <c r="D110">
        <v>0.05</v>
      </c>
      <c r="E110">
        <v>100</v>
      </c>
      <c r="F110">
        <v>30902</v>
      </c>
      <c r="G110">
        <v>1.8006</v>
      </c>
      <c r="H110">
        <v>0</v>
      </c>
      <c r="I110">
        <v>18556</v>
      </c>
      <c r="J110">
        <v>1800.03</v>
      </c>
      <c r="K110">
        <v>48806</v>
      </c>
      <c r="L110" s="33">
        <f t="shared" si="22"/>
        <v>0</v>
      </c>
      <c r="M110" s="39">
        <f t="shared" si="23"/>
        <v>-9.7081000827170527E-7</v>
      </c>
      <c r="N110">
        <f t="shared" si="21"/>
        <v>30902.03</v>
      </c>
      <c r="O110">
        <f>IF(AND('Heuristica Seq'!$C110=0,'Heuristica Seq'!$B110=0,'Heuristica Seq'!$F110&lt;&gt;"inf",OR(AND(B109=0,'Heuristica Seq'!$F110&lt;O109),B109&lt;&gt;0)),'Heuristica Seq'!$F110,O109)</f>
        <v>30902</v>
      </c>
      <c r="Q110" t="s">
        <v>17</v>
      </c>
      <c r="R110">
        <v>1</v>
      </c>
      <c r="S110">
        <v>50</v>
      </c>
      <c r="T110">
        <v>0.1</v>
      </c>
      <c r="U110">
        <v>100</v>
      </c>
      <c r="V110">
        <v>10568.8</v>
      </c>
      <c r="W110">
        <v>1829.51</v>
      </c>
      <c r="X110">
        <v>0</v>
      </c>
      <c r="Y110">
        <v>1</v>
      </c>
      <c r="Z110">
        <v>1829.51</v>
      </c>
      <c r="AA110">
        <v>406</v>
      </c>
    </row>
    <row r="111" spans="1:27" x14ac:dyDescent="0.3">
      <c r="A111" t="s">
        <v>14</v>
      </c>
      <c r="B111">
        <v>2</v>
      </c>
      <c r="C111">
        <v>5</v>
      </c>
      <c r="D111">
        <v>0.1</v>
      </c>
      <c r="E111">
        <v>100</v>
      </c>
      <c r="F111">
        <v>30902</v>
      </c>
      <c r="G111">
        <v>1.8255300000000001</v>
      </c>
      <c r="H111">
        <v>0</v>
      </c>
      <c r="I111">
        <v>17880</v>
      </c>
      <c r="J111">
        <v>1800.03</v>
      </c>
      <c r="K111">
        <v>48224</v>
      </c>
      <c r="L111" s="33">
        <f t="shared" si="22"/>
        <v>0</v>
      </c>
      <c r="M111" s="39">
        <f t="shared" si="23"/>
        <v>-9.7081000827170527E-7</v>
      </c>
      <c r="N111">
        <f t="shared" si="21"/>
        <v>30902.03</v>
      </c>
      <c r="O111">
        <f>IF(AND('Heuristica Seq'!$C111=0,'Heuristica Seq'!$B111=0,'Heuristica Seq'!$F111&lt;&gt;"inf",OR(AND(B110=0,'Heuristica Seq'!$F111&lt;O110),B110&lt;&gt;0)),'Heuristica Seq'!$F111,O110)</f>
        <v>30902</v>
      </c>
      <c r="Q111" t="s">
        <v>17</v>
      </c>
      <c r="R111">
        <v>1</v>
      </c>
      <c r="S111">
        <v>50</v>
      </c>
      <c r="T111">
        <v>0.15</v>
      </c>
      <c r="U111">
        <v>100</v>
      </c>
      <c r="V111">
        <v>15038</v>
      </c>
      <c r="W111">
        <v>1801.59</v>
      </c>
      <c r="X111">
        <v>0</v>
      </c>
      <c r="Y111">
        <v>1</v>
      </c>
      <c r="Z111">
        <v>1801.59</v>
      </c>
      <c r="AA111">
        <v>67</v>
      </c>
    </row>
    <row r="112" spans="1:27" x14ac:dyDescent="0.3">
      <c r="A112" t="s">
        <v>14</v>
      </c>
      <c r="B112">
        <v>2</v>
      </c>
      <c r="C112">
        <v>5</v>
      </c>
      <c r="D112">
        <v>0.15</v>
      </c>
      <c r="E112">
        <v>100</v>
      </c>
      <c r="F112">
        <v>30902</v>
      </c>
      <c r="G112">
        <v>4.2020900000000001</v>
      </c>
      <c r="H112">
        <v>0</v>
      </c>
      <c r="I112">
        <v>16035</v>
      </c>
      <c r="J112">
        <v>1800.02</v>
      </c>
      <c r="K112">
        <v>38678</v>
      </c>
      <c r="L112" s="33">
        <f t="shared" si="22"/>
        <v>0</v>
      </c>
      <c r="M112" s="39">
        <f t="shared" si="23"/>
        <v>-9.7081000827170527E-7</v>
      </c>
      <c r="N112">
        <f t="shared" si="21"/>
        <v>30902.03</v>
      </c>
      <c r="O112">
        <f>IF(AND('Heuristica Seq'!$C112=0,'Heuristica Seq'!$B112=0,'Heuristica Seq'!$F112&lt;&gt;"inf",OR(AND(B111=0,'Heuristica Seq'!$F112&lt;O111),B111&lt;&gt;0)),'Heuristica Seq'!$F112,O111)</f>
        <v>30902</v>
      </c>
      <c r="Q112" t="s">
        <v>17</v>
      </c>
      <c r="R112">
        <v>1</v>
      </c>
      <c r="S112">
        <v>50</v>
      </c>
      <c r="T112">
        <v>0.2</v>
      </c>
      <c r="U112">
        <v>100</v>
      </c>
      <c r="V112">
        <v>19263.400000000001</v>
      </c>
      <c r="W112">
        <v>1800.87</v>
      </c>
      <c r="X112">
        <v>0</v>
      </c>
      <c r="Y112">
        <v>1</v>
      </c>
      <c r="Z112">
        <v>1800.87</v>
      </c>
      <c r="AA112">
        <v>29</v>
      </c>
    </row>
    <row r="113" spans="1:27" x14ac:dyDescent="0.3">
      <c r="A113" t="s">
        <v>14</v>
      </c>
      <c r="B113">
        <v>2</v>
      </c>
      <c r="C113">
        <v>5</v>
      </c>
      <c r="D113">
        <v>0.2</v>
      </c>
      <c r="E113">
        <v>100</v>
      </c>
      <c r="F113">
        <v>30939.3</v>
      </c>
      <c r="G113">
        <v>2.8994399999999998</v>
      </c>
      <c r="H113">
        <v>0</v>
      </c>
      <c r="I113">
        <v>3190</v>
      </c>
      <c r="J113">
        <v>1800.39</v>
      </c>
      <c r="K113">
        <v>23600</v>
      </c>
      <c r="L113" s="33">
        <f t="shared" si="22"/>
        <v>1.2070416154295049E-3</v>
      </c>
      <c r="M113" s="39">
        <f t="shared" si="23"/>
        <v>9.696414944304621E-7</v>
      </c>
      <c r="N113">
        <f t="shared" si="21"/>
        <v>30939.27</v>
      </c>
      <c r="O113">
        <f>IF(AND('Heuristica Seq'!$C113=0,'Heuristica Seq'!$B113=0,'Heuristica Seq'!$F113&lt;&gt;"inf",OR(AND(B112=0,'Heuristica Seq'!$F113&lt;O112),B112&lt;&gt;0)),'Heuristica Seq'!$F113,O112)</f>
        <v>30902</v>
      </c>
      <c r="Q113" t="s">
        <v>17</v>
      </c>
      <c r="R113">
        <v>2</v>
      </c>
      <c r="S113">
        <v>5</v>
      </c>
      <c r="T113">
        <v>0.05</v>
      </c>
      <c r="U113">
        <v>100</v>
      </c>
      <c r="V113">
        <v>15691.4</v>
      </c>
      <c r="W113">
        <v>1803.37</v>
      </c>
      <c r="X113">
        <v>0</v>
      </c>
      <c r="Y113">
        <v>1</v>
      </c>
      <c r="Z113">
        <v>1803.37</v>
      </c>
      <c r="AA113">
        <v>59</v>
      </c>
    </row>
    <row r="114" spans="1:27" x14ac:dyDescent="0.3">
      <c r="A114" t="s">
        <v>14</v>
      </c>
      <c r="B114">
        <v>2</v>
      </c>
      <c r="C114">
        <v>10</v>
      </c>
      <c r="D114">
        <v>0.05</v>
      </c>
      <c r="E114">
        <v>100</v>
      </c>
      <c r="F114">
        <v>30902</v>
      </c>
      <c r="G114">
        <v>5.98529</v>
      </c>
      <c r="H114">
        <v>0</v>
      </c>
      <c r="I114">
        <v>8101</v>
      </c>
      <c r="J114">
        <v>1800.02</v>
      </c>
      <c r="K114">
        <v>38131</v>
      </c>
      <c r="L114" s="33">
        <f t="shared" si="22"/>
        <v>0</v>
      </c>
      <c r="M114" s="39">
        <f t="shared" si="23"/>
        <v>-9.7081000827170527E-7</v>
      </c>
      <c r="N114">
        <f t="shared" si="21"/>
        <v>30902.03</v>
      </c>
      <c r="O114">
        <f>IF(AND('Heuristica Seq'!$C114=0,'Heuristica Seq'!$B114=0,'Heuristica Seq'!$F114&lt;&gt;"inf",OR(AND(B113=0,'Heuristica Seq'!$F114&lt;O113),B113&lt;&gt;0)),'Heuristica Seq'!$F114,O113)</f>
        <v>30902</v>
      </c>
      <c r="Q114" t="s">
        <v>17</v>
      </c>
      <c r="R114">
        <v>2</v>
      </c>
      <c r="S114">
        <v>5</v>
      </c>
      <c r="T114">
        <v>0.1</v>
      </c>
      <c r="U114">
        <v>100</v>
      </c>
      <c r="V114">
        <v>9231.73</v>
      </c>
      <c r="W114">
        <v>1290.52</v>
      </c>
      <c r="X114">
        <v>4</v>
      </c>
      <c r="Y114">
        <v>9</v>
      </c>
      <c r="Z114">
        <v>1800.26</v>
      </c>
      <c r="AA114">
        <v>2129</v>
      </c>
    </row>
    <row r="115" spans="1:27" x14ac:dyDescent="0.3">
      <c r="A115" t="s">
        <v>14</v>
      </c>
      <c r="B115">
        <v>2</v>
      </c>
      <c r="C115">
        <v>10</v>
      </c>
      <c r="D115">
        <v>0.1</v>
      </c>
      <c r="E115">
        <v>100</v>
      </c>
      <c r="F115">
        <v>30902</v>
      </c>
      <c r="G115">
        <v>2.1884899999999998</v>
      </c>
      <c r="H115">
        <v>0</v>
      </c>
      <c r="I115">
        <v>6166</v>
      </c>
      <c r="J115">
        <v>1805.6</v>
      </c>
      <c r="K115">
        <v>25766</v>
      </c>
      <c r="L115" s="33">
        <f t="shared" si="22"/>
        <v>0</v>
      </c>
      <c r="M115" s="39">
        <f t="shared" si="23"/>
        <v>-9.7081000827170527E-7</v>
      </c>
      <c r="N115">
        <f t="shared" si="21"/>
        <v>30902.03</v>
      </c>
      <c r="O115">
        <f>IF(AND('Heuristica Seq'!$C115=0,'Heuristica Seq'!$B115=0,'Heuristica Seq'!$F115&lt;&gt;"inf",OR(AND(B114=0,'Heuristica Seq'!$F115&lt;O114),B114&lt;&gt;0)),'Heuristica Seq'!$F115,O114)</f>
        <v>30902</v>
      </c>
      <c r="Q115" t="s">
        <v>17</v>
      </c>
      <c r="R115">
        <v>2</v>
      </c>
      <c r="S115">
        <v>5</v>
      </c>
      <c r="T115">
        <v>0.15</v>
      </c>
      <c r="U115">
        <v>100</v>
      </c>
      <c r="V115">
        <v>16284.2</v>
      </c>
      <c r="W115">
        <v>1801.46</v>
      </c>
      <c r="X115">
        <v>0</v>
      </c>
      <c r="Y115">
        <v>1</v>
      </c>
      <c r="Z115">
        <v>1801.46</v>
      </c>
      <c r="AA115">
        <v>43</v>
      </c>
    </row>
    <row r="116" spans="1:27" x14ac:dyDescent="0.3">
      <c r="A116" t="s">
        <v>14</v>
      </c>
      <c r="B116">
        <v>2</v>
      </c>
      <c r="C116">
        <v>10</v>
      </c>
      <c r="D116">
        <v>0.15</v>
      </c>
      <c r="E116">
        <v>100</v>
      </c>
      <c r="F116">
        <v>30939.3</v>
      </c>
      <c r="G116">
        <v>2.1900400000000002</v>
      </c>
      <c r="H116">
        <v>0</v>
      </c>
      <c r="I116">
        <v>6606</v>
      </c>
      <c r="J116">
        <v>1800.3</v>
      </c>
      <c r="K116">
        <v>25201</v>
      </c>
      <c r="L116" s="33">
        <f t="shared" si="22"/>
        <v>1.2070416154295049E-3</v>
      </c>
      <c r="M116" s="39">
        <f t="shared" si="23"/>
        <v>9.696414944304621E-7</v>
      </c>
      <c r="N116">
        <f t="shared" si="21"/>
        <v>30939.27</v>
      </c>
      <c r="O116">
        <f>IF(AND('Heuristica Seq'!$C116=0,'Heuristica Seq'!$B116=0,'Heuristica Seq'!$F116&lt;&gt;"inf",OR(AND(B115=0,'Heuristica Seq'!$F116&lt;O115),B115&lt;&gt;0)),'Heuristica Seq'!$F116,O115)</f>
        <v>30902</v>
      </c>
      <c r="Q116" t="s">
        <v>17</v>
      </c>
      <c r="R116">
        <v>2</v>
      </c>
      <c r="S116">
        <v>5</v>
      </c>
      <c r="T116">
        <v>0.2</v>
      </c>
      <c r="U116">
        <v>100</v>
      </c>
      <c r="V116">
        <v>16764.7</v>
      </c>
      <c r="W116">
        <v>1817.81</v>
      </c>
      <c r="X116">
        <v>0</v>
      </c>
      <c r="Y116">
        <v>1</v>
      </c>
      <c r="Z116">
        <v>1817.81</v>
      </c>
      <c r="AA116">
        <v>37</v>
      </c>
    </row>
    <row r="117" spans="1:27" x14ac:dyDescent="0.3">
      <c r="A117" t="s">
        <v>14</v>
      </c>
      <c r="B117">
        <v>2</v>
      </c>
      <c r="C117">
        <v>10</v>
      </c>
      <c r="D117">
        <v>0.2</v>
      </c>
      <c r="E117">
        <v>100</v>
      </c>
      <c r="F117">
        <v>30950.1</v>
      </c>
      <c r="G117">
        <v>1.5606899999999999</v>
      </c>
      <c r="H117">
        <v>0</v>
      </c>
      <c r="I117">
        <v>3920</v>
      </c>
      <c r="J117">
        <v>1800.55</v>
      </c>
      <c r="K117">
        <v>24325</v>
      </c>
      <c r="L117" s="33">
        <f t="shared" si="22"/>
        <v>1.5565335576985806E-3</v>
      </c>
      <c r="M117" s="39">
        <f t="shared" si="23"/>
        <v>-3.2310062880736012E-7</v>
      </c>
      <c r="N117">
        <f t="shared" si="21"/>
        <v>30950.11</v>
      </c>
      <c r="O117">
        <f>IF(AND('Heuristica Seq'!$C117=0,'Heuristica Seq'!$B117=0,'Heuristica Seq'!$F117&lt;&gt;"inf",OR(AND(B116=0,'Heuristica Seq'!$F117&lt;O116),B116&lt;&gt;0)),'Heuristica Seq'!$F117,O116)</f>
        <v>30902</v>
      </c>
      <c r="Q117" t="s">
        <v>17</v>
      </c>
      <c r="R117">
        <v>2</v>
      </c>
      <c r="S117">
        <v>10</v>
      </c>
      <c r="T117">
        <v>0.05</v>
      </c>
      <c r="U117">
        <v>100</v>
      </c>
      <c r="V117">
        <v>10643.3</v>
      </c>
      <c r="W117">
        <v>1800.11</v>
      </c>
      <c r="X117">
        <v>0</v>
      </c>
      <c r="Y117">
        <v>1</v>
      </c>
      <c r="Z117">
        <v>1800.11</v>
      </c>
      <c r="AA117">
        <v>311</v>
      </c>
    </row>
    <row r="118" spans="1:27" x14ac:dyDescent="0.3">
      <c r="A118" t="s">
        <v>14</v>
      </c>
      <c r="B118">
        <v>2</v>
      </c>
      <c r="C118">
        <v>25</v>
      </c>
      <c r="D118">
        <v>0.05</v>
      </c>
      <c r="E118">
        <v>100</v>
      </c>
      <c r="F118">
        <v>30902</v>
      </c>
      <c r="G118">
        <v>0.57596099999999995</v>
      </c>
      <c r="H118">
        <v>0</v>
      </c>
      <c r="I118">
        <v>4290</v>
      </c>
      <c r="J118">
        <v>1800</v>
      </c>
      <c r="K118">
        <v>22368</v>
      </c>
      <c r="L118" s="33">
        <f t="shared" si="22"/>
        <v>0</v>
      </c>
      <c r="M118" s="39">
        <f t="shared" si="23"/>
        <v>-9.7081000827170527E-7</v>
      </c>
      <c r="N118">
        <f t="shared" si="21"/>
        <v>30902.03</v>
      </c>
      <c r="O118">
        <f>IF(AND('Heuristica Seq'!$C118=0,'Heuristica Seq'!$B118=0,'Heuristica Seq'!$F118&lt;&gt;"inf",OR(AND(B117=0,'Heuristica Seq'!$F118&lt;O117),B117&lt;&gt;0)),'Heuristica Seq'!$F118,O117)</f>
        <v>30902</v>
      </c>
      <c r="Q118" t="s">
        <v>17</v>
      </c>
      <c r="R118">
        <v>2</v>
      </c>
      <c r="S118">
        <v>10</v>
      </c>
      <c r="T118">
        <v>0.1</v>
      </c>
      <c r="U118">
        <v>100</v>
      </c>
      <c r="V118">
        <v>18544.8</v>
      </c>
      <c r="W118">
        <v>1807.09</v>
      </c>
      <c r="X118">
        <v>0</v>
      </c>
      <c r="Y118">
        <v>1</v>
      </c>
      <c r="Z118">
        <v>1807.09</v>
      </c>
      <c r="AA118">
        <v>37</v>
      </c>
    </row>
    <row r="119" spans="1:27" x14ac:dyDescent="0.3">
      <c r="A119" t="s">
        <v>14</v>
      </c>
      <c r="B119">
        <v>2</v>
      </c>
      <c r="C119">
        <v>25</v>
      </c>
      <c r="D119">
        <v>0.1</v>
      </c>
      <c r="E119">
        <v>100</v>
      </c>
      <c r="F119">
        <v>30950.1</v>
      </c>
      <c r="G119">
        <v>3.0476399999999999</v>
      </c>
      <c r="H119">
        <v>0</v>
      </c>
      <c r="I119">
        <v>1990</v>
      </c>
      <c r="J119">
        <v>1807.79</v>
      </c>
      <c r="K119">
        <v>14242</v>
      </c>
      <c r="L119" s="33">
        <f t="shared" si="22"/>
        <v>1.5565335576985806E-3</v>
      </c>
      <c r="M119" s="39">
        <f t="shared" si="23"/>
        <v>-3.2310062880736012E-7</v>
      </c>
      <c r="N119">
        <f t="shared" si="21"/>
        <v>30950.11</v>
      </c>
      <c r="O119">
        <f>IF(AND('Heuristica Seq'!$C119=0,'Heuristica Seq'!$B119=0,'Heuristica Seq'!$F119&lt;&gt;"inf",OR(AND(B118=0,'Heuristica Seq'!$F119&lt;O118),B118&lt;&gt;0)),'Heuristica Seq'!$F119,O118)</f>
        <v>30902</v>
      </c>
      <c r="Q119" t="s">
        <v>17</v>
      </c>
      <c r="R119">
        <v>2</v>
      </c>
      <c r="S119">
        <v>10</v>
      </c>
      <c r="T119">
        <v>0.15</v>
      </c>
      <c r="U119">
        <v>100</v>
      </c>
      <c r="V119">
        <v>14665.7</v>
      </c>
      <c r="W119">
        <v>1808.11</v>
      </c>
      <c r="X119">
        <v>0</v>
      </c>
      <c r="Y119">
        <v>1</v>
      </c>
      <c r="Z119">
        <v>1808.11</v>
      </c>
      <c r="AA119">
        <v>31</v>
      </c>
    </row>
    <row r="120" spans="1:27" x14ac:dyDescent="0.3">
      <c r="A120" t="s">
        <v>14</v>
      </c>
      <c r="B120">
        <v>2</v>
      </c>
      <c r="C120">
        <v>25</v>
      </c>
      <c r="D120">
        <v>0.15</v>
      </c>
      <c r="E120">
        <v>100</v>
      </c>
      <c r="F120">
        <v>30966.799999999999</v>
      </c>
      <c r="G120">
        <v>17.369199999999999</v>
      </c>
      <c r="H120">
        <v>0</v>
      </c>
      <c r="I120">
        <v>1601</v>
      </c>
      <c r="J120">
        <v>1800.17</v>
      </c>
      <c r="K120">
        <v>14238</v>
      </c>
      <c r="L120" s="33">
        <f t="shared" si="22"/>
        <v>2.0969516536146759E-3</v>
      </c>
      <c r="M120" s="39">
        <f t="shared" si="23"/>
        <v>-1.2917042875315587E-6</v>
      </c>
      <c r="N120">
        <f t="shared" si="21"/>
        <v>30966.84</v>
      </c>
      <c r="O120">
        <f>IF(AND('Heuristica Seq'!$C120=0,'Heuristica Seq'!$B120=0,'Heuristica Seq'!$F120&lt;&gt;"inf",OR(AND(B119=0,'Heuristica Seq'!$F120&lt;O119),B119&lt;&gt;0)),'Heuristica Seq'!$F120,O119)</f>
        <v>30902</v>
      </c>
      <c r="Q120" t="s">
        <v>17</v>
      </c>
      <c r="R120">
        <v>2</v>
      </c>
      <c r="S120">
        <v>10</v>
      </c>
      <c r="T120">
        <v>0.2</v>
      </c>
      <c r="U120">
        <v>100</v>
      </c>
      <c r="V120" t="s">
        <v>46</v>
      </c>
      <c r="W120">
        <v>60.076599999999999</v>
      </c>
      <c r="X120">
        <v>0</v>
      </c>
      <c r="Y120">
        <v>1</v>
      </c>
      <c r="Z120">
        <v>1801.16</v>
      </c>
      <c r="AA120">
        <v>29</v>
      </c>
    </row>
    <row r="121" spans="1:27" x14ac:dyDescent="0.3">
      <c r="A121" t="s">
        <v>14</v>
      </c>
      <c r="B121">
        <v>2</v>
      </c>
      <c r="C121">
        <v>25</v>
      </c>
      <c r="D121">
        <v>0.2</v>
      </c>
      <c r="E121">
        <v>100</v>
      </c>
      <c r="F121">
        <v>30984.6</v>
      </c>
      <c r="G121">
        <v>7.09788</v>
      </c>
      <c r="H121">
        <v>0</v>
      </c>
      <c r="I121">
        <v>189</v>
      </c>
      <c r="J121">
        <v>1842.98</v>
      </c>
      <c r="K121">
        <v>3292</v>
      </c>
      <c r="L121" s="33">
        <f t="shared" si="22"/>
        <v>2.6729661510580538E-3</v>
      </c>
      <c r="M121" s="39">
        <f t="shared" si="23"/>
        <v>6.4548236555772576E-7</v>
      </c>
      <c r="N121">
        <f t="shared" si="21"/>
        <v>30984.58</v>
      </c>
      <c r="O121">
        <f>IF(AND('Heuristica Seq'!$C121=0,'Heuristica Seq'!$B121=0,'Heuristica Seq'!$F121&lt;&gt;"inf",OR(AND(B120=0,'Heuristica Seq'!$F121&lt;O120),B120&lt;&gt;0)),'Heuristica Seq'!$F121,O120)</f>
        <v>30902</v>
      </c>
      <c r="Q121" t="s">
        <v>17</v>
      </c>
      <c r="R121">
        <v>2</v>
      </c>
      <c r="S121">
        <v>25</v>
      </c>
      <c r="T121">
        <v>0.05</v>
      </c>
      <c r="U121">
        <v>100</v>
      </c>
      <c r="V121">
        <v>9423.07</v>
      </c>
      <c r="W121">
        <v>1800.96</v>
      </c>
      <c r="X121">
        <v>0</v>
      </c>
      <c r="Y121">
        <v>1</v>
      </c>
      <c r="Z121">
        <v>1800.96</v>
      </c>
      <c r="AA121">
        <v>1010</v>
      </c>
    </row>
    <row r="122" spans="1:27" x14ac:dyDescent="0.3">
      <c r="A122" t="s">
        <v>14</v>
      </c>
      <c r="B122">
        <v>2</v>
      </c>
      <c r="C122">
        <v>50</v>
      </c>
      <c r="D122">
        <v>0.05</v>
      </c>
      <c r="E122">
        <v>100</v>
      </c>
      <c r="F122">
        <v>30939.3</v>
      </c>
      <c r="G122">
        <v>4.9409099999999997</v>
      </c>
      <c r="H122">
        <v>0</v>
      </c>
      <c r="I122">
        <v>2155</v>
      </c>
      <c r="J122">
        <v>1800.06</v>
      </c>
      <c r="K122">
        <v>17034</v>
      </c>
      <c r="L122" s="33">
        <f t="shared" si="22"/>
        <v>1.2070416154295049E-3</v>
      </c>
      <c r="M122" s="39">
        <f t="shared" si="23"/>
        <v>9.696414944304621E-7</v>
      </c>
      <c r="N122">
        <f t="shared" si="21"/>
        <v>30939.27</v>
      </c>
      <c r="O122">
        <f>IF(AND('Heuristica Seq'!$C122=0,'Heuristica Seq'!$B122=0,'Heuristica Seq'!$F122&lt;&gt;"inf",OR(AND(B121=0,'Heuristica Seq'!$F122&lt;O121),B121&lt;&gt;0)),'Heuristica Seq'!$F122,O121)</f>
        <v>30902</v>
      </c>
      <c r="Q122" t="s">
        <v>17</v>
      </c>
      <c r="R122">
        <v>2</v>
      </c>
      <c r="S122">
        <v>25</v>
      </c>
      <c r="T122">
        <v>0.1</v>
      </c>
      <c r="U122">
        <v>100</v>
      </c>
      <c r="V122">
        <v>15039</v>
      </c>
      <c r="W122">
        <v>1813.78</v>
      </c>
      <c r="X122">
        <v>0</v>
      </c>
      <c r="Y122">
        <v>1</v>
      </c>
      <c r="Z122">
        <v>1813.78</v>
      </c>
      <c r="AA122">
        <v>46</v>
      </c>
    </row>
    <row r="123" spans="1:27" x14ac:dyDescent="0.3">
      <c r="A123" t="s">
        <v>14</v>
      </c>
      <c r="B123">
        <v>2</v>
      </c>
      <c r="C123">
        <v>50</v>
      </c>
      <c r="D123">
        <v>0.1</v>
      </c>
      <c r="E123">
        <v>100</v>
      </c>
      <c r="F123">
        <v>30963.1</v>
      </c>
      <c r="G123">
        <v>11.522500000000001</v>
      </c>
      <c r="H123">
        <v>0</v>
      </c>
      <c r="I123">
        <v>1216</v>
      </c>
      <c r="J123">
        <v>1804.36</v>
      </c>
      <c r="K123">
        <v>8741</v>
      </c>
      <c r="L123" s="33">
        <f t="shared" si="22"/>
        <v>1.9772183030224433E-3</v>
      </c>
      <c r="M123" s="39">
        <f t="shared" si="23"/>
        <v>9.6889617218209878E-7</v>
      </c>
      <c r="N123">
        <f t="shared" si="21"/>
        <v>30963.07</v>
      </c>
      <c r="O123">
        <f>IF(AND('Heuristica Seq'!$C123=0,'Heuristica Seq'!$B123=0,'Heuristica Seq'!$F123&lt;&gt;"inf",OR(AND(B122=0,'Heuristica Seq'!$F123&lt;O122),B122&lt;&gt;0)),'Heuristica Seq'!$F123,O122)</f>
        <v>30902</v>
      </c>
      <c r="Q123" t="s">
        <v>17</v>
      </c>
      <c r="R123">
        <v>2</v>
      </c>
      <c r="S123">
        <v>25</v>
      </c>
      <c r="T123">
        <v>0.15</v>
      </c>
      <c r="U123">
        <v>100</v>
      </c>
      <c r="V123">
        <v>18029.7</v>
      </c>
      <c r="W123">
        <v>1800.83</v>
      </c>
      <c r="X123">
        <v>0</v>
      </c>
      <c r="Y123">
        <v>1</v>
      </c>
      <c r="Z123">
        <v>1800.83</v>
      </c>
      <c r="AA123">
        <v>29</v>
      </c>
    </row>
    <row r="124" spans="1:27" x14ac:dyDescent="0.3">
      <c r="A124" t="s">
        <v>14</v>
      </c>
      <c r="B124">
        <v>2</v>
      </c>
      <c r="C124">
        <v>50</v>
      </c>
      <c r="D124">
        <v>0.15</v>
      </c>
      <c r="E124">
        <v>100</v>
      </c>
      <c r="F124">
        <v>31039.1</v>
      </c>
      <c r="G124">
        <v>13.6966</v>
      </c>
      <c r="H124">
        <v>0</v>
      </c>
      <c r="I124">
        <v>796</v>
      </c>
      <c r="J124">
        <v>1800.8</v>
      </c>
      <c r="K124">
        <v>7955</v>
      </c>
      <c r="L124" s="33">
        <f t="shared" si="22"/>
        <v>4.436606044916136E-3</v>
      </c>
      <c r="M124" s="39">
        <f t="shared" si="23"/>
        <v>9.6652380365824797E-7</v>
      </c>
      <c r="N124">
        <f t="shared" si="21"/>
        <v>31039.07</v>
      </c>
      <c r="O124">
        <f>IF(AND('Heuristica Seq'!$C124=0,'Heuristica Seq'!$B124=0,'Heuristica Seq'!$F124&lt;&gt;"inf",OR(AND(B123=0,'Heuristica Seq'!$F124&lt;O123),B123&lt;&gt;0)),'Heuristica Seq'!$F124,O123)</f>
        <v>30902</v>
      </c>
      <c r="Q124" t="s">
        <v>17</v>
      </c>
      <c r="R124">
        <v>2</v>
      </c>
      <c r="S124">
        <v>25</v>
      </c>
      <c r="T124">
        <v>0.2</v>
      </c>
      <c r="U124">
        <v>100</v>
      </c>
      <c r="V124" t="s">
        <v>46</v>
      </c>
      <c r="W124">
        <v>60.073300000000003</v>
      </c>
      <c r="X124">
        <v>0</v>
      </c>
      <c r="Y124">
        <v>1</v>
      </c>
      <c r="Z124">
        <v>1801.11</v>
      </c>
      <c r="AA124">
        <v>29</v>
      </c>
    </row>
    <row r="125" spans="1:27" x14ac:dyDescent="0.3">
      <c r="A125" t="s">
        <v>14</v>
      </c>
      <c r="B125">
        <v>2</v>
      </c>
      <c r="C125">
        <v>50</v>
      </c>
      <c r="D125">
        <v>0.2</v>
      </c>
      <c r="E125">
        <v>100</v>
      </c>
      <c r="F125">
        <v>31162.7</v>
      </c>
      <c r="G125">
        <v>53.3583</v>
      </c>
      <c r="H125">
        <v>0</v>
      </c>
      <c r="I125">
        <v>135</v>
      </c>
      <c r="J125">
        <v>1822.6</v>
      </c>
      <c r="K125">
        <v>2783</v>
      </c>
      <c r="L125" s="33">
        <f t="shared" si="22"/>
        <v>8.4363471619959274E-3</v>
      </c>
      <c r="M125" s="39">
        <f t="shared" si="23"/>
        <v>0</v>
      </c>
      <c r="N125">
        <f t="shared" si="21"/>
        <v>31162.7</v>
      </c>
      <c r="O125">
        <f>IF(AND('Heuristica Seq'!$C125=0,'Heuristica Seq'!$B125=0,'Heuristica Seq'!$F125&lt;&gt;"inf",OR(AND(B124=0,'Heuristica Seq'!$F125&lt;O124),B124&lt;&gt;0)),'Heuristica Seq'!$F125,O124)</f>
        <v>30902</v>
      </c>
      <c r="Q125" t="s">
        <v>17</v>
      </c>
      <c r="R125">
        <v>2</v>
      </c>
      <c r="S125">
        <v>50</v>
      </c>
      <c r="T125">
        <v>0.05</v>
      </c>
      <c r="U125">
        <v>100</v>
      </c>
      <c r="V125">
        <v>9930.27</v>
      </c>
      <c r="W125">
        <v>1800.28</v>
      </c>
      <c r="X125">
        <v>4</v>
      </c>
      <c r="Y125">
        <v>5</v>
      </c>
      <c r="Z125">
        <v>1800.28</v>
      </c>
      <c r="AA125">
        <v>1240</v>
      </c>
    </row>
    <row r="126" spans="1:27" x14ac:dyDescent="0.3">
      <c r="A126" t="s">
        <v>14</v>
      </c>
      <c r="B126">
        <v>3</v>
      </c>
      <c r="C126">
        <v>0</v>
      </c>
      <c r="D126">
        <v>0.05</v>
      </c>
      <c r="E126">
        <v>100</v>
      </c>
      <c r="F126">
        <v>31014.9</v>
      </c>
      <c r="G126">
        <v>2.25719</v>
      </c>
      <c r="H126">
        <v>0</v>
      </c>
      <c r="I126">
        <v>14375</v>
      </c>
      <c r="J126">
        <v>1800.02</v>
      </c>
      <c r="K126">
        <v>51081</v>
      </c>
      <c r="L126" s="33">
        <f t="shared" si="22"/>
        <v>3.6534852113132565E-3</v>
      </c>
      <c r="M126" s="39">
        <f t="shared" si="23"/>
        <v>-6.4485092965416158E-7</v>
      </c>
      <c r="N126">
        <f t="shared" si="21"/>
        <v>31014.92</v>
      </c>
      <c r="O126">
        <f>IF(AND('Heuristica Seq'!$C126=0,'Heuristica Seq'!$B126=0,'Heuristica Seq'!$F126&lt;&gt;"inf",OR(AND(B125=0,'Heuristica Seq'!$F126&lt;O125),B125&lt;&gt;0)),'Heuristica Seq'!$F126,O125)</f>
        <v>30902</v>
      </c>
      <c r="Q126" t="s">
        <v>17</v>
      </c>
      <c r="R126">
        <v>2</v>
      </c>
      <c r="S126">
        <v>50</v>
      </c>
      <c r="T126">
        <v>0.1</v>
      </c>
      <c r="U126">
        <v>100</v>
      </c>
      <c r="V126">
        <v>12159.9</v>
      </c>
      <c r="W126">
        <v>1801.24</v>
      </c>
      <c r="X126">
        <v>2</v>
      </c>
      <c r="Y126">
        <v>3</v>
      </c>
      <c r="Z126">
        <v>1801.24</v>
      </c>
      <c r="AA126">
        <v>697</v>
      </c>
    </row>
    <row r="127" spans="1:27" x14ac:dyDescent="0.3">
      <c r="A127" t="s">
        <v>14</v>
      </c>
      <c r="B127">
        <v>3</v>
      </c>
      <c r="C127">
        <v>0</v>
      </c>
      <c r="D127">
        <v>0.1</v>
      </c>
      <c r="E127">
        <v>100</v>
      </c>
      <c r="F127">
        <v>32051.1</v>
      </c>
      <c r="G127">
        <v>10.595800000000001</v>
      </c>
      <c r="H127">
        <v>0</v>
      </c>
      <c r="I127">
        <v>2646</v>
      </c>
      <c r="J127">
        <v>1800.11</v>
      </c>
      <c r="K127">
        <v>30725</v>
      </c>
      <c r="L127" s="33">
        <f t="shared" si="22"/>
        <v>3.7185295450132605E-2</v>
      </c>
      <c r="M127" s="39">
        <f t="shared" si="23"/>
        <v>-6.2148970250723856E-3</v>
      </c>
      <c r="N127">
        <f t="shared" si="21"/>
        <v>32251.54</v>
      </c>
      <c r="O127">
        <f>IF(AND('Heuristica Seq'!$C127=0,'Heuristica Seq'!$B127=0,'Heuristica Seq'!$F127&lt;&gt;"inf",OR(AND(B126=0,'Heuristica Seq'!$F127&lt;O126),B126&lt;&gt;0)),'Heuristica Seq'!$F127,O126)</f>
        <v>30902</v>
      </c>
      <c r="Q127" t="s">
        <v>17</v>
      </c>
      <c r="R127">
        <v>2</v>
      </c>
      <c r="S127">
        <v>50</v>
      </c>
      <c r="T127">
        <v>0.15</v>
      </c>
      <c r="U127">
        <v>100</v>
      </c>
      <c r="V127">
        <v>15901.8</v>
      </c>
      <c r="W127">
        <v>1819.32</v>
      </c>
      <c r="X127">
        <v>0</v>
      </c>
      <c r="Y127">
        <v>1</v>
      </c>
      <c r="Z127">
        <v>1819.32</v>
      </c>
      <c r="AA127">
        <v>35</v>
      </c>
    </row>
    <row r="128" spans="1:27" x14ac:dyDescent="0.3">
      <c r="A128" t="s">
        <v>14</v>
      </c>
      <c r="B128">
        <v>3</v>
      </c>
      <c r="C128">
        <v>10</v>
      </c>
      <c r="D128">
        <v>0.05</v>
      </c>
      <c r="E128">
        <v>100</v>
      </c>
      <c r="F128">
        <v>31014.9</v>
      </c>
      <c r="G128">
        <v>4.5173199999999998</v>
      </c>
      <c r="H128">
        <v>0</v>
      </c>
      <c r="I128">
        <v>12981</v>
      </c>
      <c r="J128">
        <v>1800.04</v>
      </c>
      <c r="K128">
        <v>46135</v>
      </c>
      <c r="L128" s="33">
        <f t="shared" si="22"/>
        <v>3.6534852113132565E-3</v>
      </c>
      <c r="M128" s="39">
        <f t="shared" si="23"/>
        <v>-6.4485092965416158E-7</v>
      </c>
      <c r="N128">
        <f t="shared" si="21"/>
        <v>31014.92</v>
      </c>
      <c r="O128">
        <f>IF(AND('Heuristica Seq'!$C128=0,'Heuristica Seq'!$B128=0,'Heuristica Seq'!$F128&lt;&gt;"inf",OR(AND(B127=0,'Heuristica Seq'!$F128&lt;O127),B127&lt;&gt;0)),'Heuristica Seq'!$F128,O127)</f>
        <v>30902</v>
      </c>
      <c r="Q128" t="s">
        <v>17</v>
      </c>
      <c r="R128">
        <v>2</v>
      </c>
      <c r="S128">
        <v>50</v>
      </c>
      <c r="T128">
        <v>0.2</v>
      </c>
      <c r="U128">
        <v>100</v>
      </c>
      <c r="V128" t="s">
        <v>46</v>
      </c>
      <c r="W128">
        <v>60.072400000000002</v>
      </c>
      <c r="X128">
        <v>0</v>
      </c>
      <c r="Y128">
        <v>1</v>
      </c>
      <c r="Z128">
        <v>1801.27</v>
      </c>
      <c r="AA128">
        <v>29</v>
      </c>
    </row>
    <row r="129" spans="1:27" x14ac:dyDescent="0.3">
      <c r="A129" t="s">
        <v>14</v>
      </c>
      <c r="B129">
        <v>3</v>
      </c>
      <c r="C129">
        <v>10</v>
      </c>
      <c r="D129">
        <v>0.1</v>
      </c>
      <c r="E129">
        <v>100</v>
      </c>
      <c r="F129">
        <v>32051.1</v>
      </c>
      <c r="G129">
        <v>18.962900000000001</v>
      </c>
      <c r="H129">
        <v>3</v>
      </c>
      <c r="I129">
        <v>2287</v>
      </c>
      <c r="J129">
        <v>1800.18</v>
      </c>
      <c r="K129">
        <v>31856</v>
      </c>
      <c r="L129" s="33">
        <f t="shared" si="22"/>
        <v>3.7185295450132605E-2</v>
      </c>
      <c r="M129" s="39">
        <f t="shared" si="23"/>
        <v>-6.2148970250723856E-3</v>
      </c>
      <c r="N129">
        <f t="shared" si="21"/>
        <v>32251.54</v>
      </c>
      <c r="O129">
        <f>IF(AND('Heuristica Seq'!$C129=0,'Heuristica Seq'!$B129=0,'Heuristica Seq'!$F129&lt;&gt;"inf",OR(AND(B128=0,'Heuristica Seq'!$F129&lt;O128),B128&lt;&gt;0)),'Heuristica Seq'!$F129,O128)</f>
        <v>30902</v>
      </c>
      <c r="Q129" t="s">
        <v>17</v>
      </c>
      <c r="R129">
        <v>3</v>
      </c>
      <c r="S129">
        <v>0</v>
      </c>
      <c r="T129">
        <v>0.05</v>
      </c>
      <c r="U129">
        <v>100</v>
      </c>
      <c r="V129">
        <v>10345.799999999999</v>
      </c>
      <c r="W129">
        <v>1213.6199999999999</v>
      </c>
      <c r="X129">
        <v>3</v>
      </c>
      <c r="Y129">
        <v>9</v>
      </c>
      <c r="Z129">
        <v>1800.03</v>
      </c>
      <c r="AA129">
        <v>2433</v>
      </c>
    </row>
    <row r="130" spans="1:27" x14ac:dyDescent="0.3">
      <c r="A130" t="s">
        <v>14</v>
      </c>
      <c r="B130">
        <v>3</v>
      </c>
      <c r="C130">
        <v>25</v>
      </c>
      <c r="D130">
        <v>0.05</v>
      </c>
      <c r="E130">
        <v>100</v>
      </c>
      <c r="F130">
        <v>31014.9</v>
      </c>
      <c r="G130">
        <v>1.3420700000000001</v>
      </c>
      <c r="H130">
        <v>0</v>
      </c>
      <c r="I130">
        <v>9801</v>
      </c>
      <c r="J130">
        <v>1801.03</v>
      </c>
      <c r="K130">
        <v>33020</v>
      </c>
      <c r="L130" s="33">
        <f t="shared" si="22"/>
        <v>3.6534852113132565E-3</v>
      </c>
      <c r="M130" s="39">
        <f t="shared" si="23"/>
        <v>-6.4485092965416158E-7</v>
      </c>
      <c r="N130">
        <f t="shared" ref="N130:N193" si="24">SUMPRODUCT(($A$1137:$A$1760=A130)*($B$1137:$B$1760=B130)*($C$1137:$C$1760=C130)*($D$1137:$D$1760=D130)*($F$1137:$F$1760))</f>
        <v>31014.92</v>
      </c>
      <c r="O130">
        <f>IF(AND('Heuristica Seq'!$C130=0,'Heuristica Seq'!$B130=0,'Heuristica Seq'!$F130&lt;&gt;"inf",OR(AND(B129=0,'Heuristica Seq'!$F130&lt;O129),B129&lt;&gt;0)),'Heuristica Seq'!$F130,O129)</f>
        <v>30902</v>
      </c>
      <c r="Q130" t="s">
        <v>17</v>
      </c>
      <c r="R130">
        <v>3</v>
      </c>
      <c r="S130">
        <v>0</v>
      </c>
      <c r="T130">
        <v>0.1</v>
      </c>
      <c r="U130">
        <v>100</v>
      </c>
      <c r="V130">
        <v>31881.599999999999</v>
      </c>
      <c r="W130">
        <v>1800.93</v>
      </c>
      <c r="X130">
        <v>0</v>
      </c>
      <c r="Y130">
        <v>1</v>
      </c>
      <c r="Z130">
        <v>1800.93</v>
      </c>
      <c r="AA130">
        <v>29</v>
      </c>
    </row>
    <row r="131" spans="1:27" x14ac:dyDescent="0.3">
      <c r="A131" t="s">
        <v>14</v>
      </c>
      <c r="B131">
        <v>3</v>
      </c>
      <c r="C131">
        <v>25</v>
      </c>
      <c r="D131">
        <v>0.1</v>
      </c>
      <c r="E131">
        <v>100</v>
      </c>
      <c r="F131">
        <v>32051.1</v>
      </c>
      <c r="G131">
        <v>6.2903799999999999</v>
      </c>
      <c r="H131">
        <v>0</v>
      </c>
      <c r="I131">
        <v>5391</v>
      </c>
      <c r="J131">
        <v>1800.04</v>
      </c>
      <c r="K131">
        <v>31125</v>
      </c>
      <c r="L131" s="33">
        <f t="shared" ref="L131:L194" si="25">IF(AND(F131&lt;&gt;"inf",F131&lt;&gt;"infeas"),F131/O131-1,"---")</f>
        <v>3.7185295450132605E-2</v>
      </c>
      <c r="M131" s="39">
        <f t="shared" ref="M131:M194" si="26">IF(AND(F131&lt;&gt;"inf",N131&lt;&gt;0),F131/N131-1,"---")</f>
        <v>-6.2148970250723856E-3</v>
      </c>
      <c r="N131">
        <f t="shared" si="24"/>
        <v>32251.54</v>
      </c>
      <c r="O131">
        <f>IF(AND('Heuristica Seq'!$C131=0,'Heuristica Seq'!$B131=0,'Heuristica Seq'!$F131&lt;&gt;"inf",OR(AND(B130=0,'Heuristica Seq'!$F131&lt;O130),B130&lt;&gt;0)),'Heuristica Seq'!$F131,O130)</f>
        <v>30902</v>
      </c>
      <c r="Q131" t="s">
        <v>17</v>
      </c>
      <c r="R131">
        <v>3</v>
      </c>
      <c r="S131">
        <v>10</v>
      </c>
      <c r="T131">
        <v>0.05</v>
      </c>
      <c r="U131">
        <v>100</v>
      </c>
      <c r="V131">
        <v>10586.3</v>
      </c>
      <c r="W131">
        <v>936.60900000000004</v>
      </c>
      <c r="X131">
        <v>3</v>
      </c>
      <c r="Y131">
        <v>10</v>
      </c>
      <c r="Z131">
        <v>1800.23</v>
      </c>
      <c r="AA131">
        <v>2257</v>
      </c>
    </row>
    <row r="132" spans="1:27" x14ac:dyDescent="0.3">
      <c r="A132" t="s">
        <v>14</v>
      </c>
      <c r="B132">
        <v>3</v>
      </c>
      <c r="C132">
        <v>50</v>
      </c>
      <c r="D132">
        <v>0.05</v>
      </c>
      <c r="E132">
        <v>100</v>
      </c>
      <c r="F132">
        <v>31014.9</v>
      </c>
      <c r="G132">
        <v>3.32287</v>
      </c>
      <c r="H132">
        <v>0</v>
      </c>
      <c r="I132">
        <v>12044</v>
      </c>
      <c r="J132">
        <v>1800</v>
      </c>
      <c r="K132">
        <v>42876</v>
      </c>
      <c r="L132" s="33">
        <f t="shared" si="25"/>
        <v>3.6534852113132565E-3</v>
      </c>
      <c r="M132" s="39">
        <f t="shared" si="26"/>
        <v>-6.4485092965416158E-7</v>
      </c>
      <c r="N132">
        <f t="shared" si="24"/>
        <v>31014.92</v>
      </c>
      <c r="O132">
        <f>IF(AND('Heuristica Seq'!$C132=0,'Heuristica Seq'!$B132=0,'Heuristica Seq'!$F132&lt;&gt;"inf",OR(AND(B131=0,'Heuristica Seq'!$F132&lt;O131),B131&lt;&gt;0)),'Heuristica Seq'!$F132,O131)</f>
        <v>30902</v>
      </c>
      <c r="Q132" t="s">
        <v>17</v>
      </c>
      <c r="R132">
        <v>3</v>
      </c>
      <c r="S132">
        <v>10</v>
      </c>
      <c r="T132">
        <v>0.1</v>
      </c>
      <c r="U132">
        <v>100</v>
      </c>
      <c r="V132" t="s">
        <v>46</v>
      </c>
      <c r="W132">
        <v>60.0321</v>
      </c>
      <c r="X132">
        <v>0</v>
      </c>
      <c r="Y132">
        <v>1</v>
      </c>
      <c r="Z132">
        <v>1801.12</v>
      </c>
      <c r="AA132">
        <v>29</v>
      </c>
    </row>
    <row r="133" spans="1:27" x14ac:dyDescent="0.3">
      <c r="A133" t="s">
        <v>14</v>
      </c>
      <c r="B133">
        <v>3</v>
      </c>
      <c r="C133">
        <v>50</v>
      </c>
      <c r="D133">
        <v>0.1</v>
      </c>
      <c r="E133">
        <v>100</v>
      </c>
      <c r="F133">
        <v>32051.1</v>
      </c>
      <c r="G133">
        <v>10.671099999999999</v>
      </c>
      <c r="H133">
        <v>2</v>
      </c>
      <c r="I133">
        <v>2588</v>
      </c>
      <c r="J133">
        <v>1800.02</v>
      </c>
      <c r="K133">
        <v>31079</v>
      </c>
      <c r="L133" s="33">
        <f t="shared" si="25"/>
        <v>3.7185295450132605E-2</v>
      </c>
      <c r="M133" s="39">
        <f t="shared" si="26"/>
        <v>-6.2148970250723856E-3</v>
      </c>
      <c r="N133">
        <f t="shared" si="24"/>
        <v>32251.54</v>
      </c>
      <c r="O133">
        <f>IF(AND('Heuristica Seq'!$C133=0,'Heuristica Seq'!$B133=0,'Heuristica Seq'!$F133&lt;&gt;"inf",OR(AND(B132=0,'Heuristica Seq'!$F133&lt;O132),B132&lt;&gt;0)),'Heuristica Seq'!$F133,O132)</f>
        <v>30902</v>
      </c>
      <c r="Q133" t="s">
        <v>17</v>
      </c>
      <c r="R133">
        <v>3</v>
      </c>
      <c r="S133">
        <v>25</v>
      </c>
      <c r="T133">
        <v>0.05</v>
      </c>
      <c r="U133">
        <v>100</v>
      </c>
      <c r="V133">
        <v>10972.9</v>
      </c>
      <c r="W133">
        <v>1122.3499999999999</v>
      </c>
      <c r="X133">
        <v>0</v>
      </c>
      <c r="Y133">
        <v>7</v>
      </c>
      <c r="Z133">
        <v>1801.28</v>
      </c>
      <c r="AA133">
        <v>1792</v>
      </c>
    </row>
    <row r="134" spans="1:27" x14ac:dyDescent="0.3">
      <c r="A134" t="s">
        <v>13</v>
      </c>
      <c r="B134">
        <v>0</v>
      </c>
      <c r="C134">
        <v>0</v>
      </c>
      <c r="D134">
        <v>0.05</v>
      </c>
      <c r="E134">
        <v>318</v>
      </c>
      <c r="F134">
        <v>88901.6</v>
      </c>
      <c r="G134">
        <v>296.27699999999999</v>
      </c>
      <c r="H134">
        <v>20</v>
      </c>
      <c r="I134">
        <v>126</v>
      </c>
      <c r="J134">
        <v>1800.03</v>
      </c>
      <c r="K134">
        <v>40982</v>
      </c>
      <c r="L134" s="33">
        <f t="shared" si="25"/>
        <v>0</v>
      </c>
      <c r="M134" s="39">
        <f t="shared" si="26"/>
        <v>4.4993586167940691E-7</v>
      </c>
      <c r="N134">
        <f t="shared" si="24"/>
        <v>88901.56</v>
      </c>
      <c r="O134">
        <f>IF(AND('Heuristica Seq'!$C134=0,'Heuristica Seq'!$B134=0,'Heuristica Seq'!$F134&lt;&gt;"inf",OR(AND(B133=0,'Heuristica Seq'!$F134&lt;O133),B133&lt;&gt;0)),'Heuristica Seq'!$F134,O133)</f>
        <v>88901.6</v>
      </c>
      <c r="Q134" t="s">
        <v>17</v>
      </c>
      <c r="R134">
        <v>3</v>
      </c>
      <c r="S134">
        <v>25</v>
      </c>
      <c r="T134">
        <v>0.1</v>
      </c>
      <c r="U134">
        <v>100</v>
      </c>
      <c r="V134">
        <v>33125.1</v>
      </c>
      <c r="W134">
        <v>1800.85</v>
      </c>
      <c r="X134">
        <v>0</v>
      </c>
      <c r="Y134">
        <v>1</v>
      </c>
      <c r="Z134">
        <v>1800.85</v>
      </c>
      <c r="AA134">
        <v>29</v>
      </c>
    </row>
    <row r="135" spans="1:27" x14ac:dyDescent="0.3">
      <c r="A135" t="s">
        <v>13</v>
      </c>
      <c r="B135">
        <v>0</v>
      </c>
      <c r="C135">
        <v>0</v>
      </c>
      <c r="D135">
        <v>0.1</v>
      </c>
      <c r="E135">
        <v>318</v>
      </c>
      <c r="F135">
        <v>88901.6</v>
      </c>
      <c r="G135">
        <v>367.59</v>
      </c>
      <c r="H135">
        <v>19</v>
      </c>
      <c r="I135">
        <v>106</v>
      </c>
      <c r="J135">
        <v>1800.04</v>
      </c>
      <c r="K135">
        <v>39026</v>
      </c>
      <c r="L135" s="33">
        <f t="shared" si="25"/>
        <v>0</v>
      </c>
      <c r="M135" s="39">
        <f t="shared" si="26"/>
        <v>4.4993586167940691E-7</v>
      </c>
      <c r="N135">
        <f t="shared" si="24"/>
        <v>88901.56</v>
      </c>
      <c r="O135">
        <f>IF(AND('Heuristica Seq'!$C135=0,'Heuristica Seq'!$B135=0,'Heuristica Seq'!$F135&lt;&gt;"inf",OR(AND(B134=0,'Heuristica Seq'!$F135&lt;O134),B134&lt;&gt;0)),'Heuristica Seq'!$F135,O134)</f>
        <v>88901.6</v>
      </c>
      <c r="Q135" t="s">
        <v>17</v>
      </c>
      <c r="R135">
        <v>3</v>
      </c>
      <c r="S135">
        <v>50</v>
      </c>
      <c r="T135">
        <v>0.05</v>
      </c>
      <c r="U135">
        <v>100</v>
      </c>
      <c r="V135">
        <v>10688.8</v>
      </c>
      <c r="W135">
        <v>708.49800000000005</v>
      </c>
      <c r="X135">
        <v>2</v>
      </c>
      <c r="Y135">
        <v>10</v>
      </c>
      <c r="Z135">
        <v>1800.23</v>
      </c>
      <c r="AA135">
        <v>2503</v>
      </c>
    </row>
    <row r="136" spans="1:27" x14ac:dyDescent="0.3">
      <c r="A136" t="s">
        <v>13</v>
      </c>
      <c r="B136">
        <v>0</v>
      </c>
      <c r="C136">
        <v>0</v>
      </c>
      <c r="D136">
        <v>0.15</v>
      </c>
      <c r="E136">
        <v>318</v>
      </c>
      <c r="F136">
        <v>88901.6</v>
      </c>
      <c r="G136">
        <v>115.11</v>
      </c>
      <c r="H136">
        <v>5</v>
      </c>
      <c r="I136">
        <v>152</v>
      </c>
      <c r="J136">
        <v>1800.03</v>
      </c>
      <c r="K136">
        <v>40075</v>
      </c>
      <c r="L136" s="33">
        <f t="shared" si="25"/>
        <v>0</v>
      </c>
      <c r="M136" s="39">
        <f t="shared" si="26"/>
        <v>4.4993586167940691E-7</v>
      </c>
      <c r="N136">
        <f t="shared" si="24"/>
        <v>88901.56</v>
      </c>
      <c r="O136">
        <f>IF(AND('Heuristica Seq'!$C136=0,'Heuristica Seq'!$B136=0,'Heuristica Seq'!$F136&lt;&gt;"inf",OR(AND(B135=0,'Heuristica Seq'!$F136&lt;O135),B135&lt;&gt;0)),'Heuristica Seq'!$F136,O135)</f>
        <v>88901.6</v>
      </c>
      <c r="Q136" t="s">
        <v>17</v>
      </c>
      <c r="R136">
        <v>3</v>
      </c>
      <c r="S136">
        <v>50</v>
      </c>
      <c r="T136">
        <v>0.1</v>
      </c>
      <c r="U136">
        <v>100</v>
      </c>
      <c r="V136" t="s">
        <v>46</v>
      </c>
      <c r="W136">
        <v>60.033099999999997</v>
      </c>
      <c r="X136">
        <v>0</v>
      </c>
      <c r="Y136">
        <v>1</v>
      </c>
      <c r="Z136">
        <v>1800.97</v>
      </c>
      <c r="AA136">
        <v>29</v>
      </c>
    </row>
    <row r="137" spans="1:27" x14ac:dyDescent="0.3">
      <c r="A137" t="s">
        <v>13</v>
      </c>
      <c r="B137">
        <v>0</v>
      </c>
      <c r="C137">
        <v>0</v>
      </c>
      <c r="D137">
        <v>0.2</v>
      </c>
      <c r="E137">
        <v>318</v>
      </c>
      <c r="F137">
        <v>88901.6</v>
      </c>
      <c r="G137">
        <v>126.09399999999999</v>
      </c>
      <c r="H137">
        <v>4</v>
      </c>
      <c r="I137">
        <v>119</v>
      </c>
      <c r="J137">
        <v>1800.04</v>
      </c>
      <c r="K137">
        <v>37009</v>
      </c>
      <c r="L137" s="33">
        <f t="shared" si="25"/>
        <v>0</v>
      </c>
      <c r="M137" s="39">
        <f t="shared" si="26"/>
        <v>4.4993586167940691E-7</v>
      </c>
      <c r="N137">
        <f t="shared" si="24"/>
        <v>88901.56</v>
      </c>
      <c r="O137">
        <f>IF(AND('Heuristica Seq'!$C137=0,'Heuristica Seq'!$B137=0,'Heuristica Seq'!$F137&lt;&gt;"inf",OR(AND(B136=0,'Heuristica Seq'!$F137&lt;O136),B136&lt;&gt;0)),'Heuristica Seq'!$F137,O136)</f>
        <v>88901.6</v>
      </c>
      <c r="Q137" t="s">
        <v>14</v>
      </c>
      <c r="R137">
        <v>0</v>
      </c>
      <c r="S137">
        <v>0</v>
      </c>
      <c r="T137">
        <v>0.05</v>
      </c>
      <c r="U137">
        <v>100</v>
      </c>
      <c r="V137">
        <v>30902</v>
      </c>
      <c r="W137">
        <v>0.73762499999999998</v>
      </c>
      <c r="X137">
        <v>0</v>
      </c>
      <c r="Y137">
        <v>151996</v>
      </c>
      <c r="Z137">
        <v>1800.02</v>
      </c>
      <c r="AA137">
        <v>144615</v>
      </c>
    </row>
    <row r="138" spans="1:27" x14ac:dyDescent="0.3">
      <c r="A138" t="s">
        <v>13</v>
      </c>
      <c r="B138">
        <v>1</v>
      </c>
      <c r="C138">
        <v>5</v>
      </c>
      <c r="D138">
        <v>0.05</v>
      </c>
      <c r="E138">
        <v>318</v>
      </c>
      <c r="F138">
        <v>89421.1</v>
      </c>
      <c r="G138">
        <v>761.86099999999999</v>
      </c>
      <c r="H138">
        <v>0</v>
      </c>
      <c r="I138">
        <v>9</v>
      </c>
      <c r="J138">
        <v>1800.15</v>
      </c>
      <c r="K138">
        <v>5233</v>
      </c>
      <c r="L138" s="33">
        <f t="shared" si="25"/>
        <v>5.8435393738696106E-3</v>
      </c>
      <c r="M138" s="39">
        <f t="shared" si="26"/>
        <v>-3.0240254967110691E-2</v>
      </c>
      <c r="N138">
        <f t="shared" si="24"/>
        <v>92209.54</v>
      </c>
      <c r="O138">
        <f>IF(AND('Heuristica Seq'!$C138=0,'Heuristica Seq'!$B138=0,'Heuristica Seq'!$F138&lt;&gt;"inf",OR(AND(B137=0,'Heuristica Seq'!$F138&lt;O137),B137&lt;&gt;0)),'Heuristica Seq'!$F138,O137)</f>
        <v>88901.6</v>
      </c>
      <c r="Q138" t="s">
        <v>14</v>
      </c>
      <c r="R138">
        <v>0</v>
      </c>
      <c r="S138">
        <v>0</v>
      </c>
      <c r="T138">
        <v>0.1</v>
      </c>
      <c r="U138">
        <v>100</v>
      </c>
      <c r="V138">
        <v>30902</v>
      </c>
      <c r="W138">
        <v>0.34788599999999997</v>
      </c>
      <c r="X138">
        <v>0</v>
      </c>
      <c r="Y138">
        <v>104831</v>
      </c>
      <c r="Z138">
        <v>1800</v>
      </c>
      <c r="AA138">
        <v>124152</v>
      </c>
    </row>
    <row r="139" spans="1:27" x14ac:dyDescent="0.3">
      <c r="A139" t="s">
        <v>13</v>
      </c>
      <c r="B139">
        <v>1</v>
      </c>
      <c r="C139">
        <v>5</v>
      </c>
      <c r="D139">
        <v>0.1</v>
      </c>
      <c r="E139">
        <v>318</v>
      </c>
      <c r="F139">
        <v>90053.2</v>
      </c>
      <c r="G139">
        <v>1386.61</v>
      </c>
      <c r="H139">
        <v>11</v>
      </c>
      <c r="I139">
        <v>18</v>
      </c>
      <c r="J139">
        <v>1800.11</v>
      </c>
      <c r="K139">
        <v>5461</v>
      </c>
      <c r="L139" s="33">
        <f t="shared" si="25"/>
        <v>1.2953647628389131E-2</v>
      </c>
      <c r="M139" s="39">
        <f t="shared" si="26"/>
        <v>7.099885772873904E-3</v>
      </c>
      <c r="N139">
        <f t="shared" si="24"/>
        <v>89418.34</v>
      </c>
      <c r="O139">
        <f>IF(AND('Heuristica Seq'!$C139=0,'Heuristica Seq'!$B139=0,'Heuristica Seq'!$F139&lt;&gt;"inf",OR(AND(B138=0,'Heuristica Seq'!$F139&lt;O138),B138&lt;&gt;0)),'Heuristica Seq'!$F139,O138)</f>
        <v>88901.6</v>
      </c>
      <c r="Q139" t="s">
        <v>14</v>
      </c>
      <c r="R139">
        <v>0</v>
      </c>
      <c r="S139">
        <v>0</v>
      </c>
      <c r="T139">
        <v>0.15</v>
      </c>
      <c r="U139">
        <v>100</v>
      </c>
      <c r="V139">
        <v>30902</v>
      </c>
      <c r="W139">
        <v>1.2316100000000001</v>
      </c>
      <c r="X139">
        <v>0</v>
      </c>
      <c r="Y139">
        <v>68250</v>
      </c>
      <c r="Z139">
        <v>1800.45</v>
      </c>
      <c r="AA139">
        <v>97254</v>
      </c>
    </row>
    <row r="140" spans="1:27" x14ac:dyDescent="0.3">
      <c r="A140" t="s">
        <v>13</v>
      </c>
      <c r="B140">
        <v>1</v>
      </c>
      <c r="C140">
        <v>5</v>
      </c>
      <c r="D140">
        <v>0.15</v>
      </c>
      <c r="E140">
        <v>318</v>
      </c>
      <c r="F140">
        <v>89946.3</v>
      </c>
      <c r="G140">
        <v>1800.06</v>
      </c>
      <c r="H140">
        <v>7</v>
      </c>
      <c r="I140">
        <v>8</v>
      </c>
      <c r="J140">
        <v>1800.06</v>
      </c>
      <c r="K140">
        <v>4948</v>
      </c>
      <c r="L140" s="33">
        <f t="shared" si="25"/>
        <v>1.1751194579175062E-2</v>
      </c>
      <c r="M140" s="39">
        <f t="shared" si="26"/>
        <v>2.73821781507122E-3</v>
      </c>
      <c r="N140">
        <f t="shared" si="24"/>
        <v>89700.68</v>
      </c>
      <c r="O140">
        <f>IF(AND('Heuristica Seq'!$C140=0,'Heuristica Seq'!$B140=0,'Heuristica Seq'!$F140&lt;&gt;"inf",OR(AND(B139=0,'Heuristica Seq'!$F140&lt;O139),B139&lt;&gt;0)),'Heuristica Seq'!$F140,O139)</f>
        <v>88901.6</v>
      </c>
      <c r="Q140" t="s">
        <v>14</v>
      </c>
      <c r="R140">
        <v>0</v>
      </c>
      <c r="S140">
        <v>0</v>
      </c>
      <c r="T140">
        <v>0.2</v>
      </c>
      <c r="U140">
        <v>100</v>
      </c>
      <c r="V140">
        <v>30902</v>
      </c>
      <c r="W140">
        <v>1.21085</v>
      </c>
      <c r="X140">
        <v>0</v>
      </c>
      <c r="Y140">
        <v>40225</v>
      </c>
      <c r="Z140">
        <v>1800.08</v>
      </c>
      <c r="AA140">
        <v>117600</v>
      </c>
    </row>
    <row r="141" spans="1:27" x14ac:dyDescent="0.3">
      <c r="A141" t="s">
        <v>13</v>
      </c>
      <c r="B141">
        <v>1</v>
      </c>
      <c r="C141">
        <v>5</v>
      </c>
      <c r="D141">
        <v>0.2</v>
      </c>
      <c r="E141">
        <v>318</v>
      </c>
      <c r="F141">
        <v>91075.8</v>
      </c>
      <c r="G141">
        <v>1122.1600000000001</v>
      </c>
      <c r="H141">
        <v>0</v>
      </c>
      <c r="I141">
        <v>4</v>
      </c>
      <c r="J141">
        <v>1800.11</v>
      </c>
      <c r="K141">
        <v>3814</v>
      </c>
      <c r="L141" s="33">
        <f t="shared" si="25"/>
        <v>2.4456252755855834E-2</v>
      </c>
      <c r="M141" s="39">
        <f t="shared" si="26"/>
        <v>1.4659543074662551E-2</v>
      </c>
      <c r="N141">
        <f t="shared" si="24"/>
        <v>89759.96</v>
      </c>
      <c r="O141">
        <f>IF(AND('Heuristica Seq'!$C141=0,'Heuristica Seq'!$B141=0,'Heuristica Seq'!$F141&lt;&gt;"inf",OR(AND(B140=0,'Heuristica Seq'!$F141&lt;O140),B140&lt;&gt;0)),'Heuristica Seq'!$F141,O140)</f>
        <v>88901.6</v>
      </c>
      <c r="Q141" t="s">
        <v>14</v>
      </c>
      <c r="R141">
        <v>1</v>
      </c>
      <c r="S141">
        <v>5</v>
      </c>
      <c r="T141">
        <v>0.05</v>
      </c>
      <c r="U141">
        <v>100</v>
      </c>
      <c r="V141">
        <v>30902</v>
      </c>
      <c r="W141">
        <v>3.5078</v>
      </c>
      <c r="X141">
        <v>0</v>
      </c>
      <c r="Y141">
        <v>13001</v>
      </c>
      <c r="Z141">
        <v>1800.02</v>
      </c>
      <c r="AA141">
        <v>48118</v>
      </c>
    </row>
    <row r="142" spans="1:27" x14ac:dyDescent="0.3">
      <c r="A142" t="s">
        <v>13</v>
      </c>
      <c r="B142">
        <v>1</v>
      </c>
      <c r="C142">
        <v>10</v>
      </c>
      <c r="D142">
        <v>0.05</v>
      </c>
      <c r="E142">
        <v>318</v>
      </c>
      <c r="F142">
        <v>89134.1</v>
      </c>
      <c r="G142">
        <v>1094.46</v>
      </c>
      <c r="H142">
        <v>3</v>
      </c>
      <c r="I142">
        <v>12</v>
      </c>
      <c r="J142">
        <v>1800.05</v>
      </c>
      <c r="K142">
        <v>5017</v>
      </c>
      <c r="L142" s="33">
        <f t="shared" si="25"/>
        <v>2.6152510191042033E-3</v>
      </c>
      <c r="M142" s="39">
        <f t="shared" si="26"/>
        <v>-5.603018565983886E-4</v>
      </c>
      <c r="N142">
        <f t="shared" si="24"/>
        <v>89184.07</v>
      </c>
      <c r="O142">
        <f>IF(AND('Heuristica Seq'!$C142=0,'Heuristica Seq'!$B142=0,'Heuristica Seq'!$F142&lt;&gt;"inf",OR(AND(B141=0,'Heuristica Seq'!$F142&lt;O141),B141&lt;&gt;0)),'Heuristica Seq'!$F142,O141)</f>
        <v>88901.6</v>
      </c>
      <c r="Q142" t="s">
        <v>14</v>
      </c>
      <c r="R142">
        <v>1</v>
      </c>
      <c r="S142">
        <v>5</v>
      </c>
      <c r="T142">
        <v>0.1</v>
      </c>
      <c r="U142">
        <v>100</v>
      </c>
      <c r="V142">
        <v>30902</v>
      </c>
      <c r="W142">
        <v>1.2968500000000001</v>
      </c>
      <c r="X142">
        <v>0</v>
      </c>
      <c r="Y142">
        <v>16954</v>
      </c>
      <c r="Z142">
        <v>1800.02</v>
      </c>
      <c r="AA142">
        <v>48452</v>
      </c>
    </row>
    <row r="143" spans="1:27" x14ac:dyDescent="0.3">
      <c r="A143" t="s">
        <v>13</v>
      </c>
      <c r="B143">
        <v>1</v>
      </c>
      <c r="C143">
        <v>10</v>
      </c>
      <c r="D143">
        <v>0.1</v>
      </c>
      <c r="E143">
        <v>318</v>
      </c>
      <c r="F143">
        <v>90016.6</v>
      </c>
      <c r="G143">
        <v>1771.22</v>
      </c>
      <c r="H143">
        <v>3</v>
      </c>
      <c r="I143">
        <v>6</v>
      </c>
      <c r="J143">
        <v>1800.11</v>
      </c>
      <c r="K143">
        <v>4222</v>
      </c>
      <c r="L143" s="33">
        <f t="shared" si="25"/>
        <v>1.2541956500220497E-2</v>
      </c>
      <c r="M143" s="39">
        <f t="shared" si="26"/>
        <v>3.1263912329548837E-3</v>
      </c>
      <c r="N143">
        <f t="shared" si="24"/>
        <v>89736.05</v>
      </c>
      <c r="O143">
        <f>IF(AND('Heuristica Seq'!$C143=0,'Heuristica Seq'!$B143=0,'Heuristica Seq'!$F143&lt;&gt;"inf",OR(AND(B142=0,'Heuristica Seq'!$F143&lt;O142),B142&lt;&gt;0)),'Heuristica Seq'!$F143,O142)</f>
        <v>88901.6</v>
      </c>
      <c r="Q143" t="s">
        <v>14</v>
      </c>
      <c r="R143">
        <v>1</v>
      </c>
      <c r="S143">
        <v>5</v>
      </c>
      <c r="T143">
        <v>0.15</v>
      </c>
      <c r="U143">
        <v>100</v>
      </c>
      <c r="V143">
        <v>30902</v>
      </c>
      <c r="W143">
        <v>1.82264</v>
      </c>
      <c r="X143">
        <v>0</v>
      </c>
      <c r="Y143">
        <v>16210</v>
      </c>
      <c r="Z143">
        <v>1800.07</v>
      </c>
      <c r="AA143">
        <v>50056</v>
      </c>
    </row>
    <row r="144" spans="1:27" x14ac:dyDescent="0.3">
      <c r="A144" t="s">
        <v>13</v>
      </c>
      <c r="B144">
        <v>1</v>
      </c>
      <c r="C144">
        <v>10</v>
      </c>
      <c r="D144">
        <v>0.15</v>
      </c>
      <c r="E144">
        <v>318</v>
      </c>
      <c r="F144">
        <v>89565.7</v>
      </c>
      <c r="G144">
        <v>1547.25</v>
      </c>
      <c r="H144">
        <v>3</v>
      </c>
      <c r="I144">
        <v>7</v>
      </c>
      <c r="J144">
        <v>1800.35</v>
      </c>
      <c r="K144">
        <v>3872</v>
      </c>
      <c r="L144" s="33">
        <f t="shared" si="25"/>
        <v>7.4700567818801744E-3</v>
      </c>
      <c r="M144" s="39">
        <f t="shared" si="26"/>
        <v>-2.9015987960769873E-3</v>
      </c>
      <c r="N144">
        <f t="shared" si="24"/>
        <v>89826.34</v>
      </c>
      <c r="O144">
        <f>IF(AND('Heuristica Seq'!$C144=0,'Heuristica Seq'!$B144=0,'Heuristica Seq'!$F144&lt;&gt;"inf",OR(AND(B143=0,'Heuristica Seq'!$F144&lt;O143),B143&lt;&gt;0)),'Heuristica Seq'!$F144,O143)</f>
        <v>88901.6</v>
      </c>
      <c r="Q144" t="s">
        <v>14</v>
      </c>
      <c r="R144">
        <v>1</v>
      </c>
      <c r="S144">
        <v>5</v>
      </c>
      <c r="T144">
        <v>0.2</v>
      </c>
      <c r="U144">
        <v>100</v>
      </c>
      <c r="V144">
        <v>30902</v>
      </c>
      <c r="W144">
        <v>1.5729500000000001</v>
      </c>
      <c r="X144">
        <v>0</v>
      </c>
      <c r="Y144">
        <v>11085</v>
      </c>
      <c r="Z144">
        <v>1800.02</v>
      </c>
      <c r="AA144">
        <v>46395</v>
      </c>
    </row>
    <row r="145" spans="1:27" x14ac:dyDescent="0.3">
      <c r="A145" t="s">
        <v>13</v>
      </c>
      <c r="B145">
        <v>1</v>
      </c>
      <c r="C145">
        <v>10</v>
      </c>
      <c r="D145">
        <v>0.2</v>
      </c>
      <c r="E145">
        <v>318</v>
      </c>
      <c r="F145">
        <v>92169.3</v>
      </c>
      <c r="G145">
        <v>1801.75</v>
      </c>
      <c r="H145">
        <v>0</v>
      </c>
      <c r="I145">
        <v>1</v>
      </c>
      <c r="J145">
        <v>1801.75</v>
      </c>
      <c r="K145">
        <v>635</v>
      </c>
      <c r="L145" s="33">
        <f t="shared" si="25"/>
        <v>3.6756368839256037E-2</v>
      </c>
      <c r="M145" s="39">
        <f t="shared" si="26"/>
        <v>6.6270572967037644E-3</v>
      </c>
      <c r="N145">
        <f t="shared" si="24"/>
        <v>91562.51</v>
      </c>
      <c r="O145">
        <f>IF(AND('Heuristica Seq'!$C145=0,'Heuristica Seq'!$B145=0,'Heuristica Seq'!$F145&lt;&gt;"inf",OR(AND(B144=0,'Heuristica Seq'!$F145&lt;O144),B144&lt;&gt;0)),'Heuristica Seq'!$F145,O144)</f>
        <v>88901.6</v>
      </c>
      <c r="Q145" t="s">
        <v>14</v>
      </c>
      <c r="R145">
        <v>1</v>
      </c>
      <c r="S145">
        <v>10</v>
      </c>
      <c r="T145">
        <v>0.05</v>
      </c>
      <c r="U145">
        <v>100</v>
      </c>
      <c r="V145">
        <v>30902</v>
      </c>
      <c r="W145">
        <v>1.98915</v>
      </c>
      <c r="X145">
        <v>0</v>
      </c>
      <c r="Y145">
        <v>9505</v>
      </c>
      <c r="Z145">
        <v>1800.02</v>
      </c>
      <c r="AA145">
        <v>38441</v>
      </c>
    </row>
    <row r="146" spans="1:27" x14ac:dyDescent="0.3">
      <c r="A146" t="s">
        <v>13</v>
      </c>
      <c r="B146">
        <v>1</v>
      </c>
      <c r="C146">
        <v>25</v>
      </c>
      <c r="D146">
        <v>0.05</v>
      </c>
      <c r="E146">
        <v>318</v>
      </c>
      <c r="F146">
        <v>89535.7</v>
      </c>
      <c r="G146">
        <v>716.69399999999996</v>
      </c>
      <c r="H146">
        <v>0</v>
      </c>
      <c r="I146">
        <v>11</v>
      </c>
      <c r="J146">
        <v>1800.16</v>
      </c>
      <c r="K146">
        <v>5144</v>
      </c>
      <c r="L146" s="33">
        <f t="shared" si="25"/>
        <v>7.1326050374795891E-3</v>
      </c>
      <c r="M146" s="39">
        <f t="shared" si="26"/>
        <v>-1.2093117067622727E-2</v>
      </c>
      <c r="N146">
        <f t="shared" si="24"/>
        <v>90631.72</v>
      </c>
      <c r="O146">
        <f>IF(AND('Heuristica Seq'!$C146=0,'Heuristica Seq'!$B146=0,'Heuristica Seq'!$F146&lt;&gt;"inf",OR(AND(B145=0,'Heuristica Seq'!$F146&lt;O145),B145&lt;&gt;0)),'Heuristica Seq'!$F146,O145)</f>
        <v>88901.6</v>
      </c>
      <c r="Q146" t="s">
        <v>14</v>
      </c>
      <c r="R146">
        <v>1</v>
      </c>
      <c r="S146">
        <v>10</v>
      </c>
      <c r="T146">
        <v>0.1</v>
      </c>
      <c r="U146">
        <v>100</v>
      </c>
      <c r="V146">
        <v>30902</v>
      </c>
      <c r="W146">
        <v>4.2426300000000001</v>
      </c>
      <c r="X146">
        <v>0</v>
      </c>
      <c r="Y146">
        <v>6273</v>
      </c>
      <c r="Z146">
        <v>1800.95</v>
      </c>
      <c r="AA146">
        <v>32267</v>
      </c>
    </row>
    <row r="147" spans="1:27" x14ac:dyDescent="0.3">
      <c r="A147" t="s">
        <v>13</v>
      </c>
      <c r="B147">
        <v>1</v>
      </c>
      <c r="C147">
        <v>25</v>
      </c>
      <c r="D147">
        <v>0.1</v>
      </c>
      <c r="E147">
        <v>318</v>
      </c>
      <c r="F147">
        <v>89824.4</v>
      </c>
      <c r="G147">
        <v>1317.77</v>
      </c>
      <c r="H147">
        <v>4</v>
      </c>
      <c r="I147">
        <v>10</v>
      </c>
      <c r="J147">
        <v>1800.06</v>
      </c>
      <c r="K147">
        <v>4498</v>
      </c>
      <c r="L147" s="33">
        <f t="shared" si="25"/>
        <v>1.0380015657760699E-2</v>
      </c>
      <c r="M147" s="39">
        <f t="shared" si="26"/>
        <v>2.1769671696569848E-3</v>
      </c>
      <c r="N147">
        <f t="shared" si="24"/>
        <v>89629.28</v>
      </c>
      <c r="O147">
        <f>IF(AND('Heuristica Seq'!$C147=0,'Heuristica Seq'!$B147=0,'Heuristica Seq'!$F147&lt;&gt;"inf",OR(AND(B146=0,'Heuristica Seq'!$F147&lt;O146),B146&lt;&gt;0)),'Heuristica Seq'!$F147,O146)</f>
        <v>88901.6</v>
      </c>
      <c r="Q147" t="s">
        <v>14</v>
      </c>
      <c r="R147">
        <v>1</v>
      </c>
      <c r="S147">
        <v>10</v>
      </c>
      <c r="T147">
        <v>0.15</v>
      </c>
      <c r="U147">
        <v>100</v>
      </c>
      <c r="V147">
        <v>30939.3</v>
      </c>
      <c r="W147">
        <v>1.9836499999999999</v>
      </c>
      <c r="X147">
        <v>0</v>
      </c>
      <c r="Y147">
        <v>7591</v>
      </c>
      <c r="Z147">
        <v>1800.32</v>
      </c>
      <c r="AA147">
        <v>30310</v>
      </c>
    </row>
    <row r="148" spans="1:27" x14ac:dyDescent="0.3">
      <c r="A148" t="s">
        <v>13</v>
      </c>
      <c r="B148">
        <v>1</v>
      </c>
      <c r="C148">
        <v>25</v>
      </c>
      <c r="D148">
        <v>0.15</v>
      </c>
      <c r="E148">
        <v>318</v>
      </c>
      <c r="F148">
        <v>92227.199999999997</v>
      </c>
      <c r="G148">
        <v>1800.44</v>
      </c>
      <c r="H148">
        <v>0</v>
      </c>
      <c r="I148">
        <v>1</v>
      </c>
      <c r="J148">
        <v>1800.46</v>
      </c>
      <c r="K148">
        <v>1342</v>
      </c>
      <c r="L148" s="33">
        <f t="shared" si="25"/>
        <v>3.7407650705948869E-2</v>
      </c>
      <c r="M148" s="39">
        <f t="shared" si="26"/>
        <v>-2.4649421519067682E-2</v>
      </c>
      <c r="N148">
        <f t="shared" si="24"/>
        <v>94558</v>
      </c>
      <c r="O148">
        <f>IF(AND('Heuristica Seq'!$C148=0,'Heuristica Seq'!$B148=0,'Heuristica Seq'!$F148&lt;&gt;"inf",OR(AND(B147=0,'Heuristica Seq'!$F148&lt;O147),B147&lt;&gt;0)),'Heuristica Seq'!$F148,O147)</f>
        <v>88901.6</v>
      </c>
      <c r="Q148" t="s">
        <v>14</v>
      </c>
      <c r="R148">
        <v>1</v>
      </c>
      <c r="S148">
        <v>10</v>
      </c>
      <c r="T148">
        <v>0.2</v>
      </c>
      <c r="U148">
        <v>100</v>
      </c>
      <c r="V148">
        <v>30939.3</v>
      </c>
      <c r="W148">
        <v>3.0531199999999998</v>
      </c>
      <c r="X148">
        <v>0</v>
      </c>
      <c r="Y148">
        <v>10060</v>
      </c>
      <c r="Z148">
        <v>1800.03</v>
      </c>
      <c r="AA148">
        <v>34335</v>
      </c>
    </row>
    <row r="149" spans="1:27" x14ac:dyDescent="0.3">
      <c r="A149" t="s">
        <v>13</v>
      </c>
      <c r="B149">
        <v>1</v>
      </c>
      <c r="C149">
        <v>25</v>
      </c>
      <c r="D149">
        <v>0.2</v>
      </c>
      <c r="E149">
        <v>318</v>
      </c>
      <c r="F149">
        <v>132178</v>
      </c>
      <c r="G149">
        <v>1802.63</v>
      </c>
      <c r="H149">
        <v>0</v>
      </c>
      <c r="I149">
        <v>1</v>
      </c>
      <c r="J149">
        <v>1802.63</v>
      </c>
      <c r="K149">
        <v>82</v>
      </c>
      <c r="L149" s="33">
        <f t="shared" si="25"/>
        <v>0.4867898890458664</v>
      </c>
      <c r="M149" s="39">
        <f t="shared" si="26"/>
        <v>0.32455998649966555</v>
      </c>
      <c r="N149">
        <f t="shared" si="24"/>
        <v>99790.12</v>
      </c>
      <c r="O149">
        <f>IF(AND('Heuristica Seq'!$C149=0,'Heuristica Seq'!$B149=0,'Heuristica Seq'!$F149&lt;&gt;"inf",OR(AND(B148=0,'Heuristica Seq'!$F149&lt;O148),B148&lt;&gt;0)),'Heuristica Seq'!$F149,O148)</f>
        <v>88901.6</v>
      </c>
      <c r="Q149" t="s">
        <v>14</v>
      </c>
      <c r="R149">
        <v>1</v>
      </c>
      <c r="S149">
        <v>25</v>
      </c>
      <c r="T149">
        <v>0.05</v>
      </c>
      <c r="U149">
        <v>100</v>
      </c>
      <c r="V149">
        <v>30902</v>
      </c>
      <c r="W149">
        <v>2.5935800000000002</v>
      </c>
      <c r="X149">
        <v>0</v>
      </c>
      <c r="Y149">
        <v>6054</v>
      </c>
      <c r="Z149">
        <v>1800.65</v>
      </c>
      <c r="AA149">
        <v>22813</v>
      </c>
    </row>
    <row r="150" spans="1:27" x14ac:dyDescent="0.3">
      <c r="A150" t="s">
        <v>13</v>
      </c>
      <c r="B150">
        <v>1</v>
      </c>
      <c r="C150">
        <v>50</v>
      </c>
      <c r="D150">
        <v>0.05</v>
      </c>
      <c r="E150">
        <v>318</v>
      </c>
      <c r="F150">
        <v>91377</v>
      </c>
      <c r="G150">
        <v>1706.52</v>
      </c>
      <c r="H150">
        <v>0</v>
      </c>
      <c r="I150">
        <v>3</v>
      </c>
      <c r="J150">
        <v>1800.02</v>
      </c>
      <c r="K150">
        <v>2229</v>
      </c>
      <c r="L150" s="33">
        <f t="shared" si="25"/>
        <v>2.7844268269637373E-2</v>
      </c>
      <c r="M150" s="39">
        <f t="shared" si="26"/>
        <v>-0.16045948574112412</v>
      </c>
      <c r="N150">
        <f t="shared" si="24"/>
        <v>108841.68</v>
      </c>
      <c r="O150">
        <f>IF(AND('Heuristica Seq'!$C150=0,'Heuristica Seq'!$B150=0,'Heuristica Seq'!$F150&lt;&gt;"inf",OR(AND(B149=0,'Heuristica Seq'!$F150&lt;O149),B149&lt;&gt;0)),'Heuristica Seq'!$F150,O149)</f>
        <v>88901.6</v>
      </c>
      <c r="Q150" t="s">
        <v>14</v>
      </c>
      <c r="R150">
        <v>1</v>
      </c>
      <c r="S150">
        <v>25</v>
      </c>
      <c r="T150">
        <v>0.1</v>
      </c>
      <c r="U150">
        <v>100</v>
      </c>
      <c r="V150">
        <v>30950.1</v>
      </c>
      <c r="W150">
        <v>8.2589900000000007</v>
      </c>
      <c r="X150">
        <v>0</v>
      </c>
      <c r="Y150">
        <v>2196</v>
      </c>
      <c r="Z150">
        <v>1800.05</v>
      </c>
      <c r="AA150">
        <v>15373</v>
      </c>
    </row>
    <row r="151" spans="1:27" x14ac:dyDescent="0.3">
      <c r="A151" t="s">
        <v>13</v>
      </c>
      <c r="B151">
        <v>1</v>
      </c>
      <c r="C151">
        <v>50</v>
      </c>
      <c r="D151">
        <v>0.1</v>
      </c>
      <c r="E151">
        <v>318</v>
      </c>
      <c r="F151">
        <v>90990.6</v>
      </c>
      <c r="G151">
        <v>1800.18</v>
      </c>
      <c r="H151">
        <v>0</v>
      </c>
      <c r="I151">
        <v>1</v>
      </c>
      <c r="J151">
        <v>1800.18</v>
      </c>
      <c r="K151">
        <v>2115</v>
      </c>
      <c r="L151" s="33">
        <f t="shared" si="25"/>
        <v>2.3497889801758376E-2</v>
      </c>
      <c r="M151" s="39">
        <f t="shared" si="26"/>
        <v>-0.17383229332891448</v>
      </c>
      <c r="N151">
        <f t="shared" si="24"/>
        <v>110135.75</v>
      </c>
      <c r="O151">
        <f>IF(AND('Heuristica Seq'!$C151=0,'Heuristica Seq'!$B151=0,'Heuristica Seq'!$F151&lt;&gt;"inf",OR(AND(B150=0,'Heuristica Seq'!$F151&lt;O150),B150&lt;&gt;0)),'Heuristica Seq'!$F151,O150)</f>
        <v>88901.6</v>
      </c>
      <c r="Q151" t="s">
        <v>14</v>
      </c>
      <c r="R151">
        <v>1</v>
      </c>
      <c r="S151">
        <v>25</v>
      </c>
      <c r="T151">
        <v>0.15</v>
      </c>
      <c r="U151">
        <v>100</v>
      </c>
      <c r="V151">
        <v>30963.1</v>
      </c>
      <c r="W151">
        <v>3.2195499999999999</v>
      </c>
      <c r="X151">
        <v>0</v>
      </c>
      <c r="Y151">
        <v>1830</v>
      </c>
      <c r="Z151">
        <v>1800.01</v>
      </c>
      <c r="AA151">
        <v>10510</v>
      </c>
    </row>
    <row r="152" spans="1:27" x14ac:dyDescent="0.3">
      <c r="A152" t="s">
        <v>13</v>
      </c>
      <c r="B152">
        <v>1</v>
      </c>
      <c r="C152">
        <v>50</v>
      </c>
      <c r="D152">
        <v>0.15</v>
      </c>
      <c r="E152">
        <v>318</v>
      </c>
      <c r="F152">
        <v>101445</v>
      </c>
      <c r="G152">
        <v>1825.13</v>
      </c>
      <c r="H152">
        <v>0</v>
      </c>
      <c r="I152">
        <v>1</v>
      </c>
      <c r="J152">
        <v>1825.13</v>
      </c>
      <c r="K152">
        <v>113</v>
      </c>
      <c r="L152" s="33">
        <f t="shared" si="25"/>
        <v>0.14109307369046209</v>
      </c>
      <c r="M152" s="39">
        <f t="shared" si="26"/>
        <v>6.4693302838258582E-2</v>
      </c>
      <c r="N152">
        <f t="shared" si="24"/>
        <v>95280.960000000006</v>
      </c>
      <c r="O152">
        <f>IF(AND('Heuristica Seq'!$C152=0,'Heuristica Seq'!$B152=0,'Heuristica Seq'!$F152&lt;&gt;"inf",OR(AND(B151=0,'Heuristica Seq'!$F152&lt;O151),B151&lt;&gt;0)),'Heuristica Seq'!$F152,O151)</f>
        <v>88901.6</v>
      </c>
      <c r="Q152" t="s">
        <v>14</v>
      </c>
      <c r="R152">
        <v>1</v>
      </c>
      <c r="S152">
        <v>25</v>
      </c>
      <c r="T152">
        <v>0.2</v>
      </c>
      <c r="U152">
        <v>100</v>
      </c>
      <c r="V152">
        <v>30963.1</v>
      </c>
      <c r="W152">
        <v>11.8337</v>
      </c>
      <c r="X152">
        <v>0</v>
      </c>
      <c r="Y152">
        <v>186</v>
      </c>
      <c r="Z152">
        <v>1800.11</v>
      </c>
      <c r="AA152">
        <v>3033</v>
      </c>
    </row>
    <row r="153" spans="1:27" x14ac:dyDescent="0.3">
      <c r="A153" t="s">
        <v>13</v>
      </c>
      <c r="B153">
        <v>1</v>
      </c>
      <c r="C153">
        <v>50</v>
      </c>
      <c r="D153">
        <v>0.2</v>
      </c>
      <c r="E153">
        <v>318</v>
      </c>
      <c r="F153">
        <v>103822</v>
      </c>
      <c r="G153">
        <v>1813.33</v>
      </c>
      <c r="H153">
        <v>0</v>
      </c>
      <c r="I153">
        <v>1</v>
      </c>
      <c r="J153">
        <v>1813.33</v>
      </c>
      <c r="K153">
        <v>46</v>
      </c>
      <c r="L153" s="33">
        <f t="shared" si="25"/>
        <v>0.16783050023846591</v>
      </c>
      <c r="M153" s="39">
        <f t="shared" si="26"/>
        <v>-0.10767718888834554</v>
      </c>
      <c r="N153">
        <f t="shared" si="24"/>
        <v>116350.27</v>
      </c>
      <c r="O153">
        <f>IF(AND('Heuristica Seq'!$C153=0,'Heuristica Seq'!$B153=0,'Heuristica Seq'!$F153&lt;&gt;"inf",OR(AND(B152=0,'Heuristica Seq'!$F153&lt;O152),B152&lt;&gt;0)),'Heuristica Seq'!$F153,O152)</f>
        <v>88901.6</v>
      </c>
      <c r="Q153" t="s">
        <v>14</v>
      </c>
      <c r="R153">
        <v>1</v>
      </c>
      <c r="S153">
        <v>50</v>
      </c>
      <c r="T153">
        <v>0.05</v>
      </c>
      <c r="U153">
        <v>100</v>
      </c>
      <c r="V153">
        <v>30939.3</v>
      </c>
      <c r="W153">
        <v>7.59781</v>
      </c>
      <c r="X153">
        <v>0</v>
      </c>
      <c r="Y153">
        <v>4200</v>
      </c>
      <c r="Z153">
        <v>1800.02</v>
      </c>
      <c r="AA153">
        <v>21920</v>
      </c>
    </row>
    <row r="154" spans="1:27" x14ac:dyDescent="0.3">
      <c r="A154" t="s">
        <v>13</v>
      </c>
      <c r="B154">
        <v>2</v>
      </c>
      <c r="C154">
        <v>5</v>
      </c>
      <c r="D154">
        <v>0.05</v>
      </c>
      <c r="E154">
        <v>318</v>
      </c>
      <c r="F154">
        <v>89484.4</v>
      </c>
      <c r="G154">
        <v>1809.85</v>
      </c>
      <c r="H154">
        <v>4</v>
      </c>
      <c r="I154">
        <v>5</v>
      </c>
      <c r="J154">
        <v>1809.85</v>
      </c>
      <c r="K154">
        <v>4916</v>
      </c>
      <c r="L154" s="33">
        <f t="shared" si="25"/>
        <v>6.5555625545545837E-3</v>
      </c>
      <c r="M154" s="39">
        <f t="shared" si="26"/>
        <v>-3.8239803134745731E-2</v>
      </c>
      <c r="N154">
        <f t="shared" si="24"/>
        <v>93042.32</v>
      </c>
      <c r="O154">
        <f>IF(AND('Heuristica Seq'!$C154=0,'Heuristica Seq'!$B154=0,'Heuristica Seq'!$F154&lt;&gt;"inf",OR(AND(B153=0,'Heuristica Seq'!$F154&lt;O153),B153&lt;&gt;0)),'Heuristica Seq'!$F154,O153)</f>
        <v>88901.6</v>
      </c>
      <c r="Q154" t="s">
        <v>14</v>
      </c>
      <c r="R154">
        <v>1</v>
      </c>
      <c r="S154">
        <v>50</v>
      </c>
      <c r="T154">
        <v>0.1</v>
      </c>
      <c r="U154">
        <v>100</v>
      </c>
      <c r="V154">
        <v>30963.1</v>
      </c>
      <c r="W154">
        <v>8.2063199999999998</v>
      </c>
      <c r="X154">
        <v>0</v>
      </c>
      <c r="Y154">
        <v>269</v>
      </c>
      <c r="Z154">
        <v>1829.42</v>
      </c>
      <c r="AA154">
        <v>2633</v>
      </c>
    </row>
    <row r="155" spans="1:27" x14ac:dyDescent="0.3">
      <c r="A155" t="s">
        <v>13</v>
      </c>
      <c r="B155">
        <v>2</v>
      </c>
      <c r="C155">
        <v>5</v>
      </c>
      <c r="D155">
        <v>0.1</v>
      </c>
      <c r="E155">
        <v>318</v>
      </c>
      <c r="F155">
        <v>89598.9</v>
      </c>
      <c r="G155">
        <v>652.93200000000002</v>
      </c>
      <c r="H155">
        <v>0</v>
      </c>
      <c r="I155">
        <v>10</v>
      </c>
      <c r="J155">
        <v>1800.81</v>
      </c>
      <c r="K155">
        <v>4821</v>
      </c>
      <c r="L155" s="33">
        <f t="shared" si="25"/>
        <v>7.8435033790167363E-3</v>
      </c>
      <c r="M155" s="39">
        <f t="shared" si="26"/>
        <v>-3.5478915148501322E-4</v>
      </c>
      <c r="N155">
        <f t="shared" si="24"/>
        <v>89630.7</v>
      </c>
      <c r="O155">
        <f>IF(AND('Heuristica Seq'!$C155=0,'Heuristica Seq'!$B155=0,'Heuristica Seq'!$F155&lt;&gt;"inf",OR(AND(B154=0,'Heuristica Seq'!$F155&lt;O154),B154&lt;&gt;0)),'Heuristica Seq'!$F155,O154)</f>
        <v>88901.6</v>
      </c>
      <c r="Q155" t="s">
        <v>14</v>
      </c>
      <c r="R155">
        <v>1</v>
      </c>
      <c r="S155">
        <v>50</v>
      </c>
      <c r="T155">
        <v>0.15</v>
      </c>
      <c r="U155">
        <v>100</v>
      </c>
      <c r="V155">
        <v>31011.200000000001</v>
      </c>
      <c r="W155">
        <v>4.1011899999999999</v>
      </c>
      <c r="X155">
        <v>0</v>
      </c>
      <c r="Y155">
        <v>756</v>
      </c>
      <c r="Z155">
        <v>1800.26</v>
      </c>
      <c r="AA155">
        <v>8604</v>
      </c>
    </row>
    <row r="156" spans="1:27" x14ac:dyDescent="0.3">
      <c r="A156" t="s">
        <v>13</v>
      </c>
      <c r="B156">
        <v>2</v>
      </c>
      <c r="C156">
        <v>5</v>
      </c>
      <c r="D156">
        <v>0.15</v>
      </c>
      <c r="E156">
        <v>318</v>
      </c>
      <c r="F156">
        <v>89471.1</v>
      </c>
      <c r="G156">
        <v>1212.04</v>
      </c>
      <c r="H156">
        <v>0</v>
      </c>
      <c r="I156">
        <v>7</v>
      </c>
      <c r="J156">
        <v>1802.79</v>
      </c>
      <c r="K156">
        <v>3523</v>
      </c>
      <c r="L156" s="33">
        <f t="shared" si="25"/>
        <v>6.4059589478704382E-3</v>
      </c>
      <c r="M156" s="39">
        <f t="shared" si="26"/>
        <v>-4.8045093914509396E-3</v>
      </c>
      <c r="N156">
        <f t="shared" si="24"/>
        <v>89903.039999999994</v>
      </c>
      <c r="O156">
        <f>IF(AND('Heuristica Seq'!$C156=0,'Heuristica Seq'!$B156=0,'Heuristica Seq'!$F156&lt;&gt;"inf",OR(AND(B155=0,'Heuristica Seq'!$F156&lt;O155),B155&lt;&gt;0)),'Heuristica Seq'!$F156,O155)</f>
        <v>88901.6</v>
      </c>
      <c r="Q156" t="s">
        <v>14</v>
      </c>
      <c r="R156">
        <v>1</v>
      </c>
      <c r="S156">
        <v>50</v>
      </c>
      <c r="T156">
        <v>0.2</v>
      </c>
      <c r="U156">
        <v>100</v>
      </c>
      <c r="V156">
        <v>31259.8</v>
      </c>
      <c r="W156">
        <v>40.692900000000002</v>
      </c>
      <c r="X156">
        <v>0</v>
      </c>
      <c r="Y156">
        <v>139</v>
      </c>
      <c r="Z156">
        <v>1857.37</v>
      </c>
      <c r="AA156">
        <v>3851</v>
      </c>
    </row>
    <row r="157" spans="1:27" x14ac:dyDescent="0.3">
      <c r="A157" t="s">
        <v>13</v>
      </c>
      <c r="B157">
        <v>2</v>
      </c>
      <c r="C157">
        <v>5</v>
      </c>
      <c r="D157">
        <v>0.2</v>
      </c>
      <c r="E157">
        <v>318</v>
      </c>
      <c r="F157">
        <v>95914.8</v>
      </c>
      <c r="G157">
        <v>1801.01</v>
      </c>
      <c r="H157">
        <v>0</v>
      </c>
      <c r="I157">
        <v>1</v>
      </c>
      <c r="J157">
        <v>1801.01</v>
      </c>
      <c r="K157">
        <v>774</v>
      </c>
      <c r="L157" s="33">
        <f t="shared" si="25"/>
        <v>7.888721912766461E-2</v>
      </c>
      <c r="M157" s="39">
        <f t="shared" si="26"/>
        <v>5.8930958308294867E-2</v>
      </c>
      <c r="N157">
        <f t="shared" si="24"/>
        <v>90577.01</v>
      </c>
      <c r="O157">
        <f>IF(AND('Heuristica Seq'!$C157=0,'Heuristica Seq'!$B157=0,'Heuristica Seq'!$F157&lt;&gt;"inf",OR(AND(B156=0,'Heuristica Seq'!$F157&lt;O156),B156&lt;&gt;0)),'Heuristica Seq'!$F157,O156)</f>
        <v>88901.6</v>
      </c>
      <c r="Q157" t="s">
        <v>14</v>
      </c>
      <c r="R157">
        <v>2</v>
      </c>
      <c r="S157">
        <v>5</v>
      </c>
      <c r="T157">
        <v>0.05</v>
      </c>
      <c r="U157">
        <v>100</v>
      </c>
      <c r="V157">
        <v>30902</v>
      </c>
      <c r="W157">
        <v>1.8006</v>
      </c>
      <c r="X157">
        <v>0</v>
      </c>
      <c r="Y157">
        <v>18556</v>
      </c>
      <c r="Z157">
        <v>1800.03</v>
      </c>
      <c r="AA157">
        <v>48806</v>
      </c>
    </row>
    <row r="158" spans="1:27" x14ac:dyDescent="0.3">
      <c r="A158" t="s">
        <v>13</v>
      </c>
      <c r="B158">
        <v>2</v>
      </c>
      <c r="C158">
        <v>10</v>
      </c>
      <c r="D158">
        <v>0.05</v>
      </c>
      <c r="E158">
        <v>318</v>
      </c>
      <c r="F158">
        <v>89598.9</v>
      </c>
      <c r="G158">
        <v>1004.64</v>
      </c>
      <c r="H158">
        <v>3</v>
      </c>
      <c r="I158">
        <v>9</v>
      </c>
      <c r="J158">
        <v>1801.43</v>
      </c>
      <c r="K158">
        <v>4225</v>
      </c>
      <c r="L158" s="33">
        <f t="shared" si="25"/>
        <v>7.8435033790167363E-3</v>
      </c>
      <c r="M158" s="39">
        <f t="shared" si="26"/>
        <v>-2.8909405777266528E-4</v>
      </c>
      <c r="N158">
        <f t="shared" si="24"/>
        <v>89624.81</v>
      </c>
      <c r="O158">
        <f>IF(AND('Heuristica Seq'!$C158=0,'Heuristica Seq'!$B158=0,'Heuristica Seq'!$F158&lt;&gt;"inf",OR(AND(B157=0,'Heuristica Seq'!$F158&lt;O157),B157&lt;&gt;0)),'Heuristica Seq'!$F158,O157)</f>
        <v>88901.6</v>
      </c>
      <c r="Q158" t="s">
        <v>14</v>
      </c>
      <c r="R158">
        <v>2</v>
      </c>
      <c r="S158">
        <v>5</v>
      </c>
      <c r="T158">
        <v>0.1</v>
      </c>
      <c r="U158">
        <v>100</v>
      </c>
      <c r="V158">
        <v>30902</v>
      </c>
      <c r="W158">
        <v>1.8255300000000001</v>
      </c>
      <c r="X158">
        <v>0</v>
      </c>
      <c r="Y158">
        <v>17880</v>
      </c>
      <c r="Z158">
        <v>1800.03</v>
      </c>
      <c r="AA158">
        <v>48224</v>
      </c>
    </row>
    <row r="159" spans="1:27" x14ac:dyDescent="0.3">
      <c r="A159" t="s">
        <v>13</v>
      </c>
      <c r="B159">
        <v>2</v>
      </c>
      <c r="C159">
        <v>10</v>
      </c>
      <c r="D159">
        <v>0.1</v>
      </c>
      <c r="E159">
        <v>318</v>
      </c>
      <c r="F159">
        <v>93274.3</v>
      </c>
      <c r="G159">
        <v>1808.71</v>
      </c>
      <c r="H159">
        <v>0</v>
      </c>
      <c r="I159">
        <v>1</v>
      </c>
      <c r="J159">
        <v>1808.71</v>
      </c>
      <c r="K159">
        <v>1592</v>
      </c>
      <c r="L159" s="33">
        <f t="shared" si="25"/>
        <v>4.9185841424676191E-2</v>
      </c>
      <c r="M159" s="39">
        <f t="shared" si="26"/>
        <v>-1.8153274292612376E-2</v>
      </c>
      <c r="N159">
        <f t="shared" si="24"/>
        <v>94998.84</v>
      </c>
      <c r="O159">
        <f>IF(AND('Heuristica Seq'!$C159=0,'Heuristica Seq'!$B159=0,'Heuristica Seq'!$F159&lt;&gt;"inf",OR(AND(B158=0,'Heuristica Seq'!$F159&lt;O158),B158&lt;&gt;0)),'Heuristica Seq'!$F159,O158)</f>
        <v>88901.6</v>
      </c>
      <c r="Q159" t="s">
        <v>14</v>
      </c>
      <c r="R159">
        <v>2</v>
      </c>
      <c r="S159">
        <v>5</v>
      </c>
      <c r="T159">
        <v>0.15</v>
      </c>
      <c r="U159">
        <v>100</v>
      </c>
      <c r="V159">
        <v>30902</v>
      </c>
      <c r="W159">
        <v>4.2020900000000001</v>
      </c>
      <c r="X159">
        <v>0</v>
      </c>
      <c r="Y159">
        <v>16035</v>
      </c>
      <c r="Z159">
        <v>1800.02</v>
      </c>
      <c r="AA159">
        <v>38678</v>
      </c>
    </row>
    <row r="160" spans="1:27" x14ac:dyDescent="0.3">
      <c r="A160" t="s">
        <v>13</v>
      </c>
      <c r="B160">
        <v>2</v>
      </c>
      <c r="C160">
        <v>10</v>
      </c>
      <c r="D160">
        <v>0.15</v>
      </c>
      <c r="E160">
        <v>318</v>
      </c>
      <c r="F160">
        <v>98356.7</v>
      </c>
      <c r="G160">
        <v>1800.08</v>
      </c>
      <c r="H160">
        <v>0</v>
      </c>
      <c r="I160">
        <v>1</v>
      </c>
      <c r="J160">
        <v>1800.08</v>
      </c>
      <c r="K160">
        <v>684</v>
      </c>
      <c r="L160" s="33">
        <f t="shared" si="25"/>
        <v>0.1063546662827215</v>
      </c>
      <c r="M160" s="39">
        <f t="shared" si="26"/>
        <v>8.3576685397807493E-2</v>
      </c>
      <c r="N160">
        <f t="shared" si="24"/>
        <v>90770.41</v>
      </c>
      <c r="O160">
        <f>IF(AND('Heuristica Seq'!$C160=0,'Heuristica Seq'!$B160=0,'Heuristica Seq'!$F160&lt;&gt;"inf",OR(AND(B159=0,'Heuristica Seq'!$F160&lt;O159),B159&lt;&gt;0)),'Heuristica Seq'!$F160,O159)</f>
        <v>88901.6</v>
      </c>
      <c r="Q160" t="s">
        <v>14</v>
      </c>
      <c r="R160">
        <v>2</v>
      </c>
      <c r="S160">
        <v>5</v>
      </c>
      <c r="T160">
        <v>0.2</v>
      </c>
      <c r="U160">
        <v>100</v>
      </c>
      <c r="V160">
        <v>30939.3</v>
      </c>
      <c r="W160">
        <v>2.8994399999999998</v>
      </c>
      <c r="X160">
        <v>0</v>
      </c>
      <c r="Y160">
        <v>3190</v>
      </c>
      <c r="Z160">
        <v>1800.39</v>
      </c>
      <c r="AA160">
        <v>23600</v>
      </c>
    </row>
    <row r="161" spans="1:27" x14ac:dyDescent="0.3">
      <c r="A161" t="s">
        <v>13</v>
      </c>
      <c r="B161">
        <v>2</v>
      </c>
      <c r="C161">
        <v>10</v>
      </c>
      <c r="D161">
        <v>0.2</v>
      </c>
      <c r="E161">
        <v>318</v>
      </c>
      <c r="F161">
        <v>96527.4</v>
      </c>
      <c r="G161">
        <v>1806</v>
      </c>
      <c r="H161">
        <v>0</v>
      </c>
      <c r="I161">
        <v>1</v>
      </c>
      <c r="J161">
        <v>1806.17</v>
      </c>
      <c r="K161">
        <v>343</v>
      </c>
      <c r="L161" s="33">
        <f t="shared" si="25"/>
        <v>8.5777983748323905E-2</v>
      </c>
      <c r="M161" s="39">
        <f t="shared" si="26"/>
        <v>4.3809834417650295E-2</v>
      </c>
      <c r="N161">
        <f t="shared" si="24"/>
        <v>92476.04</v>
      </c>
      <c r="O161">
        <f>IF(AND('Heuristica Seq'!$C161=0,'Heuristica Seq'!$B161=0,'Heuristica Seq'!$F161&lt;&gt;"inf",OR(AND(B160=0,'Heuristica Seq'!$F161&lt;O160),B160&lt;&gt;0)),'Heuristica Seq'!$F161,O160)</f>
        <v>88901.6</v>
      </c>
      <c r="Q161" t="s">
        <v>14</v>
      </c>
      <c r="R161">
        <v>2</v>
      </c>
      <c r="S161">
        <v>10</v>
      </c>
      <c r="T161">
        <v>0.05</v>
      </c>
      <c r="U161">
        <v>100</v>
      </c>
      <c r="V161">
        <v>30902</v>
      </c>
      <c r="W161">
        <v>5.98529</v>
      </c>
      <c r="X161">
        <v>0</v>
      </c>
      <c r="Y161">
        <v>8101</v>
      </c>
      <c r="Z161">
        <v>1800.02</v>
      </c>
      <c r="AA161">
        <v>38131</v>
      </c>
    </row>
    <row r="162" spans="1:27" x14ac:dyDescent="0.3">
      <c r="A162" t="s">
        <v>13</v>
      </c>
      <c r="B162">
        <v>2</v>
      </c>
      <c r="C162">
        <v>25</v>
      </c>
      <c r="D162">
        <v>0.05</v>
      </c>
      <c r="E162">
        <v>318</v>
      </c>
      <c r="F162">
        <v>89630.1</v>
      </c>
      <c r="G162">
        <v>1072.57</v>
      </c>
      <c r="H162">
        <v>0</v>
      </c>
      <c r="I162">
        <v>4</v>
      </c>
      <c r="J162">
        <v>1800.25</v>
      </c>
      <c r="K162">
        <v>3386</v>
      </c>
      <c r="L162" s="33">
        <f t="shared" si="25"/>
        <v>8.1944531931934517E-3</v>
      </c>
      <c r="M162" s="39">
        <f t="shared" si="26"/>
        <v>-1.0119564126189862E-2</v>
      </c>
      <c r="N162">
        <f t="shared" si="24"/>
        <v>90546.39</v>
      </c>
      <c r="O162">
        <f>IF(AND('Heuristica Seq'!$C162=0,'Heuristica Seq'!$B162=0,'Heuristica Seq'!$F162&lt;&gt;"inf",OR(AND(B161=0,'Heuristica Seq'!$F162&lt;O161),B161&lt;&gt;0)),'Heuristica Seq'!$F162,O161)</f>
        <v>88901.6</v>
      </c>
      <c r="Q162" t="s">
        <v>14</v>
      </c>
      <c r="R162">
        <v>2</v>
      </c>
      <c r="S162">
        <v>10</v>
      </c>
      <c r="T162">
        <v>0.1</v>
      </c>
      <c r="U162">
        <v>100</v>
      </c>
      <c r="V162">
        <v>30902</v>
      </c>
      <c r="W162">
        <v>2.1884899999999998</v>
      </c>
      <c r="X162">
        <v>0</v>
      </c>
      <c r="Y162">
        <v>6166</v>
      </c>
      <c r="Z162">
        <v>1805.6</v>
      </c>
      <c r="AA162">
        <v>25766</v>
      </c>
    </row>
    <row r="163" spans="1:27" x14ac:dyDescent="0.3">
      <c r="A163" t="s">
        <v>13</v>
      </c>
      <c r="B163">
        <v>2</v>
      </c>
      <c r="C163">
        <v>25</v>
      </c>
      <c r="D163">
        <v>0.1</v>
      </c>
      <c r="E163">
        <v>318</v>
      </c>
      <c r="F163">
        <v>99559.3</v>
      </c>
      <c r="G163">
        <v>1808.63</v>
      </c>
      <c r="H163">
        <v>0</v>
      </c>
      <c r="I163">
        <v>1</v>
      </c>
      <c r="J163">
        <v>1808.67</v>
      </c>
      <c r="K163">
        <v>203</v>
      </c>
      <c r="L163" s="33">
        <f t="shared" si="25"/>
        <v>0.11988198187659171</v>
      </c>
      <c r="M163" s="39">
        <f t="shared" si="26"/>
        <v>-1.4728279047981907E-3</v>
      </c>
      <c r="N163">
        <f t="shared" si="24"/>
        <v>99706.15</v>
      </c>
      <c r="O163">
        <f>IF(AND('Heuristica Seq'!$C163=0,'Heuristica Seq'!$B163=0,'Heuristica Seq'!$F163&lt;&gt;"inf",OR(AND(B162=0,'Heuristica Seq'!$F163&lt;O162),B162&lt;&gt;0)),'Heuristica Seq'!$F163,O162)</f>
        <v>88901.6</v>
      </c>
      <c r="Q163" t="s">
        <v>14</v>
      </c>
      <c r="R163">
        <v>2</v>
      </c>
      <c r="S163">
        <v>10</v>
      </c>
      <c r="T163">
        <v>0.15</v>
      </c>
      <c r="U163">
        <v>100</v>
      </c>
      <c r="V163">
        <v>30939.3</v>
      </c>
      <c r="W163">
        <v>2.1900400000000002</v>
      </c>
      <c r="X163">
        <v>0</v>
      </c>
      <c r="Y163">
        <v>6606</v>
      </c>
      <c r="Z163">
        <v>1800.3</v>
      </c>
      <c r="AA163">
        <v>25201</v>
      </c>
    </row>
    <row r="164" spans="1:27" x14ac:dyDescent="0.3">
      <c r="A164" t="s">
        <v>13</v>
      </c>
      <c r="B164">
        <v>2</v>
      </c>
      <c r="C164">
        <v>25</v>
      </c>
      <c r="D164">
        <v>0.15</v>
      </c>
      <c r="E164">
        <v>318</v>
      </c>
      <c r="F164">
        <v>114454</v>
      </c>
      <c r="G164">
        <v>1840.59</v>
      </c>
      <c r="H164">
        <v>0</v>
      </c>
      <c r="I164">
        <v>1</v>
      </c>
      <c r="J164">
        <v>1840.61</v>
      </c>
      <c r="K164">
        <v>75</v>
      </c>
      <c r="L164" s="33">
        <f t="shared" si="25"/>
        <v>0.2874233984540211</v>
      </c>
      <c r="M164" s="39">
        <f t="shared" si="26"/>
        <v>0.23254334857993775</v>
      </c>
      <c r="N164">
        <f t="shared" si="24"/>
        <v>92860.02</v>
      </c>
      <c r="O164">
        <f>IF(AND('Heuristica Seq'!$C164=0,'Heuristica Seq'!$B164=0,'Heuristica Seq'!$F164&lt;&gt;"inf",OR(AND(B163=0,'Heuristica Seq'!$F164&lt;O163),B163&lt;&gt;0)),'Heuristica Seq'!$F164,O163)</f>
        <v>88901.6</v>
      </c>
      <c r="Q164" t="s">
        <v>14</v>
      </c>
      <c r="R164">
        <v>2</v>
      </c>
      <c r="S164">
        <v>10</v>
      </c>
      <c r="T164">
        <v>0.2</v>
      </c>
      <c r="U164">
        <v>100</v>
      </c>
      <c r="V164">
        <v>30950.1</v>
      </c>
      <c r="W164">
        <v>1.5606899999999999</v>
      </c>
      <c r="X164">
        <v>0</v>
      </c>
      <c r="Y164">
        <v>3920</v>
      </c>
      <c r="Z164">
        <v>1800.55</v>
      </c>
      <c r="AA164">
        <v>24325</v>
      </c>
    </row>
    <row r="165" spans="1:27" x14ac:dyDescent="0.3">
      <c r="A165" t="s">
        <v>13</v>
      </c>
      <c r="B165">
        <v>2</v>
      </c>
      <c r="C165">
        <v>25</v>
      </c>
      <c r="D165">
        <v>0.2</v>
      </c>
      <c r="E165">
        <v>318</v>
      </c>
      <c r="F165">
        <v>100677</v>
      </c>
      <c r="G165">
        <v>1813.97</v>
      </c>
      <c r="H165">
        <v>0</v>
      </c>
      <c r="I165">
        <v>1</v>
      </c>
      <c r="J165">
        <v>1813.97</v>
      </c>
      <c r="K165">
        <v>154</v>
      </c>
      <c r="L165" s="33">
        <f t="shared" si="25"/>
        <v>0.13245430903380817</v>
      </c>
      <c r="M165" s="39">
        <f t="shared" si="26"/>
        <v>7.125687883817311E-2</v>
      </c>
      <c r="N165">
        <f t="shared" si="24"/>
        <v>93980.26</v>
      </c>
      <c r="O165">
        <f>IF(AND('Heuristica Seq'!$C165=0,'Heuristica Seq'!$B165=0,'Heuristica Seq'!$F165&lt;&gt;"inf",OR(AND(B164=0,'Heuristica Seq'!$F165&lt;O164),B164&lt;&gt;0)),'Heuristica Seq'!$F165,O164)</f>
        <v>88901.6</v>
      </c>
      <c r="Q165" t="s">
        <v>14</v>
      </c>
      <c r="R165">
        <v>2</v>
      </c>
      <c r="S165">
        <v>25</v>
      </c>
      <c r="T165">
        <v>0.05</v>
      </c>
      <c r="U165">
        <v>100</v>
      </c>
      <c r="V165">
        <v>30902</v>
      </c>
      <c r="W165">
        <v>0.57596099999999995</v>
      </c>
      <c r="X165">
        <v>0</v>
      </c>
      <c r="Y165">
        <v>4290</v>
      </c>
      <c r="Z165">
        <v>1800</v>
      </c>
      <c r="AA165">
        <v>22368</v>
      </c>
    </row>
    <row r="166" spans="1:27" x14ac:dyDescent="0.3">
      <c r="A166" t="s">
        <v>13</v>
      </c>
      <c r="B166">
        <v>2</v>
      </c>
      <c r="C166">
        <v>50</v>
      </c>
      <c r="D166">
        <v>0.05</v>
      </c>
      <c r="E166">
        <v>318</v>
      </c>
      <c r="F166">
        <v>89725.9</v>
      </c>
      <c r="G166">
        <v>1795.66</v>
      </c>
      <c r="H166">
        <v>4</v>
      </c>
      <c r="I166">
        <v>6</v>
      </c>
      <c r="J166">
        <v>1800.11</v>
      </c>
      <c r="K166">
        <v>4038</v>
      </c>
      <c r="L166" s="33">
        <f t="shared" si="25"/>
        <v>9.2720490969790959E-3</v>
      </c>
      <c r="M166" s="39">
        <f t="shared" si="26"/>
        <v>-6.0204246545885964E-2</v>
      </c>
      <c r="N166">
        <f t="shared" si="24"/>
        <v>95473.83</v>
      </c>
      <c r="O166">
        <f>IF(AND('Heuristica Seq'!$C166=0,'Heuristica Seq'!$B166=0,'Heuristica Seq'!$F166&lt;&gt;"inf",OR(AND(B165=0,'Heuristica Seq'!$F166&lt;O165),B165&lt;&gt;0)),'Heuristica Seq'!$F166,O165)</f>
        <v>88901.6</v>
      </c>
      <c r="Q166" t="s">
        <v>14</v>
      </c>
      <c r="R166">
        <v>2</v>
      </c>
      <c r="S166">
        <v>25</v>
      </c>
      <c r="T166">
        <v>0.1</v>
      </c>
      <c r="U166">
        <v>100</v>
      </c>
      <c r="V166">
        <v>30950.1</v>
      </c>
      <c r="W166">
        <v>3.0476399999999999</v>
      </c>
      <c r="X166">
        <v>0</v>
      </c>
      <c r="Y166">
        <v>1990</v>
      </c>
      <c r="Z166">
        <v>1807.79</v>
      </c>
      <c r="AA166">
        <v>14242</v>
      </c>
    </row>
    <row r="167" spans="1:27" x14ac:dyDescent="0.3">
      <c r="A167" t="s">
        <v>13</v>
      </c>
      <c r="B167">
        <v>2</v>
      </c>
      <c r="C167">
        <v>50</v>
      </c>
      <c r="D167">
        <v>0.1</v>
      </c>
      <c r="E167">
        <v>318</v>
      </c>
      <c r="F167">
        <v>90685.9</v>
      </c>
      <c r="G167">
        <v>1683.25</v>
      </c>
      <c r="H167">
        <v>0</v>
      </c>
      <c r="I167">
        <v>3</v>
      </c>
      <c r="J167">
        <v>1800.4</v>
      </c>
      <c r="K167">
        <v>2507</v>
      </c>
      <c r="L167" s="33">
        <f t="shared" si="25"/>
        <v>2.0070504917796717E-2</v>
      </c>
      <c r="M167" s="39">
        <f t="shared" si="26"/>
        <v>-6.3989128612820689E-2</v>
      </c>
      <c r="N167">
        <f t="shared" si="24"/>
        <v>96885.52</v>
      </c>
      <c r="O167">
        <f>IF(AND('Heuristica Seq'!$C167=0,'Heuristica Seq'!$B167=0,'Heuristica Seq'!$F167&lt;&gt;"inf",OR(AND(B166=0,'Heuristica Seq'!$F167&lt;O166),B166&lt;&gt;0)),'Heuristica Seq'!$F167,O166)</f>
        <v>88901.6</v>
      </c>
      <c r="Q167" t="s">
        <v>14</v>
      </c>
      <c r="R167">
        <v>2</v>
      </c>
      <c r="S167">
        <v>25</v>
      </c>
      <c r="T167">
        <v>0.15</v>
      </c>
      <c r="U167">
        <v>100</v>
      </c>
      <c r="V167">
        <v>30966.799999999999</v>
      </c>
      <c r="W167">
        <v>17.369199999999999</v>
      </c>
      <c r="X167">
        <v>0</v>
      </c>
      <c r="Y167">
        <v>1601</v>
      </c>
      <c r="Z167">
        <v>1800.17</v>
      </c>
      <c r="AA167">
        <v>14238</v>
      </c>
    </row>
    <row r="168" spans="1:27" x14ac:dyDescent="0.3">
      <c r="A168" t="s">
        <v>13</v>
      </c>
      <c r="B168">
        <v>2</v>
      </c>
      <c r="C168">
        <v>50</v>
      </c>
      <c r="D168">
        <v>0.15</v>
      </c>
      <c r="E168">
        <v>318</v>
      </c>
      <c r="F168">
        <v>97657</v>
      </c>
      <c r="G168">
        <v>1820.56</v>
      </c>
      <c r="H168">
        <v>0</v>
      </c>
      <c r="I168">
        <v>1</v>
      </c>
      <c r="J168">
        <v>1820.56</v>
      </c>
      <c r="K168">
        <v>427</v>
      </c>
      <c r="L168" s="33">
        <f t="shared" si="25"/>
        <v>9.8484166764152725E-2</v>
      </c>
      <c r="M168" s="39">
        <f t="shared" si="26"/>
        <v>2.797274935894456E-2</v>
      </c>
      <c r="N168">
        <f t="shared" si="24"/>
        <v>94999.6</v>
      </c>
      <c r="O168">
        <f>IF(AND('Heuristica Seq'!$C168=0,'Heuristica Seq'!$B168=0,'Heuristica Seq'!$F168&lt;&gt;"inf",OR(AND(B167=0,'Heuristica Seq'!$F168&lt;O167),B167&lt;&gt;0)),'Heuristica Seq'!$F168,O167)</f>
        <v>88901.6</v>
      </c>
      <c r="Q168" t="s">
        <v>14</v>
      </c>
      <c r="R168">
        <v>2</v>
      </c>
      <c r="S168">
        <v>25</v>
      </c>
      <c r="T168">
        <v>0.2</v>
      </c>
      <c r="U168">
        <v>100</v>
      </c>
      <c r="V168">
        <v>30984.6</v>
      </c>
      <c r="W168">
        <v>7.09788</v>
      </c>
      <c r="X168">
        <v>0</v>
      </c>
      <c r="Y168">
        <v>189</v>
      </c>
      <c r="Z168">
        <v>1842.98</v>
      </c>
      <c r="AA168">
        <v>3292</v>
      </c>
    </row>
    <row r="169" spans="1:27" x14ac:dyDescent="0.3">
      <c r="A169" t="s">
        <v>13</v>
      </c>
      <c r="B169">
        <v>2</v>
      </c>
      <c r="C169">
        <v>50</v>
      </c>
      <c r="D169">
        <v>0.2</v>
      </c>
      <c r="E169">
        <v>318</v>
      </c>
      <c r="F169">
        <v>139091</v>
      </c>
      <c r="G169">
        <v>1805.68</v>
      </c>
      <c r="H169">
        <v>0</v>
      </c>
      <c r="I169">
        <v>1</v>
      </c>
      <c r="J169">
        <v>1805.79</v>
      </c>
      <c r="K169">
        <v>40</v>
      </c>
      <c r="L169" s="33">
        <f t="shared" si="25"/>
        <v>0.56455001934723326</v>
      </c>
      <c r="M169" s="39">
        <f t="shared" si="26"/>
        <v>-5.6531143168215947E-2</v>
      </c>
      <c r="N169">
        <f t="shared" si="24"/>
        <v>147425.10999999999</v>
      </c>
      <c r="O169">
        <f>IF(AND('Heuristica Seq'!$C169=0,'Heuristica Seq'!$B169=0,'Heuristica Seq'!$F169&lt;&gt;"inf",OR(AND(B168=0,'Heuristica Seq'!$F169&lt;O168),B168&lt;&gt;0)),'Heuristica Seq'!$F169,O168)</f>
        <v>88901.6</v>
      </c>
      <c r="Q169" t="s">
        <v>14</v>
      </c>
      <c r="R169">
        <v>2</v>
      </c>
      <c r="S169">
        <v>50</v>
      </c>
      <c r="T169">
        <v>0.05</v>
      </c>
      <c r="U169">
        <v>100</v>
      </c>
      <c r="V169">
        <v>30939.3</v>
      </c>
      <c r="W169">
        <v>4.9409099999999997</v>
      </c>
      <c r="X169">
        <v>0</v>
      </c>
      <c r="Y169">
        <v>2155</v>
      </c>
      <c r="Z169">
        <v>1800.06</v>
      </c>
      <c r="AA169">
        <v>17034</v>
      </c>
    </row>
    <row r="170" spans="1:27" x14ac:dyDescent="0.3">
      <c r="A170" t="s">
        <v>13</v>
      </c>
      <c r="B170">
        <v>3</v>
      </c>
      <c r="C170">
        <v>0</v>
      </c>
      <c r="D170">
        <v>0.05</v>
      </c>
      <c r="E170">
        <v>318</v>
      </c>
      <c r="F170">
        <v>90605.6</v>
      </c>
      <c r="G170">
        <v>1212.2</v>
      </c>
      <c r="H170">
        <v>8</v>
      </c>
      <c r="I170">
        <v>17</v>
      </c>
      <c r="J170">
        <v>1800.16</v>
      </c>
      <c r="K170">
        <v>8413</v>
      </c>
      <c r="L170" s="33">
        <f t="shared" si="25"/>
        <v>1.9167259081951382E-2</v>
      </c>
      <c r="M170" s="39">
        <f t="shared" si="26"/>
        <v>-8.2443430970047249E-4</v>
      </c>
      <c r="N170">
        <f t="shared" si="24"/>
        <v>90680.36</v>
      </c>
      <c r="O170">
        <f>IF(AND('Heuristica Seq'!$C170=0,'Heuristica Seq'!$B170=0,'Heuristica Seq'!$F170&lt;&gt;"inf",OR(AND(B169=0,'Heuristica Seq'!$F170&lt;O169),B169&lt;&gt;0)),'Heuristica Seq'!$F170,O169)</f>
        <v>88901.6</v>
      </c>
      <c r="Q170" t="s">
        <v>14</v>
      </c>
      <c r="R170">
        <v>2</v>
      </c>
      <c r="S170">
        <v>50</v>
      </c>
      <c r="T170">
        <v>0.1</v>
      </c>
      <c r="U170">
        <v>100</v>
      </c>
      <c r="V170">
        <v>30963.1</v>
      </c>
      <c r="W170">
        <v>11.522500000000001</v>
      </c>
      <c r="X170">
        <v>0</v>
      </c>
      <c r="Y170">
        <v>1216</v>
      </c>
      <c r="Z170">
        <v>1804.36</v>
      </c>
      <c r="AA170">
        <v>8741</v>
      </c>
    </row>
    <row r="171" spans="1:27" x14ac:dyDescent="0.3">
      <c r="A171" t="s">
        <v>13</v>
      </c>
      <c r="B171">
        <v>3</v>
      </c>
      <c r="C171">
        <v>0</v>
      </c>
      <c r="D171">
        <v>0.1</v>
      </c>
      <c r="E171">
        <v>318</v>
      </c>
      <c r="F171">
        <v>96995.8</v>
      </c>
      <c r="G171">
        <v>1810.49</v>
      </c>
      <c r="H171">
        <v>0</v>
      </c>
      <c r="I171">
        <v>1</v>
      </c>
      <c r="J171">
        <v>1810.49</v>
      </c>
      <c r="K171">
        <v>897</v>
      </c>
      <c r="L171" s="33">
        <f t="shared" si="25"/>
        <v>9.1046730317564606E-2</v>
      </c>
      <c r="M171" s="39">
        <f t="shared" si="26"/>
        <v>2.3152517929150962E-2</v>
      </c>
      <c r="N171">
        <f t="shared" si="24"/>
        <v>94800.92</v>
      </c>
      <c r="O171">
        <f>IF(AND('Heuristica Seq'!$C171=0,'Heuristica Seq'!$B171=0,'Heuristica Seq'!$F171&lt;&gt;"inf",OR(AND(B170=0,'Heuristica Seq'!$F171&lt;O170),B170&lt;&gt;0)),'Heuristica Seq'!$F171,O170)</f>
        <v>88901.6</v>
      </c>
      <c r="Q171" t="s">
        <v>14</v>
      </c>
      <c r="R171">
        <v>2</v>
      </c>
      <c r="S171">
        <v>50</v>
      </c>
      <c r="T171">
        <v>0.15</v>
      </c>
      <c r="U171">
        <v>100</v>
      </c>
      <c r="V171">
        <v>31039.1</v>
      </c>
      <c r="W171">
        <v>13.6966</v>
      </c>
      <c r="X171">
        <v>0</v>
      </c>
      <c r="Y171">
        <v>796</v>
      </c>
      <c r="Z171">
        <v>1800.8</v>
      </c>
      <c r="AA171">
        <v>7955</v>
      </c>
    </row>
    <row r="172" spans="1:27" x14ac:dyDescent="0.3">
      <c r="A172" t="s">
        <v>13</v>
      </c>
      <c r="B172">
        <v>3</v>
      </c>
      <c r="C172">
        <v>0</v>
      </c>
      <c r="D172">
        <v>0.2</v>
      </c>
      <c r="E172">
        <v>318</v>
      </c>
      <c r="F172" t="s">
        <v>511</v>
      </c>
      <c r="G172" t="s">
        <v>511</v>
      </c>
      <c r="H172" t="s">
        <v>511</v>
      </c>
      <c r="I172" t="s">
        <v>511</v>
      </c>
      <c r="J172" t="s">
        <v>511</v>
      </c>
      <c r="L172" s="33" t="str">
        <f t="shared" si="25"/>
        <v>---</v>
      </c>
      <c r="M172" s="39" t="str">
        <f t="shared" si="26"/>
        <v>---</v>
      </c>
      <c r="N172">
        <f t="shared" si="24"/>
        <v>0</v>
      </c>
      <c r="O172">
        <f>IF(AND('Heuristica Seq'!$C172=0,'Heuristica Seq'!$B172=0,'Heuristica Seq'!$F172&lt;&gt;"inf",OR(AND(B171=0,'Heuristica Seq'!$F172&lt;O171),B171&lt;&gt;0)),'Heuristica Seq'!$F172,O171)</f>
        <v>88901.6</v>
      </c>
      <c r="Q172" t="s">
        <v>14</v>
      </c>
      <c r="R172">
        <v>2</v>
      </c>
      <c r="S172">
        <v>50</v>
      </c>
      <c r="T172">
        <v>0.2</v>
      </c>
      <c r="U172">
        <v>100</v>
      </c>
      <c r="V172">
        <v>31162.7</v>
      </c>
      <c r="W172">
        <v>53.3583</v>
      </c>
      <c r="X172">
        <v>0</v>
      </c>
      <c r="Y172">
        <v>135</v>
      </c>
      <c r="Z172">
        <v>1822.6</v>
      </c>
      <c r="AA172">
        <v>2783</v>
      </c>
    </row>
    <row r="173" spans="1:27" x14ac:dyDescent="0.3">
      <c r="A173" t="s">
        <v>13</v>
      </c>
      <c r="B173">
        <v>3</v>
      </c>
      <c r="C173">
        <v>10</v>
      </c>
      <c r="D173">
        <v>0.05</v>
      </c>
      <c r="E173">
        <v>318</v>
      </c>
      <c r="F173">
        <v>90863.3</v>
      </c>
      <c r="G173">
        <v>972.37900000000002</v>
      </c>
      <c r="H173">
        <v>0</v>
      </c>
      <c r="I173">
        <v>13</v>
      </c>
      <c r="J173">
        <v>1800.18</v>
      </c>
      <c r="K173">
        <v>8467</v>
      </c>
      <c r="L173" s="33">
        <f t="shared" si="25"/>
        <v>2.2065969566351873E-2</v>
      </c>
      <c r="M173" s="39">
        <f t="shared" si="26"/>
        <v>1.0670242143435704E-3</v>
      </c>
      <c r="N173">
        <f t="shared" si="24"/>
        <v>90766.45</v>
      </c>
      <c r="O173">
        <f>IF(AND('Heuristica Seq'!$C173=0,'Heuristica Seq'!$B173=0,'Heuristica Seq'!$F173&lt;&gt;"inf",OR(AND(B172=0,'Heuristica Seq'!$F173&lt;O172),B172&lt;&gt;0)),'Heuristica Seq'!$F173,O172)</f>
        <v>88901.6</v>
      </c>
      <c r="Q173" t="s">
        <v>14</v>
      </c>
      <c r="R173">
        <v>3</v>
      </c>
      <c r="S173">
        <v>0</v>
      </c>
      <c r="T173">
        <v>0.05</v>
      </c>
      <c r="U173">
        <v>100</v>
      </c>
      <c r="V173">
        <v>31014.9</v>
      </c>
      <c r="W173">
        <v>2.25719</v>
      </c>
      <c r="X173">
        <v>0</v>
      </c>
      <c r="Y173">
        <v>14375</v>
      </c>
      <c r="Z173">
        <v>1800.02</v>
      </c>
      <c r="AA173">
        <v>51081</v>
      </c>
    </row>
    <row r="174" spans="1:27" x14ac:dyDescent="0.3">
      <c r="A174" t="s">
        <v>13</v>
      </c>
      <c r="B174">
        <v>3</v>
      </c>
      <c r="C174">
        <v>10</v>
      </c>
      <c r="D174">
        <v>0.1</v>
      </c>
      <c r="E174">
        <v>318</v>
      </c>
      <c r="F174">
        <v>101028</v>
      </c>
      <c r="G174">
        <v>1809.79</v>
      </c>
      <c r="H174">
        <v>0</v>
      </c>
      <c r="I174">
        <v>1</v>
      </c>
      <c r="J174">
        <v>1809.79</v>
      </c>
      <c r="K174">
        <v>574</v>
      </c>
      <c r="L174" s="33">
        <f t="shared" si="25"/>
        <v>0.13640249444329444</v>
      </c>
      <c r="M174" s="39">
        <f t="shared" si="26"/>
        <v>7.0583279686543765E-2</v>
      </c>
      <c r="N174">
        <f t="shared" si="24"/>
        <v>94367.25</v>
      </c>
      <c r="O174">
        <f>IF(AND('Heuristica Seq'!$C174=0,'Heuristica Seq'!$B174=0,'Heuristica Seq'!$F174&lt;&gt;"inf",OR(AND(B173=0,'Heuristica Seq'!$F174&lt;O173),B173&lt;&gt;0)),'Heuristica Seq'!$F174,O173)</f>
        <v>88901.6</v>
      </c>
      <c r="Q174" t="s">
        <v>14</v>
      </c>
      <c r="R174">
        <v>3</v>
      </c>
      <c r="S174">
        <v>0</v>
      </c>
      <c r="T174">
        <v>0.1</v>
      </c>
      <c r="U174">
        <v>100</v>
      </c>
      <c r="V174">
        <v>32051.1</v>
      </c>
      <c r="W174">
        <v>10.595800000000001</v>
      </c>
      <c r="X174">
        <v>0</v>
      </c>
      <c r="Y174">
        <v>2646</v>
      </c>
      <c r="Z174">
        <v>1800.11</v>
      </c>
      <c r="AA174">
        <v>30725</v>
      </c>
    </row>
    <row r="175" spans="1:27" x14ac:dyDescent="0.3">
      <c r="A175" t="s">
        <v>13</v>
      </c>
      <c r="B175">
        <v>3</v>
      </c>
      <c r="C175">
        <v>10</v>
      </c>
      <c r="D175">
        <v>0.15</v>
      </c>
      <c r="E175">
        <v>318</v>
      </c>
      <c r="F175" t="s">
        <v>511</v>
      </c>
      <c r="G175" t="s">
        <v>511</v>
      </c>
      <c r="H175" t="s">
        <v>511</v>
      </c>
      <c r="I175" t="s">
        <v>511</v>
      </c>
      <c r="J175" t="s">
        <v>511</v>
      </c>
      <c r="L175" s="33" t="str">
        <f t="shared" si="25"/>
        <v>---</v>
      </c>
      <c r="M175" s="39" t="str">
        <f t="shared" si="26"/>
        <v>---</v>
      </c>
      <c r="N175">
        <f t="shared" si="24"/>
        <v>0</v>
      </c>
      <c r="O175">
        <f>IF(AND('Heuristica Seq'!$C175=0,'Heuristica Seq'!$B175=0,'Heuristica Seq'!$F175&lt;&gt;"inf",OR(AND(B174=0,'Heuristica Seq'!$F175&lt;O174),B174&lt;&gt;0)),'Heuristica Seq'!$F175,O174)</f>
        <v>88901.6</v>
      </c>
      <c r="Q175" t="s">
        <v>14</v>
      </c>
      <c r="R175">
        <v>3</v>
      </c>
      <c r="S175">
        <v>10</v>
      </c>
      <c r="T175">
        <v>0.05</v>
      </c>
      <c r="U175">
        <v>100</v>
      </c>
      <c r="V175">
        <v>31014.9</v>
      </c>
      <c r="W175">
        <v>4.5173199999999998</v>
      </c>
      <c r="X175">
        <v>0</v>
      </c>
      <c r="Y175">
        <v>12981</v>
      </c>
      <c r="Z175">
        <v>1800.04</v>
      </c>
      <c r="AA175">
        <v>46135</v>
      </c>
    </row>
    <row r="176" spans="1:27" x14ac:dyDescent="0.3">
      <c r="A176" t="s">
        <v>13</v>
      </c>
      <c r="B176">
        <v>3</v>
      </c>
      <c r="C176">
        <v>10</v>
      </c>
      <c r="D176">
        <v>0.2</v>
      </c>
      <c r="E176">
        <v>318</v>
      </c>
      <c r="F176" t="s">
        <v>511</v>
      </c>
      <c r="G176" t="s">
        <v>511</v>
      </c>
      <c r="H176" t="s">
        <v>511</v>
      </c>
      <c r="I176" t="s">
        <v>511</v>
      </c>
      <c r="J176" t="s">
        <v>511</v>
      </c>
      <c r="L176" s="33" t="str">
        <f t="shared" si="25"/>
        <v>---</v>
      </c>
      <c r="M176" s="39" t="str">
        <f t="shared" si="26"/>
        <v>---</v>
      </c>
      <c r="N176">
        <f t="shared" si="24"/>
        <v>0</v>
      </c>
      <c r="O176">
        <f>IF(AND('Heuristica Seq'!$C176=0,'Heuristica Seq'!$B176=0,'Heuristica Seq'!$F176&lt;&gt;"inf",OR(AND(B175=0,'Heuristica Seq'!$F176&lt;O175),B175&lt;&gt;0)),'Heuristica Seq'!$F176,O175)</f>
        <v>88901.6</v>
      </c>
      <c r="Q176" t="s">
        <v>14</v>
      </c>
      <c r="R176">
        <v>3</v>
      </c>
      <c r="S176">
        <v>10</v>
      </c>
      <c r="T176">
        <v>0.1</v>
      </c>
      <c r="U176">
        <v>100</v>
      </c>
      <c r="V176">
        <v>32051.1</v>
      </c>
      <c r="W176">
        <v>18.962900000000001</v>
      </c>
      <c r="X176">
        <v>3</v>
      </c>
      <c r="Y176">
        <v>2287</v>
      </c>
      <c r="Z176">
        <v>1800.18</v>
      </c>
      <c r="AA176">
        <v>31856</v>
      </c>
    </row>
    <row r="177" spans="1:27" x14ac:dyDescent="0.3">
      <c r="A177" t="s">
        <v>13</v>
      </c>
      <c r="B177">
        <v>3</v>
      </c>
      <c r="C177">
        <v>25</v>
      </c>
      <c r="D177">
        <v>0.05</v>
      </c>
      <c r="E177">
        <v>318</v>
      </c>
      <c r="F177">
        <v>90814.5</v>
      </c>
      <c r="G177">
        <v>781.46600000000001</v>
      </c>
      <c r="H177">
        <v>0</v>
      </c>
      <c r="I177">
        <v>6</v>
      </c>
      <c r="J177">
        <v>1807.88</v>
      </c>
      <c r="K177">
        <v>6205</v>
      </c>
      <c r="L177" s="33">
        <f t="shared" si="25"/>
        <v>2.1517048062126953E-2</v>
      </c>
      <c r="M177" s="39">
        <f t="shared" si="26"/>
        <v>1.0694741520598239E-3</v>
      </c>
      <c r="N177">
        <f t="shared" si="24"/>
        <v>90717.48</v>
      </c>
      <c r="O177">
        <f>IF(AND('Heuristica Seq'!$C177=0,'Heuristica Seq'!$B177=0,'Heuristica Seq'!$F177&lt;&gt;"inf",OR(AND(B176=0,'Heuristica Seq'!$F177&lt;O176),B176&lt;&gt;0)),'Heuristica Seq'!$F177,O176)</f>
        <v>88901.6</v>
      </c>
      <c r="Q177" t="s">
        <v>14</v>
      </c>
      <c r="R177">
        <v>3</v>
      </c>
      <c r="S177">
        <v>25</v>
      </c>
      <c r="T177">
        <v>0.05</v>
      </c>
      <c r="U177">
        <v>100</v>
      </c>
      <c r="V177">
        <v>31014.9</v>
      </c>
      <c r="W177">
        <v>1.3420700000000001</v>
      </c>
      <c r="X177">
        <v>0</v>
      </c>
      <c r="Y177">
        <v>9801</v>
      </c>
      <c r="Z177">
        <v>1801.03</v>
      </c>
      <c r="AA177">
        <v>33020</v>
      </c>
    </row>
    <row r="178" spans="1:27" x14ac:dyDescent="0.3">
      <c r="A178" t="s">
        <v>13</v>
      </c>
      <c r="B178">
        <v>3</v>
      </c>
      <c r="C178">
        <v>25</v>
      </c>
      <c r="D178">
        <v>0.1</v>
      </c>
      <c r="E178">
        <v>318</v>
      </c>
      <c r="F178">
        <v>130498</v>
      </c>
      <c r="G178">
        <v>1808.39</v>
      </c>
      <c r="H178">
        <v>0</v>
      </c>
      <c r="I178">
        <v>1</v>
      </c>
      <c r="J178">
        <v>1808.39</v>
      </c>
      <c r="K178">
        <v>99</v>
      </c>
      <c r="L178" s="33">
        <f t="shared" si="25"/>
        <v>0.46789259135943539</v>
      </c>
      <c r="M178" s="39">
        <f t="shared" si="26"/>
        <v>0.37963246450748578</v>
      </c>
      <c r="N178">
        <f t="shared" si="24"/>
        <v>94588.96</v>
      </c>
      <c r="O178">
        <f>IF(AND('Heuristica Seq'!$C178=0,'Heuristica Seq'!$B178=0,'Heuristica Seq'!$F178&lt;&gt;"inf",OR(AND(B177=0,'Heuristica Seq'!$F178&lt;O177),B177&lt;&gt;0)),'Heuristica Seq'!$F178,O177)</f>
        <v>88901.6</v>
      </c>
      <c r="Q178" t="s">
        <v>14</v>
      </c>
      <c r="R178">
        <v>3</v>
      </c>
      <c r="S178">
        <v>25</v>
      </c>
      <c r="T178">
        <v>0.1</v>
      </c>
      <c r="U178">
        <v>100</v>
      </c>
      <c r="V178">
        <v>32051.1</v>
      </c>
      <c r="W178">
        <v>6.2903799999999999</v>
      </c>
      <c r="X178">
        <v>0</v>
      </c>
      <c r="Y178">
        <v>5391</v>
      </c>
      <c r="Z178">
        <v>1800.04</v>
      </c>
      <c r="AA178">
        <v>31125</v>
      </c>
    </row>
    <row r="179" spans="1:27" x14ac:dyDescent="0.3">
      <c r="A179" t="s">
        <v>13</v>
      </c>
      <c r="B179">
        <v>3</v>
      </c>
      <c r="C179">
        <v>25</v>
      </c>
      <c r="D179">
        <v>0.15</v>
      </c>
      <c r="E179">
        <v>318</v>
      </c>
      <c r="F179" t="s">
        <v>511</v>
      </c>
      <c r="G179" t="s">
        <v>511</v>
      </c>
      <c r="H179" t="s">
        <v>511</v>
      </c>
      <c r="I179" t="s">
        <v>511</v>
      </c>
      <c r="J179" t="s">
        <v>511</v>
      </c>
      <c r="L179" s="33" t="str">
        <f t="shared" si="25"/>
        <v>---</v>
      </c>
      <c r="M179" s="39" t="str">
        <f t="shared" si="26"/>
        <v>---</v>
      </c>
      <c r="N179">
        <f t="shared" si="24"/>
        <v>0</v>
      </c>
      <c r="O179">
        <f>IF(AND('Heuristica Seq'!$C179=0,'Heuristica Seq'!$B179=0,'Heuristica Seq'!$F179&lt;&gt;"inf",OR(AND(B178=0,'Heuristica Seq'!$F179&lt;O178),B178&lt;&gt;0)),'Heuristica Seq'!$F179,O178)</f>
        <v>88901.6</v>
      </c>
      <c r="Q179" t="s">
        <v>14</v>
      </c>
      <c r="R179">
        <v>3</v>
      </c>
      <c r="S179">
        <v>50</v>
      </c>
      <c r="T179">
        <v>0.05</v>
      </c>
      <c r="U179">
        <v>100</v>
      </c>
      <c r="V179">
        <v>31014.9</v>
      </c>
      <c r="W179">
        <v>3.32287</v>
      </c>
      <c r="X179">
        <v>0</v>
      </c>
      <c r="Y179">
        <v>12044</v>
      </c>
      <c r="Z179">
        <v>1800</v>
      </c>
      <c r="AA179">
        <v>42876</v>
      </c>
    </row>
    <row r="180" spans="1:27" x14ac:dyDescent="0.3">
      <c r="A180" t="s">
        <v>13</v>
      </c>
      <c r="B180">
        <v>3</v>
      </c>
      <c r="C180">
        <v>25</v>
      </c>
      <c r="D180">
        <v>0.2</v>
      </c>
      <c r="E180">
        <v>318</v>
      </c>
      <c r="F180" t="s">
        <v>511</v>
      </c>
      <c r="G180" t="s">
        <v>511</v>
      </c>
      <c r="H180" t="s">
        <v>511</v>
      </c>
      <c r="I180" t="s">
        <v>511</v>
      </c>
      <c r="J180" t="s">
        <v>511</v>
      </c>
      <c r="L180" s="33" t="str">
        <f t="shared" si="25"/>
        <v>---</v>
      </c>
      <c r="M180" s="39" t="str">
        <f t="shared" si="26"/>
        <v>---</v>
      </c>
      <c r="N180">
        <f t="shared" si="24"/>
        <v>0</v>
      </c>
      <c r="O180">
        <f>IF(AND('Heuristica Seq'!$C180=0,'Heuristica Seq'!$B180=0,'Heuristica Seq'!$F180&lt;&gt;"inf",OR(AND(B179=0,'Heuristica Seq'!$F180&lt;O179),B179&lt;&gt;0)),'Heuristica Seq'!$F180,O179)</f>
        <v>88901.6</v>
      </c>
      <c r="Q180" t="s">
        <v>14</v>
      </c>
      <c r="R180">
        <v>3</v>
      </c>
      <c r="S180">
        <v>50</v>
      </c>
      <c r="T180">
        <v>0.1</v>
      </c>
      <c r="U180">
        <v>100</v>
      </c>
      <c r="V180">
        <v>32051.1</v>
      </c>
      <c r="W180">
        <v>10.671099999999999</v>
      </c>
      <c r="X180">
        <v>2</v>
      </c>
      <c r="Y180">
        <v>2588</v>
      </c>
      <c r="Z180">
        <v>1800.02</v>
      </c>
      <c r="AA180">
        <v>31079</v>
      </c>
    </row>
    <row r="181" spans="1:27" x14ac:dyDescent="0.3">
      <c r="A181" t="s">
        <v>13</v>
      </c>
      <c r="B181">
        <v>3</v>
      </c>
      <c r="C181">
        <v>50</v>
      </c>
      <c r="D181">
        <v>0.05</v>
      </c>
      <c r="E181">
        <v>318</v>
      </c>
      <c r="F181">
        <v>90605.6</v>
      </c>
      <c r="G181">
        <v>744.97</v>
      </c>
      <c r="H181">
        <v>0</v>
      </c>
      <c r="I181">
        <v>12</v>
      </c>
      <c r="J181">
        <v>1800.49</v>
      </c>
      <c r="K181">
        <v>5806</v>
      </c>
      <c r="L181" s="33">
        <f t="shared" si="25"/>
        <v>1.9167259081951382E-2</v>
      </c>
      <c r="M181" s="39">
        <f t="shared" si="26"/>
        <v>-8.2443430970047249E-4</v>
      </c>
      <c r="N181">
        <f t="shared" si="24"/>
        <v>90680.36</v>
      </c>
      <c r="O181">
        <f>IF(AND('Heuristica Seq'!$C181=0,'Heuristica Seq'!$B181=0,'Heuristica Seq'!$F181&lt;&gt;"inf",OR(AND(B180=0,'Heuristica Seq'!$F181&lt;O180),B180&lt;&gt;0)),'Heuristica Seq'!$F181,O180)</f>
        <v>88901.6</v>
      </c>
      <c r="Q181" t="s">
        <v>13</v>
      </c>
      <c r="R181">
        <v>0</v>
      </c>
      <c r="S181">
        <v>0</v>
      </c>
      <c r="T181">
        <v>0.05</v>
      </c>
      <c r="U181">
        <v>318</v>
      </c>
      <c r="V181">
        <v>88901.6</v>
      </c>
      <c r="W181">
        <v>296.27699999999999</v>
      </c>
      <c r="X181">
        <v>20</v>
      </c>
      <c r="Y181">
        <v>126</v>
      </c>
      <c r="Z181">
        <v>1800.03</v>
      </c>
      <c r="AA181">
        <v>40982</v>
      </c>
    </row>
    <row r="182" spans="1:27" x14ac:dyDescent="0.3">
      <c r="A182" t="s">
        <v>13</v>
      </c>
      <c r="B182">
        <v>3</v>
      </c>
      <c r="C182">
        <v>50</v>
      </c>
      <c r="D182">
        <v>0.1</v>
      </c>
      <c r="E182">
        <v>318</v>
      </c>
      <c r="F182">
        <v>96817.2</v>
      </c>
      <c r="G182">
        <v>1800.52</v>
      </c>
      <c r="H182">
        <v>0</v>
      </c>
      <c r="I182">
        <v>1</v>
      </c>
      <c r="J182">
        <v>1800.52</v>
      </c>
      <c r="K182">
        <v>1135</v>
      </c>
      <c r="L182" s="33">
        <f t="shared" si="25"/>
        <v>8.9037767599233097E-2</v>
      </c>
      <c r="M182" s="39">
        <f t="shared" si="26"/>
        <v>1.8796400667740132E-2</v>
      </c>
      <c r="N182">
        <f t="shared" si="24"/>
        <v>95030.96</v>
      </c>
      <c r="O182">
        <f>IF(AND('Heuristica Seq'!$C182=0,'Heuristica Seq'!$B182=0,'Heuristica Seq'!$F182&lt;&gt;"inf",OR(AND(B181=0,'Heuristica Seq'!$F182&lt;O181),B181&lt;&gt;0)),'Heuristica Seq'!$F182,O181)</f>
        <v>88901.6</v>
      </c>
      <c r="Q182" t="s">
        <v>13</v>
      </c>
      <c r="R182">
        <v>0</v>
      </c>
      <c r="S182">
        <v>0</v>
      </c>
      <c r="T182">
        <v>0.1</v>
      </c>
      <c r="U182">
        <v>318</v>
      </c>
      <c r="V182">
        <v>88901.6</v>
      </c>
      <c r="W182">
        <v>367.59</v>
      </c>
      <c r="X182">
        <v>19</v>
      </c>
      <c r="Y182">
        <v>106</v>
      </c>
      <c r="Z182">
        <v>1800.04</v>
      </c>
      <c r="AA182">
        <v>39026</v>
      </c>
    </row>
    <row r="183" spans="1:27" x14ac:dyDescent="0.3">
      <c r="A183" t="s">
        <v>13</v>
      </c>
      <c r="B183">
        <v>3</v>
      </c>
      <c r="C183">
        <v>50</v>
      </c>
      <c r="D183">
        <v>0.15</v>
      </c>
      <c r="E183">
        <v>318</v>
      </c>
      <c r="F183" t="s">
        <v>511</v>
      </c>
      <c r="G183" t="s">
        <v>511</v>
      </c>
      <c r="H183" t="s">
        <v>511</v>
      </c>
      <c r="I183" t="s">
        <v>511</v>
      </c>
      <c r="J183" t="s">
        <v>511</v>
      </c>
      <c r="L183" s="33" t="str">
        <f t="shared" si="25"/>
        <v>---</v>
      </c>
      <c r="M183" s="39" t="str">
        <f t="shared" si="26"/>
        <v>---</v>
      </c>
      <c r="N183">
        <f t="shared" si="24"/>
        <v>0</v>
      </c>
      <c r="O183">
        <f>IF(AND('Heuristica Seq'!$C183=0,'Heuristica Seq'!$B183=0,'Heuristica Seq'!$F183&lt;&gt;"inf",OR(AND(B182=0,'Heuristica Seq'!$F183&lt;O182),B182&lt;&gt;0)),'Heuristica Seq'!$F183,O182)</f>
        <v>88901.6</v>
      </c>
      <c r="Q183" t="s">
        <v>13</v>
      </c>
      <c r="R183">
        <v>0</v>
      </c>
      <c r="S183">
        <v>0</v>
      </c>
      <c r="T183">
        <v>0.15</v>
      </c>
      <c r="U183">
        <v>318</v>
      </c>
      <c r="V183">
        <v>88901.6</v>
      </c>
      <c r="W183">
        <v>115.11</v>
      </c>
      <c r="X183">
        <v>5</v>
      </c>
      <c r="Y183">
        <v>152</v>
      </c>
      <c r="Z183">
        <v>1800.03</v>
      </c>
      <c r="AA183">
        <v>40075</v>
      </c>
    </row>
    <row r="184" spans="1:27" x14ac:dyDescent="0.3">
      <c r="A184" t="s">
        <v>13</v>
      </c>
      <c r="B184">
        <v>3</v>
      </c>
      <c r="C184">
        <v>50</v>
      </c>
      <c r="D184">
        <v>0.2</v>
      </c>
      <c r="E184">
        <v>318</v>
      </c>
      <c r="F184" t="s">
        <v>511</v>
      </c>
      <c r="G184" t="s">
        <v>511</v>
      </c>
      <c r="H184" t="s">
        <v>511</v>
      </c>
      <c r="I184" t="s">
        <v>511</v>
      </c>
      <c r="J184" t="s">
        <v>511</v>
      </c>
      <c r="L184" s="33" t="str">
        <f t="shared" si="25"/>
        <v>---</v>
      </c>
      <c r="M184" s="39" t="str">
        <f t="shared" si="26"/>
        <v>---</v>
      </c>
      <c r="N184">
        <f t="shared" si="24"/>
        <v>0</v>
      </c>
      <c r="O184">
        <f>IF(AND('Heuristica Seq'!$C184=0,'Heuristica Seq'!$B184=0,'Heuristica Seq'!$F184&lt;&gt;"inf",OR(AND(B183=0,'Heuristica Seq'!$F184&lt;O183),B183&lt;&gt;0)),'Heuristica Seq'!$F184,O183)</f>
        <v>88901.6</v>
      </c>
      <c r="Q184" t="s">
        <v>13</v>
      </c>
      <c r="R184">
        <v>0</v>
      </c>
      <c r="S184">
        <v>0</v>
      </c>
      <c r="T184">
        <v>0.2</v>
      </c>
      <c r="U184">
        <v>318</v>
      </c>
      <c r="V184">
        <v>88901.6</v>
      </c>
      <c r="W184">
        <v>126.09399999999999</v>
      </c>
      <c r="X184">
        <v>4</v>
      </c>
      <c r="Y184">
        <v>119</v>
      </c>
      <c r="Z184">
        <v>1800.04</v>
      </c>
      <c r="AA184">
        <v>37009</v>
      </c>
    </row>
    <row r="185" spans="1:27" x14ac:dyDescent="0.3">
      <c r="A185" t="s">
        <v>16</v>
      </c>
      <c r="B185">
        <v>0</v>
      </c>
      <c r="C185">
        <v>0</v>
      </c>
      <c r="D185">
        <v>0.05</v>
      </c>
      <c r="E185">
        <v>318</v>
      </c>
      <c r="F185">
        <v>49085</v>
      </c>
      <c r="G185">
        <v>1800.14</v>
      </c>
      <c r="H185">
        <v>0</v>
      </c>
      <c r="I185">
        <v>1</v>
      </c>
      <c r="J185">
        <v>1800.14</v>
      </c>
      <c r="K185">
        <v>8453</v>
      </c>
      <c r="L185" s="33">
        <f t="shared" si="25"/>
        <v>0</v>
      </c>
      <c r="M185" s="39">
        <f t="shared" si="26"/>
        <v>2.2851782035567814E-2</v>
      </c>
      <c r="N185">
        <f t="shared" si="24"/>
        <v>47988.38</v>
      </c>
      <c r="O185">
        <f>IF(AND('Heuristica Seq'!$C185=0,'Heuristica Seq'!$B185=0,'Heuristica Seq'!$F185&lt;&gt;"inf",OR(AND(B184=0,'Heuristica Seq'!$F185&lt;O184),B184&lt;&gt;0)),'Heuristica Seq'!$F185,O184)</f>
        <v>49085</v>
      </c>
      <c r="Q185" t="s">
        <v>13</v>
      </c>
      <c r="R185">
        <v>1</v>
      </c>
      <c r="S185">
        <v>5</v>
      </c>
      <c r="T185">
        <v>0.05</v>
      </c>
      <c r="U185">
        <v>318</v>
      </c>
      <c r="V185">
        <v>89421.1</v>
      </c>
      <c r="W185">
        <v>761.86099999999999</v>
      </c>
      <c r="X185">
        <v>0</v>
      </c>
      <c r="Y185">
        <v>9</v>
      </c>
      <c r="Z185">
        <v>1800.15</v>
      </c>
      <c r="AA185">
        <v>5233</v>
      </c>
    </row>
    <row r="186" spans="1:27" x14ac:dyDescent="0.3">
      <c r="A186" t="s">
        <v>16</v>
      </c>
      <c r="B186">
        <v>0</v>
      </c>
      <c r="C186">
        <v>0</v>
      </c>
      <c r="D186">
        <v>0.1</v>
      </c>
      <c r="E186">
        <v>318</v>
      </c>
      <c r="F186">
        <v>48352.5</v>
      </c>
      <c r="G186">
        <v>1492.29</v>
      </c>
      <c r="H186">
        <v>0</v>
      </c>
      <c r="I186">
        <v>6</v>
      </c>
      <c r="J186">
        <v>1800.07</v>
      </c>
      <c r="K186">
        <v>10875</v>
      </c>
      <c r="L186" s="33">
        <f t="shared" si="25"/>
        <v>0</v>
      </c>
      <c r="M186" s="39">
        <f t="shared" si="26"/>
        <v>7.5876701818231584E-3</v>
      </c>
      <c r="N186">
        <f t="shared" si="24"/>
        <v>47988.38</v>
      </c>
      <c r="O186">
        <f>IF(AND('Heuristica Seq'!$C186=0,'Heuristica Seq'!$B186=0,'Heuristica Seq'!$F186&lt;&gt;"inf",OR(AND(B185=0,'Heuristica Seq'!$F186&lt;O185),B185&lt;&gt;0)),'Heuristica Seq'!$F186,O185)</f>
        <v>48352.5</v>
      </c>
      <c r="Q186" t="s">
        <v>13</v>
      </c>
      <c r="R186">
        <v>1</v>
      </c>
      <c r="S186">
        <v>5</v>
      </c>
      <c r="T186">
        <v>0.1</v>
      </c>
      <c r="U186">
        <v>318</v>
      </c>
      <c r="V186">
        <v>90053.2</v>
      </c>
      <c r="W186">
        <v>1386.61</v>
      </c>
      <c r="X186">
        <v>11</v>
      </c>
      <c r="Y186">
        <v>18</v>
      </c>
      <c r="Z186">
        <v>1800.11</v>
      </c>
      <c r="AA186">
        <v>5461</v>
      </c>
    </row>
    <row r="187" spans="1:27" x14ac:dyDescent="0.3">
      <c r="A187" t="s">
        <v>16</v>
      </c>
      <c r="B187">
        <v>0</v>
      </c>
      <c r="C187">
        <v>0</v>
      </c>
      <c r="D187">
        <v>0.15</v>
      </c>
      <c r="E187">
        <v>318</v>
      </c>
      <c r="F187">
        <v>50177.4</v>
      </c>
      <c r="G187">
        <v>1800.16</v>
      </c>
      <c r="H187">
        <v>0</v>
      </c>
      <c r="I187">
        <v>1</v>
      </c>
      <c r="J187">
        <v>1800.16</v>
      </c>
      <c r="K187">
        <v>6856</v>
      </c>
      <c r="L187" s="33">
        <f t="shared" si="25"/>
        <v>3.7741585233441954E-2</v>
      </c>
      <c r="M187" s="39">
        <f t="shared" si="26"/>
        <v>4.5615626116155772E-2</v>
      </c>
      <c r="N187">
        <f t="shared" si="24"/>
        <v>47988.38</v>
      </c>
      <c r="O187">
        <f>IF(AND('Heuristica Seq'!$C187=0,'Heuristica Seq'!$B187=0,'Heuristica Seq'!$F187&lt;&gt;"inf",OR(AND(B186=0,'Heuristica Seq'!$F187&lt;O186),B186&lt;&gt;0)),'Heuristica Seq'!$F187,O186)</f>
        <v>48352.5</v>
      </c>
      <c r="Q187" t="s">
        <v>13</v>
      </c>
      <c r="R187">
        <v>1</v>
      </c>
      <c r="S187">
        <v>5</v>
      </c>
      <c r="T187">
        <v>0.15</v>
      </c>
      <c r="U187">
        <v>318</v>
      </c>
      <c r="V187">
        <v>89946.3</v>
      </c>
      <c r="W187">
        <v>1800.06</v>
      </c>
      <c r="X187">
        <v>7</v>
      </c>
      <c r="Y187">
        <v>8</v>
      </c>
      <c r="Z187">
        <v>1800.06</v>
      </c>
      <c r="AA187">
        <v>4948</v>
      </c>
    </row>
    <row r="188" spans="1:27" x14ac:dyDescent="0.3">
      <c r="A188" t="s">
        <v>16</v>
      </c>
      <c r="B188">
        <v>0</v>
      </c>
      <c r="C188">
        <v>0</v>
      </c>
      <c r="D188">
        <v>0.2</v>
      </c>
      <c r="E188">
        <v>318</v>
      </c>
      <c r="F188">
        <v>49558</v>
      </c>
      <c r="G188">
        <v>1433.21</v>
      </c>
      <c r="H188">
        <v>0</v>
      </c>
      <c r="I188">
        <v>5</v>
      </c>
      <c r="J188">
        <v>1800.03</v>
      </c>
      <c r="K188">
        <v>11588</v>
      </c>
      <c r="L188" s="33">
        <f t="shared" si="25"/>
        <v>2.4931492683935685E-2</v>
      </c>
      <c r="M188" s="39">
        <f t="shared" si="26"/>
        <v>3.2708334809385065E-2</v>
      </c>
      <c r="N188">
        <f t="shared" si="24"/>
        <v>47988.38</v>
      </c>
      <c r="O188">
        <f>IF(AND('Heuristica Seq'!$C188=0,'Heuristica Seq'!$B188=0,'Heuristica Seq'!$F188&lt;&gt;"inf",OR(AND(B187=0,'Heuristica Seq'!$F188&lt;O187),B187&lt;&gt;0)),'Heuristica Seq'!$F188,O187)</f>
        <v>48352.5</v>
      </c>
      <c r="Q188" t="s">
        <v>13</v>
      </c>
      <c r="R188">
        <v>1</v>
      </c>
      <c r="S188">
        <v>5</v>
      </c>
      <c r="T188">
        <v>0.2</v>
      </c>
      <c r="U188">
        <v>318</v>
      </c>
      <c r="V188">
        <v>91075.8</v>
      </c>
      <c r="W188">
        <v>1122.1600000000001</v>
      </c>
      <c r="X188">
        <v>0</v>
      </c>
      <c r="Y188">
        <v>4</v>
      </c>
      <c r="Z188">
        <v>1800.11</v>
      </c>
      <c r="AA188">
        <v>3814</v>
      </c>
    </row>
    <row r="189" spans="1:27" x14ac:dyDescent="0.3">
      <c r="A189" t="s">
        <v>16</v>
      </c>
      <c r="B189">
        <v>1</v>
      </c>
      <c r="C189">
        <v>5</v>
      </c>
      <c r="D189">
        <v>0.05</v>
      </c>
      <c r="E189">
        <v>318</v>
      </c>
      <c r="F189">
        <v>65107.6</v>
      </c>
      <c r="G189">
        <v>1800.42</v>
      </c>
      <c r="H189">
        <v>0</v>
      </c>
      <c r="I189">
        <v>1</v>
      </c>
      <c r="J189">
        <v>1800.42</v>
      </c>
      <c r="K189">
        <v>327</v>
      </c>
      <c r="L189" s="33">
        <f t="shared" si="25"/>
        <v>0.34651982834393258</v>
      </c>
      <c r="M189" s="39">
        <f t="shared" si="26"/>
        <v>0.30185491670800713</v>
      </c>
      <c r="N189">
        <f t="shared" si="24"/>
        <v>50011.41</v>
      </c>
      <c r="O189">
        <f>IF(AND('Heuristica Seq'!$C189=0,'Heuristica Seq'!$B189=0,'Heuristica Seq'!$F189&lt;&gt;"inf",OR(AND(B188=0,'Heuristica Seq'!$F189&lt;O188),B188&lt;&gt;0)),'Heuristica Seq'!$F189,O188)</f>
        <v>48352.5</v>
      </c>
      <c r="Q189" t="s">
        <v>13</v>
      </c>
      <c r="R189">
        <v>1</v>
      </c>
      <c r="S189">
        <v>10</v>
      </c>
      <c r="T189">
        <v>0.05</v>
      </c>
      <c r="U189">
        <v>318</v>
      </c>
      <c r="V189">
        <v>89134.1</v>
      </c>
      <c r="W189">
        <v>1094.46</v>
      </c>
      <c r="X189">
        <v>3</v>
      </c>
      <c r="Y189">
        <v>12</v>
      </c>
      <c r="Z189">
        <v>1800.05</v>
      </c>
      <c r="AA189">
        <v>5017</v>
      </c>
    </row>
    <row r="190" spans="1:27" x14ac:dyDescent="0.3">
      <c r="A190" t="s">
        <v>16</v>
      </c>
      <c r="B190">
        <v>1</v>
      </c>
      <c r="C190">
        <v>5</v>
      </c>
      <c r="D190">
        <v>0.1</v>
      </c>
      <c r="E190">
        <v>318</v>
      </c>
      <c r="F190">
        <v>54703.3</v>
      </c>
      <c r="G190">
        <v>1800.77</v>
      </c>
      <c r="H190">
        <v>0</v>
      </c>
      <c r="I190">
        <v>1</v>
      </c>
      <c r="J190">
        <v>1800.77</v>
      </c>
      <c r="K190">
        <v>997</v>
      </c>
      <c r="L190" s="33">
        <f t="shared" si="25"/>
        <v>0.1313437774675561</v>
      </c>
      <c r="M190" s="39">
        <f t="shared" si="26"/>
        <v>0.12129531107508518</v>
      </c>
      <c r="N190">
        <f t="shared" si="24"/>
        <v>48785.81</v>
      </c>
      <c r="O190">
        <f>IF(AND('Heuristica Seq'!$C190=0,'Heuristica Seq'!$B190=0,'Heuristica Seq'!$F190&lt;&gt;"inf",OR(AND(B189=0,'Heuristica Seq'!$F190&lt;O189),B189&lt;&gt;0)),'Heuristica Seq'!$F190,O189)</f>
        <v>48352.5</v>
      </c>
      <c r="Q190" t="s">
        <v>13</v>
      </c>
      <c r="R190">
        <v>1</v>
      </c>
      <c r="S190">
        <v>10</v>
      </c>
      <c r="T190">
        <v>0.1</v>
      </c>
      <c r="U190">
        <v>318</v>
      </c>
      <c r="V190">
        <v>90016.6</v>
      </c>
      <c r="W190">
        <v>1771.22</v>
      </c>
      <c r="X190">
        <v>3</v>
      </c>
      <c r="Y190">
        <v>6</v>
      </c>
      <c r="Z190">
        <v>1800.11</v>
      </c>
      <c r="AA190">
        <v>4222</v>
      </c>
    </row>
    <row r="191" spans="1:27" x14ac:dyDescent="0.3">
      <c r="A191" t="s">
        <v>16</v>
      </c>
      <c r="B191">
        <v>1</v>
      </c>
      <c r="C191">
        <v>5</v>
      </c>
      <c r="D191">
        <v>0.15</v>
      </c>
      <c r="E191">
        <v>318</v>
      </c>
      <c r="F191">
        <v>51288.1</v>
      </c>
      <c r="G191">
        <v>1800.11</v>
      </c>
      <c r="H191">
        <v>0</v>
      </c>
      <c r="I191">
        <v>1</v>
      </c>
      <c r="J191">
        <v>1800.11</v>
      </c>
      <c r="K191">
        <v>2417</v>
      </c>
      <c r="L191" s="33">
        <f t="shared" si="25"/>
        <v>6.0712476087068978E-2</v>
      </c>
      <c r="M191" s="39">
        <f t="shared" si="26"/>
        <v>4.0943748189849805E-2</v>
      </c>
      <c r="N191">
        <f t="shared" si="24"/>
        <v>49270.77</v>
      </c>
      <c r="O191">
        <f>IF(AND('Heuristica Seq'!$C191=0,'Heuristica Seq'!$B191=0,'Heuristica Seq'!$F191&lt;&gt;"inf",OR(AND(B190=0,'Heuristica Seq'!$F191&lt;O190),B190&lt;&gt;0)),'Heuristica Seq'!$F191,O190)</f>
        <v>48352.5</v>
      </c>
      <c r="Q191" t="s">
        <v>13</v>
      </c>
      <c r="R191">
        <v>1</v>
      </c>
      <c r="S191">
        <v>10</v>
      </c>
      <c r="T191">
        <v>0.15</v>
      </c>
      <c r="U191">
        <v>318</v>
      </c>
      <c r="V191">
        <v>89565.7</v>
      </c>
      <c r="W191">
        <v>1547.25</v>
      </c>
      <c r="X191">
        <v>3</v>
      </c>
      <c r="Y191">
        <v>7</v>
      </c>
      <c r="Z191">
        <v>1800.35</v>
      </c>
      <c r="AA191">
        <v>3872</v>
      </c>
    </row>
    <row r="192" spans="1:27" x14ac:dyDescent="0.3">
      <c r="A192" t="s">
        <v>16</v>
      </c>
      <c r="B192">
        <v>1</v>
      </c>
      <c r="C192">
        <v>5</v>
      </c>
      <c r="D192">
        <v>0.2</v>
      </c>
      <c r="E192">
        <v>318</v>
      </c>
      <c r="F192">
        <v>52572.4</v>
      </c>
      <c r="G192">
        <v>1800.02</v>
      </c>
      <c r="H192">
        <v>0</v>
      </c>
      <c r="I192">
        <v>1</v>
      </c>
      <c r="J192">
        <v>1800.02</v>
      </c>
      <c r="K192">
        <v>1733</v>
      </c>
      <c r="L192" s="33">
        <f t="shared" si="25"/>
        <v>8.7273667338813921E-2</v>
      </c>
      <c r="M192" s="39">
        <f t="shared" si="26"/>
        <v>5.6103727673074033E-2</v>
      </c>
      <c r="N192">
        <f t="shared" si="24"/>
        <v>49779.58</v>
      </c>
      <c r="O192">
        <f>IF(AND('Heuristica Seq'!$C192=0,'Heuristica Seq'!$B192=0,'Heuristica Seq'!$F192&lt;&gt;"inf",OR(AND(B191=0,'Heuristica Seq'!$F192&lt;O191),B191&lt;&gt;0)),'Heuristica Seq'!$F192,O191)</f>
        <v>48352.5</v>
      </c>
      <c r="Q192" t="s">
        <v>13</v>
      </c>
      <c r="R192">
        <v>1</v>
      </c>
      <c r="S192">
        <v>10</v>
      </c>
      <c r="T192">
        <v>0.2</v>
      </c>
      <c r="U192">
        <v>318</v>
      </c>
      <c r="V192">
        <v>92169.3</v>
      </c>
      <c r="W192">
        <v>1801.75</v>
      </c>
      <c r="X192">
        <v>0</v>
      </c>
      <c r="Y192">
        <v>1</v>
      </c>
      <c r="Z192">
        <v>1801.75</v>
      </c>
      <c r="AA192">
        <v>635</v>
      </c>
    </row>
    <row r="193" spans="1:27" x14ac:dyDescent="0.3">
      <c r="A193" t="s">
        <v>16</v>
      </c>
      <c r="B193">
        <v>1</v>
      </c>
      <c r="C193">
        <v>10</v>
      </c>
      <c r="D193">
        <v>0.05</v>
      </c>
      <c r="E193">
        <v>318</v>
      </c>
      <c r="F193">
        <v>53879</v>
      </c>
      <c r="G193">
        <v>1800.2</v>
      </c>
      <c r="H193">
        <v>0</v>
      </c>
      <c r="I193">
        <v>1</v>
      </c>
      <c r="J193">
        <v>1800.2</v>
      </c>
      <c r="K193">
        <v>987</v>
      </c>
      <c r="L193" s="33">
        <f t="shared" si="25"/>
        <v>0.11429605501266749</v>
      </c>
      <c r="M193" s="39">
        <f t="shared" si="26"/>
        <v>8.2154266082731686E-2</v>
      </c>
      <c r="N193">
        <f t="shared" si="24"/>
        <v>49788.65</v>
      </c>
      <c r="O193">
        <f>IF(AND('Heuristica Seq'!$C193=0,'Heuristica Seq'!$B193=0,'Heuristica Seq'!$F193&lt;&gt;"inf",OR(AND(B192=0,'Heuristica Seq'!$F193&lt;O192),B192&lt;&gt;0)),'Heuristica Seq'!$F193,O192)</f>
        <v>48352.5</v>
      </c>
      <c r="Q193" t="s">
        <v>13</v>
      </c>
      <c r="R193">
        <v>1</v>
      </c>
      <c r="S193">
        <v>25</v>
      </c>
      <c r="T193">
        <v>0.05</v>
      </c>
      <c r="U193">
        <v>318</v>
      </c>
      <c r="V193">
        <v>89535.7</v>
      </c>
      <c r="W193">
        <v>716.69399999999996</v>
      </c>
      <c r="X193">
        <v>0</v>
      </c>
      <c r="Y193">
        <v>11</v>
      </c>
      <c r="Z193">
        <v>1800.16</v>
      </c>
      <c r="AA193">
        <v>5144</v>
      </c>
    </row>
    <row r="194" spans="1:27" x14ac:dyDescent="0.3">
      <c r="A194" t="s">
        <v>16</v>
      </c>
      <c r="B194">
        <v>1</v>
      </c>
      <c r="C194">
        <v>10</v>
      </c>
      <c r="D194">
        <v>0.1</v>
      </c>
      <c r="E194">
        <v>318</v>
      </c>
      <c r="F194">
        <v>54666.400000000001</v>
      </c>
      <c r="G194">
        <v>1801.13</v>
      </c>
      <c r="H194">
        <v>0</v>
      </c>
      <c r="I194">
        <v>1</v>
      </c>
      <c r="J194">
        <v>1801.13</v>
      </c>
      <c r="K194">
        <v>1218</v>
      </c>
      <c r="L194" s="33">
        <f t="shared" si="25"/>
        <v>0.13058063181841684</v>
      </c>
      <c r="M194" s="39">
        <f t="shared" si="26"/>
        <v>0.11975052928953933</v>
      </c>
      <c r="N194">
        <f t="shared" ref="N194:N257" si="27">SUMPRODUCT(($A$1137:$A$1760=A194)*($B$1137:$B$1760=B194)*($C$1137:$C$1760=C194)*($D$1137:$D$1760=D194)*($F$1137:$F$1760))</f>
        <v>48820.160000000003</v>
      </c>
      <c r="O194">
        <f>IF(AND('Heuristica Seq'!$C194=0,'Heuristica Seq'!$B194=0,'Heuristica Seq'!$F194&lt;&gt;"inf",OR(AND(B193=0,'Heuristica Seq'!$F194&lt;O193),B193&lt;&gt;0)),'Heuristica Seq'!$F194,O193)</f>
        <v>48352.5</v>
      </c>
      <c r="Q194" t="s">
        <v>13</v>
      </c>
      <c r="R194">
        <v>1</v>
      </c>
      <c r="S194">
        <v>25</v>
      </c>
      <c r="T194">
        <v>0.1</v>
      </c>
      <c r="U194">
        <v>318</v>
      </c>
      <c r="V194">
        <v>89824.4</v>
      </c>
      <c r="W194">
        <v>1317.77</v>
      </c>
      <c r="X194">
        <v>4</v>
      </c>
      <c r="Y194">
        <v>10</v>
      </c>
      <c r="Z194">
        <v>1800.06</v>
      </c>
      <c r="AA194">
        <v>4498</v>
      </c>
    </row>
    <row r="195" spans="1:27" x14ac:dyDescent="0.3">
      <c r="A195" t="s">
        <v>16</v>
      </c>
      <c r="B195">
        <v>1</v>
      </c>
      <c r="C195">
        <v>10</v>
      </c>
      <c r="D195">
        <v>0.15</v>
      </c>
      <c r="E195">
        <v>318</v>
      </c>
      <c r="F195">
        <v>62607.7</v>
      </c>
      <c r="G195">
        <v>1800.35</v>
      </c>
      <c r="H195">
        <v>0</v>
      </c>
      <c r="I195">
        <v>1</v>
      </c>
      <c r="J195">
        <v>1800.35</v>
      </c>
      <c r="K195">
        <v>385</v>
      </c>
      <c r="L195" s="33">
        <f t="shared" ref="L195:L258" si="28">IF(AND(F195&lt;&gt;"inf",F195&lt;&gt;"infeas"),F195/O195-1,"---")</f>
        <v>0.2948182617237991</v>
      </c>
      <c r="M195" s="39">
        <f t="shared" ref="M195:M258" si="29">IF(AND(F195&lt;&gt;"inf",N195&lt;&gt;0),F195/N195-1,"---")</f>
        <v>0.26572663990502954</v>
      </c>
      <c r="N195">
        <f t="shared" si="27"/>
        <v>49463.839999999997</v>
      </c>
      <c r="O195">
        <f>IF(AND('Heuristica Seq'!$C195=0,'Heuristica Seq'!$B195=0,'Heuristica Seq'!$F195&lt;&gt;"inf",OR(AND(B194=0,'Heuristica Seq'!$F195&lt;O194),B194&lt;&gt;0)),'Heuristica Seq'!$F195,O194)</f>
        <v>48352.5</v>
      </c>
      <c r="Q195" t="s">
        <v>13</v>
      </c>
      <c r="R195">
        <v>1</v>
      </c>
      <c r="S195">
        <v>25</v>
      </c>
      <c r="T195">
        <v>0.15</v>
      </c>
      <c r="U195">
        <v>318</v>
      </c>
      <c r="V195">
        <v>92227.199999999997</v>
      </c>
      <c r="W195">
        <v>1800.44</v>
      </c>
      <c r="X195">
        <v>0</v>
      </c>
      <c r="Y195">
        <v>1</v>
      </c>
      <c r="Z195">
        <v>1800.46</v>
      </c>
      <c r="AA195">
        <v>1342</v>
      </c>
    </row>
    <row r="196" spans="1:27" x14ac:dyDescent="0.3">
      <c r="A196" t="s">
        <v>16</v>
      </c>
      <c r="B196">
        <v>1</v>
      </c>
      <c r="C196">
        <v>10</v>
      </c>
      <c r="D196">
        <v>0.2</v>
      </c>
      <c r="E196">
        <v>318</v>
      </c>
      <c r="F196">
        <v>52089.599999999999</v>
      </c>
      <c r="G196">
        <v>1800.21</v>
      </c>
      <c r="H196">
        <v>0</v>
      </c>
      <c r="I196">
        <v>1</v>
      </c>
      <c r="J196">
        <v>1800.21</v>
      </c>
      <c r="K196">
        <v>1669</v>
      </c>
      <c r="L196" s="33">
        <f t="shared" si="28"/>
        <v>7.7288661392895808E-2</v>
      </c>
      <c r="M196" s="39">
        <f t="shared" si="29"/>
        <v>6.3932651259234863E-2</v>
      </c>
      <c r="N196">
        <f t="shared" si="27"/>
        <v>48959.49</v>
      </c>
      <c r="O196">
        <f>IF(AND('Heuristica Seq'!$C196=0,'Heuristica Seq'!$B196=0,'Heuristica Seq'!$F196&lt;&gt;"inf",OR(AND(B195=0,'Heuristica Seq'!$F196&lt;O195),B195&lt;&gt;0)),'Heuristica Seq'!$F196,O195)</f>
        <v>48352.5</v>
      </c>
      <c r="Q196" t="s">
        <v>13</v>
      </c>
      <c r="R196">
        <v>1</v>
      </c>
      <c r="S196">
        <v>25</v>
      </c>
      <c r="T196">
        <v>0.2</v>
      </c>
      <c r="U196">
        <v>318</v>
      </c>
      <c r="V196">
        <v>132178</v>
      </c>
      <c r="W196">
        <v>1802.63</v>
      </c>
      <c r="X196">
        <v>0</v>
      </c>
      <c r="Y196">
        <v>1</v>
      </c>
      <c r="Z196">
        <v>1802.63</v>
      </c>
      <c r="AA196">
        <v>82</v>
      </c>
    </row>
    <row r="197" spans="1:27" x14ac:dyDescent="0.3">
      <c r="A197" t="s">
        <v>16</v>
      </c>
      <c r="B197">
        <v>1</v>
      </c>
      <c r="C197">
        <v>25</v>
      </c>
      <c r="D197">
        <v>0.05</v>
      </c>
      <c r="E197">
        <v>318</v>
      </c>
      <c r="F197">
        <v>57438.400000000001</v>
      </c>
      <c r="G197">
        <v>1800.19</v>
      </c>
      <c r="H197">
        <v>0</v>
      </c>
      <c r="I197">
        <v>1</v>
      </c>
      <c r="J197">
        <v>1800.19</v>
      </c>
      <c r="K197">
        <v>1065</v>
      </c>
      <c r="L197" s="33">
        <f t="shared" si="28"/>
        <v>0.1879096220464298</v>
      </c>
      <c r="M197" s="39">
        <f t="shared" si="29"/>
        <v>0.14449491378987411</v>
      </c>
      <c r="N197">
        <f t="shared" si="27"/>
        <v>50186.68</v>
      </c>
      <c r="O197">
        <f>IF(AND('Heuristica Seq'!$C197=0,'Heuristica Seq'!$B197=0,'Heuristica Seq'!$F197&lt;&gt;"inf",OR(AND(B196=0,'Heuristica Seq'!$F197&lt;O196),B196&lt;&gt;0)),'Heuristica Seq'!$F197,O196)</f>
        <v>48352.5</v>
      </c>
      <c r="Q197" t="s">
        <v>13</v>
      </c>
      <c r="R197">
        <v>1</v>
      </c>
      <c r="S197">
        <v>50</v>
      </c>
      <c r="T197">
        <v>0.05</v>
      </c>
      <c r="U197">
        <v>318</v>
      </c>
      <c r="V197">
        <v>91377</v>
      </c>
      <c r="W197">
        <v>1706.52</v>
      </c>
      <c r="X197">
        <v>0</v>
      </c>
      <c r="Y197">
        <v>3</v>
      </c>
      <c r="Z197">
        <v>1800.02</v>
      </c>
      <c r="AA197">
        <v>2229</v>
      </c>
    </row>
    <row r="198" spans="1:27" x14ac:dyDescent="0.3">
      <c r="A198" t="s">
        <v>16</v>
      </c>
      <c r="B198">
        <v>1</v>
      </c>
      <c r="C198">
        <v>25</v>
      </c>
      <c r="D198">
        <v>0.1</v>
      </c>
      <c r="E198">
        <v>318</v>
      </c>
      <c r="F198">
        <v>56974.8</v>
      </c>
      <c r="G198">
        <v>1801.02</v>
      </c>
      <c r="H198">
        <v>0</v>
      </c>
      <c r="I198">
        <v>1</v>
      </c>
      <c r="J198">
        <v>1801.02</v>
      </c>
      <c r="K198">
        <v>485</v>
      </c>
      <c r="L198" s="33">
        <f t="shared" si="28"/>
        <v>0.17832170001551106</v>
      </c>
      <c r="M198" s="39">
        <f t="shared" si="29"/>
        <v>0.13701004124582017</v>
      </c>
      <c r="N198">
        <f t="shared" si="27"/>
        <v>50109.32</v>
      </c>
      <c r="O198">
        <f>IF(AND('Heuristica Seq'!$C198=0,'Heuristica Seq'!$B198=0,'Heuristica Seq'!$F198&lt;&gt;"inf",OR(AND(B197=0,'Heuristica Seq'!$F198&lt;O197),B197&lt;&gt;0)),'Heuristica Seq'!$F198,O197)</f>
        <v>48352.5</v>
      </c>
      <c r="Q198" t="s">
        <v>13</v>
      </c>
      <c r="R198">
        <v>1</v>
      </c>
      <c r="S198">
        <v>50</v>
      </c>
      <c r="T198">
        <v>0.1</v>
      </c>
      <c r="U198">
        <v>318</v>
      </c>
      <c r="V198">
        <v>90990.6</v>
      </c>
      <c r="W198">
        <v>1800.18</v>
      </c>
      <c r="X198">
        <v>0</v>
      </c>
      <c r="Y198">
        <v>1</v>
      </c>
      <c r="Z198">
        <v>1800.18</v>
      </c>
      <c r="AA198">
        <v>2115</v>
      </c>
    </row>
    <row r="199" spans="1:27" x14ac:dyDescent="0.3">
      <c r="A199" t="s">
        <v>16</v>
      </c>
      <c r="B199">
        <v>1</v>
      </c>
      <c r="C199">
        <v>25</v>
      </c>
      <c r="D199">
        <v>0.15</v>
      </c>
      <c r="E199">
        <v>318</v>
      </c>
      <c r="F199">
        <v>68018.5</v>
      </c>
      <c r="G199">
        <v>1800.12</v>
      </c>
      <c r="H199">
        <v>0</v>
      </c>
      <c r="I199">
        <v>1</v>
      </c>
      <c r="J199">
        <v>1800.12</v>
      </c>
      <c r="K199">
        <v>84</v>
      </c>
      <c r="L199" s="33">
        <f t="shared" si="28"/>
        <v>0.40672147251951807</v>
      </c>
      <c r="M199" s="39">
        <f t="shared" si="29"/>
        <v>0.32410230813914565</v>
      </c>
      <c r="N199">
        <f t="shared" si="27"/>
        <v>51369.52</v>
      </c>
      <c r="O199">
        <f>IF(AND('Heuristica Seq'!$C199=0,'Heuristica Seq'!$B199=0,'Heuristica Seq'!$F199&lt;&gt;"inf",OR(AND(B198=0,'Heuristica Seq'!$F199&lt;O198),B198&lt;&gt;0)),'Heuristica Seq'!$F199,O198)</f>
        <v>48352.5</v>
      </c>
      <c r="Q199" t="s">
        <v>13</v>
      </c>
      <c r="R199">
        <v>1</v>
      </c>
      <c r="S199">
        <v>50</v>
      </c>
      <c r="T199">
        <v>0.15</v>
      </c>
      <c r="U199">
        <v>318</v>
      </c>
      <c r="V199">
        <v>101445</v>
      </c>
      <c r="W199">
        <v>1825.13</v>
      </c>
      <c r="X199">
        <v>0</v>
      </c>
      <c r="Y199">
        <v>1</v>
      </c>
      <c r="Z199">
        <v>1825.13</v>
      </c>
      <c r="AA199">
        <v>113</v>
      </c>
    </row>
    <row r="200" spans="1:27" x14ac:dyDescent="0.3">
      <c r="A200" t="s">
        <v>16</v>
      </c>
      <c r="B200">
        <v>1</v>
      </c>
      <c r="C200">
        <v>25</v>
      </c>
      <c r="D200">
        <v>0.2</v>
      </c>
      <c r="E200">
        <v>318</v>
      </c>
      <c r="F200">
        <v>68068</v>
      </c>
      <c r="G200">
        <v>1836.7</v>
      </c>
      <c r="H200">
        <v>0</v>
      </c>
      <c r="I200">
        <v>1</v>
      </c>
      <c r="J200">
        <v>1836.7</v>
      </c>
      <c r="K200">
        <v>42</v>
      </c>
      <c r="L200" s="33">
        <f t="shared" si="28"/>
        <v>0.40774520448787555</v>
      </c>
      <c r="M200" s="39">
        <f t="shared" si="29"/>
        <v>-3.4162178115546449E-2</v>
      </c>
      <c r="N200">
        <f t="shared" si="27"/>
        <v>70475.600000000006</v>
      </c>
      <c r="O200">
        <f>IF(AND('Heuristica Seq'!$C200=0,'Heuristica Seq'!$B200=0,'Heuristica Seq'!$F200&lt;&gt;"inf",OR(AND(B199=0,'Heuristica Seq'!$F200&lt;O199),B199&lt;&gt;0)),'Heuristica Seq'!$F200,O199)</f>
        <v>48352.5</v>
      </c>
      <c r="Q200" t="s">
        <v>13</v>
      </c>
      <c r="R200">
        <v>1</v>
      </c>
      <c r="S200">
        <v>50</v>
      </c>
      <c r="T200">
        <v>0.2</v>
      </c>
      <c r="U200">
        <v>318</v>
      </c>
      <c r="V200">
        <v>103822</v>
      </c>
      <c r="W200">
        <v>1813.33</v>
      </c>
      <c r="X200">
        <v>0</v>
      </c>
      <c r="Y200">
        <v>1</v>
      </c>
      <c r="Z200">
        <v>1813.33</v>
      </c>
      <c r="AA200">
        <v>46</v>
      </c>
    </row>
    <row r="201" spans="1:27" x14ac:dyDescent="0.3">
      <c r="A201" t="s">
        <v>16</v>
      </c>
      <c r="B201">
        <v>1</v>
      </c>
      <c r="C201">
        <v>50</v>
      </c>
      <c r="D201">
        <v>0.05</v>
      </c>
      <c r="E201">
        <v>318</v>
      </c>
      <c r="F201">
        <v>79879.7</v>
      </c>
      <c r="G201">
        <v>1812.89</v>
      </c>
      <c r="H201">
        <v>0</v>
      </c>
      <c r="I201">
        <v>1</v>
      </c>
      <c r="J201">
        <v>1812.89</v>
      </c>
      <c r="K201">
        <v>31</v>
      </c>
      <c r="L201" s="33">
        <f t="shared" si="28"/>
        <v>0.65202833359185153</v>
      </c>
      <c r="M201" s="39">
        <f t="shared" si="29"/>
        <v>0.63533792640910747</v>
      </c>
      <c r="N201">
        <f t="shared" si="27"/>
        <v>48845.99</v>
      </c>
      <c r="O201">
        <f>IF(AND('Heuristica Seq'!$C201=0,'Heuristica Seq'!$B201=0,'Heuristica Seq'!$F201&lt;&gt;"inf",OR(AND(B200=0,'Heuristica Seq'!$F201&lt;O200),B200&lt;&gt;0)),'Heuristica Seq'!$F201,O200)</f>
        <v>48352.5</v>
      </c>
      <c r="Q201" t="s">
        <v>13</v>
      </c>
      <c r="R201">
        <v>2</v>
      </c>
      <c r="S201">
        <v>5</v>
      </c>
      <c r="T201">
        <v>0.05</v>
      </c>
      <c r="U201">
        <v>318</v>
      </c>
      <c r="V201">
        <v>89484.4</v>
      </c>
      <c r="W201">
        <v>1809.85</v>
      </c>
      <c r="X201">
        <v>4</v>
      </c>
      <c r="Y201">
        <v>5</v>
      </c>
      <c r="Z201">
        <v>1809.85</v>
      </c>
      <c r="AA201">
        <v>4916</v>
      </c>
    </row>
    <row r="202" spans="1:27" x14ac:dyDescent="0.3">
      <c r="A202" t="s">
        <v>16</v>
      </c>
      <c r="B202">
        <v>1</v>
      </c>
      <c r="C202">
        <v>50</v>
      </c>
      <c r="D202">
        <v>0.1</v>
      </c>
      <c r="E202">
        <v>318</v>
      </c>
      <c r="F202">
        <v>80791</v>
      </c>
      <c r="G202">
        <v>1805.16</v>
      </c>
      <c r="H202">
        <v>0</v>
      </c>
      <c r="I202">
        <v>1</v>
      </c>
      <c r="J202">
        <v>1805.16</v>
      </c>
      <c r="K202">
        <v>31</v>
      </c>
      <c r="L202" s="33">
        <f t="shared" si="28"/>
        <v>0.67087534253658032</v>
      </c>
      <c r="M202" s="39">
        <f t="shared" si="29"/>
        <v>0.43124848532948601</v>
      </c>
      <c r="N202">
        <f t="shared" si="27"/>
        <v>56447.92</v>
      </c>
      <c r="O202">
        <f>IF(AND('Heuristica Seq'!$C202=0,'Heuristica Seq'!$B202=0,'Heuristica Seq'!$F202&lt;&gt;"inf",OR(AND(B201=0,'Heuristica Seq'!$F202&lt;O201),B201&lt;&gt;0)),'Heuristica Seq'!$F202,O201)</f>
        <v>48352.5</v>
      </c>
      <c r="Q202" t="s">
        <v>13</v>
      </c>
      <c r="R202">
        <v>2</v>
      </c>
      <c r="S202">
        <v>5</v>
      </c>
      <c r="T202">
        <v>0.1</v>
      </c>
      <c r="U202">
        <v>318</v>
      </c>
      <c r="V202">
        <v>89598.9</v>
      </c>
      <c r="W202">
        <v>652.93200000000002</v>
      </c>
      <c r="X202">
        <v>0</v>
      </c>
      <c r="Y202">
        <v>10</v>
      </c>
      <c r="Z202">
        <v>1800.81</v>
      </c>
      <c r="AA202">
        <v>4821</v>
      </c>
    </row>
    <row r="203" spans="1:27" x14ac:dyDescent="0.3">
      <c r="A203" t="s">
        <v>16</v>
      </c>
      <c r="B203">
        <v>1</v>
      </c>
      <c r="C203">
        <v>50</v>
      </c>
      <c r="D203">
        <v>0.15</v>
      </c>
      <c r="E203">
        <v>318</v>
      </c>
      <c r="F203">
        <v>80607.199999999997</v>
      </c>
      <c r="G203">
        <v>1810.14</v>
      </c>
      <c r="H203">
        <v>0</v>
      </c>
      <c r="I203">
        <v>1</v>
      </c>
      <c r="J203">
        <v>1810.14</v>
      </c>
      <c r="K203">
        <v>36</v>
      </c>
      <c r="L203" s="33">
        <f t="shared" si="28"/>
        <v>0.66707409130861883</v>
      </c>
      <c r="M203" s="39">
        <f t="shared" si="29"/>
        <v>0.40745451237454078</v>
      </c>
      <c r="N203">
        <f t="shared" si="27"/>
        <v>57271.62</v>
      </c>
      <c r="O203">
        <f>IF(AND('Heuristica Seq'!$C203=0,'Heuristica Seq'!$B203=0,'Heuristica Seq'!$F203&lt;&gt;"inf",OR(AND(B202=0,'Heuristica Seq'!$F203&lt;O202),B202&lt;&gt;0)),'Heuristica Seq'!$F203,O202)</f>
        <v>48352.5</v>
      </c>
      <c r="Q203" t="s">
        <v>13</v>
      </c>
      <c r="R203">
        <v>2</v>
      </c>
      <c r="S203">
        <v>5</v>
      </c>
      <c r="T203">
        <v>0.15</v>
      </c>
      <c r="U203">
        <v>318</v>
      </c>
      <c r="V203">
        <v>89471.1</v>
      </c>
      <c r="W203">
        <v>1212.04</v>
      </c>
      <c r="X203">
        <v>0</v>
      </c>
      <c r="Y203">
        <v>7</v>
      </c>
      <c r="Z203">
        <v>1802.79</v>
      </c>
      <c r="AA203">
        <v>3523</v>
      </c>
    </row>
    <row r="204" spans="1:27" x14ac:dyDescent="0.3">
      <c r="A204" t="s">
        <v>16</v>
      </c>
      <c r="B204">
        <v>1</v>
      </c>
      <c r="C204">
        <v>50</v>
      </c>
      <c r="D204">
        <v>0.2</v>
      </c>
      <c r="E204">
        <v>318</v>
      </c>
      <c r="F204">
        <v>87571.4</v>
      </c>
      <c r="G204">
        <v>1801.81</v>
      </c>
      <c r="H204">
        <v>0</v>
      </c>
      <c r="I204">
        <v>1</v>
      </c>
      <c r="J204">
        <v>1801.81</v>
      </c>
      <c r="K204">
        <v>29</v>
      </c>
      <c r="L204" s="33">
        <f t="shared" si="28"/>
        <v>0.81110387260224392</v>
      </c>
      <c r="M204" s="39">
        <f t="shared" si="29"/>
        <v>0.3031840367939358</v>
      </c>
      <c r="N204">
        <f t="shared" si="27"/>
        <v>67198.03</v>
      </c>
      <c r="O204">
        <f>IF(AND('Heuristica Seq'!$C204=0,'Heuristica Seq'!$B204=0,'Heuristica Seq'!$F204&lt;&gt;"inf",OR(AND(B203=0,'Heuristica Seq'!$F204&lt;O203),B203&lt;&gt;0)),'Heuristica Seq'!$F204,O203)</f>
        <v>48352.5</v>
      </c>
      <c r="Q204" t="s">
        <v>13</v>
      </c>
      <c r="R204">
        <v>2</v>
      </c>
      <c r="S204">
        <v>5</v>
      </c>
      <c r="T204">
        <v>0.2</v>
      </c>
      <c r="U204">
        <v>318</v>
      </c>
      <c r="V204">
        <v>95914.8</v>
      </c>
      <c r="W204">
        <v>1801.01</v>
      </c>
      <c r="X204">
        <v>0</v>
      </c>
      <c r="Y204">
        <v>1</v>
      </c>
      <c r="Z204">
        <v>1801.01</v>
      </c>
      <c r="AA204">
        <v>774</v>
      </c>
    </row>
    <row r="205" spans="1:27" x14ac:dyDescent="0.3">
      <c r="A205" t="s">
        <v>16</v>
      </c>
      <c r="B205">
        <v>2</v>
      </c>
      <c r="C205">
        <v>5</v>
      </c>
      <c r="D205">
        <v>0.05</v>
      </c>
      <c r="E205">
        <v>318</v>
      </c>
      <c r="F205">
        <v>63504.4</v>
      </c>
      <c r="G205">
        <v>1805.93</v>
      </c>
      <c r="H205">
        <v>0</v>
      </c>
      <c r="I205">
        <v>1</v>
      </c>
      <c r="J205">
        <v>1805.93</v>
      </c>
      <c r="K205">
        <v>105</v>
      </c>
      <c r="L205" s="33">
        <f t="shared" si="28"/>
        <v>0.31336332144149748</v>
      </c>
      <c r="M205" s="39">
        <f t="shared" si="29"/>
        <v>0.26761614851040472</v>
      </c>
      <c r="N205">
        <f t="shared" si="27"/>
        <v>50097.5</v>
      </c>
      <c r="O205">
        <f>IF(AND('Heuristica Seq'!$C205=0,'Heuristica Seq'!$B205=0,'Heuristica Seq'!$F205&lt;&gt;"inf",OR(AND(B204=0,'Heuristica Seq'!$F205&lt;O204),B204&lt;&gt;0)),'Heuristica Seq'!$F205,O204)</f>
        <v>48352.5</v>
      </c>
      <c r="Q205" t="s">
        <v>13</v>
      </c>
      <c r="R205">
        <v>2</v>
      </c>
      <c r="S205">
        <v>10</v>
      </c>
      <c r="T205">
        <v>0.05</v>
      </c>
      <c r="U205">
        <v>318</v>
      </c>
      <c r="V205">
        <v>89598.9</v>
      </c>
      <c r="W205">
        <v>1004.64</v>
      </c>
      <c r="X205">
        <v>3</v>
      </c>
      <c r="Y205">
        <v>9</v>
      </c>
      <c r="Z205">
        <v>1801.43</v>
      </c>
      <c r="AA205">
        <v>4225</v>
      </c>
    </row>
    <row r="206" spans="1:27" x14ac:dyDescent="0.3">
      <c r="A206" t="s">
        <v>16</v>
      </c>
      <c r="B206">
        <v>2</v>
      </c>
      <c r="C206">
        <v>5</v>
      </c>
      <c r="D206">
        <v>0.1</v>
      </c>
      <c r="E206">
        <v>318</v>
      </c>
      <c r="F206">
        <v>69978</v>
      </c>
      <c r="G206">
        <v>1841.84</v>
      </c>
      <c r="H206">
        <v>0</v>
      </c>
      <c r="I206">
        <v>1</v>
      </c>
      <c r="J206">
        <v>1841.84</v>
      </c>
      <c r="K206">
        <v>30</v>
      </c>
      <c r="L206" s="33">
        <f t="shared" si="28"/>
        <v>0.44724678144873575</v>
      </c>
      <c r="M206" s="39">
        <f t="shared" si="29"/>
        <v>0.26424255650953565</v>
      </c>
      <c r="N206">
        <f t="shared" si="27"/>
        <v>55351.72</v>
      </c>
      <c r="O206">
        <f>IF(AND('Heuristica Seq'!$C206=0,'Heuristica Seq'!$B206=0,'Heuristica Seq'!$F206&lt;&gt;"inf",OR(AND(B205=0,'Heuristica Seq'!$F206&lt;O205),B205&lt;&gt;0)),'Heuristica Seq'!$F206,O205)</f>
        <v>48352.5</v>
      </c>
      <c r="Q206" t="s">
        <v>13</v>
      </c>
      <c r="R206">
        <v>2</v>
      </c>
      <c r="S206">
        <v>10</v>
      </c>
      <c r="T206">
        <v>0.1</v>
      </c>
      <c r="U206">
        <v>318</v>
      </c>
      <c r="V206">
        <v>93274.3</v>
      </c>
      <c r="W206">
        <v>1808.71</v>
      </c>
      <c r="X206">
        <v>0</v>
      </c>
      <c r="Y206">
        <v>1</v>
      </c>
      <c r="Z206">
        <v>1808.71</v>
      </c>
      <c r="AA206">
        <v>1592</v>
      </c>
    </row>
    <row r="207" spans="1:27" x14ac:dyDescent="0.3">
      <c r="A207" t="s">
        <v>16</v>
      </c>
      <c r="B207">
        <v>2</v>
      </c>
      <c r="C207">
        <v>5</v>
      </c>
      <c r="D207">
        <v>0.15</v>
      </c>
      <c r="E207">
        <v>318</v>
      </c>
      <c r="F207">
        <v>78251</v>
      </c>
      <c r="G207">
        <v>1802.77</v>
      </c>
      <c r="H207">
        <v>0</v>
      </c>
      <c r="I207">
        <v>1</v>
      </c>
      <c r="J207">
        <v>1802.77</v>
      </c>
      <c r="K207">
        <v>32</v>
      </c>
      <c r="L207" s="33">
        <f t="shared" si="28"/>
        <v>0.61834444961480783</v>
      </c>
      <c r="M207" s="39">
        <f t="shared" si="29"/>
        <v>0.30476612887089582</v>
      </c>
      <c r="N207">
        <f t="shared" si="27"/>
        <v>59973.2</v>
      </c>
      <c r="O207">
        <f>IF(AND('Heuristica Seq'!$C207=0,'Heuristica Seq'!$B207=0,'Heuristica Seq'!$F207&lt;&gt;"inf",OR(AND(B206=0,'Heuristica Seq'!$F207&lt;O206),B206&lt;&gt;0)),'Heuristica Seq'!$F207,O206)</f>
        <v>48352.5</v>
      </c>
      <c r="Q207" t="s">
        <v>13</v>
      </c>
      <c r="R207">
        <v>2</v>
      </c>
      <c r="S207">
        <v>10</v>
      </c>
      <c r="T207">
        <v>0.15</v>
      </c>
      <c r="U207">
        <v>318</v>
      </c>
      <c r="V207">
        <v>98356.7</v>
      </c>
      <c r="W207">
        <v>1800.08</v>
      </c>
      <c r="X207">
        <v>0</v>
      </c>
      <c r="Y207">
        <v>1</v>
      </c>
      <c r="Z207">
        <v>1800.08</v>
      </c>
      <c r="AA207">
        <v>684</v>
      </c>
    </row>
    <row r="208" spans="1:27" x14ac:dyDescent="0.3">
      <c r="A208" t="s">
        <v>16</v>
      </c>
      <c r="B208">
        <v>2</v>
      </c>
      <c r="C208">
        <v>5</v>
      </c>
      <c r="D208">
        <v>0.2</v>
      </c>
      <c r="E208">
        <v>318</v>
      </c>
      <c r="F208">
        <v>76270.7</v>
      </c>
      <c r="G208">
        <v>1804.46</v>
      </c>
      <c r="H208">
        <v>0</v>
      </c>
      <c r="I208">
        <v>1</v>
      </c>
      <c r="J208">
        <v>1804.46</v>
      </c>
      <c r="K208">
        <v>33</v>
      </c>
      <c r="L208" s="33">
        <f t="shared" si="28"/>
        <v>0.57738896644434101</v>
      </c>
      <c r="M208" s="39">
        <f t="shared" si="29"/>
        <v>0.39551116828663657</v>
      </c>
      <c r="N208">
        <f t="shared" si="27"/>
        <v>54654.31</v>
      </c>
      <c r="O208">
        <f>IF(AND('Heuristica Seq'!$C208=0,'Heuristica Seq'!$B208=0,'Heuristica Seq'!$F208&lt;&gt;"inf",OR(AND(B207=0,'Heuristica Seq'!$F208&lt;O207),B207&lt;&gt;0)),'Heuristica Seq'!$F208,O207)</f>
        <v>48352.5</v>
      </c>
      <c r="Q208" t="s">
        <v>13</v>
      </c>
      <c r="R208">
        <v>2</v>
      </c>
      <c r="S208">
        <v>10</v>
      </c>
      <c r="T208">
        <v>0.2</v>
      </c>
      <c r="U208">
        <v>318</v>
      </c>
      <c r="V208">
        <v>96527.4</v>
      </c>
      <c r="W208">
        <v>1806</v>
      </c>
      <c r="X208">
        <v>0</v>
      </c>
      <c r="Y208">
        <v>1</v>
      </c>
      <c r="Z208">
        <v>1806.17</v>
      </c>
      <c r="AA208">
        <v>343</v>
      </c>
    </row>
    <row r="209" spans="1:27" x14ac:dyDescent="0.3">
      <c r="A209" t="s">
        <v>16</v>
      </c>
      <c r="B209">
        <v>2</v>
      </c>
      <c r="C209">
        <v>10</v>
      </c>
      <c r="D209">
        <v>0.05</v>
      </c>
      <c r="E209">
        <v>318</v>
      </c>
      <c r="F209">
        <v>82819.7</v>
      </c>
      <c r="G209">
        <v>1802.82</v>
      </c>
      <c r="H209">
        <v>0</v>
      </c>
      <c r="I209">
        <v>1</v>
      </c>
      <c r="J209">
        <v>1802.82</v>
      </c>
      <c r="K209">
        <v>32</v>
      </c>
      <c r="L209" s="33">
        <f t="shared" si="28"/>
        <v>0.7128318080761078</v>
      </c>
      <c r="M209" s="39">
        <f t="shared" si="29"/>
        <v>0.56268921636757763</v>
      </c>
      <c r="N209">
        <f t="shared" si="27"/>
        <v>52998.19</v>
      </c>
      <c r="O209">
        <f>IF(AND('Heuristica Seq'!$C209=0,'Heuristica Seq'!$B209=0,'Heuristica Seq'!$F209&lt;&gt;"inf",OR(AND(B208=0,'Heuristica Seq'!$F209&lt;O208),B208&lt;&gt;0)),'Heuristica Seq'!$F209,O208)</f>
        <v>48352.5</v>
      </c>
      <c r="Q209" t="s">
        <v>13</v>
      </c>
      <c r="R209">
        <v>2</v>
      </c>
      <c r="S209">
        <v>25</v>
      </c>
      <c r="T209">
        <v>0.05</v>
      </c>
      <c r="U209">
        <v>318</v>
      </c>
      <c r="V209">
        <v>89630.1</v>
      </c>
      <c r="W209">
        <v>1072.57</v>
      </c>
      <c r="X209">
        <v>0</v>
      </c>
      <c r="Y209">
        <v>4</v>
      </c>
      <c r="Z209">
        <v>1800.25</v>
      </c>
      <c r="AA209">
        <v>3386</v>
      </c>
    </row>
    <row r="210" spans="1:27" x14ac:dyDescent="0.3">
      <c r="A210" t="s">
        <v>16</v>
      </c>
      <c r="B210">
        <v>2</v>
      </c>
      <c r="C210">
        <v>10</v>
      </c>
      <c r="D210">
        <v>0.1</v>
      </c>
      <c r="E210">
        <v>318</v>
      </c>
      <c r="F210">
        <v>86199.4</v>
      </c>
      <c r="G210">
        <v>1801.58</v>
      </c>
      <c r="H210">
        <v>0</v>
      </c>
      <c r="I210">
        <v>1</v>
      </c>
      <c r="J210">
        <v>1801.58</v>
      </c>
      <c r="K210">
        <v>29</v>
      </c>
      <c r="L210" s="33">
        <f t="shared" si="28"/>
        <v>0.7827289178429242</v>
      </c>
      <c r="M210" s="39">
        <f t="shared" si="29"/>
        <v>0.39822210442326256</v>
      </c>
      <c r="N210">
        <f t="shared" si="27"/>
        <v>61649.29</v>
      </c>
      <c r="O210">
        <f>IF(AND('Heuristica Seq'!$C210=0,'Heuristica Seq'!$B210=0,'Heuristica Seq'!$F210&lt;&gt;"inf",OR(AND(B209=0,'Heuristica Seq'!$F210&lt;O209),B209&lt;&gt;0)),'Heuristica Seq'!$F210,O209)</f>
        <v>48352.5</v>
      </c>
      <c r="Q210" t="s">
        <v>13</v>
      </c>
      <c r="R210">
        <v>2</v>
      </c>
      <c r="S210">
        <v>25</v>
      </c>
      <c r="T210">
        <v>0.1</v>
      </c>
      <c r="U210">
        <v>318</v>
      </c>
      <c r="V210">
        <v>99559.3</v>
      </c>
      <c r="W210">
        <v>1808.63</v>
      </c>
      <c r="X210">
        <v>0</v>
      </c>
      <c r="Y210">
        <v>1</v>
      </c>
      <c r="Z210">
        <v>1808.67</v>
      </c>
      <c r="AA210">
        <v>203</v>
      </c>
    </row>
    <row r="211" spans="1:27" x14ac:dyDescent="0.3">
      <c r="A211" t="s">
        <v>16</v>
      </c>
      <c r="B211">
        <v>2</v>
      </c>
      <c r="C211">
        <v>10</v>
      </c>
      <c r="D211">
        <v>0.15</v>
      </c>
      <c r="E211">
        <v>318</v>
      </c>
      <c r="F211">
        <v>72695.199999999997</v>
      </c>
      <c r="G211">
        <v>1803.47</v>
      </c>
      <c r="H211">
        <v>0</v>
      </c>
      <c r="I211">
        <v>1</v>
      </c>
      <c r="J211">
        <v>1803.47</v>
      </c>
      <c r="K211">
        <v>30</v>
      </c>
      <c r="L211" s="33">
        <f t="shared" si="28"/>
        <v>0.50344242800268857</v>
      </c>
      <c r="M211" s="39">
        <f t="shared" si="29"/>
        <v>1.6439868158904636E-2</v>
      </c>
      <c r="N211">
        <f t="shared" si="27"/>
        <v>71519.429999999993</v>
      </c>
      <c r="O211">
        <f>IF(AND('Heuristica Seq'!$C211=0,'Heuristica Seq'!$B211=0,'Heuristica Seq'!$F211&lt;&gt;"inf",OR(AND(B210=0,'Heuristica Seq'!$F211&lt;O210),B210&lt;&gt;0)),'Heuristica Seq'!$F211,O210)</f>
        <v>48352.5</v>
      </c>
      <c r="Q211" t="s">
        <v>13</v>
      </c>
      <c r="R211">
        <v>2</v>
      </c>
      <c r="S211">
        <v>25</v>
      </c>
      <c r="T211">
        <v>0.15</v>
      </c>
      <c r="U211">
        <v>318</v>
      </c>
      <c r="V211">
        <v>114454</v>
      </c>
      <c r="W211">
        <v>1840.59</v>
      </c>
      <c r="X211">
        <v>0</v>
      </c>
      <c r="Y211">
        <v>1</v>
      </c>
      <c r="Z211">
        <v>1840.61</v>
      </c>
      <c r="AA211">
        <v>75</v>
      </c>
    </row>
    <row r="212" spans="1:27" x14ac:dyDescent="0.3">
      <c r="A212" t="s">
        <v>16</v>
      </c>
      <c r="B212">
        <v>2</v>
      </c>
      <c r="C212">
        <v>10</v>
      </c>
      <c r="D212">
        <v>0.2</v>
      </c>
      <c r="E212">
        <v>318</v>
      </c>
      <c r="F212">
        <v>102495</v>
      </c>
      <c r="G212">
        <v>1801.59</v>
      </c>
      <c r="H212">
        <v>0</v>
      </c>
      <c r="I212">
        <v>1</v>
      </c>
      <c r="J212">
        <v>1801.59</v>
      </c>
      <c r="K212">
        <v>29</v>
      </c>
      <c r="L212" s="33">
        <f t="shared" si="28"/>
        <v>1.1197456181169536</v>
      </c>
      <c r="M212" s="39">
        <f t="shared" si="29"/>
        <v>0.34420271513341816</v>
      </c>
      <c r="N212">
        <f t="shared" si="27"/>
        <v>76249.66</v>
      </c>
      <c r="O212">
        <f>IF(AND('Heuristica Seq'!$C212=0,'Heuristica Seq'!$B212=0,'Heuristica Seq'!$F212&lt;&gt;"inf",OR(AND(B211=0,'Heuristica Seq'!$F212&lt;O211),B211&lt;&gt;0)),'Heuristica Seq'!$F212,O211)</f>
        <v>48352.5</v>
      </c>
      <c r="Q212" t="s">
        <v>13</v>
      </c>
      <c r="R212">
        <v>2</v>
      </c>
      <c r="S212">
        <v>25</v>
      </c>
      <c r="T212">
        <v>0.2</v>
      </c>
      <c r="U212">
        <v>318</v>
      </c>
      <c r="V212">
        <v>100677</v>
      </c>
      <c r="W212">
        <v>1813.97</v>
      </c>
      <c r="X212">
        <v>0</v>
      </c>
      <c r="Y212">
        <v>1</v>
      </c>
      <c r="Z212">
        <v>1813.97</v>
      </c>
      <c r="AA212">
        <v>154</v>
      </c>
    </row>
    <row r="213" spans="1:27" x14ac:dyDescent="0.3">
      <c r="A213" t="s">
        <v>16</v>
      </c>
      <c r="B213">
        <v>2</v>
      </c>
      <c r="C213">
        <v>25</v>
      </c>
      <c r="D213">
        <v>0.05</v>
      </c>
      <c r="E213">
        <v>318</v>
      </c>
      <c r="F213">
        <v>59244</v>
      </c>
      <c r="G213">
        <v>1852.14</v>
      </c>
      <c r="H213">
        <v>0</v>
      </c>
      <c r="I213">
        <v>1</v>
      </c>
      <c r="J213">
        <v>1852.14</v>
      </c>
      <c r="K213">
        <v>424</v>
      </c>
      <c r="L213" s="33">
        <f t="shared" si="28"/>
        <v>0.22525205521948188</v>
      </c>
      <c r="M213" s="39">
        <f t="shared" si="29"/>
        <v>0.22201281459187761</v>
      </c>
      <c r="N213">
        <f t="shared" si="27"/>
        <v>48480.67</v>
      </c>
      <c r="O213">
        <f>IF(AND('Heuristica Seq'!$C213=0,'Heuristica Seq'!$B213=0,'Heuristica Seq'!$F213&lt;&gt;"inf",OR(AND(B212=0,'Heuristica Seq'!$F213&lt;O212),B212&lt;&gt;0)),'Heuristica Seq'!$F213,O212)</f>
        <v>48352.5</v>
      </c>
      <c r="Q213" t="s">
        <v>13</v>
      </c>
      <c r="R213">
        <v>2</v>
      </c>
      <c r="S213">
        <v>50</v>
      </c>
      <c r="T213">
        <v>0.05</v>
      </c>
      <c r="U213">
        <v>318</v>
      </c>
      <c r="V213">
        <v>89725.9</v>
      </c>
      <c r="W213">
        <v>1795.66</v>
      </c>
      <c r="X213">
        <v>4</v>
      </c>
      <c r="Y213">
        <v>6</v>
      </c>
      <c r="Z213">
        <v>1800.11</v>
      </c>
      <c r="AA213">
        <v>4038</v>
      </c>
    </row>
    <row r="214" spans="1:27" x14ac:dyDescent="0.3">
      <c r="A214" t="s">
        <v>16</v>
      </c>
      <c r="B214">
        <v>2</v>
      </c>
      <c r="C214">
        <v>25</v>
      </c>
      <c r="D214">
        <v>0.1</v>
      </c>
      <c r="E214">
        <v>318</v>
      </c>
      <c r="F214">
        <v>71398.7</v>
      </c>
      <c r="G214">
        <v>1800.94</v>
      </c>
      <c r="H214">
        <v>0</v>
      </c>
      <c r="I214">
        <v>1</v>
      </c>
      <c r="J214">
        <v>1800.94</v>
      </c>
      <c r="K214">
        <v>37</v>
      </c>
      <c r="L214" s="33">
        <f t="shared" si="28"/>
        <v>0.47662892301328785</v>
      </c>
      <c r="M214" s="39">
        <f t="shared" si="29"/>
        <v>0.37913257162879477</v>
      </c>
      <c r="N214">
        <f t="shared" si="27"/>
        <v>51770.73</v>
      </c>
      <c r="O214">
        <f>IF(AND('Heuristica Seq'!$C214=0,'Heuristica Seq'!$B214=0,'Heuristica Seq'!$F214&lt;&gt;"inf",OR(AND(B213=0,'Heuristica Seq'!$F214&lt;O213),B213&lt;&gt;0)),'Heuristica Seq'!$F214,O213)</f>
        <v>48352.5</v>
      </c>
      <c r="Q214" t="s">
        <v>13</v>
      </c>
      <c r="R214">
        <v>2</v>
      </c>
      <c r="S214">
        <v>50</v>
      </c>
      <c r="T214">
        <v>0.1</v>
      </c>
      <c r="U214">
        <v>318</v>
      </c>
      <c r="V214">
        <v>90685.9</v>
      </c>
      <c r="W214">
        <v>1683.25</v>
      </c>
      <c r="X214">
        <v>0</v>
      </c>
      <c r="Y214">
        <v>3</v>
      </c>
      <c r="Z214">
        <v>1800.4</v>
      </c>
      <c r="AA214">
        <v>2507</v>
      </c>
    </row>
    <row r="215" spans="1:27" x14ac:dyDescent="0.3">
      <c r="A215" t="s">
        <v>16</v>
      </c>
      <c r="B215">
        <v>2</v>
      </c>
      <c r="C215">
        <v>25</v>
      </c>
      <c r="D215">
        <v>0.15</v>
      </c>
      <c r="E215">
        <v>318</v>
      </c>
      <c r="F215">
        <v>118521</v>
      </c>
      <c r="G215">
        <v>1801.69</v>
      </c>
      <c r="H215">
        <v>0</v>
      </c>
      <c r="I215">
        <v>1</v>
      </c>
      <c r="J215">
        <v>1801.69</v>
      </c>
      <c r="K215">
        <v>29</v>
      </c>
      <c r="L215" s="33">
        <f t="shared" si="28"/>
        <v>1.4511865984178689</v>
      </c>
      <c r="M215" s="39">
        <f t="shared" si="29"/>
        <v>-0.80432492097737196</v>
      </c>
      <c r="N215">
        <f t="shared" si="27"/>
        <v>605703.09</v>
      </c>
      <c r="O215">
        <f>IF(AND('Heuristica Seq'!$C215=0,'Heuristica Seq'!$B215=0,'Heuristica Seq'!$F215&lt;&gt;"inf",OR(AND(B214=0,'Heuristica Seq'!$F215&lt;O214),B214&lt;&gt;0)),'Heuristica Seq'!$F215,O214)</f>
        <v>48352.5</v>
      </c>
      <c r="Q215" t="s">
        <v>13</v>
      </c>
      <c r="R215">
        <v>2</v>
      </c>
      <c r="S215">
        <v>50</v>
      </c>
      <c r="T215">
        <v>0.15</v>
      </c>
      <c r="U215">
        <v>318</v>
      </c>
      <c r="V215">
        <v>97657</v>
      </c>
      <c r="W215">
        <v>1820.56</v>
      </c>
      <c r="X215">
        <v>0</v>
      </c>
      <c r="Y215">
        <v>1</v>
      </c>
      <c r="Z215">
        <v>1820.56</v>
      </c>
      <c r="AA215">
        <v>427</v>
      </c>
    </row>
    <row r="216" spans="1:27" x14ac:dyDescent="0.3">
      <c r="A216" t="s">
        <v>16</v>
      </c>
      <c r="B216">
        <v>2</v>
      </c>
      <c r="C216">
        <v>25</v>
      </c>
      <c r="D216">
        <v>0.2</v>
      </c>
      <c r="E216">
        <v>318</v>
      </c>
      <c r="F216">
        <v>106195</v>
      </c>
      <c r="G216">
        <v>1801.74</v>
      </c>
      <c r="H216">
        <v>0</v>
      </c>
      <c r="I216">
        <v>1</v>
      </c>
      <c r="J216">
        <v>1801.74</v>
      </c>
      <c r="K216">
        <v>29</v>
      </c>
      <c r="L216" s="33">
        <f t="shared" si="28"/>
        <v>1.1962669975699294</v>
      </c>
      <c r="M216" s="39">
        <f t="shared" si="29"/>
        <v>0.31502432785719203</v>
      </c>
      <c r="N216">
        <f t="shared" si="27"/>
        <v>80755.16</v>
      </c>
      <c r="O216">
        <f>IF(AND('Heuristica Seq'!$C216=0,'Heuristica Seq'!$B216=0,'Heuristica Seq'!$F216&lt;&gt;"inf",OR(AND(B215=0,'Heuristica Seq'!$F216&lt;O215),B215&lt;&gt;0)),'Heuristica Seq'!$F216,O215)</f>
        <v>48352.5</v>
      </c>
      <c r="Q216" t="s">
        <v>13</v>
      </c>
      <c r="R216">
        <v>2</v>
      </c>
      <c r="S216">
        <v>50</v>
      </c>
      <c r="T216">
        <v>0.2</v>
      </c>
      <c r="U216">
        <v>318</v>
      </c>
      <c r="V216">
        <v>139091</v>
      </c>
      <c r="W216">
        <v>1805.68</v>
      </c>
      <c r="X216">
        <v>0</v>
      </c>
      <c r="Y216">
        <v>1</v>
      </c>
      <c r="Z216">
        <v>1805.79</v>
      </c>
      <c r="AA216">
        <v>40</v>
      </c>
    </row>
    <row r="217" spans="1:27" x14ac:dyDescent="0.3">
      <c r="A217" t="s">
        <v>16</v>
      </c>
      <c r="B217">
        <v>2</v>
      </c>
      <c r="C217">
        <v>50</v>
      </c>
      <c r="D217">
        <v>0.05</v>
      </c>
      <c r="E217">
        <v>318</v>
      </c>
      <c r="F217">
        <v>60662</v>
      </c>
      <c r="G217">
        <v>1800.65</v>
      </c>
      <c r="H217">
        <v>0</v>
      </c>
      <c r="I217">
        <v>1</v>
      </c>
      <c r="J217">
        <v>1800.65</v>
      </c>
      <c r="K217">
        <v>357</v>
      </c>
      <c r="L217" s="33">
        <f t="shared" si="28"/>
        <v>0.25457835685848718</v>
      </c>
      <c r="M217" s="39">
        <f t="shared" si="29"/>
        <v>0.2125662981647396</v>
      </c>
      <c r="N217">
        <f t="shared" si="27"/>
        <v>50027.78</v>
      </c>
      <c r="O217">
        <f>IF(AND('Heuristica Seq'!$C217=0,'Heuristica Seq'!$B217=0,'Heuristica Seq'!$F217&lt;&gt;"inf",OR(AND(B216=0,'Heuristica Seq'!$F217&lt;O216),B216&lt;&gt;0)),'Heuristica Seq'!$F217,O216)</f>
        <v>48352.5</v>
      </c>
      <c r="Q217" t="s">
        <v>13</v>
      </c>
      <c r="R217">
        <v>3</v>
      </c>
      <c r="S217">
        <v>0</v>
      </c>
      <c r="T217">
        <v>0.05</v>
      </c>
      <c r="U217">
        <v>318</v>
      </c>
      <c r="V217">
        <v>90605.6</v>
      </c>
      <c r="W217">
        <v>1212.2</v>
      </c>
      <c r="X217">
        <v>8</v>
      </c>
      <c r="Y217">
        <v>17</v>
      </c>
      <c r="Z217">
        <v>1800.16</v>
      </c>
      <c r="AA217">
        <v>8413</v>
      </c>
    </row>
    <row r="218" spans="1:27" x14ac:dyDescent="0.3">
      <c r="A218" t="s">
        <v>16</v>
      </c>
      <c r="B218">
        <v>2</v>
      </c>
      <c r="C218">
        <v>50</v>
      </c>
      <c r="D218">
        <v>0.1</v>
      </c>
      <c r="E218">
        <v>318</v>
      </c>
      <c r="F218">
        <v>85134.3</v>
      </c>
      <c r="G218">
        <v>1805.77</v>
      </c>
      <c r="H218">
        <v>0</v>
      </c>
      <c r="I218">
        <v>1</v>
      </c>
      <c r="J218">
        <v>1805.77</v>
      </c>
      <c r="K218">
        <v>34</v>
      </c>
      <c r="L218" s="33">
        <f t="shared" si="28"/>
        <v>0.76070110128742052</v>
      </c>
      <c r="M218" s="39">
        <f t="shared" si="29"/>
        <v>0.61287743603141176</v>
      </c>
      <c r="N218">
        <f t="shared" si="27"/>
        <v>52784.11</v>
      </c>
      <c r="O218">
        <f>IF(AND('Heuristica Seq'!$C218=0,'Heuristica Seq'!$B218=0,'Heuristica Seq'!$F218&lt;&gt;"inf",OR(AND(B217=0,'Heuristica Seq'!$F218&lt;O217),B217&lt;&gt;0)),'Heuristica Seq'!$F218,O217)</f>
        <v>48352.5</v>
      </c>
      <c r="Q218" t="s">
        <v>13</v>
      </c>
      <c r="R218">
        <v>3</v>
      </c>
      <c r="S218">
        <v>0</v>
      </c>
      <c r="T218">
        <v>0.1</v>
      </c>
      <c r="U218">
        <v>318</v>
      </c>
      <c r="V218">
        <v>96995.8</v>
      </c>
      <c r="W218">
        <v>1810.49</v>
      </c>
      <c r="X218">
        <v>0</v>
      </c>
      <c r="Y218">
        <v>1</v>
      </c>
      <c r="Z218">
        <v>1810.49</v>
      </c>
      <c r="AA218">
        <v>897</v>
      </c>
    </row>
    <row r="219" spans="1:27" x14ac:dyDescent="0.3">
      <c r="A219" t="s">
        <v>16</v>
      </c>
      <c r="B219">
        <v>2</v>
      </c>
      <c r="C219">
        <v>50</v>
      </c>
      <c r="D219">
        <v>0.15</v>
      </c>
      <c r="E219">
        <v>318</v>
      </c>
      <c r="F219">
        <v>71190.3</v>
      </c>
      <c r="G219">
        <v>1811.71</v>
      </c>
      <c r="H219">
        <v>0</v>
      </c>
      <c r="I219">
        <v>1</v>
      </c>
      <c r="J219">
        <v>1811.71</v>
      </c>
      <c r="K219">
        <v>85</v>
      </c>
      <c r="L219" s="33">
        <f t="shared" si="28"/>
        <v>0.47231890801923382</v>
      </c>
      <c r="M219" s="39">
        <f t="shared" si="29"/>
        <v>0.17614531603216932</v>
      </c>
      <c r="N219">
        <f t="shared" si="27"/>
        <v>60528.49</v>
      </c>
      <c r="O219">
        <f>IF(AND('Heuristica Seq'!$C219=0,'Heuristica Seq'!$B219=0,'Heuristica Seq'!$F219&lt;&gt;"inf",OR(AND(B218=0,'Heuristica Seq'!$F219&lt;O218),B218&lt;&gt;0)),'Heuristica Seq'!$F219,O218)</f>
        <v>48352.5</v>
      </c>
      <c r="Q219" t="s">
        <v>13</v>
      </c>
      <c r="R219">
        <v>3</v>
      </c>
      <c r="S219">
        <v>0</v>
      </c>
      <c r="T219">
        <v>0.2</v>
      </c>
      <c r="U219">
        <v>318</v>
      </c>
      <c r="V219" t="s">
        <v>511</v>
      </c>
      <c r="W219" t="s">
        <v>511</v>
      </c>
      <c r="X219" t="s">
        <v>511</v>
      </c>
      <c r="Y219" t="s">
        <v>511</v>
      </c>
      <c r="Z219" t="s">
        <v>511</v>
      </c>
    </row>
    <row r="220" spans="1:27" x14ac:dyDescent="0.3">
      <c r="A220" t="s">
        <v>16</v>
      </c>
      <c r="B220">
        <v>2</v>
      </c>
      <c r="C220">
        <v>50</v>
      </c>
      <c r="D220">
        <v>0.2</v>
      </c>
      <c r="E220">
        <v>318</v>
      </c>
      <c r="F220">
        <v>115886</v>
      </c>
      <c r="G220">
        <v>1806.48</v>
      </c>
      <c r="H220">
        <v>0</v>
      </c>
      <c r="I220">
        <v>1</v>
      </c>
      <c r="J220">
        <v>1806.48</v>
      </c>
      <c r="K220">
        <v>31</v>
      </c>
      <c r="L220" s="33">
        <f t="shared" si="28"/>
        <v>1.3966909673750063</v>
      </c>
      <c r="M220" s="39">
        <f t="shared" si="29"/>
        <v>0.4853485158819475</v>
      </c>
      <c r="N220">
        <f t="shared" si="27"/>
        <v>78019.399999999994</v>
      </c>
      <c r="O220">
        <f>IF(AND('Heuristica Seq'!$C220=0,'Heuristica Seq'!$B220=0,'Heuristica Seq'!$F220&lt;&gt;"inf",OR(AND(B219=0,'Heuristica Seq'!$F220&lt;O219),B219&lt;&gt;0)),'Heuristica Seq'!$F220,O219)</f>
        <v>48352.5</v>
      </c>
      <c r="Q220" t="s">
        <v>13</v>
      </c>
      <c r="R220">
        <v>3</v>
      </c>
      <c r="S220">
        <v>10</v>
      </c>
      <c r="T220">
        <v>0.05</v>
      </c>
      <c r="U220">
        <v>318</v>
      </c>
      <c r="V220">
        <v>90863.3</v>
      </c>
      <c r="W220">
        <v>972.37900000000002</v>
      </c>
      <c r="X220">
        <v>0</v>
      </c>
      <c r="Y220">
        <v>13</v>
      </c>
      <c r="Z220">
        <v>1800.18</v>
      </c>
      <c r="AA220">
        <v>8467</v>
      </c>
    </row>
    <row r="221" spans="1:27" x14ac:dyDescent="0.3">
      <c r="A221" t="s">
        <v>16</v>
      </c>
      <c r="B221">
        <v>3</v>
      </c>
      <c r="C221">
        <v>0</v>
      </c>
      <c r="D221">
        <v>0.05</v>
      </c>
      <c r="E221">
        <v>318</v>
      </c>
      <c r="F221">
        <v>65289.599999999999</v>
      </c>
      <c r="G221">
        <v>1802.05</v>
      </c>
      <c r="H221">
        <v>0</v>
      </c>
      <c r="I221">
        <v>1</v>
      </c>
      <c r="J221">
        <v>1802.06</v>
      </c>
      <c r="K221">
        <v>236</v>
      </c>
      <c r="L221" s="33">
        <f t="shared" si="28"/>
        <v>0.35028385295486264</v>
      </c>
      <c r="M221" s="39">
        <f t="shared" si="29"/>
        <v>0.30688795624010301</v>
      </c>
      <c r="N221">
        <f t="shared" si="27"/>
        <v>49958.07</v>
      </c>
      <c r="O221">
        <f>IF(AND('Heuristica Seq'!$C221=0,'Heuristica Seq'!$B221=0,'Heuristica Seq'!$F221&lt;&gt;"inf",OR(AND(B220=0,'Heuristica Seq'!$F221&lt;O220),B220&lt;&gt;0)),'Heuristica Seq'!$F221,O220)</f>
        <v>48352.5</v>
      </c>
      <c r="Q221" t="s">
        <v>13</v>
      </c>
      <c r="R221">
        <v>3</v>
      </c>
      <c r="S221">
        <v>10</v>
      </c>
      <c r="T221">
        <v>0.1</v>
      </c>
      <c r="U221">
        <v>318</v>
      </c>
      <c r="V221">
        <v>101028</v>
      </c>
      <c r="W221">
        <v>1809.79</v>
      </c>
      <c r="X221">
        <v>0</v>
      </c>
      <c r="Y221">
        <v>1</v>
      </c>
      <c r="Z221">
        <v>1809.79</v>
      </c>
      <c r="AA221">
        <v>574</v>
      </c>
    </row>
    <row r="222" spans="1:27" x14ac:dyDescent="0.3">
      <c r="A222" t="s">
        <v>16</v>
      </c>
      <c r="B222">
        <v>3</v>
      </c>
      <c r="C222">
        <v>0</v>
      </c>
      <c r="D222">
        <v>0.1</v>
      </c>
      <c r="E222">
        <v>318</v>
      </c>
      <c r="F222">
        <v>82758.8</v>
      </c>
      <c r="G222">
        <v>1803.73</v>
      </c>
      <c r="H222">
        <v>0</v>
      </c>
      <c r="I222">
        <v>1</v>
      </c>
      <c r="J222">
        <v>1803.73</v>
      </c>
      <c r="K222">
        <v>36</v>
      </c>
      <c r="L222" s="33">
        <f t="shared" si="28"/>
        <v>0.71157230753321965</v>
      </c>
      <c r="M222" s="39">
        <f t="shared" si="29"/>
        <v>0.3331288614340977</v>
      </c>
      <c r="N222">
        <f t="shared" si="27"/>
        <v>62078.62</v>
      </c>
      <c r="O222">
        <f>IF(AND('Heuristica Seq'!$C222=0,'Heuristica Seq'!$B222=0,'Heuristica Seq'!$F222&lt;&gt;"inf",OR(AND(B221=0,'Heuristica Seq'!$F222&lt;O221),B221&lt;&gt;0)),'Heuristica Seq'!$F222,O221)</f>
        <v>48352.5</v>
      </c>
      <c r="Q222" t="s">
        <v>13</v>
      </c>
      <c r="R222">
        <v>3</v>
      </c>
      <c r="S222">
        <v>10</v>
      </c>
      <c r="T222">
        <v>0.15</v>
      </c>
      <c r="U222">
        <v>318</v>
      </c>
      <c r="V222" t="s">
        <v>511</v>
      </c>
      <c r="W222" t="s">
        <v>511</v>
      </c>
      <c r="X222" t="s">
        <v>511</v>
      </c>
      <c r="Y222" t="s">
        <v>511</v>
      </c>
      <c r="Z222" t="s">
        <v>511</v>
      </c>
    </row>
    <row r="223" spans="1:27" x14ac:dyDescent="0.3">
      <c r="A223" t="s">
        <v>16</v>
      </c>
      <c r="B223">
        <v>3</v>
      </c>
      <c r="C223">
        <v>10</v>
      </c>
      <c r="D223">
        <v>0.05</v>
      </c>
      <c r="E223">
        <v>318</v>
      </c>
      <c r="F223">
        <v>66635.7</v>
      </c>
      <c r="G223">
        <v>1802.54</v>
      </c>
      <c r="H223">
        <v>0</v>
      </c>
      <c r="I223">
        <v>1</v>
      </c>
      <c r="J223">
        <v>1802.54</v>
      </c>
      <c r="K223">
        <v>174</v>
      </c>
      <c r="L223" s="33">
        <f t="shared" si="28"/>
        <v>0.37812315805801133</v>
      </c>
      <c r="M223" s="39">
        <f t="shared" si="29"/>
        <v>0.32575854039367846</v>
      </c>
      <c r="N223">
        <f t="shared" si="27"/>
        <v>50262.32</v>
      </c>
      <c r="O223">
        <f>IF(AND('Heuristica Seq'!$C223=0,'Heuristica Seq'!$B223=0,'Heuristica Seq'!$F223&lt;&gt;"inf",OR(AND(B222=0,'Heuristica Seq'!$F223&lt;O222),B222&lt;&gt;0)),'Heuristica Seq'!$F223,O222)</f>
        <v>48352.5</v>
      </c>
      <c r="Q223" t="s">
        <v>13</v>
      </c>
      <c r="R223">
        <v>3</v>
      </c>
      <c r="S223">
        <v>10</v>
      </c>
      <c r="T223">
        <v>0.2</v>
      </c>
      <c r="U223">
        <v>318</v>
      </c>
      <c r="V223" t="s">
        <v>511</v>
      </c>
      <c r="W223" t="s">
        <v>511</v>
      </c>
      <c r="X223" t="s">
        <v>511</v>
      </c>
      <c r="Y223" t="s">
        <v>511</v>
      </c>
      <c r="Z223" t="s">
        <v>511</v>
      </c>
    </row>
    <row r="224" spans="1:27" x14ac:dyDescent="0.3">
      <c r="A224" t="s">
        <v>16</v>
      </c>
      <c r="B224">
        <v>3</v>
      </c>
      <c r="C224">
        <v>10</v>
      </c>
      <c r="D224">
        <v>0.1</v>
      </c>
      <c r="E224">
        <v>318</v>
      </c>
      <c r="F224">
        <v>78610.7</v>
      </c>
      <c r="G224">
        <v>1800.32</v>
      </c>
      <c r="H224">
        <v>0</v>
      </c>
      <c r="I224">
        <v>1</v>
      </c>
      <c r="J224">
        <v>1800.32</v>
      </c>
      <c r="K224">
        <v>39</v>
      </c>
      <c r="L224" s="33">
        <f t="shared" si="28"/>
        <v>0.62578356858487139</v>
      </c>
      <c r="M224" s="39">
        <f t="shared" si="29"/>
        <v>0.18967946739882002</v>
      </c>
      <c r="N224">
        <f t="shared" si="27"/>
        <v>66077.210000000006</v>
      </c>
      <c r="O224">
        <f>IF(AND('Heuristica Seq'!$C224=0,'Heuristica Seq'!$B224=0,'Heuristica Seq'!$F224&lt;&gt;"inf",OR(AND(B223=0,'Heuristica Seq'!$F224&lt;O223),B223&lt;&gt;0)),'Heuristica Seq'!$F224,O223)</f>
        <v>48352.5</v>
      </c>
      <c r="Q224" t="s">
        <v>13</v>
      </c>
      <c r="R224">
        <v>3</v>
      </c>
      <c r="S224">
        <v>25</v>
      </c>
      <c r="T224">
        <v>0.05</v>
      </c>
      <c r="U224">
        <v>318</v>
      </c>
      <c r="V224">
        <v>90814.5</v>
      </c>
      <c r="W224">
        <v>781.46600000000001</v>
      </c>
      <c r="X224">
        <v>0</v>
      </c>
      <c r="Y224">
        <v>6</v>
      </c>
      <c r="Z224">
        <v>1807.88</v>
      </c>
      <c r="AA224">
        <v>6205</v>
      </c>
    </row>
    <row r="225" spans="1:27" x14ac:dyDescent="0.3">
      <c r="A225" t="s">
        <v>16</v>
      </c>
      <c r="B225">
        <v>3</v>
      </c>
      <c r="C225">
        <v>25</v>
      </c>
      <c r="D225">
        <v>0.05</v>
      </c>
      <c r="E225">
        <v>318</v>
      </c>
      <c r="F225">
        <v>61131.7</v>
      </c>
      <c r="G225">
        <v>1800.55</v>
      </c>
      <c r="H225">
        <v>0</v>
      </c>
      <c r="I225">
        <v>1</v>
      </c>
      <c r="J225">
        <v>1800.55</v>
      </c>
      <c r="K225">
        <v>461</v>
      </c>
      <c r="L225" s="33">
        <f t="shared" si="28"/>
        <v>0.26429243575823369</v>
      </c>
      <c r="M225" s="39">
        <f t="shared" si="29"/>
        <v>0.22159271437027073</v>
      </c>
      <c r="N225">
        <f t="shared" si="27"/>
        <v>50042.62</v>
      </c>
      <c r="O225">
        <f>IF(AND('Heuristica Seq'!$C225=0,'Heuristica Seq'!$B225=0,'Heuristica Seq'!$F225&lt;&gt;"inf",OR(AND(B224=0,'Heuristica Seq'!$F225&lt;O224),B224&lt;&gt;0)),'Heuristica Seq'!$F225,O224)</f>
        <v>48352.5</v>
      </c>
      <c r="Q225" t="s">
        <v>13</v>
      </c>
      <c r="R225">
        <v>3</v>
      </c>
      <c r="S225">
        <v>25</v>
      </c>
      <c r="T225">
        <v>0.1</v>
      </c>
      <c r="U225">
        <v>318</v>
      </c>
      <c r="V225">
        <v>130498</v>
      </c>
      <c r="W225">
        <v>1808.39</v>
      </c>
      <c r="X225">
        <v>0</v>
      </c>
      <c r="Y225">
        <v>1</v>
      </c>
      <c r="Z225">
        <v>1808.39</v>
      </c>
      <c r="AA225">
        <v>99</v>
      </c>
    </row>
    <row r="226" spans="1:27" x14ac:dyDescent="0.3">
      <c r="A226" t="s">
        <v>16</v>
      </c>
      <c r="B226">
        <v>3</v>
      </c>
      <c r="C226">
        <v>25</v>
      </c>
      <c r="D226">
        <v>0.1</v>
      </c>
      <c r="E226">
        <v>318</v>
      </c>
      <c r="F226">
        <v>80944.399999999994</v>
      </c>
      <c r="G226">
        <v>1800.6</v>
      </c>
      <c r="H226">
        <v>0</v>
      </c>
      <c r="I226">
        <v>1</v>
      </c>
      <c r="J226">
        <v>1800.6</v>
      </c>
      <c r="K226">
        <v>48</v>
      </c>
      <c r="L226" s="33">
        <f t="shared" si="28"/>
        <v>0.67404787756579276</v>
      </c>
      <c r="M226" s="39">
        <f t="shared" si="29"/>
        <v>0.37232625817285725</v>
      </c>
      <c r="N226">
        <f t="shared" si="27"/>
        <v>58983.35</v>
      </c>
      <c r="O226">
        <f>IF(AND('Heuristica Seq'!$C226=0,'Heuristica Seq'!$B226=0,'Heuristica Seq'!$F226&lt;&gt;"inf",OR(AND(B225=0,'Heuristica Seq'!$F226&lt;O225),B225&lt;&gt;0)),'Heuristica Seq'!$F226,O225)</f>
        <v>48352.5</v>
      </c>
      <c r="Q226" t="s">
        <v>13</v>
      </c>
      <c r="R226">
        <v>3</v>
      </c>
      <c r="S226">
        <v>25</v>
      </c>
      <c r="T226">
        <v>0.15</v>
      </c>
      <c r="U226">
        <v>318</v>
      </c>
      <c r="V226" t="s">
        <v>511</v>
      </c>
      <c r="W226" t="s">
        <v>511</v>
      </c>
      <c r="X226" t="s">
        <v>511</v>
      </c>
      <c r="Y226" t="s">
        <v>511</v>
      </c>
      <c r="Z226" t="s">
        <v>511</v>
      </c>
    </row>
    <row r="227" spans="1:27" x14ac:dyDescent="0.3">
      <c r="A227" t="s">
        <v>16</v>
      </c>
      <c r="B227">
        <v>3</v>
      </c>
      <c r="C227">
        <v>50</v>
      </c>
      <c r="D227">
        <v>0.05</v>
      </c>
      <c r="E227">
        <v>318</v>
      </c>
      <c r="F227">
        <v>66357.3</v>
      </c>
      <c r="G227">
        <v>1804.77</v>
      </c>
      <c r="H227">
        <v>0</v>
      </c>
      <c r="I227">
        <v>1</v>
      </c>
      <c r="J227">
        <v>1804.77</v>
      </c>
      <c r="K227">
        <v>311</v>
      </c>
      <c r="L227" s="33">
        <f t="shared" si="28"/>
        <v>0.37236544129052285</v>
      </c>
      <c r="M227" s="39">
        <f t="shared" si="29"/>
        <v>0.31793940250982744</v>
      </c>
      <c r="N227">
        <f t="shared" si="27"/>
        <v>50349.279999999999</v>
      </c>
      <c r="O227">
        <f>IF(AND('Heuristica Seq'!$C227=0,'Heuristica Seq'!$B227=0,'Heuristica Seq'!$F227&lt;&gt;"inf",OR(AND(B226=0,'Heuristica Seq'!$F227&lt;O226),B226&lt;&gt;0)),'Heuristica Seq'!$F227,O226)</f>
        <v>48352.5</v>
      </c>
      <c r="Q227" t="s">
        <v>13</v>
      </c>
      <c r="R227">
        <v>3</v>
      </c>
      <c r="S227">
        <v>25</v>
      </c>
      <c r="T227">
        <v>0.2</v>
      </c>
      <c r="U227">
        <v>318</v>
      </c>
      <c r="V227" t="s">
        <v>511</v>
      </c>
      <c r="W227" t="s">
        <v>511</v>
      </c>
      <c r="X227" t="s">
        <v>511</v>
      </c>
      <c r="Y227" t="s">
        <v>511</v>
      </c>
      <c r="Z227" t="s">
        <v>511</v>
      </c>
    </row>
    <row r="228" spans="1:27" x14ac:dyDescent="0.3">
      <c r="A228" t="s">
        <v>16</v>
      </c>
      <c r="B228">
        <v>3</v>
      </c>
      <c r="C228">
        <v>50</v>
      </c>
      <c r="D228">
        <v>0.1</v>
      </c>
      <c r="E228">
        <v>318</v>
      </c>
      <c r="F228">
        <v>90300.7</v>
      </c>
      <c r="G228">
        <v>1802.08</v>
      </c>
      <c r="H228">
        <v>0</v>
      </c>
      <c r="I228">
        <v>1</v>
      </c>
      <c r="J228">
        <v>1802.08</v>
      </c>
      <c r="K228">
        <v>33</v>
      </c>
      <c r="L228" s="33">
        <f t="shared" si="28"/>
        <v>0.86754976474846179</v>
      </c>
      <c r="M228" s="39">
        <f t="shared" si="29"/>
        <v>0.4634933363759064</v>
      </c>
      <c r="N228">
        <f t="shared" si="27"/>
        <v>61702.16</v>
      </c>
      <c r="O228">
        <f>IF(AND('Heuristica Seq'!$C228=0,'Heuristica Seq'!$B228=0,'Heuristica Seq'!$F228&lt;&gt;"inf",OR(AND(B227=0,'Heuristica Seq'!$F228&lt;O227),B227&lt;&gt;0)),'Heuristica Seq'!$F228,O227)</f>
        <v>48352.5</v>
      </c>
      <c r="Q228" t="s">
        <v>13</v>
      </c>
      <c r="R228">
        <v>3</v>
      </c>
      <c r="S228">
        <v>50</v>
      </c>
      <c r="T228">
        <v>0.05</v>
      </c>
      <c r="U228">
        <v>318</v>
      </c>
      <c r="V228">
        <v>90605.6</v>
      </c>
      <c r="W228">
        <v>744.97</v>
      </c>
      <c r="X228">
        <v>0</v>
      </c>
      <c r="Y228">
        <v>12</v>
      </c>
      <c r="Z228">
        <v>1800.49</v>
      </c>
      <c r="AA228">
        <v>5806</v>
      </c>
    </row>
    <row r="229" spans="1:27" x14ac:dyDescent="0.3">
      <c r="A229" t="s">
        <v>15</v>
      </c>
      <c r="B229">
        <v>0</v>
      </c>
      <c r="C229">
        <v>0</v>
      </c>
      <c r="D229">
        <v>0.05</v>
      </c>
      <c r="E229">
        <v>318</v>
      </c>
      <c r="F229">
        <v>36474.6</v>
      </c>
      <c r="G229">
        <v>1800.48</v>
      </c>
      <c r="H229">
        <v>0</v>
      </c>
      <c r="I229">
        <v>1</v>
      </c>
      <c r="J229">
        <v>1800.48</v>
      </c>
      <c r="K229">
        <v>1771</v>
      </c>
      <c r="L229" s="33">
        <f t="shared" si="28"/>
        <v>0</v>
      </c>
      <c r="M229" s="39">
        <f t="shared" si="29"/>
        <v>0.13279939773853799</v>
      </c>
      <c r="N229">
        <f t="shared" si="27"/>
        <v>32198.639999999999</v>
      </c>
      <c r="O229">
        <f>IF(AND('Heuristica Seq'!$C229=0,'Heuristica Seq'!$B229=0,'Heuristica Seq'!$F229&lt;&gt;"inf",OR(AND(B228=0,'Heuristica Seq'!$F229&lt;O228),B228&lt;&gt;0)),'Heuristica Seq'!$F229,O228)</f>
        <v>36474.6</v>
      </c>
      <c r="Q229" t="s">
        <v>13</v>
      </c>
      <c r="R229">
        <v>3</v>
      </c>
      <c r="S229">
        <v>50</v>
      </c>
      <c r="T229">
        <v>0.1</v>
      </c>
      <c r="U229">
        <v>318</v>
      </c>
      <c r="V229">
        <v>96817.2</v>
      </c>
      <c r="W229">
        <v>1800.52</v>
      </c>
      <c r="X229">
        <v>0</v>
      </c>
      <c r="Y229">
        <v>1</v>
      </c>
      <c r="Z229">
        <v>1800.52</v>
      </c>
      <c r="AA229">
        <v>1135</v>
      </c>
    </row>
    <row r="230" spans="1:27" x14ac:dyDescent="0.3">
      <c r="A230" t="s">
        <v>15</v>
      </c>
      <c r="B230">
        <v>0</v>
      </c>
      <c r="C230">
        <v>0</v>
      </c>
      <c r="D230">
        <v>0.1</v>
      </c>
      <c r="E230">
        <v>318</v>
      </c>
      <c r="F230">
        <v>40117.699999999997</v>
      </c>
      <c r="G230">
        <v>1800.05</v>
      </c>
      <c r="H230">
        <v>0</v>
      </c>
      <c r="I230">
        <v>1</v>
      </c>
      <c r="J230">
        <v>1800.05</v>
      </c>
      <c r="K230">
        <v>1238</v>
      </c>
      <c r="L230" s="33">
        <f t="shared" si="28"/>
        <v>9.9880464761779475E-2</v>
      </c>
      <c r="M230" s="39">
        <f t="shared" si="29"/>
        <v>0.24594392806652698</v>
      </c>
      <c r="N230">
        <f t="shared" si="27"/>
        <v>32198.639999999999</v>
      </c>
      <c r="O230">
        <f>IF(AND('Heuristica Seq'!$C230=0,'Heuristica Seq'!$B230=0,'Heuristica Seq'!$F230&lt;&gt;"inf",OR(AND(B229=0,'Heuristica Seq'!$F230&lt;O229),B229&lt;&gt;0)),'Heuristica Seq'!$F230,O229)</f>
        <v>36474.6</v>
      </c>
      <c r="Q230" t="s">
        <v>13</v>
      </c>
      <c r="R230">
        <v>3</v>
      </c>
      <c r="S230">
        <v>50</v>
      </c>
      <c r="T230">
        <v>0.15</v>
      </c>
      <c r="U230">
        <v>318</v>
      </c>
      <c r="V230" t="s">
        <v>511</v>
      </c>
      <c r="W230" t="s">
        <v>511</v>
      </c>
      <c r="X230" t="s">
        <v>511</v>
      </c>
      <c r="Y230" t="s">
        <v>511</v>
      </c>
      <c r="Z230" t="s">
        <v>511</v>
      </c>
    </row>
    <row r="231" spans="1:27" x14ac:dyDescent="0.3">
      <c r="A231" t="s">
        <v>15</v>
      </c>
      <c r="B231">
        <v>0</v>
      </c>
      <c r="C231">
        <v>0</v>
      </c>
      <c r="D231">
        <v>0.15</v>
      </c>
      <c r="E231">
        <v>318</v>
      </c>
      <c r="F231">
        <v>36953.599999999999</v>
      </c>
      <c r="G231">
        <v>1800.24</v>
      </c>
      <c r="H231">
        <v>0</v>
      </c>
      <c r="I231">
        <v>1</v>
      </c>
      <c r="J231">
        <v>1800.24</v>
      </c>
      <c r="K231">
        <v>3005</v>
      </c>
      <c r="L231" s="33">
        <f t="shared" si="28"/>
        <v>1.3132426400837893E-2</v>
      </c>
      <c r="M231" s="39">
        <f t="shared" si="29"/>
        <v>0.14767580245625278</v>
      </c>
      <c r="N231">
        <f t="shared" si="27"/>
        <v>32198.639999999999</v>
      </c>
      <c r="O231">
        <f>IF(AND('Heuristica Seq'!$C231=0,'Heuristica Seq'!$B231=0,'Heuristica Seq'!$F231&lt;&gt;"inf",OR(AND(B230=0,'Heuristica Seq'!$F231&lt;O230),B230&lt;&gt;0)),'Heuristica Seq'!$F231,O230)</f>
        <v>36474.6</v>
      </c>
      <c r="Q231" t="s">
        <v>13</v>
      </c>
      <c r="R231">
        <v>3</v>
      </c>
      <c r="S231">
        <v>50</v>
      </c>
      <c r="T231">
        <v>0.2</v>
      </c>
      <c r="U231">
        <v>318</v>
      </c>
      <c r="V231" t="s">
        <v>511</v>
      </c>
      <c r="W231" t="s">
        <v>511</v>
      </c>
      <c r="X231" t="s">
        <v>511</v>
      </c>
      <c r="Y231" t="s">
        <v>511</v>
      </c>
      <c r="Z231" t="s">
        <v>511</v>
      </c>
    </row>
    <row r="232" spans="1:27" x14ac:dyDescent="0.3">
      <c r="A232" t="s">
        <v>15</v>
      </c>
      <c r="B232">
        <v>0</v>
      </c>
      <c r="C232">
        <v>0</v>
      </c>
      <c r="D232">
        <v>0.2</v>
      </c>
      <c r="E232">
        <v>318</v>
      </c>
      <c r="F232">
        <v>48821.2</v>
      </c>
      <c r="G232">
        <v>1800.64</v>
      </c>
      <c r="H232">
        <v>0</v>
      </c>
      <c r="I232">
        <v>1</v>
      </c>
      <c r="J232">
        <v>1800.64</v>
      </c>
      <c r="K232">
        <v>256</v>
      </c>
      <c r="L232" s="33">
        <f t="shared" si="28"/>
        <v>0.33849857160873587</v>
      </c>
      <c r="M232" s="39">
        <f t="shared" si="29"/>
        <v>0.5162503757922694</v>
      </c>
      <c r="N232">
        <f t="shared" si="27"/>
        <v>32198.639999999999</v>
      </c>
      <c r="O232">
        <f>IF(AND('Heuristica Seq'!$C232=0,'Heuristica Seq'!$B232=0,'Heuristica Seq'!$F232&lt;&gt;"inf",OR(AND(B231=0,'Heuristica Seq'!$F232&lt;O231),B231&lt;&gt;0)),'Heuristica Seq'!$F232,O231)</f>
        <v>36474.6</v>
      </c>
      <c r="Q232" t="s">
        <v>16</v>
      </c>
      <c r="R232">
        <v>0</v>
      </c>
      <c r="S232">
        <v>0</v>
      </c>
      <c r="T232">
        <v>0.05</v>
      </c>
      <c r="U232">
        <v>318</v>
      </c>
      <c r="V232">
        <v>49085</v>
      </c>
      <c r="W232">
        <v>1800.14</v>
      </c>
      <c r="X232">
        <v>0</v>
      </c>
      <c r="Y232">
        <v>1</v>
      </c>
      <c r="Z232">
        <v>1800.14</v>
      </c>
      <c r="AA232">
        <v>8453</v>
      </c>
    </row>
    <row r="233" spans="1:27" x14ac:dyDescent="0.3">
      <c r="A233" t="s">
        <v>15</v>
      </c>
      <c r="B233">
        <v>1</v>
      </c>
      <c r="C233">
        <v>5</v>
      </c>
      <c r="D233">
        <v>0.05</v>
      </c>
      <c r="E233">
        <v>318</v>
      </c>
      <c r="F233">
        <v>58173.5</v>
      </c>
      <c r="G233">
        <v>1830.39</v>
      </c>
      <c r="H233">
        <v>0</v>
      </c>
      <c r="I233">
        <v>1</v>
      </c>
      <c r="J233">
        <v>1830.39</v>
      </c>
      <c r="K233">
        <v>51</v>
      </c>
      <c r="L233" s="33">
        <f t="shared" si="28"/>
        <v>0.59490439922576255</v>
      </c>
      <c r="M233" s="39">
        <f t="shared" si="29"/>
        <v>0.77555328948994906</v>
      </c>
      <c r="N233">
        <f t="shared" si="27"/>
        <v>32763.59</v>
      </c>
      <c r="O233">
        <f>IF(AND('Heuristica Seq'!$C233=0,'Heuristica Seq'!$B233=0,'Heuristica Seq'!$F233&lt;&gt;"inf",OR(AND(B232=0,'Heuristica Seq'!$F233&lt;O232),B232&lt;&gt;0)),'Heuristica Seq'!$F233,O232)</f>
        <v>36474.6</v>
      </c>
      <c r="Q233" t="s">
        <v>16</v>
      </c>
      <c r="R233">
        <v>0</v>
      </c>
      <c r="S233">
        <v>0</v>
      </c>
      <c r="T233">
        <v>0.1</v>
      </c>
      <c r="U233">
        <v>318</v>
      </c>
      <c r="V233">
        <v>48352.5</v>
      </c>
      <c r="W233">
        <v>1492.29</v>
      </c>
      <c r="X233">
        <v>0</v>
      </c>
      <c r="Y233">
        <v>6</v>
      </c>
      <c r="Z233">
        <v>1800.07</v>
      </c>
      <c r="AA233">
        <v>10875</v>
      </c>
    </row>
    <row r="234" spans="1:27" x14ac:dyDescent="0.3">
      <c r="A234" t="s">
        <v>15</v>
      </c>
      <c r="B234">
        <v>1</v>
      </c>
      <c r="C234">
        <v>5</v>
      </c>
      <c r="D234">
        <v>0.1</v>
      </c>
      <c r="E234">
        <v>318</v>
      </c>
      <c r="F234">
        <v>57811.4</v>
      </c>
      <c r="G234">
        <v>1852.1</v>
      </c>
      <c r="H234">
        <v>0</v>
      </c>
      <c r="I234">
        <v>1</v>
      </c>
      <c r="J234">
        <v>1852.1</v>
      </c>
      <c r="K234">
        <v>40</v>
      </c>
      <c r="L234" s="33">
        <f t="shared" si="28"/>
        <v>0.58497694285886626</v>
      </c>
      <c r="M234" s="39">
        <f t="shared" si="29"/>
        <v>0.75838849011892351</v>
      </c>
      <c r="N234">
        <f t="shared" si="27"/>
        <v>32877.49</v>
      </c>
      <c r="O234">
        <f>IF(AND('Heuristica Seq'!$C234=0,'Heuristica Seq'!$B234=0,'Heuristica Seq'!$F234&lt;&gt;"inf",OR(AND(B233=0,'Heuristica Seq'!$F234&lt;O233),B233&lt;&gt;0)),'Heuristica Seq'!$F234,O233)</f>
        <v>36474.6</v>
      </c>
      <c r="Q234" t="s">
        <v>16</v>
      </c>
      <c r="R234">
        <v>0</v>
      </c>
      <c r="S234">
        <v>0</v>
      </c>
      <c r="T234">
        <v>0.15</v>
      </c>
      <c r="U234">
        <v>318</v>
      </c>
      <c r="V234">
        <v>50177.4</v>
      </c>
      <c r="W234">
        <v>1800.16</v>
      </c>
      <c r="X234">
        <v>0</v>
      </c>
      <c r="Y234">
        <v>1</v>
      </c>
      <c r="Z234">
        <v>1800.16</v>
      </c>
      <c r="AA234">
        <v>6856</v>
      </c>
    </row>
    <row r="235" spans="1:27" x14ac:dyDescent="0.3">
      <c r="A235" t="s">
        <v>15</v>
      </c>
      <c r="B235">
        <v>1</v>
      </c>
      <c r="C235">
        <v>5</v>
      </c>
      <c r="D235">
        <v>0.15</v>
      </c>
      <c r="E235">
        <v>318</v>
      </c>
      <c r="F235">
        <v>59140.2</v>
      </c>
      <c r="G235">
        <v>1818.72</v>
      </c>
      <c r="H235">
        <v>0</v>
      </c>
      <c r="I235">
        <v>1</v>
      </c>
      <c r="J235">
        <v>1818.72</v>
      </c>
      <c r="K235">
        <v>111</v>
      </c>
      <c r="L235" s="33">
        <f t="shared" si="28"/>
        <v>0.62140777417709847</v>
      </c>
      <c r="M235" s="39">
        <f t="shared" si="29"/>
        <v>0.66902410114579203</v>
      </c>
      <c r="N235">
        <f t="shared" si="27"/>
        <v>35434</v>
      </c>
      <c r="O235">
        <f>IF(AND('Heuristica Seq'!$C235=0,'Heuristica Seq'!$B235=0,'Heuristica Seq'!$F235&lt;&gt;"inf",OR(AND(B234=0,'Heuristica Seq'!$F235&lt;O234),B234&lt;&gt;0)),'Heuristica Seq'!$F235,O234)</f>
        <v>36474.6</v>
      </c>
      <c r="Q235" t="s">
        <v>16</v>
      </c>
      <c r="R235">
        <v>0</v>
      </c>
      <c r="S235">
        <v>0</v>
      </c>
      <c r="T235">
        <v>0.2</v>
      </c>
      <c r="U235">
        <v>318</v>
      </c>
      <c r="V235">
        <v>49558</v>
      </c>
      <c r="W235">
        <v>1433.21</v>
      </c>
      <c r="X235">
        <v>0</v>
      </c>
      <c r="Y235">
        <v>5</v>
      </c>
      <c r="Z235">
        <v>1800.03</v>
      </c>
      <c r="AA235">
        <v>11588</v>
      </c>
    </row>
    <row r="236" spans="1:27" x14ac:dyDescent="0.3">
      <c r="A236" t="s">
        <v>15</v>
      </c>
      <c r="B236">
        <v>1</v>
      </c>
      <c r="C236">
        <v>5</v>
      </c>
      <c r="D236">
        <v>0.2</v>
      </c>
      <c r="E236">
        <v>318</v>
      </c>
      <c r="F236">
        <v>57476.9</v>
      </c>
      <c r="G236">
        <v>1813.72</v>
      </c>
      <c r="H236">
        <v>0</v>
      </c>
      <c r="I236">
        <v>1</v>
      </c>
      <c r="J236">
        <v>1813.72</v>
      </c>
      <c r="K236">
        <v>110</v>
      </c>
      <c r="L236" s="33">
        <f t="shared" si="28"/>
        <v>0.5758061774495129</v>
      </c>
      <c r="M236" s="39">
        <f t="shared" si="29"/>
        <v>0.54377031713191326</v>
      </c>
      <c r="N236">
        <f t="shared" si="27"/>
        <v>37231.51</v>
      </c>
      <c r="O236">
        <f>IF(AND('Heuristica Seq'!$C236=0,'Heuristica Seq'!$B236=0,'Heuristica Seq'!$F236&lt;&gt;"inf",OR(AND(B235=0,'Heuristica Seq'!$F236&lt;O235),B235&lt;&gt;0)),'Heuristica Seq'!$F236,O235)</f>
        <v>36474.6</v>
      </c>
      <c r="Q236" t="s">
        <v>16</v>
      </c>
      <c r="R236">
        <v>1</v>
      </c>
      <c r="S236">
        <v>5</v>
      </c>
      <c r="T236">
        <v>0.05</v>
      </c>
      <c r="U236">
        <v>318</v>
      </c>
      <c r="V236">
        <v>65107.6</v>
      </c>
      <c r="W236">
        <v>1800.42</v>
      </c>
      <c r="X236">
        <v>0</v>
      </c>
      <c r="Y236">
        <v>1</v>
      </c>
      <c r="Z236">
        <v>1800.42</v>
      </c>
      <c r="AA236">
        <v>327</v>
      </c>
    </row>
    <row r="237" spans="1:27" x14ac:dyDescent="0.3">
      <c r="A237" t="s">
        <v>15</v>
      </c>
      <c r="B237">
        <v>1</v>
      </c>
      <c r="C237">
        <v>10</v>
      </c>
      <c r="D237">
        <v>0.05</v>
      </c>
      <c r="E237">
        <v>318</v>
      </c>
      <c r="F237">
        <v>49325.8</v>
      </c>
      <c r="G237">
        <v>1803.56</v>
      </c>
      <c r="H237">
        <v>0</v>
      </c>
      <c r="I237">
        <v>1</v>
      </c>
      <c r="J237">
        <v>1803.56</v>
      </c>
      <c r="K237">
        <v>243</v>
      </c>
      <c r="L237" s="33">
        <f t="shared" si="28"/>
        <v>0.35233285628903421</v>
      </c>
      <c r="M237" s="39">
        <f t="shared" si="29"/>
        <v>0.50242592543519415</v>
      </c>
      <c r="N237">
        <f t="shared" si="27"/>
        <v>32830.769999999997</v>
      </c>
      <c r="O237">
        <f>IF(AND('Heuristica Seq'!$C237=0,'Heuristica Seq'!$B237=0,'Heuristica Seq'!$F237&lt;&gt;"inf",OR(AND(B236=0,'Heuristica Seq'!$F237&lt;O236),B236&lt;&gt;0)),'Heuristica Seq'!$F237,O236)</f>
        <v>36474.6</v>
      </c>
      <c r="Q237" t="s">
        <v>16</v>
      </c>
      <c r="R237">
        <v>1</v>
      </c>
      <c r="S237">
        <v>5</v>
      </c>
      <c r="T237">
        <v>0.1</v>
      </c>
      <c r="U237">
        <v>318</v>
      </c>
      <c r="V237">
        <v>54703.3</v>
      </c>
      <c r="W237">
        <v>1800.77</v>
      </c>
      <c r="X237">
        <v>0</v>
      </c>
      <c r="Y237">
        <v>1</v>
      </c>
      <c r="Z237">
        <v>1800.77</v>
      </c>
      <c r="AA237">
        <v>997</v>
      </c>
    </row>
    <row r="238" spans="1:27" x14ac:dyDescent="0.3">
      <c r="A238" t="s">
        <v>15</v>
      </c>
      <c r="B238">
        <v>1</v>
      </c>
      <c r="C238">
        <v>10</v>
      </c>
      <c r="D238">
        <v>0.1</v>
      </c>
      <c r="E238">
        <v>318</v>
      </c>
      <c r="F238">
        <v>45733.3</v>
      </c>
      <c r="G238">
        <v>1804.58</v>
      </c>
      <c r="H238">
        <v>0</v>
      </c>
      <c r="I238">
        <v>1</v>
      </c>
      <c r="J238">
        <v>1804.59</v>
      </c>
      <c r="K238">
        <v>272</v>
      </c>
      <c r="L238" s="33">
        <f t="shared" si="28"/>
        <v>0.25383965828275024</v>
      </c>
      <c r="M238" s="39">
        <f t="shared" si="29"/>
        <v>0.33048907145953388</v>
      </c>
      <c r="N238">
        <f t="shared" si="27"/>
        <v>34373.300000000003</v>
      </c>
      <c r="O238">
        <f>IF(AND('Heuristica Seq'!$C238=0,'Heuristica Seq'!$B238=0,'Heuristica Seq'!$F238&lt;&gt;"inf",OR(AND(B237=0,'Heuristica Seq'!$F238&lt;O237),B237&lt;&gt;0)),'Heuristica Seq'!$F238,O237)</f>
        <v>36474.6</v>
      </c>
      <c r="Q238" t="s">
        <v>16</v>
      </c>
      <c r="R238">
        <v>1</v>
      </c>
      <c r="S238">
        <v>5</v>
      </c>
      <c r="T238">
        <v>0.15</v>
      </c>
      <c r="U238">
        <v>318</v>
      </c>
      <c r="V238">
        <v>51288.1</v>
      </c>
      <c r="W238">
        <v>1800.11</v>
      </c>
      <c r="X238">
        <v>0</v>
      </c>
      <c r="Y238">
        <v>1</v>
      </c>
      <c r="Z238">
        <v>1800.11</v>
      </c>
      <c r="AA238">
        <v>2417</v>
      </c>
    </row>
    <row r="239" spans="1:27" x14ac:dyDescent="0.3">
      <c r="A239" t="s">
        <v>15</v>
      </c>
      <c r="B239">
        <v>1</v>
      </c>
      <c r="C239">
        <v>10</v>
      </c>
      <c r="D239">
        <v>0.15</v>
      </c>
      <c r="E239">
        <v>318</v>
      </c>
      <c r="F239">
        <v>45561.5</v>
      </c>
      <c r="G239">
        <v>1802.49</v>
      </c>
      <c r="H239">
        <v>0</v>
      </c>
      <c r="I239">
        <v>1</v>
      </c>
      <c r="J239">
        <v>1802.49</v>
      </c>
      <c r="K239">
        <v>276</v>
      </c>
      <c r="L239" s="33">
        <f t="shared" si="28"/>
        <v>0.24912953123543513</v>
      </c>
      <c r="M239" s="39">
        <f t="shared" si="29"/>
        <v>0.28581306090195846</v>
      </c>
      <c r="N239">
        <f t="shared" si="27"/>
        <v>35434</v>
      </c>
      <c r="O239">
        <f>IF(AND('Heuristica Seq'!$C239=0,'Heuristica Seq'!$B239=0,'Heuristica Seq'!$F239&lt;&gt;"inf",OR(AND(B238=0,'Heuristica Seq'!$F239&lt;O238),B238&lt;&gt;0)),'Heuristica Seq'!$F239,O238)</f>
        <v>36474.6</v>
      </c>
      <c r="Q239" t="s">
        <v>16</v>
      </c>
      <c r="R239">
        <v>1</v>
      </c>
      <c r="S239">
        <v>5</v>
      </c>
      <c r="T239">
        <v>0.2</v>
      </c>
      <c r="U239">
        <v>318</v>
      </c>
      <c r="V239">
        <v>52572.4</v>
      </c>
      <c r="W239">
        <v>1800.02</v>
      </c>
      <c r="X239">
        <v>0</v>
      </c>
      <c r="Y239">
        <v>1</v>
      </c>
      <c r="Z239">
        <v>1800.02</v>
      </c>
      <c r="AA239">
        <v>1733</v>
      </c>
    </row>
    <row r="240" spans="1:27" x14ac:dyDescent="0.3">
      <c r="A240" t="s">
        <v>15</v>
      </c>
      <c r="B240">
        <v>1</v>
      </c>
      <c r="C240">
        <v>10</v>
      </c>
      <c r="D240">
        <v>0.2</v>
      </c>
      <c r="E240">
        <v>318</v>
      </c>
      <c r="F240">
        <v>45481</v>
      </c>
      <c r="G240">
        <v>1804.67</v>
      </c>
      <c r="H240">
        <v>0</v>
      </c>
      <c r="I240">
        <v>1</v>
      </c>
      <c r="J240">
        <v>1804.67</v>
      </c>
      <c r="K240">
        <v>259</v>
      </c>
      <c r="L240" s="33">
        <f t="shared" si="28"/>
        <v>0.24692251594260117</v>
      </c>
      <c r="M240" s="39">
        <f t="shared" si="29"/>
        <v>0.2614370691814234</v>
      </c>
      <c r="N240">
        <f t="shared" si="27"/>
        <v>36054.910000000003</v>
      </c>
      <c r="O240">
        <f>IF(AND('Heuristica Seq'!$C240=0,'Heuristica Seq'!$B240=0,'Heuristica Seq'!$F240&lt;&gt;"inf",OR(AND(B239=0,'Heuristica Seq'!$F240&lt;O239),B239&lt;&gt;0)),'Heuristica Seq'!$F240,O239)</f>
        <v>36474.6</v>
      </c>
      <c r="Q240" t="s">
        <v>16</v>
      </c>
      <c r="R240">
        <v>1</v>
      </c>
      <c r="S240">
        <v>10</v>
      </c>
      <c r="T240">
        <v>0.05</v>
      </c>
      <c r="U240">
        <v>318</v>
      </c>
      <c r="V240">
        <v>53879</v>
      </c>
      <c r="W240">
        <v>1800.2</v>
      </c>
      <c r="X240">
        <v>0</v>
      </c>
      <c r="Y240">
        <v>1</v>
      </c>
      <c r="Z240">
        <v>1800.2</v>
      </c>
      <c r="AA240">
        <v>987</v>
      </c>
    </row>
    <row r="241" spans="1:27" x14ac:dyDescent="0.3">
      <c r="A241" t="s">
        <v>15</v>
      </c>
      <c r="B241">
        <v>1</v>
      </c>
      <c r="C241">
        <v>25</v>
      </c>
      <c r="D241">
        <v>0.05</v>
      </c>
      <c r="E241">
        <v>318</v>
      </c>
      <c r="F241">
        <v>40081.5</v>
      </c>
      <c r="G241">
        <v>1800.16</v>
      </c>
      <c r="H241">
        <v>0</v>
      </c>
      <c r="I241">
        <v>1</v>
      </c>
      <c r="J241">
        <v>1800.16</v>
      </c>
      <c r="K241">
        <v>437</v>
      </c>
      <c r="L241" s="33">
        <f t="shared" si="28"/>
        <v>9.8887993288480303E-2</v>
      </c>
      <c r="M241" s="39">
        <f t="shared" si="29"/>
        <v>0.17287494601114539</v>
      </c>
      <c r="N241">
        <f t="shared" si="27"/>
        <v>34173.72</v>
      </c>
      <c r="O241">
        <f>IF(AND('Heuristica Seq'!$C241=0,'Heuristica Seq'!$B241=0,'Heuristica Seq'!$F241&lt;&gt;"inf",OR(AND(B240=0,'Heuristica Seq'!$F241&lt;O240),B240&lt;&gt;0)),'Heuristica Seq'!$F241,O240)</f>
        <v>36474.6</v>
      </c>
      <c r="Q241" t="s">
        <v>16</v>
      </c>
      <c r="R241">
        <v>1</v>
      </c>
      <c r="S241">
        <v>10</v>
      </c>
      <c r="T241">
        <v>0.1</v>
      </c>
      <c r="U241">
        <v>318</v>
      </c>
      <c r="V241">
        <v>54666.400000000001</v>
      </c>
      <c r="W241">
        <v>1801.13</v>
      </c>
      <c r="X241">
        <v>0</v>
      </c>
      <c r="Y241">
        <v>1</v>
      </c>
      <c r="Z241">
        <v>1801.13</v>
      </c>
      <c r="AA241">
        <v>1218</v>
      </c>
    </row>
    <row r="242" spans="1:27" x14ac:dyDescent="0.3">
      <c r="A242" t="s">
        <v>15</v>
      </c>
      <c r="B242">
        <v>1</v>
      </c>
      <c r="C242">
        <v>25</v>
      </c>
      <c r="D242">
        <v>0.1</v>
      </c>
      <c r="E242">
        <v>318</v>
      </c>
      <c r="F242">
        <v>51998.1</v>
      </c>
      <c r="G242">
        <v>1814.68</v>
      </c>
      <c r="H242">
        <v>0</v>
      </c>
      <c r="I242">
        <v>1</v>
      </c>
      <c r="J242">
        <v>1814.68</v>
      </c>
      <c r="K242">
        <v>104</v>
      </c>
      <c r="L242" s="33">
        <f t="shared" si="28"/>
        <v>0.42559753910940756</v>
      </c>
      <c r="M242" s="39">
        <f t="shared" si="29"/>
        <v>0.19856968531325081</v>
      </c>
      <c r="N242">
        <f t="shared" si="27"/>
        <v>43383.46</v>
      </c>
      <c r="O242">
        <f>IF(AND('Heuristica Seq'!$C242=0,'Heuristica Seq'!$B242=0,'Heuristica Seq'!$F242&lt;&gt;"inf",OR(AND(B241=0,'Heuristica Seq'!$F242&lt;O241),B241&lt;&gt;0)),'Heuristica Seq'!$F242,O241)</f>
        <v>36474.6</v>
      </c>
      <c r="Q242" t="s">
        <v>16</v>
      </c>
      <c r="R242">
        <v>1</v>
      </c>
      <c r="S242">
        <v>10</v>
      </c>
      <c r="T242">
        <v>0.15</v>
      </c>
      <c r="U242">
        <v>318</v>
      </c>
      <c r="V242">
        <v>62607.7</v>
      </c>
      <c r="W242">
        <v>1800.35</v>
      </c>
      <c r="X242">
        <v>0</v>
      </c>
      <c r="Y242">
        <v>1</v>
      </c>
      <c r="Z242">
        <v>1800.35</v>
      </c>
      <c r="AA242">
        <v>385</v>
      </c>
    </row>
    <row r="243" spans="1:27" x14ac:dyDescent="0.3">
      <c r="A243" t="s">
        <v>15</v>
      </c>
      <c r="B243">
        <v>1</v>
      </c>
      <c r="C243">
        <v>25</v>
      </c>
      <c r="D243">
        <v>0.15</v>
      </c>
      <c r="E243">
        <v>318</v>
      </c>
      <c r="F243">
        <v>52388.7</v>
      </c>
      <c r="G243">
        <v>1829.67</v>
      </c>
      <c r="H243">
        <v>0</v>
      </c>
      <c r="I243">
        <v>1</v>
      </c>
      <c r="J243">
        <v>1829.67</v>
      </c>
      <c r="K243">
        <v>31</v>
      </c>
      <c r="L243" s="33">
        <f t="shared" si="28"/>
        <v>0.43630636113898436</v>
      </c>
      <c r="M243" s="39">
        <f t="shared" si="29"/>
        <v>0.28424262124369926</v>
      </c>
      <c r="N243">
        <f t="shared" si="27"/>
        <v>40793.46</v>
      </c>
      <c r="O243">
        <f>IF(AND('Heuristica Seq'!$C243=0,'Heuristica Seq'!$B243=0,'Heuristica Seq'!$F243&lt;&gt;"inf",OR(AND(B242=0,'Heuristica Seq'!$F243&lt;O242),B242&lt;&gt;0)),'Heuristica Seq'!$F243,O242)</f>
        <v>36474.6</v>
      </c>
      <c r="Q243" t="s">
        <v>16</v>
      </c>
      <c r="R243">
        <v>1</v>
      </c>
      <c r="S243">
        <v>10</v>
      </c>
      <c r="T243">
        <v>0.2</v>
      </c>
      <c r="U243">
        <v>318</v>
      </c>
      <c r="V243">
        <v>52089.599999999999</v>
      </c>
      <c r="W243">
        <v>1800.21</v>
      </c>
      <c r="X243">
        <v>0</v>
      </c>
      <c r="Y243">
        <v>1</v>
      </c>
      <c r="Z243">
        <v>1800.21</v>
      </c>
      <c r="AA243">
        <v>1669</v>
      </c>
    </row>
    <row r="244" spans="1:27" x14ac:dyDescent="0.3">
      <c r="A244" t="s">
        <v>15</v>
      </c>
      <c r="B244">
        <v>1</v>
      </c>
      <c r="C244">
        <v>25</v>
      </c>
      <c r="D244">
        <v>0.2</v>
      </c>
      <c r="E244">
        <v>318</v>
      </c>
      <c r="F244">
        <v>75284.5</v>
      </c>
      <c r="G244">
        <v>1802.91</v>
      </c>
      <c r="H244">
        <v>0</v>
      </c>
      <c r="I244">
        <v>1</v>
      </c>
      <c r="J244">
        <v>1802.91</v>
      </c>
      <c r="K244">
        <v>29</v>
      </c>
      <c r="L244" s="33">
        <f t="shared" si="28"/>
        <v>1.0640253765634169</v>
      </c>
      <c r="M244" s="39">
        <f t="shared" si="29"/>
        <v>0.679327791525969</v>
      </c>
      <c r="N244">
        <f t="shared" si="27"/>
        <v>44830.14</v>
      </c>
      <c r="O244">
        <f>IF(AND('Heuristica Seq'!$C244=0,'Heuristica Seq'!$B244=0,'Heuristica Seq'!$F244&lt;&gt;"inf",OR(AND(B243=0,'Heuristica Seq'!$F244&lt;O243),B243&lt;&gt;0)),'Heuristica Seq'!$F244,O243)</f>
        <v>36474.6</v>
      </c>
      <c r="Q244" t="s">
        <v>16</v>
      </c>
      <c r="R244">
        <v>1</v>
      </c>
      <c r="S244">
        <v>25</v>
      </c>
      <c r="T244">
        <v>0.05</v>
      </c>
      <c r="U244">
        <v>318</v>
      </c>
      <c r="V244">
        <v>57438.400000000001</v>
      </c>
      <c r="W244">
        <v>1800.19</v>
      </c>
      <c r="X244">
        <v>0</v>
      </c>
      <c r="Y244">
        <v>1</v>
      </c>
      <c r="Z244">
        <v>1800.19</v>
      </c>
      <c r="AA244">
        <v>1065</v>
      </c>
    </row>
    <row r="245" spans="1:27" x14ac:dyDescent="0.3">
      <c r="A245" t="s">
        <v>15</v>
      </c>
      <c r="B245">
        <v>1</v>
      </c>
      <c r="C245">
        <v>50</v>
      </c>
      <c r="D245">
        <v>0.05</v>
      </c>
      <c r="E245">
        <v>318</v>
      </c>
      <c r="F245">
        <v>50059.6</v>
      </c>
      <c r="G245">
        <v>1810.67</v>
      </c>
      <c r="H245">
        <v>0</v>
      </c>
      <c r="I245">
        <v>1</v>
      </c>
      <c r="J245">
        <v>1810.67</v>
      </c>
      <c r="K245">
        <v>46</v>
      </c>
      <c r="L245" s="33">
        <f t="shared" si="28"/>
        <v>0.3724509658776245</v>
      </c>
      <c r="M245" s="39">
        <f t="shared" si="29"/>
        <v>0.46727347282605991</v>
      </c>
      <c r="N245">
        <f t="shared" si="27"/>
        <v>34117.43</v>
      </c>
      <c r="O245">
        <f>IF(AND('Heuristica Seq'!$C245=0,'Heuristica Seq'!$B245=0,'Heuristica Seq'!$F245&lt;&gt;"inf",OR(AND(B244=0,'Heuristica Seq'!$F245&lt;O244),B244&lt;&gt;0)),'Heuristica Seq'!$F245,O244)</f>
        <v>36474.6</v>
      </c>
      <c r="Q245" t="s">
        <v>16</v>
      </c>
      <c r="R245">
        <v>1</v>
      </c>
      <c r="S245">
        <v>25</v>
      </c>
      <c r="T245">
        <v>0.1</v>
      </c>
      <c r="U245">
        <v>318</v>
      </c>
      <c r="V245">
        <v>56974.8</v>
      </c>
      <c r="W245">
        <v>1801.02</v>
      </c>
      <c r="X245">
        <v>0</v>
      </c>
      <c r="Y245">
        <v>1</v>
      </c>
      <c r="Z245">
        <v>1801.02</v>
      </c>
      <c r="AA245">
        <v>485</v>
      </c>
    </row>
    <row r="246" spans="1:27" x14ac:dyDescent="0.3">
      <c r="A246" t="s">
        <v>15</v>
      </c>
      <c r="B246">
        <v>1</v>
      </c>
      <c r="C246">
        <v>50</v>
      </c>
      <c r="D246">
        <v>0.1</v>
      </c>
      <c r="E246">
        <v>318</v>
      </c>
      <c r="F246">
        <v>54246.1</v>
      </c>
      <c r="G246">
        <v>1802.77</v>
      </c>
      <c r="H246">
        <v>0</v>
      </c>
      <c r="I246">
        <v>1</v>
      </c>
      <c r="J246">
        <v>1802.77</v>
      </c>
      <c r="K246">
        <v>29</v>
      </c>
      <c r="L246" s="33">
        <f t="shared" si="28"/>
        <v>0.48722946927450894</v>
      </c>
      <c r="M246" s="39">
        <f t="shared" si="29"/>
        <v>0.23325382347538404</v>
      </c>
      <c r="N246">
        <f t="shared" si="27"/>
        <v>43986.16</v>
      </c>
      <c r="O246">
        <f>IF(AND('Heuristica Seq'!$C246=0,'Heuristica Seq'!$B246=0,'Heuristica Seq'!$F246&lt;&gt;"inf",OR(AND(B245=0,'Heuristica Seq'!$F246&lt;O245),B245&lt;&gt;0)),'Heuristica Seq'!$F246,O245)</f>
        <v>36474.6</v>
      </c>
      <c r="Q246" t="s">
        <v>16</v>
      </c>
      <c r="R246">
        <v>1</v>
      </c>
      <c r="S246">
        <v>25</v>
      </c>
      <c r="T246">
        <v>0.15</v>
      </c>
      <c r="U246">
        <v>318</v>
      </c>
      <c r="V246">
        <v>68018.5</v>
      </c>
      <c r="W246">
        <v>1800.12</v>
      </c>
      <c r="X246">
        <v>0</v>
      </c>
      <c r="Y246">
        <v>1</v>
      </c>
      <c r="Z246">
        <v>1800.12</v>
      </c>
      <c r="AA246">
        <v>84</v>
      </c>
    </row>
    <row r="247" spans="1:27" x14ac:dyDescent="0.3">
      <c r="A247" t="s">
        <v>15</v>
      </c>
      <c r="B247">
        <v>1</v>
      </c>
      <c r="C247">
        <v>50</v>
      </c>
      <c r="D247">
        <v>0.15</v>
      </c>
      <c r="E247">
        <v>318</v>
      </c>
      <c r="F247">
        <v>50481.9</v>
      </c>
      <c r="G247">
        <v>1828.56</v>
      </c>
      <c r="H247">
        <v>0</v>
      </c>
      <c r="I247">
        <v>1</v>
      </c>
      <c r="J247">
        <v>1828.56</v>
      </c>
      <c r="K247">
        <v>30</v>
      </c>
      <c r="L247" s="33">
        <f t="shared" si="28"/>
        <v>0.38402888585481421</v>
      </c>
      <c r="M247" s="39">
        <f t="shared" si="29"/>
        <v>0.1203227508835969</v>
      </c>
      <c r="N247">
        <f t="shared" si="27"/>
        <v>45060.14</v>
      </c>
      <c r="O247">
        <f>IF(AND('Heuristica Seq'!$C247=0,'Heuristica Seq'!$B247=0,'Heuristica Seq'!$F247&lt;&gt;"inf",OR(AND(B246=0,'Heuristica Seq'!$F247&lt;O246),B246&lt;&gt;0)),'Heuristica Seq'!$F247,O246)</f>
        <v>36474.6</v>
      </c>
      <c r="Q247" t="s">
        <v>16</v>
      </c>
      <c r="R247">
        <v>1</v>
      </c>
      <c r="S247">
        <v>25</v>
      </c>
      <c r="T247">
        <v>0.2</v>
      </c>
      <c r="U247">
        <v>318</v>
      </c>
      <c r="V247">
        <v>68068</v>
      </c>
      <c r="W247">
        <v>1836.7</v>
      </c>
      <c r="X247">
        <v>0</v>
      </c>
      <c r="Y247">
        <v>1</v>
      </c>
      <c r="Z247">
        <v>1836.7</v>
      </c>
      <c r="AA247">
        <v>42</v>
      </c>
    </row>
    <row r="248" spans="1:27" x14ac:dyDescent="0.3">
      <c r="A248" t="s">
        <v>15</v>
      </c>
      <c r="B248">
        <v>1</v>
      </c>
      <c r="C248">
        <v>50</v>
      </c>
      <c r="D248">
        <v>0.2</v>
      </c>
      <c r="E248">
        <v>318</v>
      </c>
      <c r="F248">
        <v>68200</v>
      </c>
      <c r="G248">
        <v>1802.91</v>
      </c>
      <c r="H248">
        <v>0</v>
      </c>
      <c r="I248">
        <v>1</v>
      </c>
      <c r="J248">
        <v>1802.91</v>
      </c>
      <c r="K248">
        <v>29</v>
      </c>
      <c r="L248" s="33">
        <f t="shared" si="28"/>
        <v>0.86979432262451128</v>
      </c>
      <c r="M248" s="39">
        <f t="shared" si="29"/>
        <v>0.33736530015516975</v>
      </c>
      <c r="N248">
        <f t="shared" si="27"/>
        <v>50995.79</v>
      </c>
      <c r="O248">
        <f>IF(AND('Heuristica Seq'!$C248=0,'Heuristica Seq'!$B248=0,'Heuristica Seq'!$F248&lt;&gt;"inf",OR(AND(B247=0,'Heuristica Seq'!$F248&lt;O247),B247&lt;&gt;0)),'Heuristica Seq'!$F248,O247)</f>
        <v>36474.6</v>
      </c>
      <c r="Q248" t="s">
        <v>16</v>
      </c>
      <c r="R248">
        <v>1</v>
      </c>
      <c r="S248">
        <v>50</v>
      </c>
      <c r="T248">
        <v>0.05</v>
      </c>
      <c r="U248">
        <v>318</v>
      </c>
      <c r="V248">
        <v>79879.7</v>
      </c>
      <c r="W248">
        <v>1812.89</v>
      </c>
      <c r="X248">
        <v>0</v>
      </c>
      <c r="Y248">
        <v>1</v>
      </c>
      <c r="Z248">
        <v>1812.89</v>
      </c>
      <c r="AA248">
        <v>31</v>
      </c>
    </row>
    <row r="249" spans="1:27" x14ac:dyDescent="0.3">
      <c r="A249" t="s">
        <v>15</v>
      </c>
      <c r="B249">
        <v>2</v>
      </c>
      <c r="C249">
        <v>5</v>
      </c>
      <c r="D249">
        <v>0.05</v>
      </c>
      <c r="E249">
        <v>318</v>
      </c>
      <c r="F249">
        <v>49248.9</v>
      </c>
      <c r="G249">
        <v>1855.3</v>
      </c>
      <c r="H249">
        <v>0</v>
      </c>
      <c r="I249">
        <v>1</v>
      </c>
      <c r="J249">
        <v>1855.3</v>
      </c>
      <c r="K249">
        <v>35</v>
      </c>
      <c r="L249" s="33">
        <f t="shared" si="28"/>
        <v>0.35022453981674939</v>
      </c>
      <c r="M249" s="39">
        <f t="shared" si="29"/>
        <v>0.46806156993986625</v>
      </c>
      <c r="N249">
        <f t="shared" si="27"/>
        <v>33546.89</v>
      </c>
      <c r="O249">
        <f>IF(AND('Heuristica Seq'!$C249=0,'Heuristica Seq'!$B249=0,'Heuristica Seq'!$F249&lt;&gt;"inf",OR(AND(B248=0,'Heuristica Seq'!$F249&lt;O248),B248&lt;&gt;0)),'Heuristica Seq'!$F249,O248)</f>
        <v>36474.6</v>
      </c>
      <c r="Q249" t="s">
        <v>16</v>
      </c>
      <c r="R249">
        <v>1</v>
      </c>
      <c r="S249">
        <v>50</v>
      </c>
      <c r="T249">
        <v>0.1</v>
      </c>
      <c r="U249">
        <v>318</v>
      </c>
      <c r="V249">
        <v>80791</v>
      </c>
      <c r="W249">
        <v>1805.16</v>
      </c>
      <c r="X249">
        <v>0</v>
      </c>
      <c r="Y249">
        <v>1</v>
      </c>
      <c r="Z249">
        <v>1805.16</v>
      </c>
      <c r="AA249">
        <v>31</v>
      </c>
    </row>
    <row r="250" spans="1:27" x14ac:dyDescent="0.3">
      <c r="A250" t="s">
        <v>15</v>
      </c>
      <c r="B250">
        <v>2</v>
      </c>
      <c r="C250">
        <v>5</v>
      </c>
      <c r="D250">
        <v>0.1</v>
      </c>
      <c r="E250">
        <v>318</v>
      </c>
      <c r="F250">
        <v>60158.1</v>
      </c>
      <c r="G250">
        <v>1803.04</v>
      </c>
      <c r="H250">
        <v>0</v>
      </c>
      <c r="I250">
        <v>1</v>
      </c>
      <c r="J250">
        <v>1803.04</v>
      </c>
      <c r="K250">
        <v>29</v>
      </c>
      <c r="L250" s="33">
        <f t="shared" si="28"/>
        <v>0.64931486568735508</v>
      </c>
      <c r="M250" s="39">
        <f t="shared" si="29"/>
        <v>0.49063959775247268</v>
      </c>
      <c r="N250">
        <f t="shared" si="27"/>
        <v>40357.24</v>
      </c>
      <c r="O250">
        <f>IF(AND('Heuristica Seq'!$C250=0,'Heuristica Seq'!$B250=0,'Heuristica Seq'!$F250&lt;&gt;"inf",OR(AND(B249=0,'Heuristica Seq'!$F250&lt;O249),B249&lt;&gt;0)),'Heuristica Seq'!$F250,O249)</f>
        <v>36474.6</v>
      </c>
      <c r="Q250" t="s">
        <v>16</v>
      </c>
      <c r="R250">
        <v>1</v>
      </c>
      <c r="S250">
        <v>50</v>
      </c>
      <c r="T250">
        <v>0.15</v>
      </c>
      <c r="U250">
        <v>318</v>
      </c>
      <c r="V250">
        <v>80607.199999999997</v>
      </c>
      <c r="W250">
        <v>1810.14</v>
      </c>
      <c r="X250">
        <v>0</v>
      </c>
      <c r="Y250">
        <v>1</v>
      </c>
      <c r="Z250">
        <v>1810.14</v>
      </c>
      <c r="AA250">
        <v>36</v>
      </c>
    </row>
    <row r="251" spans="1:27" x14ac:dyDescent="0.3">
      <c r="A251" t="s">
        <v>15</v>
      </c>
      <c r="B251">
        <v>2</v>
      </c>
      <c r="C251">
        <v>5</v>
      </c>
      <c r="D251">
        <v>0.15</v>
      </c>
      <c r="E251">
        <v>318</v>
      </c>
      <c r="F251" t="s">
        <v>46</v>
      </c>
      <c r="G251">
        <v>60.503900000000002</v>
      </c>
      <c r="H251">
        <v>0</v>
      </c>
      <c r="I251">
        <v>1</v>
      </c>
      <c r="J251">
        <v>1802.97</v>
      </c>
      <c r="K251">
        <v>29</v>
      </c>
      <c r="L251" s="33" t="str">
        <f t="shared" si="28"/>
        <v>---</v>
      </c>
      <c r="M251" s="39" t="str">
        <f t="shared" si="29"/>
        <v>---</v>
      </c>
      <c r="N251">
        <f t="shared" si="27"/>
        <v>43333.07</v>
      </c>
      <c r="O251">
        <f>IF(AND('Heuristica Seq'!$C251=0,'Heuristica Seq'!$B251=0,'Heuristica Seq'!$F251&lt;&gt;"inf",OR(AND(B250=0,'Heuristica Seq'!$F251&lt;O250),B250&lt;&gt;0)),'Heuristica Seq'!$F251,O250)</f>
        <v>36474.6</v>
      </c>
      <c r="Q251" t="s">
        <v>16</v>
      </c>
      <c r="R251">
        <v>1</v>
      </c>
      <c r="S251">
        <v>50</v>
      </c>
      <c r="T251">
        <v>0.2</v>
      </c>
      <c r="U251">
        <v>318</v>
      </c>
      <c r="V251">
        <v>87571.4</v>
      </c>
      <c r="W251">
        <v>1801.81</v>
      </c>
      <c r="X251">
        <v>0</v>
      </c>
      <c r="Y251">
        <v>1</v>
      </c>
      <c r="Z251">
        <v>1801.81</v>
      </c>
      <c r="AA251">
        <v>29</v>
      </c>
    </row>
    <row r="252" spans="1:27" x14ac:dyDescent="0.3">
      <c r="A252" t="s">
        <v>15</v>
      </c>
      <c r="B252">
        <v>2</v>
      </c>
      <c r="C252">
        <v>5</v>
      </c>
      <c r="D252">
        <v>0.2</v>
      </c>
      <c r="E252">
        <v>318</v>
      </c>
      <c r="F252" t="s">
        <v>46</v>
      </c>
      <c r="G252">
        <v>60.487200000000001</v>
      </c>
      <c r="H252">
        <v>0</v>
      </c>
      <c r="I252">
        <v>1</v>
      </c>
      <c r="J252">
        <v>1802.84</v>
      </c>
      <c r="K252">
        <v>29</v>
      </c>
      <c r="L252" s="33" t="str">
        <f t="shared" si="28"/>
        <v>---</v>
      </c>
      <c r="M252" s="39" t="str">
        <f t="shared" si="29"/>
        <v>---</v>
      </c>
      <c r="N252">
        <f t="shared" si="27"/>
        <v>44605.71</v>
      </c>
      <c r="O252">
        <f>IF(AND('Heuristica Seq'!$C252=0,'Heuristica Seq'!$B252=0,'Heuristica Seq'!$F252&lt;&gt;"inf",OR(AND(B251=0,'Heuristica Seq'!$F252&lt;O251),B251&lt;&gt;0)),'Heuristica Seq'!$F252,O251)</f>
        <v>36474.6</v>
      </c>
      <c r="Q252" t="s">
        <v>16</v>
      </c>
      <c r="R252">
        <v>2</v>
      </c>
      <c r="S252">
        <v>5</v>
      </c>
      <c r="T252">
        <v>0.05</v>
      </c>
      <c r="U252">
        <v>318</v>
      </c>
      <c r="V252">
        <v>63504.4</v>
      </c>
      <c r="W252">
        <v>1805.93</v>
      </c>
      <c r="X252">
        <v>0</v>
      </c>
      <c r="Y252">
        <v>1</v>
      </c>
      <c r="Z252">
        <v>1805.93</v>
      </c>
      <c r="AA252">
        <v>105</v>
      </c>
    </row>
    <row r="253" spans="1:27" x14ac:dyDescent="0.3">
      <c r="A253" t="s">
        <v>15</v>
      </c>
      <c r="B253">
        <v>2</v>
      </c>
      <c r="C253">
        <v>10</v>
      </c>
      <c r="D253">
        <v>0.05</v>
      </c>
      <c r="E253">
        <v>318</v>
      </c>
      <c r="F253">
        <v>54603.7</v>
      </c>
      <c r="G253">
        <v>1803.09</v>
      </c>
      <c r="H253">
        <v>0</v>
      </c>
      <c r="I253">
        <v>1</v>
      </c>
      <c r="J253">
        <v>1803.09</v>
      </c>
      <c r="K253">
        <v>29</v>
      </c>
      <c r="L253" s="33">
        <f t="shared" si="28"/>
        <v>0.49703355211571876</v>
      </c>
      <c r="M253" s="39">
        <f t="shared" si="29"/>
        <v>0.52593181726723581</v>
      </c>
      <c r="N253">
        <f t="shared" si="27"/>
        <v>35783.839999999997</v>
      </c>
      <c r="O253">
        <f>IF(AND('Heuristica Seq'!$C253=0,'Heuristica Seq'!$B253=0,'Heuristica Seq'!$F253&lt;&gt;"inf",OR(AND(B252=0,'Heuristica Seq'!$F253&lt;O252),B252&lt;&gt;0)),'Heuristica Seq'!$F253,O252)</f>
        <v>36474.6</v>
      </c>
      <c r="Q253" t="s">
        <v>16</v>
      </c>
      <c r="R253">
        <v>2</v>
      </c>
      <c r="S253">
        <v>5</v>
      </c>
      <c r="T253">
        <v>0.1</v>
      </c>
      <c r="U253">
        <v>318</v>
      </c>
      <c r="V253">
        <v>69978</v>
      </c>
      <c r="W253">
        <v>1841.84</v>
      </c>
      <c r="X253">
        <v>0</v>
      </c>
      <c r="Y253">
        <v>1</v>
      </c>
      <c r="Z253">
        <v>1841.84</v>
      </c>
      <c r="AA253">
        <v>30</v>
      </c>
    </row>
    <row r="254" spans="1:27" x14ac:dyDescent="0.3">
      <c r="A254" t="s">
        <v>15</v>
      </c>
      <c r="B254">
        <v>2</v>
      </c>
      <c r="C254">
        <v>10</v>
      </c>
      <c r="D254">
        <v>0.1</v>
      </c>
      <c r="E254">
        <v>318</v>
      </c>
      <c r="F254">
        <v>65755.100000000006</v>
      </c>
      <c r="G254">
        <v>1803.23</v>
      </c>
      <c r="H254">
        <v>0</v>
      </c>
      <c r="I254">
        <v>1</v>
      </c>
      <c r="J254">
        <v>1803.23</v>
      </c>
      <c r="K254">
        <v>29</v>
      </c>
      <c r="L254" s="33">
        <f t="shared" si="28"/>
        <v>0.80276411530215563</v>
      </c>
      <c r="M254" s="39">
        <f t="shared" si="29"/>
        <v>-0.88593461741621615</v>
      </c>
      <c r="N254">
        <f t="shared" si="27"/>
        <v>576468.5</v>
      </c>
      <c r="O254">
        <f>IF(AND('Heuristica Seq'!$C254=0,'Heuristica Seq'!$B254=0,'Heuristica Seq'!$F254&lt;&gt;"inf",OR(AND(B253=0,'Heuristica Seq'!$F254&lt;O253),B253&lt;&gt;0)),'Heuristica Seq'!$F254,O253)</f>
        <v>36474.6</v>
      </c>
      <c r="Q254" t="s">
        <v>16</v>
      </c>
      <c r="R254">
        <v>2</v>
      </c>
      <c r="S254">
        <v>5</v>
      </c>
      <c r="T254">
        <v>0.15</v>
      </c>
      <c r="U254">
        <v>318</v>
      </c>
      <c r="V254">
        <v>78251</v>
      </c>
      <c r="W254">
        <v>1802.77</v>
      </c>
      <c r="X254">
        <v>0</v>
      </c>
      <c r="Y254">
        <v>1</v>
      </c>
      <c r="Z254">
        <v>1802.77</v>
      </c>
      <c r="AA254">
        <v>32</v>
      </c>
    </row>
    <row r="255" spans="1:27" x14ac:dyDescent="0.3">
      <c r="A255" t="s">
        <v>15</v>
      </c>
      <c r="B255">
        <v>2</v>
      </c>
      <c r="C255">
        <v>10</v>
      </c>
      <c r="D255">
        <v>0.15</v>
      </c>
      <c r="E255">
        <v>318</v>
      </c>
      <c r="F255">
        <v>68279.399999999994</v>
      </c>
      <c r="G255">
        <v>1802.85</v>
      </c>
      <c r="H255">
        <v>0</v>
      </c>
      <c r="I255">
        <v>1</v>
      </c>
      <c r="J255">
        <v>1802.85</v>
      </c>
      <c r="K255">
        <v>29</v>
      </c>
      <c r="L255" s="33">
        <f t="shared" si="28"/>
        <v>0.87197117994439965</v>
      </c>
      <c r="M255" s="39">
        <f t="shared" si="29"/>
        <v>-0.84378894300602769</v>
      </c>
      <c r="N255">
        <f t="shared" si="27"/>
        <v>437097.1</v>
      </c>
      <c r="O255">
        <f>IF(AND('Heuristica Seq'!$C255=0,'Heuristica Seq'!$B255=0,'Heuristica Seq'!$F255&lt;&gt;"inf",OR(AND(B254=0,'Heuristica Seq'!$F255&lt;O254),B254&lt;&gt;0)),'Heuristica Seq'!$F255,O254)</f>
        <v>36474.6</v>
      </c>
      <c r="Q255" t="s">
        <v>16</v>
      </c>
      <c r="R255">
        <v>2</v>
      </c>
      <c r="S255">
        <v>5</v>
      </c>
      <c r="T255">
        <v>0.2</v>
      </c>
      <c r="U255">
        <v>318</v>
      </c>
      <c r="V255">
        <v>76270.7</v>
      </c>
      <c r="W255">
        <v>1804.46</v>
      </c>
      <c r="X255">
        <v>0</v>
      </c>
      <c r="Y255">
        <v>1</v>
      </c>
      <c r="Z255">
        <v>1804.46</v>
      </c>
      <c r="AA255">
        <v>33</v>
      </c>
    </row>
    <row r="256" spans="1:27" x14ac:dyDescent="0.3">
      <c r="A256" t="s">
        <v>15</v>
      </c>
      <c r="B256">
        <v>2</v>
      </c>
      <c r="C256">
        <v>10</v>
      </c>
      <c r="D256">
        <v>0.2</v>
      </c>
      <c r="E256">
        <v>318</v>
      </c>
      <c r="F256">
        <v>88916.2</v>
      </c>
      <c r="G256">
        <v>1802.98</v>
      </c>
      <c r="H256">
        <v>0</v>
      </c>
      <c r="I256">
        <v>1</v>
      </c>
      <c r="J256">
        <v>1802.98</v>
      </c>
      <c r="K256">
        <v>29</v>
      </c>
      <c r="L256" s="33">
        <f t="shared" si="28"/>
        <v>1.4377566854742754</v>
      </c>
      <c r="M256" s="39">
        <f t="shared" si="29"/>
        <v>-0.78217261431643237</v>
      </c>
      <c r="N256">
        <f t="shared" si="27"/>
        <v>408195.69</v>
      </c>
      <c r="O256">
        <f>IF(AND('Heuristica Seq'!$C256=0,'Heuristica Seq'!$B256=0,'Heuristica Seq'!$F256&lt;&gt;"inf",OR(AND(B255=0,'Heuristica Seq'!$F256&lt;O255),B255&lt;&gt;0)),'Heuristica Seq'!$F256,O255)</f>
        <v>36474.6</v>
      </c>
      <c r="Q256" t="s">
        <v>16</v>
      </c>
      <c r="R256">
        <v>2</v>
      </c>
      <c r="S256">
        <v>10</v>
      </c>
      <c r="T256">
        <v>0.05</v>
      </c>
      <c r="U256">
        <v>318</v>
      </c>
      <c r="V256">
        <v>82819.7</v>
      </c>
      <c r="W256">
        <v>1802.82</v>
      </c>
      <c r="X256">
        <v>0</v>
      </c>
      <c r="Y256">
        <v>1</v>
      </c>
      <c r="Z256">
        <v>1802.82</v>
      </c>
      <c r="AA256">
        <v>32</v>
      </c>
    </row>
    <row r="257" spans="1:27" x14ac:dyDescent="0.3">
      <c r="A257" t="s">
        <v>15</v>
      </c>
      <c r="B257">
        <v>2</v>
      </c>
      <c r="C257">
        <v>25</v>
      </c>
      <c r="D257">
        <v>0.05</v>
      </c>
      <c r="E257">
        <v>318</v>
      </c>
      <c r="F257">
        <v>52220.2</v>
      </c>
      <c r="G257">
        <v>1819.78</v>
      </c>
      <c r="H257">
        <v>0</v>
      </c>
      <c r="I257">
        <v>1</v>
      </c>
      <c r="J257">
        <v>1819.91</v>
      </c>
      <c r="K257">
        <v>120</v>
      </c>
      <c r="L257" s="33">
        <f t="shared" si="28"/>
        <v>0.43168670801050602</v>
      </c>
      <c r="M257" s="39">
        <f t="shared" si="29"/>
        <v>0.50937124609651829</v>
      </c>
      <c r="N257">
        <f t="shared" si="27"/>
        <v>34597.32</v>
      </c>
      <c r="O257">
        <f>IF(AND('Heuristica Seq'!$C257=0,'Heuristica Seq'!$B257=0,'Heuristica Seq'!$F257&lt;&gt;"inf",OR(AND(B256=0,'Heuristica Seq'!$F257&lt;O256),B256&lt;&gt;0)),'Heuristica Seq'!$F257,O256)</f>
        <v>36474.6</v>
      </c>
      <c r="Q257" t="s">
        <v>16</v>
      </c>
      <c r="R257">
        <v>2</v>
      </c>
      <c r="S257">
        <v>10</v>
      </c>
      <c r="T257">
        <v>0.1</v>
      </c>
      <c r="U257">
        <v>318</v>
      </c>
      <c r="V257">
        <v>86199.4</v>
      </c>
      <c r="W257">
        <v>1801.58</v>
      </c>
      <c r="X257">
        <v>0</v>
      </c>
      <c r="Y257">
        <v>1</v>
      </c>
      <c r="Z257">
        <v>1801.58</v>
      </c>
      <c r="AA257">
        <v>29</v>
      </c>
    </row>
    <row r="258" spans="1:27" x14ac:dyDescent="0.3">
      <c r="A258" t="s">
        <v>15</v>
      </c>
      <c r="B258">
        <v>2</v>
      </c>
      <c r="C258">
        <v>25</v>
      </c>
      <c r="D258">
        <v>0.1</v>
      </c>
      <c r="E258">
        <v>318</v>
      </c>
      <c r="F258">
        <v>48652.7</v>
      </c>
      <c r="G258">
        <v>1833.26</v>
      </c>
      <c r="H258">
        <v>0</v>
      </c>
      <c r="I258">
        <v>1</v>
      </c>
      <c r="J258">
        <v>1833.26</v>
      </c>
      <c r="K258">
        <v>32</v>
      </c>
      <c r="L258" s="33">
        <f t="shared" si="28"/>
        <v>0.33387891848025752</v>
      </c>
      <c r="M258" s="39">
        <f t="shared" si="29"/>
        <v>0.3252688457617039</v>
      </c>
      <c r="N258">
        <f t="shared" ref="N258:N321" si="30">SUMPRODUCT(($A$1137:$A$1760=A258)*($B$1137:$B$1760=B258)*($C$1137:$C$1760=C258)*($D$1137:$D$1760=D258)*($F$1137:$F$1760))</f>
        <v>36711.57</v>
      </c>
      <c r="O258">
        <f>IF(AND('Heuristica Seq'!$C258=0,'Heuristica Seq'!$B258=0,'Heuristica Seq'!$F258&lt;&gt;"inf",OR(AND(B257=0,'Heuristica Seq'!$F258&lt;O257),B257&lt;&gt;0)),'Heuristica Seq'!$F258,O257)</f>
        <v>36474.6</v>
      </c>
      <c r="Q258" t="s">
        <v>16</v>
      </c>
      <c r="R258">
        <v>2</v>
      </c>
      <c r="S258">
        <v>10</v>
      </c>
      <c r="T258">
        <v>0.15</v>
      </c>
      <c r="U258">
        <v>318</v>
      </c>
      <c r="V258">
        <v>72695.199999999997</v>
      </c>
      <c r="W258">
        <v>1803.47</v>
      </c>
      <c r="X258">
        <v>0</v>
      </c>
      <c r="Y258">
        <v>1</v>
      </c>
      <c r="Z258">
        <v>1803.47</v>
      </c>
      <c r="AA258">
        <v>30</v>
      </c>
    </row>
    <row r="259" spans="1:27" x14ac:dyDescent="0.3">
      <c r="A259" t="s">
        <v>15</v>
      </c>
      <c r="B259">
        <v>2</v>
      </c>
      <c r="C259">
        <v>25</v>
      </c>
      <c r="D259">
        <v>0.15</v>
      </c>
      <c r="E259">
        <v>318</v>
      </c>
      <c r="F259">
        <v>62286.7</v>
      </c>
      <c r="G259">
        <v>1803.42</v>
      </c>
      <c r="H259">
        <v>0</v>
      </c>
      <c r="I259">
        <v>1</v>
      </c>
      <c r="J259">
        <v>1803.42</v>
      </c>
      <c r="K259">
        <v>29</v>
      </c>
      <c r="L259" s="33">
        <f t="shared" ref="L259:L322" si="31">IF(AND(F259&lt;&gt;"inf",F259&lt;&gt;"infeas"),F259/O259-1,"---")</f>
        <v>0.70767328497091131</v>
      </c>
      <c r="M259" s="39">
        <f t="shared" ref="M259:M322" si="32">IF(AND(F259&lt;&gt;"inf",N259&lt;&gt;0),F259/N259-1,"---")</f>
        <v>0.47813810703815163</v>
      </c>
      <c r="N259">
        <f t="shared" si="30"/>
        <v>42138.62</v>
      </c>
      <c r="O259">
        <f>IF(AND('Heuristica Seq'!$C259=0,'Heuristica Seq'!$B259=0,'Heuristica Seq'!$F259&lt;&gt;"inf",OR(AND(B258=0,'Heuristica Seq'!$F259&lt;O258),B258&lt;&gt;0)),'Heuristica Seq'!$F259,O258)</f>
        <v>36474.6</v>
      </c>
      <c r="Q259" t="s">
        <v>16</v>
      </c>
      <c r="R259">
        <v>2</v>
      </c>
      <c r="S259">
        <v>10</v>
      </c>
      <c r="T259">
        <v>0.2</v>
      </c>
      <c r="U259">
        <v>318</v>
      </c>
      <c r="V259">
        <v>102495</v>
      </c>
      <c r="W259">
        <v>1801.59</v>
      </c>
      <c r="X259">
        <v>0</v>
      </c>
      <c r="Y259">
        <v>1</v>
      </c>
      <c r="Z259">
        <v>1801.59</v>
      </c>
      <c r="AA259">
        <v>29</v>
      </c>
    </row>
    <row r="260" spans="1:27" x14ac:dyDescent="0.3">
      <c r="A260" t="s">
        <v>15</v>
      </c>
      <c r="B260">
        <v>2</v>
      </c>
      <c r="C260">
        <v>25</v>
      </c>
      <c r="D260">
        <v>0.2</v>
      </c>
      <c r="E260">
        <v>318</v>
      </c>
      <c r="F260">
        <v>83573.8</v>
      </c>
      <c r="G260">
        <v>1803.72</v>
      </c>
      <c r="H260">
        <v>0</v>
      </c>
      <c r="I260">
        <v>1</v>
      </c>
      <c r="J260">
        <v>1803.72</v>
      </c>
      <c r="K260">
        <v>29</v>
      </c>
      <c r="L260" s="33">
        <f t="shared" si="31"/>
        <v>1.2912876357794194</v>
      </c>
      <c r="M260" s="39">
        <f t="shared" si="32"/>
        <v>-0.80440087613750744</v>
      </c>
      <c r="N260">
        <f t="shared" si="30"/>
        <v>427270.83</v>
      </c>
      <c r="O260">
        <f>IF(AND('Heuristica Seq'!$C260=0,'Heuristica Seq'!$B260=0,'Heuristica Seq'!$F260&lt;&gt;"inf",OR(AND(B259=0,'Heuristica Seq'!$F260&lt;O259),B259&lt;&gt;0)),'Heuristica Seq'!$F260,O259)</f>
        <v>36474.6</v>
      </c>
      <c r="Q260" t="s">
        <v>16</v>
      </c>
      <c r="R260">
        <v>2</v>
      </c>
      <c r="S260">
        <v>25</v>
      </c>
      <c r="T260">
        <v>0.05</v>
      </c>
      <c r="U260">
        <v>318</v>
      </c>
      <c r="V260">
        <v>59244</v>
      </c>
      <c r="W260">
        <v>1852.14</v>
      </c>
      <c r="X260">
        <v>0</v>
      </c>
      <c r="Y260">
        <v>1</v>
      </c>
      <c r="Z260">
        <v>1852.14</v>
      </c>
      <c r="AA260">
        <v>424</v>
      </c>
    </row>
    <row r="261" spans="1:27" x14ac:dyDescent="0.3">
      <c r="A261" t="s">
        <v>15</v>
      </c>
      <c r="B261">
        <v>2</v>
      </c>
      <c r="C261">
        <v>50</v>
      </c>
      <c r="D261">
        <v>0.05</v>
      </c>
      <c r="E261">
        <v>318</v>
      </c>
      <c r="F261">
        <v>57056</v>
      </c>
      <c r="G261">
        <v>1811.35</v>
      </c>
      <c r="H261">
        <v>0</v>
      </c>
      <c r="I261">
        <v>1</v>
      </c>
      <c r="J261">
        <v>1811.35</v>
      </c>
      <c r="K261">
        <v>30</v>
      </c>
      <c r="L261" s="33">
        <f t="shared" si="31"/>
        <v>0.56426664034698115</v>
      </c>
      <c r="M261" s="39">
        <f t="shared" si="32"/>
        <v>0.67247256026423741</v>
      </c>
      <c r="N261">
        <f t="shared" si="30"/>
        <v>34114.76</v>
      </c>
      <c r="O261">
        <f>IF(AND('Heuristica Seq'!$C261=0,'Heuristica Seq'!$B261=0,'Heuristica Seq'!$F261&lt;&gt;"inf",OR(AND(B260=0,'Heuristica Seq'!$F261&lt;O260),B260&lt;&gt;0)),'Heuristica Seq'!$F261,O260)</f>
        <v>36474.6</v>
      </c>
      <c r="Q261" t="s">
        <v>16</v>
      </c>
      <c r="R261">
        <v>2</v>
      </c>
      <c r="S261">
        <v>25</v>
      </c>
      <c r="T261">
        <v>0.1</v>
      </c>
      <c r="U261">
        <v>318</v>
      </c>
      <c r="V261">
        <v>71398.7</v>
      </c>
      <c r="W261">
        <v>1800.94</v>
      </c>
      <c r="X261">
        <v>0</v>
      </c>
      <c r="Y261">
        <v>1</v>
      </c>
      <c r="Z261">
        <v>1800.94</v>
      </c>
      <c r="AA261">
        <v>37</v>
      </c>
    </row>
    <row r="262" spans="1:27" x14ac:dyDescent="0.3">
      <c r="A262" t="s">
        <v>15</v>
      </c>
      <c r="B262">
        <v>2</v>
      </c>
      <c r="C262">
        <v>50</v>
      </c>
      <c r="D262">
        <v>0.1</v>
      </c>
      <c r="E262">
        <v>318</v>
      </c>
      <c r="F262">
        <v>56848.9</v>
      </c>
      <c r="G262">
        <v>1850.42</v>
      </c>
      <c r="H262">
        <v>0</v>
      </c>
      <c r="I262">
        <v>1</v>
      </c>
      <c r="J262">
        <v>1850.42</v>
      </c>
      <c r="K262">
        <v>37</v>
      </c>
      <c r="L262" s="33">
        <f t="shared" si="31"/>
        <v>0.55858871653150421</v>
      </c>
      <c r="M262" s="39">
        <f t="shared" si="32"/>
        <v>0.58717825515340394</v>
      </c>
      <c r="N262">
        <f t="shared" si="30"/>
        <v>35817.589999999997</v>
      </c>
      <c r="O262">
        <f>IF(AND('Heuristica Seq'!$C262=0,'Heuristica Seq'!$B262=0,'Heuristica Seq'!$F262&lt;&gt;"inf",OR(AND(B261=0,'Heuristica Seq'!$F262&lt;O261),B261&lt;&gt;0)),'Heuristica Seq'!$F262,O261)</f>
        <v>36474.6</v>
      </c>
      <c r="Q262" t="s">
        <v>16</v>
      </c>
      <c r="R262">
        <v>2</v>
      </c>
      <c r="S262">
        <v>25</v>
      </c>
      <c r="T262">
        <v>0.15</v>
      </c>
      <c r="U262">
        <v>318</v>
      </c>
      <c r="V262">
        <v>118521</v>
      </c>
      <c r="W262">
        <v>1801.69</v>
      </c>
      <c r="X262">
        <v>0</v>
      </c>
      <c r="Y262">
        <v>1</v>
      </c>
      <c r="Z262">
        <v>1801.69</v>
      </c>
      <c r="AA262">
        <v>29</v>
      </c>
    </row>
    <row r="263" spans="1:27" x14ac:dyDescent="0.3">
      <c r="A263" t="s">
        <v>15</v>
      </c>
      <c r="B263">
        <v>2</v>
      </c>
      <c r="C263">
        <v>50</v>
      </c>
      <c r="D263">
        <v>0.15</v>
      </c>
      <c r="E263">
        <v>318</v>
      </c>
      <c r="F263">
        <v>78075.399999999994</v>
      </c>
      <c r="G263">
        <v>1802.39</v>
      </c>
      <c r="H263">
        <v>0</v>
      </c>
      <c r="I263">
        <v>1</v>
      </c>
      <c r="J263">
        <v>1802.39</v>
      </c>
      <c r="K263">
        <v>29</v>
      </c>
      <c r="L263" s="33">
        <f t="shared" si="31"/>
        <v>1.1405416371941022</v>
      </c>
      <c r="M263" s="39">
        <f t="shared" si="32"/>
        <v>-0.8644750109951298</v>
      </c>
      <c r="N263">
        <f t="shared" si="30"/>
        <v>576095.97</v>
      </c>
      <c r="O263">
        <f>IF(AND('Heuristica Seq'!$C263=0,'Heuristica Seq'!$B263=0,'Heuristica Seq'!$F263&lt;&gt;"inf",OR(AND(B262=0,'Heuristica Seq'!$F263&lt;O262),B262&lt;&gt;0)),'Heuristica Seq'!$F263,O262)</f>
        <v>36474.6</v>
      </c>
      <c r="Q263" t="s">
        <v>16</v>
      </c>
      <c r="R263">
        <v>2</v>
      </c>
      <c r="S263">
        <v>25</v>
      </c>
      <c r="T263">
        <v>0.2</v>
      </c>
      <c r="U263">
        <v>318</v>
      </c>
      <c r="V263">
        <v>106195</v>
      </c>
      <c r="W263">
        <v>1801.74</v>
      </c>
      <c r="X263">
        <v>0</v>
      </c>
      <c r="Y263">
        <v>1</v>
      </c>
      <c r="Z263">
        <v>1801.74</v>
      </c>
      <c r="AA263">
        <v>29</v>
      </c>
    </row>
    <row r="264" spans="1:27" x14ac:dyDescent="0.3">
      <c r="A264" t="s">
        <v>15</v>
      </c>
      <c r="B264">
        <v>2</v>
      </c>
      <c r="C264">
        <v>50</v>
      </c>
      <c r="D264">
        <v>0.2</v>
      </c>
      <c r="E264">
        <v>318</v>
      </c>
      <c r="F264">
        <v>91145.7</v>
      </c>
      <c r="G264">
        <v>1802.11</v>
      </c>
      <c r="H264">
        <v>0</v>
      </c>
      <c r="I264">
        <v>1</v>
      </c>
      <c r="J264">
        <v>1802.11</v>
      </c>
      <c r="K264">
        <v>29</v>
      </c>
      <c r="L264" s="33">
        <f t="shared" si="31"/>
        <v>1.4988814133671102</v>
      </c>
      <c r="M264" s="39">
        <f t="shared" si="32"/>
        <v>-0.79412970250891957</v>
      </c>
      <c r="N264">
        <f t="shared" si="30"/>
        <v>442733.61</v>
      </c>
      <c r="O264">
        <f>IF(AND('Heuristica Seq'!$C264=0,'Heuristica Seq'!$B264=0,'Heuristica Seq'!$F264&lt;&gt;"inf",OR(AND(B263=0,'Heuristica Seq'!$F264&lt;O263),B263&lt;&gt;0)),'Heuristica Seq'!$F264,O263)</f>
        <v>36474.6</v>
      </c>
      <c r="Q264" t="s">
        <v>16</v>
      </c>
      <c r="R264">
        <v>2</v>
      </c>
      <c r="S264">
        <v>50</v>
      </c>
      <c r="T264">
        <v>0.05</v>
      </c>
      <c r="U264">
        <v>318</v>
      </c>
      <c r="V264">
        <v>60662</v>
      </c>
      <c r="W264">
        <v>1800.65</v>
      </c>
      <c r="X264">
        <v>0</v>
      </c>
      <c r="Y264">
        <v>1</v>
      </c>
      <c r="Z264">
        <v>1800.65</v>
      </c>
      <c r="AA264">
        <v>357</v>
      </c>
    </row>
    <row r="265" spans="1:27" x14ac:dyDescent="0.3">
      <c r="A265" t="s">
        <v>15</v>
      </c>
      <c r="B265">
        <v>3</v>
      </c>
      <c r="C265">
        <v>0</v>
      </c>
      <c r="D265">
        <v>0.05</v>
      </c>
      <c r="E265">
        <v>318</v>
      </c>
      <c r="F265">
        <v>48805.3</v>
      </c>
      <c r="G265">
        <v>1808.49</v>
      </c>
      <c r="H265">
        <v>0</v>
      </c>
      <c r="I265">
        <v>1</v>
      </c>
      <c r="J265">
        <v>1808.49</v>
      </c>
      <c r="K265">
        <v>273</v>
      </c>
      <c r="L265" s="33">
        <f t="shared" si="31"/>
        <v>0.33806265181797768</v>
      </c>
      <c r="M265" s="39">
        <f t="shared" si="32"/>
        <v>0.37949055971273538</v>
      </c>
      <c r="N265">
        <f t="shared" si="30"/>
        <v>35379.22</v>
      </c>
      <c r="O265">
        <f>IF(AND('Heuristica Seq'!$C265=0,'Heuristica Seq'!$B265=0,'Heuristica Seq'!$F265&lt;&gt;"inf",OR(AND(B264=0,'Heuristica Seq'!$F265&lt;O264),B264&lt;&gt;0)),'Heuristica Seq'!$F265,O264)</f>
        <v>36474.6</v>
      </c>
      <c r="Q265" t="s">
        <v>16</v>
      </c>
      <c r="R265">
        <v>2</v>
      </c>
      <c r="S265">
        <v>50</v>
      </c>
      <c r="T265">
        <v>0.1</v>
      </c>
      <c r="U265">
        <v>318</v>
      </c>
      <c r="V265">
        <v>85134.3</v>
      </c>
      <c r="W265">
        <v>1805.77</v>
      </c>
      <c r="X265">
        <v>0</v>
      </c>
      <c r="Y265">
        <v>1</v>
      </c>
      <c r="Z265">
        <v>1805.77</v>
      </c>
      <c r="AA265">
        <v>34</v>
      </c>
    </row>
    <row r="266" spans="1:27" x14ac:dyDescent="0.3">
      <c r="A266" t="s">
        <v>15</v>
      </c>
      <c r="B266">
        <v>3</v>
      </c>
      <c r="C266">
        <v>0</v>
      </c>
      <c r="D266">
        <v>0.1</v>
      </c>
      <c r="E266">
        <v>318</v>
      </c>
      <c r="F266">
        <v>62665.7</v>
      </c>
      <c r="G266">
        <v>1807.3</v>
      </c>
      <c r="H266">
        <v>0</v>
      </c>
      <c r="I266">
        <v>1</v>
      </c>
      <c r="J266">
        <v>1807.3</v>
      </c>
      <c r="K266">
        <v>30</v>
      </c>
      <c r="L266" s="33">
        <f t="shared" si="31"/>
        <v>0.71806407746760748</v>
      </c>
      <c r="M266" s="39">
        <f t="shared" si="32"/>
        <v>0.32576324944507484</v>
      </c>
      <c r="N266">
        <f t="shared" si="30"/>
        <v>47267.64</v>
      </c>
      <c r="O266">
        <f>IF(AND('Heuristica Seq'!$C266=0,'Heuristica Seq'!$B266=0,'Heuristica Seq'!$F266&lt;&gt;"inf",OR(AND(B265=0,'Heuristica Seq'!$F266&lt;O265),B265&lt;&gt;0)),'Heuristica Seq'!$F266,O265)</f>
        <v>36474.6</v>
      </c>
      <c r="Q266" t="s">
        <v>16</v>
      </c>
      <c r="R266">
        <v>2</v>
      </c>
      <c r="S266">
        <v>50</v>
      </c>
      <c r="T266">
        <v>0.15</v>
      </c>
      <c r="U266">
        <v>318</v>
      </c>
      <c r="V266">
        <v>71190.3</v>
      </c>
      <c r="W266">
        <v>1811.71</v>
      </c>
      <c r="X266">
        <v>0</v>
      </c>
      <c r="Y266">
        <v>1</v>
      </c>
      <c r="Z266">
        <v>1811.71</v>
      </c>
      <c r="AA266">
        <v>85</v>
      </c>
    </row>
    <row r="267" spans="1:27" x14ac:dyDescent="0.3">
      <c r="A267" t="s">
        <v>15</v>
      </c>
      <c r="B267">
        <v>3</v>
      </c>
      <c r="C267">
        <v>10</v>
      </c>
      <c r="D267">
        <v>0.05</v>
      </c>
      <c r="E267">
        <v>318</v>
      </c>
      <c r="F267">
        <v>53756.6</v>
      </c>
      <c r="G267">
        <v>1801.02</v>
      </c>
      <c r="H267">
        <v>0</v>
      </c>
      <c r="I267">
        <v>1</v>
      </c>
      <c r="J267">
        <v>1801.02</v>
      </c>
      <c r="K267">
        <v>101</v>
      </c>
      <c r="L267" s="33">
        <f t="shared" si="31"/>
        <v>0.47380917131373623</v>
      </c>
      <c r="M267" s="39">
        <f t="shared" si="32"/>
        <v>0.52416158722435902</v>
      </c>
      <c r="N267">
        <f t="shared" si="30"/>
        <v>35269.620000000003</v>
      </c>
      <c r="O267">
        <f>IF(AND('Heuristica Seq'!$C267=0,'Heuristica Seq'!$B267=0,'Heuristica Seq'!$F267&lt;&gt;"inf",OR(AND(B266=0,'Heuristica Seq'!$F267&lt;O266),B266&lt;&gt;0)),'Heuristica Seq'!$F267,O266)</f>
        <v>36474.6</v>
      </c>
      <c r="Q267" t="s">
        <v>16</v>
      </c>
      <c r="R267">
        <v>2</v>
      </c>
      <c r="S267">
        <v>50</v>
      </c>
      <c r="T267">
        <v>0.2</v>
      </c>
      <c r="U267">
        <v>318</v>
      </c>
      <c r="V267">
        <v>115886</v>
      </c>
      <c r="W267">
        <v>1806.48</v>
      </c>
      <c r="X267">
        <v>0</v>
      </c>
      <c r="Y267">
        <v>1</v>
      </c>
      <c r="Z267">
        <v>1806.48</v>
      </c>
      <c r="AA267">
        <v>31</v>
      </c>
    </row>
    <row r="268" spans="1:27" x14ac:dyDescent="0.3">
      <c r="A268" t="s">
        <v>15</v>
      </c>
      <c r="B268">
        <v>3</v>
      </c>
      <c r="C268">
        <v>10</v>
      </c>
      <c r="D268">
        <v>0.1</v>
      </c>
      <c r="E268">
        <v>318</v>
      </c>
      <c r="F268">
        <v>77633.2</v>
      </c>
      <c r="G268">
        <v>1803.02</v>
      </c>
      <c r="H268">
        <v>0</v>
      </c>
      <c r="I268">
        <v>1</v>
      </c>
      <c r="J268">
        <v>1803.02</v>
      </c>
      <c r="K268">
        <v>29</v>
      </c>
      <c r="L268" s="33">
        <f t="shared" si="31"/>
        <v>1.1284181320699886</v>
      </c>
      <c r="M268" s="39">
        <f t="shared" si="32"/>
        <v>0.3916164079564266</v>
      </c>
      <c r="N268">
        <f t="shared" si="30"/>
        <v>55786.35</v>
      </c>
      <c r="O268">
        <f>IF(AND('Heuristica Seq'!$C268=0,'Heuristica Seq'!$B268=0,'Heuristica Seq'!$F268&lt;&gt;"inf",OR(AND(B267=0,'Heuristica Seq'!$F268&lt;O267),B267&lt;&gt;0)),'Heuristica Seq'!$F268,O267)</f>
        <v>36474.6</v>
      </c>
      <c r="Q268" t="s">
        <v>16</v>
      </c>
      <c r="R268">
        <v>3</v>
      </c>
      <c r="S268">
        <v>0</v>
      </c>
      <c r="T268">
        <v>0.05</v>
      </c>
      <c r="U268">
        <v>318</v>
      </c>
      <c r="V268">
        <v>65289.599999999999</v>
      </c>
      <c r="W268">
        <v>1802.05</v>
      </c>
      <c r="X268">
        <v>0</v>
      </c>
      <c r="Y268">
        <v>1</v>
      </c>
      <c r="Z268">
        <v>1802.06</v>
      </c>
      <c r="AA268">
        <v>236</v>
      </c>
    </row>
    <row r="269" spans="1:27" x14ac:dyDescent="0.3">
      <c r="A269" t="s">
        <v>15</v>
      </c>
      <c r="B269">
        <v>3</v>
      </c>
      <c r="C269">
        <v>25</v>
      </c>
      <c r="D269">
        <v>0.05</v>
      </c>
      <c r="E269">
        <v>318</v>
      </c>
      <c r="F269">
        <v>60404.800000000003</v>
      </c>
      <c r="G269">
        <v>1841.26</v>
      </c>
      <c r="H269">
        <v>0</v>
      </c>
      <c r="I269">
        <v>1</v>
      </c>
      <c r="J269">
        <v>1841.26</v>
      </c>
      <c r="K269">
        <v>32</v>
      </c>
      <c r="L269" s="33">
        <f t="shared" si="31"/>
        <v>0.6560784765288723</v>
      </c>
      <c r="M269" s="39">
        <f t="shared" si="32"/>
        <v>0.72034289063561352</v>
      </c>
      <c r="N269">
        <f t="shared" si="30"/>
        <v>35112.07</v>
      </c>
      <c r="O269">
        <f>IF(AND('Heuristica Seq'!$C269=0,'Heuristica Seq'!$B269=0,'Heuristica Seq'!$F269&lt;&gt;"inf",OR(AND(B268=0,'Heuristica Seq'!$F269&lt;O268),B268&lt;&gt;0)),'Heuristica Seq'!$F269,O268)</f>
        <v>36474.6</v>
      </c>
      <c r="Q269" t="s">
        <v>16</v>
      </c>
      <c r="R269">
        <v>3</v>
      </c>
      <c r="S269">
        <v>0</v>
      </c>
      <c r="T269">
        <v>0.1</v>
      </c>
      <c r="U269">
        <v>318</v>
      </c>
      <c r="V269">
        <v>82758.8</v>
      </c>
      <c r="W269">
        <v>1803.73</v>
      </c>
      <c r="X269">
        <v>0</v>
      </c>
      <c r="Y269">
        <v>1</v>
      </c>
      <c r="Z269">
        <v>1803.73</v>
      </c>
      <c r="AA269">
        <v>36</v>
      </c>
    </row>
    <row r="270" spans="1:27" x14ac:dyDescent="0.3">
      <c r="A270" t="s">
        <v>15</v>
      </c>
      <c r="B270">
        <v>3</v>
      </c>
      <c r="C270">
        <v>25</v>
      </c>
      <c r="D270">
        <v>0.1</v>
      </c>
      <c r="E270">
        <v>318</v>
      </c>
      <c r="F270">
        <v>65470.3</v>
      </c>
      <c r="G270">
        <v>1802.13</v>
      </c>
      <c r="H270">
        <v>0</v>
      </c>
      <c r="I270">
        <v>1</v>
      </c>
      <c r="J270">
        <v>1802.13</v>
      </c>
      <c r="K270">
        <v>29</v>
      </c>
      <c r="L270" s="33">
        <f t="shared" si="31"/>
        <v>0.79495594194316066</v>
      </c>
      <c r="M270" s="39">
        <f t="shared" si="32"/>
        <v>0.24556577192571938</v>
      </c>
      <c r="N270">
        <f t="shared" si="30"/>
        <v>52562.7</v>
      </c>
      <c r="O270">
        <f>IF(AND('Heuristica Seq'!$C270=0,'Heuristica Seq'!$B270=0,'Heuristica Seq'!$F270&lt;&gt;"inf",OR(AND(B269=0,'Heuristica Seq'!$F270&lt;O269),B269&lt;&gt;0)),'Heuristica Seq'!$F270,O269)</f>
        <v>36474.6</v>
      </c>
      <c r="Q270" t="s">
        <v>16</v>
      </c>
      <c r="R270">
        <v>3</v>
      </c>
      <c r="S270">
        <v>10</v>
      </c>
      <c r="T270">
        <v>0.05</v>
      </c>
      <c r="U270">
        <v>318</v>
      </c>
      <c r="V270">
        <v>66635.7</v>
      </c>
      <c r="W270">
        <v>1802.54</v>
      </c>
      <c r="X270">
        <v>0</v>
      </c>
      <c r="Y270">
        <v>1</v>
      </c>
      <c r="Z270">
        <v>1802.54</v>
      </c>
      <c r="AA270">
        <v>174</v>
      </c>
    </row>
    <row r="271" spans="1:27" x14ac:dyDescent="0.3">
      <c r="A271" t="s">
        <v>15</v>
      </c>
      <c r="B271">
        <v>3</v>
      </c>
      <c r="C271">
        <v>50</v>
      </c>
      <c r="D271">
        <v>0.05</v>
      </c>
      <c r="E271">
        <v>318</v>
      </c>
      <c r="F271">
        <v>64477.9</v>
      </c>
      <c r="G271">
        <v>1811.17</v>
      </c>
      <c r="H271">
        <v>0</v>
      </c>
      <c r="I271">
        <v>1</v>
      </c>
      <c r="J271">
        <v>1811.17</v>
      </c>
      <c r="K271">
        <v>40</v>
      </c>
      <c r="L271" s="33">
        <f t="shared" si="31"/>
        <v>0.76774796707846016</v>
      </c>
      <c r="M271" s="39">
        <f t="shared" si="32"/>
        <v>0.83614126673952982</v>
      </c>
      <c r="N271">
        <f t="shared" si="30"/>
        <v>35115.980000000003</v>
      </c>
      <c r="O271">
        <f>IF(AND('Heuristica Seq'!$C271=0,'Heuristica Seq'!$B271=0,'Heuristica Seq'!$F271&lt;&gt;"inf",OR(AND(B270=0,'Heuristica Seq'!$F271&lt;O270),B270&lt;&gt;0)),'Heuristica Seq'!$F271,O270)</f>
        <v>36474.6</v>
      </c>
      <c r="Q271" t="s">
        <v>16</v>
      </c>
      <c r="R271">
        <v>3</v>
      </c>
      <c r="S271">
        <v>10</v>
      </c>
      <c r="T271">
        <v>0.1</v>
      </c>
      <c r="U271">
        <v>318</v>
      </c>
      <c r="V271">
        <v>78610.7</v>
      </c>
      <c r="W271">
        <v>1800.32</v>
      </c>
      <c r="X271">
        <v>0</v>
      </c>
      <c r="Y271">
        <v>1</v>
      </c>
      <c r="Z271">
        <v>1800.32</v>
      </c>
      <c r="AA271">
        <v>39</v>
      </c>
    </row>
    <row r="272" spans="1:27" x14ac:dyDescent="0.3">
      <c r="A272" t="s">
        <v>15</v>
      </c>
      <c r="B272">
        <v>3</v>
      </c>
      <c r="C272">
        <v>50</v>
      </c>
      <c r="D272">
        <v>0.1</v>
      </c>
      <c r="E272">
        <v>318</v>
      </c>
      <c r="F272">
        <v>71024.100000000006</v>
      </c>
      <c r="G272">
        <v>1801.87</v>
      </c>
      <c r="H272">
        <v>0</v>
      </c>
      <c r="I272">
        <v>1</v>
      </c>
      <c r="J272">
        <v>1801.87</v>
      </c>
      <c r="K272">
        <v>29</v>
      </c>
      <c r="L272" s="33">
        <f t="shared" si="31"/>
        <v>0.94722080571137202</v>
      </c>
      <c r="M272" s="39">
        <f t="shared" si="32"/>
        <v>0.44203172205438079</v>
      </c>
      <c r="N272">
        <f t="shared" si="30"/>
        <v>49252.800000000003</v>
      </c>
      <c r="O272">
        <f>IF(AND('Heuristica Seq'!$C272=0,'Heuristica Seq'!$B272=0,'Heuristica Seq'!$F272&lt;&gt;"inf",OR(AND(B271=0,'Heuristica Seq'!$F272&lt;O271),B271&lt;&gt;0)),'Heuristica Seq'!$F272,O271)</f>
        <v>36474.6</v>
      </c>
      <c r="Q272" t="s">
        <v>16</v>
      </c>
      <c r="R272">
        <v>3</v>
      </c>
      <c r="S272">
        <v>25</v>
      </c>
      <c r="T272">
        <v>0.05</v>
      </c>
      <c r="U272">
        <v>318</v>
      </c>
      <c r="V272">
        <v>61131.7</v>
      </c>
      <c r="W272">
        <v>1800.55</v>
      </c>
      <c r="X272">
        <v>0</v>
      </c>
      <c r="Y272">
        <v>1</v>
      </c>
      <c r="Z272">
        <v>1800.55</v>
      </c>
      <c r="AA272">
        <v>461</v>
      </c>
    </row>
    <row r="273" spans="1:27" x14ac:dyDescent="0.3">
      <c r="A273" t="s">
        <v>19</v>
      </c>
      <c r="B273">
        <v>0</v>
      </c>
      <c r="C273">
        <v>0</v>
      </c>
      <c r="D273">
        <v>0.05</v>
      </c>
      <c r="E273">
        <v>100</v>
      </c>
      <c r="F273">
        <v>17289</v>
      </c>
      <c r="G273">
        <v>93.137900000000002</v>
      </c>
      <c r="H273">
        <v>18</v>
      </c>
      <c r="I273">
        <v>646</v>
      </c>
      <c r="J273">
        <v>1800.03</v>
      </c>
      <c r="K273">
        <v>59501</v>
      </c>
      <c r="L273" s="33">
        <f t="shared" si="31"/>
        <v>0</v>
      </c>
      <c r="M273" s="39">
        <f t="shared" si="32"/>
        <v>5.7840278677723234E-7</v>
      </c>
      <c r="N273">
        <f t="shared" si="30"/>
        <v>17288.990000000002</v>
      </c>
      <c r="O273">
        <f>IF(AND('Heuristica Seq'!$C273=0,'Heuristica Seq'!$B273=0,'Heuristica Seq'!$F273&lt;&gt;"inf",OR(AND(B272=0,'Heuristica Seq'!$F273&lt;O272),B272&lt;&gt;0)),'Heuristica Seq'!$F273,O272)</f>
        <v>17289</v>
      </c>
      <c r="Q273" t="s">
        <v>16</v>
      </c>
      <c r="R273">
        <v>3</v>
      </c>
      <c r="S273">
        <v>25</v>
      </c>
      <c r="T273">
        <v>0.1</v>
      </c>
      <c r="U273">
        <v>318</v>
      </c>
      <c r="V273">
        <v>80944.399999999994</v>
      </c>
      <c r="W273">
        <v>1800.6</v>
      </c>
      <c r="X273">
        <v>0</v>
      </c>
      <c r="Y273">
        <v>1</v>
      </c>
      <c r="Z273">
        <v>1800.6</v>
      </c>
      <c r="AA273">
        <v>48</v>
      </c>
    </row>
    <row r="274" spans="1:27" x14ac:dyDescent="0.3">
      <c r="A274" t="s">
        <v>19</v>
      </c>
      <c r="B274">
        <v>0</v>
      </c>
      <c r="C274">
        <v>0</v>
      </c>
      <c r="D274">
        <v>0.1</v>
      </c>
      <c r="E274">
        <v>100</v>
      </c>
      <c r="F274">
        <v>17289</v>
      </c>
      <c r="G274">
        <v>64.6785</v>
      </c>
      <c r="H274">
        <v>9</v>
      </c>
      <c r="I274">
        <v>567</v>
      </c>
      <c r="J274">
        <v>1800.01</v>
      </c>
      <c r="K274">
        <v>59174</v>
      </c>
      <c r="L274" s="33">
        <f t="shared" si="31"/>
        <v>0</v>
      </c>
      <c r="M274" s="39">
        <f t="shared" si="32"/>
        <v>5.7840278677723234E-7</v>
      </c>
      <c r="N274">
        <f t="shared" si="30"/>
        <v>17288.990000000002</v>
      </c>
      <c r="O274">
        <f>IF(AND('Heuristica Seq'!$C274=0,'Heuristica Seq'!$B274=0,'Heuristica Seq'!$F274&lt;&gt;"inf",OR(AND(B273=0,'Heuristica Seq'!$F274&lt;O273),B273&lt;&gt;0)),'Heuristica Seq'!$F274,O273)</f>
        <v>17289</v>
      </c>
      <c r="Q274" t="s">
        <v>16</v>
      </c>
      <c r="R274">
        <v>3</v>
      </c>
      <c r="S274">
        <v>50</v>
      </c>
      <c r="T274">
        <v>0.05</v>
      </c>
      <c r="U274">
        <v>318</v>
      </c>
      <c r="V274">
        <v>66357.3</v>
      </c>
      <c r="W274">
        <v>1804.77</v>
      </c>
      <c r="X274">
        <v>0</v>
      </c>
      <c r="Y274">
        <v>1</v>
      </c>
      <c r="Z274">
        <v>1804.77</v>
      </c>
      <c r="AA274">
        <v>311</v>
      </c>
    </row>
    <row r="275" spans="1:27" x14ac:dyDescent="0.3">
      <c r="A275" t="s">
        <v>19</v>
      </c>
      <c r="B275">
        <v>0</v>
      </c>
      <c r="C275">
        <v>0</v>
      </c>
      <c r="D275">
        <v>0.15</v>
      </c>
      <c r="E275">
        <v>100</v>
      </c>
      <c r="F275">
        <v>17289</v>
      </c>
      <c r="G275">
        <v>158.291</v>
      </c>
      <c r="H275">
        <v>30</v>
      </c>
      <c r="I275">
        <v>590</v>
      </c>
      <c r="J275">
        <v>1800.06</v>
      </c>
      <c r="K275">
        <v>57830</v>
      </c>
      <c r="L275" s="33">
        <f t="shared" si="31"/>
        <v>0</v>
      </c>
      <c r="M275" s="39">
        <f t="shared" si="32"/>
        <v>5.7840278677723234E-7</v>
      </c>
      <c r="N275">
        <f t="shared" si="30"/>
        <v>17288.990000000002</v>
      </c>
      <c r="O275">
        <f>IF(AND('Heuristica Seq'!$C275=0,'Heuristica Seq'!$B275=0,'Heuristica Seq'!$F275&lt;&gt;"inf",OR(AND(B274=0,'Heuristica Seq'!$F275&lt;O274),B274&lt;&gt;0)),'Heuristica Seq'!$F275,O274)</f>
        <v>17289</v>
      </c>
      <c r="Q275" t="s">
        <v>16</v>
      </c>
      <c r="R275">
        <v>3</v>
      </c>
      <c r="S275">
        <v>50</v>
      </c>
      <c r="T275">
        <v>0.1</v>
      </c>
      <c r="U275">
        <v>318</v>
      </c>
      <c r="V275">
        <v>90300.7</v>
      </c>
      <c r="W275">
        <v>1802.08</v>
      </c>
      <c r="X275">
        <v>0</v>
      </c>
      <c r="Y275">
        <v>1</v>
      </c>
      <c r="Z275">
        <v>1802.08</v>
      </c>
      <c r="AA275">
        <v>33</v>
      </c>
    </row>
    <row r="276" spans="1:27" x14ac:dyDescent="0.3">
      <c r="A276" t="s">
        <v>19</v>
      </c>
      <c r="B276">
        <v>0</v>
      </c>
      <c r="C276">
        <v>0</v>
      </c>
      <c r="D276">
        <v>0.2</v>
      </c>
      <c r="E276">
        <v>100</v>
      </c>
      <c r="F276">
        <v>17289</v>
      </c>
      <c r="G276">
        <v>9.7186599999999999</v>
      </c>
      <c r="H276">
        <v>0</v>
      </c>
      <c r="I276">
        <v>531</v>
      </c>
      <c r="J276">
        <v>1800.06</v>
      </c>
      <c r="K276">
        <v>54503</v>
      </c>
      <c r="L276" s="33">
        <f t="shared" si="31"/>
        <v>0</v>
      </c>
      <c r="M276" s="39">
        <f t="shared" si="32"/>
        <v>5.7840278677723234E-7</v>
      </c>
      <c r="N276">
        <f t="shared" si="30"/>
        <v>17288.990000000002</v>
      </c>
      <c r="O276">
        <f>IF(AND('Heuristica Seq'!$C276=0,'Heuristica Seq'!$B276=0,'Heuristica Seq'!$F276&lt;&gt;"inf",OR(AND(B275=0,'Heuristica Seq'!$F276&lt;O275),B275&lt;&gt;0)),'Heuristica Seq'!$F276,O275)</f>
        <v>17289</v>
      </c>
      <c r="Q276" t="s">
        <v>15</v>
      </c>
      <c r="R276">
        <v>0</v>
      </c>
      <c r="S276">
        <v>0</v>
      </c>
      <c r="T276">
        <v>0.05</v>
      </c>
      <c r="U276">
        <v>318</v>
      </c>
      <c r="V276">
        <v>36474.6</v>
      </c>
      <c r="W276">
        <v>1800.48</v>
      </c>
      <c r="X276">
        <v>0</v>
      </c>
      <c r="Y276">
        <v>1</v>
      </c>
      <c r="Z276">
        <v>1800.48</v>
      </c>
      <c r="AA276">
        <v>1771</v>
      </c>
    </row>
    <row r="277" spans="1:27" x14ac:dyDescent="0.3">
      <c r="A277" t="s">
        <v>19</v>
      </c>
      <c r="B277">
        <v>1</v>
      </c>
      <c r="C277">
        <v>5</v>
      </c>
      <c r="D277">
        <v>0.05</v>
      </c>
      <c r="E277">
        <v>100</v>
      </c>
      <c r="F277">
        <v>17462.099999999999</v>
      </c>
      <c r="G277">
        <v>47.303699999999999</v>
      </c>
      <c r="H277">
        <v>0</v>
      </c>
      <c r="I277">
        <v>122</v>
      </c>
      <c r="J277">
        <v>1800.05</v>
      </c>
      <c r="K277">
        <v>18582</v>
      </c>
      <c r="L277" s="33">
        <f t="shared" si="31"/>
        <v>1.0012146451500836E-2</v>
      </c>
      <c r="M277" s="39">
        <f t="shared" si="32"/>
        <v>-9.4988190289492236E-3</v>
      </c>
      <c r="N277">
        <f t="shared" si="30"/>
        <v>17629.560000000001</v>
      </c>
      <c r="O277">
        <f>IF(AND('Heuristica Seq'!$C277=0,'Heuristica Seq'!$B277=0,'Heuristica Seq'!$F277&lt;&gt;"inf",OR(AND(B276=0,'Heuristica Seq'!$F277&lt;O276),B276&lt;&gt;0)),'Heuristica Seq'!$F277,O276)</f>
        <v>17289</v>
      </c>
      <c r="Q277" t="s">
        <v>15</v>
      </c>
      <c r="R277">
        <v>0</v>
      </c>
      <c r="S277">
        <v>0</v>
      </c>
      <c r="T277">
        <v>0.1</v>
      </c>
      <c r="U277">
        <v>318</v>
      </c>
      <c r="V277">
        <v>40117.699999999997</v>
      </c>
      <c r="W277">
        <v>1800.05</v>
      </c>
      <c r="X277">
        <v>0</v>
      </c>
      <c r="Y277">
        <v>1</v>
      </c>
      <c r="Z277">
        <v>1800.05</v>
      </c>
      <c r="AA277">
        <v>1238</v>
      </c>
    </row>
    <row r="278" spans="1:27" x14ac:dyDescent="0.3">
      <c r="A278" t="s">
        <v>19</v>
      </c>
      <c r="B278">
        <v>1</v>
      </c>
      <c r="C278">
        <v>5</v>
      </c>
      <c r="D278">
        <v>0.1</v>
      </c>
      <c r="E278">
        <v>100</v>
      </c>
      <c r="F278">
        <v>17629.599999999999</v>
      </c>
      <c r="G278">
        <v>255.40100000000001</v>
      </c>
      <c r="H278">
        <v>4</v>
      </c>
      <c r="I278">
        <v>71</v>
      </c>
      <c r="J278">
        <v>1800.06</v>
      </c>
      <c r="K278">
        <v>14036</v>
      </c>
      <c r="L278" s="33">
        <f t="shared" si="31"/>
        <v>1.9700387529643093E-2</v>
      </c>
      <c r="M278" s="39">
        <f t="shared" si="32"/>
        <v>-1.7401254388492715E-2</v>
      </c>
      <c r="N278">
        <f t="shared" si="30"/>
        <v>17941.810000000001</v>
      </c>
      <c r="O278">
        <f>IF(AND('Heuristica Seq'!$C278=0,'Heuristica Seq'!$B278=0,'Heuristica Seq'!$F278&lt;&gt;"inf",OR(AND(B277=0,'Heuristica Seq'!$F278&lt;O277),B277&lt;&gt;0)),'Heuristica Seq'!$F278,O277)</f>
        <v>17289</v>
      </c>
      <c r="Q278" t="s">
        <v>15</v>
      </c>
      <c r="R278">
        <v>0</v>
      </c>
      <c r="S278">
        <v>0</v>
      </c>
      <c r="T278">
        <v>0.15</v>
      </c>
      <c r="U278">
        <v>318</v>
      </c>
      <c r="V278">
        <v>36953.599999999999</v>
      </c>
      <c r="W278">
        <v>1800.24</v>
      </c>
      <c r="X278">
        <v>0</v>
      </c>
      <c r="Y278">
        <v>1</v>
      </c>
      <c r="Z278">
        <v>1800.24</v>
      </c>
      <c r="AA278">
        <v>3005</v>
      </c>
    </row>
    <row r="279" spans="1:27" x14ac:dyDescent="0.3">
      <c r="A279" t="s">
        <v>19</v>
      </c>
      <c r="B279">
        <v>1</v>
      </c>
      <c r="C279">
        <v>5</v>
      </c>
      <c r="D279">
        <v>0.15</v>
      </c>
      <c r="E279">
        <v>100</v>
      </c>
      <c r="F279">
        <v>17889.8</v>
      </c>
      <c r="G279">
        <v>384.95</v>
      </c>
      <c r="H279">
        <v>19</v>
      </c>
      <c r="I279">
        <v>86</v>
      </c>
      <c r="J279">
        <v>1800.11</v>
      </c>
      <c r="K279">
        <v>13832</v>
      </c>
      <c r="L279" s="33">
        <f t="shared" si="31"/>
        <v>3.4750419341778027E-2</v>
      </c>
      <c r="M279" s="39" t="str">
        <f t="shared" si="32"/>
        <v>---</v>
      </c>
      <c r="N279">
        <f t="shared" si="30"/>
        <v>0</v>
      </c>
      <c r="O279">
        <f>IF(AND('Heuristica Seq'!$C279=0,'Heuristica Seq'!$B279=0,'Heuristica Seq'!$F279&lt;&gt;"inf",OR(AND(B278=0,'Heuristica Seq'!$F279&lt;O278),B278&lt;&gt;0)),'Heuristica Seq'!$F279,O278)</f>
        <v>17289</v>
      </c>
      <c r="Q279" t="s">
        <v>15</v>
      </c>
      <c r="R279">
        <v>0</v>
      </c>
      <c r="S279">
        <v>0</v>
      </c>
      <c r="T279">
        <v>0.2</v>
      </c>
      <c r="U279">
        <v>318</v>
      </c>
      <c r="V279">
        <v>48821.2</v>
      </c>
      <c r="W279">
        <v>1800.64</v>
      </c>
      <c r="X279">
        <v>0</v>
      </c>
      <c r="Y279">
        <v>1</v>
      </c>
      <c r="Z279">
        <v>1800.64</v>
      </c>
      <c r="AA279">
        <v>256</v>
      </c>
    </row>
    <row r="280" spans="1:27" x14ac:dyDescent="0.3">
      <c r="A280" t="s">
        <v>19</v>
      </c>
      <c r="B280">
        <v>1</v>
      </c>
      <c r="C280">
        <v>5</v>
      </c>
      <c r="D280">
        <v>0.15</v>
      </c>
      <c r="E280">
        <v>100</v>
      </c>
      <c r="F280" t="s">
        <v>511</v>
      </c>
      <c r="G280" t="s">
        <v>511</v>
      </c>
      <c r="H280" t="s">
        <v>511</v>
      </c>
      <c r="I280" t="s">
        <v>511</v>
      </c>
      <c r="J280" t="s">
        <v>511</v>
      </c>
      <c r="L280" s="33" t="str">
        <f t="shared" si="31"/>
        <v>---</v>
      </c>
      <c r="M280" s="39" t="str">
        <f t="shared" si="32"/>
        <v>---</v>
      </c>
      <c r="N280">
        <f t="shared" si="30"/>
        <v>0</v>
      </c>
      <c r="O280">
        <f>IF(AND('Heuristica Seq'!$C280=0,'Heuristica Seq'!$B280=0,'Heuristica Seq'!$F280&lt;&gt;"inf",OR(AND(B279=0,'Heuristica Seq'!$F280&lt;O279),B279&lt;&gt;0)),'Heuristica Seq'!$F280,O279)</f>
        <v>17289</v>
      </c>
      <c r="Q280" t="s">
        <v>15</v>
      </c>
      <c r="R280">
        <v>1</v>
      </c>
      <c r="S280">
        <v>5</v>
      </c>
      <c r="T280">
        <v>0.05</v>
      </c>
      <c r="U280">
        <v>318</v>
      </c>
      <c r="V280">
        <v>58173.5</v>
      </c>
      <c r="W280">
        <v>1830.39</v>
      </c>
      <c r="X280">
        <v>0</v>
      </c>
      <c r="Y280">
        <v>1</v>
      </c>
      <c r="Z280">
        <v>1830.39</v>
      </c>
      <c r="AA280">
        <v>51</v>
      </c>
    </row>
    <row r="281" spans="1:27" x14ac:dyDescent="0.3">
      <c r="A281" t="s">
        <v>19</v>
      </c>
      <c r="B281">
        <v>1</v>
      </c>
      <c r="C281">
        <v>5</v>
      </c>
      <c r="D281">
        <v>0.2</v>
      </c>
      <c r="E281">
        <v>100</v>
      </c>
      <c r="F281">
        <v>17941.8</v>
      </c>
      <c r="G281">
        <v>581.04200000000003</v>
      </c>
      <c r="H281">
        <v>38</v>
      </c>
      <c r="I281">
        <v>137</v>
      </c>
      <c r="J281">
        <v>1800.19</v>
      </c>
      <c r="K281">
        <v>14067</v>
      </c>
      <c r="L281" s="33">
        <f t="shared" si="31"/>
        <v>3.775811209439528E-2</v>
      </c>
      <c r="M281" s="39" t="str">
        <f t="shared" si="32"/>
        <v>---</v>
      </c>
      <c r="N281">
        <f t="shared" si="30"/>
        <v>0</v>
      </c>
      <c r="O281">
        <f>IF(AND('Heuristica Seq'!$C281=0,'Heuristica Seq'!$B281=0,'Heuristica Seq'!$F281&lt;&gt;"inf",OR(AND(B280=0,'Heuristica Seq'!$F281&lt;O280),B280&lt;&gt;0)),'Heuristica Seq'!$F281,O280)</f>
        <v>17289</v>
      </c>
      <c r="Q281" t="s">
        <v>15</v>
      </c>
      <c r="R281">
        <v>1</v>
      </c>
      <c r="S281">
        <v>5</v>
      </c>
      <c r="T281">
        <v>0.1</v>
      </c>
      <c r="U281">
        <v>318</v>
      </c>
      <c r="V281">
        <v>57811.4</v>
      </c>
      <c r="W281">
        <v>1852.1</v>
      </c>
      <c r="X281">
        <v>0</v>
      </c>
      <c r="Y281">
        <v>1</v>
      </c>
      <c r="Z281">
        <v>1852.1</v>
      </c>
      <c r="AA281">
        <v>40</v>
      </c>
    </row>
    <row r="282" spans="1:27" x14ac:dyDescent="0.3">
      <c r="A282" t="s">
        <v>19</v>
      </c>
      <c r="B282">
        <v>1</v>
      </c>
      <c r="C282">
        <v>5</v>
      </c>
      <c r="D282">
        <v>0.2</v>
      </c>
      <c r="E282">
        <v>100</v>
      </c>
      <c r="F282" t="s">
        <v>511</v>
      </c>
      <c r="G282" t="s">
        <v>511</v>
      </c>
      <c r="H282" t="s">
        <v>511</v>
      </c>
      <c r="I282" t="s">
        <v>511</v>
      </c>
      <c r="J282" t="s">
        <v>511</v>
      </c>
      <c r="L282" s="33" t="str">
        <f t="shared" si="31"/>
        <v>---</v>
      </c>
      <c r="M282" s="39" t="str">
        <f t="shared" si="32"/>
        <v>---</v>
      </c>
      <c r="N282">
        <f t="shared" si="30"/>
        <v>0</v>
      </c>
      <c r="O282">
        <f>IF(AND('Heuristica Seq'!$C282=0,'Heuristica Seq'!$B282=0,'Heuristica Seq'!$F282&lt;&gt;"inf",OR(AND(B281=0,'Heuristica Seq'!$F282&lt;O281),B281&lt;&gt;0)),'Heuristica Seq'!$F282,O281)</f>
        <v>17289</v>
      </c>
      <c r="Q282" t="s">
        <v>15</v>
      </c>
      <c r="R282">
        <v>1</v>
      </c>
      <c r="S282">
        <v>5</v>
      </c>
      <c r="T282">
        <v>0.15</v>
      </c>
      <c r="U282">
        <v>318</v>
      </c>
      <c r="V282">
        <v>59140.2</v>
      </c>
      <c r="W282">
        <v>1818.72</v>
      </c>
      <c r="X282">
        <v>0</v>
      </c>
      <c r="Y282">
        <v>1</v>
      </c>
      <c r="Z282">
        <v>1818.72</v>
      </c>
      <c r="AA282">
        <v>111</v>
      </c>
    </row>
    <row r="283" spans="1:27" x14ac:dyDescent="0.3">
      <c r="A283" t="s">
        <v>19</v>
      </c>
      <c r="B283">
        <v>1</v>
      </c>
      <c r="C283">
        <v>10</v>
      </c>
      <c r="D283">
        <v>0.05</v>
      </c>
      <c r="E283">
        <v>100</v>
      </c>
      <c r="F283">
        <v>17629.599999999999</v>
      </c>
      <c r="G283">
        <v>910.05499999999995</v>
      </c>
      <c r="H283">
        <v>36</v>
      </c>
      <c r="I283">
        <v>82</v>
      </c>
      <c r="J283">
        <v>1800</v>
      </c>
      <c r="K283">
        <v>13075</v>
      </c>
      <c r="L283" s="33">
        <f t="shared" si="31"/>
        <v>1.9700387529643093E-2</v>
      </c>
      <c r="M283" s="39">
        <f t="shared" si="32"/>
        <v>2.2689165242173459E-6</v>
      </c>
      <c r="N283">
        <f t="shared" si="30"/>
        <v>17629.560000000001</v>
      </c>
      <c r="O283">
        <f>IF(AND('Heuristica Seq'!$C283=0,'Heuristica Seq'!$B283=0,'Heuristica Seq'!$F283&lt;&gt;"inf",OR(AND(B282=0,'Heuristica Seq'!$F283&lt;O282),B282&lt;&gt;0)),'Heuristica Seq'!$F283,O282)</f>
        <v>17289</v>
      </c>
      <c r="Q283" t="s">
        <v>15</v>
      </c>
      <c r="R283">
        <v>1</v>
      </c>
      <c r="S283">
        <v>5</v>
      </c>
      <c r="T283">
        <v>0.2</v>
      </c>
      <c r="U283">
        <v>318</v>
      </c>
      <c r="V283">
        <v>57476.9</v>
      </c>
      <c r="W283">
        <v>1813.72</v>
      </c>
      <c r="X283">
        <v>0</v>
      </c>
      <c r="Y283">
        <v>1</v>
      </c>
      <c r="Z283">
        <v>1813.72</v>
      </c>
      <c r="AA283">
        <v>110</v>
      </c>
    </row>
    <row r="284" spans="1:27" x14ac:dyDescent="0.3">
      <c r="A284" t="s">
        <v>19</v>
      </c>
      <c r="B284">
        <v>1</v>
      </c>
      <c r="C284">
        <v>10</v>
      </c>
      <c r="D284">
        <v>0.1</v>
      </c>
      <c r="E284">
        <v>100</v>
      </c>
      <c r="F284">
        <v>17941.8</v>
      </c>
      <c r="G284">
        <v>1140.78</v>
      </c>
      <c r="H284">
        <v>82</v>
      </c>
      <c r="I284">
        <v>137</v>
      </c>
      <c r="J284">
        <v>1800.03</v>
      </c>
      <c r="K284">
        <v>13478</v>
      </c>
      <c r="L284" s="33">
        <f t="shared" si="31"/>
        <v>3.775811209439528E-2</v>
      </c>
      <c r="M284" s="39">
        <f t="shared" si="32"/>
        <v>-5.5735736814721548E-7</v>
      </c>
      <c r="N284">
        <f t="shared" si="30"/>
        <v>17941.810000000001</v>
      </c>
      <c r="O284">
        <f>IF(AND('Heuristica Seq'!$C284=0,'Heuristica Seq'!$B284=0,'Heuristica Seq'!$F284&lt;&gt;"inf",OR(AND(B283=0,'Heuristica Seq'!$F284&lt;O283),B283&lt;&gt;0)),'Heuristica Seq'!$F284,O283)</f>
        <v>17289</v>
      </c>
      <c r="Q284" t="s">
        <v>15</v>
      </c>
      <c r="R284">
        <v>1</v>
      </c>
      <c r="S284">
        <v>10</v>
      </c>
      <c r="T284">
        <v>0.05</v>
      </c>
      <c r="U284">
        <v>318</v>
      </c>
      <c r="V284">
        <v>49325.8</v>
      </c>
      <c r="W284">
        <v>1803.56</v>
      </c>
      <c r="X284">
        <v>0</v>
      </c>
      <c r="Y284">
        <v>1</v>
      </c>
      <c r="Z284">
        <v>1803.56</v>
      </c>
      <c r="AA284">
        <v>243</v>
      </c>
    </row>
    <row r="285" spans="1:27" x14ac:dyDescent="0.3">
      <c r="A285" t="s">
        <v>19</v>
      </c>
      <c r="B285">
        <v>1</v>
      </c>
      <c r="C285">
        <v>10</v>
      </c>
      <c r="D285">
        <v>0.15</v>
      </c>
      <c r="E285">
        <v>100</v>
      </c>
      <c r="F285" t="s">
        <v>511</v>
      </c>
      <c r="G285" t="s">
        <v>511</v>
      </c>
      <c r="H285" t="s">
        <v>511</v>
      </c>
      <c r="I285" t="s">
        <v>511</v>
      </c>
      <c r="J285" t="s">
        <v>511</v>
      </c>
      <c r="L285" s="33" t="str">
        <f t="shared" si="31"/>
        <v>---</v>
      </c>
      <c r="M285" s="39" t="str">
        <f t="shared" si="32"/>
        <v>---</v>
      </c>
      <c r="N285">
        <f t="shared" si="30"/>
        <v>0</v>
      </c>
      <c r="O285">
        <f>IF(AND('Heuristica Seq'!$C285=0,'Heuristica Seq'!$B285=0,'Heuristica Seq'!$F285&lt;&gt;"inf",OR(AND(B284=0,'Heuristica Seq'!$F285&lt;O284),B284&lt;&gt;0)),'Heuristica Seq'!$F285,O284)</f>
        <v>17289</v>
      </c>
      <c r="Q285" t="s">
        <v>15</v>
      </c>
      <c r="R285">
        <v>1</v>
      </c>
      <c r="S285">
        <v>10</v>
      </c>
      <c r="T285">
        <v>0.1</v>
      </c>
      <c r="U285">
        <v>318</v>
      </c>
      <c r="V285">
        <v>45733.3</v>
      </c>
      <c r="W285">
        <v>1804.58</v>
      </c>
      <c r="X285">
        <v>0</v>
      </c>
      <c r="Y285">
        <v>1</v>
      </c>
      <c r="Z285">
        <v>1804.59</v>
      </c>
      <c r="AA285">
        <v>272</v>
      </c>
    </row>
    <row r="286" spans="1:27" x14ac:dyDescent="0.3">
      <c r="A286" t="s">
        <v>19</v>
      </c>
      <c r="B286">
        <v>1</v>
      </c>
      <c r="C286">
        <v>10</v>
      </c>
      <c r="D286">
        <v>0.2</v>
      </c>
      <c r="E286">
        <v>100</v>
      </c>
      <c r="F286" t="s">
        <v>511</v>
      </c>
      <c r="G286" t="s">
        <v>511</v>
      </c>
      <c r="H286" t="s">
        <v>511</v>
      </c>
      <c r="I286" t="s">
        <v>511</v>
      </c>
      <c r="J286" t="s">
        <v>511</v>
      </c>
      <c r="L286" s="33" t="str">
        <f t="shared" si="31"/>
        <v>---</v>
      </c>
      <c r="M286" s="39" t="str">
        <f t="shared" si="32"/>
        <v>---</v>
      </c>
      <c r="N286">
        <f t="shared" si="30"/>
        <v>0</v>
      </c>
      <c r="O286">
        <f>IF(AND('Heuristica Seq'!$C286=0,'Heuristica Seq'!$B286=0,'Heuristica Seq'!$F286&lt;&gt;"inf",OR(AND(B285=0,'Heuristica Seq'!$F286&lt;O285),B285&lt;&gt;0)),'Heuristica Seq'!$F286,O285)</f>
        <v>17289</v>
      </c>
      <c r="Q286" t="s">
        <v>15</v>
      </c>
      <c r="R286">
        <v>1</v>
      </c>
      <c r="S286">
        <v>10</v>
      </c>
      <c r="T286">
        <v>0.15</v>
      </c>
      <c r="U286">
        <v>318</v>
      </c>
      <c r="V286">
        <v>45561.5</v>
      </c>
      <c r="W286">
        <v>1802.49</v>
      </c>
      <c r="X286">
        <v>0</v>
      </c>
      <c r="Y286">
        <v>1</v>
      </c>
      <c r="Z286">
        <v>1802.49</v>
      </c>
      <c r="AA286">
        <v>276</v>
      </c>
    </row>
    <row r="287" spans="1:27" x14ac:dyDescent="0.3">
      <c r="A287" t="s">
        <v>19</v>
      </c>
      <c r="B287">
        <v>1</v>
      </c>
      <c r="C287">
        <v>25</v>
      </c>
      <c r="D287">
        <v>0.05</v>
      </c>
      <c r="E287">
        <v>100</v>
      </c>
      <c r="F287">
        <v>17665.2</v>
      </c>
      <c r="G287">
        <v>151.51900000000001</v>
      </c>
      <c r="H287">
        <v>0</v>
      </c>
      <c r="I287">
        <v>40</v>
      </c>
      <c r="J287">
        <v>1800.27</v>
      </c>
      <c r="K287">
        <v>7564</v>
      </c>
      <c r="L287" s="33">
        <f t="shared" si="31"/>
        <v>2.1759500260281062E-2</v>
      </c>
      <c r="M287" s="39">
        <f t="shared" si="32"/>
        <v>-3.6126739709800848E-3</v>
      </c>
      <c r="N287">
        <f t="shared" si="30"/>
        <v>17729.25</v>
      </c>
      <c r="O287">
        <f>IF(AND('Heuristica Seq'!$C287=0,'Heuristica Seq'!$B287=0,'Heuristica Seq'!$F287&lt;&gt;"inf",OR(AND(B286=0,'Heuristica Seq'!$F287&lt;O286),B286&lt;&gt;0)),'Heuristica Seq'!$F287,O286)</f>
        <v>17289</v>
      </c>
      <c r="Q287" t="s">
        <v>15</v>
      </c>
      <c r="R287">
        <v>1</v>
      </c>
      <c r="S287">
        <v>10</v>
      </c>
      <c r="T287">
        <v>0.2</v>
      </c>
      <c r="U287">
        <v>318</v>
      </c>
      <c r="V287">
        <v>45481</v>
      </c>
      <c r="W287">
        <v>1804.67</v>
      </c>
      <c r="X287">
        <v>0</v>
      </c>
      <c r="Y287">
        <v>1</v>
      </c>
      <c r="Z287">
        <v>1804.67</v>
      </c>
      <c r="AA287">
        <v>259</v>
      </c>
    </row>
    <row r="288" spans="1:27" x14ac:dyDescent="0.3">
      <c r="A288" t="s">
        <v>19</v>
      </c>
      <c r="B288">
        <v>1</v>
      </c>
      <c r="C288">
        <v>25</v>
      </c>
      <c r="D288">
        <v>0.1</v>
      </c>
      <c r="E288">
        <v>100</v>
      </c>
      <c r="F288">
        <v>17941.8</v>
      </c>
      <c r="G288">
        <v>784.11699999999996</v>
      </c>
      <c r="H288">
        <v>27</v>
      </c>
      <c r="I288">
        <v>66</v>
      </c>
      <c r="J288">
        <v>1800.1</v>
      </c>
      <c r="K288">
        <v>8265</v>
      </c>
      <c r="L288" s="33">
        <f t="shared" si="31"/>
        <v>3.775811209439528E-2</v>
      </c>
      <c r="M288" s="39">
        <f t="shared" si="32"/>
        <v>-1.55872544005764E-3</v>
      </c>
      <c r="N288">
        <f t="shared" si="30"/>
        <v>17969.810000000001</v>
      </c>
      <c r="O288">
        <f>IF(AND('Heuristica Seq'!$C288=0,'Heuristica Seq'!$B288=0,'Heuristica Seq'!$F288&lt;&gt;"inf",OR(AND(B287=0,'Heuristica Seq'!$F288&lt;O287),B287&lt;&gt;0)),'Heuristica Seq'!$F288,O287)</f>
        <v>17289</v>
      </c>
      <c r="Q288" t="s">
        <v>15</v>
      </c>
      <c r="R288">
        <v>1</v>
      </c>
      <c r="S288">
        <v>25</v>
      </c>
      <c r="T288">
        <v>0.05</v>
      </c>
      <c r="U288">
        <v>318</v>
      </c>
      <c r="V288">
        <v>40081.5</v>
      </c>
      <c r="W288">
        <v>1800.16</v>
      </c>
      <c r="X288">
        <v>0</v>
      </c>
      <c r="Y288">
        <v>1</v>
      </c>
      <c r="Z288">
        <v>1800.16</v>
      </c>
      <c r="AA288">
        <v>437</v>
      </c>
    </row>
    <row r="289" spans="1:27" x14ac:dyDescent="0.3">
      <c r="A289" t="s">
        <v>19</v>
      </c>
      <c r="B289">
        <v>1</v>
      </c>
      <c r="C289">
        <v>25</v>
      </c>
      <c r="D289">
        <v>0.15</v>
      </c>
      <c r="E289">
        <v>100</v>
      </c>
      <c r="F289" t="s">
        <v>511</v>
      </c>
      <c r="G289" t="s">
        <v>511</v>
      </c>
      <c r="H289" t="s">
        <v>511</v>
      </c>
      <c r="I289" t="s">
        <v>511</v>
      </c>
      <c r="J289" t="s">
        <v>511</v>
      </c>
      <c r="L289" s="33" t="str">
        <f t="shared" si="31"/>
        <v>---</v>
      </c>
      <c r="M289" s="39" t="str">
        <f t="shared" si="32"/>
        <v>---</v>
      </c>
      <c r="N289">
        <f t="shared" si="30"/>
        <v>0</v>
      </c>
      <c r="O289">
        <f>IF(AND('Heuristica Seq'!$C289=0,'Heuristica Seq'!$B289=0,'Heuristica Seq'!$F289&lt;&gt;"inf",OR(AND(B288=0,'Heuristica Seq'!$F289&lt;O288),B288&lt;&gt;0)),'Heuristica Seq'!$F289,O288)</f>
        <v>17289</v>
      </c>
      <c r="Q289" t="s">
        <v>15</v>
      </c>
      <c r="R289">
        <v>1</v>
      </c>
      <c r="S289">
        <v>25</v>
      </c>
      <c r="T289">
        <v>0.1</v>
      </c>
      <c r="U289">
        <v>318</v>
      </c>
      <c r="V289">
        <v>51998.1</v>
      </c>
      <c r="W289">
        <v>1814.68</v>
      </c>
      <c r="X289">
        <v>0</v>
      </c>
      <c r="Y289">
        <v>1</v>
      </c>
      <c r="Z289">
        <v>1814.68</v>
      </c>
      <c r="AA289">
        <v>104</v>
      </c>
    </row>
    <row r="290" spans="1:27" x14ac:dyDescent="0.3">
      <c r="A290" t="s">
        <v>19</v>
      </c>
      <c r="B290">
        <v>1</v>
      </c>
      <c r="C290">
        <v>25</v>
      </c>
      <c r="D290">
        <v>0.2</v>
      </c>
      <c r="E290">
        <v>100</v>
      </c>
      <c r="F290" t="s">
        <v>511</v>
      </c>
      <c r="G290" t="s">
        <v>511</v>
      </c>
      <c r="H290" t="s">
        <v>511</v>
      </c>
      <c r="I290" t="s">
        <v>511</v>
      </c>
      <c r="J290" t="s">
        <v>511</v>
      </c>
      <c r="L290" s="33" t="str">
        <f t="shared" si="31"/>
        <v>---</v>
      </c>
      <c r="M290" s="39" t="str">
        <f t="shared" si="32"/>
        <v>---</v>
      </c>
      <c r="N290">
        <f t="shared" si="30"/>
        <v>0</v>
      </c>
      <c r="O290">
        <f>IF(AND('Heuristica Seq'!$C290=0,'Heuristica Seq'!$B290=0,'Heuristica Seq'!$F290&lt;&gt;"inf",OR(AND(B289=0,'Heuristica Seq'!$F290&lt;O289),B289&lt;&gt;0)),'Heuristica Seq'!$F290,O289)</f>
        <v>17289</v>
      </c>
      <c r="Q290" t="s">
        <v>15</v>
      </c>
      <c r="R290">
        <v>1</v>
      </c>
      <c r="S290">
        <v>25</v>
      </c>
      <c r="T290">
        <v>0.15</v>
      </c>
      <c r="U290">
        <v>318</v>
      </c>
      <c r="V290">
        <v>52388.7</v>
      </c>
      <c r="W290">
        <v>1829.67</v>
      </c>
      <c r="X290">
        <v>0</v>
      </c>
      <c r="Y290">
        <v>1</v>
      </c>
      <c r="Z290">
        <v>1829.67</v>
      </c>
      <c r="AA290">
        <v>31</v>
      </c>
    </row>
    <row r="291" spans="1:27" x14ac:dyDescent="0.3">
      <c r="A291" t="s">
        <v>19</v>
      </c>
      <c r="B291">
        <v>1</v>
      </c>
      <c r="C291">
        <v>50</v>
      </c>
      <c r="D291">
        <v>0.05</v>
      </c>
      <c r="E291">
        <v>100</v>
      </c>
      <c r="F291">
        <v>17729.3</v>
      </c>
      <c r="G291">
        <v>964.596</v>
      </c>
      <c r="H291">
        <v>35</v>
      </c>
      <c r="I291">
        <v>57</v>
      </c>
      <c r="J291">
        <v>1800.75</v>
      </c>
      <c r="K291">
        <v>8722</v>
      </c>
      <c r="L291" s="33">
        <f t="shared" si="31"/>
        <v>2.5467059980334383E-2</v>
      </c>
      <c r="M291" s="39">
        <f t="shared" si="32"/>
        <v>2.8201982598119457E-6</v>
      </c>
      <c r="N291">
        <f t="shared" si="30"/>
        <v>17729.25</v>
      </c>
      <c r="O291">
        <f>IF(AND('Heuristica Seq'!$C291=0,'Heuristica Seq'!$B291=0,'Heuristica Seq'!$F291&lt;&gt;"inf",OR(AND(B290=0,'Heuristica Seq'!$F291&lt;O290),B290&lt;&gt;0)),'Heuristica Seq'!$F291,O290)</f>
        <v>17289</v>
      </c>
      <c r="Q291" t="s">
        <v>15</v>
      </c>
      <c r="R291">
        <v>1</v>
      </c>
      <c r="S291">
        <v>25</v>
      </c>
      <c r="T291">
        <v>0.2</v>
      </c>
      <c r="U291">
        <v>318</v>
      </c>
      <c r="V291">
        <v>75284.5</v>
      </c>
      <c r="W291">
        <v>1802.91</v>
      </c>
      <c r="X291">
        <v>0</v>
      </c>
      <c r="Y291">
        <v>1</v>
      </c>
      <c r="Z291">
        <v>1802.91</v>
      </c>
      <c r="AA291">
        <v>29</v>
      </c>
    </row>
    <row r="292" spans="1:27" x14ac:dyDescent="0.3">
      <c r="A292" t="s">
        <v>19</v>
      </c>
      <c r="B292">
        <v>1</v>
      </c>
      <c r="C292">
        <v>50</v>
      </c>
      <c r="D292">
        <v>0.1</v>
      </c>
      <c r="E292">
        <v>100</v>
      </c>
      <c r="F292">
        <v>18283</v>
      </c>
      <c r="G292">
        <v>1152.94</v>
      </c>
      <c r="H292">
        <v>15</v>
      </c>
      <c r="I292">
        <v>35</v>
      </c>
      <c r="J292">
        <v>1800.44</v>
      </c>
      <c r="K292">
        <v>4794</v>
      </c>
      <c r="L292" s="33">
        <f t="shared" si="31"/>
        <v>5.7493203771183943E-2</v>
      </c>
      <c r="M292" s="39">
        <f t="shared" si="32"/>
        <v>-1.093911180971574E-6</v>
      </c>
      <c r="N292">
        <f t="shared" si="30"/>
        <v>18283.02</v>
      </c>
      <c r="O292">
        <f>IF(AND('Heuristica Seq'!$C292=0,'Heuristica Seq'!$B292=0,'Heuristica Seq'!$F292&lt;&gt;"inf",OR(AND(B291=0,'Heuristica Seq'!$F292&lt;O291),B291&lt;&gt;0)),'Heuristica Seq'!$F292,O291)</f>
        <v>17289</v>
      </c>
      <c r="Q292" t="s">
        <v>15</v>
      </c>
      <c r="R292">
        <v>1</v>
      </c>
      <c r="S292">
        <v>50</v>
      </c>
      <c r="T292">
        <v>0.05</v>
      </c>
      <c r="U292">
        <v>318</v>
      </c>
      <c r="V292">
        <v>50059.6</v>
      </c>
      <c r="W292">
        <v>1810.67</v>
      </c>
      <c r="X292">
        <v>0</v>
      </c>
      <c r="Y292">
        <v>1</v>
      </c>
      <c r="Z292">
        <v>1810.67</v>
      </c>
      <c r="AA292">
        <v>46</v>
      </c>
    </row>
    <row r="293" spans="1:27" x14ac:dyDescent="0.3">
      <c r="A293" t="s">
        <v>19</v>
      </c>
      <c r="B293">
        <v>1</v>
      </c>
      <c r="C293">
        <v>50</v>
      </c>
      <c r="D293">
        <v>0.15</v>
      </c>
      <c r="E293">
        <v>100</v>
      </c>
      <c r="F293" t="s">
        <v>511</v>
      </c>
      <c r="G293" t="s">
        <v>511</v>
      </c>
      <c r="H293" t="s">
        <v>511</v>
      </c>
      <c r="I293" t="s">
        <v>511</v>
      </c>
      <c r="J293" t="s">
        <v>511</v>
      </c>
      <c r="L293" s="33" t="str">
        <f t="shared" si="31"/>
        <v>---</v>
      </c>
      <c r="M293" s="39" t="str">
        <f t="shared" si="32"/>
        <v>---</v>
      </c>
      <c r="N293">
        <f t="shared" si="30"/>
        <v>0</v>
      </c>
      <c r="O293">
        <f>IF(AND('Heuristica Seq'!$C293=0,'Heuristica Seq'!$B293=0,'Heuristica Seq'!$F293&lt;&gt;"inf",OR(AND(B292=0,'Heuristica Seq'!$F293&lt;O292),B292&lt;&gt;0)),'Heuristica Seq'!$F293,O292)</f>
        <v>17289</v>
      </c>
      <c r="Q293" t="s">
        <v>15</v>
      </c>
      <c r="R293">
        <v>1</v>
      </c>
      <c r="S293">
        <v>50</v>
      </c>
      <c r="T293">
        <v>0.1</v>
      </c>
      <c r="U293">
        <v>318</v>
      </c>
      <c r="V293">
        <v>54246.1</v>
      </c>
      <c r="W293">
        <v>1802.77</v>
      </c>
      <c r="X293">
        <v>0</v>
      </c>
      <c r="Y293">
        <v>1</v>
      </c>
      <c r="Z293">
        <v>1802.77</v>
      </c>
      <c r="AA293">
        <v>29</v>
      </c>
    </row>
    <row r="294" spans="1:27" x14ac:dyDescent="0.3">
      <c r="A294" t="s">
        <v>19</v>
      </c>
      <c r="B294">
        <v>1</v>
      </c>
      <c r="C294">
        <v>50</v>
      </c>
      <c r="D294">
        <v>0.2</v>
      </c>
      <c r="E294">
        <v>100</v>
      </c>
      <c r="F294" t="s">
        <v>511</v>
      </c>
      <c r="G294" t="s">
        <v>511</v>
      </c>
      <c r="H294" t="s">
        <v>511</v>
      </c>
      <c r="I294" t="s">
        <v>511</v>
      </c>
      <c r="J294" t="s">
        <v>511</v>
      </c>
      <c r="L294" s="33" t="str">
        <f t="shared" si="31"/>
        <v>---</v>
      </c>
      <c r="M294" s="39" t="str">
        <f t="shared" si="32"/>
        <v>---</v>
      </c>
      <c r="N294">
        <f t="shared" si="30"/>
        <v>0</v>
      </c>
      <c r="O294">
        <f>IF(AND('Heuristica Seq'!$C294=0,'Heuristica Seq'!$B294=0,'Heuristica Seq'!$F294&lt;&gt;"inf",OR(AND(B293=0,'Heuristica Seq'!$F294&lt;O293),B293&lt;&gt;0)),'Heuristica Seq'!$F294,O293)</f>
        <v>17289</v>
      </c>
      <c r="Q294" t="s">
        <v>15</v>
      </c>
      <c r="R294">
        <v>1</v>
      </c>
      <c r="S294">
        <v>50</v>
      </c>
      <c r="T294">
        <v>0.15</v>
      </c>
      <c r="U294">
        <v>318</v>
      </c>
      <c r="V294">
        <v>50481.9</v>
      </c>
      <c r="W294">
        <v>1828.56</v>
      </c>
      <c r="X294">
        <v>0</v>
      </c>
      <c r="Y294">
        <v>1</v>
      </c>
      <c r="Z294">
        <v>1828.56</v>
      </c>
      <c r="AA294">
        <v>30</v>
      </c>
    </row>
    <row r="295" spans="1:27" x14ac:dyDescent="0.3">
      <c r="A295" t="s">
        <v>19</v>
      </c>
      <c r="B295">
        <v>2</v>
      </c>
      <c r="C295">
        <v>5</v>
      </c>
      <c r="D295">
        <v>0.05</v>
      </c>
      <c r="E295">
        <v>100</v>
      </c>
      <c r="F295">
        <v>17454.3</v>
      </c>
      <c r="G295">
        <v>138.59399999999999</v>
      </c>
      <c r="H295">
        <v>2</v>
      </c>
      <c r="I295">
        <v>102</v>
      </c>
      <c r="J295">
        <v>1800.04</v>
      </c>
      <c r="K295">
        <v>14864</v>
      </c>
      <c r="L295" s="33">
        <f t="shared" si="31"/>
        <v>9.560992538608426E-3</v>
      </c>
      <c r="M295" s="39">
        <f t="shared" si="32"/>
        <v>-1.7187712162414215E-6</v>
      </c>
      <c r="N295">
        <f t="shared" si="30"/>
        <v>17454.330000000002</v>
      </c>
      <c r="O295">
        <f>IF(AND('Heuristica Seq'!$C295=0,'Heuristica Seq'!$B295=0,'Heuristica Seq'!$F295&lt;&gt;"inf",OR(AND(B294=0,'Heuristica Seq'!$F295&lt;O294),B294&lt;&gt;0)),'Heuristica Seq'!$F295,O294)</f>
        <v>17289</v>
      </c>
      <c r="Q295" t="s">
        <v>15</v>
      </c>
      <c r="R295">
        <v>1</v>
      </c>
      <c r="S295">
        <v>50</v>
      </c>
      <c r="T295">
        <v>0.2</v>
      </c>
      <c r="U295">
        <v>318</v>
      </c>
      <c r="V295">
        <v>68200</v>
      </c>
      <c r="W295">
        <v>1802.91</v>
      </c>
      <c r="X295">
        <v>0</v>
      </c>
      <c r="Y295">
        <v>1</v>
      </c>
      <c r="Z295">
        <v>1802.91</v>
      </c>
      <c r="AA295">
        <v>29</v>
      </c>
    </row>
    <row r="296" spans="1:27" x14ac:dyDescent="0.3">
      <c r="A296" t="s">
        <v>19</v>
      </c>
      <c r="B296">
        <v>2</v>
      </c>
      <c r="C296">
        <v>5</v>
      </c>
      <c r="D296">
        <v>0.1</v>
      </c>
      <c r="E296">
        <v>100</v>
      </c>
      <c r="F296">
        <v>17505.2</v>
      </c>
      <c r="G296">
        <v>188.72200000000001</v>
      </c>
      <c r="H296">
        <v>4</v>
      </c>
      <c r="I296">
        <v>104</v>
      </c>
      <c r="J296">
        <v>1800.03</v>
      </c>
      <c r="K296">
        <v>13192</v>
      </c>
      <c r="L296" s="33">
        <f t="shared" si="31"/>
        <v>1.2505061021458763E-2</v>
      </c>
      <c r="M296" s="39">
        <f t="shared" si="32"/>
        <v>5.7125915242650649E-7</v>
      </c>
      <c r="N296">
        <f t="shared" si="30"/>
        <v>17505.189999999999</v>
      </c>
      <c r="O296">
        <f>IF(AND('Heuristica Seq'!$C296=0,'Heuristica Seq'!$B296=0,'Heuristica Seq'!$F296&lt;&gt;"inf",OR(AND(B295=0,'Heuristica Seq'!$F296&lt;O295),B295&lt;&gt;0)),'Heuristica Seq'!$F296,O295)</f>
        <v>17289</v>
      </c>
      <c r="Q296" t="s">
        <v>15</v>
      </c>
      <c r="R296">
        <v>2</v>
      </c>
      <c r="S296">
        <v>5</v>
      </c>
      <c r="T296">
        <v>0.05</v>
      </c>
      <c r="U296">
        <v>318</v>
      </c>
      <c r="V296">
        <v>49248.9</v>
      </c>
      <c r="W296">
        <v>1855.3</v>
      </c>
      <c r="X296">
        <v>0</v>
      </c>
      <c r="Y296">
        <v>1</v>
      </c>
      <c r="Z296">
        <v>1855.3</v>
      </c>
      <c r="AA296">
        <v>35</v>
      </c>
    </row>
    <row r="297" spans="1:27" x14ac:dyDescent="0.3">
      <c r="A297" t="s">
        <v>19</v>
      </c>
      <c r="B297">
        <v>2</v>
      </c>
      <c r="C297">
        <v>5</v>
      </c>
      <c r="D297">
        <v>0.15</v>
      </c>
      <c r="E297">
        <v>100</v>
      </c>
      <c r="F297">
        <v>17512.900000000001</v>
      </c>
      <c r="G297">
        <v>178.036</v>
      </c>
      <c r="H297">
        <v>3</v>
      </c>
      <c r="I297">
        <v>91</v>
      </c>
      <c r="J297">
        <v>1800.19</v>
      </c>
      <c r="K297">
        <v>14116</v>
      </c>
      <c r="L297" s="33">
        <f t="shared" si="31"/>
        <v>1.2950430909827171E-2</v>
      </c>
      <c r="M297" s="39">
        <f t="shared" si="32"/>
        <v>1.7130259062358988E-6</v>
      </c>
      <c r="N297">
        <f t="shared" si="30"/>
        <v>17512.87</v>
      </c>
      <c r="O297">
        <f>IF(AND('Heuristica Seq'!$C297=0,'Heuristica Seq'!$B297=0,'Heuristica Seq'!$F297&lt;&gt;"inf",OR(AND(B296=0,'Heuristica Seq'!$F297&lt;O296),B296&lt;&gt;0)),'Heuristica Seq'!$F297,O296)</f>
        <v>17289</v>
      </c>
      <c r="Q297" t="s">
        <v>15</v>
      </c>
      <c r="R297">
        <v>2</v>
      </c>
      <c r="S297">
        <v>5</v>
      </c>
      <c r="T297">
        <v>0.1</v>
      </c>
      <c r="U297">
        <v>318</v>
      </c>
      <c r="V297">
        <v>60158.1</v>
      </c>
      <c r="W297">
        <v>1803.04</v>
      </c>
      <c r="X297">
        <v>0</v>
      </c>
      <c r="Y297">
        <v>1</v>
      </c>
      <c r="Z297">
        <v>1803.04</v>
      </c>
      <c r="AA297">
        <v>29</v>
      </c>
    </row>
    <row r="298" spans="1:27" x14ac:dyDescent="0.3">
      <c r="A298" t="s">
        <v>19</v>
      </c>
      <c r="B298">
        <v>2</v>
      </c>
      <c r="C298">
        <v>5</v>
      </c>
      <c r="D298">
        <v>0.2</v>
      </c>
      <c r="E298">
        <v>100</v>
      </c>
      <c r="F298">
        <v>17722.5</v>
      </c>
      <c r="G298">
        <v>412.67099999999999</v>
      </c>
      <c r="H298">
        <v>5</v>
      </c>
      <c r="I298">
        <v>36</v>
      </c>
      <c r="J298">
        <v>1800.29</v>
      </c>
      <c r="K298">
        <v>9170</v>
      </c>
      <c r="L298" s="33">
        <f t="shared" si="31"/>
        <v>2.5073746312684442E-2</v>
      </c>
      <c r="M298" s="39">
        <f t="shared" si="32"/>
        <v>-2.2570128209720153E-6</v>
      </c>
      <c r="N298">
        <f t="shared" si="30"/>
        <v>17722.54</v>
      </c>
      <c r="O298">
        <f>IF(AND('Heuristica Seq'!$C298=0,'Heuristica Seq'!$B298=0,'Heuristica Seq'!$F298&lt;&gt;"inf",OR(AND(B297=0,'Heuristica Seq'!$F298&lt;O297),B297&lt;&gt;0)),'Heuristica Seq'!$F298,O297)</f>
        <v>17289</v>
      </c>
      <c r="Q298" t="s">
        <v>15</v>
      </c>
      <c r="R298">
        <v>2</v>
      </c>
      <c r="S298">
        <v>5</v>
      </c>
      <c r="T298">
        <v>0.15</v>
      </c>
      <c r="U298">
        <v>318</v>
      </c>
      <c r="V298" t="s">
        <v>46</v>
      </c>
      <c r="W298">
        <v>60.503900000000002</v>
      </c>
      <c r="X298">
        <v>0</v>
      </c>
      <c r="Y298">
        <v>1</v>
      </c>
      <c r="Z298">
        <v>1802.97</v>
      </c>
      <c r="AA298">
        <v>29</v>
      </c>
    </row>
    <row r="299" spans="1:27" x14ac:dyDescent="0.3">
      <c r="A299" t="s">
        <v>19</v>
      </c>
      <c r="B299">
        <v>2</v>
      </c>
      <c r="C299">
        <v>10</v>
      </c>
      <c r="D299">
        <v>0.05</v>
      </c>
      <c r="E299">
        <v>100</v>
      </c>
      <c r="F299">
        <v>17505.2</v>
      </c>
      <c r="G299">
        <v>302.68400000000003</v>
      </c>
      <c r="H299">
        <v>8</v>
      </c>
      <c r="I299">
        <v>99</v>
      </c>
      <c r="J299">
        <v>1800.09</v>
      </c>
      <c r="K299">
        <v>13309</v>
      </c>
      <c r="L299" s="33">
        <f t="shared" si="31"/>
        <v>1.2505061021458763E-2</v>
      </c>
      <c r="M299" s="39">
        <f t="shared" si="32"/>
        <v>5.7125915242650649E-7</v>
      </c>
      <c r="N299">
        <f t="shared" si="30"/>
        <v>17505.189999999999</v>
      </c>
      <c r="O299">
        <f>IF(AND('Heuristica Seq'!$C299=0,'Heuristica Seq'!$B299=0,'Heuristica Seq'!$F299&lt;&gt;"inf",OR(AND(B298=0,'Heuristica Seq'!$F299&lt;O298),B298&lt;&gt;0)),'Heuristica Seq'!$F299,O298)</f>
        <v>17289</v>
      </c>
      <c r="Q299" t="s">
        <v>15</v>
      </c>
      <c r="R299">
        <v>2</v>
      </c>
      <c r="S299">
        <v>5</v>
      </c>
      <c r="T299">
        <v>0.2</v>
      </c>
      <c r="U299">
        <v>318</v>
      </c>
      <c r="V299" t="s">
        <v>46</v>
      </c>
      <c r="W299">
        <v>60.487200000000001</v>
      </c>
      <c r="X299">
        <v>0</v>
      </c>
      <c r="Y299">
        <v>1</v>
      </c>
      <c r="Z299">
        <v>1802.84</v>
      </c>
      <c r="AA299">
        <v>29</v>
      </c>
    </row>
    <row r="300" spans="1:27" x14ac:dyDescent="0.3">
      <c r="A300" t="s">
        <v>19</v>
      </c>
      <c r="B300">
        <v>2</v>
      </c>
      <c r="C300">
        <v>10</v>
      </c>
      <c r="D300">
        <v>0.1</v>
      </c>
      <c r="E300">
        <v>100</v>
      </c>
      <c r="F300">
        <v>17598.2</v>
      </c>
      <c r="G300">
        <v>114.319</v>
      </c>
      <c r="H300">
        <v>0</v>
      </c>
      <c r="I300">
        <v>49</v>
      </c>
      <c r="J300">
        <v>1800.23</v>
      </c>
      <c r="K300">
        <v>9513</v>
      </c>
      <c r="L300" s="33">
        <f t="shared" si="31"/>
        <v>1.7884203829024337E-2</v>
      </c>
      <c r="M300" s="39">
        <f t="shared" si="32"/>
        <v>1.1364811589587021E-6</v>
      </c>
      <c r="N300">
        <f t="shared" si="30"/>
        <v>17598.18</v>
      </c>
      <c r="O300">
        <f>IF(AND('Heuristica Seq'!$C300=0,'Heuristica Seq'!$B300=0,'Heuristica Seq'!$F300&lt;&gt;"inf",OR(AND(B299=0,'Heuristica Seq'!$F300&lt;O299),B299&lt;&gt;0)),'Heuristica Seq'!$F300,O299)</f>
        <v>17289</v>
      </c>
      <c r="Q300" t="s">
        <v>15</v>
      </c>
      <c r="R300">
        <v>2</v>
      </c>
      <c r="S300">
        <v>10</v>
      </c>
      <c r="T300">
        <v>0.05</v>
      </c>
      <c r="U300">
        <v>318</v>
      </c>
      <c r="V300">
        <v>54603.7</v>
      </c>
      <c r="W300">
        <v>1803.09</v>
      </c>
      <c r="X300">
        <v>0</v>
      </c>
      <c r="Y300">
        <v>1</v>
      </c>
      <c r="Z300">
        <v>1803.09</v>
      </c>
      <c r="AA300">
        <v>29</v>
      </c>
    </row>
    <row r="301" spans="1:27" x14ac:dyDescent="0.3">
      <c r="A301" t="s">
        <v>19</v>
      </c>
      <c r="B301">
        <v>2</v>
      </c>
      <c r="C301">
        <v>10</v>
      </c>
      <c r="D301">
        <v>0.15</v>
      </c>
      <c r="E301">
        <v>100</v>
      </c>
      <c r="F301">
        <v>17930</v>
      </c>
      <c r="G301">
        <v>555.05100000000004</v>
      </c>
      <c r="H301">
        <v>8</v>
      </c>
      <c r="I301">
        <v>46</v>
      </c>
      <c r="J301">
        <v>1800.08</v>
      </c>
      <c r="K301">
        <v>7635</v>
      </c>
      <c r="L301" s="33">
        <f t="shared" si="31"/>
        <v>3.7075597200532107E-2</v>
      </c>
      <c r="M301" s="39">
        <f t="shared" si="32"/>
        <v>-5.5772417295596455E-7</v>
      </c>
      <c r="N301">
        <f t="shared" si="30"/>
        <v>17930.009999999998</v>
      </c>
      <c r="O301">
        <f>IF(AND('Heuristica Seq'!$C301=0,'Heuristica Seq'!$B301=0,'Heuristica Seq'!$F301&lt;&gt;"inf",OR(AND(B300=0,'Heuristica Seq'!$F301&lt;O300),B300&lt;&gt;0)),'Heuristica Seq'!$F301,O300)</f>
        <v>17289</v>
      </c>
      <c r="Q301" t="s">
        <v>15</v>
      </c>
      <c r="R301">
        <v>2</v>
      </c>
      <c r="S301">
        <v>10</v>
      </c>
      <c r="T301">
        <v>0.1</v>
      </c>
      <c r="U301">
        <v>318</v>
      </c>
      <c r="V301">
        <v>65755.100000000006</v>
      </c>
      <c r="W301">
        <v>1803.23</v>
      </c>
      <c r="X301">
        <v>0</v>
      </c>
      <c r="Y301">
        <v>1</v>
      </c>
      <c r="Z301">
        <v>1803.23</v>
      </c>
      <c r="AA301">
        <v>29</v>
      </c>
    </row>
    <row r="302" spans="1:27" x14ac:dyDescent="0.3">
      <c r="A302" t="s">
        <v>19</v>
      </c>
      <c r="B302">
        <v>2</v>
      </c>
      <c r="C302">
        <v>10</v>
      </c>
      <c r="D302">
        <v>0.2</v>
      </c>
      <c r="E302">
        <v>100</v>
      </c>
      <c r="F302">
        <v>18249.099999999999</v>
      </c>
      <c r="G302">
        <v>763.77300000000002</v>
      </c>
      <c r="H302">
        <v>7</v>
      </c>
      <c r="I302">
        <v>32</v>
      </c>
      <c r="J302">
        <v>1800.25</v>
      </c>
      <c r="K302">
        <v>4760</v>
      </c>
      <c r="L302" s="33">
        <f t="shared" si="31"/>
        <v>5.553241945745846E-2</v>
      </c>
      <c r="M302" s="39">
        <f t="shared" si="32"/>
        <v>1.0959456584469507E-6</v>
      </c>
      <c r="N302">
        <f t="shared" si="30"/>
        <v>18249.080000000002</v>
      </c>
      <c r="O302">
        <f>IF(AND('Heuristica Seq'!$C302=0,'Heuristica Seq'!$B302=0,'Heuristica Seq'!$F302&lt;&gt;"inf",OR(AND(B301=0,'Heuristica Seq'!$F302&lt;O301),B301&lt;&gt;0)),'Heuristica Seq'!$F302,O301)</f>
        <v>17289</v>
      </c>
      <c r="Q302" t="s">
        <v>15</v>
      </c>
      <c r="R302">
        <v>2</v>
      </c>
      <c r="S302">
        <v>10</v>
      </c>
      <c r="T302">
        <v>0.15</v>
      </c>
      <c r="U302">
        <v>318</v>
      </c>
      <c r="V302">
        <v>68279.399999999994</v>
      </c>
      <c r="W302">
        <v>1802.85</v>
      </c>
      <c r="X302">
        <v>0</v>
      </c>
      <c r="Y302">
        <v>1</v>
      </c>
      <c r="Z302">
        <v>1802.85</v>
      </c>
      <c r="AA302">
        <v>29</v>
      </c>
    </row>
    <row r="303" spans="1:27" x14ac:dyDescent="0.3">
      <c r="A303" t="s">
        <v>19</v>
      </c>
      <c r="B303">
        <v>2</v>
      </c>
      <c r="C303">
        <v>25</v>
      </c>
      <c r="D303">
        <v>0.05</v>
      </c>
      <c r="E303">
        <v>100</v>
      </c>
      <c r="F303">
        <v>17722.5</v>
      </c>
      <c r="G303">
        <v>506.17599999999999</v>
      </c>
      <c r="H303">
        <v>9</v>
      </c>
      <c r="I303">
        <v>38</v>
      </c>
      <c r="J303">
        <v>1800.06</v>
      </c>
      <c r="K303">
        <v>6904</v>
      </c>
      <c r="L303" s="33">
        <f t="shared" si="31"/>
        <v>2.5073746312684442E-2</v>
      </c>
      <c r="M303" s="39">
        <f t="shared" si="32"/>
        <v>-2.2570128209720153E-6</v>
      </c>
      <c r="N303">
        <f t="shared" si="30"/>
        <v>17722.54</v>
      </c>
      <c r="O303">
        <f>IF(AND('Heuristica Seq'!$C303=0,'Heuristica Seq'!$B303=0,'Heuristica Seq'!$F303&lt;&gt;"inf",OR(AND(B302=0,'Heuristica Seq'!$F303&lt;O302),B302&lt;&gt;0)),'Heuristica Seq'!$F303,O302)</f>
        <v>17289</v>
      </c>
      <c r="Q303" t="s">
        <v>15</v>
      </c>
      <c r="R303">
        <v>2</v>
      </c>
      <c r="S303">
        <v>10</v>
      </c>
      <c r="T303">
        <v>0.2</v>
      </c>
      <c r="U303">
        <v>318</v>
      </c>
      <c r="V303">
        <v>88916.2</v>
      </c>
      <c r="W303">
        <v>1802.98</v>
      </c>
      <c r="X303">
        <v>0</v>
      </c>
      <c r="Y303">
        <v>1</v>
      </c>
      <c r="Z303">
        <v>1802.98</v>
      </c>
      <c r="AA303">
        <v>29</v>
      </c>
    </row>
    <row r="304" spans="1:27" x14ac:dyDescent="0.3">
      <c r="A304" t="s">
        <v>19</v>
      </c>
      <c r="B304">
        <v>2</v>
      </c>
      <c r="C304">
        <v>25</v>
      </c>
      <c r="D304">
        <v>0.1</v>
      </c>
      <c r="E304">
        <v>100</v>
      </c>
      <c r="F304">
        <v>18315.400000000001</v>
      </c>
      <c r="G304">
        <v>156.61799999999999</v>
      </c>
      <c r="H304">
        <v>0</v>
      </c>
      <c r="I304">
        <v>41</v>
      </c>
      <c r="J304">
        <v>1800.59</v>
      </c>
      <c r="K304">
        <v>5098</v>
      </c>
      <c r="L304" s="33">
        <f t="shared" si="31"/>
        <v>5.9367227717045612E-2</v>
      </c>
      <c r="M304" s="39">
        <f t="shared" si="32"/>
        <v>1.0702522300576334E-4</v>
      </c>
      <c r="N304">
        <f t="shared" si="30"/>
        <v>18313.439999999999</v>
      </c>
      <c r="O304">
        <f>IF(AND('Heuristica Seq'!$C304=0,'Heuristica Seq'!$B304=0,'Heuristica Seq'!$F304&lt;&gt;"inf",OR(AND(B303=0,'Heuristica Seq'!$F304&lt;O303),B303&lt;&gt;0)),'Heuristica Seq'!$F304,O303)</f>
        <v>17289</v>
      </c>
      <c r="Q304" t="s">
        <v>15</v>
      </c>
      <c r="R304">
        <v>2</v>
      </c>
      <c r="S304">
        <v>25</v>
      </c>
      <c r="T304">
        <v>0.05</v>
      </c>
      <c r="U304">
        <v>318</v>
      </c>
      <c r="V304">
        <v>52220.2</v>
      </c>
      <c r="W304">
        <v>1819.78</v>
      </c>
      <c r="X304">
        <v>0</v>
      </c>
      <c r="Y304">
        <v>1</v>
      </c>
      <c r="Z304">
        <v>1819.91</v>
      </c>
      <c r="AA304">
        <v>120</v>
      </c>
    </row>
    <row r="305" spans="1:27" x14ac:dyDescent="0.3">
      <c r="A305" t="s">
        <v>19</v>
      </c>
      <c r="B305">
        <v>2</v>
      </c>
      <c r="C305">
        <v>25</v>
      </c>
      <c r="D305">
        <v>0.15</v>
      </c>
      <c r="E305">
        <v>100</v>
      </c>
      <c r="F305" t="s">
        <v>511</v>
      </c>
      <c r="G305" t="s">
        <v>511</v>
      </c>
      <c r="H305" t="s">
        <v>511</v>
      </c>
      <c r="I305" t="s">
        <v>511</v>
      </c>
      <c r="J305" t="s">
        <v>511</v>
      </c>
      <c r="L305" s="33" t="str">
        <f t="shared" si="31"/>
        <v>---</v>
      </c>
      <c r="M305" s="39" t="str">
        <f t="shared" si="32"/>
        <v>---</v>
      </c>
      <c r="N305">
        <f t="shared" si="30"/>
        <v>0</v>
      </c>
      <c r="O305">
        <f>IF(AND('Heuristica Seq'!$C305=0,'Heuristica Seq'!$B305=0,'Heuristica Seq'!$F305&lt;&gt;"inf",OR(AND(B304=0,'Heuristica Seq'!$F305&lt;O304),B304&lt;&gt;0)),'Heuristica Seq'!$F305,O304)</f>
        <v>17289</v>
      </c>
      <c r="Q305" t="s">
        <v>15</v>
      </c>
      <c r="R305">
        <v>2</v>
      </c>
      <c r="S305">
        <v>25</v>
      </c>
      <c r="T305">
        <v>0.1</v>
      </c>
      <c r="U305">
        <v>318</v>
      </c>
      <c r="V305">
        <v>48652.7</v>
      </c>
      <c r="W305">
        <v>1833.26</v>
      </c>
      <c r="X305">
        <v>0</v>
      </c>
      <c r="Y305">
        <v>1</v>
      </c>
      <c r="Z305">
        <v>1833.26</v>
      </c>
      <c r="AA305">
        <v>32</v>
      </c>
    </row>
    <row r="306" spans="1:27" x14ac:dyDescent="0.3">
      <c r="A306" t="s">
        <v>19</v>
      </c>
      <c r="B306">
        <v>2</v>
      </c>
      <c r="C306">
        <v>25</v>
      </c>
      <c r="D306">
        <v>0.2</v>
      </c>
      <c r="E306">
        <v>100</v>
      </c>
      <c r="F306" t="s">
        <v>511</v>
      </c>
      <c r="G306" t="s">
        <v>511</v>
      </c>
      <c r="H306" t="s">
        <v>511</v>
      </c>
      <c r="I306" t="s">
        <v>511</v>
      </c>
      <c r="J306" t="s">
        <v>511</v>
      </c>
      <c r="L306" s="33" t="str">
        <f t="shared" si="31"/>
        <v>---</v>
      </c>
      <c r="M306" s="39" t="str">
        <f t="shared" si="32"/>
        <v>---</v>
      </c>
      <c r="N306">
        <f t="shared" si="30"/>
        <v>0</v>
      </c>
      <c r="O306">
        <f>IF(AND('Heuristica Seq'!$C306=0,'Heuristica Seq'!$B306=0,'Heuristica Seq'!$F306&lt;&gt;"inf",OR(AND(B305=0,'Heuristica Seq'!$F306&lt;O305),B305&lt;&gt;0)),'Heuristica Seq'!$F306,O305)</f>
        <v>17289</v>
      </c>
      <c r="Q306" t="s">
        <v>15</v>
      </c>
      <c r="R306">
        <v>2</v>
      </c>
      <c r="S306">
        <v>25</v>
      </c>
      <c r="T306">
        <v>0.15</v>
      </c>
      <c r="U306">
        <v>318</v>
      </c>
      <c r="V306">
        <v>62286.7</v>
      </c>
      <c r="W306">
        <v>1803.42</v>
      </c>
      <c r="X306">
        <v>0</v>
      </c>
      <c r="Y306">
        <v>1</v>
      </c>
      <c r="Z306">
        <v>1803.42</v>
      </c>
      <c r="AA306">
        <v>29</v>
      </c>
    </row>
    <row r="307" spans="1:27" x14ac:dyDescent="0.3">
      <c r="A307" t="s">
        <v>19</v>
      </c>
      <c r="B307">
        <v>2</v>
      </c>
      <c r="C307">
        <v>50</v>
      </c>
      <c r="D307">
        <v>0.05</v>
      </c>
      <c r="E307">
        <v>100</v>
      </c>
      <c r="F307">
        <v>17729.3</v>
      </c>
      <c r="G307">
        <v>435.17399999999998</v>
      </c>
      <c r="H307">
        <v>7</v>
      </c>
      <c r="I307">
        <v>48</v>
      </c>
      <c r="J307">
        <v>1800.65</v>
      </c>
      <c r="K307">
        <v>8921</v>
      </c>
      <c r="L307" s="33">
        <f t="shared" si="31"/>
        <v>2.5467059980334383E-2</v>
      </c>
      <c r="M307" s="39">
        <f t="shared" si="32"/>
        <v>2.8201982598119457E-6</v>
      </c>
      <c r="N307">
        <f t="shared" si="30"/>
        <v>17729.25</v>
      </c>
      <c r="O307">
        <f>IF(AND('Heuristica Seq'!$C307=0,'Heuristica Seq'!$B307=0,'Heuristica Seq'!$F307&lt;&gt;"inf",OR(AND(B306=0,'Heuristica Seq'!$F307&lt;O306),B306&lt;&gt;0)),'Heuristica Seq'!$F307,O306)</f>
        <v>17289</v>
      </c>
      <c r="Q307" t="s">
        <v>15</v>
      </c>
      <c r="R307">
        <v>2</v>
      </c>
      <c r="S307">
        <v>25</v>
      </c>
      <c r="T307">
        <v>0.2</v>
      </c>
      <c r="U307">
        <v>318</v>
      </c>
      <c r="V307">
        <v>83573.8</v>
      </c>
      <c r="W307">
        <v>1803.72</v>
      </c>
      <c r="X307">
        <v>0</v>
      </c>
      <c r="Y307">
        <v>1</v>
      </c>
      <c r="Z307">
        <v>1803.72</v>
      </c>
      <c r="AA307">
        <v>29</v>
      </c>
    </row>
    <row r="308" spans="1:27" x14ac:dyDescent="0.3">
      <c r="A308" t="s">
        <v>19</v>
      </c>
      <c r="B308">
        <v>2</v>
      </c>
      <c r="C308">
        <v>50</v>
      </c>
      <c r="D308">
        <v>0.1</v>
      </c>
      <c r="E308">
        <v>100</v>
      </c>
      <c r="F308">
        <v>18416.900000000001</v>
      </c>
      <c r="G308">
        <v>794.22900000000004</v>
      </c>
      <c r="H308">
        <v>14</v>
      </c>
      <c r="I308">
        <v>55</v>
      </c>
      <c r="J308">
        <v>1800.3</v>
      </c>
      <c r="K308">
        <v>5938</v>
      </c>
      <c r="L308" s="33">
        <f t="shared" si="31"/>
        <v>6.5238012609173612E-2</v>
      </c>
      <c r="M308" s="39">
        <f t="shared" si="32"/>
        <v>3.9893762006835143E-3</v>
      </c>
      <c r="N308">
        <f t="shared" si="30"/>
        <v>18343.72</v>
      </c>
      <c r="O308">
        <f>IF(AND('Heuristica Seq'!$C308=0,'Heuristica Seq'!$B308=0,'Heuristica Seq'!$F308&lt;&gt;"inf",OR(AND(B307=0,'Heuristica Seq'!$F308&lt;O307),B307&lt;&gt;0)),'Heuristica Seq'!$F308,O307)</f>
        <v>17289</v>
      </c>
      <c r="Q308" t="s">
        <v>15</v>
      </c>
      <c r="R308">
        <v>2</v>
      </c>
      <c r="S308">
        <v>50</v>
      </c>
      <c r="T308">
        <v>0.05</v>
      </c>
      <c r="U308">
        <v>318</v>
      </c>
      <c r="V308">
        <v>57056</v>
      </c>
      <c r="W308">
        <v>1811.35</v>
      </c>
      <c r="X308">
        <v>0</v>
      </c>
      <c r="Y308">
        <v>1</v>
      </c>
      <c r="Z308">
        <v>1811.35</v>
      </c>
      <c r="AA308">
        <v>30</v>
      </c>
    </row>
    <row r="309" spans="1:27" x14ac:dyDescent="0.3">
      <c r="A309" t="s">
        <v>19</v>
      </c>
      <c r="B309">
        <v>2</v>
      </c>
      <c r="C309">
        <v>50</v>
      </c>
      <c r="D309">
        <v>0.15</v>
      </c>
      <c r="E309">
        <v>100</v>
      </c>
      <c r="F309" t="s">
        <v>511</v>
      </c>
      <c r="G309" t="s">
        <v>511</v>
      </c>
      <c r="H309" t="s">
        <v>511</v>
      </c>
      <c r="I309" t="s">
        <v>511</v>
      </c>
      <c r="J309" t="s">
        <v>511</v>
      </c>
      <c r="L309" s="33" t="str">
        <f t="shared" si="31"/>
        <v>---</v>
      </c>
      <c r="M309" s="39" t="str">
        <f t="shared" si="32"/>
        <v>---</v>
      </c>
      <c r="N309">
        <f t="shared" si="30"/>
        <v>0</v>
      </c>
      <c r="O309">
        <f>IF(AND('Heuristica Seq'!$C309=0,'Heuristica Seq'!$B309=0,'Heuristica Seq'!$F309&lt;&gt;"inf",OR(AND(B308=0,'Heuristica Seq'!$F309&lt;O308),B308&lt;&gt;0)),'Heuristica Seq'!$F309,O308)</f>
        <v>17289</v>
      </c>
      <c r="Q309" t="s">
        <v>15</v>
      </c>
      <c r="R309">
        <v>2</v>
      </c>
      <c r="S309">
        <v>50</v>
      </c>
      <c r="T309">
        <v>0.1</v>
      </c>
      <c r="U309">
        <v>318</v>
      </c>
      <c r="V309">
        <v>56848.9</v>
      </c>
      <c r="W309">
        <v>1850.42</v>
      </c>
      <c r="X309">
        <v>0</v>
      </c>
      <c r="Y309">
        <v>1</v>
      </c>
      <c r="Z309">
        <v>1850.42</v>
      </c>
      <c r="AA309">
        <v>37</v>
      </c>
    </row>
    <row r="310" spans="1:27" x14ac:dyDescent="0.3">
      <c r="A310" t="s">
        <v>19</v>
      </c>
      <c r="B310">
        <v>2</v>
      </c>
      <c r="C310">
        <v>50</v>
      </c>
      <c r="D310">
        <v>0.2</v>
      </c>
      <c r="E310">
        <v>100</v>
      </c>
      <c r="F310" t="s">
        <v>511</v>
      </c>
      <c r="G310" t="s">
        <v>511</v>
      </c>
      <c r="H310" t="s">
        <v>511</v>
      </c>
      <c r="I310" t="s">
        <v>511</v>
      </c>
      <c r="J310" t="s">
        <v>511</v>
      </c>
      <c r="L310" s="33" t="str">
        <f t="shared" si="31"/>
        <v>---</v>
      </c>
      <c r="M310" s="39" t="str">
        <f t="shared" si="32"/>
        <v>---</v>
      </c>
      <c r="N310">
        <f t="shared" si="30"/>
        <v>0</v>
      </c>
      <c r="O310">
        <f>IF(AND('Heuristica Seq'!$C310=0,'Heuristica Seq'!$B310=0,'Heuristica Seq'!$F310&lt;&gt;"inf",OR(AND(B309=0,'Heuristica Seq'!$F310&lt;O309),B309&lt;&gt;0)),'Heuristica Seq'!$F310,O309)</f>
        <v>17289</v>
      </c>
      <c r="Q310" t="s">
        <v>15</v>
      </c>
      <c r="R310">
        <v>2</v>
      </c>
      <c r="S310">
        <v>50</v>
      </c>
      <c r="T310">
        <v>0.15</v>
      </c>
      <c r="U310">
        <v>318</v>
      </c>
      <c r="V310">
        <v>78075.399999999994</v>
      </c>
      <c r="W310">
        <v>1802.39</v>
      </c>
      <c r="X310">
        <v>0</v>
      </c>
      <c r="Y310">
        <v>1</v>
      </c>
      <c r="Z310">
        <v>1802.39</v>
      </c>
      <c r="AA310">
        <v>29</v>
      </c>
    </row>
    <row r="311" spans="1:27" x14ac:dyDescent="0.3">
      <c r="A311" t="s">
        <v>19</v>
      </c>
      <c r="B311">
        <v>3</v>
      </c>
      <c r="C311">
        <v>0</v>
      </c>
      <c r="D311">
        <v>0.05</v>
      </c>
      <c r="E311">
        <v>100</v>
      </c>
      <c r="F311">
        <v>18417.5</v>
      </c>
      <c r="G311">
        <v>623.85699999999997</v>
      </c>
      <c r="H311">
        <v>27</v>
      </c>
      <c r="I311">
        <v>116</v>
      </c>
      <c r="J311">
        <v>1800.17</v>
      </c>
      <c r="K311">
        <v>14578</v>
      </c>
      <c r="L311" s="33">
        <f t="shared" si="31"/>
        <v>6.527271675631896E-2</v>
      </c>
      <c r="M311" s="39">
        <f t="shared" si="32"/>
        <v>8.9941008480542983E-4</v>
      </c>
      <c r="N311">
        <f t="shared" si="30"/>
        <v>18400.95</v>
      </c>
      <c r="O311">
        <f>IF(AND('Heuristica Seq'!$C311=0,'Heuristica Seq'!$B311=0,'Heuristica Seq'!$F311&lt;&gt;"inf",OR(AND(B310=0,'Heuristica Seq'!$F311&lt;O310),B310&lt;&gt;0)),'Heuristica Seq'!$F311,O310)</f>
        <v>17289</v>
      </c>
      <c r="Q311" t="s">
        <v>15</v>
      </c>
      <c r="R311">
        <v>2</v>
      </c>
      <c r="S311">
        <v>50</v>
      </c>
      <c r="T311">
        <v>0.2</v>
      </c>
      <c r="U311">
        <v>318</v>
      </c>
      <c r="V311">
        <v>91145.7</v>
      </c>
      <c r="W311">
        <v>1802.11</v>
      </c>
      <c r="X311">
        <v>0</v>
      </c>
      <c r="Y311">
        <v>1</v>
      </c>
      <c r="Z311">
        <v>1802.11</v>
      </c>
      <c r="AA311">
        <v>29</v>
      </c>
    </row>
    <row r="312" spans="1:27" x14ac:dyDescent="0.3">
      <c r="A312" t="s">
        <v>19</v>
      </c>
      <c r="B312">
        <v>3</v>
      </c>
      <c r="C312">
        <v>0</v>
      </c>
      <c r="D312">
        <v>0.1</v>
      </c>
      <c r="E312">
        <v>100</v>
      </c>
      <c r="F312" t="s">
        <v>511</v>
      </c>
      <c r="G312" t="s">
        <v>511</v>
      </c>
      <c r="H312" t="s">
        <v>511</v>
      </c>
      <c r="I312" t="s">
        <v>511</v>
      </c>
      <c r="J312" t="s">
        <v>511</v>
      </c>
      <c r="L312" s="33" t="str">
        <f t="shared" si="31"/>
        <v>---</v>
      </c>
      <c r="M312" s="39" t="str">
        <f t="shared" si="32"/>
        <v>---</v>
      </c>
      <c r="N312">
        <f t="shared" si="30"/>
        <v>0</v>
      </c>
      <c r="O312">
        <f>IF(AND('Heuristica Seq'!$C312=0,'Heuristica Seq'!$B312=0,'Heuristica Seq'!$F312&lt;&gt;"inf",OR(AND(B311=0,'Heuristica Seq'!$F312&lt;O311),B311&lt;&gt;0)),'Heuristica Seq'!$F312,O311)</f>
        <v>17289</v>
      </c>
      <c r="Q312" t="s">
        <v>15</v>
      </c>
      <c r="R312">
        <v>3</v>
      </c>
      <c r="S312">
        <v>0</v>
      </c>
      <c r="T312">
        <v>0.05</v>
      </c>
      <c r="U312">
        <v>318</v>
      </c>
      <c r="V312">
        <v>48805.3</v>
      </c>
      <c r="W312">
        <v>1808.49</v>
      </c>
      <c r="X312">
        <v>0</v>
      </c>
      <c r="Y312">
        <v>1</v>
      </c>
      <c r="Z312">
        <v>1808.49</v>
      </c>
      <c r="AA312">
        <v>273</v>
      </c>
    </row>
    <row r="313" spans="1:27" x14ac:dyDescent="0.3">
      <c r="A313" t="s">
        <v>19</v>
      </c>
      <c r="B313">
        <v>3</v>
      </c>
      <c r="C313">
        <v>0</v>
      </c>
      <c r="D313">
        <v>0.15</v>
      </c>
      <c r="E313">
        <v>100</v>
      </c>
      <c r="F313" t="s">
        <v>511</v>
      </c>
      <c r="G313" t="s">
        <v>511</v>
      </c>
      <c r="H313" t="s">
        <v>511</v>
      </c>
      <c r="I313" t="s">
        <v>511</v>
      </c>
      <c r="J313" t="s">
        <v>511</v>
      </c>
      <c r="L313" s="33" t="str">
        <f t="shared" si="31"/>
        <v>---</v>
      </c>
      <c r="M313" s="39" t="str">
        <f t="shared" si="32"/>
        <v>---</v>
      </c>
      <c r="N313">
        <f t="shared" si="30"/>
        <v>0</v>
      </c>
      <c r="O313">
        <f>IF(AND('Heuristica Seq'!$C313=0,'Heuristica Seq'!$B313=0,'Heuristica Seq'!$F313&lt;&gt;"inf",OR(AND(B312=0,'Heuristica Seq'!$F313&lt;O312),B312&lt;&gt;0)),'Heuristica Seq'!$F313,O312)</f>
        <v>17289</v>
      </c>
      <c r="Q313" t="s">
        <v>15</v>
      </c>
      <c r="R313">
        <v>3</v>
      </c>
      <c r="S313">
        <v>0</v>
      </c>
      <c r="T313">
        <v>0.1</v>
      </c>
      <c r="U313">
        <v>318</v>
      </c>
      <c r="V313">
        <v>62665.7</v>
      </c>
      <c r="W313">
        <v>1807.3</v>
      </c>
      <c r="X313">
        <v>0</v>
      </c>
      <c r="Y313">
        <v>1</v>
      </c>
      <c r="Z313">
        <v>1807.3</v>
      </c>
      <c r="AA313">
        <v>30</v>
      </c>
    </row>
    <row r="314" spans="1:27" x14ac:dyDescent="0.3">
      <c r="A314" t="s">
        <v>19</v>
      </c>
      <c r="B314">
        <v>3</v>
      </c>
      <c r="C314">
        <v>0</v>
      </c>
      <c r="D314">
        <v>0.2</v>
      </c>
      <c r="E314">
        <v>100</v>
      </c>
      <c r="F314" t="s">
        <v>511</v>
      </c>
      <c r="G314" t="s">
        <v>511</v>
      </c>
      <c r="H314" t="s">
        <v>511</v>
      </c>
      <c r="I314" t="s">
        <v>511</v>
      </c>
      <c r="J314" t="s">
        <v>511</v>
      </c>
      <c r="L314" s="33" t="str">
        <f t="shared" si="31"/>
        <v>---</v>
      </c>
      <c r="M314" s="39" t="str">
        <f t="shared" si="32"/>
        <v>---</v>
      </c>
      <c r="N314">
        <f t="shared" si="30"/>
        <v>0</v>
      </c>
      <c r="O314">
        <f>IF(AND('Heuristica Seq'!$C314=0,'Heuristica Seq'!$B314=0,'Heuristica Seq'!$F314&lt;&gt;"inf",OR(AND(B313=0,'Heuristica Seq'!$F314&lt;O313),B313&lt;&gt;0)),'Heuristica Seq'!$F314,O313)</f>
        <v>17289</v>
      </c>
      <c r="Q314" t="s">
        <v>15</v>
      </c>
      <c r="R314">
        <v>3</v>
      </c>
      <c r="S314">
        <v>10</v>
      </c>
      <c r="T314">
        <v>0.05</v>
      </c>
      <c r="U314">
        <v>318</v>
      </c>
      <c r="V314">
        <v>53756.6</v>
      </c>
      <c r="W314">
        <v>1801.02</v>
      </c>
      <c r="X314">
        <v>0</v>
      </c>
      <c r="Y314">
        <v>1</v>
      </c>
      <c r="Z314">
        <v>1801.02</v>
      </c>
      <c r="AA314">
        <v>101</v>
      </c>
    </row>
    <row r="315" spans="1:27" x14ac:dyDescent="0.3">
      <c r="A315" t="s">
        <v>19</v>
      </c>
      <c r="B315">
        <v>3</v>
      </c>
      <c r="C315">
        <v>10</v>
      </c>
      <c r="D315">
        <v>0.05</v>
      </c>
      <c r="E315">
        <v>100</v>
      </c>
      <c r="F315">
        <v>18416.900000000001</v>
      </c>
      <c r="G315">
        <v>126.239</v>
      </c>
      <c r="H315">
        <v>3</v>
      </c>
      <c r="I315">
        <v>118</v>
      </c>
      <c r="J315">
        <v>1800.01</v>
      </c>
      <c r="K315">
        <v>14260</v>
      </c>
      <c r="L315" s="33">
        <f t="shared" si="31"/>
        <v>6.5238012609173612E-2</v>
      </c>
      <c r="M315" s="39">
        <f t="shared" si="32"/>
        <v>8.6680307266751022E-4</v>
      </c>
      <c r="N315">
        <f t="shared" si="30"/>
        <v>18400.95</v>
      </c>
      <c r="O315">
        <f>IF(AND('Heuristica Seq'!$C315=0,'Heuristica Seq'!$B315=0,'Heuristica Seq'!$F315&lt;&gt;"inf",OR(AND(B314=0,'Heuristica Seq'!$F315&lt;O314),B314&lt;&gt;0)),'Heuristica Seq'!$F315,O314)</f>
        <v>17289</v>
      </c>
      <c r="Q315" t="s">
        <v>15</v>
      </c>
      <c r="R315">
        <v>3</v>
      </c>
      <c r="S315">
        <v>10</v>
      </c>
      <c r="T315">
        <v>0.1</v>
      </c>
      <c r="U315">
        <v>318</v>
      </c>
      <c r="V315">
        <v>77633.2</v>
      </c>
      <c r="W315">
        <v>1803.02</v>
      </c>
      <c r="X315">
        <v>0</v>
      </c>
      <c r="Y315">
        <v>1</v>
      </c>
      <c r="Z315">
        <v>1803.02</v>
      </c>
      <c r="AA315">
        <v>29</v>
      </c>
    </row>
    <row r="316" spans="1:27" x14ac:dyDescent="0.3">
      <c r="A316" t="s">
        <v>19</v>
      </c>
      <c r="B316">
        <v>3</v>
      </c>
      <c r="C316">
        <v>10</v>
      </c>
      <c r="D316">
        <v>0.1</v>
      </c>
      <c r="E316">
        <v>100</v>
      </c>
      <c r="F316" t="s">
        <v>511</v>
      </c>
      <c r="G316" t="s">
        <v>511</v>
      </c>
      <c r="H316" t="s">
        <v>511</v>
      </c>
      <c r="I316" t="s">
        <v>511</v>
      </c>
      <c r="J316" t="s">
        <v>511</v>
      </c>
      <c r="L316" s="33" t="str">
        <f t="shared" si="31"/>
        <v>---</v>
      </c>
      <c r="M316" s="39" t="str">
        <f t="shared" si="32"/>
        <v>---</v>
      </c>
      <c r="N316">
        <f t="shared" si="30"/>
        <v>0</v>
      </c>
      <c r="O316">
        <f>IF(AND('Heuristica Seq'!$C316=0,'Heuristica Seq'!$B316=0,'Heuristica Seq'!$F316&lt;&gt;"inf",OR(AND(B315=0,'Heuristica Seq'!$F316&lt;O315),B315&lt;&gt;0)),'Heuristica Seq'!$F316,O315)</f>
        <v>17289</v>
      </c>
      <c r="Q316" t="s">
        <v>15</v>
      </c>
      <c r="R316">
        <v>3</v>
      </c>
      <c r="S316">
        <v>25</v>
      </c>
      <c r="T316">
        <v>0.05</v>
      </c>
      <c r="U316">
        <v>318</v>
      </c>
      <c r="V316">
        <v>60404.800000000003</v>
      </c>
      <c r="W316">
        <v>1841.26</v>
      </c>
      <c r="X316">
        <v>0</v>
      </c>
      <c r="Y316">
        <v>1</v>
      </c>
      <c r="Z316">
        <v>1841.26</v>
      </c>
      <c r="AA316">
        <v>32</v>
      </c>
    </row>
    <row r="317" spans="1:27" x14ac:dyDescent="0.3">
      <c r="A317" t="s">
        <v>19</v>
      </c>
      <c r="B317">
        <v>3</v>
      </c>
      <c r="C317">
        <v>10</v>
      </c>
      <c r="D317">
        <v>0.15</v>
      </c>
      <c r="E317">
        <v>100</v>
      </c>
      <c r="F317" t="s">
        <v>511</v>
      </c>
      <c r="G317" t="s">
        <v>511</v>
      </c>
      <c r="H317" t="s">
        <v>511</v>
      </c>
      <c r="I317" t="s">
        <v>511</v>
      </c>
      <c r="J317" t="s">
        <v>511</v>
      </c>
      <c r="L317" s="33" t="str">
        <f t="shared" si="31"/>
        <v>---</v>
      </c>
      <c r="M317" s="39" t="str">
        <f t="shared" si="32"/>
        <v>---</v>
      </c>
      <c r="N317">
        <f t="shared" si="30"/>
        <v>0</v>
      </c>
      <c r="O317">
        <f>IF(AND('Heuristica Seq'!$C317=0,'Heuristica Seq'!$B317=0,'Heuristica Seq'!$F317&lt;&gt;"inf",OR(AND(B316=0,'Heuristica Seq'!$F317&lt;O316),B316&lt;&gt;0)),'Heuristica Seq'!$F317,O316)</f>
        <v>17289</v>
      </c>
      <c r="Q317" t="s">
        <v>15</v>
      </c>
      <c r="R317">
        <v>3</v>
      </c>
      <c r="S317">
        <v>25</v>
      </c>
      <c r="T317">
        <v>0.1</v>
      </c>
      <c r="U317">
        <v>318</v>
      </c>
      <c r="V317">
        <v>65470.3</v>
      </c>
      <c r="W317">
        <v>1802.13</v>
      </c>
      <c r="X317">
        <v>0</v>
      </c>
      <c r="Y317">
        <v>1</v>
      </c>
      <c r="Z317">
        <v>1802.13</v>
      </c>
      <c r="AA317">
        <v>29</v>
      </c>
    </row>
    <row r="318" spans="1:27" x14ac:dyDescent="0.3">
      <c r="A318" t="s">
        <v>19</v>
      </c>
      <c r="B318">
        <v>3</v>
      </c>
      <c r="C318">
        <v>10</v>
      </c>
      <c r="D318">
        <v>0.2</v>
      </c>
      <c r="E318">
        <v>100</v>
      </c>
      <c r="F318" t="s">
        <v>511</v>
      </c>
      <c r="G318" t="s">
        <v>511</v>
      </c>
      <c r="H318" t="s">
        <v>511</v>
      </c>
      <c r="I318" t="s">
        <v>511</v>
      </c>
      <c r="J318" t="s">
        <v>511</v>
      </c>
      <c r="L318" s="33" t="str">
        <f t="shared" si="31"/>
        <v>---</v>
      </c>
      <c r="M318" s="39" t="str">
        <f t="shared" si="32"/>
        <v>---</v>
      </c>
      <c r="N318">
        <f t="shared" si="30"/>
        <v>0</v>
      </c>
      <c r="O318">
        <f>IF(AND('Heuristica Seq'!$C318=0,'Heuristica Seq'!$B318=0,'Heuristica Seq'!$F318&lt;&gt;"inf",OR(AND(B317=0,'Heuristica Seq'!$F318&lt;O317),B317&lt;&gt;0)),'Heuristica Seq'!$F318,O317)</f>
        <v>17289</v>
      </c>
      <c r="Q318" t="s">
        <v>15</v>
      </c>
      <c r="R318">
        <v>3</v>
      </c>
      <c r="S318">
        <v>50</v>
      </c>
      <c r="T318">
        <v>0.05</v>
      </c>
      <c r="U318">
        <v>318</v>
      </c>
      <c r="V318">
        <v>64477.9</v>
      </c>
      <c r="W318">
        <v>1811.17</v>
      </c>
      <c r="X318">
        <v>0</v>
      </c>
      <c r="Y318">
        <v>1</v>
      </c>
      <c r="Z318">
        <v>1811.17</v>
      </c>
      <c r="AA318">
        <v>40</v>
      </c>
    </row>
    <row r="319" spans="1:27" x14ac:dyDescent="0.3">
      <c r="A319" t="s">
        <v>19</v>
      </c>
      <c r="B319">
        <v>3</v>
      </c>
      <c r="C319">
        <v>25</v>
      </c>
      <c r="D319">
        <v>0.05</v>
      </c>
      <c r="E319">
        <v>100</v>
      </c>
      <c r="F319">
        <v>18416.900000000001</v>
      </c>
      <c r="G319">
        <v>227.75200000000001</v>
      </c>
      <c r="H319">
        <v>17</v>
      </c>
      <c r="I319">
        <v>158</v>
      </c>
      <c r="J319">
        <v>1800.04</v>
      </c>
      <c r="K319">
        <v>15547</v>
      </c>
      <c r="L319" s="33">
        <f t="shared" si="31"/>
        <v>6.5238012609173612E-2</v>
      </c>
      <c r="M319" s="39">
        <f t="shared" si="32"/>
        <v>8.6680307266751022E-4</v>
      </c>
      <c r="N319">
        <f t="shared" si="30"/>
        <v>18400.95</v>
      </c>
      <c r="O319">
        <f>IF(AND('Heuristica Seq'!$C319=0,'Heuristica Seq'!$B319=0,'Heuristica Seq'!$F319&lt;&gt;"inf",OR(AND(B318=0,'Heuristica Seq'!$F319&lt;O318),B318&lt;&gt;0)),'Heuristica Seq'!$F319,O318)</f>
        <v>17289</v>
      </c>
      <c r="Q319" t="s">
        <v>15</v>
      </c>
      <c r="R319">
        <v>3</v>
      </c>
      <c r="S319">
        <v>50</v>
      </c>
      <c r="T319">
        <v>0.1</v>
      </c>
      <c r="U319">
        <v>318</v>
      </c>
      <c r="V319">
        <v>71024.100000000006</v>
      </c>
      <c r="W319">
        <v>1801.87</v>
      </c>
      <c r="X319">
        <v>0</v>
      </c>
      <c r="Y319">
        <v>1</v>
      </c>
      <c r="Z319">
        <v>1801.87</v>
      </c>
      <c r="AA319">
        <v>29</v>
      </c>
    </row>
    <row r="320" spans="1:27" x14ac:dyDescent="0.3">
      <c r="A320" t="s">
        <v>19</v>
      </c>
      <c r="B320">
        <v>3</v>
      </c>
      <c r="C320">
        <v>25</v>
      </c>
      <c r="D320">
        <v>0.1</v>
      </c>
      <c r="E320">
        <v>100</v>
      </c>
      <c r="F320" t="s">
        <v>511</v>
      </c>
      <c r="G320" t="s">
        <v>511</v>
      </c>
      <c r="H320" t="s">
        <v>511</v>
      </c>
      <c r="I320" t="s">
        <v>511</v>
      </c>
      <c r="J320" t="s">
        <v>511</v>
      </c>
      <c r="L320" s="33" t="str">
        <f t="shared" si="31"/>
        <v>---</v>
      </c>
      <c r="M320" s="39" t="str">
        <f t="shared" si="32"/>
        <v>---</v>
      </c>
      <c r="N320">
        <f t="shared" si="30"/>
        <v>0</v>
      </c>
      <c r="O320">
        <f>IF(AND('Heuristica Seq'!$C320=0,'Heuristica Seq'!$B320=0,'Heuristica Seq'!$F320&lt;&gt;"inf",OR(AND(B319=0,'Heuristica Seq'!$F320&lt;O319),B319&lt;&gt;0)),'Heuristica Seq'!$F320,O319)</f>
        <v>17289</v>
      </c>
      <c r="Q320" t="s">
        <v>19</v>
      </c>
      <c r="R320">
        <v>0</v>
      </c>
      <c r="S320">
        <v>0</v>
      </c>
      <c r="T320">
        <v>0.05</v>
      </c>
      <c r="U320">
        <v>100</v>
      </c>
      <c r="V320">
        <v>17289</v>
      </c>
      <c r="W320">
        <v>93.137900000000002</v>
      </c>
      <c r="X320">
        <v>18</v>
      </c>
      <c r="Y320">
        <v>646</v>
      </c>
      <c r="Z320">
        <v>1800.03</v>
      </c>
      <c r="AA320">
        <v>59501</v>
      </c>
    </row>
    <row r="321" spans="1:27" x14ac:dyDescent="0.3">
      <c r="A321" t="s">
        <v>19</v>
      </c>
      <c r="B321">
        <v>3</v>
      </c>
      <c r="C321">
        <v>25</v>
      </c>
      <c r="D321">
        <v>0.15</v>
      </c>
      <c r="E321">
        <v>100</v>
      </c>
      <c r="F321" t="s">
        <v>511</v>
      </c>
      <c r="G321" t="s">
        <v>511</v>
      </c>
      <c r="H321" t="s">
        <v>511</v>
      </c>
      <c r="I321" t="s">
        <v>511</v>
      </c>
      <c r="J321" t="s">
        <v>511</v>
      </c>
      <c r="L321" s="33" t="str">
        <f t="shared" si="31"/>
        <v>---</v>
      </c>
      <c r="M321" s="39" t="str">
        <f t="shared" si="32"/>
        <v>---</v>
      </c>
      <c r="N321">
        <f t="shared" si="30"/>
        <v>0</v>
      </c>
      <c r="O321">
        <f>IF(AND('Heuristica Seq'!$C321=0,'Heuristica Seq'!$B321=0,'Heuristica Seq'!$F321&lt;&gt;"inf",OR(AND(B320=0,'Heuristica Seq'!$F321&lt;O320),B320&lt;&gt;0)),'Heuristica Seq'!$F321,O320)</f>
        <v>17289</v>
      </c>
      <c r="Q321" t="s">
        <v>19</v>
      </c>
      <c r="R321">
        <v>0</v>
      </c>
      <c r="S321">
        <v>0</v>
      </c>
      <c r="T321">
        <v>0.1</v>
      </c>
      <c r="U321">
        <v>100</v>
      </c>
      <c r="V321">
        <v>17289</v>
      </c>
      <c r="W321">
        <v>64.6785</v>
      </c>
      <c r="X321">
        <v>9</v>
      </c>
      <c r="Y321">
        <v>567</v>
      </c>
      <c r="Z321">
        <v>1800.01</v>
      </c>
      <c r="AA321">
        <v>59174</v>
      </c>
    </row>
    <row r="322" spans="1:27" x14ac:dyDescent="0.3">
      <c r="A322" t="s">
        <v>19</v>
      </c>
      <c r="B322">
        <v>3</v>
      </c>
      <c r="C322">
        <v>25</v>
      </c>
      <c r="D322">
        <v>0.2</v>
      </c>
      <c r="E322">
        <v>100</v>
      </c>
      <c r="F322" t="s">
        <v>511</v>
      </c>
      <c r="G322" t="s">
        <v>511</v>
      </c>
      <c r="H322" t="s">
        <v>511</v>
      </c>
      <c r="I322" t="s">
        <v>511</v>
      </c>
      <c r="J322" t="s">
        <v>511</v>
      </c>
      <c r="L322" s="33" t="str">
        <f t="shared" si="31"/>
        <v>---</v>
      </c>
      <c r="M322" s="39" t="str">
        <f t="shared" si="32"/>
        <v>---</v>
      </c>
      <c r="N322">
        <f t="shared" ref="N322:N385" si="33">SUMPRODUCT(($A$1137:$A$1760=A322)*($B$1137:$B$1760=B322)*($C$1137:$C$1760=C322)*($D$1137:$D$1760=D322)*($F$1137:$F$1760))</f>
        <v>0</v>
      </c>
      <c r="O322">
        <f>IF(AND('Heuristica Seq'!$C322=0,'Heuristica Seq'!$B322=0,'Heuristica Seq'!$F322&lt;&gt;"inf",OR(AND(B321=0,'Heuristica Seq'!$F322&lt;O321),B321&lt;&gt;0)),'Heuristica Seq'!$F322,O321)</f>
        <v>17289</v>
      </c>
      <c r="Q322" t="s">
        <v>19</v>
      </c>
      <c r="R322">
        <v>0</v>
      </c>
      <c r="S322">
        <v>0</v>
      </c>
      <c r="T322">
        <v>0.15</v>
      </c>
      <c r="U322">
        <v>100</v>
      </c>
      <c r="V322">
        <v>17289</v>
      </c>
      <c r="W322">
        <v>158.291</v>
      </c>
      <c r="X322">
        <v>30</v>
      </c>
      <c r="Y322">
        <v>590</v>
      </c>
      <c r="Z322">
        <v>1800.06</v>
      </c>
      <c r="AA322">
        <v>57830</v>
      </c>
    </row>
    <row r="323" spans="1:27" x14ac:dyDescent="0.3">
      <c r="A323" t="s">
        <v>19</v>
      </c>
      <c r="B323">
        <v>3</v>
      </c>
      <c r="C323">
        <v>50</v>
      </c>
      <c r="D323">
        <v>0.05</v>
      </c>
      <c r="E323">
        <v>100</v>
      </c>
      <c r="F323">
        <v>18416.900000000001</v>
      </c>
      <c r="G323">
        <v>1007.9</v>
      </c>
      <c r="H323">
        <v>79</v>
      </c>
      <c r="I323">
        <v>133</v>
      </c>
      <c r="J323">
        <v>1800.04</v>
      </c>
      <c r="K323">
        <v>15864</v>
      </c>
      <c r="L323" s="33">
        <f t="shared" ref="L323:L386" si="34">IF(AND(F323&lt;&gt;"inf",F323&lt;&gt;"infeas"),F323/O323-1,"---")</f>
        <v>6.5238012609173612E-2</v>
      </c>
      <c r="M323" s="39">
        <f t="shared" ref="M323:M386" si="35">IF(AND(F323&lt;&gt;"inf",N323&lt;&gt;0),F323/N323-1,"---")</f>
        <v>8.6680307266751022E-4</v>
      </c>
      <c r="N323">
        <f t="shared" si="33"/>
        <v>18400.95</v>
      </c>
      <c r="O323">
        <f>IF(AND('Heuristica Seq'!$C323=0,'Heuristica Seq'!$B323=0,'Heuristica Seq'!$F323&lt;&gt;"inf",OR(AND(B322=0,'Heuristica Seq'!$F323&lt;O322),B322&lt;&gt;0)),'Heuristica Seq'!$F323,O322)</f>
        <v>17289</v>
      </c>
      <c r="Q323" t="s">
        <v>19</v>
      </c>
      <c r="R323">
        <v>0</v>
      </c>
      <c r="S323">
        <v>0</v>
      </c>
      <c r="T323">
        <v>0.2</v>
      </c>
      <c r="U323">
        <v>100</v>
      </c>
      <c r="V323">
        <v>17289</v>
      </c>
      <c r="W323">
        <v>9.7186599999999999</v>
      </c>
      <c r="X323">
        <v>0</v>
      </c>
      <c r="Y323">
        <v>531</v>
      </c>
      <c r="Z323">
        <v>1800.06</v>
      </c>
      <c r="AA323">
        <v>54503</v>
      </c>
    </row>
    <row r="324" spans="1:27" x14ac:dyDescent="0.3">
      <c r="A324" t="s">
        <v>19</v>
      </c>
      <c r="B324">
        <v>3</v>
      </c>
      <c r="C324">
        <v>50</v>
      </c>
      <c r="D324">
        <v>0.1</v>
      </c>
      <c r="E324">
        <v>100</v>
      </c>
      <c r="F324" t="s">
        <v>511</v>
      </c>
      <c r="G324" t="s">
        <v>511</v>
      </c>
      <c r="H324" t="s">
        <v>511</v>
      </c>
      <c r="I324" t="s">
        <v>511</v>
      </c>
      <c r="J324" t="s">
        <v>511</v>
      </c>
      <c r="L324" s="33" t="str">
        <f t="shared" si="34"/>
        <v>---</v>
      </c>
      <c r="M324" s="39" t="str">
        <f t="shared" si="35"/>
        <v>---</v>
      </c>
      <c r="N324">
        <f t="shared" si="33"/>
        <v>0</v>
      </c>
      <c r="O324">
        <f>IF(AND('Heuristica Seq'!$C324=0,'Heuristica Seq'!$B324=0,'Heuristica Seq'!$F324&lt;&gt;"inf",OR(AND(B323=0,'Heuristica Seq'!$F324&lt;O323),B323&lt;&gt;0)),'Heuristica Seq'!$F324,O323)</f>
        <v>17289</v>
      </c>
      <c r="Q324" t="s">
        <v>19</v>
      </c>
      <c r="R324">
        <v>1</v>
      </c>
      <c r="S324">
        <v>5</v>
      </c>
      <c r="T324">
        <v>0.05</v>
      </c>
      <c r="U324">
        <v>100</v>
      </c>
      <c r="V324">
        <v>17462.099999999999</v>
      </c>
      <c r="W324">
        <v>47.303699999999999</v>
      </c>
      <c r="X324">
        <v>0</v>
      </c>
      <c r="Y324">
        <v>122</v>
      </c>
      <c r="Z324">
        <v>1800.05</v>
      </c>
      <c r="AA324">
        <v>18582</v>
      </c>
    </row>
    <row r="325" spans="1:27" x14ac:dyDescent="0.3">
      <c r="A325" t="s">
        <v>19</v>
      </c>
      <c r="B325">
        <v>3</v>
      </c>
      <c r="C325">
        <v>50</v>
      </c>
      <c r="D325">
        <v>0.15</v>
      </c>
      <c r="E325">
        <v>100</v>
      </c>
      <c r="F325" t="s">
        <v>511</v>
      </c>
      <c r="G325" t="s">
        <v>511</v>
      </c>
      <c r="H325" t="s">
        <v>511</v>
      </c>
      <c r="I325" t="s">
        <v>511</v>
      </c>
      <c r="J325" t="s">
        <v>511</v>
      </c>
      <c r="L325" s="33" t="str">
        <f t="shared" si="34"/>
        <v>---</v>
      </c>
      <c r="M325" s="39" t="str">
        <f t="shared" si="35"/>
        <v>---</v>
      </c>
      <c r="N325">
        <f t="shared" si="33"/>
        <v>0</v>
      </c>
      <c r="O325">
        <f>IF(AND('Heuristica Seq'!$C325=0,'Heuristica Seq'!$B325=0,'Heuristica Seq'!$F325&lt;&gt;"inf",OR(AND(B324=0,'Heuristica Seq'!$F325&lt;O324),B324&lt;&gt;0)),'Heuristica Seq'!$F325,O324)</f>
        <v>17289</v>
      </c>
      <c r="Q325" t="s">
        <v>19</v>
      </c>
      <c r="R325">
        <v>1</v>
      </c>
      <c r="S325">
        <v>5</v>
      </c>
      <c r="T325">
        <v>0.1</v>
      </c>
      <c r="U325">
        <v>100</v>
      </c>
      <c r="V325">
        <v>17629.599999999999</v>
      </c>
      <c r="W325">
        <v>255.40100000000001</v>
      </c>
      <c r="X325">
        <v>4</v>
      </c>
      <c r="Y325">
        <v>71</v>
      </c>
      <c r="Z325">
        <v>1800.06</v>
      </c>
      <c r="AA325">
        <v>14036</v>
      </c>
    </row>
    <row r="326" spans="1:27" x14ac:dyDescent="0.3">
      <c r="A326" t="s">
        <v>19</v>
      </c>
      <c r="B326">
        <v>3</v>
      </c>
      <c r="C326">
        <v>50</v>
      </c>
      <c r="D326">
        <v>0.2</v>
      </c>
      <c r="E326">
        <v>100</v>
      </c>
      <c r="F326" t="s">
        <v>511</v>
      </c>
      <c r="G326" t="s">
        <v>511</v>
      </c>
      <c r="H326" t="s">
        <v>511</v>
      </c>
      <c r="I326" t="s">
        <v>511</v>
      </c>
      <c r="J326" t="s">
        <v>511</v>
      </c>
      <c r="L326" s="33" t="str">
        <f t="shared" si="34"/>
        <v>---</v>
      </c>
      <c r="M326" s="39" t="str">
        <f t="shared" si="35"/>
        <v>---</v>
      </c>
      <c r="N326">
        <f t="shared" si="33"/>
        <v>0</v>
      </c>
      <c r="O326">
        <f>IF(AND('Heuristica Seq'!$C326=0,'Heuristica Seq'!$B326=0,'Heuristica Seq'!$F326&lt;&gt;"inf",OR(AND(B325=0,'Heuristica Seq'!$F326&lt;O325),B325&lt;&gt;0)),'Heuristica Seq'!$F326,O325)</f>
        <v>17289</v>
      </c>
      <c r="Q326" t="s">
        <v>19</v>
      </c>
      <c r="R326">
        <v>1</v>
      </c>
      <c r="S326">
        <v>5</v>
      </c>
      <c r="T326">
        <v>0.15</v>
      </c>
      <c r="U326">
        <v>100</v>
      </c>
      <c r="V326">
        <v>17889.8</v>
      </c>
      <c r="W326">
        <v>384.95</v>
      </c>
      <c r="X326">
        <v>19</v>
      </c>
      <c r="Y326">
        <v>86</v>
      </c>
      <c r="Z326">
        <v>1800.11</v>
      </c>
      <c r="AA326">
        <v>13832</v>
      </c>
    </row>
    <row r="327" spans="1:27" x14ac:dyDescent="0.3">
      <c r="A327" t="s">
        <v>24</v>
      </c>
      <c r="B327">
        <v>0</v>
      </c>
      <c r="C327">
        <v>0</v>
      </c>
      <c r="D327">
        <v>0.05</v>
      </c>
      <c r="E327">
        <v>200</v>
      </c>
      <c r="F327">
        <v>33270.9</v>
      </c>
      <c r="G327">
        <v>1722.91</v>
      </c>
      <c r="H327">
        <v>313</v>
      </c>
      <c r="I327">
        <v>328</v>
      </c>
      <c r="J327">
        <v>1800.02</v>
      </c>
      <c r="K327">
        <v>58208</v>
      </c>
      <c r="L327" s="33">
        <f t="shared" si="34"/>
        <v>0</v>
      </c>
      <c r="M327" s="39">
        <f t="shared" si="35"/>
        <v>-1.2022503722564082E-6</v>
      </c>
      <c r="N327">
        <f t="shared" si="33"/>
        <v>33270.94</v>
      </c>
      <c r="O327">
        <f>IF(AND('Heuristica Seq'!$C327=0,'Heuristica Seq'!$B327=0,'Heuristica Seq'!$F327&lt;&gt;"inf",OR(AND(B326=0,'Heuristica Seq'!$F327&lt;O326),B326&lt;&gt;0)),'Heuristica Seq'!$F327,O326)</f>
        <v>33270.9</v>
      </c>
      <c r="Q327" t="s">
        <v>19</v>
      </c>
      <c r="R327">
        <v>1</v>
      </c>
      <c r="S327">
        <v>5</v>
      </c>
      <c r="T327">
        <v>0.15</v>
      </c>
      <c r="U327">
        <v>100</v>
      </c>
      <c r="V327" t="s">
        <v>511</v>
      </c>
      <c r="W327" t="s">
        <v>511</v>
      </c>
      <c r="X327" t="s">
        <v>511</v>
      </c>
      <c r="Y327" t="s">
        <v>511</v>
      </c>
      <c r="Z327" t="s">
        <v>511</v>
      </c>
    </row>
    <row r="328" spans="1:27" x14ac:dyDescent="0.3">
      <c r="A328" t="s">
        <v>24</v>
      </c>
      <c r="B328">
        <v>0</v>
      </c>
      <c r="C328">
        <v>0</v>
      </c>
      <c r="D328">
        <v>0.1</v>
      </c>
      <c r="E328">
        <v>200</v>
      </c>
      <c r="F328">
        <v>33270.9</v>
      </c>
      <c r="G328">
        <v>194.91</v>
      </c>
      <c r="H328">
        <v>27</v>
      </c>
      <c r="I328">
        <v>400</v>
      </c>
      <c r="J328">
        <v>1800.03</v>
      </c>
      <c r="K328">
        <v>61052</v>
      </c>
      <c r="L328" s="33">
        <f t="shared" si="34"/>
        <v>0</v>
      </c>
      <c r="M328" s="39">
        <f t="shared" si="35"/>
        <v>-1.2022503722564082E-6</v>
      </c>
      <c r="N328">
        <f t="shared" si="33"/>
        <v>33270.94</v>
      </c>
      <c r="O328">
        <f>IF(AND('Heuristica Seq'!$C328=0,'Heuristica Seq'!$B328=0,'Heuristica Seq'!$F328&lt;&gt;"inf",OR(AND(B327=0,'Heuristica Seq'!$F328&lt;O327),B327&lt;&gt;0)),'Heuristica Seq'!$F328,O327)</f>
        <v>33270.9</v>
      </c>
      <c r="Q328" t="s">
        <v>19</v>
      </c>
      <c r="R328">
        <v>1</v>
      </c>
      <c r="S328">
        <v>5</v>
      </c>
      <c r="T328">
        <v>0.2</v>
      </c>
      <c r="U328">
        <v>100</v>
      </c>
      <c r="V328">
        <v>17941.8</v>
      </c>
      <c r="W328">
        <v>581.04200000000003</v>
      </c>
      <c r="X328">
        <v>38</v>
      </c>
      <c r="Y328">
        <v>137</v>
      </c>
      <c r="Z328">
        <v>1800.19</v>
      </c>
      <c r="AA328">
        <v>14067</v>
      </c>
    </row>
    <row r="329" spans="1:27" x14ac:dyDescent="0.3">
      <c r="A329" t="s">
        <v>24</v>
      </c>
      <c r="B329">
        <v>0</v>
      </c>
      <c r="C329">
        <v>0</v>
      </c>
      <c r="D329">
        <v>0.15</v>
      </c>
      <c r="E329">
        <v>200</v>
      </c>
      <c r="F329">
        <v>33270.9</v>
      </c>
      <c r="G329">
        <v>101.51900000000001</v>
      </c>
      <c r="H329">
        <v>15</v>
      </c>
      <c r="I329">
        <v>282</v>
      </c>
      <c r="J329">
        <v>1800</v>
      </c>
      <c r="K329">
        <v>58794</v>
      </c>
      <c r="L329" s="33">
        <f t="shared" si="34"/>
        <v>0</v>
      </c>
      <c r="M329" s="39">
        <f t="shared" si="35"/>
        <v>-1.2022503722564082E-6</v>
      </c>
      <c r="N329">
        <f t="shared" si="33"/>
        <v>33270.94</v>
      </c>
      <c r="O329">
        <f>IF(AND('Heuristica Seq'!$C329=0,'Heuristica Seq'!$B329=0,'Heuristica Seq'!$F329&lt;&gt;"inf",OR(AND(B328=0,'Heuristica Seq'!$F329&lt;O328),B328&lt;&gt;0)),'Heuristica Seq'!$F329,O328)</f>
        <v>33270.9</v>
      </c>
      <c r="Q329" t="s">
        <v>19</v>
      </c>
      <c r="R329">
        <v>1</v>
      </c>
      <c r="S329">
        <v>5</v>
      </c>
      <c r="T329">
        <v>0.2</v>
      </c>
      <c r="U329">
        <v>100</v>
      </c>
      <c r="V329" t="s">
        <v>511</v>
      </c>
      <c r="W329" t="s">
        <v>511</v>
      </c>
      <c r="X329" t="s">
        <v>511</v>
      </c>
      <c r="Y329" t="s">
        <v>511</v>
      </c>
      <c r="Z329" t="s">
        <v>511</v>
      </c>
    </row>
    <row r="330" spans="1:27" x14ac:dyDescent="0.3">
      <c r="A330" t="s">
        <v>24</v>
      </c>
      <c r="B330">
        <v>0</v>
      </c>
      <c r="C330">
        <v>0</v>
      </c>
      <c r="D330">
        <v>0.2</v>
      </c>
      <c r="E330">
        <v>200</v>
      </c>
      <c r="F330">
        <v>33270.9</v>
      </c>
      <c r="G330">
        <v>690.41899999999998</v>
      </c>
      <c r="H330">
        <v>139</v>
      </c>
      <c r="I330">
        <v>342</v>
      </c>
      <c r="J330">
        <v>1800.01</v>
      </c>
      <c r="K330">
        <v>61178</v>
      </c>
      <c r="L330" s="33">
        <f t="shared" si="34"/>
        <v>0</v>
      </c>
      <c r="M330" s="39">
        <f t="shared" si="35"/>
        <v>-1.2022503722564082E-6</v>
      </c>
      <c r="N330">
        <f t="shared" si="33"/>
        <v>33270.94</v>
      </c>
      <c r="O330">
        <f>IF(AND('Heuristica Seq'!$C330=0,'Heuristica Seq'!$B330=0,'Heuristica Seq'!$F330&lt;&gt;"inf",OR(AND(B329=0,'Heuristica Seq'!$F330&lt;O329),B329&lt;&gt;0)),'Heuristica Seq'!$F330,O329)</f>
        <v>33270.9</v>
      </c>
      <c r="Q330" t="s">
        <v>19</v>
      </c>
      <c r="R330">
        <v>1</v>
      </c>
      <c r="S330">
        <v>10</v>
      </c>
      <c r="T330">
        <v>0.05</v>
      </c>
      <c r="U330">
        <v>100</v>
      </c>
      <c r="V330">
        <v>17629.599999999999</v>
      </c>
      <c r="W330">
        <v>910.05499999999995</v>
      </c>
      <c r="X330">
        <v>36</v>
      </c>
      <c r="Y330">
        <v>82</v>
      </c>
      <c r="Z330">
        <v>1800</v>
      </c>
      <c r="AA330">
        <v>13075</v>
      </c>
    </row>
    <row r="331" spans="1:27" x14ac:dyDescent="0.3">
      <c r="A331" t="s">
        <v>24</v>
      </c>
      <c r="B331">
        <v>1</v>
      </c>
      <c r="C331">
        <v>5</v>
      </c>
      <c r="D331">
        <v>0.05</v>
      </c>
      <c r="E331">
        <v>200</v>
      </c>
      <c r="F331">
        <v>33316.5</v>
      </c>
      <c r="G331">
        <v>283.863</v>
      </c>
      <c r="H331">
        <v>8</v>
      </c>
      <c r="I331">
        <v>78</v>
      </c>
      <c r="J331">
        <v>1800.08</v>
      </c>
      <c r="K331">
        <v>13151</v>
      </c>
      <c r="L331" s="33">
        <f t="shared" si="34"/>
        <v>1.3705670721260166E-3</v>
      </c>
      <c r="M331" s="39">
        <f t="shared" si="35"/>
        <v>-1.4829476011195553E-3</v>
      </c>
      <c r="N331">
        <f t="shared" si="33"/>
        <v>33365.980000000003</v>
      </c>
      <c r="O331">
        <f>IF(AND('Heuristica Seq'!$C331=0,'Heuristica Seq'!$B331=0,'Heuristica Seq'!$F331&lt;&gt;"inf",OR(AND(B330=0,'Heuristica Seq'!$F331&lt;O330),B330&lt;&gt;0)),'Heuristica Seq'!$F331,O330)</f>
        <v>33270.9</v>
      </c>
      <c r="Q331" t="s">
        <v>19</v>
      </c>
      <c r="R331">
        <v>1</v>
      </c>
      <c r="S331">
        <v>10</v>
      </c>
      <c r="T331">
        <v>0.1</v>
      </c>
      <c r="U331">
        <v>100</v>
      </c>
      <c r="V331">
        <v>17941.8</v>
      </c>
      <c r="W331">
        <v>1140.78</v>
      </c>
      <c r="X331">
        <v>82</v>
      </c>
      <c r="Y331">
        <v>137</v>
      </c>
      <c r="Z331">
        <v>1800.03</v>
      </c>
      <c r="AA331">
        <v>13478</v>
      </c>
    </row>
    <row r="332" spans="1:27" x14ac:dyDescent="0.3">
      <c r="A332" t="s">
        <v>24</v>
      </c>
      <c r="B332">
        <v>1</v>
      </c>
      <c r="C332">
        <v>5</v>
      </c>
      <c r="D332">
        <v>0.1</v>
      </c>
      <c r="E332">
        <v>200</v>
      </c>
      <c r="F332">
        <v>33366</v>
      </c>
      <c r="G332">
        <v>79.016499999999994</v>
      </c>
      <c r="H332">
        <v>0</v>
      </c>
      <c r="I332">
        <v>34</v>
      </c>
      <c r="J332">
        <v>1800.08</v>
      </c>
      <c r="K332">
        <v>10953</v>
      </c>
      <c r="L332" s="33">
        <f t="shared" si="34"/>
        <v>2.8583536964734702E-3</v>
      </c>
      <c r="M332" s="39">
        <f t="shared" si="35"/>
        <v>-2.4488824563329015E-3</v>
      </c>
      <c r="N332">
        <f t="shared" si="33"/>
        <v>33447.910000000003</v>
      </c>
      <c r="O332">
        <f>IF(AND('Heuristica Seq'!$C332=0,'Heuristica Seq'!$B332=0,'Heuristica Seq'!$F332&lt;&gt;"inf",OR(AND(B331=0,'Heuristica Seq'!$F332&lt;O331),B331&lt;&gt;0)),'Heuristica Seq'!$F332,O331)</f>
        <v>33270.9</v>
      </c>
      <c r="Q332" t="s">
        <v>19</v>
      </c>
      <c r="R332">
        <v>1</v>
      </c>
      <c r="S332">
        <v>10</v>
      </c>
      <c r="T332">
        <v>0.15</v>
      </c>
      <c r="U332">
        <v>100</v>
      </c>
      <c r="V332" t="s">
        <v>511</v>
      </c>
      <c r="W332" t="s">
        <v>511</v>
      </c>
      <c r="X332" t="s">
        <v>511</v>
      </c>
      <c r="Y332" t="s">
        <v>511</v>
      </c>
      <c r="Z332" t="s">
        <v>511</v>
      </c>
    </row>
    <row r="333" spans="1:27" x14ac:dyDescent="0.3">
      <c r="A333" t="s">
        <v>24</v>
      </c>
      <c r="B333">
        <v>1</v>
      </c>
      <c r="C333">
        <v>5</v>
      </c>
      <c r="D333">
        <v>0.15</v>
      </c>
      <c r="E333">
        <v>200</v>
      </c>
      <c r="F333">
        <v>33448.300000000003</v>
      </c>
      <c r="G333">
        <v>955.28899999999999</v>
      </c>
      <c r="H333">
        <v>17</v>
      </c>
      <c r="I333">
        <v>46</v>
      </c>
      <c r="J333">
        <v>1800.23</v>
      </c>
      <c r="K333">
        <v>10189</v>
      </c>
      <c r="L333" s="33">
        <f t="shared" si="34"/>
        <v>5.3319868112975399E-3</v>
      </c>
      <c r="M333" s="39">
        <f t="shared" si="35"/>
        <v>-5.919020336155989E-3</v>
      </c>
      <c r="N333">
        <f t="shared" si="33"/>
        <v>33647.46</v>
      </c>
      <c r="O333">
        <f>IF(AND('Heuristica Seq'!$C333=0,'Heuristica Seq'!$B333=0,'Heuristica Seq'!$F333&lt;&gt;"inf",OR(AND(B332=0,'Heuristica Seq'!$F333&lt;O332),B332&lt;&gt;0)),'Heuristica Seq'!$F333,O332)</f>
        <v>33270.9</v>
      </c>
      <c r="Q333" t="s">
        <v>19</v>
      </c>
      <c r="R333">
        <v>1</v>
      </c>
      <c r="S333">
        <v>10</v>
      </c>
      <c r="T333">
        <v>0.2</v>
      </c>
      <c r="U333">
        <v>100</v>
      </c>
      <c r="V333" t="s">
        <v>511</v>
      </c>
      <c r="W333" t="s">
        <v>511</v>
      </c>
      <c r="X333" t="s">
        <v>511</v>
      </c>
      <c r="Y333" t="s">
        <v>511</v>
      </c>
      <c r="Z333" t="s">
        <v>511</v>
      </c>
    </row>
    <row r="334" spans="1:27" x14ac:dyDescent="0.3">
      <c r="A334" t="s">
        <v>24</v>
      </c>
      <c r="B334">
        <v>1</v>
      </c>
      <c r="C334">
        <v>5</v>
      </c>
      <c r="D334">
        <v>0.2</v>
      </c>
      <c r="E334">
        <v>200</v>
      </c>
      <c r="F334">
        <v>33643.4</v>
      </c>
      <c r="G334">
        <v>1189.5</v>
      </c>
      <c r="H334">
        <v>12</v>
      </c>
      <c r="I334">
        <v>25</v>
      </c>
      <c r="J334">
        <v>1800.1</v>
      </c>
      <c r="K334">
        <v>9648</v>
      </c>
      <c r="L334" s="33">
        <f t="shared" si="34"/>
        <v>1.1195970051907311E-2</v>
      </c>
      <c r="M334" s="39">
        <f t="shared" si="35"/>
        <v>-3.8763178651708419E-3</v>
      </c>
      <c r="N334">
        <f t="shared" si="33"/>
        <v>33774.32</v>
      </c>
      <c r="O334">
        <f>IF(AND('Heuristica Seq'!$C334=0,'Heuristica Seq'!$B334=0,'Heuristica Seq'!$F334&lt;&gt;"inf",OR(AND(B333=0,'Heuristica Seq'!$F334&lt;O333),B333&lt;&gt;0)),'Heuristica Seq'!$F334,O333)</f>
        <v>33270.9</v>
      </c>
      <c r="Q334" t="s">
        <v>19</v>
      </c>
      <c r="R334">
        <v>1</v>
      </c>
      <c r="S334">
        <v>25</v>
      </c>
      <c r="T334">
        <v>0.05</v>
      </c>
      <c r="U334">
        <v>100</v>
      </c>
      <c r="V334">
        <v>17665.2</v>
      </c>
      <c r="W334">
        <v>151.51900000000001</v>
      </c>
      <c r="X334">
        <v>0</v>
      </c>
      <c r="Y334">
        <v>40</v>
      </c>
      <c r="Z334">
        <v>1800.27</v>
      </c>
      <c r="AA334">
        <v>7564</v>
      </c>
    </row>
    <row r="335" spans="1:27" x14ac:dyDescent="0.3">
      <c r="A335" t="s">
        <v>24</v>
      </c>
      <c r="B335">
        <v>1</v>
      </c>
      <c r="C335">
        <v>10</v>
      </c>
      <c r="D335">
        <v>0.05</v>
      </c>
      <c r="E335">
        <v>200</v>
      </c>
      <c r="F335">
        <v>33435.1</v>
      </c>
      <c r="G335">
        <v>1453.68</v>
      </c>
      <c r="H335">
        <v>16</v>
      </c>
      <c r="I335">
        <v>28</v>
      </c>
      <c r="J335">
        <v>1800.11</v>
      </c>
      <c r="K335">
        <v>6980</v>
      </c>
      <c r="L335" s="33">
        <f t="shared" si="34"/>
        <v>4.9352437114715819E-3</v>
      </c>
      <c r="M335" s="39">
        <f t="shared" si="35"/>
        <v>2.0715711032612827E-3</v>
      </c>
      <c r="N335">
        <f t="shared" si="33"/>
        <v>33365.980000000003</v>
      </c>
      <c r="O335">
        <f>IF(AND('Heuristica Seq'!$C335=0,'Heuristica Seq'!$B335=0,'Heuristica Seq'!$F335&lt;&gt;"inf",OR(AND(B334=0,'Heuristica Seq'!$F335&lt;O334),B334&lt;&gt;0)),'Heuristica Seq'!$F335,O334)</f>
        <v>33270.9</v>
      </c>
      <c r="Q335" t="s">
        <v>19</v>
      </c>
      <c r="R335">
        <v>1</v>
      </c>
      <c r="S335">
        <v>25</v>
      </c>
      <c r="T335">
        <v>0.1</v>
      </c>
      <c r="U335">
        <v>100</v>
      </c>
      <c r="V335">
        <v>17941.8</v>
      </c>
      <c r="W335">
        <v>784.11699999999996</v>
      </c>
      <c r="X335">
        <v>27</v>
      </c>
      <c r="Y335">
        <v>66</v>
      </c>
      <c r="Z335">
        <v>1800.1</v>
      </c>
      <c r="AA335">
        <v>8265</v>
      </c>
    </row>
    <row r="336" spans="1:27" x14ac:dyDescent="0.3">
      <c r="A336" t="s">
        <v>24</v>
      </c>
      <c r="B336">
        <v>1</v>
      </c>
      <c r="C336">
        <v>10</v>
      </c>
      <c r="D336">
        <v>0.1</v>
      </c>
      <c r="E336">
        <v>200</v>
      </c>
      <c r="F336">
        <v>33563.599999999999</v>
      </c>
      <c r="G336">
        <v>590.21299999999997</v>
      </c>
      <c r="H336">
        <v>0</v>
      </c>
      <c r="I336">
        <v>15</v>
      </c>
      <c r="J336">
        <v>1800.05</v>
      </c>
      <c r="K336">
        <v>6199</v>
      </c>
      <c r="L336" s="33">
        <f t="shared" si="34"/>
        <v>8.7974776756865047E-3</v>
      </c>
      <c r="M336" s="39">
        <f t="shared" si="35"/>
        <v>3.4632829418690392E-4</v>
      </c>
      <c r="N336">
        <f t="shared" si="33"/>
        <v>33551.980000000003</v>
      </c>
      <c r="O336">
        <f>IF(AND('Heuristica Seq'!$C336=0,'Heuristica Seq'!$B336=0,'Heuristica Seq'!$F336&lt;&gt;"inf",OR(AND(B335=0,'Heuristica Seq'!$F336&lt;O335),B335&lt;&gt;0)),'Heuristica Seq'!$F336,O335)</f>
        <v>33270.9</v>
      </c>
      <c r="Q336" t="s">
        <v>19</v>
      </c>
      <c r="R336">
        <v>1</v>
      </c>
      <c r="S336">
        <v>25</v>
      </c>
      <c r="T336">
        <v>0.15</v>
      </c>
      <c r="U336">
        <v>100</v>
      </c>
      <c r="V336" t="s">
        <v>511</v>
      </c>
      <c r="W336" t="s">
        <v>511</v>
      </c>
      <c r="X336" t="s">
        <v>511</v>
      </c>
      <c r="Y336" t="s">
        <v>511</v>
      </c>
      <c r="Z336" t="s">
        <v>511</v>
      </c>
    </row>
    <row r="337" spans="1:27" x14ac:dyDescent="0.3">
      <c r="A337" t="s">
        <v>24</v>
      </c>
      <c r="B337">
        <v>1</v>
      </c>
      <c r="C337">
        <v>10</v>
      </c>
      <c r="D337">
        <v>0.15</v>
      </c>
      <c r="E337">
        <v>200</v>
      </c>
      <c r="F337">
        <v>33746.199999999997</v>
      </c>
      <c r="G337">
        <v>1260.07</v>
      </c>
      <c r="H337">
        <v>0</v>
      </c>
      <c r="I337">
        <v>10</v>
      </c>
      <c r="J337">
        <v>1800.34</v>
      </c>
      <c r="K337">
        <v>4152</v>
      </c>
      <c r="L337" s="33">
        <f t="shared" si="34"/>
        <v>1.4285757223279072E-2</v>
      </c>
      <c r="M337" s="39">
        <f t="shared" si="35"/>
        <v>2.2440915883985557E-3</v>
      </c>
      <c r="N337">
        <f t="shared" si="33"/>
        <v>33670.639999999999</v>
      </c>
      <c r="O337">
        <f>IF(AND('Heuristica Seq'!$C337=0,'Heuristica Seq'!$B337=0,'Heuristica Seq'!$F337&lt;&gt;"inf",OR(AND(B336=0,'Heuristica Seq'!$F337&lt;O336),B336&lt;&gt;0)),'Heuristica Seq'!$F337,O336)</f>
        <v>33270.9</v>
      </c>
      <c r="Q337" t="s">
        <v>19</v>
      </c>
      <c r="R337">
        <v>1</v>
      </c>
      <c r="S337">
        <v>25</v>
      </c>
      <c r="T337">
        <v>0.2</v>
      </c>
      <c r="U337">
        <v>100</v>
      </c>
      <c r="V337" t="s">
        <v>511</v>
      </c>
      <c r="W337" t="s">
        <v>511</v>
      </c>
      <c r="X337" t="s">
        <v>511</v>
      </c>
      <c r="Y337" t="s">
        <v>511</v>
      </c>
      <c r="Z337" t="s">
        <v>511</v>
      </c>
    </row>
    <row r="338" spans="1:27" x14ac:dyDescent="0.3">
      <c r="A338" t="s">
        <v>24</v>
      </c>
      <c r="B338">
        <v>1</v>
      </c>
      <c r="C338">
        <v>10</v>
      </c>
      <c r="D338">
        <v>0.2</v>
      </c>
      <c r="E338">
        <v>200</v>
      </c>
      <c r="F338">
        <v>34077.199999999997</v>
      </c>
      <c r="G338">
        <v>1615.55</v>
      </c>
      <c r="H338">
        <v>2</v>
      </c>
      <c r="I338">
        <v>5</v>
      </c>
      <c r="J338">
        <v>1801.12</v>
      </c>
      <c r="K338">
        <v>2678</v>
      </c>
      <c r="L338" s="33">
        <f t="shared" si="34"/>
        <v>2.423439101436986E-2</v>
      </c>
      <c r="M338" s="39">
        <f t="shared" si="35"/>
        <v>3.7304255748431547E-3</v>
      </c>
      <c r="N338">
        <f t="shared" si="33"/>
        <v>33950.550000000003</v>
      </c>
      <c r="O338">
        <f>IF(AND('Heuristica Seq'!$C338=0,'Heuristica Seq'!$B338=0,'Heuristica Seq'!$F338&lt;&gt;"inf",OR(AND(B337=0,'Heuristica Seq'!$F338&lt;O337),B337&lt;&gt;0)),'Heuristica Seq'!$F338,O337)</f>
        <v>33270.9</v>
      </c>
      <c r="Q338" t="s">
        <v>19</v>
      </c>
      <c r="R338">
        <v>1</v>
      </c>
      <c r="S338">
        <v>50</v>
      </c>
      <c r="T338">
        <v>0.05</v>
      </c>
      <c r="U338">
        <v>100</v>
      </c>
      <c r="V338">
        <v>17729.3</v>
      </c>
      <c r="W338">
        <v>964.596</v>
      </c>
      <c r="X338">
        <v>35</v>
      </c>
      <c r="Y338">
        <v>57</v>
      </c>
      <c r="Z338">
        <v>1800.75</v>
      </c>
      <c r="AA338">
        <v>8722</v>
      </c>
    </row>
    <row r="339" spans="1:27" x14ac:dyDescent="0.3">
      <c r="A339" t="s">
        <v>24</v>
      </c>
      <c r="B339">
        <v>1</v>
      </c>
      <c r="C339">
        <v>25</v>
      </c>
      <c r="D339">
        <v>0.05</v>
      </c>
      <c r="E339">
        <v>200</v>
      </c>
      <c r="F339">
        <v>33719.1</v>
      </c>
      <c r="G339">
        <v>879.78</v>
      </c>
      <c r="H339">
        <v>7</v>
      </c>
      <c r="I339">
        <v>19</v>
      </c>
      <c r="J339">
        <v>1800.82</v>
      </c>
      <c r="K339">
        <v>5438</v>
      </c>
      <c r="L339" s="33">
        <f t="shared" si="34"/>
        <v>1.347123161681818E-2</v>
      </c>
      <c r="M339" s="39">
        <f t="shared" si="35"/>
        <v>8.8347199197218451E-3</v>
      </c>
      <c r="N339">
        <f t="shared" si="33"/>
        <v>33423.81</v>
      </c>
      <c r="O339">
        <f>IF(AND('Heuristica Seq'!$C339=0,'Heuristica Seq'!$B339=0,'Heuristica Seq'!$F339&lt;&gt;"inf",OR(AND(B338=0,'Heuristica Seq'!$F339&lt;O338),B338&lt;&gt;0)),'Heuristica Seq'!$F339,O338)</f>
        <v>33270.9</v>
      </c>
      <c r="Q339" t="s">
        <v>19</v>
      </c>
      <c r="R339">
        <v>1</v>
      </c>
      <c r="S339">
        <v>50</v>
      </c>
      <c r="T339">
        <v>0.1</v>
      </c>
      <c r="U339">
        <v>100</v>
      </c>
      <c r="V339">
        <v>18283</v>
      </c>
      <c r="W339">
        <v>1152.94</v>
      </c>
      <c r="X339">
        <v>15</v>
      </c>
      <c r="Y339">
        <v>35</v>
      </c>
      <c r="Z339">
        <v>1800.44</v>
      </c>
      <c r="AA339">
        <v>4794</v>
      </c>
    </row>
    <row r="340" spans="1:27" x14ac:dyDescent="0.3">
      <c r="A340" t="s">
        <v>24</v>
      </c>
      <c r="B340">
        <v>1</v>
      </c>
      <c r="C340">
        <v>25</v>
      </c>
      <c r="D340">
        <v>0.1</v>
      </c>
      <c r="E340">
        <v>200</v>
      </c>
      <c r="F340">
        <v>33580.699999999997</v>
      </c>
      <c r="G340">
        <v>640.22</v>
      </c>
      <c r="H340">
        <v>0</v>
      </c>
      <c r="I340">
        <v>11</v>
      </c>
      <c r="J340">
        <v>1801.04</v>
      </c>
      <c r="K340">
        <v>4009</v>
      </c>
      <c r="L340" s="33">
        <f t="shared" si="34"/>
        <v>9.3114403277336777E-3</v>
      </c>
      <c r="M340" s="39">
        <f t="shared" si="35"/>
        <v>-7.8014919311253372E-5</v>
      </c>
      <c r="N340">
        <f t="shared" si="33"/>
        <v>33583.32</v>
      </c>
      <c r="O340">
        <f>IF(AND('Heuristica Seq'!$C340=0,'Heuristica Seq'!$B340=0,'Heuristica Seq'!$F340&lt;&gt;"inf",OR(AND(B339=0,'Heuristica Seq'!$F340&lt;O339),B339&lt;&gt;0)),'Heuristica Seq'!$F340,O339)</f>
        <v>33270.9</v>
      </c>
      <c r="Q340" t="s">
        <v>19</v>
      </c>
      <c r="R340">
        <v>1</v>
      </c>
      <c r="S340">
        <v>50</v>
      </c>
      <c r="T340">
        <v>0.15</v>
      </c>
      <c r="U340">
        <v>100</v>
      </c>
      <c r="V340" t="s">
        <v>511</v>
      </c>
      <c r="W340" t="s">
        <v>511</v>
      </c>
      <c r="X340" t="s">
        <v>511</v>
      </c>
      <c r="Y340" t="s">
        <v>511</v>
      </c>
      <c r="Z340" t="s">
        <v>511</v>
      </c>
    </row>
    <row r="341" spans="1:27" x14ac:dyDescent="0.3">
      <c r="A341" t="s">
        <v>24</v>
      </c>
      <c r="B341">
        <v>1</v>
      </c>
      <c r="C341">
        <v>25</v>
      </c>
      <c r="D341">
        <v>0.15</v>
      </c>
      <c r="E341">
        <v>200</v>
      </c>
      <c r="F341">
        <v>33866.5</v>
      </c>
      <c r="G341">
        <v>906.64300000000003</v>
      </c>
      <c r="H341">
        <v>0</v>
      </c>
      <c r="I341">
        <v>13</v>
      </c>
      <c r="J341">
        <v>1800.12</v>
      </c>
      <c r="K341">
        <v>3942</v>
      </c>
      <c r="L341" s="33">
        <f t="shared" si="34"/>
        <v>1.7901529564875007E-2</v>
      </c>
      <c r="M341" s="39">
        <f t="shared" si="35"/>
        <v>4.6258501786977657E-3</v>
      </c>
      <c r="N341">
        <f t="shared" si="33"/>
        <v>33710.559999999998</v>
      </c>
      <c r="O341">
        <f>IF(AND('Heuristica Seq'!$C341=0,'Heuristica Seq'!$B341=0,'Heuristica Seq'!$F341&lt;&gt;"inf",OR(AND(B340=0,'Heuristica Seq'!$F341&lt;O340),B340&lt;&gt;0)),'Heuristica Seq'!$F341,O340)</f>
        <v>33270.9</v>
      </c>
      <c r="Q341" t="s">
        <v>19</v>
      </c>
      <c r="R341">
        <v>1</v>
      </c>
      <c r="S341">
        <v>50</v>
      </c>
      <c r="T341">
        <v>0.2</v>
      </c>
      <c r="U341">
        <v>100</v>
      </c>
      <c r="V341" t="s">
        <v>511</v>
      </c>
      <c r="W341" t="s">
        <v>511</v>
      </c>
      <c r="X341" t="s">
        <v>511</v>
      </c>
      <c r="Y341" t="s">
        <v>511</v>
      </c>
      <c r="Z341" t="s">
        <v>511</v>
      </c>
    </row>
    <row r="342" spans="1:27" x14ac:dyDescent="0.3">
      <c r="A342" t="s">
        <v>24</v>
      </c>
      <c r="B342">
        <v>1</v>
      </c>
      <c r="C342">
        <v>25</v>
      </c>
      <c r="D342">
        <v>0.2</v>
      </c>
      <c r="E342">
        <v>200</v>
      </c>
      <c r="F342">
        <v>34167.1</v>
      </c>
      <c r="G342">
        <v>1167.8</v>
      </c>
      <c r="H342">
        <v>0</v>
      </c>
      <c r="I342">
        <v>10</v>
      </c>
      <c r="J342">
        <v>1801.47</v>
      </c>
      <c r="K342">
        <v>2680</v>
      </c>
      <c r="L342" s="33">
        <f t="shared" si="34"/>
        <v>2.6936451974548303E-2</v>
      </c>
      <c r="M342" s="39">
        <f t="shared" si="35"/>
        <v>6.3173346614588954E-3</v>
      </c>
      <c r="N342">
        <f t="shared" si="33"/>
        <v>33952.61</v>
      </c>
      <c r="O342">
        <f>IF(AND('Heuristica Seq'!$C342=0,'Heuristica Seq'!$B342=0,'Heuristica Seq'!$F342&lt;&gt;"inf",OR(AND(B341=0,'Heuristica Seq'!$F342&lt;O341),B341&lt;&gt;0)),'Heuristica Seq'!$F342,O341)</f>
        <v>33270.9</v>
      </c>
      <c r="Q342" t="s">
        <v>19</v>
      </c>
      <c r="R342">
        <v>2</v>
      </c>
      <c r="S342">
        <v>5</v>
      </c>
      <c r="T342">
        <v>0.05</v>
      </c>
      <c r="U342">
        <v>100</v>
      </c>
      <c r="V342">
        <v>17454.3</v>
      </c>
      <c r="W342">
        <v>138.59399999999999</v>
      </c>
      <c r="X342">
        <v>2</v>
      </c>
      <c r="Y342">
        <v>102</v>
      </c>
      <c r="Z342">
        <v>1800.04</v>
      </c>
      <c r="AA342">
        <v>14864</v>
      </c>
    </row>
    <row r="343" spans="1:27" x14ac:dyDescent="0.3">
      <c r="A343" t="s">
        <v>24</v>
      </c>
      <c r="B343">
        <v>1</v>
      </c>
      <c r="C343">
        <v>50</v>
      </c>
      <c r="D343">
        <v>0.05</v>
      </c>
      <c r="E343">
        <v>200</v>
      </c>
      <c r="F343">
        <v>33480.6</v>
      </c>
      <c r="G343">
        <v>1467.42</v>
      </c>
      <c r="H343">
        <v>6</v>
      </c>
      <c r="I343">
        <v>16</v>
      </c>
      <c r="J343">
        <v>1800</v>
      </c>
      <c r="K343">
        <v>4240</v>
      </c>
      <c r="L343" s="33">
        <f t="shared" si="34"/>
        <v>6.3028051540534591E-3</v>
      </c>
      <c r="M343" s="39">
        <f t="shared" si="35"/>
        <v>0</v>
      </c>
      <c r="N343">
        <f t="shared" si="33"/>
        <v>33480.6</v>
      </c>
      <c r="O343">
        <f>IF(AND('Heuristica Seq'!$C343=0,'Heuristica Seq'!$B343=0,'Heuristica Seq'!$F343&lt;&gt;"inf",OR(AND(B342=0,'Heuristica Seq'!$F343&lt;O342),B342&lt;&gt;0)),'Heuristica Seq'!$F343,O342)</f>
        <v>33270.9</v>
      </c>
      <c r="Q343" t="s">
        <v>19</v>
      </c>
      <c r="R343">
        <v>2</v>
      </c>
      <c r="S343">
        <v>5</v>
      </c>
      <c r="T343">
        <v>0.1</v>
      </c>
      <c r="U343">
        <v>100</v>
      </c>
      <c r="V343">
        <v>17505.2</v>
      </c>
      <c r="W343">
        <v>188.72200000000001</v>
      </c>
      <c r="X343">
        <v>4</v>
      </c>
      <c r="Y343">
        <v>104</v>
      </c>
      <c r="Z343">
        <v>1800.03</v>
      </c>
      <c r="AA343">
        <v>13192</v>
      </c>
    </row>
    <row r="344" spans="1:27" x14ac:dyDescent="0.3">
      <c r="A344" t="s">
        <v>24</v>
      </c>
      <c r="B344">
        <v>1</v>
      </c>
      <c r="C344">
        <v>50</v>
      </c>
      <c r="D344">
        <v>0.1</v>
      </c>
      <c r="E344">
        <v>200</v>
      </c>
      <c r="F344">
        <v>33611.4</v>
      </c>
      <c r="G344">
        <v>1077.3</v>
      </c>
      <c r="H344">
        <v>0</v>
      </c>
      <c r="I344">
        <v>9</v>
      </c>
      <c r="J344">
        <v>1800.14</v>
      </c>
      <c r="K344">
        <v>3641</v>
      </c>
      <c r="L344" s="33">
        <f t="shared" si="34"/>
        <v>1.0234168597783588E-2</v>
      </c>
      <c r="M344" s="39">
        <f t="shared" si="35"/>
        <v>-8.1988217240835937E-4</v>
      </c>
      <c r="N344">
        <f t="shared" si="33"/>
        <v>33638.980000000003</v>
      </c>
      <c r="O344">
        <f>IF(AND('Heuristica Seq'!$C344=0,'Heuristica Seq'!$B344=0,'Heuristica Seq'!$F344&lt;&gt;"inf",OR(AND(B343=0,'Heuristica Seq'!$F344&lt;O343),B343&lt;&gt;0)),'Heuristica Seq'!$F344,O343)</f>
        <v>33270.9</v>
      </c>
      <c r="Q344" t="s">
        <v>19</v>
      </c>
      <c r="R344">
        <v>2</v>
      </c>
      <c r="S344">
        <v>5</v>
      </c>
      <c r="T344">
        <v>0.15</v>
      </c>
      <c r="U344">
        <v>100</v>
      </c>
      <c r="V344">
        <v>17512.900000000001</v>
      </c>
      <c r="W344">
        <v>178.036</v>
      </c>
      <c r="X344">
        <v>3</v>
      </c>
      <c r="Y344">
        <v>91</v>
      </c>
      <c r="Z344">
        <v>1800.19</v>
      </c>
      <c r="AA344">
        <v>14116</v>
      </c>
    </row>
    <row r="345" spans="1:27" x14ac:dyDescent="0.3">
      <c r="A345" t="s">
        <v>24</v>
      </c>
      <c r="B345">
        <v>1</v>
      </c>
      <c r="C345">
        <v>50</v>
      </c>
      <c r="D345">
        <v>0.15</v>
      </c>
      <c r="E345">
        <v>200</v>
      </c>
      <c r="F345">
        <v>35099.800000000003</v>
      </c>
      <c r="G345">
        <v>1806.19</v>
      </c>
      <c r="H345">
        <v>0</v>
      </c>
      <c r="I345">
        <v>1</v>
      </c>
      <c r="J345">
        <v>1806.2</v>
      </c>
      <c r="K345">
        <v>1455</v>
      </c>
      <c r="L345" s="33">
        <f t="shared" si="34"/>
        <v>5.4969958732706381E-2</v>
      </c>
      <c r="M345" s="39">
        <f t="shared" si="35"/>
        <v>3.8653518599401915E-2</v>
      </c>
      <c r="N345">
        <f t="shared" si="33"/>
        <v>33793.56</v>
      </c>
      <c r="O345">
        <f>IF(AND('Heuristica Seq'!$C345=0,'Heuristica Seq'!$B345=0,'Heuristica Seq'!$F345&lt;&gt;"inf",OR(AND(B344=0,'Heuristica Seq'!$F345&lt;O344),B344&lt;&gt;0)),'Heuristica Seq'!$F345,O344)</f>
        <v>33270.9</v>
      </c>
      <c r="Q345" t="s">
        <v>19</v>
      </c>
      <c r="R345">
        <v>2</v>
      </c>
      <c r="S345">
        <v>5</v>
      </c>
      <c r="T345">
        <v>0.2</v>
      </c>
      <c r="U345">
        <v>100</v>
      </c>
      <c r="V345">
        <v>17722.5</v>
      </c>
      <c r="W345">
        <v>412.67099999999999</v>
      </c>
      <c r="X345">
        <v>5</v>
      </c>
      <c r="Y345">
        <v>36</v>
      </c>
      <c r="Z345">
        <v>1800.29</v>
      </c>
      <c r="AA345">
        <v>9170</v>
      </c>
    </row>
    <row r="346" spans="1:27" x14ac:dyDescent="0.3">
      <c r="A346" t="s">
        <v>24</v>
      </c>
      <c r="B346">
        <v>1</v>
      </c>
      <c r="C346">
        <v>50</v>
      </c>
      <c r="D346">
        <v>0.2</v>
      </c>
      <c r="E346">
        <v>200</v>
      </c>
      <c r="F346">
        <v>35013.9</v>
      </c>
      <c r="G346">
        <v>1803.29</v>
      </c>
      <c r="H346">
        <v>0</v>
      </c>
      <c r="I346">
        <v>1</v>
      </c>
      <c r="J346">
        <v>1803.31</v>
      </c>
      <c r="K346">
        <v>926</v>
      </c>
      <c r="L346" s="33">
        <f t="shared" si="34"/>
        <v>5.2388122954293292E-2</v>
      </c>
      <c r="M346" s="39">
        <f t="shared" si="35"/>
        <v>1.5745345236624075E-2</v>
      </c>
      <c r="N346">
        <f t="shared" si="33"/>
        <v>34471.14</v>
      </c>
      <c r="O346">
        <f>IF(AND('Heuristica Seq'!$C346=0,'Heuristica Seq'!$B346=0,'Heuristica Seq'!$F346&lt;&gt;"inf",OR(AND(B345=0,'Heuristica Seq'!$F346&lt;O345),B345&lt;&gt;0)),'Heuristica Seq'!$F346,O345)</f>
        <v>33270.9</v>
      </c>
      <c r="Q346" t="s">
        <v>19</v>
      </c>
      <c r="R346">
        <v>2</v>
      </c>
      <c r="S346">
        <v>10</v>
      </c>
      <c r="T346">
        <v>0.05</v>
      </c>
      <c r="U346">
        <v>100</v>
      </c>
      <c r="V346">
        <v>17505.2</v>
      </c>
      <c r="W346">
        <v>302.68400000000003</v>
      </c>
      <c r="X346">
        <v>8</v>
      </c>
      <c r="Y346">
        <v>99</v>
      </c>
      <c r="Z346">
        <v>1800.09</v>
      </c>
      <c r="AA346">
        <v>13309</v>
      </c>
    </row>
    <row r="347" spans="1:27" x14ac:dyDescent="0.3">
      <c r="A347" t="s">
        <v>24</v>
      </c>
      <c r="B347">
        <v>2</v>
      </c>
      <c r="C347">
        <v>5</v>
      </c>
      <c r="D347">
        <v>0.05</v>
      </c>
      <c r="E347">
        <v>200</v>
      </c>
      <c r="F347">
        <v>33330.400000000001</v>
      </c>
      <c r="G347">
        <v>217.14400000000001</v>
      </c>
      <c r="H347">
        <v>7</v>
      </c>
      <c r="I347">
        <v>48</v>
      </c>
      <c r="J347">
        <v>1800.16</v>
      </c>
      <c r="K347">
        <v>10644</v>
      </c>
      <c r="L347" s="33">
        <f t="shared" si="34"/>
        <v>1.7883495787609505E-3</v>
      </c>
      <c r="M347" s="39">
        <f t="shared" si="35"/>
        <v>8.2695600317816975E-4</v>
      </c>
      <c r="N347">
        <f t="shared" si="33"/>
        <v>33302.86</v>
      </c>
      <c r="O347">
        <f>IF(AND('Heuristica Seq'!$C347=0,'Heuristica Seq'!$B347=0,'Heuristica Seq'!$F347&lt;&gt;"inf",OR(AND(B346=0,'Heuristica Seq'!$F347&lt;O346),B346&lt;&gt;0)),'Heuristica Seq'!$F347,O346)</f>
        <v>33270.9</v>
      </c>
      <c r="Q347" t="s">
        <v>19</v>
      </c>
      <c r="R347">
        <v>2</v>
      </c>
      <c r="S347">
        <v>10</v>
      </c>
      <c r="T347">
        <v>0.1</v>
      </c>
      <c r="U347">
        <v>100</v>
      </c>
      <c r="V347">
        <v>17598.2</v>
      </c>
      <c r="W347">
        <v>114.319</v>
      </c>
      <c r="X347">
        <v>0</v>
      </c>
      <c r="Y347">
        <v>49</v>
      </c>
      <c r="Z347">
        <v>1800.23</v>
      </c>
      <c r="AA347">
        <v>9513</v>
      </c>
    </row>
    <row r="348" spans="1:27" x14ac:dyDescent="0.3">
      <c r="A348" t="s">
        <v>24</v>
      </c>
      <c r="B348">
        <v>2</v>
      </c>
      <c r="C348">
        <v>5</v>
      </c>
      <c r="D348">
        <v>0.1</v>
      </c>
      <c r="E348">
        <v>200</v>
      </c>
      <c r="F348">
        <v>33382</v>
      </c>
      <c r="G348">
        <v>1800.05</v>
      </c>
      <c r="H348">
        <v>32</v>
      </c>
      <c r="I348">
        <v>33</v>
      </c>
      <c r="J348">
        <v>1800.05</v>
      </c>
      <c r="K348">
        <v>8532</v>
      </c>
      <c r="L348" s="33">
        <f t="shared" si="34"/>
        <v>3.3392544235353316E-3</v>
      </c>
      <c r="M348" s="39">
        <f t="shared" si="35"/>
        <v>4.801297609120514E-4</v>
      </c>
      <c r="N348">
        <f t="shared" si="33"/>
        <v>33365.980000000003</v>
      </c>
      <c r="O348">
        <f>IF(AND('Heuristica Seq'!$C348=0,'Heuristica Seq'!$B348=0,'Heuristica Seq'!$F348&lt;&gt;"inf",OR(AND(B347=0,'Heuristica Seq'!$F348&lt;O347),B347&lt;&gt;0)),'Heuristica Seq'!$F348,O347)</f>
        <v>33270.9</v>
      </c>
      <c r="Q348" t="s">
        <v>19</v>
      </c>
      <c r="R348">
        <v>2</v>
      </c>
      <c r="S348">
        <v>10</v>
      </c>
      <c r="T348">
        <v>0.15</v>
      </c>
      <c r="U348">
        <v>100</v>
      </c>
      <c r="V348">
        <v>17930</v>
      </c>
      <c r="W348">
        <v>555.05100000000004</v>
      </c>
      <c r="X348">
        <v>8</v>
      </c>
      <c r="Y348">
        <v>46</v>
      </c>
      <c r="Z348">
        <v>1800.08</v>
      </c>
      <c r="AA348">
        <v>7635</v>
      </c>
    </row>
    <row r="349" spans="1:27" x14ac:dyDescent="0.3">
      <c r="A349" t="s">
        <v>24</v>
      </c>
      <c r="B349">
        <v>2</v>
      </c>
      <c r="C349">
        <v>5</v>
      </c>
      <c r="D349">
        <v>0.15</v>
      </c>
      <c r="E349">
        <v>200</v>
      </c>
      <c r="F349">
        <v>33366</v>
      </c>
      <c r="G349">
        <v>310.45100000000002</v>
      </c>
      <c r="H349">
        <v>0</v>
      </c>
      <c r="I349">
        <v>26</v>
      </c>
      <c r="J349">
        <v>1800.1</v>
      </c>
      <c r="K349">
        <v>7845</v>
      </c>
      <c r="L349" s="33">
        <f t="shared" si="34"/>
        <v>2.8583536964734702E-3</v>
      </c>
      <c r="M349" s="39">
        <f t="shared" si="35"/>
        <v>5.9941293484300218E-7</v>
      </c>
      <c r="N349">
        <f t="shared" si="33"/>
        <v>33365.980000000003</v>
      </c>
      <c r="O349">
        <f>IF(AND('Heuristica Seq'!$C349=0,'Heuristica Seq'!$B349=0,'Heuristica Seq'!$F349&lt;&gt;"inf",OR(AND(B348=0,'Heuristica Seq'!$F349&lt;O348),B348&lt;&gt;0)),'Heuristica Seq'!$F349,O348)</f>
        <v>33270.9</v>
      </c>
      <c r="Q349" t="s">
        <v>19</v>
      </c>
      <c r="R349">
        <v>2</v>
      </c>
      <c r="S349">
        <v>10</v>
      </c>
      <c r="T349">
        <v>0.2</v>
      </c>
      <c r="U349">
        <v>100</v>
      </c>
      <c r="V349">
        <v>18249.099999999999</v>
      </c>
      <c r="W349">
        <v>763.77300000000002</v>
      </c>
      <c r="X349">
        <v>7</v>
      </c>
      <c r="Y349">
        <v>32</v>
      </c>
      <c r="Z349">
        <v>1800.25</v>
      </c>
      <c r="AA349">
        <v>4760</v>
      </c>
    </row>
    <row r="350" spans="1:27" x14ac:dyDescent="0.3">
      <c r="A350" t="s">
        <v>24</v>
      </c>
      <c r="B350">
        <v>2</v>
      </c>
      <c r="C350">
        <v>5</v>
      </c>
      <c r="D350">
        <v>0.2</v>
      </c>
      <c r="E350">
        <v>200</v>
      </c>
      <c r="F350">
        <v>33742.199999999997</v>
      </c>
      <c r="G350">
        <v>1318.15</v>
      </c>
      <c r="H350">
        <v>9</v>
      </c>
      <c r="I350">
        <v>17</v>
      </c>
      <c r="J350">
        <v>1800.03</v>
      </c>
      <c r="K350">
        <v>6115</v>
      </c>
      <c r="L350" s="33">
        <f t="shared" si="34"/>
        <v>1.4165532041513718E-2</v>
      </c>
      <c r="M350" s="39">
        <f t="shared" si="35"/>
        <v>9.2311410357912571E-3</v>
      </c>
      <c r="N350">
        <f t="shared" si="33"/>
        <v>33433.57</v>
      </c>
      <c r="O350">
        <f>IF(AND('Heuristica Seq'!$C350=0,'Heuristica Seq'!$B350=0,'Heuristica Seq'!$F350&lt;&gt;"inf",OR(AND(B349=0,'Heuristica Seq'!$F350&lt;O349),B349&lt;&gt;0)),'Heuristica Seq'!$F350,O349)</f>
        <v>33270.9</v>
      </c>
      <c r="Q350" t="s">
        <v>19</v>
      </c>
      <c r="R350">
        <v>2</v>
      </c>
      <c r="S350">
        <v>25</v>
      </c>
      <c r="T350">
        <v>0.05</v>
      </c>
      <c r="U350">
        <v>100</v>
      </c>
      <c r="V350">
        <v>17722.5</v>
      </c>
      <c r="W350">
        <v>506.17599999999999</v>
      </c>
      <c r="X350">
        <v>9</v>
      </c>
      <c r="Y350">
        <v>38</v>
      </c>
      <c r="Z350">
        <v>1800.06</v>
      </c>
      <c r="AA350">
        <v>6904</v>
      </c>
    </row>
    <row r="351" spans="1:27" x14ac:dyDescent="0.3">
      <c r="A351" t="s">
        <v>24</v>
      </c>
      <c r="B351">
        <v>2</v>
      </c>
      <c r="C351">
        <v>10</v>
      </c>
      <c r="D351">
        <v>0.05</v>
      </c>
      <c r="E351">
        <v>200</v>
      </c>
      <c r="F351">
        <v>33372.5</v>
      </c>
      <c r="G351">
        <v>1464.41</v>
      </c>
      <c r="H351">
        <v>32</v>
      </c>
      <c r="I351">
        <v>43</v>
      </c>
      <c r="J351">
        <v>1800.23</v>
      </c>
      <c r="K351">
        <v>8425</v>
      </c>
      <c r="L351" s="33">
        <f t="shared" si="34"/>
        <v>3.0537196168423097E-3</v>
      </c>
      <c r="M351" s="39">
        <f t="shared" si="35"/>
        <v>3.2942153997228552E-4</v>
      </c>
      <c r="N351">
        <f t="shared" si="33"/>
        <v>33361.51</v>
      </c>
      <c r="O351">
        <f>IF(AND('Heuristica Seq'!$C351=0,'Heuristica Seq'!$B351=0,'Heuristica Seq'!$F351&lt;&gt;"inf",OR(AND(B350=0,'Heuristica Seq'!$F351&lt;O350),B350&lt;&gt;0)),'Heuristica Seq'!$F351,O350)</f>
        <v>33270.9</v>
      </c>
      <c r="Q351" t="s">
        <v>19</v>
      </c>
      <c r="R351">
        <v>2</v>
      </c>
      <c r="S351">
        <v>25</v>
      </c>
      <c r="T351">
        <v>0.1</v>
      </c>
      <c r="U351">
        <v>100</v>
      </c>
      <c r="V351">
        <v>18315.400000000001</v>
      </c>
      <c r="W351">
        <v>156.61799999999999</v>
      </c>
      <c r="X351">
        <v>0</v>
      </c>
      <c r="Y351">
        <v>41</v>
      </c>
      <c r="Z351">
        <v>1800.59</v>
      </c>
      <c r="AA351">
        <v>5098</v>
      </c>
    </row>
    <row r="352" spans="1:27" x14ac:dyDescent="0.3">
      <c r="A352" t="s">
        <v>24</v>
      </c>
      <c r="B352">
        <v>2</v>
      </c>
      <c r="C352">
        <v>10</v>
      </c>
      <c r="D352">
        <v>0.1</v>
      </c>
      <c r="E352">
        <v>200</v>
      </c>
      <c r="F352">
        <v>33439.199999999997</v>
      </c>
      <c r="G352">
        <v>1536.25</v>
      </c>
      <c r="H352">
        <v>16</v>
      </c>
      <c r="I352">
        <v>24</v>
      </c>
      <c r="J352">
        <v>1800.19</v>
      </c>
      <c r="K352">
        <v>6145</v>
      </c>
      <c r="L352" s="33">
        <f t="shared" si="34"/>
        <v>5.0584745227810757E-3</v>
      </c>
      <c r="M352" s="39">
        <f t="shared" si="35"/>
        <v>1.6839362353460174E-4</v>
      </c>
      <c r="N352">
        <f t="shared" si="33"/>
        <v>33433.57</v>
      </c>
      <c r="O352">
        <f>IF(AND('Heuristica Seq'!$C352=0,'Heuristica Seq'!$B352=0,'Heuristica Seq'!$F352&lt;&gt;"inf",OR(AND(B351=0,'Heuristica Seq'!$F352&lt;O351),B351&lt;&gt;0)),'Heuristica Seq'!$F352,O351)</f>
        <v>33270.9</v>
      </c>
      <c r="Q352" t="s">
        <v>19</v>
      </c>
      <c r="R352">
        <v>2</v>
      </c>
      <c r="S352">
        <v>25</v>
      </c>
      <c r="T352">
        <v>0.15</v>
      </c>
      <c r="U352">
        <v>100</v>
      </c>
      <c r="V352" t="s">
        <v>511</v>
      </c>
      <c r="W352" t="s">
        <v>511</v>
      </c>
      <c r="X352" t="s">
        <v>511</v>
      </c>
      <c r="Y352" t="s">
        <v>511</v>
      </c>
      <c r="Z352" t="s">
        <v>511</v>
      </c>
    </row>
    <row r="353" spans="1:27" x14ac:dyDescent="0.3">
      <c r="A353" t="s">
        <v>24</v>
      </c>
      <c r="B353">
        <v>2</v>
      </c>
      <c r="C353">
        <v>10</v>
      </c>
      <c r="D353">
        <v>0.15</v>
      </c>
      <c r="E353">
        <v>200</v>
      </c>
      <c r="F353">
        <v>33636.1</v>
      </c>
      <c r="G353">
        <v>727.88499999999999</v>
      </c>
      <c r="H353">
        <v>3</v>
      </c>
      <c r="I353">
        <v>13</v>
      </c>
      <c r="J353">
        <v>1800.16</v>
      </c>
      <c r="K353">
        <v>4760</v>
      </c>
      <c r="L353" s="33">
        <f t="shared" si="34"/>
        <v>1.0976559095185134E-2</v>
      </c>
      <c r="M353" s="39">
        <f t="shared" si="35"/>
        <v>3.1221472643110371E-3</v>
      </c>
      <c r="N353">
        <f t="shared" si="33"/>
        <v>33531.410000000003</v>
      </c>
      <c r="O353">
        <f>IF(AND('Heuristica Seq'!$C353=0,'Heuristica Seq'!$B353=0,'Heuristica Seq'!$F353&lt;&gt;"inf",OR(AND(B352=0,'Heuristica Seq'!$F353&lt;O352),B352&lt;&gt;0)),'Heuristica Seq'!$F353,O352)</f>
        <v>33270.9</v>
      </c>
      <c r="Q353" t="s">
        <v>19</v>
      </c>
      <c r="R353">
        <v>2</v>
      </c>
      <c r="S353">
        <v>25</v>
      </c>
      <c r="T353">
        <v>0.2</v>
      </c>
      <c r="U353">
        <v>100</v>
      </c>
      <c r="V353" t="s">
        <v>511</v>
      </c>
      <c r="W353" t="s">
        <v>511</v>
      </c>
      <c r="X353" t="s">
        <v>511</v>
      </c>
      <c r="Y353" t="s">
        <v>511</v>
      </c>
      <c r="Z353" t="s">
        <v>511</v>
      </c>
    </row>
    <row r="354" spans="1:27" x14ac:dyDescent="0.3">
      <c r="A354" t="s">
        <v>24</v>
      </c>
      <c r="B354">
        <v>2</v>
      </c>
      <c r="C354">
        <v>10</v>
      </c>
      <c r="D354">
        <v>0.2</v>
      </c>
      <c r="E354">
        <v>200</v>
      </c>
      <c r="F354">
        <v>33730.699999999997</v>
      </c>
      <c r="G354">
        <v>1415.55</v>
      </c>
      <c r="H354">
        <v>0</v>
      </c>
      <c r="I354">
        <v>6</v>
      </c>
      <c r="J354">
        <v>1800.19</v>
      </c>
      <c r="K354">
        <v>2840</v>
      </c>
      <c r="L354" s="33">
        <f t="shared" si="34"/>
        <v>1.3819884643937907E-2</v>
      </c>
      <c r="M354" s="39">
        <f t="shared" si="35"/>
        <v>1.7596509802815241E-3</v>
      </c>
      <c r="N354">
        <f t="shared" si="33"/>
        <v>33671.449999999997</v>
      </c>
      <c r="O354">
        <f>IF(AND('Heuristica Seq'!$C354=0,'Heuristica Seq'!$B354=0,'Heuristica Seq'!$F354&lt;&gt;"inf",OR(AND(B353=0,'Heuristica Seq'!$F354&lt;O353),B353&lt;&gt;0)),'Heuristica Seq'!$F354,O353)</f>
        <v>33270.9</v>
      </c>
      <c r="Q354" t="s">
        <v>19</v>
      </c>
      <c r="R354">
        <v>2</v>
      </c>
      <c r="S354">
        <v>50</v>
      </c>
      <c r="T354">
        <v>0.05</v>
      </c>
      <c r="U354">
        <v>100</v>
      </c>
      <c r="V354">
        <v>17729.3</v>
      </c>
      <c r="W354">
        <v>435.17399999999998</v>
      </c>
      <c r="X354">
        <v>7</v>
      </c>
      <c r="Y354">
        <v>48</v>
      </c>
      <c r="Z354">
        <v>1800.65</v>
      </c>
      <c r="AA354">
        <v>8921</v>
      </c>
    </row>
    <row r="355" spans="1:27" x14ac:dyDescent="0.3">
      <c r="A355" t="s">
        <v>24</v>
      </c>
      <c r="B355">
        <v>2</v>
      </c>
      <c r="C355">
        <v>25</v>
      </c>
      <c r="D355">
        <v>0.05</v>
      </c>
      <c r="E355">
        <v>200</v>
      </c>
      <c r="F355">
        <v>33470.699999999997</v>
      </c>
      <c r="G355">
        <v>1010.21</v>
      </c>
      <c r="H355">
        <v>5</v>
      </c>
      <c r="I355">
        <v>19</v>
      </c>
      <c r="J355">
        <v>1801.48</v>
      </c>
      <c r="K355">
        <v>5465</v>
      </c>
      <c r="L355" s="33">
        <f t="shared" si="34"/>
        <v>6.0052478291838796E-3</v>
      </c>
      <c r="M355" s="39">
        <f t="shared" si="35"/>
        <v>-2.9876868468114992E-7</v>
      </c>
      <c r="N355">
        <f t="shared" si="33"/>
        <v>33470.71</v>
      </c>
      <c r="O355">
        <f>IF(AND('Heuristica Seq'!$C355=0,'Heuristica Seq'!$B355=0,'Heuristica Seq'!$F355&lt;&gt;"inf",OR(AND(B354=0,'Heuristica Seq'!$F355&lt;O354),B354&lt;&gt;0)),'Heuristica Seq'!$F355,O354)</f>
        <v>33270.9</v>
      </c>
      <c r="Q355" t="s">
        <v>19</v>
      </c>
      <c r="R355">
        <v>2</v>
      </c>
      <c r="S355">
        <v>50</v>
      </c>
      <c r="T355">
        <v>0.1</v>
      </c>
      <c r="U355">
        <v>100</v>
      </c>
      <c r="V355">
        <v>18416.900000000001</v>
      </c>
      <c r="W355">
        <v>794.22900000000004</v>
      </c>
      <c r="X355">
        <v>14</v>
      </c>
      <c r="Y355">
        <v>55</v>
      </c>
      <c r="Z355">
        <v>1800.3</v>
      </c>
      <c r="AA355">
        <v>5938</v>
      </c>
    </row>
    <row r="356" spans="1:27" x14ac:dyDescent="0.3">
      <c r="A356" t="s">
        <v>24</v>
      </c>
      <c r="B356">
        <v>2</v>
      </c>
      <c r="C356">
        <v>25</v>
      </c>
      <c r="D356">
        <v>0.1</v>
      </c>
      <c r="E356">
        <v>200</v>
      </c>
      <c r="F356">
        <v>33657.9</v>
      </c>
      <c r="G356">
        <v>1655.75</v>
      </c>
      <c r="H356">
        <v>3</v>
      </c>
      <c r="I356">
        <v>6</v>
      </c>
      <c r="J356">
        <v>1800.25</v>
      </c>
      <c r="K356">
        <v>3715</v>
      </c>
      <c r="L356" s="33">
        <f t="shared" si="34"/>
        <v>1.163178633580686E-2</v>
      </c>
      <c r="M356" s="39">
        <f t="shared" si="35"/>
        <v>5.6244273756211882E-4</v>
      </c>
      <c r="N356">
        <f t="shared" si="33"/>
        <v>33638.980000000003</v>
      </c>
      <c r="O356">
        <f>IF(AND('Heuristica Seq'!$C356=0,'Heuristica Seq'!$B356=0,'Heuristica Seq'!$F356&lt;&gt;"inf",OR(AND(B355=0,'Heuristica Seq'!$F356&lt;O355),B355&lt;&gt;0)),'Heuristica Seq'!$F356,O355)</f>
        <v>33270.9</v>
      </c>
      <c r="Q356" t="s">
        <v>19</v>
      </c>
      <c r="R356">
        <v>2</v>
      </c>
      <c r="S356">
        <v>50</v>
      </c>
      <c r="T356">
        <v>0.15</v>
      </c>
      <c r="U356">
        <v>100</v>
      </c>
      <c r="V356" t="s">
        <v>511</v>
      </c>
      <c r="W356" t="s">
        <v>511</v>
      </c>
      <c r="X356" t="s">
        <v>511</v>
      </c>
      <c r="Y356" t="s">
        <v>511</v>
      </c>
      <c r="Z356" t="s">
        <v>511</v>
      </c>
    </row>
    <row r="357" spans="1:27" x14ac:dyDescent="0.3">
      <c r="A357" t="s">
        <v>24</v>
      </c>
      <c r="B357">
        <v>2</v>
      </c>
      <c r="C357">
        <v>25</v>
      </c>
      <c r="D357">
        <v>0.15</v>
      </c>
      <c r="E357">
        <v>200</v>
      </c>
      <c r="F357">
        <v>33930.699999999997</v>
      </c>
      <c r="G357">
        <v>1800.13</v>
      </c>
      <c r="H357">
        <v>0</v>
      </c>
      <c r="I357">
        <v>1</v>
      </c>
      <c r="J357">
        <v>1800.13</v>
      </c>
      <c r="K357">
        <v>1861</v>
      </c>
      <c r="L357" s="33">
        <f t="shared" si="34"/>
        <v>1.9831143732210288E-2</v>
      </c>
      <c r="M357" s="39">
        <f t="shared" si="35"/>
        <v>2.5756769462286222E-3</v>
      </c>
      <c r="N357">
        <f t="shared" si="33"/>
        <v>33843.53</v>
      </c>
      <c r="O357">
        <f>IF(AND('Heuristica Seq'!$C357=0,'Heuristica Seq'!$B357=0,'Heuristica Seq'!$F357&lt;&gt;"inf",OR(AND(B356=0,'Heuristica Seq'!$F357&lt;O356),B356&lt;&gt;0)),'Heuristica Seq'!$F357,O356)</f>
        <v>33270.9</v>
      </c>
      <c r="Q357" t="s">
        <v>19</v>
      </c>
      <c r="R357">
        <v>2</v>
      </c>
      <c r="S357">
        <v>50</v>
      </c>
      <c r="T357">
        <v>0.2</v>
      </c>
      <c r="U357">
        <v>100</v>
      </c>
      <c r="V357" t="s">
        <v>511</v>
      </c>
      <c r="W357" t="s">
        <v>511</v>
      </c>
      <c r="X357" t="s">
        <v>511</v>
      </c>
      <c r="Y357" t="s">
        <v>511</v>
      </c>
      <c r="Z357" t="s">
        <v>511</v>
      </c>
    </row>
    <row r="358" spans="1:27" x14ac:dyDescent="0.3">
      <c r="A358" t="s">
        <v>24</v>
      </c>
      <c r="B358">
        <v>2</v>
      </c>
      <c r="C358">
        <v>25</v>
      </c>
      <c r="D358">
        <v>0.2</v>
      </c>
      <c r="E358">
        <v>200</v>
      </c>
      <c r="F358">
        <v>35649.4</v>
      </c>
      <c r="G358">
        <v>1801.52</v>
      </c>
      <c r="H358">
        <v>0</v>
      </c>
      <c r="I358">
        <v>1</v>
      </c>
      <c r="J358">
        <v>1801.52</v>
      </c>
      <c r="K358">
        <v>636</v>
      </c>
      <c r="L358" s="33">
        <f t="shared" si="34"/>
        <v>7.1488898707278814E-2</v>
      </c>
      <c r="M358" s="39">
        <f t="shared" si="35"/>
        <v>4.3659057049150185E-2</v>
      </c>
      <c r="N358">
        <f t="shared" si="33"/>
        <v>34158.089999999997</v>
      </c>
      <c r="O358">
        <f>IF(AND('Heuristica Seq'!$C358=0,'Heuristica Seq'!$B358=0,'Heuristica Seq'!$F358&lt;&gt;"inf",OR(AND(B357=0,'Heuristica Seq'!$F358&lt;O357),B357&lt;&gt;0)),'Heuristica Seq'!$F358,O357)</f>
        <v>33270.9</v>
      </c>
      <c r="Q358" t="s">
        <v>19</v>
      </c>
      <c r="R358">
        <v>3</v>
      </c>
      <c r="S358">
        <v>0</v>
      </c>
      <c r="T358">
        <v>0.05</v>
      </c>
      <c r="U358">
        <v>100</v>
      </c>
      <c r="V358">
        <v>18417.5</v>
      </c>
      <c r="W358">
        <v>623.85699999999997</v>
      </c>
      <c r="X358">
        <v>27</v>
      </c>
      <c r="Y358">
        <v>116</v>
      </c>
      <c r="Z358">
        <v>1800.17</v>
      </c>
      <c r="AA358">
        <v>14578</v>
      </c>
    </row>
    <row r="359" spans="1:27" x14ac:dyDescent="0.3">
      <c r="A359" t="s">
        <v>24</v>
      </c>
      <c r="B359">
        <v>2</v>
      </c>
      <c r="C359">
        <v>50</v>
      </c>
      <c r="D359">
        <v>0.05</v>
      </c>
      <c r="E359">
        <v>200</v>
      </c>
      <c r="F359">
        <v>33579.599999999999</v>
      </c>
      <c r="G359">
        <v>1171.1300000000001</v>
      </c>
      <c r="H359">
        <v>13</v>
      </c>
      <c r="I359">
        <v>25</v>
      </c>
      <c r="J359">
        <v>1800.2</v>
      </c>
      <c r="K359">
        <v>6404</v>
      </c>
      <c r="L359" s="33">
        <f t="shared" si="34"/>
        <v>9.2783784027483662E-3</v>
      </c>
      <c r="M359" s="39">
        <f t="shared" si="35"/>
        <v>2.9569362556227663E-3</v>
      </c>
      <c r="N359">
        <f t="shared" si="33"/>
        <v>33480.6</v>
      </c>
      <c r="O359">
        <f>IF(AND('Heuristica Seq'!$C359=0,'Heuristica Seq'!$B359=0,'Heuristica Seq'!$F359&lt;&gt;"inf",OR(AND(B358=0,'Heuristica Seq'!$F359&lt;O358),B358&lt;&gt;0)),'Heuristica Seq'!$F359,O358)</f>
        <v>33270.9</v>
      </c>
      <c r="Q359" t="s">
        <v>19</v>
      </c>
      <c r="R359">
        <v>3</v>
      </c>
      <c r="S359">
        <v>0</v>
      </c>
      <c r="T359">
        <v>0.1</v>
      </c>
      <c r="U359">
        <v>100</v>
      </c>
      <c r="V359" t="s">
        <v>511</v>
      </c>
      <c r="W359" t="s">
        <v>511</v>
      </c>
      <c r="X359" t="s">
        <v>511</v>
      </c>
      <c r="Y359" t="s">
        <v>511</v>
      </c>
      <c r="Z359" t="s">
        <v>511</v>
      </c>
    </row>
    <row r="360" spans="1:27" x14ac:dyDescent="0.3">
      <c r="A360" t="s">
        <v>24</v>
      </c>
      <c r="B360">
        <v>2</v>
      </c>
      <c r="C360">
        <v>50</v>
      </c>
      <c r="D360">
        <v>0.1</v>
      </c>
      <c r="E360">
        <v>200</v>
      </c>
      <c r="F360">
        <v>33646.199999999997</v>
      </c>
      <c r="G360">
        <v>1269.94</v>
      </c>
      <c r="H360">
        <v>4</v>
      </c>
      <c r="I360">
        <v>12</v>
      </c>
      <c r="J360">
        <v>1800.26</v>
      </c>
      <c r="K360">
        <v>4946</v>
      </c>
      <c r="L360" s="33">
        <f t="shared" si="34"/>
        <v>1.1280127679142993E-2</v>
      </c>
      <c r="M360" s="39">
        <f t="shared" si="35"/>
        <v>2.1463195376303368E-4</v>
      </c>
      <c r="N360">
        <f t="shared" si="33"/>
        <v>33638.980000000003</v>
      </c>
      <c r="O360">
        <f>IF(AND('Heuristica Seq'!$C360=0,'Heuristica Seq'!$B360=0,'Heuristica Seq'!$F360&lt;&gt;"inf",OR(AND(B359=0,'Heuristica Seq'!$F360&lt;O359),B359&lt;&gt;0)),'Heuristica Seq'!$F360,O359)</f>
        <v>33270.9</v>
      </c>
      <c r="Q360" t="s">
        <v>19</v>
      </c>
      <c r="R360">
        <v>3</v>
      </c>
      <c r="S360">
        <v>0</v>
      </c>
      <c r="T360">
        <v>0.15</v>
      </c>
      <c r="U360">
        <v>100</v>
      </c>
      <c r="V360" t="s">
        <v>511</v>
      </c>
      <c r="W360" t="s">
        <v>511</v>
      </c>
      <c r="X360" t="s">
        <v>511</v>
      </c>
      <c r="Y360" t="s">
        <v>511</v>
      </c>
      <c r="Z360" t="s">
        <v>511</v>
      </c>
    </row>
    <row r="361" spans="1:27" x14ac:dyDescent="0.3">
      <c r="A361" t="s">
        <v>24</v>
      </c>
      <c r="B361">
        <v>2</v>
      </c>
      <c r="C361">
        <v>50</v>
      </c>
      <c r="D361">
        <v>0.15</v>
      </c>
      <c r="E361">
        <v>200</v>
      </c>
      <c r="F361">
        <v>34172.1</v>
      </c>
      <c r="G361">
        <v>1561.32</v>
      </c>
      <c r="H361">
        <v>0</v>
      </c>
      <c r="I361">
        <v>3</v>
      </c>
      <c r="J361">
        <v>1800.27</v>
      </c>
      <c r="K361">
        <v>1539</v>
      </c>
      <c r="L361" s="33">
        <f t="shared" si="34"/>
        <v>2.7086733451755052E-2</v>
      </c>
      <c r="M361" s="39">
        <f t="shared" si="35"/>
        <v>9.3682044629230798E-3</v>
      </c>
      <c r="N361">
        <f t="shared" si="33"/>
        <v>33854.94</v>
      </c>
      <c r="O361">
        <f>IF(AND('Heuristica Seq'!$C361=0,'Heuristica Seq'!$B361=0,'Heuristica Seq'!$F361&lt;&gt;"inf",OR(AND(B360=0,'Heuristica Seq'!$F361&lt;O360),B360&lt;&gt;0)),'Heuristica Seq'!$F361,O360)</f>
        <v>33270.9</v>
      </c>
      <c r="Q361" t="s">
        <v>19</v>
      </c>
      <c r="R361">
        <v>3</v>
      </c>
      <c r="S361">
        <v>0</v>
      </c>
      <c r="T361">
        <v>0.2</v>
      </c>
      <c r="U361">
        <v>100</v>
      </c>
      <c r="V361" t="s">
        <v>511</v>
      </c>
      <c r="W361" t="s">
        <v>511</v>
      </c>
      <c r="X361" t="s">
        <v>511</v>
      </c>
      <c r="Y361" t="s">
        <v>511</v>
      </c>
      <c r="Z361" t="s">
        <v>511</v>
      </c>
    </row>
    <row r="362" spans="1:27" x14ac:dyDescent="0.3">
      <c r="A362" t="s">
        <v>24</v>
      </c>
      <c r="B362">
        <v>2</v>
      </c>
      <c r="C362">
        <v>50</v>
      </c>
      <c r="D362">
        <v>0.2</v>
      </c>
      <c r="E362">
        <v>200</v>
      </c>
      <c r="F362">
        <v>34232.1</v>
      </c>
      <c r="G362">
        <v>1800.28</v>
      </c>
      <c r="H362">
        <v>0</v>
      </c>
      <c r="I362">
        <v>1</v>
      </c>
      <c r="J362">
        <v>1800.28</v>
      </c>
      <c r="K362">
        <v>2135</v>
      </c>
      <c r="L362" s="33">
        <f t="shared" si="34"/>
        <v>2.8890111178236699E-2</v>
      </c>
      <c r="M362" s="39">
        <f t="shared" si="35"/>
        <v>3.2069588927243764E-3</v>
      </c>
      <c r="N362">
        <f t="shared" si="33"/>
        <v>34122.67</v>
      </c>
      <c r="O362">
        <f>IF(AND('Heuristica Seq'!$C362=0,'Heuristica Seq'!$B362=0,'Heuristica Seq'!$F362&lt;&gt;"inf",OR(AND(B361=0,'Heuristica Seq'!$F362&lt;O361),B361&lt;&gt;0)),'Heuristica Seq'!$F362,O361)</f>
        <v>33270.9</v>
      </c>
      <c r="Q362" t="s">
        <v>19</v>
      </c>
      <c r="R362">
        <v>3</v>
      </c>
      <c r="S362">
        <v>10</v>
      </c>
      <c r="T362">
        <v>0.05</v>
      </c>
      <c r="U362">
        <v>100</v>
      </c>
      <c r="V362">
        <v>18416.900000000001</v>
      </c>
      <c r="W362">
        <v>126.239</v>
      </c>
      <c r="X362">
        <v>3</v>
      </c>
      <c r="Y362">
        <v>118</v>
      </c>
      <c r="Z362">
        <v>1800.01</v>
      </c>
      <c r="AA362">
        <v>14260</v>
      </c>
    </row>
    <row r="363" spans="1:27" x14ac:dyDescent="0.3">
      <c r="A363" t="s">
        <v>24</v>
      </c>
      <c r="B363">
        <v>3</v>
      </c>
      <c r="C363">
        <v>0</v>
      </c>
      <c r="D363">
        <v>0.05</v>
      </c>
      <c r="E363">
        <v>200</v>
      </c>
      <c r="F363">
        <v>33639</v>
      </c>
      <c r="G363">
        <v>1166.33</v>
      </c>
      <c r="H363">
        <v>21</v>
      </c>
      <c r="I363">
        <v>34</v>
      </c>
      <c r="J363">
        <v>1800.08</v>
      </c>
      <c r="K363">
        <v>13932</v>
      </c>
      <c r="L363" s="33">
        <f t="shared" si="34"/>
        <v>1.1063722351965177E-2</v>
      </c>
      <c r="M363" s="39">
        <f t="shared" si="35"/>
        <v>5.9454834833161385E-7</v>
      </c>
      <c r="N363">
        <f t="shared" si="33"/>
        <v>33638.980000000003</v>
      </c>
      <c r="O363">
        <f>IF(AND('Heuristica Seq'!$C363=0,'Heuristica Seq'!$B363=0,'Heuristica Seq'!$F363&lt;&gt;"inf",OR(AND(B362=0,'Heuristica Seq'!$F363&lt;O362),B362&lt;&gt;0)),'Heuristica Seq'!$F363,O362)</f>
        <v>33270.9</v>
      </c>
      <c r="Q363" t="s">
        <v>19</v>
      </c>
      <c r="R363">
        <v>3</v>
      </c>
      <c r="S363">
        <v>10</v>
      </c>
      <c r="T363">
        <v>0.1</v>
      </c>
      <c r="U363">
        <v>100</v>
      </c>
      <c r="V363" t="s">
        <v>511</v>
      </c>
      <c r="W363" t="s">
        <v>511</v>
      </c>
      <c r="X363" t="s">
        <v>511</v>
      </c>
      <c r="Y363" t="s">
        <v>511</v>
      </c>
      <c r="Z363" t="s">
        <v>511</v>
      </c>
    </row>
    <row r="364" spans="1:27" x14ac:dyDescent="0.3">
      <c r="A364" t="s">
        <v>24</v>
      </c>
      <c r="B364">
        <v>3</v>
      </c>
      <c r="C364">
        <v>0</v>
      </c>
      <c r="D364">
        <v>0.1</v>
      </c>
      <c r="E364">
        <v>200</v>
      </c>
      <c r="F364">
        <v>34302.699999999997</v>
      </c>
      <c r="G364">
        <v>590.62</v>
      </c>
      <c r="H364">
        <v>0</v>
      </c>
      <c r="I364">
        <v>10</v>
      </c>
      <c r="J364">
        <v>1800.04</v>
      </c>
      <c r="K364">
        <v>5467</v>
      </c>
      <c r="L364" s="33">
        <f t="shared" si="34"/>
        <v>3.1012085636396902E-2</v>
      </c>
      <c r="M364" s="39">
        <f t="shared" si="35"/>
        <v>5.2759646299658236E-3</v>
      </c>
      <c r="N364">
        <f t="shared" si="33"/>
        <v>34122.67</v>
      </c>
      <c r="O364">
        <f>IF(AND('Heuristica Seq'!$C364=0,'Heuristica Seq'!$B364=0,'Heuristica Seq'!$F364&lt;&gt;"inf",OR(AND(B363=0,'Heuristica Seq'!$F364&lt;O363),B363&lt;&gt;0)),'Heuristica Seq'!$F364,O363)</f>
        <v>33270.9</v>
      </c>
      <c r="Q364" t="s">
        <v>19</v>
      </c>
      <c r="R364">
        <v>3</v>
      </c>
      <c r="S364">
        <v>10</v>
      </c>
      <c r="T364">
        <v>0.15</v>
      </c>
      <c r="U364">
        <v>100</v>
      </c>
      <c r="V364" t="s">
        <v>511</v>
      </c>
      <c r="W364" t="s">
        <v>511</v>
      </c>
      <c r="X364" t="s">
        <v>511</v>
      </c>
      <c r="Y364" t="s">
        <v>511</v>
      </c>
      <c r="Z364" t="s">
        <v>511</v>
      </c>
    </row>
    <row r="365" spans="1:27" x14ac:dyDescent="0.3">
      <c r="A365" t="s">
        <v>24</v>
      </c>
      <c r="B365">
        <v>3</v>
      </c>
      <c r="C365">
        <v>10</v>
      </c>
      <c r="D365">
        <v>0.05</v>
      </c>
      <c r="E365">
        <v>200</v>
      </c>
      <c r="F365">
        <v>33639</v>
      </c>
      <c r="G365">
        <v>147.86699999999999</v>
      </c>
      <c r="H365">
        <v>0</v>
      </c>
      <c r="I365">
        <v>53</v>
      </c>
      <c r="J365">
        <v>1800.08</v>
      </c>
      <c r="K365">
        <v>16468</v>
      </c>
      <c r="L365" s="33">
        <f t="shared" si="34"/>
        <v>1.1063722351965177E-2</v>
      </c>
      <c r="M365" s="39">
        <f t="shared" si="35"/>
        <v>5.9454834833161385E-7</v>
      </c>
      <c r="N365">
        <f t="shared" si="33"/>
        <v>33638.980000000003</v>
      </c>
      <c r="O365">
        <f>IF(AND('Heuristica Seq'!$C365=0,'Heuristica Seq'!$B365=0,'Heuristica Seq'!$F365&lt;&gt;"inf",OR(AND(B364=0,'Heuristica Seq'!$F365&lt;O364),B364&lt;&gt;0)),'Heuristica Seq'!$F365,O364)</f>
        <v>33270.9</v>
      </c>
      <c r="Q365" t="s">
        <v>19</v>
      </c>
      <c r="R365">
        <v>3</v>
      </c>
      <c r="S365">
        <v>10</v>
      </c>
      <c r="T365">
        <v>0.2</v>
      </c>
      <c r="U365">
        <v>100</v>
      </c>
      <c r="V365" t="s">
        <v>511</v>
      </c>
      <c r="W365" t="s">
        <v>511</v>
      </c>
      <c r="X365" t="s">
        <v>511</v>
      </c>
      <c r="Y365" t="s">
        <v>511</v>
      </c>
      <c r="Z365" t="s">
        <v>511</v>
      </c>
    </row>
    <row r="366" spans="1:27" x14ac:dyDescent="0.3">
      <c r="A366" t="s">
        <v>24</v>
      </c>
      <c r="B366">
        <v>3</v>
      </c>
      <c r="C366">
        <v>10</v>
      </c>
      <c r="D366">
        <v>0.1</v>
      </c>
      <c r="E366">
        <v>200</v>
      </c>
      <c r="F366">
        <v>34465.9</v>
      </c>
      <c r="G366">
        <v>941.56100000000004</v>
      </c>
      <c r="H366">
        <v>0</v>
      </c>
      <c r="I366">
        <v>11</v>
      </c>
      <c r="J366">
        <v>1800.2</v>
      </c>
      <c r="K366">
        <v>5439</v>
      </c>
      <c r="L366" s="33">
        <f t="shared" si="34"/>
        <v>3.591727305242709E-2</v>
      </c>
      <c r="M366" s="39">
        <f t="shared" si="35"/>
        <v>1.0058708770445124E-2</v>
      </c>
      <c r="N366">
        <f t="shared" si="33"/>
        <v>34122.67</v>
      </c>
      <c r="O366">
        <f>IF(AND('Heuristica Seq'!$C366=0,'Heuristica Seq'!$B366=0,'Heuristica Seq'!$F366&lt;&gt;"inf",OR(AND(B365=0,'Heuristica Seq'!$F366&lt;O365),B365&lt;&gt;0)),'Heuristica Seq'!$F366,O365)</f>
        <v>33270.9</v>
      </c>
      <c r="Q366" t="s">
        <v>19</v>
      </c>
      <c r="R366">
        <v>3</v>
      </c>
      <c r="S366">
        <v>25</v>
      </c>
      <c r="T366">
        <v>0.05</v>
      </c>
      <c r="U366">
        <v>100</v>
      </c>
      <c r="V366">
        <v>18416.900000000001</v>
      </c>
      <c r="W366">
        <v>227.75200000000001</v>
      </c>
      <c r="X366">
        <v>17</v>
      </c>
      <c r="Y366">
        <v>158</v>
      </c>
      <c r="Z366">
        <v>1800.04</v>
      </c>
      <c r="AA366">
        <v>15547</v>
      </c>
    </row>
    <row r="367" spans="1:27" x14ac:dyDescent="0.3">
      <c r="A367" t="s">
        <v>24</v>
      </c>
      <c r="B367">
        <v>3</v>
      </c>
      <c r="C367">
        <v>25</v>
      </c>
      <c r="D367">
        <v>0.05</v>
      </c>
      <c r="E367">
        <v>200</v>
      </c>
      <c r="F367">
        <v>33645</v>
      </c>
      <c r="G367">
        <v>358.29300000000001</v>
      </c>
      <c r="H367">
        <v>5</v>
      </c>
      <c r="I367">
        <v>44</v>
      </c>
      <c r="J367">
        <v>1800.09</v>
      </c>
      <c r="K367">
        <v>15242</v>
      </c>
      <c r="L367" s="33">
        <f t="shared" si="34"/>
        <v>1.124406012461332E-2</v>
      </c>
      <c r="M367" s="39">
        <f t="shared" si="35"/>
        <v>1.7895905286069436E-4</v>
      </c>
      <c r="N367">
        <f t="shared" si="33"/>
        <v>33638.980000000003</v>
      </c>
      <c r="O367">
        <f>IF(AND('Heuristica Seq'!$C367=0,'Heuristica Seq'!$B367=0,'Heuristica Seq'!$F367&lt;&gt;"inf",OR(AND(B366=0,'Heuristica Seq'!$F367&lt;O366),B366&lt;&gt;0)),'Heuristica Seq'!$F367,O366)</f>
        <v>33270.9</v>
      </c>
      <c r="Q367" t="s">
        <v>19</v>
      </c>
      <c r="R367">
        <v>3</v>
      </c>
      <c r="S367">
        <v>25</v>
      </c>
      <c r="T367">
        <v>0.1</v>
      </c>
      <c r="U367">
        <v>100</v>
      </c>
      <c r="V367" t="s">
        <v>511</v>
      </c>
      <c r="W367" t="s">
        <v>511</v>
      </c>
      <c r="X367" t="s">
        <v>511</v>
      </c>
      <c r="Y367" t="s">
        <v>511</v>
      </c>
      <c r="Z367" t="s">
        <v>511</v>
      </c>
    </row>
    <row r="368" spans="1:27" x14ac:dyDescent="0.3">
      <c r="A368" t="s">
        <v>24</v>
      </c>
      <c r="B368">
        <v>3</v>
      </c>
      <c r="C368">
        <v>25</v>
      </c>
      <c r="D368">
        <v>0.1</v>
      </c>
      <c r="E368">
        <v>200</v>
      </c>
      <c r="F368">
        <v>34217.599999999999</v>
      </c>
      <c r="G368">
        <v>1208.78</v>
      </c>
      <c r="H368">
        <v>6</v>
      </c>
      <c r="I368">
        <v>14</v>
      </c>
      <c r="J368">
        <v>1800.19</v>
      </c>
      <c r="K368">
        <v>5172</v>
      </c>
      <c r="L368" s="33">
        <f t="shared" si="34"/>
        <v>2.8454294894336929E-2</v>
      </c>
      <c r="M368" s="39">
        <f t="shared" si="35"/>
        <v>2.7820214537725985E-3</v>
      </c>
      <c r="N368">
        <f t="shared" si="33"/>
        <v>34122.67</v>
      </c>
      <c r="O368">
        <f>IF(AND('Heuristica Seq'!$C368=0,'Heuristica Seq'!$B368=0,'Heuristica Seq'!$F368&lt;&gt;"inf",OR(AND(B367=0,'Heuristica Seq'!$F368&lt;O367),B367&lt;&gt;0)),'Heuristica Seq'!$F368,O367)</f>
        <v>33270.9</v>
      </c>
      <c r="Q368" t="s">
        <v>19</v>
      </c>
      <c r="R368">
        <v>3</v>
      </c>
      <c r="S368">
        <v>25</v>
      </c>
      <c r="T368">
        <v>0.15</v>
      </c>
      <c r="U368">
        <v>100</v>
      </c>
      <c r="V368" t="s">
        <v>511</v>
      </c>
      <c r="W368" t="s">
        <v>511</v>
      </c>
      <c r="X368" t="s">
        <v>511</v>
      </c>
      <c r="Y368" t="s">
        <v>511</v>
      </c>
      <c r="Z368" t="s">
        <v>511</v>
      </c>
    </row>
    <row r="369" spans="1:27" x14ac:dyDescent="0.3">
      <c r="A369" t="s">
        <v>24</v>
      </c>
      <c r="B369">
        <v>3</v>
      </c>
      <c r="C369">
        <v>50</v>
      </c>
      <c r="D369">
        <v>0.05</v>
      </c>
      <c r="E369">
        <v>200</v>
      </c>
      <c r="F369">
        <v>33639</v>
      </c>
      <c r="G369">
        <v>1021.21</v>
      </c>
      <c r="H369">
        <v>19</v>
      </c>
      <c r="I369">
        <v>40</v>
      </c>
      <c r="J369">
        <v>1800</v>
      </c>
      <c r="K369">
        <v>15459</v>
      </c>
      <c r="L369" s="33">
        <f t="shared" si="34"/>
        <v>1.1063722351965177E-2</v>
      </c>
      <c r="M369" s="39">
        <f t="shared" si="35"/>
        <v>5.9454834833161385E-7</v>
      </c>
      <c r="N369">
        <f t="shared" si="33"/>
        <v>33638.980000000003</v>
      </c>
      <c r="O369">
        <f>IF(AND('Heuristica Seq'!$C369=0,'Heuristica Seq'!$B369=0,'Heuristica Seq'!$F369&lt;&gt;"inf",OR(AND(B368=0,'Heuristica Seq'!$F369&lt;O368),B368&lt;&gt;0)),'Heuristica Seq'!$F369,O368)</f>
        <v>33270.9</v>
      </c>
      <c r="Q369" t="s">
        <v>19</v>
      </c>
      <c r="R369">
        <v>3</v>
      </c>
      <c r="S369">
        <v>25</v>
      </c>
      <c r="T369">
        <v>0.2</v>
      </c>
      <c r="U369">
        <v>100</v>
      </c>
      <c r="V369" t="s">
        <v>511</v>
      </c>
      <c r="W369" t="s">
        <v>511</v>
      </c>
      <c r="X369" t="s">
        <v>511</v>
      </c>
      <c r="Y369" t="s">
        <v>511</v>
      </c>
      <c r="Z369" t="s">
        <v>511</v>
      </c>
    </row>
    <row r="370" spans="1:27" x14ac:dyDescent="0.3">
      <c r="A370" t="s">
        <v>24</v>
      </c>
      <c r="B370">
        <v>3</v>
      </c>
      <c r="C370">
        <v>50</v>
      </c>
      <c r="D370">
        <v>0.1</v>
      </c>
      <c r="E370">
        <v>200</v>
      </c>
      <c r="F370">
        <v>34122.699999999997</v>
      </c>
      <c r="G370">
        <v>1246.97</v>
      </c>
      <c r="H370">
        <v>3</v>
      </c>
      <c r="I370">
        <v>9</v>
      </c>
      <c r="J370">
        <v>1800.62</v>
      </c>
      <c r="K370">
        <v>5343</v>
      </c>
      <c r="L370" s="33">
        <f t="shared" si="34"/>
        <v>2.5601952456951738E-2</v>
      </c>
      <c r="M370" s="39">
        <f t="shared" si="35"/>
        <v>8.791809080754831E-7</v>
      </c>
      <c r="N370">
        <f t="shared" si="33"/>
        <v>34122.67</v>
      </c>
      <c r="O370">
        <f>IF(AND('Heuristica Seq'!$C370=0,'Heuristica Seq'!$B370=0,'Heuristica Seq'!$F370&lt;&gt;"inf",OR(AND(B369=0,'Heuristica Seq'!$F370&lt;O369),B369&lt;&gt;0)),'Heuristica Seq'!$F370,O369)</f>
        <v>33270.9</v>
      </c>
      <c r="Q370" t="s">
        <v>19</v>
      </c>
      <c r="R370">
        <v>3</v>
      </c>
      <c r="S370">
        <v>50</v>
      </c>
      <c r="T370">
        <v>0.05</v>
      </c>
      <c r="U370">
        <v>100</v>
      </c>
      <c r="V370">
        <v>18416.900000000001</v>
      </c>
      <c r="W370">
        <v>1007.9</v>
      </c>
      <c r="X370">
        <v>79</v>
      </c>
      <c r="Y370">
        <v>133</v>
      </c>
      <c r="Z370">
        <v>1800.04</v>
      </c>
      <c r="AA370">
        <v>15864</v>
      </c>
    </row>
    <row r="371" spans="1:27" x14ac:dyDescent="0.3">
      <c r="A371" t="s">
        <v>22</v>
      </c>
      <c r="B371">
        <v>0</v>
      </c>
      <c r="C371">
        <v>0</v>
      </c>
      <c r="D371">
        <v>0.05</v>
      </c>
      <c r="E371">
        <v>300</v>
      </c>
      <c r="F371">
        <v>45418.9</v>
      </c>
      <c r="G371">
        <v>714.05499999999995</v>
      </c>
      <c r="H371">
        <v>9</v>
      </c>
      <c r="I371">
        <v>29</v>
      </c>
      <c r="J371">
        <v>1800.07</v>
      </c>
      <c r="K371">
        <v>24390</v>
      </c>
      <c r="L371" s="33">
        <f t="shared" si="34"/>
        <v>0</v>
      </c>
      <c r="M371" s="39">
        <f t="shared" si="35"/>
        <v>1.8471314538208716E-3</v>
      </c>
      <c r="N371">
        <f t="shared" si="33"/>
        <v>45335.16</v>
      </c>
      <c r="O371">
        <f>IF(AND('Heuristica Seq'!$C371=0,'Heuristica Seq'!$B371=0,'Heuristica Seq'!$F371&lt;&gt;"inf",OR(AND(B370=0,'Heuristica Seq'!$F371&lt;O370),B370&lt;&gt;0)),'Heuristica Seq'!$F371,O370)</f>
        <v>45418.9</v>
      </c>
      <c r="Q371" t="s">
        <v>19</v>
      </c>
      <c r="R371">
        <v>3</v>
      </c>
      <c r="S371">
        <v>50</v>
      </c>
      <c r="T371">
        <v>0.1</v>
      </c>
      <c r="U371">
        <v>100</v>
      </c>
      <c r="V371" t="s">
        <v>511</v>
      </c>
      <c r="W371" t="s">
        <v>511</v>
      </c>
      <c r="X371" t="s">
        <v>511</v>
      </c>
      <c r="Y371" t="s">
        <v>511</v>
      </c>
      <c r="Z371" t="s">
        <v>511</v>
      </c>
    </row>
    <row r="372" spans="1:27" x14ac:dyDescent="0.3">
      <c r="A372" t="s">
        <v>22</v>
      </c>
      <c r="B372">
        <v>0</v>
      </c>
      <c r="C372">
        <v>0</v>
      </c>
      <c r="D372">
        <v>0.1</v>
      </c>
      <c r="E372">
        <v>300</v>
      </c>
      <c r="F372">
        <v>45335.199999999997</v>
      </c>
      <c r="G372">
        <v>533.27099999999996</v>
      </c>
      <c r="H372">
        <v>9</v>
      </c>
      <c r="I372">
        <v>32</v>
      </c>
      <c r="J372">
        <v>1800.07</v>
      </c>
      <c r="K372">
        <v>25570</v>
      </c>
      <c r="L372" s="33">
        <f t="shared" si="34"/>
        <v>0</v>
      </c>
      <c r="M372" s="39">
        <f t="shared" si="35"/>
        <v>8.8231738892829981E-7</v>
      </c>
      <c r="N372">
        <f t="shared" si="33"/>
        <v>45335.16</v>
      </c>
      <c r="O372">
        <f>IF(AND('Heuristica Seq'!$C372=0,'Heuristica Seq'!$B372=0,'Heuristica Seq'!$F372&lt;&gt;"inf",OR(AND(B371=0,'Heuristica Seq'!$F372&lt;O371),B371&lt;&gt;0)),'Heuristica Seq'!$F372,O371)</f>
        <v>45335.199999999997</v>
      </c>
      <c r="Q372" t="s">
        <v>19</v>
      </c>
      <c r="R372">
        <v>3</v>
      </c>
      <c r="S372">
        <v>50</v>
      </c>
      <c r="T372">
        <v>0.15</v>
      </c>
      <c r="U372">
        <v>100</v>
      </c>
      <c r="V372" t="s">
        <v>511</v>
      </c>
      <c r="W372" t="s">
        <v>511</v>
      </c>
      <c r="X372" t="s">
        <v>511</v>
      </c>
      <c r="Y372" t="s">
        <v>511</v>
      </c>
      <c r="Z372" t="s">
        <v>511</v>
      </c>
    </row>
    <row r="373" spans="1:27" x14ac:dyDescent="0.3">
      <c r="A373" t="s">
        <v>22</v>
      </c>
      <c r="B373">
        <v>0</v>
      </c>
      <c r="C373">
        <v>0</v>
      </c>
      <c r="D373">
        <v>0.15</v>
      </c>
      <c r="E373">
        <v>300</v>
      </c>
      <c r="F373">
        <v>45335.199999999997</v>
      </c>
      <c r="G373">
        <v>860.69100000000003</v>
      </c>
      <c r="H373">
        <v>12</v>
      </c>
      <c r="I373">
        <v>29</v>
      </c>
      <c r="J373">
        <v>1800.04</v>
      </c>
      <c r="K373">
        <v>22785</v>
      </c>
      <c r="L373" s="33">
        <f t="shared" si="34"/>
        <v>0</v>
      </c>
      <c r="M373" s="39">
        <f t="shared" si="35"/>
        <v>8.8231738892829981E-7</v>
      </c>
      <c r="N373">
        <f t="shared" si="33"/>
        <v>45335.16</v>
      </c>
      <c r="O373">
        <f>IF(AND('Heuristica Seq'!$C373=0,'Heuristica Seq'!$B373=0,'Heuristica Seq'!$F373&lt;&gt;"inf",OR(AND(B372=0,'Heuristica Seq'!$F373&lt;O372),B372&lt;&gt;0)),'Heuristica Seq'!$F373,O372)</f>
        <v>45335.199999999997</v>
      </c>
      <c r="Q373" t="s">
        <v>19</v>
      </c>
      <c r="R373">
        <v>3</v>
      </c>
      <c r="S373">
        <v>50</v>
      </c>
      <c r="T373">
        <v>0.2</v>
      </c>
      <c r="U373">
        <v>100</v>
      </c>
      <c r="V373" t="s">
        <v>511</v>
      </c>
      <c r="W373" t="s">
        <v>511</v>
      </c>
      <c r="X373" t="s">
        <v>511</v>
      </c>
      <c r="Y373" t="s">
        <v>511</v>
      </c>
      <c r="Z373" t="s">
        <v>511</v>
      </c>
    </row>
    <row r="374" spans="1:27" x14ac:dyDescent="0.3">
      <c r="A374" t="s">
        <v>22</v>
      </c>
      <c r="B374">
        <v>0</v>
      </c>
      <c r="C374">
        <v>0</v>
      </c>
      <c r="D374">
        <v>0.2</v>
      </c>
      <c r="E374">
        <v>300</v>
      </c>
      <c r="F374">
        <v>45418.9</v>
      </c>
      <c r="G374">
        <v>1400.63</v>
      </c>
      <c r="H374">
        <v>23</v>
      </c>
      <c r="I374">
        <v>36</v>
      </c>
      <c r="J374">
        <v>1800.03</v>
      </c>
      <c r="K374">
        <v>23180</v>
      </c>
      <c r="L374" s="33">
        <f t="shared" si="34"/>
        <v>1.8462475074556561E-3</v>
      </c>
      <c r="M374" s="39">
        <f t="shared" si="35"/>
        <v>1.8471314538208716E-3</v>
      </c>
      <c r="N374">
        <f t="shared" si="33"/>
        <v>45335.16</v>
      </c>
      <c r="O374">
        <f>IF(AND('Heuristica Seq'!$C374=0,'Heuristica Seq'!$B374=0,'Heuristica Seq'!$F374&lt;&gt;"inf",OR(AND(B373=0,'Heuristica Seq'!$F374&lt;O373),B373&lt;&gt;0)),'Heuristica Seq'!$F374,O373)</f>
        <v>45335.199999999997</v>
      </c>
      <c r="Q374" t="s">
        <v>24</v>
      </c>
      <c r="R374">
        <v>0</v>
      </c>
      <c r="S374">
        <v>0</v>
      </c>
      <c r="T374">
        <v>0.05</v>
      </c>
      <c r="U374">
        <v>200</v>
      </c>
      <c r="V374">
        <v>33270.9</v>
      </c>
      <c r="W374">
        <v>1722.91</v>
      </c>
      <c r="X374">
        <v>313</v>
      </c>
      <c r="Y374">
        <v>328</v>
      </c>
      <c r="Z374">
        <v>1800.02</v>
      </c>
      <c r="AA374">
        <v>58208</v>
      </c>
    </row>
    <row r="375" spans="1:27" x14ac:dyDescent="0.3">
      <c r="A375" t="s">
        <v>22</v>
      </c>
      <c r="B375">
        <v>1</v>
      </c>
      <c r="C375">
        <v>5</v>
      </c>
      <c r="D375">
        <v>0.05</v>
      </c>
      <c r="E375">
        <v>300</v>
      </c>
      <c r="F375">
        <v>46189.8</v>
      </c>
      <c r="G375">
        <v>1800.1</v>
      </c>
      <c r="H375">
        <v>0</v>
      </c>
      <c r="I375">
        <v>1</v>
      </c>
      <c r="J375">
        <v>1800.1</v>
      </c>
      <c r="K375">
        <v>4440</v>
      </c>
      <c r="L375" s="33">
        <f t="shared" si="34"/>
        <v>1.885069438317255E-2</v>
      </c>
      <c r="M375" s="39">
        <f t="shared" si="35"/>
        <v>1.5658000369851655E-2</v>
      </c>
      <c r="N375">
        <f t="shared" si="33"/>
        <v>45477.71</v>
      </c>
      <c r="O375">
        <f>IF(AND('Heuristica Seq'!$C375=0,'Heuristica Seq'!$B375=0,'Heuristica Seq'!$F375&lt;&gt;"inf",OR(AND(B374=0,'Heuristica Seq'!$F375&lt;O374),B374&lt;&gt;0)),'Heuristica Seq'!$F375,O374)</f>
        <v>45335.199999999997</v>
      </c>
      <c r="Q375" t="s">
        <v>24</v>
      </c>
      <c r="R375">
        <v>0</v>
      </c>
      <c r="S375">
        <v>0</v>
      </c>
      <c r="T375">
        <v>0.1</v>
      </c>
      <c r="U375">
        <v>200</v>
      </c>
      <c r="V375">
        <v>33270.9</v>
      </c>
      <c r="W375">
        <v>194.91</v>
      </c>
      <c r="X375">
        <v>27</v>
      </c>
      <c r="Y375">
        <v>400</v>
      </c>
      <c r="Z375">
        <v>1800.03</v>
      </c>
      <c r="AA375">
        <v>61052</v>
      </c>
    </row>
    <row r="376" spans="1:27" x14ac:dyDescent="0.3">
      <c r="A376" t="s">
        <v>22</v>
      </c>
      <c r="B376">
        <v>1</v>
      </c>
      <c r="C376">
        <v>5</v>
      </c>
      <c r="D376">
        <v>0.1</v>
      </c>
      <c r="E376">
        <v>300</v>
      </c>
      <c r="F376">
        <v>46281.1</v>
      </c>
      <c r="G376">
        <v>1800.37</v>
      </c>
      <c r="H376">
        <v>0</v>
      </c>
      <c r="I376">
        <v>1</v>
      </c>
      <c r="J376">
        <v>1800.37</v>
      </c>
      <c r="K376">
        <v>3856</v>
      </c>
      <c r="L376" s="33">
        <f t="shared" si="34"/>
        <v>2.086458204662156E-2</v>
      </c>
      <c r="M376" s="39">
        <f t="shared" si="35"/>
        <v>1.2304412037474455E-2</v>
      </c>
      <c r="N376">
        <f t="shared" si="33"/>
        <v>45718.559999999998</v>
      </c>
      <c r="O376">
        <f>IF(AND('Heuristica Seq'!$C376=0,'Heuristica Seq'!$B376=0,'Heuristica Seq'!$F376&lt;&gt;"inf",OR(AND(B375=0,'Heuristica Seq'!$F376&lt;O375),B375&lt;&gt;0)),'Heuristica Seq'!$F376,O375)</f>
        <v>45335.199999999997</v>
      </c>
      <c r="Q376" t="s">
        <v>24</v>
      </c>
      <c r="R376">
        <v>0</v>
      </c>
      <c r="S376">
        <v>0</v>
      </c>
      <c r="T376">
        <v>0.15</v>
      </c>
      <c r="U376">
        <v>200</v>
      </c>
      <c r="V376">
        <v>33270.9</v>
      </c>
      <c r="W376">
        <v>101.51900000000001</v>
      </c>
      <c r="X376">
        <v>15</v>
      </c>
      <c r="Y376">
        <v>282</v>
      </c>
      <c r="Z376">
        <v>1800</v>
      </c>
      <c r="AA376">
        <v>58794</v>
      </c>
    </row>
    <row r="377" spans="1:27" x14ac:dyDescent="0.3">
      <c r="A377" t="s">
        <v>22</v>
      </c>
      <c r="B377">
        <v>1</v>
      </c>
      <c r="C377">
        <v>5</v>
      </c>
      <c r="D377">
        <v>0.15</v>
      </c>
      <c r="E377">
        <v>300</v>
      </c>
      <c r="F377">
        <v>46698.8</v>
      </c>
      <c r="G377">
        <v>1800.06</v>
      </c>
      <c r="H377">
        <v>0</v>
      </c>
      <c r="I377">
        <v>1</v>
      </c>
      <c r="J377">
        <v>1800.06</v>
      </c>
      <c r="K377">
        <v>2900</v>
      </c>
      <c r="L377" s="33">
        <f t="shared" si="34"/>
        <v>3.007817325168971E-2</v>
      </c>
      <c r="M377" s="39" t="str">
        <f t="shared" si="35"/>
        <v>---</v>
      </c>
      <c r="N377">
        <f t="shared" si="33"/>
        <v>0</v>
      </c>
      <c r="O377">
        <f>IF(AND('Heuristica Seq'!$C377=0,'Heuristica Seq'!$B377=0,'Heuristica Seq'!$F377&lt;&gt;"inf",OR(AND(B376=0,'Heuristica Seq'!$F377&lt;O376),B376&lt;&gt;0)),'Heuristica Seq'!$F377,O376)</f>
        <v>45335.199999999997</v>
      </c>
      <c r="Q377" t="s">
        <v>24</v>
      </c>
      <c r="R377">
        <v>0</v>
      </c>
      <c r="S377">
        <v>0</v>
      </c>
      <c r="T377">
        <v>0.2</v>
      </c>
      <c r="U377">
        <v>200</v>
      </c>
      <c r="V377">
        <v>33270.9</v>
      </c>
      <c r="W377">
        <v>690.41899999999998</v>
      </c>
      <c r="X377">
        <v>139</v>
      </c>
      <c r="Y377">
        <v>342</v>
      </c>
      <c r="Z377">
        <v>1800.01</v>
      </c>
      <c r="AA377">
        <v>61178</v>
      </c>
    </row>
    <row r="378" spans="1:27" x14ac:dyDescent="0.3">
      <c r="A378" t="s">
        <v>22</v>
      </c>
      <c r="B378">
        <v>1</v>
      </c>
      <c r="C378">
        <v>5</v>
      </c>
      <c r="D378">
        <v>0.2</v>
      </c>
      <c r="E378">
        <v>300</v>
      </c>
      <c r="F378">
        <v>47249.599999999999</v>
      </c>
      <c r="G378">
        <v>1800.24</v>
      </c>
      <c r="H378">
        <v>0</v>
      </c>
      <c r="I378">
        <v>1</v>
      </c>
      <c r="J378">
        <v>1800.24</v>
      </c>
      <c r="K378">
        <v>2957</v>
      </c>
      <c r="L378" s="33">
        <f t="shared" si="34"/>
        <v>4.2227672978171427E-2</v>
      </c>
      <c r="M378" s="39" t="str">
        <f t="shared" si="35"/>
        <v>---</v>
      </c>
      <c r="N378">
        <f t="shared" si="33"/>
        <v>0</v>
      </c>
      <c r="O378">
        <f>IF(AND('Heuristica Seq'!$C378=0,'Heuristica Seq'!$B378=0,'Heuristica Seq'!$F378&lt;&gt;"inf",OR(AND(B377=0,'Heuristica Seq'!$F378&lt;O377),B377&lt;&gt;0)),'Heuristica Seq'!$F378,O377)</f>
        <v>45335.199999999997</v>
      </c>
      <c r="Q378" t="s">
        <v>24</v>
      </c>
      <c r="R378">
        <v>1</v>
      </c>
      <c r="S378">
        <v>5</v>
      </c>
      <c r="T378">
        <v>0.05</v>
      </c>
      <c r="U378">
        <v>200</v>
      </c>
      <c r="V378">
        <v>33316.5</v>
      </c>
      <c r="W378">
        <v>283.863</v>
      </c>
      <c r="X378">
        <v>8</v>
      </c>
      <c r="Y378">
        <v>78</v>
      </c>
      <c r="Z378">
        <v>1800.08</v>
      </c>
      <c r="AA378">
        <v>13151</v>
      </c>
    </row>
    <row r="379" spans="1:27" x14ac:dyDescent="0.3">
      <c r="A379" t="s">
        <v>22</v>
      </c>
      <c r="B379">
        <v>1</v>
      </c>
      <c r="C379">
        <v>10</v>
      </c>
      <c r="D379">
        <v>0.05</v>
      </c>
      <c r="E379">
        <v>300</v>
      </c>
      <c r="F379">
        <v>46718.9</v>
      </c>
      <c r="G379">
        <v>1800.45</v>
      </c>
      <c r="H379">
        <v>0</v>
      </c>
      <c r="I379">
        <v>1</v>
      </c>
      <c r="J379">
        <v>1800.45</v>
      </c>
      <c r="K379">
        <v>2501</v>
      </c>
      <c r="L379" s="33">
        <f t="shared" si="34"/>
        <v>3.0521537348462191E-2</v>
      </c>
      <c r="M379" s="39">
        <f t="shared" si="35"/>
        <v>2.6767121667955696E-2</v>
      </c>
      <c r="N379">
        <f t="shared" si="33"/>
        <v>45500.97</v>
      </c>
      <c r="O379">
        <f>IF(AND('Heuristica Seq'!$C379=0,'Heuristica Seq'!$B379=0,'Heuristica Seq'!$F379&lt;&gt;"inf",OR(AND(B378=0,'Heuristica Seq'!$F379&lt;O378),B378&lt;&gt;0)),'Heuristica Seq'!$F379,O378)</f>
        <v>45335.199999999997</v>
      </c>
      <c r="Q379" t="s">
        <v>24</v>
      </c>
      <c r="R379">
        <v>1</v>
      </c>
      <c r="S379">
        <v>5</v>
      </c>
      <c r="T379">
        <v>0.1</v>
      </c>
      <c r="U379">
        <v>200</v>
      </c>
      <c r="V379">
        <v>33366</v>
      </c>
      <c r="W379">
        <v>79.016499999999994</v>
      </c>
      <c r="X379">
        <v>0</v>
      </c>
      <c r="Y379">
        <v>34</v>
      </c>
      <c r="Z379">
        <v>1800.08</v>
      </c>
      <c r="AA379">
        <v>10953</v>
      </c>
    </row>
    <row r="380" spans="1:27" x14ac:dyDescent="0.3">
      <c r="A380" t="s">
        <v>22</v>
      </c>
      <c r="B380">
        <v>1</v>
      </c>
      <c r="C380">
        <v>10</v>
      </c>
      <c r="D380">
        <v>0.1</v>
      </c>
      <c r="E380">
        <v>300</v>
      </c>
      <c r="F380">
        <v>47928.800000000003</v>
      </c>
      <c r="G380">
        <v>1800.48</v>
      </c>
      <c r="H380">
        <v>0</v>
      </c>
      <c r="I380">
        <v>1</v>
      </c>
      <c r="J380">
        <v>1800.48</v>
      </c>
      <c r="K380">
        <v>916</v>
      </c>
      <c r="L380" s="33">
        <f t="shared" si="34"/>
        <v>5.7209409024334468E-2</v>
      </c>
      <c r="M380" s="39">
        <f t="shared" si="35"/>
        <v>4.3709278422354725E-2</v>
      </c>
      <c r="N380">
        <f t="shared" si="33"/>
        <v>45921.599999999999</v>
      </c>
      <c r="O380">
        <f>IF(AND('Heuristica Seq'!$C380=0,'Heuristica Seq'!$B380=0,'Heuristica Seq'!$F380&lt;&gt;"inf",OR(AND(B379=0,'Heuristica Seq'!$F380&lt;O379),B379&lt;&gt;0)),'Heuristica Seq'!$F380,O379)</f>
        <v>45335.199999999997</v>
      </c>
      <c r="Q380" t="s">
        <v>24</v>
      </c>
      <c r="R380">
        <v>1</v>
      </c>
      <c r="S380">
        <v>5</v>
      </c>
      <c r="T380">
        <v>0.15</v>
      </c>
      <c r="U380">
        <v>200</v>
      </c>
      <c r="V380">
        <v>33448.300000000003</v>
      </c>
      <c r="W380">
        <v>955.28899999999999</v>
      </c>
      <c r="X380">
        <v>17</v>
      </c>
      <c r="Y380">
        <v>46</v>
      </c>
      <c r="Z380">
        <v>1800.23</v>
      </c>
      <c r="AA380">
        <v>10189</v>
      </c>
    </row>
    <row r="381" spans="1:27" x14ac:dyDescent="0.3">
      <c r="A381" t="s">
        <v>22</v>
      </c>
      <c r="B381">
        <v>1</v>
      </c>
      <c r="C381">
        <v>25</v>
      </c>
      <c r="D381">
        <v>0.05</v>
      </c>
      <c r="E381">
        <v>300</v>
      </c>
      <c r="F381">
        <v>46134.400000000001</v>
      </c>
      <c r="G381">
        <v>1800.35</v>
      </c>
      <c r="H381">
        <v>0</v>
      </c>
      <c r="I381">
        <v>1</v>
      </c>
      <c r="J381">
        <v>1800.4</v>
      </c>
      <c r="K381">
        <v>2250</v>
      </c>
      <c r="L381" s="33">
        <f t="shared" si="34"/>
        <v>1.7628685877640438E-2</v>
      </c>
      <c r="M381" s="39">
        <f t="shared" si="35"/>
        <v>1.3126344109044563E-2</v>
      </c>
      <c r="N381">
        <f t="shared" si="33"/>
        <v>45536.67</v>
      </c>
      <c r="O381">
        <f>IF(AND('Heuristica Seq'!$C381=0,'Heuristica Seq'!$B381=0,'Heuristica Seq'!$F381&lt;&gt;"inf",OR(AND(B380=0,'Heuristica Seq'!$F381&lt;O380),B380&lt;&gt;0)),'Heuristica Seq'!$F381,O380)</f>
        <v>45335.199999999997</v>
      </c>
      <c r="Q381" t="s">
        <v>24</v>
      </c>
      <c r="R381">
        <v>1</v>
      </c>
      <c r="S381">
        <v>5</v>
      </c>
      <c r="T381">
        <v>0.2</v>
      </c>
      <c r="U381">
        <v>200</v>
      </c>
      <c r="V381">
        <v>33643.4</v>
      </c>
      <c r="W381">
        <v>1189.5</v>
      </c>
      <c r="X381">
        <v>12</v>
      </c>
      <c r="Y381">
        <v>25</v>
      </c>
      <c r="Z381">
        <v>1800.1</v>
      </c>
      <c r="AA381">
        <v>9648</v>
      </c>
    </row>
    <row r="382" spans="1:27" x14ac:dyDescent="0.3">
      <c r="A382" t="s">
        <v>22</v>
      </c>
      <c r="B382">
        <v>1</v>
      </c>
      <c r="C382">
        <v>25</v>
      </c>
      <c r="D382">
        <v>0.1</v>
      </c>
      <c r="E382">
        <v>300</v>
      </c>
      <c r="F382">
        <v>48113.4</v>
      </c>
      <c r="G382">
        <v>1800.25</v>
      </c>
      <c r="H382">
        <v>0</v>
      </c>
      <c r="I382">
        <v>1</v>
      </c>
      <c r="J382">
        <v>1800.4</v>
      </c>
      <c r="K382">
        <v>1183</v>
      </c>
      <c r="L382" s="33">
        <f t="shared" si="34"/>
        <v>6.128130018175737E-2</v>
      </c>
      <c r="M382" s="39">
        <f t="shared" si="35"/>
        <v>5.053500134828437E-2</v>
      </c>
      <c r="N382">
        <f t="shared" si="33"/>
        <v>45798.95</v>
      </c>
      <c r="O382">
        <f>IF(AND('Heuristica Seq'!$C382=0,'Heuristica Seq'!$B382=0,'Heuristica Seq'!$F382&lt;&gt;"inf",OR(AND(B381=0,'Heuristica Seq'!$F382&lt;O381),B381&lt;&gt;0)),'Heuristica Seq'!$F382,O381)</f>
        <v>45335.199999999997</v>
      </c>
      <c r="Q382" t="s">
        <v>24</v>
      </c>
      <c r="R382">
        <v>1</v>
      </c>
      <c r="S382">
        <v>10</v>
      </c>
      <c r="T382">
        <v>0.05</v>
      </c>
      <c r="U382">
        <v>200</v>
      </c>
      <c r="V382">
        <v>33435.1</v>
      </c>
      <c r="W382">
        <v>1453.68</v>
      </c>
      <c r="X382">
        <v>16</v>
      </c>
      <c r="Y382">
        <v>28</v>
      </c>
      <c r="Z382">
        <v>1800.11</v>
      </c>
      <c r="AA382">
        <v>6980</v>
      </c>
    </row>
    <row r="383" spans="1:27" x14ac:dyDescent="0.3">
      <c r="A383" t="s">
        <v>22</v>
      </c>
      <c r="B383">
        <v>1</v>
      </c>
      <c r="C383">
        <v>50</v>
      </c>
      <c r="D383">
        <v>0.05</v>
      </c>
      <c r="E383">
        <v>300</v>
      </c>
      <c r="F383">
        <v>46738.7</v>
      </c>
      <c r="G383">
        <v>1800.09</v>
      </c>
      <c r="H383">
        <v>0</v>
      </c>
      <c r="I383">
        <v>1</v>
      </c>
      <c r="J383">
        <v>1800.17</v>
      </c>
      <c r="K383">
        <v>1912</v>
      </c>
      <c r="L383" s="33">
        <f t="shared" si="34"/>
        <v>3.0958284070655928E-2</v>
      </c>
      <c r="M383" s="39">
        <f t="shared" si="35"/>
        <v>2.0482932854329006E-2</v>
      </c>
      <c r="N383">
        <f t="shared" si="33"/>
        <v>45800.57</v>
      </c>
      <c r="O383">
        <f>IF(AND('Heuristica Seq'!$C383=0,'Heuristica Seq'!$B383=0,'Heuristica Seq'!$F383&lt;&gt;"inf",OR(AND(B382=0,'Heuristica Seq'!$F383&lt;O382),B382&lt;&gt;0)),'Heuristica Seq'!$F383,O382)</f>
        <v>45335.199999999997</v>
      </c>
      <c r="Q383" t="s">
        <v>24</v>
      </c>
      <c r="R383">
        <v>1</v>
      </c>
      <c r="S383">
        <v>10</v>
      </c>
      <c r="T383">
        <v>0.1</v>
      </c>
      <c r="U383">
        <v>200</v>
      </c>
      <c r="V383">
        <v>33563.599999999999</v>
      </c>
      <c r="W383">
        <v>590.21299999999997</v>
      </c>
      <c r="X383">
        <v>0</v>
      </c>
      <c r="Y383">
        <v>15</v>
      </c>
      <c r="Z383">
        <v>1800.05</v>
      </c>
      <c r="AA383">
        <v>6199</v>
      </c>
    </row>
    <row r="384" spans="1:27" x14ac:dyDescent="0.3">
      <c r="A384" t="s">
        <v>22</v>
      </c>
      <c r="B384">
        <v>1</v>
      </c>
      <c r="C384">
        <v>50</v>
      </c>
      <c r="D384">
        <v>0.1</v>
      </c>
      <c r="E384">
        <v>300</v>
      </c>
      <c r="F384">
        <v>46863.8</v>
      </c>
      <c r="G384">
        <v>1800.05</v>
      </c>
      <c r="H384">
        <v>0</v>
      </c>
      <c r="I384">
        <v>1</v>
      </c>
      <c r="J384">
        <v>1800.16</v>
      </c>
      <c r="K384">
        <v>1368</v>
      </c>
      <c r="L384" s="33">
        <f t="shared" si="34"/>
        <v>3.3717729269971297E-2</v>
      </c>
      <c r="M384" s="39">
        <f t="shared" si="35"/>
        <v>2.2006245378064948E-2</v>
      </c>
      <c r="N384">
        <f t="shared" si="33"/>
        <v>45854.71</v>
      </c>
      <c r="O384">
        <f>IF(AND('Heuristica Seq'!$C384=0,'Heuristica Seq'!$B384=0,'Heuristica Seq'!$F384&lt;&gt;"inf",OR(AND(B383=0,'Heuristica Seq'!$F384&lt;O383),B383&lt;&gt;0)),'Heuristica Seq'!$F384,O383)</f>
        <v>45335.199999999997</v>
      </c>
      <c r="Q384" t="s">
        <v>24</v>
      </c>
      <c r="R384">
        <v>1</v>
      </c>
      <c r="S384">
        <v>10</v>
      </c>
      <c r="T384">
        <v>0.15</v>
      </c>
      <c r="U384">
        <v>200</v>
      </c>
      <c r="V384">
        <v>33746.199999999997</v>
      </c>
      <c r="W384">
        <v>1260.07</v>
      </c>
      <c r="X384">
        <v>0</v>
      </c>
      <c r="Y384">
        <v>10</v>
      </c>
      <c r="Z384">
        <v>1800.34</v>
      </c>
      <c r="AA384">
        <v>4152</v>
      </c>
    </row>
    <row r="385" spans="1:27" x14ac:dyDescent="0.3">
      <c r="A385" t="s">
        <v>22</v>
      </c>
      <c r="B385">
        <v>2</v>
      </c>
      <c r="C385">
        <v>5</v>
      </c>
      <c r="D385">
        <v>0.05</v>
      </c>
      <c r="E385">
        <v>300</v>
      </c>
      <c r="F385">
        <v>46148.7</v>
      </c>
      <c r="G385">
        <v>1727.45</v>
      </c>
      <c r="H385">
        <v>0</v>
      </c>
      <c r="I385">
        <v>4</v>
      </c>
      <c r="J385">
        <v>1800.14</v>
      </c>
      <c r="K385">
        <v>3437</v>
      </c>
      <c r="L385" s="33">
        <f t="shared" si="34"/>
        <v>1.7944114065891359E-2</v>
      </c>
      <c r="M385" s="39">
        <f t="shared" si="35"/>
        <v>1.7516774616882502E-2</v>
      </c>
      <c r="N385">
        <f t="shared" si="33"/>
        <v>45354.239999999998</v>
      </c>
      <c r="O385">
        <f>IF(AND('Heuristica Seq'!$C385=0,'Heuristica Seq'!$B385=0,'Heuristica Seq'!$F385&lt;&gt;"inf",OR(AND(B384=0,'Heuristica Seq'!$F385&lt;O384),B384&lt;&gt;0)),'Heuristica Seq'!$F385,O384)</f>
        <v>45335.199999999997</v>
      </c>
      <c r="Q385" t="s">
        <v>24</v>
      </c>
      <c r="R385">
        <v>1</v>
      </c>
      <c r="S385">
        <v>10</v>
      </c>
      <c r="T385">
        <v>0.2</v>
      </c>
      <c r="U385">
        <v>200</v>
      </c>
      <c r="V385">
        <v>34077.199999999997</v>
      </c>
      <c r="W385">
        <v>1615.55</v>
      </c>
      <c r="X385">
        <v>2</v>
      </c>
      <c r="Y385">
        <v>5</v>
      </c>
      <c r="Z385">
        <v>1801.12</v>
      </c>
      <c r="AA385">
        <v>2678</v>
      </c>
    </row>
    <row r="386" spans="1:27" x14ac:dyDescent="0.3">
      <c r="A386" t="s">
        <v>22</v>
      </c>
      <c r="B386">
        <v>2</v>
      </c>
      <c r="C386">
        <v>5</v>
      </c>
      <c r="D386">
        <v>0.1</v>
      </c>
      <c r="E386">
        <v>300</v>
      </c>
      <c r="F386">
        <v>46591</v>
      </c>
      <c r="G386">
        <v>1800.35</v>
      </c>
      <c r="H386">
        <v>0</v>
      </c>
      <c r="I386">
        <v>1</v>
      </c>
      <c r="J386">
        <v>1800.54</v>
      </c>
      <c r="K386">
        <v>2557</v>
      </c>
      <c r="L386" s="33">
        <f t="shared" si="34"/>
        <v>2.7700329986412475E-2</v>
      </c>
      <c r="M386" s="39">
        <f t="shared" si="35"/>
        <v>2.4238471189267141E-2</v>
      </c>
      <c r="N386">
        <f t="shared" ref="N386:N449" si="36">SUMPRODUCT(($A$1137:$A$1760=A386)*($B$1137:$B$1760=B386)*($C$1137:$C$1760=C386)*($D$1137:$D$1760=D386)*($F$1137:$F$1760))</f>
        <v>45488.43</v>
      </c>
      <c r="O386">
        <f>IF(AND('Heuristica Seq'!$C386=0,'Heuristica Seq'!$B386=0,'Heuristica Seq'!$F386&lt;&gt;"inf",OR(AND(B385=0,'Heuristica Seq'!$F386&lt;O385),B385&lt;&gt;0)),'Heuristica Seq'!$F386,O385)</f>
        <v>45335.199999999997</v>
      </c>
      <c r="Q386" t="s">
        <v>24</v>
      </c>
      <c r="R386">
        <v>1</v>
      </c>
      <c r="S386">
        <v>25</v>
      </c>
      <c r="T386">
        <v>0.05</v>
      </c>
      <c r="U386">
        <v>200</v>
      </c>
      <c r="V386">
        <v>33719.1</v>
      </c>
      <c r="W386">
        <v>879.78</v>
      </c>
      <c r="X386">
        <v>7</v>
      </c>
      <c r="Y386">
        <v>19</v>
      </c>
      <c r="Z386">
        <v>1800.82</v>
      </c>
      <c r="AA386">
        <v>5438</v>
      </c>
    </row>
    <row r="387" spans="1:27" x14ac:dyDescent="0.3">
      <c r="A387" t="s">
        <v>22</v>
      </c>
      <c r="B387">
        <v>2</v>
      </c>
      <c r="C387">
        <v>5</v>
      </c>
      <c r="D387">
        <v>0.15</v>
      </c>
      <c r="E387">
        <v>300</v>
      </c>
      <c r="F387">
        <v>47919.5</v>
      </c>
      <c r="G387">
        <v>1800.04</v>
      </c>
      <c r="H387">
        <v>0</v>
      </c>
      <c r="I387">
        <v>1</v>
      </c>
      <c r="J387">
        <v>1800.13</v>
      </c>
      <c r="K387">
        <v>1573</v>
      </c>
      <c r="L387" s="33">
        <f t="shared" ref="L387:L450" si="37">IF(AND(F387&lt;&gt;"inf",F387&lt;&gt;"infeas"),F387/O387-1,"---")</f>
        <v>5.7004270412394753E-2</v>
      </c>
      <c r="M387" s="39">
        <f t="shared" ref="M387:M450" si="38">IF(AND(F387&lt;&gt;"inf",N387&lt;&gt;0),F387/N387-1,"---")</f>
        <v>5.1009358949979822E-2</v>
      </c>
      <c r="N387">
        <f t="shared" si="36"/>
        <v>45593.79</v>
      </c>
      <c r="O387">
        <f>IF(AND('Heuristica Seq'!$C387=0,'Heuristica Seq'!$B387=0,'Heuristica Seq'!$F387&lt;&gt;"inf",OR(AND(B386=0,'Heuristica Seq'!$F387&lt;O386),B386&lt;&gt;0)),'Heuristica Seq'!$F387,O386)</f>
        <v>45335.199999999997</v>
      </c>
      <c r="Q387" t="s">
        <v>24</v>
      </c>
      <c r="R387">
        <v>1</v>
      </c>
      <c r="S387">
        <v>25</v>
      </c>
      <c r="T387">
        <v>0.1</v>
      </c>
      <c r="U387">
        <v>200</v>
      </c>
      <c r="V387">
        <v>33580.699999999997</v>
      </c>
      <c r="W387">
        <v>640.22</v>
      </c>
      <c r="X387">
        <v>0</v>
      </c>
      <c r="Y387">
        <v>11</v>
      </c>
      <c r="Z387">
        <v>1801.04</v>
      </c>
      <c r="AA387">
        <v>4009</v>
      </c>
    </row>
    <row r="388" spans="1:27" x14ac:dyDescent="0.3">
      <c r="A388" t="s">
        <v>22</v>
      </c>
      <c r="B388">
        <v>2</v>
      </c>
      <c r="C388">
        <v>5</v>
      </c>
      <c r="D388">
        <v>0.2</v>
      </c>
      <c r="E388">
        <v>300</v>
      </c>
      <c r="F388">
        <v>46695.4</v>
      </c>
      <c r="G388">
        <v>1800.27</v>
      </c>
      <c r="H388">
        <v>0</v>
      </c>
      <c r="I388">
        <v>1</v>
      </c>
      <c r="J388">
        <v>1800.47</v>
      </c>
      <c r="K388">
        <v>2649</v>
      </c>
      <c r="L388" s="33">
        <f t="shared" si="37"/>
        <v>3.0003176339797877E-2</v>
      </c>
      <c r="M388" s="39">
        <f t="shared" si="38"/>
        <v>2.0898562315162517E-2</v>
      </c>
      <c r="N388">
        <f t="shared" si="36"/>
        <v>45739.51</v>
      </c>
      <c r="O388">
        <f>IF(AND('Heuristica Seq'!$C388=0,'Heuristica Seq'!$B388=0,'Heuristica Seq'!$F388&lt;&gt;"inf",OR(AND(B387=0,'Heuristica Seq'!$F388&lt;O387),B387&lt;&gt;0)),'Heuristica Seq'!$F388,O387)</f>
        <v>45335.199999999997</v>
      </c>
      <c r="Q388" t="s">
        <v>24</v>
      </c>
      <c r="R388">
        <v>1</v>
      </c>
      <c r="S388">
        <v>25</v>
      </c>
      <c r="T388">
        <v>0.15</v>
      </c>
      <c r="U388">
        <v>200</v>
      </c>
      <c r="V388">
        <v>33866.5</v>
      </c>
      <c r="W388">
        <v>906.64300000000003</v>
      </c>
      <c r="X388">
        <v>0</v>
      </c>
      <c r="Y388">
        <v>13</v>
      </c>
      <c r="Z388">
        <v>1800.12</v>
      </c>
      <c r="AA388">
        <v>3942</v>
      </c>
    </row>
    <row r="389" spans="1:27" x14ac:dyDescent="0.3">
      <c r="A389" t="s">
        <v>22</v>
      </c>
      <c r="B389">
        <v>2</v>
      </c>
      <c r="C389">
        <v>10</v>
      </c>
      <c r="D389">
        <v>0.05</v>
      </c>
      <c r="E389">
        <v>300</v>
      </c>
      <c r="F389">
        <v>46164.4</v>
      </c>
      <c r="G389">
        <v>1800.65</v>
      </c>
      <c r="H389">
        <v>0</v>
      </c>
      <c r="I389">
        <v>1</v>
      </c>
      <c r="J389">
        <v>1800.75</v>
      </c>
      <c r="K389">
        <v>2229</v>
      </c>
      <c r="L389" s="33">
        <f t="shared" si="37"/>
        <v>1.8290423335509898E-2</v>
      </c>
      <c r="M389" s="39">
        <f t="shared" si="38"/>
        <v>8.0635211648052429E-3</v>
      </c>
      <c r="N389">
        <f t="shared" si="36"/>
        <v>45795.13</v>
      </c>
      <c r="O389">
        <f>IF(AND('Heuristica Seq'!$C389=0,'Heuristica Seq'!$B389=0,'Heuristica Seq'!$F389&lt;&gt;"inf",OR(AND(B388=0,'Heuristica Seq'!$F389&lt;O388),B388&lt;&gt;0)),'Heuristica Seq'!$F389,O388)</f>
        <v>45335.199999999997</v>
      </c>
      <c r="Q389" t="s">
        <v>24</v>
      </c>
      <c r="R389">
        <v>1</v>
      </c>
      <c r="S389">
        <v>25</v>
      </c>
      <c r="T389">
        <v>0.2</v>
      </c>
      <c r="U389">
        <v>200</v>
      </c>
      <c r="V389">
        <v>34167.1</v>
      </c>
      <c r="W389">
        <v>1167.8</v>
      </c>
      <c r="X389">
        <v>0</v>
      </c>
      <c r="Y389">
        <v>10</v>
      </c>
      <c r="Z389">
        <v>1801.47</v>
      </c>
      <c r="AA389">
        <v>2680</v>
      </c>
    </row>
    <row r="390" spans="1:27" x14ac:dyDescent="0.3">
      <c r="A390" t="s">
        <v>22</v>
      </c>
      <c r="B390">
        <v>2</v>
      </c>
      <c r="C390">
        <v>10</v>
      </c>
      <c r="D390">
        <v>0.1</v>
      </c>
      <c r="E390">
        <v>300</v>
      </c>
      <c r="F390">
        <v>48743.4</v>
      </c>
      <c r="G390">
        <v>1800.04</v>
      </c>
      <c r="H390">
        <v>0</v>
      </c>
      <c r="I390">
        <v>1</v>
      </c>
      <c r="J390">
        <v>1800.15</v>
      </c>
      <c r="K390">
        <v>1546</v>
      </c>
      <c r="L390" s="33">
        <f t="shared" si="37"/>
        <v>7.5177786797014257E-2</v>
      </c>
      <c r="M390" s="39">
        <f t="shared" si="38"/>
        <v>6.8718357542259634E-2</v>
      </c>
      <c r="N390">
        <f t="shared" si="36"/>
        <v>45609.21</v>
      </c>
      <c r="O390">
        <f>IF(AND('Heuristica Seq'!$C390=0,'Heuristica Seq'!$B390=0,'Heuristica Seq'!$F390&lt;&gt;"inf",OR(AND(B389=0,'Heuristica Seq'!$F390&lt;O389),B389&lt;&gt;0)),'Heuristica Seq'!$F390,O389)</f>
        <v>45335.199999999997</v>
      </c>
      <c r="Q390" t="s">
        <v>24</v>
      </c>
      <c r="R390">
        <v>1</v>
      </c>
      <c r="S390">
        <v>50</v>
      </c>
      <c r="T390">
        <v>0.05</v>
      </c>
      <c r="U390">
        <v>200</v>
      </c>
      <c r="V390">
        <v>33480.6</v>
      </c>
      <c r="W390">
        <v>1467.42</v>
      </c>
      <c r="X390">
        <v>6</v>
      </c>
      <c r="Y390">
        <v>16</v>
      </c>
      <c r="Z390">
        <v>1800</v>
      </c>
      <c r="AA390">
        <v>4240</v>
      </c>
    </row>
    <row r="391" spans="1:27" x14ac:dyDescent="0.3">
      <c r="A391" t="s">
        <v>22</v>
      </c>
      <c r="B391">
        <v>2</v>
      </c>
      <c r="C391">
        <v>10</v>
      </c>
      <c r="D391">
        <v>0.15</v>
      </c>
      <c r="E391">
        <v>300</v>
      </c>
      <c r="F391">
        <v>48237.9</v>
      </c>
      <c r="G391">
        <v>1800.69</v>
      </c>
      <c r="H391">
        <v>0</v>
      </c>
      <c r="I391">
        <v>1</v>
      </c>
      <c r="J391">
        <v>1800.8</v>
      </c>
      <c r="K391">
        <v>1777</v>
      </c>
      <c r="L391" s="33">
        <f t="shared" si="37"/>
        <v>6.4027510631915252E-2</v>
      </c>
      <c r="M391" s="39">
        <f t="shared" si="38"/>
        <v>5.5974329775175358E-2</v>
      </c>
      <c r="N391">
        <f t="shared" si="36"/>
        <v>45680.94</v>
      </c>
      <c r="O391">
        <f>IF(AND('Heuristica Seq'!$C391=0,'Heuristica Seq'!$B391=0,'Heuristica Seq'!$F391&lt;&gt;"inf",OR(AND(B390=0,'Heuristica Seq'!$F391&lt;O390),B390&lt;&gt;0)),'Heuristica Seq'!$F391,O390)</f>
        <v>45335.199999999997</v>
      </c>
      <c r="Q391" t="s">
        <v>24</v>
      </c>
      <c r="R391">
        <v>1</v>
      </c>
      <c r="S391">
        <v>50</v>
      </c>
      <c r="T391">
        <v>0.1</v>
      </c>
      <c r="U391">
        <v>200</v>
      </c>
      <c r="V391">
        <v>33611.4</v>
      </c>
      <c r="W391">
        <v>1077.3</v>
      </c>
      <c r="X391">
        <v>0</v>
      </c>
      <c r="Y391">
        <v>9</v>
      </c>
      <c r="Z391">
        <v>1800.14</v>
      </c>
      <c r="AA391">
        <v>3641</v>
      </c>
    </row>
    <row r="392" spans="1:27" x14ac:dyDescent="0.3">
      <c r="A392" t="s">
        <v>22</v>
      </c>
      <c r="B392">
        <v>2</v>
      </c>
      <c r="C392">
        <v>10</v>
      </c>
      <c r="D392">
        <v>0.2</v>
      </c>
      <c r="E392">
        <v>300</v>
      </c>
      <c r="F392">
        <v>48309.3</v>
      </c>
      <c r="G392">
        <v>1800.35</v>
      </c>
      <c r="H392">
        <v>0</v>
      </c>
      <c r="I392">
        <v>1</v>
      </c>
      <c r="J392">
        <v>1800.48</v>
      </c>
      <c r="K392">
        <v>1228</v>
      </c>
      <c r="L392" s="33">
        <f t="shared" si="37"/>
        <v>6.5602445781644425E-2</v>
      </c>
      <c r="M392" s="39">
        <f t="shared" si="38"/>
        <v>5.0295787233209932E-2</v>
      </c>
      <c r="N392">
        <f t="shared" si="36"/>
        <v>45995.9</v>
      </c>
      <c r="O392">
        <f>IF(AND('Heuristica Seq'!$C392=0,'Heuristica Seq'!$B392=0,'Heuristica Seq'!$F392&lt;&gt;"inf",OR(AND(B391=0,'Heuristica Seq'!$F392&lt;O391),B391&lt;&gt;0)),'Heuristica Seq'!$F392,O391)</f>
        <v>45335.199999999997</v>
      </c>
      <c r="Q392" t="s">
        <v>24</v>
      </c>
      <c r="R392">
        <v>1</v>
      </c>
      <c r="S392">
        <v>50</v>
      </c>
      <c r="T392">
        <v>0.15</v>
      </c>
      <c r="U392">
        <v>200</v>
      </c>
      <c r="V392">
        <v>35099.800000000003</v>
      </c>
      <c r="W392">
        <v>1806.19</v>
      </c>
      <c r="X392">
        <v>0</v>
      </c>
      <c r="Y392">
        <v>1</v>
      </c>
      <c r="Z392">
        <v>1806.2</v>
      </c>
      <c r="AA392">
        <v>1455</v>
      </c>
    </row>
    <row r="393" spans="1:27" x14ac:dyDescent="0.3">
      <c r="A393" t="s">
        <v>22</v>
      </c>
      <c r="B393">
        <v>2</v>
      </c>
      <c r="C393">
        <v>25</v>
      </c>
      <c r="D393">
        <v>0.05</v>
      </c>
      <c r="E393">
        <v>300</v>
      </c>
      <c r="F393">
        <v>48899.8</v>
      </c>
      <c r="G393">
        <v>1802.38</v>
      </c>
      <c r="H393">
        <v>0</v>
      </c>
      <c r="I393">
        <v>1</v>
      </c>
      <c r="J393">
        <v>1802.42</v>
      </c>
      <c r="K393">
        <v>1087</v>
      </c>
      <c r="L393" s="33">
        <f t="shared" si="37"/>
        <v>7.8627644744040159E-2</v>
      </c>
      <c r="M393" s="39">
        <f t="shared" si="38"/>
        <v>6.9692384524703721E-2</v>
      </c>
      <c r="N393">
        <f t="shared" si="36"/>
        <v>45713.89</v>
      </c>
      <c r="O393">
        <f>IF(AND('Heuristica Seq'!$C393=0,'Heuristica Seq'!$B393=0,'Heuristica Seq'!$F393&lt;&gt;"inf",OR(AND(B392=0,'Heuristica Seq'!$F393&lt;O392),B392&lt;&gt;0)),'Heuristica Seq'!$F393,O392)</f>
        <v>45335.199999999997</v>
      </c>
      <c r="Q393" t="s">
        <v>24</v>
      </c>
      <c r="R393">
        <v>1</v>
      </c>
      <c r="S393">
        <v>50</v>
      </c>
      <c r="T393">
        <v>0.2</v>
      </c>
      <c r="U393">
        <v>200</v>
      </c>
      <c r="V393">
        <v>35013.9</v>
      </c>
      <c r="W393">
        <v>1803.29</v>
      </c>
      <c r="X393">
        <v>0</v>
      </c>
      <c r="Y393">
        <v>1</v>
      </c>
      <c r="Z393">
        <v>1803.31</v>
      </c>
      <c r="AA393">
        <v>926</v>
      </c>
    </row>
    <row r="394" spans="1:27" x14ac:dyDescent="0.3">
      <c r="A394" t="s">
        <v>22</v>
      </c>
      <c r="B394">
        <v>2</v>
      </c>
      <c r="C394">
        <v>25</v>
      </c>
      <c r="D394">
        <v>0.1</v>
      </c>
      <c r="E394">
        <v>300</v>
      </c>
      <c r="F394">
        <v>50502.7</v>
      </c>
      <c r="G394">
        <v>1803.69</v>
      </c>
      <c r="H394">
        <v>0</v>
      </c>
      <c r="I394">
        <v>1</v>
      </c>
      <c r="J394">
        <v>1803.73</v>
      </c>
      <c r="K394">
        <v>787</v>
      </c>
      <c r="L394" s="33">
        <f t="shared" si="37"/>
        <v>0.11398427711800108</v>
      </c>
      <c r="M394" s="39">
        <f t="shared" si="38"/>
        <v>0.10098789305073974</v>
      </c>
      <c r="N394">
        <f t="shared" si="36"/>
        <v>45870.35</v>
      </c>
      <c r="O394">
        <f>IF(AND('Heuristica Seq'!$C394=0,'Heuristica Seq'!$B394=0,'Heuristica Seq'!$F394&lt;&gt;"inf",OR(AND(B393=0,'Heuristica Seq'!$F394&lt;O393),B393&lt;&gt;0)),'Heuristica Seq'!$F394,O393)</f>
        <v>45335.199999999997</v>
      </c>
      <c r="Q394" t="s">
        <v>24</v>
      </c>
      <c r="R394">
        <v>2</v>
      </c>
      <c r="S394">
        <v>5</v>
      </c>
      <c r="T394">
        <v>0.05</v>
      </c>
      <c r="U394">
        <v>200</v>
      </c>
      <c r="V394">
        <v>33330.400000000001</v>
      </c>
      <c r="W394">
        <v>217.14400000000001</v>
      </c>
      <c r="X394">
        <v>7</v>
      </c>
      <c r="Y394">
        <v>48</v>
      </c>
      <c r="Z394">
        <v>1800.16</v>
      </c>
      <c r="AA394">
        <v>10644</v>
      </c>
    </row>
    <row r="395" spans="1:27" x14ac:dyDescent="0.3">
      <c r="A395" t="s">
        <v>22</v>
      </c>
      <c r="B395">
        <v>2</v>
      </c>
      <c r="C395">
        <v>50</v>
      </c>
      <c r="D395">
        <v>0.05</v>
      </c>
      <c r="E395">
        <v>300</v>
      </c>
      <c r="F395">
        <v>47422.6</v>
      </c>
      <c r="G395">
        <v>1800.19</v>
      </c>
      <c r="H395">
        <v>0</v>
      </c>
      <c r="I395">
        <v>1</v>
      </c>
      <c r="J395">
        <v>1800.19</v>
      </c>
      <c r="K395">
        <v>2241</v>
      </c>
      <c r="L395" s="33">
        <f t="shared" si="37"/>
        <v>4.6043692318551654E-2</v>
      </c>
      <c r="M395" s="39">
        <f t="shared" si="38"/>
        <v>4.056990789420567E-2</v>
      </c>
      <c r="N395">
        <f t="shared" si="36"/>
        <v>45573.68</v>
      </c>
      <c r="O395">
        <f>IF(AND('Heuristica Seq'!$C395=0,'Heuristica Seq'!$B395=0,'Heuristica Seq'!$F395&lt;&gt;"inf",OR(AND(B394=0,'Heuristica Seq'!$F395&lt;O394),B394&lt;&gt;0)),'Heuristica Seq'!$F395,O394)</f>
        <v>45335.199999999997</v>
      </c>
      <c r="Q395" t="s">
        <v>24</v>
      </c>
      <c r="R395">
        <v>2</v>
      </c>
      <c r="S395">
        <v>5</v>
      </c>
      <c r="T395">
        <v>0.1</v>
      </c>
      <c r="U395">
        <v>200</v>
      </c>
      <c r="V395">
        <v>33382</v>
      </c>
      <c r="W395">
        <v>1800.05</v>
      </c>
      <c r="X395">
        <v>32</v>
      </c>
      <c r="Y395">
        <v>33</v>
      </c>
      <c r="Z395">
        <v>1800.05</v>
      </c>
      <c r="AA395">
        <v>8532</v>
      </c>
    </row>
    <row r="396" spans="1:27" x14ac:dyDescent="0.3">
      <c r="A396" t="s">
        <v>22</v>
      </c>
      <c r="B396">
        <v>2</v>
      </c>
      <c r="C396">
        <v>50</v>
      </c>
      <c r="D396">
        <v>0.1</v>
      </c>
      <c r="E396">
        <v>300</v>
      </c>
      <c r="F396">
        <v>48163.5</v>
      </c>
      <c r="G396">
        <v>1800.33</v>
      </c>
      <c r="H396">
        <v>0</v>
      </c>
      <c r="I396">
        <v>1</v>
      </c>
      <c r="J396">
        <v>1800.33</v>
      </c>
      <c r="K396">
        <v>1817</v>
      </c>
      <c r="L396" s="33">
        <f t="shared" si="37"/>
        <v>6.2386401736399089E-2</v>
      </c>
      <c r="M396" s="39">
        <f t="shared" si="38"/>
        <v>4.9991988288731193E-2</v>
      </c>
      <c r="N396">
        <f t="shared" si="36"/>
        <v>45870.35</v>
      </c>
      <c r="O396">
        <f>IF(AND('Heuristica Seq'!$C396=0,'Heuristica Seq'!$B396=0,'Heuristica Seq'!$F396&lt;&gt;"inf",OR(AND(B395=0,'Heuristica Seq'!$F396&lt;O395),B395&lt;&gt;0)),'Heuristica Seq'!$F396,O395)</f>
        <v>45335.199999999997</v>
      </c>
      <c r="Q396" t="s">
        <v>24</v>
      </c>
      <c r="R396">
        <v>2</v>
      </c>
      <c r="S396">
        <v>5</v>
      </c>
      <c r="T396">
        <v>0.15</v>
      </c>
      <c r="U396">
        <v>200</v>
      </c>
      <c r="V396">
        <v>33366</v>
      </c>
      <c r="W396">
        <v>310.45100000000002</v>
      </c>
      <c r="X396">
        <v>0</v>
      </c>
      <c r="Y396">
        <v>26</v>
      </c>
      <c r="Z396">
        <v>1800.1</v>
      </c>
      <c r="AA396">
        <v>7845</v>
      </c>
    </row>
    <row r="397" spans="1:27" x14ac:dyDescent="0.3">
      <c r="A397" t="s">
        <v>22</v>
      </c>
      <c r="B397">
        <v>3</v>
      </c>
      <c r="C397">
        <v>0</v>
      </c>
      <c r="D397">
        <v>0.05</v>
      </c>
      <c r="E397">
        <v>300</v>
      </c>
      <c r="F397">
        <v>46605.9</v>
      </c>
      <c r="G397">
        <v>1668.75</v>
      </c>
      <c r="H397">
        <v>0</v>
      </c>
      <c r="I397">
        <v>4</v>
      </c>
      <c r="J397">
        <v>1800.35</v>
      </c>
      <c r="K397">
        <v>4575</v>
      </c>
      <c r="L397" s="33">
        <f t="shared" si="37"/>
        <v>2.8028992923820883E-2</v>
      </c>
      <c r="M397" s="39">
        <f t="shared" si="38"/>
        <v>1.6035412853836917E-2</v>
      </c>
      <c r="N397">
        <f t="shared" si="36"/>
        <v>45870.35</v>
      </c>
      <c r="O397">
        <f>IF(AND('Heuristica Seq'!$C397=0,'Heuristica Seq'!$B397=0,'Heuristica Seq'!$F397&lt;&gt;"inf",OR(AND(B396=0,'Heuristica Seq'!$F397&lt;O396),B396&lt;&gt;0)),'Heuristica Seq'!$F397,O396)</f>
        <v>45335.199999999997</v>
      </c>
      <c r="Q397" t="s">
        <v>24</v>
      </c>
      <c r="R397">
        <v>2</v>
      </c>
      <c r="S397">
        <v>5</v>
      </c>
      <c r="T397">
        <v>0.2</v>
      </c>
      <c r="U397">
        <v>200</v>
      </c>
      <c r="V397">
        <v>33742.199999999997</v>
      </c>
      <c r="W397">
        <v>1318.15</v>
      </c>
      <c r="X397">
        <v>9</v>
      </c>
      <c r="Y397">
        <v>17</v>
      </c>
      <c r="Z397">
        <v>1800.03</v>
      </c>
      <c r="AA397">
        <v>6115</v>
      </c>
    </row>
    <row r="398" spans="1:27" x14ac:dyDescent="0.3">
      <c r="A398" t="s">
        <v>22</v>
      </c>
      <c r="B398">
        <v>3</v>
      </c>
      <c r="C398">
        <v>10</v>
      </c>
      <c r="D398">
        <v>0.05</v>
      </c>
      <c r="E398">
        <v>300</v>
      </c>
      <c r="F398">
        <v>46466.3</v>
      </c>
      <c r="G398">
        <v>1800.33</v>
      </c>
      <c r="H398">
        <v>0</v>
      </c>
      <c r="I398">
        <v>1</v>
      </c>
      <c r="J398">
        <v>1800.33</v>
      </c>
      <c r="K398">
        <v>4416</v>
      </c>
      <c r="L398" s="33">
        <f t="shared" si="37"/>
        <v>2.4949707953201949E-2</v>
      </c>
      <c r="M398" s="39">
        <f t="shared" si="38"/>
        <v>1.299205260042724E-2</v>
      </c>
      <c r="N398">
        <f t="shared" si="36"/>
        <v>45870.35</v>
      </c>
      <c r="O398">
        <f>IF(AND('Heuristica Seq'!$C398=0,'Heuristica Seq'!$B398=0,'Heuristica Seq'!$F398&lt;&gt;"inf",OR(AND(B397=0,'Heuristica Seq'!$F398&lt;O397),B397&lt;&gt;0)),'Heuristica Seq'!$F398,O397)</f>
        <v>45335.199999999997</v>
      </c>
      <c r="Q398" t="s">
        <v>24</v>
      </c>
      <c r="R398">
        <v>2</v>
      </c>
      <c r="S398">
        <v>10</v>
      </c>
      <c r="T398">
        <v>0.05</v>
      </c>
      <c r="U398">
        <v>200</v>
      </c>
      <c r="V398">
        <v>33372.5</v>
      </c>
      <c r="W398">
        <v>1464.41</v>
      </c>
      <c r="X398">
        <v>32</v>
      </c>
      <c r="Y398">
        <v>43</v>
      </c>
      <c r="Z398">
        <v>1800.23</v>
      </c>
      <c r="AA398">
        <v>8425</v>
      </c>
    </row>
    <row r="399" spans="1:27" x14ac:dyDescent="0.3">
      <c r="A399" t="s">
        <v>22</v>
      </c>
      <c r="B399">
        <v>3</v>
      </c>
      <c r="C399">
        <v>25</v>
      </c>
      <c r="D399">
        <v>0.05</v>
      </c>
      <c r="E399">
        <v>300</v>
      </c>
      <c r="F399">
        <v>46317.7</v>
      </c>
      <c r="G399">
        <v>1800.26</v>
      </c>
      <c r="H399">
        <v>0</v>
      </c>
      <c r="I399">
        <v>1</v>
      </c>
      <c r="J399">
        <v>1800.36</v>
      </c>
      <c r="K399">
        <v>3913</v>
      </c>
      <c r="L399" s="33">
        <f t="shared" si="37"/>
        <v>2.1671901745222266E-2</v>
      </c>
      <c r="M399" s="39">
        <f t="shared" si="38"/>
        <v>9.7524871730867435E-3</v>
      </c>
      <c r="N399">
        <f t="shared" si="36"/>
        <v>45870.35</v>
      </c>
      <c r="O399">
        <f>IF(AND('Heuristica Seq'!$C399=0,'Heuristica Seq'!$B399=0,'Heuristica Seq'!$F399&lt;&gt;"inf",OR(AND(B398=0,'Heuristica Seq'!$F399&lt;O398),B398&lt;&gt;0)),'Heuristica Seq'!$F399,O398)</f>
        <v>45335.199999999997</v>
      </c>
      <c r="Q399" t="s">
        <v>24</v>
      </c>
      <c r="R399">
        <v>2</v>
      </c>
      <c r="S399">
        <v>10</v>
      </c>
      <c r="T399">
        <v>0.1</v>
      </c>
      <c r="U399">
        <v>200</v>
      </c>
      <c r="V399">
        <v>33439.199999999997</v>
      </c>
      <c r="W399">
        <v>1536.25</v>
      </c>
      <c r="X399">
        <v>16</v>
      </c>
      <c r="Y399">
        <v>24</v>
      </c>
      <c r="Z399">
        <v>1800.19</v>
      </c>
      <c r="AA399">
        <v>6145</v>
      </c>
    </row>
    <row r="400" spans="1:27" x14ac:dyDescent="0.3">
      <c r="A400" t="s">
        <v>22</v>
      </c>
      <c r="B400">
        <v>3</v>
      </c>
      <c r="C400">
        <v>50</v>
      </c>
      <c r="D400">
        <v>0.05</v>
      </c>
      <c r="E400">
        <v>300</v>
      </c>
      <c r="F400">
        <v>46739.199999999997</v>
      </c>
      <c r="G400">
        <v>1800.51</v>
      </c>
      <c r="H400">
        <v>0</v>
      </c>
      <c r="I400">
        <v>1</v>
      </c>
      <c r="J400">
        <v>1800.56</v>
      </c>
      <c r="K400">
        <v>3363</v>
      </c>
      <c r="L400" s="33">
        <f t="shared" si="37"/>
        <v>3.0969313028287093E-2</v>
      </c>
      <c r="M400" s="39">
        <f t="shared" si="38"/>
        <v>1.8941429485495487E-2</v>
      </c>
      <c r="N400">
        <f t="shared" si="36"/>
        <v>45870.35</v>
      </c>
      <c r="O400">
        <f>IF(AND('Heuristica Seq'!$C400=0,'Heuristica Seq'!$B400=0,'Heuristica Seq'!$F400&lt;&gt;"inf",OR(AND(B399=0,'Heuristica Seq'!$F400&lt;O399),B399&lt;&gt;0)),'Heuristica Seq'!$F400,O399)</f>
        <v>45335.199999999997</v>
      </c>
      <c r="Q400" t="s">
        <v>24</v>
      </c>
      <c r="R400">
        <v>2</v>
      </c>
      <c r="S400">
        <v>10</v>
      </c>
      <c r="T400">
        <v>0.15</v>
      </c>
      <c r="U400">
        <v>200</v>
      </c>
      <c r="V400">
        <v>33636.1</v>
      </c>
      <c r="W400">
        <v>727.88499999999999</v>
      </c>
      <c r="X400">
        <v>3</v>
      </c>
      <c r="Y400">
        <v>13</v>
      </c>
      <c r="Z400">
        <v>1800.16</v>
      </c>
      <c r="AA400">
        <v>4760</v>
      </c>
    </row>
    <row r="401" spans="1:27" x14ac:dyDescent="0.3">
      <c r="A401" t="s">
        <v>21</v>
      </c>
      <c r="B401">
        <v>0</v>
      </c>
      <c r="C401">
        <v>0</v>
      </c>
      <c r="D401">
        <v>0.05</v>
      </c>
      <c r="E401">
        <v>300</v>
      </c>
      <c r="F401">
        <v>40635.9</v>
      </c>
      <c r="G401">
        <v>1445</v>
      </c>
      <c r="H401">
        <v>41</v>
      </c>
      <c r="I401">
        <v>54</v>
      </c>
      <c r="J401">
        <v>1800.02</v>
      </c>
      <c r="K401">
        <v>29305</v>
      </c>
      <c r="L401" s="33">
        <f t="shared" si="37"/>
        <v>0</v>
      </c>
      <c r="M401" s="39">
        <f t="shared" si="38"/>
        <v>0</v>
      </c>
      <c r="N401">
        <f t="shared" si="36"/>
        <v>40635.9</v>
      </c>
      <c r="O401">
        <f>IF(AND('Heuristica Seq'!$C401=0,'Heuristica Seq'!$B401=0,'Heuristica Seq'!$F401&lt;&gt;"inf",OR(AND(B400=0,'Heuristica Seq'!$F401&lt;O400),B400&lt;&gt;0)),'Heuristica Seq'!$F401,O400)</f>
        <v>40635.9</v>
      </c>
      <c r="Q401" t="s">
        <v>24</v>
      </c>
      <c r="R401">
        <v>2</v>
      </c>
      <c r="S401">
        <v>10</v>
      </c>
      <c r="T401">
        <v>0.2</v>
      </c>
      <c r="U401">
        <v>200</v>
      </c>
      <c r="V401">
        <v>33730.699999999997</v>
      </c>
      <c r="W401">
        <v>1415.55</v>
      </c>
      <c r="X401">
        <v>0</v>
      </c>
      <c r="Y401">
        <v>6</v>
      </c>
      <c r="Z401">
        <v>1800.19</v>
      </c>
      <c r="AA401">
        <v>2840</v>
      </c>
    </row>
    <row r="402" spans="1:27" x14ac:dyDescent="0.3">
      <c r="A402" t="s">
        <v>21</v>
      </c>
      <c r="B402">
        <v>0</v>
      </c>
      <c r="C402">
        <v>0</v>
      </c>
      <c r="D402">
        <v>0.1</v>
      </c>
      <c r="E402">
        <v>300</v>
      </c>
      <c r="F402">
        <v>40712.699999999997</v>
      </c>
      <c r="G402">
        <v>737.14700000000005</v>
      </c>
      <c r="H402">
        <v>22</v>
      </c>
      <c r="I402">
        <v>45</v>
      </c>
      <c r="J402">
        <v>1800.02</v>
      </c>
      <c r="K402">
        <v>28766</v>
      </c>
      <c r="L402" s="33">
        <f t="shared" si="37"/>
        <v>1.8899544491446374E-3</v>
      </c>
      <c r="M402" s="39">
        <f t="shared" si="38"/>
        <v>1.8899544491446374E-3</v>
      </c>
      <c r="N402">
        <f t="shared" si="36"/>
        <v>40635.9</v>
      </c>
      <c r="O402">
        <f>IF(AND('Heuristica Seq'!$C402=0,'Heuristica Seq'!$B402=0,'Heuristica Seq'!$F402&lt;&gt;"inf",OR(AND(B401=0,'Heuristica Seq'!$F402&lt;O401),B401&lt;&gt;0)),'Heuristica Seq'!$F402,O401)</f>
        <v>40635.9</v>
      </c>
      <c r="Q402" t="s">
        <v>24</v>
      </c>
      <c r="R402">
        <v>2</v>
      </c>
      <c r="S402">
        <v>25</v>
      </c>
      <c r="T402">
        <v>0.05</v>
      </c>
      <c r="U402">
        <v>200</v>
      </c>
      <c r="V402">
        <v>33470.699999999997</v>
      </c>
      <c r="W402">
        <v>1010.21</v>
      </c>
      <c r="X402">
        <v>5</v>
      </c>
      <c r="Y402">
        <v>19</v>
      </c>
      <c r="Z402">
        <v>1801.48</v>
      </c>
      <c r="AA402">
        <v>5465</v>
      </c>
    </row>
    <row r="403" spans="1:27" x14ac:dyDescent="0.3">
      <c r="A403" t="s">
        <v>21</v>
      </c>
      <c r="B403">
        <v>0</v>
      </c>
      <c r="C403">
        <v>0</v>
      </c>
      <c r="D403">
        <v>0.15</v>
      </c>
      <c r="E403">
        <v>300</v>
      </c>
      <c r="F403">
        <v>40680.6</v>
      </c>
      <c r="G403">
        <v>1517.97</v>
      </c>
      <c r="H403">
        <v>42</v>
      </c>
      <c r="I403">
        <v>52</v>
      </c>
      <c r="J403">
        <v>1800.01</v>
      </c>
      <c r="K403">
        <v>27917</v>
      </c>
      <c r="L403" s="33">
        <f t="shared" si="37"/>
        <v>1.1000125504787572E-3</v>
      </c>
      <c r="M403" s="39">
        <f t="shared" si="38"/>
        <v>1.1000125504787572E-3</v>
      </c>
      <c r="N403">
        <f t="shared" si="36"/>
        <v>40635.9</v>
      </c>
      <c r="O403">
        <f>IF(AND('Heuristica Seq'!$C403=0,'Heuristica Seq'!$B403=0,'Heuristica Seq'!$F403&lt;&gt;"inf",OR(AND(B402=0,'Heuristica Seq'!$F403&lt;O402),B402&lt;&gt;0)),'Heuristica Seq'!$F403,O402)</f>
        <v>40635.9</v>
      </c>
      <c r="Q403" t="s">
        <v>24</v>
      </c>
      <c r="R403">
        <v>2</v>
      </c>
      <c r="S403">
        <v>25</v>
      </c>
      <c r="T403">
        <v>0.1</v>
      </c>
      <c r="U403">
        <v>200</v>
      </c>
      <c r="V403">
        <v>33657.9</v>
      </c>
      <c r="W403">
        <v>1655.75</v>
      </c>
      <c r="X403">
        <v>3</v>
      </c>
      <c r="Y403">
        <v>6</v>
      </c>
      <c r="Z403">
        <v>1800.25</v>
      </c>
      <c r="AA403">
        <v>3715</v>
      </c>
    </row>
    <row r="404" spans="1:27" x14ac:dyDescent="0.3">
      <c r="A404" t="s">
        <v>21</v>
      </c>
      <c r="B404">
        <v>0</v>
      </c>
      <c r="C404">
        <v>0</v>
      </c>
      <c r="D404">
        <v>0.2</v>
      </c>
      <c r="E404">
        <v>300</v>
      </c>
      <c r="F404">
        <v>40715.300000000003</v>
      </c>
      <c r="G404">
        <v>1196.3</v>
      </c>
      <c r="H404">
        <v>31</v>
      </c>
      <c r="I404">
        <v>48</v>
      </c>
      <c r="J404">
        <v>1800.02</v>
      </c>
      <c r="K404">
        <v>29624</v>
      </c>
      <c r="L404" s="33">
        <f t="shared" si="37"/>
        <v>1.9539372820585044E-3</v>
      </c>
      <c r="M404" s="39">
        <f t="shared" si="38"/>
        <v>1.9539372820585044E-3</v>
      </c>
      <c r="N404">
        <f t="shared" si="36"/>
        <v>40635.9</v>
      </c>
      <c r="O404">
        <f>IF(AND('Heuristica Seq'!$C404=0,'Heuristica Seq'!$B404=0,'Heuristica Seq'!$F404&lt;&gt;"inf",OR(AND(B403=0,'Heuristica Seq'!$F404&lt;O403),B403&lt;&gt;0)),'Heuristica Seq'!$F404,O403)</f>
        <v>40635.9</v>
      </c>
      <c r="Q404" t="s">
        <v>24</v>
      </c>
      <c r="R404">
        <v>2</v>
      </c>
      <c r="S404">
        <v>25</v>
      </c>
      <c r="T404">
        <v>0.15</v>
      </c>
      <c r="U404">
        <v>200</v>
      </c>
      <c r="V404">
        <v>33930.699999999997</v>
      </c>
      <c r="W404">
        <v>1800.13</v>
      </c>
      <c r="X404">
        <v>0</v>
      </c>
      <c r="Y404">
        <v>1</v>
      </c>
      <c r="Z404">
        <v>1800.13</v>
      </c>
      <c r="AA404">
        <v>1861</v>
      </c>
    </row>
    <row r="405" spans="1:27" x14ac:dyDescent="0.3">
      <c r="A405" t="s">
        <v>21</v>
      </c>
      <c r="B405">
        <v>1</v>
      </c>
      <c r="C405">
        <v>5</v>
      </c>
      <c r="D405">
        <v>0.05</v>
      </c>
      <c r="E405">
        <v>300</v>
      </c>
      <c r="F405">
        <v>41592.400000000001</v>
      </c>
      <c r="G405">
        <v>1800.46</v>
      </c>
      <c r="H405">
        <v>0</v>
      </c>
      <c r="I405">
        <v>1</v>
      </c>
      <c r="J405">
        <v>1800.5</v>
      </c>
      <c r="K405">
        <v>4164</v>
      </c>
      <c r="L405" s="33">
        <f t="shared" si="37"/>
        <v>2.3538299877694291E-2</v>
      </c>
      <c r="M405" s="39">
        <f t="shared" si="38"/>
        <v>2.0439256699880337E-2</v>
      </c>
      <c r="N405">
        <f t="shared" si="36"/>
        <v>40759.31</v>
      </c>
      <c r="O405">
        <f>IF(AND('Heuristica Seq'!$C405=0,'Heuristica Seq'!$B405=0,'Heuristica Seq'!$F405&lt;&gt;"inf",OR(AND(B404=0,'Heuristica Seq'!$F405&lt;O404),B404&lt;&gt;0)),'Heuristica Seq'!$F405,O404)</f>
        <v>40635.9</v>
      </c>
      <c r="Q405" t="s">
        <v>24</v>
      </c>
      <c r="R405">
        <v>2</v>
      </c>
      <c r="S405">
        <v>25</v>
      </c>
      <c r="T405">
        <v>0.2</v>
      </c>
      <c r="U405">
        <v>200</v>
      </c>
      <c r="V405">
        <v>35649.4</v>
      </c>
      <c r="W405">
        <v>1801.52</v>
      </c>
      <c r="X405">
        <v>0</v>
      </c>
      <c r="Y405">
        <v>1</v>
      </c>
      <c r="Z405">
        <v>1801.52</v>
      </c>
      <c r="AA405">
        <v>636</v>
      </c>
    </row>
    <row r="406" spans="1:27" x14ac:dyDescent="0.3">
      <c r="A406" t="s">
        <v>21</v>
      </c>
      <c r="B406">
        <v>1</v>
      </c>
      <c r="C406">
        <v>5</v>
      </c>
      <c r="D406">
        <v>0.1</v>
      </c>
      <c r="E406">
        <v>300</v>
      </c>
      <c r="F406">
        <v>41785.599999999999</v>
      </c>
      <c r="G406">
        <v>1800.28</v>
      </c>
      <c r="H406">
        <v>0</v>
      </c>
      <c r="I406">
        <v>1</v>
      </c>
      <c r="J406">
        <v>1800.28</v>
      </c>
      <c r="K406">
        <v>3952</v>
      </c>
      <c r="L406" s="33">
        <f t="shared" si="37"/>
        <v>2.8292716538824036E-2</v>
      </c>
      <c r="M406" s="39">
        <f t="shared" si="38"/>
        <v>1.9950815570594305E-2</v>
      </c>
      <c r="N406">
        <f t="shared" si="36"/>
        <v>40968.25</v>
      </c>
      <c r="O406">
        <f>IF(AND('Heuristica Seq'!$C406=0,'Heuristica Seq'!$B406=0,'Heuristica Seq'!$F406&lt;&gt;"inf",OR(AND(B405=0,'Heuristica Seq'!$F406&lt;O405),B405&lt;&gt;0)),'Heuristica Seq'!$F406,O405)</f>
        <v>40635.9</v>
      </c>
      <c r="Q406" t="s">
        <v>24</v>
      </c>
      <c r="R406">
        <v>2</v>
      </c>
      <c r="S406">
        <v>50</v>
      </c>
      <c r="T406">
        <v>0.05</v>
      </c>
      <c r="U406">
        <v>200</v>
      </c>
      <c r="V406">
        <v>33579.599999999999</v>
      </c>
      <c r="W406">
        <v>1171.1300000000001</v>
      </c>
      <c r="X406">
        <v>13</v>
      </c>
      <c r="Y406">
        <v>25</v>
      </c>
      <c r="Z406">
        <v>1800.2</v>
      </c>
      <c r="AA406">
        <v>6404</v>
      </c>
    </row>
    <row r="407" spans="1:27" x14ac:dyDescent="0.3">
      <c r="A407" t="s">
        <v>21</v>
      </c>
      <c r="B407">
        <v>1</v>
      </c>
      <c r="C407">
        <v>5</v>
      </c>
      <c r="D407">
        <v>0.15</v>
      </c>
      <c r="E407">
        <v>300</v>
      </c>
      <c r="F407">
        <v>41563.199999999997</v>
      </c>
      <c r="G407">
        <v>1794.44</v>
      </c>
      <c r="H407">
        <v>0</v>
      </c>
      <c r="I407">
        <v>2</v>
      </c>
      <c r="J407">
        <v>1800.07</v>
      </c>
      <c r="K407">
        <v>4040</v>
      </c>
      <c r="L407" s="33">
        <f t="shared" si="37"/>
        <v>2.2819723446509066E-2</v>
      </c>
      <c r="M407" s="39" t="str">
        <f t="shared" si="38"/>
        <v>---</v>
      </c>
      <c r="N407">
        <f t="shared" si="36"/>
        <v>0</v>
      </c>
      <c r="O407">
        <f>IF(AND('Heuristica Seq'!$C407=0,'Heuristica Seq'!$B407=0,'Heuristica Seq'!$F407&lt;&gt;"inf",OR(AND(B406=0,'Heuristica Seq'!$F407&lt;O406),B406&lt;&gt;0)),'Heuristica Seq'!$F407,O406)</f>
        <v>40635.9</v>
      </c>
      <c r="Q407" t="s">
        <v>24</v>
      </c>
      <c r="R407">
        <v>2</v>
      </c>
      <c r="S407">
        <v>50</v>
      </c>
      <c r="T407">
        <v>0.1</v>
      </c>
      <c r="U407">
        <v>200</v>
      </c>
      <c r="V407">
        <v>33646.199999999997</v>
      </c>
      <c r="W407">
        <v>1269.94</v>
      </c>
      <c r="X407">
        <v>4</v>
      </c>
      <c r="Y407">
        <v>12</v>
      </c>
      <c r="Z407">
        <v>1800.26</v>
      </c>
      <c r="AA407">
        <v>4946</v>
      </c>
    </row>
    <row r="408" spans="1:27" x14ac:dyDescent="0.3">
      <c r="A408" t="s">
        <v>21</v>
      </c>
      <c r="B408">
        <v>1</v>
      </c>
      <c r="C408">
        <v>5</v>
      </c>
      <c r="D408">
        <v>0.2</v>
      </c>
      <c r="E408">
        <v>300</v>
      </c>
      <c r="F408">
        <v>42121.4</v>
      </c>
      <c r="G408">
        <v>1800.29</v>
      </c>
      <c r="H408">
        <v>0</v>
      </c>
      <c r="I408">
        <v>1</v>
      </c>
      <c r="J408">
        <v>1800.29</v>
      </c>
      <c r="K408">
        <v>2833</v>
      </c>
      <c r="L408" s="33">
        <f t="shared" si="37"/>
        <v>3.6556345497454235E-2</v>
      </c>
      <c r="M408" s="39" t="str">
        <f t="shared" si="38"/>
        <v>---</v>
      </c>
      <c r="N408">
        <f t="shared" si="36"/>
        <v>0</v>
      </c>
      <c r="O408">
        <f>IF(AND('Heuristica Seq'!$C408=0,'Heuristica Seq'!$B408=0,'Heuristica Seq'!$F408&lt;&gt;"inf",OR(AND(B407=0,'Heuristica Seq'!$F408&lt;O407),B407&lt;&gt;0)),'Heuristica Seq'!$F408,O407)</f>
        <v>40635.9</v>
      </c>
      <c r="Q408" t="s">
        <v>24</v>
      </c>
      <c r="R408">
        <v>2</v>
      </c>
      <c r="S408">
        <v>50</v>
      </c>
      <c r="T408">
        <v>0.15</v>
      </c>
      <c r="U408">
        <v>200</v>
      </c>
      <c r="V408">
        <v>34172.1</v>
      </c>
      <c r="W408">
        <v>1561.32</v>
      </c>
      <c r="X408">
        <v>0</v>
      </c>
      <c r="Y408">
        <v>3</v>
      </c>
      <c r="Z408">
        <v>1800.27</v>
      </c>
      <c r="AA408">
        <v>1539</v>
      </c>
    </row>
    <row r="409" spans="1:27" x14ac:dyDescent="0.3">
      <c r="A409" t="s">
        <v>21</v>
      </c>
      <c r="B409">
        <v>1</v>
      </c>
      <c r="C409">
        <v>10</v>
      </c>
      <c r="D409">
        <v>0.05</v>
      </c>
      <c r="E409">
        <v>300</v>
      </c>
      <c r="F409">
        <v>41554.1</v>
      </c>
      <c r="G409">
        <v>1800.3</v>
      </c>
      <c r="H409">
        <v>0</v>
      </c>
      <c r="I409">
        <v>1</v>
      </c>
      <c r="J409">
        <v>1800.3</v>
      </c>
      <c r="K409">
        <v>4030</v>
      </c>
      <c r="L409" s="33">
        <f t="shared" si="37"/>
        <v>2.2595783531310865E-2</v>
      </c>
      <c r="M409" s="39">
        <f t="shared" si="38"/>
        <v>1.9499594080468974E-2</v>
      </c>
      <c r="N409">
        <f t="shared" si="36"/>
        <v>40759.31</v>
      </c>
      <c r="O409">
        <f>IF(AND('Heuristica Seq'!$C409=0,'Heuristica Seq'!$B409=0,'Heuristica Seq'!$F409&lt;&gt;"inf",OR(AND(B408=0,'Heuristica Seq'!$F409&lt;O408),B408&lt;&gt;0)),'Heuristica Seq'!$F409,O408)</f>
        <v>40635.9</v>
      </c>
      <c r="Q409" t="s">
        <v>24</v>
      </c>
      <c r="R409">
        <v>2</v>
      </c>
      <c r="S409">
        <v>50</v>
      </c>
      <c r="T409">
        <v>0.2</v>
      </c>
      <c r="U409">
        <v>200</v>
      </c>
      <c r="V409">
        <v>34232.1</v>
      </c>
      <c r="W409">
        <v>1800.28</v>
      </c>
      <c r="X409">
        <v>0</v>
      </c>
      <c r="Y409">
        <v>1</v>
      </c>
      <c r="Z409">
        <v>1800.28</v>
      </c>
      <c r="AA409">
        <v>2135</v>
      </c>
    </row>
    <row r="410" spans="1:27" x14ac:dyDescent="0.3">
      <c r="A410" t="s">
        <v>21</v>
      </c>
      <c r="B410">
        <v>1</v>
      </c>
      <c r="C410">
        <v>10</v>
      </c>
      <c r="D410">
        <v>0.1</v>
      </c>
      <c r="E410">
        <v>300</v>
      </c>
      <c r="F410">
        <v>41156.699999999997</v>
      </c>
      <c r="G410">
        <v>1800.2</v>
      </c>
      <c r="H410">
        <v>0</v>
      </c>
      <c r="I410">
        <v>1</v>
      </c>
      <c r="J410">
        <v>1800.2</v>
      </c>
      <c r="K410">
        <v>3252</v>
      </c>
      <c r="L410" s="33">
        <f t="shared" si="37"/>
        <v>1.2816253608262551E-2</v>
      </c>
      <c r="M410" s="39">
        <f t="shared" si="38"/>
        <v>4.5999035838728553E-3</v>
      </c>
      <c r="N410">
        <f t="shared" si="36"/>
        <v>40968.25</v>
      </c>
      <c r="O410">
        <f>IF(AND('Heuristica Seq'!$C410=0,'Heuristica Seq'!$B410=0,'Heuristica Seq'!$F410&lt;&gt;"inf",OR(AND(B409=0,'Heuristica Seq'!$F410&lt;O409),B409&lt;&gt;0)),'Heuristica Seq'!$F410,O409)</f>
        <v>40635.9</v>
      </c>
      <c r="Q410" t="s">
        <v>24</v>
      </c>
      <c r="R410">
        <v>3</v>
      </c>
      <c r="S410">
        <v>0</v>
      </c>
      <c r="T410">
        <v>0.05</v>
      </c>
      <c r="U410">
        <v>200</v>
      </c>
      <c r="V410">
        <v>33639</v>
      </c>
      <c r="W410">
        <v>1166.33</v>
      </c>
      <c r="X410">
        <v>21</v>
      </c>
      <c r="Y410">
        <v>34</v>
      </c>
      <c r="Z410">
        <v>1800.08</v>
      </c>
      <c r="AA410">
        <v>13932</v>
      </c>
    </row>
    <row r="411" spans="1:27" x14ac:dyDescent="0.3">
      <c r="A411" t="s">
        <v>21</v>
      </c>
      <c r="B411">
        <v>1</v>
      </c>
      <c r="C411">
        <v>25</v>
      </c>
      <c r="D411">
        <v>0.05</v>
      </c>
      <c r="E411">
        <v>300</v>
      </c>
      <c r="F411">
        <v>41631.5</v>
      </c>
      <c r="G411">
        <v>1800.53</v>
      </c>
      <c r="H411">
        <v>0</v>
      </c>
      <c r="I411">
        <v>1</v>
      </c>
      <c r="J411">
        <v>1800.53</v>
      </c>
      <c r="K411">
        <v>2137</v>
      </c>
      <c r="L411" s="33">
        <f t="shared" si="37"/>
        <v>2.4500503249589523E-2</v>
      </c>
      <c r="M411" s="39">
        <f t="shared" si="38"/>
        <v>2.053873580814658E-2</v>
      </c>
      <c r="N411">
        <f t="shared" si="36"/>
        <v>40793.65</v>
      </c>
      <c r="O411">
        <f>IF(AND('Heuristica Seq'!$C411=0,'Heuristica Seq'!$B411=0,'Heuristica Seq'!$F411&lt;&gt;"inf",OR(AND(B410=0,'Heuristica Seq'!$F411&lt;O410),B410&lt;&gt;0)),'Heuristica Seq'!$F411,O410)</f>
        <v>40635.9</v>
      </c>
      <c r="Q411" t="s">
        <v>24</v>
      </c>
      <c r="R411">
        <v>3</v>
      </c>
      <c r="S411">
        <v>0</v>
      </c>
      <c r="T411">
        <v>0.1</v>
      </c>
      <c r="U411">
        <v>200</v>
      </c>
      <c r="V411">
        <v>34302.699999999997</v>
      </c>
      <c r="W411">
        <v>590.62</v>
      </c>
      <c r="X411">
        <v>0</v>
      </c>
      <c r="Y411">
        <v>10</v>
      </c>
      <c r="Z411">
        <v>1800.04</v>
      </c>
      <c r="AA411">
        <v>5467</v>
      </c>
    </row>
    <row r="412" spans="1:27" x14ac:dyDescent="0.3">
      <c r="A412" t="s">
        <v>21</v>
      </c>
      <c r="B412">
        <v>1</v>
      </c>
      <c r="C412">
        <v>25</v>
      </c>
      <c r="D412">
        <v>0.1</v>
      </c>
      <c r="E412">
        <v>300</v>
      </c>
      <c r="F412">
        <v>43307.9</v>
      </c>
      <c r="G412">
        <v>1800.31</v>
      </c>
      <c r="H412">
        <v>0</v>
      </c>
      <c r="I412">
        <v>1</v>
      </c>
      <c r="J412">
        <v>1800.31</v>
      </c>
      <c r="K412">
        <v>1636</v>
      </c>
      <c r="L412" s="33">
        <f t="shared" si="37"/>
        <v>6.5754665209826868E-2</v>
      </c>
      <c r="M412" s="39">
        <f t="shared" si="38"/>
        <v>5.6920787377054749E-2</v>
      </c>
      <c r="N412">
        <f t="shared" si="36"/>
        <v>40975.54</v>
      </c>
      <c r="O412">
        <f>IF(AND('Heuristica Seq'!$C412=0,'Heuristica Seq'!$B412=0,'Heuristica Seq'!$F412&lt;&gt;"inf",OR(AND(B411=0,'Heuristica Seq'!$F412&lt;O411),B411&lt;&gt;0)),'Heuristica Seq'!$F412,O411)</f>
        <v>40635.9</v>
      </c>
      <c r="Q412" t="s">
        <v>24</v>
      </c>
      <c r="R412">
        <v>3</v>
      </c>
      <c r="S412">
        <v>10</v>
      </c>
      <c r="T412">
        <v>0.05</v>
      </c>
      <c r="U412">
        <v>200</v>
      </c>
      <c r="V412">
        <v>33639</v>
      </c>
      <c r="W412">
        <v>147.86699999999999</v>
      </c>
      <c r="X412">
        <v>0</v>
      </c>
      <c r="Y412">
        <v>53</v>
      </c>
      <c r="Z412">
        <v>1800.08</v>
      </c>
      <c r="AA412">
        <v>16468</v>
      </c>
    </row>
    <row r="413" spans="1:27" x14ac:dyDescent="0.3">
      <c r="A413" t="s">
        <v>21</v>
      </c>
      <c r="B413">
        <v>1</v>
      </c>
      <c r="C413">
        <v>50</v>
      </c>
      <c r="D413">
        <v>0.05</v>
      </c>
      <c r="E413">
        <v>300</v>
      </c>
      <c r="F413">
        <v>41240.199999999997</v>
      </c>
      <c r="G413">
        <v>1800.59</v>
      </c>
      <c r="H413">
        <v>0</v>
      </c>
      <c r="I413">
        <v>1</v>
      </c>
      <c r="J413">
        <v>1800.59</v>
      </c>
      <c r="K413">
        <v>2793</v>
      </c>
      <c r="L413" s="33">
        <f t="shared" si="37"/>
        <v>1.487108689606953E-2</v>
      </c>
      <c r="M413" s="39">
        <f t="shared" si="38"/>
        <v>1.0946556633201432E-2</v>
      </c>
      <c r="N413">
        <f t="shared" si="36"/>
        <v>40793.65</v>
      </c>
      <c r="O413">
        <f>IF(AND('Heuristica Seq'!$C413=0,'Heuristica Seq'!$B413=0,'Heuristica Seq'!$F413&lt;&gt;"inf",OR(AND(B412=0,'Heuristica Seq'!$F413&lt;O412),B412&lt;&gt;0)),'Heuristica Seq'!$F413,O412)</f>
        <v>40635.9</v>
      </c>
      <c r="Q413" t="s">
        <v>24</v>
      </c>
      <c r="R413">
        <v>3</v>
      </c>
      <c r="S413">
        <v>10</v>
      </c>
      <c r="T413">
        <v>0.1</v>
      </c>
      <c r="U413">
        <v>200</v>
      </c>
      <c r="V413">
        <v>34465.9</v>
      </c>
      <c r="W413">
        <v>941.56100000000004</v>
      </c>
      <c r="X413">
        <v>0</v>
      </c>
      <c r="Y413">
        <v>11</v>
      </c>
      <c r="Z413">
        <v>1800.2</v>
      </c>
      <c r="AA413">
        <v>5439</v>
      </c>
    </row>
    <row r="414" spans="1:27" x14ac:dyDescent="0.3">
      <c r="A414" t="s">
        <v>21</v>
      </c>
      <c r="B414">
        <v>1</v>
      </c>
      <c r="C414">
        <v>50</v>
      </c>
      <c r="D414">
        <v>0.1</v>
      </c>
      <c r="E414">
        <v>300</v>
      </c>
      <c r="F414">
        <v>43133.599999999999</v>
      </c>
      <c r="G414">
        <v>1800.16</v>
      </c>
      <c r="H414">
        <v>0</v>
      </c>
      <c r="I414">
        <v>1</v>
      </c>
      <c r="J414">
        <v>1800.16</v>
      </c>
      <c r="K414">
        <v>2137</v>
      </c>
      <c r="L414" s="33">
        <f t="shared" si="37"/>
        <v>6.1465354526416327E-2</v>
      </c>
      <c r="M414" s="39">
        <f t="shared" si="38"/>
        <v>5.2667030135539417E-2</v>
      </c>
      <c r="N414">
        <f t="shared" si="36"/>
        <v>40975.54</v>
      </c>
      <c r="O414">
        <f>IF(AND('Heuristica Seq'!$C414=0,'Heuristica Seq'!$B414=0,'Heuristica Seq'!$F414&lt;&gt;"inf",OR(AND(B413=0,'Heuristica Seq'!$F414&lt;O413),B413&lt;&gt;0)),'Heuristica Seq'!$F414,O413)</f>
        <v>40635.9</v>
      </c>
      <c r="Q414" t="s">
        <v>24</v>
      </c>
      <c r="R414">
        <v>3</v>
      </c>
      <c r="S414">
        <v>25</v>
      </c>
      <c r="T414">
        <v>0.05</v>
      </c>
      <c r="U414">
        <v>200</v>
      </c>
      <c r="V414">
        <v>33645</v>
      </c>
      <c r="W414">
        <v>358.29300000000001</v>
      </c>
      <c r="X414">
        <v>5</v>
      </c>
      <c r="Y414">
        <v>44</v>
      </c>
      <c r="Z414">
        <v>1800.09</v>
      </c>
      <c r="AA414">
        <v>15242</v>
      </c>
    </row>
    <row r="415" spans="1:27" x14ac:dyDescent="0.3">
      <c r="A415" t="s">
        <v>21</v>
      </c>
      <c r="B415">
        <v>2</v>
      </c>
      <c r="C415">
        <v>5</v>
      </c>
      <c r="D415">
        <v>0.05</v>
      </c>
      <c r="E415">
        <v>300</v>
      </c>
      <c r="F415">
        <v>41760</v>
      </c>
      <c r="G415">
        <v>1800.45</v>
      </c>
      <c r="H415">
        <v>0</v>
      </c>
      <c r="I415">
        <v>1</v>
      </c>
      <c r="J415">
        <v>1800.45</v>
      </c>
      <c r="K415">
        <v>2721</v>
      </c>
      <c r="L415" s="33">
        <f t="shared" si="37"/>
        <v>2.7662731722442491E-2</v>
      </c>
      <c r="M415" s="39">
        <f t="shared" si="38"/>
        <v>2.5216495969102137E-2</v>
      </c>
      <c r="N415">
        <f t="shared" si="36"/>
        <v>40732.86</v>
      </c>
      <c r="O415">
        <f>IF(AND('Heuristica Seq'!$C415=0,'Heuristica Seq'!$B415=0,'Heuristica Seq'!$F415&lt;&gt;"inf",OR(AND(B414=0,'Heuristica Seq'!$F415&lt;O414),B414&lt;&gt;0)),'Heuristica Seq'!$F415,O414)</f>
        <v>40635.9</v>
      </c>
      <c r="Q415" t="s">
        <v>24</v>
      </c>
      <c r="R415">
        <v>3</v>
      </c>
      <c r="S415">
        <v>25</v>
      </c>
      <c r="T415">
        <v>0.1</v>
      </c>
      <c r="U415">
        <v>200</v>
      </c>
      <c r="V415">
        <v>34217.599999999999</v>
      </c>
      <c r="W415">
        <v>1208.78</v>
      </c>
      <c r="X415">
        <v>6</v>
      </c>
      <c r="Y415">
        <v>14</v>
      </c>
      <c r="Z415">
        <v>1800.19</v>
      </c>
      <c r="AA415">
        <v>5172</v>
      </c>
    </row>
    <row r="416" spans="1:27" x14ac:dyDescent="0.3">
      <c r="A416" t="s">
        <v>21</v>
      </c>
      <c r="B416">
        <v>2</v>
      </c>
      <c r="C416">
        <v>5</v>
      </c>
      <c r="D416">
        <v>0.1</v>
      </c>
      <c r="E416">
        <v>300</v>
      </c>
      <c r="F416">
        <v>41810.199999999997</v>
      </c>
      <c r="G416">
        <v>1800.64</v>
      </c>
      <c r="H416">
        <v>0</v>
      </c>
      <c r="I416">
        <v>1</v>
      </c>
      <c r="J416">
        <v>1800.64</v>
      </c>
      <c r="K416">
        <v>2676</v>
      </c>
      <c r="L416" s="33">
        <f t="shared" si="37"/>
        <v>2.8898092573315548E-2</v>
      </c>
      <c r="M416" s="39">
        <f t="shared" si="38"/>
        <v>2.6034551259886296E-2</v>
      </c>
      <c r="N416">
        <f t="shared" si="36"/>
        <v>40749.31</v>
      </c>
      <c r="O416">
        <f>IF(AND('Heuristica Seq'!$C416=0,'Heuristica Seq'!$B416=0,'Heuristica Seq'!$F416&lt;&gt;"inf",OR(AND(B415=0,'Heuristica Seq'!$F416&lt;O415),B415&lt;&gt;0)),'Heuristica Seq'!$F416,O415)</f>
        <v>40635.9</v>
      </c>
      <c r="Q416" t="s">
        <v>24</v>
      </c>
      <c r="R416">
        <v>3</v>
      </c>
      <c r="S416">
        <v>50</v>
      </c>
      <c r="T416">
        <v>0.05</v>
      </c>
      <c r="U416">
        <v>200</v>
      </c>
      <c r="V416">
        <v>33639</v>
      </c>
      <c r="W416">
        <v>1021.21</v>
      </c>
      <c r="X416">
        <v>19</v>
      </c>
      <c r="Y416">
        <v>40</v>
      </c>
      <c r="Z416">
        <v>1800</v>
      </c>
      <c r="AA416">
        <v>15459</v>
      </c>
    </row>
    <row r="417" spans="1:27" x14ac:dyDescent="0.3">
      <c r="A417" t="s">
        <v>21</v>
      </c>
      <c r="B417">
        <v>2</v>
      </c>
      <c r="C417">
        <v>5</v>
      </c>
      <c r="D417">
        <v>0.15</v>
      </c>
      <c r="E417">
        <v>300</v>
      </c>
      <c r="F417">
        <v>41237.4</v>
      </c>
      <c r="G417">
        <v>1800.16</v>
      </c>
      <c r="H417">
        <v>0</v>
      </c>
      <c r="I417">
        <v>1</v>
      </c>
      <c r="J417">
        <v>1800.16</v>
      </c>
      <c r="K417">
        <v>2793</v>
      </c>
      <c r="L417" s="33">
        <f t="shared" si="37"/>
        <v>1.48021823067781E-2</v>
      </c>
      <c r="M417" s="39">
        <f t="shared" si="38"/>
        <v>1.1092065442671162E-2</v>
      </c>
      <c r="N417">
        <f t="shared" si="36"/>
        <v>40785.01</v>
      </c>
      <c r="O417">
        <f>IF(AND('Heuristica Seq'!$C417=0,'Heuristica Seq'!$B417=0,'Heuristica Seq'!$F417&lt;&gt;"inf",OR(AND(B416=0,'Heuristica Seq'!$F417&lt;O416),B416&lt;&gt;0)),'Heuristica Seq'!$F417,O416)</f>
        <v>40635.9</v>
      </c>
      <c r="Q417" t="s">
        <v>24</v>
      </c>
      <c r="R417">
        <v>3</v>
      </c>
      <c r="S417">
        <v>50</v>
      </c>
      <c r="T417">
        <v>0.1</v>
      </c>
      <c r="U417">
        <v>200</v>
      </c>
      <c r="V417">
        <v>34122.699999999997</v>
      </c>
      <c r="W417">
        <v>1246.97</v>
      </c>
      <c r="X417">
        <v>3</v>
      </c>
      <c r="Y417">
        <v>9</v>
      </c>
      <c r="Z417">
        <v>1800.62</v>
      </c>
      <c r="AA417">
        <v>5343</v>
      </c>
    </row>
    <row r="418" spans="1:27" x14ac:dyDescent="0.3">
      <c r="A418" t="s">
        <v>21</v>
      </c>
      <c r="B418">
        <v>2</v>
      </c>
      <c r="C418">
        <v>5</v>
      </c>
      <c r="D418">
        <v>0.2</v>
      </c>
      <c r="E418">
        <v>300</v>
      </c>
      <c r="F418">
        <v>42575.4</v>
      </c>
      <c r="G418">
        <v>1800.39</v>
      </c>
      <c r="H418">
        <v>0</v>
      </c>
      <c r="I418">
        <v>1</v>
      </c>
      <c r="J418">
        <v>1800.39</v>
      </c>
      <c r="K418">
        <v>2539</v>
      </c>
      <c r="L418" s="33">
        <f t="shared" si="37"/>
        <v>4.7728732475471158E-2</v>
      </c>
      <c r="M418" s="39">
        <f t="shared" si="38"/>
        <v>4.3677140927570912E-2</v>
      </c>
      <c r="N418">
        <f t="shared" si="36"/>
        <v>40793.65</v>
      </c>
      <c r="O418">
        <f>IF(AND('Heuristica Seq'!$C418=0,'Heuristica Seq'!$B418=0,'Heuristica Seq'!$F418&lt;&gt;"inf",OR(AND(B417=0,'Heuristica Seq'!$F418&lt;O417),B417&lt;&gt;0)),'Heuristica Seq'!$F418,O417)</f>
        <v>40635.9</v>
      </c>
      <c r="Q418" t="s">
        <v>22</v>
      </c>
      <c r="R418">
        <v>0</v>
      </c>
      <c r="S418">
        <v>0</v>
      </c>
      <c r="T418">
        <v>0.05</v>
      </c>
      <c r="U418">
        <v>300</v>
      </c>
      <c r="V418">
        <v>45418.9</v>
      </c>
      <c r="W418">
        <v>714.05499999999995</v>
      </c>
      <c r="X418">
        <v>9</v>
      </c>
      <c r="Y418">
        <v>29</v>
      </c>
      <c r="Z418">
        <v>1800.07</v>
      </c>
      <c r="AA418">
        <v>24390</v>
      </c>
    </row>
    <row r="419" spans="1:27" x14ac:dyDescent="0.3">
      <c r="A419" t="s">
        <v>21</v>
      </c>
      <c r="B419">
        <v>2</v>
      </c>
      <c r="C419">
        <v>10</v>
      </c>
      <c r="D419">
        <v>0.05</v>
      </c>
      <c r="E419">
        <v>300</v>
      </c>
      <c r="F419">
        <v>41907.599999999999</v>
      </c>
      <c r="G419">
        <v>1800.37</v>
      </c>
      <c r="H419">
        <v>0</v>
      </c>
      <c r="I419">
        <v>1</v>
      </c>
      <c r="J419">
        <v>1800.37</v>
      </c>
      <c r="K419">
        <v>2654</v>
      </c>
      <c r="L419" s="33">
        <f t="shared" si="37"/>
        <v>3.1294987929392448E-2</v>
      </c>
      <c r="M419" s="39">
        <f t="shared" si="38"/>
        <v>2.8424775781479505E-2</v>
      </c>
      <c r="N419">
        <f t="shared" si="36"/>
        <v>40749.31</v>
      </c>
      <c r="O419">
        <f>IF(AND('Heuristica Seq'!$C419=0,'Heuristica Seq'!$B419=0,'Heuristica Seq'!$F419&lt;&gt;"inf",OR(AND(B418=0,'Heuristica Seq'!$F419&lt;O418),B418&lt;&gt;0)),'Heuristica Seq'!$F419,O418)</f>
        <v>40635.9</v>
      </c>
      <c r="Q419" t="s">
        <v>22</v>
      </c>
      <c r="R419">
        <v>0</v>
      </c>
      <c r="S419">
        <v>0</v>
      </c>
      <c r="T419">
        <v>0.1</v>
      </c>
      <c r="U419">
        <v>300</v>
      </c>
      <c r="V419">
        <v>45335.199999999997</v>
      </c>
      <c r="W419">
        <v>533.27099999999996</v>
      </c>
      <c r="X419">
        <v>9</v>
      </c>
      <c r="Y419">
        <v>32</v>
      </c>
      <c r="Z419">
        <v>1800.07</v>
      </c>
      <c r="AA419">
        <v>25570</v>
      </c>
    </row>
    <row r="420" spans="1:27" x14ac:dyDescent="0.3">
      <c r="A420" t="s">
        <v>21</v>
      </c>
      <c r="B420">
        <v>2</v>
      </c>
      <c r="C420">
        <v>10</v>
      </c>
      <c r="D420">
        <v>0.1</v>
      </c>
      <c r="E420">
        <v>300</v>
      </c>
      <c r="F420">
        <v>42598.6</v>
      </c>
      <c r="G420">
        <v>1800.32</v>
      </c>
      <c r="H420">
        <v>0</v>
      </c>
      <c r="I420">
        <v>1</v>
      </c>
      <c r="J420">
        <v>1800.32</v>
      </c>
      <c r="K420">
        <v>2343</v>
      </c>
      <c r="L420" s="33">
        <f t="shared" si="37"/>
        <v>4.8299656215316844E-2</v>
      </c>
      <c r="M420" s="39">
        <f t="shared" si="38"/>
        <v>4.4245856891942603E-2</v>
      </c>
      <c r="N420">
        <f t="shared" si="36"/>
        <v>40793.65</v>
      </c>
      <c r="O420">
        <f>IF(AND('Heuristica Seq'!$C420=0,'Heuristica Seq'!$B420=0,'Heuristica Seq'!$F420&lt;&gt;"inf",OR(AND(B419=0,'Heuristica Seq'!$F420&lt;O419),B419&lt;&gt;0)),'Heuristica Seq'!$F420,O419)</f>
        <v>40635.9</v>
      </c>
      <c r="Q420" t="s">
        <v>22</v>
      </c>
      <c r="R420">
        <v>0</v>
      </c>
      <c r="S420">
        <v>0</v>
      </c>
      <c r="T420">
        <v>0.15</v>
      </c>
      <c r="U420">
        <v>300</v>
      </c>
      <c r="V420">
        <v>45335.199999999997</v>
      </c>
      <c r="W420">
        <v>860.69100000000003</v>
      </c>
      <c r="X420">
        <v>12</v>
      </c>
      <c r="Y420">
        <v>29</v>
      </c>
      <c r="Z420">
        <v>1800.04</v>
      </c>
      <c r="AA420">
        <v>22785</v>
      </c>
    </row>
    <row r="421" spans="1:27" x14ac:dyDescent="0.3">
      <c r="A421" t="s">
        <v>21</v>
      </c>
      <c r="B421">
        <v>2</v>
      </c>
      <c r="C421">
        <v>10</v>
      </c>
      <c r="D421">
        <v>0.15</v>
      </c>
      <c r="E421">
        <v>300</v>
      </c>
      <c r="F421">
        <v>42979.9</v>
      </c>
      <c r="G421">
        <v>1801.22</v>
      </c>
      <c r="H421">
        <v>0</v>
      </c>
      <c r="I421">
        <v>1</v>
      </c>
      <c r="J421">
        <v>1801.22</v>
      </c>
      <c r="K421">
        <v>1839</v>
      </c>
      <c r="L421" s="33">
        <f t="shared" si="37"/>
        <v>5.7682984749937827E-2</v>
      </c>
      <c r="M421" s="39">
        <f t="shared" si="38"/>
        <v>5.3592899875348321E-2</v>
      </c>
      <c r="N421">
        <f t="shared" si="36"/>
        <v>40793.65</v>
      </c>
      <c r="O421">
        <f>IF(AND('Heuristica Seq'!$C421=0,'Heuristica Seq'!$B421=0,'Heuristica Seq'!$F421&lt;&gt;"inf",OR(AND(B420=0,'Heuristica Seq'!$F421&lt;O420),B420&lt;&gt;0)),'Heuristica Seq'!$F421,O420)</f>
        <v>40635.9</v>
      </c>
      <c r="Q421" t="s">
        <v>22</v>
      </c>
      <c r="R421">
        <v>0</v>
      </c>
      <c r="S421">
        <v>0</v>
      </c>
      <c r="T421">
        <v>0.2</v>
      </c>
      <c r="U421">
        <v>300</v>
      </c>
      <c r="V421">
        <v>45418.9</v>
      </c>
      <c r="W421">
        <v>1400.63</v>
      </c>
      <c r="X421">
        <v>23</v>
      </c>
      <c r="Y421">
        <v>36</v>
      </c>
      <c r="Z421">
        <v>1800.03</v>
      </c>
      <c r="AA421">
        <v>23180</v>
      </c>
    </row>
    <row r="422" spans="1:27" x14ac:dyDescent="0.3">
      <c r="A422" t="s">
        <v>21</v>
      </c>
      <c r="B422">
        <v>2</v>
      </c>
      <c r="C422">
        <v>10</v>
      </c>
      <c r="D422">
        <v>0.2</v>
      </c>
      <c r="E422">
        <v>300</v>
      </c>
      <c r="F422">
        <v>42583.199999999997</v>
      </c>
      <c r="G422">
        <v>1801.16</v>
      </c>
      <c r="H422">
        <v>0</v>
      </c>
      <c r="I422">
        <v>1</v>
      </c>
      <c r="J422">
        <v>1801.16</v>
      </c>
      <c r="K422">
        <v>2330</v>
      </c>
      <c r="L422" s="33">
        <f t="shared" si="37"/>
        <v>4.7920680974212315E-2</v>
      </c>
      <c r="M422" s="39">
        <f t="shared" si="38"/>
        <v>3.7445104567485066E-2</v>
      </c>
      <c r="N422">
        <f t="shared" si="36"/>
        <v>41046.22</v>
      </c>
      <c r="O422">
        <f>IF(AND('Heuristica Seq'!$C422=0,'Heuristica Seq'!$B422=0,'Heuristica Seq'!$F422&lt;&gt;"inf",OR(AND(B421=0,'Heuristica Seq'!$F422&lt;O421),B421&lt;&gt;0)),'Heuristica Seq'!$F422,O421)</f>
        <v>40635.9</v>
      </c>
      <c r="Q422" t="s">
        <v>22</v>
      </c>
      <c r="R422">
        <v>1</v>
      </c>
      <c r="S422">
        <v>5</v>
      </c>
      <c r="T422">
        <v>0.05</v>
      </c>
      <c r="U422">
        <v>300</v>
      </c>
      <c r="V422">
        <v>46189.8</v>
      </c>
      <c r="W422">
        <v>1800.1</v>
      </c>
      <c r="X422">
        <v>0</v>
      </c>
      <c r="Y422">
        <v>1</v>
      </c>
      <c r="Z422">
        <v>1800.1</v>
      </c>
      <c r="AA422">
        <v>4440</v>
      </c>
    </row>
    <row r="423" spans="1:27" x14ac:dyDescent="0.3">
      <c r="A423" t="s">
        <v>21</v>
      </c>
      <c r="B423">
        <v>2</v>
      </c>
      <c r="C423">
        <v>25</v>
      </c>
      <c r="D423">
        <v>0.05</v>
      </c>
      <c r="E423">
        <v>300</v>
      </c>
      <c r="F423">
        <v>41833.599999999999</v>
      </c>
      <c r="G423">
        <v>1800.74</v>
      </c>
      <c r="H423">
        <v>0</v>
      </c>
      <c r="I423">
        <v>1</v>
      </c>
      <c r="J423">
        <v>1800.74</v>
      </c>
      <c r="K423">
        <v>2441</v>
      </c>
      <c r="L423" s="33">
        <f t="shared" si="37"/>
        <v>2.9473938069539463E-2</v>
      </c>
      <c r="M423" s="39">
        <f t="shared" si="38"/>
        <v>2.5492938239162211E-2</v>
      </c>
      <c r="N423">
        <f t="shared" si="36"/>
        <v>40793.65</v>
      </c>
      <c r="O423">
        <f>IF(AND('Heuristica Seq'!$C423=0,'Heuristica Seq'!$B423=0,'Heuristica Seq'!$F423&lt;&gt;"inf",OR(AND(B422=0,'Heuristica Seq'!$F423&lt;O422),B422&lt;&gt;0)),'Heuristica Seq'!$F423,O422)</f>
        <v>40635.9</v>
      </c>
      <c r="Q423" t="s">
        <v>22</v>
      </c>
      <c r="R423">
        <v>1</v>
      </c>
      <c r="S423">
        <v>5</v>
      </c>
      <c r="T423">
        <v>0.1</v>
      </c>
      <c r="U423">
        <v>300</v>
      </c>
      <c r="V423">
        <v>46281.1</v>
      </c>
      <c r="W423">
        <v>1800.37</v>
      </c>
      <c r="X423">
        <v>0</v>
      </c>
      <c r="Y423">
        <v>1</v>
      </c>
      <c r="Z423">
        <v>1800.37</v>
      </c>
      <c r="AA423">
        <v>3856</v>
      </c>
    </row>
    <row r="424" spans="1:27" x14ac:dyDescent="0.3">
      <c r="A424" t="s">
        <v>21</v>
      </c>
      <c r="B424">
        <v>2</v>
      </c>
      <c r="C424">
        <v>25</v>
      </c>
      <c r="D424">
        <v>0.1</v>
      </c>
      <c r="E424">
        <v>300</v>
      </c>
      <c r="F424">
        <v>42008.2</v>
      </c>
      <c r="G424">
        <v>1800.94</v>
      </c>
      <c r="H424">
        <v>0</v>
      </c>
      <c r="I424">
        <v>1</v>
      </c>
      <c r="J424">
        <v>1800.94</v>
      </c>
      <c r="K424">
        <v>1749</v>
      </c>
      <c r="L424" s="33">
        <f t="shared" si="37"/>
        <v>3.3770631387516792E-2</v>
      </c>
      <c r="M424" s="39">
        <f t="shared" si="38"/>
        <v>2.5201864331745094E-2</v>
      </c>
      <c r="N424">
        <f t="shared" si="36"/>
        <v>40975.54</v>
      </c>
      <c r="O424">
        <f>IF(AND('Heuristica Seq'!$C424=0,'Heuristica Seq'!$B424=0,'Heuristica Seq'!$F424&lt;&gt;"inf",OR(AND(B423=0,'Heuristica Seq'!$F424&lt;O423),B423&lt;&gt;0)),'Heuristica Seq'!$F424,O423)</f>
        <v>40635.9</v>
      </c>
      <c r="Q424" t="s">
        <v>22</v>
      </c>
      <c r="R424">
        <v>1</v>
      </c>
      <c r="S424">
        <v>5</v>
      </c>
      <c r="T424">
        <v>0.15</v>
      </c>
      <c r="U424">
        <v>300</v>
      </c>
      <c r="V424">
        <v>46698.8</v>
      </c>
      <c r="W424">
        <v>1800.06</v>
      </c>
      <c r="X424">
        <v>0</v>
      </c>
      <c r="Y424">
        <v>1</v>
      </c>
      <c r="Z424">
        <v>1800.06</v>
      </c>
      <c r="AA424">
        <v>2900</v>
      </c>
    </row>
    <row r="425" spans="1:27" x14ac:dyDescent="0.3">
      <c r="A425" t="s">
        <v>21</v>
      </c>
      <c r="B425">
        <v>2</v>
      </c>
      <c r="C425">
        <v>50</v>
      </c>
      <c r="D425">
        <v>0.05</v>
      </c>
      <c r="E425">
        <v>300</v>
      </c>
      <c r="F425">
        <v>41926.6</v>
      </c>
      <c r="G425">
        <v>1800.22</v>
      </c>
      <c r="H425">
        <v>0</v>
      </c>
      <c r="I425">
        <v>1</v>
      </c>
      <c r="J425">
        <v>1800.22</v>
      </c>
      <c r="K425">
        <v>2030</v>
      </c>
      <c r="L425" s="33">
        <f t="shared" si="37"/>
        <v>3.1762554785300656E-2</v>
      </c>
      <c r="M425" s="39">
        <f t="shared" si="38"/>
        <v>2.7772704820480554E-2</v>
      </c>
      <c r="N425">
        <f t="shared" si="36"/>
        <v>40793.65</v>
      </c>
      <c r="O425">
        <f>IF(AND('Heuristica Seq'!$C425=0,'Heuristica Seq'!$B425=0,'Heuristica Seq'!$F425&lt;&gt;"inf",OR(AND(B424=0,'Heuristica Seq'!$F425&lt;O424),B424&lt;&gt;0)),'Heuristica Seq'!$F425,O424)</f>
        <v>40635.9</v>
      </c>
      <c r="Q425" t="s">
        <v>22</v>
      </c>
      <c r="R425">
        <v>1</v>
      </c>
      <c r="S425">
        <v>5</v>
      </c>
      <c r="T425">
        <v>0.2</v>
      </c>
      <c r="U425">
        <v>300</v>
      </c>
      <c r="V425">
        <v>47249.599999999999</v>
      </c>
      <c r="W425">
        <v>1800.24</v>
      </c>
      <c r="X425">
        <v>0</v>
      </c>
      <c r="Y425">
        <v>1</v>
      </c>
      <c r="Z425">
        <v>1800.24</v>
      </c>
      <c r="AA425">
        <v>2957</v>
      </c>
    </row>
    <row r="426" spans="1:27" x14ac:dyDescent="0.3">
      <c r="A426" t="s">
        <v>21</v>
      </c>
      <c r="B426">
        <v>2</v>
      </c>
      <c r="C426">
        <v>50</v>
      </c>
      <c r="D426">
        <v>0.1</v>
      </c>
      <c r="E426">
        <v>300</v>
      </c>
      <c r="F426">
        <v>42771.7</v>
      </c>
      <c r="G426">
        <v>1800.26</v>
      </c>
      <c r="H426">
        <v>0</v>
      </c>
      <c r="I426">
        <v>1</v>
      </c>
      <c r="J426">
        <v>1800.26</v>
      </c>
      <c r="K426">
        <v>1896</v>
      </c>
      <c r="L426" s="33">
        <f t="shared" si="37"/>
        <v>5.2559436360459566E-2</v>
      </c>
      <c r="M426" s="39">
        <f t="shared" si="38"/>
        <v>4.3834931766610019E-2</v>
      </c>
      <c r="N426">
        <f t="shared" si="36"/>
        <v>40975.54</v>
      </c>
      <c r="O426">
        <f>IF(AND('Heuristica Seq'!$C426=0,'Heuristica Seq'!$B426=0,'Heuristica Seq'!$F426&lt;&gt;"inf",OR(AND(B425=0,'Heuristica Seq'!$F426&lt;O425),B425&lt;&gt;0)),'Heuristica Seq'!$F426,O425)</f>
        <v>40635.9</v>
      </c>
      <c r="Q426" t="s">
        <v>22</v>
      </c>
      <c r="R426">
        <v>1</v>
      </c>
      <c r="S426">
        <v>10</v>
      </c>
      <c r="T426">
        <v>0.05</v>
      </c>
      <c r="U426">
        <v>300</v>
      </c>
      <c r="V426">
        <v>46718.9</v>
      </c>
      <c r="W426">
        <v>1800.45</v>
      </c>
      <c r="X426">
        <v>0</v>
      </c>
      <c r="Y426">
        <v>1</v>
      </c>
      <c r="Z426">
        <v>1800.45</v>
      </c>
      <c r="AA426">
        <v>2501</v>
      </c>
    </row>
    <row r="427" spans="1:27" x14ac:dyDescent="0.3">
      <c r="A427" t="s">
        <v>21</v>
      </c>
      <c r="B427">
        <v>3</v>
      </c>
      <c r="C427">
        <v>0</v>
      </c>
      <c r="D427">
        <v>0.05</v>
      </c>
      <c r="E427">
        <v>300</v>
      </c>
      <c r="F427">
        <v>41604</v>
      </c>
      <c r="G427">
        <v>1800.06</v>
      </c>
      <c r="H427">
        <v>0</v>
      </c>
      <c r="I427">
        <v>1</v>
      </c>
      <c r="J427">
        <v>1800.06</v>
      </c>
      <c r="K427">
        <v>5606</v>
      </c>
      <c r="L427" s="33">
        <f t="shared" si="37"/>
        <v>2.3823761747617134E-2</v>
      </c>
      <c r="M427" s="39">
        <f t="shared" si="38"/>
        <v>1.5337442776837129E-2</v>
      </c>
      <c r="N427">
        <f t="shared" si="36"/>
        <v>40975.54</v>
      </c>
      <c r="O427">
        <f>IF(AND('Heuristica Seq'!$C427=0,'Heuristica Seq'!$B427=0,'Heuristica Seq'!$F427&lt;&gt;"inf",OR(AND(B426=0,'Heuristica Seq'!$F427&lt;O426),B426&lt;&gt;0)),'Heuristica Seq'!$F427,O426)</f>
        <v>40635.9</v>
      </c>
      <c r="Q427" t="s">
        <v>22</v>
      </c>
      <c r="R427">
        <v>1</v>
      </c>
      <c r="S427">
        <v>10</v>
      </c>
      <c r="T427">
        <v>0.1</v>
      </c>
      <c r="U427">
        <v>300</v>
      </c>
      <c r="V427">
        <v>47928.800000000003</v>
      </c>
      <c r="W427">
        <v>1800.48</v>
      </c>
      <c r="X427">
        <v>0</v>
      </c>
      <c r="Y427">
        <v>1</v>
      </c>
      <c r="Z427">
        <v>1800.48</v>
      </c>
      <c r="AA427">
        <v>916</v>
      </c>
    </row>
    <row r="428" spans="1:27" x14ac:dyDescent="0.3">
      <c r="A428" t="s">
        <v>21</v>
      </c>
      <c r="B428">
        <v>3</v>
      </c>
      <c r="C428">
        <v>10</v>
      </c>
      <c r="D428">
        <v>0.05</v>
      </c>
      <c r="E428">
        <v>300</v>
      </c>
      <c r="F428">
        <v>41353.800000000003</v>
      </c>
      <c r="G428">
        <v>1287.8</v>
      </c>
      <c r="H428">
        <v>0</v>
      </c>
      <c r="I428">
        <v>4</v>
      </c>
      <c r="J428">
        <v>1800.23</v>
      </c>
      <c r="K428">
        <v>5546</v>
      </c>
      <c r="L428" s="33">
        <f t="shared" si="37"/>
        <v>1.7666644518762986E-2</v>
      </c>
      <c r="M428" s="39">
        <f t="shared" si="38"/>
        <v>9.231360953388279E-3</v>
      </c>
      <c r="N428">
        <f t="shared" si="36"/>
        <v>40975.54</v>
      </c>
      <c r="O428">
        <f>IF(AND('Heuristica Seq'!$C428=0,'Heuristica Seq'!$B428=0,'Heuristica Seq'!$F428&lt;&gt;"inf",OR(AND(B427=0,'Heuristica Seq'!$F428&lt;O427),B427&lt;&gt;0)),'Heuristica Seq'!$F428,O427)</f>
        <v>40635.9</v>
      </c>
      <c r="Q428" t="s">
        <v>22</v>
      </c>
      <c r="R428">
        <v>1</v>
      </c>
      <c r="S428">
        <v>25</v>
      </c>
      <c r="T428">
        <v>0.05</v>
      </c>
      <c r="U428">
        <v>300</v>
      </c>
      <c r="V428">
        <v>46134.400000000001</v>
      </c>
      <c r="W428">
        <v>1800.35</v>
      </c>
      <c r="X428">
        <v>0</v>
      </c>
      <c r="Y428">
        <v>1</v>
      </c>
      <c r="Z428">
        <v>1800.4</v>
      </c>
      <c r="AA428">
        <v>2250</v>
      </c>
    </row>
    <row r="429" spans="1:27" x14ac:dyDescent="0.3">
      <c r="A429" t="s">
        <v>21</v>
      </c>
      <c r="B429">
        <v>3</v>
      </c>
      <c r="C429">
        <v>25</v>
      </c>
      <c r="D429">
        <v>0.05</v>
      </c>
      <c r="E429">
        <v>300</v>
      </c>
      <c r="F429">
        <v>41801.1</v>
      </c>
      <c r="G429">
        <v>1426.6</v>
      </c>
      <c r="H429">
        <v>0</v>
      </c>
      <c r="I429">
        <v>3</v>
      </c>
      <c r="J429">
        <v>1800.09</v>
      </c>
      <c r="K429">
        <v>4481</v>
      </c>
      <c r="L429" s="33">
        <f t="shared" si="37"/>
        <v>2.8674152658117569E-2</v>
      </c>
      <c r="M429" s="39">
        <f t="shared" si="38"/>
        <v>2.0147629537035971E-2</v>
      </c>
      <c r="N429">
        <f t="shared" si="36"/>
        <v>40975.54</v>
      </c>
      <c r="O429">
        <f>IF(AND('Heuristica Seq'!$C429=0,'Heuristica Seq'!$B429=0,'Heuristica Seq'!$F429&lt;&gt;"inf",OR(AND(B428=0,'Heuristica Seq'!$F429&lt;O428),B428&lt;&gt;0)),'Heuristica Seq'!$F429,O428)</f>
        <v>40635.9</v>
      </c>
      <c r="Q429" t="s">
        <v>22</v>
      </c>
      <c r="R429">
        <v>1</v>
      </c>
      <c r="S429">
        <v>25</v>
      </c>
      <c r="T429">
        <v>0.1</v>
      </c>
      <c r="U429">
        <v>300</v>
      </c>
      <c r="V429">
        <v>48113.4</v>
      </c>
      <c r="W429">
        <v>1800.25</v>
      </c>
      <c r="X429">
        <v>0</v>
      </c>
      <c r="Y429">
        <v>1</v>
      </c>
      <c r="Z429">
        <v>1800.4</v>
      </c>
      <c r="AA429">
        <v>1183</v>
      </c>
    </row>
    <row r="430" spans="1:27" x14ac:dyDescent="0.3">
      <c r="A430" t="s">
        <v>21</v>
      </c>
      <c r="B430">
        <v>3</v>
      </c>
      <c r="C430">
        <v>50</v>
      </c>
      <c r="D430">
        <v>0.05</v>
      </c>
      <c r="E430">
        <v>300</v>
      </c>
      <c r="F430">
        <v>41467.199999999997</v>
      </c>
      <c r="G430">
        <v>1654.71</v>
      </c>
      <c r="H430">
        <v>0</v>
      </c>
      <c r="I430">
        <v>3</v>
      </c>
      <c r="J430">
        <v>1800.34</v>
      </c>
      <c r="K430">
        <v>4147</v>
      </c>
      <c r="L430" s="33">
        <f t="shared" si="37"/>
        <v>2.0457280385078214E-2</v>
      </c>
      <c r="M430" s="39">
        <f t="shared" si="38"/>
        <v>1.1998865664735403E-2</v>
      </c>
      <c r="N430">
        <f t="shared" si="36"/>
        <v>40975.54</v>
      </c>
      <c r="O430">
        <f>IF(AND('Heuristica Seq'!$C430=0,'Heuristica Seq'!$B430=0,'Heuristica Seq'!$F430&lt;&gt;"inf",OR(AND(B429=0,'Heuristica Seq'!$F430&lt;O429),B429&lt;&gt;0)),'Heuristica Seq'!$F430,O429)</f>
        <v>40635.9</v>
      </c>
      <c r="Q430" t="s">
        <v>22</v>
      </c>
      <c r="R430">
        <v>1</v>
      </c>
      <c r="S430">
        <v>50</v>
      </c>
      <c r="T430">
        <v>0.05</v>
      </c>
      <c r="U430">
        <v>300</v>
      </c>
      <c r="V430">
        <v>46738.7</v>
      </c>
      <c r="W430">
        <v>1800.09</v>
      </c>
      <c r="X430">
        <v>0</v>
      </c>
      <c r="Y430">
        <v>1</v>
      </c>
      <c r="Z430">
        <v>1800.17</v>
      </c>
      <c r="AA430">
        <v>1912</v>
      </c>
    </row>
    <row r="431" spans="1:27" x14ac:dyDescent="0.3">
      <c r="A431" t="s">
        <v>23</v>
      </c>
      <c r="B431">
        <v>0</v>
      </c>
      <c r="C431">
        <v>0</v>
      </c>
      <c r="D431">
        <v>0.05</v>
      </c>
      <c r="E431">
        <v>402</v>
      </c>
      <c r="F431">
        <v>63234.400000000001</v>
      </c>
      <c r="G431">
        <v>1800.07</v>
      </c>
      <c r="H431">
        <v>0</v>
      </c>
      <c r="I431">
        <v>1</v>
      </c>
      <c r="J431">
        <v>1800.1</v>
      </c>
      <c r="K431">
        <v>5803</v>
      </c>
      <c r="L431" s="33">
        <f t="shared" si="37"/>
        <v>0</v>
      </c>
      <c r="M431" s="39">
        <f t="shared" si="38"/>
        <v>2.1136523542559349E-2</v>
      </c>
      <c r="N431">
        <f t="shared" si="36"/>
        <v>61925.51</v>
      </c>
      <c r="O431">
        <f>IF(AND('Heuristica Seq'!$C431=0,'Heuristica Seq'!$B431=0,'Heuristica Seq'!$F431&lt;&gt;"inf",OR(AND(B430=0,'Heuristica Seq'!$F431&lt;O430),B430&lt;&gt;0)),'Heuristica Seq'!$F431,O430)</f>
        <v>63234.400000000001</v>
      </c>
      <c r="Q431" t="s">
        <v>22</v>
      </c>
      <c r="R431">
        <v>1</v>
      </c>
      <c r="S431">
        <v>50</v>
      </c>
      <c r="T431">
        <v>0.1</v>
      </c>
      <c r="U431">
        <v>300</v>
      </c>
      <c r="V431">
        <v>46863.8</v>
      </c>
      <c r="W431">
        <v>1800.05</v>
      </c>
      <c r="X431">
        <v>0</v>
      </c>
      <c r="Y431">
        <v>1</v>
      </c>
      <c r="Z431">
        <v>1800.16</v>
      </c>
      <c r="AA431">
        <v>1368</v>
      </c>
    </row>
    <row r="432" spans="1:27" x14ac:dyDescent="0.3">
      <c r="A432" t="s">
        <v>23</v>
      </c>
      <c r="B432">
        <v>0</v>
      </c>
      <c r="C432">
        <v>0</v>
      </c>
      <c r="D432">
        <v>0.1</v>
      </c>
      <c r="E432">
        <v>402</v>
      </c>
      <c r="F432">
        <v>62198.400000000001</v>
      </c>
      <c r="G432">
        <v>1490.86</v>
      </c>
      <c r="H432">
        <v>9</v>
      </c>
      <c r="I432">
        <v>13</v>
      </c>
      <c r="J432">
        <v>1800.13</v>
      </c>
      <c r="K432">
        <v>10170</v>
      </c>
      <c r="L432" s="33">
        <f t="shared" si="37"/>
        <v>0</v>
      </c>
      <c r="M432" s="39">
        <f t="shared" si="38"/>
        <v>4.4067461051189305E-3</v>
      </c>
      <c r="N432">
        <f t="shared" si="36"/>
        <v>61925.51</v>
      </c>
      <c r="O432">
        <f>IF(AND('Heuristica Seq'!$C432=0,'Heuristica Seq'!$B432=0,'Heuristica Seq'!$F432&lt;&gt;"inf",OR(AND(B431=0,'Heuristica Seq'!$F432&lt;O431),B431&lt;&gt;0)),'Heuristica Seq'!$F432,O431)</f>
        <v>62198.400000000001</v>
      </c>
      <c r="Q432" t="s">
        <v>22</v>
      </c>
      <c r="R432">
        <v>2</v>
      </c>
      <c r="S432">
        <v>5</v>
      </c>
      <c r="T432">
        <v>0.05</v>
      </c>
      <c r="U432">
        <v>300</v>
      </c>
      <c r="V432">
        <v>46148.7</v>
      </c>
      <c r="W432">
        <v>1727.45</v>
      </c>
      <c r="X432">
        <v>0</v>
      </c>
      <c r="Y432">
        <v>4</v>
      </c>
      <c r="Z432">
        <v>1800.14</v>
      </c>
      <c r="AA432">
        <v>3437</v>
      </c>
    </row>
    <row r="433" spans="1:27" x14ac:dyDescent="0.3">
      <c r="A433" t="s">
        <v>23</v>
      </c>
      <c r="B433">
        <v>0</v>
      </c>
      <c r="C433">
        <v>0</v>
      </c>
      <c r="D433">
        <v>0.15</v>
      </c>
      <c r="E433">
        <v>402</v>
      </c>
      <c r="F433">
        <v>62044.9</v>
      </c>
      <c r="G433">
        <v>1800.03</v>
      </c>
      <c r="H433">
        <v>0</v>
      </c>
      <c r="I433">
        <v>1</v>
      </c>
      <c r="J433">
        <v>1800.03</v>
      </c>
      <c r="K433">
        <v>7226</v>
      </c>
      <c r="L433" s="33">
        <f t="shared" si="37"/>
        <v>0</v>
      </c>
      <c r="M433" s="39">
        <f t="shared" si="38"/>
        <v>1.9279615137606232E-3</v>
      </c>
      <c r="N433">
        <f t="shared" si="36"/>
        <v>61925.51</v>
      </c>
      <c r="O433">
        <f>IF(AND('Heuristica Seq'!$C433=0,'Heuristica Seq'!$B433=0,'Heuristica Seq'!$F433&lt;&gt;"inf",OR(AND(B432=0,'Heuristica Seq'!$F433&lt;O432),B432&lt;&gt;0)),'Heuristica Seq'!$F433,O432)</f>
        <v>62044.9</v>
      </c>
      <c r="Q433" t="s">
        <v>22</v>
      </c>
      <c r="R433">
        <v>2</v>
      </c>
      <c r="S433">
        <v>5</v>
      </c>
      <c r="T433">
        <v>0.1</v>
      </c>
      <c r="U433">
        <v>300</v>
      </c>
      <c r="V433">
        <v>46591</v>
      </c>
      <c r="W433">
        <v>1800.35</v>
      </c>
      <c r="X433">
        <v>0</v>
      </c>
      <c r="Y433">
        <v>1</v>
      </c>
      <c r="Z433">
        <v>1800.54</v>
      </c>
      <c r="AA433">
        <v>2557</v>
      </c>
    </row>
    <row r="434" spans="1:27" x14ac:dyDescent="0.3">
      <c r="A434" t="s">
        <v>23</v>
      </c>
      <c r="B434">
        <v>0</v>
      </c>
      <c r="C434">
        <v>0</v>
      </c>
      <c r="D434">
        <v>0.2</v>
      </c>
      <c r="E434">
        <v>402</v>
      </c>
      <c r="F434">
        <v>63978.6</v>
      </c>
      <c r="G434">
        <v>1800.28</v>
      </c>
      <c r="H434">
        <v>0</v>
      </c>
      <c r="I434">
        <v>1</v>
      </c>
      <c r="J434">
        <v>1800.28</v>
      </c>
      <c r="K434">
        <v>4284</v>
      </c>
      <c r="L434" s="33">
        <f t="shared" si="37"/>
        <v>3.1166139360366385E-2</v>
      </c>
      <c r="M434" s="39">
        <f t="shared" si="38"/>
        <v>3.3154187991346395E-2</v>
      </c>
      <c r="N434">
        <f t="shared" si="36"/>
        <v>61925.51</v>
      </c>
      <c r="O434">
        <f>IF(AND('Heuristica Seq'!$C434=0,'Heuristica Seq'!$B434=0,'Heuristica Seq'!$F434&lt;&gt;"inf",OR(AND(B433=0,'Heuristica Seq'!$F434&lt;O433),B433&lt;&gt;0)),'Heuristica Seq'!$F434,O433)</f>
        <v>62044.9</v>
      </c>
      <c r="Q434" t="s">
        <v>22</v>
      </c>
      <c r="R434">
        <v>2</v>
      </c>
      <c r="S434">
        <v>5</v>
      </c>
      <c r="T434">
        <v>0.15</v>
      </c>
      <c r="U434">
        <v>300</v>
      </c>
      <c r="V434">
        <v>47919.5</v>
      </c>
      <c r="W434">
        <v>1800.04</v>
      </c>
      <c r="X434">
        <v>0</v>
      </c>
      <c r="Y434">
        <v>1</v>
      </c>
      <c r="Z434">
        <v>1800.13</v>
      </c>
      <c r="AA434">
        <v>1573</v>
      </c>
    </row>
    <row r="435" spans="1:27" x14ac:dyDescent="0.3">
      <c r="A435" t="s">
        <v>23</v>
      </c>
      <c r="B435">
        <v>1</v>
      </c>
      <c r="C435">
        <v>5</v>
      </c>
      <c r="D435">
        <v>0.05</v>
      </c>
      <c r="E435">
        <v>402</v>
      </c>
      <c r="F435">
        <v>66203.100000000006</v>
      </c>
      <c r="G435">
        <v>1800.24</v>
      </c>
      <c r="H435">
        <v>0</v>
      </c>
      <c r="I435">
        <v>1</v>
      </c>
      <c r="J435">
        <v>1800.24</v>
      </c>
      <c r="K435">
        <v>1570</v>
      </c>
      <c r="L435" s="33">
        <f t="shared" si="37"/>
        <v>6.7019207058114372E-2</v>
      </c>
      <c r="M435" s="39">
        <f t="shared" si="38"/>
        <v>4.3723832254632722E-2</v>
      </c>
      <c r="N435">
        <f t="shared" si="36"/>
        <v>63429.71</v>
      </c>
      <c r="O435">
        <f>IF(AND('Heuristica Seq'!$C435=0,'Heuristica Seq'!$B435=0,'Heuristica Seq'!$F435&lt;&gt;"inf",OR(AND(B434=0,'Heuristica Seq'!$F435&lt;O434),B434&lt;&gt;0)),'Heuristica Seq'!$F435,O434)</f>
        <v>62044.9</v>
      </c>
      <c r="Q435" t="s">
        <v>22</v>
      </c>
      <c r="R435">
        <v>2</v>
      </c>
      <c r="S435">
        <v>5</v>
      </c>
      <c r="T435">
        <v>0.2</v>
      </c>
      <c r="U435">
        <v>300</v>
      </c>
      <c r="V435">
        <v>46695.4</v>
      </c>
      <c r="W435">
        <v>1800.27</v>
      </c>
      <c r="X435">
        <v>0</v>
      </c>
      <c r="Y435">
        <v>1</v>
      </c>
      <c r="Z435">
        <v>1800.47</v>
      </c>
      <c r="AA435">
        <v>2649</v>
      </c>
    </row>
    <row r="436" spans="1:27" x14ac:dyDescent="0.3">
      <c r="A436" t="s">
        <v>23</v>
      </c>
      <c r="B436">
        <v>1</v>
      </c>
      <c r="C436">
        <v>5</v>
      </c>
      <c r="D436">
        <v>0.1</v>
      </c>
      <c r="E436">
        <v>402</v>
      </c>
      <c r="F436">
        <v>66869</v>
      </c>
      <c r="G436">
        <v>1801.34</v>
      </c>
      <c r="H436">
        <v>0</v>
      </c>
      <c r="I436">
        <v>1</v>
      </c>
      <c r="J436">
        <v>1801.34</v>
      </c>
      <c r="K436">
        <v>1135</v>
      </c>
      <c r="L436" s="33">
        <f t="shared" si="37"/>
        <v>7.775175719519245E-2</v>
      </c>
      <c r="M436" s="39">
        <f t="shared" si="38"/>
        <v>5.8578899501572357E-2</v>
      </c>
      <c r="N436">
        <f t="shared" si="36"/>
        <v>63168.65</v>
      </c>
      <c r="O436">
        <f>IF(AND('Heuristica Seq'!$C436=0,'Heuristica Seq'!$B436=0,'Heuristica Seq'!$F436&lt;&gt;"inf",OR(AND(B435=0,'Heuristica Seq'!$F436&lt;O435),B435&lt;&gt;0)),'Heuristica Seq'!$F436,O435)</f>
        <v>62044.9</v>
      </c>
      <c r="Q436" t="s">
        <v>22</v>
      </c>
      <c r="R436">
        <v>2</v>
      </c>
      <c r="S436">
        <v>10</v>
      </c>
      <c r="T436">
        <v>0.05</v>
      </c>
      <c r="U436">
        <v>300</v>
      </c>
      <c r="V436">
        <v>46164.4</v>
      </c>
      <c r="W436">
        <v>1800.65</v>
      </c>
      <c r="X436">
        <v>0</v>
      </c>
      <c r="Y436">
        <v>1</v>
      </c>
      <c r="Z436">
        <v>1800.75</v>
      </c>
      <c r="AA436">
        <v>2229</v>
      </c>
    </row>
    <row r="437" spans="1:27" x14ac:dyDescent="0.3">
      <c r="A437" t="s">
        <v>23</v>
      </c>
      <c r="B437">
        <v>1</v>
      </c>
      <c r="C437">
        <v>5</v>
      </c>
      <c r="D437">
        <v>0.15</v>
      </c>
      <c r="E437">
        <v>402</v>
      </c>
      <c r="F437">
        <v>66094.8</v>
      </c>
      <c r="G437">
        <v>1801.09</v>
      </c>
      <c r="H437">
        <v>0</v>
      </c>
      <c r="I437">
        <v>1</v>
      </c>
      <c r="J437">
        <v>1801.09</v>
      </c>
      <c r="K437">
        <v>1076</v>
      </c>
      <c r="L437" s="33">
        <f t="shared" si="37"/>
        <v>6.5273696951723803E-2</v>
      </c>
      <c r="M437" s="39">
        <f t="shared" si="38"/>
        <v>-2.7611388817004201E-2</v>
      </c>
      <c r="N437">
        <f t="shared" si="36"/>
        <v>67971.59</v>
      </c>
      <c r="O437">
        <f>IF(AND('Heuristica Seq'!$C437=0,'Heuristica Seq'!$B437=0,'Heuristica Seq'!$F437&lt;&gt;"inf",OR(AND(B436=0,'Heuristica Seq'!$F437&lt;O436),B436&lt;&gt;0)),'Heuristica Seq'!$F437,O436)</f>
        <v>62044.9</v>
      </c>
      <c r="Q437" t="s">
        <v>22</v>
      </c>
      <c r="R437">
        <v>2</v>
      </c>
      <c r="S437">
        <v>10</v>
      </c>
      <c r="T437">
        <v>0.1</v>
      </c>
      <c r="U437">
        <v>300</v>
      </c>
      <c r="V437">
        <v>48743.4</v>
      </c>
      <c r="W437">
        <v>1800.04</v>
      </c>
      <c r="X437">
        <v>0</v>
      </c>
      <c r="Y437">
        <v>1</v>
      </c>
      <c r="Z437">
        <v>1800.15</v>
      </c>
      <c r="AA437">
        <v>1546</v>
      </c>
    </row>
    <row r="438" spans="1:27" x14ac:dyDescent="0.3">
      <c r="A438" t="s">
        <v>23</v>
      </c>
      <c r="B438">
        <v>1</v>
      </c>
      <c r="C438">
        <v>5</v>
      </c>
      <c r="D438">
        <v>0.2</v>
      </c>
      <c r="E438">
        <v>402</v>
      </c>
      <c r="F438">
        <v>71064.5</v>
      </c>
      <c r="G438">
        <v>1801.02</v>
      </c>
      <c r="H438">
        <v>0</v>
      </c>
      <c r="I438">
        <v>1</v>
      </c>
      <c r="J438">
        <v>1801.02</v>
      </c>
      <c r="K438">
        <v>796</v>
      </c>
      <c r="L438" s="33">
        <f t="shared" si="37"/>
        <v>0.1453721417876408</v>
      </c>
      <c r="M438" s="39">
        <f t="shared" si="38"/>
        <v>-8.7962652215310855E-2</v>
      </c>
      <c r="N438">
        <f t="shared" si="36"/>
        <v>77918.41</v>
      </c>
      <c r="O438">
        <f>IF(AND('Heuristica Seq'!$C438=0,'Heuristica Seq'!$B438=0,'Heuristica Seq'!$F438&lt;&gt;"inf",OR(AND(B437=0,'Heuristica Seq'!$F438&lt;O437),B437&lt;&gt;0)),'Heuristica Seq'!$F438,O437)</f>
        <v>62044.9</v>
      </c>
      <c r="Q438" t="s">
        <v>22</v>
      </c>
      <c r="R438">
        <v>2</v>
      </c>
      <c r="S438">
        <v>10</v>
      </c>
      <c r="T438">
        <v>0.15</v>
      </c>
      <c r="U438">
        <v>300</v>
      </c>
      <c r="V438">
        <v>48237.9</v>
      </c>
      <c r="W438">
        <v>1800.69</v>
      </c>
      <c r="X438">
        <v>0</v>
      </c>
      <c r="Y438">
        <v>1</v>
      </c>
      <c r="Z438">
        <v>1800.8</v>
      </c>
      <c r="AA438">
        <v>1777</v>
      </c>
    </row>
    <row r="439" spans="1:27" x14ac:dyDescent="0.3">
      <c r="A439" t="s">
        <v>23</v>
      </c>
      <c r="B439">
        <v>1</v>
      </c>
      <c r="C439">
        <v>10</v>
      </c>
      <c r="D439">
        <v>0.05</v>
      </c>
      <c r="E439">
        <v>402</v>
      </c>
      <c r="F439">
        <v>78898.399999999994</v>
      </c>
      <c r="G439">
        <v>1826.27</v>
      </c>
      <c r="H439">
        <v>0</v>
      </c>
      <c r="I439">
        <v>1</v>
      </c>
      <c r="J439">
        <v>1826.27</v>
      </c>
      <c r="K439">
        <v>179</v>
      </c>
      <c r="L439" s="33">
        <f t="shared" si="37"/>
        <v>0.271633929621935</v>
      </c>
      <c r="M439" s="39">
        <f t="shared" si="38"/>
        <v>0.26695794979244103</v>
      </c>
      <c r="N439">
        <f t="shared" si="36"/>
        <v>62273.89</v>
      </c>
      <c r="O439">
        <f>IF(AND('Heuristica Seq'!$C439=0,'Heuristica Seq'!$B439=0,'Heuristica Seq'!$F439&lt;&gt;"inf",OR(AND(B438=0,'Heuristica Seq'!$F439&lt;O438),B438&lt;&gt;0)),'Heuristica Seq'!$F439,O438)</f>
        <v>62044.9</v>
      </c>
      <c r="Q439" t="s">
        <v>22</v>
      </c>
      <c r="R439">
        <v>2</v>
      </c>
      <c r="S439">
        <v>10</v>
      </c>
      <c r="T439">
        <v>0.2</v>
      </c>
      <c r="U439">
        <v>300</v>
      </c>
      <c r="V439">
        <v>48309.3</v>
      </c>
      <c r="W439">
        <v>1800.35</v>
      </c>
      <c r="X439">
        <v>0</v>
      </c>
      <c r="Y439">
        <v>1</v>
      </c>
      <c r="Z439">
        <v>1800.48</v>
      </c>
      <c r="AA439">
        <v>1228</v>
      </c>
    </row>
    <row r="440" spans="1:27" x14ac:dyDescent="0.3">
      <c r="A440" t="s">
        <v>23</v>
      </c>
      <c r="B440">
        <v>1</v>
      </c>
      <c r="C440">
        <v>10</v>
      </c>
      <c r="D440">
        <v>0.1</v>
      </c>
      <c r="E440">
        <v>402</v>
      </c>
      <c r="F440">
        <v>78119.399999999994</v>
      </c>
      <c r="G440">
        <v>1802.63</v>
      </c>
      <c r="H440">
        <v>0</v>
      </c>
      <c r="I440">
        <v>1</v>
      </c>
      <c r="J440">
        <v>1802.63</v>
      </c>
      <c r="K440">
        <v>418</v>
      </c>
      <c r="L440" s="33">
        <f t="shared" si="37"/>
        <v>0.25907850604965099</v>
      </c>
      <c r="M440" s="39">
        <f t="shared" si="38"/>
        <v>-4.5902351234027305E-3</v>
      </c>
      <c r="N440">
        <f t="shared" si="36"/>
        <v>78479.64</v>
      </c>
      <c r="O440">
        <f>IF(AND('Heuristica Seq'!$C440=0,'Heuristica Seq'!$B440=0,'Heuristica Seq'!$F440&lt;&gt;"inf",OR(AND(B439=0,'Heuristica Seq'!$F440&lt;O439),B439&lt;&gt;0)),'Heuristica Seq'!$F440,O439)</f>
        <v>62044.9</v>
      </c>
      <c r="Q440" t="s">
        <v>22</v>
      </c>
      <c r="R440">
        <v>2</v>
      </c>
      <c r="S440">
        <v>25</v>
      </c>
      <c r="T440">
        <v>0.05</v>
      </c>
      <c r="U440">
        <v>300</v>
      </c>
      <c r="V440">
        <v>48899.8</v>
      </c>
      <c r="W440">
        <v>1802.38</v>
      </c>
      <c r="X440">
        <v>0</v>
      </c>
      <c r="Y440">
        <v>1</v>
      </c>
      <c r="Z440">
        <v>1802.42</v>
      </c>
      <c r="AA440">
        <v>1087</v>
      </c>
    </row>
    <row r="441" spans="1:27" x14ac:dyDescent="0.3">
      <c r="A441" t="s">
        <v>23</v>
      </c>
      <c r="B441">
        <v>1</v>
      </c>
      <c r="C441">
        <v>10</v>
      </c>
      <c r="D441">
        <v>0.15</v>
      </c>
      <c r="E441">
        <v>402</v>
      </c>
      <c r="F441">
        <v>88297</v>
      </c>
      <c r="G441">
        <v>1846.56</v>
      </c>
      <c r="H441">
        <v>0</v>
      </c>
      <c r="I441">
        <v>1</v>
      </c>
      <c r="J441">
        <v>1846.56</v>
      </c>
      <c r="K441">
        <v>36</v>
      </c>
      <c r="L441" s="33">
        <f t="shared" si="37"/>
        <v>0.42311455091393491</v>
      </c>
      <c r="M441" s="39">
        <f t="shared" si="38"/>
        <v>0.19390387922420405</v>
      </c>
      <c r="N441">
        <f t="shared" si="36"/>
        <v>73956.539999999994</v>
      </c>
      <c r="O441">
        <f>IF(AND('Heuristica Seq'!$C441=0,'Heuristica Seq'!$B441=0,'Heuristica Seq'!$F441&lt;&gt;"inf",OR(AND(B440=0,'Heuristica Seq'!$F441&lt;O440),B440&lt;&gt;0)),'Heuristica Seq'!$F441,O440)</f>
        <v>62044.9</v>
      </c>
      <c r="Q441" t="s">
        <v>22</v>
      </c>
      <c r="R441">
        <v>2</v>
      </c>
      <c r="S441">
        <v>25</v>
      </c>
      <c r="T441">
        <v>0.1</v>
      </c>
      <c r="U441">
        <v>300</v>
      </c>
      <c r="V441">
        <v>50502.7</v>
      </c>
      <c r="W441">
        <v>1803.69</v>
      </c>
      <c r="X441">
        <v>0</v>
      </c>
      <c r="Y441">
        <v>1</v>
      </c>
      <c r="Z441">
        <v>1803.73</v>
      </c>
      <c r="AA441">
        <v>787</v>
      </c>
    </row>
    <row r="442" spans="1:27" x14ac:dyDescent="0.3">
      <c r="A442" t="s">
        <v>23</v>
      </c>
      <c r="B442">
        <v>1</v>
      </c>
      <c r="C442">
        <v>10</v>
      </c>
      <c r="D442">
        <v>0.2</v>
      </c>
      <c r="E442">
        <v>402</v>
      </c>
      <c r="F442">
        <v>72449.2</v>
      </c>
      <c r="G442">
        <v>1802.02</v>
      </c>
      <c r="H442">
        <v>0</v>
      </c>
      <c r="I442">
        <v>1</v>
      </c>
      <c r="J442">
        <v>1802.02</v>
      </c>
      <c r="K442">
        <v>314</v>
      </c>
      <c r="L442" s="33">
        <f t="shared" si="37"/>
        <v>0.16768985041478013</v>
      </c>
      <c r="M442" s="39">
        <f t="shared" si="38"/>
        <v>-5.4596265737981597E-2</v>
      </c>
      <c r="N442">
        <f t="shared" si="36"/>
        <v>76633.08</v>
      </c>
      <c r="O442">
        <f>IF(AND('Heuristica Seq'!$C442=0,'Heuristica Seq'!$B442=0,'Heuristica Seq'!$F442&lt;&gt;"inf",OR(AND(B441=0,'Heuristica Seq'!$F442&lt;O441),B441&lt;&gt;0)),'Heuristica Seq'!$F442,O441)</f>
        <v>62044.9</v>
      </c>
      <c r="Q442" t="s">
        <v>22</v>
      </c>
      <c r="R442">
        <v>2</v>
      </c>
      <c r="S442">
        <v>50</v>
      </c>
      <c r="T442">
        <v>0.05</v>
      </c>
      <c r="U442">
        <v>300</v>
      </c>
      <c r="V442">
        <v>47422.6</v>
      </c>
      <c r="W442">
        <v>1800.19</v>
      </c>
      <c r="X442">
        <v>0</v>
      </c>
      <c r="Y442">
        <v>1</v>
      </c>
      <c r="Z442">
        <v>1800.19</v>
      </c>
      <c r="AA442">
        <v>2241</v>
      </c>
    </row>
    <row r="443" spans="1:27" x14ac:dyDescent="0.3">
      <c r="A443" t="s">
        <v>23</v>
      </c>
      <c r="B443">
        <v>1</v>
      </c>
      <c r="C443">
        <v>25</v>
      </c>
      <c r="D443">
        <v>0.05</v>
      </c>
      <c r="E443">
        <v>402</v>
      </c>
      <c r="F443">
        <v>70054.2</v>
      </c>
      <c r="G443">
        <v>1800.37</v>
      </c>
      <c r="H443">
        <v>0</v>
      </c>
      <c r="I443">
        <v>1</v>
      </c>
      <c r="J443">
        <v>1800.37</v>
      </c>
      <c r="K443">
        <v>441</v>
      </c>
      <c r="L443" s="33">
        <f t="shared" si="37"/>
        <v>0.12908877280807918</v>
      </c>
      <c r="M443" s="39">
        <f t="shared" si="38"/>
        <v>-5.3441092705326154E-2</v>
      </c>
      <c r="N443">
        <f t="shared" si="36"/>
        <v>74009.34</v>
      </c>
      <c r="O443">
        <f>IF(AND('Heuristica Seq'!$C443=0,'Heuristica Seq'!$B443=0,'Heuristica Seq'!$F443&lt;&gt;"inf",OR(AND(B442=0,'Heuristica Seq'!$F443&lt;O442),B442&lt;&gt;0)),'Heuristica Seq'!$F443,O442)</f>
        <v>62044.9</v>
      </c>
      <c r="Q443" t="s">
        <v>22</v>
      </c>
      <c r="R443">
        <v>2</v>
      </c>
      <c r="S443">
        <v>50</v>
      </c>
      <c r="T443">
        <v>0.1</v>
      </c>
      <c r="U443">
        <v>300</v>
      </c>
      <c r="V443">
        <v>48163.5</v>
      </c>
      <c r="W443">
        <v>1800.33</v>
      </c>
      <c r="X443">
        <v>0</v>
      </c>
      <c r="Y443">
        <v>1</v>
      </c>
      <c r="Z443">
        <v>1800.33</v>
      </c>
      <c r="AA443">
        <v>1817</v>
      </c>
    </row>
    <row r="444" spans="1:27" x14ac:dyDescent="0.3">
      <c r="A444" t="s">
        <v>23</v>
      </c>
      <c r="B444">
        <v>1</v>
      </c>
      <c r="C444">
        <v>25</v>
      </c>
      <c r="D444">
        <v>0.1</v>
      </c>
      <c r="E444">
        <v>402</v>
      </c>
      <c r="F444">
        <v>71863</v>
      </c>
      <c r="G444">
        <v>1804.43</v>
      </c>
      <c r="H444">
        <v>0</v>
      </c>
      <c r="I444">
        <v>1</v>
      </c>
      <c r="J444">
        <v>1804.43</v>
      </c>
      <c r="K444">
        <v>308</v>
      </c>
      <c r="L444" s="33">
        <f t="shared" si="37"/>
        <v>0.15824185388323619</v>
      </c>
      <c r="M444" s="39">
        <f t="shared" si="38"/>
        <v>-0.1470483717090153</v>
      </c>
      <c r="N444">
        <f t="shared" si="36"/>
        <v>84252.14</v>
      </c>
      <c r="O444">
        <f>IF(AND('Heuristica Seq'!$C444=0,'Heuristica Seq'!$B444=0,'Heuristica Seq'!$F444&lt;&gt;"inf",OR(AND(B443=0,'Heuristica Seq'!$F444&lt;O443),B443&lt;&gt;0)),'Heuristica Seq'!$F444,O443)</f>
        <v>62044.9</v>
      </c>
      <c r="Q444" t="s">
        <v>22</v>
      </c>
      <c r="R444">
        <v>3</v>
      </c>
      <c r="S444">
        <v>0</v>
      </c>
      <c r="T444">
        <v>0.05</v>
      </c>
      <c r="U444">
        <v>300</v>
      </c>
      <c r="V444">
        <v>46605.9</v>
      </c>
      <c r="W444">
        <v>1668.75</v>
      </c>
      <c r="X444">
        <v>0</v>
      </c>
      <c r="Y444">
        <v>4</v>
      </c>
      <c r="Z444">
        <v>1800.35</v>
      </c>
      <c r="AA444">
        <v>4575</v>
      </c>
    </row>
    <row r="445" spans="1:27" x14ac:dyDescent="0.3">
      <c r="A445" t="s">
        <v>23</v>
      </c>
      <c r="B445">
        <v>1</v>
      </c>
      <c r="C445">
        <v>25</v>
      </c>
      <c r="D445">
        <v>0.15</v>
      </c>
      <c r="E445">
        <v>402</v>
      </c>
      <c r="F445">
        <v>71602.2</v>
      </c>
      <c r="G445">
        <v>1815.65</v>
      </c>
      <c r="H445">
        <v>0</v>
      </c>
      <c r="I445">
        <v>1</v>
      </c>
      <c r="J445">
        <v>1815.65</v>
      </c>
      <c r="K445">
        <v>251</v>
      </c>
      <c r="L445" s="33">
        <f t="shared" si="37"/>
        <v>0.15403844635094899</v>
      </c>
      <c r="M445" s="39">
        <f t="shared" si="38"/>
        <v>4.6153072914482562E-2</v>
      </c>
      <c r="N445">
        <f t="shared" si="36"/>
        <v>68443.33</v>
      </c>
      <c r="O445">
        <f>IF(AND('Heuristica Seq'!$C445=0,'Heuristica Seq'!$B445=0,'Heuristica Seq'!$F445&lt;&gt;"inf",OR(AND(B444=0,'Heuristica Seq'!$F445&lt;O444),B444&lt;&gt;0)),'Heuristica Seq'!$F445,O444)</f>
        <v>62044.9</v>
      </c>
      <c r="Q445" t="s">
        <v>22</v>
      </c>
      <c r="R445">
        <v>3</v>
      </c>
      <c r="S445">
        <v>10</v>
      </c>
      <c r="T445">
        <v>0.05</v>
      </c>
      <c r="U445">
        <v>300</v>
      </c>
      <c r="V445">
        <v>46466.3</v>
      </c>
      <c r="W445">
        <v>1800.33</v>
      </c>
      <c r="X445">
        <v>0</v>
      </c>
      <c r="Y445">
        <v>1</v>
      </c>
      <c r="Z445">
        <v>1800.33</v>
      </c>
      <c r="AA445">
        <v>4416</v>
      </c>
    </row>
    <row r="446" spans="1:27" x14ac:dyDescent="0.3">
      <c r="A446" t="s">
        <v>23</v>
      </c>
      <c r="B446">
        <v>1</v>
      </c>
      <c r="C446">
        <v>25</v>
      </c>
      <c r="D446">
        <v>0.2</v>
      </c>
      <c r="E446">
        <v>402</v>
      </c>
      <c r="F446">
        <v>75869.100000000006</v>
      </c>
      <c r="G446">
        <v>1802.59</v>
      </c>
      <c r="H446">
        <v>0</v>
      </c>
      <c r="I446">
        <v>1</v>
      </c>
      <c r="J446">
        <v>1802.59</v>
      </c>
      <c r="K446">
        <v>125</v>
      </c>
      <c r="L446" s="33">
        <f t="shared" si="37"/>
        <v>0.22280961045952208</v>
      </c>
      <c r="M446" s="39">
        <f t="shared" si="38"/>
        <v>-7.2009211274781659E-3</v>
      </c>
      <c r="N446">
        <f t="shared" si="36"/>
        <v>76419.39</v>
      </c>
      <c r="O446">
        <f>IF(AND('Heuristica Seq'!$C446=0,'Heuristica Seq'!$B446=0,'Heuristica Seq'!$F446&lt;&gt;"inf",OR(AND(B445=0,'Heuristica Seq'!$F446&lt;O445),B445&lt;&gt;0)),'Heuristica Seq'!$F446,O445)</f>
        <v>62044.9</v>
      </c>
      <c r="Q446" t="s">
        <v>22</v>
      </c>
      <c r="R446">
        <v>3</v>
      </c>
      <c r="S446">
        <v>25</v>
      </c>
      <c r="T446">
        <v>0.05</v>
      </c>
      <c r="U446">
        <v>300</v>
      </c>
      <c r="V446">
        <v>46317.7</v>
      </c>
      <c r="W446">
        <v>1800.26</v>
      </c>
      <c r="X446">
        <v>0</v>
      </c>
      <c r="Y446">
        <v>1</v>
      </c>
      <c r="Z446">
        <v>1800.36</v>
      </c>
      <c r="AA446">
        <v>3913</v>
      </c>
    </row>
    <row r="447" spans="1:27" x14ac:dyDescent="0.3">
      <c r="A447" t="s">
        <v>23</v>
      </c>
      <c r="B447">
        <v>1</v>
      </c>
      <c r="C447">
        <v>50</v>
      </c>
      <c r="D447">
        <v>0.05</v>
      </c>
      <c r="E447">
        <v>402</v>
      </c>
      <c r="F447">
        <v>74607.3</v>
      </c>
      <c r="G447">
        <v>1845.25</v>
      </c>
      <c r="H447">
        <v>0</v>
      </c>
      <c r="I447">
        <v>1</v>
      </c>
      <c r="J447">
        <v>1845.25</v>
      </c>
      <c r="K447">
        <v>102</v>
      </c>
      <c r="L447" s="33">
        <f t="shared" si="37"/>
        <v>0.2024727253972527</v>
      </c>
      <c r="M447" s="39">
        <f t="shared" si="38"/>
        <v>-0.23149305259410602</v>
      </c>
      <c r="N447">
        <f t="shared" si="36"/>
        <v>97080.84</v>
      </c>
      <c r="O447">
        <f>IF(AND('Heuristica Seq'!$C447=0,'Heuristica Seq'!$B447=0,'Heuristica Seq'!$F447&lt;&gt;"inf",OR(AND(B446=0,'Heuristica Seq'!$F447&lt;O446),B446&lt;&gt;0)),'Heuristica Seq'!$F447,O446)</f>
        <v>62044.9</v>
      </c>
      <c r="Q447" t="s">
        <v>22</v>
      </c>
      <c r="R447">
        <v>3</v>
      </c>
      <c r="S447">
        <v>50</v>
      </c>
      <c r="T447">
        <v>0.05</v>
      </c>
      <c r="U447">
        <v>300</v>
      </c>
      <c r="V447">
        <v>46739.199999999997</v>
      </c>
      <c r="W447">
        <v>1800.51</v>
      </c>
      <c r="X447">
        <v>0</v>
      </c>
      <c r="Y447">
        <v>1</v>
      </c>
      <c r="Z447">
        <v>1800.56</v>
      </c>
      <c r="AA447">
        <v>3363</v>
      </c>
    </row>
    <row r="448" spans="1:27" x14ac:dyDescent="0.3">
      <c r="A448" t="s">
        <v>23</v>
      </c>
      <c r="B448">
        <v>1</v>
      </c>
      <c r="C448">
        <v>50</v>
      </c>
      <c r="D448">
        <v>0.1</v>
      </c>
      <c r="E448">
        <v>402</v>
      </c>
      <c r="F448">
        <v>78597.3</v>
      </c>
      <c r="G448">
        <v>1800.54</v>
      </c>
      <c r="H448">
        <v>0</v>
      </c>
      <c r="I448">
        <v>1</v>
      </c>
      <c r="J448">
        <v>1800.54</v>
      </c>
      <c r="K448">
        <v>145</v>
      </c>
      <c r="L448" s="33">
        <f t="shared" si="37"/>
        <v>0.26678099247480458</v>
      </c>
      <c r="M448" s="39">
        <f t="shared" si="38"/>
        <v>0.16980251983523376</v>
      </c>
      <c r="N448">
        <f t="shared" si="36"/>
        <v>67188.52</v>
      </c>
      <c r="O448">
        <f>IF(AND('Heuristica Seq'!$C448=0,'Heuristica Seq'!$B448=0,'Heuristica Seq'!$F448&lt;&gt;"inf",OR(AND(B447=0,'Heuristica Seq'!$F448&lt;O447),B447&lt;&gt;0)),'Heuristica Seq'!$F448,O447)</f>
        <v>62044.9</v>
      </c>
      <c r="Q448" t="s">
        <v>21</v>
      </c>
      <c r="R448">
        <v>0</v>
      </c>
      <c r="S448">
        <v>0</v>
      </c>
      <c r="T448">
        <v>0.05</v>
      </c>
      <c r="U448">
        <v>300</v>
      </c>
      <c r="V448">
        <v>40635.9</v>
      </c>
      <c r="W448">
        <v>1445</v>
      </c>
      <c r="X448">
        <v>41</v>
      </c>
      <c r="Y448">
        <v>54</v>
      </c>
      <c r="Z448">
        <v>1800.02</v>
      </c>
      <c r="AA448">
        <v>29305</v>
      </c>
    </row>
    <row r="449" spans="1:27" x14ac:dyDescent="0.3">
      <c r="A449" t="s">
        <v>23</v>
      </c>
      <c r="B449">
        <v>1</v>
      </c>
      <c r="C449">
        <v>50</v>
      </c>
      <c r="D449">
        <v>0.15</v>
      </c>
      <c r="E449">
        <v>402</v>
      </c>
      <c r="F449">
        <v>70721.100000000006</v>
      </c>
      <c r="G449">
        <v>1801.72</v>
      </c>
      <c r="H449">
        <v>0</v>
      </c>
      <c r="I449">
        <v>1</v>
      </c>
      <c r="J449">
        <v>1801.72</v>
      </c>
      <c r="K449">
        <v>228</v>
      </c>
      <c r="L449" s="33">
        <f t="shared" si="37"/>
        <v>0.1398374403053273</v>
      </c>
      <c r="M449" s="39">
        <f t="shared" si="38"/>
        <v>-8.6648486019430093E-2</v>
      </c>
      <c r="N449">
        <f t="shared" si="36"/>
        <v>77430.320000000007</v>
      </c>
      <c r="O449">
        <f>IF(AND('Heuristica Seq'!$C449=0,'Heuristica Seq'!$B449=0,'Heuristica Seq'!$F449&lt;&gt;"inf",OR(AND(B448=0,'Heuristica Seq'!$F449&lt;O448),B448&lt;&gt;0)),'Heuristica Seq'!$F449,O448)</f>
        <v>62044.9</v>
      </c>
      <c r="Q449" t="s">
        <v>21</v>
      </c>
      <c r="R449">
        <v>0</v>
      </c>
      <c r="S449">
        <v>0</v>
      </c>
      <c r="T449">
        <v>0.1</v>
      </c>
      <c r="U449">
        <v>300</v>
      </c>
      <c r="V449">
        <v>40712.699999999997</v>
      </c>
      <c r="W449">
        <v>737.14700000000005</v>
      </c>
      <c r="X449">
        <v>22</v>
      </c>
      <c r="Y449">
        <v>45</v>
      </c>
      <c r="Z449">
        <v>1800.02</v>
      </c>
      <c r="AA449">
        <v>28766</v>
      </c>
    </row>
    <row r="450" spans="1:27" x14ac:dyDescent="0.3">
      <c r="A450" t="s">
        <v>23</v>
      </c>
      <c r="B450">
        <v>1</v>
      </c>
      <c r="C450">
        <v>50</v>
      </c>
      <c r="D450">
        <v>0.2</v>
      </c>
      <c r="E450">
        <v>402</v>
      </c>
      <c r="F450">
        <v>73976.600000000006</v>
      </c>
      <c r="G450">
        <v>1800.38</v>
      </c>
      <c r="H450">
        <v>0</v>
      </c>
      <c r="I450">
        <v>1</v>
      </c>
      <c r="J450">
        <v>1800.38</v>
      </c>
      <c r="K450">
        <v>250</v>
      </c>
      <c r="L450" s="33">
        <f t="shared" si="37"/>
        <v>0.19230750633815186</v>
      </c>
      <c r="M450" s="39">
        <f t="shared" si="38"/>
        <v>2.456719810511454E-2</v>
      </c>
      <c r="N450">
        <f t="shared" ref="N450:N487" si="39">SUMPRODUCT(($A$1137:$A$1760=A450)*($B$1137:$B$1760=B450)*($C$1137:$C$1760=C450)*($D$1137:$D$1760=D450)*($F$1137:$F$1760))</f>
        <v>72202.78</v>
      </c>
      <c r="O450">
        <f>IF(AND('Heuristica Seq'!$C450=0,'Heuristica Seq'!$B450=0,'Heuristica Seq'!$F450&lt;&gt;"inf",OR(AND(B449=0,'Heuristica Seq'!$F450&lt;O449),B449&lt;&gt;0)),'Heuristica Seq'!$F450,O449)</f>
        <v>62044.9</v>
      </c>
      <c r="Q450" t="s">
        <v>21</v>
      </c>
      <c r="R450">
        <v>0</v>
      </c>
      <c r="S450">
        <v>0</v>
      </c>
      <c r="T450">
        <v>0.15</v>
      </c>
      <c r="U450">
        <v>300</v>
      </c>
      <c r="V450">
        <v>40680.6</v>
      </c>
      <c r="W450">
        <v>1517.97</v>
      </c>
      <c r="X450">
        <v>42</v>
      </c>
      <c r="Y450">
        <v>52</v>
      </c>
      <c r="Z450">
        <v>1800.01</v>
      </c>
      <c r="AA450">
        <v>27917</v>
      </c>
    </row>
    <row r="451" spans="1:27" x14ac:dyDescent="0.3">
      <c r="A451" t="s">
        <v>23</v>
      </c>
      <c r="B451">
        <v>2</v>
      </c>
      <c r="C451">
        <v>5</v>
      </c>
      <c r="D451">
        <v>0.05</v>
      </c>
      <c r="E451">
        <v>402</v>
      </c>
      <c r="F451">
        <v>76271.199999999997</v>
      </c>
      <c r="G451">
        <v>1828.43</v>
      </c>
      <c r="H451">
        <v>0</v>
      </c>
      <c r="I451">
        <v>1</v>
      </c>
      <c r="J451">
        <v>1828.43</v>
      </c>
      <c r="K451">
        <v>183</v>
      </c>
      <c r="L451" s="33">
        <f t="shared" ref="L451:L514" si="40">IF(AND(F451&lt;&gt;"inf",F451&lt;&gt;"infeas"),F451/O451-1,"---")</f>
        <v>0.22929040098380349</v>
      </c>
      <c r="M451" s="39">
        <f t="shared" ref="M451:M487" si="41">IF(AND(F451&lt;&gt;"inf",N451&lt;&gt;0),F451/N451-1,"---")</f>
        <v>0.2243619636678269</v>
      </c>
      <c r="N451">
        <f t="shared" si="39"/>
        <v>62294.65</v>
      </c>
      <c r="O451">
        <f>IF(AND('Heuristica Seq'!$C451=0,'Heuristica Seq'!$B451=0,'Heuristica Seq'!$F451&lt;&gt;"inf",OR(AND(B450=0,'Heuristica Seq'!$F451&lt;O450),B450&lt;&gt;0)),'Heuristica Seq'!$F451,O450)</f>
        <v>62044.9</v>
      </c>
      <c r="Q451" t="s">
        <v>21</v>
      </c>
      <c r="R451">
        <v>0</v>
      </c>
      <c r="S451">
        <v>0</v>
      </c>
      <c r="T451">
        <v>0.2</v>
      </c>
      <c r="U451">
        <v>300</v>
      </c>
      <c r="V451">
        <v>40715.300000000003</v>
      </c>
      <c r="W451">
        <v>1196.3</v>
      </c>
      <c r="X451">
        <v>31</v>
      </c>
      <c r="Y451">
        <v>48</v>
      </c>
      <c r="Z451">
        <v>1800.02</v>
      </c>
      <c r="AA451">
        <v>29624</v>
      </c>
    </row>
    <row r="452" spans="1:27" x14ac:dyDescent="0.3">
      <c r="A452" t="s">
        <v>23</v>
      </c>
      <c r="B452">
        <v>2</v>
      </c>
      <c r="C452">
        <v>5</v>
      </c>
      <c r="D452">
        <v>0.1</v>
      </c>
      <c r="E452">
        <v>402</v>
      </c>
      <c r="F452">
        <v>75514.5</v>
      </c>
      <c r="G452">
        <v>1809.93</v>
      </c>
      <c r="H452">
        <v>0</v>
      </c>
      <c r="I452">
        <v>1</v>
      </c>
      <c r="J452">
        <v>1809.93</v>
      </c>
      <c r="K452">
        <v>298</v>
      </c>
      <c r="L452" s="33">
        <f t="shared" si="40"/>
        <v>0.21709439454330659</v>
      </c>
      <c r="M452" s="39">
        <f t="shared" si="41"/>
        <v>0.17389674117329212</v>
      </c>
      <c r="N452">
        <f t="shared" si="39"/>
        <v>64328.06</v>
      </c>
      <c r="O452">
        <f>IF(AND('Heuristica Seq'!$C452=0,'Heuristica Seq'!$B452=0,'Heuristica Seq'!$F452&lt;&gt;"inf",OR(AND(B451=0,'Heuristica Seq'!$F452&lt;O451),B451&lt;&gt;0)),'Heuristica Seq'!$F452,O451)</f>
        <v>62044.9</v>
      </c>
      <c r="Q452" t="s">
        <v>21</v>
      </c>
      <c r="R452">
        <v>1</v>
      </c>
      <c r="S452">
        <v>5</v>
      </c>
      <c r="T452">
        <v>0.05</v>
      </c>
      <c r="U452">
        <v>300</v>
      </c>
      <c r="V452">
        <v>41592.400000000001</v>
      </c>
      <c r="W452">
        <v>1800.46</v>
      </c>
      <c r="X452">
        <v>0</v>
      </c>
      <c r="Y452">
        <v>1</v>
      </c>
      <c r="Z452">
        <v>1800.5</v>
      </c>
      <c r="AA452">
        <v>4164</v>
      </c>
    </row>
    <row r="453" spans="1:27" x14ac:dyDescent="0.3">
      <c r="A453" t="s">
        <v>23</v>
      </c>
      <c r="B453">
        <v>2</v>
      </c>
      <c r="C453">
        <v>5</v>
      </c>
      <c r="D453">
        <v>0.15</v>
      </c>
      <c r="E453">
        <v>402</v>
      </c>
      <c r="F453">
        <v>86601.5</v>
      </c>
      <c r="G453">
        <v>1800.25</v>
      </c>
      <c r="H453">
        <v>0</v>
      </c>
      <c r="I453">
        <v>1</v>
      </c>
      <c r="J453">
        <v>1800.25</v>
      </c>
      <c r="K453">
        <v>135</v>
      </c>
      <c r="L453" s="33">
        <f t="shared" si="40"/>
        <v>0.39578756674601778</v>
      </c>
      <c r="M453" s="39">
        <f t="shared" si="41"/>
        <v>0.30676127092253025</v>
      </c>
      <c r="N453">
        <f t="shared" si="39"/>
        <v>66271.86</v>
      </c>
      <c r="O453">
        <f>IF(AND('Heuristica Seq'!$C453=0,'Heuristica Seq'!$B453=0,'Heuristica Seq'!$F453&lt;&gt;"inf",OR(AND(B452=0,'Heuristica Seq'!$F453&lt;O452),B452&lt;&gt;0)),'Heuristica Seq'!$F453,O452)</f>
        <v>62044.9</v>
      </c>
      <c r="Q453" t="s">
        <v>21</v>
      </c>
      <c r="R453">
        <v>1</v>
      </c>
      <c r="S453">
        <v>5</v>
      </c>
      <c r="T453">
        <v>0.1</v>
      </c>
      <c r="U453">
        <v>300</v>
      </c>
      <c r="V453">
        <v>41785.599999999999</v>
      </c>
      <c r="W453">
        <v>1800.28</v>
      </c>
      <c r="X453">
        <v>0</v>
      </c>
      <c r="Y453">
        <v>1</v>
      </c>
      <c r="Z453">
        <v>1800.28</v>
      </c>
      <c r="AA453">
        <v>3952</v>
      </c>
    </row>
    <row r="454" spans="1:27" x14ac:dyDescent="0.3">
      <c r="A454" t="s">
        <v>23</v>
      </c>
      <c r="B454">
        <v>2</v>
      </c>
      <c r="C454">
        <v>5</v>
      </c>
      <c r="D454">
        <v>0.2</v>
      </c>
      <c r="E454">
        <v>402</v>
      </c>
      <c r="F454">
        <v>90450.2</v>
      </c>
      <c r="G454">
        <v>1817.08</v>
      </c>
      <c r="H454">
        <v>0</v>
      </c>
      <c r="I454">
        <v>1</v>
      </c>
      <c r="J454">
        <v>1817.08</v>
      </c>
      <c r="K454">
        <v>39</v>
      </c>
      <c r="L454" s="33">
        <f t="shared" si="40"/>
        <v>0.45781845083157502</v>
      </c>
      <c r="M454" s="39">
        <f t="shared" si="41"/>
        <v>0.38490274084584386</v>
      </c>
      <c r="N454">
        <f t="shared" si="39"/>
        <v>65311.59</v>
      </c>
      <c r="O454">
        <f>IF(AND('Heuristica Seq'!$C454=0,'Heuristica Seq'!$B454=0,'Heuristica Seq'!$F454&lt;&gt;"inf",OR(AND(B453=0,'Heuristica Seq'!$F454&lt;O453),B453&lt;&gt;0)),'Heuristica Seq'!$F454,O453)</f>
        <v>62044.9</v>
      </c>
      <c r="Q454" t="s">
        <v>21</v>
      </c>
      <c r="R454">
        <v>1</v>
      </c>
      <c r="S454">
        <v>5</v>
      </c>
      <c r="T454">
        <v>0.15</v>
      </c>
      <c r="U454">
        <v>300</v>
      </c>
      <c r="V454">
        <v>41563.199999999997</v>
      </c>
      <c r="W454">
        <v>1794.44</v>
      </c>
      <c r="X454">
        <v>0</v>
      </c>
      <c r="Y454">
        <v>2</v>
      </c>
      <c r="Z454">
        <v>1800.07</v>
      </c>
      <c r="AA454">
        <v>4040</v>
      </c>
    </row>
    <row r="455" spans="1:27" x14ac:dyDescent="0.3">
      <c r="A455" t="s">
        <v>23</v>
      </c>
      <c r="B455">
        <v>2</v>
      </c>
      <c r="C455">
        <v>10</v>
      </c>
      <c r="D455">
        <v>0.05</v>
      </c>
      <c r="E455">
        <v>402</v>
      </c>
      <c r="F455">
        <v>70893.100000000006</v>
      </c>
      <c r="G455">
        <v>1800.26</v>
      </c>
      <c r="H455">
        <v>0</v>
      </c>
      <c r="I455">
        <v>1</v>
      </c>
      <c r="J455">
        <v>1800.26</v>
      </c>
      <c r="K455">
        <v>378</v>
      </c>
      <c r="L455" s="33">
        <f t="shared" si="40"/>
        <v>0.1426096262545351</v>
      </c>
      <c r="M455" s="39">
        <f t="shared" si="41"/>
        <v>-2.8804037280567352E-2</v>
      </c>
      <c r="N455">
        <f t="shared" si="39"/>
        <v>72995.67</v>
      </c>
      <c r="O455">
        <f>IF(AND('Heuristica Seq'!$C455=0,'Heuristica Seq'!$B455=0,'Heuristica Seq'!$F455&lt;&gt;"inf",OR(AND(B454=0,'Heuristica Seq'!$F455&lt;O454),B454&lt;&gt;0)),'Heuristica Seq'!$F455,O454)</f>
        <v>62044.9</v>
      </c>
      <c r="Q455" t="s">
        <v>21</v>
      </c>
      <c r="R455">
        <v>1</v>
      </c>
      <c r="S455">
        <v>5</v>
      </c>
      <c r="T455">
        <v>0.2</v>
      </c>
      <c r="U455">
        <v>300</v>
      </c>
      <c r="V455">
        <v>42121.4</v>
      </c>
      <c r="W455">
        <v>1800.29</v>
      </c>
      <c r="X455">
        <v>0</v>
      </c>
      <c r="Y455">
        <v>1</v>
      </c>
      <c r="Z455">
        <v>1800.29</v>
      </c>
      <c r="AA455">
        <v>2833</v>
      </c>
    </row>
    <row r="456" spans="1:27" x14ac:dyDescent="0.3">
      <c r="A456" t="s">
        <v>23</v>
      </c>
      <c r="B456">
        <v>2</v>
      </c>
      <c r="C456">
        <v>10</v>
      </c>
      <c r="D456">
        <v>0.1</v>
      </c>
      <c r="E456">
        <v>402</v>
      </c>
      <c r="F456">
        <v>71653</v>
      </c>
      <c r="G456">
        <v>1800.56</v>
      </c>
      <c r="H456">
        <v>0</v>
      </c>
      <c r="I456">
        <v>1</v>
      </c>
      <c r="J456">
        <v>1800.62</v>
      </c>
      <c r="K456">
        <v>176</v>
      </c>
      <c r="L456" s="33">
        <f t="shared" si="40"/>
        <v>0.15485720824757543</v>
      </c>
      <c r="M456" s="39">
        <f t="shared" si="41"/>
        <v>-0.13182795089199273</v>
      </c>
      <c r="N456">
        <f t="shared" si="39"/>
        <v>82533.179999999993</v>
      </c>
      <c r="O456">
        <f>IF(AND('Heuristica Seq'!$C456=0,'Heuristica Seq'!$B456=0,'Heuristica Seq'!$F456&lt;&gt;"inf",OR(AND(B455=0,'Heuristica Seq'!$F456&lt;O455),B455&lt;&gt;0)),'Heuristica Seq'!$F456,O455)</f>
        <v>62044.9</v>
      </c>
      <c r="Q456" t="s">
        <v>21</v>
      </c>
      <c r="R456">
        <v>1</v>
      </c>
      <c r="S456">
        <v>10</v>
      </c>
      <c r="T456">
        <v>0.05</v>
      </c>
      <c r="U456">
        <v>300</v>
      </c>
      <c r="V456">
        <v>41554.1</v>
      </c>
      <c r="W456">
        <v>1800.3</v>
      </c>
      <c r="X456">
        <v>0</v>
      </c>
      <c r="Y456">
        <v>1</v>
      </c>
      <c r="Z456">
        <v>1800.3</v>
      </c>
      <c r="AA456">
        <v>4030</v>
      </c>
    </row>
    <row r="457" spans="1:27" x14ac:dyDescent="0.3">
      <c r="A457" t="s">
        <v>23</v>
      </c>
      <c r="B457">
        <v>2</v>
      </c>
      <c r="C457">
        <v>10</v>
      </c>
      <c r="D457">
        <v>0.15</v>
      </c>
      <c r="E457">
        <v>402</v>
      </c>
      <c r="F457">
        <v>72993.3</v>
      </c>
      <c r="G457">
        <v>1829.56</v>
      </c>
      <c r="H457">
        <v>0</v>
      </c>
      <c r="I457">
        <v>1</v>
      </c>
      <c r="J457">
        <v>1829.57</v>
      </c>
      <c r="K457">
        <v>115</v>
      </c>
      <c r="L457" s="33">
        <f t="shared" si="40"/>
        <v>0.17645930608317517</v>
      </c>
      <c r="M457" s="39">
        <f t="shared" si="41"/>
        <v>0.11093676089289772</v>
      </c>
      <c r="N457">
        <f t="shared" si="39"/>
        <v>65704.28</v>
      </c>
      <c r="O457">
        <f>IF(AND('Heuristica Seq'!$C457=0,'Heuristica Seq'!$B457=0,'Heuristica Seq'!$F457&lt;&gt;"inf",OR(AND(B456=0,'Heuristica Seq'!$F457&lt;O456),B456&lt;&gt;0)),'Heuristica Seq'!$F457,O456)</f>
        <v>62044.9</v>
      </c>
      <c r="Q457" t="s">
        <v>21</v>
      </c>
      <c r="R457">
        <v>1</v>
      </c>
      <c r="S457">
        <v>10</v>
      </c>
      <c r="T457">
        <v>0.1</v>
      </c>
      <c r="U457">
        <v>300</v>
      </c>
      <c r="V457">
        <v>41156.699999999997</v>
      </c>
      <c r="W457">
        <v>1800.2</v>
      </c>
      <c r="X457">
        <v>0</v>
      </c>
      <c r="Y457">
        <v>1</v>
      </c>
      <c r="Z457">
        <v>1800.2</v>
      </c>
      <c r="AA457">
        <v>3252</v>
      </c>
    </row>
    <row r="458" spans="1:27" x14ac:dyDescent="0.3">
      <c r="A458" t="s">
        <v>23</v>
      </c>
      <c r="B458">
        <v>2</v>
      </c>
      <c r="C458">
        <v>10</v>
      </c>
      <c r="D458">
        <v>0.2</v>
      </c>
      <c r="E458">
        <v>402</v>
      </c>
      <c r="F458">
        <v>78420.899999999994</v>
      </c>
      <c r="G458">
        <v>1852.04</v>
      </c>
      <c r="H458">
        <v>0</v>
      </c>
      <c r="I458">
        <v>1</v>
      </c>
      <c r="J458">
        <v>1852.04</v>
      </c>
      <c r="K458">
        <v>81</v>
      </c>
      <c r="L458" s="33">
        <f t="shared" si="40"/>
        <v>0.26393789014084956</v>
      </c>
      <c r="M458" s="39">
        <f t="shared" si="41"/>
        <v>0.19298547197079174</v>
      </c>
      <c r="N458">
        <f t="shared" si="39"/>
        <v>65735</v>
      </c>
      <c r="O458">
        <f>IF(AND('Heuristica Seq'!$C458=0,'Heuristica Seq'!$B458=0,'Heuristica Seq'!$F458&lt;&gt;"inf",OR(AND(B457=0,'Heuristica Seq'!$F458&lt;O457),B457&lt;&gt;0)),'Heuristica Seq'!$F458,O457)</f>
        <v>62044.9</v>
      </c>
      <c r="Q458" t="s">
        <v>21</v>
      </c>
      <c r="R458">
        <v>1</v>
      </c>
      <c r="S458">
        <v>25</v>
      </c>
      <c r="T458">
        <v>0.05</v>
      </c>
      <c r="U458">
        <v>300</v>
      </c>
      <c r="V458">
        <v>41631.5</v>
      </c>
      <c r="W458">
        <v>1800.53</v>
      </c>
      <c r="X458">
        <v>0</v>
      </c>
      <c r="Y458">
        <v>1</v>
      </c>
      <c r="Z458">
        <v>1800.53</v>
      </c>
      <c r="AA458">
        <v>2137</v>
      </c>
    </row>
    <row r="459" spans="1:27" x14ac:dyDescent="0.3">
      <c r="A459" t="s">
        <v>23</v>
      </c>
      <c r="B459">
        <v>2</v>
      </c>
      <c r="C459">
        <v>25</v>
      </c>
      <c r="D459">
        <v>0.05</v>
      </c>
      <c r="E459">
        <v>402</v>
      </c>
      <c r="F459">
        <v>66886.7</v>
      </c>
      <c r="G459">
        <v>1800.43</v>
      </c>
      <c r="H459">
        <v>0</v>
      </c>
      <c r="I459">
        <v>1</v>
      </c>
      <c r="J459">
        <v>1800.43</v>
      </c>
      <c r="K459">
        <v>632</v>
      </c>
      <c r="L459" s="33">
        <f t="shared" si="40"/>
        <v>7.8037034470198163E-2</v>
      </c>
      <c r="M459" s="39">
        <f t="shared" si="41"/>
        <v>6.8310221672929439E-2</v>
      </c>
      <c r="N459">
        <f t="shared" si="39"/>
        <v>62609.81</v>
      </c>
      <c r="O459">
        <f>IF(AND('Heuristica Seq'!$C459=0,'Heuristica Seq'!$B459=0,'Heuristica Seq'!$F459&lt;&gt;"inf",OR(AND(B458=0,'Heuristica Seq'!$F459&lt;O458),B458&lt;&gt;0)),'Heuristica Seq'!$F459,O458)</f>
        <v>62044.9</v>
      </c>
      <c r="Q459" t="s">
        <v>21</v>
      </c>
      <c r="R459">
        <v>1</v>
      </c>
      <c r="S459">
        <v>25</v>
      </c>
      <c r="T459">
        <v>0.1</v>
      </c>
      <c r="U459">
        <v>300</v>
      </c>
      <c r="V459">
        <v>43307.9</v>
      </c>
      <c r="W459">
        <v>1800.31</v>
      </c>
      <c r="X459">
        <v>0</v>
      </c>
      <c r="Y459">
        <v>1</v>
      </c>
      <c r="Z459">
        <v>1800.31</v>
      </c>
      <c r="AA459">
        <v>1636</v>
      </c>
    </row>
    <row r="460" spans="1:27" x14ac:dyDescent="0.3">
      <c r="A460" t="s">
        <v>23</v>
      </c>
      <c r="B460">
        <v>2</v>
      </c>
      <c r="C460">
        <v>25</v>
      </c>
      <c r="D460">
        <v>0.1</v>
      </c>
      <c r="E460">
        <v>402</v>
      </c>
      <c r="F460">
        <v>84499.3</v>
      </c>
      <c r="G460">
        <v>1805.81</v>
      </c>
      <c r="H460">
        <v>0</v>
      </c>
      <c r="I460">
        <v>1</v>
      </c>
      <c r="J460">
        <v>1805.81</v>
      </c>
      <c r="K460">
        <v>68</v>
      </c>
      <c r="L460" s="33">
        <f t="shared" si="40"/>
        <v>0.36190565219703807</v>
      </c>
      <c r="M460" s="39">
        <f t="shared" si="41"/>
        <v>0.3288734189617184</v>
      </c>
      <c r="N460">
        <f t="shared" si="39"/>
        <v>63587.17</v>
      </c>
      <c r="O460">
        <f>IF(AND('Heuristica Seq'!$C460=0,'Heuristica Seq'!$B460=0,'Heuristica Seq'!$F460&lt;&gt;"inf",OR(AND(B459=0,'Heuristica Seq'!$F460&lt;O459),B459&lt;&gt;0)),'Heuristica Seq'!$F460,O459)</f>
        <v>62044.9</v>
      </c>
      <c r="Q460" t="s">
        <v>21</v>
      </c>
      <c r="R460">
        <v>1</v>
      </c>
      <c r="S460">
        <v>50</v>
      </c>
      <c r="T460">
        <v>0.05</v>
      </c>
      <c r="U460">
        <v>300</v>
      </c>
      <c r="V460">
        <v>41240.199999999997</v>
      </c>
      <c r="W460">
        <v>1800.59</v>
      </c>
      <c r="X460">
        <v>0</v>
      </c>
      <c r="Y460">
        <v>1</v>
      </c>
      <c r="Z460">
        <v>1800.59</v>
      </c>
      <c r="AA460">
        <v>2793</v>
      </c>
    </row>
    <row r="461" spans="1:27" x14ac:dyDescent="0.3">
      <c r="A461" t="s">
        <v>23</v>
      </c>
      <c r="B461">
        <v>2</v>
      </c>
      <c r="C461">
        <v>25</v>
      </c>
      <c r="D461">
        <v>0.15</v>
      </c>
      <c r="E461">
        <v>402</v>
      </c>
      <c r="F461">
        <v>76255.7</v>
      </c>
      <c r="G461">
        <v>1803.25</v>
      </c>
      <c r="H461">
        <v>0</v>
      </c>
      <c r="I461">
        <v>1</v>
      </c>
      <c r="J461">
        <v>1803.25</v>
      </c>
      <c r="K461">
        <v>188</v>
      </c>
      <c r="L461" s="33">
        <f t="shared" si="40"/>
        <v>0.2290405819011716</v>
      </c>
      <c r="M461" s="39">
        <f t="shared" si="41"/>
        <v>0.19165432387384196</v>
      </c>
      <c r="N461">
        <f t="shared" si="39"/>
        <v>63991.46</v>
      </c>
      <c r="O461">
        <f>IF(AND('Heuristica Seq'!$C461=0,'Heuristica Seq'!$B461=0,'Heuristica Seq'!$F461&lt;&gt;"inf",OR(AND(B460=0,'Heuristica Seq'!$F461&lt;O460),B460&lt;&gt;0)),'Heuristica Seq'!$F461,O460)</f>
        <v>62044.9</v>
      </c>
      <c r="Q461" t="s">
        <v>21</v>
      </c>
      <c r="R461">
        <v>1</v>
      </c>
      <c r="S461">
        <v>50</v>
      </c>
      <c r="T461">
        <v>0.1</v>
      </c>
      <c r="U461">
        <v>300</v>
      </c>
      <c r="V461">
        <v>43133.599999999999</v>
      </c>
      <c r="W461">
        <v>1800.16</v>
      </c>
      <c r="X461">
        <v>0</v>
      </c>
      <c r="Y461">
        <v>1</v>
      </c>
      <c r="Z461">
        <v>1800.16</v>
      </c>
      <c r="AA461">
        <v>2137</v>
      </c>
    </row>
    <row r="462" spans="1:27" x14ac:dyDescent="0.3">
      <c r="A462" t="s">
        <v>23</v>
      </c>
      <c r="B462">
        <v>2</v>
      </c>
      <c r="C462">
        <v>25</v>
      </c>
      <c r="D462">
        <v>0.2</v>
      </c>
      <c r="E462">
        <v>402</v>
      </c>
      <c r="F462">
        <v>76917.600000000006</v>
      </c>
      <c r="G462">
        <v>1802.1</v>
      </c>
      <c r="H462">
        <v>0</v>
      </c>
      <c r="I462">
        <v>1</v>
      </c>
      <c r="J462">
        <v>1802.1</v>
      </c>
      <c r="K462">
        <v>141</v>
      </c>
      <c r="L462" s="33">
        <f t="shared" si="40"/>
        <v>0.23970866259757062</v>
      </c>
      <c r="M462" s="39">
        <f t="shared" si="41"/>
        <v>0.10388559186302437</v>
      </c>
      <c r="N462">
        <f t="shared" si="39"/>
        <v>69678.960000000006</v>
      </c>
      <c r="O462">
        <f>IF(AND('Heuristica Seq'!$C462=0,'Heuristica Seq'!$B462=0,'Heuristica Seq'!$F462&lt;&gt;"inf",OR(AND(B461=0,'Heuristica Seq'!$F462&lt;O461),B461&lt;&gt;0)),'Heuristica Seq'!$F462,O461)</f>
        <v>62044.9</v>
      </c>
      <c r="Q462" t="s">
        <v>21</v>
      </c>
      <c r="R462">
        <v>2</v>
      </c>
      <c r="S462">
        <v>5</v>
      </c>
      <c r="T462">
        <v>0.05</v>
      </c>
      <c r="U462">
        <v>300</v>
      </c>
      <c r="V462">
        <v>41760</v>
      </c>
      <c r="W462">
        <v>1800.45</v>
      </c>
      <c r="X462">
        <v>0</v>
      </c>
      <c r="Y462">
        <v>1</v>
      </c>
      <c r="Z462">
        <v>1800.45</v>
      </c>
      <c r="AA462">
        <v>2721</v>
      </c>
    </row>
    <row r="463" spans="1:27" x14ac:dyDescent="0.3">
      <c r="A463" t="s">
        <v>23</v>
      </c>
      <c r="B463">
        <v>2</v>
      </c>
      <c r="C463">
        <v>50</v>
      </c>
      <c r="D463">
        <v>0.05</v>
      </c>
      <c r="E463">
        <v>402</v>
      </c>
      <c r="F463">
        <v>71529</v>
      </c>
      <c r="G463">
        <v>1803.13</v>
      </c>
      <c r="H463">
        <v>0</v>
      </c>
      <c r="I463">
        <v>1</v>
      </c>
      <c r="J463">
        <v>1803.15</v>
      </c>
      <c r="K463">
        <v>643</v>
      </c>
      <c r="L463" s="33">
        <f t="shared" si="40"/>
        <v>0.15285865558651879</v>
      </c>
      <c r="M463" s="39">
        <f t="shared" si="41"/>
        <v>0.11672961791638414</v>
      </c>
      <c r="N463">
        <f t="shared" si="39"/>
        <v>64052.21</v>
      </c>
      <c r="O463">
        <f>IF(AND('Heuristica Seq'!$C463=0,'Heuristica Seq'!$B463=0,'Heuristica Seq'!$F463&lt;&gt;"inf",OR(AND(B462=0,'Heuristica Seq'!$F463&lt;O462),B462&lt;&gt;0)),'Heuristica Seq'!$F463,O462)</f>
        <v>62044.9</v>
      </c>
      <c r="Q463" t="s">
        <v>21</v>
      </c>
      <c r="R463">
        <v>2</v>
      </c>
      <c r="S463">
        <v>5</v>
      </c>
      <c r="T463">
        <v>0.1</v>
      </c>
      <c r="U463">
        <v>300</v>
      </c>
      <c r="V463">
        <v>41810.199999999997</v>
      </c>
      <c r="W463">
        <v>1800.64</v>
      </c>
      <c r="X463">
        <v>0</v>
      </c>
      <c r="Y463">
        <v>1</v>
      </c>
      <c r="Z463">
        <v>1800.64</v>
      </c>
      <c r="AA463">
        <v>2676</v>
      </c>
    </row>
    <row r="464" spans="1:27" x14ac:dyDescent="0.3">
      <c r="A464" t="s">
        <v>23</v>
      </c>
      <c r="B464">
        <v>2</v>
      </c>
      <c r="C464">
        <v>50</v>
      </c>
      <c r="D464">
        <v>0.1</v>
      </c>
      <c r="E464">
        <v>402</v>
      </c>
      <c r="F464">
        <v>72521.399999999994</v>
      </c>
      <c r="G464">
        <v>1808.32</v>
      </c>
      <c r="H464">
        <v>0</v>
      </c>
      <c r="I464">
        <v>1</v>
      </c>
      <c r="J464">
        <v>1808.36</v>
      </c>
      <c r="K464">
        <v>475</v>
      </c>
      <c r="L464" s="33">
        <f t="shared" si="40"/>
        <v>0.16885352381904051</v>
      </c>
      <c r="M464" s="39">
        <f t="shared" si="41"/>
        <v>7.7498777214044745E-2</v>
      </c>
      <c r="N464">
        <f t="shared" si="39"/>
        <v>67305.320000000007</v>
      </c>
      <c r="O464">
        <f>IF(AND('Heuristica Seq'!$C464=0,'Heuristica Seq'!$B464=0,'Heuristica Seq'!$F464&lt;&gt;"inf",OR(AND(B463=0,'Heuristica Seq'!$F464&lt;O463),B463&lt;&gt;0)),'Heuristica Seq'!$F464,O463)</f>
        <v>62044.9</v>
      </c>
      <c r="Q464" t="s">
        <v>21</v>
      </c>
      <c r="R464">
        <v>2</v>
      </c>
      <c r="S464">
        <v>5</v>
      </c>
      <c r="T464">
        <v>0.15</v>
      </c>
      <c r="U464">
        <v>300</v>
      </c>
      <c r="V464">
        <v>41237.4</v>
      </c>
      <c r="W464">
        <v>1800.16</v>
      </c>
      <c r="X464">
        <v>0</v>
      </c>
      <c r="Y464">
        <v>1</v>
      </c>
      <c r="Z464">
        <v>1800.16</v>
      </c>
      <c r="AA464">
        <v>2793</v>
      </c>
    </row>
    <row r="465" spans="1:27" x14ac:dyDescent="0.3">
      <c r="A465" t="s">
        <v>23</v>
      </c>
      <c r="B465">
        <v>2</v>
      </c>
      <c r="C465">
        <v>50</v>
      </c>
      <c r="D465">
        <v>0.15</v>
      </c>
      <c r="E465">
        <v>402</v>
      </c>
      <c r="F465">
        <v>78406.5</v>
      </c>
      <c r="G465">
        <v>1812.18</v>
      </c>
      <c r="H465">
        <v>0</v>
      </c>
      <c r="I465">
        <v>1</v>
      </c>
      <c r="J465">
        <v>1812.18</v>
      </c>
      <c r="K465">
        <v>153</v>
      </c>
      <c r="L465" s="33">
        <f t="shared" si="40"/>
        <v>0.26370580015440437</v>
      </c>
      <c r="M465" s="39">
        <f t="shared" si="41"/>
        <v>0.14892563843611351</v>
      </c>
      <c r="N465">
        <f t="shared" si="39"/>
        <v>68243.320000000007</v>
      </c>
      <c r="O465">
        <f>IF(AND('Heuristica Seq'!$C465=0,'Heuristica Seq'!$B465=0,'Heuristica Seq'!$F465&lt;&gt;"inf",OR(AND(B464=0,'Heuristica Seq'!$F465&lt;O464),B464&lt;&gt;0)),'Heuristica Seq'!$F465,O464)</f>
        <v>62044.9</v>
      </c>
      <c r="Q465" t="s">
        <v>21</v>
      </c>
      <c r="R465">
        <v>2</v>
      </c>
      <c r="S465">
        <v>5</v>
      </c>
      <c r="T465">
        <v>0.2</v>
      </c>
      <c r="U465">
        <v>300</v>
      </c>
      <c r="V465">
        <v>42575.4</v>
      </c>
      <c r="W465">
        <v>1800.39</v>
      </c>
      <c r="X465">
        <v>0</v>
      </c>
      <c r="Y465">
        <v>1</v>
      </c>
      <c r="Z465">
        <v>1800.39</v>
      </c>
      <c r="AA465">
        <v>2539</v>
      </c>
    </row>
    <row r="466" spans="1:27" x14ac:dyDescent="0.3">
      <c r="A466" t="s">
        <v>23</v>
      </c>
      <c r="B466">
        <v>2</v>
      </c>
      <c r="C466">
        <v>50</v>
      </c>
      <c r="D466">
        <v>0.2</v>
      </c>
      <c r="E466">
        <v>402</v>
      </c>
      <c r="F466">
        <v>80389.3</v>
      </c>
      <c r="G466">
        <v>1815.81</v>
      </c>
      <c r="H466">
        <v>0</v>
      </c>
      <c r="I466">
        <v>1</v>
      </c>
      <c r="J466">
        <v>1815.81</v>
      </c>
      <c r="K466">
        <v>64</v>
      </c>
      <c r="L466" s="33">
        <f t="shared" si="40"/>
        <v>0.29566330189910861</v>
      </c>
      <c r="M466" s="39">
        <f t="shared" si="41"/>
        <v>0.2021712547418435</v>
      </c>
      <c r="N466">
        <f t="shared" si="39"/>
        <v>66870.09</v>
      </c>
      <c r="O466">
        <f>IF(AND('Heuristica Seq'!$C466=0,'Heuristica Seq'!$B466=0,'Heuristica Seq'!$F466&lt;&gt;"inf",OR(AND(B465=0,'Heuristica Seq'!$F466&lt;O465),B465&lt;&gt;0)),'Heuristica Seq'!$F466,O465)</f>
        <v>62044.9</v>
      </c>
      <c r="Q466" t="s">
        <v>21</v>
      </c>
      <c r="R466">
        <v>2</v>
      </c>
      <c r="S466">
        <v>10</v>
      </c>
      <c r="T466">
        <v>0.05</v>
      </c>
      <c r="U466">
        <v>300</v>
      </c>
      <c r="V466">
        <v>41907.599999999999</v>
      </c>
      <c r="W466">
        <v>1800.37</v>
      </c>
      <c r="X466">
        <v>0</v>
      </c>
      <c r="Y466">
        <v>1</v>
      </c>
      <c r="Z466">
        <v>1800.37</v>
      </c>
      <c r="AA466">
        <v>2654</v>
      </c>
    </row>
    <row r="467" spans="1:27" x14ac:dyDescent="0.3">
      <c r="A467" t="s">
        <v>23</v>
      </c>
      <c r="B467">
        <v>3</v>
      </c>
      <c r="C467">
        <v>0</v>
      </c>
      <c r="D467">
        <v>0.05</v>
      </c>
      <c r="E467">
        <v>402</v>
      </c>
      <c r="F467">
        <v>66784.5</v>
      </c>
      <c r="G467">
        <v>1801.43</v>
      </c>
      <c r="H467">
        <v>0</v>
      </c>
      <c r="I467">
        <v>1</v>
      </c>
      <c r="J467">
        <v>1801.43</v>
      </c>
      <c r="K467">
        <v>1330</v>
      </c>
      <c r="L467" s="33">
        <f t="shared" si="40"/>
        <v>7.6389840260843389E-2</v>
      </c>
      <c r="M467" s="39">
        <f t="shared" si="41"/>
        <v>4.5726550128781129E-2</v>
      </c>
      <c r="N467">
        <f t="shared" si="39"/>
        <v>63864.21</v>
      </c>
      <c r="O467">
        <f>IF(AND('Heuristica Seq'!$C467=0,'Heuristica Seq'!$B467=0,'Heuristica Seq'!$F467&lt;&gt;"inf",OR(AND(B466=0,'Heuristica Seq'!$F467&lt;O466),B466&lt;&gt;0)),'Heuristica Seq'!$F467,O466)</f>
        <v>62044.9</v>
      </c>
      <c r="Q467" t="s">
        <v>21</v>
      </c>
      <c r="R467">
        <v>2</v>
      </c>
      <c r="S467">
        <v>10</v>
      </c>
      <c r="T467">
        <v>0.1</v>
      </c>
      <c r="U467">
        <v>300</v>
      </c>
      <c r="V467">
        <v>42598.6</v>
      </c>
      <c r="W467">
        <v>1800.32</v>
      </c>
      <c r="X467">
        <v>0</v>
      </c>
      <c r="Y467">
        <v>1</v>
      </c>
      <c r="Z467">
        <v>1800.32</v>
      </c>
      <c r="AA467">
        <v>2343</v>
      </c>
    </row>
    <row r="468" spans="1:27" x14ac:dyDescent="0.3">
      <c r="A468" t="s">
        <v>23</v>
      </c>
      <c r="B468">
        <v>3</v>
      </c>
      <c r="C468">
        <v>0</v>
      </c>
      <c r="D468">
        <v>0.1</v>
      </c>
      <c r="E468">
        <v>402</v>
      </c>
      <c r="F468">
        <v>70843.3</v>
      </c>
      <c r="G468">
        <v>1803.55</v>
      </c>
      <c r="H468">
        <v>0</v>
      </c>
      <c r="I468">
        <v>1</v>
      </c>
      <c r="J468">
        <v>1803.55</v>
      </c>
      <c r="K468">
        <v>598</v>
      </c>
      <c r="L468" s="33">
        <f t="shared" si="40"/>
        <v>0.14180698171807848</v>
      </c>
      <c r="M468" s="39">
        <f t="shared" si="41"/>
        <v>0.11204946160570639</v>
      </c>
      <c r="N468">
        <f t="shared" si="39"/>
        <v>63705.17</v>
      </c>
      <c r="O468">
        <f>IF(AND('Heuristica Seq'!$C468=0,'Heuristica Seq'!$B468=0,'Heuristica Seq'!$F468&lt;&gt;"inf",OR(AND(B467=0,'Heuristica Seq'!$F468&lt;O467),B467&lt;&gt;0)),'Heuristica Seq'!$F468,O467)</f>
        <v>62044.9</v>
      </c>
      <c r="Q468" t="s">
        <v>21</v>
      </c>
      <c r="R468">
        <v>2</v>
      </c>
      <c r="S468">
        <v>10</v>
      </c>
      <c r="T468">
        <v>0.15</v>
      </c>
      <c r="U468">
        <v>300</v>
      </c>
      <c r="V468">
        <v>42979.9</v>
      </c>
      <c r="W468">
        <v>1801.22</v>
      </c>
      <c r="X468">
        <v>0</v>
      </c>
      <c r="Y468">
        <v>1</v>
      </c>
      <c r="Z468">
        <v>1801.22</v>
      </c>
      <c r="AA468">
        <v>1839</v>
      </c>
    </row>
    <row r="469" spans="1:27" x14ac:dyDescent="0.3">
      <c r="A469" t="s">
        <v>23</v>
      </c>
      <c r="B469">
        <v>3</v>
      </c>
      <c r="C469">
        <v>10</v>
      </c>
      <c r="D469">
        <v>0.05</v>
      </c>
      <c r="E469">
        <v>402</v>
      </c>
      <c r="F469">
        <v>70688.2</v>
      </c>
      <c r="G469">
        <v>1807.58</v>
      </c>
      <c r="H469">
        <v>0</v>
      </c>
      <c r="I469">
        <v>1</v>
      </c>
      <c r="J469">
        <v>1807.58</v>
      </c>
      <c r="K469">
        <v>829</v>
      </c>
      <c r="L469" s="33">
        <f t="shared" si="40"/>
        <v>0.13930717915574031</v>
      </c>
      <c r="M469" s="39">
        <f t="shared" si="41"/>
        <v>0.11983826012402954</v>
      </c>
      <c r="N469">
        <f t="shared" si="39"/>
        <v>63123.58</v>
      </c>
      <c r="O469">
        <f>IF(AND('Heuristica Seq'!$C469=0,'Heuristica Seq'!$B469=0,'Heuristica Seq'!$F469&lt;&gt;"inf",OR(AND(B468=0,'Heuristica Seq'!$F469&lt;O468),B468&lt;&gt;0)),'Heuristica Seq'!$F469,O468)</f>
        <v>62044.9</v>
      </c>
      <c r="Q469" t="s">
        <v>21</v>
      </c>
      <c r="R469">
        <v>2</v>
      </c>
      <c r="S469">
        <v>10</v>
      </c>
      <c r="T469">
        <v>0.2</v>
      </c>
      <c r="U469">
        <v>300</v>
      </c>
      <c r="V469">
        <v>42583.199999999997</v>
      </c>
      <c r="W469">
        <v>1801.16</v>
      </c>
      <c r="X469">
        <v>0</v>
      </c>
      <c r="Y469">
        <v>1</v>
      </c>
      <c r="Z469">
        <v>1801.16</v>
      </c>
      <c r="AA469">
        <v>2330</v>
      </c>
    </row>
    <row r="470" spans="1:27" x14ac:dyDescent="0.3">
      <c r="A470" t="s">
        <v>23</v>
      </c>
      <c r="B470">
        <v>3</v>
      </c>
      <c r="C470">
        <v>10</v>
      </c>
      <c r="D470">
        <v>0.1</v>
      </c>
      <c r="E470">
        <v>402</v>
      </c>
      <c r="F470">
        <v>70266.8</v>
      </c>
      <c r="G470">
        <v>1800.57</v>
      </c>
      <c r="H470">
        <v>0</v>
      </c>
      <c r="I470">
        <v>1</v>
      </c>
      <c r="J470">
        <v>1800.57</v>
      </c>
      <c r="K470">
        <v>714</v>
      </c>
      <c r="L470" s="33">
        <f t="shared" si="40"/>
        <v>0.13251532358018148</v>
      </c>
      <c r="M470" s="39">
        <f t="shared" si="41"/>
        <v>9.9979148442426169E-2</v>
      </c>
      <c r="N470">
        <f t="shared" si="39"/>
        <v>63880.12</v>
      </c>
      <c r="O470">
        <f>IF(AND('Heuristica Seq'!$C470=0,'Heuristica Seq'!$B470=0,'Heuristica Seq'!$F470&lt;&gt;"inf",OR(AND(B469=0,'Heuristica Seq'!$F470&lt;O469),B469&lt;&gt;0)),'Heuristica Seq'!$F470,O469)</f>
        <v>62044.9</v>
      </c>
      <c r="Q470" t="s">
        <v>21</v>
      </c>
      <c r="R470">
        <v>2</v>
      </c>
      <c r="S470">
        <v>25</v>
      </c>
      <c r="T470">
        <v>0.05</v>
      </c>
      <c r="U470">
        <v>300</v>
      </c>
      <c r="V470">
        <v>41833.599999999999</v>
      </c>
      <c r="W470">
        <v>1800.74</v>
      </c>
      <c r="X470">
        <v>0</v>
      </c>
      <c r="Y470">
        <v>1</v>
      </c>
      <c r="Z470">
        <v>1800.74</v>
      </c>
      <c r="AA470">
        <v>2441</v>
      </c>
    </row>
    <row r="471" spans="1:27" x14ac:dyDescent="0.3">
      <c r="A471" t="s">
        <v>23</v>
      </c>
      <c r="B471">
        <v>3</v>
      </c>
      <c r="C471">
        <v>25</v>
      </c>
      <c r="D471">
        <v>0.05</v>
      </c>
      <c r="E471">
        <v>402</v>
      </c>
      <c r="F471">
        <v>67295.8</v>
      </c>
      <c r="G471">
        <v>1800.35</v>
      </c>
      <c r="H471">
        <v>0</v>
      </c>
      <c r="I471">
        <v>1</v>
      </c>
      <c r="J471">
        <v>1800.35</v>
      </c>
      <c r="K471">
        <v>1349</v>
      </c>
      <c r="L471" s="33">
        <f t="shared" si="40"/>
        <v>8.4630646515668539E-2</v>
      </c>
      <c r="M471" s="39">
        <f t="shared" si="41"/>
        <v>5.8971392926983057E-2</v>
      </c>
      <c r="N471">
        <f t="shared" si="39"/>
        <v>63548.27</v>
      </c>
      <c r="O471">
        <f>IF(AND('Heuristica Seq'!$C471=0,'Heuristica Seq'!$B471=0,'Heuristica Seq'!$F471&lt;&gt;"inf",OR(AND(B470=0,'Heuristica Seq'!$F471&lt;O470),B470&lt;&gt;0)),'Heuristica Seq'!$F471,O470)</f>
        <v>62044.9</v>
      </c>
      <c r="Q471" t="s">
        <v>21</v>
      </c>
      <c r="R471">
        <v>2</v>
      </c>
      <c r="S471">
        <v>25</v>
      </c>
      <c r="T471">
        <v>0.1</v>
      </c>
      <c r="U471">
        <v>300</v>
      </c>
      <c r="V471">
        <v>42008.2</v>
      </c>
      <c r="W471">
        <v>1800.94</v>
      </c>
      <c r="X471">
        <v>0</v>
      </c>
      <c r="Y471">
        <v>1</v>
      </c>
      <c r="Z471">
        <v>1800.94</v>
      </c>
      <c r="AA471">
        <v>1749</v>
      </c>
    </row>
    <row r="472" spans="1:27" x14ac:dyDescent="0.3">
      <c r="A472" t="s">
        <v>23</v>
      </c>
      <c r="B472">
        <v>3</v>
      </c>
      <c r="C472">
        <v>25</v>
      </c>
      <c r="D472">
        <v>0.1</v>
      </c>
      <c r="E472">
        <v>402</v>
      </c>
      <c r="F472">
        <v>81650.100000000006</v>
      </c>
      <c r="G472">
        <v>1800.05</v>
      </c>
      <c r="H472">
        <v>0</v>
      </c>
      <c r="I472">
        <v>1</v>
      </c>
      <c r="J472">
        <v>1800.05</v>
      </c>
      <c r="K472">
        <v>277</v>
      </c>
      <c r="L472" s="33">
        <f t="shared" si="40"/>
        <v>0.31598406960120817</v>
      </c>
      <c r="M472" s="39">
        <f t="shared" si="41"/>
        <v>0.26988104036490412</v>
      </c>
      <c r="N472">
        <f t="shared" si="39"/>
        <v>64297.440000000002</v>
      </c>
      <c r="O472">
        <f>IF(AND('Heuristica Seq'!$C472=0,'Heuristica Seq'!$B472=0,'Heuristica Seq'!$F472&lt;&gt;"inf",OR(AND(B471=0,'Heuristica Seq'!$F472&lt;O471),B471&lt;&gt;0)),'Heuristica Seq'!$F472,O471)</f>
        <v>62044.9</v>
      </c>
      <c r="Q472" t="s">
        <v>21</v>
      </c>
      <c r="R472">
        <v>2</v>
      </c>
      <c r="S472">
        <v>50</v>
      </c>
      <c r="T472">
        <v>0.05</v>
      </c>
      <c r="U472">
        <v>300</v>
      </c>
      <c r="V472">
        <v>41926.6</v>
      </c>
      <c r="W472">
        <v>1800.22</v>
      </c>
      <c r="X472">
        <v>0</v>
      </c>
      <c r="Y472">
        <v>1</v>
      </c>
      <c r="Z472">
        <v>1800.22</v>
      </c>
      <c r="AA472">
        <v>2030</v>
      </c>
    </row>
    <row r="473" spans="1:27" x14ac:dyDescent="0.3">
      <c r="A473" t="s">
        <v>23</v>
      </c>
      <c r="B473">
        <v>3</v>
      </c>
      <c r="C473">
        <v>50</v>
      </c>
      <c r="D473">
        <v>0.05</v>
      </c>
      <c r="E473">
        <v>402</v>
      </c>
      <c r="F473">
        <v>68332.899999999994</v>
      </c>
      <c r="G473">
        <v>1800.29</v>
      </c>
      <c r="H473">
        <v>0</v>
      </c>
      <c r="I473">
        <v>1</v>
      </c>
      <c r="J473">
        <v>1800.29</v>
      </c>
      <c r="K473">
        <v>1339</v>
      </c>
      <c r="L473" s="33">
        <f t="shared" si="40"/>
        <v>0.10134596074778091</v>
      </c>
      <c r="M473" s="39">
        <f t="shared" si="41"/>
        <v>8.2489382295958702E-2</v>
      </c>
      <c r="N473">
        <f t="shared" si="39"/>
        <v>63125.7</v>
      </c>
      <c r="O473">
        <f>IF(AND('Heuristica Seq'!$C473=0,'Heuristica Seq'!$B473=0,'Heuristica Seq'!$F473&lt;&gt;"inf",OR(AND(B472=0,'Heuristica Seq'!$F473&lt;O472),B472&lt;&gt;0)),'Heuristica Seq'!$F473,O472)</f>
        <v>62044.9</v>
      </c>
      <c r="Q473" t="s">
        <v>21</v>
      </c>
      <c r="R473">
        <v>2</v>
      </c>
      <c r="S473">
        <v>50</v>
      </c>
      <c r="T473">
        <v>0.1</v>
      </c>
      <c r="U473">
        <v>300</v>
      </c>
      <c r="V473">
        <v>42771.7</v>
      </c>
      <c r="W473">
        <v>1800.26</v>
      </c>
      <c r="X473">
        <v>0</v>
      </c>
      <c r="Y473">
        <v>1</v>
      </c>
      <c r="Z473">
        <v>1800.26</v>
      </c>
      <c r="AA473">
        <v>1896</v>
      </c>
    </row>
    <row r="474" spans="1:27" x14ac:dyDescent="0.3">
      <c r="A474" t="s">
        <v>23</v>
      </c>
      <c r="B474">
        <v>3</v>
      </c>
      <c r="C474">
        <v>50</v>
      </c>
      <c r="D474">
        <v>0.1</v>
      </c>
      <c r="E474">
        <v>402</v>
      </c>
      <c r="F474">
        <v>70711.100000000006</v>
      </c>
      <c r="G474">
        <v>1801.64</v>
      </c>
      <c r="H474">
        <v>0</v>
      </c>
      <c r="I474">
        <v>1</v>
      </c>
      <c r="J474">
        <v>1801.64</v>
      </c>
      <c r="K474">
        <v>776</v>
      </c>
      <c r="L474" s="33">
        <f t="shared" si="40"/>
        <v>0.13967626670362931</v>
      </c>
      <c r="M474" s="39">
        <f t="shared" si="41"/>
        <v>0.10591086162425456</v>
      </c>
      <c r="N474">
        <f t="shared" si="39"/>
        <v>63939.24</v>
      </c>
      <c r="O474">
        <f>IF(AND('Heuristica Seq'!$C474=0,'Heuristica Seq'!$B474=0,'Heuristica Seq'!$F474&lt;&gt;"inf",OR(AND(B473=0,'Heuristica Seq'!$F474&lt;O473),B473&lt;&gt;0)),'Heuristica Seq'!$F474,O473)</f>
        <v>62044.9</v>
      </c>
      <c r="Q474" t="s">
        <v>21</v>
      </c>
      <c r="R474">
        <v>3</v>
      </c>
      <c r="S474">
        <v>0</v>
      </c>
      <c r="T474">
        <v>0.05</v>
      </c>
      <c r="U474">
        <v>300</v>
      </c>
      <c r="V474">
        <v>41604</v>
      </c>
      <c r="W474">
        <v>1800.06</v>
      </c>
      <c r="X474">
        <v>0</v>
      </c>
      <c r="Y474">
        <v>1</v>
      </c>
      <c r="Z474">
        <v>1800.06</v>
      </c>
      <c r="AA474">
        <v>5606</v>
      </c>
    </row>
    <row r="475" spans="1:27" x14ac:dyDescent="0.3">
      <c r="A475" t="s">
        <v>20</v>
      </c>
      <c r="B475">
        <v>0</v>
      </c>
      <c r="C475">
        <v>0</v>
      </c>
      <c r="D475">
        <v>0.05</v>
      </c>
      <c r="E475">
        <v>402</v>
      </c>
      <c r="F475">
        <v>52807.7</v>
      </c>
      <c r="G475">
        <v>836.92700000000002</v>
      </c>
      <c r="H475">
        <v>1</v>
      </c>
      <c r="I475">
        <v>18</v>
      </c>
      <c r="J475">
        <v>1800.12</v>
      </c>
      <c r="K475">
        <v>17033</v>
      </c>
      <c r="L475" s="33">
        <f t="shared" si="40"/>
        <v>0</v>
      </c>
      <c r="M475" s="39">
        <f t="shared" si="41"/>
        <v>6.6659016104686497E-3</v>
      </c>
      <c r="N475">
        <f t="shared" si="39"/>
        <v>52458.02</v>
      </c>
      <c r="O475">
        <f>IF(AND('Heuristica Seq'!$C475=0,'Heuristica Seq'!$B475=0,'Heuristica Seq'!$F475&lt;&gt;"inf",OR(AND(B474=0,'Heuristica Seq'!$F475&lt;O474),B474&lt;&gt;0)),'Heuristica Seq'!$F475,O474)</f>
        <v>52807.7</v>
      </c>
      <c r="Q475" t="s">
        <v>21</v>
      </c>
      <c r="R475">
        <v>3</v>
      </c>
      <c r="S475">
        <v>10</v>
      </c>
      <c r="T475">
        <v>0.05</v>
      </c>
      <c r="U475">
        <v>300</v>
      </c>
      <c r="V475">
        <v>41353.800000000003</v>
      </c>
      <c r="W475">
        <v>1287.8</v>
      </c>
      <c r="X475">
        <v>0</v>
      </c>
      <c r="Y475">
        <v>4</v>
      </c>
      <c r="Z475">
        <v>1800.23</v>
      </c>
      <c r="AA475">
        <v>5546</v>
      </c>
    </row>
    <row r="476" spans="1:27" x14ac:dyDescent="0.3">
      <c r="A476" t="s">
        <v>20</v>
      </c>
      <c r="B476">
        <v>0</v>
      </c>
      <c r="C476">
        <v>0</v>
      </c>
      <c r="D476">
        <v>0.1</v>
      </c>
      <c r="E476">
        <v>402</v>
      </c>
      <c r="F476">
        <v>52589</v>
      </c>
      <c r="G476">
        <v>1591.08</v>
      </c>
      <c r="H476">
        <v>39</v>
      </c>
      <c r="I476">
        <v>52</v>
      </c>
      <c r="J476">
        <v>1800.11</v>
      </c>
      <c r="K476">
        <v>20036</v>
      </c>
      <c r="L476" s="33">
        <f t="shared" si="40"/>
        <v>0</v>
      </c>
      <c r="M476" s="39">
        <f t="shared" si="41"/>
        <v>2.4968536746146075E-3</v>
      </c>
      <c r="N476">
        <f t="shared" si="39"/>
        <v>52458.02</v>
      </c>
      <c r="O476">
        <f>IF(AND('Heuristica Seq'!$C476=0,'Heuristica Seq'!$B476=0,'Heuristica Seq'!$F476&lt;&gt;"inf",OR(AND(B475=0,'Heuristica Seq'!$F476&lt;O475),B475&lt;&gt;0)),'Heuristica Seq'!$F476,O475)</f>
        <v>52589</v>
      </c>
      <c r="Q476" t="s">
        <v>21</v>
      </c>
      <c r="R476">
        <v>3</v>
      </c>
      <c r="S476">
        <v>25</v>
      </c>
      <c r="T476">
        <v>0.05</v>
      </c>
      <c r="U476">
        <v>300</v>
      </c>
      <c r="V476">
        <v>41801.1</v>
      </c>
      <c r="W476">
        <v>1426.6</v>
      </c>
      <c r="X476">
        <v>0</v>
      </c>
      <c r="Y476">
        <v>3</v>
      </c>
      <c r="Z476">
        <v>1800.09</v>
      </c>
      <c r="AA476">
        <v>4481</v>
      </c>
    </row>
    <row r="477" spans="1:27" x14ac:dyDescent="0.3">
      <c r="A477" t="s">
        <v>20</v>
      </c>
      <c r="B477">
        <v>0</v>
      </c>
      <c r="C477">
        <v>0</v>
      </c>
      <c r="D477">
        <v>0.15</v>
      </c>
      <c r="E477">
        <v>402</v>
      </c>
      <c r="F477">
        <v>52509.8</v>
      </c>
      <c r="G477">
        <v>1428.49</v>
      </c>
      <c r="H477">
        <v>45</v>
      </c>
      <c r="I477">
        <v>60</v>
      </c>
      <c r="J477">
        <v>1800.02</v>
      </c>
      <c r="K477">
        <v>17746</v>
      </c>
      <c r="L477" s="33">
        <f t="shared" si="40"/>
        <v>0</v>
      </c>
      <c r="M477" s="39">
        <f t="shared" si="41"/>
        <v>9.8707499825589906E-4</v>
      </c>
      <c r="N477">
        <f t="shared" si="39"/>
        <v>52458.02</v>
      </c>
      <c r="O477">
        <f>IF(AND('Heuristica Seq'!$C477=0,'Heuristica Seq'!$B477=0,'Heuristica Seq'!$F477&lt;&gt;"inf",OR(AND(B476=0,'Heuristica Seq'!$F477&lt;O476),B476&lt;&gt;0)),'Heuristica Seq'!$F477,O476)</f>
        <v>52509.8</v>
      </c>
      <c r="Q477" t="s">
        <v>21</v>
      </c>
      <c r="R477">
        <v>3</v>
      </c>
      <c r="S477">
        <v>50</v>
      </c>
      <c r="T477">
        <v>0.05</v>
      </c>
      <c r="U477">
        <v>300</v>
      </c>
      <c r="V477">
        <v>41467.199999999997</v>
      </c>
      <c r="W477">
        <v>1654.71</v>
      </c>
      <c r="X477">
        <v>0</v>
      </c>
      <c r="Y477">
        <v>3</v>
      </c>
      <c r="Z477">
        <v>1800.34</v>
      </c>
      <c r="AA477">
        <v>4147</v>
      </c>
    </row>
    <row r="478" spans="1:27" x14ac:dyDescent="0.3">
      <c r="A478" t="s">
        <v>20</v>
      </c>
      <c r="B478">
        <v>0</v>
      </c>
      <c r="C478">
        <v>0</v>
      </c>
      <c r="D478">
        <v>0.2</v>
      </c>
      <c r="E478">
        <v>402</v>
      </c>
      <c r="F478">
        <v>52691</v>
      </c>
      <c r="G478">
        <v>1339.29</v>
      </c>
      <c r="H478">
        <v>23</v>
      </c>
      <c r="I478">
        <v>31</v>
      </c>
      <c r="J478">
        <v>1800.08</v>
      </c>
      <c r="K478">
        <v>16762</v>
      </c>
      <c r="L478" s="33">
        <f t="shared" si="40"/>
        <v>3.4507844250024622E-3</v>
      </c>
      <c r="M478" s="39">
        <f t="shared" si="41"/>
        <v>4.441265606288658E-3</v>
      </c>
      <c r="N478">
        <f t="shared" si="39"/>
        <v>52458.02</v>
      </c>
      <c r="O478">
        <f>IF(AND('Heuristica Seq'!$C478=0,'Heuristica Seq'!$B478=0,'Heuristica Seq'!$F478&lt;&gt;"inf",OR(AND(B477=0,'Heuristica Seq'!$F478&lt;O477),B477&lt;&gt;0)),'Heuristica Seq'!$F478,O477)</f>
        <v>52509.8</v>
      </c>
      <c r="Q478" t="s">
        <v>23</v>
      </c>
      <c r="R478">
        <v>0</v>
      </c>
      <c r="S478">
        <v>0</v>
      </c>
      <c r="T478">
        <v>0.05</v>
      </c>
      <c r="U478">
        <v>402</v>
      </c>
      <c r="V478">
        <v>63234.400000000001</v>
      </c>
      <c r="W478">
        <v>1800.07</v>
      </c>
      <c r="X478">
        <v>0</v>
      </c>
      <c r="Y478">
        <v>1</v>
      </c>
      <c r="Z478">
        <v>1800.1</v>
      </c>
      <c r="AA478">
        <v>5803</v>
      </c>
    </row>
    <row r="479" spans="1:27" x14ac:dyDescent="0.3">
      <c r="A479" t="s">
        <v>20</v>
      </c>
      <c r="B479">
        <v>1</v>
      </c>
      <c r="C479">
        <v>5</v>
      </c>
      <c r="D479">
        <v>0.05</v>
      </c>
      <c r="E479">
        <v>402</v>
      </c>
      <c r="F479">
        <v>56234.1</v>
      </c>
      <c r="G479">
        <v>1800.21</v>
      </c>
      <c r="H479">
        <v>0</v>
      </c>
      <c r="I479">
        <v>1</v>
      </c>
      <c r="J479">
        <v>1800.21</v>
      </c>
      <c r="K479">
        <v>1801</v>
      </c>
      <c r="L479" s="33">
        <f t="shared" si="40"/>
        <v>7.0925808134862267E-2</v>
      </c>
      <c r="M479" s="39">
        <f t="shared" si="41"/>
        <v>7.1982892225059159E-2</v>
      </c>
      <c r="N479">
        <f t="shared" si="39"/>
        <v>52458.02</v>
      </c>
      <c r="O479">
        <f>IF(AND('Heuristica Seq'!$C479=0,'Heuristica Seq'!$B479=0,'Heuristica Seq'!$F479&lt;&gt;"inf",OR(AND(B478=0,'Heuristica Seq'!$F479&lt;O478),B478&lt;&gt;0)),'Heuristica Seq'!$F479,O478)</f>
        <v>52509.8</v>
      </c>
      <c r="Q479" t="s">
        <v>23</v>
      </c>
      <c r="R479">
        <v>0</v>
      </c>
      <c r="S479">
        <v>0</v>
      </c>
      <c r="T479">
        <v>0.1</v>
      </c>
      <c r="U479">
        <v>402</v>
      </c>
      <c r="V479">
        <v>62198.400000000001</v>
      </c>
      <c r="W479">
        <v>1490.86</v>
      </c>
      <c r="X479">
        <v>9</v>
      </c>
      <c r="Y479">
        <v>13</v>
      </c>
      <c r="Z479">
        <v>1800.13</v>
      </c>
      <c r="AA479">
        <v>10170</v>
      </c>
    </row>
    <row r="480" spans="1:27" x14ac:dyDescent="0.3">
      <c r="A480" t="s">
        <v>20</v>
      </c>
      <c r="B480">
        <v>1</v>
      </c>
      <c r="C480">
        <v>5</v>
      </c>
      <c r="D480">
        <v>0.1</v>
      </c>
      <c r="E480">
        <v>402</v>
      </c>
      <c r="F480">
        <v>54598.1</v>
      </c>
      <c r="G480">
        <v>1800.16</v>
      </c>
      <c r="H480">
        <v>0</v>
      </c>
      <c r="I480">
        <v>1</v>
      </c>
      <c r="J480">
        <v>1800.16</v>
      </c>
      <c r="K480">
        <v>2443</v>
      </c>
      <c r="L480" s="33">
        <f t="shared" si="40"/>
        <v>3.9769719176229845E-2</v>
      </c>
      <c r="M480" s="39">
        <f t="shared" si="41"/>
        <v>3.9219134783798681E-2</v>
      </c>
      <c r="N480">
        <f t="shared" si="39"/>
        <v>52537.62</v>
      </c>
      <c r="O480">
        <f>IF(AND('Heuristica Seq'!$C480=0,'Heuristica Seq'!$B480=0,'Heuristica Seq'!$F480&lt;&gt;"inf",OR(AND(B479=0,'Heuristica Seq'!$F480&lt;O479),B479&lt;&gt;0)),'Heuristica Seq'!$F480,O479)</f>
        <v>52509.8</v>
      </c>
      <c r="Q480" t="s">
        <v>23</v>
      </c>
      <c r="R480">
        <v>0</v>
      </c>
      <c r="S480">
        <v>0</v>
      </c>
      <c r="T480">
        <v>0.15</v>
      </c>
      <c r="U480">
        <v>402</v>
      </c>
      <c r="V480">
        <v>62044.9</v>
      </c>
      <c r="W480">
        <v>1800.03</v>
      </c>
      <c r="X480">
        <v>0</v>
      </c>
      <c r="Y480">
        <v>1</v>
      </c>
      <c r="Z480">
        <v>1800.03</v>
      </c>
      <c r="AA480">
        <v>7226</v>
      </c>
    </row>
    <row r="481" spans="1:27" x14ac:dyDescent="0.3">
      <c r="A481" t="s">
        <v>20</v>
      </c>
      <c r="B481">
        <v>1</v>
      </c>
      <c r="C481">
        <v>5</v>
      </c>
      <c r="D481">
        <v>0.15</v>
      </c>
      <c r="E481">
        <v>402</v>
      </c>
      <c r="F481">
        <v>55441</v>
      </c>
      <c r="G481">
        <v>1800.23</v>
      </c>
      <c r="H481">
        <v>0</v>
      </c>
      <c r="I481">
        <v>1</v>
      </c>
      <c r="J481">
        <v>1800.23</v>
      </c>
      <c r="K481">
        <v>1928</v>
      </c>
      <c r="L481" s="33">
        <f t="shared" si="40"/>
        <v>5.5821960853021713E-2</v>
      </c>
      <c r="M481" s="39">
        <f t="shared" si="41"/>
        <v>5.3184876963478178E-2</v>
      </c>
      <c r="N481">
        <f t="shared" si="39"/>
        <v>52641.279999999999</v>
      </c>
      <c r="O481">
        <f>IF(AND('Heuristica Seq'!$C481=0,'Heuristica Seq'!$B481=0,'Heuristica Seq'!$F481&lt;&gt;"inf",OR(AND(B480=0,'Heuristica Seq'!$F481&lt;O480),B480&lt;&gt;0)),'Heuristica Seq'!$F481,O480)</f>
        <v>52509.8</v>
      </c>
      <c r="Q481" t="s">
        <v>23</v>
      </c>
      <c r="R481">
        <v>0</v>
      </c>
      <c r="S481">
        <v>0</v>
      </c>
      <c r="T481">
        <v>0.2</v>
      </c>
      <c r="U481">
        <v>402</v>
      </c>
      <c r="V481">
        <v>63978.6</v>
      </c>
      <c r="W481">
        <v>1800.28</v>
      </c>
      <c r="X481">
        <v>0</v>
      </c>
      <c r="Y481">
        <v>1</v>
      </c>
      <c r="Z481">
        <v>1800.28</v>
      </c>
      <c r="AA481">
        <v>4284</v>
      </c>
    </row>
    <row r="482" spans="1:27" x14ac:dyDescent="0.3">
      <c r="A482" t="s">
        <v>20</v>
      </c>
      <c r="B482">
        <v>1</v>
      </c>
      <c r="C482">
        <v>5</v>
      </c>
      <c r="D482">
        <v>0.2</v>
      </c>
      <c r="E482">
        <v>402</v>
      </c>
      <c r="F482">
        <v>58485.5</v>
      </c>
      <c r="G482">
        <v>1801.03</v>
      </c>
      <c r="H482">
        <v>0</v>
      </c>
      <c r="I482">
        <v>1</v>
      </c>
      <c r="J482">
        <v>1801.03</v>
      </c>
      <c r="K482">
        <v>1500</v>
      </c>
      <c r="L482" s="33">
        <f t="shared" si="40"/>
        <v>0.11380161417487766</v>
      </c>
      <c r="M482" s="39">
        <f t="shared" si="41"/>
        <v>0.10731291712027269</v>
      </c>
      <c r="N482">
        <f t="shared" si="39"/>
        <v>52817.5</v>
      </c>
      <c r="O482">
        <f>IF(AND('Heuristica Seq'!$C482=0,'Heuristica Seq'!$B482=0,'Heuristica Seq'!$F482&lt;&gt;"inf",OR(AND(B481=0,'Heuristica Seq'!$F482&lt;O481),B481&lt;&gt;0)),'Heuristica Seq'!$F482,O481)</f>
        <v>52509.8</v>
      </c>
      <c r="Q482" t="s">
        <v>23</v>
      </c>
      <c r="R482">
        <v>1</v>
      </c>
      <c r="S482">
        <v>5</v>
      </c>
      <c r="T482">
        <v>0.05</v>
      </c>
      <c r="U482">
        <v>402</v>
      </c>
      <c r="V482">
        <v>66203.100000000006</v>
      </c>
      <c r="W482">
        <v>1800.24</v>
      </c>
      <c r="X482">
        <v>0</v>
      </c>
      <c r="Y482">
        <v>1</v>
      </c>
      <c r="Z482">
        <v>1800.24</v>
      </c>
      <c r="AA482">
        <v>1570</v>
      </c>
    </row>
    <row r="483" spans="1:27" x14ac:dyDescent="0.3">
      <c r="A483" t="s">
        <v>20</v>
      </c>
      <c r="B483">
        <v>1</v>
      </c>
      <c r="C483">
        <v>10</v>
      </c>
      <c r="D483">
        <v>0.05</v>
      </c>
      <c r="E483">
        <v>402</v>
      </c>
      <c r="F483">
        <v>58452.4</v>
      </c>
      <c r="G483">
        <v>1800.61</v>
      </c>
      <c r="H483">
        <v>0</v>
      </c>
      <c r="I483">
        <v>1</v>
      </c>
      <c r="J483">
        <v>1800.61</v>
      </c>
      <c r="K483">
        <v>957</v>
      </c>
      <c r="L483" s="33">
        <f t="shared" si="40"/>
        <v>0.11317125565132602</v>
      </c>
      <c r="M483" s="39">
        <f t="shared" si="41"/>
        <v>7.5069113346255767E-2</v>
      </c>
      <c r="N483">
        <f t="shared" si="39"/>
        <v>54370.83</v>
      </c>
      <c r="O483">
        <f>IF(AND('Heuristica Seq'!$C483=0,'Heuristica Seq'!$B483=0,'Heuristica Seq'!$F483&lt;&gt;"inf",OR(AND(B482=0,'Heuristica Seq'!$F483&lt;O482),B482&lt;&gt;0)),'Heuristica Seq'!$F483,O482)</f>
        <v>52509.8</v>
      </c>
      <c r="Q483" t="s">
        <v>23</v>
      </c>
      <c r="R483">
        <v>1</v>
      </c>
      <c r="S483">
        <v>5</v>
      </c>
      <c r="T483">
        <v>0.1</v>
      </c>
      <c r="U483">
        <v>402</v>
      </c>
      <c r="V483">
        <v>66869</v>
      </c>
      <c r="W483">
        <v>1801.34</v>
      </c>
      <c r="X483">
        <v>0</v>
      </c>
      <c r="Y483">
        <v>1</v>
      </c>
      <c r="Z483">
        <v>1801.34</v>
      </c>
      <c r="AA483">
        <v>1135</v>
      </c>
    </row>
    <row r="484" spans="1:27" x14ac:dyDescent="0.3">
      <c r="A484" t="s">
        <v>20</v>
      </c>
      <c r="B484">
        <v>1</v>
      </c>
      <c r="C484">
        <v>10</v>
      </c>
      <c r="D484">
        <v>0.1</v>
      </c>
      <c r="E484">
        <v>402</v>
      </c>
      <c r="F484">
        <v>56758</v>
      </c>
      <c r="G484">
        <v>1800.46</v>
      </c>
      <c r="H484">
        <v>0</v>
      </c>
      <c r="I484">
        <v>1</v>
      </c>
      <c r="J484">
        <v>1800.46</v>
      </c>
      <c r="K484">
        <v>1349</v>
      </c>
      <c r="L484" s="33">
        <f t="shared" si="40"/>
        <v>8.0902993346003926E-2</v>
      </c>
      <c r="M484" s="39">
        <f t="shared" si="41"/>
        <v>7.7350861085364819E-2</v>
      </c>
      <c r="N484">
        <f t="shared" si="39"/>
        <v>52682.93</v>
      </c>
      <c r="O484">
        <f>IF(AND('Heuristica Seq'!$C484=0,'Heuristica Seq'!$B484=0,'Heuristica Seq'!$F484&lt;&gt;"inf",OR(AND(B483=0,'Heuristica Seq'!$F484&lt;O483),B483&lt;&gt;0)),'Heuristica Seq'!$F484,O483)</f>
        <v>52509.8</v>
      </c>
      <c r="Q484" t="s">
        <v>23</v>
      </c>
      <c r="R484">
        <v>1</v>
      </c>
      <c r="S484">
        <v>5</v>
      </c>
      <c r="T484">
        <v>0.15</v>
      </c>
      <c r="U484">
        <v>402</v>
      </c>
      <c r="V484">
        <v>66094.8</v>
      </c>
      <c r="W484">
        <v>1801.09</v>
      </c>
      <c r="X484">
        <v>0</v>
      </c>
      <c r="Y484">
        <v>1</v>
      </c>
      <c r="Z484">
        <v>1801.09</v>
      </c>
      <c r="AA484">
        <v>1076</v>
      </c>
    </row>
    <row r="485" spans="1:27" x14ac:dyDescent="0.3">
      <c r="A485" t="s">
        <v>20</v>
      </c>
      <c r="B485">
        <v>1</v>
      </c>
      <c r="C485">
        <v>10</v>
      </c>
      <c r="D485">
        <v>0.15</v>
      </c>
      <c r="E485">
        <v>402</v>
      </c>
      <c r="F485">
        <v>61677.599999999999</v>
      </c>
      <c r="G485">
        <v>1806.58</v>
      </c>
      <c r="H485">
        <v>0</v>
      </c>
      <c r="I485">
        <v>1</v>
      </c>
      <c r="J485">
        <v>1806.58</v>
      </c>
      <c r="K485">
        <v>562</v>
      </c>
      <c r="L485" s="33">
        <f t="shared" si="40"/>
        <v>0.17459217136610672</v>
      </c>
      <c r="M485" s="39">
        <f t="shared" si="41"/>
        <v>0.13769001204692377</v>
      </c>
      <c r="N485">
        <f t="shared" si="39"/>
        <v>54213.01</v>
      </c>
      <c r="O485">
        <f>IF(AND('Heuristica Seq'!$C485=0,'Heuristica Seq'!$B485=0,'Heuristica Seq'!$F485&lt;&gt;"inf",OR(AND(B484=0,'Heuristica Seq'!$F485&lt;O484),B484&lt;&gt;0)),'Heuristica Seq'!$F485,O484)</f>
        <v>52509.8</v>
      </c>
      <c r="Q485" t="s">
        <v>23</v>
      </c>
      <c r="R485">
        <v>1</v>
      </c>
      <c r="S485">
        <v>5</v>
      </c>
      <c r="T485">
        <v>0.2</v>
      </c>
      <c r="U485">
        <v>402</v>
      </c>
      <c r="V485">
        <v>71064.5</v>
      </c>
      <c r="W485">
        <v>1801.02</v>
      </c>
      <c r="X485">
        <v>0</v>
      </c>
      <c r="Y485">
        <v>1</v>
      </c>
      <c r="Z485">
        <v>1801.02</v>
      </c>
      <c r="AA485">
        <v>796</v>
      </c>
    </row>
    <row r="486" spans="1:27" x14ac:dyDescent="0.3">
      <c r="A486" t="s">
        <v>20</v>
      </c>
      <c r="B486">
        <v>1</v>
      </c>
      <c r="C486">
        <v>10</v>
      </c>
      <c r="D486">
        <v>0.2</v>
      </c>
      <c r="E486">
        <v>402</v>
      </c>
      <c r="F486">
        <v>56281.5</v>
      </c>
      <c r="G486">
        <v>1801.04</v>
      </c>
      <c r="H486">
        <v>0</v>
      </c>
      <c r="I486">
        <v>1</v>
      </c>
      <c r="J486">
        <v>1801.04</v>
      </c>
      <c r="K486">
        <v>1366</v>
      </c>
      <c r="L486" s="33">
        <f t="shared" si="40"/>
        <v>7.1828496775839801E-2</v>
      </c>
      <c r="M486" s="39">
        <f t="shared" si="41"/>
        <v>6.4235529392010049E-2</v>
      </c>
      <c r="N486">
        <f t="shared" si="39"/>
        <v>52884.44</v>
      </c>
      <c r="O486">
        <f>IF(AND('Heuristica Seq'!$C486=0,'Heuristica Seq'!$B486=0,'Heuristica Seq'!$F486&lt;&gt;"inf",OR(AND(B485=0,'Heuristica Seq'!$F486&lt;O485),B485&lt;&gt;0)),'Heuristica Seq'!$F486,O485)</f>
        <v>52509.8</v>
      </c>
      <c r="Q486" t="s">
        <v>23</v>
      </c>
      <c r="R486">
        <v>1</v>
      </c>
      <c r="S486">
        <v>10</v>
      </c>
      <c r="T486">
        <v>0.05</v>
      </c>
      <c r="U486">
        <v>402</v>
      </c>
      <c r="V486">
        <v>78898.399999999994</v>
      </c>
      <c r="W486">
        <v>1826.27</v>
      </c>
      <c r="X486">
        <v>0</v>
      </c>
      <c r="Y486">
        <v>1</v>
      </c>
      <c r="Z486">
        <v>1826.27</v>
      </c>
      <c r="AA486">
        <v>179</v>
      </c>
    </row>
    <row r="487" spans="1:27" x14ac:dyDescent="0.3">
      <c r="A487" t="s">
        <v>20</v>
      </c>
      <c r="B487">
        <v>1</v>
      </c>
      <c r="C487">
        <v>25</v>
      </c>
      <c r="D487">
        <v>0.05</v>
      </c>
      <c r="E487">
        <v>402</v>
      </c>
      <c r="F487">
        <v>58431.1</v>
      </c>
      <c r="G487">
        <v>1800.77</v>
      </c>
      <c r="H487">
        <v>0</v>
      </c>
      <c r="I487">
        <v>1</v>
      </c>
      <c r="J487">
        <v>1800.77</v>
      </c>
      <c r="K487">
        <v>815</v>
      </c>
      <c r="L487" s="33">
        <f t="shared" si="40"/>
        <v>0.11276561708481081</v>
      </c>
      <c r="M487" s="39">
        <f t="shared" si="41"/>
        <v>0.10769227852732577</v>
      </c>
      <c r="N487">
        <f t="shared" si="39"/>
        <v>52750.3</v>
      </c>
      <c r="O487">
        <f>IF(AND('Heuristica Seq'!$C487=0,'Heuristica Seq'!$B487=0,'Heuristica Seq'!$F487&lt;&gt;"inf",OR(AND(B486=0,'Heuristica Seq'!$F487&lt;O486),B486&lt;&gt;0)),'Heuristica Seq'!$F487,O486)</f>
        <v>52509.8</v>
      </c>
      <c r="Q487" t="s">
        <v>23</v>
      </c>
      <c r="R487">
        <v>1</v>
      </c>
      <c r="S487">
        <v>10</v>
      </c>
      <c r="T487">
        <v>0.1</v>
      </c>
      <c r="U487">
        <v>402</v>
      </c>
      <c r="V487">
        <v>78119.399999999994</v>
      </c>
      <c r="W487">
        <v>1802.63</v>
      </c>
      <c r="X487">
        <v>0</v>
      </c>
      <c r="Y487">
        <v>1</v>
      </c>
      <c r="Z487">
        <v>1802.63</v>
      </c>
      <c r="AA487">
        <v>418</v>
      </c>
    </row>
    <row r="488" spans="1:27" x14ac:dyDescent="0.3">
      <c r="A488" t="s">
        <v>20</v>
      </c>
      <c r="B488">
        <v>1</v>
      </c>
      <c r="C488">
        <v>25</v>
      </c>
      <c r="D488">
        <v>0.1</v>
      </c>
      <c r="E488">
        <v>402</v>
      </c>
      <c r="F488">
        <v>61483.5</v>
      </c>
      <c r="G488">
        <v>1811.31</v>
      </c>
      <c r="H488">
        <v>0</v>
      </c>
      <c r="I488">
        <v>1</v>
      </c>
      <c r="J488">
        <v>1811.31</v>
      </c>
      <c r="K488">
        <v>336</v>
      </c>
      <c r="L488" s="33">
        <f t="shared" si="40"/>
        <v>0.1708957185134965</v>
      </c>
      <c r="M488" s="39">
        <f t="shared" ref="M488:M518" si="42">IF(AND(F488&lt;&gt;"inf",N488&lt;&gt;0),F488/N488-1,"---")</f>
        <v>2.1568523523732175E-2</v>
      </c>
      <c r="N488">
        <f t="shared" ref="N488:N518" si="43">SUMPRODUCT(($A$1137:$A$1760=A488)*($B$1137:$B$1760=B488)*($C$1137:$C$1760=C488)*($D$1137:$D$1760=D488)*($F$1137:$F$1760))</f>
        <v>60185.39</v>
      </c>
      <c r="O488">
        <f>IF(AND('Heuristica Seq'!$C488=0,'Heuristica Seq'!$B488=0,'Heuristica Seq'!$F488&lt;&gt;"inf",OR(AND(B487=0,'Heuristica Seq'!$F488&lt;O487),B487&lt;&gt;0)),'Heuristica Seq'!$F488,O487)</f>
        <v>52509.8</v>
      </c>
      <c r="Q488" t="s">
        <v>23</v>
      </c>
      <c r="R488">
        <v>1</v>
      </c>
      <c r="S488">
        <v>10</v>
      </c>
      <c r="T488">
        <v>0.15</v>
      </c>
      <c r="U488">
        <v>402</v>
      </c>
      <c r="V488">
        <v>88297</v>
      </c>
      <c r="W488">
        <v>1846.56</v>
      </c>
      <c r="X488">
        <v>0</v>
      </c>
      <c r="Y488">
        <v>1</v>
      </c>
      <c r="Z488">
        <v>1846.56</v>
      </c>
      <c r="AA488">
        <v>36</v>
      </c>
    </row>
    <row r="489" spans="1:27" x14ac:dyDescent="0.3">
      <c r="A489" t="s">
        <v>20</v>
      </c>
      <c r="B489">
        <v>1</v>
      </c>
      <c r="C489">
        <v>25</v>
      </c>
      <c r="D489">
        <v>0.15</v>
      </c>
      <c r="E489">
        <v>402</v>
      </c>
      <c r="F489">
        <v>59817.1</v>
      </c>
      <c r="G489">
        <v>1801.05</v>
      </c>
      <c r="H489">
        <v>0</v>
      </c>
      <c r="I489">
        <v>1</v>
      </c>
      <c r="J489">
        <v>1801.06</v>
      </c>
      <c r="K489">
        <v>769</v>
      </c>
      <c r="L489" s="33">
        <f t="shared" si="40"/>
        <v>0.13916069000453235</v>
      </c>
      <c r="M489" s="39">
        <f t="shared" si="42"/>
        <v>0.11821353829300607</v>
      </c>
      <c r="N489">
        <f t="shared" si="43"/>
        <v>53493.45</v>
      </c>
      <c r="O489">
        <f>IF(AND('Heuristica Seq'!$C489=0,'Heuristica Seq'!$B489=0,'Heuristica Seq'!$F489&lt;&gt;"inf",OR(AND(B488=0,'Heuristica Seq'!$F489&lt;O488),B488&lt;&gt;0)),'Heuristica Seq'!$F489,O488)</f>
        <v>52509.8</v>
      </c>
      <c r="Q489" t="s">
        <v>23</v>
      </c>
      <c r="R489">
        <v>1</v>
      </c>
      <c r="S489">
        <v>10</v>
      </c>
      <c r="T489">
        <v>0.2</v>
      </c>
      <c r="U489">
        <v>402</v>
      </c>
      <c r="V489">
        <v>72449.2</v>
      </c>
      <c r="W489">
        <v>1802.02</v>
      </c>
      <c r="X489">
        <v>0</v>
      </c>
      <c r="Y489">
        <v>1</v>
      </c>
      <c r="Z489">
        <v>1802.02</v>
      </c>
      <c r="AA489">
        <v>314</v>
      </c>
    </row>
    <row r="490" spans="1:27" x14ac:dyDescent="0.3">
      <c r="A490" t="s">
        <v>20</v>
      </c>
      <c r="B490">
        <v>1</v>
      </c>
      <c r="C490">
        <v>25</v>
      </c>
      <c r="D490">
        <v>0.2</v>
      </c>
      <c r="E490">
        <v>402</v>
      </c>
      <c r="F490">
        <v>66376.800000000003</v>
      </c>
      <c r="G490">
        <v>1807.23</v>
      </c>
      <c r="H490">
        <v>0</v>
      </c>
      <c r="I490">
        <v>1</v>
      </c>
      <c r="J490">
        <v>1807.23</v>
      </c>
      <c r="K490">
        <v>110</v>
      </c>
      <c r="L490" s="33">
        <f t="shared" si="40"/>
        <v>0.26408403764630606</v>
      </c>
      <c r="M490" s="39">
        <f t="shared" si="42"/>
        <v>0.2546486899365632</v>
      </c>
      <c r="N490">
        <f t="shared" si="43"/>
        <v>52904.69</v>
      </c>
      <c r="O490">
        <f>IF(AND('Heuristica Seq'!$C490=0,'Heuristica Seq'!$B490=0,'Heuristica Seq'!$F490&lt;&gt;"inf",OR(AND(B489=0,'Heuristica Seq'!$F490&lt;O489),B489&lt;&gt;0)),'Heuristica Seq'!$F490,O489)</f>
        <v>52509.8</v>
      </c>
      <c r="Q490" t="s">
        <v>23</v>
      </c>
      <c r="R490">
        <v>1</v>
      </c>
      <c r="S490">
        <v>25</v>
      </c>
      <c r="T490">
        <v>0.05</v>
      </c>
      <c r="U490">
        <v>402</v>
      </c>
      <c r="V490">
        <v>70054.2</v>
      </c>
      <c r="W490">
        <v>1800.37</v>
      </c>
      <c r="X490">
        <v>0</v>
      </c>
      <c r="Y490">
        <v>1</v>
      </c>
      <c r="Z490">
        <v>1800.37</v>
      </c>
      <c r="AA490">
        <v>441</v>
      </c>
    </row>
    <row r="491" spans="1:27" x14ac:dyDescent="0.3">
      <c r="A491" t="s">
        <v>20</v>
      </c>
      <c r="B491">
        <v>1</v>
      </c>
      <c r="C491">
        <v>50</v>
      </c>
      <c r="D491">
        <v>0.05</v>
      </c>
      <c r="E491">
        <v>402</v>
      </c>
      <c r="F491">
        <v>57689.9</v>
      </c>
      <c r="G491">
        <v>1800.73</v>
      </c>
      <c r="H491">
        <v>0</v>
      </c>
      <c r="I491">
        <v>1</v>
      </c>
      <c r="J491">
        <v>1800.73</v>
      </c>
      <c r="K491">
        <v>866</v>
      </c>
      <c r="L491" s="33">
        <f t="shared" si="40"/>
        <v>9.8650156732647876E-2</v>
      </c>
      <c r="M491" s="39">
        <f t="shared" si="42"/>
        <v>8.3922298663291706E-2</v>
      </c>
      <c r="N491">
        <f t="shared" si="43"/>
        <v>53223.28</v>
      </c>
      <c r="O491">
        <f>IF(AND('Heuristica Seq'!$C491=0,'Heuristica Seq'!$B491=0,'Heuristica Seq'!$F491&lt;&gt;"inf",OR(AND(B490=0,'Heuristica Seq'!$F491&lt;O490),B490&lt;&gt;0)),'Heuristica Seq'!$F491,O490)</f>
        <v>52509.8</v>
      </c>
      <c r="Q491" t="s">
        <v>23</v>
      </c>
      <c r="R491">
        <v>1</v>
      </c>
      <c r="S491">
        <v>25</v>
      </c>
      <c r="T491">
        <v>0.1</v>
      </c>
      <c r="U491">
        <v>402</v>
      </c>
      <c r="V491">
        <v>71863</v>
      </c>
      <c r="W491">
        <v>1804.43</v>
      </c>
      <c r="X491">
        <v>0</v>
      </c>
      <c r="Y491">
        <v>1</v>
      </c>
      <c r="Z491">
        <v>1804.43</v>
      </c>
      <c r="AA491">
        <v>308</v>
      </c>
    </row>
    <row r="492" spans="1:27" x14ac:dyDescent="0.3">
      <c r="A492" t="s">
        <v>20</v>
      </c>
      <c r="B492">
        <v>1</v>
      </c>
      <c r="C492">
        <v>50</v>
      </c>
      <c r="D492">
        <v>0.1</v>
      </c>
      <c r="E492">
        <v>402</v>
      </c>
      <c r="F492">
        <v>57258.2</v>
      </c>
      <c r="G492">
        <v>1800.69</v>
      </c>
      <c r="H492">
        <v>0</v>
      </c>
      <c r="I492">
        <v>1</v>
      </c>
      <c r="J492">
        <v>1800.71</v>
      </c>
      <c r="K492">
        <v>1200</v>
      </c>
      <c r="L492" s="33">
        <f t="shared" si="40"/>
        <v>9.0428834236656597E-2</v>
      </c>
      <c r="M492" s="39">
        <f t="shared" si="42"/>
        <v>8.7422516810853779E-2</v>
      </c>
      <c r="N492">
        <f t="shared" si="43"/>
        <v>52654.97</v>
      </c>
      <c r="O492">
        <f>IF(AND('Heuristica Seq'!$C492=0,'Heuristica Seq'!$B492=0,'Heuristica Seq'!$F492&lt;&gt;"inf",OR(AND(B491=0,'Heuristica Seq'!$F492&lt;O491),B491&lt;&gt;0)),'Heuristica Seq'!$F492,O491)</f>
        <v>52509.8</v>
      </c>
      <c r="Q492" t="s">
        <v>23</v>
      </c>
      <c r="R492">
        <v>1</v>
      </c>
      <c r="S492">
        <v>25</v>
      </c>
      <c r="T492">
        <v>0.15</v>
      </c>
      <c r="U492">
        <v>402</v>
      </c>
      <c r="V492">
        <v>71602.2</v>
      </c>
      <c r="W492">
        <v>1815.65</v>
      </c>
      <c r="X492">
        <v>0</v>
      </c>
      <c r="Y492">
        <v>1</v>
      </c>
      <c r="Z492">
        <v>1815.65</v>
      </c>
      <c r="AA492">
        <v>251</v>
      </c>
    </row>
    <row r="493" spans="1:27" x14ac:dyDescent="0.3">
      <c r="A493" t="s">
        <v>20</v>
      </c>
      <c r="B493">
        <v>1</v>
      </c>
      <c r="C493">
        <v>50</v>
      </c>
      <c r="D493">
        <v>0.15</v>
      </c>
      <c r="E493">
        <v>402</v>
      </c>
      <c r="F493">
        <v>68311</v>
      </c>
      <c r="G493">
        <v>1812.22</v>
      </c>
      <c r="H493">
        <v>0</v>
      </c>
      <c r="I493">
        <v>1</v>
      </c>
      <c r="J493">
        <v>1812.22</v>
      </c>
      <c r="K493">
        <v>167</v>
      </c>
      <c r="L493" s="33">
        <f t="shared" si="40"/>
        <v>0.30091906653615119</v>
      </c>
      <c r="M493" s="39">
        <f t="shared" si="42"/>
        <v>0.25832724687149722</v>
      </c>
      <c r="N493">
        <f t="shared" si="43"/>
        <v>54287.15</v>
      </c>
      <c r="O493">
        <f>IF(AND('Heuristica Seq'!$C493=0,'Heuristica Seq'!$B493=0,'Heuristica Seq'!$F493&lt;&gt;"inf",OR(AND(B492=0,'Heuristica Seq'!$F493&lt;O492),B492&lt;&gt;0)),'Heuristica Seq'!$F493,O492)</f>
        <v>52509.8</v>
      </c>
      <c r="Q493" t="s">
        <v>23</v>
      </c>
      <c r="R493">
        <v>1</v>
      </c>
      <c r="S493">
        <v>25</v>
      </c>
      <c r="T493">
        <v>0.2</v>
      </c>
      <c r="U493">
        <v>402</v>
      </c>
      <c r="V493">
        <v>75869.100000000006</v>
      </c>
      <c r="W493">
        <v>1802.59</v>
      </c>
      <c r="X493">
        <v>0</v>
      </c>
      <c r="Y493">
        <v>1</v>
      </c>
      <c r="Z493">
        <v>1802.59</v>
      </c>
      <c r="AA493">
        <v>125</v>
      </c>
    </row>
    <row r="494" spans="1:27" x14ac:dyDescent="0.3">
      <c r="A494" t="s">
        <v>20</v>
      </c>
      <c r="B494">
        <v>1</v>
      </c>
      <c r="C494">
        <v>50</v>
      </c>
      <c r="D494">
        <v>0.2</v>
      </c>
      <c r="E494">
        <v>402</v>
      </c>
      <c r="F494">
        <v>62450.2</v>
      </c>
      <c r="G494">
        <v>1800.27</v>
      </c>
      <c r="H494">
        <v>0</v>
      </c>
      <c r="I494">
        <v>1</v>
      </c>
      <c r="J494">
        <v>1800.29</v>
      </c>
      <c r="K494">
        <v>207</v>
      </c>
      <c r="L494" s="33">
        <f t="shared" si="40"/>
        <v>0.1893056153327568</v>
      </c>
      <c r="M494" s="39">
        <f t="shared" si="42"/>
        <v>0.16408688813636152</v>
      </c>
      <c r="N494">
        <f t="shared" si="43"/>
        <v>53647.37</v>
      </c>
      <c r="O494">
        <f>IF(AND('Heuristica Seq'!$C494=0,'Heuristica Seq'!$B494=0,'Heuristica Seq'!$F494&lt;&gt;"inf",OR(AND(B493=0,'Heuristica Seq'!$F494&lt;O493),B493&lt;&gt;0)),'Heuristica Seq'!$F494,O493)</f>
        <v>52509.8</v>
      </c>
      <c r="Q494" t="s">
        <v>23</v>
      </c>
      <c r="R494">
        <v>1</v>
      </c>
      <c r="S494">
        <v>50</v>
      </c>
      <c r="T494">
        <v>0.05</v>
      </c>
      <c r="U494">
        <v>402</v>
      </c>
      <c r="V494">
        <v>74607.3</v>
      </c>
      <c r="W494">
        <v>1845.25</v>
      </c>
      <c r="X494">
        <v>0</v>
      </c>
      <c r="Y494">
        <v>1</v>
      </c>
      <c r="Z494">
        <v>1845.25</v>
      </c>
      <c r="AA494">
        <v>102</v>
      </c>
    </row>
    <row r="495" spans="1:27" x14ac:dyDescent="0.3">
      <c r="A495" t="s">
        <v>20</v>
      </c>
      <c r="B495">
        <v>2</v>
      </c>
      <c r="C495">
        <v>5</v>
      </c>
      <c r="D495">
        <v>0.05</v>
      </c>
      <c r="E495">
        <v>402</v>
      </c>
      <c r="F495">
        <v>57089.8</v>
      </c>
      <c r="G495">
        <v>1800.55</v>
      </c>
      <c r="H495">
        <v>0</v>
      </c>
      <c r="I495">
        <v>1</v>
      </c>
      <c r="J495">
        <v>1800.55</v>
      </c>
      <c r="K495">
        <v>1516</v>
      </c>
      <c r="L495" s="33">
        <f t="shared" si="40"/>
        <v>8.722181383284644E-2</v>
      </c>
      <c r="M495" s="39">
        <f t="shared" si="42"/>
        <v>8.8294983302839247E-2</v>
      </c>
      <c r="N495">
        <f t="shared" si="43"/>
        <v>52458.02</v>
      </c>
      <c r="O495">
        <f>IF(AND('Heuristica Seq'!$C495=0,'Heuristica Seq'!$B495=0,'Heuristica Seq'!$F495&lt;&gt;"inf",OR(AND(B494=0,'Heuristica Seq'!$F495&lt;O494),B494&lt;&gt;0)),'Heuristica Seq'!$F495,O494)</f>
        <v>52509.8</v>
      </c>
      <c r="Q495" t="s">
        <v>23</v>
      </c>
      <c r="R495">
        <v>1</v>
      </c>
      <c r="S495">
        <v>50</v>
      </c>
      <c r="T495">
        <v>0.1</v>
      </c>
      <c r="U495">
        <v>402</v>
      </c>
      <c r="V495">
        <v>78597.3</v>
      </c>
      <c r="W495">
        <v>1800.54</v>
      </c>
      <c r="X495">
        <v>0</v>
      </c>
      <c r="Y495">
        <v>1</v>
      </c>
      <c r="Z495">
        <v>1800.54</v>
      </c>
      <c r="AA495">
        <v>145</v>
      </c>
    </row>
    <row r="496" spans="1:27" x14ac:dyDescent="0.3">
      <c r="A496" t="s">
        <v>20</v>
      </c>
      <c r="B496">
        <v>2</v>
      </c>
      <c r="C496">
        <v>5</v>
      </c>
      <c r="D496">
        <v>0.1</v>
      </c>
      <c r="E496">
        <v>402</v>
      </c>
      <c r="F496">
        <v>60044.6</v>
      </c>
      <c r="G496">
        <v>1801.03</v>
      </c>
      <c r="H496">
        <v>0</v>
      </c>
      <c r="I496">
        <v>1</v>
      </c>
      <c r="J496">
        <v>1801.05</v>
      </c>
      <c r="K496">
        <v>1112</v>
      </c>
      <c r="L496" s="33">
        <f t="shared" si="40"/>
        <v>0.14349321459994124</v>
      </c>
      <c r="M496" s="39">
        <f t="shared" si="42"/>
        <v>0.14347971316930996</v>
      </c>
      <c r="N496">
        <f t="shared" si="43"/>
        <v>52510.42</v>
      </c>
      <c r="O496">
        <f>IF(AND('Heuristica Seq'!$C496=0,'Heuristica Seq'!$B496=0,'Heuristica Seq'!$F496&lt;&gt;"inf",OR(AND(B495=0,'Heuristica Seq'!$F496&lt;O495),B495&lt;&gt;0)),'Heuristica Seq'!$F496,O495)</f>
        <v>52509.8</v>
      </c>
      <c r="Q496" t="s">
        <v>23</v>
      </c>
      <c r="R496">
        <v>1</v>
      </c>
      <c r="S496">
        <v>50</v>
      </c>
      <c r="T496">
        <v>0.15</v>
      </c>
      <c r="U496">
        <v>402</v>
      </c>
      <c r="V496">
        <v>70721.100000000006</v>
      </c>
      <c r="W496">
        <v>1801.72</v>
      </c>
      <c r="X496">
        <v>0</v>
      </c>
      <c r="Y496">
        <v>1</v>
      </c>
      <c r="Z496">
        <v>1801.72</v>
      </c>
      <c r="AA496">
        <v>228</v>
      </c>
    </row>
    <row r="497" spans="1:27" x14ac:dyDescent="0.3">
      <c r="A497" t="s">
        <v>20</v>
      </c>
      <c r="B497">
        <v>2</v>
      </c>
      <c r="C497">
        <v>5</v>
      </c>
      <c r="D497">
        <v>0.15</v>
      </c>
      <c r="E497">
        <v>402</v>
      </c>
      <c r="F497">
        <v>60040.5</v>
      </c>
      <c r="G497">
        <v>1801.72</v>
      </c>
      <c r="H497">
        <v>0</v>
      </c>
      <c r="I497">
        <v>1</v>
      </c>
      <c r="J497">
        <v>1801.74</v>
      </c>
      <c r="K497">
        <v>882</v>
      </c>
      <c r="L497" s="33">
        <f t="shared" si="40"/>
        <v>0.14341513393690319</v>
      </c>
      <c r="M497" s="39">
        <f t="shared" si="42"/>
        <v>0.14208816641782773</v>
      </c>
      <c r="N497">
        <f t="shared" si="43"/>
        <v>52570.81</v>
      </c>
      <c r="O497">
        <f>IF(AND('Heuristica Seq'!$C497=0,'Heuristica Seq'!$B497=0,'Heuristica Seq'!$F497&lt;&gt;"inf",OR(AND(B496=0,'Heuristica Seq'!$F497&lt;O496),B496&lt;&gt;0)),'Heuristica Seq'!$F497,O496)</f>
        <v>52509.8</v>
      </c>
      <c r="Q497" t="s">
        <v>23</v>
      </c>
      <c r="R497">
        <v>1</v>
      </c>
      <c r="S497">
        <v>50</v>
      </c>
      <c r="T497">
        <v>0.2</v>
      </c>
      <c r="U497">
        <v>402</v>
      </c>
      <c r="V497">
        <v>73976.600000000006</v>
      </c>
      <c r="W497">
        <v>1800.38</v>
      </c>
      <c r="X497">
        <v>0</v>
      </c>
      <c r="Y497">
        <v>1</v>
      </c>
      <c r="Z497">
        <v>1800.38</v>
      </c>
      <c r="AA497">
        <v>250</v>
      </c>
    </row>
    <row r="498" spans="1:27" x14ac:dyDescent="0.3">
      <c r="A498" t="s">
        <v>20</v>
      </c>
      <c r="B498">
        <v>2</v>
      </c>
      <c r="C498">
        <v>5</v>
      </c>
      <c r="D498">
        <v>0.2</v>
      </c>
      <c r="E498">
        <v>402</v>
      </c>
      <c r="F498">
        <v>55623</v>
      </c>
      <c r="G498">
        <v>1800.27</v>
      </c>
      <c r="H498">
        <v>0</v>
      </c>
      <c r="I498">
        <v>1</v>
      </c>
      <c r="J498">
        <v>1800.27</v>
      </c>
      <c r="K498">
        <v>1725</v>
      </c>
      <c r="L498" s="33">
        <f t="shared" si="40"/>
        <v>5.9287980529348694E-2</v>
      </c>
      <c r="M498" s="39">
        <f t="shared" si="42"/>
        <v>5.7786405610491753E-2</v>
      </c>
      <c r="N498">
        <f t="shared" si="43"/>
        <v>52584.34</v>
      </c>
      <c r="O498">
        <f>IF(AND('Heuristica Seq'!$C498=0,'Heuristica Seq'!$B498=0,'Heuristica Seq'!$F498&lt;&gt;"inf",OR(AND(B497=0,'Heuristica Seq'!$F498&lt;O497),B497&lt;&gt;0)),'Heuristica Seq'!$F498,O497)</f>
        <v>52509.8</v>
      </c>
      <c r="Q498" t="s">
        <v>23</v>
      </c>
      <c r="R498">
        <v>2</v>
      </c>
      <c r="S498">
        <v>5</v>
      </c>
      <c r="T498">
        <v>0.05</v>
      </c>
      <c r="U498">
        <v>402</v>
      </c>
      <c r="V498">
        <v>76271.199999999997</v>
      </c>
      <c r="W498">
        <v>1828.43</v>
      </c>
      <c r="X498">
        <v>0</v>
      </c>
      <c r="Y498">
        <v>1</v>
      </c>
      <c r="Z498">
        <v>1828.43</v>
      </c>
      <c r="AA498">
        <v>183</v>
      </c>
    </row>
    <row r="499" spans="1:27" x14ac:dyDescent="0.3">
      <c r="A499" t="s">
        <v>20</v>
      </c>
      <c r="B499">
        <v>2</v>
      </c>
      <c r="C499">
        <v>10</v>
      </c>
      <c r="D499">
        <v>0.05</v>
      </c>
      <c r="E499">
        <v>402</v>
      </c>
      <c r="F499">
        <v>58667.1</v>
      </c>
      <c r="G499">
        <v>1800.58</v>
      </c>
      <c r="H499">
        <v>0</v>
      </c>
      <c r="I499">
        <v>1</v>
      </c>
      <c r="J499">
        <v>1800.58</v>
      </c>
      <c r="K499">
        <v>1162</v>
      </c>
      <c r="L499" s="33">
        <f t="shared" si="40"/>
        <v>0.11726001622554261</v>
      </c>
      <c r="M499" s="39">
        <f t="shared" si="42"/>
        <v>0.11500790826188156</v>
      </c>
      <c r="N499">
        <f t="shared" si="43"/>
        <v>52615.86</v>
      </c>
      <c r="O499">
        <f>IF(AND('Heuristica Seq'!$C499=0,'Heuristica Seq'!$B499=0,'Heuristica Seq'!$F499&lt;&gt;"inf",OR(AND(B498=0,'Heuristica Seq'!$F499&lt;O498),B498&lt;&gt;0)),'Heuristica Seq'!$F499,O498)</f>
        <v>52509.8</v>
      </c>
      <c r="Q499" t="s">
        <v>23</v>
      </c>
      <c r="R499">
        <v>2</v>
      </c>
      <c r="S499">
        <v>5</v>
      </c>
      <c r="T499">
        <v>0.1</v>
      </c>
      <c r="U499">
        <v>402</v>
      </c>
      <c r="V499">
        <v>75514.5</v>
      </c>
      <c r="W499">
        <v>1809.93</v>
      </c>
      <c r="X499">
        <v>0</v>
      </c>
      <c r="Y499">
        <v>1</v>
      </c>
      <c r="Z499">
        <v>1809.93</v>
      </c>
      <c r="AA499">
        <v>298</v>
      </c>
    </row>
    <row r="500" spans="1:27" x14ac:dyDescent="0.3">
      <c r="A500" t="s">
        <v>20</v>
      </c>
      <c r="B500">
        <v>2</v>
      </c>
      <c r="C500">
        <v>10</v>
      </c>
      <c r="D500">
        <v>0.1</v>
      </c>
      <c r="E500">
        <v>402</v>
      </c>
      <c r="F500">
        <v>59676.7</v>
      </c>
      <c r="G500">
        <v>1800.51</v>
      </c>
      <c r="H500">
        <v>0</v>
      </c>
      <c r="I500">
        <v>1</v>
      </c>
      <c r="J500">
        <v>1800.52</v>
      </c>
      <c r="K500">
        <v>1066</v>
      </c>
      <c r="L500" s="33">
        <f t="shared" si="40"/>
        <v>0.13648690339708014</v>
      </c>
      <c r="M500" s="39">
        <f t="shared" si="42"/>
        <v>0.13487589651215548</v>
      </c>
      <c r="N500">
        <f t="shared" si="43"/>
        <v>52584.34</v>
      </c>
      <c r="O500">
        <f>IF(AND('Heuristica Seq'!$C500=0,'Heuristica Seq'!$B500=0,'Heuristica Seq'!$F500&lt;&gt;"inf",OR(AND(B499=0,'Heuristica Seq'!$F500&lt;O499),B499&lt;&gt;0)),'Heuristica Seq'!$F500,O499)</f>
        <v>52509.8</v>
      </c>
      <c r="Q500" t="s">
        <v>23</v>
      </c>
      <c r="R500">
        <v>2</v>
      </c>
      <c r="S500">
        <v>5</v>
      </c>
      <c r="T500">
        <v>0.15</v>
      </c>
      <c r="U500">
        <v>402</v>
      </c>
      <c r="V500">
        <v>86601.5</v>
      </c>
      <c r="W500">
        <v>1800.25</v>
      </c>
      <c r="X500">
        <v>0</v>
      </c>
      <c r="Y500">
        <v>1</v>
      </c>
      <c r="Z500">
        <v>1800.25</v>
      </c>
      <c r="AA500">
        <v>135</v>
      </c>
    </row>
    <row r="501" spans="1:27" x14ac:dyDescent="0.3">
      <c r="A501" t="s">
        <v>20</v>
      </c>
      <c r="B501">
        <v>2</v>
      </c>
      <c r="C501">
        <v>10</v>
      </c>
      <c r="D501">
        <v>0.15</v>
      </c>
      <c r="E501">
        <v>402</v>
      </c>
      <c r="F501">
        <v>59520.4</v>
      </c>
      <c r="G501">
        <v>1800.7</v>
      </c>
      <c r="H501">
        <v>0</v>
      </c>
      <c r="I501">
        <v>1</v>
      </c>
      <c r="J501">
        <v>1800.72</v>
      </c>
      <c r="K501">
        <v>708</v>
      </c>
      <c r="L501" s="33">
        <f t="shared" si="40"/>
        <v>0.133510316169553</v>
      </c>
      <c r="M501" s="39">
        <f t="shared" si="42"/>
        <v>0.1271605422226918</v>
      </c>
      <c r="N501">
        <f t="shared" si="43"/>
        <v>52805.61</v>
      </c>
      <c r="O501">
        <f>IF(AND('Heuristica Seq'!$C501=0,'Heuristica Seq'!$B501=0,'Heuristica Seq'!$F501&lt;&gt;"inf",OR(AND(B500=0,'Heuristica Seq'!$F501&lt;O500),B500&lt;&gt;0)),'Heuristica Seq'!$F501,O500)</f>
        <v>52509.8</v>
      </c>
      <c r="Q501" t="s">
        <v>23</v>
      </c>
      <c r="R501">
        <v>2</v>
      </c>
      <c r="S501">
        <v>5</v>
      </c>
      <c r="T501">
        <v>0.2</v>
      </c>
      <c r="U501">
        <v>402</v>
      </c>
      <c r="V501">
        <v>90450.2</v>
      </c>
      <c r="W501">
        <v>1817.08</v>
      </c>
      <c r="X501">
        <v>0</v>
      </c>
      <c r="Y501">
        <v>1</v>
      </c>
      <c r="Z501">
        <v>1817.08</v>
      </c>
      <c r="AA501">
        <v>39</v>
      </c>
    </row>
    <row r="502" spans="1:27" x14ac:dyDescent="0.3">
      <c r="A502" t="s">
        <v>20</v>
      </c>
      <c r="B502">
        <v>2</v>
      </c>
      <c r="C502">
        <v>10</v>
      </c>
      <c r="D502">
        <v>0.2</v>
      </c>
      <c r="E502">
        <v>402</v>
      </c>
      <c r="F502">
        <v>83600.7</v>
      </c>
      <c r="G502">
        <v>1801.87</v>
      </c>
      <c r="H502">
        <v>0</v>
      </c>
      <c r="I502">
        <v>1</v>
      </c>
      <c r="J502">
        <v>1801.87</v>
      </c>
      <c r="K502">
        <v>29</v>
      </c>
      <c r="L502" s="33">
        <f t="shared" si="40"/>
        <v>0.59209709425669099</v>
      </c>
      <c r="M502" s="39">
        <f t="shared" si="42"/>
        <v>0.58129031452660218</v>
      </c>
      <c r="N502">
        <f t="shared" si="43"/>
        <v>52868.66</v>
      </c>
      <c r="O502">
        <f>IF(AND('Heuristica Seq'!$C502=0,'Heuristica Seq'!$B502=0,'Heuristica Seq'!$F502&lt;&gt;"inf",OR(AND(B501=0,'Heuristica Seq'!$F502&lt;O501),B501&lt;&gt;0)),'Heuristica Seq'!$F502,O501)</f>
        <v>52509.8</v>
      </c>
      <c r="Q502" t="s">
        <v>23</v>
      </c>
      <c r="R502">
        <v>2</v>
      </c>
      <c r="S502">
        <v>10</v>
      </c>
      <c r="T502">
        <v>0.05</v>
      </c>
      <c r="U502">
        <v>402</v>
      </c>
      <c r="V502">
        <v>70893.100000000006</v>
      </c>
      <c r="W502">
        <v>1800.26</v>
      </c>
      <c r="X502">
        <v>0</v>
      </c>
      <c r="Y502">
        <v>1</v>
      </c>
      <c r="Z502">
        <v>1800.26</v>
      </c>
      <c r="AA502">
        <v>378</v>
      </c>
    </row>
    <row r="503" spans="1:27" x14ac:dyDescent="0.3">
      <c r="A503" t="s">
        <v>20</v>
      </c>
      <c r="B503">
        <v>2</v>
      </c>
      <c r="C503">
        <v>25</v>
      </c>
      <c r="D503">
        <v>0.05</v>
      </c>
      <c r="E503">
        <v>402</v>
      </c>
      <c r="F503">
        <v>55987.199999999997</v>
      </c>
      <c r="G503">
        <v>1800.77</v>
      </c>
      <c r="H503">
        <v>0</v>
      </c>
      <c r="I503">
        <v>1</v>
      </c>
      <c r="J503">
        <v>1800.77</v>
      </c>
      <c r="K503">
        <v>1410</v>
      </c>
      <c r="L503" s="33">
        <f t="shared" si="40"/>
        <v>6.6223828694834008E-2</v>
      </c>
      <c r="M503" s="39">
        <f t="shared" si="42"/>
        <v>6.5280267964018091E-2</v>
      </c>
      <c r="N503">
        <f t="shared" si="43"/>
        <v>52556.31</v>
      </c>
      <c r="O503">
        <f>IF(AND('Heuristica Seq'!$C503=0,'Heuristica Seq'!$B503=0,'Heuristica Seq'!$F503&lt;&gt;"inf",OR(AND(B502=0,'Heuristica Seq'!$F503&lt;O502),B502&lt;&gt;0)),'Heuristica Seq'!$F503,O502)</f>
        <v>52509.8</v>
      </c>
      <c r="Q503" t="s">
        <v>23</v>
      </c>
      <c r="R503">
        <v>2</v>
      </c>
      <c r="S503">
        <v>10</v>
      </c>
      <c r="T503">
        <v>0.1</v>
      </c>
      <c r="U503">
        <v>402</v>
      </c>
      <c r="V503">
        <v>71653</v>
      </c>
      <c r="W503">
        <v>1800.56</v>
      </c>
      <c r="X503">
        <v>0</v>
      </c>
      <c r="Y503">
        <v>1</v>
      </c>
      <c r="Z503">
        <v>1800.62</v>
      </c>
      <c r="AA503">
        <v>176</v>
      </c>
    </row>
    <row r="504" spans="1:27" x14ac:dyDescent="0.3">
      <c r="A504" t="s">
        <v>20</v>
      </c>
      <c r="B504">
        <v>2</v>
      </c>
      <c r="C504">
        <v>25</v>
      </c>
      <c r="D504">
        <v>0.1</v>
      </c>
      <c r="E504">
        <v>402</v>
      </c>
      <c r="F504">
        <v>59225.599999999999</v>
      </c>
      <c r="G504">
        <v>1800.02</v>
      </c>
      <c r="H504">
        <v>0</v>
      </c>
      <c r="I504">
        <v>1</v>
      </c>
      <c r="J504">
        <v>1800.03</v>
      </c>
      <c r="K504">
        <v>591</v>
      </c>
      <c r="L504" s="33">
        <f t="shared" si="40"/>
        <v>0.12789612605646927</v>
      </c>
      <c r="M504" s="39">
        <f t="shared" si="42"/>
        <v>0.12478651113085815</v>
      </c>
      <c r="N504">
        <f t="shared" si="43"/>
        <v>52654.97</v>
      </c>
      <c r="O504">
        <f>IF(AND('Heuristica Seq'!$C504=0,'Heuristica Seq'!$B504=0,'Heuristica Seq'!$F504&lt;&gt;"inf",OR(AND(B503=0,'Heuristica Seq'!$F504&lt;O503),B503&lt;&gt;0)),'Heuristica Seq'!$F504,O503)</f>
        <v>52509.8</v>
      </c>
      <c r="Q504" t="s">
        <v>23</v>
      </c>
      <c r="R504">
        <v>2</v>
      </c>
      <c r="S504">
        <v>10</v>
      </c>
      <c r="T504">
        <v>0.15</v>
      </c>
      <c r="U504">
        <v>402</v>
      </c>
      <c r="V504">
        <v>72993.3</v>
      </c>
      <c r="W504">
        <v>1829.56</v>
      </c>
      <c r="X504">
        <v>0</v>
      </c>
      <c r="Y504">
        <v>1</v>
      </c>
      <c r="Z504">
        <v>1829.57</v>
      </c>
      <c r="AA504">
        <v>115</v>
      </c>
    </row>
    <row r="505" spans="1:27" x14ac:dyDescent="0.3">
      <c r="A505" t="s">
        <v>20</v>
      </c>
      <c r="B505">
        <v>2</v>
      </c>
      <c r="C505">
        <v>25</v>
      </c>
      <c r="D505">
        <v>0.15</v>
      </c>
      <c r="E505">
        <v>402</v>
      </c>
      <c r="F505">
        <v>58687.199999999997</v>
      </c>
      <c r="G505">
        <v>1801.34</v>
      </c>
      <c r="H505">
        <v>0</v>
      </c>
      <c r="I505">
        <v>1</v>
      </c>
      <c r="J505">
        <v>1801.37</v>
      </c>
      <c r="K505">
        <v>890</v>
      </c>
      <c r="L505" s="33">
        <f t="shared" si="40"/>
        <v>0.11764280191507104</v>
      </c>
      <c r="M505" s="39">
        <f t="shared" si="42"/>
        <v>0.11206129608978777</v>
      </c>
      <c r="N505">
        <f t="shared" si="43"/>
        <v>52773.35</v>
      </c>
      <c r="O505">
        <f>IF(AND('Heuristica Seq'!$C505=0,'Heuristica Seq'!$B505=0,'Heuristica Seq'!$F505&lt;&gt;"inf",OR(AND(B504=0,'Heuristica Seq'!$F505&lt;O504),B504&lt;&gt;0)),'Heuristica Seq'!$F505,O504)</f>
        <v>52509.8</v>
      </c>
      <c r="Q505" t="s">
        <v>23</v>
      </c>
      <c r="R505">
        <v>2</v>
      </c>
      <c r="S505">
        <v>10</v>
      </c>
      <c r="T505">
        <v>0.2</v>
      </c>
      <c r="U505">
        <v>402</v>
      </c>
      <c r="V505">
        <v>78420.899999999994</v>
      </c>
      <c r="W505">
        <v>1852.04</v>
      </c>
      <c r="X505">
        <v>0</v>
      </c>
      <c r="Y505">
        <v>1</v>
      </c>
      <c r="Z505">
        <v>1852.04</v>
      </c>
      <c r="AA505">
        <v>81</v>
      </c>
    </row>
    <row r="506" spans="1:27" x14ac:dyDescent="0.3">
      <c r="A506" t="s">
        <v>20</v>
      </c>
      <c r="B506">
        <v>2</v>
      </c>
      <c r="C506">
        <v>25</v>
      </c>
      <c r="D506">
        <v>0.2</v>
      </c>
      <c r="E506">
        <v>402</v>
      </c>
      <c r="F506">
        <v>59426.8</v>
      </c>
      <c r="G506">
        <v>1800.56</v>
      </c>
      <c r="H506">
        <v>0</v>
      </c>
      <c r="I506">
        <v>1</v>
      </c>
      <c r="J506">
        <v>1800.59</v>
      </c>
      <c r="K506">
        <v>677</v>
      </c>
      <c r="L506" s="33">
        <f t="shared" si="40"/>
        <v>0.13172779176458493</v>
      </c>
      <c r="M506" s="39">
        <f t="shared" si="42"/>
        <v>0.12364781094321353</v>
      </c>
      <c r="N506">
        <f t="shared" si="43"/>
        <v>52887.39</v>
      </c>
      <c r="O506">
        <f>IF(AND('Heuristica Seq'!$C506=0,'Heuristica Seq'!$B506=0,'Heuristica Seq'!$F506&lt;&gt;"inf",OR(AND(B505=0,'Heuristica Seq'!$F506&lt;O505),B505&lt;&gt;0)),'Heuristica Seq'!$F506,O505)</f>
        <v>52509.8</v>
      </c>
      <c r="Q506" t="s">
        <v>23</v>
      </c>
      <c r="R506">
        <v>2</v>
      </c>
      <c r="S506">
        <v>25</v>
      </c>
      <c r="T506">
        <v>0.05</v>
      </c>
      <c r="U506">
        <v>402</v>
      </c>
      <c r="V506">
        <v>66886.7</v>
      </c>
      <c r="W506">
        <v>1800.43</v>
      </c>
      <c r="X506">
        <v>0</v>
      </c>
      <c r="Y506">
        <v>1</v>
      </c>
      <c r="Z506">
        <v>1800.43</v>
      </c>
      <c r="AA506">
        <v>632</v>
      </c>
    </row>
    <row r="507" spans="1:27" x14ac:dyDescent="0.3">
      <c r="A507" t="s">
        <v>20</v>
      </c>
      <c r="B507">
        <v>2</v>
      </c>
      <c r="C507">
        <v>50</v>
      </c>
      <c r="D507">
        <v>0.05</v>
      </c>
      <c r="E507">
        <v>402</v>
      </c>
      <c r="F507">
        <v>53933.4</v>
      </c>
      <c r="G507">
        <v>1801.07</v>
      </c>
      <c r="H507">
        <v>0</v>
      </c>
      <c r="I507">
        <v>1</v>
      </c>
      <c r="J507">
        <v>1801.07</v>
      </c>
      <c r="K507">
        <v>1920</v>
      </c>
      <c r="L507" s="33">
        <f t="shared" si="40"/>
        <v>2.7111129731973715E-2</v>
      </c>
      <c r="M507" s="39">
        <f t="shared" si="42"/>
        <v>2.6202182002503571E-2</v>
      </c>
      <c r="N507">
        <f t="shared" si="43"/>
        <v>52556.31</v>
      </c>
      <c r="O507">
        <f>IF(AND('Heuristica Seq'!$C507=0,'Heuristica Seq'!$B507=0,'Heuristica Seq'!$F507&lt;&gt;"inf",OR(AND(B506=0,'Heuristica Seq'!$F507&lt;O506),B506&lt;&gt;0)),'Heuristica Seq'!$F507,O506)</f>
        <v>52509.8</v>
      </c>
      <c r="Q507" t="s">
        <v>23</v>
      </c>
      <c r="R507">
        <v>2</v>
      </c>
      <c r="S507">
        <v>25</v>
      </c>
      <c r="T507">
        <v>0.1</v>
      </c>
      <c r="U507">
        <v>402</v>
      </c>
      <c r="V507">
        <v>84499.3</v>
      </c>
      <c r="W507">
        <v>1805.81</v>
      </c>
      <c r="X507">
        <v>0</v>
      </c>
      <c r="Y507">
        <v>1</v>
      </c>
      <c r="Z507">
        <v>1805.81</v>
      </c>
      <c r="AA507">
        <v>68</v>
      </c>
    </row>
    <row r="508" spans="1:27" x14ac:dyDescent="0.3">
      <c r="A508" t="s">
        <v>20</v>
      </c>
      <c r="B508">
        <v>2</v>
      </c>
      <c r="C508">
        <v>50</v>
      </c>
      <c r="D508">
        <v>0.1</v>
      </c>
      <c r="E508">
        <v>402</v>
      </c>
      <c r="F508">
        <v>58565.7</v>
      </c>
      <c r="G508">
        <v>1801.26</v>
      </c>
      <c r="H508">
        <v>0</v>
      </c>
      <c r="I508">
        <v>1</v>
      </c>
      <c r="J508">
        <v>1801.26</v>
      </c>
      <c r="K508">
        <v>666</v>
      </c>
      <c r="L508" s="33">
        <f t="shared" si="40"/>
        <v>0.11532894812016026</v>
      </c>
      <c r="M508" s="39">
        <f t="shared" si="42"/>
        <v>0.11239489214276621</v>
      </c>
      <c r="N508">
        <f t="shared" si="43"/>
        <v>52648.3</v>
      </c>
      <c r="O508">
        <f>IF(AND('Heuristica Seq'!$C508=0,'Heuristica Seq'!$B508=0,'Heuristica Seq'!$F508&lt;&gt;"inf",OR(AND(B507=0,'Heuristica Seq'!$F508&lt;O507),B507&lt;&gt;0)),'Heuristica Seq'!$F508,O507)</f>
        <v>52509.8</v>
      </c>
      <c r="Q508" t="s">
        <v>23</v>
      </c>
      <c r="R508">
        <v>2</v>
      </c>
      <c r="S508">
        <v>25</v>
      </c>
      <c r="T508">
        <v>0.15</v>
      </c>
      <c r="U508">
        <v>402</v>
      </c>
      <c r="V508">
        <v>76255.7</v>
      </c>
      <c r="W508">
        <v>1803.25</v>
      </c>
      <c r="X508">
        <v>0</v>
      </c>
      <c r="Y508">
        <v>1</v>
      </c>
      <c r="Z508">
        <v>1803.25</v>
      </c>
      <c r="AA508">
        <v>188</v>
      </c>
    </row>
    <row r="509" spans="1:27" x14ac:dyDescent="0.3">
      <c r="A509" t="s">
        <v>20</v>
      </c>
      <c r="B509">
        <v>2</v>
      </c>
      <c r="C509">
        <v>50</v>
      </c>
      <c r="D509">
        <v>0.15</v>
      </c>
      <c r="E509">
        <v>402</v>
      </c>
      <c r="F509">
        <v>57819.1</v>
      </c>
      <c r="G509">
        <v>1800.79</v>
      </c>
      <c r="H509">
        <v>0</v>
      </c>
      <c r="I509">
        <v>1</v>
      </c>
      <c r="J509">
        <v>1800.81</v>
      </c>
      <c r="K509">
        <v>832</v>
      </c>
      <c r="L509" s="33">
        <f t="shared" si="40"/>
        <v>0.10111064982155704</v>
      </c>
      <c r="M509" s="39">
        <f t="shared" si="42"/>
        <v>9.5611705529400792E-2</v>
      </c>
      <c r="N509">
        <f t="shared" si="43"/>
        <v>52773.35</v>
      </c>
      <c r="O509">
        <f>IF(AND('Heuristica Seq'!$C509=0,'Heuristica Seq'!$B509=0,'Heuristica Seq'!$F509&lt;&gt;"inf",OR(AND(B508=0,'Heuristica Seq'!$F509&lt;O508),B508&lt;&gt;0)),'Heuristica Seq'!$F509,O508)</f>
        <v>52509.8</v>
      </c>
      <c r="Q509" t="s">
        <v>23</v>
      </c>
      <c r="R509">
        <v>2</v>
      </c>
      <c r="S509">
        <v>25</v>
      </c>
      <c r="T509">
        <v>0.2</v>
      </c>
      <c r="U509">
        <v>402</v>
      </c>
      <c r="V509">
        <v>76917.600000000006</v>
      </c>
      <c r="W509">
        <v>1802.1</v>
      </c>
      <c r="X509">
        <v>0</v>
      </c>
      <c r="Y509">
        <v>1</v>
      </c>
      <c r="Z509">
        <v>1802.1</v>
      </c>
      <c r="AA509">
        <v>141</v>
      </c>
    </row>
    <row r="510" spans="1:27" x14ac:dyDescent="0.3">
      <c r="A510" t="s">
        <v>20</v>
      </c>
      <c r="B510">
        <v>2</v>
      </c>
      <c r="C510">
        <v>50</v>
      </c>
      <c r="D510">
        <v>0.2</v>
      </c>
      <c r="E510">
        <v>402</v>
      </c>
      <c r="F510">
        <v>58768.6</v>
      </c>
      <c r="G510">
        <v>1800.31</v>
      </c>
      <c r="H510">
        <v>0</v>
      </c>
      <c r="I510">
        <v>1</v>
      </c>
      <c r="J510">
        <v>1800.31</v>
      </c>
      <c r="K510">
        <v>783</v>
      </c>
      <c r="L510" s="33">
        <f t="shared" si="40"/>
        <v>0.11919298873734041</v>
      </c>
      <c r="M510" s="39">
        <f t="shared" si="42"/>
        <v>0.11159617058574955</v>
      </c>
      <c r="N510">
        <f t="shared" si="43"/>
        <v>52868.66</v>
      </c>
      <c r="O510">
        <f>IF(AND('Heuristica Seq'!$C510=0,'Heuristica Seq'!$B510=0,'Heuristica Seq'!$F510&lt;&gt;"inf",OR(AND(B509=0,'Heuristica Seq'!$F510&lt;O509),B509&lt;&gt;0)),'Heuristica Seq'!$F510,O509)</f>
        <v>52509.8</v>
      </c>
      <c r="Q510" t="s">
        <v>23</v>
      </c>
      <c r="R510">
        <v>2</v>
      </c>
      <c r="S510">
        <v>50</v>
      </c>
      <c r="T510">
        <v>0.05</v>
      </c>
      <c r="U510">
        <v>402</v>
      </c>
      <c r="V510">
        <v>71529</v>
      </c>
      <c r="W510">
        <v>1803.13</v>
      </c>
      <c r="X510">
        <v>0</v>
      </c>
      <c r="Y510">
        <v>1</v>
      </c>
      <c r="Z510">
        <v>1803.15</v>
      </c>
      <c r="AA510">
        <v>643</v>
      </c>
    </row>
    <row r="511" spans="1:27" x14ac:dyDescent="0.3">
      <c r="A511" t="s">
        <v>20</v>
      </c>
      <c r="B511">
        <v>3</v>
      </c>
      <c r="C511">
        <v>0</v>
      </c>
      <c r="D511">
        <v>0.05</v>
      </c>
      <c r="E511">
        <v>402</v>
      </c>
      <c r="F511">
        <v>55271.1</v>
      </c>
      <c r="G511">
        <v>1800.93</v>
      </c>
      <c r="H511">
        <v>0</v>
      </c>
      <c r="I511">
        <v>1</v>
      </c>
      <c r="J511">
        <v>1800.93</v>
      </c>
      <c r="K511">
        <v>2819</v>
      </c>
      <c r="L511" s="33">
        <f t="shared" si="40"/>
        <v>5.2586374352977749E-2</v>
      </c>
      <c r="M511" s="39">
        <f t="shared" si="42"/>
        <v>4.9817373020591305E-2</v>
      </c>
      <c r="N511">
        <f t="shared" si="43"/>
        <v>52648.3</v>
      </c>
      <c r="O511">
        <f>IF(AND('Heuristica Seq'!$C511=0,'Heuristica Seq'!$B511=0,'Heuristica Seq'!$F511&lt;&gt;"inf",OR(AND(B510=0,'Heuristica Seq'!$F511&lt;O510),B510&lt;&gt;0)),'Heuristica Seq'!$F511,O510)</f>
        <v>52509.8</v>
      </c>
      <c r="Q511" t="s">
        <v>23</v>
      </c>
      <c r="R511">
        <v>2</v>
      </c>
      <c r="S511">
        <v>50</v>
      </c>
      <c r="T511">
        <v>0.1</v>
      </c>
      <c r="U511">
        <v>402</v>
      </c>
      <c r="V511">
        <v>72521.399999999994</v>
      </c>
      <c r="W511">
        <v>1808.32</v>
      </c>
      <c r="X511">
        <v>0</v>
      </c>
      <c r="Y511">
        <v>1</v>
      </c>
      <c r="Z511">
        <v>1808.36</v>
      </c>
      <c r="AA511">
        <v>475</v>
      </c>
    </row>
    <row r="512" spans="1:27" x14ac:dyDescent="0.3">
      <c r="A512" t="s">
        <v>20</v>
      </c>
      <c r="B512">
        <v>3</v>
      </c>
      <c r="C512">
        <v>0</v>
      </c>
      <c r="D512">
        <v>0.1</v>
      </c>
      <c r="E512">
        <v>402</v>
      </c>
      <c r="F512">
        <v>68928.800000000003</v>
      </c>
      <c r="G512">
        <v>1805.18</v>
      </c>
      <c r="H512">
        <v>0</v>
      </c>
      <c r="I512">
        <v>1</v>
      </c>
      <c r="J512">
        <v>1805.22</v>
      </c>
      <c r="K512">
        <v>379</v>
      </c>
      <c r="L512" s="33">
        <f t="shared" si="40"/>
        <v>0.31268448937150772</v>
      </c>
      <c r="M512" s="39">
        <f t="shared" si="42"/>
        <v>0.30377429653030741</v>
      </c>
      <c r="N512">
        <f t="shared" si="43"/>
        <v>52868.66</v>
      </c>
      <c r="O512">
        <f>IF(AND('Heuristica Seq'!$C512=0,'Heuristica Seq'!$B512=0,'Heuristica Seq'!$F512&lt;&gt;"inf",OR(AND(B511=0,'Heuristica Seq'!$F512&lt;O511),B511&lt;&gt;0)),'Heuristica Seq'!$F512,O511)</f>
        <v>52509.8</v>
      </c>
      <c r="Q512" t="s">
        <v>23</v>
      </c>
      <c r="R512">
        <v>2</v>
      </c>
      <c r="S512">
        <v>50</v>
      </c>
      <c r="T512">
        <v>0.15</v>
      </c>
      <c r="U512">
        <v>402</v>
      </c>
      <c r="V512">
        <v>78406.5</v>
      </c>
      <c r="W512">
        <v>1812.18</v>
      </c>
      <c r="X512">
        <v>0</v>
      </c>
      <c r="Y512">
        <v>1</v>
      </c>
      <c r="Z512">
        <v>1812.18</v>
      </c>
      <c r="AA512">
        <v>153</v>
      </c>
    </row>
    <row r="513" spans="1:27" x14ac:dyDescent="0.3">
      <c r="A513" t="s">
        <v>20</v>
      </c>
      <c r="B513">
        <v>3</v>
      </c>
      <c r="C513">
        <v>10</v>
      </c>
      <c r="D513">
        <v>0.05</v>
      </c>
      <c r="E513">
        <v>402</v>
      </c>
      <c r="F513">
        <v>54925.5</v>
      </c>
      <c r="G513">
        <v>1800.03</v>
      </c>
      <c r="H513">
        <v>0</v>
      </c>
      <c r="I513">
        <v>1</v>
      </c>
      <c r="J513">
        <v>1800.05</v>
      </c>
      <c r="K513">
        <v>3888</v>
      </c>
      <c r="L513" s="33">
        <f t="shared" si="40"/>
        <v>4.6004745780787504E-2</v>
      </c>
      <c r="M513" s="39">
        <f t="shared" si="42"/>
        <v>4.3253058503313513E-2</v>
      </c>
      <c r="N513">
        <f t="shared" si="43"/>
        <v>52648.3</v>
      </c>
      <c r="O513">
        <f>IF(AND('Heuristica Seq'!$C513=0,'Heuristica Seq'!$B513=0,'Heuristica Seq'!$F513&lt;&gt;"inf",OR(AND(B512=0,'Heuristica Seq'!$F513&lt;O512),B512&lt;&gt;0)),'Heuristica Seq'!$F513,O512)</f>
        <v>52509.8</v>
      </c>
      <c r="Q513" t="s">
        <v>23</v>
      </c>
      <c r="R513">
        <v>2</v>
      </c>
      <c r="S513">
        <v>50</v>
      </c>
      <c r="T513">
        <v>0.2</v>
      </c>
      <c r="U513">
        <v>402</v>
      </c>
      <c r="V513">
        <v>80389.3</v>
      </c>
      <c r="W513">
        <v>1815.81</v>
      </c>
      <c r="X513">
        <v>0</v>
      </c>
      <c r="Y513">
        <v>1</v>
      </c>
      <c r="Z513">
        <v>1815.81</v>
      </c>
      <c r="AA513">
        <v>64</v>
      </c>
    </row>
    <row r="514" spans="1:27" x14ac:dyDescent="0.3">
      <c r="A514" t="s">
        <v>20</v>
      </c>
      <c r="B514">
        <v>3</v>
      </c>
      <c r="C514">
        <v>10</v>
      </c>
      <c r="D514">
        <v>0.1</v>
      </c>
      <c r="E514">
        <v>402</v>
      </c>
      <c r="F514">
        <v>57172.800000000003</v>
      </c>
      <c r="G514">
        <v>1801.25</v>
      </c>
      <c r="H514">
        <v>0</v>
      </c>
      <c r="I514">
        <v>1</v>
      </c>
      <c r="J514">
        <v>1801.27</v>
      </c>
      <c r="K514">
        <v>2151</v>
      </c>
      <c r="L514" s="33">
        <f t="shared" si="40"/>
        <v>8.8802471157764851E-2</v>
      </c>
      <c r="M514" s="39">
        <f t="shared" si="42"/>
        <v>8.1411936674770979E-2</v>
      </c>
      <c r="N514">
        <f t="shared" si="43"/>
        <v>52868.66</v>
      </c>
      <c r="O514">
        <f>IF(AND('Heuristica Seq'!$C514=0,'Heuristica Seq'!$B514=0,'Heuristica Seq'!$F514&lt;&gt;"inf",OR(AND(B513=0,'Heuristica Seq'!$F514&lt;O513),B513&lt;&gt;0)),'Heuristica Seq'!$F514,O513)</f>
        <v>52509.8</v>
      </c>
      <c r="Q514" t="s">
        <v>23</v>
      </c>
      <c r="R514">
        <v>3</v>
      </c>
      <c r="S514">
        <v>0</v>
      </c>
      <c r="T514">
        <v>0.05</v>
      </c>
      <c r="U514">
        <v>402</v>
      </c>
      <c r="V514">
        <v>66784.5</v>
      </c>
      <c r="W514">
        <v>1801.43</v>
      </c>
      <c r="X514">
        <v>0</v>
      </c>
      <c r="Y514">
        <v>1</v>
      </c>
      <c r="Z514">
        <v>1801.43</v>
      </c>
      <c r="AA514">
        <v>1330</v>
      </c>
    </row>
    <row r="515" spans="1:27" x14ac:dyDescent="0.3">
      <c r="A515" t="s">
        <v>20</v>
      </c>
      <c r="B515">
        <v>3</v>
      </c>
      <c r="C515">
        <v>25</v>
      </c>
      <c r="D515">
        <v>0.05</v>
      </c>
      <c r="E515">
        <v>402</v>
      </c>
      <c r="F515">
        <v>58390.8</v>
      </c>
      <c r="G515">
        <v>1801.06</v>
      </c>
      <c r="H515">
        <v>0</v>
      </c>
      <c r="I515">
        <v>1</v>
      </c>
      <c r="J515">
        <v>1801.15</v>
      </c>
      <c r="K515">
        <v>1209</v>
      </c>
      <c r="L515" s="33">
        <f>IF(AND(F515&lt;&gt;"inf",F515&lt;&gt;"infeas"),F515/O515-1,"---")</f>
        <v>0.11199814129933849</v>
      </c>
      <c r="M515" s="39">
        <f t="shared" si="42"/>
        <v>0.1090728475563314</v>
      </c>
      <c r="N515">
        <f t="shared" si="43"/>
        <v>52648.3</v>
      </c>
      <c r="O515">
        <f>IF(AND('Heuristica Seq'!$C515=0,'Heuristica Seq'!$B515=0,'Heuristica Seq'!$F515&lt;&gt;"inf",OR(AND(B514=0,'Heuristica Seq'!$F515&lt;O514),B514&lt;&gt;0)),'Heuristica Seq'!$F515,O514)</f>
        <v>52509.8</v>
      </c>
      <c r="Q515" t="s">
        <v>23</v>
      </c>
      <c r="R515">
        <v>3</v>
      </c>
      <c r="S515">
        <v>0</v>
      </c>
      <c r="T515">
        <v>0.1</v>
      </c>
      <c r="U515">
        <v>402</v>
      </c>
      <c r="V515">
        <v>70843.3</v>
      </c>
      <c r="W515">
        <v>1803.55</v>
      </c>
      <c r="X515">
        <v>0</v>
      </c>
      <c r="Y515">
        <v>1</v>
      </c>
      <c r="Z515">
        <v>1803.55</v>
      </c>
      <c r="AA515">
        <v>598</v>
      </c>
    </row>
    <row r="516" spans="1:27" x14ac:dyDescent="0.3">
      <c r="A516" t="s">
        <v>20</v>
      </c>
      <c r="B516">
        <v>3</v>
      </c>
      <c r="C516">
        <v>25</v>
      </c>
      <c r="D516">
        <v>0.1</v>
      </c>
      <c r="E516">
        <v>402</v>
      </c>
      <c r="F516">
        <v>55726.400000000001</v>
      </c>
      <c r="G516">
        <v>1800.27</v>
      </c>
      <c r="H516">
        <v>0</v>
      </c>
      <c r="I516">
        <v>1</v>
      </c>
      <c r="J516">
        <v>1800.27</v>
      </c>
      <c r="K516">
        <v>2103</v>
      </c>
      <c r="L516" s="33">
        <f>IF(AND(F516&lt;&gt;"inf",F516&lt;&gt;"infeas"),F516/O516-1,"---")</f>
        <v>6.1257136763042341E-2</v>
      </c>
      <c r="M516" s="39">
        <f t="shared" si="42"/>
        <v>5.4053573515954412E-2</v>
      </c>
      <c r="N516">
        <f t="shared" si="43"/>
        <v>52868.66</v>
      </c>
      <c r="O516">
        <f>IF(AND('Heuristica Seq'!$C516=0,'Heuristica Seq'!$B516=0,'Heuristica Seq'!$F516&lt;&gt;"inf",OR(AND(B515=0,'Heuristica Seq'!$F516&lt;O515),B515&lt;&gt;0)),'Heuristica Seq'!$F516,O515)</f>
        <v>52509.8</v>
      </c>
      <c r="Q516" t="s">
        <v>23</v>
      </c>
      <c r="R516">
        <v>3</v>
      </c>
      <c r="S516">
        <v>10</v>
      </c>
      <c r="T516">
        <v>0.05</v>
      </c>
      <c r="U516">
        <v>402</v>
      </c>
      <c r="V516">
        <v>70688.2</v>
      </c>
      <c r="W516">
        <v>1807.58</v>
      </c>
      <c r="X516">
        <v>0</v>
      </c>
      <c r="Y516">
        <v>1</v>
      </c>
      <c r="Z516">
        <v>1807.58</v>
      </c>
      <c r="AA516">
        <v>829</v>
      </c>
    </row>
    <row r="517" spans="1:27" x14ac:dyDescent="0.3">
      <c r="A517" t="s">
        <v>20</v>
      </c>
      <c r="B517">
        <v>3</v>
      </c>
      <c r="C517">
        <v>50</v>
      </c>
      <c r="D517">
        <v>0.05</v>
      </c>
      <c r="E517">
        <v>402</v>
      </c>
      <c r="F517">
        <v>54153.9</v>
      </c>
      <c r="G517">
        <v>1800.15</v>
      </c>
      <c r="H517">
        <v>0</v>
      </c>
      <c r="I517">
        <v>1</v>
      </c>
      <c r="J517">
        <v>1800.15</v>
      </c>
      <c r="K517">
        <v>3217</v>
      </c>
      <c r="L517" s="33">
        <f>IF(AND(F517&lt;&gt;"inf",F517&lt;&gt;"infeas"),F517/O517-1,"---")</f>
        <v>3.1310345878293067E-2</v>
      </c>
      <c r="M517" s="39">
        <f t="shared" si="42"/>
        <v>2.859731463314108E-2</v>
      </c>
      <c r="N517">
        <f t="shared" si="43"/>
        <v>52648.3</v>
      </c>
      <c r="O517">
        <f>IF(AND('Heuristica Seq'!$C517=0,'Heuristica Seq'!$B517=0,'Heuristica Seq'!$F517&lt;&gt;"inf",OR(AND(B516=0,'Heuristica Seq'!$F517&lt;O516),B516&lt;&gt;0)),'Heuristica Seq'!$F517,O516)</f>
        <v>52509.8</v>
      </c>
      <c r="Q517" t="s">
        <v>23</v>
      </c>
      <c r="R517">
        <v>3</v>
      </c>
      <c r="S517">
        <v>10</v>
      </c>
      <c r="T517">
        <v>0.1</v>
      </c>
      <c r="U517">
        <v>402</v>
      </c>
      <c r="V517">
        <v>70266.8</v>
      </c>
      <c r="W517">
        <v>1800.57</v>
      </c>
      <c r="X517">
        <v>0</v>
      </c>
      <c r="Y517">
        <v>1</v>
      </c>
      <c r="Z517">
        <v>1800.57</v>
      </c>
      <c r="AA517">
        <v>714</v>
      </c>
    </row>
    <row r="518" spans="1:27" x14ac:dyDescent="0.3">
      <c r="A518" t="s">
        <v>20</v>
      </c>
      <c r="B518">
        <v>3</v>
      </c>
      <c r="C518">
        <v>50</v>
      </c>
      <c r="D518">
        <v>0.1</v>
      </c>
      <c r="E518">
        <v>402</v>
      </c>
      <c r="F518">
        <v>55240.6</v>
      </c>
      <c r="G518">
        <v>1801.25</v>
      </c>
      <c r="H518">
        <v>0</v>
      </c>
      <c r="I518">
        <v>1</v>
      </c>
      <c r="J518">
        <v>1801.27</v>
      </c>
      <c r="K518">
        <v>2439</v>
      </c>
      <c r="L518" s="33">
        <f>IF(AND(F518&lt;&gt;"inf",F518&lt;&gt;"infeas"),F518/O518-1,"---")</f>
        <v>5.2005530396230792E-2</v>
      </c>
      <c r="M518" s="39">
        <f t="shared" si="42"/>
        <v>4.4864764872043272E-2</v>
      </c>
      <c r="N518">
        <f t="shared" si="43"/>
        <v>52868.66</v>
      </c>
      <c r="O518">
        <f>IF(AND('Heuristica Seq'!$C518=0,'Heuristica Seq'!$B518=0,'Heuristica Seq'!$F518&lt;&gt;"inf",OR(AND(B517=0,'Heuristica Seq'!$F518&lt;O517),B517&lt;&gt;0)),'Heuristica Seq'!$F518,O517)</f>
        <v>52509.8</v>
      </c>
      <c r="Q518" t="s">
        <v>23</v>
      </c>
      <c r="R518">
        <v>3</v>
      </c>
      <c r="S518">
        <v>25</v>
      </c>
      <c r="T518">
        <v>0.05</v>
      </c>
      <c r="U518">
        <v>402</v>
      </c>
      <c r="V518">
        <v>67295.8</v>
      </c>
      <c r="W518">
        <v>1800.35</v>
      </c>
      <c r="X518">
        <v>0</v>
      </c>
      <c r="Y518">
        <v>1</v>
      </c>
      <c r="Z518">
        <v>1800.35</v>
      </c>
      <c r="AA518">
        <v>1349</v>
      </c>
    </row>
    <row r="519" spans="1:27" x14ac:dyDescent="0.3">
      <c r="L519" s="33"/>
      <c r="Q519" t="s">
        <v>23</v>
      </c>
      <c r="R519">
        <v>3</v>
      </c>
      <c r="S519">
        <v>25</v>
      </c>
      <c r="T519">
        <v>0.1</v>
      </c>
      <c r="U519">
        <v>402</v>
      </c>
      <c r="V519">
        <v>81650.100000000006</v>
      </c>
      <c r="W519">
        <v>1800.05</v>
      </c>
      <c r="X519">
        <v>0</v>
      </c>
      <c r="Y519">
        <v>1</v>
      </c>
      <c r="Z519">
        <v>1800.05</v>
      </c>
      <c r="AA519">
        <v>277</v>
      </c>
    </row>
    <row r="520" spans="1:27" x14ac:dyDescent="0.3">
      <c r="L520" s="33"/>
      <c r="Q520" t="s">
        <v>23</v>
      </c>
      <c r="R520">
        <v>3</v>
      </c>
      <c r="S520">
        <v>50</v>
      </c>
      <c r="T520">
        <v>0.05</v>
      </c>
      <c r="U520">
        <v>402</v>
      </c>
      <c r="V520">
        <v>68332.899999999994</v>
      </c>
      <c r="W520">
        <v>1800.29</v>
      </c>
      <c r="X520">
        <v>0</v>
      </c>
      <c r="Y520">
        <v>1</v>
      </c>
      <c r="Z520">
        <v>1800.29</v>
      </c>
      <c r="AA520">
        <v>1339</v>
      </c>
    </row>
    <row r="521" spans="1:27" x14ac:dyDescent="0.3">
      <c r="L521" s="33"/>
      <c r="Q521" t="s">
        <v>23</v>
      </c>
      <c r="R521">
        <v>3</v>
      </c>
      <c r="S521">
        <v>50</v>
      </c>
      <c r="T521">
        <v>0.1</v>
      </c>
      <c r="U521">
        <v>402</v>
      </c>
      <c r="V521">
        <v>70711.100000000006</v>
      </c>
      <c r="W521">
        <v>1801.64</v>
      </c>
      <c r="X521">
        <v>0</v>
      </c>
      <c r="Y521">
        <v>1</v>
      </c>
      <c r="Z521">
        <v>1801.64</v>
      </c>
      <c r="AA521">
        <v>776</v>
      </c>
    </row>
    <row r="522" spans="1:27" x14ac:dyDescent="0.3">
      <c r="L522" s="33"/>
      <c r="Q522" t="s">
        <v>20</v>
      </c>
      <c r="R522">
        <v>0</v>
      </c>
      <c r="S522">
        <v>0</v>
      </c>
      <c r="T522">
        <v>0.05</v>
      </c>
      <c r="U522">
        <v>402</v>
      </c>
      <c r="V522">
        <v>52807.7</v>
      </c>
      <c r="W522">
        <v>836.92700000000002</v>
      </c>
      <c r="X522">
        <v>1</v>
      </c>
      <c r="Y522">
        <v>18</v>
      </c>
      <c r="Z522">
        <v>1800.12</v>
      </c>
      <c r="AA522">
        <v>17033</v>
      </c>
    </row>
    <row r="523" spans="1:27" x14ac:dyDescent="0.3">
      <c r="L523" s="33"/>
      <c r="Q523" t="s">
        <v>20</v>
      </c>
      <c r="R523">
        <v>0</v>
      </c>
      <c r="S523">
        <v>0</v>
      </c>
      <c r="T523">
        <v>0.1</v>
      </c>
      <c r="U523">
        <v>402</v>
      </c>
      <c r="V523">
        <v>52589</v>
      </c>
      <c r="W523">
        <v>1591.08</v>
      </c>
      <c r="X523">
        <v>39</v>
      </c>
      <c r="Y523">
        <v>52</v>
      </c>
      <c r="Z523">
        <v>1800.11</v>
      </c>
      <c r="AA523">
        <v>20036</v>
      </c>
    </row>
    <row r="524" spans="1:27" x14ac:dyDescent="0.3">
      <c r="L524" s="33"/>
      <c r="Q524" t="s">
        <v>20</v>
      </c>
      <c r="R524">
        <v>0</v>
      </c>
      <c r="S524">
        <v>0</v>
      </c>
      <c r="T524">
        <v>0.15</v>
      </c>
      <c r="U524">
        <v>402</v>
      </c>
      <c r="V524">
        <v>52509.8</v>
      </c>
      <c r="W524">
        <v>1428.49</v>
      </c>
      <c r="X524">
        <v>45</v>
      </c>
      <c r="Y524">
        <v>60</v>
      </c>
      <c r="Z524">
        <v>1800.02</v>
      </c>
      <c r="AA524">
        <v>17746</v>
      </c>
    </row>
    <row r="525" spans="1:27" x14ac:dyDescent="0.3">
      <c r="L525" s="33"/>
      <c r="Q525" t="s">
        <v>20</v>
      </c>
      <c r="R525">
        <v>0</v>
      </c>
      <c r="S525">
        <v>0</v>
      </c>
      <c r="T525">
        <v>0.2</v>
      </c>
      <c r="U525">
        <v>402</v>
      </c>
      <c r="V525">
        <v>52691</v>
      </c>
      <c r="W525">
        <v>1339.29</v>
      </c>
      <c r="X525">
        <v>23</v>
      </c>
      <c r="Y525">
        <v>31</v>
      </c>
      <c r="Z525">
        <v>1800.08</v>
      </c>
      <c r="AA525">
        <v>16762</v>
      </c>
    </row>
    <row r="526" spans="1:27" x14ac:dyDescent="0.3">
      <c r="L526" s="33"/>
      <c r="Q526" t="s">
        <v>20</v>
      </c>
      <c r="R526">
        <v>1</v>
      </c>
      <c r="S526">
        <v>5</v>
      </c>
      <c r="T526">
        <v>0.05</v>
      </c>
      <c r="U526">
        <v>402</v>
      </c>
      <c r="V526">
        <v>56234.1</v>
      </c>
      <c r="W526">
        <v>1800.21</v>
      </c>
      <c r="X526">
        <v>0</v>
      </c>
      <c r="Y526">
        <v>1</v>
      </c>
      <c r="Z526">
        <v>1800.21</v>
      </c>
      <c r="AA526">
        <v>1801</v>
      </c>
    </row>
    <row r="527" spans="1:27" x14ac:dyDescent="0.3">
      <c r="L527" s="33"/>
      <c r="Q527" t="s">
        <v>20</v>
      </c>
      <c r="R527">
        <v>1</v>
      </c>
      <c r="S527">
        <v>5</v>
      </c>
      <c r="T527">
        <v>0.1</v>
      </c>
      <c r="U527">
        <v>402</v>
      </c>
      <c r="V527">
        <v>54598.1</v>
      </c>
      <c r="W527">
        <v>1800.16</v>
      </c>
      <c r="X527">
        <v>0</v>
      </c>
      <c r="Y527">
        <v>1</v>
      </c>
      <c r="Z527">
        <v>1800.16</v>
      </c>
      <c r="AA527">
        <v>2443</v>
      </c>
    </row>
    <row r="528" spans="1:27" x14ac:dyDescent="0.3">
      <c r="L528" s="33"/>
      <c r="Q528" t="s">
        <v>20</v>
      </c>
      <c r="R528">
        <v>1</v>
      </c>
      <c r="S528">
        <v>5</v>
      </c>
      <c r="T528">
        <v>0.15</v>
      </c>
      <c r="U528">
        <v>402</v>
      </c>
      <c r="V528">
        <v>55441</v>
      </c>
      <c r="W528">
        <v>1800.23</v>
      </c>
      <c r="X528">
        <v>0</v>
      </c>
      <c r="Y528">
        <v>1</v>
      </c>
      <c r="Z528">
        <v>1800.23</v>
      </c>
      <c r="AA528">
        <v>1928</v>
      </c>
    </row>
    <row r="529" spans="12:27" x14ac:dyDescent="0.3">
      <c r="L529" s="33"/>
      <c r="Q529" t="s">
        <v>20</v>
      </c>
      <c r="R529">
        <v>1</v>
      </c>
      <c r="S529">
        <v>5</v>
      </c>
      <c r="T529">
        <v>0.2</v>
      </c>
      <c r="U529">
        <v>402</v>
      </c>
      <c r="V529">
        <v>58485.5</v>
      </c>
      <c r="W529">
        <v>1801.03</v>
      </c>
      <c r="X529">
        <v>0</v>
      </c>
      <c r="Y529">
        <v>1</v>
      </c>
      <c r="Z529">
        <v>1801.03</v>
      </c>
      <c r="AA529">
        <v>1500</v>
      </c>
    </row>
    <row r="530" spans="12:27" x14ac:dyDescent="0.3">
      <c r="L530" s="33"/>
      <c r="Q530" t="s">
        <v>20</v>
      </c>
      <c r="R530">
        <v>1</v>
      </c>
      <c r="S530">
        <v>10</v>
      </c>
      <c r="T530">
        <v>0.05</v>
      </c>
      <c r="U530">
        <v>402</v>
      </c>
      <c r="V530">
        <v>58452.4</v>
      </c>
      <c r="W530">
        <v>1800.61</v>
      </c>
      <c r="X530">
        <v>0</v>
      </c>
      <c r="Y530">
        <v>1</v>
      </c>
      <c r="Z530">
        <v>1800.61</v>
      </c>
      <c r="AA530">
        <v>957</v>
      </c>
    </row>
    <row r="531" spans="12:27" x14ac:dyDescent="0.3">
      <c r="L531" s="33"/>
      <c r="Q531" t="s">
        <v>20</v>
      </c>
      <c r="R531">
        <v>1</v>
      </c>
      <c r="S531">
        <v>10</v>
      </c>
      <c r="T531">
        <v>0.1</v>
      </c>
      <c r="U531">
        <v>402</v>
      </c>
      <c r="V531">
        <v>56758</v>
      </c>
      <c r="W531">
        <v>1800.46</v>
      </c>
      <c r="X531">
        <v>0</v>
      </c>
      <c r="Y531">
        <v>1</v>
      </c>
      <c r="Z531">
        <v>1800.46</v>
      </c>
      <c r="AA531">
        <v>1349</v>
      </c>
    </row>
    <row r="532" spans="12:27" x14ac:dyDescent="0.3">
      <c r="L532" s="33"/>
      <c r="Q532" t="s">
        <v>20</v>
      </c>
      <c r="R532">
        <v>1</v>
      </c>
      <c r="S532">
        <v>10</v>
      </c>
      <c r="T532">
        <v>0.15</v>
      </c>
      <c r="U532">
        <v>402</v>
      </c>
      <c r="V532">
        <v>61677.599999999999</v>
      </c>
      <c r="W532">
        <v>1806.58</v>
      </c>
      <c r="X532">
        <v>0</v>
      </c>
      <c r="Y532">
        <v>1</v>
      </c>
      <c r="Z532">
        <v>1806.58</v>
      </c>
      <c r="AA532">
        <v>562</v>
      </c>
    </row>
    <row r="533" spans="12:27" x14ac:dyDescent="0.3">
      <c r="L533" s="33"/>
      <c r="Q533" t="s">
        <v>20</v>
      </c>
      <c r="R533">
        <v>1</v>
      </c>
      <c r="S533">
        <v>10</v>
      </c>
      <c r="T533">
        <v>0.2</v>
      </c>
      <c r="U533">
        <v>402</v>
      </c>
      <c r="V533">
        <v>56281.5</v>
      </c>
      <c r="W533">
        <v>1801.04</v>
      </c>
      <c r="X533">
        <v>0</v>
      </c>
      <c r="Y533">
        <v>1</v>
      </c>
      <c r="Z533">
        <v>1801.04</v>
      </c>
      <c r="AA533">
        <v>1366</v>
      </c>
    </row>
    <row r="534" spans="12:27" x14ac:dyDescent="0.3">
      <c r="L534" s="33"/>
      <c r="Q534" t="s">
        <v>20</v>
      </c>
      <c r="R534">
        <v>1</v>
      </c>
      <c r="S534">
        <v>25</v>
      </c>
      <c r="T534">
        <v>0.05</v>
      </c>
      <c r="U534">
        <v>402</v>
      </c>
      <c r="V534">
        <v>58431.1</v>
      </c>
      <c r="W534">
        <v>1800.77</v>
      </c>
      <c r="X534">
        <v>0</v>
      </c>
      <c r="Y534">
        <v>1</v>
      </c>
      <c r="Z534">
        <v>1800.77</v>
      </c>
      <c r="AA534">
        <v>815</v>
      </c>
    </row>
    <row r="535" spans="12:27" x14ac:dyDescent="0.3">
      <c r="L535" s="33"/>
      <c r="Q535" t="s">
        <v>20</v>
      </c>
      <c r="R535">
        <v>1</v>
      </c>
      <c r="S535">
        <v>25</v>
      </c>
      <c r="T535">
        <v>0.1</v>
      </c>
      <c r="U535">
        <v>402</v>
      </c>
      <c r="V535">
        <v>61483.5</v>
      </c>
      <c r="W535">
        <v>1811.31</v>
      </c>
      <c r="X535">
        <v>0</v>
      </c>
      <c r="Y535">
        <v>1</v>
      </c>
      <c r="Z535">
        <v>1811.31</v>
      </c>
      <c r="AA535">
        <v>336</v>
      </c>
    </row>
    <row r="536" spans="12:27" x14ac:dyDescent="0.3">
      <c r="L536" s="33"/>
      <c r="Q536" t="s">
        <v>20</v>
      </c>
      <c r="R536">
        <v>1</v>
      </c>
      <c r="S536">
        <v>25</v>
      </c>
      <c r="T536">
        <v>0.15</v>
      </c>
      <c r="U536">
        <v>402</v>
      </c>
      <c r="V536">
        <v>59817.1</v>
      </c>
      <c r="W536">
        <v>1801.05</v>
      </c>
      <c r="X536">
        <v>0</v>
      </c>
      <c r="Y536">
        <v>1</v>
      </c>
      <c r="Z536">
        <v>1801.06</v>
      </c>
      <c r="AA536">
        <v>769</v>
      </c>
    </row>
    <row r="537" spans="12:27" x14ac:dyDescent="0.3">
      <c r="L537" s="33"/>
      <c r="Q537" t="s">
        <v>20</v>
      </c>
      <c r="R537">
        <v>1</v>
      </c>
      <c r="S537">
        <v>25</v>
      </c>
      <c r="T537">
        <v>0.2</v>
      </c>
      <c r="U537">
        <v>402</v>
      </c>
      <c r="V537">
        <v>66376.800000000003</v>
      </c>
      <c r="W537">
        <v>1807.23</v>
      </c>
      <c r="X537">
        <v>0</v>
      </c>
      <c r="Y537">
        <v>1</v>
      </c>
      <c r="Z537">
        <v>1807.23</v>
      </c>
      <c r="AA537">
        <v>110</v>
      </c>
    </row>
    <row r="538" spans="12:27" x14ac:dyDescent="0.3">
      <c r="L538" s="33"/>
      <c r="Q538" t="s">
        <v>20</v>
      </c>
      <c r="R538">
        <v>1</v>
      </c>
      <c r="S538">
        <v>50</v>
      </c>
      <c r="T538">
        <v>0.05</v>
      </c>
      <c r="U538">
        <v>402</v>
      </c>
      <c r="V538">
        <v>57689.9</v>
      </c>
      <c r="W538">
        <v>1800.73</v>
      </c>
      <c r="X538">
        <v>0</v>
      </c>
      <c r="Y538">
        <v>1</v>
      </c>
      <c r="Z538">
        <v>1800.73</v>
      </c>
      <c r="AA538">
        <v>866</v>
      </c>
    </row>
    <row r="539" spans="12:27" x14ac:dyDescent="0.3">
      <c r="L539" s="33"/>
      <c r="Q539" t="s">
        <v>20</v>
      </c>
      <c r="R539">
        <v>1</v>
      </c>
      <c r="S539">
        <v>50</v>
      </c>
      <c r="T539">
        <v>0.1</v>
      </c>
      <c r="U539">
        <v>402</v>
      </c>
      <c r="V539">
        <v>57258.2</v>
      </c>
      <c r="W539">
        <v>1800.69</v>
      </c>
      <c r="X539">
        <v>0</v>
      </c>
      <c r="Y539">
        <v>1</v>
      </c>
      <c r="Z539">
        <v>1800.71</v>
      </c>
      <c r="AA539">
        <v>1200</v>
      </c>
    </row>
    <row r="540" spans="12:27" x14ac:dyDescent="0.3">
      <c r="L540" s="33"/>
      <c r="Q540" t="s">
        <v>20</v>
      </c>
      <c r="R540">
        <v>1</v>
      </c>
      <c r="S540">
        <v>50</v>
      </c>
      <c r="T540">
        <v>0.15</v>
      </c>
      <c r="U540">
        <v>402</v>
      </c>
      <c r="V540">
        <v>68311</v>
      </c>
      <c r="W540">
        <v>1812.22</v>
      </c>
      <c r="X540">
        <v>0</v>
      </c>
      <c r="Y540">
        <v>1</v>
      </c>
      <c r="Z540">
        <v>1812.22</v>
      </c>
      <c r="AA540">
        <v>167</v>
      </c>
    </row>
    <row r="541" spans="12:27" x14ac:dyDescent="0.3">
      <c r="L541" s="33"/>
      <c r="Q541" t="s">
        <v>20</v>
      </c>
      <c r="R541">
        <v>1</v>
      </c>
      <c r="S541">
        <v>50</v>
      </c>
      <c r="T541">
        <v>0.2</v>
      </c>
      <c r="U541">
        <v>402</v>
      </c>
      <c r="V541">
        <v>62450.2</v>
      </c>
      <c r="W541">
        <v>1800.27</v>
      </c>
      <c r="X541">
        <v>0</v>
      </c>
      <c r="Y541">
        <v>1</v>
      </c>
      <c r="Z541">
        <v>1800.29</v>
      </c>
      <c r="AA541">
        <v>207</v>
      </c>
    </row>
    <row r="542" spans="12:27" x14ac:dyDescent="0.3">
      <c r="L542" s="33"/>
      <c r="Q542" t="s">
        <v>20</v>
      </c>
      <c r="R542">
        <v>2</v>
      </c>
      <c r="S542">
        <v>5</v>
      </c>
      <c r="T542">
        <v>0.05</v>
      </c>
      <c r="U542">
        <v>402</v>
      </c>
      <c r="V542">
        <v>57089.8</v>
      </c>
      <c r="W542">
        <v>1800.55</v>
      </c>
      <c r="X542">
        <v>0</v>
      </c>
      <c r="Y542">
        <v>1</v>
      </c>
      <c r="Z542">
        <v>1800.55</v>
      </c>
      <c r="AA542">
        <v>1516</v>
      </c>
    </row>
    <row r="543" spans="12:27" x14ac:dyDescent="0.3">
      <c r="L543" s="33"/>
      <c r="Q543" t="s">
        <v>20</v>
      </c>
      <c r="R543">
        <v>2</v>
      </c>
      <c r="S543">
        <v>5</v>
      </c>
      <c r="T543">
        <v>0.1</v>
      </c>
      <c r="U543">
        <v>402</v>
      </c>
      <c r="V543">
        <v>60044.6</v>
      </c>
      <c r="W543">
        <v>1801.03</v>
      </c>
      <c r="X543">
        <v>0</v>
      </c>
      <c r="Y543">
        <v>1</v>
      </c>
      <c r="Z543">
        <v>1801.05</v>
      </c>
      <c r="AA543">
        <v>1112</v>
      </c>
    </row>
    <row r="544" spans="12:27" x14ac:dyDescent="0.3">
      <c r="L544" s="33"/>
      <c r="Q544" t="s">
        <v>20</v>
      </c>
      <c r="R544">
        <v>2</v>
      </c>
      <c r="S544">
        <v>5</v>
      </c>
      <c r="T544">
        <v>0.15</v>
      </c>
      <c r="U544">
        <v>402</v>
      </c>
      <c r="V544">
        <v>60040.5</v>
      </c>
      <c r="W544">
        <v>1801.72</v>
      </c>
      <c r="X544">
        <v>0</v>
      </c>
      <c r="Y544">
        <v>1</v>
      </c>
      <c r="Z544">
        <v>1801.74</v>
      </c>
      <c r="AA544">
        <v>882</v>
      </c>
    </row>
    <row r="545" spans="12:27" x14ac:dyDescent="0.3">
      <c r="L545" s="33"/>
      <c r="Q545" t="s">
        <v>20</v>
      </c>
      <c r="R545">
        <v>2</v>
      </c>
      <c r="S545">
        <v>5</v>
      </c>
      <c r="T545">
        <v>0.2</v>
      </c>
      <c r="U545">
        <v>402</v>
      </c>
      <c r="V545">
        <v>55623</v>
      </c>
      <c r="W545">
        <v>1800.27</v>
      </c>
      <c r="X545">
        <v>0</v>
      </c>
      <c r="Y545">
        <v>1</v>
      </c>
      <c r="Z545">
        <v>1800.27</v>
      </c>
      <c r="AA545">
        <v>1725</v>
      </c>
    </row>
    <row r="546" spans="12:27" x14ac:dyDescent="0.3">
      <c r="L546" s="33"/>
      <c r="Q546" t="s">
        <v>20</v>
      </c>
      <c r="R546">
        <v>2</v>
      </c>
      <c r="S546">
        <v>10</v>
      </c>
      <c r="T546">
        <v>0.05</v>
      </c>
      <c r="U546">
        <v>402</v>
      </c>
      <c r="V546">
        <v>58667.1</v>
      </c>
      <c r="W546">
        <v>1800.58</v>
      </c>
      <c r="X546">
        <v>0</v>
      </c>
      <c r="Y546">
        <v>1</v>
      </c>
      <c r="Z546">
        <v>1800.58</v>
      </c>
      <c r="AA546">
        <v>1162</v>
      </c>
    </row>
    <row r="547" spans="12:27" x14ac:dyDescent="0.3">
      <c r="L547" s="33"/>
      <c r="Q547" t="s">
        <v>20</v>
      </c>
      <c r="R547">
        <v>2</v>
      </c>
      <c r="S547">
        <v>10</v>
      </c>
      <c r="T547">
        <v>0.1</v>
      </c>
      <c r="U547">
        <v>402</v>
      </c>
      <c r="V547">
        <v>59676.7</v>
      </c>
      <c r="W547">
        <v>1800.51</v>
      </c>
      <c r="X547">
        <v>0</v>
      </c>
      <c r="Y547">
        <v>1</v>
      </c>
      <c r="Z547">
        <v>1800.52</v>
      </c>
      <c r="AA547">
        <v>1066</v>
      </c>
    </row>
    <row r="548" spans="12:27" x14ac:dyDescent="0.3">
      <c r="L548" s="33"/>
      <c r="Q548" t="s">
        <v>20</v>
      </c>
      <c r="R548">
        <v>2</v>
      </c>
      <c r="S548">
        <v>10</v>
      </c>
      <c r="T548">
        <v>0.15</v>
      </c>
      <c r="U548">
        <v>402</v>
      </c>
      <c r="V548">
        <v>59520.4</v>
      </c>
      <c r="W548">
        <v>1800.7</v>
      </c>
      <c r="X548">
        <v>0</v>
      </c>
      <c r="Y548">
        <v>1</v>
      </c>
      <c r="Z548">
        <v>1800.72</v>
      </c>
      <c r="AA548">
        <v>708</v>
      </c>
    </row>
    <row r="549" spans="12:27" x14ac:dyDescent="0.3">
      <c r="L549" s="33"/>
      <c r="Q549" t="s">
        <v>20</v>
      </c>
      <c r="R549">
        <v>2</v>
      </c>
      <c r="S549">
        <v>10</v>
      </c>
      <c r="T549">
        <v>0.2</v>
      </c>
      <c r="U549">
        <v>402</v>
      </c>
      <c r="V549">
        <v>83600.7</v>
      </c>
      <c r="W549">
        <v>1801.87</v>
      </c>
      <c r="X549">
        <v>0</v>
      </c>
      <c r="Y549">
        <v>1</v>
      </c>
      <c r="Z549">
        <v>1801.87</v>
      </c>
      <c r="AA549">
        <v>29</v>
      </c>
    </row>
    <row r="550" spans="12:27" x14ac:dyDescent="0.3">
      <c r="L550" s="33"/>
      <c r="Q550" t="s">
        <v>20</v>
      </c>
      <c r="R550">
        <v>2</v>
      </c>
      <c r="S550">
        <v>25</v>
      </c>
      <c r="T550">
        <v>0.05</v>
      </c>
      <c r="U550">
        <v>402</v>
      </c>
      <c r="V550">
        <v>55987.199999999997</v>
      </c>
      <c r="W550">
        <v>1800.77</v>
      </c>
      <c r="X550">
        <v>0</v>
      </c>
      <c r="Y550">
        <v>1</v>
      </c>
      <c r="Z550">
        <v>1800.77</v>
      </c>
      <c r="AA550">
        <v>1410</v>
      </c>
    </row>
    <row r="551" spans="12:27" x14ac:dyDescent="0.3">
      <c r="L551" s="33"/>
      <c r="Q551" t="s">
        <v>20</v>
      </c>
      <c r="R551">
        <v>2</v>
      </c>
      <c r="S551">
        <v>25</v>
      </c>
      <c r="T551">
        <v>0.1</v>
      </c>
      <c r="U551">
        <v>402</v>
      </c>
      <c r="V551">
        <v>59225.599999999999</v>
      </c>
      <c r="W551">
        <v>1800.02</v>
      </c>
      <c r="X551">
        <v>0</v>
      </c>
      <c r="Y551">
        <v>1</v>
      </c>
      <c r="Z551">
        <v>1800.03</v>
      </c>
      <c r="AA551">
        <v>591</v>
      </c>
    </row>
    <row r="552" spans="12:27" x14ac:dyDescent="0.3">
      <c r="L552" s="33"/>
      <c r="Q552" t="s">
        <v>20</v>
      </c>
      <c r="R552">
        <v>2</v>
      </c>
      <c r="S552">
        <v>25</v>
      </c>
      <c r="T552">
        <v>0.15</v>
      </c>
      <c r="U552">
        <v>402</v>
      </c>
      <c r="V552">
        <v>58687.199999999997</v>
      </c>
      <c r="W552">
        <v>1801.34</v>
      </c>
      <c r="X552">
        <v>0</v>
      </c>
      <c r="Y552">
        <v>1</v>
      </c>
      <c r="Z552">
        <v>1801.37</v>
      </c>
      <c r="AA552">
        <v>890</v>
      </c>
    </row>
    <row r="553" spans="12:27" x14ac:dyDescent="0.3">
      <c r="L553" s="33"/>
      <c r="Q553" t="s">
        <v>20</v>
      </c>
      <c r="R553">
        <v>2</v>
      </c>
      <c r="S553">
        <v>25</v>
      </c>
      <c r="T553">
        <v>0.2</v>
      </c>
      <c r="U553">
        <v>402</v>
      </c>
      <c r="V553">
        <v>59426.8</v>
      </c>
      <c r="W553">
        <v>1800.56</v>
      </c>
      <c r="X553">
        <v>0</v>
      </c>
      <c r="Y553">
        <v>1</v>
      </c>
      <c r="Z553">
        <v>1800.59</v>
      </c>
      <c r="AA553">
        <v>677</v>
      </c>
    </row>
    <row r="554" spans="12:27" x14ac:dyDescent="0.3">
      <c r="L554" s="33"/>
      <c r="Q554" t="s">
        <v>20</v>
      </c>
      <c r="R554">
        <v>2</v>
      </c>
      <c r="S554">
        <v>50</v>
      </c>
      <c r="T554">
        <v>0.05</v>
      </c>
      <c r="U554">
        <v>402</v>
      </c>
      <c r="V554">
        <v>53933.4</v>
      </c>
      <c r="W554">
        <v>1801.07</v>
      </c>
      <c r="X554">
        <v>0</v>
      </c>
      <c r="Y554">
        <v>1</v>
      </c>
      <c r="Z554">
        <v>1801.07</v>
      </c>
      <c r="AA554">
        <v>1920</v>
      </c>
    </row>
    <row r="555" spans="12:27" x14ac:dyDescent="0.3">
      <c r="L555" s="33"/>
      <c r="Q555" t="s">
        <v>20</v>
      </c>
      <c r="R555">
        <v>2</v>
      </c>
      <c r="S555">
        <v>50</v>
      </c>
      <c r="T555">
        <v>0.1</v>
      </c>
      <c r="U555">
        <v>402</v>
      </c>
      <c r="V555">
        <v>58565.7</v>
      </c>
      <c r="W555">
        <v>1801.26</v>
      </c>
      <c r="X555">
        <v>0</v>
      </c>
      <c r="Y555">
        <v>1</v>
      </c>
      <c r="Z555">
        <v>1801.26</v>
      </c>
      <c r="AA555">
        <v>666</v>
      </c>
    </row>
    <row r="556" spans="12:27" x14ac:dyDescent="0.3">
      <c r="L556" s="33"/>
      <c r="Q556" t="s">
        <v>20</v>
      </c>
      <c r="R556">
        <v>2</v>
      </c>
      <c r="S556">
        <v>50</v>
      </c>
      <c r="T556">
        <v>0.15</v>
      </c>
      <c r="U556">
        <v>402</v>
      </c>
      <c r="V556">
        <v>57819.1</v>
      </c>
      <c r="W556">
        <v>1800.79</v>
      </c>
      <c r="X556">
        <v>0</v>
      </c>
      <c r="Y556">
        <v>1</v>
      </c>
      <c r="Z556">
        <v>1800.81</v>
      </c>
      <c r="AA556">
        <v>832</v>
      </c>
    </row>
    <row r="557" spans="12:27" x14ac:dyDescent="0.3">
      <c r="L557" s="33"/>
      <c r="Q557" t="s">
        <v>20</v>
      </c>
      <c r="R557">
        <v>2</v>
      </c>
      <c r="S557">
        <v>50</v>
      </c>
      <c r="T557">
        <v>0.2</v>
      </c>
      <c r="U557">
        <v>402</v>
      </c>
      <c r="V557">
        <v>58768.6</v>
      </c>
      <c r="W557">
        <v>1800.31</v>
      </c>
      <c r="X557">
        <v>0</v>
      </c>
      <c r="Y557">
        <v>1</v>
      </c>
      <c r="Z557">
        <v>1800.31</v>
      </c>
      <c r="AA557">
        <v>783</v>
      </c>
    </row>
    <row r="558" spans="12:27" x14ac:dyDescent="0.3">
      <c r="L558" s="33"/>
      <c r="Q558" t="s">
        <v>20</v>
      </c>
      <c r="R558">
        <v>3</v>
      </c>
      <c r="S558">
        <v>0</v>
      </c>
      <c r="T558">
        <v>0.05</v>
      </c>
      <c r="U558">
        <v>402</v>
      </c>
      <c r="V558">
        <v>55271.1</v>
      </c>
      <c r="W558">
        <v>1800.93</v>
      </c>
      <c r="X558">
        <v>0</v>
      </c>
      <c r="Y558">
        <v>1</v>
      </c>
      <c r="Z558">
        <v>1800.93</v>
      </c>
      <c r="AA558">
        <v>2819</v>
      </c>
    </row>
    <row r="559" spans="12:27" x14ac:dyDescent="0.3">
      <c r="L559" s="33"/>
      <c r="Q559" t="s">
        <v>20</v>
      </c>
      <c r="R559">
        <v>3</v>
      </c>
      <c r="S559">
        <v>0</v>
      </c>
      <c r="T559">
        <v>0.1</v>
      </c>
      <c r="U559">
        <v>402</v>
      </c>
      <c r="V559">
        <v>68928.800000000003</v>
      </c>
      <c r="W559">
        <v>1805.18</v>
      </c>
      <c r="X559">
        <v>0</v>
      </c>
      <c r="Y559">
        <v>1</v>
      </c>
      <c r="Z559">
        <v>1805.22</v>
      </c>
      <c r="AA559">
        <v>379</v>
      </c>
    </row>
    <row r="560" spans="12:27" x14ac:dyDescent="0.3">
      <c r="L560" s="33"/>
      <c r="Q560" t="s">
        <v>20</v>
      </c>
      <c r="R560">
        <v>3</v>
      </c>
      <c r="S560">
        <v>10</v>
      </c>
      <c r="T560">
        <v>0.05</v>
      </c>
      <c r="U560">
        <v>402</v>
      </c>
      <c r="V560">
        <v>54925.5</v>
      </c>
      <c r="W560">
        <v>1800.03</v>
      </c>
      <c r="X560">
        <v>0</v>
      </c>
      <c r="Y560">
        <v>1</v>
      </c>
      <c r="Z560">
        <v>1800.05</v>
      </c>
      <c r="AA560">
        <v>3888</v>
      </c>
    </row>
    <row r="561" spans="12:27" x14ac:dyDescent="0.3">
      <c r="L561" s="33"/>
      <c r="Q561" t="s">
        <v>20</v>
      </c>
      <c r="R561">
        <v>3</v>
      </c>
      <c r="S561">
        <v>10</v>
      </c>
      <c r="T561">
        <v>0.1</v>
      </c>
      <c r="U561">
        <v>402</v>
      </c>
      <c r="V561">
        <v>57172.800000000003</v>
      </c>
      <c r="W561">
        <v>1801.25</v>
      </c>
      <c r="X561">
        <v>0</v>
      </c>
      <c r="Y561">
        <v>1</v>
      </c>
      <c r="Z561">
        <v>1801.27</v>
      </c>
      <c r="AA561">
        <v>2151</v>
      </c>
    </row>
    <row r="562" spans="12:27" x14ac:dyDescent="0.3">
      <c r="L562" s="33"/>
      <c r="Q562" t="s">
        <v>20</v>
      </c>
      <c r="R562">
        <v>3</v>
      </c>
      <c r="S562">
        <v>25</v>
      </c>
      <c r="T562">
        <v>0.05</v>
      </c>
      <c r="U562">
        <v>402</v>
      </c>
      <c r="V562">
        <v>58390.8</v>
      </c>
      <c r="W562">
        <v>1801.06</v>
      </c>
      <c r="X562">
        <v>0</v>
      </c>
      <c r="Y562">
        <v>1</v>
      </c>
      <c r="Z562">
        <v>1801.15</v>
      </c>
      <c r="AA562">
        <v>1209</v>
      </c>
    </row>
    <row r="563" spans="12:27" x14ac:dyDescent="0.3">
      <c r="L563" s="33"/>
      <c r="Q563" t="s">
        <v>20</v>
      </c>
      <c r="R563">
        <v>3</v>
      </c>
      <c r="S563">
        <v>25</v>
      </c>
      <c r="T563">
        <v>0.1</v>
      </c>
      <c r="U563">
        <v>402</v>
      </c>
      <c r="V563">
        <v>55726.400000000001</v>
      </c>
      <c r="W563">
        <v>1800.27</v>
      </c>
      <c r="X563">
        <v>0</v>
      </c>
      <c r="Y563">
        <v>1</v>
      </c>
      <c r="Z563">
        <v>1800.27</v>
      </c>
      <c r="AA563">
        <v>2103</v>
      </c>
    </row>
    <row r="564" spans="12:27" x14ac:dyDescent="0.3">
      <c r="L564" s="33"/>
      <c r="Q564" t="s">
        <v>20</v>
      </c>
      <c r="R564">
        <v>3</v>
      </c>
      <c r="S564">
        <v>50</v>
      </c>
      <c r="T564">
        <v>0.05</v>
      </c>
      <c r="U564">
        <v>402</v>
      </c>
      <c r="V564">
        <v>54153.9</v>
      </c>
      <c r="W564">
        <v>1800.15</v>
      </c>
      <c r="X564">
        <v>0</v>
      </c>
      <c r="Y564">
        <v>1</v>
      </c>
      <c r="Z564">
        <v>1800.15</v>
      </c>
      <c r="AA564">
        <v>3217</v>
      </c>
    </row>
    <row r="565" spans="12:27" x14ac:dyDescent="0.3">
      <c r="L565" s="33"/>
      <c r="Q565" t="s">
        <v>20</v>
      </c>
      <c r="R565">
        <v>3</v>
      </c>
      <c r="S565">
        <v>50</v>
      </c>
      <c r="T565">
        <v>0.1</v>
      </c>
      <c r="U565">
        <v>402</v>
      </c>
      <c r="V565">
        <v>55240.6</v>
      </c>
      <c r="W565">
        <v>1801.25</v>
      </c>
      <c r="X565">
        <v>0</v>
      </c>
      <c r="Y565">
        <v>1</v>
      </c>
      <c r="Z565">
        <v>1801.27</v>
      </c>
      <c r="AA565">
        <v>2439</v>
      </c>
    </row>
    <row r="566" spans="12:27" x14ac:dyDescent="0.3">
      <c r="L566" s="33"/>
    </row>
    <row r="567" spans="12:27" x14ac:dyDescent="0.3">
      <c r="L567" s="33"/>
    </row>
    <row r="568" spans="12:27" x14ac:dyDescent="0.3">
      <c r="L568" s="33"/>
    </row>
    <row r="569" spans="12:27" x14ac:dyDescent="0.3">
      <c r="L569" s="33"/>
    </row>
    <row r="570" spans="12:27" x14ac:dyDescent="0.3">
      <c r="L570" s="33"/>
    </row>
    <row r="571" spans="12:27" x14ac:dyDescent="0.3">
      <c r="L571" s="33"/>
    </row>
    <row r="572" spans="12:27" x14ac:dyDescent="0.3">
      <c r="L572" s="33"/>
    </row>
    <row r="573" spans="12:27" x14ac:dyDescent="0.3">
      <c r="L573" s="33"/>
    </row>
    <row r="574" spans="12:27" x14ac:dyDescent="0.3">
      <c r="L574" s="33"/>
    </row>
    <row r="575" spans="12:27" x14ac:dyDescent="0.3">
      <c r="L575" s="33"/>
    </row>
    <row r="576" spans="12:27" x14ac:dyDescent="0.3">
      <c r="L576" s="33"/>
    </row>
    <row r="577" spans="12:12" x14ac:dyDescent="0.3">
      <c r="L577" s="33"/>
    </row>
    <row r="578" spans="12:12" x14ac:dyDescent="0.3">
      <c r="L578" s="33"/>
    </row>
    <row r="579" spans="12:12" x14ac:dyDescent="0.3">
      <c r="L579" s="33"/>
    </row>
    <row r="580" spans="12:12" x14ac:dyDescent="0.3">
      <c r="L580" s="33"/>
    </row>
    <row r="581" spans="12:12" x14ac:dyDescent="0.3">
      <c r="L581" s="33"/>
    </row>
    <row r="582" spans="12:12" x14ac:dyDescent="0.3">
      <c r="L582" s="33"/>
    </row>
    <row r="583" spans="12:12" x14ac:dyDescent="0.3">
      <c r="L583" s="33"/>
    </row>
    <row r="584" spans="12:12" x14ac:dyDescent="0.3">
      <c r="L584" s="33"/>
    </row>
    <row r="585" spans="12:12" x14ac:dyDescent="0.3">
      <c r="L585" s="33"/>
    </row>
    <row r="586" spans="12:12" x14ac:dyDescent="0.3">
      <c r="L586" s="33"/>
    </row>
    <row r="587" spans="12:12" x14ac:dyDescent="0.3">
      <c r="L587" s="33"/>
    </row>
    <row r="588" spans="12:12" x14ac:dyDescent="0.3">
      <c r="L588" s="33"/>
    </row>
    <row r="589" spans="12:12" x14ac:dyDescent="0.3">
      <c r="L589" s="33"/>
    </row>
    <row r="590" spans="12:12" x14ac:dyDescent="0.3">
      <c r="L590" s="33"/>
    </row>
    <row r="591" spans="12:12" x14ac:dyDescent="0.3">
      <c r="L591" s="33"/>
    </row>
    <row r="592" spans="12:12" x14ac:dyDescent="0.3">
      <c r="L592" s="33"/>
    </row>
    <row r="593" spans="12:12" x14ac:dyDescent="0.3">
      <c r="L593" s="33"/>
    </row>
    <row r="594" spans="12:12" x14ac:dyDescent="0.3">
      <c r="L594" s="33"/>
    </row>
    <row r="595" spans="12:12" x14ac:dyDescent="0.3">
      <c r="L595" s="33"/>
    </row>
    <row r="596" spans="12:12" x14ac:dyDescent="0.3">
      <c r="L596" s="33"/>
    </row>
    <row r="597" spans="12:12" x14ac:dyDescent="0.3">
      <c r="L597" s="33"/>
    </row>
    <row r="598" spans="12:12" x14ac:dyDescent="0.3">
      <c r="L598" s="33"/>
    </row>
    <row r="599" spans="12:12" x14ac:dyDescent="0.3">
      <c r="L599" s="33"/>
    </row>
    <row r="600" spans="12:12" x14ac:dyDescent="0.3">
      <c r="L600" s="33"/>
    </row>
    <row r="601" spans="12:12" x14ac:dyDescent="0.3">
      <c r="L601" s="33"/>
    </row>
    <row r="602" spans="12:12" x14ac:dyDescent="0.3">
      <c r="L602" s="33"/>
    </row>
    <row r="603" spans="12:12" x14ac:dyDescent="0.3">
      <c r="L603" s="33"/>
    </row>
    <row r="604" spans="12:12" x14ac:dyDescent="0.3">
      <c r="L604" s="33"/>
    </row>
    <row r="605" spans="12:12" x14ac:dyDescent="0.3">
      <c r="L605" s="33"/>
    </row>
    <row r="606" spans="12:12" x14ac:dyDescent="0.3">
      <c r="L606" s="33"/>
    </row>
    <row r="607" spans="12:12" x14ac:dyDescent="0.3">
      <c r="L607" s="33"/>
    </row>
    <row r="608" spans="12:12" x14ac:dyDescent="0.3">
      <c r="L608" s="33"/>
    </row>
    <row r="609" spans="12:12" x14ac:dyDescent="0.3">
      <c r="L609" s="33"/>
    </row>
    <row r="610" spans="12:12" x14ac:dyDescent="0.3">
      <c r="L610" s="33"/>
    </row>
    <row r="611" spans="12:12" x14ac:dyDescent="0.3">
      <c r="L611" s="33"/>
    </row>
    <row r="612" spans="12:12" x14ac:dyDescent="0.3">
      <c r="L612" s="33"/>
    </row>
    <row r="613" spans="12:12" x14ac:dyDescent="0.3">
      <c r="L613" s="33"/>
    </row>
    <row r="614" spans="12:12" x14ac:dyDescent="0.3">
      <c r="L614" s="33"/>
    </row>
    <row r="615" spans="12:12" x14ac:dyDescent="0.3">
      <c r="L615" s="33"/>
    </row>
    <row r="616" spans="12:12" x14ac:dyDescent="0.3">
      <c r="L616" s="33"/>
    </row>
    <row r="617" spans="12:12" x14ac:dyDescent="0.3">
      <c r="L617" s="33"/>
    </row>
    <row r="618" spans="12:12" x14ac:dyDescent="0.3">
      <c r="L618" s="33"/>
    </row>
    <row r="619" spans="12:12" x14ac:dyDescent="0.3">
      <c r="L619" s="33"/>
    </row>
    <row r="620" spans="12:12" x14ac:dyDescent="0.3">
      <c r="L620" s="33"/>
    </row>
    <row r="621" spans="12:12" x14ac:dyDescent="0.3">
      <c r="L621" s="33"/>
    </row>
    <row r="622" spans="12:12" x14ac:dyDescent="0.3">
      <c r="L622" s="33"/>
    </row>
    <row r="623" spans="12:12" x14ac:dyDescent="0.3">
      <c r="L623" s="33"/>
    </row>
    <row r="624" spans="12:12" x14ac:dyDescent="0.3">
      <c r="L624" s="33"/>
    </row>
    <row r="625" spans="12:12" x14ac:dyDescent="0.3">
      <c r="L625" s="33"/>
    </row>
    <row r="1136" spans="1:10" x14ac:dyDescent="0.3">
      <c r="A1136" t="s">
        <v>25</v>
      </c>
      <c r="B1136" t="s">
        <v>11</v>
      </c>
      <c r="C1136" t="s">
        <v>10</v>
      </c>
      <c r="D1136" t="s">
        <v>9</v>
      </c>
      <c r="E1136" t="s">
        <v>8</v>
      </c>
      <c r="F1136" t="s">
        <v>7</v>
      </c>
      <c r="G1136" t="s">
        <v>12</v>
      </c>
      <c r="H1136" t="s">
        <v>6</v>
      </c>
      <c r="I1136" t="s">
        <v>5</v>
      </c>
      <c r="J1136" t="s">
        <v>32</v>
      </c>
    </row>
    <row r="1137" spans="1:10" x14ac:dyDescent="0.3">
      <c r="A1137" t="s">
        <v>18</v>
      </c>
      <c r="B1137">
        <v>0</v>
      </c>
      <c r="C1137">
        <v>0</v>
      </c>
      <c r="D1137">
        <v>0.05</v>
      </c>
      <c r="E1137" t="s">
        <v>0</v>
      </c>
      <c r="F1137">
        <v>11632.33</v>
      </c>
      <c r="G1137">
        <v>0</v>
      </c>
      <c r="H1137">
        <v>884.46</v>
      </c>
      <c r="I1137">
        <v>0.999</v>
      </c>
      <c r="J1137">
        <v>0</v>
      </c>
    </row>
    <row r="1138" spans="1:10" x14ac:dyDescent="0.3">
      <c r="A1138" t="s">
        <v>18</v>
      </c>
      <c r="B1138">
        <v>0</v>
      </c>
      <c r="C1138">
        <v>0</v>
      </c>
      <c r="D1138">
        <v>0.1</v>
      </c>
      <c r="E1138" t="s">
        <v>0</v>
      </c>
      <c r="F1138">
        <v>11632.33</v>
      </c>
      <c r="G1138">
        <v>0</v>
      </c>
      <c r="H1138">
        <v>1170.47</v>
      </c>
      <c r="I1138">
        <v>1</v>
      </c>
      <c r="J1138">
        <v>0</v>
      </c>
    </row>
    <row r="1139" spans="1:10" x14ac:dyDescent="0.3">
      <c r="A1139" t="s">
        <v>18</v>
      </c>
      <c r="B1139">
        <v>0</v>
      </c>
      <c r="C1139">
        <v>0</v>
      </c>
      <c r="D1139">
        <v>0.15</v>
      </c>
      <c r="E1139" t="s">
        <v>0</v>
      </c>
      <c r="F1139">
        <v>11632.33</v>
      </c>
      <c r="G1139">
        <v>0</v>
      </c>
      <c r="H1139">
        <v>895.9</v>
      </c>
      <c r="I1139">
        <v>1</v>
      </c>
      <c r="J1139">
        <v>0</v>
      </c>
    </row>
    <row r="1140" spans="1:10" x14ac:dyDescent="0.3">
      <c r="A1140" t="s">
        <v>18</v>
      </c>
      <c r="B1140">
        <v>0</v>
      </c>
      <c r="C1140">
        <v>0</v>
      </c>
      <c r="D1140">
        <v>0.2</v>
      </c>
      <c r="E1140" t="s">
        <v>0</v>
      </c>
      <c r="F1140">
        <v>11632.33</v>
      </c>
      <c r="G1140">
        <v>0</v>
      </c>
      <c r="H1140">
        <v>893.24</v>
      </c>
      <c r="I1140">
        <v>1</v>
      </c>
      <c r="J1140">
        <v>0</v>
      </c>
    </row>
    <row r="1141" spans="1:10" x14ac:dyDescent="0.3">
      <c r="A1141" t="s">
        <v>18</v>
      </c>
      <c r="B1141">
        <v>1</v>
      </c>
      <c r="C1141">
        <v>5</v>
      </c>
      <c r="D1141">
        <v>0.05</v>
      </c>
      <c r="E1141" t="s">
        <v>0</v>
      </c>
      <c r="F1141">
        <v>11675.93</v>
      </c>
      <c r="G1141">
        <v>0</v>
      </c>
      <c r="H1141">
        <v>666.62</v>
      </c>
      <c r="I1141">
        <v>0.98199999999999998</v>
      </c>
      <c r="J1141">
        <v>3.7481742694713827E-3</v>
      </c>
    </row>
    <row r="1142" spans="1:10" x14ac:dyDescent="0.3">
      <c r="A1142" t="s">
        <v>18</v>
      </c>
      <c r="B1142">
        <v>1</v>
      </c>
      <c r="C1142">
        <v>5</v>
      </c>
      <c r="D1142">
        <v>0.1</v>
      </c>
      <c r="E1142" t="s">
        <v>0</v>
      </c>
      <c r="F1142">
        <v>11746.73</v>
      </c>
      <c r="G1142">
        <v>0</v>
      </c>
      <c r="H1142">
        <v>1134.6099999999999</v>
      </c>
      <c r="I1142">
        <v>1</v>
      </c>
      <c r="J1142">
        <v>9.8346590923743538E-3</v>
      </c>
    </row>
    <row r="1143" spans="1:10" x14ac:dyDescent="0.3">
      <c r="A1143" t="s">
        <v>18</v>
      </c>
      <c r="B1143">
        <v>1</v>
      </c>
      <c r="C1143">
        <v>5</v>
      </c>
      <c r="D1143">
        <v>0.15</v>
      </c>
      <c r="E1143" t="s">
        <v>0</v>
      </c>
      <c r="F1143">
        <v>12140.33</v>
      </c>
      <c r="G1143">
        <v>0</v>
      </c>
      <c r="H1143">
        <v>839.35</v>
      </c>
      <c r="I1143">
        <v>0.99099999999999999</v>
      </c>
      <c r="J1143">
        <v>4.3671388277326972E-2</v>
      </c>
    </row>
    <row r="1144" spans="1:10" x14ac:dyDescent="0.3">
      <c r="A1144" t="s">
        <v>18</v>
      </c>
      <c r="B1144">
        <v>1</v>
      </c>
      <c r="C1144">
        <v>5</v>
      </c>
      <c r="D1144">
        <v>0.2</v>
      </c>
      <c r="E1144" t="s">
        <v>0</v>
      </c>
      <c r="F1144">
        <v>12244.78</v>
      </c>
      <c r="G1144">
        <v>0</v>
      </c>
      <c r="H1144">
        <v>830.07</v>
      </c>
      <c r="I1144">
        <v>0.999</v>
      </c>
      <c r="J1144">
        <v>5.2650672737104331E-2</v>
      </c>
    </row>
    <row r="1145" spans="1:10" x14ac:dyDescent="0.3">
      <c r="A1145" t="s">
        <v>18</v>
      </c>
      <c r="B1145">
        <v>1</v>
      </c>
      <c r="C1145">
        <v>10</v>
      </c>
      <c r="D1145">
        <v>0.05</v>
      </c>
      <c r="E1145" t="s">
        <v>0</v>
      </c>
      <c r="F1145">
        <v>11675.93</v>
      </c>
      <c r="G1145">
        <v>0</v>
      </c>
      <c r="H1145">
        <v>734.69</v>
      </c>
      <c r="I1145">
        <v>0.98199999999999998</v>
      </c>
      <c r="J1145">
        <v>3.7481742694713827E-3</v>
      </c>
    </row>
    <row r="1146" spans="1:10" x14ac:dyDescent="0.3">
      <c r="A1146" t="s">
        <v>18</v>
      </c>
      <c r="B1146">
        <v>1</v>
      </c>
      <c r="C1146">
        <v>10</v>
      </c>
      <c r="D1146">
        <v>0.1</v>
      </c>
      <c r="E1146" t="s">
        <v>0</v>
      </c>
      <c r="F1146">
        <v>11746.73</v>
      </c>
      <c r="G1146">
        <v>0</v>
      </c>
      <c r="H1146">
        <v>870.52</v>
      </c>
      <c r="I1146">
        <v>1</v>
      </c>
      <c r="J1146">
        <v>9.8346590923743538E-3</v>
      </c>
    </row>
    <row r="1147" spans="1:10" x14ac:dyDescent="0.3">
      <c r="A1147" t="s">
        <v>18</v>
      </c>
      <c r="B1147">
        <v>1</v>
      </c>
      <c r="C1147">
        <v>10</v>
      </c>
      <c r="D1147">
        <v>0.15</v>
      </c>
      <c r="E1147" t="s">
        <v>0</v>
      </c>
      <c r="F1147">
        <v>12140.33</v>
      </c>
      <c r="G1147">
        <v>0</v>
      </c>
      <c r="H1147">
        <v>787.05</v>
      </c>
      <c r="I1147">
        <v>0.99099999999999999</v>
      </c>
      <c r="J1147">
        <v>4.3671388277326972E-2</v>
      </c>
    </row>
    <row r="1148" spans="1:10" x14ac:dyDescent="0.3">
      <c r="A1148" t="s">
        <v>18</v>
      </c>
      <c r="B1148">
        <v>1</v>
      </c>
      <c r="C1148">
        <v>10</v>
      </c>
      <c r="D1148">
        <v>0.2</v>
      </c>
      <c r="E1148" t="s">
        <v>0</v>
      </c>
      <c r="F1148">
        <v>12244.78</v>
      </c>
      <c r="G1148">
        <v>0</v>
      </c>
      <c r="H1148">
        <v>836.15</v>
      </c>
      <c r="I1148">
        <v>0.999</v>
      </c>
      <c r="J1148">
        <v>5.2650672737104331E-2</v>
      </c>
    </row>
    <row r="1149" spans="1:10" x14ac:dyDescent="0.3">
      <c r="A1149" t="s">
        <v>18</v>
      </c>
      <c r="B1149">
        <v>1</v>
      </c>
      <c r="C1149">
        <v>25</v>
      </c>
      <c r="D1149">
        <v>0.05</v>
      </c>
      <c r="E1149" t="s">
        <v>0</v>
      </c>
      <c r="F1149">
        <v>11746.73</v>
      </c>
      <c r="G1149">
        <v>0</v>
      </c>
      <c r="H1149">
        <v>1159.46</v>
      </c>
      <c r="I1149">
        <v>0.8</v>
      </c>
      <c r="J1149">
        <v>9.8346590923743538E-3</v>
      </c>
    </row>
    <row r="1150" spans="1:10" x14ac:dyDescent="0.3">
      <c r="A1150" t="s">
        <v>18</v>
      </c>
      <c r="B1150">
        <v>1</v>
      </c>
      <c r="C1150">
        <v>25</v>
      </c>
      <c r="D1150">
        <v>0.1</v>
      </c>
      <c r="E1150" t="s">
        <v>0</v>
      </c>
      <c r="F1150">
        <v>12244.78</v>
      </c>
      <c r="G1150">
        <v>0</v>
      </c>
      <c r="H1150">
        <v>1664.02</v>
      </c>
      <c r="I1150">
        <v>0.371</v>
      </c>
      <c r="J1150">
        <v>5.2650672737104331E-2</v>
      </c>
    </row>
    <row r="1151" spans="1:10" x14ac:dyDescent="0.3">
      <c r="A1151" t="s">
        <v>18</v>
      </c>
      <c r="B1151">
        <v>1</v>
      </c>
      <c r="C1151">
        <v>25</v>
      </c>
      <c r="D1151">
        <v>0.15</v>
      </c>
      <c r="E1151" t="s">
        <v>0</v>
      </c>
      <c r="F1151">
        <v>12371.74</v>
      </c>
      <c r="G1151">
        <v>0</v>
      </c>
      <c r="H1151">
        <v>2173.39</v>
      </c>
      <c r="I1151">
        <v>0.77200000000000002</v>
      </c>
      <c r="J1151">
        <v>6.3565081114445698E-2</v>
      </c>
    </row>
    <row r="1152" spans="1:10" x14ac:dyDescent="0.3">
      <c r="A1152" t="s">
        <v>18</v>
      </c>
      <c r="B1152">
        <v>1</v>
      </c>
      <c r="C1152">
        <v>25</v>
      </c>
      <c r="D1152">
        <v>0.2</v>
      </c>
      <c r="E1152" t="s">
        <v>0</v>
      </c>
      <c r="F1152">
        <v>12580.85</v>
      </c>
      <c r="G1152">
        <v>0</v>
      </c>
      <c r="H1152">
        <v>3291.51</v>
      </c>
      <c r="I1152">
        <v>0.77300000000000002</v>
      </c>
      <c r="J1152">
        <v>8.154170316694942E-2</v>
      </c>
    </row>
    <row r="1153" spans="1:10" x14ac:dyDescent="0.3">
      <c r="A1153" t="s">
        <v>18</v>
      </c>
      <c r="B1153">
        <v>1</v>
      </c>
      <c r="C1153">
        <v>50</v>
      </c>
      <c r="D1153">
        <v>0.05</v>
      </c>
      <c r="E1153" t="s">
        <v>0</v>
      </c>
      <c r="F1153">
        <v>12102.64</v>
      </c>
      <c r="G1153">
        <v>0</v>
      </c>
      <c r="H1153">
        <v>1555.84</v>
      </c>
      <c r="I1153">
        <v>8.5999999999999993E-2</v>
      </c>
      <c r="J1153">
        <v>4.0431280749428478E-2</v>
      </c>
    </row>
    <row r="1154" spans="1:10" x14ac:dyDescent="0.3">
      <c r="A1154" t="s">
        <v>18</v>
      </c>
      <c r="B1154">
        <v>1</v>
      </c>
      <c r="C1154">
        <v>50</v>
      </c>
      <c r="D1154">
        <v>0.1</v>
      </c>
      <c r="E1154" t="s">
        <v>0</v>
      </c>
      <c r="F1154">
        <v>12347.4</v>
      </c>
      <c r="G1154">
        <v>0</v>
      </c>
      <c r="H1154">
        <v>2084.2600000000002</v>
      </c>
      <c r="I1154">
        <v>3.3000000000000002E-2</v>
      </c>
      <c r="J1154">
        <v>6.1472637038323397E-2</v>
      </c>
    </row>
    <row r="1155" spans="1:10" x14ac:dyDescent="0.3">
      <c r="A1155" t="s">
        <v>18</v>
      </c>
      <c r="B1155">
        <v>1</v>
      </c>
      <c r="C1155">
        <v>50</v>
      </c>
      <c r="D1155">
        <v>0.15</v>
      </c>
      <c r="E1155" t="s">
        <v>1</v>
      </c>
      <c r="F1155">
        <v>12656.35</v>
      </c>
      <c r="G1155">
        <v>0.39</v>
      </c>
      <c r="H1155">
        <v>3600.12</v>
      </c>
      <c r="I1155">
        <v>0.186</v>
      </c>
      <c r="J1155">
        <v>8.8032234298717427E-2</v>
      </c>
    </row>
    <row r="1156" spans="1:10" x14ac:dyDescent="0.3">
      <c r="A1156" t="s">
        <v>18</v>
      </c>
      <c r="B1156">
        <v>1</v>
      </c>
      <c r="C1156">
        <v>50</v>
      </c>
      <c r="D1156">
        <v>0.2</v>
      </c>
      <c r="E1156" t="s">
        <v>1</v>
      </c>
      <c r="F1156">
        <v>14086.9</v>
      </c>
      <c r="G1156">
        <v>8.01</v>
      </c>
      <c r="H1156">
        <v>3600.33</v>
      </c>
      <c r="I1156">
        <v>0.17299999999999999</v>
      </c>
      <c r="J1156">
        <v>0.21101275496826521</v>
      </c>
    </row>
    <row r="1157" spans="1:10" x14ac:dyDescent="0.3">
      <c r="A1157" t="s">
        <v>18</v>
      </c>
      <c r="B1157">
        <v>2</v>
      </c>
      <c r="C1157">
        <v>5</v>
      </c>
      <c r="D1157">
        <v>0.05</v>
      </c>
      <c r="E1157" t="s">
        <v>0</v>
      </c>
      <c r="F1157">
        <v>11675.93</v>
      </c>
      <c r="G1157">
        <v>0</v>
      </c>
      <c r="H1157">
        <v>344.45</v>
      </c>
      <c r="I1157">
        <v>0.98099999999999998</v>
      </c>
      <c r="J1157">
        <v>3.7481742694713827E-3</v>
      </c>
    </row>
    <row r="1158" spans="1:10" x14ac:dyDescent="0.3">
      <c r="A1158" t="s">
        <v>18</v>
      </c>
      <c r="B1158">
        <v>2</v>
      </c>
      <c r="C1158">
        <v>5</v>
      </c>
      <c r="D1158">
        <v>0.1</v>
      </c>
      <c r="E1158" t="s">
        <v>0</v>
      </c>
      <c r="F1158">
        <v>11751.11</v>
      </c>
      <c r="G1158">
        <v>0</v>
      </c>
      <c r="H1158">
        <v>607.79999999999995</v>
      </c>
      <c r="I1158">
        <v>1</v>
      </c>
      <c r="J1158">
        <v>1.0211195865316824E-2</v>
      </c>
    </row>
    <row r="1159" spans="1:10" x14ac:dyDescent="0.3">
      <c r="A1159" t="s">
        <v>18</v>
      </c>
      <c r="B1159">
        <v>2</v>
      </c>
      <c r="C1159">
        <v>5</v>
      </c>
      <c r="D1159">
        <v>0.15</v>
      </c>
      <c r="E1159" t="s">
        <v>0</v>
      </c>
      <c r="F1159">
        <v>12140.33</v>
      </c>
      <c r="G1159">
        <v>0</v>
      </c>
      <c r="H1159">
        <v>815.43</v>
      </c>
      <c r="I1159">
        <v>0.99099999999999999</v>
      </c>
      <c r="J1159">
        <v>4.3671388277326972E-2</v>
      </c>
    </row>
    <row r="1160" spans="1:10" x14ac:dyDescent="0.3">
      <c r="A1160" t="s">
        <v>18</v>
      </c>
      <c r="B1160">
        <v>2</v>
      </c>
      <c r="C1160">
        <v>5</v>
      </c>
      <c r="D1160">
        <v>0.2</v>
      </c>
      <c r="E1160" t="s">
        <v>0</v>
      </c>
      <c r="F1160">
        <v>12295.93</v>
      </c>
      <c r="G1160">
        <v>0</v>
      </c>
      <c r="H1160">
        <v>1201.73</v>
      </c>
      <c r="I1160">
        <v>0.999</v>
      </c>
      <c r="J1160">
        <v>5.7047900119752581E-2</v>
      </c>
    </row>
    <row r="1161" spans="1:10" x14ac:dyDescent="0.3">
      <c r="A1161" t="s">
        <v>18</v>
      </c>
      <c r="B1161">
        <v>2</v>
      </c>
      <c r="C1161">
        <v>10</v>
      </c>
      <c r="D1161">
        <v>0.05</v>
      </c>
      <c r="E1161" t="s">
        <v>0</v>
      </c>
      <c r="F1161">
        <v>11745.55</v>
      </c>
      <c r="G1161">
        <v>0</v>
      </c>
      <c r="H1161">
        <v>586.73</v>
      </c>
      <c r="I1161">
        <v>0.89</v>
      </c>
      <c r="J1161">
        <v>9.7332176786593116E-3</v>
      </c>
    </row>
    <row r="1162" spans="1:10" x14ac:dyDescent="0.3">
      <c r="A1162" t="s">
        <v>18</v>
      </c>
      <c r="B1162">
        <v>2</v>
      </c>
      <c r="C1162">
        <v>10</v>
      </c>
      <c r="D1162">
        <v>0.1</v>
      </c>
      <c r="E1162" t="s">
        <v>0</v>
      </c>
      <c r="F1162">
        <v>12140.33</v>
      </c>
      <c r="G1162">
        <v>0</v>
      </c>
      <c r="H1162">
        <v>1145.98</v>
      </c>
      <c r="I1162">
        <v>0.66900000000000004</v>
      </c>
      <c r="J1162">
        <v>4.3671388277326972E-2</v>
      </c>
    </row>
    <row r="1163" spans="1:10" x14ac:dyDescent="0.3">
      <c r="A1163" t="s">
        <v>18</v>
      </c>
      <c r="B1163">
        <v>2</v>
      </c>
      <c r="C1163">
        <v>10</v>
      </c>
      <c r="D1163">
        <v>0.15</v>
      </c>
      <c r="E1163" t="s">
        <v>0</v>
      </c>
      <c r="F1163">
        <v>12465.75</v>
      </c>
      <c r="G1163">
        <v>0</v>
      </c>
      <c r="H1163">
        <v>2787.5</v>
      </c>
      <c r="I1163">
        <v>0.36299999999999999</v>
      </c>
      <c r="J1163">
        <v>7.1646866964743872E-2</v>
      </c>
    </row>
    <row r="1164" spans="1:10" x14ac:dyDescent="0.3">
      <c r="A1164" t="s">
        <v>18</v>
      </c>
      <c r="B1164">
        <v>2</v>
      </c>
      <c r="C1164">
        <v>10</v>
      </c>
      <c r="D1164">
        <v>0.2</v>
      </c>
      <c r="E1164" t="s">
        <v>0</v>
      </c>
      <c r="F1164">
        <v>12586.02</v>
      </c>
      <c r="G1164">
        <v>0</v>
      </c>
      <c r="H1164">
        <v>1117.05</v>
      </c>
      <c r="I1164">
        <v>0.94599999999999995</v>
      </c>
      <c r="J1164">
        <v>8.1986154106700848E-2</v>
      </c>
    </row>
    <row r="1165" spans="1:10" x14ac:dyDescent="0.3">
      <c r="A1165" t="s">
        <v>18</v>
      </c>
      <c r="B1165">
        <v>2</v>
      </c>
      <c r="C1165">
        <v>25</v>
      </c>
      <c r="D1165">
        <v>0.05</v>
      </c>
      <c r="E1165" t="s">
        <v>0</v>
      </c>
      <c r="F1165">
        <v>12244.78</v>
      </c>
      <c r="G1165">
        <v>0</v>
      </c>
      <c r="H1165">
        <v>1878.04</v>
      </c>
      <c r="I1165">
        <v>0</v>
      </c>
      <c r="J1165">
        <v>5.2650672737104331E-2</v>
      </c>
    </row>
    <row r="1166" spans="1:10" x14ac:dyDescent="0.3">
      <c r="A1166" t="s">
        <v>18</v>
      </c>
      <c r="B1166">
        <v>2</v>
      </c>
      <c r="C1166">
        <v>25</v>
      </c>
      <c r="D1166">
        <v>0.1</v>
      </c>
      <c r="E1166" t="s">
        <v>0</v>
      </c>
      <c r="F1166">
        <v>12519.5</v>
      </c>
      <c r="G1166">
        <v>0</v>
      </c>
      <c r="H1166">
        <v>1217.95</v>
      </c>
      <c r="I1166">
        <v>0</v>
      </c>
      <c r="J1166">
        <v>7.6267609326764241E-2</v>
      </c>
    </row>
    <row r="1167" spans="1:10" x14ac:dyDescent="0.3">
      <c r="A1167" t="s">
        <v>18</v>
      </c>
      <c r="B1167">
        <v>2</v>
      </c>
      <c r="C1167">
        <v>25</v>
      </c>
      <c r="D1167">
        <v>0.15</v>
      </c>
      <c r="E1167" t="s">
        <v>1</v>
      </c>
      <c r="F1167">
        <v>13479.04</v>
      </c>
      <c r="G1167">
        <v>3.76</v>
      </c>
      <c r="H1167">
        <v>3600.31</v>
      </c>
      <c r="I1167">
        <v>8.0000000000000002E-3</v>
      </c>
      <c r="J1167">
        <v>0.15875667213705258</v>
      </c>
    </row>
    <row r="1168" spans="1:10" x14ac:dyDescent="0.3">
      <c r="A1168" t="s">
        <v>18</v>
      </c>
      <c r="B1168">
        <v>2</v>
      </c>
      <c r="C1168">
        <v>25</v>
      </c>
      <c r="D1168">
        <v>0.2</v>
      </c>
      <c r="E1168" t="s">
        <v>1</v>
      </c>
      <c r="F1168">
        <v>32118.29</v>
      </c>
      <c r="G1168">
        <v>56.58</v>
      </c>
      <c r="H1168">
        <v>3600.45</v>
      </c>
      <c r="I1168">
        <v>0</v>
      </c>
      <c r="J1168">
        <v>1.7611226641610065</v>
      </c>
    </row>
    <row r="1169" spans="1:10" x14ac:dyDescent="0.3">
      <c r="A1169" t="s">
        <v>18</v>
      </c>
      <c r="B1169">
        <v>2</v>
      </c>
      <c r="C1169">
        <v>50</v>
      </c>
      <c r="D1169">
        <v>0.05</v>
      </c>
      <c r="E1169" t="s">
        <v>0</v>
      </c>
      <c r="F1169">
        <v>12244.78</v>
      </c>
      <c r="G1169">
        <v>0</v>
      </c>
      <c r="H1169">
        <v>2816.97</v>
      </c>
      <c r="I1169">
        <v>0</v>
      </c>
      <c r="J1169">
        <v>5.2650672737104331E-2</v>
      </c>
    </row>
    <row r="1170" spans="1:10" x14ac:dyDescent="0.3">
      <c r="A1170" t="s">
        <v>18</v>
      </c>
      <c r="B1170">
        <v>2</v>
      </c>
      <c r="C1170">
        <v>50</v>
      </c>
      <c r="D1170">
        <v>0.1</v>
      </c>
      <c r="E1170" t="s">
        <v>0</v>
      </c>
      <c r="F1170">
        <v>12519.5</v>
      </c>
      <c r="G1170">
        <v>0</v>
      </c>
      <c r="H1170">
        <v>1335.48</v>
      </c>
      <c r="I1170">
        <v>0</v>
      </c>
      <c r="J1170">
        <v>7.6267609326764241E-2</v>
      </c>
    </row>
    <row r="1171" spans="1:10" x14ac:dyDescent="0.3">
      <c r="A1171" t="s">
        <v>18</v>
      </c>
      <c r="B1171">
        <v>2</v>
      </c>
      <c r="C1171">
        <v>50</v>
      </c>
      <c r="D1171">
        <v>0.15</v>
      </c>
      <c r="E1171" t="s">
        <v>1</v>
      </c>
      <c r="F1171">
        <v>13392.81</v>
      </c>
      <c r="G1171">
        <v>2.54</v>
      </c>
      <c r="H1171">
        <v>3600.19</v>
      </c>
      <c r="I1171">
        <v>0</v>
      </c>
      <c r="J1171">
        <v>0.15134371187887541</v>
      </c>
    </row>
    <row r="1172" spans="1:10" x14ac:dyDescent="0.3">
      <c r="A1172" t="s">
        <v>18</v>
      </c>
      <c r="B1172">
        <v>2</v>
      </c>
      <c r="C1172">
        <v>50</v>
      </c>
      <c r="D1172">
        <v>0.2</v>
      </c>
      <c r="E1172" t="s">
        <v>1</v>
      </c>
      <c r="F1172">
        <v>21671.22</v>
      </c>
      <c r="G1172">
        <v>33.85</v>
      </c>
      <c r="H1172">
        <v>3600.56</v>
      </c>
      <c r="I1172">
        <v>0</v>
      </c>
      <c r="J1172">
        <v>0.86301626587278735</v>
      </c>
    </row>
    <row r="1173" spans="1:10" x14ac:dyDescent="0.3">
      <c r="A1173" t="s">
        <v>18</v>
      </c>
      <c r="B1173">
        <v>3</v>
      </c>
      <c r="C1173">
        <v>0</v>
      </c>
      <c r="D1173">
        <v>0.05</v>
      </c>
      <c r="E1173" t="s">
        <v>0</v>
      </c>
      <c r="F1173">
        <v>12519.5</v>
      </c>
      <c r="G1173">
        <v>0</v>
      </c>
      <c r="H1173">
        <v>939.31</v>
      </c>
      <c r="I1173">
        <v>0</v>
      </c>
      <c r="J1173">
        <v>7.6267609326764241E-2</v>
      </c>
    </row>
    <row r="1174" spans="1:10" x14ac:dyDescent="0.3">
      <c r="A1174" t="s">
        <v>18</v>
      </c>
      <c r="B1174">
        <v>3</v>
      </c>
      <c r="C1174">
        <v>0</v>
      </c>
      <c r="D1174">
        <v>0.1</v>
      </c>
      <c r="E1174" t="s">
        <v>1</v>
      </c>
      <c r="F1174">
        <v>67991.990000000005</v>
      </c>
      <c r="G1174">
        <v>78.510000000000005</v>
      </c>
      <c r="H1174">
        <v>3600.47</v>
      </c>
      <c r="I1174">
        <v>0</v>
      </c>
      <c r="J1174">
        <v>4.8450877855081487</v>
      </c>
    </row>
    <row r="1175" spans="1:10" x14ac:dyDescent="0.3">
      <c r="A1175" t="s">
        <v>18</v>
      </c>
      <c r="B1175">
        <v>3</v>
      </c>
      <c r="C1175">
        <v>0</v>
      </c>
      <c r="D1175">
        <v>0.15</v>
      </c>
      <c r="E1175" t="s">
        <v>4</v>
      </c>
      <c r="F1175">
        <v>0</v>
      </c>
      <c r="G1175">
        <v>0</v>
      </c>
      <c r="H1175">
        <v>0.65</v>
      </c>
      <c r="J1175">
        <v>0</v>
      </c>
    </row>
    <row r="1176" spans="1:10" x14ac:dyDescent="0.3">
      <c r="A1176" t="s">
        <v>18</v>
      </c>
      <c r="B1176">
        <v>3</v>
      </c>
      <c r="C1176">
        <v>0</v>
      </c>
      <c r="D1176">
        <v>0.2</v>
      </c>
      <c r="E1176" t="s">
        <v>4</v>
      </c>
      <c r="F1176">
        <v>0</v>
      </c>
      <c r="G1176">
        <v>0</v>
      </c>
      <c r="H1176">
        <v>0.85</v>
      </c>
      <c r="J1176">
        <v>0</v>
      </c>
    </row>
    <row r="1177" spans="1:10" x14ac:dyDescent="0.3">
      <c r="A1177" t="s">
        <v>18</v>
      </c>
      <c r="B1177">
        <v>3</v>
      </c>
      <c r="C1177">
        <v>10</v>
      </c>
      <c r="D1177">
        <v>0.05</v>
      </c>
      <c r="E1177" t="s">
        <v>0</v>
      </c>
      <c r="F1177">
        <v>12519.5</v>
      </c>
      <c r="G1177">
        <v>0</v>
      </c>
      <c r="H1177">
        <v>970.81</v>
      </c>
      <c r="I1177">
        <v>0</v>
      </c>
      <c r="J1177">
        <v>7.6267609326764241E-2</v>
      </c>
    </row>
    <row r="1178" spans="1:10" x14ac:dyDescent="0.3">
      <c r="A1178" t="s">
        <v>18</v>
      </c>
      <c r="B1178">
        <v>3</v>
      </c>
      <c r="C1178">
        <v>10</v>
      </c>
      <c r="D1178">
        <v>0.1</v>
      </c>
      <c r="E1178" t="s">
        <v>1</v>
      </c>
      <c r="F1178">
        <v>58939.73</v>
      </c>
      <c r="G1178">
        <v>75.2</v>
      </c>
      <c r="H1178">
        <v>3600.31</v>
      </c>
      <c r="I1178">
        <v>0</v>
      </c>
      <c r="J1178">
        <v>4.0668894365961075</v>
      </c>
    </row>
    <row r="1179" spans="1:10" x14ac:dyDescent="0.3">
      <c r="A1179" t="s">
        <v>18</v>
      </c>
      <c r="B1179">
        <v>3</v>
      </c>
      <c r="C1179">
        <v>10</v>
      </c>
      <c r="D1179">
        <v>0.15</v>
      </c>
      <c r="E1179" t="s">
        <v>4</v>
      </c>
      <c r="F1179">
        <v>0</v>
      </c>
      <c r="G1179">
        <v>0</v>
      </c>
      <c r="H1179">
        <v>0.8</v>
      </c>
      <c r="J1179">
        <v>0</v>
      </c>
    </row>
    <row r="1180" spans="1:10" x14ac:dyDescent="0.3">
      <c r="A1180" t="s">
        <v>18</v>
      </c>
      <c r="B1180">
        <v>3</v>
      </c>
      <c r="C1180">
        <v>10</v>
      </c>
      <c r="D1180">
        <v>0.2</v>
      </c>
      <c r="E1180" t="s">
        <v>4</v>
      </c>
      <c r="F1180">
        <v>0</v>
      </c>
      <c r="G1180">
        <v>0</v>
      </c>
      <c r="H1180">
        <v>0.77</v>
      </c>
      <c r="J1180">
        <v>0</v>
      </c>
    </row>
    <row r="1181" spans="1:10" x14ac:dyDescent="0.3">
      <c r="A1181" t="s">
        <v>18</v>
      </c>
      <c r="B1181">
        <v>3</v>
      </c>
      <c r="C1181">
        <v>25</v>
      </c>
      <c r="D1181">
        <v>0.05</v>
      </c>
      <c r="E1181" t="s">
        <v>0</v>
      </c>
      <c r="F1181">
        <v>12519.5</v>
      </c>
      <c r="G1181">
        <v>0</v>
      </c>
      <c r="H1181">
        <v>888.72</v>
      </c>
      <c r="I1181">
        <v>0</v>
      </c>
      <c r="J1181">
        <v>7.6267609326764241E-2</v>
      </c>
    </row>
    <row r="1182" spans="1:10" x14ac:dyDescent="0.3">
      <c r="A1182" t="s">
        <v>18</v>
      </c>
      <c r="B1182">
        <v>3</v>
      </c>
      <c r="C1182">
        <v>25</v>
      </c>
      <c r="D1182">
        <v>0.1</v>
      </c>
      <c r="E1182" t="s">
        <v>1</v>
      </c>
      <c r="F1182">
        <v>16215.96</v>
      </c>
      <c r="G1182">
        <v>10.08</v>
      </c>
      <c r="H1182">
        <v>3600.22</v>
      </c>
      <c r="I1182">
        <v>0</v>
      </c>
      <c r="J1182">
        <v>0.3940422941921351</v>
      </c>
    </row>
    <row r="1183" spans="1:10" x14ac:dyDescent="0.3">
      <c r="A1183" t="s">
        <v>18</v>
      </c>
      <c r="B1183">
        <v>3</v>
      </c>
      <c r="C1183">
        <v>25</v>
      </c>
      <c r="D1183">
        <v>0.15</v>
      </c>
      <c r="E1183" t="s">
        <v>4</v>
      </c>
      <c r="F1183">
        <v>0</v>
      </c>
      <c r="G1183">
        <v>0</v>
      </c>
      <c r="H1183">
        <v>0.66</v>
      </c>
      <c r="J1183">
        <v>0</v>
      </c>
    </row>
    <row r="1184" spans="1:10" x14ac:dyDescent="0.3">
      <c r="A1184" t="s">
        <v>18</v>
      </c>
      <c r="B1184">
        <v>3</v>
      </c>
      <c r="C1184">
        <v>25</v>
      </c>
      <c r="D1184">
        <v>0.2</v>
      </c>
      <c r="E1184" t="s">
        <v>4</v>
      </c>
      <c r="F1184">
        <v>0</v>
      </c>
      <c r="G1184">
        <v>0</v>
      </c>
      <c r="H1184">
        <v>0.76</v>
      </c>
      <c r="J1184">
        <v>0</v>
      </c>
    </row>
    <row r="1185" spans="1:10" x14ac:dyDescent="0.3">
      <c r="A1185" t="s">
        <v>18</v>
      </c>
      <c r="B1185">
        <v>3</v>
      </c>
      <c r="C1185">
        <v>50</v>
      </c>
      <c r="D1185">
        <v>0.05</v>
      </c>
      <c r="E1185" t="s">
        <v>0</v>
      </c>
      <c r="F1185">
        <v>12519.5</v>
      </c>
      <c r="G1185">
        <v>0</v>
      </c>
      <c r="H1185">
        <v>575.23</v>
      </c>
      <c r="I1185">
        <v>0</v>
      </c>
      <c r="J1185">
        <v>7.6267609326764241E-2</v>
      </c>
    </row>
    <row r="1186" spans="1:10" x14ac:dyDescent="0.3">
      <c r="A1186" t="s">
        <v>18</v>
      </c>
      <c r="B1186">
        <v>3</v>
      </c>
      <c r="C1186">
        <v>50</v>
      </c>
      <c r="D1186">
        <v>0.1</v>
      </c>
      <c r="E1186" t="s">
        <v>1</v>
      </c>
      <c r="F1186">
        <v>18511.43</v>
      </c>
      <c r="G1186">
        <v>21.07</v>
      </c>
      <c r="H1186">
        <v>3600.91</v>
      </c>
      <c r="I1186">
        <v>0</v>
      </c>
      <c r="J1186">
        <v>0.59137765176882029</v>
      </c>
    </row>
    <row r="1187" spans="1:10" x14ac:dyDescent="0.3">
      <c r="A1187" t="s">
        <v>18</v>
      </c>
      <c r="B1187">
        <v>3</v>
      </c>
      <c r="C1187">
        <v>50</v>
      </c>
      <c r="D1187">
        <v>0.15</v>
      </c>
      <c r="E1187" t="s">
        <v>4</v>
      </c>
      <c r="F1187">
        <v>0</v>
      </c>
      <c r="G1187">
        <v>0</v>
      </c>
      <c r="H1187">
        <v>0.72</v>
      </c>
      <c r="J1187">
        <v>0</v>
      </c>
    </row>
    <row r="1188" spans="1:10" x14ac:dyDescent="0.3">
      <c r="A1188" t="s">
        <v>18</v>
      </c>
      <c r="B1188">
        <v>3</v>
      </c>
      <c r="C1188">
        <v>50</v>
      </c>
      <c r="D1188">
        <v>0.2</v>
      </c>
      <c r="E1188" t="s">
        <v>4</v>
      </c>
      <c r="F1188">
        <v>0</v>
      </c>
      <c r="G1188">
        <v>0</v>
      </c>
      <c r="H1188">
        <v>0.73</v>
      </c>
      <c r="J1188">
        <v>0</v>
      </c>
    </row>
    <row r="1189" spans="1:10" x14ac:dyDescent="0.3">
      <c r="A1189" t="s">
        <v>17</v>
      </c>
      <c r="B1189">
        <v>0</v>
      </c>
      <c r="C1189">
        <v>0</v>
      </c>
      <c r="D1189">
        <v>0.05</v>
      </c>
      <c r="E1189" t="s">
        <v>0</v>
      </c>
      <c r="F1189">
        <v>7874.52</v>
      </c>
      <c r="G1189">
        <v>0</v>
      </c>
      <c r="H1189">
        <v>1115.44</v>
      </c>
      <c r="I1189">
        <v>1</v>
      </c>
      <c r="J1189">
        <v>0</v>
      </c>
    </row>
    <row r="1190" spans="1:10" x14ac:dyDescent="0.3">
      <c r="A1190" t="s">
        <v>17</v>
      </c>
      <c r="B1190">
        <v>0</v>
      </c>
      <c r="C1190">
        <v>0</v>
      </c>
      <c r="D1190">
        <v>0.1</v>
      </c>
      <c r="E1190" t="s">
        <v>0</v>
      </c>
      <c r="F1190">
        <v>7874.52</v>
      </c>
      <c r="G1190">
        <v>0</v>
      </c>
      <c r="H1190">
        <v>1116.23</v>
      </c>
      <c r="I1190">
        <v>1</v>
      </c>
      <c r="J1190">
        <v>0</v>
      </c>
    </row>
    <row r="1191" spans="1:10" x14ac:dyDescent="0.3">
      <c r="A1191" t="s">
        <v>17</v>
      </c>
      <c r="B1191">
        <v>0</v>
      </c>
      <c r="C1191">
        <v>0</v>
      </c>
      <c r="D1191">
        <v>0.15</v>
      </c>
      <c r="E1191" t="s">
        <v>0</v>
      </c>
      <c r="F1191">
        <v>7874.52</v>
      </c>
      <c r="G1191">
        <v>0</v>
      </c>
      <c r="H1191">
        <v>1120.05</v>
      </c>
      <c r="I1191">
        <v>1</v>
      </c>
      <c r="J1191">
        <v>0</v>
      </c>
    </row>
    <row r="1192" spans="1:10" x14ac:dyDescent="0.3">
      <c r="A1192" t="s">
        <v>17</v>
      </c>
      <c r="B1192">
        <v>0</v>
      </c>
      <c r="C1192">
        <v>0</v>
      </c>
      <c r="D1192">
        <v>0.2</v>
      </c>
      <c r="E1192" t="s">
        <v>0</v>
      </c>
      <c r="F1192">
        <v>7874.52</v>
      </c>
      <c r="G1192">
        <v>0</v>
      </c>
      <c r="H1192">
        <v>1164.17</v>
      </c>
      <c r="I1192">
        <v>1</v>
      </c>
      <c r="J1192">
        <v>0</v>
      </c>
    </row>
    <row r="1193" spans="1:10" x14ac:dyDescent="0.3">
      <c r="A1193" t="s">
        <v>17</v>
      </c>
      <c r="B1193">
        <v>1</v>
      </c>
      <c r="C1193">
        <v>5</v>
      </c>
      <c r="D1193">
        <v>0.05</v>
      </c>
      <c r="E1193" t="s">
        <v>0</v>
      </c>
      <c r="F1193">
        <v>8125.55</v>
      </c>
      <c r="G1193">
        <v>0</v>
      </c>
      <c r="H1193">
        <v>1006.94</v>
      </c>
      <c r="I1193">
        <v>0.87</v>
      </c>
      <c r="J1193">
        <v>3.1878768483666331E-2</v>
      </c>
    </row>
    <row r="1194" spans="1:10" x14ac:dyDescent="0.3">
      <c r="A1194" t="s">
        <v>17</v>
      </c>
      <c r="B1194">
        <v>1</v>
      </c>
      <c r="C1194">
        <v>5</v>
      </c>
      <c r="D1194">
        <v>0.1</v>
      </c>
      <c r="E1194" t="s">
        <v>0</v>
      </c>
      <c r="F1194">
        <v>8488.1</v>
      </c>
      <c r="G1194">
        <v>0</v>
      </c>
      <c r="H1194">
        <v>866.85</v>
      </c>
      <c r="I1194">
        <v>0.996</v>
      </c>
      <c r="J1194">
        <v>7.7919670024331644E-2</v>
      </c>
    </row>
    <row r="1195" spans="1:10" x14ac:dyDescent="0.3">
      <c r="A1195" t="s">
        <v>17</v>
      </c>
      <c r="B1195">
        <v>1</v>
      </c>
      <c r="C1195">
        <v>5</v>
      </c>
      <c r="D1195">
        <v>0.15</v>
      </c>
      <c r="E1195" t="s">
        <v>0</v>
      </c>
      <c r="F1195">
        <v>9267.14</v>
      </c>
      <c r="G1195">
        <v>0</v>
      </c>
      <c r="H1195">
        <v>2398.91</v>
      </c>
      <c r="I1195">
        <v>0.99099999999999999</v>
      </c>
      <c r="J1195">
        <v>0.17685141443541941</v>
      </c>
    </row>
    <row r="1196" spans="1:10" x14ac:dyDescent="0.3">
      <c r="A1196" t="s">
        <v>17</v>
      </c>
      <c r="B1196">
        <v>1</v>
      </c>
      <c r="C1196">
        <v>5</v>
      </c>
      <c r="D1196">
        <v>0.2</v>
      </c>
      <c r="E1196" t="s">
        <v>0</v>
      </c>
      <c r="F1196">
        <v>9697.15</v>
      </c>
      <c r="G1196">
        <v>0</v>
      </c>
      <c r="H1196">
        <v>2144.17</v>
      </c>
      <c r="I1196">
        <v>1</v>
      </c>
      <c r="J1196">
        <v>0.23145918735364179</v>
      </c>
    </row>
    <row r="1197" spans="1:10" x14ac:dyDescent="0.3">
      <c r="A1197" t="s">
        <v>17</v>
      </c>
      <c r="B1197">
        <v>1</v>
      </c>
      <c r="C1197">
        <v>10</v>
      </c>
      <c r="D1197">
        <v>0.05</v>
      </c>
      <c r="E1197" t="s">
        <v>0</v>
      </c>
      <c r="F1197">
        <v>8125.55</v>
      </c>
      <c r="G1197">
        <v>0</v>
      </c>
      <c r="H1197">
        <v>1451.55</v>
      </c>
      <c r="I1197">
        <v>0.87</v>
      </c>
      <c r="J1197">
        <v>3.1878768483666331E-2</v>
      </c>
    </row>
    <row r="1198" spans="1:10" x14ac:dyDescent="0.3">
      <c r="A1198" t="s">
        <v>17</v>
      </c>
      <c r="B1198">
        <v>1</v>
      </c>
      <c r="C1198">
        <v>10</v>
      </c>
      <c r="D1198">
        <v>0.1</v>
      </c>
      <c r="E1198" t="s">
        <v>0</v>
      </c>
      <c r="F1198">
        <v>8488.1</v>
      </c>
      <c r="G1198">
        <v>0</v>
      </c>
      <c r="H1198">
        <v>893.27</v>
      </c>
      <c r="I1198">
        <v>0.996</v>
      </c>
      <c r="J1198">
        <v>7.7919670024331644E-2</v>
      </c>
    </row>
    <row r="1199" spans="1:10" x14ac:dyDescent="0.3">
      <c r="A1199" t="s">
        <v>17</v>
      </c>
      <c r="B1199">
        <v>1</v>
      </c>
      <c r="C1199">
        <v>10</v>
      </c>
      <c r="D1199">
        <v>0.15</v>
      </c>
      <c r="E1199" t="s">
        <v>0</v>
      </c>
      <c r="F1199">
        <v>9267.14</v>
      </c>
      <c r="G1199">
        <v>0</v>
      </c>
      <c r="H1199">
        <v>2010.08</v>
      </c>
      <c r="I1199">
        <v>0.99099999999999999</v>
      </c>
      <c r="J1199">
        <v>0.17685141443541941</v>
      </c>
    </row>
    <row r="1200" spans="1:10" x14ac:dyDescent="0.3">
      <c r="A1200" t="s">
        <v>17</v>
      </c>
      <c r="B1200">
        <v>1</v>
      </c>
      <c r="C1200">
        <v>10</v>
      </c>
      <c r="D1200">
        <v>0.2</v>
      </c>
      <c r="E1200" t="s">
        <v>0</v>
      </c>
      <c r="F1200">
        <v>9697.15</v>
      </c>
      <c r="G1200">
        <v>0</v>
      </c>
      <c r="H1200">
        <v>2128.1799999999998</v>
      </c>
      <c r="I1200">
        <v>1</v>
      </c>
      <c r="J1200">
        <v>0.23145918735364179</v>
      </c>
    </row>
    <row r="1201" spans="1:10" x14ac:dyDescent="0.3">
      <c r="A1201" t="s">
        <v>17</v>
      </c>
      <c r="B1201">
        <v>1</v>
      </c>
      <c r="C1201">
        <v>25</v>
      </c>
      <c r="D1201">
        <v>0.05</v>
      </c>
      <c r="E1201" t="s">
        <v>0</v>
      </c>
      <c r="F1201">
        <v>8125.55</v>
      </c>
      <c r="G1201">
        <v>0</v>
      </c>
      <c r="H1201">
        <v>1080.8399999999999</v>
      </c>
      <c r="I1201">
        <v>0.87</v>
      </c>
      <c r="J1201">
        <v>3.1878768483666331E-2</v>
      </c>
    </row>
    <row r="1202" spans="1:10" x14ac:dyDescent="0.3">
      <c r="A1202" t="s">
        <v>17</v>
      </c>
      <c r="B1202">
        <v>1</v>
      </c>
      <c r="C1202">
        <v>25</v>
      </c>
      <c r="D1202">
        <v>0.1</v>
      </c>
      <c r="E1202" t="s">
        <v>0</v>
      </c>
      <c r="F1202">
        <v>8488.1</v>
      </c>
      <c r="G1202">
        <v>0</v>
      </c>
      <c r="H1202">
        <v>1003.86</v>
      </c>
      <c r="I1202">
        <v>0.996</v>
      </c>
      <c r="J1202">
        <v>7.7919670024331644E-2</v>
      </c>
    </row>
    <row r="1203" spans="1:10" x14ac:dyDescent="0.3">
      <c r="A1203" t="s">
        <v>17</v>
      </c>
      <c r="B1203">
        <v>1</v>
      </c>
      <c r="C1203">
        <v>25</v>
      </c>
      <c r="D1203">
        <v>0.15</v>
      </c>
      <c r="E1203" t="s">
        <v>0</v>
      </c>
      <c r="F1203">
        <v>9267.14</v>
      </c>
      <c r="G1203">
        <v>0</v>
      </c>
      <c r="H1203">
        <v>1861.17</v>
      </c>
      <c r="I1203">
        <v>0.99099999999999999</v>
      </c>
      <c r="J1203">
        <v>0.17685141443541941</v>
      </c>
    </row>
    <row r="1204" spans="1:10" x14ac:dyDescent="0.3">
      <c r="A1204" t="s">
        <v>17</v>
      </c>
      <c r="B1204">
        <v>1</v>
      </c>
      <c r="C1204">
        <v>25</v>
      </c>
      <c r="D1204">
        <v>0.2</v>
      </c>
      <c r="E1204" t="s">
        <v>0</v>
      </c>
      <c r="F1204">
        <v>9697.15</v>
      </c>
      <c r="G1204">
        <v>0</v>
      </c>
      <c r="H1204">
        <v>1923.22</v>
      </c>
      <c r="I1204">
        <v>1</v>
      </c>
      <c r="J1204">
        <v>0.23145918735364179</v>
      </c>
    </row>
    <row r="1205" spans="1:10" x14ac:dyDescent="0.3">
      <c r="A1205" t="s">
        <v>17</v>
      </c>
      <c r="B1205">
        <v>1</v>
      </c>
      <c r="C1205">
        <v>50</v>
      </c>
      <c r="D1205">
        <v>0.05</v>
      </c>
      <c r="E1205" t="s">
        <v>0</v>
      </c>
      <c r="F1205">
        <v>8488.1</v>
      </c>
      <c r="G1205">
        <v>0</v>
      </c>
      <c r="H1205">
        <v>793.01</v>
      </c>
      <c r="I1205">
        <v>1E-3</v>
      </c>
      <c r="J1205">
        <v>7.7919670024331644E-2</v>
      </c>
    </row>
    <row r="1206" spans="1:10" x14ac:dyDescent="0.3">
      <c r="A1206" t="s">
        <v>17</v>
      </c>
      <c r="B1206">
        <v>1</v>
      </c>
      <c r="C1206">
        <v>50</v>
      </c>
      <c r="D1206">
        <v>0.1</v>
      </c>
      <c r="E1206" t="s">
        <v>0</v>
      </c>
      <c r="F1206">
        <v>9671.91</v>
      </c>
      <c r="G1206">
        <v>0</v>
      </c>
      <c r="H1206">
        <v>1933.26</v>
      </c>
      <c r="I1206">
        <v>0.04</v>
      </c>
      <c r="J1206">
        <v>0.22825391261943584</v>
      </c>
    </row>
    <row r="1207" spans="1:10" x14ac:dyDescent="0.3">
      <c r="A1207" t="s">
        <v>17</v>
      </c>
      <c r="B1207">
        <v>1</v>
      </c>
      <c r="C1207">
        <v>50</v>
      </c>
      <c r="D1207">
        <v>0.15</v>
      </c>
      <c r="E1207" t="s">
        <v>1</v>
      </c>
      <c r="F1207">
        <v>10884.26</v>
      </c>
      <c r="G1207">
        <v>4.97</v>
      </c>
      <c r="H1207">
        <v>3804.17</v>
      </c>
      <c r="I1207">
        <v>8.5999999999999993E-2</v>
      </c>
      <c r="J1207">
        <v>0.38221250311130062</v>
      </c>
    </row>
    <row r="1208" spans="1:10" x14ac:dyDescent="0.3">
      <c r="A1208" t="s">
        <v>17</v>
      </c>
      <c r="B1208">
        <v>1</v>
      </c>
      <c r="C1208">
        <v>50</v>
      </c>
      <c r="D1208">
        <v>0.2</v>
      </c>
      <c r="E1208" t="s">
        <v>1</v>
      </c>
      <c r="F1208">
        <v>15292.46</v>
      </c>
      <c r="G1208">
        <v>27.49</v>
      </c>
      <c r="H1208">
        <v>3603.57</v>
      </c>
      <c r="I1208">
        <v>0.19</v>
      </c>
      <c r="J1208">
        <v>0.9420180531638751</v>
      </c>
    </row>
    <row r="1209" spans="1:10" x14ac:dyDescent="0.3">
      <c r="A1209" t="s">
        <v>17</v>
      </c>
      <c r="B1209">
        <v>2</v>
      </c>
      <c r="C1209">
        <v>5</v>
      </c>
      <c r="D1209">
        <v>0.05</v>
      </c>
      <c r="E1209" t="s">
        <v>0</v>
      </c>
      <c r="F1209">
        <v>8110.21</v>
      </c>
      <c r="G1209">
        <v>0</v>
      </c>
      <c r="H1209">
        <v>1011.78</v>
      </c>
      <c r="I1209">
        <v>0.96699999999999997</v>
      </c>
      <c r="J1209">
        <v>2.9930713237124262E-2</v>
      </c>
    </row>
    <row r="1210" spans="1:10" x14ac:dyDescent="0.3">
      <c r="A1210" t="s">
        <v>17</v>
      </c>
      <c r="B1210">
        <v>2</v>
      </c>
      <c r="C1210">
        <v>5</v>
      </c>
      <c r="D1210">
        <v>0.1</v>
      </c>
      <c r="E1210" t="s">
        <v>0</v>
      </c>
      <c r="F1210">
        <v>8499.49</v>
      </c>
      <c r="G1210">
        <v>0</v>
      </c>
      <c r="H1210">
        <v>529.53</v>
      </c>
      <c r="I1210">
        <v>0.99</v>
      </c>
      <c r="J1210">
        <v>7.9366107394482466E-2</v>
      </c>
    </row>
    <row r="1211" spans="1:10" x14ac:dyDescent="0.3">
      <c r="A1211" t="s">
        <v>17</v>
      </c>
      <c r="B1211">
        <v>2</v>
      </c>
      <c r="C1211">
        <v>5</v>
      </c>
      <c r="D1211">
        <v>0.15</v>
      </c>
      <c r="E1211" t="s">
        <v>0</v>
      </c>
      <c r="F1211">
        <v>8974.74</v>
      </c>
      <c r="G1211">
        <v>0</v>
      </c>
      <c r="H1211">
        <v>2016.79</v>
      </c>
      <c r="I1211">
        <v>1</v>
      </c>
      <c r="J1211">
        <v>0.13971899239572694</v>
      </c>
    </row>
    <row r="1212" spans="1:10" x14ac:dyDescent="0.3">
      <c r="A1212" t="s">
        <v>17</v>
      </c>
      <c r="B1212">
        <v>2</v>
      </c>
      <c r="C1212">
        <v>5</v>
      </c>
      <c r="D1212">
        <v>0.2</v>
      </c>
      <c r="E1212" t="s">
        <v>0</v>
      </c>
      <c r="F1212">
        <v>9690.69</v>
      </c>
      <c r="G1212">
        <v>0</v>
      </c>
      <c r="H1212">
        <v>2373.9499999999998</v>
      </c>
      <c r="I1212">
        <v>1</v>
      </c>
      <c r="J1212">
        <v>0.23063881988997426</v>
      </c>
    </row>
    <row r="1213" spans="1:10" x14ac:dyDescent="0.3">
      <c r="A1213" t="s">
        <v>17</v>
      </c>
      <c r="B1213">
        <v>2</v>
      </c>
      <c r="C1213">
        <v>10</v>
      </c>
      <c r="D1213">
        <v>0.05</v>
      </c>
      <c r="E1213" t="s">
        <v>0</v>
      </c>
      <c r="F1213">
        <v>8499.49</v>
      </c>
      <c r="G1213">
        <v>0</v>
      </c>
      <c r="H1213">
        <v>887.38</v>
      </c>
      <c r="I1213">
        <v>0</v>
      </c>
      <c r="J1213">
        <v>7.9366107394482466E-2</v>
      </c>
    </row>
    <row r="1214" spans="1:10" x14ac:dyDescent="0.3">
      <c r="A1214" t="s">
        <v>17</v>
      </c>
      <c r="B1214">
        <v>2</v>
      </c>
      <c r="C1214">
        <v>10</v>
      </c>
      <c r="D1214">
        <v>0.1</v>
      </c>
      <c r="E1214" t="s">
        <v>0</v>
      </c>
      <c r="F1214">
        <v>9260.51</v>
      </c>
      <c r="G1214">
        <v>0</v>
      </c>
      <c r="H1214">
        <v>2611.63</v>
      </c>
      <c r="I1214">
        <v>0.26200000000000001</v>
      </c>
      <c r="J1214">
        <v>0.17600945835428705</v>
      </c>
    </row>
    <row r="1215" spans="1:10" x14ac:dyDescent="0.3">
      <c r="A1215" t="s">
        <v>17</v>
      </c>
      <c r="B1215">
        <v>2</v>
      </c>
      <c r="C1215">
        <v>10</v>
      </c>
      <c r="D1215">
        <v>0.15</v>
      </c>
      <c r="E1215" t="s">
        <v>1</v>
      </c>
      <c r="F1215">
        <v>10689.57</v>
      </c>
      <c r="G1215">
        <v>2.21</v>
      </c>
      <c r="H1215">
        <v>3600.44</v>
      </c>
      <c r="I1215">
        <v>0.09</v>
      </c>
      <c r="J1215">
        <v>0.35748845643924954</v>
      </c>
    </row>
    <row r="1216" spans="1:10" x14ac:dyDescent="0.3">
      <c r="A1216" t="s">
        <v>17</v>
      </c>
      <c r="B1216">
        <v>2</v>
      </c>
      <c r="C1216">
        <v>10</v>
      </c>
      <c r="D1216">
        <v>0.2</v>
      </c>
      <c r="E1216" t="s">
        <v>2</v>
      </c>
      <c r="F1216">
        <v>0</v>
      </c>
      <c r="G1216">
        <v>0</v>
      </c>
      <c r="H1216">
        <v>3600.99</v>
      </c>
      <c r="J1216">
        <v>0</v>
      </c>
    </row>
    <row r="1217" spans="1:10" x14ac:dyDescent="0.3">
      <c r="A1217" t="s">
        <v>17</v>
      </c>
      <c r="B1217">
        <v>2</v>
      </c>
      <c r="C1217">
        <v>25</v>
      </c>
      <c r="D1217">
        <v>0.05</v>
      </c>
      <c r="E1217" t="s">
        <v>1</v>
      </c>
      <c r="F1217">
        <v>8987.44</v>
      </c>
      <c r="G1217">
        <v>2.2599999999999998</v>
      </c>
      <c r="H1217">
        <v>3600.18</v>
      </c>
      <c r="I1217">
        <v>0</v>
      </c>
      <c r="J1217">
        <v>0.14133178911222521</v>
      </c>
    </row>
    <row r="1218" spans="1:10" x14ac:dyDescent="0.3">
      <c r="A1218" t="s">
        <v>17</v>
      </c>
      <c r="B1218">
        <v>2</v>
      </c>
      <c r="C1218">
        <v>25</v>
      </c>
      <c r="D1218">
        <v>0.1</v>
      </c>
      <c r="E1218" t="s">
        <v>0</v>
      </c>
      <c r="F1218">
        <v>9949.4699999999993</v>
      </c>
      <c r="G1218">
        <v>0</v>
      </c>
      <c r="H1218">
        <v>2134.09</v>
      </c>
      <c r="I1218">
        <v>0</v>
      </c>
      <c r="J1218">
        <v>0.2635017753463067</v>
      </c>
    </row>
    <row r="1219" spans="1:10" x14ac:dyDescent="0.3">
      <c r="A1219" t="s">
        <v>17</v>
      </c>
      <c r="B1219">
        <v>2</v>
      </c>
      <c r="C1219">
        <v>25</v>
      </c>
      <c r="D1219">
        <v>0.15</v>
      </c>
      <c r="E1219" t="s">
        <v>1</v>
      </c>
      <c r="F1219">
        <v>12266.48</v>
      </c>
      <c r="G1219">
        <v>11.05</v>
      </c>
      <c r="H1219">
        <v>3600.52</v>
      </c>
      <c r="I1219">
        <v>0</v>
      </c>
      <c r="J1219">
        <v>0.55774320212533568</v>
      </c>
    </row>
    <row r="1220" spans="1:10" x14ac:dyDescent="0.3">
      <c r="A1220" t="s">
        <v>17</v>
      </c>
      <c r="B1220">
        <v>2</v>
      </c>
      <c r="C1220">
        <v>25</v>
      </c>
      <c r="D1220">
        <v>0.2</v>
      </c>
      <c r="E1220" t="s">
        <v>2</v>
      </c>
      <c r="F1220">
        <v>0</v>
      </c>
      <c r="G1220">
        <v>0</v>
      </c>
      <c r="H1220">
        <v>3600.86</v>
      </c>
      <c r="J1220">
        <v>0</v>
      </c>
    </row>
    <row r="1221" spans="1:10" x14ac:dyDescent="0.3">
      <c r="A1221" t="s">
        <v>17</v>
      </c>
      <c r="B1221">
        <v>2</v>
      </c>
      <c r="C1221">
        <v>50</v>
      </c>
      <c r="D1221">
        <v>0.05</v>
      </c>
      <c r="E1221" t="s">
        <v>1</v>
      </c>
      <c r="F1221">
        <v>8959.9699999999993</v>
      </c>
      <c r="G1221">
        <v>2.04</v>
      </c>
      <c r="H1221">
        <v>3600.26</v>
      </c>
      <c r="I1221">
        <v>0</v>
      </c>
      <c r="J1221">
        <v>0.13784332251362619</v>
      </c>
    </row>
    <row r="1222" spans="1:10" x14ac:dyDescent="0.3">
      <c r="A1222" t="s">
        <v>17</v>
      </c>
      <c r="B1222">
        <v>2</v>
      </c>
      <c r="C1222">
        <v>50</v>
      </c>
      <c r="D1222">
        <v>0.1</v>
      </c>
      <c r="E1222" t="s">
        <v>0</v>
      </c>
      <c r="F1222">
        <v>9949.4699999999993</v>
      </c>
      <c r="G1222">
        <v>0</v>
      </c>
      <c r="H1222">
        <v>2500.88</v>
      </c>
      <c r="I1222">
        <v>0</v>
      </c>
      <c r="J1222">
        <v>0.2635017753463067</v>
      </c>
    </row>
    <row r="1223" spans="1:10" x14ac:dyDescent="0.3">
      <c r="A1223" t="s">
        <v>17</v>
      </c>
      <c r="B1223">
        <v>2</v>
      </c>
      <c r="C1223">
        <v>50</v>
      </c>
      <c r="D1223">
        <v>0.15</v>
      </c>
      <c r="E1223" t="s">
        <v>1</v>
      </c>
      <c r="F1223">
        <v>11761.33</v>
      </c>
      <c r="G1223">
        <v>6.46</v>
      </c>
      <c r="H1223">
        <v>3608.06</v>
      </c>
      <c r="I1223">
        <v>0</v>
      </c>
      <c r="J1223">
        <v>0.49359326028761119</v>
      </c>
    </row>
    <row r="1224" spans="1:10" x14ac:dyDescent="0.3">
      <c r="A1224" t="s">
        <v>17</v>
      </c>
      <c r="B1224">
        <v>2</v>
      </c>
      <c r="C1224">
        <v>50</v>
      </c>
      <c r="D1224">
        <v>0.2</v>
      </c>
      <c r="E1224" t="s">
        <v>2</v>
      </c>
      <c r="F1224">
        <v>0</v>
      </c>
      <c r="G1224">
        <v>0</v>
      </c>
      <c r="H1224">
        <v>3608.39</v>
      </c>
      <c r="J1224">
        <v>0</v>
      </c>
    </row>
    <row r="1225" spans="1:10" x14ac:dyDescent="0.3">
      <c r="A1225" t="s">
        <v>17</v>
      </c>
      <c r="B1225">
        <v>3</v>
      </c>
      <c r="C1225">
        <v>0</v>
      </c>
      <c r="D1225">
        <v>0.05</v>
      </c>
      <c r="E1225" t="s">
        <v>0</v>
      </c>
      <c r="F1225">
        <v>9949.4699999999993</v>
      </c>
      <c r="G1225">
        <v>0</v>
      </c>
      <c r="H1225">
        <v>1260.9000000000001</v>
      </c>
      <c r="I1225">
        <v>0</v>
      </c>
      <c r="J1225">
        <v>0.2635017753463067</v>
      </c>
    </row>
    <row r="1226" spans="1:10" x14ac:dyDescent="0.3">
      <c r="A1226" t="s">
        <v>17</v>
      </c>
      <c r="B1226">
        <v>3</v>
      </c>
      <c r="C1226">
        <v>0</v>
      </c>
      <c r="D1226">
        <v>0.1</v>
      </c>
      <c r="E1226" t="s">
        <v>2</v>
      </c>
      <c r="F1226">
        <v>0</v>
      </c>
      <c r="G1226">
        <v>0</v>
      </c>
      <c r="H1226">
        <v>3600.19</v>
      </c>
      <c r="J1226">
        <v>0</v>
      </c>
    </row>
    <row r="1227" spans="1:10" x14ac:dyDescent="0.3">
      <c r="A1227" t="s">
        <v>17</v>
      </c>
      <c r="B1227">
        <v>3</v>
      </c>
      <c r="C1227">
        <v>0</v>
      </c>
      <c r="D1227">
        <v>0.15</v>
      </c>
      <c r="E1227" t="s">
        <v>4</v>
      </c>
      <c r="F1227">
        <v>0</v>
      </c>
      <c r="G1227">
        <v>0</v>
      </c>
      <c r="H1227">
        <v>0.86</v>
      </c>
      <c r="J1227">
        <v>0</v>
      </c>
    </row>
    <row r="1228" spans="1:10" x14ac:dyDescent="0.3">
      <c r="A1228" t="s">
        <v>17</v>
      </c>
      <c r="B1228">
        <v>3</v>
      </c>
      <c r="C1228">
        <v>0</v>
      </c>
      <c r="D1228">
        <v>0.2</v>
      </c>
      <c r="E1228" t="s">
        <v>4</v>
      </c>
      <c r="F1228">
        <v>0</v>
      </c>
      <c r="G1228">
        <v>0</v>
      </c>
      <c r="H1228">
        <v>0.8</v>
      </c>
      <c r="J1228">
        <v>0</v>
      </c>
    </row>
    <row r="1229" spans="1:10" x14ac:dyDescent="0.3">
      <c r="A1229" t="s">
        <v>17</v>
      </c>
      <c r="B1229">
        <v>3</v>
      </c>
      <c r="C1229">
        <v>10</v>
      </c>
      <c r="D1229">
        <v>0.05</v>
      </c>
      <c r="E1229" t="s">
        <v>0</v>
      </c>
      <c r="F1229">
        <v>9949.4699999999993</v>
      </c>
      <c r="G1229">
        <v>0</v>
      </c>
      <c r="H1229">
        <v>1507.82</v>
      </c>
      <c r="I1229">
        <v>0</v>
      </c>
      <c r="J1229">
        <v>0.2635017753463067</v>
      </c>
    </row>
    <row r="1230" spans="1:10" x14ac:dyDescent="0.3">
      <c r="A1230" t="s">
        <v>17</v>
      </c>
      <c r="B1230">
        <v>3</v>
      </c>
      <c r="C1230">
        <v>10</v>
      </c>
      <c r="D1230">
        <v>0.1</v>
      </c>
      <c r="E1230" t="s">
        <v>2</v>
      </c>
      <c r="F1230">
        <v>0</v>
      </c>
      <c r="G1230">
        <v>0</v>
      </c>
      <c r="H1230">
        <v>3600.21</v>
      </c>
      <c r="J1230">
        <v>0</v>
      </c>
    </row>
    <row r="1231" spans="1:10" x14ac:dyDescent="0.3">
      <c r="A1231" t="s">
        <v>17</v>
      </c>
      <c r="B1231">
        <v>3</v>
      </c>
      <c r="C1231">
        <v>10</v>
      </c>
      <c r="D1231">
        <v>0.15</v>
      </c>
      <c r="E1231" t="s">
        <v>4</v>
      </c>
      <c r="F1231">
        <v>0</v>
      </c>
      <c r="G1231">
        <v>0</v>
      </c>
      <c r="H1231">
        <v>0.98</v>
      </c>
      <c r="J1231">
        <v>0</v>
      </c>
    </row>
    <row r="1232" spans="1:10" x14ac:dyDescent="0.3">
      <c r="A1232" t="s">
        <v>17</v>
      </c>
      <c r="B1232">
        <v>3</v>
      </c>
      <c r="C1232">
        <v>10</v>
      </c>
      <c r="D1232">
        <v>0.2</v>
      </c>
      <c r="E1232" t="s">
        <v>4</v>
      </c>
      <c r="F1232">
        <v>0</v>
      </c>
      <c r="G1232">
        <v>0</v>
      </c>
      <c r="H1232">
        <v>0.84</v>
      </c>
      <c r="J1232">
        <v>0</v>
      </c>
    </row>
    <row r="1233" spans="1:10" x14ac:dyDescent="0.3">
      <c r="A1233" t="s">
        <v>17</v>
      </c>
      <c r="B1233">
        <v>3</v>
      </c>
      <c r="C1233">
        <v>25</v>
      </c>
      <c r="D1233">
        <v>0.05</v>
      </c>
      <c r="E1233" t="s">
        <v>0</v>
      </c>
      <c r="F1233">
        <v>9949.4699999999993</v>
      </c>
      <c r="G1233">
        <v>0</v>
      </c>
      <c r="H1233">
        <v>1233.55</v>
      </c>
      <c r="I1233">
        <v>0</v>
      </c>
      <c r="J1233">
        <v>0.2635017753463067</v>
      </c>
    </row>
    <row r="1234" spans="1:10" x14ac:dyDescent="0.3">
      <c r="A1234" t="s">
        <v>17</v>
      </c>
      <c r="B1234">
        <v>3</v>
      </c>
      <c r="C1234">
        <v>25</v>
      </c>
      <c r="D1234">
        <v>0.1</v>
      </c>
      <c r="E1234" t="s">
        <v>2</v>
      </c>
      <c r="F1234">
        <v>0</v>
      </c>
      <c r="G1234">
        <v>0</v>
      </c>
      <c r="H1234">
        <v>3600.22</v>
      </c>
      <c r="J1234">
        <v>0</v>
      </c>
    </row>
    <row r="1235" spans="1:10" x14ac:dyDescent="0.3">
      <c r="A1235" t="s">
        <v>17</v>
      </c>
      <c r="B1235">
        <v>3</v>
      </c>
      <c r="C1235">
        <v>25</v>
      </c>
      <c r="D1235">
        <v>0.15</v>
      </c>
      <c r="E1235" t="s">
        <v>4</v>
      </c>
      <c r="F1235">
        <v>0</v>
      </c>
      <c r="G1235">
        <v>0</v>
      </c>
      <c r="H1235">
        <v>0.85</v>
      </c>
      <c r="J1235">
        <v>0</v>
      </c>
    </row>
    <row r="1236" spans="1:10" x14ac:dyDescent="0.3">
      <c r="A1236" t="s">
        <v>17</v>
      </c>
      <c r="B1236">
        <v>3</v>
      </c>
      <c r="C1236">
        <v>25</v>
      </c>
      <c r="D1236">
        <v>0.2</v>
      </c>
      <c r="E1236" t="s">
        <v>4</v>
      </c>
      <c r="F1236">
        <v>0</v>
      </c>
      <c r="G1236">
        <v>0</v>
      </c>
      <c r="H1236">
        <v>0.94</v>
      </c>
      <c r="J1236">
        <v>0</v>
      </c>
    </row>
    <row r="1237" spans="1:10" x14ac:dyDescent="0.3">
      <c r="A1237" t="s">
        <v>17</v>
      </c>
      <c r="B1237">
        <v>3</v>
      </c>
      <c r="C1237">
        <v>50</v>
      </c>
      <c r="D1237">
        <v>0.05</v>
      </c>
      <c r="E1237" t="s">
        <v>0</v>
      </c>
      <c r="F1237">
        <v>9949.4699999999993</v>
      </c>
      <c r="G1237">
        <v>0</v>
      </c>
      <c r="H1237">
        <v>1470.43</v>
      </c>
      <c r="I1237">
        <v>0</v>
      </c>
      <c r="J1237">
        <v>0.2635017753463067</v>
      </c>
    </row>
    <row r="1238" spans="1:10" x14ac:dyDescent="0.3">
      <c r="A1238" t="s">
        <v>17</v>
      </c>
      <c r="B1238">
        <v>3</v>
      </c>
      <c r="C1238">
        <v>50</v>
      </c>
      <c r="D1238">
        <v>0.1</v>
      </c>
      <c r="E1238" t="s">
        <v>2</v>
      </c>
      <c r="F1238">
        <v>0</v>
      </c>
      <c r="G1238">
        <v>0</v>
      </c>
      <c r="H1238">
        <v>3600.52</v>
      </c>
      <c r="J1238">
        <v>0</v>
      </c>
    </row>
    <row r="1239" spans="1:10" x14ac:dyDescent="0.3">
      <c r="A1239" t="s">
        <v>17</v>
      </c>
      <c r="B1239">
        <v>3</v>
      </c>
      <c r="C1239">
        <v>50</v>
      </c>
      <c r="D1239">
        <v>0.15</v>
      </c>
      <c r="E1239" t="s">
        <v>4</v>
      </c>
      <c r="F1239">
        <v>0</v>
      </c>
      <c r="G1239">
        <v>0</v>
      </c>
      <c r="H1239">
        <v>0.86</v>
      </c>
      <c r="J1239">
        <v>0</v>
      </c>
    </row>
    <row r="1240" spans="1:10" x14ac:dyDescent="0.3">
      <c r="A1240" t="s">
        <v>17</v>
      </c>
      <c r="B1240">
        <v>3</v>
      </c>
      <c r="C1240">
        <v>50</v>
      </c>
      <c r="D1240">
        <v>0.2</v>
      </c>
      <c r="E1240" t="s">
        <v>4</v>
      </c>
      <c r="F1240">
        <v>0</v>
      </c>
      <c r="G1240">
        <v>0</v>
      </c>
      <c r="H1240">
        <v>0.83</v>
      </c>
      <c r="J1240">
        <v>0</v>
      </c>
    </row>
    <row r="1241" spans="1:10" x14ac:dyDescent="0.3">
      <c r="A1241" t="s">
        <v>14</v>
      </c>
      <c r="B1241">
        <v>0</v>
      </c>
      <c r="C1241">
        <v>0</v>
      </c>
      <c r="D1241">
        <v>0.05</v>
      </c>
      <c r="E1241" t="s">
        <v>0</v>
      </c>
      <c r="F1241">
        <v>30902.03</v>
      </c>
      <c r="G1241">
        <v>0</v>
      </c>
      <c r="H1241">
        <v>405.51</v>
      </c>
      <c r="I1241">
        <v>0.79900000000000004</v>
      </c>
      <c r="J1241">
        <v>0</v>
      </c>
    </row>
    <row r="1242" spans="1:10" x14ac:dyDescent="0.3">
      <c r="A1242" t="s">
        <v>14</v>
      </c>
      <c r="B1242">
        <v>0</v>
      </c>
      <c r="C1242">
        <v>0</v>
      </c>
      <c r="D1242">
        <v>0.1</v>
      </c>
      <c r="E1242" t="s">
        <v>0</v>
      </c>
      <c r="F1242">
        <v>30902.03</v>
      </c>
      <c r="G1242">
        <v>0</v>
      </c>
      <c r="H1242">
        <v>376.67</v>
      </c>
      <c r="I1242">
        <v>1</v>
      </c>
      <c r="J1242">
        <v>0</v>
      </c>
    </row>
    <row r="1243" spans="1:10" x14ac:dyDescent="0.3">
      <c r="A1243" t="s">
        <v>14</v>
      </c>
      <c r="B1243">
        <v>0</v>
      </c>
      <c r="C1243">
        <v>0</v>
      </c>
      <c r="D1243">
        <v>0.15</v>
      </c>
      <c r="E1243" t="s">
        <v>0</v>
      </c>
      <c r="F1243">
        <v>30902.03</v>
      </c>
      <c r="G1243">
        <v>0</v>
      </c>
      <c r="H1243">
        <v>375.96</v>
      </c>
      <c r="I1243">
        <v>1</v>
      </c>
      <c r="J1243">
        <v>0</v>
      </c>
    </row>
    <row r="1244" spans="1:10" x14ac:dyDescent="0.3">
      <c r="A1244" t="s">
        <v>14</v>
      </c>
      <c r="B1244">
        <v>0</v>
      </c>
      <c r="C1244">
        <v>0</v>
      </c>
      <c r="D1244">
        <v>0.2</v>
      </c>
      <c r="E1244" t="s">
        <v>0</v>
      </c>
      <c r="F1244">
        <v>30902.03</v>
      </c>
      <c r="G1244">
        <v>0</v>
      </c>
      <c r="H1244">
        <v>386.57</v>
      </c>
      <c r="I1244">
        <v>1</v>
      </c>
      <c r="J1244">
        <v>0</v>
      </c>
    </row>
    <row r="1245" spans="1:10" x14ac:dyDescent="0.3">
      <c r="A1245" t="s">
        <v>14</v>
      </c>
      <c r="B1245">
        <v>1</v>
      </c>
      <c r="C1245">
        <v>5</v>
      </c>
      <c r="D1245">
        <v>0.05</v>
      </c>
      <c r="E1245" t="s">
        <v>0</v>
      </c>
      <c r="F1245">
        <v>30902.03</v>
      </c>
      <c r="G1245">
        <v>0</v>
      </c>
      <c r="H1245">
        <v>1741.07</v>
      </c>
      <c r="I1245">
        <v>0.79900000000000004</v>
      </c>
      <c r="J1245">
        <v>0</v>
      </c>
    </row>
    <row r="1246" spans="1:10" x14ac:dyDescent="0.3">
      <c r="A1246" t="s">
        <v>14</v>
      </c>
      <c r="B1246">
        <v>1</v>
      </c>
      <c r="C1246">
        <v>5</v>
      </c>
      <c r="D1246">
        <v>0.1</v>
      </c>
      <c r="E1246" t="s">
        <v>1</v>
      </c>
      <c r="F1246">
        <v>30902.03</v>
      </c>
      <c r="G1246">
        <v>0.4</v>
      </c>
      <c r="H1246">
        <v>3635.64</v>
      </c>
      <c r="I1246">
        <v>1</v>
      </c>
      <c r="J1246">
        <v>0</v>
      </c>
    </row>
    <row r="1247" spans="1:10" x14ac:dyDescent="0.3">
      <c r="A1247" t="s">
        <v>14</v>
      </c>
      <c r="B1247">
        <v>1</v>
      </c>
      <c r="C1247">
        <v>5</v>
      </c>
      <c r="D1247">
        <v>0.15</v>
      </c>
      <c r="E1247" t="s">
        <v>0</v>
      </c>
      <c r="F1247">
        <v>30902.03</v>
      </c>
      <c r="G1247">
        <v>0</v>
      </c>
      <c r="H1247">
        <v>1224.0999999999999</v>
      </c>
      <c r="I1247">
        <v>1</v>
      </c>
      <c r="J1247">
        <v>0</v>
      </c>
    </row>
    <row r="1248" spans="1:10" x14ac:dyDescent="0.3">
      <c r="A1248" t="s">
        <v>14</v>
      </c>
      <c r="B1248">
        <v>1</v>
      </c>
      <c r="C1248">
        <v>5</v>
      </c>
      <c r="D1248">
        <v>0.2</v>
      </c>
      <c r="E1248" t="s">
        <v>0</v>
      </c>
      <c r="F1248">
        <v>30902.03</v>
      </c>
      <c r="G1248">
        <v>0</v>
      </c>
      <c r="H1248">
        <v>2322.31</v>
      </c>
      <c r="I1248">
        <v>1</v>
      </c>
      <c r="J1248">
        <v>0</v>
      </c>
    </row>
    <row r="1249" spans="1:10" x14ac:dyDescent="0.3">
      <c r="A1249" t="s">
        <v>14</v>
      </c>
      <c r="B1249">
        <v>1</v>
      </c>
      <c r="C1249">
        <v>10</v>
      </c>
      <c r="D1249">
        <v>0.05</v>
      </c>
      <c r="E1249" t="s">
        <v>0</v>
      </c>
      <c r="F1249">
        <v>30902.03</v>
      </c>
      <c r="G1249">
        <v>0</v>
      </c>
      <c r="H1249">
        <v>1871.09</v>
      </c>
      <c r="I1249">
        <v>0.79900000000000004</v>
      </c>
      <c r="J1249">
        <v>0</v>
      </c>
    </row>
    <row r="1250" spans="1:10" x14ac:dyDescent="0.3">
      <c r="A1250" t="s">
        <v>14</v>
      </c>
      <c r="B1250">
        <v>1</v>
      </c>
      <c r="C1250">
        <v>10</v>
      </c>
      <c r="D1250">
        <v>0.1</v>
      </c>
      <c r="E1250" t="s">
        <v>0</v>
      </c>
      <c r="F1250">
        <v>30902.03</v>
      </c>
      <c r="G1250">
        <v>0</v>
      </c>
      <c r="H1250">
        <v>1925.15</v>
      </c>
      <c r="I1250">
        <v>1</v>
      </c>
      <c r="J1250">
        <v>0</v>
      </c>
    </row>
    <row r="1251" spans="1:10" x14ac:dyDescent="0.3">
      <c r="A1251" t="s">
        <v>14</v>
      </c>
      <c r="B1251">
        <v>1</v>
      </c>
      <c r="C1251">
        <v>10</v>
      </c>
      <c r="D1251">
        <v>0.15</v>
      </c>
      <c r="E1251" t="s">
        <v>0</v>
      </c>
      <c r="F1251">
        <v>30939.27</v>
      </c>
      <c r="G1251">
        <v>0</v>
      </c>
      <c r="H1251">
        <v>1084.17</v>
      </c>
      <c r="I1251">
        <v>0.999</v>
      </c>
      <c r="J1251">
        <v>1.2050988236047555E-3</v>
      </c>
    </row>
    <row r="1252" spans="1:10" x14ac:dyDescent="0.3">
      <c r="A1252" t="s">
        <v>14</v>
      </c>
      <c r="B1252">
        <v>1</v>
      </c>
      <c r="C1252">
        <v>10</v>
      </c>
      <c r="D1252">
        <v>0.2</v>
      </c>
      <c r="E1252" t="s">
        <v>0</v>
      </c>
      <c r="F1252">
        <v>30939.27</v>
      </c>
      <c r="G1252">
        <v>0</v>
      </c>
      <c r="H1252">
        <v>1275.72</v>
      </c>
      <c r="I1252">
        <v>1</v>
      </c>
      <c r="J1252">
        <v>1.2050988236047555E-3</v>
      </c>
    </row>
    <row r="1253" spans="1:10" x14ac:dyDescent="0.3">
      <c r="A1253" t="s">
        <v>14</v>
      </c>
      <c r="B1253">
        <v>1</v>
      </c>
      <c r="C1253">
        <v>25</v>
      </c>
      <c r="D1253">
        <v>0.05</v>
      </c>
      <c r="E1253" t="s">
        <v>0</v>
      </c>
      <c r="F1253">
        <v>30902.03</v>
      </c>
      <c r="G1253">
        <v>0</v>
      </c>
      <c r="H1253">
        <v>1998.11</v>
      </c>
      <c r="I1253">
        <v>0.79900000000000004</v>
      </c>
      <c r="J1253">
        <v>0</v>
      </c>
    </row>
    <row r="1254" spans="1:10" x14ac:dyDescent="0.3">
      <c r="A1254" t="s">
        <v>14</v>
      </c>
      <c r="B1254">
        <v>1</v>
      </c>
      <c r="C1254">
        <v>25</v>
      </c>
      <c r="D1254">
        <v>0.1</v>
      </c>
      <c r="E1254" t="s">
        <v>0</v>
      </c>
      <c r="F1254">
        <v>30950.11</v>
      </c>
      <c r="G1254">
        <v>0</v>
      </c>
      <c r="H1254">
        <v>1023.61</v>
      </c>
      <c r="I1254">
        <v>0.38400000000000001</v>
      </c>
      <c r="J1254">
        <v>1.5558848399279679E-3</v>
      </c>
    </row>
    <row r="1255" spans="1:10" x14ac:dyDescent="0.3">
      <c r="A1255" t="s">
        <v>14</v>
      </c>
      <c r="B1255">
        <v>1</v>
      </c>
      <c r="C1255">
        <v>25</v>
      </c>
      <c r="D1255">
        <v>0.15</v>
      </c>
      <c r="E1255" t="s">
        <v>0</v>
      </c>
      <c r="F1255">
        <v>30963.07</v>
      </c>
      <c r="G1255">
        <v>0</v>
      </c>
      <c r="H1255">
        <v>1278.21</v>
      </c>
      <c r="I1255">
        <v>0.185</v>
      </c>
      <c r="J1255">
        <v>1.9752747635026768E-3</v>
      </c>
    </row>
    <row r="1256" spans="1:10" x14ac:dyDescent="0.3">
      <c r="A1256" t="s">
        <v>14</v>
      </c>
      <c r="B1256">
        <v>1</v>
      </c>
      <c r="C1256">
        <v>25</v>
      </c>
      <c r="D1256">
        <v>0.2</v>
      </c>
      <c r="E1256" t="s">
        <v>0</v>
      </c>
      <c r="F1256">
        <v>30963.07</v>
      </c>
      <c r="G1256">
        <v>0</v>
      </c>
      <c r="H1256">
        <v>1718.84</v>
      </c>
      <c r="I1256">
        <v>0.872</v>
      </c>
      <c r="J1256">
        <v>1.9752747635026768E-3</v>
      </c>
    </row>
    <row r="1257" spans="1:10" x14ac:dyDescent="0.3">
      <c r="A1257" t="s">
        <v>14</v>
      </c>
      <c r="B1257">
        <v>1</v>
      </c>
      <c r="C1257">
        <v>50</v>
      </c>
      <c r="D1257">
        <v>0.05</v>
      </c>
      <c r="E1257" t="s">
        <v>0</v>
      </c>
      <c r="F1257">
        <v>30939.27</v>
      </c>
      <c r="G1257">
        <v>0</v>
      </c>
      <c r="H1257">
        <v>1206.3399999999999</v>
      </c>
      <c r="I1257">
        <v>0</v>
      </c>
      <c r="J1257">
        <v>1.2050988236047555E-3</v>
      </c>
    </row>
    <row r="1258" spans="1:10" x14ac:dyDescent="0.3">
      <c r="A1258" t="s">
        <v>14</v>
      </c>
      <c r="B1258">
        <v>1</v>
      </c>
      <c r="C1258">
        <v>50</v>
      </c>
      <c r="D1258">
        <v>0.1</v>
      </c>
      <c r="E1258" t="s">
        <v>0</v>
      </c>
      <c r="F1258">
        <v>30963.07</v>
      </c>
      <c r="G1258">
        <v>0</v>
      </c>
      <c r="H1258">
        <v>971.15</v>
      </c>
      <c r="I1258">
        <v>0</v>
      </c>
      <c r="J1258">
        <v>1.9752747635026768E-3</v>
      </c>
    </row>
    <row r="1259" spans="1:10" x14ac:dyDescent="0.3">
      <c r="A1259" t="s">
        <v>14</v>
      </c>
      <c r="B1259">
        <v>1</v>
      </c>
      <c r="C1259">
        <v>50</v>
      </c>
      <c r="D1259">
        <v>0.15</v>
      </c>
      <c r="E1259" t="s">
        <v>0</v>
      </c>
      <c r="F1259">
        <v>31011.15</v>
      </c>
      <c r="G1259">
        <v>0</v>
      </c>
      <c r="H1259">
        <v>1701.29</v>
      </c>
      <c r="I1259">
        <v>7.3999999999999996E-2</v>
      </c>
      <c r="J1259">
        <v>3.5311596034306447E-3</v>
      </c>
    </row>
    <row r="1260" spans="1:10" x14ac:dyDescent="0.3">
      <c r="A1260" t="s">
        <v>14</v>
      </c>
      <c r="B1260">
        <v>1</v>
      </c>
      <c r="C1260">
        <v>50</v>
      </c>
      <c r="D1260">
        <v>0.2</v>
      </c>
      <c r="E1260" t="s">
        <v>0</v>
      </c>
      <c r="F1260">
        <v>31259.79</v>
      </c>
      <c r="G1260">
        <v>0</v>
      </c>
      <c r="H1260">
        <v>870.54</v>
      </c>
      <c r="I1260">
        <v>3.0000000000000001E-3</v>
      </c>
      <c r="J1260">
        <v>1.1577232952010075E-2</v>
      </c>
    </row>
    <row r="1261" spans="1:10" x14ac:dyDescent="0.3">
      <c r="A1261" t="s">
        <v>14</v>
      </c>
      <c r="B1261">
        <v>2</v>
      </c>
      <c r="C1261">
        <v>5</v>
      </c>
      <c r="D1261">
        <v>0.05</v>
      </c>
      <c r="E1261" t="s">
        <v>0</v>
      </c>
      <c r="F1261">
        <v>30902.03</v>
      </c>
      <c r="G1261">
        <v>0</v>
      </c>
      <c r="H1261">
        <v>1622.72</v>
      </c>
      <c r="I1261">
        <v>0.79900000000000004</v>
      </c>
      <c r="J1261">
        <v>0</v>
      </c>
    </row>
    <row r="1262" spans="1:10" x14ac:dyDescent="0.3">
      <c r="A1262" t="s">
        <v>14</v>
      </c>
      <c r="B1262">
        <v>2</v>
      </c>
      <c r="C1262">
        <v>5</v>
      </c>
      <c r="D1262">
        <v>0.1</v>
      </c>
      <c r="E1262" t="s">
        <v>0</v>
      </c>
      <c r="F1262">
        <v>30902.03</v>
      </c>
      <c r="G1262">
        <v>0</v>
      </c>
      <c r="H1262">
        <v>944.09</v>
      </c>
      <c r="I1262">
        <v>1</v>
      </c>
      <c r="J1262">
        <v>0</v>
      </c>
    </row>
    <row r="1263" spans="1:10" x14ac:dyDescent="0.3">
      <c r="A1263" t="s">
        <v>14</v>
      </c>
      <c r="B1263">
        <v>2</v>
      </c>
      <c r="C1263">
        <v>5</v>
      </c>
      <c r="D1263">
        <v>0.15</v>
      </c>
      <c r="E1263" t="s">
        <v>0</v>
      </c>
      <c r="F1263">
        <v>30902.03</v>
      </c>
      <c r="G1263">
        <v>0</v>
      </c>
      <c r="H1263">
        <v>1296.6600000000001</v>
      </c>
      <c r="I1263">
        <v>1</v>
      </c>
      <c r="J1263">
        <v>0</v>
      </c>
    </row>
    <row r="1264" spans="1:10" x14ac:dyDescent="0.3">
      <c r="A1264" t="s">
        <v>14</v>
      </c>
      <c r="B1264">
        <v>2</v>
      </c>
      <c r="C1264">
        <v>5</v>
      </c>
      <c r="D1264">
        <v>0.2</v>
      </c>
      <c r="E1264" t="s">
        <v>0</v>
      </c>
      <c r="F1264">
        <v>30939.27</v>
      </c>
      <c r="G1264">
        <v>0</v>
      </c>
      <c r="H1264">
        <v>1089.93</v>
      </c>
      <c r="I1264">
        <v>1</v>
      </c>
      <c r="J1264">
        <v>1.2050988236047555E-3</v>
      </c>
    </row>
    <row r="1265" spans="1:10" x14ac:dyDescent="0.3">
      <c r="A1265" t="s">
        <v>14</v>
      </c>
      <c r="B1265">
        <v>2</v>
      </c>
      <c r="C1265">
        <v>10</v>
      </c>
      <c r="D1265">
        <v>0.05</v>
      </c>
      <c r="E1265" t="s">
        <v>0</v>
      </c>
      <c r="F1265">
        <v>30902.03</v>
      </c>
      <c r="G1265">
        <v>0</v>
      </c>
      <c r="H1265">
        <v>1019.22</v>
      </c>
      <c r="I1265">
        <v>0.79900000000000004</v>
      </c>
      <c r="J1265">
        <v>0</v>
      </c>
    </row>
    <row r="1266" spans="1:10" x14ac:dyDescent="0.3">
      <c r="A1266" t="s">
        <v>14</v>
      </c>
      <c r="B1266">
        <v>2</v>
      </c>
      <c r="C1266">
        <v>10</v>
      </c>
      <c r="D1266">
        <v>0.1</v>
      </c>
      <c r="E1266" t="s">
        <v>0</v>
      </c>
      <c r="F1266">
        <v>30902.03</v>
      </c>
      <c r="G1266">
        <v>0</v>
      </c>
      <c r="H1266">
        <v>1158.72</v>
      </c>
      <c r="I1266">
        <v>1</v>
      </c>
      <c r="J1266">
        <v>0</v>
      </c>
    </row>
    <row r="1267" spans="1:10" x14ac:dyDescent="0.3">
      <c r="A1267" t="s">
        <v>14</v>
      </c>
      <c r="B1267">
        <v>2</v>
      </c>
      <c r="C1267">
        <v>10</v>
      </c>
      <c r="D1267">
        <v>0.15</v>
      </c>
      <c r="E1267" t="s">
        <v>0</v>
      </c>
      <c r="F1267">
        <v>30939.27</v>
      </c>
      <c r="G1267">
        <v>0</v>
      </c>
      <c r="H1267">
        <v>762.47</v>
      </c>
      <c r="I1267">
        <v>0.999</v>
      </c>
      <c r="J1267">
        <v>1.2050988236047555E-3</v>
      </c>
    </row>
    <row r="1268" spans="1:10" x14ac:dyDescent="0.3">
      <c r="A1268" t="s">
        <v>14</v>
      </c>
      <c r="B1268">
        <v>2</v>
      </c>
      <c r="C1268">
        <v>10</v>
      </c>
      <c r="D1268">
        <v>0.2</v>
      </c>
      <c r="E1268" t="s">
        <v>0</v>
      </c>
      <c r="F1268">
        <v>30950.11</v>
      </c>
      <c r="G1268">
        <v>0</v>
      </c>
      <c r="H1268">
        <v>1292.26</v>
      </c>
      <c r="I1268">
        <v>1</v>
      </c>
      <c r="J1268">
        <v>1.5558848399279679E-3</v>
      </c>
    </row>
    <row r="1269" spans="1:10" x14ac:dyDescent="0.3">
      <c r="A1269" t="s">
        <v>14</v>
      </c>
      <c r="B1269">
        <v>2</v>
      </c>
      <c r="C1269">
        <v>25</v>
      </c>
      <c r="D1269">
        <v>0.05</v>
      </c>
      <c r="E1269" t="s">
        <v>0</v>
      </c>
      <c r="F1269">
        <v>30902.03</v>
      </c>
      <c r="G1269">
        <v>0</v>
      </c>
      <c r="H1269">
        <v>838.7</v>
      </c>
      <c r="I1269">
        <v>0.79900000000000004</v>
      </c>
      <c r="J1269">
        <v>0</v>
      </c>
    </row>
    <row r="1270" spans="1:10" x14ac:dyDescent="0.3">
      <c r="A1270" t="s">
        <v>14</v>
      </c>
      <c r="B1270">
        <v>2</v>
      </c>
      <c r="C1270">
        <v>25</v>
      </c>
      <c r="D1270">
        <v>0.1</v>
      </c>
      <c r="E1270" t="s">
        <v>0</v>
      </c>
      <c r="F1270">
        <v>30950.11</v>
      </c>
      <c r="G1270">
        <v>0</v>
      </c>
      <c r="H1270">
        <v>1071.1099999999999</v>
      </c>
      <c r="I1270">
        <v>0.38400000000000001</v>
      </c>
      <c r="J1270">
        <v>1.5558848399279679E-3</v>
      </c>
    </row>
    <row r="1271" spans="1:10" x14ac:dyDescent="0.3">
      <c r="A1271" t="s">
        <v>14</v>
      </c>
      <c r="B1271">
        <v>2</v>
      </c>
      <c r="C1271">
        <v>25</v>
      </c>
      <c r="D1271">
        <v>0.15</v>
      </c>
      <c r="E1271" t="s">
        <v>0</v>
      </c>
      <c r="F1271">
        <v>30966.84</v>
      </c>
      <c r="G1271">
        <v>0</v>
      </c>
      <c r="H1271">
        <v>647.45000000000005</v>
      </c>
      <c r="I1271">
        <v>0.185</v>
      </c>
      <c r="J1271">
        <v>2.0972732212092282E-3</v>
      </c>
    </row>
    <row r="1272" spans="1:10" x14ac:dyDescent="0.3">
      <c r="A1272" t="s">
        <v>14</v>
      </c>
      <c r="B1272">
        <v>2</v>
      </c>
      <c r="C1272">
        <v>25</v>
      </c>
      <c r="D1272">
        <v>0.2</v>
      </c>
      <c r="E1272" t="s">
        <v>0</v>
      </c>
      <c r="F1272">
        <v>30984.58</v>
      </c>
      <c r="G1272">
        <v>0</v>
      </c>
      <c r="H1272">
        <v>911.01</v>
      </c>
      <c r="I1272">
        <v>0.875</v>
      </c>
      <c r="J1272">
        <v>2.6713455394355989E-3</v>
      </c>
    </row>
    <row r="1273" spans="1:10" x14ac:dyDescent="0.3">
      <c r="A1273" t="s">
        <v>14</v>
      </c>
      <c r="B1273">
        <v>2</v>
      </c>
      <c r="C1273">
        <v>50</v>
      </c>
      <c r="D1273">
        <v>0.05</v>
      </c>
      <c r="E1273" t="s">
        <v>0</v>
      </c>
      <c r="F1273">
        <v>30939.27</v>
      </c>
      <c r="G1273">
        <v>0</v>
      </c>
      <c r="H1273">
        <v>827.78</v>
      </c>
      <c r="I1273">
        <v>0</v>
      </c>
      <c r="J1273">
        <v>1.2050988236047555E-3</v>
      </c>
    </row>
    <row r="1274" spans="1:10" x14ac:dyDescent="0.3">
      <c r="A1274" t="s">
        <v>14</v>
      </c>
      <c r="B1274">
        <v>2</v>
      </c>
      <c r="C1274">
        <v>50</v>
      </c>
      <c r="D1274">
        <v>0.1</v>
      </c>
      <c r="E1274" t="s">
        <v>0</v>
      </c>
      <c r="F1274">
        <v>30963.07</v>
      </c>
      <c r="G1274">
        <v>0</v>
      </c>
      <c r="H1274">
        <v>811.42</v>
      </c>
      <c r="I1274">
        <v>0</v>
      </c>
      <c r="J1274">
        <v>1.9752747635026768E-3</v>
      </c>
    </row>
    <row r="1275" spans="1:10" x14ac:dyDescent="0.3">
      <c r="A1275" t="s">
        <v>14</v>
      </c>
      <c r="B1275">
        <v>2</v>
      </c>
      <c r="C1275">
        <v>50</v>
      </c>
      <c r="D1275">
        <v>0.15</v>
      </c>
      <c r="E1275" t="s">
        <v>0</v>
      </c>
      <c r="F1275">
        <v>31039.07</v>
      </c>
      <c r="G1275">
        <v>0</v>
      </c>
      <c r="H1275">
        <v>1964.31</v>
      </c>
      <c r="I1275">
        <v>0</v>
      </c>
      <c r="J1275">
        <v>4.4346601177980283E-3</v>
      </c>
    </row>
    <row r="1276" spans="1:10" x14ac:dyDescent="0.3">
      <c r="A1276" t="s">
        <v>14</v>
      </c>
      <c r="B1276">
        <v>2</v>
      </c>
      <c r="C1276">
        <v>50</v>
      </c>
      <c r="D1276">
        <v>0.2</v>
      </c>
      <c r="E1276" t="s">
        <v>0</v>
      </c>
      <c r="F1276">
        <v>31162.7</v>
      </c>
      <c r="G1276">
        <v>0</v>
      </c>
      <c r="H1276">
        <v>1056.03</v>
      </c>
      <c r="I1276">
        <v>1E-3</v>
      </c>
      <c r="J1276">
        <v>8.4353681618976051E-3</v>
      </c>
    </row>
    <row r="1277" spans="1:10" x14ac:dyDescent="0.3">
      <c r="A1277" t="s">
        <v>14</v>
      </c>
      <c r="B1277">
        <v>3</v>
      </c>
      <c r="C1277">
        <v>0</v>
      </c>
      <c r="D1277">
        <v>0.05</v>
      </c>
      <c r="E1277" t="s">
        <v>0</v>
      </c>
      <c r="F1277">
        <v>31014.92</v>
      </c>
      <c r="G1277">
        <v>0</v>
      </c>
      <c r="H1277">
        <v>537.61</v>
      </c>
      <c r="I1277">
        <v>0</v>
      </c>
      <c r="J1277">
        <v>3.6531580611369741E-3</v>
      </c>
    </row>
    <row r="1278" spans="1:10" x14ac:dyDescent="0.3">
      <c r="A1278" t="s">
        <v>14</v>
      </c>
      <c r="B1278">
        <v>3</v>
      </c>
      <c r="C1278">
        <v>0</v>
      </c>
      <c r="D1278">
        <v>0.1</v>
      </c>
      <c r="E1278" t="s">
        <v>0</v>
      </c>
      <c r="F1278">
        <v>32251.54</v>
      </c>
      <c r="G1278">
        <v>0</v>
      </c>
      <c r="H1278">
        <v>791.56</v>
      </c>
      <c r="I1278">
        <v>0</v>
      </c>
      <c r="J1278">
        <v>4.3670593808885716E-2</v>
      </c>
    </row>
    <row r="1279" spans="1:10" x14ac:dyDescent="0.3">
      <c r="A1279" t="s">
        <v>14</v>
      </c>
      <c r="B1279">
        <v>3</v>
      </c>
      <c r="C1279">
        <v>0</v>
      </c>
      <c r="D1279">
        <v>0.15</v>
      </c>
      <c r="E1279" t="s">
        <v>4</v>
      </c>
      <c r="F1279">
        <v>0</v>
      </c>
      <c r="G1279">
        <v>0</v>
      </c>
      <c r="H1279">
        <v>0.71</v>
      </c>
      <c r="J1279">
        <v>0</v>
      </c>
    </row>
    <row r="1280" spans="1:10" x14ac:dyDescent="0.3">
      <c r="A1280" t="s">
        <v>14</v>
      </c>
      <c r="B1280">
        <v>3</v>
      </c>
      <c r="C1280">
        <v>0</v>
      </c>
      <c r="D1280">
        <v>0.2</v>
      </c>
      <c r="E1280" t="s">
        <v>4</v>
      </c>
      <c r="F1280">
        <v>0</v>
      </c>
      <c r="G1280">
        <v>0</v>
      </c>
      <c r="H1280">
        <v>1.33</v>
      </c>
      <c r="J1280">
        <v>0</v>
      </c>
    </row>
    <row r="1281" spans="1:10" x14ac:dyDescent="0.3">
      <c r="A1281" t="s">
        <v>14</v>
      </c>
      <c r="B1281">
        <v>3</v>
      </c>
      <c r="C1281">
        <v>10</v>
      </c>
      <c r="D1281">
        <v>0.05</v>
      </c>
      <c r="E1281" t="s">
        <v>0</v>
      </c>
      <c r="F1281">
        <v>31014.92</v>
      </c>
      <c r="G1281">
        <v>0</v>
      </c>
      <c r="H1281">
        <v>906.2</v>
      </c>
      <c r="I1281">
        <v>0</v>
      </c>
      <c r="J1281">
        <v>3.6531580611369741E-3</v>
      </c>
    </row>
    <row r="1282" spans="1:10" x14ac:dyDescent="0.3">
      <c r="A1282" t="s">
        <v>14</v>
      </c>
      <c r="B1282">
        <v>3</v>
      </c>
      <c r="C1282">
        <v>10</v>
      </c>
      <c r="D1282">
        <v>0.1</v>
      </c>
      <c r="E1282" t="s">
        <v>0</v>
      </c>
      <c r="F1282">
        <v>32251.54</v>
      </c>
      <c r="G1282">
        <v>0</v>
      </c>
      <c r="H1282">
        <v>1259.9100000000001</v>
      </c>
      <c r="I1282">
        <v>0</v>
      </c>
      <c r="J1282">
        <v>4.3670593808885716E-2</v>
      </c>
    </row>
    <row r="1283" spans="1:10" x14ac:dyDescent="0.3">
      <c r="A1283" t="s">
        <v>14</v>
      </c>
      <c r="B1283">
        <v>3</v>
      </c>
      <c r="C1283">
        <v>10</v>
      </c>
      <c r="D1283">
        <v>0.15</v>
      </c>
      <c r="E1283" t="s">
        <v>4</v>
      </c>
      <c r="F1283">
        <v>0</v>
      </c>
      <c r="G1283">
        <v>0</v>
      </c>
      <c r="H1283">
        <v>0.64</v>
      </c>
      <c r="J1283">
        <v>0</v>
      </c>
    </row>
    <row r="1284" spans="1:10" x14ac:dyDescent="0.3">
      <c r="A1284" t="s">
        <v>14</v>
      </c>
      <c r="B1284">
        <v>3</v>
      </c>
      <c r="C1284">
        <v>10</v>
      </c>
      <c r="D1284">
        <v>0.2</v>
      </c>
      <c r="E1284" t="s">
        <v>4</v>
      </c>
      <c r="F1284">
        <v>0</v>
      </c>
      <c r="G1284">
        <v>0</v>
      </c>
      <c r="H1284">
        <v>0.57999999999999996</v>
      </c>
      <c r="J1284">
        <v>0</v>
      </c>
    </row>
    <row r="1285" spans="1:10" x14ac:dyDescent="0.3">
      <c r="A1285" t="s">
        <v>14</v>
      </c>
      <c r="B1285">
        <v>3</v>
      </c>
      <c r="C1285">
        <v>25</v>
      </c>
      <c r="D1285">
        <v>0.05</v>
      </c>
      <c r="E1285" t="s">
        <v>0</v>
      </c>
      <c r="F1285">
        <v>31014.92</v>
      </c>
      <c r="G1285">
        <v>0</v>
      </c>
      <c r="H1285">
        <v>839.13</v>
      </c>
      <c r="I1285">
        <v>0</v>
      </c>
      <c r="J1285">
        <v>3.6531580611369741E-3</v>
      </c>
    </row>
    <row r="1286" spans="1:10" x14ac:dyDescent="0.3">
      <c r="A1286" t="s">
        <v>14</v>
      </c>
      <c r="B1286">
        <v>3</v>
      </c>
      <c r="C1286">
        <v>25</v>
      </c>
      <c r="D1286">
        <v>0.1</v>
      </c>
      <c r="E1286" t="s">
        <v>0</v>
      </c>
      <c r="F1286">
        <v>32251.54</v>
      </c>
      <c r="G1286">
        <v>0</v>
      </c>
      <c r="H1286">
        <v>951.15</v>
      </c>
      <c r="I1286">
        <v>0</v>
      </c>
      <c r="J1286">
        <v>4.3670593808885716E-2</v>
      </c>
    </row>
    <row r="1287" spans="1:10" x14ac:dyDescent="0.3">
      <c r="A1287" t="s">
        <v>14</v>
      </c>
      <c r="B1287">
        <v>3</v>
      </c>
      <c r="C1287">
        <v>25</v>
      </c>
      <c r="D1287">
        <v>0.15</v>
      </c>
      <c r="E1287" t="s">
        <v>4</v>
      </c>
      <c r="F1287">
        <v>0</v>
      </c>
      <c r="G1287">
        <v>0</v>
      </c>
      <c r="H1287">
        <v>0.67</v>
      </c>
      <c r="J1287">
        <v>0</v>
      </c>
    </row>
    <row r="1288" spans="1:10" x14ac:dyDescent="0.3">
      <c r="A1288" t="s">
        <v>14</v>
      </c>
      <c r="B1288">
        <v>3</v>
      </c>
      <c r="C1288">
        <v>25</v>
      </c>
      <c r="D1288">
        <v>0.2</v>
      </c>
      <c r="E1288" t="s">
        <v>4</v>
      </c>
      <c r="F1288">
        <v>0</v>
      </c>
      <c r="G1288">
        <v>0</v>
      </c>
      <c r="H1288">
        <v>0.63</v>
      </c>
      <c r="J1288">
        <v>0</v>
      </c>
    </row>
    <row r="1289" spans="1:10" x14ac:dyDescent="0.3">
      <c r="A1289" t="s">
        <v>14</v>
      </c>
      <c r="B1289">
        <v>3</v>
      </c>
      <c r="C1289">
        <v>50</v>
      </c>
      <c r="D1289">
        <v>0.05</v>
      </c>
      <c r="E1289" t="s">
        <v>0</v>
      </c>
      <c r="F1289">
        <v>31014.92</v>
      </c>
      <c r="G1289">
        <v>0</v>
      </c>
      <c r="H1289">
        <v>603.91999999999996</v>
      </c>
      <c r="I1289">
        <v>0</v>
      </c>
      <c r="J1289">
        <v>3.6531580611369741E-3</v>
      </c>
    </row>
    <row r="1290" spans="1:10" x14ac:dyDescent="0.3">
      <c r="A1290" t="s">
        <v>14</v>
      </c>
      <c r="B1290">
        <v>3</v>
      </c>
      <c r="C1290">
        <v>50</v>
      </c>
      <c r="D1290">
        <v>0.1</v>
      </c>
      <c r="E1290" t="s">
        <v>0</v>
      </c>
      <c r="F1290">
        <v>32251.54</v>
      </c>
      <c r="G1290">
        <v>0</v>
      </c>
      <c r="H1290">
        <v>542.66</v>
      </c>
      <c r="I1290">
        <v>0</v>
      </c>
      <c r="J1290">
        <v>4.3670593808885716E-2</v>
      </c>
    </row>
    <row r="1291" spans="1:10" x14ac:dyDescent="0.3">
      <c r="A1291" t="s">
        <v>14</v>
      </c>
      <c r="B1291">
        <v>3</v>
      </c>
      <c r="C1291">
        <v>50</v>
      </c>
      <c r="D1291">
        <v>0.15</v>
      </c>
      <c r="E1291" t="s">
        <v>4</v>
      </c>
      <c r="F1291">
        <v>0</v>
      </c>
      <c r="G1291">
        <v>0</v>
      </c>
      <c r="H1291">
        <v>0.71</v>
      </c>
      <c r="J1291">
        <v>0</v>
      </c>
    </row>
    <row r="1292" spans="1:10" x14ac:dyDescent="0.3">
      <c r="A1292" t="s">
        <v>14</v>
      </c>
      <c r="B1292">
        <v>3</v>
      </c>
      <c r="C1292">
        <v>50</v>
      </c>
      <c r="D1292">
        <v>0.2</v>
      </c>
      <c r="E1292" t="s">
        <v>4</v>
      </c>
      <c r="F1292">
        <v>0</v>
      </c>
      <c r="G1292">
        <v>0</v>
      </c>
      <c r="H1292">
        <v>0.75</v>
      </c>
      <c r="J1292">
        <v>0</v>
      </c>
    </row>
    <row r="1293" spans="1:10" x14ac:dyDescent="0.3">
      <c r="A1293" t="s">
        <v>13</v>
      </c>
      <c r="B1293">
        <v>0</v>
      </c>
      <c r="C1293">
        <v>0</v>
      </c>
      <c r="D1293">
        <v>0.05</v>
      </c>
      <c r="E1293" t="s">
        <v>0</v>
      </c>
      <c r="F1293">
        <v>88901.56</v>
      </c>
      <c r="G1293">
        <v>0</v>
      </c>
      <c r="H1293">
        <v>2047.58</v>
      </c>
      <c r="I1293">
        <v>1</v>
      </c>
      <c r="J1293">
        <v>0</v>
      </c>
    </row>
    <row r="1294" spans="1:10" x14ac:dyDescent="0.3">
      <c r="A1294" t="s">
        <v>13</v>
      </c>
      <c r="B1294">
        <v>0</v>
      </c>
      <c r="C1294">
        <v>0</v>
      </c>
      <c r="D1294">
        <v>0.1</v>
      </c>
      <c r="E1294" t="s">
        <v>0</v>
      </c>
      <c r="F1294">
        <v>88901.56</v>
      </c>
      <c r="G1294">
        <v>0</v>
      </c>
      <c r="H1294">
        <v>2077.1999999999998</v>
      </c>
      <c r="I1294">
        <v>1</v>
      </c>
      <c r="J1294">
        <v>0</v>
      </c>
    </row>
    <row r="1295" spans="1:10" x14ac:dyDescent="0.3">
      <c r="A1295" t="s">
        <v>13</v>
      </c>
      <c r="B1295">
        <v>0</v>
      </c>
      <c r="C1295">
        <v>0</v>
      </c>
      <c r="D1295">
        <v>0.15</v>
      </c>
      <c r="E1295" t="s">
        <v>0</v>
      </c>
      <c r="F1295">
        <v>88901.56</v>
      </c>
      <c r="G1295">
        <v>0</v>
      </c>
      <c r="H1295">
        <v>2077.38</v>
      </c>
      <c r="I1295">
        <v>1</v>
      </c>
      <c r="J1295">
        <v>0</v>
      </c>
    </row>
    <row r="1296" spans="1:10" x14ac:dyDescent="0.3">
      <c r="A1296" t="s">
        <v>13</v>
      </c>
      <c r="B1296">
        <v>0</v>
      </c>
      <c r="C1296">
        <v>0</v>
      </c>
      <c r="D1296">
        <v>0.2</v>
      </c>
      <c r="E1296" t="s">
        <v>0</v>
      </c>
      <c r="F1296">
        <v>88901.56</v>
      </c>
      <c r="G1296">
        <v>0</v>
      </c>
      <c r="H1296">
        <v>1862.2</v>
      </c>
      <c r="I1296">
        <v>1</v>
      </c>
      <c r="J1296">
        <v>0</v>
      </c>
    </row>
    <row r="1297" spans="1:10" x14ac:dyDescent="0.3">
      <c r="A1297" t="s">
        <v>13</v>
      </c>
      <c r="B1297">
        <v>1</v>
      </c>
      <c r="C1297">
        <v>5</v>
      </c>
      <c r="D1297">
        <v>0.05</v>
      </c>
      <c r="E1297" t="s">
        <v>1</v>
      </c>
      <c r="F1297">
        <v>92209.54</v>
      </c>
      <c r="G1297">
        <v>4.1500000000000004</v>
      </c>
      <c r="H1297">
        <v>3602.36</v>
      </c>
      <c r="I1297">
        <v>1</v>
      </c>
      <c r="J1297">
        <v>3.7209470789938859E-2</v>
      </c>
    </row>
    <row r="1298" spans="1:10" x14ac:dyDescent="0.3">
      <c r="A1298" t="s">
        <v>13</v>
      </c>
      <c r="B1298">
        <v>1</v>
      </c>
      <c r="C1298">
        <v>5</v>
      </c>
      <c r="D1298">
        <v>0.1</v>
      </c>
      <c r="E1298" t="s">
        <v>1</v>
      </c>
      <c r="F1298">
        <v>89418.34</v>
      </c>
      <c r="G1298">
        <v>1.01</v>
      </c>
      <c r="H1298">
        <v>3601.2</v>
      </c>
      <c r="I1298">
        <v>1</v>
      </c>
      <c r="J1298">
        <v>5.8129463644958079E-3</v>
      </c>
    </row>
    <row r="1299" spans="1:10" x14ac:dyDescent="0.3">
      <c r="A1299" t="s">
        <v>13</v>
      </c>
      <c r="B1299">
        <v>1</v>
      </c>
      <c r="C1299">
        <v>5</v>
      </c>
      <c r="D1299">
        <v>0.15</v>
      </c>
      <c r="E1299" t="s">
        <v>1</v>
      </c>
      <c r="F1299">
        <v>89700.68</v>
      </c>
      <c r="G1299">
        <v>1.29</v>
      </c>
      <c r="H1299">
        <v>3604.1</v>
      </c>
      <c r="I1299">
        <v>1</v>
      </c>
      <c r="J1299">
        <v>8.9888186439022189E-3</v>
      </c>
    </row>
    <row r="1300" spans="1:10" x14ac:dyDescent="0.3">
      <c r="A1300" t="s">
        <v>13</v>
      </c>
      <c r="B1300">
        <v>1</v>
      </c>
      <c r="C1300">
        <v>5</v>
      </c>
      <c r="D1300">
        <v>0.2</v>
      </c>
      <c r="E1300" t="s">
        <v>1</v>
      </c>
      <c r="F1300">
        <v>89759.96</v>
      </c>
      <c r="G1300">
        <v>1.26</v>
      </c>
      <c r="H1300">
        <v>3603.15</v>
      </c>
      <c r="I1300">
        <v>1</v>
      </c>
      <c r="J1300">
        <v>9.6556235908571431E-3</v>
      </c>
    </row>
    <row r="1301" spans="1:10" x14ac:dyDescent="0.3">
      <c r="A1301" t="s">
        <v>13</v>
      </c>
      <c r="B1301">
        <v>1</v>
      </c>
      <c r="C1301">
        <v>10</v>
      </c>
      <c r="D1301">
        <v>0.05</v>
      </c>
      <c r="E1301" t="s">
        <v>1</v>
      </c>
      <c r="F1301">
        <v>89184.07</v>
      </c>
      <c r="G1301">
        <v>0.84</v>
      </c>
      <c r="H1301">
        <v>3603.06</v>
      </c>
      <c r="I1301">
        <v>1</v>
      </c>
      <c r="J1301">
        <v>3.1777845068186039E-3</v>
      </c>
    </row>
    <row r="1302" spans="1:10" x14ac:dyDescent="0.3">
      <c r="A1302" t="s">
        <v>13</v>
      </c>
      <c r="B1302">
        <v>1</v>
      </c>
      <c r="C1302">
        <v>10</v>
      </c>
      <c r="D1302">
        <v>0.1</v>
      </c>
      <c r="E1302" t="s">
        <v>1</v>
      </c>
      <c r="F1302">
        <v>89736.05</v>
      </c>
      <c r="G1302">
        <v>1.33</v>
      </c>
      <c r="H1302">
        <v>3602.73</v>
      </c>
      <c r="I1302">
        <v>1</v>
      </c>
      <c r="J1302">
        <v>9.3866744295600935E-3</v>
      </c>
    </row>
    <row r="1303" spans="1:10" x14ac:dyDescent="0.3">
      <c r="A1303" t="s">
        <v>13</v>
      </c>
      <c r="B1303">
        <v>1</v>
      </c>
      <c r="C1303">
        <v>10</v>
      </c>
      <c r="D1303">
        <v>0.15</v>
      </c>
      <c r="E1303" t="s">
        <v>1</v>
      </c>
      <c r="F1303">
        <v>89826.34</v>
      </c>
      <c r="G1303">
        <v>1.37</v>
      </c>
      <c r="H1303">
        <v>3601.24</v>
      </c>
      <c r="I1303">
        <v>1</v>
      </c>
      <c r="J1303">
        <v>1.0402292153253612E-2</v>
      </c>
    </row>
    <row r="1304" spans="1:10" x14ac:dyDescent="0.3">
      <c r="A1304" t="s">
        <v>13</v>
      </c>
      <c r="B1304">
        <v>1</v>
      </c>
      <c r="C1304">
        <v>10</v>
      </c>
      <c r="D1304">
        <v>0.2</v>
      </c>
      <c r="E1304" t="s">
        <v>1</v>
      </c>
      <c r="F1304">
        <v>91562.51</v>
      </c>
      <c r="G1304">
        <v>3.03</v>
      </c>
      <c r="H1304">
        <v>3602.69</v>
      </c>
      <c r="I1304">
        <v>1</v>
      </c>
      <c r="J1304">
        <v>2.9931420775968443E-2</v>
      </c>
    </row>
    <row r="1305" spans="1:10" x14ac:dyDescent="0.3">
      <c r="A1305" t="s">
        <v>13</v>
      </c>
      <c r="B1305">
        <v>1</v>
      </c>
      <c r="C1305">
        <v>25</v>
      </c>
      <c r="D1305">
        <v>0.05</v>
      </c>
      <c r="E1305" t="s">
        <v>1</v>
      </c>
      <c r="F1305">
        <v>90631.72</v>
      </c>
      <c r="G1305">
        <v>2.35</v>
      </c>
      <c r="H1305">
        <v>3601.79</v>
      </c>
      <c r="I1305">
        <v>0.99099999999999999</v>
      </c>
      <c r="J1305">
        <v>1.9461525759502996E-2</v>
      </c>
    </row>
    <row r="1306" spans="1:10" x14ac:dyDescent="0.3">
      <c r="A1306" t="s">
        <v>13</v>
      </c>
      <c r="B1306">
        <v>1</v>
      </c>
      <c r="C1306">
        <v>25</v>
      </c>
      <c r="D1306">
        <v>0.1</v>
      </c>
      <c r="E1306" t="s">
        <v>1</v>
      </c>
      <c r="F1306">
        <v>89629.28</v>
      </c>
      <c r="G1306">
        <v>0.98</v>
      </c>
      <c r="H1306">
        <v>3601.02</v>
      </c>
      <c r="I1306">
        <v>0.93100000000000005</v>
      </c>
      <c r="J1306">
        <v>8.1856831308697586E-3</v>
      </c>
    </row>
    <row r="1307" spans="1:10" x14ac:dyDescent="0.3">
      <c r="A1307" t="s">
        <v>13</v>
      </c>
      <c r="B1307">
        <v>1</v>
      </c>
      <c r="C1307">
        <v>25</v>
      </c>
      <c r="D1307">
        <v>0.15</v>
      </c>
      <c r="E1307" t="s">
        <v>1</v>
      </c>
      <c r="F1307">
        <v>94558</v>
      </c>
      <c r="G1307">
        <v>5.91</v>
      </c>
      <c r="H1307">
        <v>3602.05</v>
      </c>
      <c r="I1307">
        <v>1</v>
      </c>
      <c r="J1307">
        <v>6.3625880130787404E-2</v>
      </c>
    </row>
    <row r="1308" spans="1:10" x14ac:dyDescent="0.3">
      <c r="A1308" t="s">
        <v>13</v>
      </c>
      <c r="B1308">
        <v>1</v>
      </c>
      <c r="C1308">
        <v>25</v>
      </c>
      <c r="D1308">
        <v>0.2</v>
      </c>
      <c r="E1308" t="s">
        <v>1</v>
      </c>
      <c r="F1308">
        <v>99790.12</v>
      </c>
      <c r="G1308">
        <v>10.47</v>
      </c>
      <c r="H1308">
        <v>3602.43</v>
      </c>
      <c r="I1308">
        <v>0.999</v>
      </c>
      <c r="J1308">
        <v>0.12247884064126646</v>
      </c>
    </row>
    <row r="1309" spans="1:10" x14ac:dyDescent="0.3">
      <c r="A1309" t="s">
        <v>13</v>
      </c>
      <c r="B1309">
        <v>1</v>
      </c>
      <c r="C1309">
        <v>50</v>
      </c>
      <c r="D1309">
        <v>0.05</v>
      </c>
      <c r="E1309" t="s">
        <v>1</v>
      </c>
      <c r="F1309">
        <v>108841.68</v>
      </c>
      <c r="G1309">
        <v>18.579999999999998</v>
      </c>
      <c r="H1309">
        <v>3603.21</v>
      </c>
      <c r="I1309">
        <v>4.0000000000000001E-3</v>
      </c>
      <c r="J1309">
        <v>0.22429437683658193</v>
      </c>
    </row>
    <row r="1310" spans="1:10" x14ac:dyDescent="0.3">
      <c r="A1310" t="s">
        <v>13</v>
      </c>
      <c r="B1310">
        <v>1</v>
      </c>
      <c r="C1310">
        <v>50</v>
      </c>
      <c r="D1310">
        <v>0.1</v>
      </c>
      <c r="E1310" t="s">
        <v>1</v>
      </c>
      <c r="F1310">
        <v>110135.75</v>
      </c>
      <c r="G1310">
        <v>19.09</v>
      </c>
      <c r="H1310">
        <v>3614.34</v>
      </c>
      <c r="I1310">
        <v>5.0000000000000001E-3</v>
      </c>
      <c r="J1310">
        <v>0.23885058934848846</v>
      </c>
    </row>
    <row r="1311" spans="1:10" x14ac:dyDescent="0.3">
      <c r="A1311" t="s">
        <v>13</v>
      </c>
      <c r="B1311">
        <v>1</v>
      </c>
      <c r="C1311">
        <v>50</v>
      </c>
      <c r="D1311">
        <v>0.15</v>
      </c>
      <c r="E1311" t="s">
        <v>1</v>
      </c>
      <c r="F1311">
        <v>95280.960000000006</v>
      </c>
      <c r="G1311">
        <v>5.83</v>
      </c>
      <c r="H1311">
        <v>3601.83</v>
      </c>
      <c r="I1311">
        <v>1.2E-2</v>
      </c>
      <c r="J1311">
        <v>7.1758020894121533E-2</v>
      </c>
    </row>
    <row r="1312" spans="1:10" x14ac:dyDescent="0.3">
      <c r="A1312" t="s">
        <v>13</v>
      </c>
      <c r="B1312">
        <v>1</v>
      </c>
      <c r="C1312">
        <v>50</v>
      </c>
      <c r="D1312">
        <v>0.2</v>
      </c>
      <c r="E1312" t="s">
        <v>1</v>
      </c>
      <c r="F1312">
        <v>116350.27</v>
      </c>
      <c r="G1312">
        <v>22.39</v>
      </c>
      <c r="H1312">
        <v>3601.78</v>
      </c>
      <c r="I1312">
        <v>4.2999999999999997E-2</v>
      </c>
      <c r="J1312">
        <v>0.3087539746209178</v>
      </c>
    </row>
    <row r="1313" spans="1:10" x14ac:dyDescent="0.3">
      <c r="A1313" t="s">
        <v>13</v>
      </c>
      <c r="B1313">
        <v>2</v>
      </c>
      <c r="C1313">
        <v>5</v>
      </c>
      <c r="D1313">
        <v>0.05</v>
      </c>
      <c r="E1313" t="s">
        <v>1</v>
      </c>
      <c r="F1313">
        <v>93042.32</v>
      </c>
      <c r="G1313">
        <v>4.9800000000000004</v>
      </c>
      <c r="H1313">
        <v>3608.05</v>
      </c>
      <c r="I1313">
        <v>0.996</v>
      </c>
      <c r="J1313">
        <v>4.6576910461413767E-2</v>
      </c>
    </row>
    <row r="1314" spans="1:10" x14ac:dyDescent="0.3">
      <c r="A1314" t="s">
        <v>13</v>
      </c>
      <c r="B1314">
        <v>2</v>
      </c>
      <c r="C1314">
        <v>5</v>
      </c>
      <c r="D1314">
        <v>0.1</v>
      </c>
      <c r="E1314" t="s">
        <v>1</v>
      </c>
      <c r="F1314">
        <v>89630.7</v>
      </c>
      <c r="G1314">
        <v>1.19</v>
      </c>
      <c r="H1314">
        <v>3601.88</v>
      </c>
      <c r="I1314">
        <v>1</v>
      </c>
      <c r="J1314">
        <v>8.2016558539579343E-3</v>
      </c>
    </row>
    <row r="1315" spans="1:10" x14ac:dyDescent="0.3">
      <c r="A1315" t="s">
        <v>13</v>
      </c>
      <c r="B1315">
        <v>2</v>
      </c>
      <c r="C1315">
        <v>5</v>
      </c>
      <c r="D1315">
        <v>0.15</v>
      </c>
      <c r="E1315" t="s">
        <v>1</v>
      </c>
      <c r="F1315">
        <v>89903.039999999994</v>
      </c>
      <c r="G1315">
        <v>1.37</v>
      </c>
      <c r="H1315">
        <v>3601.19</v>
      </c>
      <c r="I1315">
        <v>1</v>
      </c>
      <c r="J1315">
        <v>1.1265044167953819E-2</v>
      </c>
    </row>
    <row r="1316" spans="1:10" x14ac:dyDescent="0.3">
      <c r="A1316" t="s">
        <v>13</v>
      </c>
      <c r="B1316">
        <v>2</v>
      </c>
      <c r="C1316">
        <v>5</v>
      </c>
      <c r="D1316">
        <v>0.2</v>
      </c>
      <c r="E1316" t="s">
        <v>1</v>
      </c>
      <c r="F1316">
        <v>90577.01</v>
      </c>
      <c r="G1316">
        <v>1.88</v>
      </c>
      <c r="H1316">
        <v>3602.07</v>
      </c>
      <c r="I1316">
        <v>1</v>
      </c>
      <c r="J1316">
        <v>1.884612598474078E-2</v>
      </c>
    </row>
    <row r="1317" spans="1:10" x14ac:dyDescent="0.3">
      <c r="A1317" t="s">
        <v>13</v>
      </c>
      <c r="B1317">
        <v>2</v>
      </c>
      <c r="C1317">
        <v>10</v>
      </c>
      <c r="D1317">
        <v>0.05</v>
      </c>
      <c r="E1317" t="s">
        <v>1</v>
      </c>
      <c r="F1317">
        <v>89624.81</v>
      </c>
      <c r="G1317">
        <v>1.21</v>
      </c>
      <c r="H1317">
        <v>3601.96</v>
      </c>
      <c r="I1317">
        <v>0.99399999999999999</v>
      </c>
      <c r="J1317">
        <v>8.1354027983311372E-3</v>
      </c>
    </row>
    <row r="1318" spans="1:10" x14ac:dyDescent="0.3">
      <c r="A1318" t="s">
        <v>13</v>
      </c>
      <c r="B1318">
        <v>2</v>
      </c>
      <c r="C1318">
        <v>10</v>
      </c>
      <c r="D1318">
        <v>0.1</v>
      </c>
      <c r="E1318" t="s">
        <v>1</v>
      </c>
      <c r="F1318">
        <v>94998.84</v>
      </c>
      <c r="G1318">
        <v>6.52</v>
      </c>
      <c r="H1318">
        <v>3601.45</v>
      </c>
      <c r="I1318">
        <v>1</v>
      </c>
      <c r="J1318">
        <v>6.8584623261954025E-2</v>
      </c>
    </row>
    <row r="1319" spans="1:10" x14ac:dyDescent="0.3">
      <c r="A1319" t="s">
        <v>13</v>
      </c>
      <c r="B1319">
        <v>2</v>
      </c>
      <c r="C1319">
        <v>10</v>
      </c>
      <c r="D1319">
        <v>0.15</v>
      </c>
      <c r="E1319" t="s">
        <v>1</v>
      </c>
      <c r="F1319">
        <v>90770.41</v>
      </c>
      <c r="G1319">
        <v>1.75</v>
      </c>
      <c r="H1319">
        <v>3601.94</v>
      </c>
      <c r="I1319">
        <v>1</v>
      </c>
      <c r="J1319">
        <v>2.1021565875784409E-2</v>
      </c>
    </row>
    <row r="1320" spans="1:10" x14ac:dyDescent="0.3">
      <c r="A1320" t="s">
        <v>13</v>
      </c>
      <c r="B1320">
        <v>2</v>
      </c>
      <c r="C1320">
        <v>10</v>
      </c>
      <c r="D1320">
        <v>0.2</v>
      </c>
      <c r="E1320" t="s">
        <v>1</v>
      </c>
      <c r="F1320">
        <v>92476.04</v>
      </c>
      <c r="G1320">
        <v>3.06</v>
      </c>
      <c r="H1320">
        <v>3602.36</v>
      </c>
      <c r="I1320">
        <v>1</v>
      </c>
      <c r="J1320">
        <v>4.020716846813488E-2</v>
      </c>
    </row>
    <row r="1321" spans="1:10" x14ac:dyDescent="0.3">
      <c r="A1321" t="s">
        <v>13</v>
      </c>
      <c r="B1321">
        <v>2</v>
      </c>
      <c r="C1321">
        <v>25</v>
      </c>
      <c r="D1321">
        <v>0.05</v>
      </c>
      <c r="E1321" t="s">
        <v>1</v>
      </c>
      <c r="F1321">
        <v>90546.39</v>
      </c>
      <c r="G1321">
        <v>1.97</v>
      </c>
      <c r="H1321">
        <v>3603.01</v>
      </c>
      <c r="I1321">
        <v>0</v>
      </c>
      <c r="J1321">
        <v>1.8501700082653283E-2</v>
      </c>
    </row>
    <row r="1322" spans="1:10" x14ac:dyDescent="0.3">
      <c r="A1322" t="s">
        <v>13</v>
      </c>
      <c r="B1322">
        <v>2</v>
      </c>
      <c r="C1322">
        <v>25</v>
      </c>
      <c r="D1322">
        <v>0.1</v>
      </c>
      <c r="E1322" t="s">
        <v>1</v>
      </c>
      <c r="F1322">
        <v>99706.15</v>
      </c>
      <c r="G1322">
        <v>10.199999999999999</v>
      </c>
      <c r="H1322">
        <v>3609.17</v>
      </c>
      <c r="I1322">
        <v>0</v>
      </c>
      <c r="J1322">
        <v>0.12153431278371274</v>
      </c>
    </row>
    <row r="1323" spans="1:10" x14ac:dyDescent="0.3">
      <c r="A1323" t="s">
        <v>13</v>
      </c>
      <c r="B1323">
        <v>2</v>
      </c>
      <c r="C1323">
        <v>25</v>
      </c>
      <c r="D1323">
        <v>0.15</v>
      </c>
      <c r="E1323" t="s">
        <v>1</v>
      </c>
      <c r="F1323">
        <v>92860.02</v>
      </c>
      <c r="G1323">
        <v>2.72</v>
      </c>
      <c r="H1323">
        <v>3609.18</v>
      </c>
      <c r="I1323">
        <v>0</v>
      </c>
      <c r="J1323">
        <v>4.4526327771976071E-2</v>
      </c>
    </row>
    <row r="1324" spans="1:10" x14ac:dyDescent="0.3">
      <c r="A1324" t="s">
        <v>13</v>
      </c>
      <c r="B1324">
        <v>2</v>
      </c>
      <c r="C1324">
        <v>25</v>
      </c>
      <c r="D1324">
        <v>0.2</v>
      </c>
      <c r="E1324" t="s">
        <v>1</v>
      </c>
      <c r="F1324">
        <v>93980.26</v>
      </c>
      <c r="G1324">
        <v>2.75</v>
      </c>
      <c r="H1324">
        <v>3617.45</v>
      </c>
      <c r="I1324">
        <v>0</v>
      </c>
      <c r="J1324">
        <v>5.7127231513147692E-2</v>
      </c>
    </row>
    <row r="1325" spans="1:10" x14ac:dyDescent="0.3">
      <c r="A1325" t="s">
        <v>13</v>
      </c>
      <c r="B1325">
        <v>2</v>
      </c>
      <c r="C1325">
        <v>50</v>
      </c>
      <c r="D1325">
        <v>0.05</v>
      </c>
      <c r="E1325" t="s">
        <v>1</v>
      </c>
      <c r="F1325">
        <v>95473.83</v>
      </c>
      <c r="G1325">
        <v>6.88</v>
      </c>
      <c r="H1325">
        <v>3616.8</v>
      </c>
      <c r="I1325">
        <v>0</v>
      </c>
      <c r="J1325">
        <v>7.3927499134998298E-2</v>
      </c>
    </row>
    <row r="1326" spans="1:10" x14ac:dyDescent="0.3">
      <c r="A1326" t="s">
        <v>13</v>
      </c>
      <c r="B1326">
        <v>2</v>
      </c>
      <c r="C1326">
        <v>50</v>
      </c>
      <c r="D1326">
        <v>0.1</v>
      </c>
      <c r="E1326" t="s">
        <v>1</v>
      </c>
      <c r="F1326">
        <v>96885.52</v>
      </c>
      <c r="G1326">
        <v>7.4</v>
      </c>
      <c r="H1326">
        <v>3602.91</v>
      </c>
      <c r="I1326">
        <v>0</v>
      </c>
      <c r="J1326">
        <v>8.9806748048065765E-2</v>
      </c>
    </row>
    <row r="1327" spans="1:10" x14ac:dyDescent="0.3">
      <c r="A1327" t="s">
        <v>13</v>
      </c>
      <c r="B1327">
        <v>2</v>
      </c>
      <c r="C1327">
        <v>50</v>
      </c>
      <c r="D1327">
        <v>0.15</v>
      </c>
      <c r="E1327" t="s">
        <v>1</v>
      </c>
      <c r="F1327">
        <v>94999.6</v>
      </c>
      <c r="G1327">
        <v>4.62</v>
      </c>
      <c r="H1327">
        <v>3601.97</v>
      </c>
      <c r="I1327">
        <v>0</v>
      </c>
      <c r="J1327">
        <v>6.8593172043325268E-2</v>
      </c>
    </row>
    <row r="1328" spans="1:10" x14ac:dyDescent="0.3">
      <c r="A1328" t="s">
        <v>13</v>
      </c>
      <c r="B1328">
        <v>2</v>
      </c>
      <c r="C1328">
        <v>50</v>
      </c>
      <c r="D1328">
        <v>0.2</v>
      </c>
      <c r="E1328" t="s">
        <v>1</v>
      </c>
      <c r="F1328">
        <v>147425.10999999999</v>
      </c>
      <c r="G1328">
        <v>37.69</v>
      </c>
      <c r="H1328">
        <v>3602.4</v>
      </c>
      <c r="I1328">
        <v>0</v>
      </c>
      <c r="J1328">
        <v>0.65829609739131678</v>
      </c>
    </row>
    <row r="1329" spans="1:10" x14ac:dyDescent="0.3">
      <c r="A1329" t="s">
        <v>13</v>
      </c>
      <c r="B1329">
        <v>3</v>
      </c>
      <c r="C1329">
        <v>0</v>
      </c>
      <c r="D1329">
        <v>0.05</v>
      </c>
      <c r="E1329" t="s">
        <v>1</v>
      </c>
      <c r="F1329">
        <v>90680.36</v>
      </c>
      <c r="G1329">
        <v>0.35</v>
      </c>
      <c r="H1329">
        <v>3619.08</v>
      </c>
      <c r="I1329">
        <v>0</v>
      </c>
      <c r="J1329">
        <v>2.0008647767260745E-2</v>
      </c>
    </row>
    <row r="1330" spans="1:10" x14ac:dyDescent="0.3">
      <c r="A1330" t="s">
        <v>13</v>
      </c>
      <c r="B1330">
        <v>3</v>
      </c>
      <c r="C1330">
        <v>0</v>
      </c>
      <c r="D1330">
        <v>0.1</v>
      </c>
      <c r="E1330" t="s">
        <v>1</v>
      </c>
      <c r="F1330">
        <v>94800.92</v>
      </c>
      <c r="G1330">
        <v>2.71</v>
      </c>
      <c r="H1330">
        <v>3602.04</v>
      </c>
      <c r="I1330">
        <v>0</v>
      </c>
      <c r="J1330">
        <v>6.6358340618544842E-2</v>
      </c>
    </row>
    <row r="1331" spans="1:10" x14ac:dyDescent="0.3">
      <c r="A1331" t="s">
        <v>13</v>
      </c>
      <c r="B1331">
        <v>3</v>
      </c>
      <c r="C1331">
        <v>0</v>
      </c>
      <c r="D1331">
        <v>0.15</v>
      </c>
      <c r="E1331" t="s">
        <v>4</v>
      </c>
      <c r="F1331">
        <v>0</v>
      </c>
      <c r="G1331">
        <v>0</v>
      </c>
      <c r="H1331">
        <v>29.58</v>
      </c>
      <c r="J1331">
        <v>0</v>
      </c>
    </row>
    <row r="1332" spans="1:10" x14ac:dyDescent="0.3">
      <c r="A1332" t="s">
        <v>13</v>
      </c>
      <c r="B1332">
        <v>3</v>
      </c>
      <c r="C1332">
        <v>0</v>
      </c>
      <c r="D1332">
        <v>0.2</v>
      </c>
      <c r="E1332" t="s">
        <v>4</v>
      </c>
      <c r="F1332">
        <v>0</v>
      </c>
      <c r="G1332">
        <v>0</v>
      </c>
      <c r="H1332">
        <v>24.53</v>
      </c>
      <c r="J1332">
        <v>0</v>
      </c>
    </row>
    <row r="1333" spans="1:10" x14ac:dyDescent="0.3">
      <c r="A1333" t="s">
        <v>13</v>
      </c>
      <c r="B1333">
        <v>3</v>
      </c>
      <c r="C1333">
        <v>10</v>
      </c>
      <c r="D1333">
        <v>0.05</v>
      </c>
      <c r="E1333" t="s">
        <v>1</v>
      </c>
      <c r="F1333">
        <v>90766.45</v>
      </c>
      <c r="G1333">
        <v>0.84</v>
      </c>
      <c r="H1333">
        <v>3600.64</v>
      </c>
      <c r="I1333">
        <v>0</v>
      </c>
      <c r="J1333">
        <v>2.0977022225481701E-2</v>
      </c>
    </row>
    <row r="1334" spans="1:10" x14ac:dyDescent="0.3">
      <c r="A1334" t="s">
        <v>13</v>
      </c>
      <c r="B1334">
        <v>3</v>
      </c>
      <c r="C1334">
        <v>10</v>
      </c>
      <c r="D1334">
        <v>0.1</v>
      </c>
      <c r="E1334" t="s">
        <v>1</v>
      </c>
      <c r="F1334">
        <v>94367.25</v>
      </c>
      <c r="G1334">
        <v>2.29</v>
      </c>
      <c r="H1334">
        <v>3601.4</v>
      </c>
      <c r="I1334">
        <v>0</v>
      </c>
      <c r="J1334">
        <v>6.1480248490577649E-2</v>
      </c>
    </row>
    <row r="1335" spans="1:10" x14ac:dyDescent="0.3">
      <c r="A1335" t="s">
        <v>13</v>
      </c>
      <c r="B1335">
        <v>3</v>
      </c>
      <c r="C1335">
        <v>10</v>
      </c>
      <c r="D1335">
        <v>0.15</v>
      </c>
      <c r="E1335" t="s">
        <v>4</v>
      </c>
      <c r="F1335">
        <v>0</v>
      </c>
      <c r="G1335">
        <v>0</v>
      </c>
      <c r="H1335">
        <v>23.24</v>
      </c>
      <c r="J1335">
        <v>0</v>
      </c>
    </row>
    <row r="1336" spans="1:10" x14ac:dyDescent="0.3">
      <c r="A1336" t="s">
        <v>13</v>
      </c>
      <c r="B1336">
        <v>3</v>
      </c>
      <c r="C1336">
        <v>10</v>
      </c>
      <c r="D1336">
        <v>0.2</v>
      </c>
      <c r="E1336" t="s">
        <v>4</v>
      </c>
      <c r="F1336">
        <v>0</v>
      </c>
      <c r="G1336">
        <v>0</v>
      </c>
      <c r="H1336">
        <v>20.25</v>
      </c>
      <c r="J1336">
        <v>0</v>
      </c>
    </row>
    <row r="1337" spans="1:10" x14ac:dyDescent="0.3">
      <c r="A1337" t="s">
        <v>13</v>
      </c>
      <c r="B1337">
        <v>3</v>
      </c>
      <c r="C1337">
        <v>25</v>
      </c>
      <c r="D1337">
        <v>0.05</v>
      </c>
      <c r="E1337" t="s">
        <v>1</v>
      </c>
      <c r="F1337">
        <v>90717.48</v>
      </c>
      <c r="G1337">
        <v>0.44</v>
      </c>
      <c r="H1337">
        <v>3617.84</v>
      </c>
      <c r="I1337">
        <v>0</v>
      </c>
      <c r="J1337">
        <v>2.0426188246865484E-2</v>
      </c>
    </row>
    <row r="1338" spans="1:10" x14ac:dyDescent="0.3">
      <c r="A1338" t="s">
        <v>13</v>
      </c>
      <c r="B1338">
        <v>3</v>
      </c>
      <c r="C1338">
        <v>25</v>
      </c>
      <c r="D1338">
        <v>0.1</v>
      </c>
      <c r="E1338" t="s">
        <v>1</v>
      </c>
      <c r="F1338">
        <v>94588.96</v>
      </c>
      <c r="G1338">
        <v>2.57</v>
      </c>
      <c r="H1338">
        <v>3601.22</v>
      </c>
      <c r="I1338">
        <v>0</v>
      </c>
      <c r="J1338">
        <v>6.3974130487699066E-2</v>
      </c>
    </row>
    <row r="1339" spans="1:10" x14ac:dyDescent="0.3">
      <c r="A1339" t="s">
        <v>13</v>
      </c>
      <c r="B1339">
        <v>3</v>
      </c>
      <c r="C1339">
        <v>25</v>
      </c>
      <c r="D1339">
        <v>0.15</v>
      </c>
      <c r="E1339" t="s">
        <v>4</v>
      </c>
      <c r="F1339">
        <v>0</v>
      </c>
      <c r="G1339">
        <v>0</v>
      </c>
      <c r="H1339">
        <v>24.57</v>
      </c>
      <c r="J1339">
        <v>0</v>
      </c>
    </row>
    <row r="1340" spans="1:10" x14ac:dyDescent="0.3">
      <c r="A1340" t="s">
        <v>13</v>
      </c>
      <c r="B1340">
        <v>3</v>
      </c>
      <c r="C1340">
        <v>25</v>
      </c>
      <c r="D1340">
        <v>0.2</v>
      </c>
      <c r="E1340" t="s">
        <v>4</v>
      </c>
      <c r="F1340">
        <v>0</v>
      </c>
      <c r="G1340">
        <v>0</v>
      </c>
      <c r="H1340">
        <v>24.65</v>
      </c>
      <c r="J1340">
        <v>0</v>
      </c>
    </row>
    <row r="1341" spans="1:10" x14ac:dyDescent="0.3">
      <c r="A1341" t="s">
        <v>13</v>
      </c>
      <c r="B1341">
        <v>3</v>
      </c>
      <c r="C1341">
        <v>50</v>
      </c>
      <c r="D1341">
        <v>0.05</v>
      </c>
      <c r="E1341" t="s">
        <v>1</v>
      </c>
      <c r="F1341">
        <v>90680.36</v>
      </c>
      <c r="G1341">
        <v>0.71</v>
      </c>
      <c r="H1341">
        <v>3600.47</v>
      </c>
      <c r="I1341">
        <v>0</v>
      </c>
      <c r="J1341">
        <v>2.0008647767260745E-2</v>
      </c>
    </row>
    <row r="1342" spans="1:10" x14ac:dyDescent="0.3">
      <c r="A1342" t="s">
        <v>13</v>
      </c>
      <c r="B1342">
        <v>3</v>
      </c>
      <c r="C1342">
        <v>50</v>
      </c>
      <c r="D1342">
        <v>0.1</v>
      </c>
      <c r="E1342" t="s">
        <v>1</v>
      </c>
      <c r="F1342">
        <v>95030.96</v>
      </c>
      <c r="G1342">
        <v>2.99</v>
      </c>
      <c r="H1342">
        <v>3601.11</v>
      </c>
      <c r="I1342">
        <v>0</v>
      </c>
      <c r="J1342">
        <v>6.8945921758853279E-2</v>
      </c>
    </row>
    <row r="1343" spans="1:10" x14ac:dyDescent="0.3">
      <c r="A1343" t="s">
        <v>13</v>
      </c>
      <c r="B1343">
        <v>3</v>
      </c>
      <c r="C1343">
        <v>50</v>
      </c>
      <c r="D1343">
        <v>0.15</v>
      </c>
      <c r="E1343" t="s">
        <v>4</v>
      </c>
      <c r="F1343">
        <v>0</v>
      </c>
      <c r="G1343">
        <v>0</v>
      </c>
      <c r="H1343">
        <v>27.13</v>
      </c>
      <c r="J1343">
        <v>0</v>
      </c>
    </row>
    <row r="1344" spans="1:10" x14ac:dyDescent="0.3">
      <c r="A1344" t="s">
        <v>13</v>
      </c>
      <c r="B1344">
        <v>3</v>
      </c>
      <c r="C1344">
        <v>50</v>
      </c>
      <c r="D1344">
        <v>0.2</v>
      </c>
      <c r="E1344" t="s">
        <v>4</v>
      </c>
      <c r="F1344">
        <v>0</v>
      </c>
      <c r="G1344">
        <v>0</v>
      </c>
      <c r="H1344">
        <v>20.13</v>
      </c>
      <c r="J1344">
        <v>0</v>
      </c>
    </row>
    <row r="1345" spans="1:10" x14ac:dyDescent="0.3">
      <c r="A1345" t="s">
        <v>16</v>
      </c>
      <c r="B1345">
        <v>0</v>
      </c>
      <c r="C1345">
        <v>0</v>
      </c>
      <c r="D1345">
        <v>0.05</v>
      </c>
      <c r="E1345" t="s">
        <v>1</v>
      </c>
      <c r="F1345">
        <v>47988.38</v>
      </c>
      <c r="G1345">
        <v>0.44</v>
      </c>
      <c r="H1345">
        <v>3600.42</v>
      </c>
      <c r="I1345">
        <v>1</v>
      </c>
      <c r="J1345">
        <v>0</v>
      </c>
    </row>
    <row r="1346" spans="1:10" x14ac:dyDescent="0.3">
      <c r="A1346" t="s">
        <v>16</v>
      </c>
      <c r="B1346">
        <v>0</v>
      </c>
      <c r="C1346">
        <v>0</v>
      </c>
      <c r="D1346">
        <v>0.1</v>
      </c>
      <c r="E1346" t="s">
        <v>1</v>
      </c>
      <c r="F1346">
        <v>47988.38</v>
      </c>
      <c r="G1346">
        <v>0.41</v>
      </c>
      <c r="H1346">
        <v>3600.34</v>
      </c>
      <c r="I1346">
        <v>1</v>
      </c>
      <c r="J1346">
        <v>0</v>
      </c>
    </row>
    <row r="1347" spans="1:10" x14ac:dyDescent="0.3">
      <c r="A1347" t="s">
        <v>16</v>
      </c>
      <c r="B1347">
        <v>0</v>
      </c>
      <c r="C1347">
        <v>0</v>
      </c>
      <c r="D1347">
        <v>0.15</v>
      </c>
      <c r="E1347" t="s">
        <v>1</v>
      </c>
      <c r="F1347">
        <v>47988.38</v>
      </c>
      <c r="G1347">
        <v>0.38</v>
      </c>
      <c r="H1347">
        <v>3600.31</v>
      </c>
      <c r="I1347">
        <v>1</v>
      </c>
      <c r="J1347">
        <v>0</v>
      </c>
    </row>
    <row r="1348" spans="1:10" x14ac:dyDescent="0.3">
      <c r="A1348" t="s">
        <v>16</v>
      </c>
      <c r="B1348">
        <v>0</v>
      </c>
      <c r="C1348">
        <v>0</v>
      </c>
      <c r="D1348">
        <v>0.2</v>
      </c>
      <c r="E1348" t="s">
        <v>1</v>
      </c>
      <c r="F1348">
        <v>47988.38</v>
      </c>
      <c r="G1348">
        <v>0.48</v>
      </c>
      <c r="H1348">
        <v>3600.4</v>
      </c>
      <c r="I1348">
        <v>1</v>
      </c>
      <c r="J1348">
        <v>0</v>
      </c>
    </row>
    <row r="1349" spans="1:10" x14ac:dyDescent="0.3">
      <c r="A1349" t="s">
        <v>16</v>
      </c>
      <c r="B1349">
        <v>1</v>
      </c>
      <c r="C1349">
        <v>5</v>
      </c>
      <c r="D1349">
        <v>0.05</v>
      </c>
      <c r="E1349" t="s">
        <v>1</v>
      </c>
      <c r="F1349">
        <v>50011.41</v>
      </c>
      <c r="G1349">
        <v>5.32</v>
      </c>
      <c r="H1349">
        <v>3633.94</v>
      </c>
      <c r="I1349">
        <v>0.997</v>
      </c>
      <c r="J1349">
        <v>4.2156663759018498E-2</v>
      </c>
    </row>
    <row r="1350" spans="1:10" x14ac:dyDescent="0.3">
      <c r="A1350" t="s">
        <v>16</v>
      </c>
      <c r="B1350">
        <v>1</v>
      </c>
      <c r="C1350">
        <v>5</v>
      </c>
      <c r="D1350">
        <v>0.1</v>
      </c>
      <c r="E1350" t="s">
        <v>1</v>
      </c>
      <c r="F1350">
        <v>48785.81</v>
      </c>
      <c r="G1350">
        <v>2.86</v>
      </c>
      <c r="H1350">
        <v>3623.28</v>
      </c>
      <c r="I1350">
        <v>1</v>
      </c>
      <c r="J1350">
        <v>1.6617147734514059E-2</v>
      </c>
    </row>
    <row r="1351" spans="1:10" x14ac:dyDescent="0.3">
      <c r="A1351" t="s">
        <v>16</v>
      </c>
      <c r="B1351">
        <v>1</v>
      </c>
      <c r="C1351">
        <v>5</v>
      </c>
      <c r="D1351">
        <v>0.15</v>
      </c>
      <c r="E1351" t="s">
        <v>1</v>
      </c>
      <c r="F1351">
        <v>49270.77</v>
      </c>
      <c r="G1351">
        <v>3.95</v>
      </c>
      <c r="H1351">
        <v>3602.17</v>
      </c>
      <c r="I1351">
        <v>1</v>
      </c>
      <c r="J1351">
        <v>2.6722927508701089E-2</v>
      </c>
    </row>
    <row r="1352" spans="1:10" x14ac:dyDescent="0.3">
      <c r="A1352" t="s">
        <v>16</v>
      </c>
      <c r="B1352">
        <v>1</v>
      </c>
      <c r="C1352">
        <v>5</v>
      </c>
      <c r="D1352">
        <v>0.2</v>
      </c>
      <c r="E1352" t="s">
        <v>1</v>
      </c>
      <c r="F1352">
        <v>49779.58</v>
      </c>
      <c r="G1352">
        <v>4.47</v>
      </c>
      <c r="H1352">
        <v>3613.35</v>
      </c>
      <c r="I1352">
        <v>1</v>
      </c>
      <c r="J1352">
        <v>3.7325702597170496E-2</v>
      </c>
    </row>
    <row r="1353" spans="1:10" x14ac:dyDescent="0.3">
      <c r="A1353" t="s">
        <v>16</v>
      </c>
      <c r="B1353">
        <v>1</v>
      </c>
      <c r="C1353">
        <v>10</v>
      </c>
      <c r="D1353">
        <v>0.05</v>
      </c>
      <c r="E1353" t="s">
        <v>1</v>
      </c>
      <c r="F1353">
        <v>49788.65</v>
      </c>
      <c r="G1353">
        <v>5.04</v>
      </c>
      <c r="H1353">
        <v>3619.44</v>
      </c>
      <c r="I1353">
        <v>0.997</v>
      </c>
      <c r="J1353">
        <v>3.7514706685243482E-2</v>
      </c>
    </row>
    <row r="1354" spans="1:10" x14ac:dyDescent="0.3">
      <c r="A1354" t="s">
        <v>16</v>
      </c>
      <c r="B1354">
        <v>1</v>
      </c>
      <c r="C1354">
        <v>10</v>
      </c>
      <c r="D1354">
        <v>0.1</v>
      </c>
      <c r="E1354" t="s">
        <v>1</v>
      </c>
      <c r="F1354">
        <v>48820.160000000003</v>
      </c>
      <c r="G1354">
        <v>3.04</v>
      </c>
      <c r="H1354">
        <v>3608.29</v>
      </c>
      <c r="I1354">
        <v>1</v>
      </c>
      <c r="J1354">
        <v>1.7332946017348583E-2</v>
      </c>
    </row>
    <row r="1355" spans="1:10" x14ac:dyDescent="0.3">
      <c r="A1355" t="s">
        <v>16</v>
      </c>
      <c r="B1355">
        <v>1</v>
      </c>
      <c r="C1355">
        <v>10</v>
      </c>
      <c r="D1355">
        <v>0.15</v>
      </c>
      <c r="E1355" t="s">
        <v>1</v>
      </c>
      <c r="F1355">
        <v>49463.839999999997</v>
      </c>
      <c r="G1355">
        <v>4.13</v>
      </c>
      <c r="H1355">
        <v>3600.95</v>
      </c>
      <c r="I1355">
        <v>1</v>
      </c>
      <c r="J1355">
        <v>3.0746193140922751E-2</v>
      </c>
    </row>
    <row r="1356" spans="1:10" x14ac:dyDescent="0.3">
      <c r="A1356" t="s">
        <v>16</v>
      </c>
      <c r="B1356">
        <v>1</v>
      </c>
      <c r="C1356">
        <v>10</v>
      </c>
      <c r="D1356">
        <v>0.2</v>
      </c>
      <c r="E1356" t="s">
        <v>1</v>
      </c>
      <c r="F1356">
        <v>48959.49</v>
      </c>
      <c r="G1356">
        <v>3.19</v>
      </c>
      <c r="H1356">
        <v>3605.43</v>
      </c>
      <c r="I1356">
        <v>1</v>
      </c>
      <c r="J1356">
        <v>2.0236357218143208E-2</v>
      </c>
    </row>
    <row r="1357" spans="1:10" x14ac:dyDescent="0.3">
      <c r="A1357" t="s">
        <v>16</v>
      </c>
      <c r="B1357">
        <v>1</v>
      </c>
      <c r="C1357">
        <v>25</v>
      </c>
      <c r="D1357">
        <v>0.05</v>
      </c>
      <c r="E1357" t="s">
        <v>1</v>
      </c>
      <c r="F1357">
        <v>50186.68</v>
      </c>
      <c r="G1357">
        <v>5.85</v>
      </c>
      <c r="H1357">
        <v>3602.74</v>
      </c>
      <c r="I1357">
        <v>0.184</v>
      </c>
      <c r="J1357">
        <v>4.5809006263599628E-2</v>
      </c>
    </row>
    <row r="1358" spans="1:10" x14ac:dyDescent="0.3">
      <c r="A1358" t="s">
        <v>16</v>
      </c>
      <c r="B1358">
        <v>1</v>
      </c>
      <c r="C1358">
        <v>25</v>
      </c>
      <c r="D1358">
        <v>0.1</v>
      </c>
      <c r="E1358" t="s">
        <v>1</v>
      </c>
      <c r="F1358">
        <v>50109.32</v>
      </c>
      <c r="G1358">
        <v>5.41</v>
      </c>
      <c r="H1358">
        <v>3605.67</v>
      </c>
      <c r="I1358">
        <v>0.999</v>
      </c>
      <c r="J1358">
        <v>4.4196949344820657E-2</v>
      </c>
    </row>
    <row r="1359" spans="1:10" x14ac:dyDescent="0.3">
      <c r="A1359" t="s">
        <v>16</v>
      </c>
      <c r="B1359">
        <v>1</v>
      </c>
      <c r="C1359">
        <v>25</v>
      </c>
      <c r="D1359">
        <v>0.15</v>
      </c>
      <c r="E1359" t="s">
        <v>1</v>
      </c>
      <c r="F1359">
        <v>51369.52</v>
      </c>
      <c r="G1359">
        <v>7.5</v>
      </c>
      <c r="H1359">
        <v>3605.67</v>
      </c>
      <c r="I1359">
        <v>1</v>
      </c>
      <c r="J1359">
        <v>7.0457473246648528E-2</v>
      </c>
    </row>
    <row r="1360" spans="1:10" x14ac:dyDescent="0.3">
      <c r="A1360" t="s">
        <v>16</v>
      </c>
      <c r="B1360">
        <v>1</v>
      </c>
      <c r="C1360">
        <v>25</v>
      </c>
      <c r="D1360">
        <v>0.2</v>
      </c>
      <c r="E1360" t="s">
        <v>1</v>
      </c>
      <c r="F1360">
        <v>70475.600000000006</v>
      </c>
      <c r="G1360">
        <v>31.99</v>
      </c>
      <c r="H1360">
        <v>3603.2</v>
      </c>
      <c r="I1360">
        <v>1</v>
      </c>
      <c r="J1360">
        <v>0.46859718956964191</v>
      </c>
    </row>
    <row r="1361" spans="1:10" x14ac:dyDescent="0.3">
      <c r="A1361" t="s">
        <v>16</v>
      </c>
      <c r="B1361">
        <v>1</v>
      </c>
      <c r="C1361">
        <v>50</v>
      </c>
      <c r="D1361">
        <v>0.05</v>
      </c>
      <c r="E1361" t="s">
        <v>1</v>
      </c>
      <c r="F1361">
        <v>48845.99</v>
      </c>
      <c r="G1361">
        <v>3.1</v>
      </c>
      <c r="H1361">
        <v>3606.02</v>
      </c>
      <c r="I1361">
        <v>0.19400000000000001</v>
      </c>
      <c r="J1361">
        <v>1.7871201319986207E-2</v>
      </c>
    </row>
    <row r="1362" spans="1:10" x14ac:dyDescent="0.3">
      <c r="A1362" t="s">
        <v>16</v>
      </c>
      <c r="B1362">
        <v>1</v>
      </c>
      <c r="C1362">
        <v>50</v>
      </c>
      <c r="D1362">
        <v>0.1</v>
      </c>
      <c r="E1362" t="s">
        <v>1</v>
      </c>
      <c r="F1362">
        <v>56447.92</v>
      </c>
      <c r="G1362">
        <v>15.72</v>
      </c>
      <c r="H1362">
        <v>3602.16</v>
      </c>
      <c r="I1362">
        <v>0.14599999999999999</v>
      </c>
      <c r="J1362">
        <v>0.17628309186515567</v>
      </c>
    </row>
    <row r="1363" spans="1:10" x14ac:dyDescent="0.3">
      <c r="A1363" t="s">
        <v>16</v>
      </c>
      <c r="B1363">
        <v>1</v>
      </c>
      <c r="C1363">
        <v>50</v>
      </c>
      <c r="D1363">
        <v>0.15</v>
      </c>
      <c r="E1363" t="s">
        <v>1</v>
      </c>
      <c r="F1363">
        <v>57271.62</v>
      </c>
      <c r="G1363">
        <v>16.23</v>
      </c>
      <c r="H1363">
        <v>3605.21</v>
      </c>
      <c r="I1363">
        <v>0.22600000000000001</v>
      </c>
      <c r="J1363">
        <v>0.19344766378860889</v>
      </c>
    </row>
    <row r="1364" spans="1:10" x14ac:dyDescent="0.3">
      <c r="A1364" t="s">
        <v>16</v>
      </c>
      <c r="B1364">
        <v>1</v>
      </c>
      <c r="C1364">
        <v>50</v>
      </c>
      <c r="D1364">
        <v>0.2</v>
      </c>
      <c r="E1364" t="s">
        <v>1</v>
      </c>
      <c r="F1364">
        <v>67198.03</v>
      </c>
      <c r="G1364">
        <v>27.78</v>
      </c>
      <c r="H1364">
        <v>3601.82</v>
      </c>
      <c r="I1364">
        <v>0.35</v>
      </c>
      <c r="J1364">
        <v>0.4002979471280339</v>
      </c>
    </row>
    <row r="1365" spans="1:10" x14ac:dyDescent="0.3">
      <c r="A1365" t="s">
        <v>16</v>
      </c>
      <c r="B1365">
        <v>2</v>
      </c>
      <c r="C1365">
        <v>5</v>
      </c>
      <c r="D1365">
        <v>0.05</v>
      </c>
      <c r="E1365" t="s">
        <v>1</v>
      </c>
      <c r="F1365">
        <v>50097.5</v>
      </c>
      <c r="G1365">
        <v>5.32</v>
      </c>
      <c r="H1365">
        <v>3601.8</v>
      </c>
      <c r="I1365">
        <v>0.86199999999999999</v>
      </c>
      <c r="J1365">
        <v>4.3950639717365014E-2</v>
      </c>
    </row>
    <row r="1366" spans="1:10" x14ac:dyDescent="0.3">
      <c r="A1366" t="s">
        <v>16</v>
      </c>
      <c r="B1366">
        <v>2</v>
      </c>
      <c r="C1366">
        <v>5</v>
      </c>
      <c r="D1366">
        <v>0.1</v>
      </c>
      <c r="E1366" t="s">
        <v>1</v>
      </c>
      <c r="F1366">
        <v>55351.72</v>
      </c>
      <c r="G1366">
        <v>13.95</v>
      </c>
      <c r="H1366">
        <v>3603.95</v>
      </c>
      <c r="I1366">
        <v>0.93600000000000005</v>
      </c>
      <c r="J1366">
        <v>0.15344006194833004</v>
      </c>
    </row>
    <row r="1367" spans="1:10" x14ac:dyDescent="0.3">
      <c r="A1367" t="s">
        <v>16</v>
      </c>
      <c r="B1367">
        <v>2</v>
      </c>
      <c r="C1367">
        <v>5</v>
      </c>
      <c r="D1367">
        <v>0.15</v>
      </c>
      <c r="E1367" t="s">
        <v>1</v>
      </c>
      <c r="F1367">
        <v>59973.2</v>
      </c>
      <c r="G1367">
        <v>19.93</v>
      </c>
      <c r="H1367">
        <v>3601.86</v>
      </c>
      <c r="I1367">
        <v>0.999</v>
      </c>
      <c r="J1367">
        <v>0.2497442089105737</v>
      </c>
    </row>
    <row r="1368" spans="1:10" x14ac:dyDescent="0.3">
      <c r="A1368" t="s">
        <v>16</v>
      </c>
      <c r="B1368">
        <v>2</v>
      </c>
      <c r="C1368">
        <v>5</v>
      </c>
      <c r="D1368">
        <v>0.2</v>
      </c>
      <c r="E1368" t="s">
        <v>1</v>
      </c>
      <c r="F1368">
        <v>54654.31</v>
      </c>
      <c r="G1368">
        <v>11.47</v>
      </c>
      <c r="H1368">
        <v>3606.39</v>
      </c>
      <c r="I1368">
        <v>0.999</v>
      </c>
      <c r="J1368">
        <v>0.13890716877710818</v>
      </c>
    </row>
    <row r="1369" spans="1:10" x14ac:dyDescent="0.3">
      <c r="A1369" t="s">
        <v>16</v>
      </c>
      <c r="B1369">
        <v>2</v>
      </c>
      <c r="C1369">
        <v>10</v>
      </c>
      <c r="D1369">
        <v>0.05</v>
      </c>
      <c r="E1369" t="s">
        <v>1</v>
      </c>
      <c r="F1369">
        <v>52998.19</v>
      </c>
      <c r="G1369">
        <v>10.15</v>
      </c>
      <c r="H1369">
        <v>3602.4</v>
      </c>
      <c r="I1369">
        <v>0</v>
      </c>
      <c r="J1369">
        <v>0.10439631427441398</v>
      </c>
    </row>
    <row r="1370" spans="1:10" x14ac:dyDescent="0.3">
      <c r="A1370" t="s">
        <v>16</v>
      </c>
      <c r="B1370">
        <v>2</v>
      </c>
      <c r="C1370">
        <v>10</v>
      </c>
      <c r="D1370">
        <v>0.1</v>
      </c>
      <c r="E1370" t="s">
        <v>1</v>
      </c>
      <c r="F1370">
        <v>61649.29</v>
      </c>
      <c r="G1370">
        <v>21.76</v>
      </c>
      <c r="H1370">
        <v>3601.67</v>
      </c>
      <c r="I1370">
        <v>2E-3</v>
      </c>
      <c r="J1370">
        <v>0.28467120582107586</v>
      </c>
    </row>
    <row r="1371" spans="1:10" x14ac:dyDescent="0.3">
      <c r="A1371" t="s">
        <v>16</v>
      </c>
      <c r="B1371">
        <v>2</v>
      </c>
      <c r="C1371">
        <v>10</v>
      </c>
      <c r="D1371">
        <v>0.15</v>
      </c>
      <c r="E1371" t="s">
        <v>1</v>
      </c>
      <c r="F1371">
        <v>71519.429999999993</v>
      </c>
      <c r="G1371">
        <v>31.56</v>
      </c>
      <c r="H1371">
        <v>3602.6</v>
      </c>
      <c r="I1371">
        <v>1E-3</v>
      </c>
      <c r="J1371">
        <v>0.49034891363284183</v>
      </c>
    </row>
    <row r="1372" spans="1:10" x14ac:dyDescent="0.3">
      <c r="A1372" t="s">
        <v>16</v>
      </c>
      <c r="B1372">
        <v>2</v>
      </c>
      <c r="C1372">
        <v>10</v>
      </c>
      <c r="D1372">
        <v>0.2</v>
      </c>
      <c r="E1372" t="s">
        <v>1</v>
      </c>
      <c r="F1372">
        <v>76249.66</v>
      </c>
      <c r="G1372">
        <v>34.58</v>
      </c>
      <c r="H1372">
        <v>3602.99</v>
      </c>
      <c r="I1372">
        <v>0</v>
      </c>
      <c r="J1372">
        <v>0.58891923419794567</v>
      </c>
    </row>
    <row r="1373" spans="1:10" x14ac:dyDescent="0.3">
      <c r="A1373" t="s">
        <v>16</v>
      </c>
      <c r="B1373">
        <v>2</v>
      </c>
      <c r="C1373">
        <v>25</v>
      </c>
      <c r="D1373">
        <v>0.05</v>
      </c>
      <c r="E1373" t="s">
        <v>1</v>
      </c>
      <c r="F1373">
        <v>48480.67</v>
      </c>
      <c r="G1373">
        <v>1.58</v>
      </c>
      <c r="H1373">
        <v>3601.08</v>
      </c>
      <c r="I1373">
        <v>0</v>
      </c>
      <c r="J1373">
        <v>1.0258525084614334E-2</v>
      </c>
    </row>
    <row r="1374" spans="1:10" x14ac:dyDescent="0.3">
      <c r="A1374" t="s">
        <v>16</v>
      </c>
      <c r="B1374">
        <v>2</v>
      </c>
      <c r="C1374">
        <v>25</v>
      </c>
      <c r="D1374">
        <v>0.1</v>
      </c>
      <c r="E1374" t="s">
        <v>1</v>
      </c>
      <c r="F1374">
        <v>51770.73</v>
      </c>
      <c r="G1374">
        <v>6.16</v>
      </c>
      <c r="H1374">
        <v>3602.37</v>
      </c>
      <c r="I1374">
        <v>0</v>
      </c>
      <c r="J1374">
        <v>7.8818038866909079E-2</v>
      </c>
    </row>
    <row r="1375" spans="1:10" x14ac:dyDescent="0.3">
      <c r="A1375" t="s">
        <v>16</v>
      </c>
      <c r="B1375">
        <v>2</v>
      </c>
      <c r="C1375">
        <v>25</v>
      </c>
      <c r="D1375">
        <v>0.15</v>
      </c>
      <c r="E1375" t="s">
        <v>1</v>
      </c>
      <c r="F1375">
        <v>605703.09</v>
      </c>
      <c r="G1375">
        <v>91.83</v>
      </c>
      <c r="H1375">
        <v>3606.73</v>
      </c>
      <c r="I1375">
        <v>0</v>
      </c>
      <c r="J1375">
        <v>11.621869919342974</v>
      </c>
    </row>
    <row r="1376" spans="1:10" x14ac:dyDescent="0.3">
      <c r="A1376" t="s">
        <v>16</v>
      </c>
      <c r="B1376">
        <v>2</v>
      </c>
      <c r="C1376">
        <v>25</v>
      </c>
      <c r="D1376">
        <v>0.2</v>
      </c>
      <c r="E1376" t="s">
        <v>1</v>
      </c>
      <c r="F1376">
        <v>80755.16</v>
      </c>
      <c r="G1376">
        <v>37.35</v>
      </c>
      <c r="H1376">
        <v>3612.34</v>
      </c>
      <c r="I1376">
        <v>0</v>
      </c>
      <c r="J1376">
        <v>0.68280654608469815</v>
      </c>
    </row>
    <row r="1377" spans="1:10" x14ac:dyDescent="0.3">
      <c r="A1377" t="s">
        <v>16</v>
      </c>
      <c r="B1377">
        <v>2</v>
      </c>
      <c r="C1377">
        <v>50</v>
      </c>
      <c r="D1377">
        <v>0.05</v>
      </c>
      <c r="E1377" t="s">
        <v>1</v>
      </c>
      <c r="F1377">
        <v>50027.78</v>
      </c>
      <c r="G1377">
        <v>4.67</v>
      </c>
      <c r="H1377">
        <v>3612.35</v>
      </c>
      <c r="I1377">
        <v>0</v>
      </c>
      <c r="J1377">
        <v>4.2497788006179871E-2</v>
      </c>
    </row>
    <row r="1378" spans="1:10" x14ac:dyDescent="0.3">
      <c r="A1378" t="s">
        <v>16</v>
      </c>
      <c r="B1378">
        <v>2</v>
      </c>
      <c r="C1378">
        <v>50</v>
      </c>
      <c r="D1378">
        <v>0.1</v>
      </c>
      <c r="E1378" t="s">
        <v>1</v>
      </c>
      <c r="F1378">
        <v>52784.11</v>
      </c>
      <c r="G1378">
        <v>7.99</v>
      </c>
      <c r="H1378">
        <v>3612.34</v>
      </c>
      <c r="I1378">
        <v>0</v>
      </c>
      <c r="J1378">
        <v>9.9935234321308686E-2</v>
      </c>
    </row>
    <row r="1379" spans="1:10" x14ac:dyDescent="0.3">
      <c r="A1379" t="s">
        <v>16</v>
      </c>
      <c r="B1379">
        <v>2</v>
      </c>
      <c r="C1379">
        <v>50</v>
      </c>
      <c r="D1379">
        <v>0.15</v>
      </c>
      <c r="E1379" t="s">
        <v>1</v>
      </c>
      <c r="F1379">
        <v>60528.49</v>
      </c>
      <c r="G1379">
        <v>18.399999999999999</v>
      </c>
      <c r="H1379">
        <v>3602.21</v>
      </c>
      <c r="I1379">
        <v>0</v>
      </c>
      <c r="J1379">
        <v>0.26131555180649979</v>
      </c>
    </row>
    <row r="1380" spans="1:10" x14ac:dyDescent="0.3">
      <c r="A1380" t="s">
        <v>16</v>
      </c>
      <c r="B1380">
        <v>2</v>
      </c>
      <c r="C1380">
        <v>50</v>
      </c>
      <c r="D1380">
        <v>0.2</v>
      </c>
      <c r="E1380" t="s">
        <v>1</v>
      </c>
      <c r="F1380">
        <v>78019.399999999994</v>
      </c>
      <c r="G1380">
        <v>35.29</v>
      </c>
      <c r="H1380">
        <v>3602.28</v>
      </c>
      <c r="I1380">
        <v>0</v>
      </c>
      <c r="J1380">
        <v>0.62579774520415143</v>
      </c>
    </row>
    <row r="1381" spans="1:10" x14ac:dyDescent="0.3">
      <c r="A1381" t="s">
        <v>16</v>
      </c>
      <c r="B1381">
        <v>3</v>
      </c>
      <c r="C1381">
        <v>0</v>
      </c>
      <c r="D1381">
        <v>0.05</v>
      </c>
      <c r="E1381" t="s">
        <v>1</v>
      </c>
      <c r="F1381">
        <v>49958.07</v>
      </c>
      <c r="G1381">
        <v>2.46</v>
      </c>
      <c r="H1381">
        <v>3601.18</v>
      </c>
      <c r="I1381">
        <v>0</v>
      </c>
      <c r="J1381">
        <v>4.1045144678774292E-2</v>
      </c>
    </row>
    <row r="1382" spans="1:10" x14ac:dyDescent="0.3">
      <c r="A1382" t="s">
        <v>16</v>
      </c>
      <c r="B1382">
        <v>3</v>
      </c>
      <c r="C1382">
        <v>0</v>
      </c>
      <c r="D1382">
        <v>0.1</v>
      </c>
      <c r="E1382" t="s">
        <v>1</v>
      </c>
      <c r="F1382">
        <v>62078.62</v>
      </c>
      <c r="G1382">
        <v>18.309999999999999</v>
      </c>
      <c r="H1382">
        <v>3603.51</v>
      </c>
      <c r="I1382">
        <v>0</v>
      </c>
      <c r="J1382">
        <v>0.29361774662949669</v>
      </c>
    </row>
    <row r="1383" spans="1:10" x14ac:dyDescent="0.3">
      <c r="A1383" t="s">
        <v>16</v>
      </c>
      <c r="B1383">
        <v>3</v>
      </c>
      <c r="C1383">
        <v>0</v>
      </c>
      <c r="D1383">
        <v>0.15</v>
      </c>
      <c r="E1383" t="s">
        <v>4</v>
      </c>
      <c r="F1383">
        <v>0</v>
      </c>
      <c r="G1383">
        <v>0</v>
      </c>
      <c r="H1383">
        <v>35.11</v>
      </c>
      <c r="J1383">
        <v>0</v>
      </c>
    </row>
    <row r="1384" spans="1:10" x14ac:dyDescent="0.3">
      <c r="A1384" t="s">
        <v>16</v>
      </c>
      <c r="B1384">
        <v>3</v>
      </c>
      <c r="C1384">
        <v>0</v>
      </c>
      <c r="D1384">
        <v>0.2</v>
      </c>
      <c r="E1384" t="s">
        <v>4</v>
      </c>
      <c r="F1384">
        <v>0</v>
      </c>
      <c r="G1384">
        <v>0</v>
      </c>
      <c r="H1384">
        <v>26.8</v>
      </c>
      <c r="J1384">
        <v>0</v>
      </c>
    </row>
    <row r="1385" spans="1:10" x14ac:dyDescent="0.3">
      <c r="A1385" t="s">
        <v>16</v>
      </c>
      <c r="B1385">
        <v>3</v>
      </c>
      <c r="C1385">
        <v>10</v>
      </c>
      <c r="D1385">
        <v>0.05</v>
      </c>
      <c r="E1385" t="s">
        <v>1</v>
      </c>
      <c r="F1385">
        <v>50262.32</v>
      </c>
      <c r="G1385">
        <v>3.03</v>
      </c>
      <c r="H1385">
        <v>3600.63</v>
      </c>
      <c r="I1385">
        <v>0</v>
      </c>
      <c r="J1385">
        <v>4.7385221172292269E-2</v>
      </c>
    </row>
    <row r="1386" spans="1:10" x14ac:dyDescent="0.3">
      <c r="A1386" t="s">
        <v>16</v>
      </c>
      <c r="B1386">
        <v>3</v>
      </c>
      <c r="C1386">
        <v>10</v>
      </c>
      <c r="D1386">
        <v>0.1</v>
      </c>
      <c r="E1386" t="s">
        <v>1</v>
      </c>
      <c r="F1386">
        <v>66077.210000000006</v>
      </c>
      <c r="G1386">
        <v>23.32</v>
      </c>
      <c r="H1386">
        <v>3602.01</v>
      </c>
      <c r="I1386">
        <v>0</v>
      </c>
      <c r="J1386">
        <v>0.37694187634589893</v>
      </c>
    </row>
    <row r="1387" spans="1:10" x14ac:dyDescent="0.3">
      <c r="A1387" t="s">
        <v>16</v>
      </c>
      <c r="B1387">
        <v>3</v>
      </c>
      <c r="C1387">
        <v>10</v>
      </c>
      <c r="D1387">
        <v>0.15</v>
      </c>
      <c r="E1387" t="s">
        <v>4</v>
      </c>
      <c r="F1387">
        <v>0</v>
      </c>
      <c r="G1387">
        <v>0</v>
      </c>
      <c r="H1387">
        <v>22.51</v>
      </c>
      <c r="J1387">
        <v>0</v>
      </c>
    </row>
    <row r="1388" spans="1:10" x14ac:dyDescent="0.3">
      <c r="A1388" t="s">
        <v>16</v>
      </c>
      <c r="B1388">
        <v>3</v>
      </c>
      <c r="C1388">
        <v>10</v>
      </c>
      <c r="D1388">
        <v>0.2</v>
      </c>
      <c r="E1388" t="s">
        <v>4</v>
      </c>
      <c r="F1388">
        <v>0</v>
      </c>
      <c r="G1388">
        <v>0</v>
      </c>
      <c r="H1388">
        <v>17.920000000000002</v>
      </c>
      <c r="J1388">
        <v>0</v>
      </c>
    </row>
    <row r="1389" spans="1:10" x14ac:dyDescent="0.3">
      <c r="A1389" t="s">
        <v>16</v>
      </c>
      <c r="B1389">
        <v>3</v>
      </c>
      <c r="C1389">
        <v>25</v>
      </c>
      <c r="D1389">
        <v>0.05</v>
      </c>
      <c r="E1389" t="s">
        <v>1</v>
      </c>
      <c r="F1389">
        <v>50042.62</v>
      </c>
      <c r="G1389">
        <v>2.61</v>
      </c>
      <c r="H1389">
        <v>3611</v>
      </c>
      <c r="I1389">
        <v>0</v>
      </c>
      <c r="J1389">
        <v>4.2807029535066654E-2</v>
      </c>
    </row>
    <row r="1390" spans="1:10" x14ac:dyDescent="0.3">
      <c r="A1390" t="s">
        <v>16</v>
      </c>
      <c r="B1390">
        <v>3</v>
      </c>
      <c r="C1390">
        <v>25</v>
      </c>
      <c r="D1390">
        <v>0.1</v>
      </c>
      <c r="E1390" t="s">
        <v>1</v>
      </c>
      <c r="F1390">
        <v>58983.35</v>
      </c>
      <c r="G1390">
        <v>14.13</v>
      </c>
      <c r="H1390">
        <v>3602.26</v>
      </c>
      <c r="I1390">
        <v>0</v>
      </c>
      <c r="J1390">
        <v>0.22911734048951016</v>
      </c>
    </row>
    <row r="1391" spans="1:10" x14ac:dyDescent="0.3">
      <c r="A1391" t="s">
        <v>16</v>
      </c>
      <c r="B1391">
        <v>3</v>
      </c>
      <c r="C1391">
        <v>25</v>
      </c>
      <c r="D1391">
        <v>0.15</v>
      </c>
      <c r="E1391" t="s">
        <v>4</v>
      </c>
      <c r="F1391">
        <v>0</v>
      </c>
      <c r="G1391">
        <v>0</v>
      </c>
      <c r="H1391">
        <v>20.98</v>
      </c>
      <c r="J1391">
        <v>0</v>
      </c>
    </row>
    <row r="1392" spans="1:10" x14ac:dyDescent="0.3">
      <c r="A1392" t="s">
        <v>16</v>
      </c>
      <c r="B1392">
        <v>3</v>
      </c>
      <c r="C1392">
        <v>25</v>
      </c>
      <c r="D1392">
        <v>0.2</v>
      </c>
      <c r="E1392" t="s">
        <v>4</v>
      </c>
      <c r="F1392">
        <v>0</v>
      </c>
      <c r="G1392">
        <v>0</v>
      </c>
      <c r="H1392">
        <v>23.04</v>
      </c>
      <c r="J1392">
        <v>0</v>
      </c>
    </row>
    <row r="1393" spans="1:10" x14ac:dyDescent="0.3">
      <c r="A1393" t="s">
        <v>16</v>
      </c>
      <c r="B1393">
        <v>3</v>
      </c>
      <c r="C1393">
        <v>50</v>
      </c>
      <c r="D1393">
        <v>0.05</v>
      </c>
      <c r="E1393" t="s">
        <v>1</v>
      </c>
      <c r="F1393">
        <v>50349.279999999999</v>
      </c>
      <c r="G1393">
        <v>3.29</v>
      </c>
      <c r="H1393">
        <v>3610.74</v>
      </c>
      <c r="I1393">
        <v>0</v>
      </c>
      <c r="J1393">
        <v>4.9197326519461626E-2</v>
      </c>
    </row>
    <row r="1394" spans="1:10" x14ac:dyDescent="0.3">
      <c r="A1394" t="s">
        <v>16</v>
      </c>
      <c r="B1394">
        <v>3</v>
      </c>
      <c r="C1394">
        <v>50</v>
      </c>
      <c r="D1394">
        <v>0.1</v>
      </c>
      <c r="E1394" t="s">
        <v>1</v>
      </c>
      <c r="F1394">
        <v>61702.16</v>
      </c>
      <c r="G1394">
        <v>17.920000000000002</v>
      </c>
      <c r="H1394">
        <v>3602.37</v>
      </c>
      <c r="I1394">
        <v>0</v>
      </c>
      <c r="J1394">
        <v>0.28577293086368005</v>
      </c>
    </row>
    <row r="1395" spans="1:10" x14ac:dyDescent="0.3">
      <c r="A1395" t="s">
        <v>16</v>
      </c>
      <c r="B1395">
        <v>3</v>
      </c>
      <c r="C1395">
        <v>50</v>
      </c>
      <c r="D1395">
        <v>0.15</v>
      </c>
      <c r="E1395" t="s">
        <v>4</v>
      </c>
      <c r="F1395">
        <v>0</v>
      </c>
      <c r="G1395">
        <v>0</v>
      </c>
      <c r="H1395">
        <v>19.22</v>
      </c>
      <c r="J1395">
        <v>0</v>
      </c>
    </row>
    <row r="1396" spans="1:10" x14ac:dyDescent="0.3">
      <c r="A1396" t="s">
        <v>16</v>
      </c>
      <c r="B1396">
        <v>3</v>
      </c>
      <c r="C1396">
        <v>50</v>
      </c>
      <c r="D1396">
        <v>0.2</v>
      </c>
      <c r="E1396" t="s">
        <v>4</v>
      </c>
      <c r="F1396">
        <v>0</v>
      </c>
      <c r="G1396">
        <v>0</v>
      </c>
      <c r="H1396">
        <v>21.24</v>
      </c>
      <c r="J1396">
        <v>0</v>
      </c>
    </row>
    <row r="1397" spans="1:10" x14ac:dyDescent="0.3">
      <c r="A1397" t="s">
        <v>15</v>
      </c>
      <c r="B1397">
        <v>0</v>
      </c>
      <c r="C1397">
        <v>0</v>
      </c>
      <c r="D1397">
        <v>0.05</v>
      </c>
      <c r="E1397" t="s">
        <v>0</v>
      </c>
      <c r="F1397">
        <v>32198.639999999999</v>
      </c>
      <c r="G1397">
        <v>0</v>
      </c>
      <c r="H1397">
        <v>1260.69</v>
      </c>
      <c r="I1397">
        <v>1</v>
      </c>
      <c r="J1397">
        <v>0</v>
      </c>
    </row>
    <row r="1398" spans="1:10" x14ac:dyDescent="0.3">
      <c r="A1398" t="s">
        <v>15</v>
      </c>
      <c r="B1398">
        <v>0</v>
      </c>
      <c r="C1398">
        <v>0</v>
      </c>
      <c r="D1398">
        <v>0.1</v>
      </c>
      <c r="E1398" t="s">
        <v>0</v>
      </c>
      <c r="F1398">
        <v>32198.639999999999</v>
      </c>
      <c r="G1398">
        <v>0</v>
      </c>
      <c r="H1398">
        <v>1570.44</v>
      </c>
      <c r="I1398">
        <v>1</v>
      </c>
      <c r="J1398">
        <v>0</v>
      </c>
    </row>
    <row r="1399" spans="1:10" x14ac:dyDescent="0.3">
      <c r="A1399" t="s">
        <v>15</v>
      </c>
      <c r="B1399">
        <v>0</v>
      </c>
      <c r="C1399">
        <v>0</v>
      </c>
      <c r="D1399">
        <v>0.15</v>
      </c>
      <c r="E1399" t="s">
        <v>0</v>
      </c>
      <c r="F1399">
        <v>32198.639999999999</v>
      </c>
      <c r="G1399">
        <v>0</v>
      </c>
      <c r="H1399">
        <v>1215.19</v>
      </c>
      <c r="I1399">
        <v>1</v>
      </c>
      <c r="J1399">
        <v>0</v>
      </c>
    </row>
    <row r="1400" spans="1:10" x14ac:dyDescent="0.3">
      <c r="A1400" t="s">
        <v>15</v>
      </c>
      <c r="B1400">
        <v>0</v>
      </c>
      <c r="C1400">
        <v>0</v>
      </c>
      <c r="D1400">
        <v>0.2</v>
      </c>
      <c r="E1400" t="s">
        <v>0</v>
      </c>
      <c r="F1400">
        <v>32198.639999999999</v>
      </c>
      <c r="G1400">
        <v>0</v>
      </c>
      <c r="H1400">
        <v>1156.75</v>
      </c>
      <c r="I1400">
        <v>1</v>
      </c>
      <c r="J1400">
        <v>0</v>
      </c>
    </row>
    <row r="1401" spans="1:10" x14ac:dyDescent="0.3">
      <c r="A1401" t="s">
        <v>15</v>
      </c>
      <c r="B1401">
        <v>1</v>
      </c>
      <c r="C1401">
        <v>5</v>
      </c>
      <c r="D1401">
        <v>0.05</v>
      </c>
      <c r="E1401" t="s">
        <v>1</v>
      </c>
      <c r="F1401">
        <v>32763.59</v>
      </c>
      <c r="G1401">
        <v>0.96</v>
      </c>
      <c r="H1401">
        <v>3619.72</v>
      </c>
      <c r="I1401">
        <v>0.997</v>
      </c>
      <c r="J1401">
        <v>1.754577211956776E-2</v>
      </c>
    </row>
    <row r="1402" spans="1:10" x14ac:dyDescent="0.3">
      <c r="A1402" t="s">
        <v>15</v>
      </c>
      <c r="B1402">
        <v>1</v>
      </c>
      <c r="C1402">
        <v>5</v>
      </c>
      <c r="D1402">
        <v>0.1</v>
      </c>
      <c r="E1402" t="s">
        <v>1</v>
      </c>
      <c r="F1402">
        <v>32877.49</v>
      </c>
      <c r="G1402">
        <v>1.25</v>
      </c>
      <c r="H1402">
        <v>3609.11</v>
      </c>
      <c r="I1402">
        <v>1</v>
      </c>
      <c r="J1402">
        <v>2.1083188606723757E-2</v>
      </c>
    </row>
    <row r="1403" spans="1:10" x14ac:dyDescent="0.3">
      <c r="A1403" t="s">
        <v>15</v>
      </c>
      <c r="B1403">
        <v>1</v>
      </c>
      <c r="C1403">
        <v>5</v>
      </c>
      <c r="D1403">
        <v>0.15</v>
      </c>
      <c r="E1403" t="s">
        <v>1</v>
      </c>
      <c r="F1403">
        <v>35434</v>
      </c>
      <c r="G1403">
        <v>7.81</v>
      </c>
      <c r="H1403">
        <v>3609.11</v>
      </c>
      <c r="I1403">
        <v>1</v>
      </c>
      <c r="J1403">
        <v>0.10048126256264234</v>
      </c>
    </row>
    <row r="1404" spans="1:10" x14ac:dyDescent="0.3">
      <c r="A1404" t="s">
        <v>15</v>
      </c>
      <c r="B1404">
        <v>1</v>
      </c>
      <c r="C1404">
        <v>5</v>
      </c>
      <c r="D1404">
        <v>0.2</v>
      </c>
      <c r="E1404" t="s">
        <v>1</v>
      </c>
      <c r="F1404">
        <v>37231.51</v>
      </c>
      <c r="G1404">
        <v>10.87</v>
      </c>
      <c r="H1404">
        <v>3639.96</v>
      </c>
      <c r="I1404">
        <v>1</v>
      </c>
      <c r="J1404">
        <v>0.1563069123416394</v>
      </c>
    </row>
    <row r="1405" spans="1:10" x14ac:dyDescent="0.3">
      <c r="A1405" t="s">
        <v>15</v>
      </c>
      <c r="B1405">
        <v>1</v>
      </c>
      <c r="C1405">
        <v>10</v>
      </c>
      <c r="D1405">
        <v>0.05</v>
      </c>
      <c r="E1405" t="s">
        <v>1</v>
      </c>
      <c r="F1405">
        <v>32830.769999999997</v>
      </c>
      <c r="G1405">
        <v>1.1299999999999999</v>
      </c>
      <c r="H1405">
        <v>3639.97</v>
      </c>
      <c r="I1405">
        <v>0.998</v>
      </c>
      <c r="J1405">
        <v>1.9632195645530315E-2</v>
      </c>
    </row>
    <row r="1406" spans="1:10" x14ac:dyDescent="0.3">
      <c r="A1406" t="s">
        <v>15</v>
      </c>
      <c r="B1406">
        <v>1</v>
      </c>
      <c r="C1406">
        <v>10</v>
      </c>
      <c r="D1406">
        <v>0.1</v>
      </c>
      <c r="E1406" t="s">
        <v>1</v>
      </c>
      <c r="F1406">
        <v>34373.300000000003</v>
      </c>
      <c r="G1406">
        <v>5.57</v>
      </c>
      <c r="H1406">
        <v>3600.87</v>
      </c>
      <c r="I1406">
        <v>1</v>
      </c>
      <c r="J1406">
        <v>6.7538877418425125E-2</v>
      </c>
    </row>
    <row r="1407" spans="1:10" x14ac:dyDescent="0.3">
      <c r="A1407" t="s">
        <v>15</v>
      </c>
      <c r="B1407">
        <v>1</v>
      </c>
      <c r="C1407">
        <v>10</v>
      </c>
      <c r="D1407">
        <v>0.15</v>
      </c>
      <c r="E1407" t="s">
        <v>1</v>
      </c>
      <c r="F1407">
        <v>35434</v>
      </c>
      <c r="G1407">
        <v>7.81</v>
      </c>
      <c r="H1407">
        <v>3605.68</v>
      </c>
      <c r="I1407">
        <v>1</v>
      </c>
      <c r="J1407">
        <v>0.10048126256264234</v>
      </c>
    </row>
    <row r="1408" spans="1:10" x14ac:dyDescent="0.3">
      <c r="A1408" t="s">
        <v>15</v>
      </c>
      <c r="B1408">
        <v>1</v>
      </c>
      <c r="C1408">
        <v>10</v>
      </c>
      <c r="D1408">
        <v>0.2</v>
      </c>
      <c r="E1408" t="s">
        <v>1</v>
      </c>
      <c r="F1408">
        <v>36054.910000000003</v>
      </c>
      <c r="G1408">
        <v>7.96</v>
      </c>
      <c r="H1408">
        <v>3610.86</v>
      </c>
      <c r="I1408">
        <v>1</v>
      </c>
      <c r="J1408">
        <v>0.11976499628555759</v>
      </c>
    </row>
    <row r="1409" spans="1:10" x14ac:dyDescent="0.3">
      <c r="A1409" t="s">
        <v>15</v>
      </c>
      <c r="B1409">
        <v>1</v>
      </c>
      <c r="C1409">
        <v>25</v>
      </c>
      <c r="D1409">
        <v>0.05</v>
      </c>
      <c r="E1409" t="s">
        <v>1</v>
      </c>
      <c r="F1409">
        <v>34173.72</v>
      </c>
      <c r="G1409">
        <v>5.08</v>
      </c>
      <c r="H1409">
        <v>3601.54</v>
      </c>
      <c r="I1409">
        <v>0.18099999999999999</v>
      </c>
      <c r="J1409">
        <v>6.1340478976751767E-2</v>
      </c>
    </row>
    <row r="1410" spans="1:10" x14ac:dyDescent="0.3">
      <c r="A1410" t="s">
        <v>15</v>
      </c>
      <c r="B1410">
        <v>1</v>
      </c>
      <c r="C1410">
        <v>25</v>
      </c>
      <c r="D1410">
        <v>0.1</v>
      </c>
      <c r="E1410" t="s">
        <v>1</v>
      </c>
      <c r="F1410">
        <v>43383.46</v>
      </c>
      <c r="G1410">
        <v>23.71</v>
      </c>
      <c r="H1410">
        <v>3642.03</v>
      </c>
      <c r="I1410">
        <v>0.59699999999999998</v>
      </c>
      <c r="J1410">
        <v>0.34736932988474045</v>
      </c>
    </row>
    <row r="1411" spans="1:10" x14ac:dyDescent="0.3">
      <c r="A1411" t="s">
        <v>15</v>
      </c>
      <c r="B1411">
        <v>1</v>
      </c>
      <c r="C1411">
        <v>25</v>
      </c>
      <c r="D1411">
        <v>0.15</v>
      </c>
      <c r="E1411" t="s">
        <v>1</v>
      </c>
      <c r="F1411">
        <v>40793.46</v>
      </c>
      <c r="G1411">
        <v>17.53</v>
      </c>
      <c r="H1411">
        <v>3609.11</v>
      </c>
      <c r="I1411">
        <v>0.86499999999999999</v>
      </c>
      <c r="J1411">
        <v>0.26693114988707589</v>
      </c>
    </row>
    <row r="1412" spans="1:10" x14ac:dyDescent="0.3">
      <c r="A1412" t="s">
        <v>15</v>
      </c>
      <c r="B1412">
        <v>1</v>
      </c>
      <c r="C1412">
        <v>25</v>
      </c>
      <c r="D1412">
        <v>0.2</v>
      </c>
      <c r="E1412" t="s">
        <v>1</v>
      </c>
      <c r="F1412">
        <v>44830.14</v>
      </c>
      <c r="G1412">
        <v>22.65</v>
      </c>
      <c r="H1412">
        <v>3611.73</v>
      </c>
      <c r="I1412">
        <v>0.92400000000000004</v>
      </c>
      <c r="J1412">
        <v>0.39229917785347457</v>
      </c>
    </row>
    <row r="1413" spans="1:10" x14ac:dyDescent="0.3">
      <c r="A1413" t="s">
        <v>15</v>
      </c>
      <c r="B1413">
        <v>1</v>
      </c>
      <c r="C1413">
        <v>50</v>
      </c>
      <c r="D1413">
        <v>0.05</v>
      </c>
      <c r="E1413" t="s">
        <v>1</v>
      </c>
      <c r="F1413">
        <v>34117.43</v>
      </c>
      <c r="G1413">
        <v>4.47</v>
      </c>
      <c r="H1413">
        <v>3604.2</v>
      </c>
      <c r="I1413">
        <v>6.0000000000000001E-3</v>
      </c>
      <c r="J1413">
        <v>5.959226849332766E-2</v>
      </c>
    </row>
    <row r="1414" spans="1:10" x14ac:dyDescent="0.3">
      <c r="A1414" t="s">
        <v>15</v>
      </c>
      <c r="B1414">
        <v>1</v>
      </c>
      <c r="C1414">
        <v>50</v>
      </c>
      <c r="D1414">
        <v>0.1</v>
      </c>
      <c r="E1414" t="s">
        <v>1</v>
      </c>
      <c r="F1414">
        <v>43986.16</v>
      </c>
      <c r="G1414">
        <v>23.91</v>
      </c>
      <c r="H1414">
        <v>3613.96</v>
      </c>
      <c r="I1414">
        <v>5.0999999999999997E-2</v>
      </c>
      <c r="J1414">
        <v>0.36608751177068366</v>
      </c>
    </row>
    <row r="1415" spans="1:10" x14ac:dyDescent="0.3">
      <c r="A1415" t="s">
        <v>15</v>
      </c>
      <c r="B1415">
        <v>1</v>
      </c>
      <c r="C1415">
        <v>50</v>
      </c>
      <c r="D1415">
        <v>0.15</v>
      </c>
      <c r="E1415" t="s">
        <v>1</v>
      </c>
      <c r="F1415">
        <v>45060.14</v>
      </c>
      <c r="G1415">
        <v>23.23</v>
      </c>
      <c r="H1415">
        <v>3674.49</v>
      </c>
      <c r="I1415">
        <v>0.09</v>
      </c>
      <c r="J1415">
        <v>0.39944233669496598</v>
      </c>
    </row>
    <row r="1416" spans="1:10" x14ac:dyDescent="0.3">
      <c r="A1416" t="s">
        <v>15</v>
      </c>
      <c r="B1416">
        <v>1</v>
      </c>
      <c r="C1416">
        <v>50</v>
      </c>
      <c r="D1416">
        <v>0.2</v>
      </c>
      <c r="E1416" t="s">
        <v>1</v>
      </c>
      <c r="F1416">
        <v>50995.79</v>
      </c>
      <c r="G1416">
        <v>30.35</v>
      </c>
      <c r="H1416">
        <v>3609.76</v>
      </c>
      <c r="I1416">
        <v>0.16500000000000001</v>
      </c>
      <c r="J1416">
        <v>0.58378707920582995</v>
      </c>
    </row>
    <row r="1417" spans="1:10" x14ac:dyDescent="0.3">
      <c r="A1417" t="s">
        <v>15</v>
      </c>
      <c r="B1417">
        <v>2</v>
      </c>
      <c r="C1417">
        <v>5</v>
      </c>
      <c r="D1417">
        <v>0.05</v>
      </c>
      <c r="E1417" t="s">
        <v>1</v>
      </c>
      <c r="F1417">
        <v>33546.89</v>
      </c>
      <c r="G1417">
        <v>3</v>
      </c>
      <c r="H1417">
        <v>3602.34</v>
      </c>
      <c r="I1417">
        <v>0.13500000000000001</v>
      </c>
      <c r="J1417">
        <v>4.1872886556699296E-2</v>
      </c>
    </row>
    <row r="1418" spans="1:10" x14ac:dyDescent="0.3">
      <c r="A1418" t="s">
        <v>15</v>
      </c>
      <c r="B1418">
        <v>2</v>
      </c>
      <c r="C1418">
        <v>5</v>
      </c>
      <c r="D1418">
        <v>0.1</v>
      </c>
      <c r="E1418" t="s">
        <v>1</v>
      </c>
      <c r="F1418">
        <v>40357.24</v>
      </c>
      <c r="G1418">
        <v>17.45</v>
      </c>
      <c r="H1418">
        <v>3602.77</v>
      </c>
      <c r="I1418">
        <v>0.109</v>
      </c>
      <c r="J1418">
        <v>0.25338337271387856</v>
      </c>
    </row>
    <row r="1419" spans="1:10" x14ac:dyDescent="0.3">
      <c r="A1419" t="s">
        <v>15</v>
      </c>
      <c r="B1419">
        <v>2</v>
      </c>
      <c r="C1419">
        <v>5</v>
      </c>
      <c r="D1419">
        <v>0.15</v>
      </c>
      <c r="E1419" t="s">
        <v>1</v>
      </c>
      <c r="F1419">
        <v>43333.07</v>
      </c>
      <c r="G1419">
        <v>20.25</v>
      </c>
      <c r="H1419">
        <v>3600.85</v>
      </c>
      <c r="I1419">
        <v>0.28000000000000003</v>
      </c>
      <c r="J1419">
        <v>0.34580435695420686</v>
      </c>
    </row>
    <row r="1420" spans="1:10" x14ac:dyDescent="0.3">
      <c r="A1420" t="s">
        <v>15</v>
      </c>
      <c r="B1420">
        <v>2</v>
      </c>
      <c r="C1420">
        <v>5</v>
      </c>
      <c r="D1420">
        <v>0.2</v>
      </c>
      <c r="E1420" t="s">
        <v>1</v>
      </c>
      <c r="F1420">
        <v>44605.71</v>
      </c>
      <c r="G1420">
        <v>20.14</v>
      </c>
      <c r="H1420">
        <v>3603.26</v>
      </c>
      <c r="I1420">
        <v>0.221</v>
      </c>
      <c r="J1420">
        <v>0.38532900768479661</v>
      </c>
    </row>
    <row r="1421" spans="1:10" x14ac:dyDescent="0.3">
      <c r="A1421" t="s">
        <v>15</v>
      </c>
      <c r="B1421">
        <v>2</v>
      </c>
      <c r="C1421">
        <v>10</v>
      </c>
      <c r="D1421">
        <v>0.05</v>
      </c>
      <c r="E1421" t="s">
        <v>1</v>
      </c>
      <c r="F1421">
        <v>35783.839999999997</v>
      </c>
      <c r="G1421">
        <v>8.3800000000000008</v>
      </c>
      <c r="H1421">
        <v>3603.24</v>
      </c>
      <c r="I1421">
        <v>0</v>
      </c>
      <c r="J1421">
        <v>0.11134631773267434</v>
      </c>
    </row>
    <row r="1422" spans="1:10" x14ac:dyDescent="0.3">
      <c r="A1422" t="s">
        <v>15</v>
      </c>
      <c r="B1422">
        <v>2</v>
      </c>
      <c r="C1422">
        <v>10</v>
      </c>
      <c r="D1422">
        <v>0.1</v>
      </c>
      <c r="E1422" t="s">
        <v>1</v>
      </c>
      <c r="F1422">
        <v>576468.5</v>
      </c>
      <c r="G1422">
        <v>94.09</v>
      </c>
      <c r="H1422">
        <v>3603.47</v>
      </c>
      <c r="I1422">
        <v>0</v>
      </c>
      <c r="J1422">
        <v>16.903504620070912</v>
      </c>
    </row>
    <row r="1423" spans="1:10" x14ac:dyDescent="0.3">
      <c r="A1423" t="s">
        <v>15</v>
      </c>
      <c r="B1423">
        <v>2</v>
      </c>
      <c r="C1423">
        <v>10</v>
      </c>
      <c r="D1423">
        <v>0.15</v>
      </c>
      <c r="E1423" t="s">
        <v>1</v>
      </c>
      <c r="F1423">
        <v>437097.1</v>
      </c>
      <c r="G1423">
        <v>91.88</v>
      </c>
      <c r="H1423">
        <v>3600.92</v>
      </c>
      <c r="I1423">
        <v>0</v>
      </c>
      <c r="J1423">
        <v>12.575017454153343</v>
      </c>
    </row>
    <row r="1424" spans="1:10" x14ac:dyDescent="0.3">
      <c r="A1424" t="s">
        <v>15</v>
      </c>
      <c r="B1424">
        <v>2</v>
      </c>
      <c r="C1424">
        <v>10</v>
      </c>
      <c r="D1424">
        <v>0.2</v>
      </c>
      <c r="E1424" t="s">
        <v>1</v>
      </c>
      <c r="F1424">
        <v>408195.69</v>
      </c>
      <c r="G1424">
        <v>90.99</v>
      </c>
      <c r="H1424">
        <v>3601.25</v>
      </c>
      <c r="I1424">
        <v>0</v>
      </c>
      <c r="J1424">
        <v>11.677420226444347</v>
      </c>
    </row>
    <row r="1425" spans="1:10" x14ac:dyDescent="0.3">
      <c r="A1425" t="s">
        <v>15</v>
      </c>
      <c r="B1425">
        <v>2</v>
      </c>
      <c r="C1425">
        <v>25</v>
      </c>
      <c r="D1425">
        <v>0.05</v>
      </c>
      <c r="E1425" t="s">
        <v>1</v>
      </c>
      <c r="F1425">
        <v>34597.32</v>
      </c>
      <c r="G1425">
        <v>5.2</v>
      </c>
      <c r="H1425">
        <v>3603.2</v>
      </c>
      <c r="I1425">
        <v>0</v>
      </c>
      <c r="J1425">
        <v>7.4496314130037877E-2</v>
      </c>
    </row>
    <row r="1426" spans="1:10" x14ac:dyDescent="0.3">
      <c r="A1426" t="s">
        <v>15</v>
      </c>
      <c r="B1426">
        <v>2</v>
      </c>
      <c r="C1426">
        <v>25</v>
      </c>
      <c r="D1426">
        <v>0.1</v>
      </c>
      <c r="E1426" t="s">
        <v>1</v>
      </c>
      <c r="F1426">
        <v>36711.57</v>
      </c>
      <c r="G1426">
        <v>7.1</v>
      </c>
      <c r="H1426">
        <v>3605.09</v>
      </c>
      <c r="I1426">
        <v>0</v>
      </c>
      <c r="J1426">
        <v>0.14015902535013902</v>
      </c>
    </row>
    <row r="1427" spans="1:10" x14ac:dyDescent="0.3">
      <c r="A1427" t="s">
        <v>15</v>
      </c>
      <c r="B1427">
        <v>2</v>
      </c>
      <c r="C1427">
        <v>25</v>
      </c>
      <c r="D1427">
        <v>0.15</v>
      </c>
      <c r="E1427" t="s">
        <v>1</v>
      </c>
      <c r="F1427">
        <v>42138.62</v>
      </c>
      <c r="G1427">
        <v>15.62</v>
      </c>
      <c r="H1427">
        <v>3605.67</v>
      </c>
      <c r="I1427">
        <v>0</v>
      </c>
      <c r="J1427">
        <v>0.30870806965760056</v>
      </c>
    </row>
    <row r="1428" spans="1:10" x14ac:dyDescent="0.3">
      <c r="A1428" t="s">
        <v>15</v>
      </c>
      <c r="B1428">
        <v>2</v>
      </c>
      <c r="C1428">
        <v>25</v>
      </c>
      <c r="D1428">
        <v>0.2</v>
      </c>
      <c r="E1428" t="s">
        <v>1</v>
      </c>
      <c r="F1428">
        <v>427270.83</v>
      </c>
      <c r="G1428">
        <v>91.38</v>
      </c>
      <c r="H1428">
        <v>3602.34</v>
      </c>
      <c r="I1428">
        <v>0</v>
      </c>
      <c r="J1428">
        <v>12.269840900112552</v>
      </c>
    </row>
    <row r="1429" spans="1:10" x14ac:dyDescent="0.3">
      <c r="A1429" t="s">
        <v>15</v>
      </c>
      <c r="B1429">
        <v>2</v>
      </c>
      <c r="C1429">
        <v>50</v>
      </c>
      <c r="D1429">
        <v>0.05</v>
      </c>
      <c r="E1429" t="s">
        <v>1</v>
      </c>
      <c r="F1429">
        <v>34114.76</v>
      </c>
      <c r="G1429">
        <v>3.83</v>
      </c>
      <c r="H1429">
        <v>3607.39</v>
      </c>
      <c r="I1429">
        <v>0</v>
      </c>
      <c r="J1429">
        <v>5.9509345736341812E-2</v>
      </c>
    </row>
    <row r="1430" spans="1:10" x14ac:dyDescent="0.3">
      <c r="A1430" t="s">
        <v>15</v>
      </c>
      <c r="B1430">
        <v>2</v>
      </c>
      <c r="C1430">
        <v>50</v>
      </c>
      <c r="D1430">
        <v>0.1</v>
      </c>
      <c r="E1430" t="s">
        <v>1</v>
      </c>
      <c r="F1430">
        <v>35817.589999999997</v>
      </c>
      <c r="G1430">
        <v>4.66</v>
      </c>
      <c r="H1430">
        <v>3603.74</v>
      </c>
      <c r="I1430">
        <v>0</v>
      </c>
      <c r="J1430">
        <v>0.11239449864963236</v>
      </c>
    </row>
    <row r="1431" spans="1:10" x14ac:dyDescent="0.3">
      <c r="A1431" t="s">
        <v>15</v>
      </c>
      <c r="B1431">
        <v>2</v>
      </c>
      <c r="C1431">
        <v>50</v>
      </c>
      <c r="D1431">
        <v>0.15</v>
      </c>
      <c r="E1431" t="s">
        <v>1</v>
      </c>
      <c r="F1431">
        <v>576095.97</v>
      </c>
      <c r="G1431">
        <v>93.83</v>
      </c>
      <c r="H1431">
        <v>3645.95</v>
      </c>
      <c r="I1431">
        <v>0</v>
      </c>
      <c r="J1431">
        <v>16.891934876752558</v>
      </c>
    </row>
    <row r="1432" spans="1:10" x14ac:dyDescent="0.3">
      <c r="A1432" t="s">
        <v>15</v>
      </c>
      <c r="B1432">
        <v>2</v>
      </c>
      <c r="C1432">
        <v>50</v>
      </c>
      <c r="D1432">
        <v>0.2</v>
      </c>
      <c r="E1432" t="s">
        <v>1</v>
      </c>
      <c r="F1432">
        <v>442733.61</v>
      </c>
      <c r="G1432">
        <v>91.7</v>
      </c>
      <c r="H1432">
        <v>3640.78</v>
      </c>
      <c r="I1432">
        <v>0</v>
      </c>
      <c r="J1432">
        <v>12.750071742160538</v>
      </c>
    </row>
    <row r="1433" spans="1:10" x14ac:dyDescent="0.3">
      <c r="A1433" t="s">
        <v>15</v>
      </c>
      <c r="B1433">
        <v>3</v>
      </c>
      <c r="C1433">
        <v>0</v>
      </c>
      <c r="D1433">
        <v>0.05</v>
      </c>
      <c r="E1433" t="s">
        <v>1</v>
      </c>
      <c r="F1433">
        <v>35379.22</v>
      </c>
      <c r="G1433">
        <v>2.93</v>
      </c>
      <c r="H1433">
        <v>3644.55</v>
      </c>
      <c r="I1433">
        <v>0</v>
      </c>
      <c r="J1433">
        <v>9.8779948469873258E-2</v>
      </c>
    </row>
    <row r="1434" spans="1:10" x14ac:dyDescent="0.3">
      <c r="A1434" t="s">
        <v>15</v>
      </c>
      <c r="B1434">
        <v>3</v>
      </c>
      <c r="C1434">
        <v>0</v>
      </c>
      <c r="D1434">
        <v>0.1</v>
      </c>
      <c r="E1434" t="s">
        <v>1</v>
      </c>
      <c r="F1434">
        <v>47267.64</v>
      </c>
      <c r="G1434">
        <v>21.87</v>
      </c>
      <c r="H1434">
        <v>3606.57</v>
      </c>
      <c r="I1434">
        <v>0</v>
      </c>
      <c r="J1434">
        <v>0.46800113296710677</v>
      </c>
    </row>
    <row r="1435" spans="1:10" x14ac:dyDescent="0.3">
      <c r="A1435" t="s">
        <v>15</v>
      </c>
      <c r="B1435">
        <v>3</v>
      </c>
      <c r="C1435">
        <v>0</v>
      </c>
      <c r="D1435">
        <v>0.15</v>
      </c>
      <c r="E1435" t="s">
        <v>4</v>
      </c>
      <c r="F1435">
        <v>0</v>
      </c>
      <c r="G1435">
        <v>0</v>
      </c>
      <c r="H1435">
        <v>20.14</v>
      </c>
      <c r="J1435">
        <v>0</v>
      </c>
    </row>
    <row r="1436" spans="1:10" x14ac:dyDescent="0.3">
      <c r="A1436" t="s">
        <v>15</v>
      </c>
      <c r="B1436">
        <v>3</v>
      </c>
      <c r="C1436">
        <v>0</v>
      </c>
      <c r="D1436">
        <v>0.2</v>
      </c>
      <c r="E1436" t="s">
        <v>4</v>
      </c>
      <c r="F1436">
        <v>0</v>
      </c>
      <c r="G1436">
        <v>0</v>
      </c>
      <c r="H1436">
        <v>28.23</v>
      </c>
      <c r="J1436">
        <v>0</v>
      </c>
    </row>
    <row r="1437" spans="1:10" x14ac:dyDescent="0.3">
      <c r="A1437" t="s">
        <v>15</v>
      </c>
      <c r="B1437">
        <v>3</v>
      </c>
      <c r="C1437">
        <v>10</v>
      </c>
      <c r="D1437">
        <v>0.05</v>
      </c>
      <c r="E1437" t="s">
        <v>1</v>
      </c>
      <c r="F1437">
        <v>35269.620000000003</v>
      </c>
      <c r="G1437">
        <v>2.58</v>
      </c>
      <c r="H1437">
        <v>3601.79</v>
      </c>
      <c r="I1437">
        <v>0</v>
      </c>
      <c r="J1437">
        <v>9.5376077995841024E-2</v>
      </c>
    </row>
    <row r="1438" spans="1:10" x14ac:dyDescent="0.3">
      <c r="A1438" t="s">
        <v>15</v>
      </c>
      <c r="B1438">
        <v>3</v>
      </c>
      <c r="C1438">
        <v>10</v>
      </c>
      <c r="D1438">
        <v>0.1</v>
      </c>
      <c r="E1438" t="s">
        <v>1</v>
      </c>
      <c r="F1438">
        <v>55786.35</v>
      </c>
      <c r="G1438">
        <v>33.799999999999997</v>
      </c>
      <c r="H1438">
        <v>3638.17</v>
      </c>
      <c r="I1438">
        <v>0</v>
      </c>
      <c r="J1438">
        <v>0.73256851842189596</v>
      </c>
    </row>
    <row r="1439" spans="1:10" x14ac:dyDescent="0.3">
      <c r="A1439" t="s">
        <v>15</v>
      </c>
      <c r="B1439">
        <v>3</v>
      </c>
      <c r="C1439">
        <v>10</v>
      </c>
      <c r="D1439">
        <v>0.15</v>
      </c>
      <c r="E1439" t="s">
        <v>4</v>
      </c>
      <c r="F1439">
        <v>0</v>
      </c>
      <c r="G1439">
        <v>0</v>
      </c>
      <c r="H1439">
        <v>21.83</v>
      </c>
      <c r="J1439">
        <v>0</v>
      </c>
    </row>
    <row r="1440" spans="1:10" x14ac:dyDescent="0.3">
      <c r="A1440" t="s">
        <v>15</v>
      </c>
      <c r="B1440">
        <v>3</v>
      </c>
      <c r="C1440">
        <v>10</v>
      </c>
      <c r="D1440">
        <v>0.2</v>
      </c>
      <c r="E1440" t="s">
        <v>4</v>
      </c>
      <c r="F1440">
        <v>0</v>
      </c>
      <c r="G1440">
        <v>0</v>
      </c>
      <c r="H1440">
        <v>22.83</v>
      </c>
      <c r="J1440">
        <v>0</v>
      </c>
    </row>
    <row r="1441" spans="1:10" x14ac:dyDescent="0.3">
      <c r="A1441" t="s">
        <v>15</v>
      </c>
      <c r="B1441">
        <v>3</v>
      </c>
      <c r="C1441">
        <v>25</v>
      </c>
      <c r="D1441">
        <v>0.05</v>
      </c>
      <c r="E1441" t="s">
        <v>1</v>
      </c>
      <c r="F1441">
        <v>35112.07</v>
      </c>
      <c r="G1441">
        <v>1.89</v>
      </c>
      <c r="H1441">
        <v>3634.39</v>
      </c>
      <c r="I1441">
        <v>0</v>
      </c>
      <c r="J1441">
        <v>9.0483014189419286E-2</v>
      </c>
    </row>
    <row r="1442" spans="1:10" x14ac:dyDescent="0.3">
      <c r="A1442" t="s">
        <v>15</v>
      </c>
      <c r="B1442">
        <v>3</v>
      </c>
      <c r="C1442">
        <v>25</v>
      </c>
      <c r="D1442">
        <v>0.1</v>
      </c>
      <c r="E1442" t="s">
        <v>1</v>
      </c>
      <c r="F1442">
        <v>52562.7</v>
      </c>
      <c r="G1442">
        <v>29.74</v>
      </c>
      <c r="H1442">
        <v>3634.39</v>
      </c>
      <c r="I1442">
        <v>0</v>
      </c>
      <c r="J1442">
        <v>0.63245093581592271</v>
      </c>
    </row>
    <row r="1443" spans="1:10" x14ac:dyDescent="0.3">
      <c r="A1443" t="s">
        <v>15</v>
      </c>
      <c r="B1443">
        <v>3</v>
      </c>
      <c r="C1443">
        <v>25</v>
      </c>
      <c r="D1443">
        <v>0.15</v>
      </c>
      <c r="E1443" t="s">
        <v>4</v>
      </c>
      <c r="F1443">
        <v>0</v>
      </c>
      <c r="G1443">
        <v>0</v>
      </c>
      <c r="H1443">
        <v>27.09</v>
      </c>
      <c r="J1443">
        <v>0</v>
      </c>
    </row>
    <row r="1444" spans="1:10" x14ac:dyDescent="0.3">
      <c r="A1444" t="s">
        <v>15</v>
      </c>
      <c r="B1444">
        <v>3</v>
      </c>
      <c r="C1444">
        <v>25</v>
      </c>
      <c r="D1444">
        <v>0.2</v>
      </c>
      <c r="E1444" t="s">
        <v>4</v>
      </c>
      <c r="F1444">
        <v>0</v>
      </c>
      <c r="G1444">
        <v>0</v>
      </c>
      <c r="H1444">
        <v>28.01</v>
      </c>
      <c r="J1444">
        <v>0</v>
      </c>
    </row>
    <row r="1445" spans="1:10" x14ac:dyDescent="0.3">
      <c r="A1445" t="s">
        <v>15</v>
      </c>
      <c r="B1445">
        <v>3</v>
      </c>
      <c r="C1445">
        <v>50</v>
      </c>
      <c r="D1445">
        <v>0.05</v>
      </c>
      <c r="E1445" t="s">
        <v>1</v>
      </c>
      <c r="F1445">
        <v>35115.980000000003</v>
      </c>
      <c r="G1445">
        <v>2.0299999999999998</v>
      </c>
      <c r="H1445">
        <v>3634.4</v>
      </c>
      <c r="I1445">
        <v>0</v>
      </c>
      <c r="J1445">
        <v>9.0604447889724549E-2</v>
      </c>
    </row>
    <row r="1446" spans="1:10" x14ac:dyDescent="0.3">
      <c r="A1446" t="s">
        <v>15</v>
      </c>
      <c r="B1446">
        <v>3</v>
      </c>
      <c r="C1446">
        <v>50</v>
      </c>
      <c r="D1446">
        <v>0.1</v>
      </c>
      <c r="E1446" t="s">
        <v>1</v>
      </c>
      <c r="F1446">
        <v>49252.800000000003</v>
      </c>
      <c r="G1446">
        <v>25.06</v>
      </c>
      <c r="H1446">
        <v>3634.41</v>
      </c>
      <c r="I1446">
        <v>0</v>
      </c>
      <c r="J1446">
        <v>0.52965466864439015</v>
      </c>
    </row>
    <row r="1447" spans="1:10" x14ac:dyDescent="0.3">
      <c r="A1447" t="s">
        <v>15</v>
      </c>
      <c r="B1447">
        <v>3</v>
      </c>
      <c r="C1447">
        <v>50</v>
      </c>
      <c r="D1447">
        <v>0.15</v>
      </c>
      <c r="E1447" t="s">
        <v>4</v>
      </c>
      <c r="F1447">
        <v>0</v>
      </c>
      <c r="G1447">
        <v>0</v>
      </c>
      <c r="H1447">
        <v>26.01</v>
      </c>
      <c r="J1447">
        <v>0</v>
      </c>
    </row>
    <row r="1448" spans="1:10" x14ac:dyDescent="0.3">
      <c r="A1448" t="s">
        <v>15</v>
      </c>
      <c r="B1448">
        <v>3</v>
      </c>
      <c r="C1448">
        <v>50</v>
      </c>
      <c r="D1448">
        <v>0.2</v>
      </c>
      <c r="E1448" t="s">
        <v>4</v>
      </c>
      <c r="F1448">
        <v>0</v>
      </c>
      <c r="G1448">
        <v>0</v>
      </c>
      <c r="H1448">
        <v>35.869999999999997</v>
      </c>
      <c r="J1448">
        <v>0</v>
      </c>
    </row>
    <row r="1449" spans="1:10" x14ac:dyDescent="0.3">
      <c r="A1449" t="s">
        <v>19</v>
      </c>
      <c r="B1449">
        <v>0</v>
      </c>
      <c r="C1449">
        <v>0</v>
      </c>
      <c r="D1449">
        <v>0.05</v>
      </c>
      <c r="E1449" t="s">
        <v>0</v>
      </c>
      <c r="F1449">
        <v>17288.990000000002</v>
      </c>
      <c r="G1449">
        <v>0</v>
      </c>
      <c r="H1449">
        <v>933.47</v>
      </c>
      <c r="I1449">
        <v>1</v>
      </c>
      <c r="J1449">
        <v>0</v>
      </c>
    </row>
    <row r="1450" spans="1:10" x14ac:dyDescent="0.3">
      <c r="A1450" t="s">
        <v>19</v>
      </c>
      <c r="B1450">
        <v>0</v>
      </c>
      <c r="C1450">
        <v>0</v>
      </c>
      <c r="D1450">
        <v>0.1</v>
      </c>
      <c r="E1450" t="s">
        <v>0</v>
      </c>
      <c r="F1450">
        <v>17288.990000000002</v>
      </c>
      <c r="G1450">
        <v>0</v>
      </c>
      <c r="H1450">
        <v>1059.6199999999999</v>
      </c>
      <c r="I1450">
        <v>1</v>
      </c>
      <c r="J1450">
        <v>0</v>
      </c>
    </row>
    <row r="1451" spans="1:10" x14ac:dyDescent="0.3">
      <c r="A1451" t="s">
        <v>19</v>
      </c>
      <c r="B1451">
        <v>0</v>
      </c>
      <c r="C1451">
        <v>0</v>
      </c>
      <c r="D1451">
        <v>0.15</v>
      </c>
      <c r="E1451" t="s">
        <v>0</v>
      </c>
      <c r="F1451">
        <v>17288.990000000002</v>
      </c>
      <c r="G1451">
        <v>0</v>
      </c>
      <c r="H1451">
        <v>965.81</v>
      </c>
      <c r="I1451">
        <v>1</v>
      </c>
      <c r="J1451">
        <v>0</v>
      </c>
    </row>
    <row r="1452" spans="1:10" x14ac:dyDescent="0.3">
      <c r="A1452" t="s">
        <v>19</v>
      </c>
      <c r="B1452">
        <v>0</v>
      </c>
      <c r="C1452">
        <v>0</v>
      </c>
      <c r="D1452">
        <v>0.2</v>
      </c>
      <c r="E1452" t="s">
        <v>0</v>
      </c>
      <c r="F1452">
        <v>17288.990000000002</v>
      </c>
      <c r="G1452">
        <v>0</v>
      </c>
      <c r="H1452">
        <v>839.71</v>
      </c>
      <c r="I1452">
        <v>1</v>
      </c>
      <c r="J1452">
        <v>0</v>
      </c>
    </row>
    <row r="1453" spans="1:10" x14ac:dyDescent="0.3">
      <c r="A1453" t="s">
        <v>19</v>
      </c>
      <c r="B1453">
        <v>1</v>
      </c>
      <c r="C1453">
        <v>5</v>
      </c>
      <c r="D1453">
        <v>0.05</v>
      </c>
      <c r="E1453" t="s">
        <v>0</v>
      </c>
      <c r="F1453">
        <v>17629.560000000001</v>
      </c>
      <c r="G1453">
        <v>0</v>
      </c>
      <c r="H1453">
        <v>462.31</v>
      </c>
      <c r="I1453">
        <v>0.80700000000000005</v>
      </c>
      <c r="J1453">
        <v>1.9698663716041231E-2</v>
      </c>
    </row>
    <row r="1454" spans="1:10" x14ac:dyDescent="0.3">
      <c r="A1454" t="s">
        <v>19</v>
      </c>
      <c r="B1454">
        <v>1</v>
      </c>
      <c r="C1454">
        <v>5</v>
      </c>
      <c r="D1454">
        <v>0.1</v>
      </c>
      <c r="E1454" t="s">
        <v>0</v>
      </c>
      <c r="F1454">
        <v>17941.810000000001</v>
      </c>
      <c r="G1454">
        <v>0</v>
      </c>
      <c r="H1454">
        <v>941.68</v>
      </c>
      <c r="I1454">
        <v>0.55600000000000005</v>
      </c>
      <c r="J1454">
        <v>3.7759290739366458E-2</v>
      </c>
    </row>
    <row r="1455" spans="1:10" x14ac:dyDescent="0.3">
      <c r="A1455" t="s">
        <v>19</v>
      </c>
      <c r="B1455">
        <v>1</v>
      </c>
      <c r="C1455">
        <v>5</v>
      </c>
      <c r="D1455">
        <v>0.15</v>
      </c>
      <c r="E1455" t="s">
        <v>4</v>
      </c>
      <c r="F1455">
        <v>0</v>
      </c>
      <c r="G1455">
        <v>0</v>
      </c>
      <c r="H1455">
        <v>0.37</v>
      </c>
      <c r="J1455">
        <v>0</v>
      </c>
    </row>
    <row r="1456" spans="1:10" x14ac:dyDescent="0.3">
      <c r="A1456" t="s">
        <v>19</v>
      </c>
      <c r="B1456">
        <v>1</v>
      </c>
      <c r="C1456">
        <v>5</v>
      </c>
      <c r="D1456">
        <v>0.2</v>
      </c>
      <c r="E1456" t="s">
        <v>4</v>
      </c>
      <c r="F1456">
        <v>0</v>
      </c>
      <c r="G1456">
        <v>0</v>
      </c>
      <c r="H1456">
        <v>0.36</v>
      </c>
      <c r="J1456">
        <v>0</v>
      </c>
    </row>
    <row r="1457" spans="1:10" x14ac:dyDescent="0.3">
      <c r="A1457" t="s">
        <v>19</v>
      </c>
      <c r="B1457">
        <v>1</v>
      </c>
      <c r="C1457">
        <v>10</v>
      </c>
      <c r="D1457">
        <v>0.05</v>
      </c>
      <c r="E1457" t="s">
        <v>0</v>
      </c>
      <c r="F1457">
        <v>17629.560000000001</v>
      </c>
      <c r="G1457">
        <v>0</v>
      </c>
      <c r="H1457">
        <v>522.22</v>
      </c>
      <c r="I1457">
        <v>0.80700000000000005</v>
      </c>
      <c r="J1457">
        <v>1.9698663716041231E-2</v>
      </c>
    </row>
    <row r="1458" spans="1:10" x14ac:dyDescent="0.3">
      <c r="A1458" t="s">
        <v>19</v>
      </c>
      <c r="B1458">
        <v>1</v>
      </c>
      <c r="C1458">
        <v>10</v>
      </c>
      <c r="D1458">
        <v>0.1</v>
      </c>
      <c r="E1458" t="s">
        <v>0</v>
      </c>
      <c r="F1458">
        <v>17941.810000000001</v>
      </c>
      <c r="G1458">
        <v>0</v>
      </c>
      <c r="H1458">
        <v>812.04</v>
      </c>
      <c r="I1458">
        <v>0.55600000000000005</v>
      </c>
      <c r="J1458">
        <v>3.7759290739366458E-2</v>
      </c>
    </row>
    <row r="1459" spans="1:10" x14ac:dyDescent="0.3">
      <c r="A1459" t="s">
        <v>19</v>
      </c>
      <c r="B1459">
        <v>1</v>
      </c>
      <c r="C1459">
        <v>10</v>
      </c>
      <c r="D1459">
        <v>0.15</v>
      </c>
      <c r="E1459" t="s">
        <v>4</v>
      </c>
      <c r="F1459">
        <v>0</v>
      </c>
      <c r="G1459">
        <v>0</v>
      </c>
      <c r="H1459">
        <v>0.42</v>
      </c>
      <c r="J1459">
        <v>0</v>
      </c>
    </row>
    <row r="1460" spans="1:10" x14ac:dyDescent="0.3">
      <c r="A1460" t="s">
        <v>19</v>
      </c>
      <c r="B1460">
        <v>1</v>
      </c>
      <c r="C1460">
        <v>10</v>
      </c>
      <c r="D1460">
        <v>0.2</v>
      </c>
      <c r="E1460" t="s">
        <v>4</v>
      </c>
      <c r="F1460">
        <v>0</v>
      </c>
      <c r="G1460">
        <v>0</v>
      </c>
      <c r="H1460">
        <v>0.38</v>
      </c>
      <c r="J1460">
        <v>0</v>
      </c>
    </row>
    <row r="1461" spans="1:10" x14ac:dyDescent="0.3">
      <c r="A1461" t="s">
        <v>19</v>
      </c>
      <c r="B1461">
        <v>1</v>
      </c>
      <c r="C1461">
        <v>25</v>
      </c>
      <c r="D1461">
        <v>0.05</v>
      </c>
      <c r="E1461" t="s">
        <v>0</v>
      </c>
      <c r="F1461">
        <v>17729.25</v>
      </c>
      <c r="G1461">
        <v>0</v>
      </c>
      <c r="H1461">
        <v>742.78</v>
      </c>
      <c r="I1461">
        <v>0</v>
      </c>
      <c r="J1461">
        <v>2.5464761099404765E-2</v>
      </c>
    </row>
    <row r="1462" spans="1:10" x14ac:dyDescent="0.3">
      <c r="A1462" t="s">
        <v>19</v>
      </c>
      <c r="B1462">
        <v>1</v>
      </c>
      <c r="C1462">
        <v>25</v>
      </c>
      <c r="D1462">
        <v>0.1</v>
      </c>
      <c r="E1462" t="s">
        <v>0</v>
      </c>
      <c r="F1462">
        <v>17969.810000000001</v>
      </c>
      <c r="G1462">
        <v>0</v>
      </c>
      <c r="H1462">
        <v>723.7</v>
      </c>
      <c r="I1462">
        <v>0.502</v>
      </c>
      <c r="J1462">
        <v>3.9378818542899152E-2</v>
      </c>
    </row>
    <row r="1463" spans="1:10" x14ac:dyDescent="0.3">
      <c r="A1463" t="s">
        <v>19</v>
      </c>
      <c r="B1463">
        <v>1</v>
      </c>
      <c r="C1463">
        <v>25</v>
      </c>
      <c r="D1463">
        <v>0.15</v>
      </c>
      <c r="E1463" t="s">
        <v>4</v>
      </c>
      <c r="F1463">
        <v>0</v>
      </c>
      <c r="G1463">
        <v>0</v>
      </c>
      <c r="H1463">
        <v>0.41</v>
      </c>
      <c r="J1463">
        <v>0</v>
      </c>
    </row>
    <row r="1464" spans="1:10" x14ac:dyDescent="0.3">
      <c r="A1464" t="s">
        <v>19</v>
      </c>
      <c r="B1464">
        <v>1</v>
      </c>
      <c r="C1464">
        <v>25</v>
      </c>
      <c r="D1464">
        <v>0.2</v>
      </c>
      <c r="E1464" t="s">
        <v>4</v>
      </c>
      <c r="F1464">
        <v>0</v>
      </c>
      <c r="G1464">
        <v>0</v>
      </c>
      <c r="H1464">
        <v>0.37</v>
      </c>
      <c r="J1464">
        <v>0</v>
      </c>
    </row>
    <row r="1465" spans="1:10" x14ac:dyDescent="0.3">
      <c r="A1465" t="s">
        <v>19</v>
      </c>
      <c r="B1465">
        <v>1</v>
      </c>
      <c r="C1465">
        <v>50</v>
      </c>
      <c r="D1465">
        <v>0.05</v>
      </c>
      <c r="E1465" t="s">
        <v>0</v>
      </c>
      <c r="F1465">
        <v>17729.25</v>
      </c>
      <c r="G1465">
        <v>0</v>
      </c>
      <c r="H1465">
        <v>1023.3</v>
      </c>
      <c r="I1465">
        <v>0</v>
      </c>
      <c r="J1465">
        <v>2.5464761099404765E-2</v>
      </c>
    </row>
    <row r="1466" spans="1:10" x14ac:dyDescent="0.3">
      <c r="A1466" t="s">
        <v>19</v>
      </c>
      <c r="B1466">
        <v>1</v>
      </c>
      <c r="C1466">
        <v>50</v>
      </c>
      <c r="D1466">
        <v>0.1</v>
      </c>
      <c r="E1466" t="s">
        <v>0</v>
      </c>
      <c r="F1466">
        <v>18283.02</v>
      </c>
      <c r="G1466">
        <v>0</v>
      </c>
      <c r="H1466">
        <v>1374.86</v>
      </c>
      <c r="I1466">
        <v>0.04</v>
      </c>
      <c r="J1466">
        <v>5.7494972233774089E-2</v>
      </c>
    </row>
    <row r="1467" spans="1:10" x14ac:dyDescent="0.3">
      <c r="A1467" t="s">
        <v>19</v>
      </c>
      <c r="B1467">
        <v>1</v>
      </c>
      <c r="C1467">
        <v>50</v>
      </c>
      <c r="D1467">
        <v>0.15</v>
      </c>
      <c r="E1467" t="s">
        <v>4</v>
      </c>
      <c r="F1467">
        <v>0</v>
      </c>
      <c r="G1467">
        <v>0</v>
      </c>
      <c r="H1467">
        <v>0.42</v>
      </c>
      <c r="J1467">
        <v>0</v>
      </c>
    </row>
    <row r="1468" spans="1:10" x14ac:dyDescent="0.3">
      <c r="A1468" t="s">
        <v>19</v>
      </c>
      <c r="B1468">
        <v>1</v>
      </c>
      <c r="C1468">
        <v>50</v>
      </c>
      <c r="D1468">
        <v>0.2</v>
      </c>
      <c r="E1468" t="s">
        <v>4</v>
      </c>
      <c r="F1468">
        <v>0</v>
      </c>
      <c r="G1468">
        <v>0</v>
      </c>
      <c r="H1468">
        <v>0.4</v>
      </c>
      <c r="J1468">
        <v>0</v>
      </c>
    </row>
    <row r="1469" spans="1:10" x14ac:dyDescent="0.3">
      <c r="A1469" t="s">
        <v>19</v>
      </c>
      <c r="B1469">
        <v>2</v>
      </c>
      <c r="C1469">
        <v>5</v>
      </c>
      <c r="D1469">
        <v>0.05</v>
      </c>
      <c r="E1469" t="s">
        <v>0</v>
      </c>
      <c r="F1469">
        <v>17454.330000000002</v>
      </c>
      <c r="G1469">
        <v>0</v>
      </c>
      <c r="H1469">
        <v>879.75</v>
      </c>
      <c r="I1469">
        <v>1</v>
      </c>
      <c r="J1469">
        <v>9.5633116798610196E-3</v>
      </c>
    </row>
    <row r="1470" spans="1:10" x14ac:dyDescent="0.3">
      <c r="A1470" t="s">
        <v>19</v>
      </c>
      <c r="B1470">
        <v>2</v>
      </c>
      <c r="C1470">
        <v>5</v>
      </c>
      <c r="D1470">
        <v>0.1</v>
      </c>
      <c r="E1470" t="s">
        <v>0</v>
      </c>
      <c r="F1470">
        <v>17505.189999999999</v>
      </c>
      <c r="G1470">
        <v>0</v>
      </c>
      <c r="H1470">
        <v>602.25</v>
      </c>
      <c r="I1470">
        <v>1</v>
      </c>
      <c r="J1470">
        <v>1.250506825442077E-2</v>
      </c>
    </row>
    <row r="1471" spans="1:10" x14ac:dyDescent="0.3">
      <c r="A1471" t="s">
        <v>19</v>
      </c>
      <c r="B1471">
        <v>2</v>
      </c>
      <c r="C1471">
        <v>5</v>
      </c>
      <c r="D1471">
        <v>0.15</v>
      </c>
      <c r="E1471" t="s">
        <v>0</v>
      </c>
      <c r="F1471">
        <v>17512.87</v>
      </c>
      <c r="G1471">
        <v>0</v>
      </c>
      <c r="H1471">
        <v>656.15</v>
      </c>
      <c r="I1471">
        <v>1</v>
      </c>
      <c r="J1471">
        <v>1.2949281594818229E-2</v>
      </c>
    </row>
    <row r="1472" spans="1:10" x14ac:dyDescent="0.3">
      <c r="A1472" t="s">
        <v>19</v>
      </c>
      <c r="B1472">
        <v>2</v>
      </c>
      <c r="C1472">
        <v>5</v>
      </c>
      <c r="D1472">
        <v>0.2</v>
      </c>
      <c r="E1472" t="s">
        <v>0</v>
      </c>
      <c r="F1472">
        <v>17722.54</v>
      </c>
      <c r="G1472">
        <v>0</v>
      </c>
      <c r="H1472">
        <v>346.43</v>
      </c>
      <c r="I1472">
        <v>1</v>
      </c>
      <c r="J1472">
        <v>2.5076652829344015E-2</v>
      </c>
    </row>
    <row r="1473" spans="1:10" x14ac:dyDescent="0.3">
      <c r="A1473" t="s">
        <v>19</v>
      </c>
      <c r="B1473">
        <v>2</v>
      </c>
      <c r="C1473">
        <v>10</v>
      </c>
      <c r="D1473">
        <v>0.05</v>
      </c>
      <c r="E1473" t="s">
        <v>0</v>
      </c>
      <c r="F1473">
        <v>17505.189999999999</v>
      </c>
      <c r="G1473">
        <v>0</v>
      </c>
      <c r="H1473">
        <v>536.75</v>
      </c>
      <c r="I1473">
        <v>0.80200000000000005</v>
      </c>
      <c r="J1473">
        <v>1.250506825442077E-2</v>
      </c>
    </row>
    <row r="1474" spans="1:10" x14ac:dyDescent="0.3">
      <c r="A1474" t="s">
        <v>19</v>
      </c>
      <c r="B1474">
        <v>2</v>
      </c>
      <c r="C1474">
        <v>10</v>
      </c>
      <c r="D1474">
        <v>0.1</v>
      </c>
      <c r="E1474" t="s">
        <v>0</v>
      </c>
      <c r="F1474">
        <v>17598.18</v>
      </c>
      <c r="G1474">
        <v>0</v>
      </c>
      <c r="H1474">
        <v>411.31</v>
      </c>
      <c r="I1474">
        <v>0.90300000000000002</v>
      </c>
      <c r="J1474">
        <v>1.7883635770510553E-2</v>
      </c>
    </row>
    <row r="1475" spans="1:10" x14ac:dyDescent="0.3">
      <c r="A1475" t="s">
        <v>19</v>
      </c>
      <c r="B1475">
        <v>2</v>
      </c>
      <c r="C1475">
        <v>10</v>
      </c>
      <c r="D1475">
        <v>0.15</v>
      </c>
      <c r="E1475" t="s">
        <v>0</v>
      </c>
      <c r="F1475">
        <v>17930.009999999998</v>
      </c>
      <c r="G1475">
        <v>0</v>
      </c>
      <c r="H1475">
        <v>1403.47</v>
      </c>
      <c r="I1475">
        <v>0.999</v>
      </c>
      <c r="J1475">
        <v>3.7076775450734623E-2</v>
      </c>
    </row>
    <row r="1476" spans="1:10" x14ac:dyDescent="0.3">
      <c r="A1476" t="s">
        <v>19</v>
      </c>
      <c r="B1476">
        <v>2</v>
      </c>
      <c r="C1476">
        <v>10</v>
      </c>
      <c r="D1476">
        <v>0.2</v>
      </c>
      <c r="E1476" t="s">
        <v>0</v>
      </c>
      <c r="F1476">
        <v>18249.080000000002</v>
      </c>
      <c r="G1476">
        <v>0</v>
      </c>
      <c r="H1476">
        <v>779.26</v>
      </c>
      <c r="I1476">
        <v>0.999</v>
      </c>
      <c r="J1476">
        <v>5.5531873174777813E-2</v>
      </c>
    </row>
    <row r="1477" spans="1:10" x14ac:dyDescent="0.3">
      <c r="A1477" t="s">
        <v>19</v>
      </c>
      <c r="B1477">
        <v>2</v>
      </c>
      <c r="C1477">
        <v>25</v>
      </c>
      <c r="D1477">
        <v>0.05</v>
      </c>
      <c r="E1477" t="s">
        <v>0</v>
      </c>
      <c r="F1477">
        <v>17722.54</v>
      </c>
      <c r="G1477">
        <v>0</v>
      </c>
      <c r="H1477">
        <v>554.16</v>
      </c>
      <c r="I1477">
        <v>2.5999999999999999E-2</v>
      </c>
      <c r="J1477">
        <v>2.5076652829344015E-2</v>
      </c>
    </row>
    <row r="1478" spans="1:10" x14ac:dyDescent="0.3">
      <c r="A1478" t="s">
        <v>19</v>
      </c>
      <c r="B1478">
        <v>2</v>
      </c>
      <c r="C1478">
        <v>25</v>
      </c>
      <c r="D1478">
        <v>0.1</v>
      </c>
      <c r="E1478" t="s">
        <v>0</v>
      </c>
      <c r="F1478">
        <v>18313.439999999999</v>
      </c>
      <c r="G1478">
        <v>0</v>
      </c>
      <c r="H1478">
        <v>1150.58</v>
      </c>
      <c r="I1478">
        <v>0.16700000000000001</v>
      </c>
      <c r="J1478">
        <v>5.9254473511755057E-2</v>
      </c>
    </row>
    <row r="1479" spans="1:10" x14ac:dyDescent="0.3">
      <c r="A1479" t="s">
        <v>19</v>
      </c>
      <c r="B1479">
        <v>2</v>
      </c>
      <c r="C1479">
        <v>25</v>
      </c>
      <c r="D1479">
        <v>0.15</v>
      </c>
      <c r="E1479" t="s">
        <v>4</v>
      </c>
      <c r="F1479">
        <v>0</v>
      </c>
      <c r="G1479">
        <v>0</v>
      </c>
      <c r="H1479">
        <v>0.31</v>
      </c>
      <c r="J1479">
        <v>0</v>
      </c>
    </row>
    <row r="1480" spans="1:10" x14ac:dyDescent="0.3">
      <c r="A1480" t="s">
        <v>19</v>
      </c>
      <c r="B1480">
        <v>2</v>
      </c>
      <c r="C1480">
        <v>25</v>
      </c>
      <c r="D1480">
        <v>0.2</v>
      </c>
      <c r="E1480" t="s">
        <v>4</v>
      </c>
      <c r="F1480">
        <v>0</v>
      </c>
      <c r="G1480">
        <v>0</v>
      </c>
      <c r="H1480">
        <v>0.32</v>
      </c>
      <c r="J1480">
        <v>0</v>
      </c>
    </row>
    <row r="1481" spans="1:10" x14ac:dyDescent="0.3">
      <c r="A1481" t="s">
        <v>19</v>
      </c>
      <c r="B1481">
        <v>2</v>
      </c>
      <c r="C1481">
        <v>50</v>
      </c>
      <c r="D1481">
        <v>0.05</v>
      </c>
      <c r="E1481" t="s">
        <v>0</v>
      </c>
      <c r="F1481">
        <v>17729.25</v>
      </c>
      <c r="G1481">
        <v>0</v>
      </c>
      <c r="H1481">
        <v>1045.0899999999999</v>
      </c>
      <c r="I1481">
        <v>0</v>
      </c>
      <c r="J1481">
        <v>2.5464761099404765E-2</v>
      </c>
    </row>
    <row r="1482" spans="1:10" x14ac:dyDescent="0.3">
      <c r="A1482" t="s">
        <v>19</v>
      </c>
      <c r="B1482">
        <v>2</v>
      </c>
      <c r="C1482">
        <v>50</v>
      </c>
      <c r="D1482">
        <v>0.1</v>
      </c>
      <c r="E1482" t="s">
        <v>0</v>
      </c>
      <c r="F1482">
        <v>18343.72</v>
      </c>
      <c r="G1482">
        <v>0</v>
      </c>
      <c r="H1482">
        <v>1159.8599999999999</v>
      </c>
      <c r="I1482">
        <v>0</v>
      </c>
      <c r="J1482">
        <v>6.1005877150718479E-2</v>
      </c>
    </row>
    <row r="1483" spans="1:10" x14ac:dyDescent="0.3">
      <c r="A1483" t="s">
        <v>19</v>
      </c>
      <c r="B1483">
        <v>2</v>
      </c>
      <c r="C1483">
        <v>50</v>
      </c>
      <c r="D1483">
        <v>0.15</v>
      </c>
      <c r="E1483" t="s">
        <v>4</v>
      </c>
      <c r="F1483">
        <v>0</v>
      </c>
      <c r="G1483">
        <v>0</v>
      </c>
      <c r="H1483">
        <v>0.33</v>
      </c>
      <c r="J1483">
        <v>0</v>
      </c>
    </row>
    <row r="1484" spans="1:10" x14ac:dyDescent="0.3">
      <c r="A1484" t="s">
        <v>19</v>
      </c>
      <c r="B1484">
        <v>2</v>
      </c>
      <c r="C1484">
        <v>50</v>
      </c>
      <c r="D1484">
        <v>0.2</v>
      </c>
      <c r="E1484" t="s">
        <v>4</v>
      </c>
      <c r="F1484">
        <v>0</v>
      </c>
      <c r="G1484">
        <v>0</v>
      </c>
      <c r="H1484">
        <v>0.32</v>
      </c>
      <c r="J1484">
        <v>0</v>
      </c>
    </row>
    <row r="1485" spans="1:10" x14ac:dyDescent="0.3">
      <c r="A1485" t="s">
        <v>19</v>
      </c>
      <c r="B1485">
        <v>3</v>
      </c>
      <c r="C1485">
        <v>0</v>
      </c>
      <c r="D1485">
        <v>0.05</v>
      </c>
      <c r="E1485" t="s">
        <v>0</v>
      </c>
      <c r="F1485">
        <v>18400.95</v>
      </c>
      <c r="G1485">
        <v>0</v>
      </c>
      <c r="H1485">
        <v>801.87</v>
      </c>
      <c r="I1485">
        <v>0</v>
      </c>
      <c r="J1485">
        <v>6.4316076300581893E-2</v>
      </c>
    </row>
    <row r="1486" spans="1:10" x14ac:dyDescent="0.3">
      <c r="A1486" t="s">
        <v>19</v>
      </c>
      <c r="B1486">
        <v>3</v>
      </c>
      <c r="C1486">
        <v>0</v>
      </c>
      <c r="D1486">
        <v>0.1</v>
      </c>
      <c r="E1486" t="s">
        <v>4</v>
      </c>
      <c r="F1486">
        <v>0</v>
      </c>
      <c r="G1486">
        <v>0</v>
      </c>
      <c r="H1486">
        <v>0.59</v>
      </c>
      <c r="J1486">
        <v>0</v>
      </c>
    </row>
    <row r="1487" spans="1:10" x14ac:dyDescent="0.3">
      <c r="A1487" t="s">
        <v>19</v>
      </c>
      <c r="B1487">
        <v>3</v>
      </c>
      <c r="C1487">
        <v>0</v>
      </c>
      <c r="D1487">
        <v>0.15</v>
      </c>
      <c r="E1487" t="s">
        <v>4</v>
      </c>
      <c r="F1487">
        <v>0</v>
      </c>
      <c r="G1487">
        <v>0</v>
      </c>
      <c r="H1487">
        <v>0.08</v>
      </c>
      <c r="J1487">
        <v>0</v>
      </c>
    </row>
    <row r="1488" spans="1:10" x14ac:dyDescent="0.3">
      <c r="A1488" t="s">
        <v>19</v>
      </c>
      <c r="B1488">
        <v>3</v>
      </c>
      <c r="C1488">
        <v>0</v>
      </c>
      <c r="D1488">
        <v>0.2</v>
      </c>
      <c r="E1488" t="s">
        <v>4</v>
      </c>
      <c r="F1488">
        <v>0</v>
      </c>
      <c r="G1488">
        <v>0</v>
      </c>
      <c r="H1488">
        <v>0.06</v>
      </c>
      <c r="J1488">
        <v>0</v>
      </c>
    </row>
    <row r="1489" spans="1:10" x14ac:dyDescent="0.3">
      <c r="A1489" t="s">
        <v>19</v>
      </c>
      <c r="B1489">
        <v>3</v>
      </c>
      <c r="C1489">
        <v>10</v>
      </c>
      <c r="D1489">
        <v>0.05</v>
      </c>
      <c r="E1489" t="s">
        <v>0</v>
      </c>
      <c r="F1489">
        <v>18400.95</v>
      </c>
      <c r="G1489">
        <v>0</v>
      </c>
      <c r="H1489">
        <v>888.59</v>
      </c>
      <c r="I1489">
        <v>0</v>
      </c>
      <c r="J1489">
        <v>6.4316076300581893E-2</v>
      </c>
    </row>
    <row r="1490" spans="1:10" x14ac:dyDescent="0.3">
      <c r="A1490" t="s">
        <v>19</v>
      </c>
      <c r="B1490">
        <v>3</v>
      </c>
      <c r="C1490">
        <v>10</v>
      </c>
      <c r="D1490">
        <v>0.1</v>
      </c>
      <c r="E1490" t="s">
        <v>4</v>
      </c>
      <c r="F1490">
        <v>0</v>
      </c>
      <c r="G1490">
        <v>0</v>
      </c>
      <c r="H1490">
        <v>0.74</v>
      </c>
      <c r="J1490">
        <v>0</v>
      </c>
    </row>
    <row r="1491" spans="1:10" x14ac:dyDescent="0.3">
      <c r="A1491" t="s">
        <v>19</v>
      </c>
      <c r="B1491">
        <v>3</v>
      </c>
      <c r="C1491">
        <v>10</v>
      </c>
      <c r="D1491">
        <v>0.15</v>
      </c>
      <c r="E1491" t="s">
        <v>4</v>
      </c>
      <c r="F1491">
        <v>0</v>
      </c>
      <c r="G1491">
        <v>0</v>
      </c>
      <c r="H1491">
        <v>0.1</v>
      </c>
      <c r="J1491">
        <v>0</v>
      </c>
    </row>
    <row r="1492" spans="1:10" x14ac:dyDescent="0.3">
      <c r="A1492" t="s">
        <v>19</v>
      </c>
      <c r="B1492">
        <v>3</v>
      </c>
      <c r="C1492">
        <v>10</v>
      </c>
      <c r="D1492">
        <v>0.2</v>
      </c>
      <c r="E1492" t="s">
        <v>4</v>
      </c>
      <c r="F1492">
        <v>0</v>
      </c>
      <c r="G1492">
        <v>0</v>
      </c>
      <c r="H1492">
        <v>7.0000000000000007E-2</v>
      </c>
      <c r="J1492">
        <v>0</v>
      </c>
    </row>
    <row r="1493" spans="1:10" x14ac:dyDescent="0.3">
      <c r="A1493" t="s">
        <v>19</v>
      </c>
      <c r="B1493">
        <v>3</v>
      </c>
      <c r="C1493">
        <v>25</v>
      </c>
      <c r="D1493">
        <v>0.05</v>
      </c>
      <c r="E1493" t="s">
        <v>0</v>
      </c>
      <c r="F1493">
        <v>18400.95</v>
      </c>
      <c r="G1493">
        <v>0</v>
      </c>
      <c r="H1493">
        <v>961.24</v>
      </c>
      <c r="I1493">
        <v>0</v>
      </c>
      <c r="J1493">
        <v>6.4316076300581893E-2</v>
      </c>
    </row>
    <row r="1494" spans="1:10" x14ac:dyDescent="0.3">
      <c r="A1494" t="s">
        <v>19</v>
      </c>
      <c r="B1494">
        <v>3</v>
      </c>
      <c r="C1494">
        <v>25</v>
      </c>
      <c r="D1494">
        <v>0.1</v>
      </c>
      <c r="E1494" t="s">
        <v>4</v>
      </c>
      <c r="F1494">
        <v>0</v>
      </c>
      <c r="G1494">
        <v>0</v>
      </c>
      <c r="H1494">
        <v>0.56999999999999995</v>
      </c>
      <c r="J1494">
        <v>0</v>
      </c>
    </row>
    <row r="1495" spans="1:10" x14ac:dyDescent="0.3">
      <c r="A1495" t="s">
        <v>19</v>
      </c>
      <c r="B1495">
        <v>3</v>
      </c>
      <c r="C1495">
        <v>25</v>
      </c>
      <c r="D1495">
        <v>0.15</v>
      </c>
      <c r="E1495" t="s">
        <v>4</v>
      </c>
      <c r="F1495">
        <v>0</v>
      </c>
      <c r="G1495">
        <v>0</v>
      </c>
      <c r="H1495">
        <v>0.08</v>
      </c>
      <c r="J1495">
        <v>0</v>
      </c>
    </row>
    <row r="1496" spans="1:10" x14ac:dyDescent="0.3">
      <c r="A1496" t="s">
        <v>19</v>
      </c>
      <c r="B1496">
        <v>3</v>
      </c>
      <c r="C1496">
        <v>25</v>
      </c>
      <c r="D1496">
        <v>0.2</v>
      </c>
      <c r="E1496" t="s">
        <v>4</v>
      </c>
      <c r="F1496">
        <v>0</v>
      </c>
      <c r="G1496">
        <v>0</v>
      </c>
      <c r="H1496">
        <v>0.06</v>
      </c>
      <c r="J1496">
        <v>0</v>
      </c>
    </row>
    <row r="1497" spans="1:10" x14ac:dyDescent="0.3">
      <c r="A1497" t="s">
        <v>19</v>
      </c>
      <c r="B1497">
        <v>3</v>
      </c>
      <c r="C1497">
        <v>50</v>
      </c>
      <c r="D1497">
        <v>0.05</v>
      </c>
      <c r="E1497" t="s">
        <v>0</v>
      </c>
      <c r="F1497">
        <v>18400.95</v>
      </c>
      <c r="G1497">
        <v>0</v>
      </c>
      <c r="H1497">
        <v>696.95</v>
      </c>
      <c r="I1497">
        <v>0</v>
      </c>
      <c r="J1497">
        <v>6.4316076300581893E-2</v>
      </c>
    </row>
    <row r="1498" spans="1:10" x14ac:dyDescent="0.3">
      <c r="A1498" t="s">
        <v>19</v>
      </c>
      <c r="B1498">
        <v>3</v>
      </c>
      <c r="C1498">
        <v>50</v>
      </c>
      <c r="D1498">
        <v>0.1</v>
      </c>
      <c r="E1498" t="s">
        <v>4</v>
      </c>
      <c r="F1498">
        <v>0</v>
      </c>
      <c r="G1498">
        <v>0</v>
      </c>
      <c r="H1498">
        <v>0.74</v>
      </c>
      <c r="J1498">
        <v>0</v>
      </c>
    </row>
    <row r="1499" spans="1:10" x14ac:dyDescent="0.3">
      <c r="A1499" t="s">
        <v>19</v>
      </c>
      <c r="B1499">
        <v>3</v>
      </c>
      <c r="C1499">
        <v>50</v>
      </c>
      <c r="D1499">
        <v>0.15</v>
      </c>
      <c r="E1499" t="s">
        <v>4</v>
      </c>
      <c r="F1499">
        <v>0</v>
      </c>
      <c r="G1499">
        <v>0</v>
      </c>
      <c r="H1499">
        <v>0.1</v>
      </c>
      <c r="J1499">
        <v>0</v>
      </c>
    </row>
    <row r="1500" spans="1:10" x14ac:dyDescent="0.3">
      <c r="A1500" t="s">
        <v>19</v>
      </c>
      <c r="B1500">
        <v>3</v>
      </c>
      <c r="C1500">
        <v>50</v>
      </c>
      <c r="D1500">
        <v>0.2</v>
      </c>
      <c r="E1500" t="s">
        <v>4</v>
      </c>
      <c r="F1500">
        <v>0</v>
      </c>
      <c r="G1500">
        <v>0</v>
      </c>
      <c r="H1500">
        <v>7.0000000000000007E-2</v>
      </c>
      <c r="J1500">
        <v>0</v>
      </c>
    </row>
    <row r="1501" spans="1:10" x14ac:dyDescent="0.3">
      <c r="A1501" t="s">
        <v>24</v>
      </c>
      <c r="B1501">
        <v>0</v>
      </c>
      <c r="C1501">
        <v>0</v>
      </c>
      <c r="D1501">
        <v>0.05</v>
      </c>
      <c r="E1501" t="s">
        <v>0</v>
      </c>
      <c r="F1501">
        <v>33270.94</v>
      </c>
      <c r="G1501">
        <v>0</v>
      </c>
      <c r="H1501">
        <v>1001.4</v>
      </c>
      <c r="I1501">
        <v>1</v>
      </c>
      <c r="J1501">
        <v>0</v>
      </c>
    </row>
    <row r="1502" spans="1:10" x14ac:dyDescent="0.3">
      <c r="A1502" t="s">
        <v>24</v>
      </c>
      <c r="B1502">
        <v>0</v>
      </c>
      <c r="C1502">
        <v>0</v>
      </c>
      <c r="D1502">
        <v>0.1</v>
      </c>
      <c r="E1502" t="s">
        <v>0</v>
      </c>
      <c r="F1502">
        <v>33270.94</v>
      </c>
      <c r="G1502">
        <v>0</v>
      </c>
      <c r="H1502">
        <v>833.85</v>
      </c>
      <c r="I1502">
        <v>1</v>
      </c>
      <c r="J1502">
        <v>0</v>
      </c>
    </row>
    <row r="1503" spans="1:10" x14ac:dyDescent="0.3">
      <c r="A1503" t="s">
        <v>24</v>
      </c>
      <c r="B1503">
        <v>0</v>
      </c>
      <c r="C1503">
        <v>0</v>
      </c>
      <c r="D1503">
        <v>0.15</v>
      </c>
      <c r="E1503" t="s">
        <v>0</v>
      </c>
      <c r="F1503">
        <v>33270.94</v>
      </c>
      <c r="G1503">
        <v>0</v>
      </c>
      <c r="H1503">
        <v>875.82</v>
      </c>
      <c r="I1503">
        <v>1</v>
      </c>
      <c r="J1503">
        <v>0</v>
      </c>
    </row>
    <row r="1504" spans="1:10" x14ac:dyDescent="0.3">
      <c r="A1504" t="s">
        <v>24</v>
      </c>
      <c r="B1504">
        <v>0</v>
      </c>
      <c r="C1504">
        <v>0</v>
      </c>
      <c r="D1504">
        <v>0.2</v>
      </c>
      <c r="E1504" t="s">
        <v>0</v>
      </c>
      <c r="F1504">
        <v>33270.94</v>
      </c>
      <c r="G1504">
        <v>0</v>
      </c>
      <c r="H1504">
        <v>819.86</v>
      </c>
      <c r="I1504">
        <v>1</v>
      </c>
      <c r="J1504">
        <v>0</v>
      </c>
    </row>
    <row r="1505" spans="1:10" x14ac:dyDescent="0.3">
      <c r="A1505" t="s">
        <v>24</v>
      </c>
      <c r="B1505">
        <v>1</v>
      </c>
      <c r="C1505">
        <v>5</v>
      </c>
      <c r="D1505">
        <v>0.05</v>
      </c>
      <c r="E1505" t="s">
        <v>0</v>
      </c>
      <c r="F1505">
        <v>33365.980000000003</v>
      </c>
      <c r="G1505">
        <v>0</v>
      </c>
      <c r="H1505">
        <v>1608.37</v>
      </c>
      <c r="I1505">
        <v>1E-3</v>
      </c>
      <c r="J1505">
        <v>2.8565468844583553E-3</v>
      </c>
    </row>
    <row r="1506" spans="1:10" x14ac:dyDescent="0.3">
      <c r="A1506" t="s">
        <v>24</v>
      </c>
      <c r="B1506">
        <v>1</v>
      </c>
      <c r="C1506">
        <v>5</v>
      </c>
      <c r="D1506">
        <v>0.1</v>
      </c>
      <c r="E1506" t="s">
        <v>0</v>
      </c>
      <c r="F1506">
        <v>33447.910000000003</v>
      </c>
      <c r="G1506">
        <v>0</v>
      </c>
      <c r="H1506">
        <v>1170.21</v>
      </c>
      <c r="I1506">
        <v>1</v>
      </c>
      <c r="J1506">
        <v>5.3190562094127536E-3</v>
      </c>
    </row>
    <row r="1507" spans="1:10" x14ac:dyDescent="0.3">
      <c r="A1507" t="s">
        <v>24</v>
      </c>
      <c r="B1507">
        <v>1</v>
      </c>
      <c r="C1507">
        <v>5</v>
      </c>
      <c r="D1507">
        <v>0.15</v>
      </c>
      <c r="E1507" t="s">
        <v>1</v>
      </c>
      <c r="F1507">
        <v>33647.46</v>
      </c>
      <c r="G1507">
        <v>0.1</v>
      </c>
      <c r="H1507">
        <v>3601.68</v>
      </c>
      <c r="I1507">
        <v>0.996</v>
      </c>
      <c r="J1507">
        <v>1.1316782753958865E-2</v>
      </c>
    </row>
    <row r="1508" spans="1:10" x14ac:dyDescent="0.3">
      <c r="A1508" t="s">
        <v>24</v>
      </c>
      <c r="B1508">
        <v>1</v>
      </c>
      <c r="C1508">
        <v>5</v>
      </c>
      <c r="D1508">
        <v>0.2</v>
      </c>
      <c r="E1508" t="s">
        <v>0</v>
      </c>
      <c r="F1508">
        <v>33774.32</v>
      </c>
      <c r="G1508">
        <v>0</v>
      </c>
      <c r="H1508">
        <v>1222.44</v>
      </c>
      <c r="I1508">
        <v>1</v>
      </c>
      <c r="J1508">
        <v>1.5129719809539477E-2</v>
      </c>
    </row>
    <row r="1509" spans="1:10" x14ac:dyDescent="0.3">
      <c r="A1509" t="s">
        <v>24</v>
      </c>
      <c r="B1509">
        <v>1</v>
      </c>
      <c r="C1509">
        <v>10</v>
      </c>
      <c r="D1509">
        <v>0.05</v>
      </c>
      <c r="E1509" t="s">
        <v>0</v>
      </c>
      <c r="F1509">
        <v>33365.980000000003</v>
      </c>
      <c r="G1509">
        <v>0</v>
      </c>
      <c r="H1509">
        <v>2284.62</v>
      </c>
      <c r="I1509">
        <v>1E-3</v>
      </c>
      <c r="J1509">
        <v>2.8565468844583553E-3</v>
      </c>
    </row>
    <row r="1510" spans="1:10" x14ac:dyDescent="0.3">
      <c r="A1510" t="s">
        <v>24</v>
      </c>
      <c r="B1510">
        <v>1</v>
      </c>
      <c r="C1510">
        <v>10</v>
      </c>
      <c r="D1510">
        <v>0.1</v>
      </c>
      <c r="E1510" t="s">
        <v>0</v>
      </c>
      <c r="F1510">
        <v>33551.980000000003</v>
      </c>
      <c r="G1510">
        <v>0</v>
      </c>
      <c r="H1510">
        <v>1831.22</v>
      </c>
      <c r="I1510">
        <v>0.218</v>
      </c>
      <c r="J1510">
        <v>8.4470111154058003E-3</v>
      </c>
    </row>
    <row r="1511" spans="1:10" x14ac:dyDescent="0.3">
      <c r="A1511" t="s">
        <v>24</v>
      </c>
      <c r="B1511">
        <v>1</v>
      </c>
      <c r="C1511">
        <v>10</v>
      </c>
      <c r="D1511">
        <v>0.15</v>
      </c>
      <c r="E1511" t="s">
        <v>0</v>
      </c>
      <c r="F1511">
        <v>33670.639999999999</v>
      </c>
      <c r="G1511">
        <v>0</v>
      </c>
      <c r="H1511">
        <v>1804.99</v>
      </c>
      <c r="I1511">
        <v>0.60799999999999998</v>
      </c>
      <c r="J1511">
        <v>1.2013486844675736E-2</v>
      </c>
    </row>
    <row r="1512" spans="1:10" x14ac:dyDescent="0.3">
      <c r="A1512" t="s">
        <v>24</v>
      </c>
      <c r="B1512">
        <v>1</v>
      </c>
      <c r="C1512">
        <v>10</v>
      </c>
      <c r="D1512">
        <v>0.2</v>
      </c>
      <c r="E1512" t="s">
        <v>1</v>
      </c>
      <c r="F1512">
        <v>33950.550000000003</v>
      </c>
      <c r="G1512">
        <v>0.37</v>
      </c>
      <c r="H1512">
        <v>3610.1</v>
      </c>
      <c r="I1512">
        <v>0.92200000000000004</v>
      </c>
      <c r="J1512">
        <v>2.0426534387065765E-2</v>
      </c>
    </row>
    <row r="1513" spans="1:10" x14ac:dyDescent="0.3">
      <c r="A1513" t="s">
        <v>24</v>
      </c>
      <c r="B1513">
        <v>1</v>
      </c>
      <c r="C1513">
        <v>25</v>
      </c>
      <c r="D1513">
        <v>0.05</v>
      </c>
      <c r="E1513" t="s">
        <v>0</v>
      </c>
      <c r="F1513">
        <v>33423.81</v>
      </c>
      <c r="G1513">
        <v>0</v>
      </c>
      <c r="H1513">
        <v>1978.98</v>
      </c>
      <c r="I1513">
        <v>0</v>
      </c>
      <c r="J1513">
        <v>4.5947003601338743E-3</v>
      </c>
    </row>
    <row r="1514" spans="1:10" x14ac:dyDescent="0.3">
      <c r="A1514" t="s">
        <v>24</v>
      </c>
      <c r="B1514">
        <v>1</v>
      </c>
      <c r="C1514">
        <v>25</v>
      </c>
      <c r="D1514">
        <v>0.1</v>
      </c>
      <c r="E1514" t="s">
        <v>0</v>
      </c>
      <c r="F1514">
        <v>33583.32</v>
      </c>
      <c r="G1514">
        <v>0</v>
      </c>
      <c r="H1514">
        <v>1229.5</v>
      </c>
      <c r="I1514">
        <v>1E-3</v>
      </c>
      <c r="J1514">
        <v>9.3889742820609801E-3</v>
      </c>
    </row>
    <row r="1515" spans="1:10" x14ac:dyDescent="0.3">
      <c r="A1515" t="s">
        <v>24</v>
      </c>
      <c r="B1515">
        <v>1</v>
      </c>
      <c r="C1515">
        <v>25</v>
      </c>
      <c r="D1515">
        <v>0.15</v>
      </c>
      <c r="E1515" t="s">
        <v>0</v>
      </c>
      <c r="F1515">
        <v>33710.559999999998</v>
      </c>
      <c r="G1515">
        <v>0</v>
      </c>
      <c r="H1515">
        <v>3010.72</v>
      </c>
      <c r="I1515">
        <v>0</v>
      </c>
      <c r="J1515">
        <v>1.3213332716178083E-2</v>
      </c>
    </row>
    <row r="1516" spans="1:10" x14ac:dyDescent="0.3">
      <c r="A1516" t="s">
        <v>24</v>
      </c>
      <c r="B1516">
        <v>1</v>
      </c>
      <c r="C1516">
        <v>25</v>
      </c>
      <c r="D1516">
        <v>0.2</v>
      </c>
      <c r="E1516" t="s">
        <v>0</v>
      </c>
      <c r="F1516">
        <v>33952.61</v>
      </c>
      <c r="G1516">
        <v>0</v>
      </c>
      <c r="H1516">
        <v>2943.37</v>
      </c>
      <c r="I1516">
        <v>0.17</v>
      </c>
      <c r="J1516">
        <v>2.0488450281236359E-2</v>
      </c>
    </row>
    <row r="1517" spans="1:10" x14ac:dyDescent="0.3">
      <c r="A1517" t="s">
        <v>24</v>
      </c>
      <c r="B1517">
        <v>1</v>
      </c>
      <c r="C1517">
        <v>50</v>
      </c>
      <c r="D1517">
        <v>0.05</v>
      </c>
      <c r="E1517" t="s">
        <v>0</v>
      </c>
      <c r="F1517">
        <v>33480.6</v>
      </c>
      <c r="G1517">
        <v>0</v>
      </c>
      <c r="H1517">
        <v>2596.9699999999998</v>
      </c>
      <c r="I1517">
        <v>0</v>
      </c>
      <c r="J1517">
        <v>6.3015953261313928E-3</v>
      </c>
    </row>
    <row r="1518" spans="1:10" x14ac:dyDescent="0.3">
      <c r="A1518" t="s">
        <v>24</v>
      </c>
      <c r="B1518">
        <v>1</v>
      </c>
      <c r="C1518">
        <v>50</v>
      </c>
      <c r="D1518">
        <v>0.1</v>
      </c>
      <c r="E1518" t="s">
        <v>1</v>
      </c>
      <c r="F1518">
        <v>33638.980000000003</v>
      </c>
      <c r="G1518">
        <v>0.24</v>
      </c>
      <c r="H1518">
        <v>3600.46</v>
      </c>
      <c r="I1518">
        <v>0</v>
      </c>
      <c r="J1518">
        <v>1.1061905675042505E-2</v>
      </c>
    </row>
    <row r="1519" spans="1:10" x14ac:dyDescent="0.3">
      <c r="A1519" t="s">
        <v>24</v>
      </c>
      <c r="B1519">
        <v>1</v>
      </c>
      <c r="C1519">
        <v>50</v>
      </c>
      <c r="D1519">
        <v>0.15</v>
      </c>
      <c r="E1519" t="s">
        <v>1</v>
      </c>
      <c r="F1519">
        <v>33793.56</v>
      </c>
      <c r="G1519">
        <v>0.65</v>
      </c>
      <c r="H1519">
        <v>3600.99</v>
      </c>
      <c r="I1519">
        <v>0</v>
      </c>
      <c r="J1519">
        <v>1.5708002238590035E-2</v>
      </c>
    </row>
    <row r="1520" spans="1:10" x14ac:dyDescent="0.3">
      <c r="A1520" t="s">
        <v>24</v>
      </c>
      <c r="B1520">
        <v>1</v>
      </c>
      <c r="C1520">
        <v>50</v>
      </c>
      <c r="D1520">
        <v>0.2</v>
      </c>
      <c r="E1520" t="s">
        <v>1</v>
      </c>
      <c r="F1520">
        <v>34471.14</v>
      </c>
      <c r="G1520">
        <v>2.5099999999999998</v>
      </c>
      <c r="H1520">
        <v>3600.62</v>
      </c>
      <c r="I1520">
        <v>0</v>
      </c>
      <c r="J1520">
        <v>3.6073522419264314E-2</v>
      </c>
    </row>
    <row r="1521" spans="1:10" x14ac:dyDescent="0.3">
      <c r="A1521" t="s">
        <v>24</v>
      </c>
      <c r="B1521">
        <v>2</v>
      </c>
      <c r="C1521">
        <v>5</v>
      </c>
      <c r="D1521">
        <v>0.05</v>
      </c>
      <c r="E1521" t="s">
        <v>0</v>
      </c>
      <c r="F1521">
        <v>33302.86</v>
      </c>
      <c r="G1521">
        <v>0</v>
      </c>
      <c r="H1521">
        <v>1457.3</v>
      </c>
      <c r="I1521">
        <v>0.83599999999999997</v>
      </c>
      <c r="J1521">
        <v>9.5939579705284217E-4</v>
      </c>
    </row>
    <row r="1522" spans="1:10" x14ac:dyDescent="0.3">
      <c r="A1522" t="s">
        <v>24</v>
      </c>
      <c r="B1522">
        <v>2</v>
      </c>
      <c r="C1522">
        <v>5</v>
      </c>
      <c r="D1522">
        <v>0.1</v>
      </c>
      <c r="E1522" t="s">
        <v>0</v>
      </c>
      <c r="F1522">
        <v>33365.980000000003</v>
      </c>
      <c r="G1522">
        <v>0</v>
      </c>
      <c r="H1522">
        <v>1939.13</v>
      </c>
      <c r="I1522">
        <v>0.98</v>
      </c>
      <c r="J1522">
        <v>2.8565468844583553E-3</v>
      </c>
    </row>
    <row r="1523" spans="1:10" x14ac:dyDescent="0.3">
      <c r="A1523" t="s">
        <v>24</v>
      </c>
      <c r="B1523">
        <v>2</v>
      </c>
      <c r="C1523">
        <v>5</v>
      </c>
      <c r="D1523">
        <v>0.15</v>
      </c>
      <c r="E1523" t="s">
        <v>0</v>
      </c>
      <c r="F1523">
        <v>33365.980000000003</v>
      </c>
      <c r="G1523">
        <v>0</v>
      </c>
      <c r="H1523">
        <v>2238.0300000000002</v>
      </c>
      <c r="I1523">
        <v>1</v>
      </c>
      <c r="J1523">
        <v>2.8565468844583553E-3</v>
      </c>
    </row>
    <row r="1524" spans="1:10" x14ac:dyDescent="0.3">
      <c r="A1524" t="s">
        <v>24</v>
      </c>
      <c r="B1524">
        <v>2</v>
      </c>
      <c r="C1524">
        <v>5</v>
      </c>
      <c r="D1524">
        <v>0.2</v>
      </c>
      <c r="E1524" t="s">
        <v>0</v>
      </c>
      <c r="F1524">
        <v>33433.57</v>
      </c>
      <c r="G1524">
        <v>0</v>
      </c>
      <c r="H1524">
        <v>1569.18</v>
      </c>
      <c r="I1524">
        <v>0.99299999999999999</v>
      </c>
      <c r="J1524">
        <v>4.8880494509622174E-3</v>
      </c>
    </row>
    <row r="1525" spans="1:10" x14ac:dyDescent="0.3">
      <c r="A1525" t="s">
        <v>24</v>
      </c>
      <c r="B1525">
        <v>2</v>
      </c>
      <c r="C1525">
        <v>10</v>
      </c>
      <c r="D1525">
        <v>0.05</v>
      </c>
      <c r="E1525" t="s">
        <v>0</v>
      </c>
      <c r="F1525">
        <v>33361.51</v>
      </c>
      <c r="G1525">
        <v>0</v>
      </c>
      <c r="H1525">
        <v>1538.91</v>
      </c>
      <c r="I1525">
        <v>0.374</v>
      </c>
      <c r="J1525">
        <v>2.7221954053597841E-3</v>
      </c>
    </row>
    <row r="1526" spans="1:10" x14ac:dyDescent="0.3">
      <c r="A1526" t="s">
        <v>24</v>
      </c>
      <c r="B1526">
        <v>2</v>
      </c>
      <c r="C1526">
        <v>10</v>
      </c>
      <c r="D1526">
        <v>0.1</v>
      </c>
      <c r="E1526" t="s">
        <v>0</v>
      </c>
      <c r="F1526">
        <v>33433.57</v>
      </c>
      <c r="G1526">
        <v>0</v>
      </c>
      <c r="H1526">
        <v>2377.0700000000002</v>
      </c>
      <c r="I1526">
        <v>0.72699999999999998</v>
      </c>
      <c r="J1526">
        <v>4.8880494509622174E-3</v>
      </c>
    </row>
    <row r="1527" spans="1:10" x14ac:dyDescent="0.3">
      <c r="A1527" t="s">
        <v>24</v>
      </c>
      <c r="B1527">
        <v>2</v>
      </c>
      <c r="C1527">
        <v>10</v>
      </c>
      <c r="D1527">
        <v>0.15</v>
      </c>
      <c r="E1527" t="s">
        <v>0</v>
      </c>
      <c r="F1527">
        <v>33531.410000000003</v>
      </c>
      <c r="G1527">
        <v>0</v>
      </c>
      <c r="H1527">
        <v>1498.14</v>
      </c>
      <c r="I1527">
        <v>0.75</v>
      </c>
      <c r="J1527">
        <v>7.8287538614778551E-3</v>
      </c>
    </row>
    <row r="1528" spans="1:10" x14ac:dyDescent="0.3">
      <c r="A1528" t="s">
        <v>24</v>
      </c>
      <c r="B1528">
        <v>2</v>
      </c>
      <c r="C1528">
        <v>10</v>
      </c>
      <c r="D1528">
        <v>0.2</v>
      </c>
      <c r="E1528" t="s">
        <v>0</v>
      </c>
      <c r="F1528">
        <v>33671.449999999997</v>
      </c>
      <c r="G1528">
        <v>0</v>
      </c>
      <c r="H1528">
        <v>1746.28</v>
      </c>
      <c r="I1528">
        <v>0.96799999999999997</v>
      </c>
      <c r="J1528">
        <v>1.2037832414713678E-2</v>
      </c>
    </row>
    <row r="1529" spans="1:10" x14ac:dyDescent="0.3">
      <c r="A1529" t="s">
        <v>24</v>
      </c>
      <c r="B1529">
        <v>2</v>
      </c>
      <c r="C1529">
        <v>25</v>
      </c>
      <c r="D1529">
        <v>0.05</v>
      </c>
      <c r="E1529" t="s">
        <v>0</v>
      </c>
      <c r="F1529">
        <v>33470.71</v>
      </c>
      <c r="G1529">
        <v>0</v>
      </c>
      <c r="H1529">
        <v>1856.8</v>
      </c>
      <c r="I1529">
        <v>0</v>
      </c>
      <c r="J1529">
        <v>6.0043389215933551E-3</v>
      </c>
    </row>
    <row r="1530" spans="1:10" x14ac:dyDescent="0.3">
      <c r="A1530" t="s">
        <v>24</v>
      </c>
      <c r="B1530">
        <v>2</v>
      </c>
      <c r="C1530">
        <v>25</v>
      </c>
      <c r="D1530">
        <v>0.1</v>
      </c>
      <c r="E1530" t="s">
        <v>0</v>
      </c>
      <c r="F1530">
        <v>33638.980000000003</v>
      </c>
      <c r="G1530">
        <v>0</v>
      </c>
      <c r="H1530">
        <v>1927.28</v>
      </c>
      <c r="I1530">
        <v>0</v>
      </c>
      <c r="J1530">
        <v>1.1061905675042505E-2</v>
      </c>
    </row>
    <row r="1531" spans="1:10" x14ac:dyDescent="0.3">
      <c r="A1531" t="s">
        <v>24</v>
      </c>
      <c r="B1531">
        <v>2</v>
      </c>
      <c r="C1531">
        <v>25</v>
      </c>
      <c r="D1531">
        <v>0.15</v>
      </c>
      <c r="E1531" t="s">
        <v>0</v>
      </c>
      <c r="F1531">
        <v>33843.53</v>
      </c>
      <c r="G1531">
        <v>0</v>
      </c>
      <c r="H1531">
        <v>1953.94</v>
      </c>
      <c r="I1531">
        <v>0</v>
      </c>
      <c r="J1531">
        <v>1.7209913516119446E-2</v>
      </c>
    </row>
    <row r="1532" spans="1:10" x14ac:dyDescent="0.3">
      <c r="A1532" t="s">
        <v>24</v>
      </c>
      <c r="B1532">
        <v>2</v>
      </c>
      <c r="C1532">
        <v>25</v>
      </c>
      <c r="D1532">
        <v>0.2</v>
      </c>
      <c r="E1532" t="s">
        <v>1</v>
      </c>
      <c r="F1532">
        <v>34158.089999999997</v>
      </c>
      <c r="G1532">
        <v>0.38</v>
      </c>
      <c r="H1532">
        <v>3600.36</v>
      </c>
      <c r="I1532">
        <v>0</v>
      </c>
      <c r="J1532">
        <v>2.6664410443467901E-2</v>
      </c>
    </row>
    <row r="1533" spans="1:10" x14ac:dyDescent="0.3">
      <c r="A1533" t="s">
        <v>24</v>
      </c>
      <c r="B1533">
        <v>2</v>
      </c>
      <c r="C1533">
        <v>50</v>
      </c>
      <c r="D1533">
        <v>0.05</v>
      </c>
      <c r="E1533" t="s">
        <v>0</v>
      </c>
      <c r="F1533">
        <v>33480.6</v>
      </c>
      <c r="G1533">
        <v>0</v>
      </c>
      <c r="H1533">
        <v>2212.5700000000002</v>
      </c>
      <c r="I1533">
        <v>0</v>
      </c>
      <c r="J1533">
        <v>6.3015953261313928E-3</v>
      </c>
    </row>
    <row r="1534" spans="1:10" x14ac:dyDescent="0.3">
      <c r="A1534" t="s">
        <v>24</v>
      </c>
      <c r="B1534">
        <v>2</v>
      </c>
      <c r="C1534">
        <v>50</v>
      </c>
      <c r="D1534">
        <v>0.1</v>
      </c>
      <c r="E1534" t="s">
        <v>0</v>
      </c>
      <c r="F1534">
        <v>33638.980000000003</v>
      </c>
      <c r="G1534">
        <v>0</v>
      </c>
      <c r="H1534">
        <v>2070.7199999999998</v>
      </c>
      <c r="I1534">
        <v>0</v>
      </c>
      <c r="J1534">
        <v>1.1061905675042505E-2</v>
      </c>
    </row>
    <row r="1535" spans="1:10" x14ac:dyDescent="0.3">
      <c r="A1535" t="s">
        <v>24</v>
      </c>
      <c r="B1535">
        <v>2</v>
      </c>
      <c r="C1535">
        <v>50</v>
      </c>
      <c r="D1535">
        <v>0.15</v>
      </c>
      <c r="E1535" t="s">
        <v>0</v>
      </c>
      <c r="F1535">
        <v>33854.94</v>
      </c>
      <c r="G1535">
        <v>0</v>
      </c>
      <c r="H1535">
        <v>1863.32</v>
      </c>
      <c r="I1535">
        <v>0</v>
      </c>
      <c r="J1535">
        <v>1.7552855434802783E-2</v>
      </c>
    </row>
    <row r="1536" spans="1:10" x14ac:dyDescent="0.3">
      <c r="A1536" t="s">
        <v>24</v>
      </c>
      <c r="B1536">
        <v>2</v>
      </c>
      <c r="C1536">
        <v>50</v>
      </c>
      <c r="D1536">
        <v>0.2</v>
      </c>
      <c r="E1536" t="s">
        <v>0</v>
      </c>
      <c r="F1536">
        <v>34122.67</v>
      </c>
      <c r="G1536">
        <v>0</v>
      </c>
      <c r="H1536">
        <v>2264.96</v>
      </c>
      <c r="I1536">
        <v>0</v>
      </c>
      <c r="J1536">
        <v>2.5599817738843456E-2</v>
      </c>
    </row>
    <row r="1537" spans="1:10" x14ac:dyDescent="0.3">
      <c r="A1537" t="s">
        <v>24</v>
      </c>
      <c r="B1537">
        <v>3</v>
      </c>
      <c r="C1537">
        <v>0</v>
      </c>
      <c r="D1537">
        <v>0.05</v>
      </c>
      <c r="E1537" t="s">
        <v>0</v>
      </c>
      <c r="F1537">
        <v>33638.980000000003</v>
      </c>
      <c r="G1537">
        <v>0</v>
      </c>
      <c r="H1537">
        <v>160.82</v>
      </c>
      <c r="I1537">
        <v>0</v>
      </c>
      <c r="J1537">
        <v>1.1061905675042505E-2</v>
      </c>
    </row>
    <row r="1538" spans="1:10" x14ac:dyDescent="0.3">
      <c r="A1538" t="s">
        <v>24</v>
      </c>
      <c r="B1538">
        <v>3</v>
      </c>
      <c r="C1538">
        <v>0</v>
      </c>
      <c r="D1538">
        <v>0.1</v>
      </c>
      <c r="E1538" t="s">
        <v>0</v>
      </c>
      <c r="F1538">
        <v>34122.67</v>
      </c>
      <c r="G1538">
        <v>0</v>
      </c>
      <c r="H1538">
        <v>874</v>
      </c>
      <c r="I1538">
        <v>0</v>
      </c>
      <c r="J1538">
        <v>2.5599817738843456E-2</v>
      </c>
    </row>
    <row r="1539" spans="1:10" x14ac:dyDescent="0.3">
      <c r="A1539" t="s">
        <v>24</v>
      </c>
      <c r="B1539">
        <v>3</v>
      </c>
      <c r="C1539">
        <v>0</v>
      </c>
      <c r="D1539">
        <v>0.15</v>
      </c>
      <c r="E1539" t="s">
        <v>4</v>
      </c>
      <c r="F1539">
        <v>0</v>
      </c>
      <c r="G1539">
        <v>0</v>
      </c>
      <c r="H1539">
        <v>13.53</v>
      </c>
      <c r="J1539">
        <v>0</v>
      </c>
    </row>
    <row r="1540" spans="1:10" x14ac:dyDescent="0.3">
      <c r="A1540" t="s">
        <v>24</v>
      </c>
      <c r="B1540">
        <v>3</v>
      </c>
      <c r="C1540">
        <v>0</v>
      </c>
      <c r="D1540">
        <v>0.2</v>
      </c>
      <c r="E1540" t="s">
        <v>4</v>
      </c>
      <c r="F1540">
        <v>0</v>
      </c>
      <c r="G1540">
        <v>0</v>
      </c>
      <c r="H1540">
        <v>11.39</v>
      </c>
      <c r="J1540">
        <v>0</v>
      </c>
    </row>
    <row r="1541" spans="1:10" x14ac:dyDescent="0.3">
      <c r="A1541" t="s">
        <v>24</v>
      </c>
      <c r="B1541">
        <v>3</v>
      </c>
      <c r="C1541">
        <v>10</v>
      </c>
      <c r="D1541">
        <v>0.05</v>
      </c>
      <c r="E1541" t="s">
        <v>0</v>
      </c>
      <c r="F1541">
        <v>33638.980000000003</v>
      </c>
      <c r="G1541">
        <v>0</v>
      </c>
      <c r="H1541">
        <v>282.92</v>
      </c>
      <c r="I1541">
        <v>0</v>
      </c>
      <c r="J1541">
        <v>1.1061905675042505E-2</v>
      </c>
    </row>
    <row r="1542" spans="1:10" x14ac:dyDescent="0.3">
      <c r="A1542" t="s">
        <v>24</v>
      </c>
      <c r="B1542">
        <v>3</v>
      </c>
      <c r="C1542">
        <v>10</v>
      </c>
      <c r="D1542">
        <v>0.1</v>
      </c>
      <c r="E1542" t="s">
        <v>0</v>
      </c>
      <c r="F1542">
        <v>34122.67</v>
      </c>
      <c r="G1542">
        <v>0</v>
      </c>
      <c r="H1542">
        <v>963.52</v>
      </c>
      <c r="I1542">
        <v>0</v>
      </c>
      <c r="J1542">
        <v>2.5599817738843456E-2</v>
      </c>
    </row>
    <row r="1543" spans="1:10" x14ac:dyDescent="0.3">
      <c r="A1543" t="s">
        <v>24</v>
      </c>
      <c r="B1543">
        <v>3</v>
      </c>
      <c r="C1543">
        <v>10</v>
      </c>
      <c r="D1543">
        <v>0.15</v>
      </c>
      <c r="E1543" t="s">
        <v>4</v>
      </c>
      <c r="F1543">
        <v>0</v>
      </c>
      <c r="G1543">
        <v>0</v>
      </c>
      <c r="H1543">
        <v>11.44</v>
      </c>
      <c r="J1543">
        <v>0</v>
      </c>
    </row>
    <row r="1544" spans="1:10" x14ac:dyDescent="0.3">
      <c r="A1544" t="s">
        <v>24</v>
      </c>
      <c r="B1544">
        <v>3</v>
      </c>
      <c r="C1544">
        <v>10</v>
      </c>
      <c r="D1544">
        <v>0.2</v>
      </c>
      <c r="E1544" t="s">
        <v>4</v>
      </c>
      <c r="F1544">
        <v>0</v>
      </c>
      <c r="G1544">
        <v>0</v>
      </c>
      <c r="H1544">
        <v>11.19</v>
      </c>
      <c r="J1544">
        <v>0</v>
      </c>
    </row>
    <row r="1545" spans="1:10" x14ac:dyDescent="0.3">
      <c r="A1545" t="s">
        <v>24</v>
      </c>
      <c r="B1545">
        <v>3</v>
      </c>
      <c r="C1545">
        <v>25</v>
      </c>
      <c r="D1545">
        <v>0.05</v>
      </c>
      <c r="E1545" t="s">
        <v>0</v>
      </c>
      <c r="F1545">
        <v>33638.980000000003</v>
      </c>
      <c r="G1545">
        <v>0</v>
      </c>
      <c r="H1545">
        <v>784.76</v>
      </c>
      <c r="I1545">
        <v>0</v>
      </c>
      <c r="J1545">
        <v>1.1061905675042505E-2</v>
      </c>
    </row>
    <row r="1546" spans="1:10" x14ac:dyDescent="0.3">
      <c r="A1546" t="s">
        <v>24</v>
      </c>
      <c r="B1546">
        <v>3</v>
      </c>
      <c r="C1546">
        <v>25</v>
      </c>
      <c r="D1546">
        <v>0.1</v>
      </c>
      <c r="E1546" t="s">
        <v>0</v>
      </c>
      <c r="F1546">
        <v>34122.67</v>
      </c>
      <c r="G1546">
        <v>0</v>
      </c>
      <c r="H1546">
        <v>287.66000000000003</v>
      </c>
      <c r="I1546">
        <v>0</v>
      </c>
      <c r="J1546">
        <v>2.5599817738843456E-2</v>
      </c>
    </row>
    <row r="1547" spans="1:10" x14ac:dyDescent="0.3">
      <c r="A1547" t="s">
        <v>24</v>
      </c>
      <c r="B1547">
        <v>3</v>
      </c>
      <c r="C1547">
        <v>25</v>
      </c>
      <c r="D1547">
        <v>0.15</v>
      </c>
      <c r="E1547" t="s">
        <v>4</v>
      </c>
      <c r="F1547">
        <v>0</v>
      </c>
      <c r="G1547">
        <v>0</v>
      </c>
      <c r="H1547">
        <v>15.29</v>
      </c>
      <c r="J1547">
        <v>0</v>
      </c>
    </row>
    <row r="1548" spans="1:10" x14ac:dyDescent="0.3">
      <c r="A1548" t="s">
        <v>24</v>
      </c>
      <c r="B1548">
        <v>3</v>
      </c>
      <c r="C1548">
        <v>25</v>
      </c>
      <c r="D1548">
        <v>0.2</v>
      </c>
      <c r="E1548" t="s">
        <v>4</v>
      </c>
      <c r="F1548">
        <v>0</v>
      </c>
      <c r="G1548">
        <v>0</v>
      </c>
      <c r="H1548">
        <v>17.37</v>
      </c>
      <c r="J1548">
        <v>0</v>
      </c>
    </row>
    <row r="1549" spans="1:10" x14ac:dyDescent="0.3">
      <c r="A1549" t="s">
        <v>24</v>
      </c>
      <c r="B1549">
        <v>3</v>
      </c>
      <c r="C1549">
        <v>50</v>
      </c>
      <c r="D1549">
        <v>0.05</v>
      </c>
      <c r="E1549" t="s">
        <v>0</v>
      </c>
      <c r="F1549">
        <v>33638.980000000003</v>
      </c>
      <c r="G1549">
        <v>0</v>
      </c>
      <c r="H1549">
        <v>332.4</v>
      </c>
      <c r="I1549">
        <v>0</v>
      </c>
      <c r="J1549">
        <v>1.1061905675042505E-2</v>
      </c>
    </row>
    <row r="1550" spans="1:10" x14ac:dyDescent="0.3">
      <c r="A1550" t="s">
        <v>24</v>
      </c>
      <c r="B1550">
        <v>3</v>
      </c>
      <c r="C1550">
        <v>50</v>
      </c>
      <c r="D1550">
        <v>0.1</v>
      </c>
      <c r="E1550" t="s">
        <v>0</v>
      </c>
      <c r="F1550">
        <v>34122.67</v>
      </c>
      <c r="G1550">
        <v>0</v>
      </c>
      <c r="H1550">
        <v>784.15</v>
      </c>
      <c r="I1550">
        <v>0</v>
      </c>
      <c r="J1550">
        <v>2.5599817738843456E-2</v>
      </c>
    </row>
    <row r="1551" spans="1:10" x14ac:dyDescent="0.3">
      <c r="A1551" t="s">
        <v>24</v>
      </c>
      <c r="B1551">
        <v>3</v>
      </c>
      <c r="C1551">
        <v>50</v>
      </c>
      <c r="D1551">
        <v>0.15</v>
      </c>
      <c r="E1551" t="s">
        <v>4</v>
      </c>
      <c r="F1551">
        <v>0</v>
      </c>
      <c r="G1551">
        <v>0</v>
      </c>
      <c r="H1551">
        <v>12.62</v>
      </c>
      <c r="J1551">
        <v>0</v>
      </c>
    </row>
    <row r="1552" spans="1:10" x14ac:dyDescent="0.3">
      <c r="A1552" t="s">
        <v>24</v>
      </c>
      <c r="B1552">
        <v>3</v>
      </c>
      <c r="C1552">
        <v>50</v>
      </c>
      <c r="D1552">
        <v>0.2</v>
      </c>
      <c r="E1552" t="s">
        <v>4</v>
      </c>
      <c r="F1552">
        <v>0</v>
      </c>
      <c r="G1552">
        <v>0</v>
      </c>
      <c r="H1552">
        <v>10.91</v>
      </c>
      <c r="J1552">
        <v>0</v>
      </c>
    </row>
    <row r="1553" spans="1:10" x14ac:dyDescent="0.3">
      <c r="A1553" t="s">
        <v>22</v>
      </c>
      <c r="B1553">
        <v>0</v>
      </c>
      <c r="C1553">
        <v>0</v>
      </c>
      <c r="D1553">
        <v>0.05</v>
      </c>
      <c r="E1553" t="s">
        <v>0</v>
      </c>
      <c r="F1553">
        <v>45335.16</v>
      </c>
      <c r="G1553">
        <v>0</v>
      </c>
      <c r="H1553">
        <v>2242.62</v>
      </c>
      <c r="I1553">
        <v>1</v>
      </c>
      <c r="J1553">
        <v>0</v>
      </c>
    </row>
    <row r="1554" spans="1:10" x14ac:dyDescent="0.3">
      <c r="A1554" t="s">
        <v>22</v>
      </c>
      <c r="B1554">
        <v>0</v>
      </c>
      <c r="C1554">
        <v>0</v>
      </c>
      <c r="D1554">
        <v>0.1</v>
      </c>
      <c r="E1554" t="s">
        <v>0</v>
      </c>
      <c r="F1554">
        <v>45335.16</v>
      </c>
      <c r="G1554">
        <v>0</v>
      </c>
      <c r="H1554">
        <v>1755.48</v>
      </c>
      <c r="I1554">
        <v>1</v>
      </c>
      <c r="J1554">
        <v>0</v>
      </c>
    </row>
    <row r="1555" spans="1:10" x14ac:dyDescent="0.3">
      <c r="A1555" t="s">
        <v>22</v>
      </c>
      <c r="B1555">
        <v>0</v>
      </c>
      <c r="C1555">
        <v>0</v>
      </c>
      <c r="D1555">
        <v>0.15</v>
      </c>
      <c r="E1555" t="s">
        <v>0</v>
      </c>
      <c r="F1555">
        <v>45335.16</v>
      </c>
      <c r="G1555">
        <v>0</v>
      </c>
      <c r="H1555">
        <v>1750.58</v>
      </c>
      <c r="I1555">
        <v>1</v>
      </c>
      <c r="J1555">
        <v>0</v>
      </c>
    </row>
    <row r="1556" spans="1:10" x14ac:dyDescent="0.3">
      <c r="A1556" t="s">
        <v>22</v>
      </c>
      <c r="B1556">
        <v>0</v>
      </c>
      <c r="C1556">
        <v>0</v>
      </c>
      <c r="D1556">
        <v>0.2</v>
      </c>
      <c r="E1556" t="s">
        <v>0</v>
      </c>
      <c r="F1556">
        <v>45335.16</v>
      </c>
      <c r="G1556">
        <v>0</v>
      </c>
      <c r="H1556">
        <v>1755.2</v>
      </c>
      <c r="I1556">
        <v>1</v>
      </c>
      <c r="J1556">
        <v>0</v>
      </c>
    </row>
    <row r="1557" spans="1:10" x14ac:dyDescent="0.3">
      <c r="A1557" t="s">
        <v>22</v>
      </c>
      <c r="B1557">
        <v>1</v>
      </c>
      <c r="C1557">
        <v>5</v>
      </c>
      <c r="D1557">
        <v>0.05</v>
      </c>
      <c r="E1557" t="s">
        <v>0</v>
      </c>
      <c r="F1557">
        <v>45477.71</v>
      </c>
      <c r="G1557">
        <v>0</v>
      </c>
      <c r="H1557">
        <v>2451.15</v>
      </c>
      <c r="I1557">
        <v>0.68</v>
      </c>
      <c r="J1557">
        <v>3.1443585949624264E-3</v>
      </c>
    </row>
    <row r="1558" spans="1:10" x14ac:dyDescent="0.3">
      <c r="A1558" t="s">
        <v>22</v>
      </c>
      <c r="B1558">
        <v>1</v>
      </c>
      <c r="C1558">
        <v>5</v>
      </c>
      <c r="D1558">
        <v>0.1</v>
      </c>
      <c r="E1558" t="s">
        <v>0</v>
      </c>
      <c r="F1558">
        <v>45718.559999999998</v>
      </c>
      <c r="G1558">
        <v>0</v>
      </c>
      <c r="H1558">
        <v>1942.65</v>
      </c>
      <c r="I1558">
        <v>1</v>
      </c>
      <c r="J1558">
        <v>8.4570121733329451E-3</v>
      </c>
    </row>
    <row r="1559" spans="1:10" x14ac:dyDescent="0.3">
      <c r="A1559" t="s">
        <v>22</v>
      </c>
      <c r="B1559">
        <v>1</v>
      </c>
      <c r="C1559">
        <v>5</v>
      </c>
      <c r="D1559">
        <v>0.15</v>
      </c>
      <c r="E1559" t="s">
        <v>4</v>
      </c>
      <c r="F1559">
        <v>0</v>
      </c>
      <c r="G1559">
        <v>0</v>
      </c>
      <c r="H1559">
        <v>26</v>
      </c>
      <c r="J1559">
        <v>0</v>
      </c>
    </row>
    <row r="1560" spans="1:10" x14ac:dyDescent="0.3">
      <c r="A1560" t="s">
        <v>22</v>
      </c>
      <c r="B1560">
        <v>1</v>
      </c>
      <c r="C1560">
        <v>5</v>
      </c>
      <c r="D1560">
        <v>0.2</v>
      </c>
      <c r="E1560" t="s">
        <v>4</v>
      </c>
      <c r="F1560">
        <v>0</v>
      </c>
      <c r="G1560">
        <v>0</v>
      </c>
      <c r="H1560">
        <v>17.68</v>
      </c>
      <c r="J1560">
        <v>0</v>
      </c>
    </row>
    <row r="1561" spans="1:10" x14ac:dyDescent="0.3">
      <c r="A1561" t="s">
        <v>22</v>
      </c>
      <c r="B1561">
        <v>1</v>
      </c>
      <c r="C1561">
        <v>10</v>
      </c>
      <c r="D1561">
        <v>0.05</v>
      </c>
      <c r="E1561" t="s">
        <v>0</v>
      </c>
      <c r="F1561">
        <v>45500.97</v>
      </c>
      <c r="G1561">
        <v>0</v>
      </c>
      <c r="H1561">
        <v>2353.0100000000002</v>
      </c>
      <c r="I1561">
        <v>0.65300000000000002</v>
      </c>
      <c r="J1561">
        <v>3.6574261566517663E-3</v>
      </c>
    </row>
    <row r="1562" spans="1:10" x14ac:dyDescent="0.3">
      <c r="A1562" t="s">
        <v>22</v>
      </c>
      <c r="B1562">
        <v>1</v>
      </c>
      <c r="C1562">
        <v>10</v>
      </c>
      <c r="D1562">
        <v>0.1</v>
      </c>
      <c r="E1562" t="s">
        <v>1</v>
      </c>
      <c r="F1562">
        <v>45921.599999999999</v>
      </c>
      <c r="G1562">
        <v>0.5</v>
      </c>
      <c r="H1562">
        <v>3638.88</v>
      </c>
      <c r="I1562">
        <v>0.65200000000000002</v>
      </c>
      <c r="J1562">
        <v>1.2935655239774135E-2</v>
      </c>
    </row>
    <row r="1563" spans="1:10" x14ac:dyDescent="0.3">
      <c r="A1563" t="s">
        <v>22</v>
      </c>
      <c r="B1563">
        <v>1</v>
      </c>
      <c r="C1563">
        <v>10</v>
      </c>
      <c r="D1563">
        <v>0.15</v>
      </c>
      <c r="E1563" t="s">
        <v>4</v>
      </c>
      <c r="F1563">
        <v>0</v>
      </c>
      <c r="G1563">
        <v>0</v>
      </c>
      <c r="H1563">
        <v>20.07</v>
      </c>
      <c r="J1563">
        <v>0</v>
      </c>
    </row>
    <row r="1564" spans="1:10" x14ac:dyDescent="0.3">
      <c r="A1564" t="s">
        <v>22</v>
      </c>
      <c r="B1564">
        <v>1</v>
      </c>
      <c r="C1564">
        <v>10</v>
      </c>
      <c r="D1564">
        <v>0.2</v>
      </c>
      <c r="E1564" t="s">
        <v>4</v>
      </c>
      <c r="F1564">
        <v>0</v>
      </c>
      <c r="G1564">
        <v>0</v>
      </c>
      <c r="H1564">
        <v>19.350000000000001</v>
      </c>
      <c r="J1564">
        <v>0</v>
      </c>
    </row>
    <row r="1565" spans="1:10" x14ac:dyDescent="0.3">
      <c r="A1565" t="s">
        <v>22</v>
      </c>
      <c r="B1565">
        <v>1</v>
      </c>
      <c r="C1565">
        <v>25</v>
      </c>
      <c r="D1565">
        <v>0.05</v>
      </c>
      <c r="E1565" t="s">
        <v>0</v>
      </c>
      <c r="F1565">
        <v>45536.67</v>
      </c>
      <c r="G1565">
        <v>0</v>
      </c>
      <c r="H1565">
        <v>3055.19</v>
      </c>
      <c r="I1565">
        <v>0.67200000000000004</v>
      </c>
      <c r="J1565">
        <v>4.4448944263126844E-3</v>
      </c>
    </row>
    <row r="1566" spans="1:10" x14ac:dyDescent="0.3">
      <c r="A1566" t="s">
        <v>22</v>
      </c>
      <c r="B1566">
        <v>1</v>
      </c>
      <c r="C1566">
        <v>25</v>
      </c>
      <c r="D1566">
        <v>0.1</v>
      </c>
      <c r="E1566" t="s">
        <v>0</v>
      </c>
      <c r="F1566">
        <v>45798.95</v>
      </c>
      <c r="G1566">
        <v>0</v>
      </c>
      <c r="H1566">
        <v>2090.88</v>
      </c>
      <c r="I1566">
        <v>9.7000000000000003E-2</v>
      </c>
      <c r="J1566">
        <v>1.0230249545827075E-2</v>
      </c>
    </row>
    <row r="1567" spans="1:10" x14ac:dyDescent="0.3">
      <c r="A1567" t="s">
        <v>22</v>
      </c>
      <c r="B1567">
        <v>1</v>
      </c>
      <c r="C1567">
        <v>25</v>
      </c>
      <c r="D1567">
        <v>0.15</v>
      </c>
      <c r="E1567" t="s">
        <v>4</v>
      </c>
      <c r="F1567">
        <v>0</v>
      </c>
      <c r="G1567">
        <v>0</v>
      </c>
      <c r="H1567">
        <v>17.66</v>
      </c>
      <c r="J1567">
        <v>0</v>
      </c>
    </row>
    <row r="1568" spans="1:10" x14ac:dyDescent="0.3">
      <c r="A1568" t="s">
        <v>22</v>
      </c>
      <c r="B1568">
        <v>1</v>
      </c>
      <c r="C1568">
        <v>25</v>
      </c>
      <c r="D1568">
        <v>0.2</v>
      </c>
      <c r="E1568" t="s">
        <v>4</v>
      </c>
      <c r="F1568">
        <v>0</v>
      </c>
      <c r="G1568">
        <v>0</v>
      </c>
      <c r="H1568">
        <v>17.78</v>
      </c>
      <c r="J1568">
        <v>0</v>
      </c>
    </row>
    <row r="1569" spans="1:10" x14ac:dyDescent="0.3">
      <c r="A1569" t="s">
        <v>22</v>
      </c>
      <c r="B1569">
        <v>1</v>
      </c>
      <c r="C1569">
        <v>50</v>
      </c>
      <c r="D1569">
        <v>0.05</v>
      </c>
      <c r="E1569" t="s">
        <v>1</v>
      </c>
      <c r="F1569">
        <v>45800.57</v>
      </c>
      <c r="G1569">
        <v>0.94</v>
      </c>
      <c r="H1569">
        <v>3601.48</v>
      </c>
      <c r="I1569">
        <v>0</v>
      </c>
      <c r="J1569">
        <v>1.0265983400080669E-2</v>
      </c>
    </row>
    <row r="1570" spans="1:10" x14ac:dyDescent="0.3">
      <c r="A1570" t="s">
        <v>22</v>
      </c>
      <c r="B1570">
        <v>1</v>
      </c>
      <c r="C1570">
        <v>50</v>
      </c>
      <c r="D1570">
        <v>0.1</v>
      </c>
      <c r="E1570" t="s">
        <v>1</v>
      </c>
      <c r="F1570">
        <v>45854.71</v>
      </c>
      <c r="G1570">
        <v>0.28000000000000003</v>
      </c>
      <c r="H1570">
        <v>3601.17</v>
      </c>
      <c r="I1570">
        <v>0</v>
      </c>
      <c r="J1570">
        <v>1.1460199986059294E-2</v>
      </c>
    </row>
    <row r="1571" spans="1:10" x14ac:dyDescent="0.3">
      <c r="A1571" t="s">
        <v>22</v>
      </c>
      <c r="B1571">
        <v>1</v>
      </c>
      <c r="C1571">
        <v>50</v>
      </c>
      <c r="D1571">
        <v>0.15</v>
      </c>
      <c r="E1571" t="s">
        <v>4</v>
      </c>
      <c r="F1571">
        <v>0</v>
      </c>
      <c r="G1571">
        <v>0</v>
      </c>
      <c r="H1571">
        <v>31.72</v>
      </c>
      <c r="J1571">
        <v>0</v>
      </c>
    </row>
    <row r="1572" spans="1:10" x14ac:dyDescent="0.3">
      <c r="A1572" t="s">
        <v>22</v>
      </c>
      <c r="B1572">
        <v>1</v>
      </c>
      <c r="C1572">
        <v>50</v>
      </c>
      <c r="D1572">
        <v>0.2</v>
      </c>
      <c r="E1572" t="s">
        <v>4</v>
      </c>
      <c r="F1572">
        <v>0</v>
      </c>
      <c r="G1572">
        <v>0</v>
      </c>
      <c r="H1572">
        <v>17.93</v>
      </c>
      <c r="J1572">
        <v>0</v>
      </c>
    </row>
    <row r="1573" spans="1:10" x14ac:dyDescent="0.3">
      <c r="A1573" t="s">
        <v>22</v>
      </c>
      <c r="B1573">
        <v>2</v>
      </c>
      <c r="C1573">
        <v>5</v>
      </c>
      <c r="D1573">
        <v>0.05</v>
      </c>
      <c r="E1573" t="s">
        <v>0</v>
      </c>
      <c r="F1573">
        <v>45354.239999999998</v>
      </c>
      <c r="G1573">
        <v>0</v>
      </c>
      <c r="H1573">
        <v>1489.58</v>
      </c>
      <c r="I1573">
        <v>0.92100000000000004</v>
      </c>
      <c r="J1573">
        <v>4.2086539454122551E-4</v>
      </c>
    </row>
    <row r="1574" spans="1:10" x14ac:dyDescent="0.3">
      <c r="A1574" t="s">
        <v>22</v>
      </c>
      <c r="B1574">
        <v>2</v>
      </c>
      <c r="C1574">
        <v>5</v>
      </c>
      <c r="D1574">
        <v>0.1</v>
      </c>
      <c r="E1574" t="s">
        <v>0</v>
      </c>
      <c r="F1574">
        <v>45488.43</v>
      </c>
      <c r="G1574">
        <v>0</v>
      </c>
      <c r="H1574">
        <v>3411.98</v>
      </c>
      <c r="I1574">
        <v>0.91800000000000004</v>
      </c>
      <c r="J1574">
        <v>3.3808196552078673E-3</v>
      </c>
    </row>
    <row r="1575" spans="1:10" x14ac:dyDescent="0.3">
      <c r="A1575" t="s">
        <v>22</v>
      </c>
      <c r="B1575">
        <v>2</v>
      </c>
      <c r="C1575">
        <v>5</v>
      </c>
      <c r="D1575">
        <v>0.15</v>
      </c>
      <c r="E1575" t="s">
        <v>1</v>
      </c>
      <c r="F1575">
        <v>45593.79</v>
      </c>
      <c r="G1575">
        <v>0.2</v>
      </c>
      <c r="H1575">
        <v>3600.66</v>
      </c>
      <c r="I1575">
        <v>0.82899999999999996</v>
      </c>
      <c r="J1575">
        <v>5.7048436577702422E-3</v>
      </c>
    </row>
    <row r="1576" spans="1:10" x14ac:dyDescent="0.3">
      <c r="A1576" t="s">
        <v>22</v>
      </c>
      <c r="B1576">
        <v>2</v>
      </c>
      <c r="C1576">
        <v>5</v>
      </c>
      <c r="D1576">
        <v>0.2</v>
      </c>
      <c r="E1576" t="s">
        <v>1</v>
      </c>
      <c r="F1576">
        <v>45739.51</v>
      </c>
      <c r="G1576">
        <v>0.61</v>
      </c>
      <c r="H1576">
        <v>3606.92</v>
      </c>
      <c r="I1576">
        <v>1</v>
      </c>
      <c r="J1576">
        <v>8.9191259058090111E-3</v>
      </c>
    </row>
    <row r="1577" spans="1:10" x14ac:dyDescent="0.3">
      <c r="A1577" t="s">
        <v>22</v>
      </c>
      <c r="B1577">
        <v>2</v>
      </c>
      <c r="C1577">
        <v>10</v>
      </c>
      <c r="D1577">
        <v>0.05</v>
      </c>
      <c r="E1577" t="s">
        <v>1</v>
      </c>
      <c r="F1577">
        <v>45795.13</v>
      </c>
      <c r="G1577">
        <v>1</v>
      </c>
      <c r="H1577">
        <v>3616.06</v>
      </c>
      <c r="I1577">
        <v>0.124</v>
      </c>
      <c r="J1577">
        <v>1.0145988235179759E-2</v>
      </c>
    </row>
    <row r="1578" spans="1:10" x14ac:dyDescent="0.3">
      <c r="A1578" t="s">
        <v>22</v>
      </c>
      <c r="B1578">
        <v>2</v>
      </c>
      <c r="C1578">
        <v>10</v>
      </c>
      <c r="D1578">
        <v>0.1</v>
      </c>
      <c r="E1578" t="s">
        <v>0</v>
      </c>
      <c r="F1578">
        <v>45609.21</v>
      </c>
      <c r="G1578">
        <v>0</v>
      </c>
      <c r="H1578">
        <v>3308.75</v>
      </c>
      <c r="I1578">
        <v>0.63300000000000001</v>
      </c>
      <c r="J1578">
        <v>6.0449770112203094E-3</v>
      </c>
    </row>
    <row r="1579" spans="1:10" x14ac:dyDescent="0.3">
      <c r="A1579" t="s">
        <v>22</v>
      </c>
      <c r="B1579">
        <v>2</v>
      </c>
      <c r="C1579">
        <v>10</v>
      </c>
      <c r="D1579">
        <v>0.15</v>
      </c>
      <c r="E1579" t="s">
        <v>0</v>
      </c>
      <c r="F1579">
        <v>45680.94</v>
      </c>
      <c r="G1579">
        <v>0</v>
      </c>
      <c r="H1579">
        <v>3283.53</v>
      </c>
      <c r="I1579">
        <v>0.72</v>
      </c>
      <c r="J1579">
        <v>7.6271926690012481E-3</v>
      </c>
    </row>
    <row r="1580" spans="1:10" x14ac:dyDescent="0.3">
      <c r="A1580" t="s">
        <v>22</v>
      </c>
      <c r="B1580">
        <v>2</v>
      </c>
      <c r="C1580">
        <v>10</v>
      </c>
      <c r="D1580">
        <v>0.2</v>
      </c>
      <c r="E1580" t="s">
        <v>1</v>
      </c>
      <c r="F1580">
        <v>45995.9</v>
      </c>
      <c r="G1580">
        <v>0.28999999999999998</v>
      </c>
      <c r="H1580">
        <v>3601.39</v>
      </c>
      <c r="I1580">
        <v>0.68400000000000005</v>
      </c>
      <c r="J1580">
        <v>1.4574559789796604E-2</v>
      </c>
    </row>
    <row r="1581" spans="1:10" x14ac:dyDescent="0.3">
      <c r="A1581" t="s">
        <v>22</v>
      </c>
      <c r="B1581">
        <v>2</v>
      </c>
      <c r="C1581">
        <v>25</v>
      </c>
      <c r="D1581">
        <v>0.05</v>
      </c>
      <c r="E1581" t="s">
        <v>1</v>
      </c>
      <c r="F1581">
        <v>45713.89</v>
      </c>
      <c r="G1581">
        <v>0.53</v>
      </c>
      <c r="H1581">
        <v>3601.4</v>
      </c>
      <c r="I1581">
        <v>0</v>
      </c>
      <c r="J1581">
        <v>8.354001618170015E-3</v>
      </c>
    </row>
    <row r="1582" spans="1:10" x14ac:dyDescent="0.3">
      <c r="A1582" t="s">
        <v>22</v>
      </c>
      <c r="B1582">
        <v>2</v>
      </c>
      <c r="C1582">
        <v>25</v>
      </c>
      <c r="D1582">
        <v>0.1</v>
      </c>
      <c r="E1582" t="s">
        <v>0</v>
      </c>
      <c r="F1582">
        <v>45870.35</v>
      </c>
      <c r="G1582">
        <v>0</v>
      </c>
      <c r="H1582">
        <v>3030.8</v>
      </c>
      <c r="I1582">
        <v>0</v>
      </c>
      <c r="J1582">
        <v>1.1805186085148911E-2</v>
      </c>
    </row>
    <row r="1583" spans="1:10" x14ac:dyDescent="0.3">
      <c r="A1583" t="s">
        <v>22</v>
      </c>
      <c r="B1583">
        <v>2</v>
      </c>
      <c r="C1583">
        <v>25</v>
      </c>
      <c r="D1583">
        <v>0.15</v>
      </c>
      <c r="E1583" t="s">
        <v>4</v>
      </c>
      <c r="F1583">
        <v>0</v>
      </c>
      <c r="G1583">
        <v>0</v>
      </c>
      <c r="H1583">
        <v>16.510000000000002</v>
      </c>
      <c r="J1583">
        <v>0</v>
      </c>
    </row>
    <row r="1584" spans="1:10" x14ac:dyDescent="0.3">
      <c r="A1584" t="s">
        <v>22</v>
      </c>
      <c r="B1584">
        <v>2</v>
      </c>
      <c r="C1584">
        <v>25</v>
      </c>
      <c r="D1584">
        <v>0.2</v>
      </c>
      <c r="E1584" t="s">
        <v>4</v>
      </c>
      <c r="F1584">
        <v>0</v>
      </c>
      <c r="G1584">
        <v>0</v>
      </c>
      <c r="H1584">
        <v>16.079999999999998</v>
      </c>
      <c r="J1584">
        <v>0</v>
      </c>
    </row>
    <row r="1585" spans="1:10" x14ac:dyDescent="0.3">
      <c r="A1585" t="s">
        <v>22</v>
      </c>
      <c r="B1585">
        <v>2</v>
      </c>
      <c r="C1585">
        <v>50</v>
      </c>
      <c r="D1585">
        <v>0.05</v>
      </c>
      <c r="E1585" t="s">
        <v>0</v>
      </c>
      <c r="F1585">
        <v>45573.68</v>
      </c>
      <c r="G1585">
        <v>0</v>
      </c>
      <c r="H1585">
        <v>2760.74</v>
      </c>
      <c r="I1585">
        <v>0</v>
      </c>
      <c r="J1585">
        <v>5.2612585904625586E-3</v>
      </c>
    </row>
    <row r="1586" spans="1:10" x14ac:dyDescent="0.3">
      <c r="A1586" t="s">
        <v>22</v>
      </c>
      <c r="B1586">
        <v>2</v>
      </c>
      <c r="C1586">
        <v>50</v>
      </c>
      <c r="D1586">
        <v>0.1</v>
      </c>
      <c r="E1586" t="s">
        <v>0</v>
      </c>
      <c r="F1586">
        <v>45870.35</v>
      </c>
      <c r="G1586">
        <v>0</v>
      </c>
      <c r="H1586">
        <v>1546.52</v>
      </c>
      <c r="I1586">
        <v>0</v>
      </c>
      <c r="J1586">
        <v>1.1805186085148911E-2</v>
      </c>
    </row>
    <row r="1587" spans="1:10" x14ac:dyDescent="0.3">
      <c r="A1587" t="s">
        <v>22</v>
      </c>
      <c r="B1587">
        <v>2</v>
      </c>
      <c r="C1587">
        <v>50</v>
      </c>
      <c r="D1587">
        <v>0.15</v>
      </c>
      <c r="E1587" t="s">
        <v>4</v>
      </c>
      <c r="F1587">
        <v>0</v>
      </c>
      <c r="G1587">
        <v>0</v>
      </c>
      <c r="H1587">
        <v>18.09</v>
      </c>
      <c r="J1587">
        <v>0</v>
      </c>
    </row>
    <row r="1588" spans="1:10" x14ac:dyDescent="0.3">
      <c r="A1588" t="s">
        <v>22</v>
      </c>
      <c r="B1588">
        <v>2</v>
      </c>
      <c r="C1588">
        <v>50</v>
      </c>
      <c r="D1588">
        <v>0.2</v>
      </c>
      <c r="E1588" t="s">
        <v>4</v>
      </c>
      <c r="F1588">
        <v>0</v>
      </c>
      <c r="G1588">
        <v>0</v>
      </c>
      <c r="H1588">
        <v>25.54</v>
      </c>
      <c r="J1588">
        <v>0</v>
      </c>
    </row>
    <row r="1589" spans="1:10" x14ac:dyDescent="0.3">
      <c r="A1589" t="s">
        <v>22</v>
      </c>
      <c r="B1589">
        <v>3</v>
      </c>
      <c r="C1589">
        <v>0</v>
      </c>
      <c r="D1589">
        <v>0.05</v>
      </c>
      <c r="E1589" t="s">
        <v>0</v>
      </c>
      <c r="F1589">
        <v>45870.35</v>
      </c>
      <c r="G1589">
        <v>0</v>
      </c>
      <c r="H1589">
        <v>922.61</v>
      </c>
      <c r="I1589">
        <v>0</v>
      </c>
      <c r="J1589">
        <v>1.1805186085148911E-2</v>
      </c>
    </row>
    <row r="1590" spans="1:10" x14ac:dyDescent="0.3">
      <c r="A1590" t="s">
        <v>22</v>
      </c>
      <c r="B1590">
        <v>3</v>
      </c>
      <c r="C1590">
        <v>0</v>
      </c>
      <c r="D1590">
        <v>0.1</v>
      </c>
      <c r="E1590" t="s">
        <v>4</v>
      </c>
      <c r="F1590">
        <v>0</v>
      </c>
      <c r="G1590">
        <v>0</v>
      </c>
      <c r="H1590">
        <v>14.43</v>
      </c>
      <c r="J1590">
        <v>0</v>
      </c>
    </row>
    <row r="1591" spans="1:10" x14ac:dyDescent="0.3">
      <c r="A1591" t="s">
        <v>22</v>
      </c>
      <c r="B1591">
        <v>3</v>
      </c>
      <c r="C1591">
        <v>0</v>
      </c>
      <c r="D1591">
        <v>0.15</v>
      </c>
      <c r="E1591" t="s">
        <v>4</v>
      </c>
      <c r="F1591">
        <v>0</v>
      </c>
      <c r="G1591">
        <v>0</v>
      </c>
      <c r="H1591">
        <v>1.5</v>
      </c>
      <c r="J1591">
        <v>0</v>
      </c>
    </row>
    <row r="1592" spans="1:10" x14ac:dyDescent="0.3">
      <c r="A1592" t="s">
        <v>22</v>
      </c>
      <c r="B1592">
        <v>3</v>
      </c>
      <c r="C1592">
        <v>0</v>
      </c>
      <c r="D1592">
        <v>0.2</v>
      </c>
      <c r="E1592" t="s">
        <v>4</v>
      </c>
      <c r="F1592">
        <v>0</v>
      </c>
      <c r="G1592">
        <v>0</v>
      </c>
      <c r="H1592">
        <v>1.39</v>
      </c>
      <c r="J1592">
        <v>0</v>
      </c>
    </row>
    <row r="1593" spans="1:10" x14ac:dyDescent="0.3">
      <c r="A1593" t="s">
        <v>22</v>
      </c>
      <c r="B1593">
        <v>3</v>
      </c>
      <c r="C1593">
        <v>10</v>
      </c>
      <c r="D1593">
        <v>0.05</v>
      </c>
      <c r="E1593" t="s">
        <v>0</v>
      </c>
      <c r="F1593">
        <v>45870.35</v>
      </c>
      <c r="G1593">
        <v>0</v>
      </c>
      <c r="H1593">
        <v>715.88</v>
      </c>
      <c r="I1593">
        <v>0</v>
      </c>
      <c r="J1593">
        <v>1.1805186085148911E-2</v>
      </c>
    </row>
    <row r="1594" spans="1:10" x14ac:dyDescent="0.3">
      <c r="A1594" t="s">
        <v>22</v>
      </c>
      <c r="B1594">
        <v>3</v>
      </c>
      <c r="C1594">
        <v>10</v>
      </c>
      <c r="D1594">
        <v>0.1</v>
      </c>
      <c r="E1594" t="s">
        <v>4</v>
      </c>
      <c r="F1594">
        <v>0</v>
      </c>
      <c r="G1594">
        <v>0</v>
      </c>
      <c r="H1594">
        <v>20.03</v>
      </c>
      <c r="J1594">
        <v>0</v>
      </c>
    </row>
    <row r="1595" spans="1:10" x14ac:dyDescent="0.3">
      <c r="A1595" t="s">
        <v>22</v>
      </c>
      <c r="B1595">
        <v>3</v>
      </c>
      <c r="C1595">
        <v>10</v>
      </c>
      <c r="D1595">
        <v>0.15</v>
      </c>
      <c r="E1595" t="s">
        <v>4</v>
      </c>
      <c r="F1595">
        <v>0</v>
      </c>
      <c r="G1595">
        <v>0</v>
      </c>
      <c r="H1595">
        <v>1.44</v>
      </c>
      <c r="J1595">
        <v>0</v>
      </c>
    </row>
    <row r="1596" spans="1:10" x14ac:dyDescent="0.3">
      <c r="A1596" t="s">
        <v>22</v>
      </c>
      <c r="B1596">
        <v>3</v>
      </c>
      <c r="C1596">
        <v>10</v>
      </c>
      <c r="D1596">
        <v>0.2</v>
      </c>
      <c r="E1596" t="s">
        <v>4</v>
      </c>
      <c r="F1596">
        <v>0</v>
      </c>
      <c r="G1596">
        <v>0</v>
      </c>
      <c r="H1596">
        <v>0.7</v>
      </c>
      <c r="J1596">
        <v>0</v>
      </c>
    </row>
    <row r="1597" spans="1:10" x14ac:dyDescent="0.3">
      <c r="A1597" t="s">
        <v>22</v>
      </c>
      <c r="B1597">
        <v>3</v>
      </c>
      <c r="C1597">
        <v>25</v>
      </c>
      <c r="D1597">
        <v>0.05</v>
      </c>
      <c r="E1597" t="s">
        <v>0</v>
      </c>
      <c r="F1597">
        <v>45870.35</v>
      </c>
      <c r="G1597">
        <v>0</v>
      </c>
      <c r="H1597">
        <v>562.01</v>
      </c>
      <c r="I1597">
        <v>0</v>
      </c>
      <c r="J1597">
        <v>1.1805186085148911E-2</v>
      </c>
    </row>
    <row r="1598" spans="1:10" x14ac:dyDescent="0.3">
      <c r="A1598" t="s">
        <v>22</v>
      </c>
      <c r="B1598">
        <v>3</v>
      </c>
      <c r="C1598">
        <v>25</v>
      </c>
      <c r="D1598">
        <v>0.1</v>
      </c>
      <c r="E1598" t="s">
        <v>4</v>
      </c>
      <c r="F1598">
        <v>0</v>
      </c>
      <c r="G1598">
        <v>0</v>
      </c>
      <c r="H1598">
        <v>15.89</v>
      </c>
      <c r="J1598">
        <v>0</v>
      </c>
    </row>
    <row r="1599" spans="1:10" x14ac:dyDescent="0.3">
      <c r="A1599" t="s">
        <v>22</v>
      </c>
      <c r="B1599">
        <v>3</v>
      </c>
      <c r="C1599">
        <v>25</v>
      </c>
      <c r="D1599">
        <v>0.15</v>
      </c>
      <c r="E1599" t="s">
        <v>4</v>
      </c>
      <c r="F1599">
        <v>0</v>
      </c>
      <c r="G1599">
        <v>0</v>
      </c>
      <c r="H1599">
        <v>1.4</v>
      </c>
      <c r="J1599">
        <v>0</v>
      </c>
    </row>
    <row r="1600" spans="1:10" x14ac:dyDescent="0.3">
      <c r="A1600" t="s">
        <v>22</v>
      </c>
      <c r="B1600">
        <v>3</v>
      </c>
      <c r="C1600">
        <v>25</v>
      </c>
      <c r="D1600">
        <v>0.2</v>
      </c>
      <c r="E1600" t="s">
        <v>4</v>
      </c>
      <c r="F1600">
        <v>0</v>
      </c>
      <c r="G1600">
        <v>0</v>
      </c>
      <c r="H1600">
        <v>0.68</v>
      </c>
      <c r="J1600">
        <v>0</v>
      </c>
    </row>
    <row r="1601" spans="1:10" x14ac:dyDescent="0.3">
      <c r="A1601" t="s">
        <v>22</v>
      </c>
      <c r="B1601">
        <v>3</v>
      </c>
      <c r="C1601">
        <v>50</v>
      </c>
      <c r="D1601">
        <v>0.05</v>
      </c>
      <c r="E1601" t="s">
        <v>0</v>
      </c>
      <c r="F1601">
        <v>45870.35</v>
      </c>
      <c r="G1601">
        <v>0</v>
      </c>
      <c r="H1601">
        <v>1079.94</v>
      </c>
      <c r="I1601">
        <v>0</v>
      </c>
      <c r="J1601">
        <v>1.1805186085148911E-2</v>
      </c>
    </row>
    <row r="1602" spans="1:10" x14ac:dyDescent="0.3">
      <c r="A1602" t="s">
        <v>22</v>
      </c>
      <c r="B1602">
        <v>3</v>
      </c>
      <c r="C1602">
        <v>50</v>
      </c>
      <c r="D1602">
        <v>0.1</v>
      </c>
      <c r="E1602" t="s">
        <v>4</v>
      </c>
      <c r="F1602">
        <v>0</v>
      </c>
      <c r="G1602">
        <v>0</v>
      </c>
      <c r="H1602">
        <v>14.38</v>
      </c>
      <c r="J1602">
        <v>0</v>
      </c>
    </row>
    <row r="1603" spans="1:10" x14ac:dyDescent="0.3">
      <c r="A1603" t="s">
        <v>22</v>
      </c>
      <c r="B1603">
        <v>3</v>
      </c>
      <c r="C1603">
        <v>50</v>
      </c>
      <c r="D1603">
        <v>0.15</v>
      </c>
      <c r="E1603" t="s">
        <v>4</v>
      </c>
      <c r="F1603">
        <v>0</v>
      </c>
      <c r="G1603">
        <v>0</v>
      </c>
      <c r="H1603">
        <v>1.1000000000000001</v>
      </c>
      <c r="J1603">
        <v>0</v>
      </c>
    </row>
    <row r="1604" spans="1:10" x14ac:dyDescent="0.3">
      <c r="A1604" t="s">
        <v>22</v>
      </c>
      <c r="B1604">
        <v>3</v>
      </c>
      <c r="C1604">
        <v>50</v>
      </c>
      <c r="D1604">
        <v>0.2</v>
      </c>
      <c r="E1604" t="s">
        <v>4</v>
      </c>
      <c r="F1604">
        <v>0</v>
      </c>
      <c r="G1604">
        <v>0</v>
      </c>
      <c r="H1604">
        <v>0.79</v>
      </c>
      <c r="J1604">
        <v>0</v>
      </c>
    </row>
    <row r="1605" spans="1:10" x14ac:dyDescent="0.3">
      <c r="A1605" t="s">
        <v>21</v>
      </c>
      <c r="B1605">
        <v>0</v>
      </c>
      <c r="C1605">
        <v>0</v>
      </c>
      <c r="D1605">
        <v>0.05</v>
      </c>
      <c r="E1605" t="s">
        <v>0</v>
      </c>
      <c r="F1605">
        <v>40635.9</v>
      </c>
      <c r="G1605">
        <v>0</v>
      </c>
      <c r="H1605">
        <v>863.27</v>
      </c>
      <c r="I1605">
        <v>1</v>
      </c>
      <c r="J1605">
        <v>0</v>
      </c>
    </row>
    <row r="1606" spans="1:10" x14ac:dyDescent="0.3">
      <c r="A1606" t="s">
        <v>21</v>
      </c>
      <c r="B1606">
        <v>0</v>
      </c>
      <c r="C1606">
        <v>0</v>
      </c>
      <c r="D1606">
        <v>0.1</v>
      </c>
      <c r="E1606" t="s">
        <v>0</v>
      </c>
      <c r="F1606">
        <v>40635.9</v>
      </c>
      <c r="G1606">
        <v>0</v>
      </c>
      <c r="H1606">
        <v>830.84</v>
      </c>
      <c r="I1606">
        <v>1</v>
      </c>
      <c r="J1606">
        <v>0</v>
      </c>
    </row>
    <row r="1607" spans="1:10" x14ac:dyDescent="0.3">
      <c r="A1607" t="s">
        <v>21</v>
      </c>
      <c r="B1607">
        <v>0</v>
      </c>
      <c r="C1607">
        <v>0</v>
      </c>
      <c r="D1607">
        <v>0.15</v>
      </c>
      <c r="E1607" t="s">
        <v>0</v>
      </c>
      <c r="F1607">
        <v>40635.9</v>
      </c>
      <c r="G1607">
        <v>0</v>
      </c>
      <c r="H1607">
        <v>805.72</v>
      </c>
      <c r="I1607">
        <v>1</v>
      </c>
      <c r="J1607">
        <v>0</v>
      </c>
    </row>
    <row r="1608" spans="1:10" x14ac:dyDescent="0.3">
      <c r="A1608" t="s">
        <v>21</v>
      </c>
      <c r="B1608">
        <v>0</v>
      </c>
      <c r="C1608">
        <v>0</v>
      </c>
      <c r="D1608">
        <v>0.2</v>
      </c>
      <c r="E1608" t="s">
        <v>0</v>
      </c>
      <c r="F1608">
        <v>40635.9</v>
      </c>
      <c r="G1608">
        <v>0</v>
      </c>
      <c r="H1608">
        <v>835.2</v>
      </c>
      <c r="I1608">
        <v>1</v>
      </c>
      <c r="J1608">
        <v>0</v>
      </c>
    </row>
    <row r="1609" spans="1:10" x14ac:dyDescent="0.3">
      <c r="A1609" t="s">
        <v>21</v>
      </c>
      <c r="B1609">
        <v>1</v>
      </c>
      <c r="C1609">
        <v>5</v>
      </c>
      <c r="D1609">
        <v>0.05</v>
      </c>
      <c r="E1609" t="s">
        <v>0</v>
      </c>
      <c r="F1609">
        <v>40759.31</v>
      </c>
      <c r="G1609">
        <v>0</v>
      </c>
      <c r="H1609">
        <v>1883.84</v>
      </c>
      <c r="I1609">
        <v>8.4000000000000005E-2</v>
      </c>
      <c r="J1609">
        <v>3.036969773033027E-3</v>
      </c>
    </row>
    <row r="1610" spans="1:10" x14ac:dyDescent="0.3">
      <c r="A1610" t="s">
        <v>21</v>
      </c>
      <c r="B1610">
        <v>1</v>
      </c>
      <c r="C1610">
        <v>5</v>
      </c>
      <c r="D1610">
        <v>0.1</v>
      </c>
      <c r="E1610" t="s">
        <v>0</v>
      </c>
      <c r="F1610">
        <v>40968.25</v>
      </c>
      <c r="G1610">
        <v>0</v>
      </c>
      <c r="H1610">
        <v>1798.36</v>
      </c>
      <c r="I1610">
        <v>0.35899999999999999</v>
      </c>
      <c r="J1610">
        <v>8.178728661109913E-3</v>
      </c>
    </row>
    <row r="1611" spans="1:10" x14ac:dyDescent="0.3">
      <c r="A1611" t="s">
        <v>21</v>
      </c>
      <c r="B1611">
        <v>1</v>
      </c>
      <c r="C1611">
        <v>5</v>
      </c>
      <c r="D1611">
        <v>0.15</v>
      </c>
      <c r="E1611" t="s">
        <v>4</v>
      </c>
      <c r="F1611">
        <v>0</v>
      </c>
      <c r="G1611">
        <v>0</v>
      </c>
      <c r="H1611">
        <v>20.68</v>
      </c>
      <c r="J1611">
        <v>0</v>
      </c>
    </row>
    <row r="1612" spans="1:10" x14ac:dyDescent="0.3">
      <c r="A1612" t="s">
        <v>21</v>
      </c>
      <c r="B1612">
        <v>1</v>
      </c>
      <c r="C1612">
        <v>5</v>
      </c>
      <c r="D1612">
        <v>0.2</v>
      </c>
      <c r="E1612" t="s">
        <v>4</v>
      </c>
      <c r="F1612">
        <v>0</v>
      </c>
      <c r="G1612">
        <v>0</v>
      </c>
      <c r="H1612">
        <v>19.63</v>
      </c>
      <c r="J1612">
        <v>0</v>
      </c>
    </row>
    <row r="1613" spans="1:10" x14ac:dyDescent="0.3">
      <c r="A1613" t="s">
        <v>21</v>
      </c>
      <c r="B1613">
        <v>1</v>
      </c>
      <c r="C1613">
        <v>10</v>
      </c>
      <c r="D1613">
        <v>0.05</v>
      </c>
      <c r="E1613" t="s">
        <v>0</v>
      </c>
      <c r="F1613">
        <v>40759.31</v>
      </c>
      <c r="G1613">
        <v>0</v>
      </c>
      <c r="H1613">
        <v>1936.08</v>
      </c>
      <c r="I1613">
        <v>8.4000000000000005E-2</v>
      </c>
      <c r="J1613">
        <v>3.036969773033027E-3</v>
      </c>
    </row>
    <row r="1614" spans="1:10" x14ac:dyDescent="0.3">
      <c r="A1614" t="s">
        <v>21</v>
      </c>
      <c r="B1614">
        <v>1</v>
      </c>
      <c r="C1614">
        <v>10</v>
      </c>
      <c r="D1614">
        <v>0.1</v>
      </c>
      <c r="E1614" t="s">
        <v>0</v>
      </c>
      <c r="F1614">
        <v>40968.25</v>
      </c>
      <c r="G1614">
        <v>0</v>
      </c>
      <c r="H1614">
        <v>1709.61</v>
      </c>
      <c r="I1614">
        <v>0.35899999999999999</v>
      </c>
      <c r="J1614">
        <v>8.178728661109913E-3</v>
      </c>
    </row>
    <row r="1615" spans="1:10" x14ac:dyDescent="0.3">
      <c r="A1615" t="s">
        <v>21</v>
      </c>
      <c r="B1615">
        <v>1</v>
      </c>
      <c r="C1615">
        <v>10</v>
      </c>
      <c r="D1615">
        <v>0.15</v>
      </c>
      <c r="E1615" t="s">
        <v>4</v>
      </c>
      <c r="F1615">
        <v>0</v>
      </c>
      <c r="G1615">
        <v>0</v>
      </c>
      <c r="H1615">
        <v>20.170000000000002</v>
      </c>
      <c r="J1615">
        <v>0</v>
      </c>
    </row>
    <row r="1616" spans="1:10" x14ac:dyDescent="0.3">
      <c r="A1616" t="s">
        <v>21</v>
      </c>
      <c r="B1616">
        <v>1</v>
      </c>
      <c r="C1616">
        <v>10</v>
      </c>
      <c r="D1616">
        <v>0.2</v>
      </c>
      <c r="E1616" t="s">
        <v>4</v>
      </c>
      <c r="F1616">
        <v>0</v>
      </c>
      <c r="G1616">
        <v>0</v>
      </c>
      <c r="H1616">
        <v>21.34</v>
      </c>
      <c r="J1616">
        <v>0</v>
      </c>
    </row>
    <row r="1617" spans="1:10" x14ac:dyDescent="0.3">
      <c r="A1617" t="s">
        <v>21</v>
      </c>
      <c r="B1617">
        <v>1</v>
      </c>
      <c r="C1617">
        <v>25</v>
      </c>
      <c r="D1617">
        <v>0.05</v>
      </c>
      <c r="E1617" t="s">
        <v>0</v>
      </c>
      <c r="F1617">
        <v>40793.65</v>
      </c>
      <c r="G1617">
        <v>0</v>
      </c>
      <c r="H1617">
        <v>3208.17</v>
      </c>
      <c r="I1617">
        <v>0</v>
      </c>
      <c r="J1617">
        <v>3.8820353431325838E-3</v>
      </c>
    </row>
    <row r="1618" spans="1:10" x14ac:dyDescent="0.3">
      <c r="A1618" t="s">
        <v>21</v>
      </c>
      <c r="B1618">
        <v>1</v>
      </c>
      <c r="C1618">
        <v>25</v>
      </c>
      <c r="D1618">
        <v>0.1</v>
      </c>
      <c r="E1618" t="s">
        <v>0</v>
      </c>
      <c r="F1618">
        <v>40975.54</v>
      </c>
      <c r="G1618">
        <v>0</v>
      </c>
      <c r="H1618">
        <v>1313.74</v>
      </c>
      <c r="I1618">
        <v>0</v>
      </c>
      <c r="J1618">
        <v>8.3581266810874855E-3</v>
      </c>
    </row>
    <row r="1619" spans="1:10" x14ac:dyDescent="0.3">
      <c r="A1619" t="s">
        <v>21</v>
      </c>
      <c r="B1619">
        <v>1</v>
      </c>
      <c r="C1619">
        <v>25</v>
      </c>
      <c r="D1619">
        <v>0.15</v>
      </c>
      <c r="E1619" t="s">
        <v>4</v>
      </c>
      <c r="F1619">
        <v>0</v>
      </c>
      <c r="G1619">
        <v>0</v>
      </c>
      <c r="H1619">
        <v>23.35</v>
      </c>
      <c r="J1619">
        <v>0</v>
      </c>
    </row>
    <row r="1620" spans="1:10" x14ac:dyDescent="0.3">
      <c r="A1620" t="s">
        <v>21</v>
      </c>
      <c r="B1620">
        <v>1</v>
      </c>
      <c r="C1620">
        <v>25</v>
      </c>
      <c r="D1620">
        <v>0.2</v>
      </c>
      <c r="E1620" t="s">
        <v>4</v>
      </c>
      <c r="F1620">
        <v>0</v>
      </c>
      <c r="G1620">
        <v>0</v>
      </c>
      <c r="H1620">
        <v>20.2</v>
      </c>
      <c r="J1620">
        <v>0</v>
      </c>
    </row>
    <row r="1621" spans="1:10" x14ac:dyDescent="0.3">
      <c r="A1621" t="s">
        <v>21</v>
      </c>
      <c r="B1621">
        <v>1</v>
      </c>
      <c r="C1621">
        <v>50</v>
      </c>
      <c r="D1621">
        <v>0.05</v>
      </c>
      <c r="E1621" t="s">
        <v>0</v>
      </c>
      <c r="F1621">
        <v>40793.65</v>
      </c>
      <c r="G1621">
        <v>0</v>
      </c>
      <c r="H1621">
        <v>2460.42</v>
      </c>
      <c r="I1621">
        <v>0</v>
      </c>
      <c r="J1621">
        <v>3.8820353431325838E-3</v>
      </c>
    </row>
    <row r="1622" spans="1:10" x14ac:dyDescent="0.3">
      <c r="A1622" t="s">
        <v>21</v>
      </c>
      <c r="B1622">
        <v>1</v>
      </c>
      <c r="C1622">
        <v>50</v>
      </c>
      <c r="D1622">
        <v>0.1</v>
      </c>
      <c r="E1622" t="s">
        <v>1</v>
      </c>
      <c r="F1622">
        <v>40975.54</v>
      </c>
      <c r="G1622">
        <v>7.0000000000000007E-2</v>
      </c>
      <c r="H1622">
        <v>3600.36</v>
      </c>
      <c r="I1622">
        <v>0</v>
      </c>
      <c r="J1622">
        <v>8.3581266810874855E-3</v>
      </c>
    </row>
    <row r="1623" spans="1:10" x14ac:dyDescent="0.3">
      <c r="A1623" t="s">
        <v>21</v>
      </c>
      <c r="B1623">
        <v>1</v>
      </c>
      <c r="C1623">
        <v>50</v>
      </c>
      <c r="D1623">
        <v>0.15</v>
      </c>
      <c r="E1623" t="s">
        <v>4</v>
      </c>
      <c r="F1623">
        <v>0</v>
      </c>
      <c r="G1623">
        <v>0</v>
      </c>
      <c r="H1623">
        <v>17.62</v>
      </c>
      <c r="J1623">
        <v>0</v>
      </c>
    </row>
    <row r="1624" spans="1:10" x14ac:dyDescent="0.3">
      <c r="A1624" t="s">
        <v>21</v>
      </c>
      <c r="B1624">
        <v>1</v>
      </c>
      <c r="C1624">
        <v>50</v>
      </c>
      <c r="D1624">
        <v>0.2</v>
      </c>
      <c r="E1624" t="s">
        <v>4</v>
      </c>
      <c r="F1624">
        <v>0</v>
      </c>
      <c r="G1624">
        <v>0</v>
      </c>
      <c r="H1624">
        <v>17.97</v>
      </c>
      <c r="J1624">
        <v>0</v>
      </c>
    </row>
    <row r="1625" spans="1:10" x14ac:dyDescent="0.3">
      <c r="A1625" t="s">
        <v>21</v>
      </c>
      <c r="B1625">
        <v>2</v>
      </c>
      <c r="C1625">
        <v>5</v>
      </c>
      <c r="D1625">
        <v>0.05</v>
      </c>
      <c r="E1625" t="s">
        <v>0</v>
      </c>
      <c r="F1625">
        <v>40732.86</v>
      </c>
      <c r="G1625">
        <v>0</v>
      </c>
      <c r="H1625">
        <v>2016.76</v>
      </c>
      <c r="I1625">
        <v>0.748</v>
      </c>
      <c r="J1625">
        <v>2.3860674920452851E-3</v>
      </c>
    </row>
    <row r="1626" spans="1:10" x14ac:dyDescent="0.3">
      <c r="A1626" t="s">
        <v>21</v>
      </c>
      <c r="B1626">
        <v>2</v>
      </c>
      <c r="C1626">
        <v>5</v>
      </c>
      <c r="D1626">
        <v>0.1</v>
      </c>
      <c r="E1626" t="s">
        <v>0</v>
      </c>
      <c r="F1626">
        <v>40749.31</v>
      </c>
      <c r="G1626">
        <v>0</v>
      </c>
      <c r="H1626">
        <v>1807.88</v>
      </c>
      <c r="I1626">
        <v>0.91200000000000003</v>
      </c>
      <c r="J1626">
        <v>2.7908819541340169E-3</v>
      </c>
    </row>
    <row r="1627" spans="1:10" x14ac:dyDescent="0.3">
      <c r="A1627" t="s">
        <v>21</v>
      </c>
      <c r="B1627">
        <v>2</v>
      </c>
      <c r="C1627">
        <v>5</v>
      </c>
      <c r="D1627">
        <v>0.15</v>
      </c>
      <c r="E1627" t="s">
        <v>0</v>
      </c>
      <c r="F1627">
        <v>40785.01</v>
      </c>
      <c r="G1627">
        <v>0</v>
      </c>
      <c r="H1627">
        <v>1567.63</v>
      </c>
      <c r="I1627">
        <v>0.95</v>
      </c>
      <c r="J1627">
        <v>3.6694154676037982E-3</v>
      </c>
    </row>
    <row r="1628" spans="1:10" x14ac:dyDescent="0.3">
      <c r="A1628" t="s">
        <v>21</v>
      </c>
      <c r="B1628">
        <v>2</v>
      </c>
      <c r="C1628">
        <v>5</v>
      </c>
      <c r="D1628">
        <v>0.2</v>
      </c>
      <c r="E1628" t="s">
        <v>0</v>
      </c>
      <c r="F1628">
        <v>40793.65</v>
      </c>
      <c r="G1628">
        <v>0</v>
      </c>
      <c r="H1628">
        <v>2064.75</v>
      </c>
      <c r="I1628">
        <v>0.77400000000000002</v>
      </c>
      <c r="J1628">
        <v>3.8820353431325838E-3</v>
      </c>
    </row>
    <row r="1629" spans="1:10" x14ac:dyDescent="0.3">
      <c r="A1629" t="s">
        <v>21</v>
      </c>
      <c r="B1629">
        <v>2</v>
      </c>
      <c r="C1629">
        <v>10</v>
      </c>
      <c r="D1629">
        <v>0.05</v>
      </c>
      <c r="E1629" t="s">
        <v>0</v>
      </c>
      <c r="F1629">
        <v>40749.31</v>
      </c>
      <c r="G1629">
        <v>0</v>
      </c>
      <c r="H1629">
        <v>2310.36</v>
      </c>
      <c r="I1629">
        <v>0.122</v>
      </c>
      <c r="J1629">
        <v>2.7908819541340169E-3</v>
      </c>
    </row>
    <row r="1630" spans="1:10" x14ac:dyDescent="0.3">
      <c r="A1630" t="s">
        <v>21</v>
      </c>
      <c r="B1630">
        <v>2</v>
      </c>
      <c r="C1630">
        <v>10</v>
      </c>
      <c r="D1630">
        <v>0.1</v>
      </c>
      <c r="E1630" t="s">
        <v>1</v>
      </c>
      <c r="F1630">
        <v>40793.65</v>
      </c>
      <c r="G1630">
        <v>7.0000000000000007E-2</v>
      </c>
      <c r="H1630">
        <v>3604.52</v>
      </c>
      <c r="I1630">
        <v>3.9E-2</v>
      </c>
      <c r="J1630">
        <v>3.8820353431325838E-3</v>
      </c>
    </row>
    <row r="1631" spans="1:10" x14ac:dyDescent="0.3">
      <c r="A1631" t="s">
        <v>21</v>
      </c>
      <c r="B1631">
        <v>2</v>
      </c>
      <c r="C1631">
        <v>10</v>
      </c>
      <c r="D1631">
        <v>0.15</v>
      </c>
      <c r="E1631" t="s">
        <v>0</v>
      </c>
      <c r="F1631">
        <v>40793.65</v>
      </c>
      <c r="G1631">
        <v>0</v>
      </c>
      <c r="H1631">
        <v>655.23</v>
      </c>
      <c r="I1631">
        <v>0.41299999999999998</v>
      </c>
      <c r="J1631">
        <v>3.8820353431325838E-3</v>
      </c>
    </row>
    <row r="1632" spans="1:10" x14ac:dyDescent="0.3">
      <c r="A1632" t="s">
        <v>21</v>
      </c>
      <c r="B1632">
        <v>2</v>
      </c>
      <c r="C1632">
        <v>10</v>
      </c>
      <c r="D1632">
        <v>0.2</v>
      </c>
      <c r="E1632" t="s">
        <v>0</v>
      </c>
      <c r="F1632">
        <v>41046.22</v>
      </c>
      <c r="G1632">
        <v>0</v>
      </c>
      <c r="H1632">
        <v>2193.9899999999998</v>
      </c>
      <c r="I1632">
        <v>0.34200000000000003</v>
      </c>
      <c r="J1632">
        <v>1.0097475385066002E-2</v>
      </c>
    </row>
    <row r="1633" spans="1:10" x14ac:dyDescent="0.3">
      <c r="A1633" t="s">
        <v>21</v>
      </c>
      <c r="B1633">
        <v>2</v>
      </c>
      <c r="C1633">
        <v>25</v>
      </c>
      <c r="D1633">
        <v>0.05</v>
      </c>
      <c r="E1633" t="s">
        <v>0</v>
      </c>
      <c r="F1633">
        <v>40793.65</v>
      </c>
      <c r="G1633">
        <v>0</v>
      </c>
      <c r="H1633">
        <v>1524.54</v>
      </c>
      <c r="I1633">
        <v>0</v>
      </c>
      <c r="J1633">
        <v>3.8820353431325838E-3</v>
      </c>
    </row>
    <row r="1634" spans="1:10" x14ac:dyDescent="0.3">
      <c r="A1634" t="s">
        <v>21</v>
      </c>
      <c r="B1634">
        <v>2</v>
      </c>
      <c r="C1634">
        <v>25</v>
      </c>
      <c r="D1634">
        <v>0.1</v>
      </c>
      <c r="E1634" t="s">
        <v>0</v>
      </c>
      <c r="F1634">
        <v>40975.54</v>
      </c>
      <c r="G1634">
        <v>0</v>
      </c>
      <c r="H1634">
        <v>1629.98</v>
      </c>
      <c r="I1634">
        <v>0</v>
      </c>
      <c r="J1634">
        <v>8.3581266810874855E-3</v>
      </c>
    </row>
    <row r="1635" spans="1:10" x14ac:dyDescent="0.3">
      <c r="A1635" t="s">
        <v>21</v>
      </c>
      <c r="B1635">
        <v>2</v>
      </c>
      <c r="C1635">
        <v>25</v>
      </c>
      <c r="D1635">
        <v>0.15</v>
      </c>
      <c r="E1635" t="s">
        <v>4</v>
      </c>
      <c r="F1635">
        <v>0</v>
      </c>
      <c r="G1635">
        <v>0</v>
      </c>
      <c r="H1635">
        <v>17.440000000000001</v>
      </c>
      <c r="J1635">
        <v>0</v>
      </c>
    </row>
    <row r="1636" spans="1:10" x14ac:dyDescent="0.3">
      <c r="A1636" t="s">
        <v>21</v>
      </c>
      <c r="B1636">
        <v>2</v>
      </c>
      <c r="C1636">
        <v>25</v>
      </c>
      <c r="D1636">
        <v>0.2</v>
      </c>
      <c r="E1636" t="s">
        <v>4</v>
      </c>
      <c r="F1636">
        <v>0</v>
      </c>
      <c r="G1636">
        <v>0</v>
      </c>
      <c r="H1636">
        <v>18.489999999999998</v>
      </c>
      <c r="J1636">
        <v>0</v>
      </c>
    </row>
    <row r="1637" spans="1:10" x14ac:dyDescent="0.3">
      <c r="A1637" t="s">
        <v>21</v>
      </c>
      <c r="B1637">
        <v>2</v>
      </c>
      <c r="C1637">
        <v>50</v>
      </c>
      <c r="D1637">
        <v>0.05</v>
      </c>
      <c r="E1637" t="s">
        <v>0</v>
      </c>
      <c r="F1637">
        <v>40793.65</v>
      </c>
      <c r="G1637">
        <v>0</v>
      </c>
      <c r="H1637">
        <v>2865.3</v>
      </c>
      <c r="I1637">
        <v>0</v>
      </c>
      <c r="J1637">
        <v>3.8820353431325838E-3</v>
      </c>
    </row>
    <row r="1638" spans="1:10" x14ac:dyDescent="0.3">
      <c r="A1638" t="s">
        <v>21</v>
      </c>
      <c r="B1638">
        <v>2</v>
      </c>
      <c r="C1638">
        <v>50</v>
      </c>
      <c r="D1638">
        <v>0.1</v>
      </c>
      <c r="E1638" t="s">
        <v>0</v>
      </c>
      <c r="F1638">
        <v>40975.54</v>
      </c>
      <c r="G1638">
        <v>0</v>
      </c>
      <c r="H1638">
        <v>1545.65</v>
      </c>
      <c r="I1638">
        <v>0</v>
      </c>
      <c r="J1638">
        <v>8.3581266810874855E-3</v>
      </c>
    </row>
    <row r="1639" spans="1:10" x14ac:dyDescent="0.3">
      <c r="A1639" t="s">
        <v>21</v>
      </c>
      <c r="B1639">
        <v>2</v>
      </c>
      <c r="C1639">
        <v>50</v>
      </c>
      <c r="D1639">
        <v>0.15</v>
      </c>
      <c r="E1639" t="s">
        <v>4</v>
      </c>
      <c r="F1639">
        <v>0</v>
      </c>
      <c r="G1639">
        <v>0</v>
      </c>
      <c r="H1639">
        <v>26.69</v>
      </c>
      <c r="J1639">
        <v>0</v>
      </c>
    </row>
    <row r="1640" spans="1:10" x14ac:dyDescent="0.3">
      <c r="A1640" t="s">
        <v>21</v>
      </c>
      <c r="B1640">
        <v>2</v>
      </c>
      <c r="C1640">
        <v>50</v>
      </c>
      <c r="D1640">
        <v>0.2</v>
      </c>
      <c r="E1640" t="s">
        <v>4</v>
      </c>
      <c r="F1640">
        <v>0</v>
      </c>
      <c r="G1640">
        <v>0</v>
      </c>
      <c r="H1640">
        <v>19.260000000000002</v>
      </c>
      <c r="J1640">
        <v>0</v>
      </c>
    </row>
    <row r="1641" spans="1:10" x14ac:dyDescent="0.3">
      <c r="A1641" t="s">
        <v>21</v>
      </c>
      <c r="B1641">
        <v>3</v>
      </c>
      <c r="C1641">
        <v>0</v>
      </c>
      <c r="D1641">
        <v>0.05</v>
      </c>
      <c r="E1641" t="s">
        <v>0</v>
      </c>
      <c r="F1641">
        <v>40975.54</v>
      </c>
      <c r="G1641">
        <v>0</v>
      </c>
      <c r="H1641">
        <v>353.86</v>
      </c>
      <c r="I1641">
        <v>0</v>
      </c>
      <c r="J1641">
        <v>8.3581266810874855E-3</v>
      </c>
    </row>
    <row r="1642" spans="1:10" x14ac:dyDescent="0.3">
      <c r="A1642" t="s">
        <v>21</v>
      </c>
      <c r="B1642">
        <v>3</v>
      </c>
      <c r="C1642">
        <v>0</v>
      </c>
      <c r="D1642">
        <v>0.1</v>
      </c>
      <c r="E1642" t="s">
        <v>4</v>
      </c>
      <c r="F1642">
        <v>0</v>
      </c>
      <c r="G1642">
        <v>0</v>
      </c>
      <c r="H1642">
        <v>16.010000000000002</v>
      </c>
      <c r="J1642">
        <v>0</v>
      </c>
    </row>
    <row r="1643" spans="1:10" x14ac:dyDescent="0.3">
      <c r="A1643" t="s">
        <v>21</v>
      </c>
      <c r="B1643">
        <v>3</v>
      </c>
      <c r="C1643">
        <v>0</v>
      </c>
      <c r="D1643">
        <v>0.15</v>
      </c>
      <c r="E1643" t="s">
        <v>4</v>
      </c>
      <c r="F1643">
        <v>0</v>
      </c>
      <c r="G1643">
        <v>0</v>
      </c>
      <c r="H1643">
        <v>1.1599999999999999</v>
      </c>
      <c r="J1643">
        <v>0</v>
      </c>
    </row>
    <row r="1644" spans="1:10" x14ac:dyDescent="0.3">
      <c r="A1644" t="s">
        <v>21</v>
      </c>
      <c r="B1644">
        <v>3</v>
      </c>
      <c r="C1644">
        <v>0</v>
      </c>
      <c r="D1644">
        <v>0.2</v>
      </c>
      <c r="E1644" t="s">
        <v>4</v>
      </c>
      <c r="F1644">
        <v>0</v>
      </c>
      <c r="G1644">
        <v>0</v>
      </c>
      <c r="H1644">
        <v>0.57999999999999996</v>
      </c>
      <c r="J1644">
        <v>0</v>
      </c>
    </row>
    <row r="1645" spans="1:10" x14ac:dyDescent="0.3">
      <c r="A1645" t="s">
        <v>21</v>
      </c>
      <c r="B1645">
        <v>3</v>
      </c>
      <c r="C1645">
        <v>10</v>
      </c>
      <c r="D1645">
        <v>0.05</v>
      </c>
      <c r="E1645" t="s">
        <v>0</v>
      </c>
      <c r="F1645">
        <v>40975.54</v>
      </c>
      <c r="G1645">
        <v>0</v>
      </c>
      <c r="H1645">
        <v>581.29</v>
      </c>
      <c r="I1645">
        <v>0</v>
      </c>
      <c r="J1645">
        <v>8.3581266810874855E-3</v>
      </c>
    </row>
    <row r="1646" spans="1:10" x14ac:dyDescent="0.3">
      <c r="A1646" t="s">
        <v>21</v>
      </c>
      <c r="B1646">
        <v>3</v>
      </c>
      <c r="C1646">
        <v>10</v>
      </c>
      <c r="D1646">
        <v>0.1</v>
      </c>
      <c r="E1646" t="s">
        <v>4</v>
      </c>
      <c r="F1646">
        <v>0</v>
      </c>
      <c r="G1646">
        <v>0</v>
      </c>
      <c r="H1646">
        <v>15.84</v>
      </c>
      <c r="J1646">
        <v>0</v>
      </c>
    </row>
    <row r="1647" spans="1:10" x14ac:dyDescent="0.3">
      <c r="A1647" t="s">
        <v>21</v>
      </c>
      <c r="B1647">
        <v>3</v>
      </c>
      <c r="C1647">
        <v>10</v>
      </c>
      <c r="D1647">
        <v>0.15</v>
      </c>
      <c r="E1647" t="s">
        <v>4</v>
      </c>
      <c r="F1647">
        <v>0</v>
      </c>
      <c r="G1647">
        <v>0</v>
      </c>
      <c r="H1647">
        <v>1.21</v>
      </c>
      <c r="J1647">
        <v>0</v>
      </c>
    </row>
    <row r="1648" spans="1:10" x14ac:dyDescent="0.3">
      <c r="A1648" t="s">
        <v>21</v>
      </c>
      <c r="B1648">
        <v>3</v>
      </c>
      <c r="C1648">
        <v>10</v>
      </c>
      <c r="D1648">
        <v>0.2</v>
      </c>
      <c r="E1648" t="s">
        <v>4</v>
      </c>
      <c r="F1648">
        <v>0</v>
      </c>
      <c r="G1648">
        <v>0</v>
      </c>
      <c r="H1648">
        <v>0.7</v>
      </c>
      <c r="J1648">
        <v>0</v>
      </c>
    </row>
    <row r="1649" spans="1:10" x14ac:dyDescent="0.3">
      <c r="A1649" t="s">
        <v>21</v>
      </c>
      <c r="B1649">
        <v>3</v>
      </c>
      <c r="C1649">
        <v>25</v>
      </c>
      <c r="D1649">
        <v>0.05</v>
      </c>
      <c r="E1649" t="s">
        <v>0</v>
      </c>
      <c r="F1649">
        <v>40975.54</v>
      </c>
      <c r="G1649">
        <v>0</v>
      </c>
      <c r="H1649">
        <v>298.49</v>
      </c>
      <c r="I1649">
        <v>0</v>
      </c>
      <c r="J1649">
        <v>8.3581266810874855E-3</v>
      </c>
    </row>
    <row r="1650" spans="1:10" x14ac:dyDescent="0.3">
      <c r="A1650" t="s">
        <v>21</v>
      </c>
      <c r="B1650">
        <v>3</v>
      </c>
      <c r="C1650">
        <v>25</v>
      </c>
      <c r="D1650">
        <v>0.1</v>
      </c>
      <c r="E1650" t="s">
        <v>4</v>
      </c>
      <c r="F1650">
        <v>0</v>
      </c>
      <c r="G1650">
        <v>0</v>
      </c>
      <c r="H1650">
        <v>14.09</v>
      </c>
      <c r="J1650">
        <v>0</v>
      </c>
    </row>
    <row r="1651" spans="1:10" x14ac:dyDescent="0.3">
      <c r="A1651" t="s">
        <v>21</v>
      </c>
      <c r="B1651">
        <v>3</v>
      </c>
      <c r="C1651">
        <v>25</v>
      </c>
      <c r="D1651">
        <v>0.15</v>
      </c>
      <c r="E1651" t="s">
        <v>4</v>
      </c>
      <c r="F1651">
        <v>0</v>
      </c>
      <c r="G1651">
        <v>0</v>
      </c>
      <c r="H1651">
        <v>1.55</v>
      </c>
      <c r="J1651">
        <v>0</v>
      </c>
    </row>
    <row r="1652" spans="1:10" x14ac:dyDescent="0.3">
      <c r="A1652" t="s">
        <v>21</v>
      </c>
      <c r="B1652">
        <v>3</v>
      </c>
      <c r="C1652">
        <v>25</v>
      </c>
      <c r="D1652">
        <v>0.2</v>
      </c>
      <c r="E1652" t="s">
        <v>4</v>
      </c>
      <c r="F1652">
        <v>0</v>
      </c>
      <c r="G1652">
        <v>0</v>
      </c>
      <c r="H1652">
        <v>0.78</v>
      </c>
      <c r="J1652">
        <v>0</v>
      </c>
    </row>
    <row r="1653" spans="1:10" x14ac:dyDescent="0.3">
      <c r="A1653" t="s">
        <v>21</v>
      </c>
      <c r="B1653">
        <v>3</v>
      </c>
      <c r="C1653">
        <v>50</v>
      </c>
      <c r="D1653">
        <v>0.05</v>
      </c>
      <c r="E1653" t="s">
        <v>0</v>
      </c>
      <c r="F1653">
        <v>40975.54</v>
      </c>
      <c r="G1653">
        <v>0</v>
      </c>
      <c r="H1653">
        <v>846.58</v>
      </c>
      <c r="I1653">
        <v>0</v>
      </c>
      <c r="J1653">
        <v>8.3581266810874855E-3</v>
      </c>
    </row>
    <row r="1654" spans="1:10" x14ac:dyDescent="0.3">
      <c r="A1654" t="s">
        <v>21</v>
      </c>
      <c r="B1654">
        <v>3</v>
      </c>
      <c r="C1654">
        <v>50</v>
      </c>
      <c r="D1654">
        <v>0.1</v>
      </c>
      <c r="E1654" t="s">
        <v>4</v>
      </c>
      <c r="F1654">
        <v>0</v>
      </c>
      <c r="G1654">
        <v>0</v>
      </c>
      <c r="H1654">
        <v>15.72</v>
      </c>
      <c r="J1654">
        <v>0</v>
      </c>
    </row>
    <row r="1655" spans="1:10" x14ac:dyDescent="0.3">
      <c r="A1655" t="s">
        <v>21</v>
      </c>
      <c r="B1655">
        <v>3</v>
      </c>
      <c r="C1655">
        <v>50</v>
      </c>
      <c r="D1655">
        <v>0.15</v>
      </c>
      <c r="E1655" t="s">
        <v>4</v>
      </c>
      <c r="F1655">
        <v>0</v>
      </c>
      <c r="G1655">
        <v>0</v>
      </c>
      <c r="H1655">
        <v>1.22</v>
      </c>
      <c r="J1655">
        <v>0</v>
      </c>
    </row>
    <row r="1656" spans="1:10" x14ac:dyDescent="0.3">
      <c r="A1656" t="s">
        <v>21</v>
      </c>
      <c r="B1656">
        <v>3</v>
      </c>
      <c r="C1656">
        <v>50</v>
      </c>
      <c r="D1656">
        <v>0.2</v>
      </c>
      <c r="E1656" t="s">
        <v>4</v>
      </c>
      <c r="F1656">
        <v>0</v>
      </c>
      <c r="G1656">
        <v>0</v>
      </c>
      <c r="H1656">
        <v>0.78</v>
      </c>
      <c r="J1656">
        <v>0</v>
      </c>
    </row>
    <row r="1657" spans="1:10" x14ac:dyDescent="0.3">
      <c r="A1657" t="s">
        <v>23</v>
      </c>
      <c r="B1657">
        <v>0</v>
      </c>
      <c r="C1657">
        <v>0</v>
      </c>
      <c r="D1657">
        <v>0.05</v>
      </c>
      <c r="E1657" t="s">
        <v>0</v>
      </c>
      <c r="F1657">
        <v>61925.51</v>
      </c>
      <c r="G1657">
        <v>0</v>
      </c>
      <c r="H1657">
        <v>2007.36</v>
      </c>
      <c r="I1657">
        <v>1</v>
      </c>
      <c r="J1657">
        <v>0</v>
      </c>
    </row>
    <row r="1658" spans="1:10" x14ac:dyDescent="0.3">
      <c r="A1658" t="s">
        <v>23</v>
      </c>
      <c r="B1658">
        <v>0</v>
      </c>
      <c r="C1658">
        <v>0</v>
      </c>
      <c r="D1658">
        <v>0.1</v>
      </c>
      <c r="E1658" t="s">
        <v>0</v>
      </c>
      <c r="F1658">
        <v>61925.51</v>
      </c>
      <c r="G1658">
        <v>0</v>
      </c>
      <c r="H1658">
        <v>2023.88</v>
      </c>
      <c r="I1658">
        <v>1</v>
      </c>
      <c r="J1658">
        <v>0</v>
      </c>
    </row>
    <row r="1659" spans="1:10" x14ac:dyDescent="0.3">
      <c r="A1659" t="s">
        <v>23</v>
      </c>
      <c r="B1659">
        <v>0</v>
      </c>
      <c r="C1659">
        <v>0</v>
      </c>
      <c r="D1659">
        <v>0.15</v>
      </c>
      <c r="E1659" t="s">
        <v>0</v>
      </c>
      <c r="F1659">
        <v>61925.51</v>
      </c>
      <c r="G1659">
        <v>0</v>
      </c>
      <c r="H1659">
        <v>1998.56</v>
      </c>
      <c r="I1659">
        <v>1</v>
      </c>
      <c r="J1659">
        <v>0</v>
      </c>
    </row>
    <row r="1660" spans="1:10" x14ac:dyDescent="0.3">
      <c r="A1660" t="s">
        <v>23</v>
      </c>
      <c r="B1660">
        <v>0</v>
      </c>
      <c r="C1660">
        <v>0</v>
      </c>
      <c r="D1660">
        <v>0.2</v>
      </c>
      <c r="E1660" t="s">
        <v>0</v>
      </c>
      <c r="F1660">
        <v>61925.51</v>
      </c>
      <c r="G1660">
        <v>0</v>
      </c>
      <c r="H1660">
        <v>2460.9499999999998</v>
      </c>
      <c r="I1660">
        <v>1</v>
      </c>
      <c r="J1660">
        <v>0</v>
      </c>
    </row>
    <row r="1661" spans="1:10" x14ac:dyDescent="0.3">
      <c r="A1661" t="s">
        <v>23</v>
      </c>
      <c r="B1661">
        <v>1</v>
      </c>
      <c r="C1661">
        <v>5</v>
      </c>
      <c r="D1661">
        <v>0.05</v>
      </c>
      <c r="E1661" t="s">
        <v>1</v>
      </c>
      <c r="F1661">
        <v>63429.71</v>
      </c>
      <c r="G1661">
        <v>2.4300000000000002</v>
      </c>
      <c r="H1661">
        <v>3632.8</v>
      </c>
      <c r="I1661">
        <v>0.99199999999999999</v>
      </c>
      <c r="J1661">
        <v>2.4290474151928532E-2</v>
      </c>
    </row>
    <row r="1662" spans="1:10" x14ac:dyDescent="0.3">
      <c r="A1662" t="s">
        <v>23</v>
      </c>
      <c r="B1662">
        <v>1</v>
      </c>
      <c r="C1662">
        <v>5</v>
      </c>
      <c r="D1662">
        <v>0.1</v>
      </c>
      <c r="E1662" t="s">
        <v>1</v>
      </c>
      <c r="F1662">
        <v>63168.65</v>
      </c>
      <c r="G1662">
        <v>1.78</v>
      </c>
      <c r="H1662">
        <v>3607.37</v>
      </c>
      <c r="I1662">
        <v>0.14599999999999999</v>
      </c>
      <c r="J1662">
        <v>2.0074764018899405E-2</v>
      </c>
    </row>
    <row r="1663" spans="1:10" x14ac:dyDescent="0.3">
      <c r="A1663" t="s">
        <v>23</v>
      </c>
      <c r="B1663">
        <v>1</v>
      </c>
      <c r="C1663">
        <v>5</v>
      </c>
      <c r="D1663">
        <v>0.15</v>
      </c>
      <c r="E1663" t="s">
        <v>1</v>
      </c>
      <c r="F1663">
        <v>67971.59</v>
      </c>
      <c r="G1663">
        <v>8.58</v>
      </c>
      <c r="H1663">
        <v>3610.52</v>
      </c>
      <c r="I1663">
        <v>1</v>
      </c>
      <c r="J1663">
        <v>9.7634722749961877E-2</v>
      </c>
    </row>
    <row r="1664" spans="1:10" x14ac:dyDescent="0.3">
      <c r="A1664" t="s">
        <v>23</v>
      </c>
      <c r="B1664">
        <v>1</v>
      </c>
      <c r="C1664">
        <v>5</v>
      </c>
      <c r="D1664">
        <v>0.2</v>
      </c>
      <c r="E1664" t="s">
        <v>1</v>
      </c>
      <c r="F1664">
        <v>77918.41</v>
      </c>
      <c r="G1664">
        <v>20.38</v>
      </c>
      <c r="H1664">
        <v>3610.65</v>
      </c>
      <c r="I1664">
        <v>1</v>
      </c>
      <c r="J1664">
        <v>0.25826028723865169</v>
      </c>
    </row>
    <row r="1665" spans="1:10" x14ac:dyDescent="0.3">
      <c r="A1665" t="s">
        <v>23</v>
      </c>
      <c r="B1665">
        <v>1</v>
      </c>
      <c r="C1665">
        <v>10</v>
      </c>
      <c r="D1665">
        <v>0.05</v>
      </c>
      <c r="E1665" t="s">
        <v>1</v>
      </c>
      <c r="F1665">
        <v>62273.89</v>
      </c>
      <c r="G1665">
        <v>0.56999999999999995</v>
      </c>
      <c r="H1665">
        <v>3621.92</v>
      </c>
      <c r="I1665">
        <v>0.58799999999999997</v>
      </c>
      <c r="J1665">
        <v>5.6257913741848409E-3</v>
      </c>
    </row>
    <row r="1666" spans="1:10" x14ac:dyDescent="0.3">
      <c r="A1666" t="s">
        <v>23</v>
      </c>
      <c r="B1666">
        <v>1</v>
      </c>
      <c r="C1666">
        <v>10</v>
      </c>
      <c r="D1666">
        <v>0.1</v>
      </c>
      <c r="E1666" t="s">
        <v>1</v>
      </c>
      <c r="F1666">
        <v>78479.64</v>
      </c>
      <c r="G1666">
        <v>20.84</v>
      </c>
      <c r="H1666">
        <v>3618.13</v>
      </c>
      <c r="I1666">
        <v>0.185</v>
      </c>
      <c r="J1666">
        <v>0.26732327275140721</v>
      </c>
    </row>
    <row r="1667" spans="1:10" x14ac:dyDescent="0.3">
      <c r="A1667" t="s">
        <v>23</v>
      </c>
      <c r="B1667">
        <v>1</v>
      </c>
      <c r="C1667">
        <v>10</v>
      </c>
      <c r="D1667">
        <v>0.15</v>
      </c>
      <c r="E1667" t="s">
        <v>1</v>
      </c>
      <c r="F1667">
        <v>73956.539999999994</v>
      </c>
      <c r="G1667">
        <v>15.73</v>
      </c>
      <c r="H1667">
        <v>3601.26</v>
      </c>
      <c r="I1667">
        <v>0.129</v>
      </c>
      <c r="J1667">
        <v>0.19428229174051204</v>
      </c>
    </row>
    <row r="1668" spans="1:10" x14ac:dyDescent="0.3">
      <c r="A1668" t="s">
        <v>23</v>
      </c>
      <c r="B1668">
        <v>1</v>
      </c>
      <c r="C1668">
        <v>10</v>
      </c>
      <c r="D1668">
        <v>0.2</v>
      </c>
      <c r="E1668" t="s">
        <v>1</v>
      </c>
      <c r="F1668">
        <v>76633.08</v>
      </c>
      <c r="G1668">
        <v>18.329999999999998</v>
      </c>
      <c r="H1668">
        <v>3601.2</v>
      </c>
      <c r="I1668">
        <v>1</v>
      </c>
      <c r="J1668">
        <v>0.2375042207968896</v>
      </c>
    </row>
    <row r="1669" spans="1:10" x14ac:dyDescent="0.3">
      <c r="A1669" t="s">
        <v>23</v>
      </c>
      <c r="B1669">
        <v>1</v>
      </c>
      <c r="C1669">
        <v>25</v>
      </c>
      <c r="D1669">
        <v>0.05</v>
      </c>
      <c r="E1669" t="s">
        <v>1</v>
      </c>
      <c r="F1669">
        <v>74009.34</v>
      </c>
      <c r="G1669">
        <v>16.43</v>
      </c>
      <c r="H1669">
        <v>3613.99</v>
      </c>
      <c r="I1669">
        <v>0.34799999999999998</v>
      </c>
      <c r="J1669">
        <v>0.19513492904620389</v>
      </c>
    </row>
    <row r="1670" spans="1:10" x14ac:dyDescent="0.3">
      <c r="A1670" t="s">
        <v>23</v>
      </c>
      <c r="B1670">
        <v>1</v>
      </c>
      <c r="C1670">
        <v>25</v>
      </c>
      <c r="D1670">
        <v>0.1</v>
      </c>
      <c r="E1670" t="s">
        <v>1</v>
      </c>
      <c r="F1670">
        <v>84252.14</v>
      </c>
      <c r="G1670">
        <v>26.25</v>
      </c>
      <c r="H1670">
        <v>3609.02</v>
      </c>
      <c r="I1670">
        <v>0.105</v>
      </c>
      <c r="J1670">
        <v>0.36054010697691452</v>
      </c>
    </row>
    <row r="1671" spans="1:10" x14ac:dyDescent="0.3">
      <c r="A1671" t="s">
        <v>23</v>
      </c>
      <c r="B1671">
        <v>1</v>
      </c>
      <c r="C1671">
        <v>25</v>
      </c>
      <c r="D1671">
        <v>0.15</v>
      </c>
      <c r="E1671" t="s">
        <v>1</v>
      </c>
      <c r="F1671">
        <v>68443.33</v>
      </c>
      <c r="G1671">
        <v>8.9600000000000009</v>
      </c>
      <c r="H1671">
        <v>3634.43</v>
      </c>
      <c r="I1671">
        <v>0.94899999999999995</v>
      </c>
      <c r="J1671">
        <v>0.10525258492017264</v>
      </c>
    </row>
    <row r="1672" spans="1:10" x14ac:dyDescent="0.3">
      <c r="A1672" t="s">
        <v>23</v>
      </c>
      <c r="B1672">
        <v>1</v>
      </c>
      <c r="C1672">
        <v>25</v>
      </c>
      <c r="D1672">
        <v>0.2</v>
      </c>
      <c r="E1672" t="s">
        <v>1</v>
      </c>
      <c r="F1672">
        <v>76419.39</v>
      </c>
      <c r="G1672">
        <v>18.18</v>
      </c>
      <c r="H1672">
        <v>3618.36</v>
      </c>
      <c r="I1672">
        <v>0.96199999999999997</v>
      </c>
      <c r="J1672">
        <v>0.2340534619739103</v>
      </c>
    </row>
    <row r="1673" spans="1:10" x14ac:dyDescent="0.3">
      <c r="A1673" t="s">
        <v>23</v>
      </c>
      <c r="B1673">
        <v>1</v>
      </c>
      <c r="C1673">
        <v>50</v>
      </c>
      <c r="D1673">
        <v>0.05</v>
      </c>
      <c r="E1673" t="s">
        <v>1</v>
      </c>
      <c r="F1673">
        <v>97080.84</v>
      </c>
      <c r="G1673">
        <v>36.24</v>
      </c>
      <c r="H1673">
        <v>3618.47</v>
      </c>
      <c r="I1673">
        <v>2E-3</v>
      </c>
      <c r="J1673">
        <v>0.56770351992256485</v>
      </c>
    </row>
    <row r="1674" spans="1:10" x14ac:dyDescent="0.3">
      <c r="A1674" t="s">
        <v>23</v>
      </c>
      <c r="B1674">
        <v>1</v>
      </c>
      <c r="C1674">
        <v>50</v>
      </c>
      <c r="D1674">
        <v>0.1</v>
      </c>
      <c r="E1674" t="s">
        <v>1</v>
      </c>
      <c r="F1674">
        <v>67188.52</v>
      </c>
      <c r="G1674">
        <v>7.47</v>
      </c>
      <c r="H1674">
        <v>3612.3</v>
      </c>
      <c r="I1674">
        <v>0</v>
      </c>
      <c r="J1674">
        <v>8.4989368678594746E-2</v>
      </c>
    </row>
    <row r="1675" spans="1:10" x14ac:dyDescent="0.3">
      <c r="A1675" t="s">
        <v>23</v>
      </c>
      <c r="B1675">
        <v>1</v>
      </c>
      <c r="C1675">
        <v>50</v>
      </c>
      <c r="D1675">
        <v>0.15</v>
      </c>
      <c r="E1675" t="s">
        <v>1</v>
      </c>
      <c r="F1675">
        <v>77430.320000000007</v>
      </c>
      <c r="G1675">
        <v>19.52</v>
      </c>
      <c r="H1675">
        <v>3616.51</v>
      </c>
      <c r="I1675">
        <v>0</v>
      </c>
      <c r="J1675">
        <v>0.25037839817548546</v>
      </c>
    </row>
    <row r="1676" spans="1:10" x14ac:dyDescent="0.3">
      <c r="A1676" t="s">
        <v>23</v>
      </c>
      <c r="B1676">
        <v>1</v>
      </c>
      <c r="C1676">
        <v>50</v>
      </c>
      <c r="D1676">
        <v>0.2</v>
      </c>
      <c r="E1676" t="s">
        <v>1</v>
      </c>
      <c r="F1676">
        <v>72202.78</v>
      </c>
      <c r="G1676">
        <v>13.57</v>
      </c>
      <c r="H1676">
        <v>3601.38</v>
      </c>
      <c r="I1676">
        <v>1E-3</v>
      </c>
      <c r="J1676">
        <v>0.16596181444448321</v>
      </c>
    </row>
    <row r="1677" spans="1:10" x14ac:dyDescent="0.3">
      <c r="A1677" t="s">
        <v>23</v>
      </c>
      <c r="B1677">
        <v>2</v>
      </c>
      <c r="C1677">
        <v>5</v>
      </c>
      <c r="D1677">
        <v>0.05</v>
      </c>
      <c r="E1677" t="s">
        <v>1</v>
      </c>
      <c r="F1677">
        <v>62294.65</v>
      </c>
      <c r="G1677">
        <v>0.76</v>
      </c>
      <c r="H1677">
        <v>3602.33</v>
      </c>
      <c r="I1677">
        <v>0.93899999999999995</v>
      </c>
      <c r="J1677">
        <v>5.961032860286597E-3</v>
      </c>
    </row>
    <row r="1678" spans="1:10" x14ac:dyDescent="0.3">
      <c r="A1678" t="s">
        <v>23</v>
      </c>
      <c r="B1678">
        <v>2</v>
      </c>
      <c r="C1678">
        <v>5</v>
      </c>
      <c r="D1678">
        <v>0.1</v>
      </c>
      <c r="E1678" t="s">
        <v>1</v>
      </c>
      <c r="F1678">
        <v>64328.06</v>
      </c>
      <c r="G1678">
        <v>3.69</v>
      </c>
      <c r="H1678">
        <v>3603.62</v>
      </c>
      <c r="I1678">
        <v>0.625</v>
      </c>
      <c r="J1678">
        <v>3.879741967405681E-2</v>
      </c>
    </row>
    <row r="1679" spans="1:10" x14ac:dyDescent="0.3">
      <c r="A1679" t="s">
        <v>23</v>
      </c>
      <c r="B1679">
        <v>2</v>
      </c>
      <c r="C1679">
        <v>5</v>
      </c>
      <c r="D1679">
        <v>0.15</v>
      </c>
      <c r="E1679" t="s">
        <v>1</v>
      </c>
      <c r="F1679">
        <v>66271.86</v>
      </c>
      <c r="G1679">
        <v>6.24</v>
      </c>
      <c r="H1679">
        <v>3604.56</v>
      </c>
      <c r="I1679">
        <v>0.85299999999999998</v>
      </c>
      <c r="J1679">
        <v>7.0186745333223666E-2</v>
      </c>
    </row>
    <row r="1680" spans="1:10" x14ac:dyDescent="0.3">
      <c r="A1680" t="s">
        <v>23</v>
      </c>
      <c r="B1680">
        <v>2</v>
      </c>
      <c r="C1680">
        <v>5</v>
      </c>
      <c r="D1680">
        <v>0.2</v>
      </c>
      <c r="E1680" t="s">
        <v>1</v>
      </c>
      <c r="F1680">
        <v>65311.59</v>
      </c>
      <c r="G1680">
        <v>4.71</v>
      </c>
      <c r="H1680">
        <v>3604.76</v>
      </c>
      <c r="I1680">
        <v>0.81599999999999995</v>
      </c>
      <c r="J1680">
        <v>5.4679888788965902E-2</v>
      </c>
    </row>
    <row r="1681" spans="1:10" x14ac:dyDescent="0.3">
      <c r="A1681" t="s">
        <v>23</v>
      </c>
      <c r="B1681">
        <v>2</v>
      </c>
      <c r="C1681">
        <v>10</v>
      </c>
      <c r="D1681">
        <v>0.05</v>
      </c>
      <c r="E1681" t="s">
        <v>1</v>
      </c>
      <c r="F1681">
        <v>72995.67</v>
      </c>
      <c r="G1681">
        <v>15.12</v>
      </c>
      <c r="H1681">
        <v>3604.25</v>
      </c>
      <c r="I1681">
        <v>1.2999999999999999E-2</v>
      </c>
      <c r="J1681">
        <v>0.17876574613596241</v>
      </c>
    </row>
    <row r="1682" spans="1:10" x14ac:dyDescent="0.3">
      <c r="A1682" t="s">
        <v>23</v>
      </c>
      <c r="B1682">
        <v>2</v>
      </c>
      <c r="C1682">
        <v>10</v>
      </c>
      <c r="D1682">
        <v>0.1</v>
      </c>
      <c r="E1682" t="s">
        <v>1</v>
      </c>
      <c r="F1682">
        <v>82533.179999999993</v>
      </c>
      <c r="G1682">
        <v>24.62</v>
      </c>
      <c r="H1682">
        <v>3604.24</v>
      </c>
      <c r="I1682">
        <v>0.14699999999999999</v>
      </c>
      <c r="J1682">
        <v>0.33278159517781902</v>
      </c>
    </row>
    <row r="1683" spans="1:10" x14ac:dyDescent="0.3">
      <c r="A1683" t="s">
        <v>23</v>
      </c>
      <c r="B1683">
        <v>2</v>
      </c>
      <c r="C1683">
        <v>10</v>
      </c>
      <c r="D1683">
        <v>0.15</v>
      </c>
      <c r="E1683" t="s">
        <v>1</v>
      </c>
      <c r="F1683">
        <v>65704.28</v>
      </c>
      <c r="G1683">
        <v>4.96</v>
      </c>
      <c r="H1683">
        <v>3603.77</v>
      </c>
      <c r="I1683">
        <v>0.158</v>
      </c>
      <c r="J1683">
        <v>6.1021217265711636E-2</v>
      </c>
    </row>
    <row r="1684" spans="1:10" x14ac:dyDescent="0.3">
      <c r="A1684" t="s">
        <v>23</v>
      </c>
      <c r="B1684">
        <v>2</v>
      </c>
      <c r="C1684">
        <v>10</v>
      </c>
      <c r="D1684">
        <v>0.2</v>
      </c>
      <c r="E1684" t="s">
        <v>1</v>
      </c>
      <c r="F1684">
        <v>65735</v>
      </c>
      <c r="G1684">
        <v>4.5</v>
      </c>
      <c r="H1684">
        <v>3605.32</v>
      </c>
      <c r="I1684">
        <v>0.13600000000000001</v>
      </c>
      <c r="J1684">
        <v>6.1517297152659633E-2</v>
      </c>
    </row>
    <row r="1685" spans="1:10" x14ac:dyDescent="0.3">
      <c r="A1685" t="s">
        <v>23</v>
      </c>
      <c r="B1685">
        <v>2</v>
      </c>
      <c r="C1685">
        <v>25</v>
      </c>
      <c r="D1685">
        <v>0.05</v>
      </c>
      <c r="E1685" t="s">
        <v>1</v>
      </c>
      <c r="F1685">
        <v>62609.81</v>
      </c>
      <c r="G1685">
        <v>0.87</v>
      </c>
      <c r="H1685">
        <v>3603.59</v>
      </c>
      <c r="I1685">
        <v>0</v>
      </c>
      <c r="J1685">
        <v>1.1050373262973423E-2</v>
      </c>
    </row>
    <row r="1686" spans="1:10" x14ac:dyDescent="0.3">
      <c r="A1686" t="s">
        <v>23</v>
      </c>
      <c r="B1686">
        <v>2</v>
      </c>
      <c r="C1686">
        <v>25</v>
      </c>
      <c r="D1686">
        <v>0.1</v>
      </c>
      <c r="E1686" t="s">
        <v>1</v>
      </c>
      <c r="F1686">
        <v>63587.17</v>
      </c>
      <c r="G1686">
        <v>1.99</v>
      </c>
      <c r="H1686">
        <v>3603.88</v>
      </c>
      <c r="I1686">
        <v>0</v>
      </c>
      <c r="J1686">
        <v>2.6833206541213794E-2</v>
      </c>
    </row>
    <row r="1687" spans="1:10" x14ac:dyDescent="0.3">
      <c r="A1687" t="s">
        <v>23</v>
      </c>
      <c r="B1687">
        <v>2</v>
      </c>
      <c r="C1687">
        <v>25</v>
      </c>
      <c r="D1687">
        <v>0.15</v>
      </c>
      <c r="E1687" t="s">
        <v>1</v>
      </c>
      <c r="F1687">
        <v>63991.46</v>
      </c>
      <c r="G1687">
        <v>2.1</v>
      </c>
      <c r="H1687">
        <v>3604.7</v>
      </c>
      <c r="I1687">
        <v>0</v>
      </c>
      <c r="J1687">
        <v>3.3361856850270488E-2</v>
      </c>
    </row>
    <row r="1688" spans="1:10" x14ac:dyDescent="0.3">
      <c r="A1688" t="s">
        <v>23</v>
      </c>
      <c r="B1688">
        <v>2</v>
      </c>
      <c r="C1688">
        <v>25</v>
      </c>
      <c r="D1688">
        <v>0.2</v>
      </c>
      <c r="E1688" t="s">
        <v>1</v>
      </c>
      <c r="F1688">
        <v>69678.960000000006</v>
      </c>
      <c r="G1688">
        <v>9.4600000000000009</v>
      </c>
      <c r="H1688">
        <v>3605.1</v>
      </c>
      <c r="I1688">
        <v>0</v>
      </c>
      <c r="J1688">
        <v>0.12520607420108454</v>
      </c>
    </row>
    <row r="1689" spans="1:10" x14ac:dyDescent="0.3">
      <c r="A1689" t="s">
        <v>23</v>
      </c>
      <c r="B1689">
        <v>2</v>
      </c>
      <c r="C1689">
        <v>50</v>
      </c>
      <c r="D1689">
        <v>0.05</v>
      </c>
      <c r="E1689" t="s">
        <v>1</v>
      </c>
      <c r="F1689">
        <v>64052.21</v>
      </c>
      <c r="G1689">
        <v>3.12</v>
      </c>
      <c r="H1689">
        <v>3602.46</v>
      </c>
      <c r="I1689">
        <v>0</v>
      </c>
      <c r="J1689">
        <v>3.4342874204830842E-2</v>
      </c>
    </row>
    <row r="1690" spans="1:10" x14ac:dyDescent="0.3">
      <c r="A1690" t="s">
        <v>23</v>
      </c>
      <c r="B1690">
        <v>2</v>
      </c>
      <c r="C1690">
        <v>50</v>
      </c>
      <c r="D1690">
        <v>0.1</v>
      </c>
      <c r="E1690" t="s">
        <v>1</v>
      </c>
      <c r="F1690">
        <v>67305.320000000007</v>
      </c>
      <c r="G1690">
        <v>7.36</v>
      </c>
      <c r="H1690">
        <v>3604.82</v>
      </c>
      <c r="I1690">
        <v>0</v>
      </c>
      <c r="J1690">
        <v>8.6875505748761794E-2</v>
      </c>
    </row>
    <row r="1691" spans="1:10" x14ac:dyDescent="0.3">
      <c r="A1691" t="s">
        <v>23</v>
      </c>
      <c r="B1691">
        <v>2</v>
      </c>
      <c r="C1691">
        <v>50</v>
      </c>
      <c r="D1691">
        <v>0.15</v>
      </c>
      <c r="E1691" t="s">
        <v>1</v>
      </c>
      <c r="F1691">
        <v>68243.320000000007</v>
      </c>
      <c r="G1691">
        <v>8.15</v>
      </c>
      <c r="H1691">
        <v>3604.43</v>
      </c>
      <c r="I1691">
        <v>0</v>
      </c>
      <c r="J1691">
        <v>0.1020227366718498</v>
      </c>
    </row>
    <row r="1692" spans="1:10" x14ac:dyDescent="0.3">
      <c r="A1692" t="s">
        <v>23</v>
      </c>
      <c r="B1692">
        <v>2</v>
      </c>
      <c r="C1692">
        <v>50</v>
      </c>
      <c r="D1692">
        <v>0.2</v>
      </c>
      <c r="E1692" t="s">
        <v>1</v>
      </c>
      <c r="F1692">
        <v>66870.09</v>
      </c>
      <c r="G1692">
        <v>5.77</v>
      </c>
      <c r="H1692">
        <v>3603.88</v>
      </c>
      <c r="I1692">
        <v>0</v>
      </c>
      <c r="J1692">
        <v>7.9847222897316383E-2</v>
      </c>
    </row>
    <row r="1693" spans="1:10" x14ac:dyDescent="0.3">
      <c r="A1693" t="s">
        <v>23</v>
      </c>
      <c r="B1693">
        <v>3</v>
      </c>
      <c r="C1693">
        <v>0</v>
      </c>
      <c r="D1693">
        <v>0.05</v>
      </c>
      <c r="E1693" t="s">
        <v>1</v>
      </c>
      <c r="F1693">
        <v>63864.21</v>
      </c>
      <c r="G1693">
        <v>2.13</v>
      </c>
      <c r="H1693">
        <v>3624.42</v>
      </c>
      <c r="I1693">
        <v>0</v>
      </c>
      <c r="J1693">
        <v>3.1306968646685363E-2</v>
      </c>
    </row>
    <row r="1694" spans="1:10" x14ac:dyDescent="0.3">
      <c r="A1694" t="s">
        <v>23</v>
      </c>
      <c r="B1694">
        <v>3</v>
      </c>
      <c r="C1694">
        <v>0</v>
      </c>
      <c r="D1694">
        <v>0.1</v>
      </c>
      <c r="E1694" t="s">
        <v>1</v>
      </c>
      <c r="F1694">
        <v>63705.17</v>
      </c>
      <c r="G1694">
        <v>0.52</v>
      </c>
      <c r="H1694">
        <v>3601.26</v>
      </c>
      <c r="I1694">
        <v>0</v>
      </c>
      <c r="J1694">
        <v>2.8738721731964789E-2</v>
      </c>
    </row>
    <row r="1695" spans="1:10" x14ac:dyDescent="0.3">
      <c r="A1695" t="s">
        <v>23</v>
      </c>
      <c r="B1695">
        <v>3</v>
      </c>
      <c r="C1695">
        <v>0</v>
      </c>
      <c r="D1695">
        <v>0.15</v>
      </c>
      <c r="E1695" t="s">
        <v>4</v>
      </c>
      <c r="F1695">
        <v>0</v>
      </c>
      <c r="G1695">
        <v>0</v>
      </c>
      <c r="H1695">
        <v>25.24</v>
      </c>
      <c r="J1695">
        <v>0</v>
      </c>
    </row>
    <row r="1696" spans="1:10" x14ac:dyDescent="0.3">
      <c r="A1696" t="s">
        <v>23</v>
      </c>
      <c r="B1696">
        <v>3</v>
      </c>
      <c r="C1696">
        <v>0</v>
      </c>
      <c r="D1696">
        <v>0.2</v>
      </c>
      <c r="E1696" t="s">
        <v>4</v>
      </c>
      <c r="F1696">
        <v>0</v>
      </c>
      <c r="G1696">
        <v>0</v>
      </c>
      <c r="H1696">
        <v>30.26</v>
      </c>
      <c r="J1696">
        <v>0</v>
      </c>
    </row>
    <row r="1697" spans="1:10" x14ac:dyDescent="0.3">
      <c r="A1697" t="s">
        <v>23</v>
      </c>
      <c r="B1697">
        <v>3</v>
      </c>
      <c r="C1697">
        <v>10</v>
      </c>
      <c r="D1697">
        <v>0.05</v>
      </c>
      <c r="E1697" t="s">
        <v>1</v>
      </c>
      <c r="F1697">
        <v>63123.58</v>
      </c>
      <c r="G1697">
        <v>0.96</v>
      </c>
      <c r="H1697">
        <v>3600.98</v>
      </c>
      <c r="I1697">
        <v>0</v>
      </c>
      <c r="J1697">
        <v>1.9346954106635561E-2</v>
      </c>
    </row>
    <row r="1698" spans="1:10" x14ac:dyDescent="0.3">
      <c r="A1698" t="s">
        <v>23</v>
      </c>
      <c r="B1698">
        <v>3</v>
      </c>
      <c r="C1698">
        <v>10</v>
      </c>
      <c r="D1698">
        <v>0.1</v>
      </c>
      <c r="E1698" t="s">
        <v>1</v>
      </c>
      <c r="F1698">
        <v>63880.12</v>
      </c>
      <c r="G1698">
        <v>0.99</v>
      </c>
      <c r="H1698">
        <v>3607.78</v>
      </c>
      <c r="I1698">
        <v>0</v>
      </c>
      <c r="J1698">
        <v>3.1563890228760272E-2</v>
      </c>
    </row>
    <row r="1699" spans="1:10" x14ac:dyDescent="0.3">
      <c r="A1699" t="s">
        <v>23</v>
      </c>
      <c r="B1699">
        <v>3</v>
      </c>
      <c r="C1699">
        <v>10</v>
      </c>
      <c r="D1699">
        <v>0.15</v>
      </c>
      <c r="E1699" t="s">
        <v>4</v>
      </c>
      <c r="F1699">
        <v>0</v>
      </c>
      <c r="G1699">
        <v>0</v>
      </c>
      <c r="H1699">
        <v>27.93</v>
      </c>
      <c r="J1699">
        <v>0</v>
      </c>
    </row>
    <row r="1700" spans="1:10" x14ac:dyDescent="0.3">
      <c r="A1700" t="s">
        <v>23</v>
      </c>
      <c r="B1700">
        <v>3</v>
      </c>
      <c r="C1700">
        <v>10</v>
      </c>
      <c r="D1700">
        <v>0.2</v>
      </c>
      <c r="E1700" t="s">
        <v>4</v>
      </c>
      <c r="F1700">
        <v>0</v>
      </c>
      <c r="G1700">
        <v>0</v>
      </c>
      <c r="H1700">
        <v>24.71</v>
      </c>
      <c r="J1700">
        <v>0</v>
      </c>
    </row>
    <row r="1701" spans="1:10" x14ac:dyDescent="0.3">
      <c r="A1701" t="s">
        <v>23</v>
      </c>
      <c r="B1701">
        <v>3</v>
      </c>
      <c r="C1701">
        <v>25</v>
      </c>
      <c r="D1701">
        <v>0.05</v>
      </c>
      <c r="E1701" t="s">
        <v>1</v>
      </c>
      <c r="F1701">
        <v>63548.27</v>
      </c>
      <c r="G1701">
        <v>1.6</v>
      </c>
      <c r="H1701">
        <v>3600.73</v>
      </c>
      <c r="I1701">
        <v>0</v>
      </c>
      <c r="J1701">
        <v>2.6205032465618672E-2</v>
      </c>
    </row>
    <row r="1702" spans="1:10" x14ac:dyDescent="0.3">
      <c r="A1702" t="s">
        <v>23</v>
      </c>
      <c r="B1702">
        <v>3</v>
      </c>
      <c r="C1702">
        <v>25</v>
      </c>
      <c r="D1702">
        <v>0.1</v>
      </c>
      <c r="E1702" t="s">
        <v>1</v>
      </c>
      <c r="F1702">
        <v>64297.440000000002</v>
      </c>
      <c r="G1702">
        <v>1.64</v>
      </c>
      <c r="H1702">
        <v>3648.59</v>
      </c>
      <c r="I1702">
        <v>0</v>
      </c>
      <c r="J1702">
        <v>3.8302954630490715E-2</v>
      </c>
    </row>
    <row r="1703" spans="1:10" x14ac:dyDescent="0.3">
      <c r="A1703" t="s">
        <v>23</v>
      </c>
      <c r="B1703">
        <v>3</v>
      </c>
      <c r="C1703">
        <v>25</v>
      </c>
      <c r="D1703">
        <v>0.15</v>
      </c>
      <c r="E1703" t="s">
        <v>4</v>
      </c>
      <c r="F1703">
        <v>0</v>
      </c>
      <c r="G1703">
        <v>0</v>
      </c>
      <c r="H1703">
        <v>25.76</v>
      </c>
      <c r="J1703">
        <v>0</v>
      </c>
    </row>
    <row r="1704" spans="1:10" x14ac:dyDescent="0.3">
      <c r="A1704" t="s">
        <v>23</v>
      </c>
      <c r="B1704">
        <v>3</v>
      </c>
      <c r="C1704">
        <v>25</v>
      </c>
      <c r="D1704">
        <v>0.2</v>
      </c>
      <c r="E1704" t="s">
        <v>4</v>
      </c>
      <c r="F1704">
        <v>0</v>
      </c>
      <c r="G1704">
        <v>0</v>
      </c>
      <c r="H1704">
        <v>26.88</v>
      </c>
      <c r="J1704">
        <v>0</v>
      </c>
    </row>
    <row r="1705" spans="1:10" x14ac:dyDescent="0.3">
      <c r="A1705" t="s">
        <v>23</v>
      </c>
      <c r="B1705">
        <v>3</v>
      </c>
      <c r="C1705">
        <v>50</v>
      </c>
      <c r="D1705">
        <v>0.05</v>
      </c>
      <c r="E1705" t="s">
        <v>1</v>
      </c>
      <c r="F1705">
        <v>63125.7</v>
      </c>
      <c r="G1705">
        <v>0.88</v>
      </c>
      <c r="H1705">
        <v>3600.83</v>
      </c>
      <c r="I1705">
        <v>0</v>
      </c>
      <c r="J1705">
        <v>1.938118878633377E-2</v>
      </c>
    </row>
    <row r="1706" spans="1:10" x14ac:dyDescent="0.3">
      <c r="A1706" t="s">
        <v>23</v>
      </c>
      <c r="B1706">
        <v>3</v>
      </c>
      <c r="C1706">
        <v>50</v>
      </c>
      <c r="D1706">
        <v>0.1</v>
      </c>
      <c r="E1706" t="s">
        <v>1</v>
      </c>
      <c r="F1706">
        <v>63939.24</v>
      </c>
      <c r="G1706">
        <v>0.99</v>
      </c>
      <c r="H1706">
        <v>3602.45</v>
      </c>
      <c r="I1706">
        <v>0</v>
      </c>
      <c r="J1706">
        <v>3.2518585636194031E-2</v>
      </c>
    </row>
    <row r="1707" spans="1:10" x14ac:dyDescent="0.3">
      <c r="A1707" t="s">
        <v>23</v>
      </c>
      <c r="B1707">
        <v>3</v>
      </c>
      <c r="C1707">
        <v>50</v>
      </c>
      <c r="D1707">
        <v>0.15</v>
      </c>
      <c r="E1707" t="s">
        <v>4</v>
      </c>
      <c r="F1707">
        <v>0</v>
      </c>
      <c r="G1707">
        <v>0</v>
      </c>
      <c r="H1707">
        <v>27.32</v>
      </c>
      <c r="J1707">
        <v>0</v>
      </c>
    </row>
    <row r="1708" spans="1:10" x14ac:dyDescent="0.3">
      <c r="A1708" t="s">
        <v>23</v>
      </c>
      <c r="B1708">
        <v>3</v>
      </c>
      <c r="C1708">
        <v>50</v>
      </c>
      <c r="D1708">
        <v>0.2</v>
      </c>
      <c r="E1708" t="s">
        <v>4</v>
      </c>
      <c r="F1708">
        <v>0</v>
      </c>
      <c r="G1708">
        <v>0</v>
      </c>
      <c r="H1708">
        <v>25.03</v>
      </c>
      <c r="J1708">
        <v>0</v>
      </c>
    </row>
    <row r="1709" spans="1:10" x14ac:dyDescent="0.3">
      <c r="A1709" t="s">
        <v>20</v>
      </c>
      <c r="B1709">
        <v>0</v>
      </c>
      <c r="C1709">
        <v>0</v>
      </c>
      <c r="D1709">
        <v>0.05</v>
      </c>
      <c r="E1709" t="s">
        <v>0</v>
      </c>
      <c r="F1709">
        <v>52458.02</v>
      </c>
      <c r="G1709">
        <v>0</v>
      </c>
      <c r="H1709">
        <v>690.3</v>
      </c>
      <c r="I1709">
        <v>5.5E-2</v>
      </c>
      <c r="J1709">
        <v>0</v>
      </c>
    </row>
    <row r="1710" spans="1:10" x14ac:dyDescent="0.3">
      <c r="A1710" t="s">
        <v>20</v>
      </c>
      <c r="B1710">
        <v>0</v>
      </c>
      <c r="C1710">
        <v>0</v>
      </c>
      <c r="D1710">
        <v>0.1</v>
      </c>
      <c r="E1710" t="s">
        <v>0</v>
      </c>
      <c r="F1710">
        <v>52458.02</v>
      </c>
      <c r="G1710">
        <v>0</v>
      </c>
      <c r="H1710">
        <v>695.43</v>
      </c>
      <c r="I1710">
        <v>0.96199999999999997</v>
      </c>
      <c r="J1710">
        <v>0</v>
      </c>
    </row>
    <row r="1711" spans="1:10" x14ac:dyDescent="0.3">
      <c r="A1711" t="s">
        <v>20</v>
      </c>
      <c r="B1711">
        <v>0</v>
      </c>
      <c r="C1711">
        <v>0</v>
      </c>
      <c r="D1711">
        <v>0.15</v>
      </c>
      <c r="E1711" t="s">
        <v>0</v>
      </c>
      <c r="F1711">
        <v>52458.02</v>
      </c>
      <c r="G1711">
        <v>0</v>
      </c>
      <c r="H1711">
        <v>695.37</v>
      </c>
      <c r="I1711">
        <v>0.999</v>
      </c>
      <c r="J1711">
        <v>0</v>
      </c>
    </row>
    <row r="1712" spans="1:10" x14ac:dyDescent="0.3">
      <c r="A1712" t="s">
        <v>20</v>
      </c>
      <c r="B1712">
        <v>0</v>
      </c>
      <c r="C1712">
        <v>0</v>
      </c>
      <c r="D1712">
        <v>0.2</v>
      </c>
      <c r="E1712" t="s">
        <v>0</v>
      </c>
      <c r="F1712">
        <v>52458.02</v>
      </c>
      <c r="G1712">
        <v>0</v>
      </c>
      <c r="H1712">
        <v>772.14</v>
      </c>
      <c r="I1712">
        <v>1</v>
      </c>
      <c r="J1712">
        <v>0</v>
      </c>
    </row>
    <row r="1713" spans="1:10" x14ac:dyDescent="0.3">
      <c r="A1713" t="s">
        <v>20</v>
      </c>
      <c r="B1713">
        <v>1</v>
      </c>
      <c r="C1713">
        <v>5</v>
      </c>
      <c r="D1713">
        <v>0.05</v>
      </c>
      <c r="E1713" t="s">
        <v>0</v>
      </c>
      <c r="F1713">
        <v>52458.02</v>
      </c>
      <c r="G1713">
        <v>0</v>
      </c>
      <c r="H1713">
        <v>2357.66</v>
      </c>
      <c r="I1713">
        <v>5.5E-2</v>
      </c>
      <c r="J1713">
        <v>0</v>
      </c>
    </row>
    <row r="1714" spans="1:10" x14ac:dyDescent="0.3">
      <c r="A1714" t="s">
        <v>20</v>
      </c>
      <c r="B1714">
        <v>1</v>
      </c>
      <c r="C1714">
        <v>5</v>
      </c>
      <c r="D1714">
        <v>0.1</v>
      </c>
      <c r="E1714" t="s">
        <v>0</v>
      </c>
      <c r="F1714">
        <v>52537.62</v>
      </c>
      <c r="G1714">
        <v>0</v>
      </c>
      <c r="H1714">
        <v>2260.38</v>
      </c>
      <c r="I1714">
        <v>0.65</v>
      </c>
      <c r="J1714">
        <v>1.5174038211889229E-3</v>
      </c>
    </row>
    <row r="1715" spans="1:10" x14ac:dyDescent="0.3">
      <c r="A1715" t="s">
        <v>20</v>
      </c>
      <c r="B1715">
        <v>1</v>
      </c>
      <c r="C1715">
        <v>5</v>
      </c>
      <c r="D1715">
        <v>0.15</v>
      </c>
      <c r="E1715" t="s">
        <v>0</v>
      </c>
      <c r="F1715">
        <v>52641.279999999999</v>
      </c>
      <c r="G1715">
        <v>0</v>
      </c>
      <c r="H1715">
        <v>2448.2199999999998</v>
      </c>
      <c r="I1715">
        <v>0.73299999999999998</v>
      </c>
      <c r="J1715">
        <v>3.4934601039078306E-3</v>
      </c>
    </row>
    <row r="1716" spans="1:10" x14ac:dyDescent="0.3">
      <c r="A1716" t="s">
        <v>20</v>
      </c>
      <c r="B1716">
        <v>1</v>
      </c>
      <c r="C1716">
        <v>5</v>
      </c>
      <c r="D1716">
        <v>0.2</v>
      </c>
      <c r="E1716" t="s">
        <v>1</v>
      </c>
      <c r="F1716">
        <v>52817.5</v>
      </c>
      <c r="G1716">
        <v>0.34</v>
      </c>
      <c r="H1716">
        <v>3606.58</v>
      </c>
      <c r="I1716">
        <v>0.26500000000000001</v>
      </c>
      <c r="J1716">
        <v>6.8527176588060179E-3</v>
      </c>
    </row>
    <row r="1717" spans="1:10" x14ac:dyDescent="0.3">
      <c r="A1717" t="s">
        <v>20</v>
      </c>
      <c r="B1717">
        <v>1</v>
      </c>
      <c r="C1717">
        <v>10</v>
      </c>
      <c r="D1717">
        <v>0.05</v>
      </c>
      <c r="E1717" t="s">
        <v>1</v>
      </c>
      <c r="F1717">
        <v>54370.83</v>
      </c>
      <c r="G1717">
        <v>3.6</v>
      </c>
      <c r="H1717">
        <v>3614.88</v>
      </c>
      <c r="I1717">
        <v>0</v>
      </c>
      <c r="J1717">
        <v>3.6463633206133217E-2</v>
      </c>
    </row>
    <row r="1718" spans="1:10" x14ac:dyDescent="0.3">
      <c r="A1718" t="s">
        <v>20</v>
      </c>
      <c r="B1718">
        <v>1</v>
      </c>
      <c r="C1718">
        <v>10</v>
      </c>
      <c r="D1718">
        <v>0.1</v>
      </c>
      <c r="E1718" t="s">
        <v>1</v>
      </c>
      <c r="F1718">
        <v>52682.93</v>
      </c>
      <c r="G1718">
        <v>0.28000000000000003</v>
      </c>
      <c r="H1718">
        <v>3600.78</v>
      </c>
      <c r="I1718">
        <v>0.192</v>
      </c>
      <c r="J1718">
        <v>4.2874283093414789E-3</v>
      </c>
    </row>
    <row r="1719" spans="1:10" x14ac:dyDescent="0.3">
      <c r="A1719" t="s">
        <v>20</v>
      </c>
      <c r="B1719">
        <v>1</v>
      </c>
      <c r="C1719">
        <v>10</v>
      </c>
      <c r="D1719">
        <v>0.15</v>
      </c>
      <c r="E1719" t="s">
        <v>1</v>
      </c>
      <c r="F1719">
        <v>54213.01</v>
      </c>
      <c r="G1719">
        <v>3.07</v>
      </c>
      <c r="H1719">
        <v>3603.43</v>
      </c>
      <c r="I1719">
        <v>0.71099999999999997</v>
      </c>
      <c r="J1719">
        <v>3.3455132313419567E-2</v>
      </c>
    </row>
    <row r="1720" spans="1:10" x14ac:dyDescent="0.3">
      <c r="A1720" t="s">
        <v>20</v>
      </c>
      <c r="B1720">
        <v>1</v>
      </c>
      <c r="C1720">
        <v>10</v>
      </c>
      <c r="D1720">
        <v>0.2</v>
      </c>
      <c r="E1720" t="s">
        <v>1</v>
      </c>
      <c r="F1720">
        <v>52884.44</v>
      </c>
      <c r="G1720">
        <v>0.4</v>
      </c>
      <c r="H1720">
        <v>3600.45</v>
      </c>
      <c r="I1720">
        <v>2.3E-2</v>
      </c>
      <c r="J1720">
        <v>8.1287856461225161E-3</v>
      </c>
    </row>
    <row r="1721" spans="1:10" x14ac:dyDescent="0.3">
      <c r="A1721" t="s">
        <v>20</v>
      </c>
      <c r="B1721">
        <v>1</v>
      </c>
      <c r="C1721">
        <v>25</v>
      </c>
      <c r="D1721">
        <v>0.05</v>
      </c>
      <c r="E1721" t="s">
        <v>1</v>
      </c>
      <c r="F1721">
        <v>52750.3</v>
      </c>
      <c r="G1721">
        <v>0.62</v>
      </c>
      <c r="H1721">
        <v>3622.13</v>
      </c>
      <c r="I1721">
        <v>5.0000000000000001E-3</v>
      </c>
      <c r="J1721">
        <v>5.5716933273501912E-3</v>
      </c>
    </row>
    <row r="1722" spans="1:10" x14ac:dyDescent="0.3">
      <c r="A1722" t="s">
        <v>20</v>
      </c>
      <c r="B1722">
        <v>1</v>
      </c>
      <c r="C1722">
        <v>25</v>
      </c>
      <c r="D1722">
        <v>0.1</v>
      </c>
      <c r="E1722" t="s">
        <v>1</v>
      </c>
      <c r="F1722">
        <v>60185.39</v>
      </c>
      <c r="G1722">
        <v>13.59</v>
      </c>
      <c r="H1722">
        <v>3600.6</v>
      </c>
      <c r="I1722">
        <v>0</v>
      </c>
      <c r="J1722">
        <v>0.14730578851432075</v>
      </c>
    </row>
    <row r="1723" spans="1:10" x14ac:dyDescent="0.3">
      <c r="A1723" t="s">
        <v>20</v>
      </c>
      <c r="B1723">
        <v>1</v>
      </c>
      <c r="C1723">
        <v>25</v>
      </c>
      <c r="D1723">
        <v>0.15</v>
      </c>
      <c r="E1723" t="s">
        <v>1</v>
      </c>
      <c r="F1723">
        <v>53493.45</v>
      </c>
      <c r="G1723">
        <v>1.69</v>
      </c>
      <c r="H1723">
        <v>3607.15</v>
      </c>
      <c r="I1723">
        <v>0</v>
      </c>
      <c r="J1723">
        <v>1.9738259278562209E-2</v>
      </c>
    </row>
    <row r="1724" spans="1:10" x14ac:dyDescent="0.3">
      <c r="A1724" t="s">
        <v>20</v>
      </c>
      <c r="B1724">
        <v>1</v>
      </c>
      <c r="C1724">
        <v>25</v>
      </c>
      <c r="D1724">
        <v>0.2</v>
      </c>
      <c r="E1724" t="s">
        <v>1</v>
      </c>
      <c r="F1724">
        <v>52904.69</v>
      </c>
      <c r="G1724">
        <v>0.34</v>
      </c>
      <c r="H1724">
        <v>3600.34</v>
      </c>
      <c r="I1724">
        <v>2.3E-2</v>
      </c>
      <c r="J1724">
        <v>8.5148086031459069E-3</v>
      </c>
    </row>
    <row r="1725" spans="1:10" x14ac:dyDescent="0.3">
      <c r="A1725" t="s">
        <v>20</v>
      </c>
      <c r="B1725">
        <v>1</v>
      </c>
      <c r="C1725">
        <v>50</v>
      </c>
      <c r="D1725">
        <v>0.05</v>
      </c>
      <c r="E1725" t="s">
        <v>1</v>
      </c>
      <c r="F1725">
        <v>53223.28</v>
      </c>
      <c r="G1725">
        <v>1.51</v>
      </c>
      <c r="H1725">
        <v>3604.59</v>
      </c>
      <c r="I1725">
        <v>0</v>
      </c>
      <c r="J1725">
        <v>1.4588045831695595E-2</v>
      </c>
    </row>
    <row r="1726" spans="1:10" x14ac:dyDescent="0.3">
      <c r="A1726" t="s">
        <v>20</v>
      </c>
      <c r="B1726">
        <v>1</v>
      </c>
      <c r="C1726">
        <v>50</v>
      </c>
      <c r="D1726">
        <v>0.1</v>
      </c>
      <c r="E1726" t="s">
        <v>1</v>
      </c>
      <c r="F1726">
        <v>52654.97</v>
      </c>
      <c r="G1726">
        <v>0.26</v>
      </c>
      <c r="H1726">
        <v>3600.64</v>
      </c>
      <c r="I1726">
        <v>0</v>
      </c>
      <c r="J1726">
        <v>3.7544306857180132E-3</v>
      </c>
    </row>
    <row r="1727" spans="1:10" x14ac:dyDescent="0.3">
      <c r="A1727" t="s">
        <v>20</v>
      </c>
      <c r="B1727">
        <v>1</v>
      </c>
      <c r="C1727">
        <v>50</v>
      </c>
      <c r="D1727">
        <v>0.15</v>
      </c>
      <c r="E1727" t="s">
        <v>1</v>
      </c>
      <c r="F1727">
        <v>54287.15</v>
      </c>
      <c r="G1727">
        <v>3.17</v>
      </c>
      <c r="H1727">
        <v>3605.79</v>
      </c>
      <c r="I1727">
        <v>0</v>
      </c>
      <c r="J1727">
        <v>3.4868452907677483E-2</v>
      </c>
    </row>
    <row r="1728" spans="1:10" x14ac:dyDescent="0.3">
      <c r="A1728" t="s">
        <v>20</v>
      </c>
      <c r="B1728">
        <v>1</v>
      </c>
      <c r="C1728">
        <v>50</v>
      </c>
      <c r="D1728">
        <v>0.2</v>
      </c>
      <c r="E1728" t="s">
        <v>1</v>
      </c>
      <c r="F1728">
        <v>53647.37</v>
      </c>
      <c r="G1728">
        <v>1.88</v>
      </c>
      <c r="H1728">
        <v>3690.33</v>
      </c>
      <c r="I1728">
        <v>0</v>
      </c>
      <c r="J1728">
        <v>2.26724150091826E-2</v>
      </c>
    </row>
    <row r="1729" spans="1:10" x14ac:dyDescent="0.3">
      <c r="A1729" t="s">
        <v>20</v>
      </c>
      <c r="B1729">
        <v>2</v>
      </c>
      <c r="C1729">
        <v>5</v>
      </c>
      <c r="D1729">
        <v>0.05</v>
      </c>
      <c r="E1729" t="s">
        <v>0</v>
      </c>
      <c r="F1729">
        <v>52458.02</v>
      </c>
      <c r="G1729">
        <v>0</v>
      </c>
      <c r="H1729">
        <v>2395.7800000000002</v>
      </c>
      <c r="I1729">
        <v>5.5E-2</v>
      </c>
      <c r="J1729">
        <v>0</v>
      </c>
    </row>
    <row r="1730" spans="1:10" x14ac:dyDescent="0.3">
      <c r="A1730" t="s">
        <v>20</v>
      </c>
      <c r="B1730">
        <v>2</v>
      </c>
      <c r="C1730">
        <v>5</v>
      </c>
      <c r="D1730">
        <v>0.1</v>
      </c>
      <c r="E1730" t="s">
        <v>0</v>
      </c>
      <c r="F1730">
        <v>52510.42</v>
      </c>
      <c r="G1730">
        <v>0</v>
      </c>
      <c r="H1730">
        <v>2221.85</v>
      </c>
      <c r="I1730">
        <v>0.83899999999999997</v>
      </c>
      <c r="J1730">
        <v>9.9889397274233183E-4</v>
      </c>
    </row>
    <row r="1731" spans="1:10" x14ac:dyDescent="0.3">
      <c r="A1731" t="s">
        <v>20</v>
      </c>
      <c r="B1731">
        <v>2</v>
      </c>
      <c r="C1731">
        <v>5</v>
      </c>
      <c r="D1731">
        <v>0.15</v>
      </c>
      <c r="E1731" t="s">
        <v>0</v>
      </c>
      <c r="F1731">
        <v>52570.81</v>
      </c>
      <c r="G1731">
        <v>0</v>
      </c>
      <c r="H1731">
        <v>2846.17</v>
      </c>
      <c r="I1731">
        <v>0.77800000000000002</v>
      </c>
      <c r="J1731">
        <v>2.1501002134658442E-3</v>
      </c>
    </row>
    <row r="1732" spans="1:10" x14ac:dyDescent="0.3">
      <c r="A1732" t="s">
        <v>20</v>
      </c>
      <c r="B1732">
        <v>2</v>
      </c>
      <c r="C1732">
        <v>5</v>
      </c>
      <c r="D1732">
        <v>0.2</v>
      </c>
      <c r="E1732" t="s">
        <v>0</v>
      </c>
      <c r="F1732">
        <v>52584.34</v>
      </c>
      <c r="G1732">
        <v>0</v>
      </c>
      <c r="H1732">
        <v>2061.7800000000002</v>
      </c>
      <c r="I1732">
        <v>0.67</v>
      </c>
      <c r="J1732">
        <v>2.4080207373438078E-3</v>
      </c>
    </row>
    <row r="1733" spans="1:10" x14ac:dyDescent="0.3">
      <c r="A1733" t="s">
        <v>20</v>
      </c>
      <c r="B1733">
        <v>2</v>
      </c>
      <c r="C1733">
        <v>10</v>
      </c>
      <c r="D1733">
        <v>0.05</v>
      </c>
      <c r="E1733" t="s">
        <v>1</v>
      </c>
      <c r="F1733">
        <v>52615.86</v>
      </c>
      <c r="G1733">
        <v>0.36</v>
      </c>
      <c r="H1733">
        <v>3602.29</v>
      </c>
      <c r="I1733">
        <v>0</v>
      </c>
      <c r="J1733">
        <v>3.0088821499554275E-3</v>
      </c>
    </row>
    <row r="1734" spans="1:10" x14ac:dyDescent="0.3">
      <c r="A1734" t="s">
        <v>20</v>
      </c>
      <c r="B1734">
        <v>2</v>
      </c>
      <c r="C1734">
        <v>10</v>
      </c>
      <c r="D1734">
        <v>0.1</v>
      </c>
      <c r="E1734" t="s">
        <v>1</v>
      </c>
      <c r="F1734">
        <v>52584.34</v>
      </c>
      <c r="G1734">
        <v>0.05</v>
      </c>
      <c r="H1734">
        <v>3616.64</v>
      </c>
      <c r="I1734">
        <v>2.5000000000000001E-2</v>
      </c>
      <c r="J1734">
        <v>2.4080207373438078E-3</v>
      </c>
    </row>
    <row r="1735" spans="1:10" x14ac:dyDescent="0.3">
      <c r="A1735" t="s">
        <v>20</v>
      </c>
      <c r="B1735">
        <v>2</v>
      </c>
      <c r="C1735">
        <v>10</v>
      </c>
      <c r="D1735">
        <v>0.15</v>
      </c>
      <c r="E1735" t="s">
        <v>1</v>
      </c>
      <c r="F1735">
        <v>52805.61</v>
      </c>
      <c r="G1735">
        <v>0.41</v>
      </c>
      <c r="H1735">
        <v>3604.89</v>
      </c>
      <c r="I1735">
        <v>0</v>
      </c>
      <c r="J1735">
        <v>6.6260602287315784E-3</v>
      </c>
    </row>
    <row r="1736" spans="1:10" x14ac:dyDescent="0.3">
      <c r="A1736" t="s">
        <v>20</v>
      </c>
      <c r="B1736">
        <v>2</v>
      </c>
      <c r="C1736">
        <v>10</v>
      </c>
      <c r="D1736">
        <v>0.2</v>
      </c>
      <c r="E1736" t="s">
        <v>1</v>
      </c>
      <c r="F1736">
        <v>52868.66</v>
      </c>
      <c r="G1736">
        <v>0.25</v>
      </c>
      <c r="H1736">
        <v>3604.13</v>
      </c>
      <c r="I1736">
        <v>0</v>
      </c>
      <c r="J1736">
        <v>7.8279736825752622E-3</v>
      </c>
    </row>
    <row r="1737" spans="1:10" x14ac:dyDescent="0.3">
      <c r="A1737" t="s">
        <v>20</v>
      </c>
      <c r="B1737">
        <v>2</v>
      </c>
      <c r="C1737">
        <v>25</v>
      </c>
      <c r="D1737">
        <v>0.05</v>
      </c>
      <c r="E1737" t="s">
        <v>0</v>
      </c>
      <c r="F1737">
        <v>52556.31</v>
      </c>
      <c r="G1737">
        <v>0</v>
      </c>
      <c r="H1737">
        <v>3448.92</v>
      </c>
      <c r="I1737">
        <v>0</v>
      </c>
      <c r="J1737">
        <v>1.8736887133750102E-3</v>
      </c>
    </row>
    <row r="1738" spans="1:10" x14ac:dyDescent="0.3">
      <c r="A1738" t="s">
        <v>20</v>
      </c>
      <c r="B1738">
        <v>2</v>
      </c>
      <c r="C1738">
        <v>25</v>
      </c>
      <c r="D1738">
        <v>0.1</v>
      </c>
      <c r="E1738" t="s">
        <v>1</v>
      </c>
      <c r="F1738">
        <v>52654.97</v>
      </c>
      <c r="G1738">
        <v>0.13</v>
      </c>
      <c r="H1738">
        <v>3611.24</v>
      </c>
      <c r="I1738">
        <v>0</v>
      </c>
      <c r="J1738">
        <v>3.7544306857180132E-3</v>
      </c>
    </row>
    <row r="1739" spans="1:10" x14ac:dyDescent="0.3">
      <c r="A1739" t="s">
        <v>20</v>
      </c>
      <c r="B1739">
        <v>2</v>
      </c>
      <c r="C1739">
        <v>25</v>
      </c>
      <c r="D1739">
        <v>0.15</v>
      </c>
      <c r="E1739" t="s">
        <v>1</v>
      </c>
      <c r="F1739">
        <v>52773.35</v>
      </c>
      <c r="G1739">
        <v>0.08</v>
      </c>
      <c r="H1739">
        <v>3600.49</v>
      </c>
      <c r="I1739">
        <v>0</v>
      </c>
      <c r="J1739">
        <v>6.0110922981844173E-3</v>
      </c>
    </row>
    <row r="1740" spans="1:10" x14ac:dyDescent="0.3">
      <c r="A1740" t="s">
        <v>20</v>
      </c>
      <c r="B1740">
        <v>2</v>
      </c>
      <c r="C1740">
        <v>25</v>
      </c>
      <c r="D1740">
        <v>0.2</v>
      </c>
      <c r="E1740" t="s">
        <v>1</v>
      </c>
      <c r="F1740">
        <v>52887.39</v>
      </c>
      <c r="G1740">
        <v>0.11</v>
      </c>
      <c r="H1740">
        <v>3601.12</v>
      </c>
      <c r="I1740">
        <v>0</v>
      </c>
      <c r="J1740">
        <v>8.1850210892444597E-3</v>
      </c>
    </row>
    <row r="1741" spans="1:10" x14ac:dyDescent="0.3">
      <c r="A1741" t="s">
        <v>20</v>
      </c>
      <c r="B1741">
        <v>2</v>
      </c>
      <c r="C1741">
        <v>50</v>
      </c>
      <c r="D1741">
        <v>0.05</v>
      </c>
      <c r="E1741" t="s">
        <v>1</v>
      </c>
      <c r="F1741">
        <v>52556.31</v>
      </c>
      <c r="G1741">
        <v>0.05</v>
      </c>
      <c r="H1741">
        <v>3601.88</v>
      </c>
      <c r="I1741">
        <v>0</v>
      </c>
      <c r="J1741">
        <v>1.8736887133750102E-3</v>
      </c>
    </row>
    <row r="1742" spans="1:10" x14ac:dyDescent="0.3">
      <c r="A1742" t="s">
        <v>20</v>
      </c>
      <c r="B1742">
        <v>2</v>
      </c>
      <c r="C1742">
        <v>50</v>
      </c>
      <c r="D1742">
        <v>0.1</v>
      </c>
      <c r="E1742" t="s">
        <v>1</v>
      </c>
      <c r="F1742">
        <v>52648.3</v>
      </c>
      <c r="G1742">
        <v>0.06</v>
      </c>
      <c r="H1742">
        <v>3601.25</v>
      </c>
      <c r="I1742">
        <v>0</v>
      </c>
      <c r="J1742">
        <v>3.6272813956761407E-3</v>
      </c>
    </row>
    <row r="1743" spans="1:10" x14ac:dyDescent="0.3">
      <c r="A1743" t="s">
        <v>20</v>
      </c>
      <c r="B1743">
        <v>2</v>
      </c>
      <c r="C1743">
        <v>50</v>
      </c>
      <c r="D1743">
        <v>0.15</v>
      </c>
      <c r="E1743" t="s">
        <v>1</v>
      </c>
      <c r="F1743">
        <v>52773.35</v>
      </c>
      <c r="G1743">
        <v>0.09</v>
      </c>
      <c r="H1743">
        <v>3600.69</v>
      </c>
      <c r="I1743">
        <v>0</v>
      </c>
      <c r="J1743">
        <v>6.0110922981844173E-3</v>
      </c>
    </row>
    <row r="1744" spans="1:10" x14ac:dyDescent="0.3">
      <c r="A1744" t="s">
        <v>20</v>
      </c>
      <c r="B1744">
        <v>2</v>
      </c>
      <c r="C1744">
        <v>50</v>
      </c>
      <c r="D1744">
        <v>0.2</v>
      </c>
      <c r="E1744" t="s">
        <v>0</v>
      </c>
      <c r="F1744">
        <v>52868.66</v>
      </c>
      <c r="G1744">
        <v>0</v>
      </c>
      <c r="H1744">
        <v>1794.73</v>
      </c>
      <c r="I1744">
        <v>0</v>
      </c>
      <c r="J1744">
        <v>7.8279736825752622E-3</v>
      </c>
    </row>
    <row r="1745" spans="1:10" x14ac:dyDescent="0.3">
      <c r="A1745" t="s">
        <v>20</v>
      </c>
      <c r="B1745">
        <v>3</v>
      </c>
      <c r="C1745">
        <v>0</v>
      </c>
      <c r="D1745">
        <v>0.05</v>
      </c>
      <c r="E1745" t="s">
        <v>0</v>
      </c>
      <c r="F1745">
        <v>52648.3</v>
      </c>
      <c r="G1745">
        <v>0</v>
      </c>
      <c r="H1745">
        <v>1067.53</v>
      </c>
      <c r="I1745">
        <v>0</v>
      </c>
      <c r="J1745">
        <v>3.6272813956761407E-3</v>
      </c>
    </row>
    <row r="1746" spans="1:10" x14ac:dyDescent="0.3">
      <c r="A1746" t="s">
        <v>20</v>
      </c>
      <c r="B1746">
        <v>3</v>
      </c>
      <c r="C1746">
        <v>0</v>
      </c>
      <c r="D1746">
        <v>0.1</v>
      </c>
      <c r="E1746" t="s">
        <v>0</v>
      </c>
      <c r="F1746">
        <v>52868.66</v>
      </c>
      <c r="G1746">
        <v>0</v>
      </c>
      <c r="H1746">
        <v>561.51</v>
      </c>
      <c r="I1746">
        <v>0</v>
      </c>
      <c r="J1746">
        <v>7.8279736825752622E-3</v>
      </c>
    </row>
    <row r="1747" spans="1:10" x14ac:dyDescent="0.3">
      <c r="A1747" t="s">
        <v>20</v>
      </c>
      <c r="B1747">
        <v>3</v>
      </c>
      <c r="C1747">
        <v>0</v>
      </c>
      <c r="D1747">
        <v>0.15</v>
      </c>
      <c r="E1747" t="s">
        <v>4</v>
      </c>
      <c r="F1747">
        <v>0</v>
      </c>
      <c r="G1747">
        <v>0</v>
      </c>
      <c r="H1747">
        <v>75.069999999999993</v>
      </c>
      <c r="J1747">
        <v>0</v>
      </c>
    </row>
    <row r="1748" spans="1:10" x14ac:dyDescent="0.3">
      <c r="A1748" t="s">
        <v>20</v>
      </c>
      <c r="B1748">
        <v>3</v>
      </c>
      <c r="C1748">
        <v>0</v>
      </c>
      <c r="D1748">
        <v>0.2</v>
      </c>
      <c r="E1748" t="s">
        <v>4</v>
      </c>
      <c r="F1748">
        <v>0</v>
      </c>
      <c r="G1748">
        <v>0</v>
      </c>
      <c r="H1748">
        <v>28.19</v>
      </c>
      <c r="J1748">
        <v>0</v>
      </c>
    </row>
    <row r="1749" spans="1:10" x14ac:dyDescent="0.3">
      <c r="A1749" t="s">
        <v>20</v>
      </c>
      <c r="B1749">
        <v>3</v>
      </c>
      <c r="C1749">
        <v>10</v>
      </c>
      <c r="D1749">
        <v>0.05</v>
      </c>
      <c r="E1749" t="s">
        <v>0</v>
      </c>
      <c r="F1749">
        <v>52648.3</v>
      </c>
      <c r="G1749">
        <v>0</v>
      </c>
      <c r="H1749">
        <v>599.79999999999995</v>
      </c>
      <c r="I1749">
        <v>0</v>
      </c>
      <c r="J1749">
        <v>3.6272813956761407E-3</v>
      </c>
    </row>
    <row r="1750" spans="1:10" x14ac:dyDescent="0.3">
      <c r="A1750" t="s">
        <v>20</v>
      </c>
      <c r="B1750">
        <v>3</v>
      </c>
      <c r="C1750">
        <v>10</v>
      </c>
      <c r="D1750">
        <v>0.1</v>
      </c>
      <c r="E1750" t="s">
        <v>0</v>
      </c>
      <c r="F1750">
        <v>52868.66</v>
      </c>
      <c r="G1750">
        <v>0</v>
      </c>
      <c r="H1750">
        <v>925.12</v>
      </c>
      <c r="I1750">
        <v>0</v>
      </c>
      <c r="J1750">
        <v>7.8279736825752622E-3</v>
      </c>
    </row>
    <row r="1751" spans="1:10" x14ac:dyDescent="0.3">
      <c r="A1751" t="s">
        <v>20</v>
      </c>
      <c r="B1751">
        <v>3</v>
      </c>
      <c r="C1751">
        <v>10</v>
      </c>
      <c r="D1751">
        <v>0.15</v>
      </c>
      <c r="E1751" t="s">
        <v>4</v>
      </c>
      <c r="F1751">
        <v>0</v>
      </c>
      <c r="G1751">
        <v>0</v>
      </c>
      <c r="H1751">
        <v>24.62</v>
      </c>
      <c r="J1751">
        <v>0</v>
      </c>
    </row>
    <row r="1752" spans="1:10" x14ac:dyDescent="0.3">
      <c r="A1752" t="s">
        <v>20</v>
      </c>
      <c r="B1752">
        <v>3</v>
      </c>
      <c r="C1752">
        <v>10</v>
      </c>
      <c r="D1752">
        <v>0.2</v>
      </c>
      <c r="E1752" t="s">
        <v>4</v>
      </c>
      <c r="F1752">
        <v>0</v>
      </c>
      <c r="G1752">
        <v>0</v>
      </c>
      <c r="H1752">
        <v>24.39</v>
      </c>
      <c r="J1752">
        <v>0</v>
      </c>
    </row>
    <row r="1753" spans="1:10" x14ac:dyDescent="0.3">
      <c r="A1753" t="s">
        <v>20</v>
      </c>
      <c r="B1753">
        <v>3</v>
      </c>
      <c r="C1753">
        <v>25</v>
      </c>
      <c r="D1753">
        <v>0.05</v>
      </c>
      <c r="E1753" t="s">
        <v>0</v>
      </c>
      <c r="F1753">
        <v>52648.3</v>
      </c>
      <c r="G1753">
        <v>0</v>
      </c>
      <c r="H1753">
        <v>970.86</v>
      </c>
      <c r="I1753">
        <v>0</v>
      </c>
      <c r="J1753">
        <v>3.6272813956761407E-3</v>
      </c>
    </row>
    <row r="1754" spans="1:10" x14ac:dyDescent="0.3">
      <c r="A1754" t="s">
        <v>20</v>
      </c>
      <c r="B1754">
        <v>3</v>
      </c>
      <c r="C1754">
        <v>25</v>
      </c>
      <c r="D1754">
        <v>0.1</v>
      </c>
      <c r="E1754" t="s">
        <v>0</v>
      </c>
      <c r="F1754">
        <v>52868.66</v>
      </c>
      <c r="G1754">
        <v>0</v>
      </c>
      <c r="H1754">
        <v>751.88</v>
      </c>
      <c r="I1754">
        <v>0</v>
      </c>
      <c r="J1754">
        <v>7.8279736825752622E-3</v>
      </c>
    </row>
    <row r="1755" spans="1:10" x14ac:dyDescent="0.3">
      <c r="A1755" t="s">
        <v>20</v>
      </c>
      <c r="B1755">
        <v>3</v>
      </c>
      <c r="C1755">
        <v>25</v>
      </c>
      <c r="D1755">
        <v>0.15</v>
      </c>
      <c r="E1755" t="s">
        <v>4</v>
      </c>
      <c r="F1755">
        <v>0</v>
      </c>
      <c r="G1755">
        <v>0</v>
      </c>
      <c r="H1755">
        <v>26.92</v>
      </c>
      <c r="J1755">
        <v>0</v>
      </c>
    </row>
    <row r="1756" spans="1:10" x14ac:dyDescent="0.3">
      <c r="A1756" t="s">
        <v>20</v>
      </c>
      <c r="B1756">
        <v>3</v>
      </c>
      <c r="C1756">
        <v>25</v>
      </c>
      <c r="D1756">
        <v>0.2</v>
      </c>
      <c r="E1756" t="s">
        <v>4</v>
      </c>
      <c r="F1756">
        <v>0</v>
      </c>
      <c r="G1756">
        <v>0</v>
      </c>
      <c r="H1756">
        <v>61.42</v>
      </c>
      <c r="J1756">
        <v>0</v>
      </c>
    </row>
    <row r="1757" spans="1:10" x14ac:dyDescent="0.3">
      <c r="A1757" t="s">
        <v>20</v>
      </c>
      <c r="B1757">
        <v>3</v>
      </c>
      <c r="C1757">
        <v>50</v>
      </c>
      <c r="D1757">
        <v>0.05</v>
      </c>
      <c r="E1757" t="s">
        <v>0</v>
      </c>
      <c r="F1757">
        <v>52648.3</v>
      </c>
      <c r="G1757">
        <v>0</v>
      </c>
      <c r="H1757">
        <v>666.93</v>
      </c>
      <c r="I1757">
        <v>0</v>
      </c>
      <c r="J1757">
        <v>3.6272813956761407E-3</v>
      </c>
    </row>
    <row r="1758" spans="1:10" x14ac:dyDescent="0.3">
      <c r="A1758" t="s">
        <v>20</v>
      </c>
      <c r="B1758">
        <v>3</v>
      </c>
      <c r="C1758">
        <v>50</v>
      </c>
      <c r="D1758">
        <v>0.1</v>
      </c>
      <c r="E1758" t="s">
        <v>0</v>
      </c>
      <c r="F1758">
        <v>52868.66</v>
      </c>
      <c r="G1758">
        <v>0</v>
      </c>
      <c r="H1758">
        <v>485.13</v>
      </c>
      <c r="I1758">
        <v>0</v>
      </c>
      <c r="J1758">
        <v>7.8279736825752622E-3</v>
      </c>
    </row>
    <row r="1759" spans="1:10" x14ac:dyDescent="0.3">
      <c r="A1759" t="s">
        <v>20</v>
      </c>
      <c r="B1759">
        <v>3</v>
      </c>
      <c r="C1759">
        <v>50</v>
      </c>
      <c r="D1759">
        <v>0.15</v>
      </c>
      <c r="E1759" t="s">
        <v>4</v>
      </c>
      <c r="F1759">
        <v>0</v>
      </c>
      <c r="G1759">
        <v>0</v>
      </c>
      <c r="H1759">
        <v>24.8</v>
      </c>
      <c r="J1759">
        <v>0</v>
      </c>
    </row>
    <row r="1760" spans="1:10" x14ac:dyDescent="0.3">
      <c r="A1760" t="s">
        <v>20</v>
      </c>
      <c r="B1760">
        <v>3</v>
      </c>
      <c r="C1760">
        <v>50</v>
      </c>
      <c r="D1760">
        <v>0.2</v>
      </c>
      <c r="E1760" t="s">
        <v>4</v>
      </c>
      <c r="F1760">
        <v>0</v>
      </c>
      <c r="G1760">
        <v>0</v>
      </c>
      <c r="H1760">
        <v>26.43</v>
      </c>
      <c r="J1760">
        <v>0</v>
      </c>
    </row>
  </sheetData>
  <sortState xmlns:xlrd2="http://schemas.microsoft.com/office/spreadsheetml/2017/richdata2" ref="Q49:AA565">
    <sortCondition ref="Q49:Q565"/>
    <sortCondition ref="R49:R565"/>
    <sortCondition ref="S49:S565"/>
    <sortCondition ref="T49:T565"/>
  </sortState>
  <mergeCells count="19">
    <mergeCell ref="AG9:AG12"/>
    <mergeCell ref="AS9:AS12"/>
    <mergeCell ref="Q1:AA1"/>
    <mergeCell ref="AG2:AN2"/>
    <mergeCell ref="AS2:AZ2"/>
    <mergeCell ref="AG5:AG8"/>
    <mergeCell ref="AS5:AS8"/>
    <mergeCell ref="AG13:AG16"/>
    <mergeCell ref="AS13:AS16"/>
    <mergeCell ref="AG20:AN20"/>
    <mergeCell ref="AS20:AZ20"/>
    <mergeCell ref="AG22:AG25"/>
    <mergeCell ref="AS22:AS25"/>
    <mergeCell ref="AG26:AG29"/>
    <mergeCell ref="AS26:AS29"/>
    <mergeCell ref="AG30:AG33"/>
    <mergeCell ref="AS30:AS33"/>
    <mergeCell ref="AG34:AG37"/>
    <mergeCell ref="AS34:AS37"/>
  </mergeCells>
  <pageMargins left="0.511811024" right="0.511811024" top="0.78740157499999996" bottom="0.78740157499999996" header="0.31496062000000002" footer="0.3149606200000000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050229-3B81-4198-8027-F73D7BBF93CD}">
  <dimension ref="A1:BA1760"/>
  <sheetViews>
    <sheetView topLeftCell="AP1" workbookViewId="0">
      <selection activeCell="A26" sqref="A26"/>
    </sheetView>
  </sheetViews>
  <sheetFormatPr defaultRowHeight="14.4" x14ac:dyDescent="0.3"/>
  <cols>
    <col min="1" max="1" width="15.6640625" customWidth="1"/>
    <col min="2" max="2" width="16" customWidth="1"/>
    <col min="4" max="4" width="10.77734375" customWidth="1"/>
    <col min="6" max="6" width="10.21875" customWidth="1"/>
    <col min="7" max="8" width="15.6640625" customWidth="1"/>
    <col min="9" max="10" width="10.5546875" customWidth="1"/>
    <col min="11" max="11" width="16.109375" customWidth="1"/>
    <col min="12" max="12" width="11" bestFit="1" customWidth="1"/>
    <col min="41" max="41" width="10.33203125" bestFit="1" customWidth="1"/>
  </cols>
  <sheetData>
    <row r="1" spans="1:53" x14ac:dyDescent="0.3">
      <c r="A1" t="s">
        <v>35</v>
      </c>
      <c r="B1" t="s">
        <v>36</v>
      </c>
      <c r="C1" t="s">
        <v>37</v>
      </c>
      <c r="D1" t="s">
        <v>38</v>
      </c>
      <c r="E1" t="s">
        <v>39</v>
      </c>
      <c r="F1" t="s">
        <v>40</v>
      </c>
      <c r="G1" t="s">
        <v>41</v>
      </c>
      <c r="H1" t="s">
        <v>42</v>
      </c>
      <c r="I1" t="s">
        <v>43</v>
      </c>
      <c r="J1" t="s">
        <v>44</v>
      </c>
      <c r="K1" t="s">
        <v>45</v>
      </c>
      <c r="L1" s="2" t="s">
        <v>32</v>
      </c>
      <c r="M1" t="s">
        <v>48</v>
      </c>
      <c r="N1" t="s">
        <v>49</v>
      </c>
      <c r="P1" s="34" t="s">
        <v>47</v>
      </c>
      <c r="Q1" s="35"/>
      <c r="R1" s="133" t="s">
        <v>24</v>
      </c>
      <c r="S1" s="133"/>
      <c r="T1" s="133"/>
      <c r="U1" s="133"/>
      <c r="V1" s="133"/>
      <c r="W1" s="133"/>
      <c r="X1" s="133"/>
      <c r="Y1" s="133"/>
      <c r="Z1" s="133"/>
      <c r="AA1" s="133"/>
      <c r="AB1" s="133"/>
    </row>
    <row r="2" spans="1:53" x14ac:dyDescent="0.3">
      <c r="A2" t="s">
        <v>18</v>
      </c>
      <c r="B2">
        <v>0</v>
      </c>
      <c r="C2">
        <v>0</v>
      </c>
      <c r="D2">
        <v>0.05</v>
      </c>
      <c r="E2">
        <v>100</v>
      </c>
      <c r="F2">
        <v>11702.9</v>
      </c>
      <c r="G2">
        <v>573.71400000000006</v>
      </c>
      <c r="H2">
        <v>77</v>
      </c>
      <c r="I2">
        <v>277</v>
      </c>
      <c r="J2">
        <v>1800.09</v>
      </c>
      <c r="K2">
        <v>59366</v>
      </c>
      <c r="L2" s="33">
        <f>IF(AND(F2&lt;&gt;"inf",F2&lt;&gt;"infeas"),F2/P2-1,"---")</f>
        <v>0</v>
      </c>
      <c r="M2" s="39">
        <f>IF(AND(F2&lt;&gt;"inf",N2&lt;&gt;0),F2/N2-1,"---")</f>
        <v>6.0667123439586135E-3</v>
      </c>
      <c r="N2">
        <f t="shared" ref="N2:N65" si="0">SUMPRODUCT(($A$1137:$A$1760=A2)*($B$1137:$B$1760=B2)*($C$1137:$C$1760=C2)*($D$1137:$D$1760=D2)*($F$1137:$F$1760))</f>
        <v>11632.33</v>
      </c>
      <c r="O2">
        <f t="shared" ref="O2:O65" si="1">SUMPRODUCT(($A$1137:$A$1760=A2)*($B$1137:$B$1760=B2)*($C$1137:$C$1760=C2)*($D$1137:$D$1760=D2)*($K$1137:$K$1760))</f>
        <v>1</v>
      </c>
      <c r="P2">
        <f>IF(AND('Heuristica 24'!$C2=0,'Heuristica 24'!$B2=0,'Heuristica 24'!$F2&lt;&gt;"inf",OR(AND(B1=0,'Heuristica 24'!$F2&lt;P1),B1&lt;&gt;0)),'Heuristica 24'!$F2,P1)</f>
        <v>11702.9</v>
      </c>
      <c r="Q2" t="str">
        <f>IF(AND(M2&lt;0,O2=1),"Aqui", " ")</f>
        <v xml:space="preserve"> </v>
      </c>
      <c r="R2" s="26" t="s">
        <v>35</v>
      </c>
      <c r="S2" s="27" t="s">
        <v>36</v>
      </c>
      <c r="T2" s="27" t="s">
        <v>37</v>
      </c>
      <c r="U2" s="27" t="s">
        <v>38</v>
      </c>
      <c r="V2" s="27" t="s">
        <v>39</v>
      </c>
      <c r="W2" s="27" t="s">
        <v>40</v>
      </c>
      <c r="X2" s="27" t="s">
        <v>41</v>
      </c>
      <c r="Y2" s="27" t="s">
        <v>42</v>
      </c>
      <c r="Z2" s="27" t="s">
        <v>43</v>
      </c>
      <c r="AA2" s="27" t="s">
        <v>44</v>
      </c>
      <c r="AB2" s="28" t="s">
        <v>45</v>
      </c>
      <c r="AC2" s="2" t="s">
        <v>32</v>
      </c>
      <c r="AD2" t="s">
        <v>48</v>
      </c>
      <c r="AF2" s="40"/>
      <c r="AH2" s="131" t="s">
        <v>24</v>
      </c>
      <c r="AI2" s="131"/>
      <c r="AJ2" s="131"/>
      <c r="AK2" s="131"/>
      <c r="AL2" s="131"/>
      <c r="AM2" s="131"/>
      <c r="AN2" s="131"/>
      <c r="AO2" s="131"/>
      <c r="AT2" s="131" t="s">
        <v>34</v>
      </c>
      <c r="AU2" s="131"/>
      <c r="AV2" s="131"/>
      <c r="AW2" s="131"/>
      <c r="AX2" s="131"/>
      <c r="AY2" s="131"/>
      <c r="AZ2" s="131"/>
      <c r="BA2" s="131"/>
    </row>
    <row r="3" spans="1:53" x14ac:dyDescent="0.3">
      <c r="A3" t="s">
        <v>18</v>
      </c>
      <c r="B3">
        <v>0</v>
      </c>
      <c r="C3">
        <v>0</v>
      </c>
      <c r="D3">
        <v>0.1</v>
      </c>
      <c r="E3">
        <v>100</v>
      </c>
      <c r="F3">
        <v>11702.9</v>
      </c>
      <c r="G3">
        <v>1525.03</v>
      </c>
      <c r="H3">
        <v>168</v>
      </c>
      <c r="I3">
        <v>201</v>
      </c>
      <c r="J3">
        <v>1800.43</v>
      </c>
      <c r="K3">
        <v>45291</v>
      </c>
      <c r="L3" s="33">
        <f t="shared" ref="L3:L66" si="2">IF(AND(F3&lt;&gt;"inf",F3&lt;&gt;"infeas"),F3/P3-1,"---")</f>
        <v>0</v>
      </c>
      <c r="M3" s="39">
        <f t="shared" ref="M3:M66" si="3">IF(AND(F3&lt;&gt;"inf",N3&lt;&gt;0),F3/N3-1,"---")</f>
        <v>6.0667123439586135E-3</v>
      </c>
      <c r="N3">
        <f t="shared" si="0"/>
        <v>11632.33</v>
      </c>
      <c r="O3">
        <f t="shared" si="1"/>
        <v>1</v>
      </c>
      <c r="P3">
        <f>IF(AND('Heuristica 24'!$C3=0,'Heuristica 24'!$B3=0,'Heuristica 24'!$F3&lt;&gt;"inf",OR(AND(B2=0,'Heuristica 24'!$F3&lt;P2),B2&lt;&gt;0)),'Heuristica 24'!$F3,P2)</f>
        <v>11702.9</v>
      </c>
      <c r="Q3" t="str">
        <f>IF(AND(M3&lt;-0.1%,O3=1),"Aqui", " ")</f>
        <v xml:space="preserve"> </v>
      </c>
      <c r="R3" s="29" t="s">
        <v>24</v>
      </c>
      <c r="S3" s="30">
        <v>0</v>
      </c>
      <c r="T3" s="30">
        <v>0</v>
      </c>
      <c r="U3" s="30">
        <v>0.05</v>
      </c>
      <c r="V3" s="30">
        <v>200</v>
      </c>
      <c r="W3" s="30">
        <v>33270.9</v>
      </c>
      <c r="X3" s="30">
        <v>878.95299999999997</v>
      </c>
      <c r="Y3" s="30">
        <v>2069</v>
      </c>
      <c r="Z3" s="30">
        <v>4731</v>
      </c>
      <c r="AA3" s="30">
        <v>1800.13</v>
      </c>
      <c r="AB3" s="31">
        <v>177609</v>
      </c>
      <c r="AC3" s="39">
        <v>0</v>
      </c>
      <c r="AD3" s="39">
        <v>-1.2022503722564082E-6</v>
      </c>
      <c r="AH3" s="3" t="s">
        <v>26</v>
      </c>
      <c r="AI3" s="4" t="s">
        <v>10</v>
      </c>
      <c r="AJ3" s="4" t="s">
        <v>33</v>
      </c>
      <c r="AK3" s="4" t="s">
        <v>4</v>
      </c>
      <c r="AL3" s="4" t="s">
        <v>50</v>
      </c>
      <c r="AM3" s="4" t="s">
        <v>52</v>
      </c>
      <c r="AN3" s="4" t="s">
        <v>51</v>
      </c>
      <c r="AO3" s="4" t="s">
        <v>53</v>
      </c>
      <c r="AT3" s="3" t="s">
        <v>26</v>
      </c>
      <c r="AU3" s="4" t="s">
        <v>10</v>
      </c>
      <c r="AV3" s="4" t="s">
        <v>33</v>
      </c>
      <c r="AW3" s="4" t="s">
        <v>4</v>
      </c>
      <c r="AX3" s="4" t="s">
        <v>54</v>
      </c>
      <c r="AY3" s="4" t="s">
        <v>52</v>
      </c>
      <c r="AZ3" s="4" t="s">
        <v>51</v>
      </c>
      <c r="BA3" s="4" t="s">
        <v>53</v>
      </c>
    </row>
    <row r="4" spans="1:53" x14ac:dyDescent="0.3">
      <c r="A4" t="s">
        <v>18</v>
      </c>
      <c r="B4">
        <v>0</v>
      </c>
      <c r="C4">
        <v>0</v>
      </c>
      <c r="D4">
        <v>0.15</v>
      </c>
      <c r="E4">
        <v>100</v>
      </c>
      <c r="F4">
        <v>11702.9</v>
      </c>
      <c r="G4">
        <v>1248.0999999999999</v>
      </c>
      <c r="H4">
        <v>159</v>
      </c>
      <c r="I4">
        <v>219</v>
      </c>
      <c r="J4">
        <v>1800.08</v>
      </c>
      <c r="K4">
        <v>47578</v>
      </c>
      <c r="L4" s="33">
        <f t="shared" si="2"/>
        <v>0</v>
      </c>
      <c r="M4" s="39">
        <f t="shared" si="3"/>
        <v>6.0667123439586135E-3</v>
      </c>
      <c r="N4">
        <f t="shared" si="0"/>
        <v>11632.33</v>
      </c>
      <c r="O4">
        <f t="shared" si="1"/>
        <v>1</v>
      </c>
      <c r="P4">
        <f>IF(AND('Heuristica 24'!$C4=0,'Heuristica 24'!$B4=0,'Heuristica 24'!$F4&lt;&gt;"inf",OR(AND(B3=0,'Heuristica 24'!$F4&lt;P3),B3&lt;&gt;0)),'Heuristica 24'!$F4,P3)</f>
        <v>11702.9</v>
      </c>
      <c r="Q4" t="str">
        <f t="shared" ref="Q4:Q67" si="4">IF(AND(M4&lt;-0.1%,O4=1),"Aqui", " ")</f>
        <v xml:space="preserve"> </v>
      </c>
      <c r="R4" s="32" t="s">
        <v>24</v>
      </c>
      <c r="S4" s="24">
        <v>0</v>
      </c>
      <c r="T4" s="24">
        <v>0</v>
      </c>
      <c r="U4" s="24">
        <v>0.1</v>
      </c>
      <c r="V4" s="24">
        <v>200</v>
      </c>
      <c r="W4" s="24">
        <v>33270.9</v>
      </c>
      <c r="X4" s="24">
        <v>218.26599999999999</v>
      </c>
      <c r="Y4" s="24">
        <v>515</v>
      </c>
      <c r="Z4" s="24">
        <v>8810</v>
      </c>
      <c r="AA4" s="24">
        <v>1800.14</v>
      </c>
      <c r="AB4" s="25">
        <v>257475</v>
      </c>
      <c r="AC4" s="39">
        <v>0</v>
      </c>
      <c r="AD4" s="39">
        <v>-1.2022503722564082E-6</v>
      </c>
      <c r="AG4">
        <v>0</v>
      </c>
      <c r="AH4" s="1" t="s">
        <v>27</v>
      </c>
      <c r="AI4" s="1">
        <v>0</v>
      </c>
      <c r="AJ4" s="1">
        <v>1</v>
      </c>
      <c r="AK4" s="1">
        <f>(COUNTIFS($S$3:$S$54,AG4,$T$3:$T$54,AI4)-COUNTIFS($S$3:$S$54,AG4,$T$3:$T$54,AI4))/4</f>
        <v>0</v>
      </c>
      <c r="AL4" s="41">
        <f>AVERAGEIFS($W$3:$W$54,$S$3:$S$54,AG4,$T$3:$T$54,AI4)</f>
        <v>22486.899999999998</v>
      </c>
      <c r="AM4" s="41">
        <f>AVERAGEIFS($X$3:$X$54,$S$3:$S$54,AG4,$T$3:$T$54,AI4)</f>
        <v>744.1979174999999</v>
      </c>
      <c r="AN4" s="42">
        <f>AVERAGEIFS($Z$3:$Z$54,$S$3:$S$54,AG4,$T$3:$T$54,AI4)</f>
        <v>3833</v>
      </c>
      <c r="AO4" s="42">
        <f>AVERAGEIFS($AB$3:$AB$54,$S$3:$S$54,AG4,$T$3:$T$54,AI4)</f>
        <v>130096.875</v>
      </c>
      <c r="AS4">
        <v>0</v>
      </c>
      <c r="AT4" s="1" t="s">
        <v>27</v>
      </c>
      <c r="AU4" s="1">
        <v>0</v>
      </c>
      <c r="AV4" s="1" t="e">
        <f>Model_dem!#REF!</f>
        <v>#REF!</v>
      </c>
      <c r="AW4" s="44" t="e">
        <f>Model_dem!#REF!</f>
        <v>#REF!</v>
      </c>
      <c r="AX4" s="16">
        <f t="shared" ref="AX4:AX16" si="5">AVERAGEIFS($M$2:$M$624,$B$2:$B$624,AS4,$C$2:$C$624,AU4)</f>
        <v>6.8829790963168469E-3</v>
      </c>
      <c r="AY4" s="41">
        <f t="shared" ref="AY4:AY16" si="6">AVERAGEIFS($G$2:$G$624,$B$2:$B$624,AS4,$C$2:$C$624,AU4)</f>
        <v>707.32295377777803</v>
      </c>
      <c r="AZ4" s="42">
        <f t="shared" ref="AZ4:AZ16" si="7">AVERAGEIFS($I$2:$I$624,$B$2:$B$624,AS4,$C$2:$C$624,AU4)</f>
        <v>4603.9777777777781</v>
      </c>
      <c r="BA4" s="42">
        <f t="shared" ref="BA4:BA16" si="8">AVERAGEIFS($K$2:$K$624,$B$2:$B$624,AS4,$C$2:$C$624,AU4)</f>
        <v>88338.377777777772</v>
      </c>
    </row>
    <row r="5" spans="1:53" x14ac:dyDescent="0.3">
      <c r="A5" t="s">
        <v>18</v>
      </c>
      <c r="B5">
        <v>0</v>
      </c>
      <c r="C5">
        <v>0</v>
      </c>
      <c r="D5">
        <v>0.2</v>
      </c>
      <c r="E5">
        <v>100</v>
      </c>
      <c r="F5">
        <v>11702.9</v>
      </c>
      <c r="G5">
        <v>1445.82</v>
      </c>
      <c r="H5">
        <v>194</v>
      </c>
      <c r="I5">
        <v>249</v>
      </c>
      <c r="J5">
        <v>1800.49</v>
      </c>
      <c r="K5">
        <v>52194</v>
      </c>
      <c r="L5" s="33">
        <f t="shared" si="2"/>
        <v>0</v>
      </c>
      <c r="M5" s="39">
        <f t="shared" si="3"/>
        <v>6.0667123439586135E-3</v>
      </c>
      <c r="N5">
        <f t="shared" si="0"/>
        <v>11632.33</v>
      </c>
      <c r="O5">
        <f t="shared" si="1"/>
        <v>1</v>
      </c>
      <c r="P5">
        <f>IF(AND('Heuristica 24'!$C5=0,'Heuristica 24'!$B5=0,'Heuristica 24'!$F5&lt;&gt;"inf",OR(AND(B4=0,'Heuristica 24'!$F5&lt;P4),B4&lt;&gt;0)),'Heuristica 24'!$F5,P4)</f>
        <v>11702.9</v>
      </c>
      <c r="Q5" t="str">
        <f t="shared" si="4"/>
        <v xml:space="preserve"> </v>
      </c>
      <c r="R5" s="29" t="s">
        <v>24</v>
      </c>
      <c r="S5" s="30">
        <v>0</v>
      </c>
      <c r="T5" s="30">
        <v>0</v>
      </c>
      <c r="U5" s="30">
        <v>0.15</v>
      </c>
      <c r="V5" s="30">
        <v>200</v>
      </c>
      <c r="W5" s="30">
        <v>33270.9</v>
      </c>
      <c r="X5" s="30">
        <v>8.4878400000000003</v>
      </c>
      <c r="Y5" s="30">
        <v>0</v>
      </c>
      <c r="Z5" s="30">
        <v>8579</v>
      </c>
      <c r="AA5" s="30">
        <v>1800.01</v>
      </c>
      <c r="AB5" s="31">
        <v>238371</v>
      </c>
      <c r="AC5" s="39">
        <v>0</v>
      </c>
      <c r="AD5" s="39">
        <v>-1.2022503722564082E-6</v>
      </c>
      <c r="AG5">
        <v>1</v>
      </c>
      <c r="AH5" s="130" t="s">
        <v>28</v>
      </c>
      <c r="AI5" s="1">
        <v>5</v>
      </c>
      <c r="AJ5" s="1" t="e">
        <f>Model_dem!#REF!</f>
        <v>#REF!</v>
      </c>
      <c r="AK5" s="44" t="e">
        <f>Model_dem!#REF!-COUNTIFS($S$3:$S$54,AG5,$T$3:$T$54,AI5)</f>
        <v>#REF!</v>
      </c>
      <c r="AL5" s="8">
        <f t="shared" ref="AL5:AL16" si="9">AVERAGEIFS($W$3:$W$54,$S$3:$S$54,AG5,$T$3:$T$54,AI5)</f>
        <v>33435.300000000003</v>
      </c>
      <c r="AM5" s="8">
        <f t="shared" ref="AM5:AM16" si="10">AVERAGEIFS($X$3:$X$54,$S$3:$S$54,AG5,$T$3:$T$54,AI5)</f>
        <v>695.04300000000012</v>
      </c>
      <c r="AN5" s="43">
        <f t="shared" ref="AN5:AN16" si="11">AVERAGEIFS($Z$3:$Z$54,$S$3:$S$54,AG5,$T$3:$T$54,AI5)</f>
        <v>930.5</v>
      </c>
      <c r="AO5" s="43">
        <f t="shared" ref="AO5:AO16" si="12">AVERAGEIFS($AB$3:$AB$54,$S$3:$S$54,AG5,$T$3:$T$54,AI5)</f>
        <v>43389</v>
      </c>
      <c r="AS5">
        <v>1</v>
      </c>
      <c r="AT5" s="130" t="s">
        <v>28</v>
      </c>
      <c r="AU5" s="1">
        <v>5</v>
      </c>
      <c r="AV5" s="1" t="e">
        <f>Model_dem!#REF!</f>
        <v>#REF!</v>
      </c>
      <c r="AW5" s="44" t="e">
        <f>Model_dem!#REF!</f>
        <v>#REF!</v>
      </c>
      <c r="AX5" s="6">
        <f t="shared" si="5"/>
        <v>1.8068615957972576E-2</v>
      </c>
      <c r="AY5" s="8">
        <f t="shared" si="6"/>
        <v>998.60593812500031</v>
      </c>
      <c r="AZ5" s="43">
        <f t="shared" si="7"/>
        <v>8277.25</v>
      </c>
      <c r="BA5" s="43">
        <f t="shared" si="8"/>
        <v>23771.333333333332</v>
      </c>
    </row>
    <row r="6" spans="1:53" x14ac:dyDescent="0.3">
      <c r="A6" t="s">
        <v>18</v>
      </c>
      <c r="B6">
        <v>1</v>
      </c>
      <c r="C6">
        <v>5</v>
      </c>
      <c r="D6">
        <v>0.05</v>
      </c>
      <c r="E6">
        <v>100</v>
      </c>
      <c r="F6">
        <v>11675.9</v>
      </c>
      <c r="G6">
        <v>1662.57</v>
      </c>
      <c r="H6">
        <v>174</v>
      </c>
      <c r="I6">
        <v>190</v>
      </c>
      <c r="J6">
        <v>1802.69</v>
      </c>
      <c r="K6">
        <v>45588</v>
      </c>
      <c r="L6" s="33">
        <f t="shared" si="2"/>
        <v>-2.307120457322509E-3</v>
      </c>
      <c r="M6" s="39">
        <f t="shared" si="3"/>
        <v>-2.5693884769806274E-6</v>
      </c>
      <c r="N6">
        <f t="shared" si="0"/>
        <v>11675.93</v>
      </c>
      <c r="O6">
        <f t="shared" si="1"/>
        <v>1</v>
      </c>
      <c r="P6">
        <f>IF(AND('Heuristica 24'!$C6=0,'Heuristica 24'!$B6=0,'Heuristica 24'!$F6&lt;&gt;"inf",OR(AND(B5=0,'Heuristica 24'!$F6&lt;P5),B5&lt;&gt;0)),'Heuristica 24'!$F6,P5)</f>
        <v>11702.9</v>
      </c>
      <c r="Q6" t="str">
        <f t="shared" si="4"/>
        <v xml:space="preserve"> </v>
      </c>
      <c r="R6" s="32" t="s">
        <v>24</v>
      </c>
      <c r="S6" s="24">
        <v>0</v>
      </c>
      <c r="T6" s="24">
        <v>0</v>
      </c>
      <c r="U6" s="24">
        <v>0.2</v>
      </c>
      <c r="V6" s="24">
        <v>200</v>
      </c>
      <c r="W6" s="24">
        <v>33270.9</v>
      </c>
      <c r="X6" s="24">
        <v>55.212499999999999</v>
      </c>
      <c r="Y6" s="24">
        <v>55</v>
      </c>
      <c r="Z6" s="24">
        <v>7598</v>
      </c>
      <c r="AA6" s="24">
        <v>1800.41</v>
      </c>
      <c r="AB6" s="25">
        <v>162891</v>
      </c>
      <c r="AC6" s="39">
        <v>0</v>
      </c>
      <c r="AD6" s="39">
        <v>-1.2022503722564082E-6</v>
      </c>
      <c r="AG6">
        <v>1</v>
      </c>
      <c r="AH6" s="130"/>
      <c r="AI6" s="1">
        <v>10</v>
      </c>
      <c r="AJ6" s="1" t="e">
        <f>Model_dem!#REF!</f>
        <v>#REF!</v>
      </c>
      <c r="AK6" s="1" t="e">
        <f>Model_dem!#REF!-COUNTIFS($S$3:$S$54,AG6,$T$3:$T$54,AI6)</f>
        <v>#REF!</v>
      </c>
      <c r="AL6" s="8">
        <f t="shared" si="9"/>
        <v>33599.324999999997</v>
      </c>
      <c r="AM6" s="8">
        <f t="shared" si="10"/>
        <v>988.50849999999991</v>
      </c>
      <c r="AN6" s="43">
        <f t="shared" si="11"/>
        <v>192.75</v>
      </c>
      <c r="AO6" s="43">
        <f t="shared" si="12"/>
        <v>22880</v>
      </c>
      <c r="AS6">
        <v>1</v>
      </c>
      <c r="AT6" s="130"/>
      <c r="AU6" s="1">
        <v>10</v>
      </c>
      <c r="AV6" s="1" t="e">
        <f>Model_dem!#REF!</f>
        <v>#REF!</v>
      </c>
      <c r="AW6" s="44" t="e">
        <f>Model_dem!#REF!</f>
        <v>#REF!</v>
      </c>
      <c r="AX6" s="6">
        <f t="shared" si="5"/>
        <v>2.1653976585324346E-2</v>
      </c>
      <c r="AY6" s="8">
        <f t="shared" si="6"/>
        <v>1064.7482547619047</v>
      </c>
      <c r="AZ6" s="43">
        <f t="shared" si="7"/>
        <v>9635.2857142857138</v>
      </c>
      <c r="BA6" s="43">
        <f t="shared" si="8"/>
        <v>18600.238095238095</v>
      </c>
    </row>
    <row r="7" spans="1:53" x14ac:dyDescent="0.3">
      <c r="A7" t="s">
        <v>18</v>
      </c>
      <c r="B7">
        <v>1</v>
      </c>
      <c r="C7">
        <v>5</v>
      </c>
      <c r="D7">
        <v>0.1</v>
      </c>
      <c r="E7">
        <v>100</v>
      </c>
      <c r="F7">
        <v>11840</v>
      </c>
      <c r="G7">
        <v>1033.4100000000001</v>
      </c>
      <c r="H7">
        <v>120</v>
      </c>
      <c r="I7">
        <v>231</v>
      </c>
      <c r="J7">
        <v>1800.05</v>
      </c>
      <c r="K7">
        <v>52212</v>
      </c>
      <c r="L7" s="33">
        <f t="shared" si="2"/>
        <v>1.171504498884901E-2</v>
      </c>
      <c r="M7" s="39">
        <f t="shared" si="3"/>
        <v>7.9400820483659373E-3</v>
      </c>
      <c r="N7">
        <f t="shared" si="0"/>
        <v>11746.73</v>
      </c>
      <c r="O7">
        <f t="shared" si="1"/>
        <v>1</v>
      </c>
      <c r="P7">
        <f>IF(AND('Heuristica 24'!$C7=0,'Heuristica 24'!$B7=0,'Heuristica 24'!$F7&lt;&gt;"inf",OR(AND(B6=0,'Heuristica 24'!$F7&lt;P6),B6&lt;&gt;0)),'Heuristica 24'!$F7,P6)</f>
        <v>11702.9</v>
      </c>
      <c r="Q7" t="str">
        <f t="shared" si="4"/>
        <v xml:space="preserve"> </v>
      </c>
      <c r="R7" s="29" t="s">
        <v>24</v>
      </c>
      <c r="S7" s="30">
        <v>1</v>
      </c>
      <c r="T7" s="30">
        <v>5</v>
      </c>
      <c r="U7" s="30">
        <v>0.05</v>
      </c>
      <c r="V7" s="30">
        <v>200</v>
      </c>
      <c r="W7" s="30">
        <v>33316.5</v>
      </c>
      <c r="X7" s="30">
        <v>962.46299999999997</v>
      </c>
      <c r="Y7" s="30">
        <v>601</v>
      </c>
      <c r="Z7" s="30">
        <v>1045</v>
      </c>
      <c r="AA7" s="30">
        <v>1800.11</v>
      </c>
      <c r="AB7" s="31">
        <v>54928</v>
      </c>
      <c r="AC7" s="39">
        <v>1.3705670721260166E-3</v>
      </c>
      <c r="AD7" s="39">
        <v>-1.4829476011195553E-3</v>
      </c>
      <c r="AG7">
        <v>1</v>
      </c>
      <c r="AH7" s="130"/>
      <c r="AI7" s="1">
        <v>25</v>
      </c>
      <c r="AJ7" s="1" t="e">
        <f>Model_dem!#REF!</f>
        <v>#REF!</v>
      </c>
      <c r="AK7" s="1" t="e">
        <f>Model_dem!#REF!-COUNTIFS($S$3:$S$54,AG7,$T$3:$T$54,AI7)</f>
        <v>#REF!</v>
      </c>
      <c r="AL7" s="8">
        <f t="shared" si="9"/>
        <v>33657.674999999996</v>
      </c>
      <c r="AM7" s="8">
        <f t="shared" si="10"/>
        <v>1035.7772499999999</v>
      </c>
      <c r="AN7" s="43">
        <f t="shared" si="11"/>
        <v>145.75</v>
      </c>
      <c r="AO7" s="43">
        <f t="shared" si="12"/>
        <v>16166.25</v>
      </c>
      <c r="AS7">
        <v>1</v>
      </c>
      <c r="AT7" s="130"/>
      <c r="AU7" s="1">
        <v>25</v>
      </c>
      <c r="AV7" s="1" t="e">
        <f>Model_dem!#REF!</f>
        <v>#REF!</v>
      </c>
      <c r="AW7" s="44" t="e">
        <f>Model_dem!#REF!</f>
        <v>#REF!</v>
      </c>
      <c r="AX7" s="6">
        <f t="shared" si="5"/>
        <v>1.3184706102496299E-2</v>
      </c>
      <c r="AY7" s="8">
        <f t="shared" si="6"/>
        <v>1178.194553809524</v>
      </c>
      <c r="AZ7" s="43">
        <f t="shared" si="7"/>
        <v>3836.5714285714284</v>
      </c>
      <c r="BA7" s="43">
        <f t="shared" si="8"/>
        <v>10442.476190476191</v>
      </c>
    </row>
    <row r="8" spans="1:53" x14ac:dyDescent="0.3">
      <c r="A8" t="s">
        <v>18</v>
      </c>
      <c r="B8">
        <v>1</v>
      </c>
      <c r="C8">
        <v>5</v>
      </c>
      <c r="D8">
        <v>0.15</v>
      </c>
      <c r="E8">
        <v>100</v>
      </c>
      <c r="F8">
        <v>12434.2</v>
      </c>
      <c r="G8">
        <v>58.9985</v>
      </c>
      <c r="H8">
        <v>0</v>
      </c>
      <c r="I8">
        <v>47</v>
      </c>
      <c r="J8">
        <v>1802.23</v>
      </c>
      <c r="K8">
        <v>15911</v>
      </c>
      <c r="L8" s="33">
        <f t="shared" si="2"/>
        <v>6.2488784831110422E-2</v>
      </c>
      <c r="M8" s="39">
        <f t="shared" si="3"/>
        <v>2.4206096539385769E-2</v>
      </c>
      <c r="N8">
        <f t="shared" si="0"/>
        <v>12140.33</v>
      </c>
      <c r="O8">
        <f t="shared" si="1"/>
        <v>1</v>
      </c>
      <c r="P8">
        <f>IF(AND('Heuristica 24'!$C8=0,'Heuristica 24'!$B8=0,'Heuristica 24'!$F8&lt;&gt;"inf",OR(AND(B7=0,'Heuristica 24'!$F8&lt;P7),B7&lt;&gt;0)),'Heuristica 24'!$F8,P7)</f>
        <v>11702.9</v>
      </c>
      <c r="Q8" t="str">
        <f t="shared" si="4"/>
        <v xml:space="preserve"> </v>
      </c>
      <c r="R8" s="32" t="s">
        <v>24</v>
      </c>
      <c r="S8" s="24">
        <v>1</v>
      </c>
      <c r="T8" s="24">
        <v>5</v>
      </c>
      <c r="U8" s="24">
        <v>0.1</v>
      </c>
      <c r="V8" s="24">
        <v>200</v>
      </c>
      <c r="W8" s="24">
        <v>33366</v>
      </c>
      <c r="X8" s="24">
        <v>292.84500000000003</v>
      </c>
      <c r="Y8" s="24">
        <v>47</v>
      </c>
      <c r="Z8" s="24">
        <v>551</v>
      </c>
      <c r="AA8" s="24">
        <v>1800.65</v>
      </c>
      <c r="AB8" s="25">
        <v>42865</v>
      </c>
      <c r="AC8" s="39">
        <v>2.8583536964734702E-3</v>
      </c>
      <c r="AD8" s="39">
        <v>-2.4488824563329015E-3</v>
      </c>
      <c r="AG8">
        <v>1</v>
      </c>
      <c r="AH8" s="130"/>
      <c r="AI8" s="1">
        <v>50</v>
      </c>
      <c r="AJ8" s="1" t="e">
        <f>Model_dem!#REF!</f>
        <v>#REF!</v>
      </c>
      <c r="AK8" s="1" t="e">
        <f>Model_dem!#REF!-COUNTIFS($S$3:$S$54,AG8,$T$3:$T$54,AI8)</f>
        <v>#REF!</v>
      </c>
      <c r="AL8" s="8">
        <f t="shared" si="9"/>
        <v>33778.100000000006</v>
      </c>
      <c r="AM8" s="8">
        <f t="shared" si="10"/>
        <v>962.83975000000009</v>
      </c>
      <c r="AN8" s="43">
        <f t="shared" si="11"/>
        <v>134.5</v>
      </c>
      <c r="AO8" s="43">
        <f t="shared" si="12"/>
        <v>16856.75</v>
      </c>
      <c r="AS8">
        <v>1</v>
      </c>
      <c r="AT8" s="130"/>
      <c r="AU8" s="1">
        <v>50</v>
      </c>
      <c r="AV8" s="1" t="e">
        <f>Model_dem!#REF!</f>
        <v>#REF!</v>
      </c>
      <c r="AW8" s="44" t="e">
        <f>Model_dem!#REF!</f>
        <v>#REF!</v>
      </c>
      <c r="AX8" s="6">
        <f t="shared" si="5"/>
        <v>6.8530593494294426E-2</v>
      </c>
      <c r="AY8" s="8">
        <f t="shared" si="6"/>
        <v>1296.2023207142859</v>
      </c>
      <c r="AZ8" s="43">
        <f t="shared" si="7"/>
        <v>3323.5476190476193</v>
      </c>
      <c r="BA8" s="43">
        <f t="shared" si="8"/>
        <v>7568.9285714285716</v>
      </c>
    </row>
    <row r="9" spans="1:53" x14ac:dyDescent="0.3">
      <c r="A9" t="s">
        <v>18</v>
      </c>
      <c r="B9">
        <v>1</v>
      </c>
      <c r="C9">
        <v>5</v>
      </c>
      <c r="D9">
        <v>0.2</v>
      </c>
      <c r="E9">
        <v>100</v>
      </c>
      <c r="F9">
        <v>12538.6</v>
      </c>
      <c r="G9">
        <v>1373.7</v>
      </c>
      <c r="H9">
        <v>40</v>
      </c>
      <c r="I9">
        <v>60</v>
      </c>
      <c r="J9">
        <v>1804.65</v>
      </c>
      <c r="K9">
        <v>20806</v>
      </c>
      <c r="L9" s="33">
        <f t="shared" si="2"/>
        <v>7.1409650599424168E-2</v>
      </c>
      <c r="M9" s="39">
        <f t="shared" si="3"/>
        <v>2.3995531156950189E-2</v>
      </c>
      <c r="N9">
        <f t="shared" si="0"/>
        <v>12244.78</v>
      </c>
      <c r="O9">
        <f t="shared" si="1"/>
        <v>1</v>
      </c>
      <c r="P9">
        <f>IF(AND('Heuristica 24'!$C9=0,'Heuristica 24'!$B9=0,'Heuristica 24'!$F9&lt;&gt;"inf",OR(AND(B8=0,'Heuristica 24'!$F9&lt;P8),B8&lt;&gt;0)),'Heuristica 24'!$F9,P8)</f>
        <v>11702.9</v>
      </c>
      <c r="Q9" t="str">
        <f t="shared" si="4"/>
        <v xml:space="preserve"> </v>
      </c>
      <c r="R9" s="29" t="s">
        <v>24</v>
      </c>
      <c r="S9" s="30">
        <v>1</v>
      </c>
      <c r="T9" s="30">
        <v>5</v>
      </c>
      <c r="U9" s="30">
        <v>0.15</v>
      </c>
      <c r="V9" s="30">
        <v>200</v>
      </c>
      <c r="W9" s="30">
        <v>33448.300000000003</v>
      </c>
      <c r="X9" s="30">
        <v>1159.97</v>
      </c>
      <c r="Y9" s="30">
        <v>1302</v>
      </c>
      <c r="Z9" s="30">
        <v>1573</v>
      </c>
      <c r="AA9" s="30">
        <v>1800.56</v>
      </c>
      <c r="AB9" s="31">
        <v>41737</v>
      </c>
      <c r="AC9" s="39">
        <v>5.3319868112975399E-3</v>
      </c>
      <c r="AD9" s="39">
        <v>-5.919020336155989E-3</v>
      </c>
      <c r="AG9">
        <v>2</v>
      </c>
      <c r="AH9" s="130" t="s">
        <v>29</v>
      </c>
      <c r="AI9" s="1">
        <v>5</v>
      </c>
      <c r="AJ9" s="1" t="e">
        <f>Model_dem!#REF!</f>
        <v>#REF!</v>
      </c>
      <c r="AK9" s="1" t="e">
        <f>Model_dem!#REF!-COUNTIFS($S$3:$S$54,AG9,$T$3:$T$54,AI9)</f>
        <v>#REF!</v>
      </c>
      <c r="AL9" s="8">
        <f t="shared" si="9"/>
        <v>33388.050000000003</v>
      </c>
      <c r="AM9" s="8">
        <f t="shared" si="10"/>
        <v>510.5025</v>
      </c>
      <c r="AN9" s="43">
        <f t="shared" si="11"/>
        <v>473.25</v>
      </c>
      <c r="AO9" s="43">
        <f t="shared" si="12"/>
        <v>32216.75</v>
      </c>
      <c r="AS9">
        <v>2</v>
      </c>
      <c r="AT9" s="130" t="s">
        <v>29</v>
      </c>
      <c r="AU9" s="1">
        <v>5</v>
      </c>
      <c r="AV9" s="1" t="e">
        <f>Model_dem!#REF!</f>
        <v>#REF!</v>
      </c>
      <c r="AW9" s="44" t="e">
        <f>Model_dem!#REF!</f>
        <v>#REF!</v>
      </c>
      <c r="AX9" s="6">
        <f t="shared" si="5"/>
        <v>2.4427273190798637E-2</v>
      </c>
      <c r="AY9" s="8">
        <f t="shared" si="6"/>
        <v>1045.7368529787234</v>
      </c>
      <c r="AZ9" s="43">
        <f t="shared" si="7"/>
        <v>6796.1914893617022</v>
      </c>
      <c r="BA9" s="43">
        <f t="shared" si="8"/>
        <v>15722.574468085106</v>
      </c>
    </row>
    <row r="10" spans="1:53" x14ac:dyDescent="0.3">
      <c r="A10" t="s">
        <v>18</v>
      </c>
      <c r="B10">
        <v>1</v>
      </c>
      <c r="C10">
        <v>10</v>
      </c>
      <c r="D10">
        <v>0.05</v>
      </c>
      <c r="E10">
        <v>100</v>
      </c>
      <c r="F10">
        <v>11681.3</v>
      </c>
      <c r="G10">
        <v>58.816499999999998</v>
      </c>
      <c r="H10">
        <v>0</v>
      </c>
      <c r="I10">
        <v>119</v>
      </c>
      <c r="J10">
        <v>1802.66</v>
      </c>
      <c r="K10">
        <v>36778</v>
      </c>
      <c r="L10" s="33">
        <f t="shared" si="2"/>
        <v>-1.8456963658580738E-3</v>
      </c>
      <c r="M10" s="39">
        <f t="shared" si="3"/>
        <v>4.599205373789772E-4</v>
      </c>
      <c r="N10">
        <f t="shared" si="0"/>
        <v>11675.93</v>
      </c>
      <c r="O10">
        <f t="shared" si="1"/>
        <v>1</v>
      </c>
      <c r="P10">
        <f>IF(AND('Heuristica 24'!$C10=0,'Heuristica 24'!$B10=0,'Heuristica 24'!$F10&lt;&gt;"inf",OR(AND(B9=0,'Heuristica 24'!$F10&lt;P9),B9&lt;&gt;0)),'Heuristica 24'!$F10,P9)</f>
        <v>11702.9</v>
      </c>
      <c r="Q10" t="str">
        <f t="shared" si="4"/>
        <v xml:space="preserve"> </v>
      </c>
      <c r="R10" s="32" t="s">
        <v>24</v>
      </c>
      <c r="S10" s="24">
        <v>1</v>
      </c>
      <c r="T10" s="24">
        <v>5</v>
      </c>
      <c r="U10" s="24">
        <v>0.2</v>
      </c>
      <c r="V10" s="24">
        <v>200</v>
      </c>
      <c r="W10" s="24">
        <v>33610.400000000001</v>
      </c>
      <c r="X10" s="24">
        <v>364.89400000000001</v>
      </c>
      <c r="Y10" s="24">
        <v>61</v>
      </c>
      <c r="Z10" s="24">
        <v>553</v>
      </c>
      <c r="AA10" s="24">
        <v>1800.2</v>
      </c>
      <c r="AB10" s="25">
        <v>34026</v>
      </c>
      <c r="AC10" s="39">
        <v>1.0204112302342194E-2</v>
      </c>
      <c r="AD10" s="39">
        <v>-4.8533915708739439E-3</v>
      </c>
      <c r="AG10">
        <v>2</v>
      </c>
      <c r="AH10" s="130"/>
      <c r="AI10" s="1">
        <v>10</v>
      </c>
      <c r="AJ10" s="1" t="e">
        <f>Model_dem!#REF!</f>
        <v>#REF!</v>
      </c>
      <c r="AK10" s="1" t="e">
        <f>Model_dem!#REF!-COUNTIFS($S$3:$S$54,AG10,$T$3:$T$54,AI10)</f>
        <v>#REF!</v>
      </c>
      <c r="AL10" s="8">
        <f t="shared" si="9"/>
        <v>33499.85</v>
      </c>
      <c r="AM10" s="8">
        <f t="shared" si="10"/>
        <v>338.68849999999998</v>
      </c>
      <c r="AN10" s="43">
        <f t="shared" si="11"/>
        <v>270.5</v>
      </c>
      <c r="AO10" s="43">
        <f t="shared" si="12"/>
        <v>23093.75</v>
      </c>
      <c r="AS10">
        <v>2</v>
      </c>
      <c r="AT10" s="130"/>
      <c r="AU10" s="1">
        <v>10</v>
      </c>
      <c r="AV10" s="1" t="e">
        <f>Model_dem!#REF!</f>
        <v>#REF!</v>
      </c>
      <c r="AW10" s="44" t="e">
        <f>Model_dem!#REF!</f>
        <v>#REF!</v>
      </c>
      <c r="AX10" s="6">
        <f t="shared" si="5"/>
        <v>-1.125059253315931E-2</v>
      </c>
      <c r="AY10" s="8">
        <f t="shared" si="6"/>
        <v>1172.9514614583331</v>
      </c>
      <c r="AZ10" s="43">
        <f t="shared" si="7"/>
        <v>7630.666666666667</v>
      </c>
      <c r="BA10" s="43">
        <f t="shared" si="8"/>
        <v>11249.291666666666</v>
      </c>
    </row>
    <row r="11" spans="1:53" x14ac:dyDescent="0.3">
      <c r="A11" t="s">
        <v>18</v>
      </c>
      <c r="B11">
        <v>1</v>
      </c>
      <c r="C11">
        <v>10</v>
      </c>
      <c r="D11">
        <v>0.1</v>
      </c>
      <c r="E11">
        <v>100</v>
      </c>
      <c r="F11">
        <v>11751.1</v>
      </c>
      <c r="G11">
        <v>143.33099999999999</v>
      </c>
      <c r="H11">
        <v>10</v>
      </c>
      <c r="I11">
        <v>186</v>
      </c>
      <c r="J11">
        <v>1800.28</v>
      </c>
      <c r="K11">
        <v>52480</v>
      </c>
      <c r="L11" s="33">
        <f t="shared" si="2"/>
        <v>4.1186372608499333E-3</v>
      </c>
      <c r="M11" s="39">
        <f t="shared" si="3"/>
        <v>3.720184255533443E-4</v>
      </c>
      <c r="N11">
        <f t="shared" si="0"/>
        <v>11746.73</v>
      </c>
      <c r="O11">
        <f t="shared" si="1"/>
        <v>1</v>
      </c>
      <c r="P11">
        <f>IF(AND('Heuristica 24'!$C11=0,'Heuristica 24'!$B11=0,'Heuristica 24'!$F11&lt;&gt;"inf",OR(AND(B10=0,'Heuristica 24'!$F11&lt;P10),B10&lt;&gt;0)),'Heuristica 24'!$F11,P10)</f>
        <v>11702.9</v>
      </c>
      <c r="Q11" t="str">
        <f t="shared" si="4"/>
        <v xml:space="preserve"> </v>
      </c>
      <c r="R11" s="29" t="s">
        <v>24</v>
      </c>
      <c r="S11" s="30">
        <v>1</v>
      </c>
      <c r="T11" s="30">
        <v>10</v>
      </c>
      <c r="U11" s="30">
        <v>0.05</v>
      </c>
      <c r="V11" s="30">
        <v>200</v>
      </c>
      <c r="W11" s="30">
        <v>33399.599999999999</v>
      </c>
      <c r="X11" s="30">
        <v>628.88599999999997</v>
      </c>
      <c r="Y11" s="30">
        <v>116</v>
      </c>
      <c r="Z11" s="30">
        <v>320</v>
      </c>
      <c r="AA11" s="30">
        <v>1800.09</v>
      </c>
      <c r="AB11" s="31">
        <v>27685</v>
      </c>
      <c r="AC11" s="39">
        <v>3.8682452233032016E-3</v>
      </c>
      <c r="AD11" s="39">
        <v>1.007613143686914E-3</v>
      </c>
      <c r="AG11">
        <v>2</v>
      </c>
      <c r="AH11" s="130"/>
      <c r="AI11" s="1">
        <v>25</v>
      </c>
      <c r="AJ11" s="1" t="e">
        <f>Model_dem!#REF!</f>
        <v>#REF!</v>
      </c>
      <c r="AK11" s="1" t="e">
        <f>Model_dem!#REF!-COUNTIFS($S$3:$S$54,AG11,$T$3:$T$54,AI11)</f>
        <v>#REF!</v>
      </c>
      <c r="AL11" s="8">
        <f t="shared" si="9"/>
        <v>33818.550000000003</v>
      </c>
      <c r="AM11" s="8">
        <f t="shared" si="10"/>
        <v>739.14125000000001</v>
      </c>
      <c r="AN11" s="43">
        <f t="shared" si="11"/>
        <v>143.75</v>
      </c>
      <c r="AO11" s="43">
        <f t="shared" si="12"/>
        <v>14579</v>
      </c>
      <c r="AS11">
        <v>2</v>
      </c>
      <c r="AT11" s="130"/>
      <c r="AU11" s="1">
        <v>25</v>
      </c>
      <c r="AV11" s="1" t="e">
        <f>Model_dem!#REF!</f>
        <v>#REF!</v>
      </c>
      <c r="AW11" s="44" t="e">
        <f>Model_dem!#REF!</f>
        <v>#REF!</v>
      </c>
      <c r="AX11" s="6">
        <f t="shared" si="5"/>
        <v>-1.0952759421056403E-2</v>
      </c>
      <c r="AY11" s="8">
        <f t="shared" si="6"/>
        <v>1242.1057638095238</v>
      </c>
      <c r="AZ11" s="43">
        <f t="shared" si="7"/>
        <v>4196.5952380952385</v>
      </c>
      <c r="BA11" s="43">
        <f t="shared" si="8"/>
        <v>7312.8809523809523</v>
      </c>
    </row>
    <row r="12" spans="1:53" x14ac:dyDescent="0.3">
      <c r="A12" t="s">
        <v>18</v>
      </c>
      <c r="B12">
        <v>1</v>
      </c>
      <c r="C12">
        <v>10</v>
      </c>
      <c r="D12">
        <v>0.15</v>
      </c>
      <c r="E12">
        <v>100</v>
      </c>
      <c r="F12">
        <v>12390.3</v>
      </c>
      <c r="G12">
        <v>1481.58</v>
      </c>
      <c r="H12">
        <v>113</v>
      </c>
      <c r="I12">
        <v>146</v>
      </c>
      <c r="J12">
        <v>1801.84</v>
      </c>
      <c r="K12">
        <v>32774</v>
      </c>
      <c r="L12" s="33">
        <f t="shared" si="2"/>
        <v>5.8737577865315416E-2</v>
      </c>
      <c r="M12" s="39">
        <f t="shared" si="3"/>
        <v>2.0590049858611792E-2</v>
      </c>
      <c r="N12">
        <f t="shared" si="0"/>
        <v>12140.33</v>
      </c>
      <c r="O12">
        <f t="shared" si="1"/>
        <v>1</v>
      </c>
      <c r="P12">
        <f>IF(AND('Heuristica 24'!$C12=0,'Heuristica 24'!$B12=0,'Heuristica 24'!$F12&lt;&gt;"inf",OR(AND(B11=0,'Heuristica 24'!$F12&lt;P11),B11&lt;&gt;0)),'Heuristica 24'!$F12,P11)</f>
        <v>11702.9</v>
      </c>
      <c r="Q12" t="str">
        <f t="shared" si="4"/>
        <v xml:space="preserve"> </v>
      </c>
      <c r="R12" s="32" t="s">
        <v>24</v>
      </c>
      <c r="S12" s="24">
        <v>1</v>
      </c>
      <c r="T12" s="24">
        <v>10</v>
      </c>
      <c r="U12" s="24">
        <v>0.1</v>
      </c>
      <c r="V12" s="24">
        <v>200</v>
      </c>
      <c r="W12" s="24">
        <v>33447.9</v>
      </c>
      <c r="X12" s="24">
        <v>468.28800000000001</v>
      </c>
      <c r="Y12" s="24">
        <v>43</v>
      </c>
      <c r="Z12" s="24">
        <v>229</v>
      </c>
      <c r="AA12" s="24">
        <v>1800.41</v>
      </c>
      <c r="AB12" s="25">
        <v>28203</v>
      </c>
      <c r="AC12" s="39">
        <v>5.3199642931209823E-3</v>
      </c>
      <c r="AD12" s="39">
        <v>-3.1020523975038294E-3</v>
      </c>
      <c r="AG12">
        <v>2</v>
      </c>
      <c r="AH12" s="130"/>
      <c r="AI12" s="1">
        <v>50</v>
      </c>
      <c r="AJ12" s="1" t="e">
        <f>Model_dem!#REF!</f>
        <v>#REF!</v>
      </c>
      <c r="AK12" s="1" t="e">
        <f>Model_dem!#REF!-COUNTIFS($S$3:$S$54,AG12,$T$3:$T$54,AI12)</f>
        <v>#REF!</v>
      </c>
      <c r="AL12" s="8">
        <f t="shared" si="9"/>
        <v>33775.824999999997</v>
      </c>
      <c r="AM12" s="8">
        <f t="shared" si="10"/>
        <v>796.69449999999995</v>
      </c>
      <c r="AN12" s="43">
        <f t="shared" si="11"/>
        <v>112</v>
      </c>
      <c r="AO12" s="43">
        <f t="shared" si="12"/>
        <v>18448</v>
      </c>
      <c r="AS12">
        <v>2</v>
      </c>
      <c r="AT12" s="130"/>
      <c r="AU12" s="1">
        <v>50</v>
      </c>
      <c r="AV12" s="1" t="e">
        <f>Model_dem!#REF!</f>
        <v>#REF!</v>
      </c>
      <c r="AW12" s="44" t="e">
        <f>Model_dem!#REF!</f>
        <v>#REF!</v>
      </c>
      <c r="AX12" s="6">
        <f t="shared" si="5"/>
        <v>-1.0212899983384054E-2</v>
      </c>
      <c r="AY12" s="8">
        <f t="shared" si="6"/>
        <v>1293.1872883333333</v>
      </c>
      <c r="AZ12" s="43">
        <f t="shared" si="7"/>
        <v>2445.0952380952381</v>
      </c>
      <c r="BA12" s="43">
        <f t="shared" si="8"/>
        <v>8101.1190476190477</v>
      </c>
    </row>
    <row r="13" spans="1:53" x14ac:dyDescent="0.3">
      <c r="A13" t="s">
        <v>18</v>
      </c>
      <c r="B13">
        <v>1</v>
      </c>
      <c r="C13">
        <v>10</v>
      </c>
      <c r="D13">
        <v>0.2</v>
      </c>
      <c r="E13">
        <v>100</v>
      </c>
      <c r="F13">
        <v>12605.3</v>
      </c>
      <c r="G13">
        <v>252.76900000000001</v>
      </c>
      <c r="H13">
        <v>6</v>
      </c>
      <c r="I13">
        <v>54</v>
      </c>
      <c r="J13">
        <v>1800.37</v>
      </c>
      <c r="K13">
        <v>18499</v>
      </c>
      <c r="L13" s="33">
        <f t="shared" si="2"/>
        <v>7.7109092618069086E-2</v>
      </c>
      <c r="M13" s="39">
        <f t="shared" si="3"/>
        <v>2.9442750298494413E-2</v>
      </c>
      <c r="N13">
        <f t="shared" si="0"/>
        <v>12244.78</v>
      </c>
      <c r="O13">
        <f t="shared" si="1"/>
        <v>1</v>
      </c>
      <c r="P13">
        <f>IF(AND('Heuristica 24'!$C13=0,'Heuristica 24'!$B13=0,'Heuristica 24'!$F13&lt;&gt;"inf",OR(AND(B12=0,'Heuristica 24'!$F13&lt;P12),B12&lt;&gt;0)),'Heuristica 24'!$F13,P12)</f>
        <v>11702.9</v>
      </c>
      <c r="Q13" t="str">
        <f t="shared" si="4"/>
        <v xml:space="preserve"> </v>
      </c>
      <c r="R13" s="29" t="s">
        <v>24</v>
      </c>
      <c r="S13" s="30">
        <v>1</v>
      </c>
      <c r="T13" s="30">
        <v>10</v>
      </c>
      <c r="U13" s="30">
        <v>0.15</v>
      </c>
      <c r="V13" s="30">
        <v>200</v>
      </c>
      <c r="W13" s="30">
        <v>33689.300000000003</v>
      </c>
      <c r="X13" s="30">
        <v>1548.66</v>
      </c>
      <c r="Y13" s="30">
        <v>116</v>
      </c>
      <c r="Z13" s="30">
        <v>150</v>
      </c>
      <c r="AA13" s="30">
        <v>1803.55</v>
      </c>
      <c r="AB13" s="31">
        <v>19700</v>
      </c>
      <c r="AC13" s="39">
        <v>1.2575554012665746E-2</v>
      </c>
      <c r="AD13" s="39">
        <v>5.5419202011020019E-4</v>
      </c>
      <c r="AG13">
        <v>3</v>
      </c>
      <c r="AH13" s="129" t="s">
        <v>30</v>
      </c>
      <c r="AI13" s="1">
        <v>0</v>
      </c>
      <c r="AJ13" s="1" t="e">
        <f>Model_dem!#REF!</f>
        <v>#REF!</v>
      </c>
      <c r="AK13" s="1" t="e">
        <f>Model_dem!#REF!-COUNTIFS($S$3:$S$54,AG13,$T$3:$T$54,AI13)</f>
        <v>#REF!</v>
      </c>
      <c r="AL13" s="8">
        <f t="shared" si="9"/>
        <v>33880.85</v>
      </c>
      <c r="AM13" s="8">
        <f t="shared" si="10"/>
        <v>455.36750000000001</v>
      </c>
      <c r="AN13" s="43">
        <f t="shared" si="11"/>
        <v>261.5</v>
      </c>
      <c r="AO13" s="43">
        <f t="shared" si="12"/>
        <v>43602.5</v>
      </c>
      <c r="AS13">
        <v>3</v>
      </c>
      <c r="AT13" s="129" t="s">
        <v>30</v>
      </c>
      <c r="AU13" s="1">
        <v>0</v>
      </c>
      <c r="AV13" s="1" t="e">
        <f>Model_dem!#REF!</f>
        <v>#REF!</v>
      </c>
      <c r="AW13" s="44" t="e">
        <f>Model_dem!#REF!</f>
        <v>#REF!</v>
      </c>
      <c r="AX13" s="6">
        <f t="shared" si="5"/>
        <v>-1.8403914197207012E-2</v>
      </c>
      <c r="AY13" s="8">
        <f t="shared" si="6"/>
        <v>1129.6614233333332</v>
      </c>
      <c r="AZ13" s="43">
        <f t="shared" si="7"/>
        <v>8355.8571428571431</v>
      </c>
      <c r="BA13" s="43">
        <f t="shared" si="8"/>
        <v>18398.619047619046</v>
      </c>
    </row>
    <row r="14" spans="1:53" x14ac:dyDescent="0.3">
      <c r="A14" t="s">
        <v>18</v>
      </c>
      <c r="B14">
        <v>1</v>
      </c>
      <c r="C14">
        <v>25</v>
      </c>
      <c r="D14">
        <v>0.05</v>
      </c>
      <c r="E14">
        <v>100</v>
      </c>
      <c r="F14">
        <v>12064.6</v>
      </c>
      <c r="G14">
        <v>398.22199999999998</v>
      </c>
      <c r="H14">
        <v>12</v>
      </c>
      <c r="I14">
        <v>103</v>
      </c>
      <c r="J14">
        <v>1803.64</v>
      </c>
      <c r="K14">
        <v>23884</v>
      </c>
      <c r="L14" s="33">
        <f t="shared" si="2"/>
        <v>3.0906869237539381E-2</v>
      </c>
      <c r="M14" s="39">
        <f t="shared" si="3"/>
        <v>2.7060296780465842E-2</v>
      </c>
      <c r="N14">
        <f t="shared" si="0"/>
        <v>11746.73</v>
      </c>
      <c r="O14">
        <f t="shared" si="1"/>
        <v>1</v>
      </c>
      <c r="P14">
        <f>IF(AND('Heuristica 24'!$C14=0,'Heuristica 24'!$B14=0,'Heuristica 24'!$F14&lt;&gt;"inf",OR(AND(B13=0,'Heuristica 24'!$F14&lt;P13),B13&lt;&gt;0)),'Heuristica 24'!$F14,P13)</f>
        <v>11702.9</v>
      </c>
      <c r="Q14" t="str">
        <f t="shared" si="4"/>
        <v xml:space="preserve"> </v>
      </c>
      <c r="R14" s="32" t="s">
        <v>24</v>
      </c>
      <c r="S14" s="24">
        <v>1</v>
      </c>
      <c r="T14" s="24">
        <v>10</v>
      </c>
      <c r="U14" s="24">
        <v>0.2</v>
      </c>
      <c r="V14" s="24">
        <v>200</v>
      </c>
      <c r="W14" s="24">
        <v>33860.5</v>
      </c>
      <c r="X14" s="24">
        <v>1308.2</v>
      </c>
      <c r="Y14" s="24">
        <v>58</v>
      </c>
      <c r="Z14" s="24">
        <v>72</v>
      </c>
      <c r="AA14" s="24">
        <v>1800.67</v>
      </c>
      <c r="AB14" s="25">
        <v>15932</v>
      </c>
      <c r="AC14" s="39">
        <v>1.7721191792226865E-2</v>
      </c>
      <c r="AD14" s="39">
        <v>-2.6523870747308109E-3</v>
      </c>
      <c r="AG14">
        <v>3</v>
      </c>
      <c r="AH14" s="129"/>
      <c r="AI14" s="1">
        <v>10</v>
      </c>
      <c r="AJ14" s="1" t="e">
        <f>Model_dem!#REF!</f>
        <v>#REF!</v>
      </c>
      <c r="AK14" s="1" t="e">
        <f>Model_dem!#REF!-COUNTIFS($S$3:$S$54,AG14,$T$3:$T$54,AI14)</f>
        <v>#REF!</v>
      </c>
      <c r="AL14" s="8">
        <f t="shared" si="9"/>
        <v>33880.85</v>
      </c>
      <c r="AM14" s="8">
        <f t="shared" si="10"/>
        <v>777.31150000000002</v>
      </c>
      <c r="AN14" s="43">
        <f t="shared" si="11"/>
        <v>183</v>
      </c>
      <c r="AO14" s="43">
        <f t="shared" si="12"/>
        <v>32837</v>
      </c>
      <c r="AS14">
        <v>3</v>
      </c>
      <c r="AT14" s="129"/>
      <c r="AU14" s="1">
        <v>10</v>
      </c>
      <c r="AV14" s="1" t="e">
        <f>Model_dem!#REF!</f>
        <v>#REF!</v>
      </c>
      <c r="AW14" s="44" t="e">
        <f>Model_dem!#REF!</f>
        <v>#REF!</v>
      </c>
      <c r="AX14" s="6">
        <f t="shared" si="5"/>
        <v>-7.6246731550603849E-3</v>
      </c>
      <c r="AY14" s="8">
        <f t="shared" si="6"/>
        <v>1249.0517414285716</v>
      </c>
      <c r="AZ14" s="43">
        <f t="shared" si="7"/>
        <v>8651.0952380952385</v>
      </c>
      <c r="BA14" s="43">
        <f t="shared" si="8"/>
        <v>16878.476190476191</v>
      </c>
    </row>
    <row r="15" spans="1:53" x14ac:dyDescent="0.3">
      <c r="A15" t="s">
        <v>18</v>
      </c>
      <c r="B15">
        <v>1</v>
      </c>
      <c r="C15">
        <v>25</v>
      </c>
      <c r="D15">
        <v>0.1</v>
      </c>
      <c r="E15">
        <v>100</v>
      </c>
      <c r="F15">
        <v>12575.1</v>
      </c>
      <c r="G15">
        <v>1391.12</v>
      </c>
      <c r="H15">
        <v>15</v>
      </c>
      <c r="I15">
        <v>21</v>
      </c>
      <c r="J15">
        <v>1823.57</v>
      </c>
      <c r="K15">
        <v>5159</v>
      </c>
      <c r="L15" s="33">
        <f t="shared" si="2"/>
        <v>7.4528535662100825E-2</v>
      </c>
      <c r="M15" s="39">
        <f t="shared" si="3"/>
        <v>2.6976393205921267E-2</v>
      </c>
      <c r="N15">
        <f t="shared" si="0"/>
        <v>12244.78</v>
      </c>
      <c r="O15">
        <f t="shared" si="1"/>
        <v>1</v>
      </c>
      <c r="P15">
        <f>IF(AND('Heuristica 24'!$C15=0,'Heuristica 24'!$B15=0,'Heuristica 24'!$F15&lt;&gt;"inf",OR(AND(B14=0,'Heuristica 24'!$F15&lt;P14),B14&lt;&gt;0)),'Heuristica 24'!$F15,P14)</f>
        <v>11702.9</v>
      </c>
      <c r="Q15" t="str">
        <f t="shared" si="4"/>
        <v xml:space="preserve"> </v>
      </c>
      <c r="R15" s="29" t="s">
        <v>24</v>
      </c>
      <c r="S15" s="30">
        <v>1</v>
      </c>
      <c r="T15" s="30">
        <v>25</v>
      </c>
      <c r="U15" s="30">
        <v>0.05</v>
      </c>
      <c r="V15" s="30">
        <v>200</v>
      </c>
      <c r="W15" s="30">
        <v>33366</v>
      </c>
      <c r="X15" s="30">
        <v>369.25799999999998</v>
      </c>
      <c r="Y15" s="30">
        <v>38</v>
      </c>
      <c r="Z15" s="30">
        <v>318</v>
      </c>
      <c r="AA15" s="30">
        <v>1802.65</v>
      </c>
      <c r="AB15" s="31">
        <v>24075</v>
      </c>
      <c r="AC15" s="39">
        <v>2.8583536964734702E-3</v>
      </c>
      <c r="AD15" s="39">
        <v>-1.729605332246642E-3</v>
      </c>
      <c r="AG15">
        <v>3</v>
      </c>
      <c r="AH15" s="129"/>
      <c r="AI15" s="1">
        <v>25</v>
      </c>
      <c r="AJ15" s="1" t="e">
        <f>Model_dem!#REF!</f>
        <v>#REF!</v>
      </c>
      <c r="AK15" s="1" t="e">
        <f>Model_dem!#REF!-COUNTIFS($S$3:$S$54,AG15,$T$3:$T$54,AI15)</f>
        <v>#REF!</v>
      </c>
      <c r="AL15" s="8">
        <f t="shared" si="9"/>
        <v>33880.85</v>
      </c>
      <c r="AM15" s="8">
        <f t="shared" si="10"/>
        <v>320.60400000000004</v>
      </c>
      <c r="AN15" s="43">
        <f t="shared" si="11"/>
        <v>298</v>
      </c>
      <c r="AO15" s="43">
        <f t="shared" si="12"/>
        <v>44937.5</v>
      </c>
      <c r="AS15">
        <v>3</v>
      </c>
      <c r="AT15" s="129"/>
      <c r="AU15" s="1">
        <v>25</v>
      </c>
      <c r="AV15" s="1" t="e">
        <f>Model_dem!#REF!</f>
        <v>#REF!</v>
      </c>
      <c r="AW15" s="44" t="e">
        <f>Model_dem!#REF!</f>
        <v>#REF!</v>
      </c>
      <c r="AX15" s="6">
        <f t="shared" si="5"/>
        <v>4.4311505250460306E-2</v>
      </c>
      <c r="AY15" s="8">
        <f t="shared" si="6"/>
        <v>1242.2934633333332</v>
      </c>
      <c r="AZ15" s="43">
        <f t="shared" si="7"/>
        <v>7260.8095238095239</v>
      </c>
      <c r="BA15" s="43">
        <f t="shared" si="8"/>
        <v>17233.476190476191</v>
      </c>
    </row>
    <row r="16" spans="1:53" x14ac:dyDescent="0.3">
      <c r="A16" t="s">
        <v>18</v>
      </c>
      <c r="B16">
        <v>1</v>
      </c>
      <c r="C16">
        <v>25</v>
      </c>
      <c r="D16">
        <v>0.15</v>
      </c>
      <c r="E16">
        <v>100</v>
      </c>
      <c r="F16">
        <v>12800.1</v>
      </c>
      <c r="G16">
        <v>672.51900000000001</v>
      </c>
      <c r="H16">
        <v>0</v>
      </c>
      <c r="I16">
        <v>14</v>
      </c>
      <c r="J16">
        <v>1801.49</v>
      </c>
      <c r="K16">
        <v>2700</v>
      </c>
      <c r="L16" s="33">
        <f t="shared" si="2"/>
        <v>9.3754539473122067E-2</v>
      </c>
      <c r="M16" s="39">
        <f t="shared" si="3"/>
        <v>3.4624070664271978E-2</v>
      </c>
      <c r="N16">
        <f t="shared" si="0"/>
        <v>12371.74</v>
      </c>
      <c r="O16">
        <f t="shared" si="1"/>
        <v>1</v>
      </c>
      <c r="P16">
        <f>IF(AND('Heuristica 24'!$C16=0,'Heuristica 24'!$B16=0,'Heuristica 24'!$F16&lt;&gt;"inf",OR(AND(B15=0,'Heuristica 24'!$F16&lt;P15),B15&lt;&gt;0)),'Heuristica 24'!$F16,P15)</f>
        <v>11702.9</v>
      </c>
      <c r="Q16" t="str">
        <f t="shared" si="4"/>
        <v xml:space="preserve"> </v>
      </c>
      <c r="R16" s="32" t="s">
        <v>24</v>
      </c>
      <c r="S16" s="24">
        <v>1</v>
      </c>
      <c r="T16" s="24">
        <v>25</v>
      </c>
      <c r="U16" s="24">
        <v>0.1</v>
      </c>
      <c r="V16" s="24">
        <v>200</v>
      </c>
      <c r="W16" s="24">
        <v>33580.699999999997</v>
      </c>
      <c r="X16" s="24">
        <v>1728.04</v>
      </c>
      <c r="Y16" s="24">
        <v>146</v>
      </c>
      <c r="Z16" s="24">
        <v>153</v>
      </c>
      <c r="AA16" s="24">
        <v>1802.72</v>
      </c>
      <c r="AB16" s="25">
        <v>16121</v>
      </c>
      <c r="AC16" s="39">
        <v>9.3114403277336777E-3</v>
      </c>
      <c r="AD16" s="39">
        <v>-7.8014919311253372E-5</v>
      </c>
      <c r="AG16">
        <v>3</v>
      </c>
      <c r="AH16" s="129"/>
      <c r="AI16" s="5">
        <v>50</v>
      </c>
      <c r="AJ16" s="5" t="e">
        <f>Model_dem!#REF!</f>
        <v>#REF!</v>
      </c>
      <c r="AK16" s="5" t="e">
        <f>Model_dem!#REF!-COUNTIFS($S$3:$S$54,AG16,$T$3:$T$54,AI16)</f>
        <v>#REF!</v>
      </c>
      <c r="AL16" s="9">
        <f t="shared" si="9"/>
        <v>33880.85</v>
      </c>
      <c r="AM16" s="9">
        <f t="shared" si="10"/>
        <v>1315.905</v>
      </c>
      <c r="AN16" s="14">
        <f t="shared" si="11"/>
        <v>268</v>
      </c>
      <c r="AO16" s="14">
        <f t="shared" si="12"/>
        <v>42124.5</v>
      </c>
      <c r="AS16">
        <v>3</v>
      </c>
      <c r="AT16" s="129"/>
      <c r="AU16" s="5">
        <v>50</v>
      </c>
      <c r="AV16" s="5" t="e">
        <f>Model_dem!#REF!</f>
        <v>#REF!</v>
      </c>
      <c r="AW16" s="44" t="e">
        <f>Model_dem!#REF!</f>
        <v>#REF!</v>
      </c>
      <c r="AX16" s="10">
        <f t="shared" si="5"/>
        <v>3.3136687802481475E-2</v>
      </c>
      <c r="AY16" s="9">
        <f t="shared" si="6"/>
        <v>1153.4860328571428</v>
      </c>
      <c r="AZ16" s="14">
        <f t="shared" si="7"/>
        <v>8449.9523809523816</v>
      </c>
      <c r="BA16" s="14">
        <f t="shared" si="8"/>
        <v>19525.714285714286</v>
      </c>
    </row>
    <row r="17" spans="1:53" x14ac:dyDescent="0.3">
      <c r="A17" t="s">
        <v>18</v>
      </c>
      <c r="B17">
        <v>1</v>
      </c>
      <c r="C17">
        <v>25</v>
      </c>
      <c r="D17">
        <v>0.2</v>
      </c>
      <c r="E17">
        <v>100</v>
      </c>
      <c r="F17">
        <v>12962.3</v>
      </c>
      <c r="G17">
        <v>1220.02</v>
      </c>
      <c r="H17">
        <v>2</v>
      </c>
      <c r="I17">
        <v>8</v>
      </c>
      <c r="J17">
        <v>1839.25</v>
      </c>
      <c r="K17">
        <v>2810</v>
      </c>
      <c r="L17" s="33">
        <f t="shared" si="2"/>
        <v>0.10761435199822267</v>
      </c>
      <c r="M17" s="39">
        <f t="shared" si="3"/>
        <v>3.0319890945365247E-2</v>
      </c>
      <c r="N17">
        <f t="shared" si="0"/>
        <v>12580.85</v>
      </c>
      <c r="O17">
        <f t="shared" si="1"/>
        <v>1</v>
      </c>
      <c r="P17">
        <f>IF(AND('Heuristica 24'!$C17=0,'Heuristica 24'!$B17=0,'Heuristica 24'!$F17&lt;&gt;"inf",OR(AND(B16=0,'Heuristica 24'!$F17&lt;P16),B16&lt;&gt;0)),'Heuristica 24'!$F17,P16)</f>
        <v>11702.9</v>
      </c>
      <c r="Q17" t="str">
        <f t="shared" si="4"/>
        <v xml:space="preserve"> </v>
      </c>
      <c r="R17" s="29" t="s">
        <v>24</v>
      </c>
      <c r="S17" s="30">
        <v>1</v>
      </c>
      <c r="T17" s="30">
        <v>25</v>
      </c>
      <c r="U17" s="30">
        <v>0.15</v>
      </c>
      <c r="V17" s="30">
        <v>200</v>
      </c>
      <c r="W17" s="30">
        <v>33738.6</v>
      </c>
      <c r="X17" s="30">
        <v>1528.69</v>
      </c>
      <c r="Y17" s="30">
        <v>57</v>
      </c>
      <c r="Z17" s="30">
        <v>73</v>
      </c>
      <c r="AA17" s="30">
        <v>1809.33</v>
      </c>
      <c r="AB17" s="31">
        <v>14783</v>
      </c>
      <c r="AC17" s="39">
        <v>1.4057329377924699E-2</v>
      </c>
      <c r="AD17" s="39">
        <v>8.3178683474849358E-4</v>
      </c>
    </row>
    <row r="18" spans="1:53" x14ac:dyDescent="0.3">
      <c r="A18" t="s">
        <v>18</v>
      </c>
      <c r="B18">
        <v>1</v>
      </c>
      <c r="C18">
        <v>50</v>
      </c>
      <c r="D18">
        <v>0.05</v>
      </c>
      <c r="E18">
        <v>100</v>
      </c>
      <c r="F18">
        <v>12407.5</v>
      </c>
      <c r="G18">
        <v>1291.5899999999999</v>
      </c>
      <c r="H18">
        <v>8</v>
      </c>
      <c r="I18">
        <v>21</v>
      </c>
      <c r="J18">
        <v>1804.34</v>
      </c>
      <c r="K18">
        <v>6341</v>
      </c>
      <c r="L18" s="33">
        <f t="shared" si="2"/>
        <v>6.0207299045535789E-2</v>
      </c>
      <c r="M18" s="39">
        <f t="shared" si="3"/>
        <v>2.5189545421494763E-2</v>
      </c>
      <c r="N18">
        <f t="shared" si="0"/>
        <v>12102.64</v>
      </c>
      <c r="O18">
        <f t="shared" si="1"/>
        <v>1</v>
      </c>
      <c r="P18">
        <f>IF(AND('Heuristica 24'!$C18=0,'Heuristica 24'!$B18=0,'Heuristica 24'!$F18&lt;&gt;"inf",OR(AND(B17=0,'Heuristica 24'!$F18&lt;P17),B17&lt;&gt;0)),'Heuristica 24'!$F18,P17)</f>
        <v>11702.9</v>
      </c>
      <c r="Q18" t="str">
        <f t="shared" si="4"/>
        <v xml:space="preserve"> </v>
      </c>
      <c r="R18" s="32" t="s">
        <v>24</v>
      </c>
      <c r="S18" s="24">
        <v>1</v>
      </c>
      <c r="T18" s="24">
        <v>25</v>
      </c>
      <c r="U18" s="24">
        <v>0.2</v>
      </c>
      <c r="V18" s="24">
        <v>200</v>
      </c>
      <c r="W18" s="24">
        <v>33945.4</v>
      </c>
      <c r="X18" s="24">
        <v>517.12099999999998</v>
      </c>
      <c r="Y18" s="24">
        <v>2</v>
      </c>
      <c r="Z18" s="24">
        <v>39</v>
      </c>
      <c r="AA18" s="24">
        <v>1801.9</v>
      </c>
      <c r="AB18" s="25">
        <v>9686</v>
      </c>
      <c r="AC18" s="39">
        <v>2.0272971275198337E-2</v>
      </c>
      <c r="AD18" s="39">
        <v>-2.1235480865833267E-4</v>
      </c>
    </row>
    <row r="19" spans="1:53" x14ac:dyDescent="0.3">
      <c r="A19" t="s">
        <v>18</v>
      </c>
      <c r="B19">
        <v>1</v>
      </c>
      <c r="C19">
        <v>50</v>
      </c>
      <c r="D19">
        <v>0.1</v>
      </c>
      <c r="E19">
        <v>100</v>
      </c>
      <c r="F19">
        <v>12418.3</v>
      </c>
      <c r="G19">
        <v>446.31799999999998</v>
      </c>
      <c r="H19">
        <v>0</v>
      </c>
      <c r="I19">
        <v>10</v>
      </c>
      <c r="J19">
        <v>1807.65</v>
      </c>
      <c r="K19">
        <v>3570</v>
      </c>
      <c r="L19" s="33">
        <f t="shared" si="2"/>
        <v>6.113014722846466E-2</v>
      </c>
      <c r="M19" s="39">
        <f t="shared" si="3"/>
        <v>5.7420995513224327E-3</v>
      </c>
      <c r="N19">
        <f t="shared" si="0"/>
        <v>12347.4</v>
      </c>
      <c r="O19">
        <f t="shared" si="1"/>
        <v>1</v>
      </c>
      <c r="P19">
        <f>IF(AND('Heuristica 24'!$C19=0,'Heuristica 24'!$B19=0,'Heuristica 24'!$F19&lt;&gt;"inf",OR(AND(B18=0,'Heuristica 24'!$F19&lt;P18),B18&lt;&gt;0)),'Heuristica 24'!$F19,P18)</f>
        <v>11702.9</v>
      </c>
      <c r="Q19" t="str">
        <f t="shared" si="4"/>
        <v xml:space="preserve"> </v>
      </c>
      <c r="R19" s="29" t="s">
        <v>24</v>
      </c>
      <c r="S19" s="30">
        <v>1</v>
      </c>
      <c r="T19" s="30">
        <v>50</v>
      </c>
      <c r="U19" s="30">
        <v>0.05</v>
      </c>
      <c r="V19" s="30">
        <v>200</v>
      </c>
      <c r="W19" s="30">
        <v>33480.6</v>
      </c>
      <c r="X19" s="30">
        <v>130.52600000000001</v>
      </c>
      <c r="Y19" s="30">
        <v>5</v>
      </c>
      <c r="Z19" s="30">
        <v>256</v>
      </c>
      <c r="AA19" s="30">
        <v>1802.05</v>
      </c>
      <c r="AB19" s="31">
        <v>28081</v>
      </c>
      <c r="AC19" s="39">
        <v>6.3028051540534591E-3</v>
      </c>
      <c r="AD19" s="39">
        <v>0</v>
      </c>
    </row>
    <row r="20" spans="1:53" x14ac:dyDescent="0.3">
      <c r="A20" t="s">
        <v>18</v>
      </c>
      <c r="B20">
        <v>1</v>
      </c>
      <c r="C20">
        <v>50</v>
      </c>
      <c r="D20">
        <v>0.15</v>
      </c>
      <c r="E20">
        <v>100</v>
      </c>
      <c r="F20">
        <v>14075.7</v>
      </c>
      <c r="G20">
        <v>1131.6500000000001</v>
      </c>
      <c r="H20">
        <v>0</v>
      </c>
      <c r="I20">
        <v>3</v>
      </c>
      <c r="J20">
        <v>1814.95</v>
      </c>
      <c r="K20">
        <v>1286</v>
      </c>
      <c r="L20" s="33">
        <f t="shared" si="2"/>
        <v>0.20275316374573826</v>
      </c>
      <c r="M20" s="39">
        <f t="shared" si="3"/>
        <v>0.11214528675328994</v>
      </c>
      <c r="N20">
        <f t="shared" si="0"/>
        <v>12656.35</v>
      </c>
      <c r="O20">
        <f t="shared" si="1"/>
        <v>0</v>
      </c>
      <c r="P20">
        <f>IF(AND('Heuristica 24'!$C20=0,'Heuristica 24'!$B20=0,'Heuristica 24'!$F20&lt;&gt;"inf",OR(AND(B19=0,'Heuristica 24'!$F20&lt;P19),B19&lt;&gt;0)),'Heuristica 24'!$F20,P19)</f>
        <v>11702.9</v>
      </c>
      <c r="Q20" t="str">
        <f t="shared" si="4"/>
        <v xml:space="preserve"> </v>
      </c>
      <c r="R20" s="32" t="s">
        <v>24</v>
      </c>
      <c r="S20" s="24">
        <v>1</v>
      </c>
      <c r="T20" s="24">
        <v>50</v>
      </c>
      <c r="U20" s="24">
        <v>0.1</v>
      </c>
      <c r="V20" s="24">
        <v>200</v>
      </c>
      <c r="W20" s="24">
        <v>33611.4</v>
      </c>
      <c r="X20" s="24">
        <v>527.88300000000004</v>
      </c>
      <c r="Y20" s="24">
        <v>31</v>
      </c>
      <c r="Z20" s="24">
        <v>177</v>
      </c>
      <c r="AA20" s="24">
        <v>1803.27</v>
      </c>
      <c r="AB20" s="25">
        <v>18938</v>
      </c>
      <c r="AC20" s="39">
        <v>1.0234168597783588E-2</v>
      </c>
      <c r="AD20" s="39">
        <v>-8.1988217240835937E-4</v>
      </c>
      <c r="AH20" s="131" t="s">
        <v>24</v>
      </c>
      <c r="AI20" s="131"/>
      <c r="AJ20" s="131"/>
      <c r="AK20" s="131"/>
      <c r="AL20" s="131"/>
      <c r="AM20" s="131"/>
      <c r="AN20" s="131"/>
      <c r="AO20" s="131"/>
      <c r="AT20" s="131" t="s">
        <v>34</v>
      </c>
      <c r="AU20" s="131"/>
      <c r="AV20" s="131"/>
      <c r="AW20" s="131"/>
      <c r="AX20" s="131"/>
      <c r="AY20" s="131"/>
      <c r="AZ20" s="131"/>
      <c r="BA20" s="131"/>
    </row>
    <row r="21" spans="1:53" x14ac:dyDescent="0.3">
      <c r="A21" t="s">
        <v>18</v>
      </c>
      <c r="B21">
        <v>1</v>
      </c>
      <c r="C21">
        <v>50</v>
      </c>
      <c r="D21">
        <v>0.2</v>
      </c>
      <c r="E21">
        <v>100</v>
      </c>
      <c r="F21">
        <v>16730.099999999999</v>
      </c>
      <c r="G21">
        <v>1811.07</v>
      </c>
      <c r="H21">
        <v>0</v>
      </c>
      <c r="I21">
        <v>1</v>
      </c>
      <c r="J21">
        <v>1811.29</v>
      </c>
      <c r="K21">
        <v>571</v>
      </c>
      <c r="L21" s="33">
        <f t="shared" si="2"/>
        <v>0.42956873937229223</v>
      </c>
      <c r="M21" s="39">
        <f t="shared" si="3"/>
        <v>0.18763532075900291</v>
      </c>
      <c r="N21">
        <f t="shared" si="0"/>
        <v>14086.9</v>
      </c>
      <c r="O21">
        <f t="shared" si="1"/>
        <v>0</v>
      </c>
      <c r="P21">
        <f>IF(AND('Heuristica 24'!$C21=0,'Heuristica 24'!$B21=0,'Heuristica 24'!$F21&lt;&gt;"inf",OR(AND(B20=0,'Heuristica 24'!$F21&lt;P20),B20&lt;&gt;0)),'Heuristica 24'!$F21,P20)</f>
        <v>11702.9</v>
      </c>
      <c r="Q21" t="str">
        <f t="shared" si="4"/>
        <v xml:space="preserve"> </v>
      </c>
      <c r="R21" s="29" t="s">
        <v>24</v>
      </c>
      <c r="S21" s="30">
        <v>1</v>
      </c>
      <c r="T21" s="30">
        <v>50</v>
      </c>
      <c r="U21" s="30">
        <v>0.15</v>
      </c>
      <c r="V21" s="30">
        <v>200</v>
      </c>
      <c r="W21" s="30">
        <v>33793.599999999999</v>
      </c>
      <c r="X21" s="30">
        <v>1613.57</v>
      </c>
      <c r="Y21" s="30">
        <v>67</v>
      </c>
      <c r="Z21" s="30">
        <v>78</v>
      </c>
      <c r="AA21" s="30">
        <v>1804.94</v>
      </c>
      <c r="AB21" s="31">
        <v>12616</v>
      </c>
      <c r="AC21" s="39">
        <v>1.5710425627199598E-2</v>
      </c>
      <c r="AD21" s="39">
        <v>1.183657478032174E-6</v>
      </c>
      <c r="AH21" s="3" t="s">
        <v>26</v>
      </c>
      <c r="AI21" s="4" t="s">
        <v>10</v>
      </c>
      <c r="AJ21" s="4" t="s">
        <v>33</v>
      </c>
      <c r="AK21" s="4" t="s">
        <v>4</v>
      </c>
      <c r="AL21" s="47" t="s">
        <v>50</v>
      </c>
      <c r="AM21" s="47" t="s">
        <v>52</v>
      </c>
      <c r="AN21" s="47" t="s">
        <v>51</v>
      </c>
      <c r="AO21" s="47" t="s">
        <v>53</v>
      </c>
      <c r="AT21" s="3" t="s">
        <v>26</v>
      </c>
      <c r="AU21" s="4" t="s">
        <v>10</v>
      </c>
      <c r="AV21" s="4" t="s">
        <v>33</v>
      </c>
      <c r="AW21" s="4" t="s">
        <v>4</v>
      </c>
      <c r="AX21" s="47" t="s">
        <v>54</v>
      </c>
      <c r="AY21" s="47" t="s">
        <v>52</v>
      </c>
      <c r="AZ21" s="47" t="s">
        <v>51</v>
      </c>
      <c r="BA21" s="47" t="s">
        <v>53</v>
      </c>
    </row>
    <row r="22" spans="1:53" x14ac:dyDescent="0.3">
      <c r="A22" t="s">
        <v>18</v>
      </c>
      <c r="B22">
        <v>2</v>
      </c>
      <c r="C22">
        <v>5</v>
      </c>
      <c r="D22">
        <v>0.05</v>
      </c>
      <c r="E22">
        <v>100</v>
      </c>
      <c r="F22">
        <v>11786.8</v>
      </c>
      <c r="G22">
        <v>722.03300000000002</v>
      </c>
      <c r="H22">
        <v>35</v>
      </c>
      <c r="I22">
        <v>112</v>
      </c>
      <c r="J22">
        <v>1800.46</v>
      </c>
      <c r="K22">
        <v>27159</v>
      </c>
      <c r="L22" s="33">
        <f t="shared" si="2"/>
        <v>7.1691631988652915E-3</v>
      </c>
      <c r="M22" s="39">
        <f t="shared" si="3"/>
        <v>9.4956033480844138E-3</v>
      </c>
      <c r="N22">
        <f t="shared" si="0"/>
        <v>11675.93</v>
      </c>
      <c r="O22">
        <f t="shared" si="1"/>
        <v>1</v>
      </c>
      <c r="P22">
        <f>IF(AND('Heuristica 24'!$C22=0,'Heuristica 24'!$B22=0,'Heuristica 24'!$F22&lt;&gt;"inf",OR(AND(B21=0,'Heuristica 24'!$F22&lt;P21),B21&lt;&gt;0)),'Heuristica 24'!$F22,P21)</f>
        <v>11702.9</v>
      </c>
      <c r="Q22" t="str">
        <f t="shared" si="4"/>
        <v xml:space="preserve"> </v>
      </c>
      <c r="R22" s="32" t="s">
        <v>24</v>
      </c>
      <c r="S22" s="24">
        <v>1</v>
      </c>
      <c r="T22" s="24">
        <v>50</v>
      </c>
      <c r="U22" s="24">
        <v>0.2</v>
      </c>
      <c r="V22" s="24">
        <v>200</v>
      </c>
      <c r="W22" s="24">
        <v>34226.800000000003</v>
      </c>
      <c r="X22" s="24">
        <v>1579.38</v>
      </c>
      <c r="Y22" s="24">
        <v>18</v>
      </c>
      <c r="Z22" s="24">
        <v>27</v>
      </c>
      <c r="AA22" s="24">
        <v>1808.55</v>
      </c>
      <c r="AB22" s="25">
        <v>7792</v>
      </c>
      <c r="AC22" s="39">
        <v>2.8730812812397755E-2</v>
      </c>
      <c r="AD22" s="39">
        <v>-7.0882483143869246E-3</v>
      </c>
      <c r="AG22">
        <v>0</v>
      </c>
      <c r="AH22" s="130" t="s">
        <v>28</v>
      </c>
      <c r="AI22" s="11">
        <v>0.05</v>
      </c>
      <c r="AJ22" s="1" t="e">
        <f>Model_dem!#REF!</f>
        <v>#REF!</v>
      </c>
      <c r="AK22" s="1" t="e">
        <f>Model_dem!#REF!</f>
        <v>#REF!</v>
      </c>
      <c r="AL22" s="8">
        <f>AVERAGEIFS($W$3:$W$54,$S$3:$S$54,AG22,$U$3:$U$54,AI22)</f>
        <v>22486.9</v>
      </c>
      <c r="AM22" s="8">
        <f>AVERAGEIFS($X$3:$X$54,$S$3:$S$54,AG22,$U$3:$U$54,AI22)</f>
        <v>726.33349999999996</v>
      </c>
      <c r="AN22" s="45">
        <f>AVERAGEIFS($Z$3:$Z$54,$S$3:$S$54,AG22,$U$3:$U$54,AI22)</f>
        <v>2504</v>
      </c>
      <c r="AO22" s="45">
        <f>AVERAGEIFS($AB$3:$AB$54,$S$3:$S$54,AG22,$U$3:$U$54,AI22)</f>
        <v>118487.5</v>
      </c>
      <c r="AS22">
        <v>0</v>
      </c>
      <c r="AT22" s="130" t="s">
        <v>28</v>
      </c>
      <c r="AU22" s="11">
        <v>0.05</v>
      </c>
      <c r="AV22" s="1" t="e">
        <f>Model_dem!#REF!</f>
        <v>#REF!</v>
      </c>
      <c r="AW22" s="51" t="e">
        <f>Model_dem!#REF!</f>
        <v>#REF!</v>
      </c>
      <c r="AX22" s="48">
        <f t="shared" ref="AX22:AX35" si="13">AVERAGEIFS($M$2:$M$624,$B$2:$B$624,AS22,$D$2:$D$624,AU22)</f>
        <v>7.5982307278122238E-3</v>
      </c>
      <c r="AY22" s="8">
        <f t="shared" ref="AY22:AY35" si="14">AVERAGEIFS($G$2:$G$624,$B$2:$B$624,AS22,$D$2:$D$624,AU22)</f>
        <v>929.5009818181818</v>
      </c>
      <c r="AZ22" s="45">
        <f t="shared" ref="AZ22:AZ35" si="15">AVERAGEIFS($I$2:$I$624,$B$2:$B$624,AS22,$D$2:$D$624,AU22)</f>
        <v>1494.5454545454545</v>
      </c>
      <c r="BA22" s="45">
        <f t="shared" ref="BA22:BA35" si="16">AVERAGEIFS($K$2:$K$624,$B$2:$B$624,AS22,$D$2:$D$624,AU22)</f>
        <v>85886</v>
      </c>
    </row>
    <row r="23" spans="1:53" x14ac:dyDescent="0.3">
      <c r="A23" t="s">
        <v>18</v>
      </c>
      <c r="B23">
        <v>2</v>
      </c>
      <c r="C23">
        <v>5</v>
      </c>
      <c r="D23">
        <v>0.1</v>
      </c>
      <c r="E23">
        <v>100</v>
      </c>
      <c r="F23">
        <v>11840</v>
      </c>
      <c r="G23">
        <v>690.03499999999997</v>
      </c>
      <c r="H23">
        <v>37</v>
      </c>
      <c r="I23">
        <v>125</v>
      </c>
      <c r="J23">
        <v>1800.23</v>
      </c>
      <c r="K23">
        <v>27745</v>
      </c>
      <c r="L23" s="33">
        <f t="shared" si="2"/>
        <v>1.171504498884901E-2</v>
      </c>
      <c r="M23" s="39">
        <f t="shared" si="3"/>
        <v>7.5643917893712942E-3</v>
      </c>
      <c r="N23">
        <f t="shared" si="0"/>
        <v>11751.11</v>
      </c>
      <c r="O23">
        <f t="shared" si="1"/>
        <v>1</v>
      </c>
      <c r="P23">
        <f>IF(AND('Heuristica 24'!$C23=0,'Heuristica 24'!$B23=0,'Heuristica 24'!$F23&lt;&gt;"inf",OR(AND(B22=0,'Heuristica 24'!$F23&lt;P22),B22&lt;&gt;0)),'Heuristica 24'!$F23,P22)</f>
        <v>11702.9</v>
      </c>
      <c r="Q23" t="str">
        <f t="shared" si="4"/>
        <v xml:space="preserve"> </v>
      </c>
      <c r="R23" s="29" t="s">
        <v>24</v>
      </c>
      <c r="S23" s="30">
        <v>2</v>
      </c>
      <c r="T23" s="30">
        <v>5</v>
      </c>
      <c r="U23" s="30">
        <v>0.05</v>
      </c>
      <c r="V23" s="30">
        <v>200</v>
      </c>
      <c r="W23" s="30">
        <v>33312</v>
      </c>
      <c r="X23" s="30">
        <v>232.453</v>
      </c>
      <c r="Y23" s="30">
        <v>27</v>
      </c>
      <c r="Z23" s="30">
        <v>622</v>
      </c>
      <c r="AA23" s="30">
        <v>1801.1</v>
      </c>
      <c r="AB23" s="31">
        <v>31868</v>
      </c>
      <c r="AC23" s="39">
        <v>1.2353137426399652E-3</v>
      </c>
      <c r="AD23" s="39">
        <v>2.7445090301547737E-4</v>
      </c>
      <c r="AG23">
        <v>0</v>
      </c>
      <c r="AH23" s="130"/>
      <c r="AI23" s="11">
        <v>0.1</v>
      </c>
      <c r="AJ23" s="1" t="e">
        <f>Model_dem!#REF!</f>
        <v>#REF!</v>
      </c>
      <c r="AK23" s="1" t="e">
        <f>Model_dem!#REF!</f>
        <v>#REF!</v>
      </c>
      <c r="AL23" s="8">
        <f t="shared" ref="AL23:AL35" si="17">AVERAGEIFS($W$3:$W$54,$S$3:$S$54,AG23,$U$3:$U$54,AI23)</f>
        <v>22486.9</v>
      </c>
      <c r="AM23" s="8">
        <f t="shared" ref="AM23:AM35" si="18">AVERAGEIFS($X$3:$X$54,$S$3:$S$54,AG23,$U$3:$U$54,AI23)</f>
        <v>871.64800000000002</v>
      </c>
      <c r="AN23" s="45">
        <f t="shared" ref="AN23:AN35" si="19">AVERAGEIFS($Z$3:$Z$54,$S$3:$S$54,AG23,$U$3:$U$54,AI23)</f>
        <v>4505.5</v>
      </c>
      <c r="AO23" s="45">
        <f t="shared" ref="AO23:AO35" si="20">AVERAGEIFS($AB$3:$AB$54,$S$3:$S$54,AG23,$U$3:$U$54,AI23)</f>
        <v>151383</v>
      </c>
      <c r="AS23">
        <v>0</v>
      </c>
      <c r="AT23" s="130"/>
      <c r="AU23" s="11">
        <v>0.1</v>
      </c>
      <c r="AV23" s="1" t="e">
        <f>Model_dem!#REF!</f>
        <v>#REF!</v>
      </c>
      <c r="AW23" s="51" t="e">
        <f>Model_dem!#REF!</f>
        <v>#REF!</v>
      </c>
      <c r="AX23" s="48">
        <f t="shared" si="13"/>
        <v>8.7925060788997186E-3</v>
      </c>
      <c r="AY23" s="8">
        <f t="shared" si="14"/>
        <v>632.0498172727273</v>
      </c>
      <c r="AZ23" s="45">
        <f t="shared" si="15"/>
        <v>2261</v>
      </c>
      <c r="BA23" s="45">
        <f t="shared" si="16"/>
        <v>88902.181818181823</v>
      </c>
    </row>
    <row r="24" spans="1:53" x14ac:dyDescent="0.3">
      <c r="A24" t="s">
        <v>18</v>
      </c>
      <c r="B24">
        <v>2</v>
      </c>
      <c r="C24">
        <v>5</v>
      </c>
      <c r="D24">
        <v>0.15</v>
      </c>
      <c r="E24">
        <v>100</v>
      </c>
      <c r="F24">
        <v>12354.6</v>
      </c>
      <c r="G24">
        <v>272.899</v>
      </c>
      <c r="H24">
        <v>0</v>
      </c>
      <c r="I24">
        <v>18</v>
      </c>
      <c r="J24">
        <v>1801.37</v>
      </c>
      <c r="K24">
        <v>9363</v>
      </c>
      <c r="L24" s="33">
        <f t="shared" si="2"/>
        <v>5.5687051927300057E-2</v>
      </c>
      <c r="M24" s="39">
        <f t="shared" si="3"/>
        <v>1.7649437865362883E-2</v>
      </c>
      <c r="N24">
        <f t="shared" si="0"/>
        <v>12140.33</v>
      </c>
      <c r="O24">
        <f t="shared" si="1"/>
        <v>1</v>
      </c>
      <c r="P24">
        <f>IF(AND('Heuristica 24'!$C24=0,'Heuristica 24'!$B24=0,'Heuristica 24'!$F24&lt;&gt;"inf",OR(AND(B23=0,'Heuristica 24'!$F24&lt;P23),B23&lt;&gt;0)),'Heuristica 24'!$F24,P23)</f>
        <v>11702.9</v>
      </c>
      <c r="Q24" t="str">
        <f t="shared" si="4"/>
        <v xml:space="preserve"> </v>
      </c>
      <c r="R24" s="32" t="s">
        <v>24</v>
      </c>
      <c r="S24" s="24">
        <v>2</v>
      </c>
      <c r="T24" s="24">
        <v>5</v>
      </c>
      <c r="U24" s="24">
        <v>0.1</v>
      </c>
      <c r="V24" s="24">
        <v>200</v>
      </c>
      <c r="W24" s="24">
        <v>33366</v>
      </c>
      <c r="X24" s="24">
        <v>412.56099999999998</v>
      </c>
      <c r="Y24" s="24">
        <v>99</v>
      </c>
      <c r="Z24" s="24">
        <v>606</v>
      </c>
      <c r="AA24" s="24">
        <v>1800.7</v>
      </c>
      <c r="AB24" s="25">
        <v>39299</v>
      </c>
      <c r="AC24" s="39">
        <v>2.8583536964734702E-3</v>
      </c>
      <c r="AD24" s="39">
        <v>5.9941293484300218E-7</v>
      </c>
      <c r="AG24">
        <v>0</v>
      </c>
      <c r="AH24" s="130"/>
      <c r="AI24" s="11">
        <v>0.15</v>
      </c>
      <c r="AJ24" s="1" t="e">
        <f>Model_dem!#REF!</f>
        <v>#REF!</v>
      </c>
      <c r="AK24" s="1" t="e">
        <f>Model_dem!#REF!</f>
        <v>#REF!</v>
      </c>
      <c r="AL24" s="8">
        <f t="shared" si="17"/>
        <v>22486.9</v>
      </c>
      <c r="AM24" s="8">
        <f t="shared" si="18"/>
        <v>628.29391999999996</v>
      </c>
      <c r="AN24" s="45">
        <f t="shared" si="19"/>
        <v>4399</v>
      </c>
      <c r="AO24" s="45">
        <f t="shared" si="20"/>
        <v>142974.5</v>
      </c>
      <c r="AS24">
        <v>0</v>
      </c>
      <c r="AT24" s="130"/>
      <c r="AU24" s="11">
        <v>0.15</v>
      </c>
      <c r="AV24" s="1" t="e">
        <f>Model_dem!#REF!</f>
        <v>#REF!</v>
      </c>
      <c r="AW24" s="51" t="e">
        <f>Model_dem!#REF!</f>
        <v>#REF!</v>
      </c>
      <c r="AX24" s="48">
        <f t="shared" si="13"/>
        <v>7.0098440413164272E-3</v>
      </c>
      <c r="AY24" s="8">
        <f t="shared" si="14"/>
        <v>768.59621818181813</v>
      </c>
      <c r="AZ24" s="45">
        <f t="shared" si="15"/>
        <v>1624.1818181818182</v>
      </c>
      <c r="BA24" s="45">
        <f t="shared" si="16"/>
        <v>87931.545454545456</v>
      </c>
    </row>
    <row r="25" spans="1:53" x14ac:dyDescent="0.3">
      <c r="A25" t="s">
        <v>18</v>
      </c>
      <c r="B25">
        <v>2</v>
      </c>
      <c r="C25">
        <v>5</v>
      </c>
      <c r="D25">
        <v>0.2</v>
      </c>
      <c r="E25">
        <v>100</v>
      </c>
      <c r="F25">
        <v>12654.5</v>
      </c>
      <c r="G25">
        <v>217.13800000000001</v>
      </c>
      <c r="H25">
        <v>0</v>
      </c>
      <c r="I25">
        <v>13</v>
      </c>
      <c r="J25">
        <v>1817.25</v>
      </c>
      <c r="K25">
        <v>5420</v>
      </c>
      <c r="L25" s="33">
        <f t="shared" si="2"/>
        <v>8.1313178784745643E-2</v>
      </c>
      <c r="M25" s="39">
        <f t="shared" si="3"/>
        <v>2.9161681954923191E-2</v>
      </c>
      <c r="N25">
        <f t="shared" si="0"/>
        <v>12295.93</v>
      </c>
      <c r="O25">
        <f t="shared" si="1"/>
        <v>1</v>
      </c>
      <c r="P25">
        <f>IF(AND('Heuristica 24'!$C25=0,'Heuristica 24'!$B25=0,'Heuristica 24'!$F25&lt;&gt;"inf",OR(AND(B24=0,'Heuristica 24'!$F25&lt;P24),B24&lt;&gt;0)),'Heuristica 24'!$F25,P24)</f>
        <v>11702.9</v>
      </c>
      <c r="Q25" t="str">
        <f t="shared" si="4"/>
        <v xml:space="preserve"> </v>
      </c>
      <c r="R25" s="29" t="s">
        <v>24</v>
      </c>
      <c r="S25" s="30">
        <v>2</v>
      </c>
      <c r="T25" s="30">
        <v>5</v>
      </c>
      <c r="U25" s="30">
        <v>0.15</v>
      </c>
      <c r="V25" s="30">
        <v>200</v>
      </c>
      <c r="W25" s="30">
        <v>33366</v>
      </c>
      <c r="X25" s="30">
        <v>950.00599999999997</v>
      </c>
      <c r="Y25" s="30">
        <v>148</v>
      </c>
      <c r="Z25" s="30">
        <v>299</v>
      </c>
      <c r="AA25" s="30">
        <v>1800.83</v>
      </c>
      <c r="AB25" s="31">
        <v>26609</v>
      </c>
      <c r="AC25" s="39">
        <v>2.8583536964734702E-3</v>
      </c>
      <c r="AD25" s="39">
        <v>5.9941293484300218E-7</v>
      </c>
      <c r="AG25">
        <v>0</v>
      </c>
      <c r="AH25" s="130"/>
      <c r="AI25" s="11">
        <v>0.2</v>
      </c>
      <c r="AJ25" s="1" t="e">
        <f>Model_dem!#REF!</f>
        <v>#REF!</v>
      </c>
      <c r="AK25" s="1" t="e">
        <f>Model_dem!#REF!</f>
        <v>#REF!</v>
      </c>
      <c r="AL25" s="8">
        <f t="shared" si="17"/>
        <v>22486.9</v>
      </c>
      <c r="AM25" s="8">
        <f t="shared" si="18"/>
        <v>750.51625000000001</v>
      </c>
      <c r="AN25" s="45">
        <f t="shared" si="19"/>
        <v>3923.5</v>
      </c>
      <c r="AO25" s="45">
        <f t="shared" si="20"/>
        <v>107542.5</v>
      </c>
      <c r="AS25">
        <v>0</v>
      </c>
      <c r="AT25" s="130"/>
      <c r="AU25" s="11">
        <v>0.2</v>
      </c>
      <c r="AV25" s="1" t="e">
        <f>Model_dem!#REF!</f>
        <v>#REF!</v>
      </c>
      <c r="AW25" s="51" t="e">
        <f>Model_dem!#REF!</f>
        <v>#REF!</v>
      </c>
      <c r="AX25" s="48">
        <f t="shared" si="13"/>
        <v>4.3606391671621725E-3</v>
      </c>
      <c r="AY25" s="8">
        <f t="shared" si="14"/>
        <v>516.49297749999994</v>
      </c>
      <c r="AZ25" s="45">
        <f t="shared" si="15"/>
        <v>12333.5</v>
      </c>
      <c r="BA25" s="45">
        <f t="shared" si="16"/>
        <v>90442.5</v>
      </c>
    </row>
    <row r="26" spans="1:53" x14ac:dyDescent="0.3">
      <c r="A26" t="s">
        <v>18</v>
      </c>
      <c r="B26">
        <v>2</v>
      </c>
      <c r="C26">
        <v>10</v>
      </c>
      <c r="D26">
        <v>0.05</v>
      </c>
      <c r="E26">
        <v>100</v>
      </c>
      <c r="F26">
        <v>12083</v>
      </c>
      <c r="G26">
        <v>239.274</v>
      </c>
      <c r="H26">
        <v>4</v>
      </c>
      <c r="I26">
        <v>56</v>
      </c>
      <c r="J26">
        <v>1804.12</v>
      </c>
      <c r="K26">
        <v>12984</v>
      </c>
      <c r="L26" s="33">
        <f t="shared" si="2"/>
        <v>3.2479129104751925E-2</v>
      </c>
      <c r="M26" s="39">
        <f t="shared" si="3"/>
        <v>2.8730029670811508E-2</v>
      </c>
      <c r="N26">
        <f t="shared" si="0"/>
        <v>11745.55</v>
      </c>
      <c r="O26">
        <f t="shared" si="1"/>
        <v>1</v>
      </c>
      <c r="P26">
        <f>IF(AND('Heuristica 24'!$C26=0,'Heuristica 24'!$B26=0,'Heuristica 24'!$F26&lt;&gt;"inf",OR(AND(B25=0,'Heuristica 24'!$F26&lt;P25),B25&lt;&gt;0)),'Heuristica 24'!$F26,P25)</f>
        <v>11702.9</v>
      </c>
      <c r="Q26" t="str">
        <f t="shared" si="4"/>
        <v xml:space="preserve"> </v>
      </c>
      <c r="R26" s="32" t="s">
        <v>24</v>
      </c>
      <c r="S26" s="24">
        <v>2</v>
      </c>
      <c r="T26" s="24">
        <v>5</v>
      </c>
      <c r="U26" s="24">
        <v>0.2</v>
      </c>
      <c r="V26" s="24">
        <v>200</v>
      </c>
      <c r="W26" s="24">
        <v>33508.199999999997</v>
      </c>
      <c r="X26" s="24">
        <v>446.99</v>
      </c>
      <c r="Y26" s="24">
        <v>53</v>
      </c>
      <c r="Z26" s="24">
        <v>366</v>
      </c>
      <c r="AA26" s="24">
        <v>1801.37</v>
      </c>
      <c r="AB26" s="25">
        <v>31091</v>
      </c>
      <c r="AC26" s="39">
        <v>7.132358908235048E-3</v>
      </c>
      <c r="AD26" s="39">
        <v>2.2321875887019171E-3</v>
      </c>
      <c r="AG26">
        <v>1</v>
      </c>
      <c r="AH26" s="130" t="s">
        <v>28</v>
      </c>
      <c r="AI26" s="11">
        <f>AI22</f>
        <v>0.05</v>
      </c>
      <c r="AJ26" s="1" t="e">
        <f>Model_dem!#REF!</f>
        <v>#REF!</v>
      </c>
      <c r="AK26" s="1" t="e">
        <f>Model_dem!#REF!</f>
        <v>#REF!</v>
      </c>
      <c r="AL26" s="8">
        <f t="shared" si="17"/>
        <v>33390.675000000003</v>
      </c>
      <c r="AM26" s="8">
        <f t="shared" si="18"/>
        <v>522.78324999999995</v>
      </c>
      <c r="AN26" s="45">
        <f t="shared" si="19"/>
        <v>484.75</v>
      </c>
      <c r="AO26" s="45">
        <f t="shared" si="20"/>
        <v>33692.25</v>
      </c>
      <c r="AS26">
        <v>1</v>
      </c>
      <c r="AT26" s="130" t="s">
        <v>28</v>
      </c>
      <c r="AU26" s="11">
        <f>AU22</f>
        <v>0.05</v>
      </c>
      <c r="AV26" s="1" t="e">
        <f>Model_dem!#REF!</f>
        <v>#REF!</v>
      </c>
      <c r="AW26" s="51" t="e">
        <f>Model_dem!#REF!</f>
        <v>#REF!</v>
      </c>
      <c r="AX26" s="48">
        <f t="shared" si="13"/>
        <v>6.7045261213762699E-3</v>
      </c>
      <c r="AY26" s="8">
        <f t="shared" si="14"/>
        <v>981.65651791666653</v>
      </c>
      <c r="AZ26" s="45">
        <f t="shared" si="15"/>
        <v>8246.3958333333339</v>
      </c>
      <c r="BA26" s="45">
        <f t="shared" si="16"/>
        <v>20854.041666666668</v>
      </c>
    </row>
    <row r="27" spans="1:53" x14ac:dyDescent="0.3">
      <c r="A27" t="s">
        <v>18</v>
      </c>
      <c r="B27">
        <v>2</v>
      </c>
      <c r="C27">
        <v>10</v>
      </c>
      <c r="D27">
        <v>0.1</v>
      </c>
      <c r="E27">
        <v>100</v>
      </c>
      <c r="F27">
        <v>13772.2</v>
      </c>
      <c r="G27">
        <v>500.42599999999999</v>
      </c>
      <c r="H27">
        <v>0</v>
      </c>
      <c r="I27">
        <v>8</v>
      </c>
      <c r="J27">
        <v>1802.15</v>
      </c>
      <c r="K27">
        <v>2613</v>
      </c>
      <c r="L27" s="33">
        <f t="shared" si="2"/>
        <v>0.17681942082731639</v>
      </c>
      <c r="M27" s="39">
        <f t="shared" si="3"/>
        <v>0.13441726872333781</v>
      </c>
      <c r="N27">
        <f t="shared" si="0"/>
        <v>12140.33</v>
      </c>
      <c r="O27">
        <f t="shared" si="1"/>
        <v>1</v>
      </c>
      <c r="P27">
        <f>IF(AND('Heuristica 24'!$C27=0,'Heuristica 24'!$B27=0,'Heuristica 24'!$F27&lt;&gt;"inf",OR(AND(B26=0,'Heuristica 24'!$F27&lt;P26),B26&lt;&gt;0)),'Heuristica 24'!$F27,P26)</f>
        <v>11702.9</v>
      </c>
      <c r="Q27" t="str">
        <f t="shared" si="4"/>
        <v xml:space="preserve"> </v>
      </c>
      <c r="R27" s="29" t="s">
        <v>24</v>
      </c>
      <c r="S27" s="30">
        <v>2</v>
      </c>
      <c r="T27" s="30">
        <v>10</v>
      </c>
      <c r="U27" s="30">
        <v>0.05</v>
      </c>
      <c r="V27" s="30">
        <v>200</v>
      </c>
      <c r="W27" s="30">
        <v>33361.5</v>
      </c>
      <c r="X27" s="30">
        <v>33.655000000000001</v>
      </c>
      <c r="Y27" s="30">
        <v>0</v>
      </c>
      <c r="Z27" s="30">
        <v>629</v>
      </c>
      <c r="AA27" s="30">
        <v>1800.06</v>
      </c>
      <c r="AB27" s="31">
        <v>39019</v>
      </c>
      <c r="AC27" s="39">
        <v>2.7231003669874188E-3</v>
      </c>
      <c r="AD27" s="39">
        <v>-2.9974662418830178E-7</v>
      </c>
      <c r="AG27">
        <v>1</v>
      </c>
      <c r="AH27" s="130"/>
      <c r="AI27" s="11">
        <f t="shared" ref="AI27:AI37" si="21">AI23</f>
        <v>0.1</v>
      </c>
      <c r="AJ27" s="1" t="e">
        <f>Model_dem!#REF!</f>
        <v>#REF!</v>
      </c>
      <c r="AK27" s="1" t="e">
        <f>Model_dem!#REF!</f>
        <v>#REF!</v>
      </c>
      <c r="AL27" s="8">
        <f t="shared" si="17"/>
        <v>33501.5</v>
      </c>
      <c r="AM27" s="8">
        <f t="shared" si="18"/>
        <v>754.2639999999999</v>
      </c>
      <c r="AN27" s="45">
        <f t="shared" si="19"/>
        <v>277.5</v>
      </c>
      <c r="AO27" s="45">
        <f t="shared" si="20"/>
        <v>26531.75</v>
      </c>
      <c r="AS27">
        <v>1</v>
      </c>
      <c r="AT27" s="130"/>
      <c r="AU27" s="11">
        <f t="shared" ref="AU27:AU37" si="22">AU23</f>
        <v>0.1</v>
      </c>
      <c r="AV27" s="1" t="e">
        <f>Model_dem!#REF!</f>
        <v>#REF!</v>
      </c>
      <c r="AW27" s="51" t="e">
        <f>Model_dem!#REF!</f>
        <v>#REF!</v>
      </c>
      <c r="AX27" s="48">
        <f t="shared" si="13"/>
        <v>1.0833737182805392E-2</v>
      </c>
      <c r="AY27" s="8">
        <f t="shared" si="14"/>
        <v>1101.2923729166666</v>
      </c>
      <c r="AZ27" s="45">
        <f t="shared" si="15"/>
        <v>5154.791666666667</v>
      </c>
      <c r="BA27" s="45">
        <f t="shared" si="16"/>
        <v>16423.416666666668</v>
      </c>
    </row>
    <row r="28" spans="1:53" x14ac:dyDescent="0.3">
      <c r="A28" t="s">
        <v>18</v>
      </c>
      <c r="B28">
        <v>2</v>
      </c>
      <c r="C28">
        <v>10</v>
      </c>
      <c r="D28">
        <v>0.15</v>
      </c>
      <c r="E28">
        <v>100</v>
      </c>
      <c r="F28">
        <v>13376.3</v>
      </c>
      <c r="G28">
        <v>1856.01</v>
      </c>
      <c r="H28">
        <v>1</v>
      </c>
      <c r="I28">
        <v>2</v>
      </c>
      <c r="J28">
        <v>1856.01</v>
      </c>
      <c r="K28">
        <v>1147</v>
      </c>
      <c r="L28" s="33">
        <f t="shared" si="2"/>
        <v>0.14299019901050158</v>
      </c>
      <c r="M28" s="39">
        <f t="shared" si="3"/>
        <v>7.3044140946192604E-2</v>
      </c>
      <c r="N28">
        <f t="shared" si="0"/>
        <v>12465.75</v>
      </c>
      <c r="O28">
        <f t="shared" si="1"/>
        <v>1</v>
      </c>
      <c r="P28">
        <f>IF(AND('Heuristica 24'!$C28=0,'Heuristica 24'!$B28=0,'Heuristica 24'!$F28&lt;&gt;"inf",OR(AND(B27=0,'Heuristica 24'!$F28&lt;P27),B27&lt;&gt;0)),'Heuristica 24'!$F28,P27)</f>
        <v>11702.9</v>
      </c>
      <c r="Q28" t="str">
        <f t="shared" si="4"/>
        <v xml:space="preserve"> </v>
      </c>
      <c r="R28" s="32" t="s">
        <v>24</v>
      </c>
      <c r="S28" s="24">
        <v>2</v>
      </c>
      <c r="T28" s="24">
        <v>10</v>
      </c>
      <c r="U28" s="24">
        <v>0.1</v>
      </c>
      <c r="V28" s="24">
        <v>200</v>
      </c>
      <c r="W28" s="24">
        <v>33435</v>
      </c>
      <c r="X28" s="24">
        <v>352.197</v>
      </c>
      <c r="Y28" s="24">
        <v>30</v>
      </c>
      <c r="Z28" s="24">
        <v>249</v>
      </c>
      <c r="AA28" s="24">
        <v>1801.68</v>
      </c>
      <c r="AB28" s="25">
        <v>24018</v>
      </c>
      <c r="AC28" s="39">
        <v>4.9322380819274425E-3</v>
      </c>
      <c r="AD28" s="39">
        <v>4.2771382176676198E-5</v>
      </c>
      <c r="AG28">
        <v>1</v>
      </c>
      <c r="AH28" s="130"/>
      <c r="AI28" s="11">
        <f t="shared" si="21"/>
        <v>0.15</v>
      </c>
      <c r="AJ28" s="1" t="e">
        <f>Model_dem!#REF!</f>
        <v>#REF!</v>
      </c>
      <c r="AK28" s="1" t="e">
        <f>Model_dem!#REF!</f>
        <v>#REF!</v>
      </c>
      <c r="AL28" s="8">
        <f t="shared" si="17"/>
        <v>33667.450000000004</v>
      </c>
      <c r="AM28" s="8">
        <f t="shared" si="18"/>
        <v>1462.7224999999999</v>
      </c>
      <c r="AN28" s="45">
        <f t="shared" si="19"/>
        <v>468.5</v>
      </c>
      <c r="AO28" s="45">
        <f t="shared" si="20"/>
        <v>22209</v>
      </c>
      <c r="AS28">
        <v>1</v>
      </c>
      <c r="AT28" s="130"/>
      <c r="AU28" s="11">
        <f t="shared" si="22"/>
        <v>0.15</v>
      </c>
      <c r="AV28" s="1" t="e">
        <f>Model_dem!#REF!</f>
        <v>#REF!</v>
      </c>
      <c r="AW28" s="51" t="e">
        <f>Model_dem!#REF!</f>
        <v>#REF!</v>
      </c>
      <c r="AX28" s="48">
        <f t="shared" si="13"/>
        <v>5.6401078816608385E-2</v>
      </c>
      <c r="AY28" s="8">
        <f t="shared" si="14"/>
        <v>1184.4867076923078</v>
      </c>
      <c r="AZ28" s="45">
        <f t="shared" si="15"/>
        <v>6260.3076923076924</v>
      </c>
      <c r="BA28" s="45">
        <f t="shared" si="16"/>
        <v>12288.307692307691</v>
      </c>
    </row>
    <row r="29" spans="1:53" x14ac:dyDescent="0.3">
      <c r="A29" t="s">
        <v>18</v>
      </c>
      <c r="B29">
        <v>2</v>
      </c>
      <c r="C29">
        <v>10</v>
      </c>
      <c r="D29">
        <v>0.2</v>
      </c>
      <c r="E29">
        <v>100</v>
      </c>
      <c r="F29">
        <v>14331.3</v>
      </c>
      <c r="G29">
        <v>1833.92</v>
      </c>
      <c r="H29">
        <v>3</v>
      </c>
      <c r="I29">
        <v>4</v>
      </c>
      <c r="J29">
        <v>1833.92</v>
      </c>
      <c r="K29">
        <v>1359</v>
      </c>
      <c r="L29" s="33">
        <f t="shared" si="2"/>
        <v>0.22459390407505819</v>
      </c>
      <c r="M29" s="39">
        <f t="shared" si="3"/>
        <v>0.1386681413187012</v>
      </c>
      <c r="N29">
        <f t="shared" si="0"/>
        <v>12586.02</v>
      </c>
      <c r="O29">
        <f t="shared" si="1"/>
        <v>1</v>
      </c>
      <c r="P29">
        <f>IF(AND('Heuristica 24'!$C29=0,'Heuristica 24'!$B29=0,'Heuristica 24'!$F29&lt;&gt;"inf",OR(AND(B28=0,'Heuristica 24'!$F29&lt;P28),B28&lt;&gt;0)),'Heuristica 24'!$F29,P28)</f>
        <v>11702.9</v>
      </c>
      <c r="Q29" t="str">
        <f t="shared" si="4"/>
        <v xml:space="preserve"> </v>
      </c>
      <c r="R29" s="29" t="s">
        <v>24</v>
      </c>
      <c r="S29" s="30">
        <v>2</v>
      </c>
      <c r="T29" s="30">
        <v>10</v>
      </c>
      <c r="U29" s="30">
        <v>0.15</v>
      </c>
      <c r="V29" s="30">
        <v>200</v>
      </c>
      <c r="W29" s="30">
        <v>33531.4</v>
      </c>
      <c r="X29" s="30">
        <v>530.64700000000005</v>
      </c>
      <c r="Y29" s="30">
        <v>11</v>
      </c>
      <c r="Z29" s="30">
        <v>101</v>
      </c>
      <c r="AA29" s="30">
        <v>1801.7</v>
      </c>
      <c r="AB29" s="31">
        <v>14359</v>
      </c>
      <c r="AC29" s="39">
        <v>7.829664962474725E-3</v>
      </c>
      <c r="AD29" s="39">
        <v>-2.982278407559491E-7</v>
      </c>
      <c r="AG29">
        <v>1</v>
      </c>
      <c r="AH29" s="130"/>
      <c r="AI29" s="11">
        <f t="shared" si="21"/>
        <v>0.2</v>
      </c>
      <c r="AJ29" s="1" t="e">
        <f>Model_dem!#REF!</f>
        <v>#REF!</v>
      </c>
      <c r="AK29" s="1" t="e">
        <f>Model_dem!#REF!</f>
        <v>#REF!</v>
      </c>
      <c r="AL29" s="8">
        <f t="shared" si="17"/>
        <v>33910.774999999994</v>
      </c>
      <c r="AM29" s="8">
        <f t="shared" si="18"/>
        <v>942.39875000000006</v>
      </c>
      <c r="AN29" s="45">
        <f t="shared" si="19"/>
        <v>172.75</v>
      </c>
      <c r="AO29" s="45">
        <f t="shared" si="20"/>
        <v>16859</v>
      </c>
      <c r="AS29">
        <v>1</v>
      </c>
      <c r="AT29" s="130"/>
      <c r="AU29" s="11">
        <f t="shared" si="22"/>
        <v>0.2</v>
      </c>
      <c r="AV29" s="1" t="e">
        <f>Model_dem!#REF!</f>
        <v>#REF!</v>
      </c>
      <c r="AW29" s="51" t="e">
        <f>Model_dem!#REF!</f>
        <v>#REF!</v>
      </c>
      <c r="AX29" s="48">
        <f t="shared" si="13"/>
        <v>6.1892110941251591E-2</v>
      </c>
      <c r="AY29" s="8">
        <f t="shared" si="14"/>
        <v>1292.3244128205131</v>
      </c>
      <c r="AZ29" s="45">
        <f t="shared" si="15"/>
        <v>5520.666666666667</v>
      </c>
      <c r="BA29" s="45">
        <f t="shared" si="16"/>
        <v>10516.692307692309</v>
      </c>
    </row>
    <row r="30" spans="1:53" x14ac:dyDescent="0.3">
      <c r="A30" t="s">
        <v>18</v>
      </c>
      <c r="B30">
        <v>2</v>
      </c>
      <c r="C30">
        <v>25</v>
      </c>
      <c r="D30">
        <v>0.05</v>
      </c>
      <c r="E30">
        <v>100</v>
      </c>
      <c r="F30">
        <v>12761.5</v>
      </c>
      <c r="G30">
        <v>1081.43</v>
      </c>
      <c r="H30">
        <v>11</v>
      </c>
      <c r="I30">
        <v>25</v>
      </c>
      <c r="J30">
        <v>1808.63</v>
      </c>
      <c r="K30">
        <v>8381</v>
      </c>
      <c r="L30" s="33">
        <f t="shared" si="2"/>
        <v>9.0456211708209056E-2</v>
      </c>
      <c r="M30" s="39">
        <f t="shared" si="3"/>
        <v>4.2199206519022647E-2</v>
      </c>
      <c r="N30">
        <f t="shared" si="0"/>
        <v>12244.78</v>
      </c>
      <c r="O30">
        <f t="shared" si="1"/>
        <v>1</v>
      </c>
      <c r="P30">
        <f>IF(AND('Heuristica 24'!$C30=0,'Heuristica 24'!$B30=0,'Heuristica 24'!$F30&lt;&gt;"inf",OR(AND(B29=0,'Heuristica 24'!$F30&lt;P29),B29&lt;&gt;0)),'Heuristica 24'!$F30,P29)</f>
        <v>11702.9</v>
      </c>
      <c r="Q30" t="str">
        <f t="shared" si="4"/>
        <v xml:space="preserve"> </v>
      </c>
      <c r="R30" s="32" t="s">
        <v>24</v>
      </c>
      <c r="S30" s="24">
        <v>2</v>
      </c>
      <c r="T30" s="24">
        <v>10</v>
      </c>
      <c r="U30" s="24">
        <v>0.2</v>
      </c>
      <c r="V30" s="24">
        <v>200</v>
      </c>
      <c r="W30" s="24">
        <v>33671.5</v>
      </c>
      <c r="X30" s="24">
        <v>438.255</v>
      </c>
      <c r="Y30" s="24">
        <v>18</v>
      </c>
      <c r="Z30" s="24">
        <v>103</v>
      </c>
      <c r="AA30" s="24">
        <v>1800.49</v>
      </c>
      <c r="AB30" s="25">
        <v>14979</v>
      </c>
      <c r="AC30" s="39">
        <v>1.2040551953809375E-2</v>
      </c>
      <c r="AD30" s="39">
        <v>1.4849375362668837E-6</v>
      </c>
      <c r="AG30">
        <v>2</v>
      </c>
      <c r="AH30" s="130" t="s">
        <v>29</v>
      </c>
      <c r="AI30" s="11">
        <f t="shared" si="21"/>
        <v>0.05</v>
      </c>
      <c r="AJ30" s="1" t="e">
        <f>Model_dem!#REF!</f>
        <v>#REF!</v>
      </c>
      <c r="AK30" s="1" t="e">
        <f>Model_dem!#REF!</f>
        <v>#REF!</v>
      </c>
      <c r="AL30" s="8">
        <f t="shared" si="17"/>
        <v>33406.199999999997</v>
      </c>
      <c r="AM30" s="8">
        <f t="shared" si="18"/>
        <v>268.12675000000002</v>
      </c>
      <c r="AN30" s="45">
        <f t="shared" si="19"/>
        <v>447</v>
      </c>
      <c r="AO30" s="45">
        <f t="shared" si="20"/>
        <v>32167.5</v>
      </c>
      <c r="AS30">
        <v>2</v>
      </c>
      <c r="AT30" s="130" t="s">
        <v>29</v>
      </c>
      <c r="AU30" s="11">
        <f t="shared" si="22"/>
        <v>0.05</v>
      </c>
      <c r="AV30" s="1" t="e">
        <f>Model_dem!#REF!</f>
        <v>#REF!</v>
      </c>
      <c r="AW30" s="51" t="e">
        <f>Model_dem!#REF!</f>
        <v>#REF!</v>
      </c>
      <c r="AX30" s="48">
        <f t="shared" si="13"/>
        <v>4.2797258292147616E-2</v>
      </c>
      <c r="AY30" s="8">
        <f t="shared" si="14"/>
        <v>1079.361157083333</v>
      </c>
      <c r="AZ30" s="45">
        <f t="shared" si="15"/>
        <v>7700.145833333333</v>
      </c>
      <c r="BA30" s="45">
        <f t="shared" si="16"/>
        <v>16244.583333333334</v>
      </c>
    </row>
    <row r="31" spans="1:53" x14ac:dyDescent="0.3">
      <c r="A31" t="s">
        <v>18</v>
      </c>
      <c r="B31">
        <v>2</v>
      </c>
      <c r="C31">
        <v>25</v>
      </c>
      <c r="D31">
        <v>0.1</v>
      </c>
      <c r="E31">
        <v>100</v>
      </c>
      <c r="F31">
        <v>12881.8</v>
      </c>
      <c r="G31">
        <v>1138.95</v>
      </c>
      <c r="H31">
        <v>0</v>
      </c>
      <c r="I31">
        <v>5</v>
      </c>
      <c r="J31">
        <v>1809.17</v>
      </c>
      <c r="K31">
        <v>2908</v>
      </c>
      <c r="L31" s="33">
        <f t="shared" si="2"/>
        <v>0.10073571507916834</v>
      </c>
      <c r="M31" s="39">
        <f t="shared" si="3"/>
        <v>2.8938855385598483E-2</v>
      </c>
      <c r="N31">
        <f t="shared" si="0"/>
        <v>12519.5</v>
      </c>
      <c r="O31">
        <f t="shared" si="1"/>
        <v>1</v>
      </c>
      <c r="P31">
        <f>IF(AND('Heuristica 24'!$C31=0,'Heuristica 24'!$B31=0,'Heuristica 24'!$F31&lt;&gt;"inf",OR(AND(B30=0,'Heuristica 24'!$F31&lt;P30),B30&lt;&gt;0)),'Heuristica 24'!$F31,P30)</f>
        <v>11702.9</v>
      </c>
      <c r="Q31" t="str">
        <f t="shared" si="4"/>
        <v xml:space="preserve"> </v>
      </c>
      <c r="R31" s="29" t="s">
        <v>24</v>
      </c>
      <c r="S31" s="30">
        <v>2</v>
      </c>
      <c r="T31" s="30">
        <v>25</v>
      </c>
      <c r="U31" s="30">
        <v>0.05</v>
      </c>
      <c r="V31" s="30">
        <v>200</v>
      </c>
      <c r="W31" s="30">
        <v>33470.699999999997</v>
      </c>
      <c r="X31" s="30">
        <v>339.524</v>
      </c>
      <c r="Y31" s="30">
        <v>33</v>
      </c>
      <c r="Z31" s="30">
        <v>285</v>
      </c>
      <c r="AA31" s="30">
        <v>1801.11</v>
      </c>
      <c r="AB31" s="31">
        <v>26652</v>
      </c>
      <c r="AC31" s="39">
        <v>6.0052478291838796E-3</v>
      </c>
      <c r="AD31" s="39">
        <v>-2.9876868468114992E-7</v>
      </c>
      <c r="AG31">
        <v>2</v>
      </c>
      <c r="AH31" s="130"/>
      <c r="AI31" s="11">
        <f t="shared" si="21"/>
        <v>0.1</v>
      </c>
      <c r="AJ31" s="1" t="e">
        <f>Model_dem!#REF!</f>
        <v>#REF!</v>
      </c>
      <c r="AK31" s="1" t="e">
        <f>Model_dem!#REF!</f>
        <v>#REF!</v>
      </c>
      <c r="AL31" s="8">
        <f t="shared" si="17"/>
        <v>33522.724999999999</v>
      </c>
      <c r="AM31" s="8">
        <f t="shared" si="18"/>
        <v>482.25150000000002</v>
      </c>
      <c r="AN31" s="45">
        <f t="shared" si="19"/>
        <v>295.5</v>
      </c>
      <c r="AO31" s="45">
        <f t="shared" si="20"/>
        <v>25376.25</v>
      </c>
      <c r="AS31">
        <v>2</v>
      </c>
      <c r="AT31" s="130"/>
      <c r="AU31" s="11">
        <f t="shared" si="22"/>
        <v>0.1</v>
      </c>
      <c r="AV31" s="1" t="e">
        <f>Model_dem!#REF!</f>
        <v>#REF!</v>
      </c>
      <c r="AW31" s="51" t="e">
        <f>Model_dem!#REF!</f>
        <v>#REF!</v>
      </c>
      <c r="AX31" s="48">
        <f t="shared" si="13"/>
        <v>3.5507165868532728E-3</v>
      </c>
      <c r="AY31" s="8">
        <f t="shared" si="14"/>
        <v>1217.1614948936169</v>
      </c>
      <c r="AZ31" s="45">
        <f t="shared" si="15"/>
        <v>3679.8510638297871</v>
      </c>
      <c r="BA31" s="45">
        <f t="shared" si="16"/>
        <v>10509.531914893618</v>
      </c>
    </row>
    <row r="32" spans="1:53" x14ac:dyDescent="0.3">
      <c r="A32" t="s">
        <v>18</v>
      </c>
      <c r="B32">
        <v>2</v>
      </c>
      <c r="C32">
        <v>25</v>
      </c>
      <c r="D32">
        <v>0.15</v>
      </c>
      <c r="E32">
        <v>100</v>
      </c>
      <c r="F32">
        <v>15190.2</v>
      </c>
      <c r="G32">
        <v>1059.98</v>
      </c>
      <c r="H32">
        <v>0</v>
      </c>
      <c r="I32">
        <v>3</v>
      </c>
      <c r="J32">
        <v>1844.05</v>
      </c>
      <c r="K32">
        <v>1229</v>
      </c>
      <c r="L32" s="33">
        <f t="shared" si="2"/>
        <v>0.29798596928966337</v>
      </c>
      <c r="M32" s="39">
        <f t="shared" si="3"/>
        <v>0.12694969374673559</v>
      </c>
      <c r="N32">
        <f t="shared" si="0"/>
        <v>13479.04</v>
      </c>
      <c r="O32">
        <f t="shared" si="1"/>
        <v>0</v>
      </c>
      <c r="P32">
        <f>IF(AND('Heuristica 24'!$C32=0,'Heuristica 24'!$B32=0,'Heuristica 24'!$F32&lt;&gt;"inf",OR(AND(B31=0,'Heuristica 24'!$F32&lt;P31),B31&lt;&gt;0)),'Heuristica 24'!$F32,P31)</f>
        <v>11702.9</v>
      </c>
      <c r="Q32" t="str">
        <f t="shared" si="4"/>
        <v xml:space="preserve"> </v>
      </c>
      <c r="R32" s="32" t="s">
        <v>24</v>
      </c>
      <c r="S32" s="24">
        <v>2</v>
      </c>
      <c r="T32" s="24">
        <v>25</v>
      </c>
      <c r="U32" s="24">
        <v>0.1</v>
      </c>
      <c r="V32" s="24">
        <v>200</v>
      </c>
      <c r="W32" s="24">
        <v>33650.9</v>
      </c>
      <c r="X32" s="24">
        <v>308.63200000000001</v>
      </c>
      <c r="Y32" s="24">
        <v>13</v>
      </c>
      <c r="Z32" s="24">
        <v>217</v>
      </c>
      <c r="AA32" s="24">
        <v>1801.07</v>
      </c>
      <c r="AB32" s="25">
        <v>16774</v>
      </c>
      <c r="AC32" s="39">
        <v>1.1421392267717545E-2</v>
      </c>
      <c r="AD32" s="39">
        <v>3.5435081563117699E-4</v>
      </c>
      <c r="AG32">
        <v>2</v>
      </c>
      <c r="AH32" s="130"/>
      <c r="AI32" s="11">
        <f t="shared" si="21"/>
        <v>0.15</v>
      </c>
      <c r="AJ32" s="1" t="e">
        <f>Model_dem!#REF!</f>
        <v>#REF!</v>
      </c>
      <c r="AK32" s="1" t="e">
        <f>Model_dem!#REF!</f>
        <v>#REF!</v>
      </c>
      <c r="AL32" s="8">
        <f t="shared" si="17"/>
        <v>33697.074999999997</v>
      </c>
      <c r="AM32" s="8">
        <f t="shared" si="18"/>
        <v>865.43299999999999</v>
      </c>
      <c r="AN32" s="45">
        <f t="shared" si="19"/>
        <v>122</v>
      </c>
      <c r="AO32" s="45">
        <f t="shared" si="20"/>
        <v>14350</v>
      </c>
      <c r="AS32">
        <v>2</v>
      </c>
      <c r="AT32" s="130"/>
      <c r="AU32" s="11">
        <f t="shared" si="22"/>
        <v>0.15</v>
      </c>
      <c r="AV32" s="1" t="e">
        <f>Model_dem!#REF!</f>
        <v>#REF!</v>
      </c>
      <c r="AW32" s="51" t="e">
        <f>Model_dem!#REF!</f>
        <v>#REF!</v>
      </c>
      <c r="AX32" s="48">
        <f t="shared" si="13"/>
        <v>-3.5701998521275868E-4</v>
      </c>
      <c r="AY32" s="8">
        <f t="shared" si="14"/>
        <v>1245.8691211904759</v>
      </c>
      <c r="AZ32" s="45">
        <f t="shared" si="15"/>
        <v>4815.5952380952385</v>
      </c>
      <c r="BA32" s="45">
        <f t="shared" si="16"/>
        <v>8321.9285714285706</v>
      </c>
    </row>
    <row r="33" spans="1:53" x14ac:dyDescent="0.3">
      <c r="A33" t="s">
        <v>18</v>
      </c>
      <c r="B33">
        <v>2</v>
      </c>
      <c r="C33">
        <v>25</v>
      </c>
      <c r="D33">
        <v>0.2</v>
      </c>
      <c r="E33">
        <v>100</v>
      </c>
      <c r="F33">
        <v>21787.4</v>
      </c>
      <c r="G33">
        <v>1817.05</v>
      </c>
      <c r="H33">
        <v>1</v>
      </c>
      <c r="I33">
        <v>2</v>
      </c>
      <c r="J33">
        <v>1817.06</v>
      </c>
      <c r="K33">
        <v>563</v>
      </c>
      <c r="L33" s="33">
        <f t="shared" si="2"/>
        <v>0.86170949080997028</v>
      </c>
      <c r="M33" s="39">
        <f t="shared" si="3"/>
        <v>-0.32165130833553091</v>
      </c>
      <c r="N33">
        <f t="shared" si="0"/>
        <v>32118.29</v>
      </c>
      <c r="O33">
        <f t="shared" si="1"/>
        <v>0</v>
      </c>
      <c r="P33">
        <f>IF(AND('Heuristica 24'!$C33=0,'Heuristica 24'!$B33=0,'Heuristica 24'!$F33&lt;&gt;"inf",OR(AND(B32=0,'Heuristica 24'!$F33&lt;P32),B32&lt;&gt;0)),'Heuristica 24'!$F33,P32)</f>
        <v>11702.9</v>
      </c>
      <c r="Q33" t="str">
        <f t="shared" si="4"/>
        <v xml:space="preserve"> </v>
      </c>
      <c r="R33" s="29" t="s">
        <v>24</v>
      </c>
      <c r="S33" s="30">
        <v>2</v>
      </c>
      <c r="T33" s="30">
        <v>25</v>
      </c>
      <c r="U33" s="30">
        <v>0.15</v>
      </c>
      <c r="V33" s="30">
        <v>200</v>
      </c>
      <c r="W33" s="30">
        <v>34029.9</v>
      </c>
      <c r="X33" s="30">
        <v>859.72900000000004</v>
      </c>
      <c r="Y33" s="30">
        <v>7</v>
      </c>
      <c r="Z33" s="30">
        <v>43</v>
      </c>
      <c r="AA33" s="30">
        <v>1803.76</v>
      </c>
      <c r="AB33" s="31">
        <v>6270</v>
      </c>
      <c r="AC33" s="39">
        <v>2.2812728239993474E-2</v>
      </c>
      <c r="AD33" s="39">
        <v>5.5068132668194547E-3</v>
      </c>
      <c r="AG33">
        <v>2</v>
      </c>
      <c r="AH33" s="130"/>
      <c r="AI33" s="11">
        <f t="shared" si="21"/>
        <v>0.2</v>
      </c>
      <c r="AJ33" s="1" t="e">
        <f>Model_dem!#REF!</f>
        <v>#REF!</v>
      </c>
      <c r="AK33" s="1" t="e">
        <f>Model_dem!#REF!</f>
        <v>#REF!</v>
      </c>
      <c r="AL33" s="8">
        <f t="shared" si="17"/>
        <v>33856.274999999994</v>
      </c>
      <c r="AM33" s="8">
        <f t="shared" si="18"/>
        <v>769.21550000000002</v>
      </c>
      <c r="AN33" s="45">
        <f t="shared" si="19"/>
        <v>135</v>
      </c>
      <c r="AO33" s="45">
        <f t="shared" si="20"/>
        <v>16443.75</v>
      </c>
      <c r="AS33">
        <v>2</v>
      </c>
      <c r="AT33" s="130"/>
      <c r="AU33" s="11">
        <f t="shared" si="22"/>
        <v>0.2</v>
      </c>
      <c r="AV33" s="1" t="e">
        <f>Model_dem!#REF!</f>
        <v>#REF!</v>
      </c>
      <c r="AW33" s="51" t="e">
        <f>Model_dem!#REF!</f>
        <v>#REF!</v>
      </c>
      <c r="AX33" s="48">
        <f t="shared" si="13"/>
        <v>-6.5890969717528239E-2</v>
      </c>
      <c r="AY33" s="8">
        <f t="shared" si="14"/>
        <v>1204.5519414285716</v>
      </c>
      <c r="AZ33" s="45">
        <f t="shared" si="15"/>
        <v>5234.0238095238092</v>
      </c>
      <c r="BA33" s="45">
        <f t="shared" si="16"/>
        <v>7216.8095238095239</v>
      </c>
    </row>
    <row r="34" spans="1:53" x14ac:dyDescent="0.3">
      <c r="A34" t="s">
        <v>18</v>
      </c>
      <c r="B34">
        <v>2</v>
      </c>
      <c r="C34">
        <v>50</v>
      </c>
      <c r="D34">
        <v>0.05</v>
      </c>
      <c r="E34">
        <v>100</v>
      </c>
      <c r="F34">
        <v>12390.3</v>
      </c>
      <c r="G34">
        <v>1657.1</v>
      </c>
      <c r="H34">
        <v>58</v>
      </c>
      <c r="I34">
        <v>68</v>
      </c>
      <c r="J34">
        <v>1801.31</v>
      </c>
      <c r="K34">
        <v>15031</v>
      </c>
      <c r="L34" s="33">
        <f t="shared" si="2"/>
        <v>5.8737577865315416E-2</v>
      </c>
      <c r="M34" s="39">
        <f t="shared" si="3"/>
        <v>1.1884247818253924E-2</v>
      </c>
      <c r="N34">
        <f t="shared" si="0"/>
        <v>12244.78</v>
      </c>
      <c r="O34">
        <f t="shared" si="1"/>
        <v>1</v>
      </c>
      <c r="P34">
        <f>IF(AND('Heuristica 24'!$C34=0,'Heuristica 24'!$B34=0,'Heuristica 24'!$F34&lt;&gt;"inf",OR(AND(B33=0,'Heuristica 24'!$F34&lt;P33),B33&lt;&gt;0)),'Heuristica 24'!$F34,P33)</f>
        <v>11702.9</v>
      </c>
      <c r="Q34" t="str">
        <f t="shared" si="4"/>
        <v xml:space="preserve"> </v>
      </c>
      <c r="R34" s="32" t="s">
        <v>24</v>
      </c>
      <c r="S34" s="24">
        <v>2</v>
      </c>
      <c r="T34" s="24">
        <v>25</v>
      </c>
      <c r="U34" s="24">
        <v>0.2</v>
      </c>
      <c r="V34" s="24">
        <v>200</v>
      </c>
      <c r="W34" s="24">
        <v>34122.699999999997</v>
      </c>
      <c r="X34" s="24">
        <v>1448.68</v>
      </c>
      <c r="Y34" s="24">
        <v>25</v>
      </c>
      <c r="Z34" s="24">
        <v>30</v>
      </c>
      <c r="AA34" s="24">
        <v>1804.75</v>
      </c>
      <c r="AB34" s="25">
        <v>8620</v>
      </c>
      <c r="AC34" s="39">
        <v>2.5601952456951738E-2</v>
      </c>
      <c r="AD34" s="39">
        <v>-1.0360649556224732E-3</v>
      </c>
      <c r="AG34">
        <v>3</v>
      </c>
      <c r="AH34" s="129" t="s">
        <v>30</v>
      </c>
      <c r="AI34" s="11">
        <f t="shared" si="21"/>
        <v>0.05</v>
      </c>
      <c r="AJ34" s="1" t="e">
        <f>Model_dem!#REF!</f>
        <v>#REF!</v>
      </c>
      <c r="AK34" s="1" t="e">
        <f>Model_dem!#REF!</f>
        <v>#REF!</v>
      </c>
      <c r="AL34" s="8">
        <f t="shared" si="17"/>
        <v>33639</v>
      </c>
      <c r="AM34" s="8">
        <f t="shared" si="18"/>
        <v>686.95950000000005</v>
      </c>
      <c r="AN34" s="45">
        <f t="shared" si="19"/>
        <v>386.5</v>
      </c>
      <c r="AO34" s="45">
        <f t="shared" si="20"/>
        <v>57861.5</v>
      </c>
      <c r="AS34">
        <v>3</v>
      </c>
      <c r="AT34" s="129" t="s">
        <v>30</v>
      </c>
      <c r="AU34" s="11">
        <f t="shared" si="22"/>
        <v>0.05</v>
      </c>
      <c r="AV34" s="1" t="e">
        <f>Model_dem!#REF!</f>
        <v>#REF!</v>
      </c>
      <c r="AW34" s="51" t="e">
        <f>Model_dem!#REF!</f>
        <v>#REF!</v>
      </c>
      <c r="AX34" s="48">
        <f t="shared" si="13"/>
        <v>3.0625375451087556E-2</v>
      </c>
      <c r="AY34" s="8">
        <f t="shared" si="14"/>
        <v>1021.1720362499999</v>
      </c>
      <c r="AZ34" s="45">
        <f t="shared" si="15"/>
        <v>8316.0208333333339</v>
      </c>
      <c r="BA34" s="45">
        <f t="shared" si="16"/>
        <v>23687.479166666668</v>
      </c>
    </row>
    <row r="35" spans="1:53" x14ac:dyDescent="0.3">
      <c r="A35" t="s">
        <v>18</v>
      </c>
      <c r="B35">
        <v>2</v>
      </c>
      <c r="C35">
        <v>50</v>
      </c>
      <c r="D35">
        <v>0.1</v>
      </c>
      <c r="E35">
        <v>100</v>
      </c>
      <c r="F35">
        <v>13179.5</v>
      </c>
      <c r="G35">
        <v>953.673</v>
      </c>
      <c r="H35">
        <v>6</v>
      </c>
      <c r="I35">
        <v>18</v>
      </c>
      <c r="J35">
        <v>1802.74</v>
      </c>
      <c r="K35">
        <v>7101</v>
      </c>
      <c r="L35" s="33">
        <f t="shared" si="2"/>
        <v>0.12617385434379513</v>
      </c>
      <c r="M35" s="39">
        <f t="shared" si="3"/>
        <v>5.2717760293941485E-2</v>
      </c>
      <c r="N35">
        <f t="shared" si="0"/>
        <v>12519.5</v>
      </c>
      <c r="O35">
        <f t="shared" si="1"/>
        <v>1</v>
      </c>
      <c r="P35">
        <f>IF(AND('Heuristica 24'!$C35=0,'Heuristica 24'!$B35=0,'Heuristica 24'!$F35&lt;&gt;"inf",OR(AND(B34=0,'Heuristica 24'!$F35&lt;P34),B34&lt;&gt;0)),'Heuristica 24'!$F35,P34)</f>
        <v>11702.9</v>
      </c>
      <c r="Q35" t="str">
        <f t="shared" si="4"/>
        <v xml:space="preserve"> </v>
      </c>
      <c r="R35" s="29" t="s">
        <v>24</v>
      </c>
      <c r="S35" s="30">
        <v>2</v>
      </c>
      <c r="T35" s="30">
        <v>50</v>
      </c>
      <c r="U35" s="30">
        <v>0.05</v>
      </c>
      <c r="V35" s="30">
        <v>200</v>
      </c>
      <c r="W35" s="30">
        <v>33480.6</v>
      </c>
      <c r="X35" s="30">
        <v>466.875</v>
      </c>
      <c r="Y35" s="30">
        <v>29</v>
      </c>
      <c r="Z35" s="30">
        <v>252</v>
      </c>
      <c r="AA35" s="30">
        <v>1800.03</v>
      </c>
      <c r="AB35" s="31">
        <v>31131</v>
      </c>
      <c r="AC35" s="39">
        <v>6.3028051540534591E-3</v>
      </c>
      <c r="AD35" s="39">
        <v>0</v>
      </c>
      <c r="AG35">
        <v>3</v>
      </c>
      <c r="AH35" s="129"/>
      <c r="AI35" s="11">
        <f t="shared" si="21"/>
        <v>0.1</v>
      </c>
      <c r="AJ35" s="1" t="e">
        <f>Model_dem!#REF!</f>
        <v>#REF!</v>
      </c>
      <c r="AK35" s="1" t="e">
        <f>Model_dem!#REF!</f>
        <v>#REF!</v>
      </c>
      <c r="AL35" s="8">
        <f t="shared" si="17"/>
        <v>34122.699999999997</v>
      </c>
      <c r="AM35" s="8">
        <f t="shared" si="18"/>
        <v>747.63449999999989</v>
      </c>
      <c r="AN35" s="45">
        <f t="shared" si="19"/>
        <v>118.75</v>
      </c>
      <c r="AO35" s="45">
        <f t="shared" si="20"/>
        <v>23889.25</v>
      </c>
      <c r="AS35">
        <v>3</v>
      </c>
      <c r="AT35" s="129"/>
      <c r="AU35" s="11">
        <f t="shared" si="22"/>
        <v>0.1</v>
      </c>
      <c r="AV35" s="1" t="e">
        <f>Model_dem!#REF!</f>
        <v>#REF!</v>
      </c>
      <c r="AW35" s="51" t="e">
        <f>Model_dem!#REF!</f>
        <v>#REF!</v>
      </c>
      <c r="AX35" s="48">
        <f t="shared" si="13"/>
        <v>-1.3800809613709844E-2</v>
      </c>
      <c r="AY35" s="8">
        <f t="shared" si="14"/>
        <v>1423.5580038888891</v>
      </c>
      <c r="AZ35" s="45">
        <f t="shared" si="15"/>
        <v>7997.3055555555557</v>
      </c>
      <c r="BA35" s="45">
        <f t="shared" si="16"/>
        <v>10437.861111111111</v>
      </c>
    </row>
    <row r="36" spans="1:53" x14ac:dyDescent="0.3">
      <c r="A36" t="s">
        <v>18</v>
      </c>
      <c r="B36">
        <v>2</v>
      </c>
      <c r="C36">
        <v>50</v>
      </c>
      <c r="D36">
        <v>0.15</v>
      </c>
      <c r="E36">
        <v>100</v>
      </c>
      <c r="F36">
        <v>15260</v>
      </c>
      <c r="G36">
        <v>1681.55</v>
      </c>
      <c r="H36">
        <v>0</v>
      </c>
      <c r="I36">
        <v>2</v>
      </c>
      <c r="J36">
        <v>1801.98</v>
      </c>
      <c r="K36">
        <v>805</v>
      </c>
      <c r="L36" s="33">
        <f t="shared" si="2"/>
        <v>0.30395030291637126</v>
      </c>
      <c r="M36" s="39">
        <f t="shared" si="3"/>
        <v>0.13941734408238449</v>
      </c>
      <c r="N36">
        <f t="shared" si="0"/>
        <v>13392.81</v>
      </c>
      <c r="O36">
        <f t="shared" si="1"/>
        <v>0</v>
      </c>
      <c r="P36">
        <f>IF(AND('Heuristica 24'!$C36=0,'Heuristica 24'!$B36=0,'Heuristica 24'!$F36&lt;&gt;"inf",OR(AND(B35=0,'Heuristica 24'!$F36&lt;P35),B35&lt;&gt;0)),'Heuristica 24'!$F36,P35)</f>
        <v>11702.9</v>
      </c>
      <c r="Q36" t="str">
        <f t="shared" si="4"/>
        <v xml:space="preserve"> </v>
      </c>
      <c r="R36" s="32" t="s">
        <v>24</v>
      </c>
      <c r="S36" s="24">
        <v>2</v>
      </c>
      <c r="T36" s="24">
        <v>50</v>
      </c>
      <c r="U36" s="24">
        <v>0.1</v>
      </c>
      <c r="V36" s="24">
        <v>200</v>
      </c>
      <c r="W36" s="24">
        <v>33639</v>
      </c>
      <c r="X36" s="24">
        <v>855.61599999999999</v>
      </c>
      <c r="Y36" s="24">
        <v>45</v>
      </c>
      <c r="Z36" s="24">
        <v>110</v>
      </c>
      <c r="AA36" s="24">
        <v>1803.42</v>
      </c>
      <c r="AB36" s="25">
        <v>21414</v>
      </c>
      <c r="AC36" s="39">
        <v>1.1063722351965177E-2</v>
      </c>
      <c r="AD36" s="39">
        <v>5.9454834833161385E-7</v>
      </c>
      <c r="AG36">
        <v>3</v>
      </c>
      <c r="AH36" s="129"/>
      <c r="AI36" s="11">
        <f t="shared" si="21"/>
        <v>0.15</v>
      </c>
      <c r="AJ36" s="1" t="e">
        <f>Model_dem!#REF!</f>
        <v>#REF!</v>
      </c>
      <c r="AK36" s="1" t="e">
        <f>Model_dem!#REF!</f>
        <v>#REF!</v>
      </c>
      <c r="AL36" s="46" t="s">
        <v>3</v>
      </c>
      <c r="AM36" s="46" t="s">
        <v>3</v>
      </c>
      <c r="AN36" s="46" t="s">
        <v>3</v>
      </c>
      <c r="AO36" s="46" t="s">
        <v>3</v>
      </c>
      <c r="AS36">
        <v>3</v>
      </c>
      <c r="AT36" s="129"/>
      <c r="AU36" s="11">
        <f t="shared" si="22"/>
        <v>0.15</v>
      </c>
      <c r="AV36" s="1" t="e">
        <f>Model_dem!#REF!</f>
        <v>#REF!</v>
      </c>
      <c r="AW36" s="51" t="e">
        <f>Model_dem!#REF!</f>
        <v>#REF!</v>
      </c>
      <c r="AX36" s="49" t="s">
        <v>3</v>
      </c>
      <c r="AY36" s="46" t="s">
        <v>3</v>
      </c>
      <c r="AZ36" s="46" t="s">
        <v>3</v>
      </c>
      <c r="BA36" s="46" t="s">
        <v>3</v>
      </c>
    </row>
    <row r="37" spans="1:53" x14ac:dyDescent="0.3">
      <c r="A37" t="s">
        <v>18</v>
      </c>
      <c r="B37">
        <v>2</v>
      </c>
      <c r="C37">
        <v>50</v>
      </c>
      <c r="D37">
        <v>0.2</v>
      </c>
      <c r="E37">
        <v>100</v>
      </c>
      <c r="F37">
        <v>18653.099999999999</v>
      </c>
      <c r="G37">
        <v>1859.84</v>
      </c>
      <c r="H37">
        <v>1</v>
      </c>
      <c r="I37">
        <v>2</v>
      </c>
      <c r="J37">
        <v>1859.86</v>
      </c>
      <c r="K37">
        <v>554</v>
      </c>
      <c r="L37" s="33">
        <f t="shared" si="2"/>
        <v>0.59388698527715356</v>
      </c>
      <c r="M37" s="39">
        <f t="shared" si="3"/>
        <v>-0.13926857832646256</v>
      </c>
      <c r="N37">
        <f t="shared" si="0"/>
        <v>21671.22</v>
      </c>
      <c r="O37">
        <f t="shared" si="1"/>
        <v>0</v>
      </c>
      <c r="P37">
        <f>IF(AND('Heuristica 24'!$C37=0,'Heuristica 24'!$B37=0,'Heuristica 24'!$F37&lt;&gt;"inf",OR(AND(B36=0,'Heuristica 24'!$F37&lt;P36),B36&lt;&gt;0)),'Heuristica 24'!$F37,P36)</f>
        <v>11702.9</v>
      </c>
      <c r="Q37" t="str">
        <f t="shared" si="4"/>
        <v xml:space="preserve"> </v>
      </c>
      <c r="R37" s="29" t="s">
        <v>24</v>
      </c>
      <c r="S37" s="30">
        <v>2</v>
      </c>
      <c r="T37" s="30">
        <v>50</v>
      </c>
      <c r="U37" s="30">
        <v>0.15</v>
      </c>
      <c r="V37" s="30">
        <v>200</v>
      </c>
      <c r="W37" s="30">
        <v>33861</v>
      </c>
      <c r="X37" s="30">
        <v>1121.3499999999999</v>
      </c>
      <c r="Y37" s="30">
        <v>14</v>
      </c>
      <c r="Z37" s="30">
        <v>45</v>
      </c>
      <c r="AA37" s="30">
        <v>1800.02</v>
      </c>
      <c r="AB37" s="31">
        <v>10162</v>
      </c>
      <c r="AC37" s="39">
        <v>1.7736219939947562E-2</v>
      </c>
      <c r="AD37" s="39">
        <v>1.7899898803541703E-4</v>
      </c>
      <c r="AG37">
        <v>3</v>
      </c>
      <c r="AH37" s="129"/>
      <c r="AI37" s="12">
        <f t="shared" si="21"/>
        <v>0.2</v>
      </c>
      <c r="AJ37" s="5" t="e">
        <f>Model_dem!#REF!</f>
        <v>#REF!</v>
      </c>
      <c r="AK37" s="5" t="e">
        <f>Model_dem!#REF!</f>
        <v>#REF!</v>
      </c>
      <c r="AL37" s="9" t="str">
        <f>AL36</f>
        <v>---</v>
      </c>
      <c r="AM37" s="9" t="str">
        <f>AM36</f>
        <v>---</v>
      </c>
      <c r="AN37" s="9" t="str">
        <f>AN36</f>
        <v>---</v>
      </c>
      <c r="AO37" s="9" t="str">
        <f>AO36</f>
        <v>---</v>
      </c>
      <c r="AS37">
        <v>3</v>
      </c>
      <c r="AT37" s="129"/>
      <c r="AU37" s="12">
        <f t="shared" si="22"/>
        <v>0.2</v>
      </c>
      <c r="AV37" s="5" t="e">
        <f>Model_dem!#REF!</f>
        <v>#REF!</v>
      </c>
      <c r="AW37" s="51" t="e">
        <f>Model_dem!#REF!</f>
        <v>#REF!</v>
      </c>
      <c r="AX37" s="50" t="s">
        <v>3</v>
      </c>
      <c r="AY37" s="9" t="str">
        <f>AY36</f>
        <v>---</v>
      </c>
      <c r="AZ37" s="9" t="str">
        <f>AZ36</f>
        <v>---</v>
      </c>
      <c r="BA37" s="9" t="str">
        <f>BA36</f>
        <v>---</v>
      </c>
    </row>
    <row r="38" spans="1:53" x14ac:dyDescent="0.3">
      <c r="A38" t="s">
        <v>18</v>
      </c>
      <c r="B38">
        <v>3</v>
      </c>
      <c r="C38">
        <v>0</v>
      </c>
      <c r="D38">
        <v>0.05</v>
      </c>
      <c r="E38">
        <v>100</v>
      </c>
      <c r="F38">
        <v>12571.4</v>
      </c>
      <c r="G38">
        <v>167.41300000000001</v>
      </c>
      <c r="H38">
        <v>4</v>
      </c>
      <c r="I38">
        <v>45</v>
      </c>
      <c r="J38">
        <v>1811.43</v>
      </c>
      <c r="K38">
        <v>22496</v>
      </c>
      <c r="L38" s="33">
        <f t="shared" si="2"/>
        <v>7.4212374710541873E-2</v>
      </c>
      <c r="M38" s="39">
        <f t="shared" si="3"/>
        <v>4.1455329685688991E-3</v>
      </c>
      <c r="N38">
        <f t="shared" si="0"/>
        <v>12519.5</v>
      </c>
      <c r="O38">
        <f t="shared" si="1"/>
        <v>1</v>
      </c>
      <c r="P38">
        <f>IF(AND('Heuristica 24'!$C38=0,'Heuristica 24'!$B38=0,'Heuristica 24'!$F38&lt;&gt;"inf",OR(AND(B37=0,'Heuristica 24'!$F38&lt;P37),B37&lt;&gt;0)),'Heuristica 24'!$F38,P37)</f>
        <v>11702.9</v>
      </c>
      <c r="Q38" t="str">
        <f t="shared" si="4"/>
        <v xml:space="preserve"> </v>
      </c>
      <c r="R38" s="32" t="s">
        <v>24</v>
      </c>
      <c r="S38" s="24">
        <v>2</v>
      </c>
      <c r="T38" s="24">
        <v>50</v>
      </c>
      <c r="U38" s="24">
        <v>0.2</v>
      </c>
      <c r="V38" s="24">
        <v>200</v>
      </c>
      <c r="W38" s="24">
        <v>34122.699999999997</v>
      </c>
      <c r="X38" s="24">
        <v>742.93700000000001</v>
      </c>
      <c r="Y38" s="24">
        <v>10</v>
      </c>
      <c r="Z38" s="24">
        <v>41</v>
      </c>
      <c r="AA38" s="24">
        <v>1805.31</v>
      </c>
      <c r="AB38" s="25">
        <v>11085</v>
      </c>
      <c r="AC38" s="39">
        <v>2.5601952456951738E-2</v>
      </c>
      <c r="AD38" s="39">
        <v>8.791809080754831E-7</v>
      </c>
    </row>
    <row r="39" spans="1:53" x14ac:dyDescent="0.3">
      <c r="A39" t="s">
        <v>18</v>
      </c>
      <c r="B39">
        <v>3</v>
      </c>
      <c r="C39">
        <v>0</v>
      </c>
      <c r="D39">
        <v>0.1</v>
      </c>
      <c r="E39">
        <v>100</v>
      </c>
      <c r="F39">
        <v>16357.1</v>
      </c>
      <c r="G39">
        <v>1730.46</v>
      </c>
      <c r="H39">
        <v>0</v>
      </c>
      <c r="I39">
        <v>2</v>
      </c>
      <c r="J39">
        <v>1859.43</v>
      </c>
      <c r="K39">
        <v>1363</v>
      </c>
      <c r="L39" s="33">
        <f t="shared" si="2"/>
        <v>0.39769629749891067</v>
      </c>
      <c r="M39" s="39">
        <f t="shared" si="3"/>
        <v>-0.75942607357131331</v>
      </c>
      <c r="N39">
        <f t="shared" si="0"/>
        <v>67991.990000000005</v>
      </c>
      <c r="O39">
        <f t="shared" si="1"/>
        <v>0</v>
      </c>
      <c r="P39">
        <f>IF(AND('Heuristica 24'!$C39=0,'Heuristica 24'!$B39=0,'Heuristica 24'!$F39&lt;&gt;"inf",OR(AND(B38=0,'Heuristica 24'!$F39&lt;P38),B38&lt;&gt;0)),'Heuristica 24'!$F39,P38)</f>
        <v>11702.9</v>
      </c>
      <c r="Q39" t="str">
        <f t="shared" si="4"/>
        <v xml:space="preserve"> </v>
      </c>
      <c r="R39" s="29" t="s">
        <v>24</v>
      </c>
      <c r="S39" s="30">
        <v>3</v>
      </c>
      <c r="T39" s="30">
        <v>0</v>
      </c>
      <c r="U39" s="30">
        <v>0.05</v>
      </c>
      <c r="V39" s="30">
        <v>200</v>
      </c>
      <c r="W39" s="30">
        <v>33639</v>
      </c>
      <c r="X39" s="30">
        <v>432.416</v>
      </c>
      <c r="Y39" s="30">
        <v>68</v>
      </c>
      <c r="Z39" s="30">
        <v>366</v>
      </c>
      <c r="AA39" s="30">
        <v>1801.09</v>
      </c>
      <c r="AB39" s="31">
        <v>55744</v>
      </c>
      <c r="AC39" s="39">
        <v>1.1063722351965177E-2</v>
      </c>
      <c r="AD39" s="39">
        <v>5.9454834833161385E-7</v>
      </c>
    </row>
    <row r="40" spans="1:53" x14ac:dyDescent="0.3">
      <c r="A40" t="s">
        <v>18</v>
      </c>
      <c r="B40">
        <v>3</v>
      </c>
      <c r="C40">
        <v>0</v>
      </c>
      <c r="D40">
        <v>0.15</v>
      </c>
      <c r="E40">
        <v>100</v>
      </c>
      <c r="F40" t="s">
        <v>511</v>
      </c>
      <c r="G40" t="s">
        <v>511</v>
      </c>
      <c r="H40" t="s">
        <v>511</v>
      </c>
      <c r="I40" t="s">
        <v>511</v>
      </c>
      <c r="J40" t="s">
        <v>511</v>
      </c>
      <c r="L40" s="33" t="str">
        <f t="shared" si="2"/>
        <v>---</v>
      </c>
      <c r="M40" s="39" t="str">
        <f t="shared" si="3"/>
        <v>---</v>
      </c>
      <c r="N40">
        <f t="shared" si="0"/>
        <v>0</v>
      </c>
      <c r="O40">
        <f t="shared" si="1"/>
        <v>0</v>
      </c>
      <c r="P40">
        <f>IF(AND('Heuristica 24'!$C40=0,'Heuristica 24'!$B40=0,'Heuristica 24'!$F40&lt;&gt;"inf",OR(AND(B39=0,'Heuristica 24'!$F40&lt;P39),B39&lt;&gt;0)),'Heuristica 24'!$F40,P39)</f>
        <v>11702.9</v>
      </c>
      <c r="Q40" t="str">
        <f t="shared" si="4"/>
        <v xml:space="preserve"> </v>
      </c>
      <c r="R40" s="32" t="s">
        <v>24</v>
      </c>
      <c r="S40" s="24">
        <v>3</v>
      </c>
      <c r="T40" s="24">
        <v>0</v>
      </c>
      <c r="U40" s="24">
        <v>0.1</v>
      </c>
      <c r="V40" s="24">
        <v>200</v>
      </c>
      <c r="W40" s="24">
        <v>34122.699999999997</v>
      </c>
      <c r="X40" s="24">
        <v>478.31900000000002</v>
      </c>
      <c r="Y40" s="24">
        <v>25</v>
      </c>
      <c r="Z40" s="24">
        <v>157</v>
      </c>
      <c r="AA40" s="24">
        <v>1800.82</v>
      </c>
      <c r="AB40" s="25">
        <v>31461</v>
      </c>
      <c r="AC40" s="39">
        <v>2.5601952456951738E-2</v>
      </c>
      <c r="AD40" s="39">
        <v>8.791809080754831E-7</v>
      </c>
    </row>
    <row r="41" spans="1:53" x14ac:dyDescent="0.3">
      <c r="A41" t="s">
        <v>18</v>
      </c>
      <c r="B41">
        <v>3</v>
      </c>
      <c r="C41">
        <v>0</v>
      </c>
      <c r="D41">
        <v>0.2</v>
      </c>
      <c r="E41">
        <v>100</v>
      </c>
      <c r="F41" t="s">
        <v>511</v>
      </c>
      <c r="G41" t="s">
        <v>511</v>
      </c>
      <c r="H41" t="s">
        <v>511</v>
      </c>
      <c r="I41" t="s">
        <v>511</v>
      </c>
      <c r="J41" t="s">
        <v>511</v>
      </c>
      <c r="L41" s="33" t="str">
        <f t="shared" si="2"/>
        <v>---</v>
      </c>
      <c r="M41" s="39" t="str">
        <f t="shared" si="3"/>
        <v>---</v>
      </c>
      <c r="N41">
        <f t="shared" si="0"/>
        <v>0</v>
      </c>
      <c r="O41">
        <f t="shared" si="1"/>
        <v>0</v>
      </c>
      <c r="P41">
        <f>IF(AND('Heuristica 24'!$C41=0,'Heuristica 24'!$B41=0,'Heuristica 24'!$F41&lt;&gt;"inf",OR(AND(B40=0,'Heuristica 24'!$F41&lt;P40),B40&lt;&gt;0)),'Heuristica 24'!$F41,P40)</f>
        <v>11702.9</v>
      </c>
      <c r="Q41" t="str">
        <f t="shared" si="4"/>
        <v xml:space="preserve"> </v>
      </c>
      <c r="R41" s="29" t="s">
        <v>24</v>
      </c>
      <c r="S41" s="30">
        <v>3</v>
      </c>
      <c r="T41" s="30">
        <v>10</v>
      </c>
      <c r="U41" s="30">
        <v>0.05</v>
      </c>
      <c r="V41" s="30">
        <v>200</v>
      </c>
      <c r="W41" s="30">
        <v>33639</v>
      </c>
      <c r="X41" s="30">
        <v>358.78300000000002</v>
      </c>
      <c r="Y41" s="30">
        <v>48</v>
      </c>
      <c r="Z41" s="30">
        <v>287</v>
      </c>
      <c r="AA41" s="30">
        <v>1800.28</v>
      </c>
      <c r="AB41" s="31">
        <v>45897</v>
      </c>
      <c r="AC41" s="39">
        <v>1.1063722351965177E-2</v>
      </c>
      <c r="AD41" s="39">
        <v>5.9454834833161385E-7</v>
      </c>
    </row>
    <row r="42" spans="1:53" x14ac:dyDescent="0.3">
      <c r="A42" t="s">
        <v>18</v>
      </c>
      <c r="B42">
        <v>3</v>
      </c>
      <c r="C42">
        <v>10</v>
      </c>
      <c r="D42">
        <v>0.05</v>
      </c>
      <c r="E42">
        <v>100</v>
      </c>
      <c r="F42">
        <v>12874.8</v>
      </c>
      <c r="G42">
        <v>535.21100000000001</v>
      </c>
      <c r="H42">
        <v>0</v>
      </c>
      <c r="I42">
        <v>30</v>
      </c>
      <c r="J42">
        <v>1801.34</v>
      </c>
      <c r="K42">
        <v>13640</v>
      </c>
      <c r="L42" s="33">
        <f t="shared" si="2"/>
        <v>0.10013757273838109</v>
      </c>
      <c r="M42" s="39">
        <f t="shared" si="3"/>
        <v>2.8379727624905149E-2</v>
      </c>
      <c r="N42">
        <f t="shared" si="0"/>
        <v>12519.5</v>
      </c>
      <c r="O42">
        <f t="shared" si="1"/>
        <v>1</v>
      </c>
      <c r="P42">
        <f>IF(AND('Heuristica 24'!$C42=0,'Heuristica 24'!$B42=0,'Heuristica 24'!$F42&lt;&gt;"inf",OR(AND(B41=0,'Heuristica 24'!$F42&lt;P41),B41&lt;&gt;0)),'Heuristica 24'!$F42,P41)</f>
        <v>11702.9</v>
      </c>
      <c r="Q42" t="str">
        <f t="shared" si="4"/>
        <v xml:space="preserve"> </v>
      </c>
      <c r="R42" s="32" t="s">
        <v>24</v>
      </c>
      <c r="S42" s="24">
        <v>3</v>
      </c>
      <c r="T42" s="24">
        <v>10</v>
      </c>
      <c r="U42" s="24">
        <v>0.1</v>
      </c>
      <c r="V42" s="24">
        <v>200</v>
      </c>
      <c r="W42" s="24">
        <v>34122.699999999997</v>
      </c>
      <c r="X42" s="24">
        <v>1195.8399999999999</v>
      </c>
      <c r="Y42" s="24">
        <v>45</v>
      </c>
      <c r="Z42" s="24">
        <v>79</v>
      </c>
      <c r="AA42" s="24">
        <v>1803.08</v>
      </c>
      <c r="AB42" s="25">
        <v>19777</v>
      </c>
      <c r="AC42" s="39">
        <v>2.5601952456951738E-2</v>
      </c>
      <c r="AD42" s="39">
        <v>8.791809080754831E-7</v>
      </c>
    </row>
    <row r="43" spans="1:53" x14ac:dyDescent="0.3">
      <c r="A43" t="s">
        <v>18</v>
      </c>
      <c r="B43">
        <v>3</v>
      </c>
      <c r="C43">
        <v>10</v>
      </c>
      <c r="D43">
        <v>0.1</v>
      </c>
      <c r="E43">
        <v>100</v>
      </c>
      <c r="F43">
        <v>17144.900000000001</v>
      </c>
      <c r="G43">
        <v>1078.72</v>
      </c>
      <c r="H43">
        <v>0</v>
      </c>
      <c r="I43">
        <v>3</v>
      </c>
      <c r="J43">
        <v>1859.95</v>
      </c>
      <c r="K43">
        <v>1309</v>
      </c>
      <c r="L43" s="33">
        <f t="shared" si="2"/>
        <v>0.46501294550923289</v>
      </c>
      <c r="M43" s="39">
        <f t="shared" si="3"/>
        <v>-0.70911132439866964</v>
      </c>
      <c r="N43">
        <f t="shared" si="0"/>
        <v>58939.73</v>
      </c>
      <c r="O43">
        <f t="shared" si="1"/>
        <v>0</v>
      </c>
      <c r="P43">
        <f>IF(AND('Heuristica 24'!$C43=0,'Heuristica 24'!$B43=0,'Heuristica 24'!$F43&lt;&gt;"inf",OR(AND(B42=0,'Heuristica 24'!$F43&lt;P42),B42&lt;&gt;0)),'Heuristica 24'!$F43,P42)</f>
        <v>11702.9</v>
      </c>
      <c r="Q43" t="str">
        <f t="shared" si="4"/>
        <v xml:space="preserve"> </v>
      </c>
      <c r="R43" s="29" t="s">
        <v>24</v>
      </c>
      <c r="S43" s="30">
        <v>3</v>
      </c>
      <c r="T43" s="30">
        <v>25</v>
      </c>
      <c r="U43" s="30">
        <v>0.05</v>
      </c>
      <c r="V43" s="30">
        <v>200</v>
      </c>
      <c r="W43" s="30">
        <v>33639</v>
      </c>
      <c r="X43" s="30">
        <v>377.88900000000001</v>
      </c>
      <c r="Y43" s="30">
        <v>72</v>
      </c>
      <c r="Z43" s="30">
        <v>428</v>
      </c>
      <c r="AA43" s="30">
        <v>1800.66</v>
      </c>
      <c r="AB43" s="31">
        <v>65251</v>
      </c>
      <c r="AC43" s="39">
        <v>1.1063722351965177E-2</v>
      </c>
      <c r="AD43" s="39">
        <v>5.9454834833161385E-7</v>
      </c>
    </row>
    <row r="44" spans="1:53" x14ac:dyDescent="0.3">
      <c r="A44" t="s">
        <v>18</v>
      </c>
      <c r="B44">
        <v>3</v>
      </c>
      <c r="C44">
        <v>10</v>
      </c>
      <c r="D44">
        <v>0.15</v>
      </c>
      <c r="E44">
        <v>100</v>
      </c>
      <c r="F44" t="s">
        <v>511</v>
      </c>
      <c r="G44" t="s">
        <v>511</v>
      </c>
      <c r="H44" t="s">
        <v>511</v>
      </c>
      <c r="I44" t="s">
        <v>511</v>
      </c>
      <c r="J44" t="s">
        <v>511</v>
      </c>
      <c r="L44" s="33" t="str">
        <f t="shared" si="2"/>
        <v>---</v>
      </c>
      <c r="M44" s="39" t="str">
        <f t="shared" si="3"/>
        <v>---</v>
      </c>
      <c r="N44">
        <f t="shared" si="0"/>
        <v>0</v>
      </c>
      <c r="O44">
        <f t="shared" si="1"/>
        <v>0</v>
      </c>
      <c r="P44">
        <f>IF(AND('Heuristica 24'!$C44=0,'Heuristica 24'!$B44=0,'Heuristica 24'!$F44&lt;&gt;"inf",OR(AND(B43=0,'Heuristica 24'!$F44&lt;P43),B43&lt;&gt;0)),'Heuristica 24'!$F44,P43)</f>
        <v>11702.9</v>
      </c>
      <c r="Q44" t="str">
        <f t="shared" si="4"/>
        <v xml:space="preserve"> </v>
      </c>
      <c r="R44" s="32" t="s">
        <v>24</v>
      </c>
      <c r="S44" s="24">
        <v>3</v>
      </c>
      <c r="T44" s="24">
        <v>25</v>
      </c>
      <c r="U44" s="24">
        <v>0.1</v>
      </c>
      <c r="V44" s="24">
        <v>200</v>
      </c>
      <c r="W44" s="24">
        <v>34122.699999999997</v>
      </c>
      <c r="X44" s="24">
        <v>263.31900000000002</v>
      </c>
      <c r="Y44" s="24">
        <v>10</v>
      </c>
      <c r="Z44" s="24">
        <v>168</v>
      </c>
      <c r="AA44" s="24">
        <v>1800.98</v>
      </c>
      <c r="AB44" s="25">
        <v>24624</v>
      </c>
      <c r="AC44" s="39">
        <v>2.5601952456951738E-2</v>
      </c>
      <c r="AD44" s="39">
        <v>8.791809080754831E-7</v>
      </c>
    </row>
    <row r="45" spans="1:53" x14ac:dyDescent="0.3">
      <c r="A45" t="s">
        <v>18</v>
      </c>
      <c r="B45">
        <v>3</v>
      </c>
      <c r="C45">
        <v>10</v>
      </c>
      <c r="D45">
        <v>0.2</v>
      </c>
      <c r="E45">
        <v>100</v>
      </c>
      <c r="F45" t="s">
        <v>511</v>
      </c>
      <c r="G45" t="s">
        <v>511</v>
      </c>
      <c r="H45" t="s">
        <v>511</v>
      </c>
      <c r="I45" t="s">
        <v>511</v>
      </c>
      <c r="J45" t="s">
        <v>511</v>
      </c>
      <c r="L45" s="33" t="str">
        <f t="shared" si="2"/>
        <v>---</v>
      </c>
      <c r="M45" s="39" t="str">
        <f t="shared" si="3"/>
        <v>---</v>
      </c>
      <c r="N45">
        <f t="shared" si="0"/>
        <v>0</v>
      </c>
      <c r="O45">
        <f t="shared" si="1"/>
        <v>0</v>
      </c>
      <c r="P45">
        <f>IF(AND('Heuristica 24'!$C45=0,'Heuristica 24'!$B45=0,'Heuristica 24'!$F45&lt;&gt;"inf",OR(AND(B44=0,'Heuristica 24'!$F45&lt;P44),B44&lt;&gt;0)),'Heuristica 24'!$F45,P44)</f>
        <v>11702.9</v>
      </c>
      <c r="Q45" t="str">
        <f t="shared" si="4"/>
        <v xml:space="preserve"> </v>
      </c>
      <c r="R45" s="29" t="s">
        <v>24</v>
      </c>
      <c r="S45" s="30">
        <v>3</v>
      </c>
      <c r="T45" s="30">
        <v>50</v>
      </c>
      <c r="U45" s="30">
        <v>0.05</v>
      </c>
      <c r="V45" s="30">
        <v>200</v>
      </c>
      <c r="W45" s="30">
        <v>33639</v>
      </c>
      <c r="X45" s="30">
        <v>1578.75</v>
      </c>
      <c r="Y45" s="30">
        <v>408</v>
      </c>
      <c r="Z45" s="30">
        <v>465</v>
      </c>
      <c r="AA45" s="30">
        <v>1800.09</v>
      </c>
      <c r="AB45" s="31">
        <v>64554</v>
      </c>
      <c r="AC45" s="39">
        <v>1.1063722351965177E-2</v>
      </c>
      <c r="AD45" s="39">
        <v>5.9454834833161385E-7</v>
      </c>
    </row>
    <row r="46" spans="1:53" x14ac:dyDescent="0.3">
      <c r="A46" t="s">
        <v>18</v>
      </c>
      <c r="B46">
        <v>3</v>
      </c>
      <c r="C46">
        <v>25</v>
      </c>
      <c r="D46">
        <v>0.05</v>
      </c>
      <c r="E46">
        <v>100</v>
      </c>
      <c r="F46">
        <v>12662.7</v>
      </c>
      <c r="G46">
        <v>191.75899999999999</v>
      </c>
      <c r="H46">
        <v>0</v>
      </c>
      <c r="I46">
        <v>34</v>
      </c>
      <c r="J46">
        <v>1802.5</v>
      </c>
      <c r="K46">
        <v>15960</v>
      </c>
      <c r="L46" s="33">
        <f t="shared" si="2"/>
        <v>8.2013859812525292E-2</v>
      </c>
      <c r="M46" s="39">
        <f t="shared" si="3"/>
        <v>1.1438156475897632E-2</v>
      </c>
      <c r="N46">
        <f t="shared" si="0"/>
        <v>12519.5</v>
      </c>
      <c r="O46">
        <f t="shared" si="1"/>
        <v>1</v>
      </c>
      <c r="P46">
        <f>IF(AND('Heuristica 24'!$C46=0,'Heuristica 24'!$B46=0,'Heuristica 24'!$F46&lt;&gt;"inf",OR(AND(B45=0,'Heuristica 24'!$F46&lt;P45),B45&lt;&gt;0)),'Heuristica 24'!$F46,P45)</f>
        <v>11702.9</v>
      </c>
      <c r="Q46" t="str">
        <f t="shared" si="4"/>
        <v xml:space="preserve"> </v>
      </c>
      <c r="R46" s="32" t="s">
        <v>24</v>
      </c>
      <c r="S46" s="24">
        <v>3</v>
      </c>
      <c r="T46" s="24">
        <v>50</v>
      </c>
      <c r="U46" s="24">
        <v>0.1</v>
      </c>
      <c r="V46" s="24">
        <v>200</v>
      </c>
      <c r="W46" s="24">
        <v>34122.699999999997</v>
      </c>
      <c r="X46" s="24">
        <v>1053.06</v>
      </c>
      <c r="Y46" s="24">
        <v>28</v>
      </c>
      <c r="Z46" s="24">
        <v>71</v>
      </c>
      <c r="AA46" s="24">
        <v>1801.31</v>
      </c>
      <c r="AB46" s="25">
        <v>19695</v>
      </c>
      <c r="AC46" s="39">
        <v>2.5601952456951738E-2</v>
      </c>
      <c r="AD46" s="39">
        <v>8.791809080754831E-7</v>
      </c>
    </row>
    <row r="47" spans="1:53" x14ac:dyDescent="0.3">
      <c r="A47" t="s">
        <v>18</v>
      </c>
      <c r="B47">
        <v>3</v>
      </c>
      <c r="C47">
        <v>25</v>
      </c>
      <c r="D47">
        <v>0.1</v>
      </c>
      <c r="E47">
        <v>100</v>
      </c>
      <c r="F47">
        <v>16207.7</v>
      </c>
      <c r="G47">
        <v>1826.21</v>
      </c>
      <c r="H47">
        <v>0</v>
      </c>
      <c r="I47">
        <v>1</v>
      </c>
      <c r="J47">
        <v>1826.21</v>
      </c>
      <c r="K47">
        <v>1050</v>
      </c>
      <c r="L47" s="33">
        <f t="shared" si="2"/>
        <v>0.38493023096839263</v>
      </c>
      <c r="M47" s="39">
        <f t="shared" si="3"/>
        <v>-5.0937471478706975E-4</v>
      </c>
      <c r="N47">
        <f t="shared" si="0"/>
        <v>16215.96</v>
      </c>
      <c r="O47">
        <f t="shared" si="1"/>
        <v>0</v>
      </c>
      <c r="P47">
        <f>IF(AND('Heuristica 24'!$C47=0,'Heuristica 24'!$B47=0,'Heuristica 24'!$F47&lt;&gt;"inf",OR(AND(B46=0,'Heuristica 24'!$F47&lt;P46),B46&lt;&gt;0)),'Heuristica 24'!$F47,P46)</f>
        <v>11702.9</v>
      </c>
      <c r="Q47" t="str">
        <f t="shared" si="4"/>
        <v xml:space="preserve"> </v>
      </c>
    </row>
    <row r="48" spans="1:53" x14ac:dyDescent="0.3">
      <c r="A48" t="s">
        <v>18</v>
      </c>
      <c r="B48">
        <v>3</v>
      </c>
      <c r="C48">
        <v>25</v>
      </c>
      <c r="D48">
        <v>0.15</v>
      </c>
      <c r="E48">
        <v>100</v>
      </c>
      <c r="F48" t="s">
        <v>511</v>
      </c>
      <c r="G48" t="s">
        <v>511</v>
      </c>
      <c r="H48" t="s">
        <v>511</v>
      </c>
      <c r="I48" t="s">
        <v>511</v>
      </c>
      <c r="J48" t="s">
        <v>511</v>
      </c>
      <c r="L48" s="33" t="str">
        <f t="shared" si="2"/>
        <v>---</v>
      </c>
      <c r="M48" s="39" t="str">
        <f t="shared" si="3"/>
        <v>---</v>
      </c>
      <c r="N48">
        <f t="shared" si="0"/>
        <v>0</v>
      </c>
      <c r="O48">
        <f t="shared" si="1"/>
        <v>0</v>
      </c>
      <c r="P48">
        <f>IF(AND('Heuristica 24'!$C48=0,'Heuristica 24'!$B48=0,'Heuristica 24'!$F48&lt;&gt;"inf",OR(AND(B47=0,'Heuristica 24'!$F48&lt;P47),B47&lt;&gt;0)),'Heuristica 24'!$F48,P47)</f>
        <v>11702.9</v>
      </c>
      <c r="Q48" t="str">
        <f t="shared" si="4"/>
        <v xml:space="preserve"> </v>
      </c>
    </row>
    <row r="49" spans="1:28" x14ac:dyDescent="0.3">
      <c r="A49" t="s">
        <v>18</v>
      </c>
      <c r="B49">
        <v>3</v>
      </c>
      <c r="C49">
        <v>25</v>
      </c>
      <c r="D49">
        <v>0.2</v>
      </c>
      <c r="E49">
        <v>100</v>
      </c>
      <c r="F49" t="s">
        <v>511</v>
      </c>
      <c r="G49" t="s">
        <v>511</v>
      </c>
      <c r="H49" t="s">
        <v>511</v>
      </c>
      <c r="I49" t="s">
        <v>511</v>
      </c>
      <c r="J49" t="s">
        <v>511</v>
      </c>
      <c r="L49" s="33" t="str">
        <f t="shared" si="2"/>
        <v>---</v>
      </c>
      <c r="M49" s="39" t="str">
        <f t="shared" si="3"/>
        <v>---</v>
      </c>
      <c r="N49">
        <f t="shared" si="0"/>
        <v>0</v>
      </c>
      <c r="O49">
        <f t="shared" si="1"/>
        <v>0</v>
      </c>
      <c r="P49">
        <f>IF(AND('Heuristica 24'!$C49=0,'Heuristica 24'!$B49=0,'Heuristica 24'!$F49&lt;&gt;"inf",OR(AND(B48=0,'Heuristica 24'!$F49&lt;P48),B48&lt;&gt;0)),'Heuristica 24'!$F49,P48)</f>
        <v>11702.9</v>
      </c>
      <c r="Q49" t="str">
        <f t="shared" si="4"/>
        <v xml:space="preserve"> </v>
      </c>
    </row>
    <row r="50" spans="1:28" x14ac:dyDescent="0.3">
      <c r="A50" t="s">
        <v>18</v>
      </c>
      <c r="B50">
        <v>3</v>
      </c>
      <c r="C50">
        <v>50</v>
      </c>
      <c r="D50">
        <v>0.05</v>
      </c>
      <c r="E50">
        <v>100</v>
      </c>
      <c r="F50">
        <v>13051.7</v>
      </c>
      <c r="G50">
        <v>204.2</v>
      </c>
      <c r="H50">
        <v>0</v>
      </c>
      <c r="I50">
        <v>39</v>
      </c>
      <c r="J50">
        <v>1803.59</v>
      </c>
      <c r="K50">
        <v>18426</v>
      </c>
      <c r="L50" s="33">
        <f t="shared" si="2"/>
        <v>0.11525348417913528</v>
      </c>
      <c r="M50" s="39">
        <f t="shared" si="3"/>
        <v>4.2509684891569144E-2</v>
      </c>
      <c r="N50">
        <f t="shared" si="0"/>
        <v>12519.5</v>
      </c>
      <c r="O50">
        <f t="shared" si="1"/>
        <v>1</v>
      </c>
      <c r="P50">
        <f>IF(AND('Heuristica 24'!$C50=0,'Heuristica 24'!$B50=0,'Heuristica 24'!$F50&lt;&gt;"inf",OR(AND(B49=0,'Heuristica 24'!$F50&lt;P49),B49&lt;&gt;0)),'Heuristica 24'!$F50,P49)</f>
        <v>11702.9</v>
      </c>
      <c r="Q50" t="str">
        <f t="shared" si="4"/>
        <v xml:space="preserve"> </v>
      </c>
      <c r="R50" t="s">
        <v>35</v>
      </c>
      <c r="S50" t="s">
        <v>36</v>
      </c>
      <c r="T50" t="s">
        <v>37</v>
      </c>
      <c r="U50" t="s">
        <v>38</v>
      </c>
      <c r="V50" t="s">
        <v>39</v>
      </c>
      <c r="W50" t="s">
        <v>40</v>
      </c>
      <c r="X50" t="s">
        <v>41</v>
      </c>
      <c r="Y50" t="s">
        <v>42</v>
      </c>
      <c r="Z50" t="s">
        <v>43</v>
      </c>
      <c r="AA50" t="s">
        <v>44</v>
      </c>
      <c r="AB50" t="s">
        <v>45</v>
      </c>
    </row>
    <row r="51" spans="1:28" x14ac:dyDescent="0.3">
      <c r="A51" t="s">
        <v>18</v>
      </c>
      <c r="B51">
        <v>3</v>
      </c>
      <c r="C51">
        <v>50</v>
      </c>
      <c r="D51">
        <v>0.1</v>
      </c>
      <c r="E51">
        <v>100</v>
      </c>
      <c r="F51">
        <v>17159.7</v>
      </c>
      <c r="G51">
        <v>1842.31</v>
      </c>
      <c r="H51">
        <v>4</v>
      </c>
      <c r="I51">
        <v>5</v>
      </c>
      <c r="J51">
        <v>1842.31</v>
      </c>
      <c r="K51">
        <v>1736</v>
      </c>
      <c r="L51" s="33">
        <f t="shared" si="2"/>
        <v>0.46627758931546892</v>
      </c>
      <c r="M51" s="39">
        <f t="shared" si="3"/>
        <v>-7.3021371120437495E-2</v>
      </c>
      <c r="N51">
        <f t="shared" si="0"/>
        <v>18511.43</v>
      </c>
      <c r="O51">
        <f t="shared" si="1"/>
        <v>0</v>
      </c>
      <c r="P51">
        <f>IF(AND('Heuristica 24'!$C51=0,'Heuristica 24'!$B51=0,'Heuristica 24'!$F51&lt;&gt;"inf",OR(AND(B50=0,'Heuristica 24'!$F51&lt;P50),B50&lt;&gt;0)),'Heuristica 24'!$F51,P50)</f>
        <v>11702.9</v>
      </c>
      <c r="Q51" t="str">
        <f t="shared" si="4"/>
        <v xml:space="preserve"> </v>
      </c>
      <c r="R51" t="s">
        <v>18</v>
      </c>
      <c r="S51">
        <v>0</v>
      </c>
      <c r="T51">
        <v>0</v>
      </c>
      <c r="U51">
        <v>0.05</v>
      </c>
      <c r="V51">
        <v>100</v>
      </c>
      <c r="W51">
        <v>11702.9</v>
      </c>
      <c r="X51">
        <v>573.71400000000006</v>
      </c>
      <c r="Y51">
        <v>77</v>
      </c>
      <c r="Z51">
        <v>277</v>
      </c>
      <c r="AA51">
        <v>1800.09</v>
      </c>
      <c r="AB51">
        <v>59366</v>
      </c>
    </row>
    <row r="52" spans="1:28" x14ac:dyDescent="0.3">
      <c r="A52" t="s">
        <v>18</v>
      </c>
      <c r="B52">
        <v>3</v>
      </c>
      <c r="C52">
        <v>50</v>
      </c>
      <c r="D52">
        <v>0.15</v>
      </c>
      <c r="E52">
        <v>100</v>
      </c>
      <c r="F52" t="s">
        <v>511</v>
      </c>
      <c r="G52" t="s">
        <v>511</v>
      </c>
      <c r="H52" t="s">
        <v>511</v>
      </c>
      <c r="I52" t="s">
        <v>511</v>
      </c>
      <c r="J52" t="s">
        <v>511</v>
      </c>
      <c r="L52" s="33" t="str">
        <f t="shared" si="2"/>
        <v>---</v>
      </c>
      <c r="M52" s="39" t="str">
        <f t="shared" si="3"/>
        <v>---</v>
      </c>
      <c r="N52">
        <f t="shared" si="0"/>
        <v>0</v>
      </c>
      <c r="O52">
        <f t="shared" si="1"/>
        <v>0</v>
      </c>
      <c r="P52">
        <f>IF(AND('Heuristica 24'!$C52=0,'Heuristica 24'!$B52=0,'Heuristica 24'!$F52&lt;&gt;"inf",OR(AND(B51=0,'Heuristica 24'!$F52&lt;P51),B51&lt;&gt;0)),'Heuristica 24'!$F52,P51)</f>
        <v>11702.9</v>
      </c>
      <c r="Q52" t="str">
        <f t="shared" si="4"/>
        <v xml:space="preserve"> </v>
      </c>
      <c r="R52" t="s">
        <v>18</v>
      </c>
      <c r="S52">
        <v>0</v>
      </c>
      <c r="T52">
        <v>0</v>
      </c>
      <c r="U52">
        <v>0.1</v>
      </c>
      <c r="V52">
        <v>100</v>
      </c>
      <c r="W52">
        <v>11702.9</v>
      </c>
      <c r="X52">
        <v>1525.03</v>
      </c>
      <c r="Y52">
        <v>168</v>
      </c>
      <c r="Z52">
        <v>201</v>
      </c>
      <c r="AA52">
        <v>1800.43</v>
      </c>
      <c r="AB52">
        <v>45291</v>
      </c>
    </row>
    <row r="53" spans="1:28" x14ac:dyDescent="0.3">
      <c r="A53" t="s">
        <v>18</v>
      </c>
      <c r="B53">
        <v>3</v>
      </c>
      <c r="C53">
        <v>50</v>
      </c>
      <c r="D53">
        <v>0.2</v>
      </c>
      <c r="E53">
        <v>100</v>
      </c>
      <c r="F53" t="s">
        <v>511</v>
      </c>
      <c r="G53" t="s">
        <v>511</v>
      </c>
      <c r="H53" t="s">
        <v>511</v>
      </c>
      <c r="I53" t="s">
        <v>511</v>
      </c>
      <c r="J53" t="s">
        <v>511</v>
      </c>
      <c r="L53" s="33" t="str">
        <f t="shared" si="2"/>
        <v>---</v>
      </c>
      <c r="M53" s="39" t="str">
        <f t="shared" si="3"/>
        <v>---</v>
      </c>
      <c r="N53">
        <f t="shared" si="0"/>
        <v>0</v>
      </c>
      <c r="O53">
        <f t="shared" si="1"/>
        <v>0</v>
      </c>
      <c r="P53">
        <f>IF(AND('Heuristica 24'!$C53=0,'Heuristica 24'!$B53=0,'Heuristica 24'!$F53&lt;&gt;"inf",OR(AND(B52=0,'Heuristica 24'!$F53&lt;P52),B52&lt;&gt;0)),'Heuristica 24'!$F53,P52)</f>
        <v>11702.9</v>
      </c>
      <c r="Q53" t="str">
        <f t="shared" si="4"/>
        <v xml:space="preserve"> </v>
      </c>
      <c r="R53" t="s">
        <v>18</v>
      </c>
      <c r="S53">
        <v>0</v>
      </c>
      <c r="T53">
        <v>0</v>
      </c>
      <c r="U53">
        <v>0.15</v>
      </c>
      <c r="V53">
        <v>100</v>
      </c>
      <c r="W53">
        <v>11702.9</v>
      </c>
      <c r="X53">
        <v>1248.0999999999999</v>
      </c>
      <c r="Y53">
        <v>159</v>
      </c>
      <c r="Z53">
        <v>219</v>
      </c>
      <c r="AA53">
        <v>1800.08</v>
      </c>
      <c r="AB53">
        <v>47578</v>
      </c>
    </row>
    <row r="54" spans="1:28" x14ac:dyDescent="0.3">
      <c r="A54" t="s">
        <v>17</v>
      </c>
      <c r="B54">
        <v>0</v>
      </c>
      <c r="C54">
        <v>0</v>
      </c>
      <c r="D54">
        <v>0.05</v>
      </c>
      <c r="E54">
        <v>100</v>
      </c>
      <c r="F54">
        <v>8159.06</v>
      </c>
      <c r="G54">
        <v>1506.36</v>
      </c>
      <c r="H54">
        <v>100</v>
      </c>
      <c r="I54">
        <v>124</v>
      </c>
      <c r="J54">
        <v>1800.55</v>
      </c>
      <c r="K54">
        <v>41724</v>
      </c>
      <c r="L54" s="33">
        <f t="shared" si="2"/>
        <v>0</v>
      </c>
      <c r="M54" s="39">
        <f t="shared" si="3"/>
        <v>3.6134265961607737E-2</v>
      </c>
      <c r="N54">
        <f t="shared" si="0"/>
        <v>7874.52</v>
      </c>
      <c r="O54">
        <f t="shared" si="1"/>
        <v>1</v>
      </c>
      <c r="P54">
        <f>IF(AND('Heuristica 24'!$C54=0,'Heuristica 24'!$B54=0,'Heuristica 24'!$F54&lt;&gt;"inf",OR(AND(B53=0,'Heuristica 24'!$F54&lt;P53),B53&lt;&gt;0)),'Heuristica 24'!$F54,P53)</f>
        <v>8159.06</v>
      </c>
      <c r="Q54" t="str">
        <f t="shared" si="4"/>
        <v xml:space="preserve"> </v>
      </c>
      <c r="R54" t="s">
        <v>18</v>
      </c>
      <c r="S54">
        <v>0</v>
      </c>
      <c r="T54">
        <v>0</v>
      </c>
      <c r="U54">
        <v>0.2</v>
      </c>
      <c r="V54">
        <v>100</v>
      </c>
      <c r="W54">
        <v>11702.9</v>
      </c>
      <c r="X54">
        <v>1445.82</v>
      </c>
      <c r="Y54">
        <v>194</v>
      </c>
      <c r="Z54">
        <v>249</v>
      </c>
      <c r="AA54">
        <v>1800.49</v>
      </c>
      <c r="AB54">
        <v>52194</v>
      </c>
    </row>
    <row r="55" spans="1:28" x14ac:dyDescent="0.3">
      <c r="A55" t="s">
        <v>17</v>
      </c>
      <c r="B55">
        <v>0</v>
      </c>
      <c r="C55">
        <v>0</v>
      </c>
      <c r="D55">
        <v>0.1</v>
      </c>
      <c r="E55">
        <v>100</v>
      </c>
      <c r="F55">
        <v>8162.55</v>
      </c>
      <c r="G55">
        <v>149.37200000000001</v>
      </c>
      <c r="H55">
        <v>5</v>
      </c>
      <c r="I55">
        <v>96</v>
      </c>
      <c r="J55">
        <v>1800.18</v>
      </c>
      <c r="K55">
        <v>38049</v>
      </c>
      <c r="L55" s="33">
        <f t="shared" si="2"/>
        <v>4.2774535301859373E-4</v>
      </c>
      <c r="M55" s="39">
        <f t="shared" si="3"/>
        <v>3.6577467578976286E-2</v>
      </c>
      <c r="N55">
        <f t="shared" si="0"/>
        <v>7874.52</v>
      </c>
      <c r="O55">
        <f t="shared" si="1"/>
        <v>1</v>
      </c>
      <c r="P55">
        <f>IF(AND('Heuristica 24'!$C55=0,'Heuristica 24'!$B55=0,'Heuristica 24'!$F55&lt;&gt;"inf",OR(AND(B54=0,'Heuristica 24'!$F55&lt;P54),B54&lt;&gt;0)),'Heuristica 24'!$F55,P54)</f>
        <v>8159.06</v>
      </c>
      <c r="Q55" t="str">
        <f t="shared" si="4"/>
        <v xml:space="preserve"> </v>
      </c>
      <c r="R55" t="s">
        <v>18</v>
      </c>
      <c r="S55">
        <v>1</v>
      </c>
      <c r="T55">
        <v>5</v>
      </c>
      <c r="U55">
        <v>0.05</v>
      </c>
      <c r="V55">
        <v>100</v>
      </c>
      <c r="W55">
        <v>11675.9</v>
      </c>
      <c r="X55">
        <v>1662.57</v>
      </c>
      <c r="Y55">
        <v>174</v>
      </c>
      <c r="Z55">
        <v>190</v>
      </c>
      <c r="AA55">
        <v>1802.69</v>
      </c>
      <c r="AB55">
        <v>45588</v>
      </c>
    </row>
    <row r="56" spans="1:28" x14ac:dyDescent="0.3">
      <c r="A56" t="s">
        <v>17</v>
      </c>
      <c r="B56">
        <v>0</v>
      </c>
      <c r="C56">
        <v>0</v>
      </c>
      <c r="D56">
        <v>0.15</v>
      </c>
      <c r="E56">
        <v>100</v>
      </c>
      <c r="F56">
        <v>8130.97</v>
      </c>
      <c r="G56">
        <v>585.05600000000004</v>
      </c>
      <c r="H56">
        <v>19</v>
      </c>
      <c r="I56">
        <v>83</v>
      </c>
      <c r="J56">
        <v>1800.54</v>
      </c>
      <c r="K56">
        <v>30770</v>
      </c>
      <c r="L56" s="33">
        <f t="shared" si="2"/>
        <v>0</v>
      </c>
      <c r="M56" s="39">
        <f t="shared" si="3"/>
        <v>3.2567064405195412E-2</v>
      </c>
      <c r="N56">
        <f t="shared" si="0"/>
        <v>7874.52</v>
      </c>
      <c r="O56">
        <f t="shared" si="1"/>
        <v>1</v>
      </c>
      <c r="P56">
        <f>IF(AND('Heuristica 24'!$C56=0,'Heuristica 24'!$B56=0,'Heuristica 24'!$F56&lt;&gt;"inf",OR(AND(B55=0,'Heuristica 24'!$F56&lt;P55),B55&lt;&gt;0)),'Heuristica 24'!$F56,P55)</f>
        <v>8130.97</v>
      </c>
      <c r="Q56" t="str">
        <f t="shared" si="4"/>
        <v xml:space="preserve"> </v>
      </c>
      <c r="R56" t="s">
        <v>18</v>
      </c>
      <c r="S56">
        <v>1</v>
      </c>
      <c r="T56">
        <v>5</v>
      </c>
      <c r="U56">
        <v>0.1</v>
      </c>
      <c r="V56">
        <v>100</v>
      </c>
      <c r="W56">
        <v>11840</v>
      </c>
      <c r="X56">
        <v>1033.4100000000001</v>
      </c>
      <c r="Y56">
        <v>120</v>
      </c>
      <c r="Z56">
        <v>231</v>
      </c>
      <c r="AA56">
        <v>1800.05</v>
      </c>
      <c r="AB56">
        <v>52212</v>
      </c>
    </row>
    <row r="57" spans="1:28" x14ac:dyDescent="0.3">
      <c r="A57" t="s">
        <v>17</v>
      </c>
      <c r="B57">
        <v>0</v>
      </c>
      <c r="C57">
        <v>0</v>
      </c>
      <c r="D57">
        <v>0.2</v>
      </c>
      <c r="E57">
        <v>100</v>
      </c>
      <c r="F57">
        <v>7961.96</v>
      </c>
      <c r="G57">
        <v>36.996899999999997</v>
      </c>
      <c r="H57">
        <v>0</v>
      </c>
      <c r="I57">
        <v>130</v>
      </c>
      <c r="J57">
        <v>1800.41</v>
      </c>
      <c r="K57">
        <v>51586</v>
      </c>
      <c r="L57" s="33">
        <f t="shared" si="2"/>
        <v>0</v>
      </c>
      <c r="M57" s="39">
        <f t="shared" si="3"/>
        <v>1.1104168889024324E-2</v>
      </c>
      <c r="N57">
        <f t="shared" si="0"/>
        <v>7874.52</v>
      </c>
      <c r="O57">
        <f t="shared" si="1"/>
        <v>1</v>
      </c>
      <c r="P57">
        <f>IF(AND('Heuristica 24'!$C57=0,'Heuristica 24'!$B57=0,'Heuristica 24'!$F57&lt;&gt;"inf",OR(AND(B56=0,'Heuristica 24'!$F57&lt;P56),B56&lt;&gt;0)),'Heuristica 24'!$F57,P56)</f>
        <v>7961.96</v>
      </c>
      <c r="Q57" t="str">
        <f t="shared" si="4"/>
        <v xml:space="preserve"> </v>
      </c>
      <c r="R57" t="s">
        <v>18</v>
      </c>
      <c r="S57">
        <v>1</v>
      </c>
      <c r="T57">
        <v>5</v>
      </c>
      <c r="U57">
        <v>0.15</v>
      </c>
      <c r="V57">
        <v>100</v>
      </c>
      <c r="W57">
        <v>12434.2</v>
      </c>
      <c r="X57">
        <v>58.9985</v>
      </c>
      <c r="Y57">
        <v>0</v>
      </c>
      <c r="Z57">
        <v>47</v>
      </c>
      <c r="AA57">
        <v>1802.23</v>
      </c>
      <c r="AB57">
        <v>15911</v>
      </c>
    </row>
    <row r="58" spans="1:28" x14ac:dyDescent="0.3">
      <c r="A58" t="s">
        <v>17</v>
      </c>
      <c r="B58">
        <v>1</v>
      </c>
      <c r="C58">
        <v>5</v>
      </c>
      <c r="D58">
        <v>0.05</v>
      </c>
      <c r="E58">
        <v>100</v>
      </c>
      <c r="F58">
        <v>8710.84</v>
      </c>
      <c r="G58">
        <v>1346.17</v>
      </c>
      <c r="H58">
        <v>48</v>
      </c>
      <c r="I58">
        <v>65</v>
      </c>
      <c r="J58">
        <v>1801.5</v>
      </c>
      <c r="K58">
        <v>21945</v>
      </c>
      <c r="L58" s="33">
        <f t="shared" si="2"/>
        <v>9.4057242186597279E-2</v>
      </c>
      <c r="M58" s="39">
        <f t="shared" si="3"/>
        <v>7.203081637550679E-2</v>
      </c>
      <c r="N58">
        <f t="shared" si="0"/>
        <v>8125.55</v>
      </c>
      <c r="O58">
        <f t="shared" si="1"/>
        <v>1</v>
      </c>
      <c r="P58">
        <f>IF(AND('Heuristica 24'!$C58=0,'Heuristica 24'!$B58=0,'Heuristica 24'!$F58&lt;&gt;"inf",OR(AND(B57=0,'Heuristica 24'!$F58&lt;P57),B57&lt;&gt;0)),'Heuristica 24'!$F58,P57)</f>
        <v>7961.96</v>
      </c>
      <c r="Q58" t="str">
        <f t="shared" si="4"/>
        <v xml:space="preserve"> </v>
      </c>
      <c r="R58" t="s">
        <v>18</v>
      </c>
      <c r="S58">
        <v>1</v>
      </c>
      <c r="T58">
        <v>5</v>
      </c>
      <c r="U58">
        <v>0.2</v>
      </c>
      <c r="V58">
        <v>100</v>
      </c>
      <c r="W58">
        <v>12538.6</v>
      </c>
      <c r="X58">
        <v>1373.7</v>
      </c>
      <c r="Y58">
        <v>40</v>
      </c>
      <c r="Z58">
        <v>60</v>
      </c>
      <c r="AA58">
        <v>1804.65</v>
      </c>
      <c r="AB58">
        <v>20806</v>
      </c>
    </row>
    <row r="59" spans="1:28" x14ac:dyDescent="0.3">
      <c r="A59" t="s">
        <v>17</v>
      </c>
      <c r="B59">
        <v>1</v>
      </c>
      <c r="C59">
        <v>5</v>
      </c>
      <c r="D59">
        <v>0.1</v>
      </c>
      <c r="E59">
        <v>100</v>
      </c>
      <c r="F59">
        <v>9527.16</v>
      </c>
      <c r="G59">
        <v>1128.43</v>
      </c>
      <c r="H59">
        <v>8</v>
      </c>
      <c r="I59">
        <v>18</v>
      </c>
      <c r="J59">
        <v>1801.37</v>
      </c>
      <c r="K59">
        <v>6855</v>
      </c>
      <c r="L59" s="33">
        <f t="shared" si="2"/>
        <v>0.19658476053635021</v>
      </c>
      <c r="M59" s="39">
        <f t="shared" si="3"/>
        <v>0.1224137321662091</v>
      </c>
      <c r="N59">
        <f t="shared" si="0"/>
        <v>8488.1</v>
      </c>
      <c r="O59">
        <f t="shared" si="1"/>
        <v>1</v>
      </c>
      <c r="P59">
        <f>IF(AND('Heuristica 24'!$C59=0,'Heuristica 24'!$B59=0,'Heuristica 24'!$F59&lt;&gt;"inf",OR(AND(B58=0,'Heuristica 24'!$F59&lt;P58),B58&lt;&gt;0)),'Heuristica 24'!$F59,P58)</f>
        <v>7961.96</v>
      </c>
      <c r="Q59" t="str">
        <f t="shared" si="4"/>
        <v xml:space="preserve"> </v>
      </c>
      <c r="R59" t="s">
        <v>18</v>
      </c>
      <c r="S59">
        <v>1</v>
      </c>
      <c r="T59">
        <v>10</v>
      </c>
      <c r="U59">
        <v>0.05</v>
      </c>
      <c r="V59">
        <v>100</v>
      </c>
      <c r="W59">
        <v>11681.3</v>
      </c>
      <c r="X59">
        <v>58.816499999999998</v>
      </c>
      <c r="Y59">
        <v>0</v>
      </c>
      <c r="Z59">
        <v>119</v>
      </c>
      <c r="AA59">
        <v>1802.66</v>
      </c>
      <c r="AB59">
        <v>36778</v>
      </c>
    </row>
    <row r="60" spans="1:28" x14ac:dyDescent="0.3">
      <c r="A60" t="s">
        <v>17</v>
      </c>
      <c r="B60">
        <v>1</v>
      </c>
      <c r="C60">
        <v>5</v>
      </c>
      <c r="D60">
        <v>0.15</v>
      </c>
      <c r="E60">
        <v>100</v>
      </c>
      <c r="F60">
        <v>10157.6</v>
      </c>
      <c r="G60">
        <v>365.02199999999999</v>
      </c>
      <c r="H60">
        <v>0</v>
      </c>
      <c r="I60">
        <v>10</v>
      </c>
      <c r="J60">
        <v>1800.31</v>
      </c>
      <c r="K60">
        <v>5304</v>
      </c>
      <c r="L60" s="33">
        <f t="shared" si="2"/>
        <v>0.27576626860722731</v>
      </c>
      <c r="M60" s="39">
        <f t="shared" si="3"/>
        <v>9.6087897668536426E-2</v>
      </c>
      <c r="N60">
        <f t="shared" si="0"/>
        <v>9267.14</v>
      </c>
      <c r="O60">
        <f t="shared" si="1"/>
        <v>1</v>
      </c>
      <c r="P60">
        <f>IF(AND('Heuristica 24'!$C60=0,'Heuristica 24'!$B60=0,'Heuristica 24'!$F60&lt;&gt;"inf",OR(AND(B59=0,'Heuristica 24'!$F60&lt;P59),B59&lt;&gt;0)),'Heuristica 24'!$F60,P59)</f>
        <v>7961.96</v>
      </c>
      <c r="Q60" t="str">
        <f t="shared" si="4"/>
        <v xml:space="preserve"> </v>
      </c>
      <c r="R60" t="s">
        <v>18</v>
      </c>
      <c r="S60">
        <v>1</v>
      </c>
      <c r="T60">
        <v>10</v>
      </c>
      <c r="U60">
        <v>0.1</v>
      </c>
      <c r="V60">
        <v>100</v>
      </c>
      <c r="W60">
        <v>11751.1</v>
      </c>
      <c r="X60">
        <v>143.33099999999999</v>
      </c>
      <c r="Y60">
        <v>10</v>
      </c>
      <c r="Z60">
        <v>186</v>
      </c>
      <c r="AA60">
        <v>1800.28</v>
      </c>
      <c r="AB60">
        <v>52480</v>
      </c>
    </row>
    <row r="61" spans="1:28" x14ac:dyDescent="0.3">
      <c r="A61" t="s">
        <v>17</v>
      </c>
      <c r="B61">
        <v>1</v>
      </c>
      <c r="C61">
        <v>5</v>
      </c>
      <c r="D61">
        <v>0.2</v>
      </c>
      <c r="E61">
        <v>100</v>
      </c>
      <c r="F61">
        <v>10594.2</v>
      </c>
      <c r="G61">
        <v>884.52099999999996</v>
      </c>
      <c r="H61">
        <v>3</v>
      </c>
      <c r="I61">
        <v>10</v>
      </c>
      <c r="J61">
        <v>1811.06</v>
      </c>
      <c r="K61">
        <v>4141</v>
      </c>
      <c r="L61" s="33">
        <f t="shared" si="2"/>
        <v>0.33060201256976929</v>
      </c>
      <c r="M61" s="39">
        <f t="shared" si="3"/>
        <v>9.2506561206127769E-2</v>
      </c>
      <c r="N61">
        <f t="shared" si="0"/>
        <v>9697.15</v>
      </c>
      <c r="O61">
        <f t="shared" si="1"/>
        <v>1</v>
      </c>
      <c r="P61">
        <f>IF(AND('Heuristica 24'!$C61=0,'Heuristica 24'!$B61=0,'Heuristica 24'!$F61&lt;&gt;"inf",OR(AND(B60=0,'Heuristica 24'!$F61&lt;P60),B60&lt;&gt;0)),'Heuristica 24'!$F61,P60)</f>
        <v>7961.96</v>
      </c>
      <c r="Q61" t="str">
        <f t="shared" si="4"/>
        <v xml:space="preserve"> </v>
      </c>
      <c r="R61" t="s">
        <v>18</v>
      </c>
      <c r="S61">
        <v>1</v>
      </c>
      <c r="T61">
        <v>10</v>
      </c>
      <c r="U61">
        <v>0.15</v>
      </c>
      <c r="V61">
        <v>100</v>
      </c>
      <c r="W61">
        <v>12390.3</v>
      </c>
      <c r="X61">
        <v>1481.58</v>
      </c>
      <c r="Y61">
        <v>113</v>
      </c>
      <c r="Z61">
        <v>146</v>
      </c>
      <c r="AA61">
        <v>1801.84</v>
      </c>
      <c r="AB61">
        <v>32774</v>
      </c>
    </row>
    <row r="62" spans="1:28" x14ac:dyDescent="0.3">
      <c r="A62" t="s">
        <v>17</v>
      </c>
      <c r="B62">
        <v>1</v>
      </c>
      <c r="C62">
        <v>10</v>
      </c>
      <c r="D62">
        <v>0.05</v>
      </c>
      <c r="E62">
        <v>100</v>
      </c>
      <c r="F62">
        <v>8434.06</v>
      </c>
      <c r="G62">
        <v>255.61199999999999</v>
      </c>
      <c r="H62">
        <v>7</v>
      </c>
      <c r="I62">
        <v>51</v>
      </c>
      <c r="J62">
        <v>1801.74</v>
      </c>
      <c r="K62">
        <v>18097</v>
      </c>
      <c r="L62" s="33">
        <f t="shared" si="2"/>
        <v>5.9294445086385705E-2</v>
      </c>
      <c r="M62" s="39">
        <f t="shared" si="3"/>
        <v>3.7967891404274035E-2</v>
      </c>
      <c r="N62">
        <f t="shared" si="0"/>
        <v>8125.55</v>
      </c>
      <c r="O62">
        <f t="shared" si="1"/>
        <v>1</v>
      </c>
      <c r="P62">
        <f>IF(AND('Heuristica 24'!$C62=0,'Heuristica 24'!$B62=0,'Heuristica 24'!$F62&lt;&gt;"inf",OR(AND(B61=0,'Heuristica 24'!$F62&lt;P61),B61&lt;&gt;0)),'Heuristica 24'!$F62,P61)</f>
        <v>7961.96</v>
      </c>
      <c r="Q62" t="str">
        <f t="shared" si="4"/>
        <v xml:space="preserve"> </v>
      </c>
      <c r="R62" t="s">
        <v>18</v>
      </c>
      <c r="S62">
        <v>1</v>
      </c>
      <c r="T62">
        <v>10</v>
      </c>
      <c r="U62">
        <v>0.2</v>
      </c>
      <c r="V62">
        <v>100</v>
      </c>
      <c r="W62">
        <v>12605.3</v>
      </c>
      <c r="X62">
        <v>252.76900000000001</v>
      </c>
      <c r="Y62">
        <v>6</v>
      </c>
      <c r="Z62">
        <v>54</v>
      </c>
      <c r="AA62">
        <v>1800.37</v>
      </c>
      <c r="AB62">
        <v>18499</v>
      </c>
    </row>
    <row r="63" spans="1:28" x14ac:dyDescent="0.3">
      <c r="A63" t="s">
        <v>17</v>
      </c>
      <c r="B63">
        <v>1</v>
      </c>
      <c r="C63">
        <v>10</v>
      </c>
      <c r="D63">
        <v>0.1</v>
      </c>
      <c r="E63">
        <v>100</v>
      </c>
      <c r="F63">
        <v>9694.08</v>
      </c>
      <c r="G63">
        <v>806.90599999999995</v>
      </c>
      <c r="H63">
        <v>17</v>
      </c>
      <c r="I63">
        <v>37</v>
      </c>
      <c r="J63">
        <v>1801.91</v>
      </c>
      <c r="K63">
        <v>9608</v>
      </c>
      <c r="L63" s="33">
        <f t="shared" si="2"/>
        <v>0.21754944762344941</v>
      </c>
      <c r="M63" s="39">
        <f t="shared" si="3"/>
        <v>0.14207891047466448</v>
      </c>
      <c r="N63">
        <f t="shared" si="0"/>
        <v>8488.1</v>
      </c>
      <c r="O63">
        <f t="shared" si="1"/>
        <v>1</v>
      </c>
      <c r="P63">
        <f>IF(AND('Heuristica 24'!$C63=0,'Heuristica 24'!$B63=0,'Heuristica 24'!$F63&lt;&gt;"inf",OR(AND(B62=0,'Heuristica 24'!$F63&lt;P62),B62&lt;&gt;0)),'Heuristica 24'!$F63,P62)</f>
        <v>7961.96</v>
      </c>
      <c r="Q63" t="str">
        <f t="shared" si="4"/>
        <v xml:space="preserve"> </v>
      </c>
      <c r="R63" t="s">
        <v>18</v>
      </c>
      <c r="S63">
        <v>1</v>
      </c>
      <c r="T63">
        <v>25</v>
      </c>
      <c r="U63">
        <v>0.05</v>
      </c>
      <c r="V63">
        <v>100</v>
      </c>
      <c r="W63">
        <v>12064.6</v>
      </c>
      <c r="X63">
        <v>398.22199999999998</v>
      </c>
      <c r="Y63">
        <v>12</v>
      </c>
      <c r="Z63">
        <v>103</v>
      </c>
      <c r="AA63">
        <v>1803.64</v>
      </c>
      <c r="AB63">
        <v>23884</v>
      </c>
    </row>
    <row r="64" spans="1:28" x14ac:dyDescent="0.3">
      <c r="A64" t="s">
        <v>17</v>
      </c>
      <c r="B64">
        <v>1</v>
      </c>
      <c r="C64">
        <v>10</v>
      </c>
      <c r="D64">
        <v>0.15</v>
      </c>
      <c r="E64">
        <v>100</v>
      </c>
      <c r="F64">
        <v>10333.6</v>
      </c>
      <c r="G64">
        <v>1353.63</v>
      </c>
      <c r="H64">
        <v>11</v>
      </c>
      <c r="I64">
        <v>20</v>
      </c>
      <c r="J64">
        <v>1802.3</v>
      </c>
      <c r="K64">
        <v>5863</v>
      </c>
      <c r="L64" s="33">
        <f t="shared" si="2"/>
        <v>0.29787137840431255</v>
      </c>
      <c r="M64" s="39">
        <f t="shared" si="3"/>
        <v>0.1150797333373621</v>
      </c>
      <c r="N64">
        <f t="shared" si="0"/>
        <v>9267.14</v>
      </c>
      <c r="O64">
        <f t="shared" si="1"/>
        <v>1</v>
      </c>
      <c r="P64">
        <f>IF(AND('Heuristica 24'!$C64=0,'Heuristica 24'!$B64=0,'Heuristica 24'!$F64&lt;&gt;"inf",OR(AND(B63=0,'Heuristica 24'!$F64&lt;P63),B63&lt;&gt;0)),'Heuristica 24'!$F64,P63)</f>
        <v>7961.96</v>
      </c>
      <c r="Q64" t="str">
        <f t="shared" si="4"/>
        <v xml:space="preserve"> </v>
      </c>
      <c r="R64" t="s">
        <v>18</v>
      </c>
      <c r="S64">
        <v>1</v>
      </c>
      <c r="T64">
        <v>25</v>
      </c>
      <c r="U64">
        <v>0.1</v>
      </c>
      <c r="V64">
        <v>100</v>
      </c>
      <c r="W64">
        <v>12575.1</v>
      </c>
      <c r="X64">
        <v>1391.12</v>
      </c>
      <c r="Y64">
        <v>15</v>
      </c>
      <c r="Z64">
        <v>21</v>
      </c>
      <c r="AA64">
        <v>1823.57</v>
      </c>
      <c r="AB64">
        <v>5159</v>
      </c>
    </row>
    <row r="65" spans="1:28" x14ac:dyDescent="0.3">
      <c r="A65" t="s">
        <v>17</v>
      </c>
      <c r="B65">
        <v>1</v>
      </c>
      <c r="C65">
        <v>10</v>
      </c>
      <c r="D65">
        <v>0.2</v>
      </c>
      <c r="E65">
        <v>100</v>
      </c>
      <c r="F65">
        <v>10759.7</v>
      </c>
      <c r="G65">
        <v>1353.79</v>
      </c>
      <c r="H65">
        <v>7</v>
      </c>
      <c r="I65">
        <v>11</v>
      </c>
      <c r="J65">
        <v>1828.16</v>
      </c>
      <c r="K65">
        <v>2768</v>
      </c>
      <c r="L65" s="33">
        <f t="shared" si="2"/>
        <v>0.35138835161191473</v>
      </c>
      <c r="M65" s="39">
        <f t="shared" si="3"/>
        <v>0.10957343136901065</v>
      </c>
      <c r="N65">
        <f t="shared" si="0"/>
        <v>9697.15</v>
      </c>
      <c r="O65">
        <f t="shared" si="1"/>
        <v>1</v>
      </c>
      <c r="P65">
        <f>IF(AND('Heuristica 24'!$C65=0,'Heuristica 24'!$B65=0,'Heuristica 24'!$F65&lt;&gt;"inf",OR(AND(B64=0,'Heuristica 24'!$F65&lt;P64),B64&lt;&gt;0)),'Heuristica 24'!$F65,P64)</f>
        <v>7961.96</v>
      </c>
      <c r="Q65" t="str">
        <f t="shared" si="4"/>
        <v xml:space="preserve"> </v>
      </c>
      <c r="R65" t="s">
        <v>18</v>
      </c>
      <c r="S65">
        <v>1</v>
      </c>
      <c r="T65">
        <v>25</v>
      </c>
      <c r="U65">
        <v>0.15</v>
      </c>
      <c r="V65">
        <v>100</v>
      </c>
      <c r="W65">
        <v>12800.1</v>
      </c>
      <c r="X65">
        <v>672.51900000000001</v>
      </c>
      <c r="Y65">
        <v>0</v>
      </c>
      <c r="Z65">
        <v>14</v>
      </c>
      <c r="AA65">
        <v>1801.49</v>
      </c>
      <c r="AB65">
        <v>2700</v>
      </c>
    </row>
    <row r="66" spans="1:28" x14ac:dyDescent="0.3">
      <c r="A66" t="s">
        <v>17</v>
      </c>
      <c r="B66">
        <v>1</v>
      </c>
      <c r="C66">
        <v>25</v>
      </c>
      <c r="D66">
        <v>0.05</v>
      </c>
      <c r="E66">
        <v>100</v>
      </c>
      <c r="F66">
        <v>8438.39</v>
      </c>
      <c r="G66">
        <v>156.43299999999999</v>
      </c>
      <c r="H66">
        <v>0</v>
      </c>
      <c r="I66">
        <v>33</v>
      </c>
      <c r="J66">
        <v>1800.64</v>
      </c>
      <c r="K66">
        <v>13991</v>
      </c>
      <c r="L66" s="33">
        <f t="shared" si="2"/>
        <v>5.983828102627986E-2</v>
      </c>
      <c r="M66" s="39">
        <f t="shared" si="3"/>
        <v>3.8500778408846026E-2</v>
      </c>
      <c r="N66">
        <f t="shared" ref="N66:N129" si="23">SUMPRODUCT(($A$1137:$A$1760=A66)*($B$1137:$B$1760=B66)*($C$1137:$C$1760=C66)*($D$1137:$D$1760=D66)*($F$1137:$F$1760))</f>
        <v>8125.55</v>
      </c>
      <c r="O66">
        <f t="shared" ref="O66:O129" si="24">SUMPRODUCT(($A$1137:$A$1760=A66)*($B$1137:$B$1760=B66)*($C$1137:$C$1760=C66)*($D$1137:$D$1760=D66)*($K$1137:$K$1760))</f>
        <v>1</v>
      </c>
      <c r="P66">
        <f>IF(AND('Heuristica 24'!$C66=0,'Heuristica 24'!$B66=0,'Heuristica 24'!$F66&lt;&gt;"inf",OR(AND(B65=0,'Heuristica 24'!$F66&lt;P65),B65&lt;&gt;0)),'Heuristica 24'!$F66,P65)</f>
        <v>7961.96</v>
      </c>
      <c r="Q66" t="str">
        <f t="shared" si="4"/>
        <v xml:space="preserve"> </v>
      </c>
      <c r="R66" t="s">
        <v>18</v>
      </c>
      <c r="S66">
        <v>1</v>
      </c>
      <c r="T66">
        <v>25</v>
      </c>
      <c r="U66">
        <v>0.2</v>
      </c>
      <c r="V66">
        <v>100</v>
      </c>
      <c r="W66">
        <v>12962.3</v>
      </c>
      <c r="X66">
        <v>1220.02</v>
      </c>
      <c r="Y66">
        <v>2</v>
      </c>
      <c r="Z66">
        <v>8</v>
      </c>
      <c r="AA66">
        <v>1839.25</v>
      </c>
      <c r="AB66">
        <v>2810</v>
      </c>
    </row>
    <row r="67" spans="1:28" x14ac:dyDescent="0.3">
      <c r="A67" t="s">
        <v>17</v>
      </c>
      <c r="B67">
        <v>1</v>
      </c>
      <c r="C67">
        <v>25</v>
      </c>
      <c r="D67">
        <v>0.1</v>
      </c>
      <c r="E67">
        <v>100</v>
      </c>
      <c r="F67">
        <v>9390.8799999999992</v>
      </c>
      <c r="G67">
        <v>181.53100000000001</v>
      </c>
      <c r="H67">
        <v>2</v>
      </c>
      <c r="I67">
        <v>19</v>
      </c>
      <c r="J67">
        <v>1800.61</v>
      </c>
      <c r="K67">
        <v>8463</v>
      </c>
      <c r="L67" s="33">
        <f t="shared" ref="L67:L130" si="25">IF(AND(F67&lt;&gt;"inf",F67&lt;&gt;"infeas"),F67/P67-1,"---")</f>
        <v>0.17946837210937994</v>
      </c>
      <c r="M67" s="39">
        <f t="shared" ref="M67:M130" si="26">IF(AND(F67&lt;&gt;"inf",N67&lt;&gt;0),F67/N67-1,"---")</f>
        <v>0.10635831340347068</v>
      </c>
      <c r="N67">
        <f t="shared" si="23"/>
        <v>8488.1</v>
      </c>
      <c r="O67">
        <f t="shared" si="24"/>
        <v>1</v>
      </c>
      <c r="P67">
        <f>IF(AND('Heuristica 24'!$C67=0,'Heuristica 24'!$B67=0,'Heuristica 24'!$F67&lt;&gt;"inf",OR(AND(B66=0,'Heuristica 24'!$F67&lt;P66),B66&lt;&gt;0)),'Heuristica 24'!$F67,P66)</f>
        <v>7961.96</v>
      </c>
      <c r="Q67" t="str">
        <f t="shared" si="4"/>
        <v xml:space="preserve"> </v>
      </c>
      <c r="R67" t="s">
        <v>18</v>
      </c>
      <c r="S67">
        <v>1</v>
      </c>
      <c r="T67">
        <v>50</v>
      </c>
      <c r="U67">
        <v>0.05</v>
      </c>
      <c r="V67">
        <v>100</v>
      </c>
      <c r="W67">
        <v>12407.5</v>
      </c>
      <c r="X67">
        <v>1291.5899999999999</v>
      </c>
      <c r="Y67">
        <v>8</v>
      </c>
      <c r="Z67">
        <v>21</v>
      </c>
      <c r="AA67">
        <v>1804.34</v>
      </c>
      <c r="AB67">
        <v>6341</v>
      </c>
    </row>
    <row r="68" spans="1:28" x14ac:dyDescent="0.3">
      <c r="A68" t="s">
        <v>17</v>
      </c>
      <c r="B68">
        <v>1</v>
      </c>
      <c r="C68">
        <v>25</v>
      </c>
      <c r="D68">
        <v>0.15</v>
      </c>
      <c r="E68">
        <v>100</v>
      </c>
      <c r="F68">
        <v>9974.5499999999993</v>
      </c>
      <c r="G68">
        <v>666.06799999999998</v>
      </c>
      <c r="H68">
        <v>1</v>
      </c>
      <c r="I68">
        <v>14</v>
      </c>
      <c r="J68">
        <v>1803.23</v>
      </c>
      <c r="K68">
        <v>5744</v>
      </c>
      <c r="L68" s="33">
        <f t="shared" si="25"/>
        <v>0.25277569844611114</v>
      </c>
      <c r="M68" s="39">
        <f t="shared" si="26"/>
        <v>7.6335309491385672E-2</v>
      </c>
      <c r="N68">
        <f t="shared" si="23"/>
        <v>9267.14</v>
      </c>
      <c r="O68">
        <f t="shared" si="24"/>
        <v>1</v>
      </c>
      <c r="P68">
        <f>IF(AND('Heuristica 24'!$C68=0,'Heuristica 24'!$B68=0,'Heuristica 24'!$F68&lt;&gt;"inf",OR(AND(B67=0,'Heuristica 24'!$F68&lt;P67),B67&lt;&gt;0)),'Heuristica 24'!$F68,P67)</f>
        <v>7961.96</v>
      </c>
      <c r="Q68" t="str">
        <f t="shared" ref="Q68:Q131" si="27">IF(AND(M68&lt;-0.1%,O68=1),"Aqui", " ")</f>
        <v xml:space="preserve"> </v>
      </c>
      <c r="R68" t="s">
        <v>18</v>
      </c>
      <c r="S68">
        <v>1</v>
      </c>
      <c r="T68">
        <v>50</v>
      </c>
      <c r="U68">
        <v>0.1</v>
      </c>
      <c r="V68">
        <v>100</v>
      </c>
      <c r="W68">
        <v>12418.3</v>
      </c>
      <c r="X68">
        <v>446.31799999999998</v>
      </c>
      <c r="Y68">
        <v>0</v>
      </c>
      <c r="Z68">
        <v>10</v>
      </c>
      <c r="AA68">
        <v>1807.65</v>
      </c>
      <c r="AB68">
        <v>3570</v>
      </c>
    </row>
    <row r="69" spans="1:28" x14ac:dyDescent="0.3">
      <c r="A69" t="s">
        <v>17</v>
      </c>
      <c r="B69">
        <v>1</v>
      </c>
      <c r="C69">
        <v>25</v>
      </c>
      <c r="D69">
        <v>0.2</v>
      </c>
      <c r="E69">
        <v>100</v>
      </c>
      <c r="F69">
        <v>10416.700000000001</v>
      </c>
      <c r="G69">
        <v>1756.59</v>
      </c>
      <c r="H69">
        <v>4</v>
      </c>
      <c r="I69">
        <v>7</v>
      </c>
      <c r="J69">
        <v>1852.04</v>
      </c>
      <c r="K69">
        <v>2740</v>
      </c>
      <c r="L69" s="33">
        <f t="shared" si="25"/>
        <v>0.30830850695055001</v>
      </c>
      <c r="M69" s="39">
        <f t="shared" si="26"/>
        <v>7.4202214052582649E-2</v>
      </c>
      <c r="N69">
        <f t="shared" si="23"/>
        <v>9697.15</v>
      </c>
      <c r="O69">
        <f t="shared" si="24"/>
        <v>1</v>
      </c>
      <c r="P69">
        <f>IF(AND('Heuristica 24'!$C69=0,'Heuristica 24'!$B69=0,'Heuristica 24'!$F69&lt;&gt;"inf",OR(AND(B68=0,'Heuristica 24'!$F69&lt;P68),B68&lt;&gt;0)),'Heuristica 24'!$F69,P68)</f>
        <v>7961.96</v>
      </c>
      <c r="Q69" t="str">
        <f t="shared" si="27"/>
        <v xml:space="preserve"> </v>
      </c>
      <c r="R69" t="s">
        <v>18</v>
      </c>
      <c r="S69">
        <v>1</v>
      </c>
      <c r="T69">
        <v>50</v>
      </c>
      <c r="U69">
        <v>0.15</v>
      </c>
      <c r="V69">
        <v>100</v>
      </c>
      <c r="W69">
        <v>14075.7</v>
      </c>
      <c r="X69">
        <v>1131.6500000000001</v>
      </c>
      <c r="Y69">
        <v>0</v>
      </c>
      <c r="Z69">
        <v>3</v>
      </c>
      <c r="AA69">
        <v>1814.95</v>
      </c>
      <c r="AB69">
        <v>1286</v>
      </c>
    </row>
    <row r="70" spans="1:28" x14ac:dyDescent="0.3">
      <c r="A70" t="s">
        <v>17</v>
      </c>
      <c r="B70">
        <v>1</v>
      </c>
      <c r="C70">
        <v>50</v>
      </c>
      <c r="D70">
        <v>0.05</v>
      </c>
      <c r="E70">
        <v>100</v>
      </c>
      <c r="F70">
        <v>9141.65</v>
      </c>
      <c r="G70">
        <v>646.35599999999999</v>
      </c>
      <c r="H70">
        <v>3</v>
      </c>
      <c r="I70">
        <v>18</v>
      </c>
      <c r="J70">
        <v>1803.61</v>
      </c>
      <c r="K70">
        <v>5622</v>
      </c>
      <c r="L70" s="33">
        <f t="shared" si="25"/>
        <v>0.14816577827570088</v>
      </c>
      <c r="M70" s="39">
        <f t="shared" si="26"/>
        <v>7.6996029735747706E-2</v>
      </c>
      <c r="N70">
        <f t="shared" si="23"/>
        <v>8488.1</v>
      </c>
      <c r="O70">
        <f t="shared" si="24"/>
        <v>1</v>
      </c>
      <c r="P70">
        <f>IF(AND('Heuristica 24'!$C70=0,'Heuristica 24'!$B70=0,'Heuristica 24'!$F70&lt;&gt;"inf",OR(AND(B69=0,'Heuristica 24'!$F70&lt;P69),B69&lt;&gt;0)),'Heuristica 24'!$F70,P69)</f>
        <v>7961.96</v>
      </c>
      <c r="Q70" t="str">
        <f t="shared" si="27"/>
        <v xml:space="preserve"> </v>
      </c>
      <c r="R70" t="s">
        <v>18</v>
      </c>
      <c r="S70">
        <v>1</v>
      </c>
      <c r="T70">
        <v>50</v>
      </c>
      <c r="U70">
        <v>0.2</v>
      </c>
      <c r="V70">
        <v>100</v>
      </c>
      <c r="W70">
        <v>16730.099999999999</v>
      </c>
      <c r="X70">
        <v>1811.07</v>
      </c>
      <c r="Y70">
        <v>0</v>
      </c>
      <c r="Z70">
        <v>1</v>
      </c>
      <c r="AA70">
        <v>1811.29</v>
      </c>
      <c r="AB70">
        <v>571</v>
      </c>
    </row>
    <row r="71" spans="1:28" x14ac:dyDescent="0.3">
      <c r="A71" t="s">
        <v>17</v>
      </c>
      <c r="B71">
        <v>1</v>
      </c>
      <c r="C71">
        <v>50</v>
      </c>
      <c r="D71">
        <v>0.1</v>
      </c>
      <c r="E71">
        <v>100</v>
      </c>
      <c r="F71">
        <v>10653.1</v>
      </c>
      <c r="G71">
        <v>836.85799999999995</v>
      </c>
      <c r="H71">
        <v>1</v>
      </c>
      <c r="I71">
        <v>9</v>
      </c>
      <c r="J71">
        <v>1846.24</v>
      </c>
      <c r="K71">
        <v>3191</v>
      </c>
      <c r="L71" s="33">
        <f t="shared" si="25"/>
        <v>0.33799968851890738</v>
      </c>
      <c r="M71" s="39">
        <f t="shared" si="26"/>
        <v>0.10144738733094094</v>
      </c>
      <c r="N71">
        <f t="shared" si="23"/>
        <v>9671.91</v>
      </c>
      <c r="O71">
        <f t="shared" si="24"/>
        <v>1</v>
      </c>
      <c r="P71">
        <f>IF(AND('Heuristica 24'!$C71=0,'Heuristica 24'!$B71=0,'Heuristica 24'!$F71&lt;&gt;"inf",OR(AND(B70=0,'Heuristica 24'!$F71&lt;P70),B70&lt;&gt;0)),'Heuristica 24'!$F71,P70)</f>
        <v>7961.96</v>
      </c>
      <c r="Q71" t="str">
        <f t="shared" si="27"/>
        <v xml:space="preserve"> </v>
      </c>
      <c r="R71" t="s">
        <v>18</v>
      </c>
      <c r="S71">
        <v>2</v>
      </c>
      <c r="T71">
        <v>5</v>
      </c>
      <c r="U71">
        <v>0.05</v>
      </c>
      <c r="V71">
        <v>100</v>
      </c>
      <c r="W71">
        <v>11786.8</v>
      </c>
      <c r="X71">
        <v>722.03300000000002</v>
      </c>
      <c r="Y71">
        <v>35</v>
      </c>
      <c r="Z71">
        <v>112</v>
      </c>
      <c r="AA71">
        <v>1800.46</v>
      </c>
      <c r="AB71">
        <v>27159</v>
      </c>
    </row>
    <row r="72" spans="1:28" x14ac:dyDescent="0.3">
      <c r="A72" t="s">
        <v>17</v>
      </c>
      <c r="B72">
        <v>1</v>
      </c>
      <c r="C72">
        <v>50</v>
      </c>
      <c r="D72">
        <v>0.15</v>
      </c>
      <c r="E72">
        <v>100</v>
      </c>
      <c r="F72">
        <v>12251.2</v>
      </c>
      <c r="G72">
        <v>1828.92</v>
      </c>
      <c r="H72">
        <v>0</v>
      </c>
      <c r="I72">
        <v>1</v>
      </c>
      <c r="J72">
        <v>1828.92</v>
      </c>
      <c r="K72">
        <v>696</v>
      </c>
      <c r="L72" s="33">
        <f t="shared" si="25"/>
        <v>0.53871659742073574</v>
      </c>
      <c r="M72" s="39">
        <f t="shared" si="26"/>
        <v>0.1255886941326283</v>
      </c>
      <c r="N72">
        <f t="shared" si="23"/>
        <v>10884.26</v>
      </c>
      <c r="O72">
        <f t="shared" si="24"/>
        <v>0</v>
      </c>
      <c r="P72">
        <f>IF(AND('Heuristica 24'!$C72=0,'Heuristica 24'!$B72=0,'Heuristica 24'!$F72&lt;&gt;"inf",OR(AND(B71=0,'Heuristica 24'!$F72&lt;P71),B71&lt;&gt;0)),'Heuristica 24'!$F72,P71)</f>
        <v>7961.96</v>
      </c>
      <c r="Q72" t="str">
        <f t="shared" si="27"/>
        <v xml:space="preserve"> </v>
      </c>
      <c r="R72" t="s">
        <v>18</v>
      </c>
      <c r="S72">
        <v>2</v>
      </c>
      <c r="T72">
        <v>5</v>
      </c>
      <c r="U72">
        <v>0.1</v>
      </c>
      <c r="V72">
        <v>100</v>
      </c>
      <c r="W72">
        <v>11840</v>
      </c>
      <c r="X72">
        <v>690.03499999999997</v>
      </c>
      <c r="Y72">
        <v>37</v>
      </c>
      <c r="Z72">
        <v>125</v>
      </c>
      <c r="AA72">
        <v>1800.23</v>
      </c>
      <c r="AB72">
        <v>27745</v>
      </c>
    </row>
    <row r="73" spans="1:28" x14ac:dyDescent="0.3">
      <c r="A73" t="s">
        <v>17</v>
      </c>
      <c r="B73">
        <v>1</v>
      </c>
      <c r="C73">
        <v>50</v>
      </c>
      <c r="D73">
        <v>0.2</v>
      </c>
      <c r="E73">
        <v>100</v>
      </c>
      <c r="F73">
        <v>23659.1</v>
      </c>
      <c r="G73">
        <v>1447.09</v>
      </c>
      <c r="H73">
        <v>3</v>
      </c>
      <c r="I73">
        <v>6</v>
      </c>
      <c r="J73">
        <v>1809.12</v>
      </c>
      <c r="K73">
        <v>552</v>
      </c>
      <c r="L73" s="33">
        <f t="shared" si="25"/>
        <v>1.9715170636375965</v>
      </c>
      <c r="M73" s="39">
        <f t="shared" si="26"/>
        <v>0.54710883664237153</v>
      </c>
      <c r="N73">
        <f t="shared" si="23"/>
        <v>15292.46</v>
      </c>
      <c r="O73">
        <f t="shared" si="24"/>
        <v>0</v>
      </c>
      <c r="P73">
        <f>IF(AND('Heuristica 24'!$C73=0,'Heuristica 24'!$B73=0,'Heuristica 24'!$F73&lt;&gt;"inf",OR(AND(B72=0,'Heuristica 24'!$F73&lt;P72),B72&lt;&gt;0)),'Heuristica 24'!$F73,P72)</f>
        <v>7961.96</v>
      </c>
      <c r="Q73" t="str">
        <f t="shared" si="27"/>
        <v xml:space="preserve"> </v>
      </c>
      <c r="R73" t="s">
        <v>18</v>
      </c>
      <c r="S73">
        <v>2</v>
      </c>
      <c r="T73">
        <v>5</v>
      </c>
      <c r="U73">
        <v>0.15</v>
      </c>
      <c r="V73">
        <v>100</v>
      </c>
      <c r="W73">
        <v>12354.6</v>
      </c>
      <c r="X73">
        <v>272.899</v>
      </c>
      <c r="Y73">
        <v>0</v>
      </c>
      <c r="Z73">
        <v>18</v>
      </c>
      <c r="AA73">
        <v>1801.37</v>
      </c>
      <c r="AB73">
        <v>9363</v>
      </c>
    </row>
    <row r="74" spans="1:28" x14ac:dyDescent="0.3">
      <c r="A74" t="s">
        <v>17</v>
      </c>
      <c r="B74">
        <v>2</v>
      </c>
      <c r="C74">
        <v>5</v>
      </c>
      <c r="D74">
        <v>0.05</v>
      </c>
      <c r="E74">
        <v>100</v>
      </c>
      <c r="F74">
        <v>8574.94</v>
      </c>
      <c r="G74">
        <v>1595.26</v>
      </c>
      <c r="H74">
        <v>59</v>
      </c>
      <c r="I74">
        <v>71</v>
      </c>
      <c r="J74">
        <v>1800.59</v>
      </c>
      <c r="K74">
        <v>22910</v>
      </c>
      <c r="L74" s="33">
        <f t="shared" si="25"/>
        <v>7.6988580701234488E-2</v>
      </c>
      <c r="M74" s="39">
        <f t="shared" si="26"/>
        <v>5.7301845451597444E-2</v>
      </c>
      <c r="N74">
        <f t="shared" si="23"/>
        <v>8110.21</v>
      </c>
      <c r="O74">
        <f t="shared" si="24"/>
        <v>1</v>
      </c>
      <c r="P74">
        <f>IF(AND('Heuristica 24'!$C74=0,'Heuristica 24'!$B74=0,'Heuristica 24'!$F74&lt;&gt;"inf",OR(AND(B73=0,'Heuristica 24'!$F74&lt;P73),B73&lt;&gt;0)),'Heuristica 24'!$F74,P73)</f>
        <v>7961.96</v>
      </c>
      <c r="Q74" t="str">
        <f t="shared" si="27"/>
        <v xml:space="preserve"> </v>
      </c>
      <c r="R74" t="s">
        <v>18</v>
      </c>
      <c r="S74">
        <v>2</v>
      </c>
      <c r="T74">
        <v>5</v>
      </c>
      <c r="U74">
        <v>0.2</v>
      </c>
      <c r="V74">
        <v>100</v>
      </c>
      <c r="W74">
        <v>12654.5</v>
      </c>
      <c r="X74">
        <v>217.13800000000001</v>
      </c>
      <c r="Y74">
        <v>0</v>
      </c>
      <c r="Z74">
        <v>13</v>
      </c>
      <c r="AA74">
        <v>1817.25</v>
      </c>
      <c r="AB74">
        <v>5420</v>
      </c>
    </row>
    <row r="75" spans="1:28" x14ac:dyDescent="0.3">
      <c r="A75" t="s">
        <v>17</v>
      </c>
      <c r="B75">
        <v>2</v>
      </c>
      <c r="C75">
        <v>5</v>
      </c>
      <c r="D75">
        <v>0.1</v>
      </c>
      <c r="E75">
        <v>100</v>
      </c>
      <c r="F75">
        <v>9090.92</v>
      </c>
      <c r="G75">
        <v>356.44099999999997</v>
      </c>
      <c r="H75">
        <v>5</v>
      </c>
      <c r="I75">
        <v>32</v>
      </c>
      <c r="J75">
        <v>1800.8</v>
      </c>
      <c r="K75">
        <v>10491</v>
      </c>
      <c r="L75" s="33">
        <f t="shared" si="25"/>
        <v>0.1417942315711207</v>
      </c>
      <c r="M75" s="39">
        <f t="shared" si="26"/>
        <v>6.9584175050503072E-2</v>
      </c>
      <c r="N75">
        <f t="shared" si="23"/>
        <v>8499.49</v>
      </c>
      <c r="O75">
        <f t="shared" si="24"/>
        <v>1</v>
      </c>
      <c r="P75">
        <f>IF(AND('Heuristica 24'!$C75=0,'Heuristica 24'!$B75=0,'Heuristica 24'!$F75&lt;&gt;"inf",OR(AND(B74=0,'Heuristica 24'!$F75&lt;P74),B74&lt;&gt;0)),'Heuristica 24'!$F75,P74)</f>
        <v>7961.96</v>
      </c>
      <c r="Q75" t="str">
        <f t="shared" si="27"/>
        <v xml:space="preserve"> </v>
      </c>
      <c r="R75" t="s">
        <v>18</v>
      </c>
      <c r="S75">
        <v>2</v>
      </c>
      <c r="T75">
        <v>10</v>
      </c>
      <c r="U75">
        <v>0.05</v>
      </c>
      <c r="V75">
        <v>100</v>
      </c>
      <c r="W75">
        <v>12083</v>
      </c>
      <c r="X75">
        <v>239.274</v>
      </c>
      <c r="Y75">
        <v>4</v>
      </c>
      <c r="Z75">
        <v>56</v>
      </c>
      <c r="AA75">
        <v>1804.12</v>
      </c>
      <c r="AB75">
        <v>12984</v>
      </c>
    </row>
    <row r="76" spans="1:28" x14ac:dyDescent="0.3">
      <c r="A76" t="s">
        <v>17</v>
      </c>
      <c r="B76">
        <v>2</v>
      </c>
      <c r="C76">
        <v>5</v>
      </c>
      <c r="D76">
        <v>0.15</v>
      </c>
      <c r="E76">
        <v>100</v>
      </c>
      <c r="F76">
        <v>9769.26</v>
      </c>
      <c r="G76">
        <v>1084.69</v>
      </c>
      <c r="H76">
        <v>3</v>
      </c>
      <c r="I76">
        <v>8</v>
      </c>
      <c r="J76">
        <v>1829.51</v>
      </c>
      <c r="K76">
        <v>2244</v>
      </c>
      <c r="L76" s="33">
        <f t="shared" si="25"/>
        <v>0.22699184622881807</v>
      </c>
      <c r="M76" s="39">
        <f t="shared" si="26"/>
        <v>8.8528469905534868E-2</v>
      </c>
      <c r="N76">
        <f t="shared" si="23"/>
        <v>8974.74</v>
      </c>
      <c r="O76">
        <f t="shared" si="24"/>
        <v>1</v>
      </c>
      <c r="P76">
        <f>IF(AND('Heuristica 24'!$C76=0,'Heuristica 24'!$B76=0,'Heuristica 24'!$F76&lt;&gt;"inf",OR(AND(B75=0,'Heuristica 24'!$F76&lt;P75),B75&lt;&gt;0)),'Heuristica 24'!$F76,P75)</f>
        <v>7961.96</v>
      </c>
      <c r="Q76" t="str">
        <f t="shared" si="27"/>
        <v xml:space="preserve"> </v>
      </c>
      <c r="R76" t="s">
        <v>18</v>
      </c>
      <c r="S76">
        <v>2</v>
      </c>
      <c r="T76">
        <v>10</v>
      </c>
      <c r="U76">
        <v>0.1</v>
      </c>
      <c r="V76">
        <v>100</v>
      </c>
      <c r="W76">
        <v>13772.2</v>
      </c>
      <c r="X76">
        <v>500.42599999999999</v>
      </c>
      <c r="Y76">
        <v>0</v>
      </c>
      <c r="Z76">
        <v>8</v>
      </c>
      <c r="AA76">
        <v>1802.15</v>
      </c>
      <c r="AB76">
        <v>2613</v>
      </c>
    </row>
    <row r="77" spans="1:28" x14ac:dyDescent="0.3">
      <c r="A77" t="s">
        <v>17</v>
      </c>
      <c r="B77">
        <v>2</v>
      </c>
      <c r="C77">
        <v>5</v>
      </c>
      <c r="D77">
        <v>0.2</v>
      </c>
      <c r="E77">
        <v>100</v>
      </c>
      <c r="F77">
        <v>10736.3</v>
      </c>
      <c r="G77">
        <v>1009.53</v>
      </c>
      <c r="H77">
        <v>2</v>
      </c>
      <c r="I77">
        <v>7</v>
      </c>
      <c r="J77">
        <v>1811.84</v>
      </c>
      <c r="K77">
        <v>2023</v>
      </c>
      <c r="L77" s="33">
        <f t="shared" si="25"/>
        <v>0.34844937678662036</v>
      </c>
      <c r="M77" s="39">
        <f t="shared" si="26"/>
        <v>0.1078984055830905</v>
      </c>
      <c r="N77">
        <f t="shared" si="23"/>
        <v>9690.69</v>
      </c>
      <c r="O77">
        <f t="shared" si="24"/>
        <v>1</v>
      </c>
      <c r="P77">
        <f>IF(AND('Heuristica 24'!$C77=0,'Heuristica 24'!$B77=0,'Heuristica 24'!$F77&lt;&gt;"inf",OR(AND(B76=0,'Heuristica 24'!$F77&lt;P76),B76&lt;&gt;0)),'Heuristica 24'!$F77,P76)</f>
        <v>7961.96</v>
      </c>
      <c r="Q77" t="str">
        <f t="shared" si="27"/>
        <v xml:space="preserve"> </v>
      </c>
      <c r="R77" t="s">
        <v>18</v>
      </c>
      <c r="S77">
        <v>2</v>
      </c>
      <c r="T77">
        <v>10</v>
      </c>
      <c r="U77">
        <v>0.15</v>
      </c>
      <c r="V77">
        <v>100</v>
      </c>
      <c r="W77">
        <v>13376.3</v>
      </c>
      <c r="X77">
        <v>1856.01</v>
      </c>
      <c r="Y77">
        <v>1</v>
      </c>
      <c r="Z77">
        <v>2</v>
      </c>
      <c r="AA77">
        <v>1856.01</v>
      </c>
      <c r="AB77">
        <v>1147</v>
      </c>
    </row>
    <row r="78" spans="1:28" x14ac:dyDescent="0.3">
      <c r="A78" t="s">
        <v>17</v>
      </c>
      <c r="B78">
        <v>2</v>
      </c>
      <c r="C78">
        <v>10</v>
      </c>
      <c r="D78">
        <v>0.05</v>
      </c>
      <c r="E78">
        <v>100</v>
      </c>
      <c r="F78">
        <v>9294.94</v>
      </c>
      <c r="G78">
        <v>419.197</v>
      </c>
      <c r="H78">
        <v>3</v>
      </c>
      <c r="I78">
        <v>16</v>
      </c>
      <c r="J78">
        <v>1809.16</v>
      </c>
      <c r="K78">
        <v>4477</v>
      </c>
      <c r="L78" s="33">
        <f t="shared" si="25"/>
        <v>0.16741857532567361</v>
      </c>
      <c r="M78" s="39">
        <f t="shared" si="26"/>
        <v>9.3587968219269735E-2</v>
      </c>
      <c r="N78">
        <f t="shared" si="23"/>
        <v>8499.49</v>
      </c>
      <c r="O78">
        <f t="shared" si="24"/>
        <v>1</v>
      </c>
      <c r="P78">
        <f>IF(AND('Heuristica 24'!$C78=0,'Heuristica 24'!$B78=0,'Heuristica 24'!$F78&lt;&gt;"inf",OR(AND(B77=0,'Heuristica 24'!$F78&lt;P77),B77&lt;&gt;0)),'Heuristica 24'!$F78,P77)</f>
        <v>7961.96</v>
      </c>
      <c r="Q78" t="str">
        <f t="shared" si="27"/>
        <v xml:space="preserve"> </v>
      </c>
      <c r="R78" t="s">
        <v>18</v>
      </c>
      <c r="S78">
        <v>2</v>
      </c>
      <c r="T78">
        <v>10</v>
      </c>
      <c r="U78">
        <v>0.2</v>
      </c>
      <c r="V78">
        <v>100</v>
      </c>
      <c r="W78">
        <v>14331.3</v>
      </c>
      <c r="X78">
        <v>1833.92</v>
      </c>
      <c r="Y78">
        <v>3</v>
      </c>
      <c r="Z78">
        <v>4</v>
      </c>
      <c r="AA78">
        <v>1833.92</v>
      </c>
      <c r="AB78">
        <v>1359</v>
      </c>
    </row>
    <row r="79" spans="1:28" x14ac:dyDescent="0.3">
      <c r="A79" t="s">
        <v>17</v>
      </c>
      <c r="B79">
        <v>2</v>
      </c>
      <c r="C79">
        <v>10</v>
      </c>
      <c r="D79">
        <v>0.1</v>
      </c>
      <c r="E79">
        <v>100</v>
      </c>
      <c r="F79">
        <v>10216.700000000001</v>
      </c>
      <c r="G79">
        <v>725.54200000000003</v>
      </c>
      <c r="H79">
        <v>1</v>
      </c>
      <c r="I79">
        <v>4</v>
      </c>
      <c r="J79">
        <v>1819</v>
      </c>
      <c r="K79">
        <v>2054</v>
      </c>
      <c r="L79" s="33">
        <f t="shared" si="25"/>
        <v>0.28318906399931687</v>
      </c>
      <c r="M79" s="39">
        <f t="shared" si="26"/>
        <v>0.10325457237236391</v>
      </c>
      <c r="N79">
        <f t="shared" si="23"/>
        <v>9260.51</v>
      </c>
      <c r="O79">
        <f t="shared" si="24"/>
        <v>1</v>
      </c>
      <c r="P79">
        <f>IF(AND('Heuristica 24'!$C79=0,'Heuristica 24'!$B79=0,'Heuristica 24'!$F79&lt;&gt;"inf",OR(AND(B78=0,'Heuristica 24'!$F79&lt;P78),B78&lt;&gt;0)),'Heuristica 24'!$F79,P78)</f>
        <v>7961.96</v>
      </c>
      <c r="Q79" t="str">
        <f t="shared" si="27"/>
        <v xml:space="preserve"> </v>
      </c>
      <c r="R79" t="s">
        <v>18</v>
      </c>
      <c r="S79">
        <v>2</v>
      </c>
      <c r="T79">
        <v>25</v>
      </c>
      <c r="U79">
        <v>0.05</v>
      </c>
      <c r="V79">
        <v>100</v>
      </c>
      <c r="W79">
        <v>12761.5</v>
      </c>
      <c r="X79">
        <v>1081.43</v>
      </c>
      <c r="Y79">
        <v>11</v>
      </c>
      <c r="Z79">
        <v>25</v>
      </c>
      <c r="AA79">
        <v>1808.63</v>
      </c>
      <c r="AB79">
        <v>8381</v>
      </c>
    </row>
    <row r="80" spans="1:28" x14ac:dyDescent="0.3">
      <c r="A80" t="s">
        <v>17</v>
      </c>
      <c r="B80">
        <v>2</v>
      </c>
      <c r="C80">
        <v>10</v>
      </c>
      <c r="D80">
        <v>0.15</v>
      </c>
      <c r="E80">
        <v>100</v>
      </c>
      <c r="F80">
        <v>14943.8</v>
      </c>
      <c r="G80">
        <v>1809.08</v>
      </c>
      <c r="H80">
        <v>0</v>
      </c>
      <c r="I80">
        <v>1</v>
      </c>
      <c r="J80">
        <v>1809.11</v>
      </c>
      <c r="K80">
        <v>553</v>
      </c>
      <c r="L80" s="33">
        <f t="shared" si="25"/>
        <v>0.87689965787318691</v>
      </c>
      <c r="M80" s="39">
        <f t="shared" si="26"/>
        <v>0.39797952583686702</v>
      </c>
      <c r="N80">
        <f t="shared" si="23"/>
        <v>10689.57</v>
      </c>
      <c r="O80">
        <f t="shared" si="24"/>
        <v>0</v>
      </c>
      <c r="P80">
        <f>IF(AND('Heuristica 24'!$C80=0,'Heuristica 24'!$B80=0,'Heuristica 24'!$F80&lt;&gt;"inf",OR(AND(B79=0,'Heuristica 24'!$F80&lt;P79),B79&lt;&gt;0)),'Heuristica 24'!$F80,P79)</f>
        <v>7961.96</v>
      </c>
      <c r="Q80" t="str">
        <f t="shared" si="27"/>
        <v xml:space="preserve"> </v>
      </c>
      <c r="R80" t="s">
        <v>18</v>
      </c>
      <c r="S80">
        <v>2</v>
      </c>
      <c r="T80">
        <v>25</v>
      </c>
      <c r="U80">
        <v>0.1</v>
      </c>
      <c r="V80">
        <v>100</v>
      </c>
      <c r="W80">
        <v>12881.8</v>
      </c>
      <c r="X80">
        <v>1138.95</v>
      </c>
      <c r="Y80">
        <v>0</v>
      </c>
      <c r="Z80">
        <v>5</v>
      </c>
      <c r="AA80">
        <v>1809.17</v>
      </c>
      <c r="AB80">
        <v>2908</v>
      </c>
    </row>
    <row r="81" spans="1:28" x14ac:dyDescent="0.3">
      <c r="A81" t="s">
        <v>17</v>
      </c>
      <c r="B81">
        <v>2</v>
      </c>
      <c r="C81">
        <v>10</v>
      </c>
      <c r="D81">
        <v>0.2</v>
      </c>
      <c r="E81">
        <v>100</v>
      </c>
      <c r="F81" t="s">
        <v>46</v>
      </c>
      <c r="G81">
        <v>60.068100000000001</v>
      </c>
      <c r="H81">
        <v>0</v>
      </c>
      <c r="I81">
        <v>1</v>
      </c>
      <c r="J81">
        <v>1810.78</v>
      </c>
      <c r="K81">
        <v>668</v>
      </c>
      <c r="L81" s="33" t="str">
        <f t="shared" si="25"/>
        <v>---</v>
      </c>
      <c r="M81" s="39" t="str">
        <f t="shared" si="26"/>
        <v>---</v>
      </c>
      <c r="N81">
        <f t="shared" si="23"/>
        <v>0</v>
      </c>
      <c r="O81">
        <f t="shared" si="24"/>
        <v>0</v>
      </c>
      <c r="P81">
        <f>IF(AND('Heuristica 24'!$C81=0,'Heuristica 24'!$B81=0,'Heuristica 24'!$F81&lt;&gt;"inf",OR(AND(B80=0,'Heuristica 24'!$F81&lt;P80),B80&lt;&gt;0)),'Heuristica 24'!$F81,P80)</f>
        <v>7961.96</v>
      </c>
      <c r="Q81" t="str">
        <f t="shared" si="27"/>
        <v xml:space="preserve"> </v>
      </c>
      <c r="R81" t="s">
        <v>18</v>
      </c>
      <c r="S81">
        <v>2</v>
      </c>
      <c r="T81">
        <v>25</v>
      </c>
      <c r="U81">
        <v>0.15</v>
      </c>
      <c r="V81">
        <v>100</v>
      </c>
      <c r="W81">
        <v>15190.2</v>
      </c>
      <c r="X81">
        <v>1059.98</v>
      </c>
      <c r="Y81">
        <v>0</v>
      </c>
      <c r="Z81">
        <v>3</v>
      </c>
      <c r="AA81">
        <v>1844.05</v>
      </c>
      <c r="AB81">
        <v>1229</v>
      </c>
    </row>
    <row r="82" spans="1:28" x14ac:dyDescent="0.3">
      <c r="A82" t="s">
        <v>17</v>
      </c>
      <c r="B82">
        <v>2</v>
      </c>
      <c r="C82">
        <v>25</v>
      </c>
      <c r="D82">
        <v>0.05</v>
      </c>
      <c r="E82">
        <v>100</v>
      </c>
      <c r="F82">
        <v>9471.83</v>
      </c>
      <c r="G82">
        <v>427.685</v>
      </c>
      <c r="H82">
        <v>1</v>
      </c>
      <c r="I82">
        <v>17</v>
      </c>
      <c r="J82">
        <v>1817.35</v>
      </c>
      <c r="K82">
        <v>5095</v>
      </c>
      <c r="L82" s="33">
        <f t="shared" si="25"/>
        <v>0.18963546664389175</v>
      </c>
      <c r="M82" s="39">
        <f t="shared" si="26"/>
        <v>5.3896326428882979E-2</v>
      </c>
      <c r="N82">
        <f t="shared" si="23"/>
        <v>8987.44</v>
      </c>
      <c r="O82">
        <f t="shared" si="24"/>
        <v>0</v>
      </c>
      <c r="P82">
        <f>IF(AND('Heuristica 24'!$C82=0,'Heuristica 24'!$B82=0,'Heuristica 24'!$F82&lt;&gt;"inf",OR(AND(B81=0,'Heuristica 24'!$F82&lt;P81),B81&lt;&gt;0)),'Heuristica 24'!$F82,P81)</f>
        <v>7961.96</v>
      </c>
      <c r="Q82" t="str">
        <f t="shared" si="27"/>
        <v xml:space="preserve"> </v>
      </c>
      <c r="R82" t="s">
        <v>18</v>
      </c>
      <c r="S82">
        <v>2</v>
      </c>
      <c r="T82">
        <v>25</v>
      </c>
      <c r="U82">
        <v>0.2</v>
      </c>
      <c r="V82">
        <v>100</v>
      </c>
      <c r="W82">
        <v>21787.4</v>
      </c>
      <c r="X82">
        <v>1817.05</v>
      </c>
      <c r="Y82">
        <v>1</v>
      </c>
      <c r="Z82">
        <v>2</v>
      </c>
      <c r="AA82">
        <v>1817.06</v>
      </c>
      <c r="AB82">
        <v>563</v>
      </c>
    </row>
    <row r="83" spans="1:28" x14ac:dyDescent="0.3">
      <c r="A83" t="s">
        <v>17</v>
      </c>
      <c r="B83">
        <v>2</v>
      </c>
      <c r="C83">
        <v>25</v>
      </c>
      <c r="D83">
        <v>0.1</v>
      </c>
      <c r="E83">
        <v>100</v>
      </c>
      <c r="F83">
        <v>10455.200000000001</v>
      </c>
      <c r="G83">
        <v>1326.01</v>
      </c>
      <c r="H83">
        <v>1</v>
      </c>
      <c r="I83">
        <v>6</v>
      </c>
      <c r="J83">
        <v>1855.47</v>
      </c>
      <c r="K83">
        <v>1706</v>
      </c>
      <c r="L83" s="33">
        <f t="shared" si="25"/>
        <v>0.31314399971866225</v>
      </c>
      <c r="M83" s="39">
        <f t="shared" si="26"/>
        <v>5.0829843197677915E-2</v>
      </c>
      <c r="N83">
        <f t="shared" si="23"/>
        <v>9949.4699999999993</v>
      </c>
      <c r="O83">
        <f t="shared" si="24"/>
        <v>1</v>
      </c>
      <c r="P83">
        <f>IF(AND('Heuristica 24'!$C83=0,'Heuristica 24'!$B83=0,'Heuristica 24'!$F83&lt;&gt;"inf",OR(AND(B82=0,'Heuristica 24'!$F83&lt;P82),B82&lt;&gt;0)),'Heuristica 24'!$F83,P82)</f>
        <v>7961.96</v>
      </c>
      <c r="Q83" t="str">
        <f t="shared" si="27"/>
        <v xml:space="preserve"> </v>
      </c>
      <c r="R83" t="s">
        <v>18</v>
      </c>
      <c r="S83">
        <v>2</v>
      </c>
      <c r="T83">
        <v>50</v>
      </c>
      <c r="U83">
        <v>0.05</v>
      </c>
      <c r="V83">
        <v>100</v>
      </c>
      <c r="W83">
        <v>12390.3</v>
      </c>
      <c r="X83">
        <v>1657.1</v>
      </c>
      <c r="Y83">
        <v>58</v>
      </c>
      <c r="Z83">
        <v>68</v>
      </c>
      <c r="AA83">
        <v>1801.31</v>
      </c>
      <c r="AB83">
        <v>15031</v>
      </c>
    </row>
    <row r="84" spans="1:28" x14ac:dyDescent="0.3">
      <c r="A84" t="s">
        <v>17</v>
      </c>
      <c r="B84">
        <v>2</v>
      </c>
      <c r="C84">
        <v>25</v>
      </c>
      <c r="D84">
        <v>0.15</v>
      </c>
      <c r="E84">
        <v>100</v>
      </c>
      <c r="F84">
        <v>16499.400000000001</v>
      </c>
      <c r="G84">
        <v>60.067900000000002</v>
      </c>
      <c r="H84">
        <v>0</v>
      </c>
      <c r="I84">
        <v>4</v>
      </c>
      <c r="J84">
        <v>1850.76</v>
      </c>
      <c r="K84">
        <v>521</v>
      </c>
      <c r="L84" s="33">
        <f t="shared" si="25"/>
        <v>1.0722786851478783</v>
      </c>
      <c r="M84" s="39">
        <f t="shared" si="26"/>
        <v>0.34508025122121433</v>
      </c>
      <c r="N84">
        <f t="shared" si="23"/>
        <v>12266.48</v>
      </c>
      <c r="O84">
        <f t="shared" si="24"/>
        <v>0</v>
      </c>
      <c r="P84">
        <f>IF(AND('Heuristica 24'!$C84=0,'Heuristica 24'!$B84=0,'Heuristica 24'!$F84&lt;&gt;"inf",OR(AND(B83=0,'Heuristica 24'!$F84&lt;P83),B83&lt;&gt;0)),'Heuristica 24'!$F84,P83)</f>
        <v>7961.96</v>
      </c>
      <c r="Q84" t="str">
        <f t="shared" si="27"/>
        <v xml:space="preserve"> </v>
      </c>
      <c r="R84" t="s">
        <v>18</v>
      </c>
      <c r="S84">
        <v>2</v>
      </c>
      <c r="T84">
        <v>50</v>
      </c>
      <c r="U84">
        <v>0.1</v>
      </c>
      <c r="V84">
        <v>100</v>
      </c>
      <c r="W84">
        <v>13179.5</v>
      </c>
      <c r="X84">
        <v>953.673</v>
      </c>
      <c r="Y84">
        <v>6</v>
      </c>
      <c r="Z84">
        <v>18</v>
      </c>
      <c r="AA84">
        <v>1802.74</v>
      </c>
      <c r="AB84">
        <v>7101</v>
      </c>
    </row>
    <row r="85" spans="1:28" x14ac:dyDescent="0.3">
      <c r="A85" t="s">
        <v>17</v>
      </c>
      <c r="B85">
        <v>2</v>
      </c>
      <c r="C85">
        <v>25</v>
      </c>
      <c r="D85">
        <v>0.2</v>
      </c>
      <c r="E85">
        <v>100</v>
      </c>
      <c r="F85" t="s">
        <v>46</v>
      </c>
      <c r="G85">
        <v>60.079799999999999</v>
      </c>
      <c r="H85">
        <v>0</v>
      </c>
      <c r="I85">
        <v>1</v>
      </c>
      <c r="J85">
        <v>1806</v>
      </c>
      <c r="K85">
        <v>672</v>
      </c>
      <c r="L85" s="33" t="str">
        <f t="shared" si="25"/>
        <v>---</v>
      </c>
      <c r="M85" s="39" t="str">
        <f t="shared" si="26"/>
        <v>---</v>
      </c>
      <c r="N85">
        <f t="shared" si="23"/>
        <v>0</v>
      </c>
      <c r="O85">
        <f t="shared" si="24"/>
        <v>0</v>
      </c>
      <c r="P85">
        <f>IF(AND('Heuristica 24'!$C85=0,'Heuristica 24'!$B85=0,'Heuristica 24'!$F85&lt;&gt;"inf",OR(AND(B84=0,'Heuristica 24'!$F85&lt;P84),B84&lt;&gt;0)),'Heuristica 24'!$F85,P84)</f>
        <v>7961.96</v>
      </c>
      <c r="Q85" t="str">
        <f t="shared" si="27"/>
        <v xml:space="preserve"> </v>
      </c>
      <c r="R85" t="s">
        <v>18</v>
      </c>
      <c r="S85">
        <v>2</v>
      </c>
      <c r="T85">
        <v>50</v>
      </c>
      <c r="U85">
        <v>0.15</v>
      </c>
      <c r="V85">
        <v>100</v>
      </c>
      <c r="W85">
        <v>15260</v>
      </c>
      <c r="X85">
        <v>1681.55</v>
      </c>
      <c r="Y85">
        <v>0</v>
      </c>
      <c r="Z85">
        <v>2</v>
      </c>
      <c r="AA85">
        <v>1801.98</v>
      </c>
      <c r="AB85">
        <v>805</v>
      </c>
    </row>
    <row r="86" spans="1:28" x14ac:dyDescent="0.3">
      <c r="A86" t="s">
        <v>17</v>
      </c>
      <c r="B86">
        <v>2</v>
      </c>
      <c r="C86">
        <v>50</v>
      </c>
      <c r="D86">
        <v>0.05</v>
      </c>
      <c r="E86">
        <v>100</v>
      </c>
      <c r="F86">
        <v>9332.7999999999993</v>
      </c>
      <c r="G86">
        <v>268.55200000000002</v>
      </c>
      <c r="H86">
        <v>1</v>
      </c>
      <c r="I86">
        <v>16</v>
      </c>
      <c r="J86">
        <v>1801.66</v>
      </c>
      <c r="K86">
        <v>5967</v>
      </c>
      <c r="L86" s="33">
        <f t="shared" si="25"/>
        <v>0.17217368587634185</v>
      </c>
      <c r="M86" s="39">
        <f t="shared" si="26"/>
        <v>4.1610630392735715E-2</v>
      </c>
      <c r="N86">
        <f t="shared" si="23"/>
        <v>8959.9699999999993</v>
      </c>
      <c r="O86">
        <f t="shared" si="24"/>
        <v>0</v>
      </c>
      <c r="P86">
        <f>IF(AND('Heuristica 24'!$C86=0,'Heuristica 24'!$B86=0,'Heuristica 24'!$F86&lt;&gt;"inf",OR(AND(B85=0,'Heuristica 24'!$F86&lt;P85),B85&lt;&gt;0)),'Heuristica 24'!$F86,P85)</f>
        <v>7961.96</v>
      </c>
      <c r="Q86" t="str">
        <f t="shared" si="27"/>
        <v xml:space="preserve"> </v>
      </c>
      <c r="R86" t="s">
        <v>18</v>
      </c>
      <c r="S86">
        <v>2</v>
      </c>
      <c r="T86">
        <v>50</v>
      </c>
      <c r="U86">
        <v>0.2</v>
      </c>
      <c r="V86">
        <v>100</v>
      </c>
      <c r="W86">
        <v>18653.099999999999</v>
      </c>
      <c r="X86">
        <v>1859.84</v>
      </c>
      <c r="Y86">
        <v>1</v>
      </c>
      <c r="Z86">
        <v>2</v>
      </c>
      <c r="AA86">
        <v>1859.86</v>
      </c>
      <c r="AB86">
        <v>554</v>
      </c>
    </row>
    <row r="87" spans="1:28" x14ac:dyDescent="0.3">
      <c r="A87" t="s">
        <v>17</v>
      </c>
      <c r="B87">
        <v>2</v>
      </c>
      <c r="C87">
        <v>50</v>
      </c>
      <c r="D87">
        <v>0.1</v>
      </c>
      <c r="E87">
        <v>100</v>
      </c>
      <c r="F87">
        <v>11088</v>
      </c>
      <c r="G87">
        <v>1097.08</v>
      </c>
      <c r="H87">
        <v>0</v>
      </c>
      <c r="I87">
        <v>5</v>
      </c>
      <c r="J87">
        <v>1802.6</v>
      </c>
      <c r="K87">
        <v>2260</v>
      </c>
      <c r="L87" s="33">
        <f t="shared" si="25"/>
        <v>0.39262191721636386</v>
      </c>
      <c r="M87" s="39">
        <f t="shared" si="26"/>
        <v>0.11443122095950842</v>
      </c>
      <c r="N87">
        <f t="shared" si="23"/>
        <v>9949.4699999999993</v>
      </c>
      <c r="O87">
        <f t="shared" si="24"/>
        <v>1</v>
      </c>
      <c r="P87">
        <f>IF(AND('Heuristica 24'!$C87=0,'Heuristica 24'!$B87=0,'Heuristica 24'!$F87&lt;&gt;"inf",OR(AND(B86=0,'Heuristica 24'!$F87&lt;P86),B86&lt;&gt;0)),'Heuristica 24'!$F87,P86)</f>
        <v>7961.96</v>
      </c>
      <c r="Q87" t="str">
        <f t="shared" si="27"/>
        <v xml:space="preserve"> </v>
      </c>
      <c r="R87" t="s">
        <v>18</v>
      </c>
      <c r="S87">
        <v>3</v>
      </c>
      <c r="T87">
        <v>0</v>
      </c>
      <c r="U87">
        <v>0.05</v>
      </c>
      <c r="V87">
        <v>100</v>
      </c>
      <c r="W87">
        <v>12571.4</v>
      </c>
      <c r="X87">
        <v>167.41300000000001</v>
      </c>
      <c r="Y87">
        <v>4</v>
      </c>
      <c r="Z87">
        <v>45</v>
      </c>
      <c r="AA87">
        <v>1811.43</v>
      </c>
      <c r="AB87">
        <v>22496</v>
      </c>
    </row>
    <row r="88" spans="1:28" x14ac:dyDescent="0.3">
      <c r="A88" t="s">
        <v>17</v>
      </c>
      <c r="B88">
        <v>2</v>
      </c>
      <c r="C88">
        <v>50</v>
      </c>
      <c r="D88">
        <v>0.15</v>
      </c>
      <c r="E88">
        <v>100</v>
      </c>
      <c r="F88">
        <v>14344.4</v>
      </c>
      <c r="G88">
        <v>1831.89</v>
      </c>
      <c r="H88">
        <v>0</v>
      </c>
      <c r="I88">
        <v>1</v>
      </c>
      <c r="J88">
        <v>1831.96</v>
      </c>
      <c r="K88">
        <v>557</v>
      </c>
      <c r="L88" s="33">
        <f t="shared" si="25"/>
        <v>0.80161668734834124</v>
      </c>
      <c r="M88" s="39">
        <f t="shared" si="26"/>
        <v>0.21962397109850662</v>
      </c>
      <c r="N88">
        <f t="shared" si="23"/>
        <v>11761.33</v>
      </c>
      <c r="O88">
        <f t="shared" si="24"/>
        <v>0</v>
      </c>
      <c r="P88">
        <f>IF(AND('Heuristica 24'!$C88=0,'Heuristica 24'!$B88=0,'Heuristica 24'!$F88&lt;&gt;"inf",OR(AND(B87=0,'Heuristica 24'!$F88&lt;P87),B87&lt;&gt;0)),'Heuristica 24'!$F88,P87)</f>
        <v>7961.96</v>
      </c>
      <c r="Q88" t="str">
        <f t="shared" si="27"/>
        <v xml:space="preserve"> </v>
      </c>
      <c r="R88" t="s">
        <v>18</v>
      </c>
      <c r="S88">
        <v>3</v>
      </c>
      <c r="T88">
        <v>0</v>
      </c>
      <c r="U88">
        <v>0.1</v>
      </c>
      <c r="V88">
        <v>100</v>
      </c>
      <c r="W88">
        <v>16357.1</v>
      </c>
      <c r="X88">
        <v>1730.46</v>
      </c>
      <c r="Y88">
        <v>0</v>
      </c>
      <c r="Z88">
        <v>2</v>
      </c>
      <c r="AA88">
        <v>1859.43</v>
      </c>
      <c r="AB88">
        <v>1363</v>
      </c>
    </row>
    <row r="89" spans="1:28" x14ac:dyDescent="0.3">
      <c r="A89" t="s">
        <v>17</v>
      </c>
      <c r="B89">
        <v>2</v>
      </c>
      <c r="C89">
        <v>50</v>
      </c>
      <c r="D89">
        <v>0.2</v>
      </c>
      <c r="E89">
        <v>100</v>
      </c>
      <c r="F89" t="s">
        <v>46</v>
      </c>
      <c r="G89">
        <v>60.068300000000001</v>
      </c>
      <c r="H89">
        <v>0</v>
      </c>
      <c r="I89">
        <v>1</v>
      </c>
      <c r="J89">
        <v>1805.92</v>
      </c>
      <c r="K89">
        <v>673</v>
      </c>
      <c r="L89" s="33" t="str">
        <f t="shared" si="25"/>
        <v>---</v>
      </c>
      <c r="M89" s="39" t="str">
        <f t="shared" si="26"/>
        <v>---</v>
      </c>
      <c r="N89">
        <f t="shared" si="23"/>
        <v>0</v>
      </c>
      <c r="O89">
        <f t="shared" si="24"/>
        <v>0</v>
      </c>
      <c r="P89">
        <f>IF(AND('Heuristica 24'!$C89=0,'Heuristica 24'!$B89=0,'Heuristica 24'!$F89&lt;&gt;"inf",OR(AND(B88=0,'Heuristica 24'!$F89&lt;P88),B88&lt;&gt;0)),'Heuristica 24'!$F89,P88)</f>
        <v>7961.96</v>
      </c>
      <c r="Q89" t="str">
        <f t="shared" si="27"/>
        <v xml:space="preserve"> </v>
      </c>
      <c r="R89" t="s">
        <v>18</v>
      </c>
      <c r="S89">
        <v>3</v>
      </c>
      <c r="T89">
        <v>0</v>
      </c>
      <c r="U89">
        <v>0.15</v>
      </c>
      <c r="V89">
        <v>100</v>
      </c>
      <c r="W89" t="s">
        <v>511</v>
      </c>
      <c r="X89" t="s">
        <v>511</v>
      </c>
      <c r="Y89" t="s">
        <v>511</v>
      </c>
      <c r="Z89" t="s">
        <v>511</v>
      </c>
      <c r="AA89" t="s">
        <v>511</v>
      </c>
    </row>
    <row r="90" spans="1:28" x14ac:dyDescent="0.3">
      <c r="A90" t="s">
        <v>17</v>
      </c>
      <c r="B90">
        <v>3</v>
      </c>
      <c r="C90">
        <v>0</v>
      </c>
      <c r="D90">
        <v>0.05</v>
      </c>
      <c r="E90">
        <v>100</v>
      </c>
      <c r="F90">
        <v>10832.1</v>
      </c>
      <c r="G90">
        <v>1142.5999999999999</v>
      </c>
      <c r="H90">
        <v>12</v>
      </c>
      <c r="I90">
        <v>24</v>
      </c>
      <c r="J90">
        <v>1810.61</v>
      </c>
      <c r="K90">
        <v>6209</v>
      </c>
      <c r="L90" s="33">
        <f t="shared" si="25"/>
        <v>0.36048158996026114</v>
      </c>
      <c r="M90" s="39">
        <f t="shared" si="26"/>
        <v>8.8711257986606507E-2</v>
      </c>
      <c r="N90">
        <f t="shared" si="23"/>
        <v>9949.4699999999993</v>
      </c>
      <c r="O90">
        <f t="shared" si="24"/>
        <v>1</v>
      </c>
      <c r="P90">
        <f>IF(AND('Heuristica 24'!$C90=0,'Heuristica 24'!$B90=0,'Heuristica 24'!$F90&lt;&gt;"inf",OR(AND(B89=0,'Heuristica 24'!$F90&lt;P89),B89&lt;&gt;0)),'Heuristica 24'!$F90,P89)</f>
        <v>7961.96</v>
      </c>
      <c r="Q90" t="str">
        <f t="shared" si="27"/>
        <v xml:space="preserve"> </v>
      </c>
      <c r="R90" t="s">
        <v>18</v>
      </c>
      <c r="S90">
        <v>3</v>
      </c>
      <c r="T90">
        <v>0</v>
      </c>
      <c r="U90">
        <v>0.2</v>
      </c>
      <c r="V90">
        <v>100</v>
      </c>
      <c r="W90" t="s">
        <v>511</v>
      </c>
      <c r="X90" t="s">
        <v>511</v>
      </c>
      <c r="Y90" t="s">
        <v>511</v>
      </c>
      <c r="Z90" t="s">
        <v>511</v>
      </c>
      <c r="AA90" t="s">
        <v>511</v>
      </c>
    </row>
    <row r="91" spans="1:28" x14ac:dyDescent="0.3">
      <c r="A91" t="s">
        <v>17</v>
      </c>
      <c r="B91">
        <v>3</v>
      </c>
      <c r="C91">
        <v>0</v>
      </c>
      <c r="D91">
        <v>0.1</v>
      </c>
      <c r="E91">
        <v>100</v>
      </c>
      <c r="F91">
        <v>30631.200000000001</v>
      </c>
      <c r="G91">
        <v>1803.82</v>
      </c>
      <c r="H91">
        <v>3</v>
      </c>
      <c r="I91">
        <v>4</v>
      </c>
      <c r="J91">
        <v>1803.82</v>
      </c>
      <c r="K91">
        <v>484</v>
      </c>
      <c r="L91" s="33">
        <f t="shared" si="25"/>
        <v>2.847193404639059</v>
      </c>
      <c r="M91" s="39" t="str">
        <f t="shared" si="26"/>
        <v>---</v>
      </c>
      <c r="N91">
        <f t="shared" si="23"/>
        <v>0</v>
      </c>
      <c r="O91">
        <f t="shared" si="24"/>
        <v>0</v>
      </c>
      <c r="P91">
        <f>IF(AND('Heuristica 24'!$C91=0,'Heuristica 24'!$B91=0,'Heuristica 24'!$F91&lt;&gt;"inf",OR(AND(B90=0,'Heuristica 24'!$F91&lt;P90),B90&lt;&gt;0)),'Heuristica 24'!$F91,P90)</f>
        <v>7961.96</v>
      </c>
      <c r="Q91" t="str">
        <f t="shared" si="27"/>
        <v xml:space="preserve"> </v>
      </c>
      <c r="R91" t="s">
        <v>18</v>
      </c>
      <c r="S91">
        <v>3</v>
      </c>
      <c r="T91">
        <v>10</v>
      </c>
      <c r="U91">
        <v>0.05</v>
      </c>
      <c r="V91">
        <v>100</v>
      </c>
      <c r="W91">
        <v>12874.8</v>
      </c>
      <c r="X91">
        <v>535.21100000000001</v>
      </c>
      <c r="Y91">
        <v>0</v>
      </c>
      <c r="Z91">
        <v>30</v>
      </c>
      <c r="AA91">
        <v>1801.34</v>
      </c>
      <c r="AB91">
        <v>13640</v>
      </c>
    </row>
    <row r="92" spans="1:28" x14ac:dyDescent="0.3">
      <c r="A92" t="s">
        <v>17</v>
      </c>
      <c r="B92">
        <v>3</v>
      </c>
      <c r="C92">
        <v>0</v>
      </c>
      <c r="D92">
        <v>0.15</v>
      </c>
      <c r="E92">
        <v>100</v>
      </c>
      <c r="F92" t="s">
        <v>511</v>
      </c>
      <c r="G92" t="s">
        <v>511</v>
      </c>
      <c r="H92" t="s">
        <v>511</v>
      </c>
      <c r="I92" t="s">
        <v>511</v>
      </c>
      <c r="J92" t="s">
        <v>511</v>
      </c>
      <c r="L92" s="33" t="str">
        <f t="shared" si="25"/>
        <v>---</v>
      </c>
      <c r="M92" s="39" t="str">
        <f t="shared" si="26"/>
        <v>---</v>
      </c>
      <c r="N92">
        <f t="shared" si="23"/>
        <v>0</v>
      </c>
      <c r="O92">
        <f t="shared" si="24"/>
        <v>0</v>
      </c>
      <c r="P92">
        <f>IF(AND('Heuristica 24'!$C92=0,'Heuristica 24'!$B92=0,'Heuristica 24'!$F92&lt;&gt;"inf",OR(AND(B91=0,'Heuristica 24'!$F92&lt;P91),B91&lt;&gt;0)),'Heuristica 24'!$F92,P91)</f>
        <v>7961.96</v>
      </c>
      <c r="Q92" t="str">
        <f t="shared" si="27"/>
        <v xml:space="preserve"> </v>
      </c>
      <c r="R92" t="s">
        <v>18</v>
      </c>
      <c r="S92">
        <v>3</v>
      </c>
      <c r="T92">
        <v>10</v>
      </c>
      <c r="U92">
        <v>0.1</v>
      </c>
      <c r="V92">
        <v>100</v>
      </c>
      <c r="W92">
        <v>17144.900000000001</v>
      </c>
      <c r="X92">
        <v>1078.72</v>
      </c>
      <c r="Y92">
        <v>0</v>
      </c>
      <c r="Z92">
        <v>3</v>
      </c>
      <c r="AA92">
        <v>1859.95</v>
      </c>
      <c r="AB92">
        <v>1309</v>
      </c>
    </row>
    <row r="93" spans="1:28" x14ac:dyDescent="0.3">
      <c r="A93" t="s">
        <v>17</v>
      </c>
      <c r="B93">
        <v>3</v>
      </c>
      <c r="C93">
        <v>0</v>
      </c>
      <c r="D93">
        <v>0.2</v>
      </c>
      <c r="E93">
        <v>100</v>
      </c>
      <c r="F93" t="s">
        <v>511</v>
      </c>
      <c r="G93" t="s">
        <v>511</v>
      </c>
      <c r="H93" t="s">
        <v>511</v>
      </c>
      <c r="I93" t="s">
        <v>511</v>
      </c>
      <c r="J93" t="s">
        <v>511</v>
      </c>
      <c r="L93" s="33" t="str">
        <f t="shared" si="25"/>
        <v>---</v>
      </c>
      <c r="M93" s="39" t="str">
        <f t="shared" si="26"/>
        <v>---</v>
      </c>
      <c r="N93">
        <f t="shared" si="23"/>
        <v>0</v>
      </c>
      <c r="O93">
        <f t="shared" si="24"/>
        <v>0</v>
      </c>
      <c r="P93">
        <f>IF(AND('Heuristica 24'!$C93=0,'Heuristica 24'!$B93=0,'Heuristica 24'!$F93&lt;&gt;"inf",OR(AND(B92=0,'Heuristica 24'!$F93&lt;P92),B92&lt;&gt;0)),'Heuristica 24'!$F93,P92)</f>
        <v>7961.96</v>
      </c>
      <c r="Q93" t="str">
        <f t="shared" si="27"/>
        <v xml:space="preserve"> </v>
      </c>
      <c r="R93" t="s">
        <v>18</v>
      </c>
      <c r="S93">
        <v>3</v>
      </c>
      <c r="T93">
        <v>10</v>
      </c>
      <c r="U93">
        <v>0.15</v>
      </c>
      <c r="V93">
        <v>100</v>
      </c>
      <c r="W93" t="s">
        <v>511</v>
      </c>
      <c r="X93" t="s">
        <v>511</v>
      </c>
      <c r="Y93" t="s">
        <v>511</v>
      </c>
      <c r="Z93" t="s">
        <v>511</v>
      </c>
      <c r="AA93" t="s">
        <v>511</v>
      </c>
    </row>
    <row r="94" spans="1:28" x14ac:dyDescent="0.3">
      <c r="A94" t="s">
        <v>17</v>
      </c>
      <c r="B94">
        <v>3</v>
      </c>
      <c r="C94">
        <v>10</v>
      </c>
      <c r="D94">
        <v>0.05</v>
      </c>
      <c r="E94">
        <v>100</v>
      </c>
      <c r="F94">
        <v>10821.1</v>
      </c>
      <c r="G94">
        <v>1556.51</v>
      </c>
      <c r="H94">
        <v>20</v>
      </c>
      <c r="I94">
        <v>28</v>
      </c>
      <c r="J94">
        <v>1802.51</v>
      </c>
      <c r="K94">
        <v>7688</v>
      </c>
      <c r="L94" s="33">
        <f t="shared" si="25"/>
        <v>0.35910002059794333</v>
      </c>
      <c r="M94" s="39">
        <f t="shared" si="26"/>
        <v>8.7605671457876788E-2</v>
      </c>
      <c r="N94">
        <f t="shared" si="23"/>
        <v>9949.4699999999993</v>
      </c>
      <c r="O94">
        <f t="shared" si="24"/>
        <v>1</v>
      </c>
      <c r="P94">
        <f>IF(AND('Heuristica 24'!$C94=0,'Heuristica 24'!$B94=0,'Heuristica 24'!$F94&lt;&gt;"inf",OR(AND(B93=0,'Heuristica 24'!$F94&lt;P93),B93&lt;&gt;0)),'Heuristica 24'!$F94,P93)</f>
        <v>7961.96</v>
      </c>
      <c r="Q94" t="str">
        <f t="shared" si="27"/>
        <v xml:space="preserve"> </v>
      </c>
      <c r="R94" t="s">
        <v>18</v>
      </c>
      <c r="S94">
        <v>3</v>
      </c>
      <c r="T94">
        <v>10</v>
      </c>
      <c r="U94">
        <v>0.2</v>
      </c>
      <c r="V94">
        <v>100</v>
      </c>
      <c r="W94" t="s">
        <v>511</v>
      </c>
      <c r="X94" t="s">
        <v>511</v>
      </c>
      <c r="Y94" t="s">
        <v>511</v>
      </c>
      <c r="Z94" t="s">
        <v>511</v>
      </c>
      <c r="AA94" t="s">
        <v>511</v>
      </c>
    </row>
    <row r="95" spans="1:28" x14ac:dyDescent="0.3">
      <c r="A95" t="s">
        <v>17</v>
      </c>
      <c r="B95">
        <v>3</v>
      </c>
      <c r="C95">
        <v>10</v>
      </c>
      <c r="D95">
        <v>0.1</v>
      </c>
      <c r="E95">
        <v>100</v>
      </c>
      <c r="F95">
        <v>32127.5</v>
      </c>
      <c r="G95">
        <v>1022.38</v>
      </c>
      <c r="H95">
        <v>2</v>
      </c>
      <c r="I95">
        <v>6</v>
      </c>
      <c r="J95">
        <v>1803.07</v>
      </c>
      <c r="K95">
        <v>554</v>
      </c>
      <c r="L95" s="33">
        <f t="shared" si="25"/>
        <v>3.0351245170787093</v>
      </c>
      <c r="M95" s="39" t="str">
        <f t="shared" si="26"/>
        <v>---</v>
      </c>
      <c r="N95">
        <f t="shared" si="23"/>
        <v>0</v>
      </c>
      <c r="O95">
        <f t="shared" si="24"/>
        <v>0</v>
      </c>
      <c r="P95">
        <f>IF(AND('Heuristica 24'!$C95=0,'Heuristica 24'!$B95=0,'Heuristica 24'!$F95&lt;&gt;"inf",OR(AND(B94=0,'Heuristica 24'!$F95&lt;P94),B94&lt;&gt;0)),'Heuristica 24'!$F95,P94)</f>
        <v>7961.96</v>
      </c>
      <c r="Q95" t="str">
        <f t="shared" si="27"/>
        <v xml:space="preserve"> </v>
      </c>
      <c r="R95" t="s">
        <v>18</v>
      </c>
      <c r="S95">
        <v>3</v>
      </c>
      <c r="T95">
        <v>25</v>
      </c>
      <c r="U95">
        <v>0.05</v>
      </c>
      <c r="V95">
        <v>100</v>
      </c>
      <c r="W95">
        <v>12662.7</v>
      </c>
      <c r="X95">
        <v>191.75899999999999</v>
      </c>
      <c r="Y95">
        <v>0</v>
      </c>
      <c r="Z95">
        <v>34</v>
      </c>
      <c r="AA95">
        <v>1802.5</v>
      </c>
      <c r="AB95">
        <v>15960</v>
      </c>
    </row>
    <row r="96" spans="1:28" x14ac:dyDescent="0.3">
      <c r="A96" t="s">
        <v>17</v>
      </c>
      <c r="B96">
        <v>3</v>
      </c>
      <c r="C96">
        <v>10</v>
      </c>
      <c r="D96">
        <v>0.15</v>
      </c>
      <c r="E96">
        <v>100</v>
      </c>
      <c r="F96" t="s">
        <v>511</v>
      </c>
      <c r="G96" t="s">
        <v>511</v>
      </c>
      <c r="H96" t="s">
        <v>511</v>
      </c>
      <c r="I96" t="s">
        <v>511</v>
      </c>
      <c r="J96" t="s">
        <v>511</v>
      </c>
      <c r="L96" s="33" t="str">
        <f t="shared" si="25"/>
        <v>---</v>
      </c>
      <c r="M96" s="39" t="str">
        <f t="shared" si="26"/>
        <v>---</v>
      </c>
      <c r="N96">
        <f t="shared" si="23"/>
        <v>0</v>
      </c>
      <c r="O96">
        <f t="shared" si="24"/>
        <v>0</v>
      </c>
      <c r="P96">
        <f>IF(AND('Heuristica 24'!$C96=0,'Heuristica 24'!$B96=0,'Heuristica 24'!$F96&lt;&gt;"inf",OR(AND(B95=0,'Heuristica 24'!$F96&lt;P95),B95&lt;&gt;0)),'Heuristica 24'!$F96,P95)</f>
        <v>7961.96</v>
      </c>
      <c r="Q96" t="str">
        <f t="shared" si="27"/>
        <v xml:space="preserve"> </v>
      </c>
      <c r="R96" t="s">
        <v>18</v>
      </c>
      <c r="S96">
        <v>3</v>
      </c>
      <c r="T96">
        <v>25</v>
      </c>
      <c r="U96">
        <v>0.1</v>
      </c>
      <c r="V96">
        <v>100</v>
      </c>
      <c r="W96">
        <v>16207.7</v>
      </c>
      <c r="X96">
        <v>1826.21</v>
      </c>
      <c r="Y96">
        <v>0</v>
      </c>
      <c r="Z96">
        <v>1</v>
      </c>
      <c r="AA96">
        <v>1826.21</v>
      </c>
      <c r="AB96">
        <v>1050</v>
      </c>
    </row>
    <row r="97" spans="1:28" x14ac:dyDescent="0.3">
      <c r="A97" t="s">
        <v>17</v>
      </c>
      <c r="B97">
        <v>3</v>
      </c>
      <c r="C97">
        <v>10</v>
      </c>
      <c r="D97">
        <v>0.2</v>
      </c>
      <c r="E97">
        <v>100</v>
      </c>
      <c r="F97" t="s">
        <v>511</v>
      </c>
      <c r="G97" t="s">
        <v>511</v>
      </c>
      <c r="H97" t="s">
        <v>511</v>
      </c>
      <c r="I97" t="s">
        <v>511</v>
      </c>
      <c r="J97" t="s">
        <v>511</v>
      </c>
      <c r="L97" s="33" t="str">
        <f t="shared" si="25"/>
        <v>---</v>
      </c>
      <c r="M97" s="39" t="str">
        <f t="shared" si="26"/>
        <v>---</v>
      </c>
      <c r="N97">
        <f t="shared" si="23"/>
        <v>0</v>
      </c>
      <c r="O97">
        <f t="shared" si="24"/>
        <v>0</v>
      </c>
      <c r="P97">
        <f>IF(AND('Heuristica 24'!$C97=0,'Heuristica 24'!$B97=0,'Heuristica 24'!$F97&lt;&gt;"inf",OR(AND(B96=0,'Heuristica 24'!$F97&lt;P96),B96&lt;&gt;0)),'Heuristica 24'!$F97,P96)</f>
        <v>7961.96</v>
      </c>
      <c r="Q97" t="str">
        <f t="shared" si="27"/>
        <v xml:space="preserve"> </v>
      </c>
      <c r="R97" t="s">
        <v>18</v>
      </c>
      <c r="S97">
        <v>3</v>
      </c>
      <c r="T97">
        <v>25</v>
      </c>
      <c r="U97">
        <v>0.15</v>
      </c>
      <c r="V97">
        <v>100</v>
      </c>
      <c r="W97" t="s">
        <v>511</v>
      </c>
      <c r="X97" t="s">
        <v>511</v>
      </c>
      <c r="Y97" t="s">
        <v>511</v>
      </c>
      <c r="Z97" t="s">
        <v>511</v>
      </c>
      <c r="AA97" t="s">
        <v>511</v>
      </c>
    </row>
    <row r="98" spans="1:28" x14ac:dyDescent="0.3">
      <c r="A98" t="s">
        <v>17</v>
      </c>
      <c r="B98">
        <v>3</v>
      </c>
      <c r="C98">
        <v>25</v>
      </c>
      <c r="D98">
        <v>0.05</v>
      </c>
      <c r="E98">
        <v>100</v>
      </c>
      <c r="F98">
        <v>10769.1</v>
      </c>
      <c r="G98">
        <v>350.24</v>
      </c>
      <c r="H98">
        <v>3</v>
      </c>
      <c r="I98">
        <v>14</v>
      </c>
      <c r="J98">
        <v>1805.88</v>
      </c>
      <c r="K98">
        <v>6309</v>
      </c>
      <c r="L98" s="33">
        <f t="shared" si="25"/>
        <v>0.35256896543062255</v>
      </c>
      <c r="M98" s="39">
        <f t="shared" si="26"/>
        <v>8.2379262412972887E-2</v>
      </c>
      <c r="N98">
        <f t="shared" si="23"/>
        <v>9949.4699999999993</v>
      </c>
      <c r="O98">
        <f t="shared" si="24"/>
        <v>1</v>
      </c>
      <c r="P98">
        <f>IF(AND('Heuristica 24'!$C98=0,'Heuristica 24'!$B98=0,'Heuristica 24'!$F98&lt;&gt;"inf",OR(AND(B97=0,'Heuristica 24'!$F98&lt;P97),B97&lt;&gt;0)),'Heuristica 24'!$F98,P97)</f>
        <v>7961.96</v>
      </c>
      <c r="Q98" t="str">
        <f t="shared" si="27"/>
        <v xml:space="preserve"> </v>
      </c>
      <c r="R98" t="s">
        <v>18</v>
      </c>
      <c r="S98">
        <v>3</v>
      </c>
      <c r="T98">
        <v>25</v>
      </c>
      <c r="U98">
        <v>0.2</v>
      </c>
      <c r="V98">
        <v>100</v>
      </c>
      <c r="W98" t="s">
        <v>511</v>
      </c>
      <c r="X98" t="s">
        <v>511</v>
      </c>
      <c r="Y98" t="s">
        <v>511</v>
      </c>
      <c r="Z98" t="s">
        <v>511</v>
      </c>
      <c r="AA98" t="s">
        <v>511</v>
      </c>
    </row>
    <row r="99" spans="1:28" x14ac:dyDescent="0.3">
      <c r="A99" t="s">
        <v>17</v>
      </c>
      <c r="B99">
        <v>3</v>
      </c>
      <c r="C99">
        <v>25</v>
      </c>
      <c r="D99">
        <v>0.1</v>
      </c>
      <c r="E99">
        <v>100</v>
      </c>
      <c r="F99">
        <v>27205.1</v>
      </c>
      <c r="G99">
        <v>1803.4</v>
      </c>
      <c r="H99">
        <v>3</v>
      </c>
      <c r="I99">
        <v>4</v>
      </c>
      <c r="J99">
        <v>1803.42</v>
      </c>
      <c r="K99">
        <v>528</v>
      </c>
      <c r="L99" s="33">
        <f t="shared" si="25"/>
        <v>2.4168847871629597</v>
      </c>
      <c r="M99" s="39" t="str">
        <f t="shared" si="26"/>
        <v>---</v>
      </c>
      <c r="N99">
        <f t="shared" si="23"/>
        <v>0</v>
      </c>
      <c r="O99">
        <f t="shared" si="24"/>
        <v>0</v>
      </c>
      <c r="P99">
        <f>IF(AND('Heuristica 24'!$C99=0,'Heuristica 24'!$B99=0,'Heuristica 24'!$F99&lt;&gt;"inf",OR(AND(B98=0,'Heuristica 24'!$F99&lt;P98),B98&lt;&gt;0)),'Heuristica 24'!$F99,P98)</f>
        <v>7961.96</v>
      </c>
      <c r="Q99" t="str">
        <f t="shared" si="27"/>
        <v xml:space="preserve"> </v>
      </c>
      <c r="R99" t="s">
        <v>18</v>
      </c>
      <c r="S99">
        <v>3</v>
      </c>
      <c r="T99">
        <v>50</v>
      </c>
      <c r="U99">
        <v>0.05</v>
      </c>
      <c r="V99">
        <v>100</v>
      </c>
      <c r="W99">
        <v>13051.7</v>
      </c>
      <c r="X99">
        <v>204.2</v>
      </c>
      <c r="Y99">
        <v>0</v>
      </c>
      <c r="Z99">
        <v>39</v>
      </c>
      <c r="AA99">
        <v>1803.59</v>
      </c>
      <c r="AB99">
        <v>18426</v>
      </c>
    </row>
    <row r="100" spans="1:28" x14ac:dyDescent="0.3">
      <c r="A100" t="s">
        <v>17</v>
      </c>
      <c r="B100">
        <v>3</v>
      </c>
      <c r="C100">
        <v>25</v>
      </c>
      <c r="D100">
        <v>0.15</v>
      </c>
      <c r="E100">
        <v>100</v>
      </c>
      <c r="F100" t="s">
        <v>511</v>
      </c>
      <c r="G100" t="s">
        <v>511</v>
      </c>
      <c r="H100" t="s">
        <v>511</v>
      </c>
      <c r="I100" t="s">
        <v>511</v>
      </c>
      <c r="J100" t="s">
        <v>511</v>
      </c>
      <c r="L100" s="33" t="str">
        <f t="shared" si="25"/>
        <v>---</v>
      </c>
      <c r="M100" s="39" t="str">
        <f t="shared" si="26"/>
        <v>---</v>
      </c>
      <c r="N100">
        <f t="shared" si="23"/>
        <v>0</v>
      </c>
      <c r="O100">
        <f t="shared" si="24"/>
        <v>0</v>
      </c>
      <c r="P100">
        <f>IF(AND('Heuristica 24'!$C100=0,'Heuristica 24'!$B100=0,'Heuristica 24'!$F100&lt;&gt;"inf",OR(AND(B99=0,'Heuristica 24'!$F100&lt;P99),B99&lt;&gt;0)),'Heuristica 24'!$F100,P99)</f>
        <v>7961.96</v>
      </c>
      <c r="Q100" t="str">
        <f t="shared" si="27"/>
        <v xml:space="preserve"> </v>
      </c>
      <c r="R100" t="s">
        <v>18</v>
      </c>
      <c r="S100">
        <v>3</v>
      </c>
      <c r="T100">
        <v>50</v>
      </c>
      <c r="U100">
        <v>0.1</v>
      </c>
      <c r="V100">
        <v>100</v>
      </c>
      <c r="W100">
        <v>17159.7</v>
      </c>
      <c r="X100">
        <v>1842.31</v>
      </c>
      <c r="Y100">
        <v>4</v>
      </c>
      <c r="Z100">
        <v>5</v>
      </c>
      <c r="AA100">
        <v>1842.31</v>
      </c>
      <c r="AB100">
        <v>1736</v>
      </c>
    </row>
    <row r="101" spans="1:28" x14ac:dyDescent="0.3">
      <c r="A101" t="s">
        <v>17</v>
      </c>
      <c r="B101">
        <v>3</v>
      </c>
      <c r="C101">
        <v>25</v>
      </c>
      <c r="D101">
        <v>0.2</v>
      </c>
      <c r="E101">
        <v>100</v>
      </c>
      <c r="F101" t="s">
        <v>511</v>
      </c>
      <c r="G101" t="s">
        <v>511</v>
      </c>
      <c r="H101" t="s">
        <v>511</v>
      </c>
      <c r="I101" t="s">
        <v>511</v>
      </c>
      <c r="J101" t="s">
        <v>511</v>
      </c>
      <c r="L101" s="33" t="str">
        <f t="shared" si="25"/>
        <v>---</v>
      </c>
      <c r="M101" s="39" t="str">
        <f t="shared" si="26"/>
        <v>---</v>
      </c>
      <c r="N101">
        <f t="shared" si="23"/>
        <v>0</v>
      </c>
      <c r="O101">
        <f t="shared" si="24"/>
        <v>0</v>
      </c>
      <c r="P101">
        <f>IF(AND('Heuristica 24'!$C101=0,'Heuristica 24'!$B101=0,'Heuristica 24'!$F101&lt;&gt;"inf",OR(AND(B100=0,'Heuristica 24'!$F101&lt;P100),B100&lt;&gt;0)),'Heuristica 24'!$F101,P100)</f>
        <v>7961.96</v>
      </c>
      <c r="Q101" t="str">
        <f t="shared" si="27"/>
        <v xml:space="preserve"> </v>
      </c>
      <c r="R101" t="s">
        <v>18</v>
      </c>
      <c r="S101">
        <v>3</v>
      </c>
      <c r="T101">
        <v>50</v>
      </c>
      <c r="U101">
        <v>0.15</v>
      </c>
      <c r="V101">
        <v>100</v>
      </c>
      <c r="W101" t="s">
        <v>511</v>
      </c>
      <c r="X101" t="s">
        <v>511</v>
      </c>
      <c r="Y101" t="s">
        <v>511</v>
      </c>
      <c r="Z101" t="s">
        <v>511</v>
      </c>
      <c r="AA101" t="s">
        <v>511</v>
      </c>
    </row>
    <row r="102" spans="1:28" x14ac:dyDescent="0.3">
      <c r="A102" t="s">
        <v>17</v>
      </c>
      <c r="B102">
        <v>3</v>
      </c>
      <c r="C102">
        <v>50</v>
      </c>
      <c r="D102">
        <v>0.05</v>
      </c>
      <c r="E102">
        <v>100</v>
      </c>
      <c r="F102">
        <v>10455.200000000001</v>
      </c>
      <c r="G102">
        <v>658.60299999999995</v>
      </c>
      <c r="H102">
        <v>9</v>
      </c>
      <c r="I102">
        <v>26</v>
      </c>
      <c r="J102">
        <v>1802.1</v>
      </c>
      <c r="K102">
        <v>11730</v>
      </c>
      <c r="L102" s="33">
        <f t="shared" si="25"/>
        <v>0.31314399971866225</v>
      </c>
      <c r="M102" s="39">
        <f t="shared" si="26"/>
        <v>5.0829843197677915E-2</v>
      </c>
      <c r="N102">
        <f t="shared" si="23"/>
        <v>9949.4699999999993</v>
      </c>
      <c r="O102">
        <f t="shared" si="24"/>
        <v>1</v>
      </c>
      <c r="P102">
        <f>IF(AND('Heuristica 24'!$C102=0,'Heuristica 24'!$B102=0,'Heuristica 24'!$F102&lt;&gt;"inf",OR(AND(B101=0,'Heuristica 24'!$F102&lt;P101),B101&lt;&gt;0)),'Heuristica 24'!$F102,P101)</f>
        <v>7961.96</v>
      </c>
      <c r="Q102" t="str">
        <f t="shared" si="27"/>
        <v xml:space="preserve"> </v>
      </c>
      <c r="R102" t="s">
        <v>18</v>
      </c>
      <c r="S102">
        <v>3</v>
      </c>
      <c r="T102">
        <v>50</v>
      </c>
      <c r="U102">
        <v>0.2</v>
      </c>
      <c r="V102">
        <v>100</v>
      </c>
      <c r="W102" t="s">
        <v>511</v>
      </c>
      <c r="X102" t="s">
        <v>511</v>
      </c>
      <c r="Y102" t="s">
        <v>511</v>
      </c>
      <c r="Z102" t="s">
        <v>511</v>
      </c>
      <c r="AA102" t="s">
        <v>511</v>
      </c>
    </row>
    <row r="103" spans="1:28" x14ac:dyDescent="0.3">
      <c r="A103" t="s">
        <v>17</v>
      </c>
      <c r="B103">
        <v>3</v>
      </c>
      <c r="C103">
        <v>50</v>
      </c>
      <c r="D103">
        <v>0.1</v>
      </c>
      <c r="E103">
        <v>100</v>
      </c>
      <c r="F103">
        <v>26189.5</v>
      </c>
      <c r="G103">
        <v>1563.55</v>
      </c>
      <c r="H103">
        <v>1</v>
      </c>
      <c r="I103">
        <v>3</v>
      </c>
      <c r="J103">
        <v>1803.93</v>
      </c>
      <c r="K103">
        <v>546</v>
      </c>
      <c r="L103" s="33">
        <f t="shared" si="25"/>
        <v>2.2893282558565979</v>
      </c>
      <c r="M103" s="39" t="str">
        <f t="shared" si="26"/>
        <v>---</v>
      </c>
      <c r="N103">
        <f t="shared" si="23"/>
        <v>0</v>
      </c>
      <c r="O103">
        <f t="shared" si="24"/>
        <v>0</v>
      </c>
      <c r="P103">
        <f>IF(AND('Heuristica 24'!$C103=0,'Heuristica 24'!$B103=0,'Heuristica 24'!$F103&lt;&gt;"inf",OR(AND(B102=0,'Heuristica 24'!$F103&lt;P102),B102&lt;&gt;0)),'Heuristica 24'!$F103,P102)</f>
        <v>7961.96</v>
      </c>
      <c r="Q103" t="str">
        <f t="shared" si="27"/>
        <v xml:space="preserve"> </v>
      </c>
      <c r="R103" t="s">
        <v>17</v>
      </c>
      <c r="S103">
        <v>0</v>
      </c>
      <c r="T103">
        <v>0</v>
      </c>
      <c r="U103">
        <v>0.05</v>
      </c>
      <c r="V103">
        <v>100</v>
      </c>
      <c r="W103">
        <v>8159.06</v>
      </c>
      <c r="X103">
        <v>1506.36</v>
      </c>
      <c r="Y103">
        <v>100</v>
      </c>
      <c r="Z103">
        <v>124</v>
      </c>
      <c r="AA103">
        <v>1800.55</v>
      </c>
      <c r="AB103">
        <v>41724</v>
      </c>
    </row>
    <row r="104" spans="1:28" x14ac:dyDescent="0.3">
      <c r="A104" t="s">
        <v>17</v>
      </c>
      <c r="B104">
        <v>3</v>
      </c>
      <c r="C104">
        <v>50</v>
      </c>
      <c r="D104">
        <v>0.15</v>
      </c>
      <c r="E104">
        <v>100</v>
      </c>
      <c r="F104" t="s">
        <v>511</v>
      </c>
      <c r="G104" t="s">
        <v>511</v>
      </c>
      <c r="H104" t="s">
        <v>511</v>
      </c>
      <c r="I104" t="s">
        <v>511</v>
      </c>
      <c r="J104" t="s">
        <v>511</v>
      </c>
      <c r="L104" s="33" t="str">
        <f t="shared" si="25"/>
        <v>---</v>
      </c>
      <c r="M104" s="39" t="str">
        <f t="shared" si="26"/>
        <v>---</v>
      </c>
      <c r="N104">
        <f t="shared" si="23"/>
        <v>0</v>
      </c>
      <c r="O104">
        <f t="shared" si="24"/>
        <v>0</v>
      </c>
      <c r="P104">
        <f>IF(AND('Heuristica 24'!$C104=0,'Heuristica 24'!$B104=0,'Heuristica 24'!$F104&lt;&gt;"inf",OR(AND(B103=0,'Heuristica 24'!$F104&lt;P103),B103&lt;&gt;0)),'Heuristica 24'!$F104,P103)</f>
        <v>7961.96</v>
      </c>
      <c r="Q104" t="str">
        <f t="shared" si="27"/>
        <v xml:space="preserve"> </v>
      </c>
      <c r="R104" t="s">
        <v>17</v>
      </c>
      <c r="S104">
        <v>0</v>
      </c>
      <c r="T104">
        <v>0</v>
      </c>
      <c r="U104">
        <v>0.1</v>
      </c>
      <c r="V104">
        <v>100</v>
      </c>
      <c r="W104">
        <v>8162.55</v>
      </c>
      <c r="X104">
        <v>149.37200000000001</v>
      </c>
      <c r="Y104">
        <v>5</v>
      </c>
      <c r="Z104">
        <v>96</v>
      </c>
      <c r="AA104">
        <v>1800.18</v>
      </c>
      <c r="AB104">
        <v>38049</v>
      </c>
    </row>
    <row r="105" spans="1:28" x14ac:dyDescent="0.3">
      <c r="A105" t="s">
        <v>17</v>
      </c>
      <c r="B105">
        <v>3</v>
      </c>
      <c r="C105">
        <v>50</v>
      </c>
      <c r="D105">
        <v>0.2</v>
      </c>
      <c r="E105">
        <v>100</v>
      </c>
      <c r="F105" t="s">
        <v>511</v>
      </c>
      <c r="G105" t="s">
        <v>511</v>
      </c>
      <c r="H105" t="s">
        <v>511</v>
      </c>
      <c r="I105" t="s">
        <v>511</v>
      </c>
      <c r="J105" t="s">
        <v>511</v>
      </c>
      <c r="L105" s="33" t="str">
        <f t="shared" si="25"/>
        <v>---</v>
      </c>
      <c r="M105" s="39" t="str">
        <f t="shared" si="26"/>
        <v>---</v>
      </c>
      <c r="N105">
        <f t="shared" si="23"/>
        <v>0</v>
      </c>
      <c r="O105">
        <f t="shared" si="24"/>
        <v>0</v>
      </c>
      <c r="P105">
        <f>IF(AND('Heuristica 24'!$C105=0,'Heuristica 24'!$B105=0,'Heuristica 24'!$F105&lt;&gt;"inf",OR(AND(B104=0,'Heuristica 24'!$F105&lt;P104),B104&lt;&gt;0)),'Heuristica 24'!$F105,P104)</f>
        <v>7961.96</v>
      </c>
      <c r="Q105" t="str">
        <f t="shared" si="27"/>
        <v xml:space="preserve"> </v>
      </c>
      <c r="R105" t="s">
        <v>17</v>
      </c>
      <c r="S105">
        <v>0</v>
      </c>
      <c r="T105">
        <v>0</v>
      </c>
      <c r="U105">
        <v>0.15</v>
      </c>
      <c r="V105">
        <v>100</v>
      </c>
      <c r="W105">
        <v>8130.97</v>
      </c>
      <c r="X105">
        <v>585.05600000000004</v>
      </c>
      <c r="Y105">
        <v>19</v>
      </c>
      <c r="Z105">
        <v>83</v>
      </c>
      <c r="AA105">
        <v>1800.54</v>
      </c>
      <c r="AB105">
        <v>30770</v>
      </c>
    </row>
    <row r="106" spans="1:28" x14ac:dyDescent="0.3">
      <c r="A106" t="s">
        <v>14</v>
      </c>
      <c r="B106">
        <v>0</v>
      </c>
      <c r="C106">
        <v>0</v>
      </c>
      <c r="D106">
        <v>0.2</v>
      </c>
      <c r="E106">
        <v>100</v>
      </c>
      <c r="F106">
        <v>30902</v>
      </c>
      <c r="G106">
        <v>1.56023</v>
      </c>
      <c r="H106">
        <v>0</v>
      </c>
      <c r="I106">
        <v>129825</v>
      </c>
      <c r="J106">
        <v>1800</v>
      </c>
      <c r="K106">
        <v>36235</v>
      </c>
      <c r="L106" s="33">
        <f t="shared" si="25"/>
        <v>0</v>
      </c>
      <c r="M106" s="39">
        <f t="shared" si="26"/>
        <v>-9.7081000827170527E-7</v>
      </c>
      <c r="N106">
        <f t="shared" si="23"/>
        <v>30902.03</v>
      </c>
      <c r="O106">
        <f t="shared" si="24"/>
        <v>1</v>
      </c>
      <c r="P106">
        <f>IF(AND('Heuristica 24'!$C106=0,'Heuristica 24'!$B106=0,'Heuristica 24'!$F106&lt;&gt;"inf",OR(AND(B105=0,'Heuristica 24'!$F106&lt;P105),B105&lt;&gt;0)),'Heuristica 24'!$F106,P105)</f>
        <v>30902</v>
      </c>
      <c r="Q106" t="str">
        <f t="shared" si="27"/>
        <v xml:space="preserve"> </v>
      </c>
      <c r="R106" t="s">
        <v>17</v>
      </c>
      <c r="S106">
        <v>0</v>
      </c>
      <c r="T106">
        <v>0</v>
      </c>
      <c r="U106">
        <v>0.2</v>
      </c>
      <c r="V106">
        <v>100</v>
      </c>
      <c r="W106">
        <v>7961.96</v>
      </c>
      <c r="X106">
        <v>36.996899999999997</v>
      </c>
      <c r="Y106">
        <v>0</v>
      </c>
      <c r="Z106">
        <v>130</v>
      </c>
      <c r="AA106">
        <v>1800.41</v>
      </c>
      <c r="AB106">
        <v>51586</v>
      </c>
    </row>
    <row r="107" spans="1:28" x14ac:dyDescent="0.3">
      <c r="A107" t="s">
        <v>14</v>
      </c>
      <c r="B107">
        <v>1</v>
      </c>
      <c r="C107">
        <v>5</v>
      </c>
      <c r="D107">
        <v>0.05</v>
      </c>
      <c r="E107">
        <v>100</v>
      </c>
      <c r="F107">
        <v>30902</v>
      </c>
      <c r="G107">
        <v>2.5573000000000001</v>
      </c>
      <c r="H107">
        <v>0</v>
      </c>
      <c r="I107">
        <v>100911</v>
      </c>
      <c r="J107">
        <v>1800</v>
      </c>
      <c r="K107">
        <v>33065</v>
      </c>
      <c r="L107" s="33">
        <f t="shared" si="25"/>
        <v>0</v>
      </c>
      <c r="M107" s="39">
        <f t="shared" si="26"/>
        <v>-9.7081000827170527E-7</v>
      </c>
      <c r="N107">
        <f t="shared" si="23"/>
        <v>30902.03</v>
      </c>
      <c r="O107">
        <f t="shared" si="24"/>
        <v>1</v>
      </c>
      <c r="P107">
        <f>IF(AND('Heuristica 24'!$C107=0,'Heuristica 24'!$B107=0,'Heuristica 24'!$F107&lt;&gt;"inf",OR(AND(B106=0,'Heuristica 24'!$F107&lt;P106),B106&lt;&gt;0)),'Heuristica 24'!$F107,P106)</f>
        <v>30902</v>
      </c>
      <c r="Q107" t="str">
        <f t="shared" si="27"/>
        <v xml:space="preserve"> </v>
      </c>
      <c r="R107" t="s">
        <v>17</v>
      </c>
      <c r="S107">
        <v>1</v>
      </c>
      <c r="T107">
        <v>5</v>
      </c>
      <c r="U107">
        <v>0.05</v>
      </c>
      <c r="V107">
        <v>100</v>
      </c>
      <c r="W107">
        <v>8710.84</v>
      </c>
      <c r="X107">
        <v>1346.17</v>
      </c>
      <c r="Y107">
        <v>48</v>
      </c>
      <c r="Z107">
        <v>65</v>
      </c>
      <c r="AA107">
        <v>1801.5</v>
      </c>
      <c r="AB107">
        <v>21945</v>
      </c>
    </row>
    <row r="108" spans="1:28" x14ac:dyDescent="0.3">
      <c r="A108" t="s">
        <v>14</v>
      </c>
      <c r="B108">
        <v>1</v>
      </c>
      <c r="C108">
        <v>5</v>
      </c>
      <c r="D108">
        <v>0.1</v>
      </c>
      <c r="E108">
        <v>100</v>
      </c>
      <c r="F108">
        <v>30902</v>
      </c>
      <c r="G108">
        <v>2.1240800000000002</v>
      </c>
      <c r="H108">
        <v>0</v>
      </c>
      <c r="I108">
        <v>91319</v>
      </c>
      <c r="J108">
        <v>1800</v>
      </c>
      <c r="K108">
        <v>40552</v>
      </c>
      <c r="L108" s="33">
        <f t="shared" si="25"/>
        <v>0</v>
      </c>
      <c r="M108" s="39">
        <f t="shared" si="26"/>
        <v>-9.7081000827170527E-7</v>
      </c>
      <c r="N108">
        <f t="shared" si="23"/>
        <v>30902.03</v>
      </c>
      <c r="O108">
        <f t="shared" si="24"/>
        <v>0</v>
      </c>
      <c r="P108">
        <f>IF(AND('Heuristica 24'!$C108=0,'Heuristica 24'!$B108=0,'Heuristica 24'!$F108&lt;&gt;"inf",OR(AND(B107=0,'Heuristica 24'!$F108&lt;P107),B107&lt;&gt;0)),'Heuristica 24'!$F108,P107)</f>
        <v>30902</v>
      </c>
      <c r="Q108" t="str">
        <f t="shared" si="27"/>
        <v xml:space="preserve"> </v>
      </c>
      <c r="R108" t="s">
        <v>17</v>
      </c>
      <c r="S108">
        <v>1</v>
      </c>
      <c r="T108">
        <v>5</v>
      </c>
      <c r="U108">
        <v>0.1</v>
      </c>
      <c r="V108">
        <v>100</v>
      </c>
      <c r="W108">
        <v>9527.16</v>
      </c>
      <c r="X108">
        <v>1128.43</v>
      </c>
      <c r="Y108">
        <v>8</v>
      </c>
      <c r="Z108">
        <v>18</v>
      </c>
      <c r="AA108">
        <v>1801.37</v>
      </c>
      <c r="AB108">
        <v>6855</v>
      </c>
    </row>
    <row r="109" spans="1:28" x14ac:dyDescent="0.3">
      <c r="A109" t="s">
        <v>14</v>
      </c>
      <c r="B109">
        <v>1</v>
      </c>
      <c r="C109">
        <v>5</v>
      </c>
      <c r="D109">
        <v>0.15</v>
      </c>
      <c r="E109">
        <v>100</v>
      </c>
      <c r="F109">
        <v>30902</v>
      </c>
      <c r="G109">
        <v>1.9635199999999999</v>
      </c>
      <c r="H109">
        <v>0</v>
      </c>
      <c r="I109">
        <v>98690</v>
      </c>
      <c r="J109">
        <v>1800</v>
      </c>
      <c r="K109">
        <v>38183</v>
      </c>
      <c r="L109" s="33">
        <f t="shared" si="25"/>
        <v>0</v>
      </c>
      <c r="M109" s="39">
        <f t="shared" si="26"/>
        <v>-9.7081000827170527E-7</v>
      </c>
      <c r="N109">
        <f t="shared" si="23"/>
        <v>30902.03</v>
      </c>
      <c r="O109">
        <f t="shared" si="24"/>
        <v>1</v>
      </c>
      <c r="P109">
        <f>IF(AND('Heuristica 24'!$C109=0,'Heuristica 24'!$B109=0,'Heuristica 24'!$F109&lt;&gt;"inf",OR(AND(B108=0,'Heuristica 24'!$F109&lt;P108),B108&lt;&gt;0)),'Heuristica 24'!$F109,P108)</f>
        <v>30902</v>
      </c>
      <c r="Q109" t="str">
        <f t="shared" si="27"/>
        <v xml:space="preserve"> </v>
      </c>
      <c r="R109" t="s">
        <v>17</v>
      </c>
      <c r="S109">
        <v>1</v>
      </c>
      <c r="T109">
        <v>5</v>
      </c>
      <c r="U109">
        <v>0.15</v>
      </c>
      <c r="V109">
        <v>100</v>
      </c>
      <c r="W109">
        <v>10157.6</v>
      </c>
      <c r="X109">
        <v>365.02199999999999</v>
      </c>
      <c r="Y109">
        <v>0</v>
      </c>
      <c r="Z109">
        <v>10</v>
      </c>
      <c r="AA109">
        <v>1800.31</v>
      </c>
      <c r="AB109">
        <v>5304</v>
      </c>
    </row>
    <row r="110" spans="1:28" x14ac:dyDescent="0.3">
      <c r="A110" t="s">
        <v>14</v>
      </c>
      <c r="B110">
        <v>1</v>
      </c>
      <c r="C110">
        <v>5</v>
      </c>
      <c r="D110">
        <v>0.2</v>
      </c>
      <c r="E110">
        <v>100</v>
      </c>
      <c r="F110">
        <v>30902</v>
      </c>
      <c r="G110">
        <v>1.3195300000000001</v>
      </c>
      <c r="H110">
        <v>0</v>
      </c>
      <c r="I110">
        <v>95965</v>
      </c>
      <c r="J110">
        <v>1800</v>
      </c>
      <c r="K110">
        <v>33781</v>
      </c>
      <c r="L110" s="33">
        <f t="shared" si="25"/>
        <v>0</v>
      </c>
      <c r="M110" s="39">
        <f t="shared" si="26"/>
        <v>-9.7081000827170527E-7</v>
      </c>
      <c r="N110">
        <f t="shared" si="23"/>
        <v>30902.03</v>
      </c>
      <c r="O110">
        <f t="shared" si="24"/>
        <v>1</v>
      </c>
      <c r="P110">
        <f>IF(AND('Heuristica 24'!$C110=0,'Heuristica 24'!$B110=0,'Heuristica 24'!$F110&lt;&gt;"inf",OR(AND(B109=0,'Heuristica 24'!$F110&lt;P109),B109&lt;&gt;0)),'Heuristica 24'!$F110,P109)</f>
        <v>30902</v>
      </c>
      <c r="Q110" t="str">
        <f t="shared" si="27"/>
        <v xml:space="preserve"> </v>
      </c>
      <c r="R110" t="s">
        <v>17</v>
      </c>
      <c r="S110">
        <v>1</v>
      </c>
      <c r="T110">
        <v>5</v>
      </c>
      <c r="U110">
        <v>0.2</v>
      </c>
      <c r="V110">
        <v>100</v>
      </c>
      <c r="W110">
        <v>10594.2</v>
      </c>
      <c r="X110">
        <v>884.52099999999996</v>
      </c>
      <c r="Y110">
        <v>3</v>
      </c>
      <c r="Z110">
        <v>10</v>
      </c>
      <c r="AA110">
        <v>1811.06</v>
      </c>
      <c r="AB110">
        <v>4141</v>
      </c>
    </row>
    <row r="111" spans="1:28" x14ac:dyDescent="0.3">
      <c r="A111" t="s">
        <v>14</v>
      </c>
      <c r="B111">
        <v>1</v>
      </c>
      <c r="C111">
        <v>10</v>
      </c>
      <c r="D111">
        <v>0.05</v>
      </c>
      <c r="E111">
        <v>100</v>
      </c>
      <c r="F111">
        <v>30902</v>
      </c>
      <c r="G111">
        <v>2.59307</v>
      </c>
      <c r="H111">
        <v>0</v>
      </c>
      <c r="I111">
        <v>89938</v>
      </c>
      <c r="J111">
        <v>1800</v>
      </c>
      <c r="K111">
        <v>31069</v>
      </c>
      <c r="L111" s="33">
        <f t="shared" si="25"/>
        <v>0</v>
      </c>
      <c r="M111" s="39">
        <f t="shared" si="26"/>
        <v>-9.7081000827170527E-7</v>
      </c>
      <c r="N111">
        <f t="shared" si="23"/>
        <v>30902.03</v>
      </c>
      <c r="O111">
        <f t="shared" si="24"/>
        <v>1</v>
      </c>
      <c r="P111">
        <f>IF(AND('Heuristica 24'!$C111=0,'Heuristica 24'!$B111=0,'Heuristica 24'!$F111&lt;&gt;"inf",OR(AND(B110=0,'Heuristica 24'!$F111&lt;P110),B110&lt;&gt;0)),'Heuristica 24'!$F111,P110)</f>
        <v>30902</v>
      </c>
      <c r="Q111" t="str">
        <f t="shared" si="27"/>
        <v xml:space="preserve"> </v>
      </c>
      <c r="R111" t="s">
        <v>17</v>
      </c>
      <c r="S111">
        <v>1</v>
      </c>
      <c r="T111">
        <v>10</v>
      </c>
      <c r="U111">
        <v>0.05</v>
      </c>
      <c r="V111">
        <v>100</v>
      </c>
      <c r="W111">
        <v>8434.06</v>
      </c>
      <c r="X111">
        <v>255.61199999999999</v>
      </c>
      <c r="Y111">
        <v>7</v>
      </c>
      <c r="Z111">
        <v>51</v>
      </c>
      <c r="AA111">
        <v>1801.74</v>
      </c>
      <c r="AB111">
        <v>18097</v>
      </c>
    </row>
    <row r="112" spans="1:28" x14ac:dyDescent="0.3">
      <c r="A112" t="s">
        <v>14</v>
      </c>
      <c r="B112">
        <v>1</v>
      </c>
      <c r="C112">
        <v>10</v>
      </c>
      <c r="D112">
        <v>0.1</v>
      </c>
      <c r="E112">
        <v>100</v>
      </c>
      <c r="F112">
        <v>30902</v>
      </c>
      <c r="G112">
        <v>1.93686</v>
      </c>
      <c r="H112">
        <v>0</v>
      </c>
      <c r="I112">
        <v>107151</v>
      </c>
      <c r="J112">
        <v>1800</v>
      </c>
      <c r="K112">
        <v>32573</v>
      </c>
      <c r="L112" s="33">
        <f t="shared" si="25"/>
        <v>0</v>
      </c>
      <c r="M112" s="39">
        <f t="shared" si="26"/>
        <v>-9.7081000827170527E-7</v>
      </c>
      <c r="N112">
        <f t="shared" si="23"/>
        <v>30902.03</v>
      </c>
      <c r="O112">
        <f t="shared" si="24"/>
        <v>1</v>
      </c>
      <c r="P112">
        <f>IF(AND('Heuristica 24'!$C112=0,'Heuristica 24'!$B112=0,'Heuristica 24'!$F112&lt;&gt;"inf",OR(AND(B111=0,'Heuristica 24'!$F112&lt;P111),B111&lt;&gt;0)),'Heuristica 24'!$F112,P111)</f>
        <v>30902</v>
      </c>
      <c r="Q112" t="str">
        <f t="shared" si="27"/>
        <v xml:space="preserve"> </v>
      </c>
      <c r="R112" t="s">
        <v>17</v>
      </c>
      <c r="S112">
        <v>1</v>
      </c>
      <c r="T112">
        <v>10</v>
      </c>
      <c r="U112">
        <v>0.1</v>
      </c>
      <c r="V112">
        <v>100</v>
      </c>
      <c r="W112">
        <v>9694.08</v>
      </c>
      <c r="X112">
        <v>806.90599999999995</v>
      </c>
      <c r="Y112">
        <v>17</v>
      </c>
      <c r="Z112">
        <v>37</v>
      </c>
      <c r="AA112">
        <v>1801.91</v>
      </c>
      <c r="AB112">
        <v>9608</v>
      </c>
    </row>
    <row r="113" spans="1:28" x14ac:dyDescent="0.3">
      <c r="A113" t="s">
        <v>14</v>
      </c>
      <c r="B113">
        <v>1</v>
      </c>
      <c r="C113">
        <v>10</v>
      </c>
      <c r="D113">
        <v>0.15</v>
      </c>
      <c r="E113">
        <v>100</v>
      </c>
      <c r="F113">
        <v>30939.3</v>
      </c>
      <c r="G113">
        <v>3.5861900000000002</v>
      </c>
      <c r="H113">
        <v>0</v>
      </c>
      <c r="I113">
        <v>100906</v>
      </c>
      <c r="J113">
        <v>1800.01</v>
      </c>
      <c r="K113">
        <v>37457</v>
      </c>
      <c r="L113" s="33">
        <f t="shared" si="25"/>
        <v>1.2070416154295049E-3</v>
      </c>
      <c r="M113" s="39">
        <f t="shared" si="26"/>
        <v>9.696414944304621E-7</v>
      </c>
      <c r="N113">
        <f t="shared" si="23"/>
        <v>30939.27</v>
      </c>
      <c r="O113">
        <f t="shared" si="24"/>
        <v>1</v>
      </c>
      <c r="P113">
        <f>IF(AND('Heuristica 24'!$C113=0,'Heuristica 24'!$B113=0,'Heuristica 24'!$F113&lt;&gt;"inf",OR(AND(B112=0,'Heuristica 24'!$F113&lt;P112),B112&lt;&gt;0)),'Heuristica 24'!$F113,P112)</f>
        <v>30902</v>
      </c>
      <c r="Q113" t="str">
        <f t="shared" si="27"/>
        <v xml:space="preserve"> </v>
      </c>
      <c r="R113" t="s">
        <v>17</v>
      </c>
      <c r="S113">
        <v>1</v>
      </c>
      <c r="T113">
        <v>10</v>
      </c>
      <c r="U113">
        <v>0.15</v>
      </c>
      <c r="V113">
        <v>100</v>
      </c>
      <c r="W113">
        <v>10333.6</v>
      </c>
      <c r="X113">
        <v>1353.63</v>
      </c>
      <c r="Y113">
        <v>11</v>
      </c>
      <c r="Z113">
        <v>20</v>
      </c>
      <c r="AA113">
        <v>1802.3</v>
      </c>
      <c r="AB113">
        <v>5863</v>
      </c>
    </row>
    <row r="114" spans="1:28" x14ac:dyDescent="0.3">
      <c r="A114" t="s">
        <v>14</v>
      </c>
      <c r="B114">
        <v>1</v>
      </c>
      <c r="C114">
        <v>10</v>
      </c>
      <c r="D114">
        <v>0.2</v>
      </c>
      <c r="E114">
        <v>100</v>
      </c>
      <c r="F114">
        <v>30939.3</v>
      </c>
      <c r="G114">
        <v>2.3780800000000002</v>
      </c>
      <c r="H114">
        <v>0</v>
      </c>
      <c r="I114">
        <v>101707</v>
      </c>
      <c r="J114">
        <v>1800</v>
      </c>
      <c r="K114">
        <v>39998</v>
      </c>
      <c r="L114" s="33">
        <f t="shared" si="25"/>
        <v>1.2070416154295049E-3</v>
      </c>
      <c r="M114" s="39">
        <f t="shared" si="26"/>
        <v>9.696414944304621E-7</v>
      </c>
      <c r="N114">
        <f t="shared" si="23"/>
        <v>30939.27</v>
      </c>
      <c r="O114">
        <f t="shared" si="24"/>
        <v>1</v>
      </c>
      <c r="P114">
        <f>IF(AND('Heuristica 24'!$C114=0,'Heuristica 24'!$B114=0,'Heuristica 24'!$F114&lt;&gt;"inf",OR(AND(B113=0,'Heuristica 24'!$F114&lt;P113),B113&lt;&gt;0)),'Heuristica 24'!$F114,P113)</f>
        <v>30902</v>
      </c>
      <c r="Q114" t="str">
        <f t="shared" si="27"/>
        <v xml:space="preserve"> </v>
      </c>
      <c r="R114" t="s">
        <v>17</v>
      </c>
      <c r="S114">
        <v>1</v>
      </c>
      <c r="T114">
        <v>10</v>
      </c>
      <c r="U114">
        <v>0.2</v>
      </c>
      <c r="V114">
        <v>100</v>
      </c>
      <c r="W114">
        <v>10759.7</v>
      </c>
      <c r="X114">
        <v>1353.79</v>
      </c>
      <c r="Y114">
        <v>7</v>
      </c>
      <c r="Z114">
        <v>11</v>
      </c>
      <c r="AA114">
        <v>1828.16</v>
      </c>
      <c r="AB114">
        <v>2768</v>
      </c>
    </row>
    <row r="115" spans="1:28" x14ac:dyDescent="0.3">
      <c r="A115" t="s">
        <v>14</v>
      </c>
      <c r="B115">
        <v>1</v>
      </c>
      <c r="C115">
        <v>25</v>
      </c>
      <c r="D115">
        <v>0.05</v>
      </c>
      <c r="E115">
        <v>100</v>
      </c>
      <c r="F115">
        <v>30902</v>
      </c>
      <c r="G115">
        <v>4.3843800000000002</v>
      </c>
      <c r="H115">
        <v>0</v>
      </c>
      <c r="I115">
        <v>78962</v>
      </c>
      <c r="J115">
        <v>1800</v>
      </c>
      <c r="K115">
        <v>36381</v>
      </c>
      <c r="L115" s="33">
        <f t="shared" si="25"/>
        <v>0</v>
      </c>
      <c r="M115" s="39">
        <f t="shared" si="26"/>
        <v>-9.7081000827170527E-7</v>
      </c>
      <c r="N115">
        <f t="shared" si="23"/>
        <v>30902.03</v>
      </c>
      <c r="O115">
        <f t="shared" si="24"/>
        <v>1</v>
      </c>
      <c r="P115">
        <f>IF(AND('Heuristica 24'!$C115=0,'Heuristica 24'!$B115=0,'Heuristica 24'!$F115&lt;&gt;"inf",OR(AND(B114=0,'Heuristica 24'!$F115&lt;P114),B114&lt;&gt;0)),'Heuristica 24'!$F115,P114)</f>
        <v>30902</v>
      </c>
      <c r="Q115" t="str">
        <f t="shared" si="27"/>
        <v xml:space="preserve"> </v>
      </c>
      <c r="R115" t="s">
        <v>17</v>
      </c>
      <c r="S115">
        <v>1</v>
      </c>
      <c r="T115">
        <v>25</v>
      </c>
      <c r="U115">
        <v>0.05</v>
      </c>
      <c r="V115">
        <v>100</v>
      </c>
      <c r="W115">
        <v>8438.39</v>
      </c>
      <c r="X115">
        <v>156.43299999999999</v>
      </c>
      <c r="Y115">
        <v>0</v>
      </c>
      <c r="Z115">
        <v>33</v>
      </c>
      <c r="AA115">
        <v>1800.64</v>
      </c>
      <c r="AB115">
        <v>13991</v>
      </c>
    </row>
    <row r="116" spans="1:28" x14ac:dyDescent="0.3">
      <c r="A116" t="s">
        <v>14</v>
      </c>
      <c r="B116">
        <v>1</v>
      </c>
      <c r="C116">
        <v>25</v>
      </c>
      <c r="D116">
        <v>0.1</v>
      </c>
      <c r="E116">
        <v>100</v>
      </c>
      <c r="F116">
        <v>30950.1</v>
      </c>
      <c r="G116">
        <v>2.4291999999999998</v>
      </c>
      <c r="H116">
        <v>0</v>
      </c>
      <c r="I116">
        <v>25876</v>
      </c>
      <c r="J116">
        <v>1822.63</v>
      </c>
      <c r="K116">
        <v>24072</v>
      </c>
      <c r="L116" s="33">
        <f t="shared" si="25"/>
        <v>1.5565335576985806E-3</v>
      </c>
      <c r="M116" s="39">
        <f t="shared" si="26"/>
        <v>-3.2310062880736012E-7</v>
      </c>
      <c r="N116">
        <f t="shared" si="23"/>
        <v>30950.11</v>
      </c>
      <c r="O116">
        <f t="shared" si="24"/>
        <v>1</v>
      </c>
      <c r="P116">
        <f>IF(AND('Heuristica 24'!$C116=0,'Heuristica 24'!$B116=0,'Heuristica 24'!$F116&lt;&gt;"inf",OR(AND(B115=0,'Heuristica 24'!$F116&lt;P115),B115&lt;&gt;0)),'Heuristica 24'!$F116,P115)</f>
        <v>30902</v>
      </c>
      <c r="Q116" t="str">
        <f t="shared" si="27"/>
        <v xml:space="preserve"> </v>
      </c>
      <c r="R116" t="s">
        <v>17</v>
      </c>
      <c r="S116">
        <v>1</v>
      </c>
      <c r="T116">
        <v>25</v>
      </c>
      <c r="U116">
        <v>0.1</v>
      </c>
      <c r="V116">
        <v>100</v>
      </c>
      <c r="W116">
        <v>9390.8799999999992</v>
      </c>
      <c r="X116">
        <v>181.53100000000001</v>
      </c>
      <c r="Y116">
        <v>2</v>
      </c>
      <c r="Z116">
        <v>19</v>
      </c>
      <c r="AA116">
        <v>1800.61</v>
      </c>
      <c r="AB116">
        <v>8463</v>
      </c>
    </row>
    <row r="117" spans="1:28" x14ac:dyDescent="0.3">
      <c r="A117" t="s">
        <v>14</v>
      </c>
      <c r="B117">
        <v>1</v>
      </c>
      <c r="C117">
        <v>25</v>
      </c>
      <c r="D117">
        <v>0.15</v>
      </c>
      <c r="E117">
        <v>100</v>
      </c>
      <c r="F117">
        <v>30963.1</v>
      </c>
      <c r="G117">
        <v>5.5813899999999999</v>
      </c>
      <c r="H117">
        <v>0</v>
      </c>
      <c r="I117">
        <v>40271</v>
      </c>
      <c r="J117">
        <v>1800.15</v>
      </c>
      <c r="K117">
        <v>25236</v>
      </c>
      <c r="L117" s="33">
        <f t="shared" si="25"/>
        <v>1.9772183030224433E-3</v>
      </c>
      <c r="M117" s="39">
        <f t="shared" si="26"/>
        <v>9.6889617218209878E-7</v>
      </c>
      <c r="N117">
        <f t="shared" si="23"/>
        <v>30963.07</v>
      </c>
      <c r="O117">
        <f t="shared" si="24"/>
        <v>1</v>
      </c>
      <c r="P117">
        <f>IF(AND('Heuristica 24'!$C117=0,'Heuristica 24'!$B117=0,'Heuristica 24'!$F117&lt;&gt;"inf",OR(AND(B116=0,'Heuristica 24'!$F117&lt;P116),B116&lt;&gt;0)),'Heuristica 24'!$F117,P116)</f>
        <v>30902</v>
      </c>
      <c r="Q117" t="str">
        <f t="shared" si="27"/>
        <v xml:space="preserve"> </v>
      </c>
      <c r="R117" t="s">
        <v>17</v>
      </c>
      <c r="S117">
        <v>1</v>
      </c>
      <c r="T117">
        <v>25</v>
      </c>
      <c r="U117">
        <v>0.15</v>
      </c>
      <c r="V117">
        <v>100</v>
      </c>
      <c r="W117">
        <v>9974.5499999999993</v>
      </c>
      <c r="X117">
        <v>666.06799999999998</v>
      </c>
      <c r="Y117">
        <v>1</v>
      </c>
      <c r="Z117">
        <v>14</v>
      </c>
      <c r="AA117">
        <v>1803.23</v>
      </c>
      <c r="AB117">
        <v>5744</v>
      </c>
    </row>
    <row r="118" spans="1:28" x14ac:dyDescent="0.3">
      <c r="A118" t="s">
        <v>14</v>
      </c>
      <c r="B118">
        <v>1</v>
      </c>
      <c r="C118">
        <v>25</v>
      </c>
      <c r="D118">
        <v>0.2</v>
      </c>
      <c r="E118">
        <v>100</v>
      </c>
      <c r="F118">
        <v>30963.1</v>
      </c>
      <c r="G118">
        <v>7.6434899999999999</v>
      </c>
      <c r="H118">
        <v>0</v>
      </c>
      <c r="I118">
        <v>13566</v>
      </c>
      <c r="J118">
        <v>1806.29</v>
      </c>
      <c r="K118">
        <v>16195</v>
      </c>
      <c r="L118" s="33">
        <f t="shared" si="25"/>
        <v>1.9772183030224433E-3</v>
      </c>
      <c r="M118" s="39">
        <f t="shared" si="26"/>
        <v>9.6889617218209878E-7</v>
      </c>
      <c r="N118">
        <f t="shared" si="23"/>
        <v>30963.07</v>
      </c>
      <c r="O118">
        <f t="shared" si="24"/>
        <v>1</v>
      </c>
      <c r="P118">
        <f>IF(AND('Heuristica 24'!$C118=0,'Heuristica 24'!$B118=0,'Heuristica 24'!$F118&lt;&gt;"inf",OR(AND(B117=0,'Heuristica 24'!$F118&lt;P117),B117&lt;&gt;0)),'Heuristica 24'!$F118,P117)</f>
        <v>30902</v>
      </c>
      <c r="Q118" t="str">
        <f t="shared" si="27"/>
        <v xml:space="preserve"> </v>
      </c>
      <c r="R118" t="s">
        <v>17</v>
      </c>
      <c r="S118">
        <v>1</v>
      </c>
      <c r="T118">
        <v>25</v>
      </c>
      <c r="U118">
        <v>0.2</v>
      </c>
      <c r="V118">
        <v>100</v>
      </c>
      <c r="W118">
        <v>10416.700000000001</v>
      </c>
      <c r="X118">
        <v>1756.59</v>
      </c>
      <c r="Y118">
        <v>4</v>
      </c>
      <c r="Z118">
        <v>7</v>
      </c>
      <c r="AA118">
        <v>1852.04</v>
      </c>
      <c r="AB118">
        <v>2740</v>
      </c>
    </row>
    <row r="119" spans="1:28" x14ac:dyDescent="0.3">
      <c r="A119" t="s">
        <v>14</v>
      </c>
      <c r="B119">
        <v>1</v>
      </c>
      <c r="C119">
        <v>50</v>
      </c>
      <c r="D119">
        <v>0.05</v>
      </c>
      <c r="E119">
        <v>100</v>
      </c>
      <c r="F119">
        <v>30939.3</v>
      </c>
      <c r="G119">
        <v>3.0727099999999998</v>
      </c>
      <c r="H119">
        <v>0</v>
      </c>
      <c r="I119">
        <v>118138</v>
      </c>
      <c r="J119">
        <v>1800</v>
      </c>
      <c r="K119">
        <v>37506</v>
      </c>
      <c r="L119" s="33">
        <f t="shared" si="25"/>
        <v>1.2070416154295049E-3</v>
      </c>
      <c r="M119" s="39">
        <f t="shared" si="26"/>
        <v>9.696414944304621E-7</v>
      </c>
      <c r="N119">
        <f t="shared" si="23"/>
        <v>30939.27</v>
      </c>
      <c r="O119">
        <f t="shared" si="24"/>
        <v>1</v>
      </c>
      <c r="P119">
        <f>IF(AND('Heuristica 24'!$C119=0,'Heuristica 24'!$B119=0,'Heuristica 24'!$F119&lt;&gt;"inf",OR(AND(B118=0,'Heuristica 24'!$F119&lt;P118),B118&lt;&gt;0)),'Heuristica 24'!$F119,P118)</f>
        <v>30902</v>
      </c>
      <c r="Q119" t="str">
        <f t="shared" si="27"/>
        <v xml:space="preserve"> </v>
      </c>
      <c r="R119" t="s">
        <v>17</v>
      </c>
      <c r="S119">
        <v>1</v>
      </c>
      <c r="T119">
        <v>50</v>
      </c>
      <c r="U119">
        <v>0.05</v>
      </c>
      <c r="V119">
        <v>100</v>
      </c>
      <c r="W119">
        <v>9141.65</v>
      </c>
      <c r="X119">
        <v>646.35599999999999</v>
      </c>
      <c r="Y119">
        <v>3</v>
      </c>
      <c r="Z119">
        <v>18</v>
      </c>
      <c r="AA119">
        <v>1803.61</v>
      </c>
      <c r="AB119">
        <v>5622</v>
      </c>
    </row>
    <row r="120" spans="1:28" x14ac:dyDescent="0.3">
      <c r="A120" t="s">
        <v>14</v>
      </c>
      <c r="B120">
        <v>1</v>
      </c>
      <c r="C120">
        <v>50</v>
      </c>
      <c r="D120">
        <v>0.1</v>
      </c>
      <c r="E120">
        <v>100</v>
      </c>
      <c r="F120">
        <v>30963.1</v>
      </c>
      <c r="G120">
        <v>6.8227599999999997</v>
      </c>
      <c r="H120">
        <v>0</v>
      </c>
      <c r="I120">
        <v>16601</v>
      </c>
      <c r="J120">
        <v>1800.13</v>
      </c>
      <c r="K120">
        <v>22338</v>
      </c>
      <c r="L120" s="33">
        <f t="shared" si="25"/>
        <v>1.9772183030224433E-3</v>
      </c>
      <c r="M120" s="39">
        <f t="shared" si="26"/>
        <v>9.6889617218209878E-7</v>
      </c>
      <c r="N120">
        <f t="shared" si="23"/>
        <v>30963.07</v>
      </c>
      <c r="O120">
        <f t="shared" si="24"/>
        <v>1</v>
      </c>
      <c r="P120">
        <f>IF(AND('Heuristica 24'!$C120=0,'Heuristica 24'!$B120=0,'Heuristica 24'!$F120&lt;&gt;"inf",OR(AND(B119=0,'Heuristica 24'!$F120&lt;P119),B119&lt;&gt;0)),'Heuristica 24'!$F120,P119)</f>
        <v>30902</v>
      </c>
      <c r="Q120" t="str">
        <f t="shared" si="27"/>
        <v xml:space="preserve"> </v>
      </c>
      <c r="R120" t="s">
        <v>17</v>
      </c>
      <c r="S120">
        <v>1</v>
      </c>
      <c r="T120">
        <v>50</v>
      </c>
      <c r="U120">
        <v>0.1</v>
      </c>
      <c r="V120">
        <v>100</v>
      </c>
      <c r="W120">
        <v>10653.1</v>
      </c>
      <c r="X120">
        <v>836.85799999999995</v>
      </c>
      <c r="Y120">
        <v>1</v>
      </c>
      <c r="Z120">
        <v>9</v>
      </c>
      <c r="AA120">
        <v>1846.24</v>
      </c>
      <c r="AB120">
        <v>3191</v>
      </c>
    </row>
    <row r="121" spans="1:28" x14ac:dyDescent="0.3">
      <c r="A121" t="s">
        <v>14</v>
      </c>
      <c r="B121">
        <v>1</v>
      </c>
      <c r="C121">
        <v>50</v>
      </c>
      <c r="D121">
        <v>0.15</v>
      </c>
      <c r="E121">
        <v>100</v>
      </c>
      <c r="F121">
        <v>31011.200000000001</v>
      </c>
      <c r="G121">
        <v>19.471</v>
      </c>
      <c r="H121">
        <v>0</v>
      </c>
      <c r="I121">
        <v>1920</v>
      </c>
      <c r="J121">
        <v>1800.47</v>
      </c>
      <c r="K121">
        <v>7261</v>
      </c>
      <c r="L121" s="33">
        <f t="shared" si="25"/>
        <v>3.5337518607210239E-3</v>
      </c>
      <c r="M121" s="39">
        <f t="shared" si="26"/>
        <v>1.6123233095299838E-6</v>
      </c>
      <c r="N121">
        <f t="shared" si="23"/>
        <v>31011.15</v>
      </c>
      <c r="O121">
        <f t="shared" si="24"/>
        <v>1</v>
      </c>
      <c r="P121">
        <f>IF(AND('Heuristica 24'!$C121=0,'Heuristica 24'!$B121=0,'Heuristica 24'!$F121&lt;&gt;"inf",OR(AND(B120=0,'Heuristica 24'!$F121&lt;P120),B120&lt;&gt;0)),'Heuristica 24'!$F121,P120)</f>
        <v>30902</v>
      </c>
      <c r="Q121" t="str">
        <f t="shared" si="27"/>
        <v xml:space="preserve"> </v>
      </c>
      <c r="R121" t="s">
        <v>17</v>
      </c>
      <c r="S121">
        <v>1</v>
      </c>
      <c r="T121">
        <v>50</v>
      </c>
      <c r="U121">
        <v>0.15</v>
      </c>
      <c r="V121">
        <v>100</v>
      </c>
      <c r="W121">
        <v>12251.2</v>
      </c>
      <c r="X121">
        <v>1828.92</v>
      </c>
      <c r="Y121">
        <v>0</v>
      </c>
      <c r="Z121">
        <v>1</v>
      </c>
      <c r="AA121">
        <v>1828.92</v>
      </c>
      <c r="AB121">
        <v>696</v>
      </c>
    </row>
    <row r="122" spans="1:28" x14ac:dyDescent="0.3">
      <c r="A122" t="s">
        <v>14</v>
      </c>
      <c r="B122">
        <v>1</v>
      </c>
      <c r="C122">
        <v>50</v>
      </c>
      <c r="D122">
        <v>0.2</v>
      </c>
      <c r="E122">
        <v>100</v>
      </c>
      <c r="F122">
        <v>31259.8</v>
      </c>
      <c r="G122">
        <v>85.563000000000002</v>
      </c>
      <c r="H122">
        <v>0</v>
      </c>
      <c r="I122">
        <v>1430</v>
      </c>
      <c r="J122">
        <v>1801.94</v>
      </c>
      <c r="K122">
        <v>7271</v>
      </c>
      <c r="L122" s="33">
        <f t="shared" si="25"/>
        <v>1.1578538605915512E-2</v>
      </c>
      <c r="M122" s="39">
        <f t="shared" si="26"/>
        <v>3.1989978177549006E-7</v>
      </c>
      <c r="N122">
        <f t="shared" si="23"/>
        <v>31259.79</v>
      </c>
      <c r="O122">
        <f t="shared" si="24"/>
        <v>1</v>
      </c>
      <c r="P122">
        <f>IF(AND('Heuristica 24'!$C122=0,'Heuristica 24'!$B122=0,'Heuristica 24'!$F122&lt;&gt;"inf",OR(AND(B121=0,'Heuristica 24'!$F122&lt;P121),B121&lt;&gt;0)),'Heuristica 24'!$F122,P121)</f>
        <v>30902</v>
      </c>
      <c r="Q122" t="str">
        <f t="shared" si="27"/>
        <v xml:space="preserve"> </v>
      </c>
      <c r="R122" t="s">
        <v>17</v>
      </c>
      <c r="S122">
        <v>1</v>
      </c>
      <c r="T122">
        <v>50</v>
      </c>
      <c r="U122">
        <v>0.2</v>
      </c>
      <c r="V122">
        <v>100</v>
      </c>
      <c r="W122">
        <v>23659.1</v>
      </c>
      <c r="X122">
        <v>1447.09</v>
      </c>
      <c r="Y122">
        <v>3</v>
      </c>
      <c r="Z122">
        <v>6</v>
      </c>
      <c r="AA122">
        <v>1809.12</v>
      </c>
      <c r="AB122">
        <v>552</v>
      </c>
    </row>
    <row r="123" spans="1:28" x14ac:dyDescent="0.3">
      <c r="A123" t="s">
        <v>14</v>
      </c>
      <c r="B123">
        <v>2</v>
      </c>
      <c r="C123">
        <v>5</v>
      </c>
      <c r="D123">
        <v>0.05</v>
      </c>
      <c r="E123">
        <v>100</v>
      </c>
      <c r="F123">
        <v>30902</v>
      </c>
      <c r="G123">
        <v>3.5756899999999998</v>
      </c>
      <c r="H123">
        <v>0</v>
      </c>
      <c r="I123">
        <v>122111</v>
      </c>
      <c r="J123">
        <v>1800</v>
      </c>
      <c r="K123">
        <v>45245</v>
      </c>
      <c r="L123" s="33">
        <f t="shared" si="25"/>
        <v>0</v>
      </c>
      <c r="M123" s="39">
        <f t="shared" si="26"/>
        <v>-9.7081000827170527E-7</v>
      </c>
      <c r="N123">
        <f t="shared" si="23"/>
        <v>30902.03</v>
      </c>
      <c r="O123">
        <f t="shared" si="24"/>
        <v>1</v>
      </c>
      <c r="P123">
        <f>IF(AND('Heuristica 24'!$C123=0,'Heuristica 24'!$B123=0,'Heuristica 24'!$F123&lt;&gt;"inf",OR(AND(B122=0,'Heuristica 24'!$F123&lt;P122),B122&lt;&gt;0)),'Heuristica 24'!$F123,P122)</f>
        <v>30902</v>
      </c>
      <c r="Q123" t="str">
        <f t="shared" si="27"/>
        <v xml:space="preserve"> </v>
      </c>
      <c r="R123" t="s">
        <v>17</v>
      </c>
      <c r="S123">
        <v>2</v>
      </c>
      <c r="T123">
        <v>5</v>
      </c>
      <c r="U123">
        <v>0.05</v>
      </c>
      <c r="V123">
        <v>100</v>
      </c>
      <c r="W123">
        <v>8574.94</v>
      </c>
      <c r="X123">
        <v>1595.26</v>
      </c>
      <c r="Y123">
        <v>59</v>
      </c>
      <c r="Z123">
        <v>71</v>
      </c>
      <c r="AA123">
        <v>1800.59</v>
      </c>
      <c r="AB123">
        <v>22910</v>
      </c>
    </row>
    <row r="124" spans="1:28" x14ac:dyDescent="0.3">
      <c r="A124" t="s">
        <v>14</v>
      </c>
      <c r="B124">
        <v>2</v>
      </c>
      <c r="C124">
        <v>5</v>
      </c>
      <c r="D124">
        <v>0.15</v>
      </c>
      <c r="E124">
        <v>100</v>
      </c>
      <c r="F124">
        <v>30902</v>
      </c>
      <c r="G124">
        <v>2.0881599999999998</v>
      </c>
      <c r="H124">
        <v>0</v>
      </c>
      <c r="I124">
        <v>90399</v>
      </c>
      <c r="J124">
        <v>1800</v>
      </c>
      <c r="K124">
        <v>34047</v>
      </c>
      <c r="L124" s="33">
        <f t="shared" si="25"/>
        <v>0</v>
      </c>
      <c r="M124" s="39">
        <f t="shared" si="26"/>
        <v>-9.7081000827170527E-7</v>
      </c>
      <c r="N124">
        <f t="shared" si="23"/>
        <v>30902.03</v>
      </c>
      <c r="O124">
        <f t="shared" si="24"/>
        <v>1</v>
      </c>
      <c r="P124">
        <f>IF(AND('Heuristica 24'!$C124=0,'Heuristica 24'!$B124=0,'Heuristica 24'!$F124&lt;&gt;"inf",OR(AND(B123=0,'Heuristica 24'!$F124&lt;P123),B123&lt;&gt;0)),'Heuristica 24'!$F124,P123)</f>
        <v>30902</v>
      </c>
      <c r="Q124" t="str">
        <f t="shared" si="27"/>
        <v xml:space="preserve"> </v>
      </c>
      <c r="R124" t="s">
        <v>17</v>
      </c>
      <c r="S124">
        <v>2</v>
      </c>
      <c r="T124">
        <v>5</v>
      </c>
      <c r="U124">
        <v>0.1</v>
      </c>
      <c r="V124">
        <v>100</v>
      </c>
      <c r="W124">
        <v>9090.92</v>
      </c>
      <c r="X124">
        <v>356.44099999999997</v>
      </c>
      <c r="Y124">
        <v>5</v>
      </c>
      <c r="Z124">
        <v>32</v>
      </c>
      <c r="AA124">
        <v>1800.8</v>
      </c>
      <c r="AB124">
        <v>10491</v>
      </c>
    </row>
    <row r="125" spans="1:28" x14ac:dyDescent="0.3">
      <c r="A125" t="s">
        <v>14</v>
      </c>
      <c r="B125">
        <v>2</v>
      </c>
      <c r="C125">
        <v>5</v>
      </c>
      <c r="D125">
        <v>0.2</v>
      </c>
      <c r="E125">
        <v>100</v>
      </c>
      <c r="F125">
        <v>30939.3</v>
      </c>
      <c r="G125">
        <v>1.96434</v>
      </c>
      <c r="H125">
        <v>0</v>
      </c>
      <c r="I125">
        <v>101675</v>
      </c>
      <c r="J125">
        <v>1800</v>
      </c>
      <c r="K125">
        <v>41243</v>
      </c>
      <c r="L125" s="33">
        <f t="shared" si="25"/>
        <v>1.2070416154295049E-3</v>
      </c>
      <c r="M125" s="39">
        <f t="shared" si="26"/>
        <v>9.696414944304621E-7</v>
      </c>
      <c r="N125">
        <f t="shared" si="23"/>
        <v>30939.27</v>
      </c>
      <c r="O125">
        <f t="shared" si="24"/>
        <v>1</v>
      </c>
      <c r="P125">
        <f>IF(AND('Heuristica 24'!$C125=0,'Heuristica 24'!$B125=0,'Heuristica 24'!$F125&lt;&gt;"inf",OR(AND(B124=0,'Heuristica 24'!$F125&lt;P124),B124&lt;&gt;0)),'Heuristica 24'!$F125,P124)</f>
        <v>30902</v>
      </c>
      <c r="Q125" t="str">
        <f t="shared" si="27"/>
        <v xml:space="preserve"> </v>
      </c>
      <c r="R125" t="s">
        <v>17</v>
      </c>
      <c r="S125">
        <v>2</v>
      </c>
      <c r="T125">
        <v>5</v>
      </c>
      <c r="U125">
        <v>0.15</v>
      </c>
      <c r="V125">
        <v>100</v>
      </c>
      <c r="W125">
        <v>9769.26</v>
      </c>
      <c r="X125">
        <v>1084.69</v>
      </c>
      <c r="Y125">
        <v>3</v>
      </c>
      <c r="Z125">
        <v>8</v>
      </c>
      <c r="AA125">
        <v>1829.51</v>
      </c>
      <c r="AB125">
        <v>2244</v>
      </c>
    </row>
    <row r="126" spans="1:28" x14ac:dyDescent="0.3">
      <c r="A126" t="s">
        <v>14</v>
      </c>
      <c r="B126">
        <v>2</v>
      </c>
      <c r="C126">
        <v>10</v>
      </c>
      <c r="D126">
        <v>0.05</v>
      </c>
      <c r="E126">
        <v>100</v>
      </c>
      <c r="F126">
        <v>30902</v>
      </c>
      <c r="G126">
        <v>2.3996900000000001</v>
      </c>
      <c r="H126">
        <v>0</v>
      </c>
      <c r="I126">
        <v>97270</v>
      </c>
      <c r="J126">
        <v>1800</v>
      </c>
      <c r="K126">
        <v>31262</v>
      </c>
      <c r="L126" s="33">
        <f t="shared" si="25"/>
        <v>0</v>
      </c>
      <c r="M126" s="39">
        <f t="shared" si="26"/>
        <v>-9.7081000827170527E-7</v>
      </c>
      <c r="N126">
        <f t="shared" si="23"/>
        <v>30902.03</v>
      </c>
      <c r="O126">
        <f t="shared" si="24"/>
        <v>1</v>
      </c>
      <c r="P126">
        <f>IF(AND('Heuristica 24'!$C126=0,'Heuristica 24'!$B126=0,'Heuristica 24'!$F126&lt;&gt;"inf",OR(AND(B125=0,'Heuristica 24'!$F126&lt;P125),B125&lt;&gt;0)),'Heuristica 24'!$F126,P125)</f>
        <v>30902</v>
      </c>
      <c r="Q126" t="str">
        <f t="shared" si="27"/>
        <v xml:space="preserve"> </v>
      </c>
      <c r="R126" t="s">
        <v>17</v>
      </c>
      <c r="S126">
        <v>2</v>
      </c>
      <c r="T126">
        <v>5</v>
      </c>
      <c r="U126">
        <v>0.2</v>
      </c>
      <c r="V126">
        <v>100</v>
      </c>
      <c r="W126">
        <v>10736.3</v>
      </c>
      <c r="X126">
        <v>1009.53</v>
      </c>
      <c r="Y126">
        <v>2</v>
      </c>
      <c r="Z126">
        <v>7</v>
      </c>
      <c r="AA126">
        <v>1811.84</v>
      </c>
      <c r="AB126">
        <v>2023</v>
      </c>
    </row>
    <row r="127" spans="1:28" x14ac:dyDescent="0.3">
      <c r="A127" t="s">
        <v>14</v>
      </c>
      <c r="B127">
        <v>2</v>
      </c>
      <c r="C127">
        <v>10</v>
      </c>
      <c r="D127">
        <v>0.1</v>
      </c>
      <c r="E127">
        <v>100</v>
      </c>
      <c r="F127">
        <v>30902</v>
      </c>
      <c r="G127">
        <v>2.8220499999999999</v>
      </c>
      <c r="H127">
        <v>0</v>
      </c>
      <c r="I127">
        <v>75662</v>
      </c>
      <c r="J127">
        <v>1800</v>
      </c>
      <c r="K127">
        <v>33926</v>
      </c>
      <c r="L127" s="33">
        <f t="shared" si="25"/>
        <v>0</v>
      </c>
      <c r="M127" s="39">
        <f t="shared" si="26"/>
        <v>-9.7081000827170527E-7</v>
      </c>
      <c r="N127">
        <f t="shared" si="23"/>
        <v>30902.03</v>
      </c>
      <c r="O127">
        <f t="shared" si="24"/>
        <v>1</v>
      </c>
      <c r="P127">
        <f>IF(AND('Heuristica 24'!$C127=0,'Heuristica 24'!$B127=0,'Heuristica 24'!$F127&lt;&gt;"inf",OR(AND(B126=0,'Heuristica 24'!$F127&lt;P126),B126&lt;&gt;0)),'Heuristica 24'!$F127,P126)</f>
        <v>30902</v>
      </c>
      <c r="Q127" t="str">
        <f t="shared" si="27"/>
        <v xml:space="preserve"> </v>
      </c>
      <c r="R127" t="s">
        <v>17</v>
      </c>
      <c r="S127">
        <v>2</v>
      </c>
      <c r="T127">
        <v>10</v>
      </c>
      <c r="U127">
        <v>0.05</v>
      </c>
      <c r="V127">
        <v>100</v>
      </c>
      <c r="W127">
        <v>9294.94</v>
      </c>
      <c r="X127">
        <v>419.197</v>
      </c>
      <c r="Y127">
        <v>3</v>
      </c>
      <c r="Z127">
        <v>16</v>
      </c>
      <c r="AA127">
        <v>1809.16</v>
      </c>
      <c r="AB127">
        <v>4477</v>
      </c>
    </row>
    <row r="128" spans="1:28" x14ac:dyDescent="0.3">
      <c r="A128" t="s">
        <v>14</v>
      </c>
      <c r="B128">
        <v>2</v>
      </c>
      <c r="C128">
        <v>10</v>
      </c>
      <c r="D128">
        <v>0.15</v>
      </c>
      <c r="E128">
        <v>100</v>
      </c>
      <c r="F128">
        <v>30939.3</v>
      </c>
      <c r="G128">
        <v>3.6955100000000001</v>
      </c>
      <c r="H128">
        <v>0</v>
      </c>
      <c r="I128">
        <v>81906</v>
      </c>
      <c r="J128">
        <v>1805.95</v>
      </c>
      <c r="K128">
        <v>33241</v>
      </c>
      <c r="L128" s="33">
        <f t="shared" si="25"/>
        <v>1.2070416154295049E-3</v>
      </c>
      <c r="M128" s="39">
        <f t="shared" si="26"/>
        <v>9.696414944304621E-7</v>
      </c>
      <c r="N128">
        <f t="shared" si="23"/>
        <v>30939.27</v>
      </c>
      <c r="O128">
        <f t="shared" si="24"/>
        <v>1</v>
      </c>
      <c r="P128">
        <f>IF(AND('Heuristica 24'!$C128=0,'Heuristica 24'!$B128=0,'Heuristica 24'!$F128&lt;&gt;"inf",OR(AND(B127=0,'Heuristica 24'!$F128&lt;P127),B127&lt;&gt;0)),'Heuristica 24'!$F128,P127)</f>
        <v>30902</v>
      </c>
      <c r="Q128" t="str">
        <f t="shared" si="27"/>
        <v xml:space="preserve"> </v>
      </c>
      <c r="R128" t="s">
        <v>17</v>
      </c>
      <c r="S128">
        <v>2</v>
      </c>
      <c r="T128">
        <v>10</v>
      </c>
      <c r="U128">
        <v>0.1</v>
      </c>
      <c r="V128">
        <v>100</v>
      </c>
      <c r="W128">
        <v>10216.700000000001</v>
      </c>
      <c r="X128">
        <v>725.54200000000003</v>
      </c>
      <c r="Y128">
        <v>1</v>
      </c>
      <c r="Z128">
        <v>4</v>
      </c>
      <c r="AA128">
        <v>1819</v>
      </c>
      <c r="AB128">
        <v>2054</v>
      </c>
    </row>
    <row r="129" spans="1:28" x14ac:dyDescent="0.3">
      <c r="A129" t="s">
        <v>14</v>
      </c>
      <c r="B129">
        <v>2</v>
      </c>
      <c r="C129">
        <v>10</v>
      </c>
      <c r="D129">
        <v>0.2</v>
      </c>
      <c r="E129">
        <v>100</v>
      </c>
      <c r="F129">
        <v>30950.1</v>
      </c>
      <c r="G129">
        <v>3.5108999999999999</v>
      </c>
      <c r="H129">
        <v>0</v>
      </c>
      <c r="I129">
        <v>106944</v>
      </c>
      <c r="J129">
        <v>1800</v>
      </c>
      <c r="K129">
        <v>34720</v>
      </c>
      <c r="L129" s="33">
        <f t="shared" si="25"/>
        <v>1.5565335576985806E-3</v>
      </c>
      <c r="M129" s="39">
        <f t="shared" si="26"/>
        <v>-3.2310062880736012E-7</v>
      </c>
      <c r="N129">
        <f t="shared" si="23"/>
        <v>30950.11</v>
      </c>
      <c r="O129">
        <f t="shared" si="24"/>
        <v>1</v>
      </c>
      <c r="P129">
        <f>IF(AND('Heuristica 24'!$C129=0,'Heuristica 24'!$B129=0,'Heuristica 24'!$F129&lt;&gt;"inf",OR(AND(B128=0,'Heuristica 24'!$F129&lt;P128),B128&lt;&gt;0)),'Heuristica 24'!$F129,P128)</f>
        <v>30902</v>
      </c>
      <c r="Q129" t="str">
        <f t="shared" si="27"/>
        <v xml:space="preserve"> </v>
      </c>
      <c r="R129" t="s">
        <v>17</v>
      </c>
      <c r="S129">
        <v>2</v>
      </c>
      <c r="T129">
        <v>10</v>
      </c>
      <c r="U129">
        <v>0.15</v>
      </c>
      <c r="V129">
        <v>100</v>
      </c>
      <c r="W129">
        <v>14943.8</v>
      </c>
      <c r="X129">
        <v>1809.08</v>
      </c>
      <c r="Y129">
        <v>0</v>
      </c>
      <c r="Z129">
        <v>1</v>
      </c>
      <c r="AA129">
        <v>1809.11</v>
      </c>
      <c r="AB129">
        <v>553</v>
      </c>
    </row>
    <row r="130" spans="1:28" x14ac:dyDescent="0.3">
      <c r="A130" t="s">
        <v>14</v>
      </c>
      <c r="B130">
        <v>2</v>
      </c>
      <c r="C130">
        <v>25</v>
      </c>
      <c r="D130">
        <v>0.05</v>
      </c>
      <c r="E130">
        <v>100</v>
      </c>
      <c r="F130">
        <v>30902</v>
      </c>
      <c r="G130">
        <v>1.58236</v>
      </c>
      <c r="H130">
        <v>0</v>
      </c>
      <c r="I130">
        <v>83415</v>
      </c>
      <c r="J130">
        <v>1800.05</v>
      </c>
      <c r="K130">
        <v>36947</v>
      </c>
      <c r="L130" s="33">
        <f t="shared" si="25"/>
        <v>0</v>
      </c>
      <c r="M130" s="39">
        <f t="shared" si="26"/>
        <v>-9.7081000827170527E-7</v>
      </c>
      <c r="N130">
        <f t="shared" ref="N130:N193" si="28">SUMPRODUCT(($A$1137:$A$1760=A130)*($B$1137:$B$1760=B130)*($C$1137:$C$1760=C130)*($D$1137:$D$1760=D130)*($F$1137:$F$1760))</f>
        <v>30902.03</v>
      </c>
      <c r="O130">
        <f t="shared" ref="O130:O193" si="29">SUMPRODUCT(($A$1137:$A$1760=A130)*($B$1137:$B$1760=B130)*($C$1137:$C$1760=C130)*($D$1137:$D$1760=D130)*($K$1137:$K$1760))</f>
        <v>1</v>
      </c>
      <c r="P130">
        <f>IF(AND('Heuristica 24'!$C130=0,'Heuristica 24'!$B130=0,'Heuristica 24'!$F130&lt;&gt;"inf",OR(AND(B129=0,'Heuristica 24'!$F130&lt;P129),B129&lt;&gt;0)),'Heuristica 24'!$F130,P129)</f>
        <v>30902</v>
      </c>
      <c r="Q130" t="str">
        <f t="shared" si="27"/>
        <v xml:space="preserve"> </v>
      </c>
      <c r="R130" t="s">
        <v>17</v>
      </c>
      <c r="S130">
        <v>2</v>
      </c>
      <c r="T130">
        <v>10</v>
      </c>
      <c r="U130">
        <v>0.2</v>
      </c>
      <c r="V130">
        <v>100</v>
      </c>
      <c r="W130" t="s">
        <v>46</v>
      </c>
      <c r="X130">
        <v>60.068100000000001</v>
      </c>
      <c r="Y130">
        <v>0</v>
      </c>
      <c r="Z130">
        <v>1</v>
      </c>
      <c r="AA130">
        <v>1810.78</v>
      </c>
      <c r="AB130">
        <v>668</v>
      </c>
    </row>
    <row r="131" spans="1:28" x14ac:dyDescent="0.3">
      <c r="A131" t="s">
        <v>14</v>
      </c>
      <c r="B131">
        <v>2</v>
      </c>
      <c r="C131">
        <v>25</v>
      </c>
      <c r="D131">
        <v>0.1</v>
      </c>
      <c r="E131">
        <v>100</v>
      </c>
      <c r="F131">
        <v>30950.1</v>
      </c>
      <c r="G131">
        <v>11.079599999999999</v>
      </c>
      <c r="H131">
        <v>0</v>
      </c>
      <c r="I131">
        <v>62654</v>
      </c>
      <c r="J131">
        <v>1800</v>
      </c>
      <c r="K131">
        <v>24167</v>
      </c>
      <c r="L131" s="33">
        <f t="shared" ref="L131:L194" si="30">IF(AND(F131&lt;&gt;"inf",F131&lt;&gt;"infeas"),F131/P131-1,"---")</f>
        <v>1.5565335576985806E-3</v>
      </c>
      <c r="M131" s="39">
        <f t="shared" ref="M131:M194" si="31">IF(AND(F131&lt;&gt;"inf",N131&lt;&gt;0),F131/N131-1,"---")</f>
        <v>-3.2310062880736012E-7</v>
      </c>
      <c r="N131">
        <f t="shared" si="28"/>
        <v>30950.11</v>
      </c>
      <c r="O131">
        <f t="shared" si="29"/>
        <v>1</v>
      </c>
      <c r="P131">
        <f>IF(AND('Heuristica 24'!$C131=0,'Heuristica 24'!$B131=0,'Heuristica 24'!$F131&lt;&gt;"inf",OR(AND(B130=0,'Heuristica 24'!$F131&lt;P130),B130&lt;&gt;0)),'Heuristica 24'!$F131,P130)</f>
        <v>30902</v>
      </c>
      <c r="Q131" t="str">
        <f t="shared" si="27"/>
        <v xml:space="preserve"> </v>
      </c>
      <c r="R131" t="s">
        <v>17</v>
      </c>
      <c r="S131">
        <v>2</v>
      </c>
      <c r="T131">
        <v>25</v>
      </c>
      <c r="U131">
        <v>0.05</v>
      </c>
      <c r="V131">
        <v>100</v>
      </c>
      <c r="W131">
        <v>9471.83</v>
      </c>
      <c r="X131">
        <v>427.685</v>
      </c>
      <c r="Y131">
        <v>1</v>
      </c>
      <c r="Z131">
        <v>17</v>
      </c>
      <c r="AA131">
        <v>1817.35</v>
      </c>
      <c r="AB131">
        <v>5095</v>
      </c>
    </row>
    <row r="132" spans="1:28" x14ac:dyDescent="0.3">
      <c r="A132" t="s">
        <v>14</v>
      </c>
      <c r="B132">
        <v>2</v>
      </c>
      <c r="C132">
        <v>25</v>
      </c>
      <c r="D132">
        <v>0.15</v>
      </c>
      <c r="E132">
        <v>100</v>
      </c>
      <c r="F132">
        <v>30966.799999999999</v>
      </c>
      <c r="G132">
        <v>2.7420200000000001</v>
      </c>
      <c r="H132">
        <v>0</v>
      </c>
      <c r="I132">
        <v>22417</v>
      </c>
      <c r="J132">
        <v>1800</v>
      </c>
      <c r="K132">
        <v>22252</v>
      </c>
      <c r="L132" s="33">
        <f t="shared" si="30"/>
        <v>2.0969516536146759E-3</v>
      </c>
      <c r="M132" s="39">
        <f t="shared" si="31"/>
        <v>-1.2917042875315587E-6</v>
      </c>
      <c r="N132">
        <f t="shared" si="28"/>
        <v>30966.84</v>
      </c>
      <c r="O132">
        <f t="shared" si="29"/>
        <v>1</v>
      </c>
      <c r="P132">
        <f>IF(AND('Heuristica 24'!$C132=0,'Heuristica 24'!$B132=0,'Heuristica 24'!$F132&lt;&gt;"inf",OR(AND(B131=0,'Heuristica 24'!$F132&lt;P131),B131&lt;&gt;0)),'Heuristica 24'!$F132,P131)</f>
        <v>30902</v>
      </c>
      <c r="Q132" t="str">
        <f t="shared" ref="Q132:Q195" si="32">IF(AND(M132&lt;-0.1%,O132=1),"Aqui", " ")</f>
        <v xml:space="preserve"> </v>
      </c>
      <c r="R132" t="s">
        <v>17</v>
      </c>
      <c r="S132">
        <v>2</v>
      </c>
      <c r="T132">
        <v>25</v>
      </c>
      <c r="U132">
        <v>0.1</v>
      </c>
      <c r="V132">
        <v>100</v>
      </c>
      <c r="W132">
        <v>10455.200000000001</v>
      </c>
      <c r="X132">
        <v>1326.01</v>
      </c>
      <c r="Y132">
        <v>1</v>
      </c>
      <c r="Z132">
        <v>6</v>
      </c>
      <c r="AA132">
        <v>1855.47</v>
      </c>
      <c r="AB132">
        <v>1706</v>
      </c>
    </row>
    <row r="133" spans="1:28" x14ac:dyDescent="0.3">
      <c r="A133" t="s">
        <v>14</v>
      </c>
      <c r="B133">
        <v>2</v>
      </c>
      <c r="C133">
        <v>25</v>
      </c>
      <c r="D133">
        <v>0.2</v>
      </c>
      <c r="E133">
        <v>100</v>
      </c>
      <c r="F133">
        <v>30984.6</v>
      </c>
      <c r="G133">
        <v>13.0913</v>
      </c>
      <c r="H133">
        <v>0</v>
      </c>
      <c r="I133">
        <v>6495</v>
      </c>
      <c r="J133">
        <v>1802.72</v>
      </c>
      <c r="K133">
        <v>11481</v>
      </c>
      <c r="L133" s="33">
        <f t="shared" si="30"/>
        <v>2.6729661510580538E-3</v>
      </c>
      <c r="M133" s="39">
        <f t="shared" si="31"/>
        <v>6.4548236555772576E-7</v>
      </c>
      <c r="N133">
        <f t="shared" si="28"/>
        <v>30984.58</v>
      </c>
      <c r="O133">
        <f t="shared" si="29"/>
        <v>1</v>
      </c>
      <c r="P133">
        <f>IF(AND('Heuristica 24'!$C133=0,'Heuristica 24'!$B133=0,'Heuristica 24'!$F133&lt;&gt;"inf",OR(AND(B132=0,'Heuristica 24'!$F133&lt;P132),B132&lt;&gt;0)),'Heuristica 24'!$F133,P132)</f>
        <v>30902</v>
      </c>
      <c r="Q133" t="str">
        <f t="shared" si="32"/>
        <v xml:space="preserve"> </v>
      </c>
      <c r="R133" t="s">
        <v>17</v>
      </c>
      <c r="S133">
        <v>2</v>
      </c>
      <c r="T133">
        <v>25</v>
      </c>
      <c r="U133">
        <v>0.15</v>
      </c>
      <c r="V133">
        <v>100</v>
      </c>
      <c r="W133">
        <v>16499.400000000001</v>
      </c>
      <c r="X133">
        <v>60.067900000000002</v>
      </c>
      <c r="Y133">
        <v>0</v>
      </c>
      <c r="Z133">
        <v>4</v>
      </c>
      <c r="AA133">
        <v>1850.76</v>
      </c>
      <c r="AB133">
        <v>521</v>
      </c>
    </row>
    <row r="134" spans="1:28" x14ac:dyDescent="0.3">
      <c r="A134" t="s">
        <v>14</v>
      </c>
      <c r="B134">
        <v>2</v>
      </c>
      <c r="C134">
        <v>50</v>
      </c>
      <c r="D134">
        <v>0.05</v>
      </c>
      <c r="E134">
        <v>100</v>
      </c>
      <c r="F134">
        <v>30939.3</v>
      </c>
      <c r="G134">
        <v>1.9959</v>
      </c>
      <c r="H134">
        <v>0</v>
      </c>
      <c r="I134">
        <v>60969</v>
      </c>
      <c r="J134">
        <v>1800</v>
      </c>
      <c r="K134">
        <v>30180</v>
      </c>
      <c r="L134" s="33">
        <f t="shared" si="30"/>
        <v>1.2070416154295049E-3</v>
      </c>
      <c r="M134" s="39">
        <f t="shared" si="31"/>
        <v>9.696414944304621E-7</v>
      </c>
      <c r="N134">
        <f t="shared" si="28"/>
        <v>30939.27</v>
      </c>
      <c r="O134">
        <f t="shared" si="29"/>
        <v>1</v>
      </c>
      <c r="P134">
        <f>IF(AND('Heuristica 24'!$C134=0,'Heuristica 24'!$B134=0,'Heuristica 24'!$F134&lt;&gt;"inf",OR(AND(B133=0,'Heuristica 24'!$F134&lt;P133),B133&lt;&gt;0)),'Heuristica 24'!$F134,P133)</f>
        <v>30902</v>
      </c>
      <c r="Q134" t="str">
        <f t="shared" si="32"/>
        <v xml:space="preserve"> </v>
      </c>
      <c r="R134" t="s">
        <v>17</v>
      </c>
      <c r="S134">
        <v>2</v>
      </c>
      <c r="T134">
        <v>25</v>
      </c>
      <c r="U134">
        <v>0.2</v>
      </c>
      <c r="V134">
        <v>100</v>
      </c>
      <c r="W134" t="s">
        <v>46</v>
      </c>
      <c r="X134">
        <v>60.079799999999999</v>
      </c>
      <c r="Y134">
        <v>0</v>
      </c>
      <c r="Z134">
        <v>1</v>
      </c>
      <c r="AA134">
        <v>1806</v>
      </c>
      <c r="AB134">
        <v>672</v>
      </c>
    </row>
    <row r="135" spans="1:28" x14ac:dyDescent="0.3">
      <c r="A135" t="s">
        <v>14</v>
      </c>
      <c r="B135">
        <v>2</v>
      </c>
      <c r="C135">
        <v>50</v>
      </c>
      <c r="D135">
        <v>0.1</v>
      </c>
      <c r="E135">
        <v>100</v>
      </c>
      <c r="F135">
        <v>30963.1</v>
      </c>
      <c r="G135">
        <v>2.8122099999999999</v>
      </c>
      <c r="H135">
        <v>0</v>
      </c>
      <c r="I135">
        <v>31161</v>
      </c>
      <c r="J135">
        <v>1828.84</v>
      </c>
      <c r="K135">
        <v>23961</v>
      </c>
      <c r="L135" s="33">
        <f t="shared" si="30"/>
        <v>1.9772183030224433E-3</v>
      </c>
      <c r="M135" s="39">
        <f t="shared" si="31"/>
        <v>9.6889617218209878E-7</v>
      </c>
      <c r="N135">
        <f t="shared" si="28"/>
        <v>30963.07</v>
      </c>
      <c r="O135">
        <f t="shared" si="29"/>
        <v>1</v>
      </c>
      <c r="P135">
        <f>IF(AND('Heuristica 24'!$C135=0,'Heuristica 24'!$B135=0,'Heuristica 24'!$F135&lt;&gt;"inf",OR(AND(B134=0,'Heuristica 24'!$F135&lt;P134),B134&lt;&gt;0)),'Heuristica 24'!$F135,P134)</f>
        <v>30902</v>
      </c>
      <c r="Q135" t="str">
        <f t="shared" si="32"/>
        <v xml:space="preserve"> </v>
      </c>
      <c r="R135" t="s">
        <v>17</v>
      </c>
      <c r="S135">
        <v>2</v>
      </c>
      <c r="T135">
        <v>50</v>
      </c>
      <c r="U135">
        <v>0.05</v>
      </c>
      <c r="V135">
        <v>100</v>
      </c>
      <c r="W135">
        <v>9332.7999999999993</v>
      </c>
      <c r="X135">
        <v>268.55200000000002</v>
      </c>
      <c r="Y135">
        <v>1</v>
      </c>
      <c r="Z135">
        <v>16</v>
      </c>
      <c r="AA135">
        <v>1801.66</v>
      </c>
      <c r="AB135">
        <v>5967</v>
      </c>
    </row>
    <row r="136" spans="1:28" x14ac:dyDescent="0.3">
      <c r="A136" t="s">
        <v>14</v>
      </c>
      <c r="B136">
        <v>2</v>
      </c>
      <c r="C136">
        <v>50</v>
      </c>
      <c r="D136">
        <v>0.15</v>
      </c>
      <c r="E136">
        <v>100</v>
      </c>
      <c r="F136">
        <v>31039.1</v>
      </c>
      <c r="G136">
        <v>19.055299999999999</v>
      </c>
      <c r="H136">
        <v>0</v>
      </c>
      <c r="I136">
        <v>5581</v>
      </c>
      <c r="J136">
        <v>1803.59</v>
      </c>
      <c r="K136">
        <v>11041</v>
      </c>
      <c r="L136" s="33">
        <f t="shared" si="30"/>
        <v>4.436606044916136E-3</v>
      </c>
      <c r="M136" s="39">
        <f t="shared" si="31"/>
        <v>9.6652380365824797E-7</v>
      </c>
      <c r="N136">
        <f t="shared" si="28"/>
        <v>31039.07</v>
      </c>
      <c r="O136">
        <f t="shared" si="29"/>
        <v>1</v>
      </c>
      <c r="P136">
        <f>IF(AND('Heuristica 24'!$C136=0,'Heuristica 24'!$B136=0,'Heuristica 24'!$F136&lt;&gt;"inf",OR(AND(B135=0,'Heuristica 24'!$F136&lt;P135),B135&lt;&gt;0)),'Heuristica 24'!$F136,P135)</f>
        <v>30902</v>
      </c>
      <c r="Q136" t="str">
        <f t="shared" si="32"/>
        <v xml:space="preserve"> </v>
      </c>
      <c r="R136" t="s">
        <v>17</v>
      </c>
      <c r="S136">
        <v>2</v>
      </c>
      <c r="T136">
        <v>50</v>
      </c>
      <c r="U136">
        <v>0.1</v>
      </c>
      <c r="V136">
        <v>100</v>
      </c>
      <c r="W136">
        <v>11088</v>
      </c>
      <c r="X136">
        <v>1097.08</v>
      </c>
      <c r="Y136">
        <v>0</v>
      </c>
      <c r="Z136">
        <v>5</v>
      </c>
      <c r="AA136">
        <v>1802.6</v>
      </c>
      <c r="AB136">
        <v>2260</v>
      </c>
    </row>
    <row r="137" spans="1:28" x14ac:dyDescent="0.3">
      <c r="A137" t="s">
        <v>14</v>
      </c>
      <c r="B137">
        <v>2</v>
      </c>
      <c r="C137">
        <v>50</v>
      </c>
      <c r="D137">
        <v>0.2</v>
      </c>
      <c r="E137">
        <v>100</v>
      </c>
      <c r="F137">
        <v>31162.7</v>
      </c>
      <c r="G137">
        <v>37.503500000000003</v>
      </c>
      <c r="H137">
        <v>0</v>
      </c>
      <c r="I137">
        <v>3350</v>
      </c>
      <c r="J137">
        <v>1800.82</v>
      </c>
      <c r="K137">
        <v>11030</v>
      </c>
      <c r="L137" s="33">
        <f t="shared" si="30"/>
        <v>8.4363471619959274E-3</v>
      </c>
      <c r="M137" s="39">
        <f t="shared" si="31"/>
        <v>0</v>
      </c>
      <c r="N137">
        <f t="shared" si="28"/>
        <v>31162.7</v>
      </c>
      <c r="O137">
        <f t="shared" si="29"/>
        <v>1</v>
      </c>
      <c r="P137">
        <f>IF(AND('Heuristica 24'!$C137=0,'Heuristica 24'!$B137=0,'Heuristica 24'!$F137&lt;&gt;"inf",OR(AND(B136=0,'Heuristica 24'!$F137&lt;P136),B136&lt;&gt;0)),'Heuristica 24'!$F137,P136)</f>
        <v>30902</v>
      </c>
      <c r="Q137" t="str">
        <f t="shared" si="32"/>
        <v xml:space="preserve"> </v>
      </c>
      <c r="R137" t="s">
        <v>17</v>
      </c>
      <c r="S137">
        <v>2</v>
      </c>
      <c r="T137">
        <v>50</v>
      </c>
      <c r="U137">
        <v>0.15</v>
      </c>
      <c r="V137">
        <v>100</v>
      </c>
      <c r="W137">
        <v>14344.4</v>
      </c>
      <c r="X137">
        <v>1831.89</v>
      </c>
      <c r="Y137">
        <v>0</v>
      </c>
      <c r="Z137">
        <v>1</v>
      </c>
      <c r="AA137">
        <v>1831.96</v>
      </c>
      <c r="AB137">
        <v>557</v>
      </c>
    </row>
    <row r="138" spans="1:28" x14ac:dyDescent="0.3">
      <c r="A138" t="s">
        <v>14</v>
      </c>
      <c r="B138">
        <v>3</v>
      </c>
      <c r="C138">
        <v>0</v>
      </c>
      <c r="D138">
        <v>0.05</v>
      </c>
      <c r="E138">
        <v>100</v>
      </c>
      <c r="F138">
        <v>31014.9</v>
      </c>
      <c r="G138">
        <v>4.4454900000000004</v>
      </c>
      <c r="H138">
        <v>0</v>
      </c>
      <c r="I138">
        <v>103400</v>
      </c>
      <c r="J138">
        <v>1800</v>
      </c>
      <c r="K138">
        <v>32265</v>
      </c>
      <c r="L138" s="33">
        <f t="shared" si="30"/>
        <v>3.6534852113132565E-3</v>
      </c>
      <c r="M138" s="39">
        <f t="shared" si="31"/>
        <v>-6.4485092965416158E-7</v>
      </c>
      <c r="N138">
        <f t="shared" si="28"/>
        <v>31014.92</v>
      </c>
      <c r="O138">
        <f t="shared" si="29"/>
        <v>1</v>
      </c>
      <c r="P138">
        <f>IF(AND('Heuristica 24'!$C138=0,'Heuristica 24'!$B138=0,'Heuristica 24'!$F138&lt;&gt;"inf",OR(AND(B137=0,'Heuristica 24'!$F138&lt;P137),B137&lt;&gt;0)),'Heuristica 24'!$F138,P137)</f>
        <v>30902</v>
      </c>
      <c r="Q138" t="str">
        <f t="shared" si="32"/>
        <v xml:space="preserve"> </v>
      </c>
      <c r="R138" t="s">
        <v>17</v>
      </c>
      <c r="S138">
        <v>2</v>
      </c>
      <c r="T138">
        <v>50</v>
      </c>
      <c r="U138">
        <v>0.2</v>
      </c>
      <c r="V138">
        <v>100</v>
      </c>
      <c r="W138" t="s">
        <v>46</v>
      </c>
      <c r="X138">
        <v>60.068300000000001</v>
      </c>
      <c r="Y138">
        <v>0</v>
      </c>
      <c r="Z138">
        <v>1</v>
      </c>
      <c r="AA138">
        <v>1805.92</v>
      </c>
      <c r="AB138">
        <v>673</v>
      </c>
    </row>
    <row r="139" spans="1:28" x14ac:dyDescent="0.3">
      <c r="A139" t="s">
        <v>14</v>
      </c>
      <c r="B139">
        <v>3</v>
      </c>
      <c r="C139">
        <v>0</v>
      </c>
      <c r="D139">
        <v>0.1</v>
      </c>
      <c r="E139">
        <v>100</v>
      </c>
      <c r="F139">
        <v>32051.1</v>
      </c>
      <c r="G139">
        <v>20.807500000000001</v>
      </c>
      <c r="H139">
        <v>40</v>
      </c>
      <c r="I139">
        <v>70061</v>
      </c>
      <c r="J139">
        <v>1800</v>
      </c>
      <c r="K139">
        <v>49256</v>
      </c>
      <c r="L139" s="33">
        <f t="shared" si="30"/>
        <v>3.7185295450132605E-2</v>
      </c>
      <c r="M139" s="39">
        <f t="shared" si="31"/>
        <v>-6.2148970250723856E-3</v>
      </c>
      <c r="N139">
        <f t="shared" si="28"/>
        <v>32251.54</v>
      </c>
      <c r="O139">
        <f t="shared" si="29"/>
        <v>1</v>
      </c>
      <c r="P139">
        <f>IF(AND('Heuristica 24'!$C139=0,'Heuristica 24'!$B139=0,'Heuristica 24'!$F139&lt;&gt;"inf",OR(AND(B138=0,'Heuristica 24'!$F139&lt;P138),B138&lt;&gt;0)),'Heuristica 24'!$F139,P138)</f>
        <v>30902</v>
      </c>
      <c r="R139" t="s">
        <v>17</v>
      </c>
      <c r="S139">
        <v>3</v>
      </c>
      <c r="T139">
        <v>0</v>
      </c>
      <c r="U139">
        <v>0.05</v>
      </c>
      <c r="V139">
        <v>100</v>
      </c>
      <c r="W139">
        <v>10832.1</v>
      </c>
      <c r="X139">
        <v>1142.5999999999999</v>
      </c>
      <c r="Y139">
        <v>12</v>
      </c>
      <c r="Z139">
        <v>24</v>
      </c>
      <c r="AA139">
        <v>1810.61</v>
      </c>
      <c r="AB139">
        <v>6209</v>
      </c>
    </row>
    <row r="140" spans="1:28" x14ac:dyDescent="0.3">
      <c r="A140" t="s">
        <v>14</v>
      </c>
      <c r="B140">
        <v>3</v>
      </c>
      <c r="C140">
        <v>0</v>
      </c>
      <c r="D140">
        <v>0.15</v>
      </c>
      <c r="E140">
        <v>100</v>
      </c>
      <c r="F140" t="s">
        <v>511</v>
      </c>
      <c r="G140" t="s">
        <v>511</v>
      </c>
      <c r="H140" t="s">
        <v>511</v>
      </c>
      <c r="I140" t="s">
        <v>511</v>
      </c>
      <c r="J140" t="s">
        <v>511</v>
      </c>
      <c r="L140" s="33" t="str">
        <f t="shared" si="30"/>
        <v>---</v>
      </c>
      <c r="M140" s="39" t="str">
        <f t="shared" si="31"/>
        <v>---</v>
      </c>
      <c r="N140">
        <f t="shared" si="28"/>
        <v>0</v>
      </c>
      <c r="O140">
        <f t="shared" si="29"/>
        <v>0</v>
      </c>
      <c r="P140">
        <f>IF(AND('Heuristica 24'!$C140=0,'Heuristica 24'!$B140=0,'Heuristica 24'!$F140&lt;&gt;"inf",OR(AND(B139=0,'Heuristica 24'!$F140&lt;P139),B139&lt;&gt;0)),'Heuristica 24'!$F140,P139)</f>
        <v>30902</v>
      </c>
      <c r="Q140" t="str">
        <f t="shared" si="32"/>
        <v xml:space="preserve"> </v>
      </c>
      <c r="R140" t="s">
        <v>17</v>
      </c>
      <c r="S140">
        <v>3</v>
      </c>
      <c r="T140">
        <v>0</v>
      </c>
      <c r="U140">
        <v>0.1</v>
      </c>
      <c r="V140">
        <v>100</v>
      </c>
      <c r="W140">
        <v>30631.200000000001</v>
      </c>
      <c r="X140">
        <v>1803.82</v>
      </c>
      <c r="Y140">
        <v>3</v>
      </c>
      <c r="Z140">
        <v>4</v>
      </c>
      <c r="AA140">
        <v>1803.82</v>
      </c>
      <c r="AB140">
        <v>484</v>
      </c>
    </row>
    <row r="141" spans="1:28" x14ac:dyDescent="0.3">
      <c r="A141" t="s">
        <v>14</v>
      </c>
      <c r="B141">
        <v>3</v>
      </c>
      <c r="C141">
        <v>0</v>
      </c>
      <c r="D141">
        <v>0.2</v>
      </c>
      <c r="E141">
        <v>100</v>
      </c>
      <c r="F141" t="s">
        <v>511</v>
      </c>
      <c r="G141" t="s">
        <v>511</v>
      </c>
      <c r="H141" t="s">
        <v>511</v>
      </c>
      <c r="I141" t="s">
        <v>511</v>
      </c>
      <c r="J141" t="s">
        <v>511</v>
      </c>
      <c r="L141" s="33" t="str">
        <f t="shared" si="30"/>
        <v>---</v>
      </c>
      <c r="M141" s="39" t="str">
        <f t="shared" si="31"/>
        <v>---</v>
      </c>
      <c r="N141">
        <f t="shared" si="28"/>
        <v>0</v>
      </c>
      <c r="O141">
        <f t="shared" si="29"/>
        <v>0</v>
      </c>
      <c r="P141">
        <f>IF(AND('Heuristica 24'!$C141=0,'Heuristica 24'!$B141=0,'Heuristica 24'!$F141&lt;&gt;"inf",OR(AND(B140=0,'Heuristica 24'!$F141&lt;P140),B140&lt;&gt;0)),'Heuristica 24'!$F141,P140)</f>
        <v>30902</v>
      </c>
      <c r="Q141" t="str">
        <f t="shared" si="32"/>
        <v xml:space="preserve"> </v>
      </c>
      <c r="R141" t="s">
        <v>17</v>
      </c>
      <c r="S141">
        <v>3</v>
      </c>
      <c r="T141">
        <v>0</v>
      </c>
      <c r="U141">
        <v>0.15</v>
      </c>
      <c r="V141">
        <v>100</v>
      </c>
      <c r="W141" t="s">
        <v>511</v>
      </c>
      <c r="X141" t="s">
        <v>511</v>
      </c>
      <c r="Y141" t="s">
        <v>511</v>
      </c>
      <c r="Z141" t="s">
        <v>511</v>
      </c>
      <c r="AA141" t="s">
        <v>511</v>
      </c>
    </row>
    <row r="142" spans="1:28" x14ac:dyDescent="0.3">
      <c r="A142" t="s">
        <v>14</v>
      </c>
      <c r="B142">
        <v>3</v>
      </c>
      <c r="C142">
        <v>10</v>
      </c>
      <c r="D142">
        <v>0.05</v>
      </c>
      <c r="E142">
        <v>100</v>
      </c>
      <c r="F142">
        <v>31014.9</v>
      </c>
      <c r="G142">
        <v>5.3091499999999998</v>
      </c>
      <c r="H142">
        <v>0</v>
      </c>
      <c r="I142">
        <v>113997</v>
      </c>
      <c r="J142">
        <v>1800</v>
      </c>
      <c r="K142">
        <v>38628</v>
      </c>
      <c r="L142" s="33">
        <f t="shared" si="30"/>
        <v>3.6534852113132565E-3</v>
      </c>
      <c r="M142" s="39">
        <f t="shared" si="31"/>
        <v>-6.4485092965416158E-7</v>
      </c>
      <c r="N142">
        <f t="shared" si="28"/>
        <v>31014.92</v>
      </c>
      <c r="O142">
        <f t="shared" si="29"/>
        <v>1</v>
      </c>
      <c r="P142">
        <f>IF(AND('Heuristica 24'!$C142=0,'Heuristica 24'!$B142=0,'Heuristica 24'!$F142&lt;&gt;"inf",OR(AND(B141=0,'Heuristica 24'!$F142&lt;P141),B141&lt;&gt;0)),'Heuristica 24'!$F142,P141)</f>
        <v>30902</v>
      </c>
      <c r="Q142" t="str">
        <f t="shared" si="32"/>
        <v xml:space="preserve"> </v>
      </c>
      <c r="R142" t="s">
        <v>17</v>
      </c>
      <c r="S142">
        <v>3</v>
      </c>
      <c r="T142">
        <v>0</v>
      </c>
      <c r="U142">
        <v>0.2</v>
      </c>
      <c r="V142">
        <v>100</v>
      </c>
      <c r="W142" t="s">
        <v>511</v>
      </c>
      <c r="X142" t="s">
        <v>511</v>
      </c>
      <c r="Y142" t="s">
        <v>511</v>
      </c>
      <c r="Z142" t="s">
        <v>511</v>
      </c>
      <c r="AA142" t="s">
        <v>511</v>
      </c>
    </row>
    <row r="143" spans="1:28" x14ac:dyDescent="0.3">
      <c r="A143" t="s">
        <v>14</v>
      </c>
      <c r="B143">
        <v>3</v>
      </c>
      <c r="C143">
        <v>10</v>
      </c>
      <c r="D143">
        <v>0.1</v>
      </c>
      <c r="E143">
        <v>100</v>
      </c>
      <c r="F143">
        <v>32051.1</v>
      </c>
      <c r="G143">
        <v>8.3780199999999994</v>
      </c>
      <c r="H143">
        <v>0</v>
      </c>
      <c r="I143">
        <v>66015</v>
      </c>
      <c r="J143">
        <v>1800</v>
      </c>
      <c r="K143">
        <v>48320</v>
      </c>
      <c r="L143" s="33">
        <f t="shared" si="30"/>
        <v>3.7185295450132605E-2</v>
      </c>
      <c r="M143" s="39">
        <f t="shared" si="31"/>
        <v>-6.2148970250723856E-3</v>
      </c>
      <c r="N143">
        <f t="shared" si="28"/>
        <v>32251.54</v>
      </c>
      <c r="O143">
        <f t="shared" si="29"/>
        <v>1</v>
      </c>
      <c r="P143">
        <f>IF(AND('Heuristica 24'!$C143=0,'Heuristica 24'!$B143=0,'Heuristica 24'!$F143&lt;&gt;"inf",OR(AND(B142=0,'Heuristica 24'!$F143&lt;P142),B142&lt;&gt;0)),'Heuristica 24'!$F143,P142)</f>
        <v>30902</v>
      </c>
      <c r="R143" t="s">
        <v>17</v>
      </c>
      <c r="S143">
        <v>3</v>
      </c>
      <c r="T143">
        <v>10</v>
      </c>
      <c r="U143">
        <v>0.05</v>
      </c>
      <c r="V143">
        <v>100</v>
      </c>
      <c r="W143">
        <v>10821.1</v>
      </c>
      <c r="X143">
        <v>1556.51</v>
      </c>
      <c r="Y143">
        <v>20</v>
      </c>
      <c r="Z143">
        <v>28</v>
      </c>
      <c r="AA143">
        <v>1802.51</v>
      </c>
      <c r="AB143">
        <v>7688</v>
      </c>
    </row>
    <row r="144" spans="1:28" x14ac:dyDescent="0.3">
      <c r="A144" t="s">
        <v>14</v>
      </c>
      <c r="B144">
        <v>3</v>
      </c>
      <c r="C144">
        <v>10</v>
      </c>
      <c r="D144">
        <v>0.15</v>
      </c>
      <c r="E144">
        <v>100</v>
      </c>
      <c r="F144" t="s">
        <v>511</v>
      </c>
      <c r="G144" t="s">
        <v>511</v>
      </c>
      <c r="H144" t="s">
        <v>511</v>
      </c>
      <c r="I144" t="s">
        <v>511</v>
      </c>
      <c r="J144" t="s">
        <v>511</v>
      </c>
      <c r="L144" s="33" t="str">
        <f t="shared" si="30"/>
        <v>---</v>
      </c>
      <c r="M144" s="39" t="str">
        <f t="shared" si="31"/>
        <v>---</v>
      </c>
      <c r="N144">
        <f t="shared" si="28"/>
        <v>0</v>
      </c>
      <c r="O144">
        <f t="shared" si="29"/>
        <v>0</v>
      </c>
      <c r="P144">
        <f>IF(AND('Heuristica 24'!$C144=0,'Heuristica 24'!$B144=0,'Heuristica 24'!$F144&lt;&gt;"inf",OR(AND(B143=0,'Heuristica 24'!$F144&lt;P143),B143&lt;&gt;0)),'Heuristica 24'!$F144,P143)</f>
        <v>30902</v>
      </c>
      <c r="Q144" t="str">
        <f t="shared" si="32"/>
        <v xml:space="preserve"> </v>
      </c>
      <c r="R144" t="s">
        <v>17</v>
      </c>
      <c r="S144">
        <v>3</v>
      </c>
      <c r="T144">
        <v>10</v>
      </c>
      <c r="U144">
        <v>0.1</v>
      </c>
      <c r="V144">
        <v>100</v>
      </c>
      <c r="W144">
        <v>32127.5</v>
      </c>
      <c r="X144">
        <v>1022.38</v>
      </c>
      <c r="Y144">
        <v>2</v>
      </c>
      <c r="Z144">
        <v>6</v>
      </c>
      <c r="AA144">
        <v>1803.07</v>
      </c>
      <c r="AB144">
        <v>554</v>
      </c>
    </row>
    <row r="145" spans="1:28" x14ac:dyDescent="0.3">
      <c r="A145" t="s">
        <v>14</v>
      </c>
      <c r="B145">
        <v>3</v>
      </c>
      <c r="C145">
        <v>10</v>
      </c>
      <c r="D145">
        <v>0.2</v>
      </c>
      <c r="E145">
        <v>100</v>
      </c>
      <c r="F145" t="s">
        <v>511</v>
      </c>
      <c r="G145" t="s">
        <v>511</v>
      </c>
      <c r="H145" t="s">
        <v>511</v>
      </c>
      <c r="I145" t="s">
        <v>511</v>
      </c>
      <c r="J145" t="s">
        <v>511</v>
      </c>
      <c r="L145" s="33" t="str">
        <f t="shared" si="30"/>
        <v>---</v>
      </c>
      <c r="M145" s="39" t="str">
        <f t="shared" si="31"/>
        <v>---</v>
      </c>
      <c r="N145">
        <f t="shared" si="28"/>
        <v>0</v>
      </c>
      <c r="O145">
        <f t="shared" si="29"/>
        <v>0</v>
      </c>
      <c r="P145">
        <f>IF(AND('Heuristica 24'!$C145=0,'Heuristica 24'!$B145=0,'Heuristica 24'!$F145&lt;&gt;"inf",OR(AND(B144=0,'Heuristica 24'!$F145&lt;P144),B144&lt;&gt;0)),'Heuristica 24'!$F145,P144)</f>
        <v>30902</v>
      </c>
      <c r="Q145" t="str">
        <f t="shared" si="32"/>
        <v xml:space="preserve"> </v>
      </c>
      <c r="R145" t="s">
        <v>17</v>
      </c>
      <c r="S145">
        <v>3</v>
      </c>
      <c r="T145">
        <v>10</v>
      </c>
      <c r="U145">
        <v>0.15</v>
      </c>
      <c r="V145">
        <v>100</v>
      </c>
      <c r="W145" t="s">
        <v>511</v>
      </c>
      <c r="X145" t="s">
        <v>511</v>
      </c>
      <c r="Y145" t="s">
        <v>511</v>
      </c>
      <c r="Z145" t="s">
        <v>511</v>
      </c>
      <c r="AA145" t="s">
        <v>511</v>
      </c>
    </row>
    <row r="146" spans="1:28" x14ac:dyDescent="0.3">
      <c r="A146" t="s">
        <v>14</v>
      </c>
      <c r="B146">
        <v>3</v>
      </c>
      <c r="C146">
        <v>25</v>
      </c>
      <c r="D146">
        <v>0.05</v>
      </c>
      <c r="E146">
        <v>100</v>
      </c>
      <c r="F146">
        <v>31014.9</v>
      </c>
      <c r="G146">
        <v>5.8907699999999998</v>
      </c>
      <c r="H146">
        <v>0</v>
      </c>
      <c r="I146">
        <v>83449</v>
      </c>
      <c r="J146">
        <v>1800</v>
      </c>
      <c r="K146">
        <v>39631</v>
      </c>
      <c r="L146" s="33">
        <f t="shared" si="30"/>
        <v>3.6534852113132565E-3</v>
      </c>
      <c r="M146" s="39">
        <f t="shared" si="31"/>
        <v>-6.4485092965416158E-7</v>
      </c>
      <c r="N146">
        <f t="shared" si="28"/>
        <v>31014.92</v>
      </c>
      <c r="O146">
        <f t="shared" si="29"/>
        <v>1</v>
      </c>
      <c r="P146">
        <f>IF(AND('Heuristica 24'!$C146=0,'Heuristica 24'!$B146=0,'Heuristica 24'!$F146&lt;&gt;"inf",OR(AND(B145=0,'Heuristica 24'!$F146&lt;P145),B145&lt;&gt;0)),'Heuristica 24'!$F146,P145)</f>
        <v>30902</v>
      </c>
      <c r="Q146" t="str">
        <f t="shared" si="32"/>
        <v xml:space="preserve"> </v>
      </c>
      <c r="R146" t="s">
        <v>17</v>
      </c>
      <c r="S146">
        <v>3</v>
      </c>
      <c r="T146">
        <v>10</v>
      </c>
      <c r="U146">
        <v>0.2</v>
      </c>
      <c r="V146">
        <v>100</v>
      </c>
      <c r="W146" t="s">
        <v>511</v>
      </c>
      <c r="X146" t="s">
        <v>511</v>
      </c>
      <c r="Y146" t="s">
        <v>511</v>
      </c>
      <c r="Z146" t="s">
        <v>511</v>
      </c>
      <c r="AA146" t="s">
        <v>511</v>
      </c>
    </row>
    <row r="147" spans="1:28" x14ac:dyDescent="0.3">
      <c r="A147" t="s">
        <v>14</v>
      </c>
      <c r="B147">
        <v>3</v>
      </c>
      <c r="C147">
        <v>25</v>
      </c>
      <c r="D147">
        <v>0.1</v>
      </c>
      <c r="E147">
        <v>100</v>
      </c>
      <c r="F147">
        <v>32051.1</v>
      </c>
      <c r="G147">
        <v>7.3909599999999998</v>
      </c>
      <c r="H147">
        <v>1</v>
      </c>
      <c r="I147">
        <v>67201</v>
      </c>
      <c r="J147">
        <v>1800</v>
      </c>
      <c r="K147">
        <v>46757</v>
      </c>
      <c r="L147" s="33">
        <f t="shared" si="30"/>
        <v>3.7185295450132605E-2</v>
      </c>
      <c r="M147" s="39">
        <f t="shared" si="31"/>
        <v>-6.2148970250723856E-3</v>
      </c>
      <c r="N147">
        <f t="shared" si="28"/>
        <v>32251.54</v>
      </c>
      <c r="O147">
        <f t="shared" si="29"/>
        <v>1</v>
      </c>
      <c r="P147">
        <f>IF(AND('Heuristica 24'!$C147=0,'Heuristica 24'!$B147=0,'Heuristica 24'!$F147&lt;&gt;"inf",OR(AND(B146=0,'Heuristica 24'!$F147&lt;P146),B146&lt;&gt;0)),'Heuristica 24'!$F147,P146)</f>
        <v>30902</v>
      </c>
      <c r="R147" t="s">
        <v>17</v>
      </c>
      <c r="S147">
        <v>3</v>
      </c>
      <c r="T147">
        <v>25</v>
      </c>
      <c r="U147">
        <v>0.05</v>
      </c>
      <c r="V147">
        <v>100</v>
      </c>
      <c r="W147">
        <v>10769.1</v>
      </c>
      <c r="X147">
        <v>350.24</v>
      </c>
      <c r="Y147">
        <v>3</v>
      </c>
      <c r="Z147">
        <v>14</v>
      </c>
      <c r="AA147">
        <v>1805.88</v>
      </c>
      <c r="AB147">
        <v>6309</v>
      </c>
    </row>
    <row r="148" spans="1:28" x14ac:dyDescent="0.3">
      <c r="A148" t="s">
        <v>14</v>
      </c>
      <c r="B148">
        <v>3</v>
      </c>
      <c r="C148">
        <v>25</v>
      </c>
      <c r="D148">
        <v>0.15</v>
      </c>
      <c r="E148">
        <v>100</v>
      </c>
      <c r="F148" t="s">
        <v>511</v>
      </c>
      <c r="G148" t="s">
        <v>511</v>
      </c>
      <c r="H148" t="s">
        <v>511</v>
      </c>
      <c r="I148" t="s">
        <v>511</v>
      </c>
      <c r="J148" t="s">
        <v>511</v>
      </c>
      <c r="L148" s="33" t="str">
        <f t="shared" si="30"/>
        <v>---</v>
      </c>
      <c r="M148" s="39" t="str">
        <f t="shared" si="31"/>
        <v>---</v>
      </c>
      <c r="N148">
        <f t="shared" si="28"/>
        <v>0</v>
      </c>
      <c r="O148">
        <f t="shared" si="29"/>
        <v>0</v>
      </c>
      <c r="P148">
        <f>IF(AND('Heuristica 24'!$C148=0,'Heuristica 24'!$B148=0,'Heuristica 24'!$F148&lt;&gt;"inf",OR(AND(B147=0,'Heuristica 24'!$F148&lt;P147),B147&lt;&gt;0)),'Heuristica 24'!$F148,P147)</f>
        <v>30902</v>
      </c>
      <c r="Q148" t="str">
        <f t="shared" si="32"/>
        <v xml:space="preserve"> </v>
      </c>
      <c r="R148" t="s">
        <v>17</v>
      </c>
      <c r="S148">
        <v>3</v>
      </c>
      <c r="T148">
        <v>25</v>
      </c>
      <c r="U148">
        <v>0.1</v>
      </c>
      <c r="V148">
        <v>100</v>
      </c>
      <c r="W148">
        <v>27205.1</v>
      </c>
      <c r="X148">
        <v>1803.4</v>
      </c>
      <c r="Y148">
        <v>3</v>
      </c>
      <c r="Z148">
        <v>4</v>
      </c>
      <c r="AA148">
        <v>1803.42</v>
      </c>
      <c r="AB148">
        <v>528</v>
      </c>
    </row>
    <row r="149" spans="1:28" x14ac:dyDescent="0.3">
      <c r="A149" t="s">
        <v>14</v>
      </c>
      <c r="B149">
        <v>3</v>
      </c>
      <c r="C149">
        <v>25</v>
      </c>
      <c r="D149">
        <v>0.2</v>
      </c>
      <c r="E149">
        <v>100</v>
      </c>
      <c r="F149" t="s">
        <v>511</v>
      </c>
      <c r="G149" t="s">
        <v>511</v>
      </c>
      <c r="H149" t="s">
        <v>511</v>
      </c>
      <c r="I149" t="s">
        <v>511</v>
      </c>
      <c r="J149" t="s">
        <v>511</v>
      </c>
      <c r="L149" s="33" t="str">
        <f t="shared" si="30"/>
        <v>---</v>
      </c>
      <c r="M149" s="39" t="str">
        <f t="shared" si="31"/>
        <v>---</v>
      </c>
      <c r="N149">
        <f t="shared" si="28"/>
        <v>0</v>
      </c>
      <c r="O149">
        <f t="shared" si="29"/>
        <v>0</v>
      </c>
      <c r="P149">
        <f>IF(AND('Heuristica 24'!$C149=0,'Heuristica 24'!$B149=0,'Heuristica 24'!$F149&lt;&gt;"inf",OR(AND(B148=0,'Heuristica 24'!$F149&lt;P148),B148&lt;&gt;0)),'Heuristica 24'!$F149,P148)</f>
        <v>30902</v>
      </c>
      <c r="Q149" t="str">
        <f t="shared" si="32"/>
        <v xml:space="preserve"> </v>
      </c>
      <c r="R149" t="s">
        <v>17</v>
      </c>
      <c r="S149">
        <v>3</v>
      </c>
      <c r="T149">
        <v>25</v>
      </c>
      <c r="U149">
        <v>0.15</v>
      </c>
      <c r="V149">
        <v>100</v>
      </c>
      <c r="W149" t="s">
        <v>511</v>
      </c>
      <c r="X149" t="s">
        <v>511</v>
      </c>
      <c r="Y149" t="s">
        <v>511</v>
      </c>
      <c r="Z149" t="s">
        <v>511</v>
      </c>
      <c r="AA149" t="s">
        <v>511</v>
      </c>
    </row>
    <row r="150" spans="1:28" x14ac:dyDescent="0.3">
      <c r="A150" t="s">
        <v>14</v>
      </c>
      <c r="B150">
        <v>3</v>
      </c>
      <c r="C150">
        <v>50</v>
      </c>
      <c r="D150">
        <v>0.05</v>
      </c>
      <c r="E150">
        <v>100</v>
      </c>
      <c r="F150">
        <v>31014.9</v>
      </c>
      <c r="G150">
        <v>3.4992299999999998</v>
      </c>
      <c r="H150">
        <v>0</v>
      </c>
      <c r="I150">
        <v>90926</v>
      </c>
      <c r="J150">
        <v>1800.01</v>
      </c>
      <c r="K150">
        <v>35883</v>
      </c>
      <c r="L150" s="33">
        <f t="shared" si="30"/>
        <v>3.6534852113132565E-3</v>
      </c>
      <c r="M150" s="39">
        <f t="shared" si="31"/>
        <v>-6.4485092965416158E-7</v>
      </c>
      <c r="N150">
        <f t="shared" si="28"/>
        <v>31014.92</v>
      </c>
      <c r="O150">
        <f t="shared" si="29"/>
        <v>1</v>
      </c>
      <c r="P150">
        <f>IF(AND('Heuristica 24'!$C150=0,'Heuristica 24'!$B150=0,'Heuristica 24'!$F150&lt;&gt;"inf",OR(AND(B149=0,'Heuristica 24'!$F150&lt;P149),B149&lt;&gt;0)),'Heuristica 24'!$F150,P149)</f>
        <v>30902</v>
      </c>
      <c r="Q150" t="str">
        <f t="shared" si="32"/>
        <v xml:space="preserve"> </v>
      </c>
      <c r="R150" t="s">
        <v>17</v>
      </c>
      <c r="S150">
        <v>3</v>
      </c>
      <c r="T150">
        <v>25</v>
      </c>
      <c r="U150">
        <v>0.2</v>
      </c>
      <c r="V150">
        <v>100</v>
      </c>
      <c r="W150" t="s">
        <v>511</v>
      </c>
      <c r="X150" t="s">
        <v>511</v>
      </c>
      <c r="Y150" t="s">
        <v>511</v>
      </c>
      <c r="Z150" t="s">
        <v>511</v>
      </c>
      <c r="AA150" t="s">
        <v>511</v>
      </c>
    </row>
    <row r="151" spans="1:28" x14ac:dyDescent="0.3">
      <c r="A151" t="s">
        <v>14</v>
      </c>
      <c r="B151">
        <v>3</v>
      </c>
      <c r="C151">
        <v>50</v>
      </c>
      <c r="D151">
        <v>0.1</v>
      </c>
      <c r="E151">
        <v>100</v>
      </c>
      <c r="F151">
        <v>32051.1</v>
      </c>
      <c r="G151">
        <v>4.2126599999999996</v>
      </c>
      <c r="H151">
        <v>0</v>
      </c>
      <c r="I151">
        <v>84119</v>
      </c>
      <c r="J151">
        <v>1800</v>
      </c>
      <c r="K151">
        <v>46595</v>
      </c>
      <c r="L151" s="33">
        <f t="shared" si="30"/>
        <v>3.7185295450132605E-2</v>
      </c>
      <c r="M151" s="39">
        <f t="shared" si="31"/>
        <v>-6.2148970250723856E-3</v>
      </c>
      <c r="N151">
        <f t="shared" si="28"/>
        <v>32251.54</v>
      </c>
      <c r="O151">
        <f t="shared" si="29"/>
        <v>1</v>
      </c>
      <c r="P151">
        <f>IF(AND('Heuristica 24'!$C151=0,'Heuristica 24'!$B151=0,'Heuristica 24'!$F151&lt;&gt;"inf",OR(AND(B150=0,'Heuristica 24'!$F151&lt;P150),B150&lt;&gt;0)),'Heuristica 24'!$F151,P150)</f>
        <v>30902</v>
      </c>
      <c r="R151" t="s">
        <v>17</v>
      </c>
      <c r="S151">
        <v>3</v>
      </c>
      <c r="T151">
        <v>50</v>
      </c>
      <c r="U151">
        <v>0.05</v>
      </c>
      <c r="V151">
        <v>100</v>
      </c>
      <c r="W151">
        <v>10455.200000000001</v>
      </c>
      <c r="X151">
        <v>658.60299999999995</v>
      </c>
      <c r="Y151">
        <v>9</v>
      </c>
      <c r="Z151">
        <v>26</v>
      </c>
      <c r="AA151">
        <v>1802.1</v>
      </c>
      <c r="AB151">
        <v>11730</v>
      </c>
    </row>
    <row r="152" spans="1:28" x14ac:dyDescent="0.3">
      <c r="A152" t="s">
        <v>14</v>
      </c>
      <c r="B152">
        <v>3</v>
      </c>
      <c r="C152">
        <v>50</v>
      </c>
      <c r="D152">
        <v>0.15</v>
      </c>
      <c r="E152">
        <v>100</v>
      </c>
      <c r="F152" t="s">
        <v>511</v>
      </c>
      <c r="G152" t="s">
        <v>511</v>
      </c>
      <c r="H152" t="s">
        <v>511</v>
      </c>
      <c r="I152" t="s">
        <v>511</v>
      </c>
      <c r="J152" t="s">
        <v>511</v>
      </c>
      <c r="L152" s="33" t="str">
        <f t="shared" si="30"/>
        <v>---</v>
      </c>
      <c r="M152" s="39" t="str">
        <f t="shared" si="31"/>
        <v>---</v>
      </c>
      <c r="N152">
        <f t="shared" si="28"/>
        <v>0</v>
      </c>
      <c r="O152">
        <f t="shared" si="29"/>
        <v>0</v>
      </c>
      <c r="P152">
        <f>IF(AND('Heuristica 24'!$C152=0,'Heuristica 24'!$B152=0,'Heuristica 24'!$F152&lt;&gt;"inf",OR(AND(B151=0,'Heuristica 24'!$F152&lt;P151),B151&lt;&gt;0)),'Heuristica 24'!$F152,P151)</f>
        <v>30902</v>
      </c>
      <c r="Q152" t="str">
        <f t="shared" si="32"/>
        <v xml:space="preserve"> </v>
      </c>
      <c r="R152" t="s">
        <v>17</v>
      </c>
      <c r="S152">
        <v>3</v>
      </c>
      <c r="T152">
        <v>50</v>
      </c>
      <c r="U152">
        <v>0.1</v>
      </c>
      <c r="V152">
        <v>100</v>
      </c>
      <c r="W152">
        <v>26189.5</v>
      </c>
      <c r="X152">
        <v>1563.55</v>
      </c>
      <c r="Y152">
        <v>1</v>
      </c>
      <c r="Z152">
        <v>3</v>
      </c>
      <c r="AA152">
        <v>1803.93</v>
      </c>
      <c r="AB152">
        <v>546</v>
      </c>
    </row>
    <row r="153" spans="1:28" x14ac:dyDescent="0.3">
      <c r="A153" t="s">
        <v>14</v>
      </c>
      <c r="B153">
        <v>3</v>
      </c>
      <c r="C153">
        <v>50</v>
      </c>
      <c r="D153">
        <v>0.2</v>
      </c>
      <c r="E153">
        <v>100</v>
      </c>
      <c r="F153" t="s">
        <v>511</v>
      </c>
      <c r="G153" t="s">
        <v>511</v>
      </c>
      <c r="H153" t="s">
        <v>511</v>
      </c>
      <c r="I153" t="s">
        <v>511</v>
      </c>
      <c r="J153" t="s">
        <v>511</v>
      </c>
      <c r="L153" s="33" t="str">
        <f t="shared" si="30"/>
        <v>---</v>
      </c>
      <c r="M153" s="39" t="str">
        <f t="shared" si="31"/>
        <v>---</v>
      </c>
      <c r="N153">
        <f t="shared" si="28"/>
        <v>0</v>
      </c>
      <c r="O153">
        <f t="shared" si="29"/>
        <v>0</v>
      </c>
      <c r="P153">
        <f>IF(AND('Heuristica 24'!$C153=0,'Heuristica 24'!$B153=0,'Heuristica 24'!$F153&lt;&gt;"inf",OR(AND(B152=0,'Heuristica 24'!$F153&lt;P152),B152&lt;&gt;0)),'Heuristica 24'!$F153,P152)</f>
        <v>30902</v>
      </c>
      <c r="Q153" t="str">
        <f t="shared" si="32"/>
        <v xml:space="preserve"> </v>
      </c>
      <c r="R153" t="s">
        <v>17</v>
      </c>
      <c r="S153">
        <v>3</v>
      </c>
      <c r="T153">
        <v>50</v>
      </c>
      <c r="U153">
        <v>0.15</v>
      </c>
      <c r="V153">
        <v>100</v>
      </c>
      <c r="W153" t="s">
        <v>511</v>
      </c>
      <c r="X153" t="s">
        <v>511</v>
      </c>
      <c r="Y153" t="s">
        <v>511</v>
      </c>
      <c r="Z153" t="s">
        <v>511</v>
      </c>
      <c r="AA153" t="s">
        <v>511</v>
      </c>
    </row>
    <row r="154" spans="1:28" x14ac:dyDescent="0.3">
      <c r="A154" t="s">
        <v>13</v>
      </c>
      <c r="B154">
        <v>0</v>
      </c>
      <c r="C154">
        <v>0</v>
      </c>
      <c r="D154">
        <v>0.05</v>
      </c>
      <c r="E154">
        <v>318</v>
      </c>
      <c r="F154">
        <v>88901.6</v>
      </c>
      <c r="G154">
        <v>171.13900000000001</v>
      </c>
      <c r="H154">
        <v>34</v>
      </c>
      <c r="I154">
        <v>1067</v>
      </c>
      <c r="J154">
        <v>1800.4</v>
      </c>
      <c r="K154">
        <v>105007</v>
      </c>
      <c r="L154" s="33">
        <f t="shared" si="30"/>
        <v>0</v>
      </c>
      <c r="M154" s="39">
        <f t="shared" si="31"/>
        <v>4.4993586167940691E-7</v>
      </c>
      <c r="N154">
        <f t="shared" si="28"/>
        <v>88901.56</v>
      </c>
      <c r="O154">
        <f t="shared" si="29"/>
        <v>1</v>
      </c>
      <c r="P154">
        <f>IF(AND('Heuristica 24'!$C154=0,'Heuristica 24'!$B154=0,'Heuristica 24'!$F154&lt;&gt;"inf",OR(AND(B153=0,'Heuristica 24'!$F154&lt;P153),B153&lt;&gt;0)),'Heuristica 24'!$F154,P153)</f>
        <v>88901.6</v>
      </c>
      <c r="Q154" t="str">
        <f t="shared" si="32"/>
        <v xml:space="preserve"> </v>
      </c>
      <c r="R154" t="s">
        <v>17</v>
      </c>
      <c r="S154">
        <v>3</v>
      </c>
      <c r="T154">
        <v>50</v>
      </c>
      <c r="U154">
        <v>0.2</v>
      </c>
      <c r="V154">
        <v>100</v>
      </c>
      <c r="W154" t="s">
        <v>511</v>
      </c>
      <c r="X154" t="s">
        <v>511</v>
      </c>
      <c r="Y154" t="s">
        <v>511</v>
      </c>
      <c r="Z154" t="s">
        <v>511</v>
      </c>
      <c r="AA154" t="s">
        <v>511</v>
      </c>
    </row>
    <row r="155" spans="1:28" x14ac:dyDescent="0.3">
      <c r="A155" t="s">
        <v>13</v>
      </c>
      <c r="B155">
        <v>0</v>
      </c>
      <c r="C155">
        <v>0</v>
      </c>
      <c r="D155">
        <v>0.1</v>
      </c>
      <c r="E155">
        <v>318</v>
      </c>
      <c r="F155">
        <v>88901.6</v>
      </c>
      <c r="G155">
        <v>61.251399999999997</v>
      </c>
      <c r="H155">
        <v>12</v>
      </c>
      <c r="I155">
        <v>1226</v>
      </c>
      <c r="J155">
        <v>1800.14</v>
      </c>
      <c r="K155">
        <v>100737</v>
      </c>
      <c r="L155" s="33">
        <f t="shared" si="30"/>
        <v>0</v>
      </c>
      <c r="M155" s="39">
        <f t="shared" si="31"/>
        <v>4.4993586167940691E-7</v>
      </c>
      <c r="N155">
        <f t="shared" si="28"/>
        <v>88901.56</v>
      </c>
      <c r="O155">
        <f t="shared" si="29"/>
        <v>1</v>
      </c>
      <c r="P155">
        <f>IF(AND('Heuristica 24'!$C155=0,'Heuristica 24'!$B155=0,'Heuristica 24'!$F155&lt;&gt;"inf",OR(AND(B154=0,'Heuristica 24'!$F155&lt;P154),B154&lt;&gt;0)),'Heuristica 24'!$F155,P154)</f>
        <v>88901.6</v>
      </c>
      <c r="Q155" t="str">
        <f t="shared" si="32"/>
        <v xml:space="preserve"> </v>
      </c>
      <c r="R155" t="s">
        <v>14</v>
      </c>
      <c r="S155">
        <v>0</v>
      </c>
      <c r="T155">
        <v>0</v>
      </c>
      <c r="U155">
        <v>0.2</v>
      </c>
      <c r="V155">
        <v>100</v>
      </c>
      <c r="W155">
        <v>30902</v>
      </c>
      <c r="X155">
        <v>1.56023</v>
      </c>
      <c r="Y155">
        <v>0</v>
      </c>
      <c r="Z155">
        <v>129825</v>
      </c>
      <c r="AA155">
        <v>1800</v>
      </c>
      <c r="AB155">
        <v>36235</v>
      </c>
    </row>
    <row r="156" spans="1:28" x14ac:dyDescent="0.3">
      <c r="A156" t="s">
        <v>13</v>
      </c>
      <c r="B156">
        <v>0</v>
      </c>
      <c r="C156">
        <v>0</v>
      </c>
      <c r="D156">
        <v>0.15</v>
      </c>
      <c r="E156">
        <v>318</v>
      </c>
      <c r="F156">
        <v>88901.6</v>
      </c>
      <c r="G156">
        <v>54.033900000000003</v>
      </c>
      <c r="H156">
        <v>31</v>
      </c>
      <c r="I156">
        <v>2086</v>
      </c>
      <c r="J156">
        <v>1800.36</v>
      </c>
      <c r="K156">
        <v>153266</v>
      </c>
      <c r="L156" s="33">
        <f t="shared" si="30"/>
        <v>0</v>
      </c>
      <c r="M156" s="39">
        <f t="shared" si="31"/>
        <v>4.4993586167940691E-7</v>
      </c>
      <c r="N156">
        <f t="shared" si="28"/>
        <v>88901.56</v>
      </c>
      <c r="O156">
        <f t="shared" si="29"/>
        <v>1</v>
      </c>
      <c r="P156">
        <f>IF(AND('Heuristica 24'!$C156=0,'Heuristica 24'!$B156=0,'Heuristica 24'!$F156&lt;&gt;"inf",OR(AND(B155=0,'Heuristica 24'!$F156&lt;P155),B155&lt;&gt;0)),'Heuristica 24'!$F156,P155)</f>
        <v>88901.6</v>
      </c>
      <c r="Q156" t="str">
        <f t="shared" si="32"/>
        <v xml:space="preserve"> </v>
      </c>
      <c r="R156" t="s">
        <v>14</v>
      </c>
      <c r="S156">
        <v>1</v>
      </c>
      <c r="T156">
        <v>5</v>
      </c>
      <c r="U156">
        <v>0.05</v>
      </c>
      <c r="V156">
        <v>100</v>
      </c>
      <c r="W156">
        <v>30902</v>
      </c>
      <c r="X156">
        <v>2.5573000000000001</v>
      </c>
      <c r="Y156">
        <v>0</v>
      </c>
      <c r="Z156">
        <v>100911</v>
      </c>
      <c r="AA156">
        <v>1800</v>
      </c>
      <c r="AB156">
        <v>33065</v>
      </c>
    </row>
    <row r="157" spans="1:28" x14ac:dyDescent="0.3">
      <c r="A157" t="s">
        <v>13</v>
      </c>
      <c r="B157">
        <v>0</v>
      </c>
      <c r="C157">
        <v>0</v>
      </c>
      <c r="D157">
        <v>0.2</v>
      </c>
      <c r="E157">
        <v>318</v>
      </c>
      <c r="F157">
        <v>88901.6</v>
      </c>
      <c r="G157">
        <v>82.642899999999997</v>
      </c>
      <c r="H157">
        <v>39</v>
      </c>
      <c r="I157">
        <v>1717</v>
      </c>
      <c r="J157">
        <v>1800.78</v>
      </c>
      <c r="K157">
        <v>163225</v>
      </c>
      <c r="L157" s="33">
        <f t="shared" si="30"/>
        <v>0</v>
      </c>
      <c r="M157" s="39">
        <f t="shared" si="31"/>
        <v>4.4993586167940691E-7</v>
      </c>
      <c r="N157">
        <f t="shared" si="28"/>
        <v>88901.56</v>
      </c>
      <c r="O157">
        <f t="shared" si="29"/>
        <v>1</v>
      </c>
      <c r="P157">
        <f>IF(AND('Heuristica 24'!$C157=0,'Heuristica 24'!$B157=0,'Heuristica 24'!$F157&lt;&gt;"inf",OR(AND(B156=0,'Heuristica 24'!$F157&lt;P156),B156&lt;&gt;0)),'Heuristica 24'!$F157,P156)</f>
        <v>88901.6</v>
      </c>
      <c r="Q157" t="str">
        <f t="shared" si="32"/>
        <v xml:space="preserve"> </v>
      </c>
      <c r="R157" t="s">
        <v>14</v>
      </c>
      <c r="S157">
        <v>1</v>
      </c>
      <c r="T157">
        <v>5</v>
      </c>
      <c r="U157">
        <v>0.1</v>
      </c>
      <c r="V157">
        <v>100</v>
      </c>
      <c r="W157">
        <v>30902</v>
      </c>
      <c r="X157">
        <v>2.1240800000000002</v>
      </c>
      <c r="Y157">
        <v>0</v>
      </c>
      <c r="Z157">
        <v>91319</v>
      </c>
      <c r="AA157">
        <v>1800</v>
      </c>
      <c r="AB157">
        <v>40552</v>
      </c>
    </row>
    <row r="158" spans="1:28" x14ac:dyDescent="0.3">
      <c r="A158" t="s">
        <v>13</v>
      </c>
      <c r="B158">
        <v>1</v>
      </c>
      <c r="C158">
        <v>5</v>
      </c>
      <c r="D158">
        <v>0.05</v>
      </c>
      <c r="E158">
        <v>318</v>
      </c>
      <c r="F158">
        <v>89134.1</v>
      </c>
      <c r="G158">
        <v>225.49199999999999</v>
      </c>
      <c r="H158">
        <v>11</v>
      </c>
      <c r="I158">
        <v>245</v>
      </c>
      <c r="J158">
        <v>1801.57</v>
      </c>
      <c r="K158">
        <v>41632</v>
      </c>
      <c r="L158" s="33">
        <f t="shared" si="30"/>
        <v>2.6152510191042033E-3</v>
      </c>
      <c r="M158" s="39">
        <f t="shared" si="31"/>
        <v>-3.3352731181610751E-2</v>
      </c>
      <c r="N158">
        <f t="shared" si="28"/>
        <v>92209.54</v>
      </c>
      <c r="O158">
        <f t="shared" si="29"/>
        <v>0</v>
      </c>
      <c r="P158">
        <f>IF(AND('Heuristica 24'!$C158=0,'Heuristica 24'!$B158=0,'Heuristica 24'!$F158&lt;&gt;"inf",OR(AND(B157=0,'Heuristica 24'!$F158&lt;P157),B157&lt;&gt;0)),'Heuristica 24'!$F158,P157)</f>
        <v>88901.6</v>
      </c>
      <c r="Q158" t="str">
        <f t="shared" si="32"/>
        <v xml:space="preserve"> </v>
      </c>
      <c r="R158" t="s">
        <v>14</v>
      </c>
      <c r="S158">
        <v>1</v>
      </c>
      <c r="T158">
        <v>5</v>
      </c>
      <c r="U158">
        <v>0.15</v>
      </c>
      <c r="V158">
        <v>100</v>
      </c>
      <c r="W158">
        <v>30902</v>
      </c>
      <c r="X158">
        <v>1.9635199999999999</v>
      </c>
      <c r="Y158">
        <v>0</v>
      </c>
      <c r="Z158">
        <v>98690</v>
      </c>
      <c r="AA158">
        <v>1800</v>
      </c>
      <c r="AB158">
        <v>38183</v>
      </c>
    </row>
    <row r="159" spans="1:28" x14ac:dyDescent="0.3">
      <c r="A159" t="s">
        <v>13</v>
      </c>
      <c r="B159">
        <v>1</v>
      </c>
      <c r="C159">
        <v>5</v>
      </c>
      <c r="D159">
        <v>0.1</v>
      </c>
      <c r="E159">
        <v>318</v>
      </c>
      <c r="F159">
        <v>89253.1</v>
      </c>
      <c r="G159">
        <v>170.79499999999999</v>
      </c>
      <c r="H159">
        <v>2</v>
      </c>
      <c r="I159">
        <v>182</v>
      </c>
      <c r="J159">
        <v>1800.18</v>
      </c>
      <c r="K159">
        <v>31417</v>
      </c>
      <c r="L159" s="33">
        <f t="shared" si="30"/>
        <v>3.9538096052265104E-3</v>
      </c>
      <c r="M159" s="39">
        <f t="shared" si="31"/>
        <v>-1.84794305060898E-3</v>
      </c>
      <c r="N159">
        <f t="shared" si="28"/>
        <v>89418.34</v>
      </c>
      <c r="O159">
        <f t="shared" si="29"/>
        <v>0</v>
      </c>
      <c r="P159">
        <f>IF(AND('Heuristica 24'!$C159=0,'Heuristica 24'!$B159=0,'Heuristica 24'!$F159&lt;&gt;"inf",OR(AND(B158=0,'Heuristica 24'!$F159&lt;P158),B158&lt;&gt;0)),'Heuristica 24'!$F159,P158)</f>
        <v>88901.6</v>
      </c>
      <c r="Q159" t="str">
        <f t="shared" si="32"/>
        <v xml:space="preserve"> </v>
      </c>
      <c r="R159" t="s">
        <v>14</v>
      </c>
      <c r="S159">
        <v>1</v>
      </c>
      <c r="T159">
        <v>5</v>
      </c>
      <c r="U159">
        <v>0.2</v>
      </c>
      <c r="V159">
        <v>100</v>
      </c>
      <c r="W159">
        <v>30902</v>
      </c>
      <c r="X159">
        <v>1.3195300000000001</v>
      </c>
      <c r="Y159">
        <v>0</v>
      </c>
      <c r="Z159">
        <v>95965</v>
      </c>
      <c r="AA159">
        <v>1800</v>
      </c>
      <c r="AB159">
        <v>33781</v>
      </c>
    </row>
    <row r="160" spans="1:28" x14ac:dyDescent="0.3">
      <c r="A160" t="s">
        <v>13</v>
      </c>
      <c r="B160">
        <v>1</v>
      </c>
      <c r="C160">
        <v>5</v>
      </c>
      <c r="D160">
        <v>0.15</v>
      </c>
      <c r="E160">
        <v>318</v>
      </c>
      <c r="F160">
        <v>89387.3</v>
      </c>
      <c r="G160">
        <v>398.334</v>
      </c>
      <c r="H160">
        <v>9</v>
      </c>
      <c r="I160">
        <v>114</v>
      </c>
      <c r="J160">
        <v>1801.79</v>
      </c>
      <c r="K160">
        <v>28756</v>
      </c>
      <c r="L160" s="33">
        <f t="shared" si="30"/>
        <v>5.4633437418449837E-3</v>
      </c>
      <c r="M160" s="39">
        <f t="shared" si="31"/>
        <v>-3.4936190004355439E-3</v>
      </c>
      <c r="N160">
        <f t="shared" si="28"/>
        <v>89700.68</v>
      </c>
      <c r="O160">
        <f t="shared" si="29"/>
        <v>0</v>
      </c>
      <c r="P160">
        <f>IF(AND('Heuristica 24'!$C160=0,'Heuristica 24'!$B160=0,'Heuristica 24'!$F160&lt;&gt;"inf",OR(AND(B159=0,'Heuristica 24'!$F160&lt;P159),B159&lt;&gt;0)),'Heuristica 24'!$F160,P159)</f>
        <v>88901.6</v>
      </c>
      <c r="Q160" t="str">
        <f t="shared" si="32"/>
        <v xml:space="preserve"> </v>
      </c>
      <c r="R160" t="s">
        <v>14</v>
      </c>
      <c r="S160">
        <v>1</v>
      </c>
      <c r="T160">
        <v>10</v>
      </c>
      <c r="U160">
        <v>0.05</v>
      </c>
      <c r="V160">
        <v>100</v>
      </c>
      <c r="W160">
        <v>30902</v>
      </c>
      <c r="X160">
        <v>2.59307</v>
      </c>
      <c r="Y160">
        <v>0</v>
      </c>
      <c r="Z160">
        <v>89938</v>
      </c>
      <c r="AA160">
        <v>1800</v>
      </c>
      <c r="AB160">
        <v>31069</v>
      </c>
    </row>
    <row r="161" spans="1:28" x14ac:dyDescent="0.3">
      <c r="A161" t="s">
        <v>13</v>
      </c>
      <c r="B161">
        <v>1</v>
      </c>
      <c r="C161">
        <v>5</v>
      </c>
      <c r="D161">
        <v>0.2</v>
      </c>
      <c r="E161">
        <v>318</v>
      </c>
      <c r="F161">
        <v>89500.1</v>
      </c>
      <c r="G161">
        <v>777.33500000000004</v>
      </c>
      <c r="H161">
        <v>16</v>
      </c>
      <c r="I161">
        <v>91</v>
      </c>
      <c r="J161">
        <v>1800.81</v>
      </c>
      <c r="K161">
        <v>21977</v>
      </c>
      <c r="L161" s="33">
        <f t="shared" si="30"/>
        <v>6.7321623007909892E-3</v>
      </c>
      <c r="M161" s="39">
        <f t="shared" si="31"/>
        <v>-2.8950547660672177E-3</v>
      </c>
      <c r="N161">
        <f t="shared" si="28"/>
        <v>89759.96</v>
      </c>
      <c r="O161">
        <f t="shared" si="29"/>
        <v>0</v>
      </c>
      <c r="P161">
        <f>IF(AND('Heuristica 24'!$C161=0,'Heuristica 24'!$B161=0,'Heuristica 24'!$F161&lt;&gt;"inf",OR(AND(B160=0,'Heuristica 24'!$F161&lt;P160),B160&lt;&gt;0)),'Heuristica 24'!$F161,P160)</f>
        <v>88901.6</v>
      </c>
      <c r="Q161" t="str">
        <f t="shared" si="32"/>
        <v xml:space="preserve"> </v>
      </c>
      <c r="R161" t="s">
        <v>14</v>
      </c>
      <c r="S161">
        <v>1</v>
      </c>
      <c r="T161">
        <v>10</v>
      </c>
      <c r="U161">
        <v>0.1</v>
      </c>
      <c r="V161">
        <v>100</v>
      </c>
      <c r="W161">
        <v>30902</v>
      </c>
      <c r="X161">
        <v>1.93686</v>
      </c>
      <c r="Y161">
        <v>0</v>
      </c>
      <c r="Z161">
        <v>107151</v>
      </c>
      <c r="AA161">
        <v>1800</v>
      </c>
      <c r="AB161">
        <v>32573</v>
      </c>
    </row>
    <row r="162" spans="1:28" x14ac:dyDescent="0.3">
      <c r="A162" t="s">
        <v>13</v>
      </c>
      <c r="B162">
        <v>1</v>
      </c>
      <c r="C162">
        <v>10</v>
      </c>
      <c r="D162">
        <v>0.05</v>
      </c>
      <c r="E162">
        <v>318</v>
      </c>
      <c r="F162">
        <v>89134.1</v>
      </c>
      <c r="G162">
        <v>122.60599999999999</v>
      </c>
      <c r="H162">
        <v>4</v>
      </c>
      <c r="I162">
        <v>248</v>
      </c>
      <c r="J162">
        <v>1800.25</v>
      </c>
      <c r="K162">
        <v>43827</v>
      </c>
      <c r="L162" s="33">
        <f t="shared" si="30"/>
        <v>2.6152510191042033E-3</v>
      </c>
      <c r="M162" s="39">
        <f t="shared" si="31"/>
        <v>-5.603018565983886E-4</v>
      </c>
      <c r="N162">
        <f t="shared" si="28"/>
        <v>89184.07</v>
      </c>
      <c r="O162">
        <f t="shared" si="29"/>
        <v>0</v>
      </c>
      <c r="P162">
        <f>IF(AND('Heuristica 24'!$C162=0,'Heuristica 24'!$B162=0,'Heuristica 24'!$F162&lt;&gt;"inf",OR(AND(B161=0,'Heuristica 24'!$F162&lt;P161),B161&lt;&gt;0)),'Heuristica 24'!$F162,P161)</f>
        <v>88901.6</v>
      </c>
      <c r="Q162" t="str">
        <f t="shared" si="32"/>
        <v xml:space="preserve"> </v>
      </c>
      <c r="R162" t="s">
        <v>14</v>
      </c>
      <c r="S162">
        <v>1</v>
      </c>
      <c r="T162">
        <v>10</v>
      </c>
      <c r="U162">
        <v>0.15</v>
      </c>
      <c r="V162">
        <v>100</v>
      </c>
      <c r="W162">
        <v>30939.3</v>
      </c>
      <c r="X162">
        <v>3.5861900000000002</v>
      </c>
      <c r="Y162">
        <v>0</v>
      </c>
      <c r="Z162">
        <v>100906</v>
      </c>
      <c r="AA162">
        <v>1800.01</v>
      </c>
      <c r="AB162">
        <v>37457</v>
      </c>
    </row>
    <row r="163" spans="1:28" x14ac:dyDescent="0.3">
      <c r="A163" t="s">
        <v>13</v>
      </c>
      <c r="B163">
        <v>1</v>
      </c>
      <c r="C163">
        <v>10</v>
      </c>
      <c r="D163">
        <v>0.1</v>
      </c>
      <c r="E163">
        <v>318</v>
      </c>
      <c r="F163">
        <v>89387.3</v>
      </c>
      <c r="G163">
        <v>527.96600000000001</v>
      </c>
      <c r="H163">
        <v>44</v>
      </c>
      <c r="I163">
        <v>175</v>
      </c>
      <c r="J163">
        <v>1800.74</v>
      </c>
      <c r="K163">
        <v>42867</v>
      </c>
      <c r="L163" s="33">
        <f t="shared" si="30"/>
        <v>5.4633437418449837E-3</v>
      </c>
      <c r="M163" s="39">
        <f t="shared" si="31"/>
        <v>-3.8863979415184602E-3</v>
      </c>
      <c r="N163">
        <f t="shared" si="28"/>
        <v>89736.05</v>
      </c>
      <c r="O163">
        <f t="shared" si="29"/>
        <v>0</v>
      </c>
      <c r="P163">
        <f>IF(AND('Heuristica 24'!$C163=0,'Heuristica 24'!$B163=0,'Heuristica 24'!$F163&lt;&gt;"inf",OR(AND(B162=0,'Heuristica 24'!$F163&lt;P162),B162&lt;&gt;0)),'Heuristica 24'!$F163,P162)</f>
        <v>88901.6</v>
      </c>
      <c r="Q163" t="str">
        <f t="shared" si="32"/>
        <v xml:space="preserve"> </v>
      </c>
      <c r="R163" t="s">
        <v>14</v>
      </c>
      <c r="S163">
        <v>1</v>
      </c>
      <c r="T163">
        <v>10</v>
      </c>
      <c r="U163">
        <v>0.2</v>
      </c>
      <c r="V163">
        <v>100</v>
      </c>
      <c r="W163">
        <v>30939.3</v>
      </c>
      <c r="X163">
        <v>2.3780800000000002</v>
      </c>
      <c r="Y163">
        <v>0</v>
      </c>
      <c r="Z163">
        <v>101707</v>
      </c>
      <c r="AA163">
        <v>1800</v>
      </c>
      <c r="AB163">
        <v>39998</v>
      </c>
    </row>
    <row r="164" spans="1:28" x14ac:dyDescent="0.3">
      <c r="A164" t="s">
        <v>13</v>
      </c>
      <c r="B164">
        <v>1</v>
      </c>
      <c r="C164">
        <v>10</v>
      </c>
      <c r="D164">
        <v>0.15</v>
      </c>
      <c r="E164">
        <v>318</v>
      </c>
      <c r="F164">
        <v>89581.5</v>
      </c>
      <c r="G164">
        <v>1217.5</v>
      </c>
      <c r="H164">
        <v>30</v>
      </c>
      <c r="I164">
        <v>54</v>
      </c>
      <c r="J164">
        <v>1803.03</v>
      </c>
      <c r="K164">
        <v>19651</v>
      </c>
      <c r="L164" s="33">
        <f t="shared" si="30"/>
        <v>7.6477813672644057E-3</v>
      </c>
      <c r="M164" s="39">
        <f t="shared" si="31"/>
        <v>-2.7257038414344459E-3</v>
      </c>
      <c r="N164">
        <f t="shared" si="28"/>
        <v>89826.34</v>
      </c>
      <c r="O164">
        <f t="shared" si="29"/>
        <v>0</v>
      </c>
      <c r="P164">
        <f>IF(AND('Heuristica 24'!$C164=0,'Heuristica 24'!$B164=0,'Heuristica 24'!$F164&lt;&gt;"inf",OR(AND(B163=0,'Heuristica 24'!$F164&lt;P163),B163&lt;&gt;0)),'Heuristica 24'!$F164,P163)</f>
        <v>88901.6</v>
      </c>
      <c r="Q164" t="str">
        <f t="shared" si="32"/>
        <v xml:space="preserve"> </v>
      </c>
      <c r="R164" t="s">
        <v>14</v>
      </c>
      <c r="S164">
        <v>1</v>
      </c>
      <c r="T164">
        <v>25</v>
      </c>
      <c r="U164">
        <v>0.05</v>
      </c>
      <c r="V164">
        <v>100</v>
      </c>
      <c r="W164">
        <v>30902</v>
      </c>
      <c r="X164">
        <v>4.3843800000000002</v>
      </c>
      <c r="Y164">
        <v>0</v>
      </c>
      <c r="Z164">
        <v>78962</v>
      </c>
      <c r="AA164">
        <v>1800</v>
      </c>
      <c r="AB164">
        <v>36381</v>
      </c>
    </row>
    <row r="165" spans="1:28" x14ac:dyDescent="0.3">
      <c r="A165" t="s">
        <v>13</v>
      </c>
      <c r="B165">
        <v>1</v>
      </c>
      <c r="C165">
        <v>10</v>
      </c>
      <c r="D165">
        <v>0.2</v>
      </c>
      <c r="E165">
        <v>318</v>
      </c>
      <c r="F165">
        <v>89624.6</v>
      </c>
      <c r="G165">
        <v>855.37599999999998</v>
      </c>
      <c r="H165">
        <v>24</v>
      </c>
      <c r="I165">
        <v>82</v>
      </c>
      <c r="J165">
        <v>1803.44</v>
      </c>
      <c r="K165">
        <v>19375</v>
      </c>
      <c r="L165" s="33">
        <f t="shared" si="30"/>
        <v>8.1325870400532629E-3</v>
      </c>
      <c r="M165" s="39">
        <f t="shared" si="31"/>
        <v>-2.1164885060490302E-2</v>
      </c>
      <c r="N165">
        <f t="shared" si="28"/>
        <v>91562.51</v>
      </c>
      <c r="O165">
        <f t="shared" si="29"/>
        <v>0</v>
      </c>
      <c r="P165">
        <f>IF(AND('Heuristica 24'!$C165=0,'Heuristica 24'!$B165=0,'Heuristica 24'!$F165&lt;&gt;"inf",OR(AND(B164=0,'Heuristica 24'!$F165&lt;P164),B164&lt;&gt;0)),'Heuristica 24'!$F165,P164)</f>
        <v>88901.6</v>
      </c>
      <c r="Q165" t="str">
        <f t="shared" si="32"/>
        <v xml:space="preserve"> </v>
      </c>
      <c r="R165" t="s">
        <v>14</v>
      </c>
      <c r="S165">
        <v>1</v>
      </c>
      <c r="T165">
        <v>25</v>
      </c>
      <c r="U165">
        <v>0.1</v>
      </c>
      <c r="V165">
        <v>100</v>
      </c>
      <c r="W165">
        <v>30950.1</v>
      </c>
      <c r="X165">
        <v>2.4291999999999998</v>
      </c>
      <c r="Y165">
        <v>0</v>
      </c>
      <c r="Z165">
        <v>25876</v>
      </c>
      <c r="AA165">
        <v>1822.63</v>
      </c>
      <c r="AB165">
        <v>24072</v>
      </c>
    </row>
    <row r="166" spans="1:28" x14ac:dyDescent="0.3">
      <c r="A166" t="s">
        <v>13</v>
      </c>
      <c r="B166">
        <v>1</v>
      </c>
      <c r="C166">
        <v>25</v>
      </c>
      <c r="D166">
        <v>0.05</v>
      </c>
      <c r="E166">
        <v>318</v>
      </c>
      <c r="F166">
        <v>89420.800000000003</v>
      </c>
      <c r="G166">
        <v>544.31899999999996</v>
      </c>
      <c r="H166">
        <v>9</v>
      </c>
      <c r="I166">
        <v>66</v>
      </c>
      <c r="J166">
        <v>1802.64</v>
      </c>
      <c r="K166">
        <v>19786</v>
      </c>
      <c r="L166" s="33">
        <f t="shared" si="30"/>
        <v>5.8401648564254671E-3</v>
      </c>
      <c r="M166" s="39">
        <f t="shared" si="31"/>
        <v>-1.336088512940059E-2</v>
      </c>
      <c r="N166">
        <f t="shared" si="28"/>
        <v>90631.72</v>
      </c>
      <c r="O166">
        <f t="shared" si="29"/>
        <v>0</v>
      </c>
      <c r="P166">
        <f>IF(AND('Heuristica 24'!$C166=0,'Heuristica 24'!$B166=0,'Heuristica 24'!$F166&lt;&gt;"inf",OR(AND(B165=0,'Heuristica 24'!$F166&lt;P165),B165&lt;&gt;0)),'Heuristica 24'!$F166,P165)</f>
        <v>88901.6</v>
      </c>
      <c r="Q166" t="str">
        <f t="shared" si="32"/>
        <v xml:space="preserve"> </v>
      </c>
      <c r="R166" t="s">
        <v>14</v>
      </c>
      <c r="S166">
        <v>1</v>
      </c>
      <c r="T166">
        <v>25</v>
      </c>
      <c r="U166">
        <v>0.15</v>
      </c>
      <c r="V166">
        <v>100</v>
      </c>
      <c r="W166">
        <v>30963.1</v>
      </c>
      <c r="X166">
        <v>5.5813899999999999</v>
      </c>
      <c r="Y166">
        <v>0</v>
      </c>
      <c r="Z166">
        <v>40271</v>
      </c>
      <c r="AA166">
        <v>1800.15</v>
      </c>
      <c r="AB166">
        <v>25236</v>
      </c>
    </row>
    <row r="167" spans="1:28" x14ac:dyDescent="0.3">
      <c r="A167" t="s">
        <v>13</v>
      </c>
      <c r="B167">
        <v>1</v>
      </c>
      <c r="C167">
        <v>25</v>
      </c>
      <c r="D167">
        <v>0.1</v>
      </c>
      <c r="E167">
        <v>318</v>
      </c>
      <c r="F167">
        <v>89604.9</v>
      </c>
      <c r="G167">
        <v>1617.65</v>
      </c>
      <c r="H167">
        <v>33</v>
      </c>
      <c r="I167">
        <v>37</v>
      </c>
      <c r="J167">
        <v>1802.73</v>
      </c>
      <c r="K167">
        <v>11606</v>
      </c>
      <c r="L167" s="33">
        <f t="shared" si="30"/>
        <v>7.9109937278967202E-3</v>
      </c>
      <c r="M167" s="39">
        <f t="shared" si="31"/>
        <v>-2.7200932552406965E-4</v>
      </c>
      <c r="N167">
        <f t="shared" si="28"/>
        <v>89629.28</v>
      </c>
      <c r="O167">
        <f t="shared" si="29"/>
        <v>0</v>
      </c>
      <c r="P167">
        <f>IF(AND('Heuristica 24'!$C167=0,'Heuristica 24'!$B167=0,'Heuristica 24'!$F167&lt;&gt;"inf",OR(AND(B166=0,'Heuristica 24'!$F167&lt;P166),B166&lt;&gt;0)),'Heuristica 24'!$F167,P166)</f>
        <v>88901.6</v>
      </c>
      <c r="Q167" t="str">
        <f t="shared" si="32"/>
        <v xml:space="preserve"> </v>
      </c>
      <c r="R167" t="s">
        <v>14</v>
      </c>
      <c r="S167">
        <v>1</v>
      </c>
      <c r="T167">
        <v>25</v>
      </c>
      <c r="U167">
        <v>0.2</v>
      </c>
      <c r="V167">
        <v>100</v>
      </c>
      <c r="W167">
        <v>30963.1</v>
      </c>
      <c r="X167">
        <v>7.6434899999999999</v>
      </c>
      <c r="Y167">
        <v>0</v>
      </c>
      <c r="Z167">
        <v>13566</v>
      </c>
      <c r="AA167">
        <v>1806.29</v>
      </c>
      <c r="AB167">
        <v>16195</v>
      </c>
    </row>
    <row r="168" spans="1:28" x14ac:dyDescent="0.3">
      <c r="A168" t="s">
        <v>13</v>
      </c>
      <c r="B168">
        <v>1</v>
      </c>
      <c r="C168">
        <v>25</v>
      </c>
      <c r="D168">
        <v>0.15</v>
      </c>
      <c r="E168">
        <v>318</v>
      </c>
      <c r="F168">
        <v>90691.1</v>
      </c>
      <c r="G168">
        <v>1469.93</v>
      </c>
      <c r="H168">
        <v>0</v>
      </c>
      <c r="I168">
        <v>5</v>
      </c>
      <c r="J168">
        <v>1825.98</v>
      </c>
      <c r="K168">
        <v>3884</v>
      </c>
      <c r="L168" s="33">
        <f t="shared" si="30"/>
        <v>2.0128996553492762E-2</v>
      </c>
      <c r="M168" s="39">
        <f t="shared" si="31"/>
        <v>-4.0894477463567225E-2</v>
      </c>
      <c r="N168">
        <f t="shared" si="28"/>
        <v>94558</v>
      </c>
      <c r="O168">
        <f t="shared" si="29"/>
        <v>0</v>
      </c>
      <c r="P168">
        <f>IF(AND('Heuristica 24'!$C168=0,'Heuristica 24'!$B168=0,'Heuristica 24'!$F168&lt;&gt;"inf",OR(AND(B167=0,'Heuristica 24'!$F168&lt;P167),B167&lt;&gt;0)),'Heuristica 24'!$F168,P167)</f>
        <v>88901.6</v>
      </c>
      <c r="Q168" t="str">
        <f t="shared" si="32"/>
        <v xml:space="preserve"> </v>
      </c>
      <c r="R168" t="s">
        <v>14</v>
      </c>
      <c r="S168">
        <v>1</v>
      </c>
      <c r="T168">
        <v>50</v>
      </c>
      <c r="U168">
        <v>0.05</v>
      </c>
      <c r="V168">
        <v>100</v>
      </c>
      <c r="W168">
        <v>30939.3</v>
      </c>
      <c r="X168">
        <v>3.0727099999999998</v>
      </c>
      <c r="Y168">
        <v>0</v>
      </c>
      <c r="Z168">
        <v>118138</v>
      </c>
      <c r="AA168">
        <v>1800</v>
      </c>
      <c r="AB168">
        <v>37506</v>
      </c>
    </row>
    <row r="169" spans="1:28" x14ac:dyDescent="0.3">
      <c r="A169" t="s">
        <v>13</v>
      </c>
      <c r="B169">
        <v>1</v>
      </c>
      <c r="C169">
        <v>25</v>
      </c>
      <c r="D169">
        <v>0.2</v>
      </c>
      <c r="E169">
        <v>318</v>
      </c>
      <c r="F169">
        <v>90415.3</v>
      </c>
      <c r="G169">
        <v>1306.23</v>
      </c>
      <c r="H169">
        <v>5</v>
      </c>
      <c r="I169">
        <v>9</v>
      </c>
      <c r="J169">
        <v>1836.82</v>
      </c>
      <c r="K169">
        <v>4685</v>
      </c>
      <c r="L169" s="33">
        <f t="shared" si="30"/>
        <v>1.7026690183303828E-2</v>
      </c>
      <c r="M169" s="39">
        <f t="shared" si="31"/>
        <v>-9.3945372547903472E-2</v>
      </c>
      <c r="N169">
        <f t="shared" si="28"/>
        <v>99790.12</v>
      </c>
      <c r="O169">
        <f t="shared" si="29"/>
        <v>0</v>
      </c>
      <c r="P169">
        <f>IF(AND('Heuristica 24'!$C169=0,'Heuristica 24'!$B169=0,'Heuristica 24'!$F169&lt;&gt;"inf",OR(AND(B168=0,'Heuristica 24'!$F169&lt;P168),B168&lt;&gt;0)),'Heuristica 24'!$F169,P168)</f>
        <v>88901.6</v>
      </c>
      <c r="Q169" t="str">
        <f t="shared" si="32"/>
        <v xml:space="preserve"> </v>
      </c>
      <c r="R169" t="s">
        <v>14</v>
      </c>
      <c r="S169">
        <v>1</v>
      </c>
      <c r="T169">
        <v>50</v>
      </c>
      <c r="U169">
        <v>0.1</v>
      </c>
      <c r="V169">
        <v>100</v>
      </c>
      <c r="W169">
        <v>30963.1</v>
      </c>
      <c r="X169">
        <v>6.8227599999999997</v>
      </c>
      <c r="Y169">
        <v>0</v>
      </c>
      <c r="Z169">
        <v>16601</v>
      </c>
      <c r="AA169">
        <v>1800.13</v>
      </c>
      <c r="AB169">
        <v>22338</v>
      </c>
    </row>
    <row r="170" spans="1:28" x14ac:dyDescent="0.3">
      <c r="A170" t="s">
        <v>13</v>
      </c>
      <c r="B170">
        <v>1</v>
      </c>
      <c r="C170">
        <v>50</v>
      </c>
      <c r="D170">
        <v>0.05</v>
      </c>
      <c r="E170">
        <v>318</v>
      </c>
      <c r="F170">
        <v>89565.7</v>
      </c>
      <c r="G170">
        <v>894.79100000000005</v>
      </c>
      <c r="H170">
        <v>18</v>
      </c>
      <c r="I170">
        <v>57</v>
      </c>
      <c r="J170">
        <v>1823.34</v>
      </c>
      <c r="K170">
        <v>17625</v>
      </c>
      <c r="L170" s="33">
        <f t="shared" si="30"/>
        <v>7.4700567818801744E-3</v>
      </c>
      <c r="M170" s="39">
        <f t="shared" si="31"/>
        <v>-0.17710108848007489</v>
      </c>
      <c r="N170">
        <f t="shared" si="28"/>
        <v>108841.68</v>
      </c>
      <c r="O170">
        <f t="shared" si="29"/>
        <v>0</v>
      </c>
      <c r="P170">
        <f>IF(AND('Heuristica 24'!$C170=0,'Heuristica 24'!$B170=0,'Heuristica 24'!$F170&lt;&gt;"inf",OR(AND(B169=0,'Heuristica 24'!$F170&lt;P169),B169&lt;&gt;0)),'Heuristica 24'!$F170,P169)</f>
        <v>88901.6</v>
      </c>
      <c r="Q170" t="str">
        <f t="shared" si="32"/>
        <v xml:space="preserve"> </v>
      </c>
      <c r="R170" t="s">
        <v>14</v>
      </c>
      <c r="S170">
        <v>1</v>
      </c>
      <c r="T170">
        <v>50</v>
      </c>
      <c r="U170">
        <v>0.15</v>
      </c>
      <c r="V170">
        <v>100</v>
      </c>
      <c r="W170">
        <v>31011.200000000001</v>
      </c>
      <c r="X170">
        <v>19.471</v>
      </c>
      <c r="Y170">
        <v>0</v>
      </c>
      <c r="Z170">
        <v>1920</v>
      </c>
      <c r="AA170">
        <v>1800.47</v>
      </c>
      <c r="AB170">
        <v>7261</v>
      </c>
    </row>
    <row r="171" spans="1:28" x14ac:dyDescent="0.3">
      <c r="A171" t="s">
        <v>13</v>
      </c>
      <c r="B171">
        <v>1</v>
      </c>
      <c r="C171">
        <v>50</v>
      </c>
      <c r="D171">
        <v>0.1</v>
      </c>
      <c r="E171">
        <v>318</v>
      </c>
      <c r="F171">
        <v>90220.9</v>
      </c>
      <c r="G171">
        <v>1467.83</v>
      </c>
      <c r="H171">
        <v>9</v>
      </c>
      <c r="I171">
        <v>16</v>
      </c>
      <c r="J171">
        <v>1807.56</v>
      </c>
      <c r="K171">
        <v>9231</v>
      </c>
      <c r="L171" s="33">
        <f t="shared" si="30"/>
        <v>1.4840002879588088E-2</v>
      </c>
      <c r="M171" s="39">
        <f t="shared" si="31"/>
        <v>-0.1808209414291001</v>
      </c>
      <c r="N171">
        <f t="shared" si="28"/>
        <v>110135.75</v>
      </c>
      <c r="O171">
        <f t="shared" si="29"/>
        <v>0</v>
      </c>
      <c r="P171">
        <f>IF(AND('Heuristica 24'!$C171=0,'Heuristica 24'!$B171=0,'Heuristica 24'!$F171&lt;&gt;"inf",OR(AND(B170=0,'Heuristica 24'!$F171&lt;P170),B170&lt;&gt;0)),'Heuristica 24'!$F171,P170)</f>
        <v>88901.6</v>
      </c>
      <c r="Q171" t="str">
        <f t="shared" si="32"/>
        <v xml:space="preserve"> </v>
      </c>
      <c r="R171" t="s">
        <v>14</v>
      </c>
      <c r="S171">
        <v>1</v>
      </c>
      <c r="T171">
        <v>50</v>
      </c>
      <c r="U171">
        <v>0.2</v>
      </c>
      <c r="V171">
        <v>100</v>
      </c>
      <c r="W171">
        <v>31259.8</v>
      </c>
      <c r="X171">
        <v>85.563000000000002</v>
      </c>
      <c r="Y171">
        <v>0</v>
      </c>
      <c r="Z171">
        <v>1430</v>
      </c>
      <c r="AA171">
        <v>1801.94</v>
      </c>
      <c r="AB171">
        <v>7271</v>
      </c>
    </row>
    <row r="172" spans="1:28" x14ac:dyDescent="0.3">
      <c r="A172" t="s">
        <v>13</v>
      </c>
      <c r="B172">
        <v>1</v>
      </c>
      <c r="C172">
        <v>50</v>
      </c>
      <c r="D172">
        <v>0.15</v>
      </c>
      <c r="E172">
        <v>318</v>
      </c>
      <c r="F172">
        <v>91576.5</v>
      </c>
      <c r="G172">
        <v>1816.47</v>
      </c>
      <c r="H172">
        <v>0</v>
      </c>
      <c r="I172">
        <v>1</v>
      </c>
      <c r="J172">
        <v>1816.52</v>
      </c>
      <c r="K172">
        <v>2500</v>
      </c>
      <c r="L172" s="33">
        <f t="shared" si="30"/>
        <v>3.008832236990111E-2</v>
      </c>
      <c r="M172" s="39">
        <f t="shared" si="31"/>
        <v>-3.8879331190617816E-2</v>
      </c>
      <c r="N172">
        <f t="shared" si="28"/>
        <v>95280.960000000006</v>
      </c>
      <c r="O172">
        <f t="shared" si="29"/>
        <v>0</v>
      </c>
      <c r="P172">
        <f>IF(AND('Heuristica 24'!$C172=0,'Heuristica 24'!$B172=0,'Heuristica 24'!$F172&lt;&gt;"inf",OR(AND(B171=0,'Heuristica 24'!$F172&lt;P171),B171&lt;&gt;0)),'Heuristica 24'!$F172,P171)</f>
        <v>88901.6</v>
      </c>
      <c r="Q172" t="str">
        <f t="shared" si="32"/>
        <v xml:space="preserve"> </v>
      </c>
      <c r="R172" t="s">
        <v>14</v>
      </c>
      <c r="S172">
        <v>2</v>
      </c>
      <c r="T172">
        <v>5</v>
      </c>
      <c r="U172">
        <v>0.05</v>
      </c>
      <c r="V172">
        <v>100</v>
      </c>
      <c r="W172">
        <v>30902</v>
      </c>
      <c r="X172">
        <v>3.5756899999999998</v>
      </c>
      <c r="Y172">
        <v>0</v>
      </c>
      <c r="Z172">
        <v>122111</v>
      </c>
      <c r="AA172">
        <v>1800</v>
      </c>
      <c r="AB172">
        <v>45245</v>
      </c>
    </row>
    <row r="173" spans="1:28" x14ac:dyDescent="0.3">
      <c r="A173" t="s">
        <v>13</v>
      </c>
      <c r="B173">
        <v>1</v>
      </c>
      <c r="C173">
        <v>50</v>
      </c>
      <c r="D173">
        <v>0.2</v>
      </c>
      <c r="E173">
        <v>318</v>
      </c>
      <c r="F173">
        <v>93439.2</v>
      </c>
      <c r="G173">
        <v>1806.17</v>
      </c>
      <c r="H173">
        <v>0</v>
      </c>
      <c r="I173">
        <v>1</v>
      </c>
      <c r="J173">
        <v>1806.17</v>
      </c>
      <c r="K173">
        <v>1563</v>
      </c>
      <c r="L173" s="33">
        <f t="shared" si="30"/>
        <v>5.1040701179731141E-2</v>
      </c>
      <c r="M173" s="39">
        <f t="shared" si="31"/>
        <v>-0.19691462684186301</v>
      </c>
      <c r="N173">
        <f t="shared" si="28"/>
        <v>116350.27</v>
      </c>
      <c r="O173">
        <f t="shared" si="29"/>
        <v>0</v>
      </c>
      <c r="P173">
        <f>IF(AND('Heuristica 24'!$C173=0,'Heuristica 24'!$B173=0,'Heuristica 24'!$F173&lt;&gt;"inf",OR(AND(B172=0,'Heuristica 24'!$F173&lt;P172),B172&lt;&gt;0)),'Heuristica 24'!$F173,P172)</f>
        <v>88901.6</v>
      </c>
      <c r="Q173" t="str">
        <f t="shared" si="32"/>
        <v xml:space="preserve"> </v>
      </c>
      <c r="R173" t="s">
        <v>14</v>
      </c>
      <c r="S173">
        <v>2</v>
      </c>
      <c r="T173">
        <v>5</v>
      </c>
      <c r="U173">
        <v>0.15</v>
      </c>
      <c r="V173">
        <v>100</v>
      </c>
      <c r="W173">
        <v>30902</v>
      </c>
      <c r="X173">
        <v>2.0881599999999998</v>
      </c>
      <c r="Y173">
        <v>0</v>
      </c>
      <c r="Z173">
        <v>90399</v>
      </c>
      <c r="AA173">
        <v>1800</v>
      </c>
      <c r="AB173">
        <v>34047</v>
      </c>
    </row>
    <row r="174" spans="1:28" x14ac:dyDescent="0.3">
      <c r="A174" t="s">
        <v>13</v>
      </c>
      <c r="B174">
        <v>2</v>
      </c>
      <c r="C174">
        <v>5</v>
      </c>
      <c r="D174">
        <v>0.05</v>
      </c>
      <c r="E174">
        <v>318</v>
      </c>
      <c r="F174">
        <v>89253.1</v>
      </c>
      <c r="G174">
        <v>550.73199999999997</v>
      </c>
      <c r="H174">
        <v>24</v>
      </c>
      <c r="I174">
        <v>83</v>
      </c>
      <c r="J174">
        <v>1801.59</v>
      </c>
      <c r="K174">
        <v>20826</v>
      </c>
      <c r="L174" s="33">
        <f t="shared" si="30"/>
        <v>3.9538096052265104E-3</v>
      </c>
      <c r="M174" s="39">
        <f t="shared" si="31"/>
        <v>-4.0725768660970663E-2</v>
      </c>
      <c r="N174">
        <f t="shared" si="28"/>
        <v>93042.32</v>
      </c>
      <c r="O174">
        <f t="shared" si="29"/>
        <v>0</v>
      </c>
      <c r="P174">
        <f>IF(AND('Heuristica 24'!$C174=0,'Heuristica 24'!$B174=0,'Heuristica 24'!$F174&lt;&gt;"inf",OR(AND(B173=0,'Heuristica 24'!$F174&lt;P173),B173&lt;&gt;0)),'Heuristica 24'!$F174,P173)</f>
        <v>88901.6</v>
      </c>
      <c r="Q174" t="str">
        <f t="shared" si="32"/>
        <v xml:space="preserve"> </v>
      </c>
      <c r="R174" t="s">
        <v>14</v>
      </c>
      <c r="S174">
        <v>2</v>
      </c>
      <c r="T174">
        <v>5</v>
      </c>
      <c r="U174">
        <v>0.2</v>
      </c>
      <c r="V174">
        <v>100</v>
      </c>
      <c r="W174">
        <v>30939.3</v>
      </c>
      <c r="X174">
        <v>1.96434</v>
      </c>
      <c r="Y174">
        <v>0</v>
      </c>
      <c r="Z174">
        <v>101675</v>
      </c>
      <c r="AA174">
        <v>1800</v>
      </c>
      <c r="AB174">
        <v>41243</v>
      </c>
    </row>
    <row r="175" spans="1:28" x14ac:dyDescent="0.3">
      <c r="A175" t="s">
        <v>13</v>
      </c>
      <c r="B175">
        <v>2</v>
      </c>
      <c r="C175">
        <v>5</v>
      </c>
      <c r="D175">
        <v>0.1</v>
      </c>
      <c r="E175">
        <v>318</v>
      </c>
      <c r="F175">
        <v>89432.5</v>
      </c>
      <c r="G175">
        <v>1552.9</v>
      </c>
      <c r="H175">
        <v>95</v>
      </c>
      <c r="I175">
        <v>105</v>
      </c>
      <c r="J175">
        <v>1805.02</v>
      </c>
      <c r="K175">
        <v>25949</v>
      </c>
      <c r="L175" s="33">
        <f t="shared" si="30"/>
        <v>5.9717710367417354E-3</v>
      </c>
      <c r="M175" s="39">
        <f t="shared" si="31"/>
        <v>-2.2112959064248816E-3</v>
      </c>
      <c r="N175">
        <f t="shared" si="28"/>
        <v>89630.7</v>
      </c>
      <c r="O175">
        <f t="shared" si="29"/>
        <v>0</v>
      </c>
      <c r="P175">
        <f>IF(AND('Heuristica 24'!$C175=0,'Heuristica 24'!$B175=0,'Heuristica 24'!$F175&lt;&gt;"inf",OR(AND(B174=0,'Heuristica 24'!$F175&lt;P174),B174&lt;&gt;0)),'Heuristica 24'!$F175,P174)</f>
        <v>88901.6</v>
      </c>
      <c r="Q175" t="str">
        <f t="shared" si="32"/>
        <v xml:space="preserve"> </v>
      </c>
      <c r="R175" t="s">
        <v>14</v>
      </c>
      <c r="S175">
        <v>2</v>
      </c>
      <c r="T175">
        <v>10</v>
      </c>
      <c r="U175">
        <v>0.05</v>
      </c>
      <c r="V175">
        <v>100</v>
      </c>
      <c r="W175">
        <v>30902</v>
      </c>
      <c r="X175">
        <v>2.3996900000000001</v>
      </c>
      <c r="Y175">
        <v>0</v>
      </c>
      <c r="Z175">
        <v>97270</v>
      </c>
      <c r="AA175">
        <v>1800</v>
      </c>
      <c r="AB175">
        <v>31262</v>
      </c>
    </row>
    <row r="176" spans="1:28" x14ac:dyDescent="0.3">
      <c r="A176" t="s">
        <v>13</v>
      </c>
      <c r="B176">
        <v>2</v>
      </c>
      <c r="C176">
        <v>5</v>
      </c>
      <c r="D176">
        <v>0.15</v>
      </c>
      <c r="E176">
        <v>318</v>
      </c>
      <c r="F176">
        <v>89471.1</v>
      </c>
      <c r="G176">
        <v>398.27100000000002</v>
      </c>
      <c r="H176">
        <v>13</v>
      </c>
      <c r="I176">
        <v>130</v>
      </c>
      <c r="J176">
        <v>1803.33</v>
      </c>
      <c r="K176">
        <v>25485</v>
      </c>
      <c r="L176" s="33">
        <f t="shared" si="30"/>
        <v>6.4059589478704382E-3</v>
      </c>
      <c r="M176" s="39">
        <f t="shared" si="31"/>
        <v>-4.8045093914509396E-3</v>
      </c>
      <c r="N176">
        <f t="shared" si="28"/>
        <v>89903.039999999994</v>
      </c>
      <c r="O176">
        <f t="shared" si="29"/>
        <v>0</v>
      </c>
      <c r="P176">
        <f>IF(AND('Heuristica 24'!$C176=0,'Heuristica 24'!$B176=0,'Heuristica 24'!$F176&lt;&gt;"inf",OR(AND(B175=0,'Heuristica 24'!$F176&lt;P175),B175&lt;&gt;0)),'Heuristica 24'!$F176,P175)</f>
        <v>88901.6</v>
      </c>
      <c r="Q176" t="str">
        <f t="shared" si="32"/>
        <v xml:space="preserve"> </v>
      </c>
      <c r="R176" t="s">
        <v>14</v>
      </c>
      <c r="S176">
        <v>2</v>
      </c>
      <c r="T176">
        <v>10</v>
      </c>
      <c r="U176">
        <v>0.1</v>
      </c>
      <c r="V176">
        <v>100</v>
      </c>
      <c r="W176">
        <v>30902</v>
      </c>
      <c r="X176">
        <v>2.8220499999999999</v>
      </c>
      <c r="Y176">
        <v>0</v>
      </c>
      <c r="Z176">
        <v>75662</v>
      </c>
      <c r="AA176">
        <v>1800</v>
      </c>
      <c r="AB176">
        <v>33926</v>
      </c>
    </row>
    <row r="177" spans="1:28" x14ac:dyDescent="0.3">
      <c r="A177" t="s">
        <v>13</v>
      </c>
      <c r="B177">
        <v>2</v>
      </c>
      <c r="C177">
        <v>5</v>
      </c>
      <c r="D177">
        <v>0.2</v>
      </c>
      <c r="E177">
        <v>318</v>
      </c>
      <c r="F177">
        <v>89840.3</v>
      </c>
      <c r="G177">
        <v>703.47</v>
      </c>
      <c r="H177">
        <v>0</v>
      </c>
      <c r="I177">
        <v>25</v>
      </c>
      <c r="J177">
        <v>1808.58</v>
      </c>
      <c r="K177">
        <v>9390</v>
      </c>
      <c r="L177" s="33">
        <f t="shared" si="30"/>
        <v>1.0558865082293201E-2</v>
      </c>
      <c r="M177" s="39">
        <f t="shared" si="31"/>
        <v>-8.1335208570032513E-3</v>
      </c>
      <c r="N177">
        <f t="shared" si="28"/>
        <v>90577.01</v>
      </c>
      <c r="O177">
        <f t="shared" si="29"/>
        <v>0</v>
      </c>
      <c r="P177">
        <f>IF(AND('Heuristica 24'!$C177=0,'Heuristica 24'!$B177=0,'Heuristica 24'!$F177&lt;&gt;"inf",OR(AND(B176=0,'Heuristica 24'!$F177&lt;P176),B176&lt;&gt;0)),'Heuristica 24'!$F177,P176)</f>
        <v>88901.6</v>
      </c>
      <c r="Q177" t="str">
        <f t="shared" si="32"/>
        <v xml:space="preserve"> </v>
      </c>
      <c r="R177" t="s">
        <v>14</v>
      </c>
      <c r="S177">
        <v>2</v>
      </c>
      <c r="T177">
        <v>10</v>
      </c>
      <c r="U177">
        <v>0.15</v>
      </c>
      <c r="V177">
        <v>100</v>
      </c>
      <c r="W177">
        <v>30939.3</v>
      </c>
      <c r="X177">
        <v>3.6955100000000001</v>
      </c>
      <c r="Y177">
        <v>0</v>
      </c>
      <c r="Z177">
        <v>81906</v>
      </c>
      <c r="AA177">
        <v>1805.95</v>
      </c>
      <c r="AB177">
        <v>33241</v>
      </c>
    </row>
    <row r="178" spans="1:28" x14ac:dyDescent="0.3">
      <c r="A178" t="s">
        <v>13</v>
      </c>
      <c r="B178">
        <v>2</v>
      </c>
      <c r="C178">
        <v>10</v>
      </c>
      <c r="D178">
        <v>0.05</v>
      </c>
      <c r="E178">
        <v>318</v>
      </c>
      <c r="F178">
        <v>89427</v>
      </c>
      <c r="G178">
        <v>620.94100000000003</v>
      </c>
      <c r="H178">
        <v>28</v>
      </c>
      <c r="I178">
        <v>100</v>
      </c>
      <c r="J178">
        <v>1801.33</v>
      </c>
      <c r="K178">
        <v>24400</v>
      </c>
      <c r="L178" s="33">
        <f t="shared" si="30"/>
        <v>5.9099048836015466E-3</v>
      </c>
      <c r="M178" s="39">
        <f t="shared" si="31"/>
        <v>-2.2070897556156766E-3</v>
      </c>
      <c r="N178">
        <f t="shared" si="28"/>
        <v>89624.81</v>
      </c>
      <c r="O178">
        <f t="shared" si="29"/>
        <v>0</v>
      </c>
      <c r="P178">
        <f>IF(AND('Heuristica 24'!$C178=0,'Heuristica 24'!$B178=0,'Heuristica 24'!$F178&lt;&gt;"inf",OR(AND(B177=0,'Heuristica 24'!$F178&lt;P177),B177&lt;&gt;0)),'Heuristica 24'!$F178,P177)</f>
        <v>88901.6</v>
      </c>
      <c r="Q178" t="str">
        <f t="shared" si="32"/>
        <v xml:space="preserve"> </v>
      </c>
      <c r="R178" t="s">
        <v>14</v>
      </c>
      <c r="S178">
        <v>2</v>
      </c>
      <c r="T178">
        <v>10</v>
      </c>
      <c r="U178">
        <v>0.2</v>
      </c>
      <c r="V178">
        <v>100</v>
      </c>
      <c r="W178">
        <v>30950.1</v>
      </c>
      <c r="X178">
        <v>3.5108999999999999</v>
      </c>
      <c r="Y178">
        <v>0</v>
      </c>
      <c r="Z178">
        <v>106944</v>
      </c>
      <c r="AA178">
        <v>1800</v>
      </c>
      <c r="AB178">
        <v>34720</v>
      </c>
    </row>
    <row r="179" spans="1:28" x14ac:dyDescent="0.3">
      <c r="A179" t="s">
        <v>13</v>
      </c>
      <c r="B179">
        <v>2</v>
      </c>
      <c r="C179">
        <v>10</v>
      </c>
      <c r="D179">
        <v>0.1</v>
      </c>
      <c r="E179">
        <v>318</v>
      </c>
      <c r="F179">
        <v>89750.6</v>
      </c>
      <c r="G179">
        <v>982.47299999999996</v>
      </c>
      <c r="H179">
        <v>5</v>
      </c>
      <c r="I179">
        <v>24</v>
      </c>
      <c r="J179">
        <v>1801.62</v>
      </c>
      <c r="K179">
        <v>10015</v>
      </c>
      <c r="L179" s="33">
        <f t="shared" si="30"/>
        <v>9.5498843665355881E-3</v>
      </c>
      <c r="M179" s="39">
        <f t="shared" si="31"/>
        <v>-5.5245306153211882E-2</v>
      </c>
      <c r="N179">
        <f t="shared" si="28"/>
        <v>94998.84</v>
      </c>
      <c r="O179">
        <f t="shared" si="29"/>
        <v>0</v>
      </c>
      <c r="P179">
        <f>IF(AND('Heuristica 24'!$C179=0,'Heuristica 24'!$B179=0,'Heuristica 24'!$F179&lt;&gt;"inf",OR(AND(B178=0,'Heuristica 24'!$F179&lt;P178),B178&lt;&gt;0)),'Heuristica 24'!$F179,P178)</f>
        <v>88901.6</v>
      </c>
      <c r="Q179" t="str">
        <f t="shared" si="32"/>
        <v xml:space="preserve"> </v>
      </c>
      <c r="R179" t="s">
        <v>14</v>
      </c>
      <c r="S179">
        <v>2</v>
      </c>
      <c r="T179">
        <v>25</v>
      </c>
      <c r="U179">
        <v>0.05</v>
      </c>
      <c r="V179">
        <v>100</v>
      </c>
      <c r="W179">
        <v>30902</v>
      </c>
      <c r="X179">
        <v>1.58236</v>
      </c>
      <c r="Y179">
        <v>0</v>
      </c>
      <c r="Z179">
        <v>83415</v>
      </c>
      <c r="AA179">
        <v>1800.05</v>
      </c>
      <c r="AB179">
        <v>36947</v>
      </c>
    </row>
    <row r="180" spans="1:28" x14ac:dyDescent="0.3">
      <c r="A180" t="s">
        <v>13</v>
      </c>
      <c r="B180">
        <v>2</v>
      </c>
      <c r="C180">
        <v>10</v>
      </c>
      <c r="D180">
        <v>0.15</v>
      </c>
      <c r="E180">
        <v>318</v>
      </c>
      <c r="F180">
        <v>90065.1</v>
      </c>
      <c r="G180">
        <v>1505.74</v>
      </c>
      <c r="H180">
        <v>11</v>
      </c>
      <c r="I180">
        <v>17</v>
      </c>
      <c r="J180">
        <v>1800.34</v>
      </c>
      <c r="K180">
        <v>7877</v>
      </c>
      <c r="L180" s="33">
        <f t="shared" si="30"/>
        <v>1.3087503487001273E-2</v>
      </c>
      <c r="M180" s="39">
        <f t="shared" si="31"/>
        <v>-7.7702634592043962E-3</v>
      </c>
      <c r="N180">
        <f t="shared" si="28"/>
        <v>90770.41</v>
      </c>
      <c r="O180">
        <f t="shared" si="29"/>
        <v>0</v>
      </c>
      <c r="P180">
        <f>IF(AND('Heuristica 24'!$C180=0,'Heuristica 24'!$B180=0,'Heuristica 24'!$F180&lt;&gt;"inf",OR(AND(B179=0,'Heuristica 24'!$F180&lt;P179),B179&lt;&gt;0)),'Heuristica 24'!$F180,P179)</f>
        <v>88901.6</v>
      </c>
      <c r="Q180" t="str">
        <f t="shared" si="32"/>
        <v xml:space="preserve"> </v>
      </c>
      <c r="R180" t="s">
        <v>14</v>
      </c>
      <c r="S180">
        <v>2</v>
      </c>
      <c r="T180">
        <v>25</v>
      </c>
      <c r="U180">
        <v>0.1</v>
      </c>
      <c r="V180">
        <v>100</v>
      </c>
      <c r="W180">
        <v>30950.1</v>
      </c>
      <c r="X180">
        <v>11.079599999999999</v>
      </c>
      <c r="Y180">
        <v>0</v>
      </c>
      <c r="Z180">
        <v>62654</v>
      </c>
      <c r="AA180">
        <v>1800</v>
      </c>
      <c r="AB180">
        <v>24167</v>
      </c>
    </row>
    <row r="181" spans="1:28" x14ac:dyDescent="0.3">
      <c r="A181" t="s">
        <v>13</v>
      </c>
      <c r="B181">
        <v>2</v>
      </c>
      <c r="C181">
        <v>10</v>
      </c>
      <c r="D181">
        <v>0.2</v>
      </c>
      <c r="E181">
        <v>318</v>
      </c>
      <c r="F181">
        <v>90793.5</v>
      </c>
      <c r="G181">
        <v>1212.52</v>
      </c>
      <c r="H181">
        <v>0</v>
      </c>
      <c r="I181">
        <v>8</v>
      </c>
      <c r="J181">
        <v>1814.42</v>
      </c>
      <c r="K181">
        <v>4006</v>
      </c>
      <c r="L181" s="33">
        <f t="shared" si="30"/>
        <v>2.1280831841046677E-2</v>
      </c>
      <c r="M181" s="39">
        <f t="shared" si="31"/>
        <v>-1.8194334445981841E-2</v>
      </c>
      <c r="N181">
        <f t="shared" si="28"/>
        <v>92476.04</v>
      </c>
      <c r="O181">
        <f t="shared" si="29"/>
        <v>0</v>
      </c>
      <c r="P181">
        <f>IF(AND('Heuristica 24'!$C181=0,'Heuristica 24'!$B181=0,'Heuristica 24'!$F181&lt;&gt;"inf",OR(AND(B180=0,'Heuristica 24'!$F181&lt;P180),B180&lt;&gt;0)),'Heuristica 24'!$F181,P180)</f>
        <v>88901.6</v>
      </c>
      <c r="Q181" t="str">
        <f t="shared" si="32"/>
        <v xml:space="preserve"> </v>
      </c>
      <c r="R181" t="s">
        <v>14</v>
      </c>
      <c r="S181">
        <v>2</v>
      </c>
      <c r="T181">
        <v>25</v>
      </c>
      <c r="U181">
        <v>0.15</v>
      </c>
      <c r="V181">
        <v>100</v>
      </c>
      <c r="W181">
        <v>30966.799999999999</v>
      </c>
      <c r="X181">
        <v>2.7420200000000001</v>
      </c>
      <c r="Y181">
        <v>0</v>
      </c>
      <c r="Z181">
        <v>22417</v>
      </c>
      <c r="AA181">
        <v>1800</v>
      </c>
      <c r="AB181">
        <v>22252</v>
      </c>
    </row>
    <row r="182" spans="1:28" x14ac:dyDescent="0.3">
      <c r="A182" t="s">
        <v>13</v>
      </c>
      <c r="B182">
        <v>2</v>
      </c>
      <c r="C182">
        <v>25</v>
      </c>
      <c r="D182">
        <v>0.05</v>
      </c>
      <c r="E182">
        <v>318</v>
      </c>
      <c r="F182">
        <v>89630.1</v>
      </c>
      <c r="G182">
        <v>1648.69</v>
      </c>
      <c r="H182">
        <v>88</v>
      </c>
      <c r="I182">
        <v>94</v>
      </c>
      <c r="J182">
        <v>1803.52</v>
      </c>
      <c r="K182">
        <v>20161</v>
      </c>
      <c r="L182" s="33">
        <f t="shared" si="30"/>
        <v>8.1944531931934517E-3</v>
      </c>
      <c r="M182" s="39">
        <f t="shared" si="31"/>
        <v>-1.0119564126189862E-2</v>
      </c>
      <c r="N182">
        <f t="shared" si="28"/>
        <v>90546.39</v>
      </c>
      <c r="O182">
        <f t="shared" si="29"/>
        <v>0</v>
      </c>
      <c r="P182">
        <f>IF(AND('Heuristica 24'!$C182=0,'Heuristica 24'!$B182=0,'Heuristica 24'!$F182&lt;&gt;"inf",OR(AND(B181=0,'Heuristica 24'!$F182&lt;P181),B181&lt;&gt;0)),'Heuristica 24'!$F182,P181)</f>
        <v>88901.6</v>
      </c>
      <c r="Q182" t="str">
        <f t="shared" si="32"/>
        <v xml:space="preserve"> </v>
      </c>
      <c r="R182" t="s">
        <v>14</v>
      </c>
      <c r="S182">
        <v>2</v>
      </c>
      <c r="T182">
        <v>25</v>
      </c>
      <c r="U182">
        <v>0.2</v>
      </c>
      <c r="V182">
        <v>100</v>
      </c>
      <c r="W182">
        <v>30984.6</v>
      </c>
      <c r="X182">
        <v>13.0913</v>
      </c>
      <c r="Y182">
        <v>0</v>
      </c>
      <c r="Z182">
        <v>6495</v>
      </c>
      <c r="AA182">
        <v>1802.72</v>
      </c>
      <c r="AB182">
        <v>11481</v>
      </c>
    </row>
    <row r="183" spans="1:28" x14ac:dyDescent="0.3">
      <c r="A183" t="s">
        <v>13</v>
      </c>
      <c r="B183">
        <v>2</v>
      </c>
      <c r="C183">
        <v>25</v>
      </c>
      <c r="D183">
        <v>0.1</v>
      </c>
      <c r="E183">
        <v>318</v>
      </c>
      <c r="F183">
        <v>90605.6</v>
      </c>
      <c r="G183">
        <v>1480.39</v>
      </c>
      <c r="H183">
        <v>0</v>
      </c>
      <c r="I183">
        <v>7</v>
      </c>
      <c r="J183">
        <v>1804.24</v>
      </c>
      <c r="K183">
        <v>2933</v>
      </c>
      <c r="L183" s="33">
        <f t="shared" si="30"/>
        <v>1.9167259081951382E-2</v>
      </c>
      <c r="M183" s="39">
        <f t="shared" si="31"/>
        <v>-9.1273707790341829E-2</v>
      </c>
      <c r="N183">
        <f t="shared" si="28"/>
        <v>99706.15</v>
      </c>
      <c r="O183">
        <f t="shared" si="29"/>
        <v>0</v>
      </c>
      <c r="P183">
        <f>IF(AND('Heuristica 24'!$C183=0,'Heuristica 24'!$B183=0,'Heuristica 24'!$F183&lt;&gt;"inf",OR(AND(B182=0,'Heuristica 24'!$F183&lt;P182),B182&lt;&gt;0)),'Heuristica 24'!$F183,P182)</f>
        <v>88901.6</v>
      </c>
      <c r="Q183" t="str">
        <f t="shared" si="32"/>
        <v xml:space="preserve"> </v>
      </c>
      <c r="R183" t="s">
        <v>14</v>
      </c>
      <c r="S183">
        <v>2</v>
      </c>
      <c r="T183">
        <v>50</v>
      </c>
      <c r="U183">
        <v>0.05</v>
      </c>
      <c r="V183">
        <v>100</v>
      </c>
      <c r="W183">
        <v>30939.3</v>
      </c>
      <c r="X183">
        <v>1.9959</v>
      </c>
      <c r="Y183">
        <v>0</v>
      </c>
      <c r="Z183">
        <v>60969</v>
      </c>
      <c r="AA183">
        <v>1800</v>
      </c>
      <c r="AB183">
        <v>30180</v>
      </c>
    </row>
    <row r="184" spans="1:28" x14ac:dyDescent="0.3">
      <c r="A184" t="s">
        <v>13</v>
      </c>
      <c r="B184">
        <v>2</v>
      </c>
      <c r="C184">
        <v>25</v>
      </c>
      <c r="D184">
        <v>0.15</v>
      </c>
      <c r="E184">
        <v>318</v>
      </c>
      <c r="F184">
        <v>93673.1</v>
      </c>
      <c r="G184">
        <v>1844.98</v>
      </c>
      <c r="H184">
        <v>0</v>
      </c>
      <c r="I184">
        <v>1</v>
      </c>
      <c r="J184">
        <v>1844.98</v>
      </c>
      <c r="K184">
        <v>1628</v>
      </c>
      <c r="L184" s="33">
        <f t="shared" si="30"/>
        <v>5.367169994690757E-2</v>
      </c>
      <c r="M184" s="39">
        <f t="shared" si="31"/>
        <v>8.7559748533330151E-3</v>
      </c>
      <c r="N184">
        <f t="shared" si="28"/>
        <v>92860.02</v>
      </c>
      <c r="O184">
        <f t="shared" si="29"/>
        <v>0</v>
      </c>
      <c r="P184">
        <f>IF(AND('Heuristica 24'!$C184=0,'Heuristica 24'!$B184=0,'Heuristica 24'!$F184&lt;&gt;"inf",OR(AND(B183=0,'Heuristica 24'!$F184&lt;P183),B183&lt;&gt;0)),'Heuristica 24'!$F184,P183)</f>
        <v>88901.6</v>
      </c>
      <c r="Q184" t="str">
        <f t="shared" si="32"/>
        <v xml:space="preserve"> </v>
      </c>
      <c r="R184" t="s">
        <v>14</v>
      </c>
      <c r="S184">
        <v>2</v>
      </c>
      <c r="T184">
        <v>50</v>
      </c>
      <c r="U184">
        <v>0.1</v>
      </c>
      <c r="V184">
        <v>100</v>
      </c>
      <c r="W184">
        <v>30963.1</v>
      </c>
      <c r="X184">
        <v>2.8122099999999999</v>
      </c>
      <c r="Y184">
        <v>0</v>
      </c>
      <c r="Z184">
        <v>31161</v>
      </c>
      <c r="AA184">
        <v>1828.84</v>
      </c>
      <c r="AB184">
        <v>23961</v>
      </c>
    </row>
    <row r="185" spans="1:28" x14ac:dyDescent="0.3">
      <c r="A185" t="s">
        <v>13</v>
      </c>
      <c r="B185">
        <v>2</v>
      </c>
      <c r="C185">
        <v>25</v>
      </c>
      <c r="D185">
        <v>0.2</v>
      </c>
      <c r="E185">
        <v>318</v>
      </c>
      <c r="F185">
        <v>93534.9</v>
      </c>
      <c r="G185">
        <v>1855.55</v>
      </c>
      <c r="H185">
        <v>0</v>
      </c>
      <c r="I185">
        <v>1</v>
      </c>
      <c r="J185">
        <v>1855.56</v>
      </c>
      <c r="K185">
        <v>1947</v>
      </c>
      <c r="L185" s="33">
        <f t="shared" si="30"/>
        <v>5.2117172244368959E-2</v>
      </c>
      <c r="M185" s="39">
        <f t="shared" si="31"/>
        <v>-4.7388675026011073E-3</v>
      </c>
      <c r="N185">
        <f t="shared" si="28"/>
        <v>93980.26</v>
      </c>
      <c r="O185">
        <f t="shared" si="29"/>
        <v>0</v>
      </c>
      <c r="P185">
        <f>IF(AND('Heuristica 24'!$C185=0,'Heuristica 24'!$B185=0,'Heuristica 24'!$F185&lt;&gt;"inf",OR(AND(B184=0,'Heuristica 24'!$F185&lt;P184),B184&lt;&gt;0)),'Heuristica 24'!$F185,P184)</f>
        <v>88901.6</v>
      </c>
      <c r="Q185" t="str">
        <f t="shared" si="32"/>
        <v xml:space="preserve"> </v>
      </c>
      <c r="R185" t="s">
        <v>14</v>
      </c>
      <c r="S185">
        <v>2</v>
      </c>
      <c r="T185">
        <v>50</v>
      </c>
      <c r="U185">
        <v>0.15</v>
      </c>
      <c r="V185">
        <v>100</v>
      </c>
      <c r="W185">
        <v>31039.1</v>
      </c>
      <c r="X185">
        <v>19.055299999999999</v>
      </c>
      <c r="Y185">
        <v>0</v>
      </c>
      <c r="Z185">
        <v>5581</v>
      </c>
      <c r="AA185">
        <v>1803.59</v>
      </c>
      <c r="AB185">
        <v>11041</v>
      </c>
    </row>
    <row r="186" spans="1:28" x14ac:dyDescent="0.3">
      <c r="A186" t="s">
        <v>13</v>
      </c>
      <c r="B186">
        <v>2</v>
      </c>
      <c r="C186">
        <v>50</v>
      </c>
      <c r="D186">
        <v>0.05</v>
      </c>
      <c r="E186">
        <v>318</v>
      </c>
      <c r="F186">
        <v>89630.1</v>
      </c>
      <c r="G186">
        <v>421.14600000000002</v>
      </c>
      <c r="H186">
        <v>0</v>
      </c>
      <c r="I186">
        <v>76</v>
      </c>
      <c r="J186">
        <v>1800.22</v>
      </c>
      <c r="K186">
        <v>21055</v>
      </c>
      <c r="L186" s="33">
        <f t="shared" si="30"/>
        <v>8.1944531931934517E-3</v>
      </c>
      <c r="M186" s="39">
        <f t="shared" si="31"/>
        <v>-6.1207662874737445E-2</v>
      </c>
      <c r="N186">
        <f t="shared" si="28"/>
        <v>95473.83</v>
      </c>
      <c r="O186">
        <f t="shared" si="29"/>
        <v>0</v>
      </c>
      <c r="P186">
        <f>IF(AND('Heuristica 24'!$C186=0,'Heuristica 24'!$B186=0,'Heuristica 24'!$F186&lt;&gt;"inf",OR(AND(B185=0,'Heuristica 24'!$F186&lt;P185),B185&lt;&gt;0)),'Heuristica 24'!$F186,P185)</f>
        <v>88901.6</v>
      </c>
      <c r="Q186" t="str">
        <f t="shared" si="32"/>
        <v xml:space="preserve"> </v>
      </c>
      <c r="R186" t="s">
        <v>14</v>
      </c>
      <c r="S186">
        <v>2</v>
      </c>
      <c r="T186">
        <v>50</v>
      </c>
      <c r="U186">
        <v>0.2</v>
      </c>
      <c r="V186">
        <v>100</v>
      </c>
      <c r="W186">
        <v>31162.7</v>
      </c>
      <c r="X186">
        <v>37.503500000000003</v>
      </c>
      <c r="Y186">
        <v>0</v>
      </c>
      <c r="Z186">
        <v>3350</v>
      </c>
      <c r="AA186">
        <v>1800.82</v>
      </c>
      <c r="AB186">
        <v>11030</v>
      </c>
    </row>
    <row r="187" spans="1:28" x14ac:dyDescent="0.3">
      <c r="A187" t="s">
        <v>13</v>
      </c>
      <c r="B187">
        <v>2</v>
      </c>
      <c r="C187">
        <v>50</v>
      </c>
      <c r="D187">
        <v>0.1</v>
      </c>
      <c r="E187">
        <v>318</v>
      </c>
      <c r="F187">
        <v>90854.5</v>
      </c>
      <c r="G187">
        <v>1703.6</v>
      </c>
      <c r="H187">
        <v>12</v>
      </c>
      <c r="I187">
        <v>15</v>
      </c>
      <c r="J187">
        <v>1856.53</v>
      </c>
      <c r="K187">
        <v>9199</v>
      </c>
      <c r="L187" s="33">
        <f t="shared" si="30"/>
        <v>2.1966983721327882E-2</v>
      </c>
      <c r="M187" s="39">
        <f t="shared" si="31"/>
        <v>-6.2248930490335419E-2</v>
      </c>
      <c r="N187">
        <f t="shared" si="28"/>
        <v>96885.52</v>
      </c>
      <c r="O187">
        <f t="shared" si="29"/>
        <v>0</v>
      </c>
      <c r="P187">
        <f>IF(AND('Heuristica 24'!$C187=0,'Heuristica 24'!$B187=0,'Heuristica 24'!$F187&lt;&gt;"inf",OR(AND(B186=0,'Heuristica 24'!$F187&lt;P186),B186&lt;&gt;0)),'Heuristica 24'!$F187,P186)</f>
        <v>88901.6</v>
      </c>
      <c r="Q187" t="str">
        <f t="shared" si="32"/>
        <v xml:space="preserve"> </v>
      </c>
      <c r="R187" t="s">
        <v>14</v>
      </c>
      <c r="S187">
        <v>3</v>
      </c>
      <c r="T187">
        <v>0</v>
      </c>
      <c r="U187">
        <v>0.05</v>
      </c>
      <c r="V187">
        <v>100</v>
      </c>
      <c r="W187">
        <v>31014.9</v>
      </c>
      <c r="X187">
        <v>4.4454900000000004</v>
      </c>
      <c r="Y187">
        <v>0</v>
      </c>
      <c r="Z187">
        <v>103400</v>
      </c>
      <c r="AA187">
        <v>1800</v>
      </c>
      <c r="AB187">
        <v>32265</v>
      </c>
    </row>
    <row r="188" spans="1:28" x14ac:dyDescent="0.3">
      <c r="A188" t="s">
        <v>13</v>
      </c>
      <c r="B188">
        <v>2</v>
      </c>
      <c r="C188">
        <v>50</v>
      </c>
      <c r="D188">
        <v>0.15</v>
      </c>
      <c r="E188">
        <v>318</v>
      </c>
      <c r="F188">
        <v>92959.7</v>
      </c>
      <c r="G188">
        <v>1804.12</v>
      </c>
      <c r="H188">
        <v>0</v>
      </c>
      <c r="I188">
        <v>1</v>
      </c>
      <c r="J188">
        <v>1804.12</v>
      </c>
      <c r="K188">
        <v>1981</v>
      </c>
      <c r="L188" s="33">
        <f t="shared" si="30"/>
        <v>4.5647097465062458E-2</v>
      </c>
      <c r="M188" s="39">
        <f t="shared" si="31"/>
        <v>-2.1472721990408505E-2</v>
      </c>
      <c r="N188">
        <f t="shared" si="28"/>
        <v>94999.6</v>
      </c>
      <c r="O188">
        <f t="shared" si="29"/>
        <v>0</v>
      </c>
      <c r="P188">
        <f>IF(AND('Heuristica 24'!$C188=0,'Heuristica 24'!$B188=0,'Heuristica 24'!$F188&lt;&gt;"inf",OR(AND(B187=0,'Heuristica 24'!$F188&lt;P187),B187&lt;&gt;0)),'Heuristica 24'!$F188,P187)</f>
        <v>88901.6</v>
      </c>
      <c r="Q188" t="str">
        <f t="shared" si="32"/>
        <v xml:space="preserve"> </v>
      </c>
      <c r="R188" t="s">
        <v>14</v>
      </c>
      <c r="S188">
        <v>3</v>
      </c>
      <c r="T188">
        <v>0</v>
      </c>
      <c r="U188">
        <v>0.1</v>
      </c>
      <c r="V188">
        <v>100</v>
      </c>
      <c r="W188">
        <v>32051.1</v>
      </c>
      <c r="X188">
        <v>20.807500000000001</v>
      </c>
      <c r="Y188">
        <v>40</v>
      </c>
      <c r="Z188">
        <v>70061</v>
      </c>
      <c r="AA188">
        <v>1800</v>
      </c>
      <c r="AB188">
        <v>49256</v>
      </c>
    </row>
    <row r="189" spans="1:28" x14ac:dyDescent="0.3">
      <c r="A189" t="s">
        <v>13</v>
      </c>
      <c r="B189">
        <v>2</v>
      </c>
      <c r="C189">
        <v>50</v>
      </c>
      <c r="D189">
        <v>0.2</v>
      </c>
      <c r="E189">
        <v>318</v>
      </c>
      <c r="F189">
        <v>98095.6</v>
      </c>
      <c r="G189">
        <v>1806.69</v>
      </c>
      <c r="H189">
        <v>0</v>
      </c>
      <c r="I189">
        <v>1</v>
      </c>
      <c r="J189">
        <v>1806.69</v>
      </c>
      <c r="K189">
        <v>1853</v>
      </c>
      <c r="L189" s="33">
        <f t="shared" si="30"/>
        <v>0.10341771126728871</v>
      </c>
      <c r="M189" s="39">
        <f t="shared" si="31"/>
        <v>-0.33460724567205669</v>
      </c>
      <c r="N189">
        <f t="shared" si="28"/>
        <v>147425.10999999999</v>
      </c>
      <c r="O189">
        <f t="shared" si="29"/>
        <v>0</v>
      </c>
      <c r="P189">
        <f>IF(AND('Heuristica 24'!$C189=0,'Heuristica 24'!$B189=0,'Heuristica 24'!$F189&lt;&gt;"inf",OR(AND(B188=0,'Heuristica 24'!$F189&lt;P188),B188&lt;&gt;0)),'Heuristica 24'!$F189,P188)</f>
        <v>88901.6</v>
      </c>
      <c r="Q189" t="str">
        <f t="shared" si="32"/>
        <v xml:space="preserve"> </v>
      </c>
      <c r="R189" t="s">
        <v>14</v>
      </c>
      <c r="S189">
        <v>3</v>
      </c>
      <c r="T189">
        <v>0</v>
      </c>
      <c r="U189">
        <v>0.15</v>
      </c>
      <c r="V189">
        <v>100</v>
      </c>
      <c r="W189" t="s">
        <v>511</v>
      </c>
      <c r="X189" t="s">
        <v>511</v>
      </c>
      <c r="Y189" t="s">
        <v>511</v>
      </c>
      <c r="Z189" t="s">
        <v>511</v>
      </c>
      <c r="AA189" t="s">
        <v>511</v>
      </c>
    </row>
    <row r="190" spans="1:28" x14ac:dyDescent="0.3">
      <c r="A190" t="s">
        <v>13</v>
      </c>
      <c r="B190">
        <v>3</v>
      </c>
      <c r="C190">
        <v>0</v>
      </c>
      <c r="D190">
        <v>0.05</v>
      </c>
      <c r="E190">
        <v>318</v>
      </c>
      <c r="F190">
        <v>90605.6</v>
      </c>
      <c r="G190">
        <v>386.94</v>
      </c>
      <c r="H190">
        <v>10</v>
      </c>
      <c r="I190">
        <v>74</v>
      </c>
      <c r="J190">
        <v>1811.92</v>
      </c>
      <c r="K190">
        <v>31709</v>
      </c>
      <c r="L190" s="33">
        <f t="shared" si="30"/>
        <v>1.9167259081951382E-2</v>
      </c>
      <c r="M190" s="39">
        <f t="shared" si="31"/>
        <v>-8.2443430970047249E-4</v>
      </c>
      <c r="N190">
        <f t="shared" si="28"/>
        <v>90680.36</v>
      </c>
      <c r="O190">
        <f t="shared" si="29"/>
        <v>0</v>
      </c>
      <c r="P190">
        <f>IF(AND('Heuristica 24'!$C190=0,'Heuristica 24'!$B190=0,'Heuristica 24'!$F190&lt;&gt;"inf",OR(AND(B189=0,'Heuristica 24'!$F190&lt;P189),B189&lt;&gt;0)),'Heuristica 24'!$F190,P189)</f>
        <v>88901.6</v>
      </c>
      <c r="Q190" t="str">
        <f t="shared" si="32"/>
        <v xml:space="preserve"> </v>
      </c>
      <c r="R190" t="s">
        <v>14</v>
      </c>
      <c r="S190">
        <v>3</v>
      </c>
      <c r="T190">
        <v>0</v>
      </c>
      <c r="U190">
        <v>0.2</v>
      </c>
      <c r="V190">
        <v>100</v>
      </c>
      <c r="W190" t="s">
        <v>511</v>
      </c>
      <c r="X190" t="s">
        <v>511</v>
      </c>
      <c r="Y190" t="s">
        <v>511</v>
      </c>
      <c r="Z190" t="s">
        <v>511</v>
      </c>
      <c r="AA190" t="s">
        <v>511</v>
      </c>
    </row>
    <row r="191" spans="1:28" x14ac:dyDescent="0.3">
      <c r="A191" t="s">
        <v>13</v>
      </c>
      <c r="B191">
        <v>3</v>
      </c>
      <c r="C191">
        <v>0</v>
      </c>
      <c r="D191">
        <v>0.1</v>
      </c>
      <c r="E191">
        <v>318</v>
      </c>
      <c r="F191">
        <v>94671.2</v>
      </c>
      <c r="G191">
        <v>1802.66</v>
      </c>
      <c r="H191">
        <v>0</v>
      </c>
      <c r="I191">
        <v>1</v>
      </c>
      <c r="J191">
        <v>1802.66</v>
      </c>
      <c r="K191">
        <v>3056</v>
      </c>
      <c r="L191" s="33">
        <f t="shared" si="30"/>
        <v>6.4898719483113876E-2</v>
      </c>
      <c r="M191" s="39">
        <f t="shared" si="31"/>
        <v>-1.368341151119612E-3</v>
      </c>
      <c r="N191">
        <f t="shared" si="28"/>
        <v>94800.92</v>
      </c>
      <c r="O191">
        <f t="shared" si="29"/>
        <v>0</v>
      </c>
      <c r="P191">
        <f>IF(AND('Heuristica 24'!$C191=0,'Heuristica 24'!$B191=0,'Heuristica 24'!$F191&lt;&gt;"inf",OR(AND(B190=0,'Heuristica 24'!$F191&lt;P190),B190&lt;&gt;0)),'Heuristica 24'!$F191,P190)</f>
        <v>88901.6</v>
      </c>
      <c r="Q191" t="str">
        <f t="shared" si="32"/>
        <v xml:space="preserve"> </v>
      </c>
      <c r="R191" t="s">
        <v>14</v>
      </c>
      <c r="S191">
        <v>3</v>
      </c>
      <c r="T191">
        <v>10</v>
      </c>
      <c r="U191">
        <v>0.05</v>
      </c>
      <c r="V191">
        <v>100</v>
      </c>
      <c r="W191">
        <v>31014.9</v>
      </c>
      <c r="X191">
        <v>5.3091499999999998</v>
      </c>
      <c r="Y191">
        <v>0</v>
      </c>
      <c r="Z191">
        <v>113997</v>
      </c>
      <c r="AA191">
        <v>1800</v>
      </c>
      <c r="AB191">
        <v>38628</v>
      </c>
    </row>
    <row r="192" spans="1:28" x14ac:dyDescent="0.3">
      <c r="A192" t="s">
        <v>13</v>
      </c>
      <c r="B192">
        <v>3</v>
      </c>
      <c r="C192">
        <v>0</v>
      </c>
      <c r="D192">
        <v>0.2</v>
      </c>
      <c r="E192">
        <v>318</v>
      </c>
      <c r="F192" t="s">
        <v>511</v>
      </c>
      <c r="G192" t="s">
        <v>511</v>
      </c>
      <c r="H192" t="s">
        <v>511</v>
      </c>
      <c r="I192" t="s">
        <v>511</v>
      </c>
      <c r="J192" t="s">
        <v>511</v>
      </c>
      <c r="L192" s="33" t="str">
        <f t="shared" si="30"/>
        <v>---</v>
      </c>
      <c r="M192" s="39" t="str">
        <f t="shared" si="31"/>
        <v>---</v>
      </c>
      <c r="N192">
        <f t="shared" si="28"/>
        <v>0</v>
      </c>
      <c r="O192">
        <f t="shared" si="29"/>
        <v>0</v>
      </c>
      <c r="P192">
        <f>IF(AND('Heuristica 24'!$C192=0,'Heuristica 24'!$B192=0,'Heuristica 24'!$F192&lt;&gt;"inf",OR(AND(B191=0,'Heuristica 24'!$F192&lt;P191),B191&lt;&gt;0)),'Heuristica 24'!$F192,P191)</f>
        <v>88901.6</v>
      </c>
      <c r="Q192" t="str">
        <f t="shared" si="32"/>
        <v xml:space="preserve"> </v>
      </c>
      <c r="R192" t="s">
        <v>14</v>
      </c>
      <c r="S192">
        <v>3</v>
      </c>
      <c r="T192">
        <v>10</v>
      </c>
      <c r="U192">
        <v>0.1</v>
      </c>
      <c r="V192">
        <v>100</v>
      </c>
      <c r="W192">
        <v>32051.1</v>
      </c>
      <c r="X192">
        <v>8.3780199999999994</v>
      </c>
      <c r="Y192">
        <v>0</v>
      </c>
      <c r="Z192">
        <v>66015</v>
      </c>
      <c r="AA192">
        <v>1800</v>
      </c>
      <c r="AB192">
        <v>48320</v>
      </c>
    </row>
    <row r="193" spans="1:28" x14ac:dyDescent="0.3">
      <c r="A193" t="s">
        <v>13</v>
      </c>
      <c r="B193">
        <v>3</v>
      </c>
      <c r="C193">
        <v>10</v>
      </c>
      <c r="D193">
        <v>0.05</v>
      </c>
      <c r="E193">
        <v>318</v>
      </c>
      <c r="F193">
        <v>90605.6</v>
      </c>
      <c r="G193">
        <v>1419.19</v>
      </c>
      <c r="H193">
        <v>61</v>
      </c>
      <c r="I193">
        <v>75</v>
      </c>
      <c r="J193">
        <v>1822.76</v>
      </c>
      <c r="K193">
        <v>29378</v>
      </c>
      <c r="L193" s="33">
        <f t="shared" si="30"/>
        <v>1.9167259081951382E-2</v>
      </c>
      <c r="M193" s="39">
        <f t="shared" si="31"/>
        <v>-1.772130561457308E-3</v>
      </c>
      <c r="N193">
        <f t="shared" si="28"/>
        <v>90766.45</v>
      </c>
      <c r="O193">
        <f t="shared" si="29"/>
        <v>0</v>
      </c>
      <c r="P193">
        <f>IF(AND('Heuristica 24'!$C193=0,'Heuristica 24'!$B193=0,'Heuristica 24'!$F193&lt;&gt;"inf",OR(AND(B192=0,'Heuristica 24'!$F193&lt;P192),B192&lt;&gt;0)),'Heuristica 24'!$F193,P192)</f>
        <v>88901.6</v>
      </c>
      <c r="Q193" t="str">
        <f t="shared" si="32"/>
        <v xml:space="preserve"> </v>
      </c>
      <c r="R193" t="s">
        <v>14</v>
      </c>
      <c r="S193">
        <v>3</v>
      </c>
      <c r="T193">
        <v>10</v>
      </c>
      <c r="U193">
        <v>0.15</v>
      </c>
      <c r="V193">
        <v>100</v>
      </c>
      <c r="W193" t="s">
        <v>511</v>
      </c>
      <c r="X193" t="s">
        <v>511</v>
      </c>
      <c r="Y193" t="s">
        <v>511</v>
      </c>
      <c r="Z193" t="s">
        <v>511</v>
      </c>
      <c r="AA193" t="s">
        <v>511</v>
      </c>
    </row>
    <row r="194" spans="1:28" x14ac:dyDescent="0.3">
      <c r="A194" t="s">
        <v>13</v>
      </c>
      <c r="B194">
        <v>3</v>
      </c>
      <c r="C194">
        <v>10</v>
      </c>
      <c r="D194">
        <v>0.1</v>
      </c>
      <c r="E194">
        <v>318</v>
      </c>
      <c r="F194">
        <v>98477.9</v>
      </c>
      <c r="G194">
        <v>1825</v>
      </c>
      <c r="H194">
        <v>0</v>
      </c>
      <c r="I194">
        <v>1</v>
      </c>
      <c r="J194">
        <v>1825.97</v>
      </c>
      <c r="K194">
        <v>2559</v>
      </c>
      <c r="L194" s="33">
        <f t="shared" si="30"/>
        <v>0.10771797133009975</v>
      </c>
      <c r="M194" s="39">
        <f t="shared" si="31"/>
        <v>4.356013341492937E-2</v>
      </c>
      <c r="N194">
        <f t="shared" ref="N194:N257" si="33">SUMPRODUCT(($A$1137:$A$1760=A194)*($B$1137:$B$1760=B194)*($C$1137:$C$1760=C194)*($D$1137:$D$1760=D194)*($F$1137:$F$1760))</f>
        <v>94367.25</v>
      </c>
      <c r="O194">
        <f t="shared" ref="O194:O257" si="34">SUMPRODUCT(($A$1137:$A$1760=A194)*($B$1137:$B$1760=B194)*($C$1137:$C$1760=C194)*($D$1137:$D$1760=D194)*($K$1137:$K$1760))</f>
        <v>0</v>
      </c>
      <c r="P194">
        <f>IF(AND('Heuristica 24'!$C194=0,'Heuristica 24'!$B194=0,'Heuristica 24'!$F194&lt;&gt;"inf",OR(AND(B193=0,'Heuristica 24'!$F194&lt;P193),B193&lt;&gt;0)),'Heuristica 24'!$F194,P193)</f>
        <v>88901.6</v>
      </c>
      <c r="Q194" t="str">
        <f t="shared" si="32"/>
        <v xml:space="preserve"> </v>
      </c>
      <c r="R194" t="s">
        <v>14</v>
      </c>
      <c r="S194">
        <v>3</v>
      </c>
      <c r="T194">
        <v>10</v>
      </c>
      <c r="U194">
        <v>0.2</v>
      </c>
      <c r="V194">
        <v>100</v>
      </c>
      <c r="W194" t="s">
        <v>511</v>
      </c>
      <c r="X194" t="s">
        <v>511</v>
      </c>
      <c r="Y194" t="s">
        <v>511</v>
      </c>
      <c r="Z194" t="s">
        <v>511</v>
      </c>
      <c r="AA194" t="s">
        <v>511</v>
      </c>
    </row>
    <row r="195" spans="1:28" x14ac:dyDescent="0.3">
      <c r="A195" t="s">
        <v>13</v>
      </c>
      <c r="B195">
        <v>3</v>
      </c>
      <c r="C195">
        <v>10</v>
      </c>
      <c r="D195">
        <v>0.15</v>
      </c>
      <c r="E195">
        <v>318</v>
      </c>
      <c r="F195" t="s">
        <v>511</v>
      </c>
      <c r="G195" t="s">
        <v>511</v>
      </c>
      <c r="H195" t="s">
        <v>511</v>
      </c>
      <c r="I195" t="s">
        <v>511</v>
      </c>
      <c r="J195" t="s">
        <v>511</v>
      </c>
      <c r="L195" s="33" t="str">
        <f t="shared" ref="L195:L258" si="35">IF(AND(F195&lt;&gt;"inf",F195&lt;&gt;"infeas"),F195/P195-1,"---")</f>
        <v>---</v>
      </c>
      <c r="M195" s="39" t="str">
        <f t="shared" ref="M195:M258" si="36">IF(AND(F195&lt;&gt;"inf",N195&lt;&gt;0),F195/N195-1,"---")</f>
        <v>---</v>
      </c>
      <c r="N195">
        <f t="shared" si="33"/>
        <v>0</v>
      </c>
      <c r="O195">
        <f t="shared" si="34"/>
        <v>0</v>
      </c>
      <c r="P195">
        <f>IF(AND('Heuristica 24'!$C195=0,'Heuristica 24'!$B195=0,'Heuristica 24'!$F195&lt;&gt;"inf",OR(AND(B194=0,'Heuristica 24'!$F195&lt;P194),B194&lt;&gt;0)),'Heuristica 24'!$F195,P194)</f>
        <v>88901.6</v>
      </c>
      <c r="Q195" t="str">
        <f t="shared" si="32"/>
        <v xml:space="preserve"> </v>
      </c>
      <c r="R195" t="s">
        <v>14</v>
      </c>
      <c r="S195">
        <v>3</v>
      </c>
      <c r="T195">
        <v>25</v>
      </c>
      <c r="U195">
        <v>0.05</v>
      </c>
      <c r="V195">
        <v>100</v>
      </c>
      <c r="W195">
        <v>31014.9</v>
      </c>
      <c r="X195">
        <v>5.8907699999999998</v>
      </c>
      <c r="Y195">
        <v>0</v>
      </c>
      <c r="Z195">
        <v>83449</v>
      </c>
      <c r="AA195">
        <v>1800</v>
      </c>
      <c r="AB195">
        <v>39631</v>
      </c>
    </row>
    <row r="196" spans="1:28" x14ac:dyDescent="0.3">
      <c r="A196" t="s">
        <v>13</v>
      </c>
      <c r="B196">
        <v>3</v>
      </c>
      <c r="C196">
        <v>10</v>
      </c>
      <c r="D196">
        <v>0.2</v>
      </c>
      <c r="E196">
        <v>318</v>
      </c>
      <c r="F196" t="s">
        <v>511</v>
      </c>
      <c r="G196" t="s">
        <v>511</v>
      </c>
      <c r="H196" t="s">
        <v>511</v>
      </c>
      <c r="I196" t="s">
        <v>511</v>
      </c>
      <c r="J196" t="s">
        <v>511</v>
      </c>
      <c r="L196" s="33" t="str">
        <f t="shared" si="35"/>
        <v>---</v>
      </c>
      <c r="M196" s="39" t="str">
        <f t="shared" si="36"/>
        <v>---</v>
      </c>
      <c r="N196">
        <f t="shared" si="33"/>
        <v>0</v>
      </c>
      <c r="O196">
        <f t="shared" si="34"/>
        <v>0</v>
      </c>
      <c r="P196">
        <f>IF(AND('Heuristica 24'!$C196=0,'Heuristica 24'!$B196=0,'Heuristica 24'!$F196&lt;&gt;"inf",OR(AND(B195=0,'Heuristica 24'!$F196&lt;P195),B195&lt;&gt;0)),'Heuristica 24'!$F196,P195)</f>
        <v>88901.6</v>
      </c>
      <c r="Q196" t="str">
        <f t="shared" ref="Q196:Q259" si="37">IF(AND(M196&lt;-0.1%,O196=1),"Aqui", " ")</f>
        <v xml:space="preserve"> </v>
      </c>
      <c r="R196" t="s">
        <v>14</v>
      </c>
      <c r="S196">
        <v>3</v>
      </c>
      <c r="T196">
        <v>25</v>
      </c>
      <c r="U196">
        <v>0.1</v>
      </c>
      <c r="V196">
        <v>100</v>
      </c>
      <c r="W196">
        <v>32051.1</v>
      </c>
      <c r="X196">
        <v>7.3909599999999998</v>
      </c>
      <c r="Y196">
        <v>1</v>
      </c>
      <c r="Z196">
        <v>67201</v>
      </c>
      <c r="AA196">
        <v>1800</v>
      </c>
      <c r="AB196">
        <v>46757</v>
      </c>
    </row>
    <row r="197" spans="1:28" x14ac:dyDescent="0.3">
      <c r="A197" t="s">
        <v>13</v>
      </c>
      <c r="B197">
        <v>3</v>
      </c>
      <c r="C197">
        <v>25</v>
      </c>
      <c r="D197">
        <v>0.05</v>
      </c>
      <c r="E197">
        <v>318</v>
      </c>
      <c r="F197">
        <v>90605.6</v>
      </c>
      <c r="G197">
        <v>148.07900000000001</v>
      </c>
      <c r="H197">
        <v>0</v>
      </c>
      <c r="I197">
        <v>78</v>
      </c>
      <c r="J197">
        <v>1800.32</v>
      </c>
      <c r="K197">
        <v>24442</v>
      </c>
      <c r="L197" s="33">
        <f t="shared" si="35"/>
        <v>1.9167259081951382E-2</v>
      </c>
      <c r="M197" s="39">
        <f t="shared" si="36"/>
        <v>-1.233279407673038E-3</v>
      </c>
      <c r="N197">
        <f t="shared" si="33"/>
        <v>90717.48</v>
      </c>
      <c r="O197">
        <f t="shared" si="34"/>
        <v>0</v>
      </c>
      <c r="P197">
        <f>IF(AND('Heuristica 24'!$C197=0,'Heuristica 24'!$B197=0,'Heuristica 24'!$F197&lt;&gt;"inf",OR(AND(B196=0,'Heuristica 24'!$F197&lt;P196),B196&lt;&gt;0)),'Heuristica 24'!$F197,P196)</f>
        <v>88901.6</v>
      </c>
      <c r="Q197" t="str">
        <f t="shared" si="37"/>
        <v xml:space="preserve"> </v>
      </c>
      <c r="R197" t="s">
        <v>14</v>
      </c>
      <c r="S197">
        <v>3</v>
      </c>
      <c r="T197">
        <v>25</v>
      </c>
      <c r="U197">
        <v>0.15</v>
      </c>
      <c r="V197">
        <v>100</v>
      </c>
      <c r="W197" t="s">
        <v>511</v>
      </c>
      <c r="X197" t="s">
        <v>511</v>
      </c>
      <c r="Y197" t="s">
        <v>511</v>
      </c>
      <c r="Z197" t="s">
        <v>511</v>
      </c>
      <c r="AA197" t="s">
        <v>511</v>
      </c>
    </row>
    <row r="198" spans="1:28" x14ac:dyDescent="0.3">
      <c r="A198" t="s">
        <v>13</v>
      </c>
      <c r="B198">
        <v>3</v>
      </c>
      <c r="C198">
        <v>25</v>
      </c>
      <c r="D198">
        <v>0.1</v>
      </c>
      <c r="E198">
        <v>318</v>
      </c>
      <c r="F198">
        <v>95454.9</v>
      </c>
      <c r="G198">
        <v>1834.01</v>
      </c>
      <c r="H198">
        <v>0</v>
      </c>
      <c r="I198">
        <v>1</v>
      </c>
      <c r="J198">
        <v>1834.01</v>
      </c>
      <c r="K198">
        <v>2062</v>
      </c>
      <c r="L198" s="33">
        <f t="shared" si="35"/>
        <v>7.37140838860042E-2</v>
      </c>
      <c r="M198" s="39">
        <f t="shared" si="36"/>
        <v>9.1547681674477577E-3</v>
      </c>
      <c r="N198">
        <f t="shared" si="33"/>
        <v>94588.96</v>
      </c>
      <c r="O198">
        <f t="shared" si="34"/>
        <v>0</v>
      </c>
      <c r="P198">
        <f>IF(AND('Heuristica 24'!$C198=0,'Heuristica 24'!$B198=0,'Heuristica 24'!$F198&lt;&gt;"inf",OR(AND(B197=0,'Heuristica 24'!$F198&lt;P197),B197&lt;&gt;0)),'Heuristica 24'!$F198,P197)</f>
        <v>88901.6</v>
      </c>
      <c r="Q198" t="str">
        <f t="shared" si="37"/>
        <v xml:space="preserve"> </v>
      </c>
      <c r="R198" t="s">
        <v>14</v>
      </c>
      <c r="S198">
        <v>3</v>
      </c>
      <c r="T198">
        <v>25</v>
      </c>
      <c r="U198">
        <v>0.2</v>
      </c>
      <c r="V198">
        <v>100</v>
      </c>
      <c r="W198" t="s">
        <v>511</v>
      </c>
      <c r="X198" t="s">
        <v>511</v>
      </c>
      <c r="Y198" t="s">
        <v>511</v>
      </c>
      <c r="Z198" t="s">
        <v>511</v>
      </c>
      <c r="AA198" t="s">
        <v>511</v>
      </c>
    </row>
    <row r="199" spans="1:28" x14ac:dyDescent="0.3">
      <c r="A199" t="s">
        <v>13</v>
      </c>
      <c r="B199">
        <v>3</v>
      </c>
      <c r="C199">
        <v>25</v>
      </c>
      <c r="D199">
        <v>0.15</v>
      </c>
      <c r="E199">
        <v>318</v>
      </c>
      <c r="F199" t="s">
        <v>511</v>
      </c>
      <c r="G199" t="s">
        <v>511</v>
      </c>
      <c r="H199" t="s">
        <v>511</v>
      </c>
      <c r="I199" t="s">
        <v>511</v>
      </c>
      <c r="J199" t="s">
        <v>511</v>
      </c>
      <c r="L199" s="33" t="str">
        <f t="shared" si="35"/>
        <v>---</v>
      </c>
      <c r="M199" s="39" t="str">
        <f t="shared" si="36"/>
        <v>---</v>
      </c>
      <c r="N199">
        <f t="shared" si="33"/>
        <v>0</v>
      </c>
      <c r="O199">
        <f t="shared" si="34"/>
        <v>0</v>
      </c>
      <c r="P199">
        <f>IF(AND('Heuristica 24'!$C199=0,'Heuristica 24'!$B199=0,'Heuristica 24'!$F199&lt;&gt;"inf",OR(AND(B198=0,'Heuristica 24'!$F199&lt;P198),B198&lt;&gt;0)),'Heuristica 24'!$F199,P198)</f>
        <v>88901.6</v>
      </c>
      <c r="Q199" t="str">
        <f t="shared" si="37"/>
        <v xml:space="preserve"> </v>
      </c>
      <c r="R199" t="s">
        <v>14</v>
      </c>
      <c r="S199">
        <v>3</v>
      </c>
      <c r="T199">
        <v>50</v>
      </c>
      <c r="U199">
        <v>0.05</v>
      </c>
      <c r="V199">
        <v>100</v>
      </c>
      <c r="W199">
        <v>31014.9</v>
      </c>
      <c r="X199">
        <v>3.4992299999999998</v>
      </c>
      <c r="Y199">
        <v>0</v>
      </c>
      <c r="Z199">
        <v>90926</v>
      </c>
      <c r="AA199">
        <v>1800.01</v>
      </c>
      <c r="AB199">
        <v>35883</v>
      </c>
    </row>
    <row r="200" spans="1:28" x14ac:dyDescent="0.3">
      <c r="A200" t="s">
        <v>13</v>
      </c>
      <c r="B200">
        <v>3</v>
      </c>
      <c r="C200">
        <v>25</v>
      </c>
      <c r="D200">
        <v>0.2</v>
      </c>
      <c r="E200">
        <v>318</v>
      </c>
      <c r="F200" t="s">
        <v>511</v>
      </c>
      <c r="G200" t="s">
        <v>511</v>
      </c>
      <c r="H200" t="s">
        <v>511</v>
      </c>
      <c r="I200" t="s">
        <v>511</v>
      </c>
      <c r="J200" t="s">
        <v>511</v>
      </c>
      <c r="L200" s="33" t="str">
        <f t="shared" si="35"/>
        <v>---</v>
      </c>
      <c r="M200" s="39" t="str">
        <f t="shared" si="36"/>
        <v>---</v>
      </c>
      <c r="N200">
        <f t="shared" si="33"/>
        <v>0</v>
      </c>
      <c r="O200">
        <f t="shared" si="34"/>
        <v>0</v>
      </c>
      <c r="P200">
        <f>IF(AND('Heuristica 24'!$C200=0,'Heuristica 24'!$B200=0,'Heuristica 24'!$F200&lt;&gt;"inf",OR(AND(B199=0,'Heuristica 24'!$F200&lt;P199),B199&lt;&gt;0)),'Heuristica 24'!$F200,P199)</f>
        <v>88901.6</v>
      </c>
      <c r="Q200" t="str">
        <f t="shared" si="37"/>
        <v xml:space="preserve"> </v>
      </c>
      <c r="R200" t="s">
        <v>14</v>
      </c>
      <c r="S200">
        <v>3</v>
      </c>
      <c r="T200">
        <v>50</v>
      </c>
      <c r="U200">
        <v>0.1</v>
      </c>
      <c r="V200">
        <v>100</v>
      </c>
      <c r="W200">
        <v>32051.1</v>
      </c>
      <c r="X200">
        <v>4.2126599999999996</v>
      </c>
      <c r="Y200">
        <v>0</v>
      </c>
      <c r="Z200">
        <v>84119</v>
      </c>
      <c r="AA200">
        <v>1800</v>
      </c>
      <c r="AB200">
        <v>46595</v>
      </c>
    </row>
    <row r="201" spans="1:28" x14ac:dyDescent="0.3">
      <c r="A201" t="s">
        <v>13</v>
      </c>
      <c r="B201">
        <v>3</v>
      </c>
      <c r="C201">
        <v>50</v>
      </c>
      <c r="D201">
        <v>0.05</v>
      </c>
      <c r="E201">
        <v>318</v>
      </c>
      <c r="F201">
        <v>90814.5</v>
      </c>
      <c r="G201">
        <v>531.15099999999995</v>
      </c>
      <c r="H201">
        <v>9</v>
      </c>
      <c r="I201">
        <v>39</v>
      </c>
      <c r="J201">
        <v>1801.78</v>
      </c>
      <c r="K201">
        <v>20338</v>
      </c>
      <c r="L201" s="33">
        <f t="shared" si="35"/>
        <v>2.1517048062126953E-2</v>
      </c>
      <c r="M201" s="39">
        <f t="shared" si="36"/>
        <v>1.4792618820658188E-3</v>
      </c>
      <c r="N201">
        <f t="shared" si="33"/>
        <v>90680.36</v>
      </c>
      <c r="O201">
        <f t="shared" si="34"/>
        <v>0</v>
      </c>
      <c r="P201">
        <f>IF(AND('Heuristica 24'!$C201=0,'Heuristica 24'!$B201=0,'Heuristica 24'!$F201&lt;&gt;"inf",OR(AND(B200=0,'Heuristica 24'!$F201&lt;P200),B200&lt;&gt;0)),'Heuristica 24'!$F201,P200)</f>
        <v>88901.6</v>
      </c>
      <c r="Q201" t="str">
        <f t="shared" si="37"/>
        <v xml:space="preserve"> </v>
      </c>
      <c r="R201" t="s">
        <v>14</v>
      </c>
      <c r="S201">
        <v>3</v>
      </c>
      <c r="T201">
        <v>50</v>
      </c>
      <c r="U201">
        <v>0.15</v>
      </c>
      <c r="V201">
        <v>100</v>
      </c>
      <c r="W201" t="s">
        <v>511</v>
      </c>
      <c r="X201" t="s">
        <v>511</v>
      </c>
      <c r="Y201" t="s">
        <v>511</v>
      </c>
      <c r="Z201" t="s">
        <v>511</v>
      </c>
      <c r="AA201" t="s">
        <v>511</v>
      </c>
    </row>
    <row r="202" spans="1:28" x14ac:dyDescent="0.3">
      <c r="A202" t="s">
        <v>13</v>
      </c>
      <c r="B202">
        <v>3</v>
      </c>
      <c r="C202">
        <v>50</v>
      </c>
      <c r="D202">
        <v>0.1</v>
      </c>
      <c r="E202">
        <v>318</v>
      </c>
      <c r="F202">
        <v>94577.9</v>
      </c>
      <c r="G202">
        <v>1814.13</v>
      </c>
      <c r="H202">
        <v>0</v>
      </c>
      <c r="I202">
        <v>1</v>
      </c>
      <c r="J202">
        <v>1814.13</v>
      </c>
      <c r="K202">
        <v>2701</v>
      </c>
      <c r="L202" s="33">
        <f t="shared" si="35"/>
        <v>6.3849244558028095E-2</v>
      </c>
      <c r="M202" s="39">
        <f t="shared" si="36"/>
        <v>-4.767498928770264E-3</v>
      </c>
      <c r="N202">
        <f t="shared" si="33"/>
        <v>95030.96</v>
      </c>
      <c r="O202">
        <f t="shared" si="34"/>
        <v>0</v>
      </c>
      <c r="P202">
        <f>IF(AND('Heuristica 24'!$C202=0,'Heuristica 24'!$B202=0,'Heuristica 24'!$F202&lt;&gt;"inf",OR(AND(B201=0,'Heuristica 24'!$F202&lt;P201),B201&lt;&gt;0)),'Heuristica 24'!$F202,P201)</f>
        <v>88901.6</v>
      </c>
      <c r="Q202" t="str">
        <f t="shared" si="37"/>
        <v xml:space="preserve"> </v>
      </c>
      <c r="R202" t="s">
        <v>14</v>
      </c>
      <c r="S202">
        <v>3</v>
      </c>
      <c r="T202">
        <v>50</v>
      </c>
      <c r="U202">
        <v>0.2</v>
      </c>
      <c r="V202">
        <v>100</v>
      </c>
      <c r="W202" t="s">
        <v>511</v>
      </c>
      <c r="X202" t="s">
        <v>511</v>
      </c>
      <c r="Y202" t="s">
        <v>511</v>
      </c>
      <c r="Z202" t="s">
        <v>511</v>
      </c>
      <c r="AA202" t="s">
        <v>511</v>
      </c>
    </row>
    <row r="203" spans="1:28" x14ac:dyDescent="0.3">
      <c r="A203" t="s">
        <v>13</v>
      </c>
      <c r="B203">
        <v>3</v>
      </c>
      <c r="C203">
        <v>50</v>
      </c>
      <c r="D203">
        <v>0.15</v>
      </c>
      <c r="E203">
        <v>318</v>
      </c>
      <c r="F203" t="s">
        <v>511</v>
      </c>
      <c r="G203" t="s">
        <v>511</v>
      </c>
      <c r="H203" t="s">
        <v>511</v>
      </c>
      <c r="I203" t="s">
        <v>511</v>
      </c>
      <c r="J203" t="s">
        <v>511</v>
      </c>
      <c r="L203" s="33" t="str">
        <f t="shared" si="35"/>
        <v>---</v>
      </c>
      <c r="M203" s="39" t="str">
        <f t="shared" si="36"/>
        <v>---</v>
      </c>
      <c r="N203">
        <f t="shared" si="33"/>
        <v>0</v>
      </c>
      <c r="O203">
        <f t="shared" si="34"/>
        <v>0</v>
      </c>
      <c r="P203">
        <f>IF(AND('Heuristica 24'!$C203=0,'Heuristica 24'!$B203=0,'Heuristica 24'!$F203&lt;&gt;"inf",OR(AND(B202=0,'Heuristica 24'!$F203&lt;P202),B202&lt;&gt;0)),'Heuristica 24'!$F203,P202)</f>
        <v>88901.6</v>
      </c>
      <c r="Q203" t="str">
        <f t="shared" si="37"/>
        <v xml:space="preserve"> </v>
      </c>
      <c r="R203" t="s">
        <v>13</v>
      </c>
      <c r="S203">
        <v>0</v>
      </c>
      <c r="T203">
        <v>0</v>
      </c>
      <c r="U203">
        <v>0.05</v>
      </c>
      <c r="V203">
        <v>318</v>
      </c>
      <c r="W203">
        <v>88901.6</v>
      </c>
      <c r="X203">
        <v>171.13900000000001</v>
      </c>
      <c r="Y203">
        <v>34</v>
      </c>
      <c r="Z203">
        <v>1067</v>
      </c>
      <c r="AA203">
        <v>1800.4</v>
      </c>
      <c r="AB203">
        <v>105007</v>
      </c>
    </row>
    <row r="204" spans="1:28" x14ac:dyDescent="0.3">
      <c r="A204" t="s">
        <v>13</v>
      </c>
      <c r="B204">
        <v>3</v>
      </c>
      <c r="C204">
        <v>50</v>
      </c>
      <c r="D204">
        <v>0.2</v>
      </c>
      <c r="E204">
        <v>318</v>
      </c>
      <c r="F204" t="s">
        <v>511</v>
      </c>
      <c r="G204" t="s">
        <v>511</v>
      </c>
      <c r="H204" t="s">
        <v>511</v>
      </c>
      <c r="I204" t="s">
        <v>511</v>
      </c>
      <c r="J204" t="s">
        <v>511</v>
      </c>
      <c r="L204" s="33" t="str">
        <f t="shared" si="35"/>
        <v>---</v>
      </c>
      <c r="M204" s="39" t="str">
        <f t="shared" si="36"/>
        <v>---</v>
      </c>
      <c r="N204">
        <f t="shared" si="33"/>
        <v>0</v>
      </c>
      <c r="O204">
        <f t="shared" si="34"/>
        <v>0</v>
      </c>
      <c r="P204">
        <f>IF(AND('Heuristica 24'!$C204=0,'Heuristica 24'!$B204=0,'Heuristica 24'!$F204&lt;&gt;"inf",OR(AND(B203=0,'Heuristica 24'!$F204&lt;P203),B203&lt;&gt;0)),'Heuristica 24'!$F204,P203)</f>
        <v>88901.6</v>
      </c>
      <c r="Q204" t="str">
        <f t="shared" si="37"/>
        <v xml:space="preserve"> </v>
      </c>
      <c r="R204" t="s">
        <v>13</v>
      </c>
      <c r="S204">
        <v>0</v>
      </c>
      <c r="T204">
        <v>0</v>
      </c>
      <c r="U204">
        <v>0.1</v>
      </c>
      <c r="V204">
        <v>318</v>
      </c>
      <c r="W204">
        <v>88901.6</v>
      </c>
      <c r="X204">
        <v>61.251399999999997</v>
      </c>
      <c r="Y204">
        <v>12</v>
      </c>
      <c r="Z204">
        <v>1226</v>
      </c>
      <c r="AA204">
        <v>1800.14</v>
      </c>
      <c r="AB204">
        <v>100737</v>
      </c>
    </row>
    <row r="205" spans="1:28" x14ac:dyDescent="0.3">
      <c r="A205" t="s">
        <v>16</v>
      </c>
      <c r="B205">
        <v>0</v>
      </c>
      <c r="C205">
        <v>0</v>
      </c>
      <c r="D205">
        <v>0.05</v>
      </c>
      <c r="E205">
        <v>318</v>
      </c>
      <c r="F205">
        <v>48233.599999999999</v>
      </c>
      <c r="G205">
        <v>1689.44</v>
      </c>
      <c r="H205">
        <v>29</v>
      </c>
      <c r="I205">
        <v>34</v>
      </c>
      <c r="J205">
        <v>1800.28</v>
      </c>
      <c r="K205">
        <v>39618</v>
      </c>
      <c r="L205" s="33">
        <f t="shared" si="35"/>
        <v>0</v>
      </c>
      <c r="M205" s="39">
        <f t="shared" si="36"/>
        <v>5.1099870426967176E-3</v>
      </c>
      <c r="N205">
        <f t="shared" si="33"/>
        <v>47988.38</v>
      </c>
      <c r="O205">
        <f t="shared" si="34"/>
        <v>0</v>
      </c>
      <c r="P205">
        <f>IF(AND('Heuristica 24'!$C205=0,'Heuristica 24'!$B205=0,'Heuristica 24'!$F205&lt;&gt;"inf",OR(AND(B204=0,'Heuristica 24'!$F205&lt;P204),B204&lt;&gt;0)),'Heuristica 24'!$F205,P204)</f>
        <v>48233.599999999999</v>
      </c>
      <c r="Q205" t="str">
        <f t="shared" si="37"/>
        <v xml:space="preserve"> </v>
      </c>
      <c r="R205" t="s">
        <v>13</v>
      </c>
      <c r="S205">
        <v>0</v>
      </c>
      <c r="T205">
        <v>0</v>
      </c>
      <c r="U205">
        <v>0.15</v>
      </c>
      <c r="V205">
        <v>318</v>
      </c>
      <c r="W205">
        <v>88901.6</v>
      </c>
      <c r="X205">
        <v>54.033900000000003</v>
      </c>
      <c r="Y205">
        <v>31</v>
      </c>
      <c r="Z205">
        <v>2086</v>
      </c>
      <c r="AA205">
        <v>1800.36</v>
      </c>
      <c r="AB205">
        <v>153266</v>
      </c>
    </row>
    <row r="206" spans="1:28" x14ac:dyDescent="0.3">
      <c r="A206" t="s">
        <v>16</v>
      </c>
      <c r="B206">
        <v>0</v>
      </c>
      <c r="C206">
        <v>0</v>
      </c>
      <c r="D206">
        <v>0.1</v>
      </c>
      <c r="E206">
        <v>318</v>
      </c>
      <c r="F206">
        <v>48634.2</v>
      </c>
      <c r="G206">
        <v>712.39499999999998</v>
      </c>
      <c r="H206">
        <v>9</v>
      </c>
      <c r="I206">
        <v>30</v>
      </c>
      <c r="J206">
        <v>1800.28</v>
      </c>
      <c r="K206">
        <v>44791</v>
      </c>
      <c r="L206" s="33">
        <f t="shared" si="35"/>
        <v>8.3054136535527512E-3</v>
      </c>
      <c r="M206" s="39">
        <f t="shared" si="36"/>
        <v>1.3457841252403124E-2</v>
      </c>
      <c r="N206">
        <f t="shared" si="33"/>
        <v>47988.38</v>
      </c>
      <c r="O206">
        <f t="shared" si="34"/>
        <v>0</v>
      </c>
      <c r="P206">
        <f>IF(AND('Heuristica 24'!$C206=0,'Heuristica 24'!$B206=0,'Heuristica 24'!$F206&lt;&gt;"inf",OR(AND(B205=0,'Heuristica 24'!$F206&lt;P205),B205&lt;&gt;0)),'Heuristica 24'!$F206,P205)</f>
        <v>48233.599999999999</v>
      </c>
      <c r="Q206" t="str">
        <f t="shared" si="37"/>
        <v xml:space="preserve"> </v>
      </c>
      <c r="R206" t="s">
        <v>13</v>
      </c>
      <c r="S206">
        <v>0</v>
      </c>
      <c r="T206">
        <v>0</v>
      </c>
      <c r="U206">
        <v>0.2</v>
      </c>
      <c r="V206">
        <v>318</v>
      </c>
      <c r="W206">
        <v>88901.6</v>
      </c>
      <c r="X206">
        <v>82.642899999999997</v>
      </c>
      <c r="Y206">
        <v>39</v>
      </c>
      <c r="Z206">
        <v>1717</v>
      </c>
      <c r="AA206">
        <v>1800.78</v>
      </c>
      <c r="AB206">
        <v>163225</v>
      </c>
    </row>
    <row r="207" spans="1:28" x14ac:dyDescent="0.3">
      <c r="A207" t="s">
        <v>16</v>
      </c>
      <c r="B207">
        <v>0</v>
      </c>
      <c r="C207">
        <v>0</v>
      </c>
      <c r="D207">
        <v>0.15</v>
      </c>
      <c r="E207">
        <v>318</v>
      </c>
      <c r="F207">
        <v>48254.2</v>
      </c>
      <c r="G207">
        <v>1479.09</v>
      </c>
      <c r="H207">
        <v>13</v>
      </c>
      <c r="I207">
        <v>23</v>
      </c>
      <c r="J207">
        <v>1800.9</v>
      </c>
      <c r="K207">
        <v>30354</v>
      </c>
      <c r="L207" s="33">
        <f t="shared" si="35"/>
        <v>4.2708817090164608E-4</v>
      </c>
      <c r="M207" s="39">
        <f t="shared" si="36"/>
        <v>5.539257628617511E-3</v>
      </c>
      <c r="N207">
        <f t="shared" si="33"/>
        <v>47988.38</v>
      </c>
      <c r="O207">
        <f t="shared" si="34"/>
        <v>0</v>
      </c>
      <c r="P207">
        <f>IF(AND('Heuristica 24'!$C207=0,'Heuristica 24'!$B207=0,'Heuristica 24'!$F207&lt;&gt;"inf",OR(AND(B206=0,'Heuristica 24'!$F207&lt;P206),B206&lt;&gt;0)),'Heuristica 24'!$F207,P206)</f>
        <v>48233.599999999999</v>
      </c>
      <c r="Q207" t="str">
        <f t="shared" si="37"/>
        <v xml:space="preserve"> </v>
      </c>
      <c r="R207" t="s">
        <v>13</v>
      </c>
      <c r="S207">
        <v>1</v>
      </c>
      <c r="T207">
        <v>5</v>
      </c>
      <c r="U207">
        <v>0.05</v>
      </c>
      <c r="V207">
        <v>318</v>
      </c>
      <c r="W207">
        <v>89134.1</v>
      </c>
      <c r="X207">
        <v>225.49199999999999</v>
      </c>
      <c r="Y207">
        <v>11</v>
      </c>
      <c r="Z207">
        <v>245</v>
      </c>
      <c r="AA207">
        <v>1801.57</v>
      </c>
      <c r="AB207">
        <v>41632</v>
      </c>
    </row>
    <row r="208" spans="1:28" x14ac:dyDescent="0.3">
      <c r="A208" t="s">
        <v>16</v>
      </c>
      <c r="B208">
        <v>0</v>
      </c>
      <c r="C208">
        <v>0</v>
      </c>
      <c r="D208">
        <v>0.2</v>
      </c>
      <c r="E208">
        <v>318</v>
      </c>
      <c r="F208">
        <v>48507.7</v>
      </c>
      <c r="G208">
        <v>1248.19</v>
      </c>
      <c r="H208">
        <v>26</v>
      </c>
      <c r="I208">
        <v>41</v>
      </c>
      <c r="J208">
        <v>1800.79</v>
      </c>
      <c r="K208">
        <v>47856</v>
      </c>
      <c r="L208" s="33">
        <f t="shared" si="35"/>
        <v>5.6827605652491897E-3</v>
      </c>
      <c r="M208" s="39">
        <f t="shared" si="36"/>
        <v>1.0821786440800896E-2</v>
      </c>
      <c r="N208">
        <f t="shared" si="33"/>
        <v>47988.38</v>
      </c>
      <c r="O208">
        <f t="shared" si="34"/>
        <v>0</v>
      </c>
      <c r="P208">
        <f>IF(AND('Heuristica 24'!$C208=0,'Heuristica 24'!$B208=0,'Heuristica 24'!$F208&lt;&gt;"inf",OR(AND(B207=0,'Heuristica 24'!$F208&lt;P207),B207&lt;&gt;0)),'Heuristica 24'!$F208,P207)</f>
        <v>48233.599999999999</v>
      </c>
      <c r="Q208" t="str">
        <f t="shared" si="37"/>
        <v xml:space="preserve"> </v>
      </c>
      <c r="R208" t="s">
        <v>13</v>
      </c>
      <c r="S208">
        <v>1</v>
      </c>
      <c r="T208">
        <v>5</v>
      </c>
      <c r="U208">
        <v>0.1</v>
      </c>
      <c r="V208">
        <v>318</v>
      </c>
      <c r="W208">
        <v>89253.1</v>
      </c>
      <c r="X208">
        <v>170.79499999999999</v>
      </c>
      <c r="Y208">
        <v>2</v>
      </c>
      <c r="Z208">
        <v>182</v>
      </c>
      <c r="AA208">
        <v>1800.18</v>
      </c>
      <c r="AB208">
        <v>31417</v>
      </c>
    </row>
    <row r="209" spans="1:28" x14ac:dyDescent="0.3">
      <c r="A209" t="s">
        <v>16</v>
      </c>
      <c r="B209">
        <v>1</v>
      </c>
      <c r="C209">
        <v>5</v>
      </c>
      <c r="D209">
        <v>0.05</v>
      </c>
      <c r="E209">
        <v>318</v>
      </c>
      <c r="F209">
        <v>48787.1</v>
      </c>
      <c r="G209">
        <v>1200.54</v>
      </c>
      <c r="H209">
        <v>0</v>
      </c>
      <c r="I209">
        <v>9</v>
      </c>
      <c r="J209">
        <v>1800.55</v>
      </c>
      <c r="K209">
        <v>13534</v>
      </c>
      <c r="L209" s="33">
        <f t="shared" si="35"/>
        <v>1.1475403038545773E-2</v>
      </c>
      <c r="M209" s="39">
        <f t="shared" si="36"/>
        <v>-2.4480613523993888E-2</v>
      </c>
      <c r="N209">
        <f t="shared" si="33"/>
        <v>50011.41</v>
      </c>
      <c r="O209">
        <f t="shared" si="34"/>
        <v>0</v>
      </c>
      <c r="P209">
        <f>IF(AND('Heuristica 24'!$C209=0,'Heuristica 24'!$B209=0,'Heuristica 24'!$F209&lt;&gt;"inf",OR(AND(B208=0,'Heuristica 24'!$F209&lt;P208),B208&lt;&gt;0)),'Heuristica 24'!$F209,P208)</f>
        <v>48233.599999999999</v>
      </c>
      <c r="Q209" t="str">
        <f t="shared" si="37"/>
        <v xml:space="preserve"> </v>
      </c>
      <c r="R209" t="s">
        <v>13</v>
      </c>
      <c r="S209">
        <v>1</v>
      </c>
      <c r="T209">
        <v>5</v>
      </c>
      <c r="U209">
        <v>0.15</v>
      </c>
      <c r="V209">
        <v>318</v>
      </c>
      <c r="W209">
        <v>89387.3</v>
      </c>
      <c r="X209">
        <v>398.334</v>
      </c>
      <c r="Y209">
        <v>9</v>
      </c>
      <c r="Z209">
        <v>114</v>
      </c>
      <c r="AA209">
        <v>1801.79</v>
      </c>
      <c r="AB209">
        <v>28756</v>
      </c>
    </row>
    <row r="210" spans="1:28" x14ac:dyDescent="0.3">
      <c r="A210" t="s">
        <v>16</v>
      </c>
      <c r="B210">
        <v>1</v>
      </c>
      <c r="C210">
        <v>5</v>
      </c>
      <c r="D210">
        <v>0.1</v>
      </c>
      <c r="E210">
        <v>318</v>
      </c>
      <c r="F210">
        <v>48307.3</v>
      </c>
      <c r="G210">
        <v>832.36699999999996</v>
      </c>
      <c r="H210">
        <v>0</v>
      </c>
      <c r="I210">
        <v>7</v>
      </c>
      <c r="J210">
        <v>1802.12</v>
      </c>
      <c r="K210">
        <v>13698</v>
      </c>
      <c r="L210" s="33">
        <f t="shared" si="35"/>
        <v>1.5279804949248632E-3</v>
      </c>
      <c r="M210" s="39">
        <f t="shared" si="36"/>
        <v>-9.8083848561701936E-3</v>
      </c>
      <c r="N210">
        <f t="shared" si="33"/>
        <v>48785.81</v>
      </c>
      <c r="O210">
        <f t="shared" si="34"/>
        <v>0</v>
      </c>
      <c r="P210">
        <f>IF(AND('Heuristica 24'!$C210=0,'Heuristica 24'!$B210=0,'Heuristica 24'!$F210&lt;&gt;"inf",OR(AND(B209=0,'Heuristica 24'!$F210&lt;P209),B209&lt;&gt;0)),'Heuristica 24'!$F210,P209)</f>
        <v>48233.599999999999</v>
      </c>
      <c r="Q210" t="str">
        <f t="shared" si="37"/>
        <v xml:space="preserve"> </v>
      </c>
      <c r="R210" t="s">
        <v>13</v>
      </c>
      <c r="S210">
        <v>1</v>
      </c>
      <c r="T210">
        <v>5</v>
      </c>
      <c r="U210">
        <v>0.2</v>
      </c>
      <c r="V210">
        <v>318</v>
      </c>
      <c r="W210">
        <v>89500.1</v>
      </c>
      <c r="X210">
        <v>777.33500000000004</v>
      </c>
      <c r="Y210">
        <v>16</v>
      </c>
      <c r="Z210">
        <v>91</v>
      </c>
      <c r="AA210">
        <v>1800.81</v>
      </c>
      <c r="AB210">
        <v>21977</v>
      </c>
    </row>
    <row r="211" spans="1:28" x14ac:dyDescent="0.3">
      <c r="A211" t="s">
        <v>16</v>
      </c>
      <c r="B211">
        <v>1</v>
      </c>
      <c r="C211">
        <v>5</v>
      </c>
      <c r="D211">
        <v>0.15</v>
      </c>
      <c r="E211">
        <v>318</v>
      </c>
      <c r="F211">
        <v>49547.6</v>
      </c>
      <c r="G211">
        <v>1220.3</v>
      </c>
      <c r="H211">
        <v>0</v>
      </c>
      <c r="I211">
        <v>5</v>
      </c>
      <c r="J211">
        <v>1803.61</v>
      </c>
      <c r="K211">
        <v>9379</v>
      </c>
      <c r="L211" s="33">
        <f t="shared" si="35"/>
        <v>2.7242420221588182E-2</v>
      </c>
      <c r="M211" s="39">
        <f t="shared" si="36"/>
        <v>5.6185442200316071E-3</v>
      </c>
      <c r="N211">
        <f t="shared" si="33"/>
        <v>49270.77</v>
      </c>
      <c r="O211">
        <f t="shared" si="34"/>
        <v>0</v>
      </c>
      <c r="P211">
        <f>IF(AND('Heuristica 24'!$C211=0,'Heuristica 24'!$B211=0,'Heuristica 24'!$F211&lt;&gt;"inf",OR(AND(B210=0,'Heuristica 24'!$F211&lt;P210),B210&lt;&gt;0)),'Heuristica 24'!$F211,P210)</f>
        <v>48233.599999999999</v>
      </c>
      <c r="Q211" t="str">
        <f t="shared" si="37"/>
        <v xml:space="preserve"> </v>
      </c>
      <c r="R211" t="s">
        <v>13</v>
      </c>
      <c r="S211">
        <v>1</v>
      </c>
      <c r="T211">
        <v>10</v>
      </c>
      <c r="U211">
        <v>0.05</v>
      </c>
      <c r="V211">
        <v>318</v>
      </c>
      <c r="W211">
        <v>89134.1</v>
      </c>
      <c r="X211">
        <v>122.60599999999999</v>
      </c>
      <c r="Y211">
        <v>4</v>
      </c>
      <c r="Z211">
        <v>248</v>
      </c>
      <c r="AA211">
        <v>1800.25</v>
      </c>
      <c r="AB211">
        <v>43827</v>
      </c>
    </row>
    <row r="212" spans="1:28" x14ac:dyDescent="0.3">
      <c r="A212" t="s">
        <v>16</v>
      </c>
      <c r="B212">
        <v>1</v>
      </c>
      <c r="C212">
        <v>5</v>
      </c>
      <c r="D212">
        <v>0.2</v>
      </c>
      <c r="E212">
        <v>318</v>
      </c>
      <c r="F212">
        <v>49340.2</v>
      </c>
      <c r="G212">
        <v>1660.34</v>
      </c>
      <c r="H212">
        <v>0</v>
      </c>
      <c r="I212">
        <v>4</v>
      </c>
      <c r="J212">
        <v>1802.18</v>
      </c>
      <c r="K212">
        <v>9521</v>
      </c>
      <c r="L212" s="33">
        <f t="shared" si="35"/>
        <v>2.2942513102899298E-2</v>
      </c>
      <c r="M212" s="39">
        <f t="shared" si="36"/>
        <v>-8.8265107901674966E-3</v>
      </c>
      <c r="N212">
        <f t="shared" si="33"/>
        <v>49779.58</v>
      </c>
      <c r="O212">
        <f t="shared" si="34"/>
        <v>0</v>
      </c>
      <c r="P212">
        <f>IF(AND('Heuristica 24'!$C212=0,'Heuristica 24'!$B212=0,'Heuristica 24'!$F212&lt;&gt;"inf",OR(AND(B211=0,'Heuristica 24'!$F212&lt;P211),B211&lt;&gt;0)),'Heuristica 24'!$F212,P211)</f>
        <v>48233.599999999999</v>
      </c>
      <c r="Q212" t="str">
        <f t="shared" si="37"/>
        <v xml:space="preserve"> </v>
      </c>
      <c r="R212" t="s">
        <v>13</v>
      </c>
      <c r="S212">
        <v>1</v>
      </c>
      <c r="T212">
        <v>10</v>
      </c>
      <c r="U212">
        <v>0.1</v>
      </c>
      <c r="V212">
        <v>318</v>
      </c>
      <c r="W212">
        <v>89387.3</v>
      </c>
      <c r="X212">
        <v>527.96600000000001</v>
      </c>
      <c r="Y212">
        <v>44</v>
      </c>
      <c r="Z212">
        <v>175</v>
      </c>
      <c r="AA212">
        <v>1800.74</v>
      </c>
      <c r="AB212">
        <v>42867</v>
      </c>
    </row>
    <row r="213" spans="1:28" x14ac:dyDescent="0.3">
      <c r="A213" t="s">
        <v>16</v>
      </c>
      <c r="B213">
        <v>1</v>
      </c>
      <c r="C213">
        <v>10</v>
      </c>
      <c r="D213">
        <v>0.05</v>
      </c>
      <c r="E213">
        <v>318</v>
      </c>
      <c r="F213">
        <v>48531.199999999997</v>
      </c>
      <c r="G213">
        <v>1468.52</v>
      </c>
      <c r="H213">
        <v>0</v>
      </c>
      <c r="I213">
        <v>7</v>
      </c>
      <c r="J213">
        <v>1801.89</v>
      </c>
      <c r="K213">
        <v>10555</v>
      </c>
      <c r="L213" s="33">
        <f t="shared" si="35"/>
        <v>6.1699727990445208E-3</v>
      </c>
      <c r="M213" s="39">
        <f t="shared" si="36"/>
        <v>-2.5255756080954317E-2</v>
      </c>
      <c r="N213">
        <f t="shared" si="33"/>
        <v>49788.65</v>
      </c>
      <c r="O213">
        <f t="shared" si="34"/>
        <v>0</v>
      </c>
      <c r="P213">
        <f>IF(AND('Heuristica 24'!$C213=0,'Heuristica 24'!$B213=0,'Heuristica 24'!$F213&lt;&gt;"inf",OR(AND(B212=0,'Heuristica 24'!$F213&lt;P212),B212&lt;&gt;0)),'Heuristica 24'!$F213,P212)</f>
        <v>48233.599999999999</v>
      </c>
      <c r="Q213" t="str">
        <f t="shared" si="37"/>
        <v xml:space="preserve"> </v>
      </c>
      <c r="R213" t="s">
        <v>13</v>
      </c>
      <c r="S213">
        <v>1</v>
      </c>
      <c r="T213">
        <v>10</v>
      </c>
      <c r="U213">
        <v>0.15</v>
      </c>
      <c r="V213">
        <v>318</v>
      </c>
      <c r="W213">
        <v>89581.5</v>
      </c>
      <c r="X213">
        <v>1217.5</v>
      </c>
      <c r="Y213">
        <v>30</v>
      </c>
      <c r="Z213">
        <v>54</v>
      </c>
      <c r="AA213">
        <v>1803.03</v>
      </c>
      <c r="AB213">
        <v>19651</v>
      </c>
    </row>
    <row r="214" spans="1:28" x14ac:dyDescent="0.3">
      <c r="A214" t="s">
        <v>16</v>
      </c>
      <c r="B214">
        <v>1</v>
      </c>
      <c r="C214">
        <v>10</v>
      </c>
      <c r="D214">
        <v>0.1</v>
      </c>
      <c r="E214">
        <v>318</v>
      </c>
      <c r="F214">
        <v>48888.5</v>
      </c>
      <c r="G214">
        <v>1666.04</v>
      </c>
      <c r="H214">
        <v>9</v>
      </c>
      <c r="I214">
        <v>12</v>
      </c>
      <c r="J214">
        <v>1801.94</v>
      </c>
      <c r="K214">
        <v>16728</v>
      </c>
      <c r="L214" s="33">
        <f t="shared" si="35"/>
        <v>1.357767199628479E-2</v>
      </c>
      <c r="M214" s="39">
        <f t="shared" si="36"/>
        <v>1.3998315450010068E-3</v>
      </c>
      <c r="N214">
        <f t="shared" si="33"/>
        <v>48820.160000000003</v>
      </c>
      <c r="O214">
        <f t="shared" si="34"/>
        <v>0</v>
      </c>
      <c r="P214">
        <f>IF(AND('Heuristica 24'!$C214=0,'Heuristica 24'!$B214=0,'Heuristica 24'!$F214&lt;&gt;"inf",OR(AND(B213=0,'Heuristica 24'!$F214&lt;P213),B213&lt;&gt;0)),'Heuristica 24'!$F214,P213)</f>
        <v>48233.599999999999</v>
      </c>
      <c r="Q214" t="str">
        <f t="shared" si="37"/>
        <v xml:space="preserve"> </v>
      </c>
      <c r="R214" t="s">
        <v>13</v>
      </c>
      <c r="S214">
        <v>1</v>
      </c>
      <c r="T214">
        <v>10</v>
      </c>
      <c r="U214">
        <v>0.2</v>
      </c>
      <c r="V214">
        <v>318</v>
      </c>
      <c r="W214">
        <v>89624.6</v>
      </c>
      <c r="X214">
        <v>855.37599999999998</v>
      </c>
      <c r="Y214">
        <v>24</v>
      </c>
      <c r="Z214">
        <v>82</v>
      </c>
      <c r="AA214">
        <v>1803.44</v>
      </c>
      <c r="AB214">
        <v>19375</v>
      </c>
    </row>
    <row r="215" spans="1:28" x14ac:dyDescent="0.3">
      <c r="A215" t="s">
        <v>16</v>
      </c>
      <c r="B215">
        <v>1</v>
      </c>
      <c r="C215">
        <v>10</v>
      </c>
      <c r="D215">
        <v>0.15</v>
      </c>
      <c r="E215">
        <v>318</v>
      </c>
      <c r="F215">
        <v>49073.7</v>
      </c>
      <c r="G215">
        <v>1804.33</v>
      </c>
      <c r="H215">
        <v>0</v>
      </c>
      <c r="I215">
        <v>1</v>
      </c>
      <c r="J215">
        <v>1804.38</v>
      </c>
      <c r="K215">
        <v>7908</v>
      </c>
      <c r="L215" s="33">
        <f t="shared" si="35"/>
        <v>1.7417319047303037E-2</v>
      </c>
      <c r="M215" s="39">
        <f t="shared" si="36"/>
        <v>-7.8873779310300041E-3</v>
      </c>
      <c r="N215">
        <f t="shared" si="33"/>
        <v>49463.839999999997</v>
      </c>
      <c r="O215">
        <f t="shared" si="34"/>
        <v>0</v>
      </c>
      <c r="P215">
        <f>IF(AND('Heuristica 24'!$C215=0,'Heuristica 24'!$B215=0,'Heuristica 24'!$F215&lt;&gt;"inf",OR(AND(B214=0,'Heuristica 24'!$F215&lt;P214),B214&lt;&gt;0)),'Heuristica 24'!$F215,P214)</f>
        <v>48233.599999999999</v>
      </c>
      <c r="Q215" t="str">
        <f t="shared" si="37"/>
        <v xml:space="preserve"> </v>
      </c>
      <c r="R215" t="s">
        <v>13</v>
      </c>
      <c r="S215">
        <v>1</v>
      </c>
      <c r="T215">
        <v>25</v>
      </c>
      <c r="U215">
        <v>0.05</v>
      </c>
      <c r="V215">
        <v>318</v>
      </c>
      <c r="W215">
        <v>89420.800000000003</v>
      </c>
      <c r="X215">
        <v>544.31899999999996</v>
      </c>
      <c r="Y215">
        <v>9</v>
      </c>
      <c r="Z215">
        <v>66</v>
      </c>
      <c r="AA215">
        <v>1802.64</v>
      </c>
      <c r="AB215">
        <v>19786</v>
      </c>
    </row>
    <row r="216" spans="1:28" x14ac:dyDescent="0.3">
      <c r="A216" t="s">
        <v>16</v>
      </c>
      <c r="B216">
        <v>1</v>
      </c>
      <c r="C216">
        <v>10</v>
      </c>
      <c r="D216">
        <v>0.2</v>
      </c>
      <c r="E216">
        <v>318</v>
      </c>
      <c r="F216">
        <v>49889.5</v>
      </c>
      <c r="G216">
        <v>1721.29</v>
      </c>
      <c r="H216">
        <v>2</v>
      </c>
      <c r="I216">
        <v>5</v>
      </c>
      <c r="J216">
        <v>1803.92</v>
      </c>
      <c r="K216">
        <v>8963</v>
      </c>
      <c r="L216" s="33">
        <f t="shared" si="35"/>
        <v>3.4330839912426248E-2</v>
      </c>
      <c r="M216" s="39">
        <f t="shared" si="36"/>
        <v>1.8995500157374945E-2</v>
      </c>
      <c r="N216">
        <f t="shared" si="33"/>
        <v>48959.49</v>
      </c>
      <c r="O216">
        <f t="shared" si="34"/>
        <v>0</v>
      </c>
      <c r="P216">
        <f>IF(AND('Heuristica 24'!$C216=0,'Heuristica 24'!$B216=0,'Heuristica 24'!$F216&lt;&gt;"inf",OR(AND(B215=0,'Heuristica 24'!$F216&lt;P215),B215&lt;&gt;0)),'Heuristica 24'!$F216,P215)</f>
        <v>48233.599999999999</v>
      </c>
      <c r="Q216" t="str">
        <f t="shared" si="37"/>
        <v xml:space="preserve"> </v>
      </c>
      <c r="R216" t="s">
        <v>13</v>
      </c>
      <c r="S216">
        <v>1</v>
      </c>
      <c r="T216">
        <v>25</v>
      </c>
      <c r="U216">
        <v>0.1</v>
      </c>
      <c r="V216">
        <v>318</v>
      </c>
      <c r="W216">
        <v>89604.9</v>
      </c>
      <c r="X216">
        <v>1617.65</v>
      </c>
      <c r="Y216">
        <v>33</v>
      </c>
      <c r="Z216">
        <v>37</v>
      </c>
      <c r="AA216">
        <v>1802.73</v>
      </c>
      <c r="AB216">
        <v>11606</v>
      </c>
    </row>
    <row r="217" spans="1:28" x14ac:dyDescent="0.3">
      <c r="A217" t="s">
        <v>16</v>
      </c>
      <c r="B217">
        <v>1</v>
      </c>
      <c r="C217">
        <v>25</v>
      </c>
      <c r="D217">
        <v>0.05</v>
      </c>
      <c r="E217">
        <v>318</v>
      </c>
      <c r="F217">
        <v>54233.8</v>
      </c>
      <c r="G217">
        <v>1806.25</v>
      </c>
      <c r="H217">
        <v>0</v>
      </c>
      <c r="I217">
        <v>1</v>
      </c>
      <c r="J217">
        <v>1806.34</v>
      </c>
      <c r="K217">
        <v>1993</v>
      </c>
      <c r="L217" s="33">
        <f t="shared" si="35"/>
        <v>0.12439875937106093</v>
      </c>
      <c r="M217" s="39">
        <f t="shared" si="36"/>
        <v>8.0641317576695792E-2</v>
      </c>
      <c r="N217">
        <f t="shared" si="33"/>
        <v>50186.68</v>
      </c>
      <c r="O217">
        <f t="shared" si="34"/>
        <v>0</v>
      </c>
      <c r="P217">
        <f>IF(AND('Heuristica 24'!$C217=0,'Heuristica 24'!$B217=0,'Heuristica 24'!$F217&lt;&gt;"inf",OR(AND(B216=0,'Heuristica 24'!$F217&lt;P216),B216&lt;&gt;0)),'Heuristica 24'!$F217,P216)</f>
        <v>48233.599999999999</v>
      </c>
      <c r="Q217" t="str">
        <f t="shared" si="37"/>
        <v xml:space="preserve"> </v>
      </c>
      <c r="R217" t="s">
        <v>13</v>
      </c>
      <c r="S217">
        <v>1</v>
      </c>
      <c r="T217">
        <v>25</v>
      </c>
      <c r="U217">
        <v>0.15</v>
      </c>
      <c r="V217">
        <v>318</v>
      </c>
      <c r="W217">
        <v>90691.1</v>
      </c>
      <c r="X217">
        <v>1469.93</v>
      </c>
      <c r="Y217">
        <v>0</v>
      </c>
      <c r="Z217">
        <v>5</v>
      </c>
      <c r="AA217">
        <v>1825.98</v>
      </c>
      <c r="AB217">
        <v>3884</v>
      </c>
    </row>
    <row r="218" spans="1:28" x14ac:dyDescent="0.3">
      <c r="A218" t="s">
        <v>16</v>
      </c>
      <c r="B218">
        <v>1</v>
      </c>
      <c r="C218">
        <v>25</v>
      </c>
      <c r="D218">
        <v>0.1</v>
      </c>
      <c r="E218">
        <v>318</v>
      </c>
      <c r="F218">
        <v>52962.2</v>
      </c>
      <c r="G218">
        <v>1821.61</v>
      </c>
      <c r="H218">
        <v>0</v>
      </c>
      <c r="I218">
        <v>1</v>
      </c>
      <c r="J218">
        <v>1821.61</v>
      </c>
      <c r="K218">
        <v>1337</v>
      </c>
      <c r="L218" s="33">
        <f t="shared" si="35"/>
        <v>9.8035394413852561E-2</v>
      </c>
      <c r="M218" s="39">
        <f t="shared" si="36"/>
        <v>5.6933121423319966E-2</v>
      </c>
      <c r="N218">
        <f t="shared" si="33"/>
        <v>50109.32</v>
      </c>
      <c r="O218">
        <f t="shared" si="34"/>
        <v>0</v>
      </c>
      <c r="P218">
        <f>IF(AND('Heuristica 24'!$C218=0,'Heuristica 24'!$B218=0,'Heuristica 24'!$F218&lt;&gt;"inf",OR(AND(B217=0,'Heuristica 24'!$F218&lt;P217),B217&lt;&gt;0)),'Heuristica 24'!$F218,P217)</f>
        <v>48233.599999999999</v>
      </c>
      <c r="Q218" t="str">
        <f t="shared" si="37"/>
        <v xml:space="preserve"> </v>
      </c>
      <c r="R218" t="s">
        <v>13</v>
      </c>
      <c r="S218">
        <v>1</v>
      </c>
      <c r="T218">
        <v>25</v>
      </c>
      <c r="U218">
        <v>0.2</v>
      </c>
      <c r="V218">
        <v>318</v>
      </c>
      <c r="W218">
        <v>90415.3</v>
      </c>
      <c r="X218">
        <v>1306.23</v>
      </c>
      <c r="Y218">
        <v>5</v>
      </c>
      <c r="Z218">
        <v>9</v>
      </c>
      <c r="AA218">
        <v>1836.82</v>
      </c>
      <c r="AB218">
        <v>4685</v>
      </c>
    </row>
    <row r="219" spans="1:28" x14ac:dyDescent="0.3">
      <c r="A219" t="s">
        <v>16</v>
      </c>
      <c r="B219">
        <v>1</v>
      </c>
      <c r="C219">
        <v>25</v>
      </c>
      <c r="D219">
        <v>0.15</v>
      </c>
      <c r="E219">
        <v>318</v>
      </c>
      <c r="F219">
        <v>52868.4</v>
      </c>
      <c r="G219">
        <v>1807.64</v>
      </c>
      <c r="H219">
        <v>0</v>
      </c>
      <c r="I219">
        <v>1</v>
      </c>
      <c r="J219">
        <v>1807.7</v>
      </c>
      <c r="K219">
        <v>2517</v>
      </c>
      <c r="L219" s="33">
        <f t="shared" si="35"/>
        <v>9.6090691965766695E-2</v>
      </c>
      <c r="M219" s="39">
        <f t="shared" si="36"/>
        <v>2.9178392167183986E-2</v>
      </c>
      <c r="N219">
        <f t="shared" si="33"/>
        <v>51369.52</v>
      </c>
      <c r="O219">
        <f t="shared" si="34"/>
        <v>0</v>
      </c>
      <c r="P219">
        <f>IF(AND('Heuristica 24'!$C219=0,'Heuristica 24'!$B219=0,'Heuristica 24'!$F219&lt;&gt;"inf",OR(AND(B218=0,'Heuristica 24'!$F219&lt;P218),B218&lt;&gt;0)),'Heuristica 24'!$F219,P218)</f>
        <v>48233.599999999999</v>
      </c>
      <c r="Q219" t="str">
        <f t="shared" si="37"/>
        <v xml:space="preserve"> </v>
      </c>
      <c r="R219" t="s">
        <v>13</v>
      </c>
      <c r="S219">
        <v>1</v>
      </c>
      <c r="T219">
        <v>50</v>
      </c>
      <c r="U219">
        <v>0.05</v>
      </c>
      <c r="V219">
        <v>318</v>
      </c>
      <c r="W219">
        <v>89565.7</v>
      </c>
      <c r="X219">
        <v>894.79100000000005</v>
      </c>
      <c r="Y219">
        <v>18</v>
      </c>
      <c r="Z219">
        <v>57</v>
      </c>
      <c r="AA219">
        <v>1823.34</v>
      </c>
      <c r="AB219">
        <v>17625</v>
      </c>
    </row>
    <row r="220" spans="1:28" x14ac:dyDescent="0.3">
      <c r="A220" t="s">
        <v>16</v>
      </c>
      <c r="B220">
        <v>1</v>
      </c>
      <c r="C220">
        <v>25</v>
      </c>
      <c r="D220">
        <v>0.2</v>
      </c>
      <c r="E220">
        <v>318</v>
      </c>
      <c r="F220">
        <v>52349.8</v>
      </c>
      <c r="G220">
        <v>1801.08</v>
      </c>
      <c r="H220">
        <v>0</v>
      </c>
      <c r="I220">
        <v>1</v>
      </c>
      <c r="J220">
        <v>1801.39</v>
      </c>
      <c r="K220">
        <v>1733</v>
      </c>
      <c r="L220" s="33">
        <f t="shared" si="35"/>
        <v>8.5338850925495979E-2</v>
      </c>
      <c r="M220" s="39">
        <f t="shared" si="36"/>
        <v>-0.25719256026199144</v>
      </c>
      <c r="N220">
        <f t="shared" si="33"/>
        <v>70475.600000000006</v>
      </c>
      <c r="O220">
        <f t="shared" si="34"/>
        <v>0</v>
      </c>
      <c r="P220">
        <f>IF(AND('Heuristica 24'!$C220=0,'Heuristica 24'!$B220=0,'Heuristica 24'!$F220&lt;&gt;"inf",OR(AND(B219=0,'Heuristica 24'!$F220&lt;P219),B219&lt;&gt;0)),'Heuristica 24'!$F220,P219)</f>
        <v>48233.599999999999</v>
      </c>
      <c r="Q220" t="str">
        <f t="shared" si="37"/>
        <v xml:space="preserve"> </v>
      </c>
      <c r="R220" t="s">
        <v>13</v>
      </c>
      <c r="S220">
        <v>1</v>
      </c>
      <c r="T220">
        <v>50</v>
      </c>
      <c r="U220">
        <v>0.1</v>
      </c>
      <c r="V220">
        <v>318</v>
      </c>
      <c r="W220">
        <v>90220.9</v>
      </c>
      <c r="X220">
        <v>1467.83</v>
      </c>
      <c r="Y220">
        <v>9</v>
      </c>
      <c r="Z220">
        <v>16</v>
      </c>
      <c r="AA220">
        <v>1807.56</v>
      </c>
      <c r="AB220">
        <v>9231</v>
      </c>
    </row>
    <row r="221" spans="1:28" x14ac:dyDescent="0.3">
      <c r="A221" t="s">
        <v>16</v>
      </c>
      <c r="B221">
        <v>1</v>
      </c>
      <c r="C221">
        <v>50</v>
      </c>
      <c r="D221">
        <v>0.05</v>
      </c>
      <c r="E221">
        <v>318</v>
      </c>
      <c r="F221">
        <v>53064.1</v>
      </c>
      <c r="G221">
        <v>1808.37</v>
      </c>
      <c r="H221">
        <v>0</v>
      </c>
      <c r="I221">
        <v>1</v>
      </c>
      <c r="J221">
        <v>1808.46</v>
      </c>
      <c r="K221">
        <v>1649</v>
      </c>
      <c r="L221" s="33">
        <f t="shared" si="35"/>
        <v>0.100148029589332</v>
      </c>
      <c r="M221" s="39">
        <f t="shared" si="36"/>
        <v>8.6355297538242226E-2</v>
      </c>
      <c r="N221">
        <f t="shared" si="33"/>
        <v>48845.99</v>
      </c>
      <c r="O221">
        <f t="shared" si="34"/>
        <v>0</v>
      </c>
      <c r="P221">
        <f>IF(AND('Heuristica 24'!$C221=0,'Heuristica 24'!$B221=0,'Heuristica 24'!$F221&lt;&gt;"inf",OR(AND(B220=0,'Heuristica 24'!$F221&lt;P220),B220&lt;&gt;0)),'Heuristica 24'!$F221,P220)</f>
        <v>48233.599999999999</v>
      </c>
      <c r="Q221" t="str">
        <f t="shared" si="37"/>
        <v xml:space="preserve"> </v>
      </c>
      <c r="R221" t="s">
        <v>13</v>
      </c>
      <c r="S221">
        <v>1</v>
      </c>
      <c r="T221">
        <v>50</v>
      </c>
      <c r="U221">
        <v>0.15</v>
      </c>
      <c r="V221">
        <v>318</v>
      </c>
      <c r="W221">
        <v>91576.5</v>
      </c>
      <c r="X221">
        <v>1816.47</v>
      </c>
      <c r="Y221">
        <v>0</v>
      </c>
      <c r="Z221">
        <v>1</v>
      </c>
      <c r="AA221">
        <v>1816.52</v>
      </c>
      <c r="AB221">
        <v>2500</v>
      </c>
    </row>
    <row r="222" spans="1:28" x14ac:dyDescent="0.3">
      <c r="A222" t="s">
        <v>16</v>
      </c>
      <c r="B222">
        <v>1</v>
      </c>
      <c r="C222">
        <v>50</v>
      </c>
      <c r="D222">
        <v>0.1</v>
      </c>
      <c r="E222">
        <v>318</v>
      </c>
      <c r="F222">
        <v>55619.7</v>
      </c>
      <c r="G222">
        <v>1846.71</v>
      </c>
      <c r="H222">
        <v>0</v>
      </c>
      <c r="I222">
        <v>1</v>
      </c>
      <c r="J222">
        <v>1846.72</v>
      </c>
      <c r="K222">
        <v>1220</v>
      </c>
      <c r="L222" s="33">
        <f t="shared" si="35"/>
        <v>0.15313184170370864</v>
      </c>
      <c r="M222" s="39">
        <f t="shared" si="36"/>
        <v>-1.4672285533284479E-2</v>
      </c>
      <c r="N222">
        <f t="shared" si="33"/>
        <v>56447.92</v>
      </c>
      <c r="O222">
        <f t="shared" si="34"/>
        <v>0</v>
      </c>
      <c r="P222">
        <f>IF(AND('Heuristica 24'!$C222=0,'Heuristica 24'!$B222=0,'Heuristica 24'!$F222&lt;&gt;"inf",OR(AND(B221=0,'Heuristica 24'!$F222&lt;P221),B221&lt;&gt;0)),'Heuristica 24'!$F222,P221)</f>
        <v>48233.599999999999</v>
      </c>
      <c r="Q222" t="str">
        <f t="shared" si="37"/>
        <v xml:space="preserve"> </v>
      </c>
      <c r="R222" t="s">
        <v>13</v>
      </c>
      <c r="S222">
        <v>1</v>
      </c>
      <c r="T222">
        <v>50</v>
      </c>
      <c r="U222">
        <v>0.2</v>
      </c>
      <c r="V222">
        <v>318</v>
      </c>
      <c r="W222">
        <v>93439.2</v>
      </c>
      <c r="X222">
        <v>1806.17</v>
      </c>
      <c r="Y222">
        <v>0</v>
      </c>
      <c r="Z222">
        <v>1</v>
      </c>
      <c r="AA222">
        <v>1806.17</v>
      </c>
      <c r="AB222">
        <v>1563</v>
      </c>
    </row>
    <row r="223" spans="1:28" x14ac:dyDescent="0.3">
      <c r="A223" t="s">
        <v>16</v>
      </c>
      <c r="B223">
        <v>1</v>
      </c>
      <c r="C223">
        <v>50</v>
      </c>
      <c r="D223">
        <v>0.15</v>
      </c>
      <c r="E223">
        <v>318</v>
      </c>
      <c r="F223">
        <v>91617.600000000006</v>
      </c>
      <c r="G223">
        <v>1813.32</v>
      </c>
      <c r="H223">
        <v>0</v>
      </c>
      <c r="I223">
        <v>1</v>
      </c>
      <c r="J223">
        <v>1813.33</v>
      </c>
      <c r="K223">
        <v>653</v>
      </c>
      <c r="L223" s="33">
        <f t="shared" si="35"/>
        <v>0.89945598089298762</v>
      </c>
      <c r="M223" s="39">
        <f t="shared" si="36"/>
        <v>0.59970330854967968</v>
      </c>
      <c r="N223">
        <f t="shared" si="33"/>
        <v>57271.62</v>
      </c>
      <c r="O223">
        <f t="shared" si="34"/>
        <v>0</v>
      </c>
      <c r="P223">
        <f>IF(AND('Heuristica 24'!$C223=0,'Heuristica 24'!$B223=0,'Heuristica 24'!$F223&lt;&gt;"inf",OR(AND(B222=0,'Heuristica 24'!$F223&lt;P222),B222&lt;&gt;0)),'Heuristica 24'!$F223,P222)</f>
        <v>48233.599999999999</v>
      </c>
      <c r="Q223" t="str">
        <f t="shared" si="37"/>
        <v xml:space="preserve"> </v>
      </c>
      <c r="R223" t="s">
        <v>13</v>
      </c>
      <c r="S223">
        <v>2</v>
      </c>
      <c r="T223">
        <v>5</v>
      </c>
      <c r="U223">
        <v>0.05</v>
      </c>
      <c r="V223">
        <v>318</v>
      </c>
      <c r="W223">
        <v>89253.1</v>
      </c>
      <c r="X223">
        <v>550.73199999999997</v>
      </c>
      <c r="Y223">
        <v>24</v>
      </c>
      <c r="Z223">
        <v>83</v>
      </c>
      <c r="AA223">
        <v>1801.59</v>
      </c>
      <c r="AB223">
        <v>20826</v>
      </c>
    </row>
    <row r="224" spans="1:28" x14ac:dyDescent="0.3">
      <c r="A224" t="s">
        <v>16</v>
      </c>
      <c r="B224">
        <v>1</v>
      </c>
      <c r="C224">
        <v>50</v>
      </c>
      <c r="D224">
        <v>0.2</v>
      </c>
      <c r="E224">
        <v>318</v>
      </c>
      <c r="F224">
        <v>81367.899999999994</v>
      </c>
      <c r="G224">
        <v>1809.72</v>
      </c>
      <c r="H224">
        <v>0</v>
      </c>
      <c r="I224">
        <v>1</v>
      </c>
      <c r="J224">
        <v>1809.75</v>
      </c>
      <c r="K224">
        <v>640</v>
      </c>
      <c r="L224" s="33">
        <f t="shared" si="35"/>
        <v>0.68695473694685849</v>
      </c>
      <c r="M224" s="39">
        <f t="shared" si="36"/>
        <v>0.21086734239084093</v>
      </c>
      <c r="N224">
        <f t="shared" si="33"/>
        <v>67198.03</v>
      </c>
      <c r="O224">
        <f t="shared" si="34"/>
        <v>0</v>
      </c>
      <c r="P224">
        <f>IF(AND('Heuristica 24'!$C224=0,'Heuristica 24'!$B224=0,'Heuristica 24'!$F224&lt;&gt;"inf",OR(AND(B223=0,'Heuristica 24'!$F224&lt;P223),B223&lt;&gt;0)),'Heuristica 24'!$F224,P223)</f>
        <v>48233.599999999999</v>
      </c>
      <c r="Q224" t="str">
        <f t="shared" si="37"/>
        <v xml:space="preserve"> </v>
      </c>
      <c r="R224" t="s">
        <v>13</v>
      </c>
      <c r="S224">
        <v>2</v>
      </c>
      <c r="T224">
        <v>5</v>
      </c>
      <c r="U224">
        <v>0.1</v>
      </c>
      <c r="V224">
        <v>318</v>
      </c>
      <c r="W224">
        <v>89432.5</v>
      </c>
      <c r="X224">
        <v>1552.9</v>
      </c>
      <c r="Y224">
        <v>95</v>
      </c>
      <c r="Z224">
        <v>105</v>
      </c>
      <c r="AA224">
        <v>1805.02</v>
      </c>
      <c r="AB224">
        <v>25949</v>
      </c>
    </row>
    <row r="225" spans="1:28" x14ac:dyDescent="0.3">
      <c r="A225" t="s">
        <v>16</v>
      </c>
      <c r="B225">
        <v>2</v>
      </c>
      <c r="C225">
        <v>5</v>
      </c>
      <c r="D225">
        <v>0.05</v>
      </c>
      <c r="E225">
        <v>318</v>
      </c>
      <c r="F225">
        <v>52708.1</v>
      </c>
      <c r="G225">
        <v>1846.08</v>
      </c>
      <c r="H225">
        <v>0</v>
      </c>
      <c r="I225">
        <v>1</v>
      </c>
      <c r="J225">
        <v>1846.11</v>
      </c>
      <c r="K225">
        <v>1563</v>
      </c>
      <c r="L225" s="33">
        <f t="shared" si="35"/>
        <v>9.2767282558216646E-2</v>
      </c>
      <c r="M225" s="39">
        <f t="shared" si="36"/>
        <v>5.2110384749737948E-2</v>
      </c>
      <c r="N225">
        <f t="shared" si="33"/>
        <v>50097.5</v>
      </c>
      <c r="O225">
        <f t="shared" si="34"/>
        <v>0</v>
      </c>
      <c r="P225">
        <f>IF(AND('Heuristica 24'!$C225=0,'Heuristica 24'!$B225=0,'Heuristica 24'!$F225&lt;&gt;"inf",OR(AND(B224=0,'Heuristica 24'!$F225&lt;P224),B224&lt;&gt;0)),'Heuristica 24'!$F225,P224)</f>
        <v>48233.599999999999</v>
      </c>
      <c r="Q225" t="str">
        <f t="shared" si="37"/>
        <v xml:space="preserve"> </v>
      </c>
      <c r="R225" t="s">
        <v>13</v>
      </c>
      <c r="S225">
        <v>2</v>
      </c>
      <c r="T225">
        <v>5</v>
      </c>
      <c r="U225">
        <v>0.15</v>
      </c>
      <c r="V225">
        <v>318</v>
      </c>
      <c r="W225">
        <v>89471.1</v>
      </c>
      <c r="X225">
        <v>398.27100000000002</v>
      </c>
      <c r="Y225">
        <v>13</v>
      </c>
      <c r="Z225">
        <v>130</v>
      </c>
      <c r="AA225">
        <v>1803.33</v>
      </c>
      <c r="AB225">
        <v>25485</v>
      </c>
    </row>
    <row r="226" spans="1:28" x14ac:dyDescent="0.3">
      <c r="A226" t="s">
        <v>16</v>
      </c>
      <c r="B226">
        <v>2</v>
      </c>
      <c r="C226">
        <v>5</v>
      </c>
      <c r="D226">
        <v>0.1</v>
      </c>
      <c r="E226">
        <v>318</v>
      </c>
      <c r="F226">
        <v>50811.3</v>
      </c>
      <c r="G226">
        <v>1810.15</v>
      </c>
      <c r="H226">
        <v>0</v>
      </c>
      <c r="I226">
        <v>1</v>
      </c>
      <c r="J226">
        <v>1810.15</v>
      </c>
      <c r="K226">
        <v>1336</v>
      </c>
      <c r="L226" s="33">
        <f t="shared" si="35"/>
        <v>5.3441998938499324E-2</v>
      </c>
      <c r="M226" s="39">
        <f t="shared" si="36"/>
        <v>-8.2028525942825281E-2</v>
      </c>
      <c r="N226">
        <f t="shared" si="33"/>
        <v>55351.72</v>
      </c>
      <c r="O226">
        <f t="shared" si="34"/>
        <v>0</v>
      </c>
      <c r="P226">
        <f>IF(AND('Heuristica 24'!$C226=0,'Heuristica 24'!$B226=0,'Heuristica 24'!$F226&lt;&gt;"inf",OR(AND(B225=0,'Heuristica 24'!$F226&lt;P225),B225&lt;&gt;0)),'Heuristica 24'!$F226,P225)</f>
        <v>48233.599999999999</v>
      </c>
      <c r="Q226" t="str">
        <f t="shared" si="37"/>
        <v xml:space="preserve"> </v>
      </c>
      <c r="R226" t="s">
        <v>13</v>
      </c>
      <c r="S226">
        <v>2</v>
      </c>
      <c r="T226">
        <v>5</v>
      </c>
      <c r="U226">
        <v>0.2</v>
      </c>
      <c r="V226">
        <v>318</v>
      </c>
      <c r="W226">
        <v>89840.3</v>
      </c>
      <c r="X226">
        <v>703.47</v>
      </c>
      <c r="Y226">
        <v>0</v>
      </c>
      <c r="Z226">
        <v>25</v>
      </c>
      <c r="AA226">
        <v>1808.58</v>
      </c>
      <c r="AB226">
        <v>9390</v>
      </c>
    </row>
    <row r="227" spans="1:28" x14ac:dyDescent="0.3">
      <c r="A227" t="s">
        <v>16</v>
      </c>
      <c r="B227">
        <v>2</v>
      </c>
      <c r="C227">
        <v>5</v>
      </c>
      <c r="D227">
        <v>0.15</v>
      </c>
      <c r="E227">
        <v>318</v>
      </c>
      <c r="F227">
        <v>56495.1</v>
      </c>
      <c r="G227">
        <v>1847.91</v>
      </c>
      <c r="H227">
        <v>0</v>
      </c>
      <c r="I227">
        <v>1</v>
      </c>
      <c r="J227">
        <v>1847.94</v>
      </c>
      <c r="K227">
        <v>1093</v>
      </c>
      <c r="L227" s="33">
        <f t="shared" si="35"/>
        <v>0.17128101572347898</v>
      </c>
      <c r="M227" s="39">
        <f t="shared" si="36"/>
        <v>-5.7994237426050255E-2</v>
      </c>
      <c r="N227">
        <f t="shared" si="33"/>
        <v>59973.2</v>
      </c>
      <c r="O227">
        <f t="shared" si="34"/>
        <v>0</v>
      </c>
      <c r="P227">
        <f>IF(AND('Heuristica 24'!$C227=0,'Heuristica 24'!$B227=0,'Heuristica 24'!$F227&lt;&gt;"inf",OR(AND(B226=0,'Heuristica 24'!$F227&lt;P226),B226&lt;&gt;0)),'Heuristica 24'!$F227,P226)</f>
        <v>48233.599999999999</v>
      </c>
      <c r="Q227" t="str">
        <f t="shared" si="37"/>
        <v xml:space="preserve"> </v>
      </c>
      <c r="R227" t="s">
        <v>13</v>
      </c>
      <c r="S227">
        <v>2</v>
      </c>
      <c r="T227">
        <v>10</v>
      </c>
      <c r="U227">
        <v>0.05</v>
      </c>
      <c r="V227">
        <v>318</v>
      </c>
      <c r="W227">
        <v>89427</v>
      </c>
      <c r="X227">
        <v>620.94100000000003</v>
      </c>
      <c r="Y227">
        <v>28</v>
      </c>
      <c r="Z227">
        <v>100</v>
      </c>
      <c r="AA227">
        <v>1801.33</v>
      </c>
      <c r="AB227">
        <v>24400</v>
      </c>
    </row>
    <row r="228" spans="1:28" x14ac:dyDescent="0.3">
      <c r="A228" t="s">
        <v>16</v>
      </c>
      <c r="B228">
        <v>2</v>
      </c>
      <c r="C228">
        <v>5</v>
      </c>
      <c r="D228">
        <v>0.2</v>
      </c>
      <c r="E228">
        <v>318</v>
      </c>
      <c r="F228">
        <v>63723</v>
      </c>
      <c r="G228">
        <v>1859.05</v>
      </c>
      <c r="H228">
        <v>0</v>
      </c>
      <c r="I228">
        <v>1</v>
      </c>
      <c r="J228">
        <v>1859.05</v>
      </c>
      <c r="K228">
        <v>604</v>
      </c>
      <c r="L228" s="33">
        <f t="shared" si="35"/>
        <v>0.3211329861341472</v>
      </c>
      <c r="M228" s="39">
        <f t="shared" si="36"/>
        <v>0.16592817657015524</v>
      </c>
      <c r="N228">
        <f t="shared" si="33"/>
        <v>54654.31</v>
      </c>
      <c r="O228">
        <f t="shared" si="34"/>
        <v>0</v>
      </c>
      <c r="P228">
        <f>IF(AND('Heuristica 24'!$C228=0,'Heuristica 24'!$B228=0,'Heuristica 24'!$F228&lt;&gt;"inf",OR(AND(B227=0,'Heuristica 24'!$F228&lt;P227),B227&lt;&gt;0)),'Heuristica 24'!$F228,P227)</f>
        <v>48233.599999999999</v>
      </c>
      <c r="Q228" t="str">
        <f t="shared" si="37"/>
        <v xml:space="preserve"> </v>
      </c>
      <c r="R228" t="s">
        <v>13</v>
      </c>
      <c r="S228">
        <v>2</v>
      </c>
      <c r="T228">
        <v>10</v>
      </c>
      <c r="U228">
        <v>0.1</v>
      </c>
      <c r="V228">
        <v>318</v>
      </c>
      <c r="W228">
        <v>89750.6</v>
      </c>
      <c r="X228">
        <v>982.47299999999996</v>
      </c>
      <c r="Y228">
        <v>5</v>
      </c>
      <c r="Z228">
        <v>24</v>
      </c>
      <c r="AA228">
        <v>1801.62</v>
      </c>
      <c r="AB228">
        <v>10015</v>
      </c>
    </row>
    <row r="229" spans="1:28" x14ac:dyDescent="0.3">
      <c r="A229" t="s">
        <v>16</v>
      </c>
      <c r="B229">
        <v>2</v>
      </c>
      <c r="C229">
        <v>10</v>
      </c>
      <c r="D229">
        <v>0.05</v>
      </c>
      <c r="E229">
        <v>318</v>
      </c>
      <c r="F229">
        <v>51888.3</v>
      </c>
      <c r="G229">
        <v>1804.24</v>
      </c>
      <c r="H229">
        <v>0</v>
      </c>
      <c r="I229">
        <v>1</v>
      </c>
      <c r="J229">
        <v>1804.24</v>
      </c>
      <c r="K229">
        <v>1826</v>
      </c>
      <c r="L229" s="33">
        <f t="shared" si="35"/>
        <v>7.5770831951170958E-2</v>
      </c>
      <c r="M229" s="39">
        <f t="shared" si="36"/>
        <v>-2.0942035945001103E-2</v>
      </c>
      <c r="N229">
        <f t="shared" si="33"/>
        <v>52998.19</v>
      </c>
      <c r="O229">
        <f t="shared" si="34"/>
        <v>0</v>
      </c>
      <c r="P229">
        <f>IF(AND('Heuristica 24'!$C229=0,'Heuristica 24'!$B229=0,'Heuristica 24'!$F229&lt;&gt;"inf",OR(AND(B228=0,'Heuristica 24'!$F229&lt;P228),B228&lt;&gt;0)),'Heuristica 24'!$F229,P228)</f>
        <v>48233.599999999999</v>
      </c>
      <c r="Q229" t="str">
        <f t="shared" si="37"/>
        <v xml:space="preserve"> </v>
      </c>
      <c r="R229" t="s">
        <v>13</v>
      </c>
      <c r="S229">
        <v>2</v>
      </c>
      <c r="T229">
        <v>10</v>
      </c>
      <c r="U229">
        <v>0.15</v>
      </c>
      <c r="V229">
        <v>318</v>
      </c>
      <c r="W229">
        <v>90065.1</v>
      </c>
      <c r="X229">
        <v>1505.74</v>
      </c>
      <c r="Y229">
        <v>11</v>
      </c>
      <c r="Z229">
        <v>17</v>
      </c>
      <c r="AA229">
        <v>1800.34</v>
      </c>
      <c r="AB229">
        <v>7877</v>
      </c>
    </row>
    <row r="230" spans="1:28" x14ac:dyDescent="0.3">
      <c r="A230" t="s">
        <v>16</v>
      </c>
      <c r="B230">
        <v>2</v>
      </c>
      <c r="C230">
        <v>10</v>
      </c>
      <c r="D230">
        <v>0.1</v>
      </c>
      <c r="E230">
        <v>318</v>
      </c>
      <c r="F230">
        <v>57231</v>
      </c>
      <c r="G230">
        <v>1859.64</v>
      </c>
      <c r="H230">
        <v>0</v>
      </c>
      <c r="I230">
        <v>1</v>
      </c>
      <c r="J230">
        <v>1859.64</v>
      </c>
      <c r="K230">
        <v>1001</v>
      </c>
      <c r="L230" s="33">
        <f t="shared" si="35"/>
        <v>0.18653801499369727</v>
      </c>
      <c r="M230" s="39">
        <f t="shared" si="36"/>
        <v>-7.1668140865855934E-2</v>
      </c>
      <c r="N230">
        <f t="shared" si="33"/>
        <v>61649.29</v>
      </c>
      <c r="O230">
        <f t="shared" si="34"/>
        <v>0</v>
      </c>
      <c r="P230">
        <f>IF(AND('Heuristica 24'!$C230=0,'Heuristica 24'!$B230=0,'Heuristica 24'!$F230&lt;&gt;"inf",OR(AND(B229=0,'Heuristica 24'!$F230&lt;P229),B229&lt;&gt;0)),'Heuristica 24'!$F230,P229)</f>
        <v>48233.599999999999</v>
      </c>
      <c r="Q230" t="str">
        <f t="shared" si="37"/>
        <v xml:space="preserve"> </v>
      </c>
      <c r="R230" t="s">
        <v>13</v>
      </c>
      <c r="S230">
        <v>2</v>
      </c>
      <c r="T230">
        <v>10</v>
      </c>
      <c r="U230">
        <v>0.2</v>
      </c>
      <c r="V230">
        <v>318</v>
      </c>
      <c r="W230">
        <v>90793.5</v>
      </c>
      <c r="X230">
        <v>1212.52</v>
      </c>
      <c r="Y230">
        <v>0</v>
      </c>
      <c r="Z230">
        <v>8</v>
      </c>
      <c r="AA230">
        <v>1814.42</v>
      </c>
      <c r="AB230">
        <v>4006</v>
      </c>
    </row>
    <row r="231" spans="1:28" x14ac:dyDescent="0.3">
      <c r="A231" t="s">
        <v>16</v>
      </c>
      <c r="B231">
        <v>2</v>
      </c>
      <c r="C231">
        <v>10</v>
      </c>
      <c r="D231">
        <v>0.15</v>
      </c>
      <c r="E231">
        <v>318</v>
      </c>
      <c r="F231">
        <v>106145</v>
      </c>
      <c r="G231">
        <v>1809.1</v>
      </c>
      <c r="H231">
        <v>0</v>
      </c>
      <c r="I231">
        <v>1</v>
      </c>
      <c r="J231">
        <v>1809.1</v>
      </c>
      <c r="K231">
        <v>629</v>
      </c>
      <c r="L231" s="33">
        <f t="shared" si="35"/>
        <v>1.2006443640947388</v>
      </c>
      <c r="M231" s="39">
        <f t="shared" si="36"/>
        <v>0.4841421415131526</v>
      </c>
      <c r="N231">
        <f t="shared" si="33"/>
        <v>71519.429999999993</v>
      </c>
      <c r="O231">
        <f t="shared" si="34"/>
        <v>0</v>
      </c>
      <c r="P231">
        <f>IF(AND('Heuristica 24'!$C231=0,'Heuristica 24'!$B231=0,'Heuristica 24'!$F231&lt;&gt;"inf",OR(AND(B230=0,'Heuristica 24'!$F231&lt;P230),B230&lt;&gt;0)),'Heuristica 24'!$F231,P230)</f>
        <v>48233.599999999999</v>
      </c>
      <c r="Q231" t="str">
        <f t="shared" si="37"/>
        <v xml:space="preserve"> </v>
      </c>
      <c r="R231" t="s">
        <v>13</v>
      </c>
      <c r="S231">
        <v>2</v>
      </c>
      <c r="T231">
        <v>25</v>
      </c>
      <c r="U231">
        <v>0.05</v>
      </c>
      <c r="V231">
        <v>318</v>
      </c>
      <c r="W231">
        <v>89630.1</v>
      </c>
      <c r="X231">
        <v>1648.69</v>
      </c>
      <c r="Y231">
        <v>88</v>
      </c>
      <c r="Z231">
        <v>94</v>
      </c>
      <c r="AA231">
        <v>1803.52</v>
      </c>
      <c r="AB231">
        <v>20161</v>
      </c>
    </row>
    <row r="232" spans="1:28" x14ac:dyDescent="0.3">
      <c r="A232" t="s">
        <v>16</v>
      </c>
      <c r="B232">
        <v>2</v>
      </c>
      <c r="C232">
        <v>10</v>
      </c>
      <c r="D232">
        <v>0.2</v>
      </c>
      <c r="E232">
        <v>318</v>
      </c>
      <c r="F232">
        <v>79118.5</v>
      </c>
      <c r="G232">
        <v>1808.14</v>
      </c>
      <c r="H232">
        <v>0</v>
      </c>
      <c r="I232">
        <v>1</v>
      </c>
      <c r="J232">
        <v>1808.15</v>
      </c>
      <c r="K232">
        <v>600</v>
      </c>
      <c r="L232" s="33">
        <f t="shared" si="35"/>
        <v>0.64031919657666037</v>
      </c>
      <c r="M232" s="39">
        <f t="shared" si="36"/>
        <v>3.7624298914906484E-2</v>
      </c>
      <c r="N232">
        <f t="shared" si="33"/>
        <v>76249.66</v>
      </c>
      <c r="O232">
        <f t="shared" si="34"/>
        <v>0</v>
      </c>
      <c r="P232">
        <f>IF(AND('Heuristica 24'!$C232=0,'Heuristica 24'!$B232=0,'Heuristica 24'!$F232&lt;&gt;"inf",OR(AND(B231=0,'Heuristica 24'!$F232&lt;P231),B231&lt;&gt;0)),'Heuristica 24'!$F232,P231)</f>
        <v>48233.599999999999</v>
      </c>
      <c r="Q232" t="str">
        <f t="shared" si="37"/>
        <v xml:space="preserve"> </v>
      </c>
      <c r="R232" t="s">
        <v>13</v>
      </c>
      <c r="S232">
        <v>2</v>
      </c>
      <c r="T232">
        <v>25</v>
      </c>
      <c r="U232">
        <v>0.1</v>
      </c>
      <c r="V232">
        <v>318</v>
      </c>
      <c r="W232">
        <v>90605.6</v>
      </c>
      <c r="X232">
        <v>1480.39</v>
      </c>
      <c r="Y232">
        <v>0</v>
      </c>
      <c r="Z232">
        <v>7</v>
      </c>
      <c r="AA232">
        <v>1804.24</v>
      </c>
      <c r="AB232">
        <v>2933</v>
      </c>
    </row>
    <row r="233" spans="1:28" x14ac:dyDescent="0.3">
      <c r="A233" t="s">
        <v>16</v>
      </c>
      <c r="B233">
        <v>2</v>
      </c>
      <c r="C233">
        <v>25</v>
      </c>
      <c r="D233">
        <v>0.05</v>
      </c>
      <c r="E233">
        <v>318</v>
      </c>
      <c r="F233">
        <v>50141.7</v>
      </c>
      <c r="G233">
        <v>1804.18</v>
      </c>
      <c r="H233">
        <v>0</v>
      </c>
      <c r="I233">
        <v>1</v>
      </c>
      <c r="J233">
        <v>1804.18</v>
      </c>
      <c r="K233">
        <v>2395</v>
      </c>
      <c r="L233" s="33">
        <f t="shared" si="35"/>
        <v>3.9559560140648875E-2</v>
      </c>
      <c r="M233" s="39">
        <f t="shared" si="36"/>
        <v>3.426169646582844E-2</v>
      </c>
      <c r="N233">
        <f t="shared" si="33"/>
        <v>48480.67</v>
      </c>
      <c r="O233">
        <f t="shared" si="34"/>
        <v>0</v>
      </c>
      <c r="P233">
        <f>IF(AND('Heuristica 24'!$C233=0,'Heuristica 24'!$B233=0,'Heuristica 24'!$F233&lt;&gt;"inf",OR(AND(B232=0,'Heuristica 24'!$F233&lt;P232),B232&lt;&gt;0)),'Heuristica 24'!$F233,P232)</f>
        <v>48233.599999999999</v>
      </c>
      <c r="Q233" t="str">
        <f t="shared" si="37"/>
        <v xml:space="preserve"> </v>
      </c>
      <c r="R233" t="s">
        <v>13</v>
      </c>
      <c r="S233">
        <v>2</v>
      </c>
      <c r="T233">
        <v>25</v>
      </c>
      <c r="U233">
        <v>0.15</v>
      </c>
      <c r="V233">
        <v>318</v>
      </c>
      <c r="W233">
        <v>93673.1</v>
      </c>
      <c r="X233">
        <v>1844.98</v>
      </c>
      <c r="Y233">
        <v>0</v>
      </c>
      <c r="Z233">
        <v>1</v>
      </c>
      <c r="AA233">
        <v>1844.98</v>
      </c>
      <c r="AB233">
        <v>1628</v>
      </c>
    </row>
    <row r="234" spans="1:28" x14ac:dyDescent="0.3">
      <c r="A234" t="s">
        <v>16</v>
      </c>
      <c r="B234">
        <v>2</v>
      </c>
      <c r="C234">
        <v>25</v>
      </c>
      <c r="D234">
        <v>0.1</v>
      </c>
      <c r="E234">
        <v>318</v>
      </c>
      <c r="F234">
        <v>52004.800000000003</v>
      </c>
      <c r="G234">
        <v>1811.72</v>
      </c>
      <c r="H234">
        <v>0</v>
      </c>
      <c r="I234">
        <v>1</v>
      </c>
      <c r="J234">
        <v>1811.72</v>
      </c>
      <c r="K234">
        <v>3023</v>
      </c>
      <c r="L234" s="33">
        <f t="shared" si="35"/>
        <v>7.8186160684668105E-2</v>
      </c>
      <c r="M234" s="39">
        <f t="shared" si="36"/>
        <v>4.5212806541456985E-3</v>
      </c>
      <c r="N234">
        <f t="shared" si="33"/>
        <v>51770.73</v>
      </c>
      <c r="O234">
        <f t="shared" si="34"/>
        <v>0</v>
      </c>
      <c r="P234">
        <f>IF(AND('Heuristica 24'!$C234=0,'Heuristica 24'!$B234=0,'Heuristica 24'!$F234&lt;&gt;"inf",OR(AND(B233=0,'Heuristica 24'!$F234&lt;P233),B233&lt;&gt;0)),'Heuristica 24'!$F234,P233)</f>
        <v>48233.599999999999</v>
      </c>
      <c r="Q234" t="str">
        <f t="shared" si="37"/>
        <v xml:space="preserve"> </v>
      </c>
      <c r="R234" t="s">
        <v>13</v>
      </c>
      <c r="S234">
        <v>2</v>
      </c>
      <c r="T234">
        <v>25</v>
      </c>
      <c r="U234">
        <v>0.2</v>
      </c>
      <c r="V234">
        <v>318</v>
      </c>
      <c r="W234">
        <v>93534.9</v>
      </c>
      <c r="X234">
        <v>1855.55</v>
      </c>
      <c r="Y234">
        <v>0</v>
      </c>
      <c r="Z234">
        <v>1</v>
      </c>
      <c r="AA234">
        <v>1855.56</v>
      </c>
      <c r="AB234">
        <v>1947</v>
      </c>
    </row>
    <row r="235" spans="1:28" x14ac:dyDescent="0.3">
      <c r="A235" t="s">
        <v>16</v>
      </c>
      <c r="B235">
        <v>2</v>
      </c>
      <c r="C235">
        <v>25</v>
      </c>
      <c r="D235">
        <v>0.15</v>
      </c>
      <c r="E235">
        <v>318</v>
      </c>
      <c r="F235">
        <v>65380.9</v>
      </c>
      <c r="G235">
        <v>1848.24</v>
      </c>
      <c r="H235">
        <v>0</v>
      </c>
      <c r="I235">
        <v>1</v>
      </c>
      <c r="J235">
        <v>1848.27</v>
      </c>
      <c r="K235">
        <v>584</v>
      </c>
      <c r="L235" s="33">
        <f t="shared" si="35"/>
        <v>0.35550529091753469</v>
      </c>
      <c r="M235" s="39">
        <f t="shared" si="36"/>
        <v>-0.89205783975775987</v>
      </c>
      <c r="N235">
        <f t="shared" si="33"/>
        <v>605703.09</v>
      </c>
      <c r="O235">
        <f t="shared" si="34"/>
        <v>0</v>
      </c>
      <c r="P235">
        <f>IF(AND('Heuristica 24'!$C235=0,'Heuristica 24'!$B235=0,'Heuristica 24'!$F235&lt;&gt;"inf",OR(AND(B234=0,'Heuristica 24'!$F235&lt;P234),B234&lt;&gt;0)),'Heuristica 24'!$F235,P234)</f>
        <v>48233.599999999999</v>
      </c>
      <c r="Q235" t="str">
        <f t="shared" si="37"/>
        <v xml:space="preserve"> </v>
      </c>
      <c r="R235" t="s">
        <v>13</v>
      </c>
      <c r="S235">
        <v>2</v>
      </c>
      <c r="T235">
        <v>50</v>
      </c>
      <c r="U235">
        <v>0.05</v>
      </c>
      <c r="V235">
        <v>318</v>
      </c>
      <c r="W235">
        <v>89630.1</v>
      </c>
      <c r="X235">
        <v>421.14600000000002</v>
      </c>
      <c r="Y235">
        <v>0</v>
      </c>
      <c r="Z235">
        <v>76</v>
      </c>
      <c r="AA235">
        <v>1800.22</v>
      </c>
      <c r="AB235">
        <v>21055</v>
      </c>
    </row>
    <row r="236" spans="1:28" x14ac:dyDescent="0.3">
      <c r="A236" t="s">
        <v>16</v>
      </c>
      <c r="B236">
        <v>2</v>
      </c>
      <c r="C236">
        <v>25</v>
      </c>
      <c r="D236">
        <v>0.2</v>
      </c>
      <c r="E236">
        <v>318</v>
      </c>
      <c r="F236">
        <v>71578</v>
      </c>
      <c r="G236">
        <v>1844.14</v>
      </c>
      <c r="H236">
        <v>1</v>
      </c>
      <c r="I236">
        <v>2</v>
      </c>
      <c r="J236">
        <v>1844.14</v>
      </c>
      <c r="K236">
        <v>663</v>
      </c>
      <c r="L236" s="33">
        <f t="shared" si="35"/>
        <v>0.48398626683473767</v>
      </c>
      <c r="M236" s="39">
        <f t="shared" si="36"/>
        <v>-0.11364177843248657</v>
      </c>
      <c r="N236">
        <f t="shared" si="33"/>
        <v>80755.16</v>
      </c>
      <c r="O236">
        <f t="shared" si="34"/>
        <v>0</v>
      </c>
      <c r="P236">
        <f>IF(AND('Heuristica 24'!$C236=0,'Heuristica 24'!$B236=0,'Heuristica 24'!$F236&lt;&gt;"inf",OR(AND(B235=0,'Heuristica 24'!$F236&lt;P235),B235&lt;&gt;0)),'Heuristica 24'!$F236,P235)</f>
        <v>48233.599999999999</v>
      </c>
      <c r="Q236" t="str">
        <f t="shared" si="37"/>
        <v xml:space="preserve"> </v>
      </c>
      <c r="R236" t="s">
        <v>13</v>
      </c>
      <c r="S236">
        <v>2</v>
      </c>
      <c r="T236">
        <v>50</v>
      </c>
      <c r="U236">
        <v>0.1</v>
      </c>
      <c r="V236">
        <v>318</v>
      </c>
      <c r="W236">
        <v>90854.5</v>
      </c>
      <c r="X236">
        <v>1703.6</v>
      </c>
      <c r="Y236">
        <v>12</v>
      </c>
      <c r="Z236">
        <v>15</v>
      </c>
      <c r="AA236">
        <v>1856.53</v>
      </c>
      <c r="AB236">
        <v>9199</v>
      </c>
    </row>
    <row r="237" spans="1:28" x14ac:dyDescent="0.3">
      <c r="A237" t="s">
        <v>16</v>
      </c>
      <c r="B237">
        <v>2</v>
      </c>
      <c r="C237">
        <v>50</v>
      </c>
      <c r="D237">
        <v>0.05</v>
      </c>
      <c r="E237">
        <v>318</v>
      </c>
      <c r="F237">
        <v>58093.2</v>
      </c>
      <c r="G237">
        <v>1853.34</v>
      </c>
      <c r="H237">
        <v>0</v>
      </c>
      <c r="I237">
        <v>1</v>
      </c>
      <c r="J237">
        <v>1853.34</v>
      </c>
      <c r="K237">
        <v>1152</v>
      </c>
      <c r="L237" s="33">
        <f t="shared" si="35"/>
        <v>0.20441352086512299</v>
      </c>
      <c r="M237" s="39">
        <f t="shared" si="36"/>
        <v>0.16121882681981892</v>
      </c>
      <c r="N237">
        <f t="shared" si="33"/>
        <v>50027.78</v>
      </c>
      <c r="O237">
        <f t="shared" si="34"/>
        <v>0</v>
      </c>
      <c r="P237">
        <f>IF(AND('Heuristica 24'!$C237=0,'Heuristica 24'!$B237=0,'Heuristica 24'!$F237&lt;&gt;"inf",OR(AND(B236=0,'Heuristica 24'!$F237&lt;P236),B236&lt;&gt;0)),'Heuristica 24'!$F237,P236)</f>
        <v>48233.599999999999</v>
      </c>
      <c r="Q237" t="str">
        <f t="shared" si="37"/>
        <v xml:space="preserve"> </v>
      </c>
      <c r="R237" t="s">
        <v>13</v>
      </c>
      <c r="S237">
        <v>2</v>
      </c>
      <c r="T237">
        <v>50</v>
      </c>
      <c r="U237">
        <v>0.15</v>
      </c>
      <c r="V237">
        <v>318</v>
      </c>
      <c r="W237">
        <v>92959.7</v>
      </c>
      <c r="X237">
        <v>1804.12</v>
      </c>
      <c r="Y237">
        <v>0</v>
      </c>
      <c r="Z237">
        <v>1</v>
      </c>
      <c r="AA237">
        <v>1804.12</v>
      </c>
      <c r="AB237">
        <v>1981</v>
      </c>
    </row>
    <row r="238" spans="1:28" x14ac:dyDescent="0.3">
      <c r="A238" t="s">
        <v>16</v>
      </c>
      <c r="B238">
        <v>2</v>
      </c>
      <c r="C238">
        <v>50</v>
      </c>
      <c r="D238">
        <v>0.1</v>
      </c>
      <c r="E238">
        <v>318</v>
      </c>
      <c r="F238">
        <v>54959.4</v>
      </c>
      <c r="G238">
        <v>1812.16</v>
      </c>
      <c r="H238">
        <v>0</v>
      </c>
      <c r="I238">
        <v>1</v>
      </c>
      <c r="J238">
        <v>1812.16</v>
      </c>
      <c r="K238">
        <v>1694</v>
      </c>
      <c r="L238" s="33">
        <f t="shared" si="35"/>
        <v>0.13944221455582828</v>
      </c>
      <c r="M238" s="39">
        <f t="shared" si="36"/>
        <v>4.1211076591042284E-2</v>
      </c>
      <c r="N238">
        <f t="shared" si="33"/>
        <v>52784.11</v>
      </c>
      <c r="O238">
        <f t="shared" si="34"/>
        <v>0</v>
      </c>
      <c r="P238">
        <f>IF(AND('Heuristica 24'!$C238=0,'Heuristica 24'!$B238=0,'Heuristica 24'!$F238&lt;&gt;"inf",OR(AND(B237=0,'Heuristica 24'!$F238&lt;P237),B237&lt;&gt;0)),'Heuristica 24'!$F238,P237)</f>
        <v>48233.599999999999</v>
      </c>
      <c r="Q238" t="str">
        <f t="shared" si="37"/>
        <v xml:space="preserve"> </v>
      </c>
      <c r="R238" t="s">
        <v>13</v>
      </c>
      <c r="S238">
        <v>2</v>
      </c>
      <c r="T238">
        <v>50</v>
      </c>
      <c r="U238">
        <v>0.2</v>
      </c>
      <c r="V238">
        <v>318</v>
      </c>
      <c r="W238">
        <v>98095.6</v>
      </c>
      <c r="X238">
        <v>1806.69</v>
      </c>
      <c r="Y238">
        <v>0</v>
      </c>
      <c r="Z238">
        <v>1</v>
      </c>
      <c r="AA238">
        <v>1806.69</v>
      </c>
      <c r="AB238">
        <v>1853</v>
      </c>
    </row>
    <row r="239" spans="1:28" x14ac:dyDescent="0.3">
      <c r="A239" t="s">
        <v>16</v>
      </c>
      <c r="B239">
        <v>2</v>
      </c>
      <c r="C239">
        <v>50</v>
      </c>
      <c r="D239">
        <v>0.15</v>
      </c>
      <c r="E239">
        <v>318</v>
      </c>
      <c r="F239">
        <v>57090.9</v>
      </c>
      <c r="G239">
        <v>1841.19</v>
      </c>
      <c r="H239">
        <v>0</v>
      </c>
      <c r="I239">
        <v>1</v>
      </c>
      <c r="J239">
        <v>1841.19</v>
      </c>
      <c r="K239">
        <v>1151</v>
      </c>
      <c r="L239" s="33">
        <f t="shared" si="35"/>
        <v>0.18363340078285684</v>
      </c>
      <c r="M239" s="39">
        <f t="shared" si="36"/>
        <v>-5.6792925116750714E-2</v>
      </c>
      <c r="N239">
        <f t="shared" si="33"/>
        <v>60528.49</v>
      </c>
      <c r="O239">
        <f t="shared" si="34"/>
        <v>0</v>
      </c>
      <c r="P239">
        <f>IF(AND('Heuristica 24'!$C239=0,'Heuristica 24'!$B239=0,'Heuristica 24'!$F239&lt;&gt;"inf",OR(AND(B238=0,'Heuristica 24'!$F239&lt;P238),B238&lt;&gt;0)),'Heuristica 24'!$F239,P238)</f>
        <v>48233.599999999999</v>
      </c>
      <c r="Q239" t="str">
        <f t="shared" si="37"/>
        <v xml:space="preserve"> </v>
      </c>
      <c r="R239" t="s">
        <v>13</v>
      </c>
      <c r="S239">
        <v>3</v>
      </c>
      <c r="T239">
        <v>0</v>
      </c>
      <c r="U239">
        <v>0.05</v>
      </c>
      <c r="V239">
        <v>318</v>
      </c>
      <c r="W239">
        <v>90605.6</v>
      </c>
      <c r="X239">
        <v>386.94</v>
      </c>
      <c r="Y239">
        <v>10</v>
      </c>
      <c r="Z239">
        <v>74</v>
      </c>
      <c r="AA239">
        <v>1811.92</v>
      </c>
      <c r="AB239">
        <v>31709</v>
      </c>
    </row>
    <row r="240" spans="1:28" x14ac:dyDescent="0.3">
      <c r="A240" t="s">
        <v>16</v>
      </c>
      <c r="B240">
        <v>2</v>
      </c>
      <c r="C240">
        <v>50</v>
      </c>
      <c r="D240">
        <v>0.2</v>
      </c>
      <c r="E240">
        <v>318</v>
      </c>
      <c r="F240">
        <v>67418.8</v>
      </c>
      <c r="G240">
        <v>1819.1</v>
      </c>
      <c r="H240">
        <v>0</v>
      </c>
      <c r="I240">
        <v>1</v>
      </c>
      <c r="J240">
        <v>1819.1</v>
      </c>
      <c r="K240">
        <v>497</v>
      </c>
      <c r="L240" s="33">
        <f t="shared" si="35"/>
        <v>0.39775592118357328</v>
      </c>
      <c r="M240" s="39">
        <f t="shared" si="36"/>
        <v>-0.13587133456550538</v>
      </c>
      <c r="N240">
        <f t="shared" si="33"/>
        <v>78019.399999999994</v>
      </c>
      <c r="O240">
        <f t="shared" si="34"/>
        <v>0</v>
      </c>
      <c r="P240">
        <f>IF(AND('Heuristica 24'!$C240=0,'Heuristica 24'!$B240=0,'Heuristica 24'!$F240&lt;&gt;"inf",OR(AND(B239=0,'Heuristica 24'!$F240&lt;P239),B239&lt;&gt;0)),'Heuristica 24'!$F240,P239)</f>
        <v>48233.599999999999</v>
      </c>
      <c r="Q240" t="str">
        <f t="shared" si="37"/>
        <v xml:space="preserve"> </v>
      </c>
      <c r="R240" t="s">
        <v>13</v>
      </c>
      <c r="S240">
        <v>3</v>
      </c>
      <c r="T240">
        <v>0</v>
      </c>
      <c r="U240">
        <v>0.1</v>
      </c>
      <c r="V240">
        <v>318</v>
      </c>
      <c r="W240">
        <v>94671.2</v>
      </c>
      <c r="X240">
        <v>1802.66</v>
      </c>
      <c r="Y240">
        <v>0</v>
      </c>
      <c r="Z240">
        <v>1</v>
      </c>
      <c r="AA240">
        <v>1802.66</v>
      </c>
      <c r="AB240">
        <v>3056</v>
      </c>
    </row>
    <row r="241" spans="1:28" x14ac:dyDescent="0.3">
      <c r="A241" t="s">
        <v>16</v>
      </c>
      <c r="B241">
        <v>3</v>
      </c>
      <c r="C241">
        <v>0</v>
      </c>
      <c r="D241">
        <v>0.05</v>
      </c>
      <c r="E241">
        <v>318</v>
      </c>
      <c r="F241">
        <v>49941.9</v>
      </c>
      <c r="G241">
        <v>1791.53</v>
      </c>
      <c r="H241">
        <v>2</v>
      </c>
      <c r="I241">
        <v>4</v>
      </c>
      <c r="J241">
        <v>1802.54</v>
      </c>
      <c r="K241">
        <v>11681</v>
      </c>
      <c r="L241" s="33">
        <f t="shared" si="35"/>
        <v>3.541721953161292E-2</v>
      </c>
      <c r="M241" s="39">
        <f t="shared" si="36"/>
        <v>-3.2367143086187156E-4</v>
      </c>
      <c r="N241">
        <f t="shared" si="33"/>
        <v>49958.07</v>
      </c>
      <c r="O241">
        <f t="shared" si="34"/>
        <v>0</v>
      </c>
      <c r="P241">
        <f>IF(AND('Heuristica 24'!$C241=0,'Heuristica 24'!$B241=0,'Heuristica 24'!$F241&lt;&gt;"inf",OR(AND(B240=0,'Heuristica 24'!$F241&lt;P240),B240&lt;&gt;0)),'Heuristica 24'!$F241,P240)</f>
        <v>48233.599999999999</v>
      </c>
      <c r="Q241" t="str">
        <f t="shared" si="37"/>
        <v xml:space="preserve"> </v>
      </c>
      <c r="R241" t="s">
        <v>13</v>
      </c>
      <c r="S241">
        <v>3</v>
      </c>
      <c r="T241">
        <v>0</v>
      </c>
      <c r="U241">
        <v>0.2</v>
      </c>
      <c r="V241">
        <v>318</v>
      </c>
      <c r="W241" t="s">
        <v>511</v>
      </c>
      <c r="X241" t="s">
        <v>511</v>
      </c>
      <c r="Y241" t="s">
        <v>511</v>
      </c>
      <c r="Z241" t="s">
        <v>511</v>
      </c>
      <c r="AA241" t="s">
        <v>511</v>
      </c>
    </row>
    <row r="242" spans="1:28" x14ac:dyDescent="0.3">
      <c r="A242" t="s">
        <v>16</v>
      </c>
      <c r="B242">
        <v>3</v>
      </c>
      <c r="C242">
        <v>0</v>
      </c>
      <c r="D242">
        <v>0.1</v>
      </c>
      <c r="E242">
        <v>318</v>
      </c>
      <c r="F242">
        <v>59442</v>
      </c>
      <c r="G242">
        <v>1857.79</v>
      </c>
      <c r="H242">
        <v>0</v>
      </c>
      <c r="I242">
        <v>1</v>
      </c>
      <c r="J242">
        <v>1857.79</v>
      </c>
      <c r="K242">
        <v>1077</v>
      </c>
      <c r="L242" s="33">
        <f t="shared" si="35"/>
        <v>0.23237742984143828</v>
      </c>
      <c r="M242" s="39">
        <f t="shared" si="36"/>
        <v>-4.247227145191057E-2</v>
      </c>
      <c r="N242">
        <f t="shared" si="33"/>
        <v>62078.62</v>
      </c>
      <c r="O242">
        <f t="shared" si="34"/>
        <v>0</v>
      </c>
      <c r="P242">
        <f>IF(AND('Heuristica 24'!$C242=0,'Heuristica 24'!$B242=0,'Heuristica 24'!$F242&lt;&gt;"inf",OR(AND(B241=0,'Heuristica 24'!$F242&lt;P241),B241&lt;&gt;0)),'Heuristica 24'!$F242,P241)</f>
        <v>48233.599999999999</v>
      </c>
      <c r="Q242" t="str">
        <f t="shared" si="37"/>
        <v xml:space="preserve"> </v>
      </c>
      <c r="R242" t="s">
        <v>13</v>
      </c>
      <c r="S242">
        <v>3</v>
      </c>
      <c r="T242">
        <v>10</v>
      </c>
      <c r="U242">
        <v>0.05</v>
      </c>
      <c r="V242">
        <v>318</v>
      </c>
      <c r="W242">
        <v>90605.6</v>
      </c>
      <c r="X242">
        <v>1419.19</v>
      </c>
      <c r="Y242">
        <v>61</v>
      </c>
      <c r="Z242">
        <v>75</v>
      </c>
      <c r="AA242">
        <v>1822.76</v>
      </c>
      <c r="AB242">
        <v>29378</v>
      </c>
    </row>
    <row r="243" spans="1:28" x14ac:dyDescent="0.3">
      <c r="A243" t="s">
        <v>16</v>
      </c>
      <c r="B243">
        <v>3</v>
      </c>
      <c r="C243">
        <v>0</v>
      </c>
      <c r="D243">
        <v>0.15</v>
      </c>
      <c r="E243">
        <v>318</v>
      </c>
      <c r="F243" t="s">
        <v>511</v>
      </c>
      <c r="G243" t="s">
        <v>511</v>
      </c>
      <c r="H243" t="s">
        <v>511</v>
      </c>
      <c r="I243" t="s">
        <v>511</v>
      </c>
      <c r="J243" t="s">
        <v>511</v>
      </c>
      <c r="L243" s="33" t="str">
        <f t="shared" si="35"/>
        <v>---</v>
      </c>
      <c r="M243" s="39" t="str">
        <f t="shared" si="36"/>
        <v>---</v>
      </c>
      <c r="N243">
        <f t="shared" si="33"/>
        <v>0</v>
      </c>
      <c r="O243">
        <f t="shared" si="34"/>
        <v>0</v>
      </c>
      <c r="P243">
        <f>IF(AND('Heuristica 24'!$C243=0,'Heuristica 24'!$B243=0,'Heuristica 24'!$F243&lt;&gt;"inf",OR(AND(B242=0,'Heuristica 24'!$F243&lt;P242),B242&lt;&gt;0)),'Heuristica 24'!$F243,P242)</f>
        <v>48233.599999999999</v>
      </c>
      <c r="Q243" t="str">
        <f t="shared" si="37"/>
        <v xml:space="preserve"> </v>
      </c>
      <c r="R243" t="s">
        <v>13</v>
      </c>
      <c r="S243">
        <v>3</v>
      </c>
      <c r="T243">
        <v>10</v>
      </c>
      <c r="U243">
        <v>0.1</v>
      </c>
      <c r="V243">
        <v>318</v>
      </c>
      <c r="W243">
        <v>98477.9</v>
      </c>
      <c r="X243">
        <v>1825</v>
      </c>
      <c r="Y243">
        <v>0</v>
      </c>
      <c r="Z243">
        <v>1</v>
      </c>
      <c r="AA243">
        <v>1825.97</v>
      </c>
      <c r="AB243">
        <v>2559</v>
      </c>
    </row>
    <row r="244" spans="1:28" x14ac:dyDescent="0.3">
      <c r="A244" t="s">
        <v>16</v>
      </c>
      <c r="B244">
        <v>3</v>
      </c>
      <c r="C244">
        <v>0</v>
      </c>
      <c r="D244">
        <v>0.2</v>
      </c>
      <c r="E244">
        <v>318</v>
      </c>
      <c r="F244" t="s">
        <v>511</v>
      </c>
      <c r="G244" t="s">
        <v>511</v>
      </c>
      <c r="H244" t="s">
        <v>511</v>
      </c>
      <c r="I244" t="s">
        <v>511</v>
      </c>
      <c r="J244" t="s">
        <v>511</v>
      </c>
      <c r="L244" s="33" t="str">
        <f t="shared" si="35"/>
        <v>---</v>
      </c>
      <c r="M244" s="39" t="str">
        <f t="shared" si="36"/>
        <v>---</v>
      </c>
      <c r="N244">
        <f t="shared" si="33"/>
        <v>0</v>
      </c>
      <c r="O244">
        <f t="shared" si="34"/>
        <v>0</v>
      </c>
      <c r="P244">
        <f>IF(AND('Heuristica 24'!$C244=0,'Heuristica 24'!$B244=0,'Heuristica 24'!$F244&lt;&gt;"inf",OR(AND(B243=0,'Heuristica 24'!$F244&lt;P243),B243&lt;&gt;0)),'Heuristica 24'!$F244,P243)</f>
        <v>48233.599999999999</v>
      </c>
      <c r="Q244" t="str">
        <f t="shared" si="37"/>
        <v xml:space="preserve"> </v>
      </c>
      <c r="R244" t="s">
        <v>13</v>
      </c>
      <c r="S244">
        <v>3</v>
      </c>
      <c r="T244">
        <v>10</v>
      </c>
      <c r="U244">
        <v>0.15</v>
      </c>
      <c r="V244">
        <v>318</v>
      </c>
      <c r="W244" t="s">
        <v>511</v>
      </c>
      <c r="X244" t="s">
        <v>511</v>
      </c>
      <c r="Y244" t="s">
        <v>511</v>
      </c>
      <c r="Z244" t="s">
        <v>511</v>
      </c>
      <c r="AA244" t="s">
        <v>511</v>
      </c>
    </row>
    <row r="245" spans="1:28" x14ac:dyDescent="0.3">
      <c r="A245" t="s">
        <v>16</v>
      </c>
      <c r="B245">
        <v>3</v>
      </c>
      <c r="C245">
        <v>10</v>
      </c>
      <c r="D245">
        <v>0.05</v>
      </c>
      <c r="E245">
        <v>318</v>
      </c>
      <c r="F245">
        <v>53043.7</v>
      </c>
      <c r="G245">
        <v>1802.47</v>
      </c>
      <c r="H245">
        <v>0</v>
      </c>
      <c r="I245">
        <v>1</v>
      </c>
      <c r="J245">
        <v>1802.47</v>
      </c>
      <c r="K245">
        <v>6070</v>
      </c>
      <c r="L245" s="33">
        <f t="shared" si="35"/>
        <v>9.9725087905526477E-2</v>
      </c>
      <c r="M245" s="39">
        <f t="shared" si="36"/>
        <v>5.5337278502066711E-2</v>
      </c>
      <c r="N245">
        <f t="shared" si="33"/>
        <v>50262.32</v>
      </c>
      <c r="O245">
        <f t="shared" si="34"/>
        <v>0</v>
      </c>
      <c r="P245">
        <f>IF(AND('Heuristica 24'!$C245=0,'Heuristica 24'!$B245=0,'Heuristica 24'!$F245&lt;&gt;"inf",OR(AND(B244=0,'Heuristica 24'!$F245&lt;P244),B244&lt;&gt;0)),'Heuristica 24'!$F245,P244)</f>
        <v>48233.599999999999</v>
      </c>
      <c r="Q245" t="str">
        <f t="shared" si="37"/>
        <v xml:space="preserve"> </v>
      </c>
      <c r="R245" t="s">
        <v>13</v>
      </c>
      <c r="S245">
        <v>3</v>
      </c>
      <c r="T245">
        <v>10</v>
      </c>
      <c r="U245">
        <v>0.2</v>
      </c>
      <c r="V245">
        <v>318</v>
      </c>
      <c r="W245" t="s">
        <v>511</v>
      </c>
      <c r="X245" t="s">
        <v>511</v>
      </c>
      <c r="Y245" t="s">
        <v>511</v>
      </c>
      <c r="Z245" t="s">
        <v>511</v>
      </c>
      <c r="AA245" t="s">
        <v>511</v>
      </c>
    </row>
    <row r="246" spans="1:28" x14ac:dyDescent="0.3">
      <c r="A246" t="s">
        <v>16</v>
      </c>
      <c r="B246">
        <v>3</v>
      </c>
      <c r="C246">
        <v>10</v>
      </c>
      <c r="D246">
        <v>0.1</v>
      </c>
      <c r="E246">
        <v>318</v>
      </c>
      <c r="F246">
        <v>63954.3</v>
      </c>
      <c r="G246">
        <v>1846.81</v>
      </c>
      <c r="H246">
        <v>0</v>
      </c>
      <c r="I246">
        <v>1</v>
      </c>
      <c r="J246">
        <v>1846.82</v>
      </c>
      <c r="K246">
        <v>1087</v>
      </c>
      <c r="L246" s="33">
        <f t="shared" si="35"/>
        <v>0.32592839846082411</v>
      </c>
      <c r="M246" s="39">
        <f t="shared" si="36"/>
        <v>-3.2127718467532151E-2</v>
      </c>
      <c r="N246">
        <f t="shared" si="33"/>
        <v>66077.210000000006</v>
      </c>
      <c r="O246">
        <f t="shared" si="34"/>
        <v>0</v>
      </c>
      <c r="P246">
        <f>IF(AND('Heuristica 24'!$C246=0,'Heuristica 24'!$B246=0,'Heuristica 24'!$F246&lt;&gt;"inf",OR(AND(B245=0,'Heuristica 24'!$F246&lt;P245),B245&lt;&gt;0)),'Heuristica 24'!$F246,P245)</f>
        <v>48233.599999999999</v>
      </c>
      <c r="Q246" t="str">
        <f t="shared" si="37"/>
        <v xml:space="preserve"> </v>
      </c>
      <c r="R246" t="s">
        <v>13</v>
      </c>
      <c r="S246">
        <v>3</v>
      </c>
      <c r="T246">
        <v>25</v>
      </c>
      <c r="U246">
        <v>0.05</v>
      </c>
      <c r="V246">
        <v>318</v>
      </c>
      <c r="W246">
        <v>90605.6</v>
      </c>
      <c r="X246">
        <v>148.07900000000001</v>
      </c>
      <c r="Y246">
        <v>0</v>
      </c>
      <c r="Z246">
        <v>78</v>
      </c>
      <c r="AA246">
        <v>1800.32</v>
      </c>
      <c r="AB246">
        <v>24442</v>
      </c>
    </row>
    <row r="247" spans="1:28" x14ac:dyDescent="0.3">
      <c r="A247" t="s">
        <v>16</v>
      </c>
      <c r="B247">
        <v>3</v>
      </c>
      <c r="C247">
        <v>10</v>
      </c>
      <c r="D247">
        <v>0.15</v>
      </c>
      <c r="E247">
        <v>318</v>
      </c>
      <c r="F247" t="s">
        <v>511</v>
      </c>
      <c r="G247" t="s">
        <v>511</v>
      </c>
      <c r="H247" t="s">
        <v>511</v>
      </c>
      <c r="I247" t="s">
        <v>511</v>
      </c>
      <c r="J247" t="s">
        <v>511</v>
      </c>
      <c r="L247" s="33" t="str">
        <f t="shared" si="35"/>
        <v>---</v>
      </c>
      <c r="M247" s="39" t="str">
        <f t="shared" si="36"/>
        <v>---</v>
      </c>
      <c r="N247">
        <f t="shared" si="33"/>
        <v>0</v>
      </c>
      <c r="O247">
        <f t="shared" si="34"/>
        <v>0</v>
      </c>
      <c r="P247">
        <f>IF(AND('Heuristica 24'!$C247=0,'Heuristica 24'!$B247=0,'Heuristica 24'!$F247&lt;&gt;"inf",OR(AND(B246=0,'Heuristica 24'!$F247&lt;P246),B246&lt;&gt;0)),'Heuristica 24'!$F247,P246)</f>
        <v>48233.599999999999</v>
      </c>
      <c r="Q247" t="str">
        <f t="shared" si="37"/>
        <v xml:space="preserve"> </v>
      </c>
      <c r="R247" t="s">
        <v>13</v>
      </c>
      <c r="S247">
        <v>3</v>
      </c>
      <c r="T247">
        <v>25</v>
      </c>
      <c r="U247">
        <v>0.1</v>
      </c>
      <c r="V247">
        <v>318</v>
      </c>
      <c r="W247">
        <v>95454.9</v>
      </c>
      <c r="X247">
        <v>1834.01</v>
      </c>
      <c r="Y247">
        <v>0</v>
      </c>
      <c r="Z247">
        <v>1</v>
      </c>
      <c r="AA247">
        <v>1834.01</v>
      </c>
      <c r="AB247">
        <v>2062</v>
      </c>
    </row>
    <row r="248" spans="1:28" x14ac:dyDescent="0.3">
      <c r="A248" t="s">
        <v>16</v>
      </c>
      <c r="B248">
        <v>3</v>
      </c>
      <c r="C248">
        <v>10</v>
      </c>
      <c r="D248">
        <v>0.2</v>
      </c>
      <c r="E248">
        <v>318</v>
      </c>
      <c r="F248" t="s">
        <v>511</v>
      </c>
      <c r="G248" t="s">
        <v>511</v>
      </c>
      <c r="H248" t="s">
        <v>511</v>
      </c>
      <c r="I248" t="s">
        <v>511</v>
      </c>
      <c r="J248" t="s">
        <v>511</v>
      </c>
      <c r="L248" s="33" t="str">
        <f t="shared" si="35"/>
        <v>---</v>
      </c>
      <c r="M248" s="39" t="str">
        <f t="shared" si="36"/>
        <v>---</v>
      </c>
      <c r="N248">
        <f t="shared" si="33"/>
        <v>0</v>
      </c>
      <c r="O248">
        <f t="shared" si="34"/>
        <v>0</v>
      </c>
      <c r="P248">
        <f>IF(AND('Heuristica 24'!$C248=0,'Heuristica 24'!$B248=0,'Heuristica 24'!$F248&lt;&gt;"inf",OR(AND(B247=0,'Heuristica 24'!$F248&lt;P247),B247&lt;&gt;0)),'Heuristica 24'!$F248,P247)</f>
        <v>48233.599999999999</v>
      </c>
      <c r="Q248" t="str">
        <f t="shared" si="37"/>
        <v xml:space="preserve"> </v>
      </c>
      <c r="R248" t="s">
        <v>13</v>
      </c>
      <c r="S248">
        <v>3</v>
      </c>
      <c r="T248">
        <v>25</v>
      </c>
      <c r="U248">
        <v>0.15</v>
      </c>
      <c r="V248">
        <v>318</v>
      </c>
      <c r="W248" t="s">
        <v>511</v>
      </c>
      <c r="X248" t="s">
        <v>511</v>
      </c>
      <c r="Y248" t="s">
        <v>511</v>
      </c>
      <c r="Z248" t="s">
        <v>511</v>
      </c>
      <c r="AA248" t="s">
        <v>511</v>
      </c>
    </row>
    <row r="249" spans="1:28" x14ac:dyDescent="0.3">
      <c r="A249" t="s">
        <v>16</v>
      </c>
      <c r="B249">
        <v>3</v>
      </c>
      <c r="C249">
        <v>25</v>
      </c>
      <c r="D249">
        <v>0.05</v>
      </c>
      <c r="E249">
        <v>318</v>
      </c>
      <c r="F249">
        <v>53422.9</v>
      </c>
      <c r="G249">
        <v>1803.35</v>
      </c>
      <c r="H249">
        <v>0</v>
      </c>
      <c r="I249">
        <v>1</v>
      </c>
      <c r="J249">
        <v>1803.37</v>
      </c>
      <c r="K249">
        <v>3283</v>
      </c>
      <c r="L249" s="33">
        <f t="shared" si="35"/>
        <v>0.10758682743979309</v>
      </c>
      <c r="M249" s="39">
        <f t="shared" si="36"/>
        <v>6.7548022065990976E-2</v>
      </c>
      <c r="N249">
        <f t="shared" si="33"/>
        <v>50042.62</v>
      </c>
      <c r="O249">
        <f t="shared" si="34"/>
        <v>0</v>
      </c>
      <c r="P249">
        <f>IF(AND('Heuristica 24'!$C249=0,'Heuristica 24'!$B249=0,'Heuristica 24'!$F249&lt;&gt;"inf",OR(AND(B248=0,'Heuristica 24'!$F249&lt;P248),B248&lt;&gt;0)),'Heuristica 24'!$F249,P248)</f>
        <v>48233.599999999999</v>
      </c>
      <c r="Q249" t="str">
        <f t="shared" si="37"/>
        <v xml:space="preserve"> </v>
      </c>
      <c r="R249" t="s">
        <v>13</v>
      </c>
      <c r="S249">
        <v>3</v>
      </c>
      <c r="T249">
        <v>25</v>
      </c>
      <c r="U249">
        <v>0.2</v>
      </c>
      <c r="V249">
        <v>318</v>
      </c>
      <c r="W249" t="s">
        <v>511</v>
      </c>
      <c r="X249" t="s">
        <v>511</v>
      </c>
      <c r="Y249" t="s">
        <v>511</v>
      </c>
      <c r="Z249" t="s">
        <v>511</v>
      </c>
      <c r="AA249" t="s">
        <v>511</v>
      </c>
    </row>
    <row r="250" spans="1:28" x14ac:dyDescent="0.3">
      <c r="A250" t="s">
        <v>16</v>
      </c>
      <c r="B250">
        <v>3</v>
      </c>
      <c r="C250">
        <v>25</v>
      </c>
      <c r="D250">
        <v>0.1</v>
      </c>
      <c r="E250">
        <v>318</v>
      </c>
      <c r="F250">
        <v>72751.3</v>
      </c>
      <c r="G250">
        <v>1800.37</v>
      </c>
      <c r="H250">
        <v>0</v>
      </c>
      <c r="I250">
        <v>1</v>
      </c>
      <c r="J250">
        <v>1800.37</v>
      </c>
      <c r="K250">
        <v>569</v>
      </c>
      <c r="L250" s="33">
        <f t="shared" si="35"/>
        <v>0.50831163338419705</v>
      </c>
      <c r="M250" s="39">
        <f t="shared" si="36"/>
        <v>0.23342095693106613</v>
      </c>
      <c r="N250">
        <f t="shared" si="33"/>
        <v>58983.35</v>
      </c>
      <c r="O250">
        <f t="shared" si="34"/>
        <v>0</v>
      </c>
      <c r="P250">
        <f>IF(AND('Heuristica 24'!$C250=0,'Heuristica 24'!$B250=0,'Heuristica 24'!$F250&lt;&gt;"inf",OR(AND(B249=0,'Heuristica 24'!$F250&lt;P249),B249&lt;&gt;0)),'Heuristica 24'!$F250,P249)</f>
        <v>48233.599999999999</v>
      </c>
      <c r="Q250" t="str">
        <f t="shared" si="37"/>
        <v xml:space="preserve"> </v>
      </c>
      <c r="R250" t="s">
        <v>13</v>
      </c>
      <c r="S250">
        <v>3</v>
      </c>
      <c r="T250">
        <v>50</v>
      </c>
      <c r="U250">
        <v>0.05</v>
      </c>
      <c r="V250">
        <v>318</v>
      </c>
      <c r="W250">
        <v>90814.5</v>
      </c>
      <c r="X250">
        <v>531.15099999999995</v>
      </c>
      <c r="Y250">
        <v>9</v>
      </c>
      <c r="Z250">
        <v>39</v>
      </c>
      <c r="AA250">
        <v>1801.78</v>
      </c>
      <c r="AB250">
        <v>20338</v>
      </c>
    </row>
    <row r="251" spans="1:28" x14ac:dyDescent="0.3">
      <c r="A251" t="s">
        <v>16</v>
      </c>
      <c r="B251">
        <v>3</v>
      </c>
      <c r="C251">
        <v>25</v>
      </c>
      <c r="D251">
        <v>0.15</v>
      </c>
      <c r="E251">
        <v>318</v>
      </c>
      <c r="F251" t="s">
        <v>511</v>
      </c>
      <c r="G251" t="s">
        <v>511</v>
      </c>
      <c r="H251" t="s">
        <v>511</v>
      </c>
      <c r="I251" t="s">
        <v>511</v>
      </c>
      <c r="J251" t="s">
        <v>511</v>
      </c>
      <c r="L251" s="33" t="str">
        <f t="shared" si="35"/>
        <v>---</v>
      </c>
      <c r="M251" s="39" t="str">
        <f t="shared" si="36"/>
        <v>---</v>
      </c>
      <c r="N251">
        <f t="shared" si="33"/>
        <v>0</v>
      </c>
      <c r="O251">
        <f t="shared" si="34"/>
        <v>0</v>
      </c>
      <c r="P251">
        <f>IF(AND('Heuristica 24'!$C251=0,'Heuristica 24'!$B251=0,'Heuristica 24'!$F251&lt;&gt;"inf",OR(AND(B250=0,'Heuristica 24'!$F251&lt;P250),B250&lt;&gt;0)),'Heuristica 24'!$F251,P250)</f>
        <v>48233.599999999999</v>
      </c>
      <c r="Q251" t="str">
        <f t="shared" si="37"/>
        <v xml:space="preserve"> </v>
      </c>
      <c r="R251" t="s">
        <v>13</v>
      </c>
      <c r="S251">
        <v>3</v>
      </c>
      <c r="T251">
        <v>50</v>
      </c>
      <c r="U251">
        <v>0.1</v>
      </c>
      <c r="V251">
        <v>318</v>
      </c>
      <c r="W251">
        <v>94577.9</v>
      </c>
      <c r="X251">
        <v>1814.13</v>
      </c>
      <c r="Y251">
        <v>0</v>
      </c>
      <c r="Z251">
        <v>1</v>
      </c>
      <c r="AA251">
        <v>1814.13</v>
      </c>
      <c r="AB251">
        <v>2701</v>
      </c>
    </row>
    <row r="252" spans="1:28" x14ac:dyDescent="0.3">
      <c r="A252" t="s">
        <v>16</v>
      </c>
      <c r="B252">
        <v>3</v>
      </c>
      <c r="C252">
        <v>25</v>
      </c>
      <c r="D252">
        <v>0.2</v>
      </c>
      <c r="E252">
        <v>318</v>
      </c>
      <c r="F252" t="s">
        <v>511</v>
      </c>
      <c r="G252" t="s">
        <v>511</v>
      </c>
      <c r="H252" t="s">
        <v>511</v>
      </c>
      <c r="I252" t="s">
        <v>511</v>
      </c>
      <c r="J252" t="s">
        <v>511</v>
      </c>
      <c r="L252" s="33" t="str">
        <f t="shared" si="35"/>
        <v>---</v>
      </c>
      <c r="M252" s="39" t="str">
        <f t="shared" si="36"/>
        <v>---</v>
      </c>
      <c r="N252">
        <f t="shared" si="33"/>
        <v>0</v>
      </c>
      <c r="O252">
        <f t="shared" si="34"/>
        <v>0</v>
      </c>
      <c r="P252">
        <f>IF(AND('Heuristica 24'!$C252=0,'Heuristica 24'!$B252=0,'Heuristica 24'!$F252&lt;&gt;"inf",OR(AND(B251=0,'Heuristica 24'!$F252&lt;P251),B251&lt;&gt;0)),'Heuristica 24'!$F252,P251)</f>
        <v>48233.599999999999</v>
      </c>
      <c r="Q252" t="str">
        <f t="shared" si="37"/>
        <v xml:space="preserve"> </v>
      </c>
      <c r="R252" t="s">
        <v>13</v>
      </c>
      <c r="S252">
        <v>3</v>
      </c>
      <c r="T252">
        <v>50</v>
      </c>
      <c r="U252">
        <v>0.15</v>
      </c>
      <c r="V252">
        <v>318</v>
      </c>
      <c r="W252" t="s">
        <v>511</v>
      </c>
      <c r="X252" t="s">
        <v>511</v>
      </c>
      <c r="Y252" t="s">
        <v>511</v>
      </c>
      <c r="Z252" t="s">
        <v>511</v>
      </c>
      <c r="AA252" t="s">
        <v>511</v>
      </c>
    </row>
    <row r="253" spans="1:28" x14ac:dyDescent="0.3">
      <c r="A253" t="s">
        <v>16</v>
      </c>
      <c r="B253">
        <v>3</v>
      </c>
      <c r="C253">
        <v>50</v>
      </c>
      <c r="D253">
        <v>0.05</v>
      </c>
      <c r="E253">
        <v>318</v>
      </c>
      <c r="F253">
        <v>51088</v>
      </c>
      <c r="G253">
        <v>1425.16</v>
      </c>
      <c r="H253">
        <v>0</v>
      </c>
      <c r="I253">
        <v>5</v>
      </c>
      <c r="J253">
        <v>1802.52</v>
      </c>
      <c r="K253">
        <v>10049</v>
      </c>
      <c r="L253" s="33">
        <f t="shared" si="35"/>
        <v>5.9178663835998124E-2</v>
      </c>
      <c r="M253" s="39">
        <f t="shared" si="36"/>
        <v>1.4671907920033922E-2</v>
      </c>
      <c r="N253">
        <f t="shared" si="33"/>
        <v>50349.279999999999</v>
      </c>
      <c r="O253">
        <f t="shared" si="34"/>
        <v>0</v>
      </c>
      <c r="P253">
        <f>IF(AND('Heuristica 24'!$C253=0,'Heuristica 24'!$B253=0,'Heuristica 24'!$F253&lt;&gt;"inf",OR(AND(B252=0,'Heuristica 24'!$F253&lt;P252),B252&lt;&gt;0)),'Heuristica 24'!$F253,P252)</f>
        <v>48233.599999999999</v>
      </c>
      <c r="Q253" t="str">
        <f t="shared" si="37"/>
        <v xml:space="preserve"> </v>
      </c>
      <c r="R253" t="s">
        <v>13</v>
      </c>
      <c r="S253">
        <v>3</v>
      </c>
      <c r="T253">
        <v>50</v>
      </c>
      <c r="U253">
        <v>0.2</v>
      </c>
      <c r="V253">
        <v>318</v>
      </c>
      <c r="W253" t="s">
        <v>511</v>
      </c>
      <c r="X253" t="s">
        <v>511</v>
      </c>
      <c r="Y253" t="s">
        <v>511</v>
      </c>
      <c r="Z253" t="s">
        <v>511</v>
      </c>
      <c r="AA253" t="s">
        <v>511</v>
      </c>
    </row>
    <row r="254" spans="1:28" x14ac:dyDescent="0.3">
      <c r="A254" t="s">
        <v>16</v>
      </c>
      <c r="B254">
        <v>3</v>
      </c>
      <c r="C254">
        <v>50</v>
      </c>
      <c r="D254">
        <v>0.1</v>
      </c>
      <c r="E254">
        <v>318</v>
      </c>
      <c r="F254">
        <v>68205.3</v>
      </c>
      <c r="G254">
        <v>1853.1</v>
      </c>
      <c r="H254">
        <v>0</v>
      </c>
      <c r="I254">
        <v>1</v>
      </c>
      <c r="J254">
        <v>1853.1</v>
      </c>
      <c r="K254">
        <v>650</v>
      </c>
      <c r="L254" s="33">
        <f t="shared" si="35"/>
        <v>0.41406198168911312</v>
      </c>
      <c r="M254" s="39">
        <f t="shared" si="36"/>
        <v>0.10539566199951511</v>
      </c>
      <c r="N254">
        <f t="shared" si="33"/>
        <v>61702.16</v>
      </c>
      <c r="O254">
        <f t="shared" si="34"/>
        <v>0</v>
      </c>
      <c r="P254">
        <f>IF(AND('Heuristica 24'!$C254=0,'Heuristica 24'!$B254=0,'Heuristica 24'!$F254&lt;&gt;"inf",OR(AND(B253=0,'Heuristica 24'!$F254&lt;P253),B253&lt;&gt;0)),'Heuristica 24'!$F254,P253)</f>
        <v>48233.599999999999</v>
      </c>
      <c r="Q254" t="str">
        <f t="shared" si="37"/>
        <v xml:space="preserve"> </v>
      </c>
      <c r="R254" t="s">
        <v>16</v>
      </c>
      <c r="S254">
        <v>0</v>
      </c>
      <c r="T254">
        <v>0</v>
      </c>
      <c r="U254">
        <v>0.05</v>
      </c>
      <c r="V254">
        <v>318</v>
      </c>
      <c r="W254">
        <v>48233.599999999999</v>
      </c>
      <c r="X254">
        <v>1689.44</v>
      </c>
      <c r="Y254">
        <v>29</v>
      </c>
      <c r="Z254">
        <v>34</v>
      </c>
      <c r="AA254">
        <v>1800.28</v>
      </c>
      <c r="AB254">
        <v>39618</v>
      </c>
    </row>
    <row r="255" spans="1:28" x14ac:dyDescent="0.3">
      <c r="A255" t="s">
        <v>16</v>
      </c>
      <c r="B255">
        <v>3</v>
      </c>
      <c r="C255">
        <v>50</v>
      </c>
      <c r="D255">
        <v>0.15</v>
      </c>
      <c r="E255">
        <v>318</v>
      </c>
      <c r="F255" t="s">
        <v>511</v>
      </c>
      <c r="G255" t="s">
        <v>511</v>
      </c>
      <c r="H255" t="s">
        <v>511</v>
      </c>
      <c r="I255" t="s">
        <v>511</v>
      </c>
      <c r="J255" t="s">
        <v>511</v>
      </c>
      <c r="L255" s="33" t="str">
        <f t="shared" si="35"/>
        <v>---</v>
      </c>
      <c r="M255" s="39" t="str">
        <f t="shared" si="36"/>
        <v>---</v>
      </c>
      <c r="N255">
        <f t="shared" si="33"/>
        <v>0</v>
      </c>
      <c r="O255">
        <f t="shared" si="34"/>
        <v>0</v>
      </c>
      <c r="P255">
        <f>IF(AND('Heuristica 24'!$C255=0,'Heuristica 24'!$B255=0,'Heuristica 24'!$F255&lt;&gt;"inf",OR(AND(B254=0,'Heuristica 24'!$F255&lt;P254),B254&lt;&gt;0)),'Heuristica 24'!$F255,P254)</f>
        <v>48233.599999999999</v>
      </c>
      <c r="Q255" t="str">
        <f t="shared" si="37"/>
        <v xml:space="preserve"> </v>
      </c>
      <c r="R255" t="s">
        <v>16</v>
      </c>
      <c r="S255">
        <v>0</v>
      </c>
      <c r="T255">
        <v>0</v>
      </c>
      <c r="U255">
        <v>0.1</v>
      </c>
      <c r="V255">
        <v>318</v>
      </c>
      <c r="W255">
        <v>48634.2</v>
      </c>
      <c r="X255">
        <v>712.39499999999998</v>
      </c>
      <c r="Y255">
        <v>9</v>
      </c>
      <c r="Z255">
        <v>30</v>
      </c>
      <c r="AA255">
        <v>1800.28</v>
      </c>
      <c r="AB255">
        <v>44791</v>
      </c>
    </row>
    <row r="256" spans="1:28" x14ac:dyDescent="0.3">
      <c r="A256" t="s">
        <v>16</v>
      </c>
      <c r="B256">
        <v>3</v>
      </c>
      <c r="C256">
        <v>50</v>
      </c>
      <c r="D256">
        <v>0.2</v>
      </c>
      <c r="E256">
        <v>318</v>
      </c>
      <c r="F256" t="s">
        <v>511</v>
      </c>
      <c r="G256" t="s">
        <v>511</v>
      </c>
      <c r="H256" t="s">
        <v>511</v>
      </c>
      <c r="I256" t="s">
        <v>511</v>
      </c>
      <c r="J256" t="s">
        <v>511</v>
      </c>
      <c r="L256" s="33" t="str">
        <f t="shared" si="35"/>
        <v>---</v>
      </c>
      <c r="M256" s="39" t="str">
        <f t="shared" si="36"/>
        <v>---</v>
      </c>
      <c r="N256">
        <f t="shared" si="33"/>
        <v>0</v>
      </c>
      <c r="O256">
        <f t="shared" si="34"/>
        <v>0</v>
      </c>
      <c r="P256">
        <f>IF(AND('Heuristica 24'!$C256=0,'Heuristica 24'!$B256=0,'Heuristica 24'!$F256&lt;&gt;"inf",OR(AND(B255=0,'Heuristica 24'!$F256&lt;P255),B255&lt;&gt;0)),'Heuristica 24'!$F256,P255)</f>
        <v>48233.599999999999</v>
      </c>
      <c r="Q256" t="str">
        <f t="shared" si="37"/>
        <v xml:space="preserve"> </v>
      </c>
      <c r="R256" t="s">
        <v>16</v>
      </c>
      <c r="S256">
        <v>0</v>
      </c>
      <c r="T256">
        <v>0</v>
      </c>
      <c r="U256">
        <v>0.15</v>
      </c>
      <c r="V256">
        <v>318</v>
      </c>
      <c r="W256">
        <v>48254.2</v>
      </c>
      <c r="X256">
        <v>1479.09</v>
      </c>
      <c r="Y256">
        <v>13</v>
      </c>
      <c r="Z256">
        <v>23</v>
      </c>
      <c r="AA256">
        <v>1800.9</v>
      </c>
      <c r="AB256">
        <v>30354</v>
      </c>
    </row>
    <row r="257" spans="1:28" x14ac:dyDescent="0.3">
      <c r="A257" t="s">
        <v>15</v>
      </c>
      <c r="B257">
        <v>0</v>
      </c>
      <c r="C257">
        <v>0</v>
      </c>
      <c r="D257">
        <v>0.05</v>
      </c>
      <c r="E257">
        <v>318</v>
      </c>
      <c r="F257">
        <v>33359.1</v>
      </c>
      <c r="G257">
        <v>1441.93</v>
      </c>
      <c r="H257">
        <v>3</v>
      </c>
      <c r="I257">
        <v>9</v>
      </c>
      <c r="J257">
        <v>1802.37</v>
      </c>
      <c r="K257">
        <v>14143</v>
      </c>
      <c r="L257" s="33">
        <f t="shared" si="35"/>
        <v>0</v>
      </c>
      <c r="M257" s="39">
        <f t="shared" si="36"/>
        <v>3.6040652648683169E-2</v>
      </c>
      <c r="N257">
        <f t="shared" si="33"/>
        <v>32198.639999999999</v>
      </c>
      <c r="O257">
        <f t="shared" si="34"/>
        <v>1</v>
      </c>
      <c r="P257">
        <f>IF(AND('Heuristica 24'!$C257=0,'Heuristica 24'!$B257=0,'Heuristica 24'!$F257&lt;&gt;"inf",OR(AND(B256=0,'Heuristica 24'!$F257&lt;P256),B256&lt;&gt;0)),'Heuristica 24'!$F257,P256)</f>
        <v>33359.1</v>
      </c>
      <c r="Q257" t="str">
        <f t="shared" si="37"/>
        <v xml:space="preserve"> </v>
      </c>
      <c r="R257" t="s">
        <v>16</v>
      </c>
      <c r="S257">
        <v>0</v>
      </c>
      <c r="T257">
        <v>0</v>
      </c>
      <c r="U257">
        <v>0.2</v>
      </c>
      <c r="V257">
        <v>318</v>
      </c>
      <c r="W257">
        <v>48507.7</v>
      </c>
      <c r="X257">
        <v>1248.19</v>
      </c>
      <c r="Y257">
        <v>26</v>
      </c>
      <c r="Z257">
        <v>41</v>
      </c>
      <c r="AA257">
        <v>1800.79</v>
      </c>
      <c r="AB257">
        <v>47856</v>
      </c>
    </row>
    <row r="258" spans="1:28" x14ac:dyDescent="0.3">
      <c r="A258" t="s">
        <v>15</v>
      </c>
      <c r="B258">
        <v>0</v>
      </c>
      <c r="C258">
        <v>0</v>
      </c>
      <c r="D258">
        <v>0.1</v>
      </c>
      <c r="E258">
        <v>318</v>
      </c>
      <c r="F258">
        <v>33506.400000000001</v>
      </c>
      <c r="G258">
        <v>1768.47</v>
      </c>
      <c r="H258">
        <v>1</v>
      </c>
      <c r="I258">
        <v>3</v>
      </c>
      <c r="J258">
        <v>1801.86</v>
      </c>
      <c r="K258">
        <v>11568</v>
      </c>
      <c r="L258" s="33">
        <f t="shared" si="35"/>
        <v>4.4155867514412694E-3</v>
      </c>
      <c r="M258" s="39">
        <f t="shared" si="36"/>
        <v>4.0615380028473425E-2</v>
      </c>
      <c r="N258">
        <f t="shared" ref="N258:N321" si="38">SUMPRODUCT(($A$1137:$A$1760=A258)*($B$1137:$B$1760=B258)*($C$1137:$C$1760=C258)*($D$1137:$D$1760=D258)*($F$1137:$F$1760))</f>
        <v>32198.639999999999</v>
      </c>
      <c r="O258">
        <f t="shared" ref="O258:O321" si="39">SUMPRODUCT(($A$1137:$A$1760=A258)*($B$1137:$B$1760=B258)*($C$1137:$C$1760=C258)*($D$1137:$D$1760=D258)*($K$1137:$K$1760))</f>
        <v>1</v>
      </c>
      <c r="P258">
        <f>IF(AND('Heuristica 24'!$C258=0,'Heuristica 24'!$B258=0,'Heuristica 24'!$F258&lt;&gt;"inf",OR(AND(B257=0,'Heuristica 24'!$F258&lt;P257),B257&lt;&gt;0)),'Heuristica 24'!$F258,P257)</f>
        <v>33359.1</v>
      </c>
      <c r="Q258" t="str">
        <f t="shared" si="37"/>
        <v xml:space="preserve"> </v>
      </c>
      <c r="R258" t="s">
        <v>16</v>
      </c>
      <c r="S258">
        <v>1</v>
      </c>
      <c r="T258">
        <v>5</v>
      </c>
      <c r="U258">
        <v>0.05</v>
      </c>
      <c r="V258">
        <v>318</v>
      </c>
      <c r="W258">
        <v>48787.1</v>
      </c>
      <c r="X258">
        <v>1200.54</v>
      </c>
      <c r="Y258">
        <v>0</v>
      </c>
      <c r="Z258">
        <v>9</v>
      </c>
      <c r="AA258">
        <v>1800.55</v>
      </c>
      <c r="AB258">
        <v>13534</v>
      </c>
    </row>
    <row r="259" spans="1:28" x14ac:dyDescent="0.3">
      <c r="A259" t="s">
        <v>15</v>
      </c>
      <c r="B259">
        <v>0</v>
      </c>
      <c r="C259">
        <v>0</v>
      </c>
      <c r="D259">
        <v>0.15</v>
      </c>
      <c r="E259">
        <v>318</v>
      </c>
      <c r="F259">
        <v>33184.6</v>
      </c>
      <c r="G259">
        <v>1376.17</v>
      </c>
      <c r="H259">
        <v>0</v>
      </c>
      <c r="I259">
        <v>6</v>
      </c>
      <c r="J259">
        <v>1801.81</v>
      </c>
      <c r="K259">
        <v>12728</v>
      </c>
      <c r="L259" s="33">
        <f t="shared" ref="L259:L322" si="40">IF(AND(F259&lt;&gt;"inf",F259&lt;&gt;"infeas"),F259/P259-1,"---")</f>
        <v>0</v>
      </c>
      <c r="M259" s="39">
        <f t="shared" ref="M259:M322" si="41">IF(AND(F259&lt;&gt;"inf",N259&lt;&gt;0),F259/N259-1,"---")</f>
        <v>3.0621169092856171E-2</v>
      </c>
      <c r="N259">
        <f t="shared" si="38"/>
        <v>32198.639999999999</v>
      </c>
      <c r="O259">
        <f t="shared" si="39"/>
        <v>1</v>
      </c>
      <c r="P259">
        <f>IF(AND('Heuristica 24'!$C259=0,'Heuristica 24'!$B259=0,'Heuristica 24'!$F259&lt;&gt;"inf",OR(AND(B258=0,'Heuristica 24'!$F259&lt;P258),B258&lt;&gt;0)),'Heuristica 24'!$F259,P258)</f>
        <v>33184.6</v>
      </c>
      <c r="Q259" t="str">
        <f t="shared" si="37"/>
        <v xml:space="preserve"> </v>
      </c>
      <c r="R259" t="s">
        <v>16</v>
      </c>
      <c r="S259">
        <v>1</v>
      </c>
      <c r="T259">
        <v>5</v>
      </c>
      <c r="U259">
        <v>0.1</v>
      </c>
      <c r="V259">
        <v>318</v>
      </c>
      <c r="W259">
        <v>48307.3</v>
      </c>
      <c r="X259">
        <v>832.36699999999996</v>
      </c>
      <c r="Y259">
        <v>0</v>
      </c>
      <c r="Z259">
        <v>7</v>
      </c>
      <c r="AA259">
        <v>1802.12</v>
      </c>
      <c r="AB259">
        <v>13698</v>
      </c>
    </row>
    <row r="260" spans="1:28" x14ac:dyDescent="0.3">
      <c r="A260" t="s">
        <v>15</v>
      </c>
      <c r="B260">
        <v>0</v>
      </c>
      <c r="C260">
        <v>0</v>
      </c>
      <c r="D260">
        <v>0.2</v>
      </c>
      <c r="E260">
        <v>318</v>
      </c>
      <c r="F260">
        <v>32851.800000000003</v>
      </c>
      <c r="G260">
        <v>1800.04</v>
      </c>
      <c r="H260">
        <v>0</v>
      </c>
      <c r="I260">
        <v>1</v>
      </c>
      <c r="J260">
        <v>1800.04</v>
      </c>
      <c r="K260">
        <v>10492</v>
      </c>
      <c r="L260" s="33">
        <f t="shared" si="40"/>
        <v>0</v>
      </c>
      <c r="M260" s="39">
        <f t="shared" si="41"/>
        <v>2.0285328821341597E-2</v>
      </c>
      <c r="N260">
        <f t="shared" si="38"/>
        <v>32198.639999999999</v>
      </c>
      <c r="O260">
        <f t="shared" si="39"/>
        <v>1</v>
      </c>
      <c r="P260">
        <f>IF(AND('Heuristica 24'!$C260=0,'Heuristica 24'!$B260=0,'Heuristica 24'!$F260&lt;&gt;"inf",OR(AND(B259=0,'Heuristica 24'!$F260&lt;P259),B259&lt;&gt;0)),'Heuristica 24'!$F260,P259)</f>
        <v>32851.800000000003</v>
      </c>
      <c r="Q260" t="str">
        <f t="shared" ref="Q260:Q323" si="42">IF(AND(M260&lt;-0.1%,O260=1),"Aqui", " ")</f>
        <v xml:space="preserve"> </v>
      </c>
      <c r="R260" t="s">
        <v>16</v>
      </c>
      <c r="S260">
        <v>1</v>
      </c>
      <c r="T260">
        <v>5</v>
      </c>
      <c r="U260">
        <v>0.15</v>
      </c>
      <c r="V260">
        <v>318</v>
      </c>
      <c r="W260">
        <v>49547.6</v>
      </c>
      <c r="X260">
        <v>1220.3</v>
      </c>
      <c r="Y260">
        <v>0</v>
      </c>
      <c r="Z260">
        <v>5</v>
      </c>
      <c r="AA260">
        <v>1803.61</v>
      </c>
      <c r="AB260">
        <v>9379</v>
      </c>
    </row>
    <row r="261" spans="1:28" x14ac:dyDescent="0.3">
      <c r="A261" t="s">
        <v>15</v>
      </c>
      <c r="B261">
        <v>1</v>
      </c>
      <c r="C261">
        <v>5</v>
      </c>
      <c r="D261">
        <v>0.05</v>
      </c>
      <c r="E261">
        <v>318</v>
      </c>
      <c r="F261">
        <v>38373.9</v>
      </c>
      <c r="G261">
        <v>1830.76</v>
      </c>
      <c r="H261">
        <v>0</v>
      </c>
      <c r="I261">
        <v>1</v>
      </c>
      <c r="J261">
        <v>1830.79</v>
      </c>
      <c r="K261">
        <v>1142</v>
      </c>
      <c r="L261" s="33">
        <f t="shared" si="40"/>
        <v>0.16809124614176385</v>
      </c>
      <c r="M261" s="39">
        <f t="shared" si="41"/>
        <v>0.17123611911881453</v>
      </c>
      <c r="N261">
        <f t="shared" si="38"/>
        <v>32763.59</v>
      </c>
      <c r="O261">
        <f t="shared" si="39"/>
        <v>0</v>
      </c>
      <c r="P261">
        <f>IF(AND('Heuristica 24'!$C261=0,'Heuristica 24'!$B261=0,'Heuristica 24'!$F261&lt;&gt;"inf",OR(AND(B260=0,'Heuristica 24'!$F261&lt;P260),B260&lt;&gt;0)),'Heuristica 24'!$F261,P260)</f>
        <v>32851.800000000003</v>
      </c>
      <c r="Q261" t="str">
        <f t="shared" si="42"/>
        <v xml:space="preserve"> </v>
      </c>
      <c r="R261" t="s">
        <v>16</v>
      </c>
      <c r="S261">
        <v>1</v>
      </c>
      <c r="T261">
        <v>5</v>
      </c>
      <c r="U261">
        <v>0.2</v>
      </c>
      <c r="V261">
        <v>318</v>
      </c>
      <c r="W261">
        <v>49340.2</v>
      </c>
      <c r="X261">
        <v>1660.34</v>
      </c>
      <c r="Y261">
        <v>0</v>
      </c>
      <c r="Z261">
        <v>4</v>
      </c>
      <c r="AA261">
        <v>1802.18</v>
      </c>
      <c r="AB261">
        <v>9521</v>
      </c>
    </row>
    <row r="262" spans="1:28" x14ac:dyDescent="0.3">
      <c r="A262" t="s">
        <v>15</v>
      </c>
      <c r="B262">
        <v>1</v>
      </c>
      <c r="C262">
        <v>5</v>
      </c>
      <c r="D262">
        <v>0.1</v>
      </c>
      <c r="E262">
        <v>318</v>
      </c>
      <c r="F262">
        <v>36776.300000000003</v>
      </c>
      <c r="G262">
        <v>1820.48</v>
      </c>
      <c r="H262">
        <v>0</v>
      </c>
      <c r="I262">
        <v>1</v>
      </c>
      <c r="J262">
        <v>1820.49</v>
      </c>
      <c r="K262">
        <v>1452</v>
      </c>
      <c r="L262" s="33">
        <f t="shared" si="40"/>
        <v>0.11946072970126442</v>
      </c>
      <c r="M262" s="39">
        <f t="shared" si="41"/>
        <v>0.11858599911367951</v>
      </c>
      <c r="N262">
        <f t="shared" si="38"/>
        <v>32877.49</v>
      </c>
      <c r="O262">
        <f t="shared" si="39"/>
        <v>0</v>
      </c>
      <c r="P262">
        <f>IF(AND('Heuristica 24'!$C262=0,'Heuristica 24'!$B262=0,'Heuristica 24'!$F262&lt;&gt;"inf",OR(AND(B261=0,'Heuristica 24'!$F262&lt;P261),B261&lt;&gt;0)),'Heuristica 24'!$F262,P261)</f>
        <v>32851.800000000003</v>
      </c>
      <c r="Q262" t="str">
        <f t="shared" si="42"/>
        <v xml:space="preserve"> </v>
      </c>
      <c r="R262" t="s">
        <v>16</v>
      </c>
      <c r="S262">
        <v>1</v>
      </c>
      <c r="T262">
        <v>10</v>
      </c>
      <c r="U262">
        <v>0.05</v>
      </c>
      <c r="V262">
        <v>318</v>
      </c>
      <c r="W262">
        <v>48531.199999999997</v>
      </c>
      <c r="X262">
        <v>1468.52</v>
      </c>
      <c r="Y262">
        <v>0</v>
      </c>
      <c r="Z262">
        <v>7</v>
      </c>
      <c r="AA262">
        <v>1801.89</v>
      </c>
      <c r="AB262">
        <v>10555</v>
      </c>
    </row>
    <row r="263" spans="1:28" x14ac:dyDescent="0.3">
      <c r="A263" t="s">
        <v>15</v>
      </c>
      <c r="B263">
        <v>1</v>
      </c>
      <c r="C263">
        <v>5</v>
      </c>
      <c r="D263">
        <v>0.15</v>
      </c>
      <c r="E263">
        <v>318</v>
      </c>
      <c r="F263">
        <v>39483</v>
      </c>
      <c r="G263">
        <v>1805.85</v>
      </c>
      <c r="H263">
        <v>0</v>
      </c>
      <c r="I263">
        <v>1</v>
      </c>
      <c r="J263">
        <v>1805.87</v>
      </c>
      <c r="K263">
        <v>848</v>
      </c>
      <c r="L263" s="33">
        <f t="shared" si="40"/>
        <v>0.2018519533176264</v>
      </c>
      <c r="M263" s="39">
        <f t="shared" si="41"/>
        <v>0.11426878139639896</v>
      </c>
      <c r="N263">
        <f t="shared" si="38"/>
        <v>35434</v>
      </c>
      <c r="O263">
        <f t="shared" si="39"/>
        <v>0</v>
      </c>
      <c r="P263">
        <f>IF(AND('Heuristica 24'!$C263=0,'Heuristica 24'!$B263=0,'Heuristica 24'!$F263&lt;&gt;"inf",OR(AND(B262=0,'Heuristica 24'!$F263&lt;P262),B262&lt;&gt;0)),'Heuristica 24'!$F263,P262)</f>
        <v>32851.800000000003</v>
      </c>
      <c r="Q263" t="str">
        <f t="shared" si="42"/>
        <v xml:space="preserve"> </v>
      </c>
      <c r="R263" t="s">
        <v>16</v>
      </c>
      <c r="S263">
        <v>1</v>
      </c>
      <c r="T263">
        <v>10</v>
      </c>
      <c r="U263">
        <v>0.1</v>
      </c>
      <c r="V263">
        <v>318</v>
      </c>
      <c r="W263">
        <v>48888.5</v>
      </c>
      <c r="X263">
        <v>1666.04</v>
      </c>
      <c r="Y263">
        <v>9</v>
      </c>
      <c r="Z263">
        <v>12</v>
      </c>
      <c r="AA263">
        <v>1801.94</v>
      </c>
      <c r="AB263">
        <v>16728</v>
      </c>
    </row>
    <row r="264" spans="1:28" x14ac:dyDescent="0.3">
      <c r="A264" t="s">
        <v>15</v>
      </c>
      <c r="B264">
        <v>1</v>
      </c>
      <c r="C264">
        <v>5</v>
      </c>
      <c r="D264">
        <v>0.2</v>
      </c>
      <c r="E264">
        <v>318</v>
      </c>
      <c r="F264">
        <v>44829.9</v>
      </c>
      <c r="G264">
        <v>1837.97</v>
      </c>
      <c r="H264">
        <v>0</v>
      </c>
      <c r="I264">
        <v>1</v>
      </c>
      <c r="J264">
        <v>1837.97</v>
      </c>
      <c r="K264">
        <v>541</v>
      </c>
      <c r="L264" s="33">
        <f t="shared" si="40"/>
        <v>0.36461015834748767</v>
      </c>
      <c r="M264" s="39">
        <f t="shared" si="41"/>
        <v>0.20408492698791969</v>
      </c>
      <c r="N264">
        <f t="shared" si="38"/>
        <v>37231.51</v>
      </c>
      <c r="O264">
        <f t="shared" si="39"/>
        <v>0</v>
      </c>
      <c r="P264">
        <f>IF(AND('Heuristica 24'!$C264=0,'Heuristica 24'!$B264=0,'Heuristica 24'!$F264&lt;&gt;"inf",OR(AND(B263=0,'Heuristica 24'!$F264&lt;P263),B263&lt;&gt;0)),'Heuristica 24'!$F264,P263)</f>
        <v>32851.800000000003</v>
      </c>
      <c r="Q264" t="str">
        <f t="shared" si="42"/>
        <v xml:space="preserve"> </v>
      </c>
      <c r="R264" t="s">
        <v>16</v>
      </c>
      <c r="S264">
        <v>1</v>
      </c>
      <c r="T264">
        <v>10</v>
      </c>
      <c r="U264">
        <v>0.15</v>
      </c>
      <c r="V264">
        <v>318</v>
      </c>
      <c r="W264">
        <v>49073.7</v>
      </c>
      <c r="X264">
        <v>1804.33</v>
      </c>
      <c r="Y264">
        <v>0</v>
      </c>
      <c r="Z264">
        <v>1</v>
      </c>
      <c r="AA264">
        <v>1804.38</v>
      </c>
      <c r="AB264">
        <v>7908</v>
      </c>
    </row>
    <row r="265" spans="1:28" x14ac:dyDescent="0.3">
      <c r="A265" t="s">
        <v>15</v>
      </c>
      <c r="B265">
        <v>1</v>
      </c>
      <c r="C265">
        <v>10</v>
      </c>
      <c r="D265">
        <v>0.05</v>
      </c>
      <c r="E265">
        <v>318</v>
      </c>
      <c r="F265">
        <v>38694</v>
      </c>
      <c r="G265">
        <v>1815.07</v>
      </c>
      <c r="H265">
        <v>0</v>
      </c>
      <c r="I265">
        <v>1</v>
      </c>
      <c r="J265">
        <v>1815.07</v>
      </c>
      <c r="K265">
        <v>1106</v>
      </c>
      <c r="L265" s="33">
        <f t="shared" si="40"/>
        <v>0.17783500447464062</v>
      </c>
      <c r="M265" s="39">
        <f t="shared" si="41"/>
        <v>0.17858947566566385</v>
      </c>
      <c r="N265">
        <f t="shared" si="38"/>
        <v>32830.769999999997</v>
      </c>
      <c r="O265">
        <f t="shared" si="39"/>
        <v>0</v>
      </c>
      <c r="P265">
        <f>IF(AND('Heuristica 24'!$C265=0,'Heuristica 24'!$B265=0,'Heuristica 24'!$F265&lt;&gt;"inf",OR(AND(B264=0,'Heuristica 24'!$F265&lt;P264),B264&lt;&gt;0)),'Heuristica 24'!$F265,P264)</f>
        <v>32851.800000000003</v>
      </c>
      <c r="Q265" t="str">
        <f t="shared" si="42"/>
        <v xml:space="preserve"> </v>
      </c>
      <c r="R265" t="s">
        <v>16</v>
      </c>
      <c r="S265">
        <v>1</v>
      </c>
      <c r="T265">
        <v>10</v>
      </c>
      <c r="U265">
        <v>0.2</v>
      </c>
      <c r="V265">
        <v>318</v>
      </c>
      <c r="W265">
        <v>49889.5</v>
      </c>
      <c r="X265">
        <v>1721.29</v>
      </c>
      <c r="Y265">
        <v>2</v>
      </c>
      <c r="Z265">
        <v>5</v>
      </c>
      <c r="AA265">
        <v>1803.92</v>
      </c>
      <c r="AB265">
        <v>8963</v>
      </c>
    </row>
    <row r="266" spans="1:28" x14ac:dyDescent="0.3">
      <c r="A266" t="s">
        <v>15</v>
      </c>
      <c r="B266">
        <v>1</v>
      </c>
      <c r="C266">
        <v>10</v>
      </c>
      <c r="D266">
        <v>0.1</v>
      </c>
      <c r="E266">
        <v>318</v>
      </c>
      <c r="F266">
        <v>39823.199999999997</v>
      </c>
      <c r="G266">
        <v>1828.7</v>
      </c>
      <c r="H266">
        <v>0</v>
      </c>
      <c r="I266">
        <v>1</v>
      </c>
      <c r="J266">
        <v>1828.7</v>
      </c>
      <c r="K266">
        <v>1075</v>
      </c>
      <c r="L266" s="33">
        <f t="shared" si="40"/>
        <v>0.21220755027121774</v>
      </c>
      <c r="M266" s="39">
        <f t="shared" si="41"/>
        <v>0.15855038649184094</v>
      </c>
      <c r="N266">
        <f t="shared" si="38"/>
        <v>34373.300000000003</v>
      </c>
      <c r="O266">
        <f t="shared" si="39"/>
        <v>0</v>
      </c>
      <c r="P266">
        <f>IF(AND('Heuristica 24'!$C266=0,'Heuristica 24'!$B266=0,'Heuristica 24'!$F266&lt;&gt;"inf",OR(AND(B265=0,'Heuristica 24'!$F266&lt;P265),B265&lt;&gt;0)),'Heuristica 24'!$F266,P265)</f>
        <v>32851.800000000003</v>
      </c>
      <c r="Q266" t="str">
        <f t="shared" si="42"/>
        <v xml:space="preserve"> </v>
      </c>
      <c r="R266" t="s">
        <v>16</v>
      </c>
      <c r="S266">
        <v>1</v>
      </c>
      <c r="T266">
        <v>25</v>
      </c>
      <c r="U266">
        <v>0.05</v>
      </c>
      <c r="V266">
        <v>318</v>
      </c>
      <c r="W266">
        <v>54233.8</v>
      </c>
      <c r="X266">
        <v>1806.25</v>
      </c>
      <c r="Y266">
        <v>0</v>
      </c>
      <c r="Z266">
        <v>1</v>
      </c>
      <c r="AA266">
        <v>1806.34</v>
      </c>
      <c r="AB266">
        <v>1993</v>
      </c>
    </row>
    <row r="267" spans="1:28" x14ac:dyDescent="0.3">
      <c r="A267" t="s">
        <v>15</v>
      </c>
      <c r="B267">
        <v>1</v>
      </c>
      <c r="C267">
        <v>10</v>
      </c>
      <c r="D267">
        <v>0.15</v>
      </c>
      <c r="E267">
        <v>318</v>
      </c>
      <c r="F267">
        <v>43624.7</v>
      </c>
      <c r="G267">
        <v>1812.33</v>
      </c>
      <c r="H267">
        <v>0</v>
      </c>
      <c r="I267">
        <v>1</v>
      </c>
      <c r="J267">
        <v>1812.33</v>
      </c>
      <c r="K267">
        <v>546</v>
      </c>
      <c r="L267" s="33">
        <f t="shared" si="40"/>
        <v>0.3279241928904959</v>
      </c>
      <c r="M267" s="39">
        <f t="shared" si="41"/>
        <v>0.23115369419201892</v>
      </c>
      <c r="N267">
        <f t="shared" si="38"/>
        <v>35434</v>
      </c>
      <c r="O267">
        <f t="shared" si="39"/>
        <v>0</v>
      </c>
      <c r="P267">
        <f>IF(AND('Heuristica 24'!$C267=0,'Heuristica 24'!$B267=0,'Heuristica 24'!$F267&lt;&gt;"inf",OR(AND(B266=0,'Heuristica 24'!$F267&lt;P266),B266&lt;&gt;0)),'Heuristica 24'!$F267,P266)</f>
        <v>32851.800000000003</v>
      </c>
      <c r="Q267" t="str">
        <f t="shared" si="42"/>
        <v xml:space="preserve"> </v>
      </c>
      <c r="R267" t="s">
        <v>16</v>
      </c>
      <c r="S267">
        <v>1</v>
      </c>
      <c r="T267">
        <v>25</v>
      </c>
      <c r="U267">
        <v>0.1</v>
      </c>
      <c r="V267">
        <v>318</v>
      </c>
      <c r="W267">
        <v>52962.2</v>
      </c>
      <c r="X267">
        <v>1821.61</v>
      </c>
      <c r="Y267">
        <v>0</v>
      </c>
      <c r="Z267">
        <v>1</v>
      </c>
      <c r="AA267">
        <v>1821.61</v>
      </c>
      <c r="AB267">
        <v>1337</v>
      </c>
    </row>
    <row r="268" spans="1:28" x14ac:dyDescent="0.3">
      <c r="A268" t="s">
        <v>15</v>
      </c>
      <c r="B268">
        <v>1</v>
      </c>
      <c r="C268">
        <v>10</v>
      </c>
      <c r="D268">
        <v>0.2</v>
      </c>
      <c r="E268">
        <v>318</v>
      </c>
      <c r="F268">
        <v>44980.4</v>
      </c>
      <c r="G268">
        <v>1848.13</v>
      </c>
      <c r="H268">
        <v>0</v>
      </c>
      <c r="I268">
        <v>1</v>
      </c>
      <c r="J268">
        <v>1848.13</v>
      </c>
      <c r="K268">
        <v>508</v>
      </c>
      <c r="L268" s="33">
        <f t="shared" si="40"/>
        <v>0.36919133806975557</v>
      </c>
      <c r="M268" s="39">
        <f t="shared" si="41"/>
        <v>0.24755269115912371</v>
      </c>
      <c r="N268">
        <f t="shared" si="38"/>
        <v>36054.910000000003</v>
      </c>
      <c r="O268">
        <f t="shared" si="39"/>
        <v>0</v>
      </c>
      <c r="P268">
        <f>IF(AND('Heuristica 24'!$C268=0,'Heuristica 24'!$B268=0,'Heuristica 24'!$F268&lt;&gt;"inf",OR(AND(B267=0,'Heuristica 24'!$F268&lt;P267),B267&lt;&gt;0)),'Heuristica 24'!$F268,P267)</f>
        <v>32851.800000000003</v>
      </c>
      <c r="Q268" t="str">
        <f t="shared" si="42"/>
        <v xml:space="preserve"> </v>
      </c>
      <c r="R268" t="s">
        <v>16</v>
      </c>
      <c r="S268">
        <v>1</v>
      </c>
      <c r="T268">
        <v>25</v>
      </c>
      <c r="U268">
        <v>0.15</v>
      </c>
      <c r="V268">
        <v>318</v>
      </c>
      <c r="W268">
        <v>52868.4</v>
      </c>
      <c r="X268">
        <v>1807.64</v>
      </c>
      <c r="Y268">
        <v>0</v>
      </c>
      <c r="Z268">
        <v>1</v>
      </c>
      <c r="AA268">
        <v>1807.7</v>
      </c>
      <c r="AB268">
        <v>2517</v>
      </c>
    </row>
    <row r="269" spans="1:28" x14ac:dyDescent="0.3">
      <c r="A269" t="s">
        <v>15</v>
      </c>
      <c r="B269">
        <v>1</v>
      </c>
      <c r="C269">
        <v>25</v>
      </c>
      <c r="D269">
        <v>0.05</v>
      </c>
      <c r="E269">
        <v>318</v>
      </c>
      <c r="F269">
        <v>37566.9</v>
      </c>
      <c r="G269">
        <v>1805.18</v>
      </c>
      <c r="H269">
        <v>0</v>
      </c>
      <c r="I269">
        <v>1</v>
      </c>
      <c r="J269">
        <v>1805.18</v>
      </c>
      <c r="K269">
        <v>1122</v>
      </c>
      <c r="L269" s="33">
        <f t="shared" si="40"/>
        <v>0.1435263821160484</v>
      </c>
      <c r="M269" s="39">
        <f t="shared" si="41"/>
        <v>9.9292087604158974E-2</v>
      </c>
      <c r="N269">
        <f t="shared" si="38"/>
        <v>34173.72</v>
      </c>
      <c r="O269">
        <f t="shared" si="39"/>
        <v>0</v>
      </c>
      <c r="P269">
        <f>IF(AND('Heuristica 24'!$C269=0,'Heuristica 24'!$B269=0,'Heuristica 24'!$F269&lt;&gt;"inf",OR(AND(B268=0,'Heuristica 24'!$F269&lt;P268),B268&lt;&gt;0)),'Heuristica 24'!$F269,P268)</f>
        <v>32851.800000000003</v>
      </c>
      <c r="Q269" t="str">
        <f t="shared" si="42"/>
        <v xml:space="preserve"> </v>
      </c>
      <c r="R269" t="s">
        <v>16</v>
      </c>
      <c r="S269">
        <v>1</v>
      </c>
      <c r="T269">
        <v>25</v>
      </c>
      <c r="U269">
        <v>0.2</v>
      </c>
      <c r="V269">
        <v>318</v>
      </c>
      <c r="W269">
        <v>52349.8</v>
      </c>
      <c r="X269">
        <v>1801.08</v>
      </c>
      <c r="Y269">
        <v>0</v>
      </c>
      <c r="Z269">
        <v>1</v>
      </c>
      <c r="AA269">
        <v>1801.39</v>
      </c>
      <c r="AB269">
        <v>1733</v>
      </c>
    </row>
    <row r="270" spans="1:28" x14ac:dyDescent="0.3">
      <c r="A270" t="s">
        <v>15</v>
      </c>
      <c r="B270">
        <v>1</v>
      </c>
      <c r="C270">
        <v>25</v>
      </c>
      <c r="D270">
        <v>0.1</v>
      </c>
      <c r="E270">
        <v>318</v>
      </c>
      <c r="F270">
        <v>43480.7</v>
      </c>
      <c r="G270">
        <v>1854.48</v>
      </c>
      <c r="H270">
        <v>0</v>
      </c>
      <c r="I270">
        <v>1</v>
      </c>
      <c r="J270">
        <v>1854.67</v>
      </c>
      <c r="K270">
        <v>575</v>
      </c>
      <c r="L270" s="33">
        <f t="shared" si="40"/>
        <v>0.32354087142865828</v>
      </c>
      <c r="M270" s="39">
        <f t="shared" si="41"/>
        <v>2.241407209106816E-3</v>
      </c>
      <c r="N270">
        <f t="shared" si="38"/>
        <v>43383.46</v>
      </c>
      <c r="O270">
        <f t="shared" si="39"/>
        <v>0</v>
      </c>
      <c r="P270">
        <f>IF(AND('Heuristica 24'!$C270=0,'Heuristica 24'!$B270=0,'Heuristica 24'!$F270&lt;&gt;"inf",OR(AND(B269=0,'Heuristica 24'!$F270&lt;P269),B269&lt;&gt;0)),'Heuristica 24'!$F270,P269)</f>
        <v>32851.800000000003</v>
      </c>
      <c r="Q270" t="str">
        <f t="shared" si="42"/>
        <v xml:space="preserve"> </v>
      </c>
      <c r="R270" t="s">
        <v>16</v>
      </c>
      <c r="S270">
        <v>1</v>
      </c>
      <c r="T270">
        <v>50</v>
      </c>
      <c r="U270">
        <v>0.05</v>
      </c>
      <c r="V270">
        <v>318</v>
      </c>
      <c r="W270">
        <v>53064.1</v>
      </c>
      <c r="X270">
        <v>1808.37</v>
      </c>
      <c r="Y270">
        <v>0</v>
      </c>
      <c r="Z270">
        <v>1</v>
      </c>
      <c r="AA270">
        <v>1808.46</v>
      </c>
      <c r="AB270">
        <v>1649</v>
      </c>
    </row>
    <row r="271" spans="1:28" x14ac:dyDescent="0.3">
      <c r="A271" t="s">
        <v>15</v>
      </c>
      <c r="B271">
        <v>1</v>
      </c>
      <c r="C271">
        <v>25</v>
      </c>
      <c r="D271">
        <v>0.15</v>
      </c>
      <c r="E271">
        <v>318</v>
      </c>
      <c r="F271">
        <v>50173.3</v>
      </c>
      <c r="G271">
        <v>1845.95</v>
      </c>
      <c r="H271">
        <v>0</v>
      </c>
      <c r="I271">
        <v>1</v>
      </c>
      <c r="J271">
        <v>1845.95</v>
      </c>
      <c r="K271">
        <v>599</v>
      </c>
      <c r="L271" s="33">
        <f t="shared" si="40"/>
        <v>0.52726182431404056</v>
      </c>
      <c r="M271" s="39">
        <f t="shared" si="41"/>
        <v>0.22993489642702536</v>
      </c>
      <c r="N271">
        <f t="shared" si="38"/>
        <v>40793.46</v>
      </c>
      <c r="O271">
        <f t="shared" si="39"/>
        <v>0</v>
      </c>
      <c r="P271">
        <f>IF(AND('Heuristica 24'!$C271=0,'Heuristica 24'!$B271=0,'Heuristica 24'!$F271&lt;&gt;"inf",OR(AND(B270=0,'Heuristica 24'!$F271&lt;P270),B270&lt;&gt;0)),'Heuristica 24'!$F271,P270)</f>
        <v>32851.800000000003</v>
      </c>
      <c r="Q271" t="str">
        <f t="shared" si="42"/>
        <v xml:space="preserve"> </v>
      </c>
      <c r="R271" t="s">
        <v>16</v>
      </c>
      <c r="S271">
        <v>1</v>
      </c>
      <c r="T271">
        <v>50</v>
      </c>
      <c r="U271">
        <v>0.1</v>
      </c>
      <c r="V271">
        <v>318</v>
      </c>
      <c r="W271">
        <v>55619.7</v>
      </c>
      <c r="X271">
        <v>1846.71</v>
      </c>
      <c r="Y271">
        <v>0</v>
      </c>
      <c r="Z271">
        <v>1</v>
      </c>
      <c r="AA271">
        <v>1846.72</v>
      </c>
      <c r="AB271">
        <v>1220</v>
      </c>
    </row>
    <row r="272" spans="1:28" x14ac:dyDescent="0.3">
      <c r="A272" t="s">
        <v>15</v>
      </c>
      <c r="B272">
        <v>1</v>
      </c>
      <c r="C272">
        <v>25</v>
      </c>
      <c r="D272">
        <v>0.2</v>
      </c>
      <c r="E272">
        <v>318</v>
      </c>
      <c r="F272">
        <v>63368.6</v>
      </c>
      <c r="G272">
        <v>1814.95</v>
      </c>
      <c r="H272">
        <v>1</v>
      </c>
      <c r="I272">
        <v>2</v>
      </c>
      <c r="J272">
        <v>1814.95</v>
      </c>
      <c r="K272">
        <v>641</v>
      </c>
      <c r="L272" s="33">
        <f t="shared" si="40"/>
        <v>0.9289232249070063</v>
      </c>
      <c r="M272" s="39">
        <f t="shared" si="41"/>
        <v>0.41352670324027541</v>
      </c>
      <c r="N272">
        <f t="shared" si="38"/>
        <v>44830.14</v>
      </c>
      <c r="O272">
        <f t="shared" si="39"/>
        <v>0</v>
      </c>
      <c r="P272">
        <f>IF(AND('Heuristica 24'!$C272=0,'Heuristica 24'!$B272=0,'Heuristica 24'!$F272&lt;&gt;"inf",OR(AND(B271=0,'Heuristica 24'!$F272&lt;P271),B271&lt;&gt;0)),'Heuristica 24'!$F272,P271)</f>
        <v>32851.800000000003</v>
      </c>
      <c r="Q272" t="str">
        <f t="shared" si="42"/>
        <v xml:space="preserve"> </v>
      </c>
      <c r="R272" t="s">
        <v>16</v>
      </c>
      <c r="S272">
        <v>1</v>
      </c>
      <c r="T272">
        <v>50</v>
      </c>
      <c r="U272">
        <v>0.15</v>
      </c>
      <c r="V272">
        <v>318</v>
      </c>
      <c r="W272">
        <v>91617.600000000006</v>
      </c>
      <c r="X272">
        <v>1813.32</v>
      </c>
      <c r="Y272">
        <v>0</v>
      </c>
      <c r="Z272">
        <v>1</v>
      </c>
      <c r="AA272">
        <v>1813.33</v>
      </c>
      <c r="AB272">
        <v>653</v>
      </c>
    </row>
    <row r="273" spans="1:28" x14ac:dyDescent="0.3">
      <c r="A273" t="s">
        <v>15</v>
      </c>
      <c r="B273">
        <v>1</v>
      </c>
      <c r="C273">
        <v>50</v>
      </c>
      <c r="D273">
        <v>0.05</v>
      </c>
      <c r="E273">
        <v>318</v>
      </c>
      <c r="F273">
        <v>39050.5</v>
      </c>
      <c r="G273">
        <v>1806.01</v>
      </c>
      <c r="H273">
        <v>0</v>
      </c>
      <c r="I273">
        <v>1</v>
      </c>
      <c r="J273">
        <v>1806.12</v>
      </c>
      <c r="K273">
        <v>822</v>
      </c>
      <c r="L273" s="33">
        <f t="shared" si="40"/>
        <v>0.18868676906592619</v>
      </c>
      <c r="M273" s="39">
        <f t="shared" si="41"/>
        <v>0.14459090265591512</v>
      </c>
      <c r="N273">
        <f t="shared" si="38"/>
        <v>34117.43</v>
      </c>
      <c r="O273">
        <f t="shared" si="39"/>
        <v>0</v>
      </c>
      <c r="P273">
        <f>IF(AND('Heuristica 24'!$C273=0,'Heuristica 24'!$B273=0,'Heuristica 24'!$F273&lt;&gt;"inf",OR(AND(B272=0,'Heuristica 24'!$F273&lt;P272),B272&lt;&gt;0)),'Heuristica 24'!$F273,P272)</f>
        <v>32851.800000000003</v>
      </c>
      <c r="Q273" t="str">
        <f t="shared" si="42"/>
        <v xml:space="preserve"> </v>
      </c>
      <c r="R273" t="s">
        <v>16</v>
      </c>
      <c r="S273">
        <v>1</v>
      </c>
      <c r="T273">
        <v>50</v>
      </c>
      <c r="U273">
        <v>0.2</v>
      </c>
      <c r="V273">
        <v>318</v>
      </c>
      <c r="W273">
        <v>81367.899999999994</v>
      </c>
      <c r="X273">
        <v>1809.72</v>
      </c>
      <c r="Y273">
        <v>0</v>
      </c>
      <c r="Z273">
        <v>1</v>
      </c>
      <c r="AA273">
        <v>1809.75</v>
      </c>
      <c r="AB273">
        <v>640</v>
      </c>
    </row>
    <row r="274" spans="1:28" x14ac:dyDescent="0.3">
      <c r="A274" t="s">
        <v>15</v>
      </c>
      <c r="B274">
        <v>1</v>
      </c>
      <c r="C274">
        <v>50</v>
      </c>
      <c r="D274">
        <v>0.1</v>
      </c>
      <c r="E274">
        <v>318</v>
      </c>
      <c r="F274">
        <v>56883</v>
      </c>
      <c r="G274">
        <v>1819.11</v>
      </c>
      <c r="H274">
        <v>0</v>
      </c>
      <c r="I274">
        <v>1</v>
      </c>
      <c r="J274">
        <v>1819.23</v>
      </c>
      <c r="K274">
        <v>587</v>
      </c>
      <c r="L274" s="33">
        <f t="shared" si="40"/>
        <v>0.73150329662301594</v>
      </c>
      <c r="M274" s="39">
        <f t="shared" si="41"/>
        <v>0.29320222542727059</v>
      </c>
      <c r="N274">
        <f t="shared" si="38"/>
        <v>43986.16</v>
      </c>
      <c r="O274">
        <f t="shared" si="39"/>
        <v>0</v>
      </c>
      <c r="P274">
        <f>IF(AND('Heuristica 24'!$C274=0,'Heuristica 24'!$B274=0,'Heuristica 24'!$F274&lt;&gt;"inf",OR(AND(B273=0,'Heuristica 24'!$F274&lt;P273),B273&lt;&gt;0)),'Heuristica 24'!$F274,P273)</f>
        <v>32851.800000000003</v>
      </c>
      <c r="Q274" t="str">
        <f t="shared" si="42"/>
        <v xml:space="preserve"> </v>
      </c>
      <c r="R274" t="s">
        <v>16</v>
      </c>
      <c r="S274">
        <v>2</v>
      </c>
      <c r="T274">
        <v>5</v>
      </c>
      <c r="U274">
        <v>0.05</v>
      </c>
      <c r="V274">
        <v>318</v>
      </c>
      <c r="W274">
        <v>52708.1</v>
      </c>
      <c r="X274">
        <v>1846.08</v>
      </c>
      <c r="Y274">
        <v>0</v>
      </c>
      <c r="Z274">
        <v>1</v>
      </c>
      <c r="AA274">
        <v>1846.11</v>
      </c>
      <c r="AB274">
        <v>1563</v>
      </c>
    </row>
    <row r="275" spans="1:28" x14ac:dyDescent="0.3">
      <c r="A275" t="s">
        <v>15</v>
      </c>
      <c r="B275">
        <v>1</v>
      </c>
      <c r="C275">
        <v>50</v>
      </c>
      <c r="D275">
        <v>0.15</v>
      </c>
      <c r="E275">
        <v>318</v>
      </c>
      <c r="F275">
        <v>69031.199999999997</v>
      </c>
      <c r="G275">
        <v>1819.5</v>
      </c>
      <c r="H275">
        <v>0</v>
      </c>
      <c r="I275">
        <v>1</v>
      </c>
      <c r="J275">
        <v>1819.65</v>
      </c>
      <c r="K275">
        <v>619</v>
      </c>
      <c r="L275" s="33">
        <f t="shared" si="40"/>
        <v>1.1012912534472994</v>
      </c>
      <c r="M275" s="39">
        <f t="shared" si="41"/>
        <v>0.53197926149363939</v>
      </c>
      <c r="N275">
        <f t="shared" si="38"/>
        <v>45060.14</v>
      </c>
      <c r="O275">
        <f t="shared" si="39"/>
        <v>0</v>
      </c>
      <c r="P275">
        <f>IF(AND('Heuristica 24'!$C275=0,'Heuristica 24'!$B275=0,'Heuristica 24'!$F275&lt;&gt;"inf",OR(AND(B274=0,'Heuristica 24'!$F275&lt;P274),B274&lt;&gt;0)),'Heuristica 24'!$F275,P274)</f>
        <v>32851.800000000003</v>
      </c>
      <c r="Q275" t="str">
        <f t="shared" si="42"/>
        <v xml:space="preserve"> </v>
      </c>
      <c r="R275" t="s">
        <v>16</v>
      </c>
      <c r="S275">
        <v>2</v>
      </c>
      <c r="T275">
        <v>5</v>
      </c>
      <c r="U275">
        <v>0.1</v>
      </c>
      <c r="V275">
        <v>318</v>
      </c>
      <c r="W275">
        <v>50811.3</v>
      </c>
      <c r="X275">
        <v>1810.15</v>
      </c>
      <c r="Y275">
        <v>0</v>
      </c>
      <c r="Z275">
        <v>1</v>
      </c>
      <c r="AA275">
        <v>1810.15</v>
      </c>
      <c r="AB275">
        <v>1336</v>
      </c>
    </row>
    <row r="276" spans="1:28" x14ac:dyDescent="0.3">
      <c r="A276" t="s">
        <v>15</v>
      </c>
      <c r="B276">
        <v>1</v>
      </c>
      <c r="C276">
        <v>50</v>
      </c>
      <c r="D276">
        <v>0.2</v>
      </c>
      <c r="E276">
        <v>318</v>
      </c>
      <c r="F276">
        <v>93376.9</v>
      </c>
      <c r="G276">
        <v>1820.22</v>
      </c>
      <c r="H276">
        <v>0</v>
      </c>
      <c r="I276">
        <v>1</v>
      </c>
      <c r="J276">
        <v>1820.36</v>
      </c>
      <c r="K276">
        <v>587</v>
      </c>
      <c r="L276" s="33">
        <f t="shared" si="40"/>
        <v>1.8423678459018986</v>
      </c>
      <c r="M276" s="39">
        <f t="shared" si="41"/>
        <v>0.83107076093928534</v>
      </c>
      <c r="N276">
        <f t="shared" si="38"/>
        <v>50995.79</v>
      </c>
      <c r="O276">
        <f t="shared" si="39"/>
        <v>0</v>
      </c>
      <c r="P276">
        <f>IF(AND('Heuristica 24'!$C276=0,'Heuristica 24'!$B276=0,'Heuristica 24'!$F276&lt;&gt;"inf",OR(AND(B275=0,'Heuristica 24'!$F276&lt;P275),B275&lt;&gt;0)),'Heuristica 24'!$F276,P275)</f>
        <v>32851.800000000003</v>
      </c>
      <c r="Q276" t="str">
        <f t="shared" si="42"/>
        <v xml:space="preserve"> </v>
      </c>
      <c r="R276" t="s">
        <v>16</v>
      </c>
      <c r="S276">
        <v>2</v>
      </c>
      <c r="T276">
        <v>5</v>
      </c>
      <c r="U276">
        <v>0.15</v>
      </c>
      <c r="V276">
        <v>318</v>
      </c>
      <c r="W276">
        <v>56495.1</v>
      </c>
      <c r="X276">
        <v>1847.91</v>
      </c>
      <c r="Y276">
        <v>0</v>
      </c>
      <c r="Z276">
        <v>1</v>
      </c>
      <c r="AA276">
        <v>1847.94</v>
      </c>
      <c r="AB276">
        <v>1093</v>
      </c>
    </row>
    <row r="277" spans="1:28" x14ac:dyDescent="0.3">
      <c r="A277" t="s">
        <v>15</v>
      </c>
      <c r="B277">
        <v>2</v>
      </c>
      <c r="C277">
        <v>5</v>
      </c>
      <c r="D277">
        <v>0.05</v>
      </c>
      <c r="E277">
        <v>318</v>
      </c>
      <c r="F277">
        <v>43598.5</v>
      </c>
      <c r="G277">
        <v>1857.73</v>
      </c>
      <c r="H277">
        <v>0</v>
      </c>
      <c r="I277">
        <v>1</v>
      </c>
      <c r="J277">
        <v>1857.75</v>
      </c>
      <c r="K277">
        <v>660</v>
      </c>
      <c r="L277" s="33">
        <f t="shared" si="40"/>
        <v>0.32712667190230049</v>
      </c>
      <c r="M277" s="39">
        <f t="shared" si="41"/>
        <v>0.29962866900627749</v>
      </c>
      <c r="N277">
        <f t="shared" si="38"/>
        <v>33546.89</v>
      </c>
      <c r="O277">
        <f t="shared" si="39"/>
        <v>0</v>
      </c>
      <c r="P277">
        <f>IF(AND('Heuristica 24'!$C277=0,'Heuristica 24'!$B277=0,'Heuristica 24'!$F277&lt;&gt;"inf",OR(AND(B276=0,'Heuristica 24'!$F277&lt;P276),B276&lt;&gt;0)),'Heuristica 24'!$F277,P276)</f>
        <v>32851.800000000003</v>
      </c>
      <c r="Q277" t="str">
        <f t="shared" si="42"/>
        <v xml:space="preserve"> </v>
      </c>
      <c r="R277" t="s">
        <v>16</v>
      </c>
      <c r="S277">
        <v>2</v>
      </c>
      <c r="T277">
        <v>5</v>
      </c>
      <c r="U277">
        <v>0.2</v>
      </c>
      <c r="V277">
        <v>318</v>
      </c>
      <c r="W277">
        <v>63723</v>
      </c>
      <c r="X277">
        <v>1859.05</v>
      </c>
      <c r="Y277">
        <v>0</v>
      </c>
      <c r="Z277">
        <v>1</v>
      </c>
      <c r="AA277">
        <v>1859.05</v>
      </c>
      <c r="AB277">
        <v>604</v>
      </c>
    </row>
    <row r="278" spans="1:28" x14ac:dyDescent="0.3">
      <c r="A278" t="s">
        <v>15</v>
      </c>
      <c r="B278">
        <v>2</v>
      </c>
      <c r="C278">
        <v>5</v>
      </c>
      <c r="D278">
        <v>0.1</v>
      </c>
      <c r="E278">
        <v>318</v>
      </c>
      <c r="F278">
        <v>50500</v>
      </c>
      <c r="G278">
        <v>1817.1</v>
      </c>
      <c r="H278">
        <v>0</v>
      </c>
      <c r="I278">
        <v>1</v>
      </c>
      <c r="J278">
        <v>1817.1</v>
      </c>
      <c r="K278">
        <v>591</v>
      </c>
      <c r="L278" s="33">
        <f t="shared" si="40"/>
        <v>0.53720648488058487</v>
      </c>
      <c r="M278" s="39">
        <f t="shared" si="41"/>
        <v>0.25132442159077284</v>
      </c>
      <c r="N278">
        <f t="shared" si="38"/>
        <v>40357.24</v>
      </c>
      <c r="O278">
        <f t="shared" si="39"/>
        <v>0</v>
      </c>
      <c r="P278">
        <f>IF(AND('Heuristica 24'!$C278=0,'Heuristica 24'!$B278=0,'Heuristica 24'!$F278&lt;&gt;"inf",OR(AND(B277=0,'Heuristica 24'!$F278&lt;P277),B277&lt;&gt;0)),'Heuristica 24'!$F278,P277)</f>
        <v>32851.800000000003</v>
      </c>
      <c r="Q278" t="str">
        <f t="shared" si="42"/>
        <v xml:space="preserve"> </v>
      </c>
      <c r="R278" t="s">
        <v>16</v>
      </c>
      <c r="S278">
        <v>2</v>
      </c>
      <c r="T278">
        <v>10</v>
      </c>
      <c r="U278">
        <v>0.05</v>
      </c>
      <c r="V278">
        <v>318</v>
      </c>
      <c r="W278">
        <v>51888.3</v>
      </c>
      <c r="X278">
        <v>1804.24</v>
      </c>
      <c r="Y278">
        <v>0</v>
      </c>
      <c r="Z278">
        <v>1</v>
      </c>
      <c r="AA278">
        <v>1804.24</v>
      </c>
      <c r="AB278">
        <v>1826</v>
      </c>
    </row>
    <row r="279" spans="1:28" x14ac:dyDescent="0.3">
      <c r="A279" t="s">
        <v>15</v>
      </c>
      <c r="B279">
        <v>2</v>
      </c>
      <c r="C279">
        <v>5</v>
      </c>
      <c r="D279">
        <v>0.15</v>
      </c>
      <c r="E279">
        <v>318</v>
      </c>
      <c r="F279" t="s">
        <v>46</v>
      </c>
      <c r="G279">
        <v>60.5152</v>
      </c>
      <c r="H279">
        <v>0</v>
      </c>
      <c r="I279">
        <v>1</v>
      </c>
      <c r="J279">
        <v>1818.44</v>
      </c>
      <c r="K279">
        <v>673</v>
      </c>
      <c r="L279" s="33" t="str">
        <f t="shared" si="40"/>
        <v>---</v>
      </c>
      <c r="M279" s="39" t="str">
        <f t="shared" si="41"/>
        <v>---</v>
      </c>
      <c r="N279">
        <f t="shared" si="38"/>
        <v>43333.07</v>
      </c>
      <c r="O279">
        <f t="shared" si="39"/>
        <v>0</v>
      </c>
      <c r="P279">
        <f>IF(AND('Heuristica 24'!$C279=0,'Heuristica 24'!$B279=0,'Heuristica 24'!$F279&lt;&gt;"inf",OR(AND(B278=0,'Heuristica 24'!$F279&lt;P278),B278&lt;&gt;0)),'Heuristica 24'!$F279,P278)</f>
        <v>32851.800000000003</v>
      </c>
      <c r="Q279" t="str">
        <f t="shared" si="42"/>
        <v xml:space="preserve"> </v>
      </c>
      <c r="R279" t="s">
        <v>16</v>
      </c>
      <c r="S279">
        <v>2</v>
      </c>
      <c r="T279">
        <v>10</v>
      </c>
      <c r="U279">
        <v>0.1</v>
      </c>
      <c r="V279">
        <v>318</v>
      </c>
      <c r="W279">
        <v>57231</v>
      </c>
      <c r="X279">
        <v>1859.64</v>
      </c>
      <c r="Y279">
        <v>0</v>
      </c>
      <c r="Z279">
        <v>1</v>
      </c>
      <c r="AA279">
        <v>1859.64</v>
      </c>
      <c r="AB279">
        <v>1001</v>
      </c>
    </row>
    <row r="280" spans="1:28" x14ac:dyDescent="0.3">
      <c r="A280" t="s">
        <v>15</v>
      </c>
      <c r="B280">
        <v>2</v>
      </c>
      <c r="C280">
        <v>5</v>
      </c>
      <c r="D280">
        <v>0.2</v>
      </c>
      <c r="E280">
        <v>318</v>
      </c>
      <c r="F280" t="s">
        <v>46</v>
      </c>
      <c r="G280">
        <v>60.454300000000003</v>
      </c>
      <c r="H280">
        <v>0</v>
      </c>
      <c r="I280">
        <v>1</v>
      </c>
      <c r="J280">
        <v>1819.63</v>
      </c>
      <c r="K280">
        <v>673</v>
      </c>
      <c r="L280" s="33" t="str">
        <f t="shared" si="40"/>
        <v>---</v>
      </c>
      <c r="M280" s="39" t="str">
        <f t="shared" si="41"/>
        <v>---</v>
      </c>
      <c r="N280">
        <f t="shared" si="38"/>
        <v>44605.71</v>
      </c>
      <c r="O280">
        <f t="shared" si="39"/>
        <v>0</v>
      </c>
      <c r="P280">
        <f>IF(AND('Heuristica 24'!$C280=0,'Heuristica 24'!$B280=0,'Heuristica 24'!$F280&lt;&gt;"inf",OR(AND(B279=0,'Heuristica 24'!$F280&lt;P279),B279&lt;&gt;0)),'Heuristica 24'!$F280,P279)</f>
        <v>32851.800000000003</v>
      </c>
      <c r="Q280" t="str">
        <f t="shared" si="42"/>
        <v xml:space="preserve"> </v>
      </c>
      <c r="R280" t="s">
        <v>16</v>
      </c>
      <c r="S280">
        <v>2</v>
      </c>
      <c r="T280">
        <v>10</v>
      </c>
      <c r="U280">
        <v>0.15</v>
      </c>
      <c r="V280">
        <v>318</v>
      </c>
      <c r="W280">
        <v>106145</v>
      </c>
      <c r="X280">
        <v>1809.1</v>
      </c>
      <c r="Y280">
        <v>0</v>
      </c>
      <c r="Z280">
        <v>1</v>
      </c>
      <c r="AA280">
        <v>1809.1</v>
      </c>
      <c r="AB280">
        <v>629</v>
      </c>
    </row>
    <row r="281" spans="1:28" x14ac:dyDescent="0.3">
      <c r="A281" t="s">
        <v>15</v>
      </c>
      <c r="B281">
        <v>2</v>
      </c>
      <c r="C281">
        <v>10</v>
      </c>
      <c r="D281">
        <v>0.05</v>
      </c>
      <c r="E281">
        <v>318</v>
      </c>
      <c r="F281">
        <v>56977.2</v>
      </c>
      <c r="G281">
        <v>1851.15</v>
      </c>
      <c r="H281">
        <v>0</v>
      </c>
      <c r="I281">
        <v>1</v>
      </c>
      <c r="J281">
        <v>1851.15</v>
      </c>
      <c r="K281">
        <v>638</v>
      </c>
      <c r="L281" s="33">
        <f t="shared" si="40"/>
        <v>0.73437071941263476</v>
      </c>
      <c r="M281" s="39">
        <f t="shared" si="41"/>
        <v>0.59226064055730188</v>
      </c>
      <c r="N281">
        <f t="shared" si="38"/>
        <v>35783.839999999997</v>
      </c>
      <c r="O281">
        <f t="shared" si="39"/>
        <v>0</v>
      </c>
      <c r="P281">
        <f>IF(AND('Heuristica 24'!$C281=0,'Heuristica 24'!$B281=0,'Heuristica 24'!$F281&lt;&gt;"inf",OR(AND(B280=0,'Heuristica 24'!$F281&lt;P280),B280&lt;&gt;0)),'Heuristica 24'!$F281,P280)</f>
        <v>32851.800000000003</v>
      </c>
      <c r="Q281" t="str">
        <f t="shared" si="42"/>
        <v xml:space="preserve"> </v>
      </c>
      <c r="R281" t="s">
        <v>16</v>
      </c>
      <c r="S281">
        <v>2</v>
      </c>
      <c r="T281">
        <v>10</v>
      </c>
      <c r="U281">
        <v>0.2</v>
      </c>
      <c r="V281">
        <v>318</v>
      </c>
      <c r="W281">
        <v>79118.5</v>
      </c>
      <c r="X281">
        <v>1808.14</v>
      </c>
      <c r="Y281">
        <v>0</v>
      </c>
      <c r="Z281">
        <v>1</v>
      </c>
      <c r="AA281">
        <v>1808.15</v>
      </c>
      <c r="AB281">
        <v>600</v>
      </c>
    </row>
    <row r="282" spans="1:28" x14ac:dyDescent="0.3">
      <c r="A282" t="s">
        <v>15</v>
      </c>
      <c r="B282">
        <v>2</v>
      </c>
      <c r="C282">
        <v>10</v>
      </c>
      <c r="D282">
        <v>0.1</v>
      </c>
      <c r="E282">
        <v>318</v>
      </c>
      <c r="F282">
        <v>50023.5</v>
      </c>
      <c r="G282">
        <v>1838.33</v>
      </c>
      <c r="H282">
        <v>0</v>
      </c>
      <c r="I282">
        <v>1</v>
      </c>
      <c r="J282">
        <v>1838.33</v>
      </c>
      <c r="K282">
        <v>620</v>
      </c>
      <c r="L282" s="33">
        <f t="shared" si="40"/>
        <v>0.52270195240443429</v>
      </c>
      <c r="M282" s="39">
        <f t="shared" si="41"/>
        <v>-0.91322422647551427</v>
      </c>
      <c r="N282">
        <f t="shared" si="38"/>
        <v>576468.5</v>
      </c>
      <c r="O282">
        <f t="shared" si="39"/>
        <v>0</v>
      </c>
      <c r="P282">
        <f>IF(AND('Heuristica 24'!$C282=0,'Heuristica 24'!$B282=0,'Heuristica 24'!$F282&lt;&gt;"inf",OR(AND(B281=0,'Heuristica 24'!$F282&lt;P281),B281&lt;&gt;0)),'Heuristica 24'!$F282,P281)</f>
        <v>32851.800000000003</v>
      </c>
      <c r="Q282" t="str">
        <f t="shared" si="42"/>
        <v xml:space="preserve"> </v>
      </c>
      <c r="R282" t="s">
        <v>16</v>
      </c>
      <c r="S282">
        <v>2</v>
      </c>
      <c r="T282">
        <v>25</v>
      </c>
      <c r="U282">
        <v>0.05</v>
      </c>
      <c r="V282">
        <v>318</v>
      </c>
      <c r="W282">
        <v>50141.7</v>
      </c>
      <c r="X282">
        <v>1804.18</v>
      </c>
      <c r="Y282">
        <v>0</v>
      </c>
      <c r="Z282">
        <v>1</v>
      </c>
      <c r="AA282">
        <v>1804.18</v>
      </c>
      <c r="AB282">
        <v>2395</v>
      </c>
    </row>
    <row r="283" spans="1:28" x14ac:dyDescent="0.3">
      <c r="A283" t="s">
        <v>15</v>
      </c>
      <c r="B283">
        <v>2</v>
      </c>
      <c r="C283">
        <v>10</v>
      </c>
      <c r="D283">
        <v>0.15</v>
      </c>
      <c r="E283">
        <v>318</v>
      </c>
      <c r="F283">
        <v>81786.5</v>
      </c>
      <c r="G283">
        <v>1816.38</v>
      </c>
      <c r="H283">
        <v>1</v>
      </c>
      <c r="I283">
        <v>2</v>
      </c>
      <c r="J283">
        <v>1816.38</v>
      </c>
      <c r="K283">
        <v>620</v>
      </c>
      <c r="L283" s="33">
        <f t="shared" si="40"/>
        <v>1.4895591717957615</v>
      </c>
      <c r="M283" s="39">
        <f t="shared" si="41"/>
        <v>-0.81288711364133959</v>
      </c>
      <c r="N283">
        <f t="shared" si="38"/>
        <v>437097.1</v>
      </c>
      <c r="O283">
        <f t="shared" si="39"/>
        <v>0</v>
      </c>
      <c r="P283">
        <f>IF(AND('Heuristica 24'!$C283=0,'Heuristica 24'!$B283=0,'Heuristica 24'!$F283&lt;&gt;"inf",OR(AND(B282=0,'Heuristica 24'!$F283&lt;P282),B282&lt;&gt;0)),'Heuristica 24'!$F283,P282)</f>
        <v>32851.800000000003</v>
      </c>
      <c r="Q283" t="str">
        <f t="shared" si="42"/>
        <v xml:space="preserve"> </v>
      </c>
      <c r="R283" t="s">
        <v>16</v>
      </c>
      <c r="S283">
        <v>2</v>
      </c>
      <c r="T283">
        <v>25</v>
      </c>
      <c r="U283">
        <v>0.1</v>
      </c>
      <c r="V283">
        <v>318</v>
      </c>
      <c r="W283">
        <v>52004.800000000003</v>
      </c>
      <c r="X283">
        <v>1811.72</v>
      </c>
      <c r="Y283">
        <v>0</v>
      </c>
      <c r="Z283">
        <v>1</v>
      </c>
      <c r="AA283">
        <v>1811.72</v>
      </c>
      <c r="AB283">
        <v>3023</v>
      </c>
    </row>
    <row r="284" spans="1:28" x14ac:dyDescent="0.3">
      <c r="A284" t="s">
        <v>15</v>
      </c>
      <c r="B284">
        <v>2</v>
      </c>
      <c r="C284">
        <v>10</v>
      </c>
      <c r="D284">
        <v>0.2</v>
      </c>
      <c r="E284">
        <v>318</v>
      </c>
      <c r="F284">
        <v>94740.2</v>
      </c>
      <c r="G284">
        <v>1816.02</v>
      </c>
      <c r="H284">
        <v>0</v>
      </c>
      <c r="I284">
        <v>1</v>
      </c>
      <c r="J284">
        <v>1816.02</v>
      </c>
      <c r="K284">
        <v>641</v>
      </c>
      <c r="L284" s="33">
        <f t="shared" si="40"/>
        <v>1.8838663330471994</v>
      </c>
      <c r="M284" s="39">
        <f t="shared" si="41"/>
        <v>-0.76790494774699858</v>
      </c>
      <c r="N284">
        <f t="shared" si="38"/>
        <v>408195.69</v>
      </c>
      <c r="O284">
        <f t="shared" si="39"/>
        <v>0</v>
      </c>
      <c r="P284">
        <f>IF(AND('Heuristica 24'!$C284=0,'Heuristica 24'!$B284=0,'Heuristica 24'!$F284&lt;&gt;"inf",OR(AND(B283=0,'Heuristica 24'!$F284&lt;P283),B283&lt;&gt;0)),'Heuristica 24'!$F284,P283)</f>
        <v>32851.800000000003</v>
      </c>
      <c r="Q284" t="str">
        <f t="shared" si="42"/>
        <v xml:space="preserve"> </v>
      </c>
      <c r="R284" t="s">
        <v>16</v>
      </c>
      <c r="S284">
        <v>2</v>
      </c>
      <c r="T284">
        <v>25</v>
      </c>
      <c r="U284">
        <v>0.15</v>
      </c>
      <c r="V284">
        <v>318</v>
      </c>
      <c r="W284">
        <v>65380.9</v>
      </c>
      <c r="X284">
        <v>1848.24</v>
      </c>
      <c r="Y284">
        <v>0</v>
      </c>
      <c r="Z284">
        <v>1</v>
      </c>
      <c r="AA284">
        <v>1848.27</v>
      </c>
      <c r="AB284">
        <v>584</v>
      </c>
    </row>
    <row r="285" spans="1:28" x14ac:dyDescent="0.3">
      <c r="A285" t="s">
        <v>15</v>
      </c>
      <c r="B285">
        <v>2</v>
      </c>
      <c r="C285">
        <v>25</v>
      </c>
      <c r="D285">
        <v>0.05</v>
      </c>
      <c r="E285">
        <v>318</v>
      </c>
      <c r="F285">
        <v>38430.699999999997</v>
      </c>
      <c r="G285">
        <v>1806.74</v>
      </c>
      <c r="H285">
        <v>0</v>
      </c>
      <c r="I285">
        <v>1</v>
      </c>
      <c r="J285">
        <v>1806.74</v>
      </c>
      <c r="K285">
        <v>1600</v>
      </c>
      <c r="L285" s="33">
        <f t="shared" si="40"/>
        <v>0.16982022294059962</v>
      </c>
      <c r="M285" s="39">
        <f t="shared" si="41"/>
        <v>0.11079991166945868</v>
      </c>
      <c r="N285">
        <f t="shared" si="38"/>
        <v>34597.32</v>
      </c>
      <c r="O285">
        <f t="shared" si="39"/>
        <v>0</v>
      </c>
      <c r="P285">
        <f>IF(AND('Heuristica 24'!$C285=0,'Heuristica 24'!$B285=0,'Heuristica 24'!$F285&lt;&gt;"inf",OR(AND(B284=0,'Heuristica 24'!$F285&lt;P284),B284&lt;&gt;0)),'Heuristica 24'!$F285,P284)</f>
        <v>32851.800000000003</v>
      </c>
      <c r="Q285" t="str">
        <f t="shared" si="42"/>
        <v xml:space="preserve"> </v>
      </c>
      <c r="R285" t="s">
        <v>16</v>
      </c>
      <c r="S285">
        <v>2</v>
      </c>
      <c r="T285">
        <v>25</v>
      </c>
      <c r="U285">
        <v>0.2</v>
      </c>
      <c r="V285">
        <v>318</v>
      </c>
      <c r="W285">
        <v>71578</v>
      </c>
      <c r="X285">
        <v>1844.14</v>
      </c>
      <c r="Y285">
        <v>1</v>
      </c>
      <c r="Z285">
        <v>2</v>
      </c>
      <c r="AA285">
        <v>1844.14</v>
      </c>
      <c r="AB285">
        <v>663</v>
      </c>
    </row>
    <row r="286" spans="1:28" x14ac:dyDescent="0.3">
      <c r="A286" t="s">
        <v>15</v>
      </c>
      <c r="B286">
        <v>2</v>
      </c>
      <c r="C286">
        <v>25</v>
      </c>
      <c r="D286">
        <v>0.1</v>
      </c>
      <c r="E286">
        <v>318</v>
      </c>
      <c r="F286">
        <v>41778</v>
      </c>
      <c r="G286">
        <v>1859.58</v>
      </c>
      <c r="H286">
        <v>0</v>
      </c>
      <c r="I286">
        <v>1</v>
      </c>
      <c r="J286">
        <v>1859.58</v>
      </c>
      <c r="K286">
        <v>893</v>
      </c>
      <c r="L286" s="33">
        <f t="shared" si="40"/>
        <v>0.2717111391156648</v>
      </c>
      <c r="M286" s="39">
        <f t="shared" si="41"/>
        <v>0.13800635603435096</v>
      </c>
      <c r="N286">
        <f t="shared" si="38"/>
        <v>36711.57</v>
      </c>
      <c r="O286">
        <f t="shared" si="39"/>
        <v>0</v>
      </c>
      <c r="P286">
        <f>IF(AND('Heuristica 24'!$C286=0,'Heuristica 24'!$B286=0,'Heuristica 24'!$F286&lt;&gt;"inf",OR(AND(B285=0,'Heuristica 24'!$F286&lt;P285),B285&lt;&gt;0)),'Heuristica 24'!$F286,P285)</f>
        <v>32851.800000000003</v>
      </c>
      <c r="Q286" t="str">
        <f t="shared" si="42"/>
        <v xml:space="preserve"> </v>
      </c>
      <c r="R286" t="s">
        <v>16</v>
      </c>
      <c r="S286">
        <v>2</v>
      </c>
      <c r="T286">
        <v>50</v>
      </c>
      <c r="U286">
        <v>0.05</v>
      </c>
      <c r="V286">
        <v>318</v>
      </c>
      <c r="W286">
        <v>58093.2</v>
      </c>
      <c r="X286">
        <v>1853.34</v>
      </c>
      <c r="Y286">
        <v>0</v>
      </c>
      <c r="Z286">
        <v>1</v>
      </c>
      <c r="AA286">
        <v>1853.34</v>
      </c>
      <c r="AB286">
        <v>1152</v>
      </c>
    </row>
    <row r="287" spans="1:28" x14ac:dyDescent="0.3">
      <c r="A287" t="s">
        <v>15</v>
      </c>
      <c r="B287">
        <v>2</v>
      </c>
      <c r="C287">
        <v>25</v>
      </c>
      <c r="D287">
        <v>0.15</v>
      </c>
      <c r="E287">
        <v>318</v>
      </c>
      <c r="F287">
        <v>65179.4</v>
      </c>
      <c r="G287">
        <v>1575.49</v>
      </c>
      <c r="H287">
        <v>0</v>
      </c>
      <c r="I287">
        <v>2</v>
      </c>
      <c r="J287">
        <v>1817.2</v>
      </c>
      <c r="K287">
        <v>638</v>
      </c>
      <c r="L287" s="33">
        <f t="shared" si="40"/>
        <v>0.98404349228961574</v>
      </c>
      <c r="M287" s="39">
        <f t="shared" si="41"/>
        <v>0.54678534797769829</v>
      </c>
      <c r="N287">
        <f t="shared" si="38"/>
        <v>42138.62</v>
      </c>
      <c r="O287">
        <f t="shared" si="39"/>
        <v>0</v>
      </c>
      <c r="P287">
        <f>IF(AND('Heuristica 24'!$C287=0,'Heuristica 24'!$B287=0,'Heuristica 24'!$F287&lt;&gt;"inf",OR(AND(B286=0,'Heuristica 24'!$F287&lt;P286),B286&lt;&gt;0)),'Heuristica 24'!$F287,P286)</f>
        <v>32851.800000000003</v>
      </c>
      <c r="Q287" t="str">
        <f t="shared" si="42"/>
        <v xml:space="preserve"> </v>
      </c>
      <c r="R287" t="s">
        <v>16</v>
      </c>
      <c r="S287">
        <v>2</v>
      </c>
      <c r="T287">
        <v>50</v>
      </c>
      <c r="U287">
        <v>0.1</v>
      </c>
      <c r="V287">
        <v>318</v>
      </c>
      <c r="W287">
        <v>54959.4</v>
      </c>
      <c r="X287">
        <v>1812.16</v>
      </c>
      <c r="Y287">
        <v>0</v>
      </c>
      <c r="Z287">
        <v>1</v>
      </c>
      <c r="AA287">
        <v>1812.16</v>
      </c>
      <c r="AB287">
        <v>1694</v>
      </c>
    </row>
    <row r="288" spans="1:28" x14ac:dyDescent="0.3">
      <c r="A288" t="s">
        <v>15</v>
      </c>
      <c r="B288">
        <v>2</v>
      </c>
      <c r="C288">
        <v>25</v>
      </c>
      <c r="D288">
        <v>0.2</v>
      </c>
      <c r="E288">
        <v>318</v>
      </c>
      <c r="F288">
        <v>72612.899999999994</v>
      </c>
      <c r="G288">
        <v>1455.02</v>
      </c>
      <c r="H288">
        <v>0</v>
      </c>
      <c r="I288">
        <v>2</v>
      </c>
      <c r="J288">
        <v>1817.45</v>
      </c>
      <c r="K288">
        <v>641</v>
      </c>
      <c r="L288" s="33">
        <f t="shared" si="40"/>
        <v>1.2103172428908002</v>
      </c>
      <c r="M288" s="39">
        <f t="shared" si="41"/>
        <v>-0.83005416026177126</v>
      </c>
      <c r="N288">
        <f t="shared" si="38"/>
        <v>427270.83</v>
      </c>
      <c r="O288">
        <f t="shared" si="39"/>
        <v>0</v>
      </c>
      <c r="P288">
        <f>IF(AND('Heuristica 24'!$C288=0,'Heuristica 24'!$B288=0,'Heuristica 24'!$F288&lt;&gt;"inf",OR(AND(B287=0,'Heuristica 24'!$F288&lt;P287),B287&lt;&gt;0)),'Heuristica 24'!$F288,P287)</f>
        <v>32851.800000000003</v>
      </c>
      <c r="Q288" t="str">
        <f t="shared" si="42"/>
        <v xml:space="preserve"> </v>
      </c>
      <c r="R288" t="s">
        <v>16</v>
      </c>
      <c r="S288">
        <v>2</v>
      </c>
      <c r="T288">
        <v>50</v>
      </c>
      <c r="U288">
        <v>0.15</v>
      </c>
      <c r="V288">
        <v>318</v>
      </c>
      <c r="W288">
        <v>57090.9</v>
      </c>
      <c r="X288">
        <v>1841.19</v>
      </c>
      <c r="Y288">
        <v>0</v>
      </c>
      <c r="Z288">
        <v>1</v>
      </c>
      <c r="AA288">
        <v>1841.19</v>
      </c>
      <c r="AB288">
        <v>1151</v>
      </c>
    </row>
    <row r="289" spans="1:28" x14ac:dyDescent="0.3">
      <c r="A289" t="s">
        <v>15</v>
      </c>
      <c r="B289">
        <v>2</v>
      </c>
      <c r="C289">
        <v>50</v>
      </c>
      <c r="D289">
        <v>0.05</v>
      </c>
      <c r="E289">
        <v>318</v>
      </c>
      <c r="F289">
        <v>54579.4</v>
      </c>
      <c r="G289">
        <v>1821.8</v>
      </c>
      <c r="H289">
        <v>0</v>
      </c>
      <c r="I289">
        <v>1</v>
      </c>
      <c r="J289">
        <v>1821.84</v>
      </c>
      <c r="K289">
        <v>621</v>
      </c>
      <c r="L289" s="33">
        <f t="shared" si="40"/>
        <v>0.66138232912656214</v>
      </c>
      <c r="M289" s="39">
        <f t="shared" si="41"/>
        <v>0.59987641712853912</v>
      </c>
      <c r="N289">
        <f t="shared" si="38"/>
        <v>34114.76</v>
      </c>
      <c r="O289">
        <f t="shared" si="39"/>
        <v>0</v>
      </c>
      <c r="P289">
        <f>IF(AND('Heuristica 24'!$C289=0,'Heuristica 24'!$B289=0,'Heuristica 24'!$F289&lt;&gt;"inf",OR(AND(B288=0,'Heuristica 24'!$F289&lt;P288),B288&lt;&gt;0)),'Heuristica 24'!$F289,P288)</f>
        <v>32851.800000000003</v>
      </c>
      <c r="Q289" t="str">
        <f t="shared" si="42"/>
        <v xml:space="preserve"> </v>
      </c>
      <c r="R289" t="s">
        <v>16</v>
      </c>
      <c r="S289">
        <v>2</v>
      </c>
      <c r="T289">
        <v>50</v>
      </c>
      <c r="U289">
        <v>0.2</v>
      </c>
      <c r="V289">
        <v>318</v>
      </c>
      <c r="W289">
        <v>67418.8</v>
      </c>
      <c r="X289">
        <v>1819.1</v>
      </c>
      <c r="Y289">
        <v>0</v>
      </c>
      <c r="Z289">
        <v>1</v>
      </c>
      <c r="AA289">
        <v>1819.1</v>
      </c>
      <c r="AB289">
        <v>497</v>
      </c>
    </row>
    <row r="290" spans="1:28" x14ac:dyDescent="0.3">
      <c r="A290" t="s">
        <v>15</v>
      </c>
      <c r="B290">
        <v>2</v>
      </c>
      <c r="C290">
        <v>50</v>
      </c>
      <c r="D290">
        <v>0.1</v>
      </c>
      <c r="E290">
        <v>318</v>
      </c>
      <c r="F290">
        <v>51029.8</v>
      </c>
      <c r="G290">
        <v>1859.95</v>
      </c>
      <c r="H290">
        <v>0</v>
      </c>
      <c r="I290">
        <v>1</v>
      </c>
      <c r="J290">
        <v>1859.95</v>
      </c>
      <c r="K290">
        <v>672</v>
      </c>
      <c r="L290" s="33">
        <f t="shared" si="40"/>
        <v>0.55333345509226284</v>
      </c>
      <c r="M290" s="39">
        <f t="shared" si="41"/>
        <v>0.42471338803085312</v>
      </c>
      <c r="N290">
        <f t="shared" si="38"/>
        <v>35817.589999999997</v>
      </c>
      <c r="O290">
        <f t="shared" si="39"/>
        <v>0</v>
      </c>
      <c r="P290">
        <f>IF(AND('Heuristica 24'!$C290=0,'Heuristica 24'!$B290=0,'Heuristica 24'!$F290&lt;&gt;"inf",OR(AND(B289=0,'Heuristica 24'!$F290&lt;P289),B289&lt;&gt;0)),'Heuristica 24'!$F290,P289)</f>
        <v>32851.800000000003</v>
      </c>
      <c r="Q290" t="str">
        <f t="shared" si="42"/>
        <v xml:space="preserve"> </v>
      </c>
      <c r="R290" t="s">
        <v>16</v>
      </c>
      <c r="S290">
        <v>3</v>
      </c>
      <c r="T290">
        <v>0</v>
      </c>
      <c r="U290">
        <v>0.05</v>
      </c>
      <c r="V290">
        <v>318</v>
      </c>
      <c r="W290">
        <v>49941.9</v>
      </c>
      <c r="X290">
        <v>1791.53</v>
      </c>
      <c r="Y290">
        <v>2</v>
      </c>
      <c r="Z290">
        <v>4</v>
      </c>
      <c r="AA290">
        <v>1802.54</v>
      </c>
      <c r="AB290">
        <v>11681</v>
      </c>
    </row>
    <row r="291" spans="1:28" x14ac:dyDescent="0.3">
      <c r="A291" t="s">
        <v>15</v>
      </c>
      <c r="B291">
        <v>2</v>
      </c>
      <c r="C291">
        <v>50</v>
      </c>
      <c r="D291">
        <v>0.15</v>
      </c>
      <c r="E291">
        <v>318</v>
      </c>
      <c r="F291">
        <v>71392.899999999994</v>
      </c>
      <c r="G291">
        <v>1860.1</v>
      </c>
      <c r="H291">
        <v>0</v>
      </c>
      <c r="I291">
        <v>1</v>
      </c>
      <c r="J291">
        <v>1860.1</v>
      </c>
      <c r="K291">
        <v>643</v>
      </c>
      <c r="L291" s="33">
        <f t="shared" si="40"/>
        <v>1.173180769394675</v>
      </c>
      <c r="M291" s="39">
        <f t="shared" si="41"/>
        <v>-0.87607464082763853</v>
      </c>
      <c r="N291">
        <f t="shared" si="38"/>
        <v>576095.97</v>
      </c>
      <c r="O291">
        <f t="shared" si="39"/>
        <v>0</v>
      </c>
      <c r="P291">
        <f>IF(AND('Heuristica 24'!$C291=0,'Heuristica 24'!$B291=0,'Heuristica 24'!$F291&lt;&gt;"inf",OR(AND(B290=0,'Heuristica 24'!$F291&lt;P290),B290&lt;&gt;0)),'Heuristica 24'!$F291,P290)</f>
        <v>32851.800000000003</v>
      </c>
      <c r="Q291" t="str">
        <f t="shared" si="42"/>
        <v xml:space="preserve"> </v>
      </c>
      <c r="R291" t="s">
        <v>16</v>
      </c>
      <c r="S291">
        <v>3</v>
      </c>
      <c r="T291">
        <v>0</v>
      </c>
      <c r="U291">
        <v>0.1</v>
      </c>
      <c r="V291">
        <v>318</v>
      </c>
      <c r="W291">
        <v>59442</v>
      </c>
      <c r="X291">
        <v>1857.79</v>
      </c>
      <c r="Y291">
        <v>0</v>
      </c>
      <c r="Z291">
        <v>1</v>
      </c>
      <c r="AA291">
        <v>1857.79</v>
      </c>
      <c r="AB291">
        <v>1077</v>
      </c>
    </row>
    <row r="292" spans="1:28" x14ac:dyDescent="0.3">
      <c r="A292" t="s">
        <v>15</v>
      </c>
      <c r="B292">
        <v>2</v>
      </c>
      <c r="C292">
        <v>50</v>
      </c>
      <c r="D292">
        <v>0.2</v>
      </c>
      <c r="E292">
        <v>318</v>
      </c>
      <c r="F292">
        <v>100096</v>
      </c>
      <c r="G292">
        <v>1816.25</v>
      </c>
      <c r="H292">
        <v>0</v>
      </c>
      <c r="I292">
        <v>1</v>
      </c>
      <c r="J292">
        <v>1816.28</v>
      </c>
      <c r="K292">
        <v>627</v>
      </c>
      <c r="L292" s="33">
        <f t="shared" si="40"/>
        <v>2.0468954516951885</v>
      </c>
      <c r="M292" s="39">
        <f t="shared" si="41"/>
        <v>-0.77391370851650498</v>
      </c>
      <c r="N292">
        <f t="shared" si="38"/>
        <v>442733.61</v>
      </c>
      <c r="O292">
        <f t="shared" si="39"/>
        <v>0</v>
      </c>
      <c r="P292">
        <f>IF(AND('Heuristica 24'!$C292=0,'Heuristica 24'!$B292=0,'Heuristica 24'!$F292&lt;&gt;"inf",OR(AND(B291=0,'Heuristica 24'!$F292&lt;P291),B291&lt;&gt;0)),'Heuristica 24'!$F292,P291)</f>
        <v>32851.800000000003</v>
      </c>
      <c r="Q292" t="str">
        <f t="shared" si="42"/>
        <v xml:space="preserve"> </v>
      </c>
      <c r="R292" t="s">
        <v>16</v>
      </c>
      <c r="S292">
        <v>3</v>
      </c>
      <c r="T292">
        <v>0</v>
      </c>
      <c r="U292">
        <v>0.15</v>
      </c>
      <c r="V292">
        <v>318</v>
      </c>
      <c r="W292" t="s">
        <v>511</v>
      </c>
      <c r="X292" t="s">
        <v>511</v>
      </c>
      <c r="Y292" t="s">
        <v>511</v>
      </c>
      <c r="Z292" t="s">
        <v>511</v>
      </c>
      <c r="AA292" t="s">
        <v>511</v>
      </c>
    </row>
    <row r="293" spans="1:28" x14ac:dyDescent="0.3">
      <c r="A293" t="s">
        <v>15</v>
      </c>
      <c r="B293">
        <v>3</v>
      </c>
      <c r="C293">
        <v>0</v>
      </c>
      <c r="D293">
        <v>0.05</v>
      </c>
      <c r="E293">
        <v>318</v>
      </c>
      <c r="F293">
        <v>39788.400000000001</v>
      </c>
      <c r="G293">
        <v>1801.75</v>
      </c>
      <c r="H293">
        <v>0</v>
      </c>
      <c r="I293">
        <v>1</v>
      </c>
      <c r="J293">
        <v>1801.75</v>
      </c>
      <c r="K293">
        <v>2188</v>
      </c>
      <c r="L293" s="33">
        <f t="shared" si="40"/>
        <v>0.21114824758460715</v>
      </c>
      <c r="M293" s="39">
        <f t="shared" si="41"/>
        <v>0.12462626366550755</v>
      </c>
      <c r="N293">
        <f t="shared" si="38"/>
        <v>35379.22</v>
      </c>
      <c r="O293">
        <f t="shared" si="39"/>
        <v>0</v>
      </c>
      <c r="P293">
        <f>IF(AND('Heuristica 24'!$C293=0,'Heuristica 24'!$B293=0,'Heuristica 24'!$F293&lt;&gt;"inf",OR(AND(B292=0,'Heuristica 24'!$F293&lt;P292),B292&lt;&gt;0)),'Heuristica 24'!$F293,P292)</f>
        <v>32851.800000000003</v>
      </c>
      <c r="Q293" t="str">
        <f t="shared" si="42"/>
        <v xml:space="preserve"> </v>
      </c>
      <c r="R293" t="s">
        <v>16</v>
      </c>
      <c r="S293">
        <v>3</v>
      </c>
      <c r="T293">
        <v>0</v>
      </c>
      <c r="U293">
        <v>0.2</v>
      </c>
      <c r="V293">
        <v>318</v>
      </c>
      <c r="W293" t="s">
        <v>511</v>
      </c>
      <c r="X293" t="s">
        <v>511</v>
      </c>
      <c r="Y293" t="s">
        <v>511</v>
      </c>
      <c r="Z293" t="s">
        <v>511</v>
      </c>
      <c r="AA293" t="s">
        <v>511</v>
      </c>
    </row>
    <row r="294" spans="1:28" x14ac:dyDescent="0.3">
      <c r="A294" t="s">
        <v>15</v>
      </c>
      <c r="B294">
        <v>3</v>
      </c>
      <c r="C294">
        <v>0</v>
      </c>
      <c r="D294">
        <v>0.1</v>
      </c>
      <c r="E294">
        <v>318</v>
      </c>
      <c r="F294">
        <v>54962.1</v>
      </c>
      <c r="G294">
        <v>1808.02</v>
      </c>
      <c r="H294">
        <v>1</v>
      </c>
      <c r="I294">
        <v>2</v>
      </c>
      <c r="J294">
        <v>1808.02</v>
      </c>
      <c r="K294">
        <v>566</v>
      </c>
      <c r="L294" s="33">
        <f t="shared" si="40"/>
        <v>0.67303161470604334</v>
      </c>
      <c r="M294" s="39">
        <f t="shared" si="41"/>
        <v>0.1627849412409843</v>
      </c>
      <c r="N294">
        <f t="shared" si="38"/>
        <v>47267.64</v>
      </c>
      <c r="O294">
        <f t="shared" si="39"/>
        <v>0</v>
      </c>
      <c r="P294">
        <f>IF(AND('Heuristica 24'!$C294=0,'Heuristica 24'!$B294=0,'Heuristica 24'!$F294&lt;&gt;"inf",OR(AND(B293=0,'Heuristica 24'!$F294&lt;P293),B293&lt;&gt;0)),'Heuristica 24'!$F294,P293)</f>
        <v>32851.800000000003</v>
      </c>
      <c r="Q294" t="str">
        <f t="shared" si="42"/>
        <v xml:space="preserve"> </v>
      </c>
      <c r="R294" t="s">
        <v>16</v>
      </c>
      <c r="S294">
        <v>3</v>
      </c>
      <c r="T294">
        <v>10</v>
      </c>
      <c r="U294">
        <v>0.05</v>
      </c>
      <c r="V294">
        <v>318</v>
      </c>
      <c r="W294">
        <v>53043.7</v>
      </c>
      <c r="X294">
        <v>1802.47</v>
      </c>
      <c r="Y294">
        <v>0</v>
      </c>
      <c r="Z294">
        <v>1</v>
      </c>
      <c r="AA294">
        <v>1802.47</v>
      </c>
      <c r="AB294">
        <v>6070</v>
      </c>
    </row>
    <row r="295" spans="1:28" x14ac:dyDescent="0.3">
      <c r="A295" t="s">
        <v>15</v>
      </c>
      <c r="B295">
        <v>3</v>
      </c>
      <c r="C295">
        <v>0</v>
      </c>
      <c r="D295">
        <v>0.15</v>
      </c>
      <c r="E295">
        <v>318</v>
      </c>
      <c r="F295" t="s">
        <v>511</v>
      </c>
      <c r="G295" t="s">
        <v>511</v>
      </c>
      <c r="H295" t="s">
        <v>511</v>
      </c>
      <c r="I295" t="s">
        <v>511</v>
      </c>
      <c r="J295" t="s">
        <v>511</v>
      </c>
      <c r="L295" s="33" t="str">
        <f t="shared" si="40"/>
        <v>---</v>
      </c>
      <c r="M295" s="39" t="str">
        <f t="shared" si="41"/>
        <v>---</v>
      </c>
      <c r="N295">
        <f t="shared" si="38"/>
        <v>0</v>
      </c>
      <c r="O295">
        <f t="shared" si="39"/>
        <v>0</v>
      </c>
      <c r="P295">
        <f>IF(AND('Heuristica 24'!$C295=0,'Heuristica 24'!$B295=0,'Heuristica 24'!$F295&lt;&gt;"inf",OR(AND(B294=0,'Heuristica 24'!$F295&lt;P294),B294&lt;&gt;0)),'Heuristica 24'!$F295,P294)</f>
        <v>32851.800000000003</v>
      </c>
      <c r="Q295" t="str">
        <f t="shared" si="42"/>
        <v xml:space="preserve"> </v>
      </c>
      <c r="R295" t="s">
        <v>16</v>
      </c>
      <c r="S295">
        <v>3</v>
      </c>
      <c r="T295">
        <v>10</v>
      </c>
      <c r="U295">
        <v>0.1</v>
      </c>
      <c r="V295">
        <v>318</v>
      </c>
      <c r="W295">
        <v>63954.3</v>
      </c>
      <c r="X295">
        <v>1846.81</v>
      </c>
      <c r="Y295">
        <v>0</v>
      </c>
      <c r="Z295">
        <v>1</v>
      </c>
      <c r="AA295">
        <v>1846.82</v>
      </c>
      <c r="AB295">
        <v>1087</v>
      </c>
    </row>
    <row r="296" spans="1:28" x14ac:dyDescent="0.3">
      <c r="A296" t="s">
        <v>15</v>
      </c>
      <c r="B296">
        <v>3</v>
      </c>
      <c r="C296">
        <v>0</v>
      </c>
      <c r="D296">
        <v>0.2</v>
      </c>
      <c r="E296">
        <v>318</v>
      </c>
      <c r="F296" t="s">
        <v>511</v>
      </c>
      <c r="G296" t="s">
        <v>511</v>
      </c>
      <c r="H296" t="s">
        <v>511</v>
      </c>
      <c r="I296" t="s">
        <v>511</v>
      </c>
      <c r="J296" t="s">
        <v>511</v>
      </c>
      <c r="L296" s="33" t="str">
        <f t="shared" si="40"/>
        <v>---</v>
      </c>
      <c r="M296" s="39" t="str">
        <f t="shared" si="41"/>
        <v>---</v>
      </c>
      <c r="N296">
        <f t="shared" si="38"/>
        <v>0</v>
      </c>
      <c r="O296">
        <f t="shared" si="39"/>
        <v>0</v>
      </c>
      <c r="P296">
        <f>IF(AND('Heuristica 24'!$C296=0,'Heuristica 24'!$B296=0,'Heuristica 24'!$F296&lt;&gt;"inf",OR(AND(B295=0,'Heuristica 24'!$F296&lt;P295),B295&lt;&gt;0)),'Heuristica 24'!$F296,P295)</f>
        <v>32851.800000000003</v>
      </c>
      <c r="Q296" t="str">
        <f t="shared" si="42"/>
        <v xml:space="preserve"> </v>
      </c>
      <c r="R296" t="s">
        <v>16</v>
      </c>
      <c r="S296">
        <v>3</v>
      </c>
      <c r="T296">
        <v>10</v>
      </c>
      <c r="U296">
        <v>0.15</v>
      </c>
      <c r="V296">
        <v>318</v>
      </c>
      <c r="W296" t="s">
        <v>511</v>
      </c>
      <c r="X296" t="s">
        <v>511</v>
      </c>
      <c r="Y296" t="s">
        <v>511</v>
      </c>
      <c r="Z296" t="s">
        <v>511</v>
      </c>
      <c r="AA296" t="s">
        <v>511</v>
      </c>
    </row>
    <row r="297" spans="1:28" x14ac:dyDescent="0.3">
      <c r="A297" t="s">
        <v>15</v>
      </c>
      <c r="B297">
        <v>3</v>
      </c>
      <c r="C297">
        <v>10</v>
      </c>
      <c r="D297">
        <v>0.05</v>
      </c>
      <c r="E297">
        <v>318</v>
      </c>
      <c r="F297">
        <v>49837.3</v>
      </c>
      <c r="G297">
        <v>1857.78</v>
      </c>
      <c r="H297">
        <v>0</v>
      </c>
      <c r="I297">
        <v>1</v>
      </c>
      <c r="J297">
        <v>1857.81</v>
      </c>
      <c r="K297">
        <v>683</v>
      </c>
      <c r="L297" s="33">
        <f t="shared" si="40"/>
        <v>0.51703407423641923</v>
      </c>
      <c r="M297" s="39">
        <f t="shared" si="41"/>
        <v>0.41303762274728228</v>
      </c>
      <c r="N297">
        <f t="shared" si="38"/>
        <v>35269.620000000003</v>
      </c>
      <c r="O297">
        <f t="shared" si="39"/>
        <v>0</v>
      </c>
      <c r="P297">
        <f>IF(AND('Heuristica 24'!$C297=0,'Heuristica 24'!$B297=0,'Heuristica 24'!$F297&lt;&gt;"inf",OR(AND(B296=0,'Heuristica 24'!$F297&lt;P296),B296&lt;&gt;0)),'Heuristica 24'!$F297,P296)</f>
        <v>32851.800000000003</v>
      </c>
      <c r="Q297" t="str">
        <f t="shared" si="42"/>
        <v xml:space="preserve"> </v>
      </c>
      <c r="R297" t="s">
        <v>16</v>
      </c>
      <c r="S297">
        <v>3</v>
      </c>
      <c r="T297">
        <v>10</v>
      </c>
      <c r="U297">
        <v>0.2</v>
      </c>
      <c r="V297">
        <v>318</v>
      </c>
      <c r="W297" t="s">
        <v>511</v>
      </c>
      <c r="X297" t="s">
        <v>511</v>
      </c>
      <c r="Y297" t="s">
        <v>511</v>
      </c>
      <c r="Z297" t="s">
        <v>511</v>
      </c>
      <c r="AA297" t="s">
        <v>511</v>
      </c>
    </row>
    <row r="298" spans="1:28" x14ac:dyDescent="0.3">
      <c r="A298" t="s">
        <v>15</v>
      </c>
      <c r="B298">
        <v>3</v>
      </c>
      <c r="C298">
        <v>10</v>
      </c>
      <c r="D298">
        <v>0.1</v>
      </c>
      <c r="E298">
        <v>318</v>
      </c>
      <c r="F298">
        <v>50310.8</v>
      </c>
      <c r="G298">
        <v>1846.52</v>
      </c>
      <c r="H298">
        <v>0</v>
      </c>
      <c r="I298">
        <v>1</v>
      </c>
      <c r="J298">
        <v>1846.53</v>
      </c>
      <c r="K298">
        <v>592</v>
      </c>
      <c r="L298" s="33">
        <f t="shared" si="40"/>
        <v>0.53144728751544812</v>
      </c>
      <c r="M298" s="39">
        <f t="shared" si="41"/>
        <v>-9.8152146537638596E-2</v>
      </c>
      <c r="N298">
        <f t="shared" si="38"/>
        <v>55786.35</v>
      </c>
      <c r="O298">
        <f t="shared" si="39"/>
        <v>0</v>
      </c>
      <c r="P298">
        <f>IF(AND('Heuristica 24'!$C298=0,'Heuristica 24'!$B298=0,'Heuristica 24'!$F298&lt;&gt;"inf",OR(AND(B297=0,'Heuristica 24'!$F298&lt;P297),B297&lt;&gt;0)),'Heuristica 24'!$F298,P297)</f>
        <v>32851.800000000003</v>
      </c>
      <c r="Q298" t="str">
        <f t="shared" si="42"/>
        <v xml:space="preserve"> </v>
      </c>
      <c r="R298" t="s">
        <v>16</v>
      </c>
      <c r="S298">
        <v>3</v>
      </c>
      <c r="T298">
        <v>25</v>
      </c>
      <c r="U298">
        <v>0.05</v>
      </c>
      <c r="V298">
        <v>318</v>
      </c>
      <c r="W298">
        <v>53422.9</v>
      </c>
      <c r="X298">
        <v>1803.35</v>
      </c>
      <c r="Y298">
        <v>0</v>
      </c>
      <c r="Z298">
        <v>1</v>
      </c>
      <c r="AA298">
        <v>1803.37</v>
      </c>
      <c r="AB298">
        <v>3283</v>
      </c>
    </row>
    <row r="299" spans="1:28" x14ac:dyDescent="0.3">
      <c r="A299" t="s">
        <v>15</v>
      </c>
      <c r="B299">
        <v>3</v>
      </c>
      <c r="C299">
        <v>10</v>
      </c>
      <c r="D299">
        <v>0.15</v>
      </c>
      <c r="E299">
        <v>318</v>
      </c>
      <c r="F299" t="s">
        <v>511</v>
      </c>
      <c r="G299" t="s">
        <v>511</v>
      </c>
      <c r="H299" t="s">
        <v>511</v>
      </c>
      <c r="I299" t="s">
        <v>511</v>
      </c>
      <c r="J299" t="s">
        <v>511</v>
      </c>
      <c r="L299" s="33" t="str">
        <f t="shared" si="40"/>
        <v>---</v>
      </c>
      <c r="M299" s="39" t="str">
        <f t="shared" si="41"/>
        <v>---</v>
      </c>
      <c r="N299">
        <f t="shared" si="38"/>
        <v>0</v>
      </c>
      <c r="O299">
        <f t="shared" si="39"/>
        <v>0</v>
      </c>
      <c r="P299">
        <f>IF(AND('Heuristica 24'!$C299=0,'Heuristica 24'!$B299=0,'Heuristica 24'!$F299&lt;&gt;"inf",OR(AND(B298=0,'Heuristica 24'!$F299&lt;P298),B298&lt;&gt;0)),'Heuristica 24'!$F299,P298)</f>
        <v>32851.800000000003</v>
      </c>
      <c r="Q299" t="str">
        <f t="shared" si="42"/>
        <v xml:space="preserve"> </v>
      </c>
      <c r="R299" t="s">
        <v>16</v>
      </c>
      <c r="S299">
        <v>3</v>
      </c>
      <c r="T299">
        <v>25</v>
      </c>
      <c r="U299">
        <v>0.1</v>
      </c>
      <c r="V299">
        <v>318</v>
      </c>
      <c r="W299">
        <v>72751.3</v>
      </c>
      <c r="X299">
        <v>1800.37</v>
      </c>
      <c r="Y299">
        <v>0</v>
      </c>
      <c r="Z299">
        <v>1</v>
      </c>
      <c r="AA299">
        <v>1800.37</v>
      </c>
      <c r="AB299">
        <v>569</v>
      </c>
    </row>
    <row r="300" spans="1:28" x14ac:dyDescent="0.3">
      <c r="A300" t="s">
        <v>15</v>
      </c>
      <c r="B300">
        <v>3</v>
      </c>
      <c r="C300">
        <v>10</v>
      </c>
      <c r="D300">
        <v>0.2</v>
      </c>
      <c r="E300">
        <v>318</v>
      </c>
      <c r="F300" t="s">
        <v>511</v>
      </c>
      <c r="G300" t="s">
        <v>511</v>
      </c>
      <c r="H300" t="s">
        <v>511</v>
      </c>
      <c r="I300" t="s">
        <v>511</v>
      </c>
      <c r="J300" t="s">
        <v>511</v>
      </c>
      <c r="L300" s="33" t="str">
        <f t="shared" si="40"/>
        <v>---</v>
      </c>
      <c r="M300" s="39" t="str">
        <f t="shared" si="41"/>
        <v>---</v>
      </c>
      <c r="N300">
        <f t="shared" si="38"/>
        <v>0</v>
      </c>
      <c r="O300">
        <f t="shared" si="39"/>
        <v>0</v>
      </c>
      <c r="P300">
        <f>IF(AND('Heuristica 24'!$C300=0,'Heuristica 24'!$B300=0,'Heuristica 24'!$F300&lt;&gt;"inf",OR(AND(B299=0,'Heuristica 24'!$F300&lt;P299),B299&lt;&gt;0)),'Heuristica 24'!$F300,P299)</f>
        <v>32851.800000000003</v>
      </c>
      <c r="Q300" t="str">
        <f t="shared" si="42"/>
        <v xml:space="preserve"> </v>
      </c>
      <c r="R300" t="s">
        <v>16</v>
      </c>
      <c r="S300">
        <v>3</v>
      </c>
      <c r="T300">
        <v>25</v>
      </c>
      <c r="U300">
        <v>0.15</v>
      </c>
      <c r="V300">
        <v>318</v>
      </c>
      <c r="W300" t="s">
        <v>511</v>
      </c>
      <c r="X300" t="s">
        <v>511</v>
      </c>
      <c r="Y300" t="s">
        <v>511</v>
      </c>
      <c r="Z300" t="s">
        <v>511</v>
      </c>
      <c r="AA300" t="s">
        <v>511</v>
      </c>
    </row>
    <row r="301" spans="1:28" x14ac:dyDescent="0.3">
      <c r="A301" t="s">
        <v>15</v>
      </c>
      <c r="B301">
        <v>3</v>
      </c>
      <c r="C301">
        <v>25</v>
      </c>
      <c r="D301">
        <v>0.05</v>
      </c>
      <c r="E301">
        <v>318</v>
      </c>
      <c r="F301">
        <v>39322.199999999997</v>
      </c>
      <c r="G301">
        <v>1813.37</v>
      </c>
      <c r="H301">
        <v>0</v>
      </c>
      <c r="I301">
        <v>1</v>
      </c>
      <c r="J301">
        <v>1813.37</v>
      </c>
      <c r="K301">
        <v>3962</v>
      </c>
      <c r="L301" s="33">
        <f t="shared" si="40"/>
        <v>0.19695724435190742</v>
      </c>
      <c r="M301" s="39">
        <f t="shared" si="41"/>
        <v>0.11990549118864235</v>
      </c>
      <c r="N301">
        <f t="shared" si="38"/>
        <v>35112.07</v>
      </c>
      <c r="O301">
        <f t="shared" si="39"/>
        <v>0</v>
      </c>
      <c r="P301">
        <f>IF(AND('Heuristica 24'!$C301=0,'Heuristica 24'!$B301=0,'Heuristica 24'!$F301&lt;&gt;"inf",OR(AND(B300=0,'Heuristica 24'!$F301&lt;P300),B300&lt;&gt;0)),'Heuristica 24'!$F301,P300)</f>
        <v>32851.800000000003</v>
      </c>
      <c r="Q301" t="str">
        <f t="shared" si="42"/>
        <v xml:space="preserve"> </v>
      </c>
      <c r="R301" t="s">
        <v>16</v>
      </c>
      <c r="S301">
        <v>3</v>
      </c>
      <c r="T301">
        <v>25</v>
      </c>
      <c r="U301">
        <v>0.2</v>
      </c>
      <c r="V301">
        <v>318</v>
      </c>
      <c r="W301" t="s">
        <v>511</v>
      </c>
      <c r="X301" t="s">
        <v>511</v>
      </c>
      <c r="Y301" t="s">
        <v>511</v>
      </c>
      <c r="Z301" t="s">
        <v>511</v>
      </c>
      <c r="AA301" t="s">
        <v>511</v>
      </c>
    </row>
    <row r="302" spans="1:28" x14ac:dyDescent="0.3">
      <c r="A302" t="s">
        <v>15</v>
      </c>
      <c r="B302">
        <v>3</v>
      </c>
      <c r="C302">
        <v>25</v>
      </c>
      <c r="D302">
        <v>0.1</v>
      </c>
      <c r="E302">
        <v>318</v>
      </c>
      <c r="F302">
        <v>69829</v>
      </c>
      <c r="G302">
        <v>1746.72</v>
      </c>
      <c r="H302">
        <v>0</v>
      </c>
      <c r="I302">
        <v>2</v>
      </c>
      <c r="J302">
        <v>1807.02</v>
      </c>
      <c r="K302">
        <v>590</v>
      </c>
      <c r="L302" s="33">
        <f t="shared" si="40"/>
        <v>1.1255760719351753</v>
      </c>
      <c r="M302" s="39">
        <f t="shared" si="41"/>
        <v>0.32848959433210245</v>
      </c>
      <c r="N302">
        <f t="shared" si="38"/>
        <v>52562.7</v>
      </c>
      <c r="O302">
        <f t="shared" si="39"/>
        <v>0</v>
      </c>
      <c r="P302">
        <f>IF(AND('Heuristica 24'!$C302=0,'Heuristica 24'!$B302=0,'Heuristica 24'!$F302&lt;&gt;"inf",OR(AND(B301=0,'Heuristica 24'!$F302&lt;P301),B301&lt;&gt;0)),'Heuristica 24'!$F302,P301)</f>
        <v>32851.800000000003</v>
      </c>
      <c r="Q302" t="str">
        <f t="shared" si="42"/>
        <v xml:space="preserve"> </v>
      </c>
      <c r="R302" t="s">
        <v>16</v>
      </c>
      <c r="S302">
        <v>3</v>
      </c>
      <c r="T302">
        <v>50</v>
      </c>
      <c r="U302">
        <v>0.05</v>
      </c>
      <c r="V302">
        <v>318</v>
      </c>
      <c r="W302">
        <v>51088</v>
      </c>
      <c r="X302">
        <v>1425.16</v>
      </c>
      <c r="Y302">
        <v>0</v>
      </c>
      <c r="Z302">
        <v>5</v>
      </c>
      <c r="AA302">
        <v>1802.52</v>
      </c>
      <c r="AB302">
        <v>10049</v>
      </c>
    </row>
    <row r="303" spans="1:28" x14ac:dyDescent="0.3">
      <c r="A303" t="s">
        <v>15</v>
      </c>
      <c r="B303">
        <v>3</v>
      </c>
      <c r="C303">
        <v>25</v>
      </c>
      <c r="D303">
        <v>0.15</v>
      </c>
      <c r="E303">
        <v>318</v>
      </c>
      <c r="F303" t="s">
        <v>511</v>
      </c>
      <c r="G303" t="s">
        <v>511</v>
      </c>
      <c r="H303" t="s">
        <v>511</v>
      </c>
      <c r="I303" t="s">
        <v>511</v>
      </c>
      <c r="J303" t="s">
        <v>511</v>
      </c>
      <c r="L303" s="33" t="str">
        <f t="shared" si="40"/>
        <v>---</v>
      </c>
      <c r="M303" s="39" t="str">
        <f t="shared" si="41"/>
        <v>---</v>
      </c>
      <c r="N303">
        <f t="shared" si="38"/>
        <v>0</v>
      </c>
      <c r="O303">
        <f t="shared" si="39"/>
        <v>0</v>
      </c>
      <c r="P303">
        <f>IF(AND('Heuristica 24'!$C303=0,'Heuristica 24'!$B303=0,'Heuristica 24'!$F303&lt;&gt;"inf",OR(AND(B302=0,'Heuristica 24'!$F303&lt;P302),B302&lt;&gt;0)),'Heuristica 24'!$F303,P302)</f>
        <v>32851.800000000003</v>
      </c>
      <c r="Q303" t="str">
        <f t="shared" si="42"/>
        <v xml:space="preserve"> </v>
      </c>
      <c r="R303" t="s">
        <v>16</v>
      </c>
      <c r="S303">
        <v>3</v>
      </c>
      <c r="T303">
        <v>50</v>
      </c>
      <c r="U303">
        <v>0.1</v>
      </c>
      <c r="V303">
        <v>318</v>
      </c>
      <c r="W303">
        <v>68205.3</v>
      </c>
      <c r="X303">
        <v>1853.1</v>
      </c>
      <c r="Y303">
        <v>0</v>
      </c>
      <c r="Z303">
        <v>1</v>
      </c>
      <c r="AA303">
        <v>1853.1</v>
      </c>
      <c r="AB303">
        <v>650</v>
      </c>
    </row>
    <row r="304" spans="1:28" x14ac:dyDescent="0.3">
      <c r="A304" t="s">
        <v>15</v>
      </c>
      <c r="B304">
        <v>3</v>
      </c>
      <c r="C304">
        <v>25</v>
      </c>
      <c r="D304">
        <v>0.2</v>
      </c>
      <c r="E304">
        <v>318</v>
      </c>
      <c r="F304" t="s">
        <v>511</v>
      </c>
      <c r="G304" t="s">
        <v>511</v>
      </c>
      <c r="H304" t="s">
        <v>511</v>
      </c>
      <c r="I304" t="s">
        <v>511</v>
      </c>
      <c r="J304" t="s">
        <v>511</v>
      </c>
      <c r="L304" s="33" t="str">
        <f t="shared" si="40"/>
        <v>---</v>
      </c>
      <c r="M304" s="39" t="str">
        <f t="shared" si="41"/>
        <v>---</v>
      </c>
      <c r="N304">
        <f t="shared" si="38"/>
        <v>0</v>
      </c>
      <c r="O304">
        <f t="shared" si="39"/>
        <v>0</v>
      </c>
      <c r="P304">
        <f>IF(AND('Heuristica 24'!$C304=0,'Heuristica 24'!$B304=0,'Heuristica 24'!$F304&lt;&gt;"inf",OR(AND(B303=0,'Heuristica 24'!$F304&lt;P303),B303&lt;&gt;0)),'Heuristica 24'!$F304,P303)</f>
        <v>32851.800000000003</v>
      </c>
      <c r="Q304" t="str">
        <f t="shared" si="42"/>
        <v xml:space="preserve"> </v>
      </c>
      <c r="R304" t="s">
        <v>16</v>
      </c>
      <c r="S304">
        <v>3</v>
      </c>
      <c r="T304">
        <v>50</v>
      </c>
      <c r="U304">
        <v>0.15</v>
      </c>
      <c r="V304">
        <v>318</v>
      </c>
      <c r="W304" t="s">
        <v>511</v>
      </c>
      <c r="X304" t="s">
        <v>511</v>
      </c>
      <c r="Y304" t="s">
        <v>511</v>
      </c>
      <c r="Z304" t="s">
        <v>511</v>
      </c>
      <c r="AA304" t="s">
        <v>511</v>
      </c>
    </row>
    <row r="305" spans="1:28" x14ac:dyDescent="0.3">
      <c r="A305" t="s">
        <v>15</v>
      </c>
      <c r="B305">
        <v>3</v>
      </c>
      <c r="C305">
        <v>50</v>
      </c>
      <c r="D305">
        <v>0.05</v>
      </c>
      <c r="E305">
        <v>318</v>
      </c>
      <c r="F305">
        <v>41121.1</v>
      </c>
      <c r="G305">
        <v>1810.51</v>
      </c>
      <c r="H305">
        <v>0</v>
      </c>
      <c r="I305">
        <v>1</v>
      </c>
      <c r="J305">
        <v>1810.54</v>
      </c>
      <c r="K305">
        <v>1443</v>
      </c>
      <c r="L305" s="33">
        <f t="shared" si="40"/>
        <v>0.25171527891926759</v>
      </c>
      <c r="M305" s="39">
        <f t="shared" si="41"/>
        <v>0.1710081848776539</v>
      </c>
      <c r="N305">
        <f t="shared" si="38"/>
        <v>35115.980000000003</v>
      </c>
      <c r="O305">
        <f t="shared" si="39"/>
        <v>0</v>
      </c>
      <c r="P305">
        <f>IF(AND('Heuristica 24'!$C305=0,'Heuristica 24'!$B305=0,'Heuristica 24'!$F305&lt;&gt;"inf",OR(AND(B304=0,'Heuristica 24'!$F305&lt;P304),B304&lt;&gt;0)),'Heuristica 24'!$F305,P304)</f>
        <v>32851.800000000003</v>
      </c>
      <c r="Q305" t="str">
        <f t="shared" si="42"/>
        <v xml:space="preserve"> </v>
      </c>
      <c r="R305" t="s">
        <v>16</v>
      </c>
      <c r="S305">
        <v>3</v>
      </c>
      <c r="T305">
        <v>50</v>
      </c>
      <c r="U305">
        <v>0.2</v>
      </c>
      <c r="V305">
        <v>318</v>
      </c>
      <c r="W305" t="s">
        <v>511</v>
      </c>
      <c r="X305" t="s">
        <v>511</v>
      </c>
      <c r="Y305" t="s">
        <v>511</v>
      </c>
      <c r="Z305" t="s">
        <v>511</v>
      </c>
      <c r="AA305" t="s">
        <v>511</v>
      </c>
    </row>
    <row r="306" spans="1:28" x14ac:dyDescent="0.3">
      <c r="A306" t="s">
        <v>15</v>
      </c>
      <c r="B306">
        <v>3</v>
      </c>
      <c r="C306">
        <v>50</v>
      </c>
      <c r="D306">
        <v>0.1</v>
      </c>
      <c r="E306">
        <v>318</v>
      </c>
      <c r="F306">
        <v>63980.9</v>
      </c>
      <c r="G306">
        <v>1850.21</v>
      </c>
      <c r="H306">
        <v>1</v>
      </c>
      <c r="I306">
        <v>2</v>
      </c>
      <c r="J306">
        <v>1850.21</v>
      </c>
      <c r="K306">
        <v>555</v>
      </c>
      <c r="L306" s="33">
        <f t="shared" si="40"/>
        <v>0.94756147303952898</v>
      </c>
      <c r="M306" s="39">
        <f t="shared" si="41"/>
        <v>0.29903071500503531</v>
      </c>
      <c r="N306">
        <f t="shared" si="38"/>
        <v>49252.800000000003</v>
      </c>
      <c r="O306">
        <f t="shared" si="39"/>
        <v>0</v>
      </c>
      <c r="P306">
        <f>IF(AND('Heuristica 24'!$C306=0,'Heuristica 24'!$B306=0,'Heuristica 24'!$F306&lt;&gt;"inf",OR(AND(B305=0,'Heuristica 24'!$F306&lt;P305),B305&lt;&gt;0)),'Heuristica 24'!$F306,P305)</f>
        <v>32851.800000000003</v>
      </c>
      <c r="Q306" t="str">
        <f t="shared" si="42"/>
        <v xml:space="preserve"> </v>
      </c>
      <c r="R306" t="s">
        <v>15</v>
      </c>
      <c r="S306">
        <v>0</v>
      </c>
      <c r="T306">
        <v>0</v>
      </c>
      <c r="U306">
        <v>0.05</v>
      </c>
      <c r="V306">
        <v>318</v>
      </c>
      <c r="W306">
        <v>33359.1</v>
      </c>
      <c r="X306">
        <v>1441.93</v>
      </c>
      <c r="Y306">
        <v>3</v>
      </c>
      <c r="Z306">
        <v>9</v>
      </c>
      <c r="AA306">
        <v>1802.37</v>
      </c>
      <c r="AB306">
        <v>14143</v>
      </c>
    </row>
    <row r="307" spans="1:28" x14ac:dyDescent="0.3">
      <c r="A307" t="s">
        <v>15</v>
      </c>
      <c r="B307">
        <v>3</v>
      </c>
      <c r="C307">
        <v>50</v>
      </c>
      <c r="D307">
        <v>0.15</v>
      </c>
      <c r="E307">
        <v>318</v>
      </c>
      <c r="F307" t="s">
        <v>511</v>
      </c>
      <c r="G307" t="s">
        <v>511</v>
      </c>
      <c r="H307" t="s">
        <v>511</v>
      </c>
      <c r="I307" t="s">
        <v>511</v>
      </c>
      <c r="J307" t="s">
        <v>511</v>
      </c>
      <c r="L307" s="33" t="str">
        <f t="shared" si="40"/>
        <v>---</v>
      </c>
      <c r="M307" s="39" t="str">
        <f t="shared" si="41"/>
        <v>---</v>
      </c>
      <c r="N307">
        <f t="shared" si="38"/>
        <v>0</v>
      </c>
      <c r="O307">
        <f t="shared" si="39"/>
        <v>0</v>
      </c>
      <c r="P307">
        <f>IF(AND('Heuristica 24'!$C307=0,'Heuristica 24'!$B307=0,'Heuristica 24'!$F307&lt;&gt;"inf",OR(AND(B306=0,'Heuristica 24'!$F307&lt;P306),B306&lt;&gt;0)),'Heuristica 24'!$F307,P306)</f>
        <v>32851.800000000003</v>
      </c>
      <c r="Q307" t="str">
        <f t="shared" si="42"/>
        <v xml:space="preserve"> </v>
      </c>
      <c r="R307" t="s">
        <v>15</v>
      </c>
      <c r="S307">
        <v>0</v>
      </c>
      <c r="T307">
        <v>0</v>
      </c>
      <c r="U307">
        <v>0.1</v>
      </c>
      <c r="V307">
        <v>318</v>
      </c>
      <c r="W307">
        <v>33506.400000000001</v>
      </c>
      <c r="X307">
        <v>1768.47</v>
      </c>
      <c r="Y307">
        <v>1</v>
      </c>
      <c r="Z307">
        <v>3</v>
      </c>
      <c r="AA307">
        <v>1801.86</v>
      </c>
      <c r="AB307">
        <v>11568</v>
      </c>
    </row>
    <row r="308" spans="1:28" x14ac:dyDescent="0.3">
      <c r="A308" t="s">
        <v>15</v>
      </c>
      <c r="B308">
        <v>3</v>
      </c>
      <c r="C308">
        <v>50</v>
      </c>
      <c r="D308">
        <v>0.2</v>
      </c>
      <c r="E308">
        <v>318</v>
      </c>
      <c r="F308" t="s">
        <v>511</v>
      </c>
      <c r="G308" t="s">
        <v>511</v>
      </c>
      <c r="H308" t="s">
        <v>511</v>
      </c>
      <c r="I308" t="s">
        <v>511</v>
      </c>
      <c r="J308" t="s">
        <v>511</v>
      </c>
      <c r="L308" s="33" t="str">
        <f t="shared" si="40"/>
        <v>---</v>
      </c>
      <c r="M308" s="39" t="str">
        <f t="shared" si="41"/>
        <v>---</v>
      </c>
      <c r="N308">
        <f t="shared" si="38"/>
        <v>0</v>
      </c>
      <c r="O308">
        <f t="shared" si="39"/>
        <v>0</v>
      </c>
      <c r="P308">
        <f>IF(AND('Heuristica 24'!$C308=0,'Heuristica 24'!$B308=0,'Heuristica 24'!$F308&lt;&gt;"inf",OR(AND(B307=0,'Heuristica 24'!$F308&lt;P307),B307&lt;&gt;0)),'Heuristica 24'!$F308,P307)</f>
        <v>32851.800000000003</v>
      </c>
      <c r="Q308" t="str">
        <f t="shared" si="42"/>
        <v xml:space="preserve"> </v>
      </c>
      <c r="R308" t="s">
        <v>15</v>
      </c>
      <c r="S308">
        <v>0</v>
      </c>
      <c r="T308">
        <v>0</v>
      </c>
      <c r="U308">
        <v>0.15</v>
      </c>
      <c r="V308">
        <v>318</v>
      </c>
      <c r="W308">
        <v>33184.6</v>
      </c>
      <c r="X308">
        <v>1376.17</v>
      </c>
      <c r="Y308">
        <v>0</v>
      </c>
      <c r="Z308">
        <v>6</v>
      </c>
      <c r="AA308">
        <v>1801.81</v>
      </c>
      <c r="AB308">
        <v>12728</v>
      </c>
    </row>
    <row r="309" spans="1:28" x14ac:dyDescent="0.3">
      <c r="A309" t="s">
        <v>19</v>
      </c>
      <c r="B309">
        <v>0</v>
      </c>
      <c r="C309">
        <v>0</v>
      </c>
      <c r="D309">
        <v>0.05</v>
      </c>
      <c r="E309">
        <v>100</v>
      </c>
      <c r="F309">
        <v>17289</v>
      </c>
      <c r="G309">
        <v>87.124799999999993</v>
      </c>
      <c r="H309">
        <v>50</v>
      </c>
      <c r="I309">
        <v>6450</v>
      </c>
      <c r="J309">
        <v>1800.14</v>
      </c>
      <c r="K309">
        <v>127754</v>
      </c>
      <c r="L309" s="33">
        <f t="shared" si="40"/>
        <v>0</v>
      </c>
      <c r="M309" s="39">
        <f t="shared" si="41"/>
        <v>5.7840278677723234E-7</v>
      </c>
      <c r="N309">
        <f t="shared" si="38"/>
        <v>17288.990000000002</v>
      </c>
      <c r="O309">
        <f t="shared" si="39"/>
        <v>1</v>
      </c>
      <c r="P309">
        <f>IF(AND('Heuristica 24'!$C309=0,'Heuristica 24'!$B309=0,'Heuristica 24'!$F309&lt;&gt;"inf",OR(AND(B308=0,'Heuristica 24'!$F309&lt;P308),B308&lt;&gt;0)),'Heuristica 24'!$F309,P308)</f>
        <v>17289</v>
      </c>
      <c r="Q309" t="str">
        <f t="shared" si="42"/>
        <v xml:space="preserve"> </v>
      </c>
      <c r="R309" t="s">
        <v>15</v>
      </c>
      <c r="S309">
        <v>0</v>
      </c>
      <c r="T309">
        <v>0</v>
      </c>
      <c r="U309">
        <v>0.2</v>
      </c>
      <c r="V309">
        <v>318</v>
      </c>
      <c r="W309">
        <v>32851.800000000003</v>
      </c>
      <c r="X309">
        <v>1800.04</v>
      </c>
      <c r="Y309">
        <v>0</v>
      </c>
      <c r="Z309">
        <v>1</v>
      </c>
      <c r="AA309">
        <v>1800.04</v>
      </c>
      <c r="AB309">
        <v>10492</v>
      </c>
    </row>
    <row r="310" spans="1:28" x14ac:dyDescent="0.3">
      <c r="A310" t="s">
        <v>19</v>
      </c>
      <c r="B310">
        <v>0</v>
      </c>
      <c r="C310">
        <v>0</v>
      </c>
      <c r="D310">
        <v>0.1</v>
      </c>
      <c r="E310">
        <v>100</v>
      </c>
      <c r="F310">
        <v>17289</v>
      </c>
      <c r="G310">
        <v>6.0126900000000001</v>
      </c>
      <c r="H310">
        <v>1</v>
      </c>
      <c r="I310">
        <v>12921</v>
      </c>
      <c r="J310">
        <v>1800.42</v>
      </c>
      <c r="K310">
        <v>177018</v>
      </c>
      <c r="L310" s="33">
        <f t="shared" si="40"/>
        <v>0</v>
      </c>
      <c r="M310" s="39">
        <f t="shared" si="41"/>
        <v>5.7840278677723234E-7</v>
      </c>
      <c r="N310">
        <f t="shared" si="38"/>
        <v>17288.990000000002</v>
      </c>
      <c r="O310">
        <f t="shared" si="39"/>
        <v>1</v>
      </c>
      <c r="P310">
        <f>IF(AND('Heuristica 24'!$C310=0,'Heuristica 24'!$B310=0,'Heuristica 24'!$F310&lt;&gt;"inf",OR(AND(B309=0,'Heuristica 24'!$F310&lt;P309),B309&lt;&gt;0)),'Heuristica 24'!$F310,P309)</f>
        <v>17289</v>
      </c>
      <c r="Q310" t="str">
        <f t="shared" si="42"/>
        <v xml:space="preserve"> </v>
      </c>
      <c r="R310" t="s">
        <v>15</v>
      </c>
      <c r="S310">
        <v>1</v>
      </c>
      <c r="T310">
        <v>5</v>
      </c>
      <c r="U310">
        <v>0.05</v>
      </c>
      <c r="V310">
        <v>318</v>
      </c>
      <c r="W310">
        <v>38373.9</v>
      </c>
      <c r="X310">
        <v>1830.76</v>
      </c>
      <c r="Y310">
        <v>0</v>
      </c>
      <c r="Z310">
        <v>1</v>
      </c>
      <c r="AA310">
        <v>1830.79</v>
      </c>
      <c r="AB310">
        <v>1142</v>
      </c>
    </row>
    <row r="311" spans="1:28" x14ac:dyDescent="0.3">
      <c r="A311" t="s">
        <v>19</v>
      </c>
      <c r="B311">
        <v>0</v>
      </c>
      <c r="C311">
        <v>0</v>
      </c>
      <c r="D311">
        <v>0.15</v>
      </c>
      <c r="E311">
        <v>100</v>
      </c>
      <c r="F311">
        <v>17289</v>
      </c>
      <c r="G311">
        <v>20.363499999999998</v>
      </c>
      <c r="H311">
        <v>9</v>
      </c>
      <c r="I311">
        <v>7565</v>
      </c>
      <c r="J311">
        <v>1800.27</v>
      </c>
      <c r="K311">
        <v>132500</v>
      </c>
      <c r="L311" s="33">
        <f t="shared" si="40"/>
        <v>0</v>
      </c>
      <c r="M311" s="39">
        <f t="shared" si="41"/>
        <v>5.7840278677723234E-7</v>
      </c>
      <c r="N311">
        <f t="shared" si="38"/>
        <v>17288.990000000002</v>
      </c>
      <c r="O311">
        <f t="shared" si="39"/>
        <v>1</v>
      </c>
      <c r="P311">
        <f>IF(AND('Heuristica 24'!$C311=0,'Heuristica 24'!$B311=0,'Heuristica 24'!$F311&lt;&gt;"inf",OR(AND(B310=0,'Heuristica 24'!$F311&lt;P310),B310&lt;&gt;0)),'Heuristica 24'!$F311,P310)</f>
        <v>17289</v>
      </c>
      <c r="Q311" t="str">
        <f t="shared" si="42"/>
        <v xml:space="preserve"> </v>
      </c>
      <c r="R311" t="s">
        <v>15</v>
      </c>
      <c r="S311">
        <v>1</v>
      </c>
      <c r="T311">
        <v>5</v>
      </c>
      <c r="U311">
        <v>0.1</v>
      </c>
      <c r="V311">
        <v>318</v>
      </c>
      <c r="W311">
        <v>36776.300000000003</v>
      </c>
      <c r="X311">
        <v>1820.48</v>
      </c>
      <c r="Y311">
        <v>0</v>
      </c>
      <c r="Z311">
        <v>1</v>
      </c>
      <c r="AA311">
        <v>1820.49</v>
      </c>
      <c r="AB311">
        <v>1452</v>
      </c>
    </row>
    <row r="312" spans="1:28" x14ac:dyDescent="0.3">
      <c r="A312" t="s">
        <v>19</v>
      </c>
      <c r="B312">
        <v>0</v>
      </c>
      <c r="C312">
        <v>0</v>
      </c>
      <c r="D312">
        <v>0.2</v>
      </c>
      <c r="E312">
        <v>100</v>
      </c>
      <c r="F312">
        <v>17289</v>
      </c>
      <c r="G312">
        <v>21.4084</v>
      </c>
      <c r="H312">
        <v>3</v>
      </c>
      <c r="I312">
        <v>7570</v>
      </c>
      <c r="J312">
        <v>1800.05</v>
      </c>
      <c r="K312">
        <v>136124</v>
      </c>
      <c r="L312" s="33">
        <f t="shared" si="40"/>
        <v>0</v>
      </c>
      <c r="M312" s="39">
        <f t="shared" si="41"/>
        <v>5.7840278677723234E-7</v>
      </c>
      <c r="N312">
        <f t="shared" si="38"/>
        <v>17288.990000000002</v>
      </c>
      <c r="O312">
        <f t="shared" si="39"/>
        <v>1</v>
      </c>
      <c r="P312">
        <f>IF(AND('Heuristica 24'!$C312=0,'Heuristica 24'!$B312=0,'Heuristica 24'!$F312&lt;&gt;"inf",OR(AND(B311=0,'Heuristica 24'!$F312&lt;P311),B311&lt;&gt;0)),'Heuristica 24'!$F312,P311)</f>
        <v>17289</v>
      </c>
      <c r="Q312" t="str">
        <f t="shared" si="42"/>
        <v xml:space="preserve"> </v>
      </c>
      <c r="R312" t="s">
        <v>15</v>
      </c>
      <c r="S312">
        <v>1</v>
      </c>
      <c r="T312">
        <v>5</v>
      </c>
      <c r="U312">
        <v>0.15</v>
      </c>
      <c r="V312">
        <v>318</v>
      </c>
      <c r="W312">
        <v>39483</v>
      </c>
      <c r="X312">
        <v>1805.85</v>
      </c>
      <c r="Y312">
        <v>0</v>
      </c>
      <c r="Z312">
        <v>1</v>
      </c>
      <c r="AA312">
        <v>1805.87</v>
      </c>
      <c r="AB312">
        <v>848</v>
      </c>
    </row>
    <row r="313" spans="1:28" x14ac:dyDescent="0.3">
      <c r="A313" t="s">
        <v>19</v>
      </c>
      <c r="B313">
        <v>1</v>
      </c>
      <c r="C313">
        <v>5</v>
      </c>
      <c r="D313">
        <v>0.05</v>
      </c>
      <c r="E313">
        <v>100</v>
      </c>
      <c r="F313">
        <v>17629.599999999999</v>
      </c>
      <c r="G313">
        <v>209.88200000000001</v>
      </c>
      <c r="H313">
        <v>48</v>
      </c>
      <c r="I313">
        <v>976</v>
      </c>
      <c r="J313">
        <v>1801.92</v>
      </c>
      <c r="K313">
        <v>51902</v>
      </c>
      <c r="L313" s="33">
        <f t="shared" si="40"/>
        <v>1.9700387529643093E-2</v>
      </c>
      <c r="M313" s="39">
        <f t="shared" si="41"/>
        <v>2.2689165242173459E-6</v>
      </c>
      <c r="N313">
        <f t="shared" si="38"/>
        <v>17629.560000000001</v>
      </c>
      <c r="O313">
        <f t="shared" si="39"/>
        <v>1</v>
      </c>
      <c r="P313">
        <f>IF(AND('Heuristica 24'!$C313=0,'Heuristica 24'!$B313=0,'Heuristica 24'!$F313&lt;&gt;"inf",OR(AND(B312=0,'Heuristica 24'!$F313&lt;P312),B312&lt;&gt;0)),'Heuristica 24'!$F313,P312)</f>
        <v>17289</v>
      </c>
      <c r="Q313" t="str">
        <f t="shared" si="42"/>
        <v xml:space="preserve"> </v>
      </c>
      <c r="R313" t="s">
        <v>15</v>
      </c>
      <c r="S313">
        <v>1</v>
      </c>
      <c r="T313">
        <v>5</v>
      </c>
      <c r="U313">
        <v>0.2</v>
      </c>
      <c r="V313">
        <v>318</v>
      </c>
      <c r="W313">
        <v>44829.9</v>
      </c>
      <c r="X313">
        <v>1837.97</v>
      </c>
      <c r="Y313">
        <v>0</v>
      </c>
      <c r="Z313">
        <v>1</v>
      </c>
      <c r="AA313">
        <v>1837.97</v>
      </c>
      <c r="AB313">
        <v>541</v>
      </c>
    </row>
    <row r="314" spans="1:28" x14ac:dyDescent="0.3">
      <c r="A314" t="s">
        <v>19</v>
      </c>
      <c r="B314">
        <v>1</v>
      </c>
      <c r="C314">
        <v>5</v>
      </c>
      <c r="D314">
        <v>0.1</v>
      </c>
      <c r="E314">
        <v>100</v>
      </c>
      <c r="F314">
        <v>17941.8</v>
      </c>
      <c r="G314">
        <v>207.11099999999999</v>
      </c>
      <c r="H314">
        <v>59</v>
      </c>
      <c r="I314">
        <v>1599</v>
      </c>
      <c r="J314">
        <v>1800.49</v>
      </c>
      <c r="K314">
        <v>46094</v>
      </c>
      <c r="L314" s="33">
        <f t="shared" si="40"/>
        <v>3.775811209439528E-2</v>
      </c>
      <c r="M314" s="39">
        <f t="shared" si="41"/>
        <v>-5.5735736814721548E-7</v>
      </c>
      <c r="N314">
        <f t="shared" si="38"/>
        <v>17941.810000000001</v>
      </c>
      <c r="O314">
        <f t="shared" si="39"/>
        <v>1</v>
      </c>
      <c r="P314">
        <f>IF(AND('Heuristica 24'!$C314=0,'Heuristica 24'!$B314=0,'Heuristica 24'!$F314&lt;&gt;"inf",OR(AND(B313=0,'Heuristica 24'!$F314&lt;P313),B313&lt;&gt;0)),'Heuristica 24'!$F314,P313)</f>
        <v>17289</v>
      </c>
      <c r="Q314" t="str">
        <f t="shared" si="42"/>
        <v xml:space="preserve"> </v>
      </c>
      <c r="R314" t="s">
        <v>15</v>
      </c>
      <c r="S314">
        <v>1</v>
      </c>
      <c r="T314">
        <v>10</v>
      </c>
      <c r="U314">
        <v>0.05</v>
      </c>
      <c r="V314">
        <v>318</v>
      </c>
      <c r="W314">
        <v>38694</v>
      </c>
      <c r="X314">
        <v>1815.07</v>
      </c>
      <c r="Y314">
        <v>0</v>
      </c>
      <c r="Z314">
        <v>1</v>
      </c>
      <c r="AA314">
        <v>1815.07</v>
      </c>
      <c r="AB314">
        <v>1106</v>
      </c>
    </row>
    <row r="315" spans="1:28" x14ac:dyDescent="0.3">
      <c r="A315" t="s">
        <v>19</v>
      </c>
      <c r="B315">
        <v>1</v>
      </c>
      <c r="C315">
        <v>5</v>
      </c>
      <c r="D315">
        <v>0.15</v>
      </c>
      <c r="E315">
        <v>100</v>
      </c>
      <c r="F315">
        <v>17889.8</v>
      </c>
      <c r="G315">
        <v>181.28700000000001</v>
      </c>
      <c r="H315">
        <v>58</v>
      </c>
      <c r="I315">
        <v>1046</v>
      </c>
      <c r="J315">
        <v>1801.25</v>
      </c>
      <c r="K315">
        <v>68161</v>
      </c>
      <c r="L315" s="33">
        <f t="shared" si="40"/>
        <v>3.4750419341778027E-2</v>
      </c>
      <c r="M315" s="39" t="str">
        <f t="shared" si="41"/>
        <v>---</v>
      </c>
      <c r="N315">
        <f t="shared" si="38"/>
        <v>0</v>
      </c>
      <c r="O315">
        <f t="shared" si="39"/>
        <v>0</v>
      </c>
      <c r="P315">
        <f>IF(AND('Heuristica 24'!$C315=0,'Heuristica 24'!$B315=0,'Heuristica 24'!$F315&lt;&gt;"inf",OR(AND(B314=0,'Heuristica 24'!$F315&lt;P314),B314&lt;&gt;0)),'Heuristica 24'!$F315,P314)</f>
        <v>17289</v>
      </c>
      <c r="Q315" t="str">
        <f t="shared" si="42"/>
        <v xml:space="preserve"> </v>
      </c>
      <c r="R315" t="s">
        <v>15</v>
      </c>
      <c r="S315">
        <v>1</v>
      </c>
      <c r="T315">
        <v>10</v>
      </c>
      <c r="U315">
        <v>0.1</v>
      </c>
      <c r="V315">
        <v>318</v>
      </c>
      <c r="W315">
        <v>39823.199999999997</v>
      </c>
      <c r="X315">
        <v>1828.7</v>
      </c>
      <c r="Y315">
        <v>0</v>
      </c>
      <c r="Z315">
        <v>1</v>
      </c>
      <c r="AA315">
        <v>1828.7</v>
      </c>
      <c r="AB315">
        <v>1075</v>
      </c>
    </row>
    <row r="316" spans="1:28" x14ac:dyDescent="0.3">
      <c r="A316" t="s">
        <v>19</v>
      </c>
      <c r="B316">
        <v>1</v>
      </c>
      <c r="C316">
        <v>5</v>
      </c>
      <c r="D316">
        <v>0.15</v>
      </c>
      <c r="E316">
        <v>100</v>
      </c>
      <c r="F316" t="s">
        <v>511</v>
      </c>
      <c r="G316" t="s">
        <v>511</v>
      </c>
      <c r="H316" t="s">
        <v>511</v>
      </c>
      <c r="I316" t="s">
        <v>511</v>
      </c>
      <c r="J316" t="s">
        <v>511</v>
      </c>
      <c r="L316" s="33" t="str">
        <f t="shared" si="40"/>
        <v>---</v>
      </c>
      <c r="M316" s="39" t="str">
        <f t="shared" si="41"/>
        <v>---</v>
      </c>
      <c r="N316">
        <f t="shared" si="38"/>
        <v>0</v>
      </c>
      <c r="O316">
        <f t="shared" si="39"/>
        <v>0</v>
      </c>
      <c r="P316">
        <f>IF(AND('Heuristica 24'!$C316=0,'Heuristica 24'!$B316=0,'Heuristica 24'!$F316&lt;&gt;"inf",OR(AND(B315=0,'Heuristica 24'!$F316&lt;P315),B315&lt;&gt;0)),'Heuristica 24'!$F316,P315)</f>
        <v>17289</v>
      </c>
      <c r="Q316" t="str">
        <f t="shared" si="42"/>
        <v xml:space="preserve"> </v>
      </c>
      <c r="R316" t="s">
        <v>15</v>
      </c>
      <c r="S316">
        <v>1</v>
      </c>
      <c r="T316">
        <v>10</v>
      </c>
      <c r="U316">
        <v>0.15</v>
      </c>
      <c r="V316">
        <v>318</v>
      </c>
      <c r="W316">
        <v>43624.7</v>
      </c>
      <c r="X316">
        <v>1812.33</v>
      </c>
      <c r="Y316">
        <v>0</v>
      </c>
      <c r="Z316">
        <v>1</v>
      </c>
      <c r="AA316">
        <v>1812.33</v>
      </c>
      <c r="AB316">
        <v>546</v>
      </c>
    </row>
    <row r="317" spans="1:28" x14ac:dyDescent="0.3">
      <c r="A317" t="s">
        <v>19</v>
      </c>
      <c r="B317">
        <v>1</v>
      </c>
      <c r="C317">
        <v>5</v>
      </c>
      <c r="D317">
        <v>0.2</v>
      </c>
      <c r="E317">
        <v>100</v>
      </c>
      <c r="F317">
        <v>17941.8</v>
      </c>
      <c r="G317">
        <v>155.52099999999999</v>
      </c>
      <c r="H317">
        <v>42</v>
      </c>
      <c r="I317">
        <v>1762</v>
      </c>
      <c r="J317">
        <v>1800.47</v>
      </c>
      <c r="K317">
        <v>47365</v>
      </c>
      <c r="L317" s="33">
        <f t="shared" si="40"/>
        <v>3.775811209439528E-2</v>
      </c>
      <c r="M317" s="39" t="str">
        <f t="shared" si="41"/>
        <v>---</v>
      </c>
      <c r="N317">
        <f t="shared" si="38"/>
        <v>0</v>
      </c>
      <c r="O317">
        <f t="shared" si="39"/>
        <v>0</v>
      </c>
      <c r="P317">
        <f>IF(AND('Heuristica 24'!$C317=0,'Heuristica 24'!$B317=0,'Heuristica 24'!$F317&lt;&gt;"inf",OR(AND(B316=0,'Heuristica 24'!$F317&lt;P316),B316&lt;&gt;0)),'Heuristica 24'!$F317,P316)</f>
        <v>17289</v>
      </c>
      <c r="Q317" t="str">
        <f t="shared" si="42"/>
        <v xml:space="preserve"> </v>
      </c>
      <c r="R317" t="s">
        <v>15</v>
      </c>
      <c r="S317">
        <v>1</v>
      </c>
      <c r="T317">
        <v>10</v>
      </c>
      <c r="U317">
        <v>0.2</v>
      </c>
      <c r="V317">
        <v>318</v>
      </c>
      <c r="W317">
        <v>44980.4</v>
      </c>
      <c r="X317">
        <v>1848.13</v>
      </c>
      <c r="Y317">
        <v>0</v>
      </c>
      <c r="Z317">
        <v>1</v>
      </c>
      <c r="AA317">
        <v>1848.13</v>
      </c>
      <c r="AB317">
        <v>508</v>
      </c>
    </row>
    <row r="318" spans="1:28" x14ac:dyDescent="0.3">
      <c r="A318" t="s">
        <v>19</v>
      </c>
      <c r="B318">
        <v>1</v>
      </c>
      <c r="C318">
        <v>5</v>
      </c>
      <c r="D318">
        <v>0.2</v>
      </c>
      <c r="E318">
        <v>100</v>
      </c>
      <c r="F318" t="s">
        <v>511</v>
      </c>
      <c r="G318" t="s">
        <v>511</v>
      </c>
      <c r="H318" t="s">
        <v>511</v>
      </c>
      <c r="I318" t="s">
        <v>511</v>
      </c>
      <c r="J318" t="s">
        <v>511</v>
      </c>
      <c r="L318" s="33" t="str">
        <f t="shared" si="40"/>
        <v>---</v>
      </c>
      <c r="M318" s="39" t="str">
        <f t="shared" si="41"/>
        <v>---</v>
      </c>
      <c r="N318">
        <f t="shared" si="38"/>
        <v>0</v>
      </c>
      <c r="O318">
        <f t="shared" si="39"/>
        <v>0</v>
      </c>
      <c r="P318">
        <f>IF(AND('Heuristica 24'!$C318=0,'Heuristica 24'!$B318=0,'Heuristica 24'!$F318&lt;&gt;"inf",OR(AND(B317=0,'Heuristica 24'!$F318&lt;P317),B317&lt;&gt;0)),'Heuristica 24'!$F318,P317)</f>
        <v>17289</v>
      </c>
      <c r="Q318" t="str">
        <f t="shared" si="42"/>
        <v xml:space="preserve"> </v>
      </c>
      <c r="R318" t="s">
        <v>15</v>
      </c>
      <c r="S318">
        <v>1</v>
      </c>
      <c r="T318">
        <v>25</v>
      </c>
      <c r="U318">
        <v>0.05</v>
      </c>
      <c r="V318">
        <v>318</v>
      </c>
      <c r="W318">
        <v>37566.9</v>
      </c>
      <c r="X318">
        <v>1805.18</v>
      </c>
      <c r="Y318">
        <v>0</v>
      </c>
      <c r="Z318">
        <v>1</v>
      </c>
      <c r="AA318">
        <v>1805.18</v>
      </c>
      <c r="AB318">
        <v>1122</v>
      </c>
    </row>
    <row r="319" spans="1:28" x14ac:dyDescent="0.3">
      <c r="A319" t="s">
        <v>19</v>
      </c>
      <c r="B319">
        <v>1</v>
      </c>
      <c r="C319">
        <v>10</v>
      </c>
      <c r="D319">
        <v>0.05</v>
      </c>
      <c r="E319">
        <v>100</v>
      </c>
      <c r="F319">
        <v>17629.599999999999</v>
      </c>
      <c r="G319">
        <v>207.767</v>
      </c>
      <c r="H319">
        <v>55</v>
      </c>
      <c r="I319">
        <v>1034</v>
      </c>
      <c r="J319">
        <v>1800.02</v>
      </c>
      <c r="K319">
        <v>56950</v>
      </c>
      <c r="L319" s="33">
        <f t="shared" si="40"/>
        <v>1.9700387529643093E-2</v>
      </c>
      <c r="M319" s="39">
        <f t="shared" si="41"/>
        <v>2.2689165242173459E-6</v>
      </c>
      <c r="N319">
        <f t="shared" si="38"/>
        <v>17629.560000000001</v>
      </c>
      <c r="O319">
        <f t="shared" si="39"/>
        <v>1</v>
      </c>
      <c r="P319">
        <f>IF(AND('Heuristica 24'!$C319=0,'Heuristica 24'!$B319=0,'Heuristica 24'!$F319&lt;&gt;"inf",OR(AND(B318=0,'Heuristica 24'!$F319&lt;P318),B318&lt;&gt;0)),'Heuristica 24'!$F319,P318)</f>
        <v>17289</v>
      </c>
      <c r="Q319" t="str">
        <f t="shared" si="42"/>
        <v xml:space="preserve"> </v>
      </c>
      <c r="R319" t="s">
        <v>15</v>
      </c>
      <c r="S319">
        <v>1</v>
      </c>
      <c r="T319">
        <v>25</v>
      </c>
      <c r="U319">
        <v>0.1</v>
      </c>
      <c r="V319">
        <v>318</v>
      </c>
      <c r="W319">
        <v>43480.7</v>
      </c>
      <c r="X319">
        <v>1854.48</v>
      </c>
      <c r="Y319">
        <v>0</v>
      </c>
      <c r="Z319">
        <v>1</v>
      </c>
      <c r="AA319">
        <v>1854.67</v>
      </c>
      <c r="AB319">
        <v>575</v>
      </c>
    </row>
    <row r="320" spans="1:28" x14ac:dyDescent="0.3">
      <c r="A320" t="s">
        <v>19</v>
      </c>
      <c r="B320">
        <v>1</v>
      </c>
      <c r="C320">
        <v>10</v>
      </c>
      <c r="D320">
        <v>0.1</v>
      </c>
      <c r="E320">
        <v>100</v>
      </c>
      <c r="F320">
        <v>17941.8</v>
      </c>
      <c r="G320">
        <v>200.53299999999999</v>
      </c>
      <c r="H320">
        <v>64</v>
      </c>
      <c r="I320">
        <v>1573</v>
      </c>
      <c r="J320">
        <v>1800.12</v>
      </c>
      <c r="K320">
        <v>51194</v>
      </c>
      <c r="L320" s="33">
        <f t="shared" si="40"/>
        <v>3.775811209439528E-2</v>
      </c>
      <c r="M320" s="39">
        <f t="shared" si="41"/>
        <v>-5.5735736814721548E-7</v>
      </c>
      <c r="N320">
        <f t="shared" si="38"/>
        <v>17941.810000000001</v>
      </c>
      <c r="O320">
        <f t="shared" si="39"/>
        <v>1</v>
      </c>
      <c r="P320">
        <f>IF(AND('Heuristica 24'!$C320=0,'Heuristica 24'!$B320=0,'Heuristica 24'!$F320&lt;&gt;"inf",OR(AND(B319=0,'Heuristica 24'!$F320&lt;P319),B319&lt;&gt;0)),'Heuristica 24'!$F320,P319)</f>
        <v>17289</v>
      </c>
      <c r="Q320" t="str">
        <f t="shared" si="42"/>
        <v xml:space="preserve"> </v>
      </c>
      <c r="R320" t="s">
        <v>15</v>
      </c>
      <c r="S320">
        <v>1</v>
      </c>
      <c r="T320">
        <v>25</v>
      </c>
      <c r="U320">
        <v>0.15</v>
      </c>
      <c r="V320">
        <v>318</v>
      </c>
      <c r="W320">
        <v>50173.3</v>
      </c>
      <c r="X320">
        <v>1845.95</v>
      </c>
      <c r="Y320">
        <v>0</v>
      </c>
      <c r="Z320">
        <v>1</v>
      </c>
      <c r="AA320">
        <v>1845.95</v>
      </c>
      <c r="AB320">
        <v>599</v>
      </c>
    </row>
    <row r="321" spans="1:28" x14ac:dyDescent="0.3">
      <c r="A321" t="s">
        <v>19</v>
      </c>
      <c r="B321">
        <v>1</v>
      </c>
      <c r="C321">
        <v>10</v>
      </c>
      <c r="D321">
        <v>0.15</v>
      </c>
      <c r="E321">
        <v>100</v>
      </c>
      <c r="F321" t="s">
        <v>511</v>
      </c>
      <c r="G321" t="s">
        <v>511</v>
      </c>
      <c r="H321" t="s">
        <v>511</v>
      </c>
      <c r="I321" t="s">
        <v>511</v>
      </c>
      <c r="J321" t="s">
        <v>511</v>
      </c>
      <c r="L321" s="33" t="str">
        <f t="shared" si="40"/>
        <v>---</v>
      </c>
      <c r="M321" s="39" t="str">
        <f t="shared" si="41"/>
        <v>---</v>
      </c>
      <c r="N321">
        <f t="shared" si="38"/>
        <v>0</v>
      </c>
      <c r="O321">
        <f t="shared" si="39"/>
        <v>0</v>
      </c>
      <c r="P321">
        <f>IF(AND('Heuristica 24'!$C321=0,'Heuristica 24'!$B321=0,'Heuristica 24'!$F321&lt;&gt;"inf",OR(AND(B320=0,'Heuristica 24'!$F321&lt;P320),B320&lt;&gt;0)),'Heuristica 24'!$F321,P320)</f>
        <v>17289</v>
      </c>
      <c r="Q321" t="str">
        <f t="shared" si="42"/>
        <v xml:space="preserve"> </v>
      </c>
      <c r="R321" t="s">
        <v>15</v>
      </c>
      <c r="S321">
        <v>1</v>
      </c>
      <c r="T321">
        <v>25</v>
      </c>
      <c r="U321">
        <v>0.2</v>
      </c>
      <c r="V321">
        <v>318</v>
      </c>
      <c r="W321">
        <v>63368.6</v>
      </c>
      <c r="X321">
        <v>1814.95</v>
      </c>
      <c r="Y321">
        <v>1</v>
      </c>
      <c r="Z321">
        <v>2</v>
      </c>
      <c r="AA321">
        <v>1814.95</v>
      </c>
      <c r="AB321">
        <v>641</v>
      </c>
    </row>
    <row r="322" spans="1:28" x14ac:dyDescent="0.3">
      <c r="A322" t="s">
        <v>19</v>
      </c>
      <c r="B322">
        <v>1</v>
      </c>
      <c r="C322">
        <v>10</v>
      </c>
      <c r="D322">
        <v>0.2</v>
      </c>
      <c r="E322">
        <v>100</v>
      </c>
      <c r="F322" t="s">
        <v>511</v>
      </c>
      <c r="G322" t="s">
        <v>511</v>
      </c>
      <c r="H322" t="s">
        <v>511</v>
      </c>
      <c r="I322" t="s">
        <v>511</v>
      </c>
      <c r="J322" t="s">
        <v>511</v>
      </c>
      <c r="L322" s="33" t="str">
        <f t="shared" si="40"/>
        <v>---</v>
      </c>
      <c r="M322" s="39" t="str">
        <f t="shared" si="41"/>
        <v>---</v>
      </c>
      <c r="N322">
        <f t="shared" ref="N322:N385" si="43">SUMPRODUCT(($A$1137:$A$1760=A322)*($B$1137:$B$1760=B322)*($C$1137:$C$1760=C322)*($D$1137:$D$1760=D322)*($F$1137:$F$1760))</f>
        <v>0</v>
      </c>
      <c r="O322">
        <f t="shared" ref="O322:O385" si="44">SUMPRODUCT(($A$1137:$A$1760=A322)*($B$1137:$B$1760=B322)*($C$1137:$C$1760=C322)*($D$1137:$D$1760=D322)*($K$1137:$K$1760))</f>
        <v>0</v>
      </c>
      <c r="P322">
        <f>IF(AND('Heuristica 24'!$C322=0,'Heuristica 24'!$B322=0,'Heuristica 24'!$F322&lt;&gt;"inf",OR(AND(B321=0,'Heuristica 24'!$F322&lt;P321),B321&lt;&gt;0)),'Heuristica 24'!$F322,P321)</f>
        <v>17289</v>
      </c>
      <c r="Q322" t="str">
        <f t="shared" si="42"/>
        <v xml:space="preserve"> </v>
      </c>
      <c r="R322" t="s">
        <v>15</v>
      </c>
      <c r="S322">
        <v>1</v>
      </c>
      <c r="T322">
        <v>50</v>
      </c>
      <c r="U322">
        <v>0.05</v>
      </c>
      <c r="V322">
        <v>318</v>
      </c>
      <c r="W322">
        <v>39050.5</v>
      </c>
      <c r="X322">
        <v>1806.01</v>
      </c>
      <c r="Y322">
        <v>0</v>
      </c>
      <c r="Z322">
        <v>1</v>
      </c>
      <c r="AA322">
        <v>1806.12</v>
      </c>
      <c r="AB322">
        <v>822</v>
      </c>
    </row>
    <row r="323" spans="1:28" x14ac:dyDescent="0.3">
      <c r="A323" t="s">
        <v>19</v>
      </c>
      <c r="B323">
        <v>1</v>
      </c>
      <c r="C323">
        <v>25</v>
      </c>
      <c r="D323">
        <v>0.05</v>
      </c>
      <c r="E323">
        <v>100</v>
      </c>
      <c r="F323">
        <v>17729.3</v>
      </c>
      <c r="G323">
        <v>60.111800000000002</v>
      </c>
      <c r="H323">
        <v>0</v>
      </c>
      <c r="I323">
        <v>449</v>
      </c>
      <c r="J323">
        <v>1800.39</v>
      </c>
      <c r="K323">
        <v>35756</v>
      </c>
      <c r="L323" s="33">
        <f t="shared" ref="L323:L386" si="45">IF(AND(F323&lt;&gt;"inf",F323&lt;&gt;"infeas"),F323/P323-1,"---")</f>
        <v>2.5467059980334383E-2</v>
      </c>
      <c r="M323" s="39">
        <f t="shared" ref="M323:M386" si="46">IF(AND(F323&lt;&gt;"inf",N323&lt;&gt;0),F323/N323-1,"---")</f>
        <v>2.8201982598119457E-6</v>
      </c>
      <c r="N323">
        <f t="shared" si="43"/>
        <v>17729.25</v>
      </c>
      <c r="O323">
        <f t="shared" si="44"/>
        <v>1</v>
      </c>
      <c r="P323">
        <f>IF(AND('Heuristica 24'!$C323=0,'Heuristica 24'!$B323=0,'Heuristica 24'!$F323&lt;&gt;"inf",OR(AND(B322=0,'Heuristica 24'!$F323&lt;P322),B322&lt;&gt;0)),'Heuristica 24'!$F323,P322)</f>
        <v>17289</v>
      </c>
      <c r="Q323" t="str">
        <f t="shared" si="42"/>
        <v xml:space="preserve"> </v>
      </c>
      <c r="R323" t="s">
        <v>15</v>
      </c>
      <c r="S323">
        <v>1</v>
      </c>
      <c r="T323">
        <v>50</v>
      </c>
      <c r="U323">
        <v>0.1</v>
      </c>
      <c r="V323">
        <v>318</v>
      </c>
      <c r="W323">
        <v>56883</v>
      </c>
      <c r="X323">
        <v>1819.11</v>
      </c>
      <c r="Y323">
        <v>0</v>
      </c>
      <c r="Z323">
        <v>1</v>
      </c>
      <c r="AA323">
        <v>1819.23</v>
      </c>
      <c r="AB323">
        <v>587</v>
      </c>
    </row>
    <row r="324" spans="1:28" x14ac:dyDescent="0.3">
      <c r="A324" t="s">
        <v>19</v>
      </c>
      <c r="B324">
        <v>1</v>
      </c>
      <c r="C324">
        <v>25</v>
      </c>
      <c r="D324">
        <v>0.1</v>
      </c>
      <c r="E324">
        <v>100</v>
      </c>
      <c r="F324">
        <v>17969.8</v>
      </c>
      <c r="G324">
        <v>827.14499999999998</v>
      </c>
      <c r="H324">
        <v>274</v>
      </c>
      <c r="I324">
        <v>779</v>
      </c>
      <c r="J324">
        <v>1801.47</v>
      </c>
      <c r="K324">
        <v>36012</v>
      </c>
      <c r="L324" s="33">
        <f t="shared" si="45"/>
        <v>3.9377638961189065E-2</v>
      </c>
      <c r="M324" s="39">
        <f t="shared" si="46"/>
        <v>-5.5648891128523559E-7</v>
      </c>
      <c r="N324">
        <f t="shared" si="43"/>
        <v>17969.810000000001</v>
      </c>
      <c r="O324">
        <f t="shared" si="44"/>
        <v>1</v>
      </c>
      <c r="P324">
        <f>IF(AND('Heuristica 24'!$C324=0,'Heuristica 24'!$B324=0,'Heuristica 24'!$F324&lt;&gt;"inf",OR(AND(B323=0,'Heuristica 24'!$F324&lt;P323),B323&lt;&gt;0)),'Heuristica 24'!$F324,P323)</f>
        <v>17289</v>
      </c>
      <c r="Q324" t="str">
        <f t="shared" ref="Q324:Q387" si="47">IF(AND(M324&lt;-0.1%,O324=1),"Aqui", " ")</f>
        <v xml:space="preserve"> </v>
      </c>
      <c r="R324" t="s">
        <v>15</v>
      </c>
      <c r="S324">
        <v>1</v>
      </c>
      <c r="T324">
        <v>50</v>
      </c>
      <c r="U324">
        <v>0.15</v>
      </c>
      <c r="V324">
        <v>318</v>
      </c>
      <c r="W324">
        <v>69031.199999999997</v>
      </c>
      <c r="X324">
        <v>1819.5</v>
      </c>
      <c r="Y324">
        <v>0</v>
      </c>
      <c r="Z324">
        <v>1</v>
      </c>
      <c r="AA324">
        <v>1819.65</v>
      </c>
      <c r="AB324">
        <v>619</v>
      </c>
    </row>
    <row r="325" spans="1:28" x14ac:dyDescent="0.3">
      <c r="A325" t="s">
        <v>19</v>
      </c>
      <c r="B325">
        <v>1</v>
      </c>
      <c r="C325">
        <v>25</v>
      </c>
      <c r="D325">
        <v>0.15</v>
      </c>
      <c r="E325">
        <v>100</v>
      </c>
      <c r="F325" t="s">
        <v>511</v>
      </c>
      <c r="G325" t="s">
        <v>511</v>
      </c>
      <c r="H325" t="s">
        <v>511</v>
      </c>
      <c r="I325" t="s">
        <v>511</v>
      </c>
      <c r="J325" t="s">
        <v>511</v>
      </c>
      <c r="L325" s="33" t="str">
        <f t="shared" si="45"/>
        <v>---</v>
      </c>
      <c r="M325" s="39" t="str">
        <f t="shared" si="46"/>
        <v>---</v>
      </c>
      <c r="N325">
        <f t="shared" si="43"/>
        <v>0</v>
      </c>
      <c r="O325">
        <f t="shared" si="44"/>
        <v>0</v>
      </c>
      <c r="P325">
        <f>IF(AND('Heuristica 24'!$C325=0,'Heuristica 24'!$B325=0,'Heuristica 24'!$F325&lt;&gt;"inf",OR(AND(B324=0,'Heuristica 24'!$F325&lt;P324),B324&lt;&gt;0)),'Heuristica 24'!$F325,P324)</f>
        <v>17289</v>
      </c>
      <c r="Q325" t="str">
        <f t="shared" si="47"/>
        <v xml:space="preserve"> </v>
      </c>
      <c r="R325" t="s">
        <v>15</v>
      </c>
      <c r="S325">
        <v>1</v>
      </c>
      <c r="T325">
        <v>50</v>
      </c>
      <c r="U325">
        <v>0.2</v>
      </c>
      <c r="V325">
        <v>318</v>
      </c>
      <c r="W325">
        <v>93376.9</v>
      </c>
      <c r="X325">
        <v>1820.22</v>
      </c>
      <c r="Y325">
        <v>0</v>
      </c>
      <c r="Z325">
        <v>1</v>
      </c>
      <c r="AA325">
        <v>1820.36</v>
      </c>
      <c r="AB325">
        <v>587</v>
      </c>
    </row>
    <row r="326" spans="1:28" x14ac:dyDescent="0.3">
      <c r="A326" t="s">
        <v>19</v>
      </c>
      <c r="B326">
        <v>1</v>
      </c>
      <c r="C326">
        <v>25</v>
      </c>
      <c r="D326">
        <v>0.2</v>
      </c>
      <c r="E326">
        <v>100</v>
      </c>
      <c r="F326" t="s">
        <v>511</v>
      </c>
      <c r="G326" t="s">
        <v>511</v>
      </c>
      <c r="H326" t="s">
        <v>511</v>
      </c>
      <c r="I326" t="s">
        <v>511</v>
      </c>
      <c r="J326" t="s">
        <v>511</v>
      </c>
      <c r="L326" s="33" t="str">
        <f t="shared" si="45"/>
        <v>---</v>
      </c>
      <c r="M326" s="39" t="str">
        <f t="shared" si="46"/>
        <v>---</v>
      </c>
      <c r="N326">
        <f t="shared" si="43"/>
        <v>0</v>
      </c>
      <c r="O326">
        <f t="shared" si="44"/>
        <v>0</v>
      </c>
      <c r="P326">
        <f>IF(AND('Heuristica 24'!$C326=0,'Heuristica 24'!$B326=0,'Heuristica 24'!$F326&lt;&gt;"inf",OR(AND(B325=0,'Heuristica 24'!$F326&lt;P325),B325&lt;&gt;0)),'Heuristica 24'!$F326,P325)</f>
        <v>17289</v>
      </c>
      <c r="Q326" t="str">
        <f t="shared" si="47"/>
        <v xml:space="preserve"> </v>
      </c>
      <c r="R326" t="s">
        <v>15</v>
      </c>
      <c r="S326">
        <v>2</v>
      </c>
      <c r="T326">
        <v>5</v>
      </c>
      <c r="U326">
        <v>0.05</v>
      </c>
      <c r="V326">
        <v>318</v>
      </c>
      <c r="W326">
        <v>43598.5</v>
      </c>
      <c r="X326">
        <v>1857.73</v>
      </c>
      <c r="Y326">
        <v>0</v>
      </c>
      <c r="Z326">
        <v>1</v>
      </c>
      <c r="AA326">
        <v>1857.75</v>
      </c>
      <c r="AB326">
        <v>660</v>
      </c>
    </row>
    <row r="327" spans="1:28" x14ac:dyDescent="0.3">
      <c r="A327" t="s">
        <v>19</v>
      </c>
      <c r="B327">
        <v>1</v>
      </c>
      <c r="C327">
        <v>50</v>
      </c>
      <c r="D327">
        <v>0.05</v>
      </c>
      <c r="E327">
        <v>100</v>
      </c>
      <c r="F327">
        <v>17729.3</v>
      </c>
      <c r="G327">
        <v>129.63499999999999</v>
      </c>
      <c r="H327">
        <v>14</v>
      </c>
      <c r="I327">
        <v>364</v>
      </c>
      <c r="J327">
        <v>1800.97</v>
      </c>
      <c r="K327">
        <v>30096</v>
      </c>
      <c r="L327" s="33">
        <f t="shared" si="45"/>
        <v>2.5467059980334383E-2</v>
      </c>
      <c r="M327" s="39">
        <f t="shared" si="46"/>
        <v>2.8201982598119457E-6</v>
      </c>
      <c r="N327">
        <f t="shared" si="43"/>
        <v>17729.25</v>
      </c>
      <c r="O327">
        <f t="shared" si="44"/>
        <v>1</v>
      </c>
      <c r="P327">
        <f>IF(AND('Heuristica 24'!$C327=0,'Heuristica 24'!$B327=0,'Heuristica 24'!$F327&lt;&gt;"inf",OR(AND(B326=0,'Heuristica 24'!$F327&lt;P326),B326&lt;&gt;0)),'Heuristica 24'!$F327,P326)</f>
        <v>17289</v>
      </c>
      <c r="Q327" t="str">
        <f t="shared" si="47"/>
        <v xml:space="preserve"> </v>
      </c>
      <c r="R327" t="s">
        <v>15</v>
      </c>
      <c r="S327">
        <v>2</v>
      </c>
      <c r="T327">
        <v>5</v>
      </c>
      <c r="U327">
        <v>0.1</v>
      </c>
      <c r="V327">
        <v>318</v>
      </c>
      <c r="W327">
        <v>50500</v>
      </c>
      <c r="X327">
        <v>1817.1</v>
      </c>
      <c r="Y327">
        <v>0</v>
      </c>
      <c r="Z327">
        <v>1</v>
      </c>
      <c r="AA327">
        <v>1817.1</v>
      </c>
      <c r="AB327">
        <v>591</v>
      </c>
    </row>
    <row r="328" spans="1:28" x14ac:dyDescent="0.3">
      <c r="A328" t="s">
        <v>19</v>
      </c>
      <c r="B328">
        <v>1</v>
      </c>
      <c r="C328">
        <v>50</v>
      </c>
      <c r="D328">
        <v>0.1</v>
      </c>
      <c r="E328">
        <v>100</v>
      </c>
      <c r="F328">
        <v>18283</v>
      </c>
      <c r="G328">
        <v>451.69900000000001</v>
      </c>
      <c r="H328">
        <v>49</v>
      </c>
      <c r="I328">
        <v>278</v>
      </c>
      <c r="J328">
        <v>1801.85</v>
      </c>
      <c r="K328">
        <v>16986</v>
      </c>
      <c r="L328" s="33">
        <f t="shared" si="45"/>
        <v>5.7493203771183943E-2</v>
      </c>
      <c r="M328" s="39">
        <f t="shared" si="46"/>
        <v>-1.093911180971574E-6</v>
      </c>
      <c r="N328">
        <f t="shared" si="43"/>
        <v>18283.02</v>
      </c>
      <c r="O328">
        <f t="shared" si="44"/>
        <v>1</v>
      </c>
      <c r="P328">
        <f>IF(AND('Heuristica 24'!$C328=0,'Heuristica 24'!$B328=0,'Heuristica 24'!$F328&lt;&gt;"inf",OR(AND(B327=0,'Heuristica 24'!$F328&lt;P327),B327&lt;&gt;0)),'Heuristica 24'!$F328,P327)</f>
        <v>17289</v>
      </c>
      <c r="Q328" t="str">
        <f t="shared" si="47"/>
        <v xml:space="preserve"> </v>
      </c>
      <c r="R328" t="s">
        <v>15</v>
      </c>
      <c r="S328">
        <v>2</v>
      </c>
      <c r="T328">
        <v>5</v>
      </c>
      <c r="U328">
        <v>0.15</v>
      </c>
      <c r="V328">
        <v>318</v>
      </c>
      <c r="W328" t="s">
        <v>46</v>
      </c>
      <c r="X328">
        <v>60.5152</v>
      </c>
      <c r="Y328">
        <v>0</v>
      </c>
      <c r="Z328">
        <v>1</v>
      </c>
      <c r="AA328">
        <v>1818.44</v>
      </c>
      <c r="AB328">
        <v>673</v>
      </c>
    </row>
    <row r="329" spans="1:28" x14ac:dyDescent="0.3">
      <c r="A329" t="s">
        <v>19</v>
      </c>
      <c r="B329">
        <v>1</v>
      </c>
      <c r="C329">
        <v>50</v>
      </c>
      <c r="D329">
        <v>0.15</v>
      </c>
      <c r="E329">
        <v>100</v>
      </c>
      <c r="F329" t="s">
        <v>511</v>
      </c>
      <c r="G329" t="s">
        <v>511</v>
      </c>
      <c r="H329" t="s">
        <v>511</v>
      </c>
      <c r="I329" t="s">
        <v>511</v>
      </c>
      <c r="J329" t="s">
        <v>511</v>
      </c>
      <c r="L329" s="33" t="str">
        <f t="shared" si="45"/>
        <v>---</v>
      </c>
      <c r="M329" s="39" t="str">
        <f t="shared" si="46"/>
        <v>---</v>
      </c>
      <c r="N329">
        <f t="shared" si="43"/>
        <v>0</v>
      </c>
      <c r="O329">
        <f t="shared" si="44"/>
        <v>0</v>
      </c>
      <c r="P329">
        <f>IF(AND('Heuristica 24'!$C329=0,'Heuristica 24'!$B329=0,'Heuristica 24'!$F329&lt;&gt;"inf",OR(AND(B328=0,'Heuristica 24'!$F329&lt;P328),B328&lt;&gt;0)),'Heuristica 24'!$F329,P328)</f>
        <v>17289</v>
      </c>
      <c r="Q329" t="str">
        <f t="shared" si="47"/>
        <v xml:space="preserve"> </v>
      </c>
      <c r="R329" t="s">
        <v>15</v>
      </c>
      <c r="S329">
        <v>2</v>
      </c>
      <c r="T329">
        <v>5</v>
      </c>
      <c r="U329">
        <v>0.2</v>
      </c>
      <c r="V329">
        <v>318</v>
      </c>
      <c r="W329" t="s">
        <v>46</v>
      </c>
      <c r="X329">
        <v>60.454300000000003</v>
      </c>
      <c r="Y329">
        <v>0</v>
      </c>
      <c r="Z329">
        <v>1</v>
      </c>
      <c r="AA329">
        <v>1819.63</v>
      </c>
      <c r="AB329">
        <v>673</v>
      </c>
    </row>
    <row r="330" spans="1:28" x14ac:dyDescent="0.3">
      <c r="A330" t="s">
        <v>19</v>
      </c>
      <c r="B330">
        <v>1</v>
      </c>
      <c r="C330">
        <v>50</v>
      </c>
      <c r="D330">
        <v>0.2</v>
      </c>
      <c r="E330">
        <v>100</v>
      </c>
      <c r="F330" t="s">
        <v>511</v>
      </c>
      <c r="G330" t="s">
        <v>511</v>
      </c>
      <c r="H330" t="s">
        <v>511</v>
      </c>
      <c r="I330" t="s">
        <v>511</v>
      </c>
      <c r="J330" t="s">
        <v>511</v>
      </c>
      <c r="L330" s="33" t="str">
        <f t="shared" si="45"/>
        <v>---</v>
      </c>
      <c r="M330" s="39" t="str">
        <f t="shared" si="46"/>
        <v>---</v>
      </c>
      <c r="N330">
        <f t="shared" si="43"/>
        <v>0</v>
      </c>
      <c r="O330">
        <f t="shared" si="44"/>
        <v>0</v>
      </c>
      <c r="P330">
        <f>IF(AND('Heuristica 24'!$C330=0,'Heuristica 24'!$B330=0,'Heuristica 24'!$F330&lt;&gt;"inf",OR(AND(B329=0,'Heuristica 24'!$F330&lt;P329),B329&lt;&gt;0)),'Heuristica 24'!$F330,P329)</f>
        <v>17289</v>
      </c>
      <c r="Q330" t="str">
        <f t="shared" si="47"/>
        <v xml:space="preserve"> </v>
      </c>
      <c r="R330" t="s">
        <v>15</v>
      </c>
      <c r="S330">
        <v>2</v>
      </c>
      <c r="T330">
        <v>10</v>
      </c>
      <c r="U330">
        <v>0.05</v>
      </c>
      <c r="V330">
        <v>318</v>
      </c>
      <c r="W330">
        <v>56977.2</v>
      </c>
      <c r="X330">
        <v>1851.15</v>
      </c>
      <c r="Y330">
        <v>0</v>
      </c>
      <c r="Z330">
        <v>1</v>
      </c>
      <c r="AA330">
        <v>1851.15</v>
      </c>
      <c r="AB330">
        <v>638</v>
      </c>
    </row>
    <row r="331" spans="1:28" x14ac:dyDescent="0.3">
      <c r="A331" t="s">
        <v>19</v>
      </c>
      <c r="B331">
        <v>2</v>
      </c>
      <c r="C331">
        <v>5</v>
      </c>
      <c r="D331">
        <v>0.05</v>
      </c>
      <c r="E331">
        <v>100</v>
      </c>
      <c r="F331">
        <v>17454.3</v>
      </c>
      <c r="G331">
        <v>50.760399999999997</v>
      </c>
      <c r="H331">
        <v>7</v>
      </c>
      <c r="I331">
        <v>1245</v>
      </c>
      <c r="J331">
        <v>1800.12</v>
      </c>
      <c r="K331">
        <v>56556</v>
      </c>
      <c r="L331" s="33">
        <f t="shared" si="45"/>
        <v>9.560992538608426E-3</v>
      </c>
      <c r="M331" s="39">
        <f t="shared" si="46"/>
        <v>-1.7187712162414215E-6</v>
      </c>
      <c r="N331">
        <f t="shared" si="43"/>
        <v>17454.330000000002</v>
      </c>
      <c r="O331">
        <f t="shared" si="44"/>
        <v>1</v>
      </c>
      <c r="P331">
        <f>IF(AND('Heuristica 24'!$C331=0,'Heuristica 24'!$B331=0,'Heuristica 24'!$F331&lt;&gt;"inf",OR(AND(B330=0,'Heuristica 24'!$F331&lt;P330),B330&lt;&gt;0)),'Heuristica 24'!$F331,P330)</f>
        <v>17289</v>
      </c>
      <c r="Q331" t="str">
        <f t="shared" si="47"/>
        <v xml:space="preserve"> </v>
      </c>
      <c r="R331" t="s">
        <v>15</v>
      </c>
      <c r="S331">
        <v>2</v>
      </c>
      <c r="T331">
        <v>10</v>
      </c>
      <c r="U331">
        <v>0.1</v>
      </c>
      <c r="V331">
        <v>318</v>
      </c>
      <c r="W331">
        <v>50023.5</v>
      </c>
      <c r="X331">
        <v>1838.33</v>
      </c>
      <c r="Y331">
        <v>0</v>
      </c>
      <c r="Z331">
        <v>1</v>
      </c>
      <c r="AA331">
        <v>1838.33</v>
      </c>
      <c r="AB331">
        <v>620</v>
      </c>
    </row>
    <row r="332" spans="1:28" x14ac:dyDescent="0.3">
      <c r="A332" t="s">
        <v>19</v>
      </c>
      <c r="B332">
        <v>2</v>
      </c>
      <c r="C332">
        <v>5</v>
      </c>
      <c r="D332">
        <v>0.1</v>
      </c>
      <c r="E332">
        <v>100</v>
      </c>
      <c r="F332">
        <v>17505.2</v>
      </c>
      <c r="G332">
        <v>184.10499999999999</v>
      </c>
      <c r="H332">
        <v>23</v>
      </c>
      <c r="I332">
        <v>857</v>
      </c>
      <c r="J332">
        <v>1800.01</v>
      </c>
      <c r="K332">
        <v>42625</v>
      </c>
      <c r="L332" s="33">
        <f t="shared" si="45"/>
        <v>1.2505061021458763E-2</v>
      </c>
      <c r="M332" s="39">
        <f t="shared" si="46"/>
        <v>5.7125915242650649E-7</v>
      </c>
      <c r="N332">
        <f t="shared" si="43"/>
        <v>17505.189999999999</v>
      </c>
      <c r="O332">
        <f t="shared" si="44"/>
        <v>1</v>
      </c>
      <c r="P332">
        <f>IF(AND('Heuristica 24'!$C332=0,'Heuristica 24'!$B332=0,'Heuristica 24'!$F332&lt;&gt;"inf",OR(AND(B331=0,'Heuristica 24'!$F332&lt;P331),B331&lt;&gt;0)),'Heuristica 24'!$F332,P331)</f>
        <v>17289</v>
      </c>
      <c r="Q332" t="str">
        <f t="shared" si="47"/>
        <v xml:space="preserve"> </v>
      </c>
      <c r="R332" t="s">
        <v>15</v>
      </c>
      <c r="S332">
        <v>2</v>
      </c>
      <c r="T332">
        <v>10</v>
      </c>
      <c r="U332">
        <v>0.15</v>
      </c>
      <c r="V332">
        <v>318</v>
      </c>
      <c r="W332">
        <v>81786.5</v>
      </c>
      <c r="X332">
        <v>1816.38</v>
      </c>
      <c r="Y332">
        <v>1</v>
      </c>
      <c r="Z332">
        <v>2</v>
      </c>
      <c r="AA332">
        <v>1816.38</v>
      </c>
      <c r="AB332">
        <v>620</v>
      </c>
    </row>
    <row r="333" spans="1:28" x14ac:dyDescent="0.3">
      <c r="A333" t="s">
        <v>19</v>
      </c>
      <c r="B333">
        <v>2</v>
      </c>
      <c r="C333">
        <v>5</v>
      </c>
      <c r="D333">
        <v>0.15</v>
      </c>
      <c r="E333">
        <v>100</v>
      </c>
      <c r="F333">
        <v>17512.900000000001</v>
      </c>
      <c r="G333">
        <v>485.16300000000001</v>
      </c>
      <c r="H333">
        <v>53</v>
      </c>
      <c r="I333">
        <v>549</v>
      </c>
      <c r="J333">
        <v>1801.97</v>
      </c>
      <c r="K333">
        <v>32967</v>
      </c>
      <c r="L333" s="33">
        <f t="shared" si="45"/>
        <v>1.2950430909827171E-2</v>
      </c>
      <c r="M333" s="39">
        <f t="shared" si="46"/>
        <v>1.7130259062358988E-6</v>
      </c>
      <c r="N333">
        <f t="shared" si="43"/>
        <v>17512.87</v>
      </c>
      <c r="O333">
        <f t="shared" si="44"/>
        <v>1</v>
      </c>
      <c r="P333">
        <f>IF(AND('Heuristica 24'!$C333=0,'Heuristica 24'!$B333=0,'Heuristica 24'!$F333&lt;&gt;"inf",OR(AND(B332=0,'Heuristica 24'!$F333&lt;P332),B332&lt;&gt;0)),'Heuristica 24'!$F333,P332)</f>
        <v>17289</v>
      </c>
      <c r="Q333" t="str">
        <f t="shared" si="47"/>
        <v xml:space="preserve"> </v>
      </c>
      <c r="R333" t="s">
        <v>15</v>
      </c>
      <c r="S333">
        <v>2</v>
      </c>
      <c r="T333">
        <v>10</v>
      </c>
      <c r="U333">
        <v>0.2</v>
      </c>
      <c r="V333">
        <v>318</v>
      </c>
      <c r="W333">
        <v>94740.2</v>
      </c>
      <c r="X333">
        <v>1816.02</v>
      </c>
      <c r="Y333">
        <v>0</v>
      </c>
      <c r="Z333">
        <v>1</v>
      </c>
      <c r="AA333">
        <v>1816.02</v>
      </c>
      <c r="AB333">
        <v>641</v>
      </c>
    </row>
    <row r="334" spans="1:28" x14ac:dyDescent="0.3">
      <c r="A334" t="s">
        <v>19</v>
      </c>
      <c r="B334">
        <v>2</v>
      </c>
      <c r="C334">
        <v>5</v>
      </c>
      <c r="D334">
        <v>0.2</v>
      </c>
      <c r="E334">
        <v>100</v>
      </c>
      <c r="F334">
        <v>17722.5</v>
      </c>
      <c r="G334">
        <v>1087.4000000000001</v>
      </c>
      <c r="H334">
        <v>173</v>
      </c>
      <c r="I334">
        <v>312</v>
      </c>
      <c r="J334">
        <v>1801.18</v>
      </c>
      <c r="K334">
        <v>32243</v>
      </c>
      <c r="L334" s="33">
        <f t="shared" si="45"/>
        <v>2.5073746312684442E-2</v>
      </c>
      <c r="M334" s="39">
        <f t="shared" si="46"/>
        <v>-2.2570128209720153E-6</v>
      </c>
      <c r="N334">
        <f t="shared" si="43"/>
        <v>17722.54</v>
      </c>
      <c r="O334">
        <f t="shared" si="44"/>
        <v>1</v>
      </c>
      <c r="P334">
        <f>IF(AND('Heuristica 24'!$C334=0,'Heuristica 24'!$B334=0,'Heuristica 24'!$F334&lt;&gt;"inf",OR(AND(B333=0,'Heuristica 24'!$F334&lt;P333),B333&lt;&gt;0)),'Heuristica 24'!$F334,P333)</f>
        <v>17289</v>
      </c>
      <c r="Q334" t="str">
        <f t="shared" si="47"/>
        <v xml:space="preserve"> </v>
      </c>
      <c r="R334" t="s">
        <v>15</v>
      </c>
      <c r="S334">
        <v>2</v>
      </c>
      <c r="T334">
        <v>25</v>
      </c>
      <c r="U334">
        <v>0.05</v>
      </c>
      <c r="V334">
        <v>318</v>
      </c>
      <c r="W334">
        <v>38430.699999999997</v>
      </c>
      <c r="X334">
        <v>1806.74</v>
      </c>
      <c r="Y334">
        <v>0</v>
      </c>
      <c r="Z334">
        <v>1</v>
      </c>
      <c r="AA334">
        <v>1806.74</v>
      </c>
      <c r="AB334">
        <v>1600</v>
      </c>
    </row>
    <row r="335" spans="1:28" x14ac:dyDescent="0.3">
      <c r="A335" t="s">
        <v>19</v>
      </c>
      <c r="B335">
        <v>2</v>
      </c>
      <c r="C335">
        <v>10</v>
      </c>
      <c r="D335">
        <v>0.05</v>
      </c>
      <c r="E335">
        <v>100</v>
      </c>
      <c r="F335">
        <v>17505.2</v>
      </c>
      <c r="G335">
        <v>97.362399999999994</v>
      </c>
      <c r="H335">
        <v>10</v>
      </c>
      <c r="I335">
        <v>1041</v>
      </c>
      <c r="J335">
        <v>1802.2</v>
      </c>
      <c r="K335">
        <v>46914</v>
      </c>
      <c r="L335" s="33">
        <f t="shared" si="45"/>
        <v>1.2505061021458763E-2</v>
      </c>
      <c r="M335" s="39">
        <f t="shared" si="46"/>
        <v>5.7125915242650649E-7</v>
      </c>
      <c r="N335">
        <f t="shared" si="43"/>
        <v>17505.189999999999</v>
      </c>
      <c r="O335">
        <f t="shared" si="44"/>
        <v>1</v>
      </c>
      <c r="P335">
        <f>IF(AND('Heuristica 24'!$C335=0,'Heuristica 24'!$B335=0,'Heuristica 24'!$F335&lt;&gt;"inf",OR(AND(B334=0,'Heuristica 24'!$F335&lt;P334),B334&lt;&gt;0)),'Heuristica 24'!$F335,P334)</f>
        <v>17289</v>
      </c>
      <c r="Q335" t="str">
        <f t="shared" si="47"/>
        <v xml:space="preserve"> </v>
      </c>
      <c r="R335" t="s">
        <v>15</v>
      </c>
      <c r="S335">
        <v>2</v>
      </c>
      <c r="T335">
        <v>25</v>
      </c>
      <c r="U335">
        <v>0.1</v>
      </c>
      <c r="V335">
        <v>318</v>
      </c>
      <c r="W335">
        <v>41778</v>
      </c>
      <c r="X335">
        <v>1859.58</v>
      </c>
      <c r="Y335">
        <v>0</v>
      </c>
      <c r="Z335">
        <v>1</v>
      </c>
      <c r="AA335">
        <v>1859.58</v>
      </c>
      <c r="AB335">
        <v>893</v>
      </c>
    </row>
    <row r="336" spans="1:28" x14ac:dyDescent="0.3">
      <c r="A336" t="s">
        <v>19</v>
      </c>
      <c r="B336">
        <v>2</v>
      </c>
      <c r="C336">
        <v>10</v>
      </c>
      <c r="D336">
        <v>0.1</v>
      </c>
      <c r="E336">
        <v>100</v>
      </c>
      <c r="F336">
        <v>17598.2</v>
      </c>
      <c r="G336">
        <v>50.511499999999998</v>
      </c>
      <c r="H336">
        <v>1</v>
      </c>
      <c r="I336">
        <v>595</v>
      </c>
      <c r="J336">
        <v>1800.47</v>
      </c>
      <c r="K336">
        <v>35695</v>
      </c>
      <c r="L336" s="33">
        <f t="shared" si="45"/>
        <v>1.7884203829024337E-2</v>
      </c>
      <c r="M336" s="39">
        <f t="shared" si="46"/>
        <v>1.1364811589587021E-6</v>
      </c>
      <c r="N336">
        <f t="shared" si="43"/>
        <v>17598.18</v>
      </c>
      <c r="O336">
        <f t="shared" si="44"/>
        <v>1</v>
      </c>
      <c r="P336">
        <f>IF(AND('Heuristica 24'!$C336=0,'Heuristica 24'!$B336=0,'Heuristica 24'!$F336&lt;&gt;"inf",OR(AND(B335=0,'Heuristica 24'!$F336&lt;P335),B335&lt;&gt;0)),'Heuristica 24'!$F336,P335)</f>
        <v>17289</v>
      </c>
      <c r="Q336" t="str">
        <f t="shared" si="47"/>
        <v xml:space="preserve"> </v>
      </c>
      <c r="R336" t="s">
        <v>15</v>
      </c>
      <c r="S336">
        <v>2</v>
      </c>
      <c r="T336">
        <v>25</v>
      </c>
      <c r="U336">
        <v>0.15</v>
      </c>
      <c r="V336">
        <v>318</v>
      </c>
      <c r="W336">
        <v>65179.4</v>
      </c>
      <c r="X336">
        <v>1575.49</v>
      </c>
      <c r="Y336">
        <v>0</v>
      </c>
      <c r="Z336">
        <v>2</v>
      </c>
      <c r="AA336">
        <v>1817.2</v>
      </c>
      <c r="AB336">
        <v>638</v>
      </c>
    </row>
    <row r="337" spans="1:28" x14ac:dyDescent="0.3">
      <c r="A337" t="s">
        <v>19</v>
      </c>
      <c r="B337">
        <v>2</v>
      </c>
      <c r="C337">
        <v>10</v>
      </c>
      <c r="D337">
        <v>0.15</v>
      </c>
      <c r="E337">
        <v>100</v>
      </c>
      <c r="F337">
        <v>17930</v>
      </c>
      <c r="G337">
        <v>444.60300000000001</v>
      </c>
      <c r="H337">
        <v>57</v>
      </c>
      <c r="I337">
        <v>628</v>
      </c>
      <c r="J337">
        <v>1801.71</v>
      </c>
      <c r="K337">
        <v>27199</v>
      </c>
      <c r="L337" s="33">
        <f t="shared" si="45"/>
        <v>3.7075597200532107E-2</v>
      </c>
      <c r="M337" s="39">
        <f t="shared" si="46"/>
        <v>-5.5772417295596455E-7</v>
      </c>
      <c r="N337">
        <f t="shared" si="43"/>
        <v>17930.009999999998</v>
      </c>
      <c r="O337">
        <f t="shared" si="44"/>
        <v>1</v>
      </c>
      <c r="P337">
        <f>IF(AND('Heuristica 24'!$C337=0,'Heuristica 24'!$B337=0,'Heuristica 24'!$F337&lt;&gt;"inf",OR(AND(B336=0,'Heuristica 24'!$F337&lt;P336),B336&lt;&gt;0)),'Heuristica 24'!$F337,P336)</f>
        <v>17289</v>
      </c>
      <c r="Q337" t="str">
        <f t="shared" si="47"/>
        <v xml:space="preserve"> </v>
      </c>
      <c r="R337" t="s">
        <v>15</v>
      </c>
      <c r="S337">
        <v>2</v>
      </c>
      <c r="T337">
        <v>25</v>
      </c>
      <c r="U337">
        <v>0.2</v>
      </c>
      <c r="V337">
        <v>318</v>
      </c>
      <c r="W337">
        <v>72612.899999999994</v>
      </c>
      <c r="X337">
        <v>1455.02</v>
      </c>
      <c r="Y337">
        <v>0</v>
      </c>
      <c r="Z337">
        <v>2</v>
      </c>
      <c r="AA337">
        <v>1817.45</v>
      </c>
      <c r="AB337">
        <v>641</v>
      </c>
    </row>
    <row r="338" spans="1:28" x14ac:dyDescent="0.3">
      <c r="A338" t="s">
        <v>19</v>
      </c>
      <c r="B338">
        <v>2</v>
      </c>
      <c r="C338">
        <v>10</v>
      </c>
      <c r="D338">
        <v>0.2</v>
      </c>
      <c r="E338">
        <v>100</v>
      </c>
      <c r="F338">
        <v>18249.099999999999</v>
      </c>
      <c r="G338">
        <v>438.08</v>
      </c>
      <c r="H338">
        <v>46</v>
      </c>
      <c r="I338">
        <v>500</v>
      </c>
      <c r="J338">
        <v>1804.8</v>
      </c>
      <c r="K338">
        <v>24009</v>
      </c>
      <c r="L338" s="33">
        <f t="shared" si="45"/>
        <v>5.553241945745846E-2</v>
      </c>
      <c r="M338" s="39">
        <f t="shared" si="46"/>
        <v>1.0959456584469507E-6</v>
      </c>
      <c r="N338">
        <f t="shared" si="43"/>
        <v>18249.080000000002</v>
      </c>
      <c r="O338">
        <f t="shared" si="44"/>
        <v>1</v>
      </c>
      <c r="P338">
        <f>IF(AND('Heuristica 24'!$C338=0,'Heuristica 24'!$B338=0,'Heuristica 24'!$F338&lt;&gt;"inf",OR(AND(B337=0,'Heuristica 24'!$F338&lt;P337),B337&lt;&gt;0)),'Heuristica 24'!$F338,P337)</f>
        <v>17289</v>
      </c>
      <c r="Q338" t="str">
        <f t="shared" si="47"/>
        <v xml:space="preserve"> </v>
      </c>
      <c r="R338" t="s">
        <v>15</v>
      </c>
      <c r="S338">
        <v>2</v>
      </c>
      <c r="T338">
        <v>50</v>
      </c>
      <c r="U338">
        <v>0.05</v>
      </c>
      <c r="V338">
        <v>318</v>
      </c>
      <c r="W338">
        <v>54579.4</v>
      </c>
      <c r="X338">
        <v>1821.8</v>
      </c>
      <c r="Y338">
        <v>0</v>
      </c>
      <c r="Z338">
        <v>1</v>
      </c>
      <c r="AA338">
        <v>1821.84</v>
      </c>
      <c r="AB338">
        <v>621</v>
      </c>
    </row>
    <row r="339" spans="1:28" x14ac:dyDescent="0.3">
      <c r="A339" t="s">
        <v>19</v>
      </c>
      <c r="B339">
        <v>2</v>
      </c>
      <c r="C339">
        <v>25</v>
      </c>
      <c r="D339">
        <v>0.05</v>
      </c>
      <c r="E339">
        <v>100</v>
      </c>
      <c r="F339">
        <v>17722.5</v>
      </c>
      <c r="G339">
        <v>200.221</v>
      </c>
      <c r="H339">
        <v>17</v>
      </c>
      <c r="I339">
        <v>307</v>
      </c>
      <c r="J339">
        <v>1801.28</v>
      </c>
      <c r="K339">
        <v>27166</v>
      </c>
      <c r="L339" s="33">
        <f t="shared" si="45"/>
        <v>2.5073746312684442E-2</v>
      </c>
      <c r="M339" s="39">
        <f t="shared" si="46"/>
        <v>-2.2570128209720153E-6</v>
      </c>
      <c r="N339">
        <f t="shared" si="43"/>
        <v>17722.54</v>
      </c>
      <c r="O339">
        <f t="shared" si="44"/>
        <v>1</v>
      </c>
      <c r="P339">
        <f>IF(AND('Heuristica 24'!$C339=0,'Heuristica 24'!$B339=0,'Heuristica 24'!$F339&lt;&gt;"inf",OR(AND(B338=0,'Heuristica 24'!$F339&lt;P338),B338&lt;&gt;0)),'Heuristica 24'!$F339,P338)</f>
        <v>17289</v>
      </c>
      <c r="Q339" t="str">
        <f t="shared" si="47"/>
        <v xml:space="preserve"> </v>
      </c>
      <c r="R339" t="s">
        <v>15</v>
      </c>
      <c r="S339">
        <v>2</v>
      </c>
      <c r="T339">
        <v>50</v>
      </c>
      <c r="U339">
        <v>0.1</v>
      </c>
      <c r="V339">
        <v>318</v>
      </c>
      <c r="W339">
        <v>51029.8</v>
      </c>
      <c r="X339">
        <v>1859.95</v>
      </c>
      <c r="Y339">
        <v>0</v>
      </c>
      <c r="Z339">
        <v>1</v>
      </c>
      <c r="AA339">
        <v>1859.95</v>
      </c>
      <c r="AB339">
        <v>672</v>
      </c>
    </row>
    <row r="340" spans="1:28" x14ac:dyDescent="0.3">
      <c r="A340" t="s">
        <v>19</v>
      </c>
      <c r="B340">
        <v>2</v>
      </c>
      <c r="C340">
        <v>25</v>
      </c>
      <c r="D340">
        <v>0.1</v>
      </c>
      <c r="E340">
        <v>100</v>
      </c>
      <c r="F340">
        <v>18313.400000000001</v>
      </c>
      <c r="G340">
        <v>255.49799999999999</v>
      </c>
      <c r="H340">
        <v>29</v>
      </c>
      <c r="I340">
        <v>273</v>
      </c>
      <c r="J340">
        <v>1805.16</v>
      </c>
      <c r="K340">
        <v>16089</v>
      </c>
      <c r="L340" s="33">
        <f t="shared" si="45"/>
        <v>5.9251547226560231E-2</v>
      </c>
      <c r="M340" s="39">
        <f t="shared" si="46"/>
        <v>-2.1841882245077215E-6</v>
      </c>
      <c r="N340">
        <f t="shared" si="43"/>
        <v>18313.439999999999</v>
      </c>
      <c r="O340">
        <f t="shared" si="44"/>
        <v>1</v>
      </c>
      <c r="P340">
        <f>IF(AND('Heuristica 24'!$C340=0,'Heuristica 24'!$B340=0,'Heuristica 24'!$F340&lt;&gt;"inf",OR(AND(B339=0,'Heuristica 24'!$F340&lt;P339),B339&lt;&gt;0)),'Heuristica 24'!$F340,P339)</f>
        <v>17289</v>
      </c>
      <c r="Q340" t="str">
        <f t="shared" si="47"/>
        <v xml:space="preserve"> </v>
      </c>
      <c r="R340" t="s">
        <v>15</v>
      </c>
      <c r="S340">
        <v>2</v>
      </c>
      <c r="T340">
        <v>50</v>
      </c>
      <c r="U340">
        <v>0.15</v>
      </c>
      <c r="V340">
        <v>318</v>
      </c>
      <c r="W340">
        <v>71392.899999999994</v>
      </c>
      <c r="X340">
        <v>1860.1</v>
      </c>
      <c r="Y340">
        <v>0</v>
      </c>
      <c r="Z340">
        <v>1</v>
      </c>
      <c r="AA340">
        <v>1860.1</v>
      </c>
      <c r="AB340">
        <v>643</v>
      </c>
    </row>
    <row r="341" spans="1:28" x14ac:dyDescent="0.3">
      <c r="A341" t="s">
        <v>19</v>
      </c>
      <c r="B341">
        <v>2</v>
      </c>
      <c r="C341">
        <v>25</v>
      </c>
      <c r="D341">
        <v>0.15</v>
      </c>
      <c r="E341">
        <v>100</v>
      </c>
      <c r="F341" t="s">
        <v>511</v>
      </c>
      <c r="G341" t="s">
        <v>511</v>
      </c>
      <c r="H341" t="s">
        <v>511</v>
      </c>
      <c r="I341" t="s">
        <v>511</v>
      </c>
      <c r="J341" t="s">
        <v>511</v>
      </c>
      <c r="L341" s="33" t="str">
        <f t="shared" si="45"/>
        <v>---</v>
      </c>
      <c r="M341" s="39" t="str">
        <f t="shared" si="46"/>
        <v>---</v>
      </c>
      <c r="N341">
        <f t="shared" si="43"/>
        <v>0</v>
      </c>
      <c r="O341">
        <f t="shared" si="44"/>
        <v>0</v>
      </c>
      <c r="P341">
        <f>IF(AND('Heuristica 24'!$C341=0,'Heuristica 24'!$B341=0,'Heuristica 24'!$F341&lt;&gt;"inf",OR(AND(B340=0,'Heuristica 24'!$F341&lt;P340),B340&lt;&gt;0)),'Heuristica 24'!$F341,P340)</f>
        <v>17289</v>
      </c>
      <c r="Q341" t="str">
        <f t="shared" si="47"/>
        <v xml:space="preserve"> </v>
      </c>
      <c r="R341" t="s">
        <v>15</v>
      </c>
      <c r="S341">
        <v>2</v>
      </c>
      <c r="T341">
        <v>50</v>
      </c>
      <c r="U341">
        <v>0.2</v>
      </c>
      <c r="V341">
        <v>318</v>
      </c>
      <c r="W341">
        <v>100096</v>
      </c>
      <c r="X341">
        <v>1816.25</v>
      </c>
      <c r="Y341">
        <v>0</v>
      </c>
      <c r="Z341">
        <v>1</v>
      </c>
      <c r="AA341">
        <v>1816.28</v>
      </c>
      <c r="AB341">
        <v>627</v>
      </c>
    </row>
    <row r="342" spans="1:28" x14ac:dyDescent="0.3">
      <c r="A342" t="s">
        <v>19</v>
      </c>
      <c r="B342">
        <v>2</v>
      </c>
      <c r="C342">
        <v>25</v>
      </c>
      <c r="D342">
        <v>0.2</v>
      </c>
      <c r="E342">
        <v>100</v>
      </c>
      <c r="F342" t="s">
        <v>511</v>
      </c>
      <c r="G342" t="s">
        <v>511</v>
      </c>
      <c r="H342" t="s">
        <v>511</v>
      </c>
      <c r="I342" t="s">
        <v>511</v>
      </c>
      <c r="J342" t="s">
        <v>511</v>
      </c>
      <c r="L342" s="33" t="str">
        <f t="shared" si="45"/>
        <v>---</v>
      </c>
      <c r="M342" s="39" t="str">
        <f t="shared" si="46"/>
        <v>---</v>
      </c>
      <c r="N342">
        <f t="shared" si="43"/>
        <v>0</v>
      </c>
      <c r="O342">
        <f t="shared" si="44"/>
        <v>0</v>
      </c>
      <c r="P342">
        <f>IF(AND('Heuristica 24'!$C342=0,'Heuristica 24'!$B342=0,'Heuristica 24'!$F342&lt;&gt;"inf",OR(AND(B341=0,'Heuristica 24'!$F342&lt;P341),B341&lt;&gt;0)),'Heuristica 24'!$F342,P341)</f>
        <v>17289</v>
      </c>
      <c r="Q342" t="str">
        <f t="shared" si="47"/>
        <v xml:space="preserve"> </v>
      </c>
      <c r="R342" t="s">
        <v>15</v>
      </c>
      <c r="S342">
        <v>3</v>
      </c>
      <c r="T342">
        <v>0</v>
      </c>
      <c r="U342">
        <v>0.05</v>
      </c>
      <c r="V342">
        <v>318</v>
      </c>
      <c r="W342">
        <v>39788.400000000001</v>
      </c>
      <c r="X342">
        <v>1801.75</v>
      </c>
      <c r="Y342">
        <v>0</v>
      </c>
      <c r="Z342">
        <v>1</v>
      </c>
      <c r="AA342">
        <v>1801.75</v>
      </c>
      <c r="AB342">
        <v>2188</v>
      </c>
    </row>
    <row r="343" spans="1:28" x14ac:dyDescent="0.3">
      <c r="A343" t="s">
        <v>19</v>
      </c>
      <c r="B343">
        <v>2</v>
      </c>
      <c r="C343">
        <v>50</v>
      </c>
      <c r="D343">
        <v>0.05</v>
      </c>
      <c r="E343">
        <v>100</v>
      </c>
      <c r="F343">
        <v>17729.3</v>
      </c>
      <c r="G343">
        <v>327.61700000000002</v>
      </c>
      <c r="H343">
        <v>35</v>
      </c>
      <c r="I343">
        <v>386</v>
      </c>
      <c r="J343">
        <v>1803.64</v>
      </c>
      <c r="K343">
        <v>33439</v>
      </c>
      <c r="L343" s="33">
        <f t="shared" si="45"/>
        <v>2.5467059980334383E-2</v>
      </c>
      <c r="M343" s="39">
        <f t="shared" si="46"/>
        <v>2.8201982598119457E-6</v>
      </c>
      <c r="N343">
        <f t="shared" si="43"/>
        <v>17729.25</v>
      </c>
      <c r="O343">
        <f t="shared" si="44"/>
        <v>1</v>
      </c>
      <c r="P343">
        <f>IF(AND('Heuristica 24'!$C343=0,'Heuristica 24'!$B343=0,'Heuristica 24'!$F343&lt;&gt;"inf",OR(AND(B342=0,'Heuristica 24'!$F343&lt;P342),B342&lt;&gt;0)),'Heuristica 24'!$F343,P342)</f>
        <v>17289</v>
      </c>
      <c r="Q343" t="str">
        <f t="shared" si="47"/>
        <v xml:space="preserve"> </v>
      </c>
      <c r="R343" t="s">
        <v>15</v>
      </c>
      <c r="S343">
        <v>3</v>
      </c>
      <c r="T343">
        <v>0</v>
      </c>
      <c r="U343">
        <v>0.1</v>
      </c>
      <c r="V343">
        <v>318</v>
      </c>
      <c r="W343">
        <v>54962.1</v>
      </c>
      <c r="X343">
        <v>1808.02</v>
      </c>
      <c r="Y343">
        <v>1</v>
      </c>
      <c r="Z343">
        <v>2</v>
      </c>
      <c r="AA343">
        <v>1808.02</v>
      </c>
      <c r="AB343">
        <v>566</v>
      </c>
    </row>
    <row r="344" spans="1:28" x14ac:dyDescent="0.3">
      <c r="A344" t="s">
        <v>19</v>
      </c>
      <c r="B344">
        <v>2</v>
      </c>
      <c r="C344">
        <v>50</v>
      </c>
      <c r="D344">
        <v>0.1</v>
      </c>
      <c r="E344">
        <v>100</v>
      </c>
      <c r="F344">
        <v>18411.400000000001</v>
      </c>
      <c r="G344">
        <v>79.212900000000005</v>
      </c>
      <c r="H344">
        <v>4</v>
      </c>
      <c r="I344">
        <v>544</v>
      </c>
      <c r="J344">
        <v>1802.63</v>
      </c>
      <c r="K344">
        <v>21094</v>
      </c>
      <c r="L344" s="33">
        <f t="shared" si="45"/>
        <v>6.4919891260339035E-2</v>
      </c>
      <c r="M344" s="39">
        <f t="shared" si="46"/>
        <v>3.689546068082139E-3</v>
      </c>
      <c r="N344">
        <f t="shared" si="43"/>
        <v>18343.72</v>
      </c>
      <c r="O344">
        <f t="shared" si="44"/>
        <v>1</v>
      </c>
      <c r="P344">
        <f>IF(AND('Heuristica 24'!$C344=0,'Heuristica 24'!$B344=0,'Heuristica 24'!$F344&lt;&gt;"inf",OR(AND(B343=0,'Heuristica 24'!$F344&lt;P343),B343&lt;&gt;0)),'Heuristica 24'!$F344,P343)</f>
        <v>17289</v>
      </c>
      <c r="Q344" t="str">
        <f t="shared" si="47"/>
        <v xml:space="preserve"> </v>
      </c>
      <c r="R344" t="s">
        <v>15</v>
      </c>
      <c r="S344">
        <v>3</v>
      </c>
      <c r="T344">
        <v>0</v>
      </c>
      <c r="U344">
        <v>0.15</v>
      </c>
      <c r="V344">
        <v>318</v>
      </c>
      <c r="W344" t="s">
        <v>511</v>
      </c>
      <c r="X344" t="s">
        <v>511</v>
      </c>
      <c r="Y344" t="s">
        <v>511</v>
      </c>
      <c r="Z344" t="s">
        <v>511</v>
      </c>
      <c r="AA344" t="s">
        <v>511</v>
      </c>
    </row>
    <row r="345" spans="1:28" x14ac:dyDescent="0.3">
      <c r="A345" t="s">
        <v>19</v>
      </c>
      <c r="B345">
        <v>2</v>
      </c>
      <c r="C345">
        <v>50</v>
      </c>
      <c r="D345">
        <v>0.15</v>
      </c>
      <c r="E345">
        <v>100</v>
      </c>
      <c r="F345" t="s">
        <v>511</v>
      </c>
      <c r="G345" t="s">
        <v>511</v>
      </c>
      <c r="H345" t="s">
        <v>511</v>
      </c>
      <c r="I345" t="s">
        <v>511</v>
      </c>
      <c r="J345" t="s">
        <v>511</v>
      </c>
      <c r="L345" s="33" t="str">
        <f t="shared" si="45"/>
        <v>---</v>
      </c>
      <c r="M345" s="39" t="str">
        <f t="shared" si="46"/>
        <v>---</v>
      </c>
      <c r="N345">
        <f t="shared" si="43"/>
        <v>0</v>
      </c>
      <c r="O345">
        <f t="shared" si="44"/>
        <v>0</v>
      </c>
      <c r="P345">
        <f>IF(AND('Heuristica 24'!$C345=0,'Heuristica 24'!$B345=0,'Heuristica 24'!$F345&lt;&gt;"inf",OR(AND(B344=0,'Heuristica 24'!$F345&lt;P344),B344&lt;&gt;0)),'Heuristica 24'!$F345,P344)</f>
        <v>17289</v>
      </c>
      <c r="Q345" t="str">
        <f t="shared" si="47"/>
        <v xml:space="preserve"> </v>
      </c>
      <c r="R345" t="s">
        <v>15</v>
      </c>
      <c r="S345">
        <v>3</v>
      </c>
      <c r="T345">
        <v>0</v>
      </c>
      <c r="U345">
        <v>0.2</v>
      </c>
      <c r="V345">
        <v>318</v>
      </c>
      <c r="W345" t="s">
        <v>511</v>
      </c>
      <c r="X345" t="s">
        <v>511</v>
      </c>
      <c r="Y345" t="s">
        <v>511</v>
      </c>
      <c r="Z345" t="s">
        <v>511</v>
      </c>
      <c r="AA345" t="s">
        <v>511</v>
      </c>
    </row>
    <row r="346" spans="1:28" x14ac:dyDescent="0.3">
      <c r="A346" t="s">
        <v>19</v>
      </c>
      <c r="B346">
        <v>2</v>
      </c>
      <c r="C346">
        <v>50</v>
      </c>
      <c r="D346">
        <v>0.2</v>
      </c>
      <c r="E346">
        <v>100</v>
      </c>
      <c r="F346" t="s">
        <v>511</v>
      </c>
      <c r="G346" t="s">
        <v>511</v>
      </c>
      <c r="H346" t="s">
        <v>511</v>
      </c>
      <c r="I346" t="s">
        <v>511</v>
      </c>
      <c r="J346" t="s">
        <v>511</v>
      </c>
      <c r="L346" s="33" t="str">
        <f t="shared" si="45"/>
        <v>---</v>
      </c>
      <c r="M346" s="39" t="str">
        <f t="shared" si="46"/>
        <v>---</v>
      </c>
      <c r="N346">
        <f t="shared" si="43"/>
        <v>0</v>
      </c>
      <c r="O346">
        <f t="shared" si="44"/>
        <v>0</v>
      </c>
      <c r="P346">
        <f>IF(AND('Heuristica 24'!$C346=0,'Heuristica 24'!$B346=0,'Heuristica 24'!$F346&lt;&gt;"inf",OR(AND(B345=0,'Heuristica 24'!$F346&lt;P345),B345&lt;&gt;0)),'Heuristica 24'!$F346,P345)</f>
        <v>17289</v>
      </c>
      <c r="Q346" t="str">
        <f t="shared" si="47"/>
        <v xml:space="preserve"> </v>
      </c>
      <c r="R346" t="s">
        <v>15</v>
      </c>
      <c r="S346">
        <v>3</v>
      </c>
      <c r="T346">
        <v>10</v>
      </c>
      <c r="U346">
        <v>0.05</v>
      </c>
      <c r="V346">
        <v>318</v>
      </c>
      <c r="W346">
        <v>49837.3</v>
      </c>
      <c r="X346">
        <v>1857.78</v>
      </c>
      <c r="Y346">
        <v>0</v>
      </c>
      <c r="Z346">
        <v>1</v>
      </c>
      <c r="AA346">
        <v>1857.81</v>
      </c>
      <c r="AB346">
        <v>683</v>
      </c>
    </row>
    <row r="347" spans="1:28" x14ac:dyDescent="0.3">
      <c r="A347" t="s">
        <v>19</v>
      </c>
      <c r="B347">
        <v>3</v>
      </c>
      <c r="C347">
        <v>0</v>
      </c>
      <c r="D347">
        <v>0.05</v>
      </c>
      <c r="E347">
        <v>100</v>
      </c>
      <c r="F347">
        <v>18417.5</v>
      </c>
      <c r="G347">
        <v>87.314899999999994</v>
      </c>
      <c r="H347">
        <v>9</v>
      </c>
      <c r="I347">
        <v>1189</v>
      </c>
      <c r="J347">
        <v>1800.55</v>
      </c>
      <c r="K347">
        <v>49689</v>
      </c>
      <c r="L347" s="33">
        <f t="shared" si="45"/>
        <v>6.527271675631896E-2</v>
      </c>
      <c r="M347" s="39">
        <f t="shared" si="46"/>
        <v>8.9941008480542983E-4</v>
      </c>
      <c r="N347">
        <f t="shared" si="43"/>
        <v>18400.95</v>
      </c>
      <c r="O347">
        <f t="shared" si="44"/>
        <v>1</v>
      </c>
      <c r="P347">
        <f>IF(AND('Heuristica 24'!$C347=0,'Heuristica 24'!$B347=0,'Heuristica 24'!$F347&lt;&gt;"inf",OR(AND(B346=0,'Heuristica 24'!$F347&lt;P346),B346&lt;&gt;0)),'Heuristica 24'!$F347,P346)</f>
        <v>17289</v>
      </c>
      <c r="Q347" t="str">
        <f t="shared" si="47"/>
        <v xml:space="preserve"> </v>
      </c>
      <c r="R347" t="s">
        <v>15</v>
      </c>
      <c r="S347">
        <v>3</v>
      </c>
      <c r="T347">
        <v>10</v>
      </c>
      <c r="U347">
        <v>0.1</v>
      </c>
      <c r="V347">
        <v>318</v>
      </c>
      <c r="W347">
        <v>50310.8</v>
      </c>
      <c r="X347">
        <v>1846.52</v>
      </c>
      <c r="Y347">
        <v>0</v>
      </c>
      <c r="Z347">
        <v>1</v>
      </c>
      <c r="AA347">
        <v>1846.53</v>
      </c>
      <c r="AB347">
        <v>592</v>
      </c>
    </row>
    <row r="348" spans="1:28" x14ac:dyDescent="0.3">
      <c r="A348" t="s">
        <v>19</v>
      </c>
      <c r="B348">
        <v>3</v>
      </c>
      <c r="C348">
        <v>0</v>
      </c>
      <c r="D348">
        <v>0.1</v>
      </c>
      <c r="E348">
        <v>100</v>
      </c>
      <c r="F348" t="s">
        <v>511</v>
      </c>
      <c r="G348" t="s">
        <v>511</v>
      </c>
      <c r="H348" t="s">
        <v>511</v>
      </c>
      <c r="I348" t="s">
        <v>511</v>
      </c>
      <c r="J348" t="s">
        <v>511</v>
      </c>
      <c r="L348" s="33" t="str">
        <f t="shared" si="45"/>
        <v>---</v>
      </c>
      <c r="M348" s="39" t="str">
        <f t="shared" si="46"/>
        <v>---</v>
      </c>
      <c r="N348">
        <f t="shared" si="43"/>
        <v>0</v>
      </c>
      <c r="O348">
        <f t="shared" si="44"/>
        <v>0</v>
      </c>
      <c r="P348">
        <f>IF(AND('Heuristica 24'!$C348=0,'Heuristica 24'!$B348=0,'Heuristica 24'!$F348&lt;&gt;"inf",OR(AND(B347=0,'Heuristica 24'!$F348&lt;P347),B347&lt;&gt;0)),'Heuristica 24'!$F348,P347)</f>
        <v>17289</v>
      </c>
      <c r="Q348" t="str">
        <f t="shared" si="47"/>
        <v xml:space="preserve"> </v>
      </c>
      <c r="R348" t="s">
        <v>15</v>
      </c>
      <c r="S348">
        <v>3</v>
      </c>
      <c r="T348">
        <v>10</v>
      </c>
      <c r="U348">
        <v>0.15</v>
      </c>
      <c r="V348">
        <v>318</v>
      </c>
      <c r="W348" t="s">
        <v>511</v>
      </c>
      <c r="X348" t="s">
        <v>511</v>
      </c>
      <c r="Y348" t="s">
        <v>511</v>
      </c>
      <c r="Z348" t="s">
        <v>511</v>
      </c>
      <c r="AA348" t="s">
        <v>511</v>
      </c>
    </row>
    <row r="349" spans="1:28" x14ac:dyDescent="0.3">
      <c r="A349" t="s">
        <v>19</v>
      </c>
      <c r="B349">
        <v>3</v>
      </c>
      <c r="C349">
        <v>0</v>
      </c>
      <c r="D349">
        <v>0.15</v>
      </c>
      <c r="E349">
        <v>100</v>
      </c>
      <c r="F349" t="s">
        <v>511</v>
      </c>
      <c r="G349" t="s">
        <v>511</v>
      </c>
      <c r="H349" t="s">
        <v>511</v>
      </c>
      <c r="I349" t="s">
        <v>511</v>
      </c>
      <c r="J349" t="s">
        <v>511</v>
      </c>
      <c r="L349" s="33" t="str">
        <f t="shared" si="45"/>
        <v>---</v>
      </c>
      <c r="M349" s="39" t="str">
        <f t="shared" si="46"/>
        <v>---</v>
      </c>
      <c r="N349">
        <f t="shared" si="43"/>
        <v>0</v>
      </c>
      <c r="O349">
        <f t="shared" si="44"/>
        <v>0</v>
      </c>
      <c r="P349">
        <f>IF(AND('Heuristica 24'!$C349=0,'Heuristica 24'!$B349=0,'Heuristica 24'!$F349&lt;&gt;"inf",OR(AND(B348=0,'Heuristica 24'!$F349&lt;P348),B348&lt;&gt;0)),'Heuristica 24'!$F349,P348)</f>
        <v>17289</v>
      </c>
      <c r="Q349" t="str">
        <f t="shared" si="47"/>
        <v xml:space="preserve"> </v>
      </c>
      <c r="R349" t="s">
        <v>15</v>
      </c>
      <c r="S349">
        <v>3</v>
      </c>
      <c r="T349">
        <v>10</v>
      </c>
      <c r="U349">
        <v>0.2</v>
      </c>
      <c r="V349">
        <v>318</v>
      </c>
      <c r="W349" t="s">
        <v>511</v>
      </c>
      <c r="X349" t="s">
        <v>511</v>
      </c>
      <c r="Y349" t="s">
        <v>511</v>
      </c>
      <c r="Z349" t="s">
        <v>511</v>
      </c>
      <c r="AA349" t="s">
        <v>511</v>
      </c>
    </row>
    <row r="350" spans="1:28" x14ac:dyDescent="0.3">
      <c r="A350" t="s">
        <v>19</v>
      </c>
      <c r="B350">
        <v>3</v>
      </c>
      <c r="C350">
        <v>0</v>
      </c>
      <c r="D350">
        <v>0.2</v>
      </c>
      <c r="E350">
        <v>100</v>
      </c>
      <c r="F350" t="s">
        <v>511</v>
      </c>
      <c r="G350" t="s">
        <v>511</v>
      </c>
      <c r="H350" t="s">
        <v>511</v>
      </c>
      <c r="I350" t="s">
        <v>511</v>
      </c>
      <c r="J350" t="s">
        <v>511</v>
      </c>
      <c r="L350" s="33" t="str">
        <f t="shared" si="45"/>
        <v>---</v>
      </c>
      <c r="M350" s="39" t="str">
        <f t="shared" si="46"/>
        <v>---</v>
      </c>
      <c r="N350">
        <f t="shared" si="43"/>
        <v>0</v>
      </c>
      <c r="O350">
        <f t="shared" si="44"/>
        <v>0</v>
      </c>
      <c r="P350">
        <f>IF(AND('Heuristica 24'!$C350=0,'Heuristica 24'!$B350=0,'Heuristica 24'!$F350&lt;&gt;"inf",OR(AND(B349=0,'Heuristica 24'!$F350&lt;P349),B349&lt;&gt;0)),'Heuristica 24'!$F350,P349)</f>
        <v>17289</v>
      </c>
      <c r="Q350" t="str">
        <f t="shared" si="47"/>
        <v xml:space="preserve"> </v>
      </c>
      <c r="R350" t="s">
        <v>15</v>
      </c>
      <c r="S350">
        <v>3</v>
      </c>
      <c r="T350">
        <v>25</v>
      </c>
      <c r="U350">
        <v>0.05</v>
      </c>
      <c r="V350">
        <v>318</v>
      </c>
      <c r="W350">
        <v>39322.199999999997</v>
      </c>
      <c r="X350">
        <v>1813.37</v>
      </c>
      <c r="Y350">
        <v>0</v>
      </c>
      <c r="Z350">
        <v>1</v>
      </c>
      <c r="AA350">
        <v>1813.37</v>
      </c>
      <c r="AB350">
        <v>3962</v>
      </c>
    </row>
    <row r="351" spans="1:28" x14ac:dyDescent="0.3">
      <c r="A351" t="s">
        <v>19</v>
      </c>
      <c r="B351">
        <v>3</v>
      </c>
      <c r="C351">
        <v>10</v>
      </c>
      <c r="D351">
        <v>0.05</v>
      </c>
      <c r="E351">
        <v>100</v>
      </c>
      <c r="F351">
        <v>18418.7</v>
      </c>
      <c r="G351">
        <v>43.545400000000001</v>
      </c>
      <c r="H351">
        <v>4</v>
      </c>
      <c r="I351">
        <v>962</v>
      </c>
      <c r="J351">
        <v>1800.09</v>
      </c>
      <c r="K351">
        <v>33241</v>
      </c>
      <c r="L351" s="33">
        <f t="shared" si="45"/>
        <v>6.5342125050610322E-2</v>
      </c>
      <c r="M351" s="39">
        <f t="shared" si="46"/>
        <v>9.6462410908126905E-4</v>
      </c>
      <c r="N351">
        <f t="shared" si="43"/>
        <v>18400.95</v>
      </c>
      <c r="O351">
        <f t="shared" si="44"/>
        <v>1</v>
      </c>
      <c r="P351">
        <f>IF(AND('Heuristica 24'!$C351=0,'Heuristica 24'!$B351=0,'Heuristica 24'!$F351&lt;&gt;"inf",OR(AND(B350=0,'Heuristica 24'!$F351&lt;P350),B350&lt;&gt;0)),'Heuristica 24'!$F351,P350)</f>
        <v>17289</v>
      </c>
      <c r="Q351" t="str">
        <f t="shared" si="47"/>
        <v xml:space="preserve"> </v>
      </c>
      <c r="R351" t="s">
        <v>15</v>
      </c>
      <c r="S351">
        <v>3</v>
      </c>
      <c r="T351">
        <v>25</v>
      </c>
      <c r="U351">
        <v>0.1</v>
      </c>
      <c r="V351">
        <v>318</v>
      </c>
      <c r="W351">
        <v>69829</v>
      </c>
      <c r="X351">
        <v>1746.72</v>
      </c>
      <c r="Y351">
        <v>0</v>
      </c>
      <c r="Z351">
        <v>2</v>
      </c>
      <c r="AA351">
        <v>1807.02</v>
      </c>
      <c r="AB351">
        <v>590</v>
      </c>
    </row>
    <row r="352" spans="1:28" x14ac:dyDescent="0.3">
      <c r="A352" t="s">
        <v>19</v>
      </c>
      <c r="B352">
        <v>3</v>
      </c>
      <c r="C352">
        <v>10</v>
      </c>
      <c r="D352">
        <v>0.1</v>
      </c>
      <c r="E352">
        <v>100</v>
      </c>
      <c r="F352" t="s">
        <v>511</v>
      </c>
      <c r="G352" t="s">
        <v>511</v>
      </c>
      <c r="H352" t="s">
        <v>511</v>
      </c>
      <c r="I352" t="s">
        <v>511</v>
      </c>
      <c r="J352" t="s">
        <v>511</v>
      </c>
      <c r="L352" s="33" t="str">
        <f t="shared" si="45"/>
        <v>---</v>
      </c>
      <c r="M352" s="39" t="str">
        <f t="shared" si="46"/>
        <v>---</v>
      </c>
      <c r="N352">
        <f t="shared" si="43"/>
        <v>0</v>
      </c>
      <c r="O352">
        <f t="shared" si="44"/>
        <v>0</v>
      </c>
      <c r="P352">
        <f>IF(AND('Heuristica 24'!$C352=0,'Heuristica 24'!$B352=0,'Heuristica 24'!$F352&lt;&gt;"inf",OR(AND(B351=0,'Heuristica 24'!$F352&lt;P351),B351&lt;&gt;0)),'Heuristica 24'!$F352,P351)</f>
        <v>17289</v>
      </c>
      <c r="Q352" t="str">
        <f t="shared" si="47"/>
        <v xml:space="preserve"> </v>
      </c>
      <c r="R352" t="s">
        <v>15</v>
      </c>
      <c r="S352">
        <v>3</v>
      </c>
      <c r="T352">
        <v>25</v>
      </c>
      <c r="U352">
        <v>0.15</v>
      </c>
      <c r="V352">
        <v>318</v>
      </c>
      <c r="W352" t="s">
        <v>511</v>
      </c>
      <c r="X352" t="s">
        <v>511</v>
      </c>
      <c r="Y352" t="s">
        <v>511</v>
      </c>
      <c r="Z352" t="s">
        <v>511</v>
      </c>
      <c r="AA352" t="s">
        <v>511</v>
      </c>
    </row>
    <row r="353" spans="1:28" x14ac:dyDescent="0.3">
      <c r="A353" t="s">
        <v>19</v>
      </c>
      <c r="B353">
        <v>3</v>
      </c>
      <c r="C353">
        <v>10</v>
      </c>
      <c r="D353">
        <v>0.15</v>
      </c>
      <c r="E353">
        <v>100</v>
      </c>
      <c r="F353" t="s">
        <v>511</v>
      </c>
      <c r="G353" t="s">
        <v>511</v>
      </c>
      <c r="H353" t="s">
        <v>511</v>
      </c>
      <c r="I353" t="s">
        <v>511</v>
      </c>
      <c r="J353" t="s">
        <v>511</v>
      </c>
      <c r="L353" s="33" t="str">
        <f t="shared" si="45"/>
        <v>---</v>
      </c>
      <c r="M353" s="39" t="str">
        <f t="shared" si="46"/>
        <v>---</v>
      </c>
      <c r="N353">
        <f t="shared" si="43"/>
        <v>0</v>
      </c>
      <c r="O353">
        <f t="shared" si="44"/>
        <v>0</v>
      </c>
      <c r="P353">
        <f>IF(AND('Heuristica 24'!$C353=0,'Heuristica 24'!$B353=0,'Heuristica 24'!$F353&lt;&gt;"inf",OR(AND(B352=0,'Heuristica 24'!$F353&lt;P352),B352&lt;&gt;0)),'Heuristica 24'!$F353,P352)</f>
        <v>17289</v>
      </c>
      <c r="Q353" t="str">
        <f t="shared" si="47"/>
        <v xml:space="preserve"> </v>
      </c>
      <c r="R353" t="s">
        <v>15</v>
      </c>
      <c r="S353">
        <v>3</v>
      </c>
      <c r="T353">
        <v>25</v>
      </c>
      <c r="U353">
        <v>0.2</v>
      </c>
      <c r="V353">
        <v>318</v>
      </c>
      <c r="W353" t="s">
        <v>511</v>
      </c>
      <c r="X353" t="s">
        <v>511</v>
      </c>
      <c r="Y353" t="s">
        <v>511</v>
      </c>
      <c r="Z353" t="s">
        <v>511</v>
      </c>
      <c r="AA353" t="s">
        <v>511</v>
      </c>
    </row>
    <row r="354" spans="1:28" x14ac:dyDescent="0.3">
      <c r="A354" t="s">
        <v>19</v>
      </c>
      <c r="B354">
        <v>3</v>
      </c>
      <c r="C354">
        <v>10</v>
      </c>
      <c r="D354">
        <v>0.2</v>
      </c>
      <c r="E354">
        <v>100</v>
      </c>
      <c r="F354" t="s">
        <v>511</v>
      </c>
      <c r="G354" t="s">
        <v>511</v>
      </c>
      <c r="H354" t="s">
        <v>511</v>
      </c>
      <c r="I354" t="s">
        <v>511</v>
      </c>
      <c r="J354" t="s">
        <v>511</v>
      </c>
      <c r="L354" s="33" t="str">
        <f t="shared" si="45"/>
        <v>---</v>
      </c>
      <c r="M354" s="39" t="str">
        <f t="shared" si="46"/>
        <v>---</v>
      </c>
      <c r="N354">
        <f t="shared" si="43"/>
        <v>0</v>
      </c>
      <c r="O354">
        <f t="shared" si="44"/>
        <v>0</v>
      </c>
      <c r="P354">
        <f>IF(AND('Heuristica 24'!$C354=0,'Heuristica 24'!$B354=0,'Heuristica 24'!$F354&lt;&gt;"inf",OR(AND(B353=0,'Heuristica 24'!$F354&lt;P353),B353&lt;&gt;0)),'Heuristica 24'!$F354,P353)</f>
        <v>17289</v>
      </c>
      <c r="Q354" t="str">
        <f t="shared" si="47"/>
        <v xml:space="preserve"> </v>
      </c>
      <c r="R354" t="s">
        <v>15</v>
      </c>
      <c r="S354">
        <v>3</v>
      </c>
      <c r="T354">
        <v>50</v>
      </c>
      <c r="U354">
        <v>0.05</v>
      </c>
      <c r="V354">
        <v>318</v>
      </c>
      <c r="W354">
        <v>41121.1</v>
      </c>
      <c r="X354">
        <v>1810.51</v>
      </c>
      <c r="Y354">
        <v>0</v>
      </c>
      <c r="Z354">
        <v>1</v>
      </c>
      <c r="AA354">
        <v>1810.54</v>
      </c>
      <c r="AB354">
        <v>1443</v>
      </c>
    </row>
    <row r="355" spans="1:28" x14ac:dyDescent="0.3">
      <c r="A355" t="s">
        <v>19</v>
      </c>
      <c r="B355">
        <v>3</v>
      </c>
      <c r="C355">
        <v>25</v>
      </c>
      <c r="D355">
        <v>0.05</v>
      </c>
      <c r="E355">
        <v>100</v>
      </c>
      <c r="F355">
        <v>18401</v>
      </c>
      <c r="G355">
        <v>1250.82</v>
      </c>
      <c r="H355">
        <v>846</v>
      </c>
      <c r="I355">
        <v>1203</v>
      </c>
      <c r="J355">
        <v>1801.25</v>
      </c>
      <c r="K355">
        <v>65626</v>
      </c>
      <c r="L355" s="33">
        <f t="shared" si="45"/>
        <v>6.4318352709815452E-2</v>
      </c>
      <c r="M355" s="39">
        <f t="shared" si="46"/>
        <v>2.7172510115303083E-6</v>
      </c>
      <c r="N355">
        <f t="shared" si="43"/>
        <v>18400.95</v>
      </c>
      <c r="O355">
        <f t="shared" si="44"/>
        <v>1</v>
      </c>
      <c r="P355">
        <f>IF(AND('Heuristica 24'!$C355=0,'Heuristica 24'!$B355=0,'Heuristica 24'!$F355&lt;&gt;"inf",OR(AND(B354=0,'Heuristica 24'!$F355&lt;P354),B354&lt;&gt;0)),'Heuristica 24'!$F355,P354)</f>
        <v>17289</v>
      </c>
      <c r="Q355" t="str">
        <f t="shared" si="47"/>
        <v xml:space="preserve"> </v>
      </c>
      <c r="R355" t="s">
        <v>15</v>
      </c>
      <c r="S355">
        <v>3</v>
      </c>
      <c r="T355">
        <v>50</v>
      </c>
      <c r="U355">
        <v>0.1</v>
      </c>
      <c r="V355">
        <v>318</v>
      </c>
      <c r="W355">
        <v>63980.9</v>
      </c>
      <c r="X355">
        <v>1850.21</v>
      </c>
      <c r="Y355">
        <v>1</v>
      </c>
      <c r="Z355">
        <v>2</v>
      </c>
      <c r="AA355">
        <v>1850.21</v>
      </c>
      <c r="AB355">
        <v>555</v>
      </c>
    </row>
    <row r="356" spans="1:28" x14ac:dyDescent="0.3">
      <c r="A356" t="s">
        <v>19</v>
      </c>
      <c r="B356">
        <v>3</v>
      </c>
      <c r="C356">
        <v>25</v>
      </c>
      <c r="D356">
        <v>0.1</v>
      </c>
      <c r="E356">
        <v>100</v>
      </c>
      <c r="F356" t="s">
        <v>511</v>
      </c>
      <c r="G356" t="s">
        <v>511</v>
      </c>
      <c r="H356" t="s">
        <v>511</v>
      </c>
      <c r="I356" t="s">
        <v>511</v>
      </c>
      <c r="J356" t="s">
        <v>511</v>
      </c>
      <c r="L356" s="33" t="str">
        <f t="shared" si="45"/>
        <v>---</v>
      </c>
      <c r="M356" s="39" t="str">
        <f t="shared" si="46"/>
        <v>---</v>
      </c>
      <c r="N356">
        <f t="shared" si="43"/>
        <v>0</v>
      </c>
      <c r="O356">
        <f t="shared" si="44"/>
        <v>0</v>
      </c>
      <c r="P356">
        <f>IF(AND('Heuristica 24'!$C356=0,'Heuristica 24'!$B356=0,'Heuristica 24'!$F356&lt;&gt;"inf",OR(AND(B355=0,'Heuristica 24'!$F356&lt;P355),B355&lt;&gt;0)),'Heuristica 24'!$F356,P355)</f>
        <v>17289</v>
      </c>
      <c r="Q356" t="str">
        <f t="shared" si="47"/>
        <v xml:space="preserve"> </v>
      </c>
      <c r="R356" t="s">
        <v>15</v>
      </c>
      <c r="S356">
        <v>3</v>
      </c>
      <c r="T356">
        <v>50</v>
      </c>
      <c r="U356">
        <v>0.15</v>
      </c>
      <c r="V356">
        <v>318</v>
      </c>
      <c r="W356" t="s">
        <v>511</v>
      </c>
      <c r="X356" t="s">
        <v>511</v>
      </c>
      <c r="Y356" t="s">
        <v>511</v>
      </c>
      <c r="Z356" t="s">
        <v>511</v>
      </c>
      <c r="AA356" t="s">
        <v>511</v>
      </c>
    </row>
    <row r="357" spans="1:28" x14ac:dyDescent="0.3">
      <c r="A357" t="s">
        <v>19</v>
      </c>
      <c r="B357">
        <v>3</v>
      </c>
      <c r="C357">
        <v>25</v>
      </c>
      <c r="D357">
        <v>0.15</v>
      </c>
      <c r="E357">
        <v>100</v>
      </c>
      <c r="F357" t="s">
        <v>511</v>
      </c>
      <c r="G357" t="s">
        <v>511</v>
      </c>
      <c r="H357" t="s">
        <v>511</v>
      </c>
      <c r="I357" t="s">
        <v>511</v>
      </c>
      <c r="J357" t="s">
        <v>511</v>
      </c>
      <c r="L357" s="33" t="str">
        <f t="shared" si="45"/>
        <v>---</v>
      </c>
      <c r="M357" s="39" t="str">
        <f t="shared" si="46"/>
        <v>---</v>
      </c>
      <c r="N357">
        <f t="shared" si="43"/>
        <v>0</v>
      </c>
      <c r="O357">
        <f t="shared" si="44"/>
        <v>0</v>
      </c>
      <c r="P357">
        <f>IF(AND('Heuristica 24'!$C357=0,'Heuristica 24'!$B357=0,'Heuristica 24'!$F357&lt;&gt;"inf",OR(AND(B356=0,'Heuristica 24'!$F357&lt;P356),B356&lt;&gt;0)),'Heuristica 24'!$F357,P356)</f>
        <v>17289</v>
      </c>
      <c r="Q357" t="str">
        <f t="shared" si="47"/>
        <v xml:space="preserve"> </v>
      </c>
      <c r="R357" t="s">
        <v>15</v>
      </c>
      <c r="S357">
        <v>3</v>
      </c>
      <c r="T357">
        <v>50</v>
      </c>
      <c r="U357">
        <v>0.2</v>
      </c>
      <c r="V357">
        <v>318</v>
      </c>
      <c r="W357" t="s">
        <v>511</v>
      </c>
      <c r="X357" t="s">
        <v>511</v>
      </c>
      <c r="Y357" t="s">
        <v>511</v>
      </c>
      <c r="Z357" t="s">
        <v>511</v>
      </c>
      <c r="AA357" t="s">
        <v>511</v>
      </c>
    </row>
    <row r="358" spans="1:28" x14ac:dyDescent="0.3">
      <c r="A358" t="s">
        <v>19</v>
      </c>
      <c r="B358">
        <v>3</v>
      </c>
      <c r="C358">
        <v>25</v>
      </c>
      <c r="D358">
        <v>0.2</v>
      </c>
      <c r="E358">
        <v>100</v>
      </c>
      <c r="F358" t="s">
        <v>511</v>
      </c>
      <c r="G358" t="s">
        <v>511</v>
      </c>
      <c r="H358" t="s">
        <v>511</v>
      </c>
      <c r="I358" t="s">
        <v>511</v>
      </c>
      <c r="J358" t="s">
        <v>511</v>
      </c>
      <c r="L358" s="33" t="str">
        <f t="shared" si="45"/>
        <v>---</v>
      </c>
      <c r="M358" s="39" t="str">
        <f t="shared" si="46"/>
        <v>---</v>
      </c>
      <c r="N358">
        <f t="shared" si="43"/>
        <v>0</v>
      </c>
      <c r="O358">
        <f t="shared" si="44"/>
        <v>0</v>
      </c>
      <c r="P358">
        <f>IF(AND('Heuristica 24'!$C358=0,'Heuristica 24'!$B358=0,'Heuristica 24'!$F358&lt;&gt;"inf",OR(AND(B357=0,'Heuristica 24'!$F358&lt;P357),B357&lt;&gt;0)),'Heuristica 24'!$F358,P357)</f>
        <v>17289</v>
      </c>
      <c r="Q358" t="str">
        <f t="shared" si="47"/>
        <v xml:space="preserve"> </v>
      </c>
      <c r="R358" t="s">
        <v>19</v>
      </c>
      <c r="S358">
        <v>0</v>
      </c>
      <c r="T358">
        <v>0</v>
      </c>
      <c r="U358">
        <v>0.05</v>
      </c>
      <c r="V358">
        <v>100</v>
      </c>
      <c r="W358">
        <v>17289</v>
      </c>
      <c r="X358">
        <v>87.124799999999993</v>
      </c>
      <c r="Y358">
        <v>50</v>
      </c>
      <c r="Z358">
        <v>6450</v>
      </c>
      <c r="AA358">
        <v>1800.14</v>
      </c>
      <c r="AB358">
        <v>127754</v>
      </c>
    </row>
    <row r="359" spans="1:28" x14ac:dyDescent="0.3">
      <c r="A359" t="s">
        <v>19</v>
      </c>
      <c r="B359">
        <v>3</v>
      </c>
      <c r="C359">
        <v>50</v>
      </c>
      <c r="D359">
        <v>0.05</v>
      </c>
      <c r="E359">
        <v>100</v>
      </c>
      <c r="F359">
        <v>18401</v>
      </c>
      <c r="G359">
        <v>813.75900000000001</v>
      </c>
      <c r="H359">
        <v>578</v>
      </c>
      <c r="I359">
        <v>1471</v>
      </c>
      <c r="J359">
        <v>1800.33</v>
      </c>
      <c r="K359">
        <v>72393</v>
      </c>
      <c r="L359" s="33">
        <f t="shared" si="45"/>
        <v>6.4318352709815452E-2</v>
      </c>
      <c r="M359" s="39">
        <f t="shared" si="46"/>
        <v>2.7172510115303083E-6</v>
      </c>
      <c r="N359">
        <f t="shared" si="43"/>
        <v>18400.95</v>
      </c>
      <c r="O359">
        <f t="shared" si="44"/>
        <v>1</v>
      </c>
      <c r="P359">
        <f>IF(AND('Heuristica 24'!$C359=0,'Heuristica 24'!$B359=0,'Heuristica 24'!$F359&lt;&gt;"inf",OR(AND(B358=0,'Heuristica 24'!$F359&lt;P358),B358&lt;&gt;0)),'Heuristica 24'!$F359,P358)</f>
        <v>17289</v>
      </c>
      <c r="Q359" t="str">
        <f t="shared" si="47"/>
        <v xml:space="preserve"> </v>
      </c>
      <c r="R359" t="s">
        <v>19</v>
      </c>
      <c r="S359">
        <v>0</v>
      </c>
      <c r="T359">
        <v>0</v>
      </c>
      <c r="U359">
        <v>0.1</v>
      </c>
      <c r="V359">
        <v>100</v>
      </c>
      <c r="W359">
        <v>17289</v>
      </c>
      <c r="X359">
        <v>6.0126900000000001</v>
      </c>
      <c r="Y359">
        <v>1</v>
      </c>
      <c r="Z359">
        <v>12921</v>
      </c>
      <c r="AA359">
        <v>1800.42</v>
      </c>
      <c r="AB359">
        <v>177018</v>
      </c>
    </row>
    <row r="360" spans="1:28" x14ac:dyDescent="0.3">
      <c r="A360" t="s">
        <v>19</v>
      </c>
      <c r="B360">
        <v>3</v>
      </c>
      <c r="C360">
        <v>50</v>
      </c>
      <c r="D360">
        <v>0.1</v>
      </c>
      <c r="E360">
        <v>100</v>
      </c>
      <c r="F360" t="s">
        <v>511</v>
      </c>
      <c r="G360" t="s">
        <v>511</v>
      </c>
      <c r="H360" t="s">
        <v>511</v>
      </c>
      <c r="I360" t="s">
        <v>511</v>
      </c>
      <c r="J360" t="s">
        <v>511</v>
      </c>
      <c r="L360" s="33" t="str">
        <f t="shared" si="45"/>
        <v>---</v>
      </c>
      <c r="M360" s="39" t="str">
        <f t="shared" si="46"/>
        <v>---</v>
      </c>
      <c r="N360">
        <f t="shared" si="43"/>
        <v>0</v>
      </c>
      <c r="O360">
        <f t="shared" si="44"/>
        <v>0</v>
      </c>
      <c r="P360">
        <f>IF(AND('Heuristica 24'!$C360=0,'Heuristica 24'!$B360=0,'Heuristica 24'!$F360&lt;&gt;"inf",OR(AND(B359=0,'Heuristica 24'!$F360&lt;P359),B359&lt;&gt;0)),'Heuristica 24'!$F360,P359)</f>
        <v>17289</v>
      </c>
      <c r="Q360" t="str">
        <f t="shared" si="47"/>
        <v xml:space="preserve"> </v>
      </c>
      <c r="R360" t="s">
        <v>19</v>
      </c>
      <c r="S360">
        <v>0</v>
      </c>
      <c r="T360">
        <v>0</v>
      </c>
      <c r="U360">
        <v>0.15</v>
      </c>
      <c r="V360">
        <v>100</v>
      </c>
      <c r="W360">
        <v>17289</v>
      </c>
      <c r="X360">
        <v>20.363499999999998</v>
      </c>
      <c r="Y360">
        <v>9</v>
      </c>
      <c r="Z360">
        <v>7565</v>
      </c>
      <c r="AA360">
        <v>1800.27</v>
      </c>
      <c r="AB360">
        <v>132500</v>
      </c>
    </row>
    <row r="361" spans="1:28" x14ac:dyDescent="0.3">
      <c r="A361" t="s">
        <v>19</v>
      </c>
      <c r="B361">
        <v>3</v>
      </c>
      <c r="C361">
        <v>50</v>
      </c>
      <c r="D361">
        <v>0.15</v>
      </c>
      <c r="E361">
        <v>100</v>
      </c>
      <c r="F361" t="s">
        <v>511</v>
      </c>
      <c r="G361" t="s">
        <v>511</v>
      </c>
      <c r="H361" t="s">
        <v>511</v>
      </c>
      <c r="I361" t="s">
        <v>511</v>
      </c>
      <c r="J361" t="s">
        <v>511</v>
      </c>
      <c r="L361" s="33" t="str">
        <f t="shared" si="45"/>
        <v>---</v>
      </c>
      <c r="M361" s="39" t="str">
        <f t="shared" si="46"/>
        <v>---</v>
      </c>
      <c r="N361">
        <f t="shared" si="43"/>
        <v>0</v>
      </c>
      <c r="O361">
        <f t="shared" si="44"/>
        <v>0</v>
      </c>
      <c r="P361">
        <f>IF(AND('Heuristica 24'!$C361=0,'Heuristica 24'!$B361=0,'Heuristica 24'!$F361&lt;&gt;"inf",OR(AND(B360=0,'Heuristica 24'!$F361&lt;P360),B360&lt;&gt;0)),'Heuristica 24'!$F361,P360)</f>
        <v>17289</v>
      </c>
      <c r="Q361" t="str">
        <f t="shared" si="47"/>
        <v xml:space="preserve"> </v>
      </c>
      <c r="R361" t="s">
        <v>19</v>
      </c>
      <c r="S361">
        <v>0</v>
      </c>
      <c r="T361">
        <v>0</v>
      </c>
      <c r="U361">
        <v>0.2</v>
      </c>
      <c r="V361">
        <v>100</v>
      </c>
      <c r="W361">
        <v>17289</v>
      </c>
      <c r="X361">
        <v>21.4084</v>
      </c>
      <c r="Y361">
        <v>3</v>
      </c>
      <c r="Z361">
        <v>7570</v>
      </c>
      <c r="AA361">
        <v>1800.05</v>
      </c>
      <c r="AB361">
        <v>136124</v>
      </c>
    </row>
    <row r="362" spans="1:28" x14ac:dyDescent="0.3">
      <c r="A362" t="s">
        <v>19</v>
      </c>
      <c r="B362">
        <v>3</v>
      </c>
      <c r="C362">
        <v>50</v>
      </c>
      <c r="D362">
        <v>0.2</v>
      </c>
      <c r="E362">
        <v>100</v>
      </c>
      <c r="F362" t="s">
        <v>511</v>
      </c>
      <c r="G362" t="s">
        <v>511</v>
      </c>
      <c r="H362" t="s">
        <v>511</v>
      </c>
      <c r="I362" t="s">
        <v>511</v>
      </c>
      <c r="J362" t="s">
        <v>511</v>
      </c>
      <c r="L362" s="33" t="str">
        <f t="shared" si="45"/>
        <v>---</v>
      </c>
      <c r="M362" s="39" t="str">
        <f t="shared" si="46"/>
        <v>---</v>
      </c>
      <c r="N362">
        <f t="shared" si="43"/>
        <v>0</v>
      </c>
      <c r="O362">
        <f t="shared" si="44"/>
        <v>0</v>
      </c>
      <c r="P362">
        <f>IF(AND('Heuristica 24'!$C362=0,'Heuristica 24'!$B362=0,'Heuristica 24'!$F362&lt;&gt;"inf",OR(AND(B361=0,'Heuristica 24'!$F362&lt;P361),B361&lt;&gt;0)),'Heuristica 24'!$F362,P361)</f>
        <v>17289</v>
      </c>
      <c r="Q362" t="str">
        <f t="shared" si="47"/>
        <v xml:space="preserve"> </v>
      </c>
      <c r="R362" t="s">
        <v>19</v>
      </c>
      <c r="S362">
        <v>1</v>
      </c>
      <c r="T362">
        <v>5</v>
      </c>
      <c r="U362">
        <v>0.05</v>
      </c>
      <c r="V362">
        <v>100</v>
      </c>
      <c r="W362">
        <v>17629.599999999999</v>
      </c>
      <c r="X362">
        <v>209.88200000000001</v>
      </c>
      <c r="Y362">
        <v>48</v>
      </c>
      <c r="Z362">
        <v>976</v>
      </c>
      <c r="AA362">
        <v>1801.92</v>
      </c>
      <c r="AB362">
        <v>51902</v>
      </c>
    </row>
    <row r="363" spans="1:28" x14ac:dyDescent="0.3">
      <c r="A363" t="s">
        <v>24</v>
      </c>
      <c r="B363">
        <v>0</v>
      </c>
      <c r="C363">
        <v>0</v>
      </c>
      <c r="D363">
        <v>0.05</v>
      </c>
      <c r="E363">
        <v>200</v>
      </c>
      <c r="F363">
        <v>33270.9</v>
      </c>
      <c r="G363">
        <v>227.75800000000001</v>
      </c>
      <c r="H363">
        <v>490</v>
      </c>
      <c r="I363">
        <v>6928</v>
      </c>
      <c r="J363">
        <v>1800</v>
      </c>
      <c r="K363">
        <v>202358</v>
      </c>
      <c r="L363" s="33">
        <f t="shared" si="45"/>
        <v>0</v>
      </c>
      <c r="M363" s="39">
        <f t="shared" si="46"/>
        <v>-1.2022503722564082E-6</v>
      </c>
      <c r="N363">
        <f t="shared" si="43"/>
        <v>33270.94</v>
      </c>
      <c r="O363">
        <f t="shared" si="44"/>
        <v>1</v>
      </c>
      <c r="P363">
        <f>IF(AND('Heuristica 24'!$C363=0,'Heuristica 24'!$B363=0,'Heuristica 24'!$F363&lt;&gt;"inf",OR(AND(B362=0,'Heuristica 24'!$F363&lt;P362),B362&lt;&gt;0)),'Heuristica 24'!$F363,P362)</f>
        <v>33270.9</v>
      </c>
      <c r="Q363" t="str">
        <f t="shared" si="47"/>
        <v xml:space="preserve"> </v>
      </c>
      <c r="R363" t="s">
        <v>19</v>
      </c>
      <c r="S363">
        <v>1</v>
      </c>
      <c r="T363">
        <v>5</v>
      </c>
      <c r="U363">
        <v>0.1</v>
      </c>
      <c r="V363">
        <v>100</v>
      </c>
      <c r="W363">
        <v>17941.8</v>
      </c>
      <c r="X363">
        <v>207.11099999999999</v>
      </c>
      <c r="Y363">
        <v>59</v>
      </c>
      <c r="Z363">
        <v>1599</v>
      </c>
      <c r="AA363">
        <v>1800.49</v>
      </c>
      <c r="AB363">
        <v>46094</v>
      </c>
    </row>
    <row r="364" spans="1:28" x14ac:dyDescent="0.3">
      <c r="A364" t="s">
        <v>24</v>
      </c>
      <c r="B364">
        <v>0</v>
      </c>
      <c r="C364">
        <v>0</v>
      </c>
      <c r="D364">
        <v>0.1</v>
      </c>
      <c r="E364">
        <v>200</v>
      </c>
      <c r="F364">
        <v>33270.9</v>
      </c>
      <c r="G364">
        <v>38.612900000000003</v>
      </c>
      <c r="H364">
        <v>41</v>
      </c>
      <c r="I364">
        <v>8844</v>
      </c>
      <c r="J364">
        <v>1800.06</v>
      </c>
      <c r="K364">
        <v>178927</v>
      </c>
      <c r="L364" s="33">
        <f t="shared" si="45"/>
        <v>0</v>
      </c>
      <c r="M364" s="39">
        <f t="shared" si="46"/>
        <v>-1.2022503722564082E-6</v>
      </c>
      <c r="N364">
        <f t="shared" si="43"/>
        <v>33270.94</v>
      </c>
      <c r="O364">
        <f t="shared" si="44"/>
        <v>1</v>
      </c>
      <c r="P364">
        <f>IF(AND('Heuristica 24'!$C364=0,'Heuristica 24'!$B364=0,'Heuristica 24'!$F364&lt;&gt;"inf",OR(AND(B363=0,'Heuristica 24'!$F364&lt;P363),B363&lt;&gt;0)),'Heuristica 24'!$F364,P363)</f>
        <v>33270.9</v>
      </c>
      <c r="Q364" t="str">
        <f t="shared" si="47"/>
        <v xml:space="preserve"> </v>
      </c>
      <c r="R364" t="s">
        <v>19</v>
      </c>
      <c r="S364">
        <v>1</v>
      </c>
      <c r="T364">
        <v>5</v>
      </c>
      <c r="U364">
        <v>0.15</v>
      </c>
      <c r="V364">
        <v>100</v>
      </c>
      <c r="W364">
        <v>17889.8</v>
      </c>
      <c r="X364">
        <v>181.28700000000001</v>
      </c>
      <c r="Y364">
        <v>58</v>
      </c>
      <c r="Z364">
        <v>1046</v>
      </c>
      <c r="AA364">
        <v>1801.25</v>
      </c>
      <c r="AB364">
        <v>68161</v>
      </c>
    </row>
    <row r="365" spans="1:28" x14ac:dyDescent="0.3">
      <c r="A365" t="s">
        <v>24</v>
      </c>
      <c r="B365">
        <v>0</v>
      </c>
      <c r="C365">
        <v>0</v>
      </c>
      <c r="D365">
        <v>0.15</v>
      </c>
      <c r="E365">
        <v>200</v>
      </c>
      <c r="F365">
        <v>33270.9</v>
      </c>
      <c r="G365">
        <v>392.71600000000001</v>
      </c>
      <c r="H365">
        <v>854</v>
      </c>
      <c r="I365">
        <v>6268</v>
      </c>
      <c r="J365">
        <v>1800.28</v>
      </c>
      <c r="K365">
        <v>191332</v>
      </c>
      <c r="L365" s="33">
        <f t="shared" si="45"/>
        <v>0</v>
      </c>
      <c r="M365" s="39">
        <f t="shared" si="46"/>
        <v>-1.2022503722564082E-6</v>
      </c>
      <c r="N365">
        <f t="shared" si="43"/>
        <v>33270.94</v>
      </c>
      <c r="O365">
        <f t="shared" si="44"/>
        <v>1</v>
      </c>
      <c r="P365">
        <f>IF(AND('Heuristica 24'!$C365=0,'Heuristica 24'!$B365=0,'Heuristica 24'!$F365&lt;&gt;"inf",OR(AND(B364=0,'Heuristica 24'!$F365&lt;P364),B364&lt;&gt;0)),'Heuristica 24'!$F365,P364)</f>
        <v>33270.9</v>
      </c>
      <c r="Q365" t="str">
        <f t="shared" si="47"/>
        <v xml:space="preserve"> </v>
      </c>
      <c r="R365" t="s">
        <v>19</v>
      </c>
      <c r="S365">
        <v>1</v>
      </c>
      <c r="T365">
        <v>5</v>
      </c>
      <c r="U365">
        <v>0.15</v>
      </c>
      <c r="V365">
        <v>100</v>
      </c>
      <c r="W365" t="s">
        <v>511</v>
      </c>
      <c r="X365" t="s">
        <v>511</v>
      </c>
      <c r="Y365" t="s">
        <v>511</v>
      </c>
      <c r="Z365" t="s">
        <v>511</v>
      </c>
      <c r="AA365" t="s">
        <v>511</v>
      </c>
    </row>
    <row r="366" spans="1:28" x14ac:dyDescent="0.3">
      <c r="A366" t="s">
        <v>24</v>
      </c>
      <c r="B366">
        <v>0</v>
      </c>
      <c r="C366">
        <v>0</v>
      </c>
      <c r="D366">
        <v>0.2</v>
      </c>
      <c r="E366">
        <v>200</v>
      </c>
      <c r="F366">
        <v>33270.9</v>
      </c>
      <c r="G366">
        <v>35.177399999999999</v>
      </c>
      <c r="H366">
        <v>38</v>
      </c>
      <c r="I366">
        <v>6412</v>
      </c>
      <c r="J366">
        <v>1800.25</v>
      </c>
      <c r="K366">
        <v>180782</v>
      </c>
      <c r="L366" s="33">
        <f t="shared" si="45"/>
        <v>0</v>
      </c>
      <c r="M366" s="39">
        <f t="shared" si="46"/>
        <v>-1.2022503722564082E-6</v>
      </c>
      <c r="N366">
        <f t="shared" si="43"/>
        <v>33270.94</v>
      </c>
      <c r="O366">
        <f t="shared" si="44"/>
        <v>1</v>
      </c>
      <c r="P366">
        <f>IF(AND('Heuristica 24'!$C366=0,'Heuristica 24'!$B366=0,'Heuristica 24'!$F366&lt;&gt;"inf",OR(AND(B365=0,'Heuristica 24'!$F366&lt;P365),B365&lt;&gt;0)),'Heuristica 24'!$F366,P365)</f>
        <v>33270.9</v>
      </c>
      <c r="Q366" t="str">
        <f t="shared" si="47"/>
        <v xml:space="preserve"> </v>
      </c>
      <c r="R366" t="s">
        <v>19</v>
      </c>
      <c r="S366">
        <v>1</v>
      </c>
      <c r="T366">
        <v>5</v>
      </c>
      <c r="U366">
        <v>0.2</v>
      </c>
      <c r="V366">
        <v>100</v>
      </c>
      <c r="W366">
        <v>17941.8</v>
      </c>
      <c r="X366">
        <v>155.52099999999999</v>
      </c>
      <c r="Y366">
        <v>42</v>
      </c>
      <c r="Z366">
        <v>1762</v>
      </c>
      <c r="AA366">
        <v>1800.47</v>
      </c>
      <c r="AB366">
        <v>47365</v>
      </c>
    </row>
    <row r="367" spans="1:28" x14ac:dyDescent="0.3">
      <c r="A367" t="s">
        <v>24</v>
      </c>
      <c r="B367">
        <v>1</v>
      </c>
      <c r="C367">
        <v>5</v>
      </c>
      <c r="D367">
        <v>0.05</v>
      </c>
      <c r="E367">
        <v>200</v>
      </c>
      <c r="F367">
        <v>33366</v>
      </c>
      <c r="G367">
        <v>71.458100000000002</v>
      </c>
      <c r="H367">
        <v>24</v>
      </c>
      <c r="I367">
        <v>2026</v>
      </c>
      <c r="J367">
        <v>1800.28</v>
      </c>
      <c r="K367">
        <v>73455</v>
      </c>
      <c r="L367" s="33">
        <f t="shared" si="45"/>
        <v>2.8583536964734702E-3</v>
      </c>
      <c r="M367" s="39">
        <f t="shared" si="46"/>
        <v>5.9941293484300218E-7</v>
      </c>
      <c r="N367">
        <f t="shared" si="43"/>
        <v>33365.980000000003</v>
      </c>
      <c r="O367">
        <f t="shared" si="44"/>
        <v>1</v>
      </c>
      <c r="P367">
        <f>IF(AND('Heuristica 24'!$C367=0,'Heuristica 24'!$B367=0,'Heuristica 24'!$F367&lt;&gt;"inf",OR(AND(B366=0,'Heuristica 24'!$F367&lt;P366),B366&lt;&gt;0)),'Heuristica 24'!$F367,P366)</f>
        <v>33270.9</v>
      </c>
      <c r="Q367" t="str">
        <f t="shared" si="47"/>
        <v xml:space="preserve"> </v>
      </c>
      <c r="R367" t="s">
        <v>19</v>
      </c>
      <c r="S367">
        <v>1</v>
      </c>
      <c r="T367">
        <v>5</v>
      </c>
      <c r="U367">
        <v>0.2</v>
      </c>
      <c r="V367">
        <v>100</v>
      </c>
      <c r="W367" t="s">
        <v>511</v>
      </c>
      <c r="X367" t="s">
        <v>511</v>
      </c>
      <c r="Y367" t="s">
        <v>511</v>
      </c>
      <c r="Z367" t="s">
        <v>511</v>
      </c>
      <c r="AA367" t="s">
        <v>511</v>
      </c>
    </row>
    <row r="368" spans="1:28" x14ac:dyDescent="0.3">
      <c r="A368" t="s">
        <v>24</v>
      </c>
      <c r="B368">
        <v>1</v>
      </c>
      <c r="C368">
        <v>5</v>
      </c>
      <c r="D368">
        <v>0.1</v>
      </c>
      <c r="E368">
        <v>200</v>
      </c>
      <c r="F368">
        <v>33447.9</v>
      </c>
      <c r="G368">
        <v>961.64800000000002</v>
      </c>
      <c r="H368">
        <v>252</v>
      </c>
      <c r="I368">
        <v>505</v>
      </c>
      <c r="J368">
        <v>1800.57</v>
      </c>
      <c r="K368">
        <v>45299</v>
      </c>
      <c r="L368" s="33">
        <f t="shared" si="45"/>
        <v>5.3199642931209823E-3</v>
      </c>
      <c r="M368" s="39">
        <f t="shared" si="46"/>
        <v>-2.9897234243847493E-7</v>
      </c>
      <c r="N368">
        <f t="shared" si="43"/>
        <v>33447.910000000003</v>
      </c>
      <c r="O368">
        <f t="shared" si="44"/>
        <v>1</v>
      </c>
      <c r="P368">
        <f>IF(AND('Heuristica 24'!$C368=0,'Heuristica 24'!$B368=0,'Heuristica 24'!$F368&lt;&gt;"inf",OR(AND(B367=0,'Heuristica 24'!$F368&lt;P367),B367&lt;&gt;0)),'Heuristica 24'!$F368,P367)</f>
        <v>33270.9</v>
      </c>
      <c r="Q368" t="str">
        <f t="shared" si="47"/>
        <v xml:space="preserve"> </v>
      </c>
      <c r="R368" t="s">
        <v>19</v>
      </c>
      <c r="S368">
        <v>1</v>
      </c>
      <c r="T368">
        <v>10</v>
      </c>
      <c r="U368">
        <v>0.05</v>
      </c>
      <c r="V368">
        <v>100</v>
      </c>
      <c r="W368">
        <v>17629.599999999999</v>
      </c>
      <c r="X368">
        <v>207.767</v>
      </c>
      <c r="Y368">
        <v>55</v>
      </c>
      <c r="Z368">
        <v>1034</v>
      </c>
      <c r="AA368">
        <v>1800.02</v>
      </c>
      <c r="AB368">
        <v>56950</v>
      </c>
    </row>
    <row r="369" spans="1:28" x14ac:dyDescent="0.3">
      <c r="A369" t="s">
        <v>24</v>
      </c>
      <c r="B369">
        <v>1</v>
      </c>
      <c r="C369">
        <v>5</v>
      </c>
      <c r="D369">
        <v>0.15</v>
      </c>
      <c r="E369">
        <v>200</v>
      </c>
      <c r="F369">
        <v>33647.5</v>
      </c>
      <c r="G369">
        <v>431.57400000000001</v>
      </c>
      <c r="H369">
        <v>47</v>
      </c>
      <c r="I369">
        <v>413</v>
      </c>
      <c r="J369">
        <v>1800.4</v>
      </c>
      <c r="K369">
        <v>41197</v>
      </c>
      <c r="L369" s="33">
        <f t="shared" si="45"/>
        <v>1.1319200863216805E-2</v>
      </c>
      <c r="M369" s="39">
        <f t="shared" si="46"/>
        <v>1.1887970148283244E-6</v>
      </c>
      <c r="N369">
        <f t="shared" si="43"/>
        <v>33647.46</v>
      </c>
      <c r="O369">
        <f t="shared" si="44"/>
        <v>0</v>
      </c>
      <c r="P369">
        <f>IF(AND('Heuristica 24'!$C369=0,'Heuristica 24'!$B369=0,'Heuristica 24'!$F369&lt;&gt;"inf",OR(AND(B368=0,'Heuristica 24'!$F369&lt;P368),B368&lt;&gt;0)),'Heuristica 24'!$F369,P368)</f>
        <v>33270.9</v>
      </c>
      <c r="Q369" t="str">
        <f t="shared" si="47"/>
        <v xml:space="preserve"> </v>
      </c>
      <c r="R369" t="s">
        <v>19</v>
      </c>
      <c r="S369">
        <v>1</v>
      </c>
      <c r="T369">
        <v>10</v>
      </c>
      <c r="U369">
        <v>0.1</v>
      </c>
      <c r="V369">
        <v>100</v>
      </c>
      <c r="W369">
        <v>17941.8</v>
      </c>
      <c r="X369">
        <v>200.53299999999999</v>
      </c>
      <c r="Y369">
        <v>64</v>
      </c>
      <c r="Z369">
        <v>1573</v>
      </c>
      <c r="AA369">
        <v>1800.12</v>
      </c>
      <c r="AB369">
        <v>51194</v>
      </c>
    </row>
    <row r="370" spans="1:28" x14ac:dyDescent="0.3">
      <c r="A370" t="s">
        <v>24</v>
      </c>
      <c r="B370">
        <v>1</v>
      </c>
      <c r="C370">
        <v>5</v>
      </c>
      <c r="D370">
        <v>0.2</v>
      </c>
      <c r="E370">
        <v>200</v>
      </c>
      <c r="F370">
        <v>33774.300000000003</v>
      </c>
      <c r="G370">
        <v>730.38499999999999</v>
      </c>
      <c r="H370">
        <v>53</v>
      </c>
      <c r="I370">
        <v>269</v>
      </c>
      <c r="J370">
        <v>1800.91</v>
      </c>
      <c r="K370">
        <v>33342</v>
      </c>
      <c r="L370" s="33">
        <f t="shared" si="45"/>
        <v>1.513033912518158E-2</v>
      </c>
      <c r="M370" s="39">
        <f t="shared" si="46"/>
        <v>-5.9216588210730947E-7</v>
      </c>
      <c r="N370">
        <f t="shared" si="43"/>
        <v>33774.32</v>
      </c>
      <c r="O370">
        <f t="shared" si="44"/>
        <v>1</v>
      </c>
      <c r="P370">
        <f>IF(AND('Heuristica 24'!$C370=0,'Heuristica 24'!$B370=0,'Heuristica 24'!$F370&lt;&gt;"inf",OR(AND(B369=0,'Heuristica 24'!$F370&lt;P369),B369&lt;&gt;0)),'Heuristica 24'!$F370,P369)</f>
        <v>33270.9</v>
      </c>
      <c r="Q370" t="str">
        <f t="shared" si="47"/>
        <v xml:space="preserve"> </v>
      </c>
      <c r="R370" t="s">
        <v>19</v>
      </c>
      <c r="S370">
        <v>1</v>
      </c>
      <c r="T370">
        <v>10</v>
      </c>
      <c r="U370">
        <v>0.15</v>
      </c>
      <c r="V370">
        <v>100</v>
      </c>
      <c r="W370" t="s">
        <v>511</v>
      </c>
      <c r="X370" t="s">
        <v>511</v>
      </c>
      <c r="Y370" t="s">
        <v>511</v>
      </c>
      <c r="Z370" t="s">
        <v>511</v>
      </c>
      <c r="AA370" t="s">
        <v>511</v>
      </c>
    </row>
    <row r="371" spans="1:28" x14ac:dyDescent="0.3">
      <c r="A371" t="s">
        <v>24</v>
      </c>
      <c r="B371">
        <v>1</v>
      </c>
      <c r="C371">
        <v>10</v>
      </c>
      <c r="D371">
        <v>0.05</v>
      </c>
      <c r="E371">
        <v>200</v>
      </c>
      <c r="F371">
        <v>33366</v>
      </c>
      <c r="G371">
        <v>200.48099999999999</v>
      </c>
      <c r="H371">
        <v>17</v>
      </c>
      <c r="I371">
        <v>545</v>
      </c>
      <c r="J371">
        <v>1800.51</v>
      </c>
      <c r="K371">
        <v>31773</v>
      </c>
      <c r="L371" s="33">
        <f t="shared" si="45"/>
        <v>2.8583536964734702E-3</v>
      </c>
      <c r="M371" s="39">
        <f t="shared" si="46"/>
        <v>5.9941293484300218E-7</v>
      </c>
      <c r="N371">
        <f t="shared" si="43"/>
        <v>33365.980000000003</v>
      </c>
      <c r="O371">
        <f t="shared" si="44"/>
        <v>1</v>
      </c>
      <c r="P371">
        <f>IF(AND('Heuristica 24'!$C371=0,'Heuristica 24'!$B371=0,'Heuristica 24'!$F371&lt;&gt;"inf",OR(AND(B370=0,'Heuristica 24'!$F371&lt;P370),B370&lt;&gt;0)),'Heuristica 24'!$F371,P370)</f>
        <v>33270.9</v>
      </c>
      <c r="Q371" t="str">
        <f t="shared" si="47"/>
        <v xml:space="preserve"> </v>
      </c>
      <c r="R371" t="s">
        <v>19</v>
      </c>
      <c r="S371">
        <v>1</v>
      </c>
      <c r="T371">
        <v>10</v>
      </c>
      <c r="U371">
        <v>0.2</v>
      </c>
      <c r="V371">
        <v>100</v>
      </c>
      <c r="W371" t="s">
        <v>511</v>
      </c>
      <c r="X371" t="s">
        <v>511</v>
      </c>
      <c r="Y371" t="s">
        <v>511</v>
      </c>
      <c r="Z371" t="s">
        <v>511</v>
      </c>
      <c r="AA371" t="s">
        <v>511</v>
      </c>
    </row>
    <row r="372" spans="1:28" x14ac:dyDescent="0.3">
      <c r="A372" t="s">
        <v>24</v>
      </c>
      <c r="B372">
        <v>1</v>
      </c>
      <c r="C372">
        <v>10</v>
      </c>
      <c r="D372">
        <v>0.1</v>
      </c>
      <c r="E372">
        <v>200</v>
      </c>
      <c r="F372">
        <v>33552</v>
      </c>
      <c r="G372">
        <v>1761.45</v>
      </c>
      <c r="H372">
        <v>199</v>
      </c>
      <c r="I372">
        <v>207</v>
      </c>
      <c r="J372">
        <v>1803.49</v>
      </c>
      <c r="K372">
        <v>19165</v>
      </c>
      <c r="L372" s="33">
        <f t="shared" si="45"/>
        <v>8.4488246485667773E-3</v>
      </c>
      <c r="M372" s="39">
        <f t="shared" si="46"/>
        <v>5.9609000713223281E-7</v>
      </c>
      <c r="N372">
        <f t="shared" si="43"/>
        <v>33551.980000000003</v>
      </c>
      <c r="O372">
        <f t="shared" si="44"/>
        <v>1</v>
      </c>
      <c r="P372">
        <f>IF(AND('Heuristica 24'!$C372=0,'Heuristica 24'!$B372=0,'Heuristica 24'!$F372&lt;&gt;"inf",OR(AND(B371=0,'Heuristica 24'!$F372&lt;P371),B371&lt;&gt;0)),'Heuristica 24'!$F372,P371)</f>
        <v>33270.9</v>
      </c>
      <c r="Q372" t="str">
        <f t="shared" si="47"/>
        <v xml:space="preserve"> </v>
      </c>
      <c r="R372" t="s">
        <v>19</v>
      </c>
      <c r="S372">
        <v>1</v>
      </c>
      <c r="T372">
        <v>25</v>
      </c>
      <c r="U372">
        <v>0.05</v>
      </c>
      <c r="V372">
        <v>100</v>
      </c>
      <c r="W372">
        <v>17729.3</v>
      </c>
      <c r="X372">
        <v>60.111800000000002</v>
      </c>
      <c r="Y372">
        <v>0</v>
      </c>
      <c r="Z372">
        <v>449</v>
      </c>
      <c r="AA372">
        <v>1800.39</v>
      </c>
      <c r="AB372">
        <v>35756</v>
      </c>
    </row>
    <row r="373" spans="1:28" x14ac:dyDescent="0.3">
      <c r="A373" t="s">
        <v>24</v>
      </c>
      <c r="B373">
        <v>1</v>
      </c>
      <c r="C373">
        <v>10</v>
      </c>
      <c r="D373">
        <v>0.15</v>
      </c>
      <c r="E373">
        <v>200</v>
      </c>
      <c r="F373">
        <v>33677.5</v>
      </c>
      <c r="G373">
        <v>136.12</v>
      </c>
      <c r="H373">
        <v>1</v>
      </c>
      <c r="I373">
        <v>163</v>
      </c>
      <c r="J373">
        <v>1802</v>
      </c>
      <c r="K373">
        <v>17953</v>
      </c>
      <c r="L373" s="33">
        <f t="shared" si="45"/>
        <v>1.2220889726457518E-2</v>
      </c>
      <c r="M373" s="39">
        <f t="shared" si="46"/>
        <v>2.0373833108022765E-4</v>
      </c>
      <c r="N373">
        <f t="shared" si="43"/>
        <v>33670.639999999999</v>
      </c>
      <c r="O373">
        <f t="shared" si="44"/>
        <v>1</v>
      </c>
      <c r="P373">
        <f>IF(AND('Heuristica 24'!$C373=0,'Heuristica 24'!$B373=0,'Heuristica 24'!$F373&lt;&gt;"inf",OR(AND(B372=0,'Heuristica 24'!$F373&lt;P372),B372&lt;&gt;0)),'Heuristica 24'!$F373,P372)</f>
        <v>33270.9</v>
      </c>
      <c r="Q373" t="str">
        <f t="shared" si="47"/>
        <v xml:space="preserve"> </v>
      </c>
      <c r="R373" t="s">
        <v>19</v>
      </c>
      <c r="S373">
        <v>1</v>
      </c>
      <c r="T373">
        <v>25</v>
      </c>
      <c r="U373">
        <v>0.1</v>
      </c>
      <c r="V373">
        <v>100</v>
      </c>
      <c r="W373">
        <v>17969.8</v>
      </c>
      <c r="X373">
        <v>827.14499999999998</v>
      </c>
      <c r="Y373">
        <v>274</v>
      </c>
      <c r="Z373">
        <v>779</v>
      </c>
      <c r="AA373">
        <v>1801.47</v>
      </c>
      <c r="AB373">
        <v>36012</v>
      </c>
    </row>
    <row r="374" spans="1:28" x14ac:dyDescent="0.3">
      <c r="A374" t="s">
        <v>24</v>
      </c>
      <c r="B374">
        <v>1</v>
      </c>
      <c r="C374">
        <v>10</v>
      </c>
      <c r="D374">
        <v>0.2</v>
      </c>
      <c r="E374">
        <v>200</v>
      </c>
      <c r="F374">
        <v>33934.5</v>
      </c>
      <c r="G374">
        <v>549.298</v>
      </c>
      <c r="H374">
        <v>5</v>
      </c>
      <c r="I374">
        <v>38</v>
      </c>
      <c r="J374">
        <v>1804.43</v>
      </c>
      <c r="K374">
        <v>12958</v>
      </c>
      <c r="L374" s="33">
        <f t="shared" si="45"/>
        <v>1.9945357654887585E-2</v>
      </c>
      <c r="M374" s="39">
        <f t="shared" si="46"/>
        <v>-4.7274639144290198E-4</v>
      </c>
      <c r="N374">
        <f t="shared" si="43"/>
        <v>33950.550000000003</v>
      </c>
      <c r="O374">
        <f t="shared" si="44"/>
        <v>0</v>
      </c>
      <c r="P374">
        <f>IF(AND('Heuristica 24'!$C374=0,'Heuristica 24'!$B374=0,'Heuristica 24'!$F374&lt;&gt;"inf",OR(AND(B373=0,'Heuristica 24'!$F374&lt;P373),B373&lt;&gt;0)),'Heuristica 24'!$F374,P373)</f>
        <v>33270.9</v>
      </c>
      <c r="Q374" t="str">
        <f t="shared" si="47"/>
        <v xml:space="preserve"> </v>
      </c>
      <c r="R374" t="s">
        <v>19</v>
      </c>
      <c r="S374">
        <v>1</v>
      </c>
      <c r="T374">
        <v>25</v>
      </c>
      <c r="U374">
        <v>0.15</v>
      </c>
      <c r="V374">
        <v>100</v>
      </c>
      <c r="W374" t="s">
        <v>511</v>
      </c>
      <c r="X374" t="s">
        <v>511</v>
      </c>
      <c r="Y374" t="s">
        <v>511</v>
      </c>
      <c r="Z374" t="s">
        <v>511</v>
      </c>
      <c r="AA374" t="s">
        <v>511</v>
      </c>
    </row>
    <row r="375" spans="1:28" x14ac:dyDescent="0.3">
      <c r="A375" t="s">
        <v>24</v>
      </c>
      <c r="B375">
        <v>1</v>
      </c>
      <c r="C375">
        <v>25</v>
      </c>
      <c r="D375">
        <v>0.05</v>
      </c>
      <c r="E375">
        <v>200</v>
      </c>
      <c r="F375">
        <v>33423.800000000003</v>
      </c>
      <c r="G375">
        <v>196.428</v>
      </c>
      <c r="H375">
        <v>17</v>
      </c>
      <c r="I375">
        <v>442</v>
      </c>
      <c r="J375">
        <v>1800.07</v>
      </c>
      <c r="K375">
        <v>37835</v>
      </c>
      <c r="L375" s="33">
        <f t="shared" si="45"/>
        <v>4.5956075729842727E-3</v>
      </c>
      <c r="M375" s="39">
        <f t="shared" si="46"/>
        <v>-2.9918791411009948E-7</v>
      </c>
      <c r="N375">
        <f t="shared" si="43"/>
        <v>33423.81</v>
      </c>
      <c r="O375">
        <f t="shared" si="44"/>
        <v>1</v>
      </c>
      <c r="P375">
        <f>IF(AND('Heuristica 24'!$C375=0,'Heuristica 24'!$B375=0,'Heuristica 24'!$F375&lt;&gt;"inf",OR(AND(B374=0,'Heuristica 24'!$F375&lt;P374),B374&lt;&gt;0)),'Heuristica 24'!$F375,P374)</f>
        <v>33270.9</v>
      </c>
      <c r="Q375" t="str">
        <f t="shared" si="47"/>
        <v xml:space="preserve"> </v>
      </c>
      <c r="R375" t="s">
        <v>19</v>
      </c>
      <c r="S375">
        <v>1</v>
      </c>
      <c r="T375">
        <v>25</v>
      </c>
      <c r="U375">
        <v>0.2</v>
      </c>
      <c r="V375">
        <v>100</v>
      </c>
      <c r="W375" t="s">
        <v>511</v>
      </c>
      <c r="X375" t="s">
        <v>511</v>
      </c>
      <c r="Y375" t="s">
        <v>511</v>
      </c>
      <c r="Z375" t="s">
        <v>511</v>
      </c>
      <c r="AA375" t="s">
        <v>511</v>
      </c>
    </row>
    <row r="376" spans="1:28" x14ac:dyDescent="0.3">
      <c r="A376" t="s">
        <v>24</v>
      </c>
      <c r="B376">
        <v>1</v>
      </c>
      <c r="C376">
        <v>25</v>
      </c>
      <c r="D376">
        <v>0.1</v>
      </c>
      <c r="E376">
        <v>200</v>
      </c>
      <c r="F376">
        <v>33583.300000000003</v>
      </c>
      <c r="G376">
        <v>1207.78</v>
      </c>
      <c r="H376">
        <v>99</v>
      </c>
      <c r="I376">
        <v>184</v>
      </c>
      <c r="J376">
        <v>1800.11</v>
      </c>
      <c r="K376">
        <v>19121</v>
      </c>
      <c r="L376" s="33">
        <f t="shared" si="45"/>
        <v>9.3895866958815244E-3</v>
      </c>
      <c r="M376" s="39">
        <f t="shared" si="46"/>
        <v>-5.9553373510379259E-7</v>
      </c>
      <c r="N376">
        <f t="shared" si="43"/>
        <v>33583.32</v>
      </c>
      <c r="O376">
        <f t="shared" si="44"/>
        <v>1</v>
      </c>
      <c r="P376">
        <f>IF(AND('Heuristica 24'!$C376=0,'Heuristica 24'!$B376=0,'Heuristica 24'!$F376&lt;&gt;"inf",OR(AND(B375=0,'Heuristica 24'!$F376&lt;P375),B375&lt;&gt;0)),'Heuristica 24'!$F376,P375)</f>
        <v>33270.9</v>
      </c>
      <c r="Q376" t="str">
        <f t="shared" si="47"/>
        <v xml:space="preserve"> </v>
      </c>
      <c r="R376" t="s">
        <v>19</v>
      </c>
      <c r="S376">
        <v>1</v>
      </c>
      <c r="T376">
        <v>50</v>
      </c>
      <c r="U376">
        <v>0.05</v>
      </c>
      <c r="V376">
        <v>100</v>
      </c>
      <c r="W376">
        <v>17729.3</v>
      </c>
      <c r="X376">
        <v>129.63499999999999</v>
      </c>
      <c r="Y376">
        <v>14</v>
      </c>
      <c r="Z376">
        <v>364</v>
      </c>
      <c r="AA376">
        <v>1800.97</v>
      </c>
      <c r="AB376">
        <v>30096</v>
      </c>
    </row>
    <row r="377" spans="1:28" x14ac:dyDescent="0.3">
      <c r="A377" t="s">
        <v>24</v>
      </c>
      <c r="B377">
        <v>1</v>
      </c>
      <c r="C377">
        <v>25</v>
      </c>
      <c r="D377">
        <v>0.15</v>
      </c>
      <c r="E377">
        <v>200</v>
      </c>
      <c r="F377">
        <v>33710.6</v>
      </c>
      <c r="G377">
        <v>211.45699999999999</v>
      </c>
      <c r="H377">
        <v>0</v>
      </c>
      <c r="I377">
        <v>86</v>
      </c>
      <c r="J377">
        <v>1804.88</v>
      </c>
      <c r="K377">
        <v>14415</v>
      </c>
      <c r="L377" s="33">
        <f t="shared" si="45"/>
        <v>1.3215753105566552E-2</v>
      </c>
      <c r="M377" s="39">
        <f t="shared" si="46"/>
        <v>1.1865718041459417E-6</v>
      </c>
      <c r="N377">
        <f t="shared" si="43"/>
        <v>33710.559999999998</v>
      </c>
      <c r="O377">
        <f t="shared" si="44"/>
        <v>1</v>
      </c>
      <c r="P377">
        <f>IF(AND('Heuristica 24'!$C377=0,'Heuristica 24'!$B377=0,'Heuristica 24'!$F377&lt;&gt;"inf",OR(AND(B376=0,'Heuristica 24'!$F377&lt;P376),B376&lt;&gt;0)),'Heuristica 24'!$F377,P376)</f>
        <v>33270.9</v>
      </c>
      <c r="Q377" t="str">
        <f t="shared" si="47"/>
        <v xml:space="preserve"> </v>
      </c>
      <c r="R377" t="s">
        <v>19</v>
      </c>
      <c r="S377">
        <v>1</v>
      </c>
      <c r="T377">
        <v>50</v>
      </c>
      <c r="U377">
        <v>0.1</v>
      </c>
      <c r="V377">
        <v>100</v>
      </c>
      <c r="W377">
        <v>18283</v>
      </c>
      <c r="X377">
        <v>451.69900000000001</v>
      </c>
      <c r="Y377">
        <v>49</v>
      </c>
      <c r="Z377">
        <v>278</v>
      </c>
      <c r="AA377">
        <v>1801.85</v>
      </c>
      <c r="AB377">
        <v>16986</v>
      </c>
    </row>
    <row r="378" spans="1:28" x14ac:dyDescent="0.3">
      <c r="A378" t="s">
        <v>24</v>
      </c>
      <c r="B378">
        <v>1</v>
      </c>
      <c r="C378">
        <v>25</v>
      </c>
      <c r="D378">
        <v>0.2</v>
      </c>
      <c r="E378">
        <v>200</v>
      </c>
      <c r="F378">
        <v>33968.6</v>
      </c>
      <c r="G378">
        <v>1440.65</v>
      </c>
      <c r="H378">
        <v>31</v>
      </c>
      <c r="I378">
        <v>43</v>
      </c>
      <c r="J378">
        <v>1810.13</v>
      </c>
      <c r="K378">
        <v>10666</v>
      </c>
      <c r="L378" s="33">
        <f t="shared" si="45"/>
        <v>2.0970277329438014E-2</v>
      </c>
      <c r="M378" s="39">
        <f t="shared" si="46"/>
        <v>4.7095053959034239E-4</v>
      </c>
      <c r="N378">
        <f t="shared" si="43"/>
        <v>33952.61</v>
      </c>
      <c r="O378">
        <f t="shared" si="44"/>
        <v>1</v>
      </c>
      <c r="P378">
        <f>IF(AND('Heuristica 24'!$C378=0,'Heuristica 24'!$B378=0,'Heuristica 24'!$F378&lt;&gt;"inf",OR(AND(B377=0,'Heuristica 24'!$F378&lt;P377),B377&lt;&gt;0)),'Heuristica 24'!$F378,P377)</f>
        <v>33270.9</v>
      </c>
      <c r="Q378" t="str">
        <f t="shared" si="47"/>
        <v xml:space="preserve"> </v>
      </c>
      <c r="R378" t="s">
        <v>19</v>
      </c>
      <c r="S378">
        <v>1</v>
      </c>
      <c r="T378">
        <v>50</v>
      </c>
      <c r="U378">
        <v>0.15</v>
      </c>
      <c r="V378">
        <v>100</v>
      </c>
      <c r="W378" t="s">
        <v>511</v>
      </c>
      <c r="X378" t="s">
        <v>511</v>
      </c>
      <c r="Y378" t="s">
        <v>511</v>
      </c>
      <c r="Z378" t="s">
        <v>511</v>
      </c>
      <c r="AA378" t="s">
        <v>511</v>
      </c>
    </row>
    <row r="379" spans="1:28" x14ac:dyDescent="0.3">
      <c r="A379" t="s">
        <v>24</v>
      </c>
      <c r="B379">
        <v>1</v>
      </c>
      <c r="C379">
        <v>50</v>
      </c>
      <c r="D379">
        <v>0.05</v>
      </c>
      <c r="E379">
        <v>200</v>
      </c>
      <c r="F379">
        <v>33480.6</v>
      </c>
      <c r="G379">
        <v>137.22399999999999</v>
      </c>
      <c r="H379">
        <v>8</v>
      </c>
      <c r="I379">
        <v>366</v>
      </c>
      <c r="J379">
        <v>1800.42</v>
      </c>
      <c r="K379">
        <v>37611</v>
      </c>
      <c r="L379" s="33">
        <f t="shared" si="45"/>
        <v>6.3028051540534591E-3</v>
      </c>
      <c r="M379" s="39">
        <f t="shared" si="46"/>
        <v>0</v>
      </c>
      <c r="N379">
        <f t="shared" si="43"/>
        <v>33480.6</v>
      </c>
      <c r="O379">
        <f t="shared" si="44"/>
        <v>1</v>
      </c>
      <c r="P379">
        <f>IF(AND('Heuristica 24'!$C379=0,'Heuristica 24'!$B379=0,'Heuristica 24'!$F379&lt;&gt;"inf",OR(AND(B378=0,'Heuristica 24'!$F379&lt;P378),B378&lt;&gt;0)),'Heuristica 24'!$F379,P378)</f>
        <v>33270.9</v>
      </c>
      <c r="Q379" t="str">
        <f t="shared" si="47"/>
        <v xml:space="preserve"> </v>
      </c>
      <c r="R379" t="s">
        <v>19</v>
      </c>
      <c r="S379">
        <v>1</v>
      </c>
      <c r="T379">
        <v>50</v>
      </c>
      <c r="U379">
        <v>0.2</v>
      </c>
      <c r="V379">
        <v>100</v>
      </c>
      <c r="W379" t="s">
        <v>511</v>
      </c>
      <c r="X379" t="s">
        <v>511</v>
      </c>
      <c r="Y379" t="s">
        <v>511</v>
      </c>
      <c r="Z379" t="s">
        <v>511</v>
      </c>
      <c r="AA379" t="s">
        <v>511</v>
      </c>
    </row>
    <row r="380" spans="1:28" x14ac:dyDescent="0.3">
      <c r="A380" t="s">
        <v>24</v>
      </c>
      <c r="B380">
        <v>1</v>
      </c>
      <c r="C380">
        <v>50</v>
      </c>
      <c r="D380">
        <v>0.1</v>
      </c>
      <c r="E380">
        <v>200</v>
      </c>
      <c r="F380">
        <v>33632.6</v>
      </c>
      <c r="G380">
        <v>464.20699999999999</v>
      </c>
      <c r="H380">
        <v>19</v>
      </c>
      <c r="I380">
        <v>145</v>
      </c>
      <c r="J380">
        <v>1802.33</v>
      </c>
      <c r="K380">
        <v>18672</v>
      </c>
      <c r="L380" s="33">
        <f t="shared" si="45"/>
        <v>1.0871362061140477E-2</v>
      </c>
      <c r="M380" s="39">
        <f t="shared" si="46"/>
        <v>-1.8966092313155158E-4</v>
      </c>
      <c r="N380">
        <f t="shared" si="43"/>
        <v>33638.980000000003</v>
      </c>
      <c r="O380">
        <f t="shared" si="44"/>
        <v>0</v>
      </c>
      <c r="P380">
        <f>IF(AND('Heuristica 24'!$C380=0,'Heuristica 24'!$B380=0,'Heuristica 24'!$F380&lt;&gt;"inf",OR(AND(B379=0,'Heuristica 24'!$F380&lt;P379),B379&lt;&gt;0)),'Heuristica 24'!$F380,P379)</f>
        <v>33270.9</v>
      </c>
      <c r="Q380" t="str">
        <f t="shared" si="47"/>
        <v xml:space="preserve"> </v>
      </c>
      <c r="R380" t="s">
        <v>19</v>
      </c>
      <c r="S380">
        <v>2</v>
      </c>
      <c r="T380">
        <v>5</v>
      </c>
      <c r="U380">
        <v>0.05</v>
      </c>
      <c r="V380">
        <v>100</v>
      </c>
      <c r="W380">
        <v>17454.3</v>
      </c>
      <c r="X380">
        <v>50.760399999999997</v>
      </c>
      <c r="Y380">
        <v>7</v>
      </c>
      <c r="Z380">
        <v>1245</v>
      </c>
      <c r="AA380">
        <v>1800.12</v>
      </c>
      <c r="AB380">
        <v>56556</v>
      </c>
    </row>
    <row r="381" spans="1:28" x14ac:dyDescent="0.3">
      <c r="A381" t="s">
        <v>24</v>
      </c>
      <c r="B381">
        <v>1</v>
      </c>
      <c r="C381">
        <v>50</v>
      </c>
      <c r="D381">
        <v>0.15</v>
      </c>
      <c r="E381">
        <v>200</v>
      </c>
      <c r="F381">
        <v>33826.199999999997</v>
      </c>
      <c r="G381">
        <v>1504.55</v>
      </c>
      <c r="H381">
        <v>60</v>
      </c>
      <c r="I381">
        <v>71</v>
      </c>
      <c r="J381">
        <v>1808.08</v>
      </c>
      <c r="K381">
        <v>12448</v>
      </c>
      <c r="L381" s="33">
        <f t="shared" si="45"/>
        <v>1.6690260858587935E-2</v>
      </c>
      <c r="M381" s="39">
        <f t="shared" si="46"/>
        <v>9.6586450199387386E-4</v>
      </c>
      <c r="N381">
        <f t="shared" si="43"/>
        <v>33793.56</v>
      </c>
      <c r="O381">
        <f t="shared" si="44"/>
        <v>0</v>
      </c>
      <c r="P381">
        <f>IF(AND('Heuristica 24'!$C381=0,'Heuristica 24'!$B381=0,'Heuristica 24'!$F381&lt;&gt;"inf",OR(AND(B380=0,'Heuristica 24'!$F381&lt;P380),B380&lt;&gt;0)),'Heuristica 24'!$F381,P380)</f>
        <v>33270.9</v>
      </c>
      <c r="Q381" t="str">
        <f t="shared" si="47"/>
        <v xml:space="preserve"> </v>
      </c>
      <c r="R381" t="s">
        <v>19</v>
      </c>
      <c r="S381">
        <v>2</v>
      </c>
      <c r="T381">
        <v>5</v>
      </c>
      <c r="U381">
        <v>0.1</v>
      </c>
      <c r="V381">
        <v>100</v>
      </c>
      <c r="W381">
        <v>17505.2</v>
      </c>
      <c r="X381">
        <v>184.10499999999999</v>
      </c>
      <c r="Y381">
        <v>23</v>
      </c>
      <c r="Z381">
        <v>857</v>
      </c>
      <c r="AA381">
        <v>1800.01</v>
      </c>
      <c r="AB381">
        <v>42625</v>
      </c>
    </row>
    <row r="382" spans="1:28" x14ac:dyDescent="0.3">
      <c r="A382" t="s">
        <v>24</v>
      </c>
      <c r="B382">
        <v>1</v>
      </c>
      <c r="C382">
        <v>50</v>
      </c>
      <c r="D382">
        <v>0.2</v>
      </c>
      <c r="E382">
        <v>200</v>
      </c>
      <c r="F382">
        <v>34092.400000000001</v>
      </c>
      <c r="G382">
        <v>1083.51</v>
      </c>
      <c r="H382">
        <v>9</v>
      </c>
      <c r="I382">
        <v>23</v>
      </c>
      <c r="J382">
        <v>1808.66</v>
      </c>
      <c r="K382">
        <v>7862</v>
      </c>
      <c r="L382" s="33">
        <f t="shared" si="45"/>
        <v>2.4691246705078607E-2</v>
      </c>
      <c r="M382" s="39">
        <f t="shared" si="46"/>
        <v>-1.0987162014369112E-2</v>
      </c>
      <c r="N382">
        <f t="shared" si="43"/>
        <v>34471.14</v>
      </c>
      <c r="O382">
        <f t="shared" si="44"/>
        <v>0</v>
      </c>
      <c r="P382">
        <f>IF(AND('Heuristica 24'!$C382=0,'Heuristica 24'!$B382=0,'Heuristica 24'!$F382&lt;&gt;"inf",OR(AND(B381=0,'Heuristica 24'!$F382&lt;P381),B381&lt;&gt;0)),'Heuristica 24'!$F382,P381)</f>
        <v>33270.9</v>
      </c>
      <c r="Q382" t="str">
        <f t="shared" si="47"/>
        <v xml:space="preserve"> </v>
      </c>
      <c r="R382" t="s">
        <v>19</v>
      </c>
      <c r="S382">
        <v>2</v>
      </c>
      <c r="T382">
        <v>5</v>
      </c>
      <c r="U382">
        <v>0.15</v>
      </c>
      <c r="V382">
        <v>100</v>
      </c>
      <c r="W382">
        <v>17512.900000000001</v>
      </c>
      <c r="X382">
        <v>485.16300000000001</v>
      </c>
      <c r="Y382">
        <v>53</v>
      </c>
      <c r="Z382">
        <v>549</v>
      </c>
      <c r="AA382">
        <v>1801.97</v>
      </c>
      <c r="AB382">
        <v>32967</v>
      </c>
    </row>
    <row r="383" spans="1:28" x14ac:dyDescent="0.3">
      <c r="A383" t="s">
        <v>24</v>
      </c>
      <c r="B383">
        <v>2</v>
      </c>
      <c r="C383">
        <v>5</v>
      </c>
      <c r="D383">
        <v>0.05</v>
      </c>
      <c r="E383">
        <v>200</v>
      </c>
      <c r="F383">
        <v>33302.9</v>
      </c>
      <c r="G383">
        <v>153.012</v>
      </c>
      <c r="H383">
        <v>29</v>
      </c>
      <c r="I383">
        <v>479</v>
      </c>
      <c r="J383">
        <v>1800.2</v>
      </c>
      <c r="K383">
        <v>35995</v>
      </c>
      <c r="L383" s="33">
        <f t="shared" si="45"/>
        <v>9.6180145412350093E-4</v>
      </c>
      <c r="M383" s="39">
        <f t="shared" si="46"/>
        <v>1.2010980439125518E-6</v>
      </c>
      <c r="N383">
        <f t="shared" si="43"/>
        <v>33302.86</v>
      </c>
      <c r="O383">
        <f t="shared" si="44"/>
        <v>1</v>
      </c>
      <c r="P383">
        <f>IF(AND('Heuristica 24'!$C383=0,'Heuristica 24'!$B383=0,'Heuristica 24'!$F383&lt;&gt;"inf",OR(AND(B382=0,'Heuristica 24'!$F383&lt;P382),B382&lt;&gt;0)),'Heuristica 24'!$F383,P382)</f>
        <v>33270.9</v>
      </c>
      <c r="Q383" t="str">
        <f t="shared" si="47"/>
        <v xml:space="preserve"> </v>
      </c>
      <c r="R383" t="s">
        <v>19</v>
      </c>
      <c r="S383">
        <v>2</v>
      </c>
      <c r="T383">
        <v>5</v>
      </c>
      <c r="U383">
        <v>0.2</v>
      </c>
      <c r="V383">
        <v>100</v>
      </c>
      <c r="W383">
        <v>17722.5</v>
      </c>
      <c r="X383">
        <v>1087.4000000000001</v>
      </c>
      <c r="Y383">
        <v>173</v>
      </c>
      <c r="Z383">
        <v>312</v>
      </c>
      <c r="AA383">
        <v>1801.18</v>
      </c>
      <c r="AB383">
        <v>32243</v>
      </c>
    </row>
    <row r="384" spans="1:28" x14ac:dyDescent="0.3">
      <c r="A384" t="s">
        <v>24</v>
      </c>
      <c r="B384">
        <v>2</v>
      </c>
      <c r="C384">
        <v>5</v>
      </c>
      <c r="D384">
        <v>0.1</v>
      </c>
      <c r="E384">
        <v>200</v>
      </c>
      <c r="F384">
        <v>33366</v>
      </c>
      <c r="G384">
        <v>279.30399999999997</v>
      </c>
      <c r="H384">
        <v>22</v>
      </c>
      <c r="I384">
        <v>345</v>
      </c>
      <c r="J384">
        <v>1800.1</v>
      </c>
      <c r="K384">
        <v>23227</v>
      </c>
      <c r="L384" s="33">
        <f t="shared" si="45"/>
        <v>2.8583536964734702E-3</v>
      </c>
      <c r="M384" s="39">
        <f t="shared" si="46"/>
        <v>5.9941293484300218E-7</v>
      </c>
      <c r="N384">
        <f t="shared" si="43"/>
        <v>33365.980000000003</v>
      </c>
      <c r="O384">
        <f t="shared" si="44"/>
        <v>1</v>
      </c>
      <c r="P384">
        <f>IF(AND('Heuristica 24'!$C384=0,'Heuristica 24'!$B384=0,'Heuristica 24'!$F384&lt;&gt;"inf",OR(AND(B383=0,'Heuristica 24'!$F384&lt;P383),B383&lt;&gt;0)),'Heuristica 24'!$F384,P383)</f>
        <v>33270.9</v>
      </c>
      <c r="Q384" t="str">
        <f t="shared" si="47"/>
        <v xml:space="preserve"> </v>
      </c>
      <c r="R384" t="s">
        <v>19</v>
      </c>
      <c r="S384">
        <v>2</v>
      </c>
      <c r="T384">
        <v>10</v>
      </c>
      <c r="U384">
        <v>0.05</v>
      </c>
      <c r="V384">
        <v>100</v>
      </c>
      <c r="W384">
        <v>17505.2</v>
      </c>
      <c r="X384">
        <v>97.362399999999994</v>
      </c>
      <c r="Y384">
        <v>10</v>
      </c>
      <c r="Z384">
        <v>1041</v>
      </c>
      <c r="AA384">
        <v>1802.2</v>
      </c>
      <c r="AB384">
        <v>46914</v>
      </c>
    </row>
    <row r="385" spans="1:28" x14ac:dyDescent="0.3">
      <c r="A385" t="s">
        <v>24</v>
      </c>
      <c r="B385">
        <v>2</v>
      </c>
      <c r="C385">
        <v>5</v>
      </c>
      <c r="D385">
        <v>0.15</v>
      </c>
      <c r="E385">
        <v>200</v>
      </c>
      <c r="F385">
        <v>33366</v>
      </c>
      <c r="G385">
        <v>1318.1</v>
      </c>
      <c r="H385">
        <v>159</v>
      </c>
      <c r="I385">
        <v>217</v>
      </c>
      <c r="J385">
        <v>1802.11</v>
      </c>
      <c r="K385">
        <v>28648</v>
      </c>
      <c r="L385" s="33">
        <f t="shared" si="45"/>
        <v>2.8583536964734702E-3</v>
      </c>
      <c r="M385" s="39">
        <f t="shared" si="46"/>
        <v>5.9941293484300218E-7</v>
      </c>
      <c r="N385">
        <f t="shared" si="43"/>
        <v>33365.980000000003</v>
      </c>
      <c r="O385">
        <f t="shared" si="44"/>
        <v>1</v>
      </c>
      <c r="P385">
        <f>IF(AND('Heuristica 24'!$C385=0,'Heuristica 24'!$B385=0,'Heuristica 24'!$F385&lt;&gt;"inf",OR(AND(B384=0,'Heuristica 24'!$F385&lt;P384),B384&lt;&gt;0)),'Heuristica 24'!$F385,P384)</f>
        <v>33270.9</v>
      </c>
      <c r="Q385" t="str">
        <f t="shared" si="47"/>
        <v xml:space="preserve"> </v>
      </c>
      <c r="R385" t="s">
        <v>19</v>
      </c>
      <c r="S385">
        <v>2</v>
      </c>
      <c r="T385">
        <v>10</v>
      </c>
      <c r="U385">
        <v>0.1</v>
      </c>
      <c r="V385">
        <v>100</v>
      </c>
      <c r="W385">
        <v>17598.2</v>
      </c>
      <c r="X385">
        <v>50.511499999999998</v>
      </c>
      <c r="Y385">
        <v>1</v>
      </c>
      <c r="Z385">
        <v>595</v>
      </c>
      <c r="AA385">
        <v>1800.47</v>
      </c>
      <c r="AB385">
        <v>35695</v>
      </c>
    </row>
    <row r="386" spans="1:28" x14ac:dyDescent="0.3">
      <c r="A386" t="s">
        <v>24</v>
      </c>
      <c r="B386">
        <v>2</v>
      </c>
      <c r="C386">
        <v>5</v>
      </c>
      <c r="D386">
        <v>0.2</v>
      </c>
      <c r="E386">
        <v>200</v>
      </c>
      <c r="F386">
        <v>33433.599999999999</v>
      </c>
      <c r="G386">
        <v>398.57499999999999</v>
      </c>
      <c r="H386">
        <v>38</v>
      </c>
      <c r="I386">
        <v>216</v>
      </c>
      <c r="J386">
        <v>1805.15</v>
      </c>
      <c r="K386">
        <v>23973</v>
      </c>
      <c r="L386" s="33">
        <f t="shared" si="45"/>
        <v>4.8901592683094908E-3</v>
      </c>
      <c r="M386" s="39">
        <f t="shared" si="46"/>
        <v>8.9730172403434949E-7</v>
      </c>
      <c r="N386">
        <f t="shared" ref="N386:N449" si="48">SUMPRODUCT(($A$1137:$A$1760=A386)*($B$1137:$B$1760=B386)*($C$1137:$C$1760=C386)*($D$1137:$D$1760=D386)*($F$1137:$F$1760))</f>
        <v>33433.57</v>
      </c>
      <c r="O386">
        <f t="shared" ref="O386:O449" si="49">SUMPRODUCT(($A$1137:$A$1760=A386)*($B$1137:$B$1760=B386)*($C$1137:$C$1760=C386)*($D$1137:$D$1760=D386)*($K$1137:$K$1760))</f>
        <v>1</v>
      </c>
      <c r="P386">
        <f>IF(AND('Heuristica 24'!$C386=0,'Heuristica 24'!$B386=0,'Heuristica 24'!$F386&lt;&gt;"inf",OR(AND(B385=0,'Heuristica 24'!$F386&lt;P385),B385&lt;&gt;0)),'Heuristica 24'!$F386,P385)</f>
        <v>33270.9</v>
      </c>
      <c r="Q386" t="str">
        <f t="shared" si="47"/>
        <v xml:space="preserve"> </v>
      </c>
      <c r="R386" t="s">
        <v>19</v>
      </c>
      <c r="S386">
        <v>2</v>
      </c>
      <c r="T386">
        <v>10</v>
      </c>
      <c r="U386">
        <v>0.15</v>
      </c>
      <c r="V386">
        <v>100</v>
      </c>
      <c r="W386">
        <v>17930</v>
      </c>
      <c r="X386">
        <v>444.60300000000001</v>
      </c>
      <c r="Y386">
        <v>57</v>
      </c>
      <c r="Z386">
        <v>628</v>
      </c>
      <c r="AA386">
        <v>1801.71</v>
      </c>
      <c r="AB386">
        <v>27199</v>
      </c>
    </row>
    <row r="387" spans="1:28" x14ac:dyDescent="0.3">
      <c r="A387" t="s">
        <v>24</v>
      </c>
      <c r="B387">
        <v>2</v>
      </c>
      <c r="C387">
        <v>10</v>
      </c>
      <c r="D387">
        <v>0.05</v>
      </c>
      <c r="E387">
        <v>200</v>
      </c>
      <c r="F387">
        <v>33361.5</v>
      </c>
      <c r="G387">
        <v>191.911</v>
      </c>
      <c r="H387">
        <v>59</v>
      </c>
      <c r="I387">
        <v>857</v>
      </c>
      <c r="J387">
        <v>1800.14</v>
      </c>
      <c r="K387">
        <v>38117</v>
      </c>
      <c r="L387" s="33">
        <f t="shared" ref="L387:L450" si="50">IF(AND(F387&lt;&gt;"inf",F387&lt;&gt;"infeas"),F387/P387-1,"---")</f>
        <v>2.7231003669874188E-3</v>
      </c>
      <c r="M387" s="39">
        <f t="shared" ref="M387:M450" si="51">IF(AND(F387&lt;&gt;"inf",N387&lt;&gt;0),F387/N387-1,"---")</f>
        <v>-2.9974662418830178E-7</v>
      </c>
      <c r="N387">
        <f t="shared" si="48"/>
        <v>33361.51</v>
      </c>
      <c r="O387">
        <f t="shared" si="49"/>
        <v>1</v>
      </c>
      <c r="P387">
        <f>IF(AND('Heuristica 24'!$C387=0,'Heuristica 24'!$B387=0,'Heuristica 24'!$F387&lt;&gt;"inf",OR(AND(B386=0,'Heuristica 24'!$F387&lt;P386),B386&lt;&gt;0)),'Heuristica 24'!$F387,P386)</f>
        <v>33270.9</v>
      </c>
      <c r="Q387" t="str">
        <f t="shared" si="47"/>
        <v xml:space="preserve"> </v>
      </c>
      <c r="R387" t="s">
        <v>19</v>
      </c>
      <c r="S387">
        <v>2</v>
      </c>
      <c r="T387">
        <v>10</v>
      </c>
      <c r="U387">
        <v>0.2</v>
      </c>
      <c r="V387">
        <v>100</v>
      </c>
      <c r="W387">
        <v>18249.099999999999</v>
      </c>
      <c r="X387">
        <v>438.08</v>
      </c>
      <c r="Y387">
        <v>46</v>
      </c>
      <c r="Z387">
        <v>500</v>
      </c>
      <c r="AA387">
        <v>1804.8</v>
      </c>
      <c r="AB387">
        <v>24009</v>
      </c>
    </row>
    <row r="388" spans="1:28" x14ac:dyDescent="0.3">
      <c r="A388" t="s">
        <v>24</v>
      </c>
      <c r="B388">
        <v>2</v>
      </c>
      <c r="C388">
        <v>10</v>
      </c>
      <c r="D388">
        <v>0.1</v>
      </c>
      <c r="E388">
        <v>200</v>
      </c>
      <c r="F388">
        <v>33475.199999999997</v>
      </c>
      <c r="G388">
        <v>261.738</v>
      </c>
      <c r="H388">
        <v>6</v>
      </c>
      <c r="I388">
        <v>166</v>
      </c>
      <c r="J388">
        <v>1803.86</v>
      </c>
      <c r="K388">
        <v>16987</v>
      </c>
      <c r="L388" s="33">
        <f t="shared" si="50"/>
        <v>6.140501158670153E-3</v>
      </c>
      <c r="M388" s="39">
        <f t="shared" si="51"/>
        <v>1.2451556923176454E-3</v>
      </c>
      <c r="N388">
        <f t="shared" si="48"/>
        <v>33433.57</v>
      </c>
      <c r="O388">
        <f t="shared" si="49"/>
        <v>1</v>
      </c>
      <c r="P388">
        <f>IF(AND('Heuristica 24'!$C388=0,'Heuristica 24'!$B388=0,'Heuristica 24'!$F388&lt;&gt;"inf",OR(AND(B387=0,'Heuristica 24'!$F388&lt;P387),B387&lt;&gt;0)),'Heuristica 24'!$F388,P387)</f>
        <v>33270.9</v>
      </c>
      <c r="Q388" t="str">
        <f t="shared" ref="Q388:Q451" si="52">IF(AND(M388&lt;-0.1%,O388=1),"Aqui", " ")</f>
        <v xml:space="preserve"> </v>
      </c>
      <c r="R388" t="s">
        <v>19</v>
      </c>
      <c r="S388">
        <v>2</v>
      </c>
      <c r="T388">
        <v>25</v>
      </c>
      <c r="U388">
        <v>0.05</v>
      </c>
      <c r="V388">
        <v>100</v>
      </c>
      <c r="W388">
        <v>17722.5</v>
      </c>
      <c r="X388">
        <v>200.221</v>
      </c>
      <c r="Y388">
        <v>17</v>
      </c>
      <c r="Z388">
        <v>307</v>
      </c>
      <c r="AA388">
        <v>1801.28</v>
      </c>
      <c r="AB388">
        <v>27166</v>
      </c>
    </row>
    <row r="389" spans="1:28" x14ac:dyDescent="0.3">
      <c r="A389" t="s">
        <v>24</v>
      </c>
      <c r="B389">
        <v>2</v>
      </c>
      <c r="C389">
        <v>10</v>
      </c>
      <c r="D389">
        <v>0.15</v>
      </c>
      <c r="E389">
        <v>200</v>
      </c>
      <c r="F389">
        <v>33531.4</v>
      </c>
      <c r="G389">
        <v>436.33300000000003</v>
      </c>
      <c r="H389">
        <v>19</v>
      </c>
      <c r="I389">
        <v>140</v>
      </c>
      <c r="J389">
        <v>1801.11</v>
      </c>
      <c r="K389">
        <v>19235</v>
      </c>
      <c r="L389" s="33">
        <f t="shared" si="50"/>
        <v>7.829664962474725E-3</v>
      </c>
      <c r="M389" s="39">
        <f t="shared" si="51"/>
        <v>-2.982278407559491E-7</v>
      </c>
      <c r="N389">
        <f t="shared" si="48"/>
        <v>33531.410000000003</v>
      </c>
      <c r="O389">
        <f t="shared" si="49"/>
        <v>1</v>
      </c>
      <c r="P389">
        <f>IF(AND('Heuristica 24'!$C389=0,'Heuristica 24'!$B389=0,'Heuristica 24'!$F389&lt;&gt;"inf",OR(AND(B388=0,'Heuristica 24'!$F389&lt;P388),B388&lt;&gt;0)),'Heuristica 24'!$F389,P388)</f>
        <v>33270.9</v>
      </c>
      <c r="Q389" t="str">
        <f t="shared" si="52"/>
        <v xml:space="preserve"> </v>
      </c>
      <c r="R389" t="s">
        <v>19</v>
      </c>
      <c r="S389">
        <v>2</v>
      </c>
      <c r="T389">
        <v>25</v>
      </c>
      <c r="U389">
        <v>0.1</v>
      </c>
      <c r="V389">
        <v>100</v>
      </c>
      <c r="W389">
        <v>18313.400000000001</v>
      </c>
      <c r="X389">
        <v>255.49799999999999</v>
      </c>
      <c r="Y389">
        <v>29</v>
      </c>
      <c r="Z389">
        <v>273</v>
      </c>
      <c r="AA389">
        <v>1805.16</v>
      </c>
      <c r="AB389">
        <v>16089</v>
      </c>
    </row>
    <row r="390" spans="1:28" x14ac:dyDescent="0.3">
      <c r="A390" t="s">
        <v>24</v>
      </c>
      <c r="B390">
        <v>2</v>
      </c>
      <c r="C390">
        <v>10</v>
      </c>
      <c r="D390">
        <v>0.2</v>
      </c>
      <c r="E390">
        <v>200</v>
      </c>
      <c r="F390">
        <v>33671.5</v>
      </c>
      <c r="G390">
        <v>1482.17</v>
      </c>
      <c r="H390">
        <v>88</v>
      </c>
      <c r="I390">
        <v>112</v>
      </c>
      <c r="J390">
        <v>1802.89</v>
      </c>
      <c r="K390">
        <v>14211</v>
      </c>
      <c r="L390" s="33">
        <f t="shared" si="50"/>
        <v>1.2040551953809375E-2</v>
      </c>
      <c r="M390" s="39">
        <f t="shared" si="51"/>
        <v>1.4849375362668837E-6</v>
      </c>
      <c r="N390">
        <f t="shared" si="48"/>
        <v>33671.449999999997</v>
      </c>
      <c r="O390">
        <f t="shared" si="49"/>
        <v>1</v>
      </c>
      <c r="P390">
        <f>IF(AND('Heuristica 24'!$C390=0,'Heuristica 24'!$B390=0,'Heuristica 24'!$F390&lt;&gt;"inf",OR(AND(B389=0,'Heuristica 24'!$F390&lt;P389),B389&lt;&gt;0)),'Heuristica 24'!$F390,P389)</f>
        <v>33270.9</v>
      </c>
      <c r="Q390" t="str">
        <f t="shared" si="52"/>
        <v xml:space="preserve"> </v>
      </c>
      <c r="R390" t="s">
        <v>19</v>
      </c>
      <c r="S390">
        <v>2</v>
      </c>
      <c r="T390">
        <v>25</v>
      </c>
      <c r="U390">
        <v>0.15</v>
      </c>
      <c r="V390">
        <v>100</v>
      </c>
      <c r="W390" t="s">
        <v>511</v>
      </c>
      <c r="X390" t="s">
        <v>511</v>
      </c>
      <c r="Y390" t="s">
        <v>511</v>
      </c>
      <c r="Z390" t="s">
        <v>511</v>
      </c>
      <c r="AA390" t="s">
        <v>511</v>
      </c>
    </row>
    <row r="391" spans="1:28" x14ac:dyDescent="0.3">
      <c r="A391" t="s">
        <v>24</v>
      </c>
      <c r="B391">
        <v>2</v>
      </c>
      <c r="C391">
        <v>25</v>
      </c>
      <c r="D391">
        <v>0.05</v>
      </c>
      <c r="E391">
        <v>200</v>
      </c>
      <c r="F391">
        <v>33470.699999999997</v>
      </c>
      <c r="G391">
        <v>90.758099999999999</v>
      </c>
      <c r="H391">
        <v>0</v>
      </c>
      <c r="I391">
        <v>305</v>
      </c>
      <c r="J391">
        <v>1800.34</v>
      </c>
      <c r="K391">
        <v>23905</v>
      </c>
      <c r="L391" s="33">
        <f t="shared" si="50"/>
        <v>6.0052478291838796E-3</v>
      </c>
      <c r="M391" s="39">
        <f t="shared" si="51"/>
        <v>-2.9876868468114992E-7</v>
      </c>
      <c r="N391">
        <f t="shared" si="48"/>
        <v>33470.71</v>
      </c>
      <c r="O391">
        <f t="shared" si="49"/>
        <v>1</v>
      </c>
      <c r="P391">
        <f>IF(AND('Heuristica 24'!$C391=0,'Heuristica 24'!$B391=0,'Heuristica 24'!$F391&lt;&gt;"inf",OR(AND(B390=0,'Heuristica 24'!$F391&lt;P390),B390&lt;&gt;0)),'Heuristica 24'!$F391,P390)</f>
        <v>33270.9</v>
      </c>
      <c r="Q391" t="str">
        <f t="shared" si="52"/>
        <v xml:space="preserve"> </v>
      </c>
      <c r="R391" t="s">
        <v>19</v>
      </c>
      <c r="S391">
        <v>2</v>
      </c>
      <c r="T391">
        <v>25</v>
      </c>
      <c r="U391">
        <v>0.2</v>
      </c>
      <c r="V391">
        <v>100</v>
      </c>
      <c r="W391" t="s">
        <v>511</v>
      </c>
      <c r="X391" t="s">
        <v>511</v>
      </c>
      <c r="Y391" t="s">
        <v>511</v>
      </c>
      <c r="Z391" t="s">
        <v>511</v>
      </c>
      <c r="AA391" t="s">
        <v>511</v>
      </c>
    </row>
    <row r="392" spans="1:28" x14ac:dyDescent="0.3">
      <c r="A392" t="s">
        <v>24</v>
      </c>
      <c r="B392">
        <v>2</v>
      </c>
      <c r="C392">
        <v>25</v>
      </c>
      <c r="D392">
        <v>0.1</v>
      </c>
      <c r="E392">
        <v>200</v>
      </c>
      <c r="F392">
        <v>33639</v>
      </c>
      <c r="G392">
        <v>1171.19</v>
      </c>
      <c r="H392">
        <v>67</v>
      </c>
      <c r="I392">
        <v>102</v>
      </c>
      <c r="J392">
        <v>1800.03</v>
      </c>
      <c r="K392">
        <v>17975</v>
      </c>
      <c r="L392" s="33">
        <f t="shared" si="50"/>
        <v>1.1063722351965177E-2</v>
      </c>
      <c r="M392" s="39">
        <f t="shared" si="51"/>
        <v>5.9454834833161385E-7</v>
      </c>
      <c r="N392">
        <f t="shared" si="48"/>
        <v>33638.980000000003</v>
      </c>
      <c r="O392">
        <f t="shared" si="49"/>
        <v>1</v>
      </c>
      <c r="P392">
        <f>IF(AND('Heuristica 24'!$C392=0,'Heuristica 24'!$B392=0,'Heuristica 24'!$F392&lt;&gt;"inf",OR(AND(B391=0,'Heuristica 24'!$F392&lt;P391),B391&lt;&gt;0)),'Heuristica 24'!$F392,P391)</f>
        <v>33270.9</v>
      </c>
      <c r="Q392" t="str">
        <f t="shared" si="52"/>
        <v xml:space="preserve"> </v>
      </c>
      <c r="R392" t="s">
        <v>19</v>
      </c>
      <c r="S392">
        <v>2</v>
      </c>
      <c r="T392">
        <v>50</v>
      </c>
      <c r="U392">
        <v>0.05</v>
      </c>
      <c r="V392">
        <v>100</v>
      </c>
      <c r="W392">
        <v>17729.3</v>
      </c>
      <c r="X392">
        <v>327.61700000000002</v>
      </c>
      <c r="Y392">
        <v>35</v>
      </c>
      <c r="Z392">
        <v>386</v>
      </c>
      <c r="AA392">
        <v>1803.64</v>
      </c>
      <c r="AB392">
        <v>33439</v>
      </c>
    </row>
    <row r="393" spans="1:28" x14ac:dyDescent="0.3">
      <c r="A393" t="s">
        <v>24</v>
      </c>
      <c r="B393">
        <v>2</v>
      </c>
      <c r="C393">
        <v>25</v>
      </c>
      <c r="D393">
        <v>0.15</v>
      </c>
      <c r="E393">
        <v>200</v>
      </c>
      <c r="F393">
        <v>33849.599999999999</v>
      </c>
      <c r="G393">
        <v>1109.51</v>
      </c>
      <c r="H393">
        <v>19</v>
      </c>
      <c r="I393">
        <v>31</v>
      </c>
      <c r="J393">
        <v>1802.88</v>
      </c>
      <c r="K393">
        <v>8406</v>
      </c>
      <c r="L393" s="33">
        <f t="shared" si="50"/>
        <v>1.7393578171915891E-2</v>
      </c>
      <c r="M393" s="39">
        <f t="shared" si="51"/>
        <v>1.7935481316522228E-4</v>
      </c>
      <c r="N393">
        <f t="shared" si="48"/>
        <v>33843.53</v>
      </c>
      <c r="O393">
        <f t="shared" si="49"/>
        <v>1</v>
      </c>
      <c r="P393">
        <f>IF(AND('Heuristica 24'!$C393=0,'Heuristica 24'!$B393=0,'Heuristica 24'!$F393&lt;&gt;"inf",OR(AND(B392=0,'Heuristica 24'!$F393&lt;P392),B392&lt;&gt;0)),'Heuristica 24'!$F393,P392)</f>
        <v>33270.9</v>
      </c>
      <c r="Q393" t="str">
        <f t="shared" si="52"/>
        <v xml:space="preserve"> </v>
      </c>
      <c r="R393" t="s">
        <v>19</v>
      </c>
      <c r="S393">
        <v>2</v>
      </c>
      <c r="T393">
        <v>50</v>
      </c>
      <c r="U393">
        <v>0.1</v>
      </c>
      <c r="V393">
        <v>100</v>
      </c>
      <c r="W393">
        <v>18411.400000000001</v>
      </c>
      <c r="X393">
        <v>79.212900000000005</v>
      </c>
      <c r="Y393">
        <v>4</v>
      </c>
      <c r="Z393">
        <v>544</v>
      </c>
      <c r="AA393">
        <v>1802.63</v>
      </c>
      <c r="AB393">
        <v>21094</v>
      </c>
    </row>
    <row r="394" spans="1:28" x14ac:dyDescent="0.3">
      <c r="A394" t="s">
        <v>24</v>
      </c>
      <c r="B394">
        <v>2</v>
      </c>
      <c r="C394">
        <v>25</v>
      </c>
      <c r="D394">
        <v>0.2</v>
      </c>
      <c r="E394">
        <v>200</v>
      </c>
      <c r="F394">
        <v>34158.1</v>
      </c>
      <c r="G394">
        <v>943.41700000000003</v>
      </c>
      <c r="H394">
        <v>0</v>
      </c>
      <c r="I394">
        <v>16</v>
      </c>
      <c r="J394">
        <v>1804.88</v>
      </c>
      <c r="K394">
        <v>6097</v>
      </c>
      <c r="L394" s="33">
        <f t="shared" si="50"/>
        <v>2.6665945315575978E-2</v>
      </c>
      <c r="M394" s="39">
        <f t="shared" si="51"/>
        <v>2.9275641599824098E-7</v>
      </c>
      <c r="N394">
        <f t="shared" si="48"/>
        <v>34158.089999999997</v>
      </c>
      <c r="O394">
        <f t="shared" si="49"/>
        <v>0</v>
      </c>
      <c r="P394">
        <f>IF(AND('Heuristica 24'!$C394=0,'Heuristica 24'!$B394=0,'Heuristica 24'!$F394&lt;&gt;"inf",OR(AND(B393=0,'Heuristica 24'!$F394&lt;P393),B393&lt;&gt;0)),'Heuristica 24'!$F394,P393)</f>
        <v>33270.9</v>
      </c>
      <c r="Q394" t="str">
        <f t="shared" si="52"/>
        <v xml:space="preserve"> </v>
      </c>
      <c r="R394" t="s">
        <v>19</v>
      </c>
      <c r="S394">
        <v>2</v>
      </c>
      <c r="T394">
        <v>50</v>
      </c>
      <c r="U394">
        <v>0.15</v>
      </c>
      <c r="V394">
        <v>100</v>
      </c>
      <c r="W394" t="s">
        <v>511</v>
      </c>
      <c r="X394" t="s">
        <v>511</v>
      </c>
      <c r="Y394" t="s">
        <v>511</v>
      </c>
      <c r="Z394" t="s">
        <v>511</v>
      </c>
      <c r="AA394" t="s">
        <v>511</v>
      </c>
    </row>
    <row r="395" spans="1:28" x14ac:dyDescent="0.3">
      <c r="A395" t="s">
        <v>24</v>
      </c>
      <c r="B395">
        <v>2</v>
      </c>
      <c r="C395">
        <v>50</v>
      </c>
      <c r="D395">
        <v>0.05</v>
      </c>
      <c r="E395">
        <v>200</v>
      </c>
      <c r="F395">
        <v>33480.6</v>
      </c>
      <c r="G395">
        <v>382.9</v>
      </c>
      <c r="H395">
        <v>12</v>
      </c>
      <c r="I395">
        <v>202</v>
      </c>
      <c r="J395">
        <v>1800.27</v>
      </c>
      <c r="K395">
        <v>26009</v>
      </c>
      <c r="L395" s="33">
        <f t="shared" si="50"/>
        <v>6.3028051540534591E-3</v>
      </c>
      <c r="M395" s="39">
        <f t="shared" si="51"/>
        <v>0</v>
      </c>
      <c r="N395">
        <f t="shared" si="48"/>
        <v>33480.6</v>
      </c>
      <c r="O395">
        <f t="shared" si="49"/>
        <v>1</v>
      </c>
      <c r="P395">
        <f>IF(AND('Heuristica 24'!$C395=0,'Heuristica 24'!$B395=0,'Heuristica 24'!$F395&lt;&gt;"inf",OR(AND(B394=0,'Heuristica 24'!$F395&lt;P394),B394&lt;&gt;0)),'Heuristica 24'!$F395,P394)</f>
        <v>33270.9</v>
      </c>
      <c r="Q395" t="str">
        <f t="shared" si="52"/>
        <v xml:space="preserve"> </v>
      </c>
      <c r="R395" t="s">
        <v>19</v>
      </c>
      <c r="S395">
        <v>2</v>
      </c>
      <c r="T395">
        <v>50</v>
      </c>
      <c r="U395">
        <v>0.2</v>
      </c>
      <c r="V395">
        <v>100</v>
      </c>
      <c r="W395" t="s">
        <v>511</v>
      </c>
      <c r="X395" t="s">
        <v>511</v>
      </c>
      <c r="Y395" t="s">
        <v>511</v>
      </c>
      <c r="Z395" t="s">
        <v>511</v>
      </c>
      <c r="AA395" t="s">
        <v>511</v>
      </c>
    </row>
    <row r="396" spans="1:28" x14ac:dyDescent="0.3">
      <c r="A396" t="s">
        <v>24</v>
      </c>
      <c r="B396">
        <v>2</v>
      </c>
      <c r="C396">
        <v>50</v>
      </c>
      <c r="D396">
        <v>0.1</v>
      </c>
      <c r="E396">
        <v>200</v>
      </c>
      <c r="F396">
        <v>33639</v>
      </c>
      <c r="G396">
        <v>879.10699999999997</v>
      </c>
      <c r="H396">
        <v>50</v>
      </c>
      <c r="I396">
        <v>81</v>
      </c>
      <c r="J396">
        <v>1803.79</v>
      </c>
      <c r="K396">
        <v>20322</v>
      </c>
      <c r="L396" s="33">
        <f t="shared" si="50"/>
        <v>1.1063722351965177E-2</v>
      </c>
      <c r="M396" s="39">
        <f t="shared" si="51"/>
        <v>5.9454834833161385E-7</v>
      </c>
      <c r="N396">
        <f t="shared" si="48"/>
        <v>33638.980000000003</v>
      </c>
      <c r="O396">
        <f t="shared" si="49"/>
        <v>1</v>
      </c>
      <c r="P396">
        <f>IF(AND('Heuristica 24'!$C396=0,'Heuristica 24'!$B396=0,'Heuristica 24'!$F396&lt;&gt;"inf",OR(AND(B395=0,'Heuristica 24'!$F396&lt;P395),B395&lt;&gt;0)),'Heuristica 24'!$F396,P395)</f>
        <v>33270.9</v>
      </c>
      <c r="Q396" t="str">
        <f t="shared" si="52"/>
        <v xml:space="preserve"> </v>
      </c>
      <c r="R396" t="s">
        <v>19</v>
      </c>
      <c r="S396">
        <v>3</v>
      </c>
      <c r="T396">
        <v>0</v>
      </c>
      <c r="U396">
        <v>0.05</v>
      </c>
      <c r="V396">
        <v>100</v>
      </c>
      <c r="W396">
        <v>18417.5</v>
      </c>
      <c r="X396">
        <v>87.314899999999994</v>
      </c>
      <c r="Y396">
        <v>9</v>
      </c>
      <c r="Z396">
        <v>1189</v>
      </c>
      <c r="AA396">
        <v>1800.55</v>
      </c>
      <c r="AB396">
        <v>49689</v>
      </c>
    </row>
    <row r="397" spans="1:28" x14ac:dyDescent="0.3">
      <c r="A397" t="s">
        <v>24</v>
      </c>
      <c r="B397">
        <v>2</v>
      </c>
      <c r="C397">
        <v>50</v>
      </c>
      <c r="D397">
        <v>0.15</v>
      </c>
      <c r="E397">
        <v>200</v>
      </c>
      <c r="F397">
        <v>33854.9</v>
      </c>
      <c r="G397">
        <v>914.23800000000006</v>
      </c>
      <c r="H397">
        <v>18</v>
      </c>
      <c r="I397">
        <v>71</v>
      </c>
      <c r="J397">
        <v>1800.12</v>
      </c>
      <c r="K397">
        <v>9892</v>
      </c>
      <c r="L397" s="33">
        <f t="shared" si="50"/>
        <v>1.755287653775528E-2</v>
      </c>
      <c r="M397" s="39">
        <f t="shared" si="51"/>
        <v>-1.1815114722146802E-6</v>
      </c>
      <c r="N397">
        <f t="shared" si="48"/>
        <v>33854.94</v>
      </c>
      <c r="O397">
        <f t="shared" si="49"/>
        <v>1</v>
      </c>
      <c r="P397">
        <f>IF(AND('Heuristica 24'!$C397=0,'Heuristica 24'!$B397=0,'Heuristica 24'!$F397&lt;&gt;"inf",OR(AND(B396=0,'Heuristica 24'!$F397&lt;P396),B396&lt;&gt;0)),'Heuristica 24'!$F397,P396)</f>
        <v>33270.9</v>
      </c>
      <c r="Q397" t="str">
        <f t="shared" si="52"/>
        <v xml:space="preserve"> </v>
      </c>
      <c r="R397" t="s">
        <v>19</v>
      </c>
      <c r="S397">
        <v>3</v>
      </c>
      <c r="T397">
        <v>0</v>
      </c>
      <c r="U397">
        <v>0.1</v>
      </c>
      <c r="V397">
        <v>100</v>
      </c>
      <c r="W397" t="s">
        <v>511</v>
      </c>
      <c r="X397" t="s">
        <v>511</v>
      </c>
      <c r="Y397" t="s">
        <v>511</v>
      </c>
      <c r="Z397" t="s">
        <v>511</v>
      </c>
      <c r="AA397" t="s">
        <v>511</v>
      </c>
    </row>
    <row r="398" spans="1:28" x14ac:dyDescent="0.3">
      <c r="A398" t="s">
        <v>24</v>
      </c>
      <c r="B398">
        <v>2</v>
      </c>
      <c r="C398">
        <v>50</v>
      </c>
      <c r="D398">
        <v>0.2</v>
      </c>
      <c r="E398">
        <v>200</v>
      </c>
      <c r="F398">
        <v>34228.300000000003</v>
      </c>
      <c r="G398">
        <v>931.81500000000005</v>
      </c>
      <c r="H398">
        <v>12</v>
      </c>
      <c r="I398">
        <v>26</v>
      </c>
      <c r="J398">
        <v>1805.32</v>
      </c>
      <c r="K398">
        <v>11432</v>
      </c>
      <c r="L398" s="33">
        <f t="shared" si="50"/>
        <v>2.8775897255559624E-2</v>
      </c>
      <c r="M398" s="39">
        <f t="shared" si="51"/>
        <v>3.0955959776888253E-3</v>
      </c>
      <c r="N398">
        <f t="shared" si="48"/>
        <v>34122.67</v>
      </c>
      <c r="O398">
        <f t="shared" si="49"/>
        <v>1</v>
      </c>
      <c r="P398">
        <f>IF(AND('Heuristica 24'!$C398=0,'Heuristica 24'!$B398=0,'Heuristica 24'!$F398&lt;&gt;"inf",OR(AND(B397=0,'Heuristica 24'!$F398&lt;P397),B397&lt;&gt;0)),'Heuristica 24'!$F398,P397)</f>
        <v>33270.9</v>
      </c>
      <c r="Q398" t="str">
        <f t="shared" si="52"/>
        <v xml:space="preserve"> </v>
      </c>
      <c r="R398" t="s">
        <v>19</v>
      </c>
      <c r="S398">
        <v>3</v>
      </c>
      <c r="T398">
        <v>0</v>
      </c>
      <c r="U398">
        <v>0.15</v>
      </c>
      <c r="V398">
        <v>100</v>
      </c>
      <c r="W398" t="s">
        <v>511</v>
      </c>
      <c r="X398" t="s">
        <v>511</v>
      </c>
      <c r="Y398" t="s">
        <v>511</v>
      </c>
      <c r="Z398" t="s">
        <v>511</v>
      </c>
      <c r="AA398" t="s">
        <v>511</v>
      </c>
    </row>
    <row r="399" spans="1:28" x14ac:dyDescent="0.3">
      <c r="A399" t="s">
        <v>24</v>
      </c>
      <c r="B399">
        <v>3</v>
      </c>
      <c r="C399">
        <v>0</v>
      </c>
      <c r="D399">
        <v>0.05</v>
      </c>
      <c r="E399">
        <v>200</v>
      </c>
      <c r="F399">
        <v>33639</v>
      </c>
      <c r="G399">
        <v>299.685</v>
      </c>
      <c r="H399">
        <v>57</v>
      </c>
      <c r="I399">
        <v>466</v>
      </c>
      <c r="J399">
        <v>1800.67</v>
      </c>
      <c r="K399">
        <v>69995</v>
      </c>
      <c r="L399" s="33">
        <f t="shared" si="50"/>
        <v>1.1063722351965177E-2</v>
      </c>
      <c r="M399" s="39">
        <f t="shared" si="51"/>
        <v>5.9454834833161385E-7</v>
      </c>
      <c r="N399">
        <f t="shared" si="48"/>
        <v>33638.980000000003</v>
      </c>
      <c r="O399">
        <f t="shared" si="49"/>
        <v>1</v>
      </c>
      <c r="P399">
        <f>IF(AND('Heuristica 24'!$C399=0,'Heuristica 24'!$B399=0,'Heuristica 24'!$F399&lt;&gt;"inf",OR(AND(B398=0,'Heuristica 24'!$F399&lt;P398),B398&lt;&gt;0)),'Heuristica 24'!$F399,P398)</f>
        <v>33270.9</v>
      </c>
      <c r="Q399" t="str">
        <f t="shared" si="52"/>
        <v xml:space="preserve"> </v>
      </c>
      <c r="R399" t="s">
        <v>19</v>
      </c>
      <c r="S399">
        <v>3</v>
      </c>
      <c r="T399">
        <v>0</v>
      </c>
      <c r="U399">
        <v>0.2</v>
      </c>
      <c r="V399">
        <v>100</v>
      </c>
      <c r="W399" t="s">
        <v>511</v>
      </c>
      <c r="X399" t="s">
        <v>511</v>
      </c>
      <c r="Y399" t="s">
        <v>511</v>
      </c>
      <c r="Z399" t="s">
        <v>511</v>
      </c>
      <c r="AA399" t="s">
        <v>511</v>
      </c>
    </row>
    <row r="400" spans="1:28" x14ac:dyDescent="0.3">
      <c r="A400" t="s">
        <v>24</v>
      </c>
      <c r="B400">
        <v>3</v>
      </c>
      <c r="C400">
        <v>0</v>
      </c>
      <c r="D400">
        <v>0.1</v>
      </c>
      <c r="E400">
        <v>200</v>
      </c>
      <c r="F400">
        <v>34122.699999999997</v>
      </c>
      <c r="G400">
        <v>276.86700000000002</v>
      </c>
      <c r="H400">
        <v>0</v>
      </c>
      <c r="I400">
        <v>70</v>
      </c>
      <c r="J400">
        <v>1800.77</v>
      </c>
      <c r="K400">
        <v>18316</v>
      </c>
      <c r="L400" s="33">
        <f t="shared" si="50"/>
        <v>2.5601952456951738E-2</v>
      </c>
      <c r="M400" s="39">
        <f t="shared" si="51"/>
        <v>8.791809080754831E-7</v>
      </c>
      <c r="N400">
        <f t="shared" si="48"/>
        <v>34122.67</v>
      </c>
      <c r="O400">
        <f t="shared" si="49"/>
        <v>1</v>
      </c>
      <c r="P400">
        <f>IF(AND('Heuristica 24'!$C400=0,'Heuristica 24'!$B400=0,'Heuristica 24'!$F400&lt;&gt;"inf",OR(AND(B399=0,'Heuristica 24'!$F400&lt;P399),B399&lt;&gt;0)),'Heuristica 24'!$F400,P399)</f>
        <v>33270.9</v>
      </c>
      <c r="Q400" t="str">
        <f t="shared" si="52"/>
        <v xml:space="preserve"> </v>
      </c>
      <c r="R400" t="s">
        <v>19</v>
      </c>
      <c r="S400">
        <v>3</v>
      </c>
      <c r="T400">
        <v>10</v>
      </c>
      <c r="U400">
        <v>0.05</v>
      </c>
      <c r="V400">
        <v>100</v>
      </c>
      <c r="W400">
        <v>18418.7</v>
      </c>
      <c r="X400">
        <v>43.545400000000001</v>
      </c>
      <c r="Y400">
        <v>4</v>
      </c>
      <c r="Z400">
        <v>962</v>
      </c>
      <c r="AA400">
        <v>1800.09</v>
      </c>
      <c r="AB400">
        <v>33241</v>
      </c>
    </row>
    <row r="401" spans="1:28" x14ac:dyDescent="0.3">
      <c r="A401" t="s">
        <v>24</v>
      </c>
      <c r="B401">
        <v>3</v>
      </c>
      <c r="C401">
        <v>0</v>
      </c>
      <c r="D401">
        <v>0.15</v>
      </c>
      <c r="E401">
        <v>200</v>
      </c>
      <c r="F401" t="s">
        <v>511</v>
      </c>
      <c r="G401" t="s">
        <v>511</v>
      </c>
      <c r="H401" t="s">
        <v>511</v>
      </c>
      <c r="I401" t="s">
        <v>511</v>
      </c>
      <c r="J401" t="s">
        <v>511</v>
      </c>
      <c r="L401" s="33" t="str">
        <f t="shared" si="50"/>
        <v>---</v>
      </c>
      <c r="M401" s="39" t="str">
        <f t="shared" si="51"/>
        <v>---</v>
      </c>
      <c r="N401">
        <f t="shared" si="48"/>
        <v>0</v>
      </c>
      <c r="O401">
        <f t="shared" si="49"/>
        <v>0</v>
      </c>
      <c r="P401">
        <f>IF(AND('Heuristica 24'!$C401=0,'Heuristica 24'!$B401=0,'Heuristica 24'!$F401&lt;&gt;"inf",OR(AND(B400=0,'Heuristica 24'!$F401&lt;P400),B400&lt;&gt;0)),'Heuristica 24'!$F401,P400)</f>
        <v>33270.9</v>
      </c>
      <c r="Q401" t="str">
        <f t="shared" si="52"/>
        <v xml:space="preserve"> </v>
      </c>
      <c r="R401" t="s">
        <v>19</v>
      </c>
      <c r="S401">
        <v>3</v>
      </c>
      <c r="T401">
        <v>10</v>
      </c>
      <c r="U401">
        <v>0.1</v>
      </c>
      <c r="V401">
        <v>100</v>
      </c>
      <c r="W401" t="s">
        <v>511</v>
      </c>
      <c r="X401" t="s">
        <v>511</v>
      </c>
      <c r="Y401" t="s">
        <v>511</v>
      </c>
      <c r="Z401" t="s">
        <v>511</v>
      </c>
      <c r="AA401" t="s">
        <v>511</v>
      </c>
    </row>
    <row r="402" spans="1:28" x14ac:dyDescent="0.3">
      <c r="A402" t="s">
        <v>24</v>
      </c>
      <c r="B402">
        <v>3</v>
      </c>
      <c r="C402">
        <v>0</v>
      </c>
      <c r="D402">
        <v>0.2</v>
      </c>
      <c r="E402">
        <v>200</v>
      </c>
      <c r="F402" t="s">
        <v>511</v>
      </c>
      <c r="G402" t="s">
        <v>511</v>
      </c>
      <c r="H402" t="s">
        <v>511</v>
      </c>
      <c r="I402" t="s">
        <v>511</v>
      </c>
      <c r="J402" t="s">
        <v>511</v>
      </c>
      <c r="L402" s="33" t="str">
        <f t="shared" si="50"/>
        <v>---</v>
      </c>
      <c r="M402" s="39" t="str">
        <f t="shared" si="51"/>
        <v>---</v>
      </c>
      <c r="N402">
        <f t="shared" si="48"/>
        <v>0</v>
      </c>
      <c r="O402">
        <f t="shared" si="49"/>
        <v>0</v>
      </c>
      <c r="P402">
        <f>IF(AND('Heuristica 24'!$C402=0,'Heuristica 24'!$B402=0,'Heuristica 24'!$F402&lt;&gt;"inf",OR(AND(B401=0,'Heuristica 24'!$F402&lt;P401),B401&lt;&gt;0)),'Heuristica 24'!$F402,P401)</f>
        <v>33270.9</v>
      </c>
      <c r="Q402" t="str">
        <f t="shared" si="52"/>
        <v xml:space="preserve"> </v>
      </c>
      <c r="R402" t="s">
        <v>19</v>
      </c>
      <c r="S402">
        <v>3</v>
      </c>
      <c r="T402">
        <v>10</v>
      </c>
      <c r="U402">
        <v>0.15</v>
      </c>
      <c r="V402">
        <v>100</v>
      </c>
      <c r="W402" t="s">
        <v>511</v>
      </c>
      <c r="X402" t="s">
        <v>511</v>
      </c>
      <c r="Y402" t="s">
        <v>511</v>
      </c>
      <c r="Z402" t="s">
        <v>511</v>
      </c>
      <c r="AA402" t="s">
        <v>511</v>
      </c>
    </row>
    <row r="403" spans="1:28" x14ac:dyDescent="0.3">
      <c r="A403" t="s">
        <v>24</v>
      </c>
      <c r="B403">
        <v>3</v>
      </c>
      <c r="C403">
        <v>10</v>
      </c>
      <c r="D403">
        <v>0.05</v>
      </c>
      <c r="E403">
        <v>200</v>
      </c>
      <c r="F403">
        <v>33639</v>
      </c>
      <c r="G403">
        <v>529.80499999999995</v>
      </c>
      <c r="H403">
        <v>76</v>
      </c>
      <c r="I403">
        <v>347</v>
      </c>
      <c r="J403">
        <v>1800.09</v>
      </c>
      <c r="K403">
        <v>65450</v>
      </c>
      <c r="L403" s="33">
        <f t="shared" si="50"/>
        <v>1.1063722351965177E-2</v>
      </c>
      <c r="M403" s="39">
        <f t="shared" si="51"/>
        <v>5.9454834833161385E-7</v>
      </c>
      <c r="N403">
        <f t="shared" si="48"/>
        <v>33638.980000000003</v>
      </c>
      <c r="O403">
        <f t="shared" si="49"/>
        <v>1</v>
      </c>
      <c r="P403">
        <f>IF(AND('Heuristica 24'!$C403=0,'Heuristica 24'!$B403=0,'Heuristica 24'!$F403&lt;&gt;"inf",OR(AND(B402=0,'Heuristica 24'!$F403&lt;P402),B402&lt;&gt;0)),'Heuristica 24'!$F403,P402)</f>
        <v>33270.9</v>
      </c>
      <c r="Q403" t="str">
        <f t="shared" si="52"/>
        <v xml:space="preserve"> </v>
      </c>
      <c r="R403" t="s">
        <v>19</v>
      </c>
      <c r="S403">
        <v>3</v>
      </c>
      <c r="T403">
        <v>10</v>
      </c>
      <c r="U403">
        <v>0.2</v>
      </c>
      <c r="V403">
        <v>100</v>
      </c>
      <c r="W403" t="s">
        <v>511</v>
      </c>
      <c r="X403" t="s">
        <v>511</v>
      </c>
      <c r="Y403" t="s">
        <v>511</v>
      </c>
      <c r="Z403" t="s">
        <v>511</v>
      </c>
      <c r="AA403" t="s">
        <v>511</v>
      </c>
    </row>
    <row r="404" spans="1:28" x14ac:dyDescent="0.3">
      <c r="A404" t="s">
        <v>24</v>
      </c>
      <c r="B404">
        <v>3</v>
      </c>
      <c r="C404">
        <v>10</v>
      </c>
      <c r="D404">
        <v>0.1</v>
      </c>
      <c r="E404">
        <v>200</v>
      </c>
      <c r="F404">
        <v>34122.699999999997</v>
      </c>
      <c r="G404">
        <v>708.05799999999999</v>
      </c>
      <c r="H404">
        <v>8</v>
      </c>
      <c r="I404">
        <v>77</v>
      </c>
      <c r="J404">
        <v>1802.97</v>
      </c>
      <c r="K404">
        <v>19911</v>
      </c>
      <c r="L404" s="33">
        <f t="shared" si="50"/>
        <v>2.5601952456951738E-2</v>
      </c>
      <c r="M404" s="39">
        <f t="shared" si="51"/>
        <v>8.791809080754831E-7</v>
      </c>
      <c r="N404">
        <f t="shared" si="48"/>
        <v>34122.67</v>
      </c>
      <c r="O404">
        <f t="shared" si="49"/>
        <v>1</v>
      </c>
      <c r="P404">
        <f>IF(AND('Heuristica 24'!$C404=0,'Heuristica 24'!$B404=0,'Heuristica 24'!$F404&lt;&gt;"inf",OR(AND(B403=0,'Heuristica 24'!$F404&lt;P403),B403&lt;&gt;0)),'Heuristica 24'!$F404,P403)</f>
        <v>33270.9</v>
      </c>
      <c r="Q404" t="str">
        <f t="shared" si="52"/>
        <v xml:space="preserve"> </v>
      </c>
      <c r="R404" t="s">
        <v>19</v>
      </c>
      <c r="S404">
        <v>3</v>
      </c>
      <c r="T404">
        <v>25</v>
      </c>
      <c r="U404">
        <v>0.05</v>
      </c>
      <c r="V404">
        <v>100</v>
      </c>
      <c r="W404">
        <v>18401</v>
      </c>
      <c r="X404">
        <v>1250.82</v>
      </c>
      <c r="Y404">
        <v>846</v>
      </c>
      <c r="Z404">
        <v>1203</v>
      </c>
      <c r="AA404">
        <v>1801.25</v>
      </c>
      <c r="AB404">
        <v>65626</v>
      </c>
    </row>
    <row r="405" spans="1:28" x14ac:dyDescent="0.3">
      <c r="A405" t="s">
        <v>24</v>
      </c>
      <c r="B405">
        <v>3</v>
      </c>
      <c r="C405">
        <v>10</v>
      </c>
      <c r="D405">
        <v>0.15</v>
      </c>
      <c r="E405">
        <v>200</v>
      </c>
      <c r="F405" t="s">
        <v>511</v>
      </c>
      <c r="G405" t="s">
        <v>511</v>
      </c>
      <c r="H405" t="s">
        <v>511</v>
      </c>
      <c r="I405" t="s">
        <v>511</v>
      </c>
      <c r="J405" t="s">
        <v>511</v>
      </c>
      <c r="L405" s="33" t="str">
        <f t="shared" si="50"/>
        <v>---</v>
      </c>
      <c r="M405" s="39" t="str">
        <f t="shared" si="51"/>
        <v>---</v>
      </c>
      <c r="N405">
        <f t="shared" si="48"/>
        <v>0</v>
      </c>
      <c r="O405">
        <f t="shared" si="49"/>
        <v>0</v>
      </c>
      <c r="P405">
        <f>IF(AND('Heuristica 24'!$C405=0,'Heuristica 24'!$B405=0,'Heuristica 24'!$F405&lt;&gt;"inf",OR(AND(B404=0,'Heuristica 24'!$F405&lt;P404),B404&lt;&gt;0)),'Heuristica 24'!$F405,P404)</f>
        <v>33270.9</v>
      </c>
      <c r="Q405" t="str">
        <f t="shared" si="52"/>
        <v xml:space="preserve"> </v>
      </c>
      <c r="R405" t="s">
        <v>19</v>
      </c>
      <c r="S405">
        <v>3</v>
      </c>
      <c r="T405">
        <v>25</v>
      </c>
      <c r="U405">
        <v>0.1</v>
      </c>
      <c r="V405">
        <v>100</v>
      </c>
      <c r="W405" t="s">
        <v>511</v>
      </c>
      <c r="X405" t="s">
        <v>511</v>
      </c>
      <c r="Y405" t="s">
        <v>511</v>
      </c>
      <c r="Z405" t="s">
        <v>511</v>
      </c>
      <c r="AA405" t="s">
        <v>511</v>
      </c>
    </row>
    <row r="406" spans="1:28" x14ac:dyDescent="0.3">
      <c r="A406" t="s">
        <v>24</v>
      </c>
      <c r="B406">
        <v>3</v>
      </c>
      <c r="C406">
        <v>10</v>
      </c>
      <c r="D406">
        <v>0.2</v>
      </c>
      <c r="E406">
        <v>200</v>
      </c>
      <c r="F406" t="s">
        <v>511</v>
      </c>
      <c r="G406" t="s">
        <v>511</v>
      </c>
      <c r="H406" t="s">
        <v>511</v>
      </c>
      <c r="I406" t="s">
        <v>511</v>
      </c>
      <c r="J406" t="s">
        <v>511</v>
      </c>
      <c r="L406" s="33" t="str">
        <f t="shared" si="50"/>
        <v>---</v>
      </c>
      <c r="M406" s="39" t="str">
        <f t="shared" si="51"/>
        <v>---</v>
      </c>
      <c r="N406">
        <f t="shared" si="48"/>
        <v>0</v>
      </c>
      <c r="O406">
        <f t="shared" si="49"/>
        <v>0</v>
      </c>
      <c r="P406">
        <f>IF(AND('Heuristica 24'!$C406=0,'Heuristica 24'!$B406=0,'Heuristica 24'!$F406&lt;&gt;"inf",OR(AND(B405=0,'Heuristica 24'!$F406&lt;P405),B405&lt;&gt;0)),'Heuristica 24'!$F406,P405)</f>
        <v>33270.9</v>
      </c>
      <c r="Q406" t="str">
        <f t="shared" si="52"/>
        <v xml:space="preserve"> </v>
      </c>
      <c r="R406" t="s">
        <v>19</v>
      </c>
      <c r="S406">
        <v>3</v>
      </c>
      <c r="T406">
        <v>25</v>
      </c>
      <c r="U406">
        <v>0.15</v>
      </c>
      <c r="V406">
        <v>100</v>
      </c>
      <c r="W406" t="s">
        <v>511</v>
      </c>
      <c r="X406" t="s">
        <v>511</v>
      </c>
      <c r="Y406" t="s">
        <v>511</v>
      </c>
      <c r="Z406" t="s">
        <v>511</v>
      </c>
      <c r="AA406" t="s">
        <v>511</v>
      </c>
    </row>
    <row r="407" spans="1:28" x14ac:dyDescent="0.3">
      <c r="A407" t="s">
        <v>24</v>
      </c>
      <c r="B407">
        <v>3</v>
      </c>
      <c r="C407">
        <v>25</v>
      </c>
      <c r="D407">
        <v>0.05</v>
      </c>
      <c r="E407">
        <v>200</v>
      </c>
      <c r="F407">
        <v>33639</v>
      </c>
      <c r="G407">
        <v>623.95299999999997</v>
      </c>
      <c r="H407">
        <v>68</v>
      </c>
      <c r="I407">
        <v>233</v>
      </c>
      <c r="J407">
        <v>1800.11</v>
      </c>
      <c r="K407">
        <v>41453</v>
      </c>
      <c r="L407" s="33">
        <f t="shared" si="50"/>
        <v>1.1063722351965177E-2</v>
      </c>
      <c r="M407" s="39">
        <f t="shared" si="51"/>
        <v>5.9454834833161385E-7</v>
      </c>
      <c r="N407">
        <f t="shared" si="48"/>
        <v>33638.980000000003</v>
      </c>
      <c r="O407">
        <f t="shared" si="49"/>
        <v>1</v>
      </c>
      <c r="P407">
        <f>IF(AND('Heuristica 24'!$C407=0,'Heuristica 24'!$B407=0,'Heuristica 24'!$F407&lt;&gt;"inf",OR(AND(B406=0,'Heuristica 24'!$F407&lt;P406),B406&lt;&gt;0)),'Heuristica 24'!$F407,P406)</f>
        <v>33270.9</v>
      </c>
      <c r="Q407" t="str">
        <f t="shared" si="52"/>
        <v xml:space="preserve"> </v>
      </c>
      <c r="R407" t="s">
        <v>19</v>
      </c>
      <c r="S407">
        <v>3</v>
      </c>
      <c r="T407">
        <v>25</v>
      </c>
      <c r="U407">
        <v>0.2</v>
      </c>
      <c r="V407">
        <v>100</v>
      </c>
      <c r="W407" t="s">
        <v>511</v>
      </c>
      <c r="X407" t="s">
        <v>511</v>
      </c>
      <c r="Y407" t="s">
        <v>511</v>
      </c>
      <c r="Z407" t="s">
        <v>511</v>
      </c>
      <c r="AA407" t="s">
        <v>511</v>
      </c>
    </row>
    <row r="408" spans="1:28" x14ac:dyDescent="0.3">
      <c r="A408" t="s">
        <v>24</v>
      </c>
      <c r="B408">
        <v>3</v>
      </c>
      <c r="C408">
        <v>25</v>
      </c>
      <c r="D408">
        <v>0.1</v>
      </c>
      <c r="E408">
        <v>200</v>
      </c>
      <c r="F408">
        <v>34122.699999999997</v>
      </c>
      <c r="G408">
        <v>1306.22</v>
      </c>
      <c r="H408">
        <v>86</v>
      </c>
      <c r="I408">
        <v>119</v>
      </c>
      <c r="J408">
        <v>1800.99</v>
      </c>
      <c r="K408">
        <v>24696</v>
      </c>
      <c r="L408" s="33">
        <f t="shared" si="50"/>
        <v>2.5601952456951738E-2</v>
      </c>
      <c r="M408" s="39">
        <f t="shared" si="51"/>
        <v>8.791809080754831E-7</v>
      </c>
      <c r="N408">
        <f t="shared" si="48"/>
        <v>34122.67</v>
      </c>
      <c r="O408">
        <f t="shared" si="49"/>
        <v>1</v>
      </c>
      <c r="P408">
        <f>IF(AND('Heuristica 24'!$C408=0,'Heuristica 24'!$B408=0,'Heuristica 24'!$F408&lt;&gt;"inf",OR(AND(B407=0,'Heuristica 24'!$F408&lt;P407),B407&lt;&gt;0)),'Heuristica 24'!$F408,P407)</f>
        <v>33270.9</v>
      </c>
      <c r="Q408" t="str">
        <f t="shared" si="52"/>
        <v xml:space="preserve"> </v>
      </c>
      <c r="R408" t="s">
        <v>19</v>
      </c>
      <c r="S408">
        <v>3</v>
      </c>
      <c r="T408">
        <v>50</v>
      </c>
      <c r="U408">
        <v>0.05</v>
      </c>
      <c r="V408">
        <v>100</v>
      </c>
      <c r="W408">
        <v>18401</v>
      </c>
      <c r="X408">
        <v>813.75900000000001</v>
      </c>
      <c r="Y408">
        <v>578</v>
      </c>
      <c r="Z408">
        <v>1471</v>
      </c>
      <c r="AA408">
        <v>1800.33</v>
      </c>
      <c r="AB408">
        <v>72393</v>
      </c>
    </row>
    <row r="409" spans="1:28" x14ac:dyDescent="0.3">
      <c r="A409" t="s">
        <v>24</v>
      </c>
      <c r="B409">
        <v>3</v>
      </c>
      <c r="C409">
        <v>25</v>
      </c>
      <c r="D409">
        <v>0.15</v>
      </c>
      <c r="E409">
        <v>200</v>
      </c>
      <c r="F409" t="s">
        <v>511</v>
      </c>
      <c r="G409" t="s">
        <v>511</v>
      </c>
      <c r="H409" t="s">
        <v>511</v>
      </c>
      <c r="I409" t="s">
        <v>511</v>
      </c>
      <c r="J409" t="s">
        <v>511</v>
      </c>
      <c r="L409" s="33" t="str">
        <f t="shared" si="50"/>
        <v>---</v>
      </c>
      <c r="M409" s="39" t="str">
        <f t="shared" si="51"/>
        <v>---</v>
      </c>
      <c r="N409">
        <f t="shared" si="48"/>
        <v>0</v>
      </c>
      <c r="O409">
        <f t="shared" si="49"/>
        <v>0</v>
      </c>
      <c r="P409">
        <f>IF(AND('Heuristica 24'!$C409=0,'Heuristica 24'!$B409=0,'Heuristica 24'!$F409&lt;&gt;"inf",OR(AND(B408=0,'Heuristica 24'!$F409&lt;P408),B408&lt;&gt;0)),'Heuristica 24'!$F409,P408)</f>
        <v>33270.9</v>
      </c>
      <c r="Q409" t="str">
        <f t="shared" si="52"/>
        <v xml:space="preserve"> </v>
      </c>
      <c r="R409" t="s">
        <v>19</v>
      </c>
      <c r="S409">
        <v>3</v>
      </c>
      <c r="T409">
        <v>50</v>
      </c>
      <c r="U409">
        <v>0.1</v>
      </c>
      <c r="V409">
        <v>100</v>
      </c>
      <c r="W409" t="s">
        <v>511</v>
      </c>
      <c r="X409" t="s">
        <v>511</v>
      </c>
      <c r="Y409" t="s">
        <v>511</v>
      </c>
      <c r="Z409" t="s">
        <v>511</v>
      </c>
      <c r="AA409" t="s">
        <v>511</v>
      </c>
    </row>
    <row r="410" spans="1:28" x14ac:dyDescent="0.3">
      <c r="A410" t="s">
        <v>24</v>
      </c>
      <c r="B410">
        <v>3</v>
      </c>
      <c r="C410">
        <v>25</v>
      </c>
      <c r="D410">
        <v>0.2</v>
      </c>
      <c r="E410">
        <v>200</v>
      </c>
      <c r="F410" t="s">
        <v>511</v>
      </c>
      <c r="G410" t="s">
        <v>511</v>
      </c>
      <c r="H410" t="s">
        <v>511</v>
      </c>
      <c r="I410" t="s">
        <v>511</v>
      </c>
      <c r="J410" t="s">
        <v>511</v>
      </c>
      <c r="L410" s="33" t="str">
        <f t="shared" si="50"/>
        <v>---</v>
      </c>
      <c r="M410" s="39" t="str">
        <f t="shared" si="51"/>
        <v>---</v>
      </c>
      <c r="N410">
        <f t="shared" si="48"/>
        <v>0</v>
      </c>
      <c r="O410">
        <f t="shared" si="49"/>
        <v>0</v>
      </c>
      <c r="P410">
        <f>IF(AND('Heuristica 24'!$C410=0,'Heuristica 24'!$B410=0,'Heuristica 24'!$F410&lt;&gt;"inf",OR(AND(B409=0,'Heuristica 24'!$F410&lt;P409),B409&lt;&gt;0)),'Heuristica 24'!$F410,P409)</f>
        <v>33270.9</v>
      </c>
      <c r="Q410" t="str">
        <f t="shared" si="52"/>
        <v xml:space="preserve"> </v>
      </c>
      <c r="R410" t="s">
        <v>19</v>
      </c>
      <c r="S410">
        <v>3</v>
      </c>
      <c r="T410">
        <v>50</v>
      </c>
      <c r="U410">
        <v>0.15</v>
      </c>
      <c r="V410">
        <v>100</v>
      </c>
      <c r="W410" t="s">
        <v>511</v>
      </c>
      <c r="X410" t="s">
        <v>511</v>
      </c>
      <c r="Y410" t="s">
        <v>511</v>
      </c>
      <c r="Z410" t="s">
        <v>511</v>
      </c>
      <c r="AA410" t="s">
        <v>511</v>
      </c>
    </row>
    <row r="411" spans="1:28" x14ac:dyDescent="0.3">
      <c r="A411" t="s">
        <v>24</v>
      </c>
      <c r="B411">
        <v>3</v>
      </c>
      <c r="C411">
        <v>50</v>
      </c>
      <c r="D411">
        <v>0.05</v>
      </c>
      <c r="E411">
        <v>200</v>
      </c>
      <c r="F411">
        <v>33639</v>
      </c>
      <c r="G411">
        <v>50.247799999999998</v>
      </c>
      <c r="H411">
        <v>1</v>
      </c>
      <c r="I411">
        <v>519</v>
      </c>
      <c r="J411">
        <v>1800.21</v>
      </c>
      <c r="K411">
        <v>75131</v>
      </c>
      <c r="L411" s="33">
        <f t="shared" si="50"/>
        <v>1.1063722351965177E-2</v>
      </c>
      <c r="M411" s="39">
        <f t="shared" si="51"/>
        <v>5.9454834833161385E-7</v>
      </c>
      <c r="N411">
        <f t="shared" si="48"/>
        <v>33638.980000000003</v>
      </c>
      <c r="O411">
        <f t="shared" si="49"/>
        <v>1</v>
      </c>
      <c r="P411">
        <f>IF(AND('Heuristica 24'!$C411=0,'Heuristica 24'!$B411=0,'Heuristica 24'!$F411&lt;&gt;"inf",OR(AND(B410=0,'Heuristica 24'!$F411&lt;P410),B410&lt;&gt;0)),'Heuristica 24'!$F411,P410)</f>
        <v>33270.9</v>
      </c>
      <c r="Q411" t="str">
        <f t="shared" si="52"/>
        <v xml:space="preserve"> </v>
      </c>
      <c r="R411" t="s">
        <v>19</v>
      </c>
      <c r="S411">
        <v>3</v>
      </c>
      <c r="T411">
        <v>50</v>
      </c>
      <c r="U411">
        <v>0.2</v>
      </c>
      <c r="V411">
        <v>100</v>
      </c>
      <c r="W411" t="s">
        <v>511</v>
      </c>
      <c r="X411" t="s">
        <v>511</v>
      </c>
      <c r="Y411" t="s">
        <v>511</v>
      </c>
      <c r="Z411" t="s">
        <v>511</v>
      </c>
      <c r="AA411" t="s">
        <v>511</v>
      </c>
    </row>
    <row r="412" spans="1:28" x14ac:dyDescent="0.3">
      <c r="A412" t="s">
        <v>24</v>
      </c>
      <c r="B412">
        <v>3</v>
      </c>
      <c r="C412">
        <v>50</v>
      </c>
      <c r="D412">
        <v>0.1</v>
      </c>
      <c r="E412">
        <v>200</v>
      </c>
      <c r="F412">
        <v>34122.699999999997</v>
      </c>
      <c r="G412">
        <v>114.794</v>
      </c>
      <c r="H412">
        <v>0</v>
      </c>
      <c r="I412">
        <v>166</v>
      </c>
      <c r="J412">
        <v>1800.73</v>
      </c>
      <c r="K412">
        <v>32966</v>
      </c>
      <c r="L412" s="33">
        <f t="shared" si="50"/>
        <v>2.5601952456951738E-2</v>
      </c>
      <c r="M412" s="39">
        <f t="shared" si="51"/>
        <v>8.791809080754831E-7</v>
      </c>
      <c r="N412">
        <f t="shared" si="48"/>
        <v>34122.67</v>
      </c>
      <c r="O412">
        <f t="shared" si="49"/>
        <v>1</v>
      </c>
      <c r="P412">
        <f>IF(AND('Heuristica 24'!$C412=0,'Heuristica 24'!$B412=0,'Heuristica 24'!$F412&lt;&gt;"inf",OR(AND(B411=0,'Heuristica 24'!$F412&lt;P411),B411&lt;&gt;0)),'Heuristica 24'!$F412,P411)</f>
        <v>33270.9</v>
      </c>
      <c r="Q412" t="str">
        <f t="shared" si="52"/>
        <v xml:space="preserve"> </v>
      </c>
      <c r="R412" t="s">
        <v>24</v>
      </c>
      <c r="S412">
        <v>0</v>
      </c>
      <c r="T412">
        <v>0</v>
      </c>
      <c r="U412">
        <v>0.05</v>
      </c>
      <c r="V412">
        <v>200</v>
      </c>
      <c r="W412">
        <v>33270.9</v>
      </c>
      <c r="X412">
        <v>227.75800000000001</v>
      </c>
      <c r="Y412">
        <v>490</v>
      </c>
      <c r="Z412">
        <v>6928</v>
      </c>
      <c r="AA412">
        <v>1800</v>
      </c>
      <c r="AB412">
        <v>202358</v>
      </c>
    </row>
    <row r="413" spans="1:28" x14ac:dyDescent="0.3">
      <c r="A413" t="s">
        <v>24</v>
      </c>
      <c r="B413">
        <v>3</v>
      </c>
      <c r="C413">
        <v>50</v>
      </c>
      <c r="D413">
        <v>0.15</v>
      </c>
      <c r="E413">
        <v>200</v>
      </c>
      <c r="F413" t="s">
        <v>511</v>
      </c>
      <c r="G413" t="s">
        <v>511</v>
      </c>
      <c r="H413" t="s">
        <v>511</v>
      </c>
      <c r="I413" t="s">
        <v>511</v>
      </c>
      <c r="J413" t="s">
        <v>511</v>
      </c>
      <c r="L413" s="33" t="str">
        <f t="shared" si="50"/>
        <v>---</v>
      </c>
      <c r="M413" s="39" t="str">
        <f t="shared" si="51"/>
        <v>---</v>
      </c>
      <c r="N413">
        <f t="shared" si="48"/>
        <v>0</v>
      </c>
      <c r="O413">
        <f t="shared" si="49"/>
        <v>0</v>
      </c>
      <c r="P413">
        <f>IF(AND('Heuristica 24'!$C413=0,'Heuristica 24'!$B413=0,'Heuristica 24'!$F413&lt;&gt;"inf",OR(AND(B412=0,'Heuristica 24'!$F413&lt;P412),B412&lt;&gt;0)),'Heuristica 24'!$F413,P412)</f>
        <v>33270.9</v>
      </c>
      <c r="Q413" t="str">
        <f t="shared" si="52"/>
        <v xml:space="preserve"> </v>
      </c>
      <c r="R413" t="s">
        <v>24</v>
      </c>
      <c r="S413">
        <v>0</v>
      </c>
      <c r="T413">
        <v>0</v>
      </c>
      <c r="U413">
        <v>0.1</v>
      </c>
      <c r="V413">
        <v>200</v>
      </c>
      <c r="W413">
        <v>33270.9</v>
      </c>
      <c r="X413">
        <v>38.612900000000003</v>
      </c>
      <c r="Y413">
        <v>41</v>
      </c>
      <c r="Z413">
        <v>8844</v>
      </c>
      <c r="AA413">
        <v>1800.06</v>
      </c>
      <c r="AB413">
        <v>178927</v>
      </c>
    </row>
    <row r="414" spans="1:28" x14ac:dyDescent="0.3">
      <c r="A414" t="s">
        <v>24</v>
      </c>
      <c r="B414">
        <v>3</v>
      </c>
      <c r="C414">
        <v>50</v>
      </c>
      <c r="D414">
        <v>0.2</v>
      </c>
      <c r="E414">
        <v>200</v>
      </c>
      <c r="F414" t="s">
        <v>511</v>
      </c>
      <c r="G414" t="s">
        <v>511</v>
      </c>
      <c r="H414" t="s">
        <v>511</v>
      </c>
      <c r="I414" t="s">
        <v>511</v>
      </c>
      <c r="J414" t="s">
        <v>511</v>
      </c>
      <c r="L414" s="33" t="str">
        <f t="shared" si="50"/>
        <v>---</v>
      </c>
      <c r="M414" s="39" t="str">
        <f t="shared" si="51"/>
        <v>---</v>
      </c>
      <c r="N414">
        <f t="shared" si="48"/>
        <v>0</v>
      </c>
      <c r="O414">
        <f t="shared" si="49"/>
        <v>0</v>
      </c>
      <c r="P414">
        <f>IF(AND('Heuristica 24'!$C414=0,'Heuristica 24'!$B414=0,'Heuristica 24'!$F414&lt;&gt;"inf",OR(AND(B413=0,'Heuristica 24'!$F414&lt;P413),B413&lt;&gt;0)),'Heuristica 24'!$F414,P413)</f>
        <v>33270.9</v>
      </c>
      <c r="Q414" t="str">
        <f t="shared" si="52"/>
        <v xml:space="preserve"> </v>
      </c>
      <c r="R414" t="s">
        <v>24</v>
      </c>
      <c r="S414">
        <v>0</v>
      </c>
      <c r="T414">
        <v>0</v>
      </c>
      <c r="U414">
        <v>0.15</v>
      </c>
      <c r="V414">
        <v>200</v>
      </c>
      <c r="W414">
        <v>33270.9</v>
      </c>
      <c r="X414">
        <v>392.71600000000001</v>
      </c>
      <c r="Y414">
        <v>854</v>
      </c>
      <c r="Z414">
        <v>6268</v>
      </c>
      <c r="AA414">
        <v>1800.28</v>
      </c>
      <c r="AB414">
        <v>191332</v>
      </c>
    </row>
    <row r="415" spans="1:28" x14ac:dyDescent="0.3">
      <c r="A415" t="s">
        <v>22</v>
      </c>
      <c r="B415">
        <v>0</v>
      </c>
      <c r="C415">
        <v>0</v>
      </c>
      <c r="D415">
        <v>0.05</v>
      </c>
      <c r="E415">
        <v>300</v>
      </c>
      <c r="F415">
        <v>45335.199999999997</v>
      </c>
      <c r="G415">
        <v>1540.32</v>
      </c>
      <c r="H415">
        <v>598</v>
      </c>
      <c r="I415">
        <v>665</v>
      </c>
      <c r="J415">
        <v>1800.01</v>
      </c>
      <c r="K415">
        <v>120836</v>
      </c>
      <c r="L415" s="33">
        <f t="shared" si="50"/>
        <v>0</v>
      </c>
      <c r="M415" s="39">
        <f t="shared" si="51"/>
        <v>8.8231738892829981E-7</v>
      </c>
      <c r="N415">
        <f t="shared" si="48"/>
        <v>45335.16</v>
      </c>
      <c r="O415">
        <f t="shared" si="49"/>
        <v>1</v>
      </c>
      <c r="P415">
        <f>IF(AND('Heuristica 24'!$C415=0,'Heuristica 24'!$B415=0,'Heuristica 24'!$F415&lt;&gt;"inf",OR(AND(B414=0,'Heuristica 24'!$F415&lt;P414),B414&lt;&gt;0)),'Heuristica 24'!$F415,P414)</f>
        <v>45335.199999999997</v>
      </c>
      <c r="Q415" t="str">
        <f t="shared" si="52"/>
        <v xml:space="preserve"> </v>
      </c>
      <c r="R415" t="s">
        <v>24</v>
      </c>
      <c r="S415">
        <v>0</v>
      </c>
      <c r="T415">
        <v>0</v>
      </c>
      <c r="U415">
        <v>0.2</v>
      </c>
      <c r="V415">
        <v>200</v>
      </c>
      <c r="W415">
        <v>33270.9</v>
      </c>
      <c r="X415">
        <v>35.177399999999999</v>
      </c>
      <c r="Y415">
        <v>38</v>
      </c>
      <c r="Z415">
        <v>6412</v>
      </c>
      <c r="AA415">
        <v>1800.25</v>
      </c>
      <c r="AB415">
        <v>180782</v>
      </c>
    </row>
    <row r="416" spans="1:28" x14ac:dyDescent="0.3">
      <c r="A416" t="s">
        <v>22</v>
      </c>
      <c r="B416">
        <v>0</v>
      </c>
      <c r="C416">
        <v>0</v>
      </c>
      <c r="D416">
        <v>0.1</v>
      </c>
      <c r="E416">
        <v>300</v>
      </c>
      <c r="F416">
        <v>45335.199999999997</v>
      </c>
      <c r="G416">
        <v>334.10899999999998</v>
      </c>
      <c r="H416">
        <v>129</v>
      </c>
      <c r="I416">
        <v>666</v>
      </c>
      <c r="J416">
        <v>1800.28</v>
      </c>
      <c r="K416">
        <v>145080</v>
      </c>
      <c r="L416" s="33">
        <f t="shared" si="50"/>
        <v>0</v>
      </c>
      <c r="M416" s="39">
        <f t="shared" si="51"/>
        <v>8.8231738892829981E-7</v>
      </c>
      <c r="N416">
        <f t="shared" si="48"/>
        <v>45335.16</v>
      </c>
      <c r="O416">
        <f t="shared" si="49"/>
        <v>1</v>
      </c>
      <c r="P416">
        <f>IF(AND('Heuristica 24'!$C416=0,'Heuristica 24'!$B416=0,'Heuristica 24'!$F416&lt;&gt;"inf",OR(AND(B415=0,'Heuristica 24'!$F416&lt;P415),B415&lt;&gt;0)),'Heuristica 24'!$F416,P415)</f>
        <v>45335.199999999997</v>
      </c>
      <c r="Q416" t="str">
        <f t="shared" si="52"/>
        <v xml:space="preserve"> </v>
      </c>
      <c r="R416" t="s">
        <v>24</v>
      </c>
      <c r="S416">
        <v>1</v>
      </c>
      <c r="T416">
        <v>5</v>
      </c>
      <c r="U416">
        <v>0.05</v>
      </c>
      <c r="V416">
        <v>200</v>
      </c>
      <c r="W416">
        <v>33366</v>
      </c>
      <c r="X416">
        <v>71.458100000000002</v>
      </c>
      <c r="Y416">
        <v>24</v>
      </c>
      <c r="Z416">
        <v>2026</v>
      </c>
      <c r="AA416">
        <v>1800.28</v>
      </c>
      <c r="AB416">
        <v>73455</v>
      </c>
    </row>
    <row r="417" spans="1:28" x14ac:dyDescent="0.3">
      <c r="A417" t="s">
        <v>22</v>
      </c>
      <c r="B417">
        <v>0</v>
      </c>
      <c r="C417">
        <v>0</v>
      </c>
      <c r="D417">
        <v>0.15</v>
      </c>
      <c r="E417">
        <v>300</v>
      </c>
      <c r="F417">
        <v>45338</v>
      </c>
      <c r="G417">
        <v>260.60000000000002</v>
      </c>
      <c r="H417">
        <v>67</v>
      </c>
      <c r="I417">
        <v>689</v>
      </c>
      <c r="J417">
        <v>1800.13</v>
      </c>
      <c r="K417">
        <v>120964</v>
      </c>
      <c r="L417" s="33">
        <f t="shared" si="50"/>
        <v>6.1762162734568804E-5</v>
      </c>
      <c r="M417" s="39">
        <f t="shared" si="51"/>
        <v>6.2644534617239955E-5</v>
      </c>
      <c r="N417">
        <f t="shared" si="48"/>
        <v>45335.16</v>
      </c>
      <c r="O417">
        <f t="shared" si="49"/>
        <v>1</v>
      </c>
      <c r="P417">
        <f>IF(AND('Heuristica 24'!$C417=0,'Heuristica 24'!$B417=0,'Heuristica 24'!$F417&lt;&gt;"inf",OR(AND(B416=0,'Heuristica 24'!$F417&lt;P416),B416&lt;&gt;0)),'Heuristica 24'!$F417,P416)</f>
        <v>45335.199999999997</v>
      </c>
      <c r="Q417" t="str">
        <f t="shared" si="52"/>
        <v xml:space="preserve"> </v>
      </c>
      <c r="R417" t="s">
        <v>24</v>
      </c>
      <c r="S417">
        <v>1</v>
      </c>
      <c r="T417">
        <v>5</v>
      </c>
      <c r="U417">
        <v>0.1</v>
      </c>
      <c r="V417">
        <v>200</v>
      </c>
      <c r="W417">
        <v>33447.9</v>
      </c>
      <c r="X417">
        <v>961.64800000000002</v>
      </c>
      <c r="Y417">
        <v>252</v>
      </c>
      <c r="Z417">
        <v>505</v>
      </c>
      <c r="AA417">
        <v>1800.57</v>
      </c>
      <c r="AB417">
        <v>45299</v>
      </c>
    </row>
    <row r="418" spans="1:28" x14ac:dyDescent="0.3">
      <c r="A418" t="s">
        <v>22</v>
      </c>
      <c r="B418">
        <v>0</v>
      </c>
      <c r="C418">
        <v>0</v>
      </c>
      <c r="D418">
        <v>0.2</v>
      </c>
      <c r="E418">
        <v>300</v>
      </c>
      <c r="F418">
        <v>45338</v>
      </c>
      <c r="G418">
        <v>83.516900000000007</v>
      </c>
      <c r="H418">
        <v>17</v>
      </c>
      <c r="I418">
        <v>1032</v>
      </c>
      <c r="J418">
        <v>1800.24</v>
      </c>
      <c r="K418">
        <v>132076</v>
      </c>
      <c r="L418" s="33">
        <f t="shared" si="50"/>
        <v>6.1762162734568804E-5</v>
      </c>
      <c r="M418" s="39">
        <f t="shared" si="51"/>
        <v>6.2644534617239955E-5</v>
      </c>
      <c r="N418">
        <f t="shared" si="48"/>
        <v>45335.16</v>
      </c>
      <c r="O418">
        <f t="shared" si="49"/>
        <v>1</v>
      </c>
      <c r="P418">
        <f>IF(AND('Heuristica 24'!$C418=0,'Heuristica 24'!$B418=0,'Heuristica 24'!$F418&lt;&gt;"inf",OR(AND(B417=0,'Heuristica 24'!$F418&lt;P417),B417&lt;&gt;0)),'Heuristica 24'!$F418,P417)</f>
        <v>45335.199999999997</v>
      </c>
      <c r="Q418" t="str">
        <f t="shared" si="52"/>
        <v xml:space="preserve"> </v>
      </c>
      <c r="R418" t="s">
        <v>24</v>
      </c>
      <c r="S418">
        <v>1</v>
      </c>
      <c r="T418">
        <v>5</v>
      </c>
      <c r="U418">
        <v>0.15</v>
      </c>
      <c r="V418">
        <v>200</v>
      </c>
      <c r="W418">
        <v>33647.5</v>
      </c>
      <c r="X418">
        <v>431.57400000000001</v>
      </c>
      <c r="Y418">
        <v>47</v>
      </c>
      <c r="Z418">
        <v>413</v>
      </c>
      <c r="AA418">
        <v>1800.4</v>
      </c>
      <c r="AB418">
        <v>41197</v>
      </c>
    </row>
    <row r="419" spans="1:28" x14ac:dyDescent="0.3">
      <c r="A419" t="s">
        <v>22</v>
      </c>
      <c r="B419">
        <v>1</v>
      </c>
      <c r="C419">
        <v>5</v>
      </c>
      <c r="D419">
        <v>0.05</v>
      </c>
      <c r="E419">
        <v>300</v>
      </c>
      <c r="F419">
        <v>45664.5</v>
      </c>
      <c r="G419">
        <v>1079.44</v>
      </c>
      <c r="H419">
        <v>20</v>
      </c>
      <c r="I419">
        <v>46</v>
      </c>
      <c r="J419">
        <v>1800.62</v>
      </c>
      <c r="K419">
        <v>18414</v>
      </c>
      <c r="L419" s="33">
        <f t="shared" si="50"/>
        <v>7.2636714958795867E-3</v>
      </c>
      <c r="M419" s="39">
        <f t="shared" si="51"/>
        <v>4.1072868444782529E-3</v>
      </c>
      <c r="N419">
        <f t="shared" si="48"/>
        <v>45477.71</v>
      </c>
      <c r="O419">
        <f t="shared" si="49"/>
        <v>1</v>
      </c>
      <c r="P419">
        <f>IF(AND('Heuristica 24'!$C419=0,'Heuristica 24'!$B419=0,'Heuristica 24'!$F419&lt;&gt;"inf",OR(AND(B418=0,'Heuristica 24'!$F419&lt;P418),B418&lt;&gt;0)),'Heuristica 24'!$F419,P418)</f>
        <v>45335.199999999997</v>
      </c>
      <c r="Q419" t="str">
        <f t="shared" si="52"/>
        <v xml:space="preserve"> </v>
      </c>
      <c r="R419" t="s">
        <v>24</v>
      </c>
      <c r="S419">
        <v>1</v>
      </c>
      <c r="T419">
        <v>5</v>
      </c>
      <c r="U419">
        <v>0.2</v>
      </c>
      <c r="V419">
        <v>200</v>
      </c>
      <c r="W419">
        <v>33774.300000000003</v>
      </c>
      <c r="X419">
        <v>730.38499999999999</v>
      </c>
      <c r="Y419">
        <v>53</v>
      </c>
      <c r="Z419">
        <v>269</v>
      </c>
      <c r="AA419">
        <v>1800.91</v>
      </c>
      <c r="AB419">
        <v>33342</v>
      </c>
    </row>
    <row r="420" spans="1:28" x14ac:dyDescent="0.3">
      <c r="A420" t="s">
        <v>22</v>
      </c>
      <c r="B420">
        <v>1</v>
      </c>
      <c r="C420">
        <v>5</v>
      </c>
      <c r="D420">
        <v>0.1</v>
      </c>
      <c r="E420">
        <v>300</v>
      </c>
      <c r="F420">
        <v>45862.2</v>
      </c>
      <c r="G420">
        <v>490.14699999999999</v>
      </c>
      <c r="H420">
        <v>9</v>
      </c>
      <c r="I420">
        <v>60</v>
      </c>
      <c r="J420">
        <v>1800.96</v>
      </c>
      <c r="K420">
        <v>23795</v>
      </c>
      <c r="L420" s="33">
        <f t="shared" si="50"/>
        <v>1.1624521343238881E-2</v>
      </c>
      <c r="M420" s="39">
        <f t="shared" si="51"/>
        <v>3.1418312387792025E-3</v>
      </c>
      <c r="N420">
        <f t="shared" si="48"/>
        <v>45718.559999999998</v>
      </c>
      <c r="O420">
        <f t="shared" si="49"/>
        <v>1</v>
      </c>
      <c r="P420">
        <f>IF(AND('Heuristica 24'!$C420=0,'Heuristica 24'!$B420=0,'Heuristica 24'!$F420&lt;&gt;"inf",OR(AND(B419=0,'Heuristica 24'!$F420&lt;P419),B419&lt;&gt;0)),'Heuristica 24'!$F420,P419)</f>
        <v>45335.199999999997</v>
      </c>
      <c r="Q420" t="str">
        <f t="shared" si="52"/>
        <v xml:space="preserve"> </v>
      </c>
      <c r="R420" t="s">
        <v>24</v>
      </c>
      <c r="S420">
        <v>1</v>
      </c>
      <c r="T420">
        <v>10</v>
      </c>
      <c r="U420">
        <v>0.05</v>
      </c>
      <c r="V420">
        <v>200</v>
      </c>
      <c r="W420">
        <v>33366</v>
      </c>
      <c r="X420">
        <v>200.48099999999999</v>
      </c>
      <c r="Y420">
        <v>17</v>
      </c>
      <c r="Z420">
        <v>545</v>
      </c>
      <c r="AA420">
        <v>1800.51</v>
      </c>
      <c r="AB420">
        <v>31773</v>
      </c>
    </row>
    <row r="421" spans="1:28" x14ac:dyDescent="0.3">
      <c r="A421" t="s">
        <v>22</v>
      </c>
      <c r="B421">
        <v>1</v>
      </c>
      <c r="C421">
        <v>5</v>
      </c>
      <c r="D421">
        <v>0.15</v>
      </c>
      <c r="E421">
        <v>300</v>
      </c>
      <c r="F421">
        <v>45501</v>
      </c>
      <c r="G421">
        <v>1718.13</v>
      </c>
      <c r="H421">
        <v>60</v>
      </c>
      <c r="I421">
        <v>69</v>
      </c>
      <c r="J421">
        <v>1801.43</v>
      </c>
      <c r="K421">
        <v>17317</v>
      </c>
      <c r="L421" s="33">
        <f t="shared" si="50"/>
        <v>3.6572023504914952E-3</v>
      </c>
      <c r="M421" s="39" t="str">
        <f t="shared" si="51"/>
        <v>---</v>
      </c>
      <c r="N421">
        <f t="shared" si="48"/>
        <v>0</v>
      </c>
      <c r="O421">
        <f t="shared" si="49"/>
        <v>0</v>
      </c>
      <c r="P421">
        <f>IF(AND('Heuristica 24'!$C421=0,'Heuristica 24'!$B421=0,'Heuristica 24'!$F421&lt;&gt;"inf",OR(AND(B420=0,'Heuristica 24'!$F421&lt;P420),B420&lt;&gt;0)),'Heuristica 24'!$F421,P420)</f>
        <v>45335.199999999997</v>
      </c>
      <c r="Q421" t="str">
        <f t="shared" si="52"/>
        <v xml:space="preserve"> </v>
      </c>
      <c r="R421" t="s">
        <v>24</v>
      </c>
      <c r="S421">
        <v>1</v>
      </c>
      <c r="T421">
        <v>10</v>
      </c>
      <c r="U421">
        <v>0.1</v>
      </c>
      <c r="V421">
        <v>200</v>
      </c>
      <c r="W421">
        <v>33552</v>
      </c>
      <c r="X421">
        <v>1761.45</v>
      </c>
      <c r="Y421">
        <v>199</v>
      </c>
      <c r="Z421">
        <v>207</v>
      </c>
      <c r="AA421">
        <v>1803.49</v>
      </c>
      <c r="AB421">
        <v>19165</v>
      </c>
    </row>
    <row r="422" spans="1:28" x14ac:dyDescent="0.3">
      <c r="A422" t="s">
        <v>22</v>
      </c>
      <c r="B422">
        <v>1</v>
      </c>
      <c r="C422">
        <v>5</v>
      </c>
      <c r="D422">
        <v>0.15</v>
      </c>
      <c r="E422">
        <v>300</v>
      </c>
      <c r="F422" t="s">
        <v>511</v>
      </c>
      <c r="G422" t="s">
        <v>511</v>
      </c>
      <c r="H422" t="s">
        <v>511</v>
      </c>
      <c r="I422" t="s">
        <v>511</v>
      </c>
      <c r="J422" t="s">
        <v>511</v>
      </c>
      <c r="L422" s="33" t="str">
        <f t="shared" si="50"/>
        <v>---</v>
      </c>
      <c r="M422" s="39" t="str">
        <f t="shared" si="51"/>
        <v>---</v>
      </c>
      <c r="N422">
        <f t="shared" si="48"/>
        <v>0</v>
      </c>
      <c r="O422">
        <f t="shared" si="49"/>
        <v>0</v>
      </c>
      <c r="P422">
        <f>IF(AND('Heuristica 24'!$C422=0,'Heuristica 24'!$B422=0,'Heuristica 24'!$F422&lt;&gt;"inf",OR(AND(B421=0,'Heuristica 24'!$F422&lt;P421),B421&lt;&gt;0)),'Heuristica 24'!$F422,P421)</f>
        <v>45335.199999999997</v>
      </c>
      <c r="Q422" t="str">
        <f t="shared" si="52"/>
        <v xml:space="preserve"> </v>
      </c>
      <c r="R422" t="s">
        <v>24</v>
      </c>
      <c r="S422">
        <v>1</v>
      </c>
      <c r="T422">
        <v>10</v>
      </c>
      <c r="U422">
        <v>0.15</v>
      </c>
      <c r="V422">
        <v>200</v>
      </c>
      <c r="W422">
        <v>33677.5</v>
      </c>
      <c r="X422">
        <v>136.12</v>
      </c>
      <c r="Y422">
        <v>1</v>
      </c>
      <c r="Z422">
        <v>163</v>
      </c>
      <c r="AA422">
        <v>1802</v>
      </c>
      <c r="AB422">
        <v>17953</v>
      </c>
    </row>
    <row r="423" spans="1:28" x14ac:dyDescent="0.3">
      <c r="A423" t="s">
        <v>22</v>
      </c>
      <c r="B423">
        <v>1</v>
      </c>
      <c r="C423">
        <v>5</v>
      </c>
      <c r="D423">
        <v>0.2</v>
      </c>
      <c r="E423">
        <v>300</v>
      </c>
      <c r="F423">
        <v>46144.7</v>
      </c>
      <c r="G423">
        <v>1672.8</v>
      </c>
      <c r="H423">
        <v>70</v>
      </c>
      <c r="I423">
        <v>82</v>
      </c>
      <c r="J423">
        <v>1800.41</v>
      </c>
      <c r="K423">
        <v>28469</v>
      </c>
      <c r="L423" s="33">
        <f t="shared" si="50"/>
        <v>1.785588240484226E-2</v>
      </c>
      <c r="M423" s="39" t="str">
        <f t="shared" si="51"/>
        <v>---</v>
      </c>
      <c r="N423">
        <f t="shared" si="48"/>
        <v>0</v>
      </c>
      <c r="O423">
        <f t="shared" si="49"/>
        <v>0</v>
      </c>
      <c r="P423">
        <f>IF(AND('Heuristica 24'!$C423=0,'Heuristica 24'!$B423=0,'Heuristica 24'!$F423&lt;&gt;"inf",OR(AND(B422=0,'Heuristica 24'!$F423&lt;P422),B422&lt;&gt;0)),'Heuristica 24'!$F423,P422)</f>
        <v>45335.199999999997</v>
      </c>
      <c r="Q423" t="str">
        <f t="shared" si="52"/>
        <v xml:space="preserve"> </v>
      </c>
      <c r="R423" t="s">
        <v>24</v>
      </c>
      <c r="S423">
        <v>1</v>
      </c>
      <c r="T423">
        <v>10</v>
      </c>
      <c r="U423">
        <v>0.2</v>
      </c>
      <c r="V423">
        <v>200</v>
      </c>
      <c r="W423">
        <v>33934.5</v>
      </c>
      <c r="X423">
        <v>549.298</v>
      </c>
      <c r="Y423">
        <v>5</v>
      </c>
      <c r="Z423">
        <v>38</v>
      </c>
      <c r="AA423">
        <v>1804.43</v>
      </c>
      <c r="AB423">
        <v>12958</v>
      </c>
    </row>
    <row r="424" spans="1:28" x14ac:dyDescent="0.3">
      <c r="A424" t="s">
        <v>22</v>
      </c>
      <c r="B424">
        <v>1</v>
      </c>
      <c r="C424">
        <v>5</v>
      </c>
      <c r="D424">
        <v>0.2</v>
      </c>
      <c r="E424">
        <v>300</v>
      </c>
      <c r="F424" t="s">
        <v>511</v>
      </c>
      <c r="G424" t="s">
        <v>511</v>
      </c>
      <c r="H424" t="s">
        <v>511</v>
      </c>
      <c r="I424" t="s">
        <v>511</v>
      </c>
      <c r="J424" t="s">
        <v>511</v>
      </c>
      <c r="L424" s="33" t="str">
        <f t="shared" si="50"/>
        <v>---</v>
      </c>
      <c r="M424" s="39" t="str">
        <f t="shared" si="51"/>
        <v>---</v>
      </c>
      <c r="N424">
        <f t="shared" si="48"/>
        <v>0</v>
      </c>
      <c r="O424">
        <f t="shared" si="49"/>
        <v>0</v>
      </c>
      <c r="P424">
        <f>IF(AND('Heuristica 24'!$C424=0,'Heuristica 24'!$B424=0,'Heuristica 24'!$F424&lt;&gt;"inf",OR(AND(B423=0,'Heuristica 24'!$F424&lt;P423),B423&lt;&gt;0)),'Heuristica 24'!$F424,P423)</f>
        <v>45335.199999999997</v>
      </c>
      <c r="Q424" t="str">
        <f t="shared" si="52"/>
        <v xml:space="preserve"> </v>
      </c>
      <c r="R424" t="s">
        <v>24</v>
      </c>
      <c r="S424">
        <v>1</v>
      </c>
      <c r="T424">
        <v>25</v>
      </c>
      <c r="U424">
        <v>0.05</v>
      </c>
      <c r="V424">
        <v>200</v>
      </c>
      <c r="W424">
        <v>33423.800000000003</v>
      </c>
      <c r="X424">
        <v>196.428</v>
      </c>
      <c r="Y424">
        <v>17</v>
      </c>
      <c r="Z424">
        <v>442</v>
      </c>
      <c r="AA424">
        <v>1800.07</v>
      </c>
      <c r="AB424">
        <v>37835</v>
      </c>
    </row>
    <row r="425" spans="1:28" x14ac:dyDescent="0.3">
      <c r="A425" t="s">
        <v>22</v>
      </c>
      <c r="B425">
        <v>1</v>
      </c>
      <c r="C425">
        <v>10</v>
      </c>
      <c r="D425">
        <v>0.05</v>
      </c>
      <c r="E425">
        <v>300</v>
      </c>
      <c r="F425">
        <v>45528.2</v>
      </c>
      <c r="G425">
        <v>597.89099999999996</v>
      </c>
      <c r="H425">
        <v>0</v>
      </c>
      <c r="I425">
        <v>37</v>
      </c>
      <c r="J425">
        <v>1800.96</v>
      </c>
      <c r="K425">
        <v>13772</v>
      </c>
      <c r="L425" s="33">
        <f t="shared" si="50"/>
        <v>4.2571776456263866E-3</v>
      </c>
      <c r="M425" s="39">
        <f t="shared" si="51"/>
        <v>5.9844878032255799E-4</v>
      </c>
      <c r="N425">
        <f t="shared" si="48"/>
        <v>45500.97</v>
      </c>
      <c r="O425">
        <f t="shared" si="49"/>
        <v>1</v>
      </c>
      <c r="P425">
        <f>IF(AND('Heuristica 24'!$C425=0,'Heuristica 24'!$B425=0,'Heuristica 24'!$F425&lt;&gt;"inf",OR(AND(B424=0,'Heuristica 24'!$F425&lt;P424),B424&lt;&gt;0)),'Heuristica 24'!$F425,P424)</f>
        <v>45335.199999999997</v>
      </c>
      <c r="Q425" t="str">
        <f t="shared" si="52"/>
        <v xml:space="preserve"> </v>
      </c>
      <c r="R425" t="s">
        <v>24</v>
      </c>
      <c r="S425">
        <v>1</v>
      </c>
      <c r="T425">
        <v>25</v>
      </c>
      <c r="U425">
        <v>0.1</v>
      </c>
      <c r="V425">
        <v>200</v>
      </c>
      <c r="W425">
        <v>33583.300000000003</v>
      </c>
      <c r="X425">
        <v>1207.78</v>
      </c>
      <c r="Y425">
        <v>99</v>
      </c>
      <c r="Z425">
        <v>184</v>
      </c>
      <c r="AA425">
        <v>1800.11</v>
      </c>
      <c r="AB425">
        <v>19121</v>
      </c>
    </row>
    <row r="426" spans="1:28" x14ac:dyDescent="0.3">
      <c r="A426" t="s">
        <v>22</v>
      </c>
      <c r="B426">
        <v>1</v>
      </c>
      <c r="C426">
        <v>10</v>
      </c>
      <c r="D426">
        <v>0.1</v>
      </c>
      <c r="E426">
        <v>300</v>
      </c>
      <c r="F426">
        <v>46273.3</v>
      </c>
      <c r="G426">
        <v>1420.78</v>
      </c>
      <c r="H426">
        <v>5</v>
      </c>
      <c r="I426">
        <v>14</v>
      </c>
      <c r="J426">
        <v>1801.64</v>
      </c>
      <c r="K426">
        <v>6597</v>
      </c>
      <c r="L426" s="33">
        <f t="shared" si="50"/>
        <v>2.0692530307575785E-2</v>
      </c>
      <c r="M426" s="39">
        <f t="shared" si="51"/>
        <v>7.6587052715935133E-3</v>
      </c>
      <c r="N426">
        <f t="shared" si="48"/>
        <v>45921.599999999999</v>
      </c>
      <c r="O426">
        <f t="shared" si="49"/>
        <v>0</v>
      </c>
      <c r="P426">
        <f>IF(AND('Heuristica 24'!$C426=0,'Heuristica 24'!$B426=0,'Heuristica 24'!$F426&lt;&gt;"inf",OR(AND(B425=0,'Heuristica 24'!$F426&lt;P425),B425&lt;&gt;0)),'Heuristica 24'!$F426,P425)</f>
        <v>45335.199999999997</v>
      </c>
      <c r="Q426" t="str">
        <f t="shared" si="52"/>
        <v xml:space="preserve"> </v>
      </c>
      <c r="R426" t="s">
        <v>24</v>
      </c>
      <c r="S426">
        <v>1</v>
      </c>
      <c r="T426">
        <v>25</v>
      </c>
      <c r="U426">
        <v>0.15</v>
      </c>
      <c r="V426">
        <v>200</v>
      </c>
      <c r="W426">
        <v>33710.6</v>
      </c>
      <c r="X426">
        <v>211.45699999999999</v>
      </c>
      <c r="Y426">
        <v>0</v>
      </c>
      <c r="Z426">
        <v>86</v>
      </c>
      <c r="AA426">
        <v>1804.88</v>
      </c>
      <c r="AB426">
        <v>14415</v>
      </c>
    </row>
    <row r="427" spans="1:28" x14ac:dyDescent="0.3">
      <c r="A427" t="s">
        <v>22</v>
      </c>
      <c r="B427">
        <v>1</v>
      </c>
      <c r="C427">
        <v>10</v>
      </c>
      <c r="D427">
        <v>0.15</v>
      </c>
      <c r="E427">
        <v>300</v>
      </c>
      <c r="F427" t="s">
        <v>511</v>
      </c>
      <c r="G427" t="s">
        <v>511</v>
      </c>
      <c r="H427" t="s">
        <v>511</v>
      </c>
      <c r="I427" t="s">
        <v>511</v>
      </c>
      <c r="J427" t="s">
        <v>511</v>
      </c>
      <c r="L427" s="33" t="str">
        <f t="shared" si="50"/>
        <v>---</v>
      </c>
      <c r="M427" s="39" t="str">
        <f t="shared" si="51"/>
        <v>---</v>
      </c>
      <c r="N427">
        <f t="shared" si="48"/>
        <v>0</v>
      </c>
      <c r="O427">
        <f t="shared" si="49"/>
        <v>0</v>
      </c>
      <c r="P427">
        <f>IF(AND('Heuristica 24'!$C427=0,'Heuristica 24'!$B427=0,'Heuristica 24'!$F427&lt;&gt;"inf",OR(AND(B426=0,'Heuristica 24'!$F427&lt;P426),B426&lt;&gt;0)),'Heuristica 24'!$F427,P426)</f>
        <v>45335.199999999997</v>
      </c>
      <c r="Q427" t="str">
        <f t="shared" si="52"/>
        <v xml:space="preserve"> </v>
      </c>
      <c r="R427" t="s">
        <v>24</v>
      </c>
      <c r="S427">
        <v>1</v>
      </c>
      <c r="T427">
        <v>25</v>
      </c>
      <c r="U427">
        <v>0.2</v>
      </c>
      <c r="V427">
        <v>200</v>
      </c>
      <c r="W427">
        <v>33968.6</v>
      </c>
      <c r="X427">
        <v>1440.65</v>
      </c>
      <c r="Y427">
        <v>31</v>
      </c>
      <c r="Z427">
        <v>43</v>
      </c>
      <c r="AA427">
        <v>1810.13</v>
      </c>
      <c r="AB427">
        <v>10666</v>
      </c>
    </row>
    <row r="428" spans="1:28" x14ac:dyDescent="0.3">
      <c r="A428" t="s">
        <v>22</v>
      </c>
      <c r="B428">
        <v>1</v>
      </c>
      <c r="C428">
        <v>10</v>
      </c>
      <c r="D428">
        <v>0.2</v>
      </c>
      <c r="E428">
        <v>300</v>
      </c>
      <c r="F428" t="s">
        <v>511</v>
      </c>
      <c r="G428" t="s">
        <v>511</v>
      </c>
      <c r="H428" t="s">
        <v>511</v>
      </c>
      <c r="I428" t="s">
        <v>511</v>
      </c>
      <c r="J428" t="s">
        <v>511</v>
      </c>
      <c r="L428" s="33" t="str">
        <f t="shared" si="50"/>
        <v>---</v>
      </c>
      <c r="M428" s="39" t="str">
        <f t="shared" si="51"/>
        <v>---</v>
      </c>
      <c r="N428">
        <f t="shared" si="48"/>
        <v>0</v>
      </c>
      <c r="O428">
        <f t="shared" si="49"/>
        <v>0</v>
      </c>
      <c r="P428">
        <f>IF(AND('Heuristica 24'!$C428=0,'Heuristica 24'!$B428=0,'Heuristica 24'!$F428&lt;&gt;"inf",OR(AND(B427=0,'Heuristica 24'!$F428&lt;P427),B427&lt;&gt;0)),'Heuristica 24'!$F428,P427)</f>
        <v>45335.199999999997</v>
      </c>
      <c r="Q428" t="str">
        <f t="shared" si="52"/>
        <v xml:space="preserve"> </v>
      </c>
      <c r="R428" t="s">
        <v>24</v>
      </c>
      <c r="S428">
        <v>1</v>
      </c>
      <c r="T428">
        <v>50</v>
      </c>
      <c r="U428">
        <v>0.05</v>
      </c>
      <c r="V428">
        <v>200</v>
      </c>
      <c r="W428">
        <v>33480.6</v>
      </c>
      <c r="X428">
        <v>137.22399999999999</v>
      </c>
      <c r="Y428">
        <v>8</v>
      </c>
      <c r="Z428">
        <v>366</v>
      </c>
      <c r="AA428">
        <v>1800.42</v>
      </c>
      <c r="AB428">
        <v>37611</v>
      </c>
    </row>
    <row r="429" spans="1:28" x14ac:dyDescent="0.3">
      <c r="A429" t="s">
        <v>22</v>
      </c>
      <c r="B429">
        <v>1</v>
      </c>
      <c r="C429">
        <v>25</v>
      </c>
      <c r="D429">
        <v>0.05</v>
      </c>
      <c r="E429">
        <v>300</v>
      </c>
      <c r="F429">
        <v>45591.8</v>
      </c>
      <c r="G429">
        <v>1344.02</v>
      </c>
      <c r="H429">
        <v>22</v>
      </c>
      <c r="I429">
        <v>45</v>
      </c>
      <c r="J429">
        <v>1801.96</v>
      </c>
      <c r="K429">
        <v>13300</v>
      </c>
      <c r="L429" s="33">
        <f t="shared" si="50"/>
        <v>5.6600610563095621E-3</v>
      </c>
      <c r="M429" s="39">
        <f t="shared" si="51"/>
        <v>1.21067262933372E-3</v>
      </c>
      <c r="N429">
        <f t="shared" si="48"/>
        <v>45536.67</v>
      </c>
      <c r="O429">
        <f t="shared" si="49"/>
        <v>1</v>
      </c>
      <c r="P429">
        <f>IF(AND('Heuristica 24'!$C429=0,'Heuristica 24'!$B429=0,'Heuristica 24'!$F429&lt;&gt;"inf",OR(AND(B428=0,'Heuristica 24'!$F429&lt;P428),B428&lt;&gt;0)),'Heuristica 24'!$F429,P428)</f>
        <v>45335.199999999997</v>
      </c>
      <c r="Q429" t="str">
        <f t="shared" si="52"/>
        <v xml:space="preserve"> </v>
      </c>
      <c r="R429" t="s">
        <v>24</v>
      </c>
      <c r="S429">
        <v>1</v>
      </c>
      <c r="T429">
        <v>50</v>
      </c>
      <c r="U429">
        <v>0.1</v>
      </c>
      <c r="V429">
        <v>200</v>
      </c>
      <c r="W429">
        <v>33632.6</v>
      </c>
      <c r="X429">
        <v>464.20699999999999</v>
      </c>
      <c r="Y429">
        <v>19</v>
      </c>
      <c r="Z429">
        <v>145</v>
      </c>
      <c r="AA429">
        <v>1802.33</v>
      </c>
      <c r="AB429">
        <v>18672</v>
      </c>
    </row>
    <row r="430" spans="1:28" x14ac:dyDescent="0.3">
      <c r="A430" t="s">
        <v>22</v>
      </c>
      <c r="B430">
        <v>1</v>
      </c>
      <c r="C430">
        <v>25</v>
      </c>
      <c r="D430">
        <v>0.1</v>
      </c>
      <c r="E430">
        <v>300</v>
      </c>
      <c r="F430">
        <v>46242.5</v>
      </c>
      <c r="G430">
        <v>970.61300000000006</v>
      </c>
      <c r="H430">
        <v>0</v>
      </c>
      <c r="I430">
        <v>15</v>
      </c>
      <c r="J430">
        <v>1801.73</v>
      </c>
      <c r="K430">
        <v>7669</v>
      </c>
      <c r="L430" s="33">
        <f t="shared" si="50"/>
        <v>2.0013146517496416E-2</v>
      </c>
      <c r="M430" s="39">
        <f t="shared" si="51"/>
        <v>9.6847198461973427E-3</v>
      </c>
      <c r="N430">
        <f t="shared" si="48"/>
        <v>45798.95</v>
      </c>
      <c r="O430">
        <f t="shared" si="49"/>
        <v>1</v>
      </c>
      <c r="P430">
        <f>IF(AND('Heuristica 24'!$C430=0,'Heuristica 24'!$B430=0,'Heuristica 24'!$F430&lt;&gt;"inf",OR(AND(B429=0,'Heuristica 24'!$F430&lt;P429),B429&lt;&gt;0)),'Heuristica 24'!$F430,P429)</f>
        <v>45335.199999999997</v>
      </c>
      <c r="Q430" t="str">
        <f t="shared" si="52"/>
        <v xml:space="preserve"> </v>
      </c>
      <c r="R430" t="s">
        <v>24</v>
      </c>
      <c r="S430">
        <v>1</v>
      </c>
      <c r="T430">
        <v>50</v>
      </c>
      <c r="U430">
        <v>0.15</v>
      </c>
      <c r="V430">
        <v>200</v>
      </c>
      <c r="W430">
        <v>33826.199999999997</v>
      </c>
      <c r="X430">
        <v>1504.55</v>
      </c>
      <c r="Y430">
        <v>60</v>
      </c>
      <c r="Z430">
        <v>71</v>
      </c>
      <c r="AA430">
        <v>1808.08</v>
      </c>
      <c r="AB430">
        <v>12448</v>
      </c>
    </row>
    <row r="431" spans="1:28" x14ac:dyDescent="0.3">
      <c r="A431" t="s">
        <v>22</v>
      </c>
      <c r="B431">
        <v>1</v>
      </c>
      <c r="C431">
        <v>25</v>
      </c>
      <c r="D431">
        <v>0.15</v>
      </c>
      <c r="E431">
        <v>300</v>
      </c>
      <c r="F431" t="s">
        <v>511</v>
      </c>
      <c r="G431" t="s">
        <v>511</v>
      </c>
      <c r="H431" t="s">
        <v>511</v>
      </c>
      <c r="I431" t="s">
        <v>511</v>
      </c>
      <c r="J431" t="s">
        <v>511</v>
      </c>
      <c r="L431" s="33" t="str">
        <f t="shared" si="50"/>
        <v>---</v>
      </c>
      <c r="M431" s="39" t="str">
        <f t="shared" si="51"/>
        <v>---</v>
      </c>
      <c r="N431">
        <f t="shared" si="48"/>
        <v>0</v>
      </c>
      <c r="O431">
        <f t="shared" si="49"/>
        <v>0</v>
      </c>
      <c r="P431">
        <f>IF(AND('Heuristica 24'!$C431=0,'Heuristica 24'!$B431=0,'Heuristica 24'!$F431&lt;&gt;"inf",OR(AND(B430=0,'Heuristica 24'!$F431&lt;P430),B430&lt;&gt;0)),'Heuristica 24'!$F431,P430)</f>
        <v>45335.199999999997</v>
      </c>
      <c r="Q431" t="str">
        <f t="shared" si="52"/>
        <v xml:space="preserve"> </v>
      </c>
      <c r="R431" t="s">
        <v>24</v>
      </c>
      <c r="S431">
        <v>1</v>
      </c>
      <c r="T431">
        <v>50</v>
      </c>
      <c r="U431">
        <v>0.2</v>
      </c>
      <c r="V431">
        <v>200</v>
      </c>
      <c r="W431">
        <v>34092.400000000001</v>
      </c>
      <c r="X431">
        <v>1083.51</v>
      </c>
      <c r="Y431">
        <v>9</v>
      </c>
      <c r="Z431">
        <v>23</v>
      </c>
      <c r="AA431">
        <v>1808.66</v>
      </c>
      <c r="AB431">
        <v>7862</v>
      </c>
    </row>
    <row r="432" spans="1:28" x14ac:dyDescent="0.3">
      <c r="A432" t="s">
        <v>22</v>
      </c>
      <c r="B432">
        <v>1</v>
      </c>
      <c r="C432">
        <v>25</v>
      </c>
      <c r="D432">
        <v>0.2</v>
      </c>
      <c r="E432">
        <v>300</v>
      </c>
      <c r="F432" t="s">
        <v>511</v>
      </c>
      <c r="G432" t="s">
        <v>511</v>
      </c>
      <c r="H432" t="s">
        <v>511</v>
      </c>
      <c r="I432" t="s">
        <v>511</v>
      </c>
      <c r="J432" t="s">
        <v>511</v>
      </c>
      <c r="L432" s="33" t="str">
        <f t="shared" si="50"/>
        <v>---</v>
      </c>
      <c r="M432" s="39" t="str">
        <f t="shared" si="51"/>
        <v>---</v>
      </c>
      <c r="N432">
        <f t="shared" si="48"/>
        <v>0</v>
      </c>
      <c r="O432">
        <f t="shared" si="49"/>
        <v>0</v>
      </c>
      <c r="P432">
        <f>IF(AND('Heuristica 24'!$C432=0,'Heuristica 24'!$B432=0,'Heuristica 24'!$F432&lt;&gt;"inf",OR(AND(B431=0,'Heuristica 24'!$F432&lt;P431),B431&lt;&gt;0)),'Heuristica 24'!$F432,P431)</f>
        <v>45335.199999999997</v>
      </c>
      <c r="Q432" t="str">
        <f t="shared" si="52"/>
        <v xml:space="preserve"> </v>
      </c>
      <c r="R432" t="s">
        <v>24</v>
      </c>
      <c r="S432">
        <v>2</v>
      </c>
      <c r="T432">
        <v>5</v>
      </c>
      <c r="U432">
        <v>0.05</v>
      </c>
      <c r="V432">
        <v>200</v>
      </c>
      <c r="W432">
        <v>33302.9</v>
      </c>
      <c r="X432">
        <v>153.012</v>
      </c>
      <c r="Y432">
        <v>29</v>
      </c>
      <c r="Z432">
        <v>479</v>
      </c>
      <c r="AA432">
        <v>1800.2</v>
      </c>
      <c r="AB432">
        <v>35995</v>
      </c>
    </row>
    <row r="433" spans="1:28" x14ac:dyDescent="0.3">
      <c r="A433" t="s">
        <v>22</v>
      </c>
      <c r="B433">
        <v>1</v>
      </c>
      <c r="C433">
        <v>50</v>
      </c>
      <c r="D433">
        <v>0.05</v>
      </c>
      <c r="E433">
        <v>300</v>
      </c>
      <c r="F433">
        <v>45767.6</v>
      </c>
      <c r="G433">
        <v>1515.64</v>
      </c>
      <c r="H433">
        <v>20</v>
      </c>
      <c r="I433">
        <v>28</v>
      </c>
      <c r="J433">
        <v>1807.17</v>
      </c>
      <c r="K433">
        <v>12237</v>
      </c>
      <c r="L433" s="33">
        <f t="shared" si="50"/>
        <v>9.5378425594241367E-3</v>
      </c>
      <c r="M433" s="39">
        <f t="shared" si="51"/>
        <v>-7.1986003667645626E-4</v>
      </c>
      <c r="N433">
        <f t="shared" si="48"/>
        <v>45800.57</v>
      </c>
      <c r="O433">
        <f t="shared" si="49"/>
        <v>0</v>
      </c>
      <c r="P433">
        <f>IF(AND('Heuristica 24'!$C433=0,'Heuristica 24'!$B433=0,'Heuristica 24'!$F433&lt;&gt;"inf",OR(AND(B432=0,'Heuristica 24'!$F433&lt;P432),B432&lt;&gt;0)),'Heuristica 24'!$F433,P432)</f>
        <v>45335.199999999997</v>
      </c>
      <c r="Q433" t="str">
        <f t="shared" si="52"/>
        <v xml:space="preserve"> </v>
      </c>
      <c r="R433" t="s">
        <v>24</v>
      </c>
      <c r="S433">
        <v>2</v>
      </c>
      <c r="T433">
        <v>5</v>
      </c>
      <c r="U433">
        <v>0.1</v>
      </c>
      <c r="V433">
        <v>200</v>
      </c>
      <c r="W433">
        <v>33366</v>
      </c>
      <c r="X433">
        <v>279.30399999999997</v>
      </c>
      <c r="Y433">
        <v>22</v>
      </c>
      <c r="Z433">
        <v>345</v>
      </c>
      <c r="AA433">
        <v>1800.1</v>
      </c>
      <c r="AB433">
        <v>23227</v>
      </c>
    </row>
    <row r="434" spans="1:28" x14ac:dyDescent="0.3">
      <c r="A434" t="s">
        <v>22</v>
      </c>
      <c r="B434">
        <v>1</v>
      </c>
      <c r="C434">
        <v>50</v>
      </c>
      <c r="D434">
        <v>0.1</v>
      </c>
      <c r="E434">
        <v>300</v>
      </c>
      <c r="F434">
        <v>46274.400000000001</v>
      </c>
      <c r="G434">
        <v>1814.49</v>
      </c>
      <c r="H434">
        <v>0</v>
      </c>
      <c r="I434">
        <v>1</v>
      </c>
      <c r="J434">
        <v>1814.52</v>
      </c>
      <c r="K434">
        <v>4638</v>
      </c>
      <c r="L434" s="33">
        <f t="shared" si="50"/>
        <v>2.0716794014364215E-2</v>
      </c>
      <c r="M434" s="39">
        <f t="shared" si="51"/>
        <v>9.1526039527891623E-3</v>
      </c>
      <c r="N434">
        <f t="shared" si="48"/>
        <v>45854.71</v>
      </c>
      <c r="O434">
        <f t="shared" si="49"/>
        <v>0</v>
      </c>
      <c r="P434">
        <f>IF(AND('Heuristica 24'!$C434=0,'Heuristica 24'!$B434=0,'Heuristica 24'!$F434&lt;&gt;"inf",OR(AND(B433=0,'Heuristica 24'!$F434&lt;P433),B433&lt;&gt;0)),'Heuristica 24'!$F434,P433)</f>
        <v>45335.199999999997</v>
      </c>
      <c r="Q434" t="str">
        <f t="shared" si="52"/>
        <v xml:space="preserve"> </v>
      </c>
      <c r="R434" t="s">
        <v>24</v>
      </c>
      <c r="S434">
        <v>2</v>
      </c>
      <c r="T434">
        <v>5</v>
      </c>
      <c r="U434">
        <v>0.15</v>
      </c>
      <c r="V434">
        <v>200</v>
      </c>
      <c r="W434">
        <v>33366</v>
      </c>
      <c r="X434">
        <v>1318.1</v>
      </c>
      <c r="Y434">
        <v>159</v>
      </c>
      <c r="Z434">
        <v>217</v>
      </c>
      <c r="AA434">
        <v>1802.11</v>
      </c>
      <c r="AB434">
        <v>28648</v>
      </c>
    </row>
    <row r="435" spans="1:28" x14ac:dyDescent="0.3">
      <c r="A435" t="s">
        <v>22</v>
      </c>
      <c r="B435">
        <v>1</v>
      </c>
      <c r="C435">
        <v>50</v>
      </c>
      <c r="D435">
        <v>0.15</v>
      </c>
      <c r="E435">
        <v>300</v>
      </c>
      <c r="F435" t="s">
        <v>511</v>
      </c>
      <c r="G435" t="s">
        <v>511</v>
      </c>
      <c r="H435" t="s">
        <v>511</v>
      </c>
      <c r="I435" t="s">
        <v>511</v>
      </c>
      <c r="J435" t="s">
        <v>511</v>
      </c>
      <c r="L435" s="33" t="str">
        <f t="shared" si="50"/>
        <v>---</v>
      </c>
      <c r="M435" s="39" t="str">
        <f t="shared" si="51"/>
        <v>---</v>
      </c>
      <c r="N435">
        <f t="shared" si="48"/>
        <v>0</v>
      </c>
      <c r="O435">
        <f t="shared" si="49"/>
        <v>0</v>
      </c>
      <c r="P435">
        <f>IF(AND('Heuristica 24'!$C435=0,'Heuristica 24'!$B435=0,'Heuristica 24'!$F435&lt;&gt;"inf",OR(AND(B434=0,'Heuristica 24'!$F435&lt;P434),B434&lt;&gt;0)),'Heuristica 24'!$F435,P434)</f>
        <v>45335.199999999997</v>
      </c>
      <c r="Q435" t="str">
        <f t="shared" si="52"/>
        <v xml:space="preserve"> </v>
      </c>
      <c r="R435" t="s">
        <v>24</v>
      </c>
      <c r="S435">
        <v>2</v>
      </c>
      <c r="T435">
        <v>5</v>
      </c>
      <c r="U435">
        <v>0.2</v>
      </c>
      <c r="V435">
        <v>200</v>
      </c>
      <c r="W435">
        <v>33433.599999999999</v>
      </c>
      <c r="X435">
        <v>398.57499999999999</v>
      </c>
      <c r="Y435">
        <v>38</v>
      </c>
      <c r="Z435">
        <v>216</v>
      </c>
      <c r="AA435">
        <v>1805.15</v>
      </c>
      <c r="AB435">
        <v>23973</v>
      </c>
    </row>
    <row r="436" spans="1:28" x14ac:dyDescent="0.3">
      <c r="A436" t="s">
        <v>22</v>
      </c>
      <c r="B436">
        <v>1</v>
      </c>
      <c r="C436">
        <v>50</v>
      </c>
      <c r="D436">
        <v>0.2</v>
      </c>
      <c r="E436">
        <v>300</v>
      </c>
      <c r="F436" t="s">
        <v>511</v>
      </c>
      <c r="G436" t="s">
        <v>511</v>
      </c>
      <c r="H436" t="s">
        <v>511</v>
      </c>
      <c r="I436" t="s">
        <v>511</v>
      </c>
      <c r="J436" t="s">
        <v>511</v>
      </c>
      <c r="L436" s="33" t="str">
        <f t="shared" si="50"/>
        <v>---</v>
      </c>
      <c r="M436" s="39" t="str">
        <f t="shared" si="51"/>
        <v>---</v>
      </c>
      <c r="N436">
        <f t="shared" si="48"/>
        <v>0</v>
      </c>
      <c r="O436">
        <f t="shared" si="49"/>
        <v>0</v>
      </c>
      <c r="P436">
        <f>IF(AND('Heuristica 24'!$C436=0,'Heuristica 24'!$B436=0,'Heuristica 24'!$F436&lt;&gt;"inf",OR(AND(B435=0,'Heuristica 24'!$F436&lt;P435),B435&lt;&gt;0)),'Heuristica 24'!$F436,P435)</f>
        <v>45335.199999999997</v>
      </c>
      <c r="Q436" t="str">
        <f t="shared" si="52"/>
        <v xml:space="preserve"> </v>
      </c>
      <c r="R436" t="s">
        <v>24</v>
      </c>
      <c r="S436">
        <v>2</v>
      </c>
      <c r="T436">
        <v>10</v>
      </c>
      <c r="U436">
        <v>0.05</v>
      </c>
      <c r="V436">
        <v>200</v>
      </c>
      <c r="W436">
        <v>33361.5</v>
      </c>
      <c r="X436">
        <v>191.911</v>
      </c>
      <c r="Y436">
        <v>59</v>
      </c>
      <c r="Z436">
        <v>857</v>
      </c>
      <c r="AA436">
        <v>1800.14</v>
      </c>
      <c r="AB436">
        <v>38117</v>
      </c>
    </row>
    <row r="437" spans="1:28" x14ac:dyDescent="0.3">
      <c r="A437" t="s">
        <v>22</v>
      </c>
      <c r="B437">
        <v>2</v>
      </c>
      <c r="C437">
        <v>5</v>
      </c>
      <c r="D437">
        <v>0.05</v>
      </c>
      <c r="E437">
        <v>300</v>
      </c>
      <c r="F437">
        <v>45495</v>
      </c>
      <c r="G437">
        <v>1228.18</v>
      </c>
      <c r="H437">
        <v>28</v>
      </c>
      <c r="I437">
        <v>46</v>
      </c>
      <c r="J437">
        <v>1802.21</v>
      </c>
      <c r="K437">
        <v>20315</v>
      </c>
      <c r="L437" s="33">
        <f t="shared" si="50"/>
        <v>3.5248548589177364E-3</v>
      </c>
      <c r="M437" s="39">
        <f t="shared" si="51"/>
        <v>3.1035687071374607E-3</v>
      </c>
      <c r="N437">
        <f t="shared" si="48"/>
        <v>45354.239999999998</v>
      </c>
      <c r="O437">
        <f t="shared" si="49"/>
        <v>1</v>
      </c>
      <c r="P437">
        <f>IF(AND('Heuristica 24'!$C437=0,'Heuristica 24'!$B437=0,'Heuristica 24'!$F437&lt;&gt;"inf",OR(AND(B436=0,'Heuristica 24'!$F437&lt;P436),B436&lt;&gt;0)),'Heuristica 24'!$F437,P436)</f>
        <v>45335.199999999997</v>
      </c>
      <c r="Q437" t="str">
        <f t="shared" si="52"/>
        <v xml:space="preserve"> </v>
      </c>
      <c r="R437" t="s">
        <v>24</v>
      </c>
      <c r="S437">
        <v>2</v>
      </c>
      <c r="T437">
        <v>10</v>
      </c>
      <c r="U437">
        <v>0.1</v>
      </c>
      <c r="V437">
        <v>200</v>
      </c>
      <c r="W437">
        <v>33475.199999999997</v>
      </c>
      <c r="X437">
        <v>261.738</v>
      </c>
      <c r="Y437">
        <v>6</v>
      </c>
      <c r="Z437">
        <v>166</v>
      </c>
      <c r="AA437">
        <v>1803.86</v>
      </c>
      <c r="AB437">
        <v>16987</v>
      </c>
    </row>
    <row r="438" spans="1:28" x14ac:dyDescent="0.3">
      <c r="A438" t="s">
        <v>22</v>
      </c>
      <c r="B438">
        <v>2</v>
      </c>
      <c r="C438">
        <v>5</v>
      </c>
      <c r="D438">
        <v>0.1</v>
      </c>
      <c r="E438">
        <v>300</v>
      </c>
      <c r="F438">
        <v>45682.8</v>
      </c>
      <c r="G438">
        <v>759.98</v>
      </c>
      <c r="H438">
        <v>2</v>
      </c>
      <c r="I438">
        <v>26</v>
      </c>
      <c r="J438">
        <v>1803.14</v>
      </c>
      <c r="K438">
        <v>14671</v>
      </c>
      <c r="L438" s="33">
        <f t="shared" si="50"/>
        <v>7.6673313451800507E-3</v>
      </c>
      <c r="M438" s="39">
        <f t="shared" si="51"/>
        <v>4.2729546832018794E-3</v>
      </c>
      <c r="N438">
        <f t="shared" si="48"/>
        <v>45488.43</v>
      </c>
      <c r="O438">
        <f t="shared" si="49"/>
        <v>1</v>
      </c>
      <c r="P438">
        <f>IF(AND('Heuristica 24'!$C438=0,'Heuristica 24'!$B438=0,'Heuristica 24'!$F438&lt;&gt;"inf",OR(AND(B437=0,'Heuristica 24'!$F438&lt;P437),B437&lt;&gt;0)),'Heuristica 24'!$F438,P437)</f>
        <v>45335.199999999997</v>
      </c>
      <c r="Q438" t="str">
        <f t="shared" si="52"/>
        <v xml:space="preserve"> </v>
      </c>
      <c r="R438" t="s">
        <v>24</v>
      </c>
      <c r="S438">
        <v>2</v>
      </c>
      <c r="T438">
        <v>10</v>
      </c>
      <c r="U438">
        <v>0.15</v>
      </c>
      <c r="V438">
        <v>200</v>
      </c>
      <c r="W438">
        <v>33531.4</v>
      </c>
      <c r="X438">
        <v>436.33300000000003</v>
      </c>
      <c r="Y438">
        <v>19</v>
      </c>
      <c r="Z438">
        <v>140</v>
      </c>
      <c r="AA438">
        <v>1801.11</v>
      </c>
      <c r="AB438">
        <v>19235</v>
      </c>
    </row>
    <row r="439" spans="1:28" x14ac:dyDescent="0.3">
      <c r="A439" t="s">
        <v>22</v>
      </c>
      <c r="B439">
        <v>2</v>
      </c>
      <c r="C439">
        <v>5</v>
      </c>
      <c r="D439">
        <v>0.15</v>
      </c>
      <c r="E439">
        <v>300</v>
      </c>
      <c r="F439">
        <v>45757.3</v>
      </c>
      <c r="G439">
        <v>1329.3</v>
      </c>
      <c r="H439">
        <v>9</v>
      </c>
      <c r="I439">
        <v>22</v>
      </c>
      <c r="J439">
        <v>1802.27</v>
      </c>
      <c r="K439">
        <v>8776</v>
      </c>
      <c r="L439" s="33">
        <f t="shared" si="50"/>
        <v>9.3106460322223139E-3</v>
      </c>
      <c r="M439" s="39">
        <f t="shared" si="51"/>
        <v>3.5862340024814809E-3</v>
      </c>
      <c r="N439">
        <f t="shared" si="48"/>
        <v>45593.79</v>
      </c>
      <c r="O439">
        <f t="shared" si="49"/>
        <v>0</v>
      </c>
      <c r="P439">
        <f>IF(AND('Heuristica 24'!$C439=0,'Heuristica 24'!$B439=0,'Heuristica 24'!$F439&lt;&gt;"inf",OR(AND(B438=0,'Heuristica 24'!$F439&lt;P438),B438&lt;&gt;0)),'Heuristica 24'!$F439,P438)</f>
        <v>45335.199999999997</v>
      </c>
      <c r="Q439" t="str">
        <f t="shared" si="52"/>
        <v xml:space="preserve"> </v>
      </c>
      <c r="R439" t="s">
        <v>24</v>
      </c>
      <c r="S439">
        <v>2</v>
      </c>
      <c r="T439">
        <v>10</v>
      </c>
      <c r="U439">
        <v>0.2</v>
      </c>
      <c r="V439">
        <v>200</v>
      </c>
      <c r="W439">
        <v>33671.5</v>
      </c>
      <c r="X439">
        <v>1482.17</v>
      </c>
      <c r="Y439">
        <v>88</v>
      </c>
      <c r="Z439">
        <v>112</v>
      </c>
      <c r="AA439">
        <v>1802.89</v>
      </c>
      <c r="AB439">
        <v>14211</v>
      </c>
    </row>
    <row r="440" spans="1:28" x14ac:dyDescent="0.3">
      <c r="A440" t="s">
        <v>22</v>
      </c>
      <c r="B440">
        <v>2</v>
      </c>
      <c r="C440">
        <v>5</v>
      </c>
      <c r="D440">
        <v>0.2</v>
      </c>
      <c r="E440">
        <v>300</v>
      </c>
      <c r="F440">
        <v>45753.4</v>
      </c>
      <c r="G440">
        <v>1727.61</v>
      </c>
      <c r="H440">
        <v>14</v>
      </c>
      <c r="I440">
        <v>20</v>
      </c>
      <c r="J440">
        <v>1800.67</v>
      </c>
      <c r="K440">
        <v>10668</v>
      </c>
      <c r="L440" s="33">
        <f t="shared" si="50"/>
        <v>9.2246201626993152E-3</v>
      </c>
      <c r="M440" s="39">
        <f t="shared" si="51"/>
        <v>3.0367618717375144E-4</v>
      </c>
      <c r="N440">
        <f t="shared" si="48"/>
        <v>45739.51</v>
      </c>
      <c r="O440">
        <f t="shared" si="49"/>
        <v>0</v>
      </c>
      <c r="P440">
        <f>IF(AND('Heuristica 24'!$C440=0,'Heuristica 24'!$B440=0,'Heuristica 24'!$F440&lt;&gt;"inf",OR(AND(B439=0,'Heuristica 24'!$F440&lt;P439),B439&lt;&gt;0)),'Heuristica 24'!$F440,P439)</f>
        <v>45335.199999999997</v>
      </c>
      <c r="Q440" t="str">
        <f t="shared" si="52"/>
        <v xml:space="preserve"> </v>
      </c>
      <c r="R440" t="s">
        <v>24</v>
      </c>
      <c r="S440">
        <v>2</v>
      </c>
      <c r="T440">
        <v>25</v>
      </c>
      <c r="U440">
        <v>0.05</v>
      </c>
      <c r="V440">
        <v>200</v>
      </c>
      <c r="W440">
        <v>33470.699999999997</v>
      </c>
      <c r="X440">
        <v>90.758099999999999</v>
      </c>
      <c r="Y440">
        <v>0</v>
      </c>
      <c r="Z440">
        <v>305</v>
      </c>
      <c r="AA440">
        <v>1800.34</v>
      </c>
      <c r="AB440">
        <v>23905</v>
      </c>
    </row>
    <row r="441" spans="1:28" x14ac:dyDescent="0.3">
      <c r="A441" t="s">
        <v>22</v>
      </c>
      <c r="B441">
        <v>2</v>
      </c>
      <c r="C441">
        <v>10</v>
      </c>
      <c r="D441">
        <v>0.05</v>
      </c>
      <c r="E441">
        <v>300</v>
      </c>
      <c r="F441">
        <v>45726.6</v>
      </c>
      <c r="G441">
        <v>1476.13</v>
      </c>
      <c r="H441">
        <v>14</v>
      </c>
      <c r="I441">
        <v>25</v>
      </c>
      <c r="J441">
        <v>1803.12</v>
      </c>
      <c r="K441">
        <v>13075</v>
      </c>
      <c r="L441" s="33">
        <f t="shared" si="50"/>
        <v>8.6334680336692671E-3</v>
      </c>
      <c r="M441" s="39">
        <f t="shared" si="51"/>
        <v>-1.4964473296614766E-3</v>
      </c>
      <c r="N441">
        <f t="shared" si="48"/>
        <v>45795.13</v>
      </c>
      <c r="O441">
        <f t="shared" si="49"/>
        <v>0</v>
      </c>
      <c r="P441">
        <f>IF(AND('Heuristica 24'!$C441=0,'Heuristica 24'!$B441=0,'Heuristica 24'!$F441&lt;&gt;"inf",OR(AND(B440=0,'Heuristica 24'!$F441&lt;P440),B440&lt;&gt;0)),'Heuristica 24'!$F441,P440)</f>
        <v>45335.199999999997</v>
      </c>
      <c r="Q441" t="str">
        <f t="shared" si="52"/>
        <v xml:space="preserve"> </v>
      </c>
      <c r="R441" t="s">
        <v>24</v>
      </c>
      <c r="S441">
        <v>2</v>
      </c>
      <c r="T441">
        <v>25</v>
      </c>
      <c r="U441">
        <v>0.1</v>
      </c>
      <c r="V441">
        <v>200</v>
      </c>
      <c r="W441">
        <v>33639</v>
      </c>
      <c r="X441">
        <v>1171.19</v>
      </c>
      <c r="Y441">
        <v>67</v>
      </c>
      <c r="Z441">
        <v>102</v>
      </c>
      <c r="AA441">
        <v>1800.03</v>
      </c>
      <c r="AB441">
        <v>17975</v>
      </c>
    </row>
    <row r="442" spans="1:28" x14ac:dyDescent="0.3">
      <c r="A442" t="s">
        <v>22</v>
      </c>
      <c r="B442">
        <v>2</v>
      </c>
      <c r="C442">
        <v>10</v>
      </c>
      <c r="D442">
        <v>0.1</v>
      </c>
      <c r="E442">
        <v>300</v>
      </c>
      <c r="F442">
        <v>45985.7</v>
      </c>
      <c r="G442">
        <v>1674.83</v>
      </c>
      <c r="H442">
        <v>13</v>
      </c>
      <c r="I442">
        <v>22</v>
      </c>
      <c r="J442">
        <v>1806.26</v>
      </c>
      <c r="K442">
        <v>9789</v>
      </c>
      <c r="L442" s="33">
        <f t="shared" si="50"/>
        <v>1.4348673878134433E-2</v>
      </c>
      <c r="M442" s="39">
        <f t="shared" si="51"/>
        <v>8.2546924184829784E-3</v>
      </c>
      <c r="N442">
        <f t="shared" si="48"/>
        <v>45609.21</v>
      </c>
      <c r="O442">
        <f t="shared" si="49"/>
        <v>1</v>
      </c>
      <c r="P442">
        <f>IF(AND('Heuristica 24'!$C442=0,'Heuristica 24'!$B442=0,'Heuristica 24'!$F442&lt;&gt;"inf",OR(AND(B441=0,'Heuristica 24'!$F442&lt;P441),B441&lt;&gt;0)),'Heuristica 24'!$F442,P441)</f>
        <v>45335.199999999997</v>
      </c>
      <c r="Q442" t="str">
        <f t="shared" si="52"/>
        <v xml:space="preserve"> </v>
      </c>
      <c r="R442" t="s">
        <v>24</v>
      </c>
      <c r="S442">
        <v>2</v>
      </c>
      <c r="T442">
        <v>25</v>
      </c>
      <c r="U442">
        <v>0.15</v>
      </c>
      <c r="V442">
        <v>200</v>
      </c>
      <c r="W442">
        <v>33849.599999999999</v>
      </c>
      <c r="X442">
        <v>1109.51</v>
      </c>
      <c r="Y442">
        <v>19</v>
      </c>
      <c r="Z442">
        <v>31</v>
      </c>
      <c r="AA442">
        <v>1802.88</v>
      </c>
      <c r="AB442">
        <v>8406</v>
      </c>
    </row>
    <row r="443" spans="1:28" x14ac:dyDescent="0.3">
      <c r="A443" t="s">
        <v>22</v>
      </c>
      <c r="B443">
        <v>2</v>
      </c>
      <c r="C443">
        <v>10</v>
      </c>
      <c r="D443">
        <v>0.15</v>
      </c>
      <c r="E443">
        <v>300</v>
      </c>
      <c r="F443">
        <v>45879.6</v>
      </c>
      <c r="G443">
        <v>956.452</v>
      </c>
      <c r="H443">
        <v>0</v>
      </c>
      <c r="I443">
        <v>11</v>
      </c>
      <c r="J443">
        <v>1811.64</v>
      </c>
      <c r="K443">
        <v>6492</v>
      </c>
      <c r="L443" s="33">
        <f t="shared" si="50"/>
        <v>1.2008329068803114E-2</v>
      </c>
      <c r="M443" s="39">
        <f t="shared" si="51"/>
        <v>4.3488597213630076E-3</v>
      </c>
      <c r="N443">
        <f t="shared" si="48"/>
        <v>45680.94</v>
      </c>
      <c r="O443">
        <f t="shared" si="49"/>
        <v>1</v>
      </c>
      <c r="P443">
        <f>IF(AND('Heuristica 24'!$C443=0,'Heuristica 24'!$B443=0,'Heuristica 24'!$F443&lt;&gt;"inf",OR(AND(B442=0,'Heuristica 24'!$F443&lt;P442),B442&lt;&gt;0)),'Heuristica 24'!$F443,P442)</f>
        <v>45335.199999999997</v>
      </c>
      <c r="Q443" t="str">
        <f t="shared" si="52"/>
        <v xml:space="preserve"> </v>
      </c>
      <c r="R443" t="s">
        <v>24</v>
      </c>
      <c r="S443">
        <v>2</v>
      </c>
      <c r="T443">
        <v>25</v>
      </c>
      <c r="U443">
        <v>0.2</v>
      </c>
      <c r="V443">
        <v>200</v>
      </c>
      <c r="W443">
        <v>34158.1</v>
      </c>
      <c r="X443">
        <v>943.41700000000003</v>
      </c>
      <c r="Y443">
        <v>0</v>
      </c>
      <c r="Z443">
        <v>16</v>
      </c>
      <c r="AA443">
        <v>1804.88</v>
      </c>
      <c r="AB443">
        <v>6097</v>
      </c>
    </row>
    <row r="444" spans="1:28" x14ac:dyDescent="0.3">
      <c r="A444" t="s">
        <v>22</v>
      </c>
      <c r="B444">
        <v>2</v>
      </c>
      <c r="C444">
        <v>10</v>
      </c>
      <c r="D444">
        <v>0.2</v>
      </c>
      <c r="E444">
        <v>300</v>
      </c>
      <c r="F444">
        <v>46243.3</v>
      </c>
      <c r="G444">
        <v>1626.67</v>
      </c>
      <c r="H444">
        <v>20</v>
      </c>
      <c r="I444">
        <v>29</v>
      </c>
      <c r="J444">
        <v>1802.23</v>
      </c>
      <c r="K444">
        <v>11585</v>
      </c>
      <c r="L444" s="33">
        <f t="shared" si="50"/>
        <v>2.0030792849706325E-2</v>
      </c>
      <c r="M444" s="39">
        <f t="shared" si="51"/>
        <v>5.3787402790248517E-3</v>
      </c>
      <c r="N444">
        <f t="shared" si="48"/>
        <v>45995.9</v>
      </c>
      <c r="O444">
        <f t="shared" si="49"/>
        <v>0</v>
      </c>
      <c r="P444">
        <f>IF(AND('Heuristica 24'!$C444=0,'Heuristica 24'!$B444=0,'Heuristica 24'!$F444&lt;&gt;"inf",OR(AND(B443=0,'Heuristica 24'!$F444&lt;P443),B443&lt;&gt;0)),'Heuristica 24'!$F444,P443)</f>
        <v>45335.199999999997</v>
      </c>
      <c r="Q444" t="str">
        <f t="shared" si="52"/>
        <v xml:space="preserve"> </v>
      </c>
      <c r="R444" t="s">
        <v>24</v>
      </c>
      <c r="S444">
        <v>2</v>
      </c>
      <c r="T444">
        <v>50</v>
      </c>
      <c r="U444">
        <v>0.05</v>
      </c>
      <c r="V444">
        <v>200</v>
      </c>
      <c r="W444">
        <v>33480.6</v>
      </c>
      <c r="X444">
        <v>382.9</v>
      </c>
      <c r="Y444">
        <v>12</v>
      </c>
      <c r="Z444">
        <v>202</v>
      </c>
      <c r="AA444">
        <v>1800.27</v>
      </c>
      <c r="AB444">
        <v>26009</v>
      </c>
    </row>
    <row r="445" spans="1:28" x14ac:dyDescent="0.3">
      <c r="A445" t="s">
        <v>22</v>
      </c>
      <c r="B445">
        <v>2</v>
      </c>
      <c r="C445">
        <v>25</v>
      </c>
      <c r="D445">
        <v>0.05</v>
      </c>
      <c r="E445">
        <v>300</v>
      </c>
      <c r="F445">
        <v>45761</v>
      </c>
      <c r="G445">
        <v>1066.27</v>
      </c>
      <c r="H445">
        <v>0</v>
      </c>
      <c r="I445">
        <v>22</v>
      </c>
      <c r="J445">
        <v>1804.24</v>
      </c>
      <c r="K445">
        <v>9412</v>
      </c>
      <c r="L445" s="33">
        <f t="shared" si="50"/>
        <v>9.392260318692891E-3</v>
      </c>
      <c r="M445" s="39">
        <f t="shared" si="51"/>
        <v>1.0305401706134365E-3</v>
      </c>
      <c r="N445">
        <f t="shared" si="48"/>
        <v>45713.89</v>
      </c>
      <c r="O445">
        <f t="shared" si="49"/>
        <v>0</v>
      </c>
      <c r="P445">
        <f>IF(AND('Heuristica 24'!$C445=0,'Heuristica 24'!$B445=0,'Heuristica 24'!$F445&lt;&gt;"inf",OR(AND(B444=0,'Heuristica 24'!$F445&lt;P444),B444&lt;&gt;0)),'Heuristica 24'!$F445,P444)</f>
        <v>45335.199999999997</v>
      </c>
      <c r="Q445" t="str">
        <f t="shared" si="52"/>
        <v xml:space="preserve"> </v>
      </c>
      <c r="R445" t="s">
        <v>24</v>
      </c>
      <c r="S445">
        <v>2</v>
      </c>
      <c r="T445">
        <v>50</v>
      </c>
      <c r="U445">
        <v>0.1</v>
      </c>
      <c r="V445">
        <v>200</v>
      </c>
      <c r="W445">
        <v>33639</v>
      </c>
      <c r="X445">
        <v>879.10699999999997</v>
      </c>
      <c r="Y445">
        <v>50</v>
      </c>
      <c r="Z445">
        <v>81</v>
      </c>
      <c r="AA445">
        <v>1803.79</v>
      </c>
      <c r="AB445">
        <v>20322</v>
      </c>
    </row>
    <row r="446" spans="1:28" x14ac:dyDescent="0.3">
      <c r="A446" t="s">
        <v>22</v>
      </c>
      <c r="B446">
        <v>2</v>
      </c>
      <c r="C446">
        <v>25</v>
      </c>
      <c r="D446">
        <v>0.1</v>
      </c>
      <c r="E446">
        <v>300</v>
      </c>
      <c r="F446">
        <v>46179.5</v>
      </c>
      <c r="G446">
        <v>1502.21</v>
      </c>
      <c r="H446">
        <v>4</v>
      </c>
      <c r="I446">
        <v>12</v>
      </c>
      <c r="J446">
        <v>1808.61</v>
      </c>
      <c r="K446">
        <v>8449</v>
      </c>
      <c r="L446" s="33">
        <f t="shared" si="50"/>
        <v>1.8623497855970728E-2</v>
      </c>
      <c r="M446" s="39">
        <f t="shared" si="51"/>
        <v>6.7396477245105224E-3</v>
      </c>
      <c r="N446">
        <f t="shared" si="48"/>
        <v>45870.35</v>
      </c>
      <c r="O446">
        <f t="shared" si="49"/>
        <v>1</v>
      </c>
      <c r="P446">
        <f>IF(AND('Heuristica 24'!$C446=0,'Heuristica 24'!$B446=0,'Heuristica 24'!$F446&lt;&gt;"inf",OR(AND(B445=0,'Heuristica 24'!$F446&lt;P445),B445&lt;&gt;0)),'Heuristica 24'!$F446,P445)</f>
        <v>45335.199999999997</v>
      </c>
      <c r="Q446" t="str">
        <f t="shared" si="52"/>
        <v xml:space="preserve"> </v>
      </c>
      <c r="R446" t="s">
        <v>24</v>
      </c>
      <c r="S446">
        <v>2</v>
      </c>
      <c r="T446">
        <v>50</v>
      </c>
      <c r="U446">
        <v>0.15</v>
      </c>
      <c r="V446">
        <v>200</v>
      </c>
      <c r="W446">
        <v>33854.9</v>
      </c>
      <c r="X446">
        <v>914.23800000000006</v>
      </c>
      <c r="Y446">
        <v>18</v>
      </c>
      <c r="Z446">
        <v>71</v>
      </c>
      <c r="AA446">
        <v>1800.12</v>
      </c>
      <c r="AB446">
        <v>9892</v>
      </c>
    </row>
    <row r="447" spans="1:28" x14ac:dyDescent="0.3">
      <c r="A447" t="s">
        <v>22</v>
      </c>
      <c r="B447">
        <v>2</v>
      </c>
      <c r="C447">
        <v>25</v>
      </c>
      <c r="D447">
        <v>0.15</v>
      </c>
      <c r="E447">
        <v>300</v>
      </c>
      <c r="F447" t="s">
        <v>511</v>
      </c>
      <c r="G447" t="s">
        <v>511</v>
      </c>
      <c r="H447" t="s">
        <v>511</v>
      </c>
      <c r="I447" t="s">
        <v>511</v>
      </c>
      <c r="J447" t="s">
        <v>511</v>
      </c>
      <c r="L447" s="33" t="str">
        <f t="shared" si="50"/>
        <v>---</v>
      </c>
      <c r="M447" s="39" t="str">
        <f t="shared" si="51"/>
        <v>---</v>
      </c>
      <c r="N447">
        <f t="shared" si="48"/>
        <v>0</v>
      </c>
      <c r="O447">
        <f t="shared" si="49"/>
        <v>0</v>
      </c>
      <c r="P447">
        <f>IF(AND('Heuristica 24'!$C447=0,'Heuristica 24'!$B447=0,'Heuristica 24'!$F447&lt;&gt;"inf",OR(AND(B446=0,'Heuristica 24'!$F447&lt;P446),B446&lt;&gt;0)),'Heuristica 24'!$F447,P446)</f>
        <v>45335.199999999997</v>
      </c>
      <c r="Q447" t="str">
        <f t="shared" si="52"/>
        <v xml:space="preserve"> </v>
      </c>
      <c r="R447" t="s">
        <v>24</v>
      </c>
      <c r="S447">
        <v>2</v>
      </c>
      <c r="T447">
        <v>50</v>
      </c>
      <c r="U447">
        <v>0.2</v>
      </c>
      <c r="V447">
        <v>200</v>
      </c>
      <c r="W447">
        <v>34228.300000000003</v>
      </c>
      <c r="X447">
        <v>931.81500000000005</v>
      </c>
      <c r="Y447">
        <v>12</v>
      </c>
      <c r="Z447">
        <v>26</v>
      </c>
      <c r="AA447">
        <v>1805.32</v>
      </c>
      <c r="AB447">
        <v>11432</v>
      </c>
    </row>
    <row r="448" spans="1:28" x14ac:dyDescent="0.3">
      <c r="A448" t="s">
        <v>22</v>
      </c>
      <c r="B448">
        <v>2</v>
      </c>
      <c r="C448">
        <v>25</v>
      </c>
      <c r="D448">
        <v>0.2</v>
      </c>
      <c r="E448">
        <v>300</v>
      </c>
      <c r="F448" t="s">
        <v>511</v>
      </c>
      <c r="G448" t="s">
        <v>511</v>
      </c>
      <c r="H448" t="s">
        <v>511</v>
      </c>
      <c r="I448" t="s">
        <v>511</v>
      </c>
      <c r="J448" t="s">
        <v>511</v>
      </c>
      <c r="L448" s="33" t="str">
        <f t="shared" si="50"/>
        <v>---</v>
      </c>
      <c r="M448" s="39" t="str">
        <f t="shared" si="51"/>
        <v>---</v>
      </c>
      <c r="N448">
        <f t="shared" si="48"/>
        <v>0</v>
      </c>
      <c r="O448">
        <f t="shared" si="49"/>
        <v>0</v>
      </c>
      <c r="P448">
        <f>IF(AND('Heuristica 24'!$C448=0,'Heuristica 24'!$B448=0,'Heuristica 24'!$F448&lt;&gt;"inf",OR(AND(B447=0,'Heuristica 24'!$F448&lt;P447),B447&lt;&gt;0)),'Heuristica 24'!$F448,P447)</f>
        <v>45335.199999999997</v>
      </c>
      <c r="Q448" t="str">
        <f t="shared" si="52"/>
        <v xml:space="preserve"> </v>
      </c>
      <c r="R448" t="s">
        <v>24</v>
      </c>
      <c r="S448">
        <v>3</v>
      </c>
      <c r="T448">
        <v>0</v>
      </c>
      <c r="U448">
        <v>0.05</v>
      </c>
      <c r="V448">
        <v>200</v>
      </c>
      <c r="W448">
        <v>33639</v>
      </c>
      <c r="X448">
        <v>299.685</v>
      </c>
      <c r="Y448">
        <v>57</v>
      </c>
      <c r="Z448">
        <v>466</v>
      </c>
      <c r="AA448">
        <v>1800.67</v>
      </c>
      <c r="AB448">
        <v>69995</v>
      </c>
    </row>
    <row r="449" spans="1:28" x14ac:dyDescent="0.3">
      <c r="A449" t="s">
        <v>22</v>
      </c>
      <c r="B449">
        <v>2</v>
      </c>
      <c r="C449">
        <v>50</v>
      </c>
      <c r="D449">
        <v>0.05</v>
      </c>
      <c r="E449">
        <v>300</v>
      </c>
      <c r="F449">
        <v>46004.1</v>
      </c>
      <c r="G449">
        <v>1422.07</v>
      </c>
      <c r="H449">
        <v>24</v>
      </c>
      <c r="I449">
        <v>35</v>
      </c>
      <c r="J449">
        <v>1807.26</v>
      </c>
      <c r="K449">
        <v>13012</v>
      </c>
      <c r="L449" s="33">
        <f t="shared" si="50"/>
        <v>1.4754539518960996E-2</v>
      </c>
      <c r="M449" s="39">
        <f t="shared" si="51"/>
        <v>9.4444863789802103E-3</v>
      </c>
      <c r="N449">
        <f t="shared" si="48"/>
        <v>45573.68</v>
      </c>
      <c r="O449">
        <f t="shared" si="49"/>
        <v>1</v>
      </c>
      <c r="P449">
        <f>IF(AND('Heuristica 24'!$C449=0,'Heuristica 24'!$B449=0,'Heuristica 24'!$F449&lt;&gt;"inf",OR(AND(B448=0,'Heuristica 24'!$F449&lt;P448),B448&lt;&gt;0)),'Heuristica 24'!$F449,P448)</f>
        <v>45335.199999999997</v>
      </c>
      <c r="Q449" t="str">
        <f t="shared" si="52"/>
        <v xml:space="preserve"> </v>
      </c>
      <c r="R449" t="s">
        <v>24</v>
      </c>
      <c r="S449">
        <v>3</v>
      </c>
      <c r="T449">
        <v>0</v>
      </c>
      <c r="U449">
        <v>0.1</v>
      </c>
      <c r="V449">
        <v>200</v>
      </c>
      <c r="W449">
        <v>34122.699999999997</v>
      </c>
      <c r="X449">
        <v>276.86700000000002</v>
      </c>
      <c r="Y449">
        <v>0</v>
      </c>
      <c r="Z449">
        <v>70</v>
      </c>
      <c r="AA449">
        <v>1800.77</v>
      </c>
      <c r="AB449">
        <v>18316</v>
      </c>
    </row>
    <row r="450" spans="1:28" x14ac:dyDescent="0.3">
      <c r="A450" t="s">
        <v>22</v>
      </c>
      <c r="B450">
        <v>2</v>
      </c>
      <c r="C450">
        <v>50</v>
      </c>
      <c r="D450">
        <v>0.1</v>
      </c>
      <c r="E450">
        <v>300</v>
      </c>
      <c r="F450">
        <v>46196.3</v>
      </c>
      <c r="G450">
        <v>1557.65</v>
      </c>
      <c r="H450">
        <v>8</v>
      </c>
      <c r="I450">
        <v>13</v>
      </c>
      <c r="J450">
        <v>1806.3</v>
      </c>
      <c r="K450">
        <v>9070</v>
      </c>
      <c r="L450" s="33">
        <f t="shared" si="50"/>
        <v>1.8994070832377696E-2</v>
      </c>
      <c r="M450" s="39">
        <f t="shared" si="51"/>
        <v>7.1058973825139926E-3</v>
      </c>
      <c r="N450">
        <f t="shared" ref="N450:N487" si="53">SUMPRODUCT(($A$1137:$A$1760=A450)*($B$1137:$B$1760=B450)*($C$1137:$C$1760=C450)*($D$1137:$D$1760=D450)*($F$1137:$F$1760))</f>
        <v>45870.35</v>
      </c>
      <c r="O450">
        <f t="shared" ref="O450:O487" si="54">SUMPRODUCT(($A$1137:$A$1760=A450)*($B$1137:$B$1760=B450)*($C$1137:$C$1760=C450)*($D$1137:$D$1760=D450)*($K$1137:$K$1760))</f>
        <v>1</v>
      </c>
      <c r="P450">
        <f>IF(AND('Heuristica 24'!$C450=0,'Heuristica 24'!$B450=0,'Heuristica 24'!$F450&lt;&gt;"inf",OR(AND(B449=0,'Heuristica 24'!$F450&lt;P449),B449&lt;&gt;0)),'Heuristica 24'!$F450,P449)</f>
        <v>45335.199999999997</v>
      </c>
      <c r="Q450" t="str">
        <f t="shared" si="52"/>
        <v xml:space="preserve"> </v>
      </c>
      <c r="R450" t="s">
        <v>24</v>
      </c>
      <c r="S450">
        <v>3</v>
      </c>
      <c r="T450">
        <v>0</v>
      </c>
      <c r="U450">
        <v>0.15</v>
      </c>
      <c r="V450">
        <v>200</v>
      </c>
      <c r="W450" t="s">
        <v>511</v>
      </c>
      <c r="X450" t="s">
        <v>511</v>
      </c>
      <c r="Y450" t="s">
        <v>511</v>
      </c>
      <c r="Z450" t="s">
        <v>511</v>
      </c>
      <c r="AA450" t="s">
        <v>511</v>
      </c>
    </row>
    <row r="451" spans="1:28" x14ac:dyDescent="0.3">
      <c r="A451" t="s">
        <v>22</v>
      </c>
      <c r="B451">
        <v>2</v>
      </c>
      <c r="C451">
        <v>50</v>
      </c>
      <c r="D451">
        <v>0.15</v>
      </c>
      <c r="E451">
        <v>300</v>
      </c>
      <c r="F451" t="s">
        <v>511</v>
      </c>
      <c r="G451" t="s">
        <v>511</v>
      </c>
      <c r="H451" t="s">
        <v>511</v>
      </c>
      <c r="I451" t="s">
        <v>511</v>
      </c>
      <c r="J451" t="s">
        <v>511</v>
      </c>
      <c r="L451" s="33" t="str">
        <f t="shared" ref="L451:L514" si="55">IF(AND(F451&lt;&gt;"inf",F451&lt;&gt;"infeas"),F451/P451-1,"---")</f>
        <v>---</v>
      </c>
      <c r="M451" s="39" t="str">
        <f t="shared" ref="M451:M487" si="56">IF(AND(F451&lt;&gt;"inf",N451&lt;&gt;0),F451/N451-1,"---")</f>
        <v>---</v>
      </c>
      <c r="N451">
        <f t="shared" si="53"/>
        <v>0</v>
      </c>
      <c r="O451">
        <f t="shared" si="54"/>
        <v>0</v>
      </c>
      <c r="P451">
        <f>IF(AND('Heuristica 24'!$C451=0,'Heuristica 24'!$B451=0,'Heuristica 24'!$F451&lt;&gt;"inf",OR(AND(B450=0,'Heuristica 24'!$F451&lt;P450),B450&lt;&gt;0)),'Heuristica 24'!$F451,P450)</f>
        <v>45335.199999999997</v>
      </c>
      <c r="Q451" t="str">
        <f t="shared" si="52"/>
        <v xml:space="preserve"> </v>
      </c>
      <c r="R451" t="s">
        <v>24</v>
      </c>
      <c r="S451">
        <v>3</v>
      </c>
      <c r="T451">
        <v>0</v>
      </c>
      <c r="U451">
        <v>0.2</v>
      </c>
      <c r="V451">
        <v>200</v>
      </c>
      <c r="W451" t="s">
        <v>511</v>
      </c>
      <c r="X451" t="s">
        <v>511</v>
      </c>
      <c r="Y451" t="s">
        <v>511</v>
      </c>
      <c r="Z451" t="s">
        <v>511</v>
      </c>
      <c r="AA451" t="s">
        <v>511</v>
      </c>
    </row>
    <row r="452" spans="1:28" x14ac:dyDescent="0.3">
      <c r="A452" t="s">
        <v>22</v>
      </c>
      <c r="B452">
        <v>2</v>
      </c>
      <c r="C452">
        <v>50</v>
      </c>
      <c r="D452">
        <v>0.2</v>
      </c>
      <c r="E452">
        <v>300</v>
      </c>
      <c r="F452" t="s">
        <v>511</v>
      </c>
      <c r="G452" t="s">
        <v>511</v>
      </c>
      <c r="H452" t="s">
        <v>511</v>
      </c>
      <c r="I452" t="s">
        <v>511</v>
      </c>
      <c r="J452" t="s">
        <v>511</v>
      </c>
      <c r="L452" s="33" t="str">
        <f t="shared" si="55"/>
        <v>---</v>
      </c>
      <c r="M452" s="39" t="str">
        <f t="shared" si="56"/>
        <v>---</v>
      </c>
      <c r="N452">
        <f t="shared" si="53"/>
        <v>0</v>
      </c>
      <c r="O452">
        <f t="shared" si="54"/>
        <v>0</v>
      </c>
      <c r="P452">
        <f>IF(AND('Heuristica 24'!$C452=0,'Heuristica 24'!$B452=0,'Heuristica 24'!$F452&lt;&gt;"inf",OR(AND(B451=0,'Heuristica 24'!$F452&lt;P451),B451&lt;&gt;0)),'Heuristica 24'!$F452,P451)</f>
        <v>45335.199999999997</v>
      </c>
      <c r="Q452" t="str">
        <f t="shared" ref="Q452:Q487" si="57">IF(AND(M452&lt;-0.1%,O452=1),"Aqui", " ")</f>
        <v xml:space="preserve"> </v>
      </c>
      <c r="R452" t="s">
        <v>24</v>
      </c>
      <c r="S452">
        <v>3</v>
      </c>
      <c r="T452">
        <v>10</v>
      </c>
      <c r="U452">
        <v>0.05</v>
      </c>
      <c r="V452">
        <v>200</v>
      </c>
      <c r="W452">
        <v>33639</v>
      </c>
      <c r="X452">
        <v>529.80499999999995</v>
      </c>
      <c r="Y452">
        <v>76</v>
      </c>
      <c r="Z452">
        <v>347</v>
      </c>
      <c r="AA452">
        <v>1800.09</v>
      </c>
      <c r="AB452">
        <v>65450</v>
      </c>
    </row>
    <row r="453" spans="1:28" x14ac:dyDescent="0.3">
      <c r="A453" t="s">
        <v>22</v>
      </c>
      <c r="B453">
        <v>3</v>
      </c>
      <c r="C453">
        <v>0</v>
      </c>
      <c r="D453">
        <v>0.05</v>
      </c>
      <c r="E453">
        <v>300</v>
      </c>
      <c r="F453">
        <v>46161.8</v>
      </c>
      <c r="G453">
        <v>514.24699999999996</v>
      </c>
      <c r="H453">
        <v>3</v>
      </c>
      <c r="I453">
        <v>52</v>
      </c>
      <c r="J453">
        <v>1800.49</v>
      </c>
      <c r="K453">
        <v>23930</v>
      </c>
      <c r="L453" s="33">
        <f t="shared" si="55"/>
        <v>1.8233072755827751E-2</v>
      </c>
      <c r="M453" s="39">
        <f t="shared" si="56"/>
        <v>6.3537775491140369E-3</v>
      </c>
      <c r="N453">
        <f t="shared" si="53"/>
        <v>45870.35</v>
      </c>
      <c r="O453">
        <f t="shared" si="54"/>
        <v>1</v>
      </c>
      <c r="P453">
        <f>IF(AND('Heuristica 24'!$C453=0,'Heuristica 24'!$B453=0,'Heuristica 24'!$F453&lt;&gt;"inf",OR(AND(B452=0,'Heuristica 24'!$F453&lt;P452),B452&lt;&gt;0)),'Heuristica 24'!$F453,P452)</f>
        <v>45335.199999999997</v>
      </c>
      <c r="Q453" t="str">
        <f t="shared" si="57"/>
        <v xml:space="preserve"> </v>
      </c>
      <c r="R453" t="s">
        <v>24</v>
      </c>
      <c r="S453">
        <v>3</v>
      </c>
      <c r="T453">
        <v>10</v>
      </c>
      <c r="U453">
        <v>0.1</v>
      </c>
      <c r="V453">
        <v>200</v>
      </c>
      <c r="W453">
        <v>34122.699999999997</v>
      </c>
      <c r="X453">
        <v>708.05799999999999</v>
      </c>
      <c r="Y453">
        <v>8</v>
      </c>
      <c r="Z453">
        <v>77</v>
      </c>
      <c r="AA453">
        <v>1802.97</v>
      </c>
      <c r="AB453">
        <v>19911</v>
      </c>
    </row>
    <row r="454" spans="1:28" x14ac:dyDescent="0.3">
      <c r="A454" t="s">
        <v>22</v>
      </c>
      <c r="B454">
        <v>3</v>
      </c>
      <c r="C454">
        <v>0</v>
      </c>
      <c r="D454">
        <v>0.1</v>
      </c>
      <c r="E454">
        <v>300</v>
      </c>
      <c r="F454" t="s">
        <v>511</v>
      </c>
      <c r="G454" t="s">
        <v>511</v>
      </c>
      <c r="H454" t="s">
        <v>511</v>
      </c>
      <c r="I454" t="s">
        <v>511</v>
      </c>
      <c r="J454" t="s">
        <v>511</v>
      </c>
      <c r="L454" s="33" t="str">
        <f t="shared" si="55"/>
        <v>---</v>
      </c>
      <c r="M454" s="39" t="str">
        <f t="shared" si="56"/>
        <v>---</v>
      </c>
      <c r="N454">
        <f t="shared" si="53"/>
        <v>0</v>
      </c>
      <c r="O454">
        <f t="shared" si="54"/>
        <v>0</v>
      </c>
      <c r="P454">
        <f>IF(AND('Heuristica 24'!$C454=0,'Heuristica 24'!$B454=0,'Heuristica 24'!$F454&lt;&gt;"inf",OR(AND(B453=0,'Heuristica 24'!$F454&lt;P453),B453&lt;&gt;0)),'Heuristica 24'!$F454,P453)</f>
        <v>45335.199999999997</v>
      </c>
      <c r="Q454" t="str">
        <f t="shared" si="57"/>
        <v xml:space="preserve"> </v>
      </c>
      <c r="R454" t="s">
        <v>24</v>
      </c>
      <c r="S454">
        <v>3</v>
      </c>
      <c r="T454">
        <v>10</v>
      </c>
      <c r="U454">
        <v>0.15</v>
      </c>
      <c r="V454">
        <v>200</v>
      </c>
      <c r="W454" t="s">
        <v>511</v>
      </c>
      <c r="X454" t="s">
        <v>511</v>
      </c>
      <c r="Y454" t="s">
        <v>511</v>
      </c>
      <c r="Z454" t="s">
        <v>511</v>
      </c>
      <c r="AA454" t="s">
        <v>511</v>
      </c>
    </row>
    <row r="455" spans="1:28" x14ac:dyDescent="0.3">
      <c r="A455" t="s">
        <v>22</v>
      </c>
      <c r="B455">
        <v>3</v>
      </c>
      <c r="C455">
        <v>0</v>
      </c>
      <c r="D455">
        <v>0.15</v>
      </c>
      <c r="E455">
        <v>300</v>
      </c>
      <c r="F455" t="s">
        <v>511</v>
      </c>
      <c r="G455" t="s">
        <v>511</v>
      </c>
      <c r="H455" t="s">
        <v>511</v>
      </c>
      <c r="I455" t="s">
        <v>511</v>
      </c>
      <c r="J455" t="s">
        <v>511</v>
      </c>
      <c r="L455" s="33" t="str">
        <f t="shared" si="55"/>
        <v>---</v>
      </c>
      <c r="M455" s="39" t="str">
        <f t="shared" si="56"/>
        <v>---</v>
      </c>
      <c r="N455">
        <f t="shared" si="53"/>
        <v>0</v>
      </c>
      <c r="O455">
        <f t="shared" si="54"/>
        <v>0</v>
      </c>
      <c r="P455">
        <f>IF(AND('Heuristica 24'!$C455=0,'Heuristica 24'!$B455=0,'Heuristica 24'!$F455&lt;&gt;"inf",OR(AND(B454=0,'Heuristica 24'!$F455&lt;P454),B454&lt;&gt;0)),'Heuristica 24'!$F455,P454)</f>
        <v>45335.199999999997</v>
      </c>
      <c r="Q455" t="str">
        <f t="shared" si="57"/>
        <v xml:space="preserve"> </v>
      </c>
      <c r="R455" t="s">
        <v>24</v>
      </c>
      <c r="S455">
        <v>3</v>
      </c>
      <c r="T455">
        <v>10</v>
      </c>
      <c r="U455">
        <v>0.2</v>
      </c>
      <c r="V455">
        <v>200</v>
      </c>
      <c r="W455" t="s">
        <v>511</v>
      </c>
      <c r="X455" t="s">
        <v>511</v>
      </c>
      <c r="Y455" t="s">
        <v>511</v>
      </c>
      <c r="Z455" t="s">
        <v>511</v>
      </c>
      <c r="AA455" t="s">
        <v>511</v>
      </c>
    </row>
    <row r="456" spans="1:28" x14ac:dyDescent="0.3">
      <c r="A456" t="s">
        <v>22</v>
      </c>
      <c r="B456">
        <v>3</v>
      </c>
      <c r="C456">
        <v>0</v>
      </c>
      <c r="D456">
        <v>0.2</v>
      </c>
      <c r="E456">
        <v>300</v>
      </c>
      <c r="F456" t="s">
        <v>511</v>
      </c>
      <c r="G456" t="s">
        <v>511</v>
      </c>
      <c r="H456" t="s">
        <v>511</v>
      </c>
      <c r="I456" t="s">
        <v>511</v>
      </c>
      <c r="J456" t="s">
        <v>511</v>
      </c>
      <c r="L456" s="33" t="str">
        <f t="shared" si="55"/>
        <v>---</v>
      </c>
      <c r="M456" s="39" t="str">
        <f t="shared" si="56"/>
        <v>---</v>
      </c>
      <c r="N456">
        <f t="shared" si="53"/>
        <v>0</v>
      </c>
      <c r="O456">
        <f t="shared" si="54"/>
        <v>0</v>
      </c>
      <c r="P456">
        <f>IF(AND('Heuristica 24'!$C456=0,'Heuristica 24'!$B456=0,'Heuristica 24'!$F456&lt;&gt;"inf",OR(AND(B455=0,'Heuristica 24'!$F456&lt;P455),B455&lt;&gt;0)),'Heuristica 24'!$F456,P455)</f>
        <v>45335.199999999997</v>
      </c>
      <c r="Q456" t="str">
        <f t="shared" si="57"/>
        <v xml:space="preserve"> </v>
      </c>
      <c r="R456" t="s">
        <v>24</v>
      </c>
      <c r="S456">
        <v>3</v>
      </c>
      <c r="T456">
        <v>25</v>
      </c>
      <c r="U456">
        <v>0.05</v>
      </c>
      <c r="V456">
        <v>200</v>
      </c>
      <c r="W456">
        <v>33639</v>
      </c>
      <c r="X456">
        <v>623.95299999999997</v>
      </c>
      <c r="Y456">
        <v>68</v>
      </c>
      <c r="Z456">
        <v>233</v>
      </c>
      <c r="AA456">
        <v>1800.11</v>
      </c>
      <c r="AB456">
        <v>41453</v>
      </c>
    </row>
    <row r="457" spans="1:28" x14ac:dyDescent="0.3">
      <c r="A457" t="s">
        <v>22</v>
      </c>
      <c r="B457">
        <v>3</v>
      </c>
      <c r="C457">
        <v>10</v>
      </c>
      <c r="D457">
        <v>0.05</v>
      </c>
      <c r="E457">
        <v>300</v>
      </c>
      <c r="F457">
        <v>46173.1</v>
      </c>
      <c r="G457">
        <v>1316.58</v>
      </c>
      <c r="H457">
        <v>33</v>
      </c>
      <c r="I457">
        <v>55</v>
      </c>
      <c r="J457">
        <v>1800.23</v>
      </c>
      <c r="K457">
        <v>26830</v>
      </c>
      <c r="L457" s="33">
        <f t="shared" si="55"/>
        <v>1.8482327198291904E-2</v>
      </c>
      <c r="M457" s="39">
        <f t="shared" si="56"/>
        <v>6.6001240452711052E-3</v>
      </c>
      <c r="N457">
        <f t="shared" si="53"/>
        <v>45870.35</v>
      </c>
      <c r="O457">
        <f t="shared" si="54"/>
        <v>1</v>
      </c>
      <c r="P457">
        <f>IF(AND('Heuristica 24'!$C457=0,'Heuristica 24'!$B457=0,'Heuristica 24'!$F457&lt;&gt;"inf",OR(AND(B456=0,'Heuristica 24'!$F457&lt;P456),B456&lt;&gt;0)),'Heuristica 24'!$F457,P456)</f>
        <v>45335.199999999997</v>
      </c>
      <c r="Q457" t="str">
        <f t="shared" si="57"/>
        <v xml:space="preserve"> </v>
      </c>
      <c r="R457" t="s">
        <v>24</v>
      </c>
      <c r="S457">
        <v>3</v>
      </c>
      <c r="T457">
        <v>25</v>
      </c>
      <c r="U457">
        <v>0.1</v>
      </c>
      <c r="V457">
        <v>200</v>
      </c>
      <c r="W457">
        <v>34122.699999999997</v>
      </c>
      <c r="X457">
        <v>1306.22</v>
      </c>
      <c r="Y457">
        <v>86</v>
      </c>
      <c r="Z457">
        <v>119</v>
      </c>
      <c r="AA457">
        <v>1800.99</v>
      </c>
      <c r="AB457">
        <v>24696</v>
      </c>
    </row>
    <row r="458" spans="1:28" x14ac:dyDescent="0.3">
      <c r="A458" t="s">
        <v>22</v>
      </c>
      <c r="B458">
        <v>3</v>
      </c>
      <c r="C458">
        <v>10</v>
      </c>
      <c r="D458">
        <v>0.1</v>
      </c>
      <c r="E458">
        <v>300</v>
      </c>
      <c r="F458" t="s">
        <v>511</v>
      </c>
      <c r="G458" t="s">
        <v>511</v>
      </c>
      <c r="H458" t="s">
        <v>511</v>
      </c>
      <c r="I458" t="s">
        <v>511</v>
      </c>
      <c r="J458" t="s">
        <v>511</v>
      </c>
      <c r="L458" s="33" t="str">
        <f t="shared" si="55"/>
        <v>---</v>
      </c>
      <c r="M458" s="39" t="str">
        <f t="shared" si="56"/>
        <v>---</v>
      </c>
      <c r="N458">
        <f t="shared" si="53"/>
        <v>0</v>
      </c>
      <c r="O458">
        <f t="shared" si="54"/>
        <v>0</v>
      </c>
      <c r="P458">
        <f>IF(AND('Heuristica 24'!$C458=0,'Heuristica 24'!$B458=0,'Heuristica 24'!$F458&lt;&gt;"inf",OR(AND(B457=0,'Heuristica 24'!$F458&lt;P457),B457&lt;&gt;0)),'Heuristica 24'!$F458,P457)</f>
        <v>45335.199999999997</v>
      </c>
      <c r="Q458" t="str">
        <f t="shared" si="57"/>
        <v xml:space="preserve"> </v>
      </c>
      <c r="R458" t="s">
        <v>24</v>
      </c>
      <c r="S458">
        <v>3</v>
      </c>
      <c r="T458">
        <v>25</v>
      </c>
      <c r="U458">
        <v>0.15</v>
      </c>
      <c r="V458">
        <v>200</v>
      </c>
      <c r="W458" t="s">
        <v>511</v>
      </c>
      <c r="X458" t="s">
        <v>511</v>
      </c>
      <c r="Y458" t="s">
        <v>511</v>
      </c>
      <c r="Z458" t="s">
        <v>511</v>
      </c>
      <c r="AA458" t="s">
        <v>511</v>
      </c>
    </row>
    <row r="459" spans="1:28" x14ac:dyDescent="0.3">
      <c r="A459" t="s">
        <v>22</v>
      </c>
      <c r="B459">
        <v>3</v>
      </c>
      <c r="C459">
        <v>10</v>
      </c>
      <c r="D459">
        <v>0.15</v>
      </c>
      <c r="E459">
        <v>300</v>
      </c>
      <c r="F459" t="s">
        <v>511</v>
      </c>
      <c r="G459" t="s">
        <v>511</v>
      </c>
      <c r="H459" t="s">
        <v>511</v>
      </c>
      <c r="I459" t="s">
        <v>511</v>
      </c>
      <c r="J459" t="s">
        <v>511</v>
      </c>
      <c r="L459" s="33" t="str">
        <f t="shared" si="55"/>
        <v>---</v>
      </c>
      <c r="M459" s="39" t="str">
        <f t="shared" si="56"/>
        <v>---</v>
      </c>
      <c r="N459">
        <f t="shared" si="53"/>
        <v>0</v>
      </c>
      <c r="O459">
        <f t="shared" si="54"/>
        <v>0</v>
      </c>
      <c r="P459">
        <f>IF(AND('Heuristica 24'!$C459=0,'Heuristica 24'!$B459=0,'Heuristica 24'!$F459&lt;&gt;"inf",OR(AND(B458=0,'Heuristica 24'!$F459&lt;P458),B458&lt;&gt;0)),'Heuristica 24'!$F459,P458)</f>
        <v>45335.199999999997</v>
      </c>
      <c r="Q459" t="str">
        <f t="shared" si="57"/>
        <v xml:space="preserve"> </v>
      </c>
      <c r="R459" t="s">
        <v>24</v>
      </c>
      <c r="S459">
        <v>3</v>
      </c>
      <c r="T459">
        <v>25</v>
      </c>
      <c r="U459">
        <v>0.2</v>
      </c>
      <c r="V459">
        <v>200</v>
      </c>
      <c r="W459" t="s">
        <v>511</v>
      </c>
      <c r="X459" t="s">
        <v>511</v>
      </c>
      <c r="Y459" t="s">
        <v>511</v>
      </c>
      <c r="Z459" t="s">
        <v>511</v>
      </c>
      <c r="AA459" t="s">
        <v>511</v>
      </c>
    </row>
    <row r="460" spans="1:28" x14ac:dyDescent="0.3">
      <c r="A460" t="s">
        <v>22</v>
      </c>
      <c r="B460">
        <v>3</v>
      </c>
      <c r="C460">
        <v>10</v>
      </c>
      <c r="D460">
        <v>0.2</v>
      </c>
      <c r="E460">
        <v>300</v>
      </c>
      <c r="F460" t="s">
        <v>511</v>
      </c>
      <c r="G460" t="s">
        <v>511</v>
      </c>
      <c r="H460" t="s">
        <v>511</v>
      </c>
      <c r="I460" t="s">
        <v>511</v>
      </c>
      <c r="J460" t="s">
        <v>511</v>
      </c>
      <c r="L460" s="33" t="str">
        <f t="shared" si="55"/>
        <v>---</v>
      </c>
      <c r="M460" s="39" t="str">
        <f t="shared" si="56"/>
        <v>---</v>
      </c>
      <c r="N460">
        <f t="shared" si="53"/>
        <v>0</v>
      </c>
      <c r="O460">
        <f t="shared" si="54"/>
        <v>0</v>
      </c>
      <c r="P460">
        <f>IF(AND('Heuristica 24'!$C460=0,'Heuristica 24'!$B460=0,'Heuristica 24'!$F460&lt;&gt;"inf",OR(AND(B459=0,'Heuristica 24'!$F460&lt;P459),B459&lt;&gt;0)),'Heuristica 24'!$F460,P459)</f>
        <v>45335.199999999997</v>
      </c>
      <c r="Q460" t="str">
        <f t="shared" si="57"/>
        <v xml:space="preserve"> </v>
      </c>
      <c r="R460" t="s">
        <v>24</v>
      </c>
      <c r="S460">
        <v>3</v>
      </c>
      <c r="T460">
        <v>50</v>
      </c>
      <c r="U460">
        <v>0.05</v>
      </c>
      <c r="V460">
        <v>200</v>
      </c>
      <c r="W460">
        <v>33639</v>
      </c>
      <c r="X460">
        <v>50.247799999999998</v>
      </c>
      <c r="Y460">
        <v>1</v>
      </c>
      <c r="Z460">
        <v>519</v>
      </c>
      <c r="AA460">
        <v>1800.21</v>
      </c>
      <c r="AB460">
        <v>75131</v>
      </c>
    </row>
    <row r="461" spans="1:28" x14ac:dyDescent="0.3">
      <c r="A461" t="s">
        <v>22</v>
      </c>
      <c r="B461">
        <v>3</v>
      </c>
      <c r="C461">
        <v>25</v>
      </c>
      <c r="D461">
        <v>0.05</v>
      </c>
      <c r="E461">
        <v>300</v>
      </c>
      <c r="F461">
        <v>46110.5</v>
      </c>
      <c r="G461">
        <v>1300.0999999999999</v>
      </c>
      <c r="H461">
        <v>42</v>
      </c>
      <c r="I461">
        <v>65</v>
      </c>
      <c r="J461">
        <v>1800.11</v>
      </c>
      <c r="K461">
        <v>30461</v>
      </c>
      <c r="L461" s="33">
        <f t="shared" si="55"/>
        <v>1.7101501702871058E-2</v>
      </c>
      <c r="M461" s="39">
        <f t="shared" si="56"/>
        <v>5.235408057710611E-3</v>
      </c>
      <c r="N461">
        <f t="shared" si="53"/>
        <v>45870.35</v>
      </c>
      <c r="O461">
        <f t="shared" si="54"/>
        <v>1</v>
      </c>
      <c r="P461">
        <f>IF(AND('Heuristica 24'!$C461=0,'Heuristica 24'!$B461=0,'Heuristica 24'!$F461&lt;&gt;"inf",OR(AND(B460=0,'Heuristica 24'!$F461&lt;P460),B460&lt;&gt;0)),'Heuristica 24'!$F461,P460)</f>
        <v>45335.199999999997</v>
      </c>
      <c r="Q461" t="str">
        <f t="shared" si="57"/>
        <v xml:space="preserve"> </v>
      </c>
      <c r="R461" t="s">
        <v>24</v>
      </c>
      <c r="S461">
        <v>3</v>
      </c>
      <c r="T461">
        <v>50</v>
      </c>
      <c r="U461">
        <v>0.1</v>
      </c>
      <c r="V461">
        <v>200</v>
      </c>
      <c r="W461">
        <v>34122.699999999997</v>
      </c>
      <c r="X461">
        <v>114.794</v>
      </c>
      <c r="Y461">
        <v>0</v>
      </c>
      <c r="Z461">
        <v>166</v>
      </c>
      <c r="AA461">
        <v>1800.73</v>
      </c>
      <c r="AB461">
        <v>32966</v>
      </c>
    </row>
    <row r="462" spans="1:28" x14ac:dyDescent="0.3">
      <c r="A462" t="s">
        <v>22</v>
      </c>
      <c r="B462">
        <v>3</v>
      </c>
      <c r="C462">
        <v>25</v>
      </c>
      <c r="D462">
        <v>0.1</v>
      </c>
      <c r="E462">
        <v>300</v>
      </c>
      <c r="F462" t="s">
        <v>511</v>
      </c>
      <c r="G462" t="s">
        <v>511</v>
      </c>
      <c r="H462" t="s">
        <v>511</v>
      </c>
      <c r="I462" t="s">
        <v>511</v>
      </c>
      <c r="J462" t="s">
        <v>511</v>
      </c>
      <c r="L462" s="33" t="str">
        <f t="shared" si="55"/>
        <v>---</v>
      </c>
      <c r="M462" s="39" t="str">
        <f t="shared" si="56"/>
        <v>---</v>
      </c>
      <c r="N462">
        <f t="shared" si="53"/>
        <v>0</v>
      </c>
      <c r="O462">
        <f t="shared" si="54"/>
        <v>0</v>
      </c>
      <c r="P462">
        <f>IF(AND('Heuristica 24'!$C462=0,'Heuristica 24'!$B462=0,'Heuristica 24'!$F462&lt;&gt;"inf",OR(AND(B461=0,'Heuristica 24'!$F462&lt;P461),B461&lt;&gt;0)),'Heuristica 24'!$F462,P461)</f>
        <v>45335.199999999997</v>
      </c>
      <c r="Q462" t="str">
        <f t="shared" si="57"/>
        <v xml:space="preserve"> </v>
      </c>
      <c r="R462" t="s">
        <v>24</v>
      </c>
      <c r="S462">
        <v>3</v>
      </c>
      <c r="T462">
        <v>50</v>
      </c>
      <c r="U462">
        <v>0.15</v>
      </c>
      <c r="V462">
        <v>200</v>
      </c>
      <c r="W462" t="s">
        <v>511</v>
      </c>
      <c r="X462" t="s">
        <v>511</v>
      </c>
      <c r="Y462" t="s">
        <v>511</v>
      </c>
      <c r="Z462" t="s">
        <v>511</v>
      </c>
      <c r="AA462" t="s">
        <v>511</v>
      </c>
    </row>
    <row r="463" spans="1:28" x14ac:dyDescent="0.3">
      <c r="A463" t="s">
        <v>22</v>
      </c>
      <c r="B463">
        <v>3</v>
      </c>
      <c r="C463">
        <v>25</v>
      </c>
      <c r="D463">
        <v>0.15</v>
      </c>
      <c r="E463">
        <v>300</v>
      </c>
      <c r="F463" t="s">
        <v>511</v>
      </c>
      <c r="G463" t="s">
        <v>511</v>
      </c>
      <c r="H463" t="s">
        <v>511</v>
      </c>
      <c r="I463" t="s">
        <v>511</v>
      </c>
      <c r="J463" t="s">
        <v>511</v>
      </c>
      <c r="L463" s="33" t="str">
        <f t="shared" si="55"/>
        <v>---</v>
      </c>
      <c r="M463" s="39" t="str">
        <f t="shared" si="56"/>
        <v>---</v>
      </c>
      <c r="N463">
        <f t="shared" si="53"/>
        <v>0</v>
      </c>
      <c r="O463">
        <f t="shared" si="54"/>
        <v>0</v>
      </c>
      <c r="P463">
        <f>IF(AND('Heuristica 24'!$C463=0,'Heuristica 24'!$B463=0,'Heuristica 24'!$F463&lt;&gt;"inf",OR(AND(B462=0,'Heuristica 24'!$F463&lt;P462),B462&lt;&gt;0)),'Heuristica 24'!$F463,P462)</f>
        <v>45335.199999999997</v>
      </c>
      <c r="Q463" t="str">
        <f t="shared" si="57"/>
        <v xml:space="preserve"> </v>
      </c>
      <c r="R463" t="s">
        <v>24</v>
      </c>
      <c r="S463">
        <v>3</v>
      </c>
      <c r="T463">
        <v>50</v>
      </c>
      <c r="U463">
        <v>0.2</v>
      </c>
      <c r="V463">
        <v>200</v>
      </c>
      <c r="W463" t="s">
        <v>511</v>
      </c>
      <c r="X463" t="s">
        <v>511</v>
      </c>
      <c r="Y463" t="s">
        <v>511</v>
      </c>
      <c r="Z463" t="s">
        <v>511</v>
      </c>
      <c r="AA463" t="s">
        <v>511</v>
      </c>
    </row>
    <row r="464" spans="1:28" x14ac:dyDescent="0.3">
      <c r="A464" t="s">
        <v>22</v>
      </c>
      <c r="B464">
        <v>3</v>
      </c>
      <c r="C464">
        <v>25</v>
      </c>
      <c r="D464">
        <v>0.2</v>
      </c>
      <c r="E464">
        <v>300</v>
      </c>
      <c r="F464" t="s">
        <v>511</v>
      </c>
      <c r="G464" t="s">
        <v>511</v>
      </c>
      <c r="H464" t="s">
        <v>511</v>
      </c>
      <c r="I464" t="s">
        <v>511</v>
      </c>
      <c r="J464" t="s">
        <v>511</v>
      </c>
      <c r="L464" s="33" t="str">
        <f t="shared" si="55"/>
        <v>---</v>
      </c>
      <c r="M464" s="39" t="str">
        <f t="shared" si="56"/>
        <v>---</v>
      </c>
      <c r="N464">
        <f t="shared" si="53"/>
        <v>0</v>
      </c>
      <c r="O464">
        <f t="shared" si="54"/>
        <v>0</v>
      </c>
      <c r="P464">
        <f>IF(AND('Heuristica 24'!$C464=0,'Heuristica 24'!$B464=0,'Heuristica 24'!$F464&lt;&gt;"inf",OR(AND(B463=0,'Heuristica 24'!$F464&lt;P463),B463&lt;&gt;0)),'Heuristica 24'!$F464,P463)</f>
        <v>45335.199999999997</v>
      </c>
      <c r="Q464" t="str">
        <f t="shared" si="57"/>
        <v xml:space="preserve"> </v>
      </c>
      <c r="R464" t="s">
        <v>22</v>
      </c>
      <c r="S464">
        <v>0</v>
      </c>
      <c r="T464">
        <v>0</v>
      </c>
      <c r="U464">
        <v>0.05</v>
      </c>
      <c r="V464">
        <v>300</v>
      </c>
      <c r="W464">
        <v>45335.199999999997</v>
      </c>
      <c r="X464">
        <v>1540.32</v>
      </c>
      <c r="Y464">
        <v>598</v>
      </c>
      <c r="Z464">
        <v>665</v>
      </c>
      <c r="AA464">
        <v>1800.01</v>
      </c>
      <c r="AB464">
        <v>120836</v>
      </c>
    </row>
    <row r="465" spans="1:28" x14ac:dyDescent="0.3">
      <c r="A465" t="s">
        <v>22</v>
      </c>
      <c r="B465">
        <v>3</v>
      </c>
      <c r="C465">
        <v>50</v>
      </c>
      <c r="D465">
        <v>0.05</v>
      </c>
      <c r="E465">
        <v>300</v>
      </c>
      <c r="F465">
        <v>46164.9</v>
      </c>
      <c r="G465">
        <v>1342.89</v>
      </c>
      <c r="H465">
        <v>25</v>
      </c>
      <c r="I465">
        <v>41</v>
      </c>
      <c r="J465">
        <v>1801.81</v>
      </c>
      <c r="K465">
        <v>19531</v>
      </c>
      <c r="L465" s="33">
        <f t="shared" si="55"/>
        <v>1.8301452293141063E-2</v>
      </c>
      <c r="M465" s="39">
        <f t="shared" si="56"/>
        <v>6.4213593312456574E-3</v>
      </c>
      <c r="N465">
        <f t="shared" si="53"/>
        <v>45870.35</v>
      </c>
      <c r="O465">
        <f t="shared" si="54"/>
        <v>1</v>
      </c>
      <c r="P465">
        <f>IF(AND('Heuristica 24'!$C465=0,'Heuristica 24'!$B465=0,'Heuristica 24'!$F465&lt;&gt;"inf",OR(AND(B464=0,'Heuristica 24'!$F465&lt;P464),B464&lt;&gt;0)),'Heuristica 24'!$F465,P464)</f>
        <v>45335.199999999997</v>
      </c>
      <c r="Q465" t="str">
        <f t="shared" si="57"/>
        <v xml:space="preserve"> </v>
      </c>
      <c r="R465" t="s">
        <v>22</v>
      </c>
      <c r="S465">
        <v>0</v>
      </c>
      <c r="T465">
        <v>0</v>
      </c>
      <c r="U465">
        <v>0.1</v>
      </c>
      <c r="V465">
        <v>300</v>
      </c>
      <c r="W465">
        <v>45335.199999999997</v>
      </c>
      <c r="X465">
        <v>334.10899999999998</v>
      </c>
      <c r="Y465">
        <v>129</v>
      </c>
      <c r="Z465">
        <v>666</v>
      </c>
      <c r="AA465">
        <v>1800.28</v>
      </c>
      <c r="AB465">
        <v>145080</v>
      </c>
    </row>
    <row r="466" spans="1:28" x14ac:dyDescent="0.3">
      <c r="A466" t="s">
        <v>22</v>
      </c>
      <c r="B466">
        <v>3</v>
      </c>
      <c r="C466">
        <v>50</v>
      </c>
      <c r="D466">
        <v>0.1</v>
      </c>
      <c r="E466">
        <v>300</v>
      </c>
      <c r="F466" t="s">
        <v>511</v>
      </c>
      <c r="G466" t="s">
        <v>511</v>
      </c>
      <c r="H466" t="s">
        <v>511</v>
      </c>
      <c r="I466" t="s">
        <v>511</v>
      </c>
      <c r="J466" t="s">
        <v>511</v>
      </c>
      <c r="L466" s="33" t="str">
        <f t="shared" si="55"/>
        <v>---</v>
      </c>
      <c r="M466" s="39" t="str">
        <f t="shared" si="56"/>
        <v>---</v>
      </c>
      <c r="N466">
        <f t="shared" si="53"/>
        <v>0</v>
      </c>
      <c r="O466">
        <f t="shared" si="54"/>
        <v>0</v>
      </c>
      <c r="P466">
        <f>IF(AND('Heuristica 24'!$C466=0,'Heuristica 24'!$B466=0,'Heuristica 24'!$F466&lt;&gt;"inf",OR(AND(B465=0,'Heuristica 24'!$F466&lt;P465),B465&lt;&gt;0)),'Heuristica 24'!$F466,P465)</f>
        <v>45335.199999999997</v>
      </c>
      <c r="Q466" t="str">
        <f t="shared" si="57"/>
        <v xml:space="preserve"> </v>
      </c>
      <c r="R466" t="s">
        <v>22</v>
      </c>
      <c r="S466">
        <v>0</v>
      </c>
      <c r="T466">
        <v>0</v>
      </c>
      <c r="U466">
        <v>0.15</v>
      </c>
      <c r="V466">
        <v>300</v>
      </c>
      <c r="W466">
        <v>45338</v>
      </c>
      <c r="X466">
        <v>260.60000000000002</v>
      </c>
      <c r="Y466">
        <v>67</v>
      </c>
      <c r="Z466">
        <v>689</v>
      </c>
      <c r="AA466">
        <v>1800.13</v>
      </c>
      <c r="AB466">
        <v>120964</v>
      </c>
    </row>
    <row r="467" spans="1:28" x14ac:dyDescent="0.3">
      <c r="A467" t="s">
        <v>22</v>
      </c>
      <c r="B467">
        <v>3</v>
      </c>
      <c r="C467">
        <v>50</v>
      </c>
      <c r="D467">
        <v>0.15</v>
      </c>
      <c r="E467">
        <v>300</v>
      </c>
      <c r="F467" t="s">
        <v>511</v>
      </c>
      <c r="G467" t="s">
        <v>511</v>
      </c>
      <c r="H467" t="s">
        <v>511</v>
      </c>
      <c r="I467" t="s">
        <v>511</v>
      </c>
      <c r="J467" t="s">
        <v>511</v>
      </c>
      <c r="L467" s="33" t="str">
        <f t="shared" si="55"/>
        <v>---</v>
      </c>
      <c r="M467" s="39" t="str">
        <f t="shared" si="56"/>
        <v>---</v>
      </c>
      <c r="N467">
        <f t="shared" si="53"/>
        <v>0</v>
      </c>
      <c r="O467">
        <f t="shared" si="54"/>
        <v>0</v>
      </c>
      <c r="P467">
        <f>IF(AND('Heuristica 24'!$C467=0,'Heuristica 24'!$B467=0,'Heuristica 24'!$F467&lt;&gt;"inf",OR(AND(B466=0,'Heuristica 24'!$F467&lt;P466),B466&lt;&gt;0)),'Heuristica 24'!$F467,P466)</f>
        <v>45335.199999999997</v>
      </c>
      <c r="Q467" t="str">
        <f t="shared" si="57"/>
        <v xml:space="preserve"> </v>
      </c>
      <c r="R467" t="s">
        <v>22</v>
      </c>
      <c r="S467">
        <v>0</v>
      </c>
      <c r="T467">
        <v>0</v>
      </c>
      <c r="U467">
        <v>0.2</v>
      </c>
      <c r="V467">
        <v>300</v>
      </c>
      <c r="W467">
        <v>45338</v>
      </c>
      <c r="X467">
        <v>83.516900000000007</v>
      </c>
      <c r="Y467">
        <v>17</v>
      </c>
      <c r="Z467">
        <v>1032</v>
      </c>
      <c r="AA467">
        <v>1800.24</v>
      </c>
      <c r="AB467">
        <v>132076</v>
      </c>
    </row>
    <row r="468" spans="1:28" x14ac:dyDescent="0.3">
      <c r="A468" t="s">
        <v>22</v>
      </c>
      <c r="B468">
        <v>3</v>
      </c>
      <c r="C468">
        <v>50</v>
      </c>
      <c r="D468">
        <v>0.2</v>
      </c>
      <c r="E468">
        <v>300</v>
      </c>
      <c r="F468" t="s">
        <v>511</v>
      </c>
      <c r="G468" t="s">
        <v>511</v>
      </c>
      <c r="H468" t="s">
        <v>511</v>
      </c>
      <c r="I468" t="s">
        <v>511</v>
      </c>
      <c r="J468" t="s">
        <v>511</v>
      </c>
      <c r="L468" s="33" t="str">
        <f t="shared" si="55"/>
        <v>---</v>
      </c>
      <c r="M468" s="39" t="str">
        <f t="shared" si="56"/>
        <v>---</v>
      </c>
      <c r="N468">
        <f t="shared" si="53"/>
        <v>0</v>
      </c>
      <c r="O468">
        <f t="shared" si="54"/>
        <v>0</v>
      </c>
      <c r="P468">
        <f>IF(AND('Heuristica 24'!$C468=0,'Heuristica 24'!$B468=0,'Heuristica 24'!$F468&lt;&gt;"inf",OR(AND(B467=0,'Heuristica 24'!$F468&lt;P467),B467&lt;&gt;0)),'Heuristica 24'!$F468,P467)</f>
        <v>45335.199999999997</v>
      </c>
      <c r="Q468" t="str">
        <f t="shared" si="57"/>
        <v xml:space="preserve"> </v>
      </c>
      <c r="R468" t="s">
        <v>22</v>
      </c>
      <c r="S468">
        <v>1</v>
      </c>
      <c r="T468">
        <v>5</v>
      </c>
      <c r="U468">
        <v>0.05</v>
      </c>
      <c r="V468">
        <v>300</v>
      </c>
      <c r="W468">
        <v>45664.5</v>
      </c>
      <c r="X468">
        <v>1079.44</v>
      </c>
      <c r="Y468">
        <v>20</v>
      </c>
      <c r="Z468">
        <v>46</v>
      </c>
      <c r="AA468">
        <v>1800.62</v>
      </c>
      <c r="AB468">
        <v>18414</v>
      </c>
    </row>
    <row r="469" spans="1:28" x14ac:dyDescent="0.3">
      <c r="A469" t="s">
        <v>21</v>
      </c>
      <c r="B469">
        <v>0</v>
      </c>
      <c r="C469">
        <v>0</v>
      </c>
      <c r="D469">
        <v>0.05</v>
      </c>
      <c r="E469">
        <v>300</v>
      </c>
      <c r="F469">
        <v>40635.9</v>
      </c>
      <c r="G469">
        <v>827.66200000000003</v>
      </c>
      <c r="H469">
        <v>166</v>
      </c>
      <c r="I469">
        <v>346</v>
      </c>
      <c r="J469">
        <v>1800.22</v>
      </c>
      <c r="K469">
        <v>94738</v>
      </c>
      <c r="L469" s="33">
        <f t="shared" si="55"/>
        <v>0</v>
      </c>
      <c r="M469" s="39">
        <f t="shared" si="56"/>
        <v>0</v>
      </c>
      <c r="N469">
        <f t="shared" si="53"/>
        <v>40635.9</v>
      </c>
      <c r="O469">
        <f t="shared" si="54"/>
        <v>1</v>
      </c>
      <c r="P469">
        <f>IF(AND('Heuristica 24'!$C469=0,'Heuristica 24'!$B469=0,'Heuristica 24'!$F469&lt;&gt;"inf",OR(AND(B468=0,'Heuristica 24'!$F469&lt;P468),B468&lt;&gt;0)),'Heuristica 24'!$F469,P468)</f>
        <v>40635.9</v>
      </c>
      <c r="Q469" t="str">
        <f t="shared" si="57"/>
        <v xml:space="preserve"> </v>
      </c>
      <c r="R469" t="s">
        <v>22</v>
      </c>
      <c r="S469">
        <v>1</v>
      </c>
      <c r="T469">
        <v>5</v>
      </c>
      <c r="U469">
        <v>0.1</v>
      </c>
      <c r="V469">
        <v>300</v>
      </c>
      <c r="W469">
        <v>45862.2</v>
      </c>
      <c r="X469">
        <v>490.14699999999999</v>
      </c>
      <c r="Y469">
        <v>9</v>
      </c>
      <c r="Z469">
        <v>60</v>
      </c>
      <c r="AA469">
        <v>1800.96</v>
      </c>
      <c r="AB469">
        <v>23795</v>
      </c>
    </row>
    <row r="470" spans="1:28" x14ac:dyDescent="0.3">
      <c r="A470" t="s">
        <v>21</v>
      </c>
      <c r="B470">
        <v>0</v>
      </c>
      <c r="C470">
        <v>0</v>
      </c>
      <c r="D470">
        <v>0.1</v>
      </c>
      <c r="E470">
        <v>300</v>
      </c>
      <c r="F470">
        <v>40635.9</v>
      </c>
      <c r="G470">
        <v>605.80700000000002</v>
      </c>
      <c r="H470">
        <v>79</v>
      </c>
      <c r="I470">
        <v>288</v>
      </c>
      <c r="J470">
        <v>1800.21</v>
      </c>
      <c r="K470">
        <v>89999</v>
      </c>
      <c r="L470" s="33">
        <f t="shared" si="55"/>
        <v>0</v>
      </c>
      <c r="M470" s="39">
        <f t="shared" si="56"/>
        <v>0</v>
      </c>
      <c r="N470">
        <f t="shared" si="53"/>
        <v>40635.9</v>
      </c>
      <c r="O470">
        <f t="shared" si="54"/>
        <v>1</v>
      </c>
      <c r="P470">
        <f>IF(AND('Heuristica 24'!$C470=0,'Heuristica 24'!$B470=0,'Heuristica 24'!$F470&lt;&gt;"inf",OR(AND(B469=0,'Heuristica 24'!$F470&lt;P469),B469&lt;&gt;0)),'Heuristica 24'!$F470,P469)</f>
        <v>40635.9</v>
      </c>
      <c r="Q470" t="str">
        <f t="shared" si="57"/>
        <v xml:space="preserve"> </v>
      </c>
      <c r="R470" t="s">
        <v>22</v>
      </c>
      <c r="S470">
        <v>1</v>
      </c>
      <c r="T470">
        <v>5</v>
      </c>
      <c r="U470">
        <v>0.15</v>
      </c>
      <c r="V470">
        <v>300</v>
      </c>
      <c r="W470">
        <v>45501</v>
      </c>
      <c r="X470">
        <v>1718.13</v>
      </c>
      <c r="Y470">
        <v>60</v>
      </c>
      <c r="Z470">
        <v>69</v>
      </c>
      <c r="AA470">
        <v>1801.43</v>
      </c>
      <c r="AB470">
        <v>17317</v>
      </c>
    </row>
    <row r="471" spans="1:28" x14ac:dyDescent="0.3">
      <c r="A471" t="s">
        <v>21</v>
      </c>
      <c r="B471">
        <v>0</v>
      </c>
      <c r="C471">
        <v>0</v>
      </c>
      <c r="D471">
        <v>0.15</v>
      </c>
      <c r="E471">
        <v>300</v>
      </c>
      <c r="F471">
        <v>40635.9</v>
      </c>
      <c r="G471">
        <v>551.84799999999996</v>
      </c>
      <c r="H471">
        <v>93</v>
      </c>
      <c r="I471">
        <v>344</v>
      </c>
      <c r="J471">
        <v>1800.75</v>
      </c>
      <c r="K471">
        <v>108246</v>
      </c>
      <c r="L471" s="33">
        <f t="shared" si="55"/>
        <v>0</v>
      </c>
      <c r="M471" s="39">
        <f t="shared" si="56"/>
        <v>0</v>
      </c>
      <c r="N471">
        <f t="shared" si="53"/>
        <v>40635.9</v>
      </c>
      <c r="O471">
        <f t="shared" si="54"/>
        <v>1</v>
      </c>
      <c r="P471">
        <f>IF(AND('Heuristica 24'!$C471=0,'Heuristica 24'!$B471=0,'Heuristica 24'!$F471&lt;&gt;"inf",OR(AND(B470=0,'Heuristica 24'!$F471&lt;P470),B470&lt;&gt;0)),'Heuristica 24'!$F471,P470)</f>
        <v>40635.9</v>
      </c>
      <c r="Q471" t="str">
        <f t="shared" si="57"/>
        <v xml:space="preserve"> </v>
      </c>
      <c r="R471" t="s">
        <v>22</v>
      </c>
      <c r="S471">
        <v>1</v>
      </c>
      <c r="T471">
        <v>5</v>
      </c>
      <c r="U471">
        <v>0.15</v>
      </c>
      <c r="V471">
        <v>300</v>
      </c>
      <c r="W471" t="s">
        <v>511</v>
      </c>
      <c r="X471" t="s">
        <v>511</v>
      </c>
      <c r="Y471" t="s">
        <v>511</v>
      </c>
      <c r="Z471" t="s">
        <v>511</v>
      </c>
      <c r="AA471" t="s">
        <v>511</v>
      </c>
    </row>
    <row r="472" spans="1:28" x14ac:dyDescent="0.3">
      <c r="A472" t="s">
        <v>21</v>
      </c>
      <c r="B472">
        <v>0</v>
      </c>
      <c r="C472">
        <v>0</v>
      </c>
      <c r="D472">
        <v>0.2</v>
      </c>
      <c r="E472">
        <v>300</v>
      </c>
      <c r="F472">
        <v>40635.9</v>
      </c>
      <c r="G472">
        <v>536.702</v>
      </c>
      <c r="H472">
        <v>198</v>
      </c>
      <c r="I472">
        <v>526</v>
      </c>
      <c r="J472">
        <v>1800.05</v>
      </c>
      <c r="K472">
        <v>144509</v>
      </c>
      <c r="L472" s="33">
        <f t="shared" si="55"/>
        <v>0</v>
      </c>
      <c r="M472" s="39">
        <f t="shared" si="56"/>
        <v>0</v>
      </c>
      <c r="N472">
        <f t="shared" si="53"/>
        <v>40635.9</v>
      </c>
      <c r="O472">
        <f t="shared" si="54"/>
        <v>1</v>
      </c>
      <c r="P472">
        <f>IF(AND('Heuristica 24'!$C472=0,'Heuristica 24'!$B472=0,'Heuristica 24'!$F472&lt;&gt;"inf",OR(AND(B471=0,'Heuristica 24'!$F472&lt;P471),B471&lt;&gt;0)),'Heuristica 24'!$F472,P471)</f>
        <v>40635.9</v>
      </c>
      <c r="Q472" t="str">
        <f t="shared" si="57"/>
        <v xml:space="preserve"> </v>
      </c>
      <c r="R472" t="s">
        <v>22</v>
      </c>
      <c r="S472">
        <v>1</v>
      </c>
      <c r="T472">
        <v>5</v>
      </c>
      <c r="U472">
        <v>0.2</v>
      </c>
      <c r="V472">
        <v>300</v>
      </c>
      <c r="W472">
        <v>46144.7</v>
      </c>
      <c r="X472">
        <v>1672.8</v>
      </c>
      <c r="Y472">
        <v>70</v>
      </c>
      <c r="Z472">
        <v>82</v>
      </c>
      <c r="AA472">
        <v>1800.41</v>
      </c>
      <c r="AB472">
        <v>28469</v>
      </c>
    </row>
    <row r="473" spans="1:28" x14ac:dyDescent="0.3">
      <c r="A473" t="s">
        <v>21</v>
      </c>
      <c r="B473">
        <v>1</v>
      </c>
      <c r="C473">
        <v>5</v>
      </c>
      <c r="D473">
        <v>0.05</v>
      </c>
      <c r="E473">
        <v>300</v>
      </c>
      <c r="F473">
        <v>40802.400000000001</v>
      </c>
      <c r="G473">
        <v>1145.04</v>
      </c>
      <c r="H473">
        <v>39</v>
      </c>
      <c r="I473">
        <v>67</v>
      </c>
      <c r="J473">
        <v>1801.22</v>
      </c>
      <c r="K473">
        <v>26939</v>
      </c>
      <c r="L473" s="33">
        <f t="shared" si="55"/>
        <v>4.0973621846691621E-3</v>
      </c>
      <c r="M473" s="39">
        <f t="shared" si="56"/>
        <v>1.057181782518013E-3</v>
      </c>
      <c r="N473">
        <f t="shared" si="53"/>
        <v>40759.31</v>
      </c>
      <c r="O473">
        <f t="shared" si="54"/>
        <v>1</v>
      </c>
      <c r="P473">
        <f>IF(AND('Heuristica 24'!$C473=0,'Heuristica 24'!$B473=0,'Heuristica 24'!$F473&lt;&gt;"inf",OR(AND(B472=0,'Heuristica 24'!$F473&lt;P472),B472&lt;&gt;0)),'Heuristica 24'!$F473,P472)</f>
        <v>40635.9</v>
      </c>
      <c r="Q473" t="str">
        <f t="shared" si="57"/>
        <v xml:space="preserve"> </v>
      </c>
      <c r="R473" t="s">
        <v>22</v>
      </c>
      <c r="S473">
        <v>1</v>
      </c>
      <c r="T473">
        <v>5</v>
      </c>
      <c r="U473">
        <v>0.2</v>
      </c>
      <c r="V473">
        <v>300</v>
      </c>
      <c r="W473" t="s">
        <v>511</v>
      </c>
      <c r="X473" t="s">
        <v>511</v>
      </c>
      <c r="Y473" t="s">
        <v>511</v>
      </c>
      <c r="Z473" t="s">
        <v>511</v>
      </c>
      <c r="AA473" t="s">
        <v>511</v>
      </c>
    </row>
    <row r="474" spans="1:28" x14ac:dyDescent="0.3">
      <c r="A474" t="s">
        <v>21</v>
      </c>
      <c r="B474">
        <v>1</v>
      </c>
      <c r="C474">
        <v>5</v>
      </c>
      <c r="D474">
        <v>0.1</v>
      </c>
      <c r="E474">
        <v>300</v>
      </c>
      <c r="F474">
        <v>41232.5</v>
      </c>
      <c r="G474">
        <v>1092.18</v>
      </c>
      <c r="H474">
        <v>16</v>
      </c>
      <c r="I474">
        <v>34</v>
      </c>
      <c r="J474">
        <v>1801.59</v>
      </c>
      <c r="K474">
        <v>19368</v>
      </c>
      <c r="L474" s="33">
        <f t="shared" si="55"/>
        <v>1.4681599275517376E-2</v>
      </c>
      <c r="M474" s="39">
        <f t="shared" si="56"/>
        <v>6.4501168587869362E-3</v>
      </c>
      <c r="N474">
        <f t="shared" si="53"/>
        <v>40968.25</v>
      </c>
      <c r="O474">
        <f t="shared" si="54"/>
        <v>1</v>
      </c>
      <c r="P474">
        <f>IF(AND('Heuristica 24'!$C474=0,'Heuristica 24'!$B474=0,'Heuristica 24'!$F474&lt;&gt;"inf",OR(AND(B473=0,'Heuristica 24'!$F474&lt;P473),B473&lt;&gt;0)),'Heuristica 24'!$F474,P473)</f>
        <v>40635.9</v>
      </c>
      <c r="Q474" t="str">
        <f t="shared" si="57"/>
        <v xml:space="preserve"> </v>
      </c>
      <c r="R474" t="s">
        <v>22</v>
      </c>
      <c r="S474">
        <v>1</v>
      </c>
      <c r="T474">
        <v>10</v>
      </c>
      <c r="U474">
        <v>0.05</v>
      </c>
      <c r="V474">
        <v>300</v>
      </c>
      <c r="W474">
        <v>45528.2</v>
      </c>
      <c r="X474">
        <v>597.89099999999996</v>
      </c>
      <c r="Y474">
        <v>0</v>
      </c>
      <c r="Z474">
        <v>37</v>
      </c>
      <c r="AA474">
        <v>1800.96</v>
      </c>
      <c r="AB474">
        <v>13772</v>
      </c>
    </row>
    <row r="475" spans="1:28" x14ac:dyDescent="0.3">
      <c r="A475" t="s">
        <v>21</v>
      </c>
      <c r="B475">
        <v>1</v>
      </c>
      <c r="C475">
        <v>5</v>
      </c>
      <c r="D475">
        <v>0.15</v>
      </c>
      <c r="E475">
        <v>300</v>
      </c>
      <c r="F475">
        <v>40813.4</v>
      </c>
      <c r="G475">
        <v>1175.3599999999999</v>
      </c>
      <c r="H475">
        <v>28</v>
      </c>
      <c r="I475">
        <v>54</v>
      </c>
      <c r="J475">
        <v>1801.79</v>
      </c>
      <c r="K475">
        <v>19049</v>
      </c>
      <c r="L475" s="33">
        <f t="shared" si="55"/>
        <v>4.3680587854582065E-3</v>
      </c>
      <c r="M475" s="39" t="str">
        <f t="shared" si="56"/>
        <v>---</v>
      </c>
      <c r="N475">
        <f t="shared" si="53"/>
        <v>0</v>
      </c>
      <c r="O475">
        <f t="shared" si="54"/>
        <v>0</v>
      </c>
      <c r="P475">
        <f>IF(AND('Heuristica 24'!$C475=0,'Heuristica 24'!$B475=0,'Heuristica 24'!$F475&lt;&gt;"inf",OR(AND(B474=0,'Heuristica 24'!$F475&lt;P474),B474&lt;&gt;0)),'Heuristica 24'!$F475,P474)</f>
        <v>40635.9</v>
      </c>
      <c r="Q475" t="str">
        <f t="shared" si="57"/>
        <v xml:space="preserve"> </v>
      </c>
      <c r="R475" t="s">
        <v>22</v>
      </c>
      <c r="S475">
        <v>1</v>
      </c>
      <c r="T475">
        <v>10</v>
      </c>
      <c r="U475">
        <v>0.1</v>
      </c>
      <c r="V475">
        <v>300</v>
      </c>
      <c r="W475">
        <v>46273.3</v>
      </c>
      <c r="X475">
        <v>1420.78</v>
      </c>
      <c r="Y475">
        <v>5</v>
      </c>
      <c r="Z475">
        <v>14</v>
      </c>
      <c r="AA475">
        <v>1801.64</v>
      </c>
      <c r="AB475">
        <v>6597</v>
      </c>
    </row>
    <row r="476" spans="1:28" x14ac:dyDescent="0.3">
      <c r="A476" t="s">
        <v>21</v>
      </c>
      <c r="B476">
        <v>1</v>
      </c>
      <c r="C476">
        <v>5</v>
      </c>
      <c r="D476">
        <v>0.15</v>
      </c>
      <c r="E476">
        <v>300</v>
      </c>
      <c r="F476" t="s">
        <v>511</v>
      </c>
      <c r="G476" t="s">
        <v>511</v>
      </c>
      <c r="H476" t="s">
        <v>511</v>
      </c>
      <c r="I476" t="s">
        <v>511</v>
      </c>
      <c r="J476" t="s">
        <v>511</v>
      </c>
      <c r="L476" s="33" t="str">
        <f t="shared" si="55"/>
        <v>---</v>
      </c>
      <c r="M476" s="39" t="str">
        <f t="shared" si="56"/>
        <v>---</v>
      </c>
      <c r="N476">
        <f t="shared" si="53"/>
        <v>0</v>
      </c>
      <c r="O476">
        <f t="shared" si="54"/>
        <v>0</v>
      </c>
      <c r="P476">
        <f>IF(AND('Heuristica 24'!$C476=0,'Heuristica 24'!$B476=0,'Heuristica 24'!$F476&lt;&gt;"inf",OR(AND(B475=0,'Heuristica 24'!$F476&lt;P475),B475&lt;&gt;0)),'Heuristica 24'!$F476,P475)</f>
        <v>40635.9</v>
      </c>
      <c r="Q476" t="str">
        <f t="shared" si="57"/>
        <v xml:space="preserve"> </v>
      </c>
      <c r="R476" t="s">
        <v>22</v>
      </c>
      <c r="S476">
        <v>1</v>
      </c>
      <c r="T476">
        <v>10</v>
      </c>
      <c r="U476">
        <v>0.15</v>
      </c>
      <c r="V476">
        <v>300</v>
      </c>
      <c r="W476" t="s">
        <v>511</v>
      </c>
      <c r="X476" t="s">
        <v>511</v>
      </c>
      <c r="Y476" t="s">
        <v>511</v>
      </c>
      <c r="Z476" t="s">
        <v>511</v>
      </c>
      <c r="AA476" t="s">
        <v>511</v>
      </c>
    </row>
    <row r="477" spans="1:28" x14ac:dyDescent="0.3">
      <c r="A477" t="s">
        <v>21</v>
      </c>
      <c r="B477">
        <v>1</v>
      </c>
      <c r="C477">
        <v>5</v>
      </c>
      <c r="D477">
        <v>0.2</v>
      </c>
      <c r="E477">
        <v>300</v>
      </c>
      <c r="F477">
        <v>41057.1</v>
      </c>
      <c r="G477">
        <v>944.71299999999997</v>
      </c>
      <c r="H477">
        <v>21</v>
      </c>
      <c r="I477">
        <v>50</v>
      </c>
      <c r="J477">
        <v>1800.01</v>
      </c>
      <c r="K477">
        <v>21444</v>
      </c>
      <c r="L477" s="33">
        <f t="shared" si="55"/>
        <v>1.036521893202802E-2</v>
      </c>
      <c r="M477" s="39" t="str">
        <f t="shared" si="56"/>
        <v>---</v>
      </c>
      <c r="N477">
        <f t="shared" si="53"/>
        <v>0</v>
      </c>
      <c r="O477">
        <f t="shared" si="54"/>
        <v>0</v>
      </c>
      <c r="P477">
        <f>IF(AND('Heuristica 24'!$C477=0,'Heuristica 24'!$B477=0,'Heuristica 24'!$F477&lt;&gt;"inf",OR(AND(B476=0,'Heuristica 24'!$F477&lt;P476),B476&lt;&gt;0)),'Heuristica 24'!$F477,P476)</f>
        <v>40635.9</v>
      </c>
      <c r="Q477" t="str">
        <f t="shared" si="57"/>
        <v xml:space="preserve"> </v>
      </c>
      <c r="R477" t="s">
        <v>22</v>
      </c>
      <c r="S477">
        <v>1</v>
      </c>
      <c r="T477">
        <v>10</v>
      </c>
      <c r="U477">
        <v>0.2</v>
      </c>
      <c r="V477">
        <v>300</v>
      </c>
      <c r="W477" t="s">
        <v>511</v>
      </c>
      <c r="X477" t="s">
        <v>511</v>
      </c>
      <c r="Y477" t="s">
        <v>511</v>
      </c>
      <c r="Z477" t="s">
        <v>511</v>
      </c>
      <c r="AA477" t="s">
        <v>511</v>
      </c>
    </row>
    <row r="478" spans="1:28" x14ac:dyDescent="0.3">
      <c r="A478" t="s">
        <v>21</v>
      </c>
      <c r="B478">
        <v>1</v>
      </c>
      <c r="C478">
        <v>5</v>
      </c>
      <c r="D478">
        <v>0.2</v>
      </c>
      <c r="E478">
        <v>300</v>
      </c>
      <c r="F478" t="s">
        <v>511</v>
      </c>
      <c r="G478" t="s">
        <v>511</v>
      </c>
      <c r="H478" t="s">
        <v>511</v>
      </c>
      <c r="I478" t="s">
        <v>511</v>
      </c>
      <c r="J478" t="s">
        <v>511</v>
      </c>
      <c r="L478" s="33" t="str">
        <f t="shared" si="55"/>
        <v>---</v>
      </c>
      <c r="M478" s="39" t="str">
        <f t="shared" si="56"/>
        <v>---</v>
      </c>
      <c r="N478">
        <f t="shared" si="53"/>
        <v>0</v>
      </c>
      <c r="O478">
        <f t="shared" si="54"/>
        <v>0</v>
      </c>
      <c r="P478">
        <f>IF(AND('Heuristica 24'!$C478=0,'Heuristica 24'!$B478=0,'Heuristica 24'!$F478&lt;&gt;"inf",OR(AND(B477=0,'Heuristica 24'!$F478&lt;P477),B477&lt;&gt;0)),'Heuristica 24'!$F478,P477)</f>
        <v>40635.9</v>
      </c>
      <c r="Q478" t="str">
        <f t="shared" si="57"/>
        <v xml:space="preserve"> </v>
      </c>
      <c r="R478" t="s">
        <v>22</v>
      </c>
      <c r="S478">
        <v>1</v>
      </c>
      <c r="T478">
        <v>25</v>
      </c>
      <c r="U478">
        <v>0.05</v>
      </c>
      <c r="V478">
        <v>300</v>
      </c>
      <c r="W478">
        <v>45591.8</v>
      </c>
      <c r="X478">
        <v>1344.02</v>
      </c>
      <c r="Y478">
        <v>22</v>
      </c>
      <c r="Z478">
        <v>45</v>
      </c>
      <c r="AA478">
        <v>1801.96</v>
      </c>
      <c r="AB478">
        <v>13300</v>
      </c>
    </row>
    <row r="479" spans="1:28" x14ac:dyDescent="0.3">
      <c r="A479" t="s">
        <v>21</v>
      </c>
      <c r="B479">
        <v>1</v>
      </c>
      <c r="C479">
        <v>10</v>
      </c>
      <c r="D479">
        <v>0.05</v>
      </c>
      <c r="E479">
        <v>300</v>
      </c>
      <c r="F479">
        <v>40830.300000000003</v>
      </c>
      <c r="G479">
        <v>1656.64</v>
      </c>
      <c r="H479">
        <v>67</v>
      </c>
      <c r="I479">
        <v>81</v>
      </c>
      <c r="J479">
        <v>1800.28</v>
      </c>
      <c r="K479">
        <v>24702</v>
      </c>
      <c r="L479" s="33">
        <f t="shared" si="55"/>
        <v>4.7839471993975646E-3</v>
      </c>
      <c r="M479" s="39">
        <f t="shared" si="56"/>
        <v>1.7416879726375178E-3</v>
      </c>
      <c r="N479">
        <f t="shared" si="53"/>
        <v>40759.31</v>
      </c>
      <c r="O479">
        <f t="shared" si="54"/>
        <v>1</v>
      </c>
      <c r="P479">
        <f>IF(AND('Heuristica 24'!$C479=0,'Heuristica 24'!$B479=0,'Heuristica 24'!$F479&lt;&gt;"inf",OR(AND(B478=0,'Heuristica 24'!$F479&lt;P478),B478&lt;&gt;0)),'Heuristica 24'!$F479,P478)</f>
        <v>40635.9</v>
      </c>
      <c r="Q479" t="str">
        <f t="shared" si="57"/>
        <v xml:space="preserve"> </v>
      </c>
      <c r="R479" t="s">
        <v>22</v>
      </c>
      <c r="S479">
        <v>1</v>
      </c>
      <c r="T479">
        <v>25</v>
      </c>
      <c r="U479">
        <v>0.1</v>
      </c>
      <c r="V479">
        <v>300</v>
      </c>
      <c r="W479">
        <v>46242.5</v>
      </c>
      <c r="X479">
        <v>970.61300000000006</v>
      </c>
      <c r="Y479">
        <v>0</v>
      </c>
      <c r="Z479">
        <v>15</v>
      </c>
      <c r="AA479">
        <v>1801.73</v>
      </c>
      <c r="AB479">
        <v>7669</v>
      </c>
    </row>
    <row r="480" spans="1:28" x14ac:dyDescent="0.3">
      <c r="A480" t="s">
        <v>21</v>
      </c>
      <c r="B480">
        <v>1</v>
      </c>
      <c r="C480">
        <v>10</v>
      </c>
      <c r="D480">
        <v>0.1</v>
      </c>
      <c r="E480">
        <v>300</v>
      </c>
      <c r="F480">
        <v>41087.4</v>
      </c>
      <c r="G480">
        <v>1629.31</v>
      </c>
      <c r="H480">
        <v>35</v>
      </c>
      <c r="I480">
        <v>46</v>
      </c>
      <c r="J480">
        <v>1800.94</v>
      </c>
      <c r="K480">
        <v>22814</v>
      </c>
      <c r="L480" s="33">
        <f t="shared" si="55"/>
        <v>1.1110865023292282E-2</v>
      </c>
      <c r="M480" s="39">
        <f t="shared" si="56"/>
        <v>2.9083497586546159E-3</v>
      </c>
      <c r="N480">
        <f t="shared" si="53"/>
        <v>40968.25</v>
      </c>
      <c r="O480">
        <f t="shared" si="54"/>
        <v>1</v>
      </c>
      <c r="P480">
        <f>IF(AND('Heuristica 24'!$C480=0,'Heuristica 24'!$B480=0,'Heuristica 24'!$F480&lt;&gt;"inf",OR(AND(B479=0,'Heuristica 24'!$F480&lt;P479),B479&lt;&gt;0)),'Heuristica 24'!$F480,P479)</f>
        <v>40635.9</v>
      </c>
      <c r="Q480" t="str">
        <f t="shared" si="57"/>
        <v xml:space="preserve"> </v>
      </c>
      <c r="R480" t="s">
        <v>22</v>
      </c>
      <c r="S480">
        <v>1</v>
      </c>
      <c r="T480">
        <v>25</v>
      </c>
      <c r="U480">
        <v>0.15</v>
      </c>
      <c r="V480">
        <v>300</v>
      </c>
      <c r="W480" t="s">
        <v>511</v>
      </c>
      <c r="X480" t="s">
        <v>511</v>
      </c>
      <c r="Y480" t="s">
        <v>511</v>
      </c>
      <c r="Z480" t="s">
        <v>511</v>
      </c>
      <c r="AA480" t="s">
        <v>511</v>
      </c>
    </row>
    <row r="481" spans="1:28" x14ac:dyDescent="0.3">
      <c r="A481" t="s">
        <v>21</v>
      </c>
      <c r="B481">
        <v>1</v>
      </c>
      <c r="C481">
        <v>10</v>
      </c>
      <c r="D481">
        <v>0.15</v>
      </c>
      <c r="E481">
        <v>300</v>
      </c>
      <c r="F481" t="s">
        <v>511</v>
      </c>
      <c r="G481" t="s">
        <v>511</v>
      </c>
      <c r="H481" t="s">
        <v>511</v>
      </c>
      <c r="I481" t="s">
        <v>511</v>
      </c>
      <c r="J481" t="s">
        <v>511</v>
      </c>
      <c r="L481" s="33" t="str">
        <f t="shared" si="55"/>
        <v>---</v>
      </c>
      <c r="M481" s="39" t="str">
        <f t="shared" si="56"/>
        <v>---</v>
      </c>
      <c r="N481">
        <f t="shared" si="53"/>
        <v>0</v>
      </c>
      <c r="O481">
        <f t="shared" si="54"/>
        <v>0</v>
      </c>
      <c r="P481">
        <f>IF(AND('Heuristica 24'!$C481=0,'Heuristica 24'!$B481=0,'Heuristica 24'!$F481&lt;&gt;"inf",OR(AND(B480=0,'Heuristica 24'!$F481&lt;P480),B480&lt;&gt;0)),'Heuristica 24'!$F481,P480)</f>
        <v>40635.9</v>
      </c>
      <c r="Q481" t="str">
        <f t="shared" si="57"/>
        <v xml:space="preserve"> </v>
      </c>
      <c r="R481" t="s">
        <v>22</v>
      </c>
      <c r="S481">
        <v>1</v>
      </c>
      <c r="T481">
        <v>25</v>
      </c>
      <c r="U481">
        <v>0.2</v>
      </c>
      <c r="V481">
        <v>300</v>
      </c>
      <c r="W481" t="s">
        <v>511</v>
      </c>
      <c r="X481" t="s">
        <v>511</v>
      </c>
      <c r="Y481" t="s">
        <v>511</v>
      </c>
      <c r="Z481" t="s">
        <v>511</v>
      </c>
      <c r="AA481" t="s">
        <v>511</v>
      </c>
    </row>
    <row r="482" spans="1:28" x14ac:dyDescent="0.3">
      <c r="A482" t="s">
        <v>21</v>
      </c>
      <c r="B482">
        <v>1</v>
      </c>
      <c r="C482">
        <v>10</v>
      </c>
      <c r="D482">
        <v>0.2</v>
      </c>
      <c r="E482">
        <v>300</v>
      </c>
      <c r="F482" t="s">
        <v>511</v>
      </c>
      <c r="G482" t="s">
        <v>511</v>
      </c>
      <c r="H482" t="s">
        <v>511</v>
      </c>
      <c r="I482" t="s">
        <v>511</v>
      </c>
      <c r="J482" t="s">
        <v>511</v>
      </c>
      <c r="L482" s="33" t="str">
        <f t="shared" si="55"/>
        <v>---</v>
      </c>
      <c r="M482" s="39" t="str">
        <f t="shared" si="56"/>
        <v>---</v>
      </c>
      <c r="N482">
        <f t="shared" si="53"/>
        <v>0</v>
      </c>
      <c r="O482">
        <f t="shared" si="54"/>
        <v>0</v>
      </c>
      <c r="P482">
        <f>IF(AND('Heuristica 24'!$C482=0,'Heuristica 24'!$B482=0,'Heuristica 24'!$F482&lt;&gt;"inf",OR(AND(B481=0,'Heuristica 24'!$F482&lt;P481),B481&lt;&gt;0)),'Heuristica 24'!$F482,P481)</f>
        <v>40635.9</v>
      </c>
      <c r="Q482" t="str">
        <f t="shared" si="57"/>
        <v xml:space="preserve"> </v>
      </c>
      <c r="R482" t="s">
        <v>22</v>
      </c>
      <c r="S482">
        <v>1</v>
      </c>
      <c r="T482">
        <v>50</v>
      </c>
      <c r="U482">
        <v>0.05</v>
      </c>
      <c r="V482">
        <v>300</v>
      </c>
      <c r="W482">
        <v>45767.6</v>
      </c>
      <c r="X482">
        <v>1515.64</v>
      </c>
      <c r="Y482">
        <v>20</v>
      </c>
      <c r="Z482">
        <v>28</v>
      </c>
      <c r="AA482">
        <v>1807.17</v>
      </c>
      <c r="AB482">
        <v>12237</v>
      </c>
    </row>
    <row r="483" spans="1:28" x14ac:dyDescent="0.3">
      <c r="A483" t="s">
        <v>21</v>
      </c>
      <c r="B483">
        <v>1</v>
      </c>
      <c r="C483">
        <v>25</v>
      </c>
      <c r="D483">
        <v>0.05</v>
      </c>
      <c r="E483">
        <v>300</v>
      </c>
      <c r="F483">
        <v>40808.5</v>
      </c>
      <c r="G483">
        <v>1802.64</v>
      </c>
      <c r="H483">
        <v>37</v>
      </c>
      <c r="I483">
        <v>38</v>
      </c>
      <c r="J483">
        <v>1802.64</v>
      </c>
      <c r="K483">
        <v>13477</v>
      </c>
      <c r="L483" s="33">
        <f t="shared" si="55"/>
        <v>4.2474757541977048E-3</v>
      </c>
      <c r="M483" s="39">
        <f t="shared" si="56"/>
        <v>3.6402724443629353E-4</v>
      </c>
      <c r="N483">
        <f t="shared" si="53"/>
        <v>40793.65</v>
      </c>
      <c r="O483">
        <f t="shared" si="54"/>
        <v>1</v>
      </c>
      <c r="P483">
        <f>IF(AND('Heuristica 24'!$C483=0,'Heuristica 24'!$B483=0,'Heuristica 24'!$F483&lt;&gt;"inf",OR(AND(B482=0,'Heuristica 24'!$F483&lt;P482),B482&lt;&gt;0)),'Heuristica 24'!$F483,P482)</f>
        <v>40635.9</v>
      </c>
      <c r="Q483" t="str">
        <f t="shared" si="57"/>
        <v xml:space="preserve"> </v>
      </c>
      <c r="R483" t="s">
        <v>22</v>
      </c>
      <c r="S483">
        <v>1</v>
      </c>
      <c r="T483">
        <v>50</v>
      </c>
      <c r="U483">
        <v>0.1</v>
      </c>
      <c r="V483">
        <v>300</v>
      </c>
      <c r="W483">
        <v>46274.400000000001</v>
      </c>
      <c r="X483">
        <v>1814.49</v>
      </c>
      <c r="Y483">
        <v>0</v>
      </c>
      <c r="Z483">
        <v>1</v>
      </c>
      <c r="AA483">
        <v>1814.52</v>
      </c>
      <c r="AB483">
        <v>4638</v>
      </c>
    </row>
    <row r="484" spans="1:28" x14ac:dyDescent="0.3">
      <c r="A484" t="s">
        <v>21</v>
      </c>
      <c r="B484">
        <v>1</v>
      </c>
      <c r="C484">
        <v>25</v>
      </c>
      <c r="D484">
        <v>0.1</v>
      </c>
      <c r="E484">
        <v>300</v>
      </c>
      <c r="F484">
        <v>41162.9</v>
      </c>
      <c r="G484">
        <v>953.15599999999995</v>
      </c>
      <c r="H484">
        <v>0</v>
      </c>
      <c r="I484">
        <v>21</v>
      </c>
      <c r="J484">
        <v>1803.27</v>
      </c>
      <c r="K484">
        <v>9439</v>
      </c>
      <c r="L484" s="33">
        <f t="shared" si="55"/>
        <v>1.2968828055980097E-2</v>
      </c>
      <c r="M484" s="39">
        <f t="shared" si="56"/>
        <v>4.5724839745857615E-3</v>
      </c>
      <c r="N484">
        <f t="shared" si="53"/>
        <v>40975.54</v>
      </c>
      <c r="O484">
        <f t="shared" si="54"/>
        <v>1</v>
      </c>
      <c r="P484">
        <f>IF(AND('Heuristica 24'!$C484=0,'Heuristica 24'!$B484=0,'Heuristica 24'!$F484&lt;&gt;"inf",OR(AND(B483=0,'Heuristica 24'!$F484&lt;P483),B483&lt;&gt;0)),'Heuristica 24'!$F484,P483)</f>
        <v>40635.9</v>
      </c>
      <c r="Q484" t="str">
        <f t="shared" si="57"/>
        <v xml:space="preserve"> </v>
      </c>
      <c r="R484" t="s">
        <v>22</v>
      </c>
      <c r="S484">
        <v>1</v>
      </c>
      <c r="T484">
        <v>50</v>
      </c>
      <c r="U484">
        <v>0.15</v>
      </c>
      <c r="V484">
        <v>300</v>
      </c>
      <c r="W484" t="s">
        <v>511</v>
      </c>
      <c r="X484" t="s">
        <v>511</v>
      </c>
      <c r="Y484" t="s">
        <v>511</v>
      </c>
      <c r="Z484" t="s">
        <v>511</v>
      </c>
      <c r="AA484" t="s">
        <v>511</v>
      </c>
    </row>
    <row r="485" spans="1:28" x14ac:dyDescent="0.3">
      <c r="A485" t="s">
        <v>21</v>
      </c>
      <c r="B485">
        <v>1</v>
      </c>
      <c r="C485">
        <v>25</v>
      </c>
      <c r="D485">
        <v>0.15</v>
      </c>
      <c r="E485">
        <v>300</v>
      </c>
      <c r="F485" t="s">
        <v>511</v>
      </c>
      <c r="G485" t="s">
        <v>511</v>
      </c>
      <c r="H485" t="s">
        <v>511</v>
      </c>
      <c r="I485" t="s">
        <v>511</v>
      </c>
      <c r="J485" t="s">
        <v>511</v>
      </c>
      <c r="L485" s="33" t="str">
        <f t="shared" si="55"/>
        <v>---</v>
      </c>
      <c r="M485" s="39" t="str">
        <f t="shared" si="56"/>
        <v>---</v>
      </c>
      <c r="N485">
        <f t="shared" si="53"/>
        <v>0</v>
      </c>
      <c r="O485">
        <f t="shared" si="54"/>
        <v>0</v>
      </c>
      <c r="P485">
        <f>IF(AND('Heuristica 24'!$C485=0,'Heuristica 24'!$B485=0,'Heuristica 24'!$F485&lt;&gt;"inf",OR(AND(B484=0,'Heuristica 24'!$F485&lt;P484),B484&lt;&gt;0)),'Heuristica 24'!$F485,P484)</f>
        <v>40635.9</v>
      </c>
      <c r="Q485" t="str">
        <f t="shared" si="57"/>
        <v xml:space="preserve"> </v>
      </c>
      <c r="R485" t="s">
        <v>22</v>
      </c>
      <c r="S485">
        <v>1</v>
      </c>
      <c r="T485">
        <v>50</v>
      </c>
      <c r="U485">
        <v>0.2</v>
      </c>
      <c r="V485">
        <v>300</v>
      </c>
      <c r="W485" t="s">
        <v>511</v>
      </c>
      <c r="X485" t="s">
        <v>511</v>
      </c>
      <c r="Y485" t="s">
        <v>511</v>
      </c>
      <c r="Z485" t="s">
        <v>511</v>
      </c>
      <c r="AA485" t="s">
        <v>511</v>
      </c>
    </row>
    <row r="486" spans="1:28" x14ac:dyDescent="0.3">
      <c r="A486" t="s">
        <v>21</v>
      </c>
      <c r="B486">
        <v>1</v>
      </c>
      <c r="C486">
        <v>25</v>
      </c>
      <c r="D486">
        <v>0.2</v>
      </c>
      <c r="E486">
        <v>300</v>
      </c>
      <c r="F486" t="s">
        <v>511</v>
      </c>
      <c r="G486" t="s">
        <v>511</v>
      </c>
      <c r="H486" t="s">
        <v>511</v>
      </c>
      <c r="I486" t="s">
        <v>511</v>
      </c>
      <c r="J486" t="s">
        <v>511</v>
      </c>
      <c r="L486" s="33" t="str">
        <f t="shared" si="55"/>
        <v>---</v>
      </c>
      <c r="M486" s="39" t="str">
        <f t="shared" si="56"/>
        <v>---</v>
      </c>
      <c r="N486">
        <f t="shared" si="53"/>
        <v>0</v>
      </c>
      <c r="O486">
        <f t="shared" si="54"/>
        <v>0</v>
      </c>
      <c r="P486">
        <f>IF(AND('Heuristica 24'!$C486=0,'Heuristica 24'!$B486=0,'Heuristica 24'!$F486&lt;&gt;"inf",OR(AND(B485=0,'Heuristica 24'!$F486&lt;P485),B485&lt;&gt;0)),'Heuristica 24'!$F486,P485)</f>
        <v>40635.9</v>
      </c>
      <c r="Q486" t="str">
        <f t="shared" si="57"/>
        <v xml:space="preserve"> </v>
      </c>
      <c r="R486" t="s">
        <v>22</v>
      </c>
      <c r="S486">
        <v>2</v>
      </c>
      <c r="T486">
        <v>5</v>
      </c>
      <c r="U486">
        <v>0.05</v>
      </c>
      <c r="V486">
        <v>300</v>
      </c>
      <c r="W486">
        <v>45495</v>
      </c>
      <c r="X486">
        <v>1228.18</v>
      </c>
      <c r="Y486">
        <v>28</v>
      </c>
      <c r="Z486">
        <v>46</v>
      </c>
      <c r="AA486">
        <v>1802.21</v>
      </c>
      <c r="AB486">
        <v>20315</v>
      </c>
    </row>
    <row r="487" spans="1:28" x14ac:dyDescent="0.3">
      <c r="A487" t="s">
        <v>21</v>
      </c>
      <c r="B487">
        <v>1</v>
      </c>
      <c r="C487">
        <v>50</v>
      </c>
      <c r="D487">
        <v>0.05</v>
      </c>
      <c r="E487">
        <v>300</v>
      </c>
      <c r="F487">
        <v>40793.699999999997</v>
      </c>
      <c r="G487">
        <v>1382.63</v>
      </c>
      <c r="H487">
        <v>20</v>
      </c>
      <c r="I487">
        <v>35</v>
      </c>
      <c r="J487">
        <v>1801.5</v>
      </c>
      <c r="K487">
        <v>11157</v>
      </c>
      <c r="L487" s="33">
        <f t="shared" si="55"/>
        <v>3.8832657822269745E-3</v>
      </c>
      <c r="M487" s="39">
        <f t="shared" si="56"/>
        <v>1.2256809576172145E-6</v>
      </c>
      <c r="N487">
        <f t="shared" si="53"/>
        <v>40793.65</v>
      </c>
      <c r="O487">
        <f t="shared" si="54"/>
        <v>1</v>
      </c>
      <c r="P487">
        <f>IF(AND('Heuristica 24'!$C487=0,'Heuristica 24'!$B487=0,'Heuristica 24'!$F487&lt;&gt;"inf",OR(AND(B486=0,'Heuristica 24'!$F487&lt;P486),B486&lt;&gt;0)),'Heuristica 24'!$F487,P486)</f>
        <v>40635.9</v>
      </c>
      <c r="Q487" t="str">
        <f t="shared" si="57"/>
        <v xml:space="preserve"> </v>
      </c>
      <c r="R487" t="s">
        <v>22</v>
      </c>
      <c r="S487">
        <v>2</v>
      </c>
      <c r="T487">
        <v>5</v>
      </c>
      <c r="U487">
        <v>0.1</v>
      </c>
      <c r="V487">
        <v>300</v>
      </c>
      <c r="W487">
        <v>45682.8</v>
      </c>
      <c r="X487">
        <v>759.98</v>
      </c>
      <c r="Y487">
        <v>2</v>
      </c>
      <c r="Z487">
        <v>26</v>
      </c>
      <c r="AA487">
        <v>1803.14</v>
      </c>
      <c r="AB487">
        <v>14671</v>
      </c>
    </row>
    <row r="488" spans="1:28" x14ac:dyDescent="0.3">
      <c r="A488" t="s">
        <v>21</v>
      </c>
      <c r="B488">
        <v>1</v>
      </c>
      <c r="C488">
        <v>50</v>
      </c>
      <c r="D488">
        <v>0.1</v>
      </c>
      <c r="E488">
        <v>300</v>
      </c>
      <c r="F488">
        <v>41408.199999999997</v>
      </c>
      <c r="G488">
        <v>1336.35</v>
      </c>
      <c r="H488">
        <v>9</v>
      </c>
      <c r="I488">
        <v>21</v>
      </c>
      <c r="J488">
        <v>1800.52</v>
      </c>
      <c r="K488">
        <v>9546</v>
      </c>
      <c r="L488" s="33">
        <f t="shared" si="55"/>
        <v>1.9005362253573743E-2</v>
      </c>
      <c r="M488" s="39">
        <f t="shared" ref="M488:M551" si="58">IF(AND(F488&lt;&gt;"inf",N488&lt;&gt;0),F488/N488-1,"---")</f>
        <v>1.0558982261124505E-2</v>
      </c>
      <c r="N488">
        <f t="shared" ref="N488:N551" si="59">SUMPRODUCT(($A$1137:$A$1760=A488)*($B$1137:$B$1760=B488)*($C$1137:$C$1760=C488)*($D$1137:$D$1760=D488)*($F$1137:$F$1760))</f>
        <v>40975.54</v>
      </c>
      <c r="O488">
        <f t="shared" ref="O488:O551" si="60">SUMPRODUCT(($A$1137:$A$1760=A488)*($B$1137:$B$1760=B488)*($C$1137:$C$1760=C488)*($D$1137:$D$1760=D488)*($K$1137:$K$1760))</f>
        <v>0</v>
      </c>
      <c r="P488">
        <f>IF(AND('Heuristica 24'!$C488=0,'Heuristica 24'!$B488=0,'Heuristica 24'!$F488&lt;&gt;"inf",OR(AND(B487=0,'Heuristica 24'!$F488&lt;P487),B487&lt;&gt;0)),'Heuristica 24'!$F488,P487)</f>
        <v>40635.9</v>
      </c>
      <c r="Q488" t="str">
        <f t="shared" ref="Q488:Q551" si="61">IF(AND(M488&lt;-0.1%,O488=1),"Aqui", " ")</f>
        <v xml:space="preserve"> </v>
      </c>
      <c r="R488" t="s">
        <v>22</v>
      </c>
      <c r="S488">
        <v>2</v>
      </c>
      <c r="T488">
        <v>5</v>
      </c>
      <c r="U488">
        <v>0.15</v>
      </c>
      <c r="V488">
        <v>300</v>
      </c>
      <c r="W488">
        <v>45757.3</v>
      </c>
      <c r="X488">
        <v>1329.3</v>
      </c>
      <c r="Y488">
        <v>9</v>
      </c>
      <c r="Z488">
        <v>22</v>
      </c>
      <c r="AA488">
        <v>1802.27</v>
      </c>
      <c r="AB488">
        <v>8776</v>
      </c>
    </row>
    <row r="489" spans="1:28" x14ac:dyDescent="0.3">
      <c r="A489" t="s">
        <v>21</v>
      </c>
      <c r="B489">
        <v>1</v>
      </c>
      <c r="C489">
        <v>50</v>
      </c>
      <c r="D489">
        <v>0.15</v>
      </c>
      <c r="E489">
        <v>300</v>
      </c>
      <c r="F489" t="s">
        <v>511</v>
      </c>
      <c r="G489" t="s">
        <v>511</v>
      </c>
      <c r="H489" t="s">
        <v>511</v>
      </c>
      <c r="I489" t="s">
        <v>511</v>
      </c>
      <c r="J489" t="s">
        <v>511</v>
      </c>
      <c r="L489" s="33" t="str">
        <f t="shared" si="55"/>
        <v>---</v>
      </c>
      <c r="M489" s="39" t="str">
        <f t="shared" si="58"/>
        <v>---</v>
      </c>
      <c r="N489">
        <f t="shared" si="59"/>
        <v>0</v>
      </c>
      <c r="O489">
        <f t="shared" si="60"/>
        <v>0</v>
      </c>
      <c r="P489">
        <f>IF(AND('Heuristica 24'!$C489=0,'Heuristica 24'!$B489=0,'Heuristica 24'!$F489&lt;&gt;"inf",OR(AND(B488=0,'Heuristica 24'!$F489&lt;P488),B488&lt;&gt;0)),'Heuristica 24'!$F489,P488)</f>
        <v>40635.9</v>
      </c>
      <c r="Q489" t="str">
        <f t="shared" si="61"/>
        <v xml:space="preserve"> </v>
      </c>
      <c r="R489" t="s">
        <v>22</v>
      </c>
      <c r="S489">
        <v>2</v>
      </c>
      <c r="T489">
        <v>5</v>
      </c>
      <c r="U489">
        <v>0.2</v>
      </c>
      <c r="V489">
        <v>300</v>
      </c>
      <c r="W489">
        <v>45753.4</v>
      </c>
      <c r="X489">
        <v>1727.61</v>
      </c>
      <c r="Y489">
        <v>14</v>
      </c>
      <c r="Z489">
        <v>20</v>
      </c>
      <c r="AA489">
        <v>1800.67</v>
      </c>
      <c r="AB489">
        <v>10668</v>
      </c>
    </row>
    <row r="490" spans="1:28" x14ac:dyDescent="0.3">
      <c r="A490" t="s">
        <v>21</v>
      </c>
      <c r="B490">
        <v>1</v>
      </c>
      <c r="C490">
        <v>50</v>
      </c>
      <c r="D490">
        <v>0.2</v>
      </c>
      <c r="E490">
        <v>300</v>
      </c>
      <c r="F490" t="s">
        <v>511</v>
      </c>
      <c r="G490" t="s">
        <v>511</v>
      </c>
      <c r="H490" t="s">
        <v>511</v>
      </c>
      <c r="I490" t="s">
        <v>511</v>
      </c>
      <c r="J490" t="s">
        <v>511</v>
      </c>
      <c r="L490" s="33" t="str">
        <f t="shared" si="55"/>
        <v>---</v>
      </c>
      <c r="M490" s="39" t="str">
        <f t="shared" si="58"/>
        <v>---</v>
      </c>
      <c r="N490">
        <f t="shared" si="59"/>
        <v>0</v>
      </c>
      <c r="O490">
        <f t="shared" si="60"/>
        <v>0</v>
      </c>
      <c r="P490">
        <f>IF(AND('Heuristica 24'!$C490=0,'Heuristica 24'!$B490=0,'Heuristica 24'!$F490&lt;&gt;"inf",OR(AND(B489=0,'Heuristica 24'!$F490&lt;P489),B489&lt;&gt;0)),'Heuristica 24'!$F490,P489)</f>
        <v>40635.9</v>
      </c>
      <c r="Q490" t="str">
        <f t="shared" si="61"/>
        <v xml:space="preserve"> </v>
      </c>
      <c r="R490" t="s">
        <v>22</v>
      </c>
      <c r="S490">
        <v>2</v>
      </c>
      <c r="T490">
        <v>10</v>
      </c>
      <c r="U490">
        <v>0.05</v>
      </c>
      <c r="V490">
        <v>300</v>
      </c>
      <c r="W490">
        <v>45726.6</v>
      </c>
      <c r="X490">
        <v>1476.13</v>
      </c>
      <c r="Y490">
        <v>14</v>
      </c>
      <c r="Z490">
        <v>25</v>
      </c>
      <c r="AA490">
        <v>1803.12</v>
      </c>
      <c r="AB490">
        <v>13075</v>
      </c>
    </row>
    <row r="491" spans="1:28" x14ac:dyDescent="0.3">
      <c r="A491" t="s">
        <v>21</v>
      </c>
      <c r="B491">
        <v>2</v>
      </c>
      <c r="C491">
        <v>5</v>
      </c>
      <c r="D491">
        <v>0.05</v>
      </c>
      <c r="E491">
        <v>300</v>
      </c>
      <c r="F491">
        <v>40869.199999999997</v>
      </c>
      <c r="G491">
        <v>1783.22</v>
      </c>
      <c r="H491">
        <v>28</v>
      </c>
      <c r="I491">
        <v>31</v>
      </c>
      <c r="J491">
        <v>1801.01</v>
      </c>
      <c r="K491">
        <v>13980</v>
      </c>
      <c r="L491" s="33">
        <f t="shared" si="55"/>
        <v>5.7412288149147894E-3</v>
      </c>
      <c r="M491" s="39">
        <f t="shared" si="58"/>
        <v>3.3471747380369177E-3</v>
      </c>
      <c r="N491">
        <f t="shared" si="59"/>
        <v>40732.86</v>
      </c>
      <c r="O491">
        <f t="shared" si="60"/>
        <v>1</v>
      </c>
      <c r="P491">
        <f>IF(AND('Heuristica 24'!$C491=0,'Heuristica 24'!$B491=0,'Heuristica 24'!$F491&lt;&gt;"inf",OR(AND(B490=0,'Heuristica 24'!$F491&lt;P490),B490&lt;&gt;0)),'Heuristica 24'!$F491,P490)</f>
        <v>40635.9</v>
      </c>
      <c r="Q491" t="str">
        <f t="shared" si="61"/>
        <v xml:space="preserve"> </v>
      </c>
      <c r="R491" t="s">
        <v>22</v>
      </c>
      <c r="S491">
        <v>2</v>
      </c>
      <c r="T491">
        <v>10</v>
      </c>
      <c r="U491">
        <v>0.1</v>
      </c>
      <c r="V491">
        <v>300</v>
      </c>
      <c r="W491">
        <v>45985.7</v>
      </c>
      <c r="X491">
        <v>1674.83</v>
      </c>
      <c r="Y491">
        <v>13</v>
      </c>
      <c r="Z491">
        <v>22</v>
      </c>
      <c r="AA491">
        <v>1806.26</v>
      </c>
      <c r="AB491">
        <v>9789</v>
      </c>
    </row>
    <row r="492" spans="1:28" x14ac:dyDescent="0.3">
      <c r="A492" t="s">
        <v>21</v>
      </c>
      <c r="B492">
        <v>2</v>
      </c>
      <c r="C492">
        <v>5</v>
      </c>
      <c r="D492">
        <v>0.1</v>
      </c>
      <c r="E492">
        <v>300</v>
      </c>
      <c r="F492">
        <v>40972.699999999997</v>
      </c>
      <c r="G492">
        <v>1722.77</v>
      </c>
      <c r="H492">
        <v>39</v>
      </c>
      <c r="I492">
        <v>48</v>
      </c>
      <c r="J492">
        <v>1803.41</v>
      </c>
      <c r="K492">
        <v>15987</v>
      </c>
      <c r="L492" s="33">
        <f t="shared" si="55"/>
        <v>8.2882377405200103E-3</v>
      </c>
      <c r="M492" s="39">
        <f t="shared" si="58"/>
        <v>5.4820560151815911E-3</v>
      </c>
      <c r="N492">
        <f t="shared" si="59"/>
        <v>40749.31</v>
      </c>
      <c r="O492">
        <f t="shared" si="60"/>
        <v>1</v>
      </c>
      <c r="P492">
        <f>IF(AND('Heuristica 24'!$C492=0,'Heuristica 24'!$B492=0,'Heuristica 24'!$F492&lt;&gt;"inf",OR(AND(B491=0,'Heuristica 24'!$F492&lt;P491),B491&lt;&gt;0)),'Heuristica 24'!$F492,P491)</f>
        <v>40635.9</v>
      </c>
      <c r="Q492" t="str">
        <f t="shared" si="61"/>
        <v xml:space="preserve"> </v>
      </c>
      <c r="R492" t="s">
        <v>22</v>
      </c>
      <c r="S492">
        <v>2</v>
      </c>
      <c r="T492">
        <v>10</v>
      </c>
      <c r="U492">
        <v>0.15</v>
      </c>
      <c r="V492">
        <v>300</v>
      </c>
      <c r="W492">
        <v>45879.6</v>
      </c>
      <c r="X492">
        <v>956.452</v>
      </c>
      <c r="Y492">
        <v>0</v>
      </c>
      <c r="Z492">
        <v>11</v>
      </c>
      <c r="AA492">
        <v>1811.64</v>
      </c>
      <c r="AB492">
        <v>6492</v>
      </c>
    </row>
    <row r="493" spans="1:28" x14ac:dyDescent="0.3">
      <c r="A493" t="s">
        <v>21</v>
      </c>
      <c r="B493">
        <v>2</v>
      </c>
      <c r="C493">
        <v>5</v>
      </c>
      <c r="D493">
        <v>0.15</v>
      </c>
      <c r="E493">
        <v>300</v>
      </c>
      <c r="F493">
        <v>40923.9</v>
      </c>
      <c r="G493">
        <v>1140.6500000000001</v>
      </c>
      <c r="H493">
        <v>24</v>
      </c>
      <c r="I493">
        <v>44</v>
      </c>
      <c r="J493">
        <v>1801.39</v>
      </c>
      <c r="K493">
        <v>15596</v>
      </c>
      <c r="L493" s="33">
        <f t="shared" si="55"/>
        <v>7.0873291842927788E-3</v>
      </c>
      <c r="M493" s="39">
        <f t="shared" si="58"/>
        <v>3.4054178238525079E-3</v>
      </c>
      <c r="N493">
        <f t="shared" si="59"/>
        <v>40785.01</v>
      </c>
      <c r="O493">
        <f t="shared" si="60"/>
        <v>1</v>
      </c>
      <c r="P493">
        <f>IF(AND('Heuristica 24'!$C493=0,'Heuristica 24'!$B493=0,'Heuristica 24'!$F493&lt;&gt;"inf",OR(AND(B492=0,'Heuristica 24'!$F493&lt;P492),B492&lt;&gt;0)),'Heuristica 24'!$F493,P492)</f>
        <v>40635.9</v>
      </c>
      <c r="Q493" t="str">
        <f t="shared" si="61"/>
        <v xml:space="preserve"> </v>
      </c>
      <c r="R493" t="s">
        <v>22</v>
      </c>
      <c r="S493">
        <v>2</v>
      </c>
      <c r="T493">
        <v>10</v>
      </c>
      <c r="U493">
        <v>0.2</v>
      </c>
      <c r="V493">
        <v>300</v>
      </c>
      <c r="W493">
        <v>46243.3</v>
      </c>
      <c r="X493">
        <v>1626.67</v>
      </c>
      <c r="Y493">
        <v>20</v>
      </c>
      <c r="Z493">
        <v>29</v>
      </c>
      <c r="AA493">
        <v>1802.23</v>
      </c>
      <c r="AB493">
        <v>11585</v>
      </c>
    </row>
    <row r="494" spans="1:28" x14ac:dyDescent="0.3">
      <c r="A494" t="s">
        <v>21</v>
      </c>
      <c r="B494">
        <v>2</v>
      </c>
      <c r="C494">
        <v>5</v>
      </c>
      <c r="D494">
        <v>0.2</v>
      </c>
      <c r="E494">
        <v>300</v>
      </c>
      <c r="F494">
        <v>40911.1</v>
      </c>
      <c r="G494">
        <v>697.476</v>
      </c>
      <c r="H494">
        <v>11</v>
      </c>
      <c r="I494">
        <v>34</v>
      </c>
      <c r="J494">
        <v>1803.36</v>
      </c>
      <c r="K494">
        <v>12459</v>
      </c>
      <c r="L494" s="33">
        <f t="shared" si="55"/>
        <v>6.7723367761018949E-3</v>
      </c>
      <c r="M494" s="39">
        <f t="shared" si="58"/>
        <v>2.879124569632685E-3</v>
      </c>
      <c r="N494">
        <f t="shared" si="59"/>
        <v>40793.65</v>
      </c>
      <c r="O494">
        <f t="shared" si="60"/>
        <v>1</v>
      </c>
      <c r="P494">
        <f>IF(AND('Heuristica 24'!$C494=0,'Heuristica 24'!$B494=0,'Heuristica 24'!$F494&lt;&gt;"inf",OR(AND(B493=0,'Heuristica 24'!$F494&lt;P493),B493&lt;&gt;0)),'Heuristica 24'!$F494,P493)</f>
        <v>40635.9</v>
      </c>
      <c r="Q494" t="str">
        <f t="shared" si="61"/>
        <v xml:space="preserve"> </v>
      </c>
      <c r="R494" t="s">
        <v>22</v>
      </c>
      <c r="S494">
        <v>2</v>
      </c>
      <c r="T494">
        <v>25</v>
      </c>
      <c r="U494">
        <v>0.05</v>
      </c>
      <c r="V494">
        <v>300</v>
      </c>
      <c r="W494">
        <v>45761</v>
      </c>
      <c r="X494">
        <v>1066.27</v>
      </c>
      <c r="Y494">
        <v>0</v>
      </c>
      <c r="Z494">
        <v>22</v>
      </c>
      <c r="AA494">
        <v>1804.24</v>
      </c>
      <c r="AB494">
        <v>9412</v>
      </c>
    </row>
    <row r="495" spans="1:28" x14ac:dyDescent="0.3">
      <c r="A495" t="s">
        <v>21</v>
      </c>
      <c r="B495">
        <v>2</v>
      </c>
      <c r="C495">
        <v>10</v>
      </c>
      <c r="D495">
        <v>0.05</v>
      </c>
      <c r="E495">
        <v>300</v>
      </c>
      <c r="F495">
        <v>40871.1</v>
      </c>
      <c r="G495">
        <v>1144.6099999999999</v>
      </c>
      <c r="H495">
        <v>16</v>
      </c>
      <c r="I495">
        <v>45</v>
      </c>
      <c r="J495">
        <v>1801.25</v>
      </c>
      <c r="K495">
        <v>14843</v>
      </c>
      <c r="L495" s="33">
        <f t="shared" si="55"/>
        <v>5.7879855005056324E-3</v>
      </c>
      <c r="M495" s="39">
        <f t="shared" si="58"/>
        <v>2.9887622637045919E-3</v>
      </c>
      <c r="N495">
        <f t="shared" si="59"/>
        <v>40749.31</v>
      </c>
      <c r="O495">
        <f t="shared" si="60"/>
        <v>1</v>
      </c>
      <c r="P495">
        <f>IF(AND('Heuristica 24'!$C495=0,'Heuristica 24'!$B495=0,'Heuristica 24'!$F495&lt;&gt;"inf",OR(AND(B494=0,'Heuristica 24'!$F495&lt;P494),B494&lt;&gt;0)),'Heuristica 24'!$F495,P494)</f>
        <v>40635.9</v>
      </c>
      <c r="Q495" t="str">
        <f t="shared" si="61"/>
        <v xml:space="preserve"> </v>
      </c>
      <c r="R495" t="s">
        <v>22</v>
      </c>
      <c r="S495">
        <v>2</v>
      </c>
      <c r="T495">
        <v>25</v>
      </c>
      <c r="U495">
        <v>0.1</v>
      </c>
      <c r="V495">
        <v>300</v>
      </c>
      <c r="W495">
        <v>46179.5</v>
      </c>
      <c r="X495">
        <v>1502.21</v>
      </c>
      <c r="Y495">
        <v>4</v>
      </c>
      <c r="Z495">
        <v>12</v>
      </c>
      <c r="AA495">
        <v>1808.61</v>
      </c>
      <c r="AB495">
        <v>8449</v>
      </c>
    </row>
    <row r="496" spans="1:28" x14ac:dyDescent="0.3">
      <c r="A496" t="s">
        <v>21</v>
      </c>
      <c r="B496">
        <v>2</v>
      </c>
      <c r="C496">
        <v>10</v>
      </c>
      <c r="D496">
        <v>0.1</v>
      </c>
      <c r="E496">
        <v>300</v>
      </c>
      <c r="F496">
        <v>40975.800000000003</v>
      </c>
      <c r="G496">
        <v>1740.16</v>
      </c>
      <c r="H496">
        <v>4</v>
      </c>
      <c r="I496">
        <v>8</v>
      </c>
      <c r="J496">
        <v>1802.17</v>
      </c>
      <c r="K496">
        <v>7650</v>
      </c>
      <c r="L496" s="33">
        <f t="shared" si="55"/>
        <v>8.3645249643788944E-3</v>
      </c>
      <c r="M496" s="39">
        <f t="shared" si="58"/>
        <v>4.4651557288941657E-3</v>
      </c>
      <c r="N496">
        <f t="shared" si="59"/>
        <v>40793.65</v>
      </c>
      <c r="O496">
        <f t="shared" si="60"/>
        <v>0</v>
      </c>
      <c r="P496">
        <f>IF(AND('Heuristica 24'!$C496=0,'Heuristica 24'!$B496=0,'Heuristica 24'!$F496&lt;&gt;"inf",OR(AND(B495=0,'Heuristica 24'!$F496&lt;P495),B495&lt;&gt;0)),'Heuristica 24'!$F496,P495)</f>
        <v>40635.9</v>
      </c>
      <c r="Q496" t="str">
        <f t="shared" si="61"/>
        <v xml:space="preserve"> </v>
      </c>
      <c r="R496" t="s">
        <v>22</v>
      </c>
      <c r="S496">
        <v>2</v>
      </c>
      <c r="T496">
        <v>25</v>
      </c>
      <c r="U496">
        <v>0.15</v>
      </c>
      <c r="V496">
        <v>300</v>
      </c>
      <c r="W496" t="s">
        <v>511</v>
      </c>
      <c r="X496" t="s">
        <v>511</v>
      </c>
      <c r="Y496" t="s">
        <v>511</v>
      </c>
      <c r="Z496" t="s">
        <v>511</v>
      </c>
      <c r="AA496" t="s">
        <v>511</v>
      </c>
    </row>
    <row r="497" spans="1:28" x14ac:dyDescent="0.3">
      <c r="A497" t="s">
        <v>21</v>
      </c>
      <c r="B497">
        <v>2</v>
      </c>
      <c r="C497">
        <v>10</v>
      </c>
      <c r="D497">
        <v>0.15</v>
      </c>
      <c r="E497">
        <v>300</v>
      </c>
      <c r="F497">
        <v>40892.5</v>
      </c>
      <c r="G497">
        <v>1747.88</v>
      </c>
      <c r="H497">
        <v>27</v>
      </c>
      <c r="I497">
        <v>33</v>
      </c>
      <c r="J497">
        <v>1802.31</v>
      </c>
      <c r="K497">
        <v>12431</v>
      </c>
      <c r="L497" s="33">
        <f t="shared" si="55"/>
        <v>6.3146134329497006E-3</v>
      </c>
      <c r="M497" s="39">
        <f t="shared" si="58"/>
        <v>2.4231712533691052E-3</v>
      </c>
      <c r="N497">
        <f t="shared" si="59"/>
        <v>40793.65</v>
      </c>
      <c r="O497">
        <f t="shared" si="60"/>
        <v>1</v>
      </c>
      <c r="P497">
        <f>IF(AND('Heuristica 24'!$C497=0,'Heuristica 24'!$B497=0,'Heuristica 24'!$F497&lt;&gt;"inf",OR(AND(B496=0,'Heuristica 24'!$F497&lt;P496),B496&lt;&gt;0)),'Heuristica 24'!$F497,P496)</f>
        <v>40635.9</v>
      </c>
      <c r="Q497" t="str">
        <f t="shared" si="61"/>
        <v xml:space="preserve"> </v>
      </c>
      <c r="R497" t="s">
        <v>22</v>
      </c>
      <c r="S497">
        <v>2</v>
      </c>
      <c r="T497">
        <v>25</v>
      </c>
      <c r="U497">
        <v>0.2</v>
      </c>
      <c r="V497">
        <v>300</v>
      </c>
      <c r="W497" t="s">
        <v>511</v>
      </c>
      <c r="X497" t="s">
        <v>511</v>
      </c>
      <c r="Y497" t="s">
        <v>511</v>
      </c>
      <c r="Z497" t="s">
        <v>511</v>
      </c>
      <c r="AA497" t="s">
        <v>511</v>
      </c>
    </row>
    <row r="498" spans="1:28" x14ac:dyDescent="0.3">
      <c r="A498" t="s">
        <v>21</v>
      </c>
      <c r="B498">
        <v>2</v>
      </c>
      <c r="C498">
        <v>10</v>
      </c>
      <c r="D498">
        <v>0.2</v>
      </c>
      <c r="E498">
        <v>300</v>
      </c>
      <c r="F498">
        <v>41706.9</v>
      </c>
      <c r="G498">
        <v>1733.07</v>
      </c>
      <c r="H498">
        <v>13</v>
      </c>
      <c r="I498">
        <v>16</v>
      </c>
      <c r="J498">
        <v>1801.77</v>
      </c>
      <c r="K498">
        <v>8095</v>
      </c>
      <c r="L498" s="33">
        <f t="shared" si="55"/>
        <v>2.6356005404088556E-2</v>
      </c>
      <c r="M498" s="39">
        <f t="shared" si="58"/>
        <v>1.6096001044676012E-2</v>
      </c>
      <c r="N498">
        <f t="shared" si="59"/>
        <v>41046.22</v>
      </c>
      <c r="O498">
        <f t="shared" si="60"/>
        <v>1</v>
      </c>
      <c r="P498">
        <f>IF(AND('Heuristica 24'!$C498=0,'Heuristica 24'!$B498=0,'Heuristica 24'!$F498&lt;&gt;"inf",OR(AND(B497=0,'Heuristica 24'!$F498&lt;P497),B497&lt;&gt;0)),'Heuristica 24'!$F498,P497)</f>
        <v>40635.9</v>
      </c>
      <c r="Q498" t="str">
        <f t="shared" si="61"/>
        <v xml:space="preserve"> </v>
      </c>
      <c r="R498" t="s">
        <v>22</v>
      </c>
      <c r="S498">
        <v>2</v>
      </c>
      <c r="T498">
        <v>50</v>
      </c>
      <c r="U498">
        <v>0.05</v>
      </c>
      <c r="V498">
        <v>300</v>
      </c>
      <c r="W498">
        <v>46004.1</v>
      </c>
      <c r="X498">
        <v>1422.07</v>
      </c>
      <c r="Y498">
        <v>24</v>
      </c>
      <c r="Z498">
        <v>35</v>
      </c>
      <c r="AA498">
        <v>1807.26</v>
      </c>
      <c r="AB498">
        <v>13012</v>
      </c>
    </row>
    <row r="499" spans="1:28" x14ac:dyDescent="0.3">
      <c r="A499" t="s">
        <v>21</v>
      </c>
      <c r="B499">
        <v>2</v>
      </c>
      <c r="C499">
        <v>25</v>
      </c>
      <c r="D499">
        <v>0.05</v>
      </c>
      <c r="E499">
        <v>300</v>
      </c>
      <c r="F499">
        <v>40957.9</v>
      </c>
      <c r="G499">
        <v>1800.25</v>
      </c>
      <c r="H499">
        <v>19</v>
      </c>
      <c r="I499">
        <v>20</v>
      </c>
      <c r="J499">
        <v>1800.25</v>
      </c>
      <c r="K499">
        <v>10928</v>
      </c>
      <c r="L499" s="33">
        <f t="shared" si="55"/>
        <v>7.924027768549502E-3</v>
      </c>
      <c r="M499" s="39">
        <f t="shared" si="58"/>
        <v>4.026361946038115E-3</v>
      </c>
      <c r="N499">
        <f t="shared" si="59"/>
        <v>40793.65</v>
      </c>
      <c r="O499">
        <f t="shared" si="60"/>
        <v>1</v>
      </c>
      <c r="P499">
        <f>IF(AND('Heuristica 24'!$C499=0,'Heuristica 24'!$B499=0,'Heuristica 24'!$F499&lt;&gt;"inf",OR(AND(B498=0,'Heuristica 24'!$F499&lt;P498),B498&lt;&gt;0)),'Heuristica 24'!$F499,P498)</f>
        <v>40635.9</v>
      </c>
      <c r="Q499" t="str">
        <f t="shared" si="61"/>
        <v xml:space="preserve"> </v>
      </c>
      <c r="R499" t="s">
        <v>22</v>
      </c>
      <c r="S499">
        <v>2</v>
      </c>
      <c r="T499">
        <v>50</v>
      </c>
      <c r="U499">
        <v>0.1</v>
      </c>
      <c r="V499">
        <v>300</v>
      </c>
      <c r="W499">
        <v>46196.3</v>
      </c>
      <c r="X499">
        <v>1557.65</v>
      </c>
      <c r="Y499">
        <v>8</v>
      </c>
      <c r="Z499">
        <v>13</v>
      </c>
      <c r="AA499">
        <v>1806.3</v>
      </c>
      <c r="AB499">
        <v>9070</v>
      </c>
    </row>
    <row r="500" spans="1:28" x14ac:dyDescent="0.3">
      <c r="A500" t="s">
        <v>21</v>
      </c>
      <c r="B500">
        <v>2</v>
      </c>
      <c r="C500">
        <v>25</v>
      </c>
      <c r="D500">
        <v>0.1</v>
      </c>
      <c r="E500">
        <v>300</v>
      </c>
      <c r="F500">
        <v>41508.300000000003</v>
      </c>
      <c r="G500">
        <v>1697.33</v>
      </c>
      <c r="H500">
        <v>0</v>
      </c>
      <c r="I500">
        <v>3</v>
      </c>
      <c r="J500">
        <v>1813.12</v>
      </c>
      <c r="K500">
        <v>4693</v>
      </c>
      <c r="L500" s="33">
        <f t="shared" si="55"/>
        <v>2.1468701320753292E-2</v>
      </c>
      <c r="M500" s="39">
        <f t="shared" si="58"/>
        <v>1.3001903086573119E-2</v>
      </c>
      <c r="N500">
        <f t="shared" si="59"/>
        <v>40975.54</v>
      </c>
      <c r="O500">
        <f t="shared" si="60"/>
        <v>1</v>
      </c>
      <c r="P500">
        <f>IF(AND('Heuristica 24'!$C500=0,'Heuristica 24'!$B500=0,'Heuristica 24'!$F500&lt;&gt;"inf",OR(AND(B499=0,'Heuristica 24'!$F500&lt;P499),B499&lt;&gt;0)),'Heuristica 24'!$F500,P499)</f>
        <v>40635.9</v>
      </c>
      <c r="Q500" t="str">
        <f t="shared" si="61"/>
        <v xml:space="preserve"> </v>
      </c>
      <c r="R500" t="s">
        <v>22</v>
      </c>
      <c r="S500">
        <v>2</v>
      </c>
      <c r="T500">
        <v>50</v>
      </c>
      <c r="U500">
        <v>0.15</v>
      </c>
      <c r="V500">
        <v>300</v>
      </c>
      <c r="W500" t="s">
        <v>511</v>
      </c>
      <c r="X500" t="s">
        <v>511</v>
      </c>
      <c r="Y500" t="s">
        <v>511</v>
      </c>
      <c r="Z500" t="s">
        <v>511</v>
      </c>
      <c r="AA500" t="s">
        <v>511</v>
      </c>
    </row>
    <row r="501" spans="1:28" x14ac:dyDescent="0.3">
      <c r="A501" t="s">
        <v>21</v>
      </c>
      <c r="B501">
        <v>2</v>
      </c>
      <c r="C501">
        <v>25</v>
      </c>
      <c r="D501">
        <v>0.15</v>
      </c>
      <c r="E501">
        <v>300</v>
      </c>
      <c r="F501" t="s">
        <v>511</v>
      </c>
      <c r="G501" t="s">
        <v>511</v>
      </c>
      <c r="H501" t="s">
        <v>511</v>
      </c>
      <c r="I501" t="s">
        <v>511</v>
      </c>
      <c r="J501" t="s">
        <v>511</v>
      </c>
      <c r="L501" s="33" t="str">
        <f t="shared" si="55"/>
        <v>---</v>
      </c>
      <c r="M501" s="39" t="str">
        <f t="shared" si="58"/>
        <v>---</v>
      </c>
      <c r="N501">
        <f t="shared" si="59"/>
        <v>0</v>
      </c>
      <c r="O501">
        <f t="shared" si="60"/>
        <v>0</v>
      </c>
      <c r="P501">
        <f>IF(AND('Heuristica 24'!$C501=0,'Heuristica 24'!$B501=0,'Heuristica 24'!$F501&lt;&gt;"inf",OR(AND(B500=0,'Heuristica 24'!$F501&lt;P500),B500&lt;&gt;0)),'Heuristica 24'!$F501,P500)</f>
        <v>40635.9</v>
      </c>
      <c r="Q501" t="str">
        <f t="shared" si="61"/>
        <v xml:space="preserve"> </v>
      </c>
      <c r="R501" t="s">
        <v>22</v>
      </c>
      <c r="S501">
        <v>2</v>
      </c>
      <c r="T501">
        <v>50</v>
      </c>
      <c r="U501">
        <v>0.2</v>
      </c>
      <c r="V501">
        <v>300</v>
      </c>
      <c r="W501" t="s">
        <v>511</v>
      </c>
      <c r="X501" t="s">
        <v>511</v>
      </c>
      <c r="Y501" t="s">
        <v>511</v>
      </c>
      <c r="Z501" t="s">
        <v>511</v>
      </c>
      <c r="AA501" t="s">
        <v>511</v>
      </c>
    </row>
    <row r="502" spans="1:28" x14ac:dyDescent="0.3">
      <c r="A502" t="s">
        <v>21</v>
      </c>
      <c r="B502">
        <v>2</v>
      </c>
      <c r="C502">
        <v>25</v>
      </c>
      <c r="D502">
        <v>0.2</v>
      </c>
      <c r="E502">
        <v>300</v>
      </c>
      <c r="F502" t="s">
        <v>511</v>
      </c>
      <c r="G502" t="s">
        <v>511</v>
      </c>
      <c r="H502" t="s">
        <v>511</v>
      </c>
      <c r="I502" t="s">
        <v>511</v>
      </c>
      <c r="J502" t="s">
        <v>511</v>
      </c>
      <c r="L502" s="33" t="str">
        <f t="shared" si="55"/>
        <v>---</v>
      </c>
      <c r="M502" s="39" t="str">
        <f t="shared" si="58"/>
        <v>---</v>
      </c>
      <c r="N502">
        <f t="shared" si="59"/>
        <v>0</v>
      </c>
      <c r="O502">
        <f t="shared" si="60"/>
        <v>0</v>
      </c>
      <c r="P502">
        <f>IF(AND('Heuristica 24'!$C502=0,'Heuristica 24'!$B502=0,'Heuristica 24'!$F502&lt;&gt;"inf",OR(AND(B501=0,'Heuristica 24'!$F502&lt;P501),B501&lt;&gt;0)),'Heuristica 24'!$F502,P501)</f>
        <v>40635.9</v>
      </c>
      <c r="Q502" t="str">
        <f t="shared" si="61"/>
        <v xml:space="preserve"> </v>
      </c>
      <c r="R502" t="s">
        <v>22</v>
      </c>
      <c r="S502">
        <v>3</v>
      </c>
      <c r="T502">
        <v>0</v>
      </c>
      <c r="U502">
        <v>0.05</v>
      </c>
      <c r="V502">
        <v>300</v>
      </c>
      <c r="W502">
        <v>46161.8</v>
      </c>
      <c r="X502">
        <v>514.24699999999996</v>
      </c>
      <c r="Y502">
        <v>3</v>
      </c>
      <c r="Z502">
        <v>52</v>
      </c>
      <c r="AA502">
        <v>1800.49</v>
      </c>
      <c r="AB502">
        <v>23930</v>
      </c>
    </row>
    <row r="503" spans="1:28" x14ac:dyDescent="0.3">
      <c r="A503" t="s">
        <v>21</v>
      </c>
      <c r="B503">
        <v>2</v>
      </c>
      <c r="C503">
        <v>50</v>
      </c>
      <c r="D503">
        <v>0.05</v>
      </c>
      <c r="E503">
        <v>300</v>
      </c>
      <c r="F503">
        <v>40913.9</v>
      </c>
      <c r="G503">
        <v>1639.98</v>
      </c>
      <c r="H503">
        <v>38</v>
      </c>
      <c r="I503">
        <v>46</v>
      </c>
      <c r="J503">
        <v>1800.39</v>
      </c>
      <c r="K503">
        <v>15054</v>
      </c>
      <c r="L503" s="33">
        <f t="shared" si="55"/>
        <v>6.8412413653935467E-3</v>
      </c>
      <c r="M503" s="39">
        <f t="shared" si="58"/>
        <v>2.947762703263912E-3</v>
      </c>
      <c r="N503">
        <f t="shared" si="59"/>
        <v>40793.65</v>
      </c>
      <c r="O503">
        <f t="shared" si="60"/>
        <v>1</v>
      </c>
      <c r="P503">
        <f>IF(AND('Heuristica 24'!$C503=0,'Heuristica 24'!$B503=0,'Heuristica 24'!$F503&lt;&gt;"inf",OR(AND(B502=0,'Heuristica 24'!$F503&lt;P502),B502&lt;&gt;0)),'Heuristica 24'!$F503,P502)</f>
        <v>40635.9</v>
      </c>
      <c r="Q503" t="str">
        <f t="shared" si="61"/>
        <v xml:space="preserve"> </v>
      </c>
      <c r="R503" t="s">
        <v>22</v>
      </c>
      <c r="S503">
        <v>3</v>
      </c>
      <c r="T503">
        <v>0</v>
      </c>
      <c r="U503">
        <v>0.1</v>
      </c>
      <c r="V503">
        <v>300</v>
      </c>
      <c r="W503" t="s">
        <v>511</v>
      </c>
      <c r="X503" t="s">
        <v>511</v>
      </c>
      <c r="Y503" t="s">
        <v>511</v>
      </c>
      <c r="Z503" t="s">
        <v>511</v>
      </c>
      <c r="AA503" t="s">
        <v>511</v>
      </c>
    </row>
    <row r="504" spans="1:28" x14ac:dyDescent="0.3">
      <c r="A504" t="s">
        <v>21</v>
      </c>
      <c r="B504">
        <v>2</v>
      </c>
      <c r="C504">
        <v>50</v>
      </c>
      <c r="D504">
        <v>0.1</v>
      </c>
      <c r="E504">
        <v>300</v>
      </c>
      <c r="F504">
        <v>41410.400000000001</v>
      </c>
      <c r="G504">
        <v>1805.93</v>
      </c>
      <c r="H504">
        <v>6</v>
      </c>
      <c r="I504">
        <v>7</v>
      </c>
      <c r="J504">
        <v>1805.93</v>
      </c>
      <c r="K504">
        <v>7753</v>
      </c>
      <c r="L504" s="33">
        <f t="shared" si="55"/>
        <v>1.9059501573731596E-2</v>
      </c>
      <c r="M504" s="39">
        <f t="shared" si="58"/>
        <v>1.0612672828716807E-2</v>
      </c>
      <c r="N504">
        <f t="shared" si="59"/>
        <v>40975.54</v>
      </c>
      <c r="O504">
        <f t="shared" si="60"/>
        <v>1</v>
      </c>
      <c r="P504">
        <f>IF(AND('Heuristica 24'!$C504=0,'Heuristica 24'!$B504=0,'Heuristica 24'!$F504&lt;&gt;"inf",OR(AND(B503=0,'Heuristica 24'!$F504&lt;P503),B503&lt;&gt;0)),'Heuristica 24'!$F504,P503)</f>
        <v>40635.9</v>
      </c>
      <c r="Q504" t="str">
        <f t="shared" si="61"/>
        <v xml:space="preserve"> </v>
      </c>
      <c r="R504" t="s">
        <v>22</v>
      </c>
      <c r="S504">
        <v>3</v>
      </c>
      <c r="T504">
        <v>0</v>
      </c>
      <c r="U504">
        <v>0.15</v>
      </c>
      <c r="V504">
        <v>300</v>
      </c>
      <c r="W504" t="s">
        <v>511</v>
      </c>
      <c r="X504" t="s">
        <v>511</v>
      </c>
      <c r="Y504" t="s">
        <v>511</v>
      </c>
      <c r="Z504" t="s">
        <v>511</v>
      </c>
      <c r="AA504" t="s">
        <v>511</v>
      </c>
    </row>
    <row r="505" spans="1:28" x14ac:dyDescent="0.3">
      <c r="A505" t="s">
        <v>21</v>
      </c>
      <c r="B505">
        <v>2</v>
      </c>
      <c r="C505">
        <v>50</v>
      </c>
      <c r="D505">
        <v>0.15</v>
      </c>
      <c r="E505">
        <v>300</v>
      </c>
      <c r="F505" t="s">
        <v>511</v>
      </c>
      <c r="G505" t="s">
        <v>511</v>
      </c>
      <c r="H505" t="s">
        <v>511</v>
      </c>
      <c r="I505" t="s">
        <v>511</v>
      </c>
      <c r="J505" t="s">
        <v>511</v>
      </c>
      <c r="L505" s="33" t="str">
        <f t="shared" si="55"/>
        <v>---</v>
      </c>
      <c r="M505" s="39" t="str">
        <f t="shared" si="58"/>
        <v>---</v>
      </c>
      <c r="N505">
        <f t="shared" si="59"/>
        <v>0</v>
      </c>
      <c r="O505">
        <f t="shared" si="60"/>
        <v>0</v>
      </c>
      <c r="P505">
        <f>IF(AND('Heuristica 24'!$C505=0,'Heuristica 24'!$B505=0,'Heuristica 24'!$F505&lt;&gt;"inf",OR(AND(B504=0,'Heuristica 24'!$F505&lt;P504),B504&lt;&gt;0)),'Heuristica 24'!$F505,P504)</f>
        <v>40635.9</v>
      </c>
      <c r="Q505" t="str">
        <f t="shared" si="61"/>
        <v xml:space="preserve"> </v>
      </c>
      <c r="R505" t="s">
        <v>22</v>
      </c>
      <c r="S505">
        <v>3</v>
      </c>
      <c r="T505">
        <v>0</v>
      </c>
      <c r="U505">
        <v>0.2</v>
      </c>
      <c r="V505">
        <v>300</v>
      </c>
      <c r="W505" t="s">
        <v>511</v>
      </c>
      <c r="X505" t="s">
        <v>511</v>
      </c>
      <c r="Y505" t="s">
        <v>511</v>
      </c>
      <c r="Z505" t="s">
        <v>511</v>
      </c>
      <c r="AA505" t="s">
        <v>511</v>
      </c>
    </row>
    <row r="506" spans="1:28" x14ac:dyDescent="0.3">
      <c r="A506" t="s">
        <v>21</v>
      </c>
      <c r="B506">
        <v>2</v>
      </c>
      <c r="C506">
        <v>50</v>
      </c>
      <c r="D506">
        <v>0.2</v>
      </c>
      <c r="E506">
        <v>300</v>
      </c>
      <c r="F506" t="s">
        <v>511</v>
      </c>
      <c r="G506" t="s">
        <v>511</v>
      </c>
      <c r="H506" t="s">
        <v>511</v>
      </c>
      <c r="I506" t="s">
        <v>511</v>
      </c>
      <c r="J506" t="s">
        <v>511</v>
      </c>
      <c r="L506" s="33" t="str">
        <f t="shared" si="55"/>
        <v>---</v>
      </c>
      <c r="M506" s="39" t="str">
        <f t="shared" si="58"/>
        <v>---</v>
      </c>
      <c r="N506">
        <f t="shared" si="59"/>
        <v>0</v>
      </c>
      <c r="O506">
        <f t="shared" si="60"/>
        <v>0</v>
      </c>
      <c r="P506">
        <f>IF(AND('Heuristica 24'!$C506=0,'Heuristica 24'!$B506=0,'Heuristica 24'!$F506&lt;&gt;"inf",OR(AND(B505=0,'Heuristica 24'!$F506&lt;P505),B505&lt;&gt;0)),'Heuristica 24'!$F506,P505)</f>
        <v>40635.9</v>
      </c>
      <c r="Q506" t="str">
        <f t="shared" si="61"/>
        <v xml:space="preserve"> </v>
      </c>
      <c r="R506" t="s">
        <v>22</v>
      </c>
      <c r="S506">
        <v>3</v>
      </c>
      <c r="T506">
        <v>10</v>
      </c>
      <c r="U506">
        <v>0.05</v>
      </c>
      <c r="V506">
        <v>300</v>
      </c>
      <c r="W506">
        <v>46173.1</v>
      </c>
      <c r="X506">
        <v>1316.58</v>
      </c>
      <c r="Y506">
        <v>33</v>
      </c>
      <c r="Z506">
        <v>55</v>
      </c>
      <c r="AA506">
        <v>1800.23</v>
      </c>
      <c r="AB506">
        <v>26830</v>
      </c>
    </row>
    <row r="507" spans="1:28" x14ac:dyDescent="0.3">
      <c r="A507" t="s">
        <v>21</v>
      </c>
      <c r="B507">
        <v>3</v>
      </c>
      <c r="C507">
        <v>0</v>
      </c>
      <c r="D507">
        <v>0.05</v>
      </c>
      <c r="E507">
        <v>300</v>
      </c>
      <c r="F507">
        <v>41338.9</v>
      </c>
      <c r="G507">
        <v>1046.67</v>
      </c>
      <c r="H507">
        <v>27</v>
      </c>
      <c r="I507">
        <v>49</v>
      </c>
      <c r="J507">
        <v>1800.97</v>
      </c>
      <c r="K507">
        <v>25601</v>
      </c>
      <c r="L507" s="33">
        <f t="shared" si="55"/>
        <v>1.7299973668603474E-2</v>
      </c>
      <c r="M507" s="39">
        <f t="shared" si="58"/>
        <v>8.8677293819678926E-3</v>
      </c>
      <c r="N507">
        <f t="shared" si="59"/>
        <v>40975.54</v>
      </c>
      <c r="O507">
        <f t="shared" si="60"/>
        <v>1</v>
      </c>
      <c r="P507">
        <f>IF(AND('Heuristica 24'!$C507=0,'Heuristica 24'!$B507=0,'Heuristica 24'!$F507&lt;&gt;"inf",OR(AND(B506=0,'Heuristica 24'!$F507&lt;P506),B506&lt;&gt;0)),'Heuristica 24'!$F507,P506)</f>
        <v>40635.9</v>
      </c>
      <c r="Q507" t="str">
        <f t="shared" si="61"/>
        <v xml:space="preserve"> </v>
      </c>
      <c r="R507" t="s">
        <v>22</v>
      </c>
      <c r="S507">
        <v>3</v>
      </c>
      <c r="T507">
        <v>10</v>
      </c>
      <c r="U507">
        <v>0.1</v>
      </c>
      <c r="V507">
        <v>300</v>
      </c>
      <c r="W507" t="s">
        <v>511</v>
      </c>
      <c r="X507" t="s">
        <v>511</v>
      </c>
      <c r="Y507" t="s">
        <v>511</v>
      </c>
      <c r="Z507" t="s">
        <v>511</v>
      </c>
      <c r="AA507" t="s">
        <v>511</v>
      </c>
    </row>
    <row r="508" spans="1:28" x14ac:dyDescent="0.3">
      <c r="A508" t="s">
        <v>21</v>
      </c>
      <c r="B508">
        <v>3</v>
      </c>
      <c r="C508">
        <v>0</v>
      </c>
      <c r="D508">
        <v>0.1</v>
      </c>
      <c r="E508">
        <v>300</v>
      </c>
      <c r="F508" t="s">
        <v>511</v>
      </c>
      <c r="G508" t="s">
        <v>511</v>
      </c>
      <c r="H508" t="s">
        <v>511</v>
      </c>
      <c r="I508" t="s">
        <v>511</v>
      </c>
      <c r="J508" t="s">
        <v>511</v>
      </c>
      <c r="L508" s="33" t="str">
        <f t="shared" si="55"/>
        <v>---</v>
      </c>
      <c r="M508" s="39" t="str">
        <f t="shared" si="58"/>
        <v>---</v>
      </c>
      <c r="N508">
        <f t="shared" si="59"/>
        <v>0</v>
      </c>
      <c r="O508">
        <f t="shared" si="60"/>
        <v>0</v>
      </c>
      <c r="P508">
        <f>IF(AND('Heuristica 24'!$C508=0,'Heuristica 24'!$B508=0,'Heuristica 24'!$F508&lt;&gt;"inf",OR(AND(B507=0,'Heuristica 24'!$F508&lt;P507),B507&lt;&gt;0)),'Heuristica 24'!$F508,P507)</f>
        <v>40635.9</v>
      </c>
      <c r="Q508" t="str">
        <f t="shared" si="61"/>
        <v xml:space="preserve"> </v>
      </c>
      <c r="R508" t="s">
        <v>22</v>
      </c>
      <c r="S508">
        <v>3</v>
      </c>
      <c r="T508">
        <v>10</v>
      </c>
      <c r="U508">
        <v>0.15</v>
      </c>
      <c r="V508">
        <v>300</v>
      </c>
      <c r="W508" t="s">
        <v>511</v>
      </c>
      <c r="X508" t="s">
        <v>511</v>
      </c>
      <c r="Y508" t="s">
        <v>511</v>
      </c>
      <c r="Z508" t="s">
        <v>511</v>
      </c>
      <c r="AA508" t="s">
        <v>511</v>
      </c>
    </row>
    <row r="509" spans="1:28" x14ac:dyDescent="0.3">
      <c r="A509" t="s">
        <v>21</v>
      </c>
      <c r="B509">
        <v>3</v>
      </c>
      <c r="C509">
        <v>0</v>
      </c>
      <c r="D509">
        <v>0.15</v>
      </c>
      <c r="E509">
        <v>300</v>
      </c>
      <c r="F509" t="s">
        <v>511</v>
      </c>
      <c r="G509" t="s">
        <v>511</v>
      </c>
      <c r="H509" t="s">
        <v>511</v>
      </c>
      <c r="I509" t="s">
        <v>511</v>
      </c>
      <c r="J509" t="s">
        <v>511</v>
      </c>
      <c r="L509" s="33" t="str">
        <f t="shared" si="55"/>
        <v>---</v>
      </c>
      <c r="M509" s="39" t="str">
        <f t="shared" si="58"/>
        <v>---</v>
      </c>
      <c r="N509">
        <f t="shared" si="59"/>
        <v>0</v>
      </c>
      <c r="O509">
        <f t="shared" si="60"/>
        <v>0</v>
      </c>
      <c r="P509">
        <f>IF(AND('Heuristica 24'!$C509=0,'Heuristica 24'!$B509=0,'Heuristica 24'!$F509&lt;&gt;"inf",OR(AND(B508=0,'Heuristica 24'!$F509&lt;P508),B508&lt;&gt;0)),'Heuristica 24'!$F509,P508)</f>
        <v>40635.9</v>
      </c>
      <c r="Q509" t="str">
        <f t="shared" si="61"/>
        <v xml:space="preserve"> </v>
      </c>
      <c r="R509" t="s">
        <v>22</v>
      </c>
      <c r="S509">
        <v>3</v>
      </c>
      <c r="T509">
        <v>10</v>
      </c>
      <c r="U509">
        <v>0.2</v>
      </c>
      <c r="V509">
        <v>300</v>
      </c>
      <c r="W509" t="s">
        <v>511</v>
      </c>
      <c r="X509" t="s">
        <v>511</v>
      </c>
      <c r="Y509" t="s">
        <v>511</v>
      </c>
      <c r="Z509" t="s">
        <v>511</v>
      </c>
      <c r="AA509" t="s">
        <v>511</v>
      </c>
    </row>
    <row r="510" spans="1:28" x14ac:dyDescent="0.3">
      <c r="A510" t="s">
        <v>21</v>
      </c>
      <c r="B510">
        <v>3</v>
      </c>
      <c r="C510">
        <v>0</v>
      </c>
      <c r="D510">
        <v>0.2</v>
      </c>
      <c r="E510">
        <v>300</v>
      </c>
      <c r="F510" t="s">
        <v>511</v>
      </c>
      <c r="G510" t="s">
        <v>511</v>
      </c>
      <c r="H510" t="s">
        <v>511</v>
      </c>
      <c r="I510" t="s">
        <v>511</v>
      </c>
      <c r="J510" t="s">
        <v>511</v>
      </c>
      <c r="L510" s="33" t="str">
        <f t="shared" si="55"/>
        <v>---</v>
      </c>
      <c r="M510" s="39" t="str">
        <f t="shared" si="58"/>
        <v>---</v>
      </c>
      <c r="N510">
        <f t="shared" si="59"/>
        <v>0</v>
      </c>
      <c r="O510">
        <f t="shared" si="60"/>
        <v>0</v>
      </c>
      <c r="P510">
        <f>IF(AND('Heuristica 24'!$C510=0,'Heuristica 24'!$B510=0,'Heuristica 24'!$F510&lt;&gt;"inf",OR(AND(B509=0,'Heuristica 24'!$F510&lt;P509),B509&lt;&gt;0)),'Heuristica 24'!$F510,P509)</f>
        <v>40635.9</v>
      </c>
      <c r="Q510" t="str">
        <f t="shared" si="61"/>
        <v xml:space="preserve"> </v>
      </c>
      <c r="R510" t="s">
        <v>22</v>
      </c>
      <c r="S510">
        <v>3</v>
      </c>
      <c r="T510">
        <v>25</v>
      </c>
      <c r="U510">
        <v>0.05</v>
      </c>
      <c r="V510">
        <v>300</v>
      </c>
      <c r="W510">
        <v>46110.5</v>
      </c>
      <c r="X510">
        <v>1300.0999999999999</v>
      </c>
      <c r="Y510">
        <v>42</v>
      </c>
      <c r="Z510">
        <v>65</v>
      </c>
      <c r="AA510">
        <v>1800.11</v>
      </c>
      <c r="AB510">
        <v>30461</v>
      </c>
    </row>
    <row r="511" spans="1:28" x14ac:dyDescent="0.3">
      <c r="A511" t="s">
        <v>21</v>
      </c>
      <c r="B511">
        <v>3</v>
      </c>
      <c r="C511">
        <v>10</v>
      </c>
      <c r="D511">
        <v>0.05</v>
      </c>
      <c r="E511">
        <v>300</v>
      </c>
      <c r="F511">
        <v>41396.9</v>
      </c>
      <c r="G511">
        <v>1736.05</v>
      </c>
      <c r="H511">
        <v>49</v>
      </c>
      <c r="I511">
        <v>54</v>
      </c>
      <c r="J511">
        <v>1800.71</v>
      </c>
      <c r="K511">
        <v>20301</v>
      </c>
      <c r="L511" s="33">
        <f t="shared" si="55"/>
        <v>1.8727283018217911E-2</v>
      </c>
      <c r="M511" s="39">
        <f t="shared" si="58"/>
        <v>1.0283207982127784E-2</v>
      </c>
      <c r="N511">
        <f t="shared" si="59"/>
        <v>40975.54</v>
      </c>
      <c r="O511">
        <f t="shared" si="60"/>
        <v>1</v>
      </c>
      <c r="P511">
        <f>IF(AND('Heuristica 24'!$C511=0,'Heuristica 24'!$B511=0,'Heuristica 24'!$F511&lt;&gt;"inf",OR(AND(B510=0,'Heuristica 24'!$F511&lt;P510),B510&lt;&gt;0)),'Heuristica 24'!$F511,P510)</f>
        <v>40635.9</v>
      </c>
      <c r="Q511" t="str">
        <f t="shared" si="61"/>
        <v xml:space="preserve"> </v>
      </c>
      <c r="R511" t="s">
        <v>22</v>
      </c>
      <c r="S511">
        <v>3</v>
      </c>
      <c r="T511">
        <v>25</v>
      </c>
      <c r="U511">
        <v>0.1</v>
      </c>
      <c r="V511">
        <v>300</v>
      </c>
      <c r="W511" t="s">
        <v>511</v>
      </c>
      <c r="X511" t="s">
        <v>511</v>
      </c>
      <c r="Y511" t="s">
        <v>511</v>
      </c>
      <c r="Z511" t="s">
        <v>511</v>
      </c>
      <c r="AA511" t="s">
        <v>511</v>
      </c>
    </row>
    <row r="512" spans="1:28" x14ac:dyDescent="0.3">
      <c r="A512" t="s">
        <v>21</v>
      </c>
      <c r="B512">
        <v>3</v>
      </c>
      <c r="C512">
        <v>10</v>
      </c>
      <c r="D512">
        <v>0.1</v>
      </c>
      <c r="E512">
        <v>300</v>
      </c>
      <c r="F512" t="s">
        <v>511</v>
      </c>
      <c r="G512" t="s">
        <v>511</v>
      </c>
      <c r="H512" t="s">
        <v>511</v>
      </c>
      <c r="I512" t="s">
        <v>511</v>
      </c>
      <c r="J512" t="s">
        <v>511</v>
      </c>
      <c r="L512" s="33" t="str">
        <f t="shared" si="55"/>
        <v>---</v>
      </c>
      <c r="M512" s="39" t="str">
        <f t="shared" si="58"/>
        <v>---</v>
      </c>
      <c r="N512">
        <f t="shared" si="59"/>
        <v>0</v>
      </c>
      <c r="O512">
        <f t="shared" si="60"/>
        <v>0</v>
      </c>
      <c r="P512">
        <f>IF(AND('Heuristica 24'!$C512=0,'Heuristica 24'!$B512=0,'Heuristica 24'!$F512&lt;&gt;"inf",OR(AND(B511=0,'Heuristica 24'!$F512&lt;P511),B511&lt;&gt;0)),'Heuristica 24'!$F512,P511)</f>
        <v>40635.9</v>
      </c>
      <c r="Q512" t="str">
        <f t="shared" si="61"/>
        <v xml:space="preserve"> </v>
      </c>
      <c r="R512" t="s">
        <v>22</v>
      </c>
      <c r="S512">
        <v>3</v>
      </c>
      <c r="T512">
        <v>25</v>
      </c>
      <c r="U512">
        <v>0.15</v>
      </c>
      <c r="V512">
        <v>300</v>
      </c>
      <c r="W512" t="s">
        <v>511</v>
      </c>
      <c r="X512" t="s">
        <v>511</v>
      </c>
      <c r="Y512" t="s">
        <v>511</v>
      </c>
      <c r="Z512" t="s">
        <v>511</v>
      </c>
      <c r="AA512" t="s">
        <v>511</v>
      </c>
    </row>
    <row r="513" spans="1:28" x14ac:dyDescent="0.3">
      <c r="A513" t="s">
        <v>21</v>
      </c>
      <c r="B513">
        <v>3</v>
      </c>
      <c r="C513">
        <v>10</v>
      </c>
      <c r="D513">
        <v>0.15</v>
      </c>
      <c r="E513">
        <v>300</v>
      </c>
      <c r="F513" t="s">
        <v>511</v>
      </c>
      <c r="G513" t="s">
        <v>511</v>
      </c>
      <c r="H513" t="s">
        <v>511</v>
      </c>
      <c r="I513" t="s">
        <v>511</v>
      </c>
      <c r="J513" t="s">
        <v>511</v>
      </c>
      <c r="L513" s="33" t="str">
        <f t="shared" si="55"/>
        <v>---</v>
      </c>
      <c r="M513" s="39" t="str">
        <f t="shared" si="58"/>
        <v>---</v>
      </c>
      <c r="N513">
        <f t="shared" si="59"/>
        <v>0</v>
      </c>
      <c r="O513">
        <f t="shared" si="60"/>
        <v>0</v>
      </c>
      <c r="P513">
        <f>IF(AND('Heuristica 24'!$C513=0,'Heuristica 24'!$B513=0,'Heuristica 24'!$F513&lt;&gt;"inf",OR(AND(B512=0,'Heuristica 24'!$F513&lt;P512),B512&lt;&gt;0)),'Heuristica 24'!$F513,P512)</f>
        <v>40635.9</v>
      </c>
      <c r="Q513" t="str">
        <f t="shared" si="61"/>
        <v xml:space="preserve"> </v>
      </c>
      <c r="R513" t="s">
        <v>22</v>
      </c>
      <c r="S513">
        <v>3</v>
      </c>
      <c r="T513">
        <v>25</v>
      </c>
      <c r="U513">
        <v>0.2</v>
      </c>
      <c r="V513">
        <v>300</v>
      </c>
      <c r="W513" t="s">
        <v>511</v>
      </c>
      <c r="X513" t="s">
        <v>511</v>
      </c>
      <c r="Y513" t="s">
        <v>511</v>
      </c>
      <c r="Z513" t="s">
        <v>511</v>
      </c>
      <c r="AA513" t="s">
        <v>511</v>
      </c>
    </row>
    <row r="514" spans="1:28" x14ac:dyDescent="0.3">
      <c r="A514" t="s">
        <v>21</v>
      </c>
      <c r="B514">
        <v>3</v>
      </c>
      <c r="C514">
        <v>10</v>
      </c>
      <c r="D514">
        <v>0.2</v>
      </c>
      <c r="E514">
        <v>300</v>
      </c>
      <c r="F514" t="s">
        <v>511</v>
      </c>
      <c r="G514" t="s">
        <v>511</v>
      </c>
      <c r="H514" t="s">
        <v>511</v>
      </c>
      <c r="I514" t="s">
        <v>511</v>
      </c>
      <c r="J514" t="s">
        <v>511</v>
      </c>
      <c r="L514" s="33" t="str">
        <f t="shared" si="55"/>
        <v>---</v>
      </c>
      <c r="M514" s="39" t="str">
        <f t="shared" si="58"/>
        <v>---</v>
      </c>
      <c r="N514">
        <f t="shared" si="59"/>
        <v>0</v>
      </c>
      <c r="O514">
        <f t="shared" si="60"/>
        <v>0</v>
      </c>
      <c r="P514">
        <f>IF(AND('Heuristica 24'!$C514=0,'Heuristica 24'!$B514=0,'Heuristica 24'!$F514&lt;&gt;"inf",OR(AND(B513=0,'Heuristica 24'!$F514&lt;P513),B513&lt;&gt;0)),'Heuristica 24'!$F514,P513)</f>
        <v>40635.9</v>
      </c>
      <c r="Q514" t="str">
        <f t="shared" si="61"/>
        <v xml:space="preserve"> </v>
      </c>
      <c r="R514" t="s">
        <v>22</v>
      </c>
      <c r="S514">
        <v>3</v>
      </c>
      <c r="T514">
        <v>50</v>
      </c>
      <c r="U514">
        <v>0.05</v>
      </c>
      <c r="V514">
        <v>300</v>
      </c>
      <c r="W514">
        <v>46164.9</v>
      </c>
      <c r="X514">
        <v>1342.89</v>
      </c>
      <c r="Y514">
        <v>25</v>
      </c>
      <c r="Z514">
        <v>41</v>
      </c>
      <c r="AA514">
        <v>1801.81</v>
      </c>
      <c r="AB514">
        <v>19531</v>
      </c>
    </row>
    <row r="515" spans="1:28" x14ac:dyDescent="0.3">
      <c r="A515" t="s">
        <v>21</v>
      </c>
      <c r="B515">
        <v>3</v>
      </c>
      <c r="C515">
        <v>25</v>
      </c>
      <c r="D515">
        <v>0.05</v>
      </c>
      <c r="E515">
        <v>300</v>
      </c>
      <c r="F515">
        <v>41262.699999999997</v>
      </c>
      <c r="G515">
        <v>1458.51</v>
      </c>
      <c r="H515">
        <v>32</v>
      </c>
      <c r="I515">
        <v>46</v>
      </c>
      <c r="J515">
        <v>1800.84</v>
      </c>
      <c r="K515">
        <v>18577</v>
      </c>
      <c r="L515" s="33">
        <f t="shared" ref="L515:L578" si="62">IF(AND(F515&lt;&gt;"inf",F515&lt;&gt;"infeas"),F515/P515-1,"---")</f>
        <v>1.5424784488592413E-2</v>
      </c>
      <c r="M515" s="39">
        <f t="shared" si="58"/>
        <v>7.00808335899894E-3</v>
      </c>
      <c r="N515">
        <f t="shared" si="59"/>
        <v>40975.54</v>
      </c>
      <c r="O515">
        <f t="shared" si="60"/>
        <v>1</v>
      </c>
      <c r="P515">
        <f>IF(AND('Heuristica 24'!$C515=0,'Heuristica 24'!$B515=0,'Heuristica 24'!$F515&lt;&gt;"inf",OR(AND(B514=0,'Heuristica 24'!$F515&lt;P514),B514&lt;&gt;0)),'Heuristica 24'!$F515,P514)</f>
        <v>40635.9</v>
      </c>
      <c r="Q515" t="str">
        <f t="shared" si="61"/>
        <v xml:space="preserve"> </v>
      </c>
      <c r="R515" t="s">
        <v>22</v>
      </c>
      <c r="S515">
        <v>3</v>
      </c>
      <c r="T515">
        <v>50</v>
      </c>
      <c r="U515">
        <v>0.1</v>
      </c>
      <c r="V515">
        <v>300</v>
      </c>
      <c r="W515" t="s">
        <v>511</v>
      </c>
      <c r="X515" t="s">
        <v>511</v>
      </c>
      <c r="Y515" t="s">
        <v>511</v>
      </c>
      <c r="Z515" t="s">
        <v>511</v>
      </c>
      <c r="AA515" t="s">
        <v>511</v>
      </c>
    </row>
    <row r="516" spans="1:28" x14ac:dyDescent="0.3">
      <c r="A516" t="s">
        <v>21</v>
      </c>
      <c r="B516">
        <v>3</v>
      </c>
      <c r="C516">
        <v>25</v>
      </c>
      <c r="D516">
        <v>0.1</v>
      </c>
      <c r="E516">
        <v>300</v>
      </c>
      <c r="F516" t="s">
        <v>511</v>
      </c>
      <c r="G516" t="s">
        <v>511</v>
      </c>
      <c r="H516" t="s">
        <v>511</v>
      </c>
      <c r="I516" t="s">
        <v>511</v>
      </c>
      <c r="J516" t="s">
        <v>511</v>
      </c>
      <c r="L516" s="33" t="str">
        <f t="shared" si="62"/>
        <v>---</v>
      </c>
      <c r="M516" s="39" t="str">
        <f t="shared" si="58"/>
        <v>---</v>
      </c>
      <c r="N516">
        <f t="shared" si="59"/>
        <v>0</v>
      </c>
      <c r="O516">
        <f t="shared" si="60"/>
        <v>0</v>
      </c>
      <c r="P516">
        <f>IF(AND('Heuristica 24'!$C516=0,'Heuristica 24'!$B516=0,'Heuristica 24'!$F516&lt;&gt;"inf",OR(AND(B515=0,'Heuristica 24'!$F516&lt;P515),B515&lt;&gt;0)),'Heuristica 24'!$F516,P515)</f>
        <v>40635.9</v>
      </c>
      <c r="Q516" t="str">
        <f t="shared" si="61"/>
        <v xml:space="preserve"> </v>
      </c>
      <c r="R516" t="s">
        <v>22</v>
      </c>
      <c r="S516">
        <v>3</v>
      </c>
      <c r="T516">
        <v>50</v>
      </c>
      <c r="U516">
        <v>0.15</v>
      </c>
      <c r="V516">
        <v>300</v>
      </c>
      <c r="W516" t="s">
        <v>511</v>
      </c>
      <c r="X516" t="s">
        <v>511</v>
      </c>
      <c r="Y516" t="s">
        <v>511</v>
      </c>
      <c r="Z516" t="s">
        <v>511</v>
      </c>
      <c r="AA516" t="s">
        <v>511</v>
      </c>
    </row>
    <row r="517" spans="1:28" x14ac:dyDescent="0.3">
      <c r="A517" t="s">
        <v>21</v>
      </c>
      <c r="B517">
        <v>3</v>
      </c>
      <c r="C517">
        <v>25</v>
      </c>
      <c r="D517">
        <v>0.15</v>
      </c>
      <c r="E517">
        <v>300</v>
      </c>
      <c r="F517" t="s">
        <v>511</v>
      </c>
      <c r="G517" t="s">
        <v>511</v>
      </c>
      <c r="H517" t="s">
        <v>511</v>
      </c>
      <c r="I517" t="s">
        <v>511</v>
      </c>
      <c r="J517" t="s">
        <v>511</v>
      </c>
      <c r="L517" s="33" t="str">
        <f t="shared" si="62"/>
        <v>---</v>
      </c>
      <c r="M517" s="39" t="str">
        <f t="shared" si="58"/>
        <v>---</v>
      </c>
      <c r="N517">
        <f t="shared" si="59"/>
        <v>0</v>
      </c>
      <c r="O517">
        <f t="shared" si="60"/>
        <v>0</v>
      </c>
      <c r="P517">
        <f>IF(AND('Heuristica 24'!$C517=0,'Heuristica 24'!$B517=0,'Heuristica 24'!$F517&lt;&gt;"inf",OR(AND(B516=0,'Heuristica 24'!$F517&lt;P516),B516&lt;&gt;0)),'Heuristica 24'!$F517,P516)</f>
        <v>40635.9</v>
      </c>
      <c r="Q517" t="str">
        <f t="shared" si="61"/>
        <v xml:space="preserve"> </v>
      </c>
      <c r="R517" t="s">
        <v>22</v>
      </c>
      <c r="S517">
        <v>3</v>
      </c>
      <c r="T517">
        <v>50</v>
      </c>
      <c r="U517">
        <v>0.2</v>
      </c>
      <c r="V517">
        <v>300</v>
      </c>
      <c r="W517" t="s">
        <v>511</v>
      </c>
      <c r="X517" t="s">
        <v>511</v>
      </c>
      <c r="Y517" t="s">
        <v>511</v>
      </c>
      <c r="Z517" t="s">
        <v>511</v>
      </c>
      <c r="AA517" t="s">
        <v>511</v>
      </c>
    </row>
    <row r="518" spans="1:28" x14ac:dyDescent="0.3">
      <c r="A518" t="s">
        <v>21</v>
      </c>
      <c r="B518">
        <v>3</v>
      </c>
      <c r="C518">
        <v>25</v>
      </c>
      <c r="D518">
        <v>0.2</v>
      </c>
      <c r="E518">
        <v>300</v>
      </c>
      <c r="F518" t="s">
        <v>511</v>
      </c>
      <c r="G518" t="s">
        <v>511</v>
      </c>
      <c r="H518" t="s">
        <v>511</v>
      </c>
      <c r="I518" t="s">
        <v>511</v>
      </c>
      <c r="J518" t="s">
        <v>511</v>
      </c>
      <c r="L518" s="33" t="str">
        <f t="shared" si="62"/>
        <v>---</v>
      </c>
      <c r="M518" s="39" t="str">
        <f t="shared" si="58"/>
        <v>---</v>
      </c>
      <c r="N518">
        <f t="shared" si="59"/>
        <v>0</v>
      </c>
      <c r="O518">
        <f t="shared" si="60"/>
        <v>0</v>
      </c>
      <c r="P518">
        <f>IF(AND('Heuristica 24'!$C518=0,'Heuristica 24'!$B518=0,'Heuristica 24'!$F518&lt;&gt;"inf",OR(AND(B517=0,'Heuristica 24'!$F518&lt;P517),B517&lt;&gt;0)),'Heuristica 24'!$F518,P517)</f>
        <v>40635.9</v>
      </c>
      <c r="Q518" t="str">
        <f t="shared" si="61"/>
        <v xml:space="preserve"> </v>
      </c>
      <c r="R518" t="s">
        <v>21</v>
      </c>
      <c r="S518">
        <v>0</v>
      </c>
      <c r="T518">
        <v>0</v>
      </c>
      <c r="U518">
        <v>0.05</v>
      </c>
      <c r="V518">
        <v>300</v>
      </c>
      <c r="W518">
        <v>40635.9</v>
      </c>
      <c r="X518">
        <v>827.66200000000003</v>
      </c>
      <c r="Y518">
        <v>166</v>
      </c>
      <c r="Z518">
        <v>346</v>
      </c>
      <c r="AA518">
        <v>1800.22</v>
      </c>
      <c r="AB518">
        <v>94738</v>
      </c>
    </row>
    <row r="519" spans="1:28" x14ac:dyDescent="0.3">
      <c r="A519" t="s">
        <v>21</v>
      </c>
      <c r="B519">
        <v>3</v>
      </c>
      <c r="C519">
        <v>50</v>
      </c>
      <c r="D519">
        <v>0.05</v>
      </c>
      <c r="E519">
        <v>300</v>
      </c>
      <c r="F519">
        <v>41299.699999999997</v>
      </c>
      <c r="G519">
        <v>1636.26</v>
      </c>
      <c r="H519">
        <v>44</v>
      </c>
      <c r="I519">
        <v>55</v>
      </c>
      <c r="J519">
        <v>1801.73</v>
      </c>
      <c r="K519">
        <v>21218</v>
      </c>
      <c r="L519" s="33">
        <f t="shared" si="62"/>
        <v>1.6335309418519017E-2</v>
      </c>
      <c r="M519" s="39">
        <f t="shared" si="58"/>
        <v>7.9110610866872655E-3</v>
      </c>
      <c r="N519">
        <f t="shared" si="59"/>
        <v>40975.54</v>
      </c>
      <c r="O519">
        <f t="shared" si="60"/>
        <v>1</v>
      </c>
      <c r="P519">
        <f>IF(AND('Heuristica 24'!$C519=0,'Heuristica 24'!$B519=0,'Heuristica 24'!$F519&lt;&gt;"inf",OR(AND(B518=0,'Heuristica 24'!$F519&lt;P518),B518&lt;&gt;0)),'Heuristica 24'!$F519,P518)</f>
        <v>40635.9</v>
      </c>
      <c r="Q519" t="str">
        <f t="shared" si="61"/>
        <v xml:space="preserve"> </v>
      </c>
      <c r="R519" t="s">
        <v>21</v>
      </c>
      <c r="S519">
        <v>0</v>
      </c>
      <c r="T519">
        <v>0</v>
      </c>
      <c r="U519">
        <v>0.1</v>
      </c>
      <c r="V519">
        <v>300</v>
      </c>
      <c r="W519">
        <v>40635.9</v>
      </c>
      <c r="X519">
        <v>605.80700000000002</v>
      </c>
      <c r="Y519">
        <v>79</v>
      </c>
      <c r="Z519">
        <v>288</v>
      </c>
      <c r="AA519">
        <v>1800.21</v>
      </c>
      <c r="AB519">
        <v>89999</v>
      </c>
    </row>
    <row r="520" spans="1:28" x14ac:dyDescent="0.3">
      <c r="A520" t="s">
        <v>21</v>
      </c>
      <c r="B520">
        <v>3</v>
      </c>
      <c r="C520">
        <v>50</v>
      </c>
      <c r="D520">
        <v>0.1</v>
      </c>
      <c r="E520">
        <v>300</v>
      </c>
      <c r="F520" t="s">
        <v>511</v>
      </c>
      <c r="G520" t="s">
        <v>511</v>
      </c>
      <c r="H520" t="s">
        <v>511</v>
      </c>
      <c r="I520" t="s">
        <v>511</v>
      </c>
      <c r="J520" t="s">
        <v>511</v>
      </c>
      <c r="L520" s="33" t="str">
        <f t="shared" si="62"/>
        <v>---</v>
      </c>
      <c r="M520" s="39" t="str">
        <f t="shared" si="58"/>
        <v>---</v>
      </c>
      <c r="N520">
        <f t="shared" si="59"/>
        <v>0</v>
      </c>
      <c r="O520">
        <f t="shared" si="60"/>
        <v>0</v>
      </c>
      <c r="P520">
        <f>IF(AND('Heuristica 24'!$C520=0,'Heuristica 24'!$B520=0,'Heuristica 24'!$F520&lt;&gt;"inf",OR(AND(B519=0,'Heuristica 24'!$F520&lt;P519),B519&lt;&gt;0)),'Heuristica 24'!$F520,P519)</f>
        <v>40635.9</v>
      </c>
      <c r="Q520" t="str">
        <f t="shared" si="61"/>
        <v xml:space="preserve"> </v>
      </c>
      <c r="R520" t="s">
        <v>21</v>
      </c>
      <c r="S520">
        <v>0</v>
      </c>
      <c r="T520">
        <v>0</v>
      </c>
      <c r="U520">
        <v>0.15</v>
      </c>
      <c r="V520">
        <v>300</v>
      </c>
      <c r="W520">
        <v>40635.9</v>
      </c>
      <c r="X520">
        <v>551.84799999999996</v>
      </c>
      <c r="Y520">
        <v>93</v>
      </c>
      <c r="Z520">
        <v>344</v>
      </c>
      <c r="AA520">
        <v>1800.75</v>
      </c>
      <c r="AB520">
        <v>108246</v>
      </c>
    </row>
    <row r="521" spans="1:28" x14ac:dyDescent="0.3">
      <c r="A521" t="s">
        <v>21</v>
      </c>
      <c r="B521">
        <v>3</v>
      </c>
      <c r="C521">
        <v>50</v>
      </c>
      <c r="D521">
        <v>0.15</v>
      </c>
      <c r="E521">
        <v>300</v>
      </c>
      <c r="F521" t="s">
        <v>511</v>
      </c>
      <c r="G521" t="s">
        <v>511</v>
      </c>
      <c r="H521" t="s">
        <v>511</v>
      </c>
      <c r="I521" t="s">
        <v>511</v>
      </c>
      <c r="J521" t="s">
        <v>511</v>
      </c>
      <c r="L521" s="33" t="str">
        <f t="shared" si="62"/>
        <v>---</v>
      </c>
      <c r="M521" s="39" t="str">
        <f t="shared" si="58"/>
        <v>---</v>
      </c>
      <c r="N521">
        <f t="shared" si="59"/>
        <v>0</v>
      </c>
      <c r="O521">
        <f t="shared" si="60"/>
        <v>0</v>
      </c>
      <c r="P521">
        <f>IF(AND('Heuristica 24'!$C521=0,'Heuristica 24'!$B521=0,'Heuristica 24'!$F521&lt;&gt;"inf",OR(AND(B520=0,'Heuristica 24'!$F521&lt;P520),B520&lt;&gt;0)),'Heuristica 24'!$F521,P520)</f>
        <v>40635.9</v>
      </c>
      <c r="Q521" t="str">
        <f t="shared" si="61"/>
        <v xml:space="preserve"> </v>
      </c>
      <c r="R521" t="s">
        <v>21</v>
      </c>
      <c r="S521">
        <v>0</v>
      </c>
      <c r="T521">
        <v>0</v>
      </c>
      <c r="U521">
        <v>0.2</v>
      </c>
      <c r="V521">
        <v>300</v>
      </c>
      <c r="W521">
        <v>40635.9</v>
      </c>
      <c r="X521">
        <v>536.702</v>
      </c>
      <c r="Y521">
        <v>198</v>
      </c>
      <c r="Z521">
        <v>526</v>
      </c>
      <c r="AA521">
        <v>1800.05</v>
      </c>
      <c r="AB521">
        <v>144509</v>
      </c>
    </row>
    <row r="522" spans="1:28" x14ac:dyDescent="0.3">
      <c r="A522" t="s">
        <v>21</v>
      </c>
      <c r="B522">
        <v>3</v>
      </c>
      <c r="C522">
        <v>50</v>
      </c>
      <c r="D522">
        <v>0.2</v>
      </c>
      <c r="E522">
        <v>300</v>
      </c>
      <c r="F522" t="s">
        <v>511</v>
      </c>
      <c r="G522" t="s">
        <v>511</v>
      </c>
      <c r="H522" t="s">
        <v>511</v>
      </c>
      <c r="I522" t="s">
        <v>511</v>
      </c>
      <c r="J522" t="s">
        <v>511</v>
      </c>
      <c r="L522" s="33" t="str">
        <f t="shared" si="62"/>
        <v>---</v>
      </c>
      <c r="M522" s="39" t="str">
        <f t="shared" si="58"/>
        <v>---</v>
      </c>
      <c r="N522">
        <f t="shared" si="59"/>
        <v>0</v>
      </c>
      <c r="O522">
        <f t="shared" si="60"/>
        <v>0</v>
      </c>
      <c r="P522">
        <f>IF(AND('Heuristica 24'!$C522=0,'Heuristica 24'!$B522=0,'Heuristica 24'!$F522&lt;&gt;"inf",OR(AND(B521=0,'Heuristica 24'!$F522&lt;P521),B521&lt;&gt;0)),'Heuristica 24'!$F522,P521)</f>
        <v>40635.9</v>
      </c>
      <c r="Q522" t="str">
        <f t="shared" si="61"/>
        <v xml:space="preserve"> </v>
      </c>
      <c r="R522" t="s">
        <v>21</v>
      </c>
      <c r="S522">
        <v>1</v>
      </c>
      <c r="T522">
        <v>5</v>
      </c>
      <c r="U522">
        <v>0.05</v>
      </c>
      <c r="V522">
        <v>300</v>
      </c>
      <c r="W522">
        <v>40802.400000000001</v>
      </c>
      <c r="X522">
        <v>1145.04</v>
      </c>
      <c r="Y522">
        <v>39</v>
      </c>
      <c r="Z522">
        <v>67</v>
      </c>
      <c r="AA522">
        <v>1801.22</v>
      </c>
      <c r="AB522">
        <v>26939</v>
      </c>
    </row>
    <row r="523" spans="1:28" x14ac:dyDescent="0.3">
      <c r="A523" t="s">
        <v>23</v>
      </c>
      <c r="B523">
        <v>0</v>
      </c>
      <c r="C523">
        <v>0</v>
      </c>
      <c r="D523">
        <v>0.05</v>
      </c>
      <c r="E523">
        <v>402</v>
      </c>
      <c r="F523">
        <v>61925.5</v>
      </c>
      <c r="G523">
        <v>1754.56</v>
      </c>
      <c r="H523">
        <v>101</v>
      </c>
      <c r="I523">
        <v>111</v>
      </c>
      <c r="J523">
        <v>1800.32</v>
      </c>
      <c r="K523">
        <v>47207</v>
      </c>
      <c r="L523" s="33">
        <f t="shared" si="62"/>
        <v>0</v>
      </c>
      <c r="M523" s="39">
        <f t="shared" si="58"/>
        <v>-1.6148433823470754E-7</v>
      </c>
      <c r="N523">
        <f t="shared" si="59"/>
        <v>61925.51</v>
      </c>
      <c r="O523">
        <f t="shared" si="60"/>
        <v>1</v>
      </c>
      <c r="P523">
        <f>IF(AND('Heuristica 24'!$C523=0,'Heuristica 24'!$B523=0,'Heuristica 24'!$F523&lt;&gt;"inf",OR(AND(B522=0,'Heuristica 24'!$F523&lt;P522),B522&lt;&gt;0)),'Heuristica 24'!$F523,P522)</f>
        <v>61925.5</v>
      </c>
      <c r="Q523" t="str">
        <f t="shared" si="61"/>
        <v xml:space="preserve"> </v>
      </c>
      <c r="R523" t="s">
        <v>21</v>
      </c>
      <c r="S523">
        <v>1</v>
      </c>
      <c r="T523">
        <v>5</v>
      </c>
      <c r="U523">
        <v>0.1</v>
      </c>
      <c r="V523">
        <v>300</v>
      </c>
      <c r="W523">
        <v>41232.5</v>
      </c>
      <c r="X523">
        <v>1092.18</v>
      </c>
      <c r="Y523">
        <v>16</v>
      </c>
      <c r="Z523">
        <v>34</v>
      </c>
      <c r="AA523">
        <v>1801.59</v>
      </c>
      <c r="AB523">
        <v>19368</v>
      </c>
    </row>
    <row r="524" spans="1:28" x14ac:dyDescent="0.3">
      <c r="A524" t="s">
        <v>23</v>
      </c>
      <c r="B524">
        <v>0</v>
      </c>
      <c r="C524">
        <v>0</v>
      </c>
      <c r="D524">
        <v>0.1</v>
      </c>
      <c r="E524">
        <v>402</v>
      </c>
      <c r="F524">
        <v>61925.5</v>
      </c>
      <c r="G524">
        <v>1056.47</v>
      </c>
      <c r="H524">
        <v>112</v>
      </c>
      <c r="I524">
        <v>221</v>
      </c>
      <c r="J524">
        <v>1800.27</v>
      </c>
      <c r="K524">
        <v>66046</v>
      </c>
      <c r="L524" s="33">
        <f t="shared" si="62"/>
        <v>0</v>
      </c>
      <c r="M524" s="39">
        <f t="shared" si="58"/>
        <v>-1.6148433823470754E-7</v>
      </c>
      <c r="N524">
        <f t="shared" si="59"/>
        <v>61925.51</v>
      </c>
      <c r="O524">
        <f t="shared" si="60"/>
        <v>1</v>
      </c>
      <c r="P524">
        <f>IF(AND('Heuristica 24'!$C524=0,'Heuristica 24'!$B524=0,'Heuristica 24'!$F524&lt;&gt;"inf",OR(AND(B523=0,'Heuristica 24'!$F524&lt;P523),B523&lt;&gt;0)),'Heuristica 24'!$F524,P523)</f>
        <v>61925.5</v>
      </c>
      <c r="Q524" t="str">
        <f t="shared" si="61"/>
        <v xml:space="preserve"> </v>
      </c>
      <c r="R524" t="s">
        <v>21</v>
      </c>
      <c r="S524">
        <v>1</v>
      </c>
      <c r="T524">
        <v>5</v>
      </c>
      <c r="U524">
        <v>0.15</v>
      </c>
      <c r="V524">
        <v>300</v>
      </c>
      <c r="W524">
        <v>40813.4</v>
      </c>
      <c r="X524">
        <v>1175.3599999999999</v>
      </c>
      <c r="Y524">
        <v>28</v>
      </c>
      <c r="Z524">
        <v>54</v>
      </c>
      <c r="AA524">
        <v>1801.79</v>
      </c>
      <c r="AB524">
        <v>19049</v>
      </c>
    </row>
    <row r="525" spans="1:28" x14ac:dyDescent="0.3">
      <c r="A525" t="s">
        <v>23</v>
      </c>
      <c r="B525">
        <v>0</v>
      </c>
      <c r="C525">
        <v>0</v>
      </c>
      <c r="D525">
        <v>0.15</v>
      </c>
      <c r="E525">
        <v>402</v>
      </c>
      <c r="F525">
        <v>62050.8</v>
      </c>
      <c r="G525">
        <v>1679.44</v>
      </c>
      <c r="H525">
        <v>147</v>
      </c>
      <c r="I525">
        <v>167</v>
      </c>
      <c r="J525">
        <v>1800.23</v>
      </c>
      <c r="K525">
        <v>55281</v>
      </c>
      <c r="L525" s="33">
        <f t="shared" si="62"/>
        <v>2.023399084383648E-3</v>
      </c>
      <c r="M525" s="39">
        <f t="shared" si="58"/>
        <v>2.0232372732982284E-3</v>
      </c>
      <c r="N525">
        <f t="shared" si="59"/>
        <v>61925.51</v>
      </c>
      <c r="O525">
        <f t="shared" si="60"/>
        <v>1</v>
      </c>
      <c r="P525">
        <f>IF(AND('Heuristica 24'!$C525=0,'Heuristica 24'!$B525=0,'Heuristica 24'!$F525&lt;&gt;"inf",OR(AND(B524=0,'Heuristica 24'!$F525&lt;P524),B524&lt;&gt;0)),'Heuristica 24'!$F525,P524)</f>
        <v>61925.5</v>
      </c>
      <c r="Q525" t="str">
        <f t="shared" si="61"/>
        <v xml:space="preserve"> </v>
      </c>
      <c r="R525" t="s">
        <v>21</v>
      </c>
      <c r="S525">
        <v>1</v>
      </c>
      <c r="T525">
        <v>5</v>
      </c>
      <c r="U525">
        <v>0.15</v>
      </c>
      <c r="V525">
        <v>300</v>
      </c>
      <c r="W525" t="s">
        <v>511</v>
      </c>
      <c r="X525" t="s">
        <v>511</v>
      </c>
      <c r="Y525" t="s">
        <v>511</v>
      </c>
      <c r="Z525" t="s">
        <v>511</v>
      </c>
      <c r="AA525" t="s">
        <v>511</v>
      </c>
    </row>
    <row r="526" spans="1:28" x14ac:dyDescent="0.3">
      <c r="A526" t="s">
        <v>23</v>
      </c>
      <c r="B526">
        <v>0</v>
      </c>
      <c r="C526">
        <v>0</v>
      </c>
      <c r="D526">
        <v>0.2</v>
      </c>
      <c r="E526">
        <v>402</v>
      </c>
      <c r="F526">
        <v>62159.4</v>
      </c>
      <c r="G526">
        <v>371.25400000000002</v>
      </c>
      <c r="H526">
        <v>31</v>
      </c>
      <c r="I526">
        <v>203</v>
      </c>
      <c r="J526">
        <v>1800.35</v>
      </c>
      <c r="K526">
        <v>61782</v>
      </c>
      <c r="L526" s="33">
        <f t="shared" si="62"/>
        <v>3.7771192804256781E-3</v>
      </c>
      <c r="M526" s="39">
        <f t="shared" si="58"/>
        <v>3.7769571861419049E-3</v>
      </c>
      <c r="N526">
        <f t="shared" si="59"/>
        <v>61925.51</v>
      </c>
      <c r="O526">
        <f t="shared" si="60"/>
        <v>1</v>
      </c>
      <c r="P526">
        <f>IF(AND('Heuristica 24'!$C526=0,'Heuristica 24'!$B526=0,'Heuristica 24'!$F526&lt;&gt;"inf",OR(AND(B525=0,'Heuristica 24'!$F526&lt;P525),B525&lt;&gt;0)),'Heuristica 24'!$F526,P525)</f>
        <v>61925.5</v>
      </c>
      <c r="Q526" t="str">
        <f t="shared" si="61"/>
        <v xml:space="preserve"> </v>
      </c>
      <c r="R526" t="s">
        <v>21</v>
      </c>
      <c r="S526">
        <v>1</v>
      </c>
      <c r="T526">
        <v>5</v>
      </c>
      <c r="U526">
        <v>0.2</v>
      </c>
      <c r="V526">
        <v>300</v>
      </c>
      <c r="W526">
        <v>41057.1</v>
      </c>
      <c r="X526">
        <v>944.71299999999997</v>
      </c>
      <c r="Y526">
        <v>21</v>
      </c>
      <c r="Z526">
        <v>50</v>
      </c>
      <c r="AA526">
        <v>1800.01</v>
      </c>
      <c r="AB526">
        <v>21444</v>
      </c>
    </row>
    <row r="527" spans="1:28" x14ac:dyDescent="0.3">
      <c r="A527" t="s">
        <v>23</v>
      </c>
      <c r="B527">
        <v>1</v>
      </c>
      <c r="C527">
        <v>5</v>
      </c>
      <c r="D527">
        <v>0.05</v>
      </c>
      <c r="E527">
        <v>402</v>
      </c>
      <c r="F527">
        <v>62857.3</v>
      </c>
      <c r="G527">
        <v>1805.4</v>
      </c>
      <c r="H527">
        <v>0</v>
      </c>
      <c r="I527">
        <v>1</v>
      </c>
      <c r="J527">
        <v>1805.4</v>
      </c>
      <c r="K527">
        <v>6935</v>
      </c>
      <c r="L527" s="33">
        <f t="shared" si="62"/>
        <v>1.5047113063277662E-2</v>
      </c>
      <c r="M527" s="39">
        <f t="shared" si="58"/>
        <v>-9.0243199913730976E-3</v>
      </c>
      <c r="N527">
        <f t="shared" si="59"/>
        <v>63429.71</v>
      </c>
      <c r="O527">
        <f t="shared" si="60"/>
        <v>0</v>
      </c>
      <c r="P527">
        <f>IF(AND('Heuristica 24'!$C527=0,'Heuristica 24'!$B527=0,'Heuristica 24'!$F527&lt;&gt;"inf",OR(AND(B526=0,'Heuristica 24'!$F527&lt;P526),B526&lt;&gt;0)),'Heuristica 24'!$F527,P526)</f>
        <v>61925.5</v>
      </c>
      <c r="Q527" t="str">
        <f t="shared" si="61"/>
        <v xml:space="preserve"> </v>
      </c>
      <c r="R527" t="s">
        <v>21</v>
      </c>
      <c r="S527">
        <v>1</v>
      </c>
      <c r="T527">
        <v>5</v>
      </c>
      <c r="U527">
        <v>0.2</v>
      </c>
      <c r="V527">
        <v>300</v>
      </c>
      <c r="W527" t="s">
        <v>511</v>
      </c>
      <c r="X527" t="s">
        <v>511</v>
      </c>
      <c r="Y527" t="s">
        <v>511</v>
      </c>
      <c r="Z527" t="s">
        <v>511</v>
      </c>
      <c r="AA527" t="s">
        <v>511</v>
      </c>
    </row>
    <row r="528" spans="1:28" x14ac:dyDescent="0.3">
      <c r="A528" t="s">
        <v>23</v>
      </c>
      <c r="B528">
        <v>1</v>
      </c>
      <c r="C528">
        <v>5</v>
      </c>
      <c r="D528">
        <v>0.1</v>
      </c>
      <c r="E528">
        <v>402</v>
      </c>
      <c r="F528">
        <v>62847</v>
      </c>
      <c r="G528">
        <v>1802.37</v>
      </c>
      <c r="H528">
        <v>1</v>
      </c>
      <c r="I528">
        <v>2</v>
      </c>
      <c r="J528">
        <v>1802.37</v>
      </c>
      <c r="K528">
        <v>7620</v>
      </c>
      <c r="L528" s="33">
        <f t="shared" si="62"/>
        <v>1.4880784168072925E-2</v>
      </c>
      <c r="M528" s="39">
        <f t="shared" si="58"/>
        <v>-5.0919245543478153E-3</v>
      </c>
      <c r="N528">
        <f t="shared" si="59"/>
        <v>63168.65</v>
      </c>
      <c r="O528">
        <f t="shared" si="60"/>
        <v>0</v>
      </c>
      <c r="P528">
        <f>IF(AND('Heuristica 24'!$C528=0,'Heuristica 24'!$B528=0,'Heuristica 24'!$F528&lt;&gt;"inf",OR(AND(B527=0,'Heuristica 24'!$F528&lt;P527),B527&lt;&gt;0)),'Heuristica 24'!$F528,P527)</f>
        <v>61925.5</v>
      </c>
      <c r="Q528" t="str">
        <f t="shared" si="61"/>
        <v xml:space="preserve"> </v>
      </c>
      <c r="R528" t="s">
        <v>21</v>
      </c>
      <c r="S528">
        <v>1</v>
      </c>
      <c r="T528">
        <v>10</v>
      </c>
      <c r="U528">
        <v>0.05</v>
      </c>
      <c r="V528">
        <v>300</v>
      </c>
      <c r="W528">
        <v>40830.300000000003</v>
      </c>
      <c r="X528">
        <v>1656.64</v>
      </c>
      <c r="Y528">
        <v>67</v>
      </c>
      <c r="Z528">
        <v>81</v>
      </c>
      <c r="AA528">
        <v>1800.28</v>
      </c>
      <c r="AB528">
        <v>24702</v>
      </c>
    </row>
    <row r="529" spans="1:28" x14ac:dyDescent="0.3">
      <c r="A529" t="s">
        <v>23</v>
      </c>
      <c r="B529">
        <v>1</v>
      </c>
      <c r="C529">
        <v>5</v>
      </c>
      <c r="D529">
        <v>0.15</v>
      </c>
      <c r="E529">
        <v>402</v>
      </c>
      <c r="F529">
        <v>64082.5</v>
      </c>
      <c r="G529">
        <v>1772.94</v>
      </c>
      <c r="H529">
        <v>0</v>
      </c>
      <c r="I529">
        <v>3</v>
      </c>
      <c r="J529">
        <v>1801.53</v>
      </c>
      <c r="K529">
        <v>6249</v>
      </c>
      <c r="L529" s="33">
        <f t="shared" si="62"/>
        <v>3.4832177374425788E-2</v>
      </c>
      <c r="M529" s="39">
        <f t="shared" si="58"/>
        <v>-5.7216404677307042E-2</v>
      </c>
      <c r="N529">
        <f t="shared" si="59"/>
        <v>67971.59</v>
      </c>
      <c r="O529">
        <f t="shared" si="60"/>
        <v>0</v>
      </c>
      <c r="P529">
        <f>IF(AND('Heuristica 24'!$C529=0,'Heuristica 24'!$B529=0,'Heuristica 24'!$F529&lt;&gt;"inf",OR(AND(B528=0,'Heuristica 24'!$F529&lt;P528),B528&lt;&gt;0)),'Heuristica 24'!$F529,P528)</f>
        <v>61925.5</v>
      </c>
      <c r="Q529" t="str">
        <f t="shared" si="61"/>
        <v xml:space="preserve"> </v>
      </c>
      <c r="R529" t="s">
        <v>21</v>
      </c>
      <c r="S529">
        <v>1</v>
      </c>
      <c r="T529">
        <v>10</v>
      </c>
      <c r="U529">
        <v>0.1</v>
      </c>
      <c r="V529">
        <v>300</v>
      </c>
      <c r="W529">
        <v>41087.4</v>
      </c>
      <c r="X529">
        <v>1629.31</v>
      </c>
      <c r="Y529">
        <v>35</v>
      </c>
      <c r="Z529">
        <v>46</v>
      </c>
      <c r="AA529">
        <v>1800.94</v>
      </c>
      <c r="AB529">
        <v>22814</v>
      </c>
    </row>
    <row r="530" spans="1:28" x14ac:dyDescent="0.3">
      <c r="A530" t="s">
        <v>23</v>
      </c>
      <c r="B530">
        <v>1</v>
      </c>
      <c r="C530">
        <v>5</v>
      </c>
      <c r="D530">
        <v>0.2</v>
      </c>
      <c r="E530">
        <v>402</v>
      </c>
      <c r="F530">
        <v>63469.4</v>
      </c>
      <c r="G530">
        <v>1802.54</v>
      </c>
      <c r="H530">
        <v>7</v>
      </c>
      <c r="I530">
        <v>8</v>
      </c>
      <c r="J530">
        <v>1802.54</v>
      </c>
      <c r="K530">
        <v>9855</v>
      </c>
      <c r="L530" s="33">
        <f t="shared" si="62"/>
        <v>2.493157100063792E-2</v>
      </c>
      <c r="M530" s="39">
        <f t="shared" si="58"/>
        <v>-0.18543769052782266</v>
      </c>
      <c r="N530">
        <f t="shared" si="59"/>
        <v>77918.41</v>
      </c>
      <c r="O530">
        <f t="shared" si="60"/>
        <v>0</v>
      </c>
      <c r="P530">
        <f>IF(AND('Heuristica 24'!$C530=0,'Heuristica 24'!$B530=0,'Heuristica 24'!$F530&lt;&gt;"inf",OR(AND(B529=0,'Heuristica 24'!$F530&lt;P529),B529&lt;&gt;0)),'Heuristica 24'!$F530,P529)</f>
        <v>61925.5</v>
      </c>
      <c r="Q530" t="str">
        <f t="shared" si="61"/>
        <v xml:space="preserve"> </v>
      </c>
      <c r="R530" t="s">
        <v>21</v>
      </c>
      <c r="S530">
        <v>1</v>
      </c>
      <c r="T530">
        <v>10</v>
      </c>
      <c r="U530">
        <v>0.15</v>
      </c>
      <c r="V530">
        <v>300</v>
      </c>
      <c r="W530" t="s">
        <v>511</v>
      </c>
      <c r="X530" t="s">
        <v>511</v>
      </c>
      <c r="Y530" t="s">
        <v>511</v>
      </c>
      <c r="Z530" t="s">
        <v>511</v>
      </c>
      <c r="AA530" t="s">
        <v>511</v>
      </c>
    </row>
    <row r="531" spans="1:28" x14ac:dyDescent="0.3">
      <c r="A531" t="s">
        <v>23</v>
      </c>
      <c r="B531">
        <v>1</v>
      </c>
      <c r="C531">
        <v>10</v>
      </c>
      <c r="D531">
        <v>0.05</v>
      </c>
      <c r="E531">
        <v>402</v>
      </c>
      <c r="F531">
        <v>66519.5</v>
      </c>
      <c r="G531">
        <v>1816.88</v>
      </c>
      <c r="H531">
        <v>0</v>
      </c>
      <c r="I531">
        <v>1</v>
      </c>
      <c r="J531">
        <v>1816.88</v>
      </c>
      <c r="K531">
        <v>2580</v>
      </c>
      <c r="L531" s="33">
        <f t="shared" si="62"/>
        <v>7.4185916948591446E-2</v>
      </c>
      <c r="M531" s="39">
        <f t="shared" si="58"/>
        <v>6.817640587411522E-2</v>
      </c>
      <c r="N531">
        <f t="shared" si="59"/>
        <v>62273.89</v>
      </c>
      <c r="O531">
        <f t="shared" si="60"/>
        <v>0</v>
      </c>
      <c r="P531">
        <f>IF(AND('Heuristica 24'!$C531=0,'Heuristica 24'!$B531=0,'Heuristica 24'!$F531&lt;&gt;"inf",OR(AND(B530=0,'Heuristica 24'!$F531&lt;P530),B530&lt;&gt;0)),'Heuristica 24'!$F531,P530)</f>
        <v>61925.5</v>
      </c>
      <c r="Q531" t="str">
        <f t="shared" si="61"/>
        <v xml:space="preserve"> </v>
      </c>
      <c r="R531" t="s">
        <v>21</v>
      </c>
      <c r="S531">
        <v>1</v>
      </c>
      <c r="T531">
        <v>10</v>
      </c>
      <c r="U531">
        <v>0.2</v>
      </c>
      <c r="V531">
        <v>300</v>
      </c>
      <c r="W531" t="s">
        <v>511</v>
      </c>
      <c r="X531" t="s">
        <v>511</v>
      </c>
      <c r="Y531" t="s">
        <v>511</v>
      </c>
      <c r="Z531" t="s">
        <v>511</v>
      </c>
      <c r="AA531" t="s">
        <v>511</v>
      </c>
    </row>
    <row r="532" spans="1:28" x14ac:dyDescent="0.3">
      <c r="A532" t="s">
        <v>23</v>
      </c>
      <c r="B532">
        <v>1</v>
      </c>
      <c r="C532">
        <v>10</v>
      </c>
      <c r="D532">
        <v>0.1</v>
      </c>
      <c r="E532">
        <v>402</v>
      </c>
      <c r="F532">
        <v>63399.6</v>
      </c>
      <c r="G532">
        <v>1808.93</v>
      </c>
      <c r="H532">
        <v>0</v>
      </c>
      <c r="I532">
        <v>1</v>
      </c>
      <c r="J532">
        <v>1808.94</v>
      </c>
      <c r="K532">
        <v>4185</v>
      </c>
      <c r="L532" s="33">
        <f t="shared" si="62"/>
        <v>2.3804410137988397E-2</v>
      </c>
      <c r="M532" s="39">
        <f t="shared" si="58"/>
        <v>-0.19215225757916321</v>
      </c>
      <c r="N532">
        <f t="shared" si="59"/>
        <v>78479.64</v>
      </c>
      <c r="O532">
        <f t="shared" si="60"/>
        <v>0</v>
      </c>
      <c r="P532">
        <f>IF(AND('Heuristica 24'!$C532=0,'Heuristica 24'!$B532=0,'Heuristica 24'!$F532&lt;&gt;"inf",OR(AND(B531=0,'Heuristica 24'!$F532&lt;P531),B531&lt;&gt;0)),'Heuristica 24'!$F532,P531)</f>
        <v>61925.5</v>
      </c>
      <c r="Q532" t="str">
        <f t="shared" si="61"/>
        <v xml:space="preserve"> </v>
      </c>
      <c r="R532" t="s">
        <v>21</v>
      </c>
      <c r="S532">
        <v>1</v>
      </c>
      <c r="T532">
        <v>25</v>
      </c>
      <c r="U532">
        <v>0.05</v>
      </c>
      <c r="V532">
        <v>300</v>
      </c>
      <c r="W532">
        <v>40808.5</v>
      </c>
      <c r="X532">
        <v>1802.64</v>
      </c>
      <c r="Y532">
        <v>37</v>
      </c>
      <c r="Z532">
        <v>38</v>
      </c>
      <c r="AA532">
        <v>1802.64</v>
      </c>
      <c r="AB532">
        <v>13477</v>
      </c>
    </row>
    <row r="533" spans="1:28" x14ac:dyDescent="0.3">
      <c r="A533" t="s">
        <v>23</v>
      </c>
      <c r="B533">
        <v>1</v>
      </c>
      <c r="C533">
        <v>10</v>
      </c>
      <c r="D533">
        <v>0.15</v>
      </c>
      <c r="E533">
        <v>402</v>
      </c>
      <c r="F533">
        <v>66963.3</v>
      </c>
      <c r="G533">
        <v>1848.43</v>
      </c>
      <c r="H533">
        <v>0</v>
      </c>
      <c r="I533">
        <v>1</v>
      </c>
      <c r="J533">
        <v>1848.43</v>
      </c>
      <c r="K533">
        <v>2034</v>
      </c>
      <c r="L533" s="33">
        <f t="shared" si="62"/>
        <v>8.1352593035179499E-2</v>
      </c>
      <c r="M533" s="39">
        <f t="shared" si="58"/>
        <v>-9.4558777357620971E-2</v>
      </c>
      <c r="N533">
        <f t="shared" si="59"/>
        <v>73956.539999999994</v>
      </c>
      <c r="O533">
        <f t="shared" si="60"/>
        <v>0</v>
      </c>
      <c r="P533">
        <f>IF(AND('Heuristica 24'!$C533=0,'Heuristica 24'!$B533=0,'Heuristica 24'!$F533&lt;&gt;"inf",OR(AND(B532=0,'Heuristica 24'!$F533&lt;P532),B532&lt;&gt;0)),'Heuristica 24'!$F533,P532)</f>
        <v>61925.5</v>
      </c>
      <c r="Q533" t="str">
        <f t="shared" si="61"/>
        <v xml:space="preserve"> </v>
      </c>
      <c r="R533" t="s">
        <v>21</v>
      </c>
      <c r="S533">
        <v>1</v>
      </c>
      <c r="T533">
        <v>25</v>
      </c>
      <c r="U533">
        <v>0.1</v>
      </c>
      <c r="V533">
        <v>300</v>
      </c>
      <c r="W533">
        <v>41162.9</v>
      </c>
      <c r="X533">
        <v>953.15599999999995</v>
      </c>
      <c r="Y533">
        <v>0</v>
      </c>
      <c r="Z533">
        <v>21</v>
      </c>
      <c r="AA533">
        <v>1803.27</v>
      </c>
      <c r="AB533">
        <v>9439</v>
      </c>
    </row>
    <row r="534" spans="1:28" x14ac:dyDescent="0.3">
      <c r="A534" t="s">
        <v>23</v>
      </c>
      <c r="B534">
        <v>1</v>
      </c>
      <c r="C534">
        <v>10</v>
      </c>
      <c r="D534">
        <v>0.2</v>
      </c>
      <c r="E534">
        <v>402</v>
      </c>
      <c r="F534">
        <v>67147.199999999997</v>
      </c>
      <c r="G534">
        <v>1820.45</v>
      </c>
      <c r="H534">
        <v>0</v>
      </c>
      <c r="I534">
        <v>1</v>
      </c>
      <c r="J534">
        <v>1820.45</v>
      </c>
      <c r="K534">
        <v>1219</v>
      </c>
      <c r="L534" s="33">
        <f t="shared" si="62"/>
        <v>8.4322290494222907E-2</v>
      </c>
      <c r="M534" s="39">
        <f t="shared" si="58"/>
        <v>-0.12378309732559367</v>
      </c>
      <c r="N534">
        <f t="shared" si="59"/>
        <v>76633.08</v>
      </c>
      <c r="O534">
        <f t="shared" si="60"/>
        <v>0</v>
      </c>
      <c r="P534">
        <f>IF(AND('Heuristica 24'!$C534=0,'Heuristica 24'!$B534=0,'Heuristica 24'!$F534&lt;&gt;"inf",OR(AND(B533=0,'Heuristica 24'!$F534&lt;P533),B533&lt;&gt;0)),'Heuristica 24'!$F534,P533)</f>
        <v>61925.5</v>
      </c>
      <c r="Q534" t="str">
        <f t="shared" si="61"/>
        <v xml:space="preserve"> </v>
      </c>
      <c r="R534" t="s">
        <v>21</v>
      </c>
      <c r="S534">
        <v>1</v>
      </c>
      <c r="T534">
        <v>25</v>
      </c>
      <c r="U534">
        <v>0.15</v>
      </c>
      <c r="V534">
        <v>300</v>
      </c>
      <c r="W534" t="s">
        <v>511</v>
      </c>
      <c r="X534" t="s">
        <v>511</v>
      </c>
      <c r="Y534" t="s">
        <v>511</v>
      </c>
      <c r="Z534" t="s">
        <v>511</v>
      </c>
      <c r="AA534" t="s">
        <v>511</v>
      </c>
    </row>
    <row r="535" spans="1:28" x14ac:dyDescent="0.3">
      <c r="A535" t="s">
        <v>23</v>
      </c>
      <c r="B535">
        <v>1</v>
      </c>
      <c r="C535">
        <v>25</v>
      </c>
      <c r="D535">
        <v>0.05</v>
      </c>
      <c r="E535">
        <v>402</v>
      </c>
      <c r="F535">
        <v>63243.199999999997</v>
      </c>
      <c r="G535">
        <v>1822.28</v>
      </c>
      <c r="H535">
        <v>0</v>
      </c>
      <c r="I535">
        <v>1</v>
      </c>
      <c r="J535">
        <v>1822.38</v>
      </c>
      <c r="K535">
        <v>3750</v>
      </c>
      <c r="L535" s="33">
        <f t="shared" si="62"/>
        <v>2.1278794680704927E-2</v>
      </c>
      <c r="M535" s="39">
        <f t="shared" si="58"/>
        <v>-0.14547001770317103</v>
      </c>
      <c r="N535">
        <f t="shared" si="59"/>
        <v>74009.34</v>
      </c>
      <c r="O535">
        <f t="shared" si="60"/>
        <v>0</v>
      </c>
      <c r="P535">
        <f>IF(AND('Heuristica 24'!$C535=0,'Heuristica 24'!$B535=0,'Heuristica 24'!$F535&lt;&gt;"inf",OR(AND(B534=0,'Heuristica 24'!$F535&lt;P534),B534&lt;&gt;0)),'Heuristica 24'!$F535,P534)</f>
        <v>61925.5</v>
      </c>
      <c r="Q535" t="str">
        <f t="shared" si="61"/>
        <v xml:space="preserve"> </v>
      </c>
      <c r="R535" t="s">
        <v>21</v>
      </c>
      <c r="S535">
        <v>1</v>
      </c>
      <c r="T535">
        <v>25</v>
      </c>
      <c r="U535">
        <v>0.2</v>
      </c>
      <c r="V535">
        <v>300</v>
      </c>
      <c r="W535" t="s">
        <v>511</v>
      </c>
      <c r="X535" t="s">
        <v>511</v>
      </c>
      <c r="Y535" t="s">
        <v>511</v>
      </c>
      <c r="Z535" t="s">
        <v>511</v>
      </c>
      <c r="AA535" t="s">
        <v>511</v>
      </c>
    </row>
    <row r="536" spans="1:28" x14ac:dyDescent="0.3">
      <c r="A536" t="s">
        <v>23</v>
      </c>
      <c r="B536">
        <v>1</v>
      </c>
      <c r="C536">
        <v>25</v>
      </c>
      <c r="D536">
        <v>0.1</v>
      </c>
      <c r="E536">
        <v>402</v>
      </c>
      <c r="F536">
        <v>66110.2</v>
      </c>
      <c r="G536">
        <v>1830.21</v>
      </c>
      <c r="H536">
        <v>0</v>
      </c>
      <c r="I536">
        <v>1</v>
      </c>
      <c r="J536">
        <v>1830.21</v>
      </c>
      <c r="K536">
        <v>1503</v>
      </c>
      <c r="L536" s="33">
        <f t="shared" si="62"/>
        <v>6.7576361918757266E-2</v>
      </c>
      <c r="M536" s="39">
        <f t="shared" si="58"/>
        <v>-0.21532912991883646</v>
      </c>
      <c r="N536">
        <f t="shared" si="59"/>
        <v>84252.14</v>
      </c>
      <c r="O536">
        <f t="shared" si="60"/>
        <v>0</v>
      </c>
      <c r="P536">
        <f>IF(AND('Heuristica 24'!$C536=0,'Heuristica 24'!$B536=0,'Heuristica 24'!$F536&lt;&gt;"inf",OR(AND(B535=0,'Heuristica 24'!$F536&lt;P535),B535&lt;&gt;0)),'Heuristica 24'!$F536,P535)</f>
        <v>61925.5</v>
      </c>
      <c r="Q536" t="str">
        <f t="shared" si="61"/>
        <v xml:space="preserve"> </v>
      </c>
      <c r="R536" t="s">
        <v>21</v>
      </c>
      <c r="S536">
        <v>1</v>
      </c>
      <c r="T536">
        <v>50</v>
      </c>
      <c r="U536">
        <v>0.05</v>
      </c>
      <c r="V536">
        <v>300</v>
      </c>
      <c r="W536">
        <v>40793.699999999997</v>
      </c>
      <c r="X536">
        <v>1382.63</v>
      </c>
      <c r="Y536">
        <v>20</v>
      </c>
      <c r="Z536">
        <v>35</v>
      </c>
      <c r="AA536">
        <v>1801.5</v>
      </c>
      <c r="AB536">
        <v>11157</v>
      </c>
    </row>
    <row r="537" spans="1:28" x14ac:dyDescent="0.3">
      <c r="A537" t="s">
        <v>23</v>
      </c>
      <c r="B537">
        <v>1</v>
      </c>
      <c r="C537">
        <v>25</v>
      </c>
      <c r="D537">
        <v>0.15</v>
      </c>
      <c r="E537">
        <v>402</v>
      </c>
      <c r="F537">
        <v>72670</v>
      </c>
      <c r="G537">
        <v>1809.5</v>
      </c>
      <c r="H537">
        <v>0</v>
      </c>
      <c r="I537">
        <v>1</v>
      </c>
      <c r="J537">
        <v>1809.52</v>
      </c>
      <c r="K537">
        <v>594</v>
      </c>
      <c r="L537" s="33">
        <f t="shared" si="62"/>
        <v>0.17350687519680896</v>
      </c>
      <c r="M537" s="39">
        <f t="shared" si="58"/>
        <v>6.1754300966945896E-2</v>
      </c>
      <c r="N537">
        <f t="shared" si="59"/>
        <v>68443.33</v>
      </c>
      <c r="O537">
        <f t="shared" si="60"/>
        <v>0</v>
      </c>
      <c r="P537">
        <f>IF(AND('Heuristica 24'!$C537=0,'Heuristica 24'!$B537=0,'Heuristica 24'!$F537&lt;&gt;"inf",OR(AND(B536=0,'Heuristica 24'!$F537&lt;P536),B536&lt;&gt;0)),'Heuristica 24'!$F537,P536)</f>
        <v>61925.5</v>
      </c>
      <c r="Q537" t="str">
        <f t="shared" si="61"/>
        <v xml:space="preserve"> </v>
      </c>
      <c r="R537" t="s">
        <v>21</v>
      </c>
      <c r="S537">
        <v>1</v>
      </c>
      <c r="T537">
        <v>50</v>
      </c>
      <c r="U537">
        <v>0.1</v>
      </c>
      <c r="V537">
        <v>300</v>
      </c>
      <c r="W537">
        <v>41408.199999999997</v>
      </c>
      <c r="X537">
        <v>1336.35</v>
      </c>
      <c r="Y537">
        <v>9</v>
      </c>
      <c r="Z537">
        <v>21</v>
      </c>
      <c r="AA537">
        <v>1800.52</v>
      </c>
      <c r="AB537">
        <v>9546</v>
      </c>
    </row>
    <row r="538" spans="1:28" x14ac:dyDescent="0.3">
      <c r="A538" t="s">
        <v>23</v>
      </c>
      <c r="B538">
        <v>1</v>
      </c>
      <c r="C538">
        <v>25</v>
      </c>
      <c r="D538">
        <v>0.2</v>
      </c>
      <c r="E538">
        <v>402</v>
      </c>
      <c r="F538">
        <v>68087.3</v>
      </c>
      <c r="G538">
        <v>1856.53</v>
      </c>
      <c r="H538">
        <v>0</v>
      </c>
      <c r="I538">
        <v>1</v>
      </c>
      <c r="J538">
        <v>1856.53</v>
      </c>
      <c r="K538">
        <v>1138</v>
      </c>
      <c r="L538" s="33">
        <f t="shared" si="62"/>
        <v>9.9503435579850086E-2</v>
      </c>
      <c r="M538" s="39">
        <f t="shared" si="58"/>
        <v>-0.10903109799751076</v>
      </c>
      <c r="N538">
        <f t="shared" si="59"/>
        <v>76419.39</v>
      </c>
      <c r="O538">
        <f t="shared" si="60"/>
        <v>0</v>
      </c>
      <c r="P538">
        <f>IF(AND('Heuristica 24'!$C538=0,'Heuristica 24'!$B538=0,'Heuristica 24'!$F538&lt;&gt;"inf",OR(AND(B537=0,'Heuristica 24'!$F538&lt;P537),B537&lt;&gt;0)),'Heuristica 24'!$F538,P537)</f>
        <v>61925.5</v>
      </c>
      <c r="Q538" t="str">
        <f t="shared" si="61"/>
        <v xml:space="preserve"> </v>
      </c>
      <c r="R538" t="s">
        <v>21</v>
      </c>
      <c r="S538">
        <v>1</v>
      </c>
      <c r="T538">
        <v>50</v>
      </c>
      <c r="U538">
        <v>0.15</v>
      </c>
      <c r="V538">
        <v>300</v>
      </c>
      <c r="W538" t="s">
        <v>511</v>
      </c>
      <c r="X538" t="s">
        <v>511</v>
      </c>
      <c r="Y538" t="s">
        <v>511</v>
      </c>
      <c r="Z538" t="s">
        <v>511</v>
      </c>
      <c r="AA538" t="s">
        <v>511</v>
      </c>
    </row>
    <row r="539" spans="1:28" x14ac:dyDescent="0.3">
      <c r="A539" t="s">
        <v>23</v>
      </c>
      <c r="B539">
        <v>1</v>
      </c>
      <c r="C539">
        <v>50</v>
      </c>
      <c r="D539">
        <v>0.05</v>
      </c>
      <c r="E539">
        <v>402</v>
      </c>
      <c r="F539">
        <v>64138.8</v>
      </c>
      <c r="G539">
        <v>1808.91</v>
      </c>
      <c r="H539">
        <v>0</v>
      </c>
      <c r="I539">
        <v>1</v>
      </c>
      <c r="J539">
        <v>1808.96</v>
      </c>
      <c r="K539">
        <v>3121</v>
      </c>
      <c r="L539" s="33">
        <f t="shared" si="62"/>
        <v>3.5741334345302134E-2</v>
      </c>
      <c r="M539" s="39">
        <f t="shared" si="58"/>
        <v>-0.33932586491835048</v>
      </c>
      <c r="N539">
        <f t="shared" si="59"/>
        <v>97080.84</v>
      </c>
      <c r="O539">
        <f t="shared" si="60"/>
        <v>0</v>
      </c>
      <c r="P539">
        <f>IF(AND('Heuristica 24'!$C539=0,'Heuristica 24'!$B539=0,'Heuristica 24'!$F539&lt;&gt;"inf",OR(AND(B538=0,'Heuristica 24'!$F539&lt;P538),B538&lt;&gt;0)),'Heuristica 24'!$F539,P538)</f>
        <v>61925.5</v>
      </c>
      <c r="Q539" t="str">
        <f t="shared" si="61"/>
        <v xml:space="preserve"> </v>
      </c>
      <c r="R539" t="s">
        <v>21</v>
      </c>
      <c r="S539">
        <v>1</v>
      </c>
      <c r="T539">
        <v>50</v>
      </c>
      <c r="U539">
        <v>0.2</v>
      </c>
      <c r="V539">
        <v>300</v>
      </c>
      <c r="W539" t="s">
        <v>511</v>
      </c>
      <c r="X539" t="s">
        <v>511</v>
      </c>
      <c r="Y539" t="s">
        <v>511</v>
      </c>
      <c r="Z539" t="s">
        <v>511</v>
      </c>
      <c r="AA539" t="s">
        <v>511</v>
      </c>
    </row>
    <row r="540" spans="1:28" x14ac:dyDescent="0.3">
      <c r="A540" t="s">
        <v>23</v>
      </c>
      <c r="B540">
        <v>1</v>
      </c>
      <c r="C540">
        <v>50</v>
      </c>
      <c r="D540">
        <v>0.1</v>
      </c>
      <c r="E540">
        <v>402</v>
      </c>
      <c r="F540">
        <v>67060.600000000006</v>
      </c>
      <c r="G540">
        <v>1849.65</v>
      </c>
      <c r="H540">
        <v>0</v>
      </c>
      <c r="I540">
        <v>1</v>
      </c>
      <c r="J540">
        <v>1849.69</v>
      </c>
      <c r="K540">
        <v>1285</v>
      </c>
      <c r="L540" s="33">
        <f t="shared" si="62"/>
        <v>8.2923835899589182E-2</v>
      </c>
      <c r="M540" s="39">
        <f t="shared" si="58"/>
        <v>-1.9038966775871691E-3</v>
      </c>
      <c r="N540">
        <f t="shared" si="59"/>
        <v>67188.52</v>
      </c>
      <c r="O540">
        <f t="shared" si="60"/>
        <v>0</v>
      </c>
      <c r="P540">
        <f>IF(AND('Heuristica 24'!$C540=0,'Heuristica 24'!$B540=0,'Heuristica 24'!$F540&lt;&gt;"inf",OR(AND(B539=0,'Heuristica 24'!$F540&lt;P539),B539&lt;&gt;0)),'Heuristica 24'!$F540,P539)</f>
        <v>61925.5</v>
      </c>
      <c r="Q540" t="str">
        <f t="shared" si="61"/>
        <v xml:space="preserve"> </v>
      </c>
      <c r="R540" t="s">
        <v>21</v>
      </c>
      <c r="S540">
        <v>2</v>
      </c>
      <c r="T540">
        <v>5</v>
      </c>
      <c r="U540">
        <v>0.05</v>
      </c>
      <c r="V540">
        <v>300</v>
      </c>
      <c r="W540">
        <v>40869.199999999997</v>
      </c>
      <c r="X540">
        <v>1783.22</v>
      </c>
      <c r="Y540">
        <v>28</v>
      </c>
      <c r="Z540">
        <v>31</v>
      </c>
      <c r="AA540">
        <v>1801.01</v>
      </c>
      <c r="AB540">
        <v>13980</v>
      </c>
    </row>
    <row r="541" spans="1:28" x14ac:dyDescent="0.3">
      <c r="A541" t="s">
        <v>23</v>
      </c>
      <c r="B541">
        <v>1</v>
      </c>
      <c r="C541">
        <v>50</v>
      </c>
      <c r="D541">
        <v>0.15</v>
      </c>
      <c r="E541">
        <v>402</v>
      </c>
      <c r="F541">
        <v>65502.7</v>
      </c>
      <c r="G541">
        <v>1802.22</v>
      </c>
      <c r="H541">
        <v>0</v>
      </c>
      <c r="I541">
        <v>1</v>
      </c>
      <c r="J541">
        <v>1802.22</v>
      </c>
      <c r="K541">
        <v>1679</v>
      </c>
      <c r="L541" s="33">
        <f t="shared" si="62"/>
        <v>5.7766186788964058E-2</v>
      </c>
      <c r="M541" s="39">
        <f t="shared" si="58"/>
        <v>-0.15404327400429196</v>
      </c>
      <c r="N541">
        <f t="shared" si="59"/>
        <v>77430.320000000007</v>
      </c>
      <c r="O541">
        <f t="shared" si="60"/>
        <v>0</v>
      </c>
      <c r="P541">
        <f>IF(AND('Heuristica 24'!$C541=0,'Heuristica 24'!$B541=0,'Heuristica 24'!$F541&lt;&gt;"inf",OR(AND(B540=0,'Heuristica 24'!$F541&lt;P540),B540&lt;&gt;0)),'Heuristica 24'!$F541,P540)</f>
        <v>61925.5</v>
      </c>
      <c r="Q541" t="str">
        <f t="shared" si="61"/>
        <v xml:space="preserve"> </v>
      </c>
      <c r="R541" t="s">
        <v>21</v>
      </c>
      <c r="S541">
        <v>2</v>
      </c>
      <c r="T541">
        <v>5</v>
      </c>
      <c r="U541">
        <v>0.1</v>
      </c>
      <c r="V541">
        <v>300</v>
      </c>
      <c r="W541">
        <v>40972.699999999997</v>
      </c>
      <c r="X541">
        <v>1722.77</v>
      </c>
      <c r="Y541">
        <v>39</v>
      </c>
      <c r="Z541">
        <v>48</v>
      </c>
      <c r="AA541">
        <v>1803.41</v>
      </c>
      <c r="AB541">
        <v>15987</v>
      </c>
    </row>
    <row r="542" spans="1:28" x14ac:dyDescent="0.3">
      <c r="A542" t="s">
        <v>23</v>
      </c>
      <c r="B542">
        <v>1</v>
      </c>
      <c r="C542">
        <v>50</v>
      </c>
      <c r="D542">
        <v>0.2</v>
      </c>
      <c r="E542">
        <v>402</v>
      </c>
      <c r="F542">
        <v>75193.7</v>
      </c>
      <c r="G542">
        <v>1852.8</v>
      </c>
      <c r="H542">
        <v>0</v>
      </c>
      <c r="I542">
        <v>1</v>
      </c>
      <c r="J542">
        <v>1852.8</v>
      </c>
      <c r="K542">
        <v>744</v>
      </c>
      <c r="L542" s="33">
        <f t="shared" si="62"/>
        <v>0.21426068420925137</v>
      </c>
      <c r="M542" s="39">
        <f t="shared" si="58"/>
        <v>4.1423889772665312E-2</v>
      </c>
      <c r="N542">
        <f t="shared" si="59"/>
        <v>72202.78</v>
      </c>
      <c r="O542">
        <f t="shared" si="60"/>
        <v>0</v>
      </c>
      <c r="P542">
        <f>IF(AND('Heuristica 24'!$C542=0,'Heuristica 24'!$B542=0,'Heuristica 24'!$F542&lt;&gt;"inf",OR(AND(B541=0,'Heuristica 24'!$F542&lt;P541),B541&lt;&gt;0)),'Heuristica 24'!$F542,P541)</f>
        <v>61925.5</v>
      </c>
      <c r="Q542" t="str">
        <f t="shared" si="61"/>
        <v xml:space="preserve"> </v>
      </c>
      <c r="R542" t="s">
        <v>21</v>
      </c>
      <c r="S542">
        <v>2</v>
      </c>
      <c r="T542">
        <v>5</v>
      </c>
      <c r="U542">
        <v>0.15</v>
      </c>
      <c r="V542">
        <v>300</v>
      </c>
      <c r="W542">
        <v>40923.9</v>
      </c>
      <c r="X542">
        <v>1140.6500000000001</v>
      </c>
      <c r="Y542">
        <v>24</v>
      </c>
      <c r="Z542">
        <v>44</v>
      </c>
      <c r="AA542">
        <v>1801.39</v>
      </c>
      <c r="AB542">
        <v>15596</v>
      </c>
    </row>
    <row r="543" spans="1:28" x14ac:dyDescent="0.3">
      <c r="A543" t="s">
        <v>23</v>
      </c>
      <c r="B543">
        <v>2</v>
      </c>
      <c r="C543">
        <v>5</v>
      </c>
      <c r="D543">
        <v>0.05</v>
      </c>
      <c r="E543">
        <v>402</v>
      </c>
      <c r="F543">
        <v>62946.400000000001</v>
      </c>
      <c r="G543">
        <v>1803.78</v>
      </c>
      <c r="H543">
        <v>0</v>
      </c>
      <c r="I543">
        <v>1</v>
      </c>
      <c r="J543">
        <v>1803.78</v>
      </c>
      <c r="K543">
        <v>5803</v>
      </c>
      <c r="L543" s="33">
        <f t="shared" si="62"/>
        <v>1.6485938748980633E-2</v>
      </c>
      <c r="M543" s="39">
        <f t="shared" si="58"/>
        <v>1.0462375179891126E-2</v>
      </c>
      <c r="N543">
        <f t="shared" si="59"/>
        <v>62294.65</v>
      </c>
      <c r="O543">
        <f t="shared" si="60"/>
        <v>0</v>
      </c>
      <c r="P543">
        <f>IF(AND('Heuristica 24'!$C543=0,'Heuristica 24'!$B543=0,'Heuristica 24'!$F543&lt;&gt;"inf",OR(AND(B542=0,'Heuristica 24'!$F543&lt;P542),B542&lt;&gt;0)),'Heuristica 24'!$F543,P542)</f>
        <v>61925.5</v>
      </c>
      <c r="Q543" t="str">
        <f t="shared" si="61"/>
        <v xml:space="preserve"> </v>
      </c>
      <c r="R543" t="s">
        <v>21</v>
      </c>
      <c r="S543">
        <v>2</v>
      </c>
      <c r="T543">
        <v>5</v>
      </c>
      <c r="U543">
        <v>0.2</v>
      </c>
      <c r="V543">
        <v>300</v>
      </c>
      <c r="W543">
        <v>40911.1</v>
      </c>
      <c r="X543">
        <v>697.476</v>
      </c>
      <c r="Y543">
        <v>11</v>
      </c>
      <c r="Z543">
        <v>34</v>
      </c>
      <c r="AA543">
        <v>1803.36</v>
      </c>
      <c r="AB543">
        <v>12459</v>
      </c>
    </row>
    <row r="544" spans="1:28" x14ac:dyDescent="0.3">
      <c r="A544" t="s">
        <v>23</v>
      </c>
      <c r="B544">
        <v>2</v>
      </c>
      <c r="C544">
        <v>5</v>
      </c>
      <c r="D544">
        <v>0.1</v>
      </c>
      <c r="E544">
        <v>402</v>
      </c>
      <c r="F544">
        <v>64486.1</v>
      </c>
      <c r="G544">
        <v>1819.9</v>
      </c>
      <c r="H544">
        <v>0</v>
      </c>
      <c r="I544">
        <v>1</v>
      </c>
      <c r="J544">
        <v>1819.94</v>
      </c>
      <c r="K544">
        <v>2928</v>
      </c>
      <c r="L544" s="33">
        <f t="shared" si="62"/>
        <v>4.1349686316622281E-2</v>
      </c>
      <c r="M544" s="39">
        <f t="shared" si="58"/>
        <v>2.4567816906029272E-3</v>
      </c>
      <c r="N544">
        <f t="shared" si="59"/>
        <v>64328.06</v>
      </c>
      <c r="O544">
        <f t="shared" si="60"/>
        <v>0</v>
      </c>
      <c r="P544">
        <f>IF(AND('Heuristica 24'!$C544=0,'Heuristica 24'!$B544=0,'Heuristica 24'!$F544&lt;&gt;"inf",OR(AND(B543=0,'Heuristica 24'!$F544&lt;P543),B543&lt;&gt;0)),'Heuristica 24'!$F544,P543)</f>
        <v>61925.5</v>
      </c>
      <c r="Q544" t="str">
        <f t="shared" si="61"/>
        <v xml:space="preserve"> </v>
      </c>
      <c r="R544" t="s">
        <v>21</v>
      </c>
      <c r="S544">
        <v>2</v>
      </c>
      <c r="T544">
        <v>10</v>
      </c>
      <c r="U544">
        <v>0.05</v>
      </c>
      <c r="V544">
        <v>300</v>
      </c>
      <c r="W544">
        <v>40871.1</v>
      </c>
      <c r="X544">
        <v>1144.6099999999999</v>
      </c>
      <c r="Y544">
        <v>16</v>
      </c>
      <c r="Z544">
        <v>45</v>
      </c>
      <c r="AA544">
        <v>1801.25</v>
      </c>
      <c r="AB544">
        <v>14843</v>
      </c>
    </row>
    <row r="545" spans="1:28" x14ac:dyDescent="0.3">
      <c r="A545" t="s">
        <v>23</v>
      </c>
      <c r="B545">
        <v>2</v>
      </c>
      <c r="C545">
        <v>5</v>
      </c>
      <c r="D545">
        <v>0.15</v>
      </c>
      <c r="E545">
        <v>402</v>
      </c>
      <c r="F545">
        <v>65479.5</v>
      </c>
      <c r="G545">
        <v>1813.88</v>
      </c>
      <c r="H545">
        <v>0</v>
      </c>
      <c r="I545">
        <v>1</v>
      </c>
      <c r="J545">
        <v>1813.92</v>
      </c>
      <c r="K545">
        <v>2283</v>
      </c>
      <c r="L545" s="33">
        <f t="shared" si="62"/>
        <v>5.7391543063842754E-2</v>
      </c>
      <c r="M545" s="39">
        <f t="shared" si="58"/>
        <v>-1.1956205846644474E-2</v>
      </c>
      <c r="N545">
        <f t="shared" si="59"/>
        <v>66271.86</v>
      </c>
      <c r="O545">
        <f t="shared" si="60"/>
        <v>0</v>
      </c>
      <c r="P545">
        <f>IF(AND('Heuristica 24'!$C545=0,'Heuristica 24'!$B545=0,'Heuristica 24'!$F545&lt;&gt;"inf",OR(AND(B544=0,'Heuristica 24'!$F545&lt;P544),B544&lt;&gt;0)),'Heuristica 24'!$F545,P544)</f>
        <v>61925.5</v>
      </c>
      <c r="Q545" t="str">
        <f t="shared" si="61"/>
        <v xml:space="preserve"> </v>
      </c>
      <c r="R545" t="s">
        <v>21</v>
      </c>
      <c r="S545">
        <v>2</v>
      </c>
      <c r="T545">
        <v>10</v>
      </c>
      <c r="U545">
        <v>0.1</v>
      </c>
      <c r="V545">
        <v>300</v>
      </c>
      <c r="W545">
        <v>40975.800000000003</v>
      </c>
      <c r="X545">
        <v>1740.16</v>
      </c>
      <c r="Y545">
        <v>4</v>
      </c>
      <c r="Z545">
        <v>8</v>
      </c>
      <c r="AA545">
        <v>1802.17</v>
      </c>
      <c r="AB545">
        <v>7650</v>
      </c>
    </row>
    <row r="546" spans="1:28" x14ac:dyDescent="0.3">
      <c r="A546" t="s">
        <v>23</v>
      </c>
      <c r="B546">
        <v>2</v>
      </c>
      <c r="C546">
        <v>5</v>
      </c>
      <c r="D546">
        <v>0.2</v>
      </c>
      <c r="E546">
        <v>402</v>
      </c>
      <c r="F546">
        <v>66671.899999999994</v>
      </c>
      <c r="G546">
        <v>1808.5</v>
      </c>
      <c r="H546">
        <v>0</v>
      </c>
      <c r="I546">
        <v>1</v>
      </c>
      <c r="J546">
        <v>1808.5</v>
      </c>
      <c r="K546">
        <v>1764</v>
      </c>
      <c r="L546" s="33">
        <f t="shared" si="62"/>
        <v>7.6646938660164032E-2</v>
      </c>
      <c r="M546" s="39">
        <f t="shared" si="58"/>
        <v>2.0828003115526572E-2</v>
      </c>
      <c r="N546">
        <f t="shared" si="59"/>
        <v>65311.59</v>
      </c>
      <c r="O546">
        <f t="shared" si="60"/>
        <v>0</v>
      </c>
      <c r="P546">
        <f>IF(AND('Heuristica 24'!$C546=0,'Heuristica 24'!$B546=0,'Heuristica 24'!$F546&lt;&gt;"inf",OR(AND(B545=0,'Heuristica 24'!$F546&lt;P545),B545&lt;&gt;0)),'Heuristica 24'!$F546,P545)</f>
        <v>61925.5</v>
      </c>
      <c r="Q546" t="str">
        <f t="shared" si="61"/>
        <v xml:space="preserve"> </v>
      </c>
      <c r="R546" t="s">
        <v>21</v>
      </c>
      <c r="S546">
        <v>2</v>
      </c>
      <c r="T546">
        <v>10</v>
      </c>
      <c r="U546">
        <v>0.15</v>
      </c>
      <c r="V546">
        <v>300</v>
      </c>
      <c r="W546">
        <v>40892.5</v>
      </c>
      <c r="X546">
        <v>1747.88</v>
      </c>
      <c r="Y546">
        <v>27</v>
      </c>
      <c r="Z546">
        <v>33</v>
      </c>
      <c r="AA546">
        <v>1802.31</v>
      </c>
      <c r="AB546">
        <v>12431</v>
      </c>
    </row>
    <row r="547" spans="1:28" x14ac:dyDescent="0.3">
      <c r="A547" t="s">
        <v>23</v>
      </c>
      <c r="B547">
        <v>2</v>
      </c>
      <c r="C547">
        <v>10</v>
      </c>
      <c r="D547">
        <v>0.05</v>
      </c>
      <c r="E547">
        <v>402</v>
      </c>
      <c r="F547">
        <v>63807.4</v>
      </c>
      <c r="G547">
        <v>1815.38</v>
      </c>
      <c r="H547">
        <v>0</v>
      </c>
      <c r="I547">
        <v>1</v>
      </c>
      <c r="J547">
        <v>1815.39</v>
      </c>
      <c r="K547">
        <v>3413</v>
      </c>
      <c r="L547" s="33">
        <f t="shared" si="62"/>
        <v>3.0389742513181162E-2</v>
      </c>
      <c r="M547" s="39">
        <f t="shared" si="58"/>
        <v>-0.12587417856429017</v>
      </c>
      <c r="N547">
        <f t="shared" si="59"/>
        <v>72995.67</v>
      </c>
      <c r="O547">
        <f t="shared" si="60"/>
        <v>0</v>
      </c>
      <c r="P547">
        <f>IF(AND('Heuristica 24'!$C547=0,'Heuristica 24'!$B547=0,'Heuristica 24'!$F547&lt;&gt;"inf",OR(AND(B546=0,'Heuristica 24'!$F547&lt;P546),B546&lt;&gt;0)),'Heuristica 24'!$F547,P546)</f>
        <v>61925.5</v>
      </c>
      <c r="Q547" t="str">
        <f t="shared" si="61"/>
        <v xml:space="preserve"> </v>
      </c>
      <c r="R547" t="s">
        <v>21</v>
      </c>
      <c r="S547">
        <v>2</v>
      </c>
      <c r="T547">
        <v>10</v>
      </c>
      <c r="U547">
        <v>0.2</v>
      </c>
      <c r="V547">
        <v>300</v>
      </c>
      <c r="W547">
        <v>41706.9</v>
      </c>
      <c r="X547">
        <v>1733.07</v>
      </c>
      <c r="Y547">
        <v>13</v>
      </c>
      <c r="Z547">
        <v>16</v>
      </c>
      <c r="AA547">
        <v>1801.77</v>
      </c>
      <c r="AB547">
        <v>8095</v>
      </c>
    </row>
    <row r="548" spans="1:28" x14ac:dyDescent="0.3">
      <c r="A548" t="s">
        <v>23</v>
      </c>
      <c r="B548">
        <v>2</v>
      </c>
      <c r="C548">
        <v>10</v>
      </c>
      <c r="D548">
        <v>0.1</v>
      </c>
      <c r="E548">
        <v>402</v>
      </c>
      <c r="F548">
        <v>68413.600000000006</v>
      </c>
      <c r="G548">
        <v>1859.25</v>
      </c>
      <c r="H548">
        <v>0</v>
      </c>
      <c r="I548">
        <v>1</v>
      </c>
      <c r="J548">
        <v>1859.25</v>
      </c>
      <c r="K548">
        <v>1151</v>
      </c>
      <c r="L548" s="33">
        <f t="shared" si="62"/>
        <v>0.10477267038618998</v>
      </c>
      <c r="M548" s="39">
        <f t="shared" si="58"/>
        <v>-0.1710776199341888</v>
      </c>
      <c r="N548">
        <f t="shared" si="59"/>
        <v>82533.179999999993</v>
      </c>
      <c r="O548">
        <f t="shared" si="60"/>
        <v>0</v>
      </c>
      <c r="P548">
        <f>IF(AND('Heuristica 24'!$C548=0,'Heuristica 24'!$B548=0,'Heuristica 24'!$F548&lt;&gt;"inf",OR(AND(B547=0,'Heuristica 24'!$F548&lt;P547),B547&lt;&gt;0)),'Heuristica 24'!$F548,P547)</f>
        <v>61925.5</v>
      </c>
      <c r="Q548" t="str">
        <f t="shared" si="61"/>
        <v xml:space="preserve"> </v>
      </c>
      <c r="R548" t="s">
        <v>21</v>
      </c>
      <c r="S548">
        <v>2</v>
      </c>
      <c r="T548">
        <v>25</v>
      </c>
      <c r="U548">
        <v>0.05</v>
      </c>
      <c r="V548">
        <v>300</v>
      </c>
      <c r="W548">
        <v>40957.9</v>
      </c>
      <c r="X548">
        <v>1800.25</v>
      </c>
      <c r="Y548">
        <v>19</v>
      </c>
      <c r="Z548">
        <v>20</v>
      </c>
      <c r="AA548">
        <v>1800.25</v>
      </c>
      <c r="AB548">
        <v>10928</v>
      </c>
    </row>
    <row r="549" spans="1:28" x14ac:dyDescent="0.3">
      <c r="A549" t="s">
        <v>23</v>
      </c>
      <c r="B549">
        <v>2</v>
      </c>
      <c r="C549">
        <v>10</v>
      </c>
      <c r="D549">
        <v>0.15</v>
      </c>
      <c r="E549">
        <v>402</v>
      </c>
      <c r="F549">
        <v>68126.3</v>
      </c>
      <c r="G549">
        <v>1859.59</v>
      </c>
      <c r="H549">
        <v>0</v>
      </c>
      <c r="I549">
        <v>1</v>
      </c>
      <c r="J549">
        <v>1859.59</v>
      </c>
      <c r="K549">
        <v>787</v>
      </c>
      <c r="L549" s="33">
        <f t="shared" si="62"/>
        <v>0.1001332246005282</v>
      </c>
      <c r="M549" s="39">
        <f t="shared" si="58"/>
        <v>3.6862438793941577E-2</v>
      </c>
      <c r="N549">
        <f t="shared" si="59"/>
        <v>65704.28</v>
      </c>
      <c r="O549">
        <f t="shared" si="60"/>
        <v>0</v>
      </c>
      <c r="P549">
        <f>IF(AND('Heuristica 24'!$C549=0,'Heuristica 24'!$B549=0,'Heuristica 24'!$F549&lt;&gt;"inf",OR(AND(B548=0,'Heuristica 24'!$F549&lt;P548),B548&lt;&gt;0)),'Heuristica 24'!$F549,P548)</f>
        <v>61925.5</v>
      </c>
      <c r="Q549" t="str">
        <f t="shared" si="61"/>
        <v xml:space="preserve"> </v>
      </c>
      <c r="R549" t="s">
        <v>21</v>
      </c>
      <c r="S549">
        <v>2</v>
      </c>
      <c r="T549">
        <v>25</v>
      </c>
      <c r="U549">
        <v>0.1</v>
      </c>
      <c r="V549">
        <v>300</v>
      </c>
      <c r="W549">
        <v>41508.300000000003</v>
      </c>
      <c r="X549">
        <v>1697.33</v>
      </c>
      <c r="Y549">
        <v>0</v>
      </c>
      <c r="Z549">
        <v>3</v>
      </c>
      <c r="AA549">
        <v>1813.12</v>
      </c>
      <c r="AB549">
        <v>4693</v>
      </c>
    </row>
    <row r="550" spans="1:28" x14ac:dyDescent="0.3">
      <c r="A550" t="s">
        <v>23</v>
      </c>
      <c r="B550">
        <v>2</v>
      </c>
      <c r="C550">
        <v>10</v>
      </c>
      <c r="D550">
        <v>0.2</v>
      </c>
      <c r="E550">
        <v>402</v>
      </c>
      <c r="F550">
        <v>74344</v>
      </c>
      <c r="G550">
        <v>1803.34</v>
      </c>
      <c r="H550">
        <v>0</v>
      </c>
      <c r="I550">
        <v>1</v>
      </c>
      <c r="J550">
        <v>1803.34</v>
      </c>
      <c r="K550">
        <v>613</v>
      </c>
      <c r="L550" s="33">
        <f t="shared" si="62"/>
        <v>0.20053935777668319</v>
      </c>
      <c r="M550" s="39">
        <f t="shared" si="58"/>
        <v>0.13096523921807246</v>
      </c>
      <c r="N550">
        <f t="shared" si="59"/>
        <v>65735</v>
      </c>
      <c r="O550">
        <f t="shared" si="60"/>
        <v>0</v>
      </c>
      <c r="P550">
        <f>IF(AND('Heuristica 24'!$C550=0,'Heuristica 24'!$B550=0,'Heuristica 24'!$F550&lt;&gt;"inf",OR(AND(B549=0,'Heuristica 24'!$F550&lt;P549),B549&lt;&gt;0)),'Heuristica 24'!$F550,P549)</f>
        <v>61925.5</v>
      </c>
      <c r="Q550" t="str">
        <f t="shared" si="61"/>
        <v xml:space="preserve"> </v>
      </c>
      <c r="R550" t="s">
        <v>21</v>
      </c>
      <c r="S550">
        <v>2</v>
      </c>
      <c r="T550">
        <v>25</v>
      </c>
      <c r="U550">
        <v>0.15</v>
      </c>
      <c r="V550">
        <v>300</v>
      </c>
      <c r="W550" t="s">
        <v>511</v>
      </c>
      <c r="X550" t="s">
        <v>511</v>
      </c>
      <c r="Y550" t="s">
        <v>511</v>
      </c>
      <c r="Z550" t="s">
        <v>511</v>
      </c>
      <c r="AA550" t="s">
        <v>511</v>
      </c>
    </row>
    <row r="551" spans="1:28" x14ac:dyDescent="0.3">
      <c r="A551" t="s">
        <v>23</v>
      </c>
      <c r="B551">
        <v>2</v>
      </c>
      <c r="C551">
        <v>25</v>
      </c>
      <c r="D551">
        <v>0.05</v>
      </c>
      <c r="E551">
        <v>402</v>
      </c>
      <c r="F551">
        <v>64064.9</v>
      </c>
      <c r="G551">
        <v>1805.35</v>
      </c>
      <c r="H551">
        <v>0</v>
      </c>
      <c r="I551">
        <v>1</v>
      </c>
      <c r="J551">
        <v>1805.35</v>
      </c>
      <c r="K551">
        <v>3959</v>
      </c>
      <c r="L551" s="33">
        <f t="shared" si="62"/>
        <v>3.4547964893299143E-2</v>
      </c>
      <c r="M551" s="39">
        <f t="shared" si="58"/>
        <v>2.3240607182804185E-2</v>
      </c>
      <c r="N551">
        <f t="shared" si="59"/>
        <v>62609.81</v>
      </c>
      <c r="O551">
        <f t="shared" si="60"/>
        <v>0</v>
      </c>
      <c r="P551">
        <f>IF(AND('Heuristica 24'!$C551=0,'Heuristica 24'!$B551=0,'Heuristica 24'!$F551&lt;&gt;"inf",OR(AND(B550=0,'Heuristica 24'!$F551&lt;P550),B550&lt;&gt;0)),'Heuristica 24'!$F551,P550)</f>
        <v>61925.5</v>
      </c>
      <c r="Q551" t="str">
        <f t="shared" si="61"/>
        <v xml:space="preserve"> </v>
      </c>
      <c r="R551" t="s">
        <v>21</v>
      </c>
      <c r="S551">
        <v>2</v>
      </c>
      <c r="T551">
        <v>25</v>
      </c>
      <c r="U551">
        <v>0.2</v>
      </c>
      <c r="V551">
        <v>300</v>
      </c>
      <c r="W551" t="s">
        <v>511</v>
      </c>
      <c r="X551" t="s">
        <v>511</v>
      </c>
      <c r="Y551" t="s">
        <v>511</v>
      </c>
      <c r="Z551" t="s">
        <v>511</v>
      </c>
      <c r="AA551" t="s">
        <v>511</v>
      </c>
    </row>
    <row r="552" spans="1:28" x14ac:dyDescent="0.3">
      <c r="A552" t="s">
        <v>23</v>
      </c>
      <c r="B552">
        <v>2</v>
      </c>
      <c r="C552">
        <v>25</v>
      </c>
      <c r="D552">
        <v>0.1</v>
      </c>
      <c r="E552">
        <v>402</v>
      </c>
      <c r="F552">
        <v>67174.2</v>
      </c>
      <c r="G552">
        <v>1810.32</v>
      </c>
      <c r="H552">
        <v>0</v>
      </c>
      <c r="I552">
        <v>1</v>
      </c>
      <c r="J552">
        <v>1810.37</v>
      </c>
      <c r="K552">
        <v>1750</v>
      </c>
      <c r="L552" s="33">
        <f t="shared" si="62"/>
        <v>8.4758298277769262E-2</v>
      </c>
      <c r="M552" s="39">
        <f t="shared" ref="M552:M615" si="63">IF(AND(F552&lt;&gt;"inf",N552&lt;&gt;0),F552/N552-1,"---")</f>
        <v>5.6411222578391262E-2</v>
      </c>
      <c r="N552">
        <f t="shared" ref="N552:N615" si="64">SUMPRODUCT(($A$1137:$A$1760=A552)*($B$1137:$B$1760=B552)*($C$1137:$C$1760=C552)*($D$1137:$D$1760=D552)*($F$1137:$F$1760))</f>
        <v>63587.17</v>
      </c>
      <c r="O552">
        <f t="shared" ref="O552:O615" si="65">SUMPRODUCT(($A$1137:$A$1760=A552)*($B$1137:$B$1760=B552)*($C$1137:$C$1760=C552)*($D$1137:$D$1760=D552)*($K$1137:$K$1760))</f>
        <v>0</v>
      </c>
      <c r="P552">
        <f>IF(AND('Heuristica 24'!$C552=0,'Heuristica 24'!$B552=0,'Heuristica 24'!$F552&lt;&gt;"inf",OR(AND(B551=0,'Heuristica 24'!$F552&lt;P551),B551&lt;&gt;0)),'Heuristica 24'!$F552,P551)</f>
        <v>61925.5</v>
      </c>
      <c r="Q552" t="str">
        <f t="shared" ref="Q552:Q615" si="66">IF(AND(M552&lt;-0.1%,O552=1),"Aqui", " ")</f>
        <v xml:space="preserve"> </v>
      </c>
      <c r="R552" t="s">
        <v>21</v>
      </c>
      <c r="S552">
        <v>2</v>
      </c>
      <c r="T552">
        <v>50</v>
      </c>
      <c r="U552">
        <v>0.05</v>
      </c>
      <c r="V552">
        <v>300</v>
      </c>
      <c r="W552">
        <v>40913.9</v>
      </c>
      <c r="X552">
        <v>1639.98</v>
      </c>
      <c r="Y552">
        <v>38</v>
      </c>
      <c r="Z552">
        <v>46</v>
      </c>
      <c r="AA552">
        <v>1800.39</v>
      </c>
      <c r="AB552">
        <v>15054</v>
      </c>
    </row>
    <row r="553" spans="1:28" x14ac:dyDescent="0.3">
      <c r="A553" t="s">
        <v>23</v>
      </c>
      <c r="B553">
        <v>2</v>
      </c>
      <c r="C553">
        <v>25</v>
      </c>
      <c r="D553">
        <v>0.15</v>
      </c>
      <c r="E553">
        <v>402</v>
      </c>
      <c r="F553">
        <v>67046.3</v>
      </c>
      <c r="G553">
        <v>1820.44</v>
      </c>
      <c r="H553">
        <v>0</v>
      </c>
      <c r="I553">
        <v>1</v>
      </c>
      <c r="J553">
        <v>1820.44</v>
      </c>
      <c r="K553">
        <v>1842</v>
      </c>
      <c r="L553" s="33">
        <f t="shared" si="62"/>
        <v>8.2692913258673784E-2</v>
      </c>
      <c r="M553" s="39">
        <f t="shared" si="63"/>
        <v>4.7738245072076912E-2</v>
      </c>
      <c r="N553">
        <f t="shared" si="64"/>
        <v>63991.46</v>
      </c>
      <c r="O553">
        <f t="shared" si="65"/>
        <v>0</v>
      </c>
      <c r="P553">
        <f>IF(AND('Heuristica 24'!$C553=0,'Heuristica 24'!$B553=0,'Heuristica 24'!$F553&lt;&gt;"inf",OR(AND(B552=0,'Heuristica 24'!$F553&lt;P552),B552&lt;&gt;0)),'Heuristica 24'!$F553,P552)</f>
        <v>61925.5</v>
      </c>
      <c r="Q553" t="str">
        <f t="shared" si="66"/>
        <v xml:space="preserve"> </v>
      </c>
      <c r="R553" t="s">
        <v>21</v>
      </c>
      <c r="S553">
        <v>2</v>
      </c>
      <c r="T553">
        <v>50</v>
      </c>
      <c r="U553">
        <v>0.1</v>
      </c>
      <c r="V553">
        <v>300</v>
      </c>
      <c r="W553">
        <v>41410.400000000001</v>
      </c>
      <c r="X553">
        <v>1805.93</v>
      </c>
      <c r="Y553">
        <v>6</v>
      </c>
      <c r="Z553">
        <v>7</v>
      </c>
      <c r="AA553">
        <v>1805.93</v>
      </c>
      <c r="AB553">
        <v>7753</v>
      </c>
    </row>
    <row r="554" spans="1:28" x14ac:dyDescent="0.3">
      <c r="A554" t="s">
        <v>23</v>
      </c>
      <c r="B554">
        <v>2</v>
      </c>
      <c r="C554">
        <v>25</v>
      </c>
      <c r="D554">
        <v>0.2</v>
      </c>
      <c r="E554">
        <v>402</v>
      </c>
      <c r="F554">
        <v>69200.100000000006</v>
      </c>
      <c r="G554">
        <v>1831.35</v>
      </c>
      <c r="H554">
        <v>0</v>
      </c>
      <c r="I554">
        <v>1</v>
      </c>
      <c r="J554">
        <v>1831.35</v>
      </c>
      <c r="K554">
        <v>1035</v>
      </c>
      <c r="L554" s="33">
        <f t="shared" si="62"/>
        <v>0.11747341563653113</v>
      </c>
      <c r="M554" s="39">
        <f t="shared" si="63"/>
        <v>-6.8723758219123576E-3</v>
      </c>
      <c r="N554">
        <f t="shared" si="64"/>
        <v>69678.960000000006</v>
      </c>
      <c r="O554">
        <f t="shared" si="65"/>
        <v>0</v>
      </c>
      <c r="P554">
        <f>IF(AND('Heuristica 24'!$C554=0,'Heuristica 24'!$B554=0,'Heuristica 24'!$F554&lt;&gt;"inf",OR(AND(B553=0,'Heuristica 24'!$F554&lt;P553),B553&lt;&gt;0)),'Heuristica 24'!$F554,P553)</f>
        <v>61925.5</v>
      </c>
      <c r="Q554" t="str">
        <f t="shared" si="66"/>
        <v xml:space="preserve"> </v>
      </c>
      <c r="R554" t="s">
        <v>21</v>
      </c>
      <c r="S554">
        <v>2</v>
      </c>
      <c r="T554">
        <v>50</v>
      </c>
      <c r="U554">
        <v>0.15</v>
      </c>
      <c r="V554">
        <v>300</v>
      </c>
      <c r="W554" t="s">
        <v>511</v>
      </c>
      <c r="X554" t="s">
        <v>511</v>
      </c>
      <c r="Y554" t="s">
        <v>511</v>
      </c>
      <c r="Z554" t="s">
        <v>511</v>
      </c>
      <c r="AA554" t="s">
        <v>511</v>
      </c>
    </row>
    <row r="555" spans="1:28" x14ac:dyDescent="0.3">
      <c r="A555" t="s">
        <v>23</v>
      </c>
      <c r="B555">
        <v>2</v>
      </c>
      <c r="C555">
        <v>50</v>
      </c>
      <c r="D555">
        <v>0.05</v>
      </c>
      <c r="E555">
        <v>402</v>
      </c>
      <c r="F555">
        <v>64617.4</v>
      </c>
      <c r="G555">
        <v>1810.34</v>
      </c>
      <c r="H555">
        <v>0</v>
      </c>
      <c r="I555">
        <v>1</v>
      </c>
      <c r="J555">
        <v>1810.37</v>
      </c>
      <c r="K555">
        <v>4253</v>
      </c>
      <c r="L555" s="33">
        <f t="shared" si="62"/>
        <v>4.3469976019572032E-2</v>
      </c>
      <c r="M555" s="39">
        <f t="shared" si="63"/>
        <v>8.823895381595781E-3</v>
      </c>
      <c r="N555">
        <f t="shared" si="64"/>
        <v>64052.21</v>
      </c>
      <c r="O555">
        <f t="shared" si="65"/>
        <v>0</v>
      </c>
      <c r="P555">
        <f>IF(AND('Heuristica 24'!$C555=0,'Heuristica 24'!$B555=0,'Heuristica 24'!$F555&lt;&gt;"inf",OR(AND(B554=0,'Heuristica 24'!$F555&lt;P554),B554&lt;&gt;0)),'Heuristica 24'!$F555,P554)</f>
        <v>61925.5</v>
      </c>
      <c r="Q555" t="str">
        <f t="shared" si="66"/>
        <v xml:space="preserve"> </v>
      </c>
      <c r="R555" t="s">
        <v>21</v>
      </c>
      <c r="S555">
        <v>2</v>
      </c>
      <c r="T555">
        <v>50</v>
      </c>
      <c r="U555">
        <v>0.2</v>
      </c>
      <c r="V555">
        <v>300</v>
      </c>
      <c r="W555" t="s">
        <v>511</v>
      </c>
      <c r="X555" t="s">
        <v>511</v>
      </c>
      <c r="Y555" t="s">
        <v>511</v>
      </c>
      <c r="Z555" t="s">
        <v>511</v>
      </c>
      <c r="AA555" t="s">
        <v>511</v>
      </c>
    </row>
    <row r="556" spans="1:28" x14ac:dyDescent="0.3">
      <c r="A556" t="s">
        <v>23</v>
      </c>
      <c r="B556">
        <v>2</v>
      </c>
      <c r="C556">
        <v>50</v>
      </c>
      <c r="D556">
        <v>0.1</v>
      </c>
      <c r="E556">
        <v>402</v>
      </c>
      <c r="F556">
        <v>64812.2</v>
      </c>
      <c r="G556">
        <v>1808.32</v>
      </c>
      <c r="H556">
        <v>0</v>
      </c>
      <c r="I556">
        <v>1</v>
      </c>
      <c r="J556">
        <v>1808.36</v>
      </c>
      <c r="K556">
        <v>2593</v>
      </c>
      <c r="L556" s="33">
        <f t="shared" si="62"/>
        <v>4.6615691435676787E-2</v>
      </c>
      <c r="M556" s="39">
        <f t="shared" si="63"/>
        <v>-3.7041945569830315E-2</v>
      </c>
      <c r="N556">
        <f t="shared" si="64"/>
        <v>67305.320000000007</v>
      </c>
      <c r="O556">
        <f t="shared" si="65"/>
        <v>0</v>
      </c>
      <c r="P556">
        <f>IF(AND('Heuristica 24'!$C556=0,'Heuristica 24'!$B556=0,'Heuristica 24'!$F556&lt;&gt;"inf",OR(AND(B555=0,'Heuristica 24'!$F556&lt;P555),B555&lt;&gt;0)),'Heuristica 24'!$F556,P555)</f>
        <v>61925.5</v>
      </c>
      <c r="Q556" t="str">
        <f t="shared" si="66"/>
        <v xml:space="preserve"> </v>
      </c>
      <c r="R556" t="s">
        <v>21</v>
      </c>
      <c r="S556">
        <v>3</v>
      </c>
      <c r="T556">
        <v>0</v>
      </c>
      <c r="U556">
        <v>0.05</v>
      </c>
      <c r="V556">
        <v>300</v>
      </c>
      <c r="W556">
        <v>41338.9</v>
      </c>
      <c r="X556">
        <v>1046.67</v>
      </c>
      <c r="Y556">
        <v>27</v>
      </c>
      <c r="Z556">
        <v>49</v>
      </c>
      <c r="AA556">
        <v>1800.97</v>
      </c>
      <c r="AB556">
        <v>25601</v>
      </c>
    </row>
    <row r="557" spans="1:28" x14ac:dyDescent="0.3">
      <c r="A557" t="s">
        <v>23</v>
      </c>
      <c r="B557">
        <v>2</v>
      </c>
      <c r="C557">
        <v>50</v>
      </c>
      <c r="D557">
        <v>0.15</v>
      </c>
      <c r="E557">
        <v>402</v>
      </c>
      <c r="F557">
        <v>67917.600000000006</v>
      </c>
      <c r="G557">
        <v>1820.76</v>
      </c>
      <c r="H557">
        <v>0</v>
      </c>
      <c r="I557">
        <v>1</v>
      </c>
      <c r="J557">
        <v>1820.76</v>
      </c>
      <c r="K557">
        <v>2120</v>
      </c>
      <c r="L557" s="33">
        <f t="shared" si="62"/>
        <v>9.6763045918079049E-2</v>
      </c>
      <c r="M557" s="39">
        <f t="shared" si="63"/>
        <v>-4.7729213643181723E-3</v>
      </c>
      <c r="N557">
        <f t="shared" si="64"/>
        <v>68243.320000000007</v>
      </c>
      <c r="O557">
        <f t="shared" si="65"/>
        <v>0</v>
      </c>
      <c r="P557">
        <f>IF(AND('Heuristica 24'!$C557=0,'Heuristica 24'!$B557=0,'Heuristica 24'!$F557&lt;&gt;"inf",OR(AND(B556=0,'Heuristica 24'!$F557&lt;P556),B556&lt;&gt;0)),'Heuristica 24'!$F557,P556)</f>
        <v>61925.5</v>
      </c>
      <c r="Q557" t="str">
        <f t="shared" si="66"/>
        <v xml:space="preserve"> </v>
      </c>
      <c r="R557" t="s">
        <v>21</v>
      </c>
      <c r="S557">
        <v>3</v>
      </c>
      <c r="T557">
        <v>0</v>
      </c>
      <c r="U557">
        <v>0.1</v>
      </c>
      <c r="V557">
        <v>300</v>
      </c>
      <c r="W557" t="s">
        <v>511</v>
      </c>
      <c r="X557" t="s">
        <v>511</v>
      </c>
      <c r="Y557" t="s">
        <v>511</v>
      </c>
      <c r="Z557" t="s">
        <v>511</v>
      </c>
      <c r="AA557" t="s">
        <v>511</v>
      </c>
    </row>
    <row r="558" spans="1:28" x14ac:dyDescent="0.3">
      <c r="A558" t="s">
        <v>23</v>
      </c>
      <c r="B558">
        <v>2</v>
      </c>
      <c r="C558">
        <v>50</v>
      </c>
      <c r="D558">
        <v>0.2</v>
      </c>
      <c r="E558">
        <v>402</v>
      </c>
      <c r="F558">
        <v>72686.2</v>
      </c>
      <c r="G558">
        <v>1822.19</v>
      </c>
      <c r="H558">
        <v>0</v>
      </c>
      <c r="I558">
        <v>1</v>
      </c>
      <c r="J558">
        <v>1822.19</v>
      </c>
      <c r="K558">
        <v>960</v>
      </c>
      <c r="L558" s="33">
        <f t="shared" si="62"/>
        <v>0.17376847986693678</v>
      </c>
      <c r="M558" s="39">
        <f t="shared" si="63"/>
        <v>8.6976255004292735E-2</v>
      </c>
      <c r="N558">
        <f t="shared" si="64"/>
        <v>66870.09</v>
      </c>
      <c r="O558">
        <f t="shared" si="65"/>
        <v>0</v>
      </c>
      <c r="P558">
        <f>IF(AND('Heuristica 24'!$C558=0,'Heuristica 24'!$B558=0,'Heuristica 24'!$F558&lt;&gt;"inf",OR(AND(B557=0,'Heuristica 24'!$F558&lt;P557),B557&lt;&gt;0)),'Heuristica 24'!$F558,P557)</f>
        <v>61925.5</v>
      </c>
      <c r="Q558" t="str">
        <f t="shared" si="66"/>
        <v xml:space="preserve"> </v>
      </c>
      <c r="R558" t="s">
        <v>21</v>
      </c>
      <c r="S558">
        <v>3</v>
      </c>
      <c r="T558">
        <v>0</v>
      </c>
      <c r="U558">
        <v>0.15</v>
      </c>
      <c r="V558">
        <v>300</v>
      </c>
      <c r="W558" t="s">
        <v>511</v>
      </c>
      <c r="X558" t="s">
        <v>511</v>
      </c>
      <c r="Y558" t="s">
        <v>511</v>
      </c>
      <c r="Z558" t="s">
        <v>511</v>
      </c>
      <c r="AA558" t="s">
        <v>511</v>
      </c>
    </row>
    <row r="559" spans="1:28" x14ac:dyDescent="0.3">
      <c r="A559" t="s">
        <v>23</v>
      </c>
      <c r="B559">
        <v>3</v>
      </c>
      <c r="C559">
        <v>0</v>
      </c>
      <c r="D559">
        <v>0.05</v>
      </c>
      <c r="E559">
        <v>402</v>
      </c>
      <c r="F559">
        <v>64160.6</v>
      </c>
      <c r="G559">
        <v>1802.18</v>
      </c>
      <c r="H559">
        <v>0</v>
      </c>
      <c r="I559">
        <v>1</v>
      </c>
      <c r="J559">
        <v>1802.18</v>
      </c>
      <c r="K559">
        <v>9470</v>
      </c>
      <c r="L559" s="33">
        <f t="shared" si="62"/>
        <v>3.6093370259424606E-2</v>
      </c>
      <c r="M559" s="39">
        <f t="shared" si="63"/>
        <v>4.6409405205201093E-3</v>
      </c>
      <c r="N559">
        <f t="shared" si="64"/>
        <v>63864.21</v>
      </c>
      <c r="O559">
        <f t="shared" si="65"/>
        <v>0</v>
      </c>
      <c r="P559">
        <f>IF(AND('Heuristica 24'!$C559=0,'Heuristica 24'!$B559=0,'Heuristica 24'!$F559&lt;&gt;"inf",OR(AND(B558=0,'Heuristica 24'!$F559&lt;P558),B558&lt;&gt;0)),'Heuristica 24'!$F559,P558)</f>
        <v>61925.5</v>
      </c>
      <c r="Q559" t="str">
        <f t="shared" si="66"/>
        <v xml:space="preserve"> </v>
      </c>
      <c r="R559" t="s">
        <v>21</v>
      </c>
      <c r="S559">
        <v>3</v>
      </c>
      <c r="T559">
        <v>0</v>
      </c>
      <c r="U559">
        <v>0.2</v>
      </c>
      <c r="V559">
        <v>300</v>
      </c>
      <c r="W559" t="s">
        <v>511</v>
      </c>
      <c r="X559" t="s">
        <v>511</v>
      </c>
      <c r="Y559" t="s">
        <v>511</v>
      </c>
      <c r="Z559" t="s">
        <v>511</v>
      </c>
      <c r="AA559" t="s">
        <v>511</v>
      </c>
    </row>
    <row r="560" spans="1:28" x14ac:dyDescent="0.3">
      <c r="A560" t="s">
        <v>23</v>
      </c>
      <c r="B560">
        <v>3</v>
      </c>
      <c r="C560">
        <v>0</v>
      </c>
      <c r="D560">
        <v>0.1</v>
      </c>
      <c r="E560">
        <v>402</v>
      </c>
      <c r="F560">
        <v>64900.1</v>
      </c>
      <c r="G560">
        <v>1802.01</v>
      </c>
      <c r="H560">
        <v>0</v>
      </c>
      <c r="I560">
        <v>1</v>
      </c>
      <c r="J560">
        <v>1802.02</v>
      </c>
      <c r="K560">
        <v>3967</v>
      </c>
      <c r="L560" s="33">
        <f t="shared" si="62"/>
        <v>4.8035138997666538E-2</v>
      </c>
      <c r="M560" s="39">
        <f t="shared" si="63"/>
        <v>1.8757190350484843E-2</v>
      </c>
      <c r="N560">
        <f t="shared" si="64"/>
        <v>63705.17</v>
      </c>
      <c r="O560">
        <f t="shared" si="65"/>
        <v>0</v>
      </c>
      <c r="P560">
        <f>IF(AND('Heuristica 24'!$C560=0,'Heuristica 24'!$B560=0,'Heuristica 24'!$F560&lt;&gt;"inf",OR(AND(B559=0,'Heuristica 24'!$F560&lt;P559),B559&lt;&gt;0)),'Heuristica 24'!$F560,P559)</f>
        <v>61925.5</v>
      </c>
      <c r="Q560" t="str">
        <f t="shared" si="66"/>
        <v xml:space="preserve"> </v>
      </c>
      <c r="R560" t="s">
        <v>21</v>
      </c>
      <c r="S560">
        <v>3</v>
      </c>
      <c r="T560">
        <v>10</v>
      </c>
      <c r="U560">
        <v>0.05</v>
      </c>
      <c r="V560">
        <v>300</v>
      </c>
      <c r="W560">
        <v>41396.9</v>
      </c>
      <c r="X560">
        <v>1736.05</v>
      </c>
      <c r="Y560">
        <v>49</v>
      </c>
      <c r="Z560">
        <v>54</v>
      </c>
      <c r="AA560">
        <v>1800.71</v>
      </c>
      <c r="AB560">
        <v>20301</v>
      </c>
    </row>
    <row r="561" spans="1:28" x14ac:dyDescent="0.3">
      <c r="A561" t="s">
        <v>23</v>
      </c>
      <c r="B561">
        <v>3</v>
      </c>
      <c r="C561">
        <v>0</v>
      </c>
      <c r="D561">
        <v>0.15</v>
      </c>
      <c r="E561">
        <v>402</v>
      </c>
      <c r="F561" t="s">
        <v>511</v>
      </c>
      <c r="G561" t="s">
        <v>511</v>
      </c>
      <c r="H561" t="s">
        <v>511</v>
      </c>
      <c r="I561" t="s">
        <v>511</v>
      </c>
      <c r="J561" t="s">
        <v>511</v>
      </c>
      <c r="L561" s="33" t="str">
        <f t="shared" si="62"/>
        <v>---</v>
      </c>
      <c r="M561" s="39" t="str">
        <f t="shared" si="63"/>
        <v>---</v>
      </c>
      <c r="N561">
        <f t="shared" si="64"/>
        <v>0</v>
      </c>
      <c r="O561">
        <f t="shared" si="65"/>
        <v>0</v>
      </c>
      <c r="P561">
        <f>IF(AND('Heuristica 24'!$C561=0,'Heuristica 24'!$B561=0,'Heuristica 24'!$F561&lt;&gt;"inf",OR(AND(B560=0,'Heuristica 24'!$F561&lt;P560),B560&lt;&gt;0)),'Heuristica 24'!$F561,P560)</f>
        <v>61925.5</v>
      </c>
      <c r="Q561" t="str">
        <f t="shared" si="66"/>
        <v xml:space="preserve"> </v>
      </c>
      <c r="R561" t="s">
        <v>21</v>
      </c>
      <c r="S561">
        <v>3</v>
      </c>
      <c r="T561">
        <v>10</v>
      </c>
      <c r="U561">
        <v>0.1</v>
      </c>
      <c r="V561">
        <v>300</v>
      </c>
      <c r="W561" t="s">
        <v>511</v>
      </c>
      <c r="X561" t="s">
        <v>511</v>
      </c>
      <c r="Y561" t="s">
        <v>511</v>
      </c>
      <c r="Z561" t="s">
        <v>511</v>
      </c>
      <c r="AA561" t="s">
        <v>511</v>
      </c>
    </row>
    <row r="562" spans="1:28" x14ac:dyDescent="0.3">
      <c r="A562" t="s">
        <v>23</v>
      </c>
      <c r="B562">
        <v>3</v>
      </c>
      <c r="C562">
        <v>0</v>
      </c>
      <c r="D562">
        <v>0.2</v>
      </c>
      <c r="E562">
        <v>402</v>
      </c>
      <c r="F562" t="s">
        <v>511</v>
      </c>
      <c r="G562" t="s">
        <v>511</v>
      </c>
      <c r="H562" t="s">
        <v>511</v>
      </c>
      <c r="I562" t="s">
        <v>511</v>
      </c>
      <c r="J562" t="s">
        <v>511</v>
      </c>
      <c r="L562" s="33" t="str">
        <f t="shared" si="62"/>
        <v>---</v>
      </c>
      <c r="M562" s="39" t="str">
        <f t="shared" si="63"/>
        <v>---</v>
      </c>
      <c r="N562">
        <f t="shared" si="64"/>
        <v>0</v>
      </c>
      <c r="O562">
        <f t="shared" si="65"/>
        <v>0</v>
      </c>
      <c r="P562">
        <f>IF(AND('Heuristica 24'!$C562=0,'Heuristica 24'!$B562=0,'Heuristica 24'!$F562&lt;&gt;"inf",OR(AND(B561=0,'Heuristica 24'!$F562&lt;P561),B561&lt;&gt;0)),'Heuristica 24'!$F562,P561)</f>
        <v>61925.5</v>
      </c>
      <c r="Q562" t="str">
        <f t="shared" si="66"/>
        <v xml:space="preserve"> </v>
      </c>
      <c r="R562" t="s">
        <v>21</v>
      </c>
      <c r="S562">
        <v>3</v>
      </c>
      <c r="T562">
        <v>10</v>
      </c>
      <c r="U562">
        <v>0.15</v>
      </c>
      <c r="V562">
        <v>300</v>
      </c>
      <c r="W562" t="s">
        <v>511</v>
      </c>
      <c r="X562" t="s">
        <v>511</v>
      </c>
      <c r="Y562" t="s">
        <v>511</v>
      </c>
      <c r="Z562" t="s">
        <v>511</v>
      </c>
      <c r="AA562" t="s">
        <v>511</v>
      </c>
    </row>
    <row r="563" spans="1:28" x14ac:dyDescent="0.3">
      <c r="A563" t="s">
        <v>23</v>
      </c>
      <c r="B563">
        <v>3</v>
      </c>
      <c r="C563">
        <v>10</v>
      </c>
      <c r="D563">
        <v>0.05</v>
      </c>
      <c r="E563">
        <v>402</v>
      </c>
      <c r="F563">
        <v>64059.3</v>
      </c>
      <c r="G563">
        <v>1669.81</v>
      </c>
      <c r="H563">
        <v>0</v>
      </c>
      <c r="I563">
        <v>7</v>
      </c>
      <c r="J563">
        <v>1801.87</v>
      </c>
      <c r="K563">
        <v>9565</v>
      </c>
      <c r="L563" s="33">
        <f t="shared" si="62"/>
        <v>3.4457533649304484E-2</v>
      </c>
      <c r="M563" s="39">
        <f t="shared" si="63"/>
        <v>1.4823620586791764E-2</v>
      </c>
      <c r="N563">
        <f t="shared" si="64"/>
        <v>63123.58</v>
      </c>
      <c r="O563">
        <f t="shared" si="65"/>
        <v>0</v>
      </c>
      <c r="P563">
        <f>IF(AND('Heuristica 24'!$C563=0,'Heuristica 24'!$B563=0,'Heuristica 24'!$F563&lt;&gt;"inf",OR(AND(B562=0,'Heuristica 24'!$F563&lt;P562),B562&lt;&gt;0)),'Heuristica 24'!$F563,P562)</f>
        <v>61925.5</v>
      </c>
      <c r="Q563" t="str">
        <f t="shared" si="66"/>
        <v xml:space="preserve"> </v>
      </c>
      <c r="R563" t="s">
        <v>21</v>
      </c>
      <c r="S563">
        <v>3</v>
      </c>
      <c r="T563">
        <v>10</v>
      </c>
      <c r="U563">
        <v>0.2</v>
      </c>
      <c r="V563">
        <v>300</v>
      </c>
      <c r="W563" t="s">
        <v>511</v>
      </c>
      <c r="X563" t="s">
        <v>511</v>
      </c>
      <c r="Y563" t="s">
        <v>511</v>
      </c>
      <c r="Z563" t="s">
        <v>511</v>
      </c>
      <c r="AA563" t="s">
        <v>511</v>
      </c>
    </row>
    <row r="564" spans="1:28" x14ac:dyDescent="0.3">
      <c r="A564" t="s">
        <v>23</v>
      </c>
      <c r="B564">
        <v>3</v>
      </c>
      <c r="C564">
        <v>10</v>
      </c>
      <c r="D564">
        <v>0.1</v>
      </c>
      <c r="E564">
        <v>402</v>
      </c>
      <c r="F564">
        <v>65132.4</v>
      </c>
      <c r="G564">
        <v>1816.66</v>
      </c>
      <c r="H564">
        <v>0</v>
      </c>
      <c r="I564">
        <v>1</v>
      </c>
      <c r="J564">
        <v>1816.66</v>
      </c>
      <c r="K564">
        <v>4851</v>
      </c>
      <c r="L564" s="33">
        <f t="shared" si="62"/>
        <v>5.1786420779807996E-2</v>
      </c>
      <c r="M564" s="39">
        <f t="shared" si="63"/>
        <v>1.9603594983854222E-2</v>
      </c>
      <c r="N564">
        <f t="shared" si="64"/>
        <v>63880.12</v>
      </c>
      <c r="O564">
        <f t="shared" si="65"/>
        <v>0</v>
      </c>
      <c r="P564">
        <f>IF(AND('Heuristica 24'!$C564=0,'Heuristica 24'!$B564=0,'Heuristica 24'!$F564&lt;&gt;"inf",OR(AND(B563=0,'Heuristica 24'!$F564&lt;P563),B563&lt;&gt;0)),'Heuristica 24'!$F564,P563)</f>
        <v>61925.5</v>
      </c>
      <c r="Q564" t="str">
        <f t="shared" si="66"/>
        <v xml:space="preserve"> </v>
      </c>
      <c r="R564" t="s">
        <v>21</v>
      </c>
      <c r="S564">
        <v>3</v>
      </c>
      <c r="T564">
        <v>25</v>
      </c>
      <c r="U564">
        <v>0.05</v>
      </c>
      <c r="V564">
        <v>300</v>
      </c>
      <c r="W564">
        <v>41262.699999999997</v>
      </c>
      <c r="X564">
        <v>1458.51</v>
      </c>
      <c r="Y564">
        <v>32</v>
      </c>
      <c r="Z564">
        <v>46</v>
      </c>
      <c r="AA564">
        <v>1800.84</v>
      </c>
      <c r="AB564">
        <v>18577</v>
      </c>
    </row>
    <row r="565" spans="1:28" x14ac:dyDescent="0.3">
      <c r="A565" t="s">
        <v>23</v>
      </c>
      <c r="B565">
        <v>3</v>
      </c>
      <c r="C565">
        <v>10</v>
      </c>
      <c r="D565">
        <v>0.15</v>
      </c>
      <c r="E565">
        <v>402</v>
      </c>
      <c r="F565" t="s">
        <v>511</v>
      </c>
      <c r="G565" t="s">
        <v>511</v>
      </c>
      <c r="H565" t="s">
        <v>511</v>
      </c>
      <c r="I565" t="s">
        <v>511</v>
      </c>
      <c r="J565" t="s">
        <v>511</v>
      </c>
      <c r="L565" s="33" t="str">
        <f t="shared" si="62"/>
        <v>---</v>
      </c>
      <c r="M565" s="39" t="str">
        <f t="shared" si="63"/>
        <v>---</v>
      </c>
      <c r="N565">
        <f t="shared" si="64"/>
        <v>0</v>
      </c>
      <c r="O565">
        <f t="shared" si="65"/>
        <v>0</v>
      </c>
      <c r="P565">
        <f>IF(AND('Heuristica 24'!$C565=0,'Heuristica 24'!$B565=0,'Heuristica 24'!$F565&lt;&gt;"inf",OR(AND(B564=0,'Heuristica 24'!$F565&lt;P564),B564&lt;&gt;0)),'Heuristica 24'!$F565,P564)</f>
        <v>61925.5</v>
      </c>
      <c r="Q565" t="str">
        <f t="shared" si="66"/>
        <v xml:space="preserve"> </v>
      </c>
      <c r="R565" t="s">
        <v>21</v>
      </c>
      <c r="S565">
        <v>3</v>
      </c>
      <c r="T565">
        <v>25</v>
      </c>
      <c r="U565">
        <v>0.1</v>
      </c>
      <c r="V565">
        <v>300</v>
      </c>
      <c r="W565" t="s">
        <v>511</v>
      </c>
      <c r="X565" t="s">
        <v>511</v>
      </c>
      <c r="Y565" t="s">
        <v>511</v>
      </c>
      <c r="Z565" t="s">
        <v>511</v>
      </c>
      <c r="AA565" t="s">
        <v>511</v>
      </c>
    </row>
    <row r="566" spans="1:28" x14ac:dyDescent="0.3">
      <c r="A566" t="s">
        <v>23</v>
      </c>
      <c r="B566">
        <v>3</v>
      </c>
      <c r="C566">
        <v>10</v>
      </c>
      <c r="D566">
        <v>0.2</v>
      </c>
      <c r="E566">
        <v>402</v>
      </c>
      <c r="F566" t="s">
        <v>511</v>
      </c>
      <c r="G566" t="s">
        <v>511</v>
      </c>
      <c r="H566" t="s">
        <v>511</v>
      </c>
      <c r="I566" t="s">
        <v>511</v>
      </c>
      <c r="J566" t="s">
        <v>511</v>
      </c>
      <c r="L566" s="33" t="str">
        <f t="shared" si="62"/>
        <v>---</v>
      </c>
      <c r="M566" s="39" t="str">
        <f t="shared" si="63"/>
        <v>---</v>
      </c>
      <c r="N566">
        <f t="shared" si="64"/>
        <v>0</v>
      </c>
      <c r="O566">
        <f t="shared" si="65"/>
        <v>0</v>
      </c>
      <c r="P566">
        <f>IF(AND('Heuristica 24'!$C566=0,'Heuristica 24'!$B566=0,'Heuristica 24'!$F566&lt;&gt;"inf",OR(AND(B565=0,'Heuristica 24'!$F566&lt;P565),B565&lt;&gt;0)),'Heuristica 24'!$F566,P565)</f>
        <v>61925.5</v>
      </c>
      <c r="Q566" t="str">
        <f t="shared" si="66"/>
        <v xml:space="preserve"> </v>
      </c>
      <c r="R566" t="s">
        <v>21</v>
      </c>
      <c r="S566">
        <v>3</v>
      </c>
      <c r="T566">
        <v>25</v>
      </c>
      <c r="U566">
        <v>0.15</v>
      </c>
      <c r="V566">
        <v>300</v>
      </c>
      <c r="W566" t="s">
        <v>511</v>
      </c>
      <c r="X566" t="s">
        <v>511</v>
      </c>
      <c r="Y566" t="s">
        <v>511</v>
      </c>
      <c r="Z566" t="s">
        <v>511</v>
      </c>
      <c r="AA566" t="s">
        <v>511</v>
      </c>
    </row>
    <row r="567" spans="1:28" x14ac:dyDescent="0.3">
      <c r="A567" t="s">
        <v>23</v>
      </c>
      <c r="B567">
        <v>3</v>
      </c>
      <c r="C567">
        <v>25</v>
      </c>
      <c r="D567">
        <v>0.05</v>
      </c>
      <c r="E567">
        <v>402</v>
      </c>
      <c r="F567">
        <v>63229.9</v>
      </c>
      <c r="G567">
        <v>1597.68</v>
      </c>
      <c r="H567">
        <v>0</v>
      </c>
      <c r="I567">
        <v>5</v>
      </c>
      <c r="J567">
        <v>1810.31</v>
      </c>
      <c r="K567">
        <v>9230</v>
      </c>
      <c r="L567" s="33">
        <f t="shared" si="62"/>
        <v>2.106402047621736E-2</v>
      </c>
      <c r="M567" s="39">
        <f t="shared" si="63"/>
        <v>-5.0098924801571521E-3</v>
      </c>
      <c r="N567">
        <f t="shared" si="64"/>
        <v>63548.27</v>
      </c>
      <c r="O567">
        <f t="shared" si="65"/>
        <v>0</v>
      </c>
      <c r="P567">
        <f>IF(AND('Heuristica 24'!$C567=0,'Heuristica 24'!$B567=0,'Heuristica 24'!$F567&lt;&gt;"inf",OR(AND(B566=0,'Heuristica 24'!$F567&lt;P566),B566&lt;&gt;0)),'Heuristica 24'!$F567,P566)</f>
        <v>61925.5</v>
      </c>
      <c r="Q567" t="str">
        <f t="shared" si="66"/>
        <v xml:space="preserve"> </v>
      </c>
      <c r="R567" t="s">
        <v>21</v>
      </c>
      <c r="S567">
        <v>3</v>
      </c>
      <c r="T567">
        <v>25</v>
      </c>
      <c r="U567">
        <v>0.2</v>
      </c>
      <c r="V567">
        <v>300</v>
      </c>
      <c r="W567" t="s">
        <v>511</v>
      </c>
      <c r="X567" t="s">
        <v>511</v>
      </c>
      <c r="Y567" t="s">
        <v>511</v>
      </c>
      <c r="Z567" t="s">
        <v>511</v>
      </c>
      <c r="AA567" t="s">
        <v>511</v>
      </c>
    </row>
    <row r="568" spans="1:28" x14ac:dyDescent="0.3">
      <c r="A568" t="s">
        <v>23</v>
      </c>
      <c r="B568">
        <v>3</v>
      </c>
      <c r="C568">
        <v>25</v>
      </c>
      <c r="D568">
        <v>0.1</v>
      </c>
      <c r="E568">
        <v>402</v>
      </c>
      <c r="F568">
        <v>65188.3</v>
      </c>
      <c r="G568">
        <v>1805.61</v>
      </c>
      <c r="H568">
        <v>0</v>
      </c>
      <c r="I568">
        <v>1</v>
      </c>
      <c r="J568">
        <v>1805.61</v>
      </c>
      <c r="K568">
        <v>5068</v>
      </c>
      <c r="L568" s="33">
        <f t="shared" si="62"/>
        <v>5.2689118376113342E-2</v>
      </c>
      <c r="M568" s="39">
        <f t="shared" si="63"/>
        <v>1.3855295016411251E-2</v>
      </c>
      <c r="N568">
        <f t="shared" si="64"/>
        <v>64297.440000000002</v>
      </c>
      <c r="O568">
        <f t="shared" si="65"/>
        <v>0</v>
      </c>
      <c r="P568">
        <f>IF(AND('Heuristica 24'!$C568=0,'Heuristica 24'!$B568=0,'Heuristica 24'!$F568&lt;&gt;"inf",OR(AND(B567=0,'Heuristica 24'!$F568&lt;P567),B567&lt;&gt;0)),'Heuristica 24'!$F568,P567)</f>
        <v>61925.5</v>
      </c>
      <c r="Q568" t="str">
        <f t="shared" si="66"/>
        <v xml:space="preserve"> </v>
      </c>
      <c r="R568" t="s">
        <v>21</v>
      </c>
      <c r="S568">
        <v>3</v>
      </c>
      <c r="T568">
        <v>50</v>
      </c>
      <c r="U568">
        <v>0.05</v>
      </c>
      <c r="V568">
        <v>300</v>
      </c>
      <c r="W568">
        <v>41299.699999999997</v>
      </c>
      <c r="X568">
        <v>1636.26</v>
      </c>
      <c r="Y568">
        <v>44</v>
      </c>
      <c r="Z568">
        <v>55</v>
      </c>
      <c r="AA568">
        <v>1801.73</v>
      </c>
      <c r="AB568">
        <v>21218</v>
      </c>
    </row>
    <row r="569" spans="1:28" x14ac:dyDescent="0.3">
      <c r="A569" t="s">
        <v>23</v>
      </c>
      <c r="B569">
        <v>3</v>
      </c>
      <c r="C569">
        <v>25</v>
      </c>
      <c r="D569">
        <v>0.15</v>
      </c>
      <c r="E569">
        <v>402</v>
      </c>
      <c r="F569" t="s">
        <v>511</v>
      </c>
      <c r="G569" t="s">
        <v>511</v>
      </c>
      <c r="H569" t="s">
        <v>511</v>
      </c>
      <c r="I569" t="s">
        <v>511</v>
      </c>
      <c r="J569" t="s">
        <v>511</v>
      </c>
      <c r="L569" s="33" t="str">
        <f t="shared" si="62"/>
        <v>---</v>
      </c>
      <c r="M569" s="39" t="str">
        <f t="shared" si="63"/>
        <v>---</v>
      </c>
      <c r="N569">
        <f t="shared" si="64"/>
        <v>0</v>
      </c>
      <c r="O569">
        <f t="shared" si="65"/>
        <v>0</v>
      </c>
      <c r="P569">
        <f>IF(AND('Heuristica 24'!$C569=0,'Heuristica 24'!$B569=0,'Heuristica 24'!$F569&lt;&gt;"inf",OR(AND(B568=0,'Heuristica 24'!$F569&lt;P568),B568&lt;&gt;0)),'Heuristica 24'!$F569,P568)</f>
        <v>61925.5</v>
      </c>
      <c r="Q569" t="str">
        <f t="shared" si="66"/>
        <v xml:space="preserve"> </v>
      </c>
      <c r="R569" t="s">
        <v>21</v>
      </c>
      <c r="S569">
        <v>3</v>
      </c>
      <c r="T569">
        <v>50</v>
      </c>
      <c r="U569">
        <v>0.1</v>
      </c>
      <c r="V569">
        <v>300</v>
      </c>
      <c r="W569" t="s">
        <v>511</v>
      </c>
      <c r="X569" t="s">
        <v>511</v>
      </c>
      <c r="Y569" t="s">
        <v>511</v>
      </c>
      <c r="Z569" t="s">
        <v>511</v>
      </c>
      <c r="AA569" t="s">
        <v>511</v>
      </c>
    </row>
    <row r="570" spans="1:28" x14ac:dyDescent="0.3">
      <c r="A570" t="s">
        <v>23</v>
      </c>
      <c r="B570">
        <v>3</v>
      </c>
      <c r="C570">
        <v>25</v>
      </c>
      <c r="D570">
        <v>0.2</v>
      </c>
      <c r="E570">
        <v>402</v>
      </c>
      <c r="F570" t="s">
        <v>511</v>
      </c>
      <c r="G570" t="s">
        <v>511</v>
      </c>
      <c r="H570" t="s">
        <v>511</v>
      </c>
      <c r="I570" t="s">
        <v>511</v>
      </c>
      <c r="J570" t="s">
        <v>511</v>
      </c>
      <c r="L570" s="33" t="str">
        <f t="shared" si="62"/>
        <v>---</v>
      </c>
      <c r="M570" s="39" t="str">
        <f t="shared" si="63"/>
        <v>---</v>
      </c>
      <c r="N570">
        <f t="shared" si="64"/>
        <v>0</v>
      </c>
      <c r="O570">
        <f t="shared" si="65"/>
        <v>0</v>
      </c>
      <c r="P570">
        <f>IF(AND('Heuristica 24'!$C570=0,'Heuristica 24'!$B570=0,'Heuristica 24'!$F570&lt;&gt;"inf",OR(AND(B569=0,'Heuristica 24'!$F570&lt;P569),B569&lt;&gt;0)),'Heuristica 24'!$F570,P569)</f>
        <v>61925.5</v>
      </c>
      <c r="Q570" t="str">
        <f t="shared" si="66"/>
        <v xml:space="preserve"> </v>
      </c>
      <c r="R570" t="s">
        <v>21</v>
      </c>
      <c r="S570">
        <v>3</v>
      </c>
      <c r="T570">
        <v>50</v>
      </c>
      <c r="U570">
        <v>0.15</v>
      </c>
      <c r="V570">
        <v>300</v>
      </c>
      <c r="W570" t="s">
        <v>511</v>
      </c>
      <c r="X570" t="s">
        <v>511</v>
      </c>
      <c r="Y570" t="s">
        <v>511</v>
      </c>
      <c r="Z570" t="s">
        <v>511</v>
      </c>
      <c r="AA570" t="s">
        <v>511</v>
      </c>
    </row>
    <row r="571" spans="1:28" x14ac:dyDescent="0.3">
      <c r="A571" t="s">
        <v>23</v>
      </c>
      <c r="B571">
        <v>3</v>
      </c>
      <c r="C571">
        <v>50</v>
      </c>
      <c r="D571">
        <v>0.05</v>
      </c>
      <c r="E571">
        <v>402</v>
      </c>
      <c r="F571">
        <v>63764.7</v>
      </c>
      <c r="G571">
        <v>1641.05</v>
      </c>
      <c r="H571">
        <v>2</v>
      </c>
      <c r="I571">
        <v>6</v>
      </c>
      <c r="J571">
        <v>1803.51</v>
      </c>
      <c r="K571">
        <v>10548</v>
      </c>
      <c r="L571" s="33">
        <f t="shared" si="62"/>
        <v>2.9700204277720799E-2</v>
      </c>
      <c r="M571" s="39">
        <f t="shared" si="63"/>
        <v>1.0122660025948305E-2</v>
      </c>
      <c r="N571">
        <f t="shared" si="64"/>
        <v>63125.7</v>
      </c>
      <c r="O571">
        <f t="shared" si="65"/>
        <v>0</v>
      </c>
      <c r="P571">
        <f>IF(AND('Heuristica 24'!$C571=0,'Heuristica 24'!$B571=0,'Heuristica 24'!$F571&lt;&gt;"inf",OR(AND(B570=0,'Heuristica 24'!$F571&lt;P570),B570&lt;&gt;0)),'Heuristica 24'!$F571,P570)</f>
        <v>61925.5</v>
      </c>
      <c r="Q571" t="str">
        <f t="shared" si="66"/>
        <v xml:space="preserve"> </v>
      </c>
      <c r="R571" t="s">
        <v>21</v>
      </c>
      <c r="S571">
        <v>3</v>
      </c>
      <c r="T571">
        <v>50</v>
      </c>
      <c r="U571">
        <v>0.2</v>
      </c>
      <c r="V571">
        <v>300</v>
      </c>
      <c r="W571" t="s">
        <v>511</v>
      </c>
      <c r="X571" t="s">
        <v>511</v>
      </c>
      <c r="Y571" t="s">
        <v>511</v>
      </c>
      <c r="Z571" t="s">
        <v>511</v>
      </c>
      <c r="AA571" t="s">
        <v>511</v>
      </c>
    </row>
    <row r="572" spans="1:28" x14ac:dyDescent="0.3">
      <c r="A572" t="s">
        <v>23</v>
      </c>
      <c r="B572">
        <v>3</v>
      </c>
      <c r="C572">
        <v>50</v>
      </c>
      <c r="D572">
        <v>0.1</v>
      </c>
      <c r="E572">
        <v>402</v>
      </c>
      <c r="F572">
        <v>65426.8</v>
      </c>
      <c r="G572">
        <v>1803.07</v>
      </c>
      <c r="H572">
        <v>0</v>
      </c>
      <c r="I572">
        <v>1</v>
      </c>
      <c r="J572">
        <v>1803.21</v>
      </c>
      <c r="K572">
        <v>6569</v>
      </c>
      <c r="L572" s="33">
        <f t="shared" si="62"/>
        <v>5.654052046410607E-2</v>
      </c>
      <c r="M572" s="39">
        <f t="shared" si="63"/>
        <v>2.3265212411032854E-2</v>
      </c>
      <c r="N572">
        <f t="shared" si="64"/>
        <v>63939.24</v>
      </c>
      <c r="O572">
        <f t="shared" si="65"/>
        <v>0</v>
      </c>
      <c r="P572">
        <f>IF(AND('Heuristica 24'!$C572=0,'Heuristica 24'!$B572=0,'Heuristica 24'!$F572&lt;&gt;"inf",OR(AND(B571=0,'Heuristica 24'!$F572&lt;P571),B571&lt;&gt;0)),'Heuristica 24'!$F572,P571)</f>
        <v>61925.5</v>
      </c>
      <c r="Q572" t="str">
        <f t="shared" si="66"/>
        <v xml:space="preserve"> </v>
      </c>
      <c r="R572" t="s">
        <v>23</v>
      </c>
      <c r="S572">
        <v>0</v>
      </c>
      <c r="T572">
        <v>0</v>
      </c>
      <c r="U572">
        <v>0.05</v>
      </c>
      <c r="V572">
        <v>402</v>
      </c>
      <c r="W572">
        <v>61925.5</v>
      </c>
      <c r="X572">
        <v>1754.56</v>
      </c>
      <c r="Y572">
        <v>101</v>
      </c>
      <c r="Z572">
        <v>111</v>
      </c>
      <c r="AA572">
        <v>1800.32</v>
      </c>
      <c r="AB572">
        <v>47207</v>
      </c>
    </row>
    <row r="573" spans="1:28" x14ac:dyDescent="0.3">
      <c r="A573" t="s">
        <v>23</v>
      </c>
      <c r="B573">
        <v>3</v>
      </c>
      <c r="C573">
        <v>50</v>
      </c>
      <c r="D573">
        <v>0.15</v>
      </c>
      <c r="E573">
        <v>402</v>
      </c>
      <c r="F573" t="s">
        <v>511</v>
      </c>
      <c r="G573" t="s">
        <v>511</v>
      </c>
      <c r="H573" t="s">
        <v>511</v>
      </c>
      <c r="I573" t="s">
        <v>511</v>
      </c>
      <c r="J573" t="s">
        <v>511</v>
      </c>
      <c r="L573" s="33" t="str">
        <f t="shared" si="62"/>
        <v>---</v>
      </c>
      <c r="M573" s="39" t="str">
        <f t="shared" si="63"/>
        <v>---</v>
      </c>
      <c r="N573">
        <f t="shared" si="64"/>
        <v>0</v>
      </c>
      <c r="O573">
        <f t="shared" si="65"/>
        <v>0</v>
      </c>
      <c r="P573">
        <f>IF(AND('Heuristica 24'!$C573=0,'Heuristica 24'!$B573=0,'Heuristica 24'!$F573&lt;&gt;"inf",OR(AND(B572=0,'Heuristica 24'!$F573&lt;P572),B572&lt;&gt;0)),'Heuristica 24'!$F573,P572)</f>
        <v>61925.5</v>
      </c>
      <c r="Q573" t="str">
        <f t="shared" si="66"/>
        <v xml:space="preserve"> </v>
      </c>
      <c r="R573" t="s">
        <v>23</v>
      </c>
      <c r="S573">
        <v>0</v>
      </c>
      <c r="T573">
        <v>0</v>
      </c>
      <c r="U573">
        <v>0.1</v>
      </c>
      <c r="V573">
        <v>402</v>
      </c>
      <c r="W573">
        <v>61925.5</v>
      </c>
      <c r="X573">
        <v>1056.47</v>
      </c>
      <c r="Y573">
        <v>112</v>
      </c>
      <c r="Z573">
        <v>221</v>
      </c>
      <c r="AA573">
        <v>1800.27</v>
      </c>
      <c r="AB573">
        <v>66046</v>
      </c>
    </row>
    <row r="574" spans="1:28" x14ac:dyDescent="0.3">
      <c r="A574" t="s">
        <v>23</v>
      </c>
      <c r="B574">
        <v>3</v>
      </c>
      <c r="C574">
        <v>50</v>
      </c>
      <c r="D574">
        <v>0.2</v>
      </c>
      <c r="E574">
        <v>402</v>
      </c>
      <c r="F574" t="s">
        <v>511</v>
      </c>
      <c r="G574" t="s">
        <v>511</v>
      </c>
      <c r="H574" t="s">
        <v>511</v>
      </c>
      <c r="I574" t="s">
        <v>511</v>
      </c>
      <c r="J574" t="s">
        <v>511</v>
      </c>
      <c r="L574" s="33" t="str">
        <f t="shared" si="62"/>
        <v>---</v>
      </c>
      <c r="M574" s="39" t="str">
        <f t="shared" si="63"/>
        <v>---</v>
      </c>
      <c r="N574">
        <f t="shared" si="64"/>
        <v>0</v>
      </c>
      <c r="O574">
        <f t="shared" si="65"/>
        <v>0</v>
      </c>
      <c r="P574">
        <f>IF(AND('Heuristica 24'!$C574=0,'Heuristica 24'!$B574=0,'Heuristica 24'!$F574&lt;&gt;"inf",OR(AND(B573=0,'Heuristica 24'!$F574&lt;P573),B573&lt;&gt;0)),'Heuristica 24'!$F574,P573)</f>
        <v>61925.5</v>
      </c>
      <c r="Q574" t="str">
        <f t="shared" si="66"/>
        <v xml:space="preserve"> </v>
      </c>
      <c r="R574" t="s">
        <v>23</v>
      </c>
      <c r="S574">
        <v>0</v>
      </c>
      <c r="T574">
        <v>0</v>
      </c>
      <c r="U574">
        <v>0.15</v>
      </c>
      <c r="V574">
        <v>402</v>
      </c>
      <c r="W574">
        <v>62050.8</v>
      </c>
      <c r="X574">
        <v>1679.44</v>
      </c>
      <c r="Y574">
        <v>147</v>
      </c>
      <c r="Z574">
        <v>167</v>
      </c>
      <c r="AA574">
        <v>1800.23</v>
      </c>
      <c r="AB574">
        <v>55281</v>
      </c>
    </row>
    <row r="575" spans="1:28" x14ac:dyDescent="0.3">
      <c r="A575" t="s">
        <v>20</v>
      </c>
      <c r="B575">
        <v>0</v>
      </c>
      <c r="C575">
        <v>0</v>
      </c>
      <c r="D575">
        <v>0.05</v>
      </c>
      <c r="E575">
        <v>402</v>
      </c>
      <c r="F575">
        <v>52470</v>
      </c>
      <c r="G575">
        <v>404.50299999999999</v>
      </c>
      <c r="H575">
        <v>76</v>
      </c>
      <c r="I575">
        <v>429</v>
      </c>
      <c r="J575">
        <v>1800.24</v>
      </c>
      <c r="K575">
        <v>91995</v>
      </c>
      <c r="L575" s="33">
        <f t="shared" si="62"/>
        <v>0</v>
      </c>
      <c r="M575" s="39">
        <f t="shared" si="63"/>
        <v>2.2837308766132658E-4</v>
      </c>
      <c r="N575">
        <f t="shared" si="64"/>
        <v>52458.02</v>
      </c>
      <c r="O575">
        <f t="shared" si="65"/>
        <v>1</v>
      </c>
      <c r="P575">
        <f>IF(AND('Heuristica 24'!$C575=0,'Heuristica 24'!$B575=0,'Heuristica 24'!$F575&lt;&gt;"inf",OR(AND(B574=0,'Heuristica 24'!$F575&lt;P574),B574&lt;&gt;0)),'Heuristica 24'!$F575,P574)</f>
        <v>52470</v>
      </c>
      <c r="Q575" t="str">
        <f t="shared" si="66"/>
        <v xml:space="preserve"> </v>
      </c>
      <c r="R575" t="s">
        <v>23</v>
      </c>
      <c r="S575">
        <v>0</v>
      </c>
      <c r="T575">
        <v>0</v>
      </c>
      <c r="U575">
        <v>0.2</v>
      </c>
      <c r="V575">
        <v>402</v>
      </c>
      <c r="W575">
        <v>62159.4</v>
      </c>
      <c r="X575">
        <v>371.25400000000002</v>
      </c>
      <c r="Y575">
        <v>31</v>
      </c>
      <c r="Z575">
        <v>203</v>
      </c>
      <c r="AA575">
        <v>1800.35</v>
      </c>
      <c r="AB575">
        <v>61782</v>
      </c>
    </row>
    <row r="576" spans="1:28" x14ac:dyDescent="0.3">
      <c r="A576" t="s">
        <v>20</v>
      </c>
      <c r="B576">
        <v>0</v>
      </c>
      <c r="C576">
        <v>0</v>
      </c>
      <c r="D576">
        <v>0.1</v>
      </c>
      <c r="E576">
        <v>402</v>
      </c>
      <c r="F576">
        <v>52458</v>
      </c>
      <c r="G576">
        <v>695.01800000000003</v>
      </c>
      <c r="H576">
        <v>106</v>
      </c>
      <c r="I576">
        <v>375</v>
      </c>
      <c r="J576">
        <v>1800.19</v>
      </c>
      <c r="K576">
        <v>80418</v>
      </c>
      <c r="L576" s="33">
        <f t="shared" si="62"/>
        <v>0</v>
      </c>
      <c r="M576" s="39">
        <f t="shared" si="63"/>
        <v>-3.8125724144411066E-7</v>
      </c>
      <c r="N576">
        <f t="shared" si="64"/>
        <v>52458.02</v>
      </c>
      <c r="O576">
        <f t="shared" si="65"/>
        <v>1</v>
      </c>
      <c r="P576">
        <f>IF(AND('Heuristica 24'!$C576=0,'Heuristica 24'!$B576=0,'Heuristica 24'!$F576&lt;&gt;"inf",OR(AND(B575=0,'Heuristica 24'!$F576&lt;P575),B575&lt;&gt;0)),'Heuristica 24'!$F576,P575)</f>
        <v>52458</v>
      </c>
      <c r="Q576" t="str">
        <f t="shared" si="66"/>
        <v xml:space="preserve"> </v>
      </c>
      <c r="R576" t="s">
        <v>23</v>
      </c>
      <c r="S576">
        <v>1</v>
      </c>
      <c r="T576">
        <v>5</v>
      </c>
      <c r="U576">
        <v>0.05</v>
      </c>
      <c r="V576">
        <v>402</v>
      </c>
      <c r="W576">
        <v>62857.3</v>
      </c>
      <c r="X576">
        <v>1805.4</v>
      </c>
      <c r="Y576">
        <v>0</v>
      </c>
      <c r="Z576">
        <v>1</v>
      </c>
      <c r="AA576">
        <v>1805.4</v>
      </c>
      <c r="AB576">
        <v>6935</v>
      </c>
    </row>
    <row r="577" spans="1:28" x14ac:dyDescent="0.3">
      <c r="A577" t="s">
        <v>20</v>
      </c>
      <c r="B577">
        <v>0</v>
      </c>
      <c r="C577">
        <v>0</v>
      </c>
      <c r="D577">
        <v>0.15</v>
      </c>
      <c r="E577">
        <v>402</v>
      </c>
      <c r="F577">
        <v>52470</v>
      </c>
      <c r="G577">
        <v>807.14099999999996</v>
      </c>
      <c r="H577">
        <v>185</v>
      </c>
      <c r="I577">
        <v>416</v>
      </c>
      <c r="J577">
        <v>1800.15</v>
      </c>
      <c r="K577">
        <v>84228</v>
      </c>
      <c r="L577" s="33">
        <f t="shared" si="62"/>
        <v>2.2875443211711755E-4</v>
      </c>
      <c r="M577" s="39">
        <f t="shared" si="63"/>
        <v>2.2837308766132658E-4</v>
      </c>
      <c r="N577">
        <f t="shared" si="64"/>
        <v>52458.02</v>
      </c>
      <c r="O577">
        <f t="shared" si="65"/>
        <v>1</v>
      </c>
      <c r="P577">
        <f>IF(AND('Heuristica 24'!$C577=0,'Heuristica 24'!$B577=0,'Heuristica 24'!$F577&lt;&gt;"inf",OR(AND(B576=0,'Heuristica 24'!$F577&lt;P576),B576&lt;&gt;0)),'Heuristica 24'!$F577,P576)</f>
        <v>52458</v>
      </c>
      <c r="Q577" t="str">
        <f t="shared" si="66"/>
        <v xml:space="preserve"> </v>
      </c>
      <c r="R577" t="s">
        <v>23</v>
      </c>
      <c r="S577">
        <v>1</v>
      </c>
      <c r="T577">
        <v>5</v>
      </c>
      <c r="U577">
        <v>0.1</v>
      </c>
      <c r="V577">
        <v>402</v>
      </c>
      <c r="W577">
        <v>62847</v>
      </c>
      <c r="X577">
        <v>1802.37</v>
      </c>
      <c r="Y577">
        <v>1</v>
      </c>
      <c r="Z577">
        <v>2</v>
      </c>
      <c r="AA577">
        <v>1802.37</v>
      </c>
      <c r="AB577">
        <v>7620</v>
      </c>
    </row>
    <row r="578" spans="1:28" x14ac:dyDescent="0.3">
      <c r="A578" t="s">
        <v>20</v>
      </c>
      <c r="B578">
        <v>0</v>
      </c>
      <c r="C578">
        <v>0</v>
      </c>
      <c r="D578">
        <v>0.2</v>
      </c>
      <c r="E578">
        <v>402</v>
      </c>
      <c r="F578">
        <v>52469.1</v>
      </c>
      <c r="G578">
        <v>534.60699999999997</v>
      </c>
      <c r="H578">
        <v>96</v>
      </c>
      <c r="I578">
        <v>296</v>
      </c>
      <c r="J578">
        <v>1800.7</v>
      </c>
      <c r="K578">
        <v>68449</v>
      </c>
      <c r="L578" s="33">
        <f t="shared" si="62"/>
        <v>2.1159784970836704E-4</v>
      </c>
      <c r="M578" s="39">
        <f t="shared" si="63"/>
        <v>2.1121651179356604E-4</v>
      </c>
      <c r="N578">
        <f t="shared" si="64"/>
        <v>52458.02</v>
      </c>
      <c r="O578">
        <f t="shared" si="65"/>
        <v>1</v>
      </c>
      <c r="P578">
        <f>IF(AND('Heuristica 24'!$C578=0,'Heuristica 24'!$B578=0,'Heuristica 24'!$F578&lt;&gt;"inf",OR(AND(B577=0,'Heuristica 24'!$F578&lt;P577),B577&lt;&gt;0)),'Heuristica 24'!$F578,P577)</f>
        <v>52458</v>
      </c>
      <c r="Q578" t="str">
        <f t="shared" si="66"/>
        <v xml:space="preserve"> </v>
      </c>
      <c r="R578" t="s">
        <v>23</v>
      </c>
      <c r="S578">
        <v>1</v>
      </c>
      <c r="T578">
        <v>5</v>
      </c>
      <c r="U578">
        <v>0.15</v>
      </c>
      <c r="V578">
        <v>402</v>
      </c>
      <c r="W578">
        <v>64082.5</v>
      </c>
      <c r="X578">
        <v>1772.94</v>
      </c>
      <c r="Y578">
        <v>0</v>
      </c>
      <c r="Z578">
        <v>3</v>
      </c>
      <c r="AA578">
        <v>1801.53</v>
      </c>
      <c r="AB578">
        <v>6249</v>
      </c>
    </row>
    <row r="579" spans="1:28" x14ac:dyDescent="0.3">
      <c r="A579" t="s">
        <v>20</v>
      </c>
      <c r="B579">
        <v>1</v>
      </c>
      <c r="C579">
        <v>5</v>
      </c>
      <c r="D579">
        <v>0.05</v>
      </c>
      <c r="E579">
        <v>402</v>
      </c>
      <c r="F579">
        <v>52820</v>
      </c>
      <c r="G579">
        <v>1686.72</v>
      </c>
      <c r="H579">
        <v>19</v>
      </c>
      <c r="I579">
        <v>27</v>
      </c>
      <c r="J579">
        <v>1804.47</v>
      </c>
      <c r="K579">
        <v>10236</v>
      </c>
      <c r="L579" s="33">
        <f t="shared" ref="L579:L642" si="67">IF(AND(F579&lt;&gt;"inf",F579&lt;&gt;"infeas"),F579/P579-1,"---")</f>
        <v>6.9007587021998607E-3</v>
      </c>
      <c r="M579" s="39">
        <f t="shared" si="63"/>
        <v>6.9003748139941923E-3</v>
      </c>
      <c r="N579">
        <f t="shared" si="64"/>
        <v>52458.02</v>
      </c>
      <c r="O579">
        <f t="shared" si="65"/>
        <v>1</v>
      </c>
      <c r="P579">
        <f>IF(AND('Heuristica 24'!$C579=0,'Heuristica 24'!$B579=0,'Heuristica 24'!$F579&lt;&gt;"inf",OR(AND(B578=0,'Heuristica 24'!$F579&lt;P578),B578&lt;&gt;0)),'Heuristica 24'!$F579,P578)</f>
        <v>52458</v>
      </c>
      <c r="Q579" t="str">
        <f t="shared" si="66"/>
        <v xml:space="preserve"> </v>
      </c>
      <c r="R579" t="s">
        <v>23</v>
      </c>
      <c r="S579">
        <v>1</v>
      </c>
      <c r="T579">
        <v>5</v>
      </c>
      <c r="U579">
        <v>0.2</v>
      </c>
      <c r="V579">
        <v>402</v>
      </c>
      <c r="W579">
        <v>63469.4</v>
      </c>
      <c r="X579">
        <v>1802.54</v>
      </c>
      <c r="Y579">
        <v>7</v>
      </c>
      <c r="Z579">
        <v>8</v>
      </c>
      <c r="AA579">
        <v>1802.54</v>
      </c>
      <c r="AB579">
        <v>9855</v>
      </c>
    </row>
    <row r="580" spans="1:28" x14ac:dyDescent="0.3">
      <c r="A580" t="s">
        <v>20</v>
      </c>
      <c r="B580">
        <v>1</v>
      </c>
      <c r="C580">
        <v>5</v>
      </c>
      <c r="D580">
        <v>0.1</v>
      </c>
      <c r="E580">
        <v>402</v>
      </c>
      <c r="F580">
        <v>52745.8</v>
      </c>
      <c r="G580">
        <v>1580.45</v>
      </c>
      <c r="H580">
        <v>13</v>
      </c>
      <c r="I580">
        <v>18</v>
      </c>
      <c r="J580">
        <v>1803.35</v>
      </c>
      <c r="K580">
        <v>10813</v>
      </c>
      <c r="L580" s="33">
        <f t="shared" si="67"/>
        <v>5.4862937969424319E-3</v>
      </c>
      <c r="M580" s="39">
        <f t="shared" si="63"/>
        <v>3.9624939234019774E-3</v>
      </c>
      <c r="N580">
        <f t="shared" si="64"/>
        <v>52537.62</v>
      </c>
      <c r="O580">
        <f t="shared" si="65"/>
        <v>1</v>
      </c>
      <c r="P580">
        <f>IF(AND('Heuristica 24'!$C580=0,'Heuristica 24'!$B580=0,'Heuristica 24'!$F580&lt;&gt;"inf",OR(AND(B579=0,'Heuristica 24'!$F580&lt;P579),B579&lt;&gt;0)),'Heuristica 24'!$F580,P579)</f>
        <v>52458</v>
      </c>
      <c r="Q580" t="str">
        <f t="shared" si="66"/>
        <v xml:space="preserve"> </v>
      </c>
      <c r="R580" t="s">
        <v>23</v>
      </c>
      <c r="S580">
        <v>1</v>
      </c>
      <c r="T580">
        <v>10</v>
      </c>
      <c r="U580">
        <v>0.05</v>
      </c>
      <c r="V580">
        <v>402</v>
      </c>
      <c r="W580">
        <v>66519.5</v>
      </c>
      <c r="X580">
        <v>1816.88</v>
      </c>
      <c r="Y580">
        <v>0</v>
      </c>
      <c r="Z580">
        <v>1</v>
      </c>
      <c r="AA580">
        <v>1816.88</v>
      </c>
      <c r="AB580">
        <v>2580</v>
      </c>
    </row>
    <row r="581" spans="1:28" x14ac:dyDescent="0.3">
      <c r="A581" t="s">
        <v>20</v>
      </c>
      <c r="B581">
        <v>1</v>
      </c>
      <c r="C581">
        <v>5</v>
      </c>
      <c r="D581">
        <v>0.15</v>
      </c>
      <c r="E581">
        <v>402</v>
      </c>
      <c r="F581">
        <v>53159.3</v>
      </c>
      <c r="G581">
        <v>1771.48</v>
      </c>
      <c r="H581">
        <v>11</v>
      </c>
      <c r="I581">
        <v>13</v>
      </c>
      <c r="J581">
        <v>1803.66</v>
      </c>
      <c r="K581">
        <v>8378</v>
      </c>
      <c r="L581" s="33">
        <f t="shared" si="67"/>
        <v>1.3368790270311459E-2</v>
      </c>
      <c r="M581" s="39">
        <f t="shared" si="63"/>
        <v>9.8405661868405936E-3</v>
      </c>
      <c r="N581">
        <f t="shared" si="64"/>
        <v>52641.279999999999</v>
      </c>
      <c r="O581">
        <f t="shared" si="65"/>
        <v>1</v>
      </c>
      <c r="P581">
        <f>IF(AND('Heuristica 24'!$C581=0,'Heuristica 24'!$B581=0,'Heuristica 24'!$F581&lt;&gt;"inf",OR(AND(B580=0,'Heuristica 24'!$F581&lt;P580),B580&lt;&gt;0)),'Heuristica 24'!$F581,P580)</f>
        <v>52458</v>
      </c>
      <c r="Q581" t="str">
        <f t="shared" si="66"/>
        <v xml:space="preserve"> </v>
      </c>
      <c r="R581" t="s">
        <v>23</v>
      </c>
      <c r="S581">
        <v>1</v>
      </c>
      <c r="T581">
        <v>10</v>
      </c>
      <c r="U581">
        <v>0.1</v>
      </c>
      <c r="V581">
        <v>402</v>
      </c>
      <c r="W581">
        <v>63399.6</v>
      </c>
      <c r="X581">
        <v>1808.93</v>
      </c>
      <c r="Y581">
        <v>0</v>
      </c>
      <c r="Z581">
        <v>1</v>
      </c>
      <c r="AA581">
        <v>1808.94</v>
      </c>
      <c r="AB581">
        <v>4185</v>
      </c>
    </row>
    <row r="582" spans="1:28" x14ac:dyDescent="0.3">
      <c r="A582" t="s">
        <v>20</v>
      </c>
      <c r="B582">
        <v>1</v>
      </c>
      <c r="C582">
        <v>5</v>
      </c>
      <c r="D582">
        <v>0.2</v>
      </c>
      <c r="E582">
        <v>402</v>
      </c>
      <c r="F582">
        <v>53447.4</v>
      </c>
      <c r="G582">
        <v>1803.16</v>
      </c>
      <c r="H582">
        <v>0</v>
      </c>
      <c r="I582">
        <v>1</v>
      </c>
      <c r="J582">
        <v>1803.16</v>
      </c>
      <c r="K582">
        <v>7088</v>
      </c>
      <c r="L582" s="33">
        <f t="shared" si="67"/>
        <v>1.8860802928056808E-2</v>
      </c>
      <c r="M582" s="39">
        <f t="shared" si="63"/>
        <v>1.192597150565633E-2</v>
      </c>
      <c r="N582">
        <f t="shared" si="64"/>
        <v>52817.5</v>
      </c>
      <c r="O582">
        <f t="shared" si="65"/>
        <v>0</v>
      </c>
      <c r="P582">
        <f>IF(AND('Heuristica 24'!$C582=0,'Heuristica 24'!$B582=0,'Heuristica 24'!$F582&lt;&gt;"inf",OR(AND(B581=0,'Heuristica 24'!$F582&lt;P581),B581&lt;&gt;0)),'Heuristica 24'!$F582,P581)</f>
        <v>52458</v>
      </c>
      <c r="Q582" t="str">
        <f t="shared" si="66"/>
        <v xml:space="preserve"> </v>
      </c>
      <c r="R582" t="s">
        <v>23</v>
      </c>
      <c r="S582">
        <v>1</v>
      </c>
      <c r="T582">
        <v>10</v>
      </c>
      <c r="U582">
        <v>0.15</v>
      </c>
      <c r="V582">
        <v>402</v>
      </c>
      <c r="W582">
        <v>66963.3</v>
      </c>
      <c r="X582">
        <v>1848.43</v>
      </c>
      <c r="Y582">
        <v>0</v>
      </c>
      <c r="Z582">
        <v>1</v>
      </c>
      <c r="AA582">
        <v>1848.43</v>
      </c>
      <c r="AB582">
        <v>2034</v>
      </c>
    </row>
    <row r="583" spans="1:28" x14ac:dyDescent="0.3">
      <c r="A583" t="s">
        <v>20</v>
      </c>
      <c r="B583">
        <v>1</v>
      </c>
      <c r="C583">
        <v>10</v>
      </c>
      <c r="D583">
        <v>0.05</v>
      </c>
      <c r="E583">
        <v>402</v>
      </c>
      <c r="F583">
        <v>52769.7</v>
      </c>
      <c r="G583">
        <v>1717.48</v>
      </c>
      <c r="H583">
        <v>10</v>
      </c>
      <c r="I583">
        <v>14</v>
      </c>
      <c r="J583">
        <v>1803.14</v>
      </c>
      <c r="K583">
        <v>6413</v>
      </c>
      <c r="L583" s="33">
        <f t="shared" si="67"/>
        <v>5.9418963742421393E-3</v>
      </c>
      <c r="M583" s="39">
        <f t="shared" si="63"/>
        <v>-2.9448327347587067E-2</v>
      </c>
      <c r="N583">
        <f t="shared" si="64"/>
        <v>54370.83</v>
      </c>
      <c r="O583">
        <f t="shared" si="65"/>
        <v>0</v>
      </c>
      <c r="P583">
        <f>IF(AND('Heuristica 24'!$C583=0,'Heuristica 24'!$B583=0,'Heuristica 24'!$F583&lt;&gt;"inf",OR(AND(B582=0,'Heuristica 24'!$F583&lt;P582),B582&lt;&gt;0)),'Heuristica 24'!$F583,P582)</f>
        <v>52458</v>
      </c>
      <c r="Q583" t="str">
        <f t="shared" si="66"/>
        <v xml:space="preserve"> </v>
      </c>
      <c r="R583" t="s">
        <v>23</v>
      </c>
      <c r="S583">
        <v>1</v>
      </c>
      <c r="T583">
        <v>10</v>
      </c>
      <c r="U583">
        <v>0.2</v>
      </c>
      <c r="V583">
        <v>402</v>
      </c>
      <c r="W583">
        <v>67147.199999999997</v>
      </c>
      <c r="X583">
        <v>1820.45</v>
      </c>
      <c r="Y583">
        <v>0</v>
      </c>
      <c r="Z583">
        <v>1</v>
      </c>
      <c r="AA583">
        <v>1820.45</v>
      </c>
      <c r="AB583">
        <v>1219</v>
      </c>
    </row>
    <row r="584" spans="1:28" x14ac:dyDescent="0.3">
      <c r="A584" t="s">
        <v>20</v>
      </c>
      <c r="B584">
        <v>1</v>
      </c>
      <c r="C584">
        <v>10</v>
      </c>
      <c r="D584">
        <v>0.1</v>
      </c>
      <c r="E584">
        <v>402</v>
      </c>
      <c r="F584">
        <v>52874.6</v>
      </c>
      <c r="G584">
        <v>1330.96</v>
      </c>
      <c r="H584">
        <v>0</v>
      </c>
      <c r="I584">
        <v>10</v>
      </c>
      <c r="J584">
        <v>1805.04</v>
      </c>
      <c r="K584">
        <v>7640</v>
      </c>
      <c r="L584" s="33">
        <f t="shared" si="67"/>
        <v>7.9415913683327233E-3</v>
      </c>
      <c r="M584" s="39">
        <f t="shared" si="63"/>
        <v>3.6381803365910237E-3</v>
      </c>
      <c r="N584">
        <f t="shared" si="64"/>
        <v>52682.93</v>
      </c>
      <c r="O584">
        <f t="shared" si="65"/>
        <v>0</v>
      </c>
      <c r="P584">
        <f>IF(AND('Heuristica 24'!$C584=0,'Heuristica 24'!$B584=0,'Heuristica 24'!$F584&lt;&gt;"inf",OR(AND(B583=0,'Heuristica 24'!$F584&lt;P583),B583&lt;&gt;0)),'Heuristica 24'!$F584,P583)</f>
        <v>52458</v>
      </c>
      <c r="Q584" t="str">
        <f t="shared" si="66"/>
        <v xml:space="preserve"> </v>
      </c>
      <c r="R584" t="s">
        <v>23</v>
      </c>
      <c r="S584">
        <v>1</v>
      </c>
      <c r="T584">
        <v>25</v>
      </c>
      <c r="U584">
        <v>0.05</v>
      </c>
      <c r="V584">
        <v>402</v>
      </c>
      <c r="W584">
        <v>63243.199999999997</v>
      </c>
      <c r="X584">
        <v>1822.28</v>
      </c>
      <c r="Y584">
        <v>0</v>
      </c>
      <c r="Z584">
        <v>1</v>
      </c>
      <c r="AA584">
        <v>1822.38</v>
      </c>
      <c r="AB584">
        <v>3750</v>
      </c>
    </row>
    <row r="585" spans="1:28" x14ac:dyDescent="0.3">
      <c r="A585" t="s">
        <v>20</v>
      </c>
      <c r="B585">
        <v>1</v>
      </c>
      <c r="C585">
        <v>10</v>
      </c>
      <c r="D585">
        <v>0.15</v>
      </c>
      <c r="E585">
        <v>402</v>
      </c>
      <c r="F585">
        <v>53922.1</v>
      </c>
      <c r="G585">
        <v>1800.75</v>
      </c>
      <c r="H585">
        <v>0</v>
      </c>
      <c r="I585">
        <v>1</v>
      </c>
      <c r="J585">
        <v>1800.75</v>
      </c>
      <c r="K585">
        <v>5457</v>
      </c>
      <c r="L585" s="33">
        <f t="shared" si="67"/>
        <v>2.790994700522309E-2</v>
      </c>
      <c r="M585" s="39">
        <f t="shared" si="63"/>
        <v>-5.3660551221930142E-3</v>
      </c>
      <c r="N585">
        <f t="shared" si="64"/>
        <v>54213.01</v>
      </c>
      <c r="O585">
        <f t="shared" si="65"/>
        <v>0</v>
      </c>
      <c r="P585">
        <f>IF(AND('Heuristica 24'!$C585=0,'Heuristica 24'!$B585=0,'Heuristica 24'!$F585&lt;&gt;"inf",OR(AND(B584=0,'Heuristica 24'!$F585&lt;P584),B584&lt;&gt;0)),'Heuristica 24'!$F585,P584)</f>
        <v>52458</v>
      </c>
      <c r="Q585" t="str">
        <f t="shared" si="66"/>
        <v xml:space="preserve"> </v>
      </c>
      <c r="R585" t="s">
        <v>23</v>
      </c>
      <c r="S585">
        <v>1</v>
      </c>
      <c r="T585">
        <v>25</v>
      </c>
      <c r="U585">
        <v>0.1</v>
      </c>
      <c r="V585">
        <v>402</v>
      </c>
      <c r="W585">
        <v>66110.2</v>
      </c>
      <c r="X585">
        <v>1830.21</v>
      </c>
      <c r="Y585">
        <v>0</v>
      </c>
      <c r="Z585">
        <v>1</v>
      </c>
      <c r="AA585">
        <v>1830.21</v>
      </c>
      <c r="AB585">
        <v>1503</v>
      </c>
    </row>
    <row r="586" spans="1:28" x14ac:dyDescent="0.3">
      <c r="A586" t="s">
        <v>20</v>
      </c>
      <c r="B586">
        <v>1</v>
      </c>
      <c r="C586">
        <v>10</v>
      </c>
      <c r="D586">
        <v>0.2</v>
      </c>
      <c r="E586">
        <v>402</v>
      </c>
      <c r="F586">
        <v>54999.5</v>
      </c>
      <c r="G586">
        <v>1810.49</v>
      </c>
      <c r="H586">
        <v>0</v>
      </c>
      <c r="I586">
        <v>1</v>
      </c>
      <c r="J586">
        <v>1810.49</v>
      </c>
      <c r="K586">
        <v>2731</v>
      </c>
      <c r="L586" s="33">
        <f t="shared" si="67"/>
        <v>4.8448282435472168E-2</v>
      </c>
      <c r="M586" s="39">
        <f t="shared" si="63"/>
        <v>3.9993994452810711E-2</v>
      </c>
      <c r="N586">
        <f t="shared" si="64"/>
        <v>52884.44</v>
      </c>
      <c r="O586">
        <f t="shared" si="65"/>
        <v>0</v>
      </c>
      <c r="P586">
        <f>IF(AND('Heuristica 24'!$C586=0,'Heuristica 24'!$B586=0,'Heuristica 24'!$F586&lt;&gt;"inf",OR(AND(B585=0,'Heuristica 24'!$F586&lt;P585),B585&lt;&gt;0)),'Heuristica 24'!$F586,P585)</f>
        <v>52458</v>
      </c>
      <c r="Q586" t="str">
        <f t="shared" si="66"/>
        <v xml:space="preserve"> </v>
      </c>
      <c r="R586" t="s">
        <v>23</v>
      </c>
      <c r="S586">
        <v>1</v>
      </c>
      <c r="T586">
        <v>25</v>
      </c>
      <c r="U586">
        <v>0.15</v>
      </c>
      <c r="V586">
        <v>402</v>
      </c>
      <c r="W586">
        <v>72670</v>
      </c>
      <c r="X586">
        <v>1809.5</v>
      </c>
      <c r="Y586">
        <v>0</v>
      </c>
      <c r="Z586">
        <v>1</v>
      </c>
      <c r="AA586">
        <v>1809.52</v>
      </c>
      <c r="AB586">
        <v>594</v>
      </c>
    </row>
    <row r="587" spans="1:28" x14ac:dyDescent="0.3">
      <c r="A587" t="s">
        <v>20</v>
      </c>
      <c r="B587">
        <v>1</v>
      </c>
      <c r="C587">
        <v>25</v>
      </c>
      <c r="D587">
        <v>0.05</v>
      </c>
      <c r="E587">
        <v>402</v>
      </c>
      <c r="F587">
        <v>52999.7</v>
      </c>
      <c r="G587">
        <v>1767.29</v>
      </c>
      <c r="H587">
        <v>5</v>
      </c>
      <c r="I587">
        <v>7</v>
      </c>
      <c r="J587">
        <v>1803.62</v>
      </c>
      <c r="K587">
        <v>7258</v>
      </c>
      <c r="L587" s="33">
        <f t="shared" si="67"/>
        <v>1.0326356323153707E-2</v>
      </c>
      <c r="M587" s="39">
        <f t="shared" si="63"/>
        <v>4.7279351965769933E-3</v>
      </c>
      <c r="N587">
        <f t="shared" si="64"/>
        <v>52750.3</v>
      </c>
      <c r="O587">
        <f t="shared" si="65"/>
        <v>0</v>
      </c>
      <c r="P587">
        <f>IF(AND('Heuristica 24'!$C587=0,'Heuristica 24'!$B587=0,'Heuristica 24'!$F587&lt;&gt;"inf",OR(AND(B586=0,'Heuristica 24'!$F587&lt;P586),B586&lt;&gt;0)),'Heuristica 24'!$F587,P586)</f>
        <v>52458</v>
      </c>
      <c r="Q587" t="str">
        <f t="shared" si="66"/>
        <v xml:space="preserve"> </v>
      </c>
      <c r="R587" t="s">
        <v>23</v>
      </c>
      <c r="S587">
        <v>1</v>
      </c>
      <c r="T587">
        <v>25</v>
      </c>
      <c r="U587">
        <v>0.2</v>
      </c>
      <c r="V587">
        <v>402</v>
      </c>
      <c r="W587">
        <v>68087.3</v>
      </c>
      <c r="X587">
        <v>1856.53</v>
      </c>
      <c r="Y587">
        <v>0</v>
      </c>
      <c r="Z587">
        <v>1</v>
      </c>
      <c r="AA587">
        <v>1856.53</v>
      </c>
      <c r="AB587">
        <v>1138</v>
      </c>
    </row>
    <row r="588" spans="1:28" x14ac:dyDescent="0.3">
      <c r="A588" t="s">
        <v>20</v>
      </c>
      <c r="B588">
        <v>1</v>
      </c>
      <c r="C588">
        <v>25</v>
      </c>
      <c r="D588">
        <v>0.1</v>
      </c>
      <c r="E588">
        <v>402</v>
      </c>
      <c r="F588">
        <v>54596</v>
      </c>
      <c r="G588">
        <v>1808.97</v>
      </c>
      <c r="H588">
        <v>0</v>
      </c>
      <c r="I588">
        <v>1</v>
      </c>
      <c r="J588">
        <v>1808.97</v>
      </c>
      <c r="K588">
        <v>2828</v>
      </c>
      <c r="L588" s="33">
        <f t="shared" si="67"/>
        <v>4.0756414655533924E-2</v>
      </c>
      <c r="M588" s="39">
        <f t="shared" si="63"/>
        <v>-9.2869548573166982E-2</v>
      </c>
      <c r="N588">
        <f t="shared" si="64"/>
        <v>60185.39</v>
      </c>
      <c r="O588">
        <f t="shared" si="65"/>
        <v>0</v>
      </c>
      <c r="P588">
        <f>IF(AND('Heuristica 24'!$C588=0,'Heuristica 24'!$B588=0,'Heuristica 24'!$F588&lt;&gt;"inf",OR(AND(B587=0,'Heuristica 24'!$F588&lt;P587),B587&lt;&gt;0)),'Heuristica 24'!$F588,P587)</f>
        <v>52458</v>
      </c>
      <c r="Q588" t="str">
        <f t="shared" si="66"/>
        <v xml:space="preserve"> </v>
      </c>
      <c r="R588" t="s">
        <v>23</v>
      </c>
      <c r="S588">
        <v>1</v>
      </c>
      <c r="T588">
        <v>50</v>
      </c>
      <c r="U588">
        <v>0.05</v>
      </c>
      <c r="V588">
        <v>402</v>
      </c>
      <c r="W588">
        <v>64138.8</v>
      </c>
      <c r="X588">
        <v>1808.91</v>
      </c>
      <c r="Y588">
        <v>0</v>
      </c>
      <c r="Z588">
        <v>1</v>
      </c>
      <c r="AA588">
        <v>1808.96</v>
      </c>
      <c r="AB588">
        <v>3121</v>
      </c>
    </row>
    <row r="589" spans="1:28" x14ac:dyDescent="0.3">
      <c r="A589" t="s">
        <v>20</v>
      </c>
      <c r="B589">
        <v>1</v>
      </c>
      <c r="C589">
        <v>25</v>
      </c>
      <c r="D589">
        <v>0.15</v>
      </c>
      <c r="E589">
        <v>402</v>
      </c>
      <c r="F589">
        <v>54116.6</v>
      </c>
      <c r="G589">
        <v>1806.73</v>
      </c>
      <c r="H589">
        <v>0</v>
      </c>
      <c r="I589">
        <v>1</v>
      </c>
      <c r="J589">
        <v>1806.73</v>
      </c>
      <c r="K589">
        <v>4704</v>
      </c>
      <c r="L589" s="33">
        <f t="shared" si="67"/>
        <v>3.1617675092454833E-2</v>
      </c>
      <c r="M589" s="39">
        <f t="shared" si="63"/>
        <v>1.16490897483712E-2</v>
      </c>
      <c r="N589">
        <f t="shared" si="64"/>
        <v>53493.45</v>
      </c>
      <c r="O589">
        <f t="shared" si="65"/>
        <v>0</v>
      </c>
      <c r="P589">
        <f>IF(AND('Heuristica 24'!$C589=0,'Heuristica 24'!$B589=0,'Heuristica 24'!$F589&lt;&gt;"inf",OR(AND(B588=0,'Heuristica 24'!$F589&lt;P588),B588&lt;&gt;0)),'Heuristica 24'!$F589,P588)</f>
        <v>52458</v>
      </c>
      <c r="Q589" t="str">
        <f t="shared" si="66"/>
        <v xml:space="preserve"> </v>
      </c>
      <c r="R589" t="s">
        <v>23</v>
      </c>
      <c r="S589">
        <v>1</v>
      </c>
      <c r="T589">
        <v>50</v>
      </c>
      <c r="U589">
        <v>0.1</v>
      </c>
      <c r="V589">
        <v>402</v>
      </c>
      <c r="W589">
        <v>67060.600000000006</v>
      </c>
      <c r="X589">
        <v>1849.65</v>
      </c>
      <c r="Y589">
        <v>0</v>
      </c>
      <c r="Z589">
        <v>1</v>
      </c>
      <c r="AA589">
        <v>1849.69</v>
      </c>
      <c r="AB589">
        <v>1285</v>
      </c>
    </row>
    <row r="590" spans="1:28" x14ac:dyDescent="0.3">
      <c r="A590" t="s">
        <v>20</v>
      </c>
      <c r="B590">
        <v>1</v>
      </c>
      <c r="C590">
        <v>25</v>
      </c>
      <c r="D590">
        <v>0.2</v>
      </c>
      <c r="E590">
        <v>402</v>
      </c>
      <c r="F590">
        <v>58277.7</v>
      </c>
      <c r="G590">
        <v>1810.85</v>
      </c>
      <c r="H590">
        <v>0</v>
      </c>
      <c r="I590">
        <v>1</v>
      </c>
      <c r="J590">
        <v>1810.85</v>
      </c>
      <c r="K590">
        <v>1266</v>
      </c>
      <c r="L590" s="33">
        <f t="shared" si="67"/>
        <v>0.11094018071600131</v>
      </c>
      <c r="M590" s="39">
        <f t="shared" si="63"/>
        <v>0.1015601830385926</v>
      </c>
      <c r="N590">
        <f t="shared" si="64"/>
        <v>52904.69</v>
      </c>
      <c r="O590">
        <f t="shared" si="65"/>
        <v>0</v>
      </c>
      <c r="P590">
        <f>IF(AND('Heuristica 24'!$C590=0,'Heuristica 24'!$B590=0,'Heuristica 24'!$F590&lt;&gt;"inf",OR(AND(B589=0,'Heuristica 24'!$F590&lt;P589),B589&lt;&gt;0)),'Heuristica 24'!$F590,P589)</f>
        <v>52458</v>
      </c>
      <c r="Q590" t="str">
        <f t="shared" si="66"/>
        <v xml:space="preserve"> </v>
      </c>
      <c r="R590" t="s">
        <v>23</v>
      </c>
      <c r="S590">
        <v>1</v>
      </c>
      <c r="T590">
        <v>50</v>
      </c>
      <c r="U590">
        <v>0.15</v>
      </c>
      <c r="V590">
        <v>402</v>
      </c>
      <c r="W590">
        <v>65502.7</v>
      </c>
      <c r="X590">
        <v>1802.22</v>
      </c>
      <c r="Y590">
        <v>0</v>
      </c>
      <c r="Z590">
        <v>1</v>
      </c>
      <c r="AA590">
        <v>1802.22</v>
      </c>
      <c r="AB590">
        <v>1679</v>
      </c>
    </row>
    <row r="591" spans="1:28" x14ac:dyDescent="0.3">
      <c r="A591" t="s">
        <v>20</v>
      </c>
      <c r="B591">
        <v>1</v>
      </c>
      <c r="C591">
        <v>50</v>
      </c>
      <c r="D591">
        <v>0.05</v>
      </c>
      <c r="E591">
        <v>402</v>
      </c>
      <c r="F591">
        <v>52803.6</v>
      </c>
      <c r="G591">
        <v>1801.34</v>
      </c>
      <c r="H591">
        <v>8</v>
      </c>
      <c r="I591">
        <v>9</v>
      </c>
      <c r="J591">
        <v>1801.34</v>
      </c>
      <c r="K591">
        <v>6265</v>
      </c>
      <c r="L591" s="33">
        <f t="shared" si="67"/>
        <v>6.5881276449730741E-3</v>
      </c>
      <c r="M591" s="39">
        <f t="shared" si="63"/>
        <v>-7.8852712572393679E-3</v>
      </c>
      <c r="N591">
        <f t="shared" si="64"/>
        <v>53223.28</v>
      </c>
      <c r="O591">
        <f t="shared" si="65"/>
        <v>0</v>
      </c>
      <c r="P591">
        <f>IF(AND('Heuristica 24'!$C591=0,'Heuristica 24'!$B591=0,'Heuristica 24'!$F591&lt;&gt;"inf",OR(AND(B590=0,'Heuristica 24'!$F591&lt;P590),B590&lt;&gt;0)),'Heuristica 24'!$F591,P590)</f>
        <v>52458</v>
      </c>
      <c r="Q591" t="str">
        <f t="shared" si="66"/>
        <v xml:space="preserve"> </v>
      </c>
      <c r="R591" t="s">
        <v>23</v>
      </c>
      <c r="S591">
        <v>1</v>
      </c>
      <c r="T591">
        <v>50</v>
      </c>
      <c r="U591">
        <v>0.2</v>
      </c>
      <c r="V591">
        <v>402</v>
      </c>
      <c r="W591">
        <v>75193.7</v>
      </c>
      <c r="X591">
        <v>1852.8</v>
      </c>
      <c r="Y591">
        <v>0</v>
      </c>
      <c r="Z591">
        <v>1</v>
      </c>
      <c r="AA591">
        <v>1852.8</v>
      </c>
      <c r="AB591">
        <v>744</v>
      </c>
    </row>
    <row r="592" spans="1:28" x14ac:dyDescent="0.3">
      <c r="A592" t="s">
        <v>20</v>
      </c>
      <c r="B592">
        <v>1</v>
      </c>
      <c r="C592">
        <v>50</v>
      </c>
      <c r="D592">
        <v>0.1</v>
      </c>
      <c r="E592">
        <v>402</v>
      </c>
      <c r="F592">
        <v>54387.199999999997</v>
      </c>
      <c r="G592">
        <v>1806.94</v>
      </c>
      <c r="H592">
        <v>0</v>
      </c>
      <c r="I592">
        <v>1</v>
      </c>
      <c r="J592">
        <v>1806.94</v>
      </c>
      <c r="K592">
        <v>3175</v>
      </c>
      <c r="L592" s="33">
        <f t="shared" si="67"/>
        <v>3.6776087536696034E-2</v>
      </c>
      <c r="M592" s="39">
        <f t="shared" si="63"/>
        <v>3.2897749253299358E-2</v>
      </c>
      <c r="N592">
        <f t="shared" si="64"/>
        <v>52654.97</v>
      </c>
      <c r="O592">
        <f t="shared" si="65"/>
        <v>0</v>
      </c>
      <c r="P592">
        <f>IF(AND('Heuristica 24'!$C592=0,'Heuristica 24'!$B592=0,'Heuristica 24'!$F592&lt;&gt;"inf",OR(AND(B591=0,'Heuristica 24'!$F592&lt;P591),B591&lt;&gt;0)),'Heuristica 24'!$F592,P591)</f>
        <v>52458</v>
      </c>
      <c r="Q592" t="str">
        <f t="shared" si="66"/>
        <v xml:space="preserve"> </v>
      </c>
      <c r="R592" t="s">
        <v>23</v>
      </c>
      <c r="S592">
        <v>2</v>
      </c>
      <c r="T592">
        <v>5</v>
      </c>
      <c r="U592">
        <v>0.05</v>
      </c>
      <c r="V592">
        <v>402</v>
      </c>
      <c r="W592">
        <v>62946.400000000001</v>
      </c>
      <c r="X592">
        <v>1803.78</v>
      </c>
      <c r="Y592">
        <v>0</v>
      </c>
      <c r="Z592">
        <v>1</v>
      </c>
      <c r="AA592">
        <v>1803.78</v>
      </c>
      <c r="AB592">
        <v>5803</v>
      </c>
    </row>
    <row r="593" spans="1:28" x14ac:dyDescent="0.3">
      <c r="A593" t="s">
        <v>20</v>
      </c>
      <c r="B593">
        <v>1</v>
      </c>
      <c r="C593">
        <v>50</v>
      </c>
      <c r="D593">
        <v>0.15</v>
      </c>
      <c r="E593">
        <v>402</v>
      </c>
      <c r="F593">
        <v>54536.4</v>
      </c>
      <c r="G593">
        <v>1804.01</v>
      </c>
      <c r="H593">
        <v>0</v>
      </c>
      <c r="I593">
        <v>1</v>
      </c>
      <c r="J593">
        <v>1804.04</v>
      </c>
      <c r="K593">
        <v>3334</v>
      </c>
      <c r="L593" s="33">
        <f t="shared" si="67"/>
        <v>3.9620267642685558E-2</v>
      </c>
      <c r="M593" s="39">
        <f t="shared" si="63"/>
        <v>4.5913259399323891E-3</v>
      </c>
      <c r="N593">
        <f t="shared" si="64"/>
        <v>54287.15</v>
      </c>
      <c r="O593">
        <f t="shared" si="65"/>
        <v>0</v>
      </c>
      <c r="P593">
        <f>IF(AND('Heuristica 24'!$C593=0,'Heuristica 24'!$B593=0,'Heuristica 24'!$F593&lt;&gt;"inf",OR(AND(B592=0,'Heuristica 24'!$F593&lt;P592),B592&lt;&gt;0)),'Heuristica 24'!$F593,P592)</f>
        <v>52458</v>
      </c>
      <c r="Q593" t="str">
        <f t="shared" si="66"/>
        <v xml:space="preserve"> </v>
      </c>
      <c r="R593" t="s">
        <v>23</v>
      </c>
      <c r="S593">
        <v>2</v>
      </c>
      <c r="T593">
        <v>5</v>
      </c>
      <c r="U593">
        <v>0.1</v>
      </c>
      <c r="V593">
        <v>402</v>
      </c>
      <c r="W593">
        <v>64486.1</v>
      </c>
      <c r="X593">
        <v>1819.9</v>
      </c>
      <c r="Y593">
        <v>0</v>
      </c>
      <c r="Z593">
        <v>1</v>
      </c>
      <c r="AA593">
        <v>1819.94</v>
      </c>
      <c r="AB593">
        <v>2928</v>
      </c>
    </row>
    <row r="594" spans="1:28" x14ac:dyDescent="0.3">
      <c r="A594" t="s">
        <v>20</v>
      </c>
      <c r="B594">
        <v>1</v>
      </c>
      <c r="C594">
        <v>50</v>
      </c>
      <c r="D594">
        <v>0.2</v>
      </c>
      <c r="E594">
        <v>402</v>
      </c>
      <c r="F594">
        <v>54854.9</v>
      </c>
      <c r="G594">
        <v>1811.69</v>
      </c>
      <c r="H594">
        <v>0</v>
      </c>
      <c r="I594">
        <v>1</v>
      </c>
      <c r="J594">
        <v>1811.69</v>
      </c>
      <c r="K594">
        <v>3138</v>
      </c>
      <c r="L594" s="33">
        <f t="shared" si="67"/>
        <v>4.5691791528460923E-2</v>
      </c>
      <c r="M594" s="39">
        <f t="shared" si="63"/>
        <v>2.2508652334681134E-2</v>
      </c>
      <c r="N594">
        <f t="shared" si="64"/>
        <v>53647.37</v>
      </c>
      <c r="O594">
        <f t="shared" si="65"/>
        <v>0</v>
      </c>
      <c r="P594">
        <f>IF(AND('Heuristica 24'!$C594=0,'Heuristica 24'!$B594=0,'Heuristica 24'!$F594&lt;&gt;"inf",OR(AND(B593=0,'Heuristica 24'!$F594&lt;P593),B593&lt;&gt;0)),'Heuristica 24'!$F594,P593)</f>
        <v>52458</v>
      </c>
      <c r="Q594" t="str">
        <f t="shared" si="66"/>
        <v xml:space="preserve"> </v>
      </c>
      <c r="R594" t="s">
        <v>23</v>
      </c>
      <c r="S594">
        <v>2</v>
      </c>
      <c r="T594">
        <v>5</v>
      </c>
      <c r="U594">
        <v>0.15</v>
      </c>
      <c r="V594">
        <v>402</v>
      </c>
      <c r="W594">
        <v>65479.5</v>
      </c>
      <c r="X594">
        <v>1813.88</v>
      </c>
      <c r="Y594">
        <v>0</v>
      </c>
      <c r="Z594">
        <v>1</v>
      </c>
      <c r="AA594">
        <v>1813.92</v>
      </c>
      <c r="AB594">
        <v>2283</v>
      </c>
    </row>
    <row r="595" spans="1:28" x14ac:dyDescent="0.3">
      <c r="A595" t="s">
        <v>20</v>
      </c>
      <c r="B595">
        <v>2</v>
      </c>
      <c r="C595">
        <v>5</v>
      </c>
      <c r="D595">
        <v>0.05</v>
      </c>
      <c r="E595">
        <v>402</v>
      </c>
      <c r="F595">
        <v>53044.2</v>
      </c>
      <c r="G595">
        <v>1804.31</v>
      </c>
      <c r="H595">
        <v>0</v>
      </c>
      <c r="I595">
        <v>1</v>
      </c>
      <c r="J595">
        <v>1804.32</v>
      </c>
      <c r="K595">
        <v>7004</v>
      </c>
      <c r="L595" s="33">
        <f t="shared" si="67"/>
        <v>1.1174654008921259E-2</v>
      </c>
      <c r="M595" s="39">
        <f t="shared" si="63"/>
        <v>1.1174268491262129E-2</v>
      </c>
      <c r="N595">
        <f t="shared" si="64"/>
        <v>52458.02</v>
      </c>
      <c r="O595">
        <f t="shared" si="65"/>
        <v>1</v>
      </c>
      <c r="P595">
        <f>IF(AND('Heuristica 24'!$C595=0,'Heuristica 24'!$B595=0,'Heuristica 24'!$F595&lt;&gt;"inf",OR(AND(B594=0,'Heuristica 24'!$F595&lt;P594),B594&lt;&gt;0)),'Heuristica 24'!$F595,P594)</f>
        <v>52458</v>
      </c>
      <c r="Q595" t="str">
        <f t="shared" si="66"/>
        <v xml:space="preserve"> </v>
      </c>
      <c r="R595" t="s">
        <v>23</v>
      </c>
      <c r="S595">
        <v>2</v>
      </c>
      <c r="T595">
        <v>5</v>
      </c>
      <c r="U595">
        <v>0.2</v>
      </c>
      <c r="V595">
        <v>402</v>
      </c>
      <c r="W595">
        <v>66671.899999999994</v>
      </c>
      <c r="X595">
        <v>1808.5</v>
      </c>
      <c r="Y595">
        <v>0</v>
      </c>
      <c r="Z595">
        <v>1</v>
      </c>
      <c r="AA595">
        <v>1808.5</v>
      </c>
      <c r="AB595">
        <v>1764</v>
      </c>
    </row>
    <row r="596" spans="1:28" x14ac:dyDescent="0.3">
      <c r="A596" t="s">
        <v>20</v>
      </c>
      <c r="B596">
        <v>2</v>
      </c>
      <c r="C596">
        <v>5</v>
      </c>
      <c r="D596">
        <v>0.1</v>
      </c>
      <c r="E596">
        <v>402</v>
      </c>
      <c r="F596">
        <v>54062.6</v>
      </c>
      <c r="G596">
        <v>1814.46</v>
      </c>
      <c r="H596">
        <v>0</v>
      </c>
      <c r="I596">
        <v>1</v>
      </c>
      <c r="J596">
        <v>1814.48</v>
      </c>
      <c r="K596">
        <v>3851</v>
      </c>
      <c r="L596" s="33">
        <f t="shared" si="67"/>
        <v>3.0588280147927804E-2</v>
      </c>
      <c r="M596" s="39">
        <f t="shared" si="63"/>
        <v>2.9559466483033203E-2</v>
      </c>
      <c r="N596">
        <f t="shared" si="64"/>
        <v>52510.42</v>
      </c>
      <c r="O596">
        <f t="shared" si="65"/>
        <v>1</v>
      </c>
      <c r="P596">
        <f>IF(AND('Heuristica 24'!$C596=0,'Heuristica 24'!$B596=0,'Heuristica 24'!$F596&lt;&gt;"inf",OR(AND(B595=0,'Heuristica 24'!$F596&lt;P595),B595&lt;&gt;0)),'Heuristica 24'!$F596,P595)</f>
        <v>52458</v>
      </c>
      <c r="Q596" t="str">
        <f t="shared" si="66"/>
        <v xml:space="preserve"> </v>
      </c>
      <c r="R596" t="s">
        <v>23</v>
      </c>
      <c r="S596">
        <v>2</v>
      </c>
      <c r="T596">
        <v>10</v>
      </c>
      <c r="U596">
        <v>0.05</v>
      </c>
      <c r="V596">
        <v>402</v>
      </c>
      <c r="W596">
        <v>63807.4</v>
      </c>
      <c r="X596">
        <v>1815.38</v>
      </c>
      <c r="Y596">
        <v>0</v>
      </c>
      <c r="Z596">
        <v>1</v>
      </c>
      <c r="AA596">
        <v>1815.39</v>
      </c>
      <c r="AB596">
        <v>3413</v>
      </c>
    </row>
    <row r="597" spans="1:28" x14ac:dyDescent="0.3">
      <c r="A597" t="s">
        <v>20</v>
      </c>
      <c r="B597">
        <v>2</v>
      </c>
      <c r="C597">
        <v>5</v>
      </c>
      <c r="D597">
        <v>0.15</v>
      </c>
      <c r="E597">
        <v>402</v>
      </c>
      <c r="F597">
        <v>54430.3</v>
      </c>
      <c r="G597">
        <v>1806.36</v>
      </c>
      <c r="H597">
        <v>0</v>
      </c>
      <c r="I597">
        <v>1</v>
      </c>
      <c r="J597">
        <v>1806.36</v>
      </c>
      <c r="K597">
        <v>4244</v>
      </c>
      <c r="L597" s="33">
        <f t="shared" si="67"/>
        <v>3.7597697205383307E-2</v>
      </c>
      <c r="M597" s="39">
        <f t="shared" si="63"/>
        <v>3.537114988336687E-2</v>
      </c>
      <c r="N597">
        <f t="shared" si="64"/>
        <v>52570.81</v>
      </c>
      <c r="O597">
        <f t="shared" si="65"/>
        <v>1</v>
      </c>
      <c r="P597">
        <f>IF(AND('Heuristica 24'!$C597=0,'Heuristica 24'!$B597=0,'Heuristica 24'!$F597&lt;&gt;"inf",OR(AND(B596=0,'Heuristica 24'!$F597&lt;P596),B596&lt;&gt;0)),'Heuristica 24'!$F597,P596)</f>
        <v>52458</v>
      </c>
      <c r="Q597" t="str">
        <f t="shared" si="66"/>
        <v xml:space="preserve"> </v>
      </c>
      <c r="R597" t="s">
        <v>23</v>
      </c>
      <c r="S597">
        <v>2</v>
      </c>
      <c r="T597">
        <v>10</v>
      </c>
      <c r="U597">
        <v>0.1</v>
      </c>
      <c r="V597">
        <v>402</v>
      </c>
      <c r="W597">
        <v>68413.600000000006</v>
      </c>
      <c r="X597">
        <v>1859.25</v>
      </c>
      <c r="Y597">
        <v>0</v>
      </c>
      <c r="Z597">
        <v>1</v>
      </c>
      <c r="AA597">
        <v>1859.25</v>
      </c>
      <c r="AB597">
        <v>1151</v>
      </c>
    </row>
    <row r="598" spans="1:28" x14ac:dyDescent="0.3">
      <c r="A598" t="s">
        <v>20</v>
      </c>
      <c r="B598">
        <v>2</v>
      </c>
      <c r="C598">
        <v>5</v>
      </c>
      <c r="D598">
        <v>0.2</v>
      </c>
      <c r="E598">
        <v>402</v>
      </c>
      <c r="F598">
        <v>53355.9</v>
      </c>
      <c r="G598">
        <v>1812.82</v>
      </c>
      <c r="H598">
        <v>0</v>
      </c>
      <c r="I598">
        <v>1</v>
      </c>
      <c r="J598">
        <v>1812.82</v>
      </c>
      <c r="K598">
        <v>5665</v>
      </c>
      <c r="L598" s="33">
        <f t="shared" si="67"/>
        <v>1.711655038316362E-2</v>
      </c>
      <c r="M598" s="39">
        <f t="shared" si="63"/>
        <v>1.4672809433379008E-2</v>
      </c>
      <c r="N598">
        <f t="shared" si="64"/>
        <v>52584.34</v>
      </c>
      <c r="O598">
        <f t="shared" si="65"/>
        <v>1</v>
      </c>
      <c r="P598">
        <f>IF(AND('Heuristica 24'!$C598=0,'Heuristica 24'!$B598=0,'Heuristica 24'!$F598&lt;&gt;"inf",OR(AND(B597=0,'Heuristica 24'!$F598&lt;P597),B597&lt;&gt;0)),'Heuristica 24'!$F598,P597)</f>
        <v>52458</v>
      </c>
      <c r="Q598" t="str">
        <f t="shared" si="66"/>
        <v xml:space="preserve"> </v>
      </c>
      <c r="R598" t="s">
        <v>23</v>
      </c>
      <c r="S598">
        <v>2</v>
      </c>
      <c r="T598">
        <v>10</v>
      </c>
      <c r="U598">
        <v>0.15</v>
      </c>
      <c r="V598">
        <v>402</v>
      </c>
      <c r="W598">
        <v>68126.3</v>
      </c>
      <c r="X598">
        <v>1859.59</v>
      </c>
      <c r="Y598">
        <v>0</v>
      </c>
      <c r="Z598">
        <v>1</v>
      </c>
      <c r="AA598">
        <v>1859.59</v>
      </c>
      <c r="AB598">
        <v>787</v>
      </c>
    </row>
    <row r="599" spans="1:28" x14ac:dyDescent="0.3">
      <c r="A599" t="s">
        <v>20</v>
      </c>
      <c r="B599">
        <v>2</v>
      </c>
      <c r="C599">
        <v>10</v>
      </c>
      <c r="D599">
        <v>0.05</v>
      </c>
      <c r="E599">
        <v>402</v>
      </c>
      <c r="F599">
        <v>52996.800000000003</v>
      </c>
      <c r="G599">
        <v>1800.71</v>
      </c>
      <c r="H599">
        <v>0</v>
      </c>
      <c r="I599">
        <v>1</v>
      </c>
      <c r="J599">
        <v>1800.76</v>
      </c>
      <c r="K599">
        <v>5796</v>
      </c>
      <c r="L599" s="33">
        <f t="shared" si="67"/>
        <v>1.0271074002058844E-2</v>
      </c>
      <c r="M599" s="39">
        <f t="shared" si="63"/>
        <v>7.2400223050617107E-3</v>
      </c>
      <c r="N599">
        <f t="shared" si="64"/>
        <v>52615.86</v>
      </c>
      <c r="O599">
        <f t="shared" si="65"/>
        <v>0</v>
      </c>
      <c r="P599">
        <f>IF(AND('Heuristica 24'!$C599=0,'Heuristica 24'!$B599=0,'Heuristica 24'!$F599&lt;&gt;"inf",OR(AND(B598=0,'Heuristica 24'!$F599&lt;P598),B598&lt;&gt;0)),'Heuristica 24'!$F599,P598)</f>
        <v>52458</v>
      </c>
      <c r="Q599" t="str">
        <f t="shared" si="66"/>
        <v xml:space="preserve"> </v>
      </c>
      <c r="R599" t="s">
        <v>23</v>
      </c>
      <c r="S599">
        <v>2</v>
      </c>
      <c r="T599">
        <v>10</v>
      </c>
      <c r="U599">
        <v>0.2</v>
      </c>
      <c r="V599">
        <v>402</v>
      </c>
      <c r="W599">
        <v>74344</v>
      </c>
      <c r="X599">
        <v>1803.34</v>
      </c>
      <c r="Y599">
        <v>0</v>
      </c>
      <c r="Z599">
        <v>1</v>
      </c>
      <c r="AA599">
        <v>1803.34</v>
      </c>
      <c r="AB599">
        <v>613</v>
      </c>
    </row>
    <row r="600" spans="1:28" x14ac:dyDescent="0.3">
      <c r="A600" t="s">
        <v>20</v>
      </c>
      <c r="B600">
        <v>2</v>
      </c>
      <c r="C600">
        <v>10</v>
      </c>
      <c r="D600">
        <v>0.1</v>
      </c>
      <c r="E600">
        <v>402</v>
      </c>
      <c r="F600">
        <v>52986.6</v>
      </c>
      <c r="G600">
        <v>1667.14</v>
      </c>
      <c r="H600">
        <v>0</v>
      </c>
      <c r="I600">
        <v>5</v>
      </c>
      <c r="J600">
        <v>1847.52</v>
      </c>
      <c r="K600">
        <v>5675</v>
      </c>
      <c r="L600" s="33">
        <f t="shared" si="67"/>
        <v>1.0076632734759228E-2</v>
      </c>
      <c r="M600" s="39">
        <f t="shared" si="63"/>
        <v>7.649806006883475E-3</v>
      </c>
      <c r="N600">
        <f t="shared" si="64"/>
        <v>52584.34</v>
      </c>
      <c r="O600">
        <f t="shared" si="65"/>
        <v>0</v>
      </c>
      <c r="P600">
        <f>IF(AND('Heuristica 24'!$C600=0,'Heuristica 24'!$B600=0,'Heuristica 24'!$F600&lt;&gt;"inf",OR(AND(B599=0,'Heuristica 24'!$F600&lt;P599),B599&lt;&gt;0)),'Heuristica 24'!$F600,P599)</f>
        <v>52458</v>
      </c>
      <c r="Q600" t="str">
        <f t="shared" si="66"/>
        <v xml:space="preserve"> </v>
      </c>
      <c r="R600" t="s">
        <v>23</v>
      </c>
      <c r="S600">
        <v>2</v>
      </c>
      <c r="T600">
        <v>25</v>
      </c>
      <c r="U600">
        <v>0.05</v>
      </c>
      <c r="V600">
        <v>402</v>
      </c>
      <c r="W600">
        <v>64064.9</v>
      </c>
      <c r="X600">
        <v>1805.35</v>
      </c>
      <c r="Y600">
        <v>0</v>
      </c>
      <c r="Z600">
        <v>1</v>
      </c>
      <c r="AA600">
        <v>1805.35</v>
      </c>
      <c r="AB600">
        <v>3959</v>
      </c>
    </row>
    <row r="601" spans="1:28" x14ac:dyDescent="0.3">
      <c r="A601" t="s">
        <v>20</v>
      </c>
      <c r="B601">
        <v>2</v>
      </c>
      <c r="C601">
        <v>10</v>
      </c>
      <c r="D601">
        <v>0.15</v>
      </c>
      <c r="E601">
        <v>402</v>
      </c>
      <c r="F601">
        <v>54702.8</v>
      </c>
      <c r="G601">
        <v>1806.6</v>
      </c>
      <c r="H601">
        <v>0</v>
      </c>
      <c r="I601">
        <v>1</v>
      </c>
      <c r="J601">
        <v>1806.72</v>
      </c>
      <c r="K601">
        <v>3433</v>
      </c>
      <c r="L601" s="33">
        <f t="shared" si="67"/>
        <v>4.2792329101376314E-2</v>
      </c>
      <c r="M601" s="39">
        <f t="shared" si="63"/>
        <v>3.5927811457911352E-2</v>
      </c>
      <c r="N601">
        <f t="shared" si="64"/>
        <v>52805.61</v>
      </c>
      <c r="O601">
        <f t="shared" si="65"/>
        <v>0</v>
      </c>
      <c r="P601">
        <f>IF(AND('Heuristica 24'!$C601=0,'Heuristica 24'!$B601=0,'Heuristica 24'!$F601&lt;&gt;"inf",OR(AND(B600=0,'Heuristica 24'!$F601&lt;P600),B600&lt;&gt;0)),'Heuristica 24'!$F601,P600)</f>
        <v>52458</v>
      </c>
      <c r="Q601" t="str">
        <f t="shared" si="66"/>
        <v xml:space="preserve"> </v>
      </c>
      <c r="R601" t="s">
        <v>23</v>
      </c>
      <c r="S601">
        <v>2</v>
      </c>
      <c r="T601">
        <v>25</v>
      </c>
      <c r="U601">
        <v>0.1</v>
      </c>
      <c r="V601">
        <v>402</v>
      </c>
      <c r="W601">
        <v>67174.2</v>
      </c>
      <c r="X601">
        <v>1810.32</v>
      </c>
      <c r="Y601">
        <v>0</v>
      </c>
      <c r="Z601">
        <v>1</v>
      </c>
      <c r="AA601">
        <v>1810.37</v>
      </c>
      <c r="AB601">
        <v>1750</v>
      </c>
    </row>
    <row r="602" spans="1:28" x14ac:dyDescent="0.3">
      <c r="A602" t="s">
        <v>20</v>
      </c>
      <c r="B602">
        <v>2</v>
      </c>
      <c r="C602">
        <v>10</v>
      </c>
      <c r="D602">
        <v>0.2</v>
      </c>
      <c r="E602">
        <v>402</v>
      </c>
      <c r="F602">
        <v>57740.9</v>
      </c>
      <c r="G602">
        <v>1806.53</v>
      </c>
      <c r="H602">
        <v>0</v>
      </c>
      <c r="I602">
        <v>1</v>
      </c>
      <c r="J602">
        <v>1806.65</v>
      </c>
      <c r="K602">
        <v>894</v>
      </c>
      <c r="L602" s="33">
        <f t="shared" si="67"/>
        <v>0.1007072324526288</v>
      </c>
      <c r="M602" s="39">
        <f t="shared" si="63"/>
        <v>9.2157433156051294E-2</v>
      </c>
      <c r="N602">
        <f t="shared" si="64"/>
        <v>52868.66</v>
      </c>
      <c r="O602">
        <f t="shared" si="65"/>
        <v>0</v>
      </c>
      <c r="P602">
        <f>IF(AND('Heuristica 24'!$C602=0,'Heuristica 24'!$B602=0,'Heuristica 24'!$F602&lt;&gt;"inf",OR(AND(B601=0,'Heuristica 24'!$F602&lt;P601),B601&lt;&gt;0)),'Heuristica 24'!$F602,P601)</f>
        <v>52458</v>
      </c>
      <c r="Q602" t="str">
        <f t="shared" si="66"/>
        <v xml:space="preserve"> </v>
      </c>
      <c r="R602" t="s">
        <v>23</v>
      </c>
      <c r="S602">
        <v>2</v>
      </c>
      <c r="T602">
        <v>25</v>
      </c>
      <c r="U602">
        <v>0.15</v>
      </c>
      <c r="V602">
        <v>402</v>
      </c>
      <c r="W602">
        <v>67046.3</v>
      </c>
      <c r="X602">
        <v>1820.44</v>
      </c>
      <c r="Y602">
        <v>0</v>
      </c>
      <c r="Z602">
        <v>1</v>
      </c>
      <c r="AA602">
        <v>1820.44</v>
      </c>
      <c r="AB602">
        <v>1842</v>
      </c>
    </row>
    <row r="603" spans="1:28" x14ac:dyDescent="0.3">
      <c r="A603" t="s">
        <v>20</v>
      </c>
      <c r="B603">
        <v>2</v>
      </c>
      <c r="C603">
        <v>25</v>
      </c>
      <c r="D603">
        <v>0.05</v>
      </c>
      <c r="E603">
        <v>402</v>
      </c>
      <c r="F603">
        <v>52982.7</v>
      </c>
      <c r="G603">
        <v>1804.59</v>
      </c>
      <c r="H603">
        <v>0</v>
      </c>
      <c r="I603">
        <v>1</v>
      </c>
      <c r="J603">
        <v>1804.59</v>
      </c>
      <c r="K603">
        <v>4850</v>
      </c>
      <c r="L603" s="33">
        <f t="shared" si="67"/>
        <v>1.0002287544321087E-2</v>
      </c>
      <c r="M603" s="39">
        <f t="shared" si="63"/>
        <v>8.1130125003068265E-3</v>
      </c>
      <c r="N603">
        <f t="shared" si="64"/>
        <v>52556.31</v>
      </c>
      <c r="O603">
        <f t="shared" si="65"/>
        <v>1</v>
      </c>
      <c r="P603">
        <f>IF(AND('Heuristica 24'!$C603=0,'Heuristica 24'!$B603=0,'Heuristica 24'!$F603&lt;&gt;"inf",OR(AND(B602=0,'Heuristica 24'!$F603&lt;P602),B602&lt;&gt;0)),'Heuristica 24'!$F603,P602)</f>
        <v>52458</v>
      </c>
      <c r="Q603" t="str">
        <f t="shared" si="66"/>
        <v xml:space="preserve"> </v>
      </c>
      <c r="R603" t="s">
        <v>23</v>
      </c>
      <c r="S603">
        <v>2</v>
      </c>
      <c r="T603">
        <v>25</v>
      </c>
      <c r="U603">
        <v>0.2</v>
      </c>
      <c r="V603">
        <v>402</v>
      </c>
      <c r="W603">
        <v>69200.100000000006</v>
      </c>
      <c r="X603">
        <v>1831.35</v>
      </c>
      <c r="Y603">
        <v>0</v>
      </c>
      <c r="Z603">
        <v>1</v>
      </c>
      <c r="AA603">
        <v>1831.35</v>
      </c>
      <c r="AB603">
        <v>1035</v>
      </c>
    </row>
    <row r="604" spans="1:28" x14ac:dyDescent="0.3">
      <c r="A604" t="s">
        <v>20</v>
      </c>
      <c r="B604">
        <v>2</v>
      </c>
      <c r="C604">
        <v>25</v>
      </c>
      <c r="D604">
        <v>0.1</v>
      </c>
      <c r="E604">
        <v>402</v>
      </c>
      <c r="F604">
        <v>55342.5</v>
      </c>
      <c r="G604">
        <v>1804.28</v>
      </c>
      <c r="H604">
        <v>0</v>
      </c>
      <c r="I604">
        <v>1</v>
      </c>
      <c r="J604">
        <v>1804.37</v>
      </c>
      <c r="K604">
        <v>2585</v>
      </c>
      <c r="L604" s="33">
        <f t="shared" si="67"/>
        <v>5.4986846620153296E-2</v>
      </c>
      <c r="M604" s="39">
        <f t="shared" si="63"/>
        <v>5.1040386121196102E-2</v>
      </c>
      <c r="N604">
        <f t="shared" si="64"/>
        <v>52654.97</v>
      </c>
      <c r="O604">
        <f t="shared" si="65"/>
        <v>0</v>
      </c>
      <c r="P604">
        <f>IF(AND('Heuristica 24'!$C604=0,'Heuristica 24'!$B604=0,'Heuristica 24'!$F604&lt;&gt;"inf",OR(AND(B603=0,'Heuristica 24'!$F604&lt;P603),B603&lt;&gt;0)),'Heuristica 24'!$F604,P603)</f>
        <v>52458</v>
      </c>
      <c r="Q604" t="str">
        <f t="shared" si="66"/>
        <v xml:space="preserve"> </v>
      </c>
      <c r="R604" t="s">
        <v>23</v>
      </c>
      <c r="S604">
        <v>2</v>
      </c>
      <c r="T604">
        <v>50</v>
      </c>
      <c r="U604">
        <v>0.05</v>
      </c>
      <c r="V604">
        <v>402</v>
      </c>
      <c r="W604">
        <v>64617.4</v>
      </c>
      <c r="X604">
        <v>1810.34</v>
      </c>
      <c r="Y604">
        <v>0</v>
      </c>
      <c r="Z604">
        <v>1</v>
      </c>
      <c r="AA604">
        <v>1810.37</v>
      </c>
      <c r="AB604">
        <v>4253</v>
      </c>
    </row>
    <row r="605" spans="1:28" x14ac:dyDescent="0.3">
      <c r="A605" t="s">
        <v>20</v>
      </c>
      <c r="B605">
        <v>2</v>
      </c>
      <c r="C605">
        <v>25</v>
      </c>
      <c r="D605">
        <v>0.15</v>
      </c>
      <c r="E605">
        <v>402</v>
      </c>
      <c r="F605">
        <v>56379</v>
      </c>
      <c r="G605">
        <v>1818.31</v>
      </c>
      <c r="H605">
        <v>0</v>
      </c>
      <c r="I605">
        <v>1</v>
      </c>
      <c r="J605">
        <v>1818.34</v>
      </c>
      <c r="K605">
        <v>2779</v>
      </c>
      <c r="L605" s="33">
        <f t="shared" si="67"/>
        <v>7.4745510694269601E-2</v>
      </c>
      <c r="M605" s="39">
        <f t="shared" si="63"/>
        <v>6.83233109135577E-2</v>
      </c>
      <c r="N605">
        <f t="shared" si="64"/>
        <v>52773.35</v>
      </c>
      <c r="O605">
        <f t="shared" si="65"/>
        <v>0</v>
      </c>
      <c r="P605">
        <f>IF(AND('Heuristica 24'!$C605=0,'Heuristica 24'!$B605=0,'Heuristica 24'!$F605&lt;&gt;"inf",OR(AND(B604=0,'Heuristica 24'!$F605&lt;P604),B604&lt;&gt;0)),'Heuristica 24'!$F605,P604)</f>
        <v>52458</v>
      </c>
      <c r="Q605" t="str">
        <f t="shared" si="66"/>
        <v xml:space="preserve"> </v>
      </c>
      <c r="R605" t="s">
        <v>23</v>
      </c>
      <c r="S605">
        <v>2</v>
      </c>
      <c r="T605">
        <v>50</v>
      </c>
      <c r="U605">
        <v>0.1</v>
      </c>
      <c r="V605">
        <v>402</v>
      </c>
      <c r="W605">
        <v>64812.2</v>
      </c>
      <c r="X605">
        <v>1808.32</v>
      </c>
      <c r="Y605">
        <v>0</v>
      </c>
      <c r="Z605">
        <v>1</v>
      </c>
      <c r="AA605">
        <v>1808.36</v>
      </c>
      <c r="AB605">
        <v>2593</v>
      </c>
    </row>
    <row r="606" spans="1:28" x14ac:dyDescent="0.3">
      <c r="A606" t="s">
        <v>20</v>
      </c>
      <c r="B606">
        <v>2</v>
      </c>
      <c r="C606">
        <v>25</v>
      </c>
      <c r="D606">
        <v>0.2</v>
      </c>
      <c r="E606">
        <v>402</v>
      </c>
      <c r="F606">
        <v>55557.3</v>
      </c>
      <c r="G606">
        <v>1802.68</v>
      </c>
      <c r="H606">
        <v>0</v>
      </c>
      <c r="I606">
        <v>1</v>
      </c>
      <c r="J606">
        <v>1802.68</v>
      </c>
      <c r="K606">
        <v>2193</v>
      </c>
      <c r="L606" s="33">
        <f t="shared" si="67"/>
        <v>5.9081550955049744E-2</v>
      </c>
      <c r="M606" s="39">
        <f t="shared" si="63"/>
        <v>5.0482922299625699E-2</v>
      </c>
      <c r="N606">
        <f t="shared" si="64"/>
        <v>52887.39</v>
      </c>
      <c r="O606">
        <f t="shared" si="65"/>
        <v>0</v>
      </c>
      <c r="P606">
        <f>IF(AND('Heuristica 24'!$C606=0,'Heuristica 24'!$B606=0,'Heuristica 24'!$F606&lt;&gt;"inf",OR(AND(B605=0,'Heuristica 24'!$F606&lt;P605),B605&lt;&gt;0)),'Heuristica 24'!$F606,P605)</f>
        <v>52458</v>
      </c>
      <c r="Q606" t="str">
        <f t="shared" si="66"/>
        <v xml:space="preserve"> </v>
      </c>
      <c r="R606" t="s">
        <v>23</v>
      </c>
      <c r="S606">
        <v>2</v>
      </c>
      <c r="T606">
        <v>50</v>
      </c>
      <c r="U606">
        <v>0.15</v>
      </c>
      <c r="V606">
        <v>402</v>
      </c>
      <c r="W606">
        <v>67917.600000000006</v>
      </c>
      <c r="X606">
        <v>1820.76</v>
      </c>
      <c r="Y606">
        <v>0</v>
      </c>
      <c r="Z606">
        <v>1</v>
      </c>
      <c r="AA606">
        <v>1820.76</v>
      </c>
      <c r="AB606">
        <v>2120</v>
      </c>
    </row>
    <row r="607" spans="1:28" x14ac:dyDescent="0.3">
      <c r="A607" t="s">
        <v>20</v>
      </c>
      <c r="B607">
        <v>2</v>
      </c>
      <c r="C607">
        <v>50</v>
      </c>
      <c r="D607">
        <v>0.05</v>
      </c>
      <c r="E607">
        <v>402</v>
      </c>
      <c r="F607">
        <v>54240.1</v>
      </c>
      <c r="G607">
        <v>1802.77</v>
      </c>
      <c r="H607">
        <v>0</v>
      </c>
      <c r="I607">
        <v>1</v>
      </c>
      <c r="J607">
        <v>1802.86</v>
      </c>
      <c r="K607">
        <v>3407</v>
      </c>
      <c r="L607" s="33">
        <f t="shared" si="67"/>
        <v>3.3971939456326927E-2</v>
      </c>
      <c r="M607" s="39">
        <f t="shared" si="63"/>
        <v>3.203782761765428E-2</v>
      </c>
      <c r="N607">
        <f t="shared" si="64"/>
        <v>52556.31</v>
      </c>
      <c r="O607">
        <f t="shared" si="65"/>
        <v>0</v>
      </c>
      <c r="P607">
        <f>IF(AND('Heuristica 24'!$C607=0,'Heuristica 24'!$B607=0,'Heuristica 24'!$F607&lt;&gt;"inf",OR(AND(B606=0,'Heuristica 24'!$F607&lt;P606),B606&lt;&gt;0)),'Heuristica 24'!$F607,P606)</f>
        <v>52458</v>
      </c>
      <c r="Q607" t="str">
        <f t="shared" si="66"/>
        <v xml:space="preserve"> </v>
      </c>
      <c r="R607" t="s">
        <v>23</v>
      </c>
      <c r="S607">
        <v>2</v>
      </c>
      <c r="T607">
        <v>50</v>
      </c>
      <c r="U607">
        <v>0.2</v>
      </c>
      <c r="V607">
        <v>402</v>
      </c>
      <c r="W607">
        <v>72686.2</v>
      </c>
      <c r="X607">
        <v>1822.19</v>
      </c>
      <c r="Y607">
        <v>0</v>
      </c>
      <c r="Z607">
        <v>1</v>
      </c>
      <c r="AA607">
        <v>1822.19</v>
      </c>
      <c r="AB607">
        <v>960</v>
      </c>
    </row>
    <row r="608" spans="1:28" x14ac:dyDescent="0.3">
      <c r="A608" t="s">
        <v>20</v>
      </c>
      <c r="B608">
        <v>2</v>
      </c>
      <c r="C608">
        <v>50</v>
      </c>
      <c r="D608">
        <v>0.1</v>
      </c>
      <c r="E608">
        <v>402</v>
      </c>
      <c r="F608">
        <v>53669.7</v>
      </c>
      <c r="G608">
        <v>1808.53</v>
      </c>
      <c r="H608">
        <v>0</v>
      </c>
      <c r="I608">
        <v>1</v>
      </c>
      <c r="J608">
        <v>1808.53</v>
      </c>
      <c r="K608">
        <v>4481</v>
      </c>
      <c r="L608" s="33">
        <f t="shared" si="67"/>
        <v>2.3098478783026399E-2</v>
      </c>
      <c r="M608" s="39">
        <f t="shared" si="63"/>
        <v>1.940043648132983E-2</v>
      </c>
      <c r="N608">
        <f t="shared" si="64"/>
        <v>52648.3</v>
      </c>
      <c r="O608">
        <f t="shared" si="65"/>
        <v>0</v>
      </c>
      <c r="P608">
        <f>IF(AND('Heuristica 24'!$C608=0,'Heuristica 24'!$B608=0,'Heuristica 24'!$F608&lt;&gt;"inf",OR(AND(B607=0,'Heuristica 24'!$F608&lt;P607),B607&lt;&gt;0)),'Heuristica 24'!$F608,P607)</f>
        <v>52458</v>
      </c>
      <c r="Q608" t="str">
        <f t="shared" si="66"/>
        <v xml:space="preserve"> </v>
      </c>
      <c r="R608" t="s">
        <v>23</v>
      </c>
      <c r="S608">
        <v>3</v>
      </c>
      <c r="T608">
        <v>0</v>
      </c>
      <c r="U608">
        <v>0.05</v>
      </c>
      <c r="V608">
        <v>402</v>
      </c>
      <c r="W608">
        <v>64160.6</v>
      </c>
      <c r="X608">
        <v>1802.18</v>
      </c>
      <c r="Y608">
        <v>0</v>
      </c>
      <c r="Z608">
        <v>1</v>
      </c>
      <c r="AA608">
        <v>1802.18</v>
      </c>
      <c r="AB608">
        <v>9470</v>
      </c>
    </row>
    <row r="609" spans="1:28" x14ac:dyDescent="0.3">
      <c r="A609" t="s">
        <v>20</v>
      </c>
      <c r="B609">
        <v>2</v>
      </c>
      <c r="C609">
        <v>50</v>
      </c>
      <c r="D609">
        <v>0.15</v>
      </c>
      <c r="E609">
        <v>402</v>
      </c>
      <c r="F609">
        <v>55191.6</v>
      </c>
      <c r="G609">
        <v>1802.55</v>
      </c>
      <c r="H609">
        <v>0</v>
      </c>
      <c r="I609">
        <v>1</v>
      </c>
      <c r="J609">
        <v>1802.55</v>
      </c>
      <c r="K609">
        <v>2389</v>
      </c>
      <c r="L609" s="33">
        <f t="shared" si="67"/>
        <v>5.2110259636280354E-2</v>
      </c>
      <c r="M609" s="39">
        <f t="shared" si="63"/>
        <v>4.582331801941697E-2</v>
      </c>
      <c r="N609">
        <f t="shared" si="64"/>
        <v>52773.35</v>
      </c>
      <c r="O609">
        <f t="shared" si="65"/>
        <v>0</v>
      </c>
      <c r="P609">
        <f>IF(AND('Heuristica 24'!$C609=0,'Heuristica 24'!$B609=0,'Heuristica 24'!$F609&lt;&gt;"inf",OR(AND(B608=0,'Heuristica 24'!$F609&lt;P608),B608&lt;&gt;0)),'Heuristica 24'!$F609,P608)</f>
        <v>52458</v>
      </c>
      <c r="Q609" t="str">
        <f t="shared" si="66"/>
        <v xml:space="preserve"> </v>
      </c>
      <c r="R609" t="s">
        <v>23</v>
      </c>
      <c r="S609">
        <v>3</v>
      </c>
      <c r="T609">
        <v>0</v>
      </c>
      <c r="U609">
        <v>0.1</v>
      </c>
      <c r="V609">
        <v>402</v>
      </c>
      <c r="W609">
        <v>64900.1</v>
      </c>
      <c r="X609">
        <v>1802.01</v>
      </c>
      <c r="Y609">
        <v>0</v>
      </c>
      <c r="Z609">
        <v>1</v>
      </c>
      <c r="AA609">
        <v>1802.02</v>
      </c>
      <c r="AB609">
        <v>3967</v>
      </c>
    </row>
    <row r="610" spans="1:28" x14ac:dyDescent="0.3">
      <c r="A610" t="s">
        <v>20</v>
      </c>
      <c r="B610">
        <v>2</v>
      </c>
      <c r="C610">
        <v>50</v>
      </c>
      <c r="D610">
        <v>0.2</v>
      </c>
      <c r="E610">
        <v>402</v>
      </c>
      <c r="F610">
        <v>55399.8</v>
      </c>
      <c r="G610">
        <v>1807.32</v>
      </c>
      <c r="H610">
        <v>0</v>
      </c>
      <c r="I610">
        <v>1</v>
      </c>
      <c r="J610">
        <v>1807.35</v>
      </c>
      <c r="K610">
        <v>2662</v>
      </c>
      <c r="L610" s="33">
        <f t="shared" si="67"/>
        <v>5.6079149033512632E-2</v>
      </c>
      <c r="M610" s="39">
        <f t="shared" si="63"/>
        <v>4.7876000640076688E-2</v>
      </c>
      <c r="N610">
        <f t="shared" si="64"/>
        <v>52868.66</v>
      </c>
      <c r="O610">
        <f t="shared" si="65"/>
        <v>1</v>
      </c>
      <c r="P610">
        <f>IF(AND('Heuristica 24'!$C610=0,'Heuristica 24'!$B610=0,'Heuristica 24'!$F610&lt;&gt;"inf",OR(AND(B609=0,'Heuristica 24'!$F610&lt;P609),B609&lt;&gt;0)),'Heuristica 24'!$F610,P609)</f>
        <v>52458</v>
      </c>
      <c r="Q610" t="str">
        <f t="shared" si="66"/>
        <v xml:space="preserve"> </v>
      </c>
      <c r="R610" t="s">
        <v>23</v>
      </c>
      <c r="S610">
        <v>3</v>
      </c>
      <c r="T610">
        <v>0</v>
      </c>
      <c r="U610">
        <v>0.15</v>
      </c>
      <c r="V610">
        <v>402</v>
      </c>
      <c r="W610" t="s">
        <v>511</v>
      </c>
      <c r="X610" t="s">
        <v>511</v>
      </c>
      <c r="Y610" t="s">
        <v>511</v>
      </c>
      <c r="Z610" t="s">
        <v>511</v>
      </c>
      <c r="AA610" t="s">
        <v>511</v>
      </c>
    </row>
    <row r="611" spans="1:28" x14ac:dyDescent="0.3">
      <c r="A611" t="s">
        <v>20</v>
      </c>
      <c r="B611">
        <v>3</v>
      </c>
      <c r="C611">
        <v>0</v>
      </c>
      <c r="D611">
        <v>0.05</v>
      </c>
      <c r="E611">
        <v>402</v>
      </c>
      <c r="F611">
        <v>52800.6</v>
      </c>
      <c r="G611">
        <v>1774.01</v>
      </c>
      <c r="H611">
        <v>22</v>
      </c>
      <c r="I611">
        <v>25</v>
      </c>
      <c r="J611">
        <v>1803.5</v>
      </c>
      <c r="K611">
        <v>13264</v>
      </c>
      <c r="L611" s="33">
        <f t="shared" si="67"/>
        <v>6.5309390369439058E-3</v>
      </c>
      <c r="M611" s="39">
        <f t="shared" si="63"/>
        <v>2.8927809634877732E-3</v>
      </c>
      <c r="N611">
        <f t="shared" si="64"/>
        <v>52648.3</v>
      </c>
      <c r="O611">
        <f t="shared" si="65"/>
        <v>1</v>
      </c>
      <c r="P611">
        <f>IF(AND('Heuristica 24'!$C611=0,'Heuristica 24'!$B611=0,'Heuristica 24'!$F611&lt;&gt;"inf",OR(AND(B610=0,'Heuristica 24'!$F611&lt;P610),B610&lt;&gt;0)),'Heuristica 24'!$F611,P610)</f>
        <v>52458</v>
      </c>
      <c r="Q611" t="str">
        <f t="shared" si="66"/>
        <v xml:space="preserve"> </v>
      </c>
      <c r="R611" t="s">
        <v>23</v>
      </c>
      <c r="S611">
        <v>3</v>
      </c>
      <c r="T611">
        <v>0</v>
      </c>
      <c r="U611">
        <v>0.2</v>
      </c>
      <c r="V611">
        <v>402</v>
      </c>
      <c r="W611" t="s">
        <v>511</v>
      </c>
      <c r="X611" t="s">
        <v>511</v>
      </c>
      <c r="Y611" t="s">
        <v>511</v>
      </c>
      <c r="Z611" t="s">
        <v>511</v>
      </c>
      <c r="AA611" t="s">
        <v>511</v>
      </c>
    </row>
    <row r="612" spans="1:28" x14ac:dyDescent="0.3">
      <c r="A612" t="s">
        <v>20</v>
      </c>
      <c r="B612">
        <v>3</v>
      </c>
      <c r="C612">
        <v>0</v>
      </c>
      <c r="D612">
        <v>0.1</v>
      </c>
      <c r="E612">
        <v>402</v>
      </c>
      <c r="F612">
        <v>53919.199999999997</v>
      </c>
      <c r="G612">
        <v>1801.67</v>
      </c>
      <c r="H612">
        <v>0</v>
      </c>
      <c r="I612">
        <v>1</v>
      </c>
      <c r="J612">
        <v>1801.67</v>
      </c>
      <c r="K612">
        <v>9789</v>
      </c>
      <c r="L612" s="33">
        <f t="shared" si="67"/>
        <v>2.7854664684128227E-2</v>
      </c>
      <c r="M612" s="39">
        <f t="shared" si="63"/>
        <v>1.9870751405463905E-2</v>
      </c>
      <c r="N612">
        <f t="shared" si="64"/>
        <v>52868.66</v>
      </c>
      <c r="O612">
        <f t="shared" si="65"/>
        <v>1</v>
      </c>
      <c r="P612">
        <f>IF(AND('Heuristica 24'!$C612=0,'Heuristica 24'!$B612=0,'Heuristica 24'!$F612&lt;&gt;"inf",OR(AND(B611=0,'Heuristica 24'!$F612&lt;P611),B611&lt;&gt;0)),'Heuristica 24'!$F612,P611)</f>
        <v>52458</v>
      </c>
      <c r="Q612" t="str">
        <f t="shared" si="66"/>
        <v xml:space="preserve"> </v>
      </c>
      <c r="R612" t="s">
        <v>23</v>
      </c>
      <c r="S612">
        <v>3</v>
      </c>
      <c r="T612">
        <v>10</v>
      </c>
      <c r="U612">
        <v>0.05</v>
      </c>
      <c r="V612">
        <v>402</v>
      </c>
      <c r="W612">
        <v>64059.3</v>
      </c>
      <c r="X612">
        <v>1669.81</v>
      </c>
      <c r="Y612">
        <v>0</v>
      </c>
      <c r="Z612">
        <v>7</v>
      </c>
      <c r="AA612">
        <v>1801.87</v>
      </c>
      <c r="AB612">
        <v>9565</v>
      </c>
    </row>
    <row r="613" spans="1:28" x14ac:dyDescent="0.3">
      <c r="A613" t="s">
        <v>20</v>
      </c>
      <c r="B613">
        <v>3</v>
      </c>
      <c r="C613">
        <v>0</v>
      </c>
      <c r="D613">
        <v>0.15</v>
      </c>
      <c r="E613">
        <v>402</v>
      </c>
      <c r="F613" t="s">
        <v>511</v>
      </c>
      <c r="G613" t="s">
        <v>511</v>
      </c>
      <c r="H613" t="s">
        <v>511</v>
      </c>
      <c r="I613" t="s">
        <v>511</v>
      </c>
      <c r="J613" t="s">
        <v>511</v>
      </c>
      <c r="L613" s="33" t="str">
        <f t="shared" si="67"/>
        <v>---</v>
      </c>
      <c r="M613" s="39" t="str">
        <f t="shared" si="63"/>
        <v>---</v>
      </c>
      <c r="N613">
        <f t="shared" si="64"/>
        <v>0</v>
      </c>
      <c r="O613">
        <f t="shared" si="65"/>
        <v>0</v>
      </c>
      <c r="P613">
        <f>IF(AND('Heuristica 24'!$C613=0,'Heuristica 24'!$B613=0,'Heuristica 24'!$F613&lt;&gt;"inf",OR(AND(B612=0,'Heuristica 24'!$F613&lt;P612),B612&lt;&gt;0)),'Heuristica 24'!$F613,P612)</f>
        <v>52458</v>
      </c>
      <c r="Q613" t="str">
        <f t="shared" si="66"/>
        <v xml:space="preserve"> </v>
      </c>
      <c r="R613" t="s">
        <v>23</v>
      </c>
      <c r="S613">
        <v>3</v>
      </c>
      <c r="T613">
        <v>10</v>
      </c>
      <c r="U613">
        <v>0.1</v>
      </c>
      <c r="V613">
        <v>402</v>
      </c>
      <c r="W613">
        <v>65132.4</v>
      </c>
      <c r="X613">
        <v>1816.66</v>
      </c>
      <c r="Y613">
        <v>0</v>
      </c>
      <c r="Z613">
        <v>1</v>
      </c>
      <c r="AA613">
        <v>1816.66</v>
      </c>
      <c r="AB613">
        <v>4851</v>
      </c>
    </row>
    <row r="614" spans="1:28" x14ac:dyDescent="0.3">
      <c r="A614" t="s">
        <v>20</v>
      </c>
      <c r="B614">
        <v>3</v>
      </c>
      <c r="C614">
        <v>0</v>
      </c>
      <c r="D614">
        <v>0.2</v>
      </c>
      <c r="E614">
        <v>402</v>
      </c>
      <c r="F614" t="s">
        <v>511</v>
      </c>
      <c r="G614" t="s">
        <v>511</v>
      </c>
      <c r="H614" t="s">
        <v>511</v>
      </c>
      <c r="I614" t="s">
        <v>511</v>
      </c>
      <c r="J614" t="s">
        <v>511</v>
      </c>
      <c r="L614" s="33" t="str">
        <f t="shared" si="67"/>
        <v>---</v>
      </c>
      <c r="M614" s="39" t="str">
        <f t="shared" si="63"/>
        <v>---</v>
      </c>
      <c r="N614">
        <f t="shared" si="64"/>
        <v>0</v>
      </c>
      <c r="O614">
        <f t="shared" si="65"/>
        <v>0</v>
      </c>
      <c r="P614">
        <f>IF(AND('Heuristica 24'!$C614=0,'Heuristica 24'!$B614=0,'Heuristica 24'!$F614&lt;&gt;"inf",OR(AND(B613=0,'Heuristica 24'!$F614&lt;P613),B613&lt;&gt;0)),'Heuristica 24'!$F614,P613)</f>
        <v>52458</v>
      </c>
      <c r="Q614" t="str">
        <f t="shared" si="66"/>
        <v xml:space="preserve"> </v>
      </c>
      <c r="R614" t="s">
        <v>23</v>
      </c>
      <c r="S614">
        <v>3</v>
      </c>
      <c r="T614">
        <v>10</v>
      </c>
      <c r="U614">
        <v>0.15</v>
      </c>
      <c r="V614">
        <v>402</v>
      </c>
      <c r="W614" t="s">
        <v>511</v>
      </c>
      <c r="X614" t="s">
        <v>511</v>
      </c>
      <c r="Y614" t="s">
        <v>511</v>
      </c>
      <c r="Z614" t="s">
        <v>511</v>
      </c>
      <c r="AA614" t="s">
        <v>511</v>
      </c>
    </row>
    <row r="615" spans="1:28" x14ac:dyDescent="0.3">
      <c r="A615" t="s">
        <v>20</v>
      </c>
      <c r="B615">
        <v>3</v>
      </c>
      <c r="C615">
        <v>10</v>
      </c>
      <c r="D615">
        <v>0.05</v>
      </c>
      <c r="E615">
        <v>402</v>
      </c>
      <c r="F615">
        <v>52985.599999999999</v>
      </c>
      <c r="G615">
        <v>1802.65</v>
      </c>
      <c r="H615">
        <v>1</v>
      </c>
      <c r="I615">
        <v>2</v>
      </c>
      <c r="J615">
        <v>1802.65</v>
      </c>
      <c r="K615">
        <v>10676</v>
      </c>
      <c r="L615" s="33">
        <f t="shared" si="67"/>
        <v>1.0057569865416172E-2</v>
      </c>
      <c r="M615" s="39">
        <f t="shared" si="63"/>
        <v>6.4066646026557095E-3</v>
      </c>
      <c r="N615">
        <f t="shared" si="64"/>
        <v>52648.3</v>
      </c>
      <c r="O615">
        <f t="shared" si="65"/>
        <v>1</v>
      </c>
      <c r="P615">
        <f>IF(AND('Heuristica 24'!$C615=0,'Heuristica 24'!$B615=0,'Heuristica 24'!$F615&lt;&gt;"inf",OR(AND(B614=0,'Heuristica 24'!$F615&lt;P614),B614&lt;&gt;0)),'Heuristica 24'!$F615,P614)</f>
        <v>52458</v>
      </c>
      <c r="Q615" t="str">
        <f t="shared" si="66"/>
        <v xml:space="preserve"> </v>
      </c>
      <c r="R615" t="s">
        <v>23</v>
      </c>
      <c r="S615">
        <v>3</v>
      </c>
      <c r="T615">
        <v>10</v>
      </c>
      <c r="U615">
        <v>0.2</v>
      </c>
      <c r="V615">
        <v>402</v>
      </c>
      <c r="W615" t="s">
        <v>511</v>
      </c>
      <c r="X615" t="s">
        <v>511</v>
      </c>
      <c r="Y615" t="s">
        <v>511</v>
      </c>
      <c r="Z615" t="s">
        <v>511</v>
      </c>
      <c r="AA615" t="s">
        <v>511</v>
      </c>
    </row>
    <row r="616" spans="1:28" x14ac:dyDescent="0.3">
      <c r="A616" t="s">
        <v>20</v>
      </c>
      <c r="B616">
        <v>3</v>
      </c>
      <c r="C616">
        <v>10</v>
      </c>
      <c r="D616">
        <v>0.1</v>
      </c>
      <c r="E616">
        <v>402</v>
      </c>
      <c r="F616">
        <v>53306.5</v>
      </c>
      <c r="G616">
        <v>1802.65</v>
      </c>
      <c r="H616">
        <v>8</v>
      </c>
      <c r="I616">
        <v>9</v>
      </c>
      <c r="J616">
        <v>1802.65</v>
      </c>
      <c r="K616">
        <v>13115</v>
      </c>
      <c r="L616" s="33">
        <f t="shared" si="67"/>
        <v>1.6174844637614871E-2</v>
      </c>
      <c r="M616" s="39">
        <f t="shared" ref="M616:M673" si="68">IF(AND(F616&lt;&gt;"inf",N616&lt;&gt;0),F616/N616-1,"---")</f>
        <v>8.281654953993467E-3</v>
      </c>
      <c r="N616">
        <f t="shared" ref="N616:N673" si="69">SUMPRODUCT(($A$1137:$A$1760=A616)*($B$1137:$B$1760=B616)*($C$1137:$C$1760=C616)*($D$1137:$D$1760=D616)*($F$1137:$F$1760))</f>
        <v>52868.66</v>
      </c>
      <c r="O616">
        <f t="shared" ref="O616:O673" si="70">SUMPRODUCT(($A$1137:$A$1760=A616)*($B$1137:$B$1760=B616)*($C$1137:$C$1760=C616)*($D$1137:$D$1760=D616)*($K$1137:$K$1760))</f>
        <v>1</v>
      </c>
      <c r="P616">
        <f>IF(AND('Heuristica 24'!$C616=0,'Heuristica 24'!$B616=0,'Heuristica 24'!$F616&lt;&gt;"inf",OR(AND(B615=0,'Heuristica 24'!$F616&lt;P615),B615&lt;&gt;0)),'Heuristica 24'!$F616,P615)</f>
        <v>52458</v>
      </c>
      <c r="Q616" t="str">
        <f t="shared" ref="Q616:Q673" si="71">IF(AND(M616&lt;-0.1%,O616=1),"Aqui", " ")</f>
        <v xml:space="preserve"> </v>
      </c>
      <c r="R616" t="s">
        <v>23</v>
      </c>
      <c r="S616">
        <v>3</v>
      </c>
      <c r="T616">
        <v>25</v>
      </c>
      <c r="U616">
        <v>0.05</v>
      </c>
      <c r="V616">
        <v>402</v>
      </c>
      <c r="W616">
        <v>63229.9</v>
      </c>
      <c r="X616">
        <v>1597.68</v>
      </c>
      <c r="Y616">
        <v>0</v>
      </c>
      <c r="Z616">
        <v>5</v>
      </c>
      <c r="AA616">
        <v>1810.31</v>
      </c>
      <c r="AB616">
        <v>9230</v>
      </c>
    </row>
    <row r="617" spans="1:28" x14ac:dyDescent="0.3">
      <c r="A617" t="s">
        <v>20</v>
      </c>
      <c r="B617">
        <v>3</v>
      </c>
      <c r="C617">
        <v>10</v>
      </c>
      <c r="D617">
        <v>0.15</v>
      </c>
      <c r="E617">
        <v>402</v>
      </c>
      <c r="F617" t="s">
        <v>511</v>
      </c>
      <c r="G617" t="s">
        <v>511</v>
      </c>
      <c r="H617" t="s">
        <v>511</v>
      </c>
      <c r="I617" t="s">
        <v>511</v>
      </c>
      <c r="J617" t="s">
        <v>511</v>
      </c>
      <c r="L617" s="33" t="str">
        <f t="shared" si="67"/>
        <v>---</v>
      </c>
      <c r="M617" s="39" t="str">
        <f t="shared" si="68"/>
        <v>---</v>
      </c>
      <c r="N617">
        <f t="shared" si="69"/>
        <v>0</v>
      </c>
      <c r="O617">
        <f t="shared" si="70"/>
        <v>0</v>
      </c>
      <c r="P617">
        <f>IF(AND('Heuristica 24'!$C617=0,'Heuristica 24'!$B617=0,'Heuristica 24'!$F617&lt;&gt;"inf",OR(AND(B616=0,'Heuristica 24'!$F617&lt;P616),B616&lt;&gt;0)),'Heuristica 24'!$F617,P616)</f>
        <v>52458</v>
      </c>
      <c r="Q617" t="str">
        <f t="shared" si="71"/>
        <v xml:space="preserve"> </v>
      </c>
      <c r="R617" t="s">
        <v>23</v>
      </c>
      <c r="S617">
        <v>3</v>
      </c>
      <c r="T617">
        <v>25</v>
      </c>
      <c r="U617">
        <v>0.1</v>
      </c>
      <c r="V617">
        <v>402</v>
      </c>
      <c r="W617">
        <v>65188.3</v>
      </c>
      <c r="X617">
        <v>1805.61</v>
      </c>
      <c r="Y617">
        <v>0</v>
      </c>
      <c r="Z617">
        <v>1</v>
      </c>
      <c r="AA617">
        <v>1805.61</v>
      </c>
      <c r="AB617">
        <v>5068</v>
      </c>
    </row>
    <row r="618" spans="1:28" x14ac:dyDescent="0.3">
      <c r="A618" t="s">
        <v>20</v>
      </c>
      <c r="B618">
        <v>3</v>
      </c>
      <c r="C618">
        <v>10</v>
      </c>
      <c r="D618">
        <v>0.2</v>
      </c>
      <c r="E618">
        <v>402</v>
      </c>
      <c r="F618" t="s">
        <v>511</v>
      </c>
      <c r="G618" t="s">
        <v>511</v>
      </c>
      <c r="H618" t="s">
        <v>511</v>
      </c>
      <c r="I618" t="s">
        <v>511</v>
      </c>
      <c r="J618" t="s">
        <v>511</v>
      </c>
      <c r="L618" s="33" t="str">
        <f t="shared" si="67"/>
        <v>---</v>
      </c>
      <c r="M618" s="39" t="str">
        <f t="shared" si="68"/>
        <v>---</v>
      </c>
      <c r="N618">
        <f t="shared" si="69"/>
        <v>0</v>
      </c>
      <c r="O618">
        <f t="shared" si="70"/>
        <v>0</v>
      </c>
      <c r="P618">
        <f>IF(AND('Heuristica 24'!$C618=0,'Heuristica 24'!$B618=0,'Heuristica 24'!$F618&lt;&gt;"inf",OR(AND(B617=0,'Heuristica 24'!$F618&lt;P617),B617&lt;&gt;0)),'Heuristica 24'!$F618,P617)</f>
        <v>52458</v>
      </c>
      <c r="Q618" t="str">
        <f t="shared" si="71"/>
        <v xml:space="preserve"> </v>
      </c>
      <c r="R618" t="s">
        <v>23</v>
      </c>
      <c r="S618">
        <v>3</v>
      </c>
      <c r="T618">
        <v>25</v>
      </c>
      <c r="U618">
        <v>0.15</v>
      </c>
      <c r="V618">
        <v>402</v>
      </c>
      <c r="W618" t="s">
        <v>511</v>
      </c>
      <c r="X618" t="s">
        <v>511</v>
      </c>
      <c r="Y618" t="s">
        <v>511</v>
      </c>
      <c r="Z618" t="s">
        <v>511</v>
      </c>
      <c r="AA618" t="s">
        <v>511</v>
      </c>
    </row>
    <row r="619" spans="1:28" x14ac:dyDescent="0.3">
      <c r="A619" t="s">
        <v>20</v>
      </c>
      <c r="B619">
        <v>3</v>
      </c>
      <c r="C619">
        <v>25</v>
      </c>
      <c r="D619">
        <v>0.05</v>
      </c>
      <c r="E619">
        <v>402</v>
      </c>
      <c r="F619">
        <v>53283.5</v>
      </c>
      <c r="G619">
        <v>1803.46</v>
      </c>
      <c r="H619">
        <v>0</v>
      </c>
      <c r="I619">
        <v>1</v>
      </c>
      <c r="J619">
        <v>1803.49</v>
      </c>
      <c r="K619">
        <v>7309</v>
      </c>
      <c r="L619" s="33">
        <f t="shared" si="67"/>
        <v>1.5736398642723692E-2</v>
      </c>
      <c r="M619" s="39">
        <f t="shared" si="68"/>
        <v>1.2064966959996815E-2</v>
      </c>
      <c r="N619">
        <f t="shared" si="69"/>
        <v>52648.3</v>
      </c>
      <c r="O619">
        <f t="shared" si="70"/>
        <v>1</v>
      </c>
      <c r="P619">
        <f>IF(AND('Heuristica 24'!$C619=0,'Heuristica 24'!$B619=0,'Heuristica 24'!$F619&lt;&gt;"inf",OR(AND(B618=0,'Heuristica 24'!$F619&lt;P618),B618&lt;&gt;0)),'Heuristica 24'!$F619,P618)</f>
        <v>52458</v>
      </c>
      <c r="Q619" t="str">
        <f t="shared" si="71"/>
        <v xml:space="preserve"> </v>
      </c>
      <c r="R619" t="s">
        <v>23</v>
      </c>
      <c r="S619">
        <v>3</v>
      </c>
      <c r="T619">
        <v>25</v>
      </c>
      <c r="U619">
        <v>0.2</v>
      </c>
      <c r="V619">
        <v>402</v>
      </c>
      <c r="W619" t="s">
        <v>511</v>
      </c>
      <c r="X619" t="s">
        <v>511</v>
      </c>
      <c r="Y619" t="s">
        <v>511</v>
      </c>
      <c r="Z619" t="s">
        <v>511</v>
      </c>
      <c r="AA619" t="s">
        <v>511</v>
      </c>
    </row>
    <row r="620" spans="1:28" x14ac:dyDescent="0.3">
      <c r="A620" t="s">
        <v>20</v>
      </c>
      <c r="B620">
        <v>3</v>
      </c>
      <c r="C620">
        <v>25</v>
      </c>
      <c r="D620">
        <v>0.1</v>
      </c>
      <c r="E620">
        <v>402</v>
      </c>
      <c r="F620">
        <v>53328.3</v>
      </c>
      <c r="G620">
        <v>1611.02</v>
      </c>
      <c r="H620">
        <v>8</v>
      </c>
      <c r="I620">
        <v>17</v>
      </c>
      <c r="J620">
        <v>1801.66</v>
      </c>
      <c r="K620">
        <v>14340</v>
      </c>
      <c r="L620" s="33">
        <f t="shared" si="67"/>
        <v>1.6590415189294383E-2</v>
      </c>
      <c r="M620" s="39">
        <f t="shared" si="68"/>
        <v>8.6939975403197423E-3</v>
      </c>
      <c r="N620">
        <f t="shared" si="69"/>
        <v>52868.66</v>
      </c>
      <c r="O620">
        <f t="shared" si="70"/>
        <v>1</v>
      </c>
      <c r="P620">
        <f>IF(AND('Heuristica 24'!$C620=0,'Heuristica 24'!$B620=0,'Heuristica 24'!$F620&lt;&gt;"inf",OR(AND(B619=0,'Heuristica 24'!$F620&lt;P619),B619&lt;&gt;0)),'Heuristica 24'!$F620,P619)</f>
        <v>52458</v>
      </c>
      <c r="Q620" t="str">
        <f t="shared" si="71"/>
        <v xml:space="preserve"> </v>
      </c>
      <c r="R620" t="s">
        <v>23</v>
      </c>
      <c r="S620">
        <v>3</v>
      </c>
      <c r="T620">
        <v>50</v>
      </c>
      <c r="U620">
        <v>0.05</v>
      </c>
      <c r="V620">
        <v>402</v>
      </c>
      <c r="W620">
        <v>63764.7</v>
      </c>
      <c r="X620">
        <v>1641.05</v>
      </c>
      <c r="Y620">
        <v>2</v>
      </c>
      <c r="Z620">
        <v>6</v>
      </c>
      <c r="AA620">
        <v>1803.51</v>
      </c>
      <c r="AB620">
        <v>10548</v>
      </c>
    </row>
    <row r="621" spans="1:28" x14ac:dyDescent="0.3">
      <c r="A621" t="s">
        <v>20</v>
      </c>
      <c r="B621">
        <v>3</v>
      </c>
      <c r="C621">
        <v>25</v>
      </c>
      <c r="D621">
        <v>0.15</v>
      </c>
      <c r="E621">
        <v>402</v>
      </c>
      <c r="F621" t="s">
        <v>511</v>
      </c>
      <c r="G621" t="s">
        <v>511</v>
      </c>
      <c r="H621" t="s">
        <v>511</v>
      </c>
      <c r="I621" t="s">
        <v>511</v>
      </c>
      <c r="J621" t="s">
        <v>511</v>
      </c>
      <c r="L621" s="33" t="str">
        <f t="shared" si="67"/>
        <v>---</v>
      </c>
      <c r="M621" s="39" t="str">
        <f t="shared" si="68"/>
        <v>---</v>
      </c>
      <c r="N621">
        <f t="shared" si="69"/>
        <v>0</v>
      </c>
      <c r="O621">
        <f t="shared" si="70"/>
        <v>0</v>
      </c>
      <c r="P621">
        <f>IF(AND('Heuristica 24'!$C621=0,'Heuristica 24'!$B621=0,'Heuristica 24'!$F621&lt;&gt;"inf",OR(AND(B620=0,'Heuristica 24'!$F621&lt;P620),B620&lt;&gt;0)),'Heuristica 24'!$F621,P620)</f>
        <v>52458</v>
      </c>
      <c r="Q621" t="str">
        <f t="shared" si="71"/>
        <v xml:space="preserve"> </v>
      </c>
      <c r="R621" t="s">
        <v>23</v>
      </c>
      <c r="S621">
        <v>3</v>
      </c>
      <c r="T621">
        <v>50</v>
      </c>
      <c r="U621">
        <v>0.1</v>
      </c>
      <c r="V621">
        <v>402</v>
      </c>
      <c r="W621">
        <v>65426.8</v>
      </c>
      <c r="X621">
        <v>1803.07</v>
      </c>
      <c r="Y621">
        <v>0</v>
      </c>
      <c r="Z621">
        <v>1</v>
      </c>
      <c r="AA621">
        <v>1803.21</v>
      </c>
      <c r="AB621">
        <v>6569</v>
      </c>
    </row>
    <row r="622" spans="1:28" x14ac:dyDescent="0.3">
      <c r="A622" t="s">
        <v>20</v>
      </c>
      <c r="B622">
        <v>3</v>
      </c>
      <c r="C622">
        <v>25</v>
      </c>
      <c r="D622">
        <v>0.2</v>
      </c>
      <c r="E622">
        <v>402</v>
      </c>
      <c r="F622" t="s">
        <v>511</v>
      </c>
      <c r="G622" t="s">
        <v>511</v>
      </c>
      <c r="H622" t="s">
        <v>511</v>
      </c>
      <c r="I622" t="s">
        <v>511</v>
      </c>
      <c r="J622" t="s">
        <v>511</v>
      </c>
      <c r="L622" s="33" t="str">
        <f t="shared" si="67"/>
        <v>---</v>
      </c>
      <c r="M622" s="39" t="str">
        <f t="shared" si="68"/>
        <v>---</v>
      </c>
      <c r="N622">
        <f t="shared" si="69"/>
        <v>0</v>
      </c>
      <c r="O622">
        <f t="shared" si="70"/>
        <v>0</v>
      </c>
      <c r="P622">
        <f>IF(AND('Heuristica 24'!$C622=0,'Heuristica 24'!$B622=0,'Heuristica 24'!$F622&lt;&gt;"inf",OR(AND(B621=0,'Heuristica 24'!$F622&lt;P621),B621&lt;&gt;0)),'Heuristica 24'!$F622,P621)</f>
        <v>52458</v>
      </c>
      <c r="Q622" t="str">
        <f t="shared" si="71"/>
        <v xml:space="preserve"> </v>
      </c>
      <c r="R622" t="s">
        <v>23</v>
      </c>
      <c r="S622">
        <v>3</v>
      </c>
      <c r="T622">
        <v>50</v>
      </c>
      <c r="U622">
        <v>0.15</v>
      </c>
      <c r="V622">
        <v>402</v>
      </c>
      <c r="W622" t="s">
        <v>511</v>
      </c>
      <c r="X622" t="s">
        <v>511</v>
      </c>
      <c r="Y622" t="s">
        <v>511</v>
      </c>
      <c r="Z622" t="s">
        <v>511</v>
      </c>
      <c r="AA622" t="s">
        <v>511</v>
      </c>
    </row>
    <row r="623" spans="1:28" x14ac:dyDescent="0.3">
      <c r="A623" t="s">
        <v>20</v>
      </c>
      <c r="B623">
        <v>3</v>
      </c>
      <c r="C623">
        <v>50</v>
      </c>
      <c r="D623">
        <v>0.05</v>
      </c>
      <c r="E623">
        <v>402</v>
      </c>
      <c r="F623">
        <v>52862.400000000001</v>
      </c>
      <c r="G623">
        <v>1458.02</v>
      </c>
      <c r="H623">
        <v>7</v>
      </c>
      <c r="I623">
        <v>22</v>
      </c>
      <c r="J623">
        <v>1801.4</v>
      </c>
      <c r="K623">
        <v>13419</v>
      </c>
      <c r="L623" s="33">
        <f t="shared" si="67"/>
        <v>7.7090243623469945E-3</v>
      </c>
      <c r="M623" s="39">
        <f t="shared" si="68"/>
        <v>4.0666080386260184E-3</v>
      </c>
      <c r="N623">
        <f t="shared" si="69"/>
        <v>52648.3</v>
      </c>
      <c r="O623">
        <f t="shared" si="70"/>
        <v>1</v>
      </c>
      <c r="P623">
        <f>IF(AND('Heuristica 24'!$C623=0,'Heuristica 24'!$B623=0,'Heuristica 24'!$F623&lt;&gt;"inf",OR(AND(B622=0,'Heuristica 24'!$F623&lt;P622),B622&lt;&gt;0)),'Heuristica 24'!$F623,P622)</f>
        <v>52458</v>
      </c>
      <c r="Q623" t="str">
        <f t="shared" si="71"/>
        <v xml:space="preserve"> </v>
      </c>
      <c r="R623" t="s">
        <v>23</v>
      </c>
      <c r="S623">
        <v>3</v>
      </c>
      <c r="T623">
        <v>50</v>
      </c>
      <c r="U623">
        <v>0.2</v>
      </c>
      <c r="V623">
        <v>402</v>
      </c>
      <c r="W623" t="s">
        <v>511</v>
      </c>
      <c r="X623" t="s">
        <v>511</v>
      </c>
      <c r="Y623" t="s">
        <v>511</v>
      </c>
      <c r="Z623" t="s">
        <v>511</v>
      </c>
      <c r="AA623" t="s">
        <v>511</v>
      </c>
    </row>
    <row r="624" spans="1:28" x14ac:dyDescent="0.3">
      <c r="A624" t="s">
        <v>20</v>
      </c>
      <c r="B624">
        <v>3</v>
      </c>
      <c r="C624">
        <v>50</v>
      </c>
      <c r="D624">
        <v>0.1</v>
      </c>
      <c r="E624">
        <v>402</v>
      </c>
      <c r="F624">
        <v>53398.5</v>
      </c>
      <c r="G624">
        <v>1802.48</v>
      </c>
      <c r="H624">
        <v>0</v>
      </c>
      <c r="I624">
        <v>1</v>
      </c>
      <c r="J624">
        <v>1802.48</v>
      </c>
      <c r="K624">
        <v>7613</v>
      </c>
      <c r="L624" s="33">
        <f t="shared" si="67"/>
        <v>1.7928628617179365E-2</v>
      </c>
      <c r="M624" s="39">
        <f t="shared" si="68"/>
        <v>1.0021816327480115E-2</v>
      </c>
      <c r="N624">
        <f t="shared" si="69"/>
        <v>52868.66</v>
      </c>
      <c r="O624">
        <f t="shared" si="70"/>
        <v>1</v>
      </c>
      <c r="P624">
        <f>IF(AND('Heuristica 24'!$C624=0,'Heuristica 24'!$B624=0,'Heuristica 24'!$F624&lt;&gt;"inf",OR(AND(B623=0,'Heuristica 24'!$F624&lt;P623),B623&lt;&gt;0)),'Heuristica 24'!$F624,P623)</f>
        <v>52458</v>
      </c>
      <c r="Q624" t="str">
        <f t="shared" si="71"/>
        <v xml:space="preserve"> </v>
      </c>
      <c r="R624" t="s">
        <v>20</v>
      </c>
      <c r="S624">
        <v>0</v>
      </c>
      <c r="T624">
        <v>0</v>
      </c>
      <c r="U624">
        <v>0.05</v>
      </c>
      <c r="V624">
        <v>402</v>
      </c>
      <c r="W624">
        <v>52470</v>
      </c>
      <c r="X624">
        <v>404.50299999999999</v>
      </c>
      <c r="Y624">
        <v>76</v>
      </c>
      <c r="Z624">
        <v>429</v>
      </c>
      <c r="AA624">
        <v>1800.24</v>
      </c>
      <c r="AB624">
        <v>91995</v>
      </c>
    </row>
    <row r="625" spans="1:28" x14ac:dyDescent="0.3">
      <c r="A625" t="s">
        <v>20</v>
      </c>
      <c r="B625">
        <v>3</v>
      </c>
      <c r="C625">
        <v>50</v>
      </c>
      <c r="D625">
        <v>0.15</v>
      </c>
      <c r="E625">
        <v>402</v>
      </c>
      <c r="F625" t="s">
        <v>511</v>
      </c>
      <c r="G625" t="s">
        <v>511</v>
      </c>
      <c r="H625" t="s">
        <v>511</v>
      </c>
      <c r="I625" t="s">
        <v>511</v>
      </c>
      <c r="J625" t="s">
        <v>511</v>
      </c>
      <c r="L625" s="33" t="str">
        <f t="shared" si="67"/>
        <v>---</v>
      </c>
      <c r="M625" s="39" t="str">
        <f t="shared" si="68"/>
        <v>---</v>
      </c>
      <c r="N625">
        <f t="shared" si="69"/>
        <v>0</v>
      </c>
      <c r="O625">
        <f t="shared" si="70"/>
        <v>0</v>
      </c>
      <c r="P625">
        <f>IF(AND('Heuristica 24'!$C625=0,'Heuristica 24'!$B625=0,'Heuristica 24'!$F625&lt;&gt;"inf",OR(AND(B624=0,'Heuristica 24'!$F625&lt;P624),B624&lt;&gt;0)),'Heuristica 24'!$F625,P624)</f>
        <v>52458</v>
      </c>
      <c r="Q625" t="str">
        <f t="shared" si="71"/>
        <v xml:space="preserve"> </v>
      </c>
      <c r="R625" t="s">
        <v>20</v>
      </c>
      <c r="S625">
        <v>0</v>
      </c>
      <c r="T625">
        <v>0</v>
      </c>
      <c r="U625">
        <v>0.1</v>
      </c>
      <c r="V625">
        <v>402</v>
      </c>
      <c r="W625">
        <v>52458</v>
      </c>
      <c r="X625">
        <v>695.01800000000003</v>
      </c>
      <c r="Y625">
        <v>106</v>
      </c>
      <c r="Z625">
        <v>375</v>
      </c>
      <c r="AA625">
        <v>1800.19</v>
      </c>
      <c r="AB625">
        <v>80418</v>
      </c>
    </row>
    <row r="626" spans="1:28" x14ac:dyDescent="0.3">
      <c r="A626" t="s">
        <v>20</v>
      </c>
      <c r="B626">
        <v>3</v>
      </c>
      <c r="C626">
        <v>50</v>
      </c>
      <c r="D626">
        <v>0.2</v>
      </c>
      <c r="E626">
        <v>402</v>
      </c>
      <c r="F626" t="s">
        <v>511</v>
      </c>
      <c r="G626" t="s">
        <v>511</v>
      </c>
      <c r="H626" t="s">
        <v>511</v>
      </c>
      <c r="I626" t="s">
        <v>511</v>
      </c>
      <c r="J626" t="s">
        <v>511</v>
      </c>
      <c r="L626" s="33" t="str">
        <f t="shared" si="67"/>
        <v>---</v>
      </c>
      <c r="M626" s="39" t="str">
        <f t="shared" si="68"/>
        <v>---</v>
      </c>
      <c r="N626">
        <f t="shared" si="69"/>
        <v>0</v>
      </c>
      <c r="O626">
        <f t="shared" si="70"/>
        <v>0</v>
      </c>
      <c r="P626">
        <f>IF(AND('Heuristica 24'!$C626=0,'Heuristica 24'!$B626=0,'Heuristica 24'!$F626&lt;&gt;"inf",OR(AND(B625=0,'Heuristica 24'!$F626&lt;P625),B625&lt;&gt;0)),'Heuristica 24'!$F626,P625)</f>
        <v>52458</v>
      </c>
      <c r="Q626" t="str">
        <f t="shared" si="71"/>
        <v xml:space="preserve"> </v>
      </c>
      <c r="R626" t="s">
        <v>20</v>
      </c>
      <c r="S626">
        <v>0</v>
      </c>
      <c r="T626">
        <v>0</v>
      </c>
      <c r="U626">
        <v>0.15</v>
      </c>
      <c r="V626">
        <v>402</v>
      </c>
      <c r="W626">
        <v>52470</v>
      </c>
      <c r="X626">
        <v>807.14099999999996</v>
      </c>
      <c r="Y626">
        <v>185</v>
      </c>
      <c r="Z626">
        <v>416</v>
      </c>
      <c r="AA626">
        <v>1800.15</v>
      </c>
      <c r="AB626">
        <v>84228</v>
      </c>
    </row>
    <row r="627" spans="1:28" x14ac:dyDescent="0.3">
      <c r="L627" s="33" t="e">
        <f t="shared" si="67"/>
        <v>#DIV/0!</v>
      </c>
      <c r="M627" s="39" t="str">
        <f t="shared" si="68"/>
        <v>---</v>
      </c>
      <c r="N627">
        <f t="shared" si="69"/>
        <v>0</v>
      </c>
      <c r="O627">
        <f t="shared" si="70"/>
        <v>0</v>
      </c>
      <c r="P627">
        <f>IF(AND('Heuristica 24'!$C627=0,'Heuristica 24'!$B627=0,'Heuristica 24'!$F627&lt;&gt;"inf",OR(AND(B626=0,'Heuristica 24'!$F627&lt;P626),B626&lt;&gt;0)),'Heuristica 24'!$F627,P626)</f>
        <v>0</v>
      </c>
      <c r="Q627" t="str">
        <f t="shared" si="71"/>
        <v xml:space="preserve"> </v>
      </c>
      <c r="R627" t="s">
        <v>20</v>
      </c>
      <c r="S627">
        <v>0</v>
      </c>
      <c r="T627">
        <v>0</v>
      </c>
      <c r="U627">
        <v>0.2</v>
      </c>
      <c r="V627">
        <v>402</v>
      </c>
      <c r="W627">
        <v>52469.1</v>
      </c>
      <c r="X627">
        <v>534.60699999999997</v>
      </c>
      <c r="Y627">
        <v>96</v>
      </c>
      <c r="Z627">
        <v>296</v>
      </c>
      <c r="AA627">
        <v>1800.7</v>
      </c>
      <c r="AB627">
        <v>68449</v>
      </c>
    </row>
    <row r="628" spans="1:28" x14ac:dyDescent="0.3">
      <c r="L628" s="33" t="e">
        <f t="shared" si="67"/>
        <v>#DIV/0!</v>
      </c>
      <c r="M628" s="39" t="str">
        <f t="shared" si="68"/>
        <v>---</v>
      </c>
      <c r="N628">
        <f t="shared" si="69"/>
        <v>0</v>
      </c>
      <c r="O628">
        <f t="shared" si="70"/>
        <v>0</v>
      </c>
      <c r="P628">
        <f>IF(AND('Heuristica 24'!$C628=0,'Heuristica 24'!$B628=0,'Heuristica 24'!$F628&lt;&gt;"inf",OR(AND(B627=0,'Heuristica 24'!$F628&lt;P627),B627&lt;&gt;0)),'Heuristica 24'!$F628,P627)</f>
        <v>0</v>
      </c>
      <c r="Q628" t="str">
        <f t="shared" si="71"/>
        <v xml:space="preserve"> </v>
      </c>
      <c r="R628" t="s">
        <v>20</v>
      </c>
      <c r="S628">
        <v>1</v>
      </c>
      <c r="T628">
        <v>5</v>
      </c>
      <c r="U628">
        <v>0.05</v>
      </c>
      <c r="V628">
        <v>402</v>
      </c>
      <c r="W628">
        <v>52820</v>
      </c>
      <c r="X628">
        <v>1686.72</v>
      </c>
      <c r="Y628">
        <v>19</v>
      </c>
      <c r="Z628">
        <v>27</v>
      </c>
      <c r="AA628">
        <v>1804.47</v>
      </c>
      <c r="AB628">
        <v>10236</v>
      </c>
    </row>
    <row r="629" spans="1:28" x14ac:dyDescent="0.3">
      <c r="L629" s="33" t="e">
        <f t="shared" si="67"/>
        <v>#DIV/0!</v>
      </c>
      <c r="M629" s="39" t="str">
        <f t="shared" si="68"/>
        <v>---</v>
      </c>
      <c r="N629">
        <f t="shared" si="69"/>
        <v>0</v>
      </c>
      <c r="O629">
        <f t="shared" si="70"/>
        <v>0</v>
      </c>
      <c r="P629">
        <f>IF(AND('Heuristica 24'!$C629=0,'Heuristica 24'!$B629=0,'Heuristica 24'!$F629&lt;&gt;"inf",OR(AND(B628=0,'Heuristica 24'!$F629&lt;P628),B628&lt;&gt;0)),'Heuristica 24'!$F629,P628)</f>
        <v>0</v>
      </c>
      <c r="Q629" t="str">
        <f t="shared" si="71"/>
        <v xml:space="preserve"> </v>
      </c>
      <c r="R629" t="s">
        <v>20</v>
      </c>
      <c r="S629">
        <v>1</v>
      </c>
      <c r="T629">
        <v>5</v>
      </c>
      <c r="U629">
        <v>0.1</v>
      </c>
      <c r="V629">
        <v>402</v>
      </c>
      <c r="W629">
        <v>52745.8</v>
      </c>
      <c r="X629">
        <v>1580.45</v>
      </c>
      <c r="Y629">
        <v>13</v>
      </c>
      <c r="Z629">
        <v>18</v>
      </c>
      <c r="AA629">
        <v>1803.35</v>
      </c>
      <c r="AB629">
        <v>10813</v>
      </c>
    </row>
    <row r="630" spans="1:28" x14ac:dyDescent="0.3">
      <c r="L630" s="33" t="e">
        <f t="shared" si="67"/>
        <v>#DIV/0!</v>
      </c>
      <c r="M630" s="39" t="str">
        <f t="shared" si="68"/>
        <v>---</v>
      </c>
      <c r="N630">
        <f t="shared" si="69"/>
        <v>0</v>
      </c>
      <c r="O630">
        <f t="shared" si="70"/>
        <v>0</v>
      </c>
      <c r="P630">
        <f>IF(AND('Heuristica 24'!$C630=0,'Heuristica 24'!$B630=0,'Heuristica 24'!$F630&lt;&gt;"inf",OR(AND(B629=0,'Heuristica 24'!$F630&lt;P629),B629&lt;&gt;0)),'Heuristica 24'!$F630,P629)</f>
        <v>0</v>
      </c>
      <c r="Q630" t="str">
        <f t="shared" si="71"/>
        <v xml:space="preserve"> </v>
      </c>
      <c r="R630" t="s">
        <v>20</v>
      </c>
      <c r="S630">
        <v>1</v>
      </c>
      <c r="T630">
        <v>5</v>
      </c>
      <c r="U630">
        <v>0.15</v>
      </c>
      <c r="V630">
        <v>402</v>
      </c>
      <c r="W630">
        <v>53159.3</v>
      </c>
      <c r="X630">
        <v>1771.48</v>
      </c>
      <c r="Y630">
        <v>11</v>
      </c>
      <c r="Z630">
        <v>13</v>
      </c>
      <c r="AA630">
        <v>1803.66</v>
      </c>
      <c r="AB630">
        <v>8378</v>
      </c>
    </row>
    <row r="631" spans="1:28" x14ac:dyDescent="0.3">
      <c r="L631" s="33" t="e">
        <f t="shared" si="67"/>
        <v>#DIV/0!</v>
      </c>
      <c r="M631" s="39" t="str">
        <f t="shared" si="68"/>
        <v>---</v>
      </c>
      <c r="N631">
        <f t="shared" si="69"/>
        <v>0</v>
      </c>
      <c r="O631">
        <f t="shared" si="70"/>
        <v>0</v>
      </c>
      <c r="P631">
        <f>IF(AND('Heuristica 24'!$C631=0,'Heuristica 24'!$B631=0,'Heuristica 24'!$F631&lt;&gt;"inf",OR(AND(B630=0,'Heuristica 24'!$F631&lt;P630),B630&lt;&gt;0)),'Heuristica 24'!$F631,P630)</f>
        <v>0</v>
      </c>
      <c r="Q631" t="str">
        <f t="shared" si="71"/>
        <v xml:space="preserve"> </v>
      </c>
      <c r="R631" t="s">
        <v>20</v>
      </c>
      <c r="S631">
        <v>1</v>
      </c>
      <c r="T631">
        <v>5</v>
      </c>
      <c r="U631">
        <v>0.2</v>
      </c>
      <c r="V631">
        <v>402</v>
      </c>
      <c r="W631">
        <v>53447.4</v>
      </c>
      <c r="X631">
        <v>1803.16</v>
      </c>
      <c r="Y631">
        <v>0</v>
      </c>
      <c r="Z631">
        <v>1</v>
      </c>
      <c r="AA631">
        <v>1803.16</v>
      </c>
      <c r="AB631">
        <v>7088</v>
      </c>
    </row>
    <row r="632" spans="1:28" x14ac:dyDescent="0.3">
      <c r="L632" s="33" t="e">
        <f t="shared" si="67"/>
        <v>#DIV/0!</v>
      </c>
      <c r="M632" s="39" t="str">
        <f t="shared" si="68"/>
        <v>---</v>
      </c>
      <c r="N632">
        <f t="shared" si="69"/>
        <v>0</v>
      </c>
      <c r="O632">
        <f t="shared" si="70"/>
        <v>0</v>
      </c>
      <c r="P632">
        <f>IF(AND('Heuristica 24'!$C632=0,'Heuristica 24'!$B632=0,'Heuristica 24'!$F632&lt;&gt;"inf",OR(AND(B631=0,'Heuristica 24'!$F632&lt;P631),B631&lt;&gt;0)),'Heuristica 24'!$F632,P631)</f>
        <v>0</v>
      </c>
      <c r="Q632" t="str">
        <f t="shared" si="71"/>
        <v xml:space="preserve"> </v>
      </c>
      <c r="R632" t="s">
        <v>20</v>
      </c>
      <c r="S632">
        <v>1</v>
      </c>
      <c r="T632">
        <v>10</v>
      </c>
      <c r="U632">
        <v>0.05</v>
      </c>
      <c r="V632">
        <v>402</v>
      </c>
      <c r="W632">
        <v>52769.7</v>
      </c>
      <c r="X632">
        <v>1717.48</v>
      </c>
      <c r="Y632">
        <v>10</v>
      </c>
      <c r="Z632">
        <v>14</v>
      </c>
      <c r="AA632">
        <v>1803.14</v>
      </c>
      <c r="AB632">
        <v>6413</v>
      </c>
    </row>
    <row r="633" spans="1:28" x14ac:dyDescent="0.3">
      <c r="L633" s="33" t="e">
        <f t="shared" si="67"/>
        <v>#DIV/0!</v>
      </c>
      <c r="M633" s="39" t="str">
        <f t="shared" si="68"/>
        <v>---</v>
      </c>
      <c r="N633">
        <f t="shared" si="69"/>
        <v>0</v>
      </c>
      <c r="O633">
        <f t="shared" si="70"/>
        <v>0</v>
      </c>
      <c r="P633">
        <f>IF(AND('Heuristica 24'!$C633=0,'Heuristica 24'!$B633=0,'Heuristica 24'!$F633&lt;&gt;"inf",OR(AND(B632=0,'Heuristica 24'!$F633&lt;P632),B632&lt;&gt;0)),'Heuristica 24'!$F633,P632)</f>
        <v>0</v>
      </c>
      <c r="Q633" t="str">
        <f t="shared" si="71"/>
        <v xml:space="preserve"> </v>
      </c>
      <c r="R633" t="s">
        <v>20</v>
      </c>
      <c r="S633">
        <v>1</v>
      </c>
      <c r="T633">
        <v>10</v>
      </c>
      <c r="U633">
        <v>0.1</v>
      </c>
      <c r="V633">
        <v>402</v>
      </c>
      <c r="W633">
        <v>52874.6</v>
      </c>
      <c r="X633">
        <v>1330.96</v>
      </c>
      <c r="Y633">
        <v>0</v>
      </c>
      <c r="Z633">
        <v>10</v>
      </c>
      <c r="AA633">
        <v>1805.04</v>
      </c>
      <c r="AB633">
        <v>7640</v>
      </c>
    </row>
    <row r="634" spans="1:28" x14ac:dyDescent="0.3">
      <c r="L634" s="33" t="e">
        <f t="shared" si="67"/>
        <v>#DIV/0!</v>
      </c>
      <c r="M634" s="39" t="str">
        <f t="shared" si="68"/>
        <v>---</v>
      </c>
      <c r="N634">
        <f t="shared" si="69"/>
        <v>0</v>
      </c>
      <c r="O634">
        <f t="shared" si="70"/>
        <v>0</v>
      </c>
      <c r="P634">
        <f>IF(AND('Heuristica 24'!$C634=0,'Heuristica 24'!$B634=0,'Heuristica 24'!$F634&lt;&gt;"inf",OR(AND(B633=0,'Heuristica 24'!$F634&lt;P633),B633&lt;&gt;0)),'Heuristica 24'!$F634,P633)</f>
        <v>0</v>
      </c>
      <c r="Q634" t="str">
        <f t="shared" si="71"/>
        <v xml:space="preserve"> </v>
      </c>
      <c r="R634" t="s">
        <v>20</v>
      </c>
      <c r="S634">
        <v>1</v>
      </c>
      <c r="T634">
        <v>10</v>
      </c>
      <c r="U634">
        <v>0.15</v>
      </c>
      <c r="V634">
        <v>402</v>
      </c>
      <c r="W634">
        <v>53922.1</v>
      </c>
      <c r="X634">
        <v>1800.75</v>
      </c>
      <c r="Y634">
        <v>0</v>
      </c>
      <c r="Z634">
        <v>1</v>
      </c>
      <c r="AA634">
        <v>1800.75</v>
      </c>
      <c r="AB634">
        <v>5457</v>
      </c>
    </row>
    <row r="635" spans="1:28" x14ac:dyDescent="0.3">
      <c r="L635" s="33" t="e">
        <f t="shared" si="67"/>
        <v>#DIV/0!</v>
      </c>
      <c r="M635" s="39" t="str">
        <f t="shared" si="68"/>
        <v>---</v>
      </c>
      <c r="N635">
        <f t="shared" si="69"/>
        <v>0</v>
      </c>
      <c r="O635">
        <f t="shared" si="70"/>
        <v>0</v>
      </c>
      <c r="P635">
        <f>IF(AND('Heuristica 24'!$C635=0,'Heuristica 24'!$B635=0,'Heuristica 24'!$F635&lt;&gt;"inf",OR(AND(B634=0,'Heuristica 24'!$F635&lt;P634),B634&lt;&gt;0)),'Heuristica 24'!$F635,P634)</f>
        <v>0</v>
      </c>
      <c r="Q635" t="str">
        <f t="shared" si="71"/>
        <v xml:space="preserve"> </v>
      </c>
      <c r="R635" t="s">
        <v>20</v>
      </c>
      <c r="S635">
        <v>1</v>
      </c>
      <c r="T635">
        <v>10</v>
      </c>
      <c r="U635">
        <v>0.2</v>
      </c>
      <c r="V635">
        <v>402</v>
      </c>
      <c r="W635">
        <v>54999.5</v>
      </c>
      <c r="X635">
        <v>1810.49</v>
      </c>
      <c r="Y635">
        <v>0</v>
      </c>
      <c r="Z635">
        <v>1</v>
      </c>
      <c r="AA635">
        <v>1810.49</v>
      </c>
      <c r="AB635">
        <v>2731</v>
      </c>
    </row>
    <row r="636" spans="1:28" x14ac:dyDescent="0.3">
      <c r="L636" s="33" t="e">
        <f t="shared" si="67"/>
        <v>#DIV/0!</v>
      </c>
      <c r="M636" s="39" t="str">
        <f t="shared" si="68"/>
        <v>---</v>
      </c>
      <c r="N636">
        <f t="shared" si="69"/>
        <v>0</v>
      </c>
      <c r="O636">
        <f t="shared" si="70"/>
        <v>0</v>
      </c>
      <c r="P636">
        <f>IF(AND('Heuristica 24'!$C636=0,'Heuristica 24'!$B636=0,'Heuristica 24'!$F636&lt;&gt;"inf",OR(AND(B635=0,'Heuristica 24'!$F636&lt;P635),B635&lt;&gt;0)),'Heuristica 24'!$F636,P635)</f>
        <v>0</v>
      </c>
      <c r="Q636" t="str">
        <f t="shared" si="71"/>
        <v xml:space="preserve"> </v>
      </c>
      <c r="R636" t="s">
        <v>20</v>
      </c>
      <c r="S636">
        <v>1</v>
      </c>
      <c r="T636">
        <v>25</v>
      </c>
      <c r="U636">
        <v>0.05</v>
      </c>
      <c r="V636">
        <v>402</v>
      </c>
      <c r="W636">
        <v>52999.7</v>
      </c>
      <c r="X636">
        <v>1767.29</v>
      </c>
      <c r="Y636">
        <v>5</v>
      </c>
      <c r="Z636">
        <v>7</v>
      </c>
      <c r="AA636">
        <v>1803.62</v>
      </c>
      <c r="AB636">
        <v>7258</v>
      </c>
    </row>
    <row r="637" spans="1:28" x14ac:dyDescent="0.3">
      <c r="L637" s="33" t="e">
        <f t="shared" si="67"/>
        <v>#DIV/0!</v>
      </c>
      <c r="M637" s="39" t="str">
        <f t="shared" si="68"/>
        <v>---</v>
      </c>
      <c r="N637">
        <f t="shared" si="69"/>
        <v>0</v>
      </c>
      <c r="O637">
        <f t="shared" si="70"/>
        <v>0</v>
      </c>
      <c r="P637">
        <f>IF(AND('Heuristica 24'!$C637=0,'Heuristica 24'!$B637=0,'Heuristica 24'!$F637&lt;&gt;"inf",OR(AND(B636=0,'Heuristica 24'!$F637&lt;P636),B636&lt;&gt;0)),'Heuristica 24'!$F637,P636)</f>
        <v>0</v>
      </c>
      <c r="Q637" t="str">
        <f t="shared" si="71"/>
        <v xml:space="preserve"> </v>
      </c>
      <c r="R637" t="s">
        <v>20</v>
      </c>
      <c r="S637">
        <v>1</v>
      </c>
      <c r="T637">
        <v>25</v>
      </c>
      <c r="U637">
        <v>0.1</v>
      </c>
      <c r="V637">
        <v>402</v>
      </c>
      <c r="W637">
        <v>54596</v>
      </c>
      <c r="X637">
        <v>1808.97</v>
      </c>
      <c r="Y637">
        <v>0</v>
      </c>
      <c r="Z637">
        <v>1</v>
      </c>
      <c r="AA637">
        <v>1808.97</v>
      </c>
      <c r="AB637">
        <v>2828</v>
      </c>
    </row>
    <row r="638" spans="1:28" x14ac:dyDescent="0.3">
      <c r="L638" s="33" t="e">
        <f t="shared" si="67"/>
        <v>#DIV/0!</v>
      </c>
      <c r="M638" s="39" t="str">
        <f t="shared" si="68"/>
        <v>---</v>
      </c>
      <c r="N638">
        <f t="shared" si="69"/>
        <v>0</v>
      </c>
      <c r="O638">
        <f t="shared" si="70"/>
        <v>0</v>
      </c>
      <c r="P638">
        <f>IF(AND('Heuristica 24'!$C638=0,'Heuristica 24'!$B638=0,'Heuristica 24'!$F638&lt;&gt;"inf",OR(AND(B637=0,'Heuristica 24'!$F638&lt;P637),B637&lt;&gt;0)),'Heuristica 24'!$F638,P637)</f>
        <v>0</v>
      </c>
      <c r="Q638" t="str">
        <f t="shared" si="71"/>
        <v xml:space="preserve"> </v>
      </c>
      <c r="R638" t="s">
        <v>20</v>
      </c>
      <c r="S638">
        <v>1</v>
      </c>
      <c r="T638">
        <v>25</v>
      </c>
      <c r="U638">
        <v>0.15</v>
      </c>
      <c r="V638">
        <v>402</v>
      </c>
      <c r="W638">
        <v>54116.6</v>
      </c>
      <c r="X638">
        <v>1806.73</v>
      </c>
      <c r="Y638">
        <v>0</v>
      </c>
      <c r="Z638">
        <v>1</v>
      </c>
      <c r="AA638">
        <v>1806.73</v>
      </c>
      <c r="AB638">
        <v>4704</v>
      </c>
    </row>
    <row r="639" spans="1:28" x14ac:dyDescent="0.3">
      <c r="L639" s="33" t="e">
        <f t="shared" si="67"/>
        <v>#DIV/0!</v>
      </c>
      <c r="M639" s="39" t="str">
        <f t="shared" si="68"/>
        <v>---</v>
      </c>
      <c r="N639">
        <f t="shared" si="69"/>
        <v>0</v>
      </c>
      <c r="O639">
        <f t="shared" si="70"/>
        <v>0</v>
      </c>
      <c r="P639">
        <f>IF(AND('Heuristica 24'!$C639=0,'Heuristica 24'!$B639=0,'Heuristica 24'!$F639&lt;&gt;"inf",OR(AND(B638=0,'Heuristica 24'!$F639&lt;P638),B638&lt;&gt;0)),'Heuristica 24'!$F639,P638)</f>
        <v>0</v>
      </c>
      <c r="Q639" t="str">
        <f t="shared" si="71"/>
        <v xml:space="preserve"> </v>
      </c>
      <c r="R639" t="s">
        <v>20</v>
      </c>
      <c r="S639">
        <v>1</v>
      </c>
      <c r="T639">
        <v>25</v>
      </c>
      <c r="U639">
        <v>0.2</v>
      </c>
      <c r="V639">
        <v>402</v>
      </c>
      <c r="W639">
        <v>58277.7</v>
      </c>
      <c r="X639">
        <v>1810.85</v>
      </c>
      <c r="Y639">
        <v>0</v>
      </c>
      <c r="Z639">
        <v>1</v>
      </c>
      <c r="AA639">
        <v>1810.85</v>
      </c>
      <c r="AB639">
        <v>1266</v>
      </c>
    </row>
    <row r="640" spans="1:28" x14ac:dyDescent="0.3">
      <c r="L640" s="33" t="e">
        <f t="shared" si="67"/>
        <v>#DIV/0!</v>
      </c>
      <c r="M640" s="39" t="str">
        <f t="shared" si="68"/>
        <v>---</v>
      </c>
      <c r="N640">
        <f t="shared" si="69"/>
        <v>0</v>
      </c>
      <c r="O640">
        <f t="shared" si="70"/>
        <v>0</v>
      </c>
      <c r="P640">
        <f>IF(AND('Heuristica 24'!$C640=0,'Heuristica 24'!$B640=0,'Heuristica 24'!$F640&lt;&gt;"inf",OR(AND(B639=0,'Heuristica 24'!$F640&lt;P639),B639&lt;&gt;0)),'Heuristica 24'!$F640,P639)</f>
        <v>0</v>
      </c>
      <c r="Q640" t="str">
        <f t="shared" si="71"/>
        <v xml:space="preserve"> </v>
      </c>
      <c r="R640" t="s">
        <v>20</v>
      </c>
      <c r="S640">
        <v>1</v>
      </c>
      <c r="T640">
        <v>50</v>
      </c>
      <c r="U640">
        <v>0.05</v>
      </c>
      <c r="V640">
        <v>402</v>
      </c>
      <c r="W640">
        <v>52803.6</v>
      </c>
      <c r="X640">
        <v>1801.34</v>
      </c>
      <c r="Y640">
        <v>8</v>
      </c>
      <c r="Z640">
        <v>9</v>
      </c>
      <c r="AA640">
        <v>1801.34</v>
      </c>
      <c r="AB640">
        <v>6265</v>
      </c>
    </row>
    <row r="641" spans="12:28" x14ac:dyDescent="0.3">
      <c r="L641" s="33" t="e">
        <f t="shared" si="67"/>
        <v>#DIV/0!</v>
      </c>
      <c r="M641" s="39" t="str">
        <f t="shared" si="68"/>
        <v>---</v>
      </c>
      <c r="N641">
        <f t="shared" si="69"/>
        <v>0</v>
      </c>
      <c r="O641">
        <f t="shared" si="70"/>
        <v>0</v>
      </c>
      <c r="P641">
        <f>IF(AND('Heuristica 24'!$C641=0,'Heuristica 24'!$B641=0,'Heuristica 24'!$F641&lt;&gt;"inf",OR(AND(B640=0,'Heuristica 24'!$F641&lt;P640),B640&lt;&gt;0)),'Heuristica 24'!$F641,P640)</f>
        <v>0</v>
      </c>
      <c r="Q641" t="str">
        <f t="shared" si="71"/>
        <v xml:space="preserve"> </v>
      </c>
      <c r="R641" t="s">
        <v>20</v>
      </c>
      <c r="S641">
        <v>1</v>
      </c>
      <c r="T641">
        <v>50</v>
      </c>
      <c r="U641">
        <v>0.1</v>
      </c>
      <c r="V641">
        <v>402</v>
      </c>
      <c r="W641">
        <v>54387.199999999997</v>
      </c>
      <c r="X641">
        <v>1806.94</v>
      </c>
      <c r="Y641">
        <v>0</v>
      </c>
      <c r="Z641">
        <v>1</v>
      </c>
      <c r="AA641">
        <v>1806.94</v>
      </c>
      <c r="AB641">
        <v>3175</v>
      </c>
    </row>
    <row r="642" spans="12:28" x14ac:dyDescent="0.3">
      <c r="L642" s="33" t="e">
        <f t="shared" si="67"/>
        <v>#DIV/0!</v>
      </c>
      <c r="M642" s="39" t="str">
        <f t="shared" si="68"/>
        <v>---</v>
      </c>
      <c r="N642">
        <f t="shared" si="69"/>
        <v>0</v>
      </c>
      <c r="O642">
        <f t="shared" si="70"/>
        <v>0</v>
      </c>
      <c r="P642">
        <f>IF(AND('Heuristica 24'!$C642=0,'Heuristica 24'!$B642=0,'Heuristica 24'!$F642&lt;&gt;"inf",OR(AND(B641=0,'Heuristica 24'!$F642&lt;P641),B641&lt;&gt;0)),'Heuristica 24'!$F642,P641)</f>
        <v>0</v>
      </c>
      <c r="Q642" t="str">
        <f t="shared" si="71"/>
        <v xml:space="preserve"> </v>
      </c>
      <c r="R642" t="s">
        <v>20</v>
      </c>
      <c r="S642">
        <v>1</v>
      </c>
      <c r="T642">
        <v>50</v>
      </c>
      <c r="U642">
        <v>0.15</v>
      </c>
      <c r="V642">
        <v>402</v>
      </c>
      <c r="W642">
        <v>54536.4</v>
      </c>
      <c r="X642">
        <v>1804.01</v>
      </c>
      <c r="Y642">
        <v>0</v>
      </c>
      <c r="Z642">
        <v>1</v>
      </c>
      <c r="AA642">
        <v>1804.04</v>
      </c>
      <c r="AB642">
        <v>3334</v>
      </c>
    </row>
    <row r="643" spans="12:28" x14ac:dyDescent="0.3">
      <c r="L643" s="33" t="e">
        <f t="shared" ref="L643:L673" si="72">IF(AND(F643&lt;&gt;"inf",F643&lt;&gt;"infeas"),F643/P643-1,"---")</f>
        <v>#DIV/0!</v>
      </c>
      <c r="M643" s="39" t="str">
        <f t="shared" si="68"/>
        <v>---</v>
      </c>
      <c r="N643">
        <f t="shared" si="69"/>
        <v>0</v>
      </c>
      <c r="O643">
        <f t="shared" si="70"/>
        <v>0</v>
      </c>
      <c r="P643">
        <f>IF(AND('Heuristica 24'!$C643=0,'Heuristica 24'!$B643=0,'Heuristica 24'!$F643&lt;&gt;"inf",OR(AND(B642=0,'Heuristica 24'!$F643&lt;P642),B642&lt;&gt;0)),'Heuristica 24'!$F643,P642)</f>
        <v>0</v>
      </c>
      <c r="Q643" t="str">
        <f t="shared" si="71"/>
        <v xml:space="preserve"> </v>
      </c>
      <c r="R643" t="s">
        <v>20</v>
      </c>
      <c r="S643">
        <v>1</v>
      </c>
      <c r="T643">
        <v>50</v>
      </c>
      <c r="U643">
        <v>0.2</v>
      </c>
      <c r="V643">
        <v>402</v>
      </c>
      <c r="W643">
        <v>54854.9</v>
      </c>
      <c r="X643">
        <v>1811.69</v>
      </c>
      <c r="Y643">
        <v>0</v>
      </c>
      <c r="Z643">
        <v>1</v>
      </c>
      <c r="AA643">
        <v>1811.69</v>
      </c>
      <c r="AB643">
        <v>3138</v>
      </c>
    </row>
    <row r="644" spans="12:28" x14ac:dyDescent="0.3">
      <c r="L644" s="33" t="e">
        <f t="shared" si="72"/>
        <v>#DIV/0!</v>
      </c>
      <c r="M644" s="39" t="str">
        <f t="shared" si="68"/>
        <v>---</v>
      </c>
      <c r="N644">
        <f t="shared" si="69"/>
        <v>0</v>
      </c>
      <c r="O644">
        <f t="shared" si="70"/>
        <v>0</v>
      </c>
      <c r="P644">
        <f>IF(AND('Heuristica 24'!$C644=0,'Heuristica 24'!$B644=0,'Heuristica 24'!$F644&lt;&gt;"inf",OR(AND(B643=0,'Heuristica 24'!$F644&lt;P643),B643&lt;&gt;0)),'Heuristica 24'!$F644,P643)</f>
        <v>0</v>
      </c>
      <c r="Q644" t="str">
        <f t="shared" si="71"/>
        <v xml:space="preserve"> </v>
      </c>
      <c r="R644" t="s">
        <v>20</v>
      </c>
      <c r="S644">
        <v>2</v>
      </c>
      <c r="T644">
        <v>5</v>
      </c>
      <c r="U644">
        <v>0.05</v>
      </c>
      <c r="V644">
        <v>402</v>
      </c>
      <c r="W644">
        <v>53044.2</v>
      </c>
      <c r="X644">
        <v>1804.31</v>
      </c>
      <c r="Y644">
        <v>0</v>
      </c>
      <c r="Z644">
        <v>1</v>
      </c>
      <c r="AA644">
        <v>1804.32</v>
      </c>
      <c r="AB644">
        <v>7004</v>
      </c>
    </row>
    <row r="645" spans="12:28" x14ac:dyDescent="0.3">
      <c r="L645" s="33" t="e">
        <f t="shared" si="72"/>
        <v>#DIV/0!</v>
      </c>
      <c r="M645" s="39" t="str">
        <f t="shared" si="68"/>
        <v>---</v>
      </c>
      <c r="N645">
        <f t="shared" si="69"/>
        <v>0</v>
      </c>
      <c r="O645">
        <f t="shared" si="70"/>
        <v>0</v>
      </c>
      <c r="P645">
        <f>IF(AND('Heuristica 24'!$C645=0,'Heuristica 24'!$B645=0,'Heuristica 24'!$F645&lt;&gt;"inf",OR(AND(B644=0,'Heuristica 24'!$F645&lt;P644),B644&lt;&gt;0)),'Heuristica 24'!$F645,P644)</f>
        <v>0</v>
      </c>
      <c r="Q645" t="str">
        <f t="shared" si="71"/>
        <v xml:space="preserve"> </v>
      </c>
      <c r="R645" t="s">
        <v>20</v>
      </c>
      <c r="S645">
        <v>2</v>
      </c>
      <c r="T645">
        <v>5</v>
      </c>
      <c r="U645">
        <v>0.1</v>
      </c>
      <c r="V645">
        <v>402</v>
      </c>
      <c r="W645">
        <v>54062.6</v>
      </c>
      <c r="X645">
        <v>1814.46</v>
      </c>
      <c r="Y645">
        <v>0</v>
      </c>
      <c r="Z645">
        <v>1</v>
      </c>
      <c r="AA645">
        <v>1814.48</v>
      </c>
      <c r="AB645">
        <v>3851</v>
      </c>
    </row>
    <row r="646" spans="12:28" x14ac:dyDescent="0.3">
      <c r="L646" s="33" t="e">
        <f t="shared" si="72"/>
        <v>#DIV/0!</v>
      </c>
      <c r="M646" s="39" t="str">
        <f t="shared" si="68"/>
        <v>---</v>
      </c>
      <c r="N646">
        <f t="shared" si="69"/>
        <v>0</v>
      </c>
      <c r="O646">
        <f t="shared" si="70"/>
        <v>0</v>
      </c>
      <c r="P646">
        <f>IF(AND('Heuristica 24'!$C646=0,'Heuristica 24'!$B646=0,'Heuristica 24'!$F646&lt;&gt;"inf",OR(AND(B645=0,'Heuristica 24'!$F646&lt;P645),B645&lt;&gt;0)),'Heuristica 24'!$F646,P645)</f>
        <v>0</v>
      </c>
      <c r="Q646" t="str">
        <f t="shared" si="71"/>
        <v xml:space="preserve"> </v>
      </c>
      <c r="R646" t="s">
        <v>20</v>
      </c>
      <c r="S646">
        <v>2</v>
      </c>
      <c r="T646">
        <v>5</v>
      </c>
      <c r="U646">
        <v>0.15</v>
      </c>
      <c r="V646">
        <v>402</v>
      </c>
      <c r="W646">
        <v>54430.3</v>
      </c>
      <c r="X646">
        <v>1806.36</v>
      </c>
      <c r="Y646">
        <v>0</v>
      </c>
      <c r="Z646">
        <v>1</v>
      </c>
      <c r="AA646">
        <v>1806.36</v>
      </c>
      <c r="AB646">
        <v>4244</v>
      </c>
    </row>
    <row r="647" spans="12:28" x14ac:dyDescent="0.3">
      <c r="L647" s="33" t="e">
        <f t="shared" si="72"/>
        <v>#DIV/0!</v>
      </c>
      <c r="M647" s="39" t="str">
        <f t="shared" si="68"/>
        <v>---</v>
      </c>
      <c r="N647">
        <f t="shared" si="69"/>
        <v>0</v>
      </c>
      <c r="O647">
        <f t="shared" si="70"/>
        <v>0</v>
      </c>
      <c r="P647">
        <f>IF(AND('Heuristica 24'!$C647=0,'Heuristica 24'!$B647=0,'Heuristica 24'!$F647&lt;&gt;"inf",OR(AND(B646=0,'Heuristica 24'!$F647&lt;P646),B646&lt;&gt;0)),'Heuristica 24'!$F647,P646)</f>
        <v>0</v>
      </c>
      <c r="Q647" t="str">
        <f t="shared" si="71"/>
        <v xml:space="preserve"> </v>
      </c>
      <c r="R647" t="s">
        <v>20</v>
      </c>
      <c r="S647">
        <v>2</v>
      </c>
      <c r="T647">
        <v>5</v>
      </c>
      <c r="U647">
        <v>0.2</v>
      </c>
      <c r="V647">
        <v>402</v>
      </c>
      <c r="W647">
        <v>53355.9</v>
      </c>
      <c r="X647">
        <v>1812.82</v>
      </c>
      <c r="Y647">
        <v>0</v>
      </c>
      <c r="Z647">
        <v>1</v>
      </c>
      <c r="AA647">
        <v>1812.82</v>
      </c>
      <c r="AB647">
        <v>5665</v>
      </c>
    </row>
    <row r="648" spans="12:28" x14ac:dyDescent="0.3">
      <c r="L648" s="33" t="e">
        <f t="shared" si="72"/>
        <v>#DIV/0!</v>
      </c>
      <c r="M648" s="39" t="str">
        <f t="shared" si="68"/>
        <v>---</v>
      </c>
      <c r="N648">
        <f t="shared" si="69"/>
        <v>0</v>
      </c>
      <c r="O648">
        <f t="shared" si="70"/>
        <v>0</v>
      </c>
      <c r="P648">
        <f>IF(AND('Heuristica 24'!$C648=0,'Heuristica 24'!$B648=0,'Heuristica 24'!$F648&lt;&gt;"inf",OR(AND(B647=0,'Heuristica 24'!$F648&lt;P647),B647&lt;&gt;0)),'Heuristica 24'!$F648,P647)</f>
        <v>0</v>
      </c>
      <c r="Q648" t="str">
        <f t="shared" si="71"/>
        <v xml:space="preserve"> </v>
      </c>
      <c r="R648" t="s">
        <v>20</v>
      </c>
      <c r="S648">
        <v>2</v>
      </c>
      <c r="T648">
        <v>10</v>
      </c>
      <c r="U648">
        <v>0.05</v>
      </c>
      <c r="V648">
        <v>402</v>
      </c>
      <c r="W648">
        <v>52996.800000000003</v>
      </c>
      <c r="X648">
        <v>1800.71</v>
      </c>
      <c r="Y648">
        <v>0</v>
      </c>
      <c r="Z648">
        <v>1</v>
      </c>
      <c r="AA648">
        <v>1800.76</v>
      </c>
      <c r="AB648">
        <v>5796</v>
      </c>
    </row>
    <row r="649" spans="12:28" x14ac:dyDescent="0.3">
      <c r="L649" s="33" t="e">
        <f t="shared" si="72"/>
        <v>#DIV/0!</v>
      </c>
      <c r="M649" s="39" t="str">
        <f t="shared" si="68"/>
        <v>---</v>
      </c>
      <c r="N649">
        <f t="shared" si="69"/>
        <v>0</v>
      </c>
      <c r="O649">
        <f t="shared" si="70"/>
        <v>0</v>
      </c>
      <c r="P649">
        <f>IF(AND('Heuristica 24'!$C649=0,'Heuristica 24'!$B649=0,'Heuristica 24'!$F649&lt;&gt;"inf",OR(AND(B648=0,'Heuristica 24'!$F649&lt;P648),B648&lt;&gt;0)),'Heuristica 24'!$F649,P648)</f>
        <v>0</v>
      </c>
      <c r="Q649" t="str">
        <f t="shared" si="71"/>
        <v xml:space="preserve"> </v>
      </c>
      <c r="R649" t="s">
        <v>20</v>
      </c>
      <c r="S649">
        <v>2</v>
      </c>
      <c r="T649">
        <v>10</v>
      </c>
      <c r="U649">
        <v>0.1</v>
      </c>
      <c r="V649">
        <v>402</v>
      </c>
      <c r="W649">
        <v>52986.6</v>
      </c>
      <c r="X649">
        <v>1667.14</v>
      </c>
      <c r="Y649">
        <v>0</v>
      </c>
      <c r="Z649">
        <v>5</v>
      </c>
      <c r="AA649">
        <v>1847.52</v>
      </c>
      <c r="AB649">
        <v>5675</v>
      </c>
    </row>
    <row r="650" spans="12:28" x14ac:dyDescent="0.3">
      <c r="L650" s="33" t="e">
        <f t="shared" si="72"/>
        <v>#DIV/0!</v>
      </c>
      <c r="M650" s="39" t="str">
        <f t="shared" si="68"/>
        <v>---</v>
      </c>
      <c r="N650">
        <f t="shared" si="69"/>
        <v>0</v>
      </c>
      <c r="O650">
        <f t="shared" si="70"/>
        <v>0</v>
      </c>
      <c r="P650">
        <f>IF(AND('Heuristica 24'!$C650=0,'Heuristica 24'!$B650=0,'Heuristica 24'!$F650&lt;&gt;"inf",OR(AND(B649=0,'Heuristica 24'!$F650&lt;P649),B649&lt;&gt;0)),'Heuristica 24'!$F650,P649)</f>
        <v>0</v>
      </c>
      <c r="Q650" t="str">
        <f t="shared" si="71"/>
        <v xml:space="preserve"> </v>
      </c>
      <c r="R650" t="s">
        <v>20</v>
      </c>
      <c r="S650">
        <v>2</v>
      </c>
      <c r="T650">
        <v>10</v>
      </c>
      <c r="U650">
        <v>0.15</v>
      </c>
      <c r="V650">
        <v>402</v>
      </c>
      <c r="W650">
        <v>54702.8</v>
      </c>
      <c r="X650">
        <v>1806.6</v>
      </c>
      <c r="Y650">
        <v>0</v>
      </c>
      <c r="Z650">
        <v>1</v>
      </c>
      <c r="AA650">
        <v>1806.72</v>
      </c>
      <c r="AB650">
        <v>3433</v>
      </c>
    </row>
    <row r="651" spans="12:28" x14ac:dyDescent="0.3">
      <c r="L651" s="33" t="e">
        <f t="shared" si="72"/>
        <v>#DIV/0!</v>
      </c>
      <c r="M651" s="39" t="str">
        <f t="shared" si="68"/>
        <v>---</v>
      </c>
      <c r="N651">
        <f t="shared" si="69"/>
        <v>0</v>
      </c>
      <c r="O651">
        <f t="shared" si="70"/>
        <v>0</v>
      </c>
      <c r="P651">
        <f>IF(AND('Heuristica 24'!$C651=0,'Heuristica 24'!$B651=0,'Heuristica 24'!$F651&lt;&gt;"inf",OR(AND(B650=0,'Heuristica 24'!$F651&lt;P650),B650&lt;&gt;0)),'Heuristica 24'!$F651,P650)</f>
        <v>0</v>
      </c>
      <c r="Q651" t="str">
        <f t="shared" si="71"/>
        <v xml:space="preserve"> </v>
      </c>
      <c r="R651" t="s">
        <v>20</v>
      </c>
      <c r="S651">
        <v>2</v>
      </c>
      <c r="T651">
        <v>10</v>
      </c>
      <c r="U651">
        <v>0.2</v>
      </c>
      <c r="V651">
        <v>402</v>
      </c>
      <c r="W651">
        <v>57740.9</v>
      </c>
      <c r="X651">
        <v>1806.53</v>
      </c>
      <c r="Y651">
        <v>0</v>
      </c>
      <c r="Z651">
        <v>1</v>
      </c>
      <c r="AA651">
        <v>1806.65</v>
      </c>
      <c r="AB651">
        <v>894</v>
      </c>
    </row>
    <row r="652" spans="12:28" x14ac:dyDescent="0.3">
      <c r="L652" s="33" t="e">
        <f t="shared" si="72"/>
        <v>#DIV/0!</v>
      </c>
      <c r="M652" s="39" t="str">
        <f t="shared" si="68"/>
        <v>---</v>
      </c>
      <c r="N652">
        <f t="shared" si="69"/>
        <v>0</v>
      </c>
      <c r="O652">
        <f t="shared" si="70"/>
        <v>0</v>
      </c>
      <c r="P652">
        <f>IF(AND('Heuristica 24'!$C652=0,'Heuristica 24'!$B652=0,'Heuristica 24'!$F652&lt;&gt;"inf",OR(AND(B651=0,'Heuristica 24'!$F652&lt;P651),B651&lt;&gt;0)),'Heuristica 24'!$F652,P651)</f>
        <v>0</v>
      </c>
      <c r="Q652" t="str">
        <f t="shared" si="71"/>
        <v xml:space="preserve"> </v>
      </c>
      <c r="R652" t="s">
        <v>20</v>
      </c>
      <c r="S652">
        <v>2</v>
      </c>
      <c r="T652">
        <v>25</v>
      </c>
      <c r="U652">
        <v>0.05</v>
      </c>
      <c r="V652">
        <v>402</v>
      </c>
      <c r="W652">
        <v>52982.7</v>
      </c>
      <c r="X652">
        <v>1804.59</v>
      </c>
      <c r="Y652">
        <v>0</v>
      </c>
      <c r="Z652">
        <v>1</v>
      </c>
      <c r="AA652">
        <v>1804.59</v>
      </c>
      <c r="AB652">
        <v>4850</v>
      </c>
    </row>
    <row r="653" spans="12:28" x14ac:dyDescent="0.3">
      <c r="L653" s="33" t="e">
        <f t="shared" si="72"/>
        <v>#DIV/0!</v>
      </c>
      <c r="M653" s="39" t="str">
        <f t="shared" si="68"/>
        <v>---</v>
      </c>
      <c r="N653">
        <f t="shared" si="69"/>
        <v>0</v>
      </c>
      <c r="O653">
        <f t="shared" si="70"/>
        <v>0</v>
      </c>
      <c r="P653">
        <f>IF(AND('Heuristica 24'!$C653=0,'Heuristica 24'!$B653=0,'Heuristica 24'!$F653&lt;&gt;"inf",OR(AND(B652=0,'Heuristica 24'!$F653&lt;P652),B652&lt;&gt;0)),'Heuristica 24'!$F653,P652)</f>
        <v>0</v>
      </c>
      <c r="Q653" t="str">
        <f t="shared" si="71"/>
        <v xml:space="preserve"> </v>
      </c>
      <c r="R653" t="s">
        <v>20</v>
      </c>
      <c r="S653">
        <v>2</v>
      </c>
      <c r="T653">
        <v>25</v>
      </c>
      <c r="U653">
        <v>0.1</v>
      </c>
      <c r="V653">
        <v>402</v>
      </c>
      <c r="W653">
        <v>55342.5</v>
      </c>
      <c r="X653">
        <v>1804.28</v>
      </c>
      <c r="Y653">
        <v>0</v>
      </c>
      <c r="Z653">
        <v>1</v>
      </c>
      <c r="AA653">
        <v>1804.37</v>
      </c>
      <c r="AB653">
        <v>2585</v>
      </c>
    </row>
    <row r="654" spans="12:28" x14ac:dyDescent="0.3">
      <c r="L654" s="33" t="e">
        <f t="shared" si="72"/>
        <v>#DIV/0!</v>
      </c>
      <c r="M654" s="39" t="str">
        <f t="shared" si="68"/>
        <v>---</v>
      </c>
      <c r="N654">
        <f t="shared" si="69"/>
        <v>0</v>
      </c>
      <c r="O654">
        <f t="shared" si="70"/>
        <v>0</v>
      </c>
      <c r="P654">
        <f>IF(AND('Heuristica 24'!$C654=0,'Heuristica 24'!$B654=0,'Heuristica 24'!$F654&lt;&gt;"inf",OR(AND(B653=0,'Heuristica 24'!$F654&lt;P653),B653&lt;&gt;0)),'Heuristica 24'!$F654,P653)</f>
        <v>0</v>
      </c>
      <c r="Q654" t="str">
        <f t="shared" si="71"/>
        <v xml:space="preserve"> </v>
      </c>
      <c r="R654" t="s">
        <v>20</v>
      </c>
      <c r="S654">
        <v>2</v>
      </c>
      <c r="T654">
        <v>25</v>
      </c>
      <c r="U654">
        <v>0.15</v>
      </c>
      <c r="V654">
        <v>402</v>
      </c>
      <c r="W654">
        <v>56379</v>
      </c>
      <c r="X654">
        <v>1818.31</v>
      </c>
      <c r="Y654">
        <v>0</v>
      </c>
      <c r="Z654">
        <v>1</v>
      </c>
      <c r="AA654">
        <v>1818.34</v>
      </c>
      <c r="AB654">
        <v>2779</v>
      </c>
    </row>
    <row r="655" spans="12:28" x14ac:dyDescent="0.3">
      <c r="L655" s="33" t="e">
        <f t="shared" si="72"/>
        <v>#DIV/0!</v>
      </c>
      <c r="M655" s="39" t="str">
        <f t="shared" si="68"/>
        <v>---</v>
      </c>
      <c r="N655">
        <f t="shared" si="69"/>
        <v>0</v>
      </c>
      <c r="O655">
        <f t="shared" si="70"/>
        <v>0</v>
      </c>
      <c r="P655">
        <f>IF(AND('Heuristica 24'!$C655=0,'Heuristica 24'!$B655=0,'Heuristica 24'!$F655&lt;&gt;"inf",OR(AND(B654=0,'Heuristica 24'!$F655&lt;P654),B654&lt;&gt;0)),'Heuristica 24'!$F655,P654)</f>
        <v>0</v>
      </c>
      <c r="Q655" t="str">
        <f t="shared" si="71"/>
        <v xml:space="preserve"> </v>
      </c>
      <c r="R655" t="s">
        <v>20</v>
      </c>
      <c r="S655">
        <v>2</v>
      </c>
      <c r="T655">
        <v>25</v>
      </c>
      <c r="U655">
        <v>0.2</v>
      </c>
      <c r="V655">
        <v>402</v>
      </c>
      <c r="W655">
        <v>55557.3</v>
      </c>
      <c r="X655">
        <v>1802.68</v>
      </c>
      <c r="Y655">
        <v>0</v>
      </c>
      <c r="Z655">
        <v>1</v>
      </c>
      <c r="AA655">
        <v>1802.68</v>
      </c>
      <c r="AB655">
        <v>2193</v>
      </c>
    </row>
    <row r="656" spans="12:28" x14ac:dyDescent="0.3">
      <c r="L656" s="33" t="e">
        <f t="shared" si="72"/>
        <v>#DIV/0!</v>
      </c>
      <c r="M656" s="39" t="str">
        <f t="shared" si="68"/>
        <v>---</v>
      </c>
      <c r="N656">
        <f t="shared" si="69"/>
        <v>0</v>
      </c>
      <c r="O656">
        <f t="shared" si="70"/>
        <v>0</v>
      </c>
      <c r="P656">
        <f>IF(AND('Heuristica 24'!$C656=0,'Heuristica 24'!$B656=0,'Heuristica 24'!$F656&lt;&gt;"inf",OR(AND(B655=0,'Heuristica 24'!$F656&lt;P655),B655&lt;&gt;0)),'Heuristica 24'!$F656,P655)</f>
        <v>0</v>
      </c>
      <c r="Q656" t="str">
        <f t="shared" si="71"/>
        <v xml:space="preserve"> </v>
      </c>
      <c r="R656" t="s">
        <v>20</v>
      </c>
      <c r="S656">
        <v>2</v>
      </c>
      <c r="T656">
        <v>50</v>
      </c>
      <c r="U656">
        <v>0.05</v>
      </c>
      <c r="V656">
        <v>402</v>
      </c>
      <c r="W656">
        <v>54240.1</v>
      </c>
      <c r="X656">
        <v>1802.77</v>
      </c>
      <c r="Y656">
        <v>0</v>
      </c>
      <c r="Z656">
        <v>1</v>
      </c>
      <c r="AA656">
        <v>1802.86</v>
      </c>
      <c r="AB656">
        <v>3407</v>
      </c>
    </row>
    <row r="657" spans="12:28" x14ac:dyDescent="0.3">
      <c r="L657" s="33" t="e">
        <f t="shared" si="72"/>
        <v>#DIV/0!</v>
      </c>
      <c r="M657" s="39" t="str">
        <f t="shared" si="68"/>
        <v>---</v>
      </c>
      <c r="N657">
        <f t="shared" si="69"/>
        <v>0</v>
      </c>
      <c r="O657">
        <f t="shared" si="70"/>
        <v>0</v>
      </c>
      <c r="P657">
        <f>IF(AND('Heuristica 24'!$C657=0,'Heuristica 24'!$B657=0,'Heuristica 24'!$F657&lt;&gt;"inf",OR(AND(B656=0,'Heuristica 24'!$F657&lt;P656),B656&lt;&gt;0)),'Heuristica 24'!$F657,P656)</f>
        <v>0</v>
      </c>
      <c r="Q657" t="str">
        <f t="shared" si="71"/>
        <v xml:space="preserve"> </v>
      </c>
      <c r="R657" t="s">
        <v>20</v>
      </c>
      <c r="S657">
        <v>2</v>
      </c>
      <c r="T657">
        <v>50</v>
      </c>
      <c r="U657">
        <v>0.1</v>
      </c>
      <c r="V657">
        <v>402</v>
      </c>
      <c r="W657">
        <v>53669.7</v>
      </c>
      <c r="X657">
        <v>1808.53</v>
      </c>
      <c r="Y657">
        <v>0</v>
      </c>
      <c r="Z657">
        <v>1</v>
      </c>
      <c r="AA657">
        <v>1808.53</v>
      </c>
      <c r="AB657">
        <v>4481</v>
      </c>
    </row>
    <row r="658" spans="12:28" x14ac:dyDescent="0.3">
      <c r="L658" s="33" t="e">
        <f t="shared" si="72"/>
        <v>#DIV/0!</v>
      </c>
      <c r="M658" s="39" t="str">
        <f t="shared" si="68"/>
        <v>---</v>
      </c>
      <c r="N658">
        <f t="shared" si="69"/>
        <v>0</v>
      </c>
      <c r="O658">
        <f t="shared" si="70"/>
        <v>0</v>
      </c>
      <c r="P658">
        <f>IF(AND('Heuristica 24'!$C658=0,'Heuristica 24'!$B658=0,'Heuristica 24'!$F658&lt;&gt;"inf",OR(AND(B657=0,'Heuristica 24'!$F658&lt;P657),B657&lt;&gt;0)),'Heuristica 24'!$F658,P657)</f>
        <v>0</v>
      </c>
      <c r="Q658" t="str">
        <f t="shared" si="71"/>
        <v xml:space="preserve"> </v>
      </c>
      <c r="R658" t="s">
        <v>20</v>
      </c>
      <c r="S658">
        <v>2</v>
      </c>
      <c r="T658">
        <v>50</v>
      </c>
      <c r="U658">
        <v>0.15</v>
      </c>
      <c r="V658">
        <v>402</v>
      </c>
      <c r="W658">
        <v>55191.6</v>
      </c>
      <c r="X658">
        <v>1802.55</v>
      </c>
      <c r="Y658">
        <v>0</v>
      </c>
      <c r="Z658">
        <v>1</v>
      </c>
      <c r="AA658">
        <v>1802.55</v>
      </c>
      <c r="AB658">
        <v>2389</v>
      </c>
    </row>
    <row r="659" spans="12:28" x14ac:dyDescent="0.3">
      <c r="L659" s="33" t="e">
        <f t="shared" si="72"/>
        <v>#DIV/0!</v>
      </c>
      <c r="M659" s="39" t="str">
        <f t="shared" si="68"/>
        <v>---</v>
      </c>
      <c r="N659">
        <f t="shared" si="69"/>
        <v>0</v>
      </c>
      <c r="O659">
        <f t="shared" si="70"/>
        <v>0</v>
      </c>
      <c r="P659">
        <f>IF(AND('Heuristica 24'!$C659=0,'Heuristica 24'!$B659=0,'Heuristica 24'!$F659&lt;&gt;"inf",OR(AND(B658=0,'Heuristica 24'!$F659&lt;P658),B658&lt;&gt;0)),'Heuristica 24'!$F659,P658)</f>
        <v>0</v>
      </c>
      <c r="Q659" t="str">
        <f t="shared" si="71"/>
        <v xml:space="preserve"> </v>
      </c>
      <c r="R659" t="s">
        <v>20</v>
      </c>
      <c r="S659">
        <v>2</v>
      </c>
      <c r="T659">
        <v>50</v>
      </c>
      <c r="U659">
        <v>0.2</v>
      </c>
      <c r="V659">
        <v>402</v>
      </c>
      <c r="W659">
        <v>55399.8</v>
      </c>
      <c r="X659">
        <v>1807.32</v>
      </c>
      <c r="Y659">
        <v>0</v>
      </c>
      <c r="Z659">
        <v>1</v>
      </c>
      <c r="AA659">
        <v>1807.35</v>
      </c>
      <c r="AB659">
        <v>2662</v>
      </c>
    </row>
    <row r="660" spans="12:28" x14ac:dyDescent="0.3">
      <c r="L660" s="33" t="e">
        <f t="shared" si="72"/>
        <v>#DIV/0!</v>
      </c>
      <c r="M660" s="39" t="str">
        <f t="shared" si="68"/>
        <v>---</v>
      </c>
      <c r="N660">
        <f t="shared" si="69"/>
        <v>0</v>
      </c>
      <c r="O660">
        <f t="shared" si="70"/>
        <v>0</v>
      </c>
      <c r="P660">
        <f>IF(AND('Heuristica 24'!$C660=0,'Heuristica 24'!$B660=0,'Heuristica 24'!$F660&lt;&gt;"inf",OR(AND(B659=0,'Heuristica 24'!$F660&lt;P659),B659&lt;&gt;0)),'Heuristica 24'!$F660,P659)</f>
        <v>0</v>
      </c>
      <c r="Q660" t="str">
        <f t="shared" si="71"/>
        <v xml:space="preserve"> </v>
      </c>
      <c r="R660" t="s">
        <v>20</v>
      </c>
      <c r="S660">
        <v>3</v>
      </c>
      <c r="T660">
        <v>0</v>
      </c>
      <c r="U660">
        <v>0.05</v>
      </c>
      <c r="V660">
        <v>402</v>
      </c>
      <c r="W660">
        <v>52800.6</v>
      </c>
      <c r="X660">
        <v>1774.01</v>
      </c>
      <c r="Y660">
        <v>22</v>
      </c>
      <c r="Z660">
        <v>25</v>
      </c>
      <c r="AA660">
        <v>1803.5</v>
      </c>
      <c r="AB660">
        <v>13264</v>
      </c>
    </row>
    <row r="661" spans="12:28" x14ac:dyDescent="0.3">
      <c r="L661" s="33" t="e">
        <f t="shared" si="72"/>
        <v>#DIV/0!</v>
      </c>
      <c r="M661" s="39" t="str">
        <f t="shared" si="68"/>
        <v>---</v>
      </c>
      <c r="N661">
        <f t="shared" si="69"/>
        <v>0</v>
      </c>
      <c r="O661">
        <f t="shared" si="70"/>
        <v>0</v>
      </c>
      <c r="P661">
        <f>IF(AND('Heuristica 24'!$C661=0,'Heuristica 24'!$B661=0,'Heuristica 24'!$F661&lt;&gt;"inf",OR(AND(B660=0,'Heuristica 24'!$F661&lt;P660),B660&lt;&gt;0)),'Heuristica 24'!$F661,P660)</f>
        <v>0</v>
      </c>
      <c r="Q661" t="str">
        <f t="shared" si="71"/>
        <v xml:space="preserve"> </v>
      </c>
      <c r="R661" t="s">
        <v>20</v>
      </c>
      <c r="S661">
        <v>3</v>
      </c>
      <c r="T661">
        <v>0</v>
      </c>
      <c r="U661">
        <v>0.1</v>
      </c>
      <c r="V661">
        <v>402</v>
      </c>
      <c r="W661">
        <v>53919.199999999997</v>
      </c>
      <c r="X661">
        <v>1801.67</v>
      </c>
      <c r="Y661">
        <v>0</v>
      </c>
      <c r="Z661">
        <v>1</v>
      </c>
      <c r="AA661">
        <v>1801.67</v>
      </c>
      <c r="AB661">
        <v>9789</v>
      </c>
    </row>
    <row r="662" spans="12:28" x14ac:dyDescent="0.3">
      <c r="L662" s="33" t="e">
        <f t="shared" si="72"/>
        <v>#DIV/0!</v>
      </c>
      <c r="M662" s="39" t="str">
        <f t="shared" si="68"/>
        <v>---</v>
      </c>
      <c r="N662">
        <f t="shared" si="69"/>
        <v>0</v>
      </c>
      <c r="O662">
        <f t="shared" si="70"/>
        <v>0</v>
      </c>
      <c r="P662">
        <f>IF(AND('Heuristica 24'!$C662=0,'Heuristica 24'!$B662=0,'Heuristica 24'!$F662&lt;&gt;"inf",OR(AND(B661=0,'Heuristica 24'!$F662&lt;P661),B661&lt;&gt;0)),'Heuristica 24'!$F662,P661)</f>
        <v>0</v>
      </c>
      <c r="Q662" t="str">
        <f t="shared" si="71"/>
        <v xml:space="preserve"> </v>
      </c>
      <c r="R662" t="s">
        <v>20</v>
      </c>
      <c r="S662">
        <v>3</v>
      </c>
      <c r="T662">
        <v>0</v>
      </c>
      <c r="U662">
        <v>0.15</v>
      </c>
      <c r="V662">
        <v>402</v>
      </c>
      <c r="W662" t="s">
        <v>511</v>
      </c>
      <c r="X662" t="s">
        <v>511</v>
      </c>
      <c r="Y662" t="s">
        <v>511</v>
      </c>
      <c r="Z662" t="s">
        <v>511</v>
      </c>
      <c r="AA662" t="s">
        <v>511</v>
      </c>
    </row>
    <row r="663" spans="12:28" x14ac:dyDescent="0.3">
      <c r="L663" s="33" t="e">
        <f t="shared" si="72"/>
        <v>#DIV/0!</v>
      </c>
      <c r="M663" s="39" t="str">
        <f t="shared" si="68"/>
        <v>---</v>
      </c>
      <c r="N663">
        <f t="shared" si="69"/>
        <v>0</v>
      </c>
      <c r="O663">
        <f t="shared" si="70"/>
        <v>0</v>
      </c>
      <c r="P663">
        <f>IF(AND('Heuristica 24'!$C663=0,'Heuristica 24'!$B663=0,'Heuristica 24'!$F663&lt;&gt;"inf",OR(AND(B662=0,'Heuristica 24'!$F663&lt;P662),B662&lt;&gt;0)),'Heuristica 24'!$F663,P662)</f>
        <v>0</v>
      </c>
      <c r="Q663" t="str">
        <f t="shared" si="71"/>
        <v xml:space="preserve"> </v>
      </c>
      <c r="R663" t="s">
        <v>20</v>
      </c>
      <c r="S663">
        <v>3</v>
      </c>
      <c r="T663">
        <v>0</v>
      </c>
      <c r="U663">
        <v>0.2</v>
      </c>
      <c r="V663">
        <v>402</v>
      </c>
      <c r="W663" t="s">
        <v>511</v>
      </c>
      <c r="X663" t="s">
        <v>511</v>
      </c>
      <c r="Y663" t="s">
        <v>511</v>
      </c>
      <c r="Z663" t="s">
        <v>511</v>
      </c>
      <c r="AA663" t="s">
        <v>511</v>
      </c>
    </row>
    <row r="664" spans="12:28" x14ac:dyDescent="0.3">
      <c r="L664" s="33" t="e">
        <f t="shared" si="72"/>
        <v>#DIV/0!</v>
      </c>
      <c r="M664" s="39" t="str">
        <f t="shared" si="68"/>
        <v>---</v>
      </c>
      <c r="N664">
        <f t="shared" si="69"/>
        <v>0</v>
      </c>
      <c r="O664">
        <f t="shared" si="70"/>
        <v>0</v>
      </c>
      <c r="P664">
        <f>IF(AND('Heuristica 24'!$C664=0,'Heuristica 24'!$B664=0,'Heuristica 24'!$F664&lt;&gt;"inf",OR(AND(B663=0,'Heuristica 24'!$F664&lt;P663),B663&lt;&gt;0)),'Heuristica 24'!$F664,P663)</f>
        <v>0</v>
      </c>
      <c r="Q664" t="str">
        <f t="shared" si="71"/>
        <v xml:space="preserve"> </v>
      </c>
      <c r="R664" t="s">
        <v>20</v>
      </c>
      <c r="S664">
        <v>3</v>
      </c>
      <c r="T664">
        <v>10</v>
      </c>
      <c r="U664">
        <v>0.05</v>
      </c>
      <c r="V664">
        <v>402</v>
      </c>
      <c r="W664">
        <v>52985.599999999999</v>
      </c>
      <c r="X664">
        <v>1802.65</v>
      </c>
      <c r="Y664">
        <v>1</v>
      </c>
      <c r="Z664">
        <v>2</v>
      </c>
      <c r="AA664">
        <v>1802.65</v>
      </c>
      <c r="AB664">
        <v>10676</v>
      </c>
    </row>
    <row r="665" spans="12:28" x14ac:dyDescent="0.3">
      <c r="L665" s="33" t="e">
        <f t="shared" si="72"/>
        <v>#DIV/0!</v>
      </c>
      <c r="M665" s="39" t="str">
        <f t="shared" si="68"/>
        <v>---</v>
      </c>
      <c r="N665">
        <f t="shared" si="69"/>
        <v>0</v>
      </c>
      <c r="O665">
        <f t="shared" si="70"/>
        <v>0</v>
      </c>
      <c r="P665">
        <f>IF(AND('Heuristica 24'!$C665=0,'Heuristica 24'!$B665=0,'Heuristica 24'!$F665&lt;&gt;"inf",OR(AND(B664=0,'Heuristica 24'!$F665&lt;P664),B664&lt;&gt;0)),'Heuristica 24'!$F665,P664)</f>
        <v>0</v>
      </c>
      <c r="Q665" t="str">
        <f t="shared" si="71"/>
        <v xml:space="preserve"> </v>
      </c>
      <c r="R665" t="s">
        <v>20</v>
      </c>
      <c r="S665">
        <v>3</v>
      </c>
      <c r="T665">
        <v>10</v>
      </c>
      <c r="U665">
        <v>0.1</v>
      </c>
      <c r="V665">
        <v>402</v>
      </c>
      <c r="W665">
        <v>53306.5</v>
      </c>
      <c r="X665">
        <v>1802.65</v>
      </c>
      <c r="Y665">
        <v>8</v>
      </c>
      <c r="Z665">
        <v>9</v>
      </c>
      <c r="AA665">
        <v>1802.65</v>
      </c>
      <c r="AB665">
        <v>13115</v>
      </c>
    </row>
    <row r="666" spans="12:28" x14ac:dyDescent="0.3">
      <c r="L666" s="33" t="e">
        <f t="shared" si="72"/>
        <v>#DIV/0!</v>
      </c>
      <c r="M666" s="39" t="str">
        <f t="shared" si="68"/>
        <v>---</v>
      </c>
      <c r="N666">
        <f t="shared" si="69"/>
        <v>0</v>
      </c>
      <c r="O666">
        <f t="shared" si="70"/>
        <v>0</v>
      </c>
      <c r="P666">
        <f>IF(AND('Heuristica 24'!$C666=0,'Heuristica 24'!$B666=0,'Heuristica 24'!$F666&lt;&gt;"inf",OR(AND(B665=0,'Heuristica 24'!$F666&lt;P665),B665&lt;&gt;0)),'Heuristica 24'!$F666,P665)</f>
        <v>0</v>
      </c>
      <c r="Q666" t="str">
        <f t="shared" si="71"/>
        <v xml:space="preserve"> </v>
      </c>
      <c r="R666" t="s">
        <v>20</v>
      </c>
      <c r="S666">
        <v>3</v>
      </c>
      <c r="T666">
        <v>10</v>
      </c>
      <c r="U666">
        <v>0.15</v>
      </c>
      <c r="V666">
        <v>402</v>
      </c>
      <c r="W666" t="s">
        <v>511</v>
      </c>
      <c r="X666" t="s">
        <v>511</v>
      </c>
      <c r="Y666" t="s">
        <v>511</v>
      </c>
      <c r="Z666" t="s">
        <v>511</v>
      </c>
      <c r="AA666" t="s">
        <v>511</v>
      </c>
    </row>
    <row r="667" spans="12:28" x14ac:dyDescent="0.3">
      <c r="L667" s="33" t="e">
        <f t="shared" si="72"/>
        <v>#DIV/0!</v>
      </c>
      <c r="M667" s="39" t="str">
        <f t="shared" si="68"/>
        <v>---</v>
      </c>
      <c r="N667">
        <f t="shared" si="69"/>
        <v>0</v>
      </c>
      <c r="O667">
        <f t="shared" si="70"/>
        <v>0</v>
      </c>
      <c r="P667">
        <f>IF(AND('Heuristica 24'!$C667=0,'Heuristica 24'!$B667=0,'Heuristica 24'!$F667&lt;&gt;"inf",OR(AND(B666=0,'Heuristica 24'!$F667&lt;P666),B666&lt;&gt;0)),'Heuristica 24'!$F667,P666)</f>
        <v>0</v>
      </c>
      <c r="Q667" t="str">
        <f t="shared" si="71"/>
        <v xml:space="preserve"> </v>
      </c>
      <c r="R667" t="s">
        <v>20</v>
      </c>
      <c r="S667">
        <v>3</v>
      </c>
      <c r="T667">
        <v>10</v>
      </c>
      <c r="U667">
        <v>0.2</v>
      </c>
      <c r="V667">
        <v>402</v>
      </c>
      <c r="W667" t="s">
        <v>511</v>
      </c>
      <c r="X667" t="s">
        <v>511</v>
      </c>
      <c r="Y667" t="s">
        <v>511</v>
      </c>
      <c r="Z667" t="s">
        <v>511</v>
      </c>
      <c r="AA667" t="s">
        <v>511</v>
      </c>
    </row>
    <row r="668" spans="12:28" x14ac:dyDescent="0.3">
      <c r="L668" s="33" t="e">
        <f t="shared" si="72"/>
        <v>#DIV/0!</v>
      </c>
      <c r="M668" s="39" t="str">
        <f t="shared" si="68"/>
        <v>---</v>
      </c>
      <c r="N668">
        <f t="shared" si="69"/>
        <v>0</v>
      </c>
      <c r="O668">
        <f t="shared" si="70"/>
        <v>0</v>
      </c>
      <c r="P668">
        <f>IF(AND('Heuristica 24'!$C668=0,'Heuristica 24'!$B668=0,'Heuristica 24'!$F668&lt;&gt;"inf",OR(AND(B667=0,'Heuristica 24'!$F668&lt;P667),B667&lt;&gt;0)),'Heuristica 24'!$F668,P667)</f>
        <v>0</v>
      </c>
      <c r="Q668" t="str">
        <f t="shared" si="71"/>
        <v xml:space="preserve"> </v>
      </c>
      <c r="R668" t="s">
        <v>20</v>
      </c>
      <c r="S668">
        <v>3</v>
      </c>
      <c r="T668">
        <v>25</v>
      </c>
      <c r="U668">
        <v>0.05</v>
      </c>
      <c r="V668">
        <v>402</v>
      </c>
      <c r="W668">
        <v>53283.5</v>
      </c>
      <c r="X668">
        <v>1803.46</v>
      </c>
      <c r="Y668">
        <v>0</v>
      </c>
      <c r="Z668">
        <v>1</v>
      </c>
      <c r="AA668">
        <v>1803.49</v>
      </c>
      <c r="AB668">
        <v>7309</v>
      </c>
    </row>
    <row r="669" spans="12:28" x14ac:dyDescent="0.3">
      <c r="L669" s="33" t="e">
        <f t="shared" si="72"/>
        <v>#DIV/0!</v>
      </c>
      <c r="M669" s="39" t="str">
        <f t="shared" si="68"/>
        <v>---</v>
      </c>
      <c r="N669">
        <f t="shared" si="69"/>
        <v>0</v>
      </c>
      <c r="O669">
        <f t="shared" si="70"/>
        <v>0</v>
      </c>
      <c r="P669">
        <f>IF(AND('Heuristica 24'!$C669=0,'Heuristica 24'!$B669=0,'Heuristica 24'!$F669&lt;&gt;"inf",OR(AND(B668=0,'Heuristica 24'!$F669&lt;P668),B668&lt;&gt;0)),'Heuristica 24'!$F669,P668)</f>
        <v>0</v>
      </c>
      <c r="Q669" t="str">
        <f t="shared" si="71"/>
        <v xml:space="preserve"> </v>
      </c>
      <c r="R669" t="s">
        <v>20</v>
      </c>
      <c r="S669">
        <v>3</v>
      </c>
      <c r="T669">
        <v>25</v>
      </c>
      <c r="U669">
        <v>0.1</v>
      </c>
      <c r="V669">
        <v>402</v>
      </c>
      <c r="W669">
        <v>53328.3</v>
      </c>
      <c r="X669">
        <v>1611.02</v>
      </c>
      <c r="Y669">
        <v>8</v>
      </c>
      <c r="Z669">
        <v>17</v>
      </c>
      <c r="AA669">
        <v>1801.66</v>
      </c>
      <c r="AB669">
        <v>14340</v>
      </c>
    </row>
    <row r="670" spans="12:28" x14ac:dyDescent="0.3">
      <c r="L670" s="33" t="e">
        <f t="shared" si="72"/>
        <v>#DIV/0!</v>
      </c>
      <c r="M670" s="39" t="str">
        <f t="shared" si="68"/>
        <v>---</v>
      </c>
      <c r="N670">
        <f t="shared" si="69"/>
        <v>0</v>
      </c>
      <c r="O670">
        <f t="shared" si="70"/>
        <v>0</v>
      </c>
      <c r="P670">
        <f>IF(AND('Heuristica 24'!$C670=0,'Heuristica 24'!$B670=0,'Heuristica 24'!$F670&lt;&gt;"inf",OR(AND(B669=0,'Heuristica 24'!$F670&lt;P669),B669&lt;&gt;0)),'Heuristica 24'!$F670,P669)</f>
        <v>0</v>
      </c>
      <c r="Q670" t="str">
        <f t="shared" si="71"/>
        <v xml:space="preserve"> </v>
      </c>
      <c r="R670" t="s">
        <v>20</v>
      </c>
      <c r="S670">
        <v>3</v>
      </c>
      <c r="T670">
        <v>25</v>
      </c>
      <c r="U670">
        <v>0.15</v>
      </c>
      <c r="V670">
        <v>402</v>
      </c>
      <c r="W670" t="s">
        <v>511</v>
      </c>
      <c r="X670" t="s">
        <v>511</v>
      </c>
      <c r="Y670" t="s">
        <v>511</v>
      </c>
      <c r="Z670" t="s">
        <v>511</v>
      </c>
      <c r="AA670" t="s">
        <v>511</v>
      </c>
    </row>
    <row r="671" spans="12:28" x14ac:dyDescent="0.3">
      <c r="L671" s="33" t="e">
        <f t="shared" si="72"/>
        <v>#DIV/0!</v>
      </c>
      <c r="M671" s="39" t="str">
        <f t="shared" si="68"/>
        <v>---</v>
      </c>
      <c r="N671">
        <f t="shared" si="69"/>
        <v>0</v>
      </c>
      <c r="O671">
        <f t="shared" si="70"/>
        <v>0</v>
      </c>
      <c r="P671">
        <f>IF(AND('Heuristica 24'!$C671=0,'Heuristica 24'!$B671=0,'Heuristica 24'!$F671&lt;&gt;"inf",OR(AND(B670=0,'Heuristica 24'!$F671&lt;P670),B670&lt;&gt;0)),'Heuristica 24'!$F671,P670)</f>
        <v>0</v>
      </c>
      <c r="Q671" t="str">
        <f t="shared" si="71"/>
        <v xml:space="preserve"> </v>
      </c>
      <c r="R671" t="s">
        <v>20</v>
      </c>
      <c r="S671">
        <v>3</v>
      </c>
      <c r="T671">
        <v>25</v>
      </c>
      <c r="U671">
        <v>0.2</v>
      </c>
      <c r="V671">
        <v>402</v>
      </c>
      <c r="W671" t="s">
        <v>511</v>
      </c>
      <c r="X671" t="s">
        <v>511</v>
      </c>
      <c r="Y671" t="s">
        <v>511</v>
      </c>
      <c r="Z671" t="s">
        <v>511</v>
      </c>
      <c r="AA671" t="s">
        <v>511</v>
      </c>
    </row>
    <row r="672" spans="12:28" x14ac:dyDescent="0.3">
      <c r="L672" s="33" t="e">
        <f t="shared" si="72"/>
        <v>#DIV/0!</v>
      </c>
      <c r="M672" s="39" t="str">
        <f t="shared" si="68"/>
        <v>---</v>
      </c>
      <c r="N672">
        <f t="shared" si="69"/>
        <v>0</v>
      </c>
      <c r="O672">
        <f t="shared" si="70"/>
        <v>0</v>
      </c>
      <c r="P672">
        <f>IF(AND('Heuristica 24'!$C672=0,'Heuristica 24'!$B672=0,'Heuristica 24'!$F672&lt;&gt;"inf",OR(AND(B671=0,'Heuristica 24'!$F672&lt;P671),B671&lt;&gt;0)),'Heuristica 24'!$F672,P671)</f>
        <v>0</v>
      </c>
      <c r="Q672" t="str">
        <f t="shared" si="71"/>
        <v xml:space="preserve"> </v>
      </c>
      <c r="R672" t="s">
        <v>20</v>
      </c>
      <c r="S672">
        <v>3</v>
      </c>
      <c r="T672">
        <v>50</v>
      </c>
      <c r="U672">
        <v>0.05</v>
      </c>
      <c r="V672">
        <v>402</v>
      </c>
      <c r="W672">
        <v>52862.400000000001</v>
      </c>
      <c r="X672">
        <v>1458.02</v>
      </c>
      <c r="Y672">
        <v>7</v>
      </c>
      <c r="Z672">
        <v>22</v>
      </c>
      <c r="AA672">
        <v>1801.4</v>
      </c>
      <c r="AB672">
        <v>13419</v>
      </c>
    </row>
    <row r="673" spans="12:28" x14ac:dyDescent="0.3">
      <c r="L673" s="33" t="e">
        <f t="shared" si="72"/>
        <v>#DIV/0!</v>
      </c>
      <c r="M673" s="39" t="str">
        <f t="shared" si="68"/>
        <v>---</v>
      </c>
      <c r="N673">
        <f t="shared" si="69"/>
        <v>0</v>
      </c>
      <c r="O673">
        <f t="shared" si="70"/>
        <v>0</v>
      </c>
      <c r="P673">
        <f>IF(AND('Heuristica 24'!$C673=0,'Heuristica 24'!$B673=0,'Heuristica 24'!$F673&lt;&gt;"inf",OR(AND(B672=0,'Heuristica 24'!$F673&lt;P672),B672&lt;&gt;0)),'Heuristica 24'!$F673,P672)</f>
        <v>0</v>
      </c>
      <c r="Q673" t="str">
        <f t="shared" si="71"/>
        <v xml:space="preserve"> </v>
      </c>
      <c r="R673" t="s">
        <v>20</v>
      </c>
      <c r="S673">
        <v>3</v>
      </c>
      <c r="T673">
        <v>50</v>
      </c>
      <c r="U673">
        <v>0.1</v>
      </c>
      <c r="V673">
        <v>402</v>
      </c>
      <c r="W673">
        <v>53398.5</v>
      </c>
      <c r="X673">
        <v>1802.48</v>
      </c>
      <c r="Y673">
        <v>0</v>
      </c>
      <c r="Z673">
        <v>1</v>
      </c>
      <c r="AA673">
        <v>1802.48</v>
      </c>
      <c r="AB673">
        <v>7613</v>
      </c>
    </row>
    <row r="674" spans="12:28" x14ac:dyDescent="0.3">
      <c r="R674" t="s">
        <v>20</v>
      </c>
      <c r="S674">
        <v>3</v>
      </c>
      <c r="T674">
        <v>50</v>
      </c>
      <c r="U674">
        <v>0.15</v>
      </c>
      <c r="V674">
        <v>402</v>
      </c>
      <c r="W674" t="s">
        <v>511</v>
      </c>
      <c r="X674" t="s">
        <v>511</v>
      </c>
      <c r="Y674" t="s">
        <v>511</v>
      </c>
      <c r="Z674" t="s">
        <v>511</v>
      </c>
      <c r="AA674" t="s">
        <v>511</v>
      </c>
    </row>
    <row r="675" spans="12:28" x14ac:dyDescent="0.3">
      <c r="R675" t="s">
        <v>20</v>
      </c>
      <c r="S675">
        <v>3</v>
      </c>
      <c r="T675">
        <v>50</v>
      </c>
      <c r="U675">
        <v>0.2</v>
      </c>
      <c r="V675">
        <v>402</v>
      </c>
      <c r="W675" t="s">
        <v>511</v>
      </c>
      <c r="X675" t="s">
        <v>511</v>
      </c>
      <c r="Y675" t="s">
        <v>511</v>
      </c>
      <c r="Z675" t="s">
        <v>511</v>
      </c>
      <c r="AA675" t="s">
        <v>511</v>
      </c>
    </row>
    <row r="1136" spans="1:10" x14ac:dyDescent="0.3">
      <c r="A1136" t="s">
        <v>25</v>
      </c>
      <c r="B1136" t="s">
        <v>11</v>
      </c>
      <c r="C1136" t="s">
        <v>10</v>
      </c>
      <c r="D1136" t="s">
        <v>9</v>
      </c>
      <c r="E1136" t="s">
        <v>8</v>
      </c>
      <c r="F1136" t="s">
        <v>7</v>
      </c>
      <c r="G1136" t="s">
        <v>12</v>
      </c>
      <c r="H1136" t="s">
        <v>6</v>
      </c>
      <c r="I1136" t="s">
        <v>5</v>
      </c>
      <c r="J1136" t="s">
        <v>32</v>
      </c>
    </row>
    <row r="1137" spans="1:11" x14ac:dyDescent="0.3">
      <c r="A1137" t="s">
        <v>18</v>
      </c>
      <c r="B1137">
        <v>0</v>
      </c>
      <c r="C1137">
        <v>0</v>
      </c>
      <c r="D1137">
        <v>0.05</v>
      </c>
      <c r="E1137" t="s">
        <v>0</v>
      </c>
      <c r="F1137">
        <v>11632.33</v>
      </c>
      <c r="G1137">
        <v>0</v>
      </c>
      <c r="H1137">
        <v>884.46</v>
      </c>
      <c r="I1137">
        <v>0.999</v>
      </c>
      <c r="J1137">
        <v>0</v>
      </c>
      <c r="K1137">
        <f>IF(E1137="Optimal",1,0)</f>
        <v>1</v>
      </c>
    </row>
    <row r="1138" spans="1:11" x14ac:dyDescent="0.3">
      <c r="A1138" t="s">
        <v>18</v>
      </c>
      <c r="B1138">
        <v>0</v>
      </c>
      <c r="C1138">
        <v>0</v>
      </c>
      <c r="D1138">
        <v>0.1</v>
      </c>
      <c r="E1138" t="s">
        <v>0</v>
      </c>
      <c r="F1138">
        <v>11632.33</v>
      </c>
      <c r="G1138">
        <v>0</v>
      </c>
      <c r="H1138">
        <v>1170.47</v>
      </c>
      <c r="I1138">
        <v>1</v>
      </c>
      <c r="J1138">
        <v>0</v>
      </c>
      <c r="K1138">
        <f t="shared" ref="K1138:K1201" si="73">IF(E1138="Optimal",1,0)</f>
        <v>1</v>
      </c>
    </row>
    <row r="1139" spans="1:11" x14ac:dyDescent="0.3">
      <c r="A1139" t="s">
        <v>18</v>
      </c>
      <c r="B1139">
        <v>0</v>
      </c>
      <c r="C1139">
        <v>0</v>
      </c>
      <c r="D1139">
        <v>0.15</v>
      </c>
      <c r="E1139" t="s">
        <v>0</v>
      </c>
      <c r="F1139">
        <v>11632.33</v>
      </c>
      <c r="G1139">
        <v>0</v>
      </c>
      <c r="H1139">
        <v>895.9</v>
      </c>
      <c r="I1139">
        <v>1</v>
      </c>
      <c r="J1139">
        <v>0</v>
      </c>
      <c r="K1139">
        <f t="shared" si="73"/>
        <v>1</v>
      </c>
    </row>
    <row r="1140" spans="1:11" x14ac:dyDescent="0.3">
      <c r="A1140" t="s">
        <v>18</v>
      </c>
      <c r="B1140">
        <v>0</v>
      </c>
      <c r="C1140">
        <v>0</v>
      </c>
      <c r="D1140">
        <v>0.2</v>
      </c>
      <c r="E1140" t="s">
        <v>0</v>
      </c>
      <c r="F1140">
        <v>11632.33</v>
      </c>
      <c r="G1140">
        <v>0</v>
      </c>
      <c r="H1140">
        <v>893.24</v>
      </c>
      <c r="I1140">
        <v>1</v>
      </c>
      <c r="J1140">
        <v>0</v>
      </c>
      <c r="K1140">
        <f t="shared" si="73"/>
        <v>1</v>
      </c>
    </row>
    <row r="1141" spans="1:11" x14ac:dyDescent="0.3">
      <c r="A1141" t="s">
        <v>18</v>
      </c>
      <c r="B1141">
        <v>1</v>
      </c>
      <c r="C1141">
        <v>5</v>
      </c>
      <c r="D1141">
        <v>0.05</v>
      </c>
      <c r="E1141" t="s">
        <v>0</v>
      </c>
      <c r="F1141">
        <v>11675.93</v>
      </c>
      <c r="G1141">
        <v>0</v>
      </c>
      <c r="H1141">
        <v>666.62</v>
      </c>
      <c r="I1141">
        <v>0.98199999999999998</v>
      </c>
      <c r="J1141">
        <v>3.7481742694713827E-3</v>
      </c>
      <c r="K1141">
        <f t="shared" si="73"/>
        <v>1</v>
      </c>
    </row>
    <row r="1142" spans="1:11" x14ac:dyDescent="0.3">
      <c r="A1142" t="s">
        <v>18</v>
      </c>
      <c r="B1142">
        <v>1</v>
      </c>
      <c r="C1142">
        <v>5</v>
      </c>
      <c r="D1142">
        <v>0.1</v>
      </c>
      <c r="E1142" t="s">
        <v>0</v>
      </c>
      <c r="F1142">
        <v>11746.73</v>
      </c>
      <c r="G1142">
        <v>0</v>
      </c>
      <c r="H1142">
        <v>1134.6099999999999</v>
      </c>
      <c r="I1142">
        <v>1</v>
      </c>
      <c r="J1142">
        <v>9.8346590923743538E-3</v>
      </c>
      <c r="K1142">
        <f t="shared" si="73"/>
        <v>1</v>
      </c>
    </row>
    <row r="1143" spans="1:11" x14ac:dyDescent="0.3">
      <c r="A1143" t="s">
        <v>18</v>
      </c>
      <c r="B1143">
        <v>1</v>
      </c>
      <c r="C1143">
        <v>5</v>
      </c>
      <c r="D1143">
        <v>0.15</v>
      </c>
      <c r="E1143" t="s">
        <v>0</v>
      </c>
      <c r="F1143">
        <v>12140.33</v>
      </c>
      <c r="G1143">
        <v>0</v>
      </c>
      <c r="H1143">
        <v>839.35</v>
      </c>
      <c r="I1143">
        <v>0.99099999999999999</v>
      </c>
      <c r="J1143">
        <v>4.3671388277326972E-2</v>
      </c>
      <c r="K1143">
        <f t="shared" si="73"/>
        <v>1</v>
      </c>
    </row>
    <row r="1144" spans="1:11" x14ac:dyDescent="0.3">
      <c r="A1144" t="s">
        <v>18</v>
      </c>
      <c r="B1144">
        <v>1</v>
      </c>
      <c r="C1144">
        <v>5</v>
      </c>
      <c r="D1144">
        <v>0.2</v>
      </c>
      <c r="E1144" t="s">
        <v>0</v>
      </c>
      <c r="F1144">
        <v>12244.78</v>
      </c>
      <c r="G1144">
        <v>0</v>
      </c>
      <c r="H1144">
        <v>830.07</v>
      </c>
      <c r="I1144">
        <v>0.999</v>
      </c>
      <c r="J1144">
        <v>5.2650672737104331E-2</v>
      </c>
      <c r="K1144">
        <f t="shared" si="73"/>
        <v>1</v>
      </c>
    </row>
    <row r="1145" spans="1:11" x14ac:dyDescent="0.3">
      <c r="A1145" t="s">
        <v>18</v>
      </c>
      <c r="B1145">
        <v>1</v>
      </c>
      <c r="C1145">
        <v>10</v>
      </c>
      <c r="D1145">
        <v>0.05</v>
      </c>
      <c r="E1145" t="s">
        <v>0</v>
      </c>
      <c r="F1145">
        <v>11675.93</v>
      </c>
      <c r="G1145">
        <v>0</v>
      </c>
      <c r="H1145">
        <v>734.69</v>
      </c>
      <c r="I1145">
        <v>0.98199999999999998</v>
      </c>
      <c r="J1145">
        <v>3.7481742694713827E-3</v>
      </c>
      <c r="K1145">
        <f t="shared" si="73"/>
        <v>1</v>
      </c>
    </row>
    <row r="1146" spans="1:11" x14ac:dyDescent="0.3">
      <c r="A1146" t="s">
        <v>18</v>
      </c>
      <c r="B1146">
        <v>1</v>
      </c>
      <c r="C1146">
        <v>10</v>
      </c>
      <c r="D1146">
        <v>0.1</v>
      </c>
      <c r="E1146" t="s">
        <v>0</v>
      </c>
      <c r="F1146">
        <v>11746.73</v>
      </c>
      <c r="G1146">
        <v>0</v>
      </c>
      <c r="H1146">
        <v>870.52</v>
      </c>
      <c r="I1146">
        <v>1</v>
      </c>
      <c r="J1146">
        <v>9.8346590923743538E-3</v>
      </c>
      <c r="K1146">
        <f t="shared" si="73"/>
        <v>1</v>
      </c>
    </row>
    <row r="1147" spans="1:11" x14ac:dyDescent="0.3">
      <c r="A1147" t="s">
        <v>18</v>
      </c>
      <c r="B1147">
        <v>1</v>
      </c>
      <c r="C1147">
        <v>10</v>
      </c>
      <c r="D1147">
        <v>0.15</v>
      </c>
      <c r="E1147" t="s">
        <v>0</v>
      </c>
      <c r="F1147">
        <v>12140.33</v>
      </c>
      <c r="G1147">
        <v>0</v>
      </c>
      <c r="H1147">
        <v>787.05</v>
      </c>
      <c r="I1147">
        <v>0.99099999999999999</v>
      </c>
      <c r="J1147">
        <v>4.3671388277326972E-2</v>
      </c>
      <c r="K1147">
        <f t="shared" si="73"/>
        <v>1</v>
      </c>
    </row>
    <row r="1148" spans="1:11" x14ac:dyDescent="0.3">
      <c r="A1148" t="s">
        <v>18</v>
      </c>
      <c r="B1148">
        <v>1</v>
      </c>
      <c r="C1148">
        <v>10</v>
      </c>
      <c r="D1148">
        <v>0.2</v>
      </c>
      <c r="E1148" t="s">
        <v>0</v>
      </c>
      <c r="F1148">
        <v>12244.78</v>
      </c>
      <c r="G1148">
        <v>0</v>
      </c>
      <c r="H1148">
        <v>836.15</v>
      </c>
      <c r="I1148">
        <v>0.999</v>
      </c>
      <c r="J1148">
        <v>5.2650672737104331E-2</v>
      </c>
      <c r="K1148">
        <f t="shared" si="73"/>
        <v>1</v>
      </c>
    </row>
    <row r="1149" spans="1:11" x14ac:dyDescent="0.3">
      <c r="A1149" t="s">
        <v>18</v>
      </c>
      <c r="B1149">
        <v>1</v>
      </c>
      <c r="C1149">
        <v>25</v>
      </c>
      <c r="D1149">
        <v>0.05</v>
      </c>
      <c r="E1149" t="s">
        <v>0</v>
      </c>
      <c r="F1149">
        <v>11746.73</v>
      </c>
      <c r="G1149">
        <v>0</v>
      </c>
      <c r="H1149">
        <v>1159.46</v>
      </c>
      <c r="I1149">
        <v>0.8</v>
      </c>
      <c r="J1149">
        <v>9.8346590923743538E-3</v>
      </c>
      <c r="K1149">
        <f t="shared" si="73"/>
        <v>1</v>
      </c>
    </row>
    <row r="1150" spans="1:11" x14ac:dyDescent="0.3">
      <c r="A1150" t="s">
        <v>18</v>
      </c>
      <c r="B1150">
        <v>1</v>
      </c>
      <c r="C1150">
        <v>25</v>
      </c>
      <c r="D1150">
        <v>0.1</v>
      </c>
      <c r="E1150" t="s">
        <v>0</v>
      </c>
      <c r="F1150">
        <v>12244.78</v>
      </c>
      <c r="G1150">
        <v>0</v>
      </c>
      <c r="H1150">
        <v>1664.02</v>
      </c>
      <c r="I1150">
        <v>0.371</v>
      </c>
      <c r="J1150">
        <v>5.2650672737104331E-2</v>
      </c>
      <c r="K1150">
        <f t="shared" si="73"/>
        <v>1</v>
      </c>
    </row>
    <row r="1151" spans="1:11" x14ac:dyDescent="0.3">
      <c r="A1151" t="s">
        <v>18</v>
      </c>
      <c r="B1151">
        <v>1</v>
      </c>
      <c r="C1151">
        <v>25</v>
      </c>
      <c r="D1151">
        <v>0.15</v>
      </c>
      <c r="E1151" t="s">
        <v>0</v>
      </c>
      <c r="F1151">
        <v>12371.74</v>
      </c>
      <c r="G1151">
        <v>0</v>
      </c>
      <c r="H1151">
        <v>2173.39</v>
      </c>
      <c r="I1151">
        <v>0.77200000000000002</v>
      </c>
      <c r="J1151">
        <v>6.3565081114445698E-2</v>
      </c>
      <c r="K1151">
        <f t="shared" si="73"/>
        <v>1</v>
      </c>
    </row>
    <row r="1152" spans="1:11" x14ac:dyDescent="0.3">
      <c r="A1152" t="s">
        <v>18</v>
      </c>
      <c r="B1152">
        <v>1</v>
      </c>
      <c r="C1152">
        <v>25</v>
      </c>
      <c r="D1152">
        <v>0.2</v>
      </c>
      <c r="E1152" t="s">
        <v>0</v>
      </c>
      <c r="F1152">
        <v>12580.85</v>
      </c>
      <c r="G1152">
        <v>0</v>
      </c>
      <c r="H1152">
        <v>3291.51</v>
      </c>
      <c r="I1152">
        <v>0.77300000000000002</v>
      </c>
      <c r="J1152">
        <v>8.154170316694942E-2</v>
      </c>
      <c r="K1152">
        <f t="shared" si="73"/>
        <v>1</v>
      </c>
    </row>
    <row r="1153" spans="1:11" x14ac:dyDescent="0.3">
      <c r="A1153" t="s">
        <v>18</v>
      </c>
      <c r="B1153">
        <v>1</v>
      </c>
      <c r="C1153">
        <v>50</v>
      </c>
      <c r="D1153">
        <v>0.05</v>
      </c>
      <c r="E1153" t="s">
        <v>0</v>
      </c>
      <c r="F1153">
        <v>12102.64</v>
      </c>
      <c r="G1153">
        <v>0</v>
      </c>
      <c r="H1153">
        <v>1555.84</v>
      </c>
      <c r="I1153">
        <v>8.5999999999999993E-2</v>
      </c>
      <c r="J1153">
        <v>4.0431280749428478E-2</v>
      </c>
      <c r="K1153">
        <f t="shared" si="73"/>
        <v>1</v>
      </c>
    </row>
    <row r="1154" spans="1:11" x14ac:dyDescent="0.3">
      <c r="A1154" t="s">
        <v>18</v>
      </c>
      <c r="B1154">
        <v>1</v>
      </c>
      <c r="C1154">
        <v>50</v>
      </c>
      <c r="D1154">
        <v>0.1</v>
      </c>
      <c r="E1154" t="s">
        <v>0</v>
      </c>
      <c r="F1154">
        <v>12347.4</v>
      </c>
      <c r="G1154">
        <v>0</v>
      </c>
      <c r="H1154">
        <v>2084.2600000000002</v>
      </c>
      <c r="I1154">
        <v>3.3000000000000002E-2</v>
      </c>
      <c r="J1154">
        <v>6.1472637038323397E-2</v>
      </c>
      <c r="K1154">
        <f t="shared" si="73"/>
        <v>1</v>
      </c>
    </row>
    <row r="1155" spans="1:11" x14ac:dyDescent="0.3">
      <c r="A1155" t="s">
        <v>18</v>
      </c>
      <c r="B1155">
        <v>1</v>
      </c>
      <c r="C1155">
        <v>50</v>
      </c>
      <c r="D1155">
        <v>0.15</v>
      </c>
      <c r="E1155" t="s">
        <v>1</v>
      </c>
      <c r="F1155">
        <v>12656.35</v>
      </c>
      <c r="G1155">
        <v>0.39</v>
      </c>
      <c r="H1155">
        <v>3600.12</v>
      </c>
      <c r="I1155">
        <v>0.186</v>
      </c>
      <c r="J1155">
        <v>8.8032234298717427E-2</v>
      </c>
      <c r="K1155">
        <f t="shared" si="73"/>
        <v>0</v>
      </c>
    </row>
    <row r="1156" spans="1:11" x14ac:dyDescent="0.3">
      <c r="A1156" t="s">
        <v>18</v>
      </c>
      <c r="B1156">
        <v>1</v>
      </c>
      <c r="C1156">
        <v>50</v>
      </c>
      <c r="D1156">
        <v>0.2</v>
      </c>
      <c r="E1156" t="s">
        <v>1</v>
      </c>
      <c r="F1156">
        <v>14086.9</v>
      </c>
      <c r="G1156">
        <v>8.01</v>
      </c>
      <c r="H1156">
        <v>3600.33</v>
      </c>
      <c r="I1156">
        <v>0.17299999999999999</v>
      </c>
      <c r="J1156">
        <v>0.21101275496826521</v>
      </c>
      <c r="K1156">
        <f t="shared" si="73"/>
        <v>0</v>
      </c>
    </row>
    <row r="1157" spans="1:11" x14ac:dyDescent="0.3">
      <c r="A1157" t="s">
        <v>18</v>
      </c>
      <c r="B1157">
        <v>2</v>
      </c>
      <c r="C1157">
        <v>5</v>
      </c>
      <c r="D1157">
        <v>0.05</v>
      </c>
      <c r="E1157" t="s">
        <v>0</v>
      </c>
      <c r="F1157">
        <v>11675.93</v>
      </c>
      <c r="G1157">
        <v>0</v>
      </c>
      <c r="H1157">
        <v>344.45</v>
      </c>
      <c r="I1157">
        <v>0.98099999999999998</v>
      </c>
      <c r="J1157">
        <v>3.7481742694713827E-3</v>
      </c>
      <c r="K1157">
        <f t="shared" si="73"/>
        <v>1</v>
      </c>
    </row>
    <row r="1158" spans="1:11" x14ac:dyDescent="0.3">
      <c r="A1158" t="s">
        <v>18</v>
      </c>
      <c r="B1158">
        <v>2</v>
      </c>
      <c r="C1158">
        <v>5</v>
      </c>
      <c r="D1158">
        <v>0.1</v>
      </c>
      <c r="E1158" t="s">
        <v>0</v>
      </c>
      <c r="F1158">
        <v>11751.11</v>
      </c>
      <c r="G1158">
        <v>0</v>
      </c>
      <c r="H1158">
        <v>607.79999999999995</v>
      </c>
      <c r="I1158">
        <v>1</v>
      </c>
      <c r="J1158">
        <v>1.0211195865316824E-2</v>
      </c>
      <c r="K1158">
        <f t="shared" si="73"/>
        <v>1</v>
      </c>
    </row>
    <row r="1159" spans="1:11" x14ac:dyDescent="0.3">
      <c r="A1159" t="s">
        <v>18</v>
      </c>
      <c r="B1159">
        <v>2</v>
      </c>
      <c r="C1159">
        <v>5</v>
      </c>
      <c r="D1159">
        <v>0.15</v>
      </c>
      <c r="E1159" t="s">
        <v>0</v>
      </c>
      <c r="F1159">
        <v>12140.33</v>
      </c>
      <c r="G1159">
        <v>0</v>
      </c>
      <c r="H1159">
        <v>815.43</v>
      </c>
      <c r="I1159">
        <v>0.99099999999999999</v>
      </c>
      <c r="J1159">
        <v>4.3671388277326972E-2</v>
      </c>
      <c r="K1159">
        <f t="shared" si="73"/>
        <v>1</v>
      </c>
    </row>
    <row r="1160" spans="1:11" x14ac:dyDescent="0.3">
      <c r="A1160" t="s">
        <v>18</v>
      </c>
      <c r="B1160">
        <v>2</v>
      </c>
      <c r="C1160">
        <v>5</v>
      </c>
      <c r="D1160">
        <v>0.2</v>
      </c>
      <c r="E1160" t="s">
        <v>0</v>
      </c>
      <c r="F1160">
        <v>12295.93</v>
      </c>
      <c r="G1160">
        <v>0</v>
      </c>
      <c r="H1160">
        <v>1201.73</v>
      </c>
      <c r="I1160">
        <v>0.999</v>
      </c>
      <c r="J1160">
        <v>5.7047900119752581E-2</v>
      </c>
      <c r="K1160">
        <f t="shared" si="73"/>
        <v>1</v>
      </c>
    </row>
    <row r="1161" spans="1:11" x14ac:dyDescent="0.3">
      <c r="A1161" t="s">
        <v>18</v>
      </c>
      <c r="B1161">
        <v>2</v>
      </c>
      <c r="C1161">
        <v>10</v>
      </c>
      <c r="D1161">
        <v>0.05</v>
      </c>
      <c r="E1161" t="s">
        <v>0</v>
      </c>
      <c r="F1161">
        <v>11745.55</v>
      </c>
      <c r="G1161">
        <v>0</v>
      </c>
      <c r="H1161">
        <v>586.73</v>
      </c>
      <c r="I1161">
        <v>0.89</v>
      </c>
      <c r="J1161">
        <v>9.7332176786593116E-3</v>
      </c>
      <c r="K1161">
        <f t="shared" si="73"/>
        <v>1</v>
      </c>
    </row>
    <row r="1162" spans="1:11" x14ac:dyDescent="0.3">
      <c r="A1162" t="s">
        <v>18</v>
      </c>
      <c r="B1162">
        <v>2</v>
      </c>
      <c r="C1162">
        <v>10</v>
      </c>
      <c r="D1162">
        <v>0.1</v>
      </c>
      <c r="E1162" t="s">
        <v>0</v>
      </c>
      <c r="F1162">
        <v>12140.33</v>
      </c>
      <c r="G1162">
        <v>0</v>
      </c>
      <c r="H1162">
        <v>1145.98</v>
      </c>
      <c r="I1162">
        <v>0.66900000000000004</v>
      </c>
      <c r="J1162">
        <v>4.3671388277326972E-2</v>
      </c>
      <c r="K1162">
        <f t="shared" si="73"/>
        <v>1</v>
      </c>
    </row>
    <row r="1163" spans="1:11" x14ac:dyDescent="0.3">
      <c r="A1163" t="s">
        <v>18</v>
      </c>
      <c r="B1163">
        <v>2</v>
      </c>
      <c r="C1163">
        <v>10</v>
      </c>
      <c r="D1163">
        <v>0.15</v>
      </c>
      <c r="E1163" t="s">
        <v>0</v>
      </c>
      <c r="F1163">
        <v>12465.75</v>
      </c>
      <c r="G1163">
        <v>0</v>
      </c>
      <c r="H1163">
        <v>2787.5</v>
      </c>
      <c r="I1163">
        <v>0.36299999999999999</v>
      </c>
      <c r="J1163">
        <v>7.1646866964743872E-2</v>
      </c>
      <c r="K1163">
        <f t="shared" si="73"/>
        <v>1</v>
      </c>
    </row>
    <row r="1164" spans="1:11" x14ac:dyDescent="0.3">
      <c r="A1164" t="s">
        <v>18</v>
      </c>
      <c r="B1164">
        <v>2</v>
      </c>
      <c r="C1164">
        <v>10</v>
      </c>
      <c r="D1164">
        <v>0.2</v>
      </c>
      <c r="E1164" t="s">
        <v>0</v>
      </c>
      <c r="F1164">
        <v>12586.02</v>
      </c>
      <c r="G1164">
        <v>0</v>
      </c>
      <c r="H1164">
        <v>1117.05</v>
      </c>
      <c r="I1164">
        <v>0.94599999999999995</v>
      </c>
      <c r="J1164">
        <v>8.1986154106700848E-2</v>
      </c>
      <c r="K1164">
        <f t="shared" si="73"/>
        <v>1</v>
      </c>
    </row>
    <row r="1165" spans="1:11" x14ac:dyDescent="0.3">
      <c r="A1165" t="s">
        <v>18</v>
      </c>
      <c r="B1165">
        <v>2</v>
      </c>
      <c r="C1165">
        <v>25</v>
      </c>
      <c r="D1165">
        <v>0.05</v>
      </c>
      <c r="E1165" t="s">
        <v>0</v>
      </c>
      <c r="F1165">
        <v>12244.78</v>
      </c>
      <c r="G1165">
        <v>0</v>
      </c>
      <c r="H1165">
        <v>1878.04</v>
      </c>
      <c r="I1165">
        <v>0</v>
      </c>
      <c r="J1165">
        <v>5.2650672737104331E-2</v>
      </c>
      <c r="K1165">
        <f t="shared" si="73"/>
        <v>1</v>
      </c>
    </row>
    <row r="1166" spans="1:11" x14ac:dyDescent="0.3">
      <c r="A1166" t="s">
        <v>18</v>
      </c>
      <c r="B1166">
        <v>2</v>
      </c>
      <c r="C1166">
        <v>25</v>
      </c>
      <c r="D1166">
        <v>0.1</v>
      </c>
      <c r="E1166" t="s">
        <v>0</v>
      </c>
      <c r="F1166">
        <v>12519.5</v>
      </c>
      <c r="G1166">
        <v>0</v>
      </c>
      <c r="H1166">
        <v>1217.95</v>
      </c>
      <c r="I1166">
        <v>0</v>
      </c>
      <c r="J1166">
        <v>7.6267609326764241E-2</v>
      </c>
      <c r="K1166">
        <f t="shared" si="73"/>
        <v>1</v>
      </c>
    </row>
    <row r="1167" spans="1:11" x14ac:dyDescent="0.3">
      <c r="A1167" t="s">
        <v>18</v>
      </c>
      <c r="B1167">
        <v>2</v>
      </c>
      <c r="C1167">
        <v>25</v>
      </c>
      <c r="D1167">
        <v>0.15</v>
      </c>
      <c r="E1167" t="s">
        <v>1</v>
      </c>
      <c r="F1167">
        <v>13479.04</v>
      </c>
      <c r="G1167">
        <v>3.76</v>
      </c>
      <c r="H1167">
        <v>3600.31</v>
      </c>
      <c r="I1167">
        <v>8.0000000000000002E-3</v>
      </c>
      <c r="J1167">
        <v>0.15875667213705258</v>
      </c>
      <c r="K1167">
        <f t="shared" si="73"/>
        <v>0</v>
      </c>
    </row>
    <row r="1168" spans="1:11" x14ac:dyDescent="0.3">
      <c r="A1168" t="s">
        <v>18</v>
      </c>
      <c r="B1168">
        <v>2</v>
      </c>
      <c r="C1168">
        <v>25</v>
      </c>
      <c r="D1168">
        <v>0.2</v>
      </c>
      <c r="E1168" t="s">
        <v>1</v>
      </c>
      <c r="F1168">
        <v>32118.29</v>
      </c>
      <c r="G1168">
        <v>56.58</v>
      </c>
      <c r="H1168">
        <v>3600.45</v>
      </c>
      <c r="I1168">
        <v>0</v>
      </c>
      <c r="J1168">
        <v>1.7611226641610065</v>
      </c>
      <c r="K1168">
        <f t="shared" si="73"/>
        <v>0</v>
      </c>
    </row>
    <row r="1169" spans="1:11" x14ac:dyDescent="0.3">
      <c r="A1169" t="s">
        <v>18</v>
      </c>
      <c r="B1169">
        <v>2</v>
      </c>
      <c r="C1169">
        <v>50</v>
      </c>
      <c r="D1169">
        <v>0.05</v>
      </c>
      <c r="E1169" t="s">
        <v>0</v>
      </c>
      <c r="F1169">
        <v>12244.78</v>
      </c>
      <c r="G1169">
        <v>0</v>
      </c>
      <c r="H1169">
        <v>2816.97</v>
      </c>
      <c r="I1169">
        <v>0</v>
      </c>
      <c r="J1169">
        <v>5.2650672737104331E-2</v>
      </c>
      <c r="K1169">
        <f t="shared" si="73"/>
        <v>1</v>
      </c>
    </row>
    <row r="1170" spans="1:11" x14ac:dyDescent="0.3">
      <c r="A1170" t="s">
        <v>18</v>
      </c>
      <c r="B1170">
        <v>2</v>
      </c>
      <c r="C1170">
        <v>50</v>
      </c>
      <c r="D1170">
        <v>0.1</v>
      </c>
      <c r="E1170" t="s">
        <v>0</v>
      </c>
      <c r="F1170">
        <v>12519.5</v>
      </c>
      <c r="G1170">
        <v>0</v>
      </c>
      <c r="H1170">
        <v>1335.48</v>
      </c>
      <c r="I1170">
        <v>0</v>
      </c>
      <c r="J1170">
        <v>7.6267609326764241E-2</v>
      </c>
      <c r="K1170">
        <f t="shared" si="73"/>
        <v>1</v>
      </c>
    </row>
    <row r="1171" spans="1:11" x14ac:dyDescent="0.3">
      <c r="A1171" t="s">
        <v>18</v>
      </c>
      <c r="B1171">
        <v>2</v>
      </c>
      <c r="C1171">
        <v>50</v>
      </c>
      <c r="D1171">
        <v>0.15</v>
      </c>
      <c r="E1171" t="s">
        <v>1</v>
      </c>
      <c r="F1171">
        <v>13392.81</v>
      </c>
      <c r="G1171">
        <v>2.54</v>
      </c>
      <c r="H1171">
        <v>3600.19</v>
      </c>
      <c r="I1171">
        <v>0</v>
      </c>
      <c r="J1171">
        <v>0.15134371187887541</v>
      </c>
      <c r="K1171">
        <f t="shared" si="73"/>
        <v>0</v>
      </c>
    </row>
    <row r="1172" spans="1:11" x14ac:dyDescent="0.3">
      <c r="A1172" t="s">
        <v>18</v>
      </c>
      <c r="B1172">
        <v>2</v>
      </c>
      <c r="C1172">
        <v>50</v>
      </c>
      <c r="D1172">
        <v>0.2</v>
      </c>
      <c r="E1172" t="s">
        <v>1</v>
      </c>
      <c r="F1172">
        <v>21671.22</v>
      </c>
      <c r="G1172">
        <v>33.85</v>
      </c>
      <c r="H1172">
        <v>3600.56</v>
      </c>
      <c r="I1172">
        <v>0</v>
      </c>
      <c r="J1172">
        <v>0.86301626587278735</v>
      </c>
      <c r="K1172">
        <f t="shared" si="73"/>
        <v>0</v>
      </c>
    </row>
    <row r="1173" spans="1:11" x14ac:dyDescent="0.3">
      <c r="A1173" t="s">
        <v>18</v>
      </c>
      <c r="B1173">
        <v>3</v>
      </c>
      <c r="C1173">
        <v>0</v>
      </c>
      <c r="D1173">
        <v>0.05</v>
      </c>
      <c r="E1173" t="s">
        <v>0</v>
      </c>
      <c r="F1173">
        <v>12519.5</v>
      </c>
      <c r="G1173">
        <v>0</v>
      </c>
      <c r="H1173">
        <v>939.31</v>
      </c>
      <c r="I1173">
        <v>0</v>
      </c>
      <c r="J1173">
        <v>7.6267609326764241E-2</v>
      </c>
      <c r="K1173">
        <f t="shared" si="73"/>
        <v>1</v>
      </c>
    </row>
    <row r="1174" spans="1:11" x14ac:dyDescent="0.3">
      <c r="A1174" t="s">
        <v>18</v>
      </c>
      <c r="B1174">
        <v>3</v>
      </c>
      <c r="C1174">
        <v>0</v>
      </c>
      <c r="D1174">
        <v>0.1</v>
      </c>
      <c r="E1174" t="s">
        <v>1</v>
      </c>
      <c r="F1174">
        <v>67991.990000000005</v>
      </c>
      <c r="G1174">
        <v>78.510000000000005</v>
      </c>
      <c r="H1174">
        <v>3600.47</v>
      </c>
      <c r="I1174">
        <v>0</v>
      </c>
      <c r="J1174">
        <v>4.8450877855081487</v>
      </c>
      <c r="K1174">
        <f t="shared" si="73"/>
        <v>0</v>
      </c>
    </row>
    <row r="1175" spans="1:11" x14ac:dyDescent="0.3">
      <c r="A1175" t="s">
        <v>18</v>
      </c>
      <c r="B1175">
        <v>3</v>
      </c>
      <c r="C1175">
        <v>0</v>
      </c>
      <c r="D1175">
        <v>0.15</v>
      </c>
      <c r="E1175" t="s">
        <v>4</v>
      </c>
      <c r="F1175">
        <v>0</v>
      </c>
      <c r="G1175">
        <v>0</v>
      </c>
      <c r="H1175">
        <v>0.65</v>
      </c>
      <c r="J1175">
        <v>0</v>
      </c>
      <c r="K1175">
        <f t="shared" si="73"/>
        <v>0</v>
      </c>
    </row>
    <row r="1176" spans="1:11" x14ac:dyDescent="0.3">
      <c r="A1176" t="s">
        <v>18</v>
      </c>
      <c r="B1176">
        <v>3</v>
      </c>
      <c r="C1176">
        <v>0</v>
      </c>
      <c r="D1176">
        <v>0.2</v>
      </c>
      <c r="E1176" t="s">
        <v>4</v>
      </c>
      <c r="F1176">
        <v>0</v>
      </c>
      <c r="G1176">
        <v>0</v>
      </c>
      <c r="H1176">
        <v>0.85</v>
      </c>
      <c r="J1176">
        <v>0</v>
      </c>
      <c r="K1176">
        <f t="shared" si="73"/>
        <v>0</v>
      </c>
    </row>
    <row r="1177" spans="1:11" x14ac:dyDescent="0.3">
      <c r="A1177" t="s">
        <v>18</v>
      </c>
      <c r="B1177">
        <v>3</v>
      </c>
      <c r="C1177">
        <v>10</v>
      </c>
      <c r="D1177">
        <v>0.05</v>
      </c>
      <c r="E1177" t="s">
        <v>0</v>
      </c>
      <c r="F1177">
        <v>12519.5</v>
      </c>
      <c r="G1177">
        <v>0</v>
      </c>
      <c r="H1177">
        <v>970.81</v>
      </c>
      <c r="I1177">
        <v>0</v>
      </c>
      <c r="J1177">
        <v>7.6267609326764241E-2</v>
      </c>
      <c r="K1177">
        <f t="shared" si="73"/>
        <v>1</v>
      </c>
    </row>
    <row r="1178" spans="1:11" x14ac:dyDescent="0.3">
      <c r="A1178" t="s">
        <v>18</v>
      </c>
      <c r="B1178">
        <v>3</v>
      </c>
      <c r="C1178">
        <v>10</v>
      </c>
      <c r="D1178">
        <v>0.1</v>
      </c>
      <c r="E1178" t="s">
        <v>1</v>
      </c>
      <c r="F1178">
        <v>58939.73</v>
      </c>
      <c r="G1178">
        <v>75.2</v>
      </c>
      <c r="H1178">
        <v>3600.31</v>
      </c>
      <c r="I1178">
        <v>0</v>
      </c>
      <c r="J1178">
        <v>4.0668894365961075</v>
      </c>
      <c r="K1178">
        <f t="shared" si="73"/>
        <v>0</v>
      </c>
    </row>
    <row r="1179" spans="1:11" x14ac:dyDescent="0.3">
      <c r="A1179" t="s">
        <v>18</v>
      </c>
      <c r="B1179">
        <v>3</v>
      </c>
      <c r="C1179">
        <v>10</v>
      </c>
      <c r="D1179">
        <v>0.15</v>
      </c>
      <c r="E1179" t="s">
        <v>4</v>
      </c>
      <c r="F1179">
        <v>0</v>
      </c>
      <c r="G1179">
        <v>0</v>
      </c>
      <c r="H1179">
        <v>0.8</v>
      </c>
      <c r="J1179">
        <v>0</v>
      </c>
      <c r="K1179">
        <f t="shared" si="73"/>
        <v>0</v>
      </c>
    </row>
    <row r="1180" spans="1:11" x14ac:dyDescent="0.3">
      <c r="A1180" t="s">
        <v>18</v>
      </c>
      <c r="B1180">
        <v>3</v>
      </c>
      <c r="C1180">
        <v>10</v>
      </c>
      <c r="D1180">
        <v>0.2</v>
      </c>
      <c r="E1180" t="s">
        <v>4</v>
      </c>
      <c r="F1180">
        <v>0</v>
      </c>
      <c r="G1180">
        <v>0</v>
      </c>
      <c r="H1180">
        <v>0.77</v>
      </c>
      <c r="J1180">
        <v>0</v>
      </c>
      <c r="K1180">
        <f t="shared" si="73"/>
        <v>0</v>
      </c>
    </row>
    <row r="1181" spans="1:11" x14ac:dyDescent="0.3">
      <c r="A1181" t="s">
        <v>18</v>
      </c>
      <c r="B1181">
        <v>3</v>
      </c>
      <c r="C1181">
        <v>25</v>
      </c>
      <c r="D1181">
        <v>0.05</v>
      </c>
      <c r="E1181" t="s">
        <v>0</v>
      </c>
      <c r="F1181">
        <v>12519.5</v>
      </c>
      <c r="G1181">
        <v>0</v>
      </c>
      <c r="H1181">
        <v>888.72</v>
      </c>
      <c r="I1181">
        <v>0</v>
      </c>
      <c r="J1181">
        <v>7.6267609326764241E-2</v>
      </c>
      <c r="K1181">
        <f t="shared" si="73"/>
        <v>1</v>
      </c>
    </row>
    <row r="1182" spans="1:11" x14ac:dyDescent="0.3">
      <c r="A1182" t="s">
        <v>18</v>
      </c>
      <c r="B1182">
        <v>3</v>
      </c>
      <c r="C1182">
        <v>25</v>
      </c>
      <c r="D1182">
        <v>0.1</v>
      </c>
      <c r="E1182" t="s">
        <v>1</v>
      </c>
      <c r="F1182">
        <v>16215.96</v>
      </c>
      <c r="G1182">
        <v>10.08</v>
      </c>
      <c r="H1182">
        <v>3600.22</v>
      </c>
      <c r="I1182">
        <v>0</v>
      </c>
      <c r="J1182">
        <v>0.3940422941921351</v>
      </c>
      <c r="K1182">
        <f t="shared" si="73"/>
        <v>0</v>
      </c>
    </row>
    <row r="1183" spans="1:11" x14ac:dyDescent="0.3">
      <c r="A1183" t="s">
        <v>18</v>
      </c>
      <c r="B1183">
        <v>3</v>
      </c>
      <c r="C1183">
        <v>25</v>
      </c>
      <c r="D1183">
        <v>0.15</v>
      </c>
      <c r="E1183" t="s">
        <v>4</v>
      </c>
      <c r="F1183">
        <v>0</v>
      </c>
      <c r="G1183">
        <v>0</v>
      </c>
      <c r="H1183">
        <v>0.66</v>
      </c>
      <c r="J1183">
        <v>0</v>
      </c>
      <c r="K1183">
        <f t="shared" si="73"/>
        <v>0</v>
      </c>
    </row>
    <row r="1184" spans="1:11" x14ac:dyDescent="0.3">
      <c r="A1184" t="s">
        <v>18</v>
      </c>
      <c r="B1184">
        <v>3</v>
      </c>
      <c r="C1184">
        <v>25</v>
      </c>
      <c r="D1184">
        <v>0.2</v>
      </c>
      <c r="E1184" t="s">
        <v>4</v>
      </c>
      <c r="F1184">
        <v>0</v>
      </c>
      <c r="G1184">
        <v>0</v>
      </c>
      <c r="H1184">
        <v>0.76</v>
      </c>
      <c r="J1184">
        <v>0</v>
      </c>
      <c r="K1184">
        <f t="shared" si="73"/>
        <v>0</v>
      </c>
    </row>
    <row r="1185" spans="1:11" x14ac:dyDescent="0.3">
      <c r="A1185" t="s">
        <v>18</v>
      </c>
      <c r="B1185">
        <v>3</v>
      </c>
      <c r="C1185">
        <v>50</v>
      </c>
      <c r="D1185">
        <v>0.05</v>
      </c>
      <c r="E1185" t="s">
        <v>0</v>
      </c>
      <c r="F1185">
        <v>12519.5</v>
      </c>
      <c r="G1185">
        <v>0</v>
      </c>
      <c r="H1185">
        <v>575.23</v>
      </c>
      <c r="I1185">
        <v>0</v>
      </c>
      <c r="J1185">
        <v>7.6267609326764241E-2</v>
      </c>
      <c r="K1185">
        <f t="shared" si="73"/>
        <v>1</v>
      </c>
    </row>
    <row r="1186" spans="1:11" x14ac:dyDescent="0.3">
      <c r="A1186" t="s">
        <v>18</v>
      </c>
      <c r="B1186">
        <v>3</v>
      </c>
      <c r="C1186">
        <v>50</v>
      </c>
      <c r="D1186">
        <v>0.1</v>
      </c>
      <c r="E1186" t="s">
        <v>1</v>
      </c>
      <c r="F1186">
        <v>18511.43</v>
      </c>
      <c r="G1186">
        <v>21.07</v>
      </c>
      <c r="H1186">
        <v>3600.91</v>
      </c>
      <c r="I1186">
        <v>0</v>
      </c>
      <c r="J1186">
        <v>0.59137765176882029</v>
      </c>
      <c r="K1186">
        <f t="shared" si="73"/>
        <v>0</v>
      </c>
    </row>
    <row r="1187" spans="1:11" x14ac:dyDescent="0.3">
      <c r="A1187" t="s">
        <v>18</v>
      </c>
      <c r="B1187">
        <v>3</v>
      </c>
      <c r="C1187">
        <v>50</v>
      </c>
      <c r="D1187">
        <v>0.15</v>
      </c>
      <c r="E1187" t="s">
        <v>4</v>
      </c>
      <c r="F1187">
        <v>0</v>
      </c>
      <c r="G1187">
        <v>0</v>
      </c>
      <c r="H1187">
        <v>0.72</v>
      </c>
      <c r="J1187">
        <v>0</v>
      </c>
      <c r="K1187">
        <f t="shared" si="73"/>
        <v>0</v>
      </c>
    </row>
    <row r="1188" spans="1:11" x14ac:dyDescent="0.3">
      <c r="A1188" t="s">
        <v>18</v>
      </c>
      <c r="B1188">
        <v>3</v>
      </c>
      <c r="C1188">
        <v>50</v>
      </c>
      <c r="D1188">
        <v>0.2</v>
      </c>
      <c r="E1188" t="s">
        <v>4</v>
      </c>
      <c r="F1188">
        <v>0</v>
      </c>
      <c r="G1188">
        <v>0</v>
      </c>
      <c r="H1188">
        <v>0.73</v>
      </c>
      <c r="J1188">
        <v>0</v>
      </c>
      <c r="K1188">
        <f t="shared" si="73"/>
        <v>0</v>
      </c>
    </row>
    <row r="1189" spans="1:11" x14ac:dyDescent="0.3">
      <c r="A1189" t="s">
        <v>17</v>
      </c>
      <c r="B1189">
        <v>0</v>
      </c>
      <c r="C1189">
        <v>0</v>
      </c>
      <c r="D1189">
        <v>0.05</v>
      </c>
      <c r="E1189" t="s">
        <v>0</v>
      </c>
      <c r="F1189">
        <v>7874.52</v>
      </c>
      <c r="G1189">
        <v>0</v>
      </c>
      <c r="H1189">
        <v>1115.44</v>
      </c>
      <c r="I1189">
        <v>1</v>
      </c>
      <c r="J1189">
        <v>0</v>
      </c>
      <c r="K1189">
        <f t="shared" si="73"/>
        <v>1</v>
      </c>
    </row>
    <row r="1190" spans="1:11" x14ac:dyDescent="0.3">
      <c r="A1190" t="s">
        <v>17</v>
      </c>
      <c r="B1190">
        <v>0</v>
      </c>
      <c r="C1190">
        <v>0</v>
      </c>
      <c r="D1190">
        <v>0.1</v>
      </c>
      <c r="E1190" t="s">
        <v>0</v>
      </c>
      <c r="F1190">
        <v>7874.52</v>
      </c>
      <c r="G1190">
        <v>0</v>
      </c>
      <c r="H1190">
        <v>1116.23</v>
      </c>
      <c r="I1190">
        <v>1</v>
      </c>
      <c r="J1190">
        <v>0</v>
      </c>
      <c r="K1190">
        <f t="shared" si="73"/>
        <v>1</v>
      </c>
    </row>
    <row r="1191" spans="1:11" x14ac:dyDescent="0.3">
      <c r="A1191" t="s">
        <v>17</v>
      </c>
      <c r="B1191">
        <v>0</v>
      </c>
      <c r="C1191">
        <v>0</v>
      </c>
      <c r="D1191">
        <v>0.15</v>
      </c>
      <c r="E1191" t="s">
        <v>0</v>
      </c>
      <c r="F1191">
        <v>7874.52</v>
      </c>
      <c r="G1191">
        <v>0</v>
      </c>
      <c r="H1191">
        <v>1120.05</v>
      </c>
      <c r="I1191">
        <v>1</v>
      </c>
      <c r="J1191">
        <v>0</v>
      </c>
      <c r="K1191">
        <f t="shared" si="73"/>
        <v>1</v>
      </c>
    </row>
    <row r="1192" spans="1:11" x14ac:dyDescent="0.3">
      <c r="A1192" t="s">
        <v>17</v>
      </c>
      <c r="B1192">
        <v>0</v>
      </c>
      <c r="C1192">
        <v>0</v>
      </c>
      <c r="D1192">
        <v>0.2</v>
      </c>
      <c r="E1192" t="s">
        <v>0</v>
      </c>
      <c r="F1192">
        <v>7874.52</v>
      </c>
      <c r="G1192">
        <v>0</v>
      </c>
      <c r="H1192">
        <v>1164.17</v>
      </c>
      <c r="I1192">
        <v>1</v>
      </c>
      <c r="J1192">
        <v>0</v>
      </c>
      <c r="K1192">
        <f t="shared" si="73"/>
        <v>1</v>
      </c>
    </row>
    <row r="1193" spans="1:11" x14ac:dyDescent="0.3">
      <c r="A1193" t="s">
        <v>17</v>
      </c>
      <c r="B1193">
        <v>1</v>
      </c>
      <c r="C1193">
        <v>5</v>
      </c>
      <c r="D1193">
        <v>0.05</v>
      </c>
      <c r="E1193" t="s">
        <v>0</v>
      </c>
      <c r="F1193">
        <v>8125.55</v>
      </c>
      <c r="G1193">
        <v>0</v>
      </c>
      <c r="H1193">
        <v>1006.94</v>
      </c>
      <c r="I1193">
        <v>0.87</v>
      </c>
      <c r="J1193">
        <v>3.1878768483666331E-2</v>
      </c>
      <c r="K1193">
        <f t="shared" si="73"/>
        <v>1</v>
      </c>
    </row>
    <row r="1194" spans="1:11" x14ac:dyDescent="0.3">
      <c r="A1194" t="s">
        <v>17</v>
      </c>
      <c r="B1194">
        <v>1</v>
      </c>
      <c r="C1194">
        <v>5</v>
      </c>
      <c r="D1194">
        <v>0.1</v>
      </c>
      <c r="E1194" t="s">
        <v>0</v>
      </c>
      <c r="F1194">
        <v>8488.1</v>
      </c>
      <c r="G1194">
        <v>0</v>
      </c>
      <c r="H1194">
        <v>866.85</v>
      </c>
      <c r="I1194">
        <v>0.996</v>
      </c>
      <c r="J1194">
        <v>7.7919670024331644E-2</v>
      </c>
      <c r="K1194">
        <f t="shared" si="73"/>
        <v>1</v>
      </c>
    </row>
    <row r="1195" spans="1:11" x14ac:dyDescent="0.3">
      <c r="A1195" t="s">
        <v>17</v>
      </c>
      <c r="B1195">
        <v>1</v>
      </c>
      <c r="C1195">
        <v>5</v>
      </c>
      <c r="D1195">
        <v>0.15</v>
      </c>
      <c r="E1195" t="s">
        <v>0</v>
      </c>
      <c r="F1195">
        <v>9267.14</v>
      </c>
      <c r="G1195">
        <v>0</v>
      </c>
      <c r="H1195">
        <v>2398.91</v>
      </c>
      <c r="I1195">
        <v>0.99099999999999999</v>
      </c>
      <c r="J1195">
        <v>0.17685141443541941</v>
      </c>
      <c r="K1195">
        <f t="shared" si="73"/>
        <v>1</v>
      </c>
    </row>
    <row r="1196" spans="1:11" x14ac:dyDescent="0.3">
      <c r="A1196" t="s">
        <v>17</v>
      </c>
      <c r="B1196">
        <v>1</v>
      </c>
      <c r="C1196">
        <v>5</v>
      </c>
      <c r="D1196">
        <v>0.2</v>
      </c>
      <c r="E1196" t="s">
        <v>0</v>
      </c>
      <c r="F1196">
        <v>9697.15</v>
      </c>
      <c r="G1196">
        <v>0</v>
      </c>
      <c r="H1196">
        <v>2144.17</v>
      </c>
      <c r="I1196">
        <v>1</v>
      </c>
      <c r="J1196">
        <v>0.23145918735364179</v>
      </c>
      <c r="K1196">
        <f t="shared" si="73"/>
        <v>1</v>
      </c>
    </row>
    <row r="1197" spans="1:11" x14ac:dyDescent="0.3">
      <c r="A1197" t="s">
        <v>17</v>
      </c>
      <c r="B1197">
        <v>1</v>
      </c>
      <c r="C1197">
        <v>10</v>
      </c>
      <c r="D1197">
        <v>0.05</v>
      </c>
      <c r="E1197" t="s">
        <v>0</v>
      </c>
      <c r="F1197">
        <v>8125.55</v>
      </c>
      <c r="G1197">
        <v>0</v>
      </c>
      <c r="H1197">
        <v>1451.55</v>
      </c>
      <c r="I1197">
        <v>0.87</v>
      </c>
      <c r="J1197">
        <v>3.1878768483666331E-2</v>
      </c>
      <c r="K1197">
        <f t="shared" si="73"/>
        <v>1</v>
      </c>
    </row>
    <row r="1198" spans="1:11" x14ac:dyDescent="0.3">
      <c r="A1198" t="s">
        <v>17</v>
      </c>
      <c r="B1198">
        <v>1</v>
      </c>
      <c r="C1198">
        <v>10</v>
      </c>
      <c r="D1198">
        <v>0.1</v>
      </c>
      <c r="E1198" t="s">
        <v>0</v>
      </c>
      <c r="F1198">
        <v>8488.1</v>
      </c>
      <c r="G1198">
        <v>0</v>
      </c>
      <c r="H1198">
        <v>893.27</v>
      </c>
      <c r="I1198">
        <v>0.996</v>
      </c>
      <c r="J1198">
        <v>7.7919670024331644E-2</v>
      </c>
      <c r="K1198">
        <f t="shared" si="73"/>
        <v>1</v>
      </c>
    </row>
    <row r="1199" spans="1:11" x14ac:dyDescent="0.3">
      <c r="A1199" t="s">
        <v>17</v>
      </c>
      <c r="B1199">
        <v>1</v>
      </c>
      <c r="C1199">
        <v>10</v>
      </c>
      <c r="D1199">
        <v>0.15</v>
      </c>
      <c r="E1199" t="s">
        <v>0</v>
      </c>
      <c r="F1199">
        <v>9267.14</v>
      </c>
      <c r="G1199">
        <v>0</v>
      </c>
      <c r="H1199">
        <v>2010.08</v>
      </c>
      <c r="I1199">
        <v>0.99099999999999999</v>
      </c>
      <c r="J1199">
        <v>0.17685141443541941</v>
      </c>
      <c r="K1199">
        <f t="shared" si="73"/>
        <v>1</v>
      </c>
    </row>
    <row r="1200" spans="1:11" x14ac:dyDescent="0.3">
      <c r="A1200" t="s">
        <v>17</v>
      </c>
      <c r="B1200">
        <v>1</v>
      </c>
      <c r="C1200">
        <v>10</v>
      </c>
      <c r="D1200">
        <v>0.2</v>
      </c>
      <c r="E1200" t="s">
        <v>0</v>
      </c>
      <c r="F1200">
        <v>9697.15</v>
      </c>
      <c r="G1200">
        <v>0</v>
      </c>
      <c r="H1200">
        <v>2128.1799999999998</v>
      </c>
      <c r="I1200">
        <v>1</v>
      </c>
      <c r="J1200">
        <v>0.23145918735364179</v>
      </c>
      <c r="K1200">
        <f t="shared" si="73"/>
        <v>1</v>
      </c>
    </row>
    <row r="1201" spans="1:11" x14ac:dyDescent="0.3">
      <c r="A1201" t="s">
        <v>17</v>
      </c>
      <c r="B1201">
        <v>1</v>
      </c>
      <c r="C1201">
        <v>25</v>
      </c>
      <c r="D1201">
        <v>0.05</v>
      </c>
      <c r="E1201" t="s">
        <v>0</v>
      </c>
      <c r="F1201">
        <v>8125.55</v>
      </c>
      <c r="G1201">
        <v>0</v>
      </c>
      <c r="H1201">
        <v>1080.8399999999999</v>
      </c>
      <c r="I1201">
        <v>0.87</v>
      </c>
      <c r="J1201">
        <v>3.1878768483666331E-2</v>
      </c>
      <c r="K1201">
        <f t="shared" si="73"/>
        <v>1</v>
      </c>
    </row>
    <row r="1202" spans="1:11" x14ac:dyDescent="0.3">
      <c r="A1202" t="s">
        <v>17</v>
      </c>
      <c r="B1202">
        <v>1</v>
      </c>
      <c r="C1202">
        <v>25</v>
      </c>
      <c r="D1202">
        <v>0.1</v>
      </c>
      <c r="E1202" t="s">
        <v>0</v>
      </c>
      <c r="F1202">
        <v>8488.1</v>
      </c>
      <c r="G1202">
        <v>0</v>
      </c>
      <c r="H1202">
        <v>1003.86</v>
      </c>
      <c r="I1202">
        <v>0.996</v>
      </c>
      <c r="J1202">
        <v>7.7919670024331644E-2</v>
      </c>
      <c r="K1202">
        <f t="shared" ref="K1202:K1265" si="74">IF(E1202="Optimal",1,0)</f>
        <v>1</v>
      </c>
    </row>
    <row r="1203" spans="1:11" x14ac:dyDescent="0.3">
      <c r="A1203" t="s">
        <v>17</v>
      </c>
      <c r="B1203">
        <v>1</v>
      </c>
      <c r="C1203">
        <v>25</v>
      </c>
      <c r="D1203">
        <v>0.15</v>
      </c>
      <c r="E1203" t="s">
        <v>0</v>
      </c>
      <c r="F1203">
        <v>9267.14</v>
      </c>
      <c r="G1203">
        <v>0</v>
      </c>
      <c r="H1203">
        <v>1861.17</v>
      </c>
      <c r="I1203">
        <v>0.99099999999999999</v>
      </c>
      <c r="J1203">
        <v>0.17685141443541941</v>
      </c>
      <c r="K1203">
        <f t="shared" si="74"/>
        <v>1</v>
      </c>
    </row>
    <row r="1204" spans="1:11" x14ac:dyDescent="0.3">
      <c r="A1204" t="s">
        <v>17</v>
      </c>
      <c r="B1204">
        <v>1</v>
      </c>
      <c r="C1204">
        <v>25</v>
      </c>
      <c r="D1204">
        <v>0.2</v>
      </c>
      <c r="E1204" t="s">
        <v>0</v>
      </c>
      <c r="F1204">
        <v>9697.15</v>
      </c>
      <c r="G1204">
        <v>0</v>
      </c>
      <c r="H1204">
        <v>1923.22</v>
      </c>
      <c r="I1204">
        <v>1</v>
      </c>
      <c r="J1204">
        <v>0.23145918735364179</v>
      </c>
      <c r="K1204">
        <f t="shared" si="74"/>
        <v>1</v>
      </c>
    </row>
    <row r="1205" spans="1:11" x14ac:dyDescent="0.3">
      <c r="A1205" t="s">
        <v>17</v>
      </c>
      <c r="B1205">
        <v>1</v>
      </c>
      <c r="C1205">
        <v>50</v>
      </c>
      <c r="D1205">
        <v>0.05</v>
      </c>
      <c r="E1205" t="s">
        <v>0</v>
      </c>
      <c r="F1205">
        <v>8488.1</v>
      </c>
      <c r="G1205">
        <v>0</v>
      </c>
      <c r="H1205">
        <v>793.01</v>
      </c>
      <c r="I1205">
        <v>1E-3</v>
      </c>
      <c r="J1205">
        <v>7.7919670024331644E-2</v>
      </c>
      <c r="K1205">
        <f t="shared" si="74"/>
        <v>1</v>
      </c>
    </row>
    <row r="1206" spans="1:11" x14ac:dyDescent="0.3">
      <c r="A1206" t="s">
        <v>17</v>
      </c>
      <c r="B1206">
        <v>1</v>
      </c>
      <c r="C1206">
        <v>50</v>
      </c>
      <c r="D1206">
        <v>0.1</v>
      </c>
      <c r="E1206" t="s">
        <v>0</v>
      </c>
      <c r="F1206">
        <v>9671.91</v>
      </c>
      <c r="G1206">
        <v>0</v>
      </c>
      <c r="H1206">
        <v>1933.26</v>
      </c>
      <c r="I1206">
        <v>0.04</v>
      </c>
      <c r="J1206">
        <v>0.22825391261943584</v>
      </c>
      <c r="K1206">
        <f t="shared" si="74"/>
        <v>1</v>
      </c>
    </row>
    <row r="1207" spans="1:11" x14ac:dyDescent="0.3">
      <c r="A1207" t="s">
        <v>17</v>
      </c>
      <c r="B1207">
        <v>1</v>
      </c>
      <c r="C1207">
        <v>50</v>
      </c>
      <c r="D1207">
        <v>0.15</v>
      </c>
      <c r="E1207" t="s">
        <v>1</v>
      </c>
      <c r="F1207">
        <v>10884.26</v>
      </c>
      <c r="G1207">
        <v>4.97</v>
      </c>
      <c r="H1207">
        <v>3804.17</v>
      </c>
      <c r="I1207">
        <v>8.5999999999999993E-2</v>
      </c>
      <c r="J1207">
        <v>0.38221250311130062</v>
      </c>
      <c r="K1207">
        <f t="shared" si="74"/>
        <v>0</v>
      </c>
    </row>
    <row r="1208" spans="1:11" x14ac:dyDescent="0.3">
      <c r="A1208" t="s">
        <v>17</v>
      </c>
      <c r="B1208">
        <v>1</v>
      </c>
      <c r="C1208">
        <v>50</v>
      </c>
      <c r="D1208">
        <v>0.2</v>
      </c>
      <c r="E1208" t="s">
        <v>1</v>
      </c>
      <c r="F1208">
        <v>15292.46</v>
      </c>
      <c r="G1208">
        <v>27.49</v>
      </c>
      <c r="H1208">
        <v>3603.57</v>
      </c>
      <c r="I1208">
        <v>0.19</v>
      </c>
      <c r="J1208">
        <v>0.9420180531638751</v>
      </c>
      <c r="K1208">
        <f t="shared" si="74"/>
        <v>0</v>
      </c>
    </row>
    <row r="1209" spans="1:11" x14ac:dyDescent="0.3">
      <c r="A1209" t="s">
        <v>17</v>
      </c>
      <c r="B1209">
        <v>2</v>
      </c>
      <c r="C1209">
        <v>5</v>
      </c>
      <c r="D1209">
        <v>0.05</v>
      </c>
      <c r="E1209" t="s">
        <v>0</v>
      </c>
      <c r="F1209">
        <v>8110.21</v>
      </c>
      <c r="G1209">
        <v>0</v>
      </c>
      <c r="H1209">
        <v>1011.78</v>
      </c>
      <c r="I1209">
        <v>0.96699999999999997</v>
      </c>
      <c r="J1209">
        <v>2.9930713237124262E-2</v>
      </c>
      <c r="K1209">
        <f t="shared" si="74"/>
        <v>1</v>
      </c>
    </row>
    <row r="1210" spans="1:11" x14ac:dyDescent="0.3">
      <c r="A1210" t="s">
        <v>17</v>
      </c>
      <c r="B1210">
        <v>2</v>
      </c>
      <c r="C1210">
        <v>5</v>
      </c>
      <c r="D1210">
        <v>0.1</v>
      </c>
      <c r="E1210" t="s">
        <v>0</v>
      </c>
      <c r="F1210">
        <v>8499.49</v>
      </c>
      <c r="G1210">
        <v>0</v>
      </c>
      <c r="H1210">
        <v>529.53</v>
      </c>
      <c r="I1210">
        <v>0.99</v>
      </c>
      <c r="J1210">
        <v>7.9366107394482466E-2</v>
      </c>
      <c r="K1210">
        <f t="shared" si="74"/>
        <v>1</v>
      </c>
    </row>
    <row r="1211" spans="1:11" x14ac:dyDescent="0.3">
      <c r="A1211" t="s">
        <v>17</v>
      </c>
      <c r="B1211">
        <v>2</v>
      </c>
      <c r="C1211">
        <v>5</v>
      </c>
      <c r="D1211">
        <v>0.15</v>
      </c>
      <c r="E1211" t="s">
        <v>0</v>
      </c>
      <c r="F1211">
        <v>8974.74</v>
      </c>
      <c r="G1211">
        <v>0</v>
      </c>
      <c r="H1211">
        <v>2016.79</v>
      </c>
      <c r="I1211">
        <v>1</v>
      </c>
      <c r="J1211">
        <v>0.13971899239572694</v>
      </c>
      <c r="K1211">
        <f t="shared" si="74"/>
        <v>1</v>
      </c>
    </row>
    <row r="1212" spans="1:11" x14ac:dyDescent="0.3">
      <c r="A1212" t="s">
        <v>17</v>
      </c>
      <c r="B1212">
        <v>2</v>
      </c>
      <c r="C1212">
        <v>5</v>
      </c>
      <c r="D1212">
        <v>0.2</v>
      </c>
      <c r="E1212" t="s">
        <v>0</v>
      </c>
      <c r="F1212">
        <v>9690.69</v>
      </c>
      <c r="G1212">
        <v>0</v>
      </c>
      <c r="H1212">
        <v>2373.9499999999998</v>
      </c>
      <c r="I1212">
        <v>1</v>
      </c>
      <c r="J1212">
        <v>0.23063881988997426</v>
      </c>
      <c r="K1212">
        <f t="shared" si="74"/>
        <v>1</v>
      </c>
    </row>
    <row r="1213" spans="1:11" x14ac:dyDescent="0.3">
      <c r="A1213" t="s">
        <v>17</v>
      </c>
      <c r="B1213">
        <v>2</v>
      </c>
      <c r="C1213">
        <v>10</v>
      </c>
      <c r="D1213">
        <v>0.05</v>
      </c>
      <c r="E1213" t="s">
        <v>0</v>
      </c>
      <c r="F1213">
        <v>8499.49</v>
      </c>
      <c r="G1213">
        <v>0</v>
      </c>
      <c r="H1213">
        <v>887.38</v>
      </c>
      <c r="I1213">
        <v>0</v>
      </c>
      <c r="J1213">
        <v>7.9366107394482466E-2</v>
      </c>
      <c r="K1213">
        <f t="shared" si="74"/>
        <v>1</v>
      </c>
    </row>
    <row r="1214" spans="1:11" x14ac:dyDescent="0.3">
      <c r="A1214" t="s">
        <v>17</v>
      </c>
      <c r="B1214">
        <v>2</v>
      </c>
      <c r="C1214">
        <v>10</v>
      </c>
      <c r="D1214">
        <v>0.1</v>
      </c>
      <c r="E1214" t="s">
        <v>0</v>
      </c>
      <c r="F1214">
        <v>9260.51</v>
      </c>
      <c r="G1214">
        <v>0</v>
      </c>
      <c r="H1214">
        <v>2611.63</v>
      </c>
      <c r="I1214">
        <v>0.26200000000000001</v>
      </c>
      <c r="J1214">
        <v>0.17600945835428705</v>
      </c>
      <c r="K1214">
        <f t="shared" si="74"/>
        <v>1</v>
      </c>
    </row>
    <row r="1215" spans="1:11" x14ac:dyDescent="0.3">
      <c r="A1215" t="s">
        <v>17</v>
      </c>
      <c r="B1215">
        <v>2</v>
      </c>
      <c r="C1215">
        <v>10</v>
      </c>
      <c r="D1215">
        <v>0.15</v>
      </c>
      <c r="E1215" t="s">
        <v>1</v>
      </c>
      <c r="F1215">
        <v>10689.57</v>
      </c>
      <c r="G1215">
        <v>2.21</v>
      </c>
      <c r="H1215">
        <v>3600.44</v>
      </c>
      <c r="I1215">
        <v>0.09</v>
      </c>
      <c r="J1215">
        <v>0.35748845643924954</v>
      </c>
      <c r="K1215">
        <f t="shared" si="74"/>
        <v>0</v>
      </c>
    </row>
    <row r="1216" spans="1:11" x14ac:dyDescent="0.3">
      <c r="A1216" t="s">
        <v>17</v>
      </c>
      <c r="B1216">
        <v>2</v>
      </c>
      <c r="C1216">
        <v>10</v>
      </c>
      <c r="D1216">
        <v>0.2</v>
      </c>
      <c r="E1216" t="s">
        <v>2</v>
      </c>
      <c r="F1216">
        <v>0</v>
      </c>
      <c r="G1216">
        <v>0</v>
      </c>
      <c r="H1216">
        <v>3600.99</v>
      </c>
      <c r="J1216">
        <v>0</v>
      </c>
      <c r="K1216">
        <f t="shared" si="74"/>
        <v>0</v>
      </c>
    </row>
    <row r="1217" spans="1:11" x14ac:dyDescent="0.3">
      <c r="A1217" t="s">
        <v>17</v>
      </c>
      <c r="B1217">
        <v>2</v>
      </c>
      <c r="C1217">
        <v>25</v>
      </c>
      <c r="D1217">
        <v>0.05</v>
      </c>
      <c r="E1217" t="s">
        <v>1</v>
      </c>
      <c r="F1217">
        <v>8987.44</v>
      </c>
      <c r="G1217">
        <v>2.2599999999999998</v>
      </c>
      <c r="H1217">
        <v>3600.18</v>
      </c>
      <c r="I1217">
        <v>0</v>
      </c>
      <c r="J1217">
        <v>0.14133178911222521</v>
      </c>
      <c r="K1217">
        <f t="shared" si="74"/>
        <v>0</v>
      </c>
    </row>
    <row r="1218" spans="1:11" x14ac:dyDescent="0.3">
      <c r="A1218" t="s">
        <v>17</v>
      </c>
      <c r="B1218">
        <v>2</v>
      </c>
      <c r="C1218">
        <v>25</v>
      </c>
      <c r="D1218">
        <v>0.1</v>
      </c>
      <c r="E1218" t="s">
        <v>0</v>
      </c>
      <c r="F1218">
        <v>9949.4699999999993</v>
      </c>
      <c r="G1218">
        <v>0</v>
      </c>
      <c r="H1218">
        <v>2134.09</v>
      </c>
      <c r="I1218">
        <v>0</v>
      </c>
      <c r="J1218">
        <v>0.2635017753463067</v>
      </c>
      <c r="K1218">
        <f t="shared" si="74"/>
        <v>1</v>
      </c>
    </row>
    <row r="1219" spans="1:11" x14ac:dyDescent="0.3">
      <c r="A1219" t="s">
        <v>17</v>
      </c>
      <c r="B1219">
        <v>2</v>
      </c>
      <c r="C1219">
        <v>25</v>
      </c>
      <c r="D1219">
        <v>0.15</v>
      </c>
      <c r="E1219" t="s">
        <v>1</v>
      </c>
      <c r="F1219">
        <v>12266.48</v>
      </c>
      <c r="G1219">
        <v>11.05</v>
      </c>
      <c r="H1219">
        <v>3600.52</v>
      </c>
      <c r="I1219">
        <v>0</v>
      </c>
      <c r="J1219">
        <v>0.55774320212533568</v>
      </c>
      <c r="K1219">
        <f t="shared" si="74"/>
        <v>0</v>
      </c>
    </row>
    <row r="1220" spans="1:11" x14ac:dyDescent="0.3">
      <c r="A1220" t="s">
        <v>17</v>
      </c>
      <c r="B1220">
        <v>2</v>
      </c>
      <c r="C1220">
        <v>25</v>
      </c>
      <c r="D1220">
        <v>0.2</v>
      </c>
      <c r="E1220" t="s">
        <v>2</v>
      </c>
      <c r="F1220">
        <v>0</v>
      </c>
      <c r="G1220">
        <v>0</v>
      </c>
      <c r="H1220">
        <v>3600.86</v>
      </c>
      <c r="J1220">
        <v>0</v>
      </c>
      <c r="K1220">
        <f t="shared" si="74"/>
        <v>0</v>
      </c>
    </row>
    <row r="1221" spans="1:11" x14ac:dyDescent="0.3">
      <c r="A1221" t="s">
        <v>17</v>
      </c>
      <c r="B1221">
        <v>2</v>
      </c>
      <c r="C1221">
        <v>50</v>
      </c>
      <c r="D1221">
        <v>0.05</v>
      </c>
      <c r="E1221" t="s">
        <v>1</v>
      </c>
      <c r="F1221">
        <v>8959.9699999999993</v>
      </c>
      <c r="G1221">
        <v>2.04</v>
      </c>
      <c r="H1221">
        <v>3600.26</v>
      </c>
      <c r="I1221">
        <v>0</v>
      </c>
      <c r="J1221">
        <v>0.13784332251362619</v>
      </c>
      <c r="K1221">
        <f t="shared" si="74"/>
        <v>0</v>
      </c>
    </row>
    <row r="1222" spans="1:11" x14ac:dyDescent="0.3">
      <c r="A1222" t="s">
        <v>17</v>
      </c>
      <c r="B1222">
        <v>2</v>
      </c>
      <c r="C1222">
        <v>50</v>
      </c>
      <c r="D1222">
        <v>0.1</v>
      </c>
      <c r="E1222" t="s">
        <v>0</v>
      </c>
      <c r="F1222">
        <v>9949.4699999999993</v>
      </c>
      <c r="G1222">
        <v>0</v>
      </c>
      <c r="H1222">
        <v>2500.88</v>
      </c>
      <c r="I1222">
        <v>0</v>
      </c>
      <c r="J1222">
        <v>0.2635017753463067</v>
      </c>
      <c r="K1222">
        <f t="shared" si="74"/>
        <v>1</v>
      </c>
    </row>
    <row r="1223" spans="1:11" x14ac:dyDescent="0.3">
      <c r="A1223" t="s">
        <v>17</v>
      </c>
      <c r="B1223">
        <v>2</v>
      </c>
      <c r="C1223">
        <v>50</v>
      </c>
      <c r="D1223">
        <v>0.15</v>
      </c>
      <c r="E1223" t="s">
        <v>1</v>
      </c>
      <c r="F1223">
        <v>11761.33</v>
      </c>
      <c r="G1223">
        <v>6.46</v>
      </c>
      <c r="H1223">
        <v>3608.06</v>
      </c>
      <c r="I1223">
        <v>0</v>
      </c>
      <c r="J1223">
        <v>0.49359326028761119</v>
      </c>
      <c r="K1223">
        <f t="shared" si="74"/>
        <v>0</v>
      </c>
    </row>
    <row r="1224" spans="1:11" x14ac:dyDescent="0.3">
      <c r="A1224" t="s">
        <v>17</v>
      </c>
      <c r="B1224">
        <v>2</v>
      </c>
      <c r="C1224">
        <v>50</v>
      </c>
      <c r="D1224">
        <v>0.2</v>
      </c>
      <c r="E1224" t="s">
        <v>2</v>
      </c>
      <c r="F1224">
        <v>0</v>
      </c>
      <c r="G1224">
        <v>0</v>
      </c>
      <c r="H1224">
        <v>3608.39</v>
      </c>
      <c r="J1224">
        <v>0</v>
      </c>
      <c r="K1224">
        <f t="shared" si="74"/>
        <v>0</v>
      </c>
    </row>
    <row r="1225" spans="1:11" x14ac:dyDescent="0.3">
      <c r="A1225" t="s">
        <v>17</v>
      </c>
      <c r="B1225">
        <v>3</v>
      </c>
      <c r="C1225">
        <v>0</v>
      </c>
      <c r="D1225">
        <v>0.05</v>
      </c>
      <c r="E1225" t="s">
        <v>0</v>
      </c>
      <c r="F1225">
        <v>9949.4699999999993</v>
      </c>
      <c r="G1225">
        <v>0</v>
      </c>
      <c r="H1225">
        <v>1260.9000000000001</v>
      </c>
      <c r="I1225">
        <v>0</v>
      </c>
      <c r="J1225">
        <v>0.2635017753463067</v>
      </c>
      <c r="K1225">
        <f t="shared" si="74"/>
        <v>1</v>
      </c>
    </row>
    <row r="1226" spans="1:11" x14ac:dyDescent="0.3">
      <c r="A1226" t="s">
        <v>17</v>
      </c>
      <c r="B1226">
        <v>3</v>
      </c>
      <c r="C1226">
        <v>0</v>
      </c>
      <c r="D1226">
        <v>0.1</v>
      </c>
      <c r="E1226" t="s">
        <v>2</v>
      </c>
      <c r="F1226">
        <v>0</v>
      </c>
      <c r="G1226">
        <v>0</v>
      </c>
      <c r="H1226">
        <v>3600.19</v>
      </c>
      <c r="J1226">
        <v>0</v>
      </c>
      <c r="K1226">
        <f t="shared" si="74"/>
        <v>0</v>
      </c>
    </row>
    <row r="1227" spans="1:11" x14ac:dyDescent="0.3">
      <c r="A1227" t="s">
        <v>17</v>
      </c>
      <c r="B1227">
        <v>3</v>
      </c>
      <c r="C1227">
        <v>0</v>
      </c>
      <c r="D1227">
        <v>0.15</v>
      </c>
      <c r="E1227" t="s">
        <v>4</v>
      </c>
      <c r="F1227">
        <v>0</v>
      </c>
      <c r="G1227">
        <v>0</v>
      </c>
      <c r="H1227">
        <v>0.86</v>
      </c>
      <c r="J1227">
        <v>0</v>
      </c>
      <c r="K1227">
        <f t="shared" si="74"/>
        <v>0</v>
      </c>
    </row>
    <row r="1228" spans="1:11" x14ac:dyDescent="0.3">
      <c r="A1228" t="s">
        <v>17</v>
      </c>
      <c r="B1228">
        <v>3</v>
      </c>
      <c r="C1228">
        <v>0</v>
      </c>
      <c r="D1228">
        <v>0.2</v>
      </c>
      <c r="E1228" t="s">
        <v>4</v>
      </c>
      <c r="F1228">
        <v>0</v>
      </c>
      <c r="G1228">
        <v>0</v>
      </c>
      <c r="H1228">
        <v>0.8</v>
      </c>
      <c r="J1228">
        <v>0</v>
      </c>
      <c r="K1228">
        <f t="shared" si="74"/>
        <v>0</v>
      </c>
    </row>
    <row r="1229" spans="1:11" x14ac:dyDescent="0.3">
      <c r="A1229" t="s">
        <v>17</v>
      </c>
      <c r="B1229">
        <v>3</v>
      </c>
      <c r="C1229">
        <v>10</v>
      </c>
      <c r="D1229">
        <v>0.05</v>
      </c>
      <c r="E1229" t="s">
        <v>0</v>
      </c>
      <c r="F1229">
        <v>9949.4699999999993</v>
      </c>
      <c r="G1229">
        <v>0</v>
      </c>
      <c r="H1229">
        <v>1507.82</v>
      </c>
      <c r="I1229">
        <v>0</v>
      </c>
      <c r="J1229">
        <v>0.2635017753463067</v>
      </c>
      <c r="K1229">
        <f t="shared" si="74"/>
        <v>1</v>
      </c>
    </row>
    <row r="1230" spans="1:11" x14ac:dyDescent="0.3">
      <c r="A1230" t="s">
        <v>17</v>
      </c>
      <c r="B1230">
        <v>3</v>
      </c>
      <c r="C1230">
        <v>10</v>
      </c>
      <c r="D1230">
        <v>0.1</v>
      </c>
      <c r="E1230" t="s">
        <v>2</v>
      </c>
      <c r="F1230">
        <v>0</v>
      </c>
      <c r="G1230">
        <v>0</v>
      </c>
      <c r="H1230">
        <v>3600.21</v>
      </c>
      <c r="J1230">
        <v>0</v>
      </c>
      <c r="K1230">
        <f t="shared" si="74"/>
        <v>0</v>
      </c>
    </row>
    <row r="1231" spans="1:11" x14ac:dyDescent="0.3">
      <c r="A1231" t="s">
        <v>17</v>
      </c>
      <c r="B1231">
        <v>3</v>
      </c>
      <c r="C1231">
        <v>10</v>
      </c>
      <c r="D1231">
        <v>0.15</v>
      </c>
      <c r="E1231" t="s">
        <v>4</v>
      </c>
      <c r="F1231">
        <v>0</v>
      </c>
      <c r="G1231">
        <v>0</v>
      </c>
      <c r="H1231">
        <v>0.98</v>
      </c>
      <c r="J1231">
        <v>0</v>
      </c>
      <c r="K1231">
        <f t="shared" si="74"/>
        <v>0</v>
      </c>
    </row>
    <row r="1232" spans="1:11" x14ac:dyDescent="0.3">
      <c r="A1232" t="s">
        <v>17</v>
      </c>
      <c r="B1232">
        <v>3</v>
      </c>
      <c r="C1232">
        <v>10</v>
      </c>
      <c r="D1232">
        <v>0.2</v>
      </c>
      <c r="E1232" t="s">
        <v>4</v>
      </c>
      <c r="F1232">
        <v>0</v>
      </c>
      <c r="G1232">
        <v>0</v>
      </c>
      <c r="H1232">
        <v>0.84</v>
      </c>
      <c r="J1232">
        <v>0</v>
      </c>
      <c r="K1232">
        <f t="shared" si="74"/>
        <v>0</v>
      </c>
    </row>
    <row r="1233" spans="1:11" x14ac:dyDescent="0.3">
      <c r="A1233" t="s">
        <v>17</v>
      </c>
      <c r="B1233">
        <v>3</v>
      </c>
      <c r="C1233">
        <v>25</v>
      </c>
      <c r="D1233">
        <v>0.05</v>
      </c>
      <c r="E1233" t="s">
        <v>0</v>
      </c>
      <c r="F1233">
        <v>9949.4699999999993</v>
      </c>
      <c r="G1233">
        <v>0</v>
      </c>
      <c r="H1233">
        <v>1233.55</v>
      </c>
      <c r="I1233">
        <v>0</v>
      </c>
      <c r="J1233">
        <v>0.2635017753463067</v>
      </c>
      <c r="K1233">
        <f t="shared" si="74"/>
        <v>1</v>
      </c>
    </row>
    <row r="1234" spans="1:11" x14ac:dyDescent="0.3">
      <c r="A1234" t="s">
        <v>17</v>
      </c>
      <c r="B1234">
        <v>3</v>
      </c>
      <c r="C1234">
        <v>25</v>
      </c>
      <c r="D1234">
        <v>0.1</v>
      </c>
      <c r="E1234" t="s">
        <v>2</v>
      </c>
      <c r="F1234">
        <v>0</v>
      </c>
      <c r="G1234">
        <v>0</v>
      </c>
      <c r="H1234">
        <v>3600.22</v>
      </c>
      <c r="J1234">
        <v>0</v>
      </c>
      <c r="K1234">
        <f t="shared" si="74"/>
        <v>0</v>
      </c>
    </row>
    <row r="1235" spans="1:11" x14ac:dyDescent="0.3">
      <c r="A1235" t="s">
        <v>17</v>
      </c>
      <c r="B1235">
        <v>3</v>
      </c>
      <c r="C1235">
        <v>25</v>
      </c>
      <c r="D1235">
        <v>0.15</v>
      </c>
      <c r="E1235" t="s">
        <v>4</v>
      </c>
      <c r="F1235">
        <v>0</v>
      </c>
      <c r="G1235">
        <v>0</v>
      </c>
      <c r="H1235">
        <v>0.85</v>
      </c>
      <c r="J1235">
        <v>0</v>
      </c>
      <c r="K1235">
        <f t="shared" si="74"/>
        <v>0</v>
      </c>
    </row>
    <row r="1236" spans="1:11" x14ac:dyDescent="0.3">
      <c r="A1236" t="s">
        <v>17</v>
      </c>
      <c r="B1236">
        <v>3</v>
      </c>
      <c r="C1236">
        <v>25</v>
      </c>
      <c r="D1236">
        <v>0.2</v>
      </c>
      <c r="E1236" t="s">
        <v>4</v>
      </c>
      <c r="F1236">
        <v>0</v>
      </c>
      <c r="G1236">
        <v>0</v>
      </c>
      <c r="H1236">
        <v>0.94</v>
      </c>
      <c r="J1236">
        <v>0</v>
      </c>
      <c r="K1236">
        <f t="shared" si="74"/>
        <v>0</v>
      </c>
    </row>
    <row r="1237" spans="1:11" x14ac:dyDescent="0.3">
      <c r="A1237" t="s">
        <v>17</v>
      </c>
      <c r="B1237">
        <v>3</v>
      </c>
      <c r="C1237">
        <v>50</v>
      </c>
      <c r="D1237">
        <v>0.05</v>
      </c>
      <c r="E1237" t="s">
        <v>0</v>
      </c>
      <c r="F1237">
        <v>9949.4699999999993</v>
      </c>
      <c r="G1237">
        <v>0</v>
      </c>
      <c r="H1237">
        <v>1470.43</v>
      </c>
      <c r="I1237">
        <v>0</v>
      </c>
      <c r="J1237">
        <v>0.2635017753463067</v>
      </c>
      <c r="K1237">
        <f t="shared" si="74"/>
        <v>1</v>
      </c>
    </row>
    <row r="1238" spans="1:11" x14ac:dyDescent="0.3">
      <c r="A1238" t="s">
        <v>17</v>
      </c>
      <c r="B1238">
        <v>3</v>
      </c>
      <c r="C1238">
        <v>50</v>
      </c>
      <c r="D1238">
        <v>0.1</v>
      </c>
      <c r="E1238" t="s">
        <v>2</v>
      </c>
      <c r="F1238">
        <v>0</v>
      </c>
      <c r="G1238">
        <v>0</v>
      </c>
      <c r="H1238">
        <v>3600.52</v>
      </c>
      <c r="J1238">
        <v>0</v>
      </c>
      <c r="K1238">
        <f t="shared" si="74"/>
        <v>0</v>
      </c>
    </row>
    <row r="1239" spans="1:11" x14ac:dyDescent="0.3">
      <c r="A1239" t="s">
        <v>17</v>
      </c>
      <c r="B1239">
        <v>3</v>
      </c>
      <c r="C1239">
        <v>50</v>
      </c>
      <c r="D1239">
        <v>0.15</v>
      </c>
      <c r="E1239" t="s">
        <v>4</v>
      </c>
      <c r="F1239">
        <v>0</v>
      </c>
      <c r="G1239">
        <v>0</v>
      </c>
      <c r="H1239">
        <v>0.86</v>
      </c>
      <c r="J1239">
        <v>0</v>
      </c>
      <c r="K1239">
        <f t="shared" si="74"/>
        <v>0</v>
      </c>
    </row>
    <row r="1240" spans="1:11" x14ac:dyDescent="0.3">
      <c r="A1240" t="s">
        <v>17</v>
      </c>
      <c r="B1240">
        <v>3</v>
      </c>
      <c r="C1240">
        <v>50</v>
      </c>
      <c r="D1240">
        <v>0.2</v>
      </c>
      <c r="E1240" t="s">
        <v>4</v>
      </c>
      <c r="F1240">
        <v>0</v>
      </c>
      <c r="G1240">
        <v>0</v>
      </c>
      <c r="H1240">
        <v>0.83</v>
      </c>
      <c r="J1240">
        <v>0</v>
      </c>
      <c r="K1240">
        <f t="shared" si="74"/>
        <v>0</v>
      </c>
    </row>
    <row r="1241" spans="1:11" x14ac:dyDescent="0.3">
      <c r="A1241" t="s">
        <v>14</v>
      </c>
      <c r="B1241">
        <v>0</v>
      </c>
      <c r="C1241">
        <v>0</v>
      </c>
      <c r="D1241">
        <v>0.05</v>
      </c>
      <c r="E1241" t="s">
        <v>0</v>
      </c>
      <c r="F1241">
        <v>30902.03</v>
      </c>
      <c r="G1241">
        <v>0</v>
      </c>
      <c r="H1241">
        <v>405.51</v>
      </c>
      <c r="I1241">
        <v>0.79900000000000004</v>
      </c>
      <c r="J1241">
        <v>0</v>
      </c>
      <c r="K1241">
        <f t="shared" si="74"/>
        <v>1</v>
      </c>
    </row>
    <row r="1242" spans="1:11" x14ac:dyDescent="0.3">
      <c r="A1242" t="s">
        <v>14</v>
      </c>
      <c r="B1242">
        <v>0</v>
      </c>
      <c r="C1242">
        <v>0</v>
      </c>
      <c r="D1242">
        <v>0.1</v>
      </c>
      <c r="E1242" t="s">
        <v>0</v>
      </c>
      <c r="F1242">
        <v>30902.03</v>
      </c>
      <c r="G1242">
        <v>0</v>
      </c>
      <c r="H1242">
        <v>376.67</v>
      </c>
      <c r="I1242">
        <v>1</v>
      </c>
      <c r="J1242">
        <v>0</v>
      </c>
      <c r="K1242">
        <f t="shared" si="74"/>
        <v>1</v>
      </c>
    </row>
    <row r="1243" spans="1:11" x14ac:dyDescent="0.3">
      <c r="A1243" t="s">
        <v>14</v>
      </c>
      <c r="B1243">
        <v>0</v>
      </c>
      <c r="C1243">
        <v>0</v>
      </c>
      <c r="D1243">
        <v>0.15</v>
      </c>
      <c r="E1243" t="s">
        <v>0</v>
      </c>
      <c r="F1243">
        <v>30902.03</v>
      </c>
      <c r="G1243">
        <v>0</v>
      </c>
      <c r="H1243">
        <v>375.96</v>
      </c>
      <c r="I1243">
        <v>1</v>
      </c>
      <c r="J1243">
        <v>0</v>
      </c>
      <c r="K1243">
        <f t="shared" si="74"/>
        <v>1</v>
      </c>
    </row>
    <row r="1244" spans="1:11" x14ac:dyDescent="0.3">
      <c r="A1244" t="s">
        <v>14</v>
      </c>
      <c r="B1244">
        <v>0</v>
      </c>
      <c r="C1244">
        <v>0</v>
      </c>
      <c r="D1244">
        <v>0.2</v>
      </c>
      <c r="E1244" t="s">
        <v>0</v>
      </c>
      <c r="F1244">
        <v>30902.03</v>
      </c>
      <c r="G1244">
        <v>0</v>
      </c>
      <c r="H1244">
        <v>386.57</v>
      </c>
      <c r="I1244">
        <v>1</v>
      </c>
      <c r="J1244">
        <v>0</v>
      </c>
      <c r="K1244">
        <f t="shared" si="74"/>
        <v>1</v>
      </c>
    </row>
    <row r="1245" spans="1:11" x14ac:dyDescent="0.3">
      <c r="A1245" t="s">
        <v>14</v>
      </c>
      <c r="B1245">
        <v>1</v>
      </c>
      <c r="C1245">
        <v>5</v>
      </c>
      <c r="D1245">
        <v>0.05</v>
      </c>
      <c r="E1245" t="s">
        <v>0</v>
      </c>
      <c r="F1245">
        <v>30902.03</v>
      </c>
      <c r="G1245">
        <v>0</v>
      </c>
      <c r="H1245">
        <v>1741.07</v>
      </c>
      <c r="I1245">
        <v>0.79900000000000004</v>
      </c>
      <c r="J1245">
        <v>0</v>
      </c>
      <c r="K1245">
        <f t="shared" si="74"/>
        <v>1</v>
      </c>
    </row>
    <row r="1246" spans="1:11" x14ac:dyDescent="0.3">
      <c r="A1246" t="s">
        <v>14</v>
      </c>
      <c r="B1246">
        <v>1</v>
      </c>
      <c r="C1246">
        <v>5</v>
      </c>
      <c r="D1246">
        <v>0.1</v>
      </c>
      <c r="E1246" t="s">
        <v>1</v>
      </c>
      <c r="F1246">
        <v>30902.03</v>
      </c>
      <c r="G1246">
        <v>0.4</v>
      </c>
      <c r="H1246">
        <v>3635.64</v>
      </c>
      <c r="I1246">
        <v>1</v>
      </c>
      <c r="J1246">
        <v>0</v>
      </c>
      <c r="K1246">
        <f t="shared" si="74"/>
        <v>0</v>
      </c>
    </row>
    <row r="1247" spans="1:11" x14ac:dyDescent="0.3">
      <c r="A1247" t="s">
        <v>14</v>
      </c>
      <c r="B1247">
        <v>1</v>
      </c>
      <c r="C1247">
        <v>5</v>
      </c>
      <c r="D1247">
        <v>0.15</v>
      </c>
      <c r="E1247" t="s">
        <v>0</v>
      </c>
      <c r="F1247">
        <v>30902.03</v>
      </c>
      <c r="G1247">
        <v>0</v>
      </c>
      <c r="H1247">
        <v>1224.0999999999999</v>
      </c>
      <c r="I1247">
        <v>1</v>
      </c>
      <c r="J1247">
        <v>0</v>
      </c>
      <c r="K1247">
        <f t="shared" si="74"/>
        <v>1</v>
      </c>
    </row>
    <row r="1248" spans="1:11" x14ac:dyDescent="0.3">
      <c r="A1248" t="s">
        <v>14</v>
      </c>
      <c r="B1248">
        <v>1</v>
      </c>
      <c r="C1248">
        <v>5</v>
      </c>
      <c r="D1248">
        <v>0.2</v>
      </c>
      <c r="E1248" t="s">
        <v>0</v>
      </c>
      <c r="F1248">
        <v>30902.03</v>
      </c>
      <c r="G1248">
        <v>0</v>
      </c>
      <c r="H1248">
        <v>2322.31</v>
      </c>
      <c r="I1248">
        <v>1</v>
      </c>
      <c r="J1248">
        <v>0</v>
      </c>
      <c r="K1248">
        <f t="shared" si="74"/>
        <v>1</v>
      </c>
    </row>
    <row r="1249" spans="1:11" x14ac:dyDescent="0.3">
      <c r="A1249" t="s">
        <v>14</v>
      </c>
      <c r="B1249">
        <v>1</v>
      </c>
      <c r="C1249">
        <v>10</v>
      </c>
      <c r="D1249">
        <v>0.05</v>
      </c>
      <c r="E1249" t="s">
        <v>0</v>
      </c>
      <c r="F1249">
        <v>30902.03</v>
      </c>
      <c r="G1249">
        <v>0</v>
      </c>
      <c r="H1249">
        <v>1871.09</v>
      </c>
      <c r="I1249">
        <v>0.79900000000000004</v>
      </c>
      <c r="J1249">
        <v>0</v>
      </c>
      <c r="K1249">
        <f t="shared" si="74"/>
        <v>1</v>
      </c>
    </row>
    <row r="1250" spans="1:11" x14ac:dyDescent="0.3">
      <c r="A1250" t="s">
        <v>14</v>
      </c>
      <c r="B1250">
        <v>1</v>
      </c>
      <c r="C1250">
        <v>10</v>
      </c>
      <c r="D1250">
        <v>0.1</v>
      </c>
      <c r="E1250" t="s">
        <v>0</v>
      </c>
      <c r="F1250">
        <v>30902.03</v>
      </c>
      <c r="G1250">
        <v>0</v>
      </c>
      <c r="H1250">
        <v>1925.15</v>
      </c>
      <c r="I1250">
        <v>1</v>
      </c>
      <c r="J1250">
        <v>0</v>
      </c>
      <c r="K1250">
        <f t="shared" si="74"/>
        <v>1</v>
      </c>
    </row>
    <row r="1251" spans="1:11" x14ac:dyDescent="0.3">
      <c r="A1251" t="s">
        <v>14</v>
      </c>
      <c r="B1251">
        <v>1</v>
      </c>
      <c r="C1251">
        <v>10</v>
      </c>
      <c r="D1251">
        <v>0.15</v>
      </c>
      <c r="E1251" t="s">
        <v>0</v>
      </c>
      <c r="F1251">
        <v>30939.27</v>
      </c>
      <c r="G1251">
        <v>0</v>
      </c>
      <c r="H1251">
        <v>1084.17</v>
      </c>
      <c r="I1251">
        <v>0.999</v>
      </c>
      <c r="J1251">
        <v>1.2050988236047555E-3</v>
      </c>
      <c r="K1251">
        <f t="shared" si="74"/>
        <v>1</v>
      </c>
    </row>
    <row r="1252" spans="1:11" x14ac:dyDescent="0.3">
      <c r="A1252" t="s">
        <v>14</v>
      </c>
      <c r="B1252">
        <v>1</v>
      </c>
      <c r="C1252">
        <v>10</v>
      </c>
      <c r="D1252">
        <v>0.2</v>
      </c>
      <c r="E1252" t="s">
        <v>0</v>
      </c>
      <c r="F1252">
        <v>30939.27</v>
      </c>
      <c r="G1252">
        <v>0</v>
      </c>
      <c r="H1252">
        <v>1275.72</v>
      </c>
      <c r="I1252">
        <v>1</v>
      </c>
      <c r="J1252">
        <v>1.2050988236047555E-3</v>
      </c>
      <c r="K1252">
        <f t="shared" si="74"/>
        <v>1</v>
      </c>
    </row>
    <row r="1253" spans="1:11" x14ac:dyDescent="0.3">
      <c r="A1253" t="s">
        <v>14</v>
      </c>
      <c r="B1253">
        <v>1</v>
      </c>
      <c r="C1253">
        <v>25</v>
      </c>
      <c r="D1253">
        <v>0.05</v>
      </c>
      <c r="E1253" t="s">
        <v>0</v>
      </c>
      <c r="F1253">
        <v>30902.03</v>
      </c>
      <c r="G1253">
        <v>0</v>
      </c>
      <c r="H1253">
        <v>1998.11</v>
      </c>
      <c r="I1253">
        <v>0.79900000000000004</v>
      </c>
      <c r="J1253">
        <v>0</v>
      </c>
      <c r="K1253">
        <f t="shared" si="74"/>
        <v>1</v>
      </c>
    </row>
    <row r="1254" spans="1:11" x14ac:dyDescent="0.3">
      <c r="A1254" t="s">
        <v>14</v>
      </c>
      <c r="B1254">
        <v>1</v>
      </c>
      <c r="C1254">
        <v>25</v>
      </c>
      <c r="D1254">
        <v>0.1</v>
      </c>
      <c r="E1254" t="s">
        <v>0</v>
      </c>
      <c r="F1254">
        <v>30950.11</v>
      </c>
      <c r="G1254">
        <v>0</v>
      </c>
      <c r="H1254">
        <v>1023.61</v>
      </c>
      <c r="I1254">
        <v>0.38400000000000001</v>
      </c>
      <c r="J1254">
        <v>1.5558848399279679E-3</v>
      </c>
      <c r="K1254">
        <f t="shared" si="74"/>
        <v>1</v>
      </c>
    </row>
    <row r="1255" spans="1:11" x14ac:dyDescent="0.3">
      <c r="A1255" t="s">
        <v>14</v>
      </c>
      <c r="B1255">
        <v>1</v>
      </c>
      <c r="C1255">
        <v>25</v>
      </c>
      <c r="D1255">
        <v>0.15</v>
      </c>
      <c r="E1255" t="s">
        <v>0</v>
      </c>
      <c r="F1255">
        <v>30963.07</v>
      </c>
      <c r="G1255">
        <v>0</v>
      </c>
      <c r="H1255">
        <v>1278.21</v>
      </c>
      <c r="I1255">
        <v>0.185</v>
      </c>
      <c r="J1255">
        <v>1.9752747635026768E-3</v>
      </c>
      <c r="K1255">
        <f t="shared" si="74"/>
        <v>1</v>
      </c>
    </row>
    <row r="1256" spans="1:11" x14ac:dyDescent="0.3">
      <c r="A1256" t="s">
        <v>14</v>
      </c>
      <c r="B1256">
        <v>1</v>
      </c>
      <c r="C1256">
        <v>25</v>
      </c>
      <c r="D1256">
        <v>0.2</v>
      </c>
      <c r="E1256" t="s">
        <v>0</v>
      </c>
      <c r="F1256">
        <v>30963.07</v>
      </c>
      <c r="G1256">
        <v>0</v>
      </c>
      <c r="H1256">
        <v>1718.84</v>
      </c>
      <c r="I1256">
        <v>0.872</v>
      </c>
      <c r="J1256">
        <v>1.9752747635026768E-3</v>
      </c>
      <c r="K1256">
        <f t="shared" si="74"/>
        <v>1</v>
      </c>
    </row>
    <row r="1257" spans="1:11" x14ac:dyDescent="0.3">
      <c r="A1257" t="s">
        <v>14</v>
      </c>
      <c r="B1257">
        <v>1</v>
      </c>
      <c r="C1257">
        <v>50</v>
      </c>
      <c r="D1257">
        <v>0.05</v>
      </c>
      <c r="E1257" t="s">
        <v>0</v>
      </c>
      <c r="F1257">
        <v>30939.27</v>
      </c>
      <c r="G1257">
        <v>0</v>
      </c>
      <c r="H1257">
        <v>1206.3399999999999</v>
      </c>
      <c r="I1257">
        <v>0</v>
      </c>
      <c r="J1257">
        <v>1.2050988236047555E-3</v>
      </c>
      <c r="K1257">
        <f t="shared" si="74"/>
        <v>1</v>
      </c>
    </row>
    <row r="1258" spans="1:11" x14ac:dyDescent="0.3">
      <c r="A1258" t="s">
        <v>14</v>
      </c>
      <c r="B1258">
        <v>1</v>
      </c>
      <c r="C1258">
        <v>50</v>
      </c>
      <c r="D1258">
        <v>0.1</v>
      </c>
      <c r="E1258" t="s">
        <v>0</v>
      </c>
      <c r="F1258">
        <v>30963.07</v>
      </c>
      <c r="G1258">
        <v>0</v>
      </c>
      <c r="H1258">
        <v>971.15</v>
      </c>
      <c r="I1258">
        <v>0</v>
      </c>
      <c r="J1258">
        <v>1.9752747635026768E-3</v>
      </c>
      <c r="K1258">
        <f t="shared" si="74"/>
        <v>1</v>
      </c>
    </row>
    <row r="1259" spans="1:11" x14ac:dyDescent="0.3">
      <c r="A1259" t="s">
        <v>14</v>
      </c>
      <c r="B1259">
        <v>1</v>
      </c>
      <c r="C1259">
        <v>50</v>
      </c>
      <c r="D1259">
        <v>0.15</v>
      </c>
      <c r="E1259" t="s">
        <v>0</v>
      </c>
      <c r="F1259">
        <v>31011.15</v>
      </c>
      <c r="G1259">
        <v>0</v>
      </c>
      <c r="H1259">
        <v>1701.29</v>
      </c>
      <c r="I1259">
        <v>7.3999999999999996E-2</v>
      </c>
      <c r="J1259">
        <v>3.5311596034306447E-3</v>
      </c>
      <c r="K1259">
        <f t="shared" si="74"/>
        <v>1</v>
      </c>
    </row>
    <row r="1260" spans="1:11" x14ac:dyDescent="0.3">
      <c r="A1260" t="s">
        <v>14</v>
      </c>
      <c r="B1260">
        <v>1</v>
      </c>
      <c r="C1260">
        <v>50</v>
      </c>
      <c r="D1260">
        <v>0.2</v>
      </c>
      <c r="E1260" t="s">
        <v>0</v>
      </c>
      <c r="F1260">
        <v>31259.79</v>
      </c>
      <c r="G1260">
        <v>0</v>
      </c>
      <c r="H1260">
        <v>870.54</v>
      </c>
      <c r="I1260">
        <v>3.0000000000000001E-3</v>
      </c>
      <c r="J1260">
        <v>1.1577232952010075E-2</v>
      </c>
      <c r="K1260">
        <f t="shared" si="74"/>
        <v>1</v>
      </c>
    </row>
    <row r="1261" spans="1:11" x14ac:dyDescent="0.3">
      <c r="A1261" t="s">
        <v>14</v>
      </c>
      <c r="B1261">
        <v>2</v>
      </c>
      <c r="C1261">
        <v>5</v>
      </c>
      <c r="D1261">
        <v>0.05</v>
      </c>
      <c r="E1261" t="s">
        <v>0</v>
      </c>
      <c r="F1261">
        <v>30902.03</v>
      </c>
      <c r="G1261">
        <v>0</v>
      </c>
      <c r="H1261">
        <v>1622.72</v>
      </c>
      <c r="I1261">
        <v>0.79900000000000004</v>
      </c>
      <c r="J1261">
        <v>0</v>
      </c>
      <c r="K1261">
        <f t="shared" si="74"/>
        <v>1</v>
      </c>
    </row>
    <row r="1262" spans="1:11" x14ac:dyDescent="0.3">
      <c r="A1262" t="s">
        <v>14</v>
      </c>
      <c r="B1262">
        <v>2</v>
      </c>
      <c r="C1262">
        <v>5</v>
      </c>
      <c r="D1262">
        <v>0.1</v>
      </c>
      <c r="E1262" t="s">
        <v>0</v>
      </c>
      <c r="F1262">
        <v>30902.03</v>
      </c>
      <c r="G1262">
        <v>0</v>
      </c>
      <c r="H1262">
        <v>944.09</v>
      </c>
      <c r="I1262">
        <v>1</v>
      </c>
      <c r="J1262">
        <v>0</v>
      </c>
      <c r="K1262">
        <f t="shared" si="74"/>
        <v>1</v>
      </c>
    </row>
    <row r="1263" spans="1:11" x14ac:dyDescent="0.3">
      <c r="A1263" t="s">
        <v>14</v>
      </c>
      <c r="B1263">
        <v>2</v>
      </c>
      <c r="C1263">
        <v>5</v>
      </c>
      <c r="D1263">
        <v>0.15</v>
      </c>
      <c r="E1263" t="s">
        <v>0</v>
      </c>
      <c r="F1263">
        <v>30902.03</v>
      </c>
      <c r="G1263">
        <v>0</v>
      </c>
      <c r="H1263">
        <v>1296.6600000000001</v>
      </c>
      <c r="I1263">
        <v>1</v>
      </c>
      <c r="J1263">
        <v>0</v>
      </c>
      <c r="K1263">
        <f t="shared" si="74"/>
        <v>1</v>
      </c>
    </row>
    <row r="1264" spans="1:11" x14ac:dyDescent="0.3">
      <c r="A1264" t="s">
        <v>14</v>
      </c>
      <c r="B1264">
        <v>2</v>
      </c>
      <c r="C1264">
        <v>5</v>
      </c>
      <c r="D1264">
        <v>0.2</v>
      </c>
      <c r="E1264" t="s">
        <v>0</v>
      </c>
      <c r="F1264">
        <v>30939.27</v>
      </c>
      <c r="G1264">
        <v>0</v>
      </c>
      <c r="H1264">
        <v>1089.93</v>
      </c>
      <c r="I1264">
        <v>1</v>
      </c>
      <c r="J1264">
        <v>1.2050988236047555E-3</v>
      </c>
      <c r="K1264">
        <f t="shared" si="74"/>
        <v>1</v>
      </c>
    </row>
    <row r="1265" spans="1:11" x14ac:dyDescent="0.3">
      <c r="A1265" t="s">
        <v>14</v>
      </c>
      <c r="B1265">
        <v>2</v>
      </c>
      <c r="C1265">
        <v>10</v>
      </c>
      <c r="D1265">
        <v>0.05</v>
      </c>
      <c r="E1265" t="s">
        <v>0</v>
      </c>
      <c r="F1265">
        <v>30902.03</v>
      </c>
      <c r="G1265">
        <v>0</v>
      </c>
      <c r="H1265">
        <v>1019.22</v>
      </c>
      <c r="I1265">
        <v>0.79900000000000004</v>
      </c>
      <c r="J1265">
        <v>0</v>
      </c>
      <c r="K1265">
        <f t="shared" si="74"/>
        <v>1</v>
      </c>
    </row>
    <row r="1266" spans="1:11" x14ac:dyDescent="0.3">
      <c r="A1266" t="s">
        <v>14</v>
      </c>
      <c r="B1266">
        <v>2</v>
      </c>
      <c r="C1266">
        <v>10</v>
      </c>
      <c r="D1266">
        <v>0.1</v>
      </c>
      <c r="E1266" t="s">
        <v>0</v>
      </c>
      <c r="F1266">
        <v>30902.03</v>
      </c>
      <c r="G1266">
        <v>0</v>
      </c>
      <c r="H1266">
        <v>1158.72</v>
      </c>
      <c r="I1266">
        <v>1</v>
      </c>
      <c r="J1266">
        <v>0</v>
      </c>
      <c r="K1266">
        <f t="shared" ref="K1266:K1329" si="75">IF(E1266="Optimal",1,0)</f>
        <v>1</v>
      </c>
    </row>
    <row r="1267" spans="1:11" x14ac:dyDescent="0.3">
      <c r="A1267" t="s">
        <v>14</v>
      </c>
      <c r="B1267">
        <v>2</v>
      </c>
      <c r="C1267">
        <v>10</v>
      </c>
      <c r="D1267">
        <v>0.15</v>
      </c>
      <c r="E1267" t="s">
        <v>0</v>
      </c>
      <c r="F1267">
        <v>30939.27</v>
      </c>
      <c r="G1267">
        <v>0</v>
      </c>
      <c r="H1267">
        <v>762.47</v>
      </c>
      <c r="I1267">
        <v>0.999</v>
      </c>
      <c r="J1267">
        <v>1.2050988236047555E-3</v>
      </c>
      <c r="K1267">
        <f t="shared" si="75"/>
        <v>1</v>
      </c>
    </row>
    <row r="1268" spans="1:11" x14ac:dyDescent="0.3">
      <c r="A1268" t="s">
        <v>14</v>
      </c>
      <c r="B1268">
        <v>2</v>
      </c>
      <c r="C1268">
        <v>10</v>
      </c>
      <c r="D1268">
        <v>0.2</v>
      </c>
      <c r="E1268" t="s">
        <v>0</v>
      </c>
      <c r="F1268">
        <v>30950.11</v>
      </c>
      <c r="G1268">
        <v>0</v>
      </c>
      <c r="H1268">
        <v>1292.26</v>
      </c>
      <c r="I1268">
        <v>1</v>
      </c>
      <c r="J1268">
        <v>1.5558848399279679E-3</v>
      </c>
      <c r="K1268">
        <f t="shared" si="75"/>
        <v>1</v>
      </c>
    </row>
    <row r="1269" spans="1:11" x14ac:dyDescent="0.3">
      <c r="A1269" t="s">
        <v>14</v>
      </c>
      <c r="B1269">
        <v>2</v>
      </c>
      <c r="C1269">
        <v>25</v>
      </c>
      <c r="D1269">
        <v>0.05</v>
      </c>
      <c r="E1269" t="s">
        <v>0</v>
      </c>
      <c r="F1269">
        <v>30902.03</v>
      </c>
      <c r="G1269">
        <v>0</v>
      </c>
      <c r="H1269">
        <v>838.7</v>
      </c>
      <c r="I1269">
        <v>0.79900000000000004</v>
      </c>
      <c r="J1269">
        <v>0</v>
      </c>
      <c r="K1269">
        <f t="shared" si="75"/>
        <v>1</v>
      </c>
    </row>
    <row r="1270" spans="1:11" x14ac:dyDescent="0.3">
      <c r="A1270" t="s">
        <v>14</v>
      </c>
      <c r="B1270">
        <v>2</v>
      </c>
      <c r="C1270">
        <v>25</v>
      </c>
      <c r="D1270">
        <v>0.1</v>
      </c>
      <c r="E1270" t="s">
        <v>0</v>
      </c>
      <c r="F1270">
        <v>30950.11</v>
      </c>
      <c r="G1270">
        <v>0</v>
      </c>
      <c r="H1270">
        <v>1071.1099999999999</v>
      </c>
      <c r="I1270">
        <v>0.38400000000000001</v>
      </c>
      <c r="J1270">
        <v>1.5558848399279679E-3</v>
      </c>
      <c r="K1270">
        <f t="shared" si="75"/>
        <v>1</v>
      </c>
    </row>
    <row r="1271" spans="1:11" x14ac:dyDescent="0.3">
      <c r="A1271" t="s">
        <v>14</v>
      </c>
      <c r="B1271">
        <v>2</v>
      </c>
      <c r="C1271">
        <v>25</v>
      </c>
      <c r="D1271">
        <v>0.15</v>
      </c>
      <c r="E1271" t="s">
        <v>0</v>
      </c>
      <c r="F1271">
        <v>30966.84</v>
      </c>
      <c r="G1271">
        <v>0</v>
      </c>
      <c r="H1271">
        <v>647.45000000000005</v>
      </c>
      <c r="I1271">
        <v>0.185</v>
      </c>
      <c r="J1271">
        <v>2.0972732212092282E-3</v>
      </c>
      <c r="K1271">
        <f t="shared" si="75"/>
        <v>1</v>
      </c>
    </row>
    <row r="1272" spans="1:11" x14ac:dyDescent="0.3">
      <c r="A1272" t="s">
        <v>14</v>
      </c>
      <c r="B1272">
        <v>2</v>
      </c>
      <c r="C1272">
        <v>25</v>
      </c>
      <c r="D1272">
        <v>0.2</v>
      </c>
      <c r="E1272" t="s">
        <v>0</v>
      </c>
      <c r="F1272">
        <v>30984.58</v>
      </c>
      <c r="G1272">
        <v>0</v>
      </c>
      <c r="H1272">
        <v>911.01</v>
      </c>
      <c r="I1272">
        <v>0.875</v>
      </c>
      <c r="J1272">
        <v>2.6713455394355989E-3</v>
      </c>
      <c r="K1272">
        <f t="shared" si="75"/>
        <v>1</v>
      </c>
    </row>
    <row r="1273" spans="1:11" x14ac:dyDescent="0.3">
      <c r="A1273" t="s">
        <v>14</v>
      </c>
      <c r="B1273">
        <v>2</v>
      </c>
      <c r="C1273">
        <v>50</v>
      </c>
      <c r="D1273">
        <v>0.05</v>
      </c>
      <c r="E1273" t="s">
        <v>0</v>
      </c>
      <c r="F1273">
        <v>30939.27</v>
      </c>
      <c r="G1273">
        <v>0</v>
      </c>
      <c r="H1273">
        <v>827.78</v>
      </c>
      <c r="I1273">
        <v>0</v>
      </c>
      <c r="J1273">
        <v>1.2050988236047555E-3</v>
      </c>
      <c r="K1273">
        <f t="shared" si="75"/>
        <v>1</v>
      </c>
    </row>
    <row r="1274" spans="1:11" x14ac:dyDescent="0.3">
      <c r="A1274" t="s">
        <v>14</v>
      </c>
      <c r="B1274">
        <v>2</v>
      </c>
      <c r="C1274">
        <v>50</v>
      </c>
      <c r="D1274">
        <v>0.1</v>
      </c>
      <c r="E1274" t="s">
        <v>0</v>
      </c>
      <c r="F1274">
        <v>30963.07</v>
      </c>
      <c r="G1274">
        <v>0</v>
      </c>
      <c r="H1274">
        <v>811.42</v>
      </c>
      <c r="I1274">
        <v>0</v>
      </c>
      <c r="J1274">
        <v>1.9752747635026768E-3</v>
      </c>
      <c r="K1274">
        <f t="shared" si="75"/>
        <v>1</v>
      </c>
    </row>
    <row r="1275" spans="1:11" x14ac:dyDescent="0.3">
      <c r="A1275" t="s">
        <v>14</v>
      </c>
      <c r="B1275">
        <v>2</v>
      </c>
      <c r="C1275">
        <v>50</v>
      </c>
      <c r="D1275">
        <v>0.15</v>
      </c>
      <c r="E1275" t="s">
        <v>0</v>
      </c>
      <c r="F1275">
        <v>31039.07</v>
      </c>
      <c r="G1275">
        <v>0</v>
      </c>
      <c r="H1275">
        <v>1964.31</v>
      </c>
      <c r="I1275">
        <v>0</v>
      </c>
      <c r="J1275">
        <v>4.4346601177980283E-3</v>
      </c>
      <c r="K1275">
        <f t="shared" si="75"/>
        <v>1</v>
      </c>
    </row>
    <row r="1276" spans="1:11" x14ac:dyDescent="0.3">
      <c r="A1276" t="s">
        <v>14</v>
      </c>
      <c r="B1276">
        <v>2</v>
      </c>
      <c r="C1276">
        <v>50</v>
      </c>
      <c r="D1276">
        <v>0.2</v>
      </c>
      <c r="E1276" t="s">
        <v>0</v>
      </c>
      <c r="F1276">
        <v>31162.7</v>
      </c>
      <c r="G1276">
        <v>0</v>
      </c>
      <c r="H1276">
        <v>1056.03</v>
      </c>
      <c r="I1276">
        <v>1E-3</v>
      </c>
      <c r="J1276">
        <v>8.4353681618976051E-3</v>
      </c>
      <c r="K1276">
        <f t="shared" si="75"/>
        <v>1</v>
      </c>
    </row>
    <row r="1277" spans="1:11" x14ac:dyDescent="0.3">
      <c r="A1277" t="s">
        <v>14</v>
      </c>
      <c r="B1277">
        <v>3</v>
      </c>
      <c r="C1277">
        <v>0</v>
      </c>
      <c r="D1277">
        <v>0.05</v>
      </c>
      <c r="E1277" t="s">
        <v>0</v>
      </c>
      <c r="F1277">
        <v>31014.92</v>
      </c>
      <c r="G1277">
        <v>0</v>
      </c>
      <c r="H1277">
        <v>537.61</v>
      </c>
      <c r="I1277">
        <v>0</v>
      </c>
      <c r="J1277">
        <v>3.6531580611369741E-3</v>
      </c>
      <c r="K1277">
        <f t="shared" si="75"/>
        <v>1</v>
      </c>
    </row>
    <row r="1278" spans="1:11" x14ac:dyDescent="0.3">
      <c r="A1278" t="s">
        <v>14</v>
      </c>
      <c r="B1278">
        <v>3</v>
      </c>
      <c r="C1278">
        <v>0</v>
      </c>
      <c r="D1278">
        <v>0.1</v>
      </c>
      <c r="E1278" t="s">
        <v>0</v>
      </c>
      <c r="F1278">
        <v>32251.54</v>
      </c>
      <c r="G1278">
        <v>0</v>
      </c>
      <c r="H1278">
        <v>791.56</v>
      </c>
      <c r="I1278">
        <v>0</v>
      </c>
      <c r="J1278">
        <v>4.3670593808885716E-2</v>
      </c>
      <c r="K1278">
        <f t="shared" si="75"/>
        <v>1</v>
      </c>
    </row>
    <row r="1279" spans="1:11" x14ac:dyDescent="0.3">
      <c r="A1279" t="s">
        <v>14</v>
      </c>
      <c r="B1279">
        <v>3</v>
      </c>
      <c r="C1279">
        <v>0</v>
      </c>
      <c r="D1279">
        <v>0.15</v>
      </c>
      <c r="E1279" t="s">
        <v>4</v>
      </c>
      <c r="F1279">
        <v>0</v>
      </c>
      <c r="G1279">
        <v>0</v>
      </c>
      <c r="H1279">
        <v>0.71</v>
      </c>
      <c r="J1279">
        <v>0</v>
      </c>
      <c r="K1279">
        <f t="shared" si="75"/>
        <v>0</v>
      </c>
    </row>
    <row r="1280" spans="1:11" x14ac:dyDescent="0.3">
      <c r="A1280" t="s">
        <v>14</v>
      </c>
      <c r="B1280">
        <v>3</v>
      </c>
      <c r="C1280">
        <v>0</v>
      </c>
      <c r="D1280">
        <v>0.2</v>
      </c>
      <c r="E1280" t="s">
        <v>4</v>
      </c>
      <c r="F1280">
        <v>0</v>
      </c>
      <c r="G1280">
        <v>0</v>
      </c>
      <c r="H1280">
        <v>1.33</v>
      </c>
      <c r="J1280">
        <v>0</v>
      </c>
      <c r="K1280">
        <f t="shared" si="75"/>
        <v>0</v>
      </c>
    </row>
    <row r="1281" spans="1:11" x14ac:dyDescent="0.3">
      <c r="A1281" t="s">
        <v>14</v>
      </c>
      <c r="B1281">
        <v>3</v>
      </c>
      <c r="C1281">
        <v>10</v>
      </c>
      <c r="D1281">
        <v>0.05</v>
      </c>
      <c r="E1281" t="s">
        <v>0</v>
      </c>
      <c r="F1281">
        <v>31014.92</v>
      </c>
      <c r="G1281">
        <v>0</v>
      </c>
      <c r="H1281">
        <v>906.2</v>
      </c>
      <c r="I1281">
        <v>0</v>
      </c>
      <c r="J1281">
        <v>3.6531580611369741E-3</v>
      </c>
      <c r="K1281">
        <f t="shared" si="75"/>
        <v>1</v>
      </c>
    </row>
    <row r="1282" spans="1:11" x14ac:dyDescent="0.3">
      <c r="A1282" t="s">
        <v>14</v>
      </c>
      <c r="B1282">
        <v>3</v>
      </c>
      <c r="C1282">
        <v>10</v>
      </c>
      <c r="D1282">
        <v>0.1</v>
      </c>
      <c r="E1282" t="s">
        <v>0</v>
      </c>
      <c r="F1282">
        <v>32251.54</v>
      </c>
      <c r="G1282">
        <v>0</v>
      </c>
      <c r="H1282">
        <v>1259.9100000000001</v>
      </c>
      <c r="I1282">
        <v>0</v>
      </c>
      <c r="J1282">
        <v>4.3670593808885716E-2</v>
      </c>
      <c r="K1282">
        <f t="shared" si="75"/>
        <v>1</v>
      </c>
    </row>
    <row r="1283" spans="1:11" x14ac:dyDescent="0.3">
      <c r="A1283" t="s">
        <v>14</v>
      </c>
      <c r="B1283">
        <v>3</v>
      </c>
      <c r="C1283">
        <v>10</v>
      </c>
      <c r="D1283">
        <v>0.15</v>
      </c>
      <c r="E1283" t="s">
        <v>4</v>
      </c>
      <c r="F1283">
        <v>0</v>
      </c>
      <c r="G1283">
        <v>0</v>
      </c>
      <c r="H1283">
        <v>0.64</v>
      </c>
      <c r="J1283">
        <v>0</v>
      </c>
      <c r="K1283">
        <f t="shared" si="75"/>
        <v>0</v>
      </c>
    </row>
    <row r="1284" spans="1:11" x14ac:dyDescent="0.3">
      <c r="A1284" t="s">
        <v>14</v>
      </c>
      <c r="B1284">
        <v>3</v>
      </c>
      <c r="C1284">
        <v>10</v>
      </c>
      <c r="D1284">
        <v>0.2</v>
      </c>
      <c r="E1284" t="s">
        <v>4</v>
      </c>
      <c r="F1284">
        <v>0</v>
      </c>
      <c r="G1284">
        <v>0</v>
      </c>
      <c r="H1284">
        <v>0.57999999999999996</v>
      </c>
      <c r="J1284">
        <v>0</v>
      </c>
      <c r="K1284">
        <f t="shared" si="75"/>
        <v>0</v>
      </c>
    </row>
    <row r="1285" spans="1:11" x14ac:dyDescent="0.3">
      <c r="A1285" t="s">
        <v>14</v>
      </c>
      <c r="B1285">
        <v>3</v>
      </c>
      <c r="C1285">
        <v>25</v>
      </c>
      <c r="D1285">
        <v>0.05</v>
      </c>
      <c r="E1285" t="s">
        <v>0</v>
      </c>
      <c r="F1285">
        <v>31014.92</v>
      </c>
      <c r="G1285">
        <v>0</v>
      </c>
      <c r="H1285">
        <v>839.13</v>
      </c>
      <c r="I1285">
        <v>0</v>
      </c>
      <c r="J1285">
        <v>3.6531580611369741E-3</v>
      </c>
      <c r="K1285">
        <f t="shared" si="75"/>
        <v>1</v>
      </c>
    </row>
    <row r="1286" spans="1:11" x14ac:dyDescent="0.3">
      <c r="A1286" t="s">
        <v>14</v>
      </c>
      <c r="B1286">
        <v>3</v>
      </c>
      <c r="C1286">
        <v>25</v>
      </c>
      <c r="D1286">
        <v>0.1</v>
      </c>
      <c r="E1286" t="s">
        <v>0</v>
      </c>
      <c r="F1286">
        <v>32251.54</v>
      </c>
      <c r="G1286">
        <v>0</v>
      </c>
      <c r="H1286">
        <v>951.15</v>
      </c>
      <c r="I1286">
        <v>0</v>
      </c>
      <c r="J1286">
        <v>4.3670593808885716E-2</v>
      </c>
      <c r="K1286">
        <f t="shared" si="75"/>
        <v>1</v>
      </c>
    </row>
    <row r="1287" spans="1:11" x14ac:dyDescent="0.3">
      <c r="A1287" t="s">
        <v>14</v>
      </c>
      <c r="B1287">
        <v>3</v>
      </c>
      <c r="C1287">
        <v>25</v>
      </c>
      <c r="D1287">
        <v>0.15</v>
      </c>
      <c r="E1287" t="s">
        <v>4</v>
      </c>
      <c r="F1287">
        <v>0</v>
      </c>
      <c r="G1287">
        <v>0</v>
      </c>
      <c r="H1287">
        <v>0.67</v>
      </c>
      <c r="J1287">
        <v>0</v>
      </c>
      <c r="K1287">
        <f t="shared" si="75"/>
        <v>0</v>
      </c>
    </row>
    <row r="1288" spans="1:11" x14ac:dyDescent="0.3">
      <c r="A1288" t="s">
        <v>14</v>
      </c>
      <c r="B1288">
        <v>3</v>
      </c>
      <c r="C1288">
        <v>25</v>
      </c>
      <c r="D1288">
        <v>0.2</v>
      </c>
      <c r="E1288" t="s">
        <v>4</v>
      </c>
      <c r="F1288">
        <v>0</v>
      </c>
      <c r="G1288">
        <v>0</v>
      </c>
      <c r="H1288">
        <v>0.63</v>
      </c>
      <c r="J1288">
        <v>0</v>
      </c>
      <c r="K1288">
        <f t="shared" si="75"/>
        <v>0</v>
      </c>
    </row>
    <row r="1289" spans="1:11" x14ac:dyDescent="0.3">
      <c r="A1289" t="s">
        <v>14</v>
      </c>
      <c r="B1289">
        <v>3</v>
      </c>
      <c r="C1289">
        <v>50</v>
      </c>
      <c r="D1289">
        <v>0.05</v>
      </c>
      <c r="E1289" t="s">
        <v>0</v>
      </c>
      <c r="F1289">
        <v>31014.92</v>
      </c>
      <c r="G1289">
        <v>0</v>
      </c>
      <c r="H1289">
        <v>603.91999999999996</v>
      </c>
      <c r="I1289">
        <v>0</v>
      </c>
      <c r="J1289">
        <v>3.6531580611369741E-3</v>
      </c>
      <c r="K1289">
        <f t="shared" si="75"/>
        <v>1</v>
      </c>
    </row>
    <row r="1290" spans="1:11" x14ac:dyDescent="0.3">
      <c r="A1290" t="s">
        <v>14</v>
      </c>
      <c r="B1290">
        <v>3</v>
      </c>
      <c r="C1290">
        <v>50</v>
      </c>
      <c r="D1290">
        <v>0.1</v>
      </c>
      <c r="E1290" t="s">
        <v>0</v>
      </c>
      <c r="F1290">
        <v>32251.54</v>
      </c>
      <c r="G1290">
        <v>0</v>
      </c>
      <c r="H1290">
        <v>542.66</v>
      </c>
      <c r="I1290">
        <v>0</v>
      </c>
      <c r="J1290">
        <v>4.3670593808885716E-2</v>
      </c>
      <c r="K1290">
        <f t="shared" si="75"/>
        <v>1</v>
      </c>
    </row>
    <row r="1291" spans="1:11" x14ac:dyDescent="0.3">
      <c r="A1291" t="s">
        <v>14</v>
      </c>
      <c r="B1291">
        <v>3</v>
      </c>
      <c r="C1291">
        <v>50</v>
      </c>
      <c r="D1291">
        <v>0.15</v>
      </c>
      <c r="E1291" t="s">
        <v>4</v>
      </c>
      <c r="F1291">
        <v>0</v>
      </c>
      <c r="G1291">
        <v>0</v>
      </c>
      <c r="H1291">
        <v>0.71</v>
      </c>
      <c r="J1291">
        <v>0</v>
      </c>
      <c r="K1291">
        <f t="shared" si="75"/>
        <v>0</v>
      </c>
    </row>
    <row r="1292" spans="1:11" x14ac:dyDescent="0.3">
      <c r="A1292" t="s">
        <v>14</v>
      </c>
      <c r="B1292">
        <v>3</v>
      </c>
      <c r="C1292">
        <v>50</v>
      </c>
      <c r="D1292">
        <v>0.2</v>
      </c>
      <c r="E1292" t="s">
        <v>4</v>
      </c>
      <c r="F1292">
        <v>0</v>
      </c>
      <c r="G1292">
        <v>0</v>
      </c>
      <c r="H1292">
        <v>0.75</v>
      </c>
      <c r="J1292">
        <v>0</v>
      </c>
      <c r="K1292">
        <f t="shared" si="75"/>
        <v>0</v>
      </c>
    </row>
    <row r="1293" spans="1:11" x14ac:dyDescent="0.3">
      <c r="A1293" t="s">
        <v>13</v>
      </c>
      <c r="B1293">
        <v>0</v>
      </c>
      <c r="C1293">
        <v>0</v>
      </c>
      <c r="D1293">
        <v>0.05</v>
      </c>
      <c r="E1293" t="s">
        <v>0</v>
      </c>
      <c r="F1293">
        <v>88901.56</v>
      </c>
      <c r="G1293">
        <v>0</v>
      </c>
      <c r="H1293">
        <v>2047.58</v>
      </c>
      <c r="I1293">
        <v>1</v>
      </c>
      <c r="J1293">
        <v>0</v>
      </c>
      <c r="K1293">
        <f t="shared" si="75"/>
        <v>1</v>
      </c>
    </row>
    <row r="1294" spans="1:11" x14ac:dyDescent="0.3">
      <c r="A1294" t="s">
        <v>13</v>
      </c>
      <c r="B1294">
        <v>0</v>
      </c>
      <c r="C1294">
        <v>0</v>
      </c>
      <c r="D1294">
        <v>0.1</v>
      </c>
      <c r="E1294" t="s">
        <v>0</v>
      </c>
      <c r="F1294">
        <v>88901.56</v>
      </c>
      <c r="G1294">
        <v>0</v>
      </c>
      <c r="H1294">
        <v>2077.1999999999998</v>
      </c>
      <c r="I1294">
        <v>1</v>
      </c>
      <c r="J1294">
        <v>0</v>
      </c>
      <c r="K1294">
        <f t="shared" si="75"/>
        <v>1</v>
      </c>
    </row>
    <row r="1295" spans="1:11" x14ac:dyDescent="0.3">
      <c r="A1295" t="s">
        <v>13</v>
      </c>
      <c r="B1295">
        <v>0</v>
      </c>
      <c r="C1295">
        <v>0</v>
      </c>
      <c r="D1295">
        <v>0.15</v>
      </c>
      <c r="E1295" t="s">
        <v>0</v>
      </c>
      <c r="F1295">
        <v>88901.56</v>
      </c>
      <c r="G1295">
        <v>0</v>
      </c>
      <c r="H1295">
        <v>2077.38</v>
      </c>
      <c r="I1295">
        <v>1</v>
      </c>
      <c r="J1295">
        <v>0</v>
      </c>
      <c r="K1295">
        <f t="shared" si="75"/>
        <v>1</v>
      </c>
    </row>
    <row r="1296" spans="1:11" x14ac:dyDescent="0.3">
      <c r="A1296" t="s">
        <v>13</v>
      </c>
      <c r="B1296">
        <v>0</v>
      </c>
      <c r="C1296">
        <v>0</v>
      </c>
      <c r="D1296">
        <v>0.2</v>
      </c>
      <c r="E1296" t="s">
        <v>0</v>
      </c>
      <c r="F1296">
        <v>88901.56</v>
      </c>
      <c r="G1296">
        <v>0</v>
      </c>
      <c r="H1296">
        <v>1862.2</v>
      </c>
      <c r="I1296">
        <v>1</v>
      </c>
      <c r="J1296">
        <v>0</v>
      </c>
      <c r="K1296">
        <f t="shared" si="75"/>
        <v>1</v>
      </c>
    </row>
    <row r="1297" spans="1:11" x14ac:dyDescent="0.3">
      <c r="A1297" t="s">
        <v>13</v>
      </c>
      <c r="B1297">
        <v>1</v>
      </c>
      <c r="C1297">
        <v>5</v>
      </c>
      <c r="D1297">
        <v>0.05</v>
      </c>
      <c r="E1297" t="s">
        <v>1</v>
      </c>
      <c r="F1297">
        <v>92209.54</v>
      </c>
      <c r="G1297">
        <v>4.1500000000000004</v>
      </c>
      <c r="H1297">
        <v>3602.36</v>
      </c>
      <c r="I1297">
        <v>1</v>
      </c>
      <c r="J1297">
        <v>3.7209470789938859E-2</v>
      </c>
      <c r="K1297">
        <f t="shared" si="75"/>
        <v>0</v>
      </c>
    </row>
    <row r="1298" spans="1:11" x14ac:dyDescent="0.3">
      <c r="A1298" t="s">
        <v>13</v>
      </c>
      <c r="B1298">
        <v>1</v>
      </c>
      <c r="C1298">
        <v>5</v>
      </c>
      <c r="D1298">
        <v>0.1</v>
      </c>
      <c r="E1298" t="s">
        <v>1</v>
      </c>
      <c r="F1298">
        <v>89418.34</v>
      </c>
      <c r="G1298">
        <v>1.01</v>
      </c>
      <c r="H1298">
        <v>3601.2</v>
      </c>
      <c r="I1298">
        <v>1</v>
      </c>
      <c r="J1298">
        <v>5.8129463644958079E-3</v>
      </c>
      <c r="K1298">
        <f t="shared" si="75"/>
        <v>0</v>
      </c>
    </row>
    <row r="1299" spans="1:11" x14ac:dyDescent="0.3">
      <c r="A1299" t="s">
        <v>13</v>
      </c>
      <c r="B1299">
        <v>1</v>
      </c>
      <c r="C1299">
        <v>5</v>
      </c>
      <c r="D1299">
        <v>0.15</v>
      </c>
      <c r="E1299" t="s">
        <v>1</v>
      </c>
      <c r="F1299">
        <v>89700.68</v>
      </c>
      <c r="G1299">
        <v>1.29</v>
      </c>
      <c r="H1299">
        <v>3604.1</v>
      </c>
      <c r="I1299">
        <v>1</v>
      </c>
      <c r="J1299">
        <v>8.9888186439022189E-3</v>
      </c>
      <c r="K1299">
        <f t="shared" si="75"/>
        <v>0</v>
      </c>
    </row>
    <row r="1300" spans="1:11" x14ac:dyDescent="0.3">
      <c r="A1300" t="s">
        <v>13</v>
      </c>
      <c r="B1300">
        <v>1</v>
      </c>
      <c r="C1300">
        <v>5</v>
      </c>
      <c r="D1300">
        <v>0.2</v>
      </c>
      <c r="E1300" t="s">
        <v>1</v>
      </c>
      <c r="F1300">
        <v>89759.96</v>
      </c>
      <c r="G1300">
        <v>1.26</v>
      </c>
      <c r="H1300">
        <v>3603.15</v>
      </c>
      <c r="I1300">
        <v>1</v>
      </c>
      <c r="J1300">
        <v>9.6556235908571431E-3</v>
      </c>
      <c r="K1300">
        <f t="shared" si="75"/>
        <v>0</v>
      </c>
    </row>
    <row r="1301" spans="1:11" x14ac:dyDescent="0.3">
      <c r="A1301" t="s">
        <v>13</v>
      </c>
      <c r="B1301">
        <v>1</v>
      </c>
      <c r="C1301">
        <v>10</v>
      </c>
      <c r="D1301">
        <v>0.05</v>
      </c>
      <c r="E1301" t="s">
        <v>1</v>
      </c>
      <c r="F1301">
        <v>89184.07</v>
      </c>
      <c r="G1301">
        <v>0.84</v>
      </c>
      <c r="H1301">
        <v>3603.06</v>
      </c>
      <c r="I1301">
        <v>1</v>
      </c>
      <c r="J1301">
        <v>3.1777845068186039E-3</v>
      </c>
      <c r="K1301">
        <f t="shared" si="75"/>
        <v>0</v>
      </c>
    </row>
    <row r="1302" spans="1:11" x14ac:dyDescent="0.3">
      <c r="A1302" t="s">
        <v>13</v>
      </c>
      <c r="B1302">
        <v>1</v>
      </c>
      <c r="C1302">
        <v>10</v>
      </c>
      <c r="D1302">
        <v>0.1</v>
      </c>
      <c r="E1302" t="s">
        <v>1</v>
      </c>
      <c r="F1302">
        <v>89736.05</v>
      </c>
      <c r="G1302">
        <v>1.33</v>
      </c>
      <c r="H1302">
        <v>3602.73</v>
      </c>
      <c r="I1302">
        <v>1</v>
      </c>
      <c r="J1302">
        <v>9.3866744295600935E-3</v>
      </c>
      <c r="K1302">
        <f t="shared" si="75"/>
        <v>0</v>
      </c>
    </row>
    <row r="1303" spans="1:11" x14ac:dyDescent="0.3">
      <c r="A1303" t="s">
        <v>13</v>
      </c>
      <c r="B1303">
        <v>1</v>
      </c>
      <c r="C1303">
        <v>10</v>
      </c>
      <c r="D1303">
        <v>0.15</v>
      </c>
      <c r="E1303" t="s">
        <v>1</v>
      </c>
      <c r="F1303">
        <v>89826.34</v>
      </c>
      <c r="G1303">
        <v>1.37</v>
      </c>
      <c r="H1303">
        <v>3601.24</v>
      </c>
      <c r="I1303">
        <v>1</v>
      </c>
      <c r="J1303">
        <v>1.0402292153253612E-2</v>
      </c>
      <c r="K1303">
        <f t="shared" si="75"/>
        <v>0</v>
      </c>
    </row>
    <row r="1304" spans="1:11" x14ac:dyDescent="0.3">
      <c r="A1304" t="s">
        <v>13</v>
      </c>
      <c r="B1304">
        <v>1</v>
      </c>
      <c r="C1304">
        <v>10</v>
      </c>
      <c r="D1304">
        <v>0.2</v>
      </c>
      <c r="E1304" t="s">
        <v>1</v>
      </c>
      <c r="F1304">
        <v>91562.51</v>
      </c>
      <c r="G1304">
        <v>3.03</v>
      </c>
      <c r="H1304">
        <v>3602.69</v>
      </c>
      <c r="I1304">
        <v>1</v>
      </c>
      <c r="J1304">
        <v>2.9931420775968443E-2</v>
      </c>
      <c r="K1304">
        <f t="shared" si="75"/>
        <v>0</v>
      </c>
    </row>
    <row r="1305" spans="1:11" x14ac:dyDescent="0.3">
      <c r="A1305" t="s">
        <v>13</v>
      </c>
      <c r="B1305">
        <v>1</v>
      </c>
      <c r="C1305">
        <v>25</v>
      </c>
      <c r="D1305">
        <v>0.05</v>
      </c>
      <c r="E1305" t="s">
        <v>1</v>
      </c>
      <c r="F1305">
        <v>90631.72</v>
      </c>
      <c r="G1305">
        <v>2.35</v>
      </c>
      <c r="H1305">
        <v>3601.79</v>
      </c>
      <c r="I1305">
        <v>0.99099999999999999</v>
      </c>
      <c r="J1305">
        <v>1.9461525759502996E-2</v>
      </c>
      <c r="K1305">
        <f t="shared" si="75"/>
        <v>0</v>
      </c>
    </row>
    <row r="1306" spans="1:11" x14ac:dyDescent="0.3">
      <c r="A1306" t="s">
        <v>13</v>
      </c>
      <c r="B1306">
        <v>1</v>
      </c>
      <c r="C1306">
        <v>25</v>
      </c>
      <c r="D1306">
        <v>0.1</v>
      </c>
      <c r="E1306" t="s">
        <v>1</v>
      </c>
      <c r="F1306">
        <v>89629.28</v>
      </c>
      <c r="G1306">
        <v>0.98</v>
      </c>
      <c r="H1306">
        <v>3601.02</v>
      </c>
      <c r="I1306">
        <v>0.93100000000000005</v>
      </c>
      <c r="J1306">
        <v>8.1856831308697586E-3</v>
      </c>
      <c r="K1306">
        <f t="shared" si="75"/>
        <v>0</v>
      </c>
    </row>
    <row r="1307" spans="1:11" x14ac:dyDescent="0.3">
      <c r="A1307" t="s">
        <v>13</v>
      </c>
      <c r="B1307">
        <v>1</v>
      </c>
      <c r="C1307">
        <v>25</v>
      </c>
      <c r="D1307">
        <v>0.15</v>
      </c>
      <c r="E1307" t="s">
        <v>1</v>
      </c>
      <c r="F1307">
        <v>94558</v>
      </c>
      <c r="G1307">
        <v>5.91</v>
      </c>
      <c r="H1307">
        <v>3602.05</v>
      </c>
      <c r="I1307">
        <v>1</v>
      </c>
      <c r="J1307">
        <v>6.3625880130787404E-2</v>
      </c>
      <c r="K1307">
        <f t="shared" si="75"/>
        <v>0</v>
      </c>
    </row>
    <row r="1308" spans="1:11" x14ac:dyDescent="0.3">
      <c r="A1308" t="s">
        <v>13</v>
      </c>
      <c r="B1308">
        <v>1</v>
      </c>
      <c r="C1308">
        <v>25</v>
      </c>
      <c r="D1308">
        <v>0.2</v>
      </c>
      <c r="E1308" t="s">
        <v>1</v>
      </c>
      <c r="F1308">
        <v>99790.12</v>
      </c>
      <c r="G1308">
        <v>10.47</v>
      </c>
      <c r="H1308">
        <v>3602.43</v>
      </c>
      <c r="I1308">
        <v>0.999</v>
      </c>
      <c r="J1308">
        <v>0.12247884064126646</v>
      </c>
      <c r="K1308">
        <f t="shared" si="75"/>
        <v>0</v>
      </c>
    </row>
    <row r="1309" spans="1:11" x14ac:dyDescent="0.3">
      <c r="A1309" t="s">
        <v>13</v>
      </c>
      <c r="B1309">
        <v>1</v>
      </c>
      <c r="C1309">
        <v>50</v>
      </c>
      <c r="D1309">
        <v>0.05</v>
      </c>
      <c r="E1309" t="s">
        <v>1</v>
      </c>
      <c r="F1309">
        <v>108841.68</v>
      </c>
      <c r="G1309">
        <v>18.579999999999998</v>
      </c>
      <c r="H1309">
        <v>3603.21</v>
      </c>
      <c r="I1309">
        <v>4.0000000000000001E-3</v>
      </c>
      <c r="J1309">
        <v>0.22429437683658193</v>
      </c>
      <c r="K1309">
        <f t="shared" si="75"/>
        <v>0</v>
      </c>
    </row>
    <row r="1310" spans="1:11" x14ac:dyDescent="0.3">
      <c r="A1310" t="s">
        <v>13</v>
      </c>
      <c r="B1310">
        <v>1</v>
      </c>
      <c r="C1310">
        <v>50</v>
      </c>
      <c r="D1310">
        <v>0.1</v>
      </c>
      <c r="E1310" t="s">
        <v>1</v>
      </c>
      <c r="F1310">
        <v>110135.75</v>
      </c>
      <c r="G1310">
        <v>19.09</v>
      </c>
      <c r="H1310">
        <v>3614.34</v>
      </c>
      <c r="I1310">
        <v>5.0000000000000001E-3</v>
      </c>
      <c r="J1310">
        <v>0.23885058934848846</v>
      </c>
      <c r="K1310">
        <f t="shared" si="75"/>
        <v>0</v>
      </c>
    </row>
    <row r="1311" spans="1:11" x14ac:dyDescent="0.3">
      <c r="A1311" t="s">
        <v>13</v>
      </c>
      <c r="B1311">
        <v>1</v>
      </c>
      <c r="C1311">
        <v>50</v>
      </c>
      <c r="D1311">
        <v>0.15</v>
      </c>
      <c r="E1311" t="s">
        <v>1</v>
      </c>
      <c r="F1311">
        <v>95280.960000000006</v>
      </c>
      <c r="G1311">
        <v>5.83</v>
      </c>
      <c r="H1311">
        <v>3601.83</v>
      </c>
      <c r="I1311">
        <v>1.2E-2</v>
      </c>
      <c r="J1311">
        <v>7.1758020894121533E-2</v>
      </c>
      <c r="K1311">
        <f t="shared" si="75"/>
        <v>0</v>
      </c>
    </row>
    <row r="1312" spans="1:11" x14ac:dyDescent="0.3">
      <c r="A1312" t="s">
        <v>13</v>
      </c>
      <c r="B1312">
        <v>1</v>
      </c>
      <c r="C1312">
        <v>50</v>
      </c>
      <c r="D1312">
        <v>0.2</v>
      </c>
      <c r="E1312" t="s">
        <v>1</v>
      </c>
      <c r="F1312">
        <v>116350.27</v>
      </c>
      <c r="G1312">
        <v>22.39</v>
      </c>
      <c r="H1312">
        <v>3601.78</v>
      </c>
      <c r="I1312">
        <v>4.2999999999999997E-2</v>
      </c>
      <c r="J1312">
        <v>0.3087539746209178</v>
      </c>
      <c r="K1312">
        <f t="shared" si="75"/>
        <v>0</v>
      </c>
    </row>
    <row r="1313" spans="1:11" x14ac:dyDescent="0.3">
      <c r="A1313" t="s">
        <v>13</v>
      </c>
      <c r="B1313">
        <v>2</v>
      </c>
      <c r="C1313">
        <v>5</v>
      </c>
      <c r="D1313">
        <v>0.05</v>
      </c>
      <c r="E1313" t="s">
        <v>1</v>
      </c>
      <c r="F1313">
        <v>93042.32</v>
      </c>
      <c r="G1313">
        <v>4.9800000000000004</v>
      </c>
      <c r="H1313">
        <v>3608.05</v>
      </c>
      <c r="I1313">
        <v>0.996</v>
      </c>
      <c r="J1313">
        <v>4.6576910461413767E-2</v>
      </c>
      <c r="K1313">
        <f t="shared" si="75"/>
        <v>0</v>
      </c>
    </row>
    <row r="1314" spans="1:11" x14ac:dyDescent="0.3">
      <c r="A1314" t="s">
        <v>13</v>
      </c>
      <c r="B1314">
        <v>2</v>
      </c>
      <c r="C1314">
        <v>5</v>
      </c>
      <c r="D1314">
        <v>0.1</v>
      </c>
      <c r="E1314" t="s">
        <v>1</v>
      </c>
      <c r="F1314">
        <v>89630.7</v>
      </c>
      <c r="G1314">
        <v>1.19</v>
      </c>
      <c r="H1314">
        <v>3601.88</v>
      </c>
      <c r="I1314">
        <v>1</v>
      </c>
      <c r="J1314">
        <v>8.2016558539579343E-3</v>
      </c>
      <c r="K1314">
        <f t="shared" si="75"/>
        <v>0</v>
      </c>
    </row>
    <row r="1315" spans="1:11" x14ac:dyDescent="0.3">
      <c r="A1315" t="s">
        <v>13</v>
      </c>
      <c r="B1315">
        <v>2</v>
      </c>
      <c r="C1315">
        <v>5</v>
      </c>
      <c r="D1315">
        <v>0.15</v>
      </c>
      <c r="E1315" t="s">
        <v>1</v>
      </c>
      <c r="F1315">
        <v>89903.039999999994</v>
      </c>
      <c r="G1315">
        <v>1.37</v>
      </c>
      <c r="H1315">
        <v>3601.19</v>
      </c>
      <c r="I1315">
        <v>1</v>
      </c>
      <c r="J1315">
        <v>1.1265044167953819E-2</v>
      </c>
      <c r="K1315">
        <f t="shared" si="75"/>
        <v>0</v>
      </c>
    </row>
    <row r="1316" spans="1:11" x14ac:dyDescent="0.3">
      <c r="A1316" t="s">
        <v>13</v>
      </c>
      <c r="B1316">
        <v>2</v>
      </c>
      <c r="C1316">
        <v>5</v>
      </c>
      <c r="D1316">
        <v>0.2</v>
      </c>
      <c r="E1316" t="s">
        <v>1</v>
      </c>
      <c r="F1316">
        <v>90577.01</v>
      </c>
      <c r="G1316">
        <v>1.88</v>
      </c>
      <c r="H1316">
        <v>3602.07</v>
      </c>
      <c r="I1316">
        <v>1</v>
      </c>
      <c r="J1316">
        <v>1.884612598474078E-2</v>
      </c>
      <c r="K1316">
        <f t="shared" si="75"/>
        <v>0</v>
      </c>
    </row>
    <row r="1317" spans="1:11" x14ac:dyDescent="0.3">
      <c r="A1317" t="s">
        <v>13</v>
      </c>
      <c r="B1317">
        <v>2</v>
      </c>
      <c r="C1317">
        <v>10</v>
      </c>
      <c r="D1317">
        <v>0.05</v>
      </c>
      <c r="E1317" t="s">
        <v>1</v>
      </c>
      <c r="F1317">
        <v>89624.81</v>
      </c>
      <c r="G1317">
        <v>1.21</v>
      </c>
      <c r="H1317">
        <v>3601.96</v>
      </c>
      <c r="I1317">
        <v>0.99399999999999999</v>
      </c>
      <c r="J1317">
        <v>8.1354027983311372E-3</v>
      </c>
      <c r="K1317">
        <f t="shared" si="75"/>
        <v>0</v>
      </c>
    </row>
    <row r="1318" spans="1:11" x14ac:dyDescent="0.3">
      <c r="A1318" t="s">
        <v>13</v>
      </c>
      <c r="B1318">
        <v>2</v>
      </c>
      <c r="C1318">
        <v>10</v>
      </c>
      <c r="D1318">
        <v>0.1</v>
      </c>
      <c r="E1318" t="s">
        <v>1</v>
      </c>
      <c r="F1318">
        <v>94998.84</v>
      </c>
      <c r="G1318">
        <v>6.52</v>
      </c>
      <c r="H1318">
        <v>3601.45</v>
      </c>
      <c r="I1318">
        <v>1</v>
      </c>
      <c r="J1318">
        <v>6.8584623261954025E-2</v>
      </c>
      <c r="K1318">
        <f t="shared" si="75"/>
        <v>0</v>
      </c>
    </row>
    <row r="1319" spans="1:11" x14ac:dyDescent="0.3">
      <c r="A1319" t="s">
        <v>13</v>
      </c>
      <c r="B1319">
        <v>2</v>
      </c>
      <c r="C1319">
        <v>10</v>
      </c>
      <c r="D1319">
        <v>0.15</v>
      </c>
      <c r="E1319" t="s">
        <v>1</v>
      </c>
      <c r="F1319">
        <v>90770.41</v>
      </c>
      <c r="G1319">
        <v>1.75</v>
      </c>
      <c r="H1319">
        <v>3601.94</v>
      </c>
      <c r="I1319">
        <v>1</v>
      </c>
      <c r="J1319">
        <v>2.1021565875784409E-2</v>
      </c>
      <c r="K1319">
        <f t="shared" si="75"/>
        <v>0</v>
      </c>
    </row>
    <row r="1320" spans="1:11" x14ac:dyDescent="0.3">
      <c r="A1320" t="s">
        <v>13</v>
      </c>
      <c r="B1320">
        <v>2</v>
      </c>
      <c r="C1320">
        <v>10</v>
      </c>
      <c r="D1320">
        <v>0.2</v>
      </c>
      <c r="E1320" t="s">
        <v>1</v>
      </c>
      <c r="F1320">
        <v>92476.04</v>
      </c>
      <c r="G1320">
        <v>3.06</v>
      </c>
      <c r="H1320">
        <v>3602.36</v>
      </c>
      <c r="I1320">
        <v>1</v>
      </c>
      <c r="J1320">
        <v>4.020716846813488E-2</v>
      </c>
      <c r="K1320">
        <f t="shared" si="75"/>
        <v>0</v>
      </c>
    </row>
    <row r="1321" spans="1:11" x14ac:dyDescent="0.3">
      <c r="A1321" t="s">
        <v>13</v>
      </c>
      <c r="B1321">
        <v>2</v>
      </c>
      <c r="C1321">
        <v>25</v>
      </c>
      <c r="D1321">
        <v>0.05</v>
      </c>
      <c r="E1321" t="s">
        <v>1</v>
      </c>
      <c r="F1321">
        <v>90546.39</v>
      </c>
      <c r="G1321">
        <v>1.97</v>
      </c>
      <c r="H1321">
        <v>3603.01</v>
      </c>
      <c r="I1321">
        <v>0</v>
      </c>
      <c r="J1321">
        <v>1.8501700082653283E-2</v>
      </c>
      <c r="K1321">
        <f t="shared" si="75"/>
        <v>0</v>
      </c>
    </row>
    <row r="1322" spans="1:11" x14ac:dyDescent="0.3">
      <c r="A1322" t="s">
        <v>13</v>
      </c>
      <c r="B1322">
        <v>2</v>
      </c>
      <c r="C1322">
        <v>25</v>
      </c>
      <c r="D1322">
        <v>0.1</v>
      </c>
      <c r="E1322" t="s">
        <v>1</v>
      </c>
      <c r="F1322">
        <v>99706.15</v>
      </c>
      <c r="G1322">
        <v>10.199999999999999</v>
      </c>
      <c r="H1322">
        <v>3609.17</v>
      </c>
      <c r="I1322">
        <v>0</v>
      </c>
      <c r="J1322">
        <v>0.12153431278371274</v>
      </c>
      <c r="K1322">
        <f t="shared" si="75"/>
        <v>0</v>
      </c>
    </row>
    <row r="1323" spans="1:11" x14ac:dyDescent="0.3">
      <c r="A1323" t="s">
        <v>13</v>
      </c>
      <c r="B1323">
        <v>2</v>
      </c>
      <c r="C1323">
        <v>25</v>
      </c>
      <c r="D1323">
        <v>0.15</v>
      </c>
      <c r="E1323" t="s">
        <v>1</v>
      </c>
      <c r="F1323">
        <v>92860.02</v>
      </c>
      <c r="G1323">
        <v>2.72</v>
      </c>
      <c r="H1323">
        <v>3609.18</v>
      </c>
      <c r="I1323">
        <v>0</v>
      </c>
      <c r="J1323">
        <v>4.4526327771976071E-2</v>
      </c>
      <c r="K1323">
        <f t="shared" si="75"/>
        <v>0</v>
      </c>
    </row>
    <row r="1324" spans="1:11" x14ac:dyDescent="0.3">
      <c r="A1324" t="s">
        <v>13</v>
      </c>
      <c r="B1324">
        <v>2</v>
      </c>
      <c r="C1324">
        <v>25</v>
      </c>
      <c r="D1324">
        <v>0.2</v>
      </c>
      <c r="E1324" t="s">
        <v>1</v>
      </c>
      <c r="F1324">
        <v>93980.26</v>
      </c>
      <c r="G1324">
        <v>2.75</v>
      </c>
      <c r="H1324">
        <v>3617.45</v>
      </c>
      <c r="I1324">
        <v>0</v>
      </c>
      <c r="J1324">
        <v>5.7127231513147692E-2</v>
      </c>
      <c r="K1324">
        <f t="shared" si="75"/>
        <v>0</v>
      </c>
    </row>
    <row r="1325" spans="1:11" x14ac:dyDescent="0.3">
      <c r="A1325" t="s">
        <v>13</v>
      </c>
      <c r="B1325">
        <v>2</v>
      </c>
      <c r="C1325">
        <v>50</v>
      </c>
      <c r="D1325">
        <v>0.05</v>
      </c>
      <c r="E1325" t="s">
        <v>1</v>
      </c>
      <c r="F1325">
        <v>95473.83</v>
      </c>
      <c r="G1325">
        <v>6.88</v>
      </c>
      <c r="H1325">
        <v>3616.8</v>
      </c>
      <c r="I1325">
        <v>0</v>
      </c>
      <c r="J1325">
        <v>7.3927499134998298E-2</v>
      </c>
      <c r="K1325">
        <f t="shared" si="75"/>
        <v>0</v>
      </c>
    </row>
    <row r="1326" spans="1:11" x14ac:dyDescent="0.3">
      <c r="A1326" t="s">
        <v>13</v>
      </c>
      <c r="B1326">
        <v>2</v>
      </c>
      <c r="C1326">
        <v>50</v>
      </c>
      <c r="D1326">
        <v>0.1</v>
      </c>
      <c r="E1326" t="s">
        <v>1</v>
      </c>
      <c r="F1326">
        <v>96885.52</v>
      </c>
      <c r="G1326">
        <v>7.4</v>
      </c>
      <c r="H1326">
        <v>3602.91</v>
      </c>
      <c r="I1326">
        <v>0</v>
      </c>
      <c r="J1326">
        <v>8.9806748048065765E-2</v>
      </c>
      <c r="K1326">
        <f t="shared" si="75"/>
        <v>0</v>
      </c>
    </row>
    <row r="1327" spans="1:11" x14ac:dyDescent="0.3">
      <c r="A1327" t="s">
        <v>13</v>
      </c>
      <c r="B1327">
        <v>2</v>
      </c>
      <c r="C1327">
        <v>50</v>
      </c>
      <c r="D1327">
        <v>0.15</v>
      </c>
      <c r="E1327" t="s">
        <v>1</v>
      </c>
      <c r="F1327">
        <v>94999.6</v>
      </c>
      <c r="G1327">
        <v>4.62</v>
      </c>
      <c r="H1327">
        <v>3601.97</v>
      </c>
      <c r="I1327">
        <v>0</v>
      </c>
      <c r="J1327">
        <v>6.8593172043325268E-2</v>
      </c>
      <c r="K1327">
        <f t="shared" si="75"/>
        <v>0</v>
      </c>
    </row>
    <row r="1328" spans="1:11" x14ac:dyDescent="0.3">
      <c r="A1328" t="s">
        <v>13</v>
      </c>
      <c r="B1328">
        <v>2</v>
      </c>
      <c r="C1328">
        <v>50</v>
      </c>
      <c r="D1328">
        <v>0.2</v>
      </c>
      <c r="E1328" t="s">
        <v>1</v>
      </c>
      <c r="F1328">
        <v>147425.10999999999</v>
      </c>
      <c r="G1328">
        <v>37.69</v>
      </c>
      <c r="H1328">
        <v>3602.4</v>
      </c>
      <c r="I1328">
        <v>0</v>
      </c>
      <c r="J1328">
        <v>0.65829609739131678</v>
      </c>
      <c r="K1328">
        <f t="shared" si="75"/>
        <v>0</v>
      </c>
    </row>
    <row r="1329" spans="1:11" x14ac:dyDescent="0.3">
      <c r="A1329" t="s">
        <v>13</v>
      </c>
      <c r="B1329">
        <v>3</v>
      </c>
      <c r="C1329">
        <v>0</v>
      </c>
      <c r="D1329">
        <v>0.05</v>
      </c>
      <c r="E1329" t="s">
        <v>1</v>
      </c>
      <c r="F1329">
        <v>90680.36</v>
      </c>
      <c r="G1329">
        <v>0.35</v>
      </c>
      <c r="H1329">
        <v>3619.08</v>
      </c>
      <c r="I1329">
        <v>0</v>
      </c>
      <c r="J1329">
        <v>2.0008647767260745E-2</v>
      </c>
      <c r="K1329">
        <f t="shared" si="75"/>
        <v>0</v>
      </c>
    </row>
    <row r="1330" spans="1:11" x14ac:dyDescent="0.3">
      <c r="A1330" t="s">
        <v>13</v>
      </c>
      <c r="B1330">
        <v>3</v>
      </c>
      <c r="C1330">
        <v>0</v>
      </c>
      <c r="D1330">
        <v>0.1</v>
      </c>
      <c r="E1330" t="s">
        <v>1</v>
      </c>
      <c r="F1330">
        <v>94800.92</v>
      </c>
      <c r="G1330">
        <v>2.71</v>
      </c>
      <c r="H1330">
        <v>3602.04</v>
      </c>
      <c r="I1330">
        <v>0</v>
      </c>
      <c r="J1330">
        <v>6.6358340618544842E-2</v>
      </c>
      <c r="K1330">
        <f t="shared" ref="K1330:K1393" si="76">IF(E1330="Optimal",1,0)</f>
        <v>0</v>
      </c>
    </row>
    <row r="1331" spans="1:11" x14ac:dyDescent="0.3">
      <c r="A1331" t="s">
        <v>13</v>
      </c>
      <c r="B1331">
        <v>3</v>
      </c>
      <c r="C1331">
        <v>0</v>
      </c>
      <c r="D1331">
        <v>0.15</v>
      </c>
      <c r="E1331" t="s">
        <v>4</v>
      </c>
      <c r="F1331">
        <v>0</v>
      </c>
      <c r="G1331">
        <v>0</v>
      </c>
      <c r="H1331">
        <v>29.58</v>
      </c>
      <c r="J1331">
        <v>0</v>
      </c>
      <c r="K1331">
        <f t="shared" si="76"/>
        <v>0</v>
      </c>
    </row>
    <row r="1332" spans="1:11" x14ac:dyDescent="0.3">
      <c r="A1332" t="s">
        <v>13</v>
      </c>
      <c r="B1332">
        <v>3</v>
      </c>
      <c r="C1332">
        <v>0</v>
      </c>
      <c r="D1332">
        <v>0.2</v>
      </c>
      <c r="E1332" t="s">
        <v>4</v>
      </c>
      <c r="F1332">
        <v>0</v>
      </c>
      <c r="G1332">
        <v>0</v>
      </c>
      <c r="H1332">
        <v>24.53</v>
      </c>
      <c r="J1332">
        <v>0</v>
      </c>
      <c r="K1332">
        <f t="shared" si="76"/>
        <v>0</v>
      </c>
    </row>
    <row r="1333" spans="1:11" x14ac:dyDescent="0.3">
      <c r="A1333" t="s">
        <v>13</v>
      </c>
      <c r="B1333">
        <v>3</v>
      </c>
      <c r="C1333">
        <v>10</v>
      </c>
      <c r="D1333">
        <v>0.05</v>
      </c>
      <c r="E1333" t="s">
        <v>1</v>
      </c>
      <c r="F1333">
        <v>90766.45</v>
      </c>
      <c r="G1333">
        <v>0.84</v>
      </c>
      <c r="H1333">
        <v>3600.64</v>
      </c>
      <c r="I1333">
        <v>0</v>
      </c>
      <c r="J1333">
        <v>2.0977022225481701E-2</v>
      </c>
      <c r="K1333">
        <f t="shared" si="76"/>
        <v>0</v>
      </c>
    </row>
    <row r="1334" spans="1:11" x14ac:dyDescent="0.3">
      <c r="A1334" t="s">
        <v>13</v>
      </c>
      <c r="B1334">
        <v>3</v>
      </c>
      <c r="C1334">
        <v>10</v>
      </c>
      <c r="D1334">
        <v>0.1</v>
      </c>
      <c r="E1334" t="s">
        <v>1</v>
      </c>
      <c r="F1334">
        <v>94367.25</v>
      </c>
      <c r="G1334">
        <v>2.29</v>
      </c>
      <c r="H1334">
        <v>3601.4</v>
      </c>
      <c r="I1334">
        <v>0</v>
      </c>
      <c r="J1334">
        <v>6.1480248490577649E-2</v>
      </c>
      <c r="K1334">
        <f t="shared" si="76"/>
        <v>0</v>
      </c>
    </row>
    <row r="1335" spans="1:11" x14ac:dyDescent="0.3">
      <c r="A1335" t="s">
        <v>13</v>
      </c>
      <c r="B1335">
        <v>3</v>
      </c>
      <c r="C1335">
        <v>10</v>
      </c>
      <c r="D1335">
        <v>0.15</v>
      </c>
      <c r="E1335" t="s">
        <v>4</v>
      </c>
      <c r="F1335">
        <v>0</v>
      </c>
      <c r="G1335">
        <v>0</v>
      </c>
      <c r="H1335">
        <v>23.24</v>
      </c>
      <c r="J1335">
        <v>0</v>
      </c>
      <c r="K1335">
        <f t="shared" si="76"/>
        <v>0</v>
      </c>
    </row>
    <row r="1336" spans="1:11" x14ac:dyDescent="0.3">
      <c r="A1336" t="s">
        <v>13</v>
      </c>
      <c r="B1336">
        <v>3</v>
      </c>
      <c r="C1336">
        <v>10</v>
      </c>
      <c r="D1336">
        <v>0.2</v>
      </c>
      <c r="E1336" t="s">
        <v>4</v>
      </c>
      <c r="F1336">
        <v>0</v>
      </c>
      <c r="G1336">
        <v>0</v>
      </c>
      <c r="H1336">
        <v>20.25</v>
      </c>
      <c r="J1336">
        <v>0</v>
      </c>
      <c r="K1336">
        <f t="shared" si="76"/>
        <v>0</v>
      </c>
    </row>
    <row r="1337" spans="1:11" x14ac:dyDescent="0.3">
      <c r="A1337" t="s">
        <v>13</v>
      </c>
      <c r="B1337">
        <v>3</v>
      </c>
      <c r="C1337">
        <v>25</v>
      </c>
      <c r="D1337">
        <v>0.05</v>
      </c>
      <c r="E1337" t="s">
        <v>1</v>
      </c>
      <c r="F1337">
        <v>90717.48</v>
      </c>
      <c r="G1337">
        <v>0.44</v>
      </c>
      <c r="H1337">
        <v>3617.84</v>
      </c>
      <c r="I1337">
        <v>0</v>
      </c>
      <c r="J1337">
        <v>2.0426188246865484E-2</v>
      </c>
      <c r="K1337">
        <f t="shared" si="76"/>
        <v>0</v>
      </c>
    </row>
    <row r="1338" spans="1:11" x14ac:dyDescent="0.3">
      <c r="A1338" t="s">
        <v>13</v>
      </c>
      <c r="B1338">
        <v>3</v>
      </c>
      <c r="C1338">
        <v>25</v>
      </c>
      <c r="D1338">
        <v>0.1</v>
      </c>
      <c r="E1338" t="s">
        <v>1</v>
      </c>
      <c r="F1338">
        <v>94588.96</v>
      </c>
      <c r="G1338">
        <v>2.57</v>
      </c>
      <c r="H1338">
        <v>3601.22</v>
      </c>
      <c r="I1338">
        <v>0</v>
      </c>
      <c r="J1338">
        <v>6.3974130487699066E-2</v>
      </c>
      <c r="K1338">
        <f t="shared" si="76"/>
        <v>0</v>
      </c>
    </row>
    <row r="1339" spans="1:11" x14ac:dyDescent="0.3">
      <c r="A1339" t="s">
        <v>13</v>
      </c>
      <c r="B1339">
        <v>3</v>
      </c>
      <c r="C1339">
        <v>25</v>
      </c>
      <c r="D1339">
        <v>0.15</v>
      </c>
      <c r="E1339" t="s">
        <v>4</v>
      </c>
      <c r="F1339">
        <v>0</v>
      </c>
      <c r="G1339">
        <v>0</v>
      </c>
      <c r="H1339">
        <v>24.57</v>
      </c>
      <c r="J1339">
        <v>0</v>
      </c>
      <c r="K1339">
        <f t="shared" si="76"/>
        <v>0</v>
      </c>
    </row>
    <row r="1340" spans="1:11" x14ac:dyDescent="0.3">
      <c r="A1340" t="s">
        <v>13</v>
      </c>
      <c r="B1340">
        <v>3</v>
      </c>
      <c r="C1340">
        <v>25</v>
      </c>
      <c r="D1340">
        <v>0.2</v>
      </c>
      <c r="E1340" t="s">
        <v>4</v>
      </c>
      <c r="F1340">
        <v>0</v>
      </c>
      <c r="G1340">
        <v>0</v>
      </c>
      <c r="H1340">
        <v>24.65</v>
      </c>
      <c r="J1340">
        <v>0</v>
      </c>
      <c r="K1340">
        <f t="shared" si="76"/>
        <v>0</v>
      </c>
    </row>
    <row r="1341" spans="1:11" x14ac:dyDescent="0.3">
      <c r="A1341" t="s">
        <v>13</v>
      </c>
      <c r="B1341">
        <v>3</v>
      </c>
      <c r="C1341">
        <v>50</v>
      </c>
      <c r="D1341">
        <v>0.05</v>
      </c>
      <c r="E1341" t="s">
        <v>1</v>
      </c>
      <c r="F1341">
        <v>90680.36</v>
      </c>
      <c r="G1341">
        <v>0.71</v>
      </c>
      <c r="H1341">
        <v>3600.47</v>
      </c>
      <c r="I1341">
        <v>0</v>
      </c>
      <c r="J1341">
        <v>2.0008647767260745E-2</v>
      </c>
      <c r="K1341">
        <f t="shared" si="76"/>
        <v>0</v>
      </c>
    </row>
    <row r="1342" spans="1:11" x14ac:dyDescent="0.3">
      <c r="A1342" t="s">
        <v>13</v>
      </c>
      <c r="B1342">
        <v>3</v>
      </c>
      <c r="C1342">
        <v>50</v>
      </c>
      <c r="D1342">
        <v>0.1</v>
      </c>
      <c r="E1342" t="s">
        <v>1</v>
      </c>
      <c r="F1342">
        <v>95030.96</v>
      </c>
      <c r="G1342">
        <v>2.99</v>
      </c>
      <c r="H1342">
        <v>3601.11</v>
      </c>
      <c r="I1342">
        <v>0</v>
      </c>
      <c r="J1342">
        <v>6.8945921758853279E-2</v>
      </c>
      <c r="K1342">
        <f t="shared" si="76"/>
        <v>0</v>
      </c>
    </row>
    <row r="1343" spans="1:11" x14ac:dyDescent="0.3">
      <c r="A1343" t="s">
        <v>13</v>
      </c>
      <c r="B1343">
        <v>3</v>
      </c>
      <c r="C1343">
        <v>50</v>
      </c>
      <c r="D1343">
        <v>0.15</v>
      </c>
      <c r="E1343" t="s">
        <v>4</v>
      </c>
      <c r="F1343">
        <v>0</v>
      </c>
      <c r="G1343">
        <v>0</v>
      </c>
      <c r="H1343">
        <v>27.13</v>
      </c>
      <c r="J1343">
        <v>0</v>
      </c>
      <c r="K1343">
        <f t="shared" si="76"/>
        <v>0</v>
      </c>
    </row>
    <row r="1344" spans="1:11" x14ac:dyDescent="0.3">
      <c r="A1344" t="s">
        <v>13</v>
      </c>
      <c r="B1344">
        <v>3</v>
      </c>
      <c r="C1344">
        <v>50</v>
      </c>
      <c r="D1344">
        <v>0.2</v>
      </c>
      <c r="E1344" t="s">
        <v>4</v>
      </c>
      <c r="F1344">
        <v>0</v>
      </c>
      <c r="G1344">
        <v>0</v>
      </c>
      <c r="H1344">
        <v>20.13</v>
      </c>
      <c r="J1344">
        <v>0</v>
      </c>
      <c r="K1344">
        <f t="shared" si="76"/>
        <v>0</v>
      </c>
    </row>
    <row r="1345" spans="1:11" x14ac:dyDescent="0.3">
      <c r="A1345" t="s">
        <v>16</v>
      </c>
      <c r="B1345">
        <v>0</v>
      </c>
      <c r="C1345">
        <v>0</v>
      </c>
      <c r="D1345">
        <v>0.05</v>
      </c>
      <c r="E1345" t="s">
        <v>1</v>
      </c>
      <c r="F1345">
        <v>47988.38</v>
      </c>
      <c r="G1345">
        <v>0.44</v>
      </c>
      <c r="H1345">
        <v>3600.42</v>
      </c>
      <c r="I1345">
        <v>1</v>
      </c>
      <c r="J1345">
        <v>0</v>
      </c>
      <c r="K1345">
        <f t="shared" si="76"/>
        <v>0</v>
      </c>
    </row>
    <row r="1346" spans="1:11" x14ac:dyDescent="0.3">
      <c r="A1346" t="s">
        <v>16</v>
      </c>
      <c r="B1346">
        <v>0</v>
      </c>
      <c r="C1346">
        <v>0</v>
      </c>
      <c r="D1346">
        <v>0.1</v>
      </c>
      <c r="E1346" t="s">
        <v>1</v>
      </c>
      <c r="F1346">
        <v>47988.38</v>
      </c>
      <c r="G1346">
        <v>0.41</v>
      </c>
      <c r="H1346">
        <v>3600.34</v>
      </c>
      <c r="I1346">
        <v>1</v>
      </c>
      <c r="J1346">
        <v>0</v>
      </c>
      <c r="K1346">
        <f t="shared" si="76"/>
        <v>0</v>
      </c>
    </row>
    <row r="1347" spans="1:11" x14ac:dyDescent="0.3">
      <c r="A1347" t="s">
        <v>16</v>
      </c>
      <c r="B1347">
        <v>0</v>
      </c>
      <c r="C1347">
        <v>0</v>
      </c>
      <c r="D1347">
        <v>0.15</v>
      </c>
      <c r="E1347" t="s">
        <v>1</v>
      </c>
      <c r="F1347">
        <v>47988.38</v>
      </c>
      <c r="G1347">
        <v>0.38</v>
      </c>
      <c r="H1347">
        <v>3600.31</v>
      </c>
      <c r="I1347">
        <v>1</v>
      </c>
      <c r="J1347">
        <v>0</v>
      </c>
      <c r="K1347">
        <f t="shared" si="76"/>
        <v>0</v>
      </c>
    </row>
    <row r="1348" spans="1:11" x14ac:dyDescent="0.3">
      <c r="A1348" t="s">
        <v>16</v>
      </c>
      <c r="B1348">
        <v>0</v>
      </c>
      <c r="C1348">
        <v>0</v>
      </c>
      <c r="D1348">
        <v>0.2</v>
      </c>
      <c r="E1348" t="s">
        <v>1</v>
      </c>
      <c r="F1348">
        <v>47988.38</v>
      </c>
      <c r="G1348">
        <v>0.48</v>
      </c>
      <c r="H1348">
        <v>3600.4</v>
      </c>
      <c r="I1348">
        <v>1</v>
      </c>
      <c r="J1348">
        <v>0</v>
      </c>
      <c r="K1348">
        <f t="shared" si="76"/>
        <v>0</v>
      </c>
    </row>
    <row r="1349" spans="1:11" x14ac:dyDescent="0.3">
      <c r="A1349" t="s">
        <v>16</v>
      </c>
      <c r="B1349">
        <v>1</v>
      </c>
      <c r="C1349">
        <v>5</v>
      </c>
      <c r="D1349">
        <v>0.05</v>
      </c>
      <c r="E1349" t="s">
        <v>1</v>
      </c>
      <c r="F1349">
        <v>50011.41</v>
      </c>
      <c r="G1349">
        <v>5.32</v>
      </c>
      <c r="H1349">
        <v>3633.94</v>
      </c>
      <c r="I1349">
        <v>0.997</v>
      </c>
      <c r="J1349">
        <v>4.2156663759018498E-2</v>
      </c>
      <c r="K1349">
        <f t="shared" si="76"/>
        <v>0</v>
      </c>
    </row>
    <row r="1350" spans="1:11" x14ac:dyDescent="0.3">
      <c r="A1350" t="s">
        <v>16</v>
      </c>
      <c r="B1350">
        <v>1</v>
      </c>
      <c r="C1350">
        <v>5</v>
      </c>
      <c r="D1350">
        <v>0.1</v>
      </c>
      <c r="E1350" t="s">
        <v>1</v>
      </c>
      <c r="F1350">
        <v>48785.81</v>
      </c>
      <c r="G1350">
        <v>2.86</v>
      </c>
      <c r="H1350">
        <v>3623.28</v>
      </c>
      <c r="I1350">
        <v>1</v>
      </c>
      <c r="J1350">
        <v>1.6617147734514059E-2</v>
      </c>
      <c r="K1350">
        <f t="shared" si="76"/>
        <v>0</v>
      </c>
    </row>
    <row r="1351" spans="1:11" x14ac:dyDescent="0.3">
      <c r="A1351" t="s">
        <v>16</v>
      </c>
      <c r="B1351">
        <v>1</v>
      </c>
      <c r="C1351">
        <v>5</v>
      </c>
      <c r="D1351">
        <v>0.15</v>
      </c>
      <c r="E1351" t="s">
        <v>1</v>
      </c>
      <c r="F1351">
        <v>49270.77</v>
      </c>
      <c r="G1351">
        <v>3.95</v>
      </c>
      <c r="H1351">
        <v>3602.17</v>
      </c>
      <c r="I1351">
        <v>1</v>
      </c>
      <c r="J1351">
        <v>2.6722927508701089E-2</v>
      </c>
      <c r="K1351">
        <f t="shared" si="76"/>
        <v>0</v>
      </c>
    </row>
    <row r="1352" spans="1:11" x14ac:dyDescent="0.3">
      <c r="A1352" t="s">
        <v>16</v>
      </c>
      <c r="B1352">
        <v>1</v>
      </c>
      <c r="C1352">
        <v>5</v>
      </c>
      <c r="D1352">
        <v>0.2</v>
      </c>
      <c r="E1352" t="s">
        <v>1</v>
      </c>
      <c r="F1352">
        <v>49779.58</v>
      </c>
      <c r="G1352">
        <v>4.47</v>
      </c>
      <c r="H1352">
        <v>3613.35</v>
      </c>
      <c r="I1352">
        <v>1</v>
      </c>
      <c r="J1352">
        <v>3.7325702597170496E-2</v>
      </c>
      <c r="K1352">
        <f t="shared" si="76"/>
        <v>0</v>
      </c>
    </row>
    <row r="1353" spans="1:11" x14ac:dyDescent="0.3">
      <c r="A1353" t="s">
        <v>16</v>
      </c>
      <c r="B1353">
        <v>1</v>
      </c>
      <c r="C1353">
        <v>10</v>
      </c>
      <c r="D1353">
        <v>0.05</v>
      </c>
      <c r="E1353" t="s">
        <v>1</v>
      </c>
      <c r="F1353">
        <v>49788.65</v>
      </c>
      <c r="G1353">
        <v>5.04</v>
      </c>
      <c r="H1353">
        <v>3619.44</v>
      </c>
      <c r="I1353">
        <v>0.997</v>
      </c>
      <c r="J1353">
        <v>3.7514706685243482E-2</v>
      </c>
      <c r="K1353">
        <f t="shared" si="76"/>
        <v>0</v>
      </c>
    </row>
    <row r="1354" spans="1:11" x14ac:dyDescent="0.3">
      <c r="A1354" t="s">
        <v>16</v>
      </c>
      <c r="B1354">
        <v>1</v>
      </c>
      <c r="C1354">
        <v>10</v>
      </c>
      <c r="D1354">
        <v>0.1</v>
      </c>
      <c r="E1354" t="s">
        <v>1</v>
      </c>
      <c r="F1354">
        <v>48820.160000000003</v>
      </c>
      <c r="G1354">
        <v>3.04</v>
      </c>
      <c r="H1354">
        <v>3608.29</v>
      </c>
      <c r="I1354">
        <v>1</v>
      </c>
      <c r="J1354">
        <v>1.7332946017348583E-2</v>
      </c>
      <c r="K1354">
        <f t="shared" si="76"/>
        <v>0</v>
      </c>
    </row>
    <row r="1355" spans="1:11" x14ac:dyDescent="0.3">
      <c r="A1355" t="s">
        <v>16</v>
      </c>
      <c r="B1355">
        <v>1</v>
      </c>
      <c r="C1355">
        <v>10</v>
      </c>
      <c r="D1355">
        <v>0.15</v>
      </c>
      <c r="E1355" t="s">
        <v>1</v>
      </c>
      <c r="F1355">
        <v>49463.839999999997</v>
      </c>
      <c r="G1355">
        <v>4.13</v>
      </c>
      <c r="H1355">
        <v>3600.95</v>
      </c>
      <c r="I1355">
        <v>1</v>
      </c>
      <c r="J1355">
        <v>3.0746193140922751E-2</v>
      </c>
      <c r="K1355">
        <f t="shared" si="76"/>
        <v>0</v>
      </c>
    </row>
    <row r="1356" spans="1:11" x14ac:dyDescent="0.3">
      <c r="A1356" t="s">
        <v>16</v>
      </c>
      <c r="B1356">
        <v>1</v>
      </c>
      <c r="C1356">
        <v>10</v>
      </c>
      <c r="D1356">
        <v>0.2</v>
      </c>
      <c r="E1356" t="s">
        <v>1</v>
      </c>
      <c r="F1356">
        <v>48959.49</v>
      </c>
      <c r="G1356">
        <v>3.19</v>
      </c>
      <c r="H1356">
        <v>3605.43</v>
      </c>
      <c r="I1356">
        <v>1</v>
      </c>
      <c r="J1356">
        <v>2.0236357218143208E-2</v>
      </c>
      <c r="K1356">
        <f t="shared" si="76"/>
        <v>0</v>
      </c>
    </row>
    <row r="1357" spans="1:11" x14ac:dyDescent="0.3">
      <c r="A1357" t="s">
        <v>16</v>
      </c>
      <c r="B1357">
        <v>1</v>
      </c>
      <c r="C1357">
        <v>25</v>
      </c>
      <c r="D1357">
        <v>0.05</v>
      </c>
      <c r="E1357" t="s">
        <v>1</v>
      </c>
      <c r="F1357">
        <v>50186.68</v>
      </c>
      <c r="G1357">
        <v>5.85</v>
      </c>
      <c r="H1357">
        <v>3602.74</v>
      </c>
      <c r="I1357">
        <v>0.184</v>
      </c>
      <c r="J1357">
        <v>4.5809006263599628E-2</v>
      </c>
      <c r="K1357">
        <f t="shared" si="76"/>
        <v>0</v>
      </c>
    </row>
    <row r="1358" spans="1:11" x14ac:dyDescent="0.3">
      <c r="A1358" t="s">
        <v>16</v>
      </c>
      <c r="B1358">
        <v>1</v>
      </c>
      <c r="C1358">
        <v>25</v>
      </c>
      <c r="D1358">
        <v>0.1</v>
      </c>
      <c r="E1358" t="s">
        <v>1</v>
      </c>
      <c r="F1358">
        <v>50109.32</v>
      </c>
      <c r="G1358">
        <v>5.41</v>
      </c>
      <c r="H1358">
        <v>3605.67</v>
      </c>
      <c r="I1358">
        <v>0.999</v>
      </c>
      <c r="J1358">
        <v>4.4196949344820657E-2</v>
      </c>
      <c r="K1358">
        <f t="shared" si="76"/>
        <v>0</v>
      </c>
    </row>
    <row r="1359" spans="1:11" x14ac:dyDescent="0.3">
      <c r="A1359" t="s">
        <v>16</v>
      </c>
      <c r="B1359">
        <v>1</v>
      </c>
      <c r="C1359">
        <v>25</v>
      </c>
      <c r="D1359">
        <v>0.15</v>
      </c>
      <c r="E1359" t="s">
        <v>1</v>
      </c>
      <c r="F1359">
        <v>51369.52</v>
      </c>
      <c r="G1359">
        <v>7.5</v>
      </c>
      <c r="H1359">
        <v>3605.67</v>
      </c>
      <c r="I1359">
        <v>1</v>
      </c>
      <c r="J1359">
        <v>7.0457473246648528E-2</v>
      </c>
      <c r="K1359">
        <f t="shared" si="76"/>
        <v>0</v>
      </c>
    </row>
    <row r="1360" spans="1:11" x14ac:dyDescent="0.3">
      <c r="A1360" t="s">
        <v>16</v>
      </c>
      <c r="B1360">
        <v>1</v>
      </c>
      <c r="C1360">
        <v>25</v>
      </c>
      <c r="D1360">
        <v>0.2</v>
      </c>
      <c r="E1360" t="s">
        <v>1</v>
      </c>
      <c r="F1360">
        <v>70475.600000000006</v>
      </c>
      <c r="G1360">
        <v>31.99</v>
      </c>
      <c r="H1360">
        <v>3603.2</v>
      </c>
      <c r="I1360">
        <v>1</v>
      </c>
      <c r="J1360">
        <v>0.46859718956964191</v>
      </c>
      <c r="K1360">
        <f t="shared" si="76"/>
        <v>0</v>
      </c>
    </row>
    <row r="1361" spans="1:11" x14ac:dyDescent="0.3">
      <c r="A1361" t="s">
        <v>16</v>
      </c>
      <c r="B1361">
        <v>1</v>
      </c>
      <c r="C1361">
        <v>50</v>
      </c>
      <c r="D1361">
        <v>0.05</v>
      </c>
      <c r="E1361" t="s">
        <v>1</v>
      </c>
      <c r="F1361">
        <v>48845.99</v>
      </c>
      <c r="G1361">
        <v>3.1</v>
      </c>
      <c r="H1361">
        <v>3606.02</v>
      </c>
      <c r="I1361">
        <v>0.19400000000000001</v>
      </c>
      <c r="J1361">
        <v>1.7871201319986207E-2</v>
      </c>
      <c r="K1361">
        <f t="shared" si="76"/>
        <v>0</v>
      </c>
    </row>
    <row r="1362" spans="1:11" x14ac:dyDescent="0.3">
      <c r="A1362" t="s">
        <v>16</v>
      </c>
      <c r="B1362">
        <v>1</v>
      </c>
      <c r="C1362">
        <v>50</v>
      </c>
      <c r="D1362">
        <v>0.1</v>
      </c>
      <c r="E1362" t="s">
        <v>1</v>
      </c>
      <c r="F1362">
        <v>56447.92</v>
      </c>
      <c r="G1362">
        <v>15.72</v>
      </c>
      <c r="H1362">
        <v>3602.16</v>
      </c>
      <c r="I1362">
        <v>0.14599999999999999</v>
      </c>
      <c r="J1362">
        <v>0.17628309186515567</v>
      </c>
      <c r="K1362">
        <f t="shared" si="76"/>
        <v>0</v>
      </c>
    </row>
    <row r="1363" spans="1:11" x14ac:dyDescent="0.3">
      <c r="A1363" t="s">
        <v>16</v>
      </c>
      <c r="B1363">
        <v>1</v>
      </c>
      <c r="C1363">
        <v>50</v>
      </c>
      <c r="D1363">
        <v>0.15</v>
      </c>
      <c r="E1363" t="s">
        <v>1</v>
      </c>
      <c r="F1363">
        <v>57271.62</v>
      </c>
      <c r="G1363">
        <v>16.23</v>
      </c>
      <c r="H1363">
        <v>3605.21</v>
      </c>
      <c r="I1363">
        <v>0.22600000000000001</v>
      </c>
      <c r="J1363">
        <v>0.19344766378860889</v>
      </c>
      <c r="K1363">
        <f t="shared" si="76"/>
        <v>0</v>
      </c>
    </row>
    <row r="1364" spans="1:11" x14ac:dyDescent="0.3">
      <c r="A1364" t="s">
        <v>16</v>
      </c>
      <c r="B1364">
        <v>1</v>
      </c>
      <c r="C1364">
        <v>50</v>
      </c>
      <c r="D1364">
        <v>0.2</v>
      </c>
      <c r="E1364" t="s">
        <v>1</v>
      </c>
      <c r="F1364">
        <v>67198.03</v>
      </c>
      <c r="G1364">
        <v>27.78</v>
      </c>
      <c r="H1364">
        <v>3601.82</v>
      </c>
      <c r="I1364">
        <v>0.35</v>
      </c>
      <c r="J1364">
        <v>0.4002979471280339</v>
      </c>
      <c r="K1364">
        <f t="shared" si="76"/>
        <v>0</v>
      </c>
    </row>
    <row r="1365" spans="1:11" x14ac:dyDescent="0.3">
      <c r="A1365" t="s">
        <v>16</v>
      </c>
      <c r="B1365">
        <v>2</v>
      </c>
      <c r="C1365">
        <v>5</v>
      </c>
      <c r="D1365">
        <v>0.05</v>
      </c>
      <c r="E1365" t="s">
        <v>1</v>
      </c>
      <c r="F1365">
        <v>50097.5</v>
      </c>
      <c r="G1365">
        <v>5.32</v>
      </c>
      <c r="H1365">
        <v>3601.8</v>
      </c>
      <c r="I1365">
        <v>0.86199999999999999</v>
      </c>
      <c r="J1365">
        <v>4.3950639717365014E-2</v>
      </c>
      <c r="K1365">
        <f t="shared" si="76"/>
        <v>0</v>
      </c>
    </row>
    <row r="1366" spans="1:11" x14ac:dyDescent="0.3">
      <c r="A1366" t="s">
        <v>16</v>
      </c>
      <c r="B1366">
        <v>2</v>
      </c>
      <c r="C1366">
        <v>5</v>
      </c>
      <c r="D1366">
        <v>0.1</v>
      </c>
      <c r="E1366" t="s">
        <v>1</v>
      </c>
      <c r="F1366">
        <v>55351.72</v>
      </c>
      <c r="G1366">
        <v>13.95</v>
      </c>
      <c r="H1366">
        <v>3603.95</v>
      </c>
      <c r="I1366">
        <v>0.93600000000000005</v>
      </c>
      <c r="J1366">
        <v>0.15344006194833004</v>
      </c>
      <c r="K1366">
        <f t="shared" si="76"/>
        <v>0</v>
      </c>
    </row>
    <row r="1367" spans="1:11" x14ac:dyDescent="0.3">
      <c r="A1367" t="s">
        <v>16</v>
      </c>
      <c r="B1367">
        <v>2</v>
      </c>
      <c r="C1367">
        <v>5</v>
      </c>
      <c r="D1367">
        <v>0.15</v>
      </c>
      <c r="E1367" t="s">
        <v>1</v>
      </c>
      <c r="F1367">
        <v>59973.2</v>
      </c>
      <c r="G1367">
        <v>19.93</v>
      </c>
      <c r="H1367">
        <v>3601.86</v>
      </c>
      <c r="I1367">
        <v>0.999</v>
      </c>
      <c r="J1367">
        <v>0.2497442089105737</v>
      </c>
      <c r="K1367">
        <f t="shared" si="76"/>
        <v>0</v>
      </c>
    </row>
    <row r="1368" spans="1:11" x14ac:dyDescent="0.3">
      <c r="A1368" t="s">
        <v>16</v>
      </c>
      <c r="B1368">
        <v>2</v>
      </c>
      <c r="C1368">
        <v>5</v>
      </c>
      <c r="D1368">
        <v>0.2</v>
      </c>
      <c r="E1368" t="s">
        <v>1</v>
      </c>
      <c r="F1368">
        <v>54654.31</v>
      </c>
      <c r="G1368">
        <v>11.47</v>
      </c>
      <c r="H1368">
        <v>3606.39</v>
      </c>
      <c r="I1368">
        <v>0.999</v>
      </c>
      <c r="J1368">
        <v>0.13890716877710818</v>
      </c>
      <c r="K1368">
        <f t="shared" si="76"/>
        <v>0</v>
      </c>
    </row>
    <row r="1369" spans="1:11" x14ac:dyDescent="0.3">
      <c r="A1369" t="s">
        <v>16</v>
      </c>
      <c r="B1369">
        <v>2</v>
      </c>
      <c r="C1369">
        <v>10</v>
      </c>
      <c r="D1369">
        <v>0.05</v>
      </c>
      <c r="E1369" t="s">
        <v>1</v>
      </c>
      <c r="F1369">
        <v>52998.19</v>
      </c>
      <c r="G1369">
        <v>10.15</v>
      </c>
      <c r="H1369">
        <v>3602.4</v>
      </c>
      <c r="I1369">
        <v>0</v>
      </c>
      <c r="J1369">
        <v>0.10439631427441398</v>
      </c>
      <c r="K1369">
        <f t="shared" si="76"/>
        <v>0</v>
      </c>
    </row>
    <row r="1370" spans="1:11" x14ac:dyDescent="0.3">
      <c r="A1370" t="s">
        <v>16</v>
      </c>
      <c r="B1370">
        <v>2</v>
      </c>
      <c r="C1370">
        <v>10</v>
      </c>
      <c r="D1370">
        <v>0.1</v>
      </c>
      <c r="E1370" t="s">
        <v>1</v>
      </c>
      <c r="F1370">
        <v>61649.29</v>
      </c>
      <c r="G1370">
        <v>21.76</v>
      </c>
      <c r="H1370">
        <v>3601.67</v>
      </c>
      <c r="I1370">
        <v>2E-3</v>
      </c>
      <c r="J1370">
        <v>0.28467120582107586</v>
      </c>
      <c r="K1370">
        <f t="shared" si="76"/>
        <v>0</v>
      </c>
    </row>
    <row r="1371" spans="1:11" x14ac:dyDescent="0.3">
      <c r="A1371" t="s">
        <v>16</v>
      </c>
      <c r="B1371">
        <v>2</v>
      </c>
      <c r="C1371">
        <v>10</v>
      </c>
      <c r="D1371">
        <v>0.15</v>
      </c>
      <c r="E1371" t="s">
        <v>1</v>
      </c>
      <c r="F1371">
        <v>71519.429999999993</v>
      </c>
      <c r="G1371">
        <v>31.56</v>
      </c>
      <c r="H1371">
        <v>3602.6</v>
      </c>
      <c r="I1371">
        <v>1E-3</v>
      </c>
      <c r="J1371">
        <v>0.49034891363284183</v>
      </c>
      <c r="K1371">
        <f t="shared" si="76"/>
        <v>0</v>
      </c>
    </row>
    <row r="1372" spans="1:11" x14ac:dyDescent="0.3">
      <c r="A1372" t="s">
        <v>16</v>
      </c>
      <c r="B1372">
        <v>2</v>
      </c>
      <c r="C1372">
        <v>10</v>
      </c>
      <c r="D1372">
        <v>0.2</v>
      </c>
      <c r="E1372" t="s">
        <v>1</v>
      </c>
      <c r="F1372">
        <v>76249.66</v>
      </c>
      <c r="G1372">
        <v>34.58</v>
      </c>
      <c r="H1372">
        <v>3602.99</v>
      </c>
      <c r="I1372">
        <v>0</v>
      </c>
      <c r="J1372">
        <v>0.58891923419794567</v>
      </c>
      <c r="K1372">
        <f t="shared" si="76"/>
        <v>0</v>
      </c>
    </row>
    <row r="1373" spans="1:11" x14ac:dyDescent="0.3">
      <c r="A1373" t="s">
        <v>16</v>
      </c>
      <c r="B1373">
        <v>2</v>
      </c>
      <c r="C1373">
        <v>25</v>
      </c>
      <c r="D1373">
        <v>0.05</v>
      </c>
      <c r="E1373" t="s">
        <v>1</v>
      </c>
      <c r="F1373">
        <v>48480.67</v>
      </c>
      <c r="G1373">
        <v>1.58</v>
      </c>
      <c r="H1373">
        <v>3601.08</v>
      </c>
      <c r="I1373">
        <v>0</v>
      </c>
      <c r="J1373">
        <v>1.0258525084614334E-2</v>
      </c>
      <c r="K1373">
        <f t="shared" si="76"/>
        <v>0</v>
      </c>
    </row>
    <row r="1374" spans="1:11" x14ac:dyDescent="0.3">
      <c r="A1374" t="s">
        <v>16</v>
      </c>
      <c r="B1374">
        <v>2</v>
      </c>
      <c r="C1374">
        <v>25</v>
      </c>
      <c r="D1374">
        <v>0.1</v>
      </c>
      <c r="E1374" t="s">
        <v>1</v>
      </c>
      <c r="F1374">
        <v>51770.73</v>
      </c>
      <c r="G1374">
        <v>6.16</v>
      </c>
      <c r="H1374">
        <v>3602.37</v>
      </c>
      <c r="I1374">
        <v>0</v>
      </c>
      <c r="J1374">
        <v>7.8818038866909079E-2</v>
      </c>
      <c r="K1374">
        <f t="shared" si="76"/>
        <v>0</v>
      </c>
    </row>
    <row r="1375" spans="1:11" x14ac:dyDescent="0.3">
      <c r="A1375" t="s">
        <v>16</v>
      </c>
      <c r="B1375">
        <v>2</v>
      </c>
      <c r="C1375">
        <v>25</v>
      </c>
      <c r="D1375">
        <v>0.15</v>
      </c>
      <c r="E1375" t="s">
        <v>1</v>
      </c>
      <c r="F1375">
        <v>605703.09</v>
      </c>
      <c r="G1375">
        <v>91.83</v>
      </c>
      <c r="H1375">
        <v>3606.73</v>
      </c>
      <c r="I1375">
        <v>0</v>
      </c>
      <c r="J1375">
        <v>11.621869919342974</v>
      </c>
      <c r="K1375">
        <f t="shared" si="76"/>
        <v>0</v>
      </c>
    </row>
    <row r="1376" spans="1:11" x14ac:dyDescent="0.3">
      <c r="A1376" t="s">
        <v>16</v>
      </c>
      <c r="B1376">
        <v>2</v>
      </c>
      <c r="C1376">
        <v>25</v>
      </c>
      <c r="D1376">
        <v>0.2</v>
      </c>
      <c r="E1376" t="s">
        <v>1</v>
      </c>
      <c r="F1376">
        <v>80755.16</v>
      </c>
      <c r="G1376">
        <v>37.35</v>
      </c>
      <c r="H1376">
        <v>3612.34</v>
      </c>
      <c r="I1376">
        <v>0</v>
      </c>
      <c r="J1376">
        <v>0.68280654608469815</v>
      </c>
      <c r="K1376">
        <f t="shared" si="76"/>
        <v>0</v>
      </c>
    </row>
    <row r="1377" spans="1:11" x14ac:dyDescent="0.3">
      <c r="A1377" t="s">
        <v>16</v>
      </c>
      <c r="B1377">
        <v>2</v>
      </c>
      <c r="C1377">
        <v>50</v>
      </c>
      <c r="D1377">
        <v>0.05</v>
      </c>
      <c r="E1377" t="s">
        <v>1</v>
      </c>
      <c r="F1377">
        <v>50027.78</v>
      </c>
      <c r="G1377">
        <v>4.67</v>
      </c>
      <c r="H1377">
        <v>3612.35</v>
      </c>
      <c r="I1377">
        <v>0</v>
      </c>
      <c r="J1377">
        <v>4.2497788006179871E-2</v>
      </c>
      <c r="K1377">
        <f t="shared" si="76"/>
        <v>0</v>
      </c>
    </row>
    <row r="1378" spans="1:11" x14ac:dyDescent="0.3">
      <c r="A1378" t="s">
        <v>16</v>
      </c>
      <c r="B1378">
        <v>2</v>
      </c>
      <c r="C1378">
        <v>50</v>
      </c>
      <c r="D1378">
        <v>0.1</v>
      </c>
      <c r="E1378" t="s">
        <v>1</v>
      </c>
      <c r="F1378">
        <v>52784.11</v>
      </c>
      <c r="G1378">
        <v>7.99</v>
      </c>
      <c r="H1378">
        <v>3612.34</v>
      </c>
      <c r="I1378">
        <v>0</v>
      </c>
      <c r="J1378">
        <v>9.9935234321308686E-2</v>
      </c>
      <c r="K1378">
        <f t="shared" si="76"/>
        <v>0</v>
      </c>
    </row>
    <row r="1379" spans="1:11" x14ac:dyDescent="0.3">
      <c r="A1379" t="s">
        <v>16</v>
      </c>
      <c r="B1379">
        <v>2</v>
      </c>
      <c r="C1379">
        <v>50</v>
      </c>
      <c r="D1379">
        <v>0.15</v>
      </c>
      <c r="E1379" t="s">
        <v>1</v>
      </c>
      <c r="F1379">
        <v>60528.49</v>
      </c>
      <c r="G1379">
        <v>18.399999999999999</v>
      </c>
      <c r="H1379">
        <v>3602.21</v>
      </c>
      <c r="I1379">
        <v>0</v>
      </c>
      <c r="J1379">
        <v>0.26131555180649979</v>
      </c>
      <c r="K1379">
        <f t="shared" si="76"/>
        <v>0</v>
      </c>
    </row>
    <row r="1380" spans="1:11" x14ac:dyDescent="0.3">
      <c r="A1380" t="s">
        <v>16</v>
      </c>
      <c r="B1380">
        <v>2</v>
      </c>
      <c r="C1380">
        <v>50</v>
      </c>
      <c r="D1380">
        <v>0.2</v>
      </c>
      <c r="E1380" t="s">
        <v>1</v>
      </c>
      <c r="F1380">
        <v>78019.399999999994</v>
      </c>
      <c r="G1380">
        <v>35.29</v>
      </c>
      <c r="H1380">
        <v>3602.28</v>
      </c>
      <c r="I1380">
        <v>0</v>
      </c>
      <c r="J1380">
        <v>0.62579774520415143</v>
      </c>
      <c r="K1380">
        <f t="shared" si="76"/>
        <v>0</v>
      </c>
    </row>
    <row r="1381" spans="1:11" x14ac:dyDescent="0.3">
      <c r="A1381" t="s">
        <v>16</v>
      </c>
      <c r="B1381">
        <v>3</v>
      </c>
      <c r="C1381">
        <v>0</v>
      </c>
      <c r="D1381">
        <v>0.05</v>
      </c>
      <c r="E1381" t="s">
        <v>1</v>
      </c>
      <c r="F1381">
        <v>49958.07</v>
      </c>
      <c r="G1381">
        <v>2.46</v>
      </c>
      <c r="H1381">
        <v>3601.18</v>
      </c>
      <c r="I1381">
        <v>0</v>
      </c>
      <c r="J1381">
        <v>4.1045144678774292E-2</v>
      </c>
      <c r="K1381">
        <f t="shared" si="76"/>
        <v>0</v>
      </c>
    </row>
    <row r="1382" spans="1:11" x14ac:dyDescent="0.3">
      <c r="A1382" t="s">
        <v>16</v>
      </c>
      <c r="B1382">
        <v>3</v>
      </c>
      <c r="C1382">
        <v>0</v>
      </c>
      <c r="D1382">
        <v>0.1</v>
      </c>
      <c r="E1382" t="s">
        <v>1</v>
      </c>
      <c r="F1382">
        <v>62078.62</v>
      </c>
      <c r="G1382">
        <v>18.309999999999999</v>
      </c>
      <c r="H1382">
        <v>3603.51</v>
      </c>
      <c r="I1382">
        <v>0</v>
      </c>
      <c r="J1382">
        <v>0.29361774662949669</v>
      </c>
      <c r="K1382">
        <f t="shared" si="76"/>
        <v>0</v>
      </c>
    </row>
    <row r="1383" spans="1:11" x14ac:dyDescent="0.3">
      <c r="A1383" t="s">
        <v>16</v>
      </c>
      <c r="B1383">
        <v>3</v>
      </c>
      <c r="C1383">
        <v>0</v>
      </c>
      <c r="D1383">
        <v>0.15</v>
      </c>
      <c r="E1383" t="s">
        <v>4</v>
      </c>
      <c r="F1383">
        <v>0</v>
      </c>
      <c r="G1383">
        <v>0</v>
      </c>
      <c r="H1383">
        <v>35.11</v>
      </c>
      <c r="J1383">
        <v>0</v>
      </c>
      <c r="K1383">
        <f t="shared" si="76"/>
        <v>0</v>
      </c>
    </row>
    <row r="1384" spans="1:11" x14ac:dyDescent="0.3">
      <c r="A1384" t="s">
        <v>16</v>
      </c>
      <c r="B1384">
        <v>3</v>
      </c>
      <c r="C1384">
        <v>0</v>
      </c>
      <c r="D1384">
        <v>0.2</v>
      </c>
      <c r="E1384" t="s">
        <v>4</v>
      </c>
      <c r="F1384">
        <v>0</v>
      </c>
      <c r="G1384">
        <v>0</v>
      </c>
      <c r="H1384">
        <v>26.8</v>
      </c>
      <c r="J1384">
        <v>0</v>
      </c>
      <c r="K1384">
        <f t="shared" si="76"/>
        <v>0</v>
      </c>
    </row>
    <row r="1385" spans="1:11" x14ac:dyDescent="0.3">
      <c r="A1385" t="s">
        <v>16</v>
      </c>
      <c r="B1385">
        <v>3</v>
      </c>
      <c r="C1385">
        <v>10</v>
      </c>
      <c r="D1385">
        <v>0.05</v>
      </c>
      <c r="E1385" t="s">
        <v>1</v>
      </c>
      <c r="F1385">
        <v>50262.32</v>
      </c>
      <c r="G1385">
        <v>3.03</v>
      </c>
      <c r="H1385">
        <v>3600.63</v>
      </c>
      <c r="I1385">
        <v>0</v>
      </c>
      <c r="J1385">
        <v>4.7385221172292269E-2</v>
      </c>
      <c r="K1385">
        <f t="shared" si="76"/>
        <v>0</v>
      </c>
    </row>
    <row r="1386" spans="1:11" x14ac:dyDescent="0.3">
      <c r="A1386" t="s">
        <v>16</v>
      </c>
      <c r="B1386">
        <v>3</v>
      </c>
      <c r="C1386">
        <v>10</v>
      </c>
      <c r="D1386">
        <v>0.1</v>
      </c>
      <c r="E1386" t="s">
        <v>1</v>
      </c>
      <c r="F1386">
        <v>66077.210000000006</v>
      </c>
      <c r="G1386">
        <v>23.32</v>
      </c>
      <c r="H1386">
        <v>3602.01</v>
      </c>
      <c r="I1386">
        <v>0</v>
      </c>
      <c r="J1386">
        <v>0.37694187634589893</v>
      </c>
      <c r="K1386">
        <f t="shared" si="76"/>
        <v>0</v>
      </c>
    </row>
    <row r="1387" spans="1:11" x14ac:dyDescent="0.3">
      <c r="A1387" t="s">
        <v>16</v>
      </c>
      <c r="B1387">
        <v>3</v>
      </c>
      <c r="C1387">
        <v>10</v>
      </c>
      <c r="D1387">
        <v>0.15</v>
      </c>
      <c r="E1387" t="s">
        <v>4</v>
      </c>
      <c r="F1387">
        <v>0</v>
      </c>
      <c r="G1387">
        <v>0</v>
      </c>
      <c r="H1387">
        <v>22.51</v>
      </c>
      <c r="J1387">
        <v>0</v>
      </c>
      <c r="K1387">
        <f t="shared" si="76"/>
        <v>0</v>
      </c>
    </row>
    <row r="1388" spans="1:11" x14ac:dyDescent="0.3">
      <c r="A1388" t="s">
        <v>16</v>
      </c>
      <c r="B1388">
        <v>3</v>
      </c>
      <c r="C1388">
        <v>10</v>
      </c>
      <c r="D1388">
        <v>0.2</v>
      </c>
      <c r="E1388" t="s">
        <v>4</v>
      </c>
      <c r="F1388">
        <v>0</v>
      </c>
      <c r="G1388">
        <v>0</v>
      </c>
      <c r="H1388">
        <v>17.920000000000002</v>
      </c>
      <c r="J1388">
        <v>0</v>
      </c>
      <c r="K1388">
        <f t="shared" si="76"/>
        <v>0</v>
      </c>
    </row>
    <row r="1389" spans="1:11" x14ac:dyDescent="0.3">
      <c r="A1389" t="s">
        <v>16</v>
      </c>
      <c r="B1389">
        <v>3</v>
      </c>
      <c r="C1389">
        <v>25</v>
      </c>
      <c r="D1389">
        <v>0.05</v>
      </c>
      <c r="E1389" t="s">
        <v>1</v>
      </c>
      <c r="F1389">
        <v>50042.62</v>
      </c>
      <c r="G1389">
        <v>2.61</v>
      </c>
      <c r="H1389">
        <v>3611</v>
      </c>
      <c r="I1389">
        <v>0</v>
      </c>
      <c r="J1389">
        <v>4.2807029535066654E-2</v>
      </c>
      <c r="K1389">
        <f t="shared" si="76"/>
        <v>0</v>
      </c>
    </row>
    <row r="1390" spans="1:11" x14ac:dyDescent="0.3">
      <c r="A1390" t="s">
        <v>16</v>
      </c>
      <c r="B1390">
        <v>3</v>
      </c>
      <c r="C1390">
        <v>25</v>
      </c>
      <c r="D1390">
        <v>0.1</v>
      </c>
      <c r="E1390" t="s">
        <v>1</v>
      </c>
      <c r="F1390">
        <v>58983.35</v>
      </c>
      <c r="G1390">
        <v>14.13</v>
      </c>
      <c r="H1390">
        <v>3602.26</v>
      </c>
      <c r="I1390">
        <v>0</v>
      </c>
      <c r="J1390">
        <v>0.22911734048951016</v>
      </c>
      <c r="K1390">
        <f t="shared" si="76"/>
        <v>0</v>
      </c>
    </row>
    <row r="1391" spans="1:11" x14ac:dyDescent="0.3">
      <c r="A1391" t="s">
        <v>16</v>
      </c>
      <c r="B1391">
        <v>3</v>
      </c>
      <c r="C1391">
        <v>25</v>
      </c>
      <c r="D1391">
        <v>0.15</v>
      </c>
      <c r="E1391" t="s">
        <v>4</v>
      </c>
      <c r="F1391">
        <v>0</v>
      </c>
      <c r="G1391">
        <v>0</v>
      </c>
      <c r="H1391">
        <v>20.98</v>
      </c>
      <c r="J1391">
        <v>0</v>
      </c>
      <c r="K1391">
        <f t="shared" si="76"/>
        <v>0</v>
      </c>
    </row>
    <row r="1392" spans="1:11" x14ac:dyDescent="0.3">
      <c r="A1392" t="s">
        <v>16</v>
      </c>
      <c r="B1392">
        <v>3</v>
      </c>
      <c r="C1392">
        <v>25</v>
      </c>
      <c r="D1392">
        <v>0.2</v>
      </c>
      <c r="E1392" t="s">
        <v>4</v>
      </c>
      <c r="F1392">
        <v>0</v>
      </c>
      <c r="G1392">
        <v>0</v>
      </c>
      <c r="H1392">
        <v>23.04</v>
      </c>
      <c r="J1392">
        <v>0</v>
      </c>
      <c r="K1392">
        <f t="shared" si="76"/>
        <v>0</v>
      </c>
    </row>
    <row r="1393" spans="1:11" x14ac:dyDescent="0.3">
      <c r="A1393" t="s">
        <v>16</v>
      </c>
      <c r="B1393">
        <v>3</v>
      </c>
      <c r="C1393">
        <v>50</v>
      </c>
      <c r="D1393">
        <v>0.05</v>
      </c>
      <c r="E1393" t="s">
        <v>1</v>
      </c>
      <c r="F1393">
        <v>50349.279999999999</v>
      </c>
      <c r="G1393">
        <v>3.29</v>
      </c>
      <c r="H1393">
        <v>3610.74</v>
      </c>
      <c r="I1393">
        <v>0</v>
      </c>
      <c r="J1393">
        <v>4.9197326519461626E-2</v>
      </c>
      <c r="K1393">
        <f t="shared" si="76"/>
        <v>0</v>
      </c>
    </row>
    <row r="1394" spans="1:11" x14ac:dyDescent="0.3">
      <c r="A1394" t="s">
        <v>16</v>
      </c>
      <c r="B1394">
        <v>3</v>
      </c>
      <c r="C1394">
        <v>50</v>
      </c>
      <c r="D1394">
        <v>0.1</v>
      </c>
      <c r="E1394" t="s">
        <v>1</v>
      </c>
      <c r="F1394">
        <v>61702.16</v>
      </c>
      <c r="G1394">
        <v>17.920000000000002</v>
      </c>
      <c r="H1394">
        <v>3602.37</v>
      </c>
      <c r="I1394">
        <v>0</v>
      </c>
      <c r="J1394">
        <v>0.28577293086368005</v>
      </c>
      <c r="K1394">
        <f t="shared" ref="K1394:K1457" si="77">IF(E1394="Optimal",1,0)</f>
        <v>0</v>
      </c>
    </row>
    <row r="1395" spans="1:11" x14ac:dyDescent="0.3">
      <c r="A1395" t="s">
        <v>16</v>
      </c>
      <c r="B1395">
        <v>3</v>
      </c>
      <c r="C1395">
        <v>50</v>
      </c>
      <c r="D1395">
        <v>0.15</v>
      </c>
      <c r="E1395" t="s">
        <v>4</v>
      </c>
      <c r="F1395">
        <v>0</v>
      </c>
      <c r="G1395">
        <v>0</v>
      </c>
      <c r="H1395">
        <v>19.22</v>
      </c>
      <c r="J1395">
        <v>0</v>
      </c>
      <c r="K1395">
        <f t="shared" si="77"/>
        <v>0</v>
      </c>
    </row>
    <row r="1396" spans="1:11" x14ac:dyDescent="0.3">
      <c r="A1396" t="s">
        <v>16</v>
      </c>
      <c r="B1396">
        <v>3</v>
      </c>
      <c r="C1396">
        <v>50</v>
      </c>
      <c r="D1396">
        <v>0.2</v>
      </c>
      <c r="E1396" t="s">
        <v>4</v>
      </c>
      <c r="F1396">
        <v>0</v>
      </c>
      <c r="G1396">
        <v>0</v>
      </c>
      <c r="H1396">
        <v>21.24</v>
      </c>
      <c r="J1396">
        <v>0</v>
      </c>
      <c r="K1396">
        <f t="shared" si="77"/>
        <v>0</v>
      </c>
    </row>
    <row r="1397" spans="1:11" x14ac:dyDescent="0.3">
      <c r="A1397" t="s">
        <v>15</v>
      </c>
      <c r="B1397">
        <v>0</v>
      </c>
      <c r="C1397">
        <v>0</v>
      </c>
      <c r="D1397">
        <v>0.05</v>
      </c>
      <c r="E1397" t="s">
        <v>0</v>
      </c>
      <c r="F1397">
        <v>32198.639999999999</v>
      </c>
      <c r="G1397">
        <v>0</v>
      </c>
      <c r="H1397">
        <v>1260.69</v>
      </c>
      <c r="I1397">
        <v>1</v>
      </c>
      <c r="J1397">
        <v>0</v>
      </c>
      <c r="K1397">
        <f t="shared" si="77"/>
        <v>1</v>
      </c>
    </row>
    <row r="1398" spans="1:11" x14ac:dyDescent="0.3">
      <c r="A1398" t="s">
        <v>15</v>
      </c>
      <c r="B1398">
        <v>0</v>
      </c>
      <c r="C1398">
        <v>0</v>
      </c>
      <c r="D1398">
        <v>0.1</v>
      </c>
      <c r="E1398" t="s">
        <v>0</v>
      </c>
      <c r="F1398">
        <v>32198.639999999999</v>
      </c>
      <c r="G1398">
        <v>0</v>
      </c>
      <c r="H1398">
        <v>1570.44</v>
      </c>
      <c r="I1398">
        <v>1</v>
      </c>
      <c r="J1398">
        <v>0</v>
      </c>
      <c r="K1398">
        <f t="shared" si="77"/>
        <v>1</v>
      </c>
    </row>
    <row r="1399" spans="1:11" x14ac:dyDescent="0.3">
      <c r="A1399" t="s">
        <v>15</v>
      </c>
      <c r="B1399">
        <v>0</v>
      </c>
      <c r="C1399">
        <v>0</v>
      </c>
      <c r="D1399">
        <v>0.15</v>
      </c>
      <c r="E1399" t="s">
        <v>0</v>
      </c>
      <c r="F1399">
        <v>32198.639999999999</v>
      </c>
      <c r="G1399">
        <v>0</v>
      </c>
      <c r="H1399">
        <v>1215.19</v>
      </c>
      <c r="I1399">
        <v>1</v>
      </c>
      <c r="J1399">
        <v>0</v>
      </c>
      <c r="K1399">
        <f t="shared" si="77"/>
        <v>1</v>
      </c>
    </row>
    <row r="1400" spans="1:11" x14ac:dyDescent="0.3">
      <c r="A1400" t="s">
        <v>15</v>
      </c>
      <c r="B1400">
        <v>0</v>
      </c>
      <c r="C1400">
        <v>0</v>
      </c>
      <c r="D1400">
        <v>0.2</v>
      </c>
      <c r="E1400" t="s">
        <v>0</v>
      </c>
      <c r="F1400">
        <v>32198.639999999999</v>
      </c>
      <c r="G1400">
        <v>0</v>
      </c>
      <c r="H1400">
        <v>1156.75</v>
      </c>
      <c r="I1400">
        <v>1</v>
      </c>
      <c r="J1400">
        <v>0</v>
      </c>
      <c r="K1400">
        <f t="shared" si="77"/>
        <v>1</v>
      </c>
    </row>
    <row r="1401" spans="1:11" x14ac:dyDescent="0.3">
      <c r="A1401" t="s">
        <v>15</v>
      </c>
      <c r="B1401">
        <v>1</v>
      </c>
      <c r="C1401">
        <v>5</v>
      </c>
      <c r="D1401">
        <v>0.05</v>
      </c>
      <c r="E1401" t="s">
        <v>1</v>
      </c>
      <c r="F1401">
        <v>32763.59</v>
      </c>
      <c r="G1401">
        <v>0.96</v>
      </c>
      <c r="H1401">
        <v>3619.72</v>
      </c>
      <c r="I1401">
        <v>0.997</v>
      </c>
      <c r="J1401">
        <v>1.754577211956776E-2</v>
      </c>
      <c r="K1401">
        <f t="shared" si="77"/>
        <v>0</v>
      </c>
    </row>
    <row r="1402" spans="1:11" x14ac:dyDescent="0.3">
      <c r="A1402" t="s">
        <v>15</v>
      </c>
      <c r="B1402">
        <v>1</v>
      </c>
      <c r="C1402">
        <v>5</v>
      </c>
      <c r="D1402">
        <v>0.1</v>
      </c>
      <c r="E1402" t="s">
        <v>1</v>
      </c>
      <c r="F1402">
        <v>32877.49</v>
      </c>
      <c r="G1402">
        <v>1.25</v>
      </c>
      <c r="H1402">
        <v>3609.11</v>
      </c>
      <c r="I1402">
        <v>1</v>
      </c>
      <c r="J1402">
        <v>2.1083188606723757E-2</v>
      </c>
      <c r="K1402">
        <f t="shared" si="77"/>
        <v>0</v>
      </c>
    </row>
    <row r="1403" spans="1:11" x14ac:dyDescent="0.3">
      <c r="A1403" t="s">
        <v>15</v>
      </c>
      <c r="B1403">
        <v>1</v>
      </c>
      <c r="C1403">
        <v>5</v>
      </c>
      <c r="D1403">
        <v>0.15</v>
      </c>
      <c r="E1403" t="s">
        <v>1</v>
      </c>
      <c r="F1403">
        <v>35434</v>
      </c>
      <c r="G1403">
        <v>7.81</v>
      </c>
      <c r="H1403">
        <v>3609.11</v>
      </c>
      <c r="I1403">
        <v>1</v>
      </c>
      <c r="J1403">
        <v>0.10048126256264234</v>
      </c>
      <c r="K1403">
        <f t="shared" si="77"/>
        <v>0</v>
      </c>
    </row>
    <row r="1404" spans="1:11" x14ac:dyDescent="0.3">
      <c r="A1404" t="s">
        <v>15</v>
      </c>
      <c r="B1404">
        <v>1</v>
      </c>
      <c r="C1404">
        <v>5</v>
      </c>
      <c r="D1404">
        <v>0.2</v>
      </c>
      <c r="E1404" t="s">
        <v>1</v>
      </c>
      <c r="F1404">
        <v>37231.51</v>
      </c>
      <c r="G1404">
        <v>10.87</v>
      </c>
      <c r="H1404">
        <v>3639.96</v>
      </c>
      <c r="I1404">
        <v>1</v>
      </c>
      <c r="J1404">
        <v>0.1563069123416394</v>
      </c>
      <c r="K1404">
        <f t="shared" si="77"/>
        <v>0</v>
      </c>
    </row>
    <row r="1405" spans="1:11" x14ac:dyDescent="0.3">
      <c r="A1405" t="s">
        <v>15</v>
      </c>
      <c r="B1405">
        <v>1</v>
      </c>
      <c r="C1405">
        <v>10</v>
      </c>
      <c r="D1405">
        <v>0.05</v>
      </c>
      <c r="E1405" t="s">
        <v>1</v>
      </c>
      <c r="F1405">
        <v>32830.769999999997</v>
      </c>
      <c r="G1405">
        <v>1.1299999999999999</v>
      </c>
      <c r="H1405">
        <v>3639.97</v>
      </c>
      <c r="I1405">
        <v>0.998</v>
      </c>
      <c r="J1405">
        <v>1.9632195645530315E-2</v>
      </c>
      <c r="K1405">
        <f t="shared" si="77"/>
        <v>0</v>
      </c>
    </row>
    <row r="1406" spans="1:11" x14ac:dyDescent="0.3">
      <c r="A1406" t="s">
        <v>15</v>
      </c>
      <c r="B1406">
        <v>1</v>
      </c>
      <c r="C1406">
        <v>10</v>
      </c>
      <c r="D1406">
        <v>0.1</v>
      </c>
      <c r="E1406" t="s">
        <v>1</v>
      </c>
      <c r="F1406">
        <v>34373.300000000003</v>
      </c>
      <c r="G1406">
        <v>5.57</v>
      </c>
      <c r="H1406">
        <v>3600.87</v>
      </c>
      <c r="I1406">
        <v>1</v>
      </c>
      <c r="J1406">
        <v>6.7538877418425125E-2</v>
      </c>
      <c r="K1406">
        <f t="shared" si="77"/>
        <v>0</v>
      </c>
    </row>
    <row r="1407" spans="1:11" x14ac:dyDescent="0.3">
      <c r="A1407" t="s">
        <v>15</v>
      </c>
      <c r="B1407">
        <v>1</v>
      </c>
      <c r="C1407">
        <v>10</v>
      </c>
      <c r="D1407">
        <v>0.15</v>
      </c>
      <c r="E1407" t="s">
        <v>1</v>
      </c>
      <c r="F1407">
        <v>35434</v>
      </c>
      <c r="G1407">
        <v>7.81</v>
      </c>
      <c r="H1407">
        <v>3605.68</v>
      </c>
      <c r="I1407">
        <v>1</v>
      </c>
      <c r="J1407">
        <v>0.10048126256264234</v>
      </c>
      <c r="K1407">
        <f t="shared" si="77"/>
        <v>0</v>
      </c>
    </row>
    <row r="1408" spans="1:11" x14ac:dyDescent="0.3">
      <c r="A1408" t="s">
        <v>15</v>
      </c>
      <c r="B1408">
        <v>1</v>
      </c>
      <c r="C1408">
        <v>10</v>
      </c>
      <c r="D1408">
        <v>0.2</v>
      </c>
      <c r="E1408" t="s">
        <v>1</v>
      </c>
      <c r="F1408">
        <v>36054.910000000003</v>
      </c>
      <c r="G1408">
        <v>7.96</v>
      </c>
      <c r="H1408">
        <v>3610.86</v>
      </c>
      <c r="I1408">
        <v>1</v>
      </c>
      <c r="J1408">
        <v>0.11976499628555759</v>
      </c>
      <c r="K1408">
        <f t="shared" si="77"/>
        <v>0</v>
      </c>
    </row>
    <row r="1409" spans="1:11" x14ac:dyDescent="0.3">
      <c r="A1409" t="s">
        <v>15</v>
      </c>
      <c r="B1409">
        <v>1</v>
      </c>
      <c r="C1409">
        <v>25</v>
      </c>
      <c r="D1409">
        <v>0.05</v>
      </c>
      <c r="E1409" t="s">
        <v>1</v>
      </c>
      <c r="F1409">
        <v>34173.72</v>
      </c>
      <c r="G1409">
        <v>5.08</v>
      </c>
      <c r="H1409">
        <v>3601.54</v>
      </c>
      <c r="I1409">
        <v>0.18099999999999999</v>
      </c>
      <c r="J1409">
        <v>6.1340478976751767E-2</v>
      </c>
      <c r="K1409">
        <f t="shared" si="77"/>
        <v>0</v>
      </c>
    </row>
    <row r="1410" spans="1:11" x14ac:dyDescent="0.3">
      <c r="A1410" t="s">
        <v>15</v>
      </c>
      <c r="B1410">
        <v>1</v>
      </c>
      <c r="C1410">
        <v>25</v>
      </c>
      <c r="D1410">
        <v>0.1</v>
      </c>
      <c r="E1410" t="s">
        <v>1</v>
      </c>
      <c r="F1410">
        <v>43383.46</v>
      </c>
      <c r="G1410">
        <v>23.71</v>
      </c>
      <c r="H1410">
        <v>3642.03</v>
      </c>
      <c r="I1410">
        <v>0.59699999999999998</v>
      </c>
      <c r="J1410">
        <v>0.34736932988474045</v>
      </c>
      <c r="K1410">
        <f t="shared" si="77"/>
        <v>0</v>
      </c>
    </row>
    <row r="1411" spans="1:11" x14ac:dyDescent="0.3">
      <c r="A1411" t="s">
        <v>15</v>
      </c>
      <c r="B1411">
        <v>1</v>
      </c>
      <c r="C1411">
        <v>25</v>
      </c>
      <c r="D1411">
        <v>0.15</v>
      </c>
      <c r="E1411" t="s">
        <v>1</v>
      </c>
      <c r="F1411">
        <v>40793.46</v>
      </c>
      <c r="G1411">
        <v>17.53</v>
      </c>
      <c r="H1411">
        <v>3609.11</v>
      </c>
      <c r="I1411">
        <v>0.86499999999999999</v>
      </c>
      <c r="J1411">
        <v>0.26693114988707589</v>
      </c>
      <c r="K1411">
        <f t="shared" si="77"/>
        <v>0</v>
      </c>
    </row>
    <row r="1412" spans="1:11" x14ac:dyDescent="0.3">
      <c r="A1412" t="s">
        <v>15</v>
      </c>
      <c r="B1412">
        <v>1</v>
      </c>
      <c r="C1412">
        <v>25</v>
      </c>
      <c r="D1412">
        <v>0.2</v>
      </c>
      <c r="E1412" t="s">
        <v>1</v>
      </c>
      <c r="F1412">
        <v>44830.14</v>
      </c>
      <c r="G1412">
        <v>22.65</v>
      </c>
      <c r="H1412">
        <v>3611.73</v>
      </c>
      <c r="I1412">
        <v>0.92400000000000004</v>
      </c>
      <c r="J1412">
        <v>0.39229917785347457</v>
      </c>
      <c r="K1412">
        <f t="shared" si="77"/>
        <v>0</v>
      </c>
    </row>
    <row r="1413" spans="1:11" x14ac:dyDescent="0.3">
      <c r="A1413" t="s">
        <v>15</v>
      </c>
      <c r="B1413">
        <v>1</v>
      </c>
      <c r="C1413">
        <v>50</v>
      </c>
      <c r="D1413">
        <v>0.05</v>
      </c>
      <c r="E1413" t="s">
        <v>1</v>
      </c>
      <c r="F1413">
        <v>34117.43</v>
      </c>
      <c r="G1413">
        <v>4.47</v>
      </c>
      <c r="H1413">
        <v>3604.2</v>
      </c>
      <c r="I1413">
        <v>6.0000000000000001E-3</v>
      </c>
      <c r="J1413">
        <v>5.959226849332766E-2</v>
      </c>
      <c r="K1413">
        <f t="shared" si="77"/>
        <v>0</v>
      </c>
    </row>
    <row r="1414" spans="1:11" x14ac:dyDescent="0.3">
      <c r="A1414" t="s">
        <v>15</v>
      </c>
      <c r="B1414">
        <v>1</v>
      </c>
      <c r="C1414">
        <v>50</v>
      </c>
      <c r="D1414">
        <v>0.1</v>
      </c>
      <c r="E1414" t="s">
        <v>1</v>
      </c>
      <c r="F1414">
        <v>43986.16</v>
      </c>
      <c r="G1414">
        <v>23.91</v>
      </c>
      <c r="H1414">
        <v>3613.96</v>
      </c>
      <c r="I1414">
        <v>5.0999999999999997E-2</v>
      </c>
      <c r="J1414">
        <v>0.36608751177068366</v>
      </c>
      <c r="K1414">
        <f t="shared" si="77"/>
        <v>0</v>
      </c>
    </row>
    <row r="1415" spans="1:11" x14ac:dyDescent="0.3">
      <c r="A1415" t="s">
        <v>15</v>
      </c>
      <c r="B1415">
        <v>1</v>
      </c>
      <c r="C1415">
        <v>50</v>
      </c>
      <c r="D1415">
        <v>0.15</v>
      </c>
      <c r="E1415" t="s">
        <v>1</v>
      </c>
      <c r="F1415">
        <v>45060.14</v>
      </c>
      <c r="G1415">
        <v>23.23</v>
      </c>
      <c r="H1415">
        <v>3674.49</v>
      </c>
      <c r="I1415">
        <v>0.09</v>
      </c>
      <c r="J1415">
        <v>0.39944233669496598</v>
      </c>
      <c r="K1415">
        <f t="shared" si="77"/>
        <v>0</v>
      </c>
    </row>
    <row r="1416" spans="1:11" x14ac:dyDescent="0.3">
      <c r="A1416" t="s">
        <v>15</v>
      </c>
      <c r="B1416">
        <v>1</v>
      </c>
      <c r="C1416">
        <v>50</v>
      </c>
      <c r="D1416">
        <v>0.2</v>
      </c>
      <c r="E1416" t="s">
        <v>1</v>
      </c>
      <c r="F1416">
        <v>50995.79</v>
      </c>
      <c r="G1416">
        <v>30.35</v>
      </c>
      <c r="H1416">
        <v>3609.76</v>
      </c>
      <c r="I1416">
        <v>0.16500000000000001</v>
      </c>
      <c r="J1416">
        <v>0.58378707920582995</v>
      </c>
      <c r="K1416">
        <f t="shared" si="77"/>
        <v>0</v>
      </c>
    </row>
    <row r="1417" spans="1:11" x14ac:dyDescent="0.3">
      <c r="A1417" t="s">
        <v>15</v>
      </c>
      <c r="B1417">
        <v>2</v>
      </c>
      <c r="C1417">
        <v>5</v>
      </c>
      <c r="D1417">
        <v>0.05</v>
      </c>
      <c r="E1417" t="s">
        <v>1</v>
      </c>
      <c r="F1417">
        <v>33546.89</v>
      </c>
      <c r="G1417">
        <v>3</v>
      </c>
      <c r="H1417">
        <v>3602.34</v>
      </c>
      <c r="I1417">
        <v>0.13500000000000001</v>
      </c>
      <c r="J1417">
        <v>4.1872886556699296E-2</v>
      </c>
      <c r="K1417">
        <f t="shared" si="77"/>
        <v>0</v>
      </c>
    </row>
    <row r="1418" spans="1:11" x14ac:dyDescent="0.3">
      <c r="A1418" t="s">
        <v>15</v>
      </c>
      <c r="B1418">
        <v>2</v>
      </c>
      <c r="C1418">
        <v>5</v>
      </c>
      <c r="D1418">
        <v>0.1</v>
      </c>
      <c r="E1418" t="s">
        <v>1</v>
      </c>
      <c r="F1418">
        <v>40357.24</v>
      </c>
      <c r="G1418">
        <v>17.45</v>
      </c>
      <c r="H1418">
        <v>3602.77</v>
      </c>
      <c r="I1418">
        <v>0.109</v>
      </c>
      <c r="J1418">
        <v>0.25338337271387856</v>
      </c>
      <c r="K1418">
        <f t="shared" si="77"/>
        <v>0</v>
      </c>
    </row>
    <row r="1419" spans="1:11" x14ac:dyDescent="0.3">
      <c r="A1419" t="s">
        <v>15</v>
      </c>
      <c r="B1419">
        <v>2</v>
      </c>
      <c r="C1419">
        <v>5</v>
      </c>
      <c r="D1419">
        <v>0.15</v>
      </c>
      <c r="E1419" t="s">
        <v>1</v>
      </c>
      <c r="F1419">
        <v>43333.07</v>
      </c>
      <c r="G1419">
        <v>20.25</v>
      </c>
      <c r="H1419">
        <v>3600.85</v>
      </c>
      <c r="I1419">
        <v>0.28000000000000003</v>
      </c>
      <c r="J1419">
        <v>0.34580435695420686</v>
      </c>
      <c r="K1419">
        <f t="shared" si="77"/>
        <v>0</v>
      </c>
    </row>
    <row r="1420" spans="1:11" x14ac:dyDescent="0.3">
      <c r="A1420" t="s">
        <v>15</v>
      </c>
      <c r="B1420">
        <v>2</v>
      </c>
      <c r="C1420">
        <v>5</v>
      </c>
      <c r="D1420">
        <v>0.2</v>
      </c>
      <c r="E1420" t="s">
        <v>1</v>
      </c>
      <c r="F1420">
        <v>44605.71</v>
      </c>
      <c r="G1420">
        <v>20.14</v>
      </c>
      <c r="H1420">
        <v>3603.26</v>
      </c>
      <c r="I1420">
        <v>0.221</v>
      </c>
      <c r="J1420">
        <v>0.38532900768479661</v>
      </c>
      <c r="K1420">
        <f t="shared" si="77"/>
        <v>0</v>
      </c>
    </row>
    <row r="1421" spans="1:11" x14ac:dyDescent="0.3">
      <c r="A1421" t="s">
        <v>15</v>
      </c>
      <c r="B1421">
        <v>2</v>
      </c>
      <c r="C1421">
        <v>10</v>
      </c>
      <c r="D1421">
        <v>0.05</v>
      </c>
      <c r="E1421" t="s">
        <v>1</v>
      </c>
      <c r="F1421">
        <v>35783.839999999997</v>
      </c>
      <c r="G1421">
        <v>8.3800000000000008</v>
      </c>
      <c r="H1421">
        <v>3603.24</v>
      </c>
      <c r="I1421">
        <v>0</v>
      </c>
      <c r="J1421">
        <v>0.11134631773267434</v>
      </c>
      <c r="K1421">
        <f t="shared" si="77"/>
        <v>0</v>
      </c>
    </row>
    <row r="1422" spans="1:11" x14ac:dyDescent="0.3">
      <c r="A1422" t="s">
        <v>15</v>
      </c>
      <c r="B1422">
        <v>2</v>
      </c>
      <c r="C1422">
        <v>10</v>
      </c>
      <c r="D1422">
        <v>0.1</v>
      </c>
      <c r="E1422" t="s">
        <v>1</v>
      </c>
      <c r="F1422">
        <v>576468.5</v>
      </c>
      <c r="G1422">
        <v>94.09</v>
      </c>
      <c r="H1422">
        <v>3603.47</v>
      </c>
      <c r="I1422">
        <v>0</v>
      </c>
      <c r="J1422">
        <v>16.903504620070912</v>
      </c>
      <c r="K1422">
        <f t="shared" si="77"/>
        <v>0</v>
      </c>
    </row>
    <row r="1423" spans="1:11" x14ac:dyDescent="0.3">
      <c r="A1423" t="s">
        <v>15</v>
      </c>
      <c r="B1423">
        <v>2</v>
      </c>
      <c r="C1423">
        <v>10</v>
      </c>
      <c r="D1423">
        <v>0.15</v>
      </c>
      <c r="E1423" t="s">
        <v>1</v>
      </c>
      <c r="F1423">
        <v>437097.1</v>
      </c>
      <c r="G1423">
        <v>91.88</v>
      </c>
      <c r="H1423">
        <v>3600.92</v>
      </c>
      <c r="I1423">
        <v>0</v>
      </c>
      <c r="J1423">
        <v>12.575017454153343</v>
      </c>
      <c r="K1423">
        <f t="shared" si="77"/>
        <v>0</v>
      </c>
    </row>
    <row r="1424" spans="1:11" x14ac:dyDescent="0.3">
      <c r="A1424" t="s">
        <v>15</v>
      </c>
      <c r="B1424">
        <v>2</v>
      </c>
      <c r="C1424">
        <v>10</v>
      </c>
      <c r="D1424">
        <v>0.2</v>
      </c>
      <c r="E1424" t="s">
        <v>1</v>
      </c>
      <c r="F1424">
        <v>408195.69</v>
      </c>
      <c r="G1424">
        <v>90.99</v>
      </c>
      <c r="H1424">
        <v>3601.25</v>
      </c>
      <c r="I1424">
        <v>0</v>
      </c>
      <c r="J1424">
        <v>11.677420226444347</v>
      </c>
      <c r="K1424">
        <f t="shared" si="77"/>
        <v>0</v>
      </c>
    </row>
    <row r="1425" spans="1:11" x14ac:dyDescent="0.3">
      <c r="A1425" t="s">
        <v>15</v>
      </c>
      <c r="B1425">
        <v>2</v>
      </c>
      <c r="C1425">
        <v>25</v>
      </c>
      <c r="D1425">
        <v>0.05</v>
      </c>
      <c r="E1425" t="s">
        <v>1</v>
      </c>
      <c r="F1425">
        <v>34597.32</v>
      </c>
      <c r="G1425">
        <v>5.2</v>
      </c>
      <c r="H1425">
        <v>3603.2</v>
      </c>
      <c r="I1425">
        <v>0</v>
      </c>
      <c r="J1425">
        <v>7.4496314130037877E-2</v>
      </c>
      <c r="K1425">
        <f t="shared" si="77"/>
        <v>0</v>
      </c>
    </row>
    <row r="1426" spans="1:11" x14ac:dyDescent="0.3">
      <c r="A1426" t="s">
        <v>15</v>
      </c>
      <c r="B1426">
        <v>2</v>
      </c>
      <c r="C1426">
        <v>25</v>
      </c>
      <c r="D1426">
        <v>0.1</v>
      </c>
      <c r="E1426" t="s">
        <v>1</v>
      </c>
      <c r="F1426">
        <v>36711.57</v>
      </c>
      <c r="G1426">
        <v>7.1</v>
      </c>
      <c r="H1426">
        <v>3605.09</v>
      </c>
      <c r="I1426">
        <v>0</v>
      </c>
      <c r="J1426">
        <v>0.14015902535013902</v>
      </c>
      <c r="K1426">
        <f t="shared" si="77"/>
        <v>0</v>
      </c>
    </row>
    <row r="1427" spans="1:11" x14ac:dyDescent="0.3">
      <c r="A1427" t="s">
        <v>15</v>
      </c>
      <c r="B1427">
        <v>2</v>
      </c>
      <c r="C1427">
        <v>25</v>
      </c>
      <c r="D1427">
        <v>0.15</v>
      </c>
      <c r="E1427" t="s">
        <v>1</v>
      </c>
      <c r="F1427">
        <v>42138.62</v>
      </c>
      <c r="G1427">
        <v>15.62</v>
      </c>
      <c r="H1427">
        <v>3605.67</v>
      </c>
      <c r="I1427">
        <v>0</v>
      </c>
      <c r="J1427">
        <v>0.30870806965760056</v>
      </c>
      <c r="K1427">
        <f t="shared" si="77"/>
        <v>0</v>
      </c>
    </row>
    <row r="1428" spans="1:11" x14ac:dyDescent="0.3">
      <c r="A1428" t="s">
        <v>15</v>
      </c>
      <c r="B1428">
        <v>2</v>
      </c>
      <c r="C1428">
        <v>25</v>
      </c>
      <c r="D1428">
        <v>0.2</v>
      </c>
      <c r="E1428" t="s">
        <v>1</v>
      </c>
      <c r="F1428">
        <v>427270.83</v>
      </c>
      <c r="G1428">
        <v>91.38</v>
      </c>
      <c r="H1428">
        <v>3602.34</v>
      </c>
      <c r="I1428">
        <v>0</v>
      </c>
      <c r="J1428">
        <v>12.269840900112552</v>
      </c>
      <c r="K1428">
        <f t="shared" si="77"/>
        <v>0</v>
      </c>
    </row>
    <row r="1429" spans="1:11" x14ac:dyDescent="0.3">
      <c r="A1429" t="s">
        <v>15</v>
      </c>
      <c r="B1429">
        <v>2</v>
      </c>
      <c r="C1429">
        <v>50</v>
      </c>
      <c r="D1429">
        <v>0.05</v>
      </c>
      <c r="E1429" t="s">
        <v>1</v>
      </c>
      <c r="F1429">
        <v>34114.76</v>
      </c>
      <c r="G1429">
        <v>3.83</v>
      </c>
      <c r="H1429">
        <v>3607.39</v>
      </c>
      <c r="I1429">
        <v>0</v>
      </c>
      <c r="J1429">
        <v>5.9509345736341812E-2</v>
      </c>
      <c r="K1429">
        <f t="shared" si="77"/>
        <v>0</v>
      </c>
    </row>
    <row r="1430" spans="1:11" x14ac:dyDescent="0.3">
      <c r="A1430" t="s">
        <v>15</v>
      </c>
      <c r="B1430">
        <v>2</v>
      </c>
      <c r="C1430">
        <v>50</v>
      </c>
      <c r="D1430">
        <v>0.1</v>
      </c>
      <c r="E1430" t="s">
        <v>1</v>
      </c>
      <c r="F1430">
        <v>35817.589999999997</v>
      </c>
      <c r="G1430">
        <v>4.66</v>
      </c>
      <c r="H1430">
        <v>3603.74</v>
      </c>
      <c r="I1430">
        <v>0</v>
      </c>
      <c r="J1430">
        <v>0.11239449864963236</v>
      </c>
      <c r="K1430">
        <f t="shared" si="77"/>
        <v>0</v>
      </c>
    </row>
    <row r="1431" spans="1:11" x14ac:dyDescent="0.3">
      <c r="A1431" t="s">
        <v>15</v>
      </c>
      <c r="B1431">
        <v>2</v>
      </c>
      <c r="C1431">
        <v>50</v>
      </c>
      <c r="D1431">
        <v>0.15</v>
      </c>
      <c r="E1431" t="s">
        <v>1</v>
      </c>
      <c r="F1431">
        <v>576095.97</v>
      </c>
      <c r="G1431">
        <v>93.83</v>
      </c>
      <c r="H1431">
        <v>3645.95</v>
      </c>
      <c r="I1431">
        <v>0</v>
      </c>
      <c r="J1431">
        <v>16.891934876752558</v>
      </c>
      <c r="K1431">
        <f t="shared" si="77"/>
        <v>0</v>
      </c>
    </row>
    <row r="1432" spans="1:11" x14ac:dyDescent="0.3">
      <c r="A1432" t="s">
        <v>15</v>
      </c>
      <c r="B1432">
        <v>2</v>
      </c>
      <c r="C1432">
        <v>50</v>
      </c>
      <c r="D1432">
        <v>0.2</v>
      </c>
      <c r="E1432" t="s">
        <v>1</v>
      </c>
      <c r="F1432">
        <v>442733.61</v>
      </c>
      <c r="G1432">
        <v>91.7</v>
      </c>
      <c r="H1432">
        <v>3640.78</v>
      </c>
      <c r="I1432">
        <v>0</v>
      </c>
      <c r="J1432">
        <v>12.750071742160538</v>
      </c>
      <c r="K1432">
        <f t="shared" si="77"/>
        <v>0</v>
      </c>
    </row>
    <row r="1433" spans="1:11" x14ac:dyDescent="0.3">
      <c r="A1433" t="s">
        <v>15</v>
      </c>
      <c r="B1433">
        <v>3</v>
      </c>
      <c r="C1433">
        <v>0</v>
      </c>
      <c r="D1433">
        <v>0.05</v>
      </c>
      <c r="E1433" t="s">
        <v>1</v>
      </c>
      <c r="F1433">
        <v>35379.22</v>
      </c>
      <c r="G1433">
        <v>2.93</v>
      </c>
      <c r="H1433">
        <v>3644.55</v>
      </c>
      <c r="I1433">
        <v>0</v>
      </c>
      <c r="J1433">
        <v>9.8779948469873258E-2</v>
      </c>
      <c r="K1433">
        <f t="shared" si="77"/>
        <v>0</v>
      </c>
    </row>
    <row r="1434" spans="1:11" x14ac:dyDescent="0.3">
      <c r="A1434" t="s">
        <v>15</v>
      </c>
      <c r="B1434">
        <v>3</v>
      </c>
      <c r="C1434">
        <v>0</v>
      </c>
      <c r="D1434">
        <v>0.1</v>
      </c>
      <c r="E1434" t="s">
        <v>1</v>
      </c>
      <c r="F1434">
        <v>47267.64</v>
      </c>
      <c r="G1434">
        <v>21.87</v>
      </c>
      <c r="H1434">
        <v>3606.57</v>
      </c>
      <c r="I1434">
        <v>0</v>
      </c>
      <c r="J1434">
        <v>0.46800113296710677</v>
      </c>
      <c r="K1434">
        <f t="shared" si="77"/>
        <v>0</v>
      </c>
    </row>
    <row r="1435" spans="1:11" x14ac:dyDescent="0.3">
      <c r="A1435" t="s">
        <v>15</v>
      </c>
      <c r="B1435">
        <v>3</v>
      </c>
      <c r="C1435">
        <v>0</v>
      </c>
      <c r="D1435">
        <v>0.15</v>
      </c>
      <c r="E1435" t="s">
        <v>4</v>
      </c>
      <c r="F1435">
        <v>0</v>
      </c>
      <c r="G1435">
        <v>0</v>
      </c>
      <c r="H1435">
        <v>20.14</v>
      </c>
      <c r="J1435">
        <v>0</v>
      </c>
      <c r="K1435">
        <f t="shared" si="77"/>
        <v>0</v>
      </c>
    </row>
    <row r="1436" spans="1:11" x14ac:dyDescent="0.3">
      <c r="A1436" t="s">
        <v>15</v>
      </c>
      <c r="B1436">
        <v>3</v>
      </c>
      <c r="C1436">
        <v>0</v>
      </c>
      <c r="D1436">
        <v>0.2</v>
      </c>
      <c r="E1436" t="s">
        <v>4</v>
      </c>
      <c r="F1436">
        <v>0</v>
      </c>
      <c r="G1436">
        <v>0</v>
      </c>
      <c r="H1436">
        <v>28.23</v>
      </c>
      <c r="J1436">
        <v>0</v>
      </c>
      <c r="K1436">
        <f t="shared" si="77"/>
        <v>0</v>
      </c>
    </row>
    <row r="1437" spans="1:11" x14ac:dyDescent="0.3">
      <c r="A1437" t="s">
        <v>15</v>
      </c>
      <c r="B1437">
        <v>3</v>
      </c>
      <c r="C1437">
        <v>10</v>
      </c>
      <c r="D1437">
        <v>0.05</v>
      </c>
      <c r="E1437" t="s">
        <v>1</v>
      </c>
      <c r="F1437">
        <v>35269.620000000003</v>
      </c>
      <c r="G1437">
        <v>2.58</v>
      </c>
      <c r="H1437">
        <v>3601.79</v>
      </c>
      <c r="I1437">
        <v>0</v>
      </c>
      <c r="J1437">
        <v>9.5376077995841024E-2</v>
      </c>
      <c r="K1437">
        <f t="shared" si="77"/>
        <v>0</v>
      </c>
    </row>
    <row r="1438" spans="1:11" x14ac:dyDescent="0.3">
      <c r="A1438" t="s">
        <v>15</v>
      </c>
      <c r="B1438">
        <v>3</v>
      </c>
      <c r="C1438">
        <v>10</v>
      </c>
      <c r="D1438">
        <v>0.1</v>
      </c>
      <c r="E1438" t="s">
        <v>1</v>
      </c>
      <c r="F1438">
        <v>55786.35</v>
      </c>
      <c r="G1438">
        <v>33.799999999999997</v>
      </c>
      <c r="H1438">
        <v>3638.17</v>
      </c>
      <c r="I1438">
        <v>0</v>
      </c>
      <c r="J1438">
        <v>0.73256851842189596</v>
      </c>
      <c r="K1438">
        <f t="shared" si="77"/>
        <v>0</v>
      </c>
    </row>
    <row r="1439" spans="1:11" x14ac:dyDescent="0.3">
      <c r="A1439" t="s">
        <v>15</v>
      </c>
      <c r="B1439">
        <v>3</v>
      </c>
      <c r="C1439">
        <v>10</v>
      </c>
      <c r="D1439">
        <v>0.15</v>
      </c>
      <c r="E1439" t="s">
        <v>4</v>
      </c>
      <c r="F1439">
        <v>0</v>
      </c>
      <c r="G1439">
        <v>0</v>
      </c>
      <c r="H1439">
        <v>21.83</v>
      </c>
      <c r="J1439">
        <v>0</v>
      </c>
      <c r="K1439">
        <f t="shared" si="77"/>
        <v>0</v>
      </c>
    </row>
    <row r="1440" spans="1:11" x14ac:dyDescent="0.3">
      <c r="A1440" t="s">
        <v>15</v>
      </c>
      <c r="B1440">
        <v>3</v>
      </c>
      <c r="C1440">
        <v>10</v>
      </c>
      <c r="D1440">
        <v>0.2</v>
      </c>
      <c r="E1440" t="s">
        <v>4</v>
      </c>
      <c r="F1440">
        <v>0</v>
      </c>
      <c r="G1440">
        <v>0</v>
      </c>
      <c r="H1440">
        <v>22.83</v>
      </c>
      <c r="J1440">
        <v>0</v>
      </c>
      <c r="K1440">
        <f t="shared" si="77"/>
        <v>0</v>
      </c>
    </row>
    <row r="1441" spans="1:11" x14ac:dyDescent="0.3">
      <c r="A1441" t="s">
        <v>15</v>
      </c>
      <c r="B1441">
        <v>3</v>
      </c>
      <c r="C1441">
        <v>25</v>
      </c>
      <c r="D1441">
        <v>0.05</v>
      </c>
      <c r="E1441" t="s">
        <v>1</v>
      </c>
      <c r="F1441">
        <v>35112.07</v>
      </c>
      <c r="G1441">
        <v>1.89</v>
      </c>
      <c r="H1441">
        <v>3634.39</v>
      </c>
      <c r="I1441">
        <v>0</v>
      </c>
      <c r="J1441">
        <v>9.0483014189419286E-2</v>
      </c>
      <c r="K1441">
        <f t="shared" si="77"/>
        <v>0</v>
      </c>
    </row>
    <row r="1442" spans="1:11" x14ac:dyDescent="0.3">
      <c r="A1442" t="s">
        <v>15</v>
      </c>
      <c r="B1442">
        <v>3</v>
      </c>
      <c r="C1442">
        <v>25</v>
      </c>
      <c r="D1442">
        <v>0.1</v>
      </c>
      <c r="E1442" t="s">
        <v>1</v>
      </c>
      <c r="F1442">
        <v>52562.7</v>
      </c>
      <c r="G1442">
        <v>29.74</v>
      </c>
      <c r="H1442">
        <v>3634.39</v>
      </c>
      <c r="I1442">
        <v>0</v>
      </c>
      <c r="J1442">
        <v>0.63245093581592271</v>
      </c>
      <c r="K1442">
        <f t="shared" si="77"/>
        <v>0</v>
      </c>
    </row>
    <row r="1443" spans="1:11" x14ac:dyDescent="0.3">
      <c r="A1443" t="s">
        <v>15</v>
      </c>
      <c r="B1443">
        <v>3</v>
      </c>
      <c r="C1443">
        <v>25</v>
      </c>
      <c r="D1443">
        <v>0.15</v>
      </c>
      <c r="E1443" t="s">
        <v>4</v>
      </c>
      <c r="F1443">
        <v>0</v>
      </c>
      <c r="G1443">
        <v>0</v>
      </c>
      <c r="H1443">
        <v>27.09</v>
      </c>
      <c r="J1443">
        <v>0</v>
      </c>
      <c r="K1443">
        <f t="shared" si="77"/>
        <v>0</v>
      </c>
    </row>
    <row r="1444" spans="1:11" x14ac:dyDescent="0.3">
      <c r="A1444" t="s">
        <v>15</v>
      </c>
      <c r="B1444">
        <v>3</v>
      </c>
      <c r="C1444">
        <v>25</v>
      </c>
      <c r="D1444">
        <v>0.2</v>
      </c>
      <c r="E1444" t="s">
        <v>4</v>
      </c>
      <c r="F1444">
        <v>0</v>
      </c>
      <c r="G1444">
        <v>0</v>
      </c>
      <c r="H1444">
        <v>28.01</v>
      </c>
      <c r="J1444">
        <v>0</v>
      </c>
      <c r="K1444">
        <f t="shared" si="77"/>
        <v>0</v>
      </c>
    </row>
    <row r="1445" spans="1:11" x14ac:dyDescent="0.3">
      <c r="A1445" t="s">
        <v>15</v>
      </c>
      <c r="B1445">
        <v>3</v>
      </c>
      <c r="C1445">
        <v>50</v>
      </c>
      <c r="D1445">
        <v>0.05</v>
      </c>
      <c r="E1445" t="s">
        <v>1</v>
      </c>
      <c r="F1445">
        <v>35115.980000000003</v>
      </c>
      <c r="G1445">
        <v>2.0299999999999998</v>
      </c>
      <c r="H1445">
        <v>3634.4</v>
      </c>
      <c r="I1445">
        <v>0</v>
      </c>
      <c r="J1445">
        <v>9.0604447889724549E-2</v>
      </c>
      <c r="K1445">
        <f t="shared" si="77"/>
        <v>0</v>
      </c>
    </row>
    <row r="1446" spans="1:11" x14ac:dyDescent="0.3">
      <c r="A1446" t="s">
        <v>15</v>
      </c>
      <c r="B1446">
        <v>3</v>
      </c>
      <c r="C1446">
        <v>50</v>
      </c>
      <c r="D1446">
        <v>0.1</v>
      </c>
      <c r="E1446" t="s">
        <v>1</v>
      </c>
      <c r="F1446">
        <v>49252.800000000003</v>
      </c>
      <c r="G1446">
        <v>25.06</v>
      </c>
      <c r="H1446">
        <v>3634.41</v>
      </c>
      <c r="I1446">
        <v>0</v>
      </c>
      <c r="J1446">
        <v>0.52965466864439015</v>
      </c>
      <c r="K1446">
        <f t="shared" si="77"/>
        <v>0</v>
      </c>
    </row>
    <row r="1447" spans="1:11" x14ac:dyDescent="0.3">
      <c r="A1447" t="s">
        <v>15</v>
      </c>
      <c r="B1447">
        <v>3</v>
      </c>
      <c r="C1447">
        <v>50</v>
      </c>
      <c r="D1447">
        <v>0.15</v>
      </c>
      <c r="E1447" t="s">
        <v>4</v>
      </c>
      <c r="F1447">
        <v>0</v>
      </c>
      <c r="G1447">
        <v>0</v>
      </c>
      <c r="H1447">
        <v>26.01</v>
      </c>
      <c r="J1447">
        <v>0</v>
      </c>
      <c r="K1447">
        <f t="shared" si="77"/>
        <v>0</v>
      </c>
    </row>
    <row r="1448" spans="1:11" x14ac:dyDescent="0.3">
      <c r="A1448" t="s">
        <v>15</v>
      </c>
      <c r="B1448">
        <v>3</v>
      </c>
      <c r="C1448">
        <v>50</v>
      </c>
      <c r="D1448">
        <v>0.2</v>
      </c>
      <c r="E1448" t="s">
        <v>4</v>
      </c>
      <c r="F1448">
        <v>0</v>
      </c>
      <c r="G1448">
        <v>0</v>
      </c>
      <c r="H1448">
        <v>35.869999999999997</v>
      </c>
      <c r="J1448">
        <v>0</v>
      </c>
      <c r="K1448">
        <f t="shared" si="77"/>
        <v>0</v>
      </c>
    </row>
    <row r="1449" spans="1:11" x14ac:dyDescent="0.3">
      <c r="A1449" t="s">
        <v>19</v>
      </c>
      <c r="B1449">
        <v>0</v>
      </c>
      <c r="C1449">
        <v>0</v>
      </c>
      <c r="D1449">
        <v>0.05</v>
      </c>
      <c r="E1449" t="s">
        <v>0</v>
      </c>
      <c r="F1449">
        <v>17288.990000000002</v>
      </c>
      <c r="G1449">
        <v>0</v>
      </c>
      <c r="H1449">
        <v>933.47</v>
      </c>
      <c r="I1449">
        <v>1</v>
      </c>
      <c r="J1449">
        <v>0</v>
      </c>
      <c r="K1449">
        <f t="shared" si="77"/>
        <v>1</v>
      </c>
    </row>
    <row r="1450" spans="1:11" x14ac:dyDescent="0.3">
      <c r="A1450" t="s">
        <v>19</v>
      </c>
      <c r="B1450">
        <v>0</v>
      </c>
      <c r="C1450">
        <v>0</v>
      </c>
      <c r="D1450">
        <v>0.1</v>
      </c>
      <c r="E1450" t="s">
        <v>0</v>
      </c>
      <c r="F1450">
        <v>17288.990000000002</v>
      </c>
      <c r="G1450">
        <v>0</v>
      </c>
      <c r="H1450">
        <v>1059.6199999999999</v>
      </c>
      <c r="I1450">
        <v>1</v>
      </c>
      <c r="J1450">
        <v>0</v>
      </c>
      <c r="K1450">
        <f t="shared" si="77"/>
        <v>1</v>
      </c>
    </row>
    <row r="1451" spans="1:11" x14ac:dyDescent="0.3">
      <c r="A1451" t="s">
        <v>19</v>
      </c>
      <c r="B1451">
        <v>0</v>
      </c>
      <c r="C1451">
        <v>0</v>
      </c>
      <c r="D1451">
        <v>0.15</v>
      </c>
      <c r="E1451" t="s">
        <v>0</v>
      </c>
      <c r="F1451">
        <v>17288.990000000002</v>
      </c>
      <c r="G1451">
        <v>0</v>
      </c>
      <c r="H1451">
        <v>965.81</v>
      </c>
      <c r="I1451">
        <v>1</v>
      </c>
      <c r="J1451">
        <v>0</v>
      </c>
      <c r="K1451">
        <f t="shared" si="77"/>
        <v>1</v>
      </c>
    </row>
    <row r="1452" spans="1:11" x14ac:dyDescent="0.3">
      <c r="A1452" t="s">
        <v>19</v>
      </c>
      <c r="B1452">
        <v>0</v>
      </c>
      <c r="C1452">
        <v>0</v>
      </c>
      <c r="D1452">
        <v>0.2</v>
      </c>
      <c r="E1452" t="s">
        <v>0</v>
      </c>
      <c r="F1452">
        <v>17288.990000000002</v>
      </c>
      <c r="G1452">
        <v>0</v>
      </c>
      <c r="H1452">
        <v>839.71</v>
      </c>
      <c r="I1452">
        <v>1</v>
      </c>
      <c r="J1452">
        <v>0</v>
      </c>
      <c r="K1452">
        <f t="shared" si="77"/>
        <v>1</v>
      </c>
    </row>
    <row r="1453" spans="1:11" x14ac:dyDescent="0.3">
      <c r="A1453" t="s">
        <v>19</v>
      </c>
      <c r="B1453">
        <v>1</v>
      </c>
      <c r="C1453">
        <v>5</v>
      </c>
      <c r="D1453">
        <v>0.05</v>
      </c>
      <c r="E1453" t="s">
        <v>0</v>
      </c>
      <c r="F1453">
        <v>17629.560000000001</v>
      </c>
      <c r="G1453">
        <v>0</v>
      </c>
      <c r="H1453">
        <v>462.31</v>
      </c>
      <c r="I1453">
        <v>0.80700000000000005</v>
      </c>
      <c r="J1453">
        <v>1.9698663716041231E-2</v>
      </c>
      <c r="K1453">
        <f t="shared" si="77"/>
        <v>1</v>
      </c>
    </row>
    <row r="1454" spans="1:11" x14ac:dyDescent="0.3">
      <c r="A1454" t="s">
        <v>19</v>
      </c>
      <c r="B1454">
        <v>1</v>
      </c>
      <c r="C1454">
        <v>5</v>
      </c>
      <c r="D1454">
        <v>0.1</v>
      </c>
      <c r="E1454" t="s">
        <v>0</v>
      </c>
      <c r="F1454">
        <v>17941.810000000001</v>
      </c>
      <c r="G1454">
        <v>0</v>
      </c>
      <c r="H1454">
        <v>941.68</v>
      </c>
      <c r="I1454">
        <v>0.55600000000000005</v>
      </c>
      <c r="J1454">
        <v>3.7759290739366458E-2</v>
      </c>
      <c r="K1454">
        <f t="shared" si="77"/>
        <v>1</v>
      </c>
    </row>
    <row r="1455" spans="1:11" x14ac:dyDescent="0.3">
      <c r="A1455" t="s">
        <v>19</v>
      </c>
      <c r="B1455">
        <v>1</v>
      </c>
      <c r="C1455">
        <v>5</v>
      </c>
      <c r="D1455">
        <v>0.15</v>
      </c>
      <c r="E1455" t="s">
        <v>4</v>
      </c>
      <c r="F1455">
        <v>0</v>
      </c>
      <c r="G1455">
        <v>0</v>
      </c>
      <c r="H1455">
        <v>0.37</v>
      </c>
      <c r="J1455">
        <v>0</v>
      </c>
      <c r="K1455">
        <f t="shared" si="77"/>
        <v>0</v>
      </c>
    </row>
    <row r="1456" spans="1:11" x14ac:dyDescent="0.3">
      <c r="A1456" t="s">
        <v>19</v>
      </c>
      <c r="B1456">
        <v>1</v>
      </c>
      <c r="C1456">
        <v>5</v>
      </c>
      <c r="D1456">
        <v>0.2</v>
      </c>
      <c r="E1456" t="s">
        <v>4</v>
      </c>
      <c r="F1456">
        <v>0</v>
      </c>
      <c r="G1456">
        <v>0</v>
      </c>
      <c r="H1456">
        <v>0.36</v>
      </c>
      <c r="J1456">
        <v>0</v>
      </c>
      <c r="K1456">
        <f t="shared" si="77"/>
        <v>0</v>
      </c>
    </row>
    <row r="1457" spans="1:11" x14ac:dyDescent="0.3">
      <c r="A1457" t="s">
        <v>19</v>
      </c>
      <c r="B1457">
        <v>1</v>
      </c>
      <c r="C1457">
        <v>10</v>
      </c>
      <c r="D1457">
        <v>0.05</v>
      </c>
      <c r="E1457" t="s">
        <v>0</v>
      </c>
      <c r="F1457">
        <v>17629.560000000001</v>
      </c>
      <c r="G1457">
        <v>0</v>
      </c>
      <c r="H1457">
        <v>522.22</v>
      </c>
      <c r="I1457">
        <v>0.80700000000000005</v>
      </c>
      <c r="J1457">
        <v>1.9698663716041231E-2</v>
      </c>
      <c r="K1457">
        <f t="shared" si="77"/>
        <v>1</v>
      </c>
    </row>
    <row r="1458" spans="1:11" x14ac:dyDescent="0.3">
      <c r="A1458" t="s">
        <v>19</v>
      </c>
      <c r="B1458">
        <v>1</v>
      </c>
      <c r="C1458">
        <v>10</v>
      </c>
      <c r="D1458">
        <v>0.1</v>
      </c>
      <c r="E1458" t="s">
        <v>0</v>
      </c>
      <c r="F1458">
        <v>17941.810000000001</v>
      </c>
      <c r="G1458">
        <v>0</v>
      </c>
      <c r="H1458">
        <v>812.04</v>
      </c>
      <c r="I1458">
        <v>0.55600000000000005</v>
      </c>
      <c r="J1458">
        <v>3.7759290739366458E-2</v>
      </c>
      <c r="K1458">
        <f t="shared" ref="K1458:K1521" si="78">IF(E1458="Optimal",1,0)</f>
        <v>1</v>
      </c>
    </row>
    <row r="1459" spans="1:11" x14ac:dyDescent="0.3">
      <c r="A1459" t="s">
        <v>19</v>
      </c>
      <c r="B1459">
        <v>1</v>
      </c>
      <c r="C1459">
        <v>10</v>
      </c>
      <c r="D1459">
        <v>0.15</v>
      </c>
      <c r="E1459" t="s">
        <v>4</v>
      </c>
      <c r="F1459">
        <v>0</v>
      </c>
      <c r="G1459">
        <v>0</v>
      </c>
      <c r="H1459">
        <v>0.42</v>
      </c>
      <c r="J1459">
        <v>0</v>
      </c>
      <c r="K1459">
        <f t="shared" si="78"/>
        <v>0</v>
      </c>
    </row>
    <row r="1460" spans="1:11" x14ac:dyDescent="0.3">
      <c r="A1460" t="s">
        <v>19</v>
      </c>
      <c r="B1460">
        <v>1</v>
      </c>
      <c r="C1460">
        <v>10</v>
      </c>
      <c r="D1460">
        <v>0.2</v>
      </c>
      <c r="E1460" t="s">
        <v>4</v>
      </c>
      <c r="F1460">
        <v>0</v>
      </c>
      <c r="G1460">
        <v>0</v>
      </c>
      <c r="H1460">
        <v>0.38</v>
      </c>
      <c r="J1460">
        <v>0</v>
      </c>
      <c r="K1460">
        <f t="shared" si="78"/>
        <v>0</v>
      </c>
    </row>
    <row r="1461" spans="1:11" x14ac:dyDescent="0.3">
      <c r="A1461" t="s">
        <v>19</v>
      </c>
      <c r="B1461">
        <v>1</v>
      </c>
      <c r="C1461">
        <v>25</v>
      </c>
      <c r="D1461">
        <v>0.05</v>
      </c>
      <c r="E1461" t="s">
        <v>0</v>
      </c>
      <c r="F1461">
        <v>17729.25</v>
      </c>
      <c r="G1461">
        <v>0</v>
      </c>
      <c r="H1461">
        <v>742.78</v>
      </c>
      <c r="I1461">
        <v>0</v>
      </c>
      <c r="J1461">
        <v>2.5464761099404765E-2</v>
      </c>
      <c r="K1461">
        <f t="shared" si="78"/>
        <v>1</v>
      </c>
    </row>
    <row r="1462" spans="1:11" x14ac:dyDescent="0.3">
      <c r="A1462" t="s">
        <v>19</v>
      </c>
      <c r="B1462">
        <v>1</v>
      </c>
      <c r="C1462">
        <v>25</v>
      </c>
      <c r="D1462">
        <v>0.1</v>
      </c>
      <c r="E1462" t="s">
        <v>0</v>
      </c>
      <c r="F1462">
        <v>17969.810000000001</v>
      </c>
      <c r="G1462">
        <v>0</v>
      </c>
      <c r="H1462">
        <v>723.7</v>
      </c>
      <c r="I1462">
        <v>0.502</v>
      </c>
      <c r="J1462">
        <v>3.9378818542899152E-2</v>
      </c>
      <c r="K1462">
        <f t="shared" si="78"/>
        <v>1</v>
      </c>
    </row>
    <row r="1463" spans="1:11" x14ac:dyDescent="0.3">
      <c r="A1463" t="s">
        <v>19</v>
      </c>
      <c r="B1463">
        <v>1</v>
      </c>
      <c r="C1463">
        <v>25</v>
      </c>
      <c r="D1463">
        <v>0.15</v>
      </c>
      <c r="E1463" t="s">
        <v>4</v>
      </c>
      <c r="F1463">
        <v>0</v>
      </c>
      <c r="G1463">
        <v>0</v>
      </c>
      <c r="H1463">
        <v>0.41</v>
      </c>
      <c r="J1463">
        <v>0</v>
      </c>
      <c r="K1463">
        <f t="shared" si="78"/>
        <v>0</v>
      </c>
    </row>
    <row r="1464" spans="1:11" x14ac:dyDescent="0.3">
      <c r="A1464" t="s">
        <v>19</v>
      </c>
      <c r="B1464">
        <v>1</v>
      </c>
      <c r="C1464">
        <v>25</v>
      </c>
      <c r="D1464">
        <v>0.2</v>
      </c>
      <c r="E1464" t="s">
        <v>4</v>
      </c>
      <c r="F1464">
        <v>0</v>
      </c>
      <c r="G1464">
        <v>0</v>
      </c>
      <c r="H1464">
        <v>0.37</v>
      </c>
      <c r="J1464">
        <v>0</v>
      </c>
      <c r="K1464">
        <f t="shared" si="78"/>
        <v>0</v>
      </c>
    </row>
    <row r="1465" spans="1:11" x14ac:dyDescent="0.3">
      <c r="A1465" t="s">
        <v>19</v>
      </c>
      <c r="B1465">
        <v>1</v>
      </c>
      <c r="C1465">
        <v>50</v>
      </c>
      <c r="D1465">
        <v>0.05</v>
      </c>
      <c r="E1465" t="s">
        <v>0</v>
      </c>
      <c r="F1465">
        <v>17729.25</v>
      </c>
      <c r="G1465">
        <v>0</v>
      </c>
      <c r="H1465">
        <v>1023.3</v>
      </c>
      <c r="I1465">
        <v>0</v>
      </c>
      <c r="J1465">
        <v>2.5464761099404765E-2</v>
      </c>
      <c r="K1465">
        <f t="shared" si="78"/>
        <v>1</v>
      </c>
    </row>
    <row r="1466" spans="1:11" x14ac:dyDescent="0.3">
      <c r="A1466" t="s">
        <v>19</v>
      </c>
      <c r="B1466">
        <v>1</v>
      </c>
      <c r="C1466">
        <v>50</v>
      </c>
      <c r="D1466">
        <v>0.1</v>
      </c>
      <c r="E1466" t="s">
        <v>0</v>
      </c>
      <c r="F1466">
        <v>18283.02</v>
      </c>
      <c r="G1466">
        <v>0</v>
      </c>
      <c r="H1466">
        <v>1374.86</v>
      </c>
      <c r="I1466">
        <v>0.04</v>
      </c>
      <c r="J1466">
        <v>5.7494972233774089E-2</v>
      </c>
      <c r="K1466">
        <f t="shared" si="78"/>
        <v>1</v>
      </c>
    </row>
    <row r="1467" spans="1:11" x14ac:dyDescent="0.3">
      <c r="A1467" t="s">
        <v>19</v>
      </c>
      <c r="B1467">
        <v>1</v>
      </c>
      <c r="C1467">
        <v>50</v>
      </c>
      <c r="D1467">
        <v>0.15</v>
      </c>
      <c r="E1467" t="s">
        <v>4</v>
      </c>
      <c r="F1467">
        <v>0</v>
      </c>
      <c r="G1467">
        <v>0</v>
      </c>
      <c r="H1467">
        <v>0.42</v>
      </c>
      <c r="J1467">
        <v>0</v>
      </c>
      <c r="K1467">
        <f t="shared" si="78"/>
        <v>0</v>
      </c>
    </row>
    <row r="1468" spans="1:11" x14ac:dyDescent="0.3">
      <c r="A1468" t="s">
        <v>19</v>
      </c>
      <c r="B1468">
        <v>1</v>
      </c>
      <c r="C1468">
        <v>50</v>
      </c>
      <c r="D1468">
        <v>0.2</v>
      </c>
      <c r="E1468" t="s">
        <v>4</v>
      </c>
      <c r="F1468">
        <v>0</v>
      </c>
      <c r="G1468">
        <v>0</v>
      </c>
      <c r="H1468">
        <v>0.4</v>
      </c>
      <c r="J1468">
        <v>0</v>
      </c>
      <c r="K1468">
        <f t="shared" si="78"/>
        <v>0</v>
      </c>
    </row>
    <row r="1469" spans="1:11" x14ac:dyDescent="0.3">
      <c r="A1469" t="s">
        <v>19</v>
      </c>
      <c r="B1469">
        <v>2</v>
      </c>
      <c r="C1469">
        <v>5</v>
      </c>
      <c r="D1469">
        <v>0.05</v>
      </c>
      <c r="E1469" t="s">
        <v>0</v>
      </c>
      <c r="F1469">
        <v>17454.330000000002</v>
      </c>
      <c r="G1469">
        <v>0</v>
      </c>
      <c r="H1469">
        <v>879.75</v>
      </c>
      <c r="I1469">
        <v>1</v>
      </c>
      <c r="J1469">
        <v>9.5633116798610196E-3</v>
      </c>
      <c r="K1469">
        <f t="shared" si="78"/>
        <v>1</v>
      </c>
    </row>
    <row r="1470" spans="1:11" x14ac:dyDescent="0.3">
      <c r="A1470" t="s">
        <v>19</v>
      </c>
      <c r="B1470">
        <v>2</v>
      </c>
      <c r="C1470">
        <v>5</v>
      </c>
      <c r="D1470">
        <v>0.1</v>
      </c>
      <c r="E1470" t="s">
        <v>0</v>
      </c>
      <c r="F1470">
        <v>17505.189999999999</v>
      </c>
      <c r="G1470">
        <v>0</v>
      </c>
      <c r="H1470">
        <v>602.25</v>
      </c>
      <c r="I1470">
        <v>1</v>
      </c>
      <c r="J1470">
        <v>1.250506825442077E-2</v>
      </c>
      <c r="K1470">
        <f t="shared" si="78"/>
        <v>1</v>
      </c>
    </row>
    <row r="1471" spans="1:11" x14ac:dyDescent="0.3">
      <c r="A1471" t="s">
        <v>19</v>
      </c>
      <c r="B1471">
        <v>2</v>
      </c>
      <c r="C1471">
        <v>5</v>
      </c>
      <c r="D1471">
        <v>0.15</v>
      </c>
      <c r="E1471" t="s">
        <v>0</v>
      </c>
      <c r="F1471">
        <v>17512.87</v>
      </c>
      <c r="G1471">
        <v>0</v>
      </c>
      <c r="H1471">
        <v>656.15</v>
      </c>
      <c r="I1471">
        <v>1</v>
      </c>
      <c r="J1471">
        <v>1.2949281594818229E-2</v>
      </c>
      <c r="K1471">
        <f t="shared" si="78"/>
        <v>1</v>
      </c>
    </row>
    <row r="1472" spans="1:11" x14ac:dyDescent="0.3">
      <c r="A1472" t="s">
        <v>19</v>
      </c>
      <c r="B1472">
        <v>2</v>
      </c>
      <c r="C1472">
        <v>5</v>
      </c>
      <c r="D1472">
        <v>0.2</v>
      </c>
      <c r="E1472" t="s">
        <v>0</v>
      </c>
      <c r="F1472">
        <v>17722.54</v>
      </c>
      <c r="G1472">
        <v>0</v>
      </c>
      <c r="H1472">
        <v>346.43</v>
      </c>
      <c r="I1472">
        <v>1</v>
      </c>
      <c r="J1472">
        <v>2.5076652829344015E-2</v>
      </c>
      <c r="K1472">
        <f t="shared" si="78"/>
        <v>1</v>
      </c>
    </row>
    <row r="1473" spans="1:11" x14ac:dyDescent="0.3">
      <c r="A1473" t="s">
        <v>19</v>
      </c>
      <c r="B1473">
        <v>2</v>
      </c>
      <c r="C1473">
        <v>10</v>
      </c>
      <c r="D1473">
        <v>0.05</v>
      </c>
      <c r="E1473" t="s">
        <v>0</v>
      </c>
      <c r="F1473">
        <v>17505.189999999999</v>
      </c>
      <c r="G1473">
        <v>0</v>
      </c>
      <c r="H1473">
        <v>536.75</v>
      </c>
      <c r="I1473">
        <v>0.80200000000000005</v>
      </c>
      <c r="J1473">
        <v>1.250506825442077E-2</v>
      </c>
      <c r="K1473">
        <f t="shared" si="78"/>
        <v>1</v>
      </c>
    </row>
    <row r="1474" spans="1:11" x14ac:dyDescent="0.3">
      <c r="A1474" t="s">
        <v>19</v>
      </c>
      <c r="B1474">
        <v>2</v>
      </c>
      <c r="C1474">
        <v>10</v>
      </c>
      <c r="D1474">
        <v>0.1</v>
      </c>
      <c r="E1474" t="s">
        <v>0</v>
      </c>
      <c r="F1474">
        <v>17598.18</v>
      </c>
      <c r="G1474">
        <v>0</v>
      </c>
      <c r="H1474">
        <v>411.31</v>
      </c>
      <c r="I1474">
        <v>0.90300000000000002</v>
      </c>
      <c r="J1474">
        <v>1.7883635770510553E-2</v>
      </c>
      <c r="K1474">
        <f t="shared" si="78"/>
        <v>1</v>
      </c>
    </row>
    <row r="1475" spans="1:11" x14ac:dyDescent="0.3">
      <c r="A1475" t="s">
        <v>19</v>
      </c>
      <c r="B1475">
        <v>2</v>
      </c>
      <c r="C1475">
        <v>10</v>
      </c>
      <c r="D1475">
        <v>0.15</v>
      </c>
      <c r="E1475" t="s">
        <v>0</v>
      </c>
      <c r="F1475">
        <v>17930.009999999998</v>
      </c>
      <c r="G1475">
        <v>0</v>
      </c>
      <c r="H1475">
        <v>1403.47</v>
      </c>
      <c r="I1475">
        <v>0.999</v>
      </c>
      <c r="J1475">
        <v>3.7076775450734623E-2</v>
      </c>
      <c r="K1475">
        <f t="shared" si="78"/>
        <v>1</v>
      </c>
    </row>
    <row r="1476" spans="1:11" x14ac:dyDescent="0.3">
      <c r="A1476" t="s">
        <v>19</v>
      </c>
      <c r="B1476">
        <v>2</v>
      </c>
      <c r="C1476">
        <v>10</v>
      </c>
      <c r="D1476">
        <v>0.2</v>
      </c>
      <c r="E1476" t="s">
        <v>0</v>
      </c>
      <c r="F1476">
        <v>18249.080000000002</v>
      </c>
      <c r="G1476">
        <v>0</v>
      </c>
      <c r="H1476">
        <v>779.26</v>
      </c>
      <c r="I1476">
        <v>0.999</v>
      </c>
      <c r="J1476">
        <v>5.5531873174777813E-2</v>
      </c>
      <c r="K1476">
        <f t="shared" si="78"/>
        <v>1</v>
      </c>
    </row>
    <row r="1477" spans="1:11" x14ac:dyDescent="0.3">
      <c r="A1477" t="s">
        <v>19</v>
      </c>
      <c r="B1477">
        <v>2</v>
      </c>
      <c r="C1477">
        <v>25</v>
      </c>
      <c r="D1477">
        <v>0.05</v>
      </c>
      <c r="E1477" t="s">
        <v>0</v>
      </c>
      <c r="F1477">
        <v>17722.54</v>
      </c>
      <c r="G1477">
        <v>0</v>
      </c>
      <c r="H1477">
        <v>554.16</v>
      </c>
      <c r="I1477">
        <v>2.5999999999999999E-2</v>
      </c>
      <c r="J1477">
        <v>2.5076652829344015E-2</v>
      </c>
      <c r="K1477">
        <f t="shared" si="78"/>
        <v>1</v>
      </c>
    </row>
    <row r="1478" spans="1:11" x14ac:dyDescent="0.3">
      <c r="A1478" t="s">
        <v>19</v>
      </c>
      <c r="B1478">
        <v>2</v>
      </c>
      <c r="C1478">
        <v>25</v>
      </c>
      <c r="D1478">
        <v>0.1</v>
      </c>
      <c r="E1478" t="s">
        <v>0</v>
      </c>
      <c r="F1478">
        <v>18313.439999999999</v>
      </c>
      <c r="G1478">
        <v>0</v>
      </c>
      <c r="H1478">
        <v>1150.58</v>
      </c>
      <c r="I1478">
        <v>0.16700000000000001</v>
      </c>
      <c r="J1478">
        <v>5.9254473511755057E-2</v>
      </c>
      <c r="K1478">
        <f t="shared" si="78"/>
        <v>1</v>
      </c>
    </row>
    <row r="1479" spans="1:11" x14ac:dyDescent="0.3">
      <c r="A1479" t="s">
        <v>19</v>
      </c>
      <c r="B1479">
        <v>2</v>
      </c>
      <c r="C1479">
        <v>25</v>
      </c>
      <c r="D1479">
        <v>0.15</v>
      </c>
      <c r="E1479" t="s">
        <v>4</v>
      </c>
      <c r="F1479">
        <v>0</v>
      </c>
      <c r="G1479">
        <v>0</v>
      </c>
      <c r="H1479">
        <v>0.31</v>
      </c>
      <c r="J1479">
        <v>0</v>
      </c>
      <c r="K1479">
        <f t="shared" si="78"/>
        <v>0</v>
      </c>
    </row>
    <row r="1480" spans="1:11" x14ac:dyDescent="0.3">
      <c r="A1480" t="s">
        <v>19</v>
      </c>
      <c r="B1480">
        <v>2</v>
      </c>
      <c r="C1480">
        <v>25</v>
      </c>
      <c r="D1480">
        <v>0.2</v>
      </c>
      <c r="E1480" t="s">
        <v>4</v>
      </c>
      <c r="F1480">
        <v>0</v>
      </c>
      <c r="G1480">
        <v>0</v>
      </c>
      <c r="H1480">
        <v>0.32</v>
      </c>
      <c r="J1480">
        <v>0</v>
      </c>
      <c r="K1480">
        <f t="shared" si="78"/>
        <v>0</v>
      </c>
    </row>
    <row r="1481" spans="1:11" x14ac:dyDescent="0.3">
      <c r="A1481" t="s">
        <v>19</v>
      </c>
      <c r="B1481">
        <v>2</v>
      </c>
      <c r="C1481">
        <v>50</v>
      </c>
      <c r="D1481">
        <v>0.05</v>
      </c>
      <c r="E1481" t="s">
        <v>0</v>
      </c>
      <c r="F1481">
        <v>17729.25</v>
      </c>
      <c r="G1481">
        <v>0</v>
      </c>
      <c r="H1481">
        <v>1045.0899999999999</v>
      </c>
      <c r="I1481">
        <v>0</v>
      </c>
      <c r="J1481">
        <v>2.5464761099404765E-2</v>
      </c>
      <c r="K1481">
        <f t="shared" si="78"/>
        <v>1</v>
      </c>
    </row>
    <row r="1482" spans="1:11" x14ac:dyDescent="0.3">
      <c r="A1482" t="s">
        <v>19</v>
      </c>
      <c r="B1482">
        <v>2</v>
      </c>
      <c r="C1482">
        <v>50</v>
      </c>
      <c r="D1482">
        <v>0.1</v>
      </c>
      <c r="E1482" t="s">
        <v>0</v>
      </c>
      <c r="F1482">
        <v>18343.72</v>
      </c>
      <c r="G1482">
        <v>0</v>
      </c>
      <c r="H1482">
        <v>1159.8599999999999</v>
      </c>
      <c r="I1482">
        <v>0</v>
      </c>
      <c r="J1482">
        <v>6.1005877150718479E-2</v>
      </c>
      <c r="K1482">
        <f t="shared" si="78"/>
        <v>1</v>
      </c>
    </row>
    <row r="1483" spans="1:11" x14ac:dyDescent="0.3">
      <c r="A1483" t="s">
        <v>19</v>
      </c>
      <c r="B1483">
        <v>2</v>
      </c>
      <c r="C1483">
        <v>50</v>
      </c>
      <c r="D1483">
        <v>0.15</v>
      </c>
      <c r="E1483" t="s">
        <v>4</v>
      </c>
      <c r="F1483">
        <v>0</v>
      </c>
      <c r="G1483">
        <v>0</v>
      </c>
      <c r="H1483">
        <v>0.33</v>
      </c>
      <c r="J1483">
        <v>0</v>
      </c>
      <c r="K1483">
        <f t="shared" si="78"/>
        <v>0</v>
      </c>
    </row>
    <row r="1484" spans="1:11" x14ac:dyDescent="0.3">
      <c r="A1484" t="s">
        <v>19</v>
      </c>
      <c r="B1484">
        <v>2</v>
      </c>
      <c r="C1484">
        <v>50</v>
      </c>
      <c r="D1484">
        <v>0.2</v>
      </c>
      <c r="E1484" t="s">
        <v>4</v>
      </c>
      <c r="F1484">
        <v>0</v>
      </c>
      <c r="G1484">
        <v>0</v>
      </c>
      <c r="H1484">
        <v>0.32</v>
      </c>
      <c r="J1484">
        <v>0</v>
      </c>
      <c r="K1484">
        <f t="shared" si="78"/>
        <v>0</v>
      </c>
    </row>
    <row r="1485" spans="1:11" x14ac:dyDescent="0.3">
      <c r="A1485" t="s">
        <v>19</v>
      </c>
      <c r="B1485">
        <v>3</v>
      </c>
      <c r="C1485">
        <v>0</v>
      </c>
      <c r="D1485">
        <v>0.05</v>
      </c>
      <c r="E1485" t="s">
        <v>0</v>
      </c>
      <c r="F1485">
        <v>18400.95</v>
      </c>
      <c r="G1485">
        <v>0</v>
      </c>
      <c r="H1485">
        <v>801.87</v>
      </c>
      <c r="I1485">
        <v>0</v>
      </c>
      <c r="J1485">
        <v>6.4316076300581893E-2</v>
      </c>
      <c r="K1485">
        <f t="shared" si="78"/>
        <v>1</v>
      </c>
    </row>
    <row r="1486" spans="1:11" x14ac:dyDescent="0.3">
      <c r="A1486" t="s">
        <v>19</v>
      </c>
      <c r="B1486">
        <v>3</v>
      </c>
      <c r="C1486">
        <v>0</v>
      </c>
      <c r="D1486">
        <v>0.1</v>
      </c>
      <c r="E1486" t="s">
        <v>4</v>
      </c>
      <c r="F1486">
        <v>0</v>
      </c>
      <c r="G1486">
        <v>0</v>
      </c>
      <c r="H1486">
        <v>0.59</v>
      </c>
      <c r="J1486">
        <v>0</v>
      </c>
      <c r="K1486">
        <f t="shared" si="78"/>
        <v>0</v>
      </c>
    </row>
    <row r="1487" spans="1:11" x14ac:dyDescent="0.3">
      <c r="A1487" t="s">
        <v>19</v>
      </c>
      <c r="B1487">
        <v>3</v>
      </c>
      <c r="C1487">
        <v>0</v>
      </c>
      <c r="D1487">
        <v>0.15</v>
      </c>
      <c r="E1487" t="s">
        <v>4</v>
      </c>
      <c r="F1487">
        <v>0</v>
      </c>
      <c r="G1487">
        <v>0</v>
      </c>
      <c r="H1487">
        <v>0.08</v>
      </c>
      <c r="J1487">
        <v>0</v>
      </c>
      <c r="K1487">
        <f t="shared" si="78"/>
        <v>0</v>
      </c>
    </row>
    <row r="1488" spans="1:11" x14ac:dyDescent="0.3">
      <c r="A1488" t="s">
        <v>19</v>
      </c>
      <c r="B1488">
        <v>3</v>
      </c>
      <c r="C1488">
        <v>0</v>
      </c>
      <c r="D1488">
        <v>0.2</v>
      </c>
      <c r="E1488" t="s">
        <v>4</v>
      </c>
      <c r="F1488">
        <v>0</v>
      </c>
      <c r="G1488">
        <v>0</v>
      </c>
      <c r="H1488">
        <v>0.06</v>
      </c>
      <c r="J1488">
        <v>0</v>
      </c>
      <c r="K1488">
        <f t="shared" si="78"/>
        <v>0</v>
      </c>
    </row>
    <row r="1489" spans="1:11" x14ac:dyDescent="0.3">
      <c r="A1489" t="s">
        <v>19</v>
      </c>
      <c r="B1489">
        <v>3</v>
      </c>
      <c r="C1489">
        <v>10</v>
      </c>
      <c r="D1489">
        <v>0.05</v>
      </c>
      <c r="E1489" t="s">
        <v>0</v>
      </c>
      <c r="F1489">
        <v>18400.95</v>
      </c>
      <c r="G1489">
        <v>0</v>
      </c>
      <c r="H1489">
        <v>888.59</v>
      </c>
      <c r="I1489">
        <v>0</v>
      </c>
      <c r="J1489">
        <v>6.4316076300581893E-2</v>
      </c>
      <c r="K1489">
        <f t="shared" si="78"/>
        <v>1</v>
      </c>
    </row>
    <row r="1490" spans="1:11" x14ac:dyDescent="0.3">
      <c r="A1490" t="s">
        <v>19</v>
      </c>
      <c r="B1490">
        <v>3</v>
      </c>
      <c r="C1490">
        <v>10</v>
      </c>
      <c r="D1490">
        <v>0.1</v>
      </c>
      <c r="E1490" t="s">
        <v>4</v>
      </c>
      <c r="F1490">
        <v>0</v>
      </c>
      <c r="G1490">
        <v>0</v>
      </c>
      <c r="H1490">
        <v>0.74</v>
      </c>
      <c r="J1490">
        <v>0</v>
      </c>
      <c r="K1490">
        <f t="shared" si="78"/>
        <v>0</v>
      </c>
    </row>
    <row r="1491" spans="1:11" x14ac:dyDescent="0.3">
      <c r="A1491" t="s">
        <v>19</v>
      </c>
      <c r="B1491">
        <v>3</v>
      </c>
      <c r="C1491">
        <v>10</v>
      </c>
      <c r="D1491">
        <v>0.15</v>
      </c>
      <c r="E1491" t="s">
        <v>4</v>
      </c>
      <c r="F1491">
        <v>0</v>
      </c>
      <c r="G1491">
        <v>0</v>
      </c>
      <c r="H1491">
        <v>0.1</v>
      </c>
      <c r="J1491">
        <v>0</v>
      </c>
      <c r="K1491">
        <f t="shared" si="78"/>
        <v>0</v>
      </c>
    </row>
    <row r="1492" spans="1:11" x14ac:dyDescent="0.3">
      <c r="A1492" t="s">
        <v>19</v>
      </c>
      <c r="B1492">
        <v>3</v>
      </c>
      <c r="C1492">
        <v>10</v>
      </c>
      <c r="D1492">
        <v>0.2</v>
      </c>
      <c r="E1492" t="s">
        <v>4</v>
      </c>
      <c r="F1492">
        <v>0</v>
      </c>
      <c r="G1492">
        <v>0</v>
      </c>
      <c r="H1492">
        <v>7.0000000000000007E-2</v>
      </c>
      <c r="J1492">
        <v>0</v>
      </c>
      <c r="K1492">
        <f t="shared" si="78"/>
        <v>0</v>
      </c>
    </row>
    <row r="1493" spans="1:11" x14ac:dyDescent="0.3">
      <c r="A1493" t="s">
        <v>19</v>
      </c>
      <c r="B1493">
        <v>3</v>
      </c>
      <c r="C1493">
        <v>25</v>
      </c>
      <c r="D1493">
        <v>0.05</v>
      </c>
      <c r="E1493" t="s">
        <v>0</v>
      </c>
      <c r="F1493">
        <v>18400.95</v>
      </c>
      <c r="G1493">
        <v>0</v>
      </c>
      <c r="H1493">
        <v>961.24</v>
      </c>
      <c r="I1493">
        <v>0</v>
      </c>
      <c r="J1493">
        <v>6.4316076300581893E-2</v>
      </c>
      <c r="K1493">
        <f t="shared" si="78"/>
        <v>1</v>
      </c>
    </row>
    <row r="1494" spans="1:11" x14ac:dyDescent="0.3">
      <c r="A1494" t="s">
        <v>19</v>
      </c>
      <c r="B1494">
        <v>3</v>
      </c>
      <c r="C1494">
        <v>25</v>
      </c>
      <c r="D1494">
        <v>0.1</v>
      </c>
      <c r="E1494" t="s">
        <v>4</v>
      </c>
      <c r="F1494">
        <v>0</v>
      </c>
      <c r="G1494">
        <v>0</v>
      </c>
      <c r="H1494">
        <v>0.56999999999999995</v>
      </c>
      <c r="J1494">
        <v>0</v>
      </c>
      <c r="K1494">
        <f t="shared" si="78"/>
        <v>0</v>
      </c>
    </row>
    <row r="1495" spans="1:11" x14ac:dyDescent="0.3">
      <c r="A1495" t="s">
        <v>19</v>
      </c>
      <c r="B1495">
        <v>3</v>
      </c>
      <c r="C1495">
        <v>25</v>
      </c>
      <c r="D1495">
        <v>0.15</v>
      </c>
      <c r="E1495" t="s">
        <v>4</v>
      </c>
      <c r="F1495">
        <v>0</v>
      </c>
      <c r="G1495">
        <v>0</v>
      </c>
      <c r="H1495">
        <v>0.08</v>
      </c>
      <c r="J1495">
        <v>0</v>
      </c>
      <c r="K1495">
        <f t="shared" si="78"/>
        <v>0</v>
      </c>
    </row>
    <row r="1496" spans="1:11" x14ac:dyDescent="0.3">
      <c r="A1496" t="s">
        <v>19</v>
      </c>
      <c r="B1496">
        <v>3</v>
      </c>
      <c r="C1496">
        <v>25</v>
      </c>
      <c r="D1496">
        <v>0.2</v>
      </c>
      <c r="E1496" t="s">
        <v>4</v>
      </c>
      <c r="F1496">
        <v>0</v>
      </c>
      <c r="G1496">
        <v>0</v>
      </c>
      <c r="H1496">
        <v>0.06</v>
      </c>
      <c r="J1496">
        <v>0</v>
      </c>
      <c r="K1496">
        <f t="shared" si="78"/>
        <v>0</v>
      </c>
    </row>
    <row r="1497" spans="1:11" x14ac:dyDescent="0.3">
      <c r="A1497" t="s">
        <v>19</v>
      </c>
      <c r="B1497">
        <v>3</v>
      </c>
      <c r="C1497">
        <v>50</v>
      </c>
      <c r="D1497">
        <v>0.05</v>
      </c>
      <c r="E1497" t="s">
        <v>0</v>
      </c>
      <c r="F1497">
        <v>18400.95</v>
      </c>
      <c r="G1497">
        <v>0</v>
      </c>
      <c r="H1497">
        <v>696.95</v>
      </c>
      <c r="I1497">
        <v>0</v>
      </c>
      <c r="J1497">
        <v>6.4316076300581893E-2</v>
      </c>
      <c r="K1497">
        <f t="shared" si="78"/>
        <v>1</v>
      </c>
    </row>
    <row r="1498" spans="1:11" x14ac:dyDescent="0.3">
      <c r="A1498" t="s">
        <v>19</v>
      </c>
      <c r="B1498">
        <v>3</v>
      </c>
      <c r="C1498">
        <v>50</v>
      </c>
      <c r="D1498">
        <v>0.1</v>
      </c>
      <c r="E1498" t="s">
        <v>4</v>
      </c>
      <c r="F1498">
        <v>0</v>
      </c>
      <c r="G1498">
        <v>0</v>
      </c>
      <c r="H1498">
        <v>0.74</v>
      </c>
      <c r="J1498">
        <v>0</v>
      </c>
      <c r="K1498">
        <f t="shared" si="78"/>
        <v>0</v>
      </c>
    </row>
    <row r="1499" spans="1:11" x14ac:dyDescent="0.3">
      <c r="A1499" t="s">
        <v>19</v>
      </c>
      <c r="B1499">
        <v>3</v>
      </c>
      <c r="C1499">
        <v>50</v>
      </c>
      <c r="D1499">
        <v>0.15</v>
      </c>
      <c r="E1499" t="s">
        <v>4</v>
      </c>
      <c r="F1499">
        <v>0</v>
      </c>
      <c r="G1499">
        <v>0</v>
      </c>
      <c r="H1499">
        <v>0.1</v>
      </c>
      <c r="J1499">
        <v>0</v>
      </c>
      <c r="K1499">
        <f t="shared" si="78"/>
        <v>0</v>
      </c>
    </row>
    <row r="1500" spans="1:11" x14ac:dyDescent="0.3">
      <c r="A1500" t="s">
        <v>19</v>
      </c>
      <c r="B1500">
        <v>3</v>
      </c>
      <c r="C1500">
        <v>50</v>
      </c>
      <c r="D1500">
        <v>0.2</v>
      </c>
      <c r="E1500" t="s">
        <v>4</v>
      </c>
      <c r="F1500">
        <v>0</v>
      </c>
      <c r="G1500">
        <v>0</v>
      </c>
      <c r="H1500">
        <v>7.0000000000000007E-2</v>
      </c>
      <c r="J1500">
        <v>0</v>
      </c>
      <c r="K1500">
        <f t="shared" si="78"/>
        <v>0</v>
      </c>
    </row>
    <row r="1501" spans="1:11" x14ac:dyDescent="0.3">
      <c r="A1501" t="s">
        <v>24</v>
      </c>
      <c r="B1501">
        <v>0</v>
      </c>
      <c r="C1501">
        <v>0</v>
      </c>
      <c r="D1501">
        <v>0.05</v>
      </c>
      <c r="E1501" t="s">
        <v>0</v>
      </c>
      <c r="F1501">
        <v>33270.94</v>
      </c>
      <c r="G1501">
        <v>0</v>
      </c>
      <c r="H1501">
        <v>1001.4</v>
      </c>
      <c r="I1501">
        <v>1</v>
      </c>
      <c r="J1501">
        <v>0</v>
      </c>
      <c r="K1501">
        <f t="shared" si="78"/>
        <v>1</v>
      </c>
    </row>
    <row r="1502" spans="1:11" x14ac:dyDescent="0.3">
      <c r="A1502" t="s">
        <v>24</v>
      </c>
      <c r="B1502">
        <v>0</v>
      </c>
      <c r="C1502">
        <v>0</v>
      </c>
      <c r="D1502">
        <v>0.1</v>
      </c>
      <c r="E1502" t="s">
        <v>0</v>
      </c>
      <c r="F1502">
        <v>33270.94</v>
      </c>
      <c r="G1502">
        <v>0</v>
      </c>
      <c r="H1502">
        <v>833.85</v>
      </c>
      <c r="I1502">
        <v>1</v>
      </c>
      <c r="J1502">
        <v>0</v>
      </c>
      <c r="K1502">
        <f t="shared" si="78"/>
        <v>1</v>
      </c>
    </row>
    <row r="1503" spans="1:11" x14ac:dyDescent="0.3">
      <c r="A1503" t="s">
        <v>24</v>
      </c>
      <c r="B1503">
        <v>0</v>
      </c>
      <c r="C1503">
        <v>0</v>
      </c>
      <c r="D1503">
        <v>0.15</v>
      </c>
      <c r="E1503" t="s">
        <v>0</v>
      </c>
      <c r="F1503">
        <v>33270.94</v>
      </c>
      <c r="G1503">
        <v>0</v>
      </c>
      <c r="H1503">
        <v>875.82</v>
      </c>
      <c r="I1503">
        <v>1</v>
      </c>
      <c r="J1503">
        <v>0</v>
      </c>
      <c r="K1503">
        <f t="shared" si="78"/>
        <v>1</v>
      </c>
    </row>
    <row r="1504" spans="1:11" x14ac:dyDescent="0.3">
      <c r="A1504" t="s">
        <v>24</v>
      </c>
      <c r="B1504">
        <v>0</v>
      </c>
      <c r="C1504">
        <v>0</v>
      </c>
      <c r="D1504">
        <v>0.2</v>
      </c>
      <c r="E1504" t="s">
        <v>0</v>
      </c>
      <c r="F1504">
        <v>33270.94</v>
      </c>
      <c r="G1504">
        <v>0</v>
      </c>
      <c r="H1504">
        <v>819.86</v>
      </c>
      <c r="I1504">
        <v>1</v>
      </c>
      <c r="J1504">
        <v>0</v>
      </c>
      <c r="K1504">
        <f t="shared" si="78"/>
        <v>1</v>
      </c>
    </row>
    <row r="1505" spans="1:11" x14ac:dyDescent="0.3">
      <c r="A1505" t="s">
        <v>24</v>
      </c>
      <c r="B1505">
        <v>1</v>
      </c>
      <c r="C1505">
        <v>5</v>
      </c>
      <c r="D1505">
        <v>0.05</v>
      </c>
      <c r="E1505" t="s">
        <v>0</v>
      </c>
      <c r="F1505">
        <v>33365.980000000003</v>
      </c>
      <c r="G1505">
        <v>0</v>
      </c>
      <c r="H1505">
        <v>1608.37</v>
      </c>
      <c r="I1505">
        <v>1E-3</v>
      </c>
      <c r="J1505">
        <v>2.8565468844583553E-3</v>
      </c>
      <c r="K1505">
        <f t="shared" si="78"/>
        <v>1</v>
      </c>
    </row>
    <row r="1506" spans="1:11" x14ac:dyDescent="0.3">
      <c r="A1506" t="s">
        <v>24</v>
      </c>
      <c r="B1506">
        <v>1</v>
      </c>
      <c r="C1506">
        <v>5</v>
      </c>
      <c r="D1506">
        <v>0.1</v>
      </c>
      <c r="E1506" t="s">
        <v>0</v>
      </c>
      <c r="F1506">
        <v>33447.910000000003</v>
      </c>
      <c r="G1506">
        <v>0</v>
      </c>
      <c r="H1506">
        <v>1170.21</v>
      </c>
      <c r="I1506">
        <v>1</v>
      </c>
      <c r="J1506">
        <v>5.3190562094127536E-3</v>
      </c>
      <c r="K1506">
        <f t="shared" si="78"/>
        <v>1</v>
      </c>
    </row>
    <row r="1507" spans="1:11" x14ac:dyDescent="0.3">
      <c r="A1507" t="s">
        <v>24</v>
      </c>
      <c r="B1507">
        <v>1</v>
      </c>
      <c r="C1507">
        <v>5</v>
      </c>
      <c r="D1507">
        <v>0.15</v>
      </c>
      <c r="E1507" t="s">
        <v>1</v>
      </c>
      <c r="F1507">
        <v>33647.46</v>
      </c>
      <c r="G1507">
        <v>0.1</v>
      </c>
      <c r="H1507">
        <v>3601.68</v>
      </c>
      <c r="I1507">
        <v>0.996</v>
      </c>
      <c r="J1507">
        <v>1.1316782753958865E-2</v>
      </c>
      <c r="K1507">
        <f t="shared" si="78"/>
        <v>0</v>
      </c>
    </row>
    <row r="1508" spans="1:11" x14ac:dyDescent="0.3">
      <c r="A1508" t="s">
        <v>24</v>
      </c>
      <c r="B1508">
        <v>1</v>
      </c>
      <c r="C1508">
        <v>5</v>
      </c>
      <c r="D1508">
        <v>0.2</v>
      </c>
      <c r="E1508" t="s">
        <v>0</v>
      </c>
      <c r="F1508">
        <v>33774.32</v>
      </c>
      <c r="G1508">
        <v>0</v>
      </c>
      <c r="H1508">
        <v>1222.44</v>
      </c>
      <c r="I1508">
        <v>1</v>
      </c>
      <c r="J1508">
        <v>1.5129719809539477E-2</v>
      </c>
      <c r="K1508">
        <f t="shared" si="78"/>
        <v>1</v>
      </c>
    </row>
    <row r="1509" spans="1:11" x14ac:dyDescent="0.3">
      <c r="A1509" t="s">
        <v>24</v>
      </c>
      <c r="B1509">
        <v>1</v>
      </c>
      <c r="C1509">
        <v>10</v>
      </c>
      <c r="D1509">
        <v>0.05</v>
      </c>
      <c r="E1509" t="s">
        <v>0</v>
      </c>
      <c r="F1509">
        <v>33365.980000000003</v>
      </c>
      <c r="G1509">
        <v>0</v>
      </c>
      <c r="H1509">
        <v>2284.62</v>
      </c>
      <c r="I1509">
        <v>1E-3</v>
      </c>
      <c r="J1509">
        <v>2.8565468844583553E-3</v>
      </c>
      <c r="K1509">
        <f t="shared" si="78"/>
        <v>1</v>
      </c>
    </row>
    <row r="1510" spans="1:11" x14ac:dyDescent="0.3">
      <c r="A1510" t="s">
        <v>24</v>
      </c>
      <c r="B1510">
        <v>1</v>
      </c>
      <c r="C1510">
        <v>10</v>
      </c>
      <c r="D1510">
        <v>0.1</v>
      </c>
      <c r="E1510" t="s">
        <v>0</v>
      </c>
      <c r="F1510">
        <v>33551.980000000003</v>
      </c>
      <c r="G1510">
        <v>0</v>
      </c>
      <c r="H1510">
        <v>1831.22</v>
      </c>
      <c r="I1510">
        <v>0.218</v>
      </c>
      <c r="J1510">
        <v>8.4470111154058003E-3</v>
      </c>
      <c r="K1510">
        <f t="shared" si="78"/>
        <v>1</v>
      </c>
    </row>
    <row r="1511" spans="1:11" x14ac:dyDescent="0.3">
      <c r="A1511" t="s">
        <v>24</v>
      </c>
      <c r="B1511">
        <v>1</v>
      </c>
      <c r="C1511">
        <v>10</v>
      </c>
      <c r="D1511">
        <v>0.15</v>
      </c>
      <c r="E1511" t="s">
        <v>0</v>
      </c>
      <c r="F1511">
        <v>33670.639999999999</v>
      </c>
      <c r="G1511">
        <v>0</v>
      </c>
      <c r="H1511">
        <v>1804.99</v>
      </c>
      <c r="I1511">
        <v>0.60799999999999998</v>
      </c>
      <c r="J1511">
        <v>1.2013486844675736E-2</v>
      </c>
      <c r="K1511">
        <f t="shared" si="78"/>
        <v>1</v>
      </c>
    </row>
    <row r="1512" spans="1:11" x14ac:dyDescent="0.3">
      <c r="A1512" t="s">
        <v>24</v>
      </c>
      <c r="B1512">
        <v>1</v>
      </c>
      <c r="C1512">
        <v>10</v>
      </c>
      <c r="D1512">
        <v>0.2</v>
      </c>
      <c r="E1512" t="s">
        <v>1</v>
      </c>
      <c r="F1512">
        <v>33950.550000000003</v>
      </c>
      <c r="G1512">
        <v>0.37</v>
      </c>
      <c r="H1512">
        <v>3610.1</v>
      </c>
      <c r="I1512">
        <v>0.92200000000000004</v>
      </c>
      <c r="J1512">
        <v>2.0426534387065765E-2</v>
      </c>
      <c r="K1512">
        <f t="shared" si="78"/>
        <v>0</v>
      </c>
    </row>
    <row r="1513" spans="1:11" x14ac:dyDescent="0.3">
      <c r="A1513" t="s">
        <v>24</v>
      </c>
      <c r="B1513">
        <v>1</v>
      </c>
      <c r="C1513">
        <v>25</v>
      </c>
      <c r="D1513">
        <v>0.05</v>
      </c>
      <c r="E1513" t="s">
        <v>0</v>
      </c>
      <c r="F1513">
        <v>33423.81</v>
      </c>
      <c r="G1513">
        <v>0</v>
      </c>
      <c r="H1513">
        <v>1978.98</v>
      </c>
      <c r="I1513">
        <v>0</v>
      </c>
      <c r="J1513">
        <v>4.5947003601338743E-3</v>
      </c>
      <c r="K1513">
        <f t="shared" si="78"/>
        <v>1</v>
      </c>
    </row>
    <row r="1514" spans="1:11" x14ac:dyDescent="0.3">
      <c r="A1514" t="s">
        <v>24</v>
      </c>
      <c r="B1514">
        <v>1</v>
      </c>
      <c r="C1514">
        <v>25</v>
      </c>
      <c r="D1514">
        <v>0.1</v>
      </c>
      <c r="E1514" t="s">
        <v>0</v>
      </c>
      <c r="F1514">
        <v>33583.32</v>
      </c>
      <c r="G1514">
        <v>0</v>
      </c>
      <c r="H1514">
        <v>1229.5</v>
      </c>
      <c r="I1514">
        <v>1E-3</v>
      </c>
      <c r="J1514">
        <v>9.3889742820609801E-3</v>
      </c>
      <c r="K1514">
        <f t="shared" si="78"/>
        <v>1</v>
      </c>
    </row>
    <row r="1515" spans="1:11" x14ac:dyDescent="0.3">
      <c r="A1515" t="s">
        <v>24</v>
      </c>
      <c r="B1515">
        <v>1</v>
      </c>
      <c r="C1515">
        <v>25</v>
      </c>
      <c r="D1515">
        <v>0.15</v>
      </c>
      <c r="E1515" t="s">
        <v>0</v>
      </c>
      <c r="F1515">
        <v>33710.559999999998</v>
      </c>
      <c r="G1515">
        <v>0</v>
      </c>
      <c r="H1515">
        <v>3010.72</v>
      </c>
      <c r="I1515">
        <v>0</v>
      </c>
      <c r="J1515">
        <v>1.3213332716178083E-2</v>
      </c>
      <c r="K1515">
        <f t="shared" si="78"/>
        <v>1</v>
      </c>
    </row>
    <row r="1516" spans="1:11" x14ac:dyDescent="0.3">
      <c r="A1516" t="s">
        <v>24</v>
      </c>
      <c r="B1516">
        <v>1</v>
      </c>
      <c r="C1516">
        <v>25</v>
      </c>
      <c r="D1516">
        <v>0.2</v>
      </c>
      <c r="E1516" t="s">
        <v>0</v>
      </c>
      <c r="F1516">
        <v>33952.61</v>
      </c>
      <c r="G1516">
        <v>0</v>
      </c>
      <c r="H1516">
        <v>2943.37</v>
      </c>
      <c r="I1516">
        <v>0.17</v>
      </c>
      <c r="J1516">
        <v>2.0488450281236359E-2</v>
      </c>
      <c r="K1516">
        <f t="shared" si="78"/>
        <v>1</v>
      </c>
    </row>
    <row r="1517" spans="1:11" x14ac:dyDescent="0.3">
      <c r="A1517" t="s">
        <v>24</v>
      </c>
      <c r="B1517">
        <v>1</v>
      </c>
      <c r="C1517">
        <v>50</v>
      </c>
      <c r="D1517">
        <v>0.05</v>
      </c>
      <c r="E1517" t="s">
        <v>0</v>
      </c>
      <c r="F1517">
        <v>33480.6</v>
      </c>
      <c r="G1517">
        <v>0</v>
      </c>
      <c r="H1517">
        <v>2596.9699999999998</v>
      </c>
      <c r="I1517">
        <v>0</v>
      </c>
      <c r="J1517">
        <v>6.3015953261313928E-3</v>
      </c>
      <c r="K1517">
        <f t="shared" si="78"/>
        <v>1</v>
      </c>
    </row>
    <row r="1518" spans="1:11" x14ac:dyDescent="0.3">
      <c r="A1518" t="s">
        <v>24</v>
      </c>
      <c r="B1518">
        <v>1</v>
      </c>
      <c r="C1518">
        <v>50</v>
      </c>
      <c r="D1518">
        <v>0.1</v>
      </c>
      <c r="E1518" t="s">
        <v>1</v>
      </c>
      <c r="F1518">
        <v>33638.980000000003</v>
      </c>
      <c r="G1518">
        <v>0.24</v>
      </c>
      <c r="H1518">
        <v>3600.46</v>
      </c>
      <c r="I1518">
        <v>0</v>
      </c>
      <c r="J1518">
        <v>1.1061905675042505E-2</v>
      </c>
      <c r="K1518">
        <f t="shared" si="78"/>
        <v>0</v>
      </c>
    </row>
    <row r="1519" spans="1:11" x14ac:dyDescent="0.3">
      <c r="A1519" t="s">
        <v>24</v>
      </c>
      <c r="B1519">
        <v>1</v>
      </c>
      <c r="C1519">
        <v>50</v>
      </c>
      <c r="D1519">
        <v>0.15</v>
      </c>
      <c r="E1519" t="s">
        <v>1</v>
      </c>
      <c r="F1519">
        <v>33793.56</v>
      </c>
      <c r="G1519">
        <v>0.65</v>
      </c>
      <c r="H1519">
        <v>3600.99</v>
      </c>
      <c r="I1519">
        <v>0</v>
      </c>
      <c r="J1519">
        <v>1.5708002238590035E-2</v>
      </c>
      <c r="K1519">
        <f t="shared" si="78"/>
        <v>0</v>
      </c>
    </row>
    <row r="1520" spans="1:11" x14ac:dyDescent="0.3">
      <c r="A1520" t="s">
        <v>24</v>
      </c>
      <c r="B1520">
        <v>1</v>
      </c>
      <c r="C1520">
        <v>50</v>
      </c>
      <c r="D1520">
        <v>0.2</v>
      </c>
      <c r="E1520" t="s">
        <v>1</v>
      </c>
      <c r="F1520">
        <v>34471.14</v>
      </c>
      <c r="G1520">
        <v>2.5099999999999998</v>
      </c>
      <c r="H1520">
        <v>3600.62</v>
      </c>
      <c r="I1520">
        <v>0</v>
      </c>
      <c r="J1520">
        <v>3.6073522419264314E-2</v>
      </c>
      <c r="K1520">
        <f t="shared" si="78"/>
        <v>0</v>
      </c>
    </row>
    <row r="1521" spans="1:11" x14ac:dyDescent="0.3">
      <c r="A1521" t="s">
        <v>24</v>
      </c>
      <c r="B1521">
        <v>2</v>
      </c>
      <c r="C1521">
        <v>5</v>
      </c>
      <c r="D1521">
        <v>0.05</v>
      </c>
      <c r="E1521" t="s">
        <v>0</v>
      </c>
      <c r="F1521">
        <v>33302.86</v>
      </c>
      <c r="G1521">
        <v>0</v>
      </c>
      <c r="H1521">
        <v>1457.3</v>
      </c>
      <c r="I1521">
        <v>0.83599999999999997</v>
      </c>
      <c r="J1521">
        <v>9.5939579705284217E-4</v>
      </c>
      <c r="K1521">
        <f t="shared" si="78"/>
        <v>1</v>
      </c>
    </row>
    <row r="1522" spans="1:11" x14ac:dyDescent="0.3">
      <c r="A1522" t="s">
        <v>24</v>
      </c>
      <c r="B1522">
        <v>2</v>
      </c>
      <c r="C1522">
        <v>5</v>
      </c>
      <c r="D1522">
        <v>0.1</v>
      </c>
      <c r="E1522" t="s">
        <v>0</v>
      </c>
      <c r="F1522">
        <v>33365.980000000003</v>
      </c>
      <c r="G1522">
        <v>0</v>
      </c>
      <c r="H1522">
        <v>1939.13</v>
      </c>
      <c r="I1522">
        <v>0.98</v>
      </c>
      <c r="J1522">
        <v>2.8565468844583553E-3</v>
      </c>
      <c r="K1522">
        <f t="shared" ref="K1522:K1585" si="79">IF(E1522="Optimal",1,0)</f>
        <v>1</v>
      </c>
    </row>
    <row r="1523" spans="1:11" x14ac:dyDescent="0.3">
      <c r="A1523" t="s">
        <v>24</v>
      </c>
      <c r="B1523">
        <v>2</v>
      </c>
      <c r="C1523">
        <v>5</v>
      </c>
      <c r="D1523">
        <v>0.15</v>
      </c>
      <c r="E1523" t="s">
        <v>0</v>
      </c>
      <c r="F1523">
        <v>33365.980000000003</v>
      </c>
      <c r="G1523">
        <v>0</v>
      </c>
      <c r="H1523">
        <v>2238.0300000000002</v>
      </c>
      <c r="I1523">
        <v>1</v>
      </c>
      <c r="J1523">
        <v>2.8565468844583553E-3</v>
      </c>
      <c r="K1523">
        <f t="shared" si="79"/>
        <v>1</v>
      </c>
    </row>
    <row r="1524" spans="1:11" x14ac:dyDescent="0.3">
      <c r="A1524" t="s">
        <v>24</v>
      </c>
      <c r="B1524">
        <v>2</v>
      </c>
      <c r="C1524">
        <v>5</v>
      </c>
      <c r="D1524">
        <v>0.2</v>
      </c>
      <c r="E1524" t="s">
        <v>0</v>
      </c>
      <c r="F1524">
        <v>33433.57</v>
      </c>
      <c r="G1524">
        <v>0</v>
      </c>
      <c r="H1524">
        <v>1569.18</v>
      </c>
      <c r="I1524">
        <v>0.99299999999999999</v>
      </c>
      <c r="J1524">
        <v>4.8880494509622174E-3</v>
      </c>
      <c r="K1524">
        <f t="shared" si="79"/>
        <v>1</v>
      </c>
    </row>
    <row r="1525" spans="1:11" x14ac:dyDescent="0.3">
      <c r="A1525" t="s">
        <v>24</v>
      </c>
      <c r="B1525">
        <v>2</v>
      </c>
      <c r="C1525">
        <v>10</v>
      </c>
      <c r="D1525">
        <v>0.05</v>
      </c>
      <c r="E1525" t="s">
        <v>0</v>
      </c>
      <c r="F1525">
        <v>33361.51</v>
      </c>
      <c r="G1525">
        <v>0</v>
      </c>
      <c r="H1525">
        <v>1538.91</v>
      </c>
      <c r="I1525">
        <v>0.374</v>
      </c>
      <c r="J1525">
        <v>2.7221954053597841E-3</v>
      </c>
      <c r="K1525">
        <f t="shared" si="79"/>
        <v>1</v>
      </c>
    </row>
    <row r="1526" spans="1:11" x14ac:dyDescent="0.3">
      <c r="A1526" t="s">
        <v>24</v>
      </c>
      <c r="B1526">
        <v>2</v>
      </c>
      <c r="C1526">
        <v>10</v>
      </c>
      <c r="D1526">
        <v>0.1</v>
      </c>
      <c r="E1526" t="s">
        <v>0</v>
      </c>
      <c r="F1526">
        <v>33433.57</v>
      </c>
      <c r="G1526">
        <v>0</v>
      </c>
      <c r="H1526">
        <v>2377.0700000000002</v>
      </c>
      <c r="I1526">
        <v>0.72699999999999998</v>
      </c>
      <c r="J1526">
        <v>4.8880494509622174E-3</v>
      </c>
      <c r="K1526">
        <f t="shared" si="79"/>
        <v>1</v>
      </c>
    </row>
    <row r="1527" spans="1:11" x14ac:dyDescent="0.3">
      <c r="A1527" t="s">
        <v>24</v>
      </c>
      <c r="B1527">
        <v>2</v>
      </c>
      <c r="C1527">
        <v>10</v>
      </c>
      <c r="D1527">
        <v>0.15</v>
      </c>
      <c r="E1527" t="s">
        <v>0</v>
      </c>
      <c r="F1527">
        <v>33531.410000000003</v>
      </c>
      <c r="G1527">
        <v>0</v>
      </c>
      <c r="H1527">
        <v>1498.14</v>
      </c>
      <c r="I1527">
        <v>0.75</v>
      </c>
      <c r="J1527">
        <v>7.8287538614778551E-3</v>
      </c>
      <c r="K1527">
        <f t="shared" si="79"/>
        <v>1</v>
      </c>
    </row>
    <row r="1528" spans="1:11" x14ac:dyDescent="0.3">
      <c r="A1528" t="s">
        <v>24</v>
      </c>
      <c r="B1528">
        <v>2</v>
      </c>
      <c r="C1528">
        <v>10</v>
      </c>
      <c r="D1528">
        <v>0.2</v>
      </c>
      <c r="E1528" t="s">
        <v>0</v>
      </c>
      <c r="F1528">
        <v>33671.449999999997</v>
      </c>
      <c r="G1528">
        <v>0</v>
      </c>
      <c r="H1528">
        <v>1746.28</v>
      </c>
      <c r="I1528">
        <v>0.96799999999999997</v>
      </c>
      <c r="J1528">
        <v>1.2037832414713678E-2</v>
      </c>
      <c r="K1528">
        <f t="shared" si="79"/>
        <v>1</v>
      </c>
    </row>
    <row r="1529" spans="1:11" x14ac:dyDescent="0.3">
      <c r="A1529" t="s">
        <v>24</v>
      </c>
      <c r="B1529">
        <v>2</v>
      </c>
      <c r="C1529">
        <v>25</v>
      </c>
      <c r="D1529">
        <v>0.05</v>
      </c>
      <c r="E1529" t="s">
        <v>0</v>
      </c>
      <c r="F1529">
        <v>33470.71</v>
      </c>
      <c r="G1529">
        <v>0</v>
      </c>
      <c r="H1529">
        <v>1856.8</v>
      </c>
      <c r="I1529">
        <v>0</v>
      </c>
      <c r="J1529">
        <v>6.0043389215933551E-3</v>
      </c>
      <c r="K1529">
        <f t="shared" si="79"/>
        <v>1</v>
      </c>
    </row>
    <row r="1530" spans="1:11" x14ac:dyDescent="0.3">
      <c r="A1530" t="s">
        <v>24</v>
      </c>
      <c r="B1530">
        <v>2</v>
      </c>
      <c r="C1530">
        <v>25</v>
      </c>
      <c r="D1530">
        <v>0.1</v>
      </c>
      <c r="E1530" t="s">
        <v>0</v>
      </c>
      <c r="F1530">
        <v>33638.980000000003</v>
      </c>
      <c r="G1530">
        <v>0</v>
      </c>
      <c r="H1530">
        <v>1927.28</v>
      </c>
      <c r="I1530">
        <v>0</v>
      </c>
      <c r="J1530">
        <v>1.1061905675042505E-2</v>
      </c>
      <c r="K1530">
        <f t="shared" si="79"/>
        <v>1</v>
      </c>
    </row>
    <row r="1531" spans="1:11" x14ac:dyDescent="0.3">
      <c r="A1531" t="s">
        <v>24</v>
      </c>
      <c r="B1531">
        <v>2</v>
      </c>
      <c r="C1531">
        <v>25</v>
      </c>
      <c r="D1531">
        <v>0.15</v>
      </c>
      <c r="E1531" t="s">
        <v>0</v>
      </c>
      <c r="F1531">
        <v>33843.53</v>
      </c>
      <c r="G1531">
        <v>0</v>
      </c>
      <c r="H1531">
        <v>1953.94</v>
      </c>
      <c r="I1531">
        <v>0</v>
      </c>
      <c r="J1531">
        <v>1.7209913516119446E-2</v>
      </c>
      <c r="K1531">
        <f t="shared" si="79"/>
        <v>1</v>
      </c>
    </row>
    <row r="1532" spans="1:11" x14ac:dyDescent="0.3">
      <c r="A1532" t="s">
        <v>24</v>
      </c>
      <c r="B1532">
        <v>2</v>
      </c>
      <c r="C1532">
        <v>25</v>
      </c>
      <c r="D1532">
        <v>0.2</v>
      </c>
      <c r="E1532" t="s">
        <v>1</v>
      </c>
      <c r="F1532">
        <v>34158.089999999997</v>
      </c>
      <c r="G1532">
        <v>0.38</v>
      </c>
      <c r="H1532">
        <v>3600.36</v>
      </c>
      <c r="I1532">
        <v>0</v>
      </c>
      <c r="J1532">
        <v>2.6664410443467901E-2</v>
      </c>
      <c r="K1532">
        <f t="shared" si="79"/>
        <v>0</v>
      </c>
    </row>
    <row r="1533" spans="1:11" x14ac:dyDescent="0.3">
      <c r="A1533" t="s">
        <v>24</v>
      </c>
      <c r="B1533">
        <v>2</v>
      </c>
      <c r="C1533">
        <v>50</v>
      </c>
      <c r="D1533">
        <v>0.05</v>
      </c>
      <c r="E1533" t="s">
        <v>0</v>
      </c>
      <c r="F1533">
        <v>33480.6</v>
      </c>
      <c r="G1533">
        <v>0</v>
      </c>
      <c r="H1533">
        <v>2212.5700000000002</v>
      </c>
      <c r="I1533">
        <v>0</v>
      </c>
      <c r="J1533">
        <v>6.3015953261313928E-3</v>
      </c>
      <c r="K1533">
        <f t="shared" si="79"/>
        <v>1</v>
      </c>
    </row>
    <row r="1534" spans="1:11" x14ac:dyDescent="0.3">
      <c r="A1534" t="s">
        <v>24</v>
      </c>
      <c r="B1534">
        <v>2</v>
      </c>
      <c r="C1534">
        <v>50</v>
      </c>
      <c r="D1534">
        <v>0.1</v>
      </c>
      <c r="E1534" t="s">
        <v>0</v>
      </c>
      <c r="F1534">
        <v>33638.980000000003</v>
      </c>
      <c r="G1534">
        <v>0</v>
      </c>
      <c r="H1534">
        <v>2070.7199999999998</v>
      </c>
      <c r="I1534">
        <v>0</v>
      </c>
      <c r="J1534">
        <v>1.1061905675042505E-2</v>
      </c>
      <c r="K1534">
        <f t="shared" si="79"/>
        <v>1</v>
      </c>
    </row>
    <row r="1535" spans="1:11" x14ac:dyDescent="0.3">
      <c r="A1535" t="s">
        <v>24</v>
      </c>
      <c r="B1535">
        <v>2</v>
      </c>
      <c r="C1535">
        <v>50</v>
      </c>
      <c r="D1535">
        <v>0.15</v>
      </c>
      <c r="E1535" t="s">
        <v>0</v>
      </c>
      <c r="F1535">
        <v>33854.94</v>
      </c>
      <c r="G1535">
        <v>0</v>
      </c>
      <c r="H1535">
        <v>1863.32</v>
      </c>
      <c r="I1535">
        <v>0</v>
      </c>
      <c r="J1535">
        <v>1.7552855434802783E-2</v>
      </c>
      <c r="K1535">
        <f t="shared" si="79"/>
        <v>1</v>
      </c>
    </row>
    <row r="1536" spans="1:11" x14ac:dyDescent="0.3">
      <c r="A1536" t="s">
        <v>24</v>
      </c>
      <c r="B1536">
        <v>2</v>
      </c>
      <c r="C1536">
        <v>50</v>
      </c>
      <c r="D1536">
        <v>0.2</v>
      </c>
      <c r="E1536" t="s">
        <v>0</v>
      </c>
      <c r="F1536">
        <v>34122.67</v>
      </c>
      <c r="G1536">
        <v>0</v>
      </c>
      <c r="H1536">
        <v>2264.96</v>
      </c>
      <c r="I1536">
        <v>0</v>
      </c>
      <c r="J1536">
        <v>2.5599817738843456E-2</v>
      </c>
      <c r="K1536">
        <f t="shared" si="79"/>
        <v>1</v>
      </c>
    </row>
    <row r="1537" spans="1:11" x14ac:dyDescent="0.3">
      <c r="A1537" t="s">
        <v>24</v>
      </c>
      <c r="B1537">
        <v>3</v>
      </c>
      <c r="C1537">
        <v>0</v>
      </c>
      <c r="D1537">
        <v>0.05</v>
      </c>
      <c r="E1537" t="s">
        <v>0</v>
      </c>
      <c r="F1537">
        <v>33638.980000000003</v>
      </c>
      <c r="G1537">
        <v>0</v>
      </c>
      <c r="H1537">
        <v>160.82</v>
      </c>
      <c r="I1537">
        <v>0</v>
      </c>
      <c r="J1537">
        <v>1.1061905675042505E-2</v>
      </c>
      <c r="K1537">
        <f t="shared" si="79"/>
        <v>1</v>
      </c>
    </row>
    <row r="1538" spans="1:11" x14ac:dyDescent="0.3">
      <c r="A1538" t="s">
        <v>24</v>
      </c>
      <c r="B1538">
        <v>3</v>
      </c>
      <c r="C1538">
        <v>0</v>
      </c>
      <c r="D1538">
        <v>0.1</v>
      </c>
      <c r="E1538" t="s">
        <v>0</v>
      </c>
      <c r="F1538">
        <v>34122.67</v>
      </c>
      <c r="G1538">
        <v>0</v>
      </c>
      <c r="H1538">
        <v>874</v>
      </c>
      <c r="I1538">
        <v>0</v>
      </c>
      <c r="J1538">
        <v>2.5599817738843456E-2</v>
      </c>
      <c r="K1538">
        <f t="shared" si="79"/>
        <v>1</v>
      </c>
    </row>
    <row r="1539" spans="1:11" x14ac:dyDescent="0.3">
      <c r="A1539" t="s">
        <v>24</v>
      </c>
      <c r="B1539">
        <v>3</v>
      </c>
      <c r="C1539">
        <v>0</v>
      </c>
      <c r="D1539">
        <v>0.15</v>
      </c>
      <c r="E1539" t="s">
        <v>4</v>
      </c>
      <c r="F1539">
        <v>0</v>
      </c>
      <c r="G1539">
        <v>0</v>
      </c>
      <c r="H1539">
        <v>13.53</v>
      </c>
      <c r="J1539">
        <v>0</v>
      </c>
      <c r="K1539">
        <f t="shared" si="79"/>
        <v>0</v>
      </c>
    </row>
    <row r="1540" spans="1:11" x14ac:dyDescent="0.3">
      <c r="A1540" t="s">
        <v>24</v>
      </c>
      <c r="B1540">
        <v>3</v>
      </c>
      <c r="C1540">
        <v>0</v>
      </c>
      <c r="D1540">
        <v>0.2</v>
      </c>
      <c r="E1540" t="s">
        <v>4</v>
      </c>
      <c r="F1540">
        <v>0</v>
      </c>
      <c r="G1540">
        <v>0</v>
      </c>
      <c r="H1540">
        <v>11.39</v>
      </c>
      <c r="J1540">
        <v>0</v>
      </c>
      <c r="K1540">
        <f t="shared" si="79"/>
        <v>0</v>
      </c>
    </row>
    <row r="1541" spans="1:11" x14ac:dyDescent="0.3">
      <c r="A1541" t="s">
        <v>24</v>
      </c>
      <c r="B1541">
        <v>3</v>
      </c>
      <c r="C1541">
        <v>10</v>
      </c>
      <c r="D1541">
        <v>0.05</v>
      </c>
      <c r="E1541" t="s">
        <v>0</v>
      </c>
      <c r="F1541">
        <v>33638.980000000003</v>
      </c>
      <c r="G1541">
        <v>0</v>
      </c>
      <c r="H1541">
        <v>282.92</v>
      </c>
      <c r="I1541">
        <v>0</v>
      </c>
      <c r="J1541">
        <v>1.1061905675042505E-2</v>
      </c>
      <c r="K1541">
        <f t="shared" si="79"/>
        <v>1</v>
      </c>
    </row>
    <row r="1542" spans="1:11" x14ac:dyDescent="0.3">
      <c r="A1542" t="s">
        <v>24</v>
      </c>
      <c r="B1542">
        <v>3</v>
      </c>
      <c r="C1542">
        <v>10</v>
      </c>
      <c r="D1542">
        <v>0.1</v>
      </c>
      <c r="E1542" t="s">
        <v>0</v>
      </c>
      <c r="F1542">
        <v>34122.67</v>
      </c>
      <c r="G1542">
        <v>0</v>
      </c>
      <c r="H1542">
        <v>963.52</v>
      </c>
      <c r="I1542">
        <v>0</v>
      </c>
      <c r="J1542">
        <v>2.5599817738843456E-2</v>
      </c>
      <c r="K1542">
        <f t="shared" si="79"/>
        <v>1</v>
      </c>
    </row>
    <row r="1543" spans="1:11" x14ac:dyDescent="0.3">
      <c r="A1543" t="s">
        <v>24</v>
      </c>
      <c r="B1543">
        <v>3</v>
      </c>
      <c r="C1543">
        <v>10</v>
      </c>
      <c r="D1543">
        <v>0.15</v>
      </c>
      <c r="E1543" t="s">
        <v>4</v>
      </c>
      <c r="F1543">
        <v>0</v>
      </c>
      <c r="G1543">
        <v>0</v>
      </c>
      <c r="H1543">
        <v>11.44</v>
      </c>
      <c r="J1543">
        <v>0</v>
      </c>
      <c r="K1543">
        <f t="shared" si="79"/>
        <v>0</v>
      </c>
    </row>
    <row r="1544" spans="1:11" x14ac:dyDescent="0.3">
      <c r="A1544" t="s">
        <v>24</v>
      </c>
      <c r="B1544">
        <v>3</v>
      </c>
      <c r="C1544">
        <v>10</v>
      </c>
      <c r="D1544">
        <v>0.2</v>
      </c>
      <c r="E1544" t="s">
        <v>4</v>
      </c>
      <c r="F1544">
        <v>0</v>
      </c>
      <c r="G1544">
        <v>0</v>
      </c>
      <c r="H1544">
        <v>11.19</v>
      </c>
      <c r="J1544">
        <v>0</v>
      </c>
      <c r="K1544">
        <f t="shared" si="79"/>
        <v>0</v>
      </c>
    </row>
    <row r="1545" spans="1:11" x14ac:dyDescent="0.3">
      <c r="A1545" t="s">
        <v>24</v>
      </c>
      <c r="B1545">
        <v>3</v>
      </c>
      <c r="C1545">
        <v>25</v>
      </c>
      <c r="D1545">
        <v>0.05</v>
      </c>
      <c r="E1545" t="s">
        <v>0</v>
      </c>
      <c r="F1545">
        <v>33638.980000000003</v>
      </c>
      <c r="G1545">
        <v>0</v>
      </c>
      <c r="H1545">
        <v>784.76</v>
      </c>
      <c r="I1545">
        <v>0</v>
      </c>
      <c r="J1545">
        <v>1.1061905675042505E-2</v>
      </c>
      <c r="K1545">
        <f t="shared" si="79"/>
        <v>1</v>
      </c>
    </row>
    <row r="1546" spans="1:11" x14ac:dyDescent="0.3">
      <c r="A1546" t="s">
        <v>24</v>
      </c>
      <c r="B1546">
        <v>3</v>
      </c>
      <c r="C1546">
        <v>25</v>
      </c>
      <c r="D1546">
        <v>0.1</v>
      </c>
      <c r="E1546" t="s">
        <v>0</v>
      </c>
      <c r="F1546">
        <v>34122.67</v>
      </c>
      <c r="G1546">
        <v>0</v>
      </c>
      <c r="H1546">
        <v>287.66000000000003</v>
      </c>
      <c r="I1546">
        <v>0</v>
      </c>
      <c r="J1546">
        <v>2.5599817738843456E-2</v>
      </c>
      <c r="K1546">
        <f t="shared" si="79"/>
        <v>1</v>
      </c>
    </row>
    <row r="1547" spans="1:11" x14ac:dyDescent="0.3">
      <c r="A1547" t="s">
        <v>24</v>
      </c>
      <c r="B1547">
        <v>3</v>
      </c>
      <c r="C1547">
        <v>25</v>
      </c>
      <c r="D1547">
        <v>0.15</v>
      </c>
      <c r="E1547" t="s">
        <v>4</v>
      </c>
      <c r="F1547">
        <v>0</v>
      </c>
      <c r="G1547">
        <v>0</v>
      </c>
      <c r="H1547">
        <v>15.29</v>
      </c>
      <c r="J1547">
        <v>0</v>
      </c>
      <c r="K1547">
        <f t="shared" si="79"/>
        <v>0</v>
      </c>
    </row>
    <row r="1548" spans="1:11" x14ac:dyDescent="0.3">
      <c r="A1548" t="s">
        <v>24</v>
      </c>
      <c r="B1548">
        <v>3</v>
      </c>
      <c r="C1548">
        <v>25</v>
      </c>
      <c r="D1548">
        <v>0.2</v>
      </c>
      <c r="E1548" t="s">
        <v>4</v>
      </c>
      <c r="F1548">
        <v>0</v>
      </c>
      <c r="G1548">
        <v>0</v>
      </c>
      <c r="H1548">
        <v>17.37</v>
      </c>
      <c r="J1548">
        <v>0</v>
      </c>
      <c r="K1548">
        <f t="shared" si="79"/>
        <v>0</v>
      </c>
    </row>
    <row r="1549" spans="1:11" x14ac:dyDescent="0.3">
      <c r="A1549" t="s">
        <v>24</v>
      </c>
      <c r="B1549">
        <v>3</v>
      </c>
      <c r="C1549">
        <v>50</v>
      </c>
      <c r="D1549">
        <v>0.05</v>
      </c>
      <c r="E1549" t="s">
        <v>0</v>
      </c>
      <c r="F1549">
        <v>33638.980000000003</v>
      </c>
      <c r="G1549">
        <v>0</v>
      </c>
      <c r="H1549">
        <v>332.4</v>
      </c>
      <c r="I1549">
        <v>0</v>
      </c>
      <c r="J1549">
        <v>1.1061905675042505E-2</v>
      </c>
      <c r="K1549">
        <f t="shared" si="79"/>
        <v>1</v>
      </c>
    </row>
    <row r="1550" spans="1:11" x14ac:dyDescent="0.3">
      <c r="A1550" t="s">
        <v>24</v>
      </c>
      <c r="B1550">
        <v>3</v>
      </c>
      <c r="C1550">
        <v>50</v>
      </c>
      <c r="D1550">
        <v>0.1</v>
      </c>
      <c r="E1550" t="s">
        <v>0</v>
      </c>
      <c r="F1550">
        <v>34122.67</v>
      </c>
      <c r="G1550">
        <v>0</v>
      </c>
      <c r="H1550">
        <v>784.15</v>
      </c>
      <c r="I1550">
        <v>0</v>
      </c>
      <c r="J1550">
        <v>2.5599817738843456E-2</v>
      </c>
      <c r="K1550">
        <f t="shared" si="79"/>
        <v>1</v>
      </c>
    </row>
    <row r="1551" spans="1:11" x14ac:dyDescent="0.3">
      <c r="A1551" t="s">
        <v>24</v>
      </c>
      <c r="B1551">
        <v>3</v>
      </c>
      <c r="C1551">
        <v>50</v>
      </c>
      <c r="D1551">
        <v>0.15</v>
      </c>
      <c r="E1551" t="s">
        <v>4</v>
      </c>
      <c r="F1551">
        <v>0</v>
      </c>
      <c r="G1551">
        <v>0</v>
      </c>
      <c r="H1551">
        <v>12.62</v>
      </c>
      <c r="J1551">
        <v>0</v>
      </c>
      <c r="K1551">
        <f t="shared" si="79"/>
        <v>0</v>
      </c>
    </row>
    <row r="1552" spans="1:11" x14ac:dyDescent="0.3">
      <c r="A1552" t="s">
        <v>24</v>
      </c>
      <c r="B1552">
        <v>3</v>
      </c>
      <c r="C1552">
        <v>50</v>
      </c>
      <c r="D1552">
        <v>0.2</v>
      </c>
      <c r="E1552" t="s">
        <v>4</v>
      </c>
      <c r="F1552">
        <v>0</v>
      </c>
      <c r="G1552">
        <v>0</v>
      </c>
      <c r="H1552">
        <v>10.91</v>
      </c>
      <c r="J1552">
        <v>0</v>
      </c>
      <c r="K1552">
        <f t="shared" si="79"/>
        <v>0</v>
      </c>
    </row>
    <row r="1553" spans="1:11" x14ac:dyDescent="0.3">
      <c r="A1553" t="s">
        <v>22</v>
      </c>
      <c r="B1553">
        <v>0</v>
      </c>
      <c r="C1553">
        <v>0</v>
      </c>
      <c r="D1553">
        <v>0.05</v>
      </c>
      <c r="E1553" t="s">
        <v>0</v>
      </c>
      <c r="F1553">
        <v>45335.16</v>
      </c>
      <c r="G1553">
        <v>0</v>
      </c>
      <c r="H1553">
        <v>2242.62</v>
      </c>
      <c r="I1553">
        <v>1</v>
      </c>
      <c r="J1553">
        <v>0</v>
      </c>
      <c r="K1553">
        <f t="shared" si="79"/>
        <v>1</v>
      </c>
    </row>
    <row r="1554" spans="1:11" x14ac:dyDescent="0.3">
      <c r="A1554" t="s">
        <v>22</v>
      </c>
      <c r="B1554">
        <v>0</v>
      </c>
      <c r="C1554">
        <v>0</v>
      </c>
      <c r="D1554">
        <v>0.1</v>
      </c>
      <c r="E1554" t="s">
        <v>0</v>
      </c>
      <c r="F1554">
        <v>45335.16</v>
      </c>
      <c r="G1554">
        <v>0</v>
      </c>
      <c r="H1554">
        <v>1755.48</v>
      </c>
      <c r="I1554">
        <v>1</v>
      </c>
      <c r="J1554">
        <v>0</v>
      </c>
      <c r="K1554">
        <f t="shared" si="79"/>
        <v>1</v>
      </c>
    </row>
    <row r="1555" spans="1:11" x14ac:dyDescent="0.3">
      <c r="A1555" t="s">
        <v>22</v>
      </c>
      <c r="B1555">
        <v>0</v>
      </c>
      <c r="C1555">
        <v>0</v>
      </c>
      <c r="D1555">
        <v>0.15</v>
      </c>
      <c r="E1555" t="s">
        <v>0</v>
      </c>
      <c r="F1555">
        <v>45335.16</v>
      </c>
      <c r="G1555">
        <v>0</v>
      </c>
      <c r="H1555">
        <v>1750.58</v>
      </c>
      <c r="I1555">
        <v>1</v>
      </c>
      <c r="J1555">
        <v>0</v>
      </c>
      <c r="K1555">
        <f t="shared" si="79"/>
        <v>1</v>
      </c>
    </row>
    <row r="1556" spans="1:11" x14ac:dyDescent="0.3">
      <c r="A1556" t="s">
        <v>22</v>
      </c>
      <c r="B1556">
        <v>0</v>
      </c>
      <c r="C1556">
        <v>0</v>
      </c>
      <c r="D1556">
        <v>0.2</v>
      </c>
      <c r="E1556" t="s">
        <v>0</v>
      </c>
      <c r="F1556">
        <v>45335.16</v>
      </c>
      <c r="G1556">
        <v>0</v>
      </c>
      <c r="H1556">
        <v>1755.2</v>
      </c>
      <c r="I1556">
        <v>1</v>
      </c>
      <c r="J1556">
        <v>0</v>
      </c>
      <c r="K1556">
        <f t="shared" si="79"/>
        <v>1</v>
      </c>
    </row>
    <row r="1557" spans="1:11" x14ac:dyDescent="0.3">
      <c r="A1557" t="s">
        <v>22</v>
      </c>
      <c r="B1557">
        <v>1</v>
      </c>
      <c r="C1557">
        <v>5</v>
      </c>
      <c r="D1557">
        <v>0.05</v>
      </c>
      <c r="E1557" t="s">
        <v>0</v>
      </c>
      <c r="F1557">
        <v>45477.71</v>
      </c>
      <c r="G1557">
        <v>0</v>
      </c>
      <c r="H1557">
        <v>2451.15</v>
      </c>
      <c r="I1557">
        <v>0.68</v>
      </c>
      <c r="J1557">
        <v>3.1443585949624264E-3</v>
      </c>
      <c r="K1557">
        <f t="shared" si="79"/>
        <v>1</v>
      </c>
    </row>
    <row r="1558" spans="1:11" x14ac:dyDescent="0.3">
      <c r="A1558" t="s">
        <v>22</v>
      </c>
      <c r="B1558">
        <v>1</v>
      </c>
      <c r="C1558">
        <v>5</v>
      </c>
      <c r="D1558">
        <v>0.1</v>
      </c>
      <c r="E1558" t="s">
        <v>0</v>
      </c>
      <c r="F1558">
        <v>45718.559999999998</v>
      </c>
      <c r="G1558">
        <v>0</v>
      </c>
      <c r="H1558">
        <v>1942.65</v>
      </c>
      <c r="I1558">
        <v>1</v>
      </c>
      <c r="J1558">
        <v>8.4570121733329451E-3</v>
      </c>
      <c r="K1558">
        <f t="shared" si="79"/>
        <v>1</v>
      </c>
    </row>
    <row r="1559" spans="1:11" x14ac:dyDescent="0.3">
      <c r="A1559" t="s">
        <v>22</v>
      </c>
      <c r="B1559">
        <v>1</v>
      </c>
      <c r="C1559">
        <v>5</v>
      </c>
      <c r="D1559">
        <v>0.15</v>
      </c>
      <c r="E1559" t="s">
        <v>4</v>
      </c>
      <c r="F1559">
        <v>0</v>
      </c>
      <c r="G1559">
        <v>0</v>
      </c>
      <c r="H1559">
        <v>26</v>
      </c>
      <c r="J1559">
        <v>0</v>
      </c>
      <c r="K1559">
        <f t="shared" si="79"/>
        <v>0</v>
      </c>
    </row>
    <row r="1560" spans="1:11" x14ac:dyDescent="0.3">
      <c r="A1560" t="s">
        <v>22</v>
      </c>
      <c r="B1560">
        <v>1</v>
      </c>
      <c r="C1560">
        <v>5</v>
      </c>
      <c r="D1560">
        <v>0.2</v>
      </c>
      <c r="E1560" t="s">
        <v>4</v>
      </c>
      <c r="F1560">
        <v>0</v>
      </c>
      <c r="G1560">
        <v>0</v>
      </c>
      <c r="H1560">
        <v>17.68</v>
      </c>
      <c r="J1560">
        <v>0</v>
      </c>
      <c r="K1560">
        <f t="shared" si="79"/>
        <v>0</v>
      </c>
    </row>
    <row r="1561" spans="1:11" x14ac:dyDescent="0.3">
      <c r="A1561" t="s">
        <v>22</v>
      </c>
      <c r="B1561">
        <v>1</v>
      </c>
      <c r="C1561">
        <v>10</v>
      </c>
      <c r="D1561">
        <v>0.05</v>
      </c>
      <c r="E1561" t="s">
        <v>0</v>
      </c>
      <c r="F1561">
        <v>45500.97</v>
      </c>
      <c r="G1561">
        <v>0</v>
      </c>
      <c r="H1561">
        <v>2353.0100000000002</v>
      </c>
      <c r="I1561">
        <v>0.65300000000000002</v>
      </c>
      <c r="J1561">
        <v>3.6574261566517663E-3</v>
      </c>
      <c r="K1561">
        <f t="shared" si="79"/>
        <v>1</v>
      </c>
    </row>
    <row r="1562" spans="1:11" x14ac:dyDescent="0.3">
      <c r="A1562" t="s">
        <v>22</v>
      </c>
      <c r="B1562">
        <v>1</v>
      </c>
      <c r="C1562">
        <v>10</v>
      </c>
      <c r="D1562">
        <v>0.1</v>
      </c>
      <c r="E1562" t="s">
        <v>1</v>
      </c>
      <c r="F1562">
        <v>45921.599999999999</v>
      </c>
      <c r="G1562">
        <v>0.5</v>
      </c>
      <c r="H1562">
        <v>3638.88</v>
      </c>
      <c r="I1562">
        <v>0.65200000000000002</v>
      </c>
      <c r="J1562">
        <v>1.2935655239774135E-2</v>
      </c>
      <c r="K1562">
        <f t="shared" si="79"/>
        <v>0</v>
      </c>
    </row>
    <row r="1563" spans="1:11" x14ac:dyDescent="0.3">
      <c r="A1563" t="s">
        <v>22</v>
      </c>
      <c r="B1563">
        <v>1</v>
      </c>
      <c r="C1563">
        <v>10</v>
      </c>
      <c r="D1563">
        <v>0.15</v>
      </c>
      <c r="E1563" t="s">
        <v>4</v>
      </c>
      <c r="F1563">
        <v>0</v>
      </c>
      <c r="G1563">
        <v>0</v>
      </c>
      <c r="H1563">
        <v>20.07</v>
      </c>
      <c r="J1563">
        <v>0</v>
      </c>
      <c r="K1563">
        <f t="shared" si="79"/>
        <v>0</v>
      </c>
    </row>
    <row r="1564" spans="1:11" x14ac:dyDescent="0.3">
      <c r="A1564" t="s">
        <v>22</v>
      </c>
      <c r="B1564">
        <v>1</v>
      </c>
      <c r="C1564">
        <v>10</v>
      </c>
      <c r="D1564">
        <v>0.2</v>
      </c>
      <c r="E1564" t="s">
        <v>4</v>
      </c>
      <c r="F1564">
        <v>0</v>
      </c>
      <c r="G1564">
        <v>0</v>
      </c>
      <c r="H1564">
        <v>19.350000000000001</v>
      </c>
      <c r="J1564">
        <v>0</v>
      </c>
      <c r="K1564">
        <f t="shared" si="79"/>
        <v>0</v>
      </c>
    </row>
    <row r="1565" spans="1:11" x14ac:dyDescent="0.3">
      <c r="A1565" t="s">
        <v>22</v>
      </c>
      <c r="B1565">
        <v>1</v>
      </c>
      <c r="C1565">
        <v>25</v>
      </c>
      <c r="D1565">
        <v>0.05</v>
      </c>
      <c r="E1565" t="s">
        <v>0</v>
      </c>
      <c r="F1565">
        <v>45536.67</v>
      </c>
      <c r="G1565">
        <v>0</v>
      </c>
      <c r="H1565">
        <v>3055.19</v>
      </c>
      <c r="I1565">
        <v>0.67200000000000004</v>
      </c>
      <c r="J1565">
        <v>4.4448944263126844E-3</v>
      </c>
      <c r="K1565">
        <f t="shared" si="79"/>
        <v>1</v>
      </c>
    </row>
    <row r="1566" spans="1:11" x14ac:dyDescent="0.3">
      <c r="A1566" t="s">
        <v>22</v>
      </c>
      <c r="B1566">
        <v>1</v>
      </c>
      <c r="C1566">
        <v>25</v>
      </c>
      <c r="D1566">
        <v>0.1</v>
      </c>
      <c r="E1566" t="s">
        <v>0</v>
      </c>
      <c r="F1566">
        <v>45798.95</v>
      </c>
      <c r="G1566">
        <v>0</v>
      </c>
      <c r="H1566">
        <v>2090.88</v>
      </c>
      <c r="I1566">
        <v>9.7000000000000003E-2</v>
      </c>
      <c r="J1566">
        <v>1.0230249545827075E-2</v>
      </c>
      <c r="K1566">
        <f t="shared" si="79"/>
        <v>1</v>
      </c>
    </row>
    <row r="1567" spans="1:11" x14ac:dyDescent="0.3">
      <c r="A1567" t="s">
        <v>22</v>
      </c>
      <c r="B1567">
        <v>1</v>
      </c>
      <c r="C1567">
        <v>25</v>
      </c>
      <c r="D1567">
        <v>0.15</v>
      </c>
      <c r="E1567" t="s">
        <v>4</v>
      </c>
      <c r="F1567">
        <v>0</v>
      </c>
      <c r="G1567">
        <v>0</v>
      </c>
      <c r="H1567">
        <v>17.66</v>
      </c>
      <c r="J1567">
        <v>0</v>
      </c>
      <c r="K1567">
        <f t="shared" si="79"/>
        <v>0</v>
      </c>
    </row>
    <row r="1568" spans="1:11" x14ac:dyDescent="0.3">
      <c r="A1568" t="s">
        <v>22</v>
      </c>
      <c r="B1568">
        <v>1</v>
      </c>
      <c r="C1568">
        <v>25</v>
      </c>
      <c r="D1568">
        <v>0.2</v>
      </c>
      <c r="E1568" t="s">
        <v>4</v>
      </c>
      <c r="F1568">
        <v>0</v>
      </c>
      <c r="G1568">
        <v>0</v>
      </c>
      <c r="H1568">
        <v>17.78</v>
      </c>
      <c r="J1568">
        <v>0</v>
      </c>
      <c r="K1568">
        <f t="shared" si="79"/>
        <v>0</v>
      </c>
    </row>
    <row r="1569" spans="1:11" x14ac:dyDescent="0.3">
      <c r="A1569" t="s">
        <v>22</v>
      </c>
      <c r="B1569">
        <v>1</v>
      </c>
      <c r="C1569">
        <v>50</v>
      </c>
      <c r="D1569">
        <v>0.05</v>
      </c>
      <c r="E1569" t="s">
        <v>1</v>
      </c>
      <c r="F1569">
        <v>45800.57</v>
      </c>
      <c r="G1569">
        <v>0.94</v>
      </c>
      <c r="H1569">
        <v>3601.48</v>
      </c>
      <c r="I1569">
        <v>0</v>
      </c>
      <c r="J1569">
        <v>1.0265983400080669E-2</v>
      </c>
      <c r="K1569">
        <f t="shared" si="79"/>
        <v>0</v>
      </c>
    </row>
    <row r="1570" spans="1:11" x14ac:dyDescent="0.3">
      <c r="A1570" t="s">
        <v>22</v>
      </c>
      <c r="B1570">
        <v>1</v>
      </c>
      <c r="C1570">
        <v>50</v>
      </c>
      <c r="D1570">
        <v>0.1</v>
      </c>
      <c r="E1570" t="s">
        <v>1</v>
      </c>
      <c r="F1570">
        <v>45854.71</v>
      </c>
      <c r="G1570">
        <v>0.28000000000000003</v>
      </c>
      <c r="H1570">
        <v>3601.17</v>
      </c>
      <c r="I1570">
        <v>0</v>
      </c>
      <c r="J1570">
        <v>1.1460199986059294E-2</v>
      </c>
      <c r="K1570">
        <f t="shared" si="79"/>
        <v>0</v>
      </c>
    </row>
    <row r="1571" spans="1:11" x14ac:dyDescent="0.3">
      <c r="A1571" t="s">
        <v>22</v>
      </c>
      <c r="B1571">
        <v>1</v>
      </c>
      <c r="C1571">
        <v>50</v>
      </c>
      <c r="D1571">
        <v>0.15</v>
      </c>
      <c r="E1571" t="s">
        <v>4</v>
      </c>
      <c r="F1571">
        <v>0</v>
      </c>
      <c r="G1571">
        <v>0</v>
      </c>
      <c r="H1571">
        <v>31.72</v>
      </c>
      <c r="J1571">
        <v>0</v>
      </c>
      <c r="K1571">
        <f t="shared" si="79"/>
        <v>0</v>
      </c>
    </row>
    <row r="1572" spans="1:11" x14ac:dyDescent="0.3">
      <c r="A1572" t="s">
        <v>22</v>
      </c>
      <c r="B1572">
        <v>1</v>
      </c>
      <c r="C1572">
        <v>50</v>
      </c>
      <c r="D1572">
        <v>0.2</v>
      </c>
      <c r="E1572" t="s">
        <v>4</v>
      </c>
      <c r="F1572">
        <v>0</v>
      </c>
      <c r="G1572">
        <v>0</v>
      </c>
      <c r="H1572">
        <v>17.93</v>
      </c>
      <c r="J1572">
        <v>0</v>
      </c>
      <c r="K1572">
        <f t="shared" si="79"/>
        <v>0</v>
      </c>
    </row>
    <row r="1573" spans="1:11" x14ac:dyDescent="0.3">
      <c r="A1573" t="s">
        <v>22</v>
      </c>
      <c r="B1573">
        <v>2</v>
      </c>
      <c r="C1573">
        <v>5</v>
      </c>
      <c r="D1573">
        <v>0.05</v>
      </c>
      <c r="E1573" t="s">
        <v>0</v>
      </c>
      <c r="F1573">
        <v>45354.239999999998</v>
      </c>
      <c r="G1573">
        <v>0</v>
      </c>
      <c r="H1573">
        <v>1489.58</v>
      </c>
      <c r="I1573">
        <v>0.92100000000000004</v>
      </c>
      <c r="J1573">
        <v>4.2086539454122551E-4</v>
      </c>
      <c r="K1573">
        <f t="shared" si="79"/>
        <v>1</v>
      </c>
    </row>
    <row r="1574" spans="1:11" x14ac:dyDescent="0.3">
      <c r="A1574" t="s">
        <v>22</v>
      </c>
      <c r="B1574">
        <v>2</v>
      </c>
      <c r="C1574">
        <v>5</v>
      </c>
      <c r="D1574">
        <v>0.1</v>
      </c>
      <c r="E1574" t="s">
        <v>0</v>
      </c>
      <c r="F1574">
        <v>45488.43</v>
      </c>
      <c r="G1574">
        <v>0</v>
      </c>
      <c r="H1574">
        <v>3411.98</v>
      </c>
      <c r="I1574">
        <v>0.91800000000000004</v>
      </c>
      <c r="J1574">
        <v>3.3808196552078673E-3</v>
      </c>
      <c r="K1574">
        <f t="shared" si="79"/>
        <v>1</v>
      </c>
    </row>
    <row r="1575" spans="1:11" x14ac:dyDescent="0.3">
      <c r="A1575" t="s">
        <v>22</v>
      </c>
      <c r="B1575">
        <v>2</v>
      </c>
      <c r="C1575">
        <v>5</v>
      </c>
      <c r="D1575">
        <v>0.15</v>
      </c>
      <c r="E1575" t="s">
        <v>1</v>
      </c>
      <c r="F1575">
        <v>45593.79</v>
      </c>
      <c r="G1575">
        <v>0.2</v>
      </c>
      <c r="H1575">
        <v>3600.66</v>
      </c>
      <c r="I1575">
        <v>0.82899999999999996</v>
      </c>
      <c r="J1575">
        <v>5.7048436577702422E-3</v>
      </c>
      <c r="K1575">
        <f t="shared" si="79"/>
        <v>0</v>
      </c>
    </row>
    <row r="1576" spans="1:11" x14ac:dyDescent="0.3">
      <c r="A1576" t="s">
        <v>22</v>
      </c>
      <c r="B1576">
        <v>2</v>
      </c>
      <c r="C1576">
        <v>5</v>
      </c>
      <c r="D1576">
        <v>0.2</v>
      </c>
      <c r="E1576" t="s">
        <v>1</v>
      </c>
      <c r="F1576">
        <v>45739.51</v>
      </c>
      <c r="G1576">
        <v>0.61</v>
      </c>
      <c r="H1576">
        <v>3606.92</v>
      </c>
      <c r="I1576">
        <v>1</v>
      </c>
      <c r="J1576">
        <v>8.9191259058090111E-3</v>
      </c>
      <c r="K1576">
        <f t="shared" si="79"/>
        <v>0</v>
      </c>
    </row>
    <row r="1577" spans="1:11" x14ac:dyDescent="0.3">
      <c r="A1577" t="s">
        <v>22</v>
      </c>
      <c r="B1577">
        <v>2</v>
      </c>
      <c r="C1577">
        <v>10</v>
      </c>
      <c r="D1577">
        <v>0.05</v>
      </c>
      <c r="E1577" t="s">
        <v>1</v>
      </c>
      <c r="F1577">
        <v>45795.13</v>
      </c>
      <c r="G1577">
        <v>1</v>
      </c>
      <c r="H1577">
        <v>3616.06</v>
      </c>
      <c r="I1577">
        <v>0.124</v>
      </c>
      <c r="J1577">
        <v>1.0145988235179759E-2</v>
      </c>
      <c r="K1577">
        <f t="shared" si="79"/>
        <v>0</v>
      </c>
    </row>
    <row r="1578" spans="1:11" x14ac:dyDescent="0.3">
      <c r="A1578" t="s">
        <v>22</v>
      </c>
      <c r="B1578">
        <v>2</v>
      </c>
      <c r="C1578">
        <v>10</v>
      </c>
      <c r="D1578">
        <v>0.1</v>
      </c>
      <c r="E1578" t="s">
        <v>0</v>
      </c>
      <c r="F1578">
        <v>45609.21</v>
      </c>
      <c r="G1578">
        <v>0</v>
      </c>
      <c r="H1578">
        <v>3308.75</v>
      </c>
      <c r="I1578">
        <v>0.63300000000000001</v>
      </c>
      <c r="J1578">
        <v>6.0449770112203094E-3</v>
      </c>
      <c r="K1578">
        <f t="shared" si="79"/>
        <v>1</v>
      </c>
    </row>
    <row r="1579" spans="1:11" x14ac:dyDescent="0.3">
      <c r="A1579" t="s">
        <v>22</v>
      </c>
      <c r="B1579">
        <v>2</v>
      </c>
      <c r="C1579">
        <v>10</v>
      </c>
      <c r="D1579">
        <v>0.15</v>
      </c>
      <c r="E1579" t="s">
        <v>0</v>
      </c>
      <c r="F1579">
        <v>45680.94</v>
      </c>
      <c r="G1579">
        <v>0</v>
      </c>
      <c r="H1579">
        <v>3283.53</v>
      </c>
      <c r="I1579">
        <v>0.72</v>
      </c>
      <c r="J1579">
        <v>7.6271926690012481E-3</v>
      </c>
      <c r="K1579">
        <f t="shared" si="79"/>
        <v>1</v>
      </c>
    </row>
    <row r="1580" spans="1:11" x14ac:dyDescent="0.3">
      <c r="A1580" t="s">
        <v>22</v>
      </c>
      <c r="B1580">
        <v>2</v>
      </c>
      <c r="C1580">
        <v>10</v>
      </c>
      <c r="D1580">
        <v>0.2</v>
      </c>
      <c r="E1580" t="s">
        <v>1</v>
      </c>
      <c r="F1580">
        <v>45995.9</v>
      </c>
      <c r="G1580">
        <v>0.28999999999999998</v>
      </c>
      <c r="H1580">
        <v>3601.39</v>
      </c>
      <c r="I1580">
        <v>0.68400000000000005</v>
      </c>
      <c r="J1580">
        <v>1.4574559789796604E-2</v>
      </c>
      <c r="K1580">
        <f t="shared" si="79"/>
        <v>0</v>
      </c>
    </row>
    <row r="1581" spans="1:11" x14ac:dyDescent="0.3">
      <c r="A1581" t="s">
        <v>22</v>
      </c>
      <c r="B1581">
        <v>2</v>
      </c>
      <c r="C1581">
        <v>25</v>
      </c>
      <c r="D1581">
        <v>0.05</v>
      </c>
      <c r="E1581" t="s">
        <v>1</v>
      </c>
      <c r="F1581">
        <v>45713.89</v>
      </c>
      <c r="G1581">
        <v>0.53</v>
      </c>
      <c r="H1581">
        <v>3601.4</v>
      </c>
      <c r="I1581">
        <v>0</v>
      </c>
      <c r="J1581">
        <v>8.354001618170015E-3</v>
      </c>
      <c r="K1581">
        <f t="shared" si="79"/>
        <v>0</v>
      </c>
    </row>
    <row r="1582" spans="1:11" x14ac:dyDescent="0.3">
      <c r="A1582" t="s">
        <v>22</v>
      </c>
      <c r="B1582">
        <v>2</v>
      </c>
      <c r="C1582">
        <v>25</v>
      </c>
      <c r="D1582">
        <v>0.1</v>
      </c>
      <c r="E1582" t="s">
        <v>0</v>
      </c>
      <c r="F1582">
        <v>45870.35</v>
      </c>
      <c r="G1582">
        <v>0</v>
      </c>
      <c r="H1582">
        <v>3030.8</v>
      </c>
      <c r="I1582">
        <v>0</v>
      </c>
      <c r="J1582">
        <v>1.1805186085148911E-2</v>
      </c>
      <c r="K1582">
        <f t="shared" si="79"/>
        <v>1</v>
      </c>
    </row>
    <row r="1583" spans="1:11" x14ac:dyDescent="0.3">
      <c r="A1583" t="s">
        <v>22</v>
      </c>
      <c r="B1583">
        <v>2</v>
      </c>
      <c r="C1583">
        <v>25</v>
      </c>
      <c r="D1583">
        <v>0.15</v>
      </c>
      <c r="E1583" t="s">
        <v>4</v>
      </c>
      <c r="F1583">
        <v>0</v>
      </c>
      <c r="G1583">
        <v>0</v>
      </c>
      <c r="H1583">
        <v>16.510000000000002</v>
      </c>
      <c r="J1583">
        <v>0</v>
      </c>
      <c r="K1583">
        <f t="shared" si="79"/>
        <v>0</v>
      </c>
    </row>
    <row r="1584" spans="1:11" x14ac:dyDescent="0.3">
      <c r="A1584" t="s">
        <v>22</v>
      </c>
      <c r="B1584">
        <v>2</v>
      </c>
      <c r="C1584">
        <v>25</v>
      </c>
      <c r="D1584">
        <v>0.2</v>
      </c>
      <c r="E1584" t="s">
        <v>4</v>
      </c>
      <c r="F1584">
        <v>0</v>
      </c>
      <c r="G1584">
        <v>0</v>
      </c>
      <c r="H1584">
        <v>16.079999999999998</v>
      </c>
      <c r="J1584">
        <v>0</v>
      </c>
      <c r="K1584">
        <f t="shared" si="79"/>
        <v>0</v>
      </c>
    </row>
    <row r="1585" spans="1:11" x14ac:dyDescent="0.3">
      <c r="A1585" t="s">
        <v>22</v>
      </c>
      <c r="B1585">
        <v>2</v>
      </c>
      <c r="C1585">
        <v>50</v>
      </c>
      <c r="D1585">
        <v>0.05</v>
      </c>
      <c r="E1585" t="s">
        <v>0</v>
      </c>
      <c r="F1585">
        <v>45573.68</v>
      </c>
      <c r="G1585">
        <v>0</v>
      </c>
      <c r="H1585">
        <v>2760.74</v>
      </c>
      <c r="I1585">
        <v>0</v>
      </c>
      <c r="J1585">
        <v>5.2612585904625586E-3</v>
      </c>
      <c r="K1585">
        <f t="shared" si="79"/>
        <v>1</v>
      </c>
    </row>
    <row r="1586" spans="1:11" x14ac:dyDescent="0.3">
      <c r="A1586" t="s">
        <v>22</v>
      </c>
      <c r="B1586">
        <v>2</v>
      </c>
      <c r="C1586">
        <v>50</v>
      </c>
      <c r="D1586">
        <v>0.1</v>
      </c>
      <c r="E1586" t="s">
        <v>0</v>
      </c>
      <c r="F1586">
        <v>45870.35</v>
      </c>
      <c r="G1586">
        <v>0</v>
      </c>
      <c r="H1586">
        <v>1546.52</v>
      </c>
      <c r="I1586">
        <v>0</v>
      </c>
      <c r="J1586">
        <v>1.1805186085148911E-2</v>
      </c>
      <c r="K1586">
        <f t="shared" ref="K1586:K1649" si="80">IF(E1586="Optimal",1,0)</f>
        <v>1</v>
      </c>
    </row>
    <row r="1587" spans="1:11" x14ac:dyDescent="0.3">
      <c r="A1587" t="s">
        <v>22</v>
      </c>
      <c r="B1587">
        <v>2</v>
      </c>
      <c r="C1587">
        <v>50</v>
      </c>
      <c r="D1587">
        <v>0.15</v>
      </c>
      <c r="E1587" t="s">
        <v>4</v>
      </c>
      <c r="F1587">
        <v>0</v>
      </c>
      <c r="G1587">
        <v>0</v>
      </c>
      <c r="H1587">
        <v>18.09</v>
      </c>
      <c r="J1587">
        <v>0</v>
      </c>
      <c r="K1587">
        <f t="shared" si="80"/>
        <v>0</v>
      </c>
    </row>
    <row r="1588" spans="1:11" x14ac:dyDescent="0.3">
      <c r="A1588" t="s">
        <v>22</v>
      </c>
      <c r="B1588">
        <v>2</v>
      </c>
      <c r="C1588">
        <v>50</v>
      </c>
      <c r="D1588">
        <v>0.2</v>
      </c>
      <c r="E1588" t="s">
        <v>4</v>
      </c>
      <c r="F1588">
        <v>0</v>
      </c>
      <c r="G1588">
        <v>0</v>
      </c>
      <c r="H1588">
        <v>25.54</v>
      </c>
      <c r="J1588">
        <v>0</v>
      </c>
      <c r="K1588">
        <f t="shared" si="80"/>
        <v>0</v>
      </c>
    </row>
    <row r="1589" spans="1:11" x14ac:dyDescent="0.3">
      <c r="A1589" t="s">
        <v>22</v>
      </c>
      <c r="B1589">
        <v>3</v>
      </c>
      <c r="C1589">
        <v>0</v>
      </c>
      <c r="D1589">
        <v>0.05</v>
      </c>
      <c r="E1589" t="s">
        <v>0</v>
      </c>
      <c r="F1589">
        <v>45870.35</v>
      </c>
      <c r="G1589">
        <v>0</v>
      </c>
      <c r="H1589">
        <v>922.61</v>
      </c>
      <c r="I1589">
        <v>0</v>
      </c>
      <c r="J1589">
        <v>1.1805186085148911E-2</v>
      </c>
      <c r="K1589">
        <f t="shared" si="80"/>
        <v>1</v>
      </c>
    </row>
    <row r="1590" spans="1:11" x14ac:dyDescent="0.3">
      <c r="A1590" t="s">
        <v>22</v>
      </c>
      <c r="B1590">
        <v>3</v>
      </c>
      <c r="C1590">
        <v>0</v>
      </c>
      <c r="D1590">
        <v>0.1</v>
      </c>
      <c r="E1590" t="s">
        <v>4</v>
      </c>
      <c r="F1590">
        <v>0</v>
      </c>
      <c r="G1590">
        <v>0</v>
      </c>
      <c r="H1590">
        <v>14.43</v>
      </c>
      <c r="J1590">
        <v>0</v>
      </c>
      <c r="K1590">
        <f t="shared" si="80"/>
        <v>0</v>
      </c>
    </row>
    <row r="1591" spans="1:11" x14ac:dyDescent="0.3">
      <c r="A1591" t="s">
        <v>22</v>
      </c>
      <c r="B1591">
        <v>3</v>
      </c>
      <c r="C1591">
        <v>0</v>
      </c>
      <c r="D1591">
        <v>0.15</v>
      </c>
      <c r="E1591" t="s">
        <v>4</v>
      </c>
      <c r="F1591">
        <v>0</v>
      </c>
      <c r="G1591">
        <v>0</v>
      </c>
      <c r="H1591">
        <v>1.5</v>
      </c>
      <c r="J1591">
        <v>0</v>
      </c>
      <c r="K1591">
        <f t="shared" si="80"/>
        <v>0</v>
      </c>
    </row>
    <row r="1592" spans="1:11" x14ac:dyDescent="0.3">
      <c r="A1592" t="s">
        <v>22</v>
      </c>
      <c r="B1592">
        <v>3</v>
      </c>
      <c r="C1592">
        <v>0</v>
      </c>
      <c r="D1592">
        <v>0.2</v>
      </c>
      <c r="E1592" t="s">
        <v>4</v>
      </c>
      <c r="F1592">
        <v>0</v>
      </c>
      <c r="G1592">
        <v>0</v>
      </c>
      <c r="H1592">
        <v>1.39</v>
      </c>
      <c r="J1592">
        <v>0</v>
      </c>
      <c r="K1592">
        <f t="shared" si="80"/>
        <v>0</v>
      </c>
    </row>
    <row r="1593" spans="1:11" x14ac:dyDescent="0.3">
      <c r="A1593" t="s">
        <v>22</v>
      </c>
      <c r="B1593">
        <v>3</v>
      </c>
      <c r="C1593">
        <v>10</v>
      </c>
      <c r="D1593">
        <v>0.05</v>
      </c>
      <c r="E1593" t="s">
        <v>0</v>
      </c>
      <c r="F1593">
        <v>45870.35</v>
      </c>
      <c r="G1593">
        <v>0</v>
      </c>
      <c r="H1593">
        <v>715.88</v>
      </c>
      <c r="I1593">
        <v>0</v>
      </c>
      <c r="J1593">
        <v>1.1805186085148911E-2</v>
      </c>
      <c r="K1593">
        <f t="shared" si="80"/>
        <v>1</v>
      </c>
    </row>
    <row r="1594" spans="1:11" x14ac:dyDescent="0.3">
      <c r="A1594" t="s">
        <v>22</v>
      </c>
      <c r="B1594">
        <v>3</v>
      </c>
      <c r="C1594">
        <v>10</v>
      </c>
      <c r="D1594">
        <v>0.1</v>
      </c>
      <c r="E1594" t="s">
        <v>4</v>
      </c>
      <c r="F1594">
        <v>0</v>
      </c>
      <c r="G1594">
        <v>0</v>
      </c>
      <c r="H1594">
        <v>20.03</v>
      </c>
      <c r="J1594">
        <v>0</v>
      </c>
      <c r="K1594">
        <f t="shared" si="80"/>
        <v>0</v>
      </c>
    </row>
    <row r="1595" spans="1:11" x14ac:dyDescent="0.3">
      <c r="A1595" t="s">
        <v>22</v>
      </c>
      <c r="B1595">
        <v>3</v>
      </c>
      <c r="C1595">
        <v>10</v>
      </c>
      <c r="D1595">
        <v>0.15</v>
      </c>
      <c r="E1595" t="s">
        <v>4</v>
      </c>
      <c r="F1595">
        <v>0</v>
      </c>
      <c r="G1595">
        <v>0</v>
      </c>
      <c r="H1595">
        <v>1.44</v>
      </c>
      <c r="J1595">
        <v>0</v>
      </c>
      <c r="K1595">
        <f t="shared" si="80"/>
        <v>0</v>
      </c>
    </row>
    <row r="1596" spans="1:11" x14ac:dyDescent="0.3">
      <c r="A1596" t="s">
        <v>22</v>
      </c>
      <c r="B1596">
        <v>3</v>
      </c>
      <c r="C1596">
        <v>10</v>
      </c>
      <c r="D1596">
        <v>0.2</v>
      </c>
      <c r="E1596" t="s">
        <v>4</v>
      </c>
      <c r="F1596">
        <v>0</v>
      </c>
      <c r="G1596">
        <v>0</v>
      </c>
      <c r="H1596">
        <v>0.7</v>
      </c>
      <c r="J1596">
        <v>0</v>
      </c>
      <c r="K1596">
        <f t="shared" si="80"/>
        <v>0</v>
      </c>
    </row>
    <row r="1597" spans="1:11" x14ac:dyDescent="0.3">
      <c r="A1597" t="s">
        <v>22</v>
      </c>
      <c r="B1597">
        <v>3</v>
      </c>
      <c r="C1597">
        <v>25</v>
      </c>
      <c r="D1597">
        <v>0.05</v>
      </c>
      <c r="E1597" t="s">
        <v>0</v>
      </c>
      <c r="F1597">
        <v>45870.35</v>
      </c>
      <c r="G1597">
        <v>0</v>
      </c>
      <c r="H1597">
        <v>562.01</v>
      </c>
      <c r="I1597">
        <v>0</v>
      </c>
      <c r="J1597">
        <v>1.1805186085148911E-2</v>
      </c>
      <c r="K1597">
        <f t="shared" si="80"/>
        <v>1</v>
      </c>
    </row>
    <row r="1598" spans="1:11" x14ac:dyDescent="0.3">
      <c r="A1598" t="s">
        <v>22</v>
      </c>
      <c r="B1598">
        <v>3</v>
      </c>
      <c r="C1598">
        <v>25</v>
      </c>
      <c r="D1598">
        <v>0.1</v>
      </c>
      <c r="E1598" t="s">
        <v>4</v>
      </c>
      <c r="F1598">
        <v>0</v>
      </c>
      <c r="G1598">
        <v>0</v>
      </c>
      <c r="H1598">
        <v>15.89</v>
      </c>
      <c r="J1598">
        <v>0</v>
      </c>
      <c r="K1598">
        <f t="shared" si="80"/>
        <v>0</v>
      </c>
    </row>
    <row r="1599" spans="1:11" x14ac:dyDescent="0.3">
      <c r="A1599" t="s">
        <v>22</v>
      </c>
      <c r="B1599">
        <v>3</v>
      </c>
      <c r="C1599">
        <v>25</v>
      </c>
      <c r="D1599">
        <v>0.15</v>
      </c>
      <c r="E1599" t="s">
        <v>4</v>
      </c>
      <c r="F1599">
        <v>0</v>
      </c>
      <c r="G1599">
        <v>0</v>
      </c>
      <c r="H1599">
        <v>1.4</v>
      </c>
      <c r="J1599">
        <v>0</v>
      </c>
      <c r="K1599">
        <f t="shared" si="80"/>
        <v>0</v>
      </c>
    </row>
    <row r="1600" spans="1:11" x14ac:dyDescent="0.3">
      <c r="A1600" t="s">
        <v>22</v>
      </c>
      <c r="B1600">
        <v>3</v>
      </c>
      <c r="C1600">
        <v>25</v>
      </c>
      <c r="D1600">
        <v>0.2</v>
      </c>
      <c r="E1600" t="s">
        <v>4</v>
      </c>
      <c r="F1600">
        <v>0</v>
      </c>
      <c r="G1600">
        <v>0</v>
      </c>
      <c r="H1600">
        <v>0.68</v>
      </c>
      <c r="J1600">
        <v>0</v>
      </c>
      <c r="K1600">
        <f t="shared" si="80"/>
        <v>0</v>
      </c>
    </row>
    <row r="1601" spans="1:11" x14ac:dyDescent="0.3">
      <c r="A1601" t="s">
        <v>22</v>
      </c>
      <c r="B1601">
        <v>3</v>
      </c>
      <c r="C1601">
        <v>50</v>
      </c>
      <c r="D1601">
        <v>0.05</v>
      </c>
      <c r="E1601" t="s">
        <v>0</v>
      </c>
      <c r="F1601">
        <v>45870.35</v>
      </c>
      <c r="G1601">
        <v>0</v>
      </c>
      <c r="H1601">
        <v>1079.94</v>
      </c>
      <c r="I1601">
        <v>0</v>
      </c>
      <c r="J1601">
        <v>1.1805186085148911E-2</v>
      </c>
      <c r="K1601">
        <f t="shared" si="80"/>
        <v>1</v>
      </c>
    </row>
    <row r="1602" spans="1:11" x14ac:dyDescent="0.3">
      <c r="A1602" t="s">
        <v>22</v>
      </c>
      <c r="B1602">
        <v>3</v>
      </c>
      <c r="C1602">
        <v>50</v>
      </c>
      <c r="D1602">
        <v>0.1</v>
      </c>
      <c r="E1602" t="s">
        <v>4</v>
      </c>
      <c r="F1602">
        <v>0</v>
      </c>
      <c r="G1602">
        <v>0</v>
      </c>
      <c r="H1602">
        <v>14.38</v>
      </c>
      <c r="J1602">
        <v>0</v>
      </c>
      <c r="K1602">
        <f t="shared" si="80"/>
        <v>0</v>
      </c>
    </row>
    <row r="1603" spans="1:11" x14ac:dyDescent="0.3">
      <c r="A1603" t="s">
        <v>22</v>
      </c>
      <c r="B1603">
        <v>3</v>
      </c>
      <c r="C1603">
        <v>50</v>
      </c>
      <c r="D1603">
        <v>0.15</v>
      </c>
      <c r="E1603" t="s">
        <v>4</v>
      </c>
      <c r="F1603">
        <v>0</v>
      </c>
      <c r="G1603">
        <v>0</v>
      </c>
      <c r="H1603">
        <v>1.1000000000000001</v>
      </c>
      <c r="J1603">
        <v>0</v>
      </c>
      <c r="K1603">
        <f t="shared" si="80"/>
        <v>0</v>
      </c>
    </row>
    <row r="1604" spans="1:11" x14ac:dyDescent="0.3">
      <c r="A1604" t="s">
        <v>22</v>
      </c>
      <c r="B1604">
        <v>3</v>
      </c>
      <c r="C1604">
        <v>50</v>
      </c>
      <c r="D1604">
        <v>0.2</v>
      </c>
      <c r="E1604" t="s">
        <v>4</v>
      </c>
      <c r="F1604">
        <v>0</v>
      </c>
      <c r="G1604">
        <v>0</v>
      </c>
      <c r="H1604">
        <v>0.79</v>
      </c>
      <c r="J1604">
        <v>0</v>
      </c>
      <c r="K1604">
        <f t="shared" si="80"/>
        <v>0</v>
      </c>
    </row>
    <row r="1605" spans="1:11" x14ac:dyDescent="0.3">
      <c r="A1605" t="s">
        <v>21</v>
      </c>
      <c r="B1605">
        <v>0</v>
      </c>
      <c r="C1605">
        <v>0</v>
      </c>
      <c r="D1605">
        <v>0.05</v>
      </c>
      <c r="E1605" t="s">
        <v>0</v>
      </c>
      <c r="F1605">
        <v>40635.9</v>
      </c>
      <c r="G1605">
        <v>0</v>
      </c>
      <c r="H1605">
        <v>863.27</v>
      </c>
      <c r="I1605">
        <v>1</v>
      </c>
      <c r="J1605">
        <v>0</v>
      </c>
      <c r="K1605">
        <f t="shared" si="80"/>
        <v>1</v>
      </c>
    </row>
    <row r="1606" spans="1:11" x14ac:dyDescent="0.3">
      <c r="A1606" t="s">
        <v>21</v>
      </c>
      <c r="B1606">
        <v>0</v>
      </c>
      <c r="C1606">
        <v>0</v>
      </c>
      <c r="D1606">
        <v>0.1</v>
      </c>
      <c r="E1606" t="s">
        <v>0</v>
      </c>
      <c r="F1606">
        <v>40635.9</v>
      </c>
      <c r="G1606">
        <v>0</v>
      </c>
      <c r="H1606">
        <v>830.84</v>
      </c>
      <c r="I1606">
        <v>1</v>
      </c>
      <c r="J1606">
        <v>0</v>
      </c>
      <c r="K1606">
        <f t="shared" si="80"/>
        <v>1</v>
      </c>
    </row>
    <row r="1607" spans="1:11" x14ac:dyDescent="0.3">
      <c r="A1607" t="s">
        <v>21</v>
      </c>
      <c r="B1607">
        <v>0</v>
      </c>
      <c r="C1607">
        <v>0</v>
      </c>
      <c r="D1607">
        <v>0.15</v>
      </c>
      <c r="E1607" t="s">
        <v>0</v>
      </c>
      <c r="F1607">
        <v>40635.9</v>
      </c>
      <c r="G1607">
        <v>0</v>
      </c>
      <c r="H1607">
        <v>805.72</v>
      </c>
      <c r="I1607">
        <v>1</v>
      </c>
      <c r="J1607">
        <v>0</v>
      </c>
      <c r="K1607">
        <f t="shared" si="80"/>
        <v>1</v>
      </c>
    </row>
    <row r="1608" spans="1:11" x14ac:dyDescent="0.3">
      <c r="A1608" t="s">
        <v>21</v>
      </c>
      <c r="B1608">
        <v>0</v>
      </c>
      <c r="C1608">
        <v>0</v>
      </c>
      <c r="D1608">
        <v>0.2</v>
      </c>
      <c r="E1608" t="s">
        <v>0</v>
      </c>
      <c r="F1608">
        <v>40635.9</v>
      </c>
      <c r="G1608">
        <v>0</v>
      </c>
      <c r="H1608">
        <v>835.2</v>
      </c>
      <c r="I1608">
        <v>1</v>
      </c>
      <c r="J1608">
        <v>0</v>
      </c>
      <c r="K1608">
        <f t="shared" si="80"/>
        <v>1</v>
      </c>
    </row>
    <row r="1609" spans="1:11" x14ac:dyDescent="0.3">
      <c r="A1609" t="s">
        <v>21</v>
      </c>
      <c r="B1609">
        <v>1</v>
      </c>
      <c r="C1609">
        <v>5</v>
      </c>
      <c r="D1609">
        <v>0.05</v>
      </c>
      <c r="E1609" t="s">
        <v>0</v>
      </c>
      <c r="F1609">
        <v>40759.31</v>
      </c>
      <c r="G1609">
        <v>0</v>
      </c>
      <c r="H1609">
        <v>1883.84</v>
      </c>
      <c r="I1609">
        <v>8.4000000000000005E-2</v>
      </c>
      <c r="J1609">
        <v>3.036969773033027E-3</v>
      </c>
      <c r="K1609">
        <f t="shared" si="80"/>
        <v>1</v>
      </c>
    </row>
    <row r="1610" spans="1:11" x14ac:dyDescent="0.3">
      <c r="A1610" t="s">
        <v>21</v>
      </c>
      <c r="B1610">
        <v>1</v>
      </c>
      <c r="C1610">
        <v>5</v>
      </c>
      <c r="D1610">
        <v>0.1</v>
      </c>
      <c r="E1610" t="s">
        <v>0</v>
      </c>
      <c r="F1610">
        <v>40968.25</v>
      </c>
      <c r="G1610">
        <v>0</v>
      </c>
      <c r="H1610">
        <v>1798.36</v>
      </c>
      <c r="I1610">
        <v>0.35899999999999999</v>
      </c>
      <c r="J1610">
        <v>8.178728661109913E-3</v>
      </c>
      <c r="K1610">
        <f t="shared" si="80"/>
        <v>1</v>
      </c>
    </row>
    <row r="1611" spans="1:11" x14ac:dyDescent="0.3">
      <c r="A1611" t="s">
        <v>21</v>
      </c>
      <c r="B1611">
        <v>1</v>
      </c>
      <c r="C1611">
        <v>5</v>
      </c>
      <c r="D1611">
        <v>0.15</v>
      </c>
      <c r="E1611" t="s">
        <v>4</v>
      </c>
      <c r="F1611">
        <v>0</v>
      </c>
      <c r="G1611">
        <v>0</v>
      </c>
      <c r="H1611">
        <v>20.68</v>
      </c>
      <c r="J1611">
        <v>0</v>
      </c>
      <c r="K1611">
        <f t="shared" si="80"/>
        <v>0</v>
      </c>
    </row>
    <row r="1612" spans="1:11" x14ac:dyDescent="0.3">
      <c r="A1612" t="s">
        <v>21</v>
      </c>
      <c r="B1612">
        <v>1</v>
      </c>
      <c r="C1612">
        <v>5</v>
      </c>
      <c r="D1612">
        <v>0.2</v>
      </c>
      <c r="E1612" t="s">
        <v>4</v>
      </c>
      <c r="F1612">
        <v>0</v>
      </c>
      <c r="G1612">
        <v>0</v>
      </c>
      <c r="H1612">
        <v>19.63</v>
      </c>
      <c r="J1612">
        <v>0</v>
      </c>
      <c r="K1612">
        <f t="shared" si="80"/>
        <v>0</v>
      </c>
    </row>
    <row r="1613" spans="1:11" x14ac:dyDescent="0.3">
      <c r="A1613" t="s">
        <v>21</v>
      </c>
      <c r="B1613">
        <v>1</v>
      </c>
      <c r="C1613">
        <v>10</v>
      </c>
      <c r="D1613">
        <v>0.05</v>
      </c>
      <c r="E1613" t="s">
        <v>0</v>
      </c>
      <c r="F1613">
        <v>40759.31</v>
      </c>
      <c r="G1613">
        <v>0</v>
      </c>
      <c r="H1613">
        <v>1936.08</v>
      </c>
      <c r="I1613">
        <v>8.4000000000000005E-2</v>
      </c>
      <c r="J1613">
        <v>3.036969773033027E-3</v>
      </c>
      <c r="K1613">
        <f t="shared" si="80"/>
        <v>1</v>
      </c>
    </row>
    <row r="1614" spans="1:11" x14ac:dyDescent="0.3">
      <c r="A1614" t="s">
        <v>21</v>
      </c>
      <c r="B1614">
        <v>1</v>
      </c>
      <c r="C1614">
        <v>10</v>
      </c>
      <c r="D1614">
        <v>0.1</v>
      </c>
      <c r="E1614" t="s">
        <v>0</v>
      </c>
      <c r="F1614">
        <v>40968.25</v>
      </c>
      <c r="G1614">
        <v>0</v>
      </c>
      <c r="H1614">
        <v>1709.61</v>
      </c>
      <c r="I1614">
        <v>0.35899999999999999</v>
      </c>
      <c r="J1614">
        <v>8.178728661109913E-3</v>
      </c>
      <c r="K1614">
        <f t="shared" si="80"/>
        <v>1</v>
      </c>
    </row>
    <row r="1615" spans="1:11" x14ac:dyDescent="0.3">
      <c r="A1615" t="s">
        <v>21</v>
      </c>
      <c r="B1615">
        <v>1</v>
      </c>
      <c r="C1615">
        <v>10</v>
      </c>
      <c r="D1615">
        <v>0.15</v>
      </c>
      <c r="E1615" t="s">
        <v>4</v>
      </c>
      <c r="F1615">
        <v>0</v>
      </c>
      <c r="G1615">
        <v>0</v>
      </c>
      <c r="H1615">
        <v>20.170000000000002</v>
      </c>
      <c r="J1615">
        <v>0</v>
      </c>
      <c r="K1615">
        <f t="shared" si="80"/>
        <v>0</v>
      </c>
    </row>
    <row r="1616" spans="1:11" x14ac:dyDescent="0.3">
      <c r="A1616" t="s">
        <v>21</v>
      </c>
      <c r="B1616">
        <v>1</v>
      </c>
      <c r="C1616">
        <v>10</v>
      </c>
      <c r="D1616">
        <v>0.2</v>
      </c>
      <c r="E1616" t="s">
        <v>4</v>
      </c>
      <c r="F1616">
        <v>0</v>
      </c>
      <c r="G1616">
        <v>0</v>
      </c>
      <c r="H1616">
        <v>21.34</v>
      </c>
      <c r="J1616">
        <v>0</v>
      </c>
      <c r="K1616">
        <f t="shared" si="80"/>
        <v>0</v>
      </c>
    </row>
    <row r="1617" spans="1:11" x14ac:dyDescent="0.3">
      <c r="A1617" t="s">
        <v>21</v>
      </c>
      <c r="B1617">
        <v>1</v>
      </c>
      <c r="C1617">
        <v>25</v>
      </c>
      <c r="D1617">
        <v>0.05</v>
      </c>
      <c r="E1617" t="s">
        <v>0</v>
      </c>
      <c r="F1617">
        <v>40793.65</v>
      </c>
      <c r="G1617">
        <v>0</v>
      </c>
      <c r="H1617">
        <v>3208.17</v>
      </c>
      <c r="I1617">
        <v>0</v>
      </c>
      <c r="J1617">
        <v>3.8820353431325838E-3</v>
      </c>
      <c r="K1617">
        <f t="shared" si="80"/>
        <v>1</v>
      </c>
    </row>
    <row r="1618" spans="1:11" x14ac:dyDescent="0.3">
      <c r="A1618" t="s">
        <v>21</v>
      </c>
      <c r="B1618">
        <v>1</v>
      </c>
      <c r="C1618">
        <v>25</v>
      </c>
      <c r="D1618">
        <v>0.1</v>
      </c>
      <c r="E1618" t="s">
        <v>0</v>
      </c>
      <c r="F1618">
        <v>40975.54</v>
      </c>
      <c r="G1618">
        <v>0</v>
      </c>
      <c r="H1618">
        <v>1313.74</v>
      </c>
      <c r="I1618">
        <v>0</v>
      </c>
      <c r="J1618">
        <v>8.3581266810874855E-3</v>
      </c>
      <c r="K1618">
        <f t="shared" si="80"/>
        <v>1</v>
      </c>
    </row>
    <row r="1619" spans="1:11" x14ac:dyDescent="0.3">
      <c r="A1619" t="s">
        <v>21</v>
      </c>
      <c r="B1619">
        <v>1</v>
      </c>
      <c r="C1619">
        <v>25</v>
      </c>
      <c r="D1619">
        <v>0.15</v>
      </c>
      <c r="E1619" t="s">
        <v>4</v>
      </c>
      <c r="F1619">
        <v>0</v>
      </c>
      <c r="G1619">
        <v>0</v>
      </c>
      <c r="H1619">
        <v>23.35</v>
      </c>
      <c r="J1619">
        <v>0</v>
      </c>
      <c r="K1619">
        <f t="shared" si="80"/>
        <v>0</v>
      </c>
    </row>
    <row r="1620" spans="1:11" x14ac:dyDescent="0.3">
      <c r="A1620" t="s">
        <v>21</v>
      </c>
      <c r="B1620">
        <v>1</v>
      </c>
      <c r="C1620">
        <v>25</v>
      </c>
      <c r="D1620">
        <v>0.2</v>
      </c>
      <c r="E1620" t="s">
        <v>4</v>
      </c>
      <c r="F1620">
        <v>0</v>
      </c>
      <c r="G1620">
        <v>0</v>
      </c>
      <c r="H1620">
        <v>20.2</v>
      </c>
      <c r="J1620">
        <v>0</v>
      </c>
      <c r="K1620">
        <f t="shared" si="80"/>
        <v>0</v>
      </c>
    </row>
    <row r="1621" spans="1:11" x14ac:dyDescent="0.3">
      <c r="A1621" t="s">
        <v>21</v>
      </c>
      <c r="B1621">
        <v>1</v>
      </c>
      <c r="C1621">
        <v>50</v>
      </c>
      <c r="D1621">
        <v>0.05</v>
      </c>
      <c r="E1621" t="s">
        <v>0</v>
      </c>
      <c r="F1621">
        <v>40793.65</v>
      </c>
      <c r="G1621">
        <v>0</v>
      </c>
      <c r="H1621">
        <v>2460.42</v>
      </c>
      <c r="I1621">
        <v>0</v>
      </c>
      <c r="J1621">
        <v>3.8820353431325838E-3</v>
      </c>
      <c r="K1621">
        <f t="shared" si="80"/>
        <v>1</v>
      </c>
    </row>
    <row r="1622" spans="1:11" x14ac:dyDescent="0.3">
      <c r="A1622" t="s">
        <v>21</v>
      </c>
      <c r="B1622">
        <v>1</v>
      </c>
      <c r="C1622">
        <v>50</v>
      </c>
      <c r="D1622">
        <v>0.1</v>
      </c>
      <c r="E1622" t="s">
        <v>1</v>
      </c>
      <c r="F1622">
        <v>40975.54</v>
      </c>
      <c r="G1622">
        <v>7.0000000000000007E-2</v>
      </c>
      <c r="H1622">
        <v>3600.36</v>
      </c>
      <c r="I1622">
        <v>0</v>
      </c>
      <c r="J1622">
        <v>8.3581266810874855E-3</v>
      </c>
      <c r="K1622">
        <f t="shared" si="80"/>
        <v>0</v>
      </c>
    </row>
    <row r="1623" spans="1:11" x14ac:dyDescent="0.3">
      <c r="A1623" t="s">
        <v>21</v>
      </c>
      <c r="B1623">
        <v>1</v>
      </c>
      <c r="C1623">
        <v>50</v>
      </c>
      <c r="D1623">
        <v>0.15</v>
      </c>
      <c r="E1623" t="s">
        <v>4</v>
      </c>
      <c r="F1623">
        <v>0</v>
      </c>
      <c r="G1623">
        <v>0</v>
      </c>
      <c r="H1623">
        <v>17.62</v>
      </c>
      <c r="J1623">
        <v>0</v>
      </c>
      <c r="K1623">
        <f t="shared" si="80"/>
        <v>0</v>
      </c>
    </row>
    <row r="1624" spans="1:11" x14ac:dyDescent="0.3">
      <c r="A1624" t="s">
        <v>21</v>
      </c>
      <c r="B1624">
        <v>1</v>
      </c>
      <c r="C1624">
        <v>50</v>
      </c>
      <c r="D1624">
        <v>0.2</v>
      </c>
      <c r="E1624" t="s">
        <v>4</v>
      </c>
      <c r="F1624">
        <v>0</v>
      </c>
      <c r="G1624">
        <v>0</v>
      </c>
      <c r="H1624">
        <v>17.97</v>
      </c>
      <c r="J1624">
        <v>0</v>
      </c>
      <c r="K1624">
        <f t="shared" si="80"/>
        <v>0</v>
      </c>
    </row>
    <row r="1625" spans="1:11" x14ac:dyDescent="0.3">
      <c r="A1625" t="s">
        <v>21</v>
      </c>
      <c r="B1625">
        <v>2</v>
      </c>
      <c r="C1625">
        <v>5</v>
      </c>
      <c r="D1625">
        <v>0.05</v>
      </c>
      <c r="E1625" t="s">
        <v>0</v>
      </c>
      <c r="F1625">
        <v>40732.86</v>
      </c>
      <c r="G1625">
        <v>0</v>
      </c>
      <c r="H1625">
        <v>2016.76</v>
      </c>
      <c r="I1625">
        <v>0.748</v>
      </c>
      <c r="J1625">
        <v>2.3860674920452851E-3</v>
      </c>
      <c r="K1625">
        <f t="shared" si="80"/>
        <v>1</v>
      </c>
    </row>
    <row r="1626" spans="1:11" x14ac:dyDescent="0.3">
      <c r="A1626" t="s">
        <v>21</v>
      </c>
      <c r="B1626">
        <v>2</v>
      </c>
      <c r="C1626">
        <v>5</v>
      </c>
      <c r="D1626">
        <v>0.1</v>
      </c>
      <c r="E1626" t="s">
        <v>0</v>
      </c>
      <c r="F1626">
        <v>40749.31</v>
      </c>
      <c r="G1626">
        <v>0</v>
      </c>
      <c r="H1626">
        <v>1807.88</v>
      </c>
      <c r="I1626">
        <v>0.91200000000000003</v>
      </c>
      <c r="J1626">
        <v>2.7908819541340169E-3</v>
      </c>
      <c r="K1626">
        <f t="shared" si="80"/>
        <v>1</v>
      </c>
    </row>
    <row r="1627" spans="1:11" x14ac:dyDescent="0.3">
      <c r="A1627" t="s">
        <v>21</v>
      </c>
      <c r="B1627">
        <v>2</v>
      </c>
      <c r="C1627">
        <v>5</v>
      </c>
      <c r="D1627">
        <v>0.15</v>
      </c>
      <c r="E1627" t="s">
        <v>0</v>
      </c>
      <c r="F1627">
        <v>40785.01</v>
      </c>
      <c r="G1627">
        <v>0</v>
      </c>
      <c r="H1627">
        <v>1567.63</v>
      </c>
      <c r="I1627">
        <v>0.95</v>
      </c>
      <c r="J1627">
        <v>3.6694154676037982E-3</v>
      </c>
      <c r="K1627">
        <f t="shared" si="80"/>
        <v>1</v>
      </c>
    </row>
    <row r="1628" spans="1:11" x14ac:dyDescent="0.3">
      <c r="A1628" t="s">
        <v>21</v>
      </c>
      <c r="B1628">
        <v>2</v>
      </c>
      <c r="C1628">
        <v>5</v>
      </c>
      <c r="D1628">
        <v>0.2</v>
      </c>
      <c r="E1628" t="s">
        <v>0</v>
      </c>
      <c r="F1628">
        <v>40793.65</v>
      </c>
      <c r="G1628">
        <v>0</v>
      </c>
      <c r="H1628">
        <v>2064.75</v>
      </c>
      <c r="I1628">
        <v>0.77400000000000002</v>
      </c>
      <c r="J1628">
        <v>3.8820353431325838E-3</v>
      </c>
      <c r="K1628">
        <f t="shared" si="80"/>
        <v>1</v>
      </c>
    </row>
    <row r="1629" spans="1:11" x14ac:dyDescent="0.3">
      <c r="A1629" t="s">
        <v>21</v>
      </c>
      <c r="B1629">
        <v>2</v>
      </c>
      <c r="C1629">
        <v>10</v>
      </c>
      <c r="D1629">
        <v>0.05</v>
      </c>
      <c r="E1629" t="s">
        <v>0</v>
      </c>
      <c r="F1629">
        <v>40749.31</v>
      </c>
      <c r="G1629">
        <v>0</v>
      </c>
      <c r="H1629">
        <v>2310.36</v>
      </c>
      <c r="I1629">
        <v>0.122</v>
      </c>
      <c r="J1629">
        <v>2.7908819541340169E-3</v>
      </c>
      <c r="K1629">
        <f t="shared" si="80"/>
        <v>1</v>
      </c>
    </row>
    <row r="1630" spans="1:11" x14ac:dyDescent="0.3">
      <c r="A1630" t="s">
        <v>21</v>
      </c>
      <c r="B1630">
        <v>2</v>
      </c>
      <c r="C1630">
        <v>10</v>
      </c>
      <c r="D1630">
        <v>0.1</v>
      </c>
      <c r="E1630" t="s">
        <v>1</v>
      </c>
      <c r="F1630">
        <v>40793.65</v>
      </c>
      <c r="G1630">
        <v>7.0000000000000007E-2</v>
      </c>
      <c r="H1630">
        <v>3604.52</v>
      </c>
      <c r="I1630">
        <v>3.9E-2</v>
      </c>
      <c r="J1630">
        <v>3.8820353431325838E-3</v>
      </c>
      <c r="K1630">
        <f t="shared" si="80"/>
        <v>0</v>
      </c>
    </row>
    <row r="1631" spans="1:11" x14ac:dyDescent="0.3">
      <c r="A1631" t="s">
        <v>21</v>
      </c>
      <c r="B1631">
        <v>2</v>
      </c>
      <c r="C1631">
        <v>10</v>
      </c>
      <c r="D1631">
        <v>0.15</v>
      </c>
      <c r="E1631" t="s">
        <v>0</v>
      </c>
      <c r="F1631">
        <v>40793.65</v>
      </c>
      <c r="G1631">
        <v>0</v>
      </c>
      <c r="H1631">
        <v>655.23</v>
      </c>
      <c r="I1631">
        <v>0.41299999999999998</v>
      </c>
      <c r="J1631">
        <v>3.8820353431325838E-3</v>
      </c>
      <c r="K1631">
        <f t="shared" si="80"/>
        <v>1</v>
      </c>
    </row>
    <row r="1632" spans="1:11" x14ac:dyDescent="0.3">
      <c r="A1632" t="s">
        <v>21</v>
      </c>
      <c r="B1632">
        <v>2</v>
      </c>
      <c r="C1632">
        <v>10</v>
      </c>
      <c r="D1632">
        <v>0.2</v>
      </c>
      <c r="E1632" t="s">
        <v>0</v>
      </c>
      <c r="F1632">
        <v>41046.22</v>
      </c>
      <c r="G1632">
        <v>0</v>
      </c>
      <c r="H1632">
        <v>2193.9899999999998</v>
      </c>
      <c r="I1632">
        <v>0.34200000000000003</v>
      </c>
      <c r="J1632">
        <v>1.0097475385066002E-2</v>
      </c>
      <c r="K1632">
        <f t="shared" si="80"/>
        <v>1</v>
      </c>
    </row>
    <row r="1633" spans="1:11" x14ac:dyDescent="0.3">
      <c r="A1633" t="s">
        <v>21</v>
      </c>
      <c r="B1633">
        <v>2</v>
      </c>
      <c r="C1633">
        <v>25</v>
      </c>
      <c r="D1633">
        <v>0.05</v>
      </c>
      <c r="E1633" t="s">
        <v>0</v>
      </c>
      <c r="F1633">
        <v>40793.65</v>
      </c>
      <c r="G1633">
        <v>0</v>
      </c>
      <c r="H1633">
        <v>1524.54</v>
      </c>
      <c r="I1633">
        <v>0</v>
      </c>
      <c r="J1633">
        <v>3.8820353431325838E-3</v>
      </c>
      <c r="K1633">
        <f t="shared" si="80"/>
        <v>1</v>
      </c>
    </row>
    <row r="1634" spans="1:11" x14ac:dyDescent="0.3">
      <c r="A1634" t="s">
        <v>21</v>
      </c>
      <c r="B1634">
        <v>2</v>
      </c>
      <c r="C1634">
        <v>25</v>
      </c>
      <c r="D1634">
        <v>0.1</v>
      </c>
      <c r="E1634" t="s">
        <v>0</v>
      </c>
      <c r="F1634">
        <v>40975.54</v>
      </c>
      <c r="G1634">
        <v>0</v>
      </c>
      <c r="H1634">
        <v>1629.98</v>
      </c>
      <c r="I1634">
        <v>0</v>
      </c>
      <c r="J1634">
        <v>8.3581266810874855E-3</v>
      </c>
      <c r="K1634">
        <f t="shared" si="80"/>
        <v>1</v>
      </c>
    </row>
    <row r="1635" spans="1:11" x14ac:dyDescent="0.3">
      <c r="A1635" t="s">
        <v>21</v>
      </c>
      <c r="B1635">
        <v>2</v>
      </c>
      <c r="C1635">
        <v>25</v>
      </c>
      <c r="D1635">
        <v>0.15</v>
      </c>
      <c r="E1635" t="s">
        <v>4</v>
      </c>
      <c r="F1635">
        <v>0</v>
      </c>
      <c r="G1635">
        <v>0</v>
      </c>
      <c r="H1635">
        <v>17.440000000000001</v>
      </c>
      <c r="J1635">
        <v>0</v>
      </c>
      <c r="K1635">
        <f t="shared" si="80"/>
        <v>0</v>
      </c>
    </row>
    <row r="1636" spans="1:11" x14ac:dyDescent="0.3">
      <c r="A1636" t="s">
        <v>21</v>
      </c>
      <c r="B1636">
        <v>2</v>
      </c>
      <c r="C1636">
        <v>25</v>
      </c>
      <c r="D1636">
        <v>0.2</v>
      </c>
      <c r="E1636" t="s">
        <v>4</v>
      </c>
      <c r="F1636">
        <v>0</v>
      </c>
      <c r="G1636">
        <v>0</v>
      </c>
      <c r="H1636">
        <v>18.489999999999998</v>
      </c>
      <c r="J1636">
        <v>0</v>
      </c>
      <c r="K1636">
        <f t="shared" si="80"/>
        <v>0</v>
      </c>
    </row>
    <row r="1637" spans="1:11" x14ac:dyDescent="0.3">
      <c r="A1637" t="s">
        <v>21</v>
      </c>
      <c r="B1637">
        <v>2</v>
      </c>
      <c r="C1637">
        <v>50</v>
      </c>
      <c r="D1637">
        <v>0.05</v>
      </c>
      <c r="E1637" t="s">
        <v>0</v>
      </c>
      <c r="F1637">
        <v>40793.65</v>
      </c>
      <c r="G1637">
        <v>0</v>
      </c>
      <c r="H1637">
        <v>2865.3</v>
      </c>
      <c r="I1637">
        <v>0</v>
      </c>
      <c r="J1637">
        <v>3.8820353431325838E-3</v>
      </c>
      <c r="K1637">
        <f t="shared" si="80"/>
        <v>1</v>
      </c>
    </row>
    <row r="1638" spans="1:11" x14ac:dyDescent="0.3">
      <c r="A1638" t="s">
        <v>21</v>
      </c>
      <c r="B1638">
        <v>2</v>
      </c>
      <c r="C1638">
        <v>50</v>
      </c>
      <c r="D1638">
        <v>0.1</v>
      </c>
      <c r="E1638" t="s">
        <v>0</v>
      </c>
      <c r="F1638">
        <v>40975.54</v>
      </c>
      <c r="G1638">
        <v>0</v>
      </c>
      <c r="H1638">
        <v>1545.65</v>
      </c>
      <c r="I1638">
        <v>0</v>
      </c>
      <c r="J1638">
        <v>8.3581266810874855E-3</v>
      </c>
      <c r="K1638">
        <f t="shared" si="80"/>
        <v>1</v>
      </c>
    </row>
    <row r="1639" spans="1:11" x14ac:dyDescent="0.3">
      <c r="A1639" t="s">
        <v>21</v>
      </c>
      <c r="B1639">
        <v>2</v>
      </c>
      <c r="C1639">
        <v>50</v>
      </c>
      <c r="D1639">
        <v>0.15</v>
      </c>
      <c r="E1639" t="s">
        <v>4</v>
      </c>
      <c r="F1639">
        <v>0</v>
      </c>
      <c r="G1639">
        <v>0</v>
      </c>
      <c r="H1639">
        <v>26.69</v>
      </c>
      <c r="J1639">
        <v>0</v>
      </c>
      <c r="K1639">
        <f t="shared" si="80"/>
        <v>0</v>
      </c>
    </row>
    <row r="1640" spans="1:11" x14ac:dyDescent="0.3">
      <c r="A1640" t="s">
        <v>21</v>
      </c>
      <c r="B1640">
        <v>2</v>
      </c>
      <c r="C1640">
        <v>50</v>
      </c>
      <c r="D1640">
        <v>0.2</v>
      </c>
      <c r="E1640" t="s">
        <v>4</v>
      </c>
      <c r="F1640">
        <v>0</v>
      </c>
      <c r="G1640">
        <v>0</v>
      </c>
      <c r="H1640">
        <v>19.260000000000002</v>
      </c>
      <c r="J1640">
        <v>0</v>
      </c>
      <c r="K1640">
        <f t="shared" si="80"/>
        <v>0</v>
      </c>
    </row>
    <row r="1641" spans="1:11" x14ac:dyDescent="0.3">
      <c r="A1641" t="s">
        <v>21</v>
      </c>
      <c r="B1641">
        <v>3</v>
      </c>
      <c r="C1641">
        <v>0</v>
      </c>
      <c r="D1641">
        <v>0.05</v>
      </c>
      <c r="E1641" t="s">
        <v>0</v>
      </c>
      <c r="F1641">
        <v>40975.54</v>
      </c>
      <c r="G1641">
        <v>0</v>
      </c>
      <c r="H1641">
        <v>353.86</v>
      </c>
      <c r="I1641">
        <v>0</v>
      </c>
      <c r="J1641">
        <v>8.3581266810874855E-3</v>
      </c>
      <c r="K1641">
        <f t="shared" si="80"/>
        <v>1</v>
      </c>
    </row>
    <row r="1642" spans="1:11" x14ac:dyDescent="0.3">
      <c r="A1642" t="s">
        <v>21</v>
      </c>
      <c r="B1642">
        <v>3</v>
      </c>
      <c r="C1642">
        <v>0</v>
      </c>
      <c r="D1642">
        <v>0.1</v>
      </c>
      <c r="E1642" t="s">
        <v>4</v>
      </c>
      <c r="F1642">
        <v>0</v>
      </c>
      <c r="G1642">
        <v>0</v>
      </c>
      <c r="H1642">
        <v>16.010000000000002</v>
      </c>
      <c r="J1642">
        <v>0</v>
      </c>
      <c r="K1642">
        <f t="shared" si="80"/>
        <v>0</v>
      </c>
    </row>
    <row r="1643" spans="1:11" x14ac:dyDescent="0.3">
      <c r="A1643" t="s">
        <v>21</v>
      </c>
      <c r="B1643">
        <v>3</v>
      </c>
      <c r="C1643">
        <v>0</v>
      </c>
      <c r="D1643">
        <v>0.15</v>
      </c>
      <c r="E1643" t="s">
        <v>4</v>
      </c>
      <c r="F1643">
        <v>0</v>
      </c>
      <c r="G1643">
        <v>0</v>
      </c>
      <c r="H1643">
        <v>1.1599999999999999</v>
      </c>
      <c r="J1643">
        <v>0</v>
      </c>
      <c r="K1643">
        <f t="shared" si="80"/>
        <v>0</v>
      </c>
    </row>
    <row r="1644" spans="1:11" x14ac:dyDescent="0.3">
      <c r="A1644" t="s">
        <v>21</v>
      </c>
      <c r="B1644">
        <v>3</v>
      </c>
      <c r="C1644">
        <v>0</v>
      </c>
      <c r="D1644">
        <v>0.2</v>
      </c>
      <c r="E1644" t="s">
        <v>4</v>
      </c>
      <c r="F1644">
        <v>0</v>
      </c>
      <c r="G1644">
        <v>0</v>
      </c>
      <c r="H1644">
        <v>0.57999999999999996</v>
      </c>
      <c r="J1644">
        <v>0</v>
      </c>
      <c r="K1644">
        <f t="shared" si="80"/>
        <v>0</v>
      </c>
    </row>
    <row r="1645" spans="1:11" x14ac:dyDescent="0.3">
      <c r="A1645" t="s">
        <v>21</v>
      </c>
      <c r="B1645">
        <v>3</v>
      </c>
      <c r="C1645">
        <v>10</v>
      </c>
      <c r="D1645">
        <v>0.05</v>
      </c>
      <c r="E1645" t="s">
        <v>0</v>
      </c>
      <c r="F1645">
        <v>40975.54</v>
      </c>
      <c r="G1645">
        <v>0</v>
      </c>
      <c r="H1645">
        <v>581.29</v>
      </c>
      <c r="I1645">
        <v>0</v>
      </c>
      <c r="J1645">
        <v>8.3581266810874855E-3</v>
      </c>
      <c r="K1645">
        <f t="shared" si="80"/>
        <v>1</v>
      </c>
    </row>
    <row r="1646" spans="1:11" x14ac:dyDescent="0.3">
      <c r="A1646" t="s">
        <v>21</v>
      </c>
      <c r="B1646">
        <v>3</v>
      </c>
      <c r="C1646">
        <v>10</v>
      </c>
      <c r="D1646">
        <v>0.1</v>
      </c>
      <c r="E1646" t="s">
        <v>4</v>
      </c>
      <c r="F1646">
        <v>0</v>
      </c>
      <c r="G1646">
        <v>0</v>
      </c>
      <c r="H1646">
        <v>15.84</v>
      </c>
      <c r="J1646">
        <v>0</v>
      </c>
      <c r="K1646">
        <f t="shared" si="80"/>
        <v>0</v>
      </c>
    </row>
    <row r="1647" spans="1:11" x14ac:dyDescent="0.3">
      <c r="A1647" t="s">
        <v>21</v>
      </c>
      <c r="B1647">
        <v>3</v>
      </c>
      <c r="C1647">
        <v>10</v>
      </c>
      <c r="D1647">
        <v>0.15</v>
      </c>
      <c r="E1647" t="s">
        <v>4</v>
      </c>
      <c r="F1647">
        <v>0</v>
      </c>
      <c r="G1647">
        <v>0</v>
      </c>
      <c r="H1647">
        <v>1.21</v>
      </c>
      <c r="J1647">
        <v>0</v>
      </c>
      <c r="K1647">
        <f t="shared" si="80"/>
        <v>0</v>
      </c>
    </row>
    <row r="1648" spans="1:11" x14ac:dyDescent="0.3">
      <c r="A1648" t="s">
        <v>21</v>
      </c>
      <c r="B1648">
        <v>3</v>
      </c>
      <c r="C1648">
        <v>10</v>
      </c>
      <c r="D1648">
        <v>0.2</v>
      </c>
      <c r="E1648" t="s">
        <v>4</v>
      </c>
      <c r="F1648">
        <v>0</v>
      </c>
      <c r="G1648">
        <v>0</v>
      </c>
      <c r="H1648">
        <v>0.7</v>
      </c>
      <c r="J1648">
        <v>0</v>
      </c>
      <c r="K1648">
        <f t="shared" si="80"/>
        <v>0</v>
      </c>
    </row>
    <row r="1649" spans="1:11" x14ac:dyDescent="0.3">
      <c r="A1649" t="s">
        <v>21</v>
      </c>
      <c r="B1649">
        <v>3</v>
      </c>
      <c r="C1649">
        <v>25</v>
      </c>
      <c r="D1649">
        <v>0.05</v>
      </c>
      <c r="E1649" t="s">
        <v>0</v>
      </c>
      <c r="F1649">
        <v>40975.54</v>
      </c>
      <c r="G1649">
        <v>0</v>
      </c>
      <c r="H1649">
        <v>298.49</v>
      </c>
      <c r="I1649">
        <v>0</v>
      </c>
      <c r="J1649">
        <v>8.3581266810874855E-3</v>
      </c>
      <c r="K1649">
        <f t="shared" si="80"/>
        <v>1</v>
      </c>
    </row>
    <row r="1650" spans="1:11" x14ac:dyDescent="0.3">
      <c r="A1650" t="s">
        <v>21</v>
      </c>
      <c r="B1650">
        <v>3</v>
      </c>
      <c r="C1650">
        <v>25</v>
      </c>
      <c r="D1650">
        <v>0.1</v>
      </c>
      <c r="E1650" t="s">
        <v>4</v>
      </c>
      <c r="F1650">
        <v>0</v>
      </c>
      <c r="G1650">
        <v>0</v>
      </c>
      <c r="H1650">
        <v>14.09</v>
      </c>
      <c r="J1650">
        <v>0</v>
      </c>
      <c r="K1650">
        <f t="shared" ref="K1650:K1713" si="81">IF(E1650="Optimal",1,0)</f>
        <v>0</v>
      </c>
    </row>
    <row r="1651" spans="1:11" x14ac:dyDescent="0.3">
      <c r="A1651" t="s">
        <v>21</v>
      </c>
      <c r="B1651">
        <v>3</v>
      </c>
      <c r="C1651">
        <v>25</v>
      </c>
      <c r="D1651">
        <v>0.15</v>
      </c>
      <c r="E1651" t="s">
        <v>4</v>
      </c>
      <c r="F1651">
        <v>0</v>
      </c>
      <c r="G1651">
        <v>0</v>
      </c>
      <c r="H1651">
        <v>1.55</v>
      </c>
      <c r="J1651">
        <v>0</v>
      </c>
      <c r="K1651">
        <f t="shared" si="81"/>
        <v>0</v>
      </c>
    </row>
    <row r="1652" spans="1:11" x14ac:dyDescent="0.3">
      <c r="A1652" t="s">
        <v>21</v>
      </c>
      <c r="B1652">
        <v>3</v>
      </c>
      <c r="C1652">
        <v>25</v>
      </c>
      <c r="D1652">
        <v>0.2</v>
      </c>
      <c r="E1652" t="s">
        <v>4</v>
      </c>
      <c r="F1652">
        <v>0</v>
      </c>
      <c r="G1652">
        <v>0</v>
      </c>
      <c r="H1652">
        <v>0.78</v>
      </c>
      <c r="J1652">
        <v>0</v>
      </c>
      <c r="K1652">
        <f t="shared" si="81"/>
        <v>0</v>
      </c>
    </row>
    <row r="1653" spans="1:11" x14ac:dyDescent="0.3">
      <c r="A1653" t="s">
        <v>21</v>
      </c>
      <c r="B1653">
        <v>3</v>
      </c>
      <c r="C1653">
        <v>50</v>
      </c>
      <c r="D1653">
        <v>0.05</v>
      </c>
      <c r="E1653" t="s">
        <v>0</v>
      </c>
      <c r="F1653">
        <v>40975.54</v>
      </c>
      <c r="G1653">
        <v>0</v>
      </c>
      <c r="H1653">
        <v>846.58</v>
      </c>
      <c r="I1653">
        <v>0</v>
      </c>
      <c r="J1653">
        <v>8.3581266810874855E-3</v>
      </c>
      <c r="K1653">
        <f t="shared" si="81"/>
        <v>1</v>
      </c>
    </row>
    <row r="1654" spans="1:11" x14ac:dyDescent="0.3">
      <c r="A1654" t="s">
        <v>21</v>
      </c>
      <c r="B1654">
        <v>3</v>
      </c>
      <c r="C1654">
        <v>50</v>
      </c>
      <c r="D1654">
        <v>0.1</v>
      </c>
      <c r="E1654" t="s">
        <v>4</v>
      </c>
      <c r="F1654">
        <v>0</v>
      </c>
      <c r="G1654">
        <v>0</v>
      </c>
      <c r="H1654">
        <v>15.72</v>
      </c>
      <c r="J1654">
        <v>0</v>
      </c>
      <c r="K1654">
        <f t="shared" si="81"/>
        <v>0</v>
      </c>
    </row>
    <row r="1655" spans="1:11" x14ac:dyDescent="0.3">
      <c r="A1655" t="s">
        <v>21</v>
      </c>
      <c r="B1655">
        <v>3</v>
      </c>
      <c r="C1655">
        <v>50</v>
      </c>
      <c r="D1655">
        <v>0.15</v>
      </c>
      <c r="E1655" t="s">
        <v>4</v>
      </c>
      <c r="F1655">
        <v>0</v>
      </c>
      <c r="G1655">
        <v>0</v>
      </c>
      <c r="H1655">
        <v>1.22</v>
      </c>
      <c r="J1655">
        <v>0</v>
      </c>
      <c r="K1655">
        <f t="shared" si="81"/>
        <v>0</v>
      </c>
    </row>
    <row r="1656" spans="1:11" x14ac:dyDescent="0.3">
      <c r="A1656" t="s">
        <v>21</v>
      </c>
      <c r="B1656">
        <v>3</v>
      </c>
      <c r="C1656">
        <v>50</v>
      </c>
      <c r="D1656">
        <v>0.2</v>
      </c>
      <c r="E1656" t="s">
        <v>4</v>
      </c>
      <c r="F1656">
        <v>0</v>
      </c>
      <c r="G1656">
        <v>0</v>
      </c>
      <c r="H1656">
        <v>0.78</v>
      </c>
      <c r="J1656">
        <v>0</v>
      </c>
      <c r="K1656">
        <f t="shared" si="81"/>
        <v>0</v>
      </c>
    </row>
    <row r="1657" spans="1:11" x14ac:dyDescent="0.3">
      <c r="A1657" t="s">
        <v>23</v>
      </c>
      <c r="B1657">
        <v>0</v>
      </c>
      <c r="C1657">
        <v>0</v>
      </c>
      <c r="D1657">
        <v>0.05</v>
      </c>
      <c r="E1657" t="s">
        <v>0</v>
      </c>
      <c r="F1657">
        <v>61925.51</v>
      </c>
      <c r="G1657">
        <v>0</v>
      </c>
      <c r="H1657">
        <v>2007.36</v>
      </c>
      <c r="I1657">
        <v>1</v>
      </c>
      <c r="J1657">
        <v>0</v>
      </c>
      <c r="K1657">
        <f t="shared" si="81"/>
        <v>1</v>
      </c>
    </row>
    <row r="1658" spans="1:11" x14ac:dyDescent="0.3">
      <c r="A1658" t="s">
        <v>23</v>
      </c>
      <c r="B1658">
        <v>0</v>
      </c>
      <c r="C1658">
        <v>0</v>
      </c>
      <c r="D1658">
        <v>0.1</v>
      </c>
      <c r="E1658" t="s">
        <v>0</v>
      </c>
      <c r="F1658">
        <v>61925.51</v>
      </c>
      <c r="G1658">
        <v>0</v>
      </c>
      <c r="H1658">
        <v>2023.88</v>
      </c>
      <c r="I1658">
        <v>1</v>
      </c>
      <c r="J1658">
        <v>0</v>
      </c>
      <c r="K1658">
        <f t="shared" si="81"/>
        <v>1</v>
      </c>
    </row>
    <row r="1659" spans="1:11" x14ac:dyDescent="0.3">
      <c r="A1659" t="s">
        <v>23</v>
      </c>
      <c r="B1659">
        <v>0</v>
      </c>
      <c r="C1659">
        <v>0</v>
      </c>
      <c r="D1659">
        <v>0.15</v>
      </c>
      <c r="E1659" t="s">
        <v>0</v>
      </c>
      <c r="F1659">
        <v>61925.51</v>
      </c>
      <c r="G1659">
        <v>0</v>
      </c>
      <c r="H1659">
        <v>1998.56</v>
      </c>
      <c r="I1659">
        <v>1</v>
      </c>
      <c r="J1659">
        <v>0</v>
      </c>
      <c r="K1659">
        <f t="shared" si="81"/>
        <v>1</v>
      </c>
    </row>
    <row r="1660" spans="1:11" x14ac:dyDescent="0.3">
      <c r="A1660" t="s">
        <v>23</v>
      </c>
      <c r="B1660">
        <v>0</v>
      </c>
      <c r="C1660">
        <v>0</v>
      </c>
      <c r="D1660">
        <v>0.2</v>
      </c>
      <c r="E1660" t="s">
        <v>0</v>
      </c>
      <c r="F1660">
        <v>61925.51</v>
      </c>
      <c r="G1660">
        <v>0</v>
      </c>
      <c r="H1660">
        <v>2460.9499999999998</v>
      </c>
      <c r="I1660">
        <v>1</v>
      </c>
      <c r="J1660">
        <v>0</v>
      </c>
      <c r="K1660">
        <f t="shared" si="81"/>
        <v>1</v>
      </c>
    </row>
    <row r="1661" spans="1:11" x14ac:dyDescent="0.3">
      <c r="A1661" t="s">
        <v>23</v>
      </c>
      <c r="B1661">
        <v>1</v>
      </c>
      <c r="C1661">
        <v>5</v>
      </c>
      <c r="D1661">
        <v>0.05</v>
      </c>
      <c r="E1661" t="s">
        <v>1</v>
      </c>
      <c r="F1661">
        <v>63429.71</v>
      </c>
      <c r="G1661">
        <v>2.4300000000000002</v>
      </c>
      <c r="H1661">
        <v>3632.8</v>
      </c>
      <c r="I1661">
        <v>0.99199999999999999</v>
      </c>
      <c r="J1661">
        <v>2.4290474151928532E-2</v>
      </c>
      <c r="K1661">
        <f t="shared" si="81"/>
        <v>0</v>
      </c>
    </row>
    <row r="1662" spans="1:11" x14ac:dyDescent="0.3">
      <c r="A1662" t="s">
        <v>23</v>
      </c>
      <c r="B1662">
        <v>1</v>
      </c>
      <c r="C1662">
        <v>5</v>
      </c>
      <c r="D1662">
        <v>0.1</v>
      </c>
      <c r="E1662" t="s">
        <v>1</v>
      </c>
      <c r="F1662">
        <v>63168.65</v>
      </c>
      <c r="G1662">
        <v>1.78</v>
      </c>
      <c r="H1662">
        <v>3607.37</v>
      </c>
      <c r="I1662">
        <v>0.14599999999999999</v>
      </c>
      <c r="J1662">
        <v>2.0074764018899405E-2</v>
      </c>
      <c r="K1662">
        <f t="shared" si="81"/>
        <v>0</v>
      </c>
    </row>
    <row r="1663" spans="1:11" x14ac:dyDescent="0.3">
      <c r="A1663" t="s">
        <v>23</v>
      </c>
      <c r="B1663">
        <v>1</v>
      </c>
      <c r="C1663">
        <v>5</v>
      </c>
      <c r="D1663">
        <v>0.15</v>
      </c>
      <c r="E1663" t="s">
        <v>1</v>
      </c>
      <c r="F1663">
        <v>67971.59</v>
      </c>
      <c r="G1663">
        <v>8.58</v>
      </c>
      <c r="H1663">
        <v>3610.52</v>
      </c>
      <c r="I1663">
        <v>1</v>
      </c>
      <c r="J1663">
        <v>9.7634722749961877E-2</v>
      </c>
      <c r="K1663">
        <f t="shared" si="81"/>
        <v>0</v>
      </c>
    </row>
    <row r="1664" spans="1:11" x14ac:dyDescent="0.3">
      <c r="A1664" t="s">
        <v>23</v>
      </c>
      <c r="B1664">
        <v>1</v>
      </c>
      <c r="C1664">
        <v>5</v>
      </c>
      <c r="D1664">
        <v>0.2</v>
      </c>
      <c r="E1664" t="s">
        <v>1</v>
      </c>
      <c r="F1664">
        <v>77918.41</v>
      </c>
      <c r="G1664">
        <v>20.38</v>
      </c>
      <c r="H1664">
        <v>3610.65</v>
      </c>
      <c r="I1664">
        <v>1</v>
      </c>
      <c r="J1664">
        <v>0.25826028723865169</v>
      </c>
      <c r="K1664">
        <f t="shared" si="81"/>
        <v>0</v>
      </c>
    </row>
    <row r="1665" spans="1:11" x14ac:dyDescent="0.3">
      <c r="A1665" t="s">
        <v>23</v>
      </c>
      <c r="B1665">
        <v>1</v>
      </c>
      <c r="C1665">
        <v>10</v>
      </c>
      <c r="D1665">
        <v>0.05</v>
      </c>
      <c r="E1665" t="s">
        <v>1</v>
      </c>
      <c r="F1665">
        <v>62273.89</v>
      </c>
      <c r="G1665">
        <v>0.56999999999999995</v>
      </c>
      <c r="H1665">
        <v>3621.92</v>
      </c>
      <c r="I1665">
        <v>0.58799999999999997</v>
      </c>
      <c r="J1665">
        <v>5.6257913741848409E-3</v>
      </c>
      <c r="K1665">
        <f t="shared" si="81"/>
        <v>0</v>
      </c>
    </row>
    <row r="1666" spans="1:11" x14ac:dyDescent="0.3">
      <c r="A1666" t="s">
        <v>23</v>
      </c>
      <c r="B1666">
        <v>1</v>
      </c>
      <c r="C1666">
        <v>10</v>
      </c>
      <c r="D1666">
        <v>0.1</v>
      </c>
      <c r="E1666" t="s">
        <v>1</v>
      </c>
      <c r="F1666">
        <v>78479.64</v>
      </c>
      <c r="G1666">
        <v>20.84</v>
      </c>
      <c r="H1666">
        <v>3618.13</v>
      </c>
      <c r="I1666">
        <v>0.185</v>
      </c>
      <c r="J1666">
        <v>0.26732327275140721</v>
      </c>
      <c r="K1666">
        <f t="shared" si="81"/>
        <v>0</v>
      </c>
    </row>
    <row r="1667" spans="1:11" x14ac:dyDescent="0.3">
      <c r="A1667" t="s">
        <v>23</v>
      </c>
      <c r="B1667">
        <v>1</v>
      </c>
      <c r="C1667">
        <v>10</v>
      </c>
      <c r="D1667">
        <v>0.15</v>
      </c>
      <c r="E1667" t="s">
        <v>1</v>
      </c>
      <c r="F1667">
        <v>73956.539999999994</v>
      </c>
      <c r="G1667">
        <v>15.73</v>
      </c>
      <c r="H1667">
        <v>3601.26</v>
      </c>
      <c r="I1667">
        <v>0.129</v>
      </c>
      <c r="J1667">
        <v>0.19428229174051204</v>
      </c>
      <c r="K1667">
        <f t="shared" si="81"/>
        <v>0</v>
      </c>
    </row>
    <row r="1668" spans="1:11" x14ac:dyDescent="0.3">
      <c r="A1668" t="s">
        <v>23</v>
      </c>
      <c r="B1668">
        <v>1</v>
      </c>
      <c r="C1668">
        <v>10</v>
      </c>
      <c r="D1668">
        <v>0.2</v>
      </c>
      <c r="E1668" t="s">
        <v>1</v>
      </c>
      <c r="F1668">
        <v>76633.08</v>
      </c>
      <c r="G1668">
        <v>18.329999999999998</v>
      </c>
      <c r="H1668">
        <v>3601.2</v>
      </c>
      <c r="I1668">
        <v>1</v>
      </c>
      <c r="J1668">
        <v>0.2375042207968896</v>
      </c>
      <c r="K1668">
        <f t="shared" si="81"/>
        <v>0</v>
      </c>
    </row>
    <row r="1669" spans="1:11" x14ac:dyDescent="0.3">
      <c r="A1669" t="s">
        <v>23</v>
      </c>
      <c r="B1669">
        <v>1</v>
      </c>
      <c r="C1669">
        <v>25</v>
      </c>
      <c r="D1669">
        <v>0.05</v>
      </c>
      <c r="E1669" t="s">
        <v>1</v>
      </c>
      <c r="F1669">
        <v>74009.34</v>
      </c>
      <c r="G1669">
        <v>16.43</v>
      </c>
      <c r="H1669">
        <v>3613.99</v>
      </c>
      <c r="I1669">
        <v>0.34799999999999998</v>
      </c>
      <c r="J1669">
        <v>0.19513492904620389</v>
      </c>
      <c r="K1669">
        <f t="shared" si="81"/>
        <v>0</v>
      </c>
    </row>
    <row r="1670" spans="1:11" x14ac:dyDescent="0.3">
      <c r="A1670" t="s">
        <v>23</v>
      </c>
      <c r="B1670">
        <v>1</v>
      </c>
      <c r="C1670">
        <v>25</v>
      </c>
      <c r="D1670">
        <v>0.1</v>
      </c>
      <c r="E1670" t="s">
        <v>1</v>
      </c>
      <c r="F1670">
        <v>84252.14</v>
      </c>
      <c r="G1670">
        <v>26.25</v>
      </c>
      <c r="H1670">
        <v>3609.02</v>
      </c>
      <c r="I1670">
        <v>0.105</v>
      </c>
      <c r="J1670">
        <v>0.36054010697691452</v>
      </c>
      <c r="K1670">
        <f t="shared" si="81"/>
        <v>0</v>
      </c>
    </row>
    <row r="1671" spans="1:11" x14ac:dyDescent="0.3">
      <c r="A1671" t="s">
        <v>23</v>
      </c>
      <c r="B1671">
        <v>1</v>
      </c>
      <c r="C1671">
        <v>25</v>
      </c>
      <c r="D1671">
        <v>0.15</v>
      </c>
      <c r="E1671" t="s">
        <v>1</v>
      </c>
      <c r="F1671">
        <v>68443.33</v>
      </c>
      <c r="G1671">
        <v>8.9600000000000009</v>
      </c>
      <c r="H1671">
        <v>3634.43</v>
      </c>
      <c r="I1671">
        <v>0.94899999999999995</v>
      </c>
      <c r="J1671">
        <v>0.10525258492017264</v>
      </c>
      <c r="K1671">
        <f t="shared" si="81"/>
        <v>0</v>
      </c>
    </row>
    <row r="1672" spans="1:11" x14ac:dyDescent="0.3">
      <c r="A1672" t="s">
        <v>23</v>
      </c>
      <c r="B1672">
        <v>1</v>
      </c>
      <c r="C1672">
        <v>25</v>
      </c>
      <c r="D1672">
        <v>0.2</v>
      </c>
      <c r="E1672" t="s">
        <v>1</v>
      </c>
      <c r="F1672">
        <v>76419.39</v>
      </c>
      <c r="G1672">
        <v>18.18</v>
      </c>
      <c r="H1672">
        <v>3618.36</v>
      </c>
      <c r="I1672">
        <v>0.96199999999999997</v>
      </c>
      <c r="J1672">
        <v>0.2340534619739103</v>
      </c>
      <c r="K1672">
        <f t="shared" si="81"/>
        <v>0</v>
      </c>
    </row>
    <row r="1673" spans="1:11" x14ac:dyDescent="0.3">
      <c r="A1673" t="s">
        <v>23</v>
      </c>
      <c r="B1673">
        <v>1</v>
      </c>
      <c r="C1673">
        <v>50</v>
      </c>
      <c r="D1673">
        <v>0.05</v>
      </c>
      <c r="E1673" t="s">
        <v>1</v>
      </c>
      <c r="F1673">
        <v>97080.84</v>
      </c>
      <c r="G1673">
        <v>36.24</v>
      </c>
      <c r="H1673">
        <v>3618.47</v>
      </c>
      <c r="I1673">
        <v>2E-3</v>
      </c>
      <c r="J1673">
        <v>0.56770351992256485</v>
      </c>
      <c r="K1673">
        <f t="shared" si="81"/>
        <v>0</v>
      </c>
    </row>
    <row r="1674" spans="1:11" x14ac:dyDescent="0.3">
      <c r="A1674" t="s">
        <v>23</v>
      </c>
      <c r="B1674">
        <v>1</v>
      </c>
      <c r="C1674">
        <v>50</v>
      </c>
      <c r="D1674">
        <v>0.1</v>
      </c>
      <c r="E1674" t="s">
        <v>1</v>
      </c>
      <c r="F1674">
        <v>67188.52</v>
      </c>
      <c r="G1674">
        <v>7.47</v>
      </c>
      <c r="H1674">
        <v>3612.3</v>
      </c>
      <c r="I1674">
        <v>0</v>
      </c>
      <c r="J1674">
        <v>8.4989368678594746E-2</v>
      </c>
      <c r="K1674">
        <f t="shared" si="81"/>
        <v>0</v>
      </c>
    </row>
    <row r="1675" spans="1:11" x14ac:dyDescent="0.3">
      <c r="A1675" t="s">
        <v>23</v>
      </c>
      <c r="B1675">
        <v>1</v>
      </c>
      <c r="C1675">
        <v>50</v>
      </c>
      <c r="D1675">
        <v>0.15</v>
      </c>
      <c r="E1675" t="s">
        <v>1</v>
      </c>
      <c r="F1675">
        <v>77430.320000000007</v>
      </c>
      <c r="G1675">
        <v>19.52</v>
      </c>
      <c r="H1675">
        <v>3616.51</v>
      </c>
      <c r="I1675">
        <v>0</v>
      </c>
      <c r="J1675">
        <v>0.25037839817548546</v>
      </c>
      <c r="K1675">
        <f t="shared" si="81"/>
        <v>0</v>
      </c>
    </row>
    <row r="1676" spans="1:11" x14ac:dyDescent="0.3">
      <c r="A1676" t="s">
        <v>23</v>
      </c>
      <c r="B1676">
        <v>1</v>
      </c>
      <c r="C1676">
        <v>50</v>
      </c>
      <c r="D1676">
        <v>0.2</v>
      </c>
      <c r="E1676" t="s">
        <v>1</v>
      </c>
      <c r="F1676">
        <v>72202.78</v>
      </c>
      <c r="G1676">
        <v>13.57</v>
      </c>
      <c r="H1676">
        <v>3601.38</v>
      </c>
      <c r="I1676">
        <v>1E-3</v>
      </c>
      <c r="J1676">
        <v>0.16596181444448321</v>
      </c>
      <c r="K1676">
        <f t="shared" si="81"/>
        <v>0</v>
      </c>
    </row>
    <row r="1677" spans="1:11" x14ac:dyDescent="0.3">
      <c r="A1677" t="s">
        <v>23</v>
      </c>
      <c r="B1677">
        <v>2</v>
      </c>
      <c r="C1677">
        <v>5</v>
      </c>
      <c r="D1677">
        <v>0.05</v>
      </c>
      <c r="E1677" t="s">
        <v>1</v>
      </c>
      <c r="F1677">
        <v>62294.65</v>
      </c>
      <c r="G1677">
        <v>0.76</v>
      </c>
      <c r="H1677">
        <v>3602.33</v>
      </c>
      <c r="I1677">
        <v>0.93899999999999995</v>
      </c>
      <c r="J1677">
        <v>5.961032860286597E-3</v>
      </c>
      <c r="K1677">
        <f t="shared" si="81"/>
        <v>0</v>
      </c>
    </row>
    <row r="1678" spans="1:11" x14ac:dyDescent="0.3">
      <c r="A1678" t="s">
        <v>23</v>
      </c>
      <c r="B1678">
        <v>2</v>
      </c>
      <c r="C1678">
        <v>5</v>
      </c>
      <c r="D1678">
        <v>0.1</v>
      </c>
      <c r="E1678" t="s">
        <v>1</v>
      </c>
      <c r="F1678">
        <v>64328.06</v>
      </c>
      <c r="G1678">
        <v>3.69</v>
      </c>
      <c r="H1678">
        <v>3603.62</v>
      </c>
      <c r="I1678">
        <v>0.625</v>
      </c>
      <c r="J1678">
        <v>3.879741967405681E-2</v>
      </c>
      <c r="K1678">
        <f t="shared" si="81"/>
        <v>0</v>
      </c>
    </row>
    <row r="1679" spans="1:11" x14ac:dyDescent="0.3">
      <c r="A1679" t="s">
        <v>23</v>
      </c>
      <c r="B1679">
        <v>2</v>
      </c>
      <c r="C1679">
        <v>5</v>
      </c>
      <c r="D1679">
        <v>0.15</v>
      </c>
      <c r="E1679" t="s">
        <v>1</v>
      </c>
      <c r="F1679">
        <v>66271.86</v>
      </c>
      <c r="G1679">
        <v>6.24</v>
      </c>
      <c r="H1679">
        <v>3604.56</v>
      </c>
      <c r="I1679">
        <v>0.85299999999999998</v>
      </c>
      <c r="J1679">
        <v>7.0186745333223666E-2</v>
      </c>
      <c r="K1679">
        <f t="shared" si="81"/>
        <v>0</v>
      </c>
    </row>
    <row r="1680" spans="1:11" x14ac:dyDescent="0.3">
      <c r="A1680" t="s">
        <v>23</v>
      </c>
      <c r="B1680">
        <v>2</v>
      </c>
      <c r="C1680">
        <v>5</v>
      </c>
      <c r="D1680">
        <v>0.2</v>
      </c>
      <c r="E1680" t="s">
        <v>1</v>
      </c>
      <c r="F1680">
        <v>65311.59</v>
      </c>
      <c r="G1680">
        <v>4.71</v>
      </c>
      <c r="H1680">
        <v>3604.76</v>
      </c>
      <c r="I1680">
        <v>0.81599999999999995</v>
      </c>
      <c r="J1680">
        <v>5.4679888788965902E-2</v>
      </c>
      <c r="K1680">
        <f t="shared" si="81"/>
        <v>0</v>
      </c>
    </row>
    <row r="1681" spans="1:11" x14ac:dyDescent="0.3">
      <c r="A1681" t="s">
        <v>23</v>
      </c>
      <c r="B1681">
        <v>2</v>
      </c>
      <c r="C1681">
        <v>10</v>
      </c>
      <c r="D1681">
        <v>0.05</v>
      </c>
      <c r="E1681" t="s">
        <v>1</v>
      </c>
      <c r="F1681">
        <v>72995.67</v>
      </c>
      <c r="G1681">
        <v>15.12</v>
      </c>
      <c r="H1681">
        <v>3604.25</v>
      </c>
      <c r="I1681">
        <v>1.2999999999999999E-2</v>
      </c>
      <c r="J1681">
        <v>0.17876574613596241</v>
      </c>
      <c r="K1681">
        <f t="shared" si="81"/>
        <v>0</v>
      </c>
    </row>
    <row r="1682" spans="1:11" x14ac:dyDescent="0.3">
      <c r="A1682" t="s">
        <v>23</v>
      </c>
      <c r="B1682">
        <v>2</v>
      </c>
      <c r="C1682">
        <v>10</v>
      </c>
      <c r="D1682">
        <v>0.1</v>
      </c>
      <c r="E1682" t="s">
        <v>1</v>
      </c>
      <c r="F1682">
        <v>82533.179999999993</v>
      </c>
      <c r="G1682">
        <v>24.62</v>
      </c>
      <c r="H1682">
        <v>3604.24</v>
      </c>
      <c r="I1682">
        <v>0.14699999999999999</v>
      </c>
      <c r="J1682">
        <v>0.33278159517781902</v>
      </c>
      <c r="K1682">
        <f t="shared" si="81"/>
        <v>0</v>
      </c>
    </row>
    <row r="1683" spans="1:11" x14ac:dyDescent="0.3">
      <c r="A1683" t="s">
        <v>23</v>
      </c>
      <c r="B1683">
        <v>2</v>
      </c>
      <c r="C1683">
        <v>10</v>
      </c>
      <c r="D1683">
        <v>0.15</v>
      </c>
      <c r="E1683" t="s">
        <v>1</v>
      </c>
      <c r="F1683">
        <v>65704.28</v>
      </c>
      <c r="G1683">
        <v>4.96</v>
      </c>
      <c r="H1683">
        <v>3603.77</v>
      </c>
      <c r="I1683">
        <v>0.158</v>
      </c>
      <c r="J1683">
        <v>6.1021217265711636E-2</v>
      </c>
      <c r="K1683">
        <f t="shared" si="81"/>
        <v>0</v>
      </c>
    </row>
    <row r="1684" spans="1:11" x14ac:dyDescent="0.3">
      <c r="A1684" t="s">
        <v>23</v>
      </c>
      <c r="B1684">
        <v>2</v>
      </c>
      <c r="C1684">
        <v>10</v>
      </c>
      <c r="D1684">
        <v>0.2</v>
      </c>
      <c r="E1684" t="s">
        <v>1</v>
      </c>
      <c r="F1684">
        <v>65735</v>
      </c>
      <c r="G1684">
        <v>4.5</v>
      </c>
      <c r="H1684">
        <v>3605.32</v>
      </c>
      <c r="I1684">
        <v>0.13600000000000001</v>
      </c>
      <c r="J1684">
        <v>6.1517297152659633E-2</v>
      </c>
      <c r="K1684">
        <f t="shared" si="81"/>
        <v>0</v>
      </c>
    </row>
    <row r="1685" spans="1:11" x14ac:dyDescent="0.3">
      <c r="A1685" t="s">
        <v>23</v>
      </c>
      <c r="B1685">
        <v>2</v>
      </c>
      <c r="C1685">
        <v>25</v>
      </c>
      <c r="D1685">
        <v>0.05</v>
      </c>
      <c r="E1685" t="s">
        <v>1</v>
      </c>
      <c r="F1685">
        <v>62609.81</v>
      </c>
      <c r="G1685">
        <v>0.87</v>
      </c>
      <c r="H1685">
        <v>3603.59</v>
      </c>
      <c r="I1685">
        <v>0</v>
      </c>
      <c r="J1685">
        <v>1.1050373262973423E-2</v>
      </c>
      <c r="K1685">
        <f t="shared" si="81"/>
        <v>0</v>
      </c>
    </row>
    <row r="1686" spans="1:11" x14ac:dyDescent="0.3">
      <c r="A1686" t="s">
        <v>23</v>
      </c>
      <c r="B1686">
        <v>2</v>
      </c>
      <c r="C1686">
        <v>25</v>
      </c>
      <c r="D1686">
        <v>0.1</v>
      </c>
      <c r="E1686" t="s">
        <v>1</v>
      </c>
      <c r="F1686">
        <v>63587.17</v>
      </c>
      <c r="G1686">
        <v>1.99</v>
      </c>
      <c r="H1686">
        <v>3603.88</v>
      </c>
      <c r="I1686">
        <v>0</v>
      </c>
      <c r="J1686">
        <v>2.6833206541213794E-2</v>
      </c>
      <c r="K1686">
        <f t="shared" si="81"/>
        <v>0</v>
      </c>
    </row>
    <row r="1687" spans="1:11" x14ac:dyDescent="0.3">
      <c r="A1687" t="s">
        <v>23</v>
      </c>
      <c r="B1687">
        <v>2</v>
      </c>
      <c r="C1687">
        <v>25</v>
      </c>
      <c r="D1687">
        <v>0.15</v>
      </c>
      <c r="E1687" t="s">
        <v>1</v>
      </c>
      <c r="F1687">
        <v>63991.46</v>
      </c>
      <c r="G1687">
        <v>2.1</v>
      </c>
      <c r="H1687">
        <v>3604.7</v>
      </c>
      <c r="I1687">
        <v>0</v>
      </c>
      <c r="J1687">
        <v>3.3361856850270488E-2</v>
      </c>
      <c r="K1687">
        <f t="shared" si="81"/>
        <v>0</v>
      </c>
    </row>
    <row r="1688" spans="1:11" x14ac:dyDescent="0.3">
      <c r="A1688" t="s">
        <v>23</v>
      </c>
      <c r="B1688">
        <v>2</v>
      </c>
      <c r="C1688">
        <v>25</v>
      </c>
      <c r="D1688">
        <v>0.2</v>
      </c>
      <c r="E1688" t="s">
        <v>1</v>
      </c>
      <c r="F1688">
        <v>69678.960000000006</v>
      </c>
      <c r="G1688">
        <v>9.4600000000000009</v>
      </c>
      <c r="H1688">
        <v>3605.1</v>
      </c>
      <c r="I1688">
        <v>0</v>
      </c>
      <c r="J1688">
        <v>0.12520607420108454</v>
      </c>
      <c r="K1688">
        <f t="shared" si="81"/>
        <v>0</v>
      </c>
    </row>
    <row r="1689" spans="1:11" x14ac:dyDescent="0.3">
      <c r="A1689" t="s">
        <v>23</v>
      </c>
      <c r="B1689">
        <v>2</v>
      </c>
      <c r="C1689">
        <v>50</v>
      </c>
      <c r="D1689">
        <v>0.05</v>
      </c>
      <c r="E1689" t="s">
        <v>1</v>
      </c>
      <c r="F1689">
        <v>64052.21</v>
      </c>
      <c r="G1689">
        <v>3.12</v>
      </c>
      <c r="H1689">
        <v>3602.46</v>
      </c>
      <c r="I1689">
        <v>0</v>
      </c>
      <c r="J1689">
        <v>3.4342874204830842E-2</v>
      </c>
      <c r="K1689">
        <f t="shared" si="81"/>
        <v>0</v>
      </c>
    </row>
    <row r="1690" spans="1:11" x14ac:dyDescent="0.3">
      <c r="A1690" t="s">
        <v>23</v>
      </c>
      <c r="B1690">
        <v>2</v>
      </c>
      <c r="C1690">
        <v>50</v>
      </c>
      <c r="D1690">
        <v>0.1</v>
      </c>
      <c r="E1690" t="s">
        <v>1</v>
      </c>
      <c r="F1690">
        <v>67305.320000000007</v>
      </c>
      <c r="G1690">
        <v>7.36</v>
      </c>
      <c r="H1690">
        <v>3604.82</v>
      </c>
      <c r="I1690">
        <v>0</v>
      </c>
      <c r="J1690">
        <v>8.6875505748761794E-2</v>
      </c>
      <c r="K1690">
        <f t="shared" si="81"/>
        <v>0</v>
      </c>
    </row>
    <row r="1691" spans="1:11" x14ac:dyDescent="0.3">
      <c r="A1691" t="s">
        <v>23</v>
      </c>
      <c r="B1691">
        <v>2</v>
      </c>
      <c r="C1691">
        <v>50</v>
      </c>
      <c r="D1691">
        <v>0.15</v>
      </c>
      <c r="E1691" t="s">
        <v>1</v>
      </c>
      <c r="F1691">
        <v>68243.320000000007</v>
      </c>
      <c r="G1691">
        <v>8.15</v>
      </c>
      <c r="H1691">
        <v>3604.43</v>
      </c>
      <c r="I1691">
        <v>0</v>
      </c>
      <c r="J1691">
        <v>0.1020227366718498</v>
      </c>
      <c r="K1691">
        <f t="shared" si="81"/>
        <v>0</v>
      </c>
    </row>
    <row r="1692" spans="1:11" x14ac:dyDescent="0.3">
      <c r="A1692" t="s">
        <v>23</v>
      </c>
      <c r="B1692">
        <v>2</v>
      </c>
      <c r="C1692">
        <v>50</v>
      </c>
      <c r="D1692">
        <v>0.2</v>
      </c>
      <c r="E1692" t="s">
        <v>1</v>
      </c>
      <c r="F1692">
        <v>66870.09</v>
      </c>
      <c r="G1692">
        <v>5.77</v>
      </c>
      <c r="H1692">
        <v>3603.88</v>
      </c>
      <c r="I1692">
        <v>0</v>
      </c>
      <c r="J1692">
        <v>7.9847222897316383E-2</v>
      </c>
      <c r="K1692">
        <f t="shared" si="81"/>
        <v>0</v>
      </c>
    </row>
    <row r="1693" spans="1:11" x14ac:dyDescent="0.3">
      <c r="A1693" t="s">
        <v>23</v>
      </c>
      <c r="B1693">
        <v>3</v>
      </c>
      <c r="C1693">
        <v>0</v>
      </c>
      <c r="D1693">
        <v>0.05</v>
      </c>
      <c r="E1693" t="s">
        <v>1</v>
      </c>
      <c r="F1693">
        <v>63864.21</v>
      </c>
      <c r="G1693">
        <v>2.13</v>
      </c>
      <c r="H1693">
        <v>3624.42</v>
      </c>
      <c r="I1693">
        <v>0</v>
      </c>
      <c r="J1693">
        <v>3.1306968646685363E-2</v>
      </c>
      <c r="K1693">
        <f t="shared" si="81"/>
        <v>0</v>
      </c>
    </row>
    <row r="1694" spans="1:11" x14ac:dyDescent="0.3">
      <c r="A1694" t="s">
        <v>23</v>
      </c>
      <c r="B1694">
        <v>3</v>
      </c>
      <c r="C1694">
        <v>0</v>
      </c>
      <c r="D1694">
        <v>0.1</v>
      </c>
      <c r="E1694" t="s">
        <v>1</v>
      </c>
      <c r="F1694">
        <v>63705.17</v>
      </c>
      <c r="G1694">
        <v>0.52</v>
      </c>
      <c r="H1694">
        <v>3601.26</v>
      </c>
      <c r="I1694">
        <v>0</v>
      </c>
      <c r="J1694">
        <v>2.8738721731964789E-2</v>
      </c>
      <c r="K1694">
        <f t="shared" si="81"/>
        <v>0</v>
      </c>
    </row>
    <row r="1695" spans="1:11" x14ac:dyDescent="0.3">
      <c r="A1695" t="s">
        <v>23</v>
      </c>
      <c r="B1695">
        <v>3</v>
      </c>
      <c r="C1695">
        <v>0</v>
      </c>
      <c r="D1695">
        <v>0.15</v>
      </c>
      <c r="E1695" t="s">
        <v>4</v>
      </c>
      <c r="F1695">
        <v>0</v>
      </c>
      <c r="G1695">
        <v>0</v>
      </c>
      <c r="H1695">
        <v>25.24</v>
      </c>
      <c r="J1695">
        <v>0</v>
      </c>
      <c r="K1695">
        <f t="shared" si="81"/>
        <v>0</v>
      </c>
    </row>
    <row r="1696" spans="1:11" x14ac:dyDescent="0.3">
      <c r="A1696" t="s">
        <v>23</v>
      </c>
      <c r="B1696">
        <v>3</v>
      </c>
      <c r="C1696">
        <v>0</v>
      </c>
      <c r="D1696">
        <v>0.2</v>
      </c>
      <c r="E1696" t="s">
        <v>4</v>
      </c>
      <c r="F1696">
        <v>0</v>
      </c>
      <c r="G1696">
        <v>0</v>
      </c>
      <c r="H1696">
        <v>30.26</v>
      </c>
      <c r="J1696">
        <v>0</v>
      </c>
      <c r="K1696">
        <f t="shared" si="81"/>
        <v>0</v>
      </c>
    </row>
    <row r="1697" spans="1:11" x14ac:dyDescent="0.3">
      <c r="A1697" t="s">
        <v>23</v>
      </c>
      <c r="B1697">
        <v>3</v>
      </c>
      <c r="C1697">
        <v>10</v>
      </c>
      <c r="D1697">
        <v>0.05</v>
      </c>
      <c r="E1697" t="s">
        <v>1</v>
      </c>
      <c r="F1697">
        <v>63123.58</v>
      </c>
      <c r="G1697">
        <v>0.96</v>
      </c>
      <c r="H1697">
        <v>3600.98</v>
      </c>
      <c r="I1697">
        <v>0</v>
      </c>
      <c r="J1697">
        <v>1.9346954106635561E-2</v>
      </c>
      <c r="K1697">
        <f t="shared" si="81"/>
        <v>0</v>
      </c>
    </row>
    <row r="1698" spans="1:11" x14ac:dyDescent="0.3">
      <c r="A1698" t="s">
        <v>23</v>
      </c>
      <c r="B1698">
        <v>3</v>
      </c>
      <c r="C1698">
        <v>10</v>
      </c>
      <c r="D1698">
        <v>0.1</v>
      </c>
      <c r="E1698" t="s">
        <v>1</v>
      </c>
      <c r="F1698">
        <v>63880.12</v>
      </c>
      <c r="G1698">
        <v>0.99</v>
      </c>
      <c r="H1698">
        <v>3607.78</v>
      </c>
      <c r="I1698">
        <v>0</v>
      </c>
      <c r="J1698">
        <v>3.1563890228760272E-2</v>
      </c>
      <c r="K1698">
        <f t="shared" si="81"/>
        <v>0</v>
      </c>
    </row>
    <row r="1699" spans="1:11" x14ac:dyDescent="0.3">
      <c r="A1699" t="s">
        <v>23</v>
      </c>
      <c r="B1699">
        <v>3</v>
      </c>
      <c r="C1699">
        <v>10</v>
      </c>
      <c r="D1699">
        <v>0.15</v>
      </c>
      <c r="E1699" t="s">
        <v>4</v>
      </c>
      <c r="F1699">
        <v>0</v>
      </c>
      <c r="G1699">
        <v>0</v>
      </c>
      <c r="H1699">
        <v>27.93</v>
      </c>
      <c r="J1699">
        <v>0</v>
      </c>
      <c r="K1699">
        <f t="shared" si="81"/>
        <v>0</v>
      </c>
    </row>
    <row r="1700" spans="1:11" x14ac:dyDescent="0.3">
      <c r="A1700" t="s">
        <v>23</v>
      </c>
      <c r="B1700">
        <v>3</v>
      </c>
      <c r="C1700">
        <v>10</v>
      </c>
      <c r="D1700">
        <v>0.2</v>
      </c>
      <c r="E1700" t="s">
        <v>4</v>
      </c>
      <c r="F1700">
        <v>0</v>
      </c>
      <c r="G1700">
        <v>0</v>
      </c>
      <c r="H1700">
        <v>24.71</v>
      </c>
      <c r="J1700">
        <v>0</v>
      </c>
      <c r="K1700">
        <f t="shared" si="81"/>
        <v>0</v>
      </c>
    </row>
    <row r="1701" spans="1:11" x14ac:dyDescent="0.3">
      <c r="A1701" t="s">
        <v>23</v>
      </c>
      <c r="B1701">
        <v>3</v>
      </c>
      <c r="C1701">
        <v>25</v>
      </c>
      <c r="D1701">
        <v>0.05</v>
      </c>
      <c r="E1701" t="s">
        <v>1</v>
      </c>
      <c r="F1701">
        <v>63548.27</v>
      </c>
      <c r="G1701">
        <v>1.6</v>
      </c>
      <c r="H1701">
        <v>3600.73</v>
      </c>
      <c r="I1701">
        <v>0</v>
      </c>
      <c r="J1701">
        <v>2.6205032465618672E-2</v>
      </c>
      <c r="K1701">
        <f t="shared" si="81"/>
        <v>0</v>
      </c>
    </row>
    <row r="1702" spans="1:11" x14ac:dyDescent="0.3">
      <c r="A1702" t="s">
        <v>23</v>
      </c>
      <c r="B1702">
        <v>3</v>
      </c>
      <c r="C1702">
        <v>25</v>
      </c>
      <c r="D1702">
        <v>0.1</v>
      </c>
      <c r="E1702" t="s">
        <v>1</v>
      </c>
      <c r="F1702">
        <v>64297.440000000002</v>
      </c>
      <c r="G1702">
        <v>1.64</v>
      </c>
      <c r="H1702">
        <v>3648.59</v>
      </c>
      <c r="I1702">
        <v>0</v>
      </c>
      <c r="J1702">
        <v>3.8302954630490715E-2</v>
      </c>
      <c r="K1702">
        <f t="shared" si="81"/>
        <v>0</v>
      </c>
    </row>
    <row r="1703" spans="1:11" x14ac:dyDescent="0.3">
      <c r="A1703" t="s">
        <v>23</v>
      </c>
      <c r="B1703">
        <v>3</v>
      </c>
      <c r="C1703">
        <v>25</v>
      </c>
      <c r="D1703">
        <v>0.15</v>
      </c>
      <c r="E1703" t="s">
        <v>4</v>
      </c>
      <c r="F1703">
        <v>0</v>
      </c>
      <c r="G1703">
        <v>0</v>
      </c>
      <c r="H1703">
        <v>25.76</v>
      </c>
      <c r="J1703">
        <v>0</v>
      </c>
      <c r="K1703">
        <f t="shared" si="81"/>
        <v>0</v>
      </c>
    </row>
    <row r="1704" spans="1:11" x14ac:dyDescent="0.3">
      <c r="A1704" t="s">
        <v>23</v>
      </c>
      <c r="B1704">
        <v>3</v>
      </c>
      <c r="C1704">
        <v>25</v>
      </c>
      <c r="D1704">
        <v>0.2</v>
      </c>
      <c r="E1704" t="s">
        <v>4</v>
      </c>
      <c r="F1704">
        <v>0</v>
      </c>
      <c r="G1704">
        <v>0</v>
      </c>
      <c r="H1704">
        <v>26.88</v>
      </c>
      <c r="J1704">
        <v>0</v>
      </c>
      <c r="K1704">
        <f t="shared" si="81"/>
        <v>0</v>
      </c>
    </row>
    <row r="1705" spans="1:11" x14ac:dyDescent="0.3">
      <c r="A1705" t="s">
        <v>23</v>
      </c>
      <c r="B1705">
        <v>3</v>
      </c>
      <c r="C1705">
        <v>50</v>
      </c>
      <c r="D1705">
        <v>0.05</v>
      </c>
      <c r="E1705" t="s">
        <v>1</v>
      </c>
      <c r="F1705">
        <v>63125.7</v>
      </c>
      <c r="G1705">
        <v>0.88</v>
      </c>
      <c r="H1705">
        <v>3600.83</v>
      </c>
      <c r="I1705">
        <v>0</v>
      </c>
      <c r="J1705">
        <v>1.938118878633377E-2</v>
      </c>
      <c r="K1705">
        <f t="shared" si="81"/>
        <v>0</v>
      </c>
    </row>
    <row r="1706" spans="1:11" x14ac:dyDescent="0.3">
      <c r="A1706" t="s">
        <v>23</v>
      </c>
      <c r="B1706">
        <v>3</v>
      </c>
      <c r="C1706">
        <v>50</v>
      </c>
      <c r="D1706">
        <v>0.1</v>
      </c>
      <c r="E1706" t="s">
        <v>1</v>
      </c>
      <c r="F1706">
        <v>63939.24</v>
      </c>
      <c r="G1706">
        <v>0.99</v>
      </c>
      <c r="H1706">
        <v>3602.45</v>
      </c>
      <c r="I1706">
        <v>0</v>
      </c>
      <c r="J1706">
        <v>3.2518585636194031E-2</v>
      </c>
      <c r="K1706">
        <f t="shared" si="81"/>
        <v>0</v>
      </c>
    </row>
    <row r="1707" spans="1:11" x14ac:dyDescent="0.3">
      <c r="A1707" t="s">
        <v>23</v>
      </c>
      <c r="B1707">
        <v>3</v>
      </c>
      <c r="C1707">
        <v>50</v>
      </c>
      <c r="D1707">
        <v>0.15</v>
      </c>
      <c r="E1707" t="s">
        <v>4</v>
      </c>
      <c r="F1707">
        <v>0</v>
      </c>
      <c r="G1707">
        <v>0</v>
      </c>
      <c r="H1707">
        <v>27.32</v>
      </c>
      <c r="J1707">
        <v>0</v>
      </c>
      <c r="K1707">
        <f t="shared" si="81"/>
        <v>0</v>
      </c>
    </row>
    <row r="1708" spans="1:11" x14ac:dyDescent="0.3">
      <c r="A1708" t="s">
        <v>23</v>
      </c>
      <c r="B1708">
        <v>3</v>
      </c>
      <c r="C1708">
        <v>50</v>
      </c>
      <c r="D1708">
        <v>0.2</v>
      </c>
      <c r="E1708" t="s">
        <v>4</v>
      </c>
      <c r="F1708">
        <v>0</v>
      </c>
      <c r="G1708">
        <v>0</v>
      </c>
      <c r="H1708">
        <v>25.03</v>
      </c>
      <c r="J1708">
        <v>0</v>
      </c>
      <c r="K1708">
        <f t="shared" si="81"/>
        <v>0</v>
      </c>
    </row>
    <row r="1709" spans="1:11" x14ac:dyDescent="0.3">
      <c r="A1709" t="s">
        <v>20</v>
      </c>
      <c r="B1709">
        <v>0</v>
      </c>
      <c r="C1709">
        <v>0</v>
      </c>
      <c r="D1709">
        <v>0.05</v>
      </c>
      <c r="E1709" t="s">
        <v>0</v>
      </c>
      <c r="F1709">
        <v>52458.02</v>
      </c>
      <c r="G1709">
        <v>0</v>
      </c>
      <c r="H1709">
        <v>690.3</v>
      </c>
      <c r="I1709">
        <v>5.5E-2</v>
      </c>
      <c r="J1709">
        <v>0</v>
      </c>
      <c r="K1709">
        <f t="shared" si="81"/>
        <v>1</v>
      </c>
    </row>
    <row r="1710" spans="1:11" x14ac:dyDescent="0.3">
      <c r="A1710" t="s">
        <v>20</v>
      </c>
      <c r="B1710">
        <v>0</v>
      </c>
      <c r="C1710">
        <v>0</v>
      </c>
      <c r="D1710">
        <v>0.1</v>
      </c>
      <c r="E1710" t="s">
        <v>0</v>
      </c>
      <c r="F1710">
        <v>52458.02</v>
      </c>
      <c r="G1710">
        <v>0</v>
      </c>
      <c r="H1710">
        <v>695.43</v>
      </c>
      <c r="I1710">
        <v>0.96199999999999997</v>
      </c>
      <c r="J1710">
        <v>0</v>
      </c>
      <c r="K1710">
        <f t="shared" si="81"/>
        <v>1</v>
      </c>
    </row>
    <row r="1711" spans="1:11" x14ac:dyDescent="0.3">
      <c r="A1711" t="s">
        <v>20</v>
      </c>
      <c r="B1711">
        <v>0</v>
      </c>
      <c r="C1711">
        <v>0</v>
      </c>
      <c r="D1711">
        <v>0.15</v>
      </c>
      <c r="E1711" t="s">
        <v>0</v>
      </c>
      <c r="F1711">
        <v>52458.02</v>
      </c>
      <c r="G1711">
        <v>0</v>
      </c>
      <c r="H1711">
        <v>695.37</v>
      </c>
      <c r="I1711">
        <v>0.999</v>
      </c>
      <c r="J1711">
        <v>0</v>
      </c>
      <c r="K1711">
        <f t="shared" si="81"/>
        <v>1</v>
      </c>
    </row>
    <row r="1712" spans="1:11" x14ac:dyDescent="0.3">
      <c r="A1712" t="s">
        <v>20</v>
      </c>
      <c r="B1712">
        <v>0</v>
      </c>
      <c r="C1712">
        <v>0</v>
      </c>
      <c r="D1712">
        <v>0.2</v>
      </c>
      <c r="E1712" t="s">
        <v>0</v>
      </c>
      <c r="F1712">
        <v>52458.02</v>
      </c>
      <c r="G1712">
        <v>0</v>
      </c>
      <c r="H1712">
        <v>772.14</v>
      </c>
      <c r="I1712">
        <v>1</v>
      </c>
      <c r="J1712">
        <v>0</v>
      </c>
      <c r="K1712">
        <f t="shared" si="81"/>
        <v>1</v>
      </c>
    </row>
    <row r="1713" spans="1:11" x14ac:dyDescent="0.3">
      <c r="A1713" t="s">
        <v>20</v>
      </c>
      <c r="B1713">
        <v>1</v>
      </c>
      <c r="C1713">
        <v>5</v>
      </c>
      <c r="D1713">
        <v>0.05</v>
      </c>
      <c r="E1713" t="s">
        <v>0</v>
      </c>
      <c r="F1713">
        <v>52458.02</v>
      </c>
      <c r="G1713">
        <v>0</v>
      </c>
      <c r="H1713">
        <v>2357.66</v>
      </c>
      <c r="I1713">
        <v>5.5E-2</v>
      </c>
      <c r="J1713">
        <v>0</v>
      </c>
      <c r="K1713">
        <f t="shared" si="81"/>
        <v>1</v>
      </c>
    </row>
    <row r="1714" spans="1:11" x14ac:dyDescent="0.3">
      <c r="A1714" t="s">
        <v>20</v>
      </c>
      <c r="B1714">
        <v>1</v>
      </c>
      <c r="C1714">
        <v>5</v>
      </c>
      <c r="D1714">
        <v>0.1</v>
      </c>
      <c r="E1714" t="s">
        <v>0</v>
      </c>
      <c r="F1714">
        <v>52537.62</v>
      </c>
      <c r="G1714">
        <v>0</v>
      </c>
      <c r="H1714">
        <v>2260.38</v>
      </c>
      <c r="I1714">
        <v>0.65</v>
      </c>
      <c r="J1714">
        <v>1.5174038211889229E-3</v>
      </c>
      <c r="K1714">
        <f t="shared" ref="K1714:K1760" si="82">IF(E1714="Optimal",1,0)</f>
        <v>1</v>
      </c>
    </row>
    <row r="1715" spans="1:11" x14ac:dyDescent="0.3">
      <c r="A1715" t="s">
        <v>20</v>
      </c>
      <c r="B1715">
        <v>1</v>
      </c>
      <c r="C1715">
        <v>5</v>
      </c>
      <c r="D1715">
        <v>0.15</v>
      </c>
      <c r="E1715" t="s">
        <v>0</v>
      </c>
      <c r="F1715">
        <v>52641.279999999999</v>
      </c>
      <c r="G1715">
        <v>0</v>
      </c>
      <c r="H1715">
        <v>2448.2199999999998</v>
      </c>
      <c r="I1715">
        <v>0.73299999999999998</v>
      </c>
      <c r="J1715">
        <v>3.4934601039078306E-3</v>
      </c>
      <c r="K1715">
        <f t="shared" si="82"/>
        <v>1</v>
      </c>
    </row>
    <row r="1716" spans="1:11" x14ac:dyDescent="0.3">
      <c r="A1716" t="s">
        <v>20</v>
      </c>
      <c r="B1716">
        <v>1</v>
      </c>
      <c r="C1716">
        <v>5</v>
      </c>
      <c r="D1716">
        <v>0.2</v>
      </c>
      <c r="E1716" t="s">
        <v>1</v>
      </c>
      <c r="F1716">
        <v>52817.5</v>
      </c>
      <c r="G1716">
        <v>0.34</v>
      </c>
      <c r="H1716">
        <v>3606.58</v>
      </c>
      <c r="I1716">
        <v>0.26500000000000001</v>
      </c>
      <c r="J1716">
        <v>6.8527176588060179E-3</v>
      </c>
      <c r="K1716">
        <f t="shared" si="82"/>
        <v>0</v>
      </c>
    </row>
    <row r="1717" spans="1:11" x14ac:dyDescent="0.3">
      <c r="A1717" t="s">
        <v>20</v>
      </c>
      <c r="B1717">
        <v>1</v>
      </c>
      <c r="C1717">
        <v>10</v>
      </c>
      <c r="D1717">
        <v>0.05</v>
      </c>
      <c r="E1717" t="s">
        <v>1</v>
      </c>
      <c r="F1717">
        <v>54370.83</v>
      </c>
      <c r="G1717">
        <v>3.6</v>
      </c>
      <c r="H1717">
        <v>3614.88</v>
      </c>
      <c r="I1717">
        <v>0</v>
      </c>
      <c r="J1717">
        <v>3.6463633206133217E-2</v>
      </c>
      <c r="K1717">
        <f t="shared" si="82"/>
        <v>0</v>
      </c>
    </row>
    <row r="1718" spans="1:11" x14ac:dyDescent="0.3">
      <c r="A1718" t="s">
        <v>20</v>
      </c>
      <c r="B1718">
        <v>1</v>
      </c>
      <c r="C1718">
        <v>10</v>
      </c>
      <c r="D1718">
        <v>0.1</v>
      </c>
      <c r="E1718" t="s">
        <v>1</v>
      </c>
      <c r="F1718">
        <v>52682.93</v>
      </c>
      <c r="G1718">
        <v>0.28000000000000003</v>
      </c>
      <c r="H1718">
        <v>3600.78</v>
      </c>
      <c r="I1718">
        <v>0.192</v>
      </c>
      <c r="J1718">
        <v>4.2874283093414789E-3</v>
      </c>
      <c r="K1718">
        <f t="shared" si="82"/>
        <v>0</v>
      </c>
    </row>
    <row r="1719" spans="1:11" x14ac:dyDescent="0.3">
      <c r="A1719" t="s">
        <v>20</v>
      </c>
      <c r="B1719">
        <v>1</v>
      </c>
      <c r="C1719">
        <v>10</v>
      </c>
      <c r="D1719">
        <v>0.15</v>
      </c>
      <c r="E1719" t="s">
        <v>1</v>
      </c>
      <c r="F1719">
        <v>54213.01</v>
      </c>
      <c r="G1719">
        <v>3.07</v>
      </c>
      <c r="H1719">
        <v>3603.43</v>
      </c>
      <c r="I1719">
        <v>0.71099999999999997</v>
      </c>
      <c r="J1719">
        <v>3.3455132313419567E-2</v>
      </c>
      <c r="K1719">
        <f t="shared" si="82"/>
        <v>0</v>
      </c>
    </row>
    <row r="1720" spans="1:11" x14ac:dyDescent="0.3">
      <c r="A1720" t="s">
        <v>20</v>
      </c>
      <c r="B1720">
        <v>1</v>
      </c>
      <c r="C1720">
        <v>10</v>
      </c>
      <c r="D1720">
        <v>0.2</v>
      </c>
      <c r="E1720" t="s">
        <v>1</v>
      </c>
      <c r="F1720">
        <v>52884.44</v>
      </c>
      <c r="G1720">
        <v>0.4</v>
      </c>
      <c r="H1720">
        <v>3600.45</v>
      </c>
      <c r="I1720">
        <v>2.3E-2</v>
      </c>
      <c r="J1720">
        <v>8.1287856461225161E-3</v>
      </c>
      <c r="K1720">
        <f t="shared" si="82"/>
        <v>0</v>
      </c>
    </row>
    <row r="1721" spans="1:11" x14ac:dyDescent="0.3">
      <c r="A1721" t="s">
        <v>20</v>
      </c>
      <c r="B1721">
        <v>1</v>
      </c>
      <c r="C1721">
        <v>25</v>
      </c>
      <c r="D1721">
        <v>0.05</v>
      </c>
      <c r="E1721" t="s">
        <v>1</v>
      </c>
      <c r="F1721">
        <v>52750.3</v>
      </c>
      <c r="G1721">
        <v>0.62</v>
      </c>
      <c r="H1721">
        <v>3622.13</v>
      </c>
      <c r="I1721">
        <v>5.0000000000000001E-3</v>
      </c>
      <c r="J1721">
        <v>5.5716933273501912E-3</v>
      </c>
      <c r="K1721">
        <f t="shared" si="82"/>
        <v>0</v>
      </c>
    </row>
    <row r="1722" spans="1:11" x14ac:dyDescent="0.3">
      <c r="A1722" t="s">
        <v>20</v>
      </c>
      <c r="B1722">
        <v>1</v>
      </c>
      <c r="C1722">
        <v>25</v>
      </c>
      <c r="D1722">
        <v>0.1</v>
      </c>
      <c r="E1722" t="s">
        <v>1</v>
      </c>
      <c r="F1722">
        <v>60185.39</v>
      </c>
      <c r="G1722">
        <v>13.59</v>
      </c>
      <c r="H1722">
        <v>3600.6</v>
      </c>
      <c r="I1722">
        <v>0</v>
      </c>
      <c r="J1722">
        <v>0.14730578851432075</v>
      </c>
      <c r="K1722">
        <f t="shared" si="82"/>
        <v>0</v>
      </c>
    </row>
    <row r="1723" spans="1:11" x14ac:dyDescent="0.3">
      <c r="A1723" t="s">
        <v>20</v>
      </c>
      <c r="B1723">
        <v>1</v>
      </c>
      <c r="C1723">
        <v>25</v>
      </c>
      <c r="D1723">
        <v>0.15</v>
      </c>
      <c r="E1723" t="s">
        <v>1</v>
      </c>
      <c r="F1723">
        <v>53493.45</v>
      </c>
      <c r="G1723">
        <v>1.69</v>
      </c>
      <c r="H1723">
        <v>3607.15</v>
      </c>
      <c r="I1723">
        <v>0</v>
      </c>
      <c r="J1723">
        <v>1.9738259278562209E-2</v>
      </c>
      <c r="K1723">
        <f t="shared" si="82"/>
        <v>0</v>
      </c>
    </row>
    <row r="1724" spans="1:11" x14ac:dyDescent="0.3">
      <c r="A1724" t="s">
        <v>20</v>
      </c>
      <c r="B1724">
        <v>1</v>
      </c>
      <c r="C1724">
        <v>25</v>
      </c>
      <c r="D1724">
        <v>0.2</v>
      </c>
      <c r="E1724" t="s">
        <v>1</v>
      </c>
      <c r="F1724">
        <v>52904.69</v>
      </c>
      <c r="G1724">
        <v>0.34</v>
      </c>
      <c r="H1724">
        <v>3600.34</v>
      </c>
      <c r="I1724">
        <v>2.3E-2</v>
      </c>
      <c r="J1724">
        <v>8.5148086031459069E-3</v>
      </c>
      <c r="K1724">
        <f t="shared" si="82"/>
        <v>0</v>
      </c>
    </row>
    <row r="1725" spans="1:11" x14ac:dyDescent="0.3">
      <c r="A1725" t="s">
        <v>20</v>
      </c>
      <c r="B1725">
        <v>1</v>
      </c>
      <c r="C1725">
        <v>50</v>
      </c>
      <c r="D1725">
        <v>0.05</v>
      </c>
      <c r="E1725" t="s">
        <v>1</v>
      </c>
      <c r="F1725">
        <v>53223.28</v>
      </c>
      <c r="G1725">
        <v>1.51</v>
      </c>
      <c r="H1725">
        <v>3604.59</v>
      </c>
      <c r="I1725">
        <v>0</v>
      </c>
      <c r="J1725">
        <v>1.4588045831695595E-2</v>
      </c>
      <c r="K1725">
        <f t="shared" si="82"/>
        <v>0</v>
      </c>
    </row>
    <row r="1726" spans="1:11" x14ac:dyDescent="0.3">
      <c r="A1726" t="s">
        <v>20</v>
      </c>
      <c r="B1726">
        <v>1</v>
      </c>
      <c r="C1726">
        <v>50</v>
      </c>
      <c r="D1726">
        <v>0.1</v>
      </c>
      <c r="E1726" t="s">
        <v>1</v>
      </c>
      <c r="F1726">
        <v>52654.97</v>
      </c>
      <c r="G1726">
        <v>0.26</v>
      </c>
      <c r="H1726">
        <v>3600.64</v>
      </c>
      <c r="I1726">
        <v>0</v>
      </c>
      <c r="J1726">
        <v>3.7544306857180132E-3</v>
      </c>
      <c r="K1726">
        <f t="shared" si="82"/>
        <v>0</v>
      </c>
    </row>
    <row r="1727" spans="1:11" x14ac:dyDescent="0.3">
      <c r="A1727" t="s">
        <v>20</v>
      </c>
      <c r="B1727">
        <v>1</v>
      </c>
      <c r="C1727">
        <v>50</v>
      </c>
      <c r="D1727">
        <v>0.15</v>
      </c>
      <c r="E1727" t="s">
        <v>1</v>
      </c>
      <c r="F1727">
        <v>54287.15</v>
      </c>
      <c r="G1727">
        <v>3.17</v>
      </c>
      <c r="H1727">
        <v>3605.79</v>
      </c>
      <c r="I1727">
        <v>0</v>
      </c>
      <c r="J1727">
        <v>3.4868452907677483E-2</v>
      </c>
      <c r="K1727">
        <f t="shared" si="82"/>
        <v>0</v>
      </c>
    </row>
    <row r="1728" spans="1:11" x14ac:dyDescent="0.3">
      <c r="A1728" t="s">
        <v>20</v>
      </c>
      <c r="B1728">
        <v>1</v>
      </c>
      <c r="C1728">
        <v>50</v>
      </c>
      <c r="D1728">
        <v>0.2</v>
      </c>
      <c r="E1728" t="s">
        <v>1</v>
      </c>
      <c r="F1728">
        <v>53647.37</v>
      </c>
      <c r="G1728">
        <v>1.88</v>
      </c>
      <c r="H1728">
        <v>3690.33</v>
      </c>
      <c r="I1728">
        <v>0</v>
      </c>
      <c r="J1728">
        <v>2.26724150091826E-2</v>
      </c>
      <c r="K1728">
        <f t="shared" si="82"/>
        <v>0</v>
      </c>
    </row>
    <row r="1729" spans="1:11" x14ac:dyDescent="0.3">
      <c r="A1729" t="s">
        <v>20</v>
      </c>
      <c r="B1729">
        <v>2</v>
      </c>
      <c r="C1729">
        <v>5</v>
      </c>
      <c r="D1729">
        <v>0.05</v>
      </c>
      <c r="E1729" t="s">
        <v>0</v>
      </c>
      <c r="F1729">
        <v>52458.02</v>
      </c>
      <c r="G1729">
        <v>0</v>
      </c>
      <c r="H1729">
        <v>2395.7800000000002</v>
      </c>
      <c r="I1729">
        <v>5.5E-2</v>
      </c>
      <c r="J1729">
        <v>0</v>
      </c>
      <c r="K1729">
        <f t="shared" si="82"/>
        <v>1</v>
      </c>
    </row>
    <row r="1730" spans="1:11" x14ac:dyDescent="0.3">
      <c r="A1730" t="s">
        <v>20</v>
      </c>
      <c r="B1730">
        <v>2</v>
      </c>
      <c r="C1730">
        <v>5</v>
      </c>
      <c r="D1730">
        <v>0.1</v>
      </c>
      <c r="E1730" t="s">
        <v>0</v>
      </c>
      <c r="F1730">
        <v>52510.42</v>
      </c>
      <c r="G1730">
        <v>0</v>
      </c>
      <c r="H1730">
        <v>2221.85</v>
      </c>
      <c r="I1730">
        <v>0.83899999999999997</v>
      </c>
      <c r="J1730">
        <v>9.9889397274233183E-4</v>
      </c>
      <c r="K1730">
        <f t="shared" si="82"/>
        <v>1</v>
      </c>
    </row>
    <row r="1731" spans="1:11" x14ac:dyDescent="0.3">
      <c r="A1731" t="s">
        <v>20</v>
      </c>
      <c r="B1731">
        <v>2</v>
      </c>
      <c r="C1731">
        <v>5</v>
      </c>
      <c r="D1731">
        <v>0.15</v>
      </c>
      <c r="E1731" t="s">
        <v>0</v>
      </c>
      <c r="F1731">
        <v>52570.81</v>
      </c>
      <c r="G1731">
        <v>0</v>
      </c>
      <c r="H1731">
        <v>2846.17</v>
      </c>
      <c r="I1731">
        <v>0.77800000000000002</v>
      </c>
      <c r="J1731">
        <v>2.1501002134658442E-3</v>
      </c>
      <c r="K1731">
        <f t="shared" si="82"/>
        <v>1</v>
      </c>
    </row>
    <row r="1732" spans="1:11" x14ac:dyDescent="0.3">
      <c r="A1732" t="s">
        <v>20</v>
      </c>
      <c r="B1732">
        <v>2</v>
      </c>
      <c r="C1732">
        <v>5</v>
      </c>
      <c r="D1732">
        <v>0.2</v>
      </c>
      <c r="E1732" t="s">
        <v>0</v>
      </c>
      <c r="F1732">
        <v>52584.34</v>
      </c>
      <c r="G1732">
        <v>0</v>
      </c>
      <c r="H1732">
        <v>2061.7800000000002</v>
      </c>
      <c r="I1732">
        <v>0.67</v>
      </c>
      <c r="J1732">
        <v>2.4080207373438078E-3</v>
      </c>
      <c r="K1732">
        <f t="shared" si="82"/>
        <v>1</v>
      </c>
    </row>
    <row r="1733" spans="1:11" x14ac:dyDescent="0.3">
      <c r="A1733" t="s">
        <v>20</v>
      </c>
      <c r="B1733">
        <v>2</v>
      </c>
      <c r="C1733">
        <v>10</v>
      </c>
      <c r="D1733">
        <v>0.05</v>
      </c>
      <c r="E1733" t="s">
        <v>1</v>
      </c>
      <c r="F1733">
        <v>52615.86</v>
      </c>
      <c r="G1733">
        <v>0.36</v>
      </c>
      <c r="H1733">
        <v>3602.29</v>
      </c>
      <c r="I1733">
        <v>0</v>
      </c>
      <c r="J1733">
        <v>3.0088821499554275E-3</v>
      </c>
      <c r="K1733">
        <f t="shared" si="82"/>
        <v>0</v>
      </c>
    </row>
    <row r="1734" spans="1:11" x14ac:dyDescent="0.3">
      <c r="A1734" t="s">
        <v>20</v>
      </c>
      <c r="B1734">
        <v>2</v>
      </c>
      <c r="C1734">
        <v>10</v>
      </c>
      <c r="D1734">
        <v>0.1</v>
      </c>
      <c r="E1734" t="s">
        <v>1</v>
      </c>
      <c r="F1734">
        <v>52584.34</v>
      </c>
      <c r="G1734">
        <v>0.05</v>
      </c>
      <c r="H1734">
        <v>3616.64</v>
      </c>
      <c r="I1734">
        <v>2.5000000000000001E-2</v>
      </c>
      <c r="J1734">
        <v>2.4080207373438078E-3</v>
      </c>
      <c r="K1734">
        <f t="shared" si="82"/>
        <v>0</v>
      </c>
    </row>
    <row r="1735" spans="1:11" x14ac:dyDescent="0.3">
      <c r="A1735" t="s">
        <v>20</v>
      </c>
      <c r="B1735">
        <v>2</v>
      </c>
      <c r="C1735">
        <v>10</v>
      </c>
      <c r="D1735">
        <v>0.15</v>
      </c>
      <c r="E1735" t="s">
        <v>1</v>
      </c>
      <c r="F1735">
        <v>52805.61</v>
      </c>
      <c r="G1735">
        <v>0.41</v>
      </c>
      <c r="H1735">
        <v>3604.89</v>
      </c>
      <c r="I1735">
        <v>0</v>
      </c>
      <c r="J1735">
        <v>6.6260602287315784E-3</v>
      </c>
      <c r="K1735">
        <f t="shared" si="82"/>
        <v>0</v>
      </c>
    </row>
    <row r="1736" spans="1:11" x14ac:dyDescent="0.3">
      <c r="A1736" t="s">
        <v>20</v>
      </c>
      <c r="B1736">
        <v>2</v>
      </c>
      <c r="C1736">
        <v>10</v>
      </c>
      <c r="D1736">
        <v>0.2</v>
      </c>
      <c r="E1736" t="s">
        <v>1</v>
      </c>
      <c r="F1736">
        <v>52868.66</v>
      </c>
      <c r="G1736">
        <v>0.25</v>
      </c>
      <c r="H1736">
        <v>3604.13</v>
      </c>
      <c r="I1736">
        <v>0</v>
      </c>
      <c r="J1736">
        <v>7.8279736825752622E-3</v>
      </c>
      <c r="K1736">
        <f t="shared" si="82"/>
        <v>0</v>
      </c>
    </row>
    <row r="1737" spans="1:11" x14ac:dyDescent="0.3">
      <c r="A1737" t="s">
        <v>20</v>
      </c>
      <c r="B1737">
        <v>2</v>
      </c>
      <c r="C1737">
        <v>25</v>
      </c>
      <c r="D1737">
        <v>0.05</v>
      </c>
      <c r="E1737" t="s">
        <v>0</v>
      </c>
      <c r="F1737">
        <v>52556.31</v>
      </c>
      <c r="G1737">
        <v>0</v>
      </c>
      <c r="H1737">
        <v>3448.92</v>
      </c>
      <c r="I1737">
        <v>0</v>
      </c>
      <c r="J1737">
        <v>1.8736887133750102E-3</v>
      </c>
      <c r="K1737">
        <f t="shared" si="82"/>
        <v>1</v>
      </c>
    </row>
    <row r="1738" spans="1:11" x14ac:dyDescent="0.3">
      <c r="A1738" t="s">
        <v>20</v>
      </c>
      <c r="B1738">
        <v>2</v>
      </c>
      <c r="C1738">
        <v>25</v>
      </c>
      <c r="D1738">
        <v>0.1</v>
      </c>
      <c r="E1738" t="s">
        <v>1</v>
      </c>
      <c r="F1738">
        <v>52654.97</v>
      </c>
      <c r="G1738">
        <v>0.13</v>
      </c>
      <c r="H1738">
        <v>3611.24</v>
      </c>
      <c r="I1738">
        <v>0</v>
      </c>
      <c r="J1738">
        <v>3.7544306857180132E-3</v>
      </c>
      <c r="K1738">
        <f t="shared" si="82"/>
        <v>0</v>
      </c>
    </row>
    <row r="1739" spans="1:11" x14ac:dyDescent="0.3">
      <c r="A1739" t="s">
        <v>20</v>
      </c>
      <c r="B1739">
        <v>2</v>
      </c>
      <c r="C1739">
        <v>25</v>
      </c>
      <c r="D1739">
        <v>0.15</v>
      </c>
      <c r="E1739" t="s">
        <v>1</v>
      </c>
      <c r="F1739">
        <v>52773.35</v>
      </c>
      <c r="G1739">
        <v>0.08</v>
      </c>
      <c r="H1739">
        <v>3600.49</v>
      </c>
      <c r="I1739">
        <v>0</v>
      </c>
      <c r="J1739">
        <v>6.0110922981844173E-3</v>
      </c>
      <c r="K1739">
        <f t="shared" si="82"/>
        <v>0</v>
      </c>
    </row>
    <row r="1740" spans="1:11" x14ac:dyDescent="0.3">
      <c r="A1740" t="s">
        <v>20</v>
      </c>
      <c r="B1740">
        <v>2</v>
      </c>
      <c r="C1740">
        <v>25</v>
      </c>
      <c r="D1740">
        <v>0.2</v>
      </c>
      <c r="E1740" t="s">
        <v>1</v>
      </c>
      <c r="F1740">
        <v>52887.39</v>
      </c>
      <c r="G1740">
        <v>0.11</v>
      </c>
      <c r="H1740">
        <v>3601.12</v>
      </c>
      <c r="I1740">
        <v>0</v>
      </c>
      <c r="J1740">
        <v>8.1850210892444597E-3</v>
      </c>
      <c r="K1740">
        <f t="shared" si="82"/>
        <v>0</v>
      </c>
    </row>
    <row r="1741" spans="1:11" x14ac:dyDescent="0.3">
      <c r="A1741" t="s">
        <v>20</v>
      </c>
      <c r="B1741">
        <v>2</v>
      </c>
      <c r="C1741">
        <v>50</v>
      </c>
      <c r="D1741">
        <v>0.05</v>
      </c>
      <c r="E1741" t="s">
        <v>1</v>
      </c>
      <c r="F1741">
        <v>52556.31</v>
      </c>
      <c r="G1741">
        <v>0.05</v>
      </c>
      <c r="H1741">
        <v>3601.88</v>
      </c>
      <c r="I1741">
        <v>0</v>
      </c>
      <c r="J1741">
        <v>1.8736887133750102E-3</v>
      </c>
      <c r="K1741">
        <f t="shared" si="82"/>
        <v>0</v>
      </c>
    </row>
    <row r="1742" spans="1:11" x14ac:dyDescent="0.3">
      <c r="A1742" t="s">
        <v>20</v>
      </c>
      <c r="B1742">
        <v>2</v>
      </c>
      <c r="C1742">
        <v>50</v>
      </c>
      <c r="D1742">
        <v>0.1</v>
      </c>
      <c r="E1742" t="s">
        <v>1</v>
      </c>
      <c r="F1742">
        <v>52648.3</v>
      </c>
      <c r="G1742">
        <v>0.06</v>
      </c>
      <c r="H1742">
        <v>3601.25</v>
      </c>
      <c r="I1742">
        <v>0</v>
      </c>
      <c r="J1742">
        <v>3.6272813956761407E-3</v>
      </c>
      <c r="K1742">
        <f t="shared" si="82"/>
        <v>0</v>
      </c>
    </row>
    <row r="1743" spans="1:11" x14ac:dyDescent="0.3">
      <c r="A1743" t="s">
        <v>20</v>
      </c>
      <c r="B1743">
        <v>2</v>
      </c>
      <c r="C1743">
        <v>50</v>
      </c>
      <c r="D1743">
        <v>0.15</v>
      </c>
      <c r="E1743" t="s">
        <v>1</v>
      </c>
      <c r="F1743">
        <v>52773.35</v>
      </c>
      <c r="G1743">
        <v>0.09</v>
      </c>
      <c r="H1743">
        <v>3600.69</v>
      </c>
      <c r="I1743">
        <v>0</v>
      </c>
      <c r="J1743">
        <v>6.0110922981844173E-3</v>
      </c>
      <c r="K1743">
        <f t="shared" si="82"/>
        <v>0</v>
      </c>
    </row>
    <row r="1744" spans="1:11" x14ac:dyDescent="0.3">
      <c r="A1744" t="s">
        <v>20</v>
      </c>
      <c r="B1744">
        <v>2</v>
      </c>
      <c r="C1744">
        <v>50</v>
      </c>
      <c r="D1744">
        <v>0.2</v>
      </c>
      <c r="E1744" t="s">
        <v>0</v>
      </c>
      <c r="F1744">
        <v>52868.66</v>
      </c>
      <c r="G1744">
        <v>0</v>
      </c>
      <c r="H1744">
        <v>1794.73</v>
      </c>
      <c r="I1744">
        <v>0</v>
      </c>
      <c r="J1744">
        <v>7.8279736825752622E-3</v>
      </c>
      <c r="K1744">
        <f t="shared" si="82"/>
        <v>1</v>
      </c>
    </row>
    <row r="1745" spans="1:11" x14ac:dyDescent="0.3">
      <c r="A1745" t="s">
        <v>20</v>
      </c>
      <c r="B1745">
        <v>3</v>
      </c>
      <c r="C1745">
        <v>0</v>
      </c>
      <c r="D1745">
        <v>0.05</v>
      </c>
      <c r="E1745" t="s">
        <v>0</v>
      </c>
      <c r="F1745">
        <v>52648.3</v>
      </c>
      <c r="G1745">
        <v>0</v>
      </c>
      <c r="H1745">
        <v>1067.53</v>
      </c>
      <c r="I1745">
        <v>0</v>
      </c>
      <c r="J1745">
        <v>3.6272813956761407E-3</v>
      </c>
      <c r="K1745">
        <f t="shared" si="82"/>
        <v>1</v>
      </c>
    </row>
    <row r="1746" spans="1:11" x14ac:dyDescent="0.3">
      <c r="A1746" t="s">
        <v>20</v>
      </c>
      <c r="B1746">
        <v>3</v>
      </c>
      <c r="C1746">
        <v>0</v>
      </c>
      <c r="D1746">
        <v>0.1</v>
      </c>
      <c r="E1746" t="s">
        <v>0</v>
      </c>
      <c r="F1746">
        <v>52868.66</v>
      </c>
      <c r="G1746">
        <v>0</v>
      </c>
      <c r="H1746">
        <v>561.51</v>
      </c>
      <c r="I1746">
        <v>0</v>
      </c>
      <c r="J1746">
        <v>7.8279736825752622E-3</v>
      </c>
      <c r="K1746">
        <f t="shared" si="82"/>
        <v>1</v>
      </c>
    </row>
    <row r="1747" spans="1:11" x14ac:dyDescent="0.3">
      <c r="A1747" t="s">
        <v>20</v>
      </c>
      <c r="B1747">
        <v>3</v>
      </c>
      <c r="C1747">
        <v>0</v>
      </c>
      <c r="D1747">
        <v>0.15</v>
      </c>
      <c r="E1747" t="s">
        <v>4</v>
      </c>
      <c r="F1747">
        <v>0</v>
      </c>
      <c r="G1747">
        <v>0</v>
      </c>
      <c r="H1747">
        <v>75.069999999999993</v>
      </c>
      <c r="J1747">
        <v>0</v>
      </c>
      <c r="K1747">
        <f t="shared" si="82"/>
        <v>0</v>
      </c>
    </row>
    <row r="1748" spans="1:11" x14ac:dyDescent="0.3">
      <c r="A1748" t="s">
        <v>20</v>
      </c>
      <c r="B1748">
        <v>3</v>
      </c>
      <c r="C1748">
        <v>0</v>
      </c>
      <c r="D1748">
        <v>0.2</v>
      </c>
      <c r="E1748" t="s">
        <v>4</v>
      </c>
      <c r="F1748">
        <v>0</v>
      </c>
      <c r="G1748">
        <v>0</v>
      </c>
      <c r="H1748">
        <v>28.19</v>
      </c>
      <c r="J1748">
        <v>0</v>
      </c>
      <c r="K1748">
        <f t="shared" si="82"/>
        <v>0</v>
      </c>
    </row>
    <row r="1749" spans="1:11" x14ac:dyDescent="0.3">
      <c r="A1749" t="s">
        <v>20</v>
      </c>
      <c r="B1749">
        <v>3</v>
      </c>
      <c r="C1749">
        <v>10</v>
      </c>
      <c r="D1749">
        <v>0.05</v>
      </c>
      <c r="E1749" t="s">
        <v>0</v>
      </c>
      <c r="F1749">
        <v>52648.3</v>
      </c>
      <c r="G1749">
        <v>0</v>
      </c>
      <c r="H1749">
        <v>599.79999999999995</v>
      </c>
      <c r="I1749">
        <v>0</v>
      </c>
      <c r="J1749">
        <v>3.6272813956761407E-3</v>
      </c>
      <c r="K1749">
        <f t="shared" si="82"/>
        <v>1</v>
      </c>
    </row>
    <row r="1750" spans="1:11" x14ac:dyDescent="0.3">
      <c r="A1750" t="s">
        <v>20</v>
      </c>
      <c r="B1750">
        <v>3</v>
      </c>
      <c r="C1750">
        <v>10</v>
      </c>
      <c r="D1750">
        <v>0.1</v>
      </c>
      <c r="E1750" t="s">
        <v>0</v>
      </c>
      <c r="F1750">
        <v>52868.66</v>
      </c>
      <c r="G1750">
        <v>0</v>
      </c>
      <c r="H1750">
        <v>925.12</v>
      </c>
      <c r="I1750">
        <v>0</v>
      </c>
      <c r="J1750">
        <v>7.8279736825752622E-3</v>
      </c>
      <c r="K1750">
        <f t="shared" si="82"/>
        <v>1</v>
      </c>
    </row>
    <row r="1751" spans="1:11" x14ac:dyDescent="0.3">
      <c r="A1751" t="s">
        <v>20</v>
      </c>
      <c r="B1751">
        <v>3</v>
      </c>
      <c r="C1751">
        <v>10</v>
      </c>
      <c r="D1751">
        <v>0.15</v>
      </c>
      <c r="E1751" t="s">
        <v>4</v>
      </c>
      <c r="F1751">
        <v>0</v>
      </c>
      <c r="G1751">
        <v>0</v>
      </c>
      <c r="H1751">
        <v>24.62</v>
      </c>
      <c r="J1751">
        <v>0</v>
      </c>
      <c r="K1751">
        <f t="shared" si="82"/>
        <v>0</v>
      </c>
    </row>
    <row r="1752" spans="1:11" x14ac:dyDescent="0.3">
      <c r="A1752" t="s">
        <v>20</v>
      </c>
      <c r="B1752">
        <v>3</v>
      </c>
      <c r="C1752">
        <v>10</v>
      </c>
      <c r="D1752">
        <v>0.2</v>
      </c>
      <c r="E1752" t="s">
        <v>4</v>
      </c>
      <c r="F1752">
        <v>0</v>
      </c>
      <c r="G1752">
        <v>0</v>
      </c>
      <c r="H1752">
        <v>24.39</v>
      </c>
      <c r="J1752">
        <v>0</v>
      </c>
      <c r="K1752">
        <f t="shared" si="82"/>
        <v>0</v>
      </c>
    </row>
    <row r="1753" spans="1:11" x14ac:dyDescent="0.3">
      <c r="A1753" t="s">
        <v>20</v>
      </c>
      <c r="B1753">
        <v>3</v>
      </c>
      <c r="C1753">
        <v>25</v>
      </c>
      <c r="D1753">
        <v>0.05</v>
      </c>
      <c r="E1753" t="s">
        <v>0</v>
      </c>
      <c r="F1753">
        <v>52648.3</v>
      </c>
      <c r="G1753">
        <v>0</v>
      </c>
      <c r="H1753">
        <v>970.86</v>
      </c>
      <c r="I1753">
        <v>0</v>
      </c>
      <c r="J1753">
        <v>3.6272813956761407E-3</v>
      </c>
      <c r="K1753">
        <f t="shared" si="82"/>
        <v>1</v>
      </c>
    </row>
    <row r="1754" spans="1:11" x14ac:dyDescent="0.3">
      <c r="A1754" t="s">
        <v>20</v>
      </c>
      <c r="B1754">
        <v>3</v>
      </c>
      <c r="C1754">
        <v>25</v>
      </c>
      <c r="D1754">
        <v>0.1</v>
      </c>
      <c r="E1754" t="s">
        <v>0</v>
      </c>
      <c r="F1754">
        <v>52868.66</v>
      </c>
      <c r="G1754">
        <v>0</v>
      </c>
      <c r="H1754">
        <v>751.88</v>
      </c>
      <c r="I1754">
        <v>0</v>
      </c>
      <c r="J1754">
        <v>7.8279736825752622E-3</v>
      </c>
      <c r="K1754">
        <f t="shared" si="82"/>
        <v>1</v>
      </c>
    </row>
    <row r="1755" spans="1:11" x14ac:dyDescent="0.3">
      <c r="A1755" t="s">
        <v>20</v>
      </c>
      <c r="B1755">
        <v>3</v>
      </c>
      <c r="C1755">
        <v>25</v>
      </c>
      <c r="D1755">
        <v>0.15</v>
      </c>
      <c r="E1755" t="s">
        <v>4</v>
      </c>
      <c r="F1755">
        <v>0</v>
      </c>
      <c r="G1755">
        <v>0</v>
      </c>
      <c r="H1755">
        <v>26.92</v>
      </c>
      <c r="J1755">
        <v>0</v>
      </c>
      <c r="K1755">
        <f t="shared" si="82"/>
        <v>0</v>
      </c>
    </row>
    <row r="1756" spans="1:11" x14ac:dyDescent="0.3">
      <c r="A1756" t="s">
        <v>20</v>
      </c>
      <c r="B1756">
        <v>3</v>
      </c>
      <c r="C1756">
        <v>25</v>
      </c>
      <c r="D1756">
        <v>0.2</v>
      </c>
      <c r="E1756" t="s">
        <v>4</v>
      </c>
      <c r="F1756">
        <v>0</v>
      </c>
      <c r="G1756">
        <v>0</v>
      </c>
      <c r="H1756">
        <v>61.42</v>
      </c>
      <c r="J1756">
        <v>0</v>
      </c>
      <c r="K1756">
        <f t="shared" si="82"/>
        <v>0</v>
      </c>
    </row>
    <row r="1757" spans="1:11" x14ac:dyDescent="0.3">
      <c r="A1757" t="s">
        <v>20</v>
      </c>
      <c r="B1757">
        <v>3</v>
      </c>
      <c r="C1757">
        <v>50</v>
      </c>
      <c r="D1757">
        <v>0.05</v>
      </c>
      <c r="E1757" t="s">
        <v>0</v>
      </c>
      <c r="F1757">
        <v>52648.3</v>
      </c>
      <c r="G1757">
        <v>0</v>
      </c>
      <c r="H1757">
        <v>666.93</v>
      </c>
      <c r="I1757">
        <v>0</v>
      </c>
      <c r="J1757">
        <v>3.6272813956761407E-3</v>
      </c>
      <c r="K1757">
        <f t="shared" si="82"/>
        <v>1</v>
      </c>
    </row>
    <row r="1758" spans="1:11" x14ac:dyDescent="0.3">
      <c r="A1758" t="s">
        <v>20</v>
      </c>
      <c r="B1758">
        <v>3</v>
      </c>
      <c r="C1758">
        <v>50</v>
      </c>
      <c r="D1758">
        <v>0.1</v>
      </c>
      <c r="E1758" t="s">
        <v>0</v>
      </c>
      <c r="F1758">
        <v>52868.66</v>
      </c>
      <c r="G1758">
        <v>0</v>
      </c>
      <c r="H1758">
        <v>485.13</v>
      </c>
      <c r="I1758">
        <v>0</v>
      </c>
      <c r="J1758">
        <v>7.8279736825752622E-3</v>
      </c>
      <c r="K1758">
        <f t="shared" si="82"/>
        <v>1</v>
      </c>
    </row>
    <row r="1759" spans="1:11" x14ac:dyDescent="0.3">
      <c r="A1759" t="s">
        <v>20</v>
      </c>
      <c r="B1759">
        <v>3</v>
      </c>
      <c r="C1759">
        <v>50</v>
      </c>
      <c r="D1759">
        <v>0.15</v>
      </c>
      <c r="E1759" t="s">
        <v>4</v>
      </c>
      <c r="F1759">
        <v>0</v>
      </c>
      <c r="G1759">
        <v>0</v>
      </c>
      <c r="H1759">
        <v>24.8</v>
      </c>
      <c r="J1759">
        <v>0</v>
      </c>
      <c r="K1759">
        <f t="shared" si="82"/>
        <v>0</v>
      </c>
    </row>
    <row r="1760" spans="1:11" x14ac:dyDescent="0.3">
      <c r="A1760" t="s">
        <v>20</v>
      </c>
      <c r="B1760">
        <v>3</v>
      </c>
      <c r="C1760">
        <v>50</v>
      </c>
      <c r="D1760">
        <v>0.2</v>
      </c>
      <c r="E1760" t="s">
        <v>4</v>
      </c>
      <c r="F1760">
        <v>0</v>
      </c>
      <c r="G1760">
        <v>0</v>
      </c>
      <c r="H1760">
        <v>26.43</v>
      </c>
      <c r="J1760">
        <v>0</v>
      </c>
      <c r="K1760">
        <f t="shared" si="82"/>
        <v>0</v>
      </c>
    </row>
  </sheetData>
  <sortState xmlns:xlrd2="http://schemas.microsoft.com/office/spreadsheetml/2017/richdata2" ref="R51:AB675">
    <sortCondition ref="R51:R675"/>
    <sortCondition ref="S51:S675"/>
    <sortCondition ref="T51:T675"/>
    <sortCondition ref="U51:U675"/>
  </sortState>
  <mergeCells count="19">
    <mergeCell ref="AH9:AH12"/>
    <mergeCell ref="AT9:AT12"/>
    <mergeCell ref="R1:AB1"/>
    <mergeCell ref="AH2:AO2"/>
    <mergeCell ref="AT2:BA2"/>
    <mergeCell ref="AH5:AH8"/>
    <mergeCell ref="AT5:AT8"/>
    <mergeCell ref="AH13:AH16"/>
    <mergeCell ref="AT13:AT16"/>
    <mergeCell ref="AH20:AO20"/>
    <mergeCell ref="AT20:BA20"/>
    <mergeCell ref="AH22:AH25"/>
    <mergeCell ref="AT22:AT25"/>
    <mergeCell ref="AH26:AH29"/>
    <mergeCell ref="AT26:AT29"/>
    <mergeCell ref="AH30:AH33"/>
    <mergeCell ref="AT30:AT33"/>
    <mergeCell ref="AH34:AH37"/>
    <mergeCell ref="AT34:AT37"/>
  </mergeCells>
  <phoneticPr fontId="7" type="noConversion"/>
  <pageMargins left="0.511811024" right="0.511811024" top="0.78740157499999996" bottom="0.78740157499999996" header="0.31496062000000002" footer="0.3149606200000000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DA9143-7673-4D96-A97A-06C2AB49AB7D}">
  <dimension ref="A1:AZ1135"/>
  <sheetViews>
    <sheetView topLeftCell="AD1" workbookViewId="0">
      <selection activeCell="A26" sqref="A26"/>
    </sheetView>
  </sheetViews>
  <sheetFormatPr defaultRowHeight="14.4" x14ac:dyDescent="0.3"/>
  <cols>
    <col min="1" max="1" width="15.6640625" customWidth="1"/>
    <col min="2" max="2" width="16" customWidth="1"/>
    <col min="4" max="4" width="10.77734375" customWidth="1"/>
    <col min="6" max="6" width="10.21875" customWidth="1"/>
    <col min="7" max="8" width="15.6640625" customWidth="1"/>
    <col min="9" max="10" width="10.5546875" customWidth="1"/>
    <col min="11" max="11" width="16.109375" customWidth="1"/>
    <col min="40" max="40" width="10.33203125" bestFit="1" customWidth="1"/>
  </cols>
  <sheetData>
    <row r="1" spans="1:52" x14ac:dyDescent="0.3">
      <c r="A1" s="36" t="s">
        <v>35</v>
      </c>
      <c r="B1" s="37" t="s">
        <v>36</v>
      </c>
      <c r="C1" s="37" t="s">
        <v>37</v>
      </c>
      <c r="D1" s="37" t="s">
        <v>38</v>
      </c>
      <c r="E1" s="37" t="s">
        <v>39</v>
      </c>
      <c r="F1" s="37" t="s">
        <v>40</v>
      </c>
      <c r="G1" s="37" t="s">
        <v>41</v>
      </c>
      <c r="H1" s="37" t="s">
        <v>42</v>
      </c>
      <c r="I1" s="37" t="s">
        <v>43</v>
      </c>
      <c r="J1" s="37" t="s">
        <v>44</v>
      </c>
      <c r="K1" s="38" t="s">
        <v>45</v>
      </c>
      <c r="L1" s="2" t="s">
        <v>32</v>
      </c>
      <c r="M1" t="s">
        <v>48</v>
      </c>
      <c r="N1" t="s">
        <v>49</v>
      </c>
      <c r="O1" s="34" t="s">
        <v>47</v>
      </c>
      <c r="P1" s="35"/>
      <c r="Q1" s="133" t="s">
        <v>24</v>
      </c>
      <c r="R1" s="133"/>
      <c r="S1" s="133"/>
      <c r="T1" s="133"/>
      <c r="U1" s="133"/>
      <c r="V1" s="133"/>
      <c r="W1" s="133"/>
      <c r="X1" s="133"/>
      <c r="Y1" s="133"/>
      <c r="Z1" s="133"/>
      <c r="AA1" s="133"/>
    </row>
    <row r="2" spans="1:52" x14ac:dyDescent="0.3">
      <c r="A2" t="s">
        <v>18</v>
      </c>
      <c r="B2">
        <v>0</v>
      </c>
      <c r="C2">
        <v>0</v>
      </c>
      <c r="D2">
        <v>0.05</v>
      </c>
      <c r="E2">
        <v>100</v>
      </c>
      <c r="F2">
        <v>11702.9</v>
      </c>
      <c r="G2">
        <v>585.68299999999999</v>
      </c>
      <c r="H2">
        <v>80</v>
      </c>
      <c r="I2">
        <v>348</v>
      </c>
      <c r="J2">
        <v>1800.16</v>
      </c>
      <c r="K2">
        <v>68886</v>
      </c>
      <c r="L2" s="33">
        <f>IF(F2&lt;&gt;"inf",'Heuristica 48'!$F2/O2-1)</f>
        <v>0</v>
      </c>
      <c r="M2" s="39">
        <f>IF(AND(F2&lt;&gt;"inf",N2&lt;&gt;0),F2/N2-1,"---")</f>
        <v>6.0667123439586135E-3</v>
      </c>
      <c r="N2">
        <f>SUMPRODUCT(($A$512:$A$1135=A2)*($B$512:$B$1135=B2)*($C$512:$C$1135=C2)*($D$512:$D$1135=D2)*($F$512:$F$1135))</f>
        <v>11632.33</v>
      </c>
      <c r="O2">
        <f>IF(AND('Heuristica 48'!$C2=0,'Heuristica 48'!$B2=0,'Heuristica 48'!$F2&lt;&gt;"inf",OR(AND(B1=0,'Heuristica 48'!$F2&lt;O1),B1&lt;&gt;0)),'Heuristica 48'!$F2,O1)</f>
        <v>11702.9</v>
      </c>
      <c r="Q2" s="26" t="s">
        <v>35</v>
      </c>
      <c r="R2" s="27" t="s">
        <v>36</v>
      </c>
      <c r="S2" s="27" t="s">
        <v>37</v>
      </c>
      <c r="T2" s="27" t="s">
        <v>38</v>
      </c>
      <c r="U2" s="27" t="s">
        <v>39</v>
      </c>
      <c r="V2" s="27" t="s">
        <v>40</v>
      </c>
      <c r="W2" s="27" t="s">
        <v>41</v>
      </c>
      <c r="X2" s="27" t="s">
        <v>42</v>
      </c>
      <c r="Y2" s="27" t="s">
        <v>43</v>
      </c>
      <c r="Z2" s="27" t="s">
        <v>44</v>
      </c>
      <c r="AA2" s="28" t="s">
        <v>45</v>
      </c>
      <c r="AB2" s="2" t="s">
        <v>32</v>
      </c>
      <c r="AC2" t="s">
        <v>48</v>
      </c>
      <c r="AE2" s="40"/>
      <c r="AG2" s="131" t="s">
        <v>24</v>
      </c>
      <c r="AH2" s="131"/>
      <c r="AI2" s="131"/>
      <c r="AJ2" s="131"/>
      <c r="AK2" s="131"/>
      <c r="AL2" s="131"/>
      <c r="AM2" s="131"/>
      <c r="AN2" s="131"/>
      <c r="AS2" s="131" t="s">
        <v>34</v>
      </c>
      <c r="AT2" s="131"/>
      <c r="AU2" s="131"/>
      <c r="AV2" s="131"/>
      <c r="AW2" s="131"/>
      <c r="AX2" s="131"/>
      <c r="AY2" s="131"/>
      <c r="AZ2" s="131"/>
    </row>
    <row r="3" spans="1:52" x14ac:dyDescent="0.3">
      <c r="A3" t="s">
        <v>18</v>
      </c>
      <c r="B3">
        <v>0</v>
      </c>
      <c r="C3">
        <v>0</v>
      </c>
      <c r="D3">
        <v>0.1</v>
      </c>
      <c r="E3">
        <v>100</v>
      </c>
      <c r="F3">
        <v>11632.3</v>
      </c>
      <c r="G3">
        <v>977.71600000000001</v>
      </c>
      <c r="H3">
        <v>175</v>
      </c>
      <c r="I3">
        <v>283</v>
      </c>
      <c r="J3">
        <v>1802.38</v>
      </c>
      <c r="K3">
        <v>63929</v>
      </c>
      <c r="L3" s="33">
        <f>IF(F3&lt;&gt;"inf",'Heuristica 48'!$F3/O3-1)</f>
        <v>0</v>
      </c>
      <c r="M3" s="39">
        <f t="shared" ref="M3:M66" si="0">IF(AND(F3&lt;&gt;"inf",N3&lt;&gt;0),F3/N3-1,"---")</f>
        <v>-2.5790189928098783E-6</v>
      </c>
      <c r="N3">
        <f t="shared" ref="N3:N66" si="1">SUMPRODUCT(($A$512:$A$1135=A3)*($B$512:$B$1135=B3)*($C$512:$C$1135=C3)*($D$512:$D$1135=D3)*($F$512:$F$1135))</f>
        <v>11632.33</v>
      </c>
      <c r="O3">
        <f>IF(AND('Heuristica 48'!$C3=0,'Heuristica 48'!$B3=0,'Heuristica 48'!$F3&lt;&gt;"inf",OR(AND(B2=0,'Heuristica 48'!$F3&lt;O2),B2&lt;&gt;0)),'Heuristica 48'!$F3,O2)</f>
        <v>11632.3</v>
      </c>
      <c r="Q3" s="29" t="s">
        <v>24</v>
      </c>
      <c r="R3" s="30">
        <v>0</v>
      </c>
      <c r="S3" s="30">
        <v>0</v>
      </c>
      <c r="T3" s="30">
        <v>0.05</v>
      </c>
      <c r="U3" s="30">
        <v>200</v>
      </c>
      <c r="V3" s="30">
        <v>33270.9</v>
      </c>
      <c r="W3" s="30">
        <v>818.72</v>
      </c>
      <c r="X3" s="30">
        <v>2664</v>
      </c>
      <c r="Y3" s="30">
        <v>6247</v>
      </c>
      <c r="Z3" s="30">
        <v>1800.16</v>
      </c>
      <c r="AA3" s="31">
        <v>183460</v>
      </c>
      <c r="AB3" s="39">
        <v>0</v>
      </c>
      <c r="AC3" s="39">
        <v>-1.2022503722564082E-6</v>
      </c>
      <c r="AG3" s="3" t="s">
        <v>26</v>
      </c>
      <c r="AH3" s="4" t="s">
        <v>10</v>
      </c>
      <c r="AI3" s="4" t="s">
        <v>33</v>
      </c>
      <c r="AJ3" s="4" t="s">
        <v>4</v>
      </c>
      <c r="AK3" s="4" t="s">
        <v>50</v>
      </c>
      <c r="AL3" s="4" t="s">
        <v>52</v>
      </c>
      <c r="AM3" s="4" t="s">
        <v>51</v>
      </c>
      <c r="AN3" s="4" t="s">
        <v>53</v>
      </c>
      <c r="AS3" s="3" t="s">
        <v>26</v>
      </c>
      <c r="AT3" s="4" t="s">
        <v>10</v>
      </c>
      <c r="AU3" s="4" t="s">
        <v>33</v>
      </c>
      <c r="AV3" s="4" t="s">
        <v>4</v>
      </c>
      <c r="AW3" s="4" t="s">
        <v>54</v>
      </c>
      <c r="AX3" s="4" t="s">
        <v>52</v>
      </c>
      <c r="AY3" s="4" t="s">
        <v>51</v>
      </c>
      <c r="AZ3" s="4" t="s">
        <v>53</v>
      </c>
    </row>
    <row r="4" spans="1:52" x14ac:dyDescent="0.3">
      <c r="A4" t="s">
        <v>18</v>
      </c>
      <c r="B4">
        <v>0</v>
      </c>
      <c r="C4">
        <v>0</v>
      </c>
      <c r="D4">
        <v>0.15</v>
      </c>
      <c r="E4">
        <v>100</v>
      </c>
      <c r="F4">
        <v>11702.9</v>
      </c>
      <c r="G4">
        <v>259.38400000000001</v>
      </c>
      <c r="H4">
        <v>38</v>
      </c>
      <c r="I4">
        <v>331</v>
      </c>
      <c r="J4">
        <v>1801.13</v>
      </c>
      <c r="K4">
        <v>66308</v>
      </c>
      <c r="L4" s="33">
        <f>IF(F4&lt;&gt;"inf",'Heuristica 48'!$F4/O4-1)</f>
        <v>6.0693070158095441E-3</v>
      </c>
      <c r="M4" s="39">
        <f t="shared" si="0"/>
        <v>6.0667123439586135E-3</v>
      </c>
      <c r="N4">
        <f t="shared" si="1"/>
        <v>11632.33</v>
      </c>
      <c r="O4">
        <f>IF(AND('Heuristica 48'!$C4=0,'Heuristica 48'!$B4=0,'Heuristica 48'!$F4&lt;&gt;"inf",OR(AND(B3=0,'Heuristica 48'!$F4&lt;O3),B3&lt;&gt;0)),'Heuristica 48'!$F4,O3)</f>
        <v>11632.3</v>
      </c>
      <c r="Q4" s="32" t="s">
        <v>24</v>
      </c>
      <c r="R4" s="24">
        <v>0</v>
      </c>
      <c r="S4" s="24">
        <v>0</v>
      </c>
      <c r="T4" s="24">
        <v>0.1</v>
      </c>
      <c r="U4" s="24">
        <v>200</v>
      </c>
      <c r="V4" s="24">
        <v>33270.9</v>
      </c>
      <c r="W4" s="24">
        <v>215.18700000000001</v>
      </c>
      <c r="X4" s="24">
        <v>560</v>
      </c>
      <c r="Y4" s="24">
        <v>6871</v>
      </c>
      <c r="Z4" s="24">
        <v>1800.02</v>
      </c>
      <c r="AA4" s="25">
        <v>165757</v>
      </c>
      <c r="AB4" s="39">
        <v>0</v>
      </c>
      <c r="AC4" s="39">
        <v>-1.2022503722564082E-6</v>
      </c>
      <c r="AF4">
        <v>0</v>
      </c>
      <c r="AG4" s="1" t="s">
        <v>27</v>
      </c>
      <c r="AH4" s="1">
        <v>0</v>
      </c>
      <c r="AI4" s="1">
        <v>1</v>
      </c>
      <c r="AJ4" s="1">
        <f>(COUNTIFS($R$3:$R$54,AF4,$S$3:$S$54,AH4)-COUNTIFS($R$3:$R$54,AF4,$S$3:$S$54,AH4))/4</f>
        <v>0</v>
      </c>
      <c r="AK4" s="41">
        <f>AVERAGEIFS($V$3:$V$54,$R$3:$R$54,AF4,$S$3:$S$54,AH4)</f>
        <v>33270.9</v>
      </c>
      <c r="AL4" s="41">
        <f>AVERAGEIFS($W$3:$W$54,$R$3:$R$54,AF4,$S$3:$S$54,AH4)</f>
        <v>281.05055000000004</v>
      </c>
      <c r="AM4" s="42">
        <f>AVERAGEIFS($Y$3:$Y$54,$R$3:$R$54,AF4,$S$3:$S$54,AH4)</f>
        <v>7334</v>
      </c>
      <c r="AN4" s="42">
        <f>AVERAGEIFS($AA$3:$AA$54,$R$3:$R$54,AF4,$S$3:$S$54,AH4)</f>
        <v>184297.5</v>
      </c>
      <c r="AR4">
        <v>0</v>
      </c>
      <c r="AS4" s="1" t="s">
        <v>27</v>
      </c>
      <c r="AT4" s="1">
        <v>0</v>
      </c>
      <c r="AU4" s="1" t="e">
        <f>Model_dem!#REF!</f>
        <v>#REF!</v>
      </c>
      <c r="AV4" s="1" t="e">
        <f>Model_dem!#REF!</f>
        <v>#REF!</v>
      </c>
      <c r="AW4" s="16">
        <f>AVERAGEIFS($M$2:$M$487,$B$2:$B$487,AR4,$C$2:$C$487,AT4)</f>
        <v>6.3053749500871885E-3</v>
      </c>
      <c r="AX4" s="41">
        <f>AVERAGEIFS($G$2:$G$487,$B$2:$B$487,AR4,$C$2:$C$487,AT4)</f>
        <v>742.65856818181817</v>
      </c>
      <c r="AY4" s="42">
        <f>AVERAGEIFS($I$2:$I$487,$B$2:$B$487,AR4,$C$2:$C$487,AT4)</f>
        <v>2349.909090909091</v>
      </c>
      <c r="AZ4" s="42">
        <f>AVERAGEIFS($K$2:$K$487,$B$2:$B$487,AR4,$C$2:$C$487,AT4)</f>
        <v>93410.340909090912</v>
      </c>
    </row>
    <row r="5" spans="1:52" x14ac:dyDescent="0.3">
      <c r="A5" t="s">
        <v>18</v>
      </c>
      <c r="B5">
        <v>0</v>
      </c>
      <c r="C5">
        <v>0</v>
      </c>
      <c r="D5">
        <v>0.2</v>
      </c>
      <c r="E5">
        <v>100</v>
      </c>
      <c r="F5">
        <v>11945.2</v>
      </c>
      <c r="G5">
        <v>156.541</v>
      </c>
      <c r="H5">
        <v>22</v>
      </c>
      <c r="I5">
        <v>376</v>
      </c>
      <c r="J5">
        <v>1801.2</v>
      </c>
      <c r="K5">
        <v>77992</v>
      </c>
      <c r="L5" s="33">
        <f>IF(F5&lt;&gt;"inf",'Heuristica 48'!$F5/O5-1)</f>
        <v>2.6899237468084758E-2</v>
      </c>
      <c r="M5" s="39">
        <f t="shared" si="0"/>
        <v>2.6896589075447563E-2</v>
      </c>
      <c r="N5">
        <f t="shared" si="1"/>
        <v>11632.33</v>
      </c>
      <c r="O5">
        <f>IF(AND('Heuristica 48'!$C5=0,'Heuristica 48'!$B5=0,'Heuristica 48'!$F5&lt;&gt;"inf",OR(AND(B4=0,'Heuristica 48'!$F5&lt;O4),B4&lt;&gt;0)),'Heuristica 48'!$F5,O4)</f>
        <v>11632.3</v>
      </c>
      <c r="Q5" s="29" t="s">
        <v>24</v>
      </c>
      <c r="R5" s="30">
        <v>0</v>
      </c>
      <c r="S5" s="30">
        <v>0</v>
      </c>
      <c r="T5" s="30">
        <v>0.15</v>
      </c>
      <c r="U5" s="30">
        <v>200</v>
      </c>
      <c r="V5" s="30">
        <v>33270.9</v>
      </c>
      <c r="W5" s="30">
        <v>29.6111</v>
      </c>
      <c r="X5" s="30">
        <v>22</v>
      </c>
      <c r="Y5" s="30">
        <v>8797</v>
      </c>
      <c r="Z5" s="30">
        <v>1800.87</v>
      </c>
      <c r="AA5" s="31">
        <v>203594</v>
      </c>
      <c r="AB5" s="39">
        <v>0</v>
      </c>
      <c r="AC5" s="39">
        <v>-1.2022503722564082E-6</v>
      </c>
      <c r="AF5">
        <v>1</v>
      </c>
      <c r="AG5" s="130" t="s">
        <v>28</v>
      </c>
      <c r="AH5" s="1">
        <v>5</v>
      </c>
      <c r="AI5" s="1" t="e">
        <f>Model_dem!#REF!</f>
        <v>#REF!</v>
      </c>
      <c r="AJ5" s="44" t="e">
        <f>Model_dem!#REF!-COUNTIFS($R$3:$R$54,AF5,$S$3:$S$54,AH5)</f>
        <v>#REF!</v>
      </c>
      <c r="AK5" s="8">
        <f t="shared" ref="AK5:AK16" si="2">AVERAGEIFS($V$3:$V$54,$R$3:$R$54,AF5,$S$3:$S$54,AH5)</f>
        <v>33435.300000000003</v>
      </c>
      <c r="AL5" s="8">
        <f t="shared" ref="AL5:AL16" si="3">AVERAGEIFS($W$3:$W$54,$R$3:$R$54,AF5,$S$3:$S$54,AH5)</f>
        <v>258.63475000000005</v>
      </c>
      <c r="AM5" s="43">
        <f t="shared" ref="AM5:AM16" si="4">AVERAGEIFS($Y$3:$Y$54,$R$3:$R$54,AF5,$S$3:$S$54,AH5)</f>
        <v>1430.5</v>
      </c>
      <c r="AN5" s="43">
        <f t="shared" ref="AN5:AN16" si="5">AVERAGEIFS($AA$3:$AA$54,$R$3:$R$54,AF5,$S$3:$S$54,AH5)</f>
        <v>56408</v>
      </c>
      <c r="AR5">
        <v>1</v>
      </c>
      <c r="AS5" s="130" t="s">
        <v>28</v>
      </c>
      <c r="AT5" s="1">
        <v>5</v>
      </c>
      <c r="AU5" s="1" t="e">
        <f>Model_dem!#REF!</f>
        <v>#REF!</v>
      </c>
      <c r="AV5" s="44" t="e">
        <f>Model_dem!#REF!</f>
        <v>#REF!</v>
      </c>
      <c r="AW5" s="6">
        <f t="shared" ref="AW5:AW16" si="6">AVERAGEIFS($M$2:$M$487,$B$2:$B$487,AR5,$C$2:$C$487,AT5)</f>
        <v>6.0171271548638289E-3</v>
      </c>
      <c r="AX5" s="8">
        <f t="shared" ref="AX5:AX16" si="7">AVERAGEIFS($G$2:$G$487,$B$2:$B$487,AR5,$C$2:$C$487,AT5)</f>
        <v>936.9647454545451</v>
      </c>
      <c r="AY5" s="43">
        <f t="shared" ref="AY5:AY16" si="8">AVERAGEIFS($I$2:$I$487,$B$2:$B$487,AR5,$C$2:$C$487,AT5)</f>
        <v>371.84090909090907</v>
      </c>
      <c r="AZ5" s="43">
        <f t="shared" ref="AZ5:AZ16" si="9">AVERAGEIFS($K$2:$K$487,$B$2:$B$487,AR5,$C$2:$C$487,AT5)</f>
        <v>29631.590909090908</v>
      </c>
    </row>
    <row r="6" spans="1:52" x14ac:dyDescent="0.3">
      <c r="A6" t="s">
        <v>18</v>
      </c>
      <c r="B6">
        <v>1</v>
      </c>
      <c r="C6">
        <v>5</v>
      </c>
      <c r="D6">
        <v>0.05</v>
      </c>
      <c r="E6">
        <v>100</v>
      </c>
      <c r="F6">
        <v>11681.2</v>
      </c>
      <c r="G6">
        <v>38.561100000000003</v>
      </c>
      <c r="H6">
        <v>0</v>
      </c>
      <c r="I6">
        <v>175</v>
      </c>
      <c r="J6">
        <v>1801.09</v>
      </c>
      <c r="K6">
        <v>49875</v>
      </c>
      <c r="L6" s="33">
        <f>IF(F6&lt;&gt;"inf",'Heuristica 48'!$F6/O6-1)</f>
        <v>4.2038117999021463E-3</v>
      </c>
      <c r="M6" s="39">
        <f t="shared" si="0"/>
        <v>4.5135590912237511E-4</v>
      </c>
      <c r="N6">
        <f t="shared" si="1"/>
        <v>11675.93</v>
      </c>
      <c r="O6">
        <f>IF(AND('Heuristica 48'!$C6=0,'Heuristica 48'!$B6=0,'Heuristica 48'!$F6&lt;&gt;"inf",OR(AND(B5=0,'Heuristica 48'!$F6&lt;O5),B5&lt;&gt;0)),'Heuristica 48'!$F6,O5)</f>
        <v>11632.3</v>
      </c>
      <c r="Q6" s="32" t="s">
        <v>24</v>
      </c>
      <c r="R6" s="24">
        <v>0</v>
      </c>
      <c r="S6" s="24">
        <v>0</v>
      </c>
      <c r="T6" s="24">
        <v>0.2</v>
      </c>
      <c r="U6" s="24">
        <v>200</v>
      </c>
      <c r="V6" s="24">
        <v>33270.9</v>
      </c>
      <c r="W6" s="24">
        <v>60.684100000000001</v>
      </c>
      <c r="X6" s="24">
        <v>63</v>
      </c>
      <c r="Y6" s="24">
        <v>7421</v>
      </c>
      <c r="Z6" s="24">
        <v>1800.09</v>
      </c>
      <c r="AA6" s="25">
        <v>184379</v>
      </c>
      <c r="AB6" s="39">
        <v>0</v>
      </c>
      <c r="AC6" s="39">
        <v>-1.2022503722564082E-6</v>
      </c>
      <c r="AF6">
        <v>1</v>
      </c>
      <c r="AG6" s="130"/>
      <c r="AH6" s="1">
        <v>10</v>
      </c>
      <c r="AI6" s="1" t="e">
        <f>Model_dem!#REF!</f>
        <v>#REF!</v>
      </c>
      <c r="AJ6" s="1" t="e">
        <f>Model_dem!#REF!-COUNTIFS($R$3:$R$54,AF6,$S$3:$S$54,AH6)</f>
        <v>#REF!</v>
      </c>
      <c r="AK6" s="8">
        <f t="shared" si="2"/>
        <v>33582.175000000003</v>
      </c>
      <c r="AL6" s="8">
        <f t="shared" si="3"/>
        <v>848.11325000000011</v>
      </c>
      <c r="AM6" s="43">
        <f t="shared" si="4"/>
        <v>295.5</v>
      </c>
      <c r="AN6" s="43">
        <f t="shared" si="5"/>
        <v>28873.75</v>
      </c>
      <c r="AR6">
        <v>1</v>
      </c>
      <c r="AS6" s="130"/>
      <c r="AT6" s="1">
        <v>10</v>
      </c>
      <c r="AU6" s="1" t="e">
        <f>Model_dem!#REF!</f>
        <v>#REF!</v>
      </c>
      <c r="AV6" s="1" t="e">
        <f>Model_dem!#REF!</f>
        <v>#REF!</v>
      </c>
      <c r="AW6" s="6">
        <f t="shared" si="6"/>
        <v>9.5123049788993982E-3</v>
      </c>
      <c r="AX6" s="8">
        <f t="shared" si="7"/>
        <v>1088.5850131578948</v>
      </c>
      <c r="AY6" s="43">
        <f t="shared" si="8"/>
        <v>190.86842105263159</v>
      </c>
      <c r="AZ6" s="43">
        <f t="shared" si="9"/>
        <v>21556.07894736842</v>
      </c>
    </row>
    <row r="7" spans="1:52" x14ac:dyDescent="0.3">
      <c r="A7" t="s">
        <v>18</v>
      </c>
      <c r="B7">
        <v>1</v>
      </c>
      <c r="C7">
        <v>5</v>
      </c>
      <c r="D7">
        <v>0.1</v>
      </c>
      <c r="E7">
        <v>100</v>
      </c>
      <c r="F7">
        <v>11702.9</v>
      </c>
      <c r="G7">
        <v>97.077600000000004</v>
      </c>
      <c r="H7">
        <v>5</v>
      </c>
      <c r="I7">
        <v>239</v>
      </c>
      <c r="J7">
        <v>1800.07</v>
      </c>
      <c r="K7">
        <v>53378</v>
      </c>
      <c r="L7" s="33">
        <f>IF(F7&lt;&gt;"inf",'Heuristica 48'!$F7/O7-1)</f>
        <v>6.0693070158095441E-3</v>
      </c>
      <c r="M7" s="39">
        <f t="shared" si="0"/>
        <v>-3.7312511652178859E-3</v>
      </c>
      <c r="N7">
        <f t="shared" si="1"/>
        <v>11746.73</v>
      </c>
      <c r="O7">
        <f>IF(AND('Heuristica 48'!$C7=0,'Heuristica 48'!$B7=0,'Heuristica 48'!$F7&lt;&gt;"inf",OR(AND(B6=0,'Heuristica 48'!$F7&lt;O6),B6&lt;&gt;0)),'Heuristica 48'!$F7,O6)</f>
        <v>11632.3</v>
      </c>
      <c r="Q7" s="29" t="s">
        <v>24</v>
      </c>
      <c r="R7" s="30">
        <v>1</v>
      </c>
      <c r="S7" s="30">
        <v>5</v>
      </c>
      <c r="T7" s="30">
        <v>0.05</v>
      </c>
      <c r="U7" s="30">
        <v>200</v>
      </c>
      <c r="V7" s="30">
        <v>33316.5</v>
      </c>
      <c r="W7" s="30">
        <v>160.119</v>
      </c>
      <c r="X7" s="30">
        <v>54</v>
      </c>
      <c r="Y7" s="30">
        <v>1448</v>
      </c>
      <c r="Z7" s="30">
        <v>1800.05</v>
      </c>
      <c r="AA7" s="31">
        <v>61209</v>
      </c>
      <c r="AB7" s="39">
        <v>1.3705670721260166E-3</v>
      </c>
      <c r="AC7" s="39">
        <v>-1.4829476011195553E-3</v>
      </c>
      <c r="AF7">
        <v>1</v>
      </c>
      <c r="AG7" s="130"/>
      <c r="AH7" s="1">
        <v>25</v>
      </c>
      <c r="AI7" s="1" t="e">
        <f>Model_dem!#REF!</f>
        <v>#REF!</v>
      </c>
      <c r="AJ7" s="1" t="e">
        <f>Model_dem!#REF!-COUNTIFS($R$3:$R$54,AF7,$S$3:$S$54,AH7)</f>
        <v>#REF!</v>
      </c>
      <c r="AK7" s="8">
        <f t="shared" si="2"/>
        <v>33646.400000000001</v>
      </c>
      <c r="AL7" s="8">
        <f t="shared" si="3"/>
        <v>516.45375000000001</v>
      </c>
      <c r="AM7" s="43">
        <f t="shared" si="4"/>
        <v>267.5</v>
      </c>
      <c r="AN7" s="43">
        <f t="shared" si="5"/>
        <v>20099.25</v>
      </c>
      <c r="AR7">
        <v>1</v>
      </c>
      <c r="AS7" s="130"/>
      <c r="AT7" s="1">
        <v>25</v>
      </c>
      <c r="AU7" s="1" t="e">
        <f>Model_dem!#REF!</f>
        <v>#REF!</v>
      </c>
      <c r="AV7" s="1" t="e">
        <f>Model_dem!#REF!</f>
        <v>#REF!</v>
      </c>
      <c r="AW7" s="6">
        <f t="shared" si="6"/>
        <v>2.0785689086831018E-2</v>
      </c>
      <c r="AX7" s="8">
        <f t="shared" si="7"/>
        <v>1162.8252970000003</v>
      </c>
      <c r="AY7" s="43">
        <f t="shared" si="8"/>
        <v>2501.4499999999998</v>
      </c>
      <c r="AZ7" s="43">
        <f t="shared" si="9"/>
        <v>11345.174999999999</v>
      </c>
    </row>
    <row r="8" spans="1:52" x14ac:dyDescent="0.3">
      <c r="A8" t="s">
        <v>18</v>
      </c>
      <c r="B8">
        <v>1</v>
      </c>
      <c r="C8">
        <v>5</v>
      </c>
      <c r="D8">
        <v>0.15</v>
      </c>
      <c r="E8">
        <v>100</v>
      </c>
      <c r="F8">
        <v>11786.8</v>
      </c>
      <c r="G8">
        <v>911.29600000000005</v>
      </c>
      <c r="H8">
        <v>80</v>
      </c>
      <c r="I8">
        <v>176</v>
      </c>
      <c r="J8">
        <v>1801.46</v>
      </c>
      <c r="K8">
        <v>44628</v>
      </c>
      <c r="L8" s="33">
        <f>IF(F8&lt;&gt;"inf",'Heuristica 48'!$F8/O8-1)</f>
        <v>1.3281982067175013E-2</v>
      </c>
      <c r="M8" s="39">
        <f t="shared" si="0"/>
        <v>-2.9120295741549063E-2</v>
      </c>
      <c r="N8">
        <f t="shared" si="1"/>
        <v>12140.33</v>
      </c>
      <c r="O8">
        <f>IF(AND('Heuristica 48'!$C8=0,'Heuristica 48'!$B8=0,'Heuristica 48'!$F8&lt;&gt;"inf",OR(AND(B7=0,'Heuristica 48'!$F8&lt;O7),B7&lt;&gt;0)),'Heuristica 48'!$F8,O7)</f>
        <v>11632.3</v>
      </c>
      <c r="Q8" s="32" t="s">
        <v>24</v>
      </c>
      <c r="R8" s="24">
        <v>1</v>
      </c>
      <c r="S8" s="24">
        <v>5</v>
      </c>
      <c r="T8" s="24">
        <v>0.1</v>
      </c>
      <c r="U8" s="24">
        <v>200</v>
      </c>
      <c r="V8" s="24">
        <v>33366</v>
      </c>
      <c r="W8" s="24">
        <v>306.58199999999999</v>
      </c>
      <c r="X8" s="24">
        <v>138</v>
      </c>
      <c r="Y8" s="24">
        <v>1397</v>
      </c>
      <c r="Z8" s="24">
        <v>1800.64</v>
      </c>
      <c r="AA8" s="25">
        <v>66154</v>
      </c>
      <c r="AB8" s="39">
        <v>2.8583536964734702E-3</v>
      </c>
      <c r="AC8" s="39">
        <v>-2.4488824563329015E-3</v>
      </c>
      <c r="AF8">
        <v>1</v>
      </c>
      <c r="AG8" s="130"/>
      <c r="AH8" s="1">
        <v>50</v>
      </c>
      <c r="AI8" s="1" t="e">
        <f>Model_dem!#REF!</f>
        <v>#REF!</v>
      </c>
      <c r="AJ8" s="1" t="e">
        <f>Model_dem!#REF!-COUNTIFS($R$3:$R$54,AF8,$S$3:$S$54,AH8)</f>
        <v>#REF!</v>
      </c>
      <c r="AK8" s="8">
        <f t="shared" si="2"/>
        <v>33793.25</v>
      </c>
      <c r="AL8" s="8">
        <f t="shared" si="3"/>
        <v>559.14750000000004</v>
      </c>
      <c r="AM8" s="43">
        <f t="shared" si="4"/>
        <v>171</v>
      </c>
      <c r="AN8" s="43">
        <f t="shared" si="5"/>
        <v>20374</v>
      </c>
      <c r="AR8">
        <v>1</v>
      </c>
      <c r="AS8" s="130"/>
      <c r="AT8" s="1">
        <v>50</v>
      </c>
      <c r="AU8" s="1" t="e">
        <f>Model_dem!#REF!</f>
        <v>#REF!</v>
      </c>
      <c r="AV8" s="1" t="e">
        <f>Model_dem!#REF!</f>
        <v>#REF!</v>
      </c>
      <c r="AW8" s="6">
        <f t="shared" si="6"/>
        <v>2.7421159461222557E-2</v>
      </c>
      <c r="AX8" s="8">
        <f t="shared" si="7"/>
        <v>1221.551009268293</v>
      </c>
      <c r="AY8" s="43">
        <f t="shared" si="8"/>
        <v>1647.3170731707316</v>
      </c>
      <c r="AZ8" s="43">
        <f t="shared" si="9"/>
        <v>7935.9756097560976</v>
      </c>
    </row>
    <row r="9" spans="1:52" x14ac:dyDescent="0.3">
      <c r="A9" t="s">
        <v>18</v>
      </c>
      <c r="B9">
        <v>1</v>
      </c>
      <c r="C9">
        <v>5</v>
      </c>
      <c r="D9">
        <v>0.2</v>
      </c>
      <c r="E9">
        <v>100</v>
      </c>
      <c r="F9">
        <v>11681.3</v>
      </c>
      <c r="G9">
        <v>30.160399999999999</v>
      </c>
      <c r="H9">
        <v>0</v>
      </c>
      <c r="I9">
        <v>199</v>
      </c>
      <c r="J9">
        <v>1801.08</v>
      </c>
      <c r="K9">
        <v>56409</v>
      </c>
      <c r="L9" s="33">
        <f>IF(F9&lt;&gt;"inf",'Heuristica 48'!$F9/O9-1)</f>
        <v>4.2124085520489629E-3</v>
      </c>
      <c r="M9" s="39">
        <f t="shared" si="0"/>
        <v>-4.6017976639841751E-2</v>
      </c>
      <c r="N9">
        <f t="shared" si="1"/>
        <v>12244.78</v>
      </c>
      <c r="O9">
        <f>IF(AND('Heuristica 48'!$C9=0,'Heuristica 48'!$B9=0,'Heuristica 48'!$F9&lt;&gt;"inf",OR(AND(B8=0,'Heuristica 48'!$F9&lt;O8),B8&lt;&gt;0)),'Heuristica 48'!$F9,O8)</f>
        <v>11632.3</v>
      </c>
      <c r="Q9" s="29" t="s">
        <v>24</v>
      </c>
      <c r="R9" s="30">
        <v>1</v>
      </c>
      <c r="S9" s="30">
        <v>5</v>
      </c>
      <c r="T9" s="30">
        <v>0.15</v>
      </c>
      <c r="U9" s="30">
        <v>200</v>
      </c>
      <c r="V9" s="30">
        <v>33448.300000000003</v>
      </c>
      <c r="W9" s="30">
        <v>176.959</v>
      </c>
      <c r="X9" s="30">
        <v>50</v>
      </c>
      <c r="Y9" s="30">
        <v>1713</v>
      </c>
      <c r="Z9" s="30">
        <v>1801.44</v>
      </c>
      <c r="AA9" s="31">
        <v>49966</v>
      </c>
      <c r="AB9" s="39">
        <v>5.3319868112975399E-3</v>
      </c>
      <c r="AC9" s="39">
        <v>-5.919020336155989E-3</v>
      </c>
      <c r="AF9">
        <v>2</v>
      </c>
      <c r="AG9" s="130" t="s">
        <v>29</v>
      </c>
      <c r="AH9" s="1">
        <v>5</v>
      </c>
      <c r="AI9" s="1" t="e">
        <f>Model_dem!#REF!</f>
        <v>#REF!</v>
      </c>
      <c r="AJ9" s="1" t="e">
        <f>Model_dem!#REF!-COUNTIFS($R$3:$R$54,AF9,$S$3:$S$54,AH9)</f>
        <v>#REF!</v>
      </c>
      <c r="AK9" s="8">
        <f t="shared" si="2"/>
        <v>33371.125</v>
      </c>
      <c r="AL9" s="8">
        <f t="shared" si="3"/>
        <v>393.88024999999999</v>
      </c>
      <c r="AM9" s="43">
        <f t="shared" si="4"/>
        <v>526.25</v>
      </c>
      <c r="AN9" s="43">
        <f t="shared" si="5"/>
        <v>39605.75</v>
      </c>
      <c r="AR9">
        <v>2</v>
      </c>
      <c r="AS9" s="130" t="s">
        <v>29</v>
      </c>
      <c r="AT9" s="1">
        <v>5</v>
      </c>
      <c r="AU9" s="1" t="e">
        <f>Model_dem!#REF!</f>
        <v>#REF!</v>
      </c>
      <c r="AV9" s="1" t="e">
        <f>Model_dem!#REF!</f>
        <v>#REF!</v>
      </c>
      <c r="AW9" s="6">
        <f t="shared" si="6"/>
        <v>0.19216115167858439</v>
      </c>
      <c r="AX9" s="8">
        <f t="shared" si="7"/>
        <v>1147.5210227272728</v>
      </c>
      <c r="AY9" s="43">
        <f t="shared" si="8"/>
        <v>222.27272727272728</v>
      </c>
      <c r="AZ9" s="43">
        <f t="shared" si="9"/>
        <v>17499.363636363636</v>
      </c>
    </row>
    <row r="10" spans="1:52" x14ac:dyDescent="0.3">
      <c r="A10" t="s">
        <v>18</v>
      </c>
      <c r="B10">
        <v>1</v>
      </c>
      <c r="C10">
        <v>10</v>
      </c>
      <c r="D10">
        <v>0.05</v>
      </c>
      <c r="E10">
        <v>100</v>
      </c>
      <c r="F10">
        <v>11702.9</v>
      </c>
      <c r="G10">
        <v>1200.72</v>
      </c>
      <c r="H10">
        <v>177</v>
      </c>
      <c r="I10">
        <v>269</v>
      </c>
      <c r="J10">
        <v>1800.64</v>
      </c>
      <c r="K10">
        <v>51013</v>
      </c>
      <c r="L10" s="33">
        <f>IF(F10&lt;&gt;"inf",'Heuristica 48'!$F10/O10-1)</f>
        <v>6.0693070158095441E-3</v>
      </c>
      <c r="M10" s="39">
        <f t="shared" si="0"/>
        <v>2.3098802408030306E-3</v>
      </c>
      <c r="N10">
        <f t="shared" si="1"/>
        <v>11675.93</v>
      </c>
      <c r="O10">
        <f>IF(AND('Heuristica 48'!$C10=0,'Heuristica 48'!$B10=0,'Heuristica 48'!$F10&lt;&gt;"inf",OR(AND(B9=0,'Heuristica 48'!$F10&lt;O9),B9&lt;&gt;0)),'Heuristica 48'!$F10,O9)</f>
        <v>11632.3</v>
      </c>
      <c r="Q10" s="32" t="s">
        <v>24</v>
      </c>
      <c r="R10" s="24">
        <v>1</v>
      </c>
      <c r="S10" s="24">
        <v>5</v>
      </c>
      <c r="T10" s="24">
        <v>0.2</v>
      </c>
      <c r="U10" s="24">
        <v>200</v>
      </c>
      <c r="V10" s="24">
        <v>33610.400000000001</v>
      </c>
      <c r="W10" s="24">
        <v>390.87900000000002</v>
      </c>
      <c r="X10" s="24">
        <v>110</v>
      </c>
      <c r="Y10" s="24">
        <v>1164</v>
      </c>
      <c r="Z10" s="24">
        <v>1801.85</v>
      </c>
      <c r="AA10" s="25">
        <v>48303</v>
      </c>
      <c r="AB10" s="39">
        <v>1.0204112302342194E-2</v>
      </c>
      <c r="AC10" s="39">
        <v>-4.8533915708739439E-3</v>
      </c>
      <c r="AF10">
        <v>2</v>
      </c>
      <c r="AG10" s="130"/>
      <c r="AH10" s="1">
        <v>10</v>
      </c>
      <c r="AI10" s="1" t="e">
        <f>Model_dem!#REF!</f>
        <v>#REF!</v>
      </c>
      <c r="AJ10" s="1" t="e">
        <f>Model_dem!#REF!-COUNTIFS($R$3:$R$54,AF10,$S$3:$S$54,AH10)</f>
        <v>#REF!</v>
      </c>
      <c r="AK10" s="8">
        <f t="shared" si="2"/>
        <v>33515.824999999997</v>
      </c>
      <c r="AL10" s="8">
        <f t="shared" si="3"/>
        <v>828.33975000000009</v>
      </c>
      <c r="AM10" s="43">
        <f t="shared" si="4"/>
        <v>301.5</v>
      </c>
      <c r="AN10" s="43">
        <f t="shared" si="5"/>
        <v>29663.75</v>
      </c>
      <c r="AR10">
        <v>2</v>
      </c>
      <c r="AS10" s="130"/>
      <c r="AT10" s="1">
        <v>10</v>
      </c>
      <c r="AU10" s="1" t="e">
        <f>Model_dem!#REF!</f>
        <v>#REF!</v>
      </c>
      <c r="AV10" s="1" t="e">
        <f>Model_dem!#REF!</f>
        <v>#REF!</v>
      </c>
      <c r="AW10" s="6">
        <f t="shared" si="6"/>
        <v>-2.7775351288150559E-2</v>
      </c>
      <c r="AX10" s="8">
        <f t="shared" si="7"/>
        <v>1273.3302966666663</v>
      </c>
      <c r="AY10" s="43">
        <f t="shared" si="8"/>
        <v>1728.4666666666667</v>
      </c>
      <c r="AZ10" s="43">
        <f t="shared" si="9"/>
        <v>11790.933333333332</v>
      </c>
    </row>
    <row r="11" spans="1:52" x14ac:dyDescent="0.3">
      <c r="A11" t="s">
        <v>18</v>
      </c>
      <c r="B11">
        <v>1</v>
      </c>
      <c r="C11">
        <v>10</v>
      </c>
      <c r="D11">
        <v>0.1</v>
      </c>
      <c r="E11">
        <v>100</v>
      </c>
      <c r="F11">
        <v>11786.8</v>
      </c>
      <c r="G11">
        <v>216.79499999999999</v>
      </c>
      <c r="H11">
        <v>15</v>
      </c>
      <c r="I11">
        <v>213</v>
      </c>
      <c r="J11">
        <v>1800.77</v>
      </c>
      <c r="K11">
        <v>48267</v>
      </c>
      <c r="L11" s="33">
        <f>IF(F11&lt;&gt;"inf",'Heuristica 48'!$F11/O11-1)</f>
        <v>1.3281982067175013E-2</v>
      </c>
      <c r="M11" s="39">
        <f t="shared" si="0"/>
        <v>3.4111620851078328E-3</v>
      </c>
      <c r="N11">
        <f t="shared" si="1"/>
        <v>11746.73</v>
      </c>
      <c r="O11">
        <f>IF(AND('Heuristica 48'!$C11=0,'Heuristica 48'!$B11=0,'Heuristica 48'!$F11&lt;&gt;"inf",OR(AND(B10=0,'Heuristica 48'!$F11&lt;O10),B10&lt;&gt;0)),'Heuristica 48'!$F11,O10)</f>
        <v>11632.3</v>
      </c>
      <c r="Q11" s="29" t="s">
        <v>24</v>
      </c>
      <c r="R11" s="30">
        <v>1</v>
      </c>
      <c r="S11" s="30">
        <v>10</v>
      </c>
      <c r="T11" s="30">
        <v>0.05</v>
      </c>
      <c r="U11" s="30">
        <v>200</v>
      </c>
      <c r="V11" s="30">
        <v>33366</v>
      </c>
      <c r="W11" s="30">
        <v>541.03399999999999</v>
      </c>
      <c r="X11" s="30">
        <v>126</v>
      </c>
      <c r="Y11" s="30">
        <v>617</v>
      </c>
      <c r="Z11" s="30">
        <v>1800.03</v>
      </c>
      <c r="AA11" s="31">
        <v>35760</v>
      </c>
      <c r="AB11" s="39">
        <v>2.8583536964734702E-3</v>
      </c>
      <c r="AC11" s="39">
        <v>5.9941293484300218E-7</v>
      </c>
      <c r="AF11">
        <v>2</v>
      </c>
      <c r="AG11" s="130"/>
      <c r="AH11" s="1">
        <v>25</v>
      </c>
      <c r="AI11" s="1" t="e">
        <f>Model_dem!#REF!</f>
        <v>#REF!</v>
      </c>
      <c r="AJ11" s="1" t="e">
        <f>Model_dem!#REF!-COUNTIFS($R$3:$R$54,AF11,$S$3:$S$54,AH11)</f>
        <v>#REF!</v>
      </c>
      <c r="AK11" s="8">
        <f t="shared" si="2"/>
        <v>33811.024999999994</v>
      </c>
      <c r="AL11" s="8">
        <f t="shared" si="3"/>
        <v>833.32324999999992</v>
      </c>
      <c r="AM11" s="43">
        <f t="shared" si="4"/>
        <v>150</v>
      </c>
      <c r="AN11" s="43">
        <f t="shared" si="5"/>
        <v>16149.75</v>
      </c>
      <c r="AR11">
        <v>2</v>
      </c>
      <c r="AS11" s="130"/>
      <c r="AT11" s="1">
        <v>25</v>
      </c>
      <c r="AU11" s="1" t="e">
        <f>Model_dem!#REF!</f>
        <v>#REF!</v>
      </c>
      <c r="AV11" s="1" t="e">
        <f>Model_dem!#REF!</f>
        <v>#REF!</v>
      </c>
      <c r="AW11" s="6">
        <f t="shared" si="6"/>
        <v>4.5694207148299333E-3</v>
      </c>
      <c r="AX11" s="8">
        <f t="shared" si="7"/>
        <v>1360.6442348780488</v>
      </c>
      <c r="AY11" s="43">
        <f t="shared" si="8"/>
        <v>4160.8780487804879</v>
      </c>
      <c r="AZ11" s="43">
        <f t="shared" si="9"/>
        <v>7556.1219512195121</v>
      </c>
    </row>
    <row r="12" spans="1:52" x14ac:dyDescent="0.3">
      <c r="A12" t="s">
        <v>18</v>
      </c>
      <c r="B12">
        <v>1</v>
      </c>
      <c r="C12">
        <v>10</v>
      </c>
      <c r="D12">
        <v>0.15</v>
      </c>
      <c r="E12">
        <v>100</v>
      </c>
      <c r="F12">
        <v>11745.6</v>
      </c>
      <c r="G12">
        <v>47.796500000000002</v>
      </c>
      <c r="H12">
        <v>0</v>
      </c>
      <c r="I12">
        <v>158</v>
      </c>
      <c r="J12">
        <v>1800.71</v>
      </c>
      <c r="K12">
        <v>46252</v>
      </c>
      <c r="L12" s="33">
        <f>IF(F12&lt;&gt;"inf",'Heuristica 48'!$F12/O12-1)</f>
        <v>9.740120182595069E-3</v>
      </c>
      <c r="M12" s="39">
        <f t="shared" si="0"/>
        <v>-3.2513943195942696E-2</v>
      </c>
      <c r="N12">
        <f t="shared" si="1"/>
        <v>12140.33</v>
      </c>
      <c r="O12">
        <f>IF(AND('Heuristica 48'!$C12=0,'Heuristica 48'!$B12=0,'Heuristica 48'!$F12&lt;&gt;"inf",OR(AND(B11=0,'Heuristica 48'!$F12&lt;O11),B11&lt;&gt;0)),'Heuristica 48'!$F12,O11)</f>
        <v>11632.3</v>
      </c>
      <c r="Q12" s="32" t="s">
        <v>24</v>
      </c>
      <c r="R12" s="24">
        <v>1</v>
      </c>
      <c r="S12" s="24">
        <v>10</v>
      </c>
      <c r="T12" s="24">
        <v>0.1</v>
      </c>
      <c r="U12" s="24">
        <v>200</v>
      </c>
      <c r="V12" s="24">
        <v>33447.9</v>
      </c>
      <c r="W12" s="24">
        <v>422.76600000000002</v>
      </c>
      <c r="X12" s="24">
        <v>42</v>
      </c>
      <c r="Y12" s="24">
        <v>267</v>
      </c>
      <c r="Z12" s="24">
        <v>1800.47</v>
      </c>
      <c r="AA12" s="25">
        <v>32581</v>
      </c>
      <c r="AB12" s="39">
        <v>5.3199642931209823E-3</v>
      </c>
      <c r="AC12" s="39">
        <v>-3.1020523975038294E-3</v>
      </c>
      <c r="AF12">
        <v>2</v>
      </c>
      <c r="AG12" s="130"/>
      <c r="AH12" s="1">
        <v>50</v>
      </c>
      <c r="AI12" s="1" t="e">
        <f>Model_dem!#REF!</f>
        <v>#REF!</v>
      </c>
      <c r="AJ12" s="1" t="e">
        <f>Model_dem!#REF!-COUNTIFS($R$3:$R$54,AF12,$S$3:$S$54,AH12)</f>
        <v>#REF!</v>
      </c>
      <c r="AK12" s="8">
        <f t="shared" si="2"/>
        <v>33851.349999999991</v>
      </c>
      <c r="AL12" s="8">
        <f t="shared" si="3"/>
        <v>596.04624999999999</v>
      </c>
      <c r="AM12" s="43">
        <f t="shared" si="4"/>
        <v>183</v>
      </c>
      <c r="AN12" s="43">
        <f t="shared" si="5"/>
        <v>22769.5</v>
      </c>
      <c r="AR12">
        <v>2</v>
      </c>
      <c r="AS12" s="130"/>
      <c r="AT12" s="1">
        <v>50</v>
      </c>
      <c r="AU12" s="1" t="e">
        <f>Model_dem!#REF!</f>
        <v>#REF!</v>
      </c>
      <c r="AV12" s="1" t="e">
        <f>Model_dem!#REF!</f>
        <v>#REF!</v>
      </c>
      <c r="AW12" s="6">
        <f t="shared" si="6"/>
        <v>-2.0071154146368342E-2</v>
      </c>
      <c r="AX12" s="8">
        <f t="shared" si="7"/>
        <v>1233.2671371428571</v>
      </c>
      <c r="AY12" s="43">
        <f t="shared" si="8"/>
        <v>4125.0238095238092</v>
      </c>
      <c r="AZ12" s="43">
        <f t="shared" si="9"/>
        <v>8891.0714285714294</v>
      </c>
    </row>
    <row r="13" spans="1:52" x14ac:dyDescent="0.3">
      <c r="A13" t="s">
        <v>18</v>
      </c>
      <c r="B13">
        <v>1</v>
      </c>
      <c r="C13">
        <v>10</v>
      </c>
      <c r="D13">
        <v>0.2</v>
      </c>
      <c r="E13">
        <v>100</v>
      </c>
      <c r="F13">
        <v>12077.7</v>
      </c>
      <c r="G13">
        <v>178.59899999999999</v>
      </c>
      <c r="H13">
        <v>9</v>
      </c>
      <c r="I13">
        <v>207</v>
      </c>
      <c r="J13">
        <v>1800.96</v>
      </c>
      <c r="K13">
        <v>45243</v>
      </c>
      <c r="L13" s="33">
        <f>IF(F13&lt;&gt;"inf",'Heuristica 48'!$F13/O13-1)</f>
        <v>3.8289934062911257E-2</v>
      </c>
      <c r="M13" s="39">
        <f t="shared" si="0"/>
        <v>-1.3644998113481854E-2</v>
      </c>
      <c r="N13">
        <f t="shared" si="1"/>
        <v>12244.78</v>
      </c>
      <c r="O13">
        <f>IF(AND('Heuristica 48'!$C13=0,'Heuristica 48'!$B13=0,'Heuristica 48'!$F13&lt;&gt;"inf",OR(AND(B12=0,'Heuristica 48'!$F13&lt;O12),B12&lt;&gt;0)),'Heuristica 48'!$F13,O12)</f>
        <v>11632.3</v>
      </c>
      <c r="Q13" s="29" t="s">
        <v>24</v>
      </c>
      <c r="R13" s="30">
        <v>1</v>
      </c>
      <c r="S13" s="30">
        <v>10</v>
      </c>
      <c r="T13" s="30">
        <v>0.15</v>
      </c>
      <c r="U13" s="30">
        <v>200</v>
      </c>
      <c r="V13" s="30">
        <v>33647.5</v>
      </c>
      <c r="W13" s="30">
        <v>848.74300000000005</v>
      </c>
      <c r="X13" s="30">
        <v>76</v>
      </c>
      <c r="Y13" s="30">
        <v>194</v>
      </c>
      <c r="Z13" s="30">
        <v>1800.68</v>
      </c>
      <c r="AA13" s="31">
        <v>25641</v>
      </c>
      <c r="AB13" s="39">
        <v>1.1319200863216805E-2</v>
      </c>
      <c r="AC13" s="39">
        <v>-6.8724562408073453E-4</v>
      </c>
      <c r="AF13">
        <v>3</v>
      </c>
      <c r="AG13" s="129" t="s">
        <v>30</v>
      </c>
      <c r="AH13" s="1">
        <v>0</v>
      </c>
      <c r="AI13" s="1" t="e">
        <f>Model_dem!#REF!</f>
        <v>#REF!</v>
      </c>
      <c r="AJ13" s="1" t="e">
        <f>Model_dem!#REF!-COUNTIFS($R$3:$R$54,AF13,$S$3:$S$54,AH13)</f>
        <v>#REF!</v>
      </c>
      <c r="AK13" s="8">
        <f t="shared" si="2"/>
        <v>33880.85</v>
      </c>
      <c r="AL13" s="8">
        <f t="shared" si="3"/>
        <v>323.91849999999999</v>
      </c>
      <c r="AM13" s="43">
        <f t="shared" si="4"/>
        <v>338.5</v>
      </c>
      <c r="AN13" s="43">
        <f t="shared" si="5"/>
        <v>44480</v>
      </c>
      <c r="AR13">
        <v>3</v>
      </c>
      <c r="AS13" s="129" t="s">
        <v>30</v>
      </c>
      <c r="AT13" s="1">
        <v>0</v>
      </c>
      <c r="AU13" s="1" t="e">
        <f>Model_dem!#REF!</f>
        <v>#REF!</v>
      </c>
      <c r="AV13" s="1" t="e">
        <f>Model_dem!#REF!</f>
        <v>#REF!</v>
      </c>
      <c r="AW13" s="6">
        <f t="shared" si="6"/>
        <v>-9.0097743407185904E-3</v>
      </c>
      <c r="AX13" s="8">
        <f t="shared" si="7"/>
        <v>1354.9035789473683</v>
      </c>
      <c r="AY13" s="43">
        <f t="shared" si="8"/>
        <v>127.68421052631579</v>
      </c>
      <c r="AZ13" s="43">
        <f t="shared" si="9"/>
        <v>17429.736842105263</v>
      </c>
    </row>
    <row r="14" spans="1:52" x14ac:dyDescent="0.3">
      <c r="A14" t="s">
        <v>18</v>
      </c>
      <c r="B14">
        <v>1</v>
      </c>
      <c r="C14">
        <v>25</v>
      </c>
      <c r="D14">
        <v>0.05</v>
      </c>
      <c r="E14">
        <v>100</v>
      </c>
      <c r="F14">
        <v>11995.6</v>
      </c>
      <c r="G14">
        <v>33.106999999999999</v>
      </c>
      <c r="H14">
        <v>0</v>
      </c>
      <c r="I14">
        <v>94</v>
      </c>
      <c r="J14">
        <v>1801.04</v>
      </c>
      <c r="K14">
        <v>34562</v>
      </c>
      <c r="L14" s="33">
        <f>IF(F14&lt;&gt;"inf",'Heuristica 48'!$F14/O14-1)</f>
        <v>3.1232000550192263E-2</v>
      </c>
      <c r="M14" s="39">
        <f t="shared" si="0"/>
        <v>2.1186321640150219E-2</v>
      </c>
      <c r="N14">
        <f t="shared" si="1"/>
        <v>11746.73</v>
      </c>
      <c r="O14">
        <f>IF(AND('Heuristica 48'!$C14=0,'Heuristica 48'!$B14=0,'Heuristica 48'!$F14&lt;&gt;"inf",OR(AND(B13=0,'Heuristica 48'!$F14&lt;O13),B13&lt;&gt;0)),'Heuristica 48'!$F14,O13)</f>
        <v>11632.3</v>
      </c>
      <c r="Q14" s="32" t="s">
        <v>24</v>
      </c>
      <c r="R14" s="24">
        <v>1</v>
      </c>
      <c r="S14" s="24">
        <v>10</v>
      </c>
      <c r="T14" s="24">
        <v>0.2</v>
      </c>
      <c r="U14" s="24">
        <v>200</v>
      </c>
      <c r="V14" s="24">
        <v>33867.300000000003</v>
      </c>
      <c r="W14" s="24">
        <v>1579.91</v>
      </c>
      <c r="X14" s="24">
        <v>94</v>
      </c>
      <c r="Y14" s="24">
        <v>104</v>
      </c>
      <c r="Z14" s="24">
        <v>1823.41</v>
      </c>
      <c r="AA14" s="25">
        <v>21513</v>
      </c>
      <c r="AB14" s="39">
        <v>1.7925574601228123E-2</v>
      </c>
      <c r="AC14" s="39">
        <v>-2.4520957686988698E-3</v>
      </c>
      <c r="AF14">
        <v>3</v>
      </c>
      <c r="AG14" s="129"/>
      <c r="AH14" s="1">
        <v>10</v>
      </c>
      <c r="AI14" s="1" t="e">
        <f>Model_dem!#REF!</f>
        <v>#REF!</v>
      </c>
      <c r="AJ14" s="1" t="e">
        <f>Model_dem!#REF!-COUNTIFS($R$3:$R$54,AF14,$S$3:$S$54,AH14)</f>
        <v>#REF!</v>
      </c>
      <c r="AK14" s="8">
        <f t="shared" si="2"/>
        <v>33880.85</v>
      </c>
      <c r="AL14" s="8">
        <f t="shared" si="3"/>
        <v>683.85950000000003</v>
      </c>
      <c r="AM14" s="43">
        <f t="shared" si="4"/>
        <v>354</v>
      </c>
      <c r="AN14" s="43">
        <f t="shared" si="5"/>
        <v>48141.5</v>
      </c>
      <c r="AR14">
        <v>3</v>
      </c>
      <c r="AS14" s="129"/>
      <c r="AT14" s="1">
        <v>10</v>
      </c>
      <c r="AU14" s="1" t="e">
        <f>Model_dem!#REF!</f>
        <v>#REF!</v>
      </c>
      <c r="AV14" s="1" t="e">
        <f>Model_dem!#REF!</f>
        <v>#REF!</v>
      </c>
      <c r="AW14" s="6">
        <f t="shared" si="6"/>
        <v>-2.9838726665696827E-2</v>
      </c>
      <c r="AX14" s="8">
        <f t="shared" si="7"/>
        <v>1257.5902105263158</v>
      </c>
      <c r="AY14" s="43">
        <f t="shared" si="8"/>
        <v>145.42105263157896</v>
      </c>
      <c r="AZ14" s="43">
        <f t="shared" si="9"/>
        <v>17639.684210526317</v>
      </c>
    </row>
    <row r="15" spans="1:52" x14ac:dyDescent="0.3">
      <c r="A15" t="s">
        <v>18</v>
      </c>
      <c r="B15">
        <v>1</v>
      </c>
      <c r="C15">
        <v>25</v>
      </c>
      <c r="D15">
        <v>0.1</v>
      </c>
      <c r="E15">
        <v>100</v>
      </c>
      <c r="F15">
        <v>12407.5</v>
      </c>
      <c r="G15">
        <v>1487.42</v>
      </c>
      <c r="H15">
        <v>10</v>
      </c>
      <c r="I15">
        <v>25</v>
      </c>
      <c r="J15">
        <v>1802.8</v>
      </c>
      <c r="K15">
        <v>7004</v>
      </c>
      <c r="L15" s="33">
        <f>IF(F15&lt;&gt;"inf",'Heuristica 48'!$F15/O15-1)</f>
        <v>6.6642022643845111E-2</v>
      </c>
      <c r="M15" s="39">
        <f t="shared" si="0"/>
        <v>1.3288928016673252E-2</v>
      </c>
      <c r="N15">
        <f t="shared" si="1"/>
        <v>12244.78</v>
      </c>
      <c r="O15">
        <f>IF(AND('Heuristica 48'!$C15=0,'Heuristica 48'!$B15=0,'Heuristica 48'!$F15&lt;&gt;"inf",OR(AND(B14=0,'Heuristica 48'!$F15&lt;O14),B14&lt;&gt;0)),'Heuristica 48'!$F15,O14)</f>
        <v>11632.3</v>
      </c>
      <c r="Q15" s="29" t="s">
        <v>24</v>
      </c>
      <c r="R15" s="30">
        <v>1</v>
      </c>
      <c r="S15" s="30">
        <v>25</v>
      </c>
      <c r="T15" s="30">
        <v>0.05</v>
      </c>
      <c r="U15" s="30">
        <v>200</v>
      </c>
      <c r="V15" s="30">
        <v>33366</v>
      </c>
      <c r="W15" s="30">
        <v>128.577</v>
      </c>
      <c r="X15" s="30">
        <v>0</v>
      </c>
      <c r="Y15" s="30">
        <v>646</v>
      </c>
      <c r="Z15" s="30">
        <v>1800.31</v>
      </c>
      <c r="AA15" s="31">
        <v>29580</v>
      </c>
      <c r="AB15" s="39">
        <v>2.8583536964734702E-3</v>
      </c>
      <c r="AC15" s="39">
        <v>-1.729605332246642E-3</v>
      </c>
      <c r="AF15">
        <v>3</v>
      </c>
      <c r="AG15" s="129"/>
      <c r="AH15" s="1">
        <v>25</v>
      </c>
      <c r="AI15" s="1" t="e">
        <f>Model_dem!#REF!</f>
        <v>#REF!</v>
      </c>
      <c r="AJ15" s="1" t="e">
        <f>Model_dem!#REF!-COUNTIFS($R$3:$R$54,AF15,$S$3:$S$54,AH15)</f>
        <v>#REF!</v>
      </c>
      <c r="AK15" s="8">
        <f t="shared" si="2"/>
        <v>33880.85</v>
      </c>
      <c r="AL15" s="8">
        <f t="shared" si="3"/>
        <v>388.83749999999998</v>
      </c>
      <c r="AM15" s="43">
        <f t="shared" si="4"/>
        <v>359.5</v>
      </c>
      <c r="AN15" s="43">
        <f t="shared" si="5"/>
        <v>47871.5</v>
      </c>
      <c r="AR15">
        <v>3</v>
      </c>
      <c r="AS15" s="129"/>
      <c r="AT15" s="1">
        <v>25</v>
      </c>
      <c r="AU15" s="1" t="e">
        <f>Model_dem!#REF!</f>
        <v>#REF!</v>
      </c>
      <c r="AV15" s="1" t="e">
        <f>Model_dem!#REF!</f>
        <v>#REF!</v>
      </c>
      <c r="AW15" s="6">
        <f t="shared" si="6"/>
        <v>2.3828955872216902E-2</v>
      </c>
      <c r="AX15" s="8">
        <f t="shared" si="7"/>
        <v>1244.4310210526316</v>
      </c>
      <c r="AY15" s="43">
        <f t="shared" si="8"/>
        <v>150.36842105263159</v>
      </c>
      <c r="AZ15" s="43">
        <f t="shared" si="9"/>
        <v>16193.736842105263</v>
      </c>
    </row>
    <row r="16" spans="1:52" x14ac:dyDescent="0.3">
      <c r="A16" t="s">
        <v>18</v>
      </c>
      <c r="B16">
        <v>1</v>
      </c>
      <c r="C16">
        <v>25</v>
      </c>
      <c r="D16">
        <v>0.15</v>
      </c>
      <c r="E16">
        <v>100</v>
      </c>
      <c r="F16">
        <v>12390.3</v>
      </c>
      <c r="G16">
        <v>1594.47</v>
      </c>
      <c r="H16">
        <v>26</v>
      </c>
      <c r="I16">
        <v>34</v>
      </c>
      <c r="J16">
        <v>1809.98</v>
      </c>
      <c r="K16">
        <v>9435</v>
      </c>
      <c r="L16" s="33">
        <f>IF(F16&lt;&gt;"inf",'Heuristica 48'!$F16/O16-1)</f>
        <v>6.5163381274554455E-2</v>
      </c>
      <c r="M16" s="39">
        <f t="shared" si="0"/>
        <v>1.5001931822038461E-3</v>
      </c>
      <c r="N16">
        <f t="shared" si="1"/>
        <v>12371.74</v>
      </c>
      <c r="O16">
        <f>IF(AND('Heuristica 48'!$C16=0,'Heuristica 48'!$B16=0,'Heuristica 48'!$F16&lt;&gt;"inf",OR(AND(B15=0,'Heuristica 48'!$F16&lt;O15),B15&lt;&gt;0)),'Heuristica 48'!$F16,O15)</f>
        <v>11632.3</v>
      </c>
      <c r="Q16" s="32" t="s">
        <v>24</v>
      </c>
      <c r="R16" s="24">
        <v>1</v>
      </c>
      <c r="S16" s="24">
        <v>25</v>
      </c>
      <c r="T16" s="24">
        <v>0.1</v>
      </c>
      <c r="U16" s="24">
        <v>200</v>
      </c>
      <c r="V16" s="24">
        <v>33580.699999999997</v>
      </c>
      <c r="W16" s="24">
        <v>391.24</v>
      </c>
      <c r="X16" s="24">
        <v>14</v>
      </c>
      <c r="Y16" s="24">
        <v>220</v>
      </c>
      <c r="Z16" s="24">
        <v>1800.61</v>
      </c>
      <c r="AA16" s="25">
        <v>20629</v>
      </c>
      <c r="AB16" s="39">
        <v>9.3114403277336777E-3</v>
      </c>
      <c r="AC16" s="39">
        <v>-7.8014919311253372E-5</v>
      </c>
      <c r="AF16">
        <v>3</v>
      </c>
      <c r="AG16" s="129"/>
      <c r="AH16" s="5">
        <v>50</v>
      </c>
      <c r="AI16" s="5" t="e">
        <f>Model_dem!#REF!</f>
        <v>#REF!</v>
      </c>
      <c r="AJ16" s="5" t="e">
        <f>Model_dem!#REF!-COUNTIFS($R$3:$R$54,AF16,$S$3:$S$54,AH16)</f>
        <v>#REF!</v>
      </c>
      <c r="AK16" s="9">
        <f t="shared" si="2"/>
        <v>33880.85</v>
      </c>
      <c r="AL16" s="9">
        <f t="shared" si="3"/>
        <v>383.10050000000001</v>
      </c>
      <c r="AM16" s="14">
        <f t="shared" si="4"/>
        <v>360</v>
      </c>
      <c r="AN16" s="14">
        <f t="shared" si="5"/>
        <v>46363.5</v>
      </c>
      <c r="AR16">
        <v>3</v>
      </c>
      <c r="AS16" s="129"/>
      <c r="AT16" s="5">
        <v>50</v>
      </c>
      <c r="AU16" s="5" t="e">
        <f>Model_dem!#REF!</f>
        <v>#REF!</v>
      </c>
      <c r="AV16" s="5" t="e">
        <f>Model_dem!#REF!</f>
        <v>#REF!</v>
      </c>
      <c r="AW16" s="10">
        <f t="shared" si="6"/>
        <v>3.1964042554623963E-2</v>
      </c>
      <c r="AX16" s="9">
        <f t="shared" si="7"/>
        <v>1221.3023684210525</v>
      </c>
      <c r="AY16" s="14">
        <f t="shared" si="8"/>
        <v>148</v>
      </c>
      <c r="AZ16" s="14">
        <f t="shared" si="9"/>
        <v>17063.736842105263</v>
      </c>
    </row>
    <row r="17" spans="1:52" x14ac:dyDescent="0.3">
      <c r="A17" t="s">
        <v>18</v>
      </c>
      <c r="B17">
        <v>1</v>
      </c>
      <c r="C17">
        <v>25</v>
      </c>
      <c r="D17">
        <v>0.2</v>
      </c>
      <c r="E17">
        <v>100</v>
      </c>
      <c r="F17">
        <v>12348</v>
      </c>
      <c r="G17">
        <v>508.33199999999999</v>
      </c>
      <c r="H17">
        <v>0</v>
      </c>
      <c r="I17">
        <v>9</v>
      </c>
      <c r="J17">
        <v>1826.76</v>
      </c>
      <c r="K17">
        <v>5593</v>
      </c>
      <c r="L17" s="33">
        <f>IF(F17&lt;&gt;"inf",'Heuristica 48'!$F17/O17-1)</f>
        <v>6.1526955116357085E-2</v>
      </c>
      <c r="M17" s="39">
        <f t="shared" si="0"/>
        <v>-1.8508288390689076E-2</v>
      </c>
      <c r="N17">
        <f t="shared" si="1"/>
        <v>12580.85</v>
      </c>
      <c r="O17">
        <f>IF(AND('Heuristica 48'!$C17=0,'Heuristica 48'!$B17=0,'Heuristica 48'!$F17&lt;&gt;"inf",OR(AND(B16=0,'Heuristica 48'!$F17&lt;O16),B16&lt;&gt;0)),'Heuristica 48'!$F17,O16)</f>
        <v>11632.3</v>
      </c>
      <c r="Q17" s="29" t="s">
        <v>24</v>
      </c>
      <c r="R17" s="30">
        <v>1</v>
      </c>
      <c r="S17" s="30">
        <v>25</v>
      </c>
      <c r="T17" s="30">
        <v>0.15</v>
      </c>
      <c r="U17" s="30">
        <v>200</v>
      </c>
      <c r="V17" s="30">
        <v>33677.5</v>
      </c>
      <c r="W17" s="30">
        <v>323.49799999999999</v>
      </c>
      <c r="X17" s="30">
        <v>13</v>
      </c>
      <c r="Y17" s="30">
        <v>131</v>
      </c>
      <c r="Z17" s="30">
        <v>1814.09</v>
      </c>
      <c r="AA17" s="31">
        <v>17497</v>
      </c>
      <c r="AB17" s="39">
        <v>1.2220889726457518E-2</v>
      </c>
      <c r="AC17" s="39">
        <v>-9.8070159617635877E-4</v>
      </c>
    </row>
    <row r="18" spans="1:52" x14ac:dyDescent="0.3">
      <c r="A18" t="s">
        <v>18</v>
      </c>
      <c r="B18">
        <v>1</v>
      </c>
      <c r="C18">
        <v>50</v>
      </c>
      <c r="D18">
        <v>0.05</v>
      </c>
      <c r="E18">
        <v>100</v>
      </c>
      <c r="F18">
        <v>12388</v>
      </c>
      <c r="G18">
        <v>238.785</v>
      </c>
      <c r="H18">
        <v>4</v>
      </c>
      <c r="I18">
        <v>44</v>
      </c>
      <c r="J18">
        <v>1801.99</v>
      </c>
      <c r="K18">
        <v>14457</v>
      </c>
      <c r="L18" s="33">
        <f>IF(F18&lt;&gt;"inf",'Heuristica 48'!$F18/O18-1)</f>
        <v>6.4965655975172565E-2</v>
      </c>
      <c r="M18" s="39">
        <f t="shared" si="0"/>
        <v>2.3578326712188513E-2</v>
      </c>
      <c r="N18">
        <f t="shared" si="1"/>
        <v>12102.64</v>
      </c>
      <c r="O18">
        <f>IF(AND('Heuristica 48'!$C18=0,'Heuristica 48'!$B18=0,'Heuristica 48'!$F18&lt;&gt;"inf",OR(AND(B17=0,'Heuristica 48'!$F18&lt;O17),B17&lt;&gt;0)),'Heuristica 48'!$F18,O17)</f>
        <v>11632.3</v>
      </c>
      <c r="Q18" s="32" t="s">
        <v>24</v>
      </c>
      <c r="R18" s="24">
        <v>1</v>
      </c>
      <c r="S18" s="24">
        <v>25</v>
      </c>
      <c r="T18" s="24">
        <v>0.2</v>
      </c>
      <c r="U18" s="24">
        <v>200</v>
      </c>
      <c r="V18" s="24">
        <v>33961.4</v>
      </c>
      <c r="W18" s="24">
        <v>1222.5</v>
      </c>
      <c r="X18" s="24">
        <v>33</v>
      </c>
      <c r="Y18" s="24">
        <v>73</v>
      </c>
      <c r="Z18" s="24">
        <v>1806.4</v>
      </c>
      <c r="AA18" s="25">
        <v>12691</v>
      </c>
      <c r="AB18" s="39">
        <v>2.0753872002260199E-2</v>
      </c>
      <c r="AC18" s="39">
        <v>2.5889025909942021E-4</v>
      </c>
    </row>
    <row r="19" spans="1:52" x14ac:dyDescent="0.3">
      <c r="A19" t="s">
        <v>18</v>
      </c>
      <c r="B19">
        <v>1</v>
      </c>
      <c r="C19">
        <v>50</v>
      </c>
      <c r="D19">
        <v>0.1</v>
      </c>
      <c r="E19">
        <v>100</v>
      </c>
      <c r="F19">
        <v>12668.7</v>
      </c>
      <c r="G19">
        <v>503.04</v>
      </c>
      <c r="H19">
        <v>1</v>
      </c>
      <c r="I19">
        <v>15</v>
      </c>
      <c r="J19">
        <v>1850.77</v>
      </c>
      <c r="K19">
        <v>4634</v>
      </c>
      <c r="L19" s="33">
        <f>IF(F19&lt;&gt;"inf",'Heuristica 48'!$F19/O19-1)</f>
        <v>8.9096739251910861E-2</v>
      </c>
      <c r="M19" s="39">
        <f t="shared" si="0"/>
        <v>2.6021672578842692E-2</v>
      </c>
      <c r="N19">
        <f t="shared" si="1"/>
        <v>12347.4</v>
      </c>
      <c r="O19">
        <f>IF(AND('Heuristica 48'!$C19=0,'Heuristica 48'!$B19=0,'Heuristica 48'!$F19&lt;&gt;"inf",OR(AND(B18=0,'Heuristica 48'!$F19&lt;O18),B18&lt;&gt;0)),'Heuristica 48'!$F19,O18)</f>
        <v>11632.3</v>
      </c>
      <c r="Q19" s="29" t="s">
        <v>24</v>
      </c>
      <c r="R19" s="30">
        <v>1</v>
      </c>
      <c r="S19" s="30">
        <v>50</v>
      </c>
      <c r="T19" s="30">
        <v>0.05</v>
      </c>
      <c r="U19" s="30">
        <v>200</v>
      </c>
      <c r="V19" s="30">
        <v>33480.6</v>
      </c>
      <c r="W19" s="30">
        <v>345.37799999999999</v>
      </c>
      <c r="X19" s="30">
        <v>30</v>
      </c>
      <c r="Y19" s="30">
        <v>384</v>
      </c>
      <c r="Z19" s="30">
        <v>1801.63</v>
      </c>
      <c r="AA19" s="31">
        <v>37305</v>
      </c>
      <c r="AB19" s="39">
        <v>6.3028051540534591E-3</v>
      </c>
      <c r="AC19" s="39">
        <v>0</v>
      </c>
    </row>
    <row r="20" spans="1:52" x14ac:dyDescent="0.3">
      <c r="A20" t="s">
        <v>18</v>
      </c>
      <c r="B20">
        <v>1</v>
      </c>
      <c r="C20">
        <v>50</v>
      </c>
      <c r="D20">
        <v>0.15</v>
      </c>
      <c r="E20">
        <v>100</v>
      </c>
      <c r="F20">
        <v>13215.2</v>
      </c>
      <c r="G20">
        <v>1800.7</v>
      </c>
      <c r="H20">
        <v>5</v>
      </c>
      <c r="I20">
        <v>6</v>
      </c>
      <c r="J20">
        <v>1800.7</v>
      </c>
      <c r="K20">
        <v>2898</v>
      </c>
      <c r="L20" s="33">
        <f>IF(F20&lt;&gt;"inf",'Heuristica 48'!$F20/O20-1)</f>
        <v>0.13607798973547802</v>
      </c>
      <c r="M20" s="39">
        <f t="shared" si="0"/>
        <v>4.415570049816897E-2</v>
      </c>
      <c r="N20">
        <f t="shared" si="1"/>
        <v>12656.35</v>
      </c>
      <c r="O20">
        <f>IF(AND('Heuristica 48'!$C20=0,'Heuristica 48'!$B20=0,'Heuristica 48'!$F20&lt;&gt;"inf",OR(AND(B19=0,'Heuristica 48'!$F20&lt;O19),B19&lt;&gt;0)),'Heuristica 48'!$F20,O19)</f>
        <v>11632.3</v>
      </c>
      <c r="Q20" s="32" t="s">
        <v>24</v>
      </c>
      <c r="R20" s="24">
        <v>1</v>
      </c>
      <c r="S20" s="24">
        <v>50</v>
      </c>
      <c r="T20" s="24">
        <v>0.1</v>
      </c>
      <c r="U20" s="24">
        <v>200</v>
      </c>
      <c r="V20" s="24">
        <v>33643.599999999999</v>
      </c>
      <c r="W20" s="24">
        <v>270.14699999999999</v>
      </c>
      <c r="X20" s="24">
        <v>16</v>
      </c>
      <c r="Y20" s="24">
        <v>189</v>
      </c>
      <c r="Z20" s="24">
        <v>1803.65</v>
      </c>
      <c r="AA20" s="25">
        <v>24340</v>
      </c>
      <c r="AB20" s="39">
        <v>1.1201981310995368E-2</v>
      </c>
      <c r="AC20" s="39">
        <v>1.3734066847437276E-4</v>
      </c>
      <c r="AG20" s="131" t="s">
        <v>24</v>
      </c>
      <c r="AH20" s="131"/>
      <c r="AI20" s="131"/>
      <c r="AJ20" s="131"/>
      <c r="AK20" s="131"/>
      <c r="AL20" s="131"/>
      <c r="AM20" s="131"/>
      <c r="AN20" s="131"/>
      <c r="AS20" s="131" t="s">
        <v>34</v>
      </c>
      <c r="AT20" s="131"/>
      <c r="AU20" s="131"/>
      <c r="AV20" s="131"/>
      <c r="AW20" s="131"/>
      <c r="AX20" s="131"/>
      <c r="AY20" s="131"/>
      <c r="AZ20" s="131"/>
    </row>
    <row r="21" spans="1:52" x14ac:dyDescent="0.3">
      <c r="A21" t="s">
        <v>18</v>
      </c>
      <c r="B21">
        <v>1</v>
      </c>
      <c r="C21">
        <v>50</v>
      </c>
      <c r="D21">
        <v>0.2</v>
      </c>
      <c r="E21">
        <v>100</v>
      </c>
      <c r="F21">
        <v>14967.3</v>
      </c>
      <c r="G21">
        <v>1812.23</v>
      </c>
      <c r="H21">
        <v>1</v>
      </c>
      <c r="I21">
        <v>2</v>
      </c>
      <c r="J21">
        <v>1812.23</v>
      </c>
      <c r="K21">
        <v>1177</v>
      </c>
      <c r="L21" s="33">
        <f>IF(F21&lt;&gt;"inf",'Heuristica 48'!$F21/O21-1)</f>
        <v>0.28670168410374552</v>
      </c>
      <c r="M21" s="39">
        <f t="shared" si="0"/>
        <v>6.2497781626901672E-2</v>
      </c>
      <c r="N21">
        <f t="shared" si="1"/>
        <v>14086.9</v>
      </c>
      <c r="O21">
        <f>IF(AND('Heuristica 48'!$C21=0,'Heuristica 48'!$B21=0,'Heuristica 48'!$F21&lt;&gt;"inf",OR(AND(B20=0,'Heuristica 48'!$F21&lt;O20),B20&lt;&gt;0)),'Heuristica 48'!$F21,O20)</f>
        <v>11632.3</v>
      </c>
      <c r="Q21" s="29" t="s">
        <v>24</v>
      </c>
      <c r="R21" s="30">
        <v>1</v>
      </c>
      <c r="S21" s="30">
        <v>50</v>
      </c>
      <c r="T21" s="30">
        <v>0.15</v>
      </c>
      <c r="U21" s="30">
        <v>200</v>
      </c>
      <c r="V21" s="30">
        <v>33793.599999999999</v>
      </c>
      <c r="W21" s="30">
        <v>860.11599999999999</v>
      </c>
      <c r="X21" s="30">
        <v>27</v>
      </c>
      <c r="Y21" s="30">
        <v>80</v>
      </c>
      <c r="Z21" s="30">
        <v>1800.65</v>
      </c>
      <c r="AA21" s="31">
        <v>11144</v>
      </c>
      <c r="AB21" s="39">
        <v>1.5710425627199598E-2</v>
      </c>
      <c r="AC21" s="39">
        <v>1.183657478032174E-6</v>
      </c>
      <c r="AG21" s="3" t="s">
        <v>26</v>
      </c>
      <c r="AH21" s="4" t="s">
        <v>10</v>
      </c>
      <c r="AI21" s="4" t="s">
        <v>33</v>
      </c>
      <c r="AJ21" s="4" t="s">
        <v>4</v>
      </c>
      <c r="AK21" s="47" t="s">
        <v>50</v>
      </c>
      <c r="AL21" s="47" t="s">
        <v>52</v>
      </c>
      <c r="AM21" s="47" t="s">
        <v>51</v>
      </c>
      <c r="AN21" s="47" t="s">
        <v>53</v>
      </c>
      <c r="AS21" s="3" t="s">
        <v>26</v>
      </c>
      <c r="AT21" s="4" t="s">
        <v>10</v>
      </c>
      <c r="AU21" s="4" t="s">
        <v>33</v>
      </c>
      <c r="AV21" s="4" t="s">
        <v>4</v>
      </c>
      <c r="AW21" s="47" t="s">
        <v>54</v>
      </c>
      <c r="AX21" s="47" t="s">
        <v>52</v>
      </c>
      <c r="AY21" s="47" t="s">
        <v>51</v>
      </c>
      <c r="AZ21" s="47" t="s">
        <v>53</v>
      </c>
    </row>
    <row r="22" spans="1:52" x14ac:dyDescent="0.3">
      <c r="A22" t="s">
        <v>18</v>
      </c>
      <c r="B22">
        <v>2</v>
      </c>
      <c r="C22">
        <v>5</v>
      </c>
      <c r="D22">
        <v>0.05</v>
      </c>
      <c r="E22">
        <v>100</v>
      </c>
      <c r="F22">
        <v>11786.8</v>
      </c>
      <c r="G22">
        <v>1168.53</v>
      </c>
      <c r="H22">
        <v>127</v>
      </c>
      <c r="I22">
        <v>225</v>
      </c>
      <c r="J22">
        <v>1800.25</v>
      </c>
      <c r="K22">
        <v>43874</v>
      </c>
      <c r="L22" s="33">
        <f>IF(F22&lt;&gt;"inf",'Heuristica 48'!$F22/O22-1)</f>
        <v>1.3281982067175013E-2</v>
      </c>
      <c r="M22" s="39">
        <f t="shared" si="0"/>
        <v>9.4956033480844138E-3</v>
      </c>
      <c r="N22">
        <f t="shared" si="1"/>
        <v>11675.93</v>
      </c>
      <c r="O22">
        <f>IF(AND('Heuristica 48'!$C22=0,'Heuristica 48'!$B22=0,'Heuristica 48'!$F22&lt;&gt;"inf",OR(AND(B21=0,'Heuristica 48'!$F22&lt;O21),B21&lt;&gt;0)),'Heuristica 48'!$F22,O21)</f>
        <v>11632.3</v>
      </c>
      <c r="Q22" s="32" t="s">
        <v>24</v>
      </c>
      <c r="R22" s="24">
        <v>1</v>
      </c>
      <c r="S22" s="24">
        <v>50</v>
      </c>
      <c r="T22" s="24">
        <v>0.2</v>
      </c>
      <c r="U22" s="24">
        <v>200</v>
      </c>
      <c r="V22" s="24">
        <v>34255.199999999997</v>
      </c>
      <c r="W22" s="24">
        <v>760.94899999999996</v>
      </c>
      <c r="X22" s="24">
        <v>4</v>
      </c>
      <c r="Y22" s="24">
        <v>31</v>
      </c>
      <c r="Z22" s="24">
        <v>1803.66</v>
      </c>
      <c r="AA22" s="25">
        <v>8707</v>
      </c>
      <c r="AB22" s="39">
        <v>2.9584411602932237E-2</v>
      </c>
      <c r="AC22" s="39">
        <v>-6.2643707170694229E-3</v>
      </c>
      <c r="AF22">
        <v>0</v>
      </c>
      <c r="AG22" s="130" t="s">
        <v>28</v>
      </c>
      <c r="AH22" s="11">
        <v>0.05</v>
      </c>
      <c r="AI22" s="1" t="e">
        <f>Model_dem!#REF!</f>
        <v>#REF!</v>
      </c>
      <c r="AJ22" s="1" t="e">
        <f>Model_dem!#REF!</f>
        <v>#REF!</v>
      </c>
      <c r="AK22" s="8">
        <f>AVERAGEIFS($V$3:$V$54,$R$3:$R$54,AF22,$T$3:$T$54,AH22)</f>
        <v>33270.9</v>
      </c>
      <c r="AL22" s="8">
        <f>AVERAGEIFS($W$3:$W$54,$R$3:$R$54,AF22,$T$3:$T$54,AH22)</f>
        <v>818.72</v>
      </c>
      <c r="AM22" s="45">
        <f>AVERAGEIFS($Y$3:$Y$54,$R$3:$R$54,AF22,$T$3:$T$54,AH22)</f>
        <v>6247</v>
      </c>
      <c r="AN22" s="45">
        <f>AVERAGEIFS($AA$3:$AA$54,$R$3:$R$54,AF22,$T$3:$T$54,AH22)</f>
        <v>183460</v>
      </c>
      <c r="AR22">
        <v>0</v>
      </c>
      <c r="AS22" s="130" t="s">
        <v>28</v>
      </c>
      <c r="AT22" s="11">
        <v>0.05</v>
      </c>
      <c r="AU22" s="1" t="e">
        <f>Model_dem!#REF!</f>
        <v>#REF!</v>
      </c>
      <c r="AV22" s="1" t="e">
        <f>Model_dem!#REF!</f>
        <v>#REF!</v>
      </c>
      <c r="AW22" s="48">
        <f>AVERAGEIFS($M$2:$M$487,$B$2:$B$487,AR22,$D$2:$D$487,AT22)</f>
        <v>8.253788974127884E-3</v>
      </c>
      <c r="AX22" s="8">
        <f>AVERAGEIFS($G$2:$G$487,$B$2:$B$487,AR22,$D$2:$D$487,AT22)</f>
        <v>1020.9575727272728</v>
      </c>
      <c r="AY22" s="45">
        <f>AVERAGEIFS($I$2:$I$487,$B$2:$B$487,AR22,$D$2:$D$487,AT22)</f>
        <v>2267.909090909091</v>
      </c>
      <c r="AZ22" s="45">
        <f>AVERAGEIFS($K$2:$K$487,$B$2:$B$487,AR22,$D$2:$D$487,AT22)</f>
        <v>92095.272727272721</v>
      </c>
    </row>
    <row r="23" spans="1:52" x14ac:dyDescent="0.3">
      <c r="A23" t="s">
        <v>18</v>
      </c>
      <c r="B23">
        <v>2</v>
      </c>
      <c r="C23">
        <v>5</v>
      </c>
      <c r="D23">
        <v>0.1</v>
      </c>
      <c r="E23">
        <v>100</v>
      </c>
      <c r="F23">
        <v>12088.5</v>
      </c>
      <c r="G23">
        <v>230.077</v>
      </c>
      <c r="H23">
        <v>14</v>
      </c>
      <c r="I23">
        <v>130</v>
      </c>
      <c r="J23">
        <v>1802.99</v>
      </c>
      <c r="K23">
        <v>30527</v>
      </c>
      <c r="L23" s="33">
        <f>IF(F23&lt;&gt;"inf",'Heuristica 48'!$F23/O23-1)</f>
        <v>3.9218383294791215E-2</v>
      </c>
      <c r="M23" s="39">
        <f t="shared" si="0"/>
        <v>2.8711330248802014E-2</v>
      </c>
      <c r="N23">
        <f t="shared" si="1"/>
        <v>11751.11</v>
      </c>
      <c r="O23">
        <f>IF(AND('Heuristica 48'!$C23=0,'Heuristica 48'!$B23=0,'Heuristica 48'!$F23&lt;&gt;"inf",OR(AND(B22=0,'Heuristica 48'!$F23&lt;O22),B22&lt;&gt;0)),'Heuristica 48'!$F23,O22)</f>
        <v>11632.3</v>
      </c>
      <c r="Q23" s="29" t="s">
        <v>24</v>
      </c>
      <c r="R23" s="30">
        <v>2</v>
      </c>
      <c r="S23" s="30">
        <v>5</v>
      </c>
      <c r="T23" s="30">
        <v>0.05</v>
      </c>
      <c r="U23" s="30">
        <v>200</v>
      </c>
      <c r="V23" s="30">
        <v>33302.9</v>
      </c>
      <c r="W23" s="30">
        <v>124.94</v>
      </c>
      <c r="X23" s="30">
        <v>26</v>
      </c>
      <c r="Y23" s="30">
        <v>804</v>
      </c>
      <c r="Z23" s="30">
        <v>1800.61</v>
      </c>
      <c r="AA23" s="31">
        <v>48524</v>
      </c>
      <c r="AB23" s="39">
        <v>9.6180145412350093E-4</v>
      </c>
      <c r="AC23" s="39">
        <v>1.2010980439125518E-6</v>
      </c>
      <c r="AF23">
        <v>0</v>
      </c>
      <c r="AG23" s="130"/>
      <c r="AH23" s="11">
        <v>0.1</v>
      </c>
      <c r="AI23" s="1" t="e">
        <f>Model_dem!#REF!</f>
        <v>#REF!</v>
      </c>
      <c r="AJ23" s="1" t="e">
        <f>Model_dem!#REF!</f>
        <v>#REF!</v>
      </c>
      <c r="AK23" s="8">
        <f t="shared" ref="AK23:AK35" si="10">AVERAGEIFS($V$3:$V$54,$R$3:$R$54,AF23,$T$3:$T$54,AH23)</f>
        <v>33270.9</v>
      </c>
      <c r="AL23" s="8">
        <f t="shared" ref="AL23:AL35" si="11">AVERAGEIFS($W$3:$W$54,$R$3:$R$54,AF23,$T$3:$T$54,AH23)</f>
        <v>215.18700000000001</v>
      </c>
      <c r="AM23" s="45">
        <f t="shared" ref="AM23:AM35" si="12">AVERAGEIFS($Y$3:$Y$54,$R$3:$R$54,AF23,$T$3:$T$54,AH23)</f>
        <v>6871</v>
      </c>
      <c r="AN23" s="45">
        <f t="shared" ref="AN23:AN35" si="13">AVERAGEIFS($AA$3:$AA$54,$R$3:$R$54,AF23,$T$3:$T$54,AH23)</f>
        <v>165757</v>
      </c>
      <c r="AR23">
        <v>0</v>
      </c>
      <c r="AS23" s="130"/>
      <c r="AT23" s="11">
        <v>0.1</v>
      </c>
      <c r="AU23" s="1" t="e">
        <f>Model_dem!#REF!</f>
        <v>#REF!</v>
      </c>
      <c r="AV23" s="1" t="e">
        <f>Model_dem!#REF!</f>
        <v>#REF!</v>
      </c>
      <c r="AW23" s="48">
        <f t="shared" ref="AW23:AW35" si="14">AVERAGEIFS($M$2:$M$487,$B$2:$B$487,AR23,$D$2:$D$487,AT23)</f>
        <v>4.726978886610677E-3</v>
      </c>
      <c r="AX23" s="8">
        <f t="shared" ref="AX23:AX35" si="15">AVERAGEIFS($G$2:$G$487,$B$2:$B$487,AR23,$D$2:$D$487,AT23)</f>
        <v>637.09664545454541</v>
      </c>
      <c r="AY23" s="45">
        <f t="shared" ref="AY23:AY35" si="16">AVERAGEIFS($I$2:$I$487,$B$2:$B$487,AR23,$D$2:$D$487,AT23)</f>
        <v>2422.5454545454545</v>
      </c>
      <c r="AZ23" s="45">
        <f t="shared" ref="AZ23:AZ35" si="17">AVERAGEIFS($K$2:$K$487,$B$2:$B$487,AR23,$D$2:$D$487,AT23)</f>
        <v>92295.636363636368</v>
      </c>
    </row>
    <row r="24" spans="1:52" x14ac:dyDescent="0.3">
      <c r="A24" t="s">
        <v>18</v>
      </c>
      <c r="B24">
        <v>2</v>
      </c>
      <c r="C24">
        <v>5</v>
      </c>
      <c r="D24">
        <v>0.15</v>
      </c>
      <c r="E24">
        <v>100</v>
      </c>
      <c r="F24">
        <v>12570</v>
      </c>
      <c r="G24">
        <v>792.38599999999997</v>
      </c>
      <c r="H24">
        <v>14</v>
      </c>
      <c r="I24">
        <v>30</v>
      </c>
      <c r="J24">
        <v>1805.84</v>
      </c>
      <c r="K24">
        <v>8683</v>
      </c>
      <c r="L24" s="33">
        <f>IF(F24&lt;&gt;"inf",'Heuristica 48'!$F24/O24-1)</f>
        <v>8.0611744882783443E-2</v>
      </c>
      <c r="M24" s="39">
        <f t="shared" si="0"/>
        <v>3.5391953925469899E-2</v>
      </c>
      <c r="N24">
        <f t="shared" si="1"/>
        <v>12140.33</v>
      </c>
      <c r="O24">
        <f>IF(AND('Heuristica 48'!$C24=0,'Heuristica 48'!$B24=0,'Heuristica 48'!$F24&lt;&gt;"inf",OR(AND(B23=0,'Heuristica 48'!$F24&lt;O23),B23&lt;&gt;0)),'Heuristica 48'!$F24,O23)</f>
        <v>11632.3</v>
      </c>
      <c r="Q24" s="32" t="s">
        <v>24</v>
      </c>
      <c r="R24" s="24">
        <v>2</v>
      </c>
      <c r="S24" s="24">
        <v>5</v>
      </c>
      <c r="T24" s="24">
        <v>0.1</v>
      </c>
      <c r="U24" s="24">
        <v>200</v>
      </c>
      <c r="V24" s="24">
        <v>33366</v>
      </c>
      <c r="W24" s="24">
        <v>716.09100000000001</v>
      </c>
      <c r="X24" s="24">
        <v>168</v>
      </c>
      <c r="Y24" s="24">
        <v>568</v>
      </c>
      <c r="Z24" s="24">
        <v>1802.11</v>
      </c>
      <c r="AA24" s="25">
        <v>41652</v>
      </c>
      <c r="AB24" s="39">
        <v>2.8583536964734702E-3</v>
      </c>
      <c r="AC24" s="39">
        <v>5.9941293484300218E-7</v>
      </c>
      <c r="AF24">
        <v>0</v>
      </c>
      <c r="AG24" s="130"/>
      <c r="AH24" s="11">
        <v>0.15</v>
      </c>
      <c r="AI24" s="1" t="e">
        <f>Model_dem!#REF!</f>
        <v>#REF!</v>
      </c>
      <c r="AJ24" s="1" t="e">
        <f>Model_dem!#REF!</f>
        <v>#REF!</v>
      </c>
      <c r="AK24" s="8">
        <f t="shared" si="10"/>
        <v>33270.9</v>
      </c>
      <c r="AL24" s="8">
        <f t="shared" si="11"/>
        <v>29.6111</v>
      </c>
      <c r="AM24" s="45">
        <f t="shared" si="12"/>
        <v>8797</v>
      </c>
      <c r="AN24" s="45">
        <f t="shared" si="13"/>
        <v>203594</v>
      </c>
      <c r="AR24">
        <v>0</v>
      </c>
      <c r="AS24" s="130"/>
      <c r="AT24" s="11">
        <v>0.15</v>
      </c>
      <c r="AU24" s="1" t="e">
        <f>Model_dem!#REF!</f>
        <v>#REF!</v>
      </c>
      <c r="AV24" s="1" t="e">
        <f>Model_dem!#REF!</f>
        <v>#REF!</v>
      </c>
      <c r="AW24" s="48">
        <f t="shared" si="14"/>
        <v>6.2072033725715037E-3</v>
      </c>
      <c r="AX24" s="8">
        <f t="shared" si="15"/>
        <v>723.64554545454541</v>
      </c>
      <c r="AY24" s="45">
        <f t="shared" si="16"/>
        <v>2403.3636363636365</v>
      </c>
      <c r="AZ24" s="45">
        <f t="shared" si="17"/>
        <v>94269.636363636368</v>
      </c>
    </row>
    <row r="25" spans="1:52" x14ac:dyDescent="0.3">
      <c r="A25" t="s">
        <v>18</v>
      </c>
      <c r="B25">
        <v>2</v>
      </c>
      <c r="C25">
        <v>5</v>
      </c>
      <c r="D25">
        <v>0.2</v>
      </c>
      <c r="E25">
        <v>100</v>
      </c>
      <c r="F25">
        <v>12474.8</v>
      </c>
      <c r="G25">
        <v>432.12599999999998</v>
      </c>
      <c r="H25">
        <v>0</v>
      </c>
      <c r="I25">
        <v>16</v>
      </c>
      <c r="J25">
        <v>1803.96</v>
      </c>
      <c r="K25">
        <v>6785</v>
      </c>
      <c r="L25" s="33">
        <f>IF(F25&lt;&gt;"inf",'Heuristica 48'!$F25/O25-1)</f>
        <v>7.2427636838802378E-2</v>
      </c>
      <c r="M25" s="39">
        <f t="shared" si="0"/>
        <v>1.4547089972047678E-2</v>
      </c>
      <c r="N25">
        <f t="shared" si="1"/>
        <v>12295.93</v>
      </c>
      <c r="O25">
        <f>IF(AND('Heuristica 48'!$C25=0,'Heuristica 48'!$B25=0,'Heuristica 48'!$F25&lt;&gt;"inf",OR(AND(B24=0,'Heuristica 48'!$F25&lt;O24),B24&lt;&gt;0)),'Heuristica 48'!$F25,O24)</f>
        <v>11632.3</v>
      </c>
      <c r="Q25" s="29" t="s">
        <v>24</v>
      </c>
      <c r="R25" s="30">
        <v>2</v>
      </c>
      <c r="S25" s="30">
        <v>5</v>
      </c>
      <c r="T25" s="30">
        <v>0.15</v>
      </c>
      <c r="U25" s="30">
        <v>200</v>
      </c>
      <c r="V25" s="30">
        <v>33382</v>
      </c>
      <c r="W25" s="30">
        <v>499.59699999999998</v>
      </c>
      <c r="X25" s="30">
        <v>70</v>
      </c>
      <c r="Y25" s="30">
        <v>446</v>
      </c>
      <c r="Z25" s="30">
        <v>1800.61</v>
      </c>
      <c r="AA25" s="31">
        <v>37096</v>
      </c>
      <c r="AB25" s="39">
        <v>3.3392544235353316E-3</v>
      </c>
      <c r="AC25" s="39">
        <v>4.801297609120514E-4</v>
      </c>
      <c r="AF25">
        <v>0</v>
      </c>
      <c r="AG25" s="130"/>
      <c r="AH25" s="11">
        <v>0.2</v>
      </c>
      <c r="AI25" s="1" t="e">
        <f>Model_dem!#REF!</f>
        <v>#REF!</v>
      </c>
      <c r="AJ25" s="1" t="e">
        <f>Model_dem!#REF!</f>
        <v>#REF!</v>
      </c>
      <c r="AK25" s="8">
        <f t="shared" si="10"/>
        <v>33270.9</v>
      </c>
      <c r="AL25" s="8">
        <f t="shared" si="11"/>
        <v>60.684100000000001</v>
      </c>
      <c r="AM25" s="45">
        <f t="shared" si="12"/>
        <v>7421</v>
      </c>
      <c r="AN25" s="45">
        <f t="shared" si="13"/>
        <v>184379</v>
      </c>
      <c r="AR25">
        <v>0</v>
      </c>
      <c r="AS25" s="130"/>
      <c r="AT25" s="11">
        <v>0.2</v>
      </c>
      <c r="AU25" s="1" t="e">
        <f>Model_dem!#REF!</f>
        <v>#REF!</v>
      </c>
      <c r="AV25" s="1" t="e">
        <f>Model_dem!#REF!</f>
        <v>#REF!</v>
      </c>
      <c r="AW25" s="48">
        <f t="shared" si="14"/>
        <v>6.0335285670386892E-3</v>
      </c>
      <c r="AX25" s="8">
        <f t="shared" si="15"/>
        <v>588.93450909090905</v>
      </c>
      <c r="AY25" s="45">
        <f t="shared" si="16"/>
        <v>2305.818181818182</v>
      </c>
      <c r="AZ25" s="45">
        <f t="shared" si="17"/>
        <v>94980.818181818177</v>
      </c>
    </row>
    <row r="26" spans="1:52" x14ac:dyDescent="0.3">
      <c r="A26" t="s">
        <v>18</v>
      </c>
      <c r="B26">
        <v>2</v>
      </c>
      <c r="C26">
        <v>10</v>
      </c>
      <c r="D26">
        <v>0.05</v>
      </c>
      <c r="E26">
        <v>100</v>
      </c>
      <c r="F26">
        <v>11840</v>
      </c>
      <c r="G26">
        <v>1431.01</v>
      </c>
      <c r="H26">
        <v>61</v>
      </c>
      <c r="I26">
        <v>87</v>
      </c>
      <c r="J26">
        <v>1800.75</v>
      </c>
      <c r="K26">
        <v>20172</v>
      </c>
      <c r="L26" s="33">
        <f>IF(F26&lt;&gt;"inf",'Heuristica 48'!$F26/O26-1)</f>
        <v>1.7855454209399824E-2</v>
      </c>
      <c r="M26" s="39">
        <f t="shared" si="0"/>
        <v>8.0413433172563664E-3</v>
      </c>
      <c r="N26">
        <f t="shared" si="1"/>
        <v>11745.55</v>
      </c>
      <c r="O26">
        <f>IF(AND('Heuristica 48'!$C26=0,'Heuristica 48'!$B26=0,'Heuristica 48'!$F26&lt;&gt;"inf",OR(AND(B25=0,'Heuristica 48'!$F26&lt;O25),B25&lt;&gt;0)),'Heuristica 48'!$F26,O25)</f>
        <v>11632.3</v>
      </c>
      <c r="Q26" s="32" t="s">
        <v>24</v>
      </c>
      <c r="R26" s="24">
        <v>2</v>
      </c>
      <c r="S26" s="24">
        <v>5</v>
      </c>
      <c r="T26" s="24">
        <v>0.2</v>
      </c>
      <c r="U26" s="24">
        <v>200</v>
      </c>
      <c r="V26" s="24">
        <v>33433.599999999999</v>
      </c>
      <c r="W26" s="24">
        <v>234.893</v>
      </c>
      <c r="X26" s="24">
        <v>23</v>
      </c>
      <c r="Y26" s="24">
        <v>287</v>
      </c>
      <c r="Z26" s="24">
        <v>1803.4</v>
      </c>
      <c r="AA26" s="25">
        <v>31151</v>
      </c>
      <c r="AB26" s="39">
        <v>4.8901592683094908E-3</v>
      </c>
      <c r="AC26" s="39">
        <v>8.9730172403434949E-7</v>
      </c>
      <c r="AF26">
        <v>1</v>
      </c>
      <c r="AG26" s="130" t="s">
        <v>28</v>
      </c>
      <c r="AH26" s="11">
        <f>AH22</f>
        <v>0.05</v>
      </c>
      <c r="AI26" s="1" t="e">
        <f>Model_dem!#REF!</f>
        <v>#REF!</v>
      </c>
      <c r="AJ26" s="1" t="e">
        <f>Model_dem!#REF!</f>
        <v>#REF!</v>
      </c>
      <c r="AK26" s="8">
        <f t="shared" si="10"/>
        <v>33382.275000000001</v>
      </c>
      <c r="AL26" s="8">
        <f t="shared" si="11"/>
        <v>293.77699999999999</v>
      </c>
      <c r="AM26" s="45">
        <f t="shared" si="12"/>
        <v>773.75</v>
      </c>
      <c r="AN26" s="45">
        <f t="shared" si="13"/>
        <v>40963.5</v>
      </c>
      <c r="AR26">
        <v>1</v>
      </c>
      <c r="AS26" s="130" t="s">
        <v>28</v>
      </c>
      <c r="AT26" s="11">
        <f>AT22</f>
        <v>0.05</v>
      </c>
      <c r="AU26" s="1" t="e">
        <f>Model_dem!#REF!</f>
        <v>#REF!</v>
      </c>
      <c r="AV26" s="1" t="e">
        <f>Model_dem!#REF!</f>
        <v>#REF!</v>
      </c>
      <c r="AW26" s="48">
        <f t="shared" si="14"/>
        <v>2.3277531589616988E-2</v>
      </c>
      <c r="AX26" s="8">
        <f t="shared" si="15"/>
        <v>1049.5397613636362</v>
      </c>
      <c r="AY26" s="45">
        <f t="shared" si="16"/>
        <v>250.97727272727272</v>
      </c>
      <c r="AZ26" s="45">
        <f t="shared" si="17"/>
        <v>22666.727272727272</v>
      </c>
    </row>
    <row r="27" spans="1:52" x14ac:dyDescent="0.3">
      <c r="A27" t="s">
        <v>18</v>
      </c>
      <c r="B27">
        <v>2</v>
      </c>
      <c r="C27">
        <v>10</v>
      </c>
      <c r="D27">
        <v>0.1</v>
      </c>
      <c r="E27">
        <v>100</v>
      </c>
      <c r="F27">
        <v>12967.2</v>
      </c>
      <c r="G27">
        <v>1720.79</v>
      </c>
      <c r="H27">
        <v>8</v>
      </c>
      <c r="I27">
        <v>12</v>
      </c>
      <c r="J27">
        <v>1837.15</v>
      </c>
      <c r="K27">
        <v>3396</v>
      </c>
      <c r="L27" s="33">
        <f>IF(F27&lt;&gt;"inf",'Heuristica 48'!$F27/O27-1)</f>
        <v>0.11475804441082182</v>
      </c>
      <c r="M27" s="39">
        <f t="shared" si="0"/>
        <v>6.8109351228508697E-2</v>
      </c>
      <c r="N27">
        <f t="shared" si="1"/>
        <v>12140.33</v>
      </c>
      <c r="O27">
        <f>IF(AND('Heuristica 48'!$C27=0,'Heuristica 48'!$B27=0,'Heuristica 48'!$F27&lt;&gt;"inf",OR(AND(B26=0,'Heuristica 48'!$F27&lt;O26),B26&lt;&gt;0)),'Heuristica 48'!$F27,O26)</f>
        <v>11632.3</v>
      </c>
      <c r="Q27" s="29" t="s">
        <v>24</v>
      </c>
      <c r="R27" s="30">
        <v>2</v>
      </c>
      <c r="S27" s="30">
        <v>10</v>
      </c>
      <c r="T27" s="30">
        <v>0.05</v>
      </c>
      <c r="U27" s="30">
        <v>200</v>
      </c>
      <c r="V27" s="30">
        <v>33387.1</v>
      </c>
      <c r="W27" s="30">
        <v>973.86400000000003</v>
      </c>
      <c r="X27" s="30">
        <v>288</v>
      </c>
      <c r="Y27" s="30">
        <v>506</v>
      </c>
      <c r="Z27" s="30">
        <v>1800.71</v>
      </c>
      <c r="AA27" s="31">
        <v>44205</v>
      </c>
      <c r="AB27" s="39">
        <v>3.4925415302862195E-3</v>
      </c>
      <c r="AC27" s="39">
        <v>7.6705161127299526E-4</v>
      </c>
      <c r="AF27">
        <v>1</v>
      </c>
      <c r="AG27" s="130"/>
      <c r="AH27" s="11">
        <f t="shared" ref="AH27:AH37" si="18">AH23</f>
        <v>0.1</v>
      </c>
      <c r="AI27" s="1" t="e">
        <f>Model_dem!#REF!</f>
        <v>#REF!</v>
      </c>
      <c r="AJ27" s="1" t="e">
        <f>Model_dem!#REF!</f>
        <v>#REF!</v>
      </c>
      <c r="AK27" s="8">
        <f t="shared" si="10"/>
        <v>33509.549999999996</v>
      </c>
      <c r="AL27" s="8">
        <f t="shared" si="11"/>
        <v>347.68374999999997</v>
      </c>
      <c r="AM27" s="45">
        <f t="shared" si="12"/>
        <v>518.25</v>
      </c>
      <c r="AN27" s="45">
        <f t="shared" si="13"/>
        <v>35926</v>
      </c>
      <c r="AR27">
        <v>1</v>
      </c>
      <c r="AS27" s="130"/>
      <c r="AT27" s="11">
        <f t="shared" ref="AT27:AT37" si="19">AT23</f>
        <v>0.1</v>
      </c>
      <c r="AU27" s="1" t="e">
        <f>Model_dem!#REF!</f>
        <v>#REF!</v>
      </c>
      <c r="AV27" s="1" t="e">
        <f>Model_dem!#REF!</f>
        <v>#REF!</v>
      </c>
      <c r="AW27" s="48">
        <f t="shared" si="14"/>
        <v>1.0299993970060106E-2</v>
      </c>
      <c r="AX27" s="8">
        <f t="shared" si="15"/>
        <v>1011.9069952173915</v>
      </c>
      <c r="AY27" s="45">
        <f t="shared" si="16"/>
        <v>2847.586956521739</v>
      </c>
      <c r="AZ27" s="45">
        <f t="shared" si="17"/>
        <v>18636.304347826088</v>
      </c>
    </row>
    <row r="28" spans="1:52" x14ac:dyDescent="0.3">
      <c r="A28" t="s">
        <v>18</v>
      </c>
      <c r="B28">
        <v>2</v>
      </c>
      <c r="C28">
        <v>10</v>
      </c>
      <c r="D28">
        <v>0.15</v>
      </c>
      <c r="E28">
        <v>100</v>
      </c>
      <c r="F28">
        <v>12603.6</v>
      </c>
      <c r="G28">
        <v>599.26800000000003</v>
      </c>
      <c r="H28">
        <v>0</v>
      </c>
      <c r="I28">
        <v>6</v>
      </c>
      <c r="J28">
        <v>1851.64</v>
      </c>
      <c r="K28">
        <v>2876</v>
      </c>
      <c r="L28" s="33">
        <f>IF(F28&lt;&gt;"inf",'Heuristica 48'!$F28/O28-1)</f>
        <v>8.3500253604188446E-2</v>
      </c>
      <c r="M28" s="39">
        <f t="shared" si="0"/>
        <v>1.1058299741291133E-2</v>
      </c>
      <c r="N28">
        <f t="shared" si="1"/>
        <v>12465.75</v>
      </c>
      <c r="O28">
        <f>IF(AND('Heuristica 48'!$C28=0,'Heuristica 48'!$B28=0,'Heuristica 48'!$F28&lt;&gt;"inf",OR(AND(B27=0,'Heuristica 48'!$F28&lt;O27),B27&lt;&gt;0)),'Heuristica 48'!$F28,O27)</f>
        <v>11632.3</v>
      </c>
      <c r="Q28" s="32" t="s">
        <v>24</v>
      </c>
      <c r="R28" s="24">
        <v>2</v>
      </c>
      <c r="S28" s="24">
        <v>10</v>
      </c>
      <c r="T28" s="24">
        <v>0.1</v>
      </c>
      <c r="U28" s="24">
        <v>200</v>
      </c>
      <c r="V28" s="24">
        <v>33435</v>
      </c>
      <c r="W28" s="24">
        <v>298.49799999999999</v>
      </c>
      <c r="X28" s="24">
        <v>25</v>
      </c>
      <c r="Y28" s="24">
        <v>341</v>
      </c>
      <c r="Z28" s="24">
        <v>1801.93</v>
      </c>
      <c r="AA28" s="25">
        <v>34327</v>
      </c>
      <c r="AB28" s="39">
        <v>4.9322380819274425E-3</v>
      </c>
      <c r="AC28" s="39">
        <v>4.2771382176676198E-5</v>
      </c>
      <c r="AF28">
        <v>1</v>
      </c>
      <c r="AG28" s="130"/>
      <c r="AH28" s="11">
        <f t="shared" si="18"/>
        <v>0.15</v>
      </c>
      <c r="AI28" s="1" t="e">
        <f>Model_dem!#REF!</f>
        <v>#REF!</v>
      </c>
      <c r="AJ28" s="1" t="e">
        <f>Model_dem!#REF!</f>
        <v>#REF!</v>
      </c>
      <c r="AK28" s="8">
        <f t="shared" si="10"/>
        <v>33641.724999999999</v>
      </c>
      <c r="AL28" s="8">
        <f t="shared" si="11"/>
        <v>552.32899999999995</v>
      </c>
      <c r="AM28" s="45">
        <f t="shared" si="12"/>
        <v>529.5</v>
      </c>
      <c r="AN28" s="45">
        <f t="shared" si="13"/>
        <v>26062</v>
      </c>
      <c r="AR28">
        <v>1</v>
      </c>
      <c r="AS28" s="130"/>
      <c r="AT28" s="11">
        <f t="shared" si="19"/>
        <v>0.15</v>
      </c>
      <c r="AU28" s="1" t="e">
        <f>Model_dem!#REF!</f>
        <v>#REF!</v>
      </c>
      <c r="AV28" s="1" t="e">
        <f>Model_dem!#REF!</f>
        <v>#REF!</v>
      </c>
      <c r="AW28" s="48">
        <f t="shared" si="14"/>
        <v>2.7960991012027793E-2</v>
      </c>
      <c r="AX28" s="8">
        <f t="shared" si="15"/>
        <v>1195.221672222222</v>
      </c>
      <c r="AY28" s="45">
        <f t="shared" si="16"/>
        <v>642.19444444444446</v>
      </c>
      <c r="AZ28" s="45">
        <f t="shared" si="17"/>
        <v>15055.027777777777</v>
      </c>
    </row>
    <row r="29" spans="1:52" x14ac:dyDescent="0.3">
      <c r="A29" t="s">
        <v>18</v>
      </c>
      <c r="B29">
        <v>2</v>
      </c>
      <c r="C29">
        <v>10</v>
      </c>
      <c r="D29">
        <v>0.2</v>
      </c>
      <c r="E29">
        <v>100</v>
      </c>
      <c r="F29">
        <v>13654</v>
      </c>
      <c r="G29">
        <v>1366.23</v>
      </c>
      <c r="H29">
        <v>2</v>
      </c>
      <c r="I29">
        <v>7</v>
      </c>
      <c r="J29">
        <v>1857.62</v>
      </c>
      <c r="K29">
        <v>2356</v>
      </c>
      <c r="L29" s="33">
        <f>IF(F29&lt;&gt;"inf",'Heuristica 48'!$F29/O29-1)</f>
        <v>0.1738005381566845</v>
      </c>
      <c r="M29" s="39">
        <f t="shared" si="0"/>
        <v>8.4854465510145305E-2</v>
      </c>
      <c r="N29">
        <f t="shared" si="1"/>
        <v>12586.02</v>
      </c>
      <c r="O29">
        <f>IF(AND('Heuristica 48'!$C29=0,'Heuristica 48'!$B29=0,'Heuristica 48'!$F29&lt;&gt;"inf",OR(AND(B28=0,'Heuristica 48'!$F29&lt;O28),B28&lt;&gt;0)),'Heuristica 48'!$F29,O28)</f>
        <v>11632.3</v>
      </c>
      <c r="Q29" s="29" t="s">
        <v>24</v>
      </c>
      <c r="R29" s="30">
        <v>2</v>
      </c>
      <c r="S29" s="30">
        <v>10</v>
      </c>
      <c r="T29" s="30">
        <v>0.15</v>
      </c>
      <c r="U29" s="30">
        <v>200</v>
      </c>
      <c r="V29" s="30">
        <v>33531.4</v>
      </c>
      <c r="W29" s="30">
        <v>509.78699999999998</v>
      </c>
      <c r="X29" s="30">
        <v>39</v>
      </c>
      <c r="Y29" s="30">
        <v>257</v>
      </c>
      <c r="Z29" s="30">
        <v>1807.11</v>
      </c>
      <c r="AA29" s="31">
        <v>21229</v>
      </c>
      <c r="AB29" s="39">
        <v>7.829664962474725E-3</v>
      </c>
      <c r="AC29" s="39">
        <v>-2.982278407559491E-7</v>
      </c>
      <c r="AF29">
        <v>1</v>
      </c>
      <c r="AG29" s="130"/>
      <c r="AH29" s="11">
        <f t="shared" si="18"/>
        <v>0.2</v>
      </c>
      <c r="AI29" s="1" t="e">
        <f>Model_dem!#REF!</f>
        <v>#REF!</v>
      </c>
      <c r="AJ29" s="1" t="e">
        <f>Model_dem!#REF!</f>
        <v>#REF!</v>
      </c>
      <c r="AK29" s="8">
        <f t="shared" si="10"/>
        <v>33923.574999999997</v>
      </c>
      <c r="AL29" s="8">
        <f t="shared" si="11"/>
        <v>988.55950000000007</v>
      </c>
      <c r="AM29" s="45">
        <f t="shared" si="12"/>
        <v>343</v>
      </c>
      <c r="AN29" s="45">
        <f t="shared" si="13"/>
        <v>22803.5</v>
      </c>
      <c r="AR29">
        <v>1</v>
      </c>
      <c r="AS29" s="130"/>
      <c r="AT29" s="11">
        <f t="shared" si="19"/>
        <v>0.2</v>
      </c>
      <c r="AU29" s="1" t="e">
        <f>Model_dem!#REF!</f>
        <v>#REF!</v>
      </c>
      <c r="AV29" s="1" t="e">
        <f>Model_dem!#REF!</f>
        <v>#REF!</v>
      </c>
      <c r="AW29" s="48">
        <f t="shared" si="14"/>
        <v>3.6791090148099743E-3</v>
      </c>
      <c r="AX29" s="8">
        <f t="shared" si="15"/>
        <v>1173.8873264864867</v>
      </c>
      <c r="AY29" s="45">
        <f t="shared" si="16"/>
        <v>704.35135135135135</v>
      </c>
      <c r="AZ29" s="45">
        <f t="shared" si="17"/>
        <v>13662.594594594595</v>
      </c>
    </row>
    <row r="30" spans="1:52" x14ac:dyDescent="0.3">
      <c r="A30" t="s">
        <v>18</v>
      </c>
      <c r="B30">
        <v>2</v>
      </c>
      <c r="C30">
        <v>25</v>
      </c>
      <c r="D30">
        <v>0.05</v>
      </c>
      <c r="E30">
        <v>100</v>
      </c>
      <c r="F30">
        <v>12596.6</v>
      </c>
      <c r="G30">
        <v>1388.64</v>
      </c>
      <c r="H30">
        <v>35</v>
      </c>
      <c r="I30">
        <v>47</v>
      </c>
      <c r="J30">
        <v>1803.64</v>
      </c>
      <c r="K30">
        <v>11397</v>
      </c>
      <c r="L30" s="33">
        <f>IF(F30&lt;&gt;"inf",'Heuristica 48'!$F30/O30-1)</f>
        <v>8.2898480953895737E-2</v>
      </c>
      <c r="M30" s="39">
        <f t="shared" si="0"/>
        <v>2.8732243453945205E-2</v>
      </c>
      <c r="N30">
        <f t="shared" si="1"/>
        <v>12244.78</v>
      </c>
      <c r="O30">
        <f>IF(AND('Heuristica 48'!$C30=0,'Heuristica 48'!$B30=0,'Heuristica 48'!$F30&lt;&gt;"inf",OR(AND(B29=0,'Heuristica 48'!$F30&lt;O29),B29&lt;&gt;0)),'Heuristica 48'!$F30,O29)</f>
        <v>11632.3</v>
      </c>
      <c r="Q30" s="32" t="s">
        <v>24</v>
      </c>
      <c r="R30" s="24">
        <v>2</v>
      </c>
      <c r="S30" s="24">
        <v>10</v>
      </c>
      <c r="T30" s="24">
        <v>0.2</v>
      </c>
      <c r="U30" s="24">
        <v>200</v>
      </c>
      <c r="V30" s="24">
        <v>33709.800000000003</v>
      </c>
      <c r="W30" s="24">
        <v>1531.21</v>
      </c>
      <c r="X30" s="24">
        <v>76</v>
      </c>
      <c r="Y30" s="24">
        <v>102</v>
      </c>
      <c r="Z30" s="24">
        <v>1801.28</v>
      </c>
      <c r="AA30" s="25">
        <v>18894</v>
      </c>
      <c r="AB30" s="39">
        <v>1.3191708069213659E-2</v>
      </c>
      <c r="AC30" s="39">
        <v>1.1389470901908005E-3</v>
      </c>
      <c r="AF30">
        <v>2</v>
      </c>
      <c r="AG30" s="130" t="s">
        <v>29</v>
      </c>
      <c r="AH30" s="11">
        <f t="shared" si="18"/>
        <v>0.05</v>
      </c>
      <c r="AI30" s="1" t="e">
        <f>Model_dem!#REF!</f>
        <v>#REF!</v>
      </c>
      <c r="AJ30" s="1" t="e">
        <f>Model_dem!#REF!</f>
        <v>#REF!</v>
      </c>
      <c r="AK30" s="8">
        <f t="shared" si="10"/>
        <v>33410.324999999997</v>
      </c>
      <c r="AL30" s="8">
        <f t="shared" si="11"/>
        <v>400.11625000000004</v>
      </c>
      <c r="AM30" s="45">
        <f t="shared" si="12"/>
        <v>531.25</v>
      </c>
      <c r="AN30" s="45">
        <f t="shared" si="13"/>
        <v>39807.75</v>
      </c>
      <c r="AR30">
        <v>2</v>
      </c>
      <c r="AS30" s="130" t="s">
        <v>29</v>
      </c>
      <c r="AT30" s="11">
        <f t="shared" si="19"/>
        <v>0.05</v>
      </c>
      <c r="AU30" s="1" t="e">
        <f>Model_dem!#REF!</f>
        <v>#REF!</v>
      </c>
      <c r="AV30" s="1" t="e">
        <f>Model_dem!#REF!</f>
        <v>#REF!</v>
      </c>
      <c r="AW30" s="48">
        <f t="shared" si="14"/>
        <v>3.5838437902602743E-2</v>
      </c>
      <c r="AX30" s="8">
        <f t="shared" si="15"/>
        <v>1234.1550379999999</v>
      </c>
      <c r="AY30" s="45">
        <f t="shared" si="16"/>
        <v>1751.6888888888889</v>
      </c>
      <c r="AZ30" s="45">
        <f t="shared" si="17"/>
        <v>16646.444444444445</v>
      </c>
    </row>
    <row r="31" spans="1:52" x14ac:dyDescent="0.3">
      <c r="A31" t="s">
        <v>18</v>
      </c>
      <c r="B31">
        <v>2</v>
      </c>
      <c r="C31">
        <v>25</v>
      </c>
      <c r="D31">
        <v>0.1</v>
      </c>
      <c r="E31">
        <v>100</v>
      </c>
      <c r="F31">
        <v>14196.9</v>
      </c>
      <c r="G31">
        <v>1339.38</v>
      </c>
      <c r="H31">
        <v>0</v>
      </c>
      <c r="I31">
        <v>5</v>
      </c>
      <c r="J31">
        <v>1803.43</v>
      </c>
      <c r="K31">
        <v>2152</v>
      </c>
      <c r="L31" s="33">
        <f>IF(F31&lt;&gt;"inf",'Heuristica 48'!$F31/O31-1)</f>
        <v>0.22047230556295827</v>
      </c>
      <c r="M31" s="39">
        <f t="shared" si="0"/>
        <v>0.13398298654099605</v>
      </c>
      <c r="N31">
        <f t="shared" si="1"/>
        <v>12519.5</v>
      </c>
      <c r="O31">
        <f>IF(AND('Heuristica 48'!$C31=0,'Heuristica 48'!$B31=0,'Heuristica 48'!$F31&lt;&gt;"inf",OR(AND(B30=0,'Heuristica 48'!$F31&lt;O30),B30&lt;&gt;0)),'Heuristica 48'!$F31,O30)</f>
        <v>11632.3</v>
      </c>
      <c r="Q31" s="29" t="s">
        <v>24</v>
      </c>
      <c r="R31" s="30">
        <v>2</v>
      </c>
      <c r="S31" s="30">
        <v>25</v>
      </c>
      <c r="T31" s="30">
        <v>0.05</v>
      </c>
      <c r="U31" s="30">
        <v>200</v>
      </c>
      <c r="V31" s="30">
        <v>33470.699999999997</v>
      </c>
      <c r="W31" s="30">
        <v>286.25200000000001</v>
      </c>
      <c r="X31" s="30">
        <v>22</v>
      </c>
      <c r="Y31" s="30">
        <v>409</v>
      </c>
      <c r="Z31" s="30">
        <v>1804.3</v>
      </c>
      <c r="AA31" s="31">
        <v>27681</v>
      </c>
      <c r="AB31" s="39">
        <v>6.0052478291838796E-3</v>
      </c>
      <c r="AC31" s="39">
        <v>-2.9876868468114992E-7</v>
      </c>
      <c r="AF31">
        <v>2</v>
      </c>
      <c r="AG31" s="130"/>
      <c r="AH31" s="11">
        <f t="shared" si="18"/>
        <v>0.1</v>
      </c>
      <c r="AI31" s="1" t="e">
        <f>Model_dem!#REF!</f>
        <v>#REF!</v>
      </c>
      <c r="AJ31" s="1" t="e">
        <f>Model_dem!#REF!</f>
        <v>#REF!</v>
      </c>
      <c r="AK31" s="8">
        <f t="shared" si="10"/>
        <v>33523.35</v>
      </c>
      <c r="AL31" s="8">
        <f t="shared" si="11"/>
        <v>580.63699999999994</v>
      </c>
      <c r="AM31" s="45">
        <f t="shared" si="12"/>
        <v>302.5</v>
      </c>
      <c r="AN31" s="45">
        <f t="shared" si="13"/>
        <v>30642.5</v>
      </c>
      <c r="AR31">
        <v>2</v>
      </c>
      <c r="AS31" s="130"/>
      <c r="AT31" s="11">
        <f t="shared" si="19"/>
        <v>0.1</v>
      </c>
      <c r="AU31" s="1" t="e">
        <f>Model_dem!#REF!</f>
        <v>#REF!</v>
      </c>
      <c r="AV31" s="1" t="e">
        <f>Model_dem!#REF!</f>
        <v>#REF!</v>
      </c>
      <c r="AW31" s="48">
        <f t="shared" si="14"/>
        <v>5.5307990299672267E-2</v>
      </c>
      <c r="AX31" s="8">
        <f t="shared" si="15"/>
        <v>1211.7072739130435</v>
      </c>
      <c r="AY31" s="45">
        <f t="shared" si="16"/>
        <v>2590.8260869565215</v>
      </c>
      <c r="AZ31" s="45">
        <f t="shared" si="17"/>
        <v>12280.652173913044</v>
      </c>
    </row>
    <row r="32" spans="1:52" x14ac:dyDescent="0.3">
      <c r="A32" t="s">
        <v>18</v>
      </c>
      <c r="B32">
        <v>2</v>
      </c>
      <c r="C32">
        <v>25</v>
      </c>
      <c r="D32">
        <v>0.15</v>
      </c>
      <c r="E32">
        <v>100</v>
      </c>
      <c r="F32">
        <v>13975.3</v>
      </c>
      <c r="G32">
        <v>1283.03</v>
      </c>
      <c r="H32">
        <v>0</v>
      </c>
      <c r="I32">
        <v>5</v>
      </c>
      <c r="J32">
        <v>1813.59</v>
      </c>
      <c r="K32">
        <v>1803</v>
      </c>
      <c r="L32" s="33">
        <f>IF(F32&lt;&gt;"inf",'Heuristica 48'!$F32/O32-1)</f>
        <v>0.20142190280512029</v>
      </c>
      <c r="M32" s="39">
        <f t="shared" si="0"/>
        <v>3.6817162053083718E-2</v>
      </c>
      <c r="N32">
        <f t="shared" si="1"/>
        <v>13479.04</v>
      </c>
      <c r="O32">
        <f>IF(AND('Heuristica 48'!$C32=0,'Heuristica 48'!$B32=0,'Heuristica 48'!$F32&lt;&gt;"inf",OR(AND(B31=0,'Heuristica 48'!$F32&lt;O31),B31&lt;&gt;0)),'Heuristica 48'!$F32,O31)</f>
        <v>11632.3</v>
      </c>
      <c r="Q32" s="32" t="s">
        <v>24</v>
      </c>
      <c r="R32" s="24">
        <v>2</v>
      </c>
      <c r="S32" s="24">
        <v>25</v>
      </c>
      <c r="T32" s="24">
        <v>0.1</v>
      </c>
      <c r="U32" s="24">
        <v>200</v>
      </c>
      <c r="V32" s="24">
        <v>33646.199999999997</v>
      </c>
      <c r="W32" s="24">
        <v>735.08799999999997</v>
      </c>
      <c r="X32" s="24">
        <v>30</v>
      </c>
      <c r="Y32" s="24">
        <v>116</v>
      </c>
      <c r="Z32" s="24">
        <v>1801.5</v>
      </c>
      <c r="AA32" s="25">
        <v>19215</v>
      </c>
      <c r="AB32" s="39">
        <v>1.1280127679142993E-2</v>
      </c>
      <c r="AC32" s="39">
        <v>2.1463195376303368E-4</v>
      </c>
      <c r="AF32">
        <v>2</v>
      </c>
      <c r="AG32" s="130"/>
      <c r="AH32" s="11">
        <f t="shared" si="18"/>
        <v>0.15</v>
      </c>
      <c r="AI32" s="1" t="e">
        <f>Model_dem!#REF!</f>
        <v>#REF!</v>
      </c>
      <c r="AJ32" s="1" t="e">
        <f>Model_dem!#REF!</f>
        <v>#REF!</v>
      </c>
      <c r="AK32" s="8">
        <f t="shared" si="10"/>
        <v>33652.949999999997</v>
      </c>
      <c r="AL32" s="8">
        <f t="shared" si="11"/>
        <v>679.30925000000002</v>
      </c>
      <c r="AM32" s="45">
        <f t="shared" si="12"/>
        <v>211.5</v>
      </c>
      <c r="AN32" s="45">
        <f t="shared" si="13"/>
        <v>20418.5</v>
      </c>
      <c r="AR32">
        <v>2</v>
      </c>
      <c r="AS32" s="130"/>
      <c r="AT32" s="11">
        <f t="shared" si="19"/>
        <v>0.15</v>
      </c>
      <c r="AU32" s="1" t="e">
        <f>Model_dem!#REF!</f>
        <v>#REF!</v>
      </c>
      <c r="AV32" s="1" t="e">
        <f>Model_dem!#REF!</f>
        <v>#REF!</v>
      </c>
      <c r="AW32" s="48">
        <f t="shared" si="14"/>
        <v>0.10777634944083067</v>
      </c>
      <c r="AX32" s="8">
        <f t="shared" si="15"/>
        <v>1300.861373902439</v>
      </c>
      <c r="AY32" s="45">
        <f t="shared" si="16"/>
        <v>4230.0243902439024</v>
      </c>
      <c r="AZ32" s="45">
        <f t="shared" si="17"/>
        <v>9173.7560975609758</v>
      </c>
    </row>
    <row r="33" spans="1:52" x14ac:dyDescent="0.3">
      <c r="A33" t="s">
        <v>18</v>
      </c>
      <c r="B33">
        <v>2</v>
      </c>
      <c r="C33">
        <v>25</v>
      </c>
      <c r="D33">
        <v>0.2</v>
      </c>
      <c r="E33">
        <v>100</v>
      </c>
      <c r="F33">
        <v>24399.5</v>
      </c>
      <c r="G33">
        <v>1447.04</v>
      </c>
      <c r="H33">
        <v>2</v>
      </c>
      <c r="I33">
        <v>5</v>
      </c>
      <c r="J33">
        <v>1808.28</v>
      </c>
      <c r="K33">
        <v>975</v>
      </c>
      <c r="L33" s="33">
        <f>IF(F33&lt;&gt;"inf",'Heuristica 48'!$F33/O33-1)</f>
        <v>1.097564540116744</v>
      </c>
      <c r="M33" s="39">
        <f t="shared" si="0"/>
        <v>-0.24032381549578141</v>
      </c>
      <c r="N33">
        <f t="shared" si="1"/>
        <v>32118.29</v>
      </c>
      <c r="O33">
        <f>IF(AND('Heuristica 48'!$C33=0,'Heuristica 48'!$B33=0,'Heuristica 48'!$F33&lt;&gt;"inf",OR(AND(B32=0,'Heuristica 48'!$F33&lt;O32),B32&lt;&gt;0)),'Heuristica 48'!$F33,O32)</f>
        <v>11632.3</v>
      </c>
      <c r="Q33" s="29" t="s">
        <v>24</v>
      </c>
      <c r="R33" s="30">
        <v>2</v>
      </c>
      <c r="S33" s="30">
        <v>25</v>
      </c>
      <c r="T33" s="30">
        <v>0.15</v>
      </c>
      <c r="U33" s="30">
        <v>200</v>
      </c>
      <c r="V33" s="30">
        <v>33843.5</v>
      </c>
      <c r="W33" s="30">
        <v>808.81299999999999</v>
      </c>
      <c r="X33" s="30">
        <v>6</v>
      </c>
      <c r="Y33" s="30">
        <v>51</v>
      </c>
      <c r="Z33" s="30">
        <v>1809.35</v>
      </c>
      <c r="AA33" s="31">
        <v>9506</v>
      </c>
      <c r="AB33" s="39">
        <v>1.7210234769723609E-2</v>
      </c>
      <c r="AC33" s="39">
        <v>-8.8643235496288497E-7</v>
      </c>
      <c r="AF33">
        <v>2</v>
      </c>
      <c r="AG33" s="130"/>
      <c r="AH33" s="11">
        <f t="shared" si="18"/>
        <v>0.2</v>
      </c>
      <c r="AI33" s="1" t="e">
        <f>Model_dem!#REF!</f>
        <v>#REF!</v>
      </c>
      <c r="AJ33" s="1" t="e">
        <f>Model_dem!#REF!</f>
        <v>#REF!</v>
      </c>
      <c r="AK33" s="8">
        <f t="shared" si="10"/>
        <v>33962.699999999997</v>
      </c>
      <c r="AL33" s="8">
        <f t="shared" si="11"/>
        <v>991.52700000000004</v>
      </c>
      <c r="AM33" s="45">
        <f t="shared" si="12"/>
        <v>115.5</v>
      </c>
      <c r="AN33" s="45">
        <f t="shared" si="13"/>
        <v>17320</v>
      </c>
      <c r="AR33">
        <v>2</v>
      </c>
      <c r="AS33" s="130"/>
      <c r="AT33" s="11">
        <f t="shared" si="19"/>
        <v>0.2</v>
      </c>
      <c r="AU33" s="1" t="e">
        <f>Model_dem!#REF!</f>
        <v>#REF!</v>
      </c>
      <c r="AV33" s="1" t="e">
        <f>Model_dem!#REF!</f>
        <v>#REF!</v>
      </c>
      <c r="AW33" s="48">
        <f t="shared" si="14"/>
        <v>-6.0418167010652994E-2</v>
      </c>
      <c r="AX33" s="8">
        <f t="shared" si="15"/>
        <v>1269.0898524999998</v>
      </c>
      <c r="AY33" s="45">
        <f t="shared" si="16"/>
        <v>1499.325</v>
      </c>
      <c r="AZ33" s="45">
        <f t="shared" si="17"/>
        <v>7341.65</v>
      </c>
    </row>
    <row r="34" spans="1:52" x14ac:dyDescent="0.3">
      <c r="A34" t="s">
        <v>18</v>
      </c>
      <c r="B34">
        <v>2</v>
      </c>
      <c r="C34">
        <v>50</v>
      </c>
      <c r="D34">
        <v>0.05</v>
      </c>
      <c r="E34">
        <v>100</v>
      </c>
      <c r="F34">
        <v>12653.7</v>
      </c>
      <c r="G34">
        <v>334.29300000000001</v>
      </c>
      <c r="H34">
        <v>5</v>
      </c>
      <c r="I34">
        <v>46</v>
      </c>
      <c r="J34">
        <v>1815.8</v>
      </c>
      <c r="K34">
        <v>13336</v>
      </c>
      <c r="L34" s="33">
        <f>IF(F34&lt;&gt;"inf",'Heuristica 48'!$F34/O34-1)</f>
        <v>8.7807226429854834E-2</v>
      </c>
      <c r="M34" s="39">
        <f t="shared" si="0"/>
        <v>3.3395455042883659E-2</v>
      </c>
      <c r="N34">
        <f t="shared" si="1"/>
        <v>12244.78</v>
      </c>
      <c r="O34">
        <f>IF(AND('Heuristica 48'!$C34=0,'Heuristica 48'!$B34=0,'Heuristica 48'!$F34&lt;&gt;"inf",OR(AND(B33=0,'Heuristica 48'!$F34&lt;O33),B33&lt;&gt;0)),'Heuristica 48'!$F34,O33)</f>
        <v>11632.3</v>
      </c>
      <c r="Q34" s="32" t="s">
        <v>24</v>
      </c>
      <c r="R34" s="24">
        <v>2</v>
      </c>
      <c r="S34" s="24">
        <v>25</v>
      </c>
      <c r="T34" s="24">
        <v>0.2</v>
      </c>
      <c r="U34" s="24">
        <v>200</v>
      </c>
      <c r="V34" s="24">
        <v>34283.699999999997</v>
      </c>
      <c r="W34" s="24">
        <v>1503.14</v>
      </c>
      <c r="X34" s="24">
        <v>12</v>
      </c>
      <c r="Y34" s="24">
        <v>24</v>
      </c>
      <c r="Z34" s="24">
        <v>1808.72</v>
      </c>
      <c r="AA34" s="25">
        <v>8197</v>
      </c>
      <c r="AB34" s="39">
        <v>3.0441016023010858E-2</v>
      </c>
      <c r="AC34" s="39">
        <v>3.6773133392411506E-3</v>
      </c>
      <c r="AF34">
        <v>3</v>
      </c>
      <c r="AG34" s="129" t="s">
        <v>30</v>
      </c>
      <c r="AH34" s="11">
        <f t="shared" si="18"/>
        <v>0.05</v>
      </c>
      <c r="AI34" s="1" t="e">
        <f>Model_dem!#REF!</f>
        <v>#REF!</v>
      </c>
      <c r="AJ34" s="1" t="e">
        <f>Model_dem!#REF!</f>
        <v>#REF!</v>
      </c>
      <c r="AK34" s="8">
        <f t="shared" si="10"/>
        <v>33639</v>
      </c>
      <c r="AL34" s="8">
        <f t="shared" si="11"/>
        <v>547.94949999999994</v>
      </c>
      <c r="AM34" s="45">
        <f t="shared" si="12"/>
        <v>551.75</v>
      </c>
      <c r="AN34" s="45">
        <f t="shared" si="13"/>
        <v>63672.75</v>
      </c>
      <c r="AR34">
        <v>3</v>
      </c>
      <c r="AS34" s="129" t="s">
        <v>30</v>
      </c>
      <c r="AT34" s="11">
        <f t="shared" si="19"/>
        <v>0.05</v>
      </c>
      <c r="AU34" s="1" t="e">
        <f>Model_dem!#REF!</f>
        <v>#REF!</v>
      </c>
      <c r="AV34" s="1" t="e">
        <f>Model_dem!#REF!</f>
        <v>#REF!</v>
      </c>
      <c r="AW34" s="48">
        <f t="shared" si="14"/>
        <v>2.9875455624566748E-2</v>
      </c>
      <c r="AX34" s="8">
        <f t="shared" si="15"/>
        <v>1075.7784636363638</v>
      </c>
      <c r="AY34" s="45">
        <f t="shared" si="16"/>
        <v>231.13636363636363</v>
      </c>
      <c r="AZ34" s="45">
        <f t="shared" si="17"/>
        <v>24404.954545454544</v>
      </c>
    </row>
    <row r="35" spans="1:52" x14ac:dyDescent="0.3">
      <c r="A35" t="s">
        <v>18</v>
      </c>
      <c r="B35">
        <v>2</v>
      </c>
      <c r="C35">
        <v>50</v>
      </c>
      <c r="D35">
        <v>0.1</v>
      </c>
      <c r="E35">
        <v>100</v>
      </c>
      <c r="F35">
        <v>13321.2</v>
      </c>
      <c r="G35">
        <v>1400.34</v>
      </c>
      <c r="H35">
        <v>9</v>
      </c>
      <c r="I35">
        <v>18</v>
      </c>
      <c r="J35">
        <v>1842.16</v>
      </c>
      <c r="K35">
        <v>5266</v>
      </c>
      <c r="L35" s="33">
        <f>IF(F35&lt;&gt;"inf",'Heuristica 48'!$F35/O35-1)</f>
        <v>0.14519054701133927</v>
      </c>
      <c r="M35" s="39">
        <f t="shared" si="0"/>
        <v>6.4036103678261957E-2</v>
      </c>
      <c r="N35">
        <f t="shared" si="1"/>
        <v>12519.5</v>
      </c>
      <c r="O35">
        <f>IF(AND('Heuristica 48'!$C35=0,'Heuristica 48'!$B35=0,'Heuristica 48'!$F35&lt;&gt;"inf",OR(AND(B34=0,'Heuristica 48'!$F35&lt;O34),B34&lt;&gt;0)),'Heuristica 48'!$F35,O34)</f>
        <v>11632.3</v>
      </c>
      <c r="Q35" s="29" t="s">
        <v>24</v>
      </c>
      <c r="R35" s="30">
        <v>2</v>
      </c>
      <c r="S35" s="30">
        <v>50</v>
      </c>
      <c r="T35" s="30">
        <v>0.05</v>
      </c>
      <c r="U35" s="30">
        <v>200</v>
      </c>
      <c r="V35" s="30">
        <v>33480.6</v>
      </c>
      <c r="W35" s="30">
        <v>215.40899999999999</v>
      </c>
      <c r="X35" s="30">
        <v>22</v>
      </c>
      <c r="Y35" s="30">
        <v>406</v>
      </c>
      <c r="Z35" s="30">
        <v>1800.28</v>
      </c>
      <c r="AA35" s="31">
        <v>38821</v>
      </c>
      <c r="AB35" s="39">
        <v>6.3028051540534591E-3</v>
      </c>
      <c r="AC35" s="39">
        <v>0</v>
      </c>
      <c r="AF35">
        <v>3</v>
      </c>
      <c r="AG35" s="129"/>
      <c r="AH35" s="11">
        <f t="shared" si="18"/>
        <v>0.1</v>
      </c>
      <c r="AI35" s="1" t="e">
        <f>Model_dem!#REF!</f>
        <v>#REF!</v>
      </c>
      <c r="AJ35" s="1" t="e">
        <f>Model_dem!#REF!</f>
        <v>#REF!</v>
      </c>
      <c r="AK35" s="8">
        <f t="shared" si="10"/>
        <v>34122.699999999997</v>
      </c>
      <c r="AL35" s="8">
        <f t="shared" si="11"/>
        <v>341.9085</v>
      </c>
      <c r="AM35" s="45">
        <f t="shared" si="12"/>
        <v>154.25</v>
      </c>
      <c r="AN35" s="45">
        <f t="shared" si="13"/>
        <v>29755.5</v>
      </c>
      <c r="AR35">
        <v>3</v>
      </c>
      <c r="AS35" s="129"/>
      <c r="AT35" s="11">
        <f t="shared" si="19"/>
        <v>0.1</v>
      </c>
      <c r="AU35" s="1" t="e">
        <f>Model_dem!#REF!</f>
        <v>#REF!</v>
      </c>
      <c r="AV35" s="1" t="e">
        <f>Model_dem!#REF!</f>
        <v>#REF!</v>
      </c>
      <c r="AW35" s="48">
        <f t="shared" si="14"/>
        <v>-3.6054253354045655E-2</v>
      </c>
      <c r="AX35" s="8">
        <f t="shared" si="15"/>
        <v>1536.0020000000002</v>
      </c>
      <c r="AY35" s="45">
        <f t="shared" si="16"/>
        <v>21.5</v>
      </c>
      <c r="AZ35" s="45">
        <f t="shared" si="17"/>
        <v>7012.28125</v>
      </c>
    </row>
    <row r="36" spans="1:52" x14ac:dyDescent="0.3">
      <c r="A36" t="s">
        <v>18</v>
      </c>
      <c r="B36">
        <v>2</v>
      </c>
      <c r="C36">
        <v>50</v>
      </c>
      <c r="D36">
        <v>0.15</v>
      </c>
      <c r="E36">
        <v>100</v>
      </c>
      <c r="F36">
        <v>14844.1</v>
      </c>
      <c r="G36">
        <v>1088.6300000000001</v>
      </c>
      <c r="H36">
        <v>0</v>
      </c>
      <c r="I36">
        <v>3</v>
      </c>
      <c r="J36">
        <v>1842.67</v>
      </c>
      <c r="K36">
        <v>1841</v>
      </c>
      <c r="L36" s="33">
        <f>IF(F36&lt;&gt;"inf",'Heuristica 48'!$F36/O36-1)</f>
        <v>0.27611048545859385</v>
      </c>
      <c r="M36" s="39">
        <f t="shared" si="0"/>
        <v>0.10836336810572256</v>
      </c>
      <c r="N36">
        <f t="shared" si="1"/>
        <v>13392.81</v>
      </c>
      <c r="O36">
        <f>IF(AND('Heuristica 48'!$C36=0,'Heuristica 48'!$B36=0,'Heuristica 48'!$F36&lt;&gt;"inf",OR(AND(B35=0,'Heuristica 48'!$F36&lt;O35),B35&lt;&gt;0)),'Heuristica 48'!$F36,O35)</f>
        <v>11632.3</v>
      </c>
      <c r="Q36" s="32" t="s">
        <v>24</v>
      </c>
      <c r="R36" s="24">
        <v>2</v>
      </c>
      <c r="S36" s="24">
        <v>50</v>
      </c>
      <c r="T36" s="24">
        <v>0.1</v>
      </c>
      <c r="U36" s="24">
        <v>200</v>
      </c>
      <c r="V36" s="24">
        <v>33646.199999999997</v>
      </c>
      <c r="W36" s="24">
        <v>572.87099999999998</v>
      </c>
      <c r="X36" s="24">
        <v>32</v>
      </c>
      <c r="Y36" s="24">
        <v>185</v>
      </c>
      <c r="Z36" s="24">
        <v>1802.37</v>
      </c>
      <c r="AA36" s="25">
        <v>27376</v>
      </c>
      <c r="AB36" s="39">
        <v>1.1280127679142993E-2</v>
      </c>
      <c r="AC36" s="39">
        <v>2.1463195376303368E-4</v>
      </c>
      <c r="AF36">
        <v>3</v>
      </c>
      <c r="AG36" s="129"/>
      <c r="AH36" s="11">
        <f t="shared" si="18"/>
        <v>0.15</v>
      </c>
      <c r="AI36" s="1" t="e">
        <f>Model_dem!#REF!</f>
        <v>#REF!</v>
      </c>
      <c r="AJ36" s="1" t="e">
        <f>Model_dem!#REF!</f>
        <v>#REF!</v>
      </c>
      <c r="AK36" s="46" t="s">
        <v>3</v>
      </c>
      <c r="AL36" s="46" t="s">
        <v>3</v>
      </c>
      <c r="AM36" s="46" t="s">
        <v>3</v>
      </c>
      <c r="AN36" s="46" t="s">
        <v>3</v>
      </c>
      <c r="AR36">
        <v>3</v>
      </c>
      <c r="AS36" s="129"/>
      <c r="AT36" s="11">
        <f t="shared" si="19"/>
        <v>0.15</v>
      </c>
      <c r="AU36" s="1" t="e">
        <f>Model_dem!#REF!</f>
        <v>#REF!</v>
      </c>
      <c r="AV36" s="1" t="e">
        <f>Model_dem!#REF!</f>
        <v>#REF!</v>
      </c>
      <c r="AW36" s="49" t="s">
        <v>3</v>
      </c>
      <c r="AX36" s="46" t="s">
        <v>3</v>
      </c>
      <c r="AY36" s="46" t="s">
        <v>3</v>
      </c>
      <c r="AZ36" s="46" t="s">
        <v>3</v>
      </c>
    </row>
    <row r="37" spans="1:52" x14ac:dyDescent="0.3">
      <c r="A37" t="s">
        <v>18</v>
      </c>
      <c r="B37">
        <v>2</v>
      </c>
      <c r="C37">
        <v>50</v>
      </c>
      <c r="D37">
        <v>0.2</v>
      </c>
      <c r="E37">
        <v>100</v>
      </c>
      <c r="F37">
        <v>18429.900000000001</v>
      </c>
      <c r="G37">
        <v>1837.75</v>
      </c>
      <c r="H37">
        <v>3</v>
      </c>
      <c r="I37">
        <v>4</v>
      </c>
      <c r="J37">
        <v>1837.75</v>
      </c>
      <c r="K37">
        <v>1024</v>
      </c>
      <c r="L37" s="33">
        <f>IF(F37&lt;&gt;"inf",'Heuristica 48'!$F37/O37-1)</f>
        <v>0.5843728239471131</v>
      </c>
      <c r="M37" s="39">
        <f t="shared" si="0"/>
        <v>-0.14956795233494002</v>
      </c>
      <c r="N37">
        <f t="shared" si="1"/>
        <v>21671.22</v>
      </c>
      <c r="O37">
        <f>IF(AND('Heuristica 48'!$C37=0,'Heuristica 48'!$B37=0,'Heuristica 48'!$F37&lt;&gt;"inf",OR(AND(B36=0,'Heuristica 48'!$F37&lt;O36),B36&lt;&gt;0)),'Heuristica 48'!$F37,O36)</f>
        <v>11632.3</v>
      </c>
      <c r="Q37" s="29" t="s">
        <v>24</v>
      </c>
      <c r="R37" s="30">
        <v>2</v>
      </c>
      <c r="S37" s="30">
        <v>50</v>
      </c>
      <c r="T37" s="30">
        <v>0.15</v>
      </c>
      <c r="U37" s="30">
        <v>200</v>
      </c>
      <c r="V37" s="30">
        <v>33854.9</v>
      </c>
      <c r="W37" s="30">
        <v>899.04</v>
      </c>
      <c r="X37" s="30">
        <v>40</v>
      </c>
      <c r="Y37" s="30">
        <v>92</v>
      </c>
      <c r="Z37" s="30">
        <v>1806.6</v>
      </c>
      <c r="AA37" s="31">
        <v>13843</v>
      </c>
      <c r="AB37" s="39">
        <v>1.755287653775528E-2</v>
      </c>
      <c r="AC37" s="39">
        <v>-1.1815114722146802E-6</v>
      </c>
      <c r="AF37">
        <v>3</v>
      </c>
      <c r="AG37" s="129"/>
      <c r="AH37" s="12">
        <f t="shared" si="18"/>
        <v>0.2</v>
      </c>
      <c r="AI37" s="5" t="e">
        <f>Model_dem!#REF!</f>
        <v>#REF!</v>
      </c>
      <c r="AJ37" s="5" t="e">
        <f>Model_dem!#REF!</f>
        <v>#REF!</v>
      </c>
      <c r="AK37" s="9" t="str">
        <f>AK36</f>
        <v>---</v>
      </c>
      <c r="AL37" s="9" t="str">
        <f>AL36</f>
        <v>---</v>
      </c>
      <c r="AM37" s="9" t="str">
        <f>AM36</f>
        <v>---</v>
      </c>
      <c r="AN37" s="9" t="str">
        <f>AN36</f>
        <v>---</v>
      </c>
      <c r="AR37">
        <v>3</v>
      </c>
      <c r="AS37" s="129"/>
      <c r="AT37" s="12">
        <f t="shared" si="19"/>
        <v>0.2</v>
      </c>
      <c r="AU37" s="5" t="e">
        <f>Model_dem!#REF!</f>
        <v>#REF!</v>
      </c>
      <c r="AV37" s="5" t="e">
        <f>Model_dem!#REF!</f>
        <v>#REF!</v>
      </c>
      <c r="AW37" s="50" t="s">
        <v>3</v>
      </c>
      <c r="AX37" s="9" t="str">
        <f>AX36</f>
        <v>---</v>
      </c>
      <c r="AY37" s="9" t="str">
        <f>AY36</f>
        <v>---</v>
      </c>
      <c r="AZ37" s="9" t="str">
        <f>AZ36</f>
        <v>---</v>
      </c>
    </row>
    <row r="38" spans="1:52" x14ac:dyDescent="0.3">
      <c r="A38" t="s">
        <v>18</v>
      </c>
      <c r="B38">
        <v>3</v>
      </c>
      <c r="C38">
        <v>0</v>
      </c>
      <c r="D38">
        <v>0.05</v>
      </c>
      <c r="E38">
        <v>100</v>
      </c>
      <c r="F38">
        <v>12825.4</v>
      </c>
      <c r="G38">
        <v>118.875</v>
      </c>
      <c r="H38">
        <v>0</v>
      </c>
      <c r="I38">
        <v>29</v>
      </c>
      <c r="J38">
        <v>1800.41</v>
      </c>
      <c r="K38">
        <v>24952</v>
      </c>
      <c r="L38" s="33">
        <f>IF(F38&lt;&gt;"inf",'Heuristica 48'!$F38/O38-1)</f>
        <v>0.1025678498663205</v>
      </c>
      <c r="M38" s="39">
        <f t="shared" si="0"/>
        <v>2.4433883142297885E-2</v>
      </c>
      <c r="N38">
        <f t="shared" si="1"/>
        <v>12519.5</v>
      </c>
      <c r="O38">
        <f>IF(AND('Heuristica 48'!$C38=0,'Heuristica 48'!$B38=0,'Heuristica 48'!$F38&lt;&gt;"inf",OR(AND(B37=0,'Heuristica 48'!$F38&lt;O37),B37&lt;&gt;0)),'Heuristica 48'!$F38,O37)</f>
        <v>11632.3</v>
      </c>
      <c r="Q38" s="32" t="s">
        <v>24</v>
      </c>
      <c r="R38" s="24">
        <v>2</v>
      </c>
      <c r="S38" s="24">
        <v>50</v>
      </c>
      <c r="T38" s="24">
        <v>0.2</v>
      </c>
      <c r="U38" s="24">
        <v>200</v>
      </c>
      <c r="V38" s="24">
        <v>34423.699999999997</v>
      </c>
      <c r="W38" s="24">
        <v>696.86500000000001</v>
      </c>
      <c r="X38" s="24">
        <v>0</v>
      </c>
      <c r="Y38" s="24">
        <v>49</v>
      </c>
      <c r="Z38" s="24">
        <v>1805.72</v>
      </c>
      <c r="AA38" s="25">
        <v>11038</v>
      </c>
      <c r="AB38" s="39">
        <v>3.4648897384801591E-2</v>
      </c>
      <c r="AC38" s="39">
        <v>8.8219942929437245E-3</v>
      </c>
    </row>
    <row r="39" spans="1:52" x14ac:dyDescent="0.3">
      <c r="A39" t="s">
        <v>18</v>
      </c>
      <c r="B39">
        <v>3</v>
      </c>
      <c r="C39">
        <v>0</v>
      </c>
      <c r="D39">
        <v>0.1</v>
      </c>
      <c r="E39">
        <v>100</v>
      </c>
      <c r="F39">
        <v>16114.5</v>
      </c>
      <c r="G39">
        <v>1081.58</v>
      </c>
      <c r="H39">
        <v>0</v>
      </c>
      <c r="I39">
        <v>4</v>
      </c>
      <c r="J39">
        <v>1855.83</v>
      </c>
      <c r="K39">
        <v>1866</v>
      </c>
      <c r="L39" s="33">
        <f>IF(F39&lt;&gt;"inf",'Heuristica 48'!$F39/O39-1)</f>
        <v>0.38532362473457527</v>
      </c>
      <c r="M39" s="39">
        <f t="shared" si="0"/>
        <v>-0.76299414092748274</v>
      </c>
      <c r="N39">
        <f t="shared" si="1"/>
        <v>67991.990000000005</v>
      </c>
      <c r="O39">
        <f>IF(AND('Heuristica 48'!$C39=0,'Heuristica 48'!$B39=0,'Heuristica 48'!$F39&lt;&gt;"inf",OR(AND(B38=0,'Heuristica 48'!$F39&lt;O38),B38&lt;&gt;0)),'Heuristica 48'!$F39,O38)</f>
        <v>11632.3</v>
      </c>
      <c r="Q39" s="29" t="s">
        <v>24</v>
      </c>
      <c r="R39" s="30">
        <v>3</v>
      </c>
      <c r="S39" s="30">
        <v>0</v>
      </c>
      <c r="T39" s="30">
        <v>0.05</v>
      </c>
      <c r="U39" s="30">
        <v>200</v>
      </c>
      <c r="V39" s="30">
        <v>33639</v>
      </c>
      <c r="W39" s="30">
        <v>492.54500000000002</v>
      </c>
      <c r="X39" s="30">
        <v>137</v>
      </c>
      <c r="Y39" s="30">
        <v>495</v>
      </c>
      <c r="Z39" s="30">
        <v>1800.76</v>
      </c>
      <c r="AA39" s="31">
        <v>58210</v>
      </c>
      <c r="AB39" s="39">
        <v>1.1063722351965177E-2</v>
      </c>
      <c r="AC39" s="39">
        <v>5.9454834833161385E-7</v>
      </c>
    </row>
    <row r="40" spans="1:52" x14ac:dyDescent="0.3">
      <c r="A40" t="s">
        <v>18</v>
      </c>
      <c r="B40">
        <v>3</v>
      </c>
      <c r="C40">
        <v>10</v>
      </c>
      <c r="D40">
        <v>0.05</v>
      </c>
      <c r="E40">
        <v>100</v>
      </c>
      <c r="F40">
        <v>13321.2</v>
      </c>
      <c r="G40">
        <v>1389.55</v>
      </c>
      <c r="H40">
        <v>38</v>
      </c>
      <c r="I40">
        <v>52</v>
      </c>
      <c r="J40">
        <v>1800.34</v>
      </c>
      <c r="K40">
        <v>16089</v>
      </c>
      <c r="L40" s="33">
        <f>IF(F40&lt;&gt;"inf",'Heuristica 48'!$F40/O40-1)</f>
        <v>0.14519054701133927</v>
      </c>
      <c r="M40" s="39">
        <f t="shared" si="0"/>
        <v>6.4036103678261957E-2</v>
      </c>
      <c r="N40">
        <f t="shared" si="1"/>
        <v>12519.5</v>
      </c>
      <c r="O40">
        <f>IF(AND('Heuristica 48'!$C40=0,'Heuristica 48'!$B40=0,'Heuristica 48'!$F40&lt;&gt;"inf",OR(AND(B39=0,'Heuristica 48'!$F40&lt;O39),B39&lt;&gt;0)),'Heuristica 48'!$F40,O39)</f>
        <v>11632.3</v>
      </c>
      <c r="Q40" s="32" t="s">
        <v>24</v>
      </c>
      <c r="R40" s="24">
        <v>3</v>
      </c>
      <c r="S40" s="24">
        <v>0</v>
      </c>
      <c r="T40" s="24">
        <v>0.1</v>
      </c>
      <c r="U40" s="24">
        <v>200</v>
      </c>
      <c r="V40" s="24">
        <v>34122.699999999997</v>
      </c>
      <c r="W40" s="24">
        <v>155.292</v>
      </c>
      <c r="X40" s="24">
        <v>0</v>
      </c>
      <c r="Y40" s="24">
        <v>182</v>
      </c>
      <c r="Z40" s="24">
        <v>1800.18</v>
      </c>
      <c r="AA40" s="25">
        <v>30750</v>
      </c>
      <c r="AB40" s="39">
        <v>2.5601952456951738E-2</v>
      </c>
      <c r="AC40" s="39">
        <v>8.791809080754831E-7</v>
      </c>
    </row>
    <row r="41" spans="1:52" x14ac:dyDescent="0.3">
      <c r="A41" t="s">
        <v>18</v>
      </c>
      <c r="B41">
        <v>3</v>
      </c>
      <c r="C41">
        <v>10</v>
      </c>
      <c r="D41">
        <v>0.1</v>
      </c>
      <c r="E41">
        <v>100</v>
      </c>
      <c r="F41">
        <v>15947.1</v>
      </c>
      <c r="G41">
        <v>1632.05</v>
      </c>
      <c r="H41">
        <v>0</v>
      </c>
      <c r="I41">
        <v>3</v>
      </c>
      <c r="J41">
        <v>1835.48</v>
      </c>
      <c r="K41">
        <v>1736</v>
      </c>
      <c r="L41" s="33">
        <f>IF(F41&lt;&gt;"inf",'Heuristica 48'!$F41/O41-1)</f>
        <v>0.37093266164043226</v>
      </c>
      <c r="M41" s="39">
        <f t="shared" si="0"/>
        <v>-0.72943377921819463</v>
      </c>
      <c r="N41">
        <f t="shared" si="1"/>
        <v>58939.73</v>
      </c>
      <c r="O41">
        <f>IF(AND('Heuristica 48'!$C41=0,'Heuristica 48'!$B41=0,'Heuristica 48'!$F41&lt;&gt;"inf",OR(AND(B40=0,'Heuristica 48'!$F41&lt;O40),B40&lt;&gt;0)),'Heuristica 48'!$F41,O40)</f>
        <v>11632.3</v>
      </c>
      <c r="Q41" s="29" t="s">
        <v>24</v>
      </c>
      <c r="R41" s="30">
        <v>3</v>
      </c>
      <c r="S41" s="30">
        <v>10</v>
      </c>
      <c r="T41" s="30">
        <v>0.05</v>
      </c>
      <c r="U41" s="30">
        <v>200</v>
      </c>
      <c r="V41" s="30">
        <v>33639</v>
      </c>
      <c r="W41" s="30">
        <v>975.52</v>
      </c>
      <c r="X41" s="30">
        <v>322</v>
      </c>
      <c r="Y41" s="30">
        <v>562</v>
      </c>
      <c r="Z41" s="30">
        <v>1801.68</v>
      </c>
      <c r="AA41" s="31">
        <v>67592</v>
      </c>
      <c r="AB41" s="39">
        <v>1.1063722351965177E-2</v>
      </c>
      <c r="AC41" s="39">
        <v>5.9454834833161385E-7</v>
      </c>
    </row>
    <row r="42" spans="1:52" x14ac:dyDescent="0.3">
      <c r="A42" t="s">
        <v>18</v>
      </c>
      <c r="B42">
        <v>3</v>
      </c>
      <c r="C42">
        <v>25</v>
      </c>
      <c r="D42">
        <v>0.05</v>
      </c>
      <c r="E42">
        <v>100</v>
      </c>
      <c r="F42">
        <v>12959.6</v>
      </c>
      <c r="G42">
        <v>82.377399999999994</v>
      </c>
      <c r="H42">
        <v>0</v>
      </c>
      <c r="I42">
        <v>24</v>
      </c>
      <c r="J42">
        <v>1800.05</v>
      </c>
      <c r="K42">
        <v>16871</v>
      </c>
      <c r="L42" s="33">
        <f>IF(F42&lt;&gt;"inf",'Heuristica 48'!$F42/O42-1)</f>
        <v>0.11410469124764666</v>
      </c>
      <c r="M42" s="39">
        <f t="shared" si="0"/>
        <v>3.5153161068732786E-2</v>
      </c>
      <c r="N42">
        <f t="shared" si="1"/>
        <v>12519.5</v>
      </c>
      <c r="O42">
        <f>IF(AND('Heuristica 48'!$C42=0,'Heuristica 48'!$B42=0,'Heuristica 48'!$F42&lt;&gt;"inf",OR(AND(B41=0,'Heuristica 48'!$F42&lt;O41),B41&lt;&gt;0)),'Heuristica 48'!$F42,O41)</f>
        <v>11632.3</v>
      </c>
      <c r="Q42" s="32" t="s">
        <v>24</v>
      </c>
      <c r="R42" s="24">
        <v>3</v>
      </c>
      <c r="S42" s="24">
        <v>10</v>
      </c>
      <c r="T42" s="24">
        <v>0.1</v>
      </c>
      <c r="U42" s="24">
        <v>200</v>
      </c>
      <c r="V42" s="24">
        <v>34122.699999999997</v>
      </c>
      <c r="W42" s="24">
        <v>392.19900000000001</v>
      </c>
      <c r="X42" s="24">
        <v>15</v>
      </c>
      <c r="Y42" s="24">
        <v>146</v>
      </c>
      <c r="Z42" s="24">
        <v>1803.64</v>
      </c>
      <c r="AA42" s="25">
        <v>28691</v>
      </c>
      <c r="AB42" s="39">
        <v>2.5601952456951738E-2</v>
      </c>
      <c r="AC42" s="39">
        <v>8.791809080754831E-7</v>
      </c>
    </row>
    <row r="43" spans="1:52" x14ac:dyDescent="0.3">
      <c r="A43" t="s">
        <v>18</v>
      </c>
      <c r="B43">
        <v>3</v>
      </c>
      <c r="C43">
        <v>25</v>
      </c>
      <c r="D43">
        <v>0.1</v>
      </c>
      <c r="E43">
        <v>100</v>
      </c>
      <c r="F43">
        <v>16389.3</v>
      </c>
      <c r="G43">
        <v>1238.98</v>
      </c>
      <c r="H43">
        <v>0</v>
      </c>
      <c r="I43">
        <v>4</v>
      </c>
      <c r="J43">
        <v>1835.25</v>
      </c>
      <c r="K43">
        <v>1510</v>
      </c>
      <c r="L43" s="33">
        <f>IF(F43&lt;&gt;"inf",'Heuristica 48'!$F43/O43-1)</f>
        <v>0.40894749963463806</v>
      </c>
      <c r="M43" s="39">
        <f t="shared" si="0"/>
        <v>1.0689468893608556E-2</v>
      </c>
      <c r="N43">
        <f t="shared" si="1"/>
        <v>16215.96</v>
      </c>
      <c r="O43">
        <f>IF(AND('Heuristica 48'!$C43=0,'Heuristica 48'!$B43=0,'Heuristica 48'!$F43&lt;&gt;"inf",OR(AND(B42=0,'Heuristica 48'!$F43&lt;O42),B42&lt;&gt;0)),'Heuristica 48'!$F43,O42)</f>
        <v>11632.3</v>
      </c>
      <c r="Q43" s="29" t="s">
        <v>24</v>
      </c>
      <c r="R43" s="30">
        <v>3</v>
      </c>
      <c r="S43" s="30">
        <v>25</v>
      </c>
      <c r="T43" s="30">
        <v>0.05</v>
      </c>
      <c r="U43" s="30">
        <v>200</v>
      </c>
      <c r="V43" s="30">
        <v>33639</v>
      </c>
      <c r="W43" s="30">
        <v>247.97300000000001</v>
      </c>
      <c r="X43" s="30">
        <v>55</v>
      </c>
      <c r="Y43" s="30">
        <v>577</v>
      </c>
      <c r="Z43" s="30">
        <v>1803.19</v>
      </c>
      <c r="AA43" s="31">
        <v>64974</v>
      </c>
      <c r="AB43" s="39">
        <v>1.1063722351965177E-2</v>
      </c>
      <c r="AC43" s="39">
        <v>5.9454834833161385E-7</v>
      </c>
    </row>
    <row r="44" spans="1:52" x14ac:dyDescent="0.3">
      <c r="A44" t="s">
        <v>18</v>
      </c>
      <c r="B44">
        <v>3</v>
      </c>
      <c r="C44">
        <v>50</v>
      </c>
      <c r="D44">
        <v>0.05</v>
      </c>
      <c r="E44">
        <v>100</v>
      </c>
      <c r="F44">
        <v>13321.2</v>
      </c>
      <c r="G44">
        <v>575.31899999999996</v>
      </c>
      <c r="H44">
        <v>22</v>
      </c>
      <c r="I44">
        <v>58</v>
      </c>
      <c r="J44">
        <v>1802.53</v>
      </c>
      <c r="K44">
        <v>19212</v>
      </c>
      <c r="L44" s="33">
        <f>IF(F44&lt;&gt;"inf",'Heuristica 48'!$F44/O44-1)</f>
        <v>0.14519054701133927</v>
      </c>
      <c r="M44" s="39">
        <f t="shared" si="0"/>
        <v>6.4036103678261957E-2</v>
      </c>
      <c r="N44">
        <f t="shared" si="1"/>
        <v>12519.5</v>
      </c>
      <c r="O44">
        <f>IF(AND('Heuristica 48'!$C44=0,'Heuristica 48'!$B44=0,'Heuristica 48'!$F44&lt;&gt;"inf",OR(AND(B43=0,'Heuristica 48'!$F44&lt;O43),B43&lt;&gt;0)),'Heuristica 48'!$F44,O43)</f>
        <v>11632.3</v>
      </c>
      <c r="Q44" s="32" t="s">
        <v>24</v>
      </c>
      <c r="R44" s="24">
        <v>3</v>
      </c>
      <c r="S44" s="24">
        <v>25</v>
      </c>
      <c r="T44" s="24">
        <v>0.1</v>
      </c>
      <c r="U44" s="24">
        <v>200</v>
      </c>
      <c r="V44" s="24">
        <v>34122.699999999997</v>
      </c>
      <c r="W44" s="24">
        <v>529.702</v>
      </c>
      <c r="X44" s="24">
        <v>31</v>
      </c>
      <c r="Y44" s="24">
        <v>142</v>
      </c>
      <c r="Z44" s="24">
        <v>1800.08</v>
      </c>
      <c r="AA44" s="25">
        <v>30769</v>
      </c>
      <c r="AB44" s="39">
        <v>2.5601952456951738E-2</v>
      </c>
      <c r="AC44" s="39">
        <v>8.791809080754831E-7</v>
      </c>
    </row>
    <row r="45" spans="1:52" x14ac:dyDescent="0.3">
      <c r="A45" t="s">
        <v>18</v>
      </c>
      <c r="B45">
        <v>3</v>
      </c>
      <c r="C45">
        <v>50</v>
      </c>
      <c r="D45">
        <v>0.1</v>
      </c>
      <c r="E45">
        <v>100</v>
      </c>
      <c r="F45">
        <v>16451.900000000001</v>
      </c>
      <c r="G45">
        <v>1678.21</v>
      </c>
      <c r="H45">
        <v>0</v>
      </c>
      <c r="I45">
        <v>3</v>
      </c>
      <c r="J45">
        <v>1848.51</v>
      </c>
      <c r="K45">
        <v>1724</v>
      </c>
      <c r="L45" s="33">
        <f>IF(F45&lt;&gt;"inf",'Heuristica 48'!$F45/O45-1)</f>
        <v>0.4143290664786845</v>
      </c>
      <c r="M45" s="39">
        <f t="shared" si="0"/>
        <v>-0.11125720703370834</v>
      </c>
      <c r="N45">
        <f t="shared" si="1"/>
        <v>18511.43</v>
      </c>
      <c r="O45">
        <f>IF(AND('Heuristica 48'!$C45=0,'Heuristica 48'!$B45=0,'Heuristica 48'!$F45&lt;&gt;"inf",OR(AND(B44=0,'Heuristica 48'!$F45&lt;O44),B44&lt;&gt;0)),'Heuristica 48'!$F45,O44)</f>
        <v>11632.3</v>
      </c>
      <c r="Q45" s="29" t="s">
        <v>24</v>
      </c>
      <c r="R45" s="30">
        <v>3</v>
      </c>
      <c r="S45" s="30">
        <v>50</v>
      </c>
      <c r="T45" s="30">
        <v>0.05</v>
      </c>
      <c r="U45" s="30">
        <v>200</v>
      </c>
      <c r="V45" s="30">
        <v>33639</v>
      </c>
      <c r="W45" s="30">
        <v>475.76</v>
      </c>
      <c r="X45" s="30">
        <v>124</v>
      </c>
      <c r="Y45" s="30">
        <v>573</v>
      </c>
      <c r="Z45" s="30">
        <v>1800.07</v>
      </c>
      <c r="AA45" s="31">
        <v>63915</v>
      </c>
      <c r="AB45" s="39">
        <v>1.1063722351965177E-2</v>
      </c>
      <c r="AC45" s="39">
        <v>5.9454834833161385E-7</v>
      </c>
    </row>
    <row r="46" spans="1:52" x14ac:dyDescent="0.3">
      <c r="A46" t="s">
        <v>17</v>
      </c>
      <c r="B46">
        <v>0</v>
      </c>
      <c r="C46">
        <v>0</v>
      </c>
      <c r="D46">
        <v>0.05</v>
      </c>
      <c r="E46">
        <v>100</v>
      </c>
      <c r="F46">
        <v>8159.06</v>
      </c>
      <c r="G46">
        <v>1515.71</v>
      </c>
      <c r="H46">
        <v>103</v>
      </c>
      <c r="I46">
        <v>126</v>
      </c>
      <c r="J46">
        <v>1801.15</v>
      </c>
      <c r="K46">
        <v>42033</v>
      </c>
      <c r="L46" s="33">
        <f>IF(F46&lt;&gt;"inf",'Heuristica 48'!$F46/O46-1)</f>
        <v>0</v>
      </c>
      <c r="M46" s="39">
        <f t="shared" si="0"/>
        <v>3.6134265961607737E-2</v>
      </c>
      <c r="N46">
        <f t="shared" si="1"/>
        <v>7874.52</v>
      </c>
      <c r="O46">
        <f>IF(AND('Heuristica 48'!$C46=0,'Heuristica 48'!$B46=0,'Heuristica 48'!$F46&lt;&gt;"inf",OR(AND(B45=0,'Heuristica 48'!$F46&lt;O45),B45&lt;&gt;0)),'Heuristica 48'!$F46,O45)</f>
        <v>8159.06</v>
      </c>
      <c r="Q46" s="32" t="s">
        <v>24</v>
      </c>
      <c r="R46" s="24">
        <v>3</v>
      </c>
      <c r="S46" s="24">
        <v>50</v>
      </c>
      <c r="T46" s="24">
        <v>0.1</v>
      </c>
      <c r="U46" s="24">
        <v>200</v>
      </c>
      <c r="V46" s="24">
        <v>34122.699999999997</v>
      </c>
      <c r="W46" s="24">
        <v>290.44099999999997</v>
      </c>
      <c r="X46" s="24">
        <v>11</v>
      </c>
      <c r="Y46" s="24">
        <v>147</v>
      </c>
      <c r="Z46" s="24">
        <v>1803.43</v>
      </c>
      <c r="AA46" s="25">
        <v>28812</v>
      </c>
      <c r="AB46" s="39">
        <v>2.5601952456951738E-2</v>
      </c>
      <c r="AC46" s="39">
        <v>8.791809080754831E-7</v>
      </c>
    </row>
    <row r="47" spans="1:52" x14ac:dyDescent="0.3">
      <c r="A47" t="s">
        <v>17</v>
      </c>
      <c r="B47">
        <v>0</v>
      </c>
      <c r="C47">
        <v>0</v>
      </c>
      <c r="D47">
        <v>0.1</v>
      </c>
      <c r="E47">
        <v>100</v>
      </c>
      <c r="F47">
        <v>8130.97</v>
      </c>
      <c r="G47">
        <v>842.46900000000005</v>
      </c>
      <c r="H47">
        <v>60</v>
      </c>
      <c r="I47">
        <v>123</v>
      </c>
      <c r="J47">
        <v>1800.15</v>
      </c>
      <c r="K47">
        <v>43031</v>
      </c>
      <c r="L47" s="33">
        <f>IF(F47&lt;&gt;"inf",'Heuristica 48'!$F47/O47-1)</f>
        <v>0</v>
      </c>
      <c r="M47" s="39">
        <f t="shared" si="0"/>
        <v>3.2567064405195412E-2</v>
      </c>
      <c r="N47">
        <f t="shared" si="1"/>
        <v>7874.52</v>
      </c>
      <c r="O47">
        <f>IF(AND('Heuristica 48'!$C47=0,'Heuristica 48'!$B47=0,'Heuristica 48'!$F47&lt;&gt;"inf",OR(AND(B46=0,'Heuristica 48'!$F47&lt;O46),B46&lt;&gt;0)),'Heuristica 48'!$F47,O46)</f>
        <v>8130.97</v>
      </c>
    </row>
    <row r="48" spans="1:52" x14ac:dyDescent="0.3">
      <c r="A48" t="s">
        <v>17</v>
      </c>
      <c r="B48">
        <v>0</v>
      </c>
      <c r="C48">
        <v>0</v>
      </c>
      <c r="D48">
        <v>0.15</v>
      </c>
      <c r="E48">
        <v>100</v>
      </c>
      <c r="F48">
        <v>8197.82</v>
      </c>
      <c r="G48">
        <v>62.808999999999997</v>
      </c>
      <c r="H48">
        <v>4</v>
      </c>
      <c r="I48">
        <v>116</v>
      </c>
      <c r="J48">
        <v>1801.03</v>
      </c>
      <c r="K48">
        <v>46831</v>
      </c>
      <c r="L48" s="33">
        <f>IF(F48&lt;&gt;"inf",'Heuristica 48'!$F48/O48-1)</f>
        <v>8.2216512912973716E-3</v>
      </c>
      <c r="M48" s="39">
        <f t="shared" si="0"/>
        <v>4.1056470743613405E-2</v>
      </c>
      <c r="N48">
        <f t="shared" si="1"/>
        <v>7874.52</v>
      </c>
      <c r="O48">
        <f>IF(AND('Heuristica 48'!$C48=0,'Heuristica 48'!$B48=0,'Heuristica 48'!$F48&lt;&gt;"inf",OR(AND(B47=0,'Heuristica 48'!$F48&lt;O47),B47&lt;&gt;0)),'Heuristica 48'!$F48,O47)</f>
        <v>8130.97</v>
      </c>
    </row>
    <row r="49" spans="1:17" x14ac:dyDescent="0.3">
      <c r="A49" t="s">
        <v>17</v>
      </c>
      <c r="B49">
        <v>0</v>
      </c>
      <c r="C49">
        <v>0</v>
      </c>
      <c r="D49">
        <v>0.2</v>
      </c>
      <c r="E49">
        <v>100</v>
      </c>
      <c r="F49">
        <v>7961.96</v>
      </c>
      <c r="G49">
        <v>112.985</v>
      </c>
      <c r="H49">
        <v>6</v>
      </c>
      <c r="I49">
        <v>118</v>
      </c>
      <c r="J49">
        <v>1800.87</v>
      </c>
      <c r="K49">
        <v>44792</v>
      </c>
      <c r="L49" s="33">
        <f>IF(F49&lt;&gt;"inf",'Heuristica 48'!$F49/O49-1)</f>
        <v>0</v>
      </c>
      <c r="M49" s="39">
        <f t="shared" si="0"/>
        <v>1.1104168889024324E-2</v>
      </c>
      <c r="N49">
        <f t="shared" si="1"/>
        <v>7874.52</v>
      </c>
      <c r="O49">
        <f>IF(AND('Heuristica 48'!$C49=0,'Heuristica 48'!$B49=0,'Heuristica 48'!$F49&lt;&gt;"inf",OR(AND(B48=0,'Heuristica 48'!$F49&lt;O48),B48&lt;&gt;0)),'Heuristica 48'!$F49,O48)</f>
        <v>7961.96</v>
      </c>
    </row>
    <row r="50" spans="1:17" x14ac:dyDescent="0.3">
      <c r="A50" t="s">
        <v>17</v>
      </c>
      <c r="B50">
        <v>1</v>
      </c>
      <c r="C50">
        <v>5</v>
      </c>
      <c r="D50">
        <v>0.05</v>
      </c>
      <c r="E50">
        <v>100</v>
      </c>
      <c r="F50">
        <v>8333.16</v>
      </c>
      <c r="G50">
        <v>569.20500000000004</v>
      </c>
      <c r="H50">
        <v>18</v>
      </c>
      <c r="I50">
        <v>70</v>
      </c>
      <c r="J50">
        <v>1801</v>
      </c>
      <c r="K50">
        <v>22194</v>
      </c>
      <c r="L50" s="33">
        <f>IF(F50&lt;&gt;"inf",'Heuristica 48'!$F50/O50-1)</f>
        <v>4.6621686117488625E-2</v>
      </c>
      <c r="M50" s="39">
        <f t="shared" si="0"/>
        <v>2.5550270443231549E-2</v>
      </c>
      <c r="N50">
        <f t="shared" si="1"/>
        <v>8125.55</v>
      </c>
      <c r="O50">
        <f>IF(AND('Heuristica 48'!$C50=0,'Heuristica 48'!$B50=0,'Heuristica 48'!$F50&lt;&gt;"inf",OR(AND(B49=0,'Heuristica 48'!$F50&lt;O49),B49&lt;&gt;0)),'Heuristica 48'!$F50,O49)</f>
        <v>7961.96</v>
      </c>
      <c r="Q50" t="s">
        <v>55</v>
      </c>
    </row>
    <row r="51" spans="1:17" x14ac:dyDescent="0.3">
      <c r="A51" t="s">
        <v>17</v>
      </c>
      <c r="B51">
        <v>1</v>
      </c>
      <c r="C51">
        <v>5</v>
      </c>
      <c r="D51">
        <v>0.1</v>
      </c>
      <c r="E51">
        <v>100</v>
      </c>
      <c r="F51">
        <v>8141.88</v>
      </c>
      <c r="G51">
        <v>82.444299999999998</v>
      </c>
      <c r="H51">
        <v>1</v>
      </c>
      <c r="I51">
        <v>67</v>
      </c>
      <c r="J51">
        <v>1801.15</v>
      </c>
      <c r="K51">
        <v>28056</v>
      </c>
      <c r="L51" s="33">
        <f>IF(F51&lt;&gt;"inf",'Heuristica 48'!$F51/O51-1)</f>
        <v>2.2597450878929282E-2</v>
      </c>
      <c r="M51" s="39">
        <f t="shared" si="0"/>
        <v>-4.0788869122654114E-2</v>
      </c>
      <c r="N51">
        <f t="shared" si="1"/>
        <v>8488.1</v>
      </c>
      <c r="O51">
        <f>IF(AND('Heuristica 48'!$C51=0,'Heuristica 48'!$B51=0,'Heuristica 48'!$F51&lt;&gt;"inf",OR(AND(B50=0,'Heuristica 48'!$F51&lt;O50),B50&lt;&gt;0)),'Heuristica 48'!$F51,O50)</f>
        <v>7961.96</v>
      </c>
      <c r="Q51" t="s">
        <v>56</v>
      </c>
    </row>
    <row r="52" spans="1:17" x14ac:dyDescent="0.3">
      <c r="A52" t="s">
        <v>17</v>
      </c>
      <c r="B52">
        <v>1</v>
      </c>
      <c r="C52">
        <v>5</v>
      </c>
      <c r="D52">
        <v>0.15</v>
      </c>
      <c r="E52">
        <v>100</v>
      </c>
      <c r="F52">
        <v>8199.94</v>
      </c>
      <c r="G52">
        <v>82.2149</v>
      </c>
      <c r="H52">
        <v>1</v>
      </c>
      <c r="I52">
        <v>68</v>
      </c>
      <c r="J52">
        <v>1804.23</v>
      </c>
      <c r="K52">
        <v>27396</v>
      </c>
      <c r="L52" s="33">
        <f>IF(F52&lt;&gt;"inf",'Heuristica 48'!$F52/O52-1)</f>
        <v>2.9889625167672351E-2</v>
      </c>
      <c r="M52" s="39">
        <f t="shared" si="0"/>
        <v>-0.11515958537369664</v>
      </c>
      <c r="N52">
        <f t="shared" si="1"/>
        <v>9267.14</v>
      </c>
      <c r="O52">
        <f>IF(AND('Heuristica 48'!$C52=0,'Heuristica 48'!$B52=0,'Heuristica 48'!$F52&lt;&gt;"inf",OR(AND(B51=0,'Heuristica 48'!$F52&lt;O51),B51&lt;&gt;0)),'Heuristica 48'!$F52,O51)</f>
        <v>7961.96</v>
      </c>
      <c r="Q52" t="s">
        <v>57</v>
      </c>
    </row>
    <row r="53" spans="1:17" x14ac:dyDescent="0.3">
      <c r="A53" t="s">
        <v>17</v>
      </c>
      <c r="B53">
        <v>1</v>
      </c>
      <c r="C53">
        <v>5</v>
      </c>
      <c r="D53">
        <v>0.2</v>
      </c>
      <c r="E53">
        <v>100</v>
      </c>
      <c r="F53">
        <v>8123.64</v>
      </c>
      <c r="G53">
        <v>98.533000000000001</v>
      </c>
      <c r="H53">
        <v>4</v>
      </c>
      <c r="I53">
        <v>67</v>
      </c>
      <c r="J53">
        <v>1801.18</v>
      </c>
      <c r="K53">
        <v>22981</v>
      </c>
      <c r="L53" s="33">
        <f>IF(F53&lt;&gt;"inf",'Heuristica 48'!$F53/O53-1)</f>
        <v>2.0306557681776916E-2</v>
      </c>
      <c r="M53" s="39">
        <f t="shared" si="0"/>
        <v>-0.16226520163140712</v>
      </c>
      <c r="N53">
        <f t="shared" si="1"/>
        <v>9697.15</v>
      </c>
      <c r="O53">
        <f>IF(AND('Heuristica 48'!$C53=0,'Heuristica 48'!$B53=0,'Heuristica 48'!$F53&lt;&gt;"inf",OR(AND(B52=0,'Heuristica 48'!$F53&lt;O52),B52&lt;&gt;0)),'Heuristica 48'!$F53,O52)</f>
        <v>7961.96</v>
      </c>
      <c r="Q53" t="s">
        <v>58</v>
      </c>
    </row>
    <row r="54" spans="1:17" x14ac:dyDescent="0.3">
      <c r="A54" t="s">
        <v>17</v>
      </c>
      <c r="B54">
        <v>1</v>
      </c>
      <c r="C54">
        <v>10</v>
      </c>
      <c r="D54">
        <v>0.05</v>
      </c>
      <c r="E54">
        <v>100</v>
      </c>
      <c r="F54">
        <v>8140.24</v>
      </c>
      <c r="G54">
        <v>77.195300000000003</v>
      </c>
      <c r="H54">
        <v>2</v>
      </c>
      <c r="I54">
        <v>65</v>
      </c>
      <c r="J54">
        <v>1801.32</v>
      </c>
      <c r="K54">
        <v>29375</v>
      </c>
      <c r="L54" s="33">
        <f>IF(F54&lt;&gt;"inf",'Heuristica 48'!$F54/O54-1)</f>
        <v>2.2391471446729261E-2</v>
      </c>
      <c r="M54" s="39">
        <f t="shared" si="0"/>
        <v>1.807877620591869E-3</v>
      </c>
      <c r="N54">
        <f t="shared" si="1"/>
        <v>8125.55</v>
      </c>
      <c r="O54">
        <f>IF(AND('Heuristica 48'!$C54=0,'Heuristica 48'!$B54=0,'Heuristica 48'!$F54&lt;&gt;"inf",OR(AND(B53=0,'Heuristica 48'!$F54&lt;O53),B53&lt;&gt;0)),'Heuristica 48'!$F54,O53)</f>
        <v>7961.96</v>
      </c>
      <c r="Q54" t="s">
        <v>59</v>
      </c>
    </row>
    <row r="55" spans="1:17" x14ac:dyDescent="0.3">
      <c r="A55" t="s">
        <v>17</v>
      </c>
      <c r="B55">
        <v>1</v>
      </c>
      <c r="C55">
        <v>10</v>
      </c>
      <c r="D55">
        <v>0.1</v>
      </c>
      <c r="E55">
        <v>100</v>
      </c>
      <c r="F55">
        <v>8169.97</v>
      </c>
      <c r="G55">
        <v>78.690200000000004</v>
      </c>
      <c r="H55">
        <v>0</v>
      </c>
      <c r="I55">
        <v>64</v>
      </c>
      <c r="J55">
        <v>1800.42</v>
      </c>
      <c r="K55">
        <v>25624</v>
      </c>
      <c r="L55" s="33">
        <f>IF(F55&lt;&gt;"inf",'Heuristica 48'!$F55/O55-1)</f>
        <v>2.6125476641430057E-2</v>
      </c>
      <c r="M55" s="39">
        <f t="shared" si="0"/>
        <v>-3.7479530165761443E-2</v>
      </c>
      <c r="N55">
        <f t="shared" si="1"/>
        <v>8488.1</v>
      </c>
      <c r="O55">
        <f>IF(AND('Heuristica 48'!$C55=0,'Heuristica 48'!$B55=0,'Heuristica 48'!$F55&lt;&gt;"inf",OR(AND(B54=0,'Heuristica 48'!$F55&lt;O54),B54&lt;&gt;0)),'Heuristica 48'!$F55,O54)</f>
        <v>7961.96</v>
      </c>
      <c r="Q55" t="s">
        <v>60</v>
      </c>
    </row>
    <row r="56" spans="1:17" x14ac:dyDescent="0.3">
      <c r="A56" t="s">
        <v>17</v>
      </c>
      <c r="B56">
        <v>1</v>
      </c>
      <c r="C56">
        <v>10</v>
      </c>
      <c r="D56">
        <v>0.15</v>
      </c>
      <c r="E56">
        <v>100</v>
      </c>
      <c r="F56">
        <v>8576.2099999999991</v>
      </c>
      <c r="G56">
        <v>1298.78</v>
      </c>
      <c r="H56">
        <v>36</v>
      </c>
      <c r="I56">
        <v>58</v>
      </c>
      <c r="J56">
        <v>1800.69</v>
      </c>
      <c r="K56">
        <v>23802</v>
      </c>
      <c r="L56" s="33">
        <f>IF(F56&lt;&gt;"inf",'Heuristica 48'!$F56/O56-1)</f>
        <v>7.7148089163974642E-2</v>
      </c>
      <c r="M56" s="39">
        <f t="shared" si="0"/>
        <v>-7.4556983060577564E-2</v>
      </c>
      <c r="N56">
        <f t="shared" si="1"/>
        <v>9267.14</v>
      </c>
      <c r="O56">
        <f>IF(AND('Heuristica 48'!$C56=0,'Heuristica 48'!$B56=0,'Heuristica 48'!$F56&lt;&gt;"inf",OR(AND(B55=0,'Heuristica 48'!$F56&lt;O55),B55&lt;&gt;0)),'Heuristica 48'!$F56,O55)</f>
        <v>7961.96</v>
      </c>
      <c r="Q56" t="s">
        <v>61</v>
      </c>
    </row>
    <row r="57" spans="1:17" x14ac:dyDescent="0.3">
      <c r="A57" t="s">
        <v>17</v>
      </c>
      <c r="B57">
        <v>1</v>
      </c>
      <c r="C57">
        <v>10</v>
      </c>
      <c r="D57">
        <v>0.2</v>
      </c>
      <c r="E57">
        <v>100</v>
      </c>
      <c r="F57">
        <v>8544.6</v>
      </c>
      <c r="G57">
        <v>87.844499999999996</v>
      </c>
      <c r="H57">
        <v>0</v>
      </c>
      <c r="I57">
        <v>40</v>
      </c>
      <c r="J57">
        <v>1800.71</v>
      </c>
      <c r="K57">
        <v>16694</v>
      </c>
      <c r="L57" s="33">
        <f>IF(F57&lt;&gt;"inf",'Heuristica 48'!$F57/O57-1)</f>
        <v>7.3177961205532327E-2</v>
      </c>
      <c r="M57" s="39">
        <f t="shared" si="0"/>
        <v>-0.11885450879897697</v>
      </c>
      <c r="N57">
        <f t="shared" si="1"/>
        <v>9697.15</v>
      </c>
      <c r="O57">
        <f>IF(AND('Heuristica 48'!$C57=0,'Heuristica 48'!$B57=0,'Heuristica 48'!$F57&lt;&gt;"inf",OR(AND(B56=0,'Heuristica 48'!$F57&lt;O56),B56&lt;&gt;0)),'Heuristica 48'!$F57,O56)</f>
        <v>7961.96</v>
      </c>
      <c r="Q57" t="s">
        <v>62</v>
      </c>
    </row>
    <row r="58" spans="1:17" x14ac:dyDescent="0.3">
      <c r="A58" t="s">
        <v>17</v>
      </c>
      <c r="B58">
        <v>1</v>
      </c>
      <c r="C58">
        <v>25</v>
      </c>
      <c r="D58">
        <v>0.05</v>
      </c>
      <c r="E58">
        <v>100</v>
      </c>
      <c r="F58">
        <v>8396.39</v>
      </c>
      <c r="G58">
        <v>111.336</v>
      </c>
      <c r="H58">
        <v>3</v>
      </c>
      <c r="I58">
        <v>58</v>
      </c>
      <c r="J58">
        <v>1801.89</v>
      </c>
      <c r="K58">
        <v>20605</v>
      </c>
      <c r="L58" s="33">
        <f>IF(F58&lt;&gt;"inf",'Heuristica 48'!$F58/O58-1)</f>
        <v>5.4563198006520874E-2</v>
      </c>
      <c r="M58" s="39">
        <f t="shared" si="0"/>
        <v>3.3331897533090071E-2</v>
      </c>
      <c r="N58">
        <f t="shared" si="1"/>
        <v>8125.55</v>
      </c>
      <c r="O58">
        <f>IF(AND('Heuristica 48'!$C58=0,'Heuristica 48'!$B58=0,'Heuristica 48'!$F58&lt;&gt;"inf",OR(AND(B57=0,'Heuristica 48'!$F58&lt;O57),B57&lt;&gt;0)),'Heuristica 48'!$F58,O57)</f>
        <v>7961.96</v>
      </c>
      <c r="Q58" t="s">
        <v>63</v>
      </c>
    </row>
    <row r="59" spans="1:17" x14ac:dyDescent="0.3">
      <c r="A59" t="s">
        <v>17</v>
      </c>
      <c r="B59">
        <v>1</v>
      </c>
      <c r="C59">
        <v>25</v>
      </c>
      <c r="D59">
        <v>0.1</v>
      </c>
      <c r="E59">
        <v>100</v>
      </c>
      <c r="F59">
        <v>9630.48</v>
      </c>
      <c r="G59">
        <v>221.63499999999999</v>
      </c>
      <c r="H59">
        <v>7</v>
      </c>
      <c r="I59">
        <v>23</v>
      </c>
      <c r="J59">
        <v>1807.61</v>
      </c>
      <c r="K59">
        <v>8384</v>
      </c>
      <c r="L59" s="33">
        <f>IF(F59&lt;&gt;"inf",'Heuristica 48'!$F59/O59-1)</f>
        <v>0.20956146476495729</v>
      </c>
      <c r="M59" s="39">
        <f t="shared" si="0"/>
        <v>0.13458606755339808</v>
      </c>
      <c r="N59">
        <f t="shared" si="1"/>
        <v>8488.1</v>
      </c>
      <c r="O59">
        <f>IF(AND('Heuristica 48'!$C59=0,'Heuristica 48'!$B59=0,'Heuristica 48'!$F59&lt;&gt;"inf",OR(AND(B58=0,'Heuristica 48'!$F59&lt;O58),B58&lt;&gt;0)),'Heuristica 48'!$F59,O58)</f>
        <v>7961.96</v>
      </c>
      <c r="Q59" t="s">
        <v>64</v>
      </c>
    </row>
    <row r="60" spans="1:17" x14ac:dyDescent="0.3">
      <c r="A60" t="s">
        <v>17</v>
      </c>
      <c r="B60">
        <v>1</v>
      </c>
      <c r="C60">
        <v>25</v>
      </c>
      <c r="D60">
        <v>0.15</v>
      </c>
      <c r="E60">
        <v>100</v>
      </c>
      <c r="F60">
        <v>9566.89</v>
      </c>
      <c r="G60">
        <v>199.68700000000001</v>
      </c>
      <c r="H60">
        <v>3</v>
      </c>
      <c r="I60">
        <v>25</v>
      </c>
      <c r="J60">
        <v>1803.32</v>
      </c>
      <c r="K60">
        <v>9186</v>
      </c>
      <c r="L60" s="33">
        <f>IF(F60&lt;&gt;"inf",'Heuristica 48'!$F60/O60-1)</f>
        <v>0.2015747378786128</v>
      </c>
      <c r="M60" s="39">
        <f t="shared" si="0"/>
        <v>3.2345470123468445E-2</v>
      </c>
      <c r="N60">
        <f t="shared" si="1"/>
        <v>9267.14</v>
      </c>
      <c r="O60">
        <f>IF(AND('Heuristica 48'!$C60=0,'Heuristica 48'!$B60=0,'Heuristica 48'!$F60&lt;&gt;"inf",OR(AND(B59=0,'Heuristica 48'!$F60&lt;O59),B59&lt;&gt;0)),'Heuristica 48'!$F60,O59)</f>
        <v>7961.96</v>
      </c>
      <c r="Q60" t="s">
        <v>65</v>
      </c>
    </row>
    <row r="61" spans="1:17" x14ac:dyDescent="0.3">
      <c r="A61" t="s">
        <v>17</v>
      </c>
      <c r="B61">
        <v>1</v>
      </c>
      <c r="C61">
        <v>25</v>
      </c>
      <c r="D61">
        <v>0.2</v>
      </c>
      <c r="E61">
        <v>100</v>
      </c>
      <c r="F61">
        <v>10185.799999999999</v>
      </c>
      <c r="G61">
        <v>500.84899999999999</v>
      </c>
      <c r="H61">
        <v>6</v>
      </c>
      <c r="I61">
        <v>26</v>
      </c>
      <c r="J61">
        <v>1801.95</v>
      </c>
      <c r="K61">
        <v>10758</v>
      </c>
      <c r="L61" s="33">
        <f>IF(F61&lt;&gt;"inf",'Heuristica 48'!$F61/O61-1)</f>
        <v>0.27930811006335121</v>
      </c>
      <c r="M61" s="39">
        <f t="shared" si="0"/>
        <v>5.0391094290590521E-2</v>
      </c>
      <c r="N61">
        <f t="shared" si="1"/>
        <v>9697.15</v>
      </c>
      <c r="O61">
        <f>IF(AND('Heuristica 48'!$C61=0,'Heuristica 48'!$B61=0,'Heuristica 48'!$F61&lt;&gt;"inf",OR(AND(B60=0,'Heuristica 48'!$F61&lt;O60),B60&lt;&gt;0)),'Heuristica 48'!$F61,O60)</f>
        <v>7961.96</v>
      </c>
      <c r="Q61" t="s">
        <v>66</v>
      </c>
    </row>
    <row r="62" spans="1:17" x14ac:dyDescent="0.3">
      <c r="A62" t="s">
        <v>17</v>
      </c>
      <c r="B62">
        <v>1</v>
      </c>
      <c r="C62">
        <v>50</v>
      </c>
      <c r="D62">
        <v>0.05</v>
      </c>
      <c r="E62">
        <v>100</v>
      </c>
      <c r="F62">
        <v>9467.9699999999993</v>
      </c>
      <c r="G62">
        <v>335.678</v>
      </c>
      <c r="H62">
        <v>8</v>
      </c>
      <c r="I62">
        <v>33</v>
      </c>
      <c r="J62">
        <v>1816.11</v>
      </c>
      <c r="K62">
        <v>9254</v>
      </c>
      <c r="L62" s="33">
        <f>IF(F62&lt;&gt;"inf",'Heuristica 48'!$F62/O62-1)</f>
        <v>0.18915066139493275</v>
      </c>
      <c r="M62" s="39">
        <f t="shared" si="0"/>
        <v>0.1154404401456155</v>
      </c>
      <c r="N62">
        <f t="shared" si="1"/>
        <v>8488.1</v>
      </c>
      <c r="O62">
        <f>IF(AND('Heuristica 48'!$C62=0,'Heuristica 48'!$B62=0,'Heuristica 48'!$F62&lt;&gt;"inf",OR(AND(B61=0,'Heuristica 48'!$F62&lt;O61),B61&lt;&gt;0)),'Heuristica 48'!$F62,O61)</f>
        <v>7961.96</v>
      </c>
      <c r="Q62" t="s">
        <v>67</v>
      </c>
    </row>
    <row r="63" spans="1:17" x14ac:dyDescent="0.3">
      <c r="A63" t="s">
        <v>17</v>
      </c>
      <c r="B63">
        <v>1</v>
      </c>
      <c r="C63">
        <v>50</v>
      </c>
      <c r="D63">
        <v>0.1</v>
      </c>
      <c r="E63">
        <v>100</v>
      </c>
      <c r="F63">
        <v>10332.9</v>
      </c>
      <c r="G63">
        <v>1327.26</v>
      </c>
      <c r="H63">
        <v>5</v>
      </c>
      <c r="I63">
        <v>12</v>
      </c>
      <c r="J63">
        <v>1820.38</v>
      </c>
      <c r="K63">
        <v>3786</v>
      </c>
      <c r="L63" s="33">
        <f>IF(F63&lt;&gt;"inf",'Heuristica 48'!$F63/O63-1)</f>
        <v>0.29778346035398306</v>
      </c>
      <c r="M63" s="39">
        <f t="shared" si="0"/>
        <v>6.8341206648945274E-2</v>
      </c>
      <c r="N63">
        <f t="shared" si="1"/>
        <v>9671.91</v>
      </c>
      <c r="O63">
        <f>IF(AND('Heuristica 48'!$C63=0,'Heuristica 48'!$B63=0,'Heuristica 48'!$F63&lt;&gt;"inf",OR(AND(B62=0,'Heuristica 48'!$F63&lt;O62),B62&lt;&gt;0)),'Heuristica 48'!$F63,O62)</f>
        <v>7961.96</v>
      </c>
      <c r="Q63" t="s">
        <v>68</v>
      </c>
    </row>
    <row r="64" spans="1:17" x14ac:dyDescent="0.3">
      <c r="A64" t="s">
        <v>17</v>
      </c>
      <c r="B64">
        <v>1</v>
      </c>
      <c r="C64">
        <v>50</v>
      </c>
      <c r="D64">
        <v>0.15</v>
      </c>
      <c r="E64">
        <v>100</v>
      </c>
      <c r="F64">
        <v>11095.2</v>
      </c>
      <c r="G64">
        <v>589.99</v>
      </c>
      <c r="H64">
        <v>0</v>
      </c>
      <c r="I64">
        <v>5</v>
      </c>
      <c r="J64">
        <v>1859.32</v>
      </c>
      <c r="K64">
        <v>1761</v>
      </c>
      <c r="L64" s="33">
        <f>IF(F64&lt;&gt;"inf",'Heuristica 48'!$F64/O64-1)</f>
        <v>0.39352621716260838</v>
      </c>
      <c r="M64" s="39">
        <f t="shared" si="0"/>
        <v>1.938027941265652E-2</v>
      </c>
      <c r="N64">
        <f t="shared" si="1"/>
        <v>10884.26</v>
      </c>
      <c r="O64">
        <f>IF(AND('Heuristica 48'!$C64=0,'Heuristica 48'!$B64=0,'Heuristica 48'!$F64&lt;&gt;"inf",OR(AND(B63=0,'Heuristica 48'!$F64&lt;O63),B63&lt;&gt;0)),'Heuristica 48'!$F64,O63)</f>
        <v>7961.96</v>
      </c>
      <c r="Q64" t="s">
        <v>69</v>
      </c>
    </row>
    <row r="65" spans="1:17" x14ac:dyDescent="0.3">
      <c r="A65" t="s">
        <v>17</v>
      </c>
      <c r="B65">
        <v>1</v>
      </c>
      <c r="C65">
        <v>50</v>
      </c>
      <c r="D65">
        <v>0.2</v>
      </c>
      <c r="E65">
        <v>100</v>
      </c>
      <c r="F65">
        <v>13960.5</v>
      </c>
      <c r="G65">
        <v>1332.27</v>
      </c>
      <c r="H65">
        <v>2</v>
      </c>
      <c r="I65">
        <v>7</v>
      </c>
      <c r="J65">
        <v>1841.67</v>
      </c>
      <c r="K65">
        <v>871</v>
      </c>
      <c r="L65" s="33">
        <f>IF(F65&lt;&gt;"inf",'Heuristica 48'!$F65/O65-1)</f>
        <v>0.75339991660344929</v>
      </c>
      <c r="M65" s="39">
        <f t="shared" si="0"/>
        <v>-8.7099132513670074E-2</v>
      </c>
      <c r="N65">
        <f t="shared" si="1"/>
        <v>15292.46</v>
      </c>
      <c r="O65">
        <f>IF(AND('Heuristica 48'!$C65=0,'Heuristica 48'!$B65=0,'Heuristica 48'!$F65&lt;&gt;"inf",OR(AND(B64=0,'Heuristica 48'!$F65&lt;O64),B64&lt;&gt;0)),'Heuristica 48'!$F65,O64)</f>
        <v>7961.96</v>
      </c>
      <c r="Q65" t="s">
        <v>70</v>
      </c>
    </row>
    <row r="66" spans="1:17" x14ac:dyDescent="0.3">
      <c r="A66" t="s">
        <v>17</v>
      </c>
      <c r="B66">
        <v>2</v>
      </c>
      <c r="C66">
        <v>5</v>
      </c>
      <c r="D66">
        <v>0.05</v>
      </c>
      <c r="E66">
        <v>100</v>
      </c>
      <c r="F66">
        <v>8605.86</v>
      </c>
      <c r="G66">
        <v>855.29399999999998</v>
      </c>
      <c r="H66">
        <v>18</v>
      </c>
      <c r="I66">
        <v>39</v>
      </c>
      <c r="J66">
        <v>1802.4</v>
      </c>
      <c r="K66">
        <v>16384</v>
      </c>
      <c r="L66" s="33">
        <f>IF(F66&lt;&gt;"inf",'Heuristica 48'!$F66/O66-1)</f>
        <v>8.0872046581495161E-2</v>
      </c>
      <c r="M66" s="39">
        <f t="shared" si="0"/>
        <v>6.1114323796794379E-2</v>
      </c>
      <c r="N66">
        <f t="shared" si="1"/>
        <v>8110.21</v>
      </c>
      <c r="O66">
        <f>IF(AND('Heuristica 48'!$C66=0,'Heuristica 48'!$B66=0,'Heuristica 48'!$F66&lt;&gt;"inf",OR(AND(B65=0,'Heuristica 48'!$F66&lt;O65),B65&lt;&gt;0)),'Heuristica 48'!$F66,O65)</f>
        <v>7961.96</v>
      </c>
      <c r="Q66" t="s">
        <v>71</v>
      </c>
    </row>
    <row r="67" spans="1:17" x14ac:dyDescent="0.3">
      <c r="A67" t="s">
        <v>17</v>
      </c>
      <c r="B67">
        <v>2</v>
      </c>
      <c r="C67">
        <v>5</v>
      </c>
      <c r="D67">
        <v>0.1</v>
      </c>
      <c r="E67">
        <v>100</v>
      </c>
      <c r="F67">
        <v>9090.92</v>
      </c>
      <c r="G67">
        <v>246.804</v>
      </c>
      <c r="H67">
        <v>5</v>
      </c>
      <c r="I67">
        <v>28</v>
      </c>
      <c r="J67">
        <v>1801.96</v>
      </c>
      <c r="K67">
        <v>11088</v>
      </c>
      <c r="L67" s="33">
        <f>IF(F67&lt;&gt;"inf",'Heuristica 48'!$F67/O67-1)</f>
        <v>0.1417942315711207</v>
      </c>
      <c r="M67" s="39">
        <f t="shared" ref="M67:M130" si="20">IF(AND(F67&lt;&gt;"inf",N67&lt;&gt;0),F67/N67-1,"---")</f>
        <v>6.9584175050503072E-2</v>
      </c>
      <c r="N67">
        <f t="shared" ref="N67:N130" si="21">SUMPRODUCT(($A$512:$A$1135=A67)*($B$512:$B$1135=B67)*($C$512:$C$1135=C67)*($D$512:$D$1135=D67)*($F$512:$F$1135))</f>
        <v>8499.49</v>
      </c>
      <c r="O67">
        <f>IF(AND('Heuristica 48'!$C67=0,'Heuristica 48'!$B67=0,'Heuristica 48'!$F67&lt;&gt;"inf",OR(AND(B66=0,'Heuristica 48'!$F67&lt;O66),B66&lt;&gt;0)),'Heuristica 48'!$F67,O66)</f>
        <v>7961.96</v>
      </c>
      <c r="Q67" t="s">
        <v>72</v>
      </c>
    </row>
    <row r="68" spans="1:17" x14ac:dyDescent="0.3">
      <c r="A68" t="s">
        <v>17</v>
      </c>
      <c r="B68">
        <v>2</v>
      </c>
      <c r="C68">
        <v>5</v>
      </c>
      <c r="D68">
        <v>0.15</v>
      </c>
      <c r="E68">
        <v>100</v>
      </c>
      <c r="F68">
        <v>9971.75</v>
      </c>
      <c r="G68">
        <v>1726.12</v>
      </c>
      <c r="H68">
        <v>9</v>
      </c>
      <c r="I68">
        <v>12</v>
      </c>
      <c r="J68">
        <v>1827.34</v>
      </c>
      <c r="K68">
        <v>3037</v>
      </c>
      <c r="L68" s="33">
        <f>IF(F68&lt;&gt;"inf",'Heuristica 48'!$F68/O68-1)</f>
        <v>0.2524240262447941</v>
      </c>
      <c r="M68" s="39">
        <f t="shared" si="20"/>
        <v>0.11109068340698447</v>
      </c>
      <c r="N68">
        <f t="shared" si="21"/>
        <v>8974.74</v>
      </c>
      <c r="O68">
        <f>IF(AND('Heuristica 48'!$C68=0,'Heuristica 48'!$B68=0,'Heuristica 48'!$F68&lt;&gt;"inf",OR(AND(B67=0,'Heuristica 48'!$F68&lt;O67),B67&lt;&gt;0)),'Heuristica 48'!$F68,O67)</f>
        <v>7961.96</v>
      </c>
      <c r="Q68" t="s">
        <v>73</v>
      </c>
    </row>
    <row r="69" spans="1:17" x14ac:dyDescent="0.3">
      <c r="A69" t="s">
        <v>17</v>
      </c>
      <c r="B69">
        <v>2</v>
      </c>
      <c r="C69">
        <v>5</v>
      </c>
      <c r="D69">
        <v>0.2</v>
      </c>
      <c r="E69">
        <v>100</v>
      </c>
      <c r="F69">
        <v>10064.6</v>
      </c>
      <c r="G69">
        <v>583.99</v>
      </c>
      <c r="H69">
        <v>4</v>
      </c>
      <c r="I69">
        <v>11</v>
      </c>
      <c r="J69">
        <v>1820.08</v>
      </c>
      <c r="K69">
        <v>3368</v>
      </c>
      <c r="L69" s="33">
        <f>IF(F69&lt;&gt;"inf",'Heuristica 48'!$F69/O69-1)</f>
        <v>0.26408572763490401</v>
      </c>
      <c r="M69" s="39">
        <f t="shared" si="20"/>
        <v>3.8584455802424866E-2</v>
      </c>
      <c r="N69">
        <f t="shared" si="21"/>
        <v>9690.69</v>
      </c>
      <c r="O69">
        <f>IF(AND('Heuristica 48'!$C69=0,'Heuristica 48'!$B69=0,'Heuristica 48'!$F69&lt;&gt;"inf",OR(AND(B68=0,'Heuristica 48'!$F69&lt;O68),B68&lt;&gt;0)),'Heuristica 48'!$F69,O68)</f>
        <v>7961.96</v>
      </c>
      <c r="Q69" t="s">
        <v>74</v>
      </c>
    </row>
    <row r="70" spans="1:17" x14ac:dyDescent="0.3">
      <c r="A70" t="s">
        <v>17</v>
      </c>
      <c r="B70">
        <v>2</v>
      </c>
      <c r="C70">
        <v>10</v>
      </c>
      <c r="D70">
        <v>0.05</v>
      </c>
      <c r="E70">
        <v>100</v>
      </c>
      <c r="F70">
        <v>9730.36</v>
      </c>
      <c r="G70">
        <v>987.50300000000004</v>
      </c>
      <c r="H70">
        <v>4</v>
      </c>
      <c r="I70">
        <v>12</v>
      </c>
      <c r="J70">
        <v>1803.71</v>
      </c>
      <c r="K70">
        <v>3700</v>
      </c>
      <c r="L70" s="33">
        <f>IF(F70&lt;&gt;"inf",'Heuristica 48'!$F70/O70-1)</f>
        <v>0.22210611457480334</v>
      </c>
      <c r="M70" s="39">
        <f t="shared" si="20"/>
        <v>0.14481692430957627</v>
      </c>
      <c r="N70">
        <f t="shared" si="21"/>
        <v>8499.49</v>
      </c>
      <c r="O70">
        <f>IF(AND('Heuristica 48'!$C70=0,'Heuristica 48'!$B70=0,'Heuristica 48'!$F70&lt;&gt;"inf",OR(AND(B69=0,'Heuristica 48'!$F70&lt;O69),B69&lt;&gt;0)),'Heuristica 48'!$F70,O69)</f>
        <v>7961.96</v>
      </c>
      <c r="Q70" t="s">
        <v>75</v>
      </c>
    </row>
    <row r="71" spans="1:17" x14ac:dyDescent="0.3">
      <c r="A71" t="s">
        <v>17</v>
      </c>
      <c r="B71">
        <v>2</v>
      </c>
      <c r="C71">
        <v>10</v>
      </c>
      <c r="D71">
        <v>0.1</v>
      </c>
      <c r="E71">
        <v>100</v>
      </c>
      <c r="F71">
        <v>10078.5</v>
      </c>
      <c r="G71">
        <v>593.351</v>
      </c>
      <c r="H71">
        <v>0</v>
      </c>
      <c r="I71">
        <v>7</v>
      </c>
      <c r="J71">
        <v>1857.82</v>
      </c>
      <c r="K71">
        <v>2978</v>
      </c>
      <c r="L71" s="33">
        <f>IF(F71&lt;&gt;"inf",'Heuristica 48'!$F71/O71-1)</f>
        <v>0.2658315289200146</v>
      </c>
      <c r="M71" s="39">
        <f t="shared" si="20"/>
        <v>8.8330988250107101E-2</v>
      </c>
      <c r="N71">
        <f t="shared" si="21"/>
        <v>9260.51</v>
      </c>
      <c r="O71">
        <f>IF(AND('Heuristica 48'!$C71=0,'Heuristica 48'!$B71=0,'Heuristica 48'!$F71&lt;&gt;"inf",OR(AND(B70=0,'Heuristica 48'!$F71&lt;O70),B70&lt;&gt;0)),'Heuristica 48'!$F71,O70)</f>
        <v>7961.96</v>
      </c>
      <c r="Q71" t="s">
        <v>76</v>
      </c>
    </row>
    <row r="72" spans="1:17" x14ac:dyDescent="0.3">
      <c r="A72" t="s">
        <v>17</v>
      </c>
      <c r="B72">
        <v>2</v>
      </c>
      <c r="C72">
        <v>10</v>
      </c>
      <c r="D72">
        <v>0.15</v>
      </c>
      <c r="E72">
        <v>100</v>
      </c>
      <c r="F72">
        <v>13603.8</v>
      </c>
      <c r="G72">
        <v>1088.45</v>
      </c>
      <c r="H72">
        <v>0</v>
      </c>
      <c r="I72">
        <v>4</v>
      </c>
      <c r="J72">
        <v>1811.63</v>
      </c>
      <c r="K72">
        <v>871</v>
      </c>
      <c r="L72" s="33">
        <f>IF(F72&lt;&gt;"inf",'Heuristica 48'!$F72/O72-1)</f>
        <v>0.70859939009992501</v>
      </c>
      <c r="M72" s="39">
        <f t="shared" si="20"/>
        <v>0.27262368832422634</v>
      </c>
      <c r="N72">
        <f t="shared" si="21"/>
        <v>10689.57</v>
      </c>
      <c r="O72">
        <f>IF(AND('Heuristica 48'!$C72=0,'Heuristica 48'!$B72=0,'Heuristica 48'!$F72&lt;&gt;"inf",OR(AND(B71=0,'Heuristica 48'!$F72&lt;O71),B71&lt;&gt;0)),'Heuristica 48'!$F72,O71)</f>
        <v>7961.96</v>
      </c>
      <c r="Q72" t="s">
        <v>77</v>
      </c>
    </row>
    <row r="73" spans="1:17" x14ac:dyDescent="0.3">
      <c r="A73" t="s">
        <v>17</v>
      </c>
      <c r="B73">
        <v>2</v>
      </c>
      <c r="C73">
        <v>10</v>
      </c>
      <c r="D73">
        <v>0.2</v>
      </c>
      <c r="E73">
        <v>100</v>
      </c>
      <c r="F73" t="s">
        <v>46</v>
      </c>
      <c r="G73">
        <v>60.070700000000002</v>
      </c>
      <c r="H73">
        <v>0</v>
      </c>
      <c r="I73">
        <v>1</v>
      </c>
      <c r="J73">
        <v>1815.87</v>
      </c>
      <c r="K73">
        <v>1110</v>
      </c>
      <c r="L73" s="33" t="b">
        <f>IF(F73&lt;&gt;"inf",'Heuristica 48'!$F73/O73-1)</f>
        <v>0</v>
      </c>
      <c r="M73" s="39" t="str">
        <f t="shared" si="20"/>
        <v>---</v>
      </c>
      <c r="N73">
        <f t="shared" si="21"/>
        <v>0</v>
      </c>
      <c r="O73">
        <f>IF(AND('Heuristica 48'!$C73=0,'Heuristica 48'!$B73=0,'Heuristica 48'!$F73&lt;&gt;"inf",OR(AND(B72=0,'Heuristica 48'!$F73&lt;O72),B72&lt;&gt;0)),'Heuristica 48'!$F73,O72)</f>
        <v>7961.96</v>
      </c>
      <c r="Q73" t="s">
        <v>78</v>
      </c>
    </row>
    <row r="74" spans="1:17" x14ac:dyDescent="0.3">
      <c r="A74" t="s">
        <v>17</v>
      </c>
      <c r="B74">
        <v>2</v>
      </c>
      <c r="C74">
        <v>25</v>
      </c>
      <c r="D74">
        <v>0.05</v>
      </c>
      <c r="E74">
        <v>100</v>
      </c>
      <c r="F74">
        <v>9973.81</v>
      </c>
      <c r="G74">
        <v>1790.31</v>
      </c>
      <c r="H74">
        <v>24</v>
      </c>
      <c r="I74">
        <v>26</v>
      </c>
      <c r="J74">
        <v>1809.63</v>
      </c>
      <c r="K74">
        <v>5037</v>
      </c>
      <c r="L74" s="33">
        <f>IF(F74&lt;&gt;"inf",'Heuristica 48'!$F74/O74-1)</f>
        <v>0.25268275650719163</v>
      </c>
      <c r="M74" s="39">
        <f t="shared" si="20"/>
        <v>0.10974982864976002</v>
      </c>
      <c r="N74">
        <f t="shared" si="21"/>
        <v>8987.44</v>
      </c>
      <c r="O74">
        <f>IF(AND('Heuristica 48'!$C74=0,'Heuristica 48'!$B74=0,'Heuristica 48'!$F74&lt;&gt;"inf",OR(AND(B73=0,'Heuristica 48'!$F74&lt;O73),B73&lt;&gt;0)),'Heuristica 48'!$F74,O73)</f>
        <v>7961.96</v>
      </c>
      <c r="Q74" t="s">
        <v>79</v>
      </c>
    </row>
    <row r="75" spans="1:17" x14ac:dyDescent="0.3">
      <c r="A75" t="s">
        <v>17</v>
      </c>
      <c r="B75">
        <v>2</v>
      </c>
      <c r="C75">
        <v>25</v>
      </c>
      <c r="D75">
        <v>0.1</v>
      </c>
      <c r="E75">
        <v>100</v>
      </c>
      <c r="F75">
        <v>10171.4</v>
      </c>
      <c r="G75">
        <v>1086.6300000000001</v>
      </c>
      <c r="H75">
        <v>1</v>
      </c>
      <c r="I75">
        <v>7</v>
      </c>
      <c r="J75">
        <v>1828.49</v>
      </c>
      <c r="K75">
        <v>2698</v>
      </c>
      <c r="L75" s="33">
        <f>IF(F75&lt;&gt;"inf",'Heuristica 48'!$F75/O75-1)</f>
        <v>0.27749951017086238</v>
      </c>
      <c r="M75" s="39">
        <f t="shared" si="20"/>
        <v>2.2305710756452379E-2</v>
      </c>
      <c r="N75">
        <f t="shared" si="21"/>
        <v>9949.4699999999993</v>
      </c>
      <c r="O75">
        <f>IF(AND('Heuristica 48'!$C75=0,'Heuristica 48'!$B75=0,'Heuristica 48'!$F75&lt;&gt;"inf",OR(AND(B74=0,'Heuristica 48'!$F75&lt;O74),B74&lt;&gt;0)),'Heuristica 48'!$F75,O74)</f>
        <v>7961.96</v>
      </c>
      <c r="Q75" t="s">
        <v>80</v>
      </c>
    </row>
    <row r="76" spans="1:17" x14ac:dyDescent="0.3">
      <c r="A76" t="s">
        <v>17</v>
      </c>
      <c r="B76">
        <v>2</v>
      </c>
      <c r="C76">
        <v>25</v>
      </c>
      <c r="D76">
        <v>0.15</v>
      </c>
      <c r="E76">
        <v>100</v>
      </c>
      <c r="F76">
        <v>14275.9</v>
      </c>
      <c r="G76">
        <v>1808.34</v>
      </c>
      <c r="H76">
        <v>4</v>
      </c>
      <c r="I76">
        <v>5</v>
      </c>
      <c r="J76">
        <v>1808.34</v>
      </c>
      <c r="K76">
        <v>803</v>
      </c>
      <c r="L76" s="33">
        <f>IF(F76&lt;&gt;"inf",'Heuristica 48'!$F76/O76-1)</f>
        <v>0.79301327813754408</v>
      </c>
      <c r="M76" s="39">
        <f t="shared" si="20"/>
        <v>0.16381390586378486</v>
      </c>
      <c r="N76">
        <f t="shared" si="21"/>
        <v>12266.48</v>
      </c>
      <c r="O76">
        <f>IF(AND('Heuristica 48'!$C76=0,'Heuristica 48'!$B76=0,'Heuristica 48'!$F76&lt;&gt;"inf",OR(AND(B75=0,'Heuristica 48'!$F76&lt;O75),B75&lt;&gt;0)),'Heuristica 48'!$F76,O75)</f>
        <v>7961.96</v>
      </c>
      <c r="Q76" t="s">
        <v>81</v>
      </c>
    </row>
    <row r="77" spans="1:17" x14ac:dyDescent="0.3">
      <c r="A77" t="s">
        <v>17</v>
      </c>
      <c r="B77">
        <v>2</v>
      </c>
      <c r="C77">
        <v>25</v>
      </c>
      <c r="D77">
        <v>0.2</v>
      </c>
      <c r="E77">
        <v>100</v>
      </c>
      <c r="F77" t="s">
        <v>46</v>
      </c>
      <c r="G77">
        <v>60.0685</v>
      </c>
      <c r="H77">
        <v>0</v>
      </c>
      <c r="I77">
        <v>1</v>
      </c>
      <c r="J77">
        <v>1811.64</v>
      </c>
      <c r="K77">
        <v>1259</v>
      </c>
      <c r="L77" s="33" t="b">
        <f>IF(F77&lt;&gt;"inf",'Heuristica 48'!$F77/O77-1)</f>
        <v>0</v>
      </c>
      <c r="M77" s="39" t="str">
        <f t="shared" si="20"/>
        <v>---</v>
      </c>
      <c r="N77">
        <f t="shared" si="21"/>
        <v>0</v>
      </c>
      <c r="O77">
        <f>IF(AND('Heuristica 48'!$C77=0,'Heuristica 48'!$B77=0,'Heuristica 48'!$F77&lt;&gt;"inf",OR(AND(B76=0,'Heuristica 48'!$F77&lt;O76),B76&lt;&gt;0)),'Heuristica 48'!$F77,O76)</f>
        <v>7961.96</v>
      </c>
      <c r="Q77" t="s">
        <v>82</v>
      </c>
    </row>
    <row r="78" spans="1:17" x14ac:dyDescent="0.3">
      <c r="A78" t="s">
        <v>17</v>
      </c>
      <c r="B78">
        <v>2</v>
      </c>
      <c r="C78">
        <v>50</v>
      </c>
      <c r="D78">
        <v>0.05</v>
      </c>
      <c r="E78">
        <v>100</v>
      </c>
      <c r="F78">
        <v>9748.69</v>
      </c>
      <c r="G78">
        <v>255.614</v>
      </c>
      <c r="H78">
        <v>0</v>
      </c>
      <c r="I78">
        <v>13</v>
      </c>
      <c r="J78">
        <v>1814.02</v>
      </c>
      <c r="K78">
        <v>6162</v>
      </c>
      <c r="L78" s="33">
        <f>IF(F78&lt;&gt;"inf",'Heuristica 48'!$F78/O78-1)</f>
        <v>0.22440831152128382</v>
      </c>
      <c r="M78" s="39">
        <f t="shared" si="20"/>
        <v>8.8027080447814043E-2</v>
      </c>
      <c r="N78">
        <f t="shared" si="21"/>
        <v>8959.9699999999993</v>
      </c>
      <c r="O78">
        <f>IF(AND('Heuristica 48'!$C78=0,'Heuristica 48'!$B78=0,'Heuristica 48'!$F78&lt;&gt;"inf",OR(AND(B77=0,'Heuristica 48'!$F78&lt;O77),B77&lt;&gt;0)),'Heuristica 48'!$F78,O77)</f>
        <v>7961.96</v>
      </c>
      <c r="Q78" t="s">
        <v>83</v>
      </c>
    </row>
    <row r="79" spans="1:17" x14ac:dyDescent="0.3">
      <c r="A79" t="s">
        <v>17</v>
      </c>
      <c r="B79">
        <v>2</v>
      </c>
      <c r="C79">
        <v>50</v>
      </c>
      <c r="D79">
        <v>0.1</v>
      </c>
      <c r="E79">
        <v>100</v>
      </c>
      <c r="F79">
        <v>10460.6</v>
      </c>
      <c r="G79">
        <v>1107.25</v>
      </c>
      <c r="H79">
        <v>4</v>
      </c>
      <c r="I79">
        <v>11</v>
      </c>
      <c r="J79">
        <v>1822.76</v>
      </c>
      <c r="K79">
        <v>4476</v>
      </c>
      <c r="L79" s="33">
        <f>IF(F79&lt;&gt;"inf",'Heuristica 48'!$F79/O79-1)</f>
        <v>0.31382222467834553</v>
      </c>
      <c r="M79" s="39">
        <f t="shared" si="20"/>
        <v>5.1372585675417914E-2</v>
      </c>
      <c r="N79">
        <f t="shared" si="21"/>
        <v>9949.4699999999993</v>
      </c>
      <c r="O79">
        <f>IF(AND('Heuristica 48'!$C79=0,'Heuristica 48'!$B79=0,'Heuristica 48'!$F79&lt;&gt;"inf",OR(AND(B78=0,'Heuristica 48'!$F79&lt;O78),B78&lt;&gt;0)),'Heuristica 48'!$F79,O78)</f>
        <v>7961.96</v>
      </c>
      <c r="Q79" t="s">
        <v>84</v>
      </c>
    </row>
    <row r="80" spans="1:17" x14ac:dyDescent="0.3">
      <c r="A80" t="s">
        <v>17</v>
      </c>
      <c r="B80">
        <v>2</v>
      </c>
      <c r="C80">
        <v>50</v>
      </c>
      <c r="D80">
        <v>0.15</v>
      </c>
      <c r="E80">
        <v>100</v>
      </c>
      <c r="F80">
        <v>13479.5</v>
      </c>
      <c r="G80">
        <v>1640.41</v>
      </c>
      <c r="H80">
        <v>1</v>
      </c>
      <c r="I80">
        <v>3</v>
      </c>
      <c r="J80">
        <v>1820.6</v>
      </c>
      <c r="K80">
        <v>1004</v>
      </c>
      <c r="L80" s="33">
        <f>IF(F80&lt;&gt;"inf",'Heuristica 48'!$F80/O80-1)</f>
        <v>0.69298765630573378</v>
      </c>
      <c r="M80" s="39">
        <f t="shared" si="20"/>
        <v>0.14608636948372333</v>
      </c>
      <c r="N80">
        <f t="shared" si="21"/>
        <v>11761.33</v>
      </c>
      <c r="O80">
        <f>IF(AND('Heuristica 48'!$C80=0,'Heuristica 48'!$B80=0,'Heuristica 48'!$F80&lt;&gt;"inf",OR(AND(B79=0,'Heuristica 48'!$F80&lt;O79),B79&lt;&gt;0)),'Heuristica 48'!$F80,O79)</f>
        <v>7961.96</v>
      </c>
      <c r="Q80" t="s">
        <v>85</v>
      </c>
    </row>
    <row r="81" spans="1:17" x14ac:dyDescent="0.3">
      <c r="A81" t="s">
        <v>17</v>
      </c>
      <c r="B81">
        <v>2</v>
      </c>
      <c r="C81">
        <v>50</v>
      </c>
      <c r="D81">
        <v>0.2</v>
      </c>
      <c r="E81">
        <v>100</v>
      </c>
      <c r="F81" t="s">
        <v>46</v>
      </c>
      <c r="G81">
        <v>60.071899999999999</v>
      </c>
      <c r="H81">
        <v>0</v>
      </c>
      <c r="I81">
        <v>1</v>
      </c>
      <c r="J81">
        <v>1811.45</v>
      </c>
      <c r="K81">
        <v>1198</v>
      </c>
      <c r="L81" s="33" t="b">
        <f>IF(F81&lt;&gt;"inf",'Heuristica 48'!$F81/O81-1)</f>
        <v>0</v>
      </c>
      <c r="M81" s="39" t="str">
        <f t="shared" si="20"/>
        <v>---</v>
      </c>
      <c r="N81">
        <f t="shared" si="21"/>
        <v>0</v>
      </c>
      <c r="O81">
        <f>IF(AND('Heuristica 48'!$C81=0,'Heuristica 48'!$B81=0,'Heuristica 48'!$F81&lt;&gt;"inf",OR(AND(B80=0,'Heuristica 48'!$F81&lt;O80),B80&lt;&gt;0)),'Heuristica 48'!$F81,O80)</f>
        <v>7961.96</v>
      </c>
      <c r="Q81" t="s">
        <v>86</v>
      </c>
    </row>
    <row r="82" spans="1:17" x14ac:dyDescent="0.3">
      <c r="A82" t="s">
        <v>17</v>
      </c>
      <c r="B82">
        <v>3</v>
      </c>
      <c r="C82">
        <v>0</v>
      </c>
      <c r="D82">
        <v>0.05</v>
      </c>
      <c r="E82">
        <v>100</v>
      </c>
      <c r="F82">
        <v>10832.3</v>
      </c>
      <c r="G82">
        <v>1762.3</v>
      </c>
      <c r="H82">
        <v>27</v>
      </c>
      <c r="I82">
        <v>31</v>
      </c>
      <c r="J82">
        <v>1805.02</v>
      </c>
      <c r="K82">
        <v>10991</v>
      </c>
      <c r="L82" s="33">
        <f>IF(F82&lt;&gt;"inf",'Heuristica 48'!$F82/O82-1)</f>
        <v>0.36050670940321217</v>
      </c>
      <c r="M82" s="39">
        <f t="shared" si="20"/>
        <v>8.8731359559856005E-2</v>
      </c>
      <c r="N82">
        <f t="shared" si="21"/>
        <v>9949.4699999999993</v>
      </c>
      <c r="O82">
        <f>IF(AND('Heuristica 48'!$C82=0,'Heuristica 48'!$B82=0,'Heuristica 48'!$F82&lt;&gt;"inf",OR(AND(B81=0,'Heuristica 48'!$F82&lt;O81),B81&lt;&gt;0)),'Heuristica 48'!$F82,O81)</f>
        <v>7961.96</v>
      </c>
      <c r="Q82" t="s">
        <v>87</v>
      </c>
    </row>
    <row r="83" spans="1:17" x14ac:dyDescent="0.3">
      <c r="A83" t="s">
        <v>17</v>
      </c>
      <c r="B83">
        <v>3</v>
      </c>
      <c r="C83">
        <v>0</v>
      </c>
      <c r="D83">
        <v>0.1</v>
      </c>
      <c r="E83">
        <v>100</v>
      </c>
      <c r="F83">
        <v>30671.4</v>
      </c>
      <c r="G83">
        <v>1745.19</v>
      </c>
      <c r="H83">
        <v>5</v>
      </c>
      <c r="I83">
        <v>7</v>
      </c>
      <c r="J83">
        <v>1805.35</v>
      </c>
      <c r="K83">
        <v>881</v>
      </c>
      <c r="L83" s="33">
        <f>IF(F83&lt;&gt;"inf",'Heuristica 48'!$F83/O83-1)</f>
        <v>2.8522424126722568</v>
      </c>
      <c r="M83" s="39" t="str">
        <f t="shared" si="20"/>
        <v>---</v>
      </c>
      <c r="N83">
        <f t="shared" si="21"/>
        <v>0</v>
      </c>
      <c r="O83">
        <f>IF(AND('Heuristica 48'!$C83=0,'Heuristica 48'!$B83=0,'Heuristica 48'!$F83&lt;&gt;"inf",OR(AND(B82=0,'Heuristica 48'!$F83&lt;O82),B82&lt;&gt;0)),'Heuristica 48'!$F83,O82)</f>
        <v>7961.96</v>
      </c>
      <c r="Q83" t="s">
        <v>88</v>
      </c>
    </row>
    <row r="84" spans="1:17" x14ac:dyDescent="0.3">
      <c r="A84" t="s">
        <v>17</v>
      </c>
      <c r="B84">
        <v>3</v>
      </c>
      <c r="C84">
        <v>10</v>
      </c>
      <c r="D84">
        <v>0.05</v>
      </c>
      <c r="E84">
        <v>100</v>
      </c>
      <c r="F84">
        <v>10609.8</v>
      </c>
      <c r="G84">
        <v>288.57100000000003</v>
      </c>
      <c r="H84">
        <v>0</v>
      </c>
      <c r="I84">
        <v>19</v>
      </c>
      <c r="J84">
        <v>1803.34</v>
      </c>
      <c r="K84">
        <v>8803</v>
      </c>
      <c r="L84" s="33">
        <f>IF(F84&lt;&gt;"inf",'Heuristica 48'!$F84/O84-1)</f>
        <v>0.33256132911996539</v>
      </c>
      <c r="M84" s="39">
        <f t="shared" si="20"/>
        <v>6.6368359319642245E-2</v>
      </c>
      <c r="N84">
        <f t="shared" si="21"/>
        <v>9949.4699999999993</v>
      </c>
      <c r="O84">
        <f>IF(AND('Heuristica 48'!$C84=0,'Heuristica 48'!$B84=0,'Heuristica 48'!$F84&lt;&gt;"inf",OR(AND(B83=0,'Heuristica 48'!$F84&lt;O83),B83&lt;&gt;0)),'Heuristica 48'!$F84,O83)</f>
        <v>7961.96</v>
      </c>
      <c r="Q84" t="s">
        <v>89</v>
      </c>
    </row>
    <row r="85" spans="1:17" x14ac:dyDescent="0.3">
      <c r="A85" t="s">
        <v>17</v>
      </c>
      <c r="B85">
        <v>3</v>
      </c>
      <c r="C85">
        <v>10</v>
      </c>
      <c r="D85">
        <v>0.1</v>
      </c>
      <c r="E85">
        <v>100</v>
      </c>
      <c r="F85">
        <v>26544.799999999999</v>
      </c>
      <c r="G85">
        <v>1806.39</v>
      </c>
      <c r="H85">
        <v>3</v>
      </c>
      <c r="I85">
        <v>4</v>
      </c>
      <c r="J85">
        <v>1806.39</v>
      </c>
      <c r="K85">
        <v>949</v>
      </c>
      <c r="L85" s="33">
        <f>IF(F85&lt;&gt;"inf",'Heuristica 48'!$F85/O85-1)</f>
        <v>2.3339529462594637</v>
      </c>
      <c r="M85" s="39" t="str">
        <f t="shared" si="20"/>
        <v>---</v>
      </c>
      <c r="N85">
        <f t="shared" si="21"/>
        <v>0</v>
      </c>
      <c r="O85">
        <f>IF(AND('Heuristica 48'!$C85=0,'Heuristica 48'!$B85=0,'Heuristica 48'!$F85&lt;&gt;"inf",OR(AND(B84=0,'Heuristica 48'!$F85&lt;O84),B84&lt;&gt;0)),'Heuristica 48'!$F85,O84)</f>
        <v>7961.96</v>
      </c>
      <c r="Q85" t="s">
        <v>90</v>
      </c>
    </row>
    <row r="86" spans="1:17" x14ac:dyDescent="0.3">
      <c r="A86" t="s">
        <v>17</v>
      </c>
      <c r="B86">
        <v>3</v>
      </c>
      <c r="C86">
        <v>25</v>
      </c>
      <c r="D86">
        <v>0.05</v>
      </c>
      <c r="E86">
        <v>100</v>
      </c>
      <c r="F86">
        <v>11057.8</v>
      </c>
      <c r="G86">
        <v>1516.98</v>
      </c>
      <c r="H86">
        <v>9</v>
      </c>
      <c r="I86">
        <v>15</v>
      </c>
      <c r="J86">
        <v>1825.59</v>
      </c>
      <c r="K86">
        <v>5741</v>
      </c>
      <c r="L86" s="33">
        <f>IF(F86&lt;&gt;"inf",'Heuristica 48'!$F86/O86-1)</f>
        <v>0.38882888133072746</v>
      </c>
      <c r="M86" s="39">
        <f t="shared" si="20"/>
        <v>0.11139588339881423</v>
      </c>
      <c r="N86">
        <f t="shared" si="21"/>
        <v>9949.4699999999993</v>
      </c>
      <c r="O86">
        <f>IF(AND('Heuristica 48'!$C86=0,'Heuristica 48'!$B86=0,'Heuristica 48'!$F86&lt;&gt;"inf",OR(AND(B85=0,'Heuristica 48'!$F86&lt;O85),B85&lt;&gt;0)),'Heuristica 48'!$F86,O85)</f>
        <v>7961.96</v>
      </c>
      <c r="Q86" t="s">
        <v>91</v>
      </c>
    </row>
    <row r="87" spans="1:17" x14ac:dyDescent="0.3">
      <c r="A87" t="s">
        <v>17</v>
      </c>
      <c r="B87">
        <v>3</v>
      </c>
      <c r="C87">
        <v>25</v>
      </c>
      <c r="D87">
        <v>0.1</v>
      </c>
      <c r="E87">
        <v>100</v>
      </c>
      <c r="F87">
        <v>24180.7</v>
      </c>
      <c r="G87">
        <v>1685.2</v>
      </c>
      <c r="H87">
        <v>3</v>
      </c>
      <c r="I87">
        <v>5</v>
      </c>
      <c r="J87">
        <v>1805.54</v>
      </c>
      <c r="K87">
        <v>870</v>
      </c>
      <c r="L87" s="33">
        <f>IF(F87&lt;&gt;"inf",'Heuristica 48'!$F87/O87-1)</f>
        <v>2.0370285708544129</v>
      </c>
      <c r="M87" s="39" t="str">
        <f t="shared" si="20"/>
        <v>---</v>
      </c>
      <c r="N87">
        <f t="shared" si="21"/>
        <v>0</v>
      </c>
      <c r="O87">
        <f>IF(AND('Heuristica 48'!$C87=0,'Heuristica 48'!$B87=0,'Heuristica 48'!$F87&lt;&gt;"inf",OR(AND(B86=0,'Heuristica 48'!$F87&lt;O86),B86&lt;&gt;0)),'Heuristica 48'!$F87,O86)</f>
        <v>7961.96</v>
      </c>
      <c r="Q87" t="s">
        <v>92</v>
      </c>
    </row>
    <row r="88" spans="1:17" x14ac:dyDescent="0.3">
      <c r="A88" t="s">
        <v>17</v>
      </c>
      <c r="B88">
        <v>3</v>
      </c>
      <c r="C88">
        <v>50</v>
      </c>
      <c r="D88">
        <v>0.05</v>
      </c>
      <c r="E88">
        <v>100</v>
      </c>
      <c r="F88">
        <v>10628.5</v>
      </c>
      <c r="G88">
        <v>209.98599999999999</v>
      </c>
      <c r="H88">
        <v>2</v>
      </c>
      <c r="I88">
        <v>13</v>
      </c>
      <c r="J88">
        <v>1827.4</v>
      </c>
      <c r="K88">
        <v>5162</v>
      </c>
      <c r="L88" s="33">
        <f>IF(F88&lt;&gt;"inf",'Heuristica 48'!$F88/O88-1)</f>
        <v>0.33490999703590574</v>
      </c>
      <c r="M88" s="39">
        <f t="shared" si="20"/>
        <v>6.8247856418482744E-2</v>
      </c>
      <c r="N88">
        <f t="shared" si="21"/>
        <v>9949.4699999999993</v>
      </c>
      <c r="O88">
        <f>IF(AND('Heuristica 48'!$C88=0,'Heuristica 48'!$B88=0,'Heuristica 48'!$F88&lt;&gt;"inf",OR(AND(B87=0,'Heuristica 48'!$F88&lt;O87),B87&lt;&gt;0)),'Heuristica 48'!$F88,O87)</f>
        <v>7961.96</v>
      </c>
      <c r="Q88" t="s">
        <v>93</v>
      </c>
    </row>
    <row r="89" spans="1:17" x14ac:dyDescent="0.3">
      <c r="A89" t="s">
        <v>17</v>
      </c>
      <c r="B89">
        <v>3</v>
      </c>
      <c r="C89">
        <v>50</v>
      </c>
      <c r="D89">
        <v>0.1</v>
      </c>
      <c r="E89">
        <v>100</v>
      </c>
      <c r="F89">
        <v>25232.9</v>
      </c>
      <c r="G89">
        <v>1444.74</v>
      </c>
      <c r="H89">
        <v>4</v>
      </c>
      <c r="I89">
        <v>7</v>
      </c>
      <c r="J89">
        <v>1805.27</v>
      </c>
      <c r="K89">
        <v>845</v>
      </c>
      <c r="L89" s="33">
        <f>IF(F89&lt;&gt;"inf",'Heuristica 48'!$F89/O89-1)</f>
        <v>2.1691819602208504</v>
      </c>
      <c r="M89" s="39" t="str">
        <f t="shared" si="20"/>
        <v>---</v>
      </c>
      <c r="N89">
        <f t="shared" si="21"/>
        <v>0</v>
      </c>
      <c r="O89">
        <f>IF(AND('Heuristica 48'!$C89=0,'Heuristica 48'!$B89=0,'Heuristica 48'!$F89&lt;&gt;"inf",OR(AND(B88=0,'Heuristica 48'!$F89&lt;O88),B88&lt;&gt;0)),'Heuristica 48'!$F89,O88)</f>
        <v>7961.96</v>
      </c>
      <c r="Q89" t="s">
        <v>94</v>
      </c>
    </row>
    <row r="90" spans="1:17" x14ac:dyDescent="0.3">
      <c r="A90" t="s">
        <v>14</v>
      </c>
      <c r="B90">
        <v>1</v>
      </c>
      <c r="C90">
        <v>25</v>
      </c>
      <c r="D90">
        <v>0.1</v>
      </c>
      <c r="E90">
        <v>100</v>
      </c>
      <c r="F90">
        <v>30950.1</v>
      </c>
      <c r="G90">
        <v>13.303900000000001</v>
      </c>
      <c r="H90">
        <v>0</v>
      </c>
      <c r="I90">
        <v>78008</v>
      </c>
      <c r="J90">
        <v>1800</v>
      </c>
      <c r="K90">
        <v>23243</v>
      </c>
      <c r="L90" s="33">
        <f>IF(F90&lt;&gt;"inf",'Heuristica 48'!$F90/O90-1)</f>
        <v>2.8872463564247997</v>
      </c>
      <c r="M90" s="39">
        <f t="shared" si="20"/>
        <v>-3.2310062880736012E-7</v>
      </c>
      <c r="N90">
        <f t="shared" si="21"/>
        <v>30950.11</v>
      </c>
      <c r="O90">
        <f>IF(AND('Heuristica 48'!$C90=0,'Heuristica 48'!$B90=0,'Heuristica 48'!$F90&lt;&gt;"inf",OR(AND(B89=0,'Heuristica 48'!$F90&lt;O89),B89&lt;&gt;0)),'Heuristica 48'!$F90,O89)</f>
        <v>7961.96</v>
      </c>
      <c r="Q90" t="s">
        <v>95</v>
      </c>
    </row>
    <row r="91" spans="1:17" x14ac:dyDescent="0.3">
      <c r="A91" t="s">
        <v>14</v>
      </c>
      <c r="B91">
        <v>1</v>
      </c>
      <c r="C91">
        <v>25</v>
      </c>
      <c r="D91">
        <v>0.2</v>
      </c>
      <c r="E91">
        <v>100</v>
      </c>
      <c r="F91">
        <v>30963.1</v>
      </c>
      <c r="G91">
        <v>2.8323800000000001</v>
      </c>
      <c r="H91">
        <v>0</v>
      </c>
      <c r="I91">
        <v>18471</v>
      </c>
      <c r="J91">
        <v>1800.18</v>
      </c>
      <c r="K91">
        <v>13612</v>
      </c>
      <c r="L91" s="33">
        <f>IF(F91&lt;&gt;"inf",'Heuristica 48'!$F91/O91-1)</f>
        <v>2.8888791202166297</v>
      </c>
      <c r="M91" s="39">
        <f t="shared" si="20"/>
        <v>9.6889617218209878E-7</v>
      </c>
      <c r="N91">
        <f t="shared" si="21"/>
        <v>30963.07</v>
      </c>
      <c r="O91">
        <f>IF(AND('Heuristica 48'!$C91=0,'Heuristica 48'!$B91=0,'Heuristica 48'!$F91&lt;&gt;"inf",OR(AND(B90=0,'Heuristica 48'!$F91&lt;O90),B90&lt;&gt;0)),'Heuristica 48'!$F91,O90)</f>
        <v>7961.96</v>
      </c>
      <c r="Q91" t="s">
        <v>96</v>
      </c>
    </row>
    <row r="92" spans="1:17" x14ac:dyDescent="0.3">
      <c r="A92" t="s">
        <v>14</v>
      </c>
      <c r="B92">
        <v>1</v>
      </c>
      <c r="C92">
        <v>50</v>
      </c>
      <c r="D92">
        <v>0.1</v>
      </c>
      <c r="E92">
        <v>100</v>
      </c>
      <c r="F92">
        <v>30963.1</v>
      </c>
      <c r="G92">
        <v>9.4617799999999992</v>
      </c>
      <c r="H92">
        <v>0</v>
      </c>
      <c r="I92">
        <v>43364</v>
      </c>
      <c r="J92">
        <v>1800</v>
      </c>
      <c r="K92">
        <v>19392</v>
      </c>
      <c r="L92" s="33">
        <f>IF(F92&lt;&gt;"inf",'Heuristica 48'!$F92/O92-1)</f>
        <v>2.8888791202166297</v>
      </c>
      <c r="M92" s="39">
        <f t="shared" si="20"/>
        <v>9.6889617218209878E-7</v>
      </c>
      <c r="N92">
        <f t="shared" si="21"/>
        <v>30963.07</v>
      </c>
      <c r="O92">
        <f>IF(AND('Heuristica 48'!$C92=0,'Heuristica 48'!$B92=0,'Heuristica 48'!$F92&lt;&gt;"inf",OR(AND(B91=0,'Heuristica 48'!$F92&lt;O91),B91&lt;&gt;0)),'Heuristica 48'!$F92,O91)</f>
        <v>7961.96</v>
      </c>
      <c r="Q92" t="s">
        <v>97</v>
      </c>
    </row>
    <row r="93" spans="1:17" x14ac:dyDescent="0.3">
      <c r="A93" t="s">
        <v>14</v>
      </c>
      <c r="B93">
        <v>1</v>
      </c>
      <c r="C93">
        <v>50</v>
      </c>
      <c r="D93">
        <v>0.15</v>
      </c>
      <c r="E93">
        <v>100</v>
      </c>
      <c r="F93">
        <v>31011.200000000001</v>
      </c>
      <c r="G93">
        <v>16.3368</v>
      </c>
      <c r="H93">
        <v>0</v>
      </c>
      <c r="I93">
        <v>18811</v>
      </c>
      <c r="J93">
        <v>1829.23</v>
      </c>
      <c r="K93">
        <v>14546</v>
      </c>
      <c r="L93" s="33">
        <f>IF(F93&lt;&gt;"inf",'Heuristica 48'!$F93/O93-1)</f>
        <v>2.8949203462464017</v>
      </c>
      <c r="M93" s="39">
        <f t="shared" si="20"/>
        <v>1.6123233095299838E-6</v>
      </c>
      <c r="N93">
        <f t="shared" si="21"/>
        <v>31011.15</v>
      </c>
      <c r="O93">
        <f>IF(AND('Heuristica 48'!$C93=0,'Heuristica 48'!$B93=0,'Heuristica 48'!$F93&lt;&gt;"inf",OR(AND(B92=0,'Heuristica 48'!$F93&lt;O92),B92&lt;&gt;0)),'Heuristica 48'!$F93,O92)</f>
        <v>7961.96</v>
      </c>
      <c r="Q93" t="s">
        <v>98</v>
      </c>
    </row>
    <row r="94" spans="1:17" x14ac:dyDescent="0.3">
      <c r="A94" t="s">
        <v>14</v>
      </c>
      <c r="B94">
        <v>1</v>
      </c>
      <c r="C94">
        <v>50</v>
      </c>
      <c r="D94">
        <v>0.2</v>
      </c>
      <c r="E94">
        <v>100</v>
      </c>
      <c r="F94">
        <v>31259.8</v>
      </c>
      <c r="G94">
        <v>33.007800000000003</v>
      </c>
      <c r="H94">
        <v>0</v>
      </c>
      <c r="I94">
        <v>3120</v>
      </c>
      <c r="J94">
        <v>1805.84</v>
      </c>
      <c r="K94">
        <v>8863</v>
      </c>
      <c r="L94" s="33">
        <f>IF(F94&lt;&gt;"inf",'Heuristica 48'!$F94/O94-1)</f>
        <v>2.9261438138347842</v>
      </c>
      <c r="M94" s="39">
        <f t="shared" si="20"/>
        <v>3.1989978177549006E-7</v>
      </c>
      <c r="N94">
        <f t="shared" si="21"/>
        <v>31259.79</v>
      </c>
      <c r="O94">
        <f>IF(AND('Heuristica 48'!$C94=0,'Heuristica 48'!$B94=0,'Heuristica 48'!$F94&lt;&gt;"inf",OR(AND(B93=0,'Heuristica 48'!$F94&lt;O93),B93&lt;&gt;0)),'Heuristica 48'!$F94,O93)</f>
        <v>7961.96</v>
      </c>
      <c r="Q94" t="s">
        <v>99</v>
      </c>
    </row>
    <row r="95" spans="1:17" x14ac:dyDescent="0.3">
      <c r="A95" t="s">
        <v>14</v>
      </c>
      <c r="B95">
        <v>2</v>
      </c>
      <c r="C95">
        <v>10</v>
      </c>
      <c r="D95">
        <v>0.15</v>
      </c>
      <c r="E95">
        <v>100</v>
      </c>
      <c r="F95">
        <v>30939.3</v>
      </c>
      <c r="G95">
        <v>3.6872500000000001</v>
      </c>
      <c r="H95">
        <v>0</v>
      </c>
      <c r="I95">
        <v>71790</v>
      </c>
      <c r="J95">
        <v>1800.19</v>
      </c>
      <c r="K95">
        <v>24591</v>
      </c>
      <c r="L95" s="33">
        <f>IF(F95&lt;&gt;"inf",'Heuristica 48'!$F95/O95-1)</f>
        <v>2.8858899065054331</v>
      </c>
      <c r="M95" s="39">
        <f t="shared" si="20"/>
        <v>9.696414944304621E-7</v>
      </c>
      <c r="N95">
        <f t="shared" si="21"/>
        <v>30939.27</v>
      </c>
      <c r="O95">
        <f>IF(AND('Heuristica 48'!$C95=0,'Heuristica 48'!$B95=0,'Heuristica 48'!$F95&lt;&gt;"inf",OR(AND(B94=0,'Heuristica 48'!$F95&lt;O94),B94&lt;&gt;0)),'Heuristica 48'!$F95,O94)</f>
        <v>7961.96</v>
      </c>
      <c r="Q95" t="s">
        <v>100</v>
      </c>
    </row>
    <row r="96" spans="1:17" x14ac:dyDescent="0.3">
      <c r="A96" t="s">
        <v>14</v>
      </c>
      <c r="B96">
        <v>2</v>
      </c>
      <c r="C96">
        <v>25</v>
      </c>
      <c r="D96">
        <v>0.1</v>
      </c>
      <c r="E96">
        <v>100</v>
      </c>
      <c r="F96">
        <v>30950.1</v>
      </c>
      <c r="G96">
        <v>3.5476000000000001</v>
      </c>
      <c r="H96">
        <v>0</v>
      </c>
      <c r="I96">
        <v>55126</v>
      </c>
      <c r="J96">
        <v>1819.44</v>
      </c>
      <c r="K96">
        <v>22818</v>
      </c>
      <c r="L96" s="33">
        <f>IF(F96&lt;&gt;"inf",'Heuristica 48'!$F96/O96-1)</f>
        <v>2.8872463564247997</v>
      </c>
      <c r="M96" s="39">
        <f t="shared" si="20"/>
        <v>-3.2310062880736012E-7</v>
      </c>
      <c r="N96">
        <f t="shared" si="21"/>
        <v>30950.11</v>
      </c>
      <c r="O96">
        <f>IF(AND('Heuristica 48'!$C96=0,'Heuristica 48'!$B96=0,'Heuristica 48'!$F96&lt;&gt;"inf",OR(AND(B95=0,'Heuristica 48'!$F96&lt;O95),B95&lt;&gt;0)),'Heuristica 48'!$F96,O95)</f>
        <v>7961.96</v>
      </c>
      <c r="Q96" t="s">
        <v>101</v>
      </c>
    </row>
    <row r="97" spans="1:17" x14ac:dyDescent="0.3">
      <c r="A97" t="s">
        <v>14</v>
      </c>
      <c r="B97">
        <v>2</v>
      </c>
      <c r="C97">
        <v>25</v>
      </c>
      <c r="D97">
        <v>0.15</v>
      </c>
      <c r="E97">
        <v>100</v>
      </c>
      <c r="F97">
        <v>30966.799999999999</v>
      </c>
      <c r="G97">
        <v>4.4604299999999997</v>
      </c>
      <c r="H97">
        <v>0</v>
      </c>
      <c r="I97">
        <v>68360</v>
      </c>
      <c r="J97">
        <v>1800</v>
      </c>
      <c r="K97">
        <v>21411</v>
      </c>
      <c r="L97" s="33">
        <f>IF(F97&lt;&gt;"inf",'Heuristica 48'!$F97/O97-1)</f>
        <v>2.889343829911228</v>
      </c>
      <c r="M97" s="39">
        <f t="shared" si="20"/>
        <v>-1.2917042875315587E-6</v>
      </c>
      <c r="N97">
        <f t="shared" si="21"/>
        <v>30966.84</v>
      </c>
      <c r="O97">
        <f>IF(AND('Heuristica 48'!$C97=0,'Heuristica 48'!$B97=0,'Heuristica 48'!$F97&lt;&gt;"inf",OR(AND(B96=0,'Heuristica 48'!$F97&lt;O96),B96&lt;&gt;0)),'Heuristica 48'!$F97,O96)</f>
        <v>7961.96</v>
      </c>
      <c r="Q97" t="s">
        <v>102</v>
      </c>
    </row>
    <row r="98" spans="1:17" x14ac:dyDescent="0.3">
      <c r="A98" t="s">
        <v>14</v>
      </c>
      <c r="B98">
        <v>2</v>
      </c>
      <c r="C98">
        <v>25</v>
      </c>
      <c r="D98">
        <v>0.2</v>
      </c>
      <c r="E98">
        <v>100</v>
      </c>
      <c r="F98">
        <v>30984.6</v>
      </c>
      <c r="G98">
        <v>12.707100000000001</v>
      </c>
      <c r="H98">
        <v>0</v>
      </c>
      <c r="I98">
        <v>45272</v>
      </c>
      <c r="J98">
        <v>1800</v>
      </c>
      <c r="K98">
        <v>16799</v>
      </c>
      <c r="L98" s="33">
        <f>IF(F98&lt;&gt;"inf",'Heuristica 48'!$F98/O98-1)</f>
        <v>2.8915794603338876</v>
      </c>
      <c r="M98" s="39">
        <f t="shared" si="20"/>
        <v>6.4548236555772576E-7</v>
      </c>
      <c r="N98">
        <f t="shared" si="21"/>
        <v>30984.58</v>
      </c>
      <c r="O98">
        <f>IF(AND('Heuristica 48'!$C98=0,'Heuristica 48'!$B98=0,'Heuristica 48'!$F98&lt;&gt;"inf",OR(AND(B97=0,'Heuristica 48'!$F98&lt;O97),B97&lt;&gt;0)),'Heuristica 48'!$F98,O97)</f>
        <v>7961.96</v>
      </c>
      <c r="Q98" t="s">
        <v>103</v>
      </c>
    </row>
    <row r="99" spans="1:17" x14ac:dyDescent="0.3">
      <c r="A99" t="s">
        <v>14</v>
      </c>
      <c r="B99">
        <v>2</v>
      </c>
      <c r="C99">
        <v>50</v>
      </c>
      <c r="D99">
        <v>0.05</v>
      </c>
      <c r="E99">
        <v>100</v>
      </c>
      <c r="F99">
        <v>30939.3</v>
      </c>
      <c r="G99">
        <v>5.8707099999999999</v>
      </c>
      <c r="H99">
        <v>0</v>
      </c>
      <c r="I99">
        <v>70682</v>
      </c>
      <c r="J99">
        <v>1800</v>
      </c>
      <c r="K99">
        <v>23626</v>
      </c>
      <c r="L99" s="33">
        <f>IF(F99&lt;&gt;"inf",'Heuristica 48'!$F99/O99-1)</f>
        <v>2.8858899065054331</v>
      </c>
      <c r="M99" s="39">
        <f t="shared" si="20"/>
        <v>9.696414944304621E-7</v>
      </c>
      <c r="N99">
        <f t="shared" si="21"/>
        <v>30939.27</v>
      </c>
      <c r="O99">
        <f>IF(AND('Heuristica 48'!$C99=0,'Heuristica 48'!$B99=0,'Heuristica 48'!$F99&lt;&gt;"inf",OR(AND(B98=0,'Heuristica 48'!$F99&lt;O98),B98&lt;&gt;0)),'Heuristica 48'!$F99,O98)</f>
        <v>7961.96</v>
      </c>
      <c r="Q99" t="s">
        <v>104</v>
      </c>
    </row>
    <row r="100" spans="1:17" x14ac:dyDescent="0.3">
      <c r="A100" t="s">
        <v>14</v>
      </c>
      <c r="B100">
        <v>2</v>
      </c>
      <c r="C100">
        <v>50</v>
      </c>
      <c r="D100">
        <v>0.1</v>
      </c>
      <c r="E100">
        <v>100</v>
      </c>
      <c r="F100">
        <v>30963.1</v>
      </c>
      <c r="G100">
        <v>30.7242</v>
      </c>
      <c r="H100">
        <v>0</v>
      </c>
      <c r="I100">
        <v>58230</v>
      </c>
      <c r="J100">
        <v>1800</v>
      </c>
      <c r="K100">
        <v>19422</v>
      </c>
      <c r="L100" s="33">
        <f>IF(F100&lt;&gt;"inf",'Heuristica 48'!$F100/O100-1)</f>
        <v>2.8888791202166297</v>
      </c>
      <c r="M100" s="39">
        <f t="shared" si="20"/>
        <v>9.6889617218209878E-7</v>
      </c>
      <c r="N100">
        <f t="shared" si="21"/>
        <v>30963.07</v>
      </c>
      <c r="O100">
        <f>IF(AND('Heuristica 48'!$C100=0,'Heuristica 48'!$B100=0,'Heuristica 48'!$F100&lt;&gt;"inf",OR(AND(B99=0,'Heuristica 48'!$F100&lt;O99),B99&lt;&gt;0)),'Heuristica 48'!$F100,O99)</f>
        <v>7961.96</v>
      </c>
      <c r="Q100" t="s">
        <v>105</v>
      </c>
    </row>
    <row r="101" spans="1:17" x14ac:dyDescent="0.3">
      <c r="A101" t="s">
        <v>14</v>
      </c>
      <c r="B101">
        <v>2</v>
      </c>
      <c r="C101">
        <v>50</v>
      </c>
      <c r="D101">
        <v>0.15</v>
      </c>
      <c r="E101">
        <v>100</v>
      </c>
      <c r="F101">
        <v>31039.1</v>
      </c>
      <c r="G101">
        <v>3.1649500000000002</v>
      </c>
      <c r="H101">
        <v>0</v>
      </c>
      <c r="I101">
        <v>30101</v>
      </c>
      <c r="J101">
        <v>1801.09</v>
      </c>
      <c r="K101">
        <v>16346</v>
      </c>
      <c r="L101" s="33">
        <f>IF(F101&lt;&gt;"inf",'Heuristica 48'!$F101/O101-1)</f>
        <v>2.8984245085380986</v>
      </c>
      <c r="M101" s="39">
        <f t="shared" si="20"/>
        <v>9.6652380365824797E-7</v>
      </c>
      <c r="N101">
        <f t="shared" si="21"/>
        <v>31039.07</v>
      </c>
      <c r="O101">
        <f>IF(AND('Heuristica 48'!$C101=0,'Heuristica 48'!$B101=0,'Heuristica 48'!$F101&lt;&gt;"inf",OR(AND(B100=0,'Heuristica 48'!$F101&lt;O100),B100&lt;&gt;0)),'Heuristica 48'!$F101,O100)</f>
        <v>7961.96</v>
      </c>
      <c r="Q101" t="s">
        <v>106</v>
      </c>
    </row>
    <row r="102" spans="1:17" x14ac:dyDescent="0.3">
      <c r="A102" t="s">
        <v>14</v>
      </c>
      <c r="B102">
        <v>2</v>
      </c>
      <c r="C102">
        <v>50</v>
      </c>
      <c r="D102">
        <v>0.2</v>
      </c>
      <c r="E102">
        <v>100</v>
      </c>
      <c r="F102">
        <v>31162.7</v>
      </c>
      <c r="G102">
        <v>68.364000000000004</v>
      </c>
      <c r="H102">
        <v>0</v>
      </c>
      <c r="I102">
        <v>11896</v>
      </c>
      <c r="J102">
        <v>1800.48</v>
      </c>
      <c r="K102">
        <v>12477</v>
      </c>
      <c r="L102" s="33">
        <f>IF(F102&lt;&gt;"inf",'Heuristica 48'!$F102/O102-1)</f>
        <v>2.9139483242819608</v>
      </c>
      <c r="M102" s="39">
        <f t="shared" si="20"/>
        <v>0</v>
      </c>
      <c r="N102">
        <f t="shared" si="21"/>
        <v>31162.7</v>
      </c>
      <c r="O102">
        <f>IF(AND('Heuristica 48'!$C102=0,'Heuristica 48'!$B102=0,'Heuristica 48'!$F102&lt;&gt;"inf",OR(AND(B101=0,'Heuristica 48'!$F102&lt;O101),B101&lt;&gt;0)),'Heuristica 48'!$F102,O101)</f>
        <v>7961.96</v>
      </c>
      <c r="Q102" t="s">
        <v>107</v>
      </c>
    </row>
    <row r="103" spans="1:17" x14ac:dyDescent="0.3">
      <c r="A103" t="s">
        <v>13</v>
      </c>
      <c r="B103">
        <v>0</v>
      </c>
      <c r="C103">
        <v>0</v>
      </c>
      <c r="D103">
        <v>0.05</v>
      </c>
      <c r="E103">
        <v>318</v>
      </c>
      <c r="F103">
        <v>88901.6</v>
      </c>
      <c r="G103">
        <v>114.718</v>
      </c>
      <c r="H103">
        <v>10</v>
      </c>
      <c r="I103">
        <v>1703</v>
      </c>
      <c r="J103">
        <v>1800.81</v>
      </c>
      <c r="K103">
        <v>129022</v>
      </c>
      <c r="L103" s="33">
        <f>IF(F103&lt;&gt;"inf",'Heuristica 48'!$F103/O103-1)</f>
        <v>0</v>
      </c>
      <c r="M103" s="39">
        <f t="shared" si="20"/>
        <v>4.4993586167940691E-7</v>
      </c>
      <c r="N103">
        <f t="shared" si="21"/>
        <v>88901.56</v>
      </c>
      <c r="O103">
        <f>IF(AND('Heuristica 48'!$C103=0,'Heuristica 48'!$B103=0,'Heuristica 48'!$F103&lt;&gt;"inf",OR(AND(B102=0,'Heuristica 48'!$F103&lt;O102),B102&lt;&gt;0)),'Heuristica 48'!$F103,O102)</f>
        <v>88901.6</v>
      </c>
      <c r="Q103" t="s">
        <v>108</v>
      </c>
    </row>
    <row r="104" spans="1:17" x14ac:dyDescent="0.3">
      <c r="A104" t="s">
        <v>13</v>
      </c>
      <c r="B104">
        <v>0</v>
      </c>
      <c r="C104">
        <v>0</v>
      </c>
      <c r="D104">
        <v>0.1</v>
      </c>
      <c r="E104">
        <v>318</v>
      </c>
      <c r="F104">
        <v>88901.6</v>
      </c>
      <c r="G104">
        <v>56.515300000000003</v>
      </c>
      <c r="H104">
        <v>7</v>
      </c>
      <c r="I104">
        <v>1517</v>
      </c>
      <c r="J104">
        <v>1802.06</v>
      </c>
      <c r="K104">
        <v>121054</v>
      </c>
      <c r="L104" s="33">
        <f>IF(F104&lt;&gt;"inf",'Heuristica 48'!$F104/O104-1)</f>
        <v>0</v>
      </c>
      <c r="M104" s="39">
        <f t="shared" si="20"/>
        <v>4.4993586167940691E-7</v>
      </c>
      <c r="N104">
        <f t="shared" si="21"/>
        <v>88901.56</v>
      </c>
      <c r="O104">
        <f>IF(AND('Heuristica 48'!$C104=0,'Heuristica 48'!$B104=0,'Heuristica 48'!$F104&lt;&gt;"inf",OR(AND(B103=0,'Heuristica 48'!$F104&lt;O103),B103&lt;&gt;0)),'Heuristica 48'!$F104,O103)</f>
        <v>88901.6</v>
      </c>
      <c r="Q104" t="s">
        <v>109</v>
      </c>
    </row>
    <row r="105" spans="1:17" x14ac:dyDescent="0.3">
      <c r="A105" t="s">
        <v>13</v>
      </c>
      <c r="B105">
        <v>0</v>
      </c>
      <c r="C105">
        <v>0</v>
      </c>
      <c r="D105">
        <v>0.15</v>
      </c>
      <c r="E105">
        <v>318</v>
      </c>
      <c r="F105">
        <v>88901.6</v>
      </c>
      <c r="G105">
        <v>125.098</v>
      </c>
      <c r="H105">
        <v>46</v>
      </c>
      <c r="I105">
        <v>1201</v>
      </c>
      <c r="J105">
        <v>1800.14</v>
      </c>
      <c r="K105">
        <v>112485</v>
      </c>
      <c r="L105" s="33">
        <f>IF(F105&lt;&gt;"inf",'Heuristica 48'!$F105/O105-1)</f>
        <v>0</v>
      </c>
      <c r="M105" s="39">
        <f t="shared" si="20"/>
        <v>4.4993586167940691E-7</v>
      </c>
      <c r="N105">
        <f t="shared" si="21"/>
        <v>88901.56</v>
      </c>
      <c r="O105">
        <f>IF(AND('Heuristica 48'!$C105=0,'Heuristica 48'!$B105=0,'Heuristica 48'!$F105&lt;&gt;"inf",OR(AND(B104=0,'Heuristica 48'!$F105&lt;O104),B104&lt;&gt;0)),'Heuristica 48'!$F105,O104)</f>
        <v>88901.6</v>
      </c>
      <c r="Q105" t="s">
        <v>110</v>
      </c>
    </row>
    <row r="106" spans="1:17" x14ac:dyDescent="0.3">
      <c r="A106" t="s">
        <v>13</v>
      </c>
      <c r="B106">
        <v>0</v>
      </c>
      <c r="C106">
        <v>0</v>
      </c>
      <c r="D106">
        <v>0.2</v>
      </c>
      <c r="E106">
        <v>318</v>
      </c>
      <c r="F106">
        <v>88901.6</v>
      </c>
      <c r="G106">
        <v>70.338099999999997</v>
      </c>
      <c r="H106">
        <v>14</v>
      </c>
      <c r="I106">
        <v>1780</v>
      </c>
      <c r="J106">
        <v>1800.88</v>
      </c>
      <c r="K106">
        <v>131178</v>
      </c>
      <c r="L106" s="33">
        <f>IF(F106&lt;&gt;"inf",'Heuristica 48'!$F106/O106-1)</f>
        <v>0</v>
      </c>
      <c r="M106" s="39">
        <f t="shared" si="20"/>
        <v>4.4993586167940691E-7</v>
      </c>
      <c r="N106">
        <f t="shared" si="21"/>
        <v>88901.56</v>
      </c>
      <c r="O106">
        <f>IF(AND('Heuristica 48'!$C106=0,'Heuristica 48'!$B106=0,'Heuristica 48'!$F106&lt;&gt;"inf",OR(AND(B105=0,'Heuristica 48'!$F106&lt;O105),B105&lt;&gt;0)),'Heuristica 48'!$F106,O105)</f>
        <v>88901.6</v>
      </c>
      <c r="Q106" t="s">
        <v>111</v>
      </c>
    </row>
    <row r="107" spans="1:17" x14ac:dyDescent="0.3">
      <c r="A107" t="s">
        <v>13</v>
      </c>
      <c r="B107">
        <v>1</v>
      </c>
      <c r="C107">
        <v>5</v>
      </c>
      <c r="D107">
        <v>0.05</v>
      </c>
      <c r="E107">
        <v>318</v>
      </c>
      <c r="F107">
        <v>89134.1</v>
      </c>
      <c r="G107">
        <v>620.30499999999995</v>
      </c>
      <c r="H107">
        <v>50</v>
      </c>
      <c r="I107">
        <v>176</v>
      </c>
      <c r="J107">
        <v>1802.3</v>
      </c>
      <c r="K107">
        <v>33082</v>
      </c>
      <c r="L107" s="33">
        <f>IF(F107&lt;&gt;"inf",'Heuristica 48'!$F107/O107-1)</f>
        <v>2.6152510191042033E-3</v>
      </c>
      <c r="M107" s="39">
        <f t="shared" si="20"/>
        <v>-3.3352731181610751E-2</v>
      </c>
      <c r="N107">
        <f t="shared" si="21"/>
        <v>92209.54</v>
      </c>
      <c r="O107">
        <f>IF(AND('Heuristica 48'!$C107=0,'Heuristica 48'!$B107=0,'Heuristica 48'!$F107&lt;&gt;"inf",OR(AND(B106=0,'Heuristica 48'!$F107&lt;O106),B106&lt;&gt;0)),'Heuristica 48'!$F107,O106)</f>
        <v>88901.6</v>
      </c>
      <c r="Q107" t="s">
        <v>112</v>
      </c>
    </row>
    <row r="108" spans="1:17" x14ac:dyDescent="0.3">
      <c r="A108" t="s">
        <v>13</v>
      </c>
      <c r="B108">
        <v>1</v>
      </c>
      <c r="C108">
        <v>5</v>
      </c>
      <c r="D108">
        <v>0.1</v>
      </c>
      <c r="E108">
        <v>318</v>
      </c>
      <c r="F108">
        <v>89134.1</v>
      </c>
      <c r="G108">
        <v>196.88399999999999</v>
      </c>
      <c r="H108">
        <v>3</v>
      </c>
      <c r="I108">
        <v>212</v>
      </c>
      <c r="J108">
        <v>1800.96</v>
      </c>
      <c r="K108">
        <v>32467</v>
      </c>
      <c r="L108" s="33">
        <f>IF(F108&lt;&gt;"inf",'Heuristica 48'!$F108/O108-1)</f>
        <v>2.6152510191042033E-3</v>
      </c>
      <c r="M108" s="39">
        <f t="shared" si="20"/>
        <v>-3.1787662352039669E-3</v>
      </c>
      <c r="N108">
        <f t="shared" si="21"/>
        <v>89418.34</v>
      </c>
      <c r="O108">
        <f>IF(AND('Heuristica 48'!$C108=0,'Heuristica 48'!$B108=0,'Heuristica 48'!$F108&lt;&gt;"inf",OR(AND(B107=0,'Heuristica 48'!$F108&lt;O107),B107&lt;&gt;0)),'Heuristica 48'!$F108,O107)</f>
        <v>88901.6</v>
      </c>
      <c r="Q108" t="s">
        <v>113</v>
      </c>
    </row>
    <row r="109" spans="1:17" x14ac:dyDescent="0.3">
      <c r="A109" t="s">
        <v>13</v>
      </c>
      <c r="B109">
        <v>1</v>
      </c>
      <c r="C109">
        <v>5</v>
      </c>
      <c r="D109">
        <v>0.15</v>
      </c>
      <c r="E109">
        <v>318</v>
      </c>
      <c r="F109">
        <v>89253.1</v>
      </c>
      <c r="G109">
        <v>788.13099999999997</v>
      </c>
      <c r="H109">
        <v>60</v>
      </c>
      <c r="I109">
        <v>161</v>
      </c>
      <c r="J109">
        <v>1800.27</v>
      </c>
      <c r="K109">
        <v>33381</v>
      </c>
      <c r="L109" s="33">
        <f>IF(F109&lt;&gt;"inf",'Heuristica 48'!$F109/O109-1)</f>
        <v>3.9538096052265104E-3</v>
      </c>
      <c r="M109" s="39">
        <f t="shared" si="20"/>
        <v>-4.989705763657426E-3</v>
      </c>
      <c r="N109">
        <f t="shared" si="21"/>
        <v>89700.68</v>
      </c>
      <c r="O109">
        <f>IF(AND('Heuristica 48'!$C109=0,'Heuristica 48'!$B109=0,'Heuristica 48'!$F109&lt;&gt;"inf",OR(AND(B108=0,'Heuristica 48'!$F109&lt;O108),B108&lt;&gt;0)),'Heuristica 48'!$F109,O108)</f>
        <v>88901.6</v>
      </c>
      <c r="Q109" t="s">
        <v>114</v>
      </c>
    </row>
    <row r="110" spans="1:17" x14ac:dyDescent="0.3">
      <c r="A110" t="s">
        <v>13</v>
      </c>
      <c r="B110">
        <v>1</v>
      </c>
      <c r="C110">
        <v>5</v>
      </c>
      <c r="D110">
        <v>0.2</v>
      </c>
      <c r="E110">
        <v>318</v>
      </c>
      <c r="F110">
        <v>89335.9</v>
      </c>
      <c r="G110">
        <v>1051.3699999999999</v>
      </c>
      <c r="H110">
        <v>82</v>
      </c>
      <c r="I110">
        <v>149</v>
      </c>
      <c r="J110">
        <v>1800.32</v>
      </c>
      <c r="K110">
        <v>31485</v>
      </c>
      <c r="L110" s="33">
        <f>IF(F110&lt;&gt;"inf",'Heuristica 48'!$F110/O110-1)</f>
        <v>4.8851764197719305E-3</v>
      </c>
      <c r="M110" s="39">
        <f t="shared" si="20"/>
        <v>-4.7243782194200667E-3</v>
      </c>
      <c r="N110">
        <f t="shared" si="21"/>
        <v>89759.96</v>
      </c>
      <c r="O110">
        <f>IF(AND('Heuristica 48'!$C110=0,'Heuristica 48'!$B110=0,'Heuristica 48'!$F110&lt;&gt;"inf",OR(AND(B109=0,'Heuristica 48'!$F110&lt;O109),B109&lt;&gt;0)),'Heuristica 48'!$F110,O109)</f>
        <v>88901.6</v>
      </c>
      <c r="Q110" t="s">
        <v>115</v>
      </c>
    </row>
    <row r="111" spans="1:17" x14ac:dyDescent="0.3">
      <c r="A111" t="s">
        <v>13</v>
      </c>
      <c r="B111">
        <v>1</v>
      </c>
      <c r="C111">
        <v>10</v>
      </c>
      <c r="D111">
        <v>0.05</v>
      </c>
      <c r="E111">
        <v>318</v>
      </c>
      <c r="F111">
        <v>89134.1</v>
      </c>
      <c r="G111">
        <v>646.678</v>
      </c>
      <c r="H111">
        <v>49</v>
      </c>
      <c r="I111">
        <v>183</v>
      </c>
      <c r="J111">
        <v>1803.64</v>
      </c>
      <c r="K111">
        <v>32141</v>
      </c>
      <c r="L111" s="33">
        <f>IF(F111&lt;&gt;"inf",'Heuristica 48'!$F111/O111-1)</f>
        <v>2.6152510191042033E-3</v>
      </c>
      <c r="M111" s="39">
        <f t="shared" si="20"/>
        <v>-5.603018565983886E-4</v>
      </c>
      <c r="N111">
        <f t="shared" si="21"/>
        <v>89184.07</v>
      </c>
      <c r="O111">
        <f>IF(AND('Heuristica 48'!$C111=0,'Heuristica 48'!$B111=0,'Heuristica 48'!$F111&lt;&gt;"inf",OR(AND(B110=0,'Heuristica 48'!$F111&lt;O110),B110&lt;&gt;0)),'Heuristica 48'!$F111,O110)</f>
        <v>88901.6</v>
      </c>
      <c r="Q111" t="s">
        <v>116</v>
      </c>
    </row>
    <row r="112" spans="1:17" x14ac:dyDescent="0.3">
      <c r="A112" t="s">
        <v>13</v>
      </c>
      <c r="B112">
        <v>1</v>
      </c>
      <c r="C112">
        <v>10</v>
      </c>
      <c r="D112">
        <v>0.1</v>
      </c>
      <c r="E112">
        <v>318</v>
      </c>
      <c r="F112">
        <v>89283.7</v>
      </c>
      <c r="G112">
        <v>253.12700000000001</v>
      </c>
      <c r="H112">
        <v>9</v>
      </c>
      <c r="I112">
        <v>223</v>
      </c>
      <c r="J112">
        <v>1800.93</v>
      </c>
      <c r="K112">
        <v>32977</v>
      </c>
      <c r="L112" s="33">
        <f>IF(F112&lt;&gt;"inf",'Heuristica 48'!$F112/O112-1)</f>
        <v>4.2980103845149387E-3</v>
      </c>
      <c r="M112" s="39">
        <f t="shared" si="20"/>
        <v>-5.0408949357588773E-3</v>
      </c>
      <c r="N112">
        <f t="shared" si="21"/>
        <v>89736.05</v>
      </c>
      <c r="O112">
        <f>IF(AND('Heuristica 48'!$C112=0,'Heuristica 48'!$B112=0,'Heuristica 48'!$F112&lt;&gt;"inf",OR(AND(B111=0,'Heuristica 48'!$F112&lt;O111),B111&lt;&gt;0)),'Heuristica 48'!$F112,O111)</f>
        <v>88901.6</v>
      </c>
      <c r="Q112" t="s">
        <v>117</v>
      </c>
    </row>
    <row r="113" spans="1:17" x14ac:dyDescent="0.3">
      <c r="A113" t="s">
        <v>13</v>
      </c>
      <c r="B113">
        <v>1</v>
      </c>
      <c r="C113">
        <v>10</v>
      </c>
      <c r="D113">
        <v>0.15</v>
      </c>
      <c r="E113">
        <v>318</v>
      </c>
      <c r="F113">
        <v>89387.3</v>
      </c>
      <c r="G113">
        <v>292.89699999999999</v>
      </c>
      <c r="H113">
        <v>13</v>
      </c>
      <c r="I113">
        <v>169</v>
      </c>
      <c r="J113">
        <v>1800.26</v>
      </c>
      <c r="K113">
        <v>31876</v>
      </c>
      <c r="L113" s="33">
        <f>IF(F113&lt;&gt;"inf",'Heuristica 48'!$F113/O113-1)</f>
        <v>5.4633437418449837E-3</v>
      </c>
      <c r="M113" s="39">
        <f t="shared" si="20"/>
        <v>-4.8876532206476586E-3</v>
      </c>
      <c r="N113">
        <f t="shared" si="21"/>
        <v>89826.34</v>
      </c>
      <c r="O113">
        <f>IF(AND('Heuristica 48'!$C113=0,'Heuristica 48'!$B113=0,'Heuristica 48'!$F113&lt;&gt;"inf",OR(AND(B112=0,'Heuristica 48'!$F113&lt;O112),B112&lt;&gt;0)),'Heuristica 48'!$F113,O112)</f>
        <v>88901.6</v>
      </c>
      <c r="Q113" t="s">
        <v>118</v>
      </c>
    </row>
    <row r="114" spans="1:17" x14ac:dyDescent="0.3">
      <c r="A114" t="s">
        <v>13</v>
      </c>
      <c r="B114">
        <v>1</v>
      </c>
      <c r="C114">
        <v>10</v>
      </c>
      <c r="D114">
        <v>0.2</v>
      </c>
      <c r="E114">
        <v>318</v>
      </c>
      <c r="F114">
        <v>89500.1</v>
      </c>
      <c r="G114">
        <v>482.875</v>
      </c>
      <c r="H114">
        <v>22</v>
      </c>
      <c r="I114">
        <v>143</v>
      </c>
      <c r="J114">
        <v>1800.06</v>
      </c>
      <c r="K114">
        <v>31426</v>
      </c>
      <c r="L114" s="33">
        <f>IF(F114&lt;&gt;"inf",'Heuristica 48'!$F114/O114-1)</f>
        <v>6.7321623007909892E-3</v>
      </c>
      <c r="M114" s="39">
        <f t="shared" si="20"/>
        <v>-2.2524611874444989E-2</v>
      </c>
      <c r="N114">
        <f t="shared" si="21"/>
        <v>91562.51</v>
      </c>
      <c r="O114">
        <f>IF(AND('Heuristica 48'!$C114=0,'Heuristica 48'!$B114=0,'Heuristica 48'!$F114&lt;&gt;"inf",OR(AND(B113=0,'Heuristica 48'!$F114&lt;O113),B113&lt;&gt;0)),'Heuristica 48'!$F114,O113)</f>
        <v>88901.6</v>
      </c>
      <c r="Q114" t="s">
        <v>119</v>
      </c>
    </row>
    <row r="115" spans="1:17" x14ac:dyDescent="0.3">
      <c r="A115" t="s">
        <v>13</v>
      </c>
      <c r="B115">
        <v>1</v>
      </c>
      <c r="C115">
        <v>25</v>
      </c>
      <c r="D115">
        <v>0.05</v>
      </c>
      <c r="E115">
        <v>318</v>
      </c>
      <c r="F115">
        <v>89383.5</v>
      </c>
      <c r="G115">
        <v>1638.97</v>
      </c>
      <c r="H115">
        <v>111</v>
      </c>
      <c r="I115">
        <v>126</v>
      </c>
      <c r="J115">
        <v>1800.24</v>
      </c>
      <c r="K115">
        <v>35429</v>
      </c>
      <c r="L115" s="33">
        <f>IF(F115&lt;&gt;"inf",'Heuristica 48'!$F115/O115-1)</f>
        <v>5.4205998542207201E-3</v>
      </c>
      <c r="M115" s="39">
        <f t="shared" si="20"/>
        <v>-1.3772440818733189E-2</v>
      </c>
      <c r="N115">
        <f t="shared" si="21"/>
        <v>90631.72</v>
      </c>
      <c r="O115">
        <f>IF(AND('Heuristica 48'!$C115=0,'Heuristica 48'!$B115=0,'Heuristica 48'!$F115&lt;&gt;"inf",OR(AND(B114=0,'Heuristica 48'!$F115&lt;O114),B114&lt;&gt;0)),'Heuristica 48'!$F115,O114)</f>
        <v>88901.6</v>
      </c>
      <c r="Q115" t="s">
        <v>120</v>
      </c>
    </row>
    <row r="116" spans="1:17" x14ac:dyDescent="0.3">
      <c r="A116" t="s">
        <v>13</v>
      </c>
      <c r="B116">
        <v>1</v>
      </c>
      <c r="C116">
        <v>25</v>
      </c>
      <c r="D116">
        <v>0.1</v>
      </c>
      <c r="E116">
        <v>318</v>
      </c>
      <c r="F116">
        <v>89565.7</v>
      </c>
      <c r="G116">
        <v>352.56700000000001</v>
      </c>
      <c r="H116">
        <v>2</v>
      </c>
      <c r="I116">
        <v>85</v>
      </c>
      <c r="J116">
        <v>1834.87</v>
      </c>
      <c r="K116">
        <v>21766</v>
      </c>
      <c r="L116" s="33">
        <f>IF(F116&lt;&gt;"inf",'Heuristica 48'!$F116/O116-1)</f>
        <v>7.4700567818801744E-3</v>
      </c>
      <c r="M116" s="39">
        <f t="shared" si="20"/>
        <v>-7.0936640347885049E-4</v>
      </c>
      <c r="N116">
        <f t="shared" si="21"/>
        <v>89629.28</v>
      </c>
      <c r="O116">
        <f>IF(AND('Heuristica 48'!$C116=0,'Heuristica 48'!$B116=0,'Heuristica 48'!$F116&lt;&gt;"inf",OR(AND(B115=0,'Heuristica 48'!$F116&lt;O115),B115&lt;&gt;0)),'Heuristica 48'!$F116,O115)</f>
        <v>88901.6</v>
      </c>
      <c r="Q116" t="s">
        <v>121</v>
      </c>
    </row>
    <row r="117" spans="1:17" x14ac:dyDescent="0.3">
      <c r="A117" t="s">
        <v>13</v>
      </c>
      <c r="B117">
        <v>1</v>
      </c>
      <c r="C117">
        <v>25</v>
      </c>
      <c r="D117">
        <v>0.15</v>
      </c>
      <c r="E117">
        <v>318</v>
      </c>
      <c r="F117">
        <v>89732.3</v>
      </c>
      <c r="G117">
        <v>1097.74</v>
      </c>
      <c r="H117">
        <v>8</v>
      </c>
      <c r="I117">
        <v>22</v>
      </c>
      <c r="J117">
        <v>1810.35</v>
      </c>
      <c r="K117">
        <v>10287</v>
      </c>
      <c r="L117" s="33">
        <f>IF(F117&lt;&gt;"inf",'Heuristica 48'!$F117/O117-1)</f>
        <v>9.3440388024512711E-3</v>
      </c>
      <c r="M117" s="39">
        <f t="shared" si="20"/>
        <v>-5.1034285835148796E-2</v>
      </c>
      <c r="N117">
        <f t="shared" si="21"/>
        <v>94558</v>
      </c>
      <c r="O117">
        <f>IF(AND('Heuristica 48'!$C117=0,'Heuristica 48'!$B117=0,'Heuristica 48'!$F117&lt;&gt;"inf",OR(AND(B116=0,'Heuristica 48'!$F117&lt;O116),B116&lt;&gt;0)),'Heuristica 48'!$F117,O116)</f>
        <v>88901.6</v>
      </c>
      <c r="Q117" t="s">
        <v>122</v>
      </c>
    </row>
    <row r="118" spans="1:17" x14ac:dyDescent="0.3">
      <c r="A118" t="s">
        <v>13</v>
      </c>
      <c r="B118">
        <v>1</v>
      </c>
      <c r="C118">
        <v>25</v>
      </c>
      <c r="D118">
        <v>0.2</v>
      </c>
      <c r="E118">
        <v>318</v>
      </c>
      <c r="F118">
        <v>91993.9</v>
      </c>
      <c r="G118">
        <v>1843.52</v>
      </c>
      <c r="H118">
        <v>0</v>
      </c>
      <c r="I118">
        <v>1</v>
      </c>
      <c r="J118">
        <v>1843.52</v>
      </c>
      <c r="K118">
        <v>3197</v>
      </c>
      <c r="L118" s="33">
        <f>IF(F118&lt;&gt;"inf",'Heuristica 48'!$F118/O118-1)</f>
        <v>3.4783400973660727E-2</v>
      </c>
      <c r="M118" s="39">
        <f t="shared" si="20"/>
        <v>-7.812617120813159E-2</v>
      </c>
      <c r="N118">
        <f t="shared" si="21"/>
        <v>99790.12</v>
      </c>
      <c r="O118">
        <f>IF(AND('Heuristica 48'!$C118=0,'Heuristica 48'!$B118=0,'Heuristica 48'!$F118&lt;&gt;"inf",OR(AND(B117=0,'Heuristica 48'!$F118&lt;O117),B117&lt;&gt;0)),'Heuristica 48'!$F118,O117)</f>
        <v>88901.6</v>
      </c>
      <c r="Q118" t="s">
        <v>123</v>
      </c>
    </row>
    <row r="119" spans="1:17" x14ac:dyDescent="0.3">
      <c r="A119" t="s">
        <v>13</v>
      </c>
      <c r="B119">
        <v>1</v>
      </c>
      <c r="C119">
        <v>50</v>
      </c>
      <c r="D119">
        <v>0.05</v>
      </c>
      <c r="E119">
        <v>318</v>
      </c>
      <c r="F119">
        <v>89565.7</v>
      </c>
      <c r="G119">
        <v>831.63599999999997</v>
      </c>
      <c r="H119">
        <v>6</v>
      </c>
      <c r="I119">
        <v>40</v>
      </c>
      <c r="J119">
        <v>1846.79</v>
      </c>
      <c r="K119">
        <v>12597</v>
      </c>
      <c r="L119" s="33">
        <f>IF(F119&lt;&gt;"inf",'Heuristica 48'!$F119/O119-1)</f>
        <v>7.4700567818801744E-3</v>
      </c>
      <c r="M119" s="39">
        <f t="shared" si="20"/>
        <v>-0.17710108848007489</v>
      </c>
      <c r="N119">
        <f t="shared" si="21"/>
        <v>108841.68</v>
      </c>
      <c r="O119">
        <f>IF(AND('Heuristica 48'!$C119=0,'Heuristica 48'!$B119=0,'Heuristica 48'!$F119&lt;&gt;"inf",OR(AND(B118=0,'Heuristica 48'!$F119&lt;O118),B118&lt;&gt;0)),'Heuristica 48'!$F119,O118)</f>
        <v>88901.6</v>
      </c>
      <c r="Q119" t="s">
        <v>124</v>
      </c>
    </row>
    <row r="120" spans="1:17" x14ac:dyDescent="0.3">
      <c r="A120" t="s">
        <v>13</v>
      </c>
      <c r="B120">
        <v>1</v>
      </c>
      <c r="C120">
        <v>50</v>
      </c>
      <c r="D120">
        <v>0.1</v>
      </c>
      <c r="E120">
        <v>318</v>
      </c>
      <c r="F120">
        <v>90220.9</v>
      </c>
      <c r="G120">
        <v>1111.3499999999999</v>
      </c>
      <c r="H120">
        <v>1</v>
      </c>
      <c r="I120">
        <v>12</v>
      </c>
      <c r="J120">
        <v>1815.66</v>
      </c>
      <c r="K120">
        <v>8115</v>
      </c>
      <c r="L120" s="33">
        <f>IF(F120&lt;&gt;"inf",'Heuristica 48'!$F120/O120-1)</f>
        <v>1.4840002879588088E-2</v>
      </c>
      <c r="M120" s="39">
        <f t="shared" si="20"/>
        <v>-0.1808209414291001</v>
      </c>
      <c r="N120">
        <f t="shared" si="21"/>
        <v>110135.75</v>
      </c>
      <c r="O120">
        <f>IF(AND('Heuristica 48'!$C120=0,'Heuristica 48'!$B120=0,'Heuristica 48'!$F120&lt;&gt;"inf",OR(AND(B119=0,'Heuristica 48'!$F120&lt;O119),B119&lt;&gt;0)),'Heuristica 48'!$F120,O119)</f>
        <v>88901.6</v>
      </c>
      <c r="Q120" t="s">
        <v>125</v>
      </c>
    </row>
    <row r="121" spans="1:17" x14ac:dyDescent="0.3">
      <c r="A121" t="s">
        <v>13</v>
      </c>
      <c r="B121">
        <v>1</v>
      </c>
      <c r="C121">
        <v>50</v>
      </c>
      <c r="D121">
        <v>0.15</v>
      </c>
      <c r="E121">
        <v>318</v>
      </c>
      <c r="F121">
        <v>90777.5</v>
      </c>
      <c r="G121">
        <v>1055.79</v>
      </c>
      <c r="H121">
        <v>0</v>
      </c>
      <c r="I121">
        <v>10</v>
      </c>
      <c r="J121">
        <v>1804.93</v>
      </c>
      <c r="K121">
        <v>4963</v>
      </c>
      <c r="L121" s="33">
        <f>IF(F121&lt;&gt;"inf",'Heuristica 48'!$F121/O121-1)</f>
        <v>2.110085757736635E-2</v>
      </c>
      <c r="M121" s="39">
        <f t="shared" si="20"/>
        <v>-4.7265056943171069E-2</v>
      </c>
      <c r="N121">
        <f t="shared" si="21"/>
        <v>95280.960000000006</v>
      </c>
      <c r="O121">
        <f>IF(AND('Heuristica 48'!$C121=0,'Heuristica 48'!$B121=0,'Heuristica 48'!$F121&lt;&gt;"inf",OR(AND(B120=0,'Heuristica 48'!$F121&lt;O120),B120&lt;&gt;0)),'Heuristica 48'!$F121,O120)</f>
        <v>88901.6</v>
      </c>
      <c r="Q121" t="s">
        <v>126</v>
      </c>
    </row>
    <row r="122" spans="1:17" x14ac:dyDescent="0.3">
      <c r="A122" t="s">
        <v>13</v>
      </c>
      <c r="B122">
        <v>1</v>
      </c>
      <c r="C122">
        <v>50</v>
      </c>
      <c r="D122">
        <v>0.2</v>
      </c>
      <c r="E122">
        <v>318</v>
      </c>
      <c r="F122">
        <v>91952.2</v>
      </c>
      <c r="G122">
        <v>1858.78</v>
      </c>
      <c r="H122">
        <v>0</v>
      </c>
      <c r="I122">
        <v>1</v>
      </c>
      <c r="J122">
        <v>1858.78</v>
      </c>
      <c r="K122">
        <v>2551</v>
      </c>
      <c r="L122" s="33">
        <f>IF(F122&lt;&gt;"inf",'Heuristica 48'!$F122/O122-1)</f>
        <v>3.4314343048943874E-2</v>
      </c>
      <c r="M122" s="39">
        <f t="shared" si="20"/>
        <v>-0.20969500113751349</v>
      </c>
      <c r="N122">
        <f t="shared" si="21"/>
        <v>116350.27</v>
      </c>
      <c r="O122">
        <f>IF(AND('Heuristica 48'!$C122=0,'Heuristica 48'!$B122=0,'Heuristica 48'!$F122&lt;&gt;"inf",OR(AND(B121=0,'Heuristica 48'!$F122&lt;O121),B121&lt;&gt;0)),'Heuristica 48'!$F122,O121)</f>
        <v>88901.6</v>
      </c>
      <c r="Q122" t="s">
        <v>127</v>
      </c>
    </row>
    <row r="123" spans="1:17" x14ac:dyDescent="0.3">
      <c r="A123" t="s">
        <v>13</v>
      </c>
      <c r="B123">
        <v>2</v>
      </c>
      <c r="C123">
        <v>5</v>
      </c>
      <c r="D123">
        <v>0.05</v>
      </c>
      <c r="E123">
        <v>318</v>
      </c>
      <c r="F123">
        <v>89253.1</v>
      </c>
      <c r="G123">
        <v>241.46899999999999</v>
      </c>
      <c r="H123">
        <v>4</v>
      </c>
      <c r="I123">
        <v>135</v>
      </c>
      <c r="J123">
        <v>1805.37</v>
      </c>
      <c r="K123">
        <v>28271</v>
      </c>
      <c r="L123" s="33">
        <f>IF(F123&lt;&gt;"inf",'Heuristica 48'!$F123/O123-1)</f>
        <v>3.9538096052265104E-3</v>
      </c>
      <c r="M123" s="39">
        <f t="shared" si="20"/>
        <v>-4.0725768660970663E-2</v>
      </c>
      <c r="N123">
        <f t="shared" si="21"/>
        <v>93042.32</v>
      </c>
      <c r="O123">
        <f>IF(AND('Heuristica 48'!$C123=0,'Heuristica 48'!$B123=0,'Heuristica 48'!$F123&lt;&gt;"inf",OR(AND(B122=0,'Heuristica 48'!$F123&lt;O122),B122&lt;&gt;0)),'Heuristica 48'!$F123,O122)</f>
        <v>88901.6</v>
      </c>
      <c r="Q123" t="s">
        <v>128</v>
      </c>
    </row>
    <row r="124" spans="1:17" x14ac:dyDescent="0.3">
      <c r="A124" t="s">
        <v>13</v>
      </c>
      <c r="B124">
        <v>2</v>
      </c>
      <c r="C124">
        <v>5</v>
      </c>
      <c r="D124">
        <v>0.1</v>
      </c>
      <c r="E124">
        <v>318</v>
      </c>
      <c r="F124">
        <v>89427</v>
      </c>
      <c r="G124">
        <v>1755.58</v>
      </c>
      <c r="H124">
        <v>130</v>
      </c>
      <c r="I124">
        <v>137</v>
      </c>
      <c r="J124">
        <v>1801.67</v>
      </c>
      <c r="K124">
        <v>26072</v>
      </c>
      <c r="L124" s="33">
        <f>IF(F124&lt;&gt;"inf",'Heuristica 48'!$F124/O124-1)</f>
        <v>5.9099048836015466E-3</v>
      </c>
      <c r="M124" s="39">
        <f t="shared" si="20"/>
        <v>-2.2726588099836187E-3</v>
      </c>
      <c r="N124">
        <f t="shared" si="21"/>
        <v>89630.7</v>
      </c>
      <c r="O124">
        <f>IF(AND('Heuristica 48'!$C124=0,'Heuristica 48'!$B124=0,'Heuristica 48'!$F124&lt;&gt;"inf",OR(AND(B123=0,'Heuristica 48'!$F124&lt;O123),B123&lt;&gt;0)),'Heuristica 48'!$F124,O123)</f>
        <v>88901.6</v>
      </c>
      <c r="Q124" t="s">
        <v>129</v>
      </c>
    </row>
    <row r="125" spans="1:17" x14ac:dyDescent="0.3">
      <c r="A125" t="s">
        <v>13</v>
      </c>
      <c r="B125">
        <v>2</v>
      </c>
      <c r="C125">
        <v>5</v>
      </c>
      <c r="D125">
        <v>0.15</v>
      </c>
      <c r="E125">
        <v>318</v>
      </c>
      <c r="F125">
        <v>89471.1</v>
      </c>
      <c r="G125">
        <v>681.27499999999998</v>
      </c>
      <c r="H125">
        <v>19</v>
      </c>
      <c r="I125">
        <v>108</v>
      </c>
      <c r="J125">
        <v>1815.68</v>
      </c>
      <c r="K125">
        <v>23029</v>
      </c>
      <c r="L125" s="33">
        <f>IF(F125&lt;&gt;"inf",'Heuristica 48'!$F125/O125-1)</f>
        <v>6.4059589478704382E-3</v>
      </c>
      <c r="M125" s="39">
        <f t="shared" si="20"/>
        <v>-4.8045093914509396E-3</v>
      </c>
      <c r="N125">
        <f t="shared" si="21"/>
        <v>89903.039999999994</v>
      </c>
      <c r="O125">
        <f>IF(AND('Heuristica 48'!$C125=0,'Heuristica 48'!$B125=0,'Heuristica 48'!$F125&lt;&gt;"inf",OR(AND(B124=0,'Heuristica 48'!$F125&lt;O124),B124&lt;&gt;0)),'Heuristica 48'!$F125,O124)</f>
        <v>88901.6</v>
      </c>
      <c r="Q125" t="s">
        <v>130</v>
      </c>
    </row>
    <row r="126" spans="1:17" x14ac:dyDescent="0.3">
      <c r="A126" t="s">
        <v>13</v>
      </c>
      <c r="B126">
        <v>2</v>
      </c>
      <c r="C126">
        <v>5</v>
      </c>
      <c r="D126">
        <v>0.2</v>
      </c>
      <c r="E126">
        <v>318</v>
      </c>
      <c r="F126">
        <v>89843.1</v>
      </c>
      <c r="G126">
        <v>1715.5</v>
      </c>
      <c r="H126">
        <v>41</v>
      </c>
      <c r="I126">
        <v>47</v>
      </c>
      <c r="J126">
        <v>1849.85</v>
      </c>
      <c r="K126">
        <v>16217</v>
      </c>
      <c r="L126" s="33">
        <f>IF(F126&lt;&gt;"inf",'Heuristica 48'!$F126/O126-1)</f>
        <v>1.0590360578437208E-2</v>
      </c>
      <c r="M126" s="39">
        <f t="shared" si="20"/>
        <v>-8.102607935501438E-3</v>
      </c>
      <c r="N126">
        <f t="shared" si="21"/>
        <v>90577.01</v>
      </c>
      <c r="O126">
        <f>IF(AND('Heuristica 48'!$C126=0,'Heuristica 48'!$B126=0,'Heuristica 48'!$F126&lt;&gt;"inf",OR(AND(B125=0,'Heuristica 48'!$F126&lt;O125),B125&lt;&gt;0)),'Heuristica 48'!$F126,O125)</f>
        <v>88901.6</v>
      </c>
      <c r="Q126" t="s">
        <v>131</v>
      </c>
    </row>
    <row r="127" spans="1:17" x14ac:dyDescent="0.3">
      <c r="A127" t="s">
        <v>13</v>
      </c>
      <c r="B127">
        <v>2</v>
      </c>
      <c r="C127">
        <v>10</v>
      </c>
      <c r="D127">
        <v>0.05</v>
      </c>
      <c r="E127">
        <v>318</v>
      </c>
      <c r="F127">
        <v>89598.9</v>
      </c>
      <c r="G127">
        <v>625.16800000000001</v>
      </c>
      <c r="H127">
        <v>24</v>
      </c>
      <c r="I127">
        <v>115</v>
      </c>
      <c r="J127">
        <v>1803.19</v>
      </c>
      <c r="K127">
        <v>24215</v>
      </c>
      <c r="L127" s="33">
        <f>IF(F127&lt;&gt;"inf",'Heuristica 48'!$F127/O127-1)</f>
        <v>7.8435033790167363E-3</v>
      </c>
      <c r="M127" s="39">
        <f t="shared" si="20"/>
        <v>-2.8909405777266528E-4</v>
      </c>
      <c r="N127">
        <f t="shared" si="21"/>
        <v>89624.81</v>
      </c>
      <c r="O127">
        <f>IF(AND('Heuristica 48'!$C127=0,'Heuristica 48'!$B127=0,'Heuristica 48'!$F127&lt;&gt;"inf",OR(AND(B126=0,'Heuristica 48'!$F127&lt;O126),B126&lt;&gt;0)),'Heuristica 48'!$F127,O126)</f>
        <v>88901.6</v>
      </c>
      <c r="Q127" t="s">
        <v>132</v>
      </c>
    </row>
    <row r="128" spans="1:17" x14ac:dyDescent="0.3">
      <c r="A128" t="s">
        <v>13</v>
      </c>
      <c r="B128">
        <v>2</v>
      </c>
      <c r="C128">
        <v>10</v>
      </c>
      <c r="D128">
        <v>0.1</v>
      </c>
      <c r="E128">
        <v>318</v>
      </c>
      <c r="F128">
        <v>89816.8</v>
      </c>
      <c r="G128">
        <v>983.26</v>
      </c>
      <c r="H128">
        <v>14</v>
      </c>
      <c r="I128">
        <v>55</v>
      </c>
      <c r="J128">
        <v>1817.99</v>
      </c>
      <c r="K128">
        <v>15959</v>
      </c>
      <c r="L128" s="33">
        <f>IF(F128&lt;&gt;"inf",'Heuristica 48'!$F128/O128-1)</f>
        <v>1.0294527882512838E-2</v>
      </c>
      <c r="M128" s="39">
        <f t="shared" si="20"/>
        <v>-5.4548455539035978E-2</v>
      </c>
      <c r="N128">
        <f t="shared" si="21"/>
        <v>94998.84</v>
      </c>
      <c r="O128">
        <f>IF(AND('Heuristica 48'!$C128=0,'Heuristica 48'!$B128=0,'Heuristica 48'!$F128&lt;&gt;"inf",OR(AND(B127=0,'Heuristica 48'!$F128&lt;O127),B127&lt;&gt;0)),'Heuristica 48'!$F128,O127)</f>
        <v>88901.6</v>
      </c>
      <c r="Q128" t="s">
        <v>133</v>
      </c>
    </row>
    <row r="129" spans="1:17" x14ac:dyDescent="0.3">
      <c r="A129" t="s">
        <v>13</v>
      </c>
      <c r="B129">
        <v>2</v>
      </c>
      <c r="C129">
        <v>10</v>
      </c>
      <c r="D129">
        <v>0.15</v>
      </c>
      <c r="E129">
        <v>318</v>
      </c>
      <c r="F129">
        <v>90065.1</v>
      </c>
      <c r="G129">
        <v>733.524</v>
      </c>
      <c r="H129">
        <v>0</v>
      </c>
      <c r="I129">
        <v>17</v>
      </c>
      <c r="J129">
        <v>1801.77</v>
      </c>
      <c r="K129">
        <v>12291</v>
      </c>
      <c r="L129" s="33">
        <f>IF(F129&lt;&gt;"inf",'Heuristica 48'!$F129/O129-1)</f>
        <v>1.3087503487001273E-2</v>
      </c>
      <c r="M129" s="39">
        <f t="shared" si="20"/>
        <v>-7.7702634592043962E-3</v>
      </c>
      <c r="N129">
        <f t="shared" si="21"/>
        <v>90770.41</v>
      </c>
      <c r="O129">
        <f>IF(AND('Heuristica 48'!$C129=0,'Heuristica 48'!$B129=0,'Heuristica 48'!$F129&lt;&gt;"inf",OR(AND(B128=0,'Heuristica 48'!$F129&lt;O128),B128&lt;&gt;0)),'Heuristica 48'!$F129,O128)</f>
        <v>88901.6</v>
      </c>
      <c r="Q129" t="s">
        <v>134</v>
      </c>
    </row>
    <row r="130" spans="1:17" x14ac:dyDescent="0.3">
      <c r="A130" t="s">
        <v>13</v>
      </c>
      <c r="B130">
        <v>2</v>
      </c>
      <c r="C130">
        <v>10</v>
      </c>
      <c r="D130">
        <v>0.2</v>
      </c>
      <c r="E130">
        <v>318</v>
      </c>
      <c r="F130">
        <v>91132.9</v>
      </c>
      <c r="G130">
        <v>1821.37</v>
      </c>
      <c r="H130">
        <v>0</v>
      </c>
      <c r="I130">
        <v>1</v>
      </c>
      <c r="J130">
        <v>1821.37</v>
      </c>
      <c r="K130">
        <v>3208</v>
      </c>
      <c r="L130" s="33">
        <f>IF(F130&lt;&gt;"inf",'Heuristica 48'!$F130/O130-1)</f>
        <v>2.5098535909364728E-2</v>
      </c>
      <c r="M130" s="39">
        <f t="shared" si="20"/>
        <v>-1.4524194591377437E-2</v>
      </c>
      <c r="N130">
        <f t="shared" si="21"/>
        <v>92476.04</v>
      </c>
      <c r="O130">
        <f>IF(AND('Heuristica 48'!$C130=0,'Heuristica 48'!$B130=0,'Heuristica 48'!$F130&lt;&gt;"inf",OR(AND(B129=0,'Heuristica 48'!$F130&lt;O129),B129&lt;&gt;0)),'Heuristica 48'!$F130,O129)</f>
        <v>88901.6</v>
      </c>
      <c r="Q130" t="s">
        <v>135</v>
      </c>
    </row>
    <row r="131" spans="1:17" x14ac:dyDescent="0.3">
      <c r="A131" t="s">
        <v>13</v>
      </c>
      <c r="B131">
        <v>2</v>
      </c>
      <c r="C131">
        <v>25</v>
      </c>
      <c r="D131">
        <v>0.05</v>
      </c>
      <c r="E131">
        <v>318</v>
      </c>
      <c r="F131">
        <v>89630.1</v>
      </c>
      <c r="G131">
        <v>934.46799999999996</v>
      </c>
      <c r="H131">
        <v>11</v>
      </c>
      <c r="I131">
        <v>42</v>
      </c>
      <c r="J131">
        <v>1803.02</v>
      </c>
      <c r="K131">
        <v>12962</v>
      </c>
      <c r="L131" s="33">
        <f>IF(F131&lt;&gt;"inf",'Heuristica 48'!$F131/O131-1)</f>
        <v>8.1944531931934517E-3</v>
      </c>
      <c r="M131" s="39">
        <f t="shared" ref="M131:M194" si="22">IF(AND(F131&lt;&gt;"inf",N131&lt;&gt;0),F131/N131-1,"---")</f>
        <v>-1.0119564126189862E-2</v>
      </c>
      <c r="N131">
        <f t="shared" ref="N131:N194" si="23">SUMPRODUCT(($A$512:$A$1135=A131)*($B$512:$B$1135=B131)*($C$512:$C$1135=C131)*($D$512:$D$1135=D131)*($F$512:$F$1135))</f>
        <v>90546.39</v>
      </c>
      <c r="O131">
        <f>IF(AND('Heuristica 48'!$C131=0,'Heuristica 48'!$B131=0,'Heuristica 48'!$F131&lt;&gt;"inf",OR(AND(B130=0,'Heuristica 48'!$F131&lt;O130),B130&lt;&gt;0)),'Heuristica 48'!$F131,O130)</f>
        <v>88901.6</v>
      </c>
      <c r="Q131" t="s">
        <v>136</v>
      </c>
    </row>
    <row r="132" spans="1:17" x14ac:dyDescent="0.3">
      <c r="A132" t="s">
        <v>13</v>
      </c>
      <c r="B132">
        <v>2</v>
      </c>
      <c r="C132">
        <v>25</v>
      </c>
      <c r="D132">
        <v>0.1</v>
      </c>
      <c r="E132">
        <v>318</v>
      </c>
      <c r="F132">
        <v>90753.1</v>
      </c>
      <c r="G132">
        <v>1449.41</v>
      </c>
      <c r="H132">
        <v>8</v>
      </c>
      <c r="I132">
        <v>15</v>
      </c>
      <c r="J132">
        <v>1806.43</v>
      </c>
      <c r="K132">
        <v>7040</v>
      </c>
      <c r="L132" s="33">
        <f>IF(F132&lt;&gt;"inf",'Heuristica 48'!$F132/O132-1)</f>
        <v>2.0826396825254001E-2</v>
      </c>
      <c r="M132" s="39">
        <f t="shared" si="22"/>
        <v>-8.9794360729002043E-2</v>
      </c>
      <c r="N132">
        <f t="shared" si="23"/>
        <v>99706.15</v>
      </c>
      <c r="O132">
        <f>IF(AND('Heuristica 48'!$C132=0,'Heuristica 48'!$B132=0,'Heuristica 48'!$F132&lt;&gt;"inf",OR(AND(B131=0,'Heuristica 48'!$F132&lt;O131),B131&lt;&gt;0)),'Heuristica 48'!$F132,O131)</f>
        <v>88901.6</v>
      </c>
      <c r="Q132" t="s">
        <v>137</v>
      </c>
    </row>
    <row r="133" spans="1:17" x14ac:dyDescent="0.3">
      <c r="A133" t="s">
        <v>13</v>
      </c>
      <c r="B133">
        <v>2</v>
      </c>
      <c r="C133">
        <v>25</v>
      </c>
      <c r="D133">
        <v>0.15</v>
      </c>
      <c r="E133">
        <v>318</v>
      </c>
      <c r="F133">
        <v>92743.9</v>
      </c>
      <c r="G133">
        <v>1835.67</v>
      </c>
      <c r="H133">
        <v>0</v>
      </c>
      <c r="I133">
        <v>1</v>
      </c>
      <c r="J133">
        <v>1835.67</v>
      </c>
      <c r="K133">
        <v>2628</v>
      </c>
      <c r="L133" s="33">
        <f>IF(F133&lt;&gt;"inf",'Heuristica 48'!$F133/O133-1)</f>
        <v>4.3219694583674473E-2</v>
      </c>
      <c r="M133" s="39">
        <f t="shared" si="22"/>
        <v>-1.2504843311471614E-3</v>
      </c>
      <c r="N133">
        <f t="shared" si="23"/>
        <v>92860.02</v>
      </c>
      <c r="O133">
        <f>IF(AND('Heuristica 48'!$C133=0,'Heuristica 48'!$B133=0,'Heuristica 48'!$F133&lt;&gt;"inf",OR(AND(B132=0,'Heuristica 48'!$F133&lt;O132),B132&lt;&gt;0)),'Heuristica 48'!$F133,O132)</f>
        <v>88901.6</v>
      </c>
      <c r="Q133" t="s">
        <v>138</v>
      </c>
    </row>
    <row r="134" spans="1:17" x14ac:dyDescent="0.3">
      <c r="A134" t="s">
        <v>13</v>
      </c>
      <c r="B134">
        <v>2</v>
      </c>
      <c r="C134">
        <v>25</v>
      </c>
      <c r="D134">
        <v>0.2</v>
      </c>
      <c r="E134">
        <v>318</v>
      </c>
      <c r="F134">
        <v>93861.1</v>
      </c>
      <c r="G134">
        <v>1809.33</v>
      </c>
      <c r="H134">
        <v>0</v>
      </c>
      <c r="I134">
        <v>1</v>
      </c>
      <c r="J134">
        <v>1809.33</v>
      </c>
      <c r="K134">
        <v>1944</v>
      </c>
      <c r="L134" s="33">
        <f>IF(F134&lt;&gt;"inf",'Heuristica 48'!$F134/O134-1)</f>
        <v>5.5786397545151134E-2</v>
      </c>
      <c r="M134" s="39">
        <f t="shared" si="22"/>
        <v>-1.2679258388941239E-3</v>
      </c>
      <c r="N134">
        <f t="shared" si="23"/>
        <v>93980.26</v>
      </c>
      <c r="O134">
        <f>IF(AND('Heuristica 48'!$C134=0,'Heuristica 48'!$B134=0,'Heuristica 48'!$F134&lt;&gt;"inf",OR(AND(B133=0,'Heuristica 48'!$F134&lt;O133),B133&lt;&gt;0)),'Heuristica 48'!$F134,O133)</f>
        <v>88901.6</v>
      </c>
      <c r="Q134" t="s">
        <v>139</v>
      </c>
    </row>
    <row r="135" spans="1:17" x14ac:dyDescent="0.3">
      <c r="A135" t="s">
        <v>13</v>
      </c>
      <c r="B135">
        <v>2</v>
      </c>
      <c r="C135">
        <v>50</v>
      </c>
      <c r="D135">
        <v>0.05</v>
      </c>
      <c r="E135">
        <v>318</v>
      </c>
      <c r="F135">
        <v>89630.1</v>
      </c>
      <c r="G135">
        <v>1475.99</v>
      </c>
      <c r="H135">
        <v>65</v>
      </c>
      <c r="I135">
        <v>80</v>
      </c>
      <c r="J135">
        <v>1804.38</v>
      </c>
      <c r="K135">
        <v>22063</v>
      </c>
      <c r="L135" s="33">
        <f>IF(F135&lt;&gt;"inf",'Heuristica 48'!$F135/O135-1)</f>
        <v>8.1944531931934517E-3</v>
      </c>
      <c r="M135" s="39">
        <f t="shared" si="22"/>
        <v>-6.1207662874737445E-2</v>
      </c>
      <c r="N135">
        <f t="shared" si="23"/>
        <v>95473.83</v>
      </c>
      <c r="O135">
        <f>IF(AND('Heuristica 48'!$C135=0,'Heuristica 48'!$B135=0,'Heuristica 48'!$F135&lt;&gt;"inf",OR(AND(B134=0,'Heuristica 48'!$F135&lt;O134),B134&lt;&gt;0)),'Heuristica 48'!$F135,O134)</f>
        <v>88901.6</v>
      </c>
      <c r="Q135" t="s">
        <v>140</v>
      </c>
    </row>
    <row r="136" spans="1:17" x14ac:dyDescent="0.3">
      <c r="A136" t="s">
        <v>13</v>
      </c>
      <c r="B136">
        <v>2</v>
      </c>
      <c r="C136">
        <v>50</v>
      </c>
      <c r="D136">
        <v>0.1</v>
      </c>
      <c r="E136">
        <v>318</v>
      </c>
      <c r="F136">
        <v>90854.5</v>
      </c>
      <c r="G136">
        <v>1039.69</v>
      </c>
      <c r="H136">
        <v>0</v>
      </c>
      <c r="I136">
        <v>12</v>
      </c>
      <c r="J136">
        <v>1815.07</v>
      </c>
      <c r="K136">
        <v>6086</v>
      </c>
      <c r="L136" s="33">
        <f>IF(F136&lt;&gt;"inf",'Heuristica 48'!$F136/O136-1)</f>
        <v>2.1966983721327882E-2</v>
      </c>
      <c r="M136" s="39">
        <f t="shared" si="22"/>
        <v>-6.2248930490335419E-2</v>
      </c>
      <c r="N136">
        <f t="shared" si="23"/>
        <v>96885.52</v>
      </c>
      <c r="O136">
        <f>IF(AND('Heuristica 48'!$C136=0,'Heuristica 48'!$B136=0,'Heuristica 48'!$F136&lt;&gt;"inf",OR(AND(B135=0,'Heuristica 48'!$F136&lt;O135),B135&lt;&gt;0)),'Heuristica 48'!$F136,O135)</f>
        <v>88901.6</v>
      </c>
      <c r="Q136" t="s">
        <v>141</v>
      </c>
    </row>
    <row r="137" spans="1:17" x14ac:dyDescent="0.3">
      <c r="A137" t="s">
        <v>13</v>
      </c>
      <c r="B137">
        <v>2</v>
      </c>
      <c r="C137">
        <v>50</v>
      </c>
      <c r="D137">
        <v>0.15</v>
      </c>
      <c r="E137">
        <v>318</v>
      </c>
      <c r="F137">
        <v>92052.2</v>
      </c>
      <c r="G137">
        <v>1802.08</v>
      </c>
      <c r="H137">
        <v>2</v>
      </c>
      <c r="I137">
        <v>3</v>
      </c>
      <c r="J137">
        <v>1802.08</v>
      </c>
      <c r="K137">
        <v>4490</v>
      </c>
      <c r="L137" s="33">
        <f>IF(F137&lt;&gt;"inf",'Heuristica 48'!$F137/O137-1)</f>
        <v>3.5439182196945751E-2</v>
      </c>
      <c r="M137" s="39">
        <f t="shared" si="22"/>
        <v>-3.1025393791131894E-2</v>
      </c>
      <c r="N137">
        <f t="shared" si="23"/>
        <v>94999.6</v>
      </c>
      <c r="O137">
        <f>IF(AND('Heuristica 48'!$C137=0,'Heuristica 48'!$B137=0,'Heuristica 48'!$F137&lt;&gt;"inf",OR(AND(B136=0,'Heuristica 48'!$F137&lt;O136),B136&lt;&gt;0)),'Heuristica 48'!$F137,O136)</f>
        <v>88901.6</v>
      </c>
      <c r="Q137" t="s">
        <v>142</v>
      </c>
    </row>
    <row r="138" spans="1:17" x14ac:dyDescent="0.3">
      <c r="A138" t="s">
        <v>13</v>
      </c>
      <c r="B138">
        <v>2</v>
      </c>
      <c r="C138">
        <v>50</v>
      </c>
      <c r="D138">
        <v>0.2</v>
      </c>
      <c r="E138">
        <v>318</v>
      </c>
      <c r="F138">
        <v>95664.7</v>
      </c>
      <c r="G138">
        <v>1859.89</v>
      </c>
      <c r="H138">
        <v>0</v>
      </c>
      <c r="I138">
        <v>1</v>
      </c>
      <c r="J138">
        <v>1859.99</v>
      </c>
      <c r="K138">
        <v>1836</v>
      </c>
      <c r="L138" s="33">
        <f>IF(F138&lt;&gt;"inf",'Heuristica 48'!$F138/O138-1)</f>
        <v>7.607399641851198E-2</v>
      </c>
      <c r="M138" s="39">
        <f t="shared" si="22"/>
        <v>-0.35109629560391709</v>
      </c>
      <c r="N138">
        <f t="shared" si="23"/>
        <v>147425.10999999999</v>
      </c>
      <c r="O138">
        <f>IF(AND('Heuristica 48'!$C138=0,'Heuristica 48'!$B138=0,'Heuristica 48'!$F138&lt;&gt;"inf",OR(AND(B137=0,'Heuristica 48'!$F138&lt;O137),B137&lt;&gt;0)),'Heuristica 48'!$F138,O137)</f>
        <v>88901.6</v>
      </c>
      <c r="Q138" t="s">
        <v>143</v>
      </c>
    </row>
    <row r="139" spans="1:17" x14ac:dyDescent="0.3">
      <c r="A139" t="s">
        <v>13</v>
      </c>
      <c r="B139">
        <v>3</v>
      </c>
      <c r="C139">
        <v>0</v>
      </c>
      <c r="D139">
        <v>0.05</v>
      </c>
      <c r="E139">
        <v>318</v>
      </c>
      <c r="F139">
        <v>90605.6</v>
      </c>
      <c r="G139">
        <v>574.26</v>
      </c>
      <c r="H139">
        <v>14</v>
      </c>
      <c r="I139">
        <v>58</v>
      </c>
      <c r="J139">
        <v>1801.89</v>
      </c>
      <c r="K139">
        <v>25215</v>
      </c>
      <c r="L139" s="33">
        <f>IF(F139&lt;&gt;"inf",'Heuristica 48'!$F139/O139-1)</f>
        <v>1.9167259081951382E-2</v>
      </c>
      <c r="M139" s="39">
        <f t="shared" si="22"/>
        <v>-8.2443430970047249E-4</v>
      </c>
      <c r="N139">
        <f t="shared" si="23"/>
        <v>90680.36</v>
      </c>
      <c r="O139">
        <f>IF(AND('Heuristica 48'!$C139=0,'Heuristica 48'!$B139=0,'Heuristica 48'!$F139&lt;&gt;"inf",OR(AND(B138=0,'Heuristica 48'!$F139&lt;O138),B138&lt;&gt;0)),'Heuristica 48'!$F139,O138)</f>
        <v>88901.6</v>
      </c>
      <c r="Q139" t="s">
        <v>144</v>
      </c>
    </row>
    <row r="140" spans="1:17" x14ac:dyDescent="0.3">
      <c r="A140" t="s">
        <v>13</v>
      </c>
      <c r="B140">
        <v>3</v>
      </c>
      <c r="C140">
        <v>0</v>
      </c>
      <c r="D140">
        <v>0.1</v>
      </c>
      <c r="E140">
        <v>318</v>
      </c>
      <c r="F140">
        <v>94070.7</v>
      </c>
      <c r="G140">
        <v>1833.67</v>
      </c>
      <c r="H140">
        <v>0</v>
      </c>
      <c r="I140">
        <v>1</v>
      </c>
      <c r="J140">
        <v>1833.67</v>
      </c>
      <c r="K140">
        <v>4446</v>
      </c>
      <c r="L140" s="33">
        <f>IF(F140&lt;&gt;"inf",'Heuristica 48'!$F140/O140-1)</f>
        <v>5.8144060399362818E-2</v>
      </c>
      <c r="M140" s="39">
        <f t="shared" si="22"/>
        <v>-7.7026678644046553E-3</v>
      </c>
      <c r="N140">
        <f t="shared" si="23"/>
        <v>94800.92</v>
      </c>
      <c r="O140">
        <f>IF(AND('Heuristica 48'!$C140=0,'Heuristica 48'!$B140=0,'Heuristica 48'!$F140&lt;&gt;"inf",OR(AND(B139=0,'Heuristica 48'!$F140&lt;O139),B139&lt;&gt;0)),'Heuristica 48'!$F140,O139)</f>
        <v>88901.6</v>
      </c>
      <c r="Q140" t="s">
        <v>145</v>
      </c>
    </row>
    <row r="141" spans="1:17" x14ac:dyDescent="0.3">
      <c r="A141" t="s">
        <v>13</v>
      </c>
      <c r="B141">
        <v>3</v>
      </c>
      <c r="C141">
        <v>10</v>
      </c>
      <c r="D141">
        <v>0.05</v>
      </c>
      <c r="E141">
        <v>318</v>
      </c>
      <c r="F141">
        <v>90814.5</v>
      </c>
      <c r="G141">
        <v>317.97500000000002</v>
      </c>
      <c r="H141">
        <v>3</v>
      </c>
      <c r="I141">
        <v>92</v>
      </c>
      <c r="J141">
        <v>1806.3</v>
      </c>
      <c r="K141">
        <v>27266</v>
      </c>
      <c r="L141" s="33">
        <f>IF(F141&lt;&gt;"inf",'Heuristica 48'!$F141/O141-1)</f>
        <v>2.1517048062126953E-2</v>
      </c>
      <c r="M141" s="39">
        <f t="shared" si="22"/>
        <v>5.2938062466911795E-4</v>
      </c>
      <c r="N141">
        <f t="shared" si="23"/>
        <v>90766.45</v>
      </c>
      <c r="O141">
        <f>IF(AND('Heuristica 48'!$C141=0,'Heuristica 48'!$B141=0,'Heuristica 48'!$F141&lt;&gt;"inf",OR(AND(B140=0,'Heuristica 48'!$F141&lt;O140),B140&lt;&gt;0)),'Heuristica 48'!$F141,O140)</f>
        <v>88901.6</v>
      </c>
      <c r="Q141" t="s">
        <v>146</v>
      </c>
    </row>
    <row r="142" spans="1:17" x14ac:dyDescent="0.3">
      <c r="A142" t="s">
        <v>13</v>
      </c>
      <c r="B142">
        <v>3</v>
      </c>
      <c r="C142">
        <v>10</v>
      </c>
      <c r="D142">
        <v>0.1</v>
      </c>
      <c r="E142">
        <v>318</v>
      </c>
      <c r="F142">
        <v>94094.5</v>
      </c>
      <c r="G142">
        <v>1809.97</v>
      </c>
      <c r="H142">
        <v>0</v>
      </c>
      <c r="I142">
        <v>1</v>
      </c>
      <c r="J142">
        <v>1809.97</v>
      </c>
      <c r="K142">
        <v>3822</v>
      </c>
      <c r="L142" s="33">
        <f>IF(F142&lt;&gt;"inf",'Heuristica 48'!$F142/O142-1)</f>
        <v>5.8411772116587324E-2</v>
      </c>
      <c r="M142" s="39">
        <f t="shared" si="22"/>
        <v>-2.8903035745981853E-3</v>
      </c>
      <c r="N142">
        <f t="shared" si="23"/>
        <v>94367.25</v>
      </c>
      <c r="O142">
        <f>IF(AND('Heuristica 48'!$C142=0,'Heuristica 48'!$B142=0,'Heuristica 48'!$F142&lt;&gt;"inf",OR(AND(B141=0,'Heuristica 48'!$F142&lt;O141),B141&lt;&gt;0)),'Heuristica 48'!$F142,O141)</f>
        <v>88901.6</v>
      </c>
      <c r="Q142" t="s">
        <v>147</v>
      </c>
    </row>
    <row r="143" spans="1:17" x14ac:dyDescent="0.3">
      <c r="A143" t="s">
        <v>13</v>
      </c>
      <c r="B143">
        <v>3</v>
      </c>
      <c r="C143">
        <v>25</v>
      </c>
      <c r="D143">
        <v>0.05</v>
      </c>
      <c r="E143">
        <v>318</v>
      </c>
      <c r="F143">
        <v>90605.6</v>
      </c>
      <c r="G143">
        <v>231.42</v>
      </c>
      <c r="H143">
        <v>0</v>
      </c>
      <c r="I143">
        <v>45</v>
      </c>
      <c r="J143">
        <v>1800.96</v>
      </c>
      <c r="K143">
        <v>19694</v>
      </c>
      <c r="L143" s="33">
        <f>IF(F143&lt;&gt;"inf",'Heuristica 48'!$F143/O143-1)</f>
        <v>1.9167259081951382E-2</v>
      </c>
      <c r="M143" s="39">
        <f t="shared" si="22"/>
        <v>-1.233279407673038E-3</v>
      </c>
      <c r="N143">
        <f t="shared" si="23"/>
        <v>90717.48</v>
      </c>
      <c r="O143">
        <f>IF(AND('Heuristica 48'!$C143=0,'Heuristica 48'!$B143=0,'Heuristica 48'!$F143&lt;&gt;"inf",OR(AND(B142=0,'Heuristica 48'!$F143&lt;O142),B142&lt;&gt;0)),'Heuristica 48'!$F143,O142)</f>
        <v>88901.6</v>
      </c>
      <c r="Q143" t="s">
        <v>148</v>
      </c>
    </row>
    <row r="144" spans="1:17" x14ac:dyDescent="0.3">
      <c r="A144" t="s">
        <v>13</v>
      </c>
      <c r="B144">
        <v>3</v>
      </c>
      <c r="C144">
        <v>25</v>
      </c>
      <c r="D144">
        <v>0.1</v>
      </c>
      <c r="E144">
        <v>318</v>
      </c>
      <c r="F144">
        <v>93831.7</v>
      </c>
      <c r="G144">
        <v>1854.5</v>
      </c>
      <c r="H144">
        <v>0</v>
      </c>
      <c r="I144">
        <v>1</v>
      </c>
      <c r="J144">
        <v>1854.5</v>
      </c>
      <c r="K144">
        <v>4150</v>
      </c>
      <c r="L144" s="33">
        <f>IF(F144&lt;&gt;"inf",'Heuristica 48'!$F144/O144-1)</f>
        <v>5.5455694835638392E-2</v>
      </c>
      <c r="M144" s="39">
        <f t="shared" si="22"/>
        <v>-8.0057968710091076E-3</v>
      </c>
      <c r="N144">
        <f t="shared" si="23"/>
        <v>94588.96</v>
      </c>
      <c r="O144">
        <f>IF(AND('Heuristica 48'!$C144=0,'Heuristica 48'!$B144=0,'Heuristica 48'!$F144&lt;&gt;"inf",OR(AND(B143=0,'Heuristica 48'!$F144&lt;O143),B143&lt;&gt;0)),'Heuristica 48'!$F144,O143)</f>
        <v>88901.6</v>
      </c>
      <c r="Q144" t="s">
        <v>149</v>
      </c>
    </row>
    <row r="145" spans="1:17" x14ac:dyDescent="0.3">
      <c r="A145" t="s">
        <v>13</v>
      </c>
      <c r="B145">
        <v>3</v>
      </c>
      <c r="C145">
        <v>50</v>
      </c>
      <c r="D145">
        <v>0.05</v>
      </c>
      <c r="E145">
        <v>318</v>
      </c>
      <c r="F145">
        <v>90605.6</v>
      </c>
      <c r="G145">
        <v>651.18299999999999</v>
      </c>
      <c r="H145">
        <v>10</v>
      </c>
      <c r="I145">
        <v>64</v>
      </c>
      <c r="J145">
        <v>1803.69</v>
      </c>
      <c r="K145">
        <v>22995</v>
      </c>
      <c r="L145" s="33">
        <f>IF(F145&lt;&gt;"inf",'Heuristica 48'!$F145/O145-1)</f>
        <v>1.9167259081951382E-2</v>
      </c>
      <c r="M145" s="39">
        <f t="shared" si="22"/>
        <v>-8.2443430970047249E-4</v>
      </c>
      <c r="N145">
        <f t="shared" si="23"/>
        <v>90680.36</v>
      </c>
      <c r="O145">
        <f>IF(AND('Heuristica 48'!$C145=0,'Heuristica 48'!$B145=0,'Heuristica 48'!$F145&lt;&gt;"inf",OR(AND(B144=0,'Heuristica 48'!$F145&lt;O144),B144&lt;&gt;0)),'Heuristica 48'!$F145,O144)</f>
        <v>88901.6</v>
      </c>
      <c r="Q145" t="s">
        <v>150</v>
      </c>
    </row>
    <row r="146" spans="1:17" x14ac:dyDescent="0.3">
      <c r="A146" t="s">
        <v>13</v>
      </c>
      <c r="B146">
        <v>3</v>
      </c>
      <c r="C146">
        <v>50</v>
      </c>
      <c r="D146">
        <v>0.1</v>
      </c>
      <c r="E146">
        <v>318</v>
      </c>
      <c r="F146">
        <v>94604.2</v>
      </c>
      <c r="G146">
        <v>1307.3</v>
      </c>
      <c r="H146">
        <v>0</v>
      </c>
      <c r="I146">
        <v>5</v>
      </c>
      <c r="J146">
        <v>1855.68</v>
      </c>
      <c r="K146">
        <v>5399</v>
      </c>
      <c r="L146" s="33">
        <f>IF(F146&lt;&gt;"inf",'Heuristica 48'!$F146/O146-1)</f>
        <v>6.4145077253952687E-2</v>
      </c>
      <c r="M146" s="39">
        <f t="shared" si="22"/>
        <v>-4.4907470154990081E-3</v>
      </c>
      <c r="N146">
        <f t="shared" si="23"/>
        <v>95030.96</v>
      </c>
      <c r="O146">
        <f>IF(AND('Heuristica 48'!$C146=0,'Heuristica 48'!$B146=0,'Heuristica 48'!$F146&lt;&gt;"inf",OR(AND(B145=0,'Heuristica 48'!$F146&lt;O145),B145&lt;&gt;0)),'Heuristica 48'!$F146,O145)</f>
        <v>88901.6</v>
      </c>
      <c r="Q146" t="s">
        <v>151</v>
      </c>
    </row>
    <row r="147" spans="1:17" x14ac:dyDescent="0.3">
      <c r="A147" t="s">
        <v>16</v>
      </c>
      <c r="B147">
        <v>0</v>
      </c>
      <c r="C147">
        <v>0</v>
      </c>
      <c r="D147">
        <v>0.05</v>
      </c>
      <c r="E147">
        <v>318</v>
      </c>
      <c r="F147">
        <v>48352.5</v>
      </c>
      <c r="G147">
        <v>869.66200000000003</v>
      </c>
      <c r="H147">
        <v>16</v>
      </c>
      <c r="I147">
        <v>34</v>
      </c>
      <c r="J147">
        <v>1800.98</v>
      </c>
      <c r="K147">
        <v>56357</v>
      </c>
      <c r="L147" s="33">
        <f>IF(F147&lt;&gt;"inf",'Heuristica 48'!$F147/O147-1)</f>
        <v>0</v>
      </c>
      <c r="M147" s="39">
        <f t="shared" si="22"/>
        <v>7.5876701818231584E-3</v>
      </c>
      <c r="N147">
        <f t="shared" si="23"/>
        <v>47988.38</v>
      </c>
      <c r="O147">
        <f>IF(AND('Heuristica 48'!$C147=0,'Heuristica 48'!$B147=0,'Heuristica 48'!$F147&lt;&gt;"inf",OR(AND(B146=0,'Heuristica 48'!$F147&lt;O146),B146&lt;&gt;0)),'Heuristica 48'!$F147,O146)</f>
        <v>48352.5</v>
      </c>
      <c r="Q147" t="s">
        <v>152</v>
      </c>
    </row>
    <row r="148" spans="1:17" x14ac:dyDescent="0.3">
      <c r="A148" t="s">
        <v>16</v>
      </c>
      <c r="B148">
        <v>0</v>
      </c>
      <c r="C148">
        <v>0</v>
      </c>
      <c r="D148">
        <v>0.1</v>
      </c>
      <c r="E148">
        <v>318</v>
      </c>
      <c r="F148">
        <v>48320.3</v>
      </c>
      <c r="G148">
        <v>1694.05</v>
      </c>
      <c r="H148">
        <v>45</v>
      </c>
      <c r="I148">
        <v>49</v>
      </c>
      <c r="J148">
        <v>1800.44</v>
      </c>
      <c r="K148">
        <v>44937</v>
      </c>
      <c r="L148" s="33">
        <f>IF(F148&lt;&gt;"inf",'Heuristica 48'!$F148/O148-1)</f>
        <v>0</v>
      </c>
      <c r="M148" s="39">
        <f t="shared" si="22"/>
        <v>6.9166744115971568E-3</v>
      </c>
      <c r="N148">
        <f t="shared" si="23"/>
        <v>47988.38</v>
      </c>
      <c r="O148">
        <f>IF(AND('Heuristica 48'!$C148=0,'Heuristica 48'!$B148=0,'Heuristica 48'!$F148&lt;&gt;"inf",OR(AND(B147=0,'Heuristica 48'!$F148&lt;O147),B147&lt;&gt;0)),'Heuristica 48'!$F148,O147)</f>
        <v>48320.3</v>
      </c>
      <c r="Q148" t="s">
        <v>153</v>
      </c>
    </row>
    <row r="149" spans="1:17" x14ac:dyDescent="0.3">
      <c r="A149" t="s">
        <v>16</v>
      </c>
      <c r="B149">
        <v>0</v>
      </c>
      <c r="C149">
        <v>0</v>
      </c>
      <c r="D149">
        <v>0.15</v>
      </c>
      <c r="E149">
        <v>318</v>
      </c>
      <c r="F149">
        <v>48305</v>
      </c>
      <c r="G149">
        <v>1662.62</v>
      </c>
      <c r="H149">
        <v>35</v>
      </c>
      <c r="I149">
        <v>43</v>
      </c>
      <c r="J149">
        <v>1801.39</v>
      </c>
      <c r="K149">
        <v>42832</v>
      </c>
      <c r="L149" s="33">
        <f>IF(F149&lt;&gt;"inf",'Heuristica 48'!$F149/O149-1)</f>
        <v>0</v>
      </c>
      <c r="M149" s="39">
        <f t="shared" si="22"/>
        <v>6.597847228849929E-3</v>
      </c>
      <c r="N149">
        <f t="shared" si="23"/>
        <v>47988.38</v>
      </c>
      <c r="O149">
        <f>IF(AND('Heuristica 48'!$C149=0,'Heuristica 48'!$B149=0,'Heuristica 48'!$F149&lt;&gt;"inf",OR(AND(B148=0,'Heuristica 48'!$F149&lt;O148),B148&lt;&gt;0)),'Heuristica 48'!$F149,O148)</f>
        <v>48305</v>
      </c>
      <c r="Q149" t="s">
        <v>154</v>
      </c>
    </row>
    <row r="150" spans="1:17" x14ac:dyDescent="0.3">
      <c r="A150" t="s">
        <v>16</v>
      </c>
      <c r="B150">
        <v>0</v>
      </c>
      <c r="C150">
        <v>0</v>
      </c>
      <c r="D150">
        <v>0.2</v>
      </c>
      <c r="E150">
        <v>318</v>
      </c>
      <c r="F150">
        <v>48309.599999999999</v>
      </c>
      <c r="G150">
        <v>376.47</v>
      </c>
      <c r="H150">
        <v>0</v>
      </c>
      <c r="I150">
        <v>22</v>
      </c>
      <c r="J150">
        <v>1800.33</v>
      </c>
      <c r="K150">
        <v>44670</v>
      </c>
      <c r="L150" s="33">
        <f>IF(F150&lt;&gt;"inf",'Heuristica 48'!$F150/O150-1)</f>
        <v>9.5228237242395153E-5</v>
      </c>
      <c r="M150" s="39">
        <f t="shared" si="22"/>
        <v>6.693703767453707E-3</v>
      </c>
      <c r="N150">
        <f t="shared" si="23"/>
        <v>47988.38</v>
      </c>
      <c r="O150">
        <f>IF(AND('Heuristica 48'!$C150=0,'Heuristica 48'!$B150=0,'Heuristica 48'!$F150&lt;&gt;"inf",OR(AND(B149=0,'Heuristica 48'!$F150&lt;O149),B149&lt;&gt;0)),'Heuristica 48'!$F150,O149)</f>
        <v>48305</v>
      </c>
      <c r="Q150" t="s">
        <v>155</v>
      </c>
    </row>
    <row r="151" spans="1:17" x14ac:dyDescent="0.3">
      <c r="A151" t="s">
        <v>16</v>
      </c>
      <c r="B151">
        <v>1</v>
      </c>
      <c r="C151">
        <v>5</v>
      </c>
      <c r="D151">
        <v>0.05</v>
      </c>
      <c r="E151">
        <v>318</v>
      </c>
      <c r="F151">
        <v>49179.3</v>
      </c>
      <c r="G151">
        <v>1243.26</v>
      </c>
      <c r="H151">
        <v>0</v>
      </c>
      <c r="I151">
        <v>7</v>
      </c>
      <c r="J151">
        <v>1810.93</v>
      </c>
      <c r="K151">
        <v>14809</v>
      </c>
      <c r="L151" s="33">
        <f>IF(F151&lt;&gt;"inf",'Heuristica 48'!$F151/O151-1)</f>
        <v>1.8099575613290675E-2</v>
      </c>
      <c r="M151" s="39">
        <f t="shared" si="22"/>
        <v>-1.6638403116408851E-2</v>
      </c>
      <c r="N151">
        <f t="shared" si="23"/>
        <v>50011.41</v>
      </c>
      <c r="O151">
        <f>IF(AND('Heuristica 48'!$C151=0,'Heuristica 48'!$B151=0,'Heuristica 48'!$F151&lt;&gt;"inf",OR(AND(B150=0,'Heuristica 48'!$F151&lt;O150),B150&lt;&gt;0)),'Heuristica 48'!$F151,O150)</f>
        <v>48305</v>
      </c>
      <c r="Q151" t="s">
        <v>156</v>
      </c>
    </row>
    <row r="152" spans="1:17" x14ac:dyDescent="0.3">
      <c r="A152" t="s">
        <v>16</v>
      </c>
      <c r="B152">
        <v>1</v>
      </c>
      <c r="C152">
        <v>5</v>
      </c>
      <c r="D152">
        <v>0.1</v>
      </c>
      <c r="E152">
        <v>318</v>
      </c>
      <c r="F152">
        <v>48615.7</v>
      </c>
      <c r="G152">
        <v>1220.8800000000001</v>
      </c>
      <c r="H152">
        <v>1</v>
      </c>
      <c r="I152">
        <v>8</v>
      </c>
      <c r="J152">
        <v>1802.59</v>
      </c>
      <c r="K152">
        <v>15026</v>
      </c>
      <c r="L152" s="33">
        <f>IF(F152&lt;&gt;"inf",'Heuristica 48'!$F152/O152-1)</f>
        <v>6.4320463720111132E-3</v>
      </c>
      <c r="M152" s="39">
        <f t="shared" si="22"/>
        <v>-3.4868745645506571E-3</v>
      </c>
      <c r="N152">
        <f t="shared" si="23"/>
        <v>48785.81</v>
      </c>
      <c r="O152">
        <f>IF(AND('Heuristica 48'!$C152=0,'Heuristica 48'!$B152=0,'Heuristica 48'!$F152&lt;&gt;"inf",OR(AND(B151=0,'Heuristica 48'!$F152&lt;O151),B151&lt;&gt;0)),'Heuristica 48'!$F152,O151)</f>
        <v>48305</v>
      </c>
      <c r="Q152" t="s">
        <v>157</v>
      </c>
    </row>
    <row r="153" spans="1:17" x14ac:dyDescent="0.3">
      <c r="A153" t="s">
        <v>16</v>
      </c>
      <c r="B153">
        <v>1</v>
      </c>
      <c r="C153">
        <v>5</v>
      </c>
      <c r="D153">
        <v>0.15</v>
      </c>
      <c r="E153">
        <v>318</v>
      </c>
      <c r="F153">
        <v>48992.4</v>
      </c>
      <c r="G153">
        <v>1134.97</v>
      </c>
      <c r="H153">
        <v>0</v>
      </c>
      <c r="I153">
        <v>5</v>
      </c>
      <c r="J153">
        <v>1806.75</v>
      </c>
      <c r="K153">
        <v>11950</v>
      </c>
      <c r="L153" s="33">
        <f>IF(F153&lt;&gt;"inf",'Heuristica 48'!$F153/O153-1)</f>
        <v>1.4230410930545556E-2</v>
      </c>
      <c r="M153" s="39">
        <f t="shared" si="22"/>
        <v>-5.6498000741614929E-3</v>
      </c>
      <c r="N153">
        <f t="shared" si="23"/>
        <v>49270.77</v>
      </c>
      <c r="O153">
        <f>IF(AND('Heuristica 48'!$C153=0,'Heuristica 48'!$B153=0,'Heuristica 48'!$F153&lt;&gt;"inf",OR(AND(B152=0,'Heuristica 48'!$F153&lt;O152),B152&lt;&gt;0)),'Heuristica 48'!$F153,O152)</f>
        <v>48305</v>
      </c>
      <c r="Q153" t="s">
        <v>158</v>
      </c>
    </row>
    <row r="154" spans="1:17" x14ac:dyDescent="0.3">
      <c r="A154" t="s">
        <v>16</v>
      </c>
      <c r="B154">
        <v>1</v>
      </c>
      <c r="C154">
        <v>5</v>
      </c>
      <c r="D154">
        <v>0.2</v>
      </c>
      <c r="E154">
        <v>318</v>
      </c>
      <c r="F154">
        <v>49193.4</v>
      </c>
      <c r="G154">
        <v>1802.73</v>
      </c>
      <c r="H154">
        <v>3</v>
      </c>
      <c r="I154">
        <v>4</v>
      </c>
      <c r="J154">
        <v>1802.73</v>
      </c>
      <c r="K154">
        <v>10828</v>
      </c>
      <c r="L154" s="33">
        <f>IF(F154&lt;&gt;"inf",'Heuristica 48'!$F154/O154-1)</f>
        <v>1.8391470862229697E-2</v>
      </c>
      <c r="M154" s="39">
        <f t="shared" si="22"/>
        <v>-1.17755111634128E-2</v>
      </c>
      <c r="N154">
        <f t="shared" si="23"/>
        <v>49779.58</v>
      </c>
      <c r="O154">
        <f>IF(AND('Heuristica 48'!$C154=0,'Heuristica 48'!$B154=0,'Heuristica 48'!$F154&lt;&gt;"inf",OR(AND(B153=0,'Heuristica 48'!$F154&lt;O153),B153&lt;&gt;0)),'Heuristica 48'!$F154,O153)</f>
        <v>48305</v>
      </c>
      <c r="Q154" t="s">
        <v>159</v>
      </c>
    </row>
    <row r="155" spans="1:17" x14ac:dyDescent="0.3">
      <c r="A155" t="s">
        <v>16</v>
      </c>
      <c r="B155">
        <v>1</v>
      </c>
      <c r="C155">
        <v>10</v>
      </c>
      <c r="D155">
        <v>0.05</v>
      </c>
      <c r="E155">
        <v>318</v>
      </c>
      <c r="F155">
        <v>48928.9</v>
      </c>
      <c r="G155">
        <v>1206.42</v>
      </c>
      <c r="H155">
        <v>1</v>
      </c>
      <c r="I155">
        <v>9</v>
      </c>
      <c r="J155">
        <v>1802.9</v>
      </c>
      <c r="K155">
        <v>14513</v>
      </c>
      <c r="L155" s="33">
        <f>IF(F155&lt;&gt;"inf",'Heuristica 48'!$F155/O155-1)</f>
        <v>1.2915847220784649E-2</v>
      </c>
      <c r="M155" s="39">
        <f t="shared" si="22"/>
        <v>-1.7267991801344307E-2</v>
      </c>
      <c r="N155">
        <f t="shared" si="23"/>
        <v>49788.65</v>
      </c>
      <c r="O155">
        <f>IF(AND('Heuristica 48'!$C155=0,'Heuristica 48'!$B155=0,'Heuristica 48'!$F155&lt;&gt;"inf",OR(AND(B154=0,'Heuristica 48'!$F155&lt;O154),B154&lt;&gt;0)),'Heuristica 48'!$F155,O154)</f>
        <v>48305</v>
      </c>
      <c r="Q155" t="s">
        <v>160</v>
      </c>
    </row>
    <row r="156" spans="1:17" x14ac:dyDescent="0.3">
      <c r="A156" t="s">
        <v>16</v>
      </c>
      <c r="B156">
        <v>1</v>
      </c>
      <c r="C156">
        <v>10</v>
      </c>
      <c r="D156">
        <v>0.1</v>
      </c>
      <c r="E156">
        <v>318</v>
      </c>
      <c r="F156">
        <v>48310.3</v>
      </c>
      <c r="G156">
        <v>1801.97</v>
      </c>
      <c r="H156">
        <v>7</v>
      </c>
      <c r="I156">
        <v>8</v>
      </c>
      <c r="J156">
        <v>1801.97</v>
      </c>
      <c r="K156">
        <v>13941</v>
      </c>
      <c r="L156" s="33">
        <f>IF(F156&lt;&gt;"inf",'Heuristica 48'!$F156/O156-1)</f>
        <v>1.097194907360155E-4</v>
      </c>
      <c r="M156" s="39">
        <f t="shared" si="22"/>
        <v>-1.0443636399389167E-2</v>
      </c>
      <c r="N156">
        <f t="shared" si="23"/>
        <v>48820.160000000003</v>
      </c>
      <c r="O156">
        <f>IF(AND('Heuristica 48'!$C156=0,'Heuristica 48'!$B156=0,'Heuristica 48'!$F156&lt;&gt;"inf",OR(AND(B155=0,'Heuristica 48'!$F156&lt;O155),B155&lt;&gt;0)),'Heuristica 48'!$F156,O155)</f>
        <v>48305</v>
      </c>
      <c r="Q156" t="s">
        <v>161</v>
      </c>
    </row>
    <row r="157" spans="1:17" x14ac:dyDescent="0.3">
      <c r="A157" t="s">
        <v>16</v>
      </c>
      <c r="B157">
        <v>1</v>
      </c>
      <c r="C157">
        <v>10</v>
      </c>
      <c r="D157">
        <v>0.15</v>
      </c>
      <c r="E157">
        <v>318</v>
      </c>
      <c r="F157">
        <v>48337.599999999999</v>
      </c>
      <c r="G157">
        <v>1662.59</v>
      </c>
      <c r="H157">
        <v>0</v>
      </c>
      <c r="I157">
        <v>4</v>
      </c>
      <c r="J157">
        <v>1805.19</v>
      </c>
      <c r="K157">
        <v>9893</v>
      </c>
      <c r="L157" s="33">
        <f>IF(F157&lt;&gt;"inf",'Heuristica 48'!$F157/O157-1)</f>
        <v>6.7487837697965958E-4</v>
      </c>
      <c r="M157" s="39">
        <f t="shared" si="22"/>
        <v>-2.2768956069726842E-2</v>
      </c>
      <c r="N157">
        <f t="shared" si="23"/>
        <v>49463.839999999997</v>
      </c>
      <c r="O157">
        <f>IF(AND('Heuristica 48'!$C157=0,'Heuristica 48'!$B157=0,'Heuristica 48'!$F157&lt;&gt;"inf",OR(AND(B156=0,'Heuristica 48'!$F157&lt;O156),B156&lt;&gt;0)),'Heuristica 48'!$F157,O156)</f>
        <v>48305</v>
      </c>
      <c r="Q157" t="s">
        <v>162</v>
      </c>
    </row>
    <row r="158" spans="1:17" x14ac:dyDescent="0.3">
      <c r="A158" t="s">
        <v>16</v>
      </c>
      <c r="B158">
        <v>1</v>
      </c>
      <c r="C158">
        <v>10</v>
      </c>
      <c r="D158">
        <v>0.2</v>
      </c>
      <c r="E158">
        <v>318</v>
      </c>
      <c r="F158">
        <v>49550.8</v>
      </c>
      <c r="G158">
        <v>916.29300000000001</v>
      </c>
      <c r="H158">
        <v>0</v>
      </c>
      <c r="I158">
        <v>4</v>
      </c>
      <c r="J158">
        <v>1801.63</v>
      </c>
      <c r="K158">
        <v>9810</v>
      </c>
      <c r="L158" s="33">
        <f>IF(F158&lt;&gt;"inf",'Heuristica 48'!$F158/O158-1)</f>
        <v>2.5790290860159493E-2</v>
      </c>
      <c r="M158" s="39">
        <f t="shared" si="22"/>
        <v>1.207753593838512E-2</v>
      </c>
      <c r="N158">
        <f t="shared" si="23"/>
        <v>48959.49</v>
      </c>
      <c r="O158">
        <f>IF(AND('Heuristica 48'!$C158=0,'Heuristica 48'!$B158=0,'Heuristica 48'!$F158&lt;&gt;"inf",OR(AND(B157=0,'Heuristica 48'!$F158&lt;O157),B157&lt;&gt;0)),'Heuristica 48'!$F158,O157)</f>
        <v>48305</v>
      </c>
      <c r="Q158" t="s">
        <v>163</v>
      </c>
    </row>
    <row r="159" spans="1:17" x14ac:dyDescent="0.3">
      <c r="A159" t="s">
        <v>16</v>
      </c>
      <c r="B159">
        <v>1</v>
      </c>
      <c r="C159">
        <v>25</v>
      </c>
      <c r="D159">
        <v>0.05</v>
      </c>
      <c r="E159">
        <v>318</v>
      </c>
      <c r="F159">
        <v>49773</v>
      </c>
      <c r="G159">
        <v>1815.38</v>
      </c>
      <c r="H159">
        <v>0</v>
      </c>
      <c r="I159">
        <v>1</v>
      </c>
      <c r="J159">
        <v>1815.38</v>
      </c>
      <c r="K159">
        <v>2521</v>
      </c>
      <c r="L159" s="33">
        <f>IF(F159&lt;&gt;"inf",'Heuristica 48'!$F159/O159-1)</f>
        <v>3.0390228754787252E-2</v>
      </c>
      <c r="M159" s="39">
        <f t="shared" si="22"/>
        <v>-8.2428245901103869E-3</v>
      </c>
      <c r="N159">
        <f t="shared" si="23"/>
        <v>50186.68</v>
      </c>
      <c r="O159">
        <f>IF(AND('Heuristica 48'!$C159=0,'Heuristica 48'!$B159=0,'Heuristica 48'!$F159&lt;&gt;"inf",OR(AND(B158=0,'Heuristica 48'!$F159&lt;O158),B158&lt;&gt;0)),'Heuristica 48'!$F159,O158)</f>
        <v>48305</v>
      </c>
      <c r="Q159" t="s">
        <v>164</v>
      </c>
    </row>
    <row r="160" spans="1:17" x14ac:dyDescent="0.3">
      <c r="A160" t="s">
        <v>16</v>
      </c>
      <c r="B160">
        <v>1</v>
      </c>
      <c r="C160">
        <v>25</v>
      </c>
      <c r="D160">
        <v>0.1</v>
      </c>
      <c r="E160">
        <v>318</v>
      </c>
      <c r="F160">
        <v>53725</v>
      </c>
      <c r="G160">
        <v>1820.31</v>
      </c>
      <c r="H160">
        <v>0</v>
      </c>
      <c r="I160">
        <v>1</v>
      </c>
      <c r="J160">
        <v>1820.31</v>
      </c>
      <c r="K160">
        <v>1737</v>
      </c>
      <c r="L160" s="33">
        <f>IF(F160&lt;&gt;"inf",'Heuristica 48'!$F160/O160-1)</f>
        <v>0.11220370562053628</v>
      </c>
      <c r="M160" s="39">
        <f t="shared" si="22"/>
        <v>7.2155838474758704E-2</v>
      </c>
      <c r="N160">
        <f t="shared" si="23"/>
        <v>50109.32</v>
      </c>
      <c r="O160">
        <f>IF(AND('Heuristica 48'!$C160=0,'Heuristica 48'!$B160=0,'Heuristica 48'!$F160&lt;&gt;"inf",OR(AND(B159=0,'Heuristica 48'!$F160&lt;O159),B159&lt;&gt;0)),'Heuristica 48'!$F160,O159)</f>
        <v>48305</v>
      </c>
      <c r="Q160" t="s">
        <v>165</v>
      </c>
    </row>
    <row r="161" spans="1:17" x14ac:dyDescent="0.3">
      <c r="A161" t="s">
        <v>16</v>
      </c>
      <c r="B161">
        <v>1</v>
      </c>
      <c r="C161">
        <v>25</v>
      </c>
      <c r="D161">
        <v>0.15</v>
      </c>
      <c r="E161">
        <v>318</v>
      </c>
      <c r="F161">
        <v>55337.599999999999</v>
      </c>
      <c r="G161">
        <v>1820.36</v>
      </c>
      <c r="H161">
        <v>0</v>
      </c>
      <c r="I161">
        <v>1</v>
      </c>
      <c r="J161">
        <v>1820.4</v>
      </c>
      <c r="K161">
        <v>1342</v>
      </c>
      <c r="L161" s="33">
        <f>IF(F161&lt;&gt;"inf",'Heuristica 48'!$F161/O161-1)</f>
        <v>0.14558741331125136</v>
      </c>
      <c r="M161" s="39">
        <f t="shared" si="22"/>
        <v>7.7245806462665101E-2</v>
      </c>
      <c r="N161">
        <f t="shared" si="23"/>
        <v>51369.52</v>
      </c>
      <c r="O161">
        <f>IF(AND('Heuristica 48'!$C161=0,'Heuristica 48'!$B161=0,'Heuristica 48'!$F161&lt;&gt;"inf",OR(AND(B160=0,'Heuristica 48'!$F161&lt;O160),B160&lt;&gt;0)),'Heuristica 48'!$F161,O160)</f>
        <v>48305</v>
      </c>
      <c r="Q161" t="s">
        <v>166</v>
      </c>
    </row>
    <row r="162" spans="1:17" x14ac:dyDescent="0.3">
      <c r="A162" t="s">
        <v>16</v>
      </c>
      <c r="B162">
        <v>1</v>
      </c>
      <c r="C162">
        <v>25</v>
      </c>
      <c r="D162">
        <v>0.2</v>
      </c>
      <c r="E162">
        <v>318</v>
      </c>
      <c r="F162">
        <v>53244.6</v>
      </c>
      <c r="G162">
        <v>1839.5</v>
      </c>
      <c r="H162">
        <v>0</v>
      </c>
      <c r="I162">
        <v>1</v>
      </c>
      <c r="J162">
        <v>1839.64</v>
      </c>
      <c r="K162">
        <v>1587</v>
      </c>
      <c r="L162" s="33">
        <f>IF(F162&lt;&gt;"inf",'Heuristica 48'!$F162/O162-1)</f>
        <v>0.10225856536590405</v>
      </c>
      <c r="M162" s="39">
        <f t="shared" si="22"/>
        <v>-0.24449596739864587</v>
      </c>
      <c r="N162">
        <f t="shared" si="23"/>
        <v>70475.600000000006</v>
      </c>
      <c r="O162">
        <f>IF(AND('Heuristica 48'!$C162=0,'Heuristica 48'!$B162=0,'Heuristica 48'!$F162&lt;&gt;"inf",OR(AND(B161=0,'Heuristica 48'!$F162&lt;O161),B161&lt;&gt;0)),'Heuristica 48'!$F162,O161)</f>
        <v>48305</v>
      </c>
      <c r="Q162" t="s">
        <v>167</v>
      </c>
    </row>
    <row r="163" spans="1:17" x14ac:dyDescent="0.3">
      <c r="A163" t="s">
        <v>16</v>
      </c>
      <c r="B163">
        <v>1</v>
      </c>
      <c r="C163">
        <v>50</v>
      </c>
      <c r="D163">
        <v>0.05</v>
      </c>
      <c r="E163">
        <v>318</v>
      </c>
      <c r="F163">
        <v>52404.2</v>
      </c>
      <c r="G163">
        <v>1858.7</v>
      </c>
      <c r="H163">
        <v>0</v>
      </c>
      <c r="I163">
        <v>1</v>
      </c>
      <c r="J163">
        <v>1858.7</v>
      </c>
      <c r="K163">
        <v>1432</v>
      </c>
      <c r="L163" s="33">
        <f>IF(F163&lt;&gt;"inf",'Heuristica 48'!$F163/O163-1)</f>
        <v>8.4860780457509444E-2</v>
      </c>
      <c r="M163" s="39">
        <f t="shared" si="22"/>
        <v>7.2845488442347062E-2</v>
      </c>
      <c r="N163">
        <f t="shared" si="23"/>
        <v>48845.99</v>
      </c>
      <c r="O163">
        <f>IF(AND('Heuristica 48'!$C163=0,'Heuristica 48'!$B163=0,'Heuristica 48'!$F163&lt;&gt;"inf",OR(AND(B162=0,'Heuristica 48'!$F163&lt;O162),B162&lt;&gt;0)),'Heuristica 48'!$F163,O162)</f>
        <v>48305</v>
      </c>
      <c r="Q163" t="s">
        <v>168</v>
      </c>
    </row>
    <row r="164" spans="1:17" x14ac:dyDescent="0.3">
      <c r="A164" t="s">
        <v>16</v>
      </c>
      <c r="B164">
        <v>1</v>
      </c>
      <c r="C164">
        <v>50</v>
      </c>
      <c r="D164">
        <v>0.1</v>
      </c>
      <c r="E164">
        <v>318</v>
      </c>
      <c r="F164">
        <v>55175.9</v>
      </c>
      <c r="G164">
        <v>1856.53</v>
      </c>
      <c r="H164">
        <v>0</v>
      </c>
      <c r="I164">
        <v>1</v>
      </c>
      <c r="J164">
        <v>1856.55</v>
      </c>
      <c r="K164">
        <v>1195</v>
      </c>
      <c r="L164" s="33">
        <f>IF(F164&lt;&gt;"inf",'Heuristica 48'!$F164/O164-1)</f>
        <v>0.14223993375426969</v>
      </c>
      <c r="M164" s="39">
        <f t="shared" si="22"/>
        <v>-2.2534399850339892E-2</v>
      </c>
      <c r="N164">
        <f t="shared" si="23"/>
        <v>56447.92</v>
      </c>
      <c r="O164">
        <f>IF(AND('Heuristica 48'!$C164=0,'Heuristica 48'!$B164=0,'Heuristica 48'!$F164&lt;&gt;"inf",OR(AND(B163=0,'Heuristica 48'!$F164&lt;O163),B163&lt;&gt;0)),'Heuristica 48'!$F164,O163)</f>
        <v>48305</v>
      </c>
      <c r="Q164" t="s">
        <v>169</v>
      </c>
    </row>
    <row r="165" spans="1:17" x14ac:dyDescent="0.3">
      <c r="A165" t="s">
        <v>16</v>
      </c>
      <c r="B165">
        <v>1</v>
      </c>
      <c r="C165">
        <v>50</v>
      </c>
      <c r="D165">
        <v>0.15</v>
      </c>
      <c r="E165">
        <v>318</v>
      </c>
      <c r="F165">
        <v>67873.8</v>
      </c>
      <c r="G165">
        <v>1831.85</v>
      </c>
      <c r="H165">
        <v>1</v>
      </c>
      <c r="I165">
        <v>2</v>
      </c>
      <c r="J165">
        <v>1831.85</v>
      </c>
      <c r="K165">
        <v>1197</v>
      </c>
      <c r="L165" s="33">
        <f>IF(F165&lt;&gt;"inf",'Heuristica 48'!$F165/O165-1)</f>
        <v>0.40510920194596833</v>
      </c>
      <c r="M165" s="39">
        <f t="shared" si="22"/>
        <v>0.1851210075775751</v>
      </c>
      <c r="N165">
        <f t="shared" si="23"/>
        <v>57271.62</v>
      </c>
      <c r="O165">
        <f>IF(AND('Heuristica 48'!$C165=0,'Heuristica 48'!$B165=0,'Heuristica 48'!$F165&lt;&gt;"inf",OR(AND(B164=0,'Heuristica 48'!$F165&lt;O164),B164&lt;&gt;0)),'Heuristica 48'!$F165,O164)</f>
        <v>48305</v>
      </c>
      <c r="Q165" t="s">
        <v>170</v>
      </c>
    </row>
    <row r="166" spans="1:17" x14ac:dyDescent="0.3">
      <c r="A166" t="s">
        <v>16</v>
      </c>
      <c r="B166">
        <v>1</v>
      </c>
      <c r="C166">
        <v>50</v>
      </c>
      <c r="D166">
        <v>0.2</v>
      </c>
      <c r="E166">
        <v>318</v>
      </c>
      <c r="F166">
        <v>75681.899999999994</v>
      </c>
      <c r="G166">
        <v>1817.69</v>
      </c>
      <c r="H166">
        <v>3</v>
      </c>
      <c r="I166">
        <v>4</v>
      </c>
      <c r="J166">
        <v>1817.71</v>
      </c>
      <c r="K166">
        <v>1163</v>
      </c>
      <c r="L166" s="33">
        <f>IF(F166&lt;&gt;"inf",'Heuristica 48'!$F166/O166-1)</f>
        <v>0.56675085394886637</v>
      </c>
      <c r="M166" s="39">
        <f t="shared" si="22"/>
        <v>0.12625176660684834</v>
      </c>
      <c r="N166">
        <f t="shared" si="23"/>
        <v>67198.03</v>
      </c>
      <c r="O166">
        <f>IF(AND('Heuristica 48'!$C166=0,'Heuristica 48'!$B166=0,'Heuristica 48'!$F166&lt;&gt;"inf",OR(AND(B165=0,'Heuristica 48'!$F166&lt;O165),B165&lt;&gt;0)),'Heuristica 48'!$F166,O165)</f>
        <v>48305</v>
      </c>
      <c r="Q166" t="s">
        <v>171</v>
      </c>
    </row>
    <row r="167" spans="1:17" x14ac:dyDescent="0.3">
      <c r="A167" t="s">
        <v>16</v>
      </c>
      <c r="B167">
        <v>2</v>
      </c>
      <c r="C167">
        <v>5</v>
      </c>
      <c r="D167">
        <v>0.05</v>
      </c>
      <c r="E167">
        <v>318</v>
      </c>
      <c r="F167">
        <v>51616.4</v>
      </c>
      <c r="G167">
        <v>1815.09</v>
      </c>
      <c r="H167">
        <v>0</v>
      </c>
      <c r="I167">
        <v>1</v>
      </c>
      <c r="J167">
        <v>1815.13</v>
      </c>
      <c r="K167">
        <v>1802</v>
      </c>
      <c r="L167" s="33">
        <f>IF(F167&lt;&gt;"inf",'Heuristica 48'!$F167/O167-1)</f>
        <v>6.855190974019254E-2</v>
      </c>
      <c r="M167" s="39">
        <f t="shared" si="22"/>
        <v>3.0318878187534315E-2</v>
      </c>
      <c r="N167">
        <f t="shared" si="23"/>
        <v>50097.5</v>
      </c>
      <c r="O167">
        <f>IF(AND('Heuristica 48'!$C167=0,'Heuristica 48'!$B167=0,'Heuristica 48'!$F167&lt;&gt;"inf",OR(AND(B166=0,'Heuristica 48'!$F167&lt;O166),B166&lt;&gt;0)),'Heuristica 48'!$F167,O166)</f>
        <v>48305</v>
      </c>
      <c r="Q167" t="s">
        <v>172</v>
      </c>
    </row>
    <row r="168" spans="1:17" x14ac:dyDescent="0.3">
      <c r="A168" t="s">
        <v>16</v>
      </c>
      <c r="B168">
        <v>2</v>
      </c>
      <c r="C168">
        <v>5</v>
      </c>
      <c r="D168">
        <v>0.1</v>
      </c>
      <c r="E168">
        <v>318</v>
      </c>
      <c r="F168">
        <v>51862.8</v>
      </c>
      <c r="G168">
        <v>1822.99</v>
      </c>
      <c r="H168">
        <v>0</v>
      </c>
      <c r="I168">
        <v>1</v>
      </c>
      <c r="J168">
        <v>1822.99</v>
      </c>
      <c r="K168">
        <v>1857</v>
      </c>
      <c r="L168" s="33">
        <f>IF(F168&lt;&gt;"inf",'Heuristica 48'!$F168/O168-1)</f>
        <v>7.3652830969878957E-2</v>
      </c>
      <c r="M168" s="39">
        <f t="shared" si="22"/>
        <v>-6.3031826291938153E-2</v>
      </c>
      <c r="N168">
        <f t="shared" si="23"/>
        <v>55351.72</v>
      </c>
      <c r="O168">
        <f>IF(AND('Heuristica 48'!$C168=0,'Heuristica 48'!$B168=0,'Heuristica 48'!$F168&lt;&gt;"inf",OR(AND(B167=0,'Heuristica 48'!$F168&lt;O167),B167&lt;&gt;0)),'Heuristica 48'!$F168,O167)</f>
        <v>48305</v>
      </c>
      <c r="Q168" t="s">
        <v>173</v>
      </c>
    </row>
    <row r="169" spans="1:17" x14ac:dyDescent="0.3">
      <c r="A169" t="s">
        <v>16</v>
      </c>
      <c r="B169">
        <v>2</v>
      </c>
      <c r="C169">
        <v>5</v>
      </c>
      <c r="D169">
        <v>0.15</v>
      </c>
      <c r="E169">
        <v>318</v>
      </c>
      <c r="F169">
        <v>54938.8</v>
      </c>
      <c r="G169">
        <v>1826.81</v>
      </c>
      <c r="H169">
        <v>0</v>
      </c>
      <c r="I169">
        <v>1</v>
      </c>
      <c r="J169">
        <v>1826.84</v>
      </c>
      <c r="K169">
        <v>1284</v>
      </c>
      <c r="L169" s="33">
        <f>IF(F169&lt;&gt;"inf",'Heuristica 48'!$F169/O169-1)</f>
        <v>0.13733153917813889</v>
      </c>
      <c r="M169" s="39">
        <f t="shared" si="22"/>
        <v>-8.3944161725570621E-2</v>
      </c>
      <c r="N169">
        <f t="shared" si="23"/>
        <v>59973.2</v>
      </c>
      <c r="O169">
        <f>IF(AND('Heuristica 48'!$C169=0,'Heuristica 48'!$B169=0,'Heuristica 48'!$F169&lt;&gt;"inf",OR(AND(B168=0,'Heuristica 48'!$F169&lt;O168),B168&lt;&gt;0)),'Heuristica 48'!$F169,O168)</f>
        <v>48305</v>
      </c>
      <c r="Q169" t="s">
        <v>174</v>
      </c>
    </row>
    <row r="170" spans="1:17" x14ac:dyDescent="0.3">
      <c r="A170" t="s">
        <v>16</v>
      </c>
      <c r="B170">
        <v>2</v>
      </c>
      <c r="C170">
        <v>5</v>
      </c>
      <c r="D170">
        <v>0.2</v>
      </c>
      <c r="E170">
        <v>318</v>
      </c>
      <c r="F170">
        <v>61576</v>
      </c>
      <c r="G170">
        <v>1800.12</v>
      </c>
      <c r="H170">
        <v>0</v>
      </c>
      <c r="I170">
        <v>1</v>
      </c>
      <c r="J170">
        <v>1800.15</v>
      </c>
      <c r="K170">
        <v>984</v>
      </c>
      <c r="L170" s="33">
        <f>IF(F170&lt;&gt;"inf",'Heuristica 48'!$F170/O170-1)</f>
        <v>0.27473346444467439</v>
      </c>
      <c r="M170" s="39">
        <f t="shared" si="22"/>
        <v>0.12664490687010788</v>
      </c>
      <c r="N170">
        <f t="shared" si="23"/>
        <v>54654.31</v>
      </c>
      <c r="O170">
        <f>IF(AND('Heuristica 48'!$C170=0,'Heuristica 48'!$B170=0,'Heuristica 48'!$F170&lt;&gt;"inf",OR(AND(B169=0,'Heuristica 48'!$F170&lt;O169),B169&lt;&gt;0)),'Heuristica 48'!$F170,O169)</f>
        <v>48305</v>
      </c>
      <c r="Q170" t="s">
        <v>175</v>
      </c>
    </row>
    <row r="171" spans="1:17" x14ac:dyDescent="0.3">
      <c r="A171" t="s">
        <v>16</v>
      </c>
      <c r="B171">
        <v>2</v>
      </c>
      <c r="C171">
        <v>10</v>
      </c>
      <c r="D171">
        <v>0.05</v>
      </c>
      <c r="E171">
        <v>318</v>
      </c>
      <c r="F171">
        <v>52700.2</v>
      </c>
      <c r="G171">
        <v>1824.89</v>
      </c>
      <c r="H171">
        <v>0</v>
      </c>
      <c r="I171">
        <v>1</v>
      </c>
      <c r="J171">
        <v>1824.91</v>
      </c>
      <c r="K171">
        <v>1466</v>
      </c>
      <c r="L171" s="33">
        <f>IF(F171&lt;&gt;"inf",'Heuristica 48'!$F171/O171-1)</f>
        <v>9.0988510506158748E-2</v>
      </c>
      <c r="M171" s="39">
        <f t="shared" si="22"/>
        <v>-5.6226448488146952E-3</v>
      </c>
      <c r="N171">
        <f t="shared" si="23"/>
        <v>52998.19</v>
      </c>
      <c r="O171">
        <f>IF(AND('Heuristica 48'!$C171=0,'Heuristica 48'!$B171=0,'Heuristica 48'!$F171&lt;&gt;"inf",OR(AND(B170=0,'Heuristica 48'!$F171&lt;O170),B170&lt;&gt;0)),'Heuristica 48'!$F171,O170)</f>
        <v>48305</v>
      </c>
      <c r="Q171" t="s">
        <v>176</v>
      </c>
    </row>
    <row r="172" spans="1:17" x14ac:dyDescent="0.3">
      <c r="A172" t="s">
        <v>16</v>
      </c>
      <c r="B172">
        <v>2</v>
      </c>
      <c r="C172">
        <v>10</v>
      </c>
      <c r="D172">
        <v>0.1</v>
      </c>
      <c r="E172">
        <v>318</v>
      </c>
      <c r="F172">
        <v>71019.8</v>
      </c>
      <c r="G172">
        <v>1819.09</v>
      </c>
      <c r="H172">
        <v>3</v>
      </c>
      <c r="I172">
        <v>4</v>
      </c>
      <c r="J172">
        <v>1819.09</v>
      </c>
      <c r="K172">
        <v>1204</v>
      </c>
      <c r="L172" s="33">
        <f>IF(F172&lt;&gt;"inf",'Heuristica 48'!$F172/O172-1)</f>
        <v>0.47023703550357121</v>
      </c>
      <c r="M172" s="39">
        <f t="shared" si="22"/>
        <v>0.15199704651910828</v>
      </c>
      <c r="N172">
        <f t="shared" si="23"/>
        <v>61649.29</v>
      </c>
      <c r="O172">
        <f>IF(AND('Heuristica 48'!$C172=0,'Heuristica 48'!$B172=0,'Heuristica 48'!$F172&lt;&gt;"inf",OR(AND(B171=0,'Heuristica 48'!$F172&lt;O171),B171&lt;&gt;0)),'Heuristica 48'!$F172,O171)</f>
        <v>48305</v>
      </c>
      <c r="Q172" t="s">
        <v>177</v>
      </c>
    </row>
    <row r="173" spans="1:17" x14ac:dyDescent="0.3">
      <c r="A173" t="s">
        <v>16</v>
      </c>
      <c r="B173">
        <v>2</v>
      </c>
      <c r="C173">
        <v>10</v>
      </c>
      <c r="D173">
        <v>0.15</v>
      </c>
      <c r="E173">
        <v>318</v>
      </c>
      <c r="F173">
        <v>65114.3</v>
      </c>
      <c r="G173">
        <v>1819.58</v>
      </c>
      <c r="H173">
        <v>2</v>
      </c>
      <c r="I173">
        <v>3</v>
      </c>
      <c r="J173">
        <v>1819.58</v>
      </c>
      <c r="K173">
        <v>1135</v>
      </c>
      <c r="L173" s="33">
        <f>IF(F173&lt;&gt;"inf",'Heuristica 48'!$F173/O173-1)</f>
        <v>0.34798261049580792</v>
      </c>
      <c r="M173" s="39">
        <f t="shared" si="22"/>
        <v>-8.9557900559330439E-2</v>
      </c>
      <c r="N173">
        <f t="shared" si="23"/>
        <v>71519.429999999993</v>
      </c>
      <c r="O173">
        <f>IF(AND('Heuristica 48'!$C173=0,'Heuristica 48'!$B173=0,'Heuristica 48'!$F173&lt;&gt;"inf",OR(AND(B172=0,'Heuristica 48'!$F173&lt;O172),B172&lt;&gt;0)),'Heuristica 48'!$F173,O172)</f>
        <v>48305</v>
      </c>
      <c r="Q173" t="s">
        <v>178</v>
      </c>
    </row>
    <row r="174" spans="1:17" x14ac:dyDescent="0.3">
      <c r="A174" t="s">
        <v>16</v>
      </c>
      <c r="B174">
        <v>2</v>
      </c>
      <c r="C174">
        <v>10</v>
      </c>
      <c r="D174">
        <v>0.2</v>
      </c>
      <c r="E174">
        <v>318</v>
      </c>
      <c r="F174">
        <v>107988</v>
      </c>
      <c r="G174">
        <v>1819.8</v>
      </c>
      <c r="H174">
        <v>0</v>
      </c>
      <c r="I174">
        <v>1</v>
      </c>
      <c r="J174">
        <v>1819.8</v>
      </c>
      <c r="K174">
        <v>1297</v>
      </c>
      <c r="L174" s="33">
        <f>IF(F174&lt;&gt;"inf",'Heuristica 48'!$F174/O174-1)</f>
        <v>1.2355449746403062</v>
      </c>
      <c r="M174" s="39">
        <f t="shared" si="22"/>
        <v>0.41624238062176278</v>
      </c>
      <c r="N174">
        <f t="shared" si="23"/>
        <v>76249.66</v>
      </c>
      <c r="O174">
        <f>IF(AND('Heuristica 48'!$C174=0,'Heuristica 48'!$B174=0,'Heuristica 48'!$F174&lt;&gt;"inf",OR(AND(B173=0,'Heuristica 48'!$F174&lt;O173),B173&lt;&gt;0)),'Heuristica 48'!$F174,O173)</f>
        <v>48305</v>
      </c>
      <c r="Q174" t="s">
        <v>179</v>
      </c>
    </row>
    <row r="175" spans="1:17" x14ac:dyDescent="0.3">
      <c r="A175" t="s">
        <v>16</v>
      </c>
      <c r="B175">
        <v>2</v>
      </c>
      <c r="C175">
        <v>25</v>
      </c>
      <c r="D175">
        <v>0.05</v>
      </c>
      <c r="E175">
        <v>318</v>
      </c>
      <c r="F175">
        <v>52566.3</v>
      </c>
      <c r="G175">
        <v>1818.36</v>
      </c>
      <c r="H175">
        <v>0</v>
      </c>
      <c r="I175">
        <v>1</v>
      </c>
      <c r="J175">
        <v>1818.36</v>
      </c>
      <c r="K175">
        <v>2390</v>
      </c>
      <c r="L175" s="33">
        <f>IF(F175&lt;&gt;"inf",'Heuristica 48'!$F175/O175-1)</f>
        <v>8.8216540730773341E-2</v>
      </c>
      <c r="M175" s="39">
        <f t="shared" si="22"/>
        <v>8.4273381535362457E-2</v>
      </c>
      <c r="N175">
        <f t="shared" si="23"/>
        <v>48480.67</v>
      </c>
      <c r="O175">
        <f>IF(AND('Heuristica 48'!$C175=0,'Heuristica 48'!$B175=0,'Heuristica 48'!$F175&lt;&gt;"inf",OR(AND(B174=0,'Heuristica 48'!$F175&lt;O174),B174&lt;&gt;0)),'Heuristica 48'!$F175,O174)</f>
        <v>48305</v>
      </c>
      <c r="Q175" t="s">
        <v>180</v>
      </c>
    </row>
    <row r="176" spans="1:17" x14ac:dyDescent="0.3">
      <c r="A176" t="s">
        <v>16</v>
      </c>
      <c r="B176">
        <v>2</v>
      </c>
      <c r="C176">
        <v>25</v>
      </c>
      <c r="D176">
        <v>0.1</v>
      </c>
      <c r="E176">
        <v>318</v>
      </c>
      <c r="F176">
        <v>54237.3</v>
      </c>
      <c r="G176">
        <v>1818.57</v>
      </c>
      <c r="H176">
        <v>0</v>
      </c>
      <c r="I176">
        <v>1</v>
      </c>
      <c r="J176">
        <v>1818.57</v>
      </c>
      <c r="K176">
        <v>2863</v>
      </c>
      <c r="L176" s="33">
        <f>IF(F176&lt;&gt;"inf",'Heuristica 48'!$F176/O176-1)</f>
        <v>0.12280923299865454</v>
      </c>
      <c r="M176" s="39">
        <f t="shared" si="22"/>
        <v>4.764410314476919E-2</v>
      </c>
      <c r="N176">
        <f t="shared" si="23"/>
        <v>51770.73</v>
      </c>
      <c r="O176">
        <f>IF(AND('Heuristica 48'!$C176=0,'Heuristica 48'!$B176=0,'Heuristica 48'!$F176&lt;&gt;"inf",OR(AND(B175=0,'Heuristica 48'!$F176&lt;O175),B175&lt;&gt;0)),'Heuristica 48'!$F176,O175)</f>
        <v>48305</v>
      </c>
      <c r="Q176" t="s">
        <v>181</v>
      </c>
    </row>
    <row r="177" spans="1:17" x14ac:dyDescent="0.3">
      <c r="A177" t="s">
        <v>16</v>
      </c>
      <c r="B177">
        <v>2</v>
      </c>
      <c r="C177">
        <v>25</v>
      </c>
      <c r="D177">
        <v>0.15</v>
      </c>
      <c r="E177">
        <v>318</v>
      </c>
      <c r="F177">
        <v>58244.7</v>
      </c>
      <c r="G177">
        <v>1859.59</v>
      </c>
      <c r="H177">
        <v>0</v>
      </c>
      <c r="I177">
        <v>1</v>
      </c>
      <c r="J177">
        <v>1859.59</v>
      </c>
      <c r="K177">
        <v>1381</v>
      </c>
      <c r="L177" s="33">
        <f>IF(F177&lt;&gt;"inf",'Heuristica 48'!$F177/O177-1)</f>
        <v>0.20576958906945442</v>
      </c>
      <c r="M177" s="39">
        <f t="shared" si="22"/>
        <v>-0.90383951978848254</v>
      </c>
      <c r="N177">
        <f t="shared" si="23"/>
        <v>605703.09</v>
      </c>
      <c r="O177">
        <f>IF(AND('Heuristica 48'!$C177=0,'Heuristica 48'!$B177=0,'Heuristica 48'!$F177&lt;&gt;"inf",OR(AND(B176=0,'Heuristica 48'!$F177&lt;O176),B176&lt;&gt;0)),'Heuristica 48'!$F177,O176)</f>
        <v>48305</v>
      </c>
      <c r="Q177" t="s">
        <v>182</v>
      </c>
    </row>
    <row r="178" spans="1:17" x14ac:dyDescent="0.3">
      <c r="A178" t="s">
        <v>16</v>
      </c>
      <c r="B178">
        <v>2</v>
      </c>
      <c r="C178">
        <v>25</v>
      </c>
      <c r="D178">
        <v>0.2</v>
      </c>
      <c r="E178">
        <v>318</v>
      </c>
      <c r="F178">
        <v>73906</v>
      </c>
      <c r="G178">
        <v>1857.78</v>
      </c>
      <c r="H178">
        <v>2</v>
      </c>
      <c r="I178">
        <v>3</v>
      </c>
      <c r="J178">
        <v>1857.78</v>
      </c>
      <c r="K178">
        <v>1239</v>
      </c>
      <c r="L178" s="33">
        <f>IF(F178&lt;&gt;"inf",'Heuristica 48'!$F178/O178-1)</f>
        <v>0.52998654383604182</v>
      </c>
      <c r="M178" s="39">
        <f t="shared" si="22"/>
        <v>-8.4813899198515674E-2</v>
      </c>
      <c r="N178">
        <f t="shared" si="23"/>
        <v>80755.16</v>
      </c>
      <c r="O178">
        <f>IF(AND('Heuristica 48'!$C178=0,'Heuristica 48'!$B178=0,'Heuristica 48'!$F178&lt;&gt;"inf",OR(AND(B177=0,'Heuristica 48'!$F178&lt;O177),B177&lt;&gt;0)),'Heuristica 48'!$F178,O177)</f>
        <v>48305</v>
      </c>
      <c r="Q178" t="s">
        <v>183</v>
      </c>
    </row>
    <row r="179" spans="1:17" x14ac:dyDescent="0.3">
      <c r="A179" t="s">
        <v>16</v>
      </c>
      <c r="B179">
        <v>2</v>
      </c>
      <c r="C179">
        <v>50</v>
      </c>
      <c r="D179">
        <v>0.05</v>
      </c>
      <c r="E179">
        <v>318</v>
      </c>
      <c r="F179">
        <v>51888</v>
      </c>
      <c r="G179">
        <v>1816.14</v>
      </c>
      <c r="H179">
        <v>0</v>
      </c>
      <c r="I179">
        <v>1</v>
      </c>
      <c r="J179">
        <v>1816.14</v>
      </c>
      <c r="K179">
        <v>2354</v>
      </c>
      <c r="L179" s="33">
        <f>IF(F179&lt;&gt;"inf",'Heuristica 48'!$F179/O179-1)</f>
        <v>7.4174516095642185E-2</v>
      </c>
      <c r="M179" s="39">
        <f t="shared" si="22"/>
        <v>3.7183740713659486E-2</v>
      </c>
      <c r="N179">
        <f t="shared" si="23"/>
        <v>50027.78</v>
      </c>
      <c r="O179">
        <f>IF(AND('Heuristica 48'!$C179=0,'Heuristica 48'!$B179=0,'Heuristica 48'!$F179&lt;&gt;"inf",OR(AND(B178=0,'Heuristica 48'!$F179&lt;O178),B178&lt;&gt;0)),'Heuristica 48'!$F179,O178)</f>
        <v>48305</v>
      </c>
      <c r="Q179" t="s">
        <v>184</v>
      </c>
    </row>
    <row r="180" spans="1:17" x14ac:dyDescent="0.3">
      <c r="A180" t="s">
        <v>16</v>
      </c>
      <c r="B180">
        <v>2</v>
      </c>
      <c r="C180">
        <v>50</v>
      </c>
      <c r="D180">
        <v>0.1</v>
      </c>
      <c r="E180">
        <v>318</v>
      </c>
      <c r="F180">
        <v>55044.800000000003</v>
      </c>
      <c r="G180">
        <v>1824.44</v>
      </c>
      <c r="H180">
        <v>0</v>
      </c>
      <c r="I180">
        <v>1</v>
      </c>
      <c r="J180">
        <v>1824.44</v>
      </c>
      <c r="K180">
        <v>2215</v>
      </c>
      <c r="L180" s="33">
        <f>IF(F180&lt;&gt;"inf",'Heuristica 48'!$F180/O180-1)</f>
        <v>0.13952592899285787</v>
      </c>
      <c r="M180" s="39">
        <f t="shared" si="22"/>
        <v>4.2828987738923852E-2</v>
      </c>
      <c r="N180">
        <f t="shared" si="23"/>
        <v>52784.11</v>
      </c>
      <c r="O180">
        <f>IF(AND('Heuristica 48'!$C180=0,'Heuristica 48'!$B180=0,'Heuristica 48'!$F180&lt;&gt;"inf",OR(AND(B179=0,'Heuristica 48'!$F180&lt;O179),B179&lt;&gt;0)),'Heuristica 48'!$F180,O179)</f>
        <v>48305</v>
      </c>
      <c r="Q180" t="s">
        <v>185</v>
      </c>
    </row>
    <row r="181" spans="1:17" x14ac:dyDescent="0.3">
      <c r="A181" t="s">
        <v>16</v>
      </c>
      <c r="B181">
        <v>2</v>
      </c>
      <c r="C181">
        <v>50</v>
      </c>
      <c r="D181">
        <v>0.15</v>
      </c>
      <c r="E181">
        <v>318</v>
      </c>
      <c r="F181">
        <v>61050.400000000001</v>
      </c>
      <c r="G181">
        <v>1844.93</v>
      </c>
      <c r="H181">
        <v>1</v>
      </c>
      <c r="I181">
        <v>2</v>
      </c>
      <c r="J181">
        <v>1844.93</v>
      </c>
      <c r="K181">
        <v>1028</v>
      </c>
      <c r="L181" s="33">
        <f>IF(F181&lt;&gt;"inf",'Heuristica 48'!$F181/O181-1)</f>
        <v>0.26385260325018112</v>
      </c>
      <c r="M181" s="39">
        <f t="shared" si="22"/>
        <v>8.6225511325328519E-3</v>
      </c>
      <c r="N181">
        <f t="shared" si="23"/>
        <v>60528.49</v>
      </c>
      <c r="O181">
        <f>IF(AND('Heuristica 48'!$C181=0,'Heuristica 48'!$B181=0,'Heuristica 48'!$F181&lt;&gt;"inf",OR(AND(B180=0,'Heuristica 48'!$F181&lt;O180),B180&lt;&gt;0)),'Heuristica 48'!$F181,O180)</f>
        <v>48305</v>
      </c>
      <c r="Q181" t="s">
        <v>186</v>
      </c>
    </row>
    <row r="182" spans="1:17" x14ac:dyDescent="0.3">
      <c r="A182" t="s">
        <v>16</v>
      </c>
      <c r="B182">
        <v>2</v>
      </c>
      <c r="C182">
        <v>50</v>
      </c>
      <c r="D182">
        <v>0.2</v>
      </c>
      <c r="E182">
        <v>318</v>
      </c>
      <c r="F182">
        <v>84661.1</v>
      </c>
      <c r="G182">
        <v>1699.58</v>
      </c>
      <c r="H182">
        <v>1</v>
      </c>
      <c r="I182">
        <v>3</v>
      </c>
      <c r="J182">
        <v>1820.63</v>
      </c>
      <c r="K182">
        <v>1261</v>
      </c>
      <c r="L182" s="33">
        <f>IF(F182&lt;&gt;"inf",'Heuristica 48'!$F182/O182-1)</f>
        <v>0.75263637304626863</v>
      </c>
      <c r="M182" s="39">
        <f t="shared" si="22"/>
        <v>8.5128826932788559E-2</v>
      </c>
      <c r="N182">
        <f t="shared" si="23"/>
        <v>78019.399999999994</v>
      </c>
      <c r="O182">
        <f>IF(AND('Heuristica 48'!$C182=0,'Heuristica 48'!$B182=0,'Heuristica 48'!$F182&lt;&gt;"inf",OR(AND(B181=0,'Heuristica 48'!$F182&lt;O181),B181&lt;&gt;0)),'Heuristica 48'!$F182,O181)</f>
        <v>48305</v>
      </c>
      <c r="Q182" t="s">
        <v>187</v>
      </c>
    </row>
    <row r="183" spans="1:17" x14ac:dyDescent="0.3">
      <c r="A183" t="s">
        <v>16</v>
      </c>
      <c r="B183">
        <v>3</v>
      </c>
      <c r="C183">
        <v>0</v>
      </c>
      <c r="D183">
        <v>0.05</v>
      </c>
      <c r="E183">
        <v>318</v>
      </c>
      <c r="F183">
        <v>51480.3</v>
      </c>
      <c r="G183">
        <v>1806.25</v>
      </c>
      <c r="H183">
        <v>0</v>
      </c>
      <c r="I183">
        <v>1</v>
      </c>
      <c r="J183">
        <v>1806.29</v>
      </c>
      <c r="K183">
        <v>6979</v>
      </c>
      <c r="L183" s="33">
        <f>IF(F183&lt;&gt;"inf",'Heuristica 48'!$F183/O183-1)</f>
        <v>6.5734396025256325E-2</v>
      </c>
      <c r="M183" s="39">
        <f t="shared" si="22"/>
        <v>3.0470152269693518E-2</v>
      </c>
      <c r="N183">
        <f t="shared" si="23"/>
        <v>49958.07</v>
      </c>
      <c r="O183">
        <f>IF(AND('Heuristica 48'!$C183=0,'Heuristica 48'!$B183=0,'Heuristica 48'!$F183&lt;&gt;"inf",OR(AND(B182=0,'Heuristica 48'!$F183&lt;O182),B182&lt;&gt;0)),'Heuristica 48'!$F183,O182)</f>
        <v>48305</v>
      </c>
      <c r="Q183" t="s">
        <v>188</v>
      </c>
    </row>
    <row r="184" spans="1:17" x14ac:dyDescent="0.3">
      <c r="A184" t="s">
        <v>16</v>
      </c>
      <c r="B184">
        <v>3</v>
      </c>
      <c r="C184">
        <v>0</v>
      </c>
      <c r="D184">
        <v>0.1</v>
      </c>
      <c r="E184">
        <v>318</v>
      </c>
      <c r="F184">
        <v>61362.6</v>
      </c>
      <c r="G184">
        <v>1839.02</v>
      </c>
      <c r="H184">
        <v>0</v>
      </c>
      <c r="I184">
        <v>1</v>
      </c>
      <c r="J184">
        <v>1839.3</v>
      </c>
      <c r="K184">
        <v>1359</v>
      </c>
      <c r="L184" s="33">
        <f>IF(F184&lt;&gt;"inf",'Heuristica 48'!$F184/O184-1)</f>
        <v>0.27031570230824964</v>
      </c>
      <c r="M184" s="39">
        <f t="shared" si="22"/>
        <v>-1.1534083715134202E-2</v>
      </c>
      <c r="N184">
        <f t="shared" si="23"/>
        <v>62078.62</v>
      </c>
      <c r="O184">
        <f>IF(AND('Heuristica 48'!$C184=0,'Heuristica 48'!$B184=0,'Heuristica 48'!$F184&lt;&gt;"inf",OR(AND(B183=0,'Heuristica 48'!$F184&lt;O183),B183&lt;&gt;0)),'Heuristica 48'!$F184,O183)</f>
        <v>48305</v>
      </c>
      <c r="Q184" t="s">
        <v>189</v>
      </c>
    </row>
    <row r="185" spans="1:17" x14ac:dyDescent="0.3">
      <c r="A185" t="s">
        <v>16</v>
      </c>
      <c r="B185">
        <v>3</v>
      </c>
      <c r="C185">
        <v>10</v>
      </c>
      <c r="D185">
        <v>0.05</v>
      </c>
      <c r="E185">
        <v>318</v>
      </c>
      <c r="F185">
        <v>52548.6</v>
      </c>
      <c r="G185">
        <v>1808.78</v>
      </c>
      <c r="H185">
        <v>0</v>
      </c>
      <c r="I185">
        <v>1</v>
      </c>
      <c r="J185">
        <v>1808.78</v>
      </c>
      <c r="K185">
        <v>5092</v>
      </c>
      <c r="L185" s="33">
        <f>IF(F185&lt;&gt;"inf",'Heuristica 48'!$F185/O185-1)</f>
        <v>8.7850119035296492E-2</v>
      </c>
      <c r="M185" s="39">
        <f t="shared" si="22"/>
        <v>4.5486957227601099E-2</v>
      </c>
      <c r="N185">
        <f t="shared" si="23"/>
        <v>50262.32</v>
      </c>
      <c r="O185">
        <f>IF(AND('Heuristica 48'!$C185=0,'Heuristica 48'!$B185=0,'Heuristica 48'!$F185&lt;&gt;"inf",OR(AND(B184=0,'Heuristica 48'!$F185&lt;O184),B184&lt;&gt;0)),'Heuristica 48'!$F185,O184)</f>
        <v>48305</v>
      </c>
      <c r="Q185" t="s">
        <v>190</v>
      </c>
    </row>
    <row r="186" spans="1:17" x14ac:dyDescent="0.3">
      <c r="A186" t="s">
        <v>16</v>
      </c>
      <c r="B186">
        <v>3</v>
      </c>
      <c r="C186">
        <v>10</v>
      </c>
      <c r="D186">
        <v>0.1</v>
      </c>
      <c r="E186">
        <v>318</v>
      </c>
      <c r="F186">
        <v>61921.1</v>
      </c>
      <c r="G186">
        <v>1823.15</v>
      </c>
      <c r="H186">
        <v>0</v>
      </c>
      <c r="I186">
        <v>1</v>
      </c>
      <c r="J186">
        <v>1823.16</v>
      </c>
      <c r="K186">
        <v>1863</v>
      </c>
      <c r="L186" s="33">
        <f>IF(F186&lt;&gt;"inf",'Heuristica 48'!$F186/O186-1)</f>
        <v>0.28187765241693397</v>
      </c>
      <c r="M186" s="39">
        <f t="shared" si="22"/>
        <v>-6.2897782760501064E-2</v>
      </c>
      <c r="N186">
        <f t="shared" si="23"/>
        <v>66077.210000000006</v>
      </c>
      <c r="O186">
        <f>IF(AND('Heuristica 48'!$C186=0,'Heuristica 48'!$B186=0,'Heuristica 48'!$F186&lt;&gt;"inf",OR(AND(B185=0,'Heuristica 48'!$F186&lt;O185),B185&lt;&gt;0)),'Heuristica 48'!$F186,O185)</f>
        <v>48305</v>
      </c>
      <c r="Q186" t="s">
        <v>191</v>
      </c>
    </row>
    <row r="187" spans="1:17" x14ac:dyDescent="0.3">
      <c r="A187" t="s">
        <v>16</v>
      </c>
      <c r="B187">
        <v>3</v>
      </c>
      <c r="C187">
        <v>25</v>
      </c>
      <c r="D187">
        <v>0.05</v>
      </c>
      <c r="E187">
        <v>318</v>
      </c>
      <c r="F187">
        <v>51188.3</v>
      </c>
      <c r="G187">
        <v>1831.65</v>
      </c>
      <c r="H187">
        <v>0</v>
      </c>
      <c r="I187">
        <v>1</v>
      </c>
      <c r="J187">
        <v>1831.65</v>
      </c>
      <c r="K187">
        <v>5035</v>
      </c>
      <c r="L187" s="33">
        <f>IF(F187&lt;&gt;"inf",'Heuristica 48'!$F187/O187-1)</f>
        <v>5.968947313942663E-2</v>
      </c>
      <c r="M187" s="39">
        <f t="shared" si="22"/>
        <v>2.2894085081876181E-2</v>
      </c>
      <c r="N187">
        <f t="shared" si="23"/>
        <v>50042.62</v>
      </c>
      <c r="O187">
        <f>IF(AND('Heuristica 48'!$C187=0,'Heuristica 48'!$B187=0,'Heuristica 48'!$F187&lt;&gt;"inf",OR(AND(B186=0,'Heuristica 48'!$F187&lt;O186),B186&lt;&gt;0)),'Heuristica 48'!$F187,O186)</f>
        <v>48305</v>
      </c>
      <c r="Q187" t="s">
        <v>192</v>
      </c>
    </row>
    <row r="188" spans="1:17" x14ac:dyDescent="0.3">
      <c r="A188" t="s">
        <v>16</v>
      </c>
      <c r="B188">
        <v>3</v>
      </c>
      <c r="C188">
        <v>25</v>
      </c>
      <c r="D188">
        <v>0.1</v>
      </c>
      <c r="E188">
        <v>318</v>
      </c>
      <c r="F188">
        <v>55842.1</v>
      </c>
      <c r="G188">
        <v>1854.62</v>
      </c>
      <c r="H188">
        <v>0</v>
      </c>
      <c r="I188">
        <v>1</v>
      </c>
      <c r="J188">
        <v>1854.62</v>
      </c>
      <c r="K188">
        <v>2038</v>
      </c>
      <c r="L188" s="33">
        <f>IF(F188&lt;&gt;"inf",'Heuristica 48'!$F188/O188-1)</f>
        <v>0.1560314667218714</v>
      </c>
      <c r="M188" s="39">
        <f t="shared" si="22"/>
        <v>-5.325655460396872E-2</v>
      </c>
      <c r="N188">
        <f t="shared" si="23"/>
        <v>58983.35</v>
      </c>
      <c r="O188">
        <f>IF(AND('Heuristica 48'!$C188=0,'Heuristica 48'!$B188=0,'Heuristica 48'!$F188&lt;&gt;"inf",OR(AND(B187=0,'Heuristica 48'!$F188&lt;O187),B187&lt;&gt;0)),'Heuristica 48'!$F188,O187)</f>
        <v>48305</v>
      </c>
      <c r="Q188" t="s">
        <v>193</v>
      </c>
    </row>
    <row r="189" spans="1:17" x14ac:dyDescent="0.3">
      <c r="A189" t="s">
        <v>16</v>
      </c>
      <c r="B189">
        <v>3</v>
      </c>
      <c r="C189">
        <v>50</v>
      </c>
      <c r="D189">
        <v>0.05</v>
      </c>
      <c r="E189">
        <v>318</v>
      </c>
      <c r="F189">
        <v>52057.8</v>
      </c>
      <c r="G189">
        <v>1812.01</v>
      </c>
      <c r="H189">
        <v>0</v>
      </c>
      <c r="I189">
        <v>1</v>
      </c>
      <c r="J189">
        <v>1812.01</v>
      </c>
      <c r="K189">
        <v>5242</v>
      </c>
      <c r="L189" s="33">
        <f>IF(F189&lt;&gt;"inf",'Heuristica 48'!$F189/O189-1)</f>
        <v>7.7689680157333685E-2</v>
      </c>
      <c r="M189" s="39">
        <f t="shared" si="22"/>
        <v>3.3933355154234679E-2</v>
      </c>
      <c r="N189">
        <f t="shared" si="23"/>
        <v>50349.279999999999</v>
      </c>
      <c r="O189">
        <f>IF(AND('Heuristica 48'!$C189=0,'Heuristica 48'!$B189=0,'Heuristica 48'!$F189&lt;&gt;"inf",OR(AND(B188=0,'Heuristica 48'!$F189&lt;O188),B188&lt;&gt;0)),'Heuristica 48'!$F189,O188)</f>
        <v>48305</v>
      </c>
      <c r="Q189" t="s">
        <v>194</v>
      </c>
    </row>
    <row r="190" spans="1:17" x14ac:dyDescent="0.3">
      <c r="A190" t="s">
        <v>16</v>
      </c>
      <c r="B190">
        <v>3</v>
      </c>
      <c r="C190">
        <v>50</v>
      </c>
      <c r="D190">
        <v>0.1</v>
      </c>
      <c r="E190">
        <v>318</v>
      </c>
      <c r="F190">
        <v>66092.600000000006</v>
      </c>
      <c r="G190">
        <v>1858.88</v>
      </c>
      <c r="H190">
        <v>0</v>
      </c>
      <c r="I190">
        <v>1</v>
      </c>
      <c r="J190">
        <v>1858.88</v>
      </c>
      <c r="K190">
        <v>1220</v>
      </c>
      <c r="L190" s="33">
        <f>IF(F190&lt;&gt;"inf",'Heuristica 48'!$F190/O190-1)</f>
        <v>0.36823517234240777</v>
      </c>
      <c r="M190" s="39">
        <f t="shared" si="22"/>
        <v>7.1155369601323626E-2</v>
      </c>
      <c r="N190">
        <f t="shared" si="23"/>
        <v>61702.16</v>
      </c>
      <c r="O190">
        <f>IF(AND('Heuristica 48'!$C190=0,'Heuristica 48'!$B190=0,'Heuristica 48'!$F190&lt;&gt;"inf",OR(AND(B189=0,'Heuristica 48'!$F190&lt;O189),B189&lt;&gt;0)),'Heuristica 48'!$F190,O189)</f>
        <v>48305</v>
      </c>
      <c r="Q190" t="s">
        <v>195</v>
      </c>
    </row>
    <row r="191" spans="1:17" x14ac:dyDescent="0.3">
      <c r="A191" t="s">
        <v>15</v>
      </c>
      <c r="B191">
        <v>0</v>
      </c>
      <c r="C191">
        <v>0</v>
      </c>
      <c r="D191">
        <v>0.05</v>
      </c>
      <c r="E191">
        <v>318</v>
      </c>
      <c r="F191">
        <v>33275</v>
      </c>
      <c r="G191">
        <v>1517.93</v>
      </c>
      <c r="H191">
        <v>0</v>
      </c>
      <c r="I191">
        <v>5</v>
      </c>
      <c r="J191">
        <v>1802.62</v>
      </c>
      <c r="K191">
        <v>13341</v>
      </c>
      <c r="L191" s="33">
        <f>IF(F191&lt;&gt;"inf",'Heuristica 48'!$F191/O191-1)</f>
        <v>0</v>
      </c>
      <c r="M191" s="39">
        <f t="shared" si="22"/>
        <v>3.3428741089685854E-2</v>
      </c>
      <c r="N191">
        <f t="shared" si="23"/>
        <v>32198.639999999999</v>
      </c>
      <c r="O191">
        <f>IF(AND('Heuristica 48'!$C191=0,'Heuristica 48'!$B191=0,'Heuristica 48'!$F191&lt;&gt;"inf",OR(AND(B190=0,'Heuristica 48'!$F191&lt;O190),B190&lt;&gt;0)),'Heuristica 48'!$F191,O190)</f>
        <v>33275</v>
      </c>
      <c r="Q191" t="s">
        <v>196</v>
      </c>
    </row>
    <row r="192" spans="1:17" x14ac:dyDescent="0.3">
      <c r="A192" t="s">
        <v>15</v>
      </c>
      <c r="B192">
        <v>0</v>
      </c>
      <c r="C192">
        <v>0</v>
      </c>
      <c r="D192">
        <v>0.1</v>
      </c>
      <c r="E192">
        <v>318</v>
      </c>
      <c r="F192">
        <v>32469.4</v>
      </c>
      <c r="G192">
        <v>1365.74</v>
      </c>
      <c r="H192">
        <v>0</v>
      </c>
      <c r="I192">
        <v>8</v>
      </c>
      <c r="J192">
        <v>1802.62</v>
      </c>
      <c r="K192">
        <v>14391</v>
      </c>
      <c r="L192" s="33">
        <f>IF(F192&lt;&gt;"inf",'Heuristica 48'!$F192/O192-1)</f>
        <v>0</v>
      </c>
      <c r="M192" s="39">
        <f t="shared" si="22"/>
        <v>8.4090508170531209E-3</v>
      </c>
      <c r="N192">
        <f t="shared" si="23"/>
        <v>32198.639999999999</v>
      </c>
      <c r="O192">
        <f>IF(AND('Heuristica 48'!$C192=0,'Heuristica 48'!$B192=0,'Heuristica 48'!$F192&lt;&gt;"inf",OR(AND(B191=0,'Heuristica 48'!$F192&lt;O191),B191&lt;&gt;0)),'Heuristica 48'!$F192,O191)</f>
        <v>32469.4</v>
      </c>
      <c r="Q192" t="s">
        <v>197</v>
      </c>
    </row>
    <row r="193" spans="1:17" x14ac:dyDescent="0.3">
      <c r="A193" t="s">
        <v>15</v>
      </c>
      <c r="B193">
        <v>0</v>
      </c>
      <c r="C193">
        <v>0</v>
      </c>
      <c r="D193">
        <v>0.15</v>
      </c>
      <c r="E193">
        <v>318</v>
      </c>
      <c r="F193">
        <v>32648.3</v>
      </c>
      <c r="G193">
        <v>1037.8499999999999</v>
      </c>
      <c r="H193">
        <v>0</v>
      </c>
      <c r="I193">
        <v>8</v>
      </c>
      <c r="J193">
        <v>1800.35</v>
      </c>
      <c r="K193">
        <v>15856</v>
      </c>
      <c r="L193" s="33">
        <f>IF(F193&lt;&gt;"inf",'Heuristica 48'!$F193/O193-1)</f>
        <v>5.5098030761269179E-3</v>
      </c>
      <c r="M193" s="39">
        <f t="shared" si="22"/>
        <v>1.3965186107239402E-2</v>
      </c>
      <c r="N193">
        <f t="shared" si="23"/>
        <v>32198.639999999999</v>
      </c>
      <c r="O193">
        <f>IF(AND('Heuristica 48'!$C193=0,'Heuristica 48'!$B193=0,'Heuristica 48'!$F193&lt;&gt;"inf",OR(AND(B192=0,'Heuristica 48'!$F193&lt;O192),B192&lt;&gt;0)),'Heuristica 48'!$F193,O192)</f>
        <v>32469.4</v>
      </c>
      <c r="Q193" t="s">
        <v>198</v>
      </c>
    </row>
    <row r="194" spans="1:17" x14ac:dyDescent="0.3">
      <c r="A194" t="s">
        <v>15</v>
      </c>
      <c r="B194">
        <v>0</v>
      </c>
      <c r="C194">
        <v>0</v>
      </c>
      <c r="D194">
        <v>0.2</v>
      </c>
      <c r="E194">
        <v>318</v>
      </c>
      <c r="F194">
        <v>32736.7</v>
      </c>
      <c r="G194">
        <v>1304.32</v>
      </c>
      <c r="H194">
        <v>0</v>
      </c>
      <c r="I194">
        <v>4</v>
      </c>
      <c r="J194">
        <v>1802.86</v>
      </c>
      <c r="K194">
        <v>14409</v>
      </c>
      <c r="L194" s="33">
        <f>IF(F194&lt;&gt;"inf",'Heuristica 48'!$F194/O194-1)</f>
        <v>8.2323664742802727E-3</v>
      </c>
      <c r="M194" s="39">
        <f t="shared" si="22"/>
        <v>1.6710643679360482E-2</v>
      </c>
      <c r="N194">
        <f t="shared" si="23"/>
        <v>32198.639999999999</v>
      </c>
      <c r="O194">
        <f>IF(AND('Heuristica 48'!$C194=0,'Heuristica 48'!$B194=0,'Heuristica 48'!$F194&lt;&gt;"inf",OR(AND(B193=0,'Heuristica 48'!$F194&lt;O193),B193&lt;&gt;0)),'Heuristica 48'!$F194,O193)</f>
        <v>32469.4</v>
      </c>
      <c r="Q194" t="s">
        <v>199</v>
      </c>
    </row>
    <row r="195" spans="1:17" x14ac:dyDescent="0.3">
      <c r="A195" t="s">
        <v>15</v>
      </c>
      <c r="B195">
        <v>1</v>
      </c>
      <c r="C195">
        <v>5</v>
      </c>
      <c r="D195">
        <v>0.05</v>
      </c>
      <c r="E195">
        <v>318</v>
      </c>
      <c r="F195">
        <v>41907.599999999999</v>
      </c>
      <c r="G195">
        <v>1815.87</v>
      </c>
      <c r="H195">
        <v>0</v>
      </c>
      <c r="I195">
        <v>1</v>
      </c>
      <c r="J195">
        <v>1815.96</v>
      </c>
      <c r="K195">
        <v>970</v>
      </c>
      <c r="L195" s="33">
        <f>IF(F195&lt;&gt;"inf",'Heuristica 48'!$F195/O195-1)</f>
        <v>0.29067984009559766</v>
      </c>
      <c r="M195" s="39">
        <f t="shared" ref="M195:M258" si="24">IF(AND(F195&lt;&gt;"inf",N195&lt;&gt;0),F195/N195-1,"---")</f>
        <v>0.27909060026694266</v>
      </c>
      <c r="N195">
        <f t="shared" ref="N195:N258" si="25">SUMPRODUCT(($A$512:$A$1135=A195)*($B$512:$B$1135=B195)*($C$512:$C$1135=C195)*($D$512:$D$1135=D195)*($F$512:$F$1135))</f>
        <v>32763.59</v>
      </c>
      <c r="O195">
        <f>IF(AND('Heuristica 48'!$C195=0,'Heuristica 48'!$B195=0,'Heuristica 48'!$F195&lt;&gt;"inf",OR(AND(B194=0,'Heuristica 48'!$F195&lt;O194),B194&lt;&gt;0)),'Heuristica 48'!$F195,O194)</f>
        <v>32469.4</v>
      </c>
      <c r="Q195" t="s">
        <v>200</v>
      </c>
    </row>
    <row r="196" spans="1:17" x14ac:dyDescent="0.3">
      <c r="A196" t="s">
        <v>15</v>
      </c>
      <c r="B196">
        <v>1</v>
      </c>
      <c r="C196">
        <v>5</v>
      </c>
      <c r="D196">
        <v>0.1</v>
      </c>
      <c r="E196">
        <v>318</v>
      </c>
      <c r="F196">
        <v>42990.6</v>
      </c>
      <c r="G196">
        <v>1815.23</v>
      </c>
      <c r="H196">
        <v>0</v>
      </c>
      <c r="I196">
        <v>1</v>
      </c>
      <c r="J196">
        <v>1815.28</v>
      </c>
      <c r="K196">
        <v>890</v>
      </c>
      <c r="L196" s="33">
        <f>IF(F196&lt;&gt;"inf",'Heuristica 48'!$F196/O196-1)</f>
        <v>0.32403432154582457</v>
      </c>
      <c r="M196" s="39">
        <f t="shared" si="24"/>
        <v>0.30759981981592888</v>
      </c>
      <c r="N196">
        <f t="shared" si="25"/>
        <v>32877.49</v>
      </c>
      <c r="O196">
        <f>IF(AND('Heuristica 48'!$C196=0,'Heuristica 48'!$B196=0,'Heuristica 48'!$F196&lt;&gt;"inf",OR(AND(B195=0,'Heuristica 48'!$F196&lt;O195),B195&lt;&gt;0)),'Heuristica 48'!$F196,O195)</f>
        <v>32469.4</v>
      </c>
      <c r="Q196" t="s">
        <v>201</v>
      </c>
    </row>
    <row r="197" spans="1:17" x14ac:dyDescent="0.3">
      <c r="A197" t="s">
        <v>15</v>
      </c>
      <c r="B197">
        <v>1</v>
      </c>
      <c r="C197">
        <v>5</v>
      </c>
      <c r="D197">
        <v>0.15</v>
      </c>
      <c r="E197">
        <v>318</v>
      </c>
      <c r="F197">
        <v>43949.599999999999</v>
      </c>
      <c r="G197">
        <v>1817.7</v>
      </c>
      <c r="H197">
        <v>1</v>
      </c>
      <c r="I197">
        <v>2</v>
      </c>
      <c r="J197">
        <v>1817.7</v>
      </c>
      <c r="K197">
        <v>839</v>
      </c>
      <c r="L197" s="33">
        <f>IF(F197&lt;&gt;"inf",'Heuristica 48'!$F197/O197-1)</f>
        <v>0.35356982266380022</v>
      </c>
      <c r="M197" s="39">
        <f t="shared" si="24"/>
        <v>0.24032285375627915</v>
      </c>
      <c r="N197">
        <f t="shared" si="25"/>
        <v>35434</v>
      </c>
      <c r="O197">
        <f>IF(AND('Heuristica 48'!$C197=0,'Heuristica 48'!$B197=0,'Heuristica 48'!$F197&lt;&gt;"inf",OR(AND(B196=0,'Heuristica 48'!$F197&lt;O196),B196&lt;&gt;0)),'Heuristica 48'!$F197,O196)</f>
        <v>32469.4</v>
      </c>
      <c r="Q197" t="s">
        <v>202</v>
      </c>
    </row>
    <row r="198" spans="1:17" x14ac:dyDescent="0.3">
      <c r="A198" t="s">
        <v>15</v>
      </c>
      <c r="B198">
        <v>1</v>
      </c>
      <c r="C198">
        <v>5</v>
      </c>
      <c r="D198">
        <v>0.2</v>
      </c>
      <c r="E198">
        <v>318</v>
      </c>
      <c r="F198">
        <v>41617.199999999997</v>
      </c>
      <c r="G198">
        <v>1854.72</v>
      </c>
      <c r="H198">
        <v>0</v>
      </c>
      <c r="I198">
        <v>1</v>
      </c>
      <c r="J198">
        <v>1854.72</v>
      </c>
      <c r="K198">
        <v>925</v>
      </c>
      <c r="L198" s="33">
        <f>IF(F198&lt;&gt;"inf",'Heuristica 48'!$F198/O198-1)</f>
        <v>0.28173603454329288</v>
      </c>
      <c r="M198" s="39">
        <f t="shared" si="24"/>
        <v>0.11779511494430372</v>
      </c>
      <c r="N198">
        <f t="shared" si="25"/>
        <v>37231.51</v>
      </c>
      <c r="O198">
        <f>IF(AND('Heuristica 48'!$C198=0,'Heuristica 48'!$B198=0,'Heuristica 48'!$F198&lt;&gt;"inf",OR(AND(B197=0,'Heuristica 48'!$F198&lt;O197),B197&lt;&gt;0)),'Heuristica 48'!$F198,O197)</f>
        <v>32469.4</v>
      </c>
      <c r="Q198" t="s">
        <v>203</v>
      </c>
    </row>
    <row r="199" spans="1:17" x14ac:dyDescent="0.3">
      <c r="A199" t="s">
        <v>15</v>
      </c>
      <c r="B199">
        <v>1</v>
      </c>
      <c r="C199">
        <v>10</v>
      </c>
      <c r="D199">
        <v>0.05</v>
      </c>
      <c r="E199">
        <v>318</v>
      </c>
      <c r="F199">
        <v>41842</v>
      </c>
      <c r="G199">
        <v>1840.02</v>
      </c>
      <c r="H199">
        <v>1</v>
      </c>
      <c r="I199">
        <v>2</v>
      </c>
      <c r="J199">
        <v>1840.02</v>
      </c>
      <c r="K199">
        <v>903</v>
      </c>
      <c r="L199" s="33">
        <f>IF(F199&lt;&gt;"inf",'Heuristica 48'!$F199/O199-1)</f>
        <v>0.28865947630692279</v>
      </c>
      <c r="M199" s="39">
        <f t="shared" si="24"/>
        <v>0.2744751341500673</v>
      </c>
      <c r="N199">
        <f t="shared" si="25"/>
        <v>32830.769999999997</v>
      </c>
      <c r="O199">
        <f>IF(AND('Heuristica 48'!$C199=0,'Heuristica 48'!$B199=0,'Heuristica 48'!$F199&lt;&gt;"inf",OR(AND(B198=0,'Heuristica 48'!$F199&lt;O198),B198&lt;&gt;0)),'Heuristica 48'!$F199,O198)</f>
        <v>32469.4</v>
      </c>
      <c r="Q199" t="s">
        <v>204</v>
      </c>
    </row>
    <row r="200" spans="1:17" x14ac:dyDescent="0.3">
      <c r="A200" t="s">
        <v>15</v>
      </c>
      <c r="B200">
        <v>1</v>
      </c>
      <c r="C200">
        <v>10</v>
      </c>
      <c r="D200">
        <v>0.1</v>
      </c>
      <c r="E200">
        <v>318</v>
      </c>
      <c r="F200">
        <v>40943.199999999997</v>
      </c>
      <c r="G200">
        <v>1808.29</v>
      </c>
      <c r="H200">
        <v>0</v>
      </c>
      <c r="I200">
        <v>1</v>
      </c>
      <c r="J200">
        <v>1808.29</v>
      </c>
      <c r="K200">
        <v>869</v>
      </c>
      <c r="L200" s="33">
        <f>IF(F200&lt;&gt;"inf",'Heuristica 48'!$F200/O200-1)</f>
        <v>0.26097802854379792</v>
      </c>
      <c r="M200" s="39">
        <f t="shared" si="24"/>
        <v>0.19113381607235835</v>
      </c>
      <c r="N200">
        <f t="shared" si="25"/>
        <v>34373.300000000003</v>
      </c>
      <c r="O200">
        <f>IF(AND('Heuristica 48'!$C200=0,'Heuristica 48'!$B200=0,'Heuristica 48'!$F200&lt;&gt;"inf",OR(AND(B199=0,'Heuristica 48'!$F200&lt;O199),B199&lt;&gt;0)),'Heuristica 48'!$F200,O199)</f>
        <v>32469.4</v>
      </c>
      <c r="Q200" t="s">
        <v>205</v>
      </c>
    </row>
    <row r="201" spans="1:17" x14ac:dyDescent="0.3">
      <c r="A201" t="s">
        <v>15</v>
      </c>
      <c r="B201">
        <v>1</v>
      </c>
      <c r="C201">
        <v>10</v>
      </c>
      <c r="D201">
        <v>0.15</v>
      </c>
      <c r="E201">
        <v>318</v>
      </c>
      <c r="F201">
        <v>42921.8</v>
      </c>
      <c r="G201">
        <v>1815.18</v>
      </c>
      <c r="H201">
        <v>0</v>
      </c>
      <c r="I201">
        <v>1</v>
      </c>
      <c r="J201">
        <v>1815.18</v>
      </c>
      <c r="K201">
        <v>849</v>
      </c>
      <c r="L201" s="33">
        <f>IF(F201&lt;&gt;"inf",'Heuristica 48'!$F201/O201-1)</f>
        <v>0.32191540342599501</v>
      </c>
      <c r="M201" s="39">
        <f t="shared" si="24"/>
        <v>0.21131681435909022</v>
      </c>
      <c r="N201">
        <f t="shared" si="25"/>
        <v>35434</v>
      </c>
      <c r="O201">
        <f>IF(AND('Heuristica 48'!$C201=0,'Heuristica 48'!$B201=0,'Heuristica 48'!$F201&lt;&gt;"inf",OR(AND(B200=0,'Heuristica 48'!$F201&lt;O200),B200&lt;&gt;0)),'Heuristica 48'!$F201,O200)</f>
        <v>32469.4</v>
      </c>
      <c r="Q201" t="s">
        <v>206</v>
      </c>
    </row>
    <row r="202" spans="1:17" x14ac:dyDescent="0.3">
      <c r="A202" t="s">
        <v>15</v>
      </c>
      <c r="B202">
        <v>1</v>
      </c>
      <c r="C202">
        <v>10</v>
      </c>
      <c r="D202">
        <v>0.2</v>
      </c>
      <c r="E202">
        <v>318</v>
      </c>
      <c r="F202">
        <v>48491.6</v>
      </c>
      <c r="G202">
        <v>1876.14</v>
      </c>
      <c r="H202">
        <v>0</v>
      </c>
      <c r="I202">
        <v>1</v>
      </c>
      <c r="J202">
        <v>1876.2</v>
      </c>
      <c r="K202">
        <v>754</v>
      </c>
      <c r="L202" s="33">
        <f>IF(F202&lt;&gt;"inf",'Heuristica 48'!$F202/O202-1)</f>
        <v>0.49345537644674664</v>
      </c>
      <c r="M202" s="39">
        <f t="shared" si="24"/>
        <v>0.34493748562955773</v>
      </c>
      <c r="N202">
        <f t="shared" si="25"/>
        <v>36054.910000000003</v>
      </c>
      <c r="O202">
        <f>IF(AND('Heuristica 48'!$C202=0,'Heuristica 48'!$B202=0,'Heuristica 48'!$F202&lt;&gt;"inf",OR(AND(B201=0,'Heuristica 48'!$F202&lt;O201),B201&lt;&gt;0)),'Heuristica 48'!$F202,O201)</f>
        <v>32469.4</v>
      </c>
      <c r="Q202" t="s">
        <v>207</v>
      </c>
    </row>
    <row r="203" spans="1:17" x14ac:dyDescent="0.3">
      <c r="A203" t="s">
        <v>15</v>
      </c>
      <c r="B203">
        <v>1</v>
      </c>
      <c r="C203">
        <v>25</v>
      </c>
      <c r="D203">
        <v>0.05</v>
      </c>
      <c r="E203">
        <v>318</v>
      </c>
      <c r="F203">
        <v>51604.2</v>
      </c>
      <c r="G203">
        <v>1838.5</v>
      </c>
      <c r="H203">
        <v>0</v>
      </c>
      <c r="I203">
        <v>1</v>
      </c>
      <c r="J203">
        <v>1838.5</v>
      </c>
      <c r="K203">
        <v>1146</v>
      </c>
      <c r="L203" s="33">
        <f>IF(F203&lt;&gt;"inf",'Heuristica 48'!$F203/O203-1)</f>
        <v>0.58931794243195124</v>
      </c>
      <c r="M203" s="39">
        <f t="shared" si="24"/>
        <v>0.51005509496771184</v>
      </c>
      <c r="N203">
        <f t="shared" si="25"/>
        <v>34173.72</v>
      </c>
      <c r="O203">
        <f>IF(AND('Heuristica 48'!$C203=0,'Heuristica 48'!$B203=0,'Heuristica 48'!$F203&lt;&gt;"inf",OR(AND(B202=0,'Heuristica 48'!$F203&lt;O202),B202&lt;&gt;0)),'Heuristica 48'!$F203,O202)</f>
        <v>32469.4</v>
      </c>
      <c r="Q203" t="s">
        <v>208</v>
      </c>
    </row>
    <row r="204" spans="1:17" x14ac:dyDescent="0.3">
      <c r="A204" t="s">
        <v>15</v>
      </c>
      <c r="B204">
        <v>1</v>
      </c>
      <c r="C204">
        <v>25</v>
      </c>
      <c r="D204">
        <v>0.1</v>
      </c>
      <c r="E204">
        <v>318</v>
      </c>
      <c r="F204">
        <v>51014.2</v>
      </c>
      <c r="G204">
        <v>1801.04</v>
      </c>
      <c r="H204">
        <v>0</v>
      </c>
      <c r="I204">
        <v>1</v>
      </c>
      <c r="J204">
        <v>1801.04</v>
      </c>
      <c r="K204">
        <v>1126</v>
      </c>
      <c r="L204" s="33">
        <f>IF(F204&lt;&gt;"inf",'Heuristica 48'!$F204/O204-1)</f>
        <v>0.57114698762527172</v>
      </c>
      <c r="M204" s="39">
        <f t="shared" si="24"/>
        <v>0.17589053524084974</v>
      </c>
      <c r="N204">
        <f t="shared" si="25"/>
        <v>43383.46</v>
      </c>
      <c r="O204">
        <f>IF(AND('Heuristica 48'!$C204=0,'Heuristica 48'!$B204=0,'Heuristica 48'!$F204&lt;&gt;"inf",OR(AND(B203=0,'Heuristica 48'!$F204&lt;O203),B203&lt;&gt;0)),'Heuristica 48'!$F204,O203)</f>
        <v>32469.4</v>
      </c>
      <c r="Q204" t="s">
        <v>209</v>
      </c>
    </row>
    <row r="205" spans="1:17" x14ac:dyDescent="0.3">
      <c r="A205" t="s">
        <v>15</v>
      </c>
      <c r="B205">
        <v>1</v>
      </c>
      <c r="C205">
        <v>25</v>
      </c>
      <c r="D205">
        <v>0.15</v>
      </c>
      <c r="E205">
        <v>318</v>
      </c>
      <c r="F205">
        <v>51485.599999999999</v>
      </c>
      <c r="G205">
        <v>1859.03</v>
      </c>
      <c r="H205">
        <v>0</v>
      </c>
      <c r="I205">
        <v>1</v>
      </c>
      <c r="J205">
        <v>1859.1</v>
      </c>
      <c r="K205">
        <v>1114</v>
      </c>
      <c r="L205" s="33">
        <f>IF(F205&lt;&gt;"inf",'Heuristica 48'!$F205/O205-1)</f>
        <v>0.58566527253352385</v>
      </c>
      <c r="M205" s="39">
        <f t="shared" si="24"/>
        <v>0.26210426867443948</v>
      </c>
      <c r="N205">
        <f t="shared" si="25"/>
        <v>40793.46</v>
      </c>
      <c r="O205">
        <f>IF(AND('Heuristica 48'!$C205=0,'Heuristica 48'!$B205=0,'Heuristica 48'!$F205&lt;&gt;"inf",OR(AND(B204=0,'Heuristica 48'!$F205&lt;O204),B204&lt;&gt;0)),'Heuristica 48'!$F205,O204)</f>
        <v>32469.4</v>
      </c>
      <c r="Q205" t="s">
        <v>210</v>
      </c>
    </row>
    <row r="206" spans="1:17" x14ac:dyDescent="0.3">
      <c r="A206" t="s">
        <v>15</v>
      </c>
      <c r="B206">
        <v>1</v>
      </c>
      <c r="C206">
        <v>25</v>
      </c>
      <c r="D206">
        <v>0.2</v>
      </c>
      <c r="E206">
        <v>318</v>
      </c>
      <c r="F206">
        <v>62241.1</v>
      </c>
      <c r="G206">
        <v>1814.3</v>
      </c>
      <c r="H206">
        <v>0</v>
      </c>
      <c r="I206">
        <v>1</v>
      </c>
      <c r="J206">
        <v>1814.3</v>
      </c>
      <c r="K206">
        <v>1134</v>
      </c>
      <c r="L206" s="33">
        <f>IF(F206&lt;&gt;"inf",'Heuristica 48'!$F206/O206-1)</f>
        <v>0.91691561901359431</v>
      </c>
      <c r="M206" s="39">
        <f t="shared" si="24"/>
        <v>0.38837621296743663</v>
      </c>
      <c r="N206">
        <f t="shared" si="25"/>
        <v>44830.14</v>
      </c>
      <c r="O206">
        <f>IF(AND('Heuristica 48'!$C206=0,'Heuristica 48'!$B206=0,'Heuristica 48'!$F206&lt;&gt;"inf",OR(AND(B205=0,'Heuristica 48'!$F206&lt;O205),B205&lt;&gt;0)),'Heuristica 48'!$F206,O205)</f>
        <v>32469.4</v>
      </c>
      <c r="Q206" t="s">
        <v>211</v>
      </c>
    </row>
    <row r="207" spans="1:17" x14ac:dyDescent="0.3">
      <c r="A207" t="s">
        <v>15</v>
      </c>
      <c r="B207">
        <v>1</v>
      </c>
      <c r="C207">
        <v>50</v>
      </c>
      <c r="D207">
        <v>0.05</v>
      </c>
      <c r="E207">
        <v>318</v>
      </c>
      <c r="F207">
        <v>45931.4</v>
      </c>
      <c r="G207">
        <v>1855.27</v>
      </c>
      <c r="H207">
        <v>0</v>
      </c>
      <c r="I207">
        <v>1</v>
      </c>
      <c r="J207">
        <v>1855.27</v>
      </c>
      <c r="K207">
        <v>1179</v>
      </c>
      <c r="L207" s="33">
        <f>IF(F207&lt;&gt;"inf",'Heuristica 48'!$F207/O207-1)</f>
        <v>0.41460575187715198</v>
      </c>
      <c r="M207" s="39">
        <f t="shared" si="24"/>
        <v>0.34627373750015766</v>
      </c>
      <c r="N207">
        <f t="shared" si="25"/>
        <v>34117.43</v>
      </c>
      <c r="O207">
        <f>IF(AND('Heuristica 48'!$C207=0,'Heuristica 48'!$B207=0,'Heuristica 48'!$F207&lt;&gt;"inf",OR(AND(B206=0,'Heuristica 48'!$F207&lt;O206),B206&lt;&gt;0)),'Heuristica 48'!$F207,O206)</f>
        <v>32469.4</v>
      </c>
      <c r="Q207" t="s">
        <v>212</v>
      </c>
    </row>
    <row r="208" spans="1:17" x14ac:dyDescent="0.3">
      <c r="A208" t="s">
        <v>15</v>
      </c>
      <c r="B208">
        <v>1</v>
      </c>
      <c r="C208">
        <v>50</v>
      </c>
      <c r="D208">
        <v>0.1</v>
      </c>
      <c r="E208">
        <v>318</v>
      </c>
      <c r="F208">
        <v>53119.6</v>
      </c>
      <c r="G208">
        <v>1849.99</v>
      </c>
      <c r="H208">
        <v>0</v>
      </c>
      <c r="I208">
        <v>1</v>
      </c>
      <c r="J208">
        <v>1849.99</v>
      </c>
      <c r="K208">
        <v>1224</v>
      </c>
      <c r="L208" s="33">
        <f>IF(F208&lt;&gt;"inf",'Heuristica 48'!$F208/O208-1)</f>
        <v>0.63598957787948018</v>
      </c>
      <c r="M208" s="39">
        <f t="shared" si="24"/>
        <v>0.20764349513574265</v>
      </c>
      <c r="N208">
        <f t="shared" si="25"/>
        <v>43986.16</v>
      </c>
      <c r="O208">
        <f>IF(AND('Heuristica 48'!$C208=0,'Heuristica 48'!$B208=0,'Heuristica 48'!$F208&lt;&gt;"inf",OR(AND(B207=0,'Heuristica 48'!$F208&lt;O207),B207&lt;&gt;0)),'Heuristica 48'!$F208,O207)</f>
        <v>32469.4</v>
      </c>
      <c r="Q208" t="s">
        <v>213</v>
      </c>
    </row>
    <row r="209" spans="1:17" x14ac:dyDescent="0.3">
      <c r="A209" t="s">
        <v>15</v>
      </c>
      <c r="B209">
        <v>1</v>
      </c>
      <c r="C209">
        <v>50</v>
      </c>
      <c r="D209">
        <v>0.15</v>
      </c>
      <c r="E209">
        <v>318</v>
      </c>
      <c r="F209">
        <v>64910.5</v>
      </c>
      <c r="G209">
        <v>1847.66</v>
      </c>
      <c r="H209">
        <v>1</v>
      </c>
      <c r="I209">
        <v>2</v>
      </c>
      <c r="J209">
        <v>1847.66</v>
      </c>
      <c r="K209">
        <v>1081</v>
      </c>
      <c r="L209" s="33">
        <f>IF(F209&lt;&gt;"inf",'Heuristica 48'!$F209/O209-1)</f>
        <v>0.99912841013384912</v>
      </c>
      <c r="M209" s="39">
        <f t="shared" si="24"/>
        <v>0.44053036674985924</v>
      </c>
      <c r="N209">
        <f t="shared" si="25"/>
        <v>45060.14</v>
      </c>
      <c r="O209">
        <f>IF(AND('Heuristica 48'!$C209=0,'Heuristica 48'!$B209=0,'Heuristica 48'!$F209&lt;&gt;"inf",OR(AND(B208=0,'Heuristica 48'!$F209&lt;O208),B208&lt;&gt;0)),'Heuristica 48'!$F209,O208)</f>
        <v>32469.4</v>
      </c>
      <c r="Q209" t="s">
        <v>214</v>
      </c>
    </row>
    <row r="210" spans="1:17" x14ac:dyDescent="0.3">
      <c r="A210" t="s">
        <v>15</v>
      </c>
      <c r="B210">
        <v>1</v>
      </c>
      <c r="C210">
        <v>50</v>
      </c>
      <c r="D210">
        <v>0.2</v>
      </c>
      <c r="E210">
        <v>318</v>
      </c>
      <c r="F210">
        <v>71461.7</v>
      </c>
      <c r="G210">
        <v>941.21299999999997</v>
      </c>
      <c r="H210">
        <v>0</v>
      </c>
      <c r="I210">
        <v>3</v>
      </c>
      <c r="J210">
        <v>1819.32</v>
      </c>
      <c r="K210">
        <v>1122</v>
      </c>
      <c r="L210" s="33">
        <f>IF(F210&lt;&gt;"inf",'Heuristica 48'!$F210/O210-1)</f>
        <v>1.2008937645906608</v>
      </c>
      <c r="M210" s="39">
        <f t="shared" si="24"/>
        <v>0.40132548196625639</v>
      </c>
      <c r="N210">
        <f t="shared" si="25"/>
        <v>50995.79</v>
      </c>
      <c r="O210">
        <f>IF(AND('Heuristica 48'!$C210=0,'Heuristica 48'!$B210=0,'Heuristica 48'!$F210&lt;&gt;"inf",OR(AND(B209=0,'Heuristica 48'!$F210&lt;O209),B209&lt;&gt;0)),'Heuristica 48'!$F210,O209)</f>
        <v>32469.4</v>
      </c>
      <c r="Q210" t="s">
        <v>215</v>
      </c>
    </row>
    <row r="211" spans="1:17" x14ac:dyDescent="0.3">
      <c r="A211" t="s">
        <v>15</v>
      </c>
      <c r="B211">
        <v>2</v>
      </c>
      <c r="C211">
        <v>5</v>
      </c>
      <c r="D211">
        <v>0.05</v>
      </c>
      <c r="E211">
        <v>318</v>
      </c>
      <c r="F211">
        <v>40285.199999999997</v>
      </c>
      <c r="G211">
        <v>1826.66</v>
      </c>
      <c r="H211">
        <v>0</v>
      </c>
      <c r="I211">
        <v>1</v>
      </c>
      <c r="J211">
        <v>1826.66</v>
      </c>
      <c r="K211">
        <v>1255</v>
      </c>
      <c r="L211" s="33">
        <f>IF(F211&lt;&gt;"inf",'Heuristica 48'!$F211/O211-1)</f>
        <v>0.24071279420007752</v>
      </c>
      <c r="M211" s="39">
        <f t="shared" si="24"/>
        <v>0.20086243463999187</v>
      </c>
      <c r="N211">
        <f t="shared" si="25"/>
        <v>33546.89</v>
      </c>
      <c r="O211">
        <f>IF(AND('Heuristica 48'!$C211=0,'Heuristica 48'!$B211=0,'Heuristica 48'!$F211&lt;&gt;"inf",OR(AND(B210=0,'Heuristica 48'!$F211&lt;O210),B210&lt;&gt;0)),'Heuristica 48'!$F211,O210)</f>
        <v>32469.4</v>
      </c>
      <c r="Q211" t="s">
        <v>216</v>
      </c>
    </row>
    <row r="212" spans="1:17" x14ac:dyDescent="0.3">
      <c r="A212" t="s">
        <v>15</v>
      </c>
      <c r="B212">
        <v>2</v>
      </c>
      <c r="C212">
        <v>5</v>
      </c>
      <c r="D212">
        <v>0.1</v>
      </c>
      <c r="E212">
        <v>318</v>
      </c>
      <c r="F212">
        <v>123500</v>
      </c>
      <c r="G212">
        <v>60.485500000000002</v>
      </c>
      <c r="H212">
        <v>0</v>
      </c>
      <c r="I212">
        <v>2</v>
      </c>
      <c r="J212">
        <v>1802.83</v>
      </c>
      <c r="K212">
        <v>1094</v>
      </c>
      <c r="L212" s="33">
        <f>IF(F212&lt;&gt;"inf",'Heuristica 48'!$F212/O212-1)</f>
        <v>2.8035812180083401</v>
      </c>
      <c r="M212" s="39">
        <f t="shared" si="24"/>
        <v>2.0601696250784247</v>
      </c>
      <c r="N212">
        <f t="shared" si="25"/>
        <v>40357.24</v>
      </c>
      <c r="O212">
        <f>IF(AND('Heuristica 48'!$C212=0,'Heuristica 48'!$B212=0,'Heuristica 48'!$F212&lt;&gt;"inf",OR(AND(B211=0,'Heuristica 48'!$F212&lt;O211),B211&lt;&gt;0)),'Heuristica 48'!$F212,O211)</f>
        <v>32469.4</v>
      </c>
      <c r="Q212" t="s">
        <v>217</v>
      </c>
    </row>
    <row r="213" spans="1:17" x14ac:dyDescent="0.3">
      <c r="A213" t="s">
        <v>15</v>
      </c>
      <c r="B213">
        <v>2</v>
      </c>
      <c r="C213">
        <v>5</v>
      </c>
      <c r="D213">
        <v>0.15</v>
      </c>
      <c r="E213">
        <v>318</v>
      </c>
      <c r="F213">
        <v>282677</v>
      </c>
      <c r="G213">
        <v>1859.07</v>
      </c>
      <c r="H213">
        <v>0</v>
      </c>
      <c r="I213">
        <v>1</v>
      </c>
      <c r="J213">
        <v>1859.07</v>
      </c>
      <c r="K213">
        <v>1309</v>
      </c>
      <c r="L213" s="33">
        <f>IF(F213&lt;&gt;"inf",'Heuristica 48'!$F213/O213-1)</f>
        <v>7.7059508337080445</v>
      </c>
      <c r="M213" s="39">
        <f t="shared" si="24"/>
        <v>5.5233550265420845</v>
      </c>
      <c r="N213">
        <f t="shared" si="25"/>
        <v>43333.07</v>
      </c>
      <c r="O213">
        <f>IF(AND('Heuristica 48'!$C213=0,'Heuristica 48'!$B213=0,'Heuristica 48'!$F213&lt;&gt;"inf",OR(AND(B212=0,'Heuristica 48'!$F213&lt;O212),B212&lt;&gt;0)),'Heuristica 48'!$F213,O212)</f>
        <v>32469.4</v>
      </c>
      <c r="Q213" t="s">
        <v>218</v>
      </c>
    </row>
    <row r="214" spans="1:17" x14ac:dyDescent="0.3">
      <c r="A214" t="s">
        <v>15</v>
      </c>
      <c r="B214">
        <v>2</v>
      </c>
      <c r="C214">
        <v>5</v>
      </c>
      <c r="D214">
        <v>0.2</v>
      </c>
      <c r="E214">
        <v>318</v>
      </c>
      <c r="F214" t="s">
        <v>46</v>
      </c>
      <c r="G214">
        <v>60.462200000000003</v>
      </c>
      <c r="H214">
        <v>0</v>
      </c>
      <c r="I214">
        <v>1</v>
      </c>
      <c r="J214">
        <v>1815.65</v>
      </c>
      <c r="K214">
        <v>1297</v>
      </c>
      <c r="L214" s="33" t="b">
        <f>IF(F214&lt;&gt;"inf",'Heuristica 48'!$F214/O214-1)</f>
        <v>0</v>
      </c>
      <c r="M214" s="39" t="str">
        <f t="shared" si="24"/>
        <v>---</v>
      </c>
      <c r="N214">
        <f t="shared" si="25"/>
        <v>44605.71</v>
      </c>
      <c r="O214">
        <f>IF(AND('Heuristica 48'!$C214=0,'Heuristica 48'!$B214=0,'Heuristica 48'!$F214&lt;&gt;"inf",OR(AND(B213=0,'Heuristica 48'!$F214&lt;O213),B213&lt;&gt;0)),'Heuristica 48'!$F214,O213)</f>
        <v>32469.4</v>
      </c>
      <c r="Q214" t="s">
        <v>219</v>
      </c>
    </row>
    <row r="215" spans="1:17" x14ac:dyDescent="0.3">
      <c r="A215" t="s">
        <v>15</v>
      </c>
      <c r="B215">
        <v>2</v>
      </c>
      <c r="C215">
        <v>10</v>
      </c>
      <c r="D215">
        <v>0.05</v>
      </c>
      <c r="E215">
        <v>318</v>
      </c>
      <c r="F215">
        <v>37925.199999999997</v>
      </c>
      <c r="G215">
        <v>1812.03</v>
      </c>
      <c r="H215">
        <v>0</v>
      </c>
      <c r="I215">
        <v>1</v>
      </c>
      <c r="J215">
        <v>1812.03</v>
      </c>
      <c r="K215">
        <v>1695</v>
      </c>
      <c r="L215" s="33">
        <f>IF(F215&lt;&gt;"inf",'Heuristica 48'!$F215/O215-1)</f>
        <v>0.16802897497335945</v>
      </c>
      <c r="M215" s="39">
        <f t="shared" si="24"/>
        <v>5.984153740906506E-2</v>
      </c>
      <c r="N215">
        <f t="shared" si="25"/>
        <v>35783.839999999997</v>
      </c>
      <c r="O215">
        <f>IF(AND('Heuristica 48'!$C215=0,'Heuristica 48'!$B215=0,'Heuristica 48'!$F215&lt;&gt;"inf",OR(AND(B214=0,'Heuristica 48'!$F215&lt;O214),B214&lt;&gt;0)),'Heuristica 48'!$F215,O214)</f>
        <v>32469.4</v>
      </c>
      <c r="Q215" t="s">
        <v>220</v>
      </c>
    </row>
    <row r="216" spans="1:17" x14ac:dyDescent="0.3">
      <c r="A216" t="s">
        <v>15</v>
      </c>
      <c r="B216">
        <v>2</v>
      </c>
      <c r="C216">
        <v>10</v>
      </c>
      <c r="D216">
        <v>0.1</v>
      </c>
      <c r="E216">
        <v>318</v>
      </c>
      <c r="F216">
        <v>50891</v>
      </c>
      <c r="G216">
        <v>1721.38</v>
      </c>
      <c r="H216">
        <v>0</v>
      </c>
      <c r="I216">
        <v>2</v>
      </c>
      <c r="J216">
        <v>1843.68</v>
      </c>
      <c r="K216">
        <v>1170</v>
      </c>
      <c r="L216" s="33">
        <f>IF(F216&lt;&gt;"inf",'Heuristica 48'!$F216/O216-1)</f>
        <v>0.56735264587580914</v>
      </c>
      <c r="M216" s="39">
        <f t="shared" si="24"/>
        <v>-0.91171937408548775</v>
      </c>
      <c r="N216">
        <f t="shared" si="25"/>
        <v>576468.5</v>
      </c>
      <c r="O216">
        <f>IF(AND('Heuristica 48'!$C216=0,'Heuristica 48'!$B216=0,'Heuristica 48'!$F216&lt;&gt;"inf",OR(AND(B215=0,'Heuristica 48'!$F216&lt;O215),B215&lt;&gt;0)),'Heuristica 48'!$F216,O215)</f>
        <v>32469.4</v>
      </c>
      <c r="Q216" t="s">
        <v>221</v>
      </c>
    </row>
    <row r="217" spans="1:17" x14ac:dyDescent="0.3">
      <c r="A217" t="s">
        <v>15</v>
      </c>
      <c r="B217">
        <v>2</v>
      </c>
      <c r="C217">
        <v>10</v>
      </c>
      <c r="D217">
        <v>0.15</v>
      </c>
      <c r="E217">
        <v>318</v>
      </c>
      <c r="F217">
        <v>87670</v>
      </c>
      <c r="G217">
        <v>60.500900000000001</v>
      </c>
      <c r="H217">
        <v>0</v>
      </c>
      <c r="I217">
        <v>2</v>
      </c>
      <c r="J217">
        <v>1811.69</v>
      </c>
      <c r="K217">
        <v>1090</v>
      </c>
      <c r="L217" s="33">
        <f>IF(F217&lt;&gt;"inf",'Heuristica 48'!$F217/O217-1)</f>
        <v>1.7000806913586328</v>
      </c>
      <c r="M217" s="39">
        <f t="shared" si="24"/>
        <v>-0.79942671777049079</v>
      </c>
      <c r="N217">
        <f t="shared" si="25"/>
        <v>437097.1</v>
      </c>
      <c r="O217">
        <f>IF(AND('Heuristica 48'!$C217=0,'Heuristica 48'!$B217=0,'Heuristica 48'!$F217&lt;&gt;"inf",OR(AND(B216=0,'Heuristica 48'!$F217&lt;O216),B216&lt;&gt;0)),'Heuristica 48'!$F217,O216)</f>
        <v>32469.4</v>
      </c>
      <c r="Q217" t="s">
        <v>222</v>
      </c>
    </row>
    <row r="218" spans="1:17" x14ac:dyDescent="0.3">
      <c r="A218" t="s">
        <v>15</v>
      </c>
      <c r="B218">
        <v>2</v>
      </c>
      <c r="C218">
        <v>10</v>
      </c>
      <c r="D218">
        <v>0.2</v>
      </c>
      <c r="E218">
        <v>318</v>
      </c>
      <c r="F218">
        <v>97966.1</v>
      </c>
      <c r="G218">
        <v>1564.51</v>
      </c>
      <c r="H218">
        <v>0</v>
      </c>
      <c r="I218">
        <v>2</v>
      </c>
      <c r="J218">
        <v>1811.92</v>
      </c>
      <c r="K218">
        <v>1050</v>
      </c>
      <c r="L218" s="33">
        <f>IF(F218&lt;&gt;"inf",'Heuristica 48'!$F218/O218-1)</f>
        <v>2.0171823316722821</v>
      </c>
      <c r="M218" s="39">
        <f t="shared" si="24"/>
        <v>-0.76000212055154237</v>
      </c>
      <c r="N218">
        <f t="shared" si="25"/>
        <v>408195.69</v>
      </c>
      <c r="O218">
        <f>IF(AND('Heuristica 48'!$C218=0,'Heuristica 48'!$B218=0,'Heuristica 48'!$F218&lt;&gt;"inf",OR(AND(B217=0,'Heuristica 48'!$F218&lt;O217),B217&lt;&gt;0)),'Heuristica 48'!$F218,O217)</f>
        <v>32469.4</v>
      </c>
      <c r="Q218" t="s">
        <v>223</v>
      </c>
    </row>
    <row r="219" spans="1:17" x14ac:dyDescent="0.3">
      <c r="A219" t="s">
        <v>15</v>
      </c>
      <c r="B219">
        <v>2</v>
      </c>
      <c r="C219">
        <v>25</v>
      </c>
      <c r="D219">
        <v>0.05</v>
      </c>
      <c r="E219">
        <v>318</v>
      </c>
      <c r="F219">
        <v>48986.6</v>
      </c>
      <c r="G219">
        <v>1807.2</v>
      </c>
      <c r="H219">
        <v>0</v>
      </c>
      <c r="I219">
        <v>1</v>
      </c>
      <c r="J219">
        <v>1807.23</v>
      </c>
      <c r="K219">
        <v>1101</v>
      </c>
      <c r="L219" s="33">
        <f>IF(F219&lt;&gt;"inf",'Heuristica 48'!$F219/O219-1)</f>
        <v>0.50870049954726593</v>
      </c>
      <c r="M219" s="39">
        <f t="shared" si="24"/>
        <v>0.41590735929835021</v>
      </c>
      <c r="N219">
        <f t="shared" si="25"/>
        <v>34597.32</v>
      </c>
      <c r="O219">
        <f>IF(AND('Heuristica 48'!$C219=0,'Heuristica 48'!$B219=0,'Heuristica 48'!$F219&lt;&gt;"inf",OR(AND(B218=0,'Heuristica 48'!$F219&lt;O218),B218&lt;&gt;0)),'Heuristica 48'!$F219,O218)</f>
        <v>32469.4</v>
      </c>
      <c r="Q219" t="s">
        <v>224</v>
      </c>
    </row>
    <row r="220" spans="1:17" x14ac:dyDescent="0.3">
      <c r="A220" t="s">
        <v>15</v>
      </c>
      <c r="B220">
        <v>2</v>
      </c>
      <c r="C220">
        <v>25</v>
      </c>
      <c r="D220">
        <v>0.1</v>
      </c>
      <c r="E220">
        <v>318</v>
      </c>
      <c r="F220">
        <v>52684.6</v>
      </c>
      <c r="G220">
        <v>1838.44</v>
      </c>
      <c r="H220">
        <v>0</v>
      </c>
      <c r="I220">
        <v>1</v>
      </c>
      <c r="J220">
        <v>1838.44</v>
      </c>
      <c r="K220">
        <v>1183</v>
      </c>
      <c r="L220" s="33">
        <f>IF(F220&lt;&gt;"inf",'Heuristica 48'!$F220/O220-1)</f>
        <v>0.62259234848811484</v>
      </c>
      <c r="M220" s="39">
        <f t="shared" si="24"/>
        <v>0.43509525743519006</v>
      </c>
      <c r="N220">
        <f t="shared" si="25"/>
        <v>36711.57</v>
      </c>
      <c r="O220">
        <f>IF(AND('Heuristica 48'!$C220=0,'Heuristica 48'!$B220=0,'Heuristica 48'!$F220&lt;&gt;"inf",OR(AND(B219=0,'Heuristica 48'!$F220&lt;O219),B219&lt;&gt;0)),'Heuristica 48'!$F220,O219)</f>
        <v>32469.4</v>
      </c>
      <c r="Q220" t="s">
        <v>225</v>
      </c>
    </row>
    <row r="221" spans="1:17" x14ac:dyDescent="0.3">
      <c r="A221" t="s">
        <v>15</v>
      </c>
      <c r="B221">
        <v>2</v>
      </c>
      <c r="C221">
        <v>25</v>
      </c>
      <c r="D221">
        <v>0.15</v>
      </c>
      <c r="E221">
        <v>318</v>
      </c>
      <c r="F221">
        <v>63799.1</v>
      </c>
      <c r="G221">
        <v>1851.46</v>
      </c>
      <c r="H221">
        <v>1</v>
      </c>
      <c r="I221">
        <v>2</v>
      </c>
      <c r="J221">
        <v>1851.46</v>
      </c>
      <c r="K221">
        <v>1133</v>
      </c>
      <c r="L221" s="33">
        <f>IF(F221&lt;&gt;"inf",'Heuristica 48'!$F221/O221-1)</f>
        <v>0.96489925899462259</v>
      </c>
      <c r="M221" s="39">
        <f t="shared" si="24"/>
        <v>0.51402917323823116</v>
      </c>
      <c r="N221">
        <f t="shared" si="25"/>
        <v>42138.62</v>
      </c>
      <c r="O221">
        <f>IF(AND('Heuristica 48'!$C221=0,'Heuristica 48'!$B221=0,'Heuristica 48'!$F221&lt;&gt;"inf",OR(AND(B220=0,'Heuristica 48'!$F221&lt;O220),B220&lt;&gt;0)),'Heuristica 48'!$F221,O220)</f>
        <v>32469.4</v>
      </c>
      <c r="Q221" t="s">
        <v>226</v>
      </c>
    </row>
    <row r="222" spans="1:17" x14ac:dyDescent="0.3">
      <c r="A222" t="s">
        <v>15</v>
      </c>
      <c r="B222">
        <v>2</v>
      </c>
      <c r="C222">
        <v>25</v>
      </c>
      <c r="D222">
        <v>0.2</v>
      </c>
      <c r="E222">
        <v>318</v>
      </c>
      <c r="F222">
        <v>73016.100000000006</v>
      </c>
      <c r="G222">
        <v>1836.16</v>
      </c>
      <c r="H222">
        <v>2</v>
      </c>
      <c r="I222">
        <v>3</v>
      </c>
      <c r="J222">
        <v>1836.16</v>
      </c>
      <c r="K222">
        <v>1098</v>
      </c>
      <c r="L222" s="33">
        <f>IF(F222&lt;&gt;"inf",'Heuristica 48'!$F222/O222-1)</f>
        <v>1.24876653094914</v>
      </c>
      <c r="M222" s="39">
        <f t="shared" si="24"/>
        <v>-0.82911049649703439</v>
      </c>
      <c r="N222">
        <f t="shared" si="25"/>
        <v>427270.83</v>
      </c>
      <c r="O222">
        <f>IF(AND('Heuristica 48'!$C222=0,'Heuristica 48'!$B222=0,'Heuristica 48'!$F222&lt;&gt;"inf",OR(AND(B221=0,'Heuristica 48'!$F222&lt;O221),B221&lt;&gt;0)),'Heuristica 48'!$F222,O221)</f>
        <v>32469.4</v>
      </c>
      <c r="Q222" t="s">
        <v>227</v>
      </c>
    </row>
    <row r="223" spans="1:17" x14ac:dyDescent="0.3">
      <c r="A223" t="s">
        <v>15</v>
      </c>
      <c r="B223">
        <v>2</v>
      </c>
      <c r="C223">
        <v>50</v>
      </c>
      <c r="D223">
        <v>0.05</v>
      </c>
      <c r="E223">
        <v>318</v>
      </c>
      <c r="F223">
        <v>44185.599999999999</v>
      </c>
      <c r="G223">
        <v>1833.12</v>
      </c>
      <c r="H223">
        <v>0</v>
      </c>
      <c r="I223">
        <v>1</v>
      </c>
      <c r="J223">
        <v>1833.12</v>
      </c>
      <c r="K223">
        <v>1181</v>
      </c>
      <c r="L223" s="33">
        <f>IF(F223&lt;&gt;"inf",'Heuristica 48'!$F223/O223-1)</f>
        <v>0.36083820458647198</v>
      </c>
      <c r="M223" s="39">
        <f t="shared" si="24"/>
        <v>0.2952047735349741</v>
      </c>
      <c r="N223">
        <f t="shared" si="25"/>
        <v>34114.76</v>
      </c>
      <c r="O223">
        <f>IF(AND('Heuristica 48'!$C223=0,'Heuristica 48'!$B223=0,'Heuristica 48'!$F223&lt;&gt;"inf",OR(AND(B222=0,'Heuristica 48'!$F223&lt;O222),B222&lt;&gt;0)),'Heuristica 48'!$F223,O222)</f>
        <v>32469.4</v>
      </c>
      <c r="Q223" t="s">
        <v>228</v>
      </c>
    </row>
    <row r="224" spans="1:17" x14ac:dyDescent="0.3">
      <c r="A224" t="s">
        <v>15</v>
      </c>
      <c r="B224">
        <v>2</v>
      </c>
      <c r="C224">
        <v>50</v>
      </c>
      <c r="D224">
        <v>0.1</v>
      </c>
      <c r="E224">
        <v>318</v>
      </c>
      <c r="F224">
        <v>49124.3</v>
      </c>
      <c r="G224">
        <v>1844.96</v>
      </c>
      <c r="H224">
        <v>1</v>
      </c>
      <c r="I224">
        <v>2</v>
      </c>
      <c r="J224">
        <v>1844.96</v>
      </c>
      <c r="K224">
        <v>1167</v>
      </c>
      <c r="L224" s="33">
        <f>IF(F224&lt;&gt;"inf",'Heuristica 48'!$F224/O224-1)</f>
        <v>0.51294141560977424</v>
      </c>
      <c r="M224" s="39">
        <f t="shared" si="24"/>
        <v>0.37151327043500149</v>
      </c>
      <c r="N224">
        <f t="shared" si="25"/>
        <v>35817.589999999997</v>
      </c>
      <c r="O224">
        <f>IF(AND('Heuristica 48'!$C224=0,'Heuristica 48'!$B224=0,'Heuristica 48'!$F224&lt;&gt;"inf",OR(AND(B223=0,'Heuristica 48'!$F224&lt;O223),B223&lt;&gt;0)),'Heuristica 48'!$F224,O223)</f>
        <v>32469.4</v>
      </c>
      <c r="Q224" t="s">
        <v>229</v>
      </c>
    </row>
    <row r="225" spans="1:17" x14ac:dyDescent="0.3">
      <c r="A225" t="s">
        <v>15</v>
      </c>
      <c r="B225">
        <v>2</v>
      </c>
      <c r="C225">
        <v>50</v>
      </c>
      <c r="D225">
        <v>0.15</v>
      </c>
      <c r="E225">
        <v>318</v>
      </c>
      <c r="F225">
        <v>63021.599999999999</v>
      </c>
      <c r="G225">
        <v>1841.79</v>
      </c>
      <c r="H225">
        <v>1</v>
      </c>
      <c r="I225">
        <v>2</v>
      </c>
      <c r="J225">
        <v>1841.79</v>
      </c>
      <c r="K225">
        <v>1184</v>
      </c>
      <c r="L225" s="33">
        <f>IF(F225&lt;&gt;"inf",'Heuristica 48'!$F225/O225-1)</f>
        <v>0.94095363634683715</v>
      </c>
      <c r="M225" s="39">
        <f t="shared" si="24"/>
        <v>-0.89060572668126803</v>
      </c>
      <c r="N225">
        <f t="shared" si="25"/>
        <v>576095.97</v>
      </c>
      <c r="O225">
        <f>IF(AND('Heuristica 48'!$C225=0,'Heuristica 48'!$B225=0,'Heuristica 48'!$F225&lt;&gt;"inf",OR(AND(B224=0,'Heuristica 48'!$F225&lt;O224),B224&lt;&gt;0)),'Heuristica 48'!$F225,O224)</f>
        <v>32469.4</v>
      </c>
      <c r="Q225" t="s">
        <v>230</v>
      </c>
    </row>
    <row r="226" spans="1:17" x14ac:dyDescent="0.3">
      <c r="A226" t="s">
        <v>15</v>
      </c>
      <c r="B226">
        <v>2</v>
      </c>
      <c r="C226">
        <v>50</v>
      </c>
      <c r="D226">
        <v>0.2</v>
      </c>
      <c r="E226">
        <v>318</v>
      </c>
      <c r="F226">
        <v>71720.3</v>
      </c>
      <c r="G226">
        <v>1856.28</v>
      </c>
      <c r="H226">
        <v>0</v>
      </c>
      <c r="I226">
        <v>1</v>
      </c>
      <c r="J226">
        <v>1856.28</v>
      </c>
      <c r="K226">
        <v>1155</v>
      </c>
      <c r="L226" s="33">
        <f>IF(F226&lt;&gt;"inf",'Heuristica 48'!$F226/O226-1)</f>
        <v>1.208858186477114</v>
      </c>
      <c r="M226" s="39">
        <f t="shared" si="24"/>
        <v>-0.83800574797111071</v>
      </c>
      <c r="N226">
        <f t="shared" si="25"/>
        <v>442733.61</v>
      </c>
      <c r="O226">
        <f>IF(AND('Heuristica 48'!$C226=0,'Heuristica 48'!$B226=0,'Heuristica 48'!$F226&lt;&gt;"inf",OR(AND(B225=0,'Heuristica 48'!$F226&lt;O225),B225&lt;&gt;0)),'Heuristica 48'!$F226,O225)</f>
        <v>32469.4</v>
      </c>
      <c r="Q226" t="s">
        <v>231</v>
      </c>
    </row>
    <row r="227" spans="1:17" x14ac:dyDescent="0.3">
      <c r="A227" t="s">
        <v>15</v>
      </c>
      <c r="B227">
        <v>3</v>
      </c>
      <c r="C227">
        <v>0</v>
      </c>
      <c r="D227">
        <v>0.05</v>
      </c>
      <c r="E227">
        <v>318</v>
      </c>
      <c r="F227">
        <v>41517.4</v>
      </c>
      <c r="G227">
        <v>1844.81</v>
      </c>
      <c r="H227">
        <v>0</v>
      </c>
      <c r="I227">
        <v>1</v>
      </c>
      <c r="J227">
        <v>1844.81</v>
      </c>
      <c r="K227">
        <v>1322</v>
      </c>
      <c r="L227" s="33">
        <f>IF(F227&lt;&gt;"inf",'Heuristica 48'!$F227/O227-1)</f>
        <v>0.27866237134040039</v>
      </c>
      <c r="M227" s="39">
        <f t="shared" si="24"/>
        <v>0.17349675883187921</v>
      </c>
      <c r="N227">
        <f t="shared" si="25"/>
        <v>35379.22</v>
      </c>
      <c r="O227">
        <f>IF(AND('Heuristica 48'!$C227=0,'Heuristica 48'!$B227=0,'Heuristica 48'!$F227&lt;&gt;"inf",OR(AND(B226=0,'Heuristica 48'!$F227&lt;O226),B226&lt;&gt;0)),'Heuristica 48'!$F227,O226)</f>
        <v>32469.4</v>
      </c>
      <c r="Q227" t="s">
        <v>232</v>
      </c>
    </row>
    <row r="228" spans="1:17" x14ac:dyDescent="0.3">
      <c r="A228" t="s">
        <v>15</v>
      </c>
      <c r="B228">
        <v>3</v>
      </c>
      <c r="C228">
        <v>0</v>
      </c>
      <c r="D228">
        <v>0.1</v>
      </c>
      <c r="E228">
        <v>318</v>
      </c>
      <c r="F228">
        <v>58436.7</v>
      </c>
      <c r="G228">
        <v>1857.56</v>
      </c>
      <c r="H228">
        <v>1</v>
      </c>
      <c r="I228">
        <v>2</v>
      </c>
      <c r="J228">
        <v>1857.56</v>
      </c>
      <c r="K228">
        <v>1166</v>
      </c>
      <c r="L228" s="33">
        <f>IF(F228&lt;&gt;"inf",'Heuristica 48'!$F228/O228-1)</f>
        <v>0.79974683856184581</v>
      </c>
      <c r="M228" s="39">
        <f t="shared" si="24"/>
        <v>0.23629400579339266</v>
      </c>
      <c r="N228">
        <f t="shared" si="25"/>
        <v>47267.64</v>
      </c>
      <c r="O228">
        <f>IF(AND('Heuristica 48'!$C228=0,'Heuristica 48'!$B228=0,'Heuristica 48'!$F228&lt;&gt;"inf",OR(AND(B227=0,'Heuristica 48'!$F228&lt;O227),B227&lt;&gt;0)),'Heuristica 48'!$F228,O227)</f>
        <v>32469.4</v>
      </c>
      <c r="Q228" t="s">
        <v>233</v>
      </c>
    </row>
    <row r="229" spans="1:17" x14ac:dyDescent="0.3">
      <c r="A229" t="s">
        <v>15</v>
      </c>
      <c r="B229">
        <v>3</v>
      </c>
      <c r="C229">
        <v>10</v>
      </c>
      <c r="D229">
        <v>0.05</v>
      </c>
      <c r="E229">
        <v>318</v>
      </c>
      <c r="F229">
        <v>38520.800000000003</v>
      </c>
      <c r="G229">
        <v>1822.66</v>
      </c>
      <c r="H229">
        <v>0</v>
      </c>
      <c r="I229">
        <v>1</v>
      </c>
      <c r="J229">
        <v>1822.66</v>
      </c>
      <c r="K229">
        <v>2741</v>
      </c>
      <c r="L229" s="33">
        <f>IF(F229&lt;&gt;"inf",'Heuristica 48'!$F229/O229-1)</f>
        <v>0.18637239985956011</v>
      </c>
      <c r="M229" s="39">
        <f t="shared" si="24"/>
        <v>9.2180749324773048E-2</v>
      </c>
      <c r="N229">
        <f t="shared" si="25"/>
        <v>35269.620000000003</v>
      </c>
      <c r="O229">
        <f>IF(AND('Heuristica 48'!$C229=0,'Heuristica 48'!$B229=0,'Heuristica 48'!$F229&lt;&gt;"inf",OR(AND(B228=0,'Heuristica 48'!$F229&lt;O228),B228&lt;&gt;0)),'Heuristica 48'!$F229,O228)</f>
        <v>32469.4</v>
      </c>
      <c r="Q229" t="s">
        <v>234</v>
      </c>
    </row>
    <row r="230" spans="1:17" x14ac:dyDescent="0.3">
      <c r="A230" t="s">
        <v>15</v>
      </c>
      <c r="B230">
        <v>3</v>
      </c>
      <c r="C230">
        <v>10</v>
      </c>
      <c r="D230">
        <v>0.1</v>
      </c>
      <c r="E230">
        <v>318</v>
      </c>
      <c r="F230">
        <v>51998.3</v>
      </c>
      <c r="G230">
        <v>1857.56</v>
      </c>
      <c r="H230">
        <v>0</v>
      </c>
      <c r="I230">
        <v>1</v>
      </c>
      <c r="J230">
        <v>1857.56</v>
      </c>
      <c r="K230">
        <v>1171</v>
      </c>
      <c r="L230" s="33">
        <f>IF(F230&lt;&gt;"inf",'Heuristica 48'!$F230/O230-1)</f>
        <v>0.60145552427824356</v>
      </c>
      <c r="M230" s="39">
        <f t="shared" si="24"/>
        <v>-6.7902811350805226E-2</v>
      </c>
      <c r="N230">
        <f t="shared" si="25"/>
        <v>55786.35</v>
      </c>
      <c r="O230">
        <f>IF(AND('Heuristica 48'!$C230=0,'Heuristica 48'!$B230=0,'Heuristica 48'!$F230&lt;&gt;"inf",OR(AND(B229=0,'Heuristica 48'!$F230&lt;O229),B229&lt;&gt;0)),'Heuristica 48'!$F230,O229)</f>
        <v>32469.4</v>
      </c>
      <c r="Q230" t="s">
        <v>235</v>
      </c>
    </row>
    <row r="231" spans="1:17" x14ac:dyDescent="0.3">
      <c r="A231" t="s">
        <v>15</v>
      </c>
      <c r="B231">
        <v>3</v>
      </c>
      <c r="C231">
        <v>25</v>
      </c>
      <c r="D231">
        <v>0.05</v>
      </c>
      <c r="E231">
        <v>318</v>
      </c>
      <c r="F231">
        <v>40642.699999999997</v>
      </c>
      <c r="G231">
        <v>1810.32</v>
      </c>
      <c r="H231">
        <v>0</v>
      </c>
      <c r="I231">
        <v>1</v>
      </c>
      <c r="J231">
        <v>1810.32</v>
      </c>
      <c r="K231">
        <v>1884</v>
      </c>
      <c r="L231" s="33">
        <f>IF(F231&lt;&gt;"inf",'Heuristica 48'!$F231/O231-1)</f>
        <v>0.25172316088378577</v>
      </c>
      <c r="M231" s="39">
        <f t="shared" si="24"/>
        <v>0.15751364132049162</v>
      </c>
      <c r="N231">
        <f t="shared" si="25"/>
        <v>35112.07</v>
      </c>
      <c r="O231">
        <f>IF(AND('Heuristica 48'!$C231=0,'Heuristica 48'!$B231=0,'Heuristica 48'!$F231&lt;&gt;"inf",OR(AND(B230=0,'Heuristica 48'!$F231&lt;O230),B230&lt;&gt;0)),'Heuristica 48'!$F231,O230)</f>
        <v>32469.4</v>
      </c>
      <c r="Q231" t="s">
        <v>236</v>
      </c>
    </row>
    <row r="232" spans="1:17" x14ac:dyDescent="0.3">
      <c r="A232" t="s">
        <v>15</v>
      </c>
      <c r="B232">
        <v>3</v>
      </c>
      <c r="C232">
        <v>25</v>
      </c>
      <c r="D232">
        <v>0.1</v>
      </c>
      <c r="E232">
        <v>318</v>
      </c>
      <c r="F232">
        <v>57786.9</v>
      </c>
      <c r="G232">
        <v>1817.28</v>
      </c>
      <c r="H232">
        <v>0</v>
      </c>
      <c r="I232">
        <v>1</v>
      </c>
      <c r="J232">
        <v>1817.28</v>
      </c>
      <c r="K232">
        <v>1098</v>
      </c>
      <c r="L232" s="33">
        <f>IF(F232&lt;&gt;"inf",'Heuristica 48'!$F232/O232-1)</f>
        <v>0.77973414969170962</v>
      </c>
      <c r="M232" s="39">
        <f t="shared" si="24"/>
        <v>9.938987152486467E-2</v>
      </c>
      <c r="N232">
        <f t="shared" si="25"/>
        <v>52562.7</v>
      </c>
      <c r="O232">
        <f>IF(AND('Heuristica 48'!$C232=0,'Heuristica 48'!$B232=0,'Heuristica 48'!$F232&lt;&gt;"inf",OR(AND(B231=0,'Heuristica 48'!$F232&lt;O231),B231&lt;&gt;0)),'Heuristica 48'!$F232,O231)</f>
        <v>32469.4</v>
      </c>
      <c r="Q232" t="s">
        <v>237</v>
      </c>
    </row>
    <row r="233" spans="1:17" x14ac:dyDescent="0.3">
      <c r="A233" t="s">
        <v>15</v>
      </c>
      <c r="B233">
        <v>3</v>
      </c>
      <c r="C233">
        <v>50</v>
      </c>
      <c r="D233">
        <v>0.05</v>
      </c>
      <c r="E233">
        <v>318</v>
      </c>
      <c r="F233">
        <v>41104</v>
      </c>
      <c r="G233">
        <v>1834.65</v>
      </c>
      <c r="H233">
        <v>0</v>
      </c>
      <c r="I233">
        <v>1</v>
      </c>
      <c r="J233">
        <v>1834.67</v>
      </c>
      <c r="K233">
        <v>1991</v>
      </c>
      <c r="L233" s="33">
        <f>IF(F233&lt;&gt;"inf",'Heuristica 48'!$F233/O233-1)</f>
        <v>0.26593038368433053</v>
      </c>
      <c r="M233" s="39">
        <f t="shared" si="24"/>
        <v>0.17052122708806627</v>
      </c>
      <c r="N233">
        <f t="shared" si="25"/>
        <v>35115.980000000003</v>
      </c>
      <c r="O233">
        <f>IF(AND('Heuristica 48'!$C233=0,'Heuristica 48'!$B233=0,'Heuristica 48'!$F233&lt;&gt;"inf",OR(AND(B232=0,'Heuristica 48'!$F233&lt;O232),B232&lt;&gt;0)),'Heuristica 48'!$F233,O232)</f>
        <v>32469.4</v>
      </c>
      <c r="Q233" t="s">
        <v>238</v>
      </c>
    </row>
    <row r="234" spans="1:17" x14ac:dyDescent="0.3">
      <c r="A234" t="s">
        <v>15</v>
      </c>
      <c r="B234">
        <v>3</v>
      </c>
      <c r="C234">
        <v>50</v>
      </c>
      <c r="D234">
        <v>0.1</v>
      </c>
      <c r="E234">
        <v>318</v>
      </c>
      <c r="F234">
        <v>61066.7</v>
      </c>
      <c r="G234">
        <v>1858.34</v>
      </c>
      <c r="H234">
        <v>0</v>
      </c>
      <c r="I234">
        <v>1</v>
      </c>
      <c r="J234">
        <v>1858.36</v>
      </c>
      <c r="K234">
        <v>1150</v>
      </c>
      <c r="L234" s="33">
        <f>IF(F234&lt;&gt;"inf",'Heuristica 48'!$F234/O234-1)</f>
        <v>0.8807461794797562</v>
      </c>
      <c r="M234" s="39">
        <f t="shared" si="24"/>
        <v>0.23986250527888764</v>
      </c>
      <c r="N234">
        <f t="shared" si="25"/>
        <v>49252.800000000003</v>
      </c>
      <c r="O234">
        <f>IF(AND('Heuristica 48'!$C234=0,'Heuristica 48'!$B234=0,'Heuristica 48'!$F234&lt;&gt;"inf",OR(AND(B233=0,'Heuristica 48'!$F234&lt;O233),B233&lt;&gt;0)),'Heuristica 48'!$F234,O233)</f>
        <v>32469.4</v>
      </c>
      <c r="Q234" t="s">
        <v>239</v>
      </c>
    </row>
    <row r="235" spans="1:17" x14ac:dyDescent="0.3">
      <c r="A235" t="s">
        <v>19</v>
      </c>
      <c r="B235">
        <v>0</v>
      </c>
      <c r="C235">
        <v>0</v>
      </c>
      <c r="D235">
        <v>0.05</v>
      </c>
      <c r="E235">
        <v>100</v>
      </c>
      <c r="F235">
        <v>17289</v>
      </c>
      <c r="G235">
        <v>30.6523</v>
      </c>
      <c r="H235">
        <v>20</v>
      </c>
      <c r="I235">
        <v>14916</v>
      </c>
      <c r="J235">
        <v>1800</v>
      </c>
      <c r="K235">
        <v>156266</v>
      </c>
      <c r="L235" s="33">
        <f>IF(F235&lt;&gt;"inf",'Heuristica 48'!$F235/O235-1)</f>
        <v>0</v>
      </c>
      <c r="M235" s="39">
        <f t="shared" si="24"/>
        <v>5.7840278677723234E-7</v>
      </c>
      <c r="N235">
        <f t="shared" si="25"/>
        <v>17288.990000000002</v>
      </c>
      <c r="O235">
        <f>IF(AND('Heuristica 48'!$C235=0,'Heuristica 48'!$B235=0,'Heuristica 48'!$F235&lt;&gt;"inf",OR(AND(B234=0,'Heuristica 48'!$F235&lt;O234),B234&lt;&gt;0)),'Heuristica 48'!$F235,O234)</f>
        <v>17289</v>
      </c>
      <c r="Q235" t="s">
        <v>240</v>
      </c>
    </row>
    <row r="236" spans="1:17" x14ac:dyDescent="0.3">
      <c r="A236" t="s">
        <v>19</v>
      </c>
      <c r="B236">
        <v>0</v>
      </c>
      <c r="C236">
        <v>0</v>
      </c>
      <c r="D236">
        <v>0.1</v>
      </c>
      <c r="E236">
        <v>100</v>
      </c>
      <c r="F236">
        <v>17289</v>
      </c>
      <c r="G236">
        <v>51.521799999999999</v>
      </c>
      <c r="H236">
        <v>80</v>
      </c>
      <c r="I236">
        <v>15601</v>
      </c>
      <c r="J236">
        <v>1800.44</v>
      </c>
      <c r="K236">
        <v>152763</v>
      </c>
      <c r="L236" s="33">
        <f>IF(F236&lt;&gt;"inf",'Heuristica 48'!$F236/O236-1)</f>
        <v>0</v>
      </c>
      <c r="M236" s="39">
        <f t="shared" si="24"/>
        <v>5.7840278677723234E-7</v>
      </c>
      <c r="N236">
        <f t="shared" si="25"/>
        <v>17288.990000000002</v>
      </c>
      <c r="O236">
        <f>IF(AND('Heuristica 48'!$C236=0,'Heuristica 48'!$B236=0,'Heuristica 48'!$F236&lt;&gt;"inf",OR(AND(B235=0,'Heuristica 48'!$F236&lt;O235),B235&lt;&gt;0)),'Heuristica 48'!$F236,O235)</f>
        <v>17289</v>
      </c>
      <c r="Q236" t="s">
        <v>241</v>
      </c>
    </row>
    <row r="237" spans="1:17" x14ac:dyDescent="0.3">
      <c r="A237" t="s">
        <v>19</v>
      </c>
      <c r="B237">
        <v>0</v>
      </c>
      <c r="C237">
        <v>0</v>
      </c>
      <c r="D237">
        <v>0.15</v>
      </c>
      <c r="E237">
        <v>100</v>
      </c>
      <c r="F237">
        <v>17289</v>
      </c>
      <c r="G237">
        <v>29.296900000000001</v>
      </c>
      <c r="H237">
        <v>20</v>
      </c>
      <c r="I237">
        <v>14160</v>
      </c>
      <c r="J237">
        <v>1801.03</v>
      </c>
      <c r="K237">
        <v>150604</v>
      </c>
      <c r="L237" s="33">
        <f>IF(F237&lt;&gt;"inf",'Heuristica 48'!$F237/O237-1)</f>
        <v>0</v>
      </c>
      <c r="M237" s="39">
        <f t="shared" si="24"/>
        <v>5.7840278677723234E-7</v>
      </c>
      <c r="N237">
        <f t="shared" si="25"/>
        <v>17288.990000000002</v>
      </c>
      <c r="O237">
        <f>IF(AND('Heuristica 48'!$C237=0,'Heuristica 48'!$B237=0,'Heuristica 48'!$F237&lt;&gt;"inf",OR(AND(B236=0,'Heuristica 48'!$F237&lt;O236),B236&lt;&gt;0)),'Heuristica 48'!$F237,O236)</f>
        <v>17289</v>
      </c>
      <c r="Q237" t="s">
        <v>242</v>
      </c>
    </row>
    <row r="238" spans="1:17" x14ac:dyDescent="0.3">
      <c r="A238" t="s">
        <v>19</v>
      </c>
      <c r="B238">
        <v>0</v>
      </c>
      <c r="C238">
        <v>0</v>
      </c>
      <c r="D238">
        <v>0.2</v>
      </c>
      <c r="E238">
        <v>100</v>
      </c>
      <c r="F238">
        <v>17289</v>
      </c>
      <c r="G238">
        <v>72.139399999999995</v>
      </c>
      <c r="H238">
        <v>128</v>
      </c>
      <c r="I238">
        <v>13888</v>
      </c>
      <c r="J238">
        <v>1800.01</v>
      </c>
      <c r="K238">
        <v>144922</v>
      </c>
      <c r="L238" s="33">
        <f>IF(F238&lt;&gt;"inf",'Heuristica 48'!$F238/O238-1)</f>
        <v>0</v>
      </c>
      <c r="M238" s="39">
        <f t="shared" si="24"/>
        <v>5.7840278677723234E-7</v>
      </c>
      <c r="N238">
        <f t="shared" si="25"/>
        <v>17288.990000000002</v>
      </c>
      <c r="O238">
        <f>IF(AND('Heuristica 48'!$C238=0,'Heuristica 48'!$B238=0,'Heuristica 48'!$F238&lt;&gt;"inf",OR(AND(B237=0,'Heuristica 48'!$F238&lt;O237),B237&lt;&gt;0)),'Heuristica 48'!$F238,O237)</f>
        <v>17289</v>
      </c>
      <c r="Q238" t="s">
        <v>243</v>
      </c>
    </row>
    <row r="239" spans="1:17" x14ac:dyDescent="0.3">
      <c r="A239" t="s">
        <v>19</v>
      </c>
      <c r="B239">
        <v>1</v>
      </c>
      <c r="C239">
        <v>5</v>
      </c>
      <c r="D239">
        <v>0.05</v>
      </c>
      <c r="E239">
        <v>100</v>
      </c>
      <c r="F239">
        <v>17462.099999999999</v>
      </c>
      <c r="G239">
        <v>58.8735</v>
      </c>
      <c r="H239">
        <v>15</v>
      </c>
      <c r="I239">
        <v>3174</v>
      </c>
      <c r="J239">
        <v>1800.19</v>
      </c>
      <c r="K239">
        <v>89664</v>
      </c>
      <c r="L239" s="33">
        <f>IF(F239&lt;&gt;"inf",'Heuristica 48'!$F239/O239-1)</f>
        <v>1.0012146451500836E-2</v>
      </c>
      <c r="M239" s="39">
        <f t="shared" si="24"/>
        <v>-9.4988190289492236E-3</v>
      </c>
      <c r="N239">
        <f t="shared" si="25"/>
        <v>17629.560000000001</v>
      </c>
      <c r="O239">
        <f>IF(AND('Heuristica 48'!$C239=0,'Heuristica 48'!$B239=0,'Heuristica 48'!$F239&lt;&gt;"inf",OR(AND(B238=0,'Heuristica 48'!$F239&lt;O238),B238&lt;&gt;0)),'Heuristica 48'!$F239,O238)</f>
        <v>17289</v>
      </c>
      <c r="Q239" t="s">
        <v>244</v>
      </c>
    </row>
    <row r="240" spans="1:17" x14ac:dyDescent="0.3">
      <c r="A240" t="s">
        <v>19</v>
      </c>
      <c r="B240">
        <v>1</v>
      </c>
      <c r="C240">
        <v>5</v>
      </c>
      <c r="D240">
        <v>0.1</v>
      </c>
      <c r="E240">
        <v>100</v>
      </c>
      <c r="F240">
        <v>17629.599999999999</v>
      </c>
      <c r="G240">
        <v>246.833</v>
      </c>
      <c r="H240">
        <v>80</v>
      </c>
      <c r="I240">
        <v>1681</v>
      </c>
      <c r="J240">
        <v>1800.5</v>
      </c>
      <c r="K240">
        <v>76453</v>
      </c>
      <c r="L240" s="33">
        <f>IF(F240&lt;&gt;"inf",'Heuristica 48'!$F240/O240-1)</f>
        <v>1.9700387529643093E-2</v>
      </c>
      <c r="M240" s="39">
        <f t="shared" si="24"/>
        <v>-1.7401254388492715E-2</v>
      </c>
      <c r="N240">
        <f t="shared" si="25"/>
        <v>17941.810000000001</v>
      </c>
      <c r="O240">
        <f>IF(AND('Heuristica 48'!$C240=0,'Heuristica 48'!$B240=0,'Heuristica 48'!$F240&lt;&gt;"inf",OR(AND(B239=0,'Heuristica 48'!$F240&lt;O239),B239&lt;&gt;0)),'Heuristica 48'!$F240,O239)</f>
        <v>17289</v>
      </c>
      <c r="Q240" t="s">
        <v>245</v>
      </c>
    </row>
    <row r="241" spans="1:17" x14ac:dyDescent="0.3">
      <c r="A241" t="s">
        <v>19</v>
      </c>
      <c r="B241">
        <v>1</v>
      </c>
      <c r="C241">
        <v>5</v>
      </c>
      <c r="D241">
        <v>0.15</v>
      </c>
      <c r="E241">
        <v>100</v>
      </c>
      <c r="F241">
        <v>17889.8</v>
      </c>
      <c r="G241">
        <v>149.77500000000001</v>
      </c>
      <c r="H241">
        <v>33</v>
      </c>
      <c r="I241">
        <v>1111</v>
      </c>
      <c r="J241">
        <v>1800.54</v>
      </c>
      <c r="K241">
        <v>60735</v>
      </c>
      <c r="L241" s="33">
        <f>IF(F241&lt;&gt;"inf",'Heuristica 48'!$F241/O241-1)</f>
        <v>3.4750419341778027E-2</v>
      </c>
      <c r="M241" s="39" t="str">
        <f t="shared" si="24"/>
        <v>---</v>
      </c>
      <c r="N241">
        <f t="shared" si="25"/>
        <v>0</v>
      </c>
      <c r="O241">
        <f>IF(AND('Heuristica 48'!$C241=0,'Heuristica 48'!$B241=0,'Heuristica 48'!$F241&lt;&gt;"inf",OR(AND(B240=0,'Heuristica 48'!$F241&lt;O240),B240&lt;&gt;0)),'Heuristica 48'!$F241,O240)</f>
        <v>17289</v>
      </c>
      <c r="Q241" t="s">
        <v>246</v>
      </c>
    </row>
    <row r="242" spans="1:17" x14ac:dyDescent="0.3">
      <c r="A242" t="s">
        <v>19</v>
      </c>
      <c r="B242">
        <v>1</v>
      </c>
      <c r="C242">
        <v>5</v>
      </c>
      <c r="D242">
        <v>0.2</v>
      </c>
      <c r="E242">
        <v>100</v>
      </c>
      <c r="F242">
        <v>17941.8</v>
      </c>
      <c r="G242">
        <v>446.62400000000002</v>
      </c>
      <c r="H242">
        <v>178</v>
      </c>
      <c r="I242">
        <v>2054</v>
      </c>
      <c r="J242">
        <v>1800.72</v>
      </c>
      <c r="K242">
        <v>56257</v>
      </c>
      <c r="L242" s="33">
        <f>IF(F242&lt;&gt;"inf",'Heuristica 48'!$F242/O242-1)</f>
        <v>3.775811209439528E-2</v>
      </c>
      <c r="M242" s="39" t="str">
        <f t="shared" si="24"/>
        <v>---</v>
      </c>
      <c r="N242">
        <f t="shared" si="25"/>
        <v>0</v>
      </c>
      <c r="O242">
        <f>IF(AND('Heuristica 48'!$C242=0,'Heuristica 48'!$B242=0,'Heuristica 48'!$F242&lt;&gt;"inf",OR(AND(B241=0,'Heuristica 48'!$F242&lt;O241),B241&lt;&gt;0)),'Heuristica 48'!$F242,O241)</f>
        <v>17289</v>
      </c>
      <c r="Q242" t="s">
        <v>247</v>
      </c>
    </row>
    <row r="243" spans="1:17" x14ac:dyDescent="0.3">
      <c r="A243" t="s">
        <v>19</v>
      </c>
      <c r="B243">
        <v>1</v>
      </c>
      <c r="C243">
        <v>10</v>
      </c>
      <c r="D243">
        <v>0.05</v>
      </c>
      <c r="E243">
        <v>100</v>
      </c>
      <c r="F243">
        <v>17629.599999999999</v>
      </c>
      <c r="G243">
        <v>180.672</v>
      </c>
      <c r="H243">
        <v>50</v>
      </c>
      <c r="I243">
        <v>1447</v>
      </c>
      <c r="J243">
        <v>1800.85</v>
      </c>
      <c r="K243">
        <v>71756</v>
      </c>
      <c r="L243" s="33">
        <f>IF(F243&lt;&gt;"inf",'Heuristica 48'!$F243/O243-1)</f>
        <v>1.9700387529643093E-2</v>
      </c>
      <c r="M243" s="39">
        <f t="shared" si="24"/>
        <v>2.2689165242173459E-6</v>
      </c>
      <c r="N243">
        <f t="shared" si="25"/>
        <v>17629.560000000001</v>
      </c>
      <c r="O243">
        <f>IF(AND('Heuristica 48'!$C243=0,'Heuristica 48'!$B243=0,'Heuristica 48'!$F243&lt;&gt;"inf",OR(AND(B242=0,'Heuristica 48'!$F243&lt;O242),B242&lt;&gt;0)),'Heuristica 48'!$F243,O242)</f>
        <v>17289</v>
      </c>
      <c r="Q243" t="s">
        <v>248</v>
      </c>
    </row>
    <row r="244" spans="1:17" x14ac:dyDescent="0.3">
      <c r="A244" t="s">
        <v>19</v>
      </c>
      <c r="B244">
        <v>1</v>
      </c>
      <c r="C244">
        <v>10</v>
      </c>
      <c r="D244">
        <v>0.1</v>
      </c>
      <c r="E244">
        <v>100</v>
      </c>
      <c r="F244">
        <v>17941.8</v>
      </c>
      <c r="G244">
        <v>153.62100000000001</v>
      </c>
      <c r="H244">
        <v>85</v>
      </c>
      <c r="I244">
        <v>2575</v>
      </c>
      <c r="J244">
        <v>1800.58</v>
      </c>
      <c r="K244">
        <v>61097</v>
      </c>
      <c r="L244" s="33">
        <f>IF(F244&lt;&gt;"inf",'Heuristica 48'!$F244/O244-1)</f>
        <v>3.775811209439528E-2</v>
      </c>
      <c r="M244" s="39">
        <f t="shared" si="24"/>
        <v>-5.5735736814721548E-7</v>
      </c>
      <c r="N244">
        <f t="shared" si="25"/>
        <v>17941.810000000001</v>
      </c>
      <c r="O244">
        <f>IF(AND('Heuristica 48'!$C244=0,'Heuristica 48'!$B244=0,'Heuristica 48'!$F244&lt;&gt;"inf",OR(AND(B243=0,'Heuristica 48'!$F244&lt;O243),B243&lt;&gt;0)),'Heuristica 48'!$F244,O243)</f>
        <v>17289</v>
      </c>
      <c r="Q244" t="s">
        <v>249</v>
      </c>
    </row>
    <row r="245" spans="1:17" x14ac:dyDescent="0.3">
      <c r="A245" t="s">
        <v>19</v>
      </c>
      <c r="B245">
        <v>1</v>
      </c>
      <c r="C245">
        <v>25</v>
      </c>
      <c r="D245">
        <v>0.05</v>
      </c>
      <c r="E245">
        <v>100</v>
      </c>
      <c r="F245">
        <v>17665.2</v>
      </c>
      <c r="G245">
        <v>26.878599999999999</v>
      </c>
      <c r="H245">
        <v>0</v>
      </c>
      <c r="I245">
        <v>909</v>
      </c>
      <c r="J245">
        <v>1800.76</v>
      </c>
      <c r="K245">
        <v>47518</v>
      </c>
      <c r="L245" s="33">
        <f>IF(F245&lt;&gt;"inf",'Heuristica 48'!$F245/O245-1)</f>
        <v>2.1759500260281062E-2</v>
      </c>
      <c r="M245" s="39">
        <f t="shared" si="24"/>
        <v>-3.6126739709800848E-3</v>
      </c>
      <c r="N245">
        <f t="shared" si="25"/>
        <v>17729.25</v>
      </c>
      <c r="O245">
        <f>IF(AND('Heuristica 48'!$C245=0,'Heuristica 48'!$B245=0,'Heuristica 48'!$F245&lt;&gt;"inf",OR(AND(B244=0,'Heuristica 48'!$F245&lt;O244),B244&lt;&gt;0)),'Heuristica 48'!$F245,O244)</f>
        <v>17289</v>
      </c>
      <c r="Q245" t="s">
        <v>250</v>
      </c>
    </row>
    <row r="246" spans="1:17" x14ac:dyDescent="0.3">
      <c r="A246" t="s">
        <v>19</v>
      </c>
      <c r="B246">
        <v>1</v>
      </c>
      <c r="C246">
        <v>25</v>
      </c>
      <c r="D246">
        <v>0.1</v>
      </c>
      <c r="E246">
        <v>100</v>
      </c>
      <c r="F246">
        <v>17941.8</v>
      </c>
      <c r="G246">
        <v>487.07900000000001</v>
      </c>
      <c r="H246">
        <v>83</v>
      </c>
      <c r="I246">
        <v>941</v>
      </c>
      <c r="J246">
        <v>1802.27</v>
      </c>
      <c r="K246">
        <v>33442</v>
      </c>
      <c r="L246" s="33">
        <f>IF(F246&lt;&gt;"inf",'Heuristica 48'!$F246/O246-1)</f>
        <v>3.775811209439528E-2</v>
      </c>
      <c r="M246" s="39">
        <f t="shared" si="24"/>
        <v>-1.55872544005764E-3</v>
      </c>
      <c r="N246">
        <f t="shared" si="25"/>
        <v>17969.810000000001</v>
      </c>
      <c r="O246">
        <f>IF(AND('Heuristica 48'!$C246=0,'Heuristica 48'!$B246=0,'Heuristica 48'!$F246&lt;&gt;"inf",OR(AND(B245=0,'Heuristica 48'!$F246&lt;O245),B245&lt;&gt;0)),'Heuristica 48'!$F246,O245)</f>
        <v>17289</v>
      </c>
      <c r="Q246" t="s">
        <v>251</v>
      </c>
    </row>
    <row r="247" spans="1:17" x14ac:dyDescent="0.3">
      <c r="A247" t="s">
        <v>19</v>
      </c>
      <c r="B247">
        <v>1</v>
      </c>
      <c r="C247">
        <v>50</v>
      </c>
      <c r="D247">
        <v>0.05</v>
      </c>
      <c r="E247">
        <v>100</v>
      </c>
      <c r="F247">
        <v>17729.3</v>
      </c>
      <c r="G247">
        <v>305.02100000000002</v>
      </c>
      <c r="H247">
        <v>31</v>
      </c>
      <c r="I247">
        <v>502</v>
      </c>
      <c r="J247">
        <v>1800.13</v>
      </c>
      <c r="K247">
        <v>38099</v>
      </c>
      <c r="L247" s="33">
        <f>IF(F247&lt;&gt;"inf",'Heuristica 48'!$F247/O247-1)</f>
        <v>2.5467059980334383E-2</v>
      </c>
      <c r="M247" s="39">
        <f t="shared" si="24"/>
        <v>2.8201982598119457E-6</v>
      </c>
      <c r="N247">
        <f t="shared" si="25"/>
        <v>17729.25</v>
      </c>
      <c r="O247">
        <f>IF(AND('Heuristica 48'!$C247=0,'Heuristica 48'!$B247=0,'Heuristica 48'!$F247&lt;&gt;"inf",OR(AND(B246=0,'Heuristica 48'!$F247&lt;O246),B246&lt;&gt;0)),'Heuristica 48'!$F247,O246)</f>
        <v>17289</v>
      </c>
      <c r="Q247" t="s">
        <v>252</v>
      </c>
    </row>
    <row r="248" spans="1:17" x14ac:dyDescent="0.3">
      <c r="A248" t="s">
        <v>19</v>
      </c>
      <c r="B248">
        <v>1</v>
      </c>
      <c r="C248">
        <v>50</v>
      </c>
      <c r="D248">
        <v>0.1</v>
      </c>
      <c r="E248">
        <v>100</v>
      </c>
      <c r="F248">
        <v>18283</v>
      </c>
      <c r="G248">
        <v>186.25200000000001</v>
      </c>
      <c r="H248">
        <v>35</v>
      </c>
      <c r="I248">
        <v>773</v>
      </c>
      <c r="J248">
        <v>1800.61</v>
      </c>
      <c r="K248">
        <v>27908</v>
      </c>
      <c r="L248" s="33">
        <f>IF(F248&lt;&gt;"inf",'Heuristica 48'!$F248/O248-1)</f>
        <v>5.7493203771183943E-2</v>
      </c>
      <c r="M248" s="39">
        <f t="shared" si="24"/>
        <v>-1.093911180971574E-6</v>
      </c>
      <c r="N248">
        <f t="shared" si="25"/>
        <v>18283.02</v>
      </c>
      <c r="O248">
        <f>IF(AND('Heuristica 48'!$C248=0,'Heuristica 48'!$B248=0,'Heuristica 48'!$F248&lt;&gt;"inf",OR(AND(B247=0,'Heuristica 48'!$F248&lt;O247),B247&lt;&gt;0)),'Heuristica 48'!$F248,O247)</f>
        <v>17289</v>
      </c>
      <c r="Q248" t="s">
        <v>253</v>
      </c>
    </row>
    <row r="249" spans="1:17" x14ac:dyDescent="0.3">
      <c r="A249" t="s">
        <v>19</v>
      </c>
      <c r="B249">
        <v>2</v>
      </c>
      <c r="C249">
        <v>5</v>
      </c>
      <c r="D249">
        <v>0.05</v>
      </c>
      <c r="E249">
        <v>100</v>
      </c>
      <c r="F249">
        <v>17454.3</v>
      </c>
      <c r="G249">
        <v>112.23099999999999</v>
      </c>
      <c r="H249">
        <v>34</v>
      </c>
      <c r="I249">
        <v>2245</v>
      </c>
      <c r="J249">
        <v>1800.04</v>
      </c>
      <c r="K249">
        <v>70561</v>
      </c>
      <c r="L249" s="33">
        <f>IF(F249&lt;&gt;"inf",'Heuristica 48'!$F249/O249-1)</f>
        <v>9.560992538608426E-3</v>
      </c>
      <c r="M249" s="39">
        <f t="shared" si="24"/>
        <v>-1.7187712162414215E-6</v>
      </c>
      <c r="N249">
        <f t="shared" si="25"/>
        <v>17454.330000000002</v>
      </c>
      <c r="O249">
        <f>IF(AND('Heuristica 48'!$C249=0,'Heuristica 48'!$B249=0,'Heuristica 48'!$F249&lt;&gt;"inf",OR(AND(B248=0,'Heuristica 48'!$F249&lt;O248),B248&lt;&gt;0)),'Heuristica 48'!$F249,O248)</f>
        <v>17289</v>
      </c>
      <c r="Q249" t="s">
        <v>254</v>
      </c>
    </row>
    <row r="250" spans="1:17" x14ac:dyDescent="0.3">
      <c r="A250" t="s">
        <v>19</v>
      </c>
      <c r="B250">
        <v>2</v>
      </c>
      <c r="C250">
        <v>5</v>
      </c>
      <c r="D250">
        <v>0.1</v>
      </c>
      <c r="E250">
        <v>100</v>
      </c>
      <c r="F250">
        <v>17505.2</v>
      </c>
      <c r="G250">
        <v>64.8523</v>
      </c>
      <c r="H250">
        <v>10</v>
      </c>
      <c r="I250">
        <v>1775</v>
      </c>
      <c r="J250">
        <v>1800.19</v>
      </c>
      <c r="K250">
        <v>63373</v>
      </c>
      <c r="L250" s="33">
        <f>IF(F250&lt;&gt;"inf",'Heuristica 48'!$F250/O250-1)</f>
        <v>1.2505061021458763E-2</v>
      </c>
      <c r="M250" s="39">
        <f t="shared" si="24"/>
        <v>5.7125915242650649E-7</v>
      </c>
      <c r="N250">
        <f t="shared" si="25"/>
        <v>17505.189999999999</v>
      </c>
      <c r="O250">
        <f>IF(AND('Heuristica 48'!$C250=0,'Heuristica 48'!$B250=0,'Heuristica 48'!$F250&lt;&gt;"inf",OR(AND(B249=0,'Heuristica 48'!$F250&lt;O249),B249&lt;&gt;0)),'Heuristica 48'!$F250,O249)</f>
        <v>17289</v>
      </c>
      <c r="Q250" t="s">
        <v>255</v>
      </c>
    </row>
    <row r="251" spans="1:17" x14ac:dyDescent="0.3">
      <c r="A251" t="s">
        <v>19</v>
      </c>
      <c r="B251">
        <v>2</v>
      </c>
      <c r="C251">
        <v>5</v>
      </c>
      <c r="D251">
        <v>0.15</v>
      </c>
      <c r="E251">
        <v>100</v>
      </c>
      <c r="F251">
        <v>17512.900000000001</v>
      </c>
      <c r="G251">
        <v>46.252800000000001</v>
      </c>
      <c r="H251">
        <v>5</v>
      </c>
      <c r="I251">
        <v>1536</v>
      </c>
      <c r="J251">
        <v>1802.53</v>
      </c>
      <c r="K251">
        <v>59214</v>
      </c>
      <c r="L251" s="33">
        <f>IF(F251&lt;&gt;"inf",'Heuristica 48'!$F251/O251-1)</f>
        <v>1.2950430909827171E-2</v>
      </c>
      <c r="M251" s="39">
        <f t="shared" si="24"/>
        <v>1.7130259062358988E-6</v>
      </c>
      <c r="N251">
        <f t="shared" si="25"/>
        <v>17512.87</v>
      </c>
      <c r="O251">
        <f>IF(AND('Heuristica 48'!$C251=0,'Heuristica 48'!$B251=0,'Heuristica 48'!$F251&lt;&gt;"inf",OR(AND(B250=0,'Heuristica 48'!$F251&lt;O250),B250&lt;&gt;0)),'Heuristica 48'!$F251,O250)</f>
        <v>17289</v>
      </c>
      <c r="Q251" t="s">
        <v>256</v>
      </c>
    </row>
    <row r="252" spans="1:17" x14ac:dyDescent="0.3">
      <c r="A252" t="s">
        <v>19</v>
      </c>
      <c r="B252">
        <v>2</v>
      </c>
      <c r="C252">
        <v>5</v>
      </c>
      <c r="D252">
        <v>0.2</v>
      </c>
      <c r="E252">
        <v>100</v>
      </c>
      <c r="F252">
        <v>17722.5</v>
      </c>
      <c r="G252">
        <v>22.8992</v>
      </c>
      <c r="H252">
        <v>0</v>
      </c>
      <c r="I252">
        <v>908</v>
      </c>
      <c r="J252">
        <v>1801.14</v>
      </c>
      <c r="K252">
        <v>49309</v>
      </c>
      <c r="L252" s="33">
        <f>IF(F252&lt;&gt;"inf",'Heuristica 48'!$F252/O252-1)</f>
        <v>2.5073746312684442E-2</v>
      </c>
      <c r="M252" s="39">
        <f t="shared" si="24"/>
        <v>-2.2570128209720153E-6</v>
      </c>
      <c r="N252">
        <f t="shared" si="25"/>
        <v>17722.54</v>
      </c>
      <c r="O252">
        <f>IF(AND('Heuristica 48'!$C252=0,'Heuristica 48'!$B252=0,'Heuristica 48'!$F252&lt;&gt;"inf",OR(AND(B251=0,'Heuristica 48'!$F252&lt;O251),B251&lt;&gt;0)),'Heuristica 48'!$F252,O251)</f>
        <v>17289</v>
      </c>
      <c r="Q252" t="s">
        <v>257</v>
      </c>
    </row>
    <row r="253" spans="1:17" x14ac:dyDescent="0.3">
      <c r="A253" t="s">
        <v>19</v>
      </c>
      <c r="B253">
        <v>2</v>
      </c>
      <c r="C253">
        <v>10</v>
      </c>
      <c r="D253">
        <v>0.05</v>
      </c>
      <c r="E253">
        <v>100</v>
      </c>
      <c r="F253">
        <v>17505.2</v>
      </c>
      <c r="G253">
        <v>257.62200000000001</v>
      </c>
      <c r="H253">
        <v>70</v>
      </c>
      <c r="I253">
        <v>1576</v>
      </c>
      <c r="J253">
        <v>1800.09</v>
      </c>
      <c r="K253">
        <v>59598</v>
      </c>
      <c r="L253" s="33">
        <f>IF(F253&lt;&gt;"inf",'Heuristica 48'!$F253/O253-1)</f>
        <v>1.2505061021458763E-2</v>
      </c>
      <c r="M253" s="39">
        <f t="shared" si="24"/>
        <v>5.7125915242650649E-7</v>
      </c>
      <c r="N253">
        <f t="shared" si="25"/>
        <v>17505.189999999999</v>
      </c>
      <c r="O253">
        <f>IF(AND('Heuristica 48'!$C253=0,'Heuristica 48'!$B253=0,'Heuristica 48'!$F253&lt;&gt;"inf",OR(AND(B252=0,'Heuristica 48'!$F253&lt;O252),B252&lt;&gt;0)),'Heuristica 48'!$F253,O252)</f>
        <v>17289</v>
      </c>
      <c r="Q253" t="s">
        <v>258</v>
      </c>
    </row>
    <row r="254" spans="1:17" x14ac:dyDescent="0.3">
      <c r="A254" t="s">
        <v>19</v>
      </c>
      <c r="B254">
        <v>2</v>
      </c>
      <c r="C254">
        <v>10</v>
      </c>
      <c r="D254">
        <v>0.1</v>
      </c>
      <c r="E254">
        <v>100</v>
      </c>
      <c r="F254">
        <v>17598.2</v>
      </c>
      <c r="G254">
        <v>123.49299999999999</v>
      </c>
      <c r="H254">
        <v>10</v>
      </c>
      <c r="I254">
        <v>957</v>
      </c>
      <c r="J254">
        <v>1800.22</v>
      </c>
      <c r="K254">
        <v>48537</v>
      </c>
      <c r="L254" s="33">
        <f>IF(F254&lt;&gt;"inf",'Heuristica 48'!$F254/O254-1)</f>
        <v>1.7884203829024337E-2</v>
      </c>
      <c r="M254" s="39">
        <f t="shared" si="24"/>
        <v>1.1364811589587021E-6</v>
      </c>
      <c r="N254">
        <f t="shared" si="25"/>
        <v>17598.18</v>
      </c>
      <c r="O254">
        <f>IF(AND('Heuristica 48'!$C254=0,'Heuristica 48'!$B254=0,'Heuristica 48'!$F254&lt;&gt;"inf",OR(AND(B253=0,'Heuristica 48'!$F254&lt;O253),B253&lt;&gt;0)),'Heuristica 48'!$F254,O253)</f>
        <v>17289</v>
      </c>
      <c r="Q254" t="s">
        <v>259</v>
      </c>
    </row>
    <row r="255" spans="1:17" x14ac:dyDescent="0.3">
      <c r="A255" t="s">
        <v>19</v>
      </c>
      <c r="B255">
        <v>2</v>
      </c>
      <c r="C255">
        <v>10</v>
      </c>
      <c r="D255">
        <v>0.15</v>
      </c>
      <c r="E255">
        <v>100</v>
      </c>
      <c r="F255">
        <v>17930</v>
      </c>
      <c r="G255">
        <v>1537.09</v>
      </c>
      <c r="H255">
        <v>393</v>
      </c>
      <c r="I255">
        <v>484</v>
      </c>
      <c r="J255">
        <v>1802.54</v>
      </c>
      <c r="K255">
        <v>34505</v>
      </c>
      <c r="L255" s="33">
        <f>IF(F255&lt;&gt;"inf",'Heuristica 48'!$F255/O255-1)</f>
        <v>3.7075597200532107E-2</v>
      </c>
      <c r="M255" s="39">
        <f t="shared" si="24"/>
        <v>-5.5772417295596455E-7</v>
      </c>
      <c r="N255">
        <f t="shared" si="25"/>
        <v>17930.009999999998</v>
      </c>
      <c r="O255">
        <f>IF(AND('Heuristica 48'!$C255=0,'Heuristica 48'!$B255=0,'Heuristica 48'!$F255&lt;&gt;"inf",OR(AND(B254=0,'Heuristica 48'!$F255&lt;O254),B254&lt;&gt;0)),'Heuristica 48'!$F255,O254)</f>
        <v>17289</v>
      </c>
      <c r="Q255" t="s">
        <v>260</v>
      </c>
    </row>
    <row r="256" spans="1:17" x14ac:dyDescent="0.3">
      <c r="A256" t="s">
        <v>19</v>
      </c>
      <c r="B256">
        <v>2</v>
      </c>
      <c r="C256">
        <v>10</v>
      </c>
      <c r="D256">
        <v>0.2</v>
      </c>
      <c r="E256">
        <v>100</v>
      </c>
      <c r="F256">
        <v>18249.099999999999</v>
      </c>
      <c r="G256">
        <v>69.136499999999998</v>
      </c>
      <c r="H256">
        <v>7</v>
      </c>
      <c r="I256">
        <v>1225</v>
      </c>
      <c r="J256">
        <v>1803.44</v>
      </c>
      <c r="K256">
        <v>33861</v>
      </c>
      <c r="L256" s="33">
        <f>IF(F256&lt;&gt;"inf",'Heuristica 48'!$F256/O256-1)</f>
        <v>5.553241945745846E-2</v>
      </c>
      <c r="M256" s="39">
        <f t="shared" si="24"/>
        <v>1.0959456584469507E-6</v>
      </c>
      <c r="N256">
        <f t="shared" si="25"/>
        <v>18249.080000000002</v>
      </c>
      <c r="O256">
        <f>IF(AND('Heuristica 48'!$C256=0,'Heuristica 48'!$B256=0,'Heuristica 48'!$F256&lt;&gt;"inf",OR(AND(B255=0,'Heuristica 48'!$F256&lt;O255),B255&lt;&gt;0)),'Heuristica 48'!$F256,O255)</f>
        <v>17289</v>
      </c>
      <c r="Q256" t="s">
        <v>261</v>
      </c>
    </row>
    <row r="257" spans="1:17" x14ac:dyDescent="0.3">
      <c r="A257" t="s">
        <v>19</v>
      </c>
      <c r="B257">
        <v>2</v>
      </c>
      <c r="C257">
        <v>25</v>
      </c>
      <c r="D257">
        <v>0.05</v>
      </c>
      <c r="E257">
        <v>100</v>
      </c>
      <c r="F257">
        <v>17722.5</v>
      </c>
      <c r="G257">
        <v>124.248</v>
      </c>
      <c r="H257">
        <v>8</v>
      </c>
      <c r="I257">
        <v>497</v>
      </c>
      <c r="J257">
        <v>1804.99</v>
      </c>
      <c r="K257">
        <v>34954</v>
      </c>
      <c r="L257" s="33">
        <f>IF(F257&lt;&gt;"inf",'Heuristica 48'!$F257/O257-1)</f>
        <v>2.5073746312684442E-2</v>
      </c>
      <c r="M257" s="39">
        <f t="shared" si="24"/>
        <v>-2.2570128209720153E-6</v>
      </c>
      <c r="N257">
        <f t="shared" si="25"/>
        <v>17722.54</v>
      </c>
      <c r="O257">
        <f>IF(AND('Heuristica 48'!$C257=0,'Heuristica 48'!$B257=0,'Heuristica 48'!$F257&lt;&gt;"inf",OR(AND(B256=0,'Heuristica 48'!$F257&lt;O256),B256&lt;&gt;0)),'Heuristica 48'!$F257,O256)</f>
        <v>17289</v>
      </c>
      <c r="Q257" t="s">
        <v>262</v>
      </c>
    </row>
    <row r="258" spans="1:17" x14ac:dyDescent="0.3">
      <c r="A258" t="s">
        <v>19</v>
      </c>
      <c r="B258">
        <v>2</v>
      </c>
      <c r="C258">
        <v>25</v>
      </c>
      <c r="D258">
        <v>0.1</v>
      </c>
      <c r="E258">
        <v>100</v>
      </c>
      <c r="F258">
        <v>18313.400000000001</v>
      </c>
      <c r="G258">
        <v>888.65099999999995</v>
      </c>
      <c r="H258">
        <v>250</v>
      </c>
      <c r="I258">
        <v>494</v>
      </c>
      <c r="J258">
        <v>1805.07</v>
      </c>
      <c r="K258">
        <v>23764</v>
      </c>
      <c r="L258" s="33">
        <f>IF(F258&lt;&gt;"inf",'Heuristica 48'!$F258/O258-1)</f>
        <v>5.9251547226560231E-2</v>
      </c>
      <c r="M258" s="39">
        <f t="shared" si="24"/>
        <v>-2.1841882245077215E-6</v>
      </c>
      <c r="N258">
        <f t="shared" si="25"/>
        <v>18313.439999999999</v>
      </c>
      <c r="O258">
        <f>IF(AND('Heuristica 48'!$C258=0,'Heuristica 48'!$B258=0,'Heuristica 48'!$F258&lt;&gt;"inf",OR(AND(B257=0,'Heuristica 48'!$F258&lt;O257),B257&lt;&gt;0)),'Heuristica 48'!$F258,O257)</f>
        <v>17289</v>
      </c>
      <c r="Q258" t="s">
        <v>263</v>
      </c>
    </row>
    <row r="259" spans="1:17" x14ac:dyDescent="0.3">
      <c r="A259" t="s">
        <v>19</v>
      </c>
      <c r="B259">
        <v>2</v>
      </c>
      <c r="C259">
        <v>50</v>
      </c>
      <c r="D259">
        <v>0.05</v>
      </c>
      <c r="E259">
        <v>100</v>
      </c>
      <c r="F259">
        <v>17729.3</v>
      </c>
      <c r="G259">
        <v>593.92100000000005</v>
      </c>
      <c r="H259">
        <v>104</v>
      </c>
      <c r="I259">
        <v>545</v>
      </c>
      <c r="J259">
        <v>1804.76</v>
      </c>
      <c r="K259">
        <v>39902</v>
      </c>
      <c r="L259" s="33">
        <f>IF(F259&lt;&gt;"inf",'Heuristica 48'!$F259/O259-1)</f>
        <v>2.5467059980334383E-2</v>
      </c>
      <c r="M259" s="39">
        <f t="shared" ref="M259:M322" si="26">IF(AND(F259&lt;&gt;"inf",N259&lt;&gt;0),F259/N259-1,"---")</f>
        <v>2.8201982598119457E-6</v>
      </c>
      <c r="N259">
        <f t="shared" ref="N259:N322" si="27">SUMPRODUCT(($A$512:$A$1135=A259)*($B$512:$B$1135=B259)*($C$512:$C$1135=C259)*($D$512:$D$1135=D259)*($F$512:$F$1135))</f>
        <v>17729.25</v>
      </c>
      <c r="O259">
        <f>IF(AND('Heuristica 48'!$C259=0,'Heuristica 48'!$B259=0,'Heuristica 48'!$F259&lt;&gt;"inf",OR(AND(B258=0,'Heuristica 48'!$F259&lt;O258),B258&lt;&gt;0)),'Heuristica 48'!$F259,O258)</f>
        <v>17289</v>
      </c>
      <c r="Q259" t="s">
        <v>264</v>
      </c>
    </row>
    <row r="260" spans="1:17" x14ac:dyDescent="0.3">
      <c r="A260" t="s">
        <v>19</v>
      </c>
      <c r="B260">
        <v>2</v>
      </c>
      <c r="C260">
        <v>50</v>
      </c>
      <c r="D260">
        <v>0.1</v>
      </c>
      <c r="E260">
        <v>100</v>
      </c>
      <c r="F260">
        <v>18411.400000000001</v>
      </c>
      <c r="G260">
        <v>160.87100000000001</v>
      </c>
      <c r="H260">
        <v>19</v>
      </c>
      <c r="I260">
        <v>758</v>
      </c>
      <c r="J260">
        <v>1800.43</v>
      </c>
      <c r="K260">
        <v>26339</v>
      </c>
      <c r="L260" s="33">
        <f>IF(F260&lt;&gt;"inf",'Heuristica 48'!$F260/O260-1)</f>
        <v>6.4919891260339035E-2</v>
      </c>
      <c r="M260" s="39">
        <f t="shared" si="26"/>
        <v>3.689546068082139E-3</v>
      </c>
      <c r="N260">
        <f t="shared" si="27"/>
        <v>18343.72</v>
      </c>
      <c r="O260">
        <f>IF(AND('Heuristica 48'!$C260=0,'Heuristica 48'!$B260=0,'Heuristica 48'!$F260&lt;&gt;"inf",OR(AND(B259=0,'Heuristica 48'!$F260&lt;O259),B259&lt;&gt;0)),'Heuristica 48'!$F260,O259)</f>
        <v>17289</v>
      </c>
      <c r="Q260" t="s">
        <v>265</v>
      </c>
    </row>
    <row r="261" spans="1:17" x14ac:dyDescent="0.3">
      <c r="A261" t="s">
        <v>19</v>
      </c>
      <c r="B261">
        <v>3</v>
      </c>
      <c r="C261">
        <v>0</v>
      </c>
      <c r="D261">
        <v>0.05</v>
      </c>
      <c r="E261">
        <v>100</v>
      </c>
      <c r="F261">
        <v>18401</v>
      </c>
      <c r="G261">
        <v>1134.23</v>
      </c>
      <c r="H261">
        <v>890</v>
      </c>
      <c r="I261">
        <v>1426</v>
      </c>
      <c r="J261">
        <v>1800.44</v>
      </c>
      <c r="K261">
        <v>68748</v>
      </c>
      <c r="L261" s="33">
        <f>IF(F261&lt;&gt;"inf",'Heuristica 48'!$F261/O261-1)</f>
        <v>6.4318352709815452E-2</v>
      </c>
      <c r="M261" s="39">
        <f t="shared" si="26"/>
        <v>2.7172510115303083E-6</v>
      </c>
      <c r="N261">
        <f t="shared" si="27"/>
        <v>18400.95</v>
      </c>
      <c r="O261">
        <f>IF(AND('Heuristica 48'!$C261=0,'Heuristica 48'!$B261=0,'Heuristica 48'!$F261&lt;&gt;"inf",OR(AND(B260=0,'Heuristica 48'!$F261&lt;O260),B260&lt;&gt;0)),'Heuristica 48'!$F261,O260)</f>
        <v>17289</v>
      </c>
      <c r="Q261" t="s">
        <v>266</v>
      </c>
    </row>
    <row r="262" spans="1:17" x14ac:dyDescent="0.3">
      <c r="A262" t="s">
        <v>19</v>
      </c>
      <c r="B262">
        <v>3</v>
      </c>
      <c r="C262">
        <v>10</v>
      </c>
      <c r="D262">
        <v>0.05</v>
      </c>
      <c r="E262">
        <v>100</v>
      </c>
      <c r="F262">
        <v>18417.5</v>
      </c>
      <c r="G262">
        <v>397.35</v>
      </c>
      <c r="H262">
        <v>194</v>
      </c>
      <c r="I262">
        <v>1654</v>
      </c>
      <c r="J262">
        <v>1800.64</v>
      </c>
      <c r="K262">
        <v>60665</v>
      </c>
      <c r="L262" s="33">
        <f>IF(F262&lt;&gt;"inf",'Heuristica 48'!$F262/O262-1)</f>
        <v>6.527271675631896E-2</v>
      </c>
      <c r="M262" s="39">
        <f t="shared" si="26"/>
        <v>8.9941008480542983E-4</v>
      </c>
      <c r="N262">
        <f t="shared" si="27"/>
        <v>18400.95</v>
      </c>
      <c r="O262">
        <f>IF(AND('Heuristica 48'!$C262=0,'Heuristica 48'!$B262=0,'Heuristica 48'!$F262&lt;&gt;"inf",OR(AND(B261=0,'Heuristica 48'!$F262&lt;O261),B261&lt;&gt;0)),'Heuristica 48'!$F262,O261)</f>
        <v>17289</v>
      </c>
      <c r="Q262" t="s">
        <v>267</v>
      </c>
    </row>
    <row r="263" spans="1:17" x14ac:dyDescent="0.3">
      <c r="A263" t="s">
        <v>19</v>
      </c>
      <c r="B263">
        <v>3</v>
      </c>
      <c r="C263">
        <v>25</v>
      </c>
      <c r="D263">
        <v>0.05</v>
      </c>
      <c r="E263">
        <v>100</v>
      </c>
      <c r="F263">
        <v>18417.5</v>
      </c>
      <c r="G263">
        <v>392.93599999999998</v>
      </c>
      <c r="H263">
        <v>170</v>
      </c>
      <c r="I263">
        <v>1860</v>
      </c>
      <c r="J263">
        <v>1800.39</v>
      </c>
      <c r="K263">
        <v>61282</v>
      </c>
      <c r="L263" s="33">
        <f>IF(F263&lt;&gt;"inf",'Heuristica 48'!$F263/O263-1)</f>
        <v>6.527271675631896E-2</v>
      </c>
      <c r="M263" s="39">
        <f t="shared" si="26"/>
        <v>8.9941008480542983E-4</v>
      </c>
      <c r="N263">
        <f t="shared" si="27"/>
        <v>18400.95</v>
      </c>
      <c r="O263">
        <f>IF(AND('Heuristica 48'!$C263=0,'Heuristica 48'!$B263=0,'Heuristica 48'!$F263&lt;&gt;"inf",OR(AND(B262=0,'Heuristica 48'!$F263&lt;O262),B262&lt;&gt;0)),'Heuristica 48'!$F263,O262)</f>
        <v>17289</v>
      </c>
      <c r="Q263" t="s">
        <v>268</v>
      </c>
    </row>
    <row r="264" spans="1:17" x14ac:dyDescent="0.3">
      <c r="A264" t="s">
        <v>19</v>
      </c>
      <c r="B264">
        <v>3</v>
      </c>
      <c r="C264">
        <v>50</v>
      </c>
      <c r="D264">
        <v>0.05</v>
      </c>
      <c r="E264">
        <v>100</v>
      </c>
      <c r="F264">
        <v>18416.900000000001</v>
      </c>
      <c r="G264">
        <v>361.38299999999998</v>
      </c>
      <c r="H264">
        <v>149</v>
      </c>
      <c r="I264">
        <v>1788</v>
      </c>
      <c r="J264">
        <v>1800.08</v>
      </c>
      <c r="K264">
        <v>70944</v>
      </c>
      <c r="L264" s="33">
        <f>IF(F264&lt;&gt;"inf",'Heuristica 48'!$F264/O264-1)</f>
        <v>6.5238012609173612E-2</v>
      </c>
      <c r="M264" s="39">
        <f t="shared" si="26"/>
        <v>8.6680307266751022E-4</v>
      </c>
      <c r="N264">
        <f t="shared" si="27"/>
        <v>18400.95</v>
      </c>
      <c r="O264">
        <f>IF(AND('Heuristica 48'!$C264=0,'Heuristica 48'!$B264=0,'Heuristica 48'!$F264&lt;&gt;"inf",OR(AND(B263=0,'Heuristica 48'!$F264&lt;O263),B263&lt;&gt;0)),'Heuristica 48'!$F264,O263)</f>
        <v>17289</v>
      </c>
      <c r="Q264" t="s">
        <v>269</v>
      </c>
    </row>
    <row r="265" spans="1:17" x14ac:dyDescent="0.3">
      <c r="A265" t="s">
        <v>24</v>
      </c>
      <c r="B265">
        <v>0</v>
      </c>
      <c r="C265">
        <v>0</v>
      </c>
      <c r="D265">
        <v>0.05</v>
      </c>
      <c r="E265">
        <v>200</v>
      </c>
      <c r="F265">
        <v>33270.9</v>
      </c>
      <c r="G265">
        <v>818.72</v>
      </c>
      <c r="H265">
        <v>2664</v>
      </c>
      <c r="I265">
        <v>6247</v>
      </c>
      <c r="J265">
        <v>1800.16</v>
      </c>
      <c r="K265">
        <v>183460</v>
      </c>
      <c r="L265" s="33">
        <f>IF(F265&lt;&gt;"inf",'Heuristica 48'!$F265/O265-1)</f>
        <v>0</v>
      </c>
      <c r="M265" s="39">
        <f t="shared" si="26"/>
        <v>-1.2022503722564082E-6</v>
      </c>
      <c r="N265">
        <f t="shared" si="27"/>
        <v>33270.94</v>
      </c>
      <c r="O265">
        <f>IF(AND('Heuristica 48'!$C265=0,'Heuristica 48'!$B265=0,'Heuristica 48'!$F265&lt;&gt;"inf",OR(AND(B264=0,'Heuristica 48'!$F265&lt;O264),B264&lt;&gt;0)),'Heuristica 48'!$F265,O264)</f>
        <v>33270.9</v>
      </c>
      <c r="Q265" t="s">
        <v>270</v>
      </c>
    </row>
    <row r="266" spans="1:17" x14ac:dyDescent="0.3">
      <c r="A266" t="s">
        <v>24</v>
      </c>
      <c r="B266">
        <v>0</v>
      </c>
      <c r="C266">
        <v>0</v>
      </c>
      <c r="D266">
        <v>0.1</v>
      </c>
      <c r="E266">
        <v>200</v>
      </c>
      <c r="F266">
        <v>33270.9</v>
      </c>
      <c r="G266">
        <v>215.18700000000001</v>
      </c>
      <c r="H266">
        <v>560</v>
      </c>
      <c r="I266">
        <v>6871</v>
      </c>
      <c r="J266">
        <v>1800.02</v>
      </c>
      <c r="K266">
        <v>165757</v>
      </c>
      <c r="L266" s="33">
        <f>IF(F266&lt;&gt;"inf",'Heuristica 48'!$F266/O266-1)</f>
        <v>0</v>
      </c>
      <c r="M266" s="39">
        <f t="shared" si="26"/>
        <v>-1.2022503722564082E-6</v>
      </c>
      <c r="N266">
        <f t="shared" si="27"/>
        <v>33270.94</v>
      </c>
      <c r="O266">
        <f>IF(AND('Heuristica 48'!$C266=0,'Heuristica 48'!$B266=0,'Heuristica 48'!$F266&lt;&gt;"inf",OR(AND(B265=0,'Heuristica 48'!$F266&lt;O265),B265&lt;&gt;0)),'Heuristica 48'!$F266,O265)</f>
        <v>33270.9</v>
      </c>
      <c r="Q266" t="s">
        <v>271</v>
      </c>
    </row>
    <row r="267" spans="1:17" x14ac:dyDescent="0.3">
      <c r="A267" t="s">
        <v>24</v>
      </c>
      <c r="B267">
        <v>0</v>
      </c>
      <c r="C267">
        <v>0</v>
      </c>
      <c r="D267">
        <v>0.15</v>
      </c>
      <c r="E267">
        <v>200</v>
      </c>
      <c r="F267">
        <v>33270.9</v>
      </c>
      <c r="G267">
        <v>29.6111</v>
      </c>
      <c r="H267">
        <v>22</v>
      </c>
      <c r="I267">
        <v>8797</v>
      </c>
      <c r="J267">
        <v>1800.87</v>
      </c>
      <c r="K267">
        <v>203594</v>
      </c>
      <c r="L267" s="33">
        <f>IF(F267&lt;&gt;"inf",'Heuristica 48'!$F267/O267-1)</f>
        <v>0</v>
      </c>
      <c r="M267" s="39">
        <f t="shared" si="26"/>
        <v>-1.2022503722564082E-6</v>
      </c>
      <c r="N267">
        <f t="shared" si="27"/>
        <v>33270.94</v>
      </c>
      <c r="O267">
        <f>IF(AND('Heuristica 48'!$C267=0,'Heuristica 48'!$B267=0,'Heuristica 48'!$F267&lt;&gt;"inf",OR(AND(B266=0,'Heuristica 48'!$F267&lt;O266),B266&lt;&gt;0)),'Heuristica 48'!$F267,O266)</f>
        <v>33270.9</v>
      </c>
      <c r="Q267" t="s">
        <v>272</v>
      </c>
    </row>
    <row r="268" spans="1:17" x14ac:dyDescent="0.3">
      <c r="A268" t="s">
        <v>24</v>
      </c>
      <c r="B268">
        <v>0</v>
      </c>
      <c r="C268">
        <v>0</v>
      </c>
      <c r="D268">
        <v>0.2</v>
      </c>
      <c r="E268">
        <v>200</v>
      </c>
      <c r="F268">
        <v>33270.9</v>
      </c>
      <c r="G268">
        <v>60.684100000000001</v>
      </c>
      <c r="H268">
        <v>63</v>
      </c>
      <c r="I268">
        <v>7421</v>
      </c>
      <c r="J268">
        <v>1800.09</v>
      </c>
      <c r="K268">
        <v>184379</v>
      </c>
      <c r="L268" s="33">
        <f>IF(F268&lt;&gt;"inf",'Heuristica 48'!$F268/O268-1)</f>
        <v>0</v>
      </c>
      <c r="M268" s="39">
        <f t="shared" si="26"/>
        <v>-1.2022503722564082E-6</v>
      </c>
      <c r="N268">
        <f t="shared" si="27"/>
        <v>33270.94</v>
      </c>
      <c r="O268">
        <f>IF(AND('Heuristica 48'!$C268=0,'Heuristica 48'!$B268=0,'Heuristica 48'!$F268&lt;&gt;"inf",OR(AND(B267=0,'Heuristica 48'!$F268&lt;O267),B267&lt;&gt;0)),'Heuristica 48'!$F268,O267)</f>
        <v>33270.9</v>
      </c>
      <c r="Q268" t="s">
        <v>273</v>
      </c>
    </row>
    <row r="269" spans="1:17" x14ac:dyDescent="0.3">
      <c r="A269" t="s">
        <v>24</v>
      </c>
      <c r="B269">
        <v>1</v>
      </c>
      <c r="C269">
        <v>5</v>
      </c>
      <c r="D269">
        <v>0.05</v>
      </c>
      <c r="E269">
        <v>200</v>
      </c>
      <c r="F269">
        <v>33316.5</v>
      </c>
      <c r="G269">
        <v>160.119</v>
      </c>
      <c r="H269">
        <v>54</v>
      </c>
      <c r="I269">
        <v>1448</v>
      </c>
      <c r="J269">
        <v>1800.05</v>
      </c>
      <c r="K269">
        <v>61209</v>
      </c>
      <c r="L269" s="33">
        <f>IF(F269&lt;&gt;"inf",'Heuristica 48'!$F269/O269-1)</f>
        <v>1.3705670721260166E-3</v>
      </c>
      <c r="M269" s="39">
        <f t="shared" si="26"/>
        <v>-1.4829476011195553E-3</v>
      </c>
      <c r="N269">
        <f t="shared" si="27"/>
        <v>33365.980000000003</v>
      </c>
      <c r="O269">
        <f>IF(AND('Heuristica 48'!$C269=0,'Heuristica 48'!$B269=0,'Heuristica 48'!$F269&lt;&gt;"inf",OR(AND(B268=0,'Heuristica 48'!$F269&lt;O268),B268&lt;&gt;0)),'Heuristica 48'!$F269,O268)</f>
        <v>33270.9</v>
      </c>
      <c r="Q269" t="s">
        <v>274</v>
      </c>
    </row>
    <row r="270" spans="1:17" x14ac:dyDescent="0.3">
      <c r="A270" t="s">
        <v>24</v>
      </c>
      <c r="B270">
        <v>1</v>
      </c>
      <c r="C270">
        <v>5</v>
      </c>
      <c r="D270">
        <v>0.1</v>
      </c>
      <c r="E270">
        <v>200</v>
      </c>
      <c r="F270">
        <v>33366</v>
      </c>
      <c r="G270">
        <v>306.58199999999999</v>
      </c>
      <c r="H270">
        <v>138</v>
      </c>
      <c r="I270">
        <v>1397</v>
      </c>
      <c r="J270">
        <v>1800.64</v>
      </c>
      <c r="K270">
        <v>66154</v>
      </c>
      <c r="L270" s="33">
        <f>IF(F270&lt;&gt;"inf",'Heuristica 48'!$F270/O270-1)</f>
        <v>2.8583536964734702E-3</v>
      </c>
      <c r="M270" s="39">
        <f t="shared" si="26"/>
        <v>-2.4488824563329015E-3</v>
      </c>
      <c r="N270">
        <f t="shared" si="27"/>
        <v>33447.910000000003</v>
      </c>
      <c r="O270">
        <f>IF(AND('Heuristica 48'!$C270=0,'Heuristica 48'!$B270=0,'Heuristica 48'!$F270&lt;&gt;"inf",OR(AND(B269=0,'Heuristica 48'!$F270&lt;O269),B269&lt;&gt;0)),'Heuristica 48'!$F270,O269)</f>
        <v>33270.9</v>
      </c>
      <c r="Q270" t="s">
        <v>275</v>
      </c>
    </row>
    <row r="271" spans="1:17" x14ac:dyDescent="0.3">
      <c r="A271" t="s">
        <v>24</v>
      </c>
      <c r="B271">
        <v>1</v>
      </c>
      <c r="C271">
        <v>5</v>
      </c>
      <c r="D271">
        <v>0.15</v>
      </c>
      <c r="E271">
        <v>200</v>
      </c>
      <c r="F271">
        <v>33448.300000000003</v>
      </c>
      <c r="G271">
        <v>176.959</v>
      </c>
      <c r="H271">
        <v>50</v>
      </c>
      <c r="I271">
        <v>1713</v>
      </c>
      <c r="J271">
        <v>1801.44</v>
      </c>
      <c r="K271">
        <v>49966</v>
      </c>
      <c r="L271" s="33">
        <f>IF(F271&lt;&gt;"inf",'Heuristica 48'!$F271/O271-1)</f>
        <v>5.3319868112975399E-3</v>
      </c>
      <c r="M271" s="39">
        <f t="shared" si="26"/>
        <v>-5.919020336155989E-3</v>
      </c>
      <c r="N271">
        <f t="shared" si="27"/>
        <v>33647.46</v>
      </c>
      <c r="O271">
        <f>IF(AND('Heuristica 48'!$C271=0,'Heuristica 48'!$B271=0,'Heuristica 48'!$F271&lt;&gt;"inf",OR(AND(B270=0,'Heuristica 48'!$F271&lt;O270),B270&lt;&gt;0)),'Heuristica 48'!$F271,O270)</f>
        <v>33270.9</v>
      </c>
      <c r="Q271" t="s">
        <v>276</v>
      </c>
    </row>
    <row r="272" spans="1:17" x14ac:dyDescent="0.3">
      <c r="A272" t="s">
        <v>24</v>
      </c>
      <c r="B272">
        <v>1</v>
      </c>
      <c r="C272">
        <v>5</v>
      </c>
      <c r="D272">
        <v>0.2</v>
      </c>
      <c r="E272">
        <v>200</v>
      </c>
      <c r="F272">
        <v>33610.400000000001</v>
      </c>
      <c r="G272">
        <v>390.87900000000002</v>
      </c>
      <c r="H272">
        <v>110</v>
      </c>
      <c r="I272">
        <v>1164</v>
      </c>
      <c r="J272">
        <v>1801.85</v>
      </c>
      <c r="K272">
        <v>48303</v>
      </c>
      <c r="L272" s="33">
        <f>IF(F272&lt;&gt;"inf",'Heuristica 48'!$F272/O272-1)</f>
        <v>1.0204112302342194E-2</v>
      </c>
      <c r="M272" s="39">
        <f t="shared" si="26"/>
        <v>-4.8533915708739439E-3</v>
      </c>
      <c r="N272">
        <f t="shared" si="27"/>
        <v>33774.32</v>
      </c>
      <c r="O272">
        <f>IF(AND('Heuristica 48'!$C272=0,'Heuristica 48'!$B272=0,'Heuristica 48'!$F272&lt;&gt;"inf",OR(AND(B271=0,'Heuristica 48'!$F272&lt;O271),B271&lt;&gt;0)),'Heuristica 48'!$F272,O271)</f>
        <v>33270.9</v>
      </c>
      <c r="Q272" t="s">
        <v>277</v>
      </c>
    </row>
    <row r="273" spans="1:17" x14ac:dyDescent="0.3">
      <c r="A273" t="s">
        <v>24</v>
      </c>
      <c r="B273">
        <v>1</v>
      </c>
      <c r="C273">
        <v>10</v>
      </c>
      <c r="D273">
        <v>0.05</v>
      </c>
      <c r="E273">
        <v>200</v>
      </c>
      <c r="F273">
        <v>33366</v>
      </c>
      <c r="G273">
        <v>541.03399999999999</v>
      </c>
      <c r="H273">
        <v>126</v>
      </c>
      <c r="I273">
        <v>617</v>
      </c>
      <c r="J273">
        <v>1800.03</v>
      </c>
      <c r="K273">
        <v>35760</v>
      </c>
      <c r="L273" s="33">
        <f>IF(F273&lt;&gt;"inf",'Heuristica 48'!$F273/O273-1)</f>
        <v>2.8583536964734702E-3</v>
      </c>
      <c r="M273" s="39">
        <f t="shared" si="26"/>
        <v>5.9941293484300218E-7</v>
      </c>
      <c r="N273">
        <f t="shared" si="27"/>
        <v>33365.980000000003</v>
      </c>
      <c r="O273">
        <f>IF(AND('Heuristica 48'!$C273=0,'Heuristica 48'!$B273=0,'Heuristica 48'!$F273&lt;&gt;"inf",OR(AND(B272=0,'Heuristica 48'!$F273&lt;O272),B272&lt;&gt;0)),'Heuristica 48'!$F273,O272)</f>
        <v>33270.9</v>
      </c>
      <c r="Q273" t="s">
        <v>278</v>
      </c>
    </row>
    <row r="274" spans="1:17" x14ac:dyDescent="0.3">
      <c r="A274" t="s">
        <v>24</v>
      </c>
      <c r="B274">
        <v>1</v>
      </c>
      <c r="C274">
        <v>10</v>
      </c>
      <c r="D274">
        <v>0.1</v>
      </c>
      <c r="E274">
        <v>200</v>
      </c>
      <c r="F274">
        <v>33447.9</v>
      </c>
      <c r="G274">
        <v>422.76600000000002</v>
      </c>
      <c r="H274">
        <v>42</v>
      </c>
      <c r="I274">
        <v>267</v>
      </c>
      <c r="J274">
        <v>1800.47</v>
      </c>
      <c r="K274">
        <v>32581</v>
      </c>
      <c r="L274" s="33">
        <f>IF(F274&lt;&gt;"inf",'Heuristica 48'!$F274/O274-1)</f>
        <v>5.3199642931209823E-3</v>
      </c>
      <c r="M274" s="39">
        <f t="shared" si="26"/>
        <v>-3.1020523975038294E-3</v>
      </c>
      <c r="N274">
        <f t="shared" si="27"/>
        <v>33551.980000000003</v>
      </c>
      <c r="O274">
        <f>IF(AND('Heuristica 48'!$C274=0,'Heuristica 48'!$B274=0,'Heuristica 48'!$F274&lt;&gt;"inf",OR(AND(B273=0,'Heuristica 48'!$F274&lt;O273),B273&lt;&gt;0)),'Heuristica 48'!$F274,O273)</f>
        <v>33270.9</v>
      </c>
      <c r="Q274" t="s">
        <v>279</v>
      </c>
    </row>
    <row r="275" spans="1:17" x14ac:dyDescent="0.3">
      <c r="A275" t="s">
        <v>24</v>
      </c>
      <c r="B275">
        <v>1</v>
      </c>
      <c r="C275">
        <v>10</v>
      </c>
      <c r="D275">
        <v>0.15</v>
      </c>
      <c r="E275">
        <v>200</v>
      </c>
      <c r="F275">
        <v>33647.5</v>
      </c>
      <c r="G275">
        <v>848.74300000000005</v>
      </c>
      <c r="H275">
        <v>76</v>
      </c>
      <c r="I275">
        <v>194</v>
      </c>
      <c r="J275">
        <v>1800.68</v>
      </c>
      <c r="K275">
        <v>25641</v>
      </c>
      <c r="L275" s="33">
        <f>IF(F275&lt;&gt;"inf",'Heuristica 48'!$F275/O275-1)</f>
        <v>1.1319200863216805E-2</v>
      </c>
      <c r="M275" s="39">
        <f t="shared" si="26"/>
        <v>-6.8724562408073453E-4</v>
      </c>
      <c r="N275">
        <f t="shared" si="27"/>
        <v>33670.639999999999</v>
      </c>
      <c r="O275">
        <f>IF(AND('Heuristica 48'!$C275=0,'Heuristica 48'!$B275=0,'Heuristica 48'!$F275&lt;&gt;"inf",OR(AND(B274=0,'Heuristica 48'!$F275&lt;O274),B274&lt;&gt;0)),'Heuristica 48'!$F275,O274)</f>
        <v>33270.9</v>
      </c>
      <c r="Q275" t="s">
        <v>280</v>
      </c>
    </row>
    <row r="276" spans="1:17" x14ac:dyDescent="0.3">
      <c r="A276" t="s">
        <v>24</v>
      </c>
      <c r="B276">
        <v>1</v>
      </c>
      <c r="C276">
        <v>10</v>
      </c>
      <c r="D276">
        <v>0.2</v>
      </c>
      <c r="E276">
        <v>200</v>
      </c>
      <c r="F276">
        <v>33867.300000000003</v>
      </c>
      <c r="G276">
        <v>1579.91</v>
      </c>
      <c r="H276">
        <v>94</v>
      </c>
      <c r="I276">
        <v>104</v>
      </c>
      <c r="J276">
        <v>1823.41</v>
      </c>
      <c r="K276">
        <v>21513</v>
      </c>
      <c r="L276" s="33">
        <f>IF(F276&lt;&gt;"inf",'Heuristica 48'!$F276/O276-1)</f>
        <v>1.7925574601228123E-2</v>
      </c>
      <c r="M276" s="39">
        <f t="shared" si="26"/>
        <v>-2.4520957686988698E-3</v>
      </c>
      <c r="N276">
        <f t="shared" si="27"/>
        <v>33950.550000000003</v>
      </c>
      <c r="O276">
        <f>IF(AND('Heuristica 48'!$C276=0,'Heuristica 48'!$B276=0,'Heuristica 48'!$F276&lt;&gt;"inf",OR(AND(B275=0,'Heuristica 48'!$F276&lt;O275),B275&lt;&gt;0)),'Heuristica 48'!$F276,O275)</f>
        <v>33270.9</v>
      </c>
      <c r="Q276" t="s">
        <v>281</v>
      </c>
    </row>
    <row r="277" spans="1:17" x14ac:dyDescent="0.3">
      <c r="A277" t="s">
        <v>24</v>
      </c>
      <c r="B277">
        <v>1</v>
      </c>
      <c r="C277">
        <v>25</v>
      </c>
      <c r="D277">
        <v>0.05</v>
      </c>
      <c r="E277">
        <v>200</v>
      </c>
      <c r="F277">
        <v>33366</v>
      </c>
      <c r="G277">
        <v>128.577</v>
      </c>
      <c r="H277">
        <v>0</v>
      </c>
      <c r="I277">
        <v>646</v>
      </c>
      <c r="J277">
        <v>1800.31</v>
      </c>
      <c r="K277">
        <v>29580</v>
      </c>
      <c r="L277" s="33">
        <f>IF(F277&lt;&gt;"inf",'Heuristica 48'!$F277/O277-1)</f>
        <v>2.8583536964734702E-3</v>
      </c>
      <c r="M277" s="39">
        <f t="shared" si="26"/>
        <v>-1.729605332246642E-3</v>
      </c>
      <c r="N277">
        <f t="shared" si="27"/>
        <v>33423.81</v>
      </c>
      <c r="O277">
        <f>IF(AND('Heuristica 48'!$C277=0,'Heuristica 48'!$B277=0,'Heuristica 48'!$F277&lt;&gt;"inf",OR(AND(B276=0,'Heuristica 48'!$F277&lt;O276),B276&lt;&gt;0)),'Heuristica 48'!$F277,O276)</f>
        <v>33270.9</v>
      </c>
      <c r="Q277" t="s">
        <v>282</v>
      </c>
    </row>
    <row r="278" spans="1:17" x14ac:dyDescent="0.3">
      <c r="A278" t="s">
        <v>24</v>
      </c>
      <c r="B278">
        <v>1</v>
      </c>
      <c r="C278">
        <v>25</v>
      </c>
      <c r="D278">
        <v>0.1</v>
      </c>
      <c r="E278">
        <v>200</v>
      </c>
      <c r="F278">
        <v>33580.699999999997</v>
      </c>
      <c r="G278">
        <v>391.24</v>
      </c>
      <c r="H278">
        <v>14</v>
      </c>
      <c r="I278">
        <v>220</v>
      </c>
      <c r="J278">
        <v>1800.61</v>
      </c>
      <c r="K278">
        <v>20629</v>
      </c>
      <c r="L278" s="33">
        <f>IF(F278&lt;&gt;"inf",'Heuristica 48'!$F278/O278-1)</f>
        <v>9.3114403277336777E-3</v>
      </c>
      <c r="M278" s="39">
        <f t="shared" si="26"/>
        <v>-7.8014919311253372E-5</v>
      </c>
      <c r="N278">
        <f t="shared" si="27"/>
        <v>33583.32</v>
      </c>
      <c r="O278">
        <f>IF(AND('Heuristica 48'!$C278=0,'Heuristica 48'!$B278=0,'Heuristica 48'!$F278&lt;&gt;"inf",OR(AND(B277=0,'Heuristica 48'!$F278&lt;O277),B277&lt;&gt;0)),'Heuristica 48'!$F278,O277)</f>
        <v>33270.9</v>
      </c>
      <c r="Q278" t="s">
        <v>283</v>
      </c>
    </row>
    <row r="279" spans="1:17" x14ac:dyDescent="0.3">
      <c r="A279" t="s">
        <v>24</v>
      </c>
      <c r="B279">
        <v>1</v>
      </c>
      <c r="C279">
        <v>25</v>
      </c>
      <c r="D279">
        <v>0.15</v>
      </c>
      <c r="E279">
        <v>200</v>
      </c>
      <c r="F279">
        <v>33677.5</v>
      </c>
      <c r="G279">
        <v>323.49799999999999</v>
      </c>
      <c r="H279">
        <v>13</v>
      </c>
      <c r="I279">
        <v>131</v>
      </c>
      <c r="J279">
        <v>1814.09</v>
      </c>
      <c r="K279">
        <v>17497</v>
      </c>
      <c r="L279" s="33">
        <f>IF(F279&lt;&gt;"inf",'Heuristica 48'!$F279/O279-1)</f>
        <v>1.2220889726457518E-2</v>
      </c>
      <c r="M279" s="39">
        <f t="shared" si="26"/>
        <v>-9.8070159617635877E-4</v>
      </c>
      <c r="N279">
        <f t="shared" si="27"/>
        <v>33710.559999999998</v>
      </c>
      <c r="O279">
        <f>IF(AND('Heuristica 48'!$C279=0,'Heuristica 48'!$B279=0,'Heuristica 48'!$F279&lt;&gt;"inf",OR(AND(B278=0,'Heuristica 48'!$F279&lt;O278),B278&lt;&gt;0)),'Heuristica 48'!$F279,O278)</f>
        <v>33270.9</v>
      </c>
      <c r="Q279" t="s">
        <v>284</v>
      </c>
    </row>
    <row r="280" spans="1:17" x14ac:dyDescent="0.3">
      <c r="A280" t="s">
        <v>24</v>
      </c>
      <c r="B280">
        <v>1</v>
      </c>
      <c r="C280">
        <v>25</v>
      </c>
      <c r="D280">
        <v>0.2</v>
      </c>
      <c r="E280">
        <v>200</v>
      </c>
      <c r="F280">
        <v>33961.4</v>
      </c>
      <c r="G280">
        <v>1222.5</v>
      </c>
      <c r="H280">
        <v>33</v>
      </c>
      <c r="I280">
        <v>73</v>
      </c>
      <c r="J280">
        <v>1806.4</v>
      </c>
      <c r="K280">
        <v>12691</v>
      </c>
      <c r="L280" s="33">
        <f>IF(F280&lt;&gt;"inf",'Heuristica 48'!$F280/O280-1)</f>
        <v>2.0753872002260199E-2</v>
      </c>
      <c r="M280" s="39">
        <f t="shared" si="26"/>
        <v>2.5889025909942021E-4</v>
      </c>
      <c r="N280">
        <f t="shared" si="27"/>
        <v>33952.61</v>
      </c>
      <c r="O280">
        <f>IF(AND('Heuristica 48'!$C280=0,'Heuristica 48'!$B280=0,'Heuristica 48'!$F280&lt;&gt;"inf",OR(AND(B279=0,'Heuristica 48'!$F280&lt;O279),B279&lt;&gt;0)),'Heuristica 48'!$F280,O279)</f>
        <v>33270.9</v>
      </c>
      <c r="Q280" t="s">
        <v>285</v>
      </c>
    </row>
    <row r="281" spans="1:17" x14ac:dyDescent="0.3">
      <c r="A281" t="s">
        <v>24</v>
      </c>
      <c r="B281">
        <v>1</v>
      </c>
      <c r="C281">
        <v>50</v>
      </c>
      <c r="D281">
        <v>0.05</v>
      </c>
      <c r="E281">
        <v>200</v>
      </c>
      <c r="F281">
        <v>33480.6</v>
      </c>
      <c r="G281">
        <v>345.37799999999999</v>
      </c>
      <c r="H281">
        <v>30</v>
      </c>
      <c r="I281">
        <v>384</v>
      </c>
      <c r="J281">
        <v>1801.63</v>
      </c>
      <c r="K281">
        <v>37305</v>
      </c>
      <c r="L281" s="33">
        <f>IF(F281&lt;&gt;"inf",'Heuristica 48'!$F281/O281-1)</f>
        <v>6.3028051540534591E-3</v>
      </c>
      <c r="M281" s="39">
        <f t="shared" si="26"/>
        <v>0</v>
      </c>
      <c r="N281">
        <f t="shared" si="27"/>
        <v>33480.6</v>
      </c>
      <c r="O281">
        <f>IF(AND('Heuristica 48'!$C281=0,'Heuristica 48'!$B281=0,'Heuristica 48'!$F281&lt;&gt;"inf",OR(AND(B280=0,'Heuristica 48'!$F281&lt;O280),B280&lt;&gt;0)),'Heuristica 48'!$F281,O280)</f>
        <v>33270.9</v>
      </c>
      <c r="Q281" t="s">
        <v>286</v>
      </c>
    </row>
    <row r="282" spans="1:17" x14ac:dyDescent="0.3">
      <c r="A282" t="s">
        <v>24</v>
      </c>
      <c r="B282">
        <v>1</v>
      </c>
      <c r="C282">
        <v>50</v>
      </c>
      <c r="D282">
        <v>0.1</v>
      </c>
      <c r="E282">
        <v>200</v>
      </c>
      <c r="F282">
        <v>33643.599999999999</v>
      </c>
      <c r="G282">
        <v>270.14699999999999</v>
      </c>
      <c r="H282">
        <v>16</v>
      </c>
      <c r="I282">
        <v>189</v>
      </c>
      <c r="J282">
        <v>1803.65</v>
      </c>
      <c r="K282">
        <v>24340</v>
      </c>
      <c r="L282" s="33">
        <f>IF(F282&lt;&gt;"inf",'Heuristica 48'!$F282/O282-1)</f>
        <v>1.1201981310995368E-2</v>
      </c>
      <c r="M282" s="39">
        <f t="shared" si="26"/>
        <v>1.3734066847437276E-4</v>
      </c>
      <c r="N282">
        <f t="shared" si="27"/>
        <v>33638.980000000003</v>
      </c>
      <c r="O282">
        <f>IF(AND('Heuristica 48'!$C282=0,'Heuristica 48'!$B282=0,'Heuristica 48'!$F282&lt;&gt;"inf",OR(AND(B281=0,'Heuristica 48'!$F282&lt;O281),B281&lt;&gt;0)),'Heuristica 48'!$F282,O281)</f>
        <v>33270.9</v>
      </c>
      <c r="Q282" t="s">
        <v>287</v>
      </c>
    </row>
    <row r="283" spans="1:17" x14ac:dyDescent="0.3">
      <c r="A283" t="s">
        <v>24</v>
      </c>
      <c r="B283">
        <v>1</v>
      </c>
      <c r="C283">
        <v>50</v>
      </c>
      <c r="D283">
        <v>0.15</v>
      </c>
      <c r="E283">
        <v>200</v>
      </c>
      <c r="F283">
        <v>33793.599999999999</v>
      </c>
      <c r="G283">
        <v>860.11599999999999</v>
      </c>
      <c r="H283">
        <v>27</v>
      </c>
      <c r="I283">
        <v>80</v>
      </c>
      <c r="J283">
        <v>1800.65</v>
      </c>
      <c r="K283">
        <v>11144</v>
      </c>
      <c r="L283" s="33">
        <f>IF(F283&lt;&gt;"inf",'Heuristica 48'!$F283/O283-1)</f>
        <v>1.5710425627199598E-2</v>
      </c>
      <c r="M283" s="39">
        <f t="shared" si="26"/>
        <v>1.183657478032174E-6</v>
      </c>
      <c r="N283">
        <f t="shared" si="27"/>
        <v>33793.56</v>
      </c>
      <c r="O283">
        <f>IF(AND('Heuristica 48'!$C283=0,'Heuristica 48'!$B283=0,'Heuristica 48'!$F283&lt;&gt;"inf",OR(AND(B282=0,'Heuristica 48'!$F283&lt;O282),B282&lt;&gt;0)),'Heuristica 48'!$F283,O282)</f>
        <v>33270.9</v>
      </c>
      <c r="Q283" t="s">
        <v>288</v>
      </c>
    </row>
    <row r="284" spans="1:17" x14ac:dyDescent="0.3">
      <c r="A284" t="s">
        <v>24</v>
      </c>
      <c r="B284">
        <v>1</v>
      </c>
      <c r="C284">
        <v>50</v>
      </c>
      <c r="D284">
        <v>0.2</v>
      </c>
      <c r="E284">
        <v>200</v>
      </c>
      <c r="F284">
        <v>34255.199999999997</v>
      </c>
      <c r="G284">
        <v>760.94899999999996</v>
      </c>
      <c r="H284">
        <v>4</v>
      </c>
      <c r="I284">
        <v>31</v>
      </c>
      <c r="J284">
        <v>1803.66</v>
      </c>
      <c r="K284">
        <v>8707</v>
      </c>
      <c r="L284" s="33">
        <f>IF(F284&lt;&gt;"inf",'Heuristica 48'!$F284/O284-1)</f>
        <v>2.9584411602932237E-2</v>
      </c>
      <c r="M284" s="39">
        <f t="shared" si="26"/>
        <v>-6.2643707170694229E-3</v>
      </c>
      <c r="N284">
        <f t="shared" si="27"/>
        <v>34471.14</v>
      </c>
      <c r="O284">
        <f>IF(AND('Heuristica 48'!$C284=0,'Heuristica 48'!$B284=0,'Heuristica 48'!$F284&lt;&gt;"inf",OR(AND(B283=0,'Heuristica 48'!$F284&lt;O283),B283&lt;&gt;0)),'Heuristica 48'!$F284,O283)</f>
        <v>33270.9</v>
      </c>
      <c r="Q284" t="s">
        <v>289</v>
      </c>
    </row>
    <row r="285" spans="1:17" x14ac:dyDescent="0.3">
      <c r="A285" t="s">
        <v>24</v>
      </c>
      <c r="B285">
        <v>2</v>
      </c>
      <c r="C285">
        <v>5</v>
      </c>
      <c r="D285">
        <v>0.05</v>
      </c>
      <c r="E285">
        <v>200</v>
      </c>
      <c r="F285">
        <v>33302.9</v>
      </c>
      <c r="G285">
        <v>124.94</v>
      </c>
      <c r="H285">
        <v>26</v>
      </c>
      <c r="I285">
        <v>804</v>
      </c>
      <c r="J285">
        <v>1800.61</v>
      </c>
      <c r="K285">
        <v>48524</v>
      </c>
      <c r="L285" s="33">
        <f>IF(F285&lt;&gt;"inf",'Heuristica 48'!$F285/O285-1)</f>
        <v>9.6180145412350093E-4</v>
      </c>
      <c r="M285" s="39">
        <f t="shared" si="26"/>
        <v>1.2010980439125518E-6</v>
      </c>
      <c r="N285">
        <f t="shared" si="27"/>
        <v>33302.86</v>
      </c>
      <c r="O285">
        <f>IF(AND('Heuristica 48'!$C285=0,'Heuristica 48'!$B285=0,'Heuristica 48'!$F285&lt;&gt;"inf",OR(AND(B284=0,'Heuristica 48'!$F285&lt;O284),B284&lt;&gt;0)),'Heuristica 48'!$F285,O284)</f>
        <v>33270.9</v>
      </c>
      <c r="Q285" t="s">
        <v>290</v>
      </c>
    </row>
    <row r="286" spans="1:17" x14ac:dyDescent="0.3">
      <c r="A286" t="s">
        <v>24</v>
      </c>
      <c r="B286">
        <v>2</v>
      </c>
      <c r="C286">
        <v>5</v>
      </c>
      <c r="D286">
        <v>0.1</v>
      </c>
      <c r="E286">
        <v>200</v>
      </c>
      <c r="F286">
        <v>33366</v>
      </c>
      <c r="G286">
        <v>716.09100000000001</v>
      </c>
      <c r="H286">
        <v>168</v>
      </c>
      <c r="I286">
        <v>568</v>
      </c>
      <c r="J286">
        <v>1802.11</v>
      </c>
      <c r="K286">
        <v>41652</v>
      </c>
      <c r="L286" s="33">
        <f>IF(F286&lt;&gt;"inf",'Heuristica 48'!$F286/O286-1)</f>
        <v>2.8583536964734702E-3</v>
      </c>
      <c r="M286" s="39">
        <f t="shared" si="26"/>
        <v>5.9941293484300218E-7</v>
      </c>
      <c r="N286">
        <f t="shared" si="27"/>
        <v>33365.980000000003</v>
      </c>
      <c r="O286">
        <f>IF(AND('Heuristica 48'!$C286=0,'Heuristica 48'!$B286=0,'Heuristica 48'!$F286&lt;&gt;"inf",OR(AND(B285=0,'Heuristica 48'!$F286&lt;O285),B285&lt;&gt;0)),'Heuristica 48'!$F286,O285)</f>
        <v>33270.9</v>
      </c>
      <c r="Q286" t="s">
        <v>291</v>
      </c>
    </row>
    <row r="287" spans="1:17" x14ac:dyDescent="0.3">
      <c r="A287" t="s">
        <v>24</v>
      </c>
      <c r="B287">
        <v>2</v>
      </c>
      <c r="C287">
        <v>5</v>
      </c>
      <c r="D287">
        <v>0.15</v>
      </c>
      <c r="E287">
        <v>200</v>
      </c>
      <c r="F287">
        <v>33382</v>
      </c>
      <c r="G287">
        <v>499.59699999999998</v>
      </c>
      <c r="H287">
        <v>70</v>
      </c>
      <c r="I287">
        <v>446</v>
      </c>
      <c r="J287">
        <v>1800.61</v>
      </c>
      <c r="K287">
        <v>37096</v>
      </c>
      <c r="L287" s="33">
        <f>IF(F287&lt;&gt;"inf",'Heuristica 48'!$F287/O287-1)</f>
        <v>3.3392544235353316E-3</v>
      </c>
      <c r="M287" s="39">
        <f t="shared" si="26"/>
        <v>4.801297609120514E-4</v>
      </c>
      <c r="N287">
        <f t="shared" si="27"/>
        <v>33365.980000000003</v>
      </c>
      <c r="O287">
        <f>IF(AND('Heuristica 48'!$C287=0,'Heuristica 48'!$B287=0,'Heuristica 48'!$F287&lt;&gt;"inf",OR(AND(B286=0,'Heuristica 48'!$F287&lt;O286),B286&lt;&gt;0)),'Heuristica 48'!$F287,O286)</f>
        <v>33270.9</v>
      </c>
      <c r="Q287" t="s">
        <v>292</v>
      </c>
    </row>
    <row r="288" spans="1:17" x14ac:dyDescent="0.3">
      <c r="A288" t="s">
        <v>24</v>
      </c>
      <c r="B288">
        <v>2</v>
      </c>
      <c r="C288">
        <v>5</v>
      </c>
      <c r="D288">
        <v>0.2</v>
      </c>
      <c r="E288">
        <v>200</v>
      </c>
      <c r="F288">
        <v>33433.599999999999</v>
      </c>
      <c r="G288">
        <v>234.893</v>
      </c>
      <c r="H288">
        <v>23</v>
      </c>
      <c r="I288">
        <v>287</v>
      </c>
      <c r="J288">
        <v>1803.4</v>
      </c>
      <c r="K288">
        <v>31151</v>
      </c>
      <c r="L288" s="33">
        <f>IF(F288&lt;&gt;"inf",'Heuristica 48'!$F288/O288-1)</f>
        <v>4.8901592683094908E-3</v>
      </c>
      <c r="M288" s="39">
        <f t="shared" si="26"/>
        <v>8.9730172403434949E-7</v>
      </c>
      <c r="N288">
        <f t="shared" si="27"/>
        <v>33433.57</v>
      </c>
      <c r="O288">
        <f>IF(AND('Heuristica 48'!$C288=0,'Heuristica 48'!$B288=0,'Heuristica 48'!$F288&lt;&gt;"inf",OR(AND(B287=0,'Heuristica 48'!$F288&lt;O287),B287&lt;&gt;0)),'Heuristica 48'!$F288,O287)</f>
        <v>33270.9</v>
      </c>
      <c r="Q288" t="s">
        <v>293</v>
      </c>
    </row>
    <row r="289" spans="1:17" x14ac:dyDescent="0.3">
      <c r="A289" t="s">
        <v>24</v>
      </c>
      <c r="B289">
        <v>2</v>
      </c>
      <c r="C289">
        <v>10</v>
      </c>
      <c r="D289">
        <v>0.05</v>
      </c>
      <c r="E289">
        <v>200</v>
      </c>
      <c r="F289">
        <v>33387.1</v>
      </c>
      <c r="G289">
        <v>973.86400000000003</v>
      </c>
      <c r="H289">
        <v>288</v>
      </c>
      <c r="I289">
        <v>506</v>
      </c>
      <c r="J289">
        <v>1800.71</v>
      </c>
      <c r="K289">
        <v>44205</v>
      </c>
      <c r="L289" s="33">
        <f>IF(F289&lt;&gt;"inf",'Heuristica 48'!$F289/O289-1)</f>
        <v>3.4925415302862195E-3</v>
      </c>
      <c r="M289" s="39">
        <f t="shared" si="26"/>
        <v>7.6705161127299526E-4</v>
      </c>
      <c r="N289">
        <f t="shared" si="27"/>
        <v>33361.51</v>
      </c>
      <c r="O289">
        <f>IF(AND('Heuristica 48'!$C289=0,'Heuristica 48'!$B289=0,'Heuristica 48'!$F289&lt;&gt;"inf",OR(AND(B288=0,'Heuristica 48'!$F289&lt;O288),B288&lt;&gt;0)),'Heuristica 48'!$F289,O288)</f>
        <v>33270.9</v>
      </c>
      <c r="Q289" t="s">
        <v>294</v>
      </c>
    </row>
    <row r="290" spans="1:17" x14ac:dyDescent="0.3">
      <c r="A290" t="s">
        <v>24</v>
      </c>
      <c r="B290">
        <v>2</v>
      </c>
      <c r="C290">
        <v>10</v>
      </c>
      <c r="D290">
        <v>0.1</v>
      </c>
      <c r="E290">
        <v>200</v>
      </c>
      <c r="F290">
        <v>33435</v>
      </c>
      <c r="G290">
        <v>298.49799999999999</v>
      </c>
      <c r="H290">
        <v>25</v>
      </c>
      <c r="I290">
        <v>341</v>
      </c>
      <c r="J290">
        <v>1801.93</v>
      </c>
      <c r="K290">
        <v>34327</v>
      </c>
      <c r="L290" s="33">
        <f>IF(F290&lt;&gt;"inf",'Heuristica 48'!$F290/O290-1)</f>
        <v>4.9322380819274425E-3</v>
      </c>
      <c r="M290" s="39">
        <f t="shared" si="26"/>
        <v>4.2771382176676198E-5</v>
      </c>
      <c r="N290">
        <f t="shared" si="27"/>
        <v>33433.57</v>
      </c>
      <c r="O290">
        <f>IF(AND('Heuristica 48'!$C290=0,'Heuristica 48'!$B290=0,'Heuristica 48'!$F290&lt;&gt;"inf",OR(AND(B289=0,'Heuristica 48'!$F290&lt;O289),B289&lt;&gt;0)),'Heuristica 48'!$F290,O289)</f>
        <v>33270.9</v>
      </c>
      <c r="Q290" t="s">
        <v>295</v>
      </c>
    </row>
    <row r="291" spans="1:17" x14ac:dyDescent="0.3">
      <c r="A291" t="s">
        <v>24</v>
      </c>
      <c r="B291">
        <v>2</v>
      </c>
      <c r="C291">
        <v>10</v>
      </c>
      <c r="D291">
        <v>0.15</v>
      </c>
      <c r="E291">
        <v>200</v>
      </c>
      <c r="F291">
        <v>33531.4</v>
      </c>
      <c r="G291">
        <v>509.78699999999998</v>
      </c>
      <c r="H291">
        <v>39</v>
      </c>
      <c r="I291">
        <v>257</v>
      </c>
      <c r="J291">
        <v>1807.11</v>
      </c>
      <c r="K291">
        <v>21229</v>
      </c>
      <c r="L291" s="33">
        <f>IF(F291&lt;&gt;"inf",'Heuristica 48'!$F291/O291-1)</f>
        <v>7.829664962474725E-3</v>
      </c>
      <c r="M291" s="39">
        <f t="shared" si="26"/>
        <v>-2.982278407559491E-7</v>
      </c>
      <c r="N291">
        <f t="shared" si="27"/>
        <v>33531.410000000003</v>
      </c>
      <c r="O291">
        <f>IF(AND('Heuristica 48'!$C291=0,'Heuristica 48'!$B291=0,'Heuristica 48'!$F291&lt;&gt;"inf",OR(AND(B290=0,'Heuristica 48'!$F291&lt;O290),B290&lt;&gt;0)),'Heuristica 48'!$F291,O290)</f>
        <v>33270.9</v>
      </c>
      <c r="Q291" t="s">
        <v>296</v>
      </c>
    </row>
    <row r="292" spans="1:17" x14ac:dyDescent="0.3">
      <c r="A292" t="s">
        <v>24</v>
      </c>
      <c r="B292">
        <v>2</v>
      </c>
      <c r="C292">
        <v>10</v>
      </c>
      <c r="D292">
        <v>0.2</v>
      </c>
      <c r="E292">
        <v>200</v>
      </c>
      <c r="F292">
        <v>33709.800000000003</v>
      </c>
      <c r="G292">
        <v>1531.21</v>
      </c>
      <c r="H292">
        <v>76</v>
      </c>
      <c r="I292">
        <v>102</v>
      </c>
      <c r="J292">
        <v>1801.28</v>
      </c>
      <c r="K292">
        <v>18894</v>
      </c>
      <c r="L292" s="33">
        <f>IF(F292&lt;&gt;"inf",'Heuristica 48'!$F292/O292-1)</f>
        <v>1.3191708069213659E-2</v>
      </c>
      <c r="M292" s="39">
        <f t="shared" si="26"/>
        <v>1.1389470901908005E-3</v>
      </c>
      <c r="N292">
        <f t="shared" si="27"/>
        <v>33671.449999999997</v>
      </c>
      <c r="O292">
        <f>IF(AND('Heuristica 48'!$C292=0,'Heuristica 48'!$B292=0,'Heuristica 48'!$F292&lt;&gt;"inf",OR(AND(B291=0,'Heuristica 48'!$F292&lt;O291),B291&lt;&gt;0)),'Heuristica 48'!$F292,O291)</f>
        <v>33270.9</v>
      </c>
      <c r="Q292" t="s">
        <v>297</v>
      </c>
    </row>
    <row r="293" spans="1:17" x14ac:dyDescent="0.3">
      <c r="A293" t="s">
        <v>24</v>
      </c>
      <c r="B293">
        <v>2</v>
      </c>
      <c r="C293">
        <v>25</v>
      </c>
      <c r="D293">
        <v>0.05</v>
      </c>
      <c r="E293">
        <v>200</v>
      </c>
      <c r="F293">
        <v>33470.699999999997</v>
      </c>
      <c r="G293">
        <v>286.25200000000001</v>
      </c>
      <c r="H293">
        <v>22</v>
      </c>
      <c r="I293">
        <v>409</v>
      </c>
      <c r="J293">
        <v>1804.3</v>
      </c>
      <c r="K293">
        <v>27681</v>
      </c>
      <c r="L293" s="33">
        <f>IF(F293&lt;&gt;"inf",'Heuristica 48'!$F293/O293-1)</f>
        <v>6.0052478291838796E-3</v>
      </c>
      <c r="M293" s="39">
        <f t="shared" si="26"/>
        <v>-2.9876868468114992E-7</v>
      </c>
      <c r="N293">
        <f t="shared" si="27"/>
        <v>33470.71</v>
      </c>
      <c r="O293">
        <f>IF(AND('Heuristica 48'!$C293=0,'Heuristica 48'!$B293=0,'Heuristica 48'!$F293&lt;&gt;"inf",OR(AND(B292=0,'Heuristica 48'!$F293&lt;O292),B292&lt;&gt;0)),'Heuristica 48'!$F293,O292)</f>
        <v>33270.9</v>
      </c>
      <c r="Q293" t="s">
        <v>298</v>
      </c>
    </row>
    <row r="294" spans="1:17" x14ac:dyDescent="0.3">
      <c r="A294" t="s">
        <v>24</v>
      </c>
      <c r="B294">
        <v>2</v>
      </c>
      <c r="C294">
        <v>25</v>
      </c>
      <c r="D294">
        <v>0.1</v>
      </c>
      <c r="E294">
        <v>200</v>
      </c>
      <c r="F294">
        <v>33646.199999999997</v>
      </c>
      <c r="G294">
        <v>735.08799999999997</v>
      </c>
      <c r="H294">
        <v>30</v>
      </c>
      <c r="I294">
        <v>116</v>
      </c>
      <c r="J294">
        <v>1801.5</v>
      </c>
      <c r="K294">
        <v>19215</v>
      </c>
      <c r="L294" s="33">
        <f>IF(F294&lt;&gt;"inf",'Heuristica 48'!$F294/O294-1)</f>
        <v>1.1280127679142993E-2</v>
      </c>
      <c r="M294" s="39">
        <f t="shared" si="26"/>
        <v>2.1463195376303368E-4</v>
      </c>
      <c r="N294">
        <f t="shared" si="27"/>
        <v>33638.980000000003</v>
      </c>
      <c r="O294">
        <f>IF(AND('Heuristica 48'!$C294=0,'Heuristica 48'!$B294=0,'Heuristica 48'!$F294&lt;&gt;"inf",OR(AND(B293=0,'Heuristica 48'!$F294&lt;O293),B293&lt;&gt;0)),'Heuristica 48'!$F294,O293)</f>
        <v>33270.9</v>
      </c>
      <c r="Q294" t="s">
        <v>299</v>
      </c>
    </row>
    <row r="295" spans="1:17" x14ac:dyDescent="0.3">
      <c r="A295" t="s">
        <v>24</v>
      </c>
      <c r="B295">
        <v>2</v>
      </c>
      <c r="C295">
        <v>25</v>
      </c>
      <c r="D295">
        <v>0.15</v>
      </c>
      <c r="E295">
        <v>200</v>
      </c>
      <c r="F295">
        <v>33843.5</v>
      </c>
      <c r="G295">
        <v>808.81299999999999</v>
      </c>
      <c r="H295">
        <v>6</v>
      </c>
      <c r="I295">
        <v>51</v>
      </c>
      <c r="J295">
        <v>1809.35</v>
      </c>
      <c r="K295">
        <v>9506</v>
      </c>
      <c r="L295" s="33">
        <f>IF(F295&lt;&gt;"inf",'Heuristica 48'!$F295/O295-1)</f>
        <v>1.7210234769723609E-2</v>
      </c>
      <c r="M295" s="39">
        <f t="shared" si="26"/>
        <v>-8.8643235496288497E-7</v>
      </c>
      <c r="N295">
        <f t="shared" si="27"/>
        <v>33843.53</v>
      </c>
      <c r="O295">
        <f>IF(AND('Heuristica 48'!$C295=0,'Heuristica 48'!$B295=0,'Heuristica 48'!$F295&lt;&gt;"inf",OR(AND(B294=0,'Heuristica 48'!$F295&lt;O294),B294&lt;&gt;0)),'Heuristica 48'!$F295,O294)</f>
        <v>33270.9</v>
      </c>
      <c r="Q295" t="s">
        <v>300</v>
      </c>
    </row>
    <row r="296" spans="1:17" x14ac:dyDescent="0.3">
      <c r="A296" t="s">
        <v>24</v>
      </c>
      <c r="B296">
        <v>2</v>
      </c>
      <c r="C296">
        <v>25</v>
      </c>
      <c r="D296">
        <v>0.2</v>
      </c>
      <c r="E296">
        <v>200</v>
      </c>
      <c r="F296">
        <v>34283.699999999997</v>
      </c>
      <c r="G296">
        <v>1503.14</v>
      </c>
      <c r="H296">
        <v>12</v>
      </c>
      <c r="I296">
        <v>24</v>
      </c>
      <c r="J296">
        <v>1808.72</v>
      </c>
      <c r="K296">
        <v>8197</v>
      </c>
      <c r="L296" s="33">
        <f>IF(F296&lt;&gt;"inf",'Heuristica 48'!$F296/O296-1)</f>
        <v>3.0441016023010858E-2</v>
      </c>
      <c r="M296" s="39">
        <f t="shared" si="26"/>
        <v>3.6773133392411506E-3</v>
      </c>
      <c r="N296">
        <f t="shared" si="27"/>
        <v>34158.089999999997</v>
      </c>
      <c r="O296">
        <f>IF(AND('Heuristica 48'!$C296=0,'Heuristica 48'!$B296=0,'Heuristica 48'!$F296&lt;&gt;"inf",OR(AND(B295=0,'Heuristica 48'!$F296&lt;O295),B295&lt;&gt;0)),'Heuristica 48'!$F296,O295)</f>
        <v>33270.9</v>
      </c>
      <c r="Q296" t="s">
        <v>301</v>
      </c>
    </row>
    <row r="297" spans="1:17" x14ac:dyDescent="0.3">
      <c r="A297" t="s">
        <v>24</v>
      </c>
      <c r="B297">
        <v>2</v>
      </c>
      <c r="C297">
        <v>50</v>
      </c>
      <c r="D297">
        <v>0.05</v>
      </c>
      <c r="E297">
        <v>200</v>
      </c>
      <c r="F297">
        <v>33480.6</v>
      </c>
      <c r="G297">
        <v>215.40899999999999</v>
      </c>
      <c r="H297">
        <v>22</v>
      </c>
      <c r="I297">
        <v>406</v>
      </c>
      <c r="J297">
        <v>1800.28</v>
      </c>
      <c r="K297">
        <v>38821</v>
      </c>
      <c r="L297" s="33">
        <f>IF(F297&lt;&gt;"inf",'Heuristica 48'!$F297/O297-1)</f>
        <v>6.3028051540534591E-3</v>
      </c>
      <c r="M297" s="39">
        <f t="shared" si="26"/>
        <v>0</v>
      </c>
      <c r="N297">
        <f t="shared" si="27"/>
        <v>33480.6</v>
      </c>
      <c r="O297">
        <f>IF(AND('Heuristica 48'!$C297=0,'Heuristica 48'!$B297=0,'Heuristica 48'!$F297&lt;&gt;"inf",OR(AND(B296=0,'Heuristica 48'!$F297&lt;O296),B296&lt;&gt;0)),'Heuristica 48'!$F297,O296)</f>
        <v>33270.9</v>
      </c>
      <c r="Q297" t="s">
        <v>302</v>
      </c>
    </row>
    <row r="298" spans="1:17" x14ac:dyDescent="0.3">
      <c r="A298" t="s">
        <v>24</v>
      </c>
      <c r="B298">
        <v>2</v>
      </c>
      <c r="C298">
        <v>50</v>
      </c>
      <c r="D298">
        <v>0.1</v>
      </c>
      <c r="E298">
        <v>200</v>
      </c>
      <c r="F298">
        <v>33646.199999999997</v>
      </c>
      <c r="G298">
        <v>572.87099999999998</v>
      </c>
      <c r="H298">
        <v>32</v>
      </c>
      <c r="I298">
        <v>185</v>
      </c>
      <c r="J298">
        <v>1802.37</v>
      </c>
      <c r="K298">
        <v>27376</v>
      </c>
      <c r="L298" s="33">
        <f>IF(F298&lt;&gt;"inf",'Heuristica 48'!$F298/O298-1)</f>
        <v>1.1280127679142993E-2</v>
      </c>
      <c r="M298" s="39">
        <f t="shared" si="26"/>
        <v>2.1463195376303368E-4</v>
      </c>
      <c r="N298">
        <f t="shared" si="27"/>
        <v>33638.980000000003</v>
      </c>
      <c r="O298">
        <f>IF(AND('Heuristica 48'!$C298=0,'Heuristica 48'!$B298=0,'Heuristica 48'!$F298&lt;&gt;"inf",OR(AND(B297=0,'Heuristica 48'!$F298&lt;O297),B297&lt;&gt;0)),'Heuristica 48'!$F298,O297)</f>
        <v>33270.9</v>
      </c>
      <c r="Q298" t="s">
        <v>303</v>
      </c>
    </row>
    <row r="299" spans="1:17" x14ac:dyDescent="0.3">
      <c r="A299" t="s">
        <v>24</v>
      </c>
      <c r="B299">
        <v>2</v>
      </c>
      <c r="C299">
        <v>50</v>
      </c>
      <c r="D299">
        <v>0.15</v>
      </c>
      <c r="E299">
        <v>200</v>
      </c>
      <c r="F299">
        <v>33854.9</v>
      </c>
      <c r="G299">
        <v>899.04</v>
      </c>
      <c r="H299">
        <v>40</v>
      </c>
      <c r="I299">
        <v>92</v>
      </c>
      <c r="J299">
        <v>1806.6</v>
      </c>
      <c r="K299">
        <v>13843</v>
      </c>
      <c r="L299" s="33">
        <f>IF(F299&lt;&gt;"inf",'Heuristica 48'!$F299/O299-1)</f>
        <v>1.755287653775528E-2</v>
      </c>
      <c r="M299" s="39">
        <f t="shared" si="26"/>
        <v>-1.1815114722146802E-6</v>
      </c>
      <c r="N299">
        <f t="shared" si="27"/>
        <v>33854.94</v>
      </c>
      <c r="O299">
        <f>IF(AND('Heuristica 48'!$C299=0,'Heuristica 48'!$B299=0,'Heuristica 48'!$F299&lt;&gt;"inf",OR(AND(B298=0,'Heuristica 48'!$F299&lt;O298),B298&lt;&gt;0)),'Heuristica 48'!$F299,O298)</f>
        <v>33270.9</v>
      </c>
      <c r="Q299" t="s">
        <v>304</v>
      </c>
    </row>
    <row r="300" spans="1:17" x14ac:dyDescent="0.3">
      <c r="A300" t="s">
        <v>24</v>
      </c>
      <c r="B300">
        <v>2</v>
      </c>
      <c r="C300">
        <v>50</v>
      </c>
      <c r="D300">
        <v>0.2</v>
      </c>
      <c r="E300">
        <v>200</v>
      </c>
      <c r="F300">
        <v>34423.699999999997</v>
      </c>
      <c r="G300">
        <v>696.86500000000001</v>
      </c>
      <c r="H300">
        <v>0</v>
      </c>
      <c r="I300">
        <v>49</v>
      </c>
      <c r="J300">
        <v>1805.72</v>
      </c>
      <c r="K300">
        <v>11038</v>
      </c>
      <c r="L300" s="33">
        <f>IF(F300&lt;&gt;"inf",'Heuristica 48'!$F300/O300-1)</f>
        <v>3.4648897384801591E-2</v>
      </c>
      <c r="M300" s="39">
        <f t="shared" si="26"/>
        <v>8.8219942929437245E-3</v>
      </c>
      <c r="N300">
        <f t="shared" si="27"/>
        <v>34122.67</v>
      </c>
      <c r="O300">
        <f>IF(AND('Heuristica 48'!$C300=0,'Heuristica 48'!$B300=0,'Heuristica 48'!$F300&lt;&gt;"inf",OR(AND(B299=0,'Heuristica 48'!$F300&lt;O299),B299&lt;&gt;0)),'Heuristica 48'!$F300,O299)</f>
        <v>33270.9</v>
      </c>
      <c r="Q300" t="s">
        <v>305</v>
      </c>
    </row>
    <row r="301" spans="1:17" x14ac:dyDescent="0.3">
      <c r="A301" t="s">
        <v>24</v>
      </c>
      <c r="B301">
        <v>3</v>
      </c>
      <c r="C301">
        <v>0</v>
      </c>
      <c r="D301">
        <v>0.05</v>
      </c>
      <c r="E301">
        <v>200</v>
      </c>
      <c r="F301">
        <v>33639</v>
      </c>
      <c r="G301">
        <v>492.54500000000002</v>
      </c>
      <c r="H301">
        <v>137</v>
      </c>
      <c r="I301">
        <v>495</v>
      </c>
      <c r="J301">
        <v>1800.76</v>
      </c>
      <c r="K301">
        <v>58210</v>
      </c>
      <c r="L301" s="33">
        <f>IF(F301&lt;&gt;"inf",'Heuristica 48'!$F301/O301-1)</f>
        <v>1.1063722351965177E-2</v>
      </c>
      <c r="M301" s="39">
        <f t="shared" si="26"/>
        <v>5.9454834833161385E-7</v>
      </c>
      <c r="N301">
        <f t="shared" si="27"/>
        <v>33638.980000000003</v>
      </c>
      <c r="O301">
        <f>IF(AND('Heuristica 48'!$C301=0,'Heuristica 48'!$B301=0,'Heuristica 48'!$F301&lt;&gt;"inf",OR(AND(B300=0,'Heuristica 48'!$F301&lt;O300),B300&lt;&gt;0)),'Heuristica 48'!$F301,O300)</f>
        <v>33270.9</v>
      </c>
      <c r="Q301" t="s">
        <v>306</v>
      </c>
    </row>
    <row r="302" spans="1:17" x14ac:dyDescent="0.3">
      <c r="A302" t="s">
        <v>24</v>
      </c>
      <c r="B302">
        <v>3</v>
      </c>
      <c r="C302">
        <v>0</v>
      </c>
      <c r="D302">
        <v>0.1</v>
      </c>
      <c r="E302">
        <v>200</v>
      </c>
      <c r="F302">
        <v>34122.699999999997</v>
      </c>
      <c r="G302">
        <v>155.292</v>
      </c>
      <c r="H302">
        <v>0</v>
      </c>
      <c r="I302">
        <v>182</v>
      </c>
      <c r="J302">
        <v>1800.18</v>
      </c>
      <c r="K302">
        <v>30750</v>
      </c>
      <c r="L302" s="33">
        <f>IF(F302&lt;&gt;"inf",'Heuristica 48'!$F302/O302-1)</f>
        <v>2.5601952456951738E-2</v>
      </c>
      <c r="M302" s="39">
        <f t="shared" si="26"/>
        <v>8.791809080754831E-7</v>
      </c>
      <c r="N302">
        <f t="shared" si="27"/>
        <v>34122.67</v>
      </c>
      <c r="O302">
        <f>IF(AND('Heuristica 48'!$C302=0,'Heuristica 48'!$B302=0,'Heuristica 48'!$F302&lt;&gt;"inf",OR(AND(B301=0,'Heuristica 48'!$F302&lt;O301),B301&lt;&gt;0)),'Heuristica 48'!$F302,O301)</f>
        <v>33270.9</v>
      </c>
      <c r="Q302" t="s">
        <v>307</v>
      </c>
    </row>
    <row r="303" spans="1:17" x14ac:dyDescent="0.3">
      <c r="A303" t="s">
        <v>24</v>
      </c>
      <c r="B303">
        <v>3</v>
      </c>
      <c r="C303">
        <v>10</v>
      </c>
      <c r="D303">
        <v>0.05</v>
      </c>
      <c r="E303">
        <v>200</v>
      </c>
      <c r="F303">
        <v>33639</v>
      </c>
      <c r="G303">
        <v>975.52</v>
      </c>
      <c r="H303">
        <v>322</v>
      </c>
      <c r="I303">
        <v>562</v>
      </c>
      <c r="J303">
        <v>1801.68</v>
      </c>
      <c r="K303">
        <v>67592</v>
      </c>
      <c r="L303" s="33">
        <f>IF(F303&lt;&gt;"inf",'Heuristica 48'!$F303/O303-1)</f>
        <v>1.1063722351965177E-2</v>
      </c>
      <c r="M303" s="39">
        <f t="shared" si="26"/>
        <v>5.9454834833161385E-7</v>
      </c>
      <c r="N303">
        <f t="shared" si="27"/>
        <v>33638.980000000003</v>
      </c>
      <c r="O303">
        <f>IF(AND('Heuristica 48'!$C303=0,'Heuristica 48'!$B303=0,'Heuristica 48'!$F303&lt;&gt;"inf",OR(AND(B302=0,'Heuristica 48'!$F303&lt;O302),B302&lt;&gt;0)),'Heuristica 48'!$F303,O302)</f>
        <v>33270.9</v>
      </c>
      <c r="Q303" t="s">
        <v>308</v>
      </c>
    </row>
    <row r="304" spans="1:17" x14ac:dyDescent="0.3">
      <c r="A304" t="s">
        <v>24</v>
      </c>
      <c r="B304">
        <v>3</v>
      </c>
      <c r="C304">
        <v>10</v>
      </c>
      <c r="D304">
        <v>0.1</v>
      </c>
      <c r="E304">
        <v>200</v>
      </c>
      <c r="F304">
        <v>34122.699999999997</v>
      </c>
      <c r="G304">
        <v>392.19900000000001</v>
      </c>
      <c r="H304">
        <v>15</v>
      </c>
      <c r="I304">
        <v>146</v>
      </c>
      <c r="J304">
        <v>1803.64</v>
      </c>
      <c r="K304">
        <v>28691</v>
      </c>
      <c r="L304" s="33">
        <f>IF(F304&lt;&gt;"inf",'Heuristica 48'!$F304/O304-1)</f>
        <v>2.5601952456951738E-2</v>
      </c>
      <c r="M304" s="39">
        <f t="shared" si="26"/>
        <v>8.791809080754831E-7</v>
      </c>
      <c r="N304">
        <f t="shared" si="27"/>
        <v>34122.67</v>
      </c>
      <c r="O304">
        <f>IF(AND('Heuristica 48'!$C304=0,'Heuristica 48'!$B304=0,'Heuristica 48'!$F304&lt;&gt;"inf",OR(AND(B303=0,'Heuristica 48'!$F304&lt;O303),B303&lt;&gt;0)),'Heuristica 48'!$F304,O303)</f>
        <v>33270.9</v>
      </c>
      <c r="Q304" t="s">
        <v>309</v>
      </c>
    </row>
    <row r="305" spans="1:17" x14ac:dyDescent="0.3">
      <c r="A305" t="s">
        <v>24</v>
      </c>
      <c r="B305">
        <v>3</v>
      </c>
      <c r="C305">
        <v>25</v>
      </c>
      <c r="D305">
        <v>0.05</v>
      </c>
      <c r="E305">
        <v>200</v>
      </c>
      <c r="F305">
        <v>33639</v>
      </c>
      <c r="G305">
        <v>247.97300000000001</v>
      </c>
      <c r="H305">
        <v>55</v>
      </c>
      <c r="I305">
        <v>577</v>
      </c>
      <c r="J305">
        <v>1803.19</v>
      </c>
      <c r="K305">
        <v>64974</v>
      </c>
      <c r="L305" s="33">
        <f>IF(F305&lt;&gt;"inf",'Heuristica 48'!$F305/O305-1)</f>
        <v>1.1063722351965177E-2</v>
      </c>
      <c r="M305" s="39">
        <f t="shared" si="26"/>
        <v>5.9454834833161385E-7</v>
      </c>
      <c r="N305">
        <f t="shared" si="27"/>
        <v>33638.980000000003</v>
      </c>
      <c r="O305">
        <f>IF(AND('Heuristica 48'!$C305=0,'Heuristica 48'!$B305=0,'Heuristica 48'!$F305&lt;&gt;"inf",OR(AND(B304=0,'Heuristica 48'!$F305&lt;O304),B304&lt;&gt;0)),'Heuristica 48'!$F305,O304)</f>
        <v>33270.9</v>
      </c>
      <c r="Q305" t="s">
        <v>310</v>
      </c>
    </row>
    <row r="306" spans="1:17" x14ac:dyDescent="0.3">
      <c r="A306" t="s">
        <v>24</v>
      </c>
      <c r="B306">
        <v>3</v>
      </c>
      <c r="C306">
        <v>25</v>
      </c>
      <c r="D306">
        <v>0.1</v>
      </c>
      <c r="E306">
        <v>200</v>
      </c>
      <c r="F306">
        <v>34122.699999999997</v>
      </c>
      <c r="G306">
        <v>529.702</v>
      </c>
      <c r="H306">
        <v>31</v>
      </c>
      <c r="I306">
        <v>142</v>
      </c>
      <c r="J306">
        <v>1800.08</v>
      </c>
      <c r="K306">
        <v>30769</v>
      </c>
      <c r="L306" s="33">
        <f>IF(F306&lt;&gt;"inf",'Heuristica 48'!$F306/O306-1)</f>
        <v>2.5601952456951738E-2</v>
      </c>
      <c r="M306" s="39">
        <f t="shared" si="26"/>
        <v>8.791809080754831E-7</v>
      </c>
      <c r="N306">
        <f t="shared" si="27"/>
        <v>34122.67</v>
      </c>
      <c r="O306">
        <f>IF(AND('Heuristica 48'!$C306=0,'Heuristica 48'!$B306=0,'Heuristica 48'!$F306&lt;&gt;"inf",OR(AND(B305=0,'Heuristica 48'!$F306&lt;O305),B305&lt;&gt;0)),'Heuristica 48'!$F306,O305)</f>
        <v>33270.9</v>
      </c>
      <c r="Q306" t="s">
        <v>311</v>
      </c>
    </row>
    <row r="307" spans="1:17" x14ac:dyDescent="0.3">
      <c r="A307" t="s">
        <v>24</v>
      </c>
      <c r="B307">
        <v>3</v>
      </c>
      <c r="C307">
        <v>50</v>
      </c>
      <c r="D307">
        <v>0.05</v>
      </c>
      <c r="E307">
        <v>200</v>
      </c>
      <c r="F307">
        <v>33639</v>
      </c>
      <c r="G307">
        <v>475.76</v>
      </c>
      <c r="H307">
        <v>124</v>
      </c>
      <c r="I307">
        <v>573</v>
      </c>
      <c r="J307">
        <v>1800.07</v>
      </c>
      <c r="K307">
        <v>63915</v>
      </c>
      <c r="L307" s="33">
        <f>IF(F307&lt;&gt;"inf",'Heuristica 48'!$F307/O307-1)</f>
        <v>1.1063722351965177E-2</v>
      </c>
      <c r="M307" s="39">
        <f t="shared" si="26"/>
        <v>5.9454834833161385E-7</v>
      </c>
      <c r="N307">
        <f t="shared" si="27"/>
        <v>33638.980000000003</v>
      </c>
      <c r="O307">
        <f>IF(AND('Heuristica 48'!$C307=0,'Heuristica 48'!$B307=0,'Heuristica 48'!$F307&lt;&gt;"inf",OR(AND(B306=0,'Heuristica 48'!$F307&lt;O306),B306&lt;&gt;0)),'Heuristica 48'!$F307,O306)</f>
        <v>33270.9</v>
      </c>
      <c r="Q307" t="s">
        <v>312</v>
      </c>
    </row>
    <row r="308" spans="1:17" x14ac:dyDescent="0.3">
      <c r="A308" t="s">
        <v>24</v>
      </c>
      <c r="B308">
        <v>3</v>
      </c>
      <c r="C308">
        <v>50</v>
      </c>
      <c r="D308">
        <v>0.1</v>
      </c>
      <c r="E308">
        <v>200</v>
      </c>
      <c r="F308">
        <v>34122.699999999997</v>
      </c>
      <c r="G308">
        <v>290.44099999999997</v>
      </c>
      <c r="H308">
        <v>11</v>
      </c>
      <c r="I308">
        <v>147</v>
      </c>
      <c r="J308">
        <v>1803.43</v>
      </c>
      <c r="K308">
        <v>28812</v>
      </c>
      <c r="L308" s="33">
        <f>IF(F308&lt;&gt;"inf",'Heuristica 48'!$F308/O308-1)</f>
        <v>2.5601952456951738E-2</v>
      </c>
      <c r="M308" s="39">
        <f t="shared" si="26"/>
        <v>8.791809080754831E-7</v>
      </c>
      <c r="N308">
        <f t="shared" si="27"/>
        <v>34122.67</v>
      </c>
      <c r="O308">
        <f>IF(AND('Heuristica 48'!$C308=0,'Heuristica 48'!$B308=0,'Heuristica 48'!$F308&lt;&gt;"inf",OR(AND(B307=0,'Heuristica 48'!$F308&lt;O307),B307&lt;&gt;0)),'Heuristica 48'!$F308,O307)</f>
        <v>33270.9</v>
      </c>
      <c r="Q308" t="s">
        <v>313</v>
      </c>
    </row>
    <row r="309" spans="1:17" x14ac:dyDescent="0.3">
      <c r="A309" t="s">
        <v>22</v>
      </c>
      <c r="B309">
        <v>0</v>
      </c>
      <c r="C309">
        <v>0</v>
      </c>
      <c r="D309">
        <v>0.05</v>
      </c>
      <c r="E309">
        <v>300</v>
      </c>
      <c r="F309">
        <v>45335.199999999997</v>
      </c>
      <c r="G309">
        <v>776.15800000000002</v>
      </c>
      <c r="H309">
        <v>141</v>
      </c>
      <c r="I309">
        <v>487</v>
      </c>
      <c r="J309">
        <v>1800.44</v>
      </c>
      <c r="K309">
        <v>125131</v>
      </c>
      <c r="L309" s="33">
        <f>IF(F309&lt;&gt;"inf",'Heuristica 48'!$F309/O309-1)</f>
        <v>0</v>
      </c>
      <c r="M309" s="39">
        <f t="shared" si="26"/>
        <v>8.8231738892829981E-7</v>
      </c>
      <c r="N309">
        <f t="shared" si="27"/>
        <v>45335.16</v>
      </c>
      <c r="O309">
        <f>IF(AND('Heuristica 48'!$C309=0,'Heuristica 48'!$B309=0,'Heuristica 48'!$F309&lt;&gt;"inf",OR(AND(B308=0,'Heuristica 48'!$F309&lt;O308),B308&lt;&gt;0)),'Heuristica 48'!$F309,O308)</f>
        <v>45335.199999999997</v>
      </c>
      <c r="Q309" t="s">
        <v>314</v>
      </c>
    </row>
    <row r="310" spans="1:17" x14ac:dyDescent="0.3">
      <c r="A310" t="s">
        <v>22</v>
      </c>
      <c r="B310">
        <v>0</v>
      </c>
      <c r="C310">
        <v>0</v>
      </c>
      <c r="D310">
        <v>0.1</v>
      </c>
      <c r="E310">
        <v>300</v>
      </c>
      <c r="F310">
        <v>45338</v>
      </c>
      <c r="G310">
        <v>105.239</v>
      </c>
      <c r="H310">
        <v>20</v>
      </c>
      <c r="I310">
        <v>1042</v>
      </c>
      <c r="J310">
        <v>1800.99</v>
      </c>
      <c r="K310">
        <v>133052</v>
      </c>
      <c r="L310" s="33">
        <f>IF(F310&lt;&gt;"inf",'Heuristica 48'!$F310/O310-1)</f>
        <v>6.1762162734568804E-5</v>
      </c>
      <c r="M310" s="39">
        <f t="shared" si="26"/>
        <v>6.2644534617239955E-5</v>
      </c>
      <c r="N310">
        <f t="shared" si="27"/>
        <v>45335.16</v>
      </c>
      <c r="O310">
        <f>IF(AND('Heuristica 48'!$C310=0,'Heuristica 48'!$B310=0,'Heuristica 48'!$F310&lt;&gt;"inf",OR(AND(B309=0,'Heuristica 48'!$F310&lt;O309),B309&lt;&gt;0)),'Heuristica 48'!$F310,O309)</f>
        <v>45335.199999999997</v>
      </c>
      <c r="Q310" t="s">
        <v>315</v>
      </c>
    </row>
    <row r="311" spans="1:17" x14ac:dyDescent="0.3">
      <c r="A311" t="s">
        <v>22</v>
      </c>
      <c r="B311">
        <v>0</v>
      </c>
      <c r="C311">
        <v>0</v>
      </c>
      <c r="D311">
        <v>0.15</v>
      </c>
      <c r="E311">
        <v>300</v>
      </c>
      <c r="F311">
        <v>45335.199999999997</v>
      </c>
      <c r="G311">
        <v>1126.57</v>
      </c>
      <c r="H311">
        <v>566</v>
      </c>
      <c r="I311">
        <v>807</v>
      </c>
      <c r="J311">
        <v>1800.08</v>
      </c>
      <c r="K311">
        <v>139536</v>
      </c>
      <c r="L311" s="33">
        <f>IF(F311&lt;&gt;"inf",'Heuristica 48'!$F311/O311-1)</f>
        <v>0</v>
      </c>
      <c r="M311" s="39">
        <f t="shared" si="26"/>
        <v>8.8231738892829981E-7</v>
      </c>
      <c r="N311">
        <f t="shared" si="27"/>
        <v>45335.16</v>
      </c>
      <c r="O311">
        <f>IF(AND('Heuristica 48'!$C311=0,'Heuristica 48'!$B311=0,'Heuristica 48'!$F311&lt;&gt;"inf",OR(AND(B310=0,'Heuristica 48'!$F311&lt;O310),B310&lt;&gt;0)),'Heuristica 48'!$F311,O310)</f>
        <v>45335.199999999997</v>
      </c>
      <c r="Q311" t="s">
        <v>316</v>
      </c>
    </row>
    <row r="312" spans="1:17" x14ac:dyDescent="0.3">
      <c r="A312" t="s">
        <v>22</v>
      </c>
      <c r="B312">
        <v>0</v>
      </c>
      <c r="C312">
        <v>0</v>
      </c>
      <c r="D312">
        <v>0.2</v>
      </c>
      <c r="E312">
        <v>300</v>
      </c>
      <c r="F312">
        <v>45335.199999999997</v>
      </c>
      <c r="G312">
        <v>636.07399999999996</v>
      </c>
      <c r="H312">
        <v>165</v>
      </c>
      <c r="I312">
        <v>616</v>
      </c>
      <c r="J312">
        <v>1800.4</v>
      </c>
      <c r="K312">
        <v>124992</v>
      </c>
      <c r="L312" s="33">
        <f>IF(F312&lt;&gt;"inf",'Heuristica 48'!$F312/O312-1)</f>
        <v>0</v>
      </c>
      <c r="M312" s="39">
        <f t="shared" si="26"/>
        <v>8.8231738892829981E-7</v>
      </c>
      <c r="N312">
        <f t="shared" si="27"/>
        <v>45335.16</v>
      </c>
      <c r="O312">
        <f>IF(AND('Heuristica 48'!$C312=0,'Heuristica 48'!$B312=0,'Heuristica 48'!$F312&lt;&gt;"inf",OR(AND(B311=0,'Heuristica 48'!$F312&lt;O311),B311&lt;&gt;0)),'Heuristica 48'!$F312,O311)</f>
        <v>45335.199999999997</v>
      </c>
      <c r="Q312" t="s">
        <v>317</v>
      </c>
    </row>
    <row r="313" spans="1:17" x14ac:dyDescent="0.3">
      <c r="A313" t="s">
        <v>22</v>
      </c>
      <c r="B313">
        <v>1</v>
      </c>
      <c r="C313">
        <v>5</v>
      </c>
      <c r="D313">
        <v>0.05</v>
      </c>
      <c r="E313">
        <v>300</v>
      </c>
      <c r="F313">
        <v>45580.6</v>
      </c>
      <c r="G313">
        <v>1594.51</v>
      </c>
      <c r="H313">
        <v>142</v>
      </c>
      <c r="I313">
        <v>165</v>
      </c>
      <c r="J313">
        <v>1801.3</v>
      </c>
      <c r="K313">
        <v>42051</v>
      </c>
      <c r="L313" s="33">
        <f>IF(F313&lt;&gt;"inf",'Heuristica 48'!$F313/O313-1)</f>
        <v>5.413012405371509E-3</v>
      </c>
      <c r="M313" s="39">
        <f t="shared" si="26"/>
        <v>2.2624270219411269E-3</v>
      </c>
      <c r="N313">
        <f t="shared" si="27"/>
        <v>45477.71</v>
      </c>
      <c r="O313">
        <f>IF(AND('Heuristica 48'!$C313=0,'Heuristica 48'!$B313=0,'Heuristica 48'!$F313&lt;&gt;"inf",OR(AND(B312=0,'Heuristica 48'!$F313&lt;O312),B312&lt;&gt;0)),'Heuristica 48'!$F313,O312)</f>
        <v>45335.199999999997</v>
      </c>
      <c r="Q313" t="s">
        <v>318</v>
      </c>
    </row>
    <row r="314" spans="1:17" x14ac:dyDescent="0.3">
      <c r="A314" t="s">
        <v>22</v>
      </c>
      <c r="B314">
        <v>1</v>
      </c>
      <c r="C314">
        <v>5</v>
      </c>
      <c r="D314">
        <v>0.1</v>
      </c>
      <c r="E314">
        <v>300</v>
      </c>
      <c r="F314">
        <v>45501</v>
      </c>
      <c r="G314">
        <v>1190.03</v>
      </c>
      <c r="H314">
        <v>41</v>
      </c>
      <c r="I314">
        <v>112</v>
      </c>
      <c r="J314">
        <v>1802.5</v>
      </c>
      <c r="K314">
        <v>36757</v>
      </c>
      <c r="L314" s="33">
        <f>IF(F314&lt;&gt;"inf",'Heuristica 48'!$F314/O314-1)</f>
        <v>3.6572023504914952E-3</v>
      </c>
      <c r="M314" s="39">
        <f t="shared" si="26"/>
        <v>-4.7586800634140669E-3</v>
      </c>
      <c r="N314">
        <f t="shared" si="27"/>
        <v>45718.559999999998</v>
      </c>
      <c r="O314">
        <f>IF(AND('Heuristica 48'!$C314=0,'Heuristica 48'!$B314=0,'Heuristica 48'!$F314&lt;&gt;"inf",OR(AND(B313=0,'Heuristica 48'!$F314&lt;O313),B313&lt;&gt;0)),'Heuristica 48'!$F314,O313)</f>
        <v>45335.199999999997</v>
      </c>
      <c r="Q314" t="s">
        <v>319</v>
      </c>
    </row>
    <row r="315" spans="1:17" x14ac:dyDescent="0.3">
      <c r="A315" t="s">
        <v>22</v>
      </c>
      <c r="B315">
        <v>1</v>
      </c>
      <c r="C315">
        <v>5</v>
      </c>
      <c r="D315">
        <v>0.15</v>
      </c>
      <c r="E315">
        <v>300</v>
      </c>
      <c r="F315">
        <v>45699.199999999997</v>
      </c>
      <c r="G315">
        <v>1037.6500000000001</v>
      </c>
      <c r="H315">
        <v>38</v>
      </c>
      <c r="I315">
        <v>87</v>
      </c>
      <c r="J315">
        <v>1801.93</v>
      </c>
      <c r="K315">
        <v>30221</v>
      </c>
      <c r="L315" s="33">
        <f>IF(F315&lt;&gt;"inf",'Heuristica 48'!$F315/O315-1)</f>
        <v>8.0290811554817321E-3</v>
      </c>
      <c r="M315" s="39" t="str">
        <f t="shared" si="26"/>
        <v>---</v>
      </c>
      <c r="N315">
        <f t="shared" si="27"/>
        <v>0</v>
      </c>
      <c r="O315">
        <f>IF(AND('Heuristica 48'!$C315=0,'Heuristica 48'!$B315=0,'Heuristica 48'!$F315&lt;&gt;"inf",OR(AND(B314=0,'Heuristica 48'!$F315&lt;O314),B314&lt;&gt;0)),'Heuristica 48'!$F315,O314)</f>
        <v>45335.199999999997</v>
      </c>
      <c r="Q315" t="s">
        <v>320</v>
      </c>
    </row>
    <row r="316" spans="1:17" x14ac:dyDescent="0.3">
      <c r="A316" t="s">
        <v>22</v>
      </c>
      <c r="B316">
        <v>1</v>
      </c>
      <c r="C316">
        <v>5</v>
      </c>
      <c r="D316">
        <v>0.2</v>
      </c>
      <c r="E316">
        <v>300</v>
      </c>
      <c r="F316">
        <v>46117.8</v>
      </c>
      <c r="G316">
        <v>379.89</v>
      </c>
      <c r="H316">
        <v>0</v>
      </c>
      <c r="I316">
        <v>107</v>
      </c>
      <c r="J316">
        <v>1801.81</v>
      </c>
      <c r="K316">
        <v>29163</v>
      </c>
      <c r="L316" s="33">
        <f>IF(F316&lt;&gt;"inf",'Heuristica 48'!$F316/O316-1)</f>
        <v>1.7262524484286113E-2</v>
      </c>
      <c r="M316" s="39" t="str">
        <f t="shared" si="26"/>
        <v>---</v>
      </c>
      <c r="N316">
        <f t="shared" si="27"/>
        <v>0</v>
      </c>
      <c r="O316">
        <f>IF(AND('Heuristica 48'!$C316=0,'Heuristica 48'!$B316=0,'Heuristica 48'!$F316&lt;&gt;"inf",OR(AND(B315=0,'Heuristica 48'!$F316&lt;O315),B315&lt;&gt;0)),'Heuristica 48'!$F316,O315)</f>
        <v>45335.199999999997</v>
      </c>
      <c r="Q316" t="s">
        <v>321</v>
      </c>
    </row>
    <row r="317" spans="1:17" x14ac:dyDescent="0.3">
      <c r="A317" t="s">
        <v>22</v>
      </c>
      <c r="B317">
        <v>1</v>
      </c>
      <c r="C317">
        <v>10</v>
      </c>
      <c r="D317">
        <v>0.05</v>
      </c>
      <c r="E317">
        <v>300</v>
      </c>
      <c r="F317">
        <v>45477.7</v>
      </c>
      <c r="G317">
        <v>1724.38</v>
      </c>
      <c r="H317">
        <v>53</v>
      </c>
      <c r="I317">
        <v>61</v>
      </c>
      <c r="J317">
        <v>1802.86</v>
      </c>
      <c r="K317">
        <v>20323</v>
      </c>
      <c r="L317" s="33">
        <f>IF(F317&lt;&gt;"inf",'Heuristica 48'!$F317/O317-1)</f>
        <v>3.1432529248796026E-3</v>
      </c>
      <c r="M317" s="39">
        <f t="shared" si="26"/>
        <v>-5.1141766867834892E-4</v>
      </c>
      <c r="N317">
        <f t="shared" si="27"/>
        <v>45500.97</v>
      </c>
      <c r="O317">
        <f>IF(AND('Heuristica 48'!$C317=0,'Heuristica 48'!$B317=0,'Heuristica 48'!$F317&lt;&gt;"inf",OR(AND(B316=0,'Heuristica 48'!$F317&lt;O316),B316&lt;&gt;0)),'Heuristica 48'!$F317,O316)</f>
        <v>45335.199999999997</v>
      </c>
      <c r="Q317" t="s">
        <v>322</v>
      </c>
    </row>
    <row r="318" spans="1:17" x14ac:dyDescent="0.3">
      <c r="A318" t="s">
        <v>22</v>
      </c>
      <c r="B318">
        <v>1</v>
      </c>
      <c r="C318">
        <v>10</v>
      </c>
      <c r="D318">
        <v>0.1</v>
      </c>
      <c r="E318">
        <v>300</v>
      </c>
      <c r="F318">
        <v>45915.199999999997</v>
      </c>
      <c r="G318">
        <v>871.49400000000003</v>
      </c>
      <c r="H318">
        <v>4</v>
      </c>
      <c r="I318">
        <v>24</v>
      </c>
      <c r="J318">
        <v>1817.61</v>
      </c>
      <c r="K318">
        <v>12405</v>
      </c>
      <c r="L318" s="33">
        <f>IF(F318&lt;&gt;"inf",'Heuristica 48'!$F318/O318-1)</f>
        <v>1.279359085214149E-2</v>
      </c>
      <c r="M318" s="39">
        <f t="shared" si="26"/>
        <v>-1.393679662730074E-4</v>
      </c>
      <c r="N318">
        <f t="shared" si="27"/>
        <v>45921.599999999999</v>
      </c>
      <c r="O318">
        <f>IF(AND('Heuristica 48'!$C318=0,'Heuristica 48'!$B318=0,'Heuristica 48'!$F318&lt;&gt;"inf",OR(AND(B317=0,'Heuristica 48'!$F318&lt;O317),B317&lt;&gt;0)),'Heuristica 48'!$F318,O317)</f>
        <v>45335.199999999997</v>
      </c>
      <c r="Q318" t="s">
        <v>323</v>
      </c>
    </row>
    <row r="319" spans="1:17" x14ac:dyDescent="0.3">
      <c r="A319" t="s">
        <v>22</v>
      </c>
      <c r="B319">
        <v>1</v>
      </c>
      <c r="C319">
        <v>25</v>
      </c>
      <c r="D319">
        <v>0.05</v>
      </c>
      <c r="E319">
        <v>300</v>
      </c>
      <c r="F319">
        <v>45566.3</v>
      </c>
      <c r="G319">
        <v>1222.52</v>
      </c>
      <c r="H319">
        <v>28</v>
      </c>
      <c r="I319">
        <v>43</v>
      </c>
      <c r="J319">
        <v>1801.02</v>
      </c>
      <c r="K319">
        <v>15960</v>
      </c>
      <c r="L319" s="33">
        <f>IF(F319&lt;&gt;"inf",'Heuristica 48'!$F319/O319-1)</f>
        <v>5.0975842171205876E-3</v>
      </c>
      <c r="M319" s="39">
        <f t="shared" si="26"/>
        <v>6.506843824989339E-4</v>
      </c>
      <c r="N319">
        <f t="shared" si="27"/>
        <v>45536.67</v>
      </c>
      <c r="O319">
        <f>IF(AND('Heuristica 48'!$C319=0,'Heuristica 48'!$B319=0,'Heuristica 48'!$F319&lt;&gt;"inf",OR(AND(B318=0,'Heuristica 48'!$F319&lt;O318),B318&lt;&gt;0)),'Heuristica 48'!$F319,O318)</f>
        <v>45335.199999999997</v>
      </c>
      <c r="Q319" t="s">
        <v>324</v>
      </c>
    </row>
    <row r="320" spans="1:17" x14ac:dyDescent="0.3">
      <c r="A320" t="s">
        <v>22</v>
      </c>
      <c r="B320">
        <v>1</v>
      </c>
      <c r="C320">
        <v>25</v>
      </c>
      <c r="D320">
        <v>0.1</v>
      </c>
      <c r="E320">
        <v>300</v>
      </c>
      <c r="F320">
        <v>45847.199999999997</v>
      </c>
      <c r="G320">
        <v>1213.6400000000001</v>
      </c>
      <c r="H320">
        <v>16</v>
      </c>
      <c r="I320">
        <v>25</v>
      </c>
      <c r="J320">
        <v>1802.06</v>
      </c>
      <c r="K320">
        <v>11326</v>
      </c>
      <c r="L320" s="33">
        <f>IF(F320&lt;&gt;"inf",'Heuristica 48'!$F320/O320-1)</f>
        <v>1.129365261430415E-2</v>
      </c>
      <c r="M320" s="39">
        <f t="shared" si="26"/>
        <v>1.0535176024777382E-3</v>
      </c>
      <c r="N320">
        <f t="shared" si="27"/>
        <v>45798.95</v>
      </c>
      <c r="O320">
        <f>IF(AND('Heuristica 48'!$C320=0,'Heuristica 48'!$B320=0,'Heuristica 48'!$F320&lt;&gt;"inf",OR(AND(B319=0,'Heuristica 48'!$F320&lt;O319),B319&lt;&gt;0)),'Heuristica 48'!$F320,O319)</f>
        <v>45335.199999999997</v>
      </c>
      <c r="Q320" t="s">
        <v>325</v>
      </c>
    </row>
    <row r="321" spans="1:17" x14ac:dyDescent="0.3">
      <c r="A321" t="s">
        <v>22</v>
      </c>
      <c r="B321">
        <v>1</v>
      </c>
      <c r="C321">
        <v>50</v>
      </c>
      <c r="D321">
        <v>0.05</v>
      </c>
      <c r="E321">
        <v>300</v>
      </c>
      <c r="F321">
        <v>45585.3</v>
      </c>
      <c r="G321">
        <v>1805.52</v>
      </c>
      <c r="H321">
        <v>39</v>
      </c>
      <c r="I321">
        <v>40</v>
      </c>
      <c r="J321">
        <v>1805.52</v>
      </c>
      <c r="K321">
        <v>15782</v>
      </c>
      <c r="L321" s="33">
        <f>IF(F321&lt;&gt;"inf",'Heuristica 48'!$F321/O321-1)</f>
        <v>5.5166846071046383E-3</v>
      </c>
      <c r="M321" s="39">
        <f t="shared" si="26"/>
        <v>-4.700159845172136E-3</v>
      </c>
      <c r="N321">
        <f t="shared" si="27"/>
        <v>45800.57</v>
      </c>
      <c r="O321">
        <f>IF(AND('Heuristica 48'!$C321=0,'Heuristica 48'!$B321=0,'Heuristica 48'!$F321&lt;&gt;"inf",OR(AND(B320=0,'Heuristica 48'!$F321&lt;O320),B320&lt;&gt;0)),'Heuristica 48'!$F321,O320)</f>
        <v>45335.199999999997</v>
      </c>
      <c r="Q321" t="s">
        <v>326</v>
      </c>
    </row>
    <row r="322" spans="1:17" x14ac:dyDescent="0.3">
      <c r="A322" t="s">
        <v>22</v>
      </c>
      <c r="B322">
        <v>1</v>
      </c>
      <c r="C322">
        <v>50</v>
      </c>
      <c r="D322">
        <v>0.1</v>
      </c>
      <c r="E322">
        <v>300</v>
      </c>
      <c r="F322">
        <v>46341</v>
      </c>
      <c r="G322">
        <v>1484.49</v>
      </c>
      <c r="H322">
        <v>3</v>
      </c>
      <c r="I322">
        <v>11</v>
      </c>
      <c r="J322">
        <v>1816.74</v>
      </c>
      <c r="K322">
        <v>8076</v>
      </c>
      <c r="L322" s="33">
        <f>IF(F322&lt;&gt;"inf",'Heuristica 48'!$F322/O322-1)</f>
        <v>2.2185851170834159E-2</v>
      </c>
      <c r="M322" s="39">
        <f t="shared" si="26"/>
        <v>1.0605017456221999E-2</v>
      </c>
      <c r="N322">
        <f t="shared" si="27"/>
        <v>45854.71</v>
      </c>
      <c r="O322">
        <f>IF(AND('Heuristica 48'!$C322=0,'Heuristica 48'!$B322=0,'Heuristica 48'!$F322&lt;&gt;"inf",OR(AND(B321=0,'Heuristica 48'!$F322&lt;O321),B321&lt;&gt;0)),'Heuristica 48'!$F322,O321)</f>
        <v>45335.199999999997</v>
      </c>
      <c r="Q322" t="s">
        <v>327</v>
      </c>
    </row>
    <row r="323" spans="1:17" x14ac:dyDescent="0.3">
      <c r="A323" t="s">
        <v>22</v>
      </c>
      <c r="B323">
        <v>2</v>
      </c>
      <c r="C323">
        <v>5</v>
      </c>
      <c r="D323">
        <v>0.05</v>
      </c>
      <c r="E323">
        <v>300</v>
      </c>
      <c r="F323">
        <v>45636.1</v>
      </c>
      <c r="G323">
        <v>1734.73</v>
      </c>
      <c r="H323">
        <v>68</v>
      </c>
      <c r="I323">
        <v>71</v>
      </c>
      <c r="J323">
        <v>1801.36</v>
      </c>
      <c r="K323">
        <v>21574</v>
      </c>
      <c r="L323" s="33">
        <f>IF(F323&lt;&gt;"inf",'Heuristica 48'!$F323/O323-1)</f>
        <v>6.6372267024299436E-3</v>
      </c>
      <c r="M323" s="39">
        <f t="shared" ref="M323:M386" si="28">IF(AND(F323&lt;&gt;"inf",N323&lt;&gt;0),F323/N323-1,"---")</f>
        <v>6.2146339570456899E-3</v>
      </c>
      <c r="N323">
        <f t="shared" ref="N323:N386" si="29">SUMPRODUCT(($A$512:$A$1135=A323)*($B$512:$B$1135=B323)*($C$512:$C$1135=C323)*($D$512:$D$1135=D323)*($F$512:$F$1135))</f>
        <v>45354.239999999998</v>
      </c>
      <c r="O323">
        <f>IF(AND('Heuristica 48'!$C323=0,'Heuristica 48'!$B323=0,'Heuristica 48'!$F323&lt;&gt;"inf",OR(AND(B322=0,'Heuristica 48'!$F323&lt;O322),B322&lt;&gt;0)),'Heuristica 48'!$F323,O322)</f>
        <v>45335.199999999997</v>
      </c>
      <c r="Q323" t="s">
        <v>328</v>
      </c>
    </row>
    <row r="324" spans="1:17" x14ac:dyDescent="0.3">
      <c r="A324" t="s">
        <v>22</v>
      </c>
      <c r="B324">
        <v>2</v>
      </c>
      <c r="C324">
        <v>5</v>
      </c>
      <c r="D324">
        <v>0.1</v>
      </c>
      <c r="E324">
        <v>300</v>
      </c>
      <c r="F324">
        <v>45625.3</v>
      </c>
      <c r="G324">
        <v>1605.34</v>
      </c>
      <c r="H324">
        <v>33</v>
      </c>
      <c r="I324">
        <v>45</v>
      </c>
      <c r="J324">
        <v>1804.98</v>
      </c>
      <c r="K324">
        <v>17930</v>
      </c>
      <c r="L324" s="33">
        <f>IF(F324&lt;&gt;"inf",'Heuristica 48'!$F324/O324-1)</f>
        <v>6.3990012175969557E-3</v>
      </c>
      <c r="M324" s="39">
        <f t="shared" si="28"/>
        <v>3.0088969876516103E-3</v>
      </c>
      <c r="N324">
        <f t="shared" si="29"/>
        <v>45488.43</v>
      </c>
      <c r="O324">
        <f>IF(AND('Heuristica 48'!$C324=0,'Heuristica 48'!$B324=0,'Heuristica 48'!$F324&lt;&gt;"inf",OR(AND(B323=0,'Heuristica 48'!$F324&lt;O323),B323&lt;&gt;0)),'Heuristica 48'!$F324,O323)</f>
        <v>45335.199999999997</v>
      </c>
      <c r="Q324" t="s">
        <v>329</v>
      </c>
    </row>
    <row r="325" spans="1:17" x14ac:dyDescent="0.3">
      <c r="A325" t="s">
        <v>22</v>
      </c>
      <c r="B325">
        <v>2</v>
      </c>
      <c r="C325">
        <v>5</v>
      </c>
      <c r="D325">
        <v>0.15</v>
      </c>
      <c r="E325">
        <v>300</v>
      </c>
      <c r="F325">
        <v>46088.9</v>
      </c>
      <c r="G325">
        <v>1453.46</v>
      </c>
      <c r="H325">
        <v>25</v>
      </c>
      <c r="I325">
        <v>38</v>
      </c>
      <c r="J325">
        <v>1804.87</v>
      </c>
      <c r="K325">
        <v>16475</v>
      </c>
      <c r="L325" s="33">
        <f>IF(F325&lt;&gt;"inf",'Heuristica 48'!$F325/O325-1)</f>
        <v>1.6625050733205304E-2</v>
      </c>
      <c r="M325" s="39">
        <f t="shared" si="28"/>
        <v>1.0859154283949568E-2</v>
      </c>
      <c r="N325">
        <f t="shared" si="29"/>
        <v>45593.79</v>
      </c>
      <c r="O325">
        <f>IF(AND('Heuristica 48'!$C325=0,'Heuristica 48'!$B325=0,'Heuristica 48'!$F325&lt;&gt;"inf",OR(AND(B324=0,'Heuristica 48'!$F325&lt;O324),B324&lt;&gt;0)),'Heuristica 48'!$F325,O324)</f>
        <v>45335.199999999997</v>
      </c>
      <c r="Q325" t="s">
        <v>330</v>
      </c>
    </row>
    <row r="326" spans="1:17" x14ac:dyDescent="0.3">
      <c r="A326" t="s">
        <v>22</v>
      </c>
      <c r="B326">
        <v>2</v>
      </c>
      <c r="C326">
        <v>5</v>
      </c>
      <c r="D326">
        <v>0.2</v>
      </c>
      <c r="E326">
        <v>300</v>
      </c>
      <c r="F326">
        <v>45788.1</v>
      </c>
      <c r="G326">
        <v>1329.67</v>
      </c>
      <c r="H326">
        <v>11</v>
      </c>
      <c r="I326">
        <v>25</v>
      </c>
      <c r="J326">
        <v>1803.44</v>
      </c>
      <c r="K326">
        <v>14749</v>
      </c>
      <c r="L326" s="33">
        <f>IF(F326&lt;&gt;"inf",'Heuristica 48'!$F326/O326-1)</f>
        <v>9.9900298223014605E-3</v>
      </c>
      <c r="M326" s="39">
        <f t="shared" si="28"/>
        <v>1.0623200816972656E-3</v>
      </c>
      <c r="N326">
        <f t="shared" si="29"/>
        <v>45739.51</v>
      </c>
      <c r="O326">
        <f>IF(AND('Heuristica 48'!$C326=0,'Heuristica 48'!$B326=0,'Heuristica 48'!$F326&lt;&gt;"inf",OR(AND(B325=0,'Heuristica 48'!$F326&lt;O325),B325&lt;&gt;0)),'Heuristica 48'!$F326,O325)</f>
        <v>45335.199999999997</v>
      </c>
      <c r="Q326" t="s">
        <v>331</v>
      </c>
    </row>
    <row r="327" spans="1:17" x14ac:dyDescent="0.3">
      <c r="A327" t="s">
        <v>22</v>
      </c>
      <c r="B327">
        <v>2</v>
      </c>
      <c r="C327">
        <v>10</v>
      </c>
      <c r="D327">
        <v>0.05</v>
      </c>
      <c r="E327">
        <v>300</v>
      </c>
      <c r="F327">
        <v>45595.5</v>
      </c>
      <c r="G327">
        <v>1250.96</v>
      </c>
      <c r="H327">
        <v>20</v>
      </c>
      <c r="I327">
        <v>42</v>
      </c>
      <c r="J327">
        <v>1805.63</v>
      </c>
      <c r="K327">
        <v>19608</v>
      </c>
      <c r="L327" s="33">
        <f>IF(F327&lt;&gt;"inf",'Heuristica 48'!$F327/O327-1)</f>
        <v>5.7416753427801392E-3</v>
      </c>
      <c r="M327" s="39">
        <f t="shared" si="28"/>
        <v>-4.3591971460720247E-3</v>
      </c>
      <c r="N327">
        <f t="shared" si="29"/>
        <v>45795.13</v>
      </c>
      <c r="O327">
        <f>IF(AND('Heuristica 48'!$C327=0,'Heuristica 48'!$B327=0,'Heuristica 48'!$F327&lt;&gt;"inf",OR(AND(B326=0,'Heuristica 48'!$F327&lt;O326),B326&lt;&gt;0)),'Heuristica 48'!$F327,O326)</f>
        <v>45335.199999999997</v>
      </c>
      <c r="Q327" t="s">
        <v>332</v>
      </c>
    </row>
    <row r="328" spans="1:17" x14ac:dyDescent="0.3">
      <c r="A328" t="s">
        <v>22</v>
      </c>
      <c r="B328">
        <v>2</v>
      </c>
      <c r="C328">
        <v>10</v>
      </c>
      <c r="D328">
        <v>0.1</v>
      </c>
      <c r="E328">
        <v>300</v>
      </c>
      <c r="F328">
        <v>45670.9</v>
      </c>
      <c r="G328">
        <v>1613.95</v>
      </c>
      <c r="H328">
        <v>24</v>
      </c>
      <c r="I328">
        <v>33</v>
      </c>
      <c r="J328">
        <v>1802.53</v>
      </c>
      <c r="K328">
        <v>13815</v>
      </c>
      <c r="L328" s="33">
        <f>IF(F328&lt;&gt;"inf",'Heuristica 48'!$F328/O328-1)</f>
        <v>7.4048421535584108E-3</v>
      </c>
      <c r="M328" s="39">
        <f t="shared" si="28"/>
        <v>1.352577692093293E-3</v>
      </c>
      <c r="N328">
        <f t="shared" si="29"/>
        <v>45609.21</v>
      </c>
      <c r="O328">
        <f>IF(AND('Heuristica 48'!$C328=0,'Heuristica 48'!$B328=0,'Heuristica 48'!$F328&lt;&gt;"inf",OR(AND(B327=0,'Heuristica 48'!$F328&lt;O327),B327&lt;&gt;0)),'Heuristica 48'!$F328,O327)</f>
        <v>45335.199999999997</v>
      </c>
      <c r="Q328" t="s">
        <v>333</v>
      </c>
    </row>
    <row r="329" spans="1:17" x14ac:dyDescent="0.3">
      <c r="A329" t="s">
        <v>22</v>
      </c>
      <c r="B329">
        <v>2</v>
      </c>
      <c r="C329">
        <v>10</v>
      </c>
      <c r="D329">
        <v>0.15</v>
      </c>
      <c r="E329">
        <v>300</v>
      </c>
      <c r="F329">
        <v>45901.8</v>
      </c>
      <c r="G329">
        <v>1719.39</v>
      </c>
      <c r="H329">
        <v>8</v>
      </c>
      <c r="I329">
        <v>14</v>
      </c>
      <c r="J329">
        <v>1804.13</v>
      </c>
      <c r="K329">
        <v>8303</v>
      </c>
      <c r="L329" s="33">
        <f>IF(F329&lt;&gt;"inf",'Heuristica 48'!$F329/O329-1)</f>
        <v>1.2498014787626577E-2</v>
      </c>
      <c r="M329" s="39">
        <f t="shared" si="28"/>
        <v>4.8348392130284079E-3</v>
      </c>
      <c r="N329">
        <f t="shared" si="29"/>
        <v>45680.94</v>
      </c>
      <c r="O329">
        <f>IF(AND('Heuristica 48'!$C329=0,'Heuristica 48'!$B329=0,'Heuristica 48'!$F329&lt;&gt;"inf",OR(AND(B328=0,'Heuristica 48'!$F329&lt;O328),B328&lt;&gt;0)),'Heuristica 48'!$F329,O328)</f>
        <v>45335.199999999997</v>
      </c>
      <c r="Q329" t="s">
        <v>334</v>
      </c>
    </row>
    <row r="330" spans="1:17" x14ac:dyDescent="0.3">
      <c r="A330" t="s">
        <v>22</v>
      </c>
      <c r="B330">
        <v>2</v>
      </c>
      <c r="C330">
        <v>10</v>
      </c>
      <c r="D330">
        <v>0.2</v>
      </c>
      <c r="E330">
        <v>300</v>
      </c>
      <c r="F330">
        <v>46243</v>
      </c>
      <c r="G330">
        <v>1550.52</v>
      </c>
      <c r="H330">
        <v>13</v>
      </c>
      <c r="I330">
        <v>18</v>
      </c>
      <c r="J330">
        <v>1800.55</v>
      </c>
      <c r="K330">
        <v>9062</v>
      </c>
      <c r="L330" s="33">
        <f>IF(F330&lt;&gt;"inf",'Heuristica 48'!$F330/O330-1)</f>
        <v>2.0024175475127581E-2</v>
      </c>
      <c r="M330" s="39">
        <f t="shared" si="28"/>
        <v>5.372217958557135E-3</v>
      </c>
      <c r="N330">
        <f t="shared" si="29"/>
        <v>45995.9</v>
      </c>
      <c r="O330">
        <f>IF(AND('Heuristica 48'!$C330=0,'Heuristica 48'!$B330=0,'Heuristica 48'!$F330&lt;&gt;"inf",OR(AND(B329=0,'Heuristica 48'!$F330&lt;O329),B329&lt;&gt;0)),'Heuristica 48'!$F330,O329)</f>
        <v>45335.199999999997</v>
      </c>
      <c r="Q330" t="s">
        <v>335</v>
      </c>
    </row>
    <row r="331" spans="1:17" x14ac:dyDescent="0.3">
      <c r="A331" t="s">
        <v>22</v>
      </c>
      <c r="B331">
        <v>2</v>
      </c>
      <c r="C331">
        <v>25</v>
      </c>
      <c r="D331">
        <v>0.05</v>
      </c>
      <c r="E331">
        <v>300</v>
      </c>
      <c r="F331">
        <v>45725.1</v>
      </c>
      <c r="G331">
        <v>1789.75</v>
      </c>
      <c r="H331">
        <v>20</v>
      </c>
      <c r="I331">
        <v>22</v>
      </c>
      <c r="J331">
        <v>1803.62</v>
      </c>
      <c r="K331">
        <v>13351</v>
      </c>
      <c r="L331" s="33">
        <f>IF(F331&lt;&gt;"inf",'Heuristica 48'!$F331/O331-1)</f>
        <v>8.6003811607757719E-3</v>
      </c>
      <c r="M331" s="39">
        <f t="shared" si="28"/>
        <v>2.4522087269307491E-4</v>
      </c>
      <c r="N331">
        <f t="shared" si="29"/>
        <v>45713.89</v>
      </c>
      <c r="O331">
        <f>IF(AND('Heuristica 48'!$C331=0,'Heuristica 48'!$B331=0,'Heuristica 48'!$F331&lt;&gt;"inf",OR(AND(B330=0,'Heuristica 48'!$F331&lt;O330),B330&lt;&gt;0)),'Heuristica 48'!$F331,O330)</f>
        <v>45335.199999999997</v>
      </c>
      <c r="Q331" t="s">
        <v>336</v>
      </c>
    </row>
    <row r="332" spans="1:17" x14ac:dyDescent="0.3">
      <c r="A332" t="s">
        <v>22</v>
      </c>
      <c r="B332">
        <v>2</v>
      </c>
      <c r="C332">
        <v>25</v>
      </c>
      <c r="D332">
        <v>0.1</v>
      </c>
      <c r="E332">
        <v>300</v>
      </c>
      <c r="F332">
        <v>45873.3</v>
      </c>
      <c r="G332">
        <v>1059.43</v>
      </c>
      <c r="H332">
        <v>0</v>
      </c>
      <c r="I332">
        <v>11</v>
      </c>
      <c r="J332">
        <v>1803.14</v>
      </c>
      <c r="K332">
        <v>7403</v>
      </c>
      <c r="L332" s="33">
        <f>IF(F332&lt;&gt;"inf",'Heuristica 48'!$F332/O332-1)</f>
        <v>1.1869364202650612E-2</v>
      </c>
      <c r="M332" s="39">
        <f t="shared" si="28"/>
        <v>6.4311695899599286E-5</v>
      </c>
      <c r="N332">
        <f t="shared" si="29"/>
        <v>45870.35</v>
      </c>
      <c r="O332">
        <f>IF(AND('Heuristica 48'!$C332=0,'Heuristica 48'!$B332=0,'Heuristica 48'!$F332&lt;&gt;"inf",OR(AND(B331=0,'Heuristica 48'!$F332&lt;O331),B331&lt;&gt;0)),'Heuristica 48'!$F332,O331)</f>
        <v>45335.199999999997</v>
      </c>
      <c r="Q332" t="s">
        <v>337</v>
      </c>
    </row>
    <row r="333" spans="1:17" x14ac:dyDescent="0.3">
      <c r="A333" t="s">
        <v>22</v>
      </c>
      <c r="B333">
        <v>2</v>
      </c>
      <c r="C333">
        <v>50</v>
      </c>
      <c r="D333">
        <v>0.05</v>
      </c>
      <c r="E333">
        <v>300</v>
      </c>
      <c r="F333">
        <v>45642.400000000001</v>
      </c>
      <c r="G333">
        <v>1642.38</v>
      </c>
      <c r="H333">
        <v>24</v>
      </c>
      <c r="I333">
        <v>30</v>
      </c>
      <c r="J333">
        <v>1803.41</v>
      </c>
      <c r="K333">
        <v>12881</v>
      </c>
      <c r="L333" s="33">
        <f>IF(F333&lt;&gt;"inf",'Heuristica 48'!$F333/O333-1)</f>
        <v>6.7761915685826679E-3</v>
      </c>
      <c r="M333" s="39">
        <f t="shared" si="28"/>
        <v>1.5078878861658485E-3</v>
      </c>
      <c r="N333">
        <f t="shared" si="29"/>
        <v>45573.68</v>
      </c>
      <c r="O333">
        <f>IF(AND('Heuristica 48'!$C333=0,'Heuristica 48'!$B333=0,'Heuristica 48'!$F333&lt;&gt;"inf",OR(AND(B332=0,'Heuristica 48'!$F333&lt;O332),B332&lt;&gt;0)),'Heuristica 48'!$F333,O332)</f>
        <v>45335.199999999997</v>
      </c>
      <c r="Q333" t="s">
        <v>338</v>
      </c>
    </row>
    <row r="334" spans="1:17" x14ac:dyDescent="0.3">
      <c r="A334" t="s">
        <v>22</v>
      </c>
      <c r="B334">
        <v>2</v>
      </c>
      <c r="C334">
        <v>50</v>
      </c>
      <c r="D334">
        <v>0.1</v>
      </c>
      <c r="E334">
        <v>300</v>
      </c>
      <c r="F334">
        <v>45949</v>
      </c>
      <c r="G334">
        <v>1027.46</v>
      </c>
      <c r="H334">
        <v>0</v>
      </c>
      <c r="I334">
        <v>22</v>
      </c>
      <c r="J334">
        <v>1808.72</v>
      </c>
      <c r="K334">
        <v>9084</v>
      </c>
      <c r="L334" s="33">
        <f>IF(F334&lt;&gt;"inf",'Heuristica 48'!$F334/O334-1)</f>
        <v>1.3539148388007627E-2</v>
      </c>
      <c r="M334" s="39">
        <f t="shared" si="28"/>
        <v>1.7146152144031923E-3</v>
      </c>
      <c r="N334">
        <f t="shared" si="29"/>
        <v>45870.35</v>
      </c>
      <c r="O334">
        <f>IF(AND('Heuristica 48'!$C334=0,'Heuristica 48'!$B334=0,'Heuristica 48'!$F334&lt;&gt;"inf",OR(AND(B333=0,'Heuristica 48'!$F334&lt;O333),B333&lt;&gt;0)),'Heuristica 48'!$F334,O333)</f>
        <v>45335.199999999997</v>
      </c>
      <c r="Q334" t="s">
        <v>339</v>
      </c>
    </row>
    <row r="335" spans="1:17" x14ac:dyDescent="0.3">
      <c r="A335" t="s">
        <v>22</v>
      </c>
      <c r="B335">
        <v>3</v>
      </c>
      <c r="C335">
        <v>0</v>
      </c>
      <c r="D335">
        <v>0.05</v>
      </c>
      <c r="E335">
        <v>300</v>
      </c>
      <c r="F335">
        <v>45883.3</v>
      </c>
      <c r="G335">
        <v>999.39599999999996</v>
      </c>
      <c r="H335">
        <v>35</v>
      </c>
      <c r="I335">
        <v>65</v>
      </c>
      <c r="J335">
        <v>1802.32</v>
      </c>
      <c r="K335">
        <v>26532</v>
      </c>
      <c r="L335" s="33">
        <f>IF(F335&lt;&gt;"inf",'Heuristica 48'!$F335/O335-1)</f>
        <v>1.2089943355273691E-2</v>
      </c>
      <c r="M335" s="39">
        <f t="shared" si="28"/>
        <v>2.8231744471107767E-4</v>
      </c>
      <c r="N335">
        <f t="shared" si="29"/>
        <v>45870.35</v>
      </c>
      <c r="O335">
        <f>IF(AND('Heuristica 48'!$C335=0,'Heuristica 48'!$B335=0,'Heuristica 48'!$F335&lt;&gt;"inf",OR(AND(B334=0,'Heuristica 48'!$F335&lt;O334),B334&lt;&gt;0)),'Heuristica 48'!$F335,O334)</f>
        <v>45335.199999999997</v>
      </c>
      <c r="Q335" t="s">
        <v>340</v>
      </c>
    </row>
    <row r="336" spans="1:17" x14ac:dyDescent="0.3">
      <c r="A336" t="s">
        <v>22</v>
      </c>
      <c r="B336">
        <v>3</v>
      </c>
      <c r="C336">
        <v>10</v>
      </c>
      <c r="D336">
        <v>0.05</v>
      </c>
      <c r="E336">
        <v>300</v>
      </c>
      <c r="F336">
        <v>46030.1</v>
      </c>
      <c r="G336">
        <v>1101.6400000000001</v>
      </c>
      <c r="H336">
        <v>39</v>
      </c>
      <c r="I336">
        <v>64</v>
      </c>
      <c r="J336">
        <v>1802.21</v>
      </c>
      <c r="K336">
        <v>29401</v>
      </c>
      <c r="L336" s="33">
        <f>IF(F336&lt;&gt;"inf",'Heuristica 48'!$F336/O336-1)</f>
        <v>1.5328045315781136E-2</v>
      </c>
      <c r="M336" s="39">
        <f t="shared" si="28"/>
        <v>3.4826418372653212E-3</v>
      </c>
      <c r="N336">
        <f t="shared" si="29"/>
        <v>45870.35</v>
      </c>
      <c r="O336">
        <f>IF(AND('Heuristica 48'!$C336=0,'Heuristica 48'!$B336=0,'Heuristica 48'!$F336&lt;&gt;"inf",OR(AND(B335=0,'Heuristica 48'!$F336&lt;O335),B335&lt;&gt;0)),'Heuristica 48'!$F336,O335)</f>
        <v>45335.199999999997</v>
      </c>
      <c r="Q336" t="s">
        <v>341</v>
      </c>
    </row>
    <row r="337" spans="1:17" x14ac:dyDescent="0.3">
      <c r="A337" t="s">
        <v>22</v>
      </c>
      <c r="B337">
        <v>3</v>
      </c>
      <c r="C337">
        <v>25</v>
      </c>
      <c r="D337">
        <v>0.05</v>
      </c>
      <c r="E337">
        <v>300</v>
      </c>
      <c r="F337">
        <v>46078.9</v>
      </c>
      <c r="G337">
        <v>826.54600000000005</v>
      </c>
      <c r="H337">
        <v>18</v>
      </c>
      <c r="I337">
        <v>54</v>
      </c>
      <c r="J337">
        <v>1801.12</v>
      </c>
      <c r="K337">
        <v>22734</v>
      </c>
      <c r="L337" s="33">
        <f>IF(F337&lt;&gt;"inf",'Heuristica 48'!$F337/O337-1)</f>
        <v>1.6404471580582003E-2</v>
      </c>
      <c r="M337" s="39">
        <f t="shared" si="28"/>
        <v>4.5465098914658775E-3</v>
      </c>
      <c r="N337">
        <f t="shared" si="29"/>
        <v>45870.35</v>
      </c>
      <c r="O337">
        <f>IF(AND('Heuristica 48'!$C337=0,'Heuristica 48'!$B337=0,'Heuristica 48'!$F337&lt;&gt;"inf",OR(AND(B336=0,'Heuristica 48'!$F337&lt;O336),B336&lt;&gt;0)),'Heuristica 48'!$F337,O336)</f>
        <v>45335.199999999997</v>
      </c>
      <c r="Q337" t="s">
        <v>342</v>
      </c>
    </row>
    <row r="338" spans="1:17" x14ac:dyDescent="0.3">
      <c r="A338" t="s">
        <v>22</v>
      </c>
      <c r="B338">
        <v>3</v>
      </c>
      <c r="C338">
        <v>50</v>
      </c>
      <c r="D338">
        <v>0.05</v>
      </c>
      <c r="E338">
        <v>300</v>
      </c>
      <c r="F338">
        <v>45909.7</v>
      </c>
      <c r="G338">
        <v>1725.11</v>
      </c>
      <c r="H338">
        <v>51</v>
      </c>
      <c r="I338">
        <v>58</v>
      </c>
      <c r="J338">
        <v>1800.93</v>
      </c>
      <c r="K338">
        <v>23825</v>
      </c>
      <c r="L338" s="33">
        <f>IF(F338&lt;&gt;"inf",'Heuristica 48'!$F338/O338-1)</f>
        <v>1.2672272318198674E-2</v>
      </c>
      <c r="M338" s="39">
        <f t="shared" si="28"/>
        <v>8.578526215736737E-4</v>
      </c>
      <c r="N338">
        <f t="shared" si="29"/>
        <v>45870.35</v>
      </c>
      <c r="O338">
        <f>IF(AND('Heuristica 48'!$C338=0,'Heuristica 48'!$B338=0,'Heuristica 48'!$F338&lt;&gt;"inf",OR(AND(B337=0,'Heuristica 48'!$F338&lt;O337),B337&lt;&gt;0)),'Heuristica 48'!$F338,O337)</f>
        <v>45335.199999999997</v>
      </c>
      <c r="Q338" t="s">
        <v>343</v>
      </c>
    </row>
    <row r="339" spans="1:17" x14ac:dyDescent="0.3">
      <c r="A339" t="s">
        <v>21</v>
      </c>
      <c r="B339">
        <v>0</v>
      </c>
      <c r="C339">
        <v>0</v>
      </c>
      <c r="D339">
        <v>0.05</v>
      </c>
      <c r="E339">
        <v>300</v>
      </c>
      <c r="F339">
        <v>40635.9</v>
      </c>
      <c r="G339">
        <v>1756.66</v>
      </c>
      <c r="H339">
        <v>679</v>
      </c>
      <c r="I339">
        <v>692</v>
      </c>
      <c r="J339">
        <v>1800.22</v>
      </c>
      <c r="K339">
        <v>126457</v>
      </c>
      <c r="L339" s="33">
        <f>IF(F339&lt;&gt;"inf",'Heuristica 48'!$F339/O339-1)</f>
        <v>0</v>
      </c>
      <c r="M339" s="39">
        <f t="shared" si="28"/>
        <v>0</v>
      </c>
      <c r="N339">
        <f t="shared" si="29"/>
        <v>40635.9</v>
      </c>
      <c r="O339">
        <f>IF(AND('Heuristica 48'!$C339=0,'Heuristica 48'!$B339=0,'Heuristica 48'!$F339&lt;&gt;"inf",OR(AND(B338=0,'Heuristica 48'!$F339&lt;O338),B338&lt;&gt;0)),'Heuristica 48'!$F339,O338)</f>
        <v>40635.9</v>
      </c>
      <c r="Q339" t="s">
        <v>344</v>
      </c>
    </row>
    <row r="340" spans="1:17" x14ac:dyDescent="0.3">
      <c r="A340" t="s">
        <v>21</v>
      </c>
      <c r="B340">
        <v>0</v>
      </c>
      <c r="C340">
        <v>0</v>
      </c>
      <c r="D340">
        <v>0.1</v>
      </c>
      <c r="E340">
        <v>300</v>
      </c>
      <c r="F340">
        <v>40635.9</v>
      </c>
      <c r="G340">
        <v>184.98500000000001</v>
      </c>
      <c r="H340">
        <v>37</v>
      </c>
      <c r="I340">
        <v>659</v>
      </c>
      <c r="J340">
        <v>1800.18</v>
      </c>
      <c r="K340">
        <v>156444</v>
      </c>
      <c r="L340" s="33">
        <f>IF(F340&lt;&gt;"inf",'Heuristica 48'!$F340/O340-1)</f>
        <v>0</v>
      </c>
      <c r="M340" s="39">
        <f t="shared" si="28"/>
        <v>0</v>
      </c>
      <c r="N340">
        <f t="shared" si="29"/>
        <v>40635.9</v>
      </c>
      <c r="O340">
        <f>IF(AND('Heuristica 48'!$C340=0,'Heuristica 48'!$B340=0,'Heuristica 48'!$F340&lt;&gt;"inf",OR(AND(B339=0,'Heuristica 48'!$F340&lt;O339),B339&lt;&gt;0)),'Heuristica 48'!$F340,O339)</f>
        <v>40635.9</v>
      </c>
      <c r="Q340" t="s">
        <v>345</v>
      </c>
    </row>
    <row r="341" spans="1:17" x14ac:dyDescent="0.3">
      <c r="A341" t="s">
        <v>21</v>
      </c>
      <c r="B341">
        <v>0</v>
      </c>
      <c r="C341">
        <v>0</v>
      </c>
      <c r="D341">
        <v>0.15</v>
      </c>
      <c r="E341">
        <v>300</v>
      </c>
      <c r="F341">
        <v>40635.9</v>
      </c>
      <c r="G341">
        <v>535.79200000000003</v>
      </c>
      <c r="H341">
        <v>115</v>
      </c>
      <c r="I341">
        <v>522</v>
      </c>
      <c r="J341">
        <v>1800.13</v>
      </c>
      <c r="K341">
        <v>143339</v>
      </c>
      <c r="L341" s="33">
        <f>IF(F341&lt;&gt;"inf",'Heuristica 48'!$F341/O341-1)</f>
        <v>0</v>
      </c>
      <c r="M341" s="39">
        <f t="shared" si="28"/>
        <v>0</v>
      </c>
      <c r="N341">
        <f t="shared" si="29"/>
        <v>40635.9</v>
      </c>
      <c r="O341">
        <f>IF(AND('Heuristica 48'!$C341=0,'Heuristica 48'!$B341=0,'Heuristica 48'!$F341&lt;&gt;"inf",OR(AND(B340=0,'Heuristica 48'!$F341&lt;O340),B340&lt;&gt;0)),'Heuristica 48'!$F341,O340)</f>
        <v>40635.9</v>
      </c>
      <c r="Q341" t="s">
        <v>346</v>
      </c>
    </row>
    <row r="342" spans="1:17" x14ac:dyDescent="0.3">
      <c r="A342" t="s">
        <v>21</v>
      </c>
      <c r="B342">
        <v>0</v>
      </c>
      <c r="C342">
        <v>0</v>
      </c>
      <c r="D342">
        <v>0.2</v>
      </c>
      <c r="E342">
        <v>300</v>
      </c>
      <c r="F342">
        <v>40635.9</v>
      </c>
      <c r="G342">
        <v>699.22799999999995</v>
      </c>
      <c r="H342">
        <v>276</v>
      </c>
      <c r="I342">
        <v>687</v>
      </c>
      <c r="J342">
        <v>1800.5</v>
      </c>
      <c r="K342">
        <v>154501</v>
      </c>
      <c r="L342" s="33">
        <f>IF(F342&lt;&gt;"inf",'Heuristica 48'!$F342/O342-1)</f>
        <v>0</v>
      </c>
      <c r="M342" s="39">
        <f t="shared" si="28"/>
        <v>0</v>
      </c>
      <c r="N342">
        <f t="shared" si="29"/>
        <v>40635.9</v>
      </c>
      <c r="O342">
        <f>IF(AND('Heuristica 48'!$C342=0,'Heuristica 48'!$B342=0,'Heuristica 48'!$F342&lt;&gt;"inf",OR(AND(B341=0,'Heuristica 48'!$F342&lt;O341),B341&lt;&gt;0)),'Heuristica 48'!$F342,O341)</f>
        <v>40635.9</v>
      </c>
      <c r="Q342" t="s">
        <v>347</v>
      </c>
    </row>
    <row r="343" spans="1:17" x14ac:dyDescent="0.3">
      <c r="A343" t="s">
        <v>21</v>
      </c>
      <c r="B343">
        <v>1</v>
      </c>
      <c r="C343">
        <v>5</v>
      </c>
      <c r="D343">
        <v>0.05</v>
      </c>
      <c r="E343">
        <v>300</v>
      </c>
      <c r="F343">
        <v>40781.4</v>
      </c>
      <c r="G343">
        <v>1109.4100000000001</v>
      </c>
      <c r="H343">
        <v>41</v>
      </c>
      <c r="I343">
        <v>80</v>
      </c>
      <c r="J343">
        <v>1800.56</v>
      </c>
      <c r="K343">
        <v>25193</v>
      </c>
      <c r="L343" s="33">
        <f>IF(F343&lt;&gt;"inf",'Heuristica 48'!$F343/O343-1)</f>
        <v>3.5805777649811077E-3</v>
      </c>
      <c r="M343" s="39">
        <f t="shared" si="28"/>
        <v>5.4196206952483728E-4</v>
      </c>
      <c r="N343">
        <f t="shared" si="29"/>
        <v>40759.31</v>
      </c>
      <c r="O343">
        <f>IF(AND('Heuristica 48'!$C343=0,'Heuristica 48'!$B343=0,'Heuristica 48'!$F343&lt;&gt;"inf",OR(AND(B342=0,'Heuristica 48'!$F343&lt;O342),B342&lt;&gt;0)),'Heuristica 48'!$F343,O342)</f>
        <v>40635.9</v>
      </c>
      <c r="Q343" t="s">
        <v>348</v>
      </c>
    </row>
    <row r="344" spans="1:17" x14ac:dyDescent="0.3">
      <c r="A344" t="s">
        <v>21</v>
      </c>
      <c r="B344">
        <v>1</v>
      </c>
      <c r="C344">
        <v>5</v>
      </c>
      <c r="D344">
        <v>0.1</v>
      </c>
      <c r="E344">
        <v>300</v>
      </c>
      <c r="F344">
        <v>40822.400000000001</v>
      </c>
      <c r="G344">
        <v>1052.68</v>
      </c>
      <c r="H344">
        <v>33</v>
      </c>
      <c r="I344">
        <v>86</v>
      </c>
      <c r="J344">
        <v>1801.88</v>
      </c>
      <c r="K344">
        <v>23453</v>
      </c>
      <c r="L344" s="33">
        <f>IF(F344&lt;&gt;"inf",'Heuristica 48'!$F344/O344-1)</f>
        <v>4.5895378224674044E-3</v>
      </c>
      <c r="M344" s="39">
        <f t="shared" si="28"/>
        <v>-3.5600739597126951E-3</v>
      </c>
      <c r="N344">
        <f t="shared" si="29"/>
        <v>40968.25</v>
      </c>
      <c r="O344">
        <f>IF(AND('Heuristica 48'!$C344=0,'Heuristica 48'!$B344=0,'Heuristica 48'!$F344&lt;&gt;"inf",OR(AND(B343=0,'Heuristica 48'!$F344&lt;O343),B343&lt;&gt;0)),'Heuristica 48'!$F344,O343)</f>
        <v>40635.9</v>
      </c>
      <c r="Q344" t="s">
        <v>349</v>
      </c>
    </row>
    <row r="345" spans="1:17" x14ac:dyDescent="0.3">
      <c r="A345" t="s">
        <v>21</v>
      </c>
      <c r="B345">
        <v>1</v>
      </c>
      <c r="C345">
        <v>5</v>
      </c>
      <c r="D345">
        <v>0.15</v>
      </c>
      <c r="E345">
        <v>300</v>
      </c>
      <c r="F345">
        <v>40908.5</v>
      </c>
      <c r="G345">
        <v>1610.23</v>
      </c>
      <c r="H345">
        <v>55</v>
      </c>
      <c r="I345">
        <v>69</v>
      </c>
      <c r="J345">
        <v>1801.89</v>
      </c>
      <c r="K345">
        <v>25844</v>
      </c>
      <c r="L345" s="33">
        <f>IF(F345&lt;&gt;"inf",'Heuristica 48'!$F345/O345-1)</f>
        <v>6.7083539431880279E-3</v>
      </c>
      <c r="M345" s="39" t="str">
        <f t="shared" si="28"/>
        <v>---</v>
      </c>
      <c r="N345">
        <f t="shared" si="29"/>
        <v>0</v>
      </c>
      <c r="O345">
        <f>IF(AND('Heuristica 48'!$C345=0,'Heuristica 48'!$B345=0,'Heuristica 48'!$F345&lt;&gt;"inf",OR(AND(B344=0,'Heuristica 48'!$F345&lt;O344),B344&lt;&gt;0)),'Heuristica 48'!$F345,O344)</f>
        <v>40635.9</v>
      </c>
      <c r="Q345" t="s">
        <v>350</v>
      </c>
    </row>
    <row r="346" spans="1:17" x14ac:dyDescent="0.3">
      <c r="A346" t="s">
        <v>21</v>
      </c>
      <c r="B346">
        <v>1</v>
      </c>
      <c r="C346">
        <v>5</v>
      </c>
      <c r="D346">
        <v>0.2</v>
      </c>
      <c r="E346">
        <v>300</v>
      </c>
      <c r="F346">
        <v>41021.9</v>
      </c>
      <c r="G346">
        <v>1495.66</v>
      </c>
      <c r="H346">
        <v>42</v>
      </c>
      <c r="I346">
        <v>58</v>
      </c>
      <c r="J346">
        <v>1800.81</v>
      </c>
      <c r="K346">
        <v>20078</v>
      </c>
      <c r="L346" s="33">
        <f>IF(F346&lt;&gt;"inf",'Heuristica 48'!$F346/O346-1)</f>
        <v>9.4989898095034775E-3</v>
      </c>
      <c r="M346" s="39" t="str">
        <f t="shared" si="28"/>
        <v>---</v>
      </c>
      <c r="N346">
        <f t="shared" si="29"/>
        <v>0</v>
      </c>
      <c r="O346">
        <f>IF(AND('Heuristica 48'!$C346=0,'Heuristica 48'!$B346=0,'Heuristica 48'!$F346&lt;&gt;"inf",OR(AND(B345=0,'Heuristica 48'!$F346&lt;O345),B345&lt;&gt;0)),'Heuristica 48'!$F346,O345)</f>
        <v>40635.9</v>
      </c>
      <c r="Q346" t="s">
        <v>351</v>
      </c>
    </row>
    <row r="347" spans="1:17" x14ac:dyDescent="0.3">
      <c r="A347" t="s">
        <v>21</v>
      </c>
      <c r="B347">
        <v>1</v>
      </c>
      <c r="C347">
        <v>10</v>
      </c>
      <c r="D347">
        <v>0.05</v>
      </c>
      <c r="E347">
        <v>300</v>
      </c>
      <c r="F347">
        <v>40824.5</v>
      </c>
      <c r="G347">
        <v>1562.51</v>
      </c>
      <c r="H347">
        <v>53</v>
      </c>
      <c r="I347">
        <v>68</v>
      </c>
      <c r="J347">
        <v>1800.13</v>
      </c>
      <c r="K347">
        <v>24019</v>
      </c>
      <c r="L347" s="33">
        <f>IF(F347&lt;&gt;"inf",'Heuristica 48'!$F347/O347-1)</f>
        <v>4.6412162644360322E-3</v>
      </c>
      <c r="M347" s="39">
        <f t="shared" si="28"/>
        <v>1.5993891947632122E-3</v>
      </c>
      <c r="N347">
        <f t="shared" si="29"/>
        <v>40759.31</v>
      </c>
      <c r="O347">
        <f>IF(AND('Heuristica 48'!$C347=0,'Heuristica 48'!$B347=0,'Heuristica 48'!$F347&lt;&gt;"inf",OR(AND(B346=0,'Heuristica 48'!$F347&lt;O346),B346&lt;&gt;0)),'Heuristica 48'!$F347,O346)</f>
        <v>40635.9</v>
      </c>
      <c r="Q347" t="s">
        <v>352</v>
      </c>
    </row>
    <row r="348" spans="1:17" x14ac:dyDescent="0.3">
      <c r="A348" t="s">
        <v>21</v>
      </c>
      <c r="B348">
        <v>1</v>
      </c>
      <c r="C348">
        <v>10</v>
      </c>
      <c r="D348">
        <v>0.1</v>
      </c>
      <c r="E348">
        <v>300</v>
      </c>
      <c r="F348">
        <v>41031</v>
      </c>
      <c r="G348">
        <v>1787.56</v>
      </c>
      <c r="H348">
        <v>47</v>
      </c>
      <c r="I348">
        <v>49</v>
      </c>
      <c r="J348">
        <v>1800.67</v>
      </c>
      <c r="K348">
        <v>19693</v>
      </c>
      <c r="L348" s="33">
        <f>IF(F348&lt;&gt;"inf",'Heuristica 48'!$F348/O348-1)</f>
        <v>9.7229297247014568E-3</v>
      </c>
      <c r="M348" s="39">
        <f t="shared" si="28"/>
        <v>1.5316739182171801E-3</v>
      </c>
      <c r="N348">
        <f t="shared" si="29"/>
        <v>40968.25</v>
      </c>
      <c r="O348">
        <f>IF(AND('Heuristica 48'!$C348=0,'Heuristica 48'!$B348=0,'Heuristica 48'!$F348&lt;&gt;"inf",OR(AND(B347=0,'Heuristica 48'!$F348&lt;O347),B347&lt;&gt;0)),'Heuristica 48'!$F348,O347)</f>
        <v>40635.9</v>
      </c>
      <c r="Q348" t="s">
        <v>353</v>
      </c>
    </row>
    <row r="349" spans="1:17" x14ac:dyDescent="0.3">
      <c r="A349" t="s">
        <v>21</v>
      </c>
      <c r="B349">
        <v>1</v>
      </c>
      <c r="C349">
        <v>25</v>
      </c>
      <c r="D349">
        <v>0.05</v>
      </c>
      <c r="E349">
        <v>300</v>
      </c>
      <c r="F349">
        <v>41117.800000000003</v>
      </c>
      <c r="G349">
        <v>1106.3800000000001</v>
      </c>
      <c r="H349">
        <v>19</v>
      </c>
      <c r="I349">
        <v>42</v>
      </c>
      <c r="J349">
        <v>1805.8</v>
      </c>
      <c r="K349">
        <v>10825</v>
      </c>
      <c r="L349" s="33">
        <f>IF(F349&lt;&gt;"inf",'Heuristica 48'!$F349/O349-1)</f>
        <v>1.1858971992745326E-2</v>
      </c>
      <c r="M349" s="39">
        <f t="shared" si="28"/>
        <v>7.946089648756649E-3</v>
      </c>
      <c r="N349">
        <f t="shared" si="29"/>
        <v>40793.65</v>
      </c>
      <c r="O349">
        <f>IF(AND('Heuristica 48'!$C349=0,'Heuristica 48'!$B349=0,'Heuristica 48'!$F349&lt;&gt;"inf",OR(AND(B348=0,'Heuristica 48'!$F349&lt;O348),B348&lt;&gt;0)),'Heuristica 48'!$F349,O348)</f>
        <v>40635.9</v>
      </c>
      <c r="Q349" t="s">
        <v>354</v>
      </c>
    </row>
    <row r="350" spans="1:17" x14ac:dyDescent="0.3">
      <c r="A350" t="s">
        <v>21</v>
      </c>
      <c r="B350">
        <v>1</v>
      </c>
      <c r="C350">
        <v>25</v>
      </c>
      <c r="D350">
        <v>0.1</v>
      </c>
      <c r="E350">
        <v>300</v>
      </c>
      <c r="F350">
        <v>41230.699999999997</v>
      </c>
      <c r="G350">
        <v>1637.46</v>
      </c>
      <c r="H350">
        <v>0</v>
      </c>
      <c r="I350">
        <v>5</v>
      </c>
      <c r="J350">
        <v>1805.92</v>
      </c>
      <c r="K350">
        <v>7096</v>
      </c>
      <c r="L350" s="33">
        <f>IF(F350&lt;&gt;"inf",'Heuristica 48'!$F350/O350-1)</f>
        <v>1.4637303468115537E-2</v>
      </c>
      <c r="M350" s="39">
        <f t="shared" si="28"/>
        <v>6.2271296485658656E-3</v>
      </c>
      <c r="N350">
        <f t="shared" si="29"/>
        <v>40975.54</v>
      </c>
      <c r="O350">
        <f>IF(AND('Heuristica 48'!$C350=0,'Heuristica 48'!$B350=0,'Heuristica 48'!$F350&lt;&gt;"inf",OR(AND(B349=0,'Heuristica 48'!$F350&lt;O349),B349&lt;&gt;0)),'Heuristica 48'!$F350,O349)</f>
        <v>40635.9</v>
      </c>
      <c r="Q350" t="s">
        <v>355</v>
      </c>
    </row>
    <row r="351" spans="1:17" x14ac:dyDescent="0.3">
      <c r="A351" t="s">
        <v>21</v>
      </c>
      <c r="B351">
        <v>1</v>
      </c>
      <c r="C351">
        <v>50</v>
      </c>
      <c r="D351">
        <v>0.05</v>
      </c>
      <c r="E351">
        <v>300</v>
      </c>
      <c r="F351">
        <v>40858.1</v>
      </c>
      <c r="G351">
        <v>1255.47</v>
      </c>
      <c r="H351">
        <v>0</v>
      </c>
      <c r="I351">
        <v>17</v>
      </c>
      <c r="J351">
        <v>1802.73</v>
      </c>
      <c r="K351">
        <v>9408</v>
      </c>
      <c r="L351" s="33">
        <f>IF(F351&lt;&gt;"inf",'Heuristica 48'!$F351/O351-1)</f>
        <v>5.4680713359369637E-3</v>
      </c>
      <c r="M351" s="39">
        <f t="shared" si="28"/>
        <v>1.5799027544727284E-3</v>
      </c>
      <c r="N351">
        <f t="shared" si="29"/>
        <v>40793.65</v>
      </c>
      <c r="O351">
        <f>IF(AND('Heuristica 48'!$C351=0,'Heuristica 48'!$B351=0,'Heuristica 48'!$F351&lt;&gt;"inf",OR(AND(B350=0,'Heuristica 48'!$F351&lt;O350),B350&lt;&gt;0)),'Heuristica 48'!$F351,O350)</f>
        <v>40635.9</v>
      </c>
      <c r="Q351" t="s">
        <v>356</v>
      </c>
    </row>
    <row r="352" spans="1:17" x14ac:dyDescent="0.3">
      <c r="A352" t="s">
        <v>21</v>
      </c>
      <c r="B352">
        <v>1</v>
      </c>
      <c r="C352">
        <v>50</v>
      </c>
      <c r="D352">
        <v>0.1</v>
      </c>
      <c r="E352">
        <v>300</v>
      </c>
      <c r="F352">
        <v>41871.5</v>
      </c>
      <c r="G352">
        <v>1510.44</v>
      </c>
      <c r="H352">
        <v>0</v>
      </c>
      <c r="I352">
        <v>8</v>
      </c>
      <c r="J352">
        <v>1802.03</v>
      </c>
      <c r="K352">
        <v>5638</v>
      </c>
      <c r="L352" s="33">
        <f>IF(F352&lt;&gt;"inf",'Heuristica 48'!$F352/O352-1)</f>
        <v>3.0406610903166875E-2</v>
      </c>
      <c r="M352" s="39">
        <f t="shared" si="28"/>
        <v>2.1865727699988735E-2</v>
      </c>
      <c r="N352">
        <f t="shared" si="29"/>
        <v>40975.54</v>
      </c>
      <c r="O352">
        <f>IF(AND('Heuristica 48'!$C352=0,'Heuristica 48'!$B352=0,'Heuristica 48'!$F352&lt;&gt;"inf",OR(AND(B351=0,'Heuristica 48'!$F352&lt;O351),B351&lt;&gt;0)),'Heuristica 48'!$F352,O351)</f>
        <v>40635.9</v>
      </c>
      <c r="Q352" t="s">
        <v>357</v>
      </c>
    </row>
    <row r="353" spans="1:17" x14ac:dyDescent="0.3">
      <c r="A353" t="s">
        <v>21</v>
      </c>
      <c r="B353">
        <v>2</v>
      </c>
      <c r="C353">
        <v>5</v>
      </c>
      <c r="D353">
        <v>0.05</v>
      </c>
      <c r="E353">
        <v>300</v>
      </c>
      <c r="F353">
        <v>40945.4</v>
      </c>
      <c r="G353">
        <v>1684.22</v>
      </c>
      <c r="H353">
        <v>17</v>
      </c>
      <c r="I353">
        <v>23</v>
      </c>
      <c r="J353">
        <v>1801.28</v>
      </c>
      <c r="K353">
        <v>10635</v>
      </c>
      <c r="L353" s="33">
        <f>IF(F353&lt;&gt;"inf",'Heuristica 48'!$F353/O353-1)</f>
        <v>7.6164179949256283E-3</v>
      </c>
      <c r="M353" s="39">
        <f t="shared" si="28"/>
        <v>5.2179002407393149E-3</v>
      </c>
      <c r="N353">
        <f t="shared" si="29"/>
        <v>40732.86</v>
      </c>
      <c r="O353">
        <f>IF(AND('Heuristica 48'!$C353=0,'Heuristica 48'!$B353=0,'Heuristica 48'!$F353&lt;&gt;"inf",OR(AND(B352=0,'Heuristica 48'!$F353&lt;O352),B352&lt;&gt;0)),'Heuristica 48'!$F353,O352)</f>
        <v>40635.9</v>
      </c>
      <c r="Q353" t="s">
        <v>358</v>
      </c>
    </row>
    <row r="354" spans="1:17" x14ac:dyDescent="0.3">
      <c r="A354" t="s">
        <v>21</v>
      </c>
      <c r="B354">
        <v>2</v>
      </c>
      <c r="C354">
        <v>5</v>
      </c>
      <c r="D354">
        <v>0.1</v>
      </c>
      <c r="E354">
        <v>300</v>
      </c>
      <c r="F354">
        <v>41159.4</v>
      </c>
      <c r="G354">
        <v>1711.01</v>
      </c>
      <c r="H354">
        <v>12</v>
      </c>
      <c r="I354">
        <v>16</v>
      </c>
      <c r="J354">
        <v>1800.7</v>
      </c>
      <c r="K354">
        <v>9874</v>
      </c>
      <c r="L354" s="33">
        <f>IF(F354&lt;&gt;"inf",'Heuristica 48'!$F354/O354-1)</f>
        <v>1.2882697319365422E-2</v>
      </c>
      <c r="M354" s="39">
        <f t="shared" si="28"/>
        <v>1.0063728686449114E-2</v>
      </c>
      <c r="N354">
        <f t="shared" si="29"/>
        <v>40749.31</v>
      </c>
      <c r="O354">
        <f>IF(AND('Heuristica 48'!$C354=0,'Heuristica 48'!$B354=0,'Heuristica 48'!$F354&lt;&gt;"inf",OR(AND(B353=0,'Heuristica 48'!$F354&lt;O353),B353&lt;&gt;0)),'Heuristica 48'!$F354,O353)</f>
        <v>40635.9</v>
      </c>
      <c r="Q354" t="s">
        <v>359</v>
      </c>
    </row>
    <row r="355" spans="1:17" x14ac:dyDescent="0.3">
      <c r="A355" t="s">
        <v>21</v>
      </c>
      <c r="B355">
        <v>2</v>
      </c>
      <c r="C355">
        <v>5</v>
      </c>
      <c r="D355">
        <v>0.15</v>
      </c>
      <c r="E355">
        <v>300</v>
      </c>
      <c r="F355">
        <v>41001.699999999997</v>
      </c>
      <c r="G355">
        <v>1380.14</v>
      </c>
      <c r="H355">
        <v>16</v>
      </c>
      <c r="I355">
        <v>27</v>
      </c>
      <c r="J355">
        <v>1802.21</v>
      </c>
      <c r="K355">
        <v>10516</v>
      </c>
      <c r="L355" s="33">
        <f>IF(F355&lt;&gt;"inf",'Heuristica 48'!$F355/O355-1)</f>
        <v>9.0018924153272284E-3</v>
      </c>
      <c r="M355" s="39">
        <f t="shared" si="28"/>
        <v>5.3129814115528973E-3</v>
      </c>
      <c r="N355">
        <f t="shared" si="29"/>
        <v>40785.01</v>
      </c>
      <c r="O355">
        <f>IF(AND('Heuristica 48'!$C355=0,'Heuristica 48'!$B355=0,'Heuristica 48'!$F355&lt;&gt;"inf",OR(AND(B354=0,'Heuristica 48'!$F355&lt;O354),B354&lt;&gt;0)),'Heuristica 48'!$F355,O354)</f>
        <v>40635.9</v>
      </c>
      <c r="Q355" t="s">
        <v>360</v>
      </c>
    </row>
    <row r="356" spans="1:17" x14ac:dyDescent="0.3">
      <c r="A356" t="s">
        <v>21</v>
      </c>
      <c r="B356">
        <v>2</v>
      </c>
      <c r="C356">
        <v>5</v>
      </c>
      <c r="D356">
        <v>0.2</v>
      </c>
      <c r="E356">
        <v>300</v>
      </c>
      <c r="F356">
        <v>41086.199999999997</v>
      </c>
      <c r="G356">
        <v>1756.07</v>
      </c>
      <c r="H356">
        <v>24</v>
      </c>
      <c r="I356">
        <v>28</v>
      </c>
      <c r="J356">
        <v>1801.59</v>
      </c>
      <c r="K356">
        <v>10093</v>
      </c>
      <c r="L356" s="33">
        <f>IF(F356&lt;&gt;"inf",'Heuristica 48'!$F356/O356-1)</f>
        <v>1.1081334485024241E-2</v>
      </c>
      <c r="M356" s="39">
        <f t="shared" si="28"/>
        <v>7.1714592834912771E-3</v>
      </c>
      <c r="N356">
        <f t="shared" si="29"/>
        <v>40793.65</v>
      </c>
      <c r="O356">
        <f>IF(AND('Heuristica 48'!$C356=0,'Heuristica 48'!$B356=0,'Heuristica 48'!$F356&lt;&gt;"inf",OR(AND(B355=0,'Heuristica 48'!$F356&lt;O355),B355&lt;&gt;0)),'Heuristica 48'!$F356,O355)</f>
        <v>40635.9</v>
      </c>
      <c r="Q356" t="s">
        <v>361</v>
      </c>
    </row>
    <row r="357" spans="1:17" x14ac:dyDescent="0.3">
      <c r="A357" t="s">
        <v>21</v>
      </c>
      <c r="B357">
        <v>2</v>
      </c>
      <c r="C357">
        <v>10</v>
      </c>
      <c r="D357">
        <v>0.05</v>
      </c>
      <c r="E357">
        <v>300</v>
      </c>
      <c r="F357">
        <v>41142.199999999997</v>
      </c>
      <c r="G357">
        <v>1754.01</v>
      </c>
      <c r="H357">
        <v>17</v>
      </c>
      <c r="I357">
        <v>24</v>
      </c>
      <c r="J357">
        <v>1800.03</v>
      </c>
      <c r="K357">
        <v>10925</v>
      </c>
      <c r="L357" s="33">
        <f>IF(F357&lt;&gt;"inf",'Heuristica 48'!$F357/O357-1)</f>
        <v>1.2459426270858831E-2</v>
      </c>
      <c r="M357" s="39">
        <f t="shared" si="28"/>
        <v>9.6416356497814881E-3</v>
      </c>
      <c r="N357">
        <f t="shared" si="29"/>
        <v>40749.31</v>
      </c>
      <c r="O357">
        <f>IF(AND('Heuristica 48'!$C357=0,'Heuristica 48'!$B357=0,'Heuristica 48'!$F357&lt;&gt;"inf",OR(AND(B356=0,'Heuristica 48'!$F357&lt;O356),B356&lt;&gt;0)),'Heuristica 48'!$F357,O356)</f>
        <v>40635.9</v>
      </c>
      <c r="Q357" t="s">
        <v>362</v>
      </c>
    </row>
    <row r="358" spans="1:17" x14ac:dyDescent="0.3">
      <c r="A358" t="s">
        <v>21</v>
      </c>
      <c r="B358">
        <v>2</v>
      </c>
      <c r="C358">
        <v>10</v>
      </c>
      <c r="D358">
        <v>0.1</v>
      </c>
      <c r="E358">
        <v>300</v>
      </c>
      <c r="F358">
        <v>41364.199999999997</v>
      </c>
      <c r="G358">
        <v>1802.65</v>
      </c>
      <c r="H358">
        <v>18</v>
      </c>
      <c r="I358">
        <v>19</v>
      </c>
      <c r="J358">
        <v>1802.66</v>
      </c>
      <c r="K358">
        <v>8968</v>
      </c>
      <c r="L358" s="33">
        <f>IF(F358&lt;&gt;"inf",'Heuristica 48'!$F358/O358-1)</f>
        <v>1.7922575850417788E-2</v>
      </c>
      <c r="M358" s="39">
        <f t="shared" si="28"/>
        <v>1.398624540829263E-2</v>
      </c>
      <c r="N358">
        <f t="shared" si="29"/>
        <v>40793.65</v>
      </c>
      <c r="O358">
        <f>IF(AND('Heuristica 48'!$C358=0,'Heuristica 48'!$B358=0,'Heuristica 48'!$F358&lt;&gt;"inf",OR(AND(B357=0,'Heuristica 48'!$F358&lt;O357),B357&lt;&gt;0)),'Heuristica 48'!$F358,O357)</f>
        <v>40635.9</v>
      </c>
      <c r="Q358" t="s">
        <v>363</v>
      </c>
    </row>
    <row r="359" spans="1:17" x14ac:dyDescent="0.3">
      <c r="A359" t="s">
        <v>21</v>
      </c>
      <c r="B359">
        <v>2</v>
      </c>
      <c r="C359">
        <v>10</v>
      </c>
      <c r="D359">
        <v>0.15</v>
      </c>
      <c r="E359">
        <v>300</v>
      </c>
      <c r="F359">
        <v>40839.300000000003</v>
      </c>
      <c r="G359">
        <v>1794.89</v>
      </c>
      <c r="H359">
        <v>14</v>
      </c>
      <c r="I359">
        <v>16</v>
      </c>
      <c r="J359">
        <v>1807.42</v>
      </c>
      <c r="K359">
        <v>9734</v>
      </c>
      <c r="L359" s="33">
        <f>IF(F359&lt;&gt;"inf",'Heuristica 48'!$F359/O359-1)</f>
        <v>5.0054262364067625E-3</v>
      </c>
      <c r="M359" s="39">
        <f t="shared" si="28"/>
        <v>1.1190467143784577E-3</v>
      </c>
      <c r="N359">
        <f t="shared" si="29"/>
        <v>40793.65</v>
      </c>
      <c r="O359">
        <f>IF(AND('Heuristica 48'!$C359=0,'Heuristica 48'!$B359=0,'Heuristica 48'!$F359&lt;&gt;"inf",OR(AND(B358=0,'Heuristica 48'!$F359&lt;O358),B358&lt;&gt;0)),'Heuristica 48'!$F359,O358)</f>
        <v>40635.9</v>
      </c>
      <c r="Q359" t="s">
        <v>364</v>
      </c>
    </row>
    <row r="360" spans="1:17" x14ac:dyDescent="0.3">
      <c r="A360" t="s">
        <v>21</v>
      </c>
      <c r="B360">
        <v>2</v>
      </c>
      <c r="C360">
        <v>10</v>
      </c>
      <c r="D360">
        <v>0.2</v>
      </c>
      <c r="E360">
        <v>300</v>
      </c>
      <c r="F360">
        <v>41264.5</v>
      </c>
      <c r="G360">
        <v>1808.9</v>
      </c>
      <c r="H360">
        <v>18</v>
      </c>
      <c r="I360">
        <v>19</v>
      </c>
      <c r="J360">
        <v>1808.9</v>
      </c>
      <c r="K360">
        <v>9177</v>
      </c>
      <c r="L360" s="33">
        <f>IF(F360&lt;&gt;"inf",'Heuristica 48'!$F360/O360-1)</f>
        <v>1.5469080295994475E-2</v>
      </c>
      <c r="M360" s="39">
        <f t="shared" si="28"/>
        <v>5.3179074711386942E-3</v>
      </c>
      <c r="N360">
        <f t="shared" si="29"/>
        <v>41046.22</v>
      </c>
      <c r="O360">
        <f>IF(AND('Heuristica 48'!$C360=0,'Heuristica 48'!$B360=0,'Heuristica 48'!$F360&lt;&gt;"inf",OR(AND(B359=0,'Heuristica 48'!$F360&lt;O359),B359&lt;&gt;0)),'Heuristica 48'!$F360,O359)</f>
        <v>40635.9</v>
      </c>
      <c r="Q360" t="s">
        <v>365</v>
      </c>
    </row>
    <row r="361" spans="1:17" x14ac:dyDescent="0.3">
      <c r="A361" t="s">
        <v>21</v>
      </c>
      <c r="B361">
        <v>2</v>
      </c>
      <c r="C361">
        <v>25</v>
      </c>
      <c r="D361">
        <v>0.05</v>
      </c>
      <c r="E361">
        <v>300</v>
      </c>
      <c r="F361">
        <v>41048</v>
      </c>
      <c r="G361">
        <v>1373.53</v>
      </c>
      <c r="H361">
        <v>11</v>
      </c>
      <c r="I361">
        <v>27</v>
      </c>
      <c r="J361">
        <v>1803.55</v>
      </c>
      <c r="K361">
        <v>11478</v>
      </c>
      <c r="L361" s="33">
        <f>IF(F361&lt;&gt;"inf",'Heuristica 48'!$F361/O361-1)</f>
        <v>1.0141279016829818E-2</v>
      </c>
      <c r="M361" s="39">
        <f t="shared" si="28"/>
        <v>6.2350390318099969E-3</v>
      </c>
      <c r="N361">
        <f t="shared" si="29"/>
        <v>40793.65</v>
      </c>
      <c r="O361">
        <f>IF(AND('Heuristica 48'!$C361=0,'Heuristica 48'!$B361=0,'Heuristica 48'!$F361&lt;&gt;"inf",OR(AND(B360=0,'Heuristica 48'!$F361&lt;O360),B360&lt;&gt;0)),'Heuristica 48'!$F361,O360)</f>
        <v>40635.9</v>
      </c>
      <c r="Q361" t="s">
        <v>366</v>
      </c>
    </row>
    <row r="362" spans="1:17" x14ac:dyDescent="0.3">
      <c r="A362" t="s">
        <v>21</v>
      </c>
      <c r="B362">
        <v>2</v>
      </c>
      <c r="C362">
        <v>25</v>
      </c>
      <c r="D362">
        <v>0.1</v>
      </c>
      <c r="E362">
        <v>300</v>
      </c>
      <c r="F362">
        <v>41224.199999999997</v>
      </c>
      <c r="G362">
        <v>1659.36</v>
      </c>
      <c r="H362">
        <v>1</v>
      </c>
      <c r="I362">
        <v>6</v>
      </c>
      <c r="J362">
        <v>1807.08</v>
      </c>
      <c r="K362">
        <v>7117</v>
      </c>
      <c r="L362" s="33">
        <f>IF(F362&lt;&gt;"inf",'Heuristica 48'!$F362/O362-1)</f>
        <v>1.4477346385831202E-2</v>
      </c>
      <c r="M362" s="39">
        <f t="shared" si="28"/>
        <v>6.0684984261341057E-3</v>
      </c>
      <c r="N362">
        <f t="shared" si="29"/>
        <v>40975.54</v>
      </c>
      <c r="O362">
        <f>IF(AND('Heuristica 48'!$C362=0,'Heuristica 48'!$B362=0,'Heuristica 48'!$F362&lt;&gt;"inf",OR(AND(B361=0,'Heuristica 48'!$F362&lt;O361),B361&lt;&gt;0)),'Heuristica 48'!$F362,O361)</f>
        <v>40635.9</v>
      </c>
      <c r="Q362" t="s">
        <v>367</v>
      </c>
    </row>
    <row r="363" spans="1:17" x14ac:dyDescent="0.3">
      <c r="A363" t="s">
        <v>21</v>
      </c>
      <c r="B363">
        <v>2</v>
      </c>
      <c r="C363">
        <v>50</v>
      </c>
      <c r="D363">
        <v>0.05</v>
      </c>
      <c r="E363">
        <v>300</v>
      </c>
      <c r="F363">
        <v>40956.800000000003</v>
      </c>
      <c r="G363">
        <v>1455.43</v>
      </c>
      <c r="H363">
        <v>11</v>
      </c>
      <c r="I363">
        <v>22</v>
      </c>
      <c r="J363">
        <v>1805.09</v>
      </c>
      <c r="K363">
        <v>9678</v>
      </c>
      <c r="L363" s="33">
        <f>IF(F363&lt;&gt;"inf",'Heuristica 48'!$F363/O363-1)</f>
        <v>7.8969581084706864E-3</v>
      </c>
      <c r="M363" s="39">
        <f t="shared" si="28"/>
        <v>3.99939696496876E-3</v>
      </c>
      <c r="N363">
        <f t="shared" si="29"/>
        <v>40793.65</v>
      </c>
      <c r="O363">
        <f>IF(AND('Heuristica 48'!$C363=0,'Heuristica 48'!$B363=0,'Heuristica 48'!$F363&lt;&gt;"inf",OR(AND(B362=0,'Heuristica 48'!$F363&lt;O362),B362&lt;&gt;0)),'Heuristica 48'!$F363,O362)</f>
        <v>40635.9</v>
      </c>
      <c r="Q363" t="s">
        <v>368</v>
      </c>
    </row>
    <row r="364" spans="1:17" x14ac:dyDescent="0.3">
      <c r="A364" t="s">
        <v>21</v>
      </c>
      <c r="B364">
        <v>2</v>
      </c>
      <c r="C364">
        <v>50</v>
      </c>
      <c r="D364">
        <v>0.1</v>
      </c>
      <c r="E364">
        <v>300</v>
      </c>
      <c r="F364">
        <v>41651.4</v>
      </c>
      <c r="G364">
        <v>1408.94</v>
      </c>
      <c r="H364">
        <v>8</v>
      </c>
      <c r="I364">
        <v>17</v>
      </c>
      <c r="J364">
        <v>1809.22</v>
      </c>
      <c r="K364">
        <v>8344</v>
      </c>
      <c r="L364" s="33">
        <f>IF(F364&lt;&gt;"inf",'Heuristica 48'!$F364/O364-1)</f>
        <v>2.4990218009198761E-2</v>
      </c>
      <c r="M364" s="39">
        <f t="shared" si="28"/>
        <v>1.6494230460416093E-2</v>
      </c>
      <c r="N364">
        <f t="shared" si="29"/>
        <v>40975.54</v>
      </c>
      <c r="O364">
        <f>IF(AND('Heuristica 48'!$C364=0,'Heuristica 48'!$B364=0,'Heuristica 48'!$F364&lt;&gt;"inf",OR(AND(B363=0,'Heuristica 48'!$F364&lt;O363),B363&lt;&gt;0)),'Heuristica 48'!$F364,O363)</f>
        <v>40635.9</v>
      </c>
      <c r="Q364" t="s">
        <v>369</v>
      </c>
    </row>
    <row r="365" spans="1:17" x14ac:dyDescent="0.3">
      <c r="A365" t="s">
        <v>21</v>
      </c>
      <c r="B365">
        <v>3</v>
      </c>
      <c r="C365">
        <v>0</v>
      </c>
      <c r="D365">
        <v>0.05</v>
      </c>
      <c r="E365">
        <v>300</v>
      </c>
      <c r="F365">
        <v>41063.199999999997</v>
      </c>
      <c r="G365">
        <v>1728.1</v>
      </c>
      <c r="H365">
        <v>81</v>
      </c>
      <c r="I365">
        <v>92</v>
      </c>
      <c r="J365">
        <v>1802.04</v>
      </c>
      <c r="K365">
        <v>34300</v>
      </c>
      <c r="L365" s="33">
        <f>IF(F365&lt;&gt;"inf",'Heuristica 48'!$F365/O365-1)</f>
        <v>1.051533250155634E-2</v>
      </c>
      <c r="M365" s="39">
        <f t="shared" si="28"/>
        <v>2.139325070517506E-3</v>
      </c>
      <c r="N365">
        <f t="shared" si="29"/>
        <v>40975.54</v>
      </c>
      <c r="O365">
        <f>IF(AND('Heuristica 48'!$C365=0,'Heuristica 48'!$B365=0,'Heuristica 48'!$F365&lt;&gt;"inf",OR(AND(B364=0,'Heuristica 48'!$F365&lt;O364),B364&lt;&gt;0)),'Heuristica 48'!$F365,O364)</f>
        <v>40635.9</v>
      </c>
      <c r="Q365" t="s">
        <v>370</v>
      </c>
    </row>
    <row r="366" spans="1:17" x14ac:dyDescent="0.3">
      <c r="A366" t="s">
        <v>21</v>
      </c>
      <c r="B366">
        <v>3</v>
      </c>
      <c r="C366">
        <v>10</v>
      </c>
      <c r="D366">
        <v>0.05</v>
      </c>
      <c r="E366">
        <v>300</v>
      </c>
      <c r="F366">
        <v>41037.1</v>
      </c>
      <c r="G366">
        <v>641.26900000000001</v>
      </c>
      <c r="H366">
        <v>25</v>
      </c>
      <c r="I366">
        <v>133</v>
      </c>
      <c r="J366">
        <v>1800.68</v>
      </c>
      <c r="K366">
        <v>37680</v>
      </c>
      <c r="L366" s="33">
        <f>IF(F366&lt;&gt;"inf",'Heuristica 48'!$F366/O366-1)</f>
        <v>9.8730432942299995E-3</v>
      </c>
      <c r="M366" s="39">
        <f t="shared" si="28"/>
        <v>1.5023597004455436E-3</v>
      </c>
      <c r="N366">
        <f t="shared" si="29"/>
        <v>40975.54</v>
      </c>
      <c r="O366">
        <f>IF(AND('Heuristica 48'!$C366=0,'Heuristica 48'!$B366=0,'Heuristica 48'!$F366&lt;&gt;"inf",OR(AND(B365=0,'Heuristica 48'!$F366&lt;O365),B365&lt;&gt;0)),'Heuristica 48'!$F366,O365)</f>
        <v>40635.9</v>
      </c>
      <c r="Q366" t="s">
        <v>371</v>
      </c>
    </row>
    <row r="367" spans="1:17" x14ac:dyDescent="0.3">
      <c r="A367" t="s">
        <v>21</v>
      </c>
      <c r="B367">
        <v>3</v>
      </c>
      <c r="C367">
        <v>25</v>
      </c>
      <c r="D367">
        <v>0.05</v>
      </c>
      <c r="E367">
        <v>300</v>
      </c>
      <c r="F367">
        <v>41096.699999999997</v>
      </c>
      <c r="G367">
        <v>834.65499999999997</v>
      </c>
      <c r="H367">
        <v>57</v>
      </c>
      <c r="I367">
        <v>108</v>
      </c>
      <c r="J367">
        <v>1801.45</v>
      </c>
      <c r="K367">
        <v>31993</v>
      </c>
      <c r="L367" s="33">
        <f>IF(F367&lt;&gt;"inf",'Heuristica 48'!$F367/O367-1)</f>
        <v>1.1339726694868268E-2</v>
      </c>
      <c r="M367" s="39">
        <f t="shared" si="28"/>
        <v>2.9568859861273111E-3</v>
      </c>
      <c r="N367">
        <f t="shared" si="29"/>
        <v>40975.54</v>
      </c>
      <c r="O367">
        <f>IF(AND('Heuristica 48'!$C367=0,'Heuristica 48'!$B367=0,'Heuristica 48'!$F367&lt;&gt;"inf",OR(AND(B366=0,'Heuristica 48'!$F367&lt;O366),B366&lt;&gt;0)),'Heuristica 48'!$F367,O366)</f>
        <v>40635.9</v>
      </c>
      <c r="Q367" t="s">
        <v>372</v>
      </c>
    </row>
    <row r="368" spans="1:17" x14ac:dyDescent="0.3">
      <c r="A368" t="s">
        <v>21</v>
      </c>
      <c r="B368">
        <v>3</v>
      </c>
      <c r="C368">
        <v>50</v>
      </c>
      <c r="D368">
        <v>0.05</v>
      </c>
      <c r="E368">
        <v>300</v>
      </c>
      <c r="F368">
        <v>41053.599999999999</v>
      </c>
      <c r="G368">
        <v>915.06299999999999</v>
      </c>
      <c r="H368">
        <v>26</v>
      </c>
      <c r="I368">
        <v>75</v>
      </c>
      <c r="J368">
        <v>1800.74</v>
      </c>
      <c r="K368">
        <v>29972</v>
      </c>
      <c r="L368" s="33">
        <f>IF(F368&lt;&gt;"inf",'Heuristica 48'!$F368/O368-1)</f>
        <v>1.0279088195413344E-2</v>
      </c>
      <c r="M368" s="39">
        <f t="shared" si="28"/>
        <v>1.9050389573875837E-3</v>
      </c>
      <c r="N368">
        <f t="shared" si="29"/>
        <v>40975.54</v>
      </c>
      <c r="O368">
        <f>IF(AND('Heuristica 48'!$C368=0,'Heuristica 48'!$B368=0,'Heuristica 48'!$F368&lt;&gt;"inf",OR(AND(B367=0,'Heuristica 48'!$F368&lt;O367),B367&lt;&gt;0)),'Heuristica 48'!$F368,O367)</f>
        <v>40635.9</v>
      </c>
      <c r="Q368" t="s">
        <v>373</v>
      </c>
    </row>
    <row r="369" spans="1:17" x14ac:dyDescent="0.3">
      <c r="A369" t="s">
        <v>23</v>
      </c>
      <c r="B369">
        <v>0</v>
      </c>
      <c r="C369">
        <v>0</v>
      </c>
      <c r="D369">
        <v>0.05</v>
      </c>
      <c r="E369">
        <v>402</v>
      </c>
      <c r="F369">
        <v>62366.2</v>
      </c>
      <c r="G369">
        <v>1800.95</v>
      </c>
      <c r="H369">
        <v>49</v>
      </c>
      <c r="I369">
        <v>50</v>
      </c>
      <c r="J369">
        <v>1800.95</v>
      </c>
      <c r="K369">
        <v>45264</v>
      </c>
      <c r="L369" s="33">
        <f>IF(F369&lt;&gt;"inf",'Heuristica 48'!$F369/O369-1)</f>
        <v>0</v>
      </c>
      <c r="M369" s="39">
        <f t="shared" si="28"/>
        <v>7.1164533001020214E-3</v>
      </c>
      <c r="N369">
        <f t="shared" si="29"/>
        <v>61925.51</v>
      </c>
      <c r="O369">
        <f>IF(AND('Heuristica 48'!$C369=0,'Heuristica 48'!$B369=0,'Heuristica 48'!$F369&lt;&gt;"inf",OR(AND(B368=0,'Heuristica 48'!$F369&lt;O368),B368&lt;&gt;0)),'Heuristica 48'!$F369,O368)</f>
        <v>62366.2</v>
      </c>
      <c r="Q369" t="s">
        <v>374</v>
      </c>
    </row>
    <row r="370" spans="1:17" x14ac:dyDescent="0.3">
      <c r="A370" t="s">
        <v>23</v>
      </c>
      <c r="B370">
        <v>0</v>
      </c>
      <c r="C370">
        <v>0</v>
      </c>
      <c r="D370">
        <v>0.1</v>
      </c>
      <c r="E370">
        <v>402</v>
      </c>
      <c r="F370">
        <v>62161.8</v>
      </c>
      <c r="G370">
        <v>1246.3</v>
      </c>
      <c r="H370">
        <v>80</v>
      </c>
      <c r="I370">
        <v>131</v>
      </c>
      <c r="J370">
        <v>1800.26</v>
      </c>
      <c r="K370">
        <v>50281</v>
      </c>
      <c r="L370" s="33">
        <f>IF(F370&lt;&gt;"inf",'Heuristica 48'!$F370/O370-1)</f>
        <v>0</v>
      </c>
      <c r="M370" s="39">
        <f t="shared" si="28"/>
        <v>3.815713427309797E-3</v>
      </c>
      <c r="N370">
        <f t="shared" si="29"/>
        <v>61925.51</v>
      </c>
      <c r="O370">
        <f>IF(AND('Heuristica 48'!$C370=0,'Heuristica 48'!$B370=0,'Heuristica 48'!$F370&lt;&gt;"inf",OR(AND(B369=0,'Heuristica 48'!$F370&lt;O369),B369&lt;&gt;0)),'Heuristica 48'!$F370,O369)</f>
        <v>62161.8</v>
      </c>
      <c r="Q370" t="s">
        <v>375</v>
      </c>
    </row>
    <row r="371" spans="1:17" x14ac:dyDescent="0.3">
      <c r="A371" t="s">
        <v>23</v>
      </c>
      <c r="B371">
        <v>0</v>
      </c>
      <c r="C371">
        <v>0</v>
      </c>
      <c r="D371">
        <v>0.15</v>
      </c>
      <c r="E371">
        <v>402</v>
      </c>
      <c r="F371">
        <v>61925.5</v>
      </c>
      <c r="G371">
        <v>1304.3699999999999</v>
      </c>
      <c r="H371">
        <v>127</v>
      </c>
      <c r="I371">
        <v>162</v>
      </c>
      <c r="J371">
        <v>1801.44</v>
      </c>
      <c r="K371">
        <v>53610</v>
      </c>
      <c r="L371" s="33">
        <f>IF(F371&lt;&gt;"inf",'Heuristica 48'!$F371/O371-1)</f>
        <v>0</v>
      </c>
      <c r="M371" s="39">
        <f t="shared" si="28"/>
        <v>-1.6148433823470754E-7</v>
      </c>
      <c r="N371">
        <f t="shared" si="29"/>
        <v>61925.51</v>
      </c>
      <c r="O371">
        <f>IF(AND('Heuristica 48'!$C371=0,'Heuristica 48'!$B371=0,'Heuristica 48'!$F371&lt;&gt;"inf",OR(AND(B370=0,'Heuristica 48'!$F371&lt;O370),B370&lt;&gt;0)),'Heuristica 48'!$F371,O370)</f>
        <v>61925.5</v>
      </c>
      <c r="Q371" t="s">
        <v>376</v>
      </c>
    </row>
    <row r="372" spans="1:17" x14ac:dyDescent="0.3">
      <c r="A372" t="s">
        <v>23</v>
      </c>
      <c r="B372">
        <v>0</v>
      </c>
      <c r="C372">
        <v>0</v>
      </c>
      <c r="D372">
        <v>0.2</v>
      </c>
      <c r="E372">
        <v>402</v>
      </c>
      <c r="F372">
        <v>62198.400000000001</v>
      </c>
      <c r="G372">
        <v>1355.97</v>
      </c>
      <c r="H372">
        <v>87</v>
      </c>
      <c r="I372">
        <v>126</v>
      </c>
      <c r="J372">
        <v>1801.6</v>
      </c>
      <c r="K372">
        <v>53743</v>
      </c>
      <c r="L372" s="33">
        <f>IF(F372&lt;&gt;"inf",'Heuristica 48'!$F372/O372-1)</f>
        <v>4.4069083011037957E-3</v>
      </c>
      <c r="M372" s="39">
        <f t="shared" si="28"/>
        <v>4.4067461051189305E-3</v>
      </c>
      <c r="N372">
        <f t="shared" si="29"/>
        <v>61925.51</v>
      </c>
      <c r="O372">
        <f>IF(AND('Heuristica 48'!$C372=0,'Heuristica 48'!$B372=0,'Heuristica 48'!$F372&lt;&gt;"inf",OR(AND(B371=0,'Heuristica 48'!$F372&lt;O371),B371&lt;&gt;0)),'Heuristica 48'!$F372,O371)</f>
        <v>61925.5</v>
      </c>
      <c r="Q372" t="s">
        <v>377</v>
      </c>
    </row>
    <row r="373" spans="1:17" x14ac:dyDescent="0.3">
      <c r="A373" t="s">
        <v>23</v>
      </c>
      <c r="B373">
        <v>1</v>
      </c>
      <c r="C373">
        <v>5</v>
      </c>
      <c r="D373">
        <v>0.05</v>
      </c>
      <c r="E373">
        <v>402</v>
      </c>
      <c r="F373">
        <v>62570.2</v>
      </c>
      <c r="G373">
        <v>1158.75</v>
      </c>
      <c r="H373">
        <v>0</v>
      </c>
      <c r="I373">
        <v>9</v>
      </c>
      <c r="J373">
        <v>1803.89</v>
      </c>
      <c r="K373">
        <v>10664</v>
      </c>
      <c r="L373" s="33">
        <f>IF(F373&lt;&gt;"inf",'Heuristica 48'!$F373/O373-1)</f>
        <v>1.0410896964901273E-2</v>
      </c>
      <c r="M373" s="39">
        <f t="shared" si="28"/>
        <v>-1.3550590094137283E-2</v>
      </c>
      <c r="N373">
        <f t="shared" si="29"/>
        <v>63429.71</v>
      </c>
      <c r="O373">
        <f>IF(AND('Heuristica 48'!$C373=0,'Heuristica 48'!$B373=0,'Heuristica 48'!$F373&lt;&gt;"inf",OR(AND(B372=0,'Heuristica 48'!$F373&lt;O372),B372&lt;&gt;0)),'Heuristica 48'!$F373,O372)</f>
        <v>61925.5</v>
      </c>
      <c r="Q373" t="s">
        <v>378</v>
      </c>
    </row>
    <row r="374" spans="1:17" x14ac:dyDescent="0.3">
      <c r="A374" t="s">
        <v>23</v>
      </c>
      <c r="B374">
        <v>1</v>
      </c>
      <c r="C374">
        <v>5</v>
      </c>
      <c r="D374">
        <v>0.1</v>
      </c>
      <c r="E374">
        <v>402</v>
      </c>
      <c r="F374">
        <v>62500</v>
      </c>
      <c r="G374">
        <v>922.68200000000002</v>
      </c>
      <c r="H374">
        <v>10</v>
      </c>
      <c r="I374">
        <v>28</v>
      </c>
      <c r="J374">
        <v>1807.49</v>
      </c>
      <c r="K374">
        <v>14333</v>
      </c>
      <c r="L374" s="33">
        <f>IF(F374&lt;&gt;"inf",'Heuristica 48'!$F374/O374-1)</f>
        <v>9.27727672768075E-3</v>
      </c>
      <c r="M374" s="39">
        <f t="shared" si="28"/>
        <v>-1.0585155769515464E-2</v>
      </c>
      <c r="N374">
        <f t="shared" si="29"/>
        <v>63168.65</v>
      </c>
      <c r="O374">
        <f>IF(AND('Heuristica 48'!$C374=0,'Heuristica 48'!$B374=0,'Heuristica 48'!$F374&lt;&gt;"inf",OR(AND(B373=0,'Heuristica 48'!$F374&lt;O373),B373&lt;&gt;0)),'Heuristica 48'!$F374,O373)</f>
        <v>61925.5</v>
      </c>
      <c r="Q374" t="s">
        <v>379</v>
      </c>
    </row>
    <row r="375" spans="1:17" x14ac:dyDescent="0.3">
      <c r="A375" t="s">
        <v>23</v>
      </c>
      <c r="B375">
        <v>1</v>
      </c>
      <c r="C375">
        <v>5</v>
      </c>
      <c r="D375">
        <v>0.15</v>
      </c>
      <c r="E375">
        <v>402</v>
      </c>
      <c r="F375">
        <v>62841.9</v>
      </c>
      <c r="G375">
        <v>1728.41</v>
      </c>
      <c r="H375">
        <v>0</v>
      </c>
      <c r="I375">
        <v>4</v>
      </c>
      <c r="J375">
        <v>1803.68</v>
      </c>
      <c r="K375">
        <v>10699</v>
      </c>
      <c r="L375" s="33">
        <f>IF(F375&lt;&gt;"inf",'Heuristica 48'!$F375/O375-1)</f>
        <v>1.479842714229207E-2</v>
      </c>
      <c r="M375" s="39">
        <f t="shared" si="28"/>
        <v>-7.5468147795277329E-2</v>
      </c>
      <c r="N375">
        <f t="shared" si="29"/>
        <v>67971.59</v>
      </c>
      <c r="O375">
        <f>IF(AND('Heuristica 48'!$C375=0,'Heuristica 48'!$B375=0,'Heuristica 48'!$F375&lt;&gt;"inf",OR(AND(B374=0,'Heuristica 48'!$F375&lt;O374),B374&lt;&gt;0)),'Heuristica 48'!$F375,O374)</f>
        <v>61925.5</v>
      </c>
      <c r="Q375" t="s">
        <v>380</v>
      </c>
    </row>
    <row r="376" spans="1:17" x14ac:dyDescent="0.3">
      <c r="A376" t="s">
        <v>23</v>
      </c>
      <c r="B376">
        <v>1</v>
      </c>
      <c r="C376">
        <v>5</v>
      </c>
      <c r="D376">
        <v>0.2</v>
      </c>
      <c r="E376">
        <v>402</v>
      </c>
      <c r="F376">
        <v>63485</v>
      </c>
      <c r="G376">
        <v>1775.27</v>
      </c>
      <c r="H376">
        <v>0</v>
      </c>
      <c r="I376">
        <v>2</v>
      </c>
      <c r="J376">
        <v>1822.95</v>
      </c>
      <c r="K376">
        <v>9981</v>
      </c>
      <c r="L376" s="33">
        <f>IF(F376&lt;&gt;"inf",'Heuristica 48'!$F376/O376-1)</f>
        <v>2.5183486608909122E-2</v>
      </c>
      <c r="M376" s="39">
        <f t="shared" si="28"/>
        <v>-0.18523748110363136</v>
      </c>
      <c r="N376">
        <f t="shared" si="29"/>
        <v>77918.41</v>
      </c>
      <c r="O376">
        <f>IF(AND('Heuristica 48'!$C376=0,'Heuristica 48'!$B376=0,'Heuristica 48'!$F376&lt;&gt;"inf",OR(AND(B375=0,'Heuristica 48'!$F376&lt;O375),B375&lt;&gt;0)),'Heuristica 48'!$F376,O375)</f>
        <v>61925.5</v>
      </c>
      <c r="Q376" t="s">
        <v>381</v>
      </c>
    </row>
    <row r="377" spans="1:17" x14ac:dyDescent="0.3">
      <c r="A377" t="s">
        <v>23</v>
      </c>
      <c r="B377">
        <v>1</v>
      </c>
      <c r="C377">
        <v>10</v>
      </c>
      <c r="D377">
        <v>0.05</v>
      </c>
      <c r="E377">
        <v>402</v>
      </c>
      <c r="F377">
        <v>64568.6</v>
      </c>
      <c r="G377">
        <v>1848.88</v>
      </c>
      <c r="H377">
        <v>0</v>
      </c>
      <c r="I377">
        <v>1</v>
      </c>
      <c r="J377">
        <v>1848.88</v>
      </c>
      <c r="K377">
        <v>3258</v>
      </c>
      <c r="L377" s="33">
        <f>IF(F377&lt;&gt;"inf",'Heuristica 48'!$F377/O377-1)</f>
        <v>4.2681932321902982E-2</v>
      </c>
      <c r="M377" s="39">
        <f t="shared" si="28"/>
        <v>3.6848669643087861E-2</v>
      </c>
      <c r="N377">
        <f t="shared" si="29"/>
        <v>62273.89</v>
      </c>
      <c r="O377">
        <f>IF(AND('Heuristica 48'!$C377=0,'Heuristica 48'!$B377=0,'Heuristica 48'!$F377&lt;&gt;"inf",OR(AND(B376=0,'Heuristica 48'!$F377&lt;O376),B376&lt;&gt;0)),'Heuristica 48'!$F377,O376)</f>
        <v>61925.5</v>
      </c>
      <c r="Q377" t="s">
        <v>382</v>
      </c>
    </row>
    <row r="378" spans="1:17" x14ac:dyDescent="0.3">
      <c r="A378" t="s">
        <v>23</v>
      </c>
      <c r="B378">
        <v>1</v>
      </c>
      <c r="C378">
        <v>10</v>
      </c>
      <c r="D378">
        <v>0.1</v>
      </c>
      <c r="E378">
        <v>402</v>
      </c>
      <c r="F378">
        <v>66142.600000000006</v>
      </c>
      <c r="G378">
        <v>1828.33</v>
      </c>
      <c r="H378">
        <v>0</v>
      </c>
      <c r="I378">
        <v>1</v>
      </c>
      <c r="J378">
        <v>1828.33</v>
      </c>
      <c r="K378">
        <v>1918</v>
      </c>
      <c r="L378" s="33">
        <f>IF(F378&lt;&gt;"inf",'Heuristica 48'!$F378/O378-1)</f>
        <v>6.8099571259012892E-2</v>
      </c>
      <c r="M378" s="39">
        <f t="shared" si="28"/>
        <v>-0.15720051722969164</v>
      </c>
      <c r="N378">
        <f t="shared" si="29"/>
        <v>78479.64</v>
      </c>
      <c r="O378">
        <f>IF(AND('Heuristica 48'!$C378=0,'Heuristica 48'!$B378=0,'Heuristica 48'!$F378&lt;&gt;"inf",OR(AND(B377=0,'Heuristica 48'!$F378&lt;O377),B377&lt;&gt;0)),'Heuristica 48'!$F378,O377)</f>
        <v>61925.5</v>
      </c>
      <c r="Q378" t="s">
        <v>383</v>
      </c>
    </row>
    <row r="379" spans="1:17" x14ac:dyDescent="0.3">
      <c r="A379" t="s">
        <v>23</v>
      </c>
      <c r="B379">
        <v>1</v>
      </c>
      <c r="C379">
        <v>10</v>
      </c>
      <c r="D379">
        <v>0.15</v>
      </c>
      <c r="E379">
        <v>402</v>
      </c>
      <c r="F379">
        <v>66650.7</v>
      </c>
      <c r="G379">
        <v>1831.1</v>
      </c>
      <c r="H379">
        <v>0</v>
      </c>
      <c r="I379">
        <v>1</v>
      </c>
      <c r="J379">
        <v>1831.15</v>
      </c>
      <c r="K379">
        <v>1923</v>
      </c>
      <c r="L379" s="33">
        <f>IF(F379&lt;&gt;"inf",'Heuristica 48'!$F379/O379-1)</f>
        <v>7.630459180789817E-2</v>
      </c>
      <c r="M379" s="39">
        <f t="shared" si="28"/>
        <v>-9.8785584074106203E-2</v>
      </c>
      <c r="N379">
        <f t="shared" si="29"/>
        <v>73956.539999999994</v>
      </c>
      <c r="O379">
        <f>IF(AND('Heuristica 48'!$C379=0,'Heuristica 48'!$B379=0,'Heuristica 48'!$F379&lt;&gt;"inf",OR(AND(B378=0,'Heuristica 48'!$F379&lt;O378),B378&lt;&gt;0)),'Heuristica 48'!$F379,O378)</f>
        <v>61925.5</v>
      </c>
      <c r="Q379" t="s">
        <v>384</v>
      </c>
    </row>
    <row r="380" spans="1:17" x14ac:dyDescent="0.3">
      <c r="A380" t="s">
        <v>23</v>
      </c>
      <c r="B380">
        <v>1</v>
      </c>
      <c r="C380">
        <v>10</v>
      </c>
      <c r="D380">
        <v>0.2</v>
      </c>
      <c r="E380">
        <v>402</v>
      </c>
      <c r="F380">
        <v>66616.100000000006</v>
      </c>
      <c r="G380">
        <v>1811.45</v>
      </c>
      <c r="H380">
        <v>0</v>
      </c>
      <c r="I380">
        <v>1</v>
      </c>
      <c r="J380">
        <v>1811.45</v>
      </c>
      <c r="K380">
        <v>2042</v>
      </c>
      <c r="L380" s="33">
        <f>IF(F380&lt;&gt;"inf",'Heuristica 48'!$F380/O380-1)</f>
        <v>7.5745855907501936E-2</v>
      </c>
      <c r="M380" s="39">
        <f t="shared" si="28"/>
        <v>-0.13071352475980347</v>
      </c>
      <c r="N380">
        <f t="shared" si="29"/>
        <v>76633.08</v>
      </c>
      <c r="O380">
        <f>IF(AND('Heuristica 48'!$C380=0,'Heuristica 48'!$B380=0,'Heuristica 48'!$F380&lt;&gt;"inf",OR(AND(B379=0,'Heuristica 48'!$F380&lt;O379),B379&lt;&gt;0)),'Heuristica 48'!$F380,O379)</f>
        <v>61925.5</v>
      </c>
      <c r="Q380" t="s">
        <v>385</v>
      </c>
    </row>
    <row r="381" spans="1:17" x14ac:dyDescent="0.3">
      <c r="A381" t="s">
        <v>23</v>
      </c>
      <c r="B381">
        <v>1</v>
      </c>
      <c r="C381">
        <v>25</v>
      </c>
      <c r="D381">
        <v>0.05</v>
      </c>
      <c r="E381">
        <v>402</v>
      </c>
      <c r="F381">
        <v>65037</v>
      </c>
      <c r="G381">
        <v>1802.06</v>
      </c>
      <c r="H381">
        <v>0</v>
      </c>
      <c r="I381">
        <v>1</v>
      </c>
      <c r="J381">
        <v>1802.06</v>
      </c>
      <c r="K381">
        <v>2066</v>
      </c>
      <c r="L381" s="33">
        <f>IF(F381&lt;&gt;"inf",'Heuristica 48'!$F381/O381-1)</f>
        <v>5.0245859944610949E-2</v>
      </c>
      <c r="M381" s="39">
        <f t="shared" si="28"/>
        <v>-0.12123253632582043</v>
      </c>
      <c r="N381">
        <f t="shared" si="29"/>
        <v>74009.34</v>
      </c>
      <c r="O381">
        <f>IF(AND('Heuristica 48'!$C381=0,'Heuristica 48'!$B381=0,'Heuristica 48'!$F381&lt;&gt;"inf",OR(AND(B380=0,'Heuristica 48'!$F381&lt;O380),B380&lt;&gt;0)),'Heuristica 48'!$F381,O380)</f>
        <v>61925.5</v>
      </c>
      <c r="Q381" t="s">
        <v>386</v>
      </c>
    </row>
    <row r="382" spans="1:17" x14ac:dyDescent="0.3">
      <c r="A382" t="s">
        <v>23</v>
      </c>
      <c r="B382">
        <v>1</v>
      </c>
      <c r="C382">
        <v>25</v>
      </c>
      <c r="D382">
        <v>0.1</v>
      </c>
      <c r="E382">
        <v>402</v>
      </c>
      <c r="F382">
        <v>64874.9</v>
      </c>
      <c r="G382">
        <v>1820.83</v>
      </c>
      <c r="H382">
        <v>0</v>
      </c>
      <c r="I382">
        <v>1</v>
      </c>
      <c r="J382">
        <v>1820.83</v>
      </c>
      <c r="K382">
        <v>1897</v>
      </c>
      <c r="L382" s="33">
        <f>IF(F382&lt;&gt;"inf",'Heuristica 48'!$F382/O382-1)</f>
        <v>4.7628198399690014E-2</v>
      </c>
      <c r="M382" s="39">
        <f t="shared" si="28"/>
        <v>-0.22999107203686453</v>
      </c>
      <c r="N382">
        <f t="shared" si="29"/>
        <v>84252.14</v>
      </c>
      <c r="O382">
        <f>IF(AND('Heuristica 48'!$C382=0,'Heuristica 48'!$B382=0,'Heuristica 48'!$F382&lt;&gt;"inf",OR(AND(B381=0,'Heuristica 48'!$F382&lt;O381),B381&lt;&gt;0)),'Heuristica 48'!$F382,O381)</f>
        <v>61925.5</v>
      </c>
      <c r="Q382" t="s">
        <v>387</v>
      </c>
    </row>
    <row r="383" spans="1:17" x14ac:dyDescent="0.3">
      <c r="A383" t="s">
        <v>23</v>
      </c>
      <c r="B383">
        <v>1</v>
      </c>
      <c r="C383">
        <v>25</v>
      </c>
      <c r="D383">
        <v>0.15</v>
      </c>
      <c r="E383">
        <v>402</v>
      </c>
      <c r="F383">
        <v>65859.899999999994</v>
      </c>
      <c r="G383">
        <v>1833.28</v>
      </c>
      <c r="H383">
        <v>0</v>
      </c>
      <c r="I383">
        <v>1</v>
      </c>
      <c r="J383">
        <v>1833.32</v>
      </c>
      <c r="K383">
        <v>1789</v>
      </c>
      <c r="L383" s="33">
        <f>IF(F383&lt;&gt;"inf",'Heuristica 48'!$F383/O383-1)</f>
        <v>6.3534408280918164E-2</v>
      </c>
      <c r="M383" s="39">
        <f t="shared" si="28"/>
        <v>-3.7745533421591371E-2</v>
      </c>
      <c r="N383">
        <f t="shared" si="29"/>
        <v>68443.33</v>
      </c>
      <c r="O383">
        <f>IF(AND('Heuristica 48'!$C383=0,'Heuristica 48'!$B383=0,'Heuristica 48'!$F383&lt;&gt;"inf",OR(AND(B382=0,'Heuristica 48'!$F383&lt;O382),B382&lt;&gt;0)),'Heuristica 48'!$F383,O382)</f>
        <v>61925.5</v>
      </c>
      <c r="Q383" t="s">
        <v>388</v>
      </c>
    </row>
    <row r="384" spans="1:17" x14ac:dyDescent="0.3">
      <c r="A384" t="s">
        <v>23</v>
      </c>
      <c r="B384">
        <v>1</v>
      </c>
      <c r="C384">
        <v>25</v>
      </c>
      <c r="D384">
        <v>0.2</v>
      </c>
      <c r="E384">
        <v>402</v>
      </c>
      <c r="F384">
        <v>66930.8</v>
      </c>
      <c r="G384">
        <v>1807.41</v>
      </c>
      <c r="H384">
        <v>0</v>
      </c>
      <c r="I384">
        <v>1</v>
      </c>
      <c r="J384">
        <v>1807.41</v>
      </c>
      <c r="K384">
        <v>1636</v>
      </c>
      <c r="L384" s="33">
        <f>IF(F384&lt;&gt;"inf",'Heuristica 48'!$F384/O384-1)</f>
        <v>8.0827768851281068E-2</v>
      </c>
      <c r="M384" s="39">
        <f t="shared" si="28"/>
        <v>-0.12416469170978717</v>
      </c>
      <c r="N384">
        <f t="shared" si="29"/>
        <v>76419.39</v>
      </c>
      <c r="O384">
        <f>IF(AND('Heuristica 48'!$C384=0,'Heuristica 48'!$B384=0,'Heuristica 48'!$F384&lt;&gt;"inf",OR(AND(B383=0,'Heuristica 48'!$F384&lt;O383),B383&lt;&gt;0)),'Heuristica 48'!$F384,O383)</f>
        <v>61925.5</v>
      </c>
      <c r="Q384" t="s">
        <v>389</v>
      </c>
    </row>
    <row r="385" spans="1:17" x14ac:dyDescent="0.3">
      <c r="A385" t="s">
        <v>23</v>
      </c>
      <c r="B385">
        <v>1</v>
      </c>
      <c r="C385">
        <v>50</v>
      </c>
      <c r="D385">
        <v>0.05</v>
      </c>
      <c r="E385">
        <v>402</v>
      </c>
      <c r="F385">
        <v>63507.6</v>
      </c>
      <c r="G385">
        <v>1829.61</v>
      </c>
      <c r="H385">
        <v>0</v>
      </c>
      <c r="I385">
        <v>1</v>
      </c>
      <c r="J385">
        <v>1829.61</v>
      </c>
      <c r="K385">
        <v>3044</v>
      </c>
      <c r="L385" s="33">
        <f>IF(F385&lt;&gt;"inf",'Heuristica 48'!$F385/O385-1)</f>
        <v>2.5548441272173816E-2</v>
      </c>
      <c r="M385" s="39">
        <f t="shared" si="28"/>
        <v>-0.34582766280143429</v>
      </c>
      <c r="N385">
        <f t="shared" si="29"/>
        <v>97080.84</v>
      </c>
      <c r="O385">
        <f>IF(AND('Heuristica 48'!$C385=0,'Heuristica 48'!$B385=0,'Heuristica 48'!$F385&lt;&gt;"inf",OR(AND(B384=0,'Heuristica 48'!$F385&lt;O384),B384&lt;&gt;0)),'Heuristica 48'!$F385,O384)</f>
        <v>61925.5</v>
      </c>
      <c r="Q385" t="s">
        <v>390</v>
      </c>
    </row>
    <row r="386" spans="1:17" x14ac:dyDescent="0.3">
      <c r="A386" t="s">
        <v>23</v>
      </c>
      <c r="B386">
        <v>1</v>
      </c>
      <c r="C386">
        <v>50</v>
      </c>
      <c r="D386">
        <v>0.1</v>
      </c>
      <c r="E386">
        <v>402</v>
      </c>
      <c r="F386">
        <v>67126.5</v>
      </c>
      <c r="G386">
        <v>1826.99</v>
      </c>
      <c r="H386">
        <v>0</v>
      </c>
      <c r="I386">
        <v>1</v>
      </c>
      <c r="J386">
        <v>1826.99</v>
      </c>
      <c r="K386">
        <v>1468</v>
      </c>
      <c r="L386" s="33">
        <f>IF(F386&lt;&gt;"inf",'Heuristica 48'!$F386/O386-1)</f>
        <v>8.3988017860170627E-2</v>
      </c>
      <c r="M386" s="39">
        <f t="shared" si="28"/>
        <v>-9.2307435853633546E-4</v>
      </c>
      <c r="N386">
        <f t="shared" si="29"/>
        <v>67188.52</v>
      </c>
      <c r="O386">
        <f>IF(AND('Heuristica 48'!$C386=0,'Heuristica 48'!$B386=0,'Heuristica 48'!$F386&lt;&gt;"inf",OR(AND(B385=0,'Heuristica 48'!$F386&lt;O385),B385&lt;&gt;0)),'Heuristica 48'!$F386,O385)</f>
        <v>61925.5</v>
      </c>
      <c r="Q386" t="s">
        <v>391</v>
      </c>
    </row>
    <row r="387" spans="1:17" x14ac:dyDescent="0.3">
      <c r="A387" t="s">
        <v>23</v>
      </c>
      <c r="B387">
        <v>1</v>
      </c>
      <c r="C387">
        <v>50</v>
      </c>
      <c r="D387">
        <v>0.15</v>
      </c>
      <c r="E387">
        <v>402</v>
      </c>
      <c r="F387">
        <v>71777</v>
      </c>
      <c r="G387">
        <v>1841.83</v>
      </c>
      <c r="H387">
        <v>0</v>
      </c>
      <c r="I387">
        <v>1</v>
      </c>
      <c r="J387">
        <v>1841.85</v>
      </c>
      <c r="K387">
        <v>1472</v>
      </c>
      <c r="L387" s="33">
        <f>IF(F387&lt;&gt;"inf",'Heuristica 48'!$F387/O387-1)</f>
        <v>0.15908632146692403</v>
      </c>
      <c r="M387" s="39">
        <f t="shared" ref="M387:M450" si="30">IF(AND(F387&lt;&gt;"inf",N387&lt;&gt;0),F387/N387-1,"---")</f>
        <v>-7.3011709108266709E-2</v>
      </c>
      <c r="N387">
        <f t="shared" ref="N387:N450" si="31">SUMPRODUCT(($A$512:$A$1135=A387)*($B$512:$B$1135=B387)*($C$512:$C$1135=C387)*($D$512:$D$1135=D387)*($F$512:$F$1135))</f>
        <v>77430.320000000007</v>
      </c>
      <c r="O387">
        <f>IF(AND('Heuristica 48'!$C387=0,'Heuristica 48'!$B387=0,'Heuristica 48'!$F387&lt;&gt;"inf",OR(AND(B386=0,'Heuristica 48'!$F387&lt;O386),B386&lt;&gt;0)),'Heuristica 48'!$F387,O386)</f>
        <v>61925.5</v>
      </c>
      <c r="Q387" t="s">
        <v>392</v>
      </c>
    </row>
    <row r="388" spans="1:17" x14ac:dyDescent="0.3">
      <c r="A388" t="s">
        <v>23</v>
      </c>
      <c r="B388">
        <v>1</v>
      </c>
      <c r="C388">
        <v>50</v>
      </c>
      <c r="D388">
        <v>0.2</v>
      </c>
      <c r="E388">
        <v>402</v>
      </c>
      <c r="F388">
        <v>69766.8</v>
      </c>
      <c r="G388">
        <v>1822.51</v>
      </c>
      <c r="H388">
        <v>0</v>
      </c>
      <c r="I388">
        <v>1</v>
      </c>
      <c r="J388">
        <v>1822.51</v>
      </c>
      <c r="K388">
        <v>1473</v>
      </c>
      <c r="L388" s="33">
        <f>IF(F388&lt;&gt;"inf",'Heuristica 48'!$F388/O388-1)</f>
        <v>0.12662473456007617</v>
      </c>
      <c r="M388" s="39">
        <f t="shared" si="30"/>
        <v>-3.3738036125478765E-2</v>
      </c>
      <c r="N388">
        <f t="shared" si="31"/>
        <v>72202.78</v>
      </c>
      <c r="O388">
        <f>IF(AND('Heuristica 48'!$C388=0,'Heuristica 48'!$B388=0,'Heuristica 48'!$F388&lt;&gt;"inf",OR(AND(B387=0,'Heuristica 48'!$F388&lt;O387),B387&lt;&gt;0)),'Heuristica 48'!$F388,O387)</f>
        <v>61925.5</v>
      </c>
      <c r="Q388" t="s">
        <v>393</v>
      </c>
    </row>
    <row r="389" spans="1:17" x14ac:dyDescent="0.3">
      <c r="A389" t="s">
        <v>23</v>
      </c>
      <c r="B389">
        <v>2</v>
      </c>
      <c r="C389">
        <v>5</v>
      </c>
      <c r="D389">
        <v>0.05</v>
      </c>
      <c r="E389">
        <v>402</v>
      </c>
      <c r="F389">
        <v>64549.8</v>
      </c>
      <c r="G389">
        <v>1818.28</v>
      </c>
      <c r="H389">
        <v>0</v>
      </c>
      <c r="I389">
        <v>1</v>
      </c>
      <c r="J389">
        <v>1818.28</v>
      </c>
      <c r="K389">
        <v>3669</v>
      </c>
      <c r="L389" s="33">
        <f>IF(F389&lt;&gt;"inf",'Heuristica 48'!$F389/O389-1)</f>
        <v>4.2378341717063339E-2</v>
      </c>
      <c r="M389" s="39">
        <f t="shared" si="30"/>
        <v>3.6201343132997721E-2</v>
      </c>
      <c r="N389">
        <f t="shared" si="31"/>
        <v>62294.65</v>
      </c>
      <c r="O389">
        <f>IF(AND('Heuristica 48'!$C389=0,'Heuristica 48'!$B389=0,'Heuristica 48'!$F389&lt;&gt;"inf",OR(AND(B388=0,'Heuristica 48'!$F389&lt;O388),B388&lt;&gt;0)),'Heuristica 48'!$F389,O388)</f>
        <v>61925.5</v>
      </c>
      <c r="Q389" t="s">
        <v>394</v>
      </c>
    </row>
    <row r="390" spans="1:17" x14ac:dyDescent="0.3">
      <c r="A390" t="s">
        <v>23</v>
      </c>
      <c r="B390">
        <v>2</v>
      </c>
      <c r="C390">
        <v>5</v>
      </c>
      <c r="D390">
        <v>0.1</v>
      </c>
      <c r="E390">
        <v>402</v>
      </c>
      <c r="F390">
        <v>64303.7</v>
      </c>
      <c r="G390">
        <v>1834.63</v>
      </c>
      <c r="H390">
        <v>0</v>
      </c>
      <c r="I390">
        <v>1</v>
      </c>
      <c r="J390">
        <v>1834.63</v>
      </c>
      <c r="K390">
        <v>3930</v>
      </c>
      <c r="L390" s="33">
        <f>IF(F390&lt;&gt;"inf",'Heuristica 48'!$F390/O390-1)</f>
        <v>3.8404211512220288E-2</v>
      </c>
      <c r="M390" s="39">
        <f t="shared" si="30"/>
        <v>-3.7868389004735992E-4</v>
      </c>
      <c r="N390">
        <f t="shared" si="31"/>
        <v>64328.06</v>
      </c>
      <c r="O390">
        <f>IF(AND('Heuristica 48'!$C390=0,'Heuristica 48'!$B390=0,'Heuristica 48'!$F390&lt;&gt;"inf",OR(AND(B389=0,'Heuristica 48'!$F390&lt;O389),B389&lt;&gt;0)),'Heuristica 48'!$F390,O389)</f>
        <v>61925.5</v>
      </c>
      <c r="Q390" t="s">
        <v>395</v>
      </c>
    </row>
    <row r="391" spans="1:17" x14ac:dyDescent="0.3">
      <c r="A391" t="s">
        <v>23</v>
      </c>
      <c r="B391">
        <v>2</v>
      </c>
      <c r="C391">
        <v>5</v>
      </c>
      <c r="D391">
        <v>0.15</v>
      </c>
      <c r="E391">
        <v>402</v>
      </c>
      <c r="F391">
        <v>65436.800000000003</v>
      </c>
      <c r="G391">
        <v>1835.44</v>
      </c>
      <c r="H391">
        <v>0</v>
      </c>
      <c r="I391">
        <v>1</v>
      </c>
      <c r="J391">
        <v>1835.48</v>
      </c>
      <c r="K391">
        <v>2458</v>
      </c>
      <c r="L391" s="33">
        <f>IF(F391&lt;&gt;"inf",'Heuristica 48'!$F391/O391-1)</f>
        <v>5.6702004828382613E-2</v>
      </c>
      <c r="M391" s="39">
        <f t="shared" si="30"/>
        <v>-1.2600521548663313E-2</v>
      </c>
      <c r="N391">
        <f t="shared" si="31"/>
        <v>66271.86</v>
      </c>
      <c r="O391">
        <f>IF(AND('Heuristica 48'!$C391=0,'Heuristica 48'!$B391=0,'Heuristica 48'!$F391&lt;&gt;"inf",OR(AND(B390=0,'Heuristica 48'!$F391&lt;O390),B390&lt;&gt;0)),'Heuristica 48'!$F391,O390)</f>
        <v>61925.5</v>
      </c>
      <c r="Q391" t="s">
        <v>396</v>
      </c>
    </row>
    <row r="392" spans="1:17" x14ac:dyDescent="0.3">
      <c r="A392" t="s">
        <v>23</v>
      </c>
      <c r="B392">
        <v>2</v>
      </c>
      <c r="C392">
        <v>5</v>
      </c>
      <c r="D392">
        <v>0.2</v>
      </c>
      <c r="E392">
        <v>402</v>
      </c>
      <c r="F392">
        <v>65766.8</v>
      </c>
      <c r="G392">
        <v>1839.87</v>
      </c>
      <c r="H392">
        <v>0</v>
      </c>
      <c r="I392">
        <v>1</v>
      </c>
      <c r="J392">
        <v>1839.87</v>
      </c>
      <c r="K392">
        <v>2084</v>
      </c>
      <c r="L392" s="33">
        <f>IF(F392&lt;&gt;"inf",'Heuristica 48'!$F392/O392-1)</f>
        <v>6.2030988849504753E-2</v>
      </c>
      <c r="M392" s="39">
        <f t="shared" si="30"/>
        <v>6.9698195986349631E-3</v>
      </c>
      <c r="N392">
        <f t="shared" si="31"/>
        <v>65311.59</v>
      </c>
      <c r="O392">
        <f>IF(AND('Heuristica 48'!$C392=0,'Heuristica 48'!$B392=0,'Heuristica 48'!$F392&lt;&gt;"inf",OR(AND(B391=0,'Heuristica 48'!$F392&lt;O391),B391&lt;&gt;0)),'Heuristica 48'!$F392,O391)</f>
        <v>61925.5</v>
      </c>
      <c r="Q392" t="s">
        <v>397</v>
      </c>
    </row>
    <row r="393" spans="1:17" x14ac:dyDescent="0.3">
      <c r="A393" t="s">
        <v>23</v>
      </c>
      <c r="B393">
        <v>2</v>
      </c>
      <c r="C393">
        <v>10</v>
      </c>
      <c r="D393">
        <v>0.05</v>
      </c>
      <c r="E393">
        <v>402</v>
      </c>
      <c r="F393">
        <v>70293.3</v>
      </c>
      <c r="G393">
        <v>1813.53</v>
      </c>
      <c r="H393">
        <v>0</v>
      </c>
      <c r="I393">
        <v>1</v>
      </c>
      <c r="J393">
        <v>1813.53</v>
      </c>
      <c r="K393">
        <v>1172</v>
      </c>
      <c r="L393" s="33">
        <f>IF(F393&lt;&gt;"inf",'Heuristica 48'!$F393/O393-1)</f>
        <v>0.13512688633923031</v>
      </c>
      <c r="M393" s="39">
        <f t="shared" si="30"/>
        <v>-3.7020963024245068E-2</v>
      </c>
      <c r="N393">
        <f t="shared" si="31"/>
        <v>72995.67</v>
      </c>
      <c r="O393">
        <f>IF(AND('Heuristica 48'!$C393=0,'Heuristica 48'!$B393=0,'Heuristica 48'!$F393&lt;&gt;"inf",OR(AND(B392=0,'Heuristica 48'!$F393&lt;O392),B392&lt;&gt;0)),'Heuristica 48'!$F393,O392)</f>
        <v>61925.5</v>
      </c>
      <c r="Q393" t="s">
        <v>398</v>
      </c>
    </row>
    <row r="394" spans="1:17" x14ac:dyDescent="0.3">
      <c r="A394" t="s">
        <v>23</v>
      </c>
      <c r="B394">
        <v>2</v>
      </c>
      <c r="C394">
        <v>10</v>
      </c>
      <c r="D394">
        <v>0.1</v>
      </c>
      <c r="E394">
        <v>402</v>
      </c>
      <c r="F394">
        <v>70385.8</v>
      </c>
      <c r="G394">
        <v>1812.49</v>
      </c>
      <c r="H394">
        <v>0</v>
      </c>
      <c r="I394">
        <v>1</v>
      </c>
      <c r="J394">
        <v>1812.49</v>
      </c>
      <c r="K394">
        <v>1360</v>
      </c>
      <c r="L394" s="33">
        <f>IF(F394&lt;&gt;"inf",'Heuristica 48'!$F394/O394-1)</f>
        <v>0.13662061670878711</v>
      </c>
      <c r="M394" s="39">
        <f t="shared" si="30"/>
        <v>-0.14718177586274983</v>
      </c>
      <c r="N394">
        <f t="shared" si="31"/>
        <v>82533.179999999993</v>
      </c>
      <c r="O394">
        <f>IF(AND('Heuristica 48'!$C394=0,'Heuristica 48'!$B394=0,'Heuristica 48'!$F394&lt;&gt;"inf",OR(AND(B393=0,'Heuristica 48'!$F394&lt;O393),B393&lt;&gt;0)),'Heuristica 48'!$F394,O393)</f>
        <v>61925.5</v>
      </c>
      <c r="Q394" t="s">
        <v>399</v>
      </c>
    </row>
    <row r="395" spans="1:17" x14ac:dyDescent="0.3">
      <c r="A395" t="s">
        <v>23</v>
      </c>
      <c r="B395">
        <v>2</v>
      </c>
      <c r="C395">
        <v>10</v>
      </c>
      <c r="D395">
        <v>0.15</v>
      </c>
      <c r="E395">
        <v>402</v>
      </c>
      <c r="F395">
        <v>67770.7</v>
      </c>
      <c r="G395">
        <v>1849.55</v>
      </c>
      <c r="H395">
        <v>0</v>
      </c>
      <c r="I395">
        <v>1</v>
      </c>
      <c r="J395">
        <v>1849.55</v>
      </c>
      <c r="K395">
        <v>1432</v>
      </c>
      <c r="L395" s="33">
        <f>IF(F395&lt;&gt;"inf",'Heuristica 48'!$F395/O395-1)</f>
        <v>9.4390840606858095E-2</v>
      </c>
      <c r="M395" s="39">
        <f t="shared" si="30"/>
        <v>3.1450310390738645E-2</v>
      </c>
      <c r="N395">
        <f t="shared" si="31"/>
        <v>65704.28</v>
      </c>
      <c r="O395">
        <f>IF(AND('Heuristica 48'!$C395=0,'Heuristica 48'!$B395=0,'Heuristica 48'!$F395&lt;&gt;"inf",OR(AND(B394=0,'Heuristica 48'!$F395&lt;O394),B394&lt;&gt;0)),'Heuristica 48'!$F395,O394)</f>
        <v>61925.5</v>
      </c>
      <c r="Q395" t="s">
        <v>400</v>
      </c>
    </row>
    <row r="396" spans="1:17" x14ac:dyDescent="0.3">
      <c r="A396" t="s">
        <v>23</v>
      </c>
      <c r="B396">
        <v>2</v>
      </c>
      <c r="C396">
        <v>10</v>
      </c>
      <c r="D396">
        <v>0.2</v>
      </c>
      <c r="E396">
        <v>402</v>
      </c>
      <c r="F396">
        <v>70709.3</v>
      </c>
      <c r="G396">
        <v>1839.09</v>
      </c>
      <c r="H396">
        <v>0</v>
      </c>
      <c r="I396">
        <v>1</v>
      </c>
      <c r="J396">
        <v>1839.09</v>
      </c>
      <c r="K396">
        <v>1222</v>
      </c>
      <c r="L396" s="33">
        <f>IF(F396&lt;&gt;"inf",'Heuristica 48'!$F396/O396-1)</f>
        <v>0.14184463589312979</v>
      </c>
      <c r="M396" s="39">
        <f t="shared" si="30"/>
        <v>7.5672016429603861E-2</v>
      </c>
      <c r="N396">
        <f t="shared" si="31"/>
        <v>65735</v>
      </c>
      <c r="O396">
        <f>IF(AND('Heuristica 48'!$C396=0,'Heuristica 48'!$B396=0,'Heuristica 48'!$F396&lt;&gt;"inf",OR(AND(B395=0,'Heuristica 48'!$F396&lt;O395),B395&lt;&gt;0)),'Heuristica 48'!$F396,O395)</f>
        <v>61925.5</v>
      </c>
      <c r="Q396" t="s">
        <v>401</v>
      </c>
    </row>
    <row r="397" spans="1:17" x14ac:dyDescent="0.3">
      <c r="A397" t="s">
        <v>23</v>
      </c>
      <c r="B397">
        <v>2</v>
      </c>
      <c r="C397">
        <v>25</v>
      </c>
      <c r="D397">
        <v>0.05</v>
      </c>
      <c r="E397">
        <v>402</v>
      </c>
      <c r="F397">
        <v>64299.4</v>
      </c>
      <c r="G397">
        <v>1806.4</v>
      </c>
      <c r="H397">
        <v>0</v>
      </c>
      <c r="I397">
        <v>1</v>
      </c>
      <c r="J397">
        <v>1806.4</v>
      </c>
      <c r="K397">
        <v>3319</v>
      </c>
      <c r="L397" s="33">
        <f>IF(F397&lt;&gt;"inf",'Heuristica 48'!$F397/O397-1)</f>
        <v>3.8334773235581432E-2</v>
      </c>
      <c r="M397" s="39">
        <f t="shared" si="30"/>
        <v>2.6986026630650972E-2</v>
      </c>
      <c r="N397">
        <f t="shared" si="31"/>
        <v>62609.81</v>
      </c>
      <c r="O397">
        <f>IF(AND('Heuristica 48'!$C397=0,'Heuristica 48'!$B397=0,'Heuristica 48'!$F397&lt;&gt;"inf",OR(AND(B396=0,'Heuristica 48'!$F397&lt;O396),B396&lt;&gt;0)),'Heuristica 48'!$F397,O396)</f>
        <v>61925.5</v>
      </c>
      <c r="Q397" t="s">
        <v>402</v>
      </c>
    </row>
    <row r="398" spans="1:17" x14ac:dyDescent="0.3">
      <c r="A398" t="s">
        <v>23</v>
      </c>
      <c r="B398">
        <v>2</v>
      </c>
      <c r="C398">
        <v>25</v>
      </c>
      <c r="D398">
        <v>0.1</v>
      </c>
      <c r="E398">
        <v>402</v>
      </c>
      <c r="F398">
        <v>67176.2</v>
      </c>
      <c r="G398">
        <v>1847.26</v>
      </c>
      <c r="H398">
        <v>0</v>
      </c>
      <c r="I398">
        <v>1</v>
      </c>
      <c r="J398">
        <v>1847.26</v>
      </c>
      <c r="K398">
        <v>1894</v>
      </c>
      <c r="L398" s="33">
        <f>IF(F398&lt;&gt;"inf",'Heuristica 48'!$F398/O398-1)</f>
        <v>8.4790595150624481E-2</v>
      </c>
      <c r="M398" s="39">
        <f t="shared" si="30"/>
        <v>5.6442675464248415E-2</v>
      </c>
      <c r="N398">
        <f t="shared" si="31"/>
        <v>63587.17</v>
      </c>
      <c r="O398">
        <f>IF(AND('Heuristica 48'!$C398=0,'Heuristica 48'!$B398=0,'Heuristica 48'!$F398&lt;&gt;"inf",OR(AND(B397=0,'Heuristica 48'!$F398&lt;O397),B397&lt;&gt;0)),'Heuristica 48'!$F398,O397)</f>
        <v>61925.5</v>
      </c>
      <c r="Q398" t="s">
        <v>403</v>
      </c>
    </row>
    <row r="399" spans="1:17" x14ac:dyDescent="0.3">
      <c r="A399" t="s">
        <v>23</v>
      </c>
      <c r="B399">
        <v>2</v>
      </c>
      <c r="C399">
        <v>25</v>
      </c>
      <c r="D399">
        <v>0.15</v>
      </c>
      <c r="E399">
        <v>402</v>
      </c>
      <c r="F399">
        <v>67479.199999999997</v>
      </c>
      <c r="G399">
        <v>1819.49</v>
      </c>
      <c r="H399">
        <v>0</v>
      </c>
      <c r="I399">
        <v>1</v>
      </c>
      <c r="J399">
        <v>1819.51</v>
      </c>
      <c r="K399">
        <v>2717</v>
      </c>
      <c r="L399" s="33">
        <f>IF(F399&lt;&gt;"inf",'Heuristica 48'!$F399/O399-1)</f>
        <v>8.9683571388200267E-2</v>
      </c>
      <c r="M399" s="39">
        <f t="shared" si="30"/>
        <v>5.4503210272120572E-2</v>
      </c>
      <c r="N399">
        <f t="shared" si="31"/>
        <v>63991.46</v>
      </c>
      <c r="O399">
        <f>IF(AND('Heuristica 48'!$C399=0,'Heuristica 48'!$B399=0,'Heuristica 48'!$F399&lt;&gt;"inf",OR(AND(B398=0,'Heuristica 48'!$F399&lt;O398),B398&lt;&gt;0)),'Heuristica 48'!$F399,O398)</f>
        <v>61925.5</v>
      </c>
      <c r="Q399" t="s">
        <v>404</v>
      </c>
    </row>
    <row r="400" spans="1:17" x14ac:dyDescent="0.3">
      <c r="A400" t="s">
        <v>23</v>
      </c>
      <c r="B400">
        <v>2</v>
      </c>
      <c r="C400">
        <v>25</v>
      </c>
      <c r="D400">
        <v>0.2</v>
      </c>
      <c r="E400">
        <v>402</v>
      </c>
      <c r="F400">
        <v>70331.3</v>
      </c>
      <c r="G400">
        <v>1858.1</v>
      </c>
      <c r="H400">
        <v>0</v>
      </c>
      <c r="I400">
        <v>1</v>
      </c>
      <c r="J400">
        <v>1858.1</v>
      </c>
      <c r="K400">
        <v>1446</v>
      </c>
      <c r="L400" s="33">
        <f>IF(F400&lt;&gt;"inf",'Heuristica 48'!$F400/O400-1)</f>
        <v>0.1357405269234806</v>
      </c>
      <c r="M400" s="39">
        <f t="shared" si="30"/>
        <v>9.3620800310452168E-3</v>
      </c>
      <c r="N400">
        <f t="shared" si="31"/>
        <v>69678.960000000006</v>
      </c>
      <c r="O400">
        <f>IF(AND('Heuristica 48'!$C400=0,'Heuristica 48'!$B400=0,'Heuristica 48'!$F400&lt;&gt;"inf",OR(AND(B399=0,'Heuristica 48'!$F400&lt;O399),B399&lt;&gt;0)),'Heuristica 48'!$F400,O399)</f>
        <v>61925.5</v>
      </c>
      <c r="Q400" t="s">
        <v>405</v>
      </c>
    </row>
    <row r="401" spans="1:17" x14ac:dyDescent="0.3">
      <c r="A401" t="s">
        <v>23</v>
      </c>
      <c r="B401">
        <v>2</v>
      </c>
      <c r="C401">
        <v>50</v>
      </c>
      <c r="D401">
        <v>0.05</v>
      </c>
      <c r="E401">
        <v>402</v>
      </c>
      <c r="F401">
        <v>63685.5</v>
      </c>
      <c r="G401">
        <v>1822.19</v>
      </c>
      <c r="H401">
        <v>0</v>
      </c>
      <c r="I401">
        <v>1</v>
      </c>
      <c r="J401">
        <v>1822.19</v>
      </c>
      <c r="K401">
        <v>3773</v>
      </c>
      <c r="L401" s="33">
        <f>IF(F401&lt;&gt;"inf",'Heuristica 48'!$F401/O401-1)</f>
        <v>2.8421248112651565E-2</v>
      </c>
      <c r="M401" s="39">
        <f t="shared" si="30"/>
        <v>-5.7251732610006378E-3</v>
      </c>
      <c r="N401">
        <f t="shared" si="31"/>
        <v>64052.21</v>
      </c>
      <c r="O401">
        <f>IF(AND('Heuristica 48'!$C401=0,'Heuristica 48'!$B401=0,'Heuristica 48'!$F401&lt;&gt;"inf",OR(AND(B400=0,'Heuristica 48'!$F401&lt;O400),B400&lt;&gt;0)),'Heuristica 48'!$F401,O400)</f>
        <v>61925.5</v>
      </c>
      <c r="Q401" t="s">
        <v>406</v>
      </c>
    </row>
    <row r="402" spans="1:17" x14ac:dyDescent="0.3">
      <c r="A402" t="s">
        <v>23</v>
      </c>
      <c r="B402">
        <v>2</v>
      </c>
      <c r="C402">
        <v>50</v>
      </c>
      <c r="D402">
        <v>0.1</v>
      </c>
      <c r="E402">
        <v>402</v>
      </c>
      <c r="F402">
        <v>65708.399999999994</v>
      </c>
      <c r="G402">
        <v>1810.71</v>
      </c>
      <c r="H402">
        <v>0</v>
      </c>
      <c r="I402">
        <v>1</v>
      </c>
      <c r="J402">
        <v>1810.71</v>
      </c>
      <c r="K402">
        <v>3255</v>
      </c>
      <c r="L402" s="33">
        <f>IF(F402&lt;&gt;"inf",'Heuristica 48'!$F402/O402-1)</f>
        <v>6.108792016213016E-2</v>
      </c>
      <c r="M402" s="39">
        <f t="shared" si="30"/>
        <v>-2.372650482903893E-2</v>
      </c>
      <c r="N402">
        <f t="shared" si="31"/>
        <v>67305.320000000007</v>
      </c>
      <c r="O402">
        <f>IF(AND('Heuristica 48'!$C402=0,'Heuristica 48'!$B402=0,'Heuristica 48'!$F402&lt;&gt;"inf",OR(AND(B401=0,'Heuristica 48'!$F402&lt;O401),B401&lt;&gt;0)),'Heuristica 48'!$F402,O401)</f>
        <v>61925.5</v>
      </c>
      <c r="Q402" t="s">
        <v>407</v>
      </c>
    </row>
    <row r="403" spans="1:17" x14ac:dyDescent="0.3">
      <c r="A403" t="s">
        <v>23</v>
      </c>
      <c r="B403">
        <v>2</v>
      </c>
      <c r="C403">
        <v>50</v>
      </c>
      <c r="D403">
        <v>0.15</v>
      </c>
      <c r="E403">
        <v>402</v>
      </c>
      <c r="F403">
        <v>68904</v>
      </c>
      <c r="G403">
        <v>1836.45</v>
      </c>
      <c r="H403">
        <v>0</v>
      </c>
      <c r="I403">
        <v>1</v>
      </c>
      <c r="J403">
        <v>1836.45</v>
      </c>
      <c r="K403">
        <v>1949</v>
      </c>
      <c r="L403" s="33">
        <f>IF(F403&lt;&gt;"inf",'Heuristica 48'!$F403/O403-1)</f>
        <v>0.11269186361030603</v>
      </c>
      <c r="M403" s="39">
        <f t="shared" si="30"/>
        <v>9.6812405961490544E-3</v>
      </c>
      <c r="N403">
        <f t="shared" si="31"/>
        <v>68243.320000000007</v>
      </c>
      <c r="O403">
        <f>IF(AND('Heuristica 48'!$C403=0,'Heuristica 48'!$B403=0,'Heuristica 48'!$F403&lt;&gt;"inf",OR(AND(B402=0,'Heuristica 48'!$F403&lt;O402),B402&lt;&gt;0)),'Heuristica 48'!$F403,O402)</f>
        <v>61925.5</v>
      </c>
      <c r="Q403" t="s">
        <v>408</v>
      </c>
    </row>
    <row r="404" spans="1:17" x14ac:dyDescent="0.3">
      <c r="A404" t="s">
        <v>23</v>
      </c>
      <c r="B404">
        <v>2</v>
      </c>
      <c r="C404">
        <v>50</v>
      </c>
      <c r="D404">
        <v>0.2</v>
      </c>
      <c r="E404">
        <v>402</v>
      </c>
      <c r="F404">
        <v>67748.7</v>
      </c>
      <c r="G404">
        <v>1811.05</v>
      </c>
      <c r="H404">
        <v>0</v>
      </c>
      <c r="I404">
        <v>1</v>
      </c>
      <c r="J404">
        <v>1811.05</v>
      </c>
      <c r="K404">
        <v>2256</v>
      </c>
      <c r="L404" s="33">
        <f>IF(F404&lt;&gt;"inf",'Heuristica 48'!$F404/O404-1)</f>
        <v>9.4035575005450012E-2</v>
      </c>
      <c r="M404" s="39">
        <f t="shared" si="30"/>
        <v>1.3139058134959969E-2</v>
      </c>
      <c r="N404">
        <f t="shared" si="31"/>
        <v>66870.09</v>
      </c>
      <c r="O404">
        <f>IF(AND('Heuristica 48'!$C404=0,'Heuristica 48'!$B404=0,'Heuristica 48'!$F404&lt;&gt;"inf",OR(AND(B403=0,'Heuristica 48'!$F404&lt;O403),B403&lt;&gt;0)),'Heuristica 48'!$F404,O403)</f>
        <v>61925.5</v>
      </c>
      <c r="Q404" t="s">
        <v>409</v>
      </c>
    </row>
    <row r="405" spans="1:17" x14ac:dyDescent="0.3">
      <c r="A405" t="s">
        <v>23</v>
      </c>
      <c r="B405">
        <v>3</v>
      </c>
      <c r="C405">
        <v>0</v>
      </c>
      <c r="D405">
        <v>0.05</v>
      </c>
      <c r="E405">
        <v>402</v>
      </c>
      <c r="F405">
        <v>63301</v>
      </c>
      <c r="G405">
        <v>1787.1</v>
      </c>
      <c r="H405">
        <v>0</v>
      </c>
      <c r="I405">
        <v>2</v>
      </c>
      <c r="J405">
        <v>1808.95</v>
      </c>
      <c r="K405">
        <v>8585</v>
      </c>
      <c r="L405" s="33">
        <f>IF(F405&lt;&gt;"inf",'Heuristica 48'!$F405/O405-1)</f>
        <v>2.2212174306222909E-2</v>
      </c>
      <c r="M405" s="39">
        <f t="shared" si="30"/>
        <v>-8.8188674063297556E-3</v>
      </c>
      <c r="N405">
        <f t="shared" si="31"/>
        <v>63864.21</v>
      </c>
      <c r="O405">
        <f>IF(AND('Heuristica 48'!$C405=0,'Heuristica 48'!$B405=0,'Heuristica 48'!$F405&lt;&gt;"inf",OR(AND(B404=0,'Heuristica 48'!$F405&lt;O404),B404&lt;&gt;0)),'Heuristica 48'!$F405,O404)</f>
        <v>61925.5</v>
      </c>
      <c r="Q405" t="s">
        <v>410</v>
      </c>
    </row>
    <row r="406" spans="1:17" x14ac:dyDescent="0.3">
      <c r="A406" t="s">
        <v>23</v>
      </c>
      <c r="B406">
        <v>3</v>
      </c>
      <c r="C406">
        <v>0</v>
      </c>
      <c r="D406">
        <v>0.1</v>
      </c>
      <c r="E406">
        <v>402</v>
      </c>
      <c r="F406">
        <v>67141.8</v>
      </c>
      <c r="G406">
        <v>1824.49</v>
      </c>
      <c r="H406">
        <v>0</v>
      </c>
      <c r="I406">
        <v>1</v>
      </c>
      <c r="J406">
        <v>1824.49</v>
      </c>
      <c r="K406">
        <v>3009</v>
      </c>
      <c r="L406" s="33">
        <f>IF(F406&lt;&gt;"inf",'Heuristica 48'!$F406/O406-1)</f>
        <v>8.4235088937513636E-2</v>
      </c>
      <c r="M406" s="39">
        <f t="shared" si="30"/>
        <v>5.3945857141578957E-2</v>
      </c>
      <c r="N406">
        <f t="shared" si="31"/>
        <v>63705.17</v>
      </c>
      <c r="O406">
        <f>IF(AND('Heuristica 48'!$C406=0,'Heuristica 48'!$B406=0,'Heuristica 48'!$F406&lt;&gt;"inf",OR(AND(B405=0,'Heuristica 48'!$F406&lt;O405),B405&lt;&gt;0)),'Heuristica 48'!$F406,O405)</f>
        <v>61925.5</v>
      </c>
      <c r="Q406" t="s">
        <v>411</v>
      </c>
    </row>
    <row r="407" spans="1:17" x14ac:dyDescent="0.3">
      <c r="A407" t="s">
        <v>23</v>
      </c>
      <c r="B407">
        <v>3</v>
      </c>
      <c r="C407">
        <v>10</v>
      </c>
      <c r="D407">
        <v>0.05</v>
      </c>
      <c r="E407">
        <v>402</v>
      </c>
      <c r="F407">
        <v>63411.8</v>
      </c>
      <c r="G407">
        <v>1010.45</v>
      </c>
      <c r="H407">
        <v>0</v>
      </c>
      <c r="I407">
        <v>9</v>
      </c>
      <c r="J407">
        <v>1807.26</v>
      </c>
      <c r="K407">
        <v>10800</v>
      </c>
      <c r="L407" s="33">
        <f>IF(F407&lt;&gt;"inf",'Heuristica 48'!$F407/O407-1)</f>
        <v>2.400142106240577E-2</v>
      </c>
      <c r="M407" s="39">
        <f t="shared" si="30"/>
        <v>4.5659640977271376E-3</v>
      </c>
      <c r="N407">
        <f t="shared" si="31"/>
        <v>63123.58</v>
      </c>
      <c r="O407">
        <f>IF(AND('Heuristica 48'!$C407=0,'Heuristica 48'!$B407=0,'Heuristica 48'!$F407&lt;&gt;"inf",OR(AND(B406=0,'Heuristica 48'!$F407&lt;O406),B406&lt;&gt;0)),'Heuristica 48'!$F407,O406)</f>
        <v>61925.5</v>
      </c>
      <c r="Q407" t="s">
        <v>412</v>
      </c>
    </row>
    <row r="408" spans="1:17" x14ac:dyDescent="0.3">
      <c r="A408" t="s">
        <v>23</v>
      </c>
      <c r="B408">
        <v>3</v>
      </c>
      <c r="C408">
        <v>10</v>
      </c>
      <c r="D408">
        <v>0.1</v>
      </c>
      <c r="E408">
        <v>402</v>
      </c>
      <c r="F408">
        <v>65540.3</v>
      </c>
      <c r="G408">
        <v>1807.51</v>
      </c>
      <c r="H408">
        <v>0</v>
      </c>
      <c r="I408">
        <v>1</v>
      </c>
      <c r="J408">
        <v>1807.51</v>
      </c>
      <c r="K408">
        <v>8785</v>
      </c>
      <c r="L408" s="33">
        <f>IF(F408&lt;&gt;"inf",'Heuristica 48'!$F408/O408-1)</f>
        <v>5.8373367998643566E-2</v>
      </c>
      <c r="M408" s="39">
        <f t="shared" si="30"/>
        <v>2.5988993132761706E-2</v>
      </c>
      <c r="N408">
        <f t="shared" si="31"/>
        <v>63880.12</v>
      </c>
      <c r="O408">
        <f>IF(AND('Heuristica 48'!$C408=0,'Heuristica 48'!$B408=0,'Heuristica 48'!$F408&lt;&gt;"inf",OR(AND(B407=0,'Heuristica 48'!$F408&lt;O407),B407&lt;&gt;0)),'Heuristica 48'!$F408,O407)</f>
        <v>61925.5</v>
      </c>
      <c r="Q408" t="s">
        <v>413</v>
      </c>
    </row>
    <row r="409" spans="1:17" x14ac:dyDescent="0.3">
      <c r="A409" t="s">
        <v>23</v>
      </c>
      <c r="B409">
        <v>3</v>
      </c>
      <c r="C409">
        <v>25</v>
      </c>
      <c r="D409">
        <v>0.05</v>
      </c>
      <c r="E409">
        <v>402</v>
      </c>
      <c r="F409">
        <v>64155.4</v>
      </c>
      <c r="G409">
        <v>1627.4</v>
      </c>
      <c r="H409">
        <v>0</v>
      </c>
      <c r="I409">
        <v>7</v>
      </c>
      <c r="J409">
        <v>1816.92</v>
      </c>
      <c r="K409">
        <v>9724</v>
      </c>
      <c r="L409" s="33">
        <f>IF(F409&lt;&gt;"inf",'Heuristica 48'!$F409/O409-1)</f>
        <v>3.6009398390000946E-2</v>
      </c>
      <c r="M409" s="39">
        <f t="shared" si="30"/>
        <v>9.5538399393091389E-3</v>
      </c>
      <c r="N409">
        <f t="shared" si="31"/>
        <v>63548.27</v>
      </c>
      <c r="O409">
        <f>IF(AND('Heuristica 48'!$C409=0,'Heuristica 48'!$B409=0,'Heuristica 48'!$F409&lt;&gt;"inf",OR(AND(B408=0,'Heuristica 48'!$F409&lt;O408),B408&lt;&gt;0)),'Heuristica 48'!$F409,O408)</f>
        <v>61925.5</v>
      </c>
      <c r="Q409" t="s">
        <v>414</v>
      </c>
    </row>
    <row r="410" spans="1:17" x14ac:dyDescent="0.3">
      <c r="A410" t="s">
        <v>23</v>
      </c>
      <c r="B410">
        <v>3</v>
      </c>
      <c r="C410">
        <v>25</v>
      </c>
      <c r="D410">
        <v>0.1</v>
      </c>
      <c r="E410">
        <v>402</v>
      </c>
      <c r="F410">
        <v>65364.800000000003</v>
      </c>
      <c r="G410">
        <v>1814.83</v>
      </c>
      <c r="H410">
        <v>0</v>
      </c>
      <c r="I410">
        <v>1</v>
      </c>
      <c r="J410">
        <v>1814.83</v>
      </c>
      <c r="K410">
        <v>4941</v>
      </c>
      <c r="L410" s="33">
        <f>IF(F410&lt;&gt;"inf",'Heuristica 48'!$F410/O410-1)</f>
        <v>5.5539317405592259E-2</v>
      </c>
      <c r="M410" s="39">
        <f t="shared" si="30"/>
        <v>1.6600349873960862E-2</v>
      </c>
      <c r="N410">
        <f t="shared" si="31"/>
        <v>64297.440000000002</v>
      </c>
      <c r="O410">
        <f>IF(AND('Heuristica 48'!$C410=0,'Heuristica 48'!$B410=0,'Heuristica 48'!$F410&lt;&gt;"inf",OR(AND(B409=0,'Heuristica 48'!$F410&lt;O409),B409&lt;&gt;0)),'Heuristica 48'!$F410,O409)</f>
        <v>61925.5</v>
      </c>
      <c r="Q410" t="s">
        <v>415</v>
      </c>
    </row>
    <row r="411" spans="1:17" x14ac:dyDescent="0.3">
      <c r="A411" t="s">
        <v>23</v>
      </c>
      <c r="B411">
        <v>3</v>
      </c>
      <c r="C411">
        <v>50</v>
      </c>
      <c r="D411">
        <v>0.05</v>
      </c>
      <c r="E411">
        <v>402</v>
      </c>
      <c r="F411">
        <v>63770.8</v>
      </c>
      <c r="G411">
        <v>1808.16</v>
      </c>
      <c r="H411">
        <v>1</v>
      </c>
      <c r="I411">
        <v>2</v>
      </c>
      <c r="J411">
        <v>1808.16</v>
      </c>
      <c r="K411">
        <v>9192</v>
      </c>
      <c r="L411" s="33">
        <f>IF(F411&lt;&gt;"inf",'Heuristica 48'!$F411/O411-1)</f>
        <v>2.9798709739929485E-2</v>
      </c>
      <c r="M411" s="39">
        <f t="shared" si="30"/>
        <v>1.0219292617745346E-2</v>
      </c>
      <c r="N411">
        <f t="shared" si="31"/>
        <v>63125.7</v>
      </c>
      <c r="O411">
        <f>IF(AND('Heuristica 48'!$C411=0,'Heuristica 48'!$B411=0,'Heuristica 48'!$F411&lt;&gt;"inf",OR(AND(B410=0,'Heuristica 48'!$F411&lt;O410),B410&lt;&gt;0)),'Heuristica 48'!$F411,O410)</f>
        <v>61925.5</v>
      </c>
      <c r="Q411" t="s">
        <v>416</v>
      </c>
    </row>
    <row r="412" spans="1:17" x14ac:dyDescent="0.3">
      <c r="A412" t="s">
        <v>23</v>
      </c>
      <c r="B412">
        <v>3</v>
      </c>
      <c r="C412">
        <v>50</v>
      </c>
      <c r="D412">
        <v>0.1</v>
      </c>
      <c r="E412">
        <v>402</v>
      </c>
      <c r="F412">
        <v>64223.199999999997</v>
      </c>
      <c r="G412">
        <v>1479.73</v>
      </c>
      <c r="H412">
        <v>0</v>
      </c>
      <c r="I412">
        <v>4</v>
      </c>
      <c r="J412">
        <v>1803.48</v>
      </c>
      <c r="K412">
        <v>11279</v>
      </c>
      <c r="L412" s="33">
        <f>IF(F412&lt;&gt;"inf",'Heuristica 48'!$F412/O412-1)</f>
        <v>3.7104262379795028E-2</v>
      </c>
      <c r="M412" s="39">
        <f t="shared" si="30"/>
        <v>4.4410912610159947E-3</v>
      </c>
      <c r="N412">
        <f t="shared" si="31"/>
        <v>63939.24</v>
      </c>
      <c r="O412">
        <f>IF(AND('Heuristica 48'!$C412=0,'Heuristica 48'!$B412=0,'Heuristica 48'!$F412&lt;&gt;"inf",OR(AND(B411=0,'Heuristica 48'!$F412&lt;O411),B411&lt;&gt;0)),'Heuristica 48'!$F412,O411)</f>
        <v>61925.5</v>
      </c>
      <c r="Q412" t="s">
        <v>417</v>
      </c>
    </row>
    <row r="413" spans="1:17" x14ac:dyDescent="0.3">
      <c r="A413" t="s">
        <v>20</v>
      </c>
      <c r="B413">
        <v>0</v>
      </c>
      <c r="C413">
        <v>0</v>
      </c>
      <c r="D413">
        <v>0.05</v>
      </c>
      <c r="E413">
        <v>402</v>
      </c>
      <c r="F413">
        <v>52482</v>
      </c>
      <c r="G413">
        <v>1443.69</v>
      </c>
      <c r="H413">
        <v>258</v>
      </c>
      <c r="I413">
        <v>339</v>
      </c>
      <c r="J413">
        <v>1800.17</v>
      </c>
      <c r="K413">
        <v>66831</v>
      </c>
      <c r="L413" s="33">
        <f>IF(F413&lt;&gt;"inf",'Heuristica 48'!$F413/O413-1)</f>
        <v>0</v>
      </c>
      <c r="M413" s="39">
        <f t="shared" si="30"/>
        <v>4.5712743256420829E-4</v>
      </c>
      <c r="N413">
        <f t="shared" si="31"/>
        <v>52458.02</v>
      </c>
      <c r="O413">
        <f>IF(AND('Heuristica 48'!$C413=0,'Heuristica 48'!$B413=0,'Heuristica 48'!$F413&lt;&gt;"inf",OR(AND(B412=0,'Heuristica 48'!$F413&lt;O412),B412&lt;&gt;0)),'Heuristica 48'!$F413,O412)</f>
        <v>52482</v>
      </c>
      <c r="Q413" t="s">
        <v>418</v>
      </c>
    </row>
    <row r="414" spans="1:17" x14ac:dyDescent="0.3">
      <c r="A414" t="s">
        <v>20</v>
      </c>
      <c r="B414">
        <v>0</v>
      </c>
      <c r="C414">
        <v>0</v>
      </c>
      <c r="D414">
        <v>0.1</v>
      </c>
      <c r="E414">
        <v>402</v>
      </c>
      <c r="F414">
        <v>52470</v>
      </c>
      <c r="G414">
        <v>268.33999999999997</v>
      </c>
      <c r="H414">
        <v>59</v>
      </c>
      <c r="I414">
        <v>364</v>
      </c>
      <c r="J414">
        <v>1800.41</v>
      </c>
      <c r="K414">
        <v>69613</v>
      </c>
      <c r="L414" s="33">
        <f>IF(F414&lt;&gt;"inf",'Heuristica 48'!$F414/O414-1)</f>
        <v>0</v>
      </c>
      <c r="M414" s="39">
        <f t="shared" si="30"/>
        <v>2.2837308766132658E-4</v>
      </c>
      <c r="N414">
        <f t="shared" si="31"/>
        <v>52458.02</v>
      </c>
      <c r="O414">
        <f>IF(AND('Heuristica 48'!$C414=0,'Heuristica 48'!$B414=0,'Heuristica 48'!$F414&lt;&gt;"inf",OR(AND(B413=0,'Heuristica 48'!$F414&lt;O413),B413&lt;&gt;0)),'Heuristica 48'!$F414,O413)</f>
        <v>52470</v>
      </c>
      <c r="Q414" t="s">
        <v>419</v>
      </c>
    </row>
    <row r="415" spans="1:17" x14ac:dyDescent="0.3">
      <c r="A415" t="s">
        <v>20</v>
      </c>
      <c r="B415">
        <v>0</v>
      </c>
      <c r="C415">
        <v>0</v>
      </c>
      <c r="D415">
        <v>0.15</v>
      </c>
      <c r="E415">
        <v>402</v>
      </c>
      <c r="F415">
        <v>52489.1</v>
      </c>
      <c r="G415">
        <v>1786.7</v>
      </c>
      <c r="H415">
        <v>286</v>
      </c>
      <c r="I415">
        <v>290</v>
      </c>
      <c r="J415">
        <v>1800.22</v>
      </c>
      <c r="K415">
        <v>61971</v>
      </c>
      <c r="L415" s="33">
        <f>IF(F415&lt;&gt;"inf",'Heuristica 48'!$F415/O415-1)</f>
        <v>3.6401753382886426E-4</v>
      </c>
      <c r="M415" s="39">
        <f t="shared" si="30"/>
        <v>5.9247375329829488E-4</v>
      </c>
      <c r="N415">
        <f t="shared" si="31"/>
        <v>52458.02</v>
      </c>
      <c r="O415">
        <f>IF(AND('Heuristica 48'!$C415=0,'Heuristica 48'!$B415=0,'Heuristica 48'!$F415&lt;&gt;"inf",OR(AND(B414=0,'Heuristica 48'!$F415&lt;O414),B414&lt;&gt;0)),'Heuristica 48'!$F415,O414)</f>
        <v>52470</v>
      </c>
      <c r="Q415" t="s">
        <v>420</v>
      </c>
    </row>
    <row r="416" spans="1:17" x14ac:dyDescent="0.3">
      <c r="A416" t="s">
        <v>20</v>
      </c>
      <c r="B416">
        <v>0</v>
      </c>
      <c r="C416">
        <v>0</v>
      </c>
      <c r="D416">
        <v>0.2</v>
      </c>
      <c r="E416">
        <v>402</v>
      </c>
      <c r="F416">
        <v>52487.199999999997</v>
      </c>
      <c r="G416">
        <v>1633.53</v>
      </c>
      <c r="H416">
        <v>288</v>
      </c>
      <c r="I416">
        <v>326</v>
      </c>
      <c r="J416">
        <v>1800.22</v>
      </c>
      <c r="K416">
        <v>69211</v>
      </c>
      <c r="L416" s="33">
        <f>IF(F416&lt;&gt;"inf",'Heuristica 48'!$F416/O416-1)</f>
        <v>3.2780636554208264E-4</v>
      </c>
      <c r="M416" s="39">
        <f t="shared" si="30"/>
        <v>5.5625431535544223E-4</v>
      </c>
      <c r="N416">
        <f t="shared" si="31"/>
        <v>52458.02</v>
      </c>
      <c r="O416">
        <f>IF(AND('Heuristica 48'!$C416=0,'Heuristica 48'!$B416=0,'Heuristica 48'!$F416&lt;&gt;"inf",OR(AND(B415=0,'Heuristica 48'!$F416&lt;O415),B415&lt;&gt;0)),'Heuristica 48'!$F416,O415)</f>
        <v>52470</v>
      </c>
      <c r="Q416" t="s">
        <v>421</v>
      </c>
    </row>
    <row r="417" spans="1:17" x14ac:dyDescent="0.3">
      <c r="A417" t="s">
        <v>20</v>
      </c>
      <c r="B417">
        <v>1</v>
      </c>
      <c r="C417">
        <v>5</v>
      </c>
      <c r="D417">
        <v>0.05</v>
      </c>
      <c r="E417">
        <v>402</v>
      </c>
      <c r="F417">
        <v>52999.9</v>
      </c>
      <c r="G417">
        <v>1811.6</v>
      </c>
      <c r="H417">
        <v>11</v>
      </c>
      <c r="I417">
        <v>12</v>
      </c>
      <c r="J417">
        <v>1811.6</v>
      </c>
      <c r="K417">
        <v>6973</v>
      </c>
      <c r="L417" s="33">
        <f>IF(F417&lt;&gt;"inf",'Heuristica 48'!$F417/O417-1)</f>
        <v>1.0099104250047564E-2</v>
      </c>
      <c r="M417" s="39">
        <f t="shared" si="30"/>
        <v>1.0329783701329198E-2</v>
      </c>
      <c r="N417">
        <f t="shared" si="31"/>
        <v>52458.02</v>
      </c>
      <c r="O417">
        <f>IF(AND('Heuristica 48'!$C417=0,'Heuristica 48'!$B417=0,'Heuristica 48'!$F417&lt;&gt;"inf",OR(AND(B416=0,'Heuristica 48'!$F417&lt;O416),B416&lt;&gt;0)),'Heuristica 48'!$F417,O416)</f>
        <v>52470</v>
      </c>
      <c r="Q417" t="s">
        <v>422</v>
      </c>
    </row>
    <row r="418" spans="1:17" x14ac:dyDescent="0.3">
      <c r="A418" t="s">
        <v>20</v>
      </c>
      <c r="B418">
        <v>1</v>
      </c>
      <c r="C418">
        <v>5</v>
      </c>
      <c r="D418">
        <v>0.1</v>
      </c>
      <c r="E418">
        <v>402</v>
      </c>
      <c r="F418">
        <v>53342.1</v>
      </c>
      <c r="G418">
        <v>1578.52</v>
      </c>
      <c r="H418">
        <v>0</v>
      </c>
      <c r="I418">
        <v>8</v>
      </c>
      <c r="J418">
        <v>1805.78</v>
      </c>
      <c r="K418">
        <v>6268</v>
      </c>
      <c r="L418" s="33">
        <f>IF(F418&lt;&gt;"inf",'Heuristica 48'!$F418/O418-1)</f>
        <v>1.6620926243567702E-2</v>
      </c>
      <c r="M418" s="39">
        <f t="shared" si="30"/>
        <v>1.5312456102883898E-2</v>
      </c>
      <c r="N418">
        <f t="shared" si="31"/>
        <v>52537.62</v>
      </c>
      <c r="O418">
        <f>IF(AND('Heuristica 48'!$C418=0,'Heuristica 48'!$B418=0,'Heuristica 48'!$F418&lt;&gt;"inf",OR(AND(B417=0,'Heuristica 48'!$F418&lt;O417),B417&lt;&gt;0)),'Heuristica 48'!$F418,O417)</f>
        <v>52470</v>
      </c>
      <c r="Q418" t="s">
        <v>423</v>
      </c>
    </row>
    <row r="419" spans="1:17" x14ac:dyDescent="0.3">
      <c r="A419" t="s">
        <v>20</v>
      </c>
      <c r="B419">
        <v>1</v>
      </c>
      <c r="C419">
        <v>5</v>
      </c>
      <c r="D419">
        <v>0.15</v>
      </c>
      <c r="E419">
        <v>402</v>
      </c>
      <c r="F419">
        <v>53499.7</v>
      </c>
      <c r="G419">
        <v>1762.45</v>
      </c>
      <c r="H419">
        <v>0</v>
      </c>
      <c r="I419">
        <v>3</v>
      </c>
      <c r="J419">
        <v>1801.64</v>
      </c>
      <c r="K419">
        <v>6477</v>
      </c>
      <c r="L419" s="33">
        <f>IF(F419&lt;&gt;"inf",'Heuristica 48'!$F419/O419-1)</f>
        <v>1.9624547360396427E-2</v>
      </c>
      <c r="M419" s="39">
        <f t="shared" si="30"/>
        <v>1.6306974298497368E-2</v>
      </c>
      <c r="N419">
        <f t="shared" si="31"/>
        <v>52641.279999999999</v>
      </c>
      <c r="O419">
        <f>IF(AND('Heuristica 48'!$C419=0,'Heuristica 48'!$B419=0,'Heuristica 48'!$F419&lt;&gt;"inf",OR(AND(B418=0,'Heuristica 48'!$F419&lt;O418),B418&lt;&gt;0)),'Heuristica 48'!$F419,O418)</f>
        <v>52470</v>
      </c>
      <c r="Q419" t="s">
        <v>424</v>
      </c>
    </row>
    <row r="420" spans="1:17" x14ac:dyDescent="0.3">
      <c r="A420" t="s">
        <v>20</v>
      </c>
      <c r="B420">
        <v>1</v>
      </c>
      <c r="C420">
        <v>5</v>
      </c>
      <c r="D420">
        <v>0.2</v>
      </c>
      <c r="E420">
        <v>402</v>
      </c>
      <c r="F420">
        <v>54335</v>
      </c>
      <c r="G420">
        <v>1810.52</v>
      </c>
      <c r="H420">
        <v>0</v>
      </c>
      <c r="I420">
        <v>1</v>
      </c>
      <c r="J420">
        <v>1810.52</v>
      </c>
      <c r="K420">
        <v>5325</v>
      </c>
      <c r="L420" s="33">
        <f>IF(F420&lt;&gt;"inf",'Heuristica 48'!$F420/O420-1)</f>
        <v>3.5544120449780836E-2</v>
      </c>
      <c r="M420" s="39">
        <f t="shared" si="30"/>
        <v>2.8731007715245838E-2</v>
      </c>
      <c r="N420">
        <f t="shared" si="31"/>
        <v>52817.5</v>
      </c>
      <c r="O420">
        <f>IF(AND('Heuristica 48'!$C420=0,'Heuristica 48'!$B420=0,'Heuristica 48'!$F420&lt;&gt;"inf",OR(AND(B419=0,'Heuristica 48'!$F420&lt;O419),B419&lt;&gt;0)),'Heuristica 48'!$F420,O419)</f>
        <v>52470</v>
      </c>
      <c r="Q420" t="s">
        <v>425</v>
      </c>
    </row>
    <row r="421" spans="1:17" x14ac:dyDescent="0.3">
      <c r="A421" t="s">
        <v>20</v>
      </c>
      <c r="B421">
        <v>1</v>
      </c>
      <c r="C421">
        <v>10</v>
      </c>
      <c r="D421">
        <v>0.05</v>
      </c>
      <c r="E421">
        <v>402</v>
      </c>
      <c r="F421">
        <v>53055.7</v>
      </c>
      <c r="G421">
        <v>1160.1300000000001</v>
      </c>
      <c r="H421">
        <v>3</v>
      </c>
      <c r="I421">
        <v>18</v>
      </c>
      <c r="J421">
        <v>1800.27</v>
      </c>
      <c r="K421">
        <v>6129</v>
      </c>
      <c r="L421" s="33">
        <f>IF(F421&lt;&gt;"inf",'Heuristica 48'!$F421/O421-1)</f>
        <v>1.116256908709734E-2</v>
      </c>
      <c r="M421" s="39">
        <f t="shared" si="30"/>
        <v>-2.4188153831751436E-2</v>
      </c>
      <c r="N421">
        <f t="shared" si="31"/>
        <v>54370.83</v>
      </c>
      <c r="O421">
        <f>IF(AND('Heuristica 48'!$C421=0,'Heuristica 48'!$B421=0,'Heuristica 48'!$F421&lt;&gt;"inf",OR(AND(B420=0,'Heuristica 48'!$F421&lt;O420),B420&lt;&gt;0)),'Heuristica 48'!$F421,O420)</f>
        <v>52470</v>
      </c>
      <c r="Q421" t="s">
        <v>426</v>
      </c>
    </row>
    <row r="422" spans="1:17" x14ac:dyDescent="0.3">
      <c r="A422" t="s">
        <v>20</v>
      </c>
      <c r="B422">
        <v>1</v>
      </c>
      <c r="C422">
        <v>10</v>
      </c>
      <c r="D422">
        <v>0.1</v>
      </c>
      <c r="E422">
        <v>402</v>
      </c>
      <c r="F422">
        <v>53601.599999999999</v>
      </c>
      <c r="G422">
        <v>1802.98</v>
      </c>
      <c r="H422">
        <v>0</v>
      </c>
      <c r="I422">
        <v>1</v>
      </c>
      <c r="J422">
        <v>1802.98</v>
      </c>
      <c r="K422">
        <v>4817</v>
      </c>
      <c r="L422" s="33">
        <f>IF(F422&lt;&gt;"inf",'Heuristica 48'!$F422/O422-1)</f>
        <v>2.1566609491137756E-2</v>
      </c>
      <c r="M422" s="39">
        <f t="shared" si="30"/>
        <v>1.7437716543100334E-2</v>
      </c>
      <c r="N422">
        <f t="shared" si="31"/>
        <v>52682.93</v>
      </c>
      <c r="O422">
        <f>IF(AND('Heuristica 48'!$C422=0,'Heuristica 48'!$B422=0,'Heuristica 48'!$F422&lt;&gt;"inf",OR(AND(B421=0,'Heuristica 48'!$F422&lt;O421),B421&lt;&gt;0)),'Heuristica 48'!$F422,O421)</f>
        <v>52470</v>
      </c>
      <c r="Q422" t="s">
        <v>427</v>
      </c>
    </row>
    <row r="423" spans="1:17" x14ac:dyDescent="0.3">
      <c r="A423" t="s">
        <v>20</v>
      </c>
      <c r="B423">
        <v>1</v>
      </c>
      <c r="C423">
        <v>10</v>
      </c>
      <c r="D423">
        <v>0.15</v>
      </c>
      <c r="E423">
        <v>402</v>
      </c>
      <c r="F423">
        <v>54403.4</v>
      </c>
      <c r="G423">
        <v>1814.47</v>
      </c>
      <c r="H423">
        <v>0</v>
      </c>
      <c r="I423">
        <v>1</v>
      </c>
      <c r="J423">
        <v>1814.47</v>
      </c>
      <c r="K423">
        <v>4381</v>
      </c>
      <c r="L423" s="33">
        <f>IF(F423&lt;&gt;"inf",'Heuristica 48'!$F423/O423-1)</f>
        <v>3.6847722508099867E-2</v>
      </c>
      <c r="M423" s="39">
        <f t="shared" si="30"/>
        <v>3.5118876446815772E-3</v>
      </c>
      <c r="N423">
        <f t="shared" si="31"/>
        <v>54213.01</v>
      </c>
      <c r="O423">
        <f>IF(AND('Heuristica 48'!$C423=0,'Heuristica 48'!$B423=0,'Heuristica 48'!$F423&lt;&gt;"inf",OR(AND(B422=0,'Heuristica 48'!$F423&lt;O422),B422&lt;&gt;0)),'Heuristica 48'!$F423,O422)</f>
        <v>52470</v>
      </c>
      <c r="Q423" t="s">
        <v>428</v>
      </c>
    </row>
    <row r="424" spans="1:17" x14ac:dyDescent="0.3">
      <c r="A424" t="s">
        <v>20</v>
      </c>
      <c r="B424">
        <v>1</v>
      </c>
      <c r="C424">
        <v>10</v>
      </c>
      <c r="D424">
        <v>0.2</v>
      </c>
      <c r="E424">
        <v>402</v>
      </c>
      <c r="F424">
        <v>54861.8</v>
      </c>
      <c r="G424">
        <v>1807.3</v>
      </c>
      <c r="H424">
        <v>0</v>
      </c>
      <c r="I424">
        <v>1</v>
      </c>
      <c r="J424">
        <v>1807.3</v>
      </c>
      <c r="K424">
        <v>3653</v>
      </c>
      <c r="L424" s="33">
        <f>IF(F424&lt;&gt;"inf",'Heuristica 48'!$F424/O424-1)</f>
        <v>4.5584143319992387E-2</v>
      </c>
      <c r="M424" s="39">
        <f t="shared" si="30"/>
        <v>3.7390203999512872E-2</v>
      </c>
      <c r="N424">
        <f t="shared" si="31"/>
        <v>52884.44</v>
      </c>
      <c r="O424">
        <f>IF(AND('Heuristica 48'!$C424=0,'Heuristica 48'!$B424=0,'Heuristica 48'!$F424&lt;&gt;"inf",OR(AND(B423=0,'Heuristica 48'!$F424&lt;O423),B423&lt;&gt;0)),'Heuristica 48'!$F424,O423)</f>
        <v>52470</v>
      </c>
      <c r="Q424" t="s">
        <v>429</v>
      </c>
    </row>
    <row r="425" spans="1:17" x14ac:dyDescent="0.3">
      <c r="A425" t="s">
        <v>20</v>
      </c>
      <c r="B425">
        <v>1</v>
      </c>
      <c r="C425">
        <v>25</v>
      </c>
      <c r="D425">
        <v>0.05</v>
      </c>
      <c r="E425">
        <v>402</v>
      </c>
      <c r="F425">
        <v>54310.6</v>
      </c>
      <c r="G425">
        <v>1818.33</v>
      </c>
      <c r="H425">
        <v>0</v>
      </c>
      <c r="I425">
        <v>1</v>
      </c>
      <c r="J425">
        <v>1818.33</v>
      </c>
      <c r="K425">
        <v>4463</v>
      </c>
      <c r="L425" s="33">
        <f>IF(F425&lt;&gt;"inf",'Heuristica 48'!$F425/O425-1)</f>
        <v>3.5079092814941815E-2</v>
      </c>
      <c r="M425" s="39">
        <f t="shared" si="30"/>
        <v>2.957897869775139E-2</v>
      </c>
      <c r="N425">
        <f t="shared" si="31"/>
        <v>52750.3</v>
      </c>
      <c r="O425">
        <f>IF(AND('Heuristica 48'!$C425=0,'Heuristica 48'!$B425=0,'Heuristica 48'!$F425&lt;&gt;"inf",OR(AND(B424=0,'Heuristica 48'!$F425&lt;O424),B424&lt;&gt;0)),'Heuristica 48'!$F425,O424)</f>
        <v>52470</v>
      </c>
      <c r="Q425" t="s">
        <v>430</v>
      </c>
    </row>
    <row r="426" spans="1:17" x14ac:dyDescent="0.3">
      <c r="A426" t="s">
        <v>20</v>
      </c>
      <c r="B426">
        <v>1</v>
      </c>
      <c r="C426">
        <v>25</v>
      </c>
      <c r="D426">
        <v>0.1</v>
      </c>
      <c r="E426">
        <v>402</v>
      </c>
      <c r="F426">
        <v>54276.4</v>
      </c>
      <c r="G426">
        <v>1826.68</v>
      </c>
      <c r="H426">
        <v>0</v>
      </c>
      <c r="I426">
        <v>1</v>
      </c>
      <c r="J426">
        <v>1826.68</v>
      </c>
      <c r="K426">
        <v>3415</v>
      </c>
      <c r="L426" s="33">
        <f>IF(F426&lt;&gt;"inf",'Heuristica 48'!$F426/O426-1)</f>
        <v>3.442729178578241E-2</v>
      </c>
      <c r="M426" s="39">
        <f t="shared" si="30"/>
        <v>-9.8179807425024523E-2</v>
      </c>
      <c r="N426">
        <f t="shared" si="31"/>
        <v>60185.39</v>
      </c>
      <c r="O426">
        <f>IF(AND('Heuristica 48'!$C426=0,'Heuristica 48'!$B426=0,'Heuristica 48'!$F426&lt;&gt;"inf",OR(AND(B425=0,'Heuristica 48'!$F426&lt;O425),B425&lt;&gt;0)),'Heuristica 48'!$F426,O425)</f>
        <v>52470</v>
      </c>
      <c r="Q426" t="s">
        <v>431</v>
      </c>
    </row>
    <row r="427" spans="1:17" x14ac:dyDescent="0.3">
      <c r="A427" t="s">
        <v>20</v>
      </c>
      <c r="B427">
        <v>1</v>
      </c>
      <c r="C427">
        <v>25</v>
      </c>
      <c r="D427">
        <v>0.15</v>
      </c>
      <c r="E427">
        <v>402</v>
      </c>
      <c r="F427">
        <v>54565.5</v>
      </c>
      <c r="G427">
        <v>1822.95</v>
      </c>
      <c r="H427">
        <v>0</v>
      </c>
      <c r="I427">
        <v>1</v>
      </c>
      <c r="J427">
        <v>1822.95</v>
      </c>
      <c r="K427">
        <v>3662</v>
      </c>
      <c r="L427" s="33">
        <f>IF(F427&lt;&gt;"inf",'Heuristica 48'!$F427/O427-1)</f>
        <v>3.993710691823904E-2</v>
      </c>
      <c r="M427" s="39">
        <f t="shared" si="30"/>
        <v>2.0040771346772512E-2</v>
      </c>
      <c r="N427">
        <f t="shared" si="31"/>
        <v>53493.45</v>
      </c>
      <c r="O427">
        <f>IF(AND('Heuristica 48'!$C427=0,'Heuristica 48'!$B427=0,'Heuristica 48'!$F427&lt;&gt;"inf",OR(AND(B426=0,'Heuristica 48'!$F427&lt;O426),B426&lt;&gt;0)),'Heuristica 48'!$F427,O426)</f>
        <v>52470</v>
      </c>
      <c r="Q427" t="s">
        <v>432</v>
      </c>
    </row>
    <row r="428" spans="1:17" x14ac:dyDescent="0.3">
      <c r="A428" t="s">
        <v>20</v>
      </c>
      <c r="B428">
        <v>1</v>
      </c>
      <c r="C428">
        <v>25</v>
      </c>
      <c r="D428">
        <v>0.2</v>
      </c>
      <c r="E428">
        <v>402</v>
      </c>
      <c r="F428">
        <v>54353</v>
      </c>
      <c r="G428">
        <v>1807.51</v>
      </c>
      <c r="H428">
        <v>0</v>
      </c>
      <c r="I428">
        <v>1</v>
      </c>
      <c r="J428">
        <v>1807.51</v>
      </c>
      <c r="K428">
        <v>3547</v>
      </c>
      <c r="L428" s="33">
        <f>IF(F428&lt;&gt;"inf",'Heuristica 48'!$F428/O428-1)</f>
        <v>3.5887173623022628E-2</v>
      </c>
      <c r="M428" s="39">
        <f t="shared" si="30"/>
        <v>2.7375833787136816E-2</v>
      </c>
      <c r="N428">
        <f t="shared" si="31"/>
        <v>52904.69</v>
      </c>
      <c r="O428">
        <f>IF(AND('Heuristica 48'!$C428=0,'Heuristica 48'!$B428=0,'Heuristica 48'!$F428&lt;&gt;"inf",OR(AND(B427=0,'Heuristica 48'!$F428&lt;O427),B427&lt;&gt;0)),'Heuristica 48'!$F428,O427)</f>
        <v>52470</v>
      </c>
      <c r="Q428" t="s">
        <v>433</v>
      </c>
    </row>
    <row r="429" spans="1:17" x14ac:dyDescent="0.3">
      <c r="A429" t="s">
        <v>20</v>
      </c>
      <c r="B429">
        <v>1</v>
      </c>
      <c r="C429">
        <v>50</v>
      </c>
      <c r="D429">
        <v>0.05</v>
      </c>
      <c r="E429">
        <v>402</v>
      </c>
      <c r="F429">
        <v>54274</v>
      </c>
      <c r="G429">
        <v>1807.54</v>
      </c>
      <c r="H429">
        <v>0</v>
      </c>
      <c r="I429">
        <v>1</v>
      </c>
      <c r="J429">
        <v>1807.54</v>
      </c>
      <c r="K429">
        <v>4230</v>
      </c>
      <c r="L429" s="33">
        <f>IF(F429&lt;&gt;"inf",'Heuristica 48'!$F429/O429-1)</f>
        <v>3.4381551362683505E-2</v>
      </c>
      <c r="M429" s="39">
        <f t="shared" si="30"/>
        <v>1.9741737074453258E-2</v>
      </c>
      <c r="N429">
        <f t="shared" si="31"/>
        <v>53223.28</v>
      </c>
      <c r="O429">
        <f>IF(AND('Heuristica 48'!$C429=0,'Heuristica 48'!$B429=0,'Heuristica 48'!$F429&lt;&gt;"inf",OR(AND(B428=0,'Heuristica 48'!$F429&lt;O428),B428&lt;&gt;0)),'Heuristica 48'!$F429,O428)</f>
        <v>52470</v>
      </c>
      <c r="Q429" t="s">
        <v>434</v>
      </c>
    </row>
    <row r="430" spans="1:17" x14ac:dyDescent="0.3">
      <c r="A430" t="s">
        <v>20</v>
      </c>
      <c r="B430">
        <v>1</v>
      </c>
      <c r="C430">
        <v>50</v>
      </c>
      <c r="D430">
        <v>0.1</v>
      </c>
      <c r="E430">
        <v>402</v>
      </c>
      <c r="F430">
        <v>54640</v>
      </c>
      <c r="G430">
        <v>1803.1</v>
      </c>
      <c r="H430">
        <v>0</v>
      </c>
      <c r="I430">
        <v>1</v>
      </c>
      <c r="J430">
        <v>1803.1</v>
      </c>
      <c r="K430">
        <v>3005</v>
      </c>
      <c r="L430" s="33">
        <f>IF(F430&lt;&gt;"inf",'Heuristica 48'!$F430/O430-1)</f>
        <v>4.1356965885267716E-2</v>
      </c>
      <c r="M430" s="39">
        <f t="shared" si="30"/>
        <v>3.7698815515420536E-2</v>
      </c>
      <c r="N430">
        <f t="shared" si="31"/>
        <v>52654.97</v>
      </c>
      <c r="O430">
        <f>IF(AND('Heuristica 48'!$C430=0,'Heuristica 48'!$B430=0,'Heuristica 48'!$F430&lt;&gt;"inf",OR(AND(B429=0,'Heuristica 48'!$F430&lt;O429),B429&lt;&gt;0)),'Heuristica 48'!$F430,O429)</f>
        <v>52470</v>
      </c>
      <c r="Q430" t="s">
        <v>435</v>
      </c>
    </row>
    <row r="431" spans="1:17" x14ac:dyDescent="0.3">
      <c r="A431" t="s">
        <v>20</v>
      </c>
      <c r="B431">
        <v>1</v>
      </c>
      <c r="C431">
        <v>50</v>
      </c>
      <c r="D431">
        <v>0.15</v>
      </c>
      <c r="E431">
        <v>402</v>
      </c>
      <c r="F431">
        <v>56967.4</v>
      </c>
      <c r="G431">
        <v>1821.35</v>
      </c>
      <c r="H431">
        <v>0</v>
      </c>
      <c r="I431">
        <v>1</v>
      </c>
      <c r="J431">
        <v>1821.35</v>
      </c>
      <c r="K431">
        <v>1854</v>
      </c>
      <c r="L431" s="33">
        <f>IF(F431&lt;&gt;"inf",'Heuristica 48'!$F431/O431-1)</f>
        <v>8.5713741185439396E-2</v>
      </c>
      <c r="M431" s="39">
        <f t="shared" si="30"/>
        <v>4.937172056370609E-2</v>
      </c>
      <c r="N431">
        <f t="shared" si="31"/>
        <v>54287.15</v>
      </c>
      <c r="O431">
        <f>IF(AND('Heuristica 48'!$C431=0,'Heuristica 48'!$B431=0,'Heuristica 48'!$F431&lt;&gt;"inf",OR(AND(B430=0,'Heuristica 48'!$F431&lt;O430),B430&lt;&gt;0)),'Heuristica 48'!$F431,O430)</f>
        <v>52470</v>
      </c>
      <c r="Q431" t="s">
        <v>436</v>
      </c>
    </row>
    <row r="432" spans="1:17" x14ac:dyDescent="0.3">
      <c r="A432" t="s">
        <v>20</v>
      </c>
      <c r="B432">
        <v>1</v>
      </c>
      <c r="C432">
        <v>50</v>
      </c>
      <c r="D432">
        <v>0.2</v>
      </c>
      <c r="E432">
        <v>402</v>
      </c>
      <c r="F432">
        <v>55408.9</v>
      </c>
      <c r="G432">
        <v>1831.66</v>
      </c>
      <c r="H432">
        <v>0</v>
      </c>
      <c r="I432">
        <v>1</v>
      </c>
      <c r="J432">
        <v>1831.66</v>
      </c>
      <c r="K432">
        <v>2964</v>
      </c>
      <c r="L432" s="33">
        <f>IF(F432&lt;&gt;"inf",'Heuristica 48'!$F432/O432-1)</f>
        <v>5.6011053935582256E-2</v>
      </c>
      <c r="M432" s="39">
        <f t="shared" si="30"/>
        <v>3.2835346821288747E-2</v>
      </c>
      <c r="N432">
        <f t="shared" si="31"/>
        <v>53647.37</v>
      </c>
      <c r="O432">
        <f>IF(AND('Heuristica 48'!$C432=0,'Heuristica 48'!$B432=0,'Heuristica 48'!$F432&lt;&gt;"inf",OR(AND(B431=0,'Heuristica 48'!$F432&lt;O431),B431&lt;&gt;0)),'Heuristica 48'!$F432,O431)</f>
        <v>52470</v>
      </c>
      <c r="Q432" t="s">
        <v>437</v>
      </c>
    </row>
    <row r="433" spans="1:17" x14ac:dyDescent="0.3">
      <c r="A433" t="s">
        <v>20</v>
      </c>
      <c r="B433">
        <v>2</v>
      </c>
      <c r="C433">
        <v>5</v>
      </c>
      <c r="D433">
        <v>0.05</v>
      </c>
      <c r="E433">
        <v>402</v>
      </c>
      <c r="F433">
        <v>53009.4</v>
      </c>
      <c r="G433">
        <v>1760.26</v>
      </c>
      <c r="H433">
        <v>2</v>
      </c>
      <c r="I433">
        <v>4</v>
      </c>
      <c r="J433">
        <v>1802.82</v>
      </c>
      <c r="K433">
        <v>5477</v>
      </c>
      <c r="L433" s="33">
        <f>IF(F433&lt;&gt;"inf",'Heuristica 48'!$F433/O433-1)</f>
        <v>1.0280160091480806E-2</v>
      </c>
      <c r="M433" s="39">
        <f t="shared" si="30"/>
        <v>1.0510880891043906E-2</v>
      </c>
      <c r="N433">
        <f t="shared" si="31"/>
        <v>52458.02</v>
      </c>
      <c r="O433">
        <f>IF(AND('Heuristica 48'!$C433=0,'Heuristica 48'!$B433=0,'Heuristica 48'!$F433&lt;&gt;"inf",OR(AND(B432=0,'Heuristica 48'!$F433&lt;O432),B432&lt;&gt;0)),'Heuristica 48'!$F433,O432)</f>
        <v>52470</v>
      </c>
      <c r="Q433" t="s">
        <v>438</v>
      </c>
    </row>
    <row r="434" spans="1:17" x14ac:dyDescent="0.3">
      <c r="A434" t="s">
        <v>20</v>
      </c>
      <c r="B434">
        <v>2</v>
      </c>
      <c r="C434">
        <v>5</v>
      </c>
      <c r="D434">
        <v>0.1</v>
      </c>
      <c r="E434">
        <v>402</v>
      </c>
      <c r="F434">
        <v>53659.4</v>
      </c>
      <c r="G434">
        <v>1807.13</v>
      </c>
      <c r="H434">
        <v>0</v>
      </c>
      <c r="I434">
        <v>1</v>
      </c>
      <c r="J434">
        <v>1807.17</v>
      </c>
      <c r="K434">
        <v>3747</v>
      </c>
      <c r="L434" s="33">
        <f>IF(F434&lt;&gt;"inf",'Heuristica 48'!$F434/O434-1)</f>
        <v>2.2668191347436695E-2</v>
      </c>
      <c r="M434" s="39">
        <f t="shared" si="30"/>
        <v>2.1880990477699536E-2</v>
      </c>
      <c r="N434">
        <f t="shared" si="31"/>
        <v>52510.42</v>
      </c>
      <c r="O434">
        <f>IF(AND('Heuristica 48'!$C434=0,'Heuristica 48'!$B434=0,'Heuristica 48'!$F434&lt;&gt;"inf",OR(AND(B433=0,'Heuristica 48'!$F434&lt;O433),B433&lt;&gt;0)),'Heuristica 48'!$F434,O433)</f>
        <v>52470</v>
      </c>
      <c r="Q434" t="s">
        <v>439</v>
      </c>
    </row>
    <row r="435" spans="1:17" x14ac:dyDescent="0.3">
      <c r="A435" t="s">
        <v>20</v>
      </c>
      <c r="B435">
        <v>2</v>
      </c>
      <c r="C435">
        <v>5</v>
      </c>
      <c r="D435">
        <v>0.15</v>
      </c>
      <c r="E435">
        <v>402</v>
      </c>
      <c r="F435">
        <v>53719.8</v>
      </c>
      <c r="G435">
        <v>1811.15</v>
      </c>
      <c r="H435">
        <v>0</v>
      </c>
      <c r="I435">
        <v>1</v>
      </c>
      <c r="J435">
        <v>1811.18</v>
      </c>
      <c r="K435">
        <v>3950</v>
      </c>
      <c r="L435" s="33">
        <f>IF(F435&lt;&gt;"inf",'Heuristica 48'!$F435/O435-1)</f>
        <v>2.38193253287593E-2</v>
      </c>
      <c r="M435" s="39">
        <f t="shared" si="30"/>
        <v>2.1856045208358044E-2</v>
      </c>
      <c r="N435">
        <f t="shared" si="31"/>
        <v>52570.81</v>
      </c>
      <c r="O435">
        <f>IF(AND('Heuristica 48'!$C435=0,'Heuristica 48'!$B435=0,'Heuristica 48'!$F435&lt;&gt;"inf",OR(AND(B434=0,'Heuristica 48'!$F435&lt;O434),B434&lt;&gt;0)),'Heuristica 48'!$F435,O434)</f>
        <v>52470</v>
      </c>
      <c r="Q435" t="s">
        <v>440</v>
      </c>
    </row>
    <row r="436" spans="1:17" x14ac:dyDescent="0.3">
      <c r="A436" t="s">
        <v>20</v>
      </c>
      <c r="B436">
        <v>2</v>
      </c>
      <c r="C436">
        <v>5</v>
      </c>
      <c r="D436">
        <v>0.2</v>
      </c>
      <c r="E436">
        <v>402</v>
      </c>
      <c r="F436">
        <v>53746.9</v>
      </c>
      <c r="G436">
        <v>1806.93</v>
      </c>
      <c r="H436">
        <v>0</v>
      </c>
      <c r="I436">
        <v>1</v>
      </c>
      <c r="J436">
        <v>1806.93</v>
      </c>
      <c r="K436">
        <v>3714</v>
      </c>
      <c r="L436" s="33">
        <f>IF(F436&lt;&gt;"inf",'Heuristica 48'!$F436/O436-1)</f>
        <v>2.433581093958459E-2</v>
      </c>
      <c r="M436" s="39">
        <f t="shared" si="30"/>
        <v>2.2108483248054478E-2</v>
      </c>
      <c r="N436">
        <f t="shared" si="31"/>
        <v>52584.34</v>
      </c>
      <c r="O436">
        <f>IF(AND('Heuristica 48'!$C436=0,'Heuristica 48'!$B436=0,'Heuristica 48'!$F436&lt;&gt;"inf",OR(AND(B435=0,'Heuristica 48'!$F436&lt;O435),B435&lt;&gt;0)),'Heuristica 48'!$F436,O435)</f>
        <v>52470</v>
      </c>
      <c r="Q436" t="s">
        <v>441</v>
      </c>
    </row>
    <row r="437" spans="1:17" x14ac:dyDescent="0.3">
      <c r="A437" t="s">
        <v>20</v>
      </c>
      <c r="B437">
        <v>2</v>
      </c>
      <c r="C437">
        <v>10</v>
      </c>
      <c r="D437">
        <v>0.05</v>
      </c>
      <c r="E437">
        <v>402</v>
      </c>
      <c r="F437">
        <v>53111.3</v>
      </c>
      <c r="G437">
        <v>1465.35</v>
      </c>
      <c r="H437">
        <v>0</v>
      </c>
      <c r="I437">
        <v>10</v>
      </c>
      <c r="J437">
        <v>1826.36</v>
      </c>
      <c r="K437">
        <v>4751</v>
      </c>
      <c r="L437" s="33">
        <f>IF(F437&lt;&gt;"inf",'Heuristica 48'!$F437/O437-1)</f>
        <v>1.2222222222222356E-2</v>
      </c>
      <c r="M437" s="39">
        <f t="shared" si="30"/>
        <v>9.4161722339993759E-3</v>
      </c>
      <c r="N437">
        <f t="shared" si="31"/>
        <v>52615.86</v>
      </c>
      <c r="O437">
        <f>IF(AND('Heuristica 48'!$C437=0,'Heuristica 48'!$B437=0,'Heuristica 48'!$F437&lt;&gt;"inf",OR(AND(B436=0,'Heuristica 48'!$F437&lt;O436),B436&lt;&gt;0)),'Heuristica 48'!$F437,O436)</f>
        <v>52470</v>
      </c>
      <c r="Q437" t="s">
        <v>442</v>
      </c>
    </row>
    <row r="438" spans="1:17" x14ac:dyDescent="0.3">
      <c r="A438" t="s">
        <v>20</v>
      </c>
      <c r="B438">
        <v>2</v>
      </c>
      <c r="C438">
        <v>10</v>
      </c>
      <c r="D438">
        <v>0.1</v>
      </c>
      <c r="E438">
        <v>402</v>
      </c>
      <c r="F438">
        <v>54282.9</v>
      </c>
      <c r="G438">
        <v>1816.08</v>
      </c>
      <c r="H438">
        <v>0</v>
      </c>
      <c r="I438">
        <v>1</v>
      </c>
      <c r="J438">
        <v>1816.08</v>
      </c>
      <c r="K438">
        <v>3772</v>
      </c>
      <c r="L438" s="33">
        <f>IF(F438&lt;&gt;"inf",'Heuristica 48'!$F438/O438-1)</f>
        <v>3.455117209834202E-2</v>
      </c>
      <c r="M438" s="39">
        <f t="shared" si="30"/>
        <v>3.2301632006791481E-2</v>
      </c>
      <c r="N438">
        <f t="shared" si="31"/>
        <v>52584.34</v>
      </c>
      <c r="O438">
        <f>IF(AND('Heuristica 48'!$C438=0,'Heuristica 48'!$B438=0,'Heuristica 48'!$F438&lt;&gt;"inf",OR(AND(B437=0,'Heuristica 48'!$F438&lt;O437),B437&lt;&gt;0)),'Heuristica 48'!$F438,O437)</f>
        <v>52470</v>
      </c>
      <c r="Q438" t="s">
        <v>443</v>
      </c>
    </row>
    <row r="439" spans="1:17" x14ac:dyDescent="0.3">
      <c r="A439" t="s">
        <v>20</v>
      </c>
      <c r="B439">
        <v>2</v>
      </c>
      <c r="C439">
        <v>10</v>
      </c>
      <c r="D439">
        <v>0.15</v>
      </c>
      <c r="E439">
        <v>402</v>
      </c>
      <c r="F439">
        <v>55056.1</v>
      </c>
      <c r="G439">
        <v>1840.85</v>
      </c>
      <c r="H439">
        <v>0</v>
      </c>
      <c r="I439">
        <v>1</v>
      </c>
      <c r="J439">
        <v>1840.85</v>
      </c>
      <c r="K439">
        <v>2325</v>
      </c>
      <c r="L439" s="33">
        <f>IF(F439&lt;&gt;"inf",'Heuristica 48'!$F439/O439-1)</f>
        <v>4.9287211740041803E-2</v>
      </c>
      <c r="M439" s="39">
        <f t="shared" si="30"/>
        <v>4.2618388462892343E-2</v>
      </c>
      <c r="N439">
        <f t="shared" si="31"/>
        <v>52805.61</v>
      </c>
      <c r="O439">
        <f>IF(AND('Heuristica 48'!$C439=0,'Heuristica 48'!$B439=0,'Heuristica 48'!$F439&lt;&gt;"inf",OR(AND(B438=0,'Heuristica 48'!$F439&lt;O438),B438&lt;&gt;0)),'Heuristica 48'!$F439,O438)</f>
        <v>52470</v>
      </c>
      <c r="Q439" t="s">
        <v>444</v>
      </c>
    </row>
    <row r="440" spans="1:17" x14ac:dyDescent="0.3">
      <c r="A440" t="s">
        <v>20</v>
      </c>
      <c r="B440">
        <v>2</v>
      </c>
      <c r="C440">
        <v>10</v>
      </c>
      <c r="D440">
        <v>0.2</v>
      </c>
      <c r="E440">
        <v>402</v>
      </c>
      <c r="F440">
        <v>56514.3</v>
      </c>
      <c r="G440">
        <v>1811.49</v>
      </c>
      <c r="H440">
        <v>1</v>
      </c>
      <c r="I440">
        <v>2</v>
      </c>
      <c r="J440">
        <v>1811.49</v>
      </c>
      <c r="K440">
        <v>1980</v>
      </c>
      <c r="L440" s="33">
        <f>IF(F440&lt;&gt;"inf",'Heuristica 48'!$F440/O440-1)</f>
        <v>7.7078330474557033E-2</v>
      </c>
      <c r="M440" s="39">
        <f t="shared" si="30"/>
        <v>6.8956542496064754E-2</v>
      </c>
      <c r="N440">
        <f t="shared" si="31"/>
        <v>52868.66</v>
      </c>
      <c r="O440">
        <f>IF(AND('Heuristica 48'!$C440=0,'Heuristica 48'!$B440=0,'Heuristica 48'!$F440&lt;&gt;"inf",OR(AND(B439=0,'Heuristica 48'!$F440&lt;O439),B439&lt;&gt;0)),'Heuristica 48'!$F440,O439)</f>
        <v>52470</v>
      </c>
      <c r="Q440" t="s">
        <v>445</v>
      </c>
    </row>
    <row r="441" spans="1:17" x14ac:dyDescent="0.3">
      <c r="A441" t="s">
        <v>20</v>
      </c>
      <c r="B441">
        <v>2</v>
      </c>
      <c r="C441">
        <v>25</v>
      </c>
      <c r="D441">
        <v>0.05</v>
      </c>
      <c r="E441">
        <v>402</v>
      </c>
      <c r="F441">
        <v>53556.7</v>
      </c>
      <c r="G441">
        <v>1802</v>
      </c>
      <c r="H441">
        <v>0</v>
      </c>
      <c r="I441">
        <v>1</v>
      </c>
      <c r="J441">
        <v>1802</v>
      </c>
      <c r="K441">
        <v>4386</v>
      </c>
      <c r="L441" s="33">
        <f>IF(F441&lt;&gt;"inf",'Heuristica 48'!$F441/O441-1)</f>
        <v>2.0710882408995657E-2</v>
      </c>
      <c r="M441" s="39">
        <f t="shared" si="30"/>
        <v>1.9034631617021791E-2</v>
      </c>
      <c r="N441">
        <f t="shared" si="31"/>
        <v>52556.31</v>
      </c>
      <c r="O441">
        <f>IF(AND('Heuristica 48'!$C441=0,'Heuristica 48'!$B441=0,'Heuristica 48'!$F441&lt;&gt;"inf",OR(AND(B440=0,'Heuristica 48'!$F441&lt;O440),B440&lt;&gt;0)),'Heuristica 48'!$F441,O440)</f>
        <v>52470</v>
      </c>
      <c r="Q441" t="s">
        <v>446</v>
      </c>
    </row>
    <row r="442" spans="1:17" x14ac:dyDescent="0.3">
      <c r="A442" t="s">
        <v>20</v>
      </c>
      <c r="B442">
        <v>2</v>
      </c>
      <c r="C442">
        <v>25</v>
      </c>
      <c r="D442">
        <v>0.1</v>
      </c>
      <c r="E442">
        <v>402</v>
      </c>
      <c r="F442">
        <v>54262.6</v>
      </c>
      <c r="G442">
        <v>1817.08</v>
      </c>
      <c r="H442">
        <v>0</v>
      </c>
      <c r="I442">
        <v>1</v>
      </c>
      <c r="J442">
        <v>1817.12</v>
      </c>
      <c r="K442">
        <v>4333</v>
      </c>
      <c r="L442" s="33">
        <f>IF(F442&lt;&gt;"inf",'Heuristica 48'!$F442/O442-1)</f>
        <v>3.4164284352963481E-2</v>
      </c>
      <c r="M442" s="39">
        <f t="shared" si="30"/>
        <v>3.0531400929484809E-2</v>
      </c>
      <c r="N442">
        <f t="shared" si="31"/>
        <v>52654.97</v>
      </c>
      <c r="O442">
        <f>IF(AND('Heuristica 48'!$C442=0,'Heuristica 48'!$B442=0,'Heuristica 48'!$F442&lt;&gt;"inf",OR(AND(B441=0,'Heuristica 48'!$F442&lt;O441),B441&lt;&gt;0)),'Heuristica 48'!$F442,O441)</f>
        <v>52470</v>
      </c>
      <c r="Q442" t="s">
        <v>447</v>
      </c>
    </row>
    <row r="443" spans="1:17" x14ac:dyDescent="0.3">
      <c r="A443" t="s">
        <v>20</v>
      </c>
      <c r="B443">
        <v>2</v>
      </c>
      <c r="C443">
        <v>25</v>
      </c>
      <c r="D443">
        <v>0.15</v>
      </c>
      <c r="E443">
        <v>402</v>
      </c>
      <c r="F443">
        <v>56602.8</v>
      </c>
      <c r="G443">
        <v>1822.19</v>
      </c>
      <c r="H443">
        <v>0</v>
      </c>
      <c r="I443">
        <v>1</v>
      </c>
      <c r="J443">
        <v>1822.97</v>
      </c>
      <c r="K443">
        <v>2608</v>
      </c>
      <c r="L443" s="33">
        <f>IF(F443&lt;&gt;"inf",'Heuristica 48'!$F443/O443-1)</f>
        <v>7.8765008576329398E-2</v>
      </c>
      <c r="M443" s="39">
        <f t="shared" si="30"/>
        <v>7.2564087745045747E-2</v>
      </c>
      <c r="N443">
        <f t="shared" si="31"/>
        <v>52773.35</v>
      </c>
      <c r="O443">
        <f>IF(AND('Heuristica 48'!$C443=0,'Heuristica 48'!$B443=0,'Heuristica 48'!$F443&lt;&gt;"inf",OR(AND(B442=0,'Heuristica 48'!$F443&lt;O442),B442&lt;&gt;0)),'Heuristica 48'!$F443,O442)</f>
        <v>52470</v>
      </c>
      <c r="Q443" t="s">
        <v>448</v>
      </c>
    </row>
    <row r="444" spans="1:17" x14ac:dyDescent="0.3">
      <c r="A444" t="s">
        <v>20</v>
      </c>
      <c r="B444">
        <v>2</v>
      </c>
      <c r="C444">
        <v>25</v>
      </c>
      <c r="D444">
        <v>0.2</v>
      </c>
      <c r="E444">
        <v>402</v>
      </c>
      <c r="F444">
        <v>56326.3</v>
      </c>
      <c r="G444">
        <v>1845.04</v>
      </c>
      <c r="H444">
        <v>0</v>
      </c>
      <c r="I444">
        <v>1</v>
      </c>
      <c r="J444">
        <v>1845.04</v>
      </c>
      <c r="K444">
        <v>2318</v>
      </c>
      <c r="L444" s="33">
        <f>IF(F444&lt;&gt;"inf",'Heuristica 48'!$F444/O444-1)</f>
        <v>7.3495330665142022E-2</v>
      </c>
      <c r="M444" s="39">
        <f t="shared" si="30"/>
        <v>6.5023250343796635E-2</v>
      </c>
      <c r="N444">
        <f t="shared" si="31"/>
        <v>52887.39</v>
      </c>
      <c r="O444">
        <f>IF(AND('Heuristica 48'!$C444=0,'Heuristica 48'!$B444=0,'Heuristica 48'!$F444&lt;&gt;"inf",OR(AND(B443=0,'Heuristica 48'!$F444&lt;O443),B443&lt;&gt;0)),'Heuristica 48'!$F444,O443)</f>
        <v>52470</v>
      </c>
      <c r="Q444" t="s">
        <v>449</v>
      </c>
    </row>
    <row r="445" spans="1:17" x14ac:dyDescent="0.3">
      <c r="A445" t="s">
        <v>20</v>
      </c>
      <c r="B445">
        <v>2</v>
      </c>
      <c r="C445">
        <v>50</v>
      </c>
      <c r="D445">
        <v>0.05</v>
      </c>
      <c r="E445">
        <v>402</v>
      </c>
      <c r="F445">
        <v>54388.2</v>
      </c>
      <c r="G445">
        <v>1827.82</v>
      </c>
      <c r="H445">
        <v>0</v>
      </c>
      <c r="I445">
        <v>1</v>
      </c>
      <c r="J445">
        <v>1827.82</v>
      </c>
      <c r="K445">
        <v>3724</v>
      </c>
      <c r="L445" s="33">
        <f>IF(F445&lt;&gt;"inf",'Heuristica 48'!$F445/O445-1)</f>
        <v>3.6558033161806724E-2</v>
      </c>
      <c r="M445" s="39">
        <f t="shared" si="30"/>
        <v>3.4855757567454848E-2</v>
      </c>
      <c r="N445">
        <f t="shared" si="31"/>
        <v>52556.31</v>
      </c>
      <c r="O445">
        <f>IF(AND('Heuristica 48'!$C445=0,'Heuristica 48'!$B445=0,'Heuristica 48'!$F445&lt;&gt;"inf",OR(AND(B444=0,'Heuristica 48'!$F445&lt;O444),B444&lt;&gt;0)),'Heuristica 48'!$F445,O444)</f>
        <v>52470</v>
      </c>
      <c r="Q445" t="s">
        <v>450</v>
      </c>
    </row>
    <row r="446" spans="1:17" x14ac:dyDescent="0.3">
      <c r="A446" t="s">
        <v>20</v>
      </c>
      <c r="B446">
        <v>2</v>
      </c>
      <c r="C446">
        <v>50</v>
      </c>
      <c r="D446">
        <v>0.1</v>
      </c>
      <c r="E446">
        <v>402</v>
      </c>
      <c r="F446">
        <v>56087.1</v>
      </c>
      <c r="G446">
        <v>1807.41</v>
      </c>
      <c r="H446">
        <v>0</v>
      </c>
      <c r="I446">
        <v>1</v>
      </c>
      <c r="J446">
        <v>1807.41</v>
      </c>
      <c r="K446">
        <v>2770</v>
      </c>
      <c r="L446" s="33">
        <f>IF(F446&lt;&gt;"inf",'Heuristica 48'!$F446/O446-1)</f>
        <v>6.8936535162950285E-2</v>
      </c>
      <c r="M446" s="39">
        <f t="shared" si="30"/>
        <v>6.5316448964163998E-2</v>
      </c>
      <c r="N446">
        <f t="shared" si="31"/>
        <v>52648.3</v>
      </c>
      <c r="O446">
        <f>IF(AND('Heuristica 48'!$C446=0,'Heuristica 48'!$B446=0,'Heuristica 48'!$F446&lt;&gt;"inf",OR(AND(B445=0,'Heuristica 48'!$F446&lt;O445),B445&lt;&gt;0)),'Heuristica 48'!$F446,O445)</f>
        <v>52470</v>
      </c>
      <c r="Q446" t="s">
        <v>451</v>
      </c>
    </row>
    <row r="447" spans="1:17" x14ac:dyDescent="0.3">
      <c r="A447" t="s">
        <v>20</v>
      </c>
      <c r="B447">
        <v>2</v>
      </c>
      <c r="C447">
        <v>50</v>
      </c>
      <c r="D447">
        <v>0.15</v>
      </c>
      <c r="E447">
        <v>402</v>
      </c>
      <c r="F447">
        <v>55788</v>
      </c>
      <c r="G447">
        <v>1817.51</v>
      </c>
      <c r="H447">
        <v>0</v>
      </c>
      <c r="I447">
        <v>1</v>
      </c>
      <c r="J447">
        <v>1817.51</v>
      </c>
      <c r="K447">
        <v>3016</v>
      </c>
      <c r="L447" s="33">
        <f>IF(F447&lt;&gt;"inf",'Heuristica 48'!$F447/O447-1)</f>
        <v>6.3236134934248067E-2</v>
      </c>
      <c r="M447" s="39">
        <f t="shared" si="30"/>
        <v>5.712447665346243E-2</v>
      </c>
      <c r="N447">
        <f t="shared" si="31"/>
        <v>52773.35</v>
      </c>
      <c r="O447">
        <f>IF(AND('Heuristica 48'!$C447=0,'Heuristica 48'!$B447=0,'Heuristica 48'!$F447&lt;&gt;"inf",OR(AND(B446=0,'Heuristica 48'!$F447&lt;O446),B446&lt;&gt;0)),'Heuristica 48'!$F447,O446)</f>
        <v>52470</v>
      </c>
      <c r="Q447" t="s">
        <v>452</v>
      </c>
    </row>
    <row r="448" spans="1:17" x14ac:dyDescent="0.3">
      <c r="A448" t="s">
        <v>20</v>
      </c>
      <c r="B448">
        <v>2</v>
      </c>
      <c r="C448">
        <v>50</v>
      </c>
      <c r="D448">
        <v>0.2</v>
      </c>
      <c r="E448">
        <v>402</v>
      </c>
      <c r="F448">
        <v>55087.3</v>
      </c>
      <c r="G448">
        <v>1819.52</v>
      </c>
      <c r="H448">
        <v>0</v>
      </c>
      <c r="I448">
        <v>1</v>
      </c>
      <c r="J448">
        <v>1819.55</v>
      </c>
      <c r="K448">
        <v>3178</v>
      </c>
      <c r="L448" s="33">
        <f>IF(F448&lt;&gt;"inf",'Heuristica 48'!$F448/O448-1)</f>
        <v>4.9881837240327798E-2</v>
      </c>
      <c r="M448" s="39">
        <f t="shared" si="30"/>
        <v>4.1965126409483355E-2</v>
      </c>
      <c r="N448">
        <f t="shared" si="31"/>
        <v>52868.66</v>
      </c>
      <c r="O448">
        <f>IF(AND('Heuristica 48'!$C448=0,'Heuristica 48'!$B448=0,'Heuristica 48'!$F448&lt;&gt;"inf",OR(AND(B447=0,'Heuristica 48'!$F448&lt;O447),B447&lt;&gt;0)),'Heuristica 48'!$F448,O447)</f>
        <v>52470</v>
      </c>
      <c r="Q448" t="s">
        <v>453</v>
      </c>
    </row>
    <row r="449" spans="1:17" x14ac:dyDescent="0.3">
      <c r="A449" t="s">
        <v>20</v>
      </c>
      <c r="B449">
        <v>3</v>
      </c>
      <c r="C449">
        <v>0</v>
      </c>
      <c r="D449">
        <v>0.05</v>
      </c>
      <c r="E449">
        <v>402</v>
      </c>
      <c r="F449">
        <v>52951.199999999997</v>
      </c>
      <c r="G449">
        <v>1595.89</v>
      </c>
      <c r="H449">
        <v>7</v>
      </c>
      <c r="I449">
        <v>21</v>
      </c>
      <c r="J449">
        <v>1803.74</v>
      </c>
      <c r="K449">
        <v>12058</v>
      </c>
      <c r="L449" s="33">
        <f>IF(F449&lt;&gt;"inf",'Heuristica 48'!$F449/O449-1)</f>
        <v>9.1709548313321232E-3</v>
      </c>
      <c r="M449" s="39">
        <f t="shared" si="30"/>
        <v>5.753272185426539E-3</v>
      </c>
      <c r="N449">
        <f t="shared" si="31"/>
        <v>52648.3</v>
      </c>
      <c r="O449">
        <f>IF(AND('Heuristica 48'!$C449=0,'Heuristica 48'!$B449=0,'Heuristica 48'!$F449&lt;&gt;"inf",OR(AND(B448=0,'Heuristica 48'!$F449&lt;O448),B448&lt;&gt;0)),'Heuristica 48'!$F449,O448)</f>
        <v>52470</v>
      </c>
      <c r="Q449" t="s">
        <v>454</v>
      </c>
    </row>
    <row r="450" spans="1:17" x14ac:dyDescent="0.3">
      <c r="A450" t="s">
        <v>20</v>
      </c>
      <c r="B450">
        <v>3</v>
      </c>
      <c r="C450">
        <v>0</v>
      </c>
      <c r="D450">
        <v>0.1</v>
      </c>
      <c r="E450">
        <v>402</v>
      </c>
      <c r="F450">
        <v>53616.6</v>
      </c>
      <c r="G450">
        <v>1562.61</v>
      </c>
      <c r="H450">
        <v>0</v>
      </c>
      <c r="I450">
        <v>7</v>
      </c>
      <c r="J450">
        <v>1804.03</v>
      </c>
      <c r="K450">
        <v>9796</v>
      </c>
      <c r="L450" s="33">
        <f>IF(F450&lt;&gt;"inf",'Heuristica 48'!$F450/O450-1)</f>
        <v>2.1852487135505916E-2</v>
      </c>
      <c r="M450" s="39">
        <f t="shared" si="30"/>
        <v>1.4147133670495915E-2</v>
      </c>
      <c r="N450">
        <f t="shared" si="31"/>
        <v>52868.66</v>
      </c>
      <c r="O450">
        <f>IF(AND('Heuristica 48'!$C450=0,'Heuristica 48'!$B450=0,'Heuristica 48'!$F450&lt;&gt;"inf",OR(AND(B449=0,'Heuristica 48'!$F450&lt;O449),B449&lt;&gt;0)),'Heuristica 48'!$F450,O449)</f>
        <v>52470</v>
      </c>
      <c r="Q450" t="s">
        <v>455</v>
      </c>
    </row>
    <row r="451" spans="1:17" x14ac:dyDescent="0.3">
      <c r="A451" t="s">
        <v>20</v>
      </c>
      <c r="B451">
        <v>3</v>
      </c>
      <c r="C451">
        <v>10</v>
      </c>
      <c r="D451">
        <v>0.05</v>
      </c>
      <c r="E451">
        <v>402</v>
      </c>
      <c r="F451">
        <v>52915.8</v>
      </c>
      <c r="G451">
        <v>1208.05</v>
      </c>
      <c r="H451">
        <v>0</v>
      </c>
      <c r="I451">
        <v>18</v>
      </c>
      <c r="J451">
        <v>1803.8</v>
      </c>
      <c r="K451">
        <v>13519</v>
      </c>
      <c r="L451" s="33">
        <f>IF(F451&lt;&gt;"inf",'Heuristica 48'!$F451/O451-1)</f>
        <v>8.4962835906232659E-3</v>
      </c>
      <c r="M451" s="39">
        <f t="shared" ref="M451:M456" si="32">IF(AND(F451&lt;&gt;"inf",N451&lt;&gt;0),F451/N451-1,"---")</f>
        <v>5.0808858025805925E-3</v>
      </c>
      <c r="N451">
        <f t="shared" ref="N451:N456" si="33">SUMPRODUCT(($A$512:$A$1135=A451)*($B$512:$B$1135=B451)*($C$512:$C$1135=C451)*($D$512:$D$1135=D451)*($F$512:$F$1135))</f>
        <v>52648.3</v>
      </c>
      <c r="O451">
        <f>IF(AND('Heuristica 48'!$C451=0,'Heuristica 48'!$B451=0,'Heuristica 48'!$F451&lt;&gt;"inf",OR(AND(B450=0,'Heuristica 48'!$F451&lt;O450),B450&lt;&gt;0)),'Heuristica 48'!$F451,O450)</f>
        <v>52470</v>
      </c>
      <c r="Q451" t="s">
        <v>456</v>
      </c>
    </row>
    <row r="452" spans="1:17" x14ac:dyDescent="0.3">
      <c r="A452" t="s">
        <v>20</v>
      </c>
      <c r="B452">
        <v>3</v>
      </c>
      <c r="C452">
        <v>10</v>
      </c>
      <c r="D452">
        <v>0.1</v>
      </c>
      <c r="E452">
        <v>402</v>
      </c>
      <c r="F452">
        <v>53709.5</v>
      </c>
      <c r="G452">
        <v>1803.57</v>
      </c>
      <c r="H452">
        <v>0</v>
      </c>
      <c r="I452">
        <v>1</v>
      </c>
      <c r="J452">
        <v>1803.62</v>
      </c>
      <c r="K452">
        <v>8489</v>
      </c>
      <c r="L452" s="33">
        <f>IF(F452&lt;&gt;"inf",'Heuristica 48'!$F452/O452-1)</f>
        <v>2.3623022679626349E-2</v>
      </c>
      <c r="M452" s="39">
        <f t="shared" si="32"/>
        <v>1.5904318361766645E-2</v>
      </c>
      <c r="N452">
        <f t="shared" si="33"/>
        <v>52868.66</v>
      </c>
      <c r="O452">
        <f>IF(AND('Heuristica 48'!$C452=0,'Heuristica 48'!$B452=0,'Heuristica 48'!$F452&lt;&gt;"inf",OR(AND(B451=0,'Heuristica 48'!$F452&lt;O451),B451&lt;&gt;0)),'Heuristica 48'!$F452,O451)</f>
        <v>52470</v>
      </c>
      <c r="Q452" t="s">
        <v>457</v>
      </c>
    </row>
    <row r="453" spans="1:17" x14ac:dyDescent="0.3">
      <c r="A453" t="s">
        <v>20</v>
      </c>
      <c r="B453">
        <v>3</v>
      </c>
      <c r="C453">
        <v>25</v>
      </c>
      <c r="D453">
        <v>0.05</v>
      </c>
      <c r="E453">
        <v>402</v>
      </c>
      <c r="F453">
        <v>53325.9</v>
      </c>
      <c r="G453">
        <v>1643.63</v>
      </c>
      <c r="H453">
        <v>6</v>
      </c>
      <c r="I453">
        <v>9</v>
      </c>
      <c r="J453">
        <v>1806.88</v>
      </c>
      <c r="K453">
        <v>11754</v>
      </c>
      <c r="L453" s="33">
        <f>IF(F453&lt;&gt;"inf",'Heuristica 48'!$F453/O453-1)</f>
        <v>1.6312178387650089E-2</v>
      </c>
      <c r="M453" s="39">
        <f t="shared" si="32"/>
        <v>1.2870311102162857E-2</v>
      </c>
      <c r="N453">
        <f t="shared" si="33"/>
        <v>52648.3</v>
      </c>
      <c r="O453">
        <f>IF(AND('Heuristica 48'!$C453=0,'Heuristica 48'!$B453=0,'Heuristica 48'!$F453&lt;&gt;"inf",OR(AND(B452=0,'Heuristica 48'!$F453&lt;O452),B452&lt;&gt;0)),'Heuristica 48'!$F453,O452)</f>
        <v>52470</v>
      </c>
      <c r="Q453" t="s">
        <v>458</v>
      </c>
    </row>
    <row r="454" spans="1:17" x14ac:dyDescent="0.3">
      <c r="A454" t="s">
        <v>20</v>
      </c>
      <c r="B454">
        <v>3</v>
      </c>
      <c r="C454">
        <v>25</v>
      </c>
      <c r="D454">
        <v>0.1</v>
      </c>
      <c r="E454">
        <v>402</v>
      </c>
      <c r="F454">
        <v>53236.2</v>
      </c>
      <c r="G454">
        <v>1803.19</v>
      </c>
      <c r="H454">
        <v>0</v>
      </c>
      <c r="I454">
        <v>1</v>
      </c>
      <c r="J454">
        <v>1803.26</v>
      </c>
      <c r="K454">
        <v>10619</v>
      </c>
      <c r="L454" s="33">
        <f>IF(F454&lt;&gt;"inf",'Heuristica 48'!$F454/O454-1)</f>
        <v>1.4602630074328049E-2</v>
      </c>
      <c r="M454" s="39">
        <f t="shared" si="32"/>
        <v>6.951944687079159E-3</v>
      </c>
      <c r="N454">
        <f t="shared" si="33"/>
        <v>52868.66</v>
      </c>
      <c r="O454">
        <f>IF(AND('Heuristica 48'!$C454=0,'Heuristica 48'!$B454=0,'Heuristica 48'!$F454&lt;&gt;"inf",OR(AND(B453=0,'Heuristica 48'!$F454&lt;O453),B453&lt;&gt;0)),'Heuristica 48'!$F454,O453)</f>
        <v>52470</v>
      </c>
      <c r="Q454" t="s">
        <v>459</v>
      </c>
    </row>
    <row r="455" spans="1:17" x14ac:dyDescent="0.3">
      <c r="A455" t="s">
        <v>20</v>
      </c>
      <c r="B455">
        <v>3</v>
      </c>
      <c r="C455">
        <v>50</v>
      </c>
      <c r="D455">
        <v>0.05</v>
      </c>
      <c r="E455">
        <v>402</v>
      </c>
      <c r="F455">
        <v>53090.8</v>
      </c>
      <c r="G455">
        <v>1114.17</v>
      </c>
      <c r="H455">
        <v>0</v>
      </c>
      <c r="I455">
        <v>10</v>
      </c>
      <c r="J455">
        <v>1800.83</v>
      </c>
      <c r="K455">
        <v>12142</v>
      </c>
      <c r="L455" s="33">
        <f>IF(F455&lt;&gt;"inf",'Heuristica 48'!$F455/O455-1)</f>
        <v>1.1831522774919057E-2</v>
      </c>
      <c r="M455" s="39">
        <f t="shared" si="32"/>
        <v>8.4048297855772169E-3</v>
      </c>
      <c r="N455">
        <f t="shared" si="33"/>
        <v>52648.3</v>
      </c>
      <c r="O455">
        <f>IF(AND('Heuristica 48'!$C455=0,'Heuristica 48'!$B455=0,'Heuristica 48'!$F455&lt;&gt;"inf",OR(AND(B454=0,'Heuristica 48'!$F455&lt;O454),B454&lt;&gt;0)),'Heuristica 48'!$F455,O454)</f>
        <v>52470</v>
      </c>
      <c r="Q455" t="s">
        <v>460</v>
      </c>
    </row>
    <row r="456" spans="1:17" x14ac:dyDescent="0.3">
      <c r="A456" t="s">
        <v>20</v>
      </c>
      <c r="B456">
        <v>3</v>
      </c>
      <c r="C456">
        <v>50</v>
      </c>
      <c r="D456">
        <v>0.1</v>
      </c>
      <c r="E456">
        <v>402</v>
      </c>
      <c r="F456">
        <v>53792.4</v>
      </c>
      <c r="G456">
        <v>1804.31</v>
      </c>
      <c r="H456">
        <v>0</v>
      </c>
      <c r="I456">
        <v>1</v>
      </c>
      <c r="J456">
        <v>1804.41</v>
      </c>
      <c r="K456">
        <v>9190</v>
      </c>
      <c r="L456" s="33">
        <f>IF(F456&lt;&gt;"inf",'Heuristica 48'!$F456/O456-1)</f>
        <v>2.5202973127501416E-2</v>
      </c>
      <c r="M456" s="39">
        <f t="shared" si="32"/>
        <v>1.7472355077658541E-2</v>
      </c>
      <c r="N456">
        <f t="shared" si="33"/>
        <v>52868.66</v>
      </c>
      <c r="O456">
        <f>IF(AND('Heuristica 48'!$C456=0,'Heuristica 48'!$B456=0,'Heuristica 48'!$F456&lt;&gt;"inf",OR(AND(B455=0,'Heuristica 48'!$F456&lt;O455),B455&lt;&gt;0)),'Heuristica 48'!$F456,O455)</f>
        <v>52470</v>
      </c>
      <c r="Q456" t="s">
        <v>461</v>
      </c>
    </row>
    <row r="457" spans="1:17" x14ac:dyDescent="0.3">
      <c r="L457" s="33"/>
      <c r="M457" s="39"/>
      <c r="Q457" t="s">
        <v>462</v>
      </c>
    </row>
    <row r="458" spans="1:17" x14ac:dyDescent="0.3">
      <c r="L458" s="33"/>
      <c r="M458" s="39"/>
      <c r="Q458" t="s">
        <v>463</v>
      </c>
    </row>
    <row r="459" spans="1:17" x14ac:dyDescent="0.3">
      <c r="L459" s="33"/>
      <c r="M459" s="39"/>
      <c r="Q459" t="s">
        <v>464</v>
      </c>
    </row>
    <row r="460" spans="1:17" x14ac:dyDescent="0.3">
      <c r="L460" s="33"/>
      <c r="M460" s="39"/>
      <c r="Q460" t="s">
        <v>465</v>
      </c>
    </row>
    <row r="461" spans="1:17" x14ac:dyDescent="0.3">
      <c r="L461" s="33"/>
      <c r="M461" s="39"/>
      <c r="Q461" t="s">
        <v>466</v>
      </c>
    </row>
    <row r="462" spans="1:17" x14ac:dyDescent="0.3">
      <c r="L462" s="33"/>
      <c r="M462" s="39"/>
      <c r="Q462" t="s">
        <v>467</v>
      </c>
    </row>
    <row r="463" spans="1:17" x14ac:dyDescent="0.3">
      <c r="L463" s="33"/>
      <c r="M463" s="39"/>
      <c r="Q463" t="s">
        <v>468</v>
      </c>
    </row>
    <row r="464" spans="1:17" x14ac:dyDescent="0.3">
      <c r="L464" s="33"/>
      <c r="M464" s="39"/>
      <c r="Q464" t="s">
        <v>469</v>
      </c>
    </row>
    <row r="465" spans="12:17" x14ac:dyDescent="0.3">
      <c r="L465" s="33"/>
      <c r="M465" s="39"/>
      <c r="Q465" t="s">
        <v>470</v>
      </c>
    </row>
    <row r="466" spans="12:17" x14ac:dyDescent="0.3">
      <c r="L466" s="33"/>
      <c r="M466" s="39"/>
      <c r="Q466" t="s">
        <v>471</v>
      </c>
    </row>
    <row r="467" spans="12:17" x14ac:dyDescent="0.3">
      <c r="L467" s="33"/>
      <c r="M467" s="39"/>
      <c r="Q467" t="s">
        <v>472</v>
      </c>
    </row>
    <row r="468" spans="12:17" x14ac:dyDescent="0.3">
      <c r="L468" s="33"/>
      <c r="M468" s="39"/>
      <c r="Q468" t="s">
        <v>473</v>
      </c>
    </row>
    <row r="469" spans="12:17" x14ac:dyDescent="0.3">
      <c r="L469" s="33"/>
      <c r="M469" s="39"/>
      <c r="Q469" t="s">
        <v>474</v>
      </c>
    </row>
    <row r="470" spans="12:17" x14ac:dyDescent="0.3">
      <c r="L470" s="33"/>
      <c r="M470" s="39"/>
      <c r="Q470" t="s">
        <v>475</v>
      </c>
    </row>
    <row r="471" spans="12:17" x14ac:dyDescent="0.3">
      <c r="L471" s="33"/>
      <c r="M471" s="39"/>
      <c r="Q471" t="s">
        <v>476</v>
      </c>
    </row>
    <row r="472" spans="12:17" x14ac:dyDescent="0.3">
      <c r="L472" s="33"/>
      <c r="M472" s="39"/>
      <c r="Q472" t="s">
        <v>477</v>
      </c>
    </row>
    <row r="473" spans="12:17" x14ac:dyDescent="0.3">
      <c r="L473" s="33"/>
      <c r="M473" s="39"/>
      <c r="Q473" t="s">
        <v>478</v>
      </c>
    </row>
    <row r="474" spans="12:17" x14ac:dyDescent="0.3">
      <c r="L474" s="33"/>
      <c r="M474" s="39"/>
      <c r="Q474" t="s">
        <v>479</v>
      </c>
    </row>
    <row r="475" spans="12:17" x14ac:dyDescent="0.3">
      <c r="L475" s="33"/>
      <c r="M475" s="39"/>
      <c r="Q475" t="s">
        <v>480</v>
      </c>
    </row>
    <row r="476" spans="12:17" x14ac:dyDescent="0.3">
      <c r="L476" s="33"/>
      <c r="M476" s="39"/>
      <c r="Q476" t="s">
        <v>481</v>
      </c>
    </row>
    <row r="477" spans="12:17" x14ac:dyDescent="0.3">
      <c r="L477" s="33"/>
      <c r="M477" s="39"/>
      <c r="Q477" t="s">
        <v>482</v>
      </c>
    </row>
    <row r="478" spans="12:17" x14ac:dyDescent="0.3">
      <c r="L478" s="33"/>
      <c r="M478" s="39"/>
      <c r="Q478" t="s">
        <v>483</v>
      </c>
    </row>
    <row r="479" spans="12:17" x14ac:dyDescent="0.3">
      <c r="L479" s="33"/>
      <c r="M479" s="39"/>
      <c r="Q479" t="s">
        <v>484</v>
      </c>
    </row>
    <row r="480" spans="12:17" x14ac:dyDescent="0.3">
      <c r="L480" s="33"/>
      <c r="M480" s="39"/>
      <c r="Q480" t="s">
        <v>485</v>
      </c>
    </row>
    <row r="481" spans="12:17" x14ac:dyDescent="0.3">
      <c r="L481" s="33"/>
      <c r="M481" s="39"/>
      <c r="Q481" t="s">
        <v>486</v>
      </c>
    </row>
    <row r="482" spans="12:17" x14ac:dyDescent="0.3">
      <c r="L482" s="33"/>
      <c r="M482" s="39"/>
      <c r="Q482" t="s">
        <v>487</v>
      </c>
    </row>
    <row r="483" spans="12:17" x14ac:dyDescent="0.3">
      <c r="L483" s="33"/>
      <c r="M483" s="39"/>
      <c r="Q483" t="s">
        <v>488</v>
      </c>
    </row>
    <row r="484" spans="12:17" x14ac:dyDescent="0.3">
      <c r="L484" s="33"/>
      <c r="M484" s="39"/>
      <c r="Q484" t="s">
        <v>489</v>
      </c>
    </row>
    <row r="485" spans="12:17" x14ac:dyDescent="0.3">
      <c r="L485" s="33"/>
      <c r="M485" s="39"/>
      <c r="Q485" t="s">
        <v>490</v>
      </c>
    </row>
    <row r="486" spans="12:17" x14ac:dyDescent="0.3">
      <c r="L486" s="33"/>
      <c r="M486" s="39"/>
      <c r="Q486" t="s">
        <v>491</v>
      </c>
    </row>
    <row r="487" spans="12:17" x14ac:dyDescent="0.3">
      <c r="L487" s="33"/>
      <c r="M487" s="39"/>
      <c r="Q487" t="s">
        <v>492</v>
      </c>
    </row>
    <row r="488" spans="12:17" x14ac:dyDescent="0.3">
      <c r="L488" s="33"/>
      <c r="Q488" t="s">
        <v>493</v>
      </c>
    </row>
    <row r="489" spans="12:17" x14ac:dyDescent="0.3">
      <c r="L489" s="33"/>
      <c r="Q489" t="s">
        <v>494</v>
      </c>
    </row>
    <row r="490" spans="12:17" x14ac:dyDescent="0.3">
      <c r="L490" s="33"/>
      <c r="Q490" t="s">
        <v>495</v>
      </c>
    </row>
    <row r="491" spans="12:17" x14ac:dyDescent="0.3">
      <c r="L491" s="33"/>
      <c r="Q491" t="s">
        <v>496</v>
      </c>
    </row>
    <row r="492" spans="12:17" x14ac:dyDescent="0.3">
      <c r="L492" s="33"/>
      <c r="Q492" t="s">
        <v>497</v>
      </c>
    </row>
    <row r="493" spans="12:17" x14ac:dyDescent="0.3">
      <c r="L493" s="33"/>
      <c r="Q493" t="s">
        <v>498</v>
      </c>
    </row>
    <row r="494" spans="12:17" x14ac:dyDescent="0.3">
      <c r="L494" s="33"/>
      <c r="Q494" t="s">
        <v>499</v>
      </c>
    </row>
    <row r="495" spans="12:17" x14ac:dyDescent="0.3">
      <c r="L495" s="33"/>
      <c r="Q495" t="s">
        <v>500</v>
      </c>
    </row>
    <row r="496" spans="12:17" x14ac:dyDescent="0.3">
      <c r="L496" s="33"/>
      <c r="Q496" t="s">
        <v>501</v>
      </c>
    </row>
    <row r="497" spans="1:17" x14ac:dyDescent="0.3">
      <c r="L497" s="33"/>
      <c r="Q497" t="s">
        <v>502</v>
      </c>
    </row>
    <row r="498" spans="1:17" x14ac:dyDescent="0.3">
      <c r="L498" s="33"/>
      <c r="Q498" t="s">
        <v>503</v>
      </c>
    </row>
    <row r="499" spans="1:17" x14ac:dyDescent="0.3">
      <c r="L499" s="33"/>
      <c r="Q499" t="s">
        <v>504</v>
      </c>
    </row>
    <row r="500" spans="1:17" x14ac:dyDescent="0.3">
      <c r="L500" s="33"/>
      <c r="Q500" t="s">
        <v>505</v>
      </c>
    </row>
    <row r="501" spans="1:17" x14ac:dyDescent="0.3">
      <c r="L501" s="33"/>
      <c r="Q501" t="s">
        <v>506</v>
      </c>
    </row>
    <row r="502" spans="1:17" x14ac:dyDescent="0.3">
      <c r="L502" s="33"/>
      <c r="Q502" t="s">
        <v>507</v>
      </c>
    </row>
    <row r="503" spans="1:17" x14ac:dyDescent="0.3">
      <c r="L503" s="33"/>
      <c r="Q503" t="s">
        <v>508</v>
      </c>
    </row>
    <row r="504" spans="1:17" x14ac:dyDescent="0.3">
      <c r="L504" s="33"/>
      <c r="Q504" t="s">
        <v>509</v>
      </c>
    </row>
    <row r="505" spans="1:17" x14ac:dyDescent="0.3">
      <c r="L505" s="33"/>
      <c r="Q505" t="s">
        <v>510</v>
      </c>
    </row>
    <row r="506" spans="1:17" x14ac:dyDescent="0.3">
      <c r="L506" s="33"/>
    </row>
    <row r="507" spans="1:17" x14ac:dyDescent="0.3">
      <c r="L507" s="33"/>
    </row>
    <row r="508" spans="1:17" x14ac:dyDescent="0.3">
      <c r="L508" s="33"/>
    </row>
    <row r="509" spans="1:17" x14ac:dyDescent="0.3">
      <c r="L509" s="33"/>
    </row>
    <row r="510" spans="1:17" x14ac:dyDescent="0.3">
      <c r="L510" s="33"/>
    </row>
    <row r="511" spans="1:17" x14ac:dyDescent="0.3">
      <c r="A511" t="s">
        <v>25</v>
      </c>
      <c r="B511" t="s">
        <v>11</v>
      </c>
      <c r="C511" t="s">
        <v>10</v>
      </c>
      <c r="D511" t="s">
        <v>9</v>
      </c>
      <c r="E511" t="s">
        <v>8</v>
      </c>
      <c r="F511" t="s">
        <v>7</v>
      </c>
      <c r="G511" t="s">
        <v>12</v>
      </c>
      <c r="H511" t="s">
        <v>6</v>
      </c>
      <c r="I511" t="s">
        <v>5</v>
      </c>
      <c r="J511" t="s">
        <v>32</v>
      </c>
      <c r="L511" s="33"/>
    </row>
    <row r="512" spans="1:17" x14ac:dyDescent="0.3">
      <c r="A512" t="s">
        <v>18</v>
      </c>
      <c r="B512">
        <v>0</v>
      </c>
      <c r="C512">
        <v>0</v>
      </c>
      <c r="D512">
        <v>0.05</v>
      </c>
      <c r="E512" t="s">
        <v>0</v>
      </c>
      <c r="F512">
        <v>11632.33</v>
      </c>
      <c r="G512">
        <v>0</v>
      </c>
      <c r="H512">
        <v>884.46</v>
      </c>
      <c r="I512">
        <v>0.999</v>
      </c>
      <c r="J512">
        <v>0</v>
      </c>
      <c r="L512" s="33"/>
    </row>
    <row r="513" spans="1:12" x14ac:dyDescent="0.3">
      <c r="A513" t="s">
        <v>18</v>
      </c>
      <c r="B513">
        <v>0</v>
      </c>
      <c r="C513">
        <v>0</v>
      </c>
      <c r="D513">
        <v>0.1</v>
      </c>
      <c r="E513" t="s">
        <v>0</v>
      </c>
      <c r="F513">
        <v>11632.33</v>
      </c>
      <c r="G513">
        <v>0</v>
      </c>
      <c r="H513">
        <v>1170.47</v>
      </c>
      <c r="I513">
        <v>1</v>
      </c>
      <c r="J513">
        <v>0</v>
      </c>
      <c r="L513" s="33"/>
    </row>
    <row r="514" spans="1:12" x14ac:dyDescent="0.3">
      <c r="A514" t="s">
        <v>18</v>
      </c>
      <c r="B514">
        <v>0</v>
      </c>
      <c r="C514">
        <v>0</v>
      </c>
      <c r="D514">
        <v>0.15</v>
      </c>
      <c r="E514" t="s">
        <v>0</v>
      </c>
      <c r="F514">
        <v>11632.33</v>
      </c>
      <c r="G514">
        <v>0</v>
      </c>
      <c r="H514">
        <v>895.9</v>
      </c>
      <c r="I514">
        <v>1</v>
      </c>
      <c r="J514">
        <v>0</v>
      </c>
      <c r="L514" s="33"/>
    </row>
    <row r="515" spans="1:12" x14ac:dyDescent="0.3">
      <c r="A515" t="s">
        <v>18</v>
      </c>
      <c r="B515">
        <v>0</v>
      </c>
      <c r="C515">
        <v>0</v>
      </c>
      <c r="D515">
        <v>0.2</v>
      </c>
      <c r="E515" t="s">
        <v>0</v>
      </c>
      <c r="F515">
        <v>11632.33</v>
      </c>
      <c r="G515">
        <v>0</v>
      </c>
      <c r="H515">
        <v>893.24</v>
      </c>
      <c r="I515">
        <v>1</v>
      </c>
      <c r="J515">
        <v>0</v>
      </c>
      <c r="L515" s="33"/>
    </row>
    <row r="516" spans="1:12" x14ac:dyDescent="0.3">
      <c r="A516" t="s">
        <v>18</v>
      </c>
      <c r="B516">
        <v>1</v>
      </c>
      <c r="C516">
        <v>5</v>
      </c>
      <c r="D516">
        <v>0.05</v>
      </c>
      <c r="E516" t="s">
        <v>0</v>
      </c>
      <c r="F516">
        <v>11675.93</v>
      </c>
      <c r="G516">
        <v>0</v>
      </c>
      <c r="H516">
        <v>666.62</v>
      </c>
      <c r="I516">
        <v>0.98199999999999998</v>
      </c>
      <c r="J516">
        <v>3.7481742694713827E-3</v>
      </c>
      <c r="L516" s="33"/>
    </row>
    <row r="517" spans="1:12" x14ac:dyDescent="0.3">
      <c r="A517" t="s">
        <v>18</v>
      </c>
      <c r="B517">
        <v>1</v>
      </c>
      <c r="C517">
        <v>5</v>
      </c>
      <c r="D517">
        <v>0.1</v>
      </c>
      <c r="E517" t="s">
        <v>0</v>
      </c>
      <c r="F517">
        <v>11746.73</v>
      </c>
      <c r="G517">
        <v>0</v>
      </c>
      <c r="H517">
        <v>1134.6099999999999</v>
      </c>
      <c r="I517">
        <v>1</v>
      </c>
      <c r="J517">
        <v>9.8346590923743538E-3</v>
      </c>
      <c r="L517" s="33"/>
    </row>
    <row r="518" spans="1:12" x14ac:dyDescent="0.3">
      <c r="A518" t="s">
        <v>18</v>
      </c>
      <c r="B518">
        <v>1</v>
      </c>
      <c r="C518">
        <v>5</v>
      </c>
      <c r="D518">
        <v>0.15</v>
      </c>
      <c r="E518" t="s">
        <v>0</v>
      </c>
      <c r="F518">
        <v>12140.33</v>
      </c>
      <c r="G518">
        <v>0</v>
      </c>
      <c r="H518">
        <v>839.35</v>
      </c>
      <c r="I518">
        <v>0.99099999999999999</v>
      </c>
      <c r="J518">
        <v>4.3671388277326972E-2</v>
      </c>
      <c r="L518" s="33"/>
    </row>
    <row r="519" spans="1:12" x14ac:dyDescent="0.3">
      <c r="A519" t="s">
        <v>18</v>
      </c>
      <c r="B519">
        <v>1</v>
      </c>
      <c r="C519">
        <v>5</v>
      </c>
      <c r="D519">
        <v>0.2</v>
      </c>
      <c r="E519" t="s">
        <v>0</v>
      </c>
      <c r="F519">
        <v>12244.78</v>
      </c>
      <c r="G519">
        <v>0</v>
      </c>
      <c r="H519">
        <v>830.07</v>
      </c>
      <c r="I519">
        <v>0.999</v>
      </c>
      <c r="J519">
        <v>5.2650672737104331E-2</v>
      </c>
      <c r="L519" s="33"/>
    </row>
    <row r="520" spans="1:12" x14ac:dyDescent="0.3">
      <c r="A520" t="s">
        <v>18</v>
      </c>
      <c r="B520">
        <v>1</v>
      </c>
      <c r="C520">
        <v>10</v>
      </c>
      <c r="D520">
        <v>0.05</v>
      </c>
      <c r="E520" t="s">
        <v>0</v>
      </c>
      <c r="F520">
        <v>11675.93</v>
      </c>
      <c r="G520">
        <v>0</v>
      </c>
      <c r="H520">
        <v>734.69</v>
      </c>
      <c r="I520">
        <v>0.98199999999999998</v>
      </c>
      <c r="J520">
        <v>3.7481742694713827E-3</v>
      </c>
      <c r="L520" s="33"/>
    </row>
    <row r="521" spans="1:12" x14ac:dyDescent="0.3">
      <c r="A521" t="s">
        <v>18</v>
      </c>
      <c r="B521">
        <v>1</v>
      </c>
      <c r="C521">
        <v>10</v>
      </c>
      <c r="D521">
        <v>0.1</v>
      </c>
      <c r="E521" t="s">
        <v>0</v>
      </c>
      <c r="F521">
        <v>11746.73</v>
      </c>
      <c r="G521">
        <v>0</v>
      </c>
      <c r="H521">
        <v>870.52</v>
      </c>
      <c r="I521">
        <v>1</v>
      </c>
      <c r="J521">
        <v>9.8346590923743538E-3</v>
      </c>
      <c r="L521" s="33"/>
    </row>
    <row r="522" spans="1:12" x14ac:dyDescent="0.3">
      <c r="A522" t="s">
        <v>18</v>
      </c>
      <c r="B522">
        <v>1</v>
      </c>
      <c r="C522">
        <v>10</v>
      </c>
      <c r="D522">
        <v>0.15</v>
      </c>
      <c r="E522" t="s">
        <v>0</v>
      </c>
      <c r="F522">
        <v>12140.33</v>
      </c>
      <c r="G522">
        <v>0</v>
      </c>
      <c r="H522">
        <v>787.05</v>
      </c>
      <c r="I522">
        <v>0.99099999999999999</v>
      </c>
      <c r="J522">
        <v>4.3671388277326972E-2</v>
      </c>
      <c r="L522" s="33"/>
    </row>
    <row r="523" spans="1:12" x14ac:dyDescent="0.3">
      <c r="A523" t="s">
        <v>18</v>
      </c>
      <c r="B523">
        <v>1</v>
      </c>
      <c r="C523">
        <v>10</v>
      </c>
      <c r="D523">
        <v>0.2</v>
      </c>
      <c r="E523" t="s">
        <v>0</v>
      </c>
      <c r="F523">
        <v>12244.78</v>
      </c>
      <c r="G523">
        <v>0</v>
      </c>
      <c r="H523">
        <v>836.15</v>
      </c>
      <c r="I523">
        <v>0.999</v>
      </c>
      <c r="J523">
        <v>5.2650672737104331E-2</v>
      </c>
      <c r="L523" s="33"/>
    </row>
    <row r="524" spans="1:12" x14ac:dyDescent="0.3">
      <c r="A524" t="s">
        <v>18</v>
      </c>
      <c r="B524">
        <v>1</v>
      </c>
      <c r="C524">
        <v>25</v>
      </c>
      <c r="D524">
        <v>0.05</v>
      </c>
      <c r="E524" t="s">
        <v>0</v>
      </c>
      <c r="F524">
        <v>11746.73</v>
      </c>
      <c r="G524">
        <v>0</v>
      </c>
      <c r="H524">
        <v>1159.46</v>
      </c>
      <c r="I524">
        <v>0.8</v>
      </c>
      <c r="J524">
        <v>9.8346590923743538E-3</v>
      </c>
      <c r="L524" s="33"/>
    </row>
    <row r="525" spans="1:12" x14ac:dyDescent="0.3">
      <c r="A525" t="s">
        <v>18</v>
      </c>
      <c r="B525">
        <v>1</v>
      </c>
      <c r="C525">
        <v>25</v>
      </c>
      <c r="D525">
        <v>0.1</v>
      </c>
      <c r="E525" t="s">
        <v>0</v>
      </c>
      <c r="F525">
        <v>12244.78</v>
      </c>
      <c r="G525">
        <v>0</v>
      </c>
      <c r="H525">
        <v>1664.02</v>
      </c>
      <c r="I525">
        <v>0.371</v>
      </c>
      <c r="J525">
        <v>5.2650672737104331E-2</v>
      </c>
      <c r="L525" s="33"/>
    </row>
    <row r="526" spans="1:12" x14ac:dyDescent="0.3">
      <c r="A526" t="s">
        <v>18</v>
      </c>
      <c r="B526">
        <v>1</v>
      </c>
      <c r="C526">
        <v>25</v>
      </c>
      <c r="D526">
        <v>0.15</v>
      </c>
      <c r="E526" t="s">
        <v>0</v>
      </c>
      <c r="F526">
        <v>12371.74</v>
      </c>
      <c r="G526">
        <v>0</v>
      </c>
      <c r="H526">
        <v>2173.39</v>
      </c>
      <c r="I526">
        <v>0.77200000000000002</v>
      </c>
      <c r="J526">
        <v>6.3565081114445698E-2</v>
      </c>
      <c r="L526" s="33"/>
    </row>
    <row r="527" spans="1:12" x14ac:dyDescent="0.3">
      <c r="A527" t="s">
        <v>18</v>
      </c>
      <c r="B527">
        <v>1</v>
      </c>
      <c r="C527">
        <v>25</v>
      </c>
      <c r="D527">
        <v>0.2</v>
      </c>
      <c r="E527" t="s">
        <v>0</v>
      </c>
      <c r="F527">
        <v>12580.85</v>
      </c>
      <c r="G527">
        <v>0</v>
      </c>
      <c r="H527">
        <v>3291.51</v>
      </c>
      <c r="I527">
        <v>0.77300000000000002</v>
      </c>
      <c r="J527">
        <v>8.154170316694942E-2</v>
      </c>
      <c r="L527" s="33"/>
    </row>
    <row r="528" spans="1:12" x14ac:dyDescent="0.3">
      <c r="A528" t="s">
        <v>18</v>
      </c>
      <c r="B528">
        <v>1</v>
      </c>
      <c r="C528">
        <v>50</v>
      </c>
      <c r="D528">
        <v>0.05</v>
      </c>
      <c r="E528" t="s">
        <v>0</v>
      </c>
      <c r="F528">
        <v>12102.64</v>
      </c>
      <c r="G528">
        <v>0</v>
      </c>
      <c r="H528">
        <v>1555.84</v>
      </c>
      <c r="I528">
        <v>8.5999999999999993E-2</v>
      </c>
      <c r="J528">
        <v>4.0431280749428478E-2</v>
      </c>
      <c r="L528" s="33"/>
    </row>
    <row r="529" spans="1:12" x14ac:dyDescent="0.3">
      <c r="A529" t="s">
        <v>18</v>
      </c>
      <c r="B529">
        <v>1</v>
      </c>
      <c r="C529">
        <v>50</v>
      </c>
      <c r="D529">
        <v>0.1</v>
      </c>
      <c r="E529" t="s">
        <v>0</v>
      </c>
      <c r="F529">
        <v>12347.4</v>
      </c>
      <c r="G529">
        <v>0</v>
      </c>
      <c r="H529">
        <v>2084.2600000000002</v>
      </c>
      <c r="I529">
        <v>3.3000000000000002E-2</v>
      </c>
      <c r="J529">
        <v>6.1472637038323397E-2</v>
      </c>
      <c r="L529" s="33"/>
    </row>
    <row r="530" spans="1:12" x14ac:dyDescent="0.3">
      <c r="A530" t="s">
        <v>18</v>
      </c>
      <c r="B530">
        <v>1</v>
      </c>
      <c r="C530">
        <v>50</v>
      </c>
      <c r="D530">
        <v>0.15</v>
      </c>
      <c r="E530" t="s">
        <v>1</v>
      </c>
      <c r="F530">
        <v>12656.35</v>
      </c>
      <c r="G530">
        <v>0.39</v>
      </c>
      <c r="H530">
        <v>3600.12</v>
      </c>
      <c r="I530">
        <v>0.186</v>
      </c>
      <c r="J530">
        <v>8.8032234298717427E-2</v>
      </c>
      <c r="L530" s="33"/>
    </row>
    <row r="531" spans="1:12" x14ac:dyDescent="0.3">
      <c r="A531" t="s">
        <v>18</v>
      </c>
      <c r="B531">
        <v>1</v>
      </c>
      <c r="C531">
        <v>50</v>
      </c>
      <c r="D531">
        <v>0.2</v>
      </c>
      <c r="E531" t="s">
        <v>1</v>
      </c>
      <c r="F531">
        <v>14086.9</v>
      </c>
      <c r="G531">
        <v>8.01</v>
      </c>
      <c r="H531">
        <v>3600.33</v>
      </c>
      <c r="I531">
        <v>0.17299999999999999</v>
      </c>
      <c r="J531">
        <v>0.21101275496826521</v>
      </c>
      <c r="L531" s="33"/>
    </row>
    <row r="532" spans="1:12" x14ac:dyDescent="0.3">
      <c r="A532" t="s">
        <v>18</v>
      </c>
      <c r="B532">
        <v>2</v>
      </c>
      <c r="C532">
        <v>5</v>
      </c>
      <c r="D532">
        <v>0.05</v>
      </c>
      <c r="E532" t="s">
        <v>0</v>
      </c>
      <c r="F532">
        <v>11675.93</v>
      </c>
      <c r="G532">
        <v>0</v>
      </c>
      <c r="H532">
        <v>344.45</v>
      </c>
      <c r="I532">
        <v>0.98099999999999998</v>
      </c>
      <c r="J532">
        <v>3.7481742694713827E-3</v>
      </c>
      <c r="L532" s="33"/>
    </row>
    <row r="533" spans="1:12" x14ac:dyDescent="0.3">
      <c r="A533" t="s">
        <v>18</v>
      </c>
      <c r="B533">
        <v>2</v>
      </c>
      <c r="C533">
        <v>5</v>
      </c>
      <c r="D533">
        <v>0.1</v>
      </c>
      <c r="E533" t="s">
        <v>0</v>
      </c>
      <c r="F533">
        <v>11751.11</v>
      </c>
      <c r="G533">
        <v>0</v>
      </c>
      <c r="H533">
        <v>607.79999999999995</v>
      </c>
      <c r="I533">
        <v>1</v>
      </c>
      <c r="J533">
        <v>1.0211195865316824E-2</v>
      </c>
      <c r="L533" s="33"/>
    </row>
    <row r="534" spans="1:12" x14ac:dyDescent="0.3">
      <c r="A534" t="s">
        <v>18</v>
      </c>
      <c r="B534">
        <v>2</v>
      </c>
      <c r="C534">
        <v>5</v>
      </c>
      <c r="D534">
        <v>0.15</v>
      </c>
      <c r="E534" t="s">
        <v>0</v>
      </c>
      <c r="F534">
        <v>12140.33</v>
      </c>
      <c r="G534">
        <v>0</v>
      </c>
      <c r="H534">
        <v>815.43</v>
      </c>
      <c r="I534">
        <v>0.99099999999999999</v>
      </c>
      <c r="J534">
        <v>4.3671388277326972E-2</v>
      </c>
      <c r="L534" s="33"/>
    </row>
    <row r="535" spans="1:12" x14ac:dyDescent="0.3">
      <c r="A535" t="s">
        <v>18</v>
      </c>
      <c r="B535">
        <v>2</v>
      </c>
      <c r="C535">
        <v>5</v>
      </c>
      <c r="D535">
        <v>0.2</v>
      </c>
      <c r="E535" t="s">
        <v>0</v>
      </c>
      <c r="F535">
        <v>12295.93</v>
      </c>
      <c r="G535">
        <v>0</v>
      </c>
      <c r="H535">
        <v>1201.73</v>
      </c>
      <c r="I535">
        <v>0.999</v>
      </c>
      <c r="J535">
        <v>5.7047900119752581E-2</v>
      </c>
      <c r="L535" s="33"/>
    </row>
    <row r="536" spans="1:12" x14ac:dyDescent="0.3">
      <c r="A536" t="s">
        <v>18</v>
      </c>
      <c r="B536">
        <v>2</v>
      </c>
      <c r="C536">
        <v>10</v>
      </c>
      <c r="D536">
        <v>0.05</v>
      </c>
      <c r="E536" t="s">
        <v>0</v>
      </c>
      <c r="F536">
        <v>11745.55</v>
      </c>
      <c r="G536">
        <v>0</v>
      </c>
      <c r="H536">
        <v>586.73</v>
      </c>
      <c r="I536">
        <v>0.89</v>
      </c>
      <c r="J536">
        <v>9.7332176786593116E-3</v>
      </c>
      <c r="L536" s="33"/>
    </row>
    <row r="537" spans="1:12" x14ac:dyDescent="0.3">
      <c r="A537" t="s">
        <v>18</v>
      </c>
      <c r="B537">
        <v>2</v>
      </c>
      <c r="C537">
        <v>10</v>
      </c>
      <c r="D537">
        <v>0.1</v>
      </c>
      <c r="E537" t="s">
        <v>0</v>
      </c>
      <c r="F537">
        <v>12140.33</v>
      </c>
      <c r="G537">
        <v>0</v>
      </c>
      <c r="H537">
        <v>1145.98</v>
      </c>
      <c r="I537">
        <v>0.66900000000000004</v>
      </c>
      <c r="J537">
        <v>4.3671388277326972E-2</v>
      </c>
      <c r="L537" s="33"/>
    </row>
    <row r="538" spans="1:12" x14ac:dyDescent="0.3">
      <c r="A538" t="s">
        <v>18</v>
      </c>
      <c r="B538">
        <v>2</v>
      </c>
      <c r="C538">
        <v>10</v>
      </c>
      <c r="D538">
        <v>0.15</v>
      </c>
      <c r="E538" t="s">
        <v>0</v>
      </c>
      <c r="F538">
        <v>12465.75</v>
      </c>
      <c r="G538">
        <v>0</v>
      </c>
      <c r="H538">
        <v>2787.5</v>
      </c>
      <c r="I538">
        <v>0.36299999999999999</v>
      </c>
      <c r="J538">
        <v>7.1646866964743872E-2</v>
      </c>
      <c r="L538" s="33"/>
    </row>
    <row r="539" spans="1:12" x14ac:dyDescent="0.3">
      <c r="A539" t="s">
        <v>18</v>
      </c>
      <c r="B539">
        <v>2</v>
      </c>
      <c r="C539">
        <v>10</v>
      </c>
      <c r="D539">
        <v>0.2</v>
      </c>
      <c r="E539" t="s">
        <v>0</v>
      </c>
      <c r="F539">
        <v>12586.02</v>
      </c>
      <c r="G539">
        <v>0</v>
      </c>
      <c r="H539">
        <v>1117.05</v>
      </c>
      <c r="I539">
        <v>0.94599999999999995</v>
      </c>
      <c r="J539">
        <v>8.1986154106700848E-2</v>
      </c>
      <c r="L539" s="33"/>
    </row>
    <row r="540" spans="1:12" x14ac:dyDescent="0.3">
      <c r="A540" t="s">
        <v>18</v>
      </c>
      <c r="B540">
        <v>2</v>
      </c>
      <c r="C540">
        <v>25</v>
      </c>
      <c r="D540">
        <v>0.05</v>
      </c>
      <c r="E540" t="s">
        <v>0</v>
      </c>
      <c r="F540">
        <v>12244.78</v>
      </c>
      <c r="G540">
        <v>0</v>
      </c>
      <c r="H540">
        <v>1878.04</v>
      </c>
      <c r="I540">
        <v>0</v>
      </c>
      <c r="J540">
        <v>5.2650672737104331E-2</v>
      </c>
      <c r="L540" s="33"/>
    </row>
    <row r="541" spans="1:12" x14ac:dyDescent="0.3">
      <c r="A541" t="s">
        <v>18</v>
      </c>
      <c r="B541">
        <v>2</v>
      </c>
      <c r="C541">
        <v>25</v>
      </c>
      <c r="D541">
        <v>0.1</v>
      </c>
      <c r="E541" t="s">
        <v>0</v>
      </c>
      <c r="F541">
        <v>12519.5</v>
      </c>
      <c r="G541">
        <v>0</v>
      </c>
      <c r="H541">
        <v>1217.95</v>
      </c>
      <c r="I541">
        <v>0</v>
      </c>
      <c r="J541">
        <v>7.6267609326764241E-2</v>
      </c>
      <c r="L541" s="33"/>
    </row>
    <row r="542" spans="1:12" x14ac:dyDescent="0.3">
      <c r="A542" t="s">
        <v>18</v>
      </c>
      <c r="B542">
        <v>2</v>
      </c>
      <c r="C542">
        <v>25</v>
      </c>
      <c r="D542">
        <v>0.15</v>
      </c>
      <c r="E542" t="s">
        <v>1</v>
      </c>
      <c r="F542">
        <v>13479.04</v>
      </c>
      <c r="G542">
        <v>3.76</v>
      </c>
      <c r="H542">
        <v>3600.31</v>
      </c>
      <c r="I542">
        <v>8.0000000000000002E-3</v>
      </c>
      <c r="J542">
        <v>0.15875667213705258</v>
      </c>
      <c r="L542" s="33"/>
    </row>
    <row r="543" spans="1:12" x14ac:dyDescent="0.3">
      <c r="A543" t="s">
        <v>18</v>
      </c>
      <c r="B543">
        <v>2</v>
      </c>
      <c r="C543">
        <v>25</v>
      </c>
      <c r="D543">
        <v>0.2</v>
      </c>
      <c r="E543" t="s">
        <v>1</v>
      </c>
      <c r="F543">
        <v>32118.29</v>
      </c>
      <c r="G543">
        <v>56.58</v>
      </c>
      <c r="H543">
        <v>3600.45</v>
      </c>
      <c r="I543">
        <v>0</v>
      </c>
      <c r="J543">
        <v>1.7611226641610065</v>
      </c>
      <c r="L543" s="33"/>
    </row>
    <row r="544" spans="1:12" x14ac:dyDescent="0.3">
      <c r="A544" t="s">
        <v>18</v>
      </c>
      <c r="B544">
        <v>2</v>
      </c>
      <c r="C544">
        <v>50</v>
      </c>
      <c r="D544">
        <v>0.05</v>
      </c>
      <c r="E544" t="s">
        <v>0</v>
      </c>
      <c r="F544">
        <v>12244.78</v>
      </c>
      <c r="G544">
        <v>0</v>
      </c>
      <c r="H544">
        <v>2816.97</v>
      </c>
      <c r="I544">
        <v>0</v>
      </c>
      <c r="J544">
        <v>5.2650672737104331E-2</v>
      </c>
      <c r="L544" s="33"/>
    </row>
    <row r="545" spans="1:12" x14ac:dyDescent="0.3">
      <c r="A545" t="s">
        <v>18</v>
      </c>
      <c r="B545">
        <v>2</v>
      </c>
      <c r="C545">
        <v>50</v>
      </c>
      <c r="D545">
        <v>0.1</v>
      </c>
      <c r="E545" t="s">
        <v>0</v>
      </c>
      <c r="F545">
        <v>12519.5</v>
      </c>
      <c r="G545">
        <v>0</v>
      </c>
      <c r="H545">
        <v>1335.48</v>
      </c>
      <c r="I545">
        <v>0</v>
      </c>
      <c r="J545">
        <v>7.6267609326764241E-2</v>
      </c>
      <c r="L545" s="33"/>
    </row>
    <row r="546" spans="1:12" x14ac:dyDescent="0.3">
      <c r="A546" t="s">
        <v>18</v>
      </c>
      <c r="B546">
        <v>2</v>
      </c>
      <c r="C546">
        <v>50</v>
      </c>
      <c r="D546">
        <v>0.15</v>
      </c>
      <c r="E546" t="s">
        <v>1</v>
      </c>
      <c r="F546">
        <v>13392.81</v>
      </c>
      <c r="G546">
        <v>2.54</v>
      </c>
      <c r="H546">
        <v>3600.19</v>
      </c>
      <c r="I546">
        <v>0</v>
      </c>
      <c r="J546">
        <v>0.15134371187887541</v>
      </c>
      <c r="L546" s="33"/>
    </row>
    <row r="547" spans="1:12" x14ac:dyDescent="0.3">
      <c r="A547" t="s">
        <v>18</v>
      </c>
      <c r="B547">
        <v>2</v>
      </c>
      <c r="C547">
        <v>50</v>
      </c>
      <c r="D547">
        <v>0.2</v>
      </c>
      <c r="E547" t="s">
        <v>1</v>
      </c>
      <c r="F547">
        <v>21671.22</v>
      </c>
      <c r="G547">
        <v>33.85</v>
      </c>
      <c r="H547">
        <v>3600.56</v>
      </c>
      <c r="I547">
        <v>0</v>
      </c>
      <c r="J547">
        <v>0.86301626587278735</v>
      </c>
      <c r="L547" s="33"/>
    </row>
    <row r="548" spans="1:12" x14ac:dyDescent="0.3">
      <c r="A548" t="s">
        <v>18</v>
      </c>
      <c r="B548">
        <v>3</v>
      </c>
      <c r="C548">
        <v>0</v>
      </c>
      <c r="D548">
        <v>0.05</v>
      </c>
      <c r="E548" t="s">
        <v>0</v>
      </c>
      <c r="F548">
        <v>12519.5</v>
      </c>
      <c r="G548">
        <v>0</v>
      </c>
      <c r="H548">
        <v>939.31</v>
      </c>
      <c r="I548">
        <v>0</v>
      </c>
      <c r="J548">
        <v>7.6267609326764241E-2</v>
      </c>
      <c r="L548" s="33"/>
    </row>
    <row r="549" spans="1:12" x14ac:dyDescent="0.3">
      <c r="A549" t="s">
        <v>18</v>
      </c>
      <c r="B549">
        <v>3</v>
      </c>
      <c r="C549">
        <v>0</v>
      </c>
      <c r="D549">
        <v>0.1</v>
      </c>
      <c r="E549" t="s">
        <v>1</v>
      </c>
      <c r="F549">
        <v>67991.990000000005</v>
      </c>
      <c r="G549">
        <v>78.510000000000005</v>
      </c>
      <c r="H549">
        <v>3600.47</v>
      </c>
      <c r="I549">
        <v>0</v>
      </c>
      <c r="J549">
        <v>4.8450877855081487</v>
      </c>
      <c r="L549" s="33"/>
    </row>
    <row r="550" spans="1:12" x14ac:dyDescent="0.3">
      <c r="A550" t="s">
        <v>18</v>
      </c>
      <c r="B550">
        <v>3</v>
      </c>
      <c r="C550">
        <v>0</v>
      </c>
      <c r="D550">
        <v>0.15</v>
      </c>
      <c r="E550" t="s">
        <v>4</v>
      </c>
      <c r="F550">
        <v>0</v>
      </c>
      <c r="G550">
        <v>0</v>
      </c>
      <c r="H550">
        <v>0.65</v>
      </c>
      <c r="J550">
        <v>0</v>
      </c>
      <c r="L550" s="33"/>
    </row>
    <row r="551" spans="1:12" x14ac:dyDescent="0.3">
      <c r="A551" t="s">
        <v>18</v>
      </c>
      <c r="B551">
        <v>3</v>
      </c>
      <c r="C551">
        <v>0</v>
      </c>
      <c r="D551">
        <v>0.2</v>
      </c>
      <c r="E551" t="s">
        <v>4</v>
      </c>
      <c r="F551">
        <v>0</v>
      </c>
      <c r="G551">
        <v>0</v>
      </c>
      <c r="H551">
        <v>0.85</v>
      </c>
      <c r="J551">
        <v>0</v>
      </c>
      <c r="L551" s="33"/>
    </row>
    <row r="552" spans="1:12" x14ac:dyDescent="0.3">
      <c r="A552" t="s">
        <v>18</v>
      </c>
      <c r="B552">
        <v>3</v>
      </c>
      <c r="C552">
        <v>10</v>
      </c>
      <c r="D552">
        <v>0.05</v>
      </c>
      <c r="E552" t="s">
        <v>0</v>
      </c>
      <c r="F552">
        <v>12519.5</v>
      </c>
      <c r="G552">
        <v>0</v>
      </c>
      <c r="H552">
        <v>970.81</v>
      </c>
      <c r="I552">
        <v>0</v>
      </c>
      <c r="J552">
        <v>7.6267609326764241E-2</v>
      </c>
      <c r="L552" s="33"/>
    </row>
    <row r="553" spans="1:12" x14ac:dyDescent="0.3">
      <c r="A553" t="s">
        <v>18</v>
      </c>
      <c r="B553">
        <v>3</v>
      </c>
      <c r="C553">
        <v>10</v>
      </c>
      <c r="D553">
        <v>0.1</v>
      </c>
      <c r="E553" t="s">
        <v>1</v>
      </c>
      <c r="F553">
        <v>58939.73</v>
      </c>
      <c r="G553">
        <v>75.2</v>
      </c>
      <c r="H553">
        <v>3600.31</v>
      </c>
      <c r="I553">
        <v>0</v>
      </c>
      <c r="J553">
        <v>4.0668894365961075</v>
      </c>
      <c r="L553" s="33"/>
    </row>
    <row r="554" spans="1:12" x14ac:dyDescent="0.3">
      <c r="A554" t="s">
        <v>18</v>
      </c>
      <c r="B554">
        <v>3</v>
      </c>
      <c r="C554">
        <v>10</v>
      </c>
      <c r="D554">
        <v>0.15</v>
      </c>
      <c r="E554" t="s">
        <v>4</v>
      </c>
      <c r="F554">
        <v>0</v>
      </c>
      <c r="G554">
        <v>0</v>
      </c>
      <c r="H554">
        <v>0.8</v>
      </c>
      <c r="J554">
        <v>0</v>
      </c>
      <c r="L554" s="33"/>
    </row>
    <row r="555" spans="1:12" x14ac:dyDescent="0.3">
      <c r="A555" t="s">
        <v>18</v>
      </c>
      <c r="B555">
        <v>3</v>
      </c>
      <c r="C555">
        <v>10</v>
      </c>
      <c r="D555">
        <v>0.2</v>
      </c>
      <c r="E555" t="s">
        <v>4</v>
      </c>
      <c r="F555">
        <v>0</v>
      </c>
      <c r="G555">
        <v>0</v>
      </c>
      <c r="H555">
        <v>0.77</v>
      </c>
      <c r="J555">
        <v>0</v>
      </c>
      <c r="L555" s="33"/>
    </row>
    <row r="556" spans="1:12" x14ac:dyDescent="0.3">
      <c r="A556" t="s">
        <v>18</v>
      </c>
      <c r="B556">
        <v>3</v>
      </c>
      <c r="C556">
        <v>25</v>
      </c>
      <c r="D556">
        <v>0.05</v>
      </c>
      <c r="E556" t="s">
        <v>0</v>
      </c>
      <c r="F556">
        <v>12519.5</v>
      </c>
      <c r="G556">
        <v>0</v>
      </c>
      <c r="H556">
        <v>888.72</v>
      </c>
      <c r="I556">
        <v>0</v>
      </c>
      <c r="J556">
        <v>7.6267609326764241E-2</v>
      </c>
      <c r="L556" s="33"/>
    </row>
    <row r="557" spans="1:12" x14ac:dyDescent="0.3">
      <c r="A557" t="s">
        <v>18</v>
      </c>
      <c r="B557">
        <v>3</v>
      </c>
      <c r="C557">
        <v>25</v>
      </c>
      <c r="D557">
        <v>0.1</v>
      </c>
      <c r="E557" t="s">
        <v>1</v>
      </c>
      <c r="F557">
        <v>16215.96</v>
      </c>
      <c r="G557">
        <v>10.08</v>
      </c>
      <c r="H557">
        <v>3600.22</v>
      </c>
      <c r="I557">
        <v>0</v>
      </c>
      <c r="J557">
        <v>0.3940422941921351</v>
      </c>
      <c r="L557" s="33"/>
    </row>
    <row r="558" spans="1:12" x14ac:dyDescent="0.3">
      <c r="A558" t="s">
        <v>18</v>
      </c>
      <c r="B558">
        <v>3</v>
      </c>
      <c r="C558">
        <v>25</v>
      </c>
      <c r="D558">
        <v>0.15</v>
      </c>
      <c r="E558" t="s">
        <v>4</v>
      </c>
      <c r="F558">
        <v>0</v>
      </c>
      <c r="G558">
        <v>0</v>
      </c>
      <c r="H558">
        <v>0.66</v>
      </c>
      <c r="J558">
        <v>0</v>
      </c>
      <c r="L558" s="33"/>
    </row>
    <row r="559" spans="1:12" x14ac:dyDescent="0.3">
      <c r="A559" t="s">
        <v>18</v>
      </c>
      <c r="B559">
        <v>3</v>
      </c>
      <c r="C559">
        <v>25</v>
      </c>
      <c r="D559">
        <v>0.2</v>
      </c>
      <c r="E559" t="s">
        <v>4</v>
      </c>
      <c r="F559">
        <v>0</v>
      </c>
      <c r="G559">
        <v>0</v>
      </c>
      <c r="H559">
        <v>0.76</v>
      </c>
      <c r="J559">
        <v>0</v>
      </c>
      <c r="L559" s="33"/>
    </row>
    <row r="560" spans="1:12" x14ac:dyDescent="0.3">
      <c r="A560" t="s">
        <v>18</v>
      </c>
      <c r="B560">
        <v>3</v>
      </c>
      <c r="C560">
        <v>50</v>
      </c>
      <c r="D560">
        <v>0.05</v>
      </c>
      <c r="E560" t="s">
        <v>0</v>
      </c>
      <c r="F560">
        <v>12519.5</v>
      </c>
      <c r="G560">
        <v>0</v>
      </c>
      <c r="H560">
        <v>575.23</v>
      </c>
      <c r="I560">
        <v>0</v>
      </c>
      <c r="J560">
        <v>7.6267609326764241E-2</v>
      </c>
      <c r="L560" s="33"/>
    </row>
    <row r="561" spans="1:12" x14ac:dyDescent="0.3">
      <c r="A561" t="s">
        <v>18</v>
      </c>
      <c r="B561">
        <v>3</v>
      </c>
      <c r="C561">
        <v>50</v>
      </c>
      <c r="D561">
        <v>0.1</v>
      </c>
      <c r="E561" t="s">
        <v>1</v>
      </c>
      <c r="F561">
        <v>18511.43</v>
      </c>
      <c r="G561">
        <v>21.07</v>
      </c>
      <c r="H561">
        <v>3600.91</v>
      </c>
      <c r="I561">
        <v>0</v>
      </c>
      <c r="J561">
        <v>0.59137765176882029</v>
      </c>
      <c r="L561" s="33"/>
    </row>
    <row r="562" spans="1:12" x14ac:dyDescent="0.3">
      <c r="A562" t="s">
        <v>18</v>
      </c>
      <c r="B562">
        <v>3</v>
      </c>
      <c r="C562">
        <v>50</v>
      </c>
      <c r="D562">
        <v>0.15</v>
      </c>
      <c r="E562" t="s">
        <v>4</v>
      </c>
      <c r="F562">
        <v>0</v>
      </c>
      <c r="G562">
        <v>0</v>
      </c>
      <c r="H562">
        <v>0.72</v>
      </c>
      <c r="J562">
        <v>0</v>
      </c>
      <c r="L562" s="33"/>
    </row>
    <row r="563" spans="1:12" x14ac:dyDescent="0.3">
      <c r="A563" t="s">
        <v>18</v>
      </c>
      <c r="B563">
        <v>3</v>
      </c>
      <c r="C563">
        <v>50</v>
      </c>
      <c r="D563">
        <v>0.2</v>
      </c>
      <c r="E563" t="s">
        <v>4</v>
      </c>
      <c r="F563">
        <v>0</v>
      </c>
      <c r="G563">
        <v>0</v>
      </c>
      <c r="H563">
        <v>0.73</v>
      </c>
      <c r="J563">
        <v>0</v>
      </c>
      <c r="L563" s="33"/>
    </row>
    <row r="564" spans="1:12" x14ac:dyDescent="0.3">
      <c r="A564" t="s">
        <v>17</v>
      </c>
      <c r="B564">
        <v>0</v>
      </c>
      <c r="C564">
        <v>0</v>
      </c>
      <c r="D564">
        <v>0.05</v>
      </c>
      <c r="E564" t="s">
        <v>0</v>
      </c>
      <c r="F564">
        <v>7874.52</v>
      </c>
      <c r="G564">
        <v>0</v>
      </c>
      <c r="H564">
        <v>1115.44</v>
      </c>
      <c r="I564">
        <v>1</v>
      </c>
      <c r="J564">
        <v>0</v>
      </c>
      <c r="L564" s="33"/>
    </row>
    <row r="565" spans="1:12" x14ac:dyDescent="0.3">
      <c r="A565" t="s">
        <v>17</v>
      </c>
      <c r="B565">
        <v>0</v>
      </c>
      <c r="C565">
        <v>0</v>
      </c>
      <c r="D565">
        <v>0.1</v>
      </c>
      <c r="E565" t="s">
        <v>0</v>
      </c>
      <c r="F565">
        <v>7874.52</v>
      </c>
      <c r="G565">
        <v>0</v>
      </c>
      <c r="H565">
        <v>1116.23</v>
      </c>
      <c r="I565">
        <v>1</v>
      </c>
      <c r="J565">
        <v>0</v>
      </c>
      <c r="L565" s="33"/>
    </row>
    <row r="566" spans="1:12" x14ac:dyDescent="0.3">
      <c r="A566" t="s">
        <v>17</v>
      </c>
      <c r="B566">
        <v>0</v>
      </c>
      <c r="C566">
        <v>0</v>
      </c>
      <c r="D566">
        <v>0.15</v>
      </c>
      <c r="E566" t="s">
        <v>0</v>
      </c>
      <c r="F566">
        <v>7874.52</v>
      </c>
      <c r="G566">
        <v>0</v>
      </c>
      <c r="H566">
        <v>1120.05</v>
      </c>
      <c r="I566">
        <v>1</v>
      </c>
      <c r="J566">
        <v>0</v>
      </c>
      <c r="L566" s="33"/>
    </row>
    <row r="567" spans="1:12" x14ac:dyDescent="0.3">
      <c r="A567" t="s">
        <v>17</v>
      </c>
      <c r="B567">
        <v>0</v>
      </c>
      <c r="C567">
        <v>0</v>
      </c>
      <c r="D567">
        <v>0.2</v>
      </c>
      <c r="E567" t="s">
        <v>0</v>
      </c>
      <c r="F567">
        <v>7874.52</v>
      </c>
      <c r="G567">
        <v>0</v>
      </c>
      <c r="H567">
        <v>1164.17</v>
      </c>
      <c r="I567">
        <v>1</v>
      </c>
      <c r="J567">
        <v>0</v>
      </c>
      <c r="L567" s="33"/>
    </row>
    <row r="568" spans="1:12" x14ac:dyDescent="0.3">
      <c r="A568" t="s">
        <v>17</v>
      </c>
      <c r="B568">
        <v>1</v>
      </c>
      <c r="C568">
        <v>5</v>
      </c>
      <c r="D568">
        <v>0.05</v>
      </c>
      <c r="E568" t="s">
        <v>0</v>
      </c>
      <c r="F568">
        <v>8125.55</v>
      </c>
      <c r="G568">
        <v>0</v>
      </c>
      <c r="H568">
        <v>1006.94</v>
      </c>
      <c r="I568">
        <v>0.87</v>
      </c>
      <c r="J568">
        <v>3.1878768483666331E-2</v>
      </c>
      <c r="L568" s="33"/>
    </row>
    <row r="569" spans="1:12" x14ac:dyDescent="0.3">
      <c r="A569" t="s">
        <v>17</v>
      </c>
      <c r="B569">
        <v>1</v>
      </c>
      <c r="C569">
        <v>5</v>
      </c>
      <c r="D569">
        <v>0.1</v>
      </c>
      <c r="E569" t="s">
        <v>0</v>
      </c>
      <c r="F569">
        <v>8488.1</v>
      </c>
      <c r="G569">
        <v>0</v>
      </c>
      <c r="H569">
        <v>866.85</v>
      </c>
      <c r="I569">
        <v>0.996</v>
      </c>
      <c r="J569">
        <v>7.7919670024331644E-2</v>
      </c>
      <c r="L569" s="33"/>
    </row>
    <row r="570" spans="1:12" x14ac:dyDescent="0.3">
      <c r="A570" t="s">
        <v>17</v>
      </c>
      <c r="B570">
        <v>1</v>
      </c>
      <c r="C570">
        <v>5</v>
      </c>
      <c r="D570">
        <v>0.15</v>
      </c>
      <c r="E570" t="s">
        <v>0</v>
      </c>
      <c r="F570">
        <v>9267.14</v>
      </c>
      <c r="G570">
        <v>0</v>
      </c>
      <c r="H570">
        <v>2398.91</v>
      </c>
      <c r="I570">
        <v>0.99099999999999999</v>
      </c>
      <c r="J570">
        <v>0.17685141443541941</v>
      </c>
      <c r="L570" s="33"/>
    </row>
    <row r="571" spans="1:12" x14ac:dyDescent="0.3">
      <c r="A571" t="s">
        <v>17</v>
      </c>
      <c r="B571">
        <v>1</v>
      </c>
      <c r="C571">
        <v>5</v>
      </c>
      <c r="D571">
        <v>0.2</v>
      </c>
      <c r="E571" t="s">
        <v>0</v>
      </c>
      <c r="F571">
        <v>9697.15</v>
      </c>
      <c r="G571">
        <v>0</v>
      </c>
      <c r="H571">
        <v>2144.17</v>
      </c>
      <c r="I571">
        <v>1</v>
      </c>
      <c r="J571">
        <v>0.23145918735364179</v>
      </c>
      <c r="L571" s="33"/>
    </row>
    <row r="572" spans="1:12" x14ac:dyDescent="0.3">
      <c r="A572" t="s">
        <v>17</v>
      </c>
      <c r="B572">
        <v>1</v>
      </c>
      <c r="C572">
        <v>10</v>
      </c>
      <c r="D572">
        <v>0.05</v>
      </c>
      <c r="E572" t="s">
        <v>0</v>
      </c>
      <c r="F572">
        <v>8125.55</v>
      </c>
      <c r="G572">
        <v>0</v>
      </c>
      <c r="H572">
        <v>1451.55</v>
      </c>
      <c r="I572">
        <v>0.87</v>
      </c>
      <c r="J572">
        <v>3.1878768483666331E-2</v>
      </c>
      <c r="L572" s="33"/>
    </row>
    <row r="573" spans="1:12" x14ac:dyDescent="0.3">
      <c r="A573" t="s">
        <v>17</v>
      </c>
      <c r="B573">
        <v>1</v>
      </c>
      <c r="C573">
        <v>10</v>
      </c>
      <c r="D573">
        <v>0.1</v>
      </c>
      <c r="E573" t="s">
        <v>0</v>
      </c>
      <c r="F573">
        <v>8488.1</v>
      </c>
      <c r="G573">
        <v>0</v>
      </c>
      <c r="H573">
        <v>893.27</v>
      </c>
      <c r="I573">
        <v>0.996</v>
      </c>
      <c r="J573">
        <v>7.7919670024331644E-2</v>
      </c>
      <c r="L573" s="33"/>
    </row>
    <row r="574" spans="1:12" x14ac:dyDescent="0.3">
      <c r="A574" t="s">
        <v>17</v>
      </c>
      <c r="B574">
        <v>1</v>
      </c>
      <c r="C574">
        <v>10</v>
      </c>
      <c r="D574">
        <v>0.15</v>
      </c>
      <c r="E574" t="s">
        <v>0</v>
      </c>
      <c r="F574">
        <v>9267.14</v>
      </c>
      <c r="G574">
        <v>0</v>
      </c>
      <c r="H574">
        <v>2010.08</v>
      </c>
      <c r="I574">
        <v>0.99099999999999999</v>
      </c>
      <c r="J574">
        <v>0.17685141443541941</v>
      </c>
      <c r="L574" s="33"/>
    </row>
    <row r="575" spans="1:12" x14ac:dyDescent="0.3">
      <c r="A575" t="s">
        <v>17</v>
      </c>
      <c r="B575">
        <v>1</v>
      </c>
      <c r="C575">
        <v>10</v>
      </c>
      <c r="D575">
        <v>0.2</v>
      </c>
      <c r="E575" t="s">
        <v>0</v>
      </c>
      <c r="F575">
        <v>9697.15</v>
      </c>
      <c r="G575">
        <v>0</v>
      </c>
      <c r="H575">
        <v>2128.1799999999998</v>
      </c>
      <c r="I575">
        <v>1</v>
      </c>
      <c r="J575">
        <v>0.23145918735364179</v>
      </c>
      <c r="L575" s="33"/>
    </row>
    <row r="576" spans="1:12" x14ac:dyDescent="0.3">
      <c r="A576" t="s">
        <v>17</v>
      </c>
      <c r="B576">
        <v>1</v>
      </c>
      <c r="C576">
        <v>25</v>
      </c>
      <c r="D576">
        <v>0.05</v>
      </c>
      <c r="E576" t="s">
        <v>0</v>
      </c>
      <c r="F576">
        <v>8125.55</v>
      </c>
      <c r="G576">
        <v>0</v>
      </c>
      <c r="H576">
        <v>1080.8399999999999</v>
      </c>
      <c r="I576">
        <v>0.87</v>
      </c>
      <c r="J576">
        <v>3.1878768483666331E-2</v>
      </c>
      <c r="L576" s="33"/>
    </row>
    <row r="577" spans="1:12" x14ac:dyDescent="0.3">
      <c r="A577" t="s">
        <v>17</v>
      </c>
      <c r="B577">
        <v>1</v>
      </c>
      <c r="C577">
        <v>25</v>
      </c>
      <c r="D577">
        <v>0.1</v>
      </c>
      <c r="E577" t="s">
        <v>0</v>
      </c>
      <c r="F577">
        <v>8488.1</v>
      </c>
      <c r="G577">
        <v>0</v>
      </c>
      <c r="H577">
        <v>1003.86</v>
      </c>
      <c r="I577">
        <v>0.996</v>
      </c>
      <c r="J577">
        <v>7.7919670024331644E-2</v>
      </c>
      <c r="L577" s="33"/>
    </row>
    <row r="578" spans="1:12" x14ac:dyDescent="0.3">
      <c r="A578" t="s">
        <v>17</v>
      </c>
      <c r="B578">
        <v>1</v>
      </c>
      <c r="C578">
        <v>25</v>
      </c>
      <c r="D578">
        <v>0.15</v>
      </c>
      <c r="E578" t="s">
        <v>0</v>
      </c>
      <c r="F578">
        <v>9267.14</v>
      </c>
      <c r="G578">
        <v>0</v>
      </c>
      <c r="H578">
        <v>1861.17</v>
      </c>
      <c r="I578">
        <v>0.99099999999999999</v>
      </c>
      <c r="J578">
        <v>0.17685141443541941</v>
      </c>
      <c r="L578" s="33"/>
    </row>
    <row r="579" spans="1:12" x14ac:dyDescent="0.3">
      <c r="A579" t="s">
        <v>17</v>
      </c>
      <c r="B579">
        <v>1</v>
      </c>
      <c r="C579">
        <v>25</v>
      </c>
      <c r="D579">
        <v>0.2</v>
      </c>
      <c r="E579" t="s">
        <v>0</v>
      </c>
      <c r="F579">
        <v>9697.15</v>
      </c>
      <c r="G579">
        <v>0</v>
      </c>
      <c r="H579">
        <v>1923.22</v>
      </c>
      <c r="I579">
        <v>1</v>
      </c>
      <c r="J579">
        <v>0.23145918735364179</v>
      </c>
      <c r="L579" s="33"/>
    </row>
    <row r="580" spans="1:12" x14ac:dyDescent="0.3">
      <c r="A580" t="s">
        <v>17</v>
      </c>
      <c r="B580">
        <v>1</v>
      </c>
      <c r="C580">
        <v>50</v>
      </c>
      <c r="D580">
        <v>0.05</v>
      </c>
      <c r="E580" t="s">
        <v>0</v>
      </c>
      <c r="F580">
        <v>8488.1</v>
      </c>
      <c r="G580">
        <v>0</v>
      </c>
      <c r="H580">
        <v>793.01</v>
      </c>
      <c r="I580">
        <v>1E-3</v>
      </c>
      <c r="J580">
        <v>7.7919670024331644E-2</v>
      </c>
      <c r="L580" s="33"/>
    </row>
    <row r="581" spans="1:12" x14ac:dyDescent="0.3">
      <c r="A581" t="s">
        <v>17</v>
      </c>
      <c r="B581">
        <v>1</v>
      </c>
      <c r="C581">
        <v>50</v>
      </c>
      <c r="D581">
        <v>0.1</v>
      </c>
      <c r="E581" t="s">
        <v>0</v>
      </c>
      <c r="F581">
        <v>9671.91</v>
      </c>
      <c r="G581">
        <v>0</v>
      </c>
      <c r="H581">
        <v>1933.26</v>
      </c>
      <c r="I581">
        <v>0.04</v>
      </c>
      <c r="J581">
        <v>0.22825391261943584</v>
      </c>
      <c r="L581" s="33"/>
    </row>
    <row r="582" spans="1:12" x14ac:dyDescent="0.3">
      <c r="A582" t="s">
        <v>17</v>
      </c>
      <c r="B582">
        <v>1</v>
      </c>
      <c r="C582">
        <v>50</v>
      </c>
      <c r="D582">
        <v>0.15</v>
      </c>
      <c r="E582" t="s">
        <v>1</v>
      </c>
      <c r="F582">
        <v>10884.26</v>
      </c>
      <c r="G582">
        <v>4.97</v>
      </c>
      <c r="H582">
        <v>3804.17</v>
      </c>
      <c r="I582">
        <v>8.5999999999999993E-2</v>
      </c>
      <c r="J582">
        <v>0.38221250311130062</v>
      </c>
      <c r="L582" s="33"/>
    </row>
    <row r="583" spans="1:12" x14ac:dyDescent="0.3">
      <c r="A583" t="s">
        <v>17</v>
      </c>
      <c r="B583">
        <v>1</v>
      </c>
      <c r="C583">
        <v>50</v>
      </c>
      <c r="D583">
        <v>0.2</v>
      </c>
      <c r="E583" t="s">
        <v>1</v>
      </c>
      <c r="F583">
        <v>15292.46</v>
      </c>
      <c r="G583">
        <v>27.49</v>
      </c>
      <c r="H583">
        <v>3603.57</v>
      </c>
      <c r="I583">
        <v>0.19</v>
      </c>
      <c r="J583">
        <v>0.9420180531638751</v>
      </c>
      <c r="L583" s="33"/>
    </row>
    <row r="584" spans="1:12" x14ac:dyDescent="0.3">
      <c r="A584" t="s">
        <v>17</v>
      </c>
      <c r="B584">
        <v>2</v>
      </c>
      <c r="C584">
        <v>5</v>
      </c>
      <c r="D584">
        <v>0.05</v>
      </c>
      <c r="E584" t="s">
        <v>0</v>
      </c>
      <c r="F584">
        <v>8110.21</v>
      </c>
      <c r="G584">
        <v>0</v>
      </c>
      <c r="H584">
        <v>1011.78</v>
      </c>
      <c r="I584">
        <v>0.96699999999999997</v>
      </c>
      <c r="J584">
        <v>2.9930713237124262E-2</v>
      </c>
      <c r="L584" s="33"/>
    </row>
    <row r="585" spans="1:12" x14ac:dyDescent="0.3">
      <c r="A585" t="s">
        <v>17</v>
      </c>
      <c r="B585">
        <v>2</v>
      </c>
      <c r="C585">
        <v>5</v>
      </c>
      <c r="D585">
        <v>0.1</v>
      </c>
      <c r="E585" t="s">
        <v>0</v>
      </c>
      <c r="F585">
        <v>8499.49</v>
      </c>
      <c r="G585">
        <v>0</v>
      </c>
      <c r="H585">
        <v>529.53</v>
      </c>
      <c r="I585">
        <v>0.99</v>
      </c>
      <c r="J585">
        <v>7.9366107394482466E-2</v>
      </c>
      <c r="L585" s="33"/>
    </row>
    <row r="586" spans="1:12" x14ac:dyDescent="0.3">
      <c r="A586" t="s">
        <v>17</v>
      </c>
      <c r="B586">
        <v>2</v>
      </c>
      <c r="C586">
        <v>5</v>
      </c>
      <c r="D586">
        <v>0.15</v>
      </c>
      <c r="E586" t="s">
        <v>0</v>
      </c>
      <c r="F586">
        <v>8974.74</v>
      </c>
      <c r="G586">
        <v>0</v>
      </c>
      <c r="H586">
        <v>2016.79</v>
      </c>
      <c r="I586">
        <v>1</v>
      </c>
      <c r="J586">
        <v>0.13971899239572694</v>
      </c>
      <c r="L586" s="33"/>
    </row>
    <row r="587" spans="1:12" x14ac:dyDescent="0.3">
      <c r="A587" t="s">
        <v>17</v>
      </c>
      <c r="B587">
        <v>2</v>
      </c>
      <c r="C587">
        <v>5</v>
      </c>
      <c r="D587">
        <v>0.2</v>
      </c>
      <c r="E587" t="s">
        <v>0</v>
      </c>
      <c r="F587">
        <v>9690.69</v>
      </c>
      <c r="G587">
        <v>0</v>
      </c>
      <c r="H587">
        <v>2373.9499999999998</v>
      </c>
      <c r="I587">
        <v>1</v>
      </c>
      <c r="J587">
        <v>0.23063881988997426</v>
      </c>
      <c r="L587" s="33"/>
    </row>
    <row r="588" spans="1:12" x14ac:dyDescent="0.3">
      <c r="A588" t="s">
        <v>17</v>
      </c>
      <c r="B588">
        <v>2</v>
      </c>
      <c r="C588">
        <v>10</v>
      </c>
      <c r="D588">
        <v>0.05</v>
      </c>
      <c r="E588" t="s">
        <v>0</v>
      </c>
      <c r="F588">
        <v>8499.49</v>
      </c>
      <c r="G588">
        <v>0</v>
      </c>
      <c r="H588">
        <v>887.38</v>
      </c>
      <c r="I588">
        <v>0</v>
      </c>
      <c r="J588">
        <v>7.9366107394482466E-2</v>
      </c>
      <c r="L588" s="33"/>
    </row>
    <row r="589" spans="1:12" x14ac:dyDescent="0.3">
      <c r="A589" t="s">
        <v>17</v>
      </c>
      <c r="B589">
        <v>2</v>
      </c>
      <c r="C589">
        <v>10</v>
      </c>
      <c r="D589">
        <v>0.1</v>
      </c>
      <c r="E589" t="s">
        <v>0</v>
      </c>
      <c r="F589">
        <v>9260.51</v>
      </c>
      <c r="G589">
        <v>0</v>
      </c>
      <c r="H589">
        <v>2611.63</v>
      </c>
      <c r="I589">
        <v>0.26200000000000001</v>
      </c>
      <c r="J589">
        <v>0.17600945835428705</v>
      </c>
      <c r="L589" s="33"/>
    </row>
    <row r="590" spans="1:12" x14ac:dyDescent="0.3">
      <c r="A590" t="s">
        <v>17</v>
      </c>
      <c r="B590">
        <v>2</v>
      </c>
      <c r="C590">
        <v>10</v>
      </c>
      <c r="D590">
        <v>0.15</v>
      </c>
      <c r="E590" t="s">
        <v>1</v>
      </c>
      <c r="F590">
        <v>10689.57</v>
      </c>
      <c r="G590">
        <v>2.21</v>
      </c>
      <c r="H590">
        <v>3600.44</v>
      </c>
      <c r="I590">
        <v>0.09</v>
      </c>
      <c r="J590">
        <v>0.35748845643924954</v>
      </c>
      <c r="L590" s="33"/>
    </row>
    <row r="591" spans="1:12" x14ac:dyDescent="0.3">
      <c r="A591" t="s">
        <v>17</v>
      </c>
      <c r="B591">
        <v>2</v>
      </c>
      <c r="C591">
        <v>10</v>
      </c>
      <c r="D591">
        <v>0.2</v>
      </c>
      <c r="E591" t="s">
        <v>2</v>
      </c>
      <c r="F591">
        <v>0</v>
      </c>
      <c r="G591">
        <v>0</v>
      </c>
      <c r="H591">
        <v>3600.99</v>
      </c>
      <c r="J591">
        <v>0</v>
      </c>
      <c r="L591" s="33"/>
    </row>
    <row r="592" spans="1:12" x14ac:dyDescent="0.3">
      <c r="A592" t="s">
        <v>17</v>
      </c>
      <c r="B592">
        <v>2</v>
      </c>
      <c r="C592">
        <v>25</v>
      </c>
      <c r="D592">
        <v>0.05</v>
      </c>
      <c r="E592" t="s">
        <v>1</v>
      </c>
      <c r="F592">
        <v>8987.44</v>
      </c>
      <c r="G592">
        <v>2.2599999999999998</v>
      </c>
      <c r="H592">
        <v>3600.18</v>
      </c>
      <c r="I592">
        <v>0</v>
      </c>
      <c r="J592">
        <v>0.14133178911222521</v>
      </c>
      <c r="L592" s="33"/>
    </row>
    <row r="593" spans="1:12" x14ac:dyDescent="0.3">
      <c r="A593" t="s">
        <v>17</v>
      </c>
      <c r="B593">
        <v>2</v>
      </c>
      <c r="C593">
        <v>25</v>
      </c>
      <c r="D593">
        <v>0.1</v>
      </c>
      <c r="E593" t="s">
        <v>0</v>
      </c>
      <c r="F593">
        <v>9949.4699999999993</v>
      </c>
      <c r="G593">
        <v>0</v>
      </c>
      <c r="H593">
        <v>2134.09</v>
      </c>
      <c r="I593">
        <v>0</v>
      </c>
      <c r="J593">
        <v>0.2635017753463067</v>
      </c>
      <c r="L593" s="33"/>
    </row>
    <row r="594" spans="1:12" x14ac:dyDescent="0.3">
      <c r="A594" t="s">
        <v>17</v>
      </c>
      <c r="B594">
        <v>2</v>
      </c>
      <c r="C594">
        <v>25</v>
      </c>
      <c r="D594">
        <v>0.15</v>
      </c>
      <c r="E594" t="s">
        <v>1</v>
      </c>
      <c r="F594">
        <v>12266.48</v>
      </c>
      <c r="G594">
        <v>11.05</v>
      </c>
      <c r="H594">
        <v>3600.52</v>
      </c>
      <c r="I594">
        <v>0</v>
      </c>
      <c r="J594">
        <v>0.55774320212533568</v>
      </c>
      <c r="L594" s="33"/>
    </row>
    <row r="595" spans="1:12" x14ac:dyDescent="0.3">
      <c r="A595" t="s">
        <v>17</v>
      </c>
      <c r="B595">
        <v>2</v>
      </c>
      <c r="C595">
        <v>25</v>
      </c>
      <c r="D595">
        <v>0.2</v>
      </c>
      <c r="E595" t="s">
        <v>2</v>
      </c>
      <c r="F595">
        <v>0</v>
      </c>
      <c r="G595">
        <v>0</v>
      </c>
      <c r="H595">
        <v>3600.86</v>
      </c>
      <c r="J595">
        <v>0</v>
      </c>
      <c r="L595" s="33"/>
    </row>
    <row r="596" spans="1:12" x14ac:dyDescent="0.3">
      <c r="A596" t="s">
        <v>17</v>
      </c>
      <c r="B596">
        <v>2</v>
      </c>
      <c r="C596">
        <v>50</v>
      </c>
      <c r="D596">
        <v>0.05</v>
      </c>
      <c r="E596" t="s">
        <v>1</v>
      </c>
      <c r="F596">
        <v>8959.9699999999993</v>
      </c>
      <c r="G596">
        <v>2.04</v>
      </c>
      <c r="H596">
        <v>3600.26</v>
      </c>
      <c r="I596">
        <v>0</v>
      </c>
      <c r="J596">
        <v>0.13784332251362619</v>
      </c>
      <c r="L596" s="33"/>
    </row>
    <row r="597" spans="1:12" x14ac:dyDescent="0.3">
      <c r="A597" t="s">
        <v>17</v>
      </c>
      <c r="B597">
        <v>2</v>
      </c>
      <c r="C597">
        <v>50</v>
      </c>
      <c r="D597">
        <v>0.1</v>
      </c>
      <c r="E597" t="s">
        <v>0</v>
      </c>
      <c r="F597">
        <v>9949.4699999999993</v>
      </c>
      <c r="G597">
        <v>0</v>
      </c>
      <c r="H597">
        <v>2500.88</v>
      </c>
      <c r="I597">
        <v>0</v>
      </c>
      <c r="J597">
        <v>0.2635017753463067</v>
      </c>
      <c r="L597" s="33"/>
    </row>
    <row r="598" spans="1:12" x14ac:dyDescent="0.3">
      <c r="A598" t="s">
        <v>17</v>
      </c>
      <c r="B598">
        <v>2</v>
      </c>
      <c r="C598">
        <v>50</v>
      </c>
      <c r="D598">
        <v>0.15</v>
      </c>
      <c r="E598" t="s">
        <v>1</v>
      </c>
      <c r="F598">
        <v>11761.33</v>
      </c>
      <c r="G598">
        <v>6.46</v>
      </c>
      <c r="H598">
        <v>3608.06</v>
      </c>
      <c r="I598">
        <v>0</v>
      </c>
      <c r="J598">
        <v>0.49359326028761119</v>
      </c>
      <c r="L598" s="33"/>
    </row>
    <row r="599" spans="1:12" x14ac:dyDescent="0.3">
      <c r="A599" t="s">
        <v>17</v>
      </c>
      <c r="B599">
        <v>2</v>
      </c>
      <c r="C599">
        <v>50</v>
      </c>
      <c r="D599">
        <v>0.2</v>
      </c>
      <c r="E599" t="s">
        <v>2</v>
      </c>
      <c r="F599">
        <v>0</v>
      </c>
      <c r="G599">
        <v>0</v>
      </c>
      <c r="H599">
        <v>3608.39</v>
      </c>
      <c r="J599">
        <v>0</v>
      </c>
      <c r="L599" s="33"/>
    </row>
    <row r="600" spans="1:12" x14ac:dyDescent="0.3">
      <c r="A600" t="s">
        <v>17</v>
      </c>
      <c r="B600">
        <v>3</v>
      </c>
      <c r="C600">
        <v>0</v>
      </c>
      <c r="D600">
        <v>0.05</v>
      </c>
      <c r="E600" t="s">
        <v>0</v>
      </c>
      <c r="F600">
        <v>9949.4699999999993</v>
      </c>
      <c r="G600">
        <v>0</v>
      </c>
      <c r="H600">
        <v>1260.9000000000001</v>
      </c>
      <c r="I600">
        <v>0</v>
      </c>
      <c r="J600">
        <v>0.2635017753463067</v>
      </c>
      <c r="L600" s="33"/>
    </row>
    <row r="601" spans="1:12" x14ac:dyDescent="0.3">
      <c r="A601" t="s">
        <v>17</v>
      </c>
      <c r="B601">
        <v>3</v>
      </c>
      <c r="C601">
        <v>0</v>
      </c>
      <c r="D601">
        <v>0.1</v>
      </c>
      <c r="E601" t="s">
        <v>2</v>
      </c>
      <c r="F601">
        <v>0</v>
      </c>
      <c r="G601">
        <v>0</v>
      </c>
      <c r="H601">
        <v>3600.19</v>
      </c>
      <c r="J601">
        <v>0</v>
      </c>
      <c r="L601" s="33"/>
    </row>
    <row r="602" spans="1:12" x14ac:dyDescent="0.3">
      <c r="A602" t="s">
        <v>17</v>
      </c>
      <c r="B602">
        <v>3</v>
      </c>
      <c r="C602">
        <v>0</v>
      </c>
      <c r="D602">
        <v>0.15</v>
      </c>
      <c r="E602" t="s">
        <v>4</v>
      </c>
      <c r="F602">
        <v>0</v>
      </c>
      <c r="G602">
        <v>0</v>
      </c>
      <c r="H602">
        <v>0.86</v>
      </c>
      <c r="J602">
        <v>0</v>
      </c>
      <c r="L602" s="33"/>
    </row>
    <row r="603" spans="1:12" x14ac:dyDescent="0.3">
      <c r="A603" t="s">
        <v>17</v>
      </c>
      <c r="B603">
        <v>3</v>
      </c>
      <c r="C603">
        <v>0</v>
      </c>
      <c r="D603">
        <v>0.2</v>
      </c>
      <c r="E603" t="s">
        <v>4</v>
      </c>
      <c r="F603">
        <v>0</v>
      </c>
      <c r="G603">
        <v>0</v>
      </c>
      <c r="H603">
        <v>0.8</v>
      </c>
      <c r="J603">
        <v>0</v>
      </c>
      <c r="L603" s="33"/>
    </row>
    <row r="604" spans="1:12" x14ac:dyDescent="0.3">
      <c r="A604" t="s">
        <v>17</v>
      </c>
      <c r="B604">
        <v>3</v>
      </c>
      <c r="C604">
        <v>10</v>
      </c>
      <c r="D604">
        <v>0.05</v>
      </c>
      <c r="E604" t="s">
        <v>0</v>
      </c>
      <c r="F604">
        <v>9949.4699999999993</v>
      </c>
      <c r="G604">
        <v>0</v>
      </c>
      <c r="H604">
        <v>1507.82</v>
      </c>
      <c r="I604">
        <v>0</v>
      </c>
      <c r="J604">
        <v>0.2635017753463067</v>
      </c>
      <c r="L604" s="33"/>
    </row>
    <row r="605" spans="1:12" x14ac:dyDescent="0.3">
      <c r="A605" t="s">
        <v>17</v>
      </c>
      <c r="B605">
        <v>3</v>
      </c>
      <c r="C605">
        <v>10</v>
      </c>
      <c r="D605">
        <v>0.1</v>
      </c>
      <c r="E605" t="s">
        <v>2</v>
      </c>
      <c r="F605">
        <v>0</v>
      </c>
      <c r="G605">
        <v>0</v>
      </c>
      <c r="H605">
        <v>3600.21</v>
      </c>
      <c r="J605">
        <v>0</v>
      </c>
      <c r="L605" s="33"/>
    </row>
    <row r="606" spans="1:12" x14ac:dyDescent="0.3">
      <c r="A606" t="s">
        <v>17</v>
      </c>
      <c r="B606">
        <v>3</v>
      </c>
      <c r="C606">
        <v>10</v>
      </c>
      <c r="D606">
        <v>0.15</v>
      </c>
      <c r="E606" t="s">
        <v>4</v>
      </c>
      <c r="F606">
        <v>0</v>
      </c>
      <c r="G606">
        <v>0</v>
      </c>
      <c r="H606">
        <v>0.98</v>
      </c>
      <c r="J606">
        <v>0</v>
      </c>
      <c r="L606" s="33"/>
    </row>
    <row r="607" spans="1:12" x14ac:dyDescent="0.3">
      <c r="A607" t="s">
        <v>17</v>
      </c>
      <c r="B607">
        <v>3</v>
      </c>
      <c r="C607">
        <v>10</v>
      </c>
      <c r="D607">
        <v>0.2</v>
      </c>
      <c r="E607" t="s">
        <v>4</v>
      </c>
      <c r="F607">
        <v>0</v>
      </c>
      <c r="G607">
        <v>0</v>
      </c>
      <c r="H607">
        <v>0.84</v>
      </c>
      <c r="J607">
        <v>0</v>
      </c>
      <c r="L607" s="33"/>
    </row>
    <row r="608" spans="1:12" x14ac:dyDescent="0.3">
      <c r="A608" t="s">
        <v>17</v>
      </c>
      <c r="B608">
        <v>3</v>
      </c>
      <c r="C608">
        <v>25</v>
      </c>
      <c r="D608">
        <v>0.05</v>
      </c>
      <c r="E608" t="s">
        <v>0</v>
      </c>
      <c r="F608">
        <v>9949.4699999999993</v>
      </c>
      <c r="G608">
        <v>0</v>
      </c>
      <c r="H608">
        <v>1233.55</v>
      </c>
      <c r="I608">
        <v>0</v>
      </c>
      <c r="J608">
        <v>0.2635017753463067</v>
      </c>
      <c r="L608" s="33"/>
    </row>
    <row r="609" spans="1:12" x14ac:dyDescent="0.3">
      <c r="A609" t="s">
        <v>17</v>
      </c>
      <c r="B609">
        <v>3</v>
      </c>
      <c r="C609">
        <v>25</v>
      </c>
      <c r="D609">
        <v>0.1</v>
      </c>
      <c r="E609" t="s">
        <v>2</v>
      </c>
      <c r="F609">
        <v>0</v>
      </c>
      <c r="G609">
        <v>0</v>
      </c>
      <c r="H609">
        <v>3600.22</v>
      </c>
      <c r="J609">
        <v>0</v>
      </c>
      <c r="L609" s="33"/>
    </row>
    <row r="610" spans="1:12" x14ac:dyDescent="0.3">
      <c r="A610" t="s">
        <v>17</v>
      </c>
      <c r="B610">
        <v>3</v>
      </c>
      <c r="C610">
        <v>25</v>
      </c>
      <c r="D610">
        <v>0.15</v>
      </c>
      <c r="E610" t="s">
        <v>4</v>
      </c>
      <c r="F610">
        <v>0</v>
      </c>
      <c r="G610">
        <v>0</v>
      </c>
      <c r="H610">
        <v>0.85</v>
      </c>
      <c r="J610">
        <v>0</v>
      </c>
      <c r="L610" s="33"/>
    </row>
    <row r="611" spans="1:12" x14ac:dyDescent="0.3">
      <c r="A611" t="s">
        <v>17</v>
      </c>
      <c r="B611">
        <v>3</v>
      </c>
      <c r="C611">
        <v>25</v>
      </c>
      <c r="D611">
        <v>0.2</v>
      </c>
      <c r="E611" t="s">
        <v>4</v>
      </c>
      <c r="F611">
        <v>0</v>
      </c>
      <c r="G611">
        <v>0</v>
      </c>
      <c r="H611">
        <v>0.94</v>
      </c>
      <c r="J611">
        <v>0</v>
      </c>
      <c r="L611" s="33"/>
    </row>
    <row r="612" spans="1:12" x14ac:dyDescent="0.3">
      <c r="A612" t="s">
        <v>17</v>
      </c>
      <c r="B612">
        <v>3</v>
      </c>
      <c r="C612">
        <v>50</v>
      </c>
      <c r="D612">
        <v>0.05</v>
      </c>
      <c r="E612" t="s">
        <v>0</v>
      </c>
      <c r="F612">
        <v>9949.4699999999993</v>
      </c>
      <c r="G612">
        <v>0</v>
      </c>
      <c r="H612">
        <v>1470.43</v>
      </c>
      <c r="I612">
        <v>0</v>
      </c>
      <c r="J612">
        <v>0.2635017753463067</v>
      </c>
      <c r="L612" s="33"/>
    </row>
    <row r="613" spans="1:12" x14ac:dyDescent="0.3">
      <c r="A613" t="s">
        <v>17</v>
      </c>
      <c r="B613">
        <v>3</v>
      </c>
      <c r="C613">
        <v>50</v>
      </c>
      <c r="D613">
        <v>0.1</v>
      </c>
      <c r="E613" t="s">
        <v>2</v>
      </c>
      <c r="F613">
        <v>0</v>
      </c>
      <c r="G613">
        <v>0</v>
      </c>
      <c r="H613">
        <v>3600.52</v>
      </c>
      <c r="J613">
        <v>0</v>
      </c>
      <c r="L613" s="33"/>
    </row>
    <row r="614" spans="1:12" x14ac:dyDescent="0.3">
      <c r="A614" t="s">
        <v>17</v>
      </c>
      <c r="B614">
        <v>3</v>
      </c>
      <c r="C614">
        <v>50</v>
      </c>
      <c r="D614">
        <v>0.15</v>
      </c>
      <c r="E614" t="s">
        <v>4</v>
      </c>
      <c r="F614">
        <v>0</v>
      </c>
      <c r="G614">
        <v>0</v>
      </c>
      <c r="H614">
        <v>0.86</v>
      </c>
      <c r="J614">
        <v>0</v>
      </c>
      <c r="L614" s="33"/>
    </row>
    <row r="615" spans="1:12" x14ac:dyDescent="0.3">
      <c r="A615" t="s">
        <v>17</v>
      </c>
      <c r="B615">
        <v>3</v>
      </c>
      <c r="C615">
        <v>50</v>
      </c>
      <c r="D615">
        <v>0.2</v>
      </c>
      <c r="E615" t="s">
        <v>4</v>
      </c>
      <c r="F615">
        <v>0</v>
      </c>
      <c r="G615">
        <v>0</v>
      </c>
      <c r="H615">
        <v>0.83</v>
      </c>
      <c r="J615">
        <v>0</v>
      </c>
      <c r="L615" s="33"/>
    </row>
    <row r="616" spans="1:12" x14ac:dyDescent="0.3">
      <c r="A616" t="s">
        <v>14</v>
      </c>
      <c r="B616">
        <v>0</v>
      </c>
      <c r="C616">
        <v>0</v>
      </c>
      <c r="D616">
        <v>0.05</v>
      </c>
      <c r="E616" t="s">
        <v>0</v>
      </c>
      <c r="F616">
        <v>30902.03</v>
      </c>
      <c r="G616">
        <v>0</v>
      </c>
      <c r="H616">
        <v>405.51</v>
      </c>
      <c r="I616">
        <v>0.79900000000000004</v>
      </c>
      <c r="J616">
        <v>0</v>
      </c>
      <c r="L616" s="33"/>
    </row>
    <row r="617" spans="1:12" x14ac:dyDescent="0.3">
      <c r="A617" t="s">
        <v>14</v>
      </c>
      <c r="B617">
        <v>0</v>
      </c>
      <c r="C617">
        <v>0</v>
      </c>
      <c r="D617">
        <v>0.1</v>
      </c>
      <c r="E617" t="s">
        <v>0</v>
      </c>
      <c r="F617">
        <v>30902.03</v>
      </c>
      <c r="G617">
        <v>0</v>
      </c>
      <c r="H617">
        <v>376.67</v>
      </c>
      <c r="I617">
        <v>1</v>
      </c>
      <c r="J617">
        <v>0</v>
      </c>
      <c r="L617" s="33"/>
    </row>
    <row r="618" spans="1:12" x14ac:dyDescent="0.3">
      <c r="A618" t="s">
        <v>14</v>
      </c>
      <c r="B618">
        <v>0</v>
      </c>
      <c r="C618">
        <v>0</v>
      </c>
      <c r="D618">
        <v>0.15</v>
      </c>
      <c r="E618" t="s">
        <v>0</v>
      </c>
      <c r="F618">
        <v>30902.03</v>
      </c>
      <c r="G618">
        <v>0</v>
      </c>
      <c r="H618">
        <v>375.96</v>
      </c>
      <c r="I618">
        <v>1</v>
      </c>
      <c r="J618">
        <v>0</v>
      </c>
      <c r="L618" s="33"/>
    </row>
    <row r="619" spans="1:12" x14ac:dyDescent="0.3">
      <c r="A619" t="s">
        <v>14</v>
      </c>
      <c r="B619">
        <v>0</v>
      </c>
      <c r="C619">
        <v>0</v>
      </c>
      <c r="D619">
        <v>0.2</v>
      </c>
      <c r="E619" t="s">
        <v>0</v>
      </c>
      <c r="F619">
        <v>30902.03</v>
      </c>
      <c r="G619">
        <v>0</v>
      </c>
      <c r="H619">
        <v>386.57</v>
      </c>
      <c r="I619">
        <v>1</v>
      </c>
      <c r="J619">
        <v>0</v>
      </c>
      <c r="L619" s="33"/>
    </row>
    <row r="620" spans="1:12" x14ac:dyDescent="0.3">
      <c r="A620" t="s">
        <v>14</v>
      </c>
      <c r="B620">
        <v>1</v>
      </c>
      <c r="C620">
        <v>5</v>
      </c>
      <c r="D620">
        <v>0.05</v>
      </c>
      <c r="E620" t="s">
        <v>0</v>
      </c>
      <c r="F620">
        <v>30902.03</v>
      </c>
      <c r="G620">
        <v>0</v>
      </c>
      <c r="H620">
        <v>1741.07</v>
      </c>
      <c r="I620">
        <v>0.79900000000000004</v>
      </c>
      <c r="J620">
        <v>0</v>
      </c>
      <c r="L620" s="33"/>
    </row>
    <row r="621" spans="1:12" x14ac:dyDescent="0.3">
      <c r="A621" t="s">
        <v>14</v>
      </c>
      <c r="B621">
        <v>1</v>
      </c>
      <c r="C621">
        <v>5</v>
      </c>
      <c r="D621">
        <v>0.1</v>
      </c>
      <c r="E621" t="s">
        <v>1</v>
      </c>
      <c r="F621">
        <v>30902.03</v>
      </c>
      <c r="G621">
        <v>0.4</v>
      </c>
      <c r="H621">
        <v>3635.64</v>
      </c>
      <c r="I621">
        <v>1</v>
      </c>
      <c r="J621">
        <v>0</v>
      </c>
      <c r="L621" s="33"/>
    </row>
    <row r="622" spans="1:12" x14ac:dyDescent="0.3">
      <c r="A622" t="s">
        <v>14</v>
      </c>
      <c r="B622">
        <v>1</v>
      </c>
      <c r="C622">
        <v>5</v>
      </c>
      <c r="D622">
        <v>0.15</v>
      </c>
      <c r="E622" t="s">
        <v>0</v>
      </c>
      <c r="F622">
        <v>30902.03</v>
      </c>
      <c r="G622">
        <v>0</v>
      </c>
      <c r="H622">
        <v>1224.0999999999999</v>
      </c>
      <c r="I622">
        <v>1</v>
      </c>
      <c r="J622">
        <v>0</v>
      </c>
      <c r="L622" s="33"/>
    </row>
    <row r="623" spans="1:12" x14ac:dyDescent="0.3">
      <c r="A623" t="s">
        <v>14</v>
      </c>
      <c r="B623">
        <v>1</v>
      </c>
      <c r="C623">
        <v>5</v>
      </c>
      <c r="D623">
        <v>0.2</v>
      </c>
      <c r="E623" t="s">
        <v>0</v>
      </c>
      <c r="F623">
        <v>30902.03</v>
      </c>
      <c r="G623">
        <v>0</v>
      </c>
      <c r="H623">
        <v>2322.31</v>
      </c>
      <c r="I623">
        <v>1</v>
      </c>
      <c r="J623">
        <v>0</v>
      </c>
      <c r="L623" s="33"/>
    </row>
    <row r="624" spans="1:12" x14ac:dyDescent="0.3">
      <c r="A624" t="s">
        <v>14</v>
      </c>
      <c r="B624">
        <v>1</v>
      </c>
      <c r="C624">
        <v>10</v>
      </c>
      <c r="D624">
        <v>0.05</v>
      </c>
      <c r="E624" t="s">
        <v>0</v>
      </c>
      <c r="F624">
        <v>30902.03</v>
      </c>
      <c r="G624">
        <v>0</v>
      </c>
      <c r="H624">
        <v>1871.09</v>
      </c>
      <c r="I624">
        <v>0.79900000000000004</v>
      </c>
      <c r="J624">
        <v>0</v>
      </c>
      <c r="L624" s="33"/>
    </row>
    <row r="625" spans="1:12" x14ac:dyDescent="0.3">
      <c r="A625" t="s">
        <v>14</v>
      </c>
      <c r="B625">
        <v>1</v>
      </c>
      <c r="C625">
        <v>10</v>
      </c>
      <c r="D625">
        <v>0.1</v>
      </c>
      <c r="E625" t="s">
        <v>0</v>
      </c>
      <c r="F625">
        <v>30902.03</v>
      </c>
      <c r="G625">
        <v>0</v>
      </c>
      <c r="H625">
        <v>1925.15</v>
      </c>
      <c r="I625">
        <v>1</v>
      </c>
      <c r="J625">
        <v>0</v>
      </c>
      <c r="L625" s="33"/>
    </row>
    <row r="626" spans="1:12" x14ac:dyDescent="0.3">
      <c r="A626" t="s">
        <v>14</v>
      </c>
      <c r="B626">
        <v>1</v>
      </c>
      <c r="C626">
        <v>10</v>
      </c>
      <c r="D626">
        <v>0.15</v>
      </c>
      <c r="E626" t="s">
        <v>0</v>
      </c>
      <c r="F626">
        <v>30939.27</v>
      </c>
      <c r="G626">
        <v>0</v>
      </c>
      <c r="H626">
        <v>1084.17</v>
      </c>
      <c r="I626">
        <v>0.999</v>
      </c>
      <c r="J626">
        <v>1.2050988236047555E-3</v>
      </c>
    </row>
    <row r="627" spans="1:12" x14ac:dyDescent="0.3">
      <c r="A627" t="s">
        <v>14</v>
      </c>
      <c r="B627">
        <v>1</v>
      </c>
      <c r="C627">
        <v>10</v>
      </c>
      <c r="D627">
        <v>0.2</v>
      </c>
      <c r="E627" t="s">
        <v>0</v>
      </c>
      <c r="F627">
        <v>30939.27</v>
      </c>
      <c r="G627">
        <v>0</v>
      </c>
      <c r="H627">
        <v>1275.72</v>
      </c>
      <c r="I627">
        <v>1</v>
      </c>
      <c r="J627">
        <v>1.2050988236047555E-3</v>
      </c>
    </row>
    <row r="628" spans="1:12" x14ac:dyDescent="0.3">
      <c r="A628" t="s">
        <v>14</v>
      </c>
      <c r="B628">
        <v>1</v>
      </c>
      <c r="C628">
        <v>25</v>
      </c>
      <c r="D628">
        <v>0.05</v>
      </c>
      <c r="E628" t="s">
        <v>0</v>
      </c>
      <c r="F628">
        <v>30902.03</v>
      </c>
      <c r="G628">
        <v>0</v>
      </c>
      <c r="H628">
        <v>1998.11</v>
      </c>
      <c r="I628">
        <v>0.79900000000000004</v>
      </c>
      <c r="J628">
        <v>0</v>
      </c>
    </row>
    <row r="629" spans="1:12" x14ac:dyDescent="0.3">
      <c r="A629" t="s">
        <v>14</v>
      </c>
      <c r="B629">
        <v>1</v>
      </c>
      <c r="C629">
        <v>25</v>
      </c>
      <c r="D629">
        <v>0.1</v>
      </c>
      <c r="E629" t="s">
        <v>0</v>
      </c>
      <c r="F629">
        <v>30950.11</v>
      </c>
      <c r="G629">
        <v>0</v>
      </c>
      <c r="H629">
        <v>1023.61</v>
      </c>
      <c r="I629">
        <v>0.38400000000000001</v>
      </c>
      <c r="J629">
        <v>1.5558848399279679E-3</v>
      </c>
    </row>
    <row r="630" spans="1:12" x14ac:dyDescent="0.3">
      <c r="A630" t="s">
        <v>14</v>
      </c>
      <c r="B630">
        <v>1</v>
      </c>
      <c r="C630">
        <v>25</v>
      </c>
      <c r="D630">
        <v>0.15</v>
      </c>
      <c r="E630" t="s">
        <v>0</v>
      </c>
      <c r="F630">
        <v>30963.07</v>
      </c>
      <c r="G630">
        <v>0</v>
      </c>
      <c r="H630">
        <v>1278.21</v>
      </c>
      <c r="I630">
        <v>0.185</v>
      </c>
      <c r="J630">
        <v>1.9752747635026768E-3</v>
      </c>
    </row>
    <row r="631" spans="1:12" x14ac:dyDescent="0.3">
      <c r="A631" t="s">
        <v>14</v>
      </c>
      <c r="B631">
        <v>1</v>
      </c>
      <c r="C631">
        <v>25</v>
      </c>
      <c r="D631">
        <v>0.2</v>
      </c>
      <c r="E631" t="s">
        <v>0</v>
      </c>
      <c r="F631">
        <v>30963.07</v>
      </c>
      <c r="G631">
        <v>0</v>
      </c>
      <c r="H631">
        <v>1718.84</v>
      </c>
      <c r="I631">
        <v>0.872</v>
      </c>
      <c r="J631">
        <v>1.9752747635026768E-3</v>
      </c>
    </row>
    <row r="632" spans="1:12" x14ac:dyDescent="0.3">
      <c r="A632" t="s">
        <v>14</v>
      </c>
      <c r="B632">
        <v>1</v>
      </c>
      <c r="C632">
        <v>50</v>
      </c>
      <c r="D632">
        <v>0.05</v>
      </c>
      <c r="E632" t="s">
        <v>0</v>
      </c>
      <c r="F632">
        <v>30939.27</v>
      </c>
      <c r="G632">
        <v>0</v>
      </c>
      <c r="H632">
        <v>1206.3399999999999</v>
      </c>
      <c r="I632">
        <v>0</v>
      </c>
      <c r="J632">
        <v>1.2050988236047555E-3</v>
      </c>
    </row>
    <row r="633" spans="1:12" x14ac:dyDescent="0.3">
      <c r="A633" t="s">
        <v>14</v>
      </c>
      <c r="B633">
        <v>1</v>
      </c>
      <c r="C633">
        <v>50</v>
      </c>
      <c r="D633">
        <v>0.1</v>
      </c>
      <c r="E633" t="s">
        <v>0</v>
      </c>
      <c r="F633">
        <v>30963.07</v>
      </c>
      <c r="G633">
        <v>0</v>
      </c>
      <c r="H633">
        <v>971.15</v>
      </c>
      <c r="I633">
        <v>0</v>
      </c>
      <c r="J633">
        <v>1.9752747635026768E-3</v>
      </c>
    </row>
    <row r="634" spans="1:12" x14ac:dyDescent="0.3">
      <c r="A634" t="s">
        <v>14</v>
      </c>
      <c r="B634">
        <v>1</v>
      </c>
      <c r="C634">
        <v>50</v>
      </c>
      <c r="D634">
        <v>0.15</v>
      </c>
      <c r="E634" t="s">
        <v>0</v>
      </c>
      <c r="F634">
        <v>31011.15</v>
      </c>
      <c r="G634">
        <v>0</v>
      </c>
      <c r="H634">
        <v>1701.29</v>
      </c>
      <c r="I634">
        <v>7.3999999999999996E-2</v>
      </c>
      <c r="J634">
        <v>3.5311596034306447E-3</v>
      </c>
    </row>
    <row r="635" spans="1:12" x14ac:dyDescent="0.3">
      <c r="A635" t="s">
        <v>14</v>
      </c>
      <c r="B635">
        <v>1</v>
      </c>
      <c r="C635">
        <v>50</v>
      </c>
      <c r="D635">
        <v>0.2</v>
      </c>
      <c r="E635" t="s">
        <v>0</v>
      </c>
      <c r="F635">
        <v>31259.79</v>
      </c>
      <c r="G635">
        <v>0</v>
      </c>
      <c r="H635">
        <v>870.54</v>
      </c>
      <c r="I635">
        <v>3.0000000000000001E-3</v>
      </c>
      <c r="J635">
        <v>1.1577232952010075E-2</v>
      </c>
    </row>
    <row r="636" spans="1:12" x14ac:dyDescent="0.3">
      <c r="A636" t="s">
        <v>14</v>
      </c>
      <c r="B636">
        <v>2</v>
      </c>
      <c r="C636">
        <v>5</v>
      </c>
      <c r="D636">
        <v>0.05</v>
      </c>
      <c r="E636" t="s">
        <v>0</v>
      </c>
      <c r="F636">
        <v>30902.03</v>
      </c>
      <c r="G636">
        <v>0</v>
      </c>
      <c r="H636">
        <v>1622.72</v>
      </c>
      <c r="I636">
        <v>0.79900000000000004</v>
      </c>
      <c r="J636">
        <v>0</v>
      </c>
    </row>
    <row r="637" spans="1:12" x14ac:dyDescent="0.3">
      <c r="A637" t="s">
        <v>14</v>
      </c>
      <c r="B637">
        <v>2</v>
      </c>
      <c r="C637">
        <v>5</v>
      </c>
      <c r="D637">
        <v>0.1</v>
      </c>
      <c r="E637" t="s">
        <v>0</v>
      </c>
      <c r="F637">
        <v>30902.03</v>
      </c>
      <c r="G637">
        <v>0</v>
      </c>
      <c r="H637">
        <v>944.09</v>
      </c>
      <c r="I637">
        <v>1</v>
      </c>
      <c r="J637">
        <v>0</v>
      </c>
    </row>
    <row r="638" spans="1:12" x14ac:dyDescent="0.3">
      <c r="A638" t="s">
        <v>14</v>
      </c>
      <c r="B638">
        <v>2</v>
      </c>
      <c r="C638">
        <v>5</v>
      </c>
      <c r="D638">
        <v>0.15</v>
      </c>
      <c r="E638" t="s">
        <v>0</v>
      </c>
      <c r="F638">
        <v>30902.03</v>
      </c>
      <c r="G638">
        <v>0</v>
      </c>
      <c r="H638">
        <v>1296.6600000000001</v>
      </c>
      <c r="I638">
        <v>1</v>
      </c>
      <c r="J638">
        <v>0</v>
      </c>
    </row>
    <row r="639" spans="1:12" x14ac:dyDescent="0.3">
      <c r="A639" t="s">
        <v>14</v>
      </c>
      <c r="B639">
        <v>2</v>
      </c>
      <c r="C639">
        <v>5</v>
      </c>
      <c r="D639">
        <v>0.2</v>
      </c>
      <c r="E639" t="s">
        <v>0</v>
      </c>
      <c r="F639">
        <v>30939.27</v>
      </c>
      <c r="G639">
        <v>0</v>
      </c>
      <c r="H639">
        <v>1089.93</v>
      </c>
      <c r="I639">
        <v>1</v>
      </c>
      <c r="J639">
        <v>1.2050988236047555E-3</v>
      </c>
    </row>
    <row r="640" spans="1:12" x14ac:dyDescent="0.3">
      <c r="A640" t="s">
        <v>14</v>
      </c>
      <c r="B640">
        <v>2</v>
      </c>
      <c r="C640">
        <v>10</v>
      </c>
      <c r="D640">
        <v>0.05</v>
      </c>
      <c r="E640" t="s">
        <v>0</v>
      </c>
      <c r="F640">
        <v>30902.03</v>
      </c>
      <c r="G640">
        <v>0</v>
      </c>
      <c r="H640">
        <v>1019.22</v>
      </c>
      <c r="I640">
        <v>0.79900000000000004</v>
      </c>
      <c r="J640">
        <v>0</v>
      </c>
    </row>
    <row r="641" spans="1:10" x14ac:dyDescent="0.3">
      <c r="A641" t="s">
        <v>14</v>
      </c>
      <c r="B641">
        <v>2</v>
      </c>
      <c r="C641">
        <v>10</v>
      </c>
      <c r="D641">
        <v>0.1</v>
      </c>
      <c r="E641" t="s">
        <v>0</v>
      </c>
      <c r="F641">
        <v>30902.03</v>
      </c>
      <c r="G641">
        <v>0</v>
      </c>
      <c r="H641">
        <v>1158.72</v>
      </c>
      <c r="I641">
        <v>1</v>
      </c>
      <c r="J641">
        <v>0</v>
      </c>
    </row>
    <row r="642" spans="1:10" x14ac:dyDescent="0.3">
      <c r="A642" t="s">
        <v>14</v>
      </c>
      <c r="B642">
        <v>2</v>
      </c>
      <c r="C642">
        <v>10</v>
      </c>
      <c r="D642">
        <v>0.15</v>
      </c>
      <c r="E642" t="s">
        <v>0</v>
      </c>
      <c r="F642">
        <v>30939.27</v>
      </c>
      <c r="G642">
        <v>0</v>
      </c>
      <c r="H642">
        <v>762.47</v>
      </c>
      <c r="I642">
        <v>0.999</v>
      </c>
      <c r="J642">
        <v>1.2050988236047555E-3</v>
      </c>
    </row>
    <row r="643" spans="1:10" x14ac:dyDescent="0.3">
      <c r="A643" t="s">
        <v>14</v>
      </c>
      <c r="B643">
        <v>2</v>
      </c>
      <c r="C643">
        <v>10</v>
      </c>
      <c r="D643">
        <v>0.2</v>
      </c>
      <c r="E643" t="s">
        <v>0</v>
      </c>
      <c r="F643">
        <v>30950.11</v>
      </c>
      <c r="G643">
        <v>0</v>
      </c>
      <c r="H643">
        <v>1292.26</v>
      </c>
      <c r="I643">
        <v>1</v>
      </c>
      <c r="J643">
        <v>1.5558848399279679E-3</v>
      </c>
    </row>
    <row r="644" spans="1:10" x14ac:dyDescent="0.3">
      <c r="A644" t="s">
        <v>14</v>
      </c>
      <c r="B644">
        <v>2</v>
      </c>
      <c r="C644">
        <v>25</v>
      </c>
      <c r="D644">
        <v>0.05</v>
      </c>
      <c r="E644" t="s">
        <v>0</v>
      </c>
      <c r="F644">
        <v>30902.03</v>
      </c>
      <c r="G644">
        <v>0</v>
      </c>
      <c r="H644">
        <v>838.7</v>
      </c>
      <c r="I644">
        <v>0.79900000000000004</v>
      </c>
      <c r="J644">
        <v>0</v>
      </c>
    </row>
    <row r="645" spans="1:10" x14ac:dyDescent="0.3">
      <c r="A645" t="s">
        <v>14</v>
      </c>
      <c r="B645">
        <v>2</v>
      </c>
      <c r="C645">
        <v>25</v>
      </c>
      <c r="D645">
        <v>0.1</v>
      </c>
      <c r="E645" t="s">
        <v>0</v>
      </c>
      <c r="F645">
        <v>30950.11</v>
      </c>
      <c r="G645">
        <v>0</v>
      </c>
      <c r="H645">
        <v>1071.1099999999999</v>
      </c>
      <c r="I645">
        <v>0.38400000000000001</v>
      </c>
      <c r="J645">
        <v>1.5558848399279679E-3</v>
      </c>
    </row>
    <row r="646" spans="1:10" x14ac:dyDescent="0.3">
      <c r="A646" t="s">
        <v>14</v>
      </c>
      <c r="B646">
        <v>2</v>
      </c>
      <c r="C646">
        <v>25</v>
      </c>
      <c r="D646">
        <v>0.15</v>
      </c>
      <c r="E646" t="s">
        <v>0</v>
      </c>
      <c r="F646">
        <v>30966.84</v>
      </c>
      <c r="G646">
        <v>0</v>
      </c>
      <c r="H646">
        <v>647.45000000000005</v>
      </c>
      <c r="I646">
        <v>0.185</v>
      </c>
      <c r="J646">
        <v>2.0972732212092282E-3</v>
      </c>
    </row>
    <row r="647" spans="1:10" x14ac:dyDescent="0.3">
      <c r="A647" t="s">
        <v>14</v>
      </c>
      <c r="B647">
        <v>2</v>
      </c>
      <c r="C647">
        <v>25</v>
      </c>
      <c r="D647">
        <v>0.2</v>
      </c>
      <c r="E647" t="s">
        <v>0</v>
      </c>
      <c r="F647">
        <v>30984.58</v>
      </c>
      <c r="G647">
        <v>0</v>
      </c>
      <c r="H647">
        <v>911.01</v>
      </c>
      <c r="I647">
        <v>0.875</v>
      </c>
      <c r="J647">
        <v>2.6713455394355989E-3</v>
      </c>
    </row>
    <row r="648" spans="1:10" x14ac:dyDescent="0.3">
      <c r="A648" t="s">
        <v>14</v>
      </c>
      <c r="B648">
        <v>2</v>
      </c>
      <c r="C648">
        <v>50</v>
      </c>
      <c r="D648">
        <v>0.05</v>
      </c>
      <c r="E648" t="s">
        <v>0</v>
      </c>
      <c r="F648">
        <v>30939.27</v>
      </c>
      <c r="G648">
        <v>0</v>
      </c>
      <c r="H648">
        <v>827.78</v>
      </c>
      <c r="I648">
        <v>0</v>
      </c>
      <c r="J648">
        <v>1.2050988236047555E-3</v>
      </c>
    </row>
    <row r="649" spans="1:10" x14ac:dyDescent="0.3">
      <c r="A649" t="s">
        <v>14</v>
      </c>
      <c r="B649">
        <v>2</v>
      </c>
      <c r="C649">
        <v>50</v>
      </c>
      <c r="D649">
        <v>0.1</v>
      </c>
      <c r="E649" t="s">
        <v>0</v>
      </c>
      <c r="F649">
        <v>30963.07</v>
      </c>
      <c r="G649">
        <v>0</v>
      </c>
      <c r="H649">
        <v>811.42</v>
      </c>
      <c r="I649">
        <v>0</v>
      </c>
      <c r="J649">
        <v>1.9752747635026768E-3</v>
      </c>
    </row>
    <row r="650" spans="1:10" x14ac:dyDescent="0.3">
      <c r="A650" t="s">
        <v>14</v>
      </c>
      <c r="B650">
        <v>2</v>
      </c>
      <c r="C650">
        <v>50</v>
      </c>
      <c r="D650">
        <v>0.15</v>
      </c>
      <c r="E650" t="s">
        <v>0</v>
      </c>
      <c r="F650">
        <v>31039.07</v>
      </c>
      <c r="G650">
        <v>0</v>
      </c>
      <c r="H650">
        <v>1964.31</v>
      </c>
      <c r="I650">
        <v>0</v>
      </c>
      <c r="J650">
        <v>4.4346601177980283E-3</v>
      </c>
    </row>
    <row r="651" spans="1:10" x14ac:dyDescent="0.3">
      <c r="A651" t="s">
        <v>14</v>
      </c>
      <c r="B651">
        <v>2</v>
      </c>
      <c r="C651">
        <v>50</v>
      </c>
      <c r="D651">
        <v>0.2</v>
      </c>
      <c r="E651" t="s">
        <v>0</v>
      </c>
      <c r="F651">
        <v>31162.7</v>
      </c>
      <c r="G651">
        <v>0</v>
      </c>
      <c r="H651">
        <v>1056.03</v>
      </c>
      <c r="I651">
        <v>1E-3</v>
      </c>
      <c r="J651">
        <v>8.4353681618976051E-3</v>
      </c>
    </row>
    <row r="652" spans="1:10" x14ac:dyDescent="0.3">
      <c r="A652" t="s">
        <v>14</v>
      </c>
      <c r="B652">
        <v>3</v>
      </c>
      <c r="C652">
        <v>0</v>
      </c>
      <c r="D652">
        <v>0.05</v>
      </c>
      <c r="E652" t="s">
        <v>0</v>
      </c>
      <c r="F652">
        <v>31014.92</v>
      </c>
      <c r="G652">
        <v>0</v>
      </c>
      <c r="H652">
        <v>537.61</v>
      </c>
      <c r="I652">
        <v>0</v>
      </c>
      <c r="J652">
        <v>3.6531580611369741E-3</v>
      </c>
    </row>
    <row r="653" spans="1:10" x14ac:dyDescent="0.3">
      <c r="A653" t="s">
        <v>14</v>
      </c>
      <c r="B653">
        <v>3</v>
      </c>
      <c r="C653">
        <v>0</v>
      </c>
      <c r="D653">
        <v>0.1</v>
      </c>
      <c r="E653" t="s">
        <v>0</v>
      </c>
      <c r="F653">
        <v>32251.54</v>
      </c>
      <c r="G653">
        <v>0</v>
      </c>
      <c r="H653">
        <v>791.56</v>
      </c>
      <c r="I653">
        <v>0</v>
      </c>
      <c r="J653">
        <v>4.3670593808885716E-2</v>
      </c>
    </row>
    <row r="654" spans="1:10" x14ac:dyDescent="0.3">
      <c r="A654" t="s">
        <v>14</v>
      </c>
      <c r="B654">
        <v>3</v>
      </c>
      <c r="C654">
        <v>0</v>
      </c>
      <c r="D654">
        <v>0.15</v>
      </c>
      <c r="E654" t="s">
        <v>4</v>
      </c>
      <c r="F654">
        <v>0</v>
      </c>
      <c r="G654">
        <v>0</v>
      </c>
      <c r="H654">
        <v>0.71</v>
      </c>
      <c r="J654">
        <v>0</v>
      </c>
    </row>
    <row r="655" spans="1:10" x14ac:dyDescent="0.3">
      <c r="A655" t="s">
        <v>14</v>
      </c>
      <c r="B655">
        <v>3</v>
      </c>
      <c r="C655">
        <v>0</v>
      </c>
      <c r="D655">
        <v>0.2</v>
      </c>
      <c r="E655" t="s">
        <v>4</v>
      </c>
      <c r="F655">
        <v>0</v>
      </c>
      <c r="G655">
        <v>0</v>
      </c>
      <c r="H655">
        <v>1.33</v>
      </c>
      <c r="J655">
        <v>0</v>
      </c>
    </row>
    <row r="656" spans="1:10" x14ac:dyDescent="0.3">
      <c r="A656" t="s">
        <v>14</v>
      </c>
      <c r="B656">
        <v>3</v>
      </c>
      <c r="C656">
        <v>10</v>
      </c>
      <c r="D656">
        <v>0.05</v>
      </c>
      <c r="E656" t="s">
        <v>0</v>
      </c>
      <c r="F656">
        <v>31014.92</v>
      </c>
      <c r="G656">
        <v>0</v>
      </c>
      <c r="H656">
        <v>906.2</v>
      </c>
      <c r="I656">
        <v>0</v>
      </c>
      <c r="J656">
        <v>3.6531580611369741E-3</v>
      </c>
    </row>
    <row r="657" spans="1:10" x14ac:dyDescent="0.3">
      <c r="A657" t="s">
        <v>14</v>
      </c>
      <c r="B657">
        <v>3</v>
      </c>
      <c r="C657">
        <v>10</v>
      </c>
      <c r="D657">
        <v>0.1</v>
      </c>
      <c r="E657" t="s">
        <v>0</v>
      </c>
      <c r="F657">
        <v>32251.54</v>
      </c>
      <c r="G657">
        <v>0</v>
      </c>
      <c r="H657">
        <v>1259.9100000000001</v>
      </c>
      <c r="I657">
        <v>0</v>
      </c>
      <c r="J657">
        <v>4.3670593808885716E-2</v>
      </c>
    </row>
    <row r="658" spans="1:10" x14ac:dyDescent="0.3">
      <c r="A658" t="s">
        <v>14</v>
      </c>
      <c r="B658">
        <v>3</v>
      </c>
      <c r="C658">
        <v>10</v>
      </c>
      <c r="D658">
        <v>0.15</v>
      </c>
      <c r="E658" t="s">
        <v>4</v>
      </c>
      <c r="F658">
        <v>0</v>
      </c>
      <c r="G658">
        <v>0</v>
      </c>
      <c r="H658">
        <v>0.64</v>
      </c>
      <c r="J658">
        <v>0</v>
      </c>
    </row>
    <row r="659" spans="1:10" x14ac:dyDescent="0.3">
      <c r="A659" t="s">
        <v>14</v>
      </c>
      <c r="B659">
        <v>3</v>
      </c>
      <c r="C659">
        <v>10</v>
      </c>
      <c r="D659">
        <v>0.2</v>
      </c>
      <c r="E659" t="s">
        <v>4</v>
      </c>
      <c r="F659">
        <v>0</v>
      </c>
      <c r="G659">
        <v>0</v>
      </c>
      <c r="H659">
        <v>0.57999999999999996</v>
      </c>
      <c r="J659">
        <v>0</v>
      </c>
    </row>
    <row r="660" spans="1:10" x14ac:dyDescent="0.3">
      <c r="A660" t="s">
        <v>14</v>
      </c>
      <c r="B660">
        <v>3</v>
      </c>
      <c r="C660">
        <v>25</v>
      </c>
      <c r="D660">
        <v>0.05</v>
      </c>
      <c r="E660" t="s">
        <v>0</v>
      </c>
      <c r="F660">
        <v>31014.92</v>
      </c>
      <c r="G660">
        <v>0</v>
      </c>
      <c r="H660">
        <v>839.13</v>
      </c>
      <c r="I660">
        <v>0</v>
      </c>
      <c r="J660">
        <v>3.6531580611369741E-3</v>
      </c>
    </row>
    <row r="661" spans="1:10" x14ac:dyDescent="0.3">
      <c r="A661" t="s">
        <v>14</v>
      </c>
      <c r="B661">
        <v>3</v>
      </c>
      <c r="C661">
        <v>25</v>
      </c>
      <c r="D661">
        <v>0.1</v>
      </c>
      <c r="E661" t="s">
        <v>0</v>
      </c>
      <c r="F661">
        <v>32251.54</v>
      </c>
      <c r="G661">
        <v>0</v>
      </c>
      <c r="H661">
        <v>951.15</v>
      </c>
      <c r="I661">
        <v>0</v>
      </c>
      <c r="J661">
        <v>4.3670593808885716E-2</v>
      </c>
    </row>
    <row r="662" spans="1:10" x14ac:dyDescent="0.3">
      <c r="A662" t="s">
        <v>14</v>
      </c>
      <c r="B662">
        <v>3</v>
      </c>
      <c r="C662">
        <v>25</v>
      </c>
      <c r="D662">
        <v>0.15</v>
      </c>
      <c r="E662" t="s">
        <v>4</v>
      </c>
      <c r="F662">
        <v>0</v>
      </c>
      <c r="G662">
        <v>0</v>
      </c>
      <c r="H662">
        <v>0.67</v>
      </c>
      <c r="J662">
        <v>0</v>
      </c>
    </row>
    <row r="663" spans="1:10" x14ac:dyDescent="0.3">
      <c r="A663" t="s">
        <v>14</v>
      </c>
      <c r="B663">
        <v>3</v>
      </c>
      <c r="C663">
        <v>25</v>
      </c>
      <c r="D663">
        <v>0.2</v>
      </c>
      <c r="E663" t="s">
        <v>4</v>
      </c>
      <c r="F663">
        <v>0</v>
      </c>
      <c r="G663">
        <v>0</v>
      </c>
      <c r="H663">
        <v>0.63</v>
      </c>
      <c r="J663">
        <v>0</v>
      </c>
    </row>
    <row r="664" spans="1:10" x14ac:dyDescent="0.3">
      <c r="A664" t="s">
        <v>14</v>
      </c>
      <c r="B664">
        <v>3</v>
      </c>
      <c r="C664">
        <v>50</v>
      </c>
      <c r="D664">
        <v>0.05</v>
      </c>
      <c r="E664" t="s">
        <v>0</v>
      </c>
      <c r="F664">
        <v>31014.92</v>
      </c>
      <c r="G664">
        <v>0</v>
      </c>
      <c r="H664">
        <v>603.91999999999996</v>
      </c>
      <c r="I664">
        <v>0</v>
      </c>
      <c r="J664">
        <v>3.6531580611369741E-3</v>
      </c>
    </row>
    <row r="665" spans="1:10" x14ac:dyDescent="0.3">
      <c r="A665" t="s">
        <v>14</v>
      </c>
      <c r="B665">
        <v>3</v>
      </c>
      <c r="C665">
        <v>50</v>
      </c>
      <c r="D665">
        <v>0.1</v>
      </c>
      <c r="E665" t="s">
        <v>0</v>
      </c>
      <c r="F665">
        <v>32251.54</v>
      </c>
      <c r="G665">
        <v>0</v>
      </c>
      <c r="H665">
        <v>542.66</v>
      </c>
      <c r="I665">
        <v>0</v>
      </c>
      <c r="J665">
        <v>4.3670593808885716E-2</v>
      </c>
    </row>
    <row r="666" spans="1:10" x14ac:dyDescent="0.3">
      <c r="A666" t="s">
        <v>14</v>
      </c>
      <c r="B666">
        <v>3</v>
      </c>
      <c r="C666">
        <v>50</v>
      </c>
      <c r="D666">
        <v>0.15</v>
      </c>
      <c r="E666" t="s">
        <v>4</v>
      </c>
      <c r="F666">
        <v>0</v>
      </c>
      <c r="G666">
        <v>0</v>
      </c>
      <c r="H666">
        <v>0.71</v>
      </c>
      <c r="J666">
        <v>0</v>
      </c>
    </row>
    <row r="667" spans="1:10" x14ac:dyDescent="0.3">
      <c r="A667" t="s">
        <v>14</v>
      </c>
      <c r="B667">
        <v>3</v>
      </c>
      <c r="C667">
        <v>50</v>
      </c>
      <c r="D667">
        <v>0.2</v>
      </c>
      <c r="E667" t="s">
        <v>4</v>
      </c>
      <c r="F667">
        <v>0</v>
      </c>
      <c r="G667">
        <v>0</v>
      </c>
      <c r="H667">
        <v>0.75</v>
      </c>
      <c r="J667">
        <v>0</v>
      </c>
    </row>
    <row r="668" spans="1:10" x14ac:dyDescent="0.3">
      <c r="A668" t="s">
        <v>13</v>
      </c>
      <c r="B668">
        <v>0</v>
      </c>
      <c r="C668">
        <v>0</v>
      </c>
      <c r="D668">
        <v>0.05</v>
      </c>
      <c r="E668" t="s">
        <v>0</v>
      </c>
      <c r="F668">
        <v>88901.56</v>
      </c>
      <c r="G668">
        <v>0</v>
      </c>
      <c r="H668">
        <v>2047.58</v>
      </c>
      <c r="I668">
        <v>1</v>
      </c>
      <c r="J668">
        <v>0</v>
      </c>
    </row>
    <row r="669" spans="1:10" x14ac:dyDescent="0.3">
      <c r="A669" t="s">
        <v>13</v>
      </c>
      <c r="B669">
        <v>0</v>
      </c>
      <c r="C669">
        <v>0</v>
      </c>
      <c r="D669">
        <v>0.1</v>
      </c>
      <c r="E669" t="s">
        <v>0</v>
      </c>
      <c r="F669">
        <v>88901.56</v>
      </c>
      <c r="G669">
        <v>0</v>
      </c>
      <c r="H669">
        <v>2077.1999999999998</v>
      </c>
      <c r="I669">
        <v>1</v>
      </c>
      <c r="J669">
        <v>0</v>
      </c>
    </row>
    <row r="670" spans="1:10" x14ac:dyDescent="0.3">
      <c r="A670" t="s">
        <v>13</v>
      </c>
      <c r="B670">
        <v>0</v>
      </c>
      <c r="C670">
        <v>0</v>
      </c>
      <c r="D670">
        <v>0.15</v>
      </c>
      <c r="E670" t="s">
        <v>0</v>
      </c>
      <c r="F670">
        <v>88901.56</v>
      </c>
      <c r="G670">
        <v>0</v>
      </c>
      <c r="H670">
        <v>2077.38</v>
      </c>
      <c r="I670">
        <v>1</v>
      </c>
      <c r="J670">
        <v>0</v>
      </c>
    </row>
    <row r="671" spans="1:10" x14ac:dyDescent="0.3">
      <c r="A671" t="s">
        <v>13</v>
      </c>
      <c r="B671">
        <v>0</v>
      </c>
      <c r="C671">
        <v>0</v>
      </c>
      <c r="D671">
        <v>0.2</v>
      </c>
      <c r="E671" t="s">
        <v>0</v>
      </c>
      <c r="F671">
        <v>88901.56</v>
      </c>
      <c r="G671">
        <v>0</v>
      </c>
      <c r="H671">
        <v>1862.2</v>
      </c>
      <c r="I671">
        <v>1</v>
      </c>
      <c r="J671">
        <v>0</v>
      </c>
    </row>
    <row r="672" spans="1:10" x14ac:dyDescent="0.3">
      <c r="A672" t="s">
        <v>13</v>
      </c>
      <c r="B672">
        <v>1</v>
      </c>
      <c r="C672">
        <v>5</v>
      </c>
      <c r="D672">
        <v>0.05</v>
      </c>
      <c r="E672" t="s">
        <v>1</v>
      </c>
      <c r="F672">
        <v>92209.54</v>
      </c>
      <c r="G672">
        <v>4.1500000000000004</v>
      </c>
      <c r="H672">
        <v>3602.36</v>
      </c>
      <c r="I672">
        <v>1</v>
      </c>
      <c r="J672">
        <v>3.7209470789938859E-2</v>
      </c>
    </row>
    <row r="673" spans="1:10" x14ac:dyDescent="0.3">
      <c r="A673" t="s">
        <v>13</v>
      </c>
      <c r="B673">
        <v>1</v>
      </c>
      <c r="C673">
        <v>5</v>
      </c>
      <c r="D673">
        <v>0.1</v>
      </c>
      <c r="E673" t="s">
        <v>1</v>
      </c>
      <c r="F673">
        <v>89418.34</v>
      </c>
      <c r="G673">
        <v>1.01</v>
      </c>
      <c r="H673">
        <v>3601.2</v>
      </c>
      <c r="I673">
        <v>1</v>
      </c>
      <c r="J673">
        <v>5.8129463644958079E-3</v>
      </c>
    </row>
    <row r="674" spans="1:10" x14ac:dyDescent="0.3">
      <c r="A674" t="s">
        <v>13</v>
      </c>
      <c r="B674">
        <v>1</v>
      </c>
      <c r="C674">
        <v>5</v>
      </c>
      <c r="D674">
        <v>0.15</v>
      </c>
      <c r="E674" t="s">
        <v>1</v>
      </c>
      <c r="F674">
        <v>89700.68</v>
      </c>
      <c r="G674">
        <v>1.29</v>
      </c>
      <c r="H674">
        <v>3604.1</v>
      </c>
      <c r="I674">
        <v>1</v>
      </c>
      <c r="J674">
        <v>8.9888186439022189E-3</v>
      </c>
    </row>
    <row r="675" spans="1:10" x14ac:dyDescent="0.3">
      <c r="A675" t="s">
        <v>13</v>
      </c>
      <c r="B675">
        <v>1</v>
      </c>
      <c r="C675">
        <v>5</v>
      </c>
      <c r="D675">
        <v>0.2</v>
      </c>
      <c r="E675" t="s">
        <v>1</v>
      </c>
      <c r="F675">
        <v>89759.96</v>
      </c>
      <c r="G675">
        <v>1.26</v>
      </c>
      <c r="H675">
        <v>3603.15</v>
      </c>
      <c r="I675">
        <v>1</v>
      </c>
      <c r="J675">
        <v>9.6556235908571431E-3</v>
      </c>
    </row>
    <row r="676" spans="1:10" x14ac:dyDescent="0.3">
      <c r="A676" t="s">
        <v>13</v>
      </c>
      <c r="B676">
        <v>1</v>
      </c>
      <c r="C676">
        <v>10</v>
      </c>
      <c r="D676">
        <v>0.05</v>
      </c>
      <c r="E676" t="s">
        <v>1</v>
      </c>
      <c r="F676">
        <v>89184.07</v>
      </c>
      <c r="G676">
        <v>0.84</v>
      </c>
      <c r="H676">
        <v>3603.06</v>
      </c>
      <c r="I676">
        <v>1</v>
      </c>
      <c r="J676">
        <v>3.1777845068186039E-3</v>
      </c>
    </row>
    <row r="677" spans="1:10" x14ac:dyDescent="0.3">
      <c r="A677" t="s">
        <v>13</v>
      </c>
      <c r="B677">
        <v>1</v>
      </c>
      <c r="C677">
        <v>10</v>
      </c>
      <c r="D677">
        <v>0.1</v>
      </c>
      <c r="E677" t="s">
        <v>1</v>
      </c>
      <c r="F677">
        <v>89736.05</v>
      </c>
      <c r="G677">
        <v>1.33</v>
      </c>
      <c r="H677">
        <v>3602.73</v>
      </c>
      <c r="I677">
        <v>1</v>
      </c>
      <c r="J677">
        <v>9.3866744295600935E-3</v>
      </c>
    </row>
    <row r="678" spans="1:10" x14ac:dyDescent="0.3">
      <c r="A678" t="s">
        <v>13</v>
      </c>
      <c r="B678">
        <v>1</v>
      </c>
      <c r="C678">
        <v>10</v>
      </c>
      <c r="D678">
        <v>0.15</v>
      </c>
      <c r="E678" t="s">
        <v>1</v>
      </c>
      <c r="F678">
        <v>89826.34</v>
      </c>
      <c r="G678">
        <v>1.37</v>
      </c>
      <c r="H678">
        <v>3601.24</v>
      </c>
      <c r="I678">
        <v>1</v>
      </c>
      <c r="J678">
        <v>1.0402292153253612E-2</v>
      </c>
    </row>
    <row r="679" spans="1:10" x14ac:dyDescent="0.3">
      <c r="A679" t="s">
        <v>13</v>
      </c>
      <c r="B679">
        <v>1</v>
      </c>
      <c r="C679">
        <v>10</v>
      </c>
      <c r="D679">
        <v>0.2</v>
      </c>
      <c r="E679" t="s">
        <v>1</v>
      </c>
      <c r="F679">
        <v>91562.51</v>
      </c>
      <c r="G679">
        <v>3.03</v>
      </c>
      <c r="H679">
        <v>3602.69</v>
      </c>
      <c r="I679">
        <v>1</v>
      </c>
      <c r="J679">
        <v>2.9931420775968443E-2</v>
      </c>
    </row>
    <row r="680" spans="1:10" x14ac:dyDescent="0.3">
      <c r="A680" t="s">
        <v>13</v>
      </c>
      <c r="B680">
        <v>1</v>
      </c>
      <c r="C680">
        <v>25</v>
      </c>
      <c r="D680">
        <v>0.05</v>
      </c>
      <c r="E680" t="s">
        <v>1</v>
      </c>
      <c r="F680">
        <v>90631.72</v>
      </c>
      <c r="G680">
        <v>2.35</v>
      </c>
      <c r="H680">
        <v>3601.79</v>
      </c>
      <c r="I680">
        <v>0.99099999999999999</v>
      </c>
      <c r="J680">
        <v>1.9461525759502996E-2</v>
      </c>
    </row>
    <row r="681" spans="1:10" x14ac:dyDescent="0.3">
      <c r="A681" t="s">
        <v>13</v>
      </c>
      <c r="B681">
        <v>1</v>
      </c>
      <c r="C681">
        <v>25</v>
      </c>
      <c r="D681">
        <v>0.1</v>
      </c>
      <c r="E681" t="s">
        <v>1</v>
      </c>
      <c r="F681">
        <v>89629.28</v>
      </c>
      <c r="G681">
        <v>0.98</v>
      </c>
      <c r="H681">
        <v>3601.02</v>
      </c>
      <c r="I681">
        <v>0.93100000000000005</v>
      </c>
      <c r="J681">
        <v>8.1856831308697586E-3</v>
      </c>
    </row>
    <row r="682" spans="1:10" x14ac:dyDescent="0.3">
      <c r="A682" t="s">
        <v>13</v>
      </c>
      <c r="B682">
        <v>1</v>
      </c>
      <c r="C682">
        <v>25</v>
      </c>
      <c r="D682">
        <v>0.15</v>
      </c>
      <c r="E682" t="s">
        <v>1</v>
      </c>
      <c r="F682">
        <v>94558</v>
      </c>
      <c r="G682">
        <v>5.91</v>
      </c>
      <c r="H682">
        <v>3602.05</v>
      </c>
      <c r="I682">
        <v>1</v>
      </c>
      <c r="J682">
        <v>6.3625880130787404E-2</v>
      </c>
    </row>
    <row r="683" spans="1:10" x14ac:dyDescent="0.3">
      <c r="A683" t="s">
        <v>13</v>
      </c>
      <c r="B683">
        <v>1</v>
      </c>
      <c r="C683">
        <v>25</v>
      </c>
      <c r="D683">
        <v>0.2</v>
      </c>
      <c r="E683" t="s">
        <v>1</v>
      </c>
      <c r="F683">
        <v>99790.12</v>
      </c>
      <c r="G683">
        <v>10.47</v>
      </c>
      <c r="H683">
        <v>3602.43</v>
      </c>
      <c r="I683">
        <v>0.999</v>
      </c>
      <c r="J683">
        <v>0.12247884064126646</v>
      </c>
    </row>
    <row r="684" spans="1:10" x14ac:dyDescent="0.3">
      <c r="A684" t="s">
        <v>13</v>
      </c>
      <c r="B684">
        <v>1</v>
      </c>
      <c r="C684">
        <v>50</v>
      </c>
      <c r="D684">
        <v>0.05</v>
      </c>
      <c r="E684" t="s">
        <v>1</v>
      </c>
      <c r="F684">
        <v>108841.68</v>
      </c>
      <c r="G684">
        <v>18.579999999999998</v>
      </c>
      <c r="H684">
        <v>3603.21</v>
      </c>
      <c r="I684">
        <v>4.0000000000000001E-3</v>
      </c>
      <c r="J684">
        <v>0.22429437683658193</v>
      </c>
    </row>
    <row r="685" spans="1:10" x14ac:dyDescent="0.3">
      <c r="A685" t="s">
        <v>13</v>
      </c>
      <c r="B685">
        <v>1</v>
      </c>
      <c r="C685">
        <v>50</v>
      </c>
      <c r="D685">
        <v>0.1</v>
      </c>
      <c r="E685" t="s">
        <v>1</v>
      </c>
      <c r="F685">
        <v>110135.75</v>
      </c>
      <c r="G685">
        <v>19.09</v>
      </c>
      <c r="H685">
        <v>3614.34</v>
      </c>
      <c r="I685">
        <v>5.0000000000000001E-3</v>
      </c>
      <c r="J685">
        <v>0.23885058934848846</v>
      </c>
    </row>
    <row r="686" spans="1:10" x14ac:dyDescent="0.3">
      <c r="A686" t="s">
        <v>13</v>
      </c>
      <c r="B686">
        <v>1</v>
      </c>
      <c r="C686">
        <v>50</v>
      </c>
      <c r="D686">
        <v>0.15</v>
      </c>
      <c r="E686" t="s">
        <v>1</v>
      </c>
      <c r="F686">
        <v>95280.960000000006</v>
      </c>
      <c r="G686">
        <v>5.83</v>
      </c>
      <c r="H686">
        <v>3601.83</v>
      </c>
      <c r="I686">
        <v>1.2E-2</v>
      </c>
      <c r="J686">
        <v>7.1758020894121533E-2</v>
      </c>
    </row>
    <row r="687" spans="1:10" x14ac:dyDescent="0.3">
      <c r="A687" t="s">
        <v>13</v>
      </c>
      <c r="B687">
        <v>1</v>
      </c>
      <c r="C687">
        <v>50</v>
      </c>
      <c r="D687">
        <v>0.2</v>
      </c>
      <c r="E687" t="s">
        <v>1</v>
      </c>
      <c r="F687">
        <v>116350.27</v>
      </c>
      <c r="G687">
        <v>22.39</v>
      </c>
      <c r="H687">
        <v>3601.78</v>
      </c>
      <c r="I687">
        <v>4.2999999999999997E-2</v>
      </c>
      <c r="J687">
        <v>0.3087539746209178</v>
      </c>
    </row>
    <row r="688" spans="1:10" x14ac:dyDescent="0.3">
      <c r="A688" t="s">
        <v>13</v>
      </c>
      <c r="B688">
        <v>2</v>
      </c>
      <c r="C688">
        <v>5</v>
      </c>
      <c r="D688">
        <v>0.05</v>
      </c>
      <c r="E688" t="s">
        <v>1</v>
      </c>
      <c r="F688">
        <v>93042.32</v>
      </c>
      <c r="G688">
        <v>4.9800000000000004</v>
      </c>
      <c r="H688">
        <v>3608.05</v>
      </c>
      <c r="I688">
        <v>0.996</v>
      </c>
      <c r="J688">
        <v>4.6576910461413767E-2</v>
      </c>
    </row>
    <row r="689" spans="1:10" x14ac:dyDescent="0.3">
      <c r="A689" t="s">
        <v>13</v>
      </c>
      <c r="B689">
        <v>2</v>
      </c>
      <c r="C689">
        <v>5</v>
      </c>
      <c r="D689">
        <v>0.1</v>
      </c>
      <c r="E689" t="s">
        <v>1</v>
      </c>
      <c r="F689">
        <v>89630.7</v>
      </c>
      <c r="G689">
        <v>1.19</v>
      </c>
      <c r="H689">
        <v>3601.88</v>
      </c>
      <c r="I689">
        <v>1</v>
      </c>
      <c r="J689">
        <v>8.2016558539579343E-3</v>
      </c>
    </row>
    <row r="690" spans="1:10" x14ac:dyDescent="0.3">
      <c r="A690" t="s">
        <v>13</v>
      </c>
      <c r="B690">
        <v>2</v>
      </c>
      <c r="C690">
        <v>5</v>
      </c>
      <c r="D690">
        <v>0.15</v>
      </c>
      <c r="E690" t="s">
        <v>1</v>
      </c>
      <c r="F690">
        <v>89903.039999999994</v>
      </c>
      <c r="G690">
        <v>1.37</v>
      </c>
      <c r="H690">
        <v>3601.19</v>
      </c>
      <c r="I690">
        <v>1</v>
      </c>
      <c r="J690">
        <v>1.1265044167953819E-2</v>
      </c>
    </row>
    <row r="691" spans="1:10" x14ac:dyDescent="0.3">
      <c r="A691" t="s">
        <v>13</v>
      </c>
      <c r="B691">
        <v>2</v>
      </c>
      <c r="C691">
        <v>5</v>
      </c>
      <c r="D691">
        <v>0.2</v>
      </c>
      <c r="E691" t="s">
        <v>1</v>
      </c>
      <c r="F691">
        <v>90577.01</v>
      </c>
      <c r="G691">
        <v>1.88</v>
      </c>
      <c r="H691">
        <v>3602.07</v>
      </c>
      <c r="I691">
        <v>1</v>
      </c>
      <c r="J691">
        <v>1.884612598474078E-2</v>
      </c>
    </row>
    <row r="692" spans="1:10" x14ac:dyDescent="0.3">
      <c r="A692" t="s">
        <v>13</v>
      </c>
      <c r="B692">
        <v>2</v>
      </c>
      <c r="C692">
        <v>10</v>
      </c>
      <c r="D692">
        <v>0.05</v>
      </c>
      <c r="E692" t="s">
        <v>1</v>
      </c>
      <c r="F692">
        <v>89624.81</v>
      </c>
      <c r="G692">
        <v>1.21</v>
      </c>
      <c r="H692">
        <v>3601.96</v>
      </c>
      <c r="I692">
        <v>0.99399999999999999</v>
      </c>
      <c r="J692">
        <v>8.1354027983311372E-3</v>
      </c>
    </row>
    <row r="693" spans="1:10" x14ac:dyDescent="0.3">
      <c r="A693" t="s">
        <v>13</v>
      </c>
      <c r="B693">
        <v>2</v>
      </c>
      <c r="C693">
        <v>10</v>
      </c>
      <c r="D693">
        <v>0.1</v>
      </c>
      <c r="E693" t="s">
        <v>1</v>
      </c>
      <c r="F693">
        <v>94998.84</v>
      </c>
      <c r="G693">
        <v>6.52</v>
      </c>
      <c r="H693">
        <v>3601.45</v>
      </c>
      <c r="I693">
        <v>1</v>
      </c>
      <c r="J693">
        <v>6.8584623261954025E-2</v>
      </c>
    </row>
    <row r="694" spans="1:10" x14ac:dyDescent="0.3">
      <c r="A694" t="s">
        <v>13</v>
      </c>
      <c r="B694">
        <v>2</v>
      </c>
      <c r="C694">
        <v>10</v>
      </c>
      <c r="D694">
        <v>0.15</v>
      </c>
      <c r="E694" t="s">
        <v>1</v>
      </c>
      <c r="F694">
        <v>90770.41</v>
      </c>
      <c r="G694">
        <v>1.75</v>
      </c>
      <c r="H694">
        <v>3601.94</v>
      </c>
      <c r="I694">
        <v>1</v>
      </c>
      <c r="J694">
        <v>2.1021565875784409E-2</v>
      </c>
    </row>
    <row r="695" spans="1:10" x14ac:dyDescent="0.3">
      <c r="A695" t="s">
        <v>13</v>
      </c>
      <c r="B695">
        <v>2</v>
      </c>
      <c r="C695">
        <v>10</v>
      </c>
      <c r="D695">
        <v>0.2</v>
      </c>
      <c r="E695" t="s">
        <v>1</v>
      </c>
      <c r="F695">
        <v>92476.04</v>
      </c>
      <c r="G695">
        <v>3.06</v>
      </c>
      <c r="H695">
        <v>3602.36</v>
      </c>
      <c r="I695">
        <v>1</v>
      </c>
      <c r="J695">
        <v>4.020716846813488E-2</v>
      </c>
    </row>
    <row r="696" spans="1:10" x14ac:dyDescent="0.3">
      <c r="A696" t="s">
        <v>13</v>
      </c>
      <c r="B696">
        <v>2</v>
      </c>
      <c r="C696">
        <v>25</v>
      </c>
      <c r="D696">
        <v>0.05</v>
      </c>
      <c r="E696" t="s">
        <v>1</v>
      </c>
      <c r="F696">
        <v>90546.39</v>
      </c>
      <c r="G696">
        <v>1.97</v>
      </c>
      <c r="H696">
        <v>3603.01</v>
      </c>
      <c r="I696">
        <v>0</v>
      </c>
      <c r="J696">
        <v>1.8501700082653283E-2</v>
      </c>
    </row>
    <row r="697" spans="1:10" x14ac:dyDescent="0.3">
      <c r="A697" t="s">
        <v>13</v>
      </c>
      <c r="B697">
        <v>2</v>
      </c>
      <c r="C697">
        <v>25</v>
      </c>
      <c r="D697">
        <v>0.1</v>
      </c>
      <c r="E697" t="s">
        <v>1</v>
      </c>
      <c r="F697">
        <v>99706.15</v>
      </c>
      <c r="G697">
        <v>10.199999999999999</v>
      </c>
      <c r="H697">
        <v>3609.17</v>
      </c>
      <c r="I697">
        <v>0</v>
      </c>
      <c r="J697">
        <v>0.12153431278371274</v>
      </c>
    </row>
    <row r="698" spans="1:10" x14ac:dyDescent="0.3">
      <c r="A698" t="s">
        <v>13</v>
      </c>
      <c r="B698">
        <v>2</v>
      </c>
      <c r="C698">
        <v>25</v>
      </c>
      <c r="D698">
        <v>0.15</v>
      </c>
      <c r="E698" t="s">
        <v>1</v>
      </c>
      <c r="F698">
        <v>92860.02</v>
      </c>
      <c r="G698">
        <v>2.72</v>
      </c>
      <c r="H698">
        <v>3609.18</v>
      </c>
      <c r="I698">
        <v>0</v>
      </c>
      <c r="J698">
        <v>4.4526327771976071E-2</v>
      </c>
    </row>
    <row r="699" spans="1:10" x14ac:dyDescent="0.3">
      <c r="A699" t="s">
        <v>13</v>
      </c>
      <c r="B699">
        <v>2</v>
      </c>
      <c r="C699">
        <v>25</v>
      </c>
      <c r="D699">
        <v>0.2</v>
      </c>
      <c r="E699" t="s">
        <v>1</v>
      </c>
      <c r="F699">
        <v>93980.26</v>
      </c>
      <c r="G699">
        <v>2.75</v>
      </c>
      <c r="H699">
        <v>3617.45</v>
      </c>
      <c r="I699">
        <v>0</v>
      </c>
      <c r="J699">
        <v>5.7127231513147692E-2</v>
      </c>
    </row>
    <row r="700" spans="1:10" x14ac:dyDescent="0.3">
      <c r="A700" t="s">
        <v>13</v>
      </c>
      <c r="B700">
        <v>2</v>
      </c>
      <c r="C700">
        <v>50</v>
      </c>
      <c r="D700">
        <v>0.05</v>
      </c>
      <c r="E700" t="s">
        <v>1</v>
      </c>
      <c r="F700">
        <v>95473.83</v>
      </c>
      <c r="G700">
        <v>6.88</v>
      </c>
      <c r="H700">
        <v>3616.8</v>
      </c>
      <c r="I700">
        <v>0</v>
      </c>
      <c r="J700">
        <v>7.3927499134998298E-2</v>
      </c>
    </row>
    <row r="701" spans="1:10" x14ac:dyDescent="0.3">
      <c r="A701" t="s">
        <v>13</v>
      </c>
      <c r="B701">
        <v>2</v>
      </c>
      <c r="C701">
        <v>50</v>
      </c>
      <c r="D701">
        <v>0.1</v>
      </c>
      <c r="E701" t="s">
        <v>1</v>
      </c>
      <c r="F701">
        <v>96885.52</v>
      </c>
      <c r="G701">
        <v>7.4</v>
      </c>
      <c r="H701">
        <v>3602.91</v>
      </c>
      <c r="I701">
        <v>0</v>
      </c>
      <c r="J701">
        <v>8.9806748048065765E-2</v>
      </c>
    </row>
    <row r="702" spans="1:10" x14ac:dyDescent="0.3">
      <c r="A702" t="s">
        <v>13</v>
      </c>
      <c r="B702">
        <v>2</v>
      </c>
      <c r="C702">
        <v>50</v>
      </c>
      <c r="D702">
        <v>0.15</v>
      </c>
      <c r="E702" t="s">
        <v>1</v>
      </c>
      <c r="F702">
        <v>94999.6</v>
      </c>
      <c r="G702">
        <v>4.62</v>
      </c>
      <c r="H702">
        <v>3601.97</v>
      </c>
      <c r="I702">
        <v>0</v>
      </c>
      <c r="J702">
        <v>6.8593172043325268E-2</v>
      </c>
    </row>
    <row r="703" spans="1:10" x14ac:dyDescent="0.3">
      <c r="A703" t="s">
        <v>13</v>
      </c>
      <c r="B703">
        <v>2</v>
      </c>
      <c r="C703">
        <v>50</v>
      </c>
      <c r="D703">
        <v>0.2</v>
      </c>
      <c r="E703" t="s">
        <v>1</v>
      </c>
      <c r="F703">
        <v>147425.10999999999</v>
      </c>
      <c r="G703">
        <v>37.69</v>
      </c>
      <c r="H703">
        <v>3602.4</v>
      </c>
      <c r="I703">
        <v>0</v>
      </c>
      <c r="J703">
        <v>0.65829609739131678</v>
      </c>
    </row>
    <row r="704" spans="1:10" x14ac:dyDescent="0.3">
      <c r="A704" t="s">
        <v>13</v>
      </c>
      <c r="B704">
        <v>3</v>
      </c>
      <c r="C704">
        <v>0</v>
      </c>
      <c r="D704">
        <v>0.05</v>
      </c>
      <c r="E704" t="s">
        <v>1</v>
      </c>
      <c r="F704">
        <v>90680.36</v>
      </c>
      <c r="G704">
        <v>0.35</v>
      </c>
      <c r="H704">
        <v>3619.08</v>
      </c>
      <c r="I704">
        <v>0</v>
      </c>
      <c r="J704">
        <v>2.0008647767260745E-2</v>
      </c>
    </row>
    <row r="705" spans="1:10" x14ac:dyDescent="0.3">
      <c r="A705" t="s">
        <v>13</v>
      </c>
      <c r="B705">
        <v>3</v>
      </c>
      <c r="C705">
        <v>0</v>
      </c>
      <c r="D705">
        <v>0.1</v>
      </c>
      <c r="E705" t="s">
        <v>1</v>
      </c>
      <c r="F705">
        <v>94800.92</v>
      </c>
      <c r="G705">
        <v>2.71</v>
      </c>
      <c r="H705">
        <v>3602.04</v>
      </c>
      <c r="I705">
        <v>0</v>
      </c>
      <c r="J705">
        <v>6.6358340618544842E-2</v>
      </c>
    </row>
    <row r="706" spans="1:10" x14ac:dyDescent="0.3">
      <c r="A706" t="s">
        <v>13</v>
      </c>
      <c r="B706">
        <v>3</v>
      </c>
      <c r="C706">
        <v>0</v>
      </c>
      <c r="D706">
        <v>0.15</v>
      </c>
      <c r="E706" t="s">
        <v>4</v>
      </c>
      <c r="F706">
        <v>0</v>
      </c>
      <c r="G706">
        <v>0</v>
      </c>
      <c r="H706">
        <v>29.58</v>
      </c>
      <c r="J706">
        <v>0</v>
      </c>
    </row>
    <row r="707" spans="1:10" x14ac:dyDescent="0.3">
      <c r="A707" t="s">
        <v>13</v>
      </c>
      <c r="B707">
        <v>3</v>
      </c>
      <c r="C707">
        <v>0</v>
      </c>
      <c r="D707">
        <v>0.2</v>
      </c>
      <c r="E707" t="s">
        <v>4</v>
      </c>
      <c r="F707">
        <v>0</v>
      </c>
      <c r="G707">
        <v>0</v>
      </c>
      <c r="H707">
        <v>24.53</v>
      </c>
      <c r="J707">
        <v>0</v>
      </c>
    </row>
    <row r="708" spans="1:10" x14ac:dyDescent="0.3">
      <c r="A708" t="s">
        <v>13</v>
      </c>
      <c r="B708">
        <v>3</v>
      </c>
      <c r="C708">
        <v>10</v>
      </c>
      <c r="D708">
        <v>0.05</v>
      </c>
      <c r="E708" t="s">
        <v>1</v>
      </c>
      <c r="F708">
        <v>90766.45</v>
      </c>
      <c r="G708">
        <v>0.84</v>
      </c>
      <c r="H708">
        <v>3600.64</v>
      </c>
      <c r="I708">
        <v>0</v>
      </c>
      <c r="J708">
        <v>2.0977022225481701E-2</v>
      </c>
    </row>
    <row r="709" spans="1:10" x14ac:dyDescent="0.3">
      <c r="A709" t="s">
        <v>13</v>
      </c>
      <c r="B709">
        <v>3</v>
      </c>
      <c r="C709">
        <v>10</v>
      </c>
      <c r="D709">
        <v>0.1</v>
      </c>
      <c r="E709" t="s">
        <v>1</v>
      </c>
      <c r="F709">
        <v>94367.25</v>
      </c>
      <c r="G709">
        <v>2.29</v>
      </c>
      <c r="H709">
        <v>3601.4</v>
      </c>
      <c r="I709">
        <v>0</v>
      </c>
      <c r="J709">
        <v>6.1480248490577649E-2</v>
      </c>
    </row>
    <row r="710" spans="1:10" x14ac:dyDescent="0.3">
      <c r="A710" t="s">
        <v>13</v>
      </c>
      <c r="B710">
        <v>3</v>
      </c>
      <c r="C710">
        <v>10</v>
      </c>
      <c r="D710">
        <v>0.15</v>
      </c>
      <c r="E710" t="s">
        <v>4</v>
      </c>
      <c r="F710">
        <v>0</v>
      </c>
      <c r="G710">
        <v>0</v>
      </c>
      <c r="H710">
        <v>23.24</v>
      </c>
      <c r="J710">
        <v>0</v>
      </c>
    </row>
    <row r="711" spans="1:10" x14ac:dyDescent="0.3">
      <c r="A711" t="s">
        <v>13</v>
      </c>
      <c r="B711">
        <v>3</v>
      </c>
      <c r="C711">
        <v>10</v>
      </c>
      <c r="D711">
        <v>0.2</v>
      </c>
      <c r="E711" t="s">
        <v>4</v>
      </c>
      <c r="F711">
        <v>0</v>
      </c>
      <c r="G711">
        <v>0</v>
      </c>
      <c r="H711">
        <v>20.25</v>
      </c>
      <c r="J711">
        <v>0</v>
      </c>
    </row>
    <row r="712" spans="1:10" x14ac:dyDescent="0.3">
      <c r="A712" t="s">
        <v>13</v>
      </c>
      <c r="B712">
        <v>3</v>
      </c>
      <c r="C712">
        <v>25</v>
      </c>
      <c r="D712">
        <v>0.05</v>
      </c>
      <c r="E712" t="s">
        <v>1</v>
      </c>
      <c r="F712">
        <v>90717.48</v>
      </c>
      <c r="G712">
        <v>0.44</v>
      </c>
      <c r="H712">
        <v>3617.84</v>
      </c>
      <c r="I712">
        <v>0</v>
      </c>
      <c r="J712">
        <v>2.0426188246865484E-2</v>
      </c>
    </row>
    <row r="713" spans="1:10" x14ac:dyDescent="0.3">
      <c r="A713" t="s">
        <v>13</v>
      </c>
      <c r="B713">
        <v>3</v>
      </c>
      <c r="C713">
        <v>25</v>
      </c>
      <c r="D713">
        <v>0.1</v>
      </c>
      <c r="E713" t="s">
        <v>1</v>
      </c>
      <c r="F713">
        <v>94588.96</v>
      </c>
      <c r="G713">
        <v>2.57</v>
      </c>
      <c r="H713">
        <v>3601.22</v>
      </c>
      <c r="I713">
        <v>0</v>
      </c>
      <c r="J713">
        <v>6.3974130487699066E-2</v>
      </c>
    </row>
    <row r="714" spans="1:10" x14ac:dyDescent="0.3">
      <c r="A714" t="s">
        <v>13</v>
      </c>
      <c r="B714">
        <v>3</v>
      </c>
      <c r="C714">
        <v>25</v>
      </c>
      <c r="D714">
        <v>0.15</v>
      </c>
      <c r="E714" t="s">
        <v>4</v>
      </c>
      <c r="F714">
        <v>0</v>
      </c>
      <c r="G714">
        <v>0</v>
      </c>
      <c r="H714">
        <v>24.57</v>
      </c>
      <c r="J714">
        <v>0</v>
      </c>
    </row>
    <row r="715" spans="1:10" x14ac:dyDescent="0.3">
      <c r="A715" t="s">
        <v>13</v>
      </c>
      <c r="B715">
        <v>3</v>
      </c>
      <c r="C715">
        <v>25</v>
      </c>
      <c r="D715">
        <v>0.2</v>
      </c>
      <c r="E715" t="s">
        <v>4</v>
      </c>
      <c r="F715">
        <v>0</v>
      </c>
      <c r="G715">
        <v>0</v>
      </c>
      <c r="H715">
        <v>24.65</v>
      </c>
      <c r="J715">
        <v>0</v>
      </c>
    </row>
    <row r="716" spans="1:10" x14ac:dyDescent="0.3">
      <c r="A716" t="s">
        <v>13</v>
      </c>
      <c r="B716">
        <v>3</v>
      </c>
      <c r="C716">
        <v>50</v>
      </c>
      <c r="D716">
        <v>0.05</v>
      </c>
      <c r="E716" t="s">
        <v>1</v>
      </c>
      <c r="F716">
        <v>90680.36</v>
      </c>
      <c r="G716">
        <v>0.71</v>
      </c>
      <c r="H716">
        <v>3600.47</v>
      </c>
      <c r="I716">
        <v>0</v>
      </c>
      <c r="J716">
        <v>2.0008647767260745E-2</v>
      </c>
    </row>
    <row r="717" spans="1:10" x14ac:dyDescent="0.3">
      <c r="A717" t="s">
        <v>13</v>
      </c>
      <c r="B717">
        <v>3</v>
      </c>
      <c r="C717">
        <v>50</v>
      </c>
      <c r="D717">
        <v>0.1</v>
      </c>
      <c r="E717" t="s">
        <v>1</v>
      </c>
      <c r="F717">
        <v>95030.96</v>
      </c>
      <c r="G717">
        <v>2.99</v>
      </c>
      <c r="H717">
        <v>3601.11</v>
      </c>
      <c r="I717">
        <v>0</v>
      </c>
      <c r="J717">
        <v>6.8945921758853279E-2</v>
      </c>
    </row>
    <row r="718" spans="1:10" x14ac:dyDescent="0.3">
      <c r="A718" t="s">
        <v>13</v>
      </c>
      <c r="B718">
        <v>3</v>
      </c>
      <c r="C718">
        <v>50</v>
      </c>
      <c r="D718">
        <v>0.15</v>
      </c>
      <c r="E718" t="s">
        <v>4</v>
      </c>
      <c r="F718">
        <v>0</v>
      </c>
      <c r="G718">
        <v>0</v>
      </c>
      <c r="H718">
        <v>27.13</v>
      </c>
      <c r="J718">
        <v>0</v>
      </c>
    </row>
    <row r="719" spans="1:10" x14ac:dyDescent="0.3">
      <c r="A719" t="s">
        <v>13</v>
      </c>
      <c r="B719">
        <v>3</v>
      </c>
      <c r="C719">
        <v>50</v>
      </c>
      <c r="D719">
        <v>0.2</v>
      </c>
      <c r="E719" t="s">
        <v>4</v>
      </c>
      <c r="F719">
        <v>0</v>
      </c>
      <c r="G719">
        <v>0</v>
      </c>
      <c r="H719">
        <v>20.13</v>
      </c>
      <c r="J719">
        <v>0</v>
      </c>
    </row>
    <row r="720" spans="1:10" x14ac:dyDescent="0.3">
      <c r="A720" t="s">
        <v>16</v>
      </c>
      <c r="B720">
        <v>0</v>
      </c>
      <c r="C720">
        <v>0</v>
      </c>
      <c r="D720">
        <v>0.05</v>
      </c>
      <c r="E720" t="s">
        <v>1</v>
      </c>
      <c r="F720">
        <v>47988.38</v>
      </c>
      <c r="G720">
        <v>0.44</v>
      </c>
      <c r="H720">
        <v>3600.42</v>
      </c>
      <c r="I720">
        <v>1</v>
      </c>
      <c r="J720">
        <v>0</v>
      </c>
    </row>
    <row r="721" spans="1:10" x14ac:dyDescent="0.3">
      <c r="A721" t="s">
        <v>16</v>
      </c>
      <c r="B721">
        <v>0</v>
      </c>
      <c r="C721">
        <v>0</v>
      </c>
      <c r="D721">
        <v>0.1</v>
      </c>
      <c r="E721" t="s">
        <v>1</v>
      </c>
      <c r="F721">
        <v>47988.38</v>
      </c>
      <c r="G721">
        <v>0.41</v>
      </c>
      <c r="H721">
        <v>3600.34</v>
      </c>
      <c r="I721">
        <v>1</v>
      </c>
      <c r="J721">
        <v>0</v>
      </c>
    </row>
    <row r="722" spans="1:10" x14ac:dyDescent="0.3">
      <c r="A722" t="s">
        <v>16</v>
      </c>
      <c r="B722">
        <v>0</v>
      </c>
      <c r="C722">
        <v>0</v>
      </c>
      <c r="D722">
        <v>0.15</v>
      </c>
      <c r="E722" t="s">
        <v>1</v>
      </c>
      <c r="F722">
        <v>47988.38</v>
      </c>
      <c r="G722">
        <v>0.38</v>
      </c>
      <c r="H722">
        <v>3600.31</v>
      </c>
      <c r="I722">
        <v>1</v>
      </c>
      <c r="J722">
        <v>0</v>
      </c>
    </row>
    <row r="723" spans="1:10" x14ac:dyDescent="0.3">
      <c r="A723" t="s">
        <v>16</v>
      </c>
      <c r="B723">
        <v>0</v>
      </c>
      <c r="C723">
        <v>0</v>
      </c>
      <c r="D723">
        <v>0.2</v>
      </c>
      <c r="E723" t="s">
        <v>1</v>
      </c>
      <c r="F723">
        <v>47988.38</v>
      </c>
      <c r="G723">
        <v>0.48</v>
      </c>
      <c r="H723">
        <v>3600.4</v>
      </c>
      <c r="I723">
        <v>1</v>
      </c>
      <c r="J723">
        <v>0</v>
      </c>
    </row>
    <row r="724" spans="1:10" x14ac:dyDescent="0.3">
      <c r="A724" t="s">
        <v>16</v>
      </c>
      <c r="B724">
        <v>1</v>
      </c>
      <c r="C724">
        <v>5</v>
      </c>
      <c r="D724">
        <v>0.05</v>
      </c>
      <c r="E724" t="s">
        <v>1</v>
      </c>
      <c r="F724">
        <v>50011.41</v>
      </c>
      <c r="G724">
        <v>5.32</v>
      </c>
      <c r="H724">
        <v>3633.94</v>
      </c>
      <c r="I724">
        <v>0.997</v>
      </c>
      <c r="J724">
        <v>4.2156663759018498E-2</v>
      </c>
    </row>
    <row r="725" spans="1:10" x14ac:dyDescent="0.3">
      <c r="A725" t="s">
        <v>16</v>
      </c>
      <c r="B725">
        <v>1</v>
      </c>
      <c r="C725">
        <v>5</v>
      </c>
      <c r="D725">
        <v>0.1</v>
      </c>
      <c r="E725" t="s">
        <v>1</v>
      </c>
      <c r="F725">
        <v>48785.81</v>
      </c>
      <c r="G725">
        <v>2.86</v>
      </c>
      <c r="H725">
        <v>3623.28</v>
      </c>
      <c r="I725">
        <v>1</v>
      </c>
      <c r="J725">
        <v>1.6617147734514059E-2</v>
      </c>
    </row>
    <row r="726" spans="1:10" x14ac:dyDescent="0.3">
      <c r="A726" t="s">
        <v>16</v>
      </c>
      <c r="B726">
        <v>1</v>
      </c>
      <c r="C726">
        <v>5</v>
      </c>
      <c r="D726">
        <v>0.15</v>
      </c>
      <c r="E726" t="s">
        <v>1</v>
      </c>
      <c r="F726">
        <v>49270.77</v>
      </c>
      <c r="G726">
        <v>3.95</v>
      </c>
      <c r="H726">
        <v>3602.17</v>
      </c>
      <c r="I726">
        <v>1</v>
      </c>
      <c r="J726">
        <v>2.6722927508701089E-2</v>
      </c>
    </row>
    <row r="727" spans="1:10" x14ac:dyDescent="0.3">
      <c r="A727" t="s">
        <v>16</v>
      </c>
      <c r="B727">
        <v>1</v>
      </c>
      <c r="C727">
        <v>5</v>
      </c>
      <c r="D727">
        <v>0.2</v>
      </c>
      <c r="E727" t="s">
        <v>1</v>
      </c>
      <c r="F727">
        <v>49779.58</v>
      </c>
      <c r="G727">
        <v>4.47</v>
      </c>
      <c r="H727">
        <v>3613.35</v>
      </c>
      <c r="I727">
        <v>1</v>
      </c>
      <c r="J727">
        <v>3.7325702597170496E-2</v>
      </c>
    </row>
    <row r="728" spans="1:10" x14ac:dyDescent="0.3">
      <c r="A728" t="s">
        <v>16</v>
      </c>
      <c r="B728">
        <v>1</v>
      </c>
      <c r="C728">
        <v>10</v>
      </c>
      <c r="D728">
        <v>0.05</v>
      </c>
      <c r="E728" t="s">
        <v>1</v>
      </c>
      <c r="F728">
        <v>49788.65</v>
      </c>
      <c r="G728">
        <v>5.04</v>
      </c>
      <c r="H728">
        <v>3619.44</v>
      </c>
      <c r="I728">
        <v>0.997</v>
      </c>
      <c r="J728">
        <v>3.7514706685243482E-2</v>
      </c>
    </row>
    <row r="729" spans="1:10" x14ac:dyDescent="0.3">
      <c r="A729" t="s">
        <v>16</v>
      </c>
      <c r="B729">
        <v>1</v>
      </c>
      <c r="C729">
        <v>10</v>
      </c>
      <c r="D729">
        <v>0.1</v>
      </c>
      <c r="E729" t="s">
        <v>1</v>
      </c>
      <c r="F729">
        <v>48820.160000000003</v>
      </c>
      <c r="G729">
        <v>3.04</v>
      </c>
      <c r="H729">
        <v>3608.29</v>
      </c>
      <c r="I729">
        <v>1</v>
      </c>
      <c r="J729">
        <v>1.7332946017348583E-2</v>
      </c>
    </row>
    <row r="730" spans="1:10" x14ac:dyDescent="0.3">
      <c r="A730" t="s">
        <v>16</v>
      </c>
      <c r="B730">
        <v>1</v>
      </c>
      <c r="C730">
        <v>10</v>
      </c>
      <c r="D730">
        <v>0.15</v>
      </c>
      <c r="E730" t="s">
        <v>1</v>
      </c>
      <c r="F730">
        <v>49463.839999999997</v>
      </c>
      <c r="G730">
        <v>4.13</v>
      </c>
      <c r="H730">
        <v>3600.95</v>
      </c>
      <c r="I730">
        <v>1</v>
      </c>
      <c r="J730">
        <v>3.0746193140922751E-2</v>
      </c>
    </row>
    <row r="731" spans="1:10" x14ac:dyDescent="0.3">
      <c r="A731" t="s">
        <v>16</v>
      </c>
      <c r="B731">
        <v>1</v>
      </c>
      <c r="C731">
        <v>10</v>
      </c>
      <c r="D731">
        <v>0.2</v>
      </c>
      <c r="E731" t="s">
        <v>1</v>
      </c>
      <c r="F731">
        <v>48959.49</v>
      </c>
      <c r="G731">
        <v>3.19</v>
      </c>
      <c r="H731">
        <v>3605.43</v>
      </c>
      <c r="I731">
        <v>1</v>
      </c>
      <c r="J731">
        <v>2.0236357218143208E-2</v>
      </c>
    </row>
    <row r="732" spans="1:10" x14ac:dyDescent="0.3">
      <c r="A732" t="s">
        <v>16</v>
      </c>
      <c r="B732">
        <v>1</v>
      </c>
      <c r="C732">
        <v>25</v>
      </c>
      <c r="D732">
        <v>0.05</v>
      </c>
      <c r="E732" t="s">
        <v>1</v>
      </c>
      <c r="F732">
        <v>50186.68</v>
      </c>
      <c r="G732">
        <v>5.85</v>
      </c>
      <c r="H732">
        <v>3602.74</v>
      </c>
      <c r="I732">
        <v>0.184</v>
      </c>
      <c r="J732">
        <v>4.5809006263599628E-2</v>
      </c>
    </row>
    <row r="733" spans="1:10" x14ac:dyDescent="0.3">
      <c r="A733" t="s">
        <v>16</v>
      </c>
      <c r="B733">
        <v>1</v>
      </c>
      <c r="C733">
        <v>25</v>
      </c>
      <c r="D733">
        <v>0.1</v>
      </c>
      <c r="E733" t="s">
        <v>1</v>
      </c>
      <c r="F733">
        <v>50109.32</v>
      </c>
      <c r="G733">
        <v>5.41</v>
      </c>
      <c r="H733">
        <v>3605.67</v>
      </c>
      <c r="I733">
        <v>0.999</v>
      </c>
      <c r="J733">
        <v>4.4196949344820657E-2</v>
      </c>
    </row>
    <row r="734" spans="1:10" x14ac:dyDescent="0.3">
      <c r="A734" t="s">
        <v>16</v>
      </c>
      <c r="B734">
        <v>1</v>
      </c>
      <c r="C734">
        <v>25</v>
      </c>
      <c r="D734">
        <v>0.15</v>
      </c>
      <c r="E734" t="s">
        <v>1</v>
      </c>
      <c r="F734">
        <v>51369.52</v>
      </c>
      <c r="G734">
        <v>7.5</v>
      </c>
      <c r="H734">
        <v>3605.67</v>
      </c>
      <c r="I734">
        <v>1</v>
      </c>
      <c r="J734">
        <v>7.0457473246648528E-2</v>
      </c>
    </row>
    <row r="735" spans="1:10" x14ac:dyDescent="0.3">
      <c r="A735" t="s">
        <v>16</v>
      </c>
      <c r="B735">
        <v>1</v>
      </c>
      <c r="C735">
        <v>25</v>
      </c>
      <c r="D735">
        <v>0.2</v>
      </c>
      <c r="E735" t="s">
        <v>1</v>
      </c>
      <c r="F735">
        <v>70475.600000000006</v>
      </c>
      <c r="G735">
        <v>31.99</v>
      </c>
      <c r="H735">
        <v>3603.2</v>
      </c>
      <c r="I735">
        <v>1</v>
      </c>
      <c r="J735">
        <v>0.46859718956964191</v>
      </c>
    </row>
    <row r="736" spans="1:10" x14ac:dyDescent="0.3">
      <c r="A736" t="s">
        <v>16</v>
      </c>
      <c r="B736">
        <v>1</v>
      </c>
      <c r="C736">
        <v>50</v>
      </c>
      <c r="D736">
        <v>0.05</v>
      </c>
      <c r="E736" t="s">
        <v>1</v>
      </c>
      <c r="F736">
        <v>48845.99</v>
      </c>
      <c r="G736">
        <v>3.1</v>
      </c>
      <c r="H736">
        <v>3606.02</v>
      </c>
      <c r="I736">
        <v>0.19400000000000001</v>
      </c>
      <c r="J736">
        <v>1.7871201319986207E-2</v>
      </c>
    </row>
    <row r="737" spans="1:10" x14ac:dyDescent="0.3">
      <c r="A737" t="s">
        <v>16</v>
      </c>
      <c r="B737">
        <v>1</v>
      </c>
      <c r="C737">
        <v>50</v>
      </c>
      <c r="D737">
        <v>0.1</v>
      </c>
      <c r="E737" t="s">
        <v>1</v>
      </c>
      <c r="F737">
        <v>56447.92</v>
      </c>
      <c r="G737">
        <v>15.72</v>
      </c>
      <c r="H737">
        <v>3602.16</v>
      </c>
      <c r="I737">
        <v>0.14599999999999999</v>
      </c>
      <c r="J737">
        <v>0.17628309186515567</v>
      </c>
    </row>
    <row r="738" spans="1:10" x14ac:dyDescent="0.3">
      <c r="A738" t="s">
        <v>16</v>
      </c>
      <c r="B738">
        <v>1</v>
      </c>
      <c r="C738">
        <v>50</v>
      </c>
      <c r="D738">
        <v>0.15</v>
      </c>
      <c r="E738" t="s">
        <v>1</v>
      </c>
      <c r="F738">
        <v>57271.62</v>
      </c>
      <c r="G738">
        <v>16.23</v>
      </c>
      <c r="H738">
        <v>3605.21</v>
      </c>
      <c r="I738">
        <v>0.22600000000000001</v>
      </c>
      <c r="J738">
        <v>0.19344766378860889</v>
      </c>
    </row>
    <row r="739" spans="1:10" x14ac:dyDescent="0.3">
      <c r="A739" t="s">
        <v>16</v>
      </c>
      <c r="B739">
        <v>1</v>
      </c>
      <c r="C739">
        <v>50</v>
      </c>
      <c r="D739">
        <v>0.2</v>
      </c>
      <c r="E739" t="s">
        <v>1</v>
      </c>
      <c r="F739">
        <v>67198.03</v>
      </c>
      <c r="G739">
        <v>27.78</v>
      </c>
      <c r="H739">
        <v>3601.82</v>
      </c>
      <c r="I739">
        <v>0.35</v>
      </c>
      <c r="J739">
        <v>0.4002979471280339</v>
      </c>
    </row>
    <row r="740" spans="1:10" x14ac:dyDescent="0.3">
      <c r="A740" t="s">
        <v>16</v>
      </c>
      <c r="B740">
        <v>2</v>
      </c>
      <c r="C740">
        <v>5</v>
      </c>
      <c r="D740">
        <v>0.05</v>
      </c>
      <c r="E740" t="s">
        <v>1</v>
      </c>
      <c r="F740">
        <v>50097.5</v>
      </c>
      <c r="G740">
        <v>5.32</v>
      </c>
      <c r="H740">
        <v>3601.8</v>
      </c>
      <c r="I740">
        <v>0.86199999999999999</v>
      </c>
      <c r="J740">
        <v>4.3950639717365014E-2</v>
      </c>
    </row>
    <row r="741" spans="1:10" x14ac:dyDescent="0.3">
      <c r="A741" t="s">
        <v>16</v>
      </c>
      <c r="B741">
        <v>2</v>
      </c>
      <c r="C741">
        <v>5</v>
      </c>
      <c r="D741">
        <v>0.1</v>
      </c>
      <c r="E741" t="s">
        <v>1</v>
      </c>
      <c r="F741">
        <v>55351.72</v>
      </c>
      <c r="G741">
        <v>13.95</v>
      </c>
      <c r="H741">
        <v>3603.95</v>
      </c>
      <c r="I741">
        <v>0.93600000000000005</v>
      </c>
      <c r="J741">
        <v>0.15344006194833004</v>
      </c>
    </row>
    <row r="742" spans="1:10" x14ac:dyDescent="0.3">
      <c r="A742" t="s">
        <v>16</v>
      </c>
      <c r="B742">
        <v>2</v>
      </c>
      <c r="C742">
        <v>5</v>
      </c>
      <c r="D742">
        <v>0.15</v>
      </c>
      <c r="E742" t="s">
        <v>1</v>
      </c>
      <c r="F742">
        <v>59973.2</v>
      </c>
      <c r="G742">
        <v>19.93</v>
      </c>
      <c r="H742">
        <v>3601.86</v>
      </c>
      <c r="I742">
        <v>0.999</v>
      </c>
      <c r="J742">
        <v>0.2497442089105737</v>
      </c>
    </row>
    <row r="743" spans="1:10" x14ac:dyDescent="0.3">
      <c r="A743" t="s">
        <v>16</v>
      </c>
      <c r="B743">
        <v>2</v>
      </c>
      <c r="C743">
        <v>5</v>
      </c>
      <c r="D743">
        <v>0.2</v>
      </c>
      <c r="E743" t="s">
        <v>1</v>
      </c>
      <c r="F743">
        <v>54654.31</v>
      </c>
      <c r="G743">
        <v>11.47</v>
      </c>
      <c r="H743">
        <v>3606.39</v>
      </c>
      <c r="I743">
        <v>0.999</v>
      </c>
      <c r="J743">
        <v>0.13890716877710818</v>
      </c>
    </row>
    <row r="744" spans="1:10" x14ac:dyDescent="0.3">
      <c r="A744" t="s">
        <v>16</v>
      </c>
      <c r="B744">
        <v>2</v>
      </c>
      <c r="C744">
        <v>10</v>
      </c>
      <c r="D744">
        <v>0.05</v>
      </c>
      <c r="E744" t="s">
        <v>1</v>
      </c>
      <c r="F744">
        <v>52998.19</v>
      </c>
      <c r="G744">
        <v>10.15</v>
      </c>
      <c r="H744">
        <v>3602.4</v>
      </c>
      <c r="I744">
        <v>0</v>
      </c>
      <c r="J744">
        <v>0.10439631427441398</v>
      </c>
    </row>
    <row r="745" spans="1:10" x14ac:dyDescent="0.3">
      <c r="A745" t="s">
        <v>16</v>
      </c>
      <c r="B745">
        <v>2</v>
      </c>
      <c r="C745">
        <v>10</v>
      </c>
      <c r="D745">
        <v>0.1</v>
      </c>
      <c r="E745" t="s">
        <v>1</v>
      </c>
      <c r="F745">
        <v>61649.29</v>
      </c>
      <c r="G745">
        <v>21.76</v>
      </c>
      <c r="H745">
        <v>3601.67</v>
      </c>
      <c r="I745">
        <v>2E-3</v>
      </c>
      <c r="J745">
        <v>0.28467120582107586</v>
      </c>
    </row>
    <row r="746" spans="1:10" x14ac:dyDescent="0.3">
      <c r="A746" t="s">
        <v>16</v>
      </c>
      <c r="B746">
        <v>2</v>
      </c>
      <c r="C746">
        <v>10</v>
      </c>
      <c r="D746">
        <v>0.15</v>
      </c>
      <c r="E746" t="s">
        <v>1</v>
      </c>
      <c r="F746">
        <v>71519.429999999993</v>
      </c>
      <c r="G746">
        <v>31.56</v>
      </c>
      <c r="H746">
        <v>3602.6</v>
      </c>
      <c r="I746">
        <v>1E-3</v>
      </c>
      <c r="J746">
        <v>0.49034891363284183</v>
      </c>
    </row>
    <row r="747" spans="1:10" x14ac:dyDescent="0.3">
      <c r="A747" t="s">
        <v>16</v>
      </c>
      <c r="B747">
        <v>2</v>
      </c>
      <c r="C747">
        <v>10</v>
      </c>
      <c r="D747">
        <v>0.2</v>
      </c>
      <c r="E747" t="s">
        <v>1</v>
      </c>
      <c r="F747">
        <v>76249.66</v>
      </c>
      <c r="G747">
        <v>34.58</v>
      </c>
      <c r="H747">
        <v>3602.99</v>
      </c>
      <c r="I747">
        <v>0</v>
      </c>
      <c r="J747">
        <v>0.58891923419794567</v>
      </c>
    </row>
    <row r="748" spans="1:10" x14ac:dyDescent="0.3">
      <c r="A748" t="s">
        <v>16</v>
      </c>
      <c r="B748">
        <v>2</v>
      </c>
      <c r="C748">
        <v>25</v>
      </c>
      <c r="D748">
        <v>0.05</v>
      </c>
      <c r="E748" t="s">
        <v>1</v>
      </c>
      <c r="F748">
        <v>48480.67</v>
      </c>
      <c r="G748">
        <v>1.58</v>
      </c>
      <c r="H748">
        <v>3601.08</v>
      </c>
      <c r="I748">
        <v>0</v>
      </c>
      <c r="J748">
        <v>1.0258525084614334E-2</v>
      </c>
    </row>
    <row r="749" spans="1:10" x14ac:dyDescent="0.3">
      <c r="A749" t="s">
        <v>16</v>
      </c>
      <c r="B749">
        <v>2</v>
      </c>
      <c r="C749">
        <v>25</v>
      </c>
      <c r="D749">
        <v>0.1</v>
      </c>
      <c r="E749" t="s">
        <v>1</v>
      </c>
      <c r="F749">
        <v>51770.73</v>
      </c>
      <c r="G749">
        <v>6.16</v>
      </c>
      <c r="H749">
        <v>3602.37</v>
      </c>
      <c r="I749">
        <v>0</v>
      </c>
      <c r="J749">
        <v>7.8818038866909079E-2</v>
      </c>
    </row>
    <row r="750" spans="1:10" x14ac:dyDescent="0.3">
      <c r="A750" t="s">
        <v>16</v>
      </c>
      <c r="B750">
        <v>2</v>
      </c>
      <c r="C750">
        <v>25</v>
      </c>
      <c r="D750">
        <v>0.15</v>
      </c>
      <c r="E750" t="s">
        <v>1</v>
      </c>
      <c r="F750">
        <v>605703.09</v>
      </c>
      <c r="G750">
        <v>91.83</v>
      </c>
      <c r="H750">
        <v>3606.73</v>
      </c>
      <c r="I750">
        <v>0</v>
      </c>
      <c r="J750">
        <v>11.621869919342974</v>
      </c>
    </row>
    <row r="751" spans="1:10" x14ac:dyDescent="0.3">
      <c r="A751" t="s">
        <v>16</v>
      </c>
      <c r="B751">
        <v>2</v>
      </c>
      <c r="C751">
        <v>25</v>
      </c>
      <c r="D751">
        <v>0.2</v>
      </c>
      <c r="E751" t="s">
        <v>1</v>
      </c>
      <c r="F751">
        <v>80755.16</v>
      </c>
      <c r="G751">
        <v>37.35</v>
      </c>
      <c r="H751">
        <v>3612.34</v>
      </c>
      <c r="I751">
        <v>0</v>
      </c>
      <c r="J751">
        <v>0.68280654608469815</v>
      </c>
    </row>
    <row r="752" spans="1:10" x14ac:dyDescent="0.3">
      <c r="A752" t="s">
        <v>16</v>
      </c>
      <c r="B752">
        <v>2</v>
      </c>
      <c r="C752">
        <v>50</v>
      </c>
      <c r="D752">
        <v>0.05</v>
      </c>
      <c r="E752" t="s">
        <v>1</v>
      </c>
      <c r="F752">
        <v>50027.78</v>
      </c>
      <c r="G752">
        <v>4.67</v>
      </c>
      <c r="H752">
        <v>3612.35</v>
      </c>
      <c r="I752">
        <v>0</v>
      </c>
      <c r="J752">
        <v>4.2497788006179871E-2</v>
      </c>
    </row>
    <row r="753" spans="1:10" x14ac:dyDescent="0.3">
      <c r="A753" t="s">
        <v>16</v>
      </c>
      <c r="B753">
        <v>2</v>
      </c>
      <c r="C753">
        <v>50</v>
      </c>
      <c r="D753">
        <v>0.1</v>
      </c>
      <c r="E753" t="s">
        <v>1</v>
      </c>
      <c r="F753">
        <v>52784.11</v>
      </c>
      <c r="G753">
        <v>7.99</v>
      </c>
      <c r="H753">
        <v>3612.34</v>
      </c>
      <c r="I753">
        <v>0</v>
      </c>
      <c r="J753">
        <v>9.9935234321308686E-2</v>
      </c>
    </row>
    <row r="754" spans="1:10" x14ac:dyDescent="0.3">
      <c r="A754" t="s">
        <v>16</v>
      </c>
      <c r="B754">
        <v>2</v>
      </c>
      <c r="C754">
        <v>50</v>
      </c>
      <c r="D754">
        <v>0.15</v>
      </c>
      <c r="E754" t="s">
        <v>1</v>
      </c>
      <c r="F754">
        <v>60528.49</v>
      </c>
      <c r="G754">
        <v>18.399999999999999</v>
      </c>
      <c r="H754">
        <v>3602.21</v>
      </c>
      <c r="I754">
        <v>0</v>
      </c>
      <c r="J754">
        <v>0.26131555180649979</v>
      </c>
    </row>
    <row r="755" spans="1:10" x14ac:dyDescent="0.3">
      <c r="A755" t="s">
        <v>16</v>
      </c>
      <c r="B755">
        <v>2</v>
      </c>
      <c r="C755">
        <v>50</v>
      </c>
      <c r="D755">
        <v>0.2</v>
      </c>
      <c r="E755" t="s">
        <v>1</v>
      </c>
      <c r="F755">
        <v>78019.399999999994</v>
      </c>
      <c r="G755">
        <v>35.29</v>
      </c>
      <c r="H755">
        <v>3602.28</v>
      </c>
      <c r="I755">
        <v>0</v>
      </c>
      <c r="J755">
        <v>0.62579774520415143</v>
      </c>
    </row>
    <row r="756" spans="1:10" x14ac:dyDescent="0.3">
      <c r="A756" t="s">
        <v>16</v>
      </c>
      <c r="B756">
        <v>3</v>
      </c>
      <c r="C756">
        <v>0</v>
      </c>
      <c r="D756">
        <v>0.05</v>
      </c>
      <c r="E756" t="s">
        <v>1</v>
      </c>
      <c r="F756">
        <v>49958.07</v>
      </c>
      <c r="G756">
        <v>2.46</v>
      </c>
      <c r="H756">
        <v>3601.18</v>
      </c>
      <c r="I756">
        <v>0</v>
      </c>
      <c r="J756">
        <v>4.1045144678774292E-2</v>
      </c>
    </row>
    <row r="757" spans="1:10" x14ac:dyDescent="0.3">
      <c r="A757" t="s">
        <v>16</v>
      </c>
      <c r="B757">
        <v>3</v>
      </c>
      <c r="C757">
        <v>0</v>
      </c>
      <c r="D757">
        <v>0.1</v>
      </c>
      <c r="E757" t="s">
        <v>1</v>
      </c>
      <c r="F757">
        <v>62078.62</v>
      </c>
      <c r="G757">
        <v>18.309999999999999</v>
      </c>
      <c r="H757">
        <v>3603.51</v>
      </c>
      <c r="I757">
        <v>0</v>
      </c>
      <c r="J757">
        <v>0.29361774662949669</v>
      </c>
    </row>
    <row r="758" spans="1:10" x14ac:dyDescent="0.3">
      <c r="A758" t="s">
        <v>16</v>
      </c>
      <c r="B758">
        <v>3</v>
      </c>
      <c r="C758">
        <v>0</v>
      </c>
      <c r="D758">
        <v>0.15</v>
      </c>
      <c r="E758" t="s">
        <v>4</v>
      </c>
      <c r="F758">
        <v>0</v>
      </c>
      <c r="G758">
        <v>0</v>
      </c>
      <c r="H758">
        <v>35.11</v>
      </c>
      <c r="J758">
        <v>0</v>
      </c>
    </row>
    <row r="759" spans="1:10" x14ac:dyDescent="0.3">
      <c r="A759" t="s">
        <v>16</v>
      </c>
      <c r="B759">
        <v>3</v>
      </c>
      <c r="C759">
        <v>0</v>
      </c>
      <c r="D759">
        <v>0.2</v>
      </c>
      <c r="E759" t="s">
        <v>4</v>
      </c>
      <c r="F759">
        <v>0</v>
      </c>
      <c r="G759">
        <v>0</v>
      </c>
      <c r="H759">
        <v>26.8</v>
      </c>
      <c r="J759">
        <v>0</v>
      </c>
    </row>
    <row r="760" spans="1:10" x14ac:dyDescent="0.3">
      <c r="A760" t="s">
        <v>16</v>
      </c>
      <c r="B760">
        <v>3</v>
      </c>
      <c r="C760">
        <v>10</v>
      </c>
      <c r="D760">
        <v>0.05</v>
      </c>
      <c r="E760" t="s">
        <v>1</v>
      </c>
      <c r="F760">
        <v>50262.32</v>
      </c>
      <c r="G760">
        <v>3.03</v>
      </c>
      <c r="H760">
        <v>3600.63</v>
      </c>
      <c r="I760">
        <v>0</v>
      </c>
      <c r="J760">
        <v>4.7385221172292269E-2</v>
      </c>
    </row>
    <row r="761" spans="1:10" x14ac:dyDescent="0.3">
      <c r="A761" t="s">
        <v>16</v>
      </c>
      <c r="B761">
        <v>3</v>
      </c>
      <c r="C761">
        <v>10</v>
      </c>
      <c r="D761">
        <v>0.1</v>
      </c>
      <c r="E761" t="s">
        <v>1</v>
      </c>
      <c r="F761">
        <v>66077.210000000006</v>
      </c>
      <c r="G761">
        <v>23.32</v>
      </c>
      <c r="H761">
        <v>3602.01</v>
      </c>
      <c r="I761">
        <v>0</v>
      </c>
      <c r="J761">
        <v>0.37694187634589893</v>
      </c>
    </row>
    <row r="762" spans="1:10" x14ac:dyDescent="0.3">
      <c r="A762" t="s">
        <v>16</v>
      </c>
      <c r="B762">
        <v>3</v>
      </c>
      <c r="C762">
        <v>10</v>
      </c>
      <c r="D762">
        <v>0.15</v>
      </c>
      <c r="E762" t="s">
        <v>4</v>
      </c>
      <c r="F762">
        <v>0</v>
      </c>
      <c r="G762">
        <v>0</v>
      </c>
      <c r="H762">
        <v>22.51</v>
      </c>
      <c r="J762">
        <v>0</v>
      </c>
    </row>
    <row r="763" spans="1:10" x14ac:dyDescent="0.3">
      <c r="A763" t="s">
        <v>16</v>
      </c>
      <c r="B763">
        <v>3</v>
      </c>
      <c r="C763">
        <v>10</v>
      </c>
      <c r="D763">
        <v>0.2</v>
      </c>
      <c r="E763" t="s">
        <v>4</v>
      </c>
      <c r="F763">
        <v>0</v>
      </c>
      <c r="G763">
        <v>0</v>
      </c>
      <c r="H763">
        <v>17.920000000000002</v>
      </c>
      <c r="J763">
        <v>0</v>
      </c>
    </row>
    <row r="764" spans="1:10" x14ac:dyDescent="0.3">
      <c r="A764" t="s">
        <v>16</v>
      </c>
      <c r="B764">
        <v>3</v>
      </c>
      <c r="C764">
        <v>25</v>
      </c>
      <c r="D764">
        <v>0.05</v>
      </c>
      <c r="E764" t="s">
        <v>1</v>
      </c>
      <c r="F764">
        <v>50042.62</v>
      </c>
      <c r="G764">
        <v>2.61</v>
      </c>
      <c r="H764">
        <v>3611</v>
      </c>
      <c r="I764">
        <v>0</v>
      </c>
      <c r="J764">
        <v>4.2807029535066654E-2</v>
      </c>
    </row>
    <row r="765" spans="1:10" x14ac:dyDescent="0.3">
      <c r="A765" t="s">
        <v>16</v>
      </c>
      <c r="B765">
        <v>3</v>
      </c>
      <c r="C765">
        <v>25</v>
      </c>
      <c r="D765">
        <v>0.1</v>
      </c>
      <c r="E765" t="s">
        <v>1</v>
      </c>
      <c r="F765">
        <v>58983.35</v>
      </c>
      <c r="G765">
        <v>14.13</v>
      </c>
      <c r="H765">
        <v>3602.26</v>
      </c>
      <c r="I765">
        <v>0</v>
      </c>
      <c r="J765">
        <v>0.22911734048951016</v>
      </c>
    </row>
    <row r="766" spans="1:10" x14ac:dyDescent="0.3">
      <c r="A766" t="s">
        <v>16</v>
      </c>
      <c r="B766">
        <v>3</v>
      </c>
      <c r="C766">
        <v>25</v>
      </c>
      <c r="D766">
        <v>0.15</v>
      </c>
      <c r="E766" t="s">
        <v>4</v>
      </c>
      <c r="F766">
        <v>0</v>
      </c>
      <c r="G766">
        <v>0</v>
      </c>
      <c r="H766">
        <v>20.98</v>
      </c>
      <c r="J766">
        <v>0</v>
      </c>
    </row>
    <row r="767" spans="1:10" x14ac:dyDescent="0.3">
      <c r="A767" t="s">
        <v>16</v>
      </c>
      <c r="B767">
        <v>3</v>
      </c>
      <c r="C767">
        <v>25</v>
      </c>
      <c r="D767">
        <v>0.2</v>
      </c>
      <c r="E767" t="s">
        <v>4</v>
      </c>
      <c r="F767">
        <v>0</v>
      </c>
      <c r="G767">
        <v>0</v>
      </c>
      <c r="H767">
        <v>23.04</v>
      </c>
      <c r="J767">
        <v>0</v>
      </c>
    </row>
    <row r="768" spans="1:10" x14ac:dyDescent="0.3">
      <c r="A768" t="s">
        <v>16</v>
      </c>
      <c r="B768">
        <v>3</v>
      </c>
      <c r="C768">
        <v>50</v>
      </c>
      <c r="D768">
        <v>0.05</v>
      </c>
      <c r="E768" t="s">
        <v>1</v>
      </c>
      <c r="F768">
        <v>50349.279999999999</v>
      </c>
      <c r="G768">
        <v>3.29</v>
      </c>
      <c r="H768">
        <v>3610.74</v>
      </c>
      <c r="I768">
        <v>0</v>
      </c>
      <c r="J768">
        <v>4.9197326519461626E-2</v>
      </c>
    </row>
    <row r="769" spans="1:10" x14ac:dyDescent="0.3">
      <c r="A769" t="s">
        <v>16</v>
      </c>
      <c r="B769">
        <v>3</v>
      </c>
      <c r="C769">
        <v>50</v>
      </c>
      <c r="D769">
        <v>0.1</v>
      </c>
      <c r="E769" t="s">
        <v>1</v>
      </c>
      <c r="F769">
        <v>61702.16</v>
      </c>
      <c r="G769">
        <v>17.920000000000002</v>
      </c>
      <c r="H769">
        <v>3602.37</v>
      </c>
      <c r="I769">
        <v>0</v>
      </c>
      <c r="J769">
        <v>0.28577293086368005</v>
      </c>
    </row>
    <row r="770" spans="1:10" x14ac:dyDescent="0.3">
      <c r="A770" t="s">
        <v>16</v>
      </c>
      <c r="B770">
        <v>3</v>
      </c>
      <c r="C770">
        <v>50</v>
      </c>
      <c r="D770">
        <v>0.15</v>
      </c>
      <c r="E770" t="s">
        <v>4</v>
      </c>
      <c r="F770">
        <v>0</v>
      </c>
      <c r="G770">
        <v>0</v>
      </c>
      <c r="H770">
        <v>19.22</v>
      </c>
      <c r="J770">
        <v>0</v>
      </c>
    </row>
    <row r="771" spans="1:10" x14ac:dyDescent="0.3">
      <c r="A771" t="s">
        <v>16</v>
      </c>
      <c r="B771">
        <v>3</v>
      </c>
      <c r="C771">
        <v>50</v>
      </c>
      <c r="D771">
        <v>0.2</v>
      </c>
      <c r="E771" t="s">
        <v>4</v>
      </c>
      <c r="F771">
        <v>0</v>
      </c>
      <c r="G771">
        <v>0</v>
      </c>
      <c r="H771">
        <v>21.24</v>
      </c>
      <c r="J771">
        <v>0</v>
      </c>
    </row>
    <row r="772" spans="1:10" x14ac:dyDescent="0.3">
      <c r="A772" t="s">
        <v>15</v>
      </c>
      <c r="B772">
        <v>0</v>
      </c>
      <c r="C772">
        <v>0</v>
      </c>
      <c r="D772">
        <v>0.05</v>
      </c>
      <c r="E772" t="s">
        <v>0</v>
      </c>
      <c r="F772">
        <v>32198.639999999999</v>
      </c>
      <c r="G772">
        <v>0</v>
      </c>
      <c r="H772">
        <v>1260.69</v>
      </c>
      <c r="I772">
        <v>1</v>
      </c>
      <c r="J772">
        <v>0</v>
      </c>
    </row>
    <row r="773" spans="1:10" x14ac:dyDescent="0.3">
      <c r="A773" t="s">
        <v>15</v>
      </c>
      <c r="B773">
        <v>0</v>
      </c>
      <c r="C773">
        <v>0</v>
      </c>
      <c r="D773">
        <v>0.1</v>
      </c>
      <c r="E773" t="s">
        <v>0</v>
      </c>
      <c r="F773">
        <v>32198.639999999999</v>
      </c>
      <c r="G773">
        <v>0</v>
      </c>
      <c r="H773">
        <v>1570.44</v>
      </c>
      <c r="I773">
        <v>1</v>
      </c>
      <c r="J773">
        <v>0</v>
      </c>
    </row>
    <row r="774" spans="1:10" x14ac:dyDescent="0.3">
      <c r="A774" t="s">
        <v>15</v>
      </c>
      <c r="B774">
        <v>0</v>
      </c>
      <c r="C774">
        <v>0</v>
      </c>
      <c r="D774">
        <v>0.15</v>
      </c>
      <c r="E774" t="s">
        <v>0</v>
      </c>
      <c r="F774">
        <v>32198.639999999999</v>
      </c>
      <c r="G774">
        <v>0</v>
      </c>
      <c r="H774">
        <v>1215.19</v>
      </c>
      <c r="I774">
        <v>1</v>
      </c>
      <c r="J774">
        <v>0</v>
      </c>
    </row>
    <row r="775" spans="1:10" x14ac:dyDescent="0.3">
      <c r="A775" t="s">
        <v>15</v>
      </c>
      <c r="B775">
        <v>0</v>
      </c>
      <c r="C775">
        <v>0</v>
      </c>
      <c r="D775">
        <v>0.2</v>
      </c>
      <c r="E775" t="s">
        <v>0</v>
      </c>
      <c r="F775">
        <v>32198.639999999999</v>
      </c>
      <c r="G775">
        <v>0</v>
      </c>
      <c r="H775">
        <v>1156.75</v>
      </c>
      <c r="I775">
        <v>1</v>
      </c>
      <c r="J775">
        <v>0</v>
      </c>
    </row>
    <row r="776" spans="1:10" x14ac:dyDescent="0.3">
      <c r="A776" t="s">
        <v>15</v>
      </c>
      <c r="B776">
        <v>1</v>
      </c>
      <c r="C776">
        <v>5</v>
      </c>
      <c r="D776">
        <v>0.05</v>
      </c>
      <c r="E776" t="s">
        <v>1</v>
      </c>
      <c r="F776">
        <v>32763.59</v>
      </c>
      <c r="G776">
        <v>0.96</v>
      </c>
      <c r="H776">
        <v>3619.72</v>
      </c>
      <c r="I776">
        <v>0.997</v>
      </c>
      <c r="J776">
        <v>1.754577211956776E-2</v>
      </c>
    </row>
    <row r="777" spans="1:10" x14ac:dyDescent="0.3">
      <c r="A777" t="s">
        <v>15</v>
      </c>
      <c r="B777">
        <v>1</v>
      </c>
      <c r="C777">
        <v>5</v>
      </c>
      <c r="D777">
        <v>0.1</v>
      </c>
      <c r="E777" t="s">
        <v>1</v>
      </c>
      <c r="F777">
        <v>32877.49</v>
      </c>
      <c r="G777">
        <v>1.25</v>
      </c>
      <c r="H777">
        <v>3609.11</v>
      </c>
      <c r="I777">
        <v>1</v>
      </c>
      <c r="J777">
        <v>2.1083188606723757E-2</v>
      </c>
    </row>
    <row r="778" spans="1:10" x14ac:dyDescent="0.3">
      <c r="A778" t="s">
        <v>15</v>
      </c>
      <c r="B778">
        <v>1</v>
      </c>
      <c r="C778">
        <v>5</v>
      </c>
      <c r="D778">
        <v>0.15</v>
      </c>
      <c r="E778" t="s">
        <v>1</v>
      </c>
      <c r="F778">
        <v>35434</v>
      </c>
      <c r="G778">
        <v>7.81</v>
      </c>
      <c r="H778">
        <v>3609.11</v>
      </c>
      <c r="I778">
        <v>1</v>
      </c>
      <c r="J778">
        <v>0.10048126256264234</v>
      </c>
    </row>
    <row r="779" spans="1:10" x14ac:dyDescent="0.3">
      <c r="A779" t="s">
        <v>15</v>
      </c>
      <c r="B779">
        <v>1</v>
      </c>
      <c r="C779">
        <v>5</v>
      </c>
      <c r="D779">
        <v>0.2</v>
      </c>
      <c r="E779" t="s">
        <v>1</v>
      </c>
      <c r="F779">
        <v>37231.51</v>
      </c>
      <c r="G779">
        <v>10.87</v>
      </c>
      <c r="H779">
        <v>3639.96</v>
      </c>
      <c r="I779">
        <v>1</v>
      </c>
      <c r="J779">
        <v>0.1563069123416394</v>
      </c>
    </row>
    <row r="780" spans="1:10" x14ac:dyDescent="0.3">
      <c r="A780" t="s">
        <v>15</v>
      </c>
      <c r="B780">
        <v>1</v>
      </c>
      <c r="C780">
        <v>10</v>
      </c>
      <c r="D780">
        <v>0.05</v>
      </c>
      <c r="E780" t="s">
        <v>1</v>
      </c>
      <c r="F780">
        <v>32830.769999999997</v>
      </c>
      <c r="G780">
        <v>1.1299999999999999</v>
      </c>
      <c r="H780">
        <v>3639.97</v>
      </c>
      <c r="I780">
        <v>0.998</v>
      </c>
      <c r="J780">
        <v>1.9632195645530315E-2</v>
      </c>
    </row>
    <row r="781" spans="1:10" x14ac:dyDescent="0.3">
      <c r="A781" t="s">
        <v>15</v>
      </c>
      <c r="B781">
        <v>1</v>
      </c>
      <c r="C781">
        <v>10</v>
      </c>
      <c r="D781">
        <v>0.1</v>
      </c>
      <c r="E781" t="s">
        <v>1</v>
      </c>
      <c r="F781">
        <v>34373.300000000003</v>
      </c>
      <c r="G781">
        <v>5.57</v>
      </c>
      <c r="H781">
        <v>3600.87</v>
      </c>
      <c r="I781">
        <v>1</v>
      </c>
      <c r="J781">
        <v>6.7538877418425125E-2</v>
      </c>
    </row>
    <row r="782" spans="1:10" x14ac:dyDescent="0.3">
      <c r="A782" t="s">
        <v>15</v>
      </c>
      <c r="B782">
        <v>1</v>
      </c>
      <c r="C782">
        <v>10</v>
      </c>
      <c r="D782">
        <v>0.15</v>
      </c>
      <c r="E782" t="s">
        <v>1</v>
      </c>
      <c r="F782">
        <v>35434</v>
      </c>
      <c r="G782">
        <v>7.81</v>
      </c>
      <c r="H782">
        <v>3605.68</v>
      </c>
      <c r="I782">
        <v>1</v>
      </c>
      <c r="J782">
        <v>0.10048126256264234</v>
      </c>
    </row>
    <row r="783" spans="1:10" x14ac:dyDescent="0.3">
      <c r="A783" t="s">
        <v>15</v>
      </c>
      <c r="B783">
        <v>1</v>
      </c>
      <c r="C783">
        <v>10</v>
      </c>
      <c r="D783">
        <v>0.2</v>
      </c>
      <c r="E783" t="s">
        <v>1</v>
      </c>
      <c r="F783">
        <v>36054.910000000003</v>
      </c>
      <c r="G783">
        <v>7.96</v>
      </c>
      <c r="H783">
        <v>3610.86</v>
      </c>
      <c r="I783">
        <v>1</v>
      </c>
      <c r="J783">
        <v>0.11976499628555759</v>
      </c>
    </row>
    <row r="784" spans="1:10" x14ac:dyDescent="0.3">
      <c r="A784" t="s">
        <v>15</v>
      </c>
      <c r="B784">
        <v>1</v>
      </c>
      <c r="C784">
        <v>25</v>
      </c>
      <c r="D784">
        <v>0.05</v>
      </c>
      <c r="E784" t="s">
        <v>1</v>
      </c>
      <c r="F784">
        <v>34173.72</v>
      </c>
      <c r="G784">
        <v>5.08</v>
      </c>
      <c r="H784">
        <v>3601.54</v>
      </c>
      <c r="I784">
        <v>0.18099999999999999</v>
      </c>
      <c r="J784">
        <v>6.1340478976751767E-2</v>
      </c>
    </row>
    <row r="785" spans="1:10" x14ac:dyDescent="0.3">
      <c r="A785" t="s">
        <v>15</v>
      </c>
      <c r="B785">
        <v>1</v>
      </c>
      <c r="C785">
        <v>25</v>
      </c>
      <c r="D785">
        <v>0.1</v>
      </c>
      <c r="E785" t="s">
        <v>1</v>
      </c>
      <c r="F785">
        <v>43383.46</v>
      </c>
      <c r="G785">
        <v>23.71</v>
      </c>
      <c r="H785">
        <v>3642.03</v>
      </c>
      <c r="I785">
        <v>0.59699999999999998</v>
      </c>
      <c r="J785">
        <v>0.34736932988474045</v>
      </c>
    </row>
    <row r="786" spans="1:10" x14ac:dyDescent="0.3">
      <c r="A786" t="s">
        <v>15</v>
      </c>
      <c r="B786">
        <v>1</v>
      </c>
      <c r="C786">
        <v>25</v>
      </c>
      <c r="D786">
        <v>0.15</v>
      </c>
      <c r="E786" t="s">
        <v>1</v>
      </c>
      <c r="F786">
        <v>40793.46</v>
      </c>
      <c r="G786">
        <v>17.53</v>
      </c>
      <c r="H786">
        <v>3609.11</v>
      </c>
      <c r="I786">
        <v>0.86499999999999999</v>
      </c>
      <c r="J786">
        <v>0.26693114988707589</v>
      </c>
    </row>
    <row r="787" spans="1:10" x14ac:dyDescent="0.3">
      <c r="A787" t="s">
        <v>15</v>
      </c>
      <c r="B787">
        <v>1</v>
      </c>
      <c r="C787">
        <v>25</v>
      </c>
      <c r="D787">
        <v>0.2</v>
      </c>
      <c r="E787" t="s">
        <v>1</v>
      </c>
      <c r="F787">
        <v>44830.14</v>
      </c>
      <c r="G787">
        <v>22.65</v>
      </c>
      <c r="H787">
        <v>3611.73</v>
      </c>
      <c r="I787">
        <v>0.92400000000000004</v>
      </c>
      <c r="J787">
        <v>0.39229917785347457</v>
      </c>
    </row>
    <row r="788" spans="1:10" x14ac:dyDescent="0.3">
      <c r="A788" t="s">
        <v>15</v>
      </c>
      <c r="B788">
        <v>1</v>
      </c>
      <c r="C788">
        <v>50</v>
      </c>
      <c r="D788">
        <v>0.05</v>
      </c>
      <c r="E788" t="s">
        <v>1</v>
      </c>
      <c r="F788">
        <v>34117.43</v>
      </c>
      <c r="G788">
        <v>4.47</v>
      </c>
      <c r="H788">
        <v>3604.2</v>
      </c>
      <c r="I788">
        <v>6.0000000000000001E-3</v>
      </c>
      <c r="J788">
        <v>5.959226849332766E-2</v>
      </c>
    </row>
    <row r="789" spans="1:10" x14ac:dyDescent="0.3">
      <c r="A789" t="s">
        <v>15</v>
      </c>
      <c r="B789">
        <v>1</v>
      </c>
      <c r="C789">
        <v>50</v>
      </c>
      <c r="D789">
        <v>0.1</v>
      </c>
      <c r="E789" t="s">
        <v>1</v>
      </c>
      <c r="F789">
        <v>43986.16</v>
      </c>
      <c r="G789">
        <v>23.91</v>
      </c>
      <c r="H789">
        <v>3613.96</v>
      </c>
      <c r="I789">
        <v>5.0999999999999997E-2</v>
      </c>
      <c r="J789">
        <v>0.36608751177068366</v>
      </c>
    </row>
    <row r="790" spans="1:10" x14ac:dyDescent="0.3">
      <c r="A790" t="s">
        <v>15</v>
      </c>
      <c r="B790">
        <v>1</v>
      </c>
      <c r="C790">
        <v>50</v>
      </c>
      <c r="D790">
        <v>0.15</v>
      </c>
      <c r="E790" t="s">
        <v>1</v>
      </c>
      <c r="F790">
        <v>45060.14</v>
      </c>
      <c r="G790">
        <v>23.23</v>
      </c>
      <c r="H790">
        <v>3674.49</v>
      </c>
      <c r="I790">
        <v>0.09</v>
      </c>
      <c r="J790">
        <v>0.39944233669496598</v>
      </c>
    </row>
    <row r="791" spans="1:10" x14ac:dyDescent="0.3">
      <c r="A791" t="s">
        <v>15</v>
      </c>
      <c r="B791">
        <v>1</v>
      </c>
      <c r="C791">
        <v>50</v>
      </c>
      <c r="D791">
        <v>0.2</v>
      </c>
      <c r="E791" t="s">
        <v>1</v>
      </c>
      <c r="F791">
        <v>50995.79</v>
      </c>
      <c r="G791">
        <v>30.35</v>
      </c>
      <c r="H791">
        <v>3609.76</v>
      </c>
      <c r="I791">
        <v>0.16500000000000001</v>
      </c>
      <c r="J791">
        <v>0.58378707920582995</v>
      </c>
    </row>
    <row r="792" spans="1:10" x14ac:dyDescent="0.3">
      <c r="A792" t="s">
        <v>15</v>
      </c>
      <c r="B792">
        <v>2</v>
      </c>
      <c r="C792">
        <v>5</v>
      </c>
      <c r="D792">
        <v>0.05</v>
      </c>
      <c r="E792" t="s">
        <v>1</v>
      </c>
      <c r="F792">
        <v>33546.89</v>
      </c>
      <c r="G792">
        <v>3</v>
      </c>
      <c r="H792">
        <v>3602.34</v>
      </c>
      <c r="I792">
        <v>0.13500000000000001</v>
      </c>
      <c r="J792">
        <v>4.1872886556699296E-2</v>
      </c>
    </row>
    <row r="793" spans="1:10" x14ac:dyDescent="0.3">
      <c r="A793" t="s">
        <v>15</v>
      </c>
      <c r="B793">
        <v>2</v>
      </c>
      <c r="C793">
        <v>5</v>
      </c>
      <c r="D793">
        <v>0.1</v>
      </c>
      <c r="E793" t="s">
        <v>1</v>
      </c>
      <c r="F793">
        <v>40357.24</v>
      </c>
      <c r="G793">
        <v>17.45</v>
      </c>
      <c r="H793">
        <v>3602.77</v>
      </c>
      <c r="I793">
        <v>0.109</v>
      </c>
      <c r="J793">
        <v>0.25338337271387856</v>
      </c>
    </row>
    <row r="794" spans="1:10" x14ac:dyDescent="0.3">
      <c r="A794" t="s">
        <v>15</v>
      </c>
      <c r="B794">
        <v>2</v>
      </c>
      <c r="C794">
        <v>5</v>
      </c>
      <c r="D794">
        <v>0.15</v>
      </c>
      <c r="E794" t="s">
        <v>1</v>
      </c>
      <c r="F794">
        <v>43333.07</v>
      </c>
      <c r="G794">
        <v>20.25</v>
      </c>
      <c r="H794">
        <v>3600.85</v>
      </c>
      <c r="I794">
        <v>0.28000000000000003</v>
      </c>
      <c r="J794">
        <v>0.34580435695420686</v>
      </c>
    </row>
    <row r="795" spans="1:10" x14ac:dyDescent="0.3">
      <c r="A795" t="s">
        <v>15</v>
      </c>
      <c r="B795">
        <v>2</v>
      </c>
      <c r="C795">
        <v>5</v>
      </c>
      <c r="D795">
        <v>0.2</v>
      </c>
      <c r="E795" t="s">
        <v>1</v>
      </c>
      <c r="F795">
        <v>44605.71</v>
      </c>
      <c r="G795">
        <v>20.14</v>
      </c>
      <c r="H795">
        <v>3603.26</v>
      </c>
      <c r="I795">
        <v>0.221</v>
      </c>
      <c r="J795">
        <v>0.38532900768479661</v>
      </c>
    </row>
    <row r="796" spans="1:10" x14ac:dyDescent="0.3">
      <c r="A796" t="s">
        <v>15</v>
      </c>
      <c r="B796">
        <v>2</v>
      </c>
      <c r="C796">
        <v>10</v>
      </c>
      <c r="D796">
        <v>0.05</v>
      </c>
      <c r="E796" t="s">
        <v>1</v>
      </c>
      <c r="F796">
        <v>35783.839999999997</v>
      </c>
      <c r="G796">
        <v>8.3800000000000008</v>
      </c>
      <c r="H796">
        <v>3603.24</v>
      </c>
      <c r="I796">
        <v>0</v>
      </c>
      <c r="J796">
        <v>0.11134631773267434</v>
      </c>
    </row>
    <row r="797" spans="1:10" x14ac:dyDescent="0.3">
      <c r="A797" t="s">
        <v>15</v>
      </c>
      <c r="B797">
        <v>2</v>
      </c>
      <c r="C797">
        <v>10</v>
      </c>
      <c r="D797">
        <v>0.1</v>
      </c>
      <c r="E797" t="s">
        <v>1</v>
      </c>
      <c r="F797">
        <v>576468.5</v>
      </c>
      <c r="G797">
        <v>94.09</v>
      </c>
      <c r="H797">
        <v>3603.47</v>
      </c>
      <c r="I797">
        <v>0</v>
      </c>
      <c r="J797">
        <v>16.903504620070912</v>
      </c>
    </row>
    <row r="798" spans="1:10" x14ac:dyDescent="0.3">
      <c r="A798" t="s">
        <v>15</v>
      </c>
      <c r="B798">
        <v>2</v>
      </c>
      <c r="C798">
        <v>10</v>
      </c>
      <c r="D798">
        <v>0.15</v>
      </c>
      <c r="E798" t="s">
        <v>1</v>
      </c>
      <c r="F798">
        <v>437097.1</v>
      </c>
      <c r="G798">
        <v>91.88</v>
      </c>
      <c r="H798">
        <v>3600.92</v>
      </c>
      <c r="I798">
        <v>0</v>
      </c>
      <c r="J798">
        <v>12.575017454153343</v>
      </c>
    </row>
    <row r="799" spans="1:10" x14ac:dyDescent="0.3">
      <c r="A799" t="s">
        <v>15</v>
      </c>
      <c r="B799">
        <v>2</v>
      </c>
      <c r="C799">
        <v>10</v>
      </c>
      <c r="D799">
        <v>0.2</v>
      </c>
      <c r="E799" t="s">
        <v>1</v>
      </c>
      <c r="F799">
        <v>408195.69</v>
      </c>
      <c r="G799">
        <v>90.99</v>
      </c>
      <c r="H799">
        <v>3601.25</v>
      </c>
      <c r="I799">
        <v>0</v>
      </c>
      <c r="J799">
        <v>11.677420226444347</v>
      </c>
    </row>
    <row r="800" spans="1:10" x14ac:dyDescent="0.3">
      <c r="A800" t="s">
        <v>15</v>
      </c>
      <c r="B800">
        <v>2</v>
      </c>
      <c r="C800">
        <v>25</v>
      </c>
      <c r="D800">
        <v>0.05</v>
      </c>
      <c r="E800" t="s">
        <v>1</v>
      </c>
      <c r="F800">
        <v>34597.32</v>
      </c>
      <c r="G800">
        <v>5.2</v>
      </c>
      <c r="H800">
        <v>3603.2</v>
      </c>
      <c r="I800">
        <v>0</v>
      </c>
      <c r="J800">
        <v>7.4496314130037877E-2</v>
      </c>
    </row>
    <row r="801" spans="1:10" x14ac:dyDescent="0.3">
      <c r="A801" t="s">
        <v>15</v>
      </c>
      <c r="B801">
        <v>2</v>
      </c>
      <c r="C801">
        <v>25</v>
      </c>
      <c r="D801">
        <v>0.1</v>
      </c>
      <c r="E801" t="s">
        <v>1</v>
      </c>
      <c r="F801">
        <v>36711.57</v>
      </c>
      <c r="G801">
        <v>7.1</v>
      </c>
      <c r="H801">
        <v>3605.09</v>
      </c>
      <c r="I801">
        <v>0</v>
      </c>
      <c r="J801">
        <v>0.14015902535013902</v>
      </c>
    </row>
    <row r="802" spans="1:10" x14ac:dyDescent="0.3">
      <c r="A802" t="s">
        <v>15</v>
      </c>
      <c r="B802">
        <v>2</v>
      </c>
      <c r="C802">
        <v>25</v>
      </c>
      <c r="D802">
        <v>0.15</v>
      </c>
      <c r="E802" t="s">
        <v>1</v>
      </c>
      <c r="F802">
        <v>42138.62</v>
      </c>
      <c r="G802">
        <v>15.62</v>
      </c>
      <c r="H802">
        <v>3605.67</v>
      </c>
      <c r="I802">
        <v>0</v>
      </c>
      <c r="J802">
        <v>0.30870806965760056</v>
      </c>
    </row>
    <row r="803" spans="1:10" x14ac:dyDescent="0.3">
      <c r="A803" t="s">
        <v>15</v>
      </c>
      <c r="B803">
        <v>2</v>
      </c>
      <c r="C803">
        <v>25</v>
      </c>
      <c r="D803">
        <v>0.2</v>
      </c>
      <c r="E803" t="s">
        <v>1</v>
      </c>
      <c r="F803">
        <v>427270.83</v>
      </c>
      <c r="G803">
        <v>91.38</v>
      </c>
      <c r="H803">
        <v>3602.34</v>
      </c>
      <c r="I803">
        <v>0</v>
      </c>
      <c r="J803">
        <v>12.269840900112552</v>
      </c>
    </row>
    <row r="804" spans="1:10" x14ac:dyDescent="0.3">
      <c r="A804" t="s">
        <v>15</v>
      </c>
      <c r="B804">
        <v>2</v>
      </c>
      <c r="C804">
        <v>50</v>
      </c>
      <c r="D804">
        <v>0.05</v>
      </c>
      <c r="E804" t="s">
        <v>1</v>
      </c>
      <c r="F804">
        <v>34114.76</v>
      </c>
      <c r="G804">
        <v>3.83</v>
      </c>
      <c r="H804">
        <v>3607.39</v>
      </c>
      <c r="I804">
        <v>0</v>
      </c>
      <c r="J804">
        <v>5.9509345736341812E-2</v>
      </c>
    </row>
    <row r="805" spans="1:10" x14ac:dyDescent="0.3">
      <c r="A805" t="s">
        <v>15</v>
      </c>
      <c r="B805">
        <v>2</v>
      </c>
      <c r="C805">
        <v>50</v>
      </c>
      <c r="D805">
        <v>0.1</v>
      </c>
      <c r="E805" t="s">
        <v>1</v>
      </c>
      <c r="F805">
        <v>35817.589999999997</v>
      </c>
      <c r="G805">
        <v>4.66</v>
      </c>
      <c r="H805">
        <v>3603.74</v>
      </c>
      <c r="I805">
        <v>0</v>
      </c>
      <c r="J805">
        <v>0.11239449864963236</v>
      </c>
    </row>
    <row r="806" spans="1:10" x14ac:dyDescent="0.3">
      <c r="A806" t="s">
        <v>15</v>
      </c>
      <c r="B806">
        <v>2</v>
      </c>
      <c r="C806">
        <v>50</v>
      </c>
      <c r="D806">
        <v>0.15</v>
      </c>
      <c r="E806" t="s">
        <v>1</v>
      </c>
      <c r="F806">
        <v>576095.97</v>
      </c>
      <c r="G806">
        <v>93.83</v>
      </c>
      <c r="H806">
        <v>3645.95</v>
      </c>
      <c r="I806">
        <v>0</v>
      </c>
      <c r="J806">
        <v>16.891934876752558</v>
      </c>
    </row>
    <row r="807" spans="1:10" x14ac:dyDescent="0.3">
      <c r="A807" t="s">
        <v>15</v>
      </c>
      <c r="B807">
        <v>2</v>
      </c>
      <c r="C807">
        <v>50</v>
      </c>
      <c r="D807">
        <v>0.2</v>
      </c>
      <c r="E807" t="s">
        <v>1</v>
      </c>
      <c r="F807">
        <v>442733.61</v>
      </c>
      <c r="G807">
        <v>91.7</v>
      </c>
      <c r="H807">
        <v>3640.78</v>
      </c>
      <c r="I807">
        <v>0</v>
      </c>
      <c r="J807">
        <v>12.750071742160538</v>
      </c>
    </row>
    <row r="808" spans="1:10" x14ac:dyDescent="0.3">
      <c r="A808" t="s">
        <v>15</v>
      </c>
      <c r="B808">
        <v>3</v>
      </c>
      <c r="C808">
        <v>0</v>
      </c>
      <c r="D808">
        <v>0.05</v>
      </c>
      <c r="E808" t="s">
        <v>1</v>
      </c>
      <c r="F808">
        <v>35379.22</v>
      </c>
      <c r="G808">
        <v>2.93</v>
      </c>
      <c r="H808">
        <v>3644.55</v>
      </c>
      <c r="I808">
        <v>0</v>
      </c>
      <c r="J808">
        <v>9.8779948469873258E-2</v>
      </c>
    </row>
    <row r="809" spans="1:10" x14ac:dyDescent="0.3">
      <c r="A809" t="s">
        <v>15</v>
      </c>
      <c r="B809">
        <v>3</v>
      </c>
      <c r="C809">
        <v>0</v>
      </c>
      <c r="D809">
        <v>0.1</v>
      </c>
      <c r="E809" t="s">
        <v>1</v>
      </c>
      <c r="F809">
        <v>47267.64</v>
      </c>
      <c r="G809">
        <v>21.87</v>
      </c>
      <c r="H809">
        <v>3606.57</v>
      </c>
      <c r="I809">
        <v>0</v>
      </c>
      <c r="J809">
        <v>0.46800113296710677</v>
      </c>
    </row>
    <row r="810" spans="1:10" x14ac:dyDescent="0.3">
      <c r="A810" t="s">
        <v>15</v>
      </c>
      <c r="B810">
        <v>3</v>
      </c>
      <c r="C810">
        <v>0</v>
      </c>
      <c r="D810">
        <v>0.15</v>
      </c>
      <c r="E810" t="s">
        <v>4</v>
      </c>
      <c r="F810">
        <v>0</v>
      </c>
      <c r="G810">
        <v>0</v>
      </c>
      <c r="H810">
        <v>20.14</v>
      </c>
      <c r="J810">
        <v>0</v>
      </c>
    </row>
    <row r="811" spans="1:10" x14ac:dyDescent="0.3">
      <c r="A811" t="s">
        <v>15</v>
      </c>
      <c r="B811">
        <v>3</v>
      </c>
      <c r="C811">
        <v>0</v>
      </c>
      <c r="D811">
        <v>0.2</v>
      </c>
      <c r="E811" t="s">
        <v>4</v>
      </c>
      <c r="F811">
        <v>0</v>
      </c>
      <c r="G811">
        <v>0</v>
      </c>
      <c r="H811">
        <v>28.23</v>
      </c>
      <c r="J811">
        <v>0</v>
      </c>
    </row>
    <row r="812" spans="1:10" x14ac:dyDescent="0.3">
      <c r="A812" t="s">
        <v>15</v>
      </c>
      <c r="B812">
        <v>3</v>
      </c>
      <c r="C812">
        <v>10</v>
      </c>
      <c r="D812">
        <v>0.05</v>
      </c>
      <c r="E812" t="s">
        <v>1</v>
      </c>
      <c r="F812">
        <v>35269.620000000003</v>
      </c>
      <c r="G812">
        <v>2.58</v>
      </c>
      <c r="H812">
        <v>3601.79</v>
      </c>
      <c r="I812">
        <v>0</v>
      </c>
      <c r="J812">
        <v>9.5376077995841024E-2</v>
      </c>
    </row>
    <row r="813" spans="1:10" x14ac:dyDescent="0.3">
      <c r="A813" t="s">
        <v>15</v>
      </c>
      <c r="B813">
        <v>3</v>
      </c>
      <c r="C813">
        <v>10</v>
      </c>
      <c r="D813">
        <v>0.1</v>
      </c>
      <c r="E813" t="s">
        <v>1</v>
      </c>
      <c r="F813">
        <v>55786.35</v>
      </c>
      <c r="G813">
        <v>33.799999999999997</v>
      </c>
      <c r="H813">
        <v>3638.17</v>
      </c>
      <c r="I813">
        <v>0</v>
      </c>
      <c r="J813">
        <v>0.73256851842189596</v>
      </c>
    </row>
    <row r="814" spans="1:10" x14ac:dyDescent="0.3">
      <c r="A814" t="s">
        <v>15</v>
      </c>
      <c r="B814">
        <v>3</v>
      </c>
      <c r="C814">
        <v>10</v>
      </c>
      <c r="D814">
        <v>0.15</v>
      </c>
      <c r="E814" t="s">
        <v>4</v>
      </c>
      <c r="F814">
        <v>0</v>
      </c>
      <c r="G814">
        <v>0</v>
      </c>
      <c r="H814">
        <v>21.83</v>
      </c>
      <c r="J814">
        <v>0</v>
      </c>
    </row>
    <row r="815" spans="1:10" x14ac:dyDescent="0.3">
      <c r="A815" t="s">
        <v>15</v>
      </c>
      <c r="B815">
        <v>3</v>
      </c>
      <c r="C815">
        <v>10</v>
      </c>
      <c r="D815">
        <v>0.2</v>
      </c>
      <c r="E815" t="s">
        <v>4</v>
      </c>
      <c r="F815">
        <v>0</v>
      </c>
      <c r="G815">
        <v>0</v>
      </c>
      <c r="H815">
        <v>22.83</v>
      </c>
      <c r="J815">
        <v>0</v>
      </c>
    </row>
    <row r="816" spans="1:10" x14ac:dyDescent="0.3">
      <c r="A816" t="s">
        <v>15</v>
      </c>
      <c r="B816">
        <v>3</v>
      </c>
      <c r="C816">
        <v>25</v>
      </c>
      <c r="D816">
        <v>0.05</v>
      </c>
      <c r="E816" t="s">
        <v>1</v>
      </c>
      <c r="F816">
        <v>35112.07</v>
      </c>
      <c r="G816">
        <v>1.89</v>
      </c>
      <c r="H816">
        <v>3634.39</v>
      </c>
      <c r="I816">
        <v>0</v>
      </c>
      <c r="J816">
        <v>9.0483014189419286E-2</v>
      </c>
    </row>
    <row r="817" spans="1:10" x14ac:dyDescent="0.3">
      <c r="A817" t="s">
        <v>15</v>
      </c>
      <c r="B817">
        <v>3</v>
      </c>
      <c r="C817">
        <v>25</v>
      </c>
      <c r="D817">
        <v>0.1</v>
      </c>
      <c r="E817" t="s">
        <v>1</v>
      </c>
      <c r="F817">
        <v>52562.7</v>
      </c>
      <c r="G817">
        <v>29.74</v>
      </c>
      <c r="H817">
        <v>3634.39</v>
      </c>
      <c r="I817">
        <v>0</v>
      </c>
      <c r="J817">
        <v>0.63245093581592271</v>
      </c>
    </row>
    <row r="818" spans="1:10" x14ac:dyDescent="0.3">
      <c r="A818" t="s">
        <v>15</v>
      </c>
      <c r="B818">
        <v>3</v>
      </c>
      <c r="C818">
        <v>25</v>
      </c>
      <c r="D818">
        <v>0.15</v>
      </c>
      <c r="E818" t="s">
        <v>4</v>
      </c>
      <c r="F818">
        <v>0</v>
      </c>
      <c r="G818">
        <v>0</v>
      </c>
      <c r="H818">
        <v>27.09</v>
      </c>
      <c r="J818">
        <v>0</v>
      </c>
    </row>
    <row r="819" spans="1:10" x14ac:dyDescent="0.3">
      <c r="A819" t="s">
        <v>15</v>
      </c>
      <c r="B819">
        <v>3</v>
      </c>
      <c r="C819">
        <v>25</v>
      </c>
      <c r="D819">
        <v>0.2</v>
      </c>
      <c r="E819" t="s">
        <v>4</v>
      </c>
      <c r="F819">
        <v>0</v>
      </c>
      <c r="G819">
        <v>0</v>
      </c>
      <c r="H819">
        <v>28.01</v>
      </c>
      <c r="J819">
        <v>0</v>
      </c>
    </row>
    <row r="820" spans="1:10" x14ac:dyDescent="0.3">
      <c r="A820" t="s">
        <v>15</v>
      </c>
      <c r="B820">
        <v>3</v>
      </c>
      <c r="C820">
        <v>50</v>
      </c>
      <c r="D820">
        <v>0.05</v>
      </c>
      <c r="E820" t="s">
        <v>1</v>
      </c>
      <c r="F820">
        <v>35115.980000000003</v>
      </c>
      <c r="G820">
        <v>2.0299999999999998</v>
      </c>
      <c r="H820">
        <v>3634.4</v>
      </c>
      <c r="I820">
        <v>0</v>
      </c>
      <c r="J820">
        <v>9.0604447889724549E-2</v>
      </c>
    </row>
    <row r="821" spans="1:10" x14ac:dyDescent="0.3">
      <c r="A821" t="s">
        <v>15</v>
      </c>
      <c r="B821">
        <v>3</v>
      </c>
      <c r="C821">
        <v>50</v>
      </c>
      <c r="D821">
        <v>0.1</v>
      </c>
      <c r="E821" t="s">
        <v>1</v>
      </c>
      <c r="F821">
        <v>49252.800000000003</v>
      </c>
      <c r="G821">
        <v>25.06</v>
      </c>
      <c r="H821">
        <v>3634.41</v>
      </c>
      <c r="I821">
        <v>0</v>
      </c>
      <c r="J821">
        <v>0.52965466864439015</v>
      </c>
    </row>
    <row r="822" spans="1:10" x14ac:dyDescent="0.3">
      <c r="A822" t="s">
        <v>15</v>
      </c>
      <c r="B822">
        <v>3</v>
      </c>
      <c r="C822">
        <v>50</v>
      </c>
      <c r="D822">
        <v>0.15</v>
      </c>
      <c r="E822" t="s">
        <v>4</v>
      </c>
      <c r="F822">
        <v>0</v>
      </c>
      <c r="G822">
        <v>0</v>
      </c>
      <c r="H822">
        <v>26.01</v>
      </c>
      <c r="J822">
        <v>0</v>
      </c>
    </row>
    <row r="823" spans="1:10" x14ac:dyDescent="0.3">
      <c r="A823" t="s">
        <v>15</v>
      </c>
      <c r="B823">
        <v>3</v>
      </c>
      <c r="C823">
        <v>50</v>
      </c>
      <c r="D823">
        <v>0.2</v>
      </c>
      <c r="E823" t="s">
        <v>4</v>
      </c>
      <c r="F823">
        <v>0</v>
      </c>
      <c r="G823">
        <v>0</v>
      </c>
      <c r="H823">
        <v>35.869999999999997</v>
      </c>
      <c r="J823">
        <v>0</v>
      </c>
    </row>
    <row r="824" spans="1:10" x14ac:dyDescent="0.3">
      <c r="A824" t="s">
        <v>19</v>
      </c>
      <c r="B824">
        <v>0</v>
      </c>
      <c r="C824">
        <v>0</v>
      </c>
      <c r="D824">
        <v>0.05</v>
      </c>
      <c r="E824" t="s">
        <v>0</v>
      </c>
      <c r="F824">
        <v>17288.990000000002</v>
      </c>
      <c r="G824">
        <v>0</v>
      </c>
      <c r="H824">
        <v>933.47</v>
      </c>
      <c r="I824">
        <v>1</v>
      </c>
      <c r="J824">
        <v>0</v>
      </c>
    </row>
    <row r="825" spans="1:10" x14ac:dyDescent="0.3">
      <c r="A825" t="s">
        <v>19</v>
      </c>
      <c r="B825">
        <v>0</v>
      </c>
      <c r="C825">
        <v>0</v>
      </c>
      <c r="D825">
        <v>0.1</v>
      </c>
      <c r="E825" t="s">
        <v>0</v>
      </c>
      <c r="F825">
        <v>17288.990000000002</v>
      </c>
      <c r="G825">
        <v>0</v>
      </c>
      <c r="H825">
        <v>1059.6199999999999</v>
      </c>
      <c r="I825">
        <v>1</v>
      </c>
      <c r="J825">
        <v>0</v>
      </c>
    </row>
    <row r="826" spans="1:10" x14ac:dyDescent="0.3">
      <c r="A826" t="s">
        <v>19</v>
      </c>
      <c r="B826">
        <v>0</v>
      </c>
      <c r="C826">
        <v>0</v>
      </c>
      <c r="D826">
        <v>0.15</v>
      </c>
      <c r="E826" t="s">
        <v>0</v>
      </c>
      <c r="F826">
        <v>17288.990000000002</v>
      </c>
      <c r="G826">
        <v>0</v>
      </c>
      <c r="H826">
        <v>965.81</v>
      </c>
      <c r="I826">
        <v>1</v>
      </c>
      <c r="J826">
        <v>0</v>
      </c>
    </row>
    <row r="827" spans="1:10" x14ac:dyDescent="0.3">
      <c r="A827" t="s">
        <v>19</v>
      </c>
      <c r="B827">
        <v>0</v>
      </c>
      <c r="C827">
        <v>0</v>
      </c>
      <c r="D827">
        <v>0.2</v>
      </c>
      <c r="E827" t="s">
        <v>0</v>
      </c>
      <c r="F827">
        <v>17288.990000000002</v>
      </c>
      <c r="G827">
        <v>0</v>
      </c>
      <c r="H827">
        <v>839.71</v>
      </c>
      <c r="I827">
        <v>1</v>
      </c>
      <c r="J827">
        <v>0</v>
      </c>
    </row>
    <row r="828" spans="1:10" x14ac:dyDescent="0.3">
      <c r="A828" t="s">
        <v>19</v>
      </c>
      <c r="B828">
        <v>1</v>
      </c>
      <c r="C828">
        <v>5</v>
      </c>
      <c r="D828">
        <v>0.05</v>
      </c>
      <c r="E828" t="s">
        <v>0</v>
      </c>
      <c r="F828">
        <v>17629.560000000001</v>
      </c>
      <c r="G828">
        <v>0</v>
      </c>
      <c r="H828">
        <v>462.31</v>
      </c>
      <c r="I828">
        <v>0.80700000000000005</v>
      </c>
      <c r="J828">
        <v>1.9698663716041231E-2</v>
      </c>
    </row>
    <row r="829" spans="1:10" x14ac:dyDescent="0.3">
      <c r="A829" t="s">
        <v>19</v>
      </c>
      <c r="B829">
        <v>1</v>
      </c>
      <c r="C829">
        <v>5</v>
      </c>
      <c r="D829">
        <v>0.1</v>
      </c>
      <c r="E829" t="s">
        <v>0</v>
      </c>
      <c r="F829">
        <v>17941.810000000001</v>
      </c>
      <c r="G829">
        <v>0</v>
      </c>
      <c r="H829">
        <v>941.68</v>
      </c>
      <c r="I829">
        <v>0.55600000000000005</v>
      </c>
      <c r="J829">
        <v>3.7759290739366458E-2</v>
      </c>
    </row>
    <row r="830" spans="1:10" x14ac:dyDescent="0.3">
      <c r="A830" t="s">
        <v>19</v>
      </c>
      <c r="B830">
        <v>1</v>
      </c>
      <c r="C830">
        <v>5</v>
      </c>
      <c r="D830">
        <v>0.15</v>
      </c>
      <c r="E830" t="s">
        <v>4</v>
      </c>
      <c r="F830">
        <v>0</v>
      </c>
      <c r="G830">
        <v>0</v>
      </c>
      <c r="H830">
        <v>0.37</v>
      </c>
      <c r="J830">
        <v>0</v>
      </c>
    </row>
    <row r="831" spans="1:10" x14ac:dyDescent="0.3">
      <c r="A831" t="s">
        <v>19</v>
      </c>
      <c r="B831">
        <v>1</v>
      </c>
      <c r="C831">
        <v>5</v>
      </c>
      <c r="D831">
        <v>0.2</v>
      </c>
      <c r="E831" t="s">
        <v>4</v>
      </c>
      <c r="F831">
        <v>0</v>
      </c>
      <c r="G831">
        <v>0</v>
      </c>
      <c r="H831">
        <v>0.36</v>
      </c>
      <c r="J831">
        <v>0</v>
      </c>
    </row>
    <row r="832" spans="1:10" x14ac:dyDescent="0.3">
      <c r="A832" t="s">
        <v>19</v>
      </c>
      <c r="B832">
        <v>1</v>
      </c>
      <c r="C832">
        <v>10</v>
      </c>
      <c r="D832">
        <v>0.05</v>
      </c>
      <c r="E832" t="s">
        <v>0</v>
      </c>
      <c r="F832">
        <v>17629.560000000001</v>
      </c>
      <c r="G832">
        <v>0</v>
      </c>
      <c r="H832">
        <v>522.22</v>
      </c>
      <c r="I832">
        <v>0.80700000000000005</v>
      </c>
      <c r="J832">
        <v>1.9698663716041231E-2</v>
      </c>
    </row>
    <row r="833" spans="1:10" x14ac:dyDescent="0.3">
      <c r="A833" t="s">
        <v>19</v>
      </c>
      <c r="B833">
        <v>1</v>
      </c>
      <c r="C833">
        <v>10</v>
      </c>
      <c r="D833">
        <v>0.1</v>
      </c>
      <c r="E833" t="s">
        <v>0</v>
      </c>
      <c r="F833">
        <v>17941.810000000001</v>
      </c>
      <c r="G833">
        <v>0</v>
      </c>
      <c r="H833">
        <v>812.04</v>
      </c>
      <c r="I833">
        <v>0.55600000000000005</v>
      </c>
      <c r="J833">
        <v>3.7759290739366458E-2</v>
      </c>
    </row>
    <row r="834" spans="1:10" x14ac:dyDescent="0.3">
      <c r="A834" t="s">
        <v>19</v>
      </c>
      <c r="B834">
        <v>1</v>
      </c>
      <c r="C834">
        <v>10</v>
      </c>
      <c r="D834">
        <v>0.15</v>
      </c>
      <c r="E834" t="s">
        <v>4</v>
      </c>
      <c r="F834">
        <v>0</v>
      </c>
      <c r="G834">
        <v>0</v>
      </c>
      <c r="H834">
        <v>0.42</v>
      </c>
      <c r="J834">
        <v>0</v>
      </c>
    </row>
    <row r="835" spans="1:10" x14ac:dyDescent="0.3">
      <c r="A835" t="s">
        <v>19</v>
      </c>
      <c r="B835">
        <v>1</v>
      </c>
      <c r="C835">
        <v>10</v>
      </c>
      <c r="D835">
        <v>0.2</v>
      </c>
      <c r="E835" t="s">
        <v>4</v>
      </c>
      <c r="F835">
        <v>0</v>
      </c>
      <c r="G835">
        <v>0</v>
      </c>
      <c r="H835">
        <v>0.38</v>
      </c>
      <c r="J835">
        <v>0</v>
      </c>
    </row>
    <row r="836" spans="1:10" x14ac:dyDescent="0.3">
      <c r="A836" t="s">
        <v>19</v>
      </c>
      <c r="B836">
        <v>1</v>
      </c>
      <c r="C836">
        <v>25</v>
      </c>
      <c r="D836">
        <v>0.05</v>
      </c>
      <c r="E836" t="s">
        <v>0</v>
      </c>
      <c r="F836">
        <v>17729.25</v>
      </c>
      <c r="G836">
        <v>0</v>
      </c>
      <c r="H836">
        <v>742.78</v>
      </c>
      <c r="I836">
        <v>0</v>
      </c>
      <c r="J836">
        <v>2.5464761099404765E-2</v>
      </c>
    </row>
    <row r="837" spans="1:10" x14ac:dyDescent="0.3">
      <c r="A837" t="s">
        <v>19</v>
      </c>
      <c r="B837">
        <v>1</v>
      </c>
      <c r="C837">
        <v>25</v>
      </c>
      <c r="D837">
        <v>0.1</v>
      </c>
      <c r="E837" t="s">
        <v>0</v>
      </c>
      <c r="F837">
        <v>17969.810000000001</v>
      </c>
      <c r="G837">
        <v>0</v>
      </c>
      <c r="H837">
        <v>723.7</v>
      </c>
      <c r="I837">
        <v>0.502</v>
      </c>
      <c r="J837">
        <v>3.9378818542899152E-2</v>
      </c>
    </row>
    <row r="838" spans="1:10" x14ac:dyDescent="0.3">
      <c r="A838" t="s">
        <v>19</v>
      </c>
      <c r="B838">
        <v>1</v>
      </c>
      <c r="C838">
        <v>25</v>
      </c>
      <c r="D838">
        <v>0.15</v>
      </c>
      <c r="E838" t="s">
        <v>4</v>
      </c>
      <c r="F838">
        <v>0</v>
      </c>
      <c r="G838">
        <v>0</v>
      </c>
      <c r="H838">
        <v>0.41</v>
      </c>
      <c r="J838">
        <v>0</v>
      </c>
    </row>
    <row r="839" spans="1:10" x14ac:dyDescent="0.3">
      <c r="A839" t="s">
        <v>19</v>
      </c>
      <c r="B839">
        <v>1</v>
      </c>
      <c r="C839">
        <v>25</v>
      </c>
      <c r="D839">
        <v>0.2</v>
      </c>
      <c r="E839" t="s">
        <v>4</v>
      </c>
      <c r="F839">
        <v>0</v>
      </c>
      <c r="G839">
        <v>0</v>
      </c>
      <c r="H839">
        <v>0.37</v>
      </c>
      <c r="J839">
        <v>0</v>
      </c>
    </row>
    <row r="840" spans="1:10" x14ac:dyDescent="0.3">
      <c r="A840" t="s">
        <v>19</v>
      </c>
      <c r="B840">
        <v>1</v>
      </c>
      <c r="C840">
        <v>50</v>
      </c>
      <c r="D840">
        <v>0.05</v>
      </c>
      <c r="E840" t="s">
        <v>0</v>
      </c>
      <c r="F840">
        <v>17729.25</v>
      </c>
      <c r="G840">
        <v>0</v>
      </c>
      <c r="H840">
        <v>1023.3</v>
      </c>
      <c r="I840">
        <v>0</v>
      </c>
      <c r="J840">
        <v>2.5464761099404765E-2</v>
      </c>
    </row>
    <row r="841" spans="1:10" x14ac:dyDescent="0.3">
      <c r="A841" t="s">
        <v>19</v>
      </c>
      <c r="B841">
        <v>1</v>
      </c>
      <c r="C841">
        <v>50</v>
      </c>
      <c r="D841">
        <v>0.1</v>
      </c>
      <c r="E841" t="s">
        <v>0</v>
      </c>
      <c r="F841">
        <v>18283.02</v>
      </c>
      <c r="G841">
        <v>0</v>
      </c>
      <c r="H841">
        <v>1374.86</v>
      </c>
      <c r="I841">
        <v>0.04</v>
      </c>
      <c r="J841">
        <v>5.7494972233774089E-2</v>
      </c>
    </row>
    <row r="842" spans="1:10" x14ac:dyDescent="0.3">
      <c r="A842" t="s">
        <v>19</v>
      </c>
      <c r="B842">
        <v>1</v>
      </c>
      <c r="C842">
        <v>50</v>
      </c>
      <c r="D842">
        <v>0.15</v>
      </c>
      <c r="E842" t="s">
        <v>4</v>
      </c>
      <c r="F842">
        <v>0</v>
      </c>
      <c r="G842">
        <v>0</v>
      </c>
      <c r="H842">
        <v>0.42</v>
      </c>
      <c r="J842">
        <v>0</v>
      </c>
    </row>
    <row r="843" spans="1:10" x14ac:dyDescent="0.3">
      <c r="A843" t="s">
        <v>19</v>
      </c>
      <c r="B843">
        <v>1</v>
      </c>
      <c r="C843">
        <v>50</v>
      </c>
      <c r="D843">
        <v>0.2</v>
      </c>
      <c r="E843" t="s">
        <v>4</v>
      </c>
      <c r="F843">
        <v>0</v>
      </c>
      <c r="G843">
        <v>0</v>
      </c>
      <c r="H843">
        <v>0.4</v>
      </c>
      <c r="J843">
        <v>0</v>
      </c>
    </row>
    <row r="844" spans="1:10" x14ac:dyDescent="0.3">
      <c r="A844" t="s">
        <v>19</v>
      </c>
      <c r="B844">
        <v>2</v>
      </c>
      <c r="C844">
        <v>5</v>
      </c>
      <c r="D844">
        <v>0.05</v>
      </c>
      <c r="E844" t="s">
        <v>0</v>
      </c>
      <c r="F844">
        <v>17454.330000000002</v>
      </c>
      <c r="G844">
        <v>0</v>
      </c>
      <c r="H844">
        <v>879.75</v>
      </c>
      <c r="I844">
        <v>1</v>
      </c>
      <c r="J844">
        <v>9.5633116798610196E-3</v>
      </c>
    </row>
    <row r="845" spans="1:10" x14ac:dyDescent="0.3">
      <c r="A845" t="s">
        <v>19</v>
      </c>
      <c r="B845">
        <v>2</v>
      </c>
      <c r="C845">
        <v>5</v>
      </c>
      <c r="D845">
        <v>0.1</v>
      </c>
      <c r="E845" t="s">
        <v>0</v>
      </c>
      <c r="F845">
        <v>17505.189999999999</v>
      </c>
      <c r="G845">
        <v>0</v>
      </c>
      <c r="H845">
        <v>602.25</v>
      </c>
      <c r="I845">
        <v>1</v>
      </c>
      <c r="J845">
        <v>1.250506825442077E-2</v>
      </c>
    </row>
    <row r="846" spans="1:10" x14ac:dyDescent="0.3">
      <c r="A846" t="s">
        <v>19</v>
      </c>
      <c r="B846">
        <v>2</v>
      </c>
      <c r="C846">
        <v>5</v>
      </c>
      <c r="D846">
        <v>0.15</v>
      </c>
      <c r="E846" t="s">
        <v>0</v>
      </c>
      <c r="F846">
        <v>17512.87</v>
      </c>
      <c r="G846">
        <v>0</v>
      </c>
      <c r="H846">
        <v>656.15</v>
      </c>
      <c r="I846">
        <v>1</v>
      </c>
      <c r="J846">
        <v>1.2949281594818229E-2</v>
      </c>
    </row>
    <row r="847" spans="1:10" x14ac:dyDescent="0.3">
      <c r="A847" t="s">
        <v>19</v>
      </c>
      <c r="B847">
        <v>2</v>
      </c>
      <c r="C847">
        <v>5</v>
      </c>
      <c r="D847">
        <v>0.2</v>
      </c>
      <c r="E847" t="s">
        <v>0</v>
      </c>
      <c r="F847">
        <v>17722.54</v>
      </c>
      <c r="G847">
        <v>0</v>
      </c>
      <c r="H847">
        <v>346.43</v>
      </c>
      <c r="I847">
        <v>1</v>
      </c>
      <c r="J847">
        <v>2.5076652829344015E-2</v>
      </c>
    </row>
    <row r="848" spans="1:10" x14ac:dyDescent="0.3">
      <c r="A848" t="s">
        <v>19</v>
      </c>
      <c r="B848">
        <v>2</v>
      </c>
      <c r="C848">
        <v>10</v>
      </c>
      <c r="D848">
        <v>0.05</v>
      </c>
      <c r="E848" t="s">
        <v>0</v>
      </c>
      <c r="F848">
        <v>17505.189999999999</v>
      </c>
      <c r="G848">
        <v>0</v>
      </c>
      <c r="H848">
        <v>536.75</v>
      </c>
      <c r="I848">
        <v>0.80200000000000005</v>
      </c>
      <c r="J848">
        <v>1.250506825442077E-2</v>
      </c>
    </row>
    <row r="849" spans="1:10" x14ac:dyDescent="0.3">
      <c r="A849" t="s">
        <v>19</v>
      </c>
      <c r="B849">
        <v>2</v>
      </c>
      <c r="C849">
        <v>10</v>
      </c>
      <c r="D849">
        <v>0.1</v>
      </c>
      <c r="E849" t="s">
        <v>0</v>
      </c>
      <c r="F849">
        <v>17598.18</v>
      </c>
      <c r="G849">
        <v>0</v>
      </c>
      <c r="H849">
        <v>411.31</v>
      </c>
      <c r="I849">
        <v>0.90300000000000002</v>
      </c>
      <c r="J849">
        <v>1.7883635770510553E-2</v>
      </c>
    </row>
    <row r="850" spans="1:10" x14ac:dyDescent="0.3">
      <c r="A850" t="s">
        <v>19</v>
      </c>
      <c r="B850">
        <v>2</v>
      </c>
      <c r="C850">
        <v>10</v>
      </c>
      <c r="D850">
        <v>0.15</v>
      </c>
      <c r="E850" t="s">
        <v>0</v>
      </c>
      <c r="F850">
        <v>17930.009999999998</v>
      </c>
      <c r="G850">
        <v>0</v>
      </c>
      <c r="H850">
        <v>1403.47</v>
      </c>
      <c r="I850">
        <v>0.999</v>
      </c>
      <c r="J850">
        <v>3.7076775450734623E-2</v>
      </c>
    </row>
    <row r="851" spans="1:10" x14ac:dyDescent="0.3">
      <c r="A851" t="s">
        <v>19</v>
      </c>
      <c r="B851">
        <v>2</v>
      </c>
      <c r="C851">
        <v>10</v>
      </c>
      <c r="D851">
        <v>0.2</v>
      </c>
      <c r="E851" t="s">
        <v>0</v>
      </c>
      <c r="F851">
        <v>18249.080000000002</v>
      </c>
      <c r="G851">
        <v>0</v>
      </c>
      <c r="H851">
        <v>779.26</v>
      </c>
      <c r="I851">
        <v>0.999</v>
      </c>
      <c r="J851">
        <v>5.5531873174777813E-2</v>
      </c>
    </row>
    <row r="852" spans="1:10" x14ac:dyDescent="0.3">
      <c r="A852" t="s">
        <v>19</v>
      </c>
      <c r="B852">
        <v>2</v>
      </c>
      <c r="C852">
        <v>25</v>
      </c>
      <c r="D852">
        <v>0.05</v>
      </c>
      <c r="E852" t="s">
        <v>0</v>
      </c>
      <c r="F852">
        <v>17722.54</v>
      </c>
      <c r="G852">
        <v>0</v>
      </c>
      <c r="H852">
        <v>554.16</v>
      </c>
      <c r="I852">
        <v>2.5999999999999999E-2</v>
      </c>
      <c r="J852">
        <v>2.5076652829344015E-2</v>
      </c>
    </row>
    <row r="853" spans="1:10" x14ac:dyDescent="0.3">
      <c r="A853" t="s">
        <v>19</v>
      </c>
      <c r="B853">
        <v>2</v>
      </c>
      <c r="C853">
        <v>25</v>
      </c>
      <c r="D853">
        <v>0.1</v>
      </c>
      <c r="E853" t="s">
        <v>0</v>
      </c>
      <c r="F853">
        <v>18313.439999999999</v>
      </c>
      <c r="G853">
        <v>0</v>
      </c>
      <c r="H853">
        <v>1150.58</v>
      </c>
      <c r="I853">
        <v>0.16700000000000001</v>
      </c>
      <c r="J853">
        <v>5.9254473511755057E-2</v>
      </c>
    </row>
    <row r="854" spans="1:10" x14ac:dyDescent="0.3">
      <c r="A854" t="s">
        <v>19</v>
      </c>
      <c r="B854">
        <v>2</v>
      </c>
      <c r="C854">
        <v>25</v>
      </c>
      <c r="D854">
        <v>0.15</v>
      </c>
      <c r="E854" t="s">
        <v>4</v>
      </c>
      <c r="F854">
        <v>0</v>
      </c>
      <c r="G854">
        <v>0</v>
      </c>
      <c r="H854">
        <v>0.31</v>
      </c>
      <c r="J854">
        <v>0</v>
      </c>
    </row>
    <row r="855" spans="1:10" x14ac:dyDescent="0.3">
      <c r="A855" t="s">
        <v>19</v>
      </c>
      <c r="B855">
        <v>2</v>
      </c>
      <c r="C855">
        <v>25</v>
      </c>
      <c r="D855">
        <v>0.2</v>
      </c>
      <c r="E855" t="s">
        <v>4</v>
      </c>
      <c r="F855">
        <v>0</v>
      </c>
      <c r="G855">
        <v>0</v>
      </c>
      <c r="H855">
        <v>0.32</v>
      </c>
      <c r="J855">
        <v>0</v>
      </c>
    </row>
    <row r="856" spans="1:10" x14ac:dyDescent="0.3">
      <c r="A856" t="s">
        <v>19</v>
      </c>
      <c r="B856">
        <v>2</v>
      </c>
      <c r="C856">
        <v>50</v>
      </c>
      <c r="D856">
        <v>0.05</v>
      </c>
      <c r="E856" t="s">
        <v>0</v>
      </c>
      <c r="F856">
        <v>17729.25</v>
      </c>
      <c r="G856">
        <v>0</v>
      </c>
      <c r="H856">
        <v>1045.0899999999999</v>
      </c>
      <c r="I856">
        <v>0</v>
      </c>
      <c r="J856">
        <v>2.5464761099404765E-2</v>
      </c>
    </row>
    <row r="857" spans="1:10" x14ac:dyDescent="0.3">
      <c r="A857" t="s">
        <v>19</v>
      </c>
      <c r="B857">
        <v>2</v>
      </c>
      <c r="C857">
        <v>50</v>
      </c>
      <c r="D857">
        <v>0.1</v>
      </c>
      <c r="E857" t="s">
        <v>0</v>
      </c>
      <c r="F857">
        <v>18343.72</v>
      </c>
      <c r="G857">
        <v>0</v>
      </c>
      <c r="H857">
        <v>1159.8599999999999</v>
      </c>
      <c r="I857">
        <v>0</v>
      </c>
      <c r="J857">
        <v>6.1005877150718479E-2</v>
      </c>
    </row>
    <row r="858" spans="1:10" x14ac:dyDescent="0.3">
      <c r="A858" t="s">
        <v>19</v>
      </c>
      <c r="B858">
        <v>2</v>
      </c>
      <c r="C858">
        <v>50</v>
      </c>
      <c r="D858">
        <v>0.15</v>
      </c>
      <c r="E858" t="s">
        <v>4</v>
      </c>
      <c r="F858">
        <v>0</v>
      </c>
      <c r="G858">
        <v>0</v>
      </c>
      <c r="H858">
        <v>0.33</v>
      </c>
      <c r="J858">
        <v>0</v>
      </c>
    </row>
    <row r="859" spans="1:10" x14ac:dyDescent="0.3">
      <c r="A859" t="s">
        <v>19</v>
      </c>
      <c r="B859">
        <v>2</v>
      </c>
      <c r="C859">
        <v>50</v>
      </c>
      <c r="D859">
        <v>0.2</v>
      </c>
      <c r="E859" t="s">
        <v>4</v>
      </c>
      <c r="F859">
        <v>0</v>
      </c>
      <c r="G859">
        <v>0</v>
      </c>
      <c r="H859">
        <v>0.32</v>
      </c>
      <c r="J859">
        <v>0</v>
      </c>
    </row>
    <row r="860" spans="1:10" x14ac:dyDescent="0.3">
      <c r="A860" t="s">
        <v>19</v>
      </c>
      <c r="B860">
        <v>3</v>
      </c>
      <c r="C860">
        <v>0</v>
      </c>
      <c r="D860">
        <v>0.05</v>
      </c>
      <c r="E860" t="s">
        <v>0</v>
      </c>
      <c r="F860">
        <v>18400.95</v>
      </c>
      <c r="G860">
        <v>0</v>
      </c>
      <c r="H860">
        <v>801.87</v>
      </c>
      <c r="I860">
        <v>0</v>
      </c>
      <c r="J860">
        <v>6.4316076300581893E-2</v>
      </c>
    </row>
    <row r="861" spans="1:10" x14ac:dyDescent="0.3">
      <c r="A861" t="s">
        <v>19</v>
      </c>
      <c r="B861">
        <v>3</v>
      </c>
      <c r="C861">
        <v>0</v>
      </c>
      <c r="D861">
        <v>0.1</v>
      </c>
      <c r="E861" t="s">
        <v>4</v>
      </c>
      <c r="F861">
        <v>0</v>
      </c>
      <c r="G861">
        <v>0</v>
      </c>
      <c r="H861">
        <v>0.59</v>
      </c>
      <c r="J861">
        <v>0</v>
      </c>
    </row>
    <row r="862" spans="1:10" x14ac:dyDescent="0.3">
      <c r="A862" t="s">
        <v>19</v>
      </c>
      <c r="B862">
        <v>3</v>
      </c>
      <c r="C862">
        <v>0</v>
      </c>
      <c r="D862">
        <v>0.15</v>
      </c>
      <c r="E862" t="s">
        <v>4</v>
      </c>
      <c r="F862">
        <v>0</v>
      </c>
      <c r="G862">
        <v>0</v>
      </c>
      <c r="H862">
        <v>0.08</v>
      </c>
      <c r="J862">
        <v>0</v>
      </c>
    </row>
    <row r="863" spans="1:10" x14ac:dyDescent="0.3">
      <c r="A863" t="s">
        <v>19</v>
      </c>
      <c r="B863">
        <v>3</v>
      </c>
      <c r="C863">
        <v>0</v>
      </c>
      <c r="D863">
        <v>0.2</v>
      </c>
      <c r="E863" t="s">
        <v>4</v>
      </c>
      <c r="F863">
        <v>0</v>
      </c>
      <c r="G863">
        <v>0</v>
      </c>
      <c r="H863">
        <v>0.06</v>
      </c>
      <c r="J863">
        <v>0</v>
      </c>
    </row>
    <row r="864" spans="1:10" x14ac:dyDescent="0.3">
      <c r="A864" t="s">
        <v>19</v>
      </c>
      <c r="B864">
        <v>3</v>
      </c>
      <c r="C864">
        <v>10</v>
      </c>
      <c r="D864">
        <v>0.05</v>
      </c>
      <c r="E864" t="s">
        <v>0</v>
      </c>
      <c r="F864">
        <v>18400.95</v>
      </c>
      <c r="G864">
        <v>0</v>
      </c>
      <c r="H864">
        <v>888.59</v>
      </c>
      <c r="I864">
        <v>0</v>
      </c>
      <c r="J864">
        <v>6.4316076300581893E-2</v>
      </c>
    </row>
    <row r="865" spans="1:10" x14ac:dyDescent="0.3">
      <c r="A865" t="s">
        <v>19</v>
      </c>
      <c r="B865">
        <v>3</v>
      </c>
      <c r="C865">
        <v>10</v>
      </c>
      <c r="D865">
        <v>0.1</v>
      </c>
      <c r="E865" t="s">
        <v>4</v>
      </c>
      <c r="F865">
        <v>0</v>
      </c>
      <c r="G865">
        <v>0</v>
      </c>
      <c r="H865">
        <v>0.74</v>
      </c>
      <c r="J865">
        <v>0</v>
      </c>
    </row>
    <row r="866" spans="1:10" x14ac:dyDescent="0.3">
      <c r="A866" t="s">
        <v>19</v>
      </c>
      <c r="B866">
        <v>3</v>
      </c>
      <c r="C866">
        <v>10</v>
      </c>
      <c r="D866">
        <v>0.15</v>
      </c>
      <c r="E866" t="s">
        <v>4</v>
      </c>
      <c r="F866">
        <v>0</v>
      </c>
      <c r="G866">
        <v>0</v>
      </c>
      <c r="H866">
        <v>0.1</v>
      </c>
      <c r="J866">
        <v>0</v>
      </c>
    </row>
    <row r="867" spans="1:10" x14ac:dyDescent="0.3">
      <c r="A867" t="s">
        <v>19</v>
      </c>
      <c r="B867">
        <v>3</v>
      </c>
      <c r="C867">
        <v>10</v>
      </c>
      <c r="D867">
        <v>0.2</v>
      </c>
      <c r="E867" t="s">
        <v>4</v>
      </c>
      <c r="F867">
        <v>0</v>
      </c>
      <c r="G867">
        <v>0</v>
      </c>
      <c r="H867">
        <v>7.0000000000000007E-2</v>
      </c>
      <c r="J867">
        <v>0</v>
      </c>
    </row>
    <row r="868" spans="1:10" x14ac:dyDescent="0.3">
      <c r="A868" t="s">
        <v>19</v>
      </c>
      <c r="B868">
        <v>3</v>
      </c>
      <c r="C868">
        <v>25</v>
      </c>
      <c r="D868">
        <v>0.05</v>
      </c>
      <c r="E868" t="s">
        <v>0</v>
      </c>
      <c r="F868">
        <v>18400.95</v>
      </c>
      <c r="G868">
        <v>0</v>
      </c>
      <c r="H868">
        <v>961.24</v>
      </c>
      <c r="I868">
        <v>0</v>
      </c>
      <c r="J868">
        <v>6.4316076300581893E-2</v>
      </c>
    </row>
    <row r="869" spans="1:10" x14ac:dyDescent="0.3">
      <c r="A869" t="s">
        <v>19</v>
      </c>
      <c r="B869">
        <v>3</v>
      </c>
      <c r="C869">
        <v>25</v>
      </c>
      <c r="D869">
        <v>0.1</v>
      </c>
      <c r="E869" t="s">
        <v>4</v>
      </c>
      <c r="F869">
        <v>0</v>
      </c>
      <c r="G869">
        <v>0</v>
      </c>
      <c r="H869">
        <v>0.56999999999999995</v>
      </c>
      <c r="J869">
        <v>0</v>
      </c>
    </row>
    <row r="870" spans="1:10" x14ac:dyDescent="0.3">
      <c r="A870" t="s">
        <v>19</v>
      </c>
      <c r="B870">
        <v>3</v>
      </c>
      <c r="C870">
        <v>25</v>
      </c>
      <c r="D870">
        <v>0.15</v>
      </c>
      <c r="E870" t="s">
        <v>4</v>
      </c>
      <c r="F870">
        <v>0</v>
      </c>
      <c r="G870">
        <v>0</v>
      </c>
      <c r="H870">
        <v>0.08</v>
      </c>
      <c r="J870">
        <v>0</v>
      </c>
    </row>
    <row r="871" spans="1:10" x14ac:dyDescent="0.3">
      <c r="A871" t="s">
        <v>19</v>
      </c>
      <c r="B871">
        <v>3</v>
      </c>
      <c r="C871">
        <v>25</v>
      </c>
      <c r="D871">
        <v>0.2</v>
      </c>
      <c r="E871" t="s">
        <v>4</v>
      </c>
      <c r="F871">
        <v>0</v>
      </c>
      <c r="G871">
        <v>0</v>
      </c>
      <c r="H871">
        <v>0.06</v>
      </c>
      <c r="J871">
        <v>0</v>
      </c>
    </row>
    <row r="872" spans="1:10" x14ac:dyDescent="0.3">
      <c r="A872" t="s">
        <v>19</v>
      </c>
      <c r="B872">
        <v>3</v>
      </c>
      <c r="C872">
        <v>50</v>
      </c>
      <c r="D872">
        <v>0.05</v>
      </c>
      <c r="E872" t="s">
        <v>0</v>
      </c>
      <c r="F872">
        <v>18400.95</v>
      </c>
      <c r="G872">
        <v>0</v>
      </c>
      <c r="H872">
        <v>696.95</v>
      </c>
      <c r="I872">
        <v>0</v>
      </c>
      <c r="J872">
        <v>6.4316076300581893E-2</v>
      </c>
    </row>
    <row r="873" spans="1:10" x14ac:dyDescent="0.3">
      <c r="A873" t="s">
        <v>19</v>
      </c>
      <c r="B873">
        <v>3</v>
      </c>
      <c r="C873">
        <v>50</v>
      </c>
      <c r="D873">
        <v>0.1</v>
      </c>
      <c r="E873" t="s">
        <v>4</v>
      </c>
      <c r="F873">
        <v>0</v>
      </c>
      <c r="G873">
        <v>0</v>
      </c>
      <c r="H873">
        <v>0.74</v>
      </c>
      <c r="J873">
        <v>0</v>
      </c>
    </row>
    <row r="874" spans="1:10" x14ac:dyDescent="0.3">
      <c r="A874" t="s">
        <v>19</v>
      </c>
      <c r="B874">
        <v>3</v>
      </c>
      <c r="C874">
        <v>50</v>
      </c>
      <c r="D874">
        <v>0.15</v>
      </c>
      <c r="E874" t="s">
        <v>4</v>
      </c>
      <c r="F874">
        <v>0</v>
      </c>
      <c r="G874">
        <v>0</v>
      </c>
      <c r="H874">
        <v>0.1</v>
      </c>
      <c r="J874">
        <v>0</v>
      </c>
    </row>
    <row r="875" spans="1:10" x14ac:dyDescent="0.3">
      <c r="A875" t="s">
        <v>19</v>
      </c>
      <c r="B875">
        <v>3</v>
      </c>
      <c r="C875">
        <v>50</v>
      </c>
      <c r="D875">
        <v>0.2</v>
      </c>
      <c r="E875" t="s">
        <v>4</v>
      </c>
      <c r="F875">
        <v>0</v>
      </c>
      <c r="G875">
        <v>0</v>
      </c>
      <c r="H875">
        <v>7.0000000000000007E-2</v>
      </c>
      <c r="J875">
        <v>0</v>
      </c>
    </row>
    <row r="876" spans="1:10" x14ac:dyDescent="0.3">
      <c r="A876" t="s">
        <v>24</v>
      </c>
      <c r="B876">
        <v>0</v>
      </c>
      <c r="C876">
        <v>0</v>
      </c>
      <c r="D876">
        <v>0.05</v>
      </c>
      <c r="E876" t="s">
        <v>0</v>
      </c>
      <c r="F876">
        <v>33270.94</v>
      </c>
      <c r="G876">
        <v>0</v>
      </c>
      <c r="H876">
        <v>1001.4</v>
      </c>
      <c r="I876">
        <v>1</v>
      </c>
      <c r="J876">
        <v>0</v>
      </c>
    </row>
    <row r="877" spans="1:10" x14ac:dyDescent="0.3">
      <c r="A877" t="s">
        <v>24</v>
      </c>
      <c r="B877">
        <v>0</v>
      </c>
      <c r="C877">
        <v>0</v>
      </c>
      <c r="D877">
        <v>0.1</v>
      </c>
      <c r="E877" t="s">
        <v>0</v>
      </c>
      <c r="F877">
        <v>33270.94</v>
      </c>
      <c r="G877">
        <v>0</v>
      </c>
      <c r="H877">
        <v>833.85</v>
      </c>
      <c r="I877">
        <v>1</v>
      </c>
      <c r="J877">
        <v>0</v>
      </c>
    </row>
    <row r="878" spans="1:10" x14ac:dyDescent="0.3">
      <c r="A878" t="s">
        <v>24</v>
      </c>
      <c r="B878">
        <v>0</v>
      </c>
      <c r="C878">
        <v>0</v>
      </c>
      <c r="D878">
        <v>0.15</v>
      </c>
      <c r="E878" t="s">
        <v>0</v>
      </c>
      <c r="F878">
        <v>33270.94</v>
      </c>
      <c r="G878">
        <v>0</v>
      </c>
      <c r="H878">
        <v>875.82</v>
      </c>
      <c r="I878">
        <v>1</v>
      </c>
      <c r="J878">
        <v>0</v>
      </c>
    </row>
    <row r="879" spans="1:10" x14ac:dyDescent="0.3">
      <c r="A879" t="s">
        <v>24</v>
      </c>
      <c r="B879">
        <v>0</v>
      </c>
      <c r="C879">
        <v>0</v>
      </c>
      <c r="D879">
        <v>0.2</v>
      </c>
      <c r="E879" t="s">
        <v>0</v>
      </c>
      <c r="F879">
        <v>33270.94</v>
      </c>
      <c r="G879">
        <v>0</v>
      </c>
      <c r="H879">
        <v>819.86</v>
      </c>
      <c r="I879">
        <v>1</v>
      </c>
      <c r="J879">
        <v>0</v>
      </c>
    </row>
    <row r="880" spans="1:10" x14ac:dyDescent="0.3">
      <c r="A880" t="s">
        <v>24</v>
      </c>
      <c r="B880">
        <v>1</v>
      </c>
      <c r="C880">
        <v>5</v>
      </c>
      <c r="D880">
        <v>0.05</v>
      </c>
      <c r="E880" t="s">
        <v>0</v>
      </c>
      <c r="F880">
        <v>33365.980000000003</v>
      </c>
      <c r="G880">
        <v>0</v>
      </c>
      <c r="H880">
        <v>1608.37</v>
      </c>
      <c r="I880">
        <v>1E-3</v>
      </c>
      <c r="J880">
        <v>2.8565468844583553E-3</v>
      </c>
    </row>
    <row r="881" spans="1:10" x14ac:dyDescent="0.3">
      <c r="A881" t="s">
        <v>24</v>
      </c>
      <c r="B881">
        <v>1</v>
      </c>
      <c r="C881">
        <v>5</v>
      </c>
      <c r="D881">
        <v>0.1</v>
      </c>
      <c r="E881" t="s">
        <v>0</v>
      </c>
      <c r="F881">
        <v>33447.910000000003</v>
      </c>
      <c r="G881">
        <v>0</v>
      </c>
      <c r="H881">
        <v>1170.21</v>
      </c>
      <c r="I881">
        <v>1</v>
      </c>
      <c r="J881">
        <v>5.3190562094127536E-3</v>
      </c>
    </row>
    <row r="882" spans="1:10" x14ac:dyDescent="0.3">
      <c r="A882" t="s">
        <v>24</v>
      </c>
      <c r="B882">
        <v>1</v>
      </c>
      <c r="C882">
        <v>5</v>
      </c>
      <c r="D882">
        <v>0.15</v>
      </c>
      <c r="E882" t="s">
        <v>1</v>
      </c>
      <c r="F882">
        <v>33647.46</v>
      </c>
      <c r="G882">
        <v>0.1</v>
      </c>
      <c r="H882">
        <v>3601.68</v>
      </c>
      <c r="I882">
        <v>0.996</v>
      </c>
      <c r="J882">
        <v>1.1316782753958865E-2</v>
      </c>
    </row>
    <row r="883" spans="1:10" x14ac:dyDescent="0.3">
      <c r="A883" t="s">
        <v>24</v>
      </c>
      <c r="B883">
        <v>1</v>
      </c>
      <c r="C883">
        <v>5</v>
      </c>
      <c r="D883">
        <v>0.2</v>
      </c>
      <c r="E883" t="s">
        <v>0</v>
      </c>
      <c r="F883">
        <v>33774.32</v>
      </c>
      <c r="G883">
        <v>0</v>
      </c>
      <c r="H883">
        <v>1222.44</v>
      </c>
      <c r="I883">
        <v>1</v>
      </c>
      <c r="J883">
        <v>1.5129719809539477E-2</v>
      </c>
    </row>
    <row r="884" spans="1:10" x14ac:dyDescent="0.3">
      <c r="A884" t="s">
        <v>24</v>
      </c>
      <c r="B884">
        <v>1</v>
      </c>
      <c r="C884">
        <v>10</v>
      </c>
      <c r="D884">
        <v>0.05</v>
      </c>
      <c r="E884" t="s">
        <v>0</v>
      </c>
      <c r="F884">
        <v>33365.980000000003</v>
      </c>
      <c r="G884">
        <v>0</v>
      </c>
      <c r="H884">
        <v>2284.62</v>
      </c>
      <c r="I884">
        <v>1E-3</v>
      </c>
      <c r="J884">
        <v>2.8565468844583553E-3</v>
      </c>
    </row>
    <row r="885" spans="1:10" x14ac:dyDescent="0.3">
      <c r="A885" t="s">
        <v>24</v>
      </c>
      <c r="B885">
        <v>1</v>
      </c>
      <c r="C885">
        <v>10</v>
      </c>
      <c r="D885">
        <v>0.1</v>
      </c>
      <c r="E885" t="s">
        <v>0</v>
      </c>
      <c r="F885">
        <v>33551.980000000003</v>
      </c>
      <c r="G885">
        <v>0</v>
      </c>
      <c r="H885">
        <v>1831.22</v>
      </c>
      <c r="I885">
        <v>0.218</v>
      </c>
      <c r="J885">
        <v>8.4470111154058003E-3</v>
      </c>
    </row>
    <row r="886" spans="1:10" x14ac:dyDescent="0.3">
      <c r="A886" t="s">
        <v>24</v>
      </c>
      <c r="B886">
        <v>1</v>
      </c>
      <c r="C886">
        <v>10</v>
      </c>
      <c r="D886">
        <v>0.15</v>
      </c>
      <c r="E886" t="s">
        <v>0</v>
      </c>
      <c r="F886">
        <v>33670.639999999999</v>
      </c>
      <c r="G886">
        <v>0</v>
      </c>
      <c r="H886">
        <v>1804.99</v>
      </c>
      <c r="I886">
        <v>0.60799999999999998</v>
      </c>
      <c r="J886">
        <v>1.2013486844675736E-2</v>
      </c>
    </row>
    <row r="887" spans="1:10" x14ac:dyDescent="0.3">
      <c r="A887" t="s">
        <v>24</v>
      </c>
      <c r="B887">
        <v>1</v>
      </c>
      <c r="C887">
        <v>10</v>
      </c>
      <c r="D887">
        <v>0.2</v>
      </c>
      <c r="E887" t="s">
        <v>1</v>
      </c>
      <c r="F887">
        <v>33950.550000000003</v>
      </c>
      <c r="G887">
        <v>0.37</v>
      </c>
      <c r="H887">
        <v>3610.1</v>
      </c>
      <c r="I887">
        <v>0.92200000000000004</v>
      </c>
      <c r="J887">
        <v>2.0426534387065765E-2</v>
      </c>
    </row>
    <row r="888" spans="1:10" x14ac:dyDescent="0.3">
      <c r="A888" t="s">
        <v>24</v>
      </c>
      <c r="B888">
        <v>1</v>
      </c>
      <c r="C888">
        <v>25</v>
      </c>
      <c r="D888">
        <v>0.05</v>
      </c>
      <c r="E888" t="s">
        <v>0</v>
      </c>
      <c r="F888">
        <v>33423.81</v>
      </c>
      <c r="G888">
        <v>0</v>
      </c>
      <c r="H888">
        <v>1978.98</v>
      </c>
      <c r="I888">
        <v>0</v>
      </c>
      <c r="J888">
        <v>4.5947003601338743E-3</v>
      </c>
    </row>
    <row r="889" spans="1:10" x14ac:dyDescent="0.3">
      <c r="A889" t="s">
        <v>24</v>
      </c>
      <c r="B889">
        <v>1</v>
      </c>
      <c r="C889">
        <v>25</v>
      </c>
      <c r="D889">
        <v>0.1</v>
      </c>
      <c r="E889" t="s">
        <v>0</v>
      </c>
      <c r="F889">
        <v>33583.32</v>
      </c>
      <c r="G889">
        <v>0</v>
      </c>
      <c r="H889">
        <v>1229.5</v>
      </c>
      <c r="I889">
        <v>1E-3</v>
      </c>
      <c r="J889">
        <v>9.3889742820609801E-3</v>
      </c>
    </row>
    <row r="890" spans="1:10" x14ac:dyDescent="0.3">
      <c r="A890" t="s">
        <v>24</v>
      </c>
      <c r="B890">
        <v>1</v>
      </c>
      <c r="C890">
        <v>25</v>
      </c>
      <c r="D890">
        <v>0.15</v>
      </c>
      <c r="E890" t="s">
        <v>0</v>
      </c>
      <c r="F890">
        <v>33710.559999999998</v>
      </c>
      <c r="G890">
        <v>0</v>
      </c>
      <c r="H890">
        <v>3010.72</v>
      </c>
      <c r="I890">
        <v>0</v>
      </c>
      <c r="J890">
        <v>1.3213332716178083E-2</v>
      </c>
    </row>
    <row r="891" spans="1:10" x14ac:dyDescent="0.3">
      <c r="A891" t="s">
        <v>24</v>
      </c>
      <c r="B891">
        <v>1</v>
      </c>
      <c r="C891">
        <v>25</v>
      </c>
      <c r="D891">
        <v>0.2</v>
      </c>
      <c r="E891" t="s">
        <v>0</v>
      </c>
      <c r="F891">
        <v>33952.61</v>
      </c>
      <c r="G891">
        <v>0</v>
      </c>
      <c r="H891">
        <v>2943.37</v>
      </c>
      <c r="I891">
        <v>0.17</v>
      </c>
      <c r="J891">
        <v>2.0488450281236359E-2</v>
      </c>
    </row>
    <row r="892" spans="1:10" x14ac:dyDescent="0.3">
      <c r="A892" t="s">
        <v>24</v>
      </c>
      <c r="B892">
        <v>1</v>
      </c>
      <c r="C892">
        <v>50</v>
      </c>
      <c r="D892">
        <v>0.05</v>
      </c>
      <c r="E892" t="s">
        <v>0</v>
      </c>
      <c r="F892">
        <v>33480.6</v>
      </c>
      <c r="G892">
        <v>0</v>
      </c>
      <c r="H892">
        <v>2596.9699999999998</v>
      </c>
      <c r="I892">
        <v>0</v>
      </c>
      <c r="J892">
        <v>6.3015953261313928E-3</v>
      </c>
    </row>
    <row r="893" spans="1:10" x14ac:dyDescent="0.3">
      <c r="A893" t="s">
        <v>24</v>
      </c>
      <c r="B893">
        <v>1</v>
      </c>
      <c r="C893">
        <v>50</v>
      </c>
      <c r="D893">
        <v>0.1</v>
      </c>
      <c r="E893" t="s">
        <v>1</v>
      </c>
      <c r="F893">
        <v>33638.980000000003</v>
      </c>
      <c r="G893">
        <v>0.24</v>
      </c>
      <c r="H893">
        <v>3600.46</v>
      </c>
      <c r="I893">
        <v>0</v>
      </c>
      <c r="J893">
        <v>1.1061905675042505E-2</v>
      </c>
    </row>
    <row r="894" spans="1:10" x14ac:dyDescent="0.3">
      <c r="A894" t="s">
        <v>24</v>
      </c>
      <c r="B894">
        <v>1</v>
      </c>
      <c r="C894">
        <v>50</v>
      </c>
      <c r="D894">
        <v>0.15</v>
      </c>
      <c r="E894" t="s">
        <v>1</v>
      </c>
      <c r="F894">
        <v>33793.56</v>
      </c>
      <c r="G894">
        <v>0.65</v>
      </c>
      <c r="H894">
        <v>3600.99</v>
      </c>
      <c r="I894">
        <v>0</v>
      </c>
      <c r="J894">
        <v>1.5708002238590035E-2</v>
      </c>
    </row>
    <row r="895" spans="1:10" x14ac:dyDescent="0.3">
      <c r="A895" t="s">
        <v>24</v>
      </c>
      <c r="B895">
        <v>1</v>
      </c>
      <c r="C895">
        <v>50</v>
      </c>
      <c r="D895">
        <v>0.2</v>
      </c>
      <c r="E895" t="s">
        <v>1</v>
      </c>
      <c r="F895">
        <v>34471.14</v>
      </c>
      <c r="G895">
        <v>2.5099999999999998</v>
      </c>
      <c r="H895">
        <v>3600.62</v>
      </c>
      <c r="I895">
        <v>0</v>
      </c>
      <c r="J895">
        <v>3.6073522419264314E-2</v>
      </c>
    </row>
    <row r="896" spans="1:10" x14ac:dyDescent="0.3">
      <c r="A896" t="s">
        <v>24</v>
      </c>
      <c r="B896">
        <v>2</v>
      </c>
      <c r="C896">
        <v>5</v>
      </c>
      <c r="D896">
        <v>0.05</v>
      </c>
      <c r="E896" t="s">
        <v>0</v>
      </c>
      <c r="F896">
        <v>33302.86</v>
      </c>
      <c r="G896">
        <v>0</v>
      </c>
      <c r="H896">
        <v>1457.3</v>
      </c>
      <c r="I896">
        <v>0.83599999999999997</v>
      </c>
      <c r="J896">
        <v>9.5939579705284217E-4</v>
      </c>
    </row>
    <row r="897" spans="1:10" x14ac:dyDescent="0.3">
      <c r="A897" t="s">
        <v>24</v>
      </c>
      <c r="B897">
        <v>2</v>
      </c>
      <c r="C897">
        <v>5</v>
      </c>
      <c r="D897">
        <v>0.1</v>
      </c>
      <c r="E897" t="s">
        <v>0</v>
      </c>
      <c r="F897">
        <v>33365.980000000003</v>
      </c>
      <c r="G897">
        <v>0</v>
      </c>
      <c r="H897">
        <v>1939.13</v>
      </c>
      <c r="I897">
        <v>0.98</v>
      </c>
      <c r="J897">
        <v>2.8565468844583553E-3</v>
      </c>
    </row>
    <row r="898" spans="1:10" x14ac:dyDescent="0.3">
      <c r="A898" t="s">
        <v>24</v>
      </c>
      <c r="B898">
        <v>2</v>
      </c>
      <c r="C898">
        <v>5</v>
      </c>
      <c r="D898">
        <v>0.15</v>
      </c>
      <c r="E898" t="s">
        <v>0</v>
      </c>
      <c r="F898">
        <v>33365.980000000003</v>
      </c>
      <c r="G898">
        <v>0</v>
      </c>
      <c r="H898">
        <v>2238.0300000000002</v>
      </c>
      <c r="I898">
        <v>1</v>
      </c>
      <c r="J898">
        <v>2.8565468844583553E-3</v>
      </c>
    </row>
    <row r="899" spans="1:10" x14ac:dyDescent="0.3">
      <c r="A899" t="s">
        <v>24</v>
      </c>
      <c r="B899">
        <v>2</v>
      </c>
      <c r="C899">
        <v>5</v>
      </c>
      <c r="D899">
        <v>0.2</v>
      </c>
      <c r="E899" t="s">
        <v>0</v>
      </c>
      <c r="F899">
        <v>33433.57</v>
      </c>
      <c r="G899">
        <v>0</v>
      </c>
      <c r="H899">
        <v>1569.18</v>
      </c>
      <c r="I899">
        <v>0.99299999999999999</v>
      </c>
      <c r="J899">
        <v>4.8880494509622174E-3</v>
      </c>
    </row>
    <row r="900" spans="1:10" x14ac:dyDescent="0.3">
      <c r="A900" t="s">
        <v>24</v>
      </c>
      <c r="B900">
        <v>2</v>
      </c>
      <c r="C900">
        <v>10</v>
      </c>
      <c r="D900">
        <v>0.05</v>
      </c>
      <c r="E900" t="s">
        <v>0</v>
      </c>
      <c r="F900">
        <v>33361.51</v>
      </c>
      <c r="G900">
        <v>0</v>
      </c>
      <c r="H900">
        <v>1538.91</v>
      </c>
      <c r="I900">
        <v>0.374</v>
      </c>
      <c r="J900">
        <v>2.7221954053597841E-3</v>
      </c>
    </row>
    <row r="901" spans="1:10" x14ac:dyDescent="0.3">
      <c r="A901" t="s">
        <v>24</v>
      </c>
      <c r="B901">
        <v>2</v>
      </c>
      <c r="C901">
        <v>10</v>
      </c>
      <c r="D901">
        <v>0.1</v>
      </c>
      <c r="E901" t="s">
        <v>0</v>
      </c>
      <c r="F901">
        <v>33433.57</v>
      </c>
      <c r="G901">
        <v>0</v>
      </c>
      <c r="H901">
        <v>2377.0700000000002</v>
      </c>
      <c r="I901">
        <v>0.72699999999999998</v>
      </c>
      <c r="J901">
        <v>4.8880494509622174E-3</v>
      </c>
    </row>
    <row r="902" spans="1:10" x14ac:dyDescent="0.3">
      <c r="A902" t="s">
        <v>24</v>
      </c>
      <c r="B902">
        <v>2</v>
      </c>
      <c r="C902">
        <v>10</v>
      </c>
      <c r="D902">
        <v>0.15</v>
      </c>
      <c r="E902" t="s">
        <v>0</v>
      </c>
      <c r="F902">
        <v>33531.410000000003</v>
      </c>
      <c r="G902">
        <v>0</v>
      </c>
      <c r="H902">
        <v>1498.14</v>
      </c>
      <c r="I902">
        <v>0.75</v>
      </c>
      <c r="J902">
        <v>7.8287538614778551E-3</v>
      </c>
    </row>
    <row r="903" spans="1:10" x14ac:dyDescent="0.3">
      <c r="A903" t="s">
        <v>24</v>
      </c>
      <c r="B903">
        <v>2</v>
      </c>
      <c r="C903">
        <v>10</v>
      </c>
      <c r="D903">
        <v>0.2</v>
      </c>
      <c r="E903" t="s">
        <v>0</v>
      </c>
      <c r="F903">
        <v>33671.449999999997</v>
      </c>
      <c r="G903">
        <v>0</v>
      </c>
      <c r="H903">
        <v>1746.28</v>
      </c>
      <c r="I903">
        <v>0.96799999999999997</v>
      </c>
      <c r="J903">
        <v>1.2037832414713678E-2</v>
      </c>
    </row>
    <row r="904" spans="1:10" x14ac:dyDescent="0.3">
      <c r="A904" t="s">
        <v>24</v>
      </c>
      <c r="B904">
        <v>2</v>
      </c>
      <c r="C904">
        <v>25</v>
      </c>
      <c r="D904">
        <v>0.05</v>
      </c>
      <c r="E904" t="s">
        <v>0</v>
      </c>
      <c r="F904">
        <v>33470.71</v>
      </c>
      <c r="G904">
        <v>0</v>
      </c>
      <c r="H904">
        <v>1856.8</v>
      </c>
      <c r="I904">
        <v>0</v>
      </c>
      <c r="J904">
        <v>6.0043389215933551E-3</v>
      </c>
    </row>
    <row r="905" spans="1:10" x14ac:dyDescent="0.3">
      <c r="A905" t="s">
        <v>24</v>
      </c>
      <c r="B905">
        <v>2</v>
      </c>
      <c r="C905">
        <v>25</v>
      </c>
      <c r="D905">
        <v>0.1</v>
      </c>
      <c r="E905" t="s">
        <v>0</v>
      </c>
      <c r="F905">
        <v>33638.980000000003</v>
      </c>
      <c r="G905">
        <v>0</v>
      </c>
      <c r="H905">
        <v>1927.28</v>
      </c>
      <c r="I905">
        <v>0</v>
      </c>
      <c r="J905">
        <v>1.1061905675042505E-2</v>
      </c>
    </row>
    <row r="906" spans="1:10" x14ac:dyDescent="0.3">
      <c r="A906" t="s">
        <v>24</v>
      </c>
      <c r="B906">
        <v>2</v>
      </c>
      <c r="C906">
        <v>25</v>
      </c>
      <c r="D906">
        <v>0.15</v>
      </c>
      <c r="E906" t="s">
        <v>0</v>
      </c>
      <c r="F906">
        <v>33843.53</v>
      </c>
      <c r="G906">
        <v>0</v>
      </c>
      <c r="H906">
        <v>1953.94</v>
      </c>
      <c r="I906">
        <v>0</v>
      </c>
      <c r="J906">
        <v>1.7209913516119446E-2</v>
      </c>
    </row>
    <row r="907" spans="1:10" x14ac:dyDescent="0.3">
      <c r="A907" t="s">
        <v>24</v>
      </c>
      <c r="B907">
        <v>2</v>
      </c>
      <c r="C907">
        <v>25</v>
      </c>
      <c r="D907">
        <v>0.2</v>
      </c>
      <c r="E907" t="s">
        <v>1</v>
      </c>
      <c r="F907">
        <v>34158.089999999997</v>
      </c>
      <c r="G907">
        <v>0.38</v>
      </c>
      <c r="H907">
        <v>3600.36</v>
      </c>
      <c r="I907">
        <v>0</v>
      </c>
      <c r="J907">
        <v>2.6664410443467901E-2</v>
      </c>
    </row>
    <row r="908" spans="1:10" x14ac:dyDescent="0.3">
      <c r="A908" t="s">
        <v>24</v>
      </c>
      <c r="B908">
        <v>2</v>
      </c>
      <c r="C908">
        <v>50</v>
      </c>
      <c r="D908">
        <v>0.05</v>
      </c>
      <c r="E908" t="s">
        <v>0</v>
      </c>
      <c r="F908">
        <v>33480.6</v>
      </c>
      <c r="G908">
        <v>0</v>
      </c>
      <c r="H908">
        <v>2212.5700000000002</v>
      </c>
      <c r="I908">
        <v>0</v>
      </c>
      <c r="J908">
        <v>6.3015953261313928E-3</v>
      </c>
    </row>
    <row r="909" spans="1:10" x14ac:dyDescent="0.3">
      <c r="A909" t="s">
        <v>24</v>
      </c>
      <c r="B909">
        <v>2</v>
      </c>
      <c r="C909">
        <v>50</v>
      </c>
      <c r="D909">
        <v>0.1</v>
      </c>
      <c r="E909" t="s">
        <v>0</v>
      </c>
      <c r="F909">
        <v>33638.980000000003</v>
      </c>
      <c r="G909">
        <v>0</v>
      </c>
      <c r="H909">
        <v>2070.7199999999998</v>
      </c>
      <c r="I909">
        <v>0</v>
      </c>
      <c r="J909">
        <v>1.1061905675042505E-2</v>
      </c>
    </row>
    <row r="910" spans="1:10" x14ac:dyDescent="0.3">
      <c r="A910" t="s">
        <v>24</v>
      </c>
      <c r="B910">
        <v>2</v>
      </c>
      <c r="C910">
        <v>50</v>
      </c>
      <c r="D910">
        <v>0.15</v>
      </c>
      <c r="E910" t="s">
        <v>0</v>
      </c>
      <c r="F910">
        <v>33854.94</v>
      </c>
      <c r="G910">
        <v>0</v>
      </c>
      <c r="H910">
        <v>1863.32</v>
      </c>
      <c r="I910">
        <v>0</v>
      </c>
      <c r="J910">
        <v>1.7552855434802783E-2</v>
      </c>
    </row>
    <row r="911" spans="1:10" x14ac:dyDescent="0.3">
      <c r="A911" t="s">
        <v>24</v>
      </c>
      <c r="B911">
        <v>2</v>
      </c>
      <c r="C911">
        <v>50</v>
      </c>
      <c r="D911">
        <v>0.2</v>
      </c>
      <c r="E911" t="s">
        <v>0</v>
      </c>
      <c r="F911">
        <v>34122.67</v>
      </c>
      <c r="G911">
        <v>0</v>
      </c>
      <c r="H911">
        <v>2264.96</v>
      </c>
      <c r="I911">
        <v>0</v>
      </c>
      <c r="J911">
        <v>2.5599817738843456E-2</v>
      </c>
    </row>
    <row r="912" spans="1:10" x14ac:dyDescent="0.3">
      <c r="A912" t="s">
        <v>24</v>
      </c>
      <c r="B912">
        <v>3</v>
      </c>
      <c r="C912">
        <v>0</v>
      </c>
      <c r="D912">
        <v>0.05</v>
      </c>
      <c r="E912" t="s">
        <v>0</v>
      </c>
      <c r="F912">
        <v>33638.980000000003</v>
      </c>
      <c r="G912">
        <v>0</v>
      </c>
      <c r="H912">
        <v>160.82</v>
      </c>
      <c r="I912">
        <v>0</v>
      </c>
      <c r="J912">
        <v>1.1061905675042505E-2</v>
      </c>
    </row>
    <row r="913" spans="1:10" x14ac:dyDescent="0.3">
      <c r="A913" t="s">
        <v>24</v>
      </c>
      <c r="B913">
        <v>3</v>
      </c>
      <c r="C913">
        <v>0</v>
      </c>
      <c r="D913">
        <v>0.1</v>
      </c>
      <c r="E913" t="s">
        <v>0</v>
      </c>
      <c r="F913">
        <v>34122.67</v>
      </c>
      <c r="G913">
        <v>0</v>
      </c>
      <c r="H913">
        <v>874</v>
      </c>
      <c r="I913">
        <v>0</v>
      </c>
      <c r="J913">
        <v>2.5599817738843456E-2</v>
      </c>
    </row>
    <row r="914" spans="1:10" x14ac:dyDescent="0.3">
      <c r="A914" t="s">
        <v>24</v>
      </c>
      <c r="B914">
        <v>3</v>
      </c>
      <c r="C914">
        <v>0</v>
      </c>
      <c r="D914">
        <v>0.15</v>
      </c>
      <c r="E914" t="s">
        <v>4</v>
      </c>
      <c r="F914">
        <v>0</v>
      </c>
      <c r="G914">
        <v>0</v>
      </c>
      <c r="H914">
        <v>13.53</v>
      </c>
      <c r="J914">
        <v>0</v>
      </c>
    </row>
    <row r="915" spans="1:10" x14ac:dyDescent="0.3">
      <c r="A915" t="s">
        <v>24</v>
      </c>
      <c r="B915">
        <v>3</v>
      </c>
      <c r="C915">
        <v>0</v>
      </c>
      <c r="D915">
        <v>0.2</v>
      </c>
      <c r="E915" t="s">
        <v>4</v>
      </c>
      <c r="F915">
        <v>0</v>
      </c>
      <c r="G915">
        <v>0</v>
      </c>
      <c r="H915">
        <v>11.39</v>
      </c>
      <c r="J915">
        <v>0</v>
      </c>
    </row>
    <row r="916" spans="1:10" x14ac:dyDescent="0.3">
      <c r="A916" t="s">
        <v>24</v>
      </c>
      <c r="B916">
        <v>3</v>
      </c>
      <c r="C916">
        <v>10</v>
      </c>
      <c r="D916">
        <v>0.05</v>
      </c>
      <c r="E916" t="s">
        <v>0</v>
      </c>
      <c r="F916">
        <v>33638.980000000003</v>
      </c>
      <c r="G916">
        <v>0</v>
      </c>
      <c r="H916">
        <v>282.92</v>
      </c>
      <c r="I916">
        <v>0</v>
      </c>
      <c r="J916">
        <v>1.1061905675042505E-2</v>
      </c>
    </row>
    <row r="917" spans="1:10" x14ac:dyDescent="0.3">
      <c r="A917" t="s">
        <v>24</v>
      </c>
      <c r="B917">
        <v>3</v>
      </c>
      <c r="C917">
        <v>10</v>
      </c>
      <c r="D917">
        <v>0.1</v>
      </c>
      <c r="E917" t="s">
        <v>0</v>
      </c>
      <c r="F917">
        <v>34122.67</v>
      </c>
      <c r="G917">
        <v>0</v>
      </c>
      <c r="H917">
        <v>963.52</v>
      </c>
      <c r="I917">
        <v>0</v>
      </c>
      <c r="J917">
        <v>2.5599817738843456E-2</v>
      </c>
    </row>
    <row r="918" spans="1:10" x14ac:dyDescent="0.3">
      <c r="A918" t="s">
        <v>24</v>
      </c>
      <c r="B918">
        <v>3</v>
      </c>
      <c r="C918">
        <v>10</v>
      </c>
      <c r="D918">
        <v>0.15</v>
      </c>
      <c r="E918" t="s">
        <v>4</v>
      </c>
      <c r="F918">
        <v>0</v>
      </c>
      <c r="G918">
        <v>0</v>
      </c>
      <c r="H918">
        <v>11.44</v>
      </c>
      <c r="J918">
        <v>0</v>
      </c>
    </row>
    <row r="919" spans="1:10" x14ac:dyDescent="0.3">
      <c r="A919" t="s">
        <v>24</v>
      </c>
      <c r="B919">
        <v>3</v>
      </c>
      <c r="C919">
        <v>10</v>
      </c>
      <c r="D919">
        <v>0.2</v>
      </c>
      <c r="E919" t="s">
        <v>4</v>
      </c>
      <c r="F919">
        <v>0</v>
      </c>
      <c r="G919">
        <v>0</v>
      </c>
      <c r="H919">
        <v>11.19</v>
      </c>
      <c r="J919">
        <v>0</v>
      </c>
    </row>
    <row r="920" spans="1:10" x14ac:dyDescent="0.3">
      <c r="A920" t="s">
        <v>24</v>
      </c>
      <c r="B920">
        <v>3</v>
      </c>
      <c r="C920">
        <v>25</v>
      </c>
      <c r="D920">
        <v>0.05</v>
      </c>
      <c r="E920" t="s">
        <v>0</v>
      </c>
      <c r="F920">
        <v>33638.980000000003</v>
      </c>
      <c r="G920">
        <v>0</v>
      </c>
      <c r="H920">
        <v>784.76</v>
      </c>
      <c r="I920">
        <v>0</v>
      </c>
      <c r="J920">
        <v>1.1061905675042505E-2</v>
      </c>
    </row>
    <row r="921" spans="1:10" x14ac:dyDescent="0.3">
      <c r="A921" t="s">
        <v>24</v>
      </c>
      <c r="B921">
        <v>3</v>
      </c>
      <c r="C921">
        <v>25</v>
      </c>
      <c r="D921">
        <v>0.1</v>
      </c>
      <c r="E921" t="s">
        <v>0</v>
      </c>
      <c r="F921">
        <v>34122.67</v>
      </c>
      <c r="G921">
        <v>0</v>
      </c>
      <c r="H921">
        <v>287.66000000000003</v>
      </c>
      <c r="I921">
        <v>0</v>
      </c>
      <c r="J921">
        <v>2.5599817738843456E-2</v>
      </c>
    </row>
    <row r="922" spans="1:10" x14ac:dyDescent="0.3">
      <c r="A922" t="s">
        <v>24</v>
      </c>
      <c r="B922">
        <v>3</v>
      </c>
      <c r="C922">
        <v>25</v>
      </c>
      <c r="D922">
        <v>0.15</v>
      </c>
      <c r="E922" t="s">
        <v>4</v>
      </c>
      <c r="F922">
        <v>0</v>
      </c>
      <c r="G922">
        <v>0</v>
      </c>
      <c r="H922">
        <v>15.29</v>
      </c>
      <c r="J922">
        <v>0</v>
      </c>
    </row>
    <row r="923" spans="1:10" x14ac:dyDescent="0.3">
      <c r="A923" t="s">
        <v>24</v>
      </c>
      <c r="B923">
        <v>3</v>
      </c>
      <c r="C923">
        <v>25</v>
      </c>
      <c r="D923">
        <v>0.2</v>
      </c>
      <c r="E923" t="s">
        <v>4</v>
      </c>
      <c r="F923">
        <v>0</v>
      </c>
      <c r="G923">
        <v>0</v>
      </c>
      <c r="H923">
        <v>17.37</v>
      </c>
      <c r="J923">
        <v>0</v>
      </c>
    </row>
    <row r="924" spans="1:10" x14ac:dyDescent="0.3">
      <c r="A924" t="s">
        <v>24</v>
      </c>
      <c r="B924">
        <v>3</v>
      </c>
      <c r="C924">
        <v>50</v>
      </c>
      <c r="D924">
        <v>0.05</v>
      </c>
      <c r="E924" t="s">
        <v>0</v>
      </c>
      <c r="F924">
        <v>33638.980000000003</v>
      </c>
      <c r="G924">
        <v>0</v>
      </c>
      <c r="H924">
        <v>332.4</v>
      </c>
      <c r="I924">
        <v>0</v>
      </c>
      <c r="J924">
        <v>1.1061905675042505E-2</v>
      </c>
    </row>
    <row r="925" spans="1:10" x14ac:dyDescent="0.3">
      <c r="A925" t="s">
        <v>24</v>
      </c>
      <c r="B925">
        <v>3</v>
      </c>
      <c r="C925">
        <v>50</v>
      </c>
      <c r="D925">
        <v>0.1</v>
      </c>
      <c r="E925" t="s">
        <v>0</v>
      </c>
      <c r="F925">
        <v>34122.67</v>
      </c>
      <c r="G925">
        <v>0</v>
      </c>
      <c r="H925">
        <v>784.15</v>
      </c>
      <c r="I925">
        <v>0</v>
      </c>
      <c r="J925">
        <v>2.5599817738843456E-2</v>
      </c>
    </row>
    <row r="926" spans="1:10" x14ac:dyDescent="0.3">
      <c r="A926" t="s">
        <v>24</v>
      </c>
      <c r="B926">
        <v>3</v>
      </c>
      <c r="C926">
        <v>50</v>
      </c>
      <c r="D926">
        <v>0.15</v>
      </c>
      <c r="E926" t="s">
        <v>4</v>
      </c>
      <c r="F926">
        <v>0</v>
      </c>
      <c r="G926">
        <v>0</v>
      </c>
      <c r="H926">
        <v>12.62</v>
      </c>
      <c r="J926">
        <v>0</v>
      </c>
    </row>
    <row r="927" spans="1:10" x14ac:dyDescent="0.3">
      <c r="A927" t="s">
        <v>24</v>
      </c>
      <c r="B927">
        <v>3</v>
      </c>
      <c r="C927">
        <v>50</v>
      </c>
      <c r="D927">
        <v>0.2</v>
      </c>
      <c r="E927" t="s">
        <v>4</v>
      </c>
      <c r="F927">
        <v>0</v>
      </c>
      <c r="G927">
        <v>0</v>
      </c>
      <c r="H927">
        <v>10.91</v>
      </c>
      <c r="J927">
        <v>0</v>
      </c>
    </row>
    <row r="928" spans="1:10" x14ac:dyDescent="0.3">
      <c r="A928" t="s">
        <v>22</v>
      </c>
      <c r="B928">
        <v>0</v>
      </c>
      <c r="C928">
        <v>0</v>
      </c>
      <c r="D928">
        <v>0.05</v>
      </c>
      <c r="E928" t="s">
        <v>0</v>
      </c>
      <c r="F928">
        <v>45335.16</v>
      </c>
      <c r="G928">
        <v>0</v>
      </c>
      <c r="H928">
        <v>2242.62</v>
      </c>
      <c r="I928">
        <v>1</v>
      </c>
      <c r="J928">
        <v>0</v>
      </c>
    </row>
    <row r="929" spans="1:10" x14ac:dyDescent="0.3">
      <c r="A929" t="s">
        <v>22</v>
      </c>
      <c r="B929">
        <v>0</v>
      </c>
      <c r="C929">
        <v>0</v>
      </c>
      <c r="D929">
        <v>0.1</v>
      </c>
      <c r="E929" t="s">
        <v>0</v>
      </c>
      <c r="F929">
        <v>45335.16</v>
      </c>
      <c r="G929">
        <v>0</v>
      </c>
      <c r="H929">
        <v>1755.48</v>
      </c>
      <c r="I929">
        <v>1</v>
      </c>
      <c r="J929">
        <v>0</v>
      </c>
    </row>
    <row r="930" spans="1:10" x14ac:dyDescent="0.3">
      <c r="A930" t="s">
        <v>22</v>
      </c>
      <c r="B930">
        <v>0</v>
      </c>
      <c r="C930">
        <v>0</v>
      </c>
      <c r="D930">
        <v>0.15</v>
      </c>
      <c r="E930" t="s">
        <v>0</v>
      </c>
      <c r="F930">
        <v>45335.16</v>
      </c>
      <c r="G930">
        <v>0</v>
      </c>
      <c r="H930">
        <v>1750.58</v>
      </c>
      <c r="I930">
        <v>1</v>
      </c>
      <c r="J930">
        <v>0</v>
      </c>
    </row>
    <row r="931" spans="1:10" x14ac:dyDescent="0.3">
      <c r="A931" t="s">
        <v>22</v>
      </c>
      <c r="B931">
        <v>0</v>
      </c>
      <c r="C931">
        <v>0</v>
      </c>
      <c r="D931">
        <v>0.2</v>
      </c>
      <c r="E931" t="s">
        <v>0</v>
      </c>
      <c r="F931">
        <v>45335.16</v>
      </c>
      <c r="G931">
        <v>0</v>
      </c>
      <c r="H931">
        <v>1755.2</v>
      </c>
      <c r="I931">
        <v>1</v>
      </c>
      <c r="J931">
        <v>0</v>
      </c>
    </row>
    <row r="932" spans="1:10" x14ac:dyDescent="0.3">
      <c r="A932" t="s">
        <v>22</v>
      </c>
      <c r="B932">
        <v>1</v>
      </c>
      <c r="C932">
        <v>5</v>
      </c>
      <c r="D932">
        <v>0.05</v>
      </c>
      <c r="E932" t="s">
        <v>0</v>
      </c>
      <c r="F932">
        <v>45477.71</v>
      </c>
      <c r="G932">
        <v>0</v>
      </c>
      <c r="H932">
        <v>2451.15</v>
      </c>
      <c r="I932">
        <v>0.68</v>
      </c>
      <c r="J932">
        <v>3.1443585949624264E-3</v>
      </c>
    </row>
    <row r="933" spans="1:10" x14ac:dyDescent="0.3">
      <c r="A933" t="s">
        <v>22</v>
      </c>
      <c r="B933">
        <v>1</v>
      </c>
      <c r="C933">
        <v>5</v>
      </c>
      <c r="D933">
        <v>0.1</v>
      </c>
      <c r="E933" t="s">
        <v>0</v>
      </c>
      <c r="F933">
        <v>45718.559999999998</v>
      </c>
      <c r="G933">
        <v>0</v>
      </c>
      <c r="H933">
        <v>1942.65</v>
      </c>
      <c r="I933">
        <v>1</v>
      </c>
      <c r="J933">
        <v>8.4570121733329451E-3</v>
      </c>
    </row>
    <row r="934" spans="1:10" x14ac:dyDescent="0.3">
      <c r="A934" t="s">
        <v>22</v>
      </c>
      <c r="B934">
        <v>1</v>
      </c>
      <c r="C934">
        <v>5</v>
      </c>
      <c r="D934">
        <v>0.15</v>
      </c>
      <c r="E934" t="s">
        <v>4</v>
      </c>
      <c r="F934">
        <v>0</v>
      </c>
      <c r="G934">
        <v>0</v>
      </c>
      <c r="H934">
        <v>26</v>
      </c>
      <c r="J934">
        <v>0</v>
      </c>
    </row>
    <row r="935" spans="1:10" x14ac:dyDescent="0.3">
      <c r="A935" t="s">
        <v>22</v>
      </c>
      <c r="B935">
        <v>1</v>
      </c>
      <c r="C935">
        <v>5</v>
      </c>
      <c r="D935">
        <v>0.2</v>
      </c>
      <c r="E935" t="s">
        <v>4</v>
      </c>
      <c r="F935">
        <v>0</v>
      </c>
      <c r="G935">
        <v>0</v>
      </c>
      <c r="H935">
        <v>17.68</v>
      </c>
      <c r="J935">
        <v>0</v>
      </c>
    </row>
    <row r="936" spans="1:10" x14ac:dyDescent="0.3">
      <c r="A936" t="s">
        <v>22</v>
      </c>
      <c r="B936">
        <v>1</v>
      </c>
      <c r="C936">
        <v>10</v>
      </c>
      <c r="D936">
        <v>0.05</v>
      </c>
      <c r="E936" t="s">
        <v>0</v>
      </c>
      <c r="F936">
        <v>45500.97</v>
      </c>
      <c r="G936">
        <v>0</v>
      </c>
      <c r="H936">
        <v>2353.0100000000002</v>
      </c>
      <c r="I936">
        <v>0.65300000000000002</v>
      </c>
      <c r="J936">
        <v>3.6574261566517663E-3</v>
      </c>
    </row>
    <row r="937" spans="1:10" x14ac:dyDescent="0.3">
      <c r="A937" t="s">
        <v>22</v>
      </c>
      <c r="B937">
        <v>1</v>
      </c>
      <c r="C937">
        <v>10</v>
      </c>
      <c r="D937">
        <v>0.1</v>
      </c>
      <c r="E937" t="s">
        <v>1</v>
      </c>
      <c r="F937">
        <v>45921.599999999999</v>
      </c>
      <c r="G937">
        <v>0.5</v>
      </c>
      <c r="H937">
        <v>3638.88</v>
      </c>
      <c r="I937">
        <v>0.65200000000000002</v>
      </c>
      <c r="J937">
        <v>1.2935655239774135E-2</v>
      </c>
    </row>
    <row r="938" spans="1:10" x14ac:dyDescent="0.3">
      <c r="A938" t="s">
        <v>22</v>
      </c>
      <c r="B938">
        <v>1</v>
      </c>
      <c r="C938">
        <v>10</v>
      </c>
      <c r="D938">
        <v>0.15</v>
      </c>
      <c r="E938" t="s">
        <v>4</v>
      </c>
      <c r="F938">
        <v>0</v>
      </c>
      <c r="G938">
        <v>0</v>
      </c>
      <c r="H938">
        <v>20.07</v>
      </c>
      <c r="J938">
        <v>0</v>
      </c>
    </row>
    <row r="939" spans="1:10" x14ac:dyDescent="0.3">
      <c r="A939" t="s">
        <v>22</v>
      </c>
      <c r="B939">
        <v>1</v>
      </c>
      <c r="C939">
        <v>10</v>
      </c>
      <c r="D939">
        <v>0.2</v>
      </c>
      <c r="E939" t="s">
        <v>4</v>
      </c>
      <c r="F939">
        <v>0</v>
      </c>
      <c r="G939">
        <v>0</v>
      </c>
      <c r="H939">
        <v>19.350000000000001</v>
      </c>
      <c r="J939">
        <v>0</v>
      </c>
    </row>
    <row r="940" spans="1:10" x14ac:dyDescent="0.3">
      <c r="A940" t="s">
        <v>22</v>
      </c>
      <c r="B940">
        <v>1</v>
      </c>
      <c r="C940">
        <v>25</v>
      </c>
      <c r="D940">
        <v>0.05</v>
      </c>
      <c r="E940" t="s">
        <v>0</v>
      </c>
      <c r="F940">
        <v>45536.67</v>
      </c>
      <c r="G940">
        <v>0</v>
      </c>
      <c r="H940">
        <v>3055.19</v>
      </c>
      <c r="I940">
        <v>0.67200000000000004</v>
      </c>
      <c r="J940">
        <v>4.4448944263126844E-3</v>
      </c>
    </row>
    <row r="941" spans="1:10" x14ac:dyDescent="0.3">
      <c r="A941" t="s">
        <v>22</v>
      </c>
      <c r="B941">
        <v>1</v>
      </c>
      <c r="C941">
        <v>25</v>
      </c>
      <c r="D941">
        <v>0.1</v>
      </c>
      <c r="E941" t="s">
        <v>0</v>
      </c>
      <c r="F941">
        <v>45798.95</v>
      </c>
      <c r="G941">
        <v>0</v>
      </c>
      <c r="H941">
        <v>2090.88</v>
      </c>
      <c r="I941">
        <v>9.7000000000000003E-2</v>
      </c>
      <c r="J941">
        <v>1.0230249545827075E-2</v>
      </c>
    </row>
    <row r="942" spans="1:10" x14ac:dyDescent="0.3">
      <c r="A942" t="s">
        <v>22</v>
      </c>
      <c r="B942">
        <v>1</v>
      </c>
      <c r="C942">
        <v>25</v>
      </c>
      <c r="D942">
        <v>0.15</v>
      </c>
      <c r="E942" t="s">
        <v>4</v>
      </c>
      <c r="F942">
        <v>0</v>
      </c>
      <c r="G942">
        <v>0</v>
      </c>
      <c r="H942">
        <v>17.66</v>
      </c>
      <c r="J942">
        <v>0</v>
      </c>
    </row>
    <row r="943" spans="1:10" x14ac:dyDescent="0.3">
      <c r="A943" t="s">
        <v>22</v>
      </c>
      <c r="B943">
        <v>1</v>
      </c>
      <c r="C943">
        <v>25</v>
      </c>
      <c r="D943">
        <v>0.2</v>
      </c>
      <c r="E943" t="s">
        <v>4</v>
      </c>
      <c r="F943">
        <v>0</v>
      </c>
      <c r="G943">
        <v>0</v>
      </c>
      <c r="H943">
        <v>17.78</v>
      </c>
      <c r="J943">
        <v>0</v>
      </c>
    </row>
    <row r="944" spans="1:10" x14ac:dyDescent="0.3">
      <c r="A944" t="s">
        <v>22</v>
      </c>
      <c r="B944">
        <v>1</v>
      </c>
      <c r="C944">
        <v>50</v>
      </c>
      <c r="D944">
        <v>0.05</v>
      </c>
      <c r="E944" t="s">
        <v>1</v>
      </c>
      <c r="F944">
        <v>45800.57</v>
      </c>
      <c r="G944">
        <v>0.94</v>
      </c>
      <c r="H944">
        <v>3601.48</v>
      </c>
      <c r="I944">
        <v>0</v>
      </c>
      <c r="J944">
        <v>1.0265983400080669E-2</v>
      </c>
    </row>
    <row r="945" spans="1:10" x14ac:dyDescent="0.3">
      <c r="A945" t="s">
        <v>22</v>
      </c>
      <c r="B945">
        <v>1</v>
      </c>
      <c r="C945">
        <v>50</v>
      </c>
      <c r="D945">
        <v>0.1</v>
      </c>
      <c r="E945" t="s">
        <v>1</v>
      </c>
      <c r="F945">
        <v>45854.71</v>
      </c>
      <c r="G945">
        <v>0.28000000000000003</v>
      </c>
      <c r="H945">
        <v>3601.17</v>
      </c>
      <c r="I945">
        <v>0</v>
      </c>
      <c r="J945">
        <v>1.1460199986059294E-2</v>
      </c>
    </row>
    <row r="946" spans="1:10" x14ac:dyDescent="0.3">
      <c r="A946" t="s">
        <v>22</v>
      </c>
      <c r="B946">
        <v>1</v>
      </c>
      <c r="C946">
        <v>50</v>
      </c>
      <c r="D946">
        <v>0.15</v>
      </c>
      <c r="E946" t="s">
        <v>4</v>
      </c>
      <c r="F946">
        <v>0</v>
      </c>
      <c r="G946">
        <v>0</v>
      </c>
      <c r="H946">
        <v>31.72</v>
      </c>
      <c r="J946">
        <v>0</v>
      </c>
    </row>
    <row r="947" spans="1:10" x14ac:dyDescent="0.3">
      <c r="A947" t="s">
        <v>22</v>
      </c>
      <c r="B947">
        <v>1</v>
      </c>
      <c r="C947">
        <v>50</v>
      </c>
      <c r="D947">
        <v>0.2</v>
      </c>
      <c r="E947" t="s">
        <v>4</v>
      </c>
      <c r="F947">
        <v>0</v>
      </c>
      <c r="G947">
        <v>0</v>
      </c>
      <c r="H947">
        <v>17.93</v>
      </c>
      <c r="J947">
        <v>0</v>
      </c>
    </row>
    <row r="948" spans="1:10" x14ac:dyDescent="0.3">
      <c r="A948" t="s">
        <v>22</v>
      </c>
      <c r="B948">
        <v>2</v>
      </c>
      <c r="C948">
        <v>5</v>
      </c>
      <c r="D948">
        <v>0.05</v>
      </c>
      <c r="E948" t="s">
        <v>0</v>
      </c>
      <c r="F948">
        <v>45354.239999999998</v>
      </c>
      <c r="G948">
        <v>0</v>
      </c>
      <c r="H948">
        <v>1489.58</v>
      </c>
      <c r="I948">
        <v>0.92100000000000004</v>
      </c>
      <c r="J948">
        <v>4.2086539454122551E-4</v>
      </c>
    </row>
    <row r="949" spans="1:10" x14ac:dyDescent="0.3">
      <c r="A949" t="s">
        <v>22</v>
      </c>
      <c r="B949">
        <v>2</v>
      </c>
      <c r="C949">
        <v>5</v>
      </c>
      <c r="D949">
        <v>0.1</v>
      </c>
      <c r="E949" t="s">
        <v>0</v>
      </c>
      <c r="F949">
        <v>45488.43</v>
      </c>
      <c r="G949">
        <v>0</v>
      </c>
      <c r="H949">
        <v>3411.98</v>
      </c>
      <c r="I949">
        <v>0.91800000000000004</v>
      </c>
      <c r="J949">
        <v>3.3808196552078673E-3</v>
      </c>
    </row>
    <row r="950" spans="1:10" x14ac:dyDescent="0.3">
      <c r="A950" t="s">
        <v>22</v>
      </c>
      <c r="B950">
        <v>2</v>
      </c>
      <c r="C950">
        <v>5</v>
      </c>
      <c r="D950">
        <v>0.15</v>
      </c>
      <c r="E950" t="s">
        <v>1</v>
      </c>
      <c r="F950">
        <v>45593.79</v>
      </c>
      <c r="G950">
        <v>0.2</v>
      </c>
      <c r="H950">
        <v>3600.66</v>
      </c>
      <c r="I950">
        <v>0.82899999999999996</v>
      </c>
      <c r="J950">
        <v>5.7048436577702422E-3</v>
      </c>
    </row>
    <row r="951" spans="1:10" x14ac:dyDescent="0.3">
      <c r="A951" t="s">
        <v>22</v>
      </c>
      <c r="B951">
        <v>2</v>
      </c>
      <c r="C951">
        <v>5</v>
      </c>
      <c r="D951">
        <v>0.2</v>
      </c>
      <c r="E951" t="s">
        <v>1</v>
      </c>
      <c r="F951">
        <v>45739.51</v>
      </c>
      <c r="G951">
        <v>0.61</v>
      </c>
      <c r="H951">
        <v>3606.92</v>
      </c>
      <c r="I951">
        <v>1</v>
      </c>
      <c r="J951">
        <v>8.9191259058090111E-3</v>
      </c>
    </row>
    <row r="952" spans="1:10" x14ac:dyDescent="0.3">
      <c r="A952" t="s">
        <v>22</v>
      </c>
      <c r="B952">
        <v>2</v>
      </c>
      <c r="C952">
        <v>10</v>
      </c>
      <c r="D952">
        <v>0.05</v>
      </c>
      <c r="E952" t="s">
        <v>1</v>
      </c>
      <c r="F952">
        <v>45795.13</v>
      </c>
      <c r="G952">
        <v>1</v>
      </c>
      <c r="H952">
        <v>3616.06</v>
      </c>
      <c r="I952">
        <v>0.124</v>
      </c>
      <c r="J952">
        <v>1.0145988235179759E-2</v>
      </c>
    </row>
    <row r="953" spans="1:10" x14ac:dyDescent="0.3">
      <c r="A953" t="s">
        <v>22</v>
      </c>
      <c r="B953">
        <v>2</v>
      </c>
      <c r="C953">
        <v>10</v>
      </c>
      <c r="D953">
        <v>0.1</v>
      </c>
      <c r="E953" t="s">
        <v>0</v>
      </c>
      <c r="F953">
        <v>45609.21</v>
      </c>
      <c r="G953">
        <v>0</v>
      </c>
      <c r="H953">
        <v>3308.75</v>
      </c>
      <c r="I953">
        <v>0.63300000000000001</v>
      </c>
      <c r="J953">
        <v>6.0449770112203094E-3</v>
      </c>
    </row>
    <row r="954" spans="1:10" x14ac:dyDescent="0.3">
      <c r="A954" t="s">
        <v>22</v>
      </c>
      <c r="B954">
        <v>2</v>
      </c>
      <c r="C954">
        <v>10</v>
      </c>
      <c r="D954">
        <v>0.15</v>
      </c>
      <c r="E954" t="s">
        <v>0</v>
      </c>
      <c r="F954">
        <v>45680.94</v>
      </c>
      <c r="G954">
        <v>0</v>
      </c>
      <c r="H954">
        <v>3283.53</v>
      </c>
      <c r="I954">
        <v>0.72</v>
      </c>
      <c r="J954">
        <v>7.6271926690012481E-3</v>
      </c>
    </row>
    <row r="955" spans="1:10" x14ac:dyDescent="0.3">
      <c r="A955" t="s">
        <v>22</v>
      </c>
      <c r="B955">
        <v>2</v>
      </c>
      <c r="C955">
        <v>10</v>
      </c>
      <c r="D955">
        <v>0.2</v>
      </c>
      <c r="E955" t="s">
        <v>1</v>
      </c>
      <c r="F955">
        <v>45995.9</v>
      </c>
      <c r="G955">
        <v>0.28999999999999998</v>
      </c>
      <c r="H955">
        <v>3601.39</v>
      </c>
      <c r="I955">
        <v>0.68400000000000005</v>
      </c>
      <c r="J955">
        <v>1.4574559789796604E-2</v>
      </c>
    </row>
    <row r="956" spans="1:10" x14ac:dyDescent="0.3">
      <c r="A956" t="s">
        <v>22</v>
      </c>
      <c r="B956">
        <v>2</v>
      </c>
      <c r="C956">
        <v>25</v>
      </c>
      <c r="D956">
        <v>0.05</v>
      </c>
      <c r="E956" t="s">
        <v>1</v>
      </c>
      <c r="F956">
        <v>45713.89</v>
      </c>
      <c r="G956">
        <v>0.53</v>
      </c>
      <c r="H956">
        <v>3601.4</v>
      </c>
      <c r="I956">
        <v>0</v>
      </c>
      <c r="J956">
        <v>8.354001618170015E-3</v>
      </c>
    </row>
    <row r="957" spans="1:10" x14ac:dyDescent="0.3">
      <c r="A957" t="s">
        <v>22</v>
      </c>
      <c r="B957">
        <v>2</v>
      </c>
      <c r="C957">
        <v>25</v>
      </c>
      <c r="D957">
        <v>0.1</v>
      </c>
      <c r="E957" t="s">
        <v>0</v>
      </c>
      <c r="F957">
        <v>45870.35</v>
      </c>
      <c r="G957">
        <v>0</v>
      </c>
      <c r="H957">
        <v>3030.8</v>
      </c>
      <c r="I957">
        <v>0</v>
      </c>
      <c r="J957">
        <v>1.1805186085148911E-2</v>
      </c>
    </row>
    <row r="958" spans="1:10" x14ac:dyDescent="0.3">
      <c r="A958" t="s">
        <v>22</v>
      </c>
      <c r="B958">
        <v>2</v>
      </c>
      <c r="C958">
        <v>25</v>
      </c>
      <c r="D958">
        <v>0.15</v>
      </c>
      <c r="E958" t="s">
        <v>4</v>
      </c>
      <c r="F958">
        <v>0</v>
      </c>
      <c r="G958">
        <v>0</v>
      </c>
      <c r="H958">
        <v>16.510000000000002</v>
      </c>
      <c r="J958">
        <v>0</v>
      </c>
    </row>
    <row r="959" spans="1:10" x14ac:dyDescent="0.3">
      <c r="A959" t="s">
        <v>22</v>
      </c>
      <c r="B959">
        <v>2</v>
      </c>
      <c r="C959">
        <v>25</v>
      </c>
      <c r="D959">
        <v>0.2</v>
      </c>
      <c r="E959" t="s">
        <v>4</v>
      </c>
      <c r="F959">
        <v>0</v>
      </c>
      <c r="G959">
        <v>0</v>
      </c>
      <c r="H959">
        <v>16.079999999999998</v>
      </c>
      <c r="J959">
        <v>0</v>
      </c>
    </row>
    <row r="960" spans="1:10" x14ac:dyDescent="0.3">
      <c r="A960" t="s">
        <v>22</v>
      </c>
      <c r="B960">
        <v>2</v>
      </c>
      <c r="C960">
        <v>50</v>
      </c>
      <c r="D960">
        <v>0.05</v>
      </c>
      <c r="E960" t="s">
        <v>0</v>
      </c>
      <c r="F960">
        <v>45573.68</v>
      </c>
      <c r="G960">
        <v>0</v>
      </c>
      <c r="H960">
        <v>2760.74</v>
      </c>
      <c r="I960">
        <v>0</v>
      </c>
      <c r="J960">
        <v>5.2612585904625586E-3</v>
      </c>
    </row>
    <row r="961" spans="1:10" x14ac:dyDescent="0.3">
      <c r="A961" t="s">
        <v>22</v>
      </c>
      <c r="B961">
        <v>2</v>
      </c>
      <c r="C961">
        <v>50</v>
      </c>
      <c r="D961">
        <v>0.1</v>
      </c>
      <c r="E961" t="s">
        <v>0</v>
      </c>
      <c r="F961">
        <v>45870.35</v>
      </c>
      <c r="G961">
        <v>0</v>
      </c>
      <c r="H961">
        <v>1546.52</v>
      </c>
      <c r="I961">
        <v>0</v>
      </c>
      <c r="J961">
        <v>1.1805186085148911E-2</v>
      </c>
    </row>
    <row r="962" spans="1:10" x14ac:dyDescent="0.3">
      <c r="A962" t="s">
        <v>22</v>
      </c>
      <c r="B962">
        <v>2</v>
      </c>
      <c r="C962">
        <v>50</v>
      </c>
      <c r="D962">
        <v>0.15</v>
      </c>
      <c r="E962" t="s">
        <v>4</v>
      </c>
      <c r="F962">
        <v>0</v>
      </c>
      <c r="G962">
        <v>0</v>
      </c>
      <c r="H962">
        <v>18.09</v>
      </c>
      <c r="J962">
        <v>0</v>
      </c>
    </row>
    <row r="963" spans="1:10" x14ac:dyDescent="0.3">
      <c r="A963" t="s">
        <v>22</v>
      </c>
      <c r="B963">
        <v>2</v>
      </c>
      <c r="C963">
        <v>50</v>
      </c>
      <c r="D963">
        <v>0.2</v>
      </c>
      <c r="E963" t="s">
        <v>4</v>
      </c>
      <c r="F963">
        <v>0</v>
      </c>
      <c r="G963">
        <v>0</v>
      </c>
      <c r="H963">
        <v>25.54</v>
      </c>
      <c r="J963">
        <v>0</v>
      </c>
    </row>
    <row r="964" spans="1:10" x14ac:dyDescent="0.3">
      <c r="A964" t="s">
        <v>22</v>
      </c>
      <c r="B964">
        <v>3</v>
      </c>
      <c r="C964">
        <v>0</v>
      </c>
      <c r="D964">
        <v>0.05</v>
      </c>
      <c r="E964" t="s">
        <v>0</v>
      </c>
      <c r="F964">
        <v>45870.35</v>
      </c>
      <c r="G964">
        <v>0</v>
      </c>
      <c r="H964">
        <v>922.61</v>
      </c>
      <c r="I964">
        <v>0</v>
      </c>
      <c r="J964">
        <v>1.1805186085148911E-2</v>
      </c>
    </row>
    <row r="965" spans="1:10" x14ac:dyDescent="0.3">
      <c r="A965" t="s">
        <v>22</v>
      </c>
      <c r="B965">
        <v>3</v>
      </c>
      <c r="C965">
        <v>0</v>
      </c>
      <c r="D965">
        <v>0.1</v>
      </c>
      <c r="E965" t="s">
        <v>4</v>
      </c>
      <c r="F965">
        <v>0</v>
      </c>
      <c r="G965">
        <v>0</v>
      </c>
      <c r="H965">
        <v>14.43</v>
      </c>
      <c r="J965">
        <v>0</v>
      </c>
    </row>
    <row r="966" spans="1:10" x14ac:dyDescent="0.3">
      <c r="A966" t="s">
        <v>22</v>
      </c>
      <c r="B966">
        <v>3</v>
      </c>
      <c r="C966">
        <v>0</v>
      </c>
      <c r="D966">
        <v>0.15</v>
      </c>
      <c r="E966" t="s">
        <v>4</v>
      </c>
      <c r="F966">
        <v>0</v>
      </c>
      <c r="G966">
        <v>0</v>
      </c>
      <c r="H966">
        <v>1.5</v>
      </c>
      <c r="J966">
        <v>0</v>
      </c>
    </row>
    <row r="967" spans="1:10" x14ac:dyDescent="0.3">
      <c r="A967" t="s">
        <v>22</v>
      </c>
      <c r="B967">
        <v>3</v>
      </c>
      <c r="C967">
        <v>0</v>
      </c>
      <c r="D967">
        <v>0.2</v>
      </c>
      <c r="E967" t="s">
        <v>4</v>
      </c>
      <c r="F967">
        <v>0</v>
      </c>
      <c r="G967">
        <v>0</v>
      </c>
      <c r="H967">
        <v>1.39</v>
      </c>
      <c r="J967">
        <v>0</v>
      </c>
    </row>
    <row r="968" spans="1:10" x14ac:dyDescent="0.3">
      <c r="A968" t="s">
        <v>22</v>
      </c>
      <c r="B968">
        <v>3</v>
      </c>
      <c r="C968">
        <v>10</v>
      </c>
      <c r="D968">
        <v>0.05</v>
      </c>
      <c r="E968" t="s">
        <v>0</v>
      </c>
      <c r="F968">
        <v>45870.35</v>
      </c>
      <c r="G968">
        <v>0</v>
      </c>
      <c r="H968">
        <v>715.88</v>
      </c>
      <c r="I968">
        <v>0</v>
      </c>
      <c r="J968">
        <v>1.1805186085148911E-2</v>
      </c>
    </row>
    <row r="969" spans="1:10" x14ac:dyDescent="0.3">
      <c r="A969" t="s">
        <v>22</v>
      </c>
      <c r="B969">
        <v>3</v>
      </c>
      <c r="C969">
        <v>10</v>
      </c>
      <c r="D969">
        <v>0.1</v>
      </c>
      <c r="E969" t="s">
        <v>4</v>
      </c>
      <c r="F969">
        <v>0</v>
      </c>
      <c r="G969">
        <v>0</v>
      </c>
      <c r="H969">
        <v>20.03</v>
      </c>
      <c r="J969">
        <v>0</v>
      </c>
    </row>
    <row r="970" spans="1:10" x14ac:dyDescent="0.3">
      <c r="A970" t="s">
        <v>22</v>
      </c>
      <c r="B970">
        <v>3</v>
      </c>
      <c r="C970">
        <v>10</v>
      </c>
      <c r="D970">
        <v>0.15</v>
      </c>
      <c r="E970" t="s">
        <v>4</v>
      </c>
      <c r="F970">
        <v>0</v>
      </c>
      <c r="G970">
        <v>0</v>
      </c>
      <c r="H970">
        <v>1.44</v>
      </c>
      <c r="J970">
        <v>0</v>
      </c>
    </row>
    <row r="971" spans="1:10" x14ac:dyDescent="0.3">
      <c r="A971" t="s">
        <v>22</v>
      </c>
      <c r="B971">
        <v>3</v>
      </c>
      <c r="C971">
        <v>10</v>
      </c>
      <c r="D971">
        <v>0.2</v>
      </c>
      <c r="E971" t="s">
        <v>4</v>
      </c>
      <c r="F971">
        <v>0</v>
      </c>
      <c r="G971">
        <v>0</v>
      </c>
      <c r="H971">
        <v>0.7</v>
      </c>
      <c r="J971">
        <v>0</v>
      </c>
    </row>
    <row r="972" spans="1:10" x14ac:dyDescent="0.3">
      <c r="A972" t="s">
        <v>22</v>
      </c>
      <c r="B972">
        <v>3</v>
      </c>
      <c r="C972">
        <v>25</v>
      </c>
      <c r="D972">
        <v>0.05</v>
      </c>
      <c r="E972" t="s">
        <v>0</v>
      </c>
      <c r="F972">
        <v>45870.35</v>
      </c>
      <c r="G972">
        <v>0</v>
      </c>
      <c r="H972">
        <v>562.01</v>
      </c>
      <c r="I972">
        <v>0</v>
      </c>
      <c r="J972">
        <v>1.1805186085148911E-2</v>
      </c>
    </row>
    <row r="973" spans="1:10" x14ac:dyDescent="0.3">
      <c r="A973" t="s">
        <v>22</v>
      </c>
      <c r="B973">
        <v>3</v>
      </c>
      <c r="C973">
        <v>25</v>
      </c>
      <c r="D973">
        <v>0.1</v>
      </c>
      <c r="E973" t="s">
        <v>4</v>
      </c>
      <c r="F973">
        <v>0</v>
      </c>
      <c r="G973">
        <v>0</v>
      </c>
      <c r="H973">
        <v>15.89</v>
      </c>
      <c r="J973">
        <v>0</v>
      </c>
    </row>
    <row r="974" spans="1:10" x14ac:dyDescent="0.3">
      <c r="A974" t="s">
        <v>22</v>
      </c>
      <c r="B974">
        <v>3</v>
      </c>
      <c r="C974">
        <v>25</v>
      </c>
      <c r="D974">
        <v>0.15</v>
      </c>
      <c r="E974" t="s">
        <v>4</v>
      </c>
      <c r="F974">
        <v>0</v>
      </c>
      <c r="G974">
        <v>0</v>
      </c>
      <c r="H974">
        <v>1.4</v>
      </c>
      <c r="J974">
        <v>0</v>
      </c>
    </row>
    <row r="975" spans="1:10" x14ac:dyDescent="0.3">
      <c r="A975" t="s">
        <v>22</v>
      </c>
      <c r="B975">
        <v>3</v>
      </c>
      <c r="C975">
        <v>25</v>
      </c>
      <c r="D975">
        <v>0.2</v>
      </c>
      <c r="E975" t="s">
        <v>4</v>
      </c>
      <c r="F975">
        <v>0</v>
      </c>
      <c r="G975">
        <v>0</v>
      </c>
      <c r="H975">
        <v>0.68</v>
      </c>
      <c r="J975">
        <v>0</v>
      </c>
    </row>
    <row r="976" spans="1:10" x14ac:dyDescent="0.3">
      <c r="A976" t="s">
        <v>22</v>
      </c>
      <c r="B976">
        <v>3</v>
      </c>
      <c r="C976">
        <v>50</v>
      </c>
      <c r="D976">
        <v>0.05</v>
      </c>
      <c r="E976" t="s">
        <v>0</v>
      </c>
      <c r="F976">
        <v>45870.35</v>
      </c>
      <c r="G976">
        <v>0</v>
      </c>
      <c r="H976">
        <v>1079.94</v>
      </c>
      <c r="I976">
        <v>0</v>
      </c>
      <c r="J976">
        <v>1.1805186085148911E-2</v>
      </c>
    </row>
    <row r="977" spans="1:10" x14ac:dyDescent="0.3">
      <c r="A977" t="s">
        <v>22</v>
      </c>
      <c r="B977">
        <v>3</v>
      </c>
      <c r="C977">
        <v>50</v>
      </c>
      <c r="D977">
        <v>0.1</v>
      </c>
      <c r="E977" t="s">
        <v>4</v>
      </c>
      <c r="F977">
        <v>0</v>
      </c>
      <c r="G977">
        <v>0</v>
      </c>
      <c r="H977">
        <v>14.38</v>
      </c>
      <c r="J977">
        <v>0</v>
      </c>
    </row>
    <row r="978" spans="1:10" x14ac:dyDescent="0.3">
      <c r="A978" t="s">
        <v>22</v>
      </c>
      <c r="B978">
        <v>3</v>
      </c>
      <c r="C978">
        <v>50</v>
      </c>
      <c r="D978">
        <v>0.15</v>
      </c>
      <c r="E978" t="s">
        <v>4</v>
      </c>
      <c r="F978">
        <v>0</v>
      </c>
      <c r="G978">
        <v>0</v>
      </c>
      <c r="H978">
        <v>1.1000000000000001</v>
      </c>
      <c r="J978">
        <v>0</v>
      </c>
    </row>
    <row r="979" spans="1:10" x14ac:dyDescent="0.3">
      <c r="A979" t="s">
        <v>22</v>
      </c>
      <c r="B979">
        <v>3</v>
      </c>
      <c r="C979">
        <v>50</v>
      </c>
      <c r="D979">
        <v>0.2</v>
      </c>
      <c r="E979" t="s">
        <v>4</v>
      </c>
      <c r="F979">
        <v>0</v>
      </c>
      <c r="G979">
        <v>0</v>
      </c>
      <c r="H979">
        <v>0.79</v>
      </c>
      <c r="J979">
        <v>0</v>
      </c>
    </row>
    <row r="980" spans="1:10" x14ac:dyDescent="0.3">
      <c r="A980" t="s">
        <v>21</v>
      </c>
      <c r="B980">
        <v>0</v>
      </c>
      <c r="C980">
        <v>0</v>
      </c>
      <c r="D980">
        <v>0.05</v>
      </c>
      <c r="E980" t="s">
        <v>0</v>
      </c>
      <c r="F980">
        <v>40635.9</v>
      </c>
      <c r="G980">
        <v>0</v>
      </c>
      <c r="H980">
        <v>863.27</v>
      </c>
      <c r="I980">
        <v>1</v>
      </c>
      <c r="J980">
        <v>0</v>
      </c>
    </row>
    <row r="981" spans="1:10" x14ac:dyDescent="0.3">
      <c r="A981" t="s">
        <v>21</v>
      </c>
      <c r="B981">
        <v>0</v>
      </c>
      <c r="C981">
        <v>0</v>
      </c>
      <c r="D981">
        <v>0.1</v>
      </c>
      <c r="E981" t="s">
        <v>0</v>
      </c>
      <c r="F981">
        <v>40635.9</v>
      </c>
      <c r="G981">
        <v>0</v>
      </c>
      <c r="H981">
        <v>830.84</v>
      </c>
      <c r="I981">
        <v>1</v>
      </c>
      <c r="J981">
        <v>0</v>
      </c>
    </row>
    <row r="982" spans="1:10" x14ac:dyDescent="0.3">
      <c r="A982" t="s">
        <v>21</v>
      </c>
      <c r="B982">
        <v>0</v>
      </c>
      <c r="C982">
        <v>0</v>
      </c>
      <c r="D982">
        <v>0.15</v>
      </c>
      <c r="E982" t="s">
        <v>0</v>
      </c>
      <c r="F982">
        <v>40635.9</v>
      </c>
      <c r="G982">
        <v>0</v>
      </c>
      <c r="H982">
        <v>805.72</v>
      </c>
      <c r="I982">
        <v>1</v>
      </c>
      <c r="J982">
        <v>0</v>
      </c>
    </row>
    <row r="983" spans="1:10" x14ac:dyDescent="0.3">
      <c r="A983" t="s">
        <v>21</v>
      </c>
      <c r="B983">
        <v>0</v>
      </c>
      <c r="C983">
        <v>0</v>
      </c>
      <c r="D983">
        <v>0.2</v>
      </c>
      <c r="E983" t="s">
        <v>0</v>
      </c>
      <c r="F983">
        <v>40635.9</v>
      </c>
      <c r="G983">
        <v>0</v>
      </c>
      <c r="H983">
        <v>835.2</v>
      </c>
      <c r="I983">
        <v>1</v>
      </c>
      <c r="J983">
        <v>0</v>
      </c>
    </row>
    <row r="984" spans="1:10" x14ac:dyDescent="0.3">
      <c r="A984" t="s">
        <v>21</v>
      </c>
      <c r="B984">
        <v>1</v>
      </c>
      <c r="C984">
        <v>5</v>
      </c>
      <c r="D984">
        <v>0.05</v>
      </c>
      <c r="E984" t="s">
        <v>0</v>
      </c>
      <c r="F984">
        <v>40759.31</v>
      </c>
      <c r="G984">
        <v>0</v>
      </c>
      <c r="H984">
        <v>1883.84</v>
      </c>
      <c r="I984">
        <v>8.4000000000000005E-2</v>
      </c>
      <c r="J984">
        <v>3.036969773033027E-3</v>
      </c>
    </row>
    <row r="985" spans="1:10" x14ac:dyDescent="0.3">
      <c r="A985" t="s">
        <v>21</v>
      </c>
      <c r="B985">
        <v>1</v>
      </c>
      <c r="C985">
        <v>5</v>
      </c>
      <c r="D985">
        <v>0.1</v>
      </c>
      <c r="E985" t="s">
        <v>0</v>
      </c>
      <c r="F985">
        <v>40968.25</v>
      </c>
      <c r="G985">
        <v>0</v>
      </c>
      <c r="H985">
        <v>1798.36</v>
      </c>
      <c r="I985">
        <v>0.35899999999999999</v>
      </c>
      <c r="J985">
        <v>8.178728661109913E-3</v>
      </c>
    </row>
    <row r="986" spans="1:10" x14ac:dyDescent="0.3">
      <c r="A986" t="s">
        <v>21</v>
      </c>
      <c r="B986">
        <v>1</v>
      </c>
      <c r="C986">
        <v>5</v>
      </c>
      <c r="D986">
        <v>0.15</v>
      </c>
      <c r="E986" t="s">
        <v>4</v>
      </c>
      <c r="F986">
        <v>0</v>
      </c>
      <c r="G986">
        <v>0</v>
      </c>
      <c r="H986">
        <v>20.68</v>
      </c>
      <c r="J986">
        <v>0</v>
      </c>
    </row>
    <row r="987" spans="1:10" x14ac:dyDescent="0.3">
      <c r="A987" t="s">
        <v>21</v>
      </c>
      <c r="B987">
        <v>1</v>
      </c>
      <c r="C987">
        <v>5</v>
      </c>
      <c r="D987">
        <v>0.2</v>
      </c>
      <c r="E987" t="s">
        <v>4</v>
      </c>
      <c r="F987">
        <v>0</v>
      </c>
      <c r="G987">
        <v>0</v>
      </c>
      <c r="H987">
        <v>19.63</v>
      </c>
      <c r="J987">
        <v>0</v>
      </c>
    </row>
    <row r="988" spans="1:10" x14ac:dyDescent="0.3">
      <c r="A988" t="s">
        <v>21</v>
      </c>
      <c r="B988">
        <v>1</v>
      </c>
      <c r="C988">
        <v>10</v>
      </c>
      <c r="D988">
        <v>0.05</v>
      </c>
      <c r="E988" t="s">
        <v>0</v>
      </c>
      <c r="F988">
        <v>40759.31</v>
      </c>
      <c r="G988">
        <v>0</v>
      </c>
      <c r="H988">
        <v>1936.08</v>
      </c>
      <c r="I988">
        <v>8.4000000000000005E-2</v>
      </c>
      <c r="J988">
        <v>3.036969773033027E-3</v>
      </c>
    </row>
    <row r="989" spans="1:10" x14ac:dyDescent="0.3">
      <c r="A989" t="s">
        <v>21</v>
      </c>
      <c r="B989">
        <v>1</v>
      </c>
      <c r="C989">
        <v>10</v>
      </c>
      <c r="D989">
        <v>0.1</v>
      </c>
      <c r="E989" t="s">
        <v>0</v>
      </c>
      <c r="F989">
        <v>40968.25</v>
      </c>
      <c r="G989">
        <v>0</v>
      </c>
      <c r="H989">
        <v>1709.61</v>
      </c>
      <c r="I989">
        <v>0.35899999999999999</v>
      </c>
      <c r="J989">
        <v>8.178728661109913E-3</v>
      </c>
    </row>
    <row r="990" spans="1:10" x14ac:dyDescent="0.3">
      <c r="A990" t="s">
        <v>21</v>
      </c>
      <c r="B990">
        <v>1</v>
      </c>
      <c r="C990">
        <v>10</v>
      </c>
      <c r="D990">
        <v>0.15</v>
      </c>
      <c r="E990" t="s">
        <v>4</v>
      </c>
      <c r="F990">
        <v>0</v>
      </c>
      <c r="G990">
        <v>0</v>
      </c>
      <c r="H990">
        <v>20.170000000000002</v>
      </c>
      <c r="J990">
        <v>0</v>
      </c>
    </row>
    <row r="991" spans="1:10" x14ac:dyDescent="0.3">
      <c r="A991" t="s">
        <v>21</v>
      </c>
      <c r="B991">
        <v>1</v>
      </c>
      <c r="C991">
        <v>10</v>
      </c>
      <c r="D991">
        <v>0.2</v>
      </c>
      <c r="E991" t="s">
        <v>4</v>
      </c>
      <c r="F991">
        <v>0</v>
      </c>
      <c r="G991">
        <v>0</v>
      </c>
      <c r="H991">
        <v>21.34</v>
      </c>
      <c r="J991">
        <v>0</v>
      </c>
    </row>
    <row r="992" spans="1:10" x14ac:dyDescent="0.3">
      <c r="A992" t="s">
        <v>21</v>
      </c>
      <c r="B992">
        <v>1</v>
      </c>
      <c r="C992">
        <v>25</v>
      </c>
      <c r="D992">
        <v>0.05</v>
      </c>
      <c r="E992" t="s">
        <v>0</v>
      </c>
      <c r="F992">
        <v>40793.65</v>
      </c>
      <c r="G992">
        <v>0</v>
      </c>
      <c r="H992">
        <v>3208.17</v>
      </c>
      <c r="I992">
        <v>0</v>
      </c>
      <c r="J992">
        <v>3.8820353431325838E-3</v>
      </c>
    </row>
    <row r="993" spans="1:10" x14ac:dyDescent="0.3">
      <c r="A993" t="s">
        <v>21</v>
      </c>
      <c r="B993">
        <v>1</v>
      </c>
      <c r="C993">
        <v>25</v>
      </c>
      <c r="D993">
        <v>0.1</v>
      </c>
      <c r="E993" t="s">
        <v>0</v>
      </c>
      <c r="F993">
        <v>40975.54</v>
      </c>
      <c r="G993">
        <v>0</v>
      </c>
      <c r="H993">
        <v>1313.74</v>
      </c>
      <c r="I993">
        <v>0</v>
      </c>
      <c r="J993">
        <v>8.3581266810874855E-3</v>
      </c>
    </row>
    <row r="994" spans="1:10" x14ac:dyDescent="0.3">
      <c r="A994" t="s">
        <v>21</v>
      </c>
      <c r="B994">
        <v>1</v>
      </c>
      <c r="C994">
        <v>25</v>
      </c>
      <c r="D994">
        <v>0.15</v>
      </c>
      <c r="E994" t="s">
        <v>4</v>
      </c>
      <c r="F994">
        <v>0</v>
      </c>
      <c r="G994">
        <v>0</v>
      </c>
      <c r="H994">
        <v>23.35</v>
      </c>
      <c r="J994">
        <v>0</v>
      </c>
    </row>
    <row r="995" spans="1:10" x14ac:dyDescent="0.3">
      <c r="A995" t="s">
        <v>21</v>
      </c>
      <c r="B995">
        <v>1</v>
      </c>
      <c r="C995">
        <v>25</v>
      </c>
      <c r="D995">
        <v>0.2</v>
      </c>
      <c r="E995" t="s">
        <v>4</v>
      </c>
      <c r="F995">
        <v>0</v>
      </c>
      <c r="G995">
        <v>0</v>
      </c>
      <c r="H995">
        <v>20.2</v>
      </c>
      <c r="J995">
        <v>0</v>
      </c>
    </row>
    <row r="996" spans="1:10" x14ac:dyDescent="0.3">
      <c r="A996" t="s">
        <v>21</v>
      </c>
      <c r="B996">
        <v>1</v>
      </c>
      <c r="C996">
        <v>50</v>
      </c>
      <c r="D996">
        <v>0.05</v>
      </c>
      <c r="E996" t="s">
        <v>0</v>
      </c>
      <c r="F996">
        <v>40793.65</v>
      </c>
      <c r="G996">
        <v>0</v>
      </c>
      <c r="H996">
        <v>2460.42</v>
      </c>
      <c r="I996">
        <v>0</v>
      </c>
      <c r="J996">
        <v>3.8820353431325838E-3</v>
      </c>
    </row>
    <row r="997" spans="1:10" x14ac:dyDescent="0.3">
      <c r="A997" t="s">
        <v>21</v>
      </c>
      <c r="B997">
        <v>1</v>
      </c>
      <c r="C997">
        <v>50</v>
      </c>
      <c r="D997">
        <v>0.1</v>
      </c>
      <c r="E997" t="s">
        <v>1</v>
      </c>
      <c r="F997">
        <v>40975.54</v>
      </c>
      <c r="G997">
        <v>7.0000000000000007E-2</v>
      </c>
      <c r="H997">
        <v>3600.36</v>
      </c>
      <c r="I997">
        <v>0</v>
      </c>
      <c r="J997">
        <v>8.3581266810874855E-3</v>
      </c>
    </row>
    <row r="998" spans="1:10" x14ac:dyDescent="0.3">
      <c r="A998" t="s">
        <v>21</v>
      </c>
      <c r="B998">
        <v>1</v>
      </c>
      <c r="C998">
        <v>50</v>
      </c>
      <c r="D998">
        <v>0.15</v>
      </c>
      <c r="E998" t="s">
        <v>4</v>
      </c>
      <c r="F998">
        <v>0</v>
      </c>
      <c r="G998">
        <v>0</v>
      </c>
      <c r="H998">
        <v>17.62</v>
      </c>
      <c r="J998">
        <v>0</v>
      </c>
    </row>
    <row r="999" spans="1:10" x14ac:dyDescent="0.3">
      <c r="A999" t="s">
        <v>21</v>
      </c>
      <c r="B999">
        <v>1</v>
      </c>
      <c r="C999">
        <v>50</v>
      </c>
      <c r="D999">
        <v>0.2</v>
      </c>
      <c r="E999" t="s">
        <v>4</v>
      </c>
      <c r="F999">
        <v>0</v>
      </c>
      <c r="G999">
        <v>0</v>
      </c>
      <c r="H999">
        <v>17.97</v>
      </c>
      <c r="J999">
        <v>0</v>
      </c>
    </row>
    <row r="1000" spans="1:10" x14ac:dyDescent="0.3">
      <c r="A1000" t="s">
        <v>21</v>
      </c>
      <c r="B1000">
        <v>2</v>
      </c>
      <c r="C1000">
        <v>5</v>
      </c>
      <c r="D1000">
        <v>0.05</v>
      </c>
      <c r="E1000" t="s">
        <v>0</v>
      </c>
      <c r="F1000">
        <v>40732.86</v>
      </c>
      <c r="G1000">
        <v>0</v>
      </c>
      <c r="H1000">
        <v>2016.76</v>
      </c>
      <c r="I1000">
        <v>0.748</v>
      </c>
      <c r="J1000">
        <v>2.3860674920452851E-3</v>
      </c>
    </row>
    <row r="1001" spans="1:10" x14ac:dyDescent="0.3">
      <c r="A1001" t="s">
        <v>21</v>
      </c>
      <c r="B1001">
        <v>2</v>
      </c>
      <c r="C1001">
        <v>5</v>
      </c>
      <c r="D1001">
        <v>0.1</v>
      </c>
      <c r="E1001" t="s">
        <v>0</v>
      </c>
      <c r="F1001">
        <v>40749.31</v>
      </c>
      <c r="G1001">
        <v>0</v>
      </c>
      <c r="H1001">
        <v>1807.88</v>
      </c>
      <c r="I1001">
        <v>0.91200000000000003</v>
      </c>
      <c r="J1001">
        <v>2.7908819541340169E-3</v>
      </c>
    </row>
    <row r="1002" spans="1:10" x14ac:dyDescent="0.3">
      <c r="A1002" t="s">
        <v>21</v>
      </c>
      <c r="B1002">
        <v>2</v>
      </c>
      <c r="C1002">
        <v>5</v>
      </c>
      <c r="D1002">
        <v>0.15</v>
      </c>
      <c r="E1002" t="s">
        <v>0</v>
      </c>
      <c r="F1002">
        <v>40785.01</v>
      </c>
      <c r="G1002">
        <v>0</v>
      </c>
      <c r="H1002">
        <v>1567.63</v>
      </c>
      <c r="I1002">
        <v>0.95</v>
      </c>
      <c r="J1002">
        <v>3.6694154676037982E-3</v>
      </c>
    </row>
    <row r="1003" spans="1:10" x14ac:dyDescent="0.3">
      <c r="A1003" t="s">
        <v>21</v>
      </c>
      <c r="B1003">
        <v>2</v>
      </c>
      <c r="C1003">
        <v>5</v>
      </c>
      <c r="D1003">
        <v>0.2</v>
      </c>
      <c r="E1003" t="s">
        <v>0</v>
      </c>
      <c r="F1003">
        <v>40793.65</v>
      </c>
      <c r="G1003">
        <v>0</v>
      </c>
      <c r="H1003">
        <v>2064.75</v>
      </c>
      <c r="I1003">
        <v>0.77400000000000002</v>
      </c>
      <c r="J1003">
        <v>3.8820353431325838E-3</v>
      </c>
    </row>
    <row r="1004" spans="1:10" x14ac:dyDescent="0.3">
      <c r="A1004" t="s">
        <v>21</v>
      </c>
      <c r="B1004">
        <v>2</v>
      </c>
      <c r="C1004">
        <v>10</v>
      </c>
      <c r="D1004">
        <v>0.05</v>
      </c>
      <c r="E1004" t="s">
        <v>0</v>
      </c>
      <c r="F1004">
        <v>40749.31</v>
      </c>
      <c r="G1004">
        <v>0</v>
      </c>
      <c r="H1004">
        <v>2310.36</v>
      </c>
      <c r="I1004">
        <v>0.122</v>
      </c>
      <c r="J1004">
        <v>2.7908819541340169E-3</v>
      </c>
    </row>
    <row r="1005" spans="1:10" x14ac:dyDescent="0.3">
      <c r="A1005" t="s">
        <v>21</v>
      </c>
      <c r="B1005">
        <v>2</v>
      </c>
      <c r="C1005">
        <v>10</v>
      </c>
      <c r="D1005">
        <v>0.1</v>
      </c>
      <c r="E1005" t="s">
        <v>1</v>
      </c>
      <c r="F1005">
        <v>40793.65</v>
      </c>
      <c r="G1005">
        <v>7.0000000000000007E-2</v>
      </c>
      <c r="H1005">
        <v>3604.52</v>
      </c>
      <c r="I1005">
        <v>3.9E-2</v>
      </c>
      <c r="J1005">
        <v>3.8820353431325838E-3</v>
      </c>
    </row>
    <row r="1006" spans="1:10" x14ac:dyDescent="0.3">
      <c r="A1006" t="s">
        <v>21</v>
      </c>
      <c r="B1006">
        <v>2</v>
      </c>
      <c r="C1006">
        <v>10</v>
      </c>
      <c r="D1006">
        <v>0.15</v>
      </c>
      <c r="E1006" t="s">
        <v>0</v>
      </c>
      <c r="F1006">
        <v>40793.65</v>
      </c>
      <c r="G1006">
        <v>0</v>
      </c>
      <c r="H1006">
        <v>655.23</v>
      </c>
      <c r="I1006">
        <v>0.41299999999999998</v>
      </c>
      <c r="J1006">
        <v>3.8820353431325838E-3</v>
      </c>
    </row>
    <row r="1007" spans="1:10" x14ac:dyDescent="0.3">
      <c r="A1007" t="s">
        <v>21</v>
      </c>
      <c r="B1007">
        <v>2</v>
      </c>
      <c r="C1007">
        <v>10</v>
      </c>
      <c r="D1007">
        <v>0.2</v>
      </c>
      <c r="E1007" t="s">
        <v>0</v>
      </c>
      <c r="F1007">
        <v>41046.22</v>
      </c>
      <c r="G1007">
        <v>0</v>
      </c>
      <c r="H1007">
        <v>2193.9899999999998</v>
      </c>
      <c r="I1007">
        <v>0.34200000000000003</v>
      </c>
      <c r="J1007">
        <v>1.0097475385066002E-2</v>
      </c>
    </row>
    <row r="1008" spans="1:10" x14ac:dyDescent="0.3">
      <c r="A1008" t="s">
        <v>21</v>
      </c>
      <c r="B1008">
        <v>2</v>
      </c>
      <c r="C1008">
        <v>25</v>
      </c>
      <c r="D1008">
        <v>0.05</v>
      </c>
      <c r="E1008" t="s">
        <v>0</v>
      </c>
      <c r="F1008">
        <v>40793.65</v>
      </c>
      <c r="G1008">
        <v>0</v>
      </c>
      <c r="H1008">
        <v>1524.54</v>
      </c>
      <c r="I1008">
        <v>0</v>
      </c>
      <c r="J1008">
        <v>3.8820353431325838E-3</v>
      </c>
    </row>
    <row r="1009" spans="1:10" x14ac:dyDescent="0.3">
      <c r="A1009" t="s">
        <v>21</v>
      </c>
      <c r="B1009">
        <v>2</v>
      </c>
      <c r="C1009">
        <v>25</v>
      </c>
      <c r="D1009">
        <v>0.1</v>
      </c>
      <c r="E1009" t="s">
        <v>0</v>
      </c>
      <c r="F1009">
        <v>40975.54</v>
      </c>
      <c r="G1009">
        <v>0</v>
      </c>
      <c r="H1009">
        <v>1629.98</v>
      </c>
      <c r="I1009">
        <v>0</v>
      </c>
      <c r="J1009">
        <v>8.3581266810874855E-3</v>
      </c>
    </row>
    <row r="1010" spans="1:10" x14ac:dyDescent="0.3">
      <c r="A1010" t="s">
        <v>21</v>
      </c>
      <c r="B1010">
        <v>2</v>
      </c>
      <c r="C1010">
        <v>25</v>
      </c>
      <c r="D1010">
        <v>0.15</v>
      </c>
      <c r="E1010" t="s">
        <v>4</v>
      </c>
      <c r="F1010">
        <v>0</v>
      </c>
      <c r="G1010">
        <v>0</v>
      </c>
      <c r="H1010">
        <v>17.440000000000001</v>
      </c>
      <c r="J1010">
        <v>0</v>
      </c>
    </row>
    <row r="1011" spans="1:10" x14ac:dyDescent="0.3">
      <c r="A1011" t="s">
        <v>21</v>
      </c>
      <c r="B1011">
        <v>2</v>
      </c>
      <c r="C1011">
        <v>25</v>
      </c>
      <c r="D1011">
        <v>0.2</v>
      </c>
      <c r="E1011" t="s">
        <v>4</v>
      </c>
      <c r="F1011">
        <v>0</v>
      </c>
      <c r="G1011">
        <v>0</v>
      </c>
      <c r="H1011">
        <v>18.489999999999998</v>
      </c>
      <c r="J1011">
        <v>0</v>
      </c>
    </row>
    <row r="1012" spans="1:10" x14ac:dyDescent="0.3">
      <c r="A1012" t="s">
        <v>21</v>
      </c>
      <c r="B1012">
        <v>2</v>
      </c>
      <c r="C1012">
        <v>50</v>
      </c>
      <c r="D1012">
        <v>0.05</v>
      </c>
      <c r="E1012" t="s">
        <v>0</v>
      </c>
      <c r="F1012">
        <v>40793.65</v>
      </c>
      <c r="G1012">
        <v>0</v>
      </c>
      <c r="H1012">
        <v>2865.3</v>
      </c>
      <c r="I1012">
        <v>0</v>
      </c>
      <c r="J1012">
        <v>3.8820353431325838E-3</v>
      </c>
    </row>
    <row r="1013" spans="1:10" x14ac:dyDescent="0.3">
      <c r="A1013" t="s">
        <v>21</v>
      </c>
      <c r="B1013">
        <v>2</v>
      </c>
      <c r="C1013">
        <v>50</v>
      </c>
      <c r="D1013">
        <v>0.1</v>
      </c>
      <c r="E1013" t="s">
        <v>0</v>
      </c>
      <c r="F1013">
        <v>40975.54</v>
      </c>
      <c r="G1013">
        <v>0</v>
      </c>
      <c r="H1013">
        <v>1545.65</v>
      </c>
      <c r="I1013">
        <v>0</v>
      </c>
      <c r="J1013">
        <v>8.3581266810874855E-3</v>
      </c>
    </row>
    <row r="1014" spans="1:10" x14ac:dyDescent="0.3">
      <c r="A1014" t="s">
        <v>21</v>
      </c>
      <c r="B1014">
        <v>2</v>
      </c>
      <c r="C1014">
        <v>50</v>
      </c>
      <c r="D1014">
        <v>0.15</v>
      </c>
      <c r="E1014" t="s">
        <v>4</v>
      </c>
      <c r="F1014">
        <v>0</v>
      </c>
      <c r="G1014">
        <v>0</v>
      </c>
      <c r="H1014">
        <v>26.69</v>
      </c>
      <c r="J1014">
        <v>0</v>
      </c>
    </row>
    <row r="1015" spans="1:10" x14ac:dyDescent="0.3">
      <c r="A1015" t="s">
        <v>21</v>
      </c>
      <c r="B1015">
        <v>2</v>
      </c>
      <c r="C1015">
        <v>50</v>
      </c>
      <c r="D1015">
        <v>0.2</v>
      </c>
      <c r="E1015" t="s">
        <v>4</v>
      </c>
      <c r="F1015">
        <v>0</v>
      </c>
      <c r="G1015">
        <v>0</v>
      </c>
      <c r="H1015">
        <v>19.260000000000002</v>
      </c>
      <c r="J1015">
        <v>0</v>
      </c>
    </row>
    <row r="1016" spans="1:10" x14ac:dyDescent="0.3">
      <c r="A1016" t="s">
        <v>21</v>
      </c>
      <c r="B1016">
        <v>3</v>
      </c>
      <c r="C1016">
        <v>0</v>
      </c>
      <c r="D1016">
        <v>0.05</v>
      </c>
      <c r="E1016" t="s">
        <v>0</v>
      </c>
      <c r="F1016">
        <v>40975.54</v>
      </c>
      <c r="G1016">
        <v>0</v>
      </c>
      <c r="H1016">
        <v>353.86</v>
      </c>
      <c r="I1016">
        <v>0</v>
      </c>
      <c r="J1016">
        <v>8.3581266810874855E-3</v>
      </c>
    </row>
    <row r="1017" spans="1:10" x14ac:dyDescent="0.3">
      <c r="A1017" t="s">
        <v>21</v>
      </c>
      <c r="B1017">
        <v>3</v>
      </c>
      <c r="C1017">
        <v>0</v>
      </c>
      <c r="D1017">
        <v>0.1</v>
      </c>
      <c r="E1017" t="s">
        <v>4</v>
      </c>
      <c r="F1017">
        <v>0</v>
      </c>
      <c r="G1017">
        <v>0</v>
      </c>
      <c r="H1017">
        <v>16.010000000000002</v>
      </c>
      <c r="J1017">
        <v>0</v>
      </c>
    </row>
    <row r="1018" spans="1:10" x14ac:dyDescent="0.3">
      <c r="A1018" t="s">
        <v>21</v>
      </c>
      <c r="B1018">
        <v>3</v>
      </c>
      <c r="C1018">
        <v>0</v>
      </c>
      <c r="D1018">
        <v>0.15</v>
      </c>
      <c r="E1018" t="s">
        <v>4</v>
      </c>
      <c r="F1018">
        <v>0</v>
      </c>
      <c r="G1018">
        <v>0</v>
      </c>
      <c r="H1018">
        <v>1.1599999999999999</v>
      </c>
      <c r="J1018">
        <v>0</v>
      </c>
    </row>
    <row r="1019" spans="1:10" x14ac:dyDescent="0.3">
      <c r="A1019" t="s">
        <v>21</v>
      </c>
      <c r="B1019">
        <v>3</v>
      </c>
      <c r="C1019">
        <v>0</v>
      </c>
      <c r="D1019">
        <v>0.2</v>
      </c>
      <c r="E1019" t="s">
        <v>4</v>
      </c>
      <c r="F1019">
        <v>0</v>
      </c>
      <c r="G1019">
        <v>0</v>
      </c>
      <c r="H1019">
        <v>0.57999999999999996</v>
      </c>
      <c r="J1019">
        <v>0</v>
      </c>
    </row>
    <row r="1020" spans="1:10" x14ac:dyDescent="0.3">
      <c r="A1020" t="s">
        <v>21</v>
      </c>
      <c r="B1020">
        <v>3</v>
      </c>
      <c r="C1020">
        <v>10</v>
      </c>
      <c r="D1020">
        <v>0.05</v>
      </c>
      <c r="E1020" t="s">
        <v>0</v>
      </c>
      <c r="F1020">
        <v>40975.54</v>
      </c>
      <c r="G1020">
        <v>0</v>
      </c>
      <c r="H1020">
        <v>581.29</v>
      </c>
      <c r="I1020">
        <v>0</v>
      </c>
      <c r="J1020">
        <v>8.3581266810874855E-3</v>
      </c>
    </row>
    <row r="1021" spans="1:10" x14ac:dyDescent="0.3">
      <c r="A1021" t="s">
        <v>21</v>
      </c>
      <c r="B1021">
        <v>3</v>
      </c>
      <c r="C1021">
        <v>10</v>
      </c>
      <c r="D1021">
        <v>0.1</v>
      </c>
      <c r="E1021" t="s">
        <v>4</v>
      </c>
      <c r="F1021">
        <v>0</v>
      </c>
      <c r="G1021">
        <v>0</v>
      </c>
      <c r="H1021">
        <v>15.84</v>
      </c>
      <c r="J1021">
        <v>0</v>
      </c>
    </row>
    <row r="1022" spans="1:10" x14ac:dyDescent="0.3">
      <c r="A1022" t="s">
        <v>21</v>
      </c>
      <c r="B1022">
        <v>3</v>
      </c>
      <c r="C1022">
        <v>10</v>
      </c>
      <c r="D1022">
        <v>0.15</v>
      </c>
      <c r="E1022" t="s">
        <v>4</v>
      </c>
      <c r="F1022">
        <v>0</v>
      </c>
      <c r="G1022">
        <v>0</v>
      </c>
      <c r="H1022">
        <v>1.21</v>
      </c>
      <c r="J1022">
        <v>0</v>
      </c>
    </row>
    <row r="1023" spans="1:10" x14ac:dyDescent="0.3">
      <c r="A1023" t="s">
        <v>21</v>
      </c>
      <c r="B1023">
        <v>3</v>
      </c>
      <c r="C1023">
        <v>10</v>
      </c>
      <c r="D1023">
        <v>0.2</v>
      </c>
      <c r="E1023" t="s">
        <v>4</v>
      </c>
      <c r="F1023">
        <v>0</v>
      </c>
      <c r="G1023">
        <v>0</v>
      </c>
      <c r="H1023">
        <v>0.7</v>
      </c>
      <c r="J1023">
        <v>0</v>
      </c>
    </row>
    <row r="1024" spans="1:10" x14ac:dyDescent="0.3">
      <c r="A1024" t="s">
        <v>21</v>
      </c>
      <c r="B1024">
        <v>3</v>
      </c>
      <c r="C1024">
        <v>25</v>
      </c>
      <c r="D1024">
        <v>0.05</v>
      </c>
      <c r="E1024" t="s">
        <v>0</v>
      </c>
      <c r="F1024">
        <v>40975.54</v>
      </c>
      <c r="G1024">
        <v>0</v>
      </c>
      <c r="H1024">
        <v>298.49</v>
      </c>
      <c r="I1024">
        <v>0</v>
      </c>
      <c r="J1024">
        <v>8.3581266810874855E-3</v>
      </c>
    </row>
    <row r="1025" spans="1:10" x14ac:dyDescent="0.3">
      <c r="A1025" t="s">
        <v>21</v>
      </c>
      <c r="B1025">
        <v>3</v>
      </c>
      <c r="C1025">
        <v>25</v>
      </c>
      <c r="D1025">
        <v>0.1</v>
      </c>
      <c r="E1025" t="s">
        <v>4</v>
      </c>
      <c r="F1025">
        <v>0</v>
      </c>
      <c r="G1025">
        <v>0</v>
      </c>
      <c r="H1025">
        <v>14.09</v>
      </c>
      <c r="J1025">
        <v>0</v>
      </c>
    </row>
    <row r="1026" spans="1:10" x14ac:dyDescent="0.3">
      <c r="A1026" t="s">
        <v>21</v>
      </c>
      <c r="B1026">
        <v>3</v>
      </c>
      <c r="C1026">
        <v>25</v>
      </c>
      <c r="D1026">
        <v>0.15</v>
      </c>
      <c r="E1026" t="s">
        <v>4</v>
      </c>
      <c r="F1026">
        <v>0</v>
      </c>
      <c r="G1026">
        <v>0</v>
      </c>
      <c r="H1026">
        <v>1.55</v>
      </c>
      <c r="J1026">
        <v>0</v>
      </c>
    </row>
    <row r="1027" spans="1:10" x14ac:dyDescent="0.3">
      <c r="A1027" t="s">
        <v>21</v>
      </c>
      <c r="B1027">
        <v>3</v>
      </c>
      <c r="C1027">
        <v>25</v>
      </c>
      <c r="D1027">
        <v>0.2</v>
      </c>
      <c r="E1027" t="s">
        <v>4</v>
      </c>
      <c r="F1027">
        <v>0</v>
      </c>
      <c r="G1027">
        <v>0</v>
      </c>
      <c r="H1027">
        <v>0.78</v>
      </c>
      <c r="J1027">
        <v>0</v>
      </c>
    </row>
    <row r="1028" spans="1:10" x14ac:dyDescent="0.3">
      <c r="A1028" t="s">
        <v>21</v>
      </c>
      <c r="B1028">
        <v>3</v>
      </c>
      <c r="C1028">
        <v>50</v>
      </c>
      <c r="D1028">
        <v>0.05</v>
      </c>
      <c r="E1028" t="s">
        <v>0</v>
      </c>
      <c r="F1028">
        <v>40975.54</v>
      </c>
      <c r="G1028">
        <v>0</v>
      </c>
      <c r="H1028">
        <v>846.58</v>
      </c>
      <c r="I1028">
        <v>0</v>
      </c>
      <c r="J1028">
        <v>8.3581266810874855E-3</v>
      </c>
    </row>
    <row r="1029" spans="1:10" x14ac:dyDescent="0.3">
      <c r="A1029" t="s">
        <v>21</v>
      </c>
      <c r="B1029">
        <v>3</v>
      </c>
      <c r="C1029">
        <v>50</v>
      </c>
      <c r="D1029">
        <v>0.1</v>
      </c>
      <c r="E1029" t="s">
        <v>4</v>
      </c>
      <c r="F1029">
        <v>0</v>
      </c>
      <c r="G1029">
        <v>0</v>
      </c>
      <c r="H1029">
        <v>15.72</v>
      </c>
      <c r="J1029">
        <v>0</v>
      </c>
    </row>
    <row r="1030" spans="1:10" x14ac:dyDescent="0.3">
      <c r="A1030" t="s">
        <v>21</v>
      </c>
      <c r="B1030">
        <v>3</v>
      </c>
      <c r="C1030">
        <v>50</v>
      </c>
      <c r="D1030">
        <v>0.15</v>
      </c>
      <c r="E1030" t="s">
        <v>4</v>
      </c>
      <c r="F1030">
        <v>0</v>
      </c>
      <c r="G1030">
        <v>0</v>
      </c>
      <c r="H1030">
        <v>1.22</v>
      </c>
      <c r="J1030">
        <v>0</v>
      </c>
    </row>
    <row r="1031" spans="1:10" x14ac:dyDescent="0.3">
      <c r="A1031" t="s">
        <v>21</v>
      </c>
      <c r="B1031">
        <v>3</v>
      </c>
      <c r="C1031">
        <v>50</v>
      </c>
      <c r="D1031">
        <v>0.2</v>
      </c>
      <c r="E1031" t="s">
        <v>4</v>
      </c>
      <c r="F1031">
        <v>0</v>
      </c>
      <c r="G1031">
        <v>0</v>
      </c>
      <c r="H1031">
        <v>0.78</v>
      </c>
      <c r="J1031">
        <v>0</v>
      </c>
    </row>
    <row r="1032" spans="1:10" x14ac:dyDescent="0.3">
      <c r="A1032" t="s">
        <v>23</v>
      </c>
      <c r="B1032">
        <v>0</v>
      </c>
      <c r="C1032">
        <v>0</v>
      </c>
      <c r="D1032">
        <v>0.05</v>
      </c>
      <c r="E1032" t="s">
        <v>0</v>
      </c>
      <c r="F1032">
        <v>61925.51</v>
      </c>
      <c r="G1032">
        <v>0</v>
      </c>
      <c r="H1032">
        <v>2007.36</v>
      </c>
      <c r="I1032">
        <v>1</v>
      </c>
      <c r="J1032">
        <v>0</v>
      </c>
    </row>
    <row r="1033" spans="1:10" x14ac:dyDescent="0.3">
      <c r="A1033" t="s">
        <v>23</v>
      </c>
      <c r="B1033">
        <v>0</v>
      </c>
      <c r="C1033">
        <v>0</v>
      </c>
      <c r="D1033">
        <v>0.1</v>
      </c>
      <c r="E1033" t="s">
        <v>0</v>
      </c>
      <c r="F1033">
        <v>61925.51</v>
      </c>
      <c r="G1033">
        <v>0</v>
      </c>
      <c r="H1033">
        <v>2023.88</v>
      </c>
      <c r="I1033">
        <v>1</v>
      </c>
      <c r="J1033">
        <v>0</v>
      </c>
    </row>
    <row r="1034" spans="1:10" x14ac:dyDescent="0.3">
      <c r="A1034" t="s">
        <v>23</v>
      </c>
      <c r="B1034">
        <v>0</v>
      </c>
      <c r="C1034">
        <v>0</v>
      </c>
      <c r="D1034">
        <v>0.15</v>
      </c>
      <c r="E1034" t="s">
        <v>0</v>
      </c>
      <c r="F1034">
        <v>61925.51</v>
      </c>
      <c r="G1034">
        <v>0</v>
      </c>
      <c r="H1034">
        <v>1998.56</v>
      </c>
      <c r="I1034">
        <v>1</v>
      </c>
      <c r="J1034">
        <v>0</v>
      </c>
    </row>
    <row r="1035" spans="1:10" x14ac:dyDescent="0.3">
      <c r="A1035" t="s">
        <v>23</v>
      </c>
      <c r="B1035">
        <v>0</v>
      </c>
      <c r="C1035">
        <v>0</v>
      </c>
      <c r="D1035">
        <v>0.2</v>
      </c>
      <c r="E1035" t="s">
        <v>0</v>
      </c>
      <c r="F1035">
        <v>61925.51</v>
      </c>
      <c r="G1035">
        <v>0</v>
      </c>
      <c r="H1035">
        <v>2460.9499999999998</v>
      </c>
      <c r="I1035">
        <v>1</v>
      </c>
      <c r="J1035">
        <v>0</v>
      </c>
    </row>
    <row r="1036" spans="1:10" x14ac:dyDescent="0.3">
      <c r="A1036" t="s">
        <v>23</v>
      </c>
      <c r="B1036">
        <v>1</v>
      </c>
      <c r="C1036">
        <v>5</v>
      </c>
      <c r="D1036">
        <v>0.05</v>
      </c>
      <c r="E1036" t="s">
        <v>1</v>
      </c>
      <c r="F1036">
        <v>63429.71</v>
      </c>
      <c r="G1036">
        <v>2.4300000000000002</v>
      </c>
      <c r="H1036">
        <v>3632.8</v>
      </c>
      <c r="I1036">
        <v>0.99199999999999999</v>
      </c>
      <c r="J1036">
        <v>2.4290474151928532E-2</v>
      </c>
    </row>
    <row r="1037" spans="1:10" x14ac:dyDescent="0.3">
      <c r="A1037" t="s">
        <v>23</v>
      </c>
      <c r="B1037">
        <v>1</v>
      </c>
      <c r="C1037">
        <v>5</v>
      </c>
      <c r="D1037">
        <v>0.1</v>
      </c>
      <c r="E1037" t="s">
        <v>1</v>
      </c>
      <c r="F1037">
        <v>63168.65</v>
      </c>
      <c r="G1037">
        <v>1.78</v>
      </c>
      <c r="H1037">
        <v>3607.37</v>
      </c>
      <c r="I1037">
        <v>0.14599999999999999</v>
      </c>
      <c r="J1037">
        <v>2.0074764018899405E-2</v>
      </c>
    </row>
    <row r="1038" spans="1:10" x14ac:dyDescent="0.3">
      <c r="A1038" t="s">
        <v>23</v>
      </c>
      <c r="B1038">
        <v>1</v>
      </c>
      <c r="C1038">
        <v>5</v>
      </c>
      <c r="D1038">
        <v>0.15</v>
      </c>
      <c r="E1038" t="s">
        <v>1</v>
      </c>
      <c r="F1038">
        <v>67971.59</v>
      </c>
      <c r="G1038">
        <v>8.58</v>
      </c>
      <c r="H1038">
        <v>3610.52</v>
      </c>
      <c r="I1038">
        <v>1</v>
      </c>
      <c r="J1038">
        <v>9.7634722749961877E-2</v>
      </c>
    </row>
    <row r="1039" spans="1:10" x14ac:dyDescent="0.3">
      <c r="A1039" t="s">
        <v>23</v>
      </c>
      <c r="B1039">
        <v>1</v>
      </c>
      <c r="C1039">
        <v>5</v>
      </c>
      <c r="D1039">
        <v>0.2</v>
      </c>
      <c r="E1039" t="s">
        <v>1</v>
      </c>
      <c r="F1039">
        <v>77918.41</v>
      </c>
      <c r="G1039">
        <v>20.38</v>
      </c>
      <c r="H1039">
        <v>3610.65</v>
      </c>
      <c r="I1039">
        <v>1</v>
      </c>
      <c r="J1039">
        <v>0.25826028723865169</v>
      </c>
    </row>
    <row r="1040" spans="1:10" x14ac:dyDescent="0.3">
      <c r="A1040" t="s">
        <v>23</v>
      </c>
      <c r="B1040">
        <v>1</v>
      </c>
      <c r="C1040">
        <v>10</v>
      </c>
      <c r="D1040">
        <v>0.05</v>
      </c>
      <c r="E1040" t="s">
        <v>1</v>
      </c>
      <c r="F1040">
        <v>62273.89</v>
      </c>
      <c r="G1040">
        <v>0.56999999999999995</v>
      </c>
      <c r="H1040">
        <v>3621.92</v>
      </c>
      <c r="I1040">
        <v>0.58799999999999997</v>
      </c>
      <c r="J1040">
        <v>5.6257913741848409E-3</v>
      </c>
    </row>
    <row r="1041" spans="1:10" x14ac:dyDescent="0.3">
      <c r="A1041" t="s">
        <v>23</v>
      </c>
      <c r="B1041">
        <v>1</v>
      </c>
      <c r="C1041">
        <v>10</v>
      </c>
      <c r="D1041">
        <v>0.1</v>
      </c>
      <c r="E1041" t="s">
        <v>1</v>
      </c>
      <c r="F1041">
        <v>78479.64</v>
      </c>
      <c r="G1041">
        <v>20.84</v>
      </c>
      <c r="H1041">
        <v>3618.13</v>
      </c>
      <c r="I1041">
        <v>0.185</v>
      </c>
      <c r="J1041">
        <v>0.26732327275140721</v>
      </c>
    </row>
    <row r="1042" spans="1:10" x14ac:dyDescent="0.3">
      <c r="A1042" t="s">
        <v>23</v>
      </c>
      <c r="B1042">
        <v>1</v>
      </c>
      <c r="C1042">
        <v>10</v>
      </c>
      <c r="D1042">
        <v>0.15</v>
      </c>
      <c r="E1042" t="s">
        <v>1</v>
      </c>
      <c r="F1042">
        <v>73956.539999999994</v>
      </c>
      <c r="G1042">
        <v>15.73</v>
      </c>
      <c r="H1042">
        <v>3601.26</v>
      </c>
      <c r="I1042">
        <v>0.129</v>
      </c>
      <c r="J1042">
        <v>0.19428229174051204</v>
      </c>
    </row>
    <row r="1043" spans="1:10" x14ac:dyDescent="0.3">
      <c r="A1043" t="s">
        <v>23</v>
      </c>
      <c r="B1043">
        <v>1</v>
      </c>
      <c r="C1043">
        <v>10</v>
      </c>
      <c r="D1043">
        <v>0.2</v>
      </c>
      <c r="E1043" t="s">
        <v>1</v>
      </c>
      <c r="F1043">
        <v>76633.08</v>
      </c>
      <c r="G1043">
        <v>18.329999999999998</v>
      </c>
      <c r="H1043">
        <v>3601.2</v>
      </c>
      <c r="I1043">
        <v>1</v>
      </c>
      <c r="J1043">
        <v>0.2375042207968896</v>
      </c>
    </row>
    <row r="1044" spans="1:10" x14ac:dyDescent="0.3">
      <c r="A1044" t="s">
        <v>23</v>
      </c>
      <c r="B1044">
        <v>1</v>
      </c>
      <c r="C1044">
        <v>25</v>
      </c>
      <c r="D1044">
        <v>0.05</v>
      </c>
      <c r="E1044" t="s">
        <v>1</v>
      </c>
      <c r="F1044">
        <v>74009.34</v>
      </c>
      <c r="G1044">
        <v>16.43</v>
      </c>
      <c r="H1044">
        <v>3613.99</v>
      </c>
      <c r="I1044">
        <v>0.34799999999999998</v>
      </c>
      <c r="J1044">
        <v>0.19513492904620389</v>
      </c>
    </row>
    <row r="1045" spans="1:10" x14ac:dyDescent="0.3">
      <c r="A1045" t="s">
        <v>23</v>
      </c>
      <c r="B1045">
        <v>1</v>
      </c>
      <c r="C1045">
        <v>25</v>
      </c>
      <c r="D1045">
        <v>0.1</v>
      </c>
      <c r="E1045" t="s">
        <v>1</v>
      </c>
      <c r="F1045">
        <v>84252.14</v>
      </c>
      <c r="G1045">
        <v>26.25</v>
      </c>
      <c r="H1045">
        <v>3609.02</v>
      </c>
      <c r="I1045">
        <v>0.105</v>
      </c>
      <c r="J1045">
        <v>0.36054010697691452</v>
      </c>
    </row>
    <row r="1046" spans="1:10" x14ac:dyDescent="0.3">
      <c r="A1046" t="s">
        <v>23</v>
      </c>
      <c r="B1046">
        <v>1</v>
      </c>
      <c r="C1046">
        <v>25</v>
      </c>
      <c r="D1046">
        <v>0.15</v>
      </c>
      <c r="E1046" t="s">
        <v>1</v>
      </c>
      <c r="F1046">
        <v>68443.33</v>
      </c>
      <c r="G1046">
        <v>8.9600000000000009</v>
      </c>
      <c r="H1046">
        <v>3634.43</v>
      </c>
      <c r="I1046">
        <v>0.94899999999999995</v>
      </c>
      <c r="J1046">
        <v>0.10525258492017264</v>
      </c>
    </row>
    <row r="1047" spans="1:10" x14ac:dyDescent="0.3">
      <c r="A1047" t="s">
        <v>23</v>
      </c>
      <c r="B1047">
        <v>1</v>
      </c>
      <c r="C1047">
        <v>25</v>
      </c>
      <c r="D1047">
        <v>0.2</v>
      </c>
      <c r="E1047" t="s">
        <v>1</v>
      </c>
      <c r="F1047">
        <v>76419.39</v>
      </c>
      <c r="G1047">
        <v>18.18</v>
      </c>
      <c r="H1047">
        <v>3618.36</v>
      </c>
      <c r="I1047">
        <v>0.96199999999999997</v>
      </c>
      <c r="J1047">
        <v>0.2340534619739103</v>
      </c>
    </row>
    <row r="1048" spans="1:10" x14ac:dyDescent="0.3">
      <c r="A1048" t="s">
        <v>23</v>
      </c>
      <c r="B1048">
        <v>1</v>
      </c>
      <c r="C1048">
        <v>50</v>
      </c>
      <c r="D1048">
        <v>0.05</v>
      </c>
      <c r="E1048" t="s">
        <v>1</v>
      </c>
      <c r="F1048">
        <v>97080.84</v>
      </c>
      <c r="G1048">
        <v>36.24</v>
      </c>
      <c r="H1048">
        <v>3618.47</v>
      </c>
      <c r="I1048">
        <v>2E-3</v>
      </c>
      <c r="J1048">
        <v>0.56770351992256485</v>
      </c>
    </row>
    <row r="1049" spans="1:10" x14ac:dyDescent="0.3">
      <c r="A1049" t="s">
        <v>23</v>
      </c>
      <c r="B1049">
        <v>1</v>
      </c>
      <c r="C1049">
        <v>50</v>
      </c>
      <c r="D1049">
        <v>0.1</v>
      </c>
      <c r="E1049" t="s">
        <v>1</v>
      </c>
      <c r="F1049">
        <v>67188.52</v>
      </c>
      <c r="G1049">
        <v>7.47</v>
      </c>
      <c r="H1049">
        <v>3612.3</v>
      </c>
      <c r="I1049">
        <v>0</v>
      </c>
      <c r="J1049">
        <v>8.4989368678594746E-2</v>
      </c>
    </row>
    <row r="1050" spans="1:10" x14ac:dyDescent="0.3">
      <c r="A1050" t="s">
        <v>23</v>
      </c>
      <c r="B1050">
        <v>1</v>
      </c>
      <c r="C1050">
        <v>50</v>
      </c>
      <c r="D1050">
        <v>0.15</v>
      </c>
      <c r="E1050" t="s">
        <v>1</v>
      </c>
      <c r="F1050">
        <v>77430.320000000007</v>
      </c>
      <c r="G1050">
        <v>19.52</v>
      </c>
      <c r="H1050">
        <v>3616.51</v>
      </c>
      <c r="I1050">
        <v>0</v>
      </c>
      <c r="J1050">
        <v>0.25037839817548546</v>
      </c>
    </row>
    <row r="1051" spans="1:10" x14ac:dyDescent="0.3">
      <c r="A1051" t="s">
        <v>23</v>
      </c>
      <c r="B1051">
        <v>1</v>
      </c>
      <c r="C1051">
        <v>50</v>
      </c>
      <c r="D1051">
        <v>0.2</v>
      </c>
      <c r="E1051" t="s">
        <v>1</v>
      </c>
      <c r="F1051">
        <v>72202.78</v>
      </c>
      <c r="G1051">
        <v>13.57</v>
      </c>
      <c r="H1051">
        <v>3601.38</v>
      </c>
      <c r="I1051">
        <v>1E-3</v>
      </c>
      <c r="J1051">
        <v>0.16596181444448321</v>
      </c>
    </row>
    <row r="1052" spans="1:10" x14ac:dyDescent="0.3">
      <c r="A1052" t="s">
        <v>23</v>
      </c>
      <c r="B1052">
        <v>2</v>
      </c>
      <c r="C1052">
        <v>5</v>
      </c>
      <c r="D1052">
        <v>0.05</v>
      </c>
      <c r="E1052" t="s">
        <v>1</v>
      </c>
      <c r="F1052">
        <v>62294.65</v>
      </c>
      <c r="G1052">
        <v>0.76</v>
      </c>
      <c r="H1052">
        <v>3602.33</v>
      </c>
      <c r="I1052">
        <v>0.93899999999999995</v>
      </c>
      <c r="J1052">
        <v>5.961032860286597E-3</v>
      </c>
    </row>
    <row r="1053" spans="1:10" x14ac:dyDescent="0.3">
      <c r="A1053" t="s">
        <v>23</v>
      </c>
      <c r="B1053">
        <v>2</v>
      </c>
      <c r="C1053">
        <v>5</v>
      </c>
      <c r="D1053">
        <v>0.1</v>
      </c>
      <c r="E1053" t="s">
        <v>1</v>
      </c>
      <c r="F1053">
        <v>64328.06</v>
      </c>
      <c r="G1053">
        <v>3.69</v>
      </c>
      <c r="H1053">
        <v>3603.62</v>
      </c>
      <c r="I1053">
        <v>0.625</v>
      </c>
      <c r="J1053">
        <v>3.879741967405681E-2</v>
      </c>
    </row>
    <row r="1054" spans="1:10" x14ac:dyDescent="0.3">
      <c r="A1054" t="s">
        <v>23</v>
      </c>
      <c r="B1054">
        <v>2</v>
      </c>
      <c r="C1054">
        <v>5</v>
      </c>
      <c r="D1054">
        <v>0.15</v>
      </c>
      <c r="E1054" t="s">
        <v>1</v>
      </c>
      <c r="F1054">
        <v>66271.86</v>
      </c>
      <c r="G1054">
        <v>6.24</v>
      </c>
      <c r="H1054">
        <v>3604.56</v>
      </c>
      <c r="I1054">
        <v>0.85299999999999998</v>
      </c>
      <c r="J1054">
        <v>7.0186745333223666E-2</v>
      </c>
    </row>
    <row r="1055" spans="1:10" x14ac:dyDescent="0.3">
      <c r="A1055" t="s">
        <v>23</v>
      </c>
      <c r="B1055">
        <v>2</v>
      </c>
      <c r="C1055">
        <v>5</v>
      </c>
      <c r="D1055">
        <v>0.2</v>
      </c>
      <c r="E1055" t="s">
        <v>1</v>
      </c>
      <c r="F1055">
        <v>65311.59</v>
      </c>
      <c r="G1055">
        <v>4.71</v>
      </c>
      <c r="H1055">
        <v>3604.76</v>
      </c>
      <c r="I1055">
        <v>0.81599999999999995</v>
      </c>
      <c r="J1055">
        <v>5.4679888788965902E-2</v>
      </c>
    </row>
    <row r="1056" spans="1:10" x14ac:dyDescent="0.3">
      <c r="A1056" t="s">
        <v>23</v>
      </c>
      <c r="B1056">
        <v>2</v>
      </c>
      <c r="C1056">
        <v>10</v>
      </c>
      <c r="D1056">
        <v>0.05</v>
      </c>
      <c r="E1056" t="s">
        <v>1</v>
      </c>
      <c r="F1056">
        <v>72995.67</v>
      </c>
      <c r="G1056">
        <v>15.12</v>
      </c>
      <c r="H1056">
        <v>3604.25</v>
      </c>
      <c r="I1056">
        <v>1.2999999999999999E-2</v>
      </c>
      <c r="J1056">
        <v>0.17876574613596241</v>
      </c>
    </row>
    <row r="1057" spans="1:10" x14ac:dyDescent="0.3">
      <c r="A1057" t="s">
        <v>23</v>
      </c>
      <c r="B1057">
        <v>2</v>
      </c>
      <c r="C1057">
        <v>10</v>
      </c>
      <c r="D1057">
        <v>0.1</v>
      </c>
      <c r="E1057" t="s">
        <v>1</v>
      </c>
      <c r="F1057">
        <v>82533.179999999993</v>
      </c>
      <c r="G1057">
        <v>24.62</v>
      </c>
      <c r="H1057">
        <v>3604.24</v>
      </c>
      <c r="I1057">
        <v>0.14699999999999999</v>
      </c>
      <c r="J1057">
        <v>0.33278159517781902</v>
      </c>
    </row>
    <row r="1058" spans="1:10" x14ac:dyDescent="0.3">
      <c r="A1058" t="s">
        <v>23</v>
      </c>
      <c r="B1058">
        <v>2</v>
      </c>
      <c r="C1058">
        <v>10</v>
      </c>
      <c r="D1058">
        <v>0.15</v>
      </c>
      <c r="E1058" t="s">
        <v>1</v>
      </c>
      <c r="F1058">
        <v>65704.28</v>
      </c>
      <c r="G1058">
        <v>4.96</v>
      </c>
      <c r="H1058">
        <v>3603.77</v>
      </c>
      <c r="I1058">
        <v>0.158</v>
      </c>
      <c r="J1058">
        <v>6.1021217265711636E-2</v>
      </c>
    </row>
    <row r="1059" spans="1:10" x14ac:dyDescent="0.3">
      <c r="A1059" t="s">
        <v>23</v>
      </c>
      <c r="B1059">
        <v>2</v>
      </c>
      <c r="C1059">
        <v>10</v>
      </c>
      <c r="D1059">
        <v>0.2</v>
      </c>
      <c r="E1059" t="s">
        <v>1</v>
      </c>
      <c r="F1059">
        <v>65735</v>
      </c>
      <c r="G1059">
        <v>4.5</v>
      </c>
      <c r="H1059">
        <v>3605.32</v>
      </c>
      <c r="I1059">
        <v>0.13600000000000001</v>
      </c>
      <c r="J1059">
        <v>6.1517297152659633E-2</v>
      </c>
    </row>
    <row r="1060" spans="1:10" x14ac:dyDescent="0.3">
      <c r="A1060" t="s">
        <v>23</v>
      </c>
      <c r="B1060">
        <v>2</v>
      </c>
      <c r="C1060">
        <v>25</v>
      </c>
      <c r="D1060">
        <v>0.05</v>
      </c>
      <c r="E1060" t="s">
        <v>1</v>
      </c>
      <c r="F1060">
        <v>62609.81</v>
      </c>
      <c r="G1060">
        <v>0.87</v>
      </c>
      <c r="H1060">
        <v>3603.59</v>
      </c>
      <c r="I1060">
        <v>0</v>
      </c>
      <c r="J1060">
        <v>1.1050373262973423E-2</v>
      </c>
    </row>
    <row r="1061" spans="1:10" x14ac:dyDescent="0.3">
      <c r="A1061" t="s">
        <v>23</v>
      </c>
      <c r="B1061">
        <v>2</v>
      </c>
      <c r="C1061">
        <v>25</v>
      </c>
      <c r="D1061">
        <v>0.1</v>
      </c>
      <c r="E1061" t="s">
        <v>1</v>
      </c>
      <c r="F1061">
        <v>63587.17</v>
      </c>
      <c r="G1061">
        <v>1.99</v>
      </c>
      <c r="H1061">
        <v>3603.88</v>
      </c>
      <c r="I1061">
        <v>0</v>
      </c>
      <c r="J1061">
        <v>2.6833206541213794E-2</v>
      </c>
    </row>
    <row r="1062" spans="1:10" x14ac:dyDescent="0.3">
      <c r="A1062" t="s">
        <v>23</v>
      </c>
      <c r="B1062">
        <v>2</v>
      </c>
      <c r="C1062">
        <v>25</v>
      </c>
      <c r="D1062">
        <v>0.15</v>
      </c>
      <c r="E1062" t="s">
        <v>1</v>
      </c>
      <c r="F1062">
        <v>63991.46</v>
      </c>
      <c r="G1062">
        <v>2.1</v>
      </c>
      <c r="H1062">
        <v>3604.7</v>
      </c>
      <c r="I1062">
        <v>0</v>
      </c>
      <c r="J1062">
        <v>3.3361856850270488E-2</v>
      </c>
    </row>
    <row r="1063" spans="1:10" x14ac:dyDescent="0.3">
      <c r="A1063" t="s">
        <v>23</v>
      </c>
      <c r="B1063">
        <v>2</v>
      </c>
      <c r="C1063">
        <v>25</v>
      </c>
      <c r="D1063">
        <v>0.2</v>
      </c>
      <c r="E1063" t="s">
        <v>1</v>
      </c>
      <c r="F1063">
        <v>69678.960000000006</v>
      </c>
      <c r="G1063">
        <v>9.4600000000000009</v>
      </c>
      <c r="H1063">
        <v>3605.1</v>
      </c>
      <c r="I1063">
        <v>0</v>
      </c>
      <c r="J1063">
        <v>0.12520607420108454</v>
      </c>
    </row>
    <row r="1064" spans="1:10" x14ac:dyDescent="0.3">
      <c r="A1064" t="s">
        <v>23</v>
      </c>
      <c r="B1064">
        <v>2</v>
      </c>
      <c r="C1064">
        <v>50</v>
      </c>
      <c r="D1064">
        <v>0.05</v>
      </c>
      <c r="E1064" t="s">
        <v>1</v>
      </c>
      <c r="F1064">
        <v>64052.21</v>
      </c>
      <c r="G1064">
        <v>3.12</v>
      </c>
      <c r="H1064">
        <v>3602.46</v>
      </c>
      <c r="I1064">
        <v>0</v>
      </c>
      <c r="J1064">
        <v>3.4342874204830842E-2</v>
      </c>
    </row>
    <row r="1065" spans="1:10" x14ac:dyDescent="0.3">
      <c r="A1065" t="s">
        <v>23</v>
      </c>
      <c r="B1065">
        <v>2</v>
      </c>
      <c r="C1065">
        <v>50</v>
      </c>
      <c r="D1065">
        <v>0.1</v>
      </c>
      <c r="E1065" t="s">
        <v>1</v>
      </c>
      <c r="F1065">
        <v>67305.320000000007</v>
      </c>
      <c r="G1065">
        <v>7.36</v>
      </c>
      <c r="H1065">
        <v>3604.82</v>
      </c>
      <c r="I1065">
        <v>0</v>
      </c>
      <c r="J1065">
        <v>8.6875505748761794E-2</v>
      </c>
    </row>
    <row r="1066" spans="1:10" x14ac:dyDescent="0.3">
      <c r="A1066" t="s">
        <v>23</v>
      </c>
      <c r="B1066">
        <v>2</v>
      </c>
      <c r="C1066">
        <v>50</v>
      </c>
      <c r="D1066">
        <v>0.15</v>
      </c>
      <c r="E1066" t="s">
        <v>1</v>
      </c>
      <c r="F1066">
        <v>68243.320000000007</v>
      </c>
      <c r="G1066">
        <v>8.15</v>
      </c>
      <c r="H1066">
        <v>3604.43</v>
      </c>
      <c r="I1066">
        <v>0</v>
      </c>
      <c r="J1066">
        <v>0.1020227366718498</v>
      </c>
    </row>
    <row r="1067" spans="1:10" x14ac:dyDescent="0.3">
      <c r="A1067" t="s">
        <v>23</v>
      </c>
      <c r="B1067">
        <v>2</v>
      </c>
      <c r="C1067">
        <v>50</v>
      </c>
      <c r="D1067">
        <v>0.2</v>
      </c>
      <c r="E1067" t="s">
        <v>1</v>
      </c>
      <c r="F1067">
        <v>66870.09</v>
      </c>
      <c r="G1067">
        <v>5.77</v>
      </c>
      <c r="H1067">
        <v>3603.88</v>
      </c>
      <c r="I1067">
        <v>0</v>
      </c>
      <c r="J1067">
        <v>7.9847222897316383E-2</v>
      </c>
    </row>
    <row r="1068" spans="1:10" x14ac:dyDescent="0.3">
      <c r="A1068" t="s">
        <v>23</v>
      </c>
      <c r="B1068">
        <v>3</v>
      </c>
      <c r="C1068">
        <v>0</v>
      </c>
      <c r="D1068">
        <v>0.05</v>
      </c>
      <c r="E1068" t="s">
        <v>1</v>
      </c>
      <c r="F1068">
        <v>63864.21</v>
      </c>
      <c r="G1068">
        <v>2.13</v>
      </c>
      <c r="H1068">
        <v>3624.42</v>
      </c>
      <c r="I1068">
        <v>0</v>
      </c>
      <c r="J1068">
        <v>3.1306968646685363E-2</v>
      </c>
    </row>
    <row r="1069" spans="1:10" x14ac:dyDescent="0.3">
      <c r="A1069" t="s">
        <v>23</v>
      </c>
      <c r="B1069">
        <v>3</v>
      </c>
      <c r="C1069">
        <v>0</v>
      </c>
      <c r="D1069">
        <v>0.1</v>
      </c>
      <c r="E1069" t="s">
        <v>1</v>
      </c>
      <c r="F1069">
        <v>63705.17</v>
      </c>
      <c r="G1069">
        <v>0.52</v>
      </c>
      <c r="H1069">
        <v>3601.26</v>
      </c>
      <c r="I1069">
        <v>0</v>
      </c>
      <c r="J1069">
        <v>2.8738721731964789E-2</v>
      </c>
    </row>
    <row r="1070" spans="1:10" x14ac:dyDescent="0.3">
      <c r="A1070" t="s">
        <v>23</v>
      </c>
      <c r="B1070">
        <v>3</v>
      </c>
      <c r="C1070">
        <v>0</v>
      </c>
      <c r="D1070">
        <v>0.15</v>
      </c>
      <c r="E1070" t="s">
        <v>4</v>
      </c>
      <c r="F1070">
        <v>0</v>
      </c>
      <c r="G1070">
        <v>0</v>
      </c>
      <c r="H1070">
        <v>25.24</v>
      </c>
      <c r="J1070">
        <v>0</v>
      </c>
    </row>
    <row r="1071" spans="1:10" x14ac:dyDescent="0.3">
      <c r="A1071" t="s">
        <v>23</v>
      </c>
      <c r="B1071">
        <v>3</v>
      </c>
      <c r="C1071">
        <v>0</v>
      </c>
      <c r="D1071">
        <v>0.2</v>
      </c>
      <c r="E1071" t="s">
        <v>4</v>
      </c>
      <c r="F1071">
        <v>0</v>
      </c>
      <c r="G1071">
        <v>0</v>
      </c>
      <c r="H1071">
        <v>30.26</v>
      </c>
      <c r="J1071">
        <v>0</v>
      </c>
    </row>
    <row r="1072" spans="1:10" x14ac:dyDescent="0.3">
      <c r="A1072" t="s">
        <v>23</v>
      </c>
      <c r="B1072">
        <v>3</v>
      </c>
      <c r="C1072">
        <v>10</v>
      </c>
      <c r="D1072">
        <v>0.05</v>
      </c>
      <c r="E1072" t="s">
        <v>1</v>
      </c>
      <c r="F1072">
        <v>63123.58</v>
      </c>
      <c r="G1072">
        <v>0.96</v>
      </c>
      <c r="H1072">
        <v>3600.98</v>
      </c>
      <c r="I1072">
        <v>0</v>
      </c>
      <c r="J1072">
        <v>1.9346954106635561E-2</v>
      </c>
    </row>
    <row r="1073" spans="1:10" x14ac:dyDescent="0.3">
      <c r="A1073" t="s">
        <v>23</v>
      </c>
      <c r="B1073">
        <v>3</v>
      </c>
      <c r="C1073">
        <v>10</v>
      </c>
      <c r="D1073">
        <v>0.1</v>
      </c>
      <c r="E1073" t="s">
        <v>1</v>
      </c>
      <c r="F1073">
        <v>63880.12</v>
      </c>
      <c r="G1073">
        <v>0.99</v>
      </c>
      <c r="H1073">
        <v>3607.78</v>
      </c>
      <c r="I1073">
        <v>0</v>
      </c>
      <c r="J1073">
        <v>3.1563890228760272E-2</v>
      </c>
    </row>
    <row r="1074" spans="1:10" x14ac:dyDescent="0.3">
      <c r="A1074" t="s">
        <v>23</v>
      </c>
      <c r="B1074">
        <v>3</v>
      </c>
      <c r="C1074">
        <v>10</v>
      </c>
      <c r="D1074">
        <v>0.15</v>
      </c>
      <c r="E1074" t="s">
        <v>4</v>
      </c>
      <c r="F1074">
        <v>0</v>
      </c>
      <c r="G1074">
        <v>0</v>
      </c>
      <c r="H1074">
        <v>27.93</v>
      </c>
      <c r="J1074">
        <v>0</v>
      </c>
    </row>
    <row r="1075" spans="1:10" x14ac:dyDescent="0.3">
      <c r="A1075" t="s">
        <v>23</v>
      </c>
      <c r="B1075">
        <v>3</v>
      </c>
      <c r="C1075">
        <v>10</v>
      </c>
      <c r="D1075">
        <v>0.2</v>
      </c>
      <c r="E1075" t="s">
        <v>4</v>
      </c>
      <c r="F1075">
        <v>0</v>
      </c>
      <c r="G1075">
        <v>0</v>
      </c>
      <c r="H1075">
        <v>24.71</v>
      </c>
      <c r="J1075">
        <v>0</v>
      </c>
    </row>
    <row r="1076" spans="1:10" x14ac:dyDescent="0.3">
      <c r="A1076" t="s">
        <v>23</v>
      </c>
      <c r="B1076">
        <v>3</v>
      </c>
      <c r="C1076">
        <v>25</v>
      </c>
      <c r="D1076">
        <v>0.05</v>
      </c>
      <c r="E1076" t="s">
        <v>1</v>
      </c>
      <c r="F1076">
        <v>63548.27</v>
      </c>
      <c r="G1076">
        <v>1.6</v>
      </c>
      <c r="H1076">
        <v>3600.73</v>
      </c>
      <c r="I1076">
        <v>0</v>
      </c>
      <c r="J1076">
        <v>2.6205032465618672E-2</v>
      </c>
    </row>
    <row r="1077" spans="1:10" x14ac:dyDescent="0.3">
      <c r="A1077" t="s">
        <v>23</v>
      </c>
      <c r="B1077">
        <v>3</v>
      </c>
      <c r="C1077">
        <v>25</v>
      </c>
      <c r="D1077">
        <v>0.1</v>
      </c>
      <c r="E1077" t="s">
        <v>1</v>
      </c>
      <c r="F1077">
        <v>64297.440000000002</v>
      </c>
      <c r="G1077">
        <v>1.64</v>
      </c>
      <c r="H1077">
        <v>3648.59</v>
      </c>
      <c r="I1077">
        <v>0</v>
      </c>
      <c r="J1077">
        <v>3.8302954630490715E-2</v>
      </c>
    </row>
    <row r="1078" spans="1:10" x14ac:dyDescent="0.3">
      <c r="A1078" t="s">
        <v>23</v>
      </c>
      <c r="B1078">
        <v>3</v>
      </c>
      <c r="C1078">
        <v>25</v>
      </c>
      <c r="D1078">
        <v>0.15</v>
      </c>
      <c r="E1078" t="s">
        <v>4</v>
      </c>
      <c r="F1078">
        <v>0</v>
      </c>
      <c r="G1078">
        <v>0</v>
      </c>
      <c r="H1078">
        <v>25.76</v>
      </c>
      <c r="J1078">
        <v>0</v>
      </c>
    </row>
    <row r="1079" spans="1:10" x14ac:dyDescent="0.3">
      <c r="A1079" t="s">
        <v>23</v>
      </c>
      <c r="B1079">
        <v>3</v>
      </c>
      <c r="C1079">
        <v>25</v>
      </c>
      <c r="D1079">
        <v>0.2</v>
      </c>
      <c r="E1079" t="s">
        <v>4</v>
      </c>
      <c r="F1079">
        <v>0</v>
      </c>
      <c r="G1079">
        <v>0</v>
      </c>
      <c r="H1079">
        <v>26.88</v>
      </c>
      <c r="J1079">
        <v>0</v>
      </c>
    </row>
    <row r="1080" spans="1:10" x14ac:dyDescent="0.3">
      <c r="A1080" t="s">
        <v>23</v>
      </c>
      <c r="B1080">
        <v>3</v>
      </c>
      <c r="C1080">
        <v>50</v>
      </c>
      <c r="D1080">
        <v>0.05</v>
      </c>
      <c r="E1080" t="s">
        <v>1</v>
      </c>
      <c r="F1080">
        <v>63125.7</v>
      </c>
      <c r="G1080">
        <v>0.88</v>
      </c>
      <c r="H1080">
        <v>3600.83</v>
      </c>
      <c r="I1080">
        <v>0</v>
      </c>
      <c r="J1080">
        <v>1.938118878633377E-2</v>
      </c>
    </row>
    <row r="1081" spans="1:10" x14ac:dyDescent="0.3">
      <c r="A1081" t="s">
        <v>23</v>
      </c>
      <c r="B1081">
        <v>3</v>
      </c>
      <c r="C1081">
        <v>50</v>
      </c>
      <c r="D1081">
        <v>0.1</v>
      </c>
      <c r="E1081" t="s">
        <v>1</v>
      </c>
      <c r="F1081">
        <v>63939.24</v>
      </c>
      <c r="G1081">
        <v>0.99</v>
      </c>
      <c r="H1081">
        <v>3602.45</v>
      </c>
      <c r="I1081">
        <v>0</v>
      </c>
      <c r="J1081">
        <v>3.2518585636194031E-2</v>
      </c>
    </row>
    <row r="1082" spans="1:10" x14ac:dyDescent="0.3">
      <c r="A1082" t="s">
        <v>23</v>
      </c>
      <c r="B1082">
        <v>3</v>
      </c>
      <c r="C1082">
        <v>50</v>
      </c>
      <c r="D1082">
        <v>0.15</v>
      </c>
      <c r="E1082" t="s">
        <v>4</v>
      </c>
      <c r="F1082">
        <v>0</v>
      </c>
      <c r="G1082">
        <v>0</v>
      </c>
      <c r="H1082">
        <v>27.32</v>
      </c>
      <c r="J1082">
        <v>0</v>
      </c>
    </row>
    <row r="1083" spans="1:10" x14ac:dyDescent="0.3">
      <c r="A1083" t="s">
        <v>23</v>
      </c>
      <c r="B1083">
        <v>3</v>
      </c>
      <c r="C1083">
        <v>50</v>
      </c>
      <c r="D1083">
        <v>0.2</v>
      </c>
      <c r="E1083" t="s">
        <v>4</v>
      </c>
      <c r="F1083">
        <v>0</v>
      </c>
      <c r="G1083">
        <v>0</v>
      </c>
      <c r="H1083">
        <v>25.03</v>
      </c>
      <c r="J1083">
        <v>0</v>
      </c>
    </row>
    <row r="1084" spans="1:10" x14ac:dyDescent="0.3">
      <c r="A1084" t="s">
        <v>20</v>
      </c>
      <c r="B1084">
        <v>0</v>
      </c>
      <c r="C1084">
        <v>0</v>
      </c>
      <c r="D1084">
        <v>0.05</v>
      </c>
      <c r="E1084" t="s">
        <v>0</v>
      </c>
      <c r="F1084">
        <v>52458.02</v>
      </c>
      <c r="G1084">
        <v>0</v>
      </c>
      <c r="H1084">
        <v>690.3</v>
      </c>
      <c r="I1084">
        <v>5.5E-2</v>
      </c>
      <c r="J1084">
        <v>0</v>
      </c>
    </row>
    <row r="1085" spans="1:10" x14ac:dyDescent="0.3">
      <c r="A1085" t="s">
        <v>20</v>
      </c>
      <c r="B1085">
        <v>0</v>
      </c>
      <c r="C1085">
        <v>0</v>
      </c>
      <c r="D1085">
        <v>0.1</v>
      </c>
      <c r="E1085" t="s">
        <v>0</v>
      </c>
      <c r="F1085">
        <v>52458.02</v>
      </c>
      <c r="G1085">
        <v>0</v>
      </c>
      <c r="H1085">
        <v>695.43</v>
      </c>
      <c r="I1085">
        <v>0.96199999999999997</v>
      </c>
      <c r="J1085">
        <v>0</v>
      </c>
    </row>
    <row r="1086" spans="1:10" x14ac:dyDescent="0.3">
      <c r="A1086" t="s">
        <v>20</v>
      </c>
      <c r="B1086">
        <v>0</v>
      </c>
      <c r="C1086">
        <v>0</v>
      </c>
      <c r="D1086">
        <v>0.15</v>
      </c>
      <c r="E1086" t="s">
        <v>0</v>
      </c>
      <c r="F1086">
        <v>52458.02</v>
      </c>
      <c r="G1086">
        <v>0</v>
      </c>
      <c r="H1086">
        <v>695.37</v>
      </c>
      <c r="I1086">
        <v>0.999</v>
      </c>
      <c r="J1086">
        <v>0</v>
      </c>
    </row>
    <row r="1087" spans="1:10" x14ac:dyDescent="0.3">
      <c r="A1087" t="s">
        <v>20</v>
      </c>
      <c r="B1087">
        <v>0</v>
      </c>
      <c r="C1087">
        <v>0</v>
      </c>
      <c r="D1087">
        <v>0.2</v>
      </c>
      <c r="E1087" t="s">
        <v>0</v>
      </c>
      <c r="F1087">
        <v>52458.02</v>
      </c>
      <c r="G1087">
        <v>0</v>
      </c>
      <c r="H1087">
        <v>772.14</v>
      </c>
      <c r="I1087">
        <v>1</v>
      </c>
      <c r="J1087">
        <v>0</v>
      </c>
    </row>
    <row r="1088" spans="1:10" x14ac:dyDescent="0.3">
      <c r="A1088" t="s">
        <v>20</v>
      </c>
      <c r="B1088">
        <v>1</v>
      </c>
      <c r="C1088">
        <v>5</v>
      </c>
      <c r="D1088">
        <v>0.05</v>
      </c>
      <c r="E1088" t="s">
        <v>0</v>
      </c>
      <c r="F1088">
        <v>52458.02</v>
      </c>
      <c r="G1088">
        <v>0</v>
      </c>
      <c r="H1088">
        <v>2357.66</v>
      </c>
      <c r="I1088">
        <v>5.5E-2</v>
      </c>
      <c r="J1088">
        <v>0</v>
      </c>
    </row>
    <row r="1089" spans="1:10" x14ac:dyDescent="0.3">
      <c r="A1089" t="s">
        <v>20</v>
      </c>
      <c r="B1089">
        <v>1</v>
      </c>
      <c r="C1089">
        <v>5</v>
      </c>
      <c r="D1089">
        <v>0.1</v>
      </c>
      <c r="E1089" t="s">
        <v>0</v>
      </c>
      <c r="F1089">
        <v>52537.62</v>
      </c>
      <c r="G1089">
        <v>0</v>
      </c>
      <c r="H1089">
        <v>2260.38</v>
      </c>
      <c r="I1089">
        <v>0.65</v>
      </c>
      <c r="J1089">
        <v>1.5174038211889229E-3</v>
      </c>
    </row>
    <row r="1090" spans="1:10" x14ac:dyDescent="0.3">
      <c r="A1090" t="s">
        <v>20</v>
      </c>
      <c r="B1090">
        <v>1</v>
      </c>
      <c r="C1090">
        <v>5</v>
      </c>
      <c r="D1090">
        <v>0.15</v>
      </c>
      <c r="E1090" t="s">
        <v>0</v>
      </c>
      <c r="F1090">
        <v>52641.279999999999</v>
      </c>
      <c r="G1090">
        <v>0</v>
      </c>
      <c r="H1090">
        <v>2448.2199999999998</v>
      </c>
      <c r="I1090">
        <v>0.73299999999999998</v>
      </c>
      <c r="J1090">
        <v>3.4934601039078306E-3</v>
      </c>
    </row>
    <row r="1091" spans="1:10" x14ac:dyDescent="0.3">
      <c r="A1091" t="s">
        <v>20</v>
      </c>
      <c r="B1091">
        <v>1</v>
      </c>
      <c r="C1091">
        <v>5</v>
      </c>
      <c r="D1091">
        <v>0.2</v>
      </c>
      <c r="E1091" t="s">
        <v>1</v>
      </c>
      <c r="F1091">
        <v>52817.5</v>
      </c>
      <c r="G1091">
        <v>0.34</v>
      </c>
      <c r="H1091">
        <v>3606.58</v>
      </c>
      <c r="I1091">
        <v>0.26500000000000001</v>
      </c>
      <c r="J1091">
        <v>6.8527176588060179E-3</v>
      </c>
    </row>
    <row r="1092" spans="1:10" x14ac:dyDescent="0.3">
      <c r="A1092" t="s">
        <v>20</v>
      </c>
      <c r="B1092">
        <v>1</v>
      </c>
      <c r="C1092">
        <v>10</v>
      </c>
      <c r="D1092">
        <v>0.05</v>
      </c>
      <c r="E1092" t="s">
        <v>1</v>
      </c>
      <c r="F1092">
        <v>54370.83</v>
      </c>
      <c r="G1092">
        <v>3.6</v>
      </c>
      <c r="H1092">
        <v>3614.88</v>
      </c>
      <c r="I1092">
        <v>0</v>
      </c>
      <c r="J1092">
        <v>3.6463633206133217E-2</v>
      </c>
    </row>
    <row r="1093" spans="1:10" x14ac:dyDescent="0.3">
      <c r="A1093" t="s">
        <v>20</v>
      </c>
      <c r="B1093">
        <v>1</v>
      </c>
      <c r="C1093">
        <v>10</v>
      </c>
      <c r="D1093">
        <v>0.1</v>
      </c>
      <c r="E1093" t="s">
        <v>1</v>
      </c>
      <c r="F1093">
        <v>52682.93</v>
      </c>
      <c r="G1093">
        <v>0.28000000000000003</v>
      </c>
      <c r="H1093">
        <v>3600.78</v>
      </c>
      <c r="I1093">
        <v>0.192</v>
      </c>
      <c r="J1093">
        <v>4.2874283093414789E-3</v>
      </c>
    </row>
    <row r="1094" spans="1:10" x14ac:dyDescent="0.3">
      <c r="A1094" t="s">
        <v>20</v>
      </c>
      <c r="B1094">
        <v>1</v>
      </c>
      <c r="C1094">
        <v>10</v>
      </c>
      <c r="D1094">
        <v>0.15</v>
      </c>
      <c r="E1094" t="s">
        <v>1</v>
      </c>
      <c r="F1094">
        <v>54213.01</v>
      </c>
      <c r="G1094">
        <v>3.07</v>
      </c>
      <c r="H1094">
        <v>3603.43</v>
      </c>
      <c r="I1094">
        <v>0.71099999999999997</v>
      </c>
      <c r="J1094">
        <v>3.3455132313419567E-2</v>
      </c>
    </row>
    <row r="1095" spans="1:10" x14ac:dyDescent="0.3">
      <c r="A1095" t="s">
        <v>20</v>
      </c>
      <c r="B1095">
        <v>1</v>
      </c>
      <c r="C1095">
        <v>10</v>
      </c>
      <c r="D1095">
        <v>0.2</v>
      </c>
      <c r="E1095" t="s">
        <v>1</v>
      </c>
      <c r="F1095">
        <v>52884.44</v>
      </c>
      <c r="G1095">
        <v>0.4</v>
      </c>
      <c r="H1095">
        <v>3600.45</v>
      </c>
      <c r="I1095">
        <v>2.3E-2</v>
      </c>
      <c r="J1095">
        <v>8.1287856461225161E-3</v>
      </c>
    </row>
    <row r="1096" spans="1:10" x14ac:dyDescent="0.3">
      <c r="A1096" t="s">
        <v>20</v>
      </c>
      <c r="B1096">
        <v>1</v>
      </c>
      <c r="C1096">
        <v>25</v>
      </c>
      <c r="D1096">
        <v>0.05</v>
      </c>
      <c r="E1096" t="s">
        <v>1</v>
      </c>
      <c r="F1096">
        <v>52750.3</v>
      </c>
      <c r="G1096">
        <v>0.62</v>
      </c>
      <c r="H1096">
        <v>3622.13</v>
      </c>
      <c r="I1096">
        <v>5.0000000000000001E-3</v>
      </c>
      <c r="J1096">
        <v>5.5716933273501912E-3</v>
      </c>
    </row>
    <row r="1097" spans="1:10" x14ac:dyDescent="0.3">
      <c r="A1097" t="s">
        <v>20</v>
      </c>
      <c r="B1097">
        <v>1</v>
      </c>
      <c r="C1097">
        <v>25</v>
      </c>
      <c r="D1097">
        <v>0.1</v>
      </c>
      <c r="E1097" t="s">
        <v>1</v>
      </c>
      <c r="F1097">
        <v>60185.39</v>
      </c>
      <c r="G1097">
        <v>13.59</v>
      </c>
      <c r="H1097">
        <v>3600.6</v>
      </c>
      <c r="I1097">
        <v>0</v>
      </c>
      <c r="J1097">
        <v>0.14730578851432075</v>
      </c>
    </row>
    <row r="1098" spans="1:10" x14ac:dyDescent="0.3">
      <c r="A1098" t="s">
        <v>20</v>
      </c>
      <c r="B1098">
        <v>1</v>
      </c>
      <c r="C1098">
        <v>25</v>
      </c>
      <c r="D1098">
        <v>0.15</v>
      </c>
      <c r="E1098" t="s">
        <v>1</v>
      </c>
      <c r="F1098">
        <v>53493.45</v>
      </c>
      <c r="G1098">
        <v>1.69</v>
      </c>
      <c r="H1098">
        <v>3607.15</v>
      </c>
      <c r="I1098">
        <v>0</v>
      </c>
      <c r="J1098">
        <v>1.9738259278562209E-2</v>
      </c>
    </row>
    <row r="1099" spans="1:10" x14ac:dyDescent="0.3">
      <c r="A1099" t="s">
        <v>20</v>
      </c>
      <c r="B1099">
        <v>1</v>
      </c>
      <c r="C1099">
        <v>25</v>
      </c>
      <c r="D1099">
        <v>0.2</v>
      </c>
      <c r="E1099" t="s">
        <v>1</v>
      </c>
      <c r="F1099">
        <v>52904.69</v>
      </c>
      <c r="G1099">
        <v>0.34</v>
      </c>
      <c r="H1099">
        <v>3600.34</v>
      </c>
      <c r="I1099">
        <v>2.3E-2</v>
      </c>
      <c r="J1099">
        <v>8.5148086031459069E-3</v>
      </c>
    </row>
    <row r="1100" spans="1:10" x14ac:dyDescent="0.3">
      <c r="A1100" t="s">
        <v>20</v>
      </c>
      <c r="B1100">
        <v>1</v>
      </c>
      <c r="C1100">
        <v>50</v>
      </c>
      <c r="D1100">
        <v>0.05</v>
      </c>
      <c r="E1100" t="s">
        <v>1</v>
      </c>
      <c r="F1100">
        <v>53223.28</v>
      </c>
      <c r="G1100">
        <v>1.51</v>
      </c>
      <c r="H1100">
        <v>3604.59</v>
      </c>
      <c r="I1100">
        <v>0</v>
      </c>
      <c r="J1100">
        <v>1.4588045831695595E-2</v>
      </c>
    </row>
    <row r="1101" spans="1:10" x14ac:dyDescent="0.3">
      <c r="A1101" t="s">
        <v>20</v>
      </c>
      <c r="B1101">
        <v>1</v>
      </c>
      <c r="C1101">
        <v>50</v>
      </c>
      <c r="D1101">
        <v>0.1</v>
      </c>
      <c r="E1101" t="s">
        <v>1</v>
      </c>
      <c r="F1101">
        <v>52654.97</v>
      </c>
      <c r="G1101">
        <v>0.26</v>
      </c>
      <c r="H1101">
        <v>3600.64</v>
      </c>
      <c r="I1101">
        <v>0</v>
      </c>
      <c r="J1101">
        <v>3.7544306857180132E-3</v>
      </c>
    </row>
    <row r="1102" spans="1:10" x14ac:dyDescent="0.3">
      <c r="A1102" t="s">
        <v>20</v>
      </c>
      <c r="B1102">
        <v>1</v>
      </c>
      <c r="C1102">
        <v>50</v>
      </c>
      <c r="D1102">
        <v>0.15</v>
      </c>
      <c r="E1102" t="s">
        <v>1</v>
      </c>
      <c r="F1102">
        <v>54287.15</v>
      </c>
      <c r="G1102">
        <v>3.17</v>
      </c>
      <c r="H1102">
        <v>3605.79</v>
      </c>
      <c r="I1102">
        <v>0</v>
      </c>
      <c r="J1102">
        <v>3.4868452907677483E-2</v>
      </c>
    </row>
    <row r="1103" spans="1:10" x14ac:dyDescent="0.3">
      <c r="A1103" t="s">
        <v>20</v>
      </c>
      <c r="B1103">
        <v>1</v>
      </c>
      <c r="C1103">
        <v>50</v>
      </c>
      <c r="D1103">
        <v>0.2</v>
      </c>
      <c r="E1103" t="s">
        <v>1</v>
      </c>
      <c r="F1103">
        <v>53647.37</v>
      </c>
      <c r="G1103">
        <v>1.88</v>
      </c>
      <c r="H1103">
        <v>3690.33</v>
      </c>
      <c r="I1103">
        <v>0</v>
      </c>
      <c r="J1103">
        <v>2.26724150091826E-2</v>
      </c>
    </row>
    <row r="1104" spans="1:10" x14ac:dyDescent="0.3">
      <c r="A1104" t="s">
        <v>20</v>
      </c>
      <c r="B1104">
        <v>2</v>
      </c>
      <c r="C1104">
        <v>5</v>
      </c>
      <c r="D1104">
        <v>0.05</v>
      </c>
      <c r="E1104" t="s">
        <v>0</v>
      </c>
      <c r="F1104">
        <v>52458.02</v>
      </c>
      <c r="G1104">
        <v>0</v>
      </c>
      <c r="H1104">
        <v>2395.7800000000002</v>
      </c>
      <c r="I1104">
        <v>5.5E-2</v>
      </c>
      <c r="J1104">
        <v>0</v>
      </c>
    </row>
    <row r="1105" spans="1:10" x14ac:dyDescent="0.3">
      <c r="A1105" t="s">
        <v>20</v>
      </c>
      <c r="B1105">
        <v>2</v>
      </c>
      <c r="C1105">
        <v>5</v>
      </c>
      <c r="D1105">
        <v>0.1</v>
      </c>
      <c r="E1105" t="s">
        <v>0</v>
      </c>
      <c r="F1105">
        <v>52510.42</v>
      </c>
      <c r="G1105">
        <v>0</v>
      </c>
      <c r="H1105">
        <v>2221.85</v>
      </c>
      <c r="I1105">
        <v>0.83899999999999997</v>
      </c>
      <c r="J1105">
        <v>9.9889397274233183E-4</v>
      </c>
    </row>
    <row r="1106" spans="1:10" x14ac:dyDescent="0.3">
      <c r="A1106" t="s">
        <v>20</v>
      </c>
      <c r="B1106">
        <v>2</v>
      </c>
      <c r="C1106">
        <v>5</v>
      </c>
      <c r="D1106">
        <v>0.15</v>
      </c>
      <c r="E1106" t="s">
        <v>0</v>
      </c>
      <c r="F1106">
        <v>52570.81</v>
      </c>
      <c r="G1106">
        <v>0</v>
      </c>
      <c r="H1106">
        <v>2846.17</v>
      </c>
      <c r="I1106">
        <v>0.77800000000000002</v>
      </c>
      <c r="J1106">
        <v>2.1501002134658442E-3</v>
      </c>
    </row>
    <row r="1107" spans="1:10" x14ac:dyDescent="0.3">
      <c r="A1107" t="s">
        <v>20</v>
      </c>
      <c r="B1107">
        <v>2</v>
      </c>
      <c r="C1107">
        <v>5</v>
      </c>
      <c r="D1107">
        <v>0.2</v>
      </c>
      <c r="E1107" t="s">
        <v>0</v>
      </c>
      <c r="F1107">
        <v>52584.34</v>
      </c>
      <c r="G1107">
        <v>0</v>
      </c>
      <c r="H1107">
        <v>2061.7800000000002</v>
      </c>
      <c r="I1107">
        <v>0.67</v>
      </c>
      <c r="J1107">
        <v>2.4080207373438078E-3</v>
      </c>
    </row>
    <row r="1108" spans="1:10" x14ac:dyDescent="0.3">
      <c r="A1108" t="s">
        <v>20</v>
      </c>
      <c r="B1108">
        <v>2</v>
      </c>
      <c r="C1108">
        <v>10</v>
      </c>
      <c r="D1108">
        <v>0.05</v>
      </c>
      <c r="E1108" t="s">
        <v>1</v>
      </c>
      <c r="F1108">
        <v>52615.86</v>
      </c>
      <c r="G1108">
        <v>0.36</v>
      </c>
      <c r="H1108">
        <v>3602.29</v>
      </c>
      <c r="I1108">
        <v>0</v>
      </c>
      <c r="J1108">
        <v>3.0088821499554275E-3</v>
      </c>
    </row>
    <row r="1109" spans="1:10" x14ac:dyDescent="0.3">
      <c r="A1109" t="s">
        <v>20</v>
      </c>
      <c r="B1109">
        <v>2</v>
      </c>
      <c r="C1109">
        <v>10</v>
      </c>
      <c r="D1109">
        <v>0.1</v>
      </c>
      <c r="E1109" t="s">
        <v>1</v>
      </c>
      <c r="F1109">
        <v>52584.34</v>
      </c>
      <c r="G1109">
        <v>0.05</v>
      </c>
      <c r="H1109">
        <v>3616.64</v>
      </c>
      <c r="I1109">
        <v>2.5000000000000001E-2</v>
      </c>
      <c r="J1109">
        <v>2.4080207373438078E-3</v>
      </c>
    </row>
    <row r="1110" spans="1:10" x14ac:dyDescent="0.3">
      <c r="A1110" t="s">
        <v>20</v>
      </c>
      <c r="B1110">
        <v>2</v>
      </c>
      <c r="C1110">
        <v>10</v>
      </c>
      <c r="D1110">
        <v>0.15</v>
      </c>
      <c r="E1110" t="s">
        <v>1</v>
      </c>
      <c r="F1110">
        <v>52805.61</v>
      </c>
      <c r="G1110">
        <v>0.41</v>
      </c>
      <c r="H1110">
        <v>3604.89</v>
      </c>
      <c r="I1110">
        <v>0</v>
      </c>
      <c r="J1110">
        <v>6.6260602287315784E-3</v>
      </c>
    </row>
    <row r="1111" spans="1:10" x14ac:dyDescent="0.3">
      <c r="A1111" t="s">
        <v>20</v>
      </c>
      <c r="B1111">
        <v>2</v>
      </c>
      <c r="C1111">
        <v>10</v>
      </c>
      <c r="D1111">
        <v>0.2</v>
      </c>
      <c r="E1111" t="s">
        <v>1</v>
      </c>
      <c r="F1111">
        <v>52868.66</v>
      </c>
      <c r="G1111">
        <v>0.25</v>
      </c>
      <c r="H1111">
        <v>3604.13</v>
      </c>
      <c r="I1111">
        <v>0</v>
      </c>
      <c r="J1111">
        <v>7.8279736825752622E-3</v>
      </c>
    </row>
    <row r="1112" spans="1:10" x14ac:dyDescent="0.3">
      <c r="A1112" t="s">
        <v>20</v>
      </c>
      <c r="B1112">
        <v>2</v>
      </c>
      <c r="C1112">
        <v>25</v>
      </c>
      <c r="D1112">
        <v>0.05</v>
      </c>
      <c r="E1112" t="s">
        <v>0</v>
      </c>
      <c r="F1112">
        <v>52556.31</v>
      </c>
      <c r="G1112">
        <v>0</v>
      </c>
      <c r="H1112">
        <v>3448.92</v>
      </c>
      <c r="I1112">
        <v>0</v>
      </c>
      <c r="J1112">
        <v>1.8736887133750102E-3</v>
      </c>
    </row>
    <row r="1113" spans="1:10" x14ac:dyDescent="0.3">
      <c r="A1113" t="s">
        <v>20</v>
      </c>
      <c r="B1113">
        <v>2</v>
      </c>
      <c r="C1113">
        <v>25</v>
      </c>
      <c r="D1113">
        <v>0.1</v>
      </c>
      <c r="E1113" t="s">
        <v>1</v>
      </c>
      <c r="F1113">
        <v>52654.97</v>
      </c>
      <c r="G1113">
        <v>0.13</v>
      </c>
      <c r="H1113">
        <v>3611.24</v>
      </c>
      <c r="I1113">
        <v>0</v>
      </c>
      <c r="J1113">
        <v>3.7544306857180132E-3</v>
      </c>
    </row>
    <row r="1114" spans="1:10" x14ac:dyDescent="0.3">
      <c r="A1114" t="s">
        <v>20</v>
      </c>
      <c r="B1114">
        <v>2</v>
      </c>
      <c r="C1114">
        <v>25</v>
      </c>
      <c r="D1114">
        <v>0.15</v>
      </c>
      <c r="E1114" t="s">
        <v>1</v>
      </c>
      <c r="F1114">
        <v>52773.35</v>
      </c>
      <c r="G1114">
        <v>0.08</v>
      </c>
      <c r="H1114">
        <v>3600.49</v>
      </c>
      <c r="I1114">
        <v>0</v>
      </c>
      <c r="J1114">
        <v>6.0110922981844173E-3</v>
      </c>
    </row>
    <row r="1115" spans="1:10" x14ac:dyDescent="0.3">
      <c r="A1115" t="s">
        <v>20</v>
      </c>
      <c r="B1115">
        <v>2</v>
      </c>
      <c r="C1115">
        <v>25</v>
      </c>
      <c r="D1115">
        <v>0.2</v>
      </c>
      <c r="E1115" t="s">
        <v>1</v>
      </c>
      <c r="F1115">
        <v>52887.39</v>
      </c>
      <c r="G1115">
        <v>0.11</v>
      </c>
      <c r="H1115">
        <v>3601.12</v>
      </c>
      <c r="I1115">
        <v>0</v>
      </c>
      <c r="J1115">
        <v>8.1850210892444597E-3</v>
      </c>
    </row>
    <row r="1116" spans="1:10" x14ac:dyDescent="0.3">
      <c r="A1116" t="s">
        <v>20</v>
      </c>
      <c r="B1116">
        <v>2</v>
      </c>
      <c r="C1116">
        <v>50</v>
      </c>
      <c r="D1116">
        <v>0.05</v>
      </c>
      <c r="E1116" t="s">
        <v>1</v>
      </c>
      <c r="F1116">
        <v>52556.31</v>
      </c>
      <c r="G1116">
        <v>0.05</v>
      </c>
      <c r="H1116">
        <v>3601.88</v>
      </c>
      <c r="I1116">
        <v>0</v>
      </c>
      <c r="J1116">
        <v>1.8736887133750102E-3</v>
      </c>
    </row>
    <row r="1117" spans="1:10" x14ac:dyDescent="0.3">
      <c r="A1117" t="s">
        <v>20</v>
      </c>
      <c r="B1117">
        <v>2</v>
      </c>
      <c r="C1117">
        <v>50</v>
      </c>
      <c r="D1117">
        <v>0.1</v>
      </c>
      <c r="E1117" t="s">
        <v>1</v>
      </c>
      <c r="F1117">
        <v>52648.3</v>
      </c>
      <c r="G1117">
        <v>0.06</v>
      </c>
      <c r="H1117">
        <v>3601.25</v>
      </c>
      <c r="I1117">
        <v>0</v>
      </c>
      <c r="J1117">
        <v>3.6272813956761407E-3</v>
      </c>
    </row>
    <row r="1118" spans="1:10" x14ac:dyDescent="0.3">
      <c r="A1118" t="s">
        <v>20</v>
      </c>
      <c r="B1118">
        <v>2</v>
      </c>
      <c r="C1118">
        <v>50</v>
      </c>
      <c r="D1118">
        <v>0.15</v>
      </c>
      <c r="E1118" t="s">
        <v>1</v>
      </c>
      <c r="F1118">
        <v>52773.35</v>
      </c>
      <c r="G1118">
        <v>0.09</v>
      </c>
      <c r="H1118">
        <v>3600.69</v>
      </c>
      <c r="I1118">
        <v>0</v>
      </c>
      <c r="J1118">
        <v>6.0110922981844173E-3</v>
      </c>
    </row>
    <row r="1119" spans="1:10" x14ac:dyDescent="0.3">
      <c r="A1119" t="s">
        <v>20</v>
      </c>
      <c r="B1119">
        <v>2</v>
      </c>
      <c r="C1119">
        <v>50</v>
      </c>
      <c r="D1119">
        <v>0.2</v>
      </c>
      <c r="E1119" t="s">
        <v>0</v>
      </c>
      <c r="F1119">
        <v>52868.66</v>
      </c>
      <c r="G1119">
        <v>0</v>
      </c>
      <c r="H1119">
        <v>1794.73</v>
      </c>
      <c r="I1119">
        <v>0</v>
      </c>
      <c r="J1119">
        <v>7.8279736825752622E-3</v>
      </c>
    </row>
    <row r="1120" spans="1:10" x14ac:dyDescent="0.3">
      <c r="A1120" t="s">
        <v>20</v>
      </c>
      <c r="B1120">
        <v>3</v>
      </c>
      <c r="C1120">
        <v>0</v>
      </c>
      <c r="D1120">
        <v>0.05</v>
      </c>
      <c r="E1120" t="s">
        <v>0</v>
      </c>
      <c r="F1120">
        <v>52648.3</v>
      </c>
      <c r="G1120">
        <v>0</v>
      </c>
      <c r="H1120">
        <v>1067.53</v>
      </c>
      <c r="I1120">
        <v>0</v>
      </c>
      <c r="J1120">
        <v>3.6272813956761407E-3</v>
      </c>
    </row>
    <row r="1121" spans="1:10" x14ac:dyDescent="0.3">
      <c r="A1121" t="s">
        <v>20</v>
      </c>
      <c r="B1121">
        <v>3</v>
      </c>
      <c r="C1121">
        <v>0</v>
      </c>
      <c r="D1121">
        <v>0.1</v>
      </c>
      <c r="E1121" t="s">
        <v>0</v>
      </c>
      <c r="F1121">
        <v>52868.66</v>
      </c>
      <c r="G1121">
        <v>0</v>
      </c>
      <c r="H1121">
        <v>561.51</v>
      </c>
      <c r="I1121">
        <v>0</v>
      </c>
      <c r="J1121">
        <v>7.8279736825752622E-3</v>
      </c>
    </row>
    <row r="1122" spans="1:10" x14ac:dyDescent="0.3">
      <c r="A1122" t="s">
        <v>20</v>
      </c>
      <c r="B1122">
        <v>3</v>
      </c>
      <c r="C1122">
        <v>0</v>
      </c>
      <c r="D1122">
        <v>0.15</v>
      </c>
      <c r="E1122" t="s">
        <v>4</v>
      </c>
      <c r="F1122">
        <v>0</v>
      </c>
      <c r="G1122">
        <v>0</v>
      </c>
      <c r="H1122">
        <v>75.069999999999993</v>
      </c>
      <c r="J1122">
        <v>0</v>
      </c>
    </row>
    <row r="1123" spans="1:10" x14ac:dyDescent="0.3">
      <c r="A1123" t="s">
        <v>20</v>
      </c>
      <c r="B1123">
        <v>3</v>
      </c>
      <c r="C1123">
        <v>0</v>
      </c>
      <c r="D1123">
        <v>0.2</v>
      </c>
      <c r="E1123" t="s">
        <v>4</v>
      </c>
      <c r="F1123">
        <v>0</v>
      </c>
      <c r="G1123">
        <v>0</v>
      </c>
      <c r="H1123">
        <v>28.19</v>
      </c>
      <c r="J1123">
        <v>0</v>
      </c>
    </row>
    <row r="1124" spans="1:10" x14ac:dyDescent="0.3">
      <c r="A1124" t="s">
        <v>20</v>
      </c>
      <c r="B1124">
        <v>3</v>
      </c>
      <c r="C1124">
        <v>10</v>
      </c>
      <c r="D1124">
        <v>0.05</v>
      </c>
      <c r="E1124" t="s">
        <v>0</v>
      </c>
      <c r="F1124">
        <v>52648.3</v>
      </c>
      <c r="G1124">
        <v>0</v>
      </c>
      <c r="H1124">
        <v>599.79999999999995</v>
      </c>
      <c r="I1124">
        <v>0</v>
      </c>
      <c r="J1124">
        <v>3.6272813956761407E-3</v>
      </c>
    </row>
    <row r="1125" spans="1:10" x14ac:dyDescent="0.3">
      <c r="A1125" t="s">
        <v>20</v>
      </c>
      <c r="B1125">
        <v>3</v>
      </c>
      <c r="C1125">
        <v>10</v>
      </c>
      <c r="D1125">
        <v>0.1</v>
      </c>
      <c r="E1125" t="s">
        <v>0</v>
      </c>
      <c r="F1125">
        <v>52868.66</v>
      </c>
      <c r="G1125">
        <v>0</v>
      </c>
      <c r="H1125">
        <v>925.12</v>
      </c>
      <c r="I1125">
        <v>0</v>
      </c>
      <c r="J1125">
        <v>7.8279736825752622E-3</v>
      </c>
    </row>
    <row r="1126" spans="1:10" x14ac:dyDescent="0.3">
      <c r="A1126" t="s">
        <v>20</v>
      </c>
      <c r="B1126">
        <v>3</v>
      </c>
      <c r="C1126">
        <v>10</v>
      </c>
      <c r="D1126">
        <v>0.15</v>
      </c>
      <c r="E1126" t="s">
        <v>4</v>
      </c>
      <c r="F1126">
        <v>0</v>
      </c>
      <c r="G1126">
        <v>0</v>
      </c>
      <c r="H1126">
        <v>24.62</v>
      </c>
      <c r="J1126">
        <v>0</v>
      </c>
    </row>
    <row r="1127" spans="1:10" x14ac:dyDescent="0.3">
      <c r="A1127" t="s">
        <v>20</v>
      </c>
      <c r="B1127">
        <v>3</v>
      </c>
      <c r="C1127">
        <v>10</v>
      </c>
      <c r="D1127">
        <v>0.2</v>
      </c>
      <c r="E1127" t="s">
        <v>4</v>
      </c>
      <c r="F1127">
        <v>0</v>
      </c>
      <c r="G1127">
        <v>0</v>
      </c>
      <c r="H1127">
        <v>24.39</v>
      </c>
      <c r="J1127">
        <v>0</v>
      </c>
    </row>
    <row r="1128" spans="1:10" x14ac:dyDescent="0.3">
      <c r="A1128" t="s">
        <v>20</v>
      </c>
      <c r="B1128">
        <v>3</v>
      </c>
      <c r="C1128">
        <v>25</v>
      </c>
      <c r="D1128">
        <v>0.05</v>
      </c>
      <c r="E1128" t="s">
        <v>0</v>
      </c>
      <c r="F1128">
        <v>52648.3</v>
      </c>
      <c r="G1128">
        <v>0</v>
      </c>
      <c r="H1128">
        <v>970.86</v>
      </c>
      <c r="I1128">
        <v>0</v>
      </c>
      <c r="J1128">
        <v>3.6272813956761407E-3</v>
      </c>
    </row>
    <row r="1129" spans="1:10" x14ac:dyDescent="0.3">
      <c r="A1129" t="s">
        <v>20</v>
      </c>
      <c r="B1129">
        <v>3</v>
      </c>
      <c r="C1129">
        <v>25</v>
      </c>
      <c r="D1129">
        <v>0.1</v>
      </c>
      <c r="E1129" t="s">
        <v>0</v>
      </c>
      <c r="F1129">
        <v>52868.66</v>
      </c>
      <c r="G1129">
        <v>0</v>
      </c>
      <c r="H1129">
        <v>751.88</v>
      </c>
      <c r="I1129">
        <v>0</v>
      </c>
      <c r="J1129">
        <v>7.8279736825752622E-3</v>
      </c>
    </row>
    <row r="1130" spans="1:10" x14ac:dyDescent="0.3">
      <c r="A1130" t="s">
        <v>20</v>
      </c>
      <c r="B1130">
        <v>3</v>
      </c>
      <c r="C1130">
        <v>25</v>
      </c>
      <c r="D1130">
        <v>0.15</v>
      </c>
      <c r="E1130" t="s">
        <v>4</v>
      </c>
      <c r="F1130">
        <v>0</v>
      </c>
      <c r="G1130">
        <v>0</v>
      </c>
      <c r="H1130">
        <v>26.92</v>
      </c>
      <c r="J1130">
        <v>0</v>
      </c>
    </row>
    <row r="1131" spans="1:10" x14ac:dyDescent="0.3">
      <c r="A1131" t="s">
        <v>20</v>
      </c>
      <c r="B1131">
        <v>3</v>
      </c>
      <c r="C1131">
        <v>25</v>
      </c>
      <c r="D1131">
        <v>0.2</v>
      </c>
      <c r="E1131" t="s">
        <v>4</v>
      </c>
      <c r="F1131">
        <v>0</v>
      </c>
      <c r="G1131">
        <v>0</v>
      </c>
      <c r="H1131">
        <v>61.42</v>
      </c>
      <c r="J1131">
        <v>0</v>
      </c>
    </row>
    <row r="1132" spans="1:10" x14ac:dyDescent="0.3">
      <c r="A1132" t="s">
        <v>20</v>
      </c>
      <c r="B1132">
        <v>3</v>
      </c>
      <c r="C1132">
        <v>50</v>
      </c>
      <c r="D1132">
        <v>0.05</v>
      </c>
      <c r="E1132" t="s">
        <v>0</v>
      </c>
      <c r="F1132">
        <v>52648.3</v>
      </c>
      <c r="G1132">
        <v>0</v>
      </c>
      <c r="H1132">
        <v>666.93</v>
      </c>
      <c r="I1132">
        <v>0</v>
      </c>
      <c r="J1132">
        <v>3.6272813956761407E-3</v>
      </c>
    </row>
    <row r="1133" spans="1:10" x14ac:dyDescent="0.3">
      <c r="A1133" t="s">
        <v>20</v>
      </c>
      <c r="B1133">
        <v>3</v>
      </c>
      <c r="C1133">
        <v>50</v>
      </c>
      <c r="D1133">
        <v>0.1</v>
      </c>
      <c r="E1133" t="s">
        <v>0</v>
      </c>
      <c r="F1133">
        <v>52868.66</v>
      </c>
      <c r="G1133">
        <v>0</v>
      </c>
      <c r="H1133">
        <v>485.13</v>
      </c>
      <c r="I1133">
        <v>0</v>
      </c>
      <c r="J1133">
        <v>7.8279736825752622E-3</v>
      </c>
    </row>
    <row r="1134" spans="1:10" x14ac:dyDescent="0.3">
      <c r="A1134" t="s">
        <v>20</v>
      </c>
      <c r="B1134">
        <v>3</v>
      </c>
      <c r="C1134">
        <v>50</v>
      </c>
      <c r="D1134">
        <v>0.15</v>
      </c>
      <c r="E1134" t="s">
        <v>4</v>
      </c>
      <c r="F1134">
        <v>0</v>
      </c>
      <c r="G1134">
        <v>0</v>
      </c>
      <c r="H1134">
        <v>24.8</v>
      </c>
      <c r="J1134">
        <v>0</v>
      </c>
    </row>
    <row r="1135" spans="1:10" x14ac:dyDescent="0.3">
      <c r="A1135" t="s">
        <v>20</v>
      </c>
      <c r="B1135">
        <v>3</v>
      </c>
      <c r="C1135">
        <v>50</v>
      </c>
      <c r="D1135">
        <v>0.2</v>
      </c>
      <c r="E1135" t="s">
        <v>4</v>
      </c>
      <c r="F1135">
        <v>0</v>
      </c>
      <c r="G1135">
        <v>0</v>
      </c>
      <c r="H1135">
        <v>26.43</v>
      </c>
      <c r="J1135">
        <v>0</v>
      </c>
    </row>
  </sheetData>
  <sortState xmlns:xlrd2="http://schemas.microsoft.com/office/spreadsheetml/2017/richdata2" ref="Q49:AA503">
    <sortCondition ref="Q49:Q503"/>
    <sortCondition ref="R49:R503"/>
    <sortCondition ref="S49:S503"/>
    <sortCondition ref="T49:T503"/>
  </sortState>
  <mergeCells count="19">
    <mergeCell ref="AG26:AG29"/>
    <mergeCell ref="AS26:AS29"/>
    <mergeCell ref="AG30:AG33"/>
    <mergeCell ref="AS30:AS33"/>
    <mergeCell ref="AG34:AG37"/>
    <mergeCell ref="AS34:AS37"/>
    <mergeCell ref="AG13:AG16"/>
    <mergeCell ref="AS13:AS16"/>
    <mergeCell ref="AG20:AN20"/>
    <mergeCell ref="AS20:AZ20"/>
    <mergeCell ref="AG22:AG25"/>
    <mergeCell ref="AS22:AS25"/>
    <mergeCell ref="AG9:AG12"/>
    <mergeCell ref="AS9:AS12"/>
    <mergeCell ref="Q1:AA1"/>
    <mergeCell ref="AG2:AN2"/>
    <mergeCell ref="AS2:AZ2"/>
    <mergeCell ref="AG5:AG8"/>
    <mergeCell ref="AS5:AS8"/>
  </mergeCells>
  <pageMargins left="0.511811024" right="0.511811024" top="0.78740157499999996" bottom="0.78740157499999996" header="0.31496062000000002" footer="0.3149606200000000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E056C0-6E77-43B4-8959-10D86A5C9CF5}">
  <dimension ref="A1:XCS4123"/>
  <sheetViews>
    <sheetView zoomScale="95" zoomScaleNormal="95" workbookViewId="0">
      <selection activeCell="J9" sqref="J9"/>
    </sheetView>
  </sheetViews>
  <sheetFormatPr defaultRowHeight="14.4" x14ac:dyDescent="0.3"/>
  <cols>
    <col min="1" max="1" width="11.44140625" bestFit="1" customWidth="1"/>
    <col min="2" max="2" width="13" hidden="1" customWidth="1"/>
    <col min="3" max="3" width="20.21875" bestFit="1" customWidth="1"/>
    <col min="4" max="5" width="9.77734375" customWidth="1"/>
    <col min="6" max="6" width="9.77734375" hidden="1" customWidth="1"/>
    <col min="7" max="7" width="13.5546875" customWidth="1"/>
    <col min="8" max="8" width="10.77734375" customWidth="1"/>
    <col min="9" max="9" width="9.77734375" customWidth="1"/>
    <col min="10" max="10" width="11.6640625" customWidth="1"/>
    <col min="11" max="12" width="10.77734375" customWidth="1"/>
    <col min="13" max="14" width="11.77734375" customWidth="1"/>
    <col min="15" max="15" width="10.77734375" customWidth="1"/>
  </cols>
  <sheetData>
    <row r="1" spans="1:15" x14ac:dyDescent="0.3">
      <c r="A1" s="87" t="s">
        <v>25</v>
      </c>
      <c r="B1" s="87" t="s">
        <v>1933</v>
      </c>
      <c r="C1" s="87" t="s">
        <v>26</v>
      </c>
      <c r="D1" s="87" t="s">
        <v>10</v>
      </c>
      <c r="E1" s="87" t="s">
        <v>9</v>
      </c>
      <c r="F1" s="87" t="s">
        <v>8</v>
      </c>
      <c r="G1" s="87" t="s">
        <v>7</v>
      </c>
      <c r="H1" s="87" t="s">
        <v>1929</v>
      </c>
      <c r="I1" s="87" t="s">
        <v>6</v>
      </c>
      <c r="J1" s="87" t="s">
        <v>543</v>
      </c>
      <c r="K1" s="87" t="s">
        <v>5</v>
      </c>
      <c r="L1" s="87" t="s">
        <v>32</v>
      </c>
      <c r="M1" s="114" t="s">
        <v>545</v>
      </c>
      <c r="N1" s="93" t="s">
        <v>546</v>
      </c>
      <c r="O1" s="78"/>
    </row>
    <row r="2" spans="1:15" x14ac:dyDescent="0.3">
      <c r="A2" s="20" t="s">
        <v>534</v>
      </c>
      <c r="B2" s="66">
        <v>0</v>
      </c>
      <c r="C2" s="82" t="str">
        <f t="shared" ref="C2:C65" si="0">IF(B2=0,"Deterministic",IF(B2=1,"Cardinality-constrained",IF(B2=2,"Knapsack","Factor Model")))</f>
        <v>Deterministic</v>
      </c>
      <c r="D2" s="20">
        <v>0</v>
      </c>
      <c r="E2" s="20">
        <v>0.05</v>
      </c>
      <c r="F2" s="89" t="s">
        <v>0</v>
      </c>
      <c r="G2" s="89">
        <v>831</v>
      </c>
      <c r="H2" s="110">
        <v>2.4125452352231603E-3</v>
      </c>
      <c r="I2" s="118">
        <v>5.1212900000000001</v>
      </c>
      <c r="J2">
        <v>0</v>
      </c>
      <c r="K2" s="100">
        <v>1</v>
      </c>
      <c r="L2" s="111">
        <v>2.4125452352230514E-3</v>
      </c>
      <c r="M2" s="115">
        <v>829</v>
      </c>
      <c r="N2" s="102">
        <v>829</v>
      </c>
      <c r="O2" s="84"/>
    </row>
    <row r="3" spans="1:15" x14ac:dyDescent="0.3">
      <c r="A3" s="20" t="s">
        <v>534</v>
      </c>
      <c r="B3" s="20">
        <v>0</v>
      </c>
      <c r="C3" s="82" t="str">
        <f t="shared" si="0"/>
        <v>Deterministic</v>
      </c>
      <c r="D3" s="20">
        <v>0</v>
      </c>
      <c r="E3" s="20">
        <v>0.1</v>
      </c>
      <c r="F3" s="89" t="s">
        <v>0</v>
      </c>
      <c r="G3" s="89">
        <v>831</v>
      </c>
      <c r="H3" s="110">
        <v>2.4125452352231603E-3</v>
      </c>
      <c r="I3" s="118">
        <v>3.8572199999999999</v>
      </c>
      <c r="J3">
        <v>0</v>
      </c>
      <c r="K3" s="100">
        <v>1</v>
      </c>
      <c r="L3" s="111">
        <v>2.4125452352230514E-3</v>
      </c>
      <c r="M3" s="115">
        <v>829</v>
      </c>
      <c r="N3" s="102">
        <v>829</v>
      </c>
      <c r="O3" s="84"/>
    </row>
    <row r="4" spans="1:15" x14ac:dyDescent="0.3">
      <c r="A4" s="20" t="s">
        <v>534</v>
      </c>
      <c r="B4" s="66">
        <v>0</v>
      </c>
      <c r="C4" s="82" t="str">
        <f t="shared" si="0"/>
        <v>Deterministic</v>
      </c>
      <c r="D4" s="20">
        <v>0</v>
      </c>
      <c r="E4" s="20">
        <v>0.15</v>
      </c>
      <c r="F4" s="89" t="s">
        <v>0</v>
      </c>
      <c r="G4" s="89">
        <v>842</v>
      </c>
      <c r="H4" s="110">
        <v>1.5681544028950542E-2</v>
      </c>
      <c r="I4" s="118">
        <v>15.936400000000001</v>
      </c>
      <c r="J4">
        <v>0</v>
      </c>
      <c r="K4" s="100">
        <v>1</v>
      </c>
      <c r="L4" s="111">
        <v>1.5681544028950611E-2</v>
      </c>
      <c r="M4" s="115">
        <v>829</v>
      </c>
      <c r="N4" s="102">
        <v>829</v>
      </c>
      <c r="O4" s="84"/>
    </row>
    <row r="5" spans="1:15" x14ac:dyDescent="0.3">
      <c r="A5" s="20" t="s">
        <v>534</v>
      </c>
      <c r="B5" s="20">
        <v>0</v>
      </c>
      <c r="C5" s="82" t="str">
        <f t="shared" si="0"/>
        <v>Deterministic</v>
      </c>
      <c r="D5" s="20">
        <v>0</v>
      </c>
      <c r="E5" s="20">
        <v>0.2</v>
      </c>
      <c r="F5" s="89" t="s">
        <v>0</v>
      </c>
      <c r="G5" s="89">
        <v>849</v>
      </c>
      <c r="H5" s="110">
        <v>2.4125452352231604E-2</v>
      </c>
      <c r="I5" s="118">
        <v>5.2981199999999999</v>
      </c>
      <c r="J5">
        <v>0</v>
      </c>
      <c r="K5" s="100">
        <v>1</v>
      </c>
      <c r="L5" s="111">
        <v>2.4125452352231624E-2</v>
      </c>
      <c r="M5" s="115">
        <v>829</v>
      </c>
      <c r="N5" s="102">
        <v>829</v>
      </c>
      <c r="O5" s="84"/>
    </row>
    <row r="6" spans="1:15" x14ac:dyDescent="0.3">
      <c r="A6" s="20" t="s">
        <v>534</v>
      </c>
      <c r="B6" s="66">
        <v>1</v>
      </c>
      <c r="C6" s="82" t="str">
        <f t="shared" si="0"/>
        <v>Cardinality-constrained</v>
      </c>
      <c r="D6" s="20">
        <v>5</v>
      </c>
      <c r="E6" s="20">
        <v>0.05</v>
      </c>
      <c r="F6" s="89" t="s">
        <v>0</v>
      </c>
      <c r="G6" s="89">
        <v>831</v>
      </c>
      <c r="H6" s="110">
        <v>0</v>
      </c>
      <c r="I6" s="118">
        <v>13.354900000000001</v>
      </c>
      <c r="J6">
        <v>0</v>
      </c>
      <c r="K6" s="100">
        <v>0.999</v>
      </c>
      <c r="L6" s="111">
        <v>2.4125452352230514E-3</v>
      </c>
      <c r="M6" s="115">
        <v>829</v>
      </c>
      <c r="N6" s="102">
        <v>831</v>
      </c>
      <c r="O6" s="84"/>
    </row>
    <row r="7" spans="1:15" x14ac:dyDescent="0.3">
      <c r="A7" s="20" t="s">
        <v>534</v>
      </c>
      <c r="B7" s="20">
        <v>1</v>
      </c>
      <c r="C7" s="82" t="str">
        <f t="shared" si="0"/>
        <v>Cardinality-constrained</v>
      </c>
      <c r="D7" s="20">
        <v>5</v>
      </c>
      <c r="E7" s="20">
        <v>0.1</v>
      </c>
      <c r="F7" s="89" t="s">
        <v>0</v>
      </c>
      <c r="G7" s="89">
        <v>831</v>
      </c>
      <c r="H7" s="110">
        <v>0</v>
      </c>
      <c r="I7" s="118">
        <v>3.06833</v>
      </c>
      <c r="J7">
        <v>0</v>
      </c>
      <c r="K7" s="100">
        <v>1</v>
      </c>
      <c r="L7" s="111">
        <v>2.4125452352230514E-3</v>
      </c>
      <c r="M7" s="115">
        <v>829</v>
      </c>
      <c r="N7" s="102">
        <v>831</v>
      </c>
      <c r="O7" s="84"/>
    </row>
    <row r="8" spans="1:15" x14ac:dyDescent="0.3">
      <c r="A8" s="20" t="s">
        <v>534</v>
      </c>
      <c r="B8" s="66">
        <v>1</v>
      </c>
      <c r="C8" s="82" t="str">
        <f t="shared" si="0"/>
        <v>Cardinality-constrained</v>
      </c>
      <c r="D8" s="20">
        <v>5</v>
      </c>
      <c r="E8" s="20">
        <v>0.15</v>
      </c>
      <c r="F8" s="89" t="s">
        <v>0</v>
      </c>
      <c r="G8" s="89">
        <v>842</v>
      </c>
      <c r="H8" s="110">
        <v>0</v>
      </c>
      <c r="I8" s="118">
        <v>22.0746</v>
      </c>
      <c r="J8">
        <v>0</v>
      </c>
      <c r="K8" s="100">
        <v>1</v>
      </c>
      <c r="L8" s="111">
        <v>1.5681544028950611E-2</v>
      </c>
      <c r="M8" s="115">
        <v>829</v>
      </c>
      <c r="N8" s="102">
        <v>842</v>
      </c>
      <c r="O8" s="84"/>
    </row>
    <row r="9" spans="1:15" x14ac:dyDescent="0.3">
      <c r="A9" s="20" t="s">
        <v>534</v>
      </c>
      <c r="B9" s="20">
        <v>1</v>
      </c>
      <c r="C9" s="82" t="str">
        <f t="shared" si="0"/>
        <v>Cardinality-constrained</v>
      </c>
      <c r="D9" s="20">
        <v>5</v>
      </c>
      <c r="E9" s="20">
        <v>0.2</v>
      </c>
      <c r="F9" s="89" t="s">
        <v>0</v>
      </c>
      <c r="G9" s="89">
        <v>849</v>
      </c>
      <c r="H9" s="110">
        <v>0</v>
      </c>
      <c r="I9" s="118">
        <v>14.023300000000001</v>
      </c>
      <c r="J9">
        <v>0</v>
      </c>
      <c r="K9" s="100">
        <v>1</v>
      </c>
      <c r="L9" s="111">
        <v>2.4125452352231624E-2</v>
      </c>
      <c r="M9" s="115">
        <v>829</v>
      </c>
      <c r="N9" s="102">
        <v>849</v>
      </c>
      <c r="O9" s="84"/>
    </row>
    <row r="10" spans="1:15" x14ac:dyDescent="0.3">
      <c r="A10" s="20" t="s">
        <v>534</v>
      </c>
      <c r="B10" s="66">
        <v>1</v>
      </c>
      <c r="C10" s="82" t="str">
        <f t="shared" si="0"/>
        <v>Cardinality-constrained</v>
      </c>
      <c r="D10" s="20">
        <v>10</v>
      </c>
      <c r="E10" s="20">
        <v>0.05</v>
      </c>
      <c r="F10" s="89" t="s">
        <v>0</v>
      </c>
      <c r="G10" s="89">
        <v>842</v>
      </c>
      <c r="H10" s="110">
        <v>1.3237063778580024E-2</v>
      </c>
      <c r="I10" s="118">
        <v>13.4192</v>
      </c>
      <c r="J10">
        <v>0</v>
      </c>
      <c r="K10" s="100">
        <v>0.999</v>
      </c>
      <c r="L10" s="111">
        <v>1.5681544028950611E-2</v>
      </c>
      <c r="M10" s="115">
        <v>829</v>
      </c>
      <c r="N10" s="102">
        <v>831</v>
      </c>
      <c r="O10" s="84"/>
    </row>
    <row r="11" spans="1:15" x14ac:dyDescent="0.3">
      <c r="A11" s="20" t="s">
        <v>534</v>
      </c>
      <c r="B11" s="20">
        <v>1</v>
      </c>
      <c r="C11" s="82" t="str">
        <f t="shared" si="0"/>
        <v>Cardinality-constrained</v>
      </c>
      <c r="D11" s="20">
        <v>10</v>
      </c>
      <c r="E11" s="20">
        <v>0.1</v>
      </c>
      <c r="F11" s="89" t="s">
        <v>0</v>
      </c>
      <c r="G11" s="89">
        <v>937</v>
      </c>
      <c r="H11" s="110">
        <v>0.12755716004813478</v>
      </c>
      <c r="I11" s="118">
        <v>1833.78</v>
      </c>
      <c r="J11">
        <v>0</v>
      </c>
      <c r="K11" s="100">
        <v>1</v>
      </c>
      <c r="L11" s="111">
        <v>0.13027744270205077</v>
      </c>
      <c r="M11" s="115">
        <v>829</v>
      </c>
      <c r="N11" s="102">
        <v>831</v>
      </c>
      <c r="O11" s="84"/>
    </row>
    <row r="12" spans="1:15" x14ac:dyDescent="0.3">
      <c r="A12" s="20" t="s">
        <v>534</v>
      </c>
      <c r="B12" s="66">
        <v>1</v>
      </c>
      <c r="C12" s="82" t="str">
        <f t="shared" si="0"/>
        <v>Cardinality-constrained</v>
      </c>
      <c r="D12" s="20">
        <v>10</v>
      </c>
      <c r="E12" s="20">
        <v>0.15</v>
      </c>
      <c r="F12" s="89" t="s">
        <v>0</v>
      </c>
      <c r="G12" s="20">
        <v>842</v>
      </c>
      <c r="H12" s="110">
        <v>0</v>
      </c>
      <c r="I12" s="119">
        <v>20.1114</v>
      </c>
      <c r="J12">
        <v>0</v>
      </c>
      <c r="K12" s="107">
        <v>1</v>
      </c>
      <c r="L12" s="111">
        <v>1.5681544028950611E-2</v>
      </c>
      <c r="M12" s="101">
        <v>829</v>
      </c>
      <c r="N12" s="102">
        <v>842</v>
      </c>
      <c r="O12" s="84"/>
    </row>
    <row r="13" spans="1:15" x14ac:dyDescent="0.3">
      <c r="A13" s="20" t="s">
        <v>534</v>
      </c>
      <c r="B13" s="20">
        <v>1</v>
      </c>
      <c r="C13" s="82" t="str">
        <f t="shared" si="0"/>
        <v>Cardinality-constrained</v>
      </c>
      <c r="D13" s="20">
        <v>10</v>
      </c>
      <c r="E13" s="20">
        <v>0.2</v>
      </c>
      <c r="F13" s="89" t="s">
        <v>0</v>
      </c>
      <c r="G13" s="20">
        <v>849</v>
      </c>
      <c r="H13" s="110">
        <v>0</v>
      </c>
      <c r="I13" s="119">
        <v>4.88673</v>
      </c>
      <c r="J13">
        <v>0</v>
      </c>
      <c r="K13" s="107">
        <v>1</v>
      </c>
      <c r="L13" s="111">
        <v>2.4125452352231624E-2</v>
      </c>
      <c r="M13" s="101">
        <v>829</v>
      </c>
      <c r="N13" s="102">
        <v>849</v>
      </c>
      <c r="O13" s="84"/>
    </row>
    <row r="14" spans="1:15" x14ac:dyDescent="0.3">
      <c r="A14" s="20" t="s">
        <v>534</v>
      </c>
      <c r="B14" s="66">
        <v>1</v>
      </c>
      <c r="C14" s="82" t="str">
        <f t="shared" si="0"/>
        <v>Cardinality-constrained</v>
      </c>
      <c r="D14" s="20">
        <v>25</v>
      </c>
      <c r="E14" s="20">
        <v>0.05</v>
      </c>
      <c r="F14" s="89" t="s">
        <v>0</v>
      </c>
      <c r="G14" s="89">
        <v>856</v>
      </c>
      <c r="H14" s="110">
        <v>1.66270783847981E-2</v>
      </c>
      <c r="I14" s="118">
        <v>41.5505</v>
      </c>
      <c r="J14">
        <v>0</v>
      </c>
      <c r="K14" s="100">
        <v>0.501</v>
      </c>
      <c r="L14" s="111">
        <v>3.2569360675512637E-2</v>
      </c>
      <c r="M14" s="115">
        <v>829</v>
      </c>
      <c r="N14" s="102">
        <v>842</v>
      </c>
      <c r="O14" s="84"/>
    </row>
    <row r="15" spans="1:15" x14ac:dyDescent="0.3">
      <c r="A15" s="20" t="s">
        <v>534</v>
      </c>
      <c r="B15" s="20">
        <v>1</v>
      </c>
      <c r="C15" s="82" t="str">
        <f t="shared" si="0"/>
        <v>Cardinality-constrained</v>
      </c>
      <c r="D15" s="20">
        <v>25</v>
      </c>
      <c r="E15" s="20">
        <v>0.1</v>
      </c>
      <c r="F15" s="89" t="s">
        <v>1</v>
      </c>
      <c r="G15" s="89" t="s">
        <v>46</v>
      </c>
      <c r="H15" s="110" t="s">
        <v>3</v>
      </c>
      <c r="I15" s="118">
        <v>60.008800000000001</v>
      </c>
      <c r="J15">
        <v>0</v>
      </c>
      <c r="K15" s="100">
        <v>0.998</v>
      </c>
      <c r="L15" s="111" t="s">
        <v>3</v>
      </c>
      <c r="M15" s="115">
        <v>829</v>
      </c>
      <c r="N15" s="102">
        <v>917</v>
      </c>
      <c r="O15" s="84"/>
    </row>
    <row r="16" spans="1:15" x14ac:dyDescent="0.3">
      <c r="A16" s="20" t="s">
        <v>534</v>
      </c>
      <c r="B16" s="66">
        <v>1</v>
      </c>
      <c r="C16" s="82" t="str">
        <f t="shared" si="0"/>
        <v>Cardinality-constrained</v>
      </c>
      <c r="D16" s="20">
        <v>25</v>
      </c>
      <c r="E16" s="20">
        <v>0.15</v>
      </c>
      <c r="F16" s="89" t="s">
        <v>2</v>
      </c>
      <c r="G16" s="89" t="s">
        <v>511</v>
      </c>
      <c r="H16" s="110" t="s">
        <v>3</v>
      </c>
      <c r="I16" s="118" t="s">
        <v>511</v>
      </c>
      <c r="J16">
        <v>0</v>
      </c>
      <c r="K16" s="89"/>
      <c r="L16" s="111" t="s">
        <v>3</v>
      </c>
      <c r="M16" s="115">
        <v>829</v>
      </c>
      <c r="N16" s="102" t="s">
        <v>3</v>
      </c>
      <c r="O16" s="84"/>
    </row>
    <row r="17" spans="1:15" x14ac:dyDescent="0.3">
      <c r="A17" s="20" t="s">
        <v>534</v>
      </c>
      <c r="B17" s="20">
        <v>1</v>
      </c>
      <c r="C17" s="82" t="str">
        <f t="shared" si="0"/>
        <v>Cardinality-constrained</v>
      </c>
      <c r="D17" s="20">
        <v>25</v>
      </c>
      <c r="E17" s="20">
        <v>0.2</v>
      </c>
      <c r="F17" s="89" t="s">
        <v>2</v>
      </c>
      <c r="G17" s="89" t="s">
        <v>511</v>
      </c>
      <c r="H17" s="110" t="s">
        <v>3</v>
      </c>
      <c r="I17" s="118" t="s">
        <v>511</v>
      </c>
      <c r="J17">
        <v>0</v>
      </c>
      <c r="K17" s="89"/>
      <c r="L17" s="111" t="s">
        <v>3</v>
      </c>
      <c r="M17" s="115">
        <v>829</v>
      </c>
      <c r="N17" s="102" t="s">
        <v>3</v>
      </c>
      <c r="O17" s="84"/>
    </row>
    <row r="18" spans="1:15" x14ac:dyDescent="0.3">
      <c r="A18" s="20" t="s">
        <v>534</v>
      </c>
      <c r="B18" s="66">
        <v>1</v>
      </c>
      <c r="C18" s="82" t="str">
        <f t="shared" si="0"/>
        <v>Cardinality-constrained</v>
      </c>
      <c r="D18" s="20">
        <v>50</v>
      </c>
      <c r="E18" s="20">
        <v>0.05</v>
      </c>
      <c r="F18" s="89" t="s">
        <v>1</v>
      </c>
      <c r="G18" s="89">
        <v>831</v>
      </c>
      <c r="H18" s="110">
        <v>-2.9205607476635514E-2</v>
      </c>
      <c r="I18" s="118">
        <v>13.366400000000001</v>
      </c>
      <c r="J18">
        <v>0</v>
      </c>
      <c r="K18" s="100">
        <v>4.8000000000000001E-2</v>
      </c>
      <c r="L18" s="111">
        <v>2.4125452352230514E-3</v>
      </c>
      <c r="M18" s="115">
        <v>829</v>
      </c>
      <c r="N18" s="102">
        <v>856</v>
      </c>
      <c r="O18" s="84"/>
    </row>
    <row r="19" spans="1:15" x14ac:dyDescent="0.3">
      <c r="A19" s="20" t="s">
        <v>534</v>
      </c>
      <c r="B19" s="20">
        <v>1</v>
      </c>
      <c r="C19" s="82" t="str">
        <f t="shared" si="0"/>
        <v>Cardinality-constrained</v>
      </c>
      <c r="D19" s="20">
        <v>50</v>
      </c>
      <c r="E19" s="20">
        <v>0.1</v>
      </c>
      <c r="F19" s="89" t="s">
        <v>2</v>
      </c>
      <c r="G19" s="89">
        <v>834</v>
      </c>
      <c r="H19" s="110" t="s">
        <v>3</v>
      </c>
      <c r="I19" s="118">
        <v>3.4070800000000001</v>
      </c>
      <c r="J19">
        <v>0</v>
      </c>
      <c r="K19" s="89"/>
      <c r="L19" s="111">
        <v>6.0313630880579616E-3</v>
      </c>
      <c r="M19" s="115">
        <v>829</v>
      </c>
      <c r="N19" s="102" t="s">
        <v>3</v>
      </c>
      <c r="O19" s="84"/>
    </row>
    <row r="20" spans="1:15" x14ac:dyDescent="0.3">
      <c r="A20" s="20" t="s">
        <v>534</v>
      </c>
      <c r="B20" s="66">
        <v>1</v>
      </c>
      <c r="C20" s="82" t="str">
        <f t="shared" si="0"/>
        <v>Cardinality-constrained</v>
      </c>
      <c r="D20" s="20">
        <v>50</v>
      </c>
      <c r="E20" s="20">
        <v>0.15</v>
      </c>
      <c r="F20" s="89" t="s">
        <v>2</v>
      </c>
      <c r="G20" s="89">
        <v>839</v>
      </c>
      <c r="H20" s="110" t="s">
        <v>3</v>
      </c>
      <c r="I20" s="118">
        <v>3.9129100000000001</v>
      </c>
      <c r="J20">
        <v>0</v>
      </c>
      <c r="K20" s="89"/>
      <c r="L20" s="111">
        <v>1.2062726176115701E-2</v>
      </c>
      <c r="M20" s="115">
        <v>829</v>
      </c>
      <c r="N20" s="102" t="s">
        <v>3</v>
      </c>
      <c r="O20" s="84"/>
    </row>
    <row r="21" spans="1:15" x14ac:dyDescent="0.3">
      <c r="A21" s="20" t="s">
        <v>534</v>
      </c>
      <c r="B21" s="20">
        <v>1</v>
      </c>
      <c r="C21" s="82" t="str">
        <f t="shared" si="0"/>
        <v>Cardinality-constrained</v>
      </c>
      <c r="D21" s="20">
        <v>50</v>
      </c>
      <c r="E21" s="20">
        <v>0.2</v>
      </c>
      <c r="F21" s="89" t="s">
        <v>2</v>
      </c>
      <c r="G21" s="89">
        <v>841</v>
      </c>
      <c r="H21" s="110" t="s">
        <v>3</v>
      </c>
      <c r="I21" s="118">
        <v>18.071000000000002</v>
      </c>
      <c r="J21">
        <v>0</v>
      </c>
      <c r="K21" s="89"/>
      <c r="L21" s="111">
        <v>1.4475271411338975E-2</v>
      </c>
      <c r="M21" s="115">
        <v>829</v>
      </c>
      <c r="N21" s="102" t="s">
        <v>3</v>
      </c>
      <c r="O21" s="84"/>
    </row>
    <row r="22" spans="1:15" x14ac:dyDescent="0.3">
      <c r="A22" s="20" t="s">
        <v>534</v>
      </c>
      <c r="B22" s="66">
        <v>2</v>
      </c>
      <c r="C22" s="82" t="str">
        <f t="shared" si="0"/>
        <v>Knapsack</v>
      </c>
      <c r="D22" s="20">
        <v>5</v>
      </c>
      <c r="E22" s="20">
        <v>0.05</v>
      </c>
      <c r="F22" s="89" t="s">
        <v>0</v>
      </c>
      <c r="G22" s="89">
        <v>834</v>
      </c>
      <c r="H22" s="110">
        <v>3.6101083032490976E-3</v>
      </c>
      <c r="I22" s="118">
        <v>3.60642</v>
      </c>
      <c r="J22">
        <v>0</v>
      </c>
      <c r="K22" s="100">
        <v>0.999</v>
      </c>
      <c r="L22" s="111">
        <v>6.0313630880579616E-3</v>
      </c>
      <c r="M22" s="115">
        <v>829</v>
      </c>
      <c r="N22" s="102">
        <v>831</v>
      </c>
      <c r="O22" s="84"/>
    </row>
    <row r="23" spans="1:15" x14ac:dyDescent="0.3">
      <c r="A23" s="20" t="s">
        <v>534</v>
      </c>
      <c r="B23" s="20">
        <v>2</v>
      </c>
      <c r="C23" s="82" t="str">
        <f t="shared" si="0"/>
        <v>Knapsack</v>
      </c>
      <c r="D23" s="20">
        <v>5</v>
      </c>
      <c r="E23" s="20">
        <v>0.1</v>
      </c>
      <c r="F23" s="89" t="s">
        <v>0</v>
      </c>
      <c r="G23" s="89">
        <v>841</v>
      </c>
      <c r="H23" s="110">
        <v>8.3932853717026377E-3</v>
      </c>
      <c r="I23" s="118">
        <v>9.0627899999999997</v>
      </c>
      <c r="J23">
        <v>0</v>
      </c>
      <c r="K23" s="100">
        <v>1</v>
      </c>
      <c r="L23" s="111">
        <v>1.4475271411338975E-2</v>
      </c>
      <c r="M23" s="115">
        <v>829</v>
      </c>
      <c r="N23" s="102">
        <v>834</v>
      </c>
      <c r="O23" s="84"/>
    </row>
    <row r="24" spans="1:15" x14ac:dyDescent="0.3">
      <c r="A24" s="20" t="s">
        <v>534</v>
      </c>
      <c r="B24" s="66">
        <v>2</v>
      </c>
      <c r="C24" s="82" t="str">
        <f t="shared" si="0"/>
        <v>Knapsack</v>
      </c>
      <c r="D24" s="20">
        <v>5</v>
      </c>
      <c r="E24" s="20">
        <v>0.15</v>
      </c>
      <c r="F24" s="89" t="s">
        <v>0</v>
      </c>
      <c r="G24" s="89">
        <v>856</v>
      </c>
      <c r="H24" s="110">
        <v>2.0262216924910609E-2</v>
      </c>
      <c r="I24" s="118">
        <v>25.0153</v>
      </c>
      <c r="J24">
        <v>0</v>
      </c>
      <c r="K24" s="100">
        <v>1</v>
      </c>
      <c r="L24" s="111">
        <v>3.2569360675512637E-2</v>
      </c>
      <c r="M24" s="115">
        <v>829</v>
      </c>
      <c r="N24" s="102">
        <v>839</v>
      </c>
      <c r="O24" s="84"/>
    </row>
    <row r="25" spans="1:15" x14ac:dyDescent="0.3">
      <c r="A25" s="20" t="s">
        <v>534</v>
      </c>
      <c r="B25" s="20">
        <v>2</v>
      </c>
      <c r="C25" s="82" t="str">
        <f t="shared" si="0"/>
        <v>Knapsack</v>
      </c>
      <c r="D25" s="20">
        <v>5</v>
      </c>
      <c r="E25" s="20">
        <v>0.2</v>
      </c>
      <c r="F25" s="89" t="s">
        <v>0</v>
      </c>
      <c r="G25" s="89">
        <v>929</v>
      </c>
      <c r="H25" s="110">
        <v>0.10463733650416171</v>
      </c>
      <c r="I25" s="118">
        <v>1800.74</v>
      </c>
      <c r="J25">
        <v>0</v>
      </c>
      <c r="K25" s="100">
        <v>1</v>
      </c>
      <c r="L25" s="111">
        <v>0.12062726176115812</v>
      </c>
      <c r="M25" s="115">
        <v>829</v>
      </c>
      <c r="N25" s="102">
        <v>841</v>
      </c>
      <c r="O25" s="84"/>
    </row>
    <row r="26" spans="1:15" x14ac:dyDescent="0.3">
      <c r="A26" s="20" t="s">
        <v>534</v>
      </c>
      <c r="B26" s="66">
        <v>2</v>
      </c>
      <c r="C26" s="82" t="str">
        <f t="shared" si="0"/>
        <v>Knapsack</v>
      </c>
      <c r="D26" s="20">
        <v>10</v>
      </c>
      <c r="E26" s="20">
        <v>0.05</v>
      </c>
      <c r="F26" s="89" t="s">
        <v>0</v>
      </c>
      <c r="G26" s="89">
        <v>845</v>
      </c>
      <c r="H26" s="110">
        <v>1.3189448441247002E-2</v>
      </c>
      <c r="I26" s="118">
        <v>21.084800000000001</v>
      </c>
      <c r="J26">
        <v>0</v>
      </c>
      <c r="K26" s="100">
        <v>1</v>
      </c>
      <c r="L26" s="111">
        <v>1.93003618817853E-2</v>
      </c>
      <c r="M26" s="115">
        <v>829</v>
      </c>
      <c r="N26" s="102">
        <v>834</v>
      </c>
      <c r="O26" s="84"/>
    </row>
    <row r="27" spans="1:15" x14ac:dyDescent="0.3">
      <c r="A27" s="20" t="s">
        <v>534</v>
      </c>
      <c r="B27" s="20">
        <v>2</v>
      </c>
      <c r="C27" s="82" t="str">
        <f t="shared" si="0"/>
        <v>Knapsack</v>
      </c>
      <c r="D27" s="20">
        <v>10</v>
      </c>
      <c r="E27" s="20">
        <v>0.1</v>
      </c>
      <c r="F27" s="89" t="s">
        <v>0</v>
      </c>
      <c r="G27" s="89" t="s">
        <v>46</v>
      </c>
      <c r="H27" s="110" t="s">
        <v>3</v>
      </c>
      <c r="I27" s="118">
        <v>60.008000000000003</v>
      </c>
      <c r="J27">
        <v>0</v>
      </c>
      <c r="K27" s="100">
        <v>1</v>
      </c>
      <c r="L27" s="111" t="s">
        <v>3</v>
      </c>
      <c r="M27" s="115">
        <v>829</v>
      </c>
      <c r="N27" s="102">
        <v>841</v>
      </c>
      <c r="O27" s="84"/>
    </row>
    <row r="28" spans="1:15" x14ac:dyDescent="0.3">
      <c r="A28" s="20" t="s">
        <v>534</v>
      </c>
      <c r="B28" s="66">
        <v>2</v>
      </c>
      <c r="C28" s="82" t="str">
        <f t="shared" si="0"/>
        <v>Knapsack</v>
      </c>
      <c r="D28" s="20">
        <v>10</v>
      </c>
      <c r="E28" s="20">
        <v>0.15</v>
      </c>
      <c r="F28" s="89" t="s">
        <v>0</v>
      </c>
      <c r="G28" s="89" t="s">
        <v>511</v>
      </c>
      <c r="H28" s="110" t="s">
        <v>3</v>
      </c>
      <c r="I28" s="118" t="s">
        <v>511</v>
      </c>
      <c r="J28">
        <v>0</v>
      </c>
      <c r="K28" s="100">
        <v>1</v>
      </c>
      <c r="L28" s="111" t="s">
        <v>3</v>
      </c>
      <c r="M28" s="115">
        <v>829</v>
      </c>
      <c r="N28" s="102">
        <v>856</v>
      </c>
      <c r="O28" s="84"/>
    </row>
    <row r="29" spans="1:15" x14ac:dyDescent="0.3">
      <c r="A29" s="20" t="s">
        <v>534</v>
      </c>
      <c r="B29" s="20">
        <v>2</v>
      </c>
      <c r="C29" s="82" t="str">
        <f t="shared" si="0"/>
        <v>Knapsack</v>
      </c>
      <c r="D29" s="20">
        <v>10</v>
      </c>
      <c r="E29" s="20">
        <v>0.2</v>
      </c>
      <c r="F29" s="89" t="s">
        <v>1</v>
      </c>
      <c r="G29" s="89" t="s">
        <v>511</v>
      </c>
      <c r="H29" s="110" t="s">
        <v>3</v>
      </c>
      <c r="I29" s="118" t="s">
        <v>511</v>
      </c>
      <c r="J29">
        <v>0</v>
      </c>
      <c r="K29" s="100">
        <v>1</v>
      </c>
      <c r="L29" s="111" t="s">
        <v>3</v>
      </c>
      <c r="M29" s="115">
        <v>829</v>
      </c>
      <c r="N29" s="102">
        <v>926</v>
      </c>
      <c r="O29" s="84"/>
    </row>
    <row r="30" spans="1:15" x14ac:dyDescent="0.3">
      <c r="A30" s="20" t="s">
        <v>534</v>
      </c>
      <c r="B30" s="66">
        <v>2</v>
      </c>
      <c r="C30" s="82" t="str">
        <f t="shared" si="0"/>
        <v>Knapsack</v>
      </c>
      <c r="D30" s="20">
        <v>25</v>
      </c>
      <c r="E30" s="20">
        <v>0.05</v>
      </c>
      <c r="F30" s="89" t="s">
        <v>0</v>
      </c>
      <c r="G30" s="89">
        <v>884</v>
      </c>
      <c r="H30" s="110">
        <v>4.6153846153846156E-2</v>
      </c>
      <c r="I30" s="118">
        <v>817.82600000000002</v>
      </c>
      <c r="J30">
        <v>0</v>
      </c>
      <c r="K30" s="100">
        <v>0.95299999999999996</v>
      </c>
      <c r="L30" s="111">
        <v>6.6344993968636912E-2</v>
      </c>
      <c r="M30" s="115">
        <v>829</v>
      </c>
      <c r="N30" s="102">
        <v>845</v>
      </c>
      <c r="O30" s="84"/>
    </row>
    <row r="31" spans="1:15" x14ac:dyDescent="0.3">
      <c r="A31" s="20" t="s">
        <v>534</v>
      </c>
      <c r="B31" s="20">
        <v>2</v>
      </c>
      <c r="C31" s="82" t="str">
        <f t="shared" si="0"/>
        <v>Knapsack</v>
      </c>
      <c r="D31" s="20">
        <v>25</v>
      </c>
      <c r="E31" s="20">
        <v>0.1</v>
      </c>
      <c r="F31" s="89" t="s">
        <v>1</v>
      </c>
      <c r="G31" s="89" t="s">
        <v>511</v>
      </c>
      <c r="H31" s="110" t="s">
        <v>3</v>
      </c>
      <c r="I31" s="118" t="s">
        <v>511</v>
      </c>
      <c r="J31">
        <v>0</v>
      </c>
      <c r="K31" s="100">
        <v>1</v>
      </c>
      <c r="L31" s="111" t="s">
        <v>3</v>
      </c>
      <c r="M31" s="115">
        <v>829</v>
      </c>
      <c r="N31" s="102">
        <v>958</v>
      </c>
      <c r="O31" s="84"/>
    </row>
    <row r="32" spans="1:15" x14ac:dyDescent="0.3">
      <c r="A32" s="20" t="s">
        <v>534</v>
      </c>
      <c r="B32" s="66">
        <v>2</v>
      </c>
      <c r="C32" s="82" t="str">
        <f t="shared" si="0"/>
        <v>Knapsack</v>
      </c>
      <c r="D32" s="20">
        <v>25</v>
      </c>
      <c r="E32" s="20">
        <v>0.15</v>
      </c>
      <c r="F32" s="89" t="s">
        <v>2</v>
      </c>
      <c r="G32" s="89" t="s">
        <v>511</v>
      </c>
      <c r="H32" s="110" t="s">
        <v>3</v>
      </c>
      <c r="I32" s="118" t="s">
        <v>511</v>
      </c>
      <c r="J32">
        <v>0</v>
      </c>
      <c r="K32" s="89"/>
      <c r="L32" s="111" t="s">
        <v>3</v>
      </c>
      <c r="M32" s="115">
        <v>829</v>
      </c>
      <c r="N32" s="102" t="s">
        <v>3</v>
      </c>
      <c r="O32" s="84"/>
    </row>
    <row r="33" spans="1:15" x14ac:dyDescent="0.3">
      <c r="A33" s="20" t="s">
        <v>534</v>
      </c>
      <c r="B33" s="20">
        <v>2</v>
      </c>
      <c r="C33" s="82" t="str">
        <f t="shared" si="0"/>
        <v>Knapsack</v>
      </c>
      <c r="D33" s="20">
        <v>25</v>
      </c>
      <c r="E33" s="20">
        <v>0.2</v>
      </c>
      <c r="F33" s="89" t="s">
        <v>4</v>
      </c>
      <c r="G33" s="89" t="s">
        <v>511</v>
      </c>
      <c r="H33" s="110" t="s">
        <v>3</v>
      </c>
      <c r="I33" s="118" t="s">
        <v>511</v>
      </c>
      <c r="J33">
        <v>0</v>
      </c>
      <c r="K33" s="89"/>
      <c r="L33" s="111" t="s">
        <v>3</v>
      </c>
      <c r="M33" s="115">
        <v>829</v>
      </c>
      <c r="N33" s="102" t="s">
        <v>3</v>
      </c>
      <c r="O33" s="84"/>
    </row>
    <row r="34" spans="1:15" x14ac:dyDescent="0.3">
      <c r="A34" s="20" t="s">
        <v>534</v>
      </c>
      <c r="B34" s="66">
        <v>2</v>
      </c>
      <c r="C34" s="82" t="str">
        <f t="shared" si="0"/>
        <v>Knapsack</v>
      </c>
      <c r="D34" s="20">
        <v>50</v>
      </c>
      <c r="E34" s="20">
        <v>0.05</v>
      </c>
      <c r="F34" s="89" t="s">
        <v>0</v>
      </c>
      <c r="G34" s="89" t="s">
        <v>511</v>
      </c>
      <c r="H34" s="110" t="s">
        <v>3</v>
      </c>
      <c r="I34" s="118" t="s">
        <v>511</v>
      </c>
      <c r="J34">
        <v>0</v>
      </c>
      <c r="K34" s="100">
        <v>4.3999999999999997E-2</v>
      </c>
      <c r="L34" s="111" t="s">
        <v>3</v>
      </c>
      <c r="M34" s="115">
        <v>829</v>
      </c>
      <c r="N34" s="102">
        <v>882</v>
      </c>
      <c r="O34" s="84"/>
    </row>
    <row r="35" spans="1:15" x14ac:dyDescent="0.3">
      <c r="A35" s="20" t="s">
        <v>534</v>
      </c>
      <c r="B35" s="20">
        <v>2</v>
      </c>
      <c r="C35" s="82" t="str">
        <f t="shared" si="0"/>
        <v>Knapsack</v>
      </c>
      <c r="D35" s="20">
        <v>50</v>
      </c>
      <c r="E35" s="20">
        <v>0.1</v>
      </c>
      <c r="F35" s="89" t="s">
        <v>4</v>
      </c>
      <c r="G35" s="89" t="s">
        <v>511</v>
      </c>
      <c r="H35" s="110" t="s">
        <v>3</v>
      </c>
      <c r="I35" s="118" t="s">
        <v>511</v>
      </c>
      <c r="J35">
        <v>0</v>
      </c>
      <c r="K35" s="89"/>
      <c r="L35" s="111" t="s">
        <v>3</v>
      </c>
      <c r="M35" s="115">
        <v>829</v>
      </c>
      <c r="N35" s="102" t="s">
        <v>3</v>
      </c>
      <c r="O35" s="84"/>
    </row>
    <row r="36" spans="1:15" x14ac:dyDescent="0.3">
      <c r="A36" s="20" t="s">
        <v>534</v>
      </c>
      <c r="B36" s="66">
        <v>2</v>
      </c>
      <c r="C36" s="82" t="str">
        <f t="shared" si="0"/>
        <v>Knapsack</v>
      </c>
      <c r="D36" s="20">
        <v>50</v>
      </c>
      <c r="E36" s="20">
        <v>0.15</v>
      </c>
      <c r="F36" s="89" t="s">
        <v>4</v>
      </c>
      <c r="G36" s="89" t="s">
        <v>511</v>
      </c>
      <c r="H36" s="110" t="s">
        <v>3</v>
      </c>
      <c r="I36" s="118" t="s">
        <v>511</v>
      </c>
      <c r="J36">
        <v>0</v>
      </c>
      <c r="K36" s="89"/>
      <c r="L36" s="111" t="s">
        <v>3</v>
      </c>
      <c r="M36" s="115">
        <v>829</v>
      </c>
      <c r="N36" s="102" t="s">
        <v>3</v>
      </c>
      <c r="O36" s="84"/>
    </row>
    <row r="37" spans="1:15" x14ac:dyDescent="0.3">
      <c r="A37" s="20" t="s">
        <v>534</v>
      </c>
      <c r="B37" s="20">
        <v>2</v>
      </c>
      <c r="C37" s="82" t="str">
        <f t="shared" si="0"/>
        <v>Knapsack</v>
      </c>
      <c r="D37" s="20">
        <v>50</v>
      </c>
      <c r="E37" s="20">
        <v>0.2</v>
      </c>
      <c r="F37" s="89" t="s">
        <v>4</v>
      </c>
      <c r="G37" s="89" t="s">
        <v>511</v>
      </c>
      <c r="H37" s="110" t="s">
        <v>3</v>
      </c>
      <c r="I37" s="118" t="s">
        <v>511</v>
      </c>
      <c r="J37">
        <v>0</v>
      </c>
      <c r="K37" s="89"/>
      <c r="L37" s="111" t="s">
        <v>3</v>
      </c>
      <c r="M37" s="115">
        <v>829</v>
      </c>
      <c r="N37" s="102" t="s">
        <v>3</v>
      </c>
      <c r="O37" s="84"/>
    </row>
    <row r="38" spans="1:15" hidden="1" x14ac:dyDescent="0.3">
      <c r="A38" s="66" t="s">
        <v>534</v>
      </c>
      <c r="B38" s="66">
        <v>3</v>
      </c>
      <c r="C38" s="82" t="str">
        <f t="shared" si="0"/>
        <v>Factor Model</v>
      </c>
      <c r="D38" s="20">
        <v>0</v>
      </c>
      <c r="E38" s="20">
        <v>0.05</v>
      </c>
      <c r="F38" s="89" t="s">
        <v>4</v>
      </c>
      <c r="G38" s="89" t="s">
        <v>511</v>
      </c>
      <c r="H38" s="95" t="s">
        <v>3</v>
      </c>
      <c r="I38" s="118" t="s">
        <v>511</v>
      </c>
      <c r="J38">
        <v>0</v>
      </c>
      <c r="K38" s="89"/>
      <c r="L38" s="96" t="s">
        <v>3</v>
      </c>
      <c r="M38" s="115">
        <v>829</v>
      </c>
      <c r="N38" s="102" t="s">
        <v>3</v>
      </c>
      <c r="O38" s="84"/>
    </row>
    <row r="39" spans="1:15" hidden="1" x14ac:dyDescent="0.3">
      <c r="A39" s="20" t="s">
        <v>534</v>
      </c>
      <c r="B39" s="20">
        <v>3</v>
      </c>
      <c r="C39" s="82" t="str">
        <f t="shared" si="0"/>
        <v>Factor Model</v>
      </c>
      <c r="D39" s="20">
        <v>0</v>
      </c>
      <c r="E39" s="20">
        <v>0.1</v>
      </c>
      <c r="F39" s="89" t="s">
        <v>4</v>
      </c>
      <c r="G39" s="89" t="s">
        <v>511</v>
      </c>
      <c r="H39" s="95" t="s">
        <v>3</v>
      </c>
      <c r="I39" s="118" t="s">
        <v>511</v>
      </c>
      <c r="J39">
        <v>0</v>
      </c>
      <c r="K39" s="89"/>
      <c r="L39" s="96" t="s">
        <v>3</v>
      </c>
      <c r="M39" s="115">
        <v>829</v>
      </c>
      <c r="N39" s="102" t="s">
        <v>3</v>
      </c>
      <c r="O39" s="84"/>
    </row>
    <row r="40" spans="1:15" hidden="1" x14ac:dyDescent="0.3">
      <c r="A40" s="66" t="s">
        <v>534</v>
      </c>
      <c r="B40" s="66">
        <v>3</v>
      </c>
      <c r="C40" s="82" t="str">
        <f t="shared" si="0"/>
        <v>Factor Model</v>
      </c>
      <c r="D40" s="20">
        <v>0</v>
      </c>
      <c r="E40" s="20">
        <v>0.15</v>
      </c>
      <c r="F40" s="89" t="s">
        <v>4</v>
      </c>
      <c r="G40" s="89" t="s">
        <v>511</v>
      </c>
      <c r="H40" s="95" t="s">
        <v>3</v>
      </c>
      <c r="I40" s="118" t="s">
        <v>511</v>
      </c>
      <c r="J40">
        <v>0</v>
      </c>
      <c r="K40" s="89"/>
      <c r="L40" s="96" t="s">
        <v>3</v>
      </c>
      <c r="M40" s="115">
        <v>829</v>
      </c>
      <c r="N40" s="102" t="s">
        <v>3</v>
      </c>
      <c r="O40" s="84"/>
    </row>
    <row r="41" spans="1:15" hidden="1" x14ac:dyDescent="0.3">
      <c r="A41" s="20" t="s">
        <v>534</v>
      </c>
      <c r="B41" s="20">
        <v>3</v>
      </c>
      <c r="C41" s="82" t="str">
        <f t="shared" si="0"/>
        <v>Factor Model</v>
      </c>
      <c r="D41" s="20">
        <v>0</v>
      </c>
      <c r="E41" s="20">
        <v>0.2</v>
      </c>
      <c r="F41" s="89" t="s">
        <v>4</v>
      </c>
      <c r="G41" s="89" t="s">
        <v>511</v>
      </c>
      <c r="H41" s="95" t="s">
        <v>3</v>
      </c>
      <c r="I41" s="118" t="s">
        <v>511</v>
      </c>
      <c r="J41">
        <v>0</v>
      </c>
      <c r="K41" s="89"/>
      <c r="L41" s="96" t="s">
        <v>3</v>
      </c>
      <c r="M41" s="115">
        <v>829</v>
      </c>
      <c r="N41" s="102" t="s">
        <v>3</v>
      </c>
      <c r="O41" s="84"/>
    </row>
    <row r="42" spans="1:15" hidden="1" x14ac:dyDescent="0.3">
      <c r="A42" s="66" t="s">
        <v>534</v>
      </c>
      <c r="B42" s="66">
        <v>3</v>
      </c>
      <c r="C42" s="82" t="str">
        <f t="shared" si="0"/>
        <v>Factor Model</v>
      </c>
      <c r="D42" s="20">
        <v>10</v>
      </c>
      <c r="E42" s="20">
        <v>0.05</v>
      </c>
      <c r="F42" s="89" t="s">
        <v>4</v>
      </c>
      <c r="G42" s="89" t="s">
        <v>511</v>
      </c>
      <c r="H42" s="95" t="s">
        <v>3</v>
      </c>
      <c r="I42" s="118" t="s">
        <v>511</v>
      </c>
      <c r="J42">
        <v>0</v>
      </c>
      <c r="K42" s="89"/>
      <c r="L42" s="96" t="s">
        <v>3</v>
      </c>
      <c r="M42" s="115">
        <v>829</v>
      </c>
      <c r="N42" s="102" t="s">
        <v>3</v>
      </c>
      <c r="O42" s="84"/>
    </row>
    <row r="43" spans="1:15" hidden="1" x14ac:dyDescent="0.3">
      <c r="A43" s="20" t="s">
        <v>534</v>
      </c>
      <c r="B43" s="20">
        <v>3</v>
      </c>
      <c r="C43" s="82" t="str">
        <f t="shared" si="0"/>
        <v>Factor Model</v>
      </c>
      <c r="D43" s="20">
        <v>10</v>
      </c>
      <c r="E43" s="20">
        <v>0.1</v>
      </c>
      <c r="F43" s="89" t="s">
        <v>4</v>
      </c>
      <c r="G43" s="89" t="s">
        <v>511</v>
      </c>
      <c r="H43" s="95" t="s">
        <v>3</v>
      </c>
      <c r="I43" s="118" t="s">
        <v>511</v>
      </c>
      <c r="J43">
        <v>0</v>
      </c>
      <c r="K43" s="89"/>
      <c r="L43" s="96" t="s">
        <v>3</v>
      </c>
      <c r="M43" s="115">
        <v>829</v>
      </c>
      <c r="N43" s="102" t="s">
        <v>3</v>
      </c>
      <c r="O43" s="84"/>
    </row>
    <row r="44" spans="1:15" hidden="1" x14ac:dyDescent="0.3">
      <c r="A44" s="66" t="s">
        <v>534</v>
      </c>
      <c r="B44" s="66">
        <v>3</v>
      </c>
      <c r="C44" s="82" t="str">
        <f t="shared" si="0"/>
        <v>Factor Model</v>
      </c>
      <c r="D44" s="20">
        <v>10</v>
      </c>
      <c r="E44" s="20">
        <v>0.15</v>
      </c>
      <c r="F44" s="89" t="s">
        <v>4</v>
      </c>
      <c r="G44" s="89" t="s">
        <v>511</v>
      </c>
      <c r="H44" s="95" t="s">
        <v>3</v>
      </c>
      <c r="I44" s="118" t="s">
        <v>511</v>
      </c>
      <c r="J44">
        <v>0</v>
      </c>
      <c r="K44" s="89"/>
      <c r="L44" s="96" t="s">
        <v>3</v>
      </c>
      <c r="M44" s="115">
        <v>829</v>
      </c>
      <c r="N44" s="102" t="s">
        <v>3</v>
      </c>
      <c r="O44" s="84"/>
    </row>
    <row r="45" spans="1:15" hidden="1" x14ac:dyDescent="0.3">
      <c r="A45" s="20" t="s">
        <v>534</v>
      </c>
      <c r="B45" s="20">
        <v>3</v>
      </c>
      <c r="C45" s="82" t="str">
        <f t="shared" si="0"/>
        <v>Factor Model</v>
      </c>
      <c r="D45" s="20">
        <v>10</v>
      </c>
      <c r="E45" s="20">
        <v>0.2</v>
      </c>
      <c r="F45" s="89" t="s">
        <v>4</v>
      </c>
      <c r="G45" s="89" t="s">
        <v>511</v>
      </c>
      <c r="H45" s="95" t="s">
        <v>3</v>
      </c>
      <c r="I45" s="118" t="s">
        <v>511</v>
      </c>
      <c r="J45">
        <v>0</v>
      </c>
      <c r="K45" s="89"/>
      <c r="L45" s="96" t="s">
        <v>3</v>
      </c>
      <c r="M45" s="115">
        <v>829</v>
      </c>
      <c r="N45" s="102" t="s">
        <v>3</v>
      </c>
      <c r="O45" s="84"/>
    </row>
    <row r="46" spans="1:15" hidden="1" x14ac:dyDescent="0.3">
      <c r="A46" s="66" t="s">
        <v>534</v>
      </c>
      <c r="B46" s="66">
        <v>3</v>
      </c>
      <c r="C46" s="82" t="str">
        <f t="shared" si="0"/>
        <v>Factor Model</v>
      </c>
      <c r="D46" s="20">
        <v>25</v>
      </c>
      <c r="E46" s="20">
        <v>0.05</v>
      </c>
      <c r="F46" s="89" t="s">
        <v>4</v>
      </c>
      <c r="G46" s="89" t="s">
        <v>511</v>
      </c>
      <c r="H46" s="95" t="s">
        <v>3</v>
      </c>
      <c r="I46" s="118" t="s">
        <v>511</v>
      </c>
      <c r="J46">
        <v>0</v>
      </c>
      <c r="K46" s="89"/>
      <c r="L46" s="96" t="s">
        <v>3</v>
      </c>
      <c r="M46" s="115">
        <v>829</v>
      </c>
      <c r="N46" s="102" t="s">
        <v>3</v>
      </c>
      <c r="O46" s="84"/>
    </row>
    <row r="47" spans="1:15" hidden="1" x14ac:dyDescent="0.3">
      <c r="A47" s="20" t="s">
        <v>534</v>
      </c>
      <c r="B47" s="20">
        <v>3</v>
      </c>
      <c r="C47" s="82" t="str">
        <f t="shared" si="0"/>
        <v>Factor Model</v>
      </c>
      <c r="D47" s="20">
        <v>25</v>
      </c>
      <c r="E47" s="20">
        <v>0.1</v>
      </c>
      <c r="F47" s="89" t="s">
        <v>4</v>
      </c>
      <c r="G47" s="89" t="s">
        <v>511</v>
      </c>
      <c r="H47" s="95" t="s">
        <v>3</v>
      </c>
      <c r="I47" s="118" t="s">
        <v>511</v>
      </c>
      <c r="J47">
        <v>0</v>
      </c>
      <c r="K47" s="89"/>
      <c r="L47" s="96" t="s">
        <v>3</v>
      </c>
      <c r="M47" s="115">
        <v>829</v>
      </c>
      <c r="N47" s="102" t="s">
        <v>3</v>
      </c>
      <c r="O47" s="84"/>
    </row>
    <row r="48" spans="1:15" hidden="1" x14ac:dyDescent="0.3">
      <c r="A48" s="66" t="s">
        <v>534</v>
      </c>
      <c r="B48" s="66">
        <v>3</v>
      </c>
      <c r="C48" s="82" t="str">
        <f t="shared" si="0"/>
        <v>Factor Model</v>
      </c>
      <c r="D48" s="20">
        <v>25</v>
      </c>
      <c r="E48" s="20">
        <v>0.15</v>
      </c>
      <c r="F48" s="89" t="s">
        <v>4</v>
      </c>
      <c r="G48" s="89" t="s">
        <v>511</v>
      </c>
      <c r="H48" s="95" t="s">
        <v>3</v>
      </c>
      <c r="I48" s="118" t="s">
        <v>511</v>
      </c>
      <c r="J48">
        <v>0</v>
      </c>
      <c r="K48" s="89"/>
      <c r="L48" s="96" t="s">
        <v>3</v>
      </c>
      <c r="M48" s="115">
        <v>829</v>
      </c>
      <c r="N48" s="102" t="s">
        <v>3</v>
      </c>
      <c r="O48" s="84"/>
    </row>
    <row r="49" spans="1:15" hidden="1" x14ac:dyDescent="0.3">
      <c r="A49" s="20" t="s">
        <v>534</v>
      </c>
      <c r="B49" s="20">
        <v>3</v>
      </c>
      <c r="C49" s="82" t="str">
        <f t="shared" si="0"/>
        <v>Factor Model</v>
      </c>
      <c r="D49" s="20">
        <v>25</v>
      </c>
      <c r="E49" s="20">
        <v>0.2</v>
      </c>
      <c r="F49" s="89" t="s">
        <v>4</v>
      </c>
      <c r="G49" s="89" t="s">
        <v>511</v>
      </c>
      <c r="H49" s="95" t="s">
        <v>3</v>
      </c>
      <c r="I49" s="118" t="s">
        <v>511</v>
      </c>
      <c r="J49">
        <v>0</v>
      </c>
      <c r="K49" s="89"/>
      <c r="L49" s="96" t="s">
        <v>3</v>
      </c>
      <c r="M49" s="115">
        <v>829</v>
      </c>
      <c r="N49" s="102" t="s">
        <v>3</v>
      </c>
      <c r="O49" s="84"/>
    </row>
    <row r="50" spans="1:15" hidden="1" x14ac:dyDescent="0.3">
      <c r="A50" s="66" t="s">
        <v>534</v>
      </c>
      <c r="B50" s="66">
        <v>3</v>
      </c>
      <c r="C50" s="82" t="str">
        <f t="shared" si="0"/>
        <v>Factor Model</v>
      </c>
      <c r="D50" s="20">
        <v>50</v>
      </c>
      <c r="E50" s="20">
        <v>0.05</v>
      </c>
      <c r="F50" s="89" t="s">
        <v>4</v>
      </c>
      <c r="G50" s="89">
        <v>1005</v>
      </c>
      <c r="H50" s="95" t="s">
        <v>3</v>
      </c>
      <c r="I50" s="118">
        <v>367.68</v>
      </c>
      <c r="J50">
        <v>0</v>
      </c>
      <c r="K50" s="89"/>
      <c r="L50" s="96">
        <v>0.21230398069963807</v>
      </c>
      <c r="M50" s="115">
        <v>829</v>
      </c>
      <c r="N50" s="102" t="s">
        <v>3</v>
      </c>
      <c r="O50" s="84"/>
    </row>
    <row r="51" spans="1:15" hidden="1" x14ac:dyDescent="0.3">
      <c r="A51" s="20" t="s">
        <v>534</v>
      </c>
      <c r="B51" s="20">
        <v>3</v>
      </c>
      <c r="C51" s="82" t="str">
        <f t="shared" si="0"/>
        <v>Factor Model</v>
      </c>
      <c r="D51" s="20">
        <v>50</v>
      </c>
      <c r="E51" s="20">
        <v>0.1</v>
      </c>
      <c r="F51" s="89" t="s">
        <v>4</v>
      </c>
      <c r="G51" s="89">
        <v>1005</v>
      </c>
      <c r="H51" s="95" t="s">
        <v>3</v>
      </c>
      <c r="I51" s="118">
        <v>71.778199999999998</v>
      </c>
      <c r="J51">
        <v>0</v>
      </c>
      <c r="K51" s="89"/>
      <c r="L51" s="96">
        <v>0.21230398069963807</v>
      </c>
      <c r="M51" s="115">
        <v>829</v>
      </c>
      <c r="N51" s="102" t="s">
        <v>3</v>
      </c>
      <c r="O51" s="84"/>
    </row>
    <row r="52" spans="1:15" hidden="1" x14ac:dyDescent="0.3">
      <c r="A52" s="66" t="s">
        <v>534</v>
      </c>
      <c r="B52" s="66">
        <v>3</v>
      </c>
      <c r="C52" s="82" t="str">
        <f t="shared" si="0"/>
        <v>Factor Model</v>
      </c>
      <c r="D52" s="20">
        <v>50</v>
      </c>
      <c r="E52" s="20">
        <v>0.15</v>
      </c>
      <c r="F52" s="89" t="s">
        <v>4</v>
      </c>
      <c r="G52" s="89">
        <v>1005</v>
      </c>
      <c r="H52" s="95" t="s">
        <v>3</v>
      </c>
      <c r="I52" s="118">
        <v>109.264</v>
      </c>
      <c r="J52">
        <v>0</v>
      </c>
      <c r="K52" s="89"/>
      <c r="L52" s="96">
        <v>0.21230398069963807</v>
      </c>
      <c r="M52" s="115">
        <v>829</v>
      </c>
      <c r="N52" s="102" t="s">
        <v>3</v>
      </c>
      <c r="O52" s="84"/>
    </row>
    <row r="53" spans="1:15" hidden="1" x14ac:dyDescent="0.3">
      <c r="A53" s="20" t="s">
        <v>534</v>
      </c>
      <c r="B53" s="20">
        <v>3</v>
      </c>
      <c r="C53" s="82" t="str">
        <f t="shared" si="0"/>
        <v>Factor Model</v>
      </c>
      <c r="D53" s="20">
        <v>50</v>
      </c>
      <c r="E53" s="20">
        <v>0.2</v>
      </c>
      <c r="F53" s="89" t="s">
        <v>4</v>
      </c>
      <c r="G53" s="89">
        <v>1005</v>
      </c>
      <c r="H53" s="95" t="s">
        <v>3</v>
      </c>
      <c r="I53" s="118">
        <v>32.639800000000001</v>
      </c>
      <c r="J53">
        <v>0</v>
      </c>
      <c r="K53" s="89"/>
      <c r="L53" s="96">
        <v>0.21230398069963807</v>
      </c>
      <c r="M53" s="115">
        <v>829</v>
      </c>
      <c r="N53" s="102" t="s">
        <v>3</v>
      </c>
      <c r="O53" s="84"/>
    </row>
    <row r="54" spans="1:15" x14ac:dyDescent="0.3">
      <c r="A54" s="20" t="s">
        <v>512</v>
      </c>
      <c r="B54" s="66">
        <v>0</v>
      </c>
      <c r="C54" s="82" t="str">
        <f t="shared" si="0"/>
        <v>Deterministic</v>
      </c>
      <c r="D54" s="20">
        <v>0</v>
      </c>
      <c r="E54" s="20">
        <v>0.05</v>
      </c>
      <c r="F54" s="89" t="s">
        <v>0</v>
      </c>
      <c r="G54" s="89">
        <v>1013</v>
      </c>
      <c r="H54" s="110">
        <v>7.9601990049751239E-3</v>
      </c>
      <c r="I54" s="118">
        <v>77.291600000000003</v>
      </c>
      <c r="J54">
        <v>0</v>
      </c>
      <c r="K54" s="100">
        <v>1</v>
      </c>
      <c r="L54" s="111">
        <v>7.9601990049751326E-3</v>
      </c>
      <c r="M54" s="115">
        <v>1005</v>
      </c>
      <c r="N54" s="102">
        <v>1005</v>
      </c>
      <c r="O54" s="84"/>
    </row>
    <row r="55" spans="1:15" x14ac:dyDescent="0.3">
      <c r="A55" s="20" t="s">
        <v>512</v>
      </c>
      <c r="B55" s="20">
        <v>0</v>
      </c>
      <c r="C55" s="82" t="str">
        <f t="shared" si="0"/>
        <v>Deterministic</v>
      </c>
      <c r="D55" s="20">
        <v>0</v>
      </c>
      <c r="E55" s="20">
        <v>0.1</v>
      </c>
      <c r="F55" s="89" t="s">
        <v>0</v>
      </c>
      <c r="G55" s="89">
        <v>1017</v>
      </c>
      <c r="H55" s="110">
        <v>1.1940298507462687E-2</v>
      </c>
      <c r="I55" s="118">
        <v>127.789</v>
      </c>
      <c r="J55">
        <v>0</v>
      </c>
      <c r="K55" s="100">
        <v>1</v>
      </c>
      <c r="L55" s="111">
        <v>1.1940298507462588E-2</v>
      </c>
      <c r="M55" s="115">
        <v>1005</v>
      </c>
      <c r="N55" s="102">
        <v>1005</v>
      </c>
      <c r="O55" s="84"/>
    </row>
    <row r="56" spans="1:15" x14ac:dyDescent="0.3">
      <c r="A56" s="20" t="s">
        <v>512</v>
      </c>
      <c r="B56" s="66">
        <v>0</v>
      </c>
      <c r="C56" s="82" t="str">
        <f t="shared" si="0"/>
        <v>Deterministic</v>
      </c>
      <c r="D56" s="20">
        <v>0</v>
      </c>
      <c r="E56" s="20">
        <v>0.15</v>
      </c>
      <c r="F56" s="89" t="s">
        <v>0</v>
      </c>
      <c r="G56" s="89">
        <v>1017</v>
      </c>
      <c r="H56" s="110">
        <v>1.1940298507462687E-2</v>
      </c>
      <c r="I56" s="118">
        <v>330.09100000000001</v>
      </c>
      <c r="J56">
        <v>0</v>
      </c>
      <c r="K56" s="100">
        <v>1</v>
      </c>
      <c r="L56" s="111">
        <v>1.1940298507462588E-2</v>
      </c>
      <c r="M56" s="115">
        <v>1005</v>
      </c>
      <c r="N56" s="102">
        <v>1005</v>
      </c>
      <c r="O56" s="84"/>
    </row>
    <row r="57" spans="1:15" x14ac:dyDescent="0.3">
      <c r="A57" s="20" t="s">
        <v>512</v>
      </c>
      <c r="B57" s="20">
        <v>0</v>
      </c>
      <c r="C57" s="82" t="str">
        <f t="shared" si="0"/>
        <v>Deterministic</v>
      </c>
      <c r="D57" s="20">
        <v>0</v>
      </c>
      <c r="E57" s="20">
        <v>0.2</v>
      </c>
      <c r="F57" s="89" t="s">
        <v>0</v>
      </c>
      <c r="G57" s="89">
        <v>1031</v>
      </c>
      <c r="H57" s="110">
        <v>2.5870646766169153E-2</v>
      </c>
      <c r="I57" s="118">
        <v>420.89299999999997</v>
      </c>
      <c r="J57">
        <v>0</v>
      </c>
      <c r="K57" s="100">
        <v>1</v>
      </c>
      <c r="L57" s="111">
        <v>2.5870646766169125E-2</v>
      </c>
      <c r="M57" s="115">
        <v>1005</v>
      </c>
      <c r="N57" s="102">
        <v>1005</v>
      </c>
      <c r="O57" s="84"/>
    </row>
    <row r="58" spans="1:15" x14ac:dyDescent="0.3">
      <c r="A58" s="20" t="s">
        <v>512</v>
      </c>
      <c r="B58" s="66">
        <v>1</v>
      </c>
      <c r="C58" s="82" t="str">
        <f t="shared" si="0"/>
        <v>Cardinality-constrained</v>
      </c>
      <c r="D58" s="20">
        <v>5</v>
      </c>
      <c r="E58" s="20">
        <v>0.05</v>
      </c>
      <c r="F58" s="89" t="s">
        <v>1</v>
      </c>
      <c r="G58" s="89">
        <v>1013</v>
      </c>
      <c r="H58" s="110">
        <v>-9.8619329388560163E-4</v>
      </c>
      <c r="I58" s="118">
        <v>202.77099999999999</v>
      </c>
      <c r="J58">
        <v>0</v>
      </c>
      <c r="K58" s="100">
        <v>1</v>
      </c>
      <c r="L58" s="111">
        <v>7.9601990049751326E-3</v>
      </c>
      <c r="M58" s="115">
        <v>1005</v>
      </c>
      <c r="N58" s="102">
        <v>1014</v>
      </c>
      <c r="O58" s="84"/>
    </row>
    <row r="59" spans="1:15" x14ac:dyDescent="0.3">
      <c r="A59" s="20" t="s">
        <v>512</v>
      </c>
      <c r="B59" s="20">
        <v>1</v>
      </c>
      <c r="C59" s="82" t="str">
        <f t="shared" si="0"/>
        <v>Cardinality-constrained</v>
      </c>
      <c r="D59" s="20">
        <v>5</v>
      </c>
      <c r="E59" s="20">
        <v>0.1</v>
      </c>
      <c r="F59" s="89" t="s">
        <v>1</v>
      </c>
      <c r="G59" s="89">
        <v>1017</v>
      </c>
      <c r="H59" s="110">
        <v>0</v>
      </c>
      <c r="I59" s="118">
        <v>108.449</v>
      </c>
      <c r="J59">
        <v>0</v>
      </c>
      <c r="K59" s="100">
        <v>1</v>
      </c>
      <c r="L59" s="111">
        <v>1.1940298507462588E-2</v>
      </c>
      <c r="M59" s="115">
        <v>1005</v>
      </c>
      <c r="N59" s="102">
        <v>1017</v>
      </c>
      <c r="O59" s="84"/>
    </row>
    <row r="60" spans="1:15" x14ac:dyDescent="0.3">
      <c r="A60" s="20" t="s">
        <v>512</v>
      </c>
      <c r="B60" s="66">
        <v>1</v>
      </c>
      <c r="C60" s="82" t="str">
        <f t="shared" si="0"/>
        <v>Cardinality-constrained</v>
      </c>
      <c r="D60" s="20">
        <v>5</v>
      </c>
      <c r="E60" s="20">
        <v>0.15</v>
      </c>
      <c r="F60" s="89" t="s">
        <v>1</v>
      </c>
      <c r="G60" s="89">
        <v>1017</v>
      </c>
      <c r="H60" s="110">
        <v>0</v>
      </c>
      <c r="I60" s="118">
        <v>125.414</v>
      </c>
      <c r="J60">
        <v>0</v>
      </c>
      <c r="K60" s="100">
        <v>1</v>
      </c>
      <c r="L60" s="111">
        <v>1.1940298507462588E-2</v>
      </c>
      <c r="M60" s="115">
        <v>1005</v>
      </c>
      <c r="N60" s="102">
        <v>1017</v>
      </c>
      <c r="O60" s="84"/>
    </row>
    <row r="61" spans="1:15" x14ac:dyDescent="0.3">
      <c r="A61" s="20" t="s">
        <v>512</v>
      </c>
      <c r="B61" s="20">
        <v>1</v>
      </c>
      <c r="C61" s="82" t="str">
        <f t="shared" si="0"/>
        <v>Cardinality-constrained</v>
      </c>
      <c r="D61" s="20">
        <v>5</v>
      </c>
      <c r="E61" s="20">
        <v>0.2</v>
      </c>
      <c r="F61" s="89" t="s">
        <v>1</v>
      </c>
      <c r="G61" s="89">
        <v>1031</v>
      </c>
      <c r="H61" s="110">
        <v>0</v>
      </c>
      <c r="I61" s="118">
        <v>127.86199999999999</v>
      </c>
      <c r="J61">
        <v>0</v>
      </c>
      <c r="K61" s="100">
        <v>1</v>
      </c>
      <c r="L61" s="111">
        <v>2.5870646766169125E-2</v>
      </c>
      <c r="M61" s="115">
        <v>1005</v>
      </c>
      <c r="N61" s="102">
        <v>1031</v>
      </c>
      <c r="O61" s="84"/>
    </row>
    <row r="62" spans="1:15" x14ac:dyDescent="0.3">
      <c r="A62" s="20" t="s">
        <v>512</v>
      </c>
      <c r="B62" s="66">
        <v>1</v>
      </c>
      <c r="C62" s="82" t="str">
        <f t="shared" si="0"/>
        <v>Cardinality-constrained</v>
      </c>
      <c r="D62" s="20">
        <v>10</v>
      </c>
      <c r="E62" s="20">
        <v>0.05</v>
      </c>
      <c r="F62" s="89" t="s">
        <v>1</v>
      </c>
      <c r="G62" s="89">
        <v>1017</v>
      </c>
      <c r="H62" s="110">
        <v>3.9486673247778872E-3</v>
      </c>
      <c r="I62" s="118">
        <v>266.76400000000001</v>
      </c>
      <c r="J62">
        <v>0</v>
      </c>
      <c r="K62" s="100">
        <v>1</v>
      </c>
      <c r="L62" s="111">
        <v>1.1940298507462588E-2</v>
      </c>
      <c r="M62" s="115">
        <v>1005</v>
      </c>
      <c r="N62" s="102">
        <v>1013</v>
      </c>
      <c r="O62" s="84"/>
    </row>
    <row r="63" spans="1:15" x14ac:dyDescent="0.3">
      <c r="A63" s="20" t="s">
        <v>512</v>
      </c>
      <c r="B63" s="20">
        <v>1</v>
      </c>
      <c r="C63" s="82" t="str">
        <f t="shared" si="0"/>
        <v>Cardinality-constrained</v>
      </c>
      <c r="D63" s="20">
        <v>10</v>
      </c>
      <c r="E63" s="20">
        <v>0.1</v>
      </c>
      <c r="F63" s="89" t="s">
        <v>1</v>
      </c>
      <c r="G63" s="89">
        <v>1061</v>
      </c>
      <c r="H63" s="110">
        <v>4.3264503441494594E-2</v>
      </c>
      <c r="I63" s="118">
        <v>1802.48</v>
      </c>
      <c r="J63">
        <v>0</v>
      </c>
      <c r="K63" s="100">
        <v>1</v>
      </c>
      <c r="L63" s="111">
        <v>5.5721393034825928E-2</v>
      </c>
      <c r="M63" s="115">
        <v>1005</v>
      </c>
      <c r="N63" s="102">
        <v>1017</v>
      </c>
      <c r="O63" s="84"/>
    </row>
    <row r="64" spans="1:15" x14ac:dyDescent="0.3">
      <c r="A64" s="20" t="s">
        <v>512</v>
      </c>
      <c r="B64" s="66">
        <v>1</v>
      </c>
      <c r="C64" s="82" t="str">
        <f t="shared" si="0"/>
        <v>Cardinality-constrained</v>
      </c>
      <c r="D64" s="20">
        <v>10</v>
      </c>
      <c r="E64" s="20">
        <v>0.15</v>
      </c>
      <c r="F64" s="89" t="s">
        <v>0</v>
      </c>
      <c r="G64" s="89" t="s">
        <v>46</v>
      </c>
      <c r="H64" s="110" t="s">
        <v>3</v>
      </c>
      <c r="I64" s="118">
        <v>60.026800000000001</v>
      </c>
      <c r="J64">
        <v>0</v>
      </c>
      <c r="K64" s="100">
        <v>1</v>
      </c>
      <c r="L64" s="111" t="s">
        <v>3</v>
      </c>
      <c r="M64" s="115">
        <v>1005</v>
      </c>
      <c r="N64" s="102">
        <v>1017</v>
      </c>
      <c r="O64" s="84"/>
    </row>
    <row r="65" spans="1:15" x14ac:dyDescent="0.3">
      <c r="A65" s="20" t="s">
        <v>512</v>
      </c>
      <c r="B65" s="20">
        <v>1</v>
      </c>
      <c r="C65" s="82" t="str">
        <f t="shared" si="0"/>
        <v>Cardinality-constrained</v>
      </c>
      <c r="D65" s="20">
        <v>10</v>
      </c>
      <c r="E65" s="20">
        <v>0.2</v>
      </c>
      <c r="F65" s="89" t="s">
        <v>0</v>
      </c>
      <c r="G65" s="89" t="s">
        <v>46</v>
      </c>
      <c r="H65" s="110" t="s">
        <v>3</v>
      </c>
      <c r="I65" s="118">
        <v>60.023200000000003</v>
      </c>
      <c r="J65">
        <v>0</v>
      </c>
      <c r="K65" s="100">
        <v>1</v>
      </c>
      <c r="L65" s="111" t="s">
        <v>3</v>
      </c>
      <c r="M65" s="115">
        <v>1005</v>
      </c>
      <c r="N65" s="102">
        <v>1031</v>
      </c>
      <c r="O65" s="84"/>
    </row>
    <row r="66" spans="1:15" x14ac:dyDescent="0.3">
      <c r="A66" s="20" t="s">
        <v>512</v>
      </c>
      <c r="B66" s="66">
        <v>1</v>
      </c>
      <c r="C66" s="82" t="str">
        <f t="shared" ref="C66:C129" si="1">IF(B66=0,"Deterministic",IF(B66=1,"Cardinality-constrained",IF(B66=2,"Knapsack","Factor Model")))</f>
        <v>Cardinality-constrained</v>
      </c>
      <c r="D66" s="20">
        <v>25</v>
      </c>
      <c r="E66" s="20">
        <v>0.05</v>
      </c>
      <c r="F66" s="89" t="s">
        <v>0</v>
      </c>
      <c r="G66" s="89">
        <v>1036</v>
      </c>
      <c r="H66" s="110">
        <v>1.8682399213372666E-2</v>
      </c>
      <c r="I66" s="118">
        <v>1097.5899999999999</v>
      </c>
      <c r="J66">
        <v>0</v>
      </c>
      <c r="K66" s="100">
        <v>0.71699999999999997</v>
      </c>
      <c r="L66" s="111">
        <v>3.0845771144278666E-2</v>
      </c>
      <c r="M66" s="115">
        <v>1005</v>
      </c>
      <c r="N66" s="102">
        <v>1017</v>
      </c>
      <c r="O66" s="84"/>
    </row>
    <row r="67" spans="1:15" x14ac:dyDescent="0.3">
      <c r="A67" s="20" t="s">
        <v>512</v>
      </c>
      <c r="B67" s="20">
        <v>1</v>
      </c>
      <c r="C67" s="82" t="str">
        <f t="shared" si="1"/>
        <v>Cardinality-constrained</v>
      </c>
      <c r="D67" s="20">
        <v>25</v>
      </c>
      <c r="E67" s="20">
        <v>0.1</v>
      </c>
      <c r="F67" s="89" t="s">
        <v>1</v>
      </c>
      <c r="G67" s="89" t="s">
        <v>46</v>
      </c>
      <c r="H67" s="110" t="s">
        <v>3</v>
      </c>
      <c r="I67" s="118">
        <v>60.036900000000003</v>
      </c>
      <c r="J67">
        <v>0</v>
      </c>
      <c r="K67" s="100">
        <v>0.86899999999999999</v>
      </c>
      <c r="L67" s="111" t="s">
        <v>3</v>
      </c>
      <c r="M67" s="115">
        <v>1005</v>
      </c>
      <c r="N67" s="102">
        <v>1073</v>
      </c>
      <c r="O67" s="84"/>
    </row>
    <row r="68" spans="1:15" x14ac:dyDescent="0.3">
      <c r="A68" s="20" t="s">
        <v>512</v>
      </c>
      <c r="B68" s="66">
        <v>1</v>
      </c>
      <c r="C68" s="82" t="str">
        <f t="shared" si="1"/>
        <v>Cardinality-constrained</v>
      </c>
      <c r="D68" s="20">
        <v>25</v>
      </c>
      <c r="E68" s="20">
        <v>0.15</v>
      </c>
      <c r="F68" s="89" t="s">
        <v>2</v>
      </c>
      <c r="G68" s="89" t="s">
        <v>46</v>
      </c>
      <c r="H68" s="110" t="s">
        <v>3</v>
      </c>
      <c r="I68" s="118">
        <v>60.025799999999997</v>
      </c>
      <c r="J68">
        <v>0</v>
      </c>
      <c r="K68" s="89"/>
      <c r="L68" s="111" t="s">
        <v>3</v>
      </c>
      <c r="M68" s="115">
        <v>1005</v>
      </c>
      <c r="N68" s="102" t="s">
        <v>3</v>
      </c>
      <c r="O68" s="84"/>
    </row>
    <row r="69" spans="1:15" x14ac:dyDescent="0.3">
      <c r="A69" s="20" t="s">
        <v>512</v>
      </c>
      <c r="B69" s="20">
        <v>1</v>
      </c>
      <c r="C69" s="82" t="str">
        <f t="shared" si="1"/>
        <v>Cardinality-constrained</v>
      </c>
      <c r="D69" s="20">
        <v>25</v>
      </c>
      <c r="E69" s="20">
        <v>0.2</v>
      </c>
      <c r="F69" s="89" t="s">
        <v>2</v>
      </c>
      <c r="G69" s="89" t="s">
        <v>46</v>
      </c>
      <c r="H69" s="110" t="s">
        <v>3</v>
      </c>
      <c r="I69" s="118">
        <v>60.027099999999997</v>
      </c>
      <c r="J69">
        <v>0</v>
      </c>
      <c r="K69" s="89"/>
      <c r="L69" s="111" t="s">
        <v>3</v>
      </c>
      <c r="M69" s="115">
        <v>1005</v>
      </c>
      <c r="N69" s="102" t="s">
        <v>3</v>
      </c>
      <c r="O69" s="84"/>
    </row>
    <row r="70" spans="1:15" x14ac:dyDescent="0.3">
      <c r="A70" s="20" t="s">
        <v>512</v>
      </c>
      <c r="B70" s="66">
        <v>1</v>
      </c>
      <c r="C70" s="82" t="str">
        <f t="shared" si="1"/>
        <v>Cardinality-constrained</v>
      </c>
      <c r="D70" s="20">
        <v>50</v>
      </c>
      <c r="E70" s="20">
        <v>0.05</v>
      </c>
      <c r="F70" s="89" t="s">
        <v>1</v>
      </c>
      <c r="G70" s="89">
        <v>1016</v>
      </c>
      <c r="H70" s="110">
        <v>-1.9305019305019305E-2</v>
      </c>
      <c r="I70" s="118">
        <v>189.20500000000001</v>
      </c>
      <c r="J70">
        <v>0</v>
      </c>
      <c r="K70" s="100">
        <v>1.6E-2</v>
      </c>
      <c r="L70" s="111">
        <v>1.0945273631840724E-2</v>
      </c>
      <c r="M70" s="115">
        <v>1005</v>
      </c>
      <c r="N70" s="102">
        <v>1036</v>
      </c>
      <c r="O70" s="84"/>
    </row>
    <row r="71" spans="1:15" x14ac:dyDescent="0.3">
      <c r="A71" s="20" t="s">
        <v>512</v>
      </c>
      <c r="B71" s="20">
        <v>1</v>
      </c>
      <c r="C71" s="82" t="str">
        <f t="shared" si="1"/>
        <v>Cardinality-constrained</v>
      </c>
      <c r="D71" s="20">
        <v>50</v>
      </c>
      <c r="E71" s="20">
        <v>0.1</v>
      </c>
      <c r="F71" s="89" t="s">
        <v>2</v>
      </c>
      <c r="G71" s="89">
        <v>1017</v>
      </c>
      <c r="H71" s="110" t="s">
        <v>3</v>
      </c>
      <c r="I71" s="118">
        <v>438.86399999999998</v>
      </c>
      <c r="J71">
        <v>0</v>
      </c>
      <c r="K71" s="89"/>
      <c r="L71" s="111">
        <v>1.1940298507462588E-2</v>
      </c>
      <c r="M71" s="115">
        <v>1005</v>
      </c>
      <c r="N71" s="102" t="s">
        <v>3</v>
      </c>
      <c r="O71" s="84"/>
    </row>
    <row r="72" spans="1:15" x14ac:dyDescent="0.3">
      <c r="A72" s="20" t="s">
        <v>512</v>
      </c>
      <c r="B72" s="66">
        <v>1</v>
      </c>
      <c r="C72" s="82" t="str">
        <f t="shared" si="1"/>
        <v>Cardinality-constrained</v>
      </c>
      <c r="D72" s="20">
        <v>50</v>
      </c>
      <c r="E72" s="20">
        <v>0.15</v>
      </c>
      <c r="F72" s="89" t="s">
        <v>2</v>
      </c>
      <c r="G72" s="89">
        <v>1027</v>
      </c>
      <c r="H72" s="110" t="s">
        <v>3</v>
      </c>
      <c r="I72" s="118">
        <v>923.81899999999996</v>
      </c>
      <c r="J72">
        <v>0</v>
      </c>
      <c r="K72" s="89"/>
      <c r="L72" s="111">
        <v>2.189054726368167E-2</v>
      </c>
      <c r="M72" s="115">
        <v>1005</v>
      </c>
      <c r="N72" s="102" t="s">
        <v>3</v>
      </c>
      <c r="O72" s="84"/>
    </row>
    <row r="73" spans="1:15" x14ac:dyDescent="0.3">
      <c r="A73" s="20" t="s">
        <v>512</v>
      </c>
      <c r="B73" s="20">
        <v>1</v>
      </c>
      <c r="C73" s="82" t="str">
        <f t="shared" si="1"/>
        <v>Cardinality-constrained</v>
      </c>
      <c r="D73" s="20">
        <v>50</v>
      </c>
      <c r="E73" s="20">
        <v>0.2</v>
      </c>
      <c r="F73" s="89" t="s">
        <v>2</v>
      </c>
      <c r="G73" s="89">
        <v>1033</v>
      </c>
      <c r="H73" s="110" t="s">
        <v>3</v>
      </c>
      <c r="I73" s="118">
        <v>680.12800000000004</v>
      </c>
      <c r="J73">
        <v>0</v>
      </c>
      <c r="K73" s="89"/>
      <c r="L73" s="111">
        <v>2.7860696517412853E-2</v>
      </c>
      <c r="M73" s="115">
        <v>1005</v>
      </c>
      <c r="N73" s="102" t="s">
        <v>3</v>
      </c>
      <c r="O73" s="84"/>
    </row>
    <row r="74" spans="1:15" x14ac:dyDescent="0.3">
      <c r="A74" s="20" t="s">
        <v>512</v>
      </c>
      <c r="B74" s="66">
        <v>2</v>
      </c>
      <c r="C74" s="82" t="str">
        <f t="shared" si="1"/>
        <v>Knapsack</v>
      </c>
      <c r="D74" s="20">
        <v>5</v>
      </c>
      <c r="E74" s="20">
        <v>0.05</v>
      </c>
      <c r="F74" s="89" t="s">
        <v>0</v>
      </c>
      <c r="G74" s="89">
        <v>1017</v>
      </c>
      <c r="H74" s="110">
        <v>9.8425196850393699E-4</v>
      </c>
      <c r="I74" s="118">
        <v>121.759</v>
      </c>
      <c r="J74">
        <v>0</v>
      </c>
      <c r="K74" s="100">
        <v>1</v>
      </c>
      <c r="L74" s="111">
        <v>1.1940298507462588E-2</v>
      </c>
      <c r="M74" s="115">
        <v>1005</v>
      </c>
      <c r="N74" s="102">
        <v>1016</v>
      </c>
      <c r="O74" s="84"/>
    </row>
    <row r="75" spans="1:15" x14ac:dyDescent="0.3">
      <c r="A75" s="20" t="s">
        <v>512</v>
      </c>
      <c r="B75" s="20">
        <v>2</v>
      </c>
      <c r="C75" s="82" t="str">
        <f t="shared" si="1"/>
        <v>Knapsack</v>
      </c>
      <c r="D75" s="20">
        <v>5</v>
      </c>
      <c r="E75" s="20">
        <v>0.1</v>
      </c>
      <c r="F75" s="89" t="s">
        <v>0</v>
      </c>
      <c r="G75" s="89">
        <v>1036</v>
      </c>
      <c r="H75" s="110">
        <v>1.8682399213372666E-2</v>
      </c>
      <c r="I75" s="118">
        <v>609.35699999999997</v>
      </c>
      <c r="J75">
        <v>0</v>
      </c>
      <c r="K75" s="100">
        <v>1</v>
      </c>
      <c r="L75" s="111">
        <v>3.0845771144278666E-2</v>
      </c>
      <c r="M75" s="115">
        <v>1005</v>
      </c>
      <c r="N75" s="102">
        <v>1017</v>
      </c>
      <c r="O75" s="84"/>
    </row>
    <row r="76" spans="1:15" x14ac:dyDescent="0.3">
      <c r="A76" s="20" t="s">
        <v>512</v>
      </c>
      <c r="B76" s="66">
        <v>2</v>
      </c>
      <c r="C76" s="82" t="str">
        <f t="shared" si="1"/>
        <v>Knapsack</v>
      </c>
      <c r="D76" s="20">
        <v>5</v>
      </c>
      <c r="E76" s="20">
        <v>0.15</v>
      </c>
      <c r="F76" s="89" t="s">
        <v>1</v>
      </c>
      <c r="G76" s="89">
        <v>1070</v>
      </c>
      <c r="H76" s="110">
        <v>4.1869522882181112E-2</v>
      </c>
      <c r="I76" s="118">
        <v>1614.58</v>
      </c>
      <c r="J76">
        <v>0</v>
      </c>
      <c r="K76" s="100">
        <v>1</v>
      </c>
      <c r="L76" s="111">
        <v>6.4676616915422924E-2</v>
      </c>
      <c r="M76" s="115">
        <v>1005</v>
      </c>
      <c r="N76" s="102">
        <v>1027</v>
      </c>
      <c r="O76" s="84"/>
    </row>
    <row r="77" spans="1:15" x14ac:dyDescent="0.3">
      <c r="A77" s="20" t="s">
        <v>512</v>
      </c>
      <c r="B77" s="20">
        <v>2</v>
      </c>
      <c r="C77" s="82" t="str">
        <f t="shared" si="1"/>
        <v>Knapsack</v>
      </c>
      <c r="D77" s="20">
        <v>5</v>
      </c>
      <c r="E77" s="20">
        <v>0.2</v>
      </c>
      <c r="F77" s="89" t="s">
        <v>0</v>
      </c>
      <c r="G77" s="89" t="s">
        <v>46</v>
      </c>
      <c r="H77" s="110" t="s">
        <v>3</v>
      </c>
      <c r="I77" s="118">
        <v>60.022799999999997</v>
      </c>
      <c r="J77">
        <v>0</v>
      </c>
      <c r="K77" s="100">
        <v>1</v>
      </c>
      <c r="L77" s="111" t="s">
        <v>3</v>
      </c>
      <c r="M77" s="115">
        <v>1005</v>
      </c>
      <c r="N77" s="102">
        <v>1033</v>
      </c>
      <c r="O77" s="84"/>
    </row>
    <row r="78" spans="1:15" x14ac:dyDescent="0.3">
      <c r="A78" s="20" t="s">
        <v>512</v>
      </c>
      <c r="B78" s="66">
        <v>2</v>
      </c>
      <c r="C78" s="82" t="str">
        <f t="shared" si="1"/>
        <v>Knapsack</v>
      </c>
      <c r="D78" s="20">
        <v>10</v>
      </c>
      <c r="E78" s="20">
        <v>0.05</v>
      </c>
      <c r="F78" s="89" t="s">
        <v>0</v>
      </c>
      <c r="G78" s="89">
        <v>1043</v>
      </c>
      <c r="H78" s="110">
        <v>2.5565388397246803E-2</v>
      </c>
      <c r="I78" s="118">
        <v>560.87099999999998</v>
      </c>
      <c r="J78">
        <v>0</v>
      </c>
      <c r="K78" s="100">
        <v>0.98599999999999999</v>
      </c>
      <c r="L78" s="111">
        <v>3.7810945273631935E-2</v>
      </c>
      <c r="M78" s="115">
        <v>1005</v>
      </c>
      <c r="N78" s="102">
        <v>1017</v>
      </c>
      <c r="O78" s="84"/>
    </row>
    <row r="79" spans="1:15" x14ac:dyDescent="0.3">
      <c r="A79" s="20" t="s">
        <v>512</v>
      </c>
      <c r="B79" s="20">
        <v>2</v>
      </c>
      <c r="C79" s="82" t="str">
        <f t="shared" si="1"/>
        <v>Knapsack</v>
      </c>
      <c r="D79" s="20">
        <v>10</v>
      </c>
      <c r="E79" s="20">
        <v>0.1</v>
      </c>
      <c r="F79" s="89" t="s">
        <v>1</v>
      </c>
      <c r="G79" s="89" t="s">
        <v>46</v>
      </c>
      <c r="H79" s="110" t="s">
        <v>3</v>
      </c>
      <c r="I79" s="118">
        <v>60.023800000000001</v>
      </c>
      <c r="J79">
        <v>0</v>
      </c>
      <c r="K79" s="100">
        <v>1</v>
      </c>
      <c r="L79" s="111" t="s">
        <v>3</v>
      </c>
      <c r="M79" s="115">
        <v>1005</v>
      </c>
      <c r="N79" s="102">
        <v>1033</v>
      </c>
      <c r="O79" s="84"/>
    </row>
    <row r="80" spans="1:15" x14ac:dyDescent="0.3">
      <c r="A80" s="20" t="s">
        <v>512</v>
      </c>
      <c r="B80" s="66">
        <v>2</v>
      </c>
      <c r="C80" s="82" t="str">
        <f t="shared" si="1"/>
        <v>Knapsack</v>
      </c>
      <c r="D80" s="20">
        <v>10</v>
      </c>
      <c r="E80" s="20">
        <v>0.15</v>
      </c>
      <c r="F80" s="89" t="s">
        <v>1</v>
      </c>
      <c r="G80" s="89" t="s">
        <v>46</v>
      </c>
      <c r="H80" s="110" t="s">
        <v>3</v>
      </c>
      <c r="I80" s="118">
        <v>60.022300000000001</v>
      </c>
      <c r="J80">
        <v>0</v>
      </c>
      <c r="K80" s="100">
        <v>1</v>
      </c>
      <c r="L80" s="111" t="s">
        <v>3</v>
      </c>
      <c r="M80" s="115">
        <v>1005</v>
      </c>
      <c r="N80" s="102">
        <v>1058</v>
      </c>
      <c r="O80" s="84"/>
    </row>
    <row r="81" spans="1:15" x14ac:dyDescent="0.3">
      <c r="A81" s="20" t="s">
        <v>512</v>
      </c>
      <c r="B81" s="20">
        <v>2</v>
      </c>
      <c r="C81" s="82" t="str">
        <f t="shared" si="1"/>
        <v>Knapsack</v>
      </c>
      <c r="D81" s="20">
        <v>10</v>
      </c>
      <c r="E81" s="20">
        <v>0.2</v>
      </c>
      <c r="F81" s="89" t="s">
        <v>2</v>
      </c>
      <c r="G81" s="89" t="s">
        <v>46</v>
      </c>
      <c r="H81" s="110" t="s">
        <v>3</v>
      </c>
      <c r="I81" s="118">
        <v>60.036999999999999</v>
      </c>
      <c r="J81">
        <v>0</v>
      </c>
      <c r="K81" s="89"/>
      <c r="L81" s="111" t="s">
        <v>3</v>
      </c>
      <c r="M81" s="115">
        <v>1005</v>
      </c>
      <c r="N81" s="102" t="s">
        <v>3</v>
      </c>
      <c r="O81" s="84"/>
    </row>
    <row r="82" spans="1:15" x14ac:dyDescent="0.3">
      <c r="A82" s="20" t="s">
        <v>512</v>
      </c>
      <c r="B82" s="66">
        <v>2</v>
      </c>
      <c r="C82" s="82" t="str">
        <f t="shared" si="1"/>
        <v>Knapsack</v>
      </c>
      <c r="D82" s="20">
        <v>25</v>
      </c>
      <c r="E82" s="20">
        <v>0.05</v>
      </c>
      <c r="F82" s="89" t="s">
        <v>1</v>
      </c>
      <c r="G82" s="89">
        <v>1063</v>
      </c>
      <c r="H82" s="110">
        <v>2.2115384615384617E-2</v>
      </c>
      <c r="I82" s="118">
        <v>357.56</v>
      </c>
      <c r="J82">
        <v>0</v>
      </c>
      <c r="K82" s="100">
        <v>7.2999999999999995E-2</v>
      </c>
      <c r="L82" s="111">
        <v>5.7711442786069655E-2</v>
      </c>
      <c r="M82" s="115">
        <v>1005</v>
      </c>
      <c r="N82" s="102">
        <v>1040</v>
      </c>
      <c r="O82" s="84"/>
    </row>
    <row r="83" spans="1:15" x14ac:dyDescent="0.3">
      <c r="A83" s="20" t="s">
        <v>512</v>
      </c>
      <c r="B83" s="20">
        <v>2</v>
      </c>
      <c r="C83" s="82" t="str">
        <f t="shared" si="1"/>
        <v>Knapsack</v>
      </c>
      <c r="D83" s="20">
        <v>25</v>
      </c>
      <c r="E83" s="20">
        <v>0.1</v>
      </c>
      <c r="F83" s="89" t="s">
        <v>2</v>
      </c>
      <c r="G83" s="89" t="s">
        <v>46</v>
      </c>
      <c r="H83" s="110" t="s">
        <v>3</v>
      </c>
      <c r="I83" s="118">
        <v>60.024099999999997</v>
      </c>
      <c r="J83">
        <v>0</v>
      </c>
      <c r="K83" s="89"/>
      <c r="L83" s="111" t="s">
        <v>3</v>
      </c>
      <c r="M83" s="115">
        <v>1005</v>
      </c>
      <c r="N83" s="102" t="s">
        <v>3</v>
      </c>
      <c r="O83" s="84"/>
    </row>
    <row r="84" spans="1:15" x14ac:dyDescent="0.3">
      <c r="A84" s="20" t="s">
        <v>512</v>
      </c>
      <c r="B84" s="66">
        <v>2</v>
      </c>
      <c r="C84" s="82" t="str">
        <f t="shared" si="1"/>
        <v>Knapsack</v>
      </c>
      <c r="D84" s="20">
        <v>25</v>
      </c>
      <c r="E84" s="20">
        <v>0.15</v>
      </c>
      <c r="F84" s="89" t="s">
        <v>2</v>
      </c>
      <c r="G84" s="89" t="s">
        <v>511</v>
      </c>
      <c r="H84" s="110" t="s">
        <v>3</v>
      </c>
      <c r="I84" s="118" t="s">
        <v>511</v>
      </c>
      <c r="J84">
        <v>0</v>
      </c>
      <c r="K84" s="89"/>
      <c r="L84" s="111" t="s">
        <v>3</v>
      </c>
      <c r="M84" s="115">
        <v>1005</v>
      </c>
      <c r="N84" s="102" t="s">
        <v>3</v>
      </c>
      <c r="O84" s="84"/>
    </row>
    <row r="85" spans="1:15" x14ac:dyDescent="0.3">
      <c r="A85" s="20" t="s">
        <v>512</v>
      </c>
      <c r="B85" s="20">
        <v>2</v>
      </c>
      <c r="C85" s="82" t="str">
        <f t="shared" si="1"/>
        <v>Knapsack</v>
      </c>
      <c r="D85" s="20">
        <v>25</v>
      </c>
      <c r="E85" s="20">
        <v>0.2</v>
      </c>
      <c r="F85" s="89" t="s">
        <v>2</v>
      </c>
      <c r="G85" s="89" t="s">
        <v>511</v>
      </c>
      <c r="H85" s="110" t="s">
        <v>3</v>
      </c>
      <c r="I85" s="118" t="s">
        <v>511</v>
      </c>
      <c r="J85">
        <v>0</v>
      </c>
      <c r="K85" s="89"/>
      <c r="L85" s="111" t="s">
        <v>3</v>
      </c>
      <c r="M85" s="115">
        <v>1005</v>
      </c>
      <c r="N85" s="102" t="s">
        <v>3</v>
      </c>
      <c r="O85" s="84"/>
    </row>
    <row r="86" spans="1:15" x14ac:dyDescent="0.3">
      <c r="A86" s="20" t="s">
        <v>512</v>
      </c>
      <c r="B86" s="66">
        <v>2</v>
      </c>
      <c r="C86" s="82" t="str">
        <f t="shared" si="1"/>
        <v>Knapsack</v>
      </c>
      <c r="D86" s="20">
        <v>50</v>
      </c>
      <c r="E86" s="20">
        <v>0.05</v>
      </c>
      <c r="F86" s="89" t="s">
        <v>1</v>
      </c>
      <c r="G86" s="89" t="s">
        <v>511</v>
      </c>
      <c r="H86" s="110" t="s">
        <v>3</v>
      </c>
      <c r="I86" s="118" t="s">
        <v>511</v>
      </c>
      <c r="J86">
        <v>0</v>
      </c>
      <c r="K86" s="100">
        <v>0</v>
      </c>
      <c r="L86" s="111" t="s">
        <v>3</v>
      </c>
      <c r="M86" s="115">
        <v>1005</v>
      </c>
      <c r="N86" s="102">
        <v>1057</v>
      </c>
      <c r="O86" s="84"/>
    </row>
    <row r="87" spans="1:15" x14ac:dyDescent="0.3">
      <c r="A87" s="20" t="s">
        <v>512</v>
      </c>
      <c r="B87" s="20">
        <v>2</v>
      </c>
      <c r="C87" s="82" t="str">
        <f t="shared" si="1"/>
        <v>Knapsack</v>
      </c>
      <c r="D87" s="20">
        <v>50</v>
      </c>
      <c r="E87" s="20">
        <v>0.1</v>
      </c>
      <c r="F87" s="89" t="s">
        <v>2</v>
      </c>
      <c r="G87" s="89" t="s">
        <v>511</v>
      </c>
      <c r="H87" s="110" t="s">
        <v>3</v>
      </c>
      <c r="I87" s="118" t="s">
        <v>511</v>
      </c>
      <c r="J87">
        <v>0</v>
      </c>
      <c r="K87" s="89"/>
      <c r="L87" s="111" t="s">
        <v>3</v>
      </c>
      <c r="M87" s="115">
        <v>1005</v>
      </c>
      <c r="N87" s="102" t="s">
        <v>3</v>
      </c>
      <c r="O87" s="84"/>
    </row>
    <row r="88" spans="1:15" x14ac:dyDescent="0.3">
      <c r="A88" s="20" t="s">
        <v>512</v>
      </c>
      <c r="B88" s="66">
        <v>2</v>
      </c>
      <c r="C88" s="82" t="str">
        <f t="shared" si="1"/>
        <v>Knapsack</v>
      </c>
      <c r="D88" s="20">
        <v>50</v>
      </c>
      <c r="E88" s="20">
        <v>0.15</v>
      </c>
      <c r="F88" s="89" t="s">
        <v>4</v>
      </c>
      <c r="G88" s="89" t="s">
        <v>511</v>
      </c>
      <c r="H88" s="110" t="s">
        <v>3</v>
      </c>
      <c r="I88" s="118" t="s">
        <v>511</v>
      </c>
      <c r="J88">
        <v>0</v>
      </c>
      <c r="K88" s="89"/>
      <c r="L88" s="111" t="s">
        <v>3</v>
      </c>
      <c r="M88" s="115">
        <v>1005</v>
      </c>
      <c r="N88" s="102" t="s">
        <v>3</v>
      </c>
      <c r="O88" s="84"/>
    </row>
    <row r="89" spans="1:15" x14ac:dyDescent="0.3">
      <c r="A89" s="20" t="s">
        <v>512</v>
      </c>
      <c r="B89" s="20">
        <v>2</v>
      </c>
      <c r="C89" s="82" t="str">
        <f t="shared" si="1"/>
        <v>Knapsack</v>
      </c>
      <c r="D89" s="20">
        <v>50</v>
      </c>
      <c r="E89" s="20">
        <v>0.2</v>
      </c>
      <c r="F89" s="89" t="s">
        <v>4</v>
      </c>
      <c r="G89" s="89" t="s">
        <v>511</v>
      </c>
      <c r="H89" s="110" t="s">
        <v>3</v>
      </c>
      <c r="I89" s="118" t="s">
        <v>511</v>
      </c>
      <c r="J89">
        <v>0</v>
      </c>
      <c r="K89" s="89"/>
      <c r="L89" s="111" t="s">
        <v>3</v>
      </c>
      <c r="M89" s="115">
        <v>1005</v>
      </c>
      <c r="N89" s="102" t="s">
        <v>3</v>
      </c>
      <c r="O89" s="84"/>
    </row>
    <row r="90" spans="1:15" hidden="1" x14ac:dyDescent="0.3">
      <c r="A90" s="66" t="s">
        <v>512</v>
      </c>
      <c r="B90" s="66">
        <v>3</v>
      </c>
      <c r="C90" s="82" t="str">
        <f t="shared" si="1"/>
        <v>Factor Model</v>
      </c>
      <c r="D90" s="20">
        <v>0</v>
      </c>
      <c r="E90" s="20">
        <v>0.05</v>
      </c>
      <c r="F90" s="89" t="s">
        <v>4</v>
      </c>
      <c r="G90" s="89" t="s">
        <v>511</v>
      </c>
      <c r="H90" s="95" t="s">
        <v>3</v>
      </c>
      <c r="I90" s="118" t="s">
        <v>511</v>
      </c>
      <c r="J90">
        <v>0</v>
      </c>
      <c r="K90" s="89"/>
      <c r="L90" s="96" t="s">
        <v>3</v>
      </c>
      <c r="M90" s="115">
        <v>1005</v>
      </c>
      <c r="N90" s="102" t="s">
        <v>3</v>
      </c>
      <c r="O90" s="84"/>
    </row>
    <row r="91" spans="1:15" hidden="1" x14ac:dyDescent="0.3">
      <c r="A91" s="20" t="s">
        <v>512</v>
      </c>
      <c r="B91" s="20">
        <v>3</v>
      </c>
      <c r="C91" s="82" t="str">
        <f t="shared" si="1"/>
        <v>Factor Model</v>
      </c>
      <c r="D91" s="20">
        <v>0</v>
      </c>
      <c r="E91" s="20">
        <v>0.1</v>
      </c>
      <c r="F91" s="89" t="s">
        <v>4</v>
      </c>
      <c r="G91" s="89" t="s">
        <v>511</v>
      </c>
      <c r="H91" s="95" t="s">
        <v>3</v>
      </c>
      <c r="I91" s="118" t="s">
        <v>511</v>
      </c>
      <c r="J91">
        <v>0</v>
      </c>
      <c r="K91" s="89"/>
      <c r="L91" s="96" t="s">
        <v>3</v>
      </c>
      <c r="M91" s="115">
        <v>1005</v>
      </c>
      <c r="N91" s="102" t="s">
        <v>3</v>
      </c>
      <c r="O91" s="84"/>
    </row>
    <row r="92" spans="1:15" hidden="1" x14ac:dyDescent="0.3">
      <c r="A92" s="66" t="s">
        <v>512</v>
      </c>
      <c r="B92" s="66">
        <v>3</v>
      </c>
      <c r="C92" s="82" t="str">
        <f t="shared" si="1"/>
        <v>Factor Model</v>
      </c>
      <c r="D92" s="20">
        <v>0</v>
      </c>
      <c r="E92" s="20">
        <v>0.15</v>
      </c>
      <c r="F92" s="89" t="s">
        <v>4</v>
      </c>
      <c r="G92" s="89" t="s">
        <v>511</v>
      </c>
      <c r="H92" s="95" t="s">
        <v>3</v>
      </c>
      <c r="I92" s="118" t="s">
        <v>511</v>
      </c>
      <c r="J92">
        <v>0</v>
      </c>
      <c r="K92" s="89"/>
      <c r="L92" s="96" t="s">
        <v>3</v>
      </c>
      <c r="M92" s="115">
        <v>1005</v>
      </c>
      <c r="N92" s="102" t="s">
        <v>3</v>
      </c>
      <c r="O92" s="84"/>
    </row>
    <row r="93" spans="1:15" hidden="1" x14ac:dyDescent="0.3">
      <c r="A93" s="20" t="s">
        <v>512</v>
      </c>
      <c r="B93" s="20">
        <v>3</v>
      </c>
      <c r="C93" s="82" t="str">
        <f t="shared" si="1"/>
        <v>Factor Model</v>
      </c>
      <c r="D93" s="20">
        <v>0</v>
      </c>
      <c r="E93" s="20">
        <v>0.2</v>
      </c>
      <c r="F93" s="89" t="s">
        <v>4</v>
      </c>
      <c r="G93" s="89" t="s">
        <v>511</v>
      </c>
      <c r="H93" s="95" t="s">
        <v>3</v>
      </c>
      <c r="I93" s="118" t="s">
        <v>511</v>
      </c>
      <c r="J93">
        <v>0</v>
      </c>
      <c r="K93" s="89"/>
      <c r="L93" s="96" t="s">
        <v>3</v>
      </c>
      <c r="M93" s="115">
        <v>1005</v>
      </c>
      <c r="N93" s="102" t="s">
        <v>3</v>
      </c>
      <c r="O93" s="84"/>
    </row>
    <row r="94" spans="1:15" hidden="1" x14ac:dyDescent="0.3">
      <c r="A94" s="66" t="s">
        <v>512</v>
      </c>
      <c r="B94" s="66">
        <v>3</v>
      </c>
      <c r="C94" s="82" t="str">
        <f t="shared" si="1"/>
        <v>Factor Model</v>
      </c>
      <c r="D94" s="20">
        <v>10</v>
      </c>
      <c r="E94" s="20">
        <v>0.05</v>
      </c>
      <c r="F94" s="89" t="s">
        <v>4</v>
      </c>
      <c r="G94" s="89" t="s">
        <v>511</v>
      </c>
      <c r="H94" s="95" t="s">
        <v>3</v>
      </c>
      <c r="I94" s="118" t="s">
        <v>511</v>
      </c>
      <c r="J94">
        <v>0</v>
      </c>
      <c r="K94" s="89"/>
      <c r="L94" s="96" t="s">
        <v>3</v>
      </c>
      <c r="M94" s="115">
        <v>1005</v>
      </c>
      <c r="N94" s="102" t="s">
        <v>3</v>
      </c>
      <c r="O94" s="84"/>
    </row>
    <row r="95" spans="1:15" hidden="1" x14ac:dyDescent="0.3">
      <c r="A95" s="20" t="s">
        <v>512</v>
      </c>
      <c r="B95" s="20">
        <v>3</v>
      </c>
      <c r="C95" s="82" t="str">
        <f t="shared" si="1"/>
        <v>Factor Model</v>
      </c>
      <c r="D95" s="20">
        <v>10</v>
      </c>
      <c r="E95" s="20">
        <v>0.1</v>
      </c>
      <c r="F95" s="89" t="s">
        <v>4</v>
      </c>
      <c r="G95" s="89" t="s">
        <v>511</v>
      </c>
      <c r="H95" s="95" t="s">
        <v>3</v>
      </c>
      <c r="I95" s="118" t="s">
        <v>511</v>
      </c>
      <c r="J95">
        <v>0</v>
      </c>
      <c r="K95" s="89"/>
      <c r="L95" s="96" t="s">
        <v>3</v>
      </c>
      <c r="M95" s="115">
        <v>1005</v>
      </c>
      <c r="N95" s="102" t="s">
        <v>3</v>
      </c>
      <c r="O95" s="84"/>
    </row>
    <row r="96" spans="1:15" hidden="1" x14ac:dyDescent="0.3">
      <c r="A96" s="66" t="s">
        <v>512</v>
      </c>
      <c r="B96" s="66">
        <v>3</v>
      </c>
      <c r="C96" s="82" t="str">
        <f t="shared" si="1"/>
        <v>Factor Model</v>
      </c>
      <c r="D96" s="20">
        <v>10</v>
      </c>
      <c r="E96" s="20">
        <v>0.15</v>
      </c>
      <c r="F96" s="89" t="s">
        <v>4</v>
      </c>
      <c r="G96" s="89" t="s">
        <v>511</v>
      </c>
      <c r="H96" s="95" t="s">
        <v>3</v>
      </c>
      <c r="I96" s="118" t="s">
        <v>511</v>
      </c>
      <c r="J96">
        <v>0</v>
      </c>
      <c r="K96" s="89"/>
      <c r="L96" s="96" t="s">
        <v>3</v>
      </c>
      <c r="M96" s="115">
        <v>1005</v>
      </c>
      <c r="N96" s="102" t="s">
        <v>3</v>
      </c>
      <c r="O96" s="84"/>
    </row>
    <row r="97" spans="1:15" hidden="1" x14ac:dyDescent="0.3">
      <c r="A97" s="20" t="s">
        <v>512</v>
      </c>
      <c r="B97" s="20">
        <v>3</v>
      </c>
      <c r="C97" s="82" t="str">
        <f t="shared" si="1"/>
        <v>Factor Model</v>
      </c>
      <c r="D97" s="20">
        <v>10</v>
      </c>
      <c r="E97" s="20">
        <v>0.2</v>
      </c>
      <c r="F97" s="89" t="s">
        <v>4</v>
      </c>
      <c r="G97" s="89" t="s">
        <v>511</v>
      </c>
      <c r="H97" s="95" t="s">
        <v>3</v>
      </c>
      <c r="I97" s="118" t="s">
        <v>511</v>
      </c>
      <c r="J97">
        <v>0</v>
      </c>
      <c r="K97" s="89"/>
      <c r="L97" s="96" t="s">
        <v>3</v>
      </c>
      <c r="M97" s="115">
        <v>1005</v>
      </c>
      <c r="N97" s="102" t="s">
        <v>3</v>
      </c>
      <c r="O97" s="84"/>
    </row>
    <row r="98" spans="1:15" hidden="1" x14ac:dyDescent="0.3">
      <c r="A98" s="66" t="s">
        <v>512</v>
      </c>
      <c r="B98" s="66">
        <v>3</v>
      </c>
      <c r="C98" s="82" t="str">
        <f t="shared" si="1"/>
        <v>Factor Model</v>
      </c>
      <c r="D98" s="20">
        <v>25</v>
      </c>
      <c r="E98" s="20">
        <v>0.05</v>
      </c>
      <c r="F98" s="89" t="s">
        <v>4</v>
      </c>
      <c r="G98" s="89" t="s">
        <v>511</v>
      </c>
      <c r="H98" s="95" t="s">
        <v>3</v>
      </c>
      <c r="I98" s="118" t="s">
        <v>511</v>
      </c>
      <c r="J98">
        <v>0</v>
      </c>
      <c r="K98" s="89"/>
      <c r="L98" s="96" t="s">
        <v>3</v>
      </c>
      <c r="M98" s="115">
        <v>1005</v>
      </c>
      <c r="N98" s="102" t="s">
        <v>3</v>
      </c>
      <c r="O98" s="84"/>
    </row>
    <row r="99" spans="1:15" hidden="1" x14ac:dyDescent="0.3">
      <c r="A99" s="20" t="s">
        <v>512</v>
      </c>
      <c r="B99" s="20">
        <v>3</v>
      </c>
      <c r="C99" s="82" t="str">
        <f t="shared" si="1"/>
        <v>Factor Model</v>
      </c>
      <c r="D99" s="20">
        <v>25</v>
      </c>
      <c r="E99" s="20">
        <v>0.1</v>
      </c>
      <c r="F99" s="89" t="s">
        <v>4</v>
      </c>
      <c r="G99" s="89" t="s">
        <v>511</v>
      </c>
      <c r="H99" s="95" t="s">
        <v>3</v>
      </c>
      <c r="I99" s="118" t="s">
        <v>511</v>
      </c>
      <c r="J99">
        <v>0</v>
      </c>
      <c r="K99" s="89"/>
      <c r="L99" s="96" t="s">
        <v>3</v>
      </c>
      <c r="M99" s="115">
        <v>1005</v>
      </c>
      <c r="N99" s="102" t="s">
        <v>3</v>
      </c>
      <c r="O99" s="84"/>
    </row>
    <row r="100" spans="1:15" hidden="1" x14ac:dyDescent="0.3">
      <c r="A100" s="66" t="s">
        <v>512</v>
      </c>
      <c r="B100" s="66">
        <v>3</v>
      </c>
      <c r="C100" s="82" t="str">
        <f t="shared" si="1"/>
        <v>Factor Model</v>
      </c>
      <c r="D100" s="20">
        <v>25</v>
      </c>
      <c r="E100" s="20">
        <v>0.15</v>
      </c>
      <c r="F100" s="89" t="s">
        <v>4</v>
      </c>
      <c r="G100" s="89" t="s">
        <v>511</v>
      </c>
      <c r="H100" s="95" t="s">
        <v>3</v>
      </c>
      <c r="I100" s="118" t="s">
        <v>511</v>
      </c>
      <c r="J100">
        <v>0</v>
      </c>
      <c r="K100" s="89"/>
      <c r="L100" s="96" t="s">
        <v>3</v>
      </c>
      <c r="M100" s="115">
        <v>1005</v>
      </c>
      <c r="N100" s="102" t="s">
        <v>3</v>
      </c>
      <c r="O100" s="84"/>
    </row>
    <row r="101" spans="1:15" hidden="1" x14ac:dyDescent="0.3">
      <c r="A101" s="20" t="s">
        <v>512</v>
      </c>
      <c r="B101" s="20">
        <v>3</v>
      </c>
      <c r="C101" s="82" t="str">
        <f t="shared" si="1"/>
        <v>Factor Model</v>
      </c>
      <c r="D101" s="20">
        <v>25</v>
      </c>
      <c r="E101" s="20">
        <v>0.2</v>
      </c>
      <c r="F101" s="89" t="s">
        <v>4</v>
      </c>
      <c r="G101" s="89" t="s">
        <v>511</v>
      </c>
      <c r="H101" s="95" t="s">
        <v>3</v>
      </c>
      <c r="I101" s="118" t="s">
        <v>511</v>
      </c>
      <c r="J101">
        <v>0</v>
      </c>
      <c r="K101" s="89"/>
      <c r="L101" s="96" t="s">
        <v>3</v>
      </c>
      <c r="M101" s="115">
        <v>1005</v>
      </c>
      <c r="N101" s="102" t="s">
        <v>3</v>
      </c>
      <c r="O101" s="84"/>
    </row>
    <row r="102" spans="1:15" hidden="1" x14ac:dyDescent="0.3">
      <c r="A102" s="66" t="s">
        <v>512</v>
      </c>
      <c r="B102" s="66">
        <v>3</v>
      </c>
      <c r="C102" s="82" t="str">
        <f t="shared" si="1"/>
        <v>Factor Model</v>
      </c>
      <c r="D102" s="20">
        <v>50</v>
      </c>
      <c r="E102" s="20">
        <v>0.05</v>
      </c>
      <c r="F102" s="89" t="s">
        <v>4</v>
      </c>
      <c r="G102" s="89"/>
      <c r="H102" s="95" t="s">
        <v>3</v>
      </c>
      <c r="I102" s="118"/>
      <c r="J102">
        <v>0</v>
      </c>
      <c r="K102" s="89"/>
      <c r="L102" s="96">
        <v>-1</v>
      </c>
      <c r="M102" s="115">
        <v>1005</v>
      </c>
      <c r="N102" s="102" t="s">
        <v>3</v>
      </c>
      <c r="O102" s="84"/>
    </row>
    <row r="103" spans="1:15" hidden="1" x14ac:dyDescent="0.3">
      <c r="A103" s="20" t="s">
        <v>512</v>
      </c>
      <c r="B103" s="20">
        <v>3</v>
      </c>
      <c r="C103" s="82" t="str">
        <f t="shared" si="1"/>
        <v>Factor Model</v>
      </c>
      <c r="D103" s="20">
        <v>50</v>
      </c>
      <c r="E103" s="20">
        <v>0.1</v>
      </c>
      <c r="F103" s="89" t="s">
        <v>4</v>
      </c>
      <c r="G103" s="89"/>
      <c r="H103" s="95" t="s">
        <v>3</v>
      </c>
      <c r="I103" s="118"/>
      <c r="J103">
        <v>0</v>
      </c>
      <c r="K103" s="89"/>
      <c r="L103" s="96">
        <v>-1</v>
      </c>
      <c r="M103" s="115">
        <v>1005</v>
      </c>
      <c r="N103" s="102" t="s">
        <v>3</v>
      </c>
      <c r="O103" s="84"/>
    </row>
    <row r="104" spans="1:15" hidden="1" x14ac:dyDescent="0.3">
      <c r="A104" s="66" t="s">
        <v>512</v>
      </c>
      <c r="B104" s="66">
        <v>3</v>
      </c>
      <c r="C104" s="82" t="str">
        <f t="shared" si="1"/>
        <v>Factor Model</v>
      </c>
      <c r="D104" s="20">
        <v>50</v>
      </c>
      <c r="E104" s="20">
        <v>0.15</v>
      </c>
      <c r="F104" s="89" t="s">
        <v>4</v>
      </c>
      <c r="G104" s="89"/>
      <c r="H104" s="95" t="s">
        <v>3</v>
      </c>
      <c r="I104" s="118"/>
      <c r="J104">
        <v>0</v>
      </c>
      <c r="K104" s="89"/>
      <c r="L104" s="96">
        <v>-1</v>
      </c>
      <c r="M104" s="115">
        <v>1005</v>
      </c>
      <c r="N104" s="102" t="s">
        <v>3</v>
      </c>
      <c r="O104" s="84"/>
    </row>
    <row r="105" spans="1:15" hidden="1" x14ac:dyDescent="0.3">
      <c r="A105" s="20" t="s">
        <v>512</v>
      </c>
      <c r="B105" s="20">
        <v>3</v>
      </c>
      <c r="C105" s="82" t="str">
        <f t="shared" si="1"/>
        <v>Factor Model</v>
      </c>
      <c r="D105" s="20">
        <v>50</v>
      </c>
      <c r="E105" s="20">
        <v>0.2</v>
      </c>
      <c r="F105" s="89" t="s">
        <v>4</v>
      </c>
      <c r="G105" s="89"/>
      <c r="H105" s="95" t="s">
        <v>3</v>
      </c>
      <c r="I105" s="118"/>
      <c r="J105">
        <v>0</v>
      </c>
      <c r="K105" s="89"/>
      <c r="L105" s="96">
        <v>-1</v>
      </c>
      <c r="M105" s="115">
        <v>1005</v>
      </c>
      <c r="N105" s="102" t="s">
        <v>3</v>
      </c>
      <c r="O105" s="84"/>
    </row>
    <row r="106" spans="1:15" x14ac:dyDescent="0.3">
      <c r="A106" s="20" t="s">
        <v>536</v>
      </c>
      <c r="B106" s="66">
        <v>0</v>
      </c>
      <c r="C106" s="82" t="str">
        <f t="shared" si="1"/>
        <v>Deterministic</v>
      </c>
      <c r="D106" s="20">
        <v>0</v>
      </c>
      <c r="E106" s="20">
        <v>0.05</v>
      </c>
      <c r="F106" s="89" t="s">
        <v>0</v>
      </c>
      <c r="G106" s="89">
        <v>713</v>
      </c>
      <c r="H106" s="110">
        <v>0</v>
      </c>
      <c r="I106" s="118">
        <v>0.60564799999999996</v>
      </c>
      <c r="J106">
        <v>0</v>
      </c>
      <c r="K106" s="100">
        <v>1</v>
      </c>
      <c r="L106" s="111">
        <v>0</v>
      </c>
      <c r="M106" s="115">
        <v>713</v>
      </c>
      <c r="N106" s="102">
        <v>713</v>
      </c>
      <c r="O106" s="84"/>
    </row>
    <row r="107" spans="1:15" x14ac:dyDescent="0.3">
      <c r="A107" s="20" t="s">
        <v>536</v>
      </c>
      <c r="B107" s="20">
        <v>0</v>
      </c>
      <c r="C107" s="82" t="str">
        <f t="shared" si="1"/>
        <v>Deterministic</v>
      </c>
      <c r="D107" s="20">
        <v>0</v>
      </c>
      <c r="E107" s="20">
        <v>0.1</v>
      </c>
      <c r="F107" s="89" t="s">
        <v>0</v>
      </c>
      <c r="G107" s="89"/>
      <c r="H107" s="110" t="s">
        <v>3</v>
      </c>
      <c r="I107" s="118"/>
      <c r="J107">
        <v>0</v>
      </c>
      <c r="K107" s="100">
        <v>1</v>
      </c>
      <c r="L107" s="111">
        <v>-1</v>
      </c>
      <c r="M107" s="115">
        <v>713</v>
      </c>
      <c r="N107" s="102">
        <v>713</v>
      </c>
      <c r="O107" s="84"/>
    </row>
    <row r="108" spans="1:15" x14ac:dyDescent="0.3">
      <c r="A108" s="20" t="s">
        <v>536</v>
      </c>
      <c r="B108" s="66">
        <v>0</v>
      </c>
      <c r="C108" s="82" t="str">
        <f t="shared" si="1"/>
        <v>Deterministic</v>
      </c>
      <c r="D108" s="20">
        <v>0</v>
      </c>
      <c r="E108" s="20">
        <v>0.15</v>
      </c>
      <c r="F108" s="89" t="s">
        <v>0</v>
      </c>
      <c r="G108" s="89"/>
      <c r="H108" s="110" t="s">
        <v>3</v>
      </c>
      <c r="I108" s="118"/>
      <c r="J108">
        <v>0</v>
      </c>
      <c r="K108" s="100">
        <v>1</v>
      </c>
      <c r="L108" s="111">
        <v>-1</v>
      </c>
      <c r="M108" s="115">
        <v>713</v>
      </c>
      <c r="N108" s="102">
        <v>713</v>
      </c>
      <c r="O108" s="84"/>
    </row>
    <row r="109" spans="1:15" x14ac:dyDescent="0.3">
      <c r="A109" s="20" t="s">
        <v>536</v>
      </c>
      <c r="B109" s="20">
        <v>0</v>
      </c>
      <c r="C109" s="82" t="str">
        <f t="shared" si="1"/>
        <v>Deterministic</v>
      </c>
      <c r="D109" s="20">
        <v>0</v>
      </c>
      <c r="E109" s="20">
        <v>0.2</v>
      </c>
      <c r="F109" s="89" t="s">
        <v>0</v>
      </c>
      <c r="G109" s="89"/>
      <c r="H109" s="110" t="s">
        <v>3</v>
      </c>
      <c r="I109" s="118"/>
      <c r="J109">
        <v>0</v>
      </c>
      <c r="K109" s="100">
        <v>1</v>
      </c>
      <c r="L109" s="111">
        <v>-1</v>
      </c>
      <c r="M109" s="115">
        <v>713</v>
      </c>
      <c r="N109" s="102">
        <v>713</v>
      </c>
      <c r="O109" s="84"/>
    </row>
    <row r="110" spans="1:15" x14ac:dyDescent="0.3">
      <c r="A110" s="20" t="s">
        <v>536</v>
      </c>
      <c r="B110" s="66">
        <v>1</v>
      </c>
      <c r="C110" s="82" t="str">
        <f t="shared" si="1"/>
        <v>Cardinality-constrained</v>
      </c>
      <c r="D110" s="20">
        <v>5</v>
      </c>
      <c r="E110" s="20">
        <v>0.05</v>
      </c>
      <c r="F110" s="89" t="s">
        <v>0</v>
      </c>
      <c r="G110" s="89"/>
      <c r="H110" s="110" t="s">
        <v>3</v>
      </c>
      <c r="I110" s="118"/>
      <c r="J110">
        <v>0</v>
      </c>
      <c r="K110" s="100">
        <v>1</v>
      </c>
      <c r="L110" s="111">
        <v>-1</v>
      </c>
      <c r="M110" s="115">
        <v>713</v>
      </c>
      <c r="N110" s="102">
        <v>713</v>
      </c>
      <c r="O110" s="84"/>
    </row>
    <row r="111" spans="1:15" x14ac:dyDescent="0.3">
      <c r="A111" s="20" t="s">
        <v>536</v>
      </c>
      <c r="B111" s="20">
        <v>1</v>
      </c>
      <c r="C111" s="82" t="str">
        <f t="shared" si="1"/>
        <v>Cardinality-constrained</v>
      </c>
      <c r="D111" s="20">
        <v>5</v>
      </c>
      <c r="E111" s="20">
        <v>0.1</v>
      </c>
      <c r="F111" s="89" t="s">
        <v>0</v>
      </c>
      <c r="G111" s="89"/>
      <c r="H111" s="110" t="s">
        <v>3</v>
      </c>
      <c r="I111" s="118"/>
      <c r="J111">
        <v>0</v>
      </c>
      <c r="K111" s="100">
        <v>0.39400000000000002</v>
      </c>
      <c r="L111" s="111">
        <v>-1</v>
      </c>
      <c r="M111" s="115">
        <v>713</v>
      </c>
      <c r="N111" s="102">
        <v>713</v>
      </c>
      <c r="O111" s="84"/>
    </row>
    <row r="112" spans="1:15" x14ac:dyDescent="0.3">
      <c r="A112" s="20" t="s">
        <v>536</v>
      </c>
      <c r="B112" s="66">
        <v>1</v>
      </c>
      <c r="C112" s="82" t="str">
        <f t="shared" si="1"/>
        <v>Cardinality-constrained</v>
      </c>
      <c r="D112" s="20">
        <v>5</v>
      </c>
      <c r="E112" s="20">
        <v>0.15</v>
      </c>
      <c r="F112" s="89" t="s">
        <v>0</v>
      </c>
      <c r="G112" s="89"/>
      <c r="H112" s="110" t="s">
        <v>3</v>
      </c>
      <c r="I112" s="118"/>
      <c r="J112">
        <v>0</v>
      </c>
      <c r="K112" s="100">
        <v>0.95199999999999996</v>
      </c>
      <c r="L112" s="111">
        <v>-1</v>
      </c>
      <c r="M112" s="115">
        <v>713</v>
      </c>
      <c r="N112" s="102">
        <v>713</v>
      </c>
      <c r="O112" s="84"/>
    </row>
    <row r="113" spans="1:15" x14ac:dyDescent="0.3">
      <c r="A113" s="20" t="s">
        <v>536</v>
      </c>
      <c r="B113" s="20">
        <v>1</v>
      </c>
      <c r="C113" s="82" t="str">
        <f t="shared" si="1"/>
        <v>Cardinality-constrained</v>
      </c>
      <c r="D113" s="20">
        <v>5</v>
      </c>
      <c r="E113" s="20">
        <v>0.2</v>
      </c>
      <c r="F113" s="89" t="s">
        <v>0</v>
      </c>
      <c r="G113" s="89">
        <v>713</v>
      </c>
      <c r="H113" s="110">
        <v>0</v>
      </c>
      <c r="I113" s="118">
        <v>0.62122900000000003</v>
      </c>
      <c r="J113">
        <v>0</v>
      </c>
      <c r="K113" s="100">
        <v>0.998</v>
      </c>
      <c r="L113" s="111">
        <v>0</v>
      </c>
      <c r="M113" s="115">
        <v>713</v>
      </c>
      <c r="N113" s="102">
        <v>713</v>
      </c>
      <c r="O113" s="84"/>
    </row>
    <row r="114" spans="1:15" x14ac:dyDescent="0.3">
      <c r="A114" s="20" t="s">
        <v>536</v>
      </c>
      <c r="B114" s="66">
        <v>1</v>
      </c>
      <c r="C114" s="82" t="str">
        <f t="shared" si="1"/>
        <v>Cardinality-constrained</v>
      </c>
      <c r="D114" s="20">
        <v>10</v>
      </c>
      <c r="E114" s="20">
        <v>0.05</v>
      </c>
      <c r="F114" s="89" t="s">
        <v>0</v>
      </c>
      <c r="G114" s="89">
        <v>713</v>
      </c>
      <c r="H114" s="110">
        <v>0</v>
      </c>
      <c r="I114" s="118">
        <v>1.00905</v>
      </c>
      <c r="J114">
        <v>0</v>
      </c>
      <c r="K114" s="100">
        <v>1</v>
      </c>
      <c r="L114" s="111">
        <v>0</v>
      </c>
      <c r="M114" s="115">
        <v>713</v>
      </c>
      <c r="N114" s="102">
        <v>713</v>
      </c>
      <c r="O114" s="84"/>
    </row>
    <row r="115" spans="1:15" x14ac:dyDescent="0.3">
      <c r="A115" s="20" t="s">
        <v>536</v>
      </c>
      <c r="B115" s="20">
        <v>1</v>
      </c>
      <c r="C115" s="82" t="str">
        <f t="shared" si="1"/>
        <v>Cardinality-constrained</v>
      </c>
      <c r="D115" s="20">
        <v>10</v>
      </c>
      <c r="E115" s="20">
        <v>0.1</v>
      </c>
      <c r="F115" s="89" t="s">
        <v>0</v>
      </c>
      <c r="G115" s="89">
        <v>713</v>
      </c>
      <c r="H115" s="110">
        <v>0</v>
      </c>
      <c r="I115" s="118">
        <v>1.6813499999999999</v>
      </c>
      <c r="J115">
        <v>0</v>
      </c>
      <c r="K115" s="100">
        <v>0.39400000000000002</v>
      </c>
      <c r="L115" s="111">
        <v>0</v>
      </c>
      <c r="M115" s="115">
        <v>713</v>
      </c>
      <c r="N115" s="102">
        <v>713</v>
      </c>
      <c r="O115" s="84"/>
    </row>
    <row r="116" spans="1:15" x14ac:dyDescent="0.3">
      <c r="A116" s="20" t="s">
        <v>536</v>
      </c>
      <c r="B116" s="66">
        <v>1</v>
      </c>
      <c r="C116" s="82" t="str">
        <f t="shared" si="1"/>
        <v>Cardinality-constrained</v>
      </c>
      <c r="D116" s="20">
        <v>10</v>
      </c>
      <c r="E116" s="20">
        <v>0.15</v>
      </c>
      <c r="F116" s="89" t="s">
        <v>0</v>
      </c>
      <c r="G116" s="89">
        <v>719</v>
      </c>
      <c r="H116" s="110">
        <v>8.4151472650771386E-3</v>
      </c>
      <c r="I116" s="118">
        <v>4.9235300000000004</v>
      </c>
      <c r="J116">
        <v>0</v>
      </c>
      <c r="K116" s="100">
        <v>0.95199999999999996</v>
      </c>
      <c r="L116" s="111">
        <v>8.4151472650770831E-3</v>
      </c>
      <c r="M116" s="115">
        <v>713</v>
      </c>
      <c r="N116" s="102">
        <v>713</v>
      </c>
      <c r="O116" s="84"/>
    </row>
    <row r="117" spans="1:15" x14ac:dyDescent="0.3">
      <c r="A117" s="20" t="s">
        <v>536</v>
      </c>
      <c r="B117" s="20">
        <v>1</v>
      </c>
      <c r="C117" s="82" t="str">
        <f t="shared" si="1"/>
        <v>Cardinality-constrained</v>
      </c>
      <c r="D117" s="20">
        <v>10</v>
      </c>
      <c r="E117" s="20">
        <v>0.2</v>
      </c>
      <c r="F117" s="89" t="s">
        <v>0</v>
      </c>
      <c r="G117" s="89">
        <v>745</v>
      </c>
      <c r="H117" s="110">
        <v>4.4880785413744739E-2</v>
      </c>
      <c r="I117" s="118">
        <v>42.682499999999997</v>
      </c>
      <c r="J117">
        <v>0</v>
      </c>
      <c r="K117" s="100">
        <v>0.998</v>
      </c>
      <c r="L117" s="111">
        <v>4.4880785413744739E-2</v>
      </c>
      <c r="M117" s="115">
        <v>713</v>
      </c>
      <c r="N117" s="102">
        <v>713</v>
      </c>
      <c r="O117" s="84"/>
    </row>
    <row r="118" spans="1:15" x14ac:dyDescent="0.3">
      <c r="A118" s="20" t="s">
        <v>536</v>
      </c>
      <c r="B118" s="66">
        <v>1</v>
      </c>
      <c r="C118" s="82" t="str">
        <f t="shared" si="1"/>
        <v>Cardinality-constrained</v>
      </c>
      <c r="D118" s="20">
        <v>25</v>
      </c>
      <c r="E118" s="20">
        <v>0.05</v>
      </c>
      <c r="F118" s="89" t="s">
        <v>0</v>
      </c>
      <c r="G118" s="89">
        <v>713</v>
      </c>
      <c r="H118" s="110">
        <v>0</v>
      </c>
      <c r="I118" s="118">
        <v>1.2625200000000001</v>
      </c>
      <c r="J118">
        <v>0</v>
      </c>
      <c r="K118" s="100">
        <v>0</v>
      </c>
      <c r="L118" s="111">
        <v>0</v>
      </c>
      <c r="M118" s="115">
        <v>713</v>
      </c>
      <c r="N118" s="102">
        <v>713</v>
      </c>
      <c r="O118" s="84"/>
    </row>
    <row r="119" spans="1:15" x14ac:dyDescent="0.3">
      <c r="A119" s="20" t="s">
        <v>536</v>
      </c>
      <c r="B119" s="20">
        <v>1</v>
      </c>
      <c r="C119" s="82" t="str">
        <f t="shared" si="1"/>
        <v>Cardinality-constrained</v>
      </c>
      <c r="D119" s="20">
        <v>25</v>
      </c>
      <c r="E119" s="20">
        <v>0.1</v>
      </c>
      <c r="F119" s="89" t="s">
        <v>0</v>
      </c>
      <c r="G119" s="89">
        <v>719</v>
      </c>
      <c r="H119" s="110">
        <v>8.4151472650771386E-3</v>
      </c>
      <c r="I119" s="118">
        <v>3.1112700000000002</v>
      </c>
      <c r="J119">
        <v>0</v>
      </c>
      <c r="K119" s="100">
        <v>0.39400000000000002</v>
      </c>
      <c r="L119" s="111">
        <v>8.4151472650770831E-3</v>
      </c>
      <c r="M119" s="115">
        <v>713</v>
      </c>
      <c r="N119" s="102">
        <v>713</v>
      </c>
      <c r="O119" s="84"/>
    </row>
    <row r="120" spans="1:15" x14ac:dyDescent="0.3">
      <c r="A120" s="20" t="s">
        <v>536</v>
      </c>
      <c r="B120" s="66">
        <v>1</v>
      </c>
      <c r="C120" s="82" t="str">
        <f t="shared" si="1"/>
        <v>Cardinality-constrained</v>
      </c>
      <c r="D120" s="20">
        <v>25</v>
      </c>
      <c r="E120" s="20">
        <v>0.15</v>
      </c>
      <c r="F120" s="89" t="s">
        <v>0</v>
      </c>
      <c r="G120" s="89">
        <v>749</v>
      </c>
      <c r="H120" s="110">
        <v>4.1724617524339362E-2</v>
      </c>
      <c r="I120" s="118">
        <v>148.595</v>
      </c>
      <c r="J120">
        <v>0</v>
      </c>
      <c r="K120" s="100">
        <v>0.84299999999999997</v>
      </c>
      <c r="L120" s="111">
        <v>5.0490883590462943E-2</v>
      </c>
      <c r="M120" s="115">
        <v>713</v>
      </c>
      <c r="N120" s="102">
        <v>719</v>
      </c>
      <c r="O120" s="84"/>
    </row>
    <row r="121" spans="1:15" x14ac:dyDescent="0.3">
      <c r="A121" s="20" t="s">
        <v>536</v>
      </c>
      <c r="B121" s="20">
        <v>1</v>
      </c>
      <c r="C121" s="82" t="str">
        <f t="shared" si="1"/>
        <v>Cardinality-constrained</v>
      </c>
      <c r="D121" s="20">
        <v>25</v>
      </c>
      <c r="E121" s="20">
        <v>0.2</v>
      </c>
      <c r="F121" s="89" t="s">
        <v>0</v>
      </c>
      <c r="G121" s="89">
        <v>771</v>
      </c>
      <c r="H121" s="110">
        <v>3.4899328859060399E-2</v>
      </c>
      <c r="I121" s="118">
        <v>24.060400000000001</v>
      </c>
      <c r="J121">
        <v>0</v>
      </c>
      <c r="K121" s="100">
        <v>0.873</v>
      </c>
      <c r="L121" s="111">
        <v>8.1346423562412395E-2</v>
      </c>
      <c r="M121" s="115">
        <v>713</v>
      </c>
      <c r="N121" s="102">
        <v>745</v>
      </c>
      <c r="O121" s="84"/>
    </row>
    <row r="122" spans="1:15" x14ac:dyDescent="0.3">
      <c r="A122" s="20" t="s">
        <v>536</v>
      </c>
      <c r="B122" s="66">
        <v>1</v>
      </c>
      <c r="C122" s="82" t="str">
        <f t="shared" si="1"/>
        <v>Cardinality-constrained</v>
      </c>
      <c r="D122" s="20">
        <v>50</v>
      </c>
      <c r="E122" s="20">
        <v>0.05</v>
      </c>
      <c r="F122" s="89" t="s">
        <v>0</v>
      </c>
      <c r="G122" s="89"/>
      <c r="H122" s="110" t="s">
        <v>3</v>
      </c>
      <c r="I122" s="118"/>
      <c r="J122">
        <v>0</v>
      </c>
      <c r="K122" s="100">
        <v>0</v>
      </c>
      <c r="L122" s="111">
        <v>-1</v>
      </c>
      <c r="M122" s="115">
        <v>713</v>
      </c>
      <c r="N122" s="102">
        <v>713</v>
      </c>
      <c r="O122" s="84"/>
    </row>
    <row r="123" spans="1:15" x14ac:dyDescent="0.3">
      <c r="A123" s="20" t="s">
        <v>536</v>
      </c>
      <c r="B123" s="20">
        <v>1</v>
      </c>
      <c r="C123" s="82" t="str">
        <f t="shared" si="1"/>
        <v>Cardinality-constrained</v>
      </c>
      <c r="D123" s="20">
        <v>50</v>
      </c>
      <c r="E123" s="20">
        <v>0.1</v>
      </c>
      <c r="F123" s="89" t="s">
        <v>0</v>
      </c>
      <c r="G123" s="89"/>
      <c r="H123" s="110" t="s">
        <v>3</v>
      </c>
      <c r="I123" s="118"/>
      <c r="J123">
        <v>0</v>
      </c>
      <c r="K123" s="100">
        <v>1.4999999999999999E-2</v>
      </c>
      <c r="L123" s="111">
        <v>-1</v>
      </c>
      <c r="M123" s="115">
        <v>713</v>
      </c>
      <c r="N123" s="102">
        <v>719</v>
      </c>
      <c r="O123" s="84"/>
    </row>
    <row r="124" spans="1:15" x14ac:dyDescent="0.3">
      <c r="A124" s="20" t="s">
        <v>536</v>
      </c>
      <c r="B124" s="66">
        <v>1</v>
      </c>
      <c r="C124" s="82" t="str">
        <f t="shared" si="1"/>
        <v>Cardinality-constrained</v>
      </c>
      <c r="D124" s="20">
        <v>50</v>
      </c>
      <c r="E124" s="20">
        <v>0.15</v>
      </c>
      <c r="F124" s="89" t="s">
        <v>0</v>
      </c>
      <c r="G124" s="89"/>
      <c r="H124" s="110" t="s">
        <v>3</v>
      </c>
      <c r="I124" s="118"/>
      <c r="J124">
        <v>0</v>
      </c>
      <c r="K124" s="100">
        <v>3.0000000000000001E-3</v>
      </c>
      <c r="L124" s="111">
        <v>-1</v>
      </c>
      <c r="M124" s="115">
        <v>713</v>
      </c>
      <c r="N124" s="102">
        <v>749</v>
      </c>
      <c r="O124" s="84"/>
    </row>
    <row r="125" spans="1:15" x14ac:dyDescent="0.3">
      <c r="A125" s="20" t="s">
        <v>536</v>
      </c>
      <c r="B125" s="20">
        <v>1</v>
      </c>
      <c r="C125" s="82" t="str">
        <f t="shared" si="1"/>
        <v>Cardinality-constrained</v>
      </c>
      <c r="D125" s="20">
        <v>50</v>
      </c>
      <c r="E125" s="20">
        <v>0.2</v>
      </c>
      <c r="F125" s="89" t="s">
        <v>0</v>
      </c>
      <c r="G125" s="89"/>
      <c r="H125" s="110" t="s">
        <v>3</v>
      </c>
      <c r="I125" s="118"/>
      <c r="J125">
        <v>0</v>
      </c>
      <c r="K125" s="100">
        <v>4.0000000000000001E-3</v>
      </c>
      <c r="L125" s="111">
        <v>-1</v>
      </c>
      <c r="M125" s="115">
        <v>713</v>
      </c>
      <c r="N125" s="102">
        <v>771</v>
      </c>
      <c r="O125" s="84"/>
    </row>
    <row r="126" spans="1:15" x14ac:dyDescent="0.3">
      <c r="A126" s="20" t="s">
        <v>536</v>
      </c>
      <c r="B126" s="66">
        <v>2</v>
      </c>
      <c r="C126" s="82" t="str">
        <f t="shared" si="1"/>
        <v>Knapsack</v>
      </c>
      <c r="D126" s="20">
        <v>5</v>
      </c>
      <c r="E126" s="20">
        <v>0.05</v>
      </c>
      <c r="F126" s="89" t="s">
        <v>0</v>
      </c>
      <c r="G126" s="89"/>
      <c r="H126" s="110" t="s">
        <v>3</v>
      </c>
      <c r="I126" s="118"/>
      <c r="J126">
        <v>0</v>
      </c>
      <c r="K126" s="100">
        <v>1</v>
      </c>
      <c r="L126" s="111">
        <v>-1</v>
      </c>
      <c r="M126" s="115">
        <v>713</v>
      </c>
      <c r="N126" s="102">
        <v>713</v>
      </c>
      <c r="O126" s="84"/>
    </row>
    <row r="127" spans="1:15" x14ac:dyDescent="0.3">
      <c r="A127" s="20" t="s">
        <v>536</v>
      </c>
      <c r="B127" s="20">
        <v>2</v>
      </c>
      <c r="C127" s="82" t="str">
        <f t="shared" si="1"/>
        <v>Knapsack</v>
      </c>
      <c r="D127" s="20">
        <v>5</v>
      </c>
      <c r="E127" s="20">
        <v>0.1</v>
      </c>
      <c r="F127" s="89" t="s">
        <v>0</v>
      </c>
      <c r="G127" s="89"/>
      <c r="H127" s="110" t="s">
        <v>3</v>
      </c>
      <c r="I127" s="118"/>
      <c r="J127">
        <v>0</v>
      </c>
      <c r="K127" s="100">
        <v>0.39400000000000002</v>
      </c>
      <c r="L127" s="111">
        <v>-1</v>
      </c>
      <c r="M127" s="115">
        <v>713</v>
      </c>
      <c r="N127" s="102">
        <v>713</v>
      </c>
      <c r="O127" s="84"/>
    </row>
    <row r="128" spans="1:15" x14ac:dyDescent="0.3">
      <c r="A128" s="20" t="s">
        <v>536</v>
      </c>
      <c r="B128" s="66">
        <v>2</v>
      </c>
      <c r="C128" s="82" t="str">
        <f t="shared" si="1"/>
        <v>Knapsack</v>
      </c>
      <c r="D128" s="20">
        <v>5</v>
      </c>
      <c r="E128" s="20">
        <v>0.15</v>
      </c>
      <c r="F128" s="89" t="s">
        <v>0</v>
      </c>
      <c r="G128" s="89">
        <v>713</v>
      </c>
      <c r="H128" s="110">
        <v>0</v>
      </c>
      <c r="I128" s="118">
        <v>1.14463</v>
      </c>
      <c r="J128">
        <v>0</v>
      </c>
      <c r="K128" s="100">
        <v>0.95199999999999996</v>
      </c>
      <c r="L128" s="111">
        <v>0</v>
      </c>
      <c r="M128" s="115">
        <v>713</v>
      </c>
      <c r="N128" s="102">
        <v>713</v>
      </c>
      <c r="O128" s="84"/>
    </row>
    <row r="129" spans="1:15" x14ac:dyDescent="0.3">
      <c r="A129" s="20" t="s">
        <v>536</v>
      </c>
      <c r="B129" s="20">
        <v>2</v>
      </c>
      <c r="C129" s="82" t="str">
        <f t="shared" si="1"/>
        <v>Knapsack</v>
      </c>
      <c r="D129" s="20">
        <v>5</v>
      </c>
      <c r="E129" s="20">
        <v>0.2</v>
      </c>
      <c r="F129" s="89" t="s">
        <v>0</v>
      </c>
      <c r="G129" s="89"/>
      <c r="H129" s="110" t="s">
        <v>3</v>
      </c>
      <c r="I129" s="118"/>
      <c r="J129">
        <v>0</v>
      </c>
      <c r="K129" s="100">
        <v>0.998</v>
      </c>
      <c r="L129" s="111">
        <v>-1</v>
      </c>
      <c r="M129" s="115">
        <v>713</v>
      </c>
      <c r="N129" s="102">
        <v>713</v>
      </c>
      <c r="O129" s="84"/>
    </row>
    <row r="130" spans="1:15" x14ac:dyDescent="0.3">
      <c r="A130" s="20" t="s">
        <v>536</v>
      </c>
      <c r="B130" s="66">
        <v>2</v>
      </c>
      <c r="C130" s="82" t="str">
        <f t="shared" ref="C130:C193" si="2">IF(B130=0,"Deterministic",IF(B130=1,"Cardinality-constrained",IF(B130=2,"Knapsack","Factor Model")))</f>
        <v>Knapsack</v>
      </c>
      <c r="D130" s="20">
        <v>10</v>
      </c>
      <c r="E130" s="20">
        <v>0.05</v>
      </c>
      <c r="F130" s="89" t="s">
        <v>0</v>
      </c>
      <c r="G130" s="89"/>
      <c r="H130" s="110" t="s">
        <v>3</v>
      </c>
      <c r="I130" s="118"/>
      <c r="J130">
        <v>0</v>
      </c>
      <c r="K130" s="100">
        <v>0</v>
      </c>
      <c r="L130" s="111">
        <v>-1</v>
      </c>
      <c r="M130" s="115">
        <v>713</v>
      </c>
      <c r="N130" s="102">
        <v>713</v>
      </c>
      <c r="O130" s="84"/>
    </row>
    <row r="131" spans="1:15" x14ac:dyDescent="0.3">
      <c r="A131" s="20" t="s">
        <v>536</v>
      </c>
      <c r="B131" s="20">
        <v>2</v>
      </c>
      <c r="C131" s="82" t="str">
        <f t="shared" si="2"/>
        <v>Knapsack</v>
      </c>
      <c r="D131" s="20">
        <v>10</v>
      </c>
      <c r="E131" s="20">
        <v>0.1</v>
      </c>
      <c r="F131" s="89" t="s">
        <v>0</v>
      </c>
      <c r="G131" s="89">
        <v>713</v>
      </c>
      <c r="H131" s="110">
        <v>0</v>
      </c>
      <c r="I131" s="118">
        <v>1.0783400000000001</v>
      </c>
      <c r="J131">
        <v>0</v>
      </c>
      <c r="K131" s="100">
        <v>0.39400000000000002</v>
      </c>
      <c r="L131" s="111">
        <v>0</v>
      </c>
      <c r="M131" s="115">
        <v>713</v>
      </c>
      <c r="N131" s="102">
        <v>713</v>
      </c>
      <c r="O131" s="84"/>
    </row>
    <row r="132" spans="1:15" x14ac:dyDescent="0.3">
      <c r="A132" s="20" t="s">
        <v>536</v>
      </c>
      <c r="B132" s="66">
        <v>2</v>
      </c>
      <c r="C132" s="82" t="str">
        <f t="shared" si="2"/>
        <v>Knapsack</v>
      </c>
      <c r="D132" s="20">
        <v>10</v>
      </c>
      <c r="E132" s="20">
        <v>0.15</v>
      </c>
      <c r="F132" s="89" t="s">
        <v>0</v>
      </c>
      <c r="G132" s="89">
        <v>719</v>
      </c>
      <c r="H132" s="110">
        <v>8.4151472650771386E-3</v>
      </c>
      <c r="I132" s="118">
        <v>2.6053600000000001</v>
      </c>
      <c r="J132">
        <v>0</v>
      </c>
      <c r="K132" s="100">
        <v>0.95199999999999996</v>
      </c>
      <c r="L132" s="111">
        <v>8.4151472650770831E-3</v>
      </c>
      <c r="M132" s="115">
        <v>713</v>
      </c>
      <c r="N132" s="102">
        <v>713</v>
      </c>
      <c r="O132" s="84"/>
    </row>
    <row r="133" spans="1:15" x14ac:dyDescent="0.3">
      <c r="A133" s="20" t="s">
        <v>536</v>
      </c>
      <c r="B133" s="20">
        <v>2</v>
      </c>
      <c r="C133" s="82" t="str">
        <f t="shared" si="2"/>
        <v>Knapsack</v>
      </c>
      <c r="D133" s="20">
        <v>10</v>
      </c>
      <c r="E133" s="20">
        <v>0.2</v>
      </c>
      <c r="F133" s="89" t="s">
        <v>0</v>
      </c>
      <c r="G133" s="89">
        <v>743</v>
      </c>
      <c r="H133" s="110">
        <v>4.2075736325385693E-2</v>
      </c>
      <c r="I133" s="118">
        <v>4.2984999999999998</v>
      </c>
      <c r="J133">
        <v>0</v>
      </c>
      <c r="K133" s="100">
        <v>0.998</v>
      </c>
      <c r="L133" s="111">
        <v>4.2075736325385638E-2</v>
      </c>
      <c r="M133" s="115">
        <v>713</v>
      </c>
      <c r="N133" s="102">
        <v>713</v>
      </c>
      <c r="O133" s="84"/>
    </row>
    <row r="134" spans="1:15" x14ac:dyDescent="0.3">
      <c r="A134" s="20" t="s">
        <v>536</v>
      </c>
      <c r="B134" s="66">
        <v>2</v>
      </c>
      <c r="C134" s="82" t="str">
        <f t="shared" si="2"/>
        <v>Knapsack</v>
      </c>
      <c r="D134" s="20">
        <v>25</v>
      </c>
      <c r="E134" s="20">
        <v>0.05</v>
      </c>
      <c r="F134" s="89" t="s">
        <v>0</v>
      </c>
      <c r="G134" s="89">
        <v>713</v>
      </c>
      <c r="H134" s="110">
        <v>0</v>
      </c>
      <c r="I134" s="118">
        <v>3.20262</v>
      </c>
      <c r="J134">
        <v>0</v>
      </c>
      <c r="K134" s="100">
        <v>0</v>
      </c>
      <c r="L134" s="111">
        <v>0</v>
      </c>
      <c r="M134" s="115">
        <v>713</v>
      </c>
      <c r="N134" s="102">
        <v>713</v>
      </c>
      <c r="O134" s="84"/>
    </row>
    <row r="135" spans="1:15" x14ac:dyDescent="0.3">
      <c r="A135" s="20" t="s">
        <v>536</v>
      </c>
      <c r="B135" s="20">
        <v>2</v>
      </c>
      <c r="C135" s="82" t="str">
        <f t="shared" si="2"/>
        <v>Knapsack</v>
      </c>
      <c r="D135" s="20">
        <v>25</v>
      </c>
      <c r="E135" s="20">
        <v>0.1</v>
      </c>
      <c r="F135" s="89" t="s">
        <v>0</v>
      </c>
      <c r="G135" s="89">
        <v>719</v>
      </c>
      <c r="H135" s="110">
        <v>8.4151472650771386E-3</v>
      </c>
      <c r="I135" s="118">
        <v>3.1649500000000002</v>
      </c>
      <c r="J135">
        <v>0</v>
      </c>
      <c r="K135" s="100">
        <v>0.39400000000000002</v>
      </c>
      <c r="L135" s="111">
        <v>8.4151472650770831E-3</v>
      </c>
      <c r="M135" s="115">
        <v>713</v>
      </c>
      <c r="N135" s="102">
        <v>713</v>
      </c>
      <c r="O135" s="84"/>
    </row>
    <row r="136" spans="1:15" x14ac:dyDescent="0.3">
      <c r="A136" s="20" t="s">
        <v>536</v>
      </c>
      <c r="B136" s="66">
        <v>2</v>
      </c>
      <c r="C136" s="82" t="str">
        <f t="shared" si="2"/>
        <v>Knapsack</v>
      </c>
      <c r="D136" s="20">
        <v>25</v>
      </c>
      <c r="E136" s="20">
        <v>0.15</v>
      </c>
      <c r="F136" s="89" t="s">
        <v>1</v>
      </c>
      <c r="G136" s="89">
        <v>751</v>
      </c>
      <c r="H136" s="110">
        <v>4.4506258692628649E-2</v>
      </c>
      <c r="I136" s="118">
        <v>6.8616400000000004</v>
      </c>
      <c r="J136">
        <v>0</v>
      </c>
      <c r="K136" s="100">
        <v>0.623</v>
      </c>
      <c r="L136" s="111">
        <v>5.3295932678821822E-2</v>
      </c>
      <c r="M136" s="115">
        <v>713</v>
      </c>
      <c r="N136" s="102">
        <v>719</v>
      </c>
      <c r="O136" s="84"/>
    </row>
    <row r="137" spans="1:15" x14ac:dyDescent="0.3">
      <c r="A137" s="20" t="s">
        <v>536</v>
      </c>
      <c r="B137" s="20">
        <v>2</v>
      </c>
      <c r="C137" s="82" t="str">
        <f t="shared" si="2"/>
        <v>Knapsack</v>
      </c>
      <c r="D137" s="20">
        <v>25</v>
      </c>
      <c r="E137" s="20">
        <v>0.2</v>
      </c>
      <c r="F137" s="89" t="s">
        <v>0</v>
      </c>
      <c r="G137" s="89">
        <v>771</v>
      </c>
      <c r="H137" s="110">
        <v>3.7685060565275909E-2</v>
      </c>
      <c r="I137" s="118">
        <v>3.3698800000000002</v>
      </c>
      <c r="J137">
        <v>0</v>
      </c>
      <c r="K137" s="100">
        <v>0.72599999999999998</v>
      </c>
      <c r="L137" s="111">
        <v>8.1346423562412395E-2</v>
      </c>
      <c r="M137" s="115">
        <v>713</v>
      </c>
      <c r="N137" s="102">
        <v>743</v>
      </c>
      <c r="O137" s="84"/>
    </row>
    <row r="138" spans="1:15" x14ac:dyDescent="0.3">
      <c r="A138" s="20" t="s">
        <v>536</v>
      </c>
      <c r="B138" s="66">
        <v>2</v>
      </c>
      <c r="C138" s="82" t="str">
        <f t="shared" si="2"/>
        <v>Knapsack</v>
      </c>
      <c r="D138" s="20">
        <v>50</v>
      </c>
      <c r="E138" s="20">
        <v>0.05</v>
      </c>
      <c r="F138" s="89" t="s">
        <v>0</v>
      </c>
      <c r="G138" s="89">
        <v>733</v>
      </c>
      <c r="H138" s="110">
        <v>2.8050490883590462E-2</v>
      </c>
      <c r="I138" s="118">
        <v>1.6251800000000001</v>
      </c>
      <c r="J138">
        <v>0</v>
      </c>
      <c r="K138" s="100">
        <v>0</v>
      </c>
      <c r="L138" s="111">
        <v>2.8050490883590573E-2</v>
      </c>
      <c r="M138" s="115">
        <v>713</v>
      </c>
      <c r="N138" s="102">
        <v>713</v>
      </c>
      <c r="O138" s="84"/>
    </row>
    <row r="139" spans="1:15" x14ac:dyDescent="0.3">
      <c r="A139" s="20" t="s">
        <v>536</v>
      </c>
      <c r="B139" s="20">
        <v>2</v>
      </c>
      <c r="C139" s="82" t="str">
        <f t="shared" si="2"/>
        <v>Knapsack</v>
      </c>
      <c r="D139" s="20">
        <v>50</v>
      </c>
      <c r="E139" s="20">
        <v>0.1</v>
      </c>
      <c r="F139" s="89" t="s">
        <v>0</v>
      </c>
      <c r="G139" s="89">
        <v>781</v>
      </c>
      <c r="H139" s="110">
        <v>8.6230876216968011E-2</v>
      </c>
      <c r="I139" s="118">
        <v>7.75204</v>
      </c>
      <c r="J139">
        <v>0</v>
      </c>
      <c r="K139" s="100">
        <v>1.4999999999999999E-2</v>
      </c>
      <c r="L139" s="111">
        <v>9.5371669004207682E-2</v>
      </c>
      <c r="M139" s="115">
        <v>713</v>
      </c>
      <c r="N139" s="102">
        <v>719</v>
      </c>
      <c r="O139" s="84"/>
    </row>
    <row r="140" spans="1:15" x14ac:dyDescent="0.3">
      <c r="A140" s="20" t="s">
        <v>536</v>
      </c>
      <c r="B140" s="66">
        <v>2</v>
      </c>
      <c r="C140" s="82" t="str">
        <f t="shared" si="2"/>
        <v>Knapsack</v>
      </c>
      <c r="D140" s="20">
        <v>50</v>
      </c>
      <c r="E140" s="20">
        <v>0.15</v>
      </c>
      <c r="F140" s="89" t="s">
        <v>0</v>
      </c>
      <c r="G140" s="89" t="s">
        <v>511</v>
      </c>
      <c r="H140" s="110" t="s">
        <v>3</v>
      </c>
      <c r="I140" s="118" t="s">
        <v>511</v>
      </c>
      <c r="J140">
        <v>0</v>
      </c>
      <c r="K140" s="100">
        <v>0.03</v>
      </c>
      <c r="L140" s="111" t="s">
        <v>3</v>
      </c>
      <c r="M140" s="115">
        <v>713</v>
      </c>
      <c r="N140" s="102">
        <v>751</v>
      </c>
      <c r="O140" s="84"/>
    </row>
    <row r="141" spans="1:15" x14ac:dyDescent="0.3">
      <c r="A141" s="20" t="s">
        <v>536</v>
      </c>
      <c r="B141" s="20">
        <v>2</v>
      </c>
      <c r="C141" s="82" t="str">
        <f t="shared" si="2"/>
        <v>Knapsack</v>
      </c>
      <c r="D141" s="20">
        <v>50</v>
      </c>
      <c r="E141" s="20">
        <v>0.2</v>
      </c>
      <c r="F141" s="89" t="s">
        <v>0</v>
      </c>
      <c r="G141" s="89" t="s">
        <v>511</v>
      </c>
      <c r="H141" s="110" t="s">
        <v>3</v>
      </c>
      <c r="I141" s="118" t="s">
        <v>511</v>
      </c>
      <c r="J141">
        <v>0</v>
      </c>
      <c r="K141" s="100">
        <v>8.4000000000000005E-2</v>
      </c>
      <c r="L141" s="111" t="s">
        <v>3</v>
      </c>
      <c r="M141" s="115">
        <v>713</v>
      </c>
      <c r="N141" s="102">
        <v>771</v>
      </c>
      <c r="O141" s="84"/>
    </row>
    <row r="142" spans="1:15" hidden="1" x14ac:dyDescent="0.3">
      <c r="A142" s="66" t="s">
        <v>536</v>
      </c>
      <c r="B142" s="66">
        <v>3</v>
      </c>
      <c r="C142" s="82" t="str">
        <f t="shared" si="2"/>
        <v>Factor Model</v>
      </c>
      <c r="D142" s="20">
        <v>0</v>
      </c>
      <c r="E142" s="20">
        <v>0.05</v>
      </c>
      <c r="F142" s="89" t="s">
        <v>0</v>
      </c>
      <c r="G142" s="89">
        <v>733</v>
      </c>
      <c r="H142" s="95">
        <v>0</v>
      </c>
      <c r="I142" s="118">
        <v>1.04358</v>
      </c>
      <c r="J142">
        <v>0</v>
      </c>
      <c r="K142" s="100">
        <v>0</v>
      </c>
      <c r="L142" s="96">
        <v>2.8050490883590573E-2</v>
      </c>
      <c r="M142" s="115">
        <v>713</v>
      </c>
      <c r="N142" s="102">
        <v>733</v>
      </c>
      <c r="O142" s="84"/>
    </row>
    <row r="143" spans="1:15" hidden="1" x14ac:dyDescent="0.3">
      <c r="A143" s="20" t="s">
        <v>536</v>
      </c>
      <c r="B143" s="20">
        <v>3</v>
      </c>
      <c r="C143" s="82" t="str">
        <f t="shared" si="2"/>
        <v>Factor Model</v>
      </c>
      <c r="D143" s="20">
        <v>0</v>
      </c>
      <c r="E143" s="20">
        <v>0.1</v>
      </c>
      <c r="F143" s="89" t="s">
        <v>0</v>
      </c>
      <c r="G143" s="89">
        <v>781</v>
      </c>
      <c r="H143" s="95">
        <v>0</v>
      </c>
      <c r="I143" s="118">
        <v>3.5305800000000001</v>
      </c>
      <c r="J143">
        <v>0</v>
      </c>
      <c r="K143" s="100">
        <v>0</v>
      </c>
      <c r="L143" s="96">
        <v>9.5371669004207682E-2</v>
      </c>
      <c r="M143" s="115">
        <v>713</v>
      </c>
      <c r="N143" s="102">
        <v>781</v>
      </c>
      <c r="O143" s="84"/>
    </row>
    <row r="144" spans="1:15" hidden="1" x14ac:dyDescent="0.3">
      <c r="A144" s="66" t="s">
        <v>536</v>
      </c>
      <c r="B144" s="66">
        <v>3</v>
      </c>
      <c r="C144" s="82" t="str">
        <f t="shared" si="2"/>
        <v>Factor Model</v>
      </c>
      <c r="D144" s="20">
        <v>0</v>
      </c>
      <c r="E144" s="20">
        <v>0.15</v>
      </c>
      <c r="F144" s="89" t="s">
        <v>4</v>
      </c>
      <c r="G144" s="89" t="s">
        <v>511</v>
      </c>
      <c r="H144" s="95" t="s">
        <v>3</v>
      </c>
      <c r="I144" s="118" t="s">
        <v>511</v>
      </c>
      <c r="J144">
        <v>0</v>
      </c>
      <c r="K144" s="89"/>
      <c r="L144" s="96" t="s">
        <v>3</v>
      </c>
      <c r="M144" s="115">
        <v>713</v>
      </c>
      <c r="N144" s="102" t="s">
        <v>3</v>
      </c>
      <c r="O144" s="84"/>
    </row>
    <row r="145" spans="1:15" hidden="1" x14ac:dyDescent="0.3">
      <c r="A145" s="20" t="s">
        <v>536</v>
      </c>
      <c r="B145" s="20">
        <v>3</v>
      </c>
      <c r="C145" s="82" t="str">
        <f t="shared" si="2"/>
        <v>Factor Model</v>
      </c>
      <c r="D145" s="20">
        <v>0</v>
      </c>
      <c r="E145" s="20">
        <v>0.2</v>
      </c>
      <c r="F145" s="89" t="s">
        <v>4</v>
      </c>
      <c r="G145" s="89" t="s">
        <v>511</v>
      </c>
      <c r="H145" s="95" t="s">
        <v>3</v>
      </c>
      <c r="I145" s="118" t="s">
        <v>511</v>
      </c>
      <c r="J145">
        <v>0</v>
      </c>
      <c r="K145" s="89"/>
      <c r="L145" s="96" t="s">
        <v>3</v>
      </c>
      <c r="M145" s="115">
        <v>713</v>
      </c>
      <c r="N145" s="102" t="s">
        <v>3</v>
      </c>
      <c r="O145" s="84"/>
    </row>
    <row r="146" spans="1:15" hidden="1" x14ac:dyDescent="0.3">
      <c r="A146" s="66" t="s">
        <v>536</v>
      </c>
      <c r="B146" s="66">
        <v>3</v>
      </c>
      <c r="C146" s="82" t="str">
        <f t="shared" si="2"/>
        <v>Factor Model</v>
      </c>
      <c r="D146" s="20">
        <v>10</v>
      </c>
      <c r="E146" s="20">
        <v>0.05</v>
      </c>
      <c r="F146" s="89" t="s">
        <v>0</v>
      </c>
      <c r="G146" s="89">
        <v>733</v>
      </c>
      <c r="H146" s="95">
        <v>0</v>
      </c>
      <c r="I146" s="118">
        <v>24.291499999999999</v>
      </c>
      <c r="J146">
        <v>0</v>
      </c>
      <c r="K146" s="100">
        <v>0</v>
      </c>
      <c r="L146" s="96">
        <v>2.8050490883590573E-2</v>
      </c>
      <c r="M146" s="115">
        <v>713</v>
      </c>
      <c r="N146" s="102">
        <v>733</v>
      </c>
      <c r="O146" s="84"/>
    </row>
    <row r="147" spans="1:15" hidden="1" x14ac:dyDescent="0.3">
      <c r="A147" s="20" t="s">
        <v>536</v>
      </c>
      <c r="B147" s="20">
        <v>3</v>
      </c>
      <c r="C147" s="82" t="str">
        <f t="shared" si="2"/>
        <v>Factor Model</v>
      </c>
      <c r="D147" s="20">
        <v>10</v>
      </c>
      <c r="E147" s="20">
        <v>0.1</v>
      </c>
      <c r="F147" s="89" t="s">
        <v>0</v>
      </c>
      <c r="G147" s="89">
        <v>781</v>
      </c>
      <c r="H147" s="95">
        <v>0</v>
      </c>
      <c r="I147" s="118">
        <v>9.7558000000000007</v>
      </c>
      <c r="J147">
        <v>0</v>
      </c>
      <c r="K147" s="100">
        <v>0</v>
      </c>
      <c r="L147" s="96">
        <v>9.5371669004207682E-2</v>
      </c>
      <c r="M147" s="115">
        <v>713</v>
      </c>
      <c r="N147" s="102">
        <v>781</v>
      </c>
      <c r="O147" s="84"/>
    </row>
    <row r="148" spans="1:15" hidden="1" x14ac:dyDescent="0.3">
      <c r="A148" s="66" t="s">
        <v>536</v>
      </c>
      <c r="B148" s="66">
        <v>3</v>
      </c>
      <c r="C148" s="82" t="str">
        <f t="shared" si="2"/>
        <v>Factor Model</v>
      </c>
      <c r="D148" s="20">
        <v>10</v>
      </c>
      <c r="E148" s="20">
        <v>0.15</v>
      </c>
      <c r="F148" s="89" t="s">
        <v>4</v>
      </c>
      <c r="G148" s="89" t="s">
        <v>511</v>
      </c>
      <c r="H148" s="95" t="s">
        <v>3</v>
      </c>
      <c r="I148" s="118" t="s">
        <v>511</v>
      </c>
      <c r="J148">
        <v>0</v>
      </c>
      <c r="K148" s="89"/>
      <c r="L148" s="96" t="s">
        <v>3</v>
      </c>
      <c r="M148" s="115">
        <v>713</v>
      </c>
      <c r="N148" s="102" t="s">
        <v>3</v>
      </c>
      <c r="O148" s="84"/>
    </row>
    <row r="149" spans="1:15" hidden="1" x14ac:dyDescent="0.3">
      <c r="A149" s="20" t="s">
        <v>536</v>
      </c>
      <c r="B149" s="20">
        <v>3</v>
      </c>
      <c r="C149" s="82" t="str">
        <f t="shared" si="2"/>
        <v>Factor Model</v>
      </c>
      <c r="D149" s="20">
        <v>10</v>
      </c>
      <c r="E149" s="20">
        <v>0.2</v>
      </c>
      <c r="F149" s="89" t="s">
        <v>4</v>
      </c>
      <c r="G149" s="89" t="s">
        <v>511</v>
      </c>
      <c r="H149" s="95" t="s">
        <v>3</v>
      </c>
      <c r="I149" s="118" t="s">
        <v>511</v>
      </c>
      <c r="J149">
        <v>0</v>
      </c>
      <c r="K149" s="89"/>
      <c r="L149" s="96" t="s">
        <v>3</v>
      </c>
      <c r="M149" s="115">
        <v>713</v>
      </c>
      <c r="N149" s="102" t="s">
        <v>3</v>
      </c>
      <c r="O149" s="84"/>
    </row>
    <row r="150" spans="1:15" hidden="1" x14ac:dyDescent="0.3">
      <c r="A150" s="66" t="s">
        <v>536</v>
      </c>
      <c r="B150" s="66">
        <v>3</v>
      </c>
      <c r="C150" s="82" t="str">
        <f t="shared" si="2"/>
        <v>Factor Model</v>
      </c>
      <c r="D150" s="20">
        <v>25</v>
      </c>
      <c r="E150" s="20">
        <v>0.05</v>
      </c>
      <c r="F150" s="89" t="s">
        <v>0</v>
      </c>
      <c r="G150" s="89"/>
      <c r="H150" s="95" t="s">
        <v>3</v>
      </c>
      <c r="I150" s="118"/>
      <c r="J150">
        <v>0</v>
      </c>
      <c r="K150" s="100">
        <v>0</v>
      </c>
      <c r="L150" s="96">
        <v>-1</v>
      </c>
      <c r="M150" s="115">
        <v>713</v>
      </c>
      <c r="N150" s="102">
        <v>733</v>
      </c>
      <c r="O150" s="84"/>
    </row>
    <row r="151" spans="1:15" hidden="1" x14ac:dyDescent="0.3">
      <c r="A151" s="20" t="s">
        <v>536</v>
      </c>
      <c r="B151" s="20">
        <v>3</v>
      </c>
      <c r="C151" s="82" t="str">
        <f t="shared" si="2"/>
        <v>Factor Model</v>
      </c>
      <c r="D151" s="20">
        <v>25</v>
      </c>
      <c r="E151" s="20">
        <v>0.1</v>
      </c>
      <c r="F151" s="89" t="s">
        <v>0</v>
      </c>
      <c r="G151" s="89">
        <v>781</v>
      </c>
      <c r="H151" s="95">
        <v>0</v>
      </c>
      <c r="I151" s="118">
        <v>2.8176899999999998</v>
      </c>
      <c r="J151">
        <v>0</v>
      </c>
      <c r="K151" s="100">
        <v>0</v>
      </c>
      <c r="L151" s="96">
        <v>9.5371669004207682E-2</v>
      </c>
      <c r="M151" s="115">
        <v>713</v>
      </c>
      <c r="N151" s="102">
        <v>781</v>
      </c>
      <c r="O151" s="84"/>
    </row>
    <row r="152" spans="1:15" hidden="1" x14ac:dyDescent="0.3">
      <c r="A152" s="66" t="s">
        <v>536</v>
      </c>
      <c r="B152" s="66">
        <v>3</v>
      </c>
      <c r="C152" s="82" t="str">
        <f t="shared" si="2"/>
        <v>Factor Model</v>
      </c>
      <c r="D152" s="20">
        <v>25</v>
      </c>
      <c r="E152" s="20">
        <v>0.15</v>
      </c>
      <c r="F152" s="89" t="s">
        <v>4</v>
      </c>
      <c r="G152" s="89" t="s">
        <v>511</v>
      </c>
      <c r="H152" s="95" t="s">
        <v>3</v>
      </c>
      <c r="I152" s="118" t="s">
        <v>511</v>
      </c>
      <c r="J152">
        <v>0</v>
      </c>
      <c r="K152" s="89"/>
      <c r="L152" s="96" t="s">
        <v>3</v>
      </c>
      <c r="M152" s="115">
        <v>713</v>
      </c>
      <c r="N152" s="102" t="s">
        <v>3</v>
      </c>
      <c r="O152" s="84"/>
    </row>
    <row r="153" spans="1:15" hidden="1" x14ac:dyDescent="0.3">
      <c r="A153" s="20" t="s">
        <v>536</v>
      </c>
      <c r="B153" s="20">
        <v>3</v>
      </c>
      <c r="C153" s="82" t="str">
        <f t="shared" si="2"/>
        <v>Factor Model</v>
      </c>
      <c r="D153" s="20">
        <v>25</v>
      </c>
      <c r="E153" s="20">
        <v>0.2</v>
      </c>
      <c r="F153" s="89" t="s">
        <v>4</v>
      </c>
      <c r="G153" s="89" t="s">
        <v>511</v>
      </c>
      <c r="H153" s="95" t="s">
        <v>3</v>
      </c>
      <c r="I153" s="118" t="s">
        <v>511</v>
      </c>
      <c r="J153">
        <v>0</v>
      </c>
      <c r="K153" s="89"/>
      <c r="L153" s="96" t="s">
        <v>3</v>
      </c>
      <c r="M153" s="115">
        <v>713</v>
      </c>
      <c r="N153" s="102" t="s">
        <v>3</v>
      </c>
      <c r="O153" s="84"/>
    </row>
    <row r="154" spans="1:15" hidden="1" x14ac:dyDescent="0.3">
      <c r="A154" s="66" t="s">
        <v>536</v>
      </c>
      <c r="B154" s="66">
        <v>3</v>
      </c>
      <c r="C154" s="82" t="str">
        <f t="shared" si="2"/>
        <v>Factor Model</v>
      </c>
      <c r="D154" s="20">
        <v>50</v>
      </c>
      <c r="E154" s="20">
        <v>0.05</v>
      </c>
      <c r="F154" s="89" t="s">
        <v>0</v>
      </c>
      <c r="G154" s="89">
        <v>1006</v>
      </c>
      <c r="H154" s="95">
        <v>0.37244201909959074</v>
      </c>
      <c r="I154" s="118">
        <v>5.8815400000000002</v>
      </c>
      <c r="J154">
        <v>0</v>
      </c>
      <c r="K154" s="100">
        <v>0</v>
      </c>
      <c r="L154" s="96">
        <v>0.41093969144460019</v>
      </c>
      <c r="M154" s="115">
        <v>713</v>
      </c>
      <c r="N154" s="102">
        <v>733</v>
      </c>
      <c r="O154" s="84"/>
    </row>
    <row r="155" spans="1:15" hidden="1" x14ac:dyDescent="0.3">
      <c r="A155" s="20" t="s">
        <v>536</v>
      </c>
      <c r="B155" s="20">
        <v>3</v>
      </c>
      <c r="C155" s="82" t="str">
        <f t="shared" si="2"/>
        <v>Factor Model</v>
      </c>
      <c r="D155" s="20">
        <v>50</v>
      </c>
      <c r="E155" s="20">
        <v>0.1</v>
      </c>
      <c r="F155" s="89" t="s">
        <v>0</v>
      </c>
      <c r="G155" s="89">
        <v>1006</v>
      </c>
      <c r="H155" s="95">
        <v>0.28809218950064019</v>
      </c>
      <c r="I155" s="118">
        <v>10.162699999999999</v>
      </c>
      <c r="J155">
        <v>0</v>
      </c>
      <c r="K155" s="100">
        <v>0</v>
      </c>
      <c r="L155" s="96">
        <v>0.41093969144460019</v>
      </c>
      <c r="M155" s="115">
        <v>713</v>
      </c>
      <c r="N155" s="102">
        <v>781</v>
      </c>
      <c r="O155" s="84"/>
    </row>
    <row r="156" spans="1:15" hidden="1" x14ac:dyDescent="0.3">
      <c r="A156" s="66" t="s">
        <v>536</v>
      </c>
      <c r="B156" s="66">
        <v>3</v>
      </c>
      <c r="C156" s="82" t="str">
        <f t="shared" si="2"/>
        <v>Factor Model</v>
      </c>
      <c r="D156" s="20">
        <v>50</v>
      </c>
      <c r="E156" s="20">
        <v>0.15</v>
      </c>
      <c r="F156" s="89" t="s">
        <v>4</v>
      </c>
      <c r="G156" s="89">
        <v>1006</v>
      </c>
      <c r="H156" s="95" t="s">
        <v>3</v>
      </c>
      <c r="I156" s="118">
        <v>8.5070899999999998</v>
      </c>
      <c r="J156">
        <v>0</v>
      </c>
      <c r="K156" s="89"/>
      <c r="L156" s="96">
        <v>0.41093969144460019</v>
      </c>
      <c r="M156" s="115">
        <v>713</v>
      </c>
      <c r="N156" s="102" t="s">
        <v>3</v>
      </c>
      <c r="O156" s="84"/>
    </row>
    <row r="157" spans="1:15" hidden="1" x14ac:dyDescent="0.3">
      <c r="A157" s="20" t="s">
        <v>536</v>
      </c>
      <c r="B157" s="20">
        <v>3</v>
      </c>
      <c r="C157" s="82" t="str">
        <f t="shared" si="2"/>
        <v>Factor Model</v>
      </c>
      <c r="D157" s="20">
        <v>50</v>
      </c>
      <c r="E157" s="20">
        <v>0.2</v>
      </c>
      <c r="F157" s="89" t="s">
        <v>4</v>
      </c>
      <c r="G157" s="89">
        <v>1006</v>
      </c>
      <c r="H157" s="95" t="s">
        <v>3</v>
      </c>
      <c r="I157" s="118">
        <v>39.807899999999997</v>
      </c>
      <c r="J157">
        <v>0</v>
      </c>
      <c r="K157" s="89"/>
      <c r="L157" s="96">
        <v>0.41093969144460019</v>
      </c>
      <c r="M157" s="115">
        <v>713</v>
      </c>
      <c r="N157" s="102" t="s">
        <v>3</v>
      </c>
      <c r="O157" s="84"/>
    </row>
    <row r="158" spans="1:15" x14ac:dyDescent="0.3">
      <c r="A158" s="20" t="s">
        <v>524</v>
      </c>
      <c r="B158" s="66">
        <v>0</v>
      </c>
      <c r="C158" s="82" t="str">
        <f t="shared" si="2"/>
        <v>Deterministic</v>
      </c>
      <c r="D158" s="20">
        <v>0</v>
      </c>
      <c r="E158" s="20">
        <v>0.05</v>
      </c>
      <c r="F158" s="89" t="s">
        <v>0</v>
      </c>
      <c r="G158" s="89">
        <v>1007</v>
      </c>
      <c r="H158" s="110">
        <v>9.9403578528827028E-4</v>
      </c>
      <c r="I158" s="118">
        <v>23.4054</v>
      </c>
      <c r="J158">
        <v>0</v>
      </c>
      <c r="K158" s="100">
        <v>1</v>
      </c>
      <c r="L158" s="111">
        <v>9.9403578528822756E-4</v>
      </c>
      <c r="M158" s="115">
        <v>1006</v>
      </c>
      <c r="N158" s="102">
        <v>1006</v>
      </c>
      <c r="O158" s="84"/>
    </row>
    <row r="159" spans="1:15" x14ac:dyDescent="0.3">
      <c r="A159" s="20" t="s">
        <v>524</v>
      </c>
      <c r="B159" s="20">
        <v>0</v>
      </c>
      <c r="C159" s="82" t="str">
        <f t="shared" si="2"/>
        <v>Deterministic</v>
      </c>
      <c r="D159" s="20">
        <v>0</v>
      </c>
      <c r="E159" s="20">
        <v>0.1</v>
      </c>
      <c r="F159" s="89" t="s">
        <v>0</v>
      </c>
      <c r="G159" s="89">
        <v>1009</v>
      </c>
      <c r="H159" s="110">
        <v>2.982107355864811E-3</v>
      </c>
      <c r="I159" s="118">
        <v>41.793100000000003</v>
      </c>
      <c r="J159">
        <v>0</v>
      </c>
      <c r="K159" s="100">
        <v>1</v>
      </c>
      <c r="L159" s="111">
        <v>2.9821073558649047E-3</v>
      </c>
      <c r="M159" s="115">
        <v>1006</v>
      </c>
      <c r="N159" s="102">
        <v>1006</v>
      </c>
      <c r="O159" s="84"/>
    </row>
    <row r="160" spans="1:15" x14ac:dyDescent="0.3">
      <c r="A160" s="20" t="s">
        <v>524</v>
      </c>
      <c r="B160" s="66">
        <v>0</v>
      </c>
      <c r="C160" s="82" t="str">
        <f t="shared" si="2"/>
        <v>Deterministic</v>
      </c>
      <c r="D160" s="20">
        <v>0</v>
      </c>
      <c r="E160" s="20">
        <v>0.15</v>
      </c>
      <c r="F160" s="89" t="s">
        <v>0</v>
      </c>
      <c r="G160" s="89">
        <v>1015</v>
      </c>
      <c r="H160" s="110">
        <v>8.9463220675944331E-3</v>
      </c>
      <c r="I160" s="118">
        <v>248.369</v>
      </c>
      <c r="J160">
        <v>0</v>
      </c>
      <c r="K160" s="100">
        <v>1</v>
      </c>
      <c r="L160" s="111">
        <v>8.9463220675944921E-3</v>
      </c>
      <c r="M160" s="115">
        <v>1006</v>
      </c>
      <c r="N160" s="102">
        <v>1006</v>
      </c>
      <c r="O160" s="84"/>
    </row>
    <row r="161" spans="1:15" x14ac:dyDescent="0.3">
      <c r="A161" s="20" t="s">
        <v>524</v>
      </c>
      <c r="B161" s="20">
        <v>0</v>
      </c>
      <c r="C161" s="82" t="str">
        <f t="shared" si="2"/>
        <v>Deterministic</v>
      </c>
      <c r="D161" s="20">
        <v>0</v>
      </c>
      <c r="E161" s="20">
        <v>0.2</v>
      </c>
      <c r="F161" s="89" t="s">
        <v>1</v>
      </c>
      <c r="G161" s="89">
        <v>1015</v>
      </c>
      <c r="H161" s="110">
        <v>8.9463220675944331E-3</v>
      </c>
      <c r="I161" s="118">
        <v>64.265600000000006</v>
      </c>
      <c r="J161">
        <v>0</v>
      </c>
      <c r="K161" s="100">
        <v>1</v>
      </c>
      <c r="L161" s="111">
        <v>8.9463220675944921E-3</v>
      </c>
      <c r="M161" s="115">
        <v>1006</v>
      </c>
      <c r="N161" s="102">
        <v>1006</v>
      </c>
      <c r="O161" s="84"/>
    </row>
    <row r="162" spans="1:15" x14ac:dyDescent="0.3">
      <c r="A162" s="20" t="s">
        <v>524</v>
      </c>
      <c r="B162" s="66">
        <v>1</v>
      </c>
      <c r="C162" s="82" t="str">
        <f t="shared" si="2"/>
        <v>Cardinality-constrained</v>
      </c>
      <c r="D162" s="20">
        <v>5</v>
      </c>
      <c r="E162" s="20">
        <v>0.05</v>
      </c>
      <c r="F162" s="89" t="s">
        <v>0</v>
      </c>
      <c r="G162" s="89">
        <v>1007</v>
      </c>
      <c r="H162" s="110">
        <v>0</v>
      </c>
      <c r="I162" s="118">
        <v>21.529900000000001</v>
      </c>
      <c r="J162">
        <v>0</v>
      </c>
      <c r="K162" s="100">
        <v>1</v>
      </c>
      <c r="L162" s="111">
        <v>9.9403578528822756E-4</v>
      </c>
      <c r="M162" s="115">
        <v>1006</v>
      </c>
      <c r="N162" s="102">
        <v>1007</v>
      </c>
      <c r="O162" s="84"/>
    </row>
    <row r="163" spans="1:15" x14ac:dyDescent="0.3">
      <c r="A163" s="20" t="s">
        <v>524</v>
      </c>
      <c r="B163" s="20">
        <v>1</v>
      </c>
      <c r="C163" s="82" t="str">
        <f t="shared" si="2"/>
        <v>Cardinality-constrained</v>
      </c>
      <c r="D163" s="20">
        <v>5</v>
      </c>
      <c r="E163" s="20">
        <v>0.1</v>
      </c>
      <c r="F163" s="89" t="s">
        <v>0</v>
      </c>
      <c r="G163" s="89">
        <v>1009</v>
      </c>
      <c r="H163" s="110">
        <v>0</v>
      </c>
      <c r="I163" s="118">
        <v>29.6144</v>
      </c>
      <c r="J163">
        <v>0</v>
      </c>
      <c r="K163" s="100">
        <v>1</v>
      </c>
      <c r="L163" s="111">
        <v>2.9821073558649047E-3</v>
      </c>
      <c r="M163" s="115">
        <v>1006</v>
      </c>
      <c r="N163" s="102">
        <v>1009</v>
      </c>
      <c r="O163" s="84"/>
    </row>
    <row r="164" spans="1:15" x14ac:dyDescent="0.3">
      <c r="A164" s="20" t="s">
        <v>524</v>
      </c>
      <c r="B164" s="66">
        <v>1</v>
      </c>
      <c r="C164" s="82" t="str">
        <f t="shared" si="2"/>
        <v>Cardinality-constrained</v>
      </c>
      <c r="D164" s="20">
        <v>5</v>
      </c>
      <c r="E164" s="20">
        <v>0.15</v>
      </c>
      <c r="F164" s="89" t="s">
        <v>0</v>
      </c>
      <c r="G164" s="89">
        <v>1015</v>
      </c>
      <c r="H164" s="110">
        <v>0</v>
      </c>
      <c r="I164" s="118">
        <v>222.411</v>
      </c>
      <c r="J164">
        <v>0</v>
      </c>
      <c r="K164" s="100">
        <v>1</v>
      </c>
      <c r="L164" s="111">
        <v>8.9463220675944921E-3</v>
      </c>
      <c r="M164" s="115">
        <v>1006</v>
      </c>
      <c r="N164" s="102">
        <v>1015</v>
      </c>
      <c r="O164" s="84"/>
    </row>
    <row r="165" spans="1:15" x14ac:dyDescent="0.3">
      <c r="A165" s="20" t="s">
        <v>524</v>
      </c>
      <c r="B165" s="20">
        <v>1</v>
      </c>
      <c r="C165" s="82" t="str">
        <f t="shared" si="2"/>
        <v>Cardinality-constrained</v>
      </c>
      <c r="D165" s="20">
        <v>5</v>
      </c>
      <c r="E165" s="20">
        <v>0.2</v>
      </c>
      <c r="F165" s="89" t="s">
        <v>0</v>
      </c>
      <c r="G165" s="89">
        <v>1015</v>
      </c>
      <c r="H165" s="110">
        <v>0</v>
      </c>
      <c r="I165" s="118">
        <v>73.909700000000001</v>
      </c>
      <c r="J165">
        <v>0</v>
      </c>
      <c r="K165" s="100">
        <v>1</v>
      </c>
      <c r="L165" s="111">
        <v>8.9463220675944921E-3</v>
      </c>
      <c r="M165" s="115">
        <v>1006</v>
      </c>
      <c r="N165" s="102">
        <v>1015</v>
      </c>
      <c r="O165" s="84"/>
    </row>
    <row r="166" spans="1:15" x14ac:dyDescent="0.3">
      <c r="A166" s="20" t="s">
        <v>524</v>
      </c>
      <c r="B166" s="66">
        <v>1</v>
      </c>
      <c r="C166" s="82" t="str">
        <f t="shared" si="2"/>
        <v>Cardinality-constrained</v>
      </c>
      <c r="D166" s="20">
        <v>10</v>
      </c>
      <c r="E166" s="20">
        <v>0.05</v>
      </c>
      <c r="F166" s="89" t="s">
        <v>0</v>
      </c>
      <c r="G166" s="89">
        <v>1015</v>
      </c>
      <c r="H166" s="110">
        <v>7.9443892750744784E-3</v>
      </c>
      <c r="I166" s="118">
        <v>83.928600000000003</v>
      </c>
      <c r="J166">
        <v>0</v>
      </c>
      <c r="K166" s="100">
        <v>1</v>
      </c>
      <c r="L166" s="111">
        <v>8.9463220675944921E-3</v>
      </c>
      <c r="M166" s="115">
        <v>1006</v>
      </c>
      <c r="N166" s="102">
        <v>1007</v>
      </c>
      <c r="O166" s="84"/>
    </row>
    <row r="167" spans="1:15" x14ac:dyDescent="0.3">
      <c r="A167" s="20" t="s">
        <v>524</v>
      </c>
      <c r="B167" s="20">
        <v>1</v>
      </c>
      <c r="C167" s="82" t="str">
        <f t="shared" si="2"/>
        <v>Cardinality-constrained</v>
      </c>
      <c r="D167" s="20">
        <v>10</v>
      </c>
      <c r="E167" s="20">
        <v>0.1</v>
      </c>
      <c r="F167" s="89" t="s">
        <v>0</v>
      </c>
      <c r="G167" s="89">
        <v>1027</v>
      </c>
      <c r="H167" s="110">
        <v>1.7839444995044598E-2</v>
      </c>
      <c r="I167" s="118">
        <v>159.10900000000001</v>
      </c>
      <c r="J167">
        <v>0</v>
      </c>
      <c r="K167" s="100">
        <v>1</v>
      </c>
      <c r="L167" s="111">
        <v>2.0874751491053667E-2</v>
      </c>
      <c r="M167" s="115">
        <v>1006</v>
      </c>
      <c r="N167" s="102">
        <v>1009</v>
      </c>
      <c r="O167" s="84"/>
    </row>
    <row r="168" spans="1:15" x14ac:dyDescent="0.3">
      <c r="A168" s="20" t="s">
        <v>524</v>
      </c>
      <c r="B168" s="66">
        <v>1</v>
      </c>
      <c r="C168" s="82" t="str">
        <f t="shared" si="2"/>
        <v>Cardinality-constrained</v>
      </c>
      <c r="D168" s="20">
        <v>10</v>
      </c>
      <c r="E168" s="20">
        <v>0.15</v>
      </c>
      <c r="F168" s="89" t="s">
        <v>0</v>
      </c>
      <c r="G168" s="89">
        <v>1036</v>
      </c>
      <c r="H168" s="110">
        <v>2.0689655172413793E-2</v>
      </c>
      <c r="I168" s="118">
        <v>190.31800000000001</v>
      </c>
      <c r="J168">
        <v>0</v>
      </c>
      <c r="K168" s="100">
        <v>1</v>
      </c>
      <c r="L168" s="111">
        <v>2.9821073558648159E-2</v>
      </c>
      <c r="M168" s="115">
        <v>1006</v>
      </c>
      <c r="N168" s="102">
        <v>1015</v>
      </c>
      <c r="O168" s="84"/>
    </row>
    <row r="169" spans="1:15" x14ac:dyDescent="0.3">
      <c r="A169" s="20" t="s">
        <v>524</v>
      </c>
      <c r="B169" s="20">
        <v>1</v>
      </c>
      <c r="C169" s="82" t="str">
        <f t="shared" si="2"/>
        <v>Cardinality-constrained</v>
      </c>
      <c r="D169" s="20">
        <v>10</v>
      </c>
      <c r="E169" s="20">
        <v>0.2</v>
      </c>
      <c r="F169" s="89" t="s">
        <v>0</v>
      </c>
      <c r="G169" s="89">
        <v>1038</v>
      </c>
      <c r="H169" s="110">
        <v>2.2660098522167486E-2</v>
      </c>
      <c r="I169" s="118">
        <v>129.46600000000001</v>
      </c>
      <c r="J169">
        <v>0</v>
      </c>
      <c r="K169" s="100">
        <v>1</v>
      </c>
      <c r="L169" s="111">
        <v>3.1809145129224614E-2</v>
      </c>
      <c r="M169" s="115">
        <v>1006</v>
      </c>
      <c r="N169" s="102">
        <v>1015</v>
      </c>
      <c r="O169" s="84"/>
    </row>
    <row r="170" spans="1:15" x14ac:dyDescent="0.3">
      <c r="A170" s="20" t="s">
        <v>524</v>
      </c>
      <c r="B170" s="66">
        <v>1</v>
      </c>
      <c r="C170" s="82" t="str">
        <f t="shared" si="2"/>
        <v>Cardinality-constrained</v>
      </c>
      <c r="D170" s="20">
        <v>25</v>
      </c>
      <c r="E170" s="20">
        <v>0.05</v>
      </c>
      <c r="F170" s="89" t="s">
        <v>0</v>
      </c>
      <c r="G170" s="89">
        <v>1026</v>
      </c>
      <c r="H170" s="110">
        <v>1.083743842364532E-2</v>
      </c>
      <c r="I170" s="118">
        <v>204.66</v>
      </c>
      <c r="J170">
        <v>0</v>
      </c>
      <c r="K170" s="100">
        <v>9.4E-2</v>
      </c>
      <c r="L170" s="111">
        <v>1.9880715705765439E-2</v>
      </c>
      <c r="M170" s="115">
        <v>1006</v>
      </c>
      <c r="N170" s="102">
        <v>1015</v>
      </c>
      <c r="O170" s="84"/>
    </row>
    <row r="171" spans="1:15" x14ac:dyDescent="0.3">
      <c r="A171" s="20" t="s">
        <v>524</v>
      </c>
      <c r="B171" s="20">
        <v>1</v>
      </c>
      <c r="C171" s="82" t="str">
        <f t="shared" si="2"/>
        <v>Cardinality-constrained</v>
      </c>
      <c r="D171" s="20">
        <v>25</v>
      </c>
      <c r="E171" s="20">
        <v>0.1</v>
      </c>
      <c r="F171" s="89" t="s">
        <v>0</v>
      </c>
      <c r="G171" s="89">
        <v>1036</v>
      </c>
      <c r="H171" s="110">
        <v>8.7633885102239538E-3</v>
      </c>
      <c r="I171" s="118">
        <v>161.989</v>
      </c>
      <c r="J171">
        <v>0</v>
      </c>
      <c r="K171" s="100">
        <v>0.20200000000000001</v>
      </c>
      <c r="L171" s="111">
        <v>2.9821073558648159E-2</v>
      </c>
      <c r="M171" s="115">
        <v>1006</v>
      </c>
      <c r="N171" s="102">
        <v>1027</v>
      </c>
      <c r="O171" s="84"/>
    </row>
    <row r="172" spans="1:15" x14ac:dyDescent="0.3">
      <c r="A172" s="20" t="s">
        <v>524</v>
      </c>
      <c r="B172" s="66">
        <v>1</v>
      </c>
      <c r="C172" s="82" t="str">
        <f t="shared" si="2"/>
        <v>Cardinality-constrained</v>
      </c>
      <c r="D172" s="20">
        <v>25</v>
      </c>
      <c r="E172" s="20">
        <v>0.15</v>
      </c>
      <c r="F172" s="89" t="s">
        <v>0</v>
      </c>
      <c r="G172" s="89">
        <v>1048</v>
      </c>
      <c r="H172" s="110">
        <v>1.1583011583011582E-2</v>
      </c>
      <c r="I172" s="118">
        <v>277.67899999999997</v>
      </c>
      <c r="J172">
        <v>0</v>
      </c>
      <c r="K172" s="100">
        <v>0.50700000000000001</v>
      </c>
      <c r="L172" s="111">
        <v>4.1749502982107334E-2</v>
      </c>
      <c r="M172" s="115">
        <v>1006</v>
      </c>
      <c r="N172" s="102">
        <v>1036</v>
      </c>
      <c r="O172" s="84"/>
    </row>
    <row r="173" spans="1:15" x14ac:dyDescent="0.3">
      <c r="A173" s="20" t="s">
        <v>524</v>
      </c>
      <c r="B173" s="20">
        <v>1</v>
      </c>
      <c r="C173" s="82" t="str">
        <f t="shared" si="2"/>
        <v>Cardinality-constrained</v>
      </c>
      <c r="D173" s="20">
        <v>25</v>
      </c>
      <c r="E173" s="20">
        <v>0.2</v>
      </c>
      <c r="F173" s="89" t="s">
        <v>1</v>
      </c>
      <c r="G173" s="89">
        <v>1100</v>
      </c>
      <c r="H173" s="110">
        <v>5.9730250481695571E-2</v>
      </c>
      <c r="I173" s="118">
        <v>1805.48</v>
      </c>
      <c r="J173">
        <v>0</v>
      </c>
      <c r="K173" s="100">
        <v>0.92600000000000005</v>
      </c>
      <c r="L173" s="111">
        <v>9.3439363817097387E-2</v>
      </c>
      <c r="M173" s="115">
        <v>1006</v>
      </c>
      <c r="N173" s="102">
        <v>1038</v>
      </c>
      <c r="O173" s="84"/>
    </row>
    <row r="174" spans="1:15" x14ac:dyDescent="0.3">
      <c r="A174" s="20" t="s">
        <v>524</v>
      </c>
      <c r="B174" s="66">
        <v>1</v>
      </c>
      <c r="C174" s="82" t="str">
        <f t="shared" si="2"/>
        <v>Cardinality-constrained</v>
      </c>
      <c r="D174" s="20">
        <v>50</v>
      </c>
      <c r="E174" s="20">
        <v>0.05</v>
      </c>
      <c r="F174" s="89" t="s">
        <v>0</v>
      </c>
      <c r="G174" s="89">
        <v>1009</v>
      </c>
      <c r="H174" s="110">
        <v>-1.6569200779727095E-2</v>
      </c>
      <c r="I174" s="118">
        <v>44.851500000000001</v>
      </c>
      <c r="J174">
        <v>0</v>
      </c>
      <c r="K174" s="100">
        <v>0</v>
      </c>
      <c r="L174" s="111">
        <v>2.9821073558649047E-3</v>
      </c>
      <c r="M174" s="115">
        <v>1006</v>
      </c>
      <c r="N174" s="102">
        <v>1026</v>
      </c>
      <c r="O174" s="84"/>
    </row>
    <row r="175" spans="1:15" x14ac:dyDescent="0.3">
      <c r="A175" s="20" t="s">
        <v>524</v>
      </c>
      <c r="B175" s="20">
        <v>1</v>
      </c>
      <c r="C175" s="82" t="str">
        <f t="shared" si="2"/>
        <v>Cardinality-constrained</v>
      </c>
      <c r="D175" s="20">
        <v>50</v>
      </c>
      <c r="E175" s="20">
        <v>0.1</v>
      </c>
      <c r="F175" s="89" t="s">
        <v>0</v>
      </c>
      <c r="G175" s="89">
        <v>1020</v>
      </c>
      <c r="H175" s="110">
        <v>-1.5444015444015444E-2</v>
      </c>
      <c r="I175" s="118">
        <v>191.92599999999999</v>
      </c>
      <c r="J175">
        <v>0</v>
      </c>
      <c r="K175" s="100">
        <v>0</v>
      </c>
      <c r="L175" s="111">
        <v>1.3916500994035852E-2</v>
      </c>
      <c r="M175" s="115">
        <v>1006</v>
      </c>
      <c r="N175" s="102">
        <v>1036</v>
      </c>
      <c r="O175" s="84"/>
    </row>
    <row r="176" spans="1:15" x14ac:dyDescent="0.3">
      <c r="A176" s="20" t="s">
        <v>524</v>
      </c>
      <c r="B176" s="66">
        <v>1</v>
      </c>
      <c r="C176" s="82" t="str">
        <f t="shared" si="2"/>
        <v>Cardinality-constrained</v>
      </c>
      <c r="D176" s="20">
        <v>50</v>
      </c>
      <c r="E176" s="20">
        <v>0.15</v>
      </c>
      <c r="F176" s="89" t="s">
        <v>0</v>
      </c>
      <c r="G176" s="89">
        <v>1020</v>
      </c>
      <c r="H176" s="110">
        <v>-2.6717557251908396E-2</v>
      </c>
      <c r="I176" s="118">
        <v>139.18100000000001</v>
      </c>
      <c r="J176">
        <v>0</v>
      </c>
      <c r="K176" s="100">
        <v>8.0000000000000002E-3</v>
      </c>
      <c r="L176" s="111">
        <v>1.3916500994035852E-2</v>
      </c>
      <c r="M176" s="115">
        <v>1006</v>
      </c>
      <c r="N176" s="102">
        <v>1048</v>
      </c>
      <c r="O176" s="84"/>
    </row>
    <row r="177" spans="1:15" x14ac:dyDescent="0.3">
      <c r="A177" s="20" t="s">
        <v>524</v>
      </c>
      <c r="B177" s="20">
        <v>1</v>
      </c>
      <c r="C177" s="82" t="str">
        <f t="shared" si="2"/>
        <v>Cardinality-constrained</v>
      </c>
      <c r="D177" s="20">
        <v>50</v>
      </c>
      <c r="E177" s="20">
        <v>0.2</v>
      </c>
      <c r="F177" s="89" t="s">
        <v>1</v>
      </c>
      <c r="G177" s="89">
        <v>1030</v>
      </c>
      <c r="H177" s="110">
        <v>-4.6296296296296294E-2</v>
      </c>
      <c r="I177" s="118">
        <v>67.270700000000005</v>
      </c>
      <c r="J177">
        <v>0</v>
      </c>
      <c r="K177" s="100">
        <v>0.05</v>
      </c>
      <c r="L177" s="111">
        <v>2.3856858846918572E-2</v>
      </c>
      <c r="M177" s="115">
        <v>1006</v>
      </c>
      <c r="N177" s="102">
        <v>1080</v>
      </c>
      <c r="O177" s="84"/>
    </row>
    <row r="178" spans="1:15" x14ac:dyDescent="0.3">
      <c r="A178" s="20" t="s">
        <v>524</v>
      </c>
      <c r="B178" s="66">
        <v>2</v>
      </c>
      <c r="C178" s="82" t="str">
        <f t="shared" si="2"/>
        <v>Knapsack</v>
      </c>
      <c r="D178" s="20">
        <v>5</v>
      </c>
      <c r="E178" s="20">
        <v>0.05</v>
      </c>
      <c r="F178" s="89" t="s">
        <v>0</v>
      </c>
      <c r="G178" s="89">
        <v>1020</v>
      </c>
      <c r="H178" s="110">
        <v>1.0901883052527254E-2</v>
      </c>
      <c r="I178" s="118">
        <v>384.42099999999999</v>
      </c>
      <c r="J178">
        <v>0</v>
      </c>
      <c r="K178" s="100">
        <v>0.96599999999999997</v>
      </c>
      <c r="L178" s="111">
        <v>1.3916500994035852E-2</v>
      </c>
      <c r="M178" s="115">
        <v>1006</v>
      </c>
      <c r="N178" s="102">
        <v>1009</v>
      </c>
      <c r="O178" s="84"/>
    </row>
    <row r="179" spans="1:15" x14ac:dyDescent="0.3">
      <c r="A179" s="20" t="s">
        <v>524</v>
      </c>
      <c r="B179" s="20">
        <v>2</v>
      </c>
      <c r="C179" s="82" t="str">
        <f t="shared" si="2"/>
        <v>Knapsack</v>
      </c>
      <c r="D179" s="20">
        <v>5</v>
      </c>
      <c r="E179" s="20">
        <v>0.1</v>
      </c>
      <c r="F179" s="89" t="s">
        <v>0</v>
      </c>
      <c r="G179" s="89">
        <v>1031</v>
      </c>
      <c r="H179" s="110">
        <v>1.0784313725490196E-2</v>
      </c>
      <c r="I179" s="118">
        <v>151.46899999999999</v>
      </c>
      <c r="J179">
        <v>0</v>
      </c>
      <c r="K179" s="100">
        <v>1</v>
      </c>
      <c r="L179" s="111">
        <v>2.4850894632206799E-2</v>
      </c>
      <c r="M179" s="115">
        <v>1006</v>
      </c>
      <c r="N179" s="102">
        <v>1020</v>
      </c>
      <c r="O179" s="84"/>
    </row>
    <row r="180" spans="1:15" x14ac:dyDescent="0.3">
      <c r="A180" s="20" t="s">
        <v>524</v>
      </c>
      <c r="B180" s="66">
        <v>2</v>
      </c>
      <c r="C180" s="82" t="str">
        <f t="shared" si="2"/>
        <v>Knapsack</v>
      </c>
      <c r="D180" s="20">
        <v>5</v>
      </c>
      <c r="E180" s="20">
        <v>0.15</v>
      </c>
      <c r="F180" s="89" t="s">
        <v>0</v>
      </c>
      <c r="G180" s="89">
        <v>1033</v>
      </c>
      <c r="H180" s="110">
        <v>1.2745098039215686E-2</v>
      </c>
      <c r="I180" s="118">
        <v>711.49199999999996</v>
      </c>
      <c r="J180">
        <v>0</v>
      </c>
      <c r="K180" s="100">
        <v>1</v>
      </c>
      <c r="L180" s="111">
        <v>2.6838966202783254E-2</v>
      </c>
      <c r="M180" s="115">
        <v>1006</v>
      </c>
      <c r="N180" s="102">
        <v>1020</v>
      </c>
      <c r="O180" s="84"/>
    </row>
    <row r="181" spans="1:15" x14ac:dyDescent="0.3">
      <c r="A181" s="20" t="s">
        <v>524</v>
      </c>
      <c r="B181" s="20">
        <v>2</v>
      </c>
      <c r="C181" s="82" t="str">
        <f t="shared" si="2"/>
        <v>Knapsack</v>
      </c>
      <c r="D181" s="20">
        <v>5</v>
      </c>
      <c r="E181" s="20">
        <v>0.2</v>
      </c>
      <c r="F181" s="89" t="s">
        <v>0</v>
      </c>
      <c r="G181" s="89">
        <v>1037</v>
      </c>
      <c r="H181" s="110">
        <v>6.7961165048543689E-3</v>
      </c>
      <c r="I181" s="118">
        <v>209.38</v>
      </c>
      <c r="J181">
        <v>0</v>
      </c>
      <c r="K181" s="100">
        <v>1</v>
      </c>
      <c r="L181" s="111">
        <v>3.0815109343936387E-2</v>
      </c>
      <c r="M181" s="115">
        <v>1006</v>
      </c>
      <c r="N181" s="102">
        <v>1030</v>
      </c>
      <c r="O181" s="84"/>
    </row>
    <row r="182" spans="1:15" x14ac:dyDescent="0.3">
      <c r="A182" s="20" t="s">
        <v>524</v>
      </c>
      <c r="B182" s="66">
        <v>2</v>
      </c>
      <c r="C182" s="82" t="str">
        <f t="shared" si="2"/>
        <v>Knapsack</v>
      </c>
      <c r="D182" s="20">
        <v>10</v>
      </c>
      <c r="E182" s="20">
        <v>0.05</v>
      </c>
      <c r="F182" s="89" t="s">
        <v>0</v>
      </c>
      <c r="G182" s="89">
        <v>1027</v>
      </c>
      <c r="H182" s="110">
        <v>6.8627450980392156E-3</v>
      </c>
      <c r="I182" s="118">
        <v>108.548</v>
      </c>
      <c r="J182">
        <v>0</v>
      </c>
      <c r="K182" s="100">
        <v>6.0999999999999999E-2</v>
      </c>
      <c r="L182" s="111">
        <v>2.0874751491053667E-2</v>
      </c>
      <c r="M182" s="115">
        <v>1006</v>
      </c>
      <c r="N182" s="102">
        <v>1020</v>
      </c>
      <c r="O182" s="84"/>
    </row>
    <row r="183" spans="1:15" x14ac:dyDescent="0.3">
      <c r="A183" s="20" t="s">
        <v>524</v>
      </c>
      <c r="B183" s="20">
        <v>2</v>
      </c>
      <c r="C183" s="82" t="str">
        <f t="shared" si="2"/>
        <v>Knapsack</v>
      </c>
      <c r="D183" s="20">
        <v>10</v>
      </c>
      <c r="E183" s="20">
        <v>0.1</v>
      </c>
      <c r="F183" s="89" t="s">
        <v>0</v>
      </c>
      <c r="G183" s="89">
        <v>1035</v>
      </c>
      <c r="H183" s="110">
        <v>4.8543689320388345E-3</v>
      </c>
      <c r="I183" s="118">
        <v>379.55099999999999</v>
      </c>
      <c r="J183">
        <v>0</v>
      </c>
      <c r="K183" s="100">
        <v>0.997</v>
      </c>
      <c r="L183" s="111">
        <v>2.8827037773359931E-2</v>
      </c>
      <c r="M183" s="115">
        <v>1006</v>
      </c>
      <c r="N183" s="102">
        <v>1030</v>
      </c>
      <c r="O183" s="84"/>
    </row>
    <row r="184" spans="1:15" x14ac:dyDescent="0.3">
      <c r="A184" s="20" t="s">
        <v>524</v>
      </c>
      <c r="B184" s="66">
        <v>2</v>
      </c>
      <c r="C184" s="82" t="str">
        <f t="shared" si="2"/>
        <v>Knapsack</v>
      </c>
      <c r="D184" s="20">
        <v>10</v>
      </c>
      <c r="E184" s="20">
        <v>0.15</v>
      </c>
      <c r="F184" s="89" t="s">
        <v>0</v>
      </c>
      <c r="G184" s="89">
        <v>1053</v>
      </c>
      <c r="H184" s="110">
        <v>1.9361084220716359E-2</v>
      </c>
      <c r="I184" s="118">
        <v>442.65300000000002</v>
      </c>
      <c r="J184">
        <v>0</v>
      </c>
      <c r="K184" s="100">
        <v>0.92700000000000005</v>
      </c>
      <c r="L184" s="111">
        <v>4.6719681908548694E-2</v>
      </c>
      <c r="M184" s="115">
        <v>1006</v>
      </c>
      <c r="N184" s="102">
        <v>1033</v>
      </c>
      <c r="O184" s="84"/>
    </row>
    <row r="185" spans="1:15" x14ac:dyDescent="0.3">
      <c r="A185" s="20" t="s">
        <v>524</v>
      </c>
      <c r="B185" s="20">
        <v>2</v>
      </c>
      <c r="C185" s="82" t="str">
        <f t="shared" si="2"/>
        <v>Knapsack</v>
      </c>
      <c r="D185" s="20">
        <v>10</v>
      </c>
      <c r="E185" s="20">
        <v>0.2</v>
      </c>
      <c r="F185" s="89" t="s">
        <v>0</v>
      </c>
      <c r="G185" s="89">
        <v>1289</v>
      </c>
      <c r="H185" s="110">
        <v>0.24300867888138863</v>
      </c>
      <c r="I185" s="118">
        <v>1839.28</v>
      </c>
      <c r="J185">
        <v>0</v>
      </c>
      <c r="K185" s="100">
        <v>0.97299999999999998</v>
      </c>
      <c r="L185" s="111">
        <v>0.28131212723658061</v>
      </c>
      <c r="M185" s="115">
        <v>1006</v>
      </c>
      <c r="N185" s="102">
        <v>1037</v>
      </c>
      <c r="O185" s="84"/>
    </row>
    <row r="186" spans="1:15" x14ac:dyDescent="0.3">
      <c r="A186" s="20" t="s">
        <v>524</v>
      </c>
      <c r="B186" s="66">
        <v>2</v>
      </c>
      <c r="C186" s="82" t="str">
        <f t="shared" si="2"/>
        <v>Knapsack</v>
      </c>
      <c r="D186" s="20">
        <v>25</v>
      </c>
      <c r="E186" s="20">
        <v>0.05</v>
      </c>
      <c r="F186" s="89" t="s">
        <v>0</v>
      </c>
      <c r="G186" s="89">
        <v>1027</v>
      </c>
      <c r="H186" s="110">
        <v>0</v>
      </c>
      <c r="I186" s="118">
        <v>40.311100000000003</v>
      </c>
      <c r="J186">
        <v>0</v>
      </c>
      <c r="K186" s="100">
        <v>0</v>
      </c>
      <c r="L186" s="111">
        <v>2.0874751491053667E-2</v>
      </c>
      <c r="M186" s="115">
        <v>1006</v>
      </c>
      <c r="N186" s="102">
        <v>1027</v>
      </c>
      <c r="O186" s="84"/>
    </row>
    <row r="187" spans="1:15" x14ac:dyDescent="0.3">
      <c r="A187" s="20" t="s">
        <v>524</v>
      </c>
      <c r="B187" s="20">
        <v>2</v>
      </c>
      <c r="C187" s="82" t="str">
        <f t="shared" si="2"/>
        <v>Knapsack</v>
      </c>
      <c r="D187" s="20">
        <v>25</v>
      </c>
      <c r="E187" s="20">
        <v>0.1</v>
      </c>
      <c r="F187" s="89" t="s">
        <v>0</v>
      </c>
      <c r="G187" s="89">
        <v>1039</v>
      </c>
      <c r="H187" s="110">
        <v>3.8647342995169081E-3</v>
      </c>
      <c r="I187" s="118">
        <v>395.38499999999999</v>
      </c>
      <c r="J187">
        <v>0</v>
      </c>
      <c r="K187" s="100">
        <v>0.41199999999999998</v>
      </c>
      <c r="L187" s="111">
        <v>3.2803180914512842E-2</v>
      </c>
      <c r="M187" s="115">
        <v>1006</v>
      </c>
      <c r="N187" s="102">
        <v>1035</v>
      </c>
      <c r="O187" s="84"/>
    </row>
    <row r="188" spans="1:15" x14ac:dyDescent="0.3">
      <c r="A188" s="20" t="s">
        <v>524</v>
      </c>
      <c r="B188" s="66">
        <v>2</v>
      </c>
      <c r="C188" s="82" t="str">
        <f t="shared" si="2"/>
        <v>Knapsack</v>
      </c>
      <c r="D188" s="20">
        <v>25</v>
      </c>
      <c r="E188" s="20">
        <v>0.15</v>
      </c>
      <c r="F188" s="89" t="s">
        <v>0</v>
      </c>
      <c r="G188" s="89">
        <v>1075</v>
      </c>
      <c r="H188" s="110">
        <v>2.0892687559354226E-2</v>
      </c>
      <c r="I188" s="118">
        <v>1028</v>
      </c>
      <c r="J188">
        <v>0</v>
      </c>
      <c r="K188" s="100">
        <v>0.04</v>
      </c>
      <c r="L188" s="111">
        <v>6.8588469184890588E-2</v>
      </c>
      <c r="M188" s="115">
        <v>1006</v>
      </c>
      <c r="N188" s="102">
        <v>1053</v>
      </c>
      <c r="O188" s="84"/>
    </row>
    <row r="189" spans="1:15" x14ac:dyDescent="0.3">
      <c r="A189" s="20" t="s">
        <v>524</v>
      </c>
      <c r="B189" s="20">
        <v>2</v>
      </c>
      <c r="C189" s="82" t="str">
        <f t="shared" si="2"/>
        <v>Knapsack</v>
      </c>
      <c r="D189" s="20">
        <v>25</v>
      </c>
      <c r="E189" s="20">
        <v>0.2</v>
      </c>
      <c r="F189" s="89" t="s">
        <v>0</v>
      </c>
      <c r="G189" s="89" t="s">
        <v>46</v>
      </c>
      <c r="H189" s="110" t="s">
        <v>3</v>
      </c>
      <c r="I189" s="118">
        <v>60.026400000000002</v>
      </c>
      <c r="J189">
        <v>0</v>
      </c>
      <c r="K189" s="100">
        <v>0.30199999999999999</v>
      </c>
      <c r="L189" s="111" t="s">
        <v>3</v>
      </c>
      <c r="M189" s="115">
        <v>1006</v>
      </c>
      <c r="N189" s="102">
        <v>1078</v>
      </c>
      <c r="O189" s="84"/>
    </row>
    <row r="190" spans="1:15" x14ac:dyDescent="0.3">
      <c r="A190" s="20" t="s">
        <v>524</v>
      </c>
      <c r="B190" s="66">
        <v>2</v>
      </c>
      <c r="C190" s="82" t="str">
        <f t="shared" si="2"/>
        <v>Knapsack</v>
      </c>
      <c r="D190" s="20">
        <v>50</v>
      </c>
      <c r="E190" s="20">
        <v>0.05</v>
      </c>
      <c r="F190" s="89" t="s">
        <v>0</v>
      </c>
      <c r="G190" s="89">
        <v>1039</v>
      </c>
      <c r="H190" s="110">
        <v>1.1684518013631937E-2</v>
      </c>
      <c r="I190" s="118">
        <v>33.487200000000001</v>
      </c>
      <c r="J190">
        <v>0</v>
      </c>
      <c r="K190" s="100">
        <v>0</v>
      </c>
      <c r="L190" s="111">
        <v>3.2803180914512842E-2</v>
      </c>
      <c r="M190" s="115">
        <v>1006</v>
      </c>
      <c r="N190" s="102">
        <v>1027</v>
      </c>
      <c r="O190" s="84"/>
    </row>
    <row r="191" spans="1:15" x14ac:dyDescent="0.3">
      <c r="A191" s="20" t="s">
        <v>524</v>
      </c>
      <c r="B191" s="20">
        <v>2</v>
      </c>
      <c r="C191" s="82" t="str">
        <f t="shared" si="2"/>
        <v>Knapsack</v>
      </c>
      <c r="D191" s="20">
        <v>50</v>
      </c>
      <c r="E191" s="20">
        <v>0.1</v>
      </c>
      <c r="F191" s="89" t="s">
        <v>0</v>
      </c>
      <c r="G191" s="89" t="s">
        <v>511</v>
      </c>
      <c r="H191" s="110" t="s">
        <v>3</v>
      </c>
      <c r="I191" s="118" t="s">
        <v>511</v>
      </c>
      <c r="J191">
        <v>0</v>
      </c>
      <c r="K191" s="100">
        <v>0</v>
      </c>
      <c r="L191" s="111" t="s">
        <v>3</v>
      </c>
      <c r="M191" s="115">
        <v>1006</v>
      </c>
      <c r="N191" s="102">
        <v>1039</v>
      </c>
      <c r="O191" s="84"/>
    </row>
    <row r="192" spans="1:15" x14ac:dyDescent="0.3">
      <c r="A192" s="20" t="s">
        <v>524</v>
      </c>
      <c r="B192" s="66">
        <v>2</v>
      </c>
      <c r="C192" s="82" t="str">
        <f t="shared" si="2"/>
        <v>Knapsack</v>
      </c>
      <c r="D192" s="20">
        <v>50</v>
      </c>
      <c r="E192" s="20">
        <v>0.15</v>
      </c>
      <c r="F192" s="89" t="s">
        <v>0</v>
      </c>
      <c r="G192" s="89" t="s">
        <v>511</v>
      </c>
      <c r="H192" s="110" t="s">
        <v>3</v>
      </c>
      <c r="I192" s="118" t="s">
        <v>511</v>
      </c>
      <c r="J192">
        <v>0</v>
      </c>
      <c r="K192" s="100">
        <v>0</v>
      </c>
      <c r="L192" s="111" t="s">
        <v>3</v>
      </c>
      <c r="M192" s="115">
        <v>1006</v>
      </c>
      <c r="N192" s="102">
        <v>1075</v>
      </c>
      <c r="O192" s="84"/>
    </row>
    <row r="193" spans="1:15" x14ac:dyDescent="0.3">
      <c r="A193" s="20" t="s">
        <v>524</v>
      </c>
      <c r="B193" s="20">
        <v>2</v>
      </c>
      <c r="C193" s="82" t="str">
        <f t="shared" si="2"/>
        <v>Knapsack</v>
      </c>
      <c r="D193" s="20">
        <v>50</v>
      </c>
      <c r="E193" s="20">
        <v>0.2</v>
      </c>
      <c r="F193" s="89" t="s">
        <v>2</v>
      </c>
      <c r="G193" s="89" t="s">
        <v>511</v>
      </c>
      <c r="H193" s="110" t="s">
        <v>3</v>
      </c>
      <c r="I193" s="118" t="s">
        <v>511</v>
      </c>
      <c r="J193">
        <v>0</v>
      </c>
      <c r="K193" s="89"/>
      <c r="L193" s="111" t="s">
        <v>3</v>
      </c>
      <c r="M193" s="115">
        <v>1006</v>
      </c>
      <c r="N193" s="102" t="s">
        <v>3</v>
      </c>
      <c r="O193" s="84"/>
    </row>
    <row r="194" spans="1:15" hidden="1" x14ac:dyDescent="0.3">
      <c r="A194" s="66" t="s">
        <v>524</v>
      </c>
      <c r="B194" s="66">
        <v>3</v>
      </c>
      <c r="C194" s="82" t="str">
        <f t="shared" ref="C194:C257" si="3">IF(B194=0,"Deterministic",IF(B194=1,"Cardinality-constrained",IF(B194=2,"Knapsack","Factor Model")))</f>
        <v>Factor Model</v>
      </c>
      <c r="D194" s="20">
        <v>0</v>
      </c>
      <c r="E194" s="20">
        <v>0.05</v>
      </c>
      <c r="F194" s="89" t="s">
        <v>0</v>
      </c>
      <c r="G194" s="89">
        <v>1039</v>
      </c>
      <c r="H194" s="95">
        <v>0</v>
      </c>
      <c r="I194" s="118">
        <v>111.298</v>
      </c>
      <c r="J194">
        <v>0</v>
      </c>
      <c r="K194" s="100">
        <v>0</v>
      </c>
      <c r="L194" s="96">
        <v>3.2803180914512842E-2</v>
      </c>
      <c r="M194" s="115">
        <v>1006</v>
      </c>
      <c r="N194" s="102">
        <v>1039</v>
      </c>
      <c r="O194" s="84"/>
    </row>
    <row r="195" spans="1:15" hidden="1" x14ac:dyDescent="0.3">
      <c r="A195" s="20" t="s">
        <v>524</v>
      </c>
      <c r="B195" s="20">
        <v>3</v>
      </c>
      <c r="C195" s="82" t="str">
        <f t="shared" si="3"/>
        <v>Factor Model</v>
      </c>
      <c r="D195" s="20">
        <v>0</v>
      </c>
      <c r="E195" s="20">
        <v>0.1</v>
      </c>
      <c r="F195" s="89" t="s">
        <v>4</v>
      </c>
      <c r="G195" s="89" t="s">
        <v>511</v>
      </c>
      <c r="H195" s="95" t="s">
        <v>3</v>
      </c>
      <c r="I195" s="118" t="s">
        <v>511</v>
      </c>
      <c r="J195">
        <v>0</v>
      </c>
      <c r="K195" s="89"/>
      <c r="L195" s="96" t="s">
        <v>3</v>
      </c>
      <c r="M195" s="115">
        <v>1006</v>
      </c>
      <c r="N195" s="102" t="s">
        <v>3</v>
      </c>
      <c r="O195" s="84"/>
    </row>
    <row r="196" spans="1:15" hidden="1" x14ac:dyDescent="0.3">
      <c r="A196" s="66" t="s">
        <v>524</v>
      </c>
      <c r="B196" s="66">
        <v>3</v>
      </c>
      <c r="C196" s="82" t="str">
        <f t="shared" si="3"/>
        <v>Factor Model</v>
      </c>
      <c r="D196" s="20">
        <v>0</v>
      </c>
      <c r="E196" s="20">
        <v>0.15</v>
      </c>
      <c r="F196" s="89" t="s">
        <v>4</v>
      </c>
      <c r="G196" s="89" t="s">
        <v>511</v>
      </c>
      <c r="H196" s="95" t="s">
        <v>3</v>
      </c>
      <c r="I196" s="118" t="s">
        <v>511</v>
      </c>
      <c r="J196">
        <v>0</v>
      </c>
      <c r="K196" s="89"/>
      <c r="L196" s="96" t="s">
        <v>3</v>
      </c>
      <c r="M196" s="115">
        <v>1006</v>
      </c>
      <c r="N196" s="102" t="s">
        <v>3</v>
      </c>
      <c r="O196" s="84"/>
    </row>
    <row r="197" spans="1:15" hidden="1" x14ac:dyDescent="0.3">
      <c r="A197" s="20" t="s">
        <v>524</v>
      </c>
      <c r="B197" s="20">
        <v>3</v>
      </c>
      <c r="C197" s="82" t="str">
        <f t="shared" si="3"/>
        <v>Factor Model</v>
      </c>
      <c r="D197" s="20">
        <v>0</v>
      </c>
      <c r="E197" s="20">
        <v>0.2</v>
      </c>
      <c r="F197" s="89" t="s">
        <v>4</v>
      </c>
      <c r="G197" s="89" t="s">
        <v>511</v>
      </c>
      <c r="H197" s="95" t="s">
        <v>3</v>
      </c>
      <c r="I197" s="118" t="s">
        <v>511</v>
      </c>
      <c r="J197">
        <v>0</v>
      </c>
      <c r="K197" s="89"/>
      <c r="L197" s="96" t="s">
        <v>3</v>
      </c>
      <c r="M197" s="115">
        <v>1006</v>
      </c>
      <c r="N197" s="102" t="s">
        <v>3</v>
      </c>
      <c r="O197" s="84"/>
    </row>
    <row r="198" spans="1:15" hidden="1" x14ac:dyDescent="0.3">
      <c r="A198" s="66" t="s">
        <v>524</v>
      </c>
      <c r="B198" s="66">
        <v>3</v>
      </c>
      <c r="C198" s="82" t="str">
        <f t="shared" si="3"/>
        <v>Factor Model</v>
      </c>
      <c r="D198" s="20">
        <v>10</v>
      </c>
      <c r="E198" s="20">
        <v>0.05</v>
      </c>
      <c r="F198" s="89" t="s">
        <v>0</v>
      </c>
      <c r="G198" s="89">
        <v>1039</v>
      </c>
      <c r="H198" s="95">
        <v>0</v>
      </c>
      <c r="I198" s="118">
        <v>55.060400000000001</v>
      </c>
      <c r="J198">
        <v>0</v>
      </c>
      <c r="K198" s="100">
        <v>0</v>
      </c>
      <c r="L198" s="96">
        <v>3.2803180914512842E-2</v>
      </c>
      <c r="M198" s="115">
        <v>1006</v>
      </c>
      <c r="N198" s="102">
        <v>1039</v>
      </c>
      <c r="O198" s="84"/>
    </row>
    <row r="199" spans="1:15" hidden="1" x14ac:dyDescent="0.3">
      <c r="A199" s="20" t="s">
        <v>524</v>
      </c>
      <c r="B199" s="20">
        <v>3</v>
      </c>
      <c r="C199" s="82" t="str">
        <f t="shared" si="3"/>
        <v>Factor Model</v>
      </c>
      <c r="D199" s="20">
        <v>10</v>
      </c>
      <c r="E199" s="20">
        <v>0.1</v>
      </c>
      <c r="F199" s="89" t="s">
        <v>4</v>
      </c>
      <c r="G199" s="89" t="s">
        <v>511</v>
      </c>
      <c r="H199" s="95" t="s">
        <v>3</v>
      </c>
      <c r="I199" s="118" t="s">
        <v>511</v>
      </c>
      <c r="J199">
        <v>0</v>
      </c>
      <c r="K199" s="89"/>
      <c r="L199" s="96" t="s">
        <v>3</v>
      </c>
      <c r="M199" s="115">
        <v>1006</v>
      </c>
      <c r="N199" s="102" t="s">
        <v>3</v>
      </c>
      <c r="O199" s="84"/>
    </row>
    <row r="200" spans="1:15" hidden="1" x14ac:dyDescent="0.3">
      <c r="A200" s="66" t="s">
        <v>524</v>
      </c>
      <c r="B200" s="66">
        <v>3</v>
      </c>
      <c r="C200" s="82" t="str">
        <f t="shared" si="3"/>
        <v>Factor Model</v>
      </c>
      <c r="D200" s="20">
        <v>10</v>
      </c>
      <c r="E200" s="20">
        <v>0.15</v>
      </c>
      <c r="F200" s="89" t="s">
        <v>4</v>
      </c>
      <c r="G200" s="89" t="s">
        <v>511</v>
      </c>
      <c r="H200" s="95" t="s">
        <v>3</v>
      </c>
      <c r="I200" s="118" t="s">
        <v>511</v>
      </c>
      <c r="J200">
        <v>0</v>
      </c>
      <c r="K200" s="89"/>
      <c r="L200" s="96" t="s">
        <v>3</v>
      </c>
      <c r="M200" s="115">
        <v>1006</v>
      </c>
      <c r="N200" s="102" t="s">
        <v>3</v>
      </c>
      <c r="O200" s="84"/>
    </row>
    <row r="201" spans="1:15" hidden="1" x14ac:dyDescent="0.3">
      <c r="A201" s="20" t="s">
        <v>524</v>
      </c>
      <c r="B201" s="20">
        <v>3</v>
      </c>
      <c r="C201" s="82" t="str">
        <f t="shared" si="3"/>
        <v>Factor Model</v>
      </c>
      <c r="D201" s="20">
        <v>10</v>
      </c>
      <c r="E201" s="20">
        <v>0.2</v>
      </c>
      <c r="F201" s="89" t="s">
        <v>4</v>
      </c>
      <c r="G201" s="89" t="s">
        <v>511</v>
      </c>
      <c r="H201" s="95" t="s">
        <v>3</v>
      </c>
      <c r="I201" s="118" t="s">
        <v>511</v>
      </c>
      <c r="J201">
        <v>0</v>
      </c>
      <c r="K201" s="89"/>
      <c r="L201" s="96" t="s">
        <v>3</v>
      </c>
      <c r="M201" s="115">
        <v>1006</v>
      </c>
      <c r="N201" s="102" t="s">
        <v>3</v>
      </c>
      <c r="O201" s="84"/>
    </row>
    <row r="202" spans="1:15" hidden="1" x14ac:dyDescent="0.3">
      <c r="A202" s="66" t="s">
        <v>524</v>
      </c>
      <c r="B202" s="66">
        <v>3</v>
      </c>
      <c r="C202" s="82" t="str">
        <f t="shared" si="3"/>
        <v>Factor Model</v>
      </c>
      <c r="D202" s="20">
        <v>25</v>
      </c>
      <c r="E202" s="20">
        <v>0.05</v>
      </c>
      <c r="F202" s="89" t="s">
        <v>1</v>
      </c>
      <c r="G202" s="89">
        <v>1039</v>
      </c>
      <c r="H202" s="95">
        <v>0</v>
      </c>
      <c r="I202" s="118">
        <v>43.249299999999998</v>
      </c>
      <c r="J202">
        <v>0</v>
      </c>
      <c r="K202" s="100">
        <v>0</v>
      </c>
      <c r="L202" s="96">
        <v>3.2803180914512842E-2</v>
      </c>
      <c r="M202" s="115">
        <v>1006</v>
      </c>
      <c r="N202" s="102">
        <v>1039</v>
      </c>
      <c r="O202" s="84"/>
    </row>
    <row r="203" spans="1:15" hidden="1" x14ac:dyDescent="0.3">
      <c r="A203" s="20" t="s">
        <v>524</v>
      </c>
      <c r="B203" s="20">
        <v>3</v>
      </c>
      <c r="C203" s="82" t="str">
        <f t="shared" si="3"/>
        <v>Factor Model</v>
      </c>
      <c r="D203" s="20">
        <v>25</v>
      </c>
      <c r="E203" s="20">
        <v>0.1</v>
      </c>
      <c r="F203" s="89" t="s">
        <v>4</v>
      </c>
      <c r="G203" s="89" t="s">
        <v>511</v>
      </c>
      <c r="H203" s="95" t="s">
        <v>3</v>
      </c>
      <c r="I203" s="118" t="s">
        <v>511</v>
      </c>
      <c r="J203">
        <v>0</v>
      </c>
      <c r="K203" s="89"/>
      <c r="L203" s="96" t="s">
        <v>3</v>
      </c>
      <c r="M203" s="115">
        <v>1006</v>
      </c>
      <c r="N203" s="102" t="s">
        <v>3</v>
      </c>
      <c r="O203" s="84"/>
    </row>
    <row r="204" spans="1:15" hidden="1" x14ac:dyDescent="0.3">
      <c r="A204" s="66" t="s">
        <v>524</v>
      </c>
      <c r="B204" s="66">
        <v>3</v>
      </c>
      <c r="C204" s="82" t="str">
        <f t="shared" si="3"/>
        <v>Factor Model</v>
      </c>
      <c r="D204" s="20">
        <v>25</v>
      </c>
      <c r="E204" s="20">
        <v>0.15</v>
      </c>
      <c r="F204" s="89" t="s">
        <v>4</v>
      </c>
      <c r="G204" s="89" t="s">
        <v>511</v>
      </c>
      <c r="H204" s="95" t="s">
        <v>3</v>
      </c>
      <c r="I204" s="118" t="s">
        <v>511</v>
      </c>
      <c r="J204">
        <v>0</v>
      </c>
      <c r="K204" s="89"/>
      <c r="L204" s="96" t="s">
        <v>3</v>
      </c>
      <c r="M204" s="115">
        <v>1006</v>
      </c>
      <c r="N204" s="102" t="s">
        <v>3</v>
      </c>
      <c r="O204" s="84"/>
    </row>
    <row r="205" spans="1:15" hidden="1" x14ac:dyDescent="0.3">
      <c r="A205" s="20" t="s">
        <v>524</v>
      </c>
      <c r="B205" s="20">
        <v>3</v>
      </c>
      <c r="C205" s="82" t="str">
        <f t="shared" si="3"/>
        <v>Factor Model</v>
      </c>
      <c r="D205" s="20">
        <v>25</v>
      </c>
      <c r="E205" s="20">
        <v>0.2</v>
      </c>
      <c r="F205" s="89" t="s">
        <v>4</v>
      </c>
      <c r="G205" s="89" t="s">
        <v>511</v>
      </c>
      <c r="H205" s="95" t="s">
        <v>3</v>
      </c>
      <c r="I205" s="118" t="s">
        <v>511</v>
      </c>
      <c r="J205">
        <v>0</v>
      </c>
      <c r="K205" s="89"/>
      <c r="L205" s="96" t="s">
        <v>3</v>
      </c>
      <c r="M205" s="115">
        <v>1006</v>
      </c>
      <c r="N205" s="102" t="s">
        <v>3</v>
      </c>
      <c r="O205" s="84"/>
    </row>
    <row r="206" spans="1:15" hidden="1" x14ac:dyDescent="0.3">
      <c r="A206" s="66" t="s">
        <v>524</v>
      </c>
      <c r="B206" s="66">
        <v>3</v>
      </c>
      <c r="C206" s="82" t="str">
        <f t="shared" si="3"/>
        <v>Factor Model</v>
      </c>
      <c r="D206" s="20">
        <v>50</v>
      </c>
      <c r="E206" s="20">
        <v>0.05</v>
      </c>
      <c r="F206" s="89" t="s">
        <v>0</v>
      </c>
      <c r="G206" s="89"/>
      <c r="H206" s="95" t="s">
        <v>3</v>
      </c>
      <c r="I206" s="118"/>
      <c r="J206">
        <v>0</v>
      </c>
      <c r="K206" s="100">
        <v>0</v>
      </c>
      <c r="L206" s="96">
        <v>-1</v>
      </c>
      <c r="M206" s="115">
        <v>1006</v>
      </c>
      <c r="N206" s="102">
        <v>1039</v>
      </c>
      <c r="O206" s="84"/>
    </row>
    <row r="207" spans="1:15" hidden="1" x14ac:dyDescent="0.3">
      <c r="A207" s="20" t="s">
        <v>524</v>
      </c>
      <c r="B207" s="20">
        <v>3</v>
      </c>
      <c r="C207" s="82" t="str">
        <f t="shared" si="3"/>
        <v>Factor Model</v>
      </c>
      <c r="D207" s="20">
        <v>50</v>
      </c>
      <c r="E207" s="20">
        <v>0.1</v>
      </c>
      <c r="F207" s="89" t="s">
        <v>4</v>
      </c>
      <c r="G207" s="89"/>
      <c r="H207" s="95" t="s">
        <v>3</v>
      </c>
      <c r="I207" s="118"/>
      <c r="J207">
        <v>0</v>
      </c>
      <c r="K207" s="89"/>
      <c r="L207" s="96">
        <v>-1</v>
      </c>
      <c r="M207" s="115">
        <v>1006</v>
      </c>
      <c r="N207" s="102" t="s">
        <v>3</v>
      </c>
      <c r="O207" s="84"/>
    </row>
    <row r="208" spans="1:15" hidden="1" x14ac:dyDescent="0.3">
      <c r="A208" s="66" t="s">
        <v>524</v>
      </c>
      <c r="B208" s="66">
        <v>3</v>
      </c>
      <c r="C208" s="82" t="str">
        <f t="shared" si="3"/>
        <v>Factor Model</v>
      </c>
      <c r="D208" s="20">
        <v>50</v>
      </c>
      <c r="E208" s="20">
        <v>0.15</v>
      </c>
      <c r="F208" s="89" t="s">
        <v>4</v>
      </c>
      <c r="G208" s="89"/>
      <c r="H208" s="95" t="s">
        <v>3</v>
      </c>
      <c r="I208" s="118"/>
      <c r="J208">
        <v>0</v>
      </c>
      <c r="K208" s="89"/>
      <c r="L208" s="96">
        <v>-1</v>
      </c>
      <c r="M208" s="115">
        <v>1006</v>
      </c>
      <c r="N208" s="102" t="s">
        <v>3</v>
      </c>
      <c r="O208" s="84"/>
    </row>
    <row r="209" spans="1:15" hidden="1" x14ac:dyDescent="0.3">
      <c r="A209" s="20" t="s">
        <v>524</v>
      </c>
      <c r="B209" s="20">
        <v>3</v>
      </c>
      <c r="C209" s="82" t="str">
        <f t="shared" si="3"/>
        <v>Factor Model</v>
      </c>
      <c r="D209" s="20">
        <v>50</v>
      </c>
      <c r="E209" s="20">
        <v>0.2</v>
      </c>
      <c r="F209" s="89" t="s">
        <v>4</v>
      </c>
      <c r="G209" s="89"/>
      <c r="H209" s="95" t="s">
        <v>3</v>
      </c>
      <c r="I209" s="118"/>
      <c r="J209">
        <v>0</v>
      </c>
      <c r="K209" s="89"/>
      <c r="L209" s="96">
        <v>-1</v>
      </c>
      <c r="M209" s="115">
        <v>1006</v>
      </c>
      <c r="N209" s="102" t="s">
        <v>3</v>
      </c>
      <c r="O209" s="84"/>
    </row>
    <row r="210" spans="1:15" x14ac:dyDescent="0.3">
      <c r="A210" s="20" t="s">
        <v>521</v>
      </c>
      <c r="B210" s="66">
        <v>0</v>
      </c>
      <c r="C210" s="82" t="str">
        <f t="shared" si="3"/>
        <v>Deterministic</v>
      </c>
      <c r="D210" s="20">
        <v>0</v>
      </c>
      <c r="E210" s="20">
        <v>0.05</v>
      </c>
      <c r="F210" s="89" t="s">
        <v>0</v>
      </c>
      <c r="G210" s="89"/>
      <c r="H210" s="110" t="s">
        <v>3</v>
      </c>
      <c r="I210" s="118"/>
      <c r="J210">
        <v>0</v>
      </c>
      <c r="K210" s="100">
        <v>0</v>
      </c>
      <c r="L210" s="111">
        <v>-1</v>
      </c>
      <c r="M210" s="115">
        <v>740</v>
      </c>
      <c r="N210" s="102">
        <v>740</v>
      </c>
      <c r="O210" s="84"/>
    </row>
    <row r="211" spans="1:15" x14ac:dyDescent="0.3">
      <c r="A211" s="20" t="s">
        <v>521</v>
      </c>
      <c r="B211" s="20">
        <v>0</v>
      </c>
      <c r="C211" s="82" t="str">
        <f t="shared" si="3"/>
        <v>Deterministic</v>
      </c>
      <c r="D211" s="20">
        <v>0</v>
      </c>
      <c r="E211" s="20">
        <v>0.1</v>
      </c>
      <c r="F211" s="89" t="s">
        <v>0</v>
      </c>
      <c r="G211" s="89"/>
      <c r="H211" s="110" t="s">
        <v>3</v>
      </c>
      <c r="I211" s="118"/>
      <c r="J211">
        <v>0</v>
      </c>
      <c r="K211" s="100">
        <v>0.73499999999999999</v>
      </c>
      <c r="L211" s="111">
        <v>-1</v>
      </c>
      <c r="M211" s="115">
        <v>740</v>
      </c>
      <c r="N211" s="102">
        <v>740</v>
      </c>
      <c r="O211" s="84"/>
    </row>
    <row r="212" spans="1:15" x14ac:dyDescent="0.3">
      <c r="A212" s="20" t="s">
        <v>521</v>
      </c>
      <c r="B212" s="66">
        <v>0</v>
      </c>
      <c r="C212" s="82" t="str">
        <f t="shared" si="3"/>
        <v>Deterministic</v>
      </c>
      <c r="D212" s="20">
        <v>0</v>
      </c>
      <c r="E212" s="20">
        <v>0.15</v>
      </c>
      <c r="F212" s="89" t="s">
        <v>0</v>
      </c>
      <c r="G212" s="89"/>
      <c r="H212" s="110" t="s">
        <v>3</v>
      </c>
      <c r="I212" s="118"/>
      <c r="J212">
        <v>0</v>
      </c>
      <c r="K212" s="100">
        <v>0.98299999999999998</v>
      </c>
      <c r="L212" s="111">
        <v>-1</v>
      </c>
      <c r="M212" s="115">
        <v>740</v>
      </c>
      <c r="N212" s="102">
        <v>740</v>
      </c>
      <c r="O212" s="84"/>
    </row>
    <row r="213" spans="1:15" x14ac:dyDescent="0.3">
      <c r="A213" s="20" t="s">
        <v>521</v>
      </c>
      <c r="B213" s="20">
        <v>0</v>
      </c>
      <c r="C213" s="82" t="str">
        <f t="shared" si="3"/>
        <v>Deterministic</v>
      </c>
      <c r="D213" s="20">
        <v>0</v>
      </c>
      <c r="E213" s="20">
        <v>0.2</v>
      </c>
      <c r="F213" s="89" t="s">
        <v>0</v>
      </c>
      <c r="G213" s="89"/>
      <c r="H213" s="110" t="s">
        <v>3</v>
      </c>
      <c r="I213" s="118"/>
      <c r="J213">
        <v>0</v>
      </c>
      <c r="K213" s="100">
        <v>0.999</v>
      </c>
      <c r="L213" s="111">
        <v>-1</v>
      </c>
      <c r="M213" s="115">
        <v>740</v>
      </c>
      <c r="N213" s="102">
        <v>740</v>
      </c>
      <c r="O213" s="84"/>
    </row>
    <row r="214" spans="1:15" x14ac:dyDescent="0.3">
      <c r="A214" s="20" t="s">
        <v>521</v>
      </c>
      <c r="B214" s="66">
        <v>1</v>
      </c>
      <c r="C214" s="82" t="str">
        <f t="shared" si="3"/>
        <v>Cardinality-constrained</v>
      </c>
      <c r="D214" s="20">
        <v>5</v>
      </c>
      <c r="E214" s="20">
        <v>0.05</v>
      </c>
      <c r="F214" s="89" t="s">
        <v>0</v>
      </c>
      <c r="G214" s="89">
        <v>740</v>
      </c>
      <c r="H214" s="110">
        <v>0</v>
      </c>
      <c r="I214" s="118">
        <v>0.85206199999999999</v>
      </c>
      <c r="J214">
        <v>0</v>
      </c>
      <c r="K214" s="100">
        <v>0</v>
      </c>
      <c r="L214" s="111">
        <v>0</v>
      </c>
      <c r="M214" s="115">
        <v>740</v>
      </c>
      <c r="N214" s="102">
        <v>740</v>
      </c>
      <c r="O214" s="84"/>
    </row>
    <row r="215" spans="1:15" x14ac:dyDescent="0.3">
      <c r="A215" s="20" t="s">
        <v>521</v>
      </c>
      <c r="B215" s="20">
        <v>1</v>
      </c>
      <c r="C215" s="82" t="str">
        <f t="shared" si="3"/>
        <v>Cardinality-constrained</v>
      </c>
      <c r="D215" s="20">
        <v>5</v>
      </c>
      <c r="E215" s="20">
        <v>0.1</v>
      </c>
      <c r="F215" s="89" t="s">
        <v>0</v>
      </c>
      <c r="G215" s="89">
        <v>740</v>
      </c>
      <c r="H215" s="110">
        <v>0</v>
      </c>
      <c r="I215" s="118">
        <v>0.35485</v>
      </c>
      <c r="J215">
        <v>0</v>
      </c>
      <c r="K215" s="100">
        <v>0.73499999999999999</v>
      </c>
      <c r="L215" s="111">
        <v>0</v>
      </c>
      <c r="M215" s="115">
        <v>740</v>
      </c>
      <c r="N215" s="102">
        <v>740</v>
      </c>
      <c r="O215" s="84"/>
    </row>
    <row r="216" spans="1:15" x14ac:dyDescent="0.3">
      <c r="A216" s="20" t="s">
        <v>521</v>
      </c>
      <c r="B216" s="66">
        <v>1</v>
      </c>
      <c r="C216" s="82" t="str">
        <f t="shared" si="3"/>
        <v>Cardinality-constrained</v>
      </c>
      <c r="D216" s="20">
        <v>5</v>
      </c>
      <c r="E216" s="20">
        <v>0.15</v>
      </c>
      <c r="F216" s="89" t="s">
        <v>0</v>
      </c>
      <c r="G216" s="89"/>
      <c r="H216" s="110" t="s">
        <v>3</v>
      </c>
      <c r="I216" s="118"/>
      <c r="J216">
        <v>0</v>
      </c>
      <c r="K216" s="100">
        <v>0.98299999999999998</v>
      </c>
      <c r="L216" s="111">
        <v>-1</v>
      </c>
      <c r="M216" s="115">
        <v>740</v>
      </c>
      <c r="N216" s="102">
        <v>740</v>
      </c>
      <c r="O216" s="84"/>
    </row>
    <row r="217" spans="1:15" x14ac:dyDescent="0.3">
      <c r="A217" s="20" t="s">
        <v>521</v>
      </c>
      <c r="B217" s="20">
        <v>1</v>
      </c>
      <c r="C217" s="82" t="str">
        <f t="shared" si="3"/>
        <v>Cardinality-constrained</v>
      </c>
      <c r="D217" s="20">
        <v>5</v>
      </c>
      <c r="E217" s="20">
        <v>0.2</v>
      </c>
      <c r="F217" s="89" t="s">
        <v>0</v>
      </c>
      <c r="G217" s="89"/>
      <c r="H217" s="110" t="s">
        <v>3</v>
      </c>
      <c r="I217" s="118"/>
      <c r="J217">
        <v>0</v>
      </c>
      <c r="K217" s="100">
        <v>0.999</v>
      </c>
      <c r="L217" s="111">
        <v>-1</v>
      </c>
      <c r="M217" s="115">
        <v>740</v>
      </c>
      <c r="N217" s="102">
        <v>740</v>
      </c>
      <c r="O217" s="84"/>
    </row>
    <row r="218" spans="1:15" x14ac:dyDescent="0.3">
      <c r="A218" s="20" t="s">
        <v>521</v>
      </c>
      <c r="B218" s="66">
        <v>1</v>
      </c>
      <c r="C218" s="82" t="str">
        <f t="shared" si="3"/>
        <v>Cardinality-constrained</v>
      </c>
      <c r="D218" s="20">
        <v>10</v>
      </c>
      <c r="E218" s="20">
        <v>0.05</v>
      </c>
      <c r="F218" s="89" t="s">
        <v>0</v>
      </c>
      <c r="G218" s="89">
        <v>740</v>
      </c>
      <c r="H218" s="110">
        <v>0</v>
      </c>
      <c r="I218" s="118">
        <v>0.43887500000000002</v>
      </c>
      <c r="J218">
        <v>0</v>
      </c>
      <c r="K218" s="100">
        <v>0</v>
      </c>
      <c r="L218" s="111">
        <v>0</v>
      </c>
      <c r="M218" s="115">
        <v>740</v>
      </c>
      <c r="N218" s="102">
        <v>740</v>
      </c>
      <c r="O218" s="84"/>
    </row>
    <row r="219" spans="1:15" x14ac:dyDescent="0.3">
      <c r="A219" s="20" t="s">
        <v>521</v>
      </c>
      <c r="B219" s="20">
        <v>1</v>
      </c>
      <c r="C219" s="82" t="str">
        <f t="shared" si="3"/>
        <v>Cardinality-constrained</v>
      </c>
      <c r="D219" s="20">
        <v>10</v>
      </c>
      <c r="E219" s="20">
        <v>0.1</v>
      </c>
      <c r="F219" s="89" t="s">
        <v>0</v>
      </c>
      <c r="G219" s="89">
        <v>748</v>
      </c>
      <c r="H219" s="110">
        <v>1.0810810810810811E-2</v>
      </c>
      <c r="I219" s="118">
        <v>0.86141199999999996</v>
      </c>
      <c r="J219">
        <v>0</v>
      </c>
      <c r="K219" s="100">
        <v>0.73499999999999999</v>
      </c>
      <c r="L219" s="111">
        <v>1.08108108108107E-2</v>
      </c>
      <c r="M219" s="115">
        <v>740</v>
      </c>
      <c r="N219" s="102">
        <v>740</v>
      </c>
      <c r="O219" s="84"/>
    </row>
    <row r="220" spans="1:15" x14ac:dyDescent="0.3">
      <c r="A220" s="20" t="s">
        <v>521</v>
      </c>
      <c r="B220" s="66">
        <v>1</v>
      </c>
      <c r="C220" s="82" t="str">
        <f t="shared" si="3"/>
        <v>Cardinality-constrained</v>
      </c>
      <c r="D220" s="20">
        <v>10</v>
      </c>
      <c r="E220" s="20">
        <v>0.15</v>
      </c>
      <c r="F220" s="89" t="s">
        <v>0</v>
      </c>
      <c r="G220" s="89">
        <v>748</v>
      </c>
      <c r="H220" s="110">
        <v>1.0810810810810811E-2</v>
      </c>
      <c r="I220" s="118">
        <v>3.8062200000000002</v>
      </c>
      <c r="J220">
        <v>0</v>
      </c>
      <c r="K220" s="100">
        <v>0.98299999999999998</v>
      </c>
      <c r="L220" s="111">
        <v>1.08108108108107E-2</v>
      </c>
      <c r="M220" s="115">
        <v>740</v>
      </c>
      <c r="N220" s="102">
        <v>740</v>
      </c>
      <c r="O220" s="84"/>
    </row>
    <row r="221" spans="1:15" x14ac:dyDescent="0.3">
      <c r="A221" s="20" t="s">
        <v>521</v>
      </c>
      <c r="B221" s="20">
        <v>1</v>
      </c>
      <c r="C221" s="82" t="str">
        <f t="shared" si="3"/>
        <v>Cardinality-constrained</v>
      </c>
      <c r="D221" s="20">
        <v>10</v>
      </c>
      <c r="E221" s="20">
        <v>0.2</v>
      </c>
      <c r="F221" s="89" t="s">
        <v>0</v>
      </c>
      <c r="G221" s="89">
        <v>748</v>
      </c>
      <c r="H221" s="110">
        <v>1.0810810810810811E-2</v>
      </c>
      <c r="I221" s="118">
        <v>1.23705</v>
      </c>
      <c r="J221">
        <v>0</v>
      </c>
      <c r="K221" s="100">
        <v>0.999</v>
      </c>
      <c r="L221" s="111">
        <v>1.08108108108107E-2</v>
      </c>
      <c r="M221" s="115">
        <v>740</v>
      </c>
      <c r="N221" s="102">
        <v>740</v>
      </c>
      <c r="O221" s="84"/>
    </row>
    <row r="222" spans="1:15" x14ac:dyDescent="0.3">
      <c r="A222" s="20" t="s">
        <v>521</v>
      </c>
      <c r="B222" s="66">
        <v>1</v>
      </c>
      <c r="C222" s="82" t="str">
        <f t="shared" si="3"/>
        <v>Cardinality-constrained</v>
      </c>
      <c r="D222" s="20">
        <v>25</v>
      </c>
      <c r="E222" s="20">
        <v>0.05</v>
      </c>
      <c r="F222" s="89" t="s">
        <v>0</v>
      </c>
      <c r="G222" s="89">
        <v>740</v>
      </c>
      <c r="H222" s="110">
        <v>0</v>
      </c>
      <c r="I222" s="118">
        <v>0.67084999999999995</v>
      </c>
      <c r="J222">
        <v>0</v>
      </c>
      <c r="K222" s="100">
        <v>0</v>
      </c>
      <c r="L222" s="111">
        <v>0</v>
      </c>
      <c r="M222" s="115">
        <v>740</v>
      </c>
      <c r="N222" s="102">
        <v>740</v>
      </c>
      <c r="O222" s="84"/>
    </row>
    <row r="223" spans="1:15" x14ac:dyDescent="0.3">
      <c r="A223" s="20" t="s">
        <v>521</v>
      </c>
      <c r="B223" s="20">
        <v>1</v>
      </c>
      <c r="C223" s="82" t="str">
        <f t="shared" si="3"/>
        <v>Cardinality-constrained</v>
      </c>
      <c r="D223" s="20">
        <v>25</v>
      </c>
      <c r="E223" s="20">
        <v>0.1</v>
      </c>
      <c r="F223" s="89" t="s">
        <v>0</v>
      </c>
      <c r="G223" s="89">
        <v>748</v>
      </c>
      <c r="H223" s="110">
        <v>0</v>
      </c>
      <c r="I223" s="118">
        <v>0.68929600000000002</v>
      </c>
      <c r="J223">
        <v>0</v>
      </c>
      <c r="K223" s="100">
        <v>0</v>
      </c>
      <c r="L223" s="111">
        <v>1.08108108108107E-2</v>
      </c>
      <c r="M223" s="115">
        <v>740</v>
      </c>
      <c r="N223" s="102">
        <v>748</v>
      </c>
      <c r="O223" s="84"/>
    </row>
    <row r="224" spans="1:15" x14ac:dyDescent="0.3">
      <c r="A224" s="20" t="s">
        <v>521</v>
      </c>
      <c r="B224" s="66">
        <v>1</v>
      </c>
      <c r="C224" s="82" t="str">
        <f t="shared" si="3"/>
        <v>Cardinality-constrained</v>
      </c>
      <c r="D224" s="20">
        <v>25</v>
      </c>
      <c r="E224" s="20">
        <v>0.15</v>
      </c>
      <c r="F224" s="89" t="s">
        <v>0</v>
      </c>
      <c r="G224" s="89">
        <v>751</v>
      </c>
      <c r="H224" s="110">
        <v>4.0106951871657758E-3</v>
      </c>
      <c r="I224" s="118">
        <v>3.56331</v>
      </c>
      <c r="J224">
        <v>0</v>
      </c>
      <c r="K224" s="100">
        <v>5.8000000000000003E-2</v>
      </c>
      <c r="L224" s="111">
        <v>1.4864864864864824E-2</v>
      </c>
      <c r="M224" s="115">
        <v>740</v>
      </c>
      <c r="N224" s="102">
        <v>748</v>
      </c>
      <c r="O224" s="84"/>
    </row>
    <row r="225" spans="1:15" x14ac:dyDescent="0.3">
      <c r="A225" s="20" t="s">
        <v>521</v>
      </c>
      <c r="B225" s="20">
        <v>1</v>
      </c>
      <c r="C225" s="82" t="str">
        <f t="shared" si="3"/>
        <v>Cardinality-constrained</v>
      </c>
      <c r="D225" s="20">
        <v>25</v>
      </c>
      <c r="E225" s="20">
        <v>0.2</v>
      </c>
      <c r="F225" s="89" t="s">
        <v>0</v>
      </c>
      <c r="G225" s="89">
        <v>772</v>
      </c>
      <c r="H225" s="110">
        <v>3.2085561497326207E-2</v>
      </c>
      <c r="I225" s="118">
        <v>11.5406</v>
      </c>
      <c r="J225">
        <v>0</v>
      </c>
      <c r="K225" s="100">
        <v>0.63500000000000001</v>
      </c>
      <c r="L225" s="111">
        <v>4.3243243243243246E-2</v>
      </c>
      <c r="M225" s="115">
        <v>740</v>
      </c>
      <c r="N225" s="102">
        <v>748</v>
      </c>
      <c r="O225" s="84"/>
    </row>
    <row r="226" spans="1:15" x14ac:dyDescent="0.3">
      <c r="A226" s="20" t="s">
        <v>521</v>
      </c>
      <c r="B226" s="66">
        <v>1</v>
      </c>
      <c r="C226" s="82" t="str">
        <f t="shared" si="3"/>
        <v>Cardinality-constrained</v>
      </c>
      <c r="D226" s="20">
        <v>50</v>
      </c>
      <c r="E226" s="20">
        <v>0.05</v>
      </c>
      <c r="F226" s="89" t="s">
        <v>0</v>
      </c>
      <c r="G226" s="89"/>
      <c r="H226" s="110" t="s">
        <v>3</v>
      </c>
      <c r="I226" s="118"/>
      <c r="J226">
        <v>0</v>
      </c>
      <c r="K226" s="100">
        <v>0</v>
      </c>
      <c r="L226" s="111">
        <v>-1</v>
      </c>
      <c r="M226" s="115">
        <v>740</v>
      </c>
      <c r="N226" s="102">
        <v>740</v>
      </c>
      <c r="O226" s="84"/>
    </row>
    <row r="227" spans="1:15" x14ac:dyDescent="0.3">
      <c r="A227" s="20" t="s">
        <v>521</v>
      </c>
      <c r="B227" s="20">
        <v>1</v>
      </c>
      <c r="C227" s="82" t="str">
        <f t="shared" si="3"/>
        <v>Cardinality-constrained</v>
      </c>
      <c r="D227" s="20">
        <v>50</v>
      </c>
      <c r="E227" s="20">
        <v>0.1</v>
      </c>
      <c r="F227" s="89" t="s">
        <v>0</v>
      </c>
      <c r="G227" s="89"/>
      <c r="H227" s="110" t="s">
        <v>3</v>
      </c>
      <c r="I227" s="118"/>
      <c r="J227">
        <v>0</v>
      </c>
      <c r="K227" s="100">
        <v>0</v>
      </c>
      <c r="L227" s="111">
        <v>-1</v>
      </c>
      <c r="M227" s="115">
        <v>740</v>
      </c>
      <c r="N227" s="102">
        <v>748</v>
      </c>
      <c r="O227" s="84"/>
    </row>
    <row r="228" spans="1:15" x14ac:dyDescent="0.3">
      <c r="A228" s="20" t="s">
        <v>521</v>
      </c>
      <c r="B228" s="66">
        <v>1</v>
      </c>
      <c r="C228" s="82" t="str">
        <f t="shared" si="3"/>
        <v>Cardinality-constrained</v>
      </c>
      <c r="D228" s="20">
        <v>50</v>
      </c>
      <c r="E228" s="20">
        <v>0.15</v>
      </c>
      <c r="F228" s="89" t="s">
        <v>0</v>
      </c>
      <c r="G228" s="89"/>
      <c r="H228" s="110" t="s">
        <v>3</v>
      </c>
      <c r="I228" s="118"/>
      <c r="J228">
        <v>0</v>
      </c>
      <c r="K228" s="100">
        <v>1.9E-2</v>
      </c>
      <c r="L228" s="111">
        <v>-1</v>
      </c>
      <c r="M228" s="115">
        <v>740</v>
      </c>
      <c r="N228" s="102">
        <v>751</v>
      </c>
      <c r="O228" s="84"/>
    </row>
    <row r="229" spans="1:15" x14ac:dyDescent="0.3">
      <c r="A229" s="20" t="s">
        <v>521</v>
      </c>
      <c r="B229" s="20">
        <v>1</v>
      </c>
      <c r="C229" s="82" t="str">
        <f t="shared" si="3"/>
        <v>Cardinality-constrained</v>
      </c>
      <c r="D229" s="20">
        <v>50</v>
      </c>
      <c r="E229" s="20">
        <v>0.2</v>
      </c>
      <c r="F229" s="89" t="s">
        <v>0</v>
      </c>
      <c r="G229" s="89"/>
      <c r="H229" s="110" t="s">
        <v>3</v>
      </c>
      <c r="I229" s="118"/>
      <c r="J229">
        <v>0</v>
      </c>
      <c r="K229" s="100">
        <v>8.9999999999999993E-3</v>
      </c>
      <c r="L229" s="111">
        <v>-1</v>
      </c>
      <c r="M229" s="115">
        <v>740</v>
      </c>
      <c r="N229" s="102">
        <v>772</v>
      </c>
      <c r="O229" s="84"/>
    </row>
    <row r="230" spans="1:15" x14ac:dyDescent="0.3">
      <c r="A230" s="20" t="s">
        <v>521</v>
      </c>
      <c r="B230" s="66">
        <v>2</v>
      </c>
      <c r="C230" s="82" t="str">
        <f t="shared" si="3"/>
        <v>Knapsack</v>
      </c>
      <c r="D230" s="20">
        <v>5</v>
      </c>
      <c r="E230" s="20">
        <v>0.05</v>
      </c>
      <c r="F230" s="89" t="s">
        <v>0</v>
      </c>
      <c r="G230" s="89"/>
      <c r="H230" s="110" t="s">
        <v>3</v>
      </c>
      <c r="I230" s="118"/>
      <c r="J230">
        <v>0</v>
      </c>
      <c r="K230" s="100">
        <v>0</v>
      </c>
      <c r="L230" s="111">
        <v>-1</v>
      </c>
      <c r="M230" s="115">
        <v>740</v>
      </c>
      <c r="N230" s="102">
        <v>740</v>
      </c>
      <c r="O230" s="84"/>
    </row>
    <row r="231" spans="1:15" x14ac:dyDescent="0.3">
      <c r="A231" s="20" t="s">
        <v>521</v>
      </c>
      <c r="B231" s="20">
        <v>2</v>
      </c>
      <c r="C231" s="82" t="str">
        <f t="shared" si="3"/>
        <v>Knapsack</v>
      </c>
      <c r="D231" s="20">
        <v>5</v>
      </c>
      <c r="E231" s="20">
        <v>0.1</v>
      </c>
      <c r="F231" s="89" t="s">
        <v>0</v>
      </c>
      <c r="G231" s="89"/>
      <c r="H231" s="110" t="s">
        <v>3</v>
      </c>
      <c r="I231" s="118"/>
      <c r="J231">
        <v>0</v>
      </c>
      <c r="K231" s="100">
        <v>0.73499999999999999</v>
      </c>
      <c r="L231" s="111">
        <v>-1</v>
      </c>
      <c r="M231" s="115">
        <v>740</v>
      </c>
      <c r="N231" s="102">
        <v>740</v>
      </c>
      <c r="O231" s="84"/>
    </row>
    <row r="232" spans="1:15" x14ac:dyDescent="0.3">
      <c r="A232" s="20" t="s">
        <v>521</v>
      </c>
      <c r="B232" s="66">
        <v>2</v>
      </c>
      <c r="C232" s="82" t="str">
        <f t="shared" si="3"/>
        <v>Knapsack</v>
      </c>
      <c r="D232" s="20">
        <v>5</v>
      </c>
      <c r="E232" s="20">
        <v>0.15</v>
      </c>
      <c r="F232" s="89" t="s">
        <v>0</v>
      </c>
      <c r="G232" s="89">
        <v>740</v>
      </c>
      <c r="H232" s="110">
        <v>0</v>
      </c>
      <c r="I232" s="118">
        <v>0.57533400000000001</v>
      </c>
      <c r="J232">
        <v>0</v>
      </c>
      <c r="K232" s="100">
        <v>0.98299999999999998</v>
      </c>
      <c r="L232" s="111">
        <v>0</v>
      </c>
      <c r="M232" s="115">
        <v>740</v>
      </c>
      <c r="N232" s="102">
        <v>740</v>
      </c>
      <c r="O232" s="84"/>
    </row>
    <row r="233" spans="1:15" x14ac:dyDescent="0.3">
      <c r="A233" s="20" t="s">
        <v>521</v>
      </c>
      <c r="B233" s="20">
        <v>2</v>
      </c>
      <c r="C233" s="82" t="str">
        <f t="shared" si="3"/>
        <v>Knapsack</v>
      </c>
      <c r="D233" s="20">
        <v>5</v>
      </c>
      <c r="E233" s="20">
        <v>0.2</v>
      </c>
      <c r="F233" s="89" t="s">
        <v>0</v>
      </c>
      <c r="G233" s="89">
        <v>748</v>
      </c>
      <c r="H233" s="110">
        <v>1.0810810810810811E-2</v>
      </c>
      <c r="I233" s="118">
        <v>0.81220199999999998</v>
      </c>
      <c r="J233">
        <v>0</v>
      </c>
      <c r="K233" s="100">
        <v>0.999</v>
      </c>
      <c r="L233" s="111">
        <v>1.08108108108107E-2</v>
      </c>
      <c r="M233" s="115">
        <v>740</v>
      </c>
      <c r="N233" s="102">
        <v>740</v>
      </c>
      <c r="O233" s="84"/>
    </row>
    <row r="234" spans="1:15" x14ac:dyDescent="0.3">
      <c r="A234" s="20" t="s">
        <v>521</v>
      </c>
      <c r="B234" s="66">
        <v>2</v>
      </c>
      <c r="C234" s="82" t="str">
        <f t="shared" si="3"/>
        <v>Knapsack</v>
      </c>
      <c r="D234" s="20">
        <v>10</v>
      </c>
      <c r="E234" s="20">
        <v>0.05</v>
      </c>
      <c r="F234" s="89" t="s">
        <v>0</v>
      </c>
      <c r="G234" s="89">
        <v>740</v>
      </c>
      <c r="H234" s="110">
        <v>0</v>
      </c>
      <c r="I234" s="118">
        <v>0.17872499999999999</v>
      </c>
      <c r="J234">
        <v>0</v>
      </c>
      <c r="K234" s="100">
        <v>0</v>
      </c>
      <c r="L234" s="111">
        <v>0</v>
      </c>
      <c r="M234" s="115">
        <v>740</v>
      </c>
      <c r="N234" s="102">
        <v>740</v>
      </c>
      <c r="O234" s="84"/>
    </row>
    <row r="235" spans="1:15" x14ac:dyDescent="0.3">
      <c r="A235" s="20" t="s">
        <v>521</v>
      </c>
      <c r="B235" s="20">
        <v>2</v>
      </c>
      <c r="C235" s="82" t="str">
        <f t="shared" si="3"/>
        <v>Knapsack</v>
      </c>
      <c r="D235" s="20">
        <v>10</v>
      </c>
      <c r="E235" s="20">
        <v>0.1</v>
      </c>
      <c r="F235" s="89" t="s">
        <v>0</v>
      </c>
      <c r="G235" s="89">
        <v>748</v>
      </c>
      <c r="H235" s="110">
        <v>1.0810810810810811E-2</v>
      </c>
      <c r="I235" s="118">
        <v>2.2599100000000001</v>
      </c>
      <c r="J235">
        <v>0</v>
      </c>
      <c r="K235" s="100">
        <v>0.73499999999999999</v>
      </c>
      <c r="L235" s="111">
        <v>1.08108108108107E-2</v>
      </c>
      <c r="M235" s="115">
        <v>740</v>
      </c>
      <c r="N235" s="102">
        <v>740</v>
      </c>
      <c r="O235" s="84"/>
    </row>
    <row r="236" spans="1:15" x14ac:dyDescent="0.3">
      <c r="A236" s="20" t="s">
        <v>521</v>
      </c>
      <c r="B236" s="66">
        <v>2</v>
      </c>
      <c r="C236" s="82" t="str">
        <f t="shared" si="3"/>
        <v>Knapsack</v>
      </c>
      <c r="D236" s="20">
        <v>10</v>
      </c>
      <c r="E236" s="20">
        <v>0.15</v>
      </c>
      <c r="F236" s="89" t="s">
        <v>0</v>
      </c>
      <c r="G236" s="89">
        <v>748</v>
      </c>
      <c r="H236" s="110">
        <v>1.0810810810810811E-2</v>
      </c>
      <c r="I236" s="118">
        <v>1.2641</v>
      </c>
      <c r="J236">
        <v>0</v>
      </c>
      <c r="K236" s="100">
        <v>0.98299999999999998</v>
      </c>
      <c r="L236" s="111">
        <v>1.08108108108107E-2</v>
      </c>
      <c r="M236" s="115">
        <v>740</v>
      </c>
      <c r="N236" s="102">
        <v>740</v>
      </c>
      <c r="O236" s="84"/>
    </row>
    <row r="237" spans="1:15" x14ac:dyDescent="0.3">
      <c r="A237" s="20" t="s">
        <v>521</v>
      </c>
      <c r="B237" s="20">
        <v>2</v>
      </c>
      <c r="C237" s="82" t="str">
        <f t="shared" si="3"/>
        <v>Knapsack</v>
      </c>
      <c r="D237" s="20">
        <v>10</v>
      </c>
      <c r="E237" s="20">
        <v>0.2</v>
      </c>
      <c r="F237" s="89" t="s">
        <v>0</v>
      </c>
      <c r="G237" s="89">
        <v>748</v>
      </c>
      <c r="H237" s="110">
        <v>0</v>
      </c>
      <c r="I237" s="118">
        <v>12.988300000000001</v>
      </c>
      <c r="J237">
        <v>0</v>
      </c>
      <c r="K237" s="100">
        <v>0.63500000000000001</v>
      </c>
      <c r="L237" s="111">
        <v>1.08108108108107E-2</v>
      </c>
      <c r="M237" s="115">
        <v>740</v>
      </c>
      <c r="N237" s="102">
        <v>748</v>
      </c>
      <c r="O237" s="84"/>
    </row>
    <row r="238" spans="1:15" x14ac:dyDescent="0.3">
      <c r="A238" s="20" t="s">
        <v>521</v>
      </c>
      <c r="B238" s="66">
        <v>2</v>
      </c>
      <c r="C238" s="82" t="str">
        <f t="shared" si="3"/>
        <v>Knapsack</v>
      </c>
      <c r="D238" s="20">
        <v>25</v>
      </c>
      <c r="E238" s="20">
        <v>0.05</v>
      </c>
      <c r="F238" s="89" t="s">
        <v>0</v>
      </c>
      <c r="G238" s="89">
        <v>748</v>
      </c>
      <c r="H238" s="110">
        <v>1.0810810810810811E-2</v>
      </c>
      <c r="I238" s="118">
        <v>1.3664000000000001</v>
      </c>
      <c r="J238">
        <v>0</v>
      </c>
      <c r="K238" s="100">
        <v>0</v>
      </c>
      <c r="L238" s="111">
        <v>1.08108108108107E-2</v>
      </c>
      <c r="M238" s="115">
        <v>740</v>
      </c>
      <c r="N238" s="102">
        <v>740</v>
      </c>
      <c r="O238" s="84"/>
    </row>
    <row r="239" spans="1:15" x14ac:dyDescent="0.3">
      <c r="A239" s="20" t="s">
        <v>521</v>
      </c>
      <c r="B239" s="20">
        <v>2</v>
      </c>
      <c r="C239" s="82" t="str">
        <f t="shared" si="3"/>
        <v>Knapsack</v>
      </c>
      <c r="D239" s="20">
        <v>25</v>
      </c>
      <c r="E239" s="20">
        <v>0.1</v>
      </c>
      <c r="F239" s="89" t="s">
        <v>0</v>
      </c>
      <c r="G239" s="89">
        <v>748</v>
      </c>
      <c r="H239" s="110">
        <v>0</v>
      </c>
      <c r="I239" s="118">
        <v>1.0480799999999999</v>
      </c>
      <c r="J239">
        <v>0</v>
      </c>
      <c r="K239" s="100">
        <v>0</v>
      </c>
      <c r="L239" s="111">
        <v>1.08108108108107E-2</v>
      </c>
      <c r="M239" s="115">
        <v>740</v>
      </c>
      <c r="N239" s="102">
        <v>748</v>
      </c>
      <c r="O239" s="84"/>
    </row>
    <row r="240" spans="1:15" x14ac:dyDescent="0.3">
      <c r="A240" s="20" t="s">
        <v>521</v>
      </c>
      <c r="B240" s="66">
        <v>2</v>
      </c>
      <c r="C240" s="82" t="str">
        <f t="shared" si="3"/>
        <v>Knapsack</v>
      </c>
      <c r="D240" s="20">
        <v>25</v>
      </c>
      <c r="E240" s="20">
        <v>0.15</v>
      </c>
      <c r="F240" s="89" t="s">
        <v>0</v>
      </c>
      <c r="G240" s="89">
        <v>756</v>
      </c>
      <c r="H240" s="110">
        <v>1.06951871657754E-2</v>
      </c>
      <c r="I240" s="118">
        <v>8.0587499999999999</v>
      </c>
      <c r="J240">
        <v>0</v>
      </c>
      <c r="K240" s="100">
        <v>5.8000000000000003E-2</v>
      </c>
      <c r="L240" s="111">
        <v>2.1621621621621623E-2</v>
      </c>
      <c r="M240" s="115">
        <v>740</v>
      </c>
      <c r="N240" s="102">
        <v>748</v>
      </c>
      <c r="O240" s="84"/>
    </row>
    <row r="241" spans="1:15" x14ac:dyDescent="0.3">
      <c r="A241" s="20" t="s">
        <v>521</v>
      </c>
      <c r="B241" s="20">
        <v>2</v>
      </c>
      <c r="C241" s="82" t="str">
        <f t="shared" si="3"/>
        <v>Knapsack</v>
      </c>
      <c r="D241" s="20">
        <v>25</v>
      </c>
      <c r="E241" s="20">
        <v>0.2</v>
      </c>
      <c r="F241" s="89" t="s">
        <v>0</v>
      </c>
      <c r="G241" s="89">
        <v>773</v>
      </c>
      <c r="H241" s="110">
        <v>3.342245989304813E-2</v>
      </c>
      <c r="I241" s="118">
        <v>8.7524899999999999</v>
      </c>
      <c r="J241">
        <v>0</v>
      </c>
      <c r="K241" s="100">
        <v>0.63500000000000001</v>
      </c>
      <c r="L241" s="111">
        <v>4.4594594594594694E-2</v>
      </c>
      <c r="M241" s="115">
        <v>740</v>
      </c>
      <c r="N241" s="102">
        <v>748</v>
      </c>
      <c r="O241" s="84"/>
    </row>
    <row r="242" spans="1:15" x14ac:dyDescent="0.3">
      <c r="A242" s="20" t="s">
        <v>521</v>
      </c>
      <c r="B242" s="66">
        <v>2</v>
      </c>
      <c r="C242" s="82" t="str">
        <f t="shared" si="3"/>
        <v>Knapsack</v>
      </c>
      <c r="D242" s="20">
        <v>50</v>
      </c>
      <c r="E242" s="20">
        <v>0.05</v>
      </c>
      <c r="F242" s="89" t="s">
        <v>0</v>
      </c>
      <c r="G242" s="89">
        <v>748</v>
      </c>
      <c r="H242" s="110">
        <v>0</v>
      </c>
      <c r="I242" s="118">
        <v>0.89415599999999995</v>
      </c>
      <c r="J242">
        <v>0</v>
      </c>
      <c r="K242" s="100">
        <v>0</v>
      </c>
      <c r="L242" s="111">
        <v>1.08108108108107E-2</v>
      </c>
      <c r="M242" s="115">
        <v>740</v>
      </c>
      <c r="N242" s="102">
        <v>748</v>
      </c>
      <c r="O242" s="84"/>
    </row>
    <row r="243" spans="1:15" x14ac:dyDescent="0.3">
      <c r="A243" s="20" t="s">
        <v>521</v>
      </c>
      <c r="B243" s="20">
        <v>2</v>
      </c>
      <c r="C243" s="82" t="str">
        <f t="shared" si="3"/>
        <v>Knapsack</v>
      </c>
      <c r="D243" s="20">
        <v>50</v>
      </c>
      <c r="E243" s="20">
        <v>0.1</v>
      </c>
      <c r="F243" s="89" t="s">
        <v>0</v>
      </c>
      <c r="G243" s="89" t="s">
        <v>511</v>
      </c>
      <c r="H243" s="110" t="s">
        <v>3</v>
      </c>
      <c r="I243" s="118" t="s">
        <v>511</v>
      </c>
      <c r="J243">
        <v>0</v>
      </c>
      <c r="K243" s="100">
        <v>0</v>
      </c>
      <c r="L243" s="111" t="s">
        <v>3</v>
      </c>
      <c r="M243" s="115">
        <v>740</v>
      </c>
      <c r="N243" s="102">
        <v>748</v>
      </c>
      <c r="O243" s="84"/>
    </row>
    <row r="244" spans="1:15" x14ac:dyDescent="0.3">
      <c r="A244" s="20" t="s">
        <v>521</v>
      </c>
      <c r="B244" s="66">
        <v>2</v>
      </c>
      <c r="C244" s="82" t="str">
        <f t="shared" si="3"/>
        <v>Knapsack</v>
      </c>
      <c r="D244" s="20">
        <v>50</v>
      </c>
      <c r="E244" s="20">
        <v>0.15</v>
      </c>
      <c r="F244" s="89" t="s">
        <v>0</v>
      </c>
      <c r="G244" s="89" t="s">
        <v>511</v>
      </c>
      <c r="H244" s="110" t="s">
        <v>3</v>
      </c>
      <c r="I244" s="118" t="s">
        <v>511</v>
      </c>
      <c r="J244">
        <v>0</v>
      </c>
      <c r="K244" s="100">
        <v>8.9999999999999993E-3</v>
      </c>
      <c r="L244" s="111" t="s">
        <v>3</v>
      </c>
      <c r="M244" s="115">
        <v>740</v>
      </c>
      <c r="N244" s="102">
        <v>756</v>
      </c>
      <c r="O244" s="84"/>
    </row>
    <row r="245" spans="1:15" x14ac:dyDescent="0.3">
      <c r="A245" s="20" t="s">
        <v>521</v>
      </c>
      <c r="B245" s="20">
        <v>2</v>
      </c>
      <c r="C245" s="82" t="str">
        <f t="shared" si="3"/>
        <v>Knapsack</v>
      </c>
      <c r="D245" s="20">
        <v>50</v>
      </c>
      <c r="E245" s="20">
        <v>0.2</v>
      </c>
      <c r="F245" s="89" t="s">
        <v>0</v>
      </c>
      <c r="G245" s="89" t="s">
        <v>511</v>
      </c>
      <c r="H245" s="110" t="s">
        <v>3</v>
      </c>
      <c r="I245" s="118" t="s">
        <v>511</v>
      </c>
      <c r="J245">
        <v>0</v>
      </c>
      <c r="K245" s="100">
        <v>0.17299999999999999</v>
      </c>
      <c r="L245" s="111" t="s">
        <v>3</v>
      </c>
      <c r="M245" s="115">
        <v>740</v>
      </c>
      <c r="N245" s="102">
        <v>773</v>
      </c>
      <c r="O245" s="84"/>
    </row>
    <row r="246" spans="1:15" hidden="1" x14ac:dyDescent="0.3">
      <c r="A246" s="66" t="s">
        <v>521</v>
      </c>
      <c r="B246" s="66">
        <v>3</v>
      </c>
      <c r="C246" s="82" t="str">
        <f t="shared" si="3"/>
        <v>Factor Model</v>
      </c>
      <c r="D246" s="20">
        <v>0</v>
      </c>
      <c r="E246" s="20">
        <v>0.05</v>
      </c>
      <c r="F246" s="89" t="s">
        <v>0</v>
      </c>
      <c r="G246" s="89">
        <v>748</v>
      </c>
      <c r="H246" s="95">
        <v>0</v>
      </c>
      <c r="I246" s="118">
        <v>0.73293299999999995</v>
      </c>
      <c r="J246">
        <v>0</v>
      </c>
      <c r="K246" s="100">
        <v>0</v>
      </c>
      <c r="L246" s="96">
        <v>1.08108108108107E-2</v>
      </c>
      <c r="M246" s="115">
        <v>740</v>
      </c>
      <c r="N246" s="102">
        <v>748</v>
      </c>
      <c r="O246" s="84"/>
    </row>
    <row r="247" spans="1:15" hidden="1" x14ac:dyDescent="0.3">
      <c r="A247" s="20" t="s">
        <v>521</v>
      </c>
      <c r="B247" s="20">
        <v>3</v>
      </c>
      <c r="C247" s="82" t="str">
        <f t="shared" si="3"/>
        <v>Factor Model</v>
      </c>
      <c r="D247" s="20">
        <v>0</v>
      </c>
      <c r="E247" s="20">
        <v>0.1</v>
      </c>
      <c r="F247" s="89" t="s">
        <v>4</v>
      </c>
      <c r="G247" s="89" t="s">
        <v>511</v>
      </c>
      <c r="H247" s="95" t="s">
        <v>3</v>
      </c>
      <c r="I247" s="118" t="s">
        <v>511</v>
      </c>
      <c r="J247">
        <v>0</v>
      </c>
      <c r="K247" s="89"/>
      <c r="L247" s="96" t="s">
        <v>3</v>
      </c>
      <c r="M247" s="115">
        <v>740</v>
      </c>
      <c r="N247" s="102" t="s">
        <v>3</v>
      </c>
      <c r="O247" s="84"/>
    </row>
    <row r="248" spans="1:15" hidden="1" x14ac:dyDescent="0.3">
      <c r="A248" s="66" t="s">
        <v>521</v>
      </c>
      <c r="B248" s="66">
        <v>3</v>
      </c>
      <c r="C248" s="82" t="str">
        <f t="shared" si="3"/>
        <v>Factor Model</v>
      </c>
      <c r="D248" s="20">
        <v>0</v>
      </c>
      <c r="E248" s="20">
        <v>0.15</v>
      </c>
      <c r="F248" s="89" t="s">
        <v>4</v>
      </c>
      <c r="G248" s="89" t="s">
        <v>511</v>
      </c>
      <c r="H248" s="95" t="s">
        <v>3</v>
      </c>
      <c r="I248" s="118" t="s">
        <v>511</v>
      </c>
      <c r="J248">
        <v>0</v>
      </c>
      <c r="K248" s="89"/>
      <c r="L248" s="96" t="s">
        <v>3</v>
      </c>
      <c r="M248" s="115">
        <v>740</v>
      </c>
      <c r="N248" s="102" t="s">
        <v>3</v>
      </c>
      <c r="O248" s="84"/>
    </row>
    <row r="249" spans="1:15" hidden="1" x14ac:dyDescent="0.3">
      <c r="A249" s="20" t="s">
        <v>521</v>
      </c>
      <c r="B249" s="20">
        <v>3</v>
      </c>
      <c r="C249" s="82" t="str">
        <f t="shared" si="3"/>
        <v>Factor Model</v>
      </c>
      <c r="D249" s="20">
        <v>0</v>
      </c>
      <c r="E249" s="20">
        <v>0.2</v>
      </c>
      <c r="F249" s="89" t="s">
        <v>4</v>
      </c>
      <c r="G249" s="89" t="s">
        <v>511</v>
      </c>
      <c r="H249" s="95" t="s">
        <v>3</v>
      </c>
      <c r="I249" s="118" t="s">
        <v>511</v>
      </c>
      <c r="J249">
        <v>0</v>
      </c>
      <c r="K249" s="89"/>
      <c r="L249" s="96" t="s">
        <v>3</v>
      </c>
      <c r="M249" s="115">
        <v>740</v>
      </c>
      <c r="N249" s="102" t="s">
        <v>3</v>
      </c>
      <c r="O249" s="84"/>
    </row>
    <row r="250" spans="1:15" hidden="1" x14ac:dyDescent="0.3">
      <c r="A250" s="66" t="s">
        <v>521</v>
      </c>
      <c r="B250" s="66">
        <v>3</v>
      </c>
      <c r="C250" s="82" t="str">
        <f t="shared" si="3"/>
        <v>Factor Model</v>
      </c>
      <c r="D250" s="20">
        <v>10</v>
      </c>
      <c r="E250" s="20">
        <v>0.05</v>
      </c>
      <c r="F250" s="89" t="s">
        <v>0</v>
      </c>
      <c r="G250" s="89">
        <v>748</v>
      </c>
      <c r="H250" s="95">
        <v>0</v>
      </c>
      <c r="I250" s="118">
        <v>0.59350999999999998</v>
      </c>
      <c r="J250">
        <v>0</v>
      </c>
      <c r="K250" s="100">
        <v>0</v>
      </c>
      <c r="L250" s="96">
        <v>1.08108108108107E-2</v>
      </c>
      <c r="M250" s="115">
        <v>740</v>
      </c>
      <c r="N250" s="102">
        <v>748</v>
      </c>
      <c r="O250" s="84"/>
    </row>
    <row r="251" spans="1:15" hidden="1" x14ac:dyDescent="0.3">
      <c r="A251" s="20" t="s">
        <v>521</v>
      </c>
      <c r="B251" s="20">
        <v>3</v>
      </c>
      <c r="C251" s="82" t="str">
        <f t="shared" si="3"/>
        <v>Factor Model</v>
      </c>
      <c r="D251" s="20">
        <v>10</v>
      </c>
      <c r="E251" s="20">
        <v>0.1</v>
      </c>
      <c r="F251" s="89" t="s">
        <v>4</v>
      </c>
      <c r="G251" s="89" t="s">
        <v>511</v>
      </c>
      <c r="H251" s="95" t="s">
        <v>3</v>
      </c>
      <c r="I251" s="118" t="s">
        <v>511</v>
      </c>
      <c r="J251">
        <v>0</v>
      </c>
      <c r="K251" s="89"/>
      <c r="L251" s="96" t="s">
        <v>3</v>
      </c>
      <c r="M251" s="115">
        <v>740</v>
      </c>
      <c r="N251" s="102" t="s">
        <v>3</v>
      </c>
      <c r="O251" s="84"/>
    </row>
    <row r="252" spans="1:15" hidden="1" x14ac:dyDescent="0.3">
      <c r="A252" s="66" t="s">
        <v>521</v>
      </c>
      <c r="B252" s="66">
        <v>3</v>
      </c>
      <c r="C252" s="82" t="str">
        <f t="shared" si="3"/>
        <v>Factor Model</v>
      </c>
      <c r="D252" s="20">
        <v>10</v>
      </c>
      <c r="E252" s="20">
        <v>0.15</v>
      </c>
      <c r="F252" s="89" t="s">
        <v>4</v>
      </c>
      <c r="G252" s="89" t="s">
        <v>511</v>
      </c>
      <c r="H252" s="95" t="s">
        <v>3</v>
      </c>
      <c r="I252" s="118" t="s">
        <v>511</v>
      </c>
      <c r="J252">
        <v>0</v>
      </c>
      <c r="K252" s="89"/>
      <c r="L252" s="96" t="s">
        <v>3</v>
      </c>
      <c r="M252" s="115">
        <v>740</v>
      </c>
      <c r="N252" s="102" t="s">
        <v>3</v>
      </c>
      <c r="O252" s="84"/>
    </row>
    <row r="253" spans="1:15" hidden="1" x14ac:dyDescent="0.3">
      <c r="A253" s="20" t="s">
        <v>521</v>
      </c>
      <c r="B253" s="20">
        <v>3</v>
      </c>
      <c r="C253" s="82" t="str">
        <f t="shared" si="3"/>
        <v>Factor Model</v>
      </c>
      <c r="D253" s="20">
        <v>10</v>
      </c>
      <c r="E253" s="20">
        <v>0.2</v>
      </c>
      <c r="F253" s="89" t="s">
        <v>4</v>
      </c>
      <c r="G253" s="89" t="s">
        <v>511</v>
      </c>
      <c r="H253" s="95" t="s">
        <v>3</v>
      </c>
      <c r="I253" s="118" t="s">
        <v>511</v>
      </c>
      <c r="J253">
        <v>0</v>
      </c>
      <c r="K253" s="89"/>
      <c r="L253" s="96" t="s">
        <v>3</v>
      </c>
      <c r="M253" s="115">
        <v>740</v>
      </c>
      <c r="N253" s="102" t="s">
        <v>3</v>
      </c>
      <c r="O253" s="84"/>
    </row>
    <row r="254" spans="1:15" hidden="1" x14ac:dyDescent="0.3">
      <c r="A254" s="66" t="s">
        <v>521</v>
      </c>
      <c r="B254" s="66">
        <v>3</v>
      </c>
      <c r="C254" s="82" t="str">
        <f t="shared" si="3"/>
        <v>Factor Model</v>
      </c>
      <c r="D254" s="20">
        <v>25</v>
      </c>
      <c r="E254" s="20">
        <v>0.05</v>
      </c>
      <c r="F254" s="89" t="s">
        <v>0</v>
      </c>
      <c r="G254" s="89">
        <v>748</v>
      </c>
      <c r="H254" s="95">
        <v>0</v>
      </c>
      <c r="I254" s="118">
        <v>1.8690500000000001</v>
      </c>
      <c r="J254">
        <v>0</v>
      </c>
      <c r="K254" s="100">
        <v>0</v>
      </c>
      <c r="L254" s="96">
        <v>1.08108108108107E-2</v>
      </c>
      <c r="M254" s="115">
        <v>740</v>
      </c>
      <c r="N254" s="102">
        <v>748</v>
      </c>
      <c r="O254" s="84"/>
    </row>
    <row r="255" spans="1:15" hidden="1" x14ac:dyDescent="0.3">
      <c r="A255" s="20" t="s">
        <v>521</v>
      </c>
      <c r="B255" s="20">
        <v>3</v>
      </c>
      <c r="C255" s="82" t="str">
        <f t="shared" si="3"/>
        <v>Factor Model</v>
      </c>
      <c r="D255" s="20">
        <v>25</v>
      </c>
      <c r="E255" s="20">
        <v>0.1</v>
      </c>
      <c r="F255" s="89" t="s">
        <v>4</v>
      </c>
      <c r="G255" s="89" t="s">
        <v>511</v>
      </c>
      <c r="H255" s="95" t="s">
        <v>3</v>
      </c>
      <c r="I255" s="118" t="s">
        <v>511</v>
      </c>
      <c r="J255">
        <v>0</v>
      </c>
      <c r="K255" s="89"/>
      <c r="L255" s="96" t="s">
        <v>3</v>
      </c>
      <c r="M255" s="115">
        <v>740</v>
      </c>
      <c r="N255" s="102" t="s">
        <v>3</v>
      </c>
      <c r="O255" s="84"/>
    </row>
    <row r="256" spans="1:15" hidden="1" x14ac:dyDescent="0.3">
      <c r="A256" s="66" t="s">
        <v>521</v>
      </c>
      <c r="B256" s="66">
        <v>3</v>
      </c>
      <c r="C256" s="82" t="str">
        <f t="shared" si="3"/>
        <v>Factor Model</v>
      </c>
      <c r="D256" s="20">
        <v>25</v>
      </c>
      <c r="E256" s="20">
        <v>0.15</v>
      </c>
      <c r="F256" s="89" t="s">
        <v>4</v>
      </c>
      <c r="G256" s="89" t="s">
        <v>511</v>
      </c>
      <c r="H256" s="95" t="s">
        <v>3</v>
      </c>
      <c r="I256" s="118" t="s">
        <v>511</v>
      </c>
      <c r="J256">
        <v>0</v>
      </c>
      <c r="K256" s="89"/>
      <c r="L256" s="96" t="s">
        <v>3</v>
      </c>
      <c r="M256" s="115">
        <v>740</v>
      </c>
      <c r="N256" s="102" t="s">
        <v>3</v>
      </c>
      <c r="O256" s="84"/>
    </row>
    <row r="257" spans="1:15" hidden="1" x14ac:dyDescent="0.3">
      <c r="A257" s="20" t="s">
        <v>521</v>
      </c>
      <c r="B257" s="20">
        <v>3</v>
      </c>
      <c r="C257" s="82" t="str">
        <f t="shared" si="3"/>
        <v>Factor Model</v>
      </c>
      <c r="D257" s="20">
        <v>25</v>
      </c>
      <c r="E257" s="20">
        <v>0.2</v>
      </c>
      <c r="F257" s="89" t="s">
        <v>4</v>
      </c>
      <c r="G257" s="89" t="s">
        <v>511</v>
      </c>
      <c r="H257" s="95" t="s">
        <v>3</v>
      </c>
      <c r="I257" s="118" t="s">
        <v>511</v>
      </c>
      <c r="J257">
        <v>0</v>
      </c>
      <c r="K257" s="89"/>
      <c r="L257" s="96" t="s">
        <v>3</v>
      </c>
      <c r="M257" s="115">
        <v>740</v>
      </c>
      <c r="N257" s="102" t="s">
        <v>3</v>
      </c>
      <c r="O257" s="84"/>
    </row>
    <row r="258" spans="1:15" hidden="1" x14ac:dyDescent="0.3">
      <c r="A258" s="66" t="s">
        <v>521</v>
      </c>
      <c r="B258" s="66">
        <v>3</v>
      </c>
      <c r="C258" s="82" t="str">
        <f t="shared" ref="C258:C321" si="4">IF(B258=0,"Deterministic",IF(B258=1,"Cardinality-constrained",IF(B258=2,"Knapsack","Factor Model")))</f>
        <v>Factor Model</v>
      </c>
      <c r="D258" s="20">
        <v>50</v>
      </c>
      <c r="E258" s="20">
        <v>0.05</v>
      </c>
      <c r="F258" s="89" t="s">
        <v>0</v>
      </c>
      <c r="G258" s="89">
        <v>966</v>
      </c>
      <c r="H258" s="95">
        <v>0.29144385026737968</v>
      </c>
      <c r="I258" s="118">
        <v>6.7404900000000003</v>
      </c>
      <c r="J258">
        <v>0</v>
      </c>
      <c r="K258" s="100">
        <v>0</v>
      </c>
      <c r="L258" s="96">
        <v>0.30540540540540539</v>
      </c>
      <c r="M258" s="115">
        <v>740</v>
      </c>
      <c r="N258" s="102">
        <v>748</v>
      </c>
      <c r="O258" s="84"/>
    </row>
    <row r="259" spans="1:15" hidden="1" x14ac:dyDescent="0.3">
      <c r="A259" s="20" t="s">
        <v>521</v>
      </c>
      <c r="B259" s="20">
        <v>3</v>
      </c>
      <c r="C259" s="82" t="str">
        <f t="shared" si="4"/>
        <v>Factor Model</v>
      </c>
      <c r="D259" s="20">
        <v>50</v>
      </c>
      <c r="E259" s="20">
        <v>0.1</v>
      </c>
      <c r="F259" s="89" t="s">
        <v>4</v>
      </c>
      <c r="G259" s="89">
        <v>966</v>
      </c>
      <c r="H259" s="95" t="s">
        <v>3</v>
      </c>
      <c r="I259" s="118">
        <v>16.1815</v>
      </c>
      <c r="J259">
        <v>0</v>
      </c>
      <c r="K259" s="89"/>
      <c r="L259" s="96">
        <v>0.30540540540540539</v>
      </c>
      <c r="M259" s="115">
        <v>740</v>
      </c>
      <c r="N259" s="102" t="s">
        <v>3</v>
      </c>
      <c r="O259" s="84"/>
    </row>
    <row r="260" spans="1:15" hidden="1" x14ac:dyDescent="0.3">
      <c r="A260" s="66" t="s">
        <v>521</v>
      </c>
      <c r="B260" s="66">
        <v>3</v>
      </c>
      <c r="C260" s="82" t="str">
        <f t="shared" si="4"/>
        <v>Factor Model</v>
      </c>
      <c r="D260" s="20">
        <v>50</v>
      </c>
      <c r="E260" s="20">
        <v>0.15</v>
      </c>
      <c r="F260" s="89" t="s">
        <v>4</v>
      </c>
      <c r="G260" s="89">
        <v>966</v>
      </c>
      <c r="H260" s="95" t="s">
        <v>3</v>
      </c>
      <c r="I260" s="118">
        <v>8.9397800000000007</v>
      </c>
      <c r="J260">
        <v>0</v>
      </c>
      <c r="K260" s="89"/>
      <c r="L260" s="96">
        <v>0.30540540540540539</v>
      </c>
      <c r="M260" s="115">
        <v>740</v>
      </c>
      <c r="N260" s="102" t="s">
        <v>3</v>
      </c>
      <c r="O260" s="84"/>
    </row>
    <row r="261" spans="1:15" hidden="1" x14ac:dyDescent="0.3">
      <c r="A261" s="20" t="s">
        <v>521</v>
      </c>
      <c r="B261" s="20">
        <v>3</v>
      </c>
      <c r="C261" s="82" t="str">
        <f t="shared" si="4"/>
        <v>Factor Model</v>
      </c>
      <c r="D261" s="20">
        <v>50</v>
      </c>
      <c r="E261" s="20">
        <v>0.2</v>
      </c>
      <c r="F261" s="89" t="s">
        <v>4</v>
      </c>
      <c r="G261" s="89">
        <v>966</v>
      </c>
      <c r="H261" s="95" t="s">
        <v>3</v>
      </c>
      <c r="I261" s="118">
        <v>5.0097699999999996</v>
      </c>
      <c r="J261">
        <v>0</v>
      </c>
      <c r="K261" s="89"/>
      <c r="L261" s="96">
        <v>0.30540540540540539</v>
      </c>
      <c r="M261" s="115">
        <v>740</v>
      </c>
      <c r="N261" s="102" t="s">
        <v>3</v>
      </c>
      <c r="O261" s="84"/>
    </row>
    <row r="262" spans="1:15" x14ac:dyDescent="0.3">
      <c r="A262" s="20" t="s">
        <v>516</v>
      </c>
      <c r="B262" s="66">
        <v>0</v>
      </c>
      <c r="C262" s="82" t="str">
        <f t="shared" si="4"/>
        <v>Deterministic</v>
      </c>
      <c r="D262" s="20">
        <v>0</v>
      </c>
      <c r="E262" s="20">
        <v>0.05</v>
      </c>
      <c r="F262" s="89" t="s">
        <v>0</v>
      </c>
      <c r="G262" s="89">
        <v>966</v>
      </c>
      <c r="H262" s="110">
        <v>0</v>
      </c>
      <c r="I262" s="118">
        <v>50.165799999999997</v>
      </c>
      <c r="J262">
        <v>0</v>
      </c>
      <c r="K262" s="100">
        <v>0.96299999999999997</v>
      </c>
      <c r="L262" s="111">
        <v>0</v>
      </c>
      <c r="M262" s="115">
        <v>966</v>
      </c>
      <c r="N262" s="102">
        <v>966</v>
      </c>
      <c r="O262" s="84"/>
    </row>
    <row r="263" spans="1:15" x14ac:dyDescent="0.3">
      <c r="A263" s="20" t="s">
        <v>516</v>
      </c>
      <c r="B263" s="20">
        <v>0</v>
      </c>
      <c r="C263" s="82" t="str">
        <f t="shared" si="4"/>
        <v>Deterministic</v>
      </c>
      <c r="D263" s="20">
        <v>0</v>
      </c>
      <c r="E263" s="20">
        <v>0.1</v>
      </c>
      <c r="F263" s="89" t="s">
        <v>1</v>
      </c>
      <c r="G263" s="89">
        <v>966</v>
      </c>
      <c r="H263" s="110">
        <v>0</v>
      </c>
      <c r="I263" s="118">
        <v>23.0733</v>
      </c>
      <c r="J263">
        <v>0</v>
      </c>
      <c r="K263" s="100">
        <v>1</v>
      </c>
      <c r="L263" s="111">
        <v>0</v>
      </c>
      <c r="M263" s="115">
        <v>966</v>
      </c>
      <c r="N263" s="102">
        <v>966</v>
      </c>
      <c r="O263" s="84"/>
    </row>
    <row r="264" spans="1:15" x14ac:dyDescent="0.3">
      <c r="A264" s="20" t="s">
        <v>516</v>
      </c>
      <c r="B264" s="66">
        <v>0</v>
      </c>
      <c r="C264" s="82" t="str">
        <f t="shared" si="4"/>
        <v>Deterministic</v>
      </c>
      <c r="D264" s="20">
        <v>0</v>
      </c>
      <c r="E264" s="20">
        <v>0.15</v>
      </c>
      <c r="F264" s="89" t="s">
        <v>0</v>
      </c>
      <c r="G264" s="89">
        <v>966</v>
      </c>
      <c r="H264" s="110">
        <v>0</v>
      </c>
      <c r="I264" s="118">
        <v>21.125599999999999</v>
      </c>
      <c r="J264">
        <v>0</v>
      </c>
      <c r="K264" s="100">
        <v>1</v>
      </c>
      <c r="L264" s="111">
        <v>0</v>
      </c>
      <c r="M264" s="115">
        <v>966</v>
      </c>
      <c r="N264" s="102">
        <v>966</v>
      </c>
      <c r="O264" s="84"/>
    </row>
    <row r="265" spans="1:15" x14ac:dyDescent="0.3">
      <c r="A265" s="20" t="s">
        <v>516</v>
      </c>
      <c r="B265" s="20">
        <v>0</v>
      </c>
      <c r="C265" s="82" t="str">
        <f t="shared" si="4"/>
        <v>Deterministic</v>
      </c>
      <c r="D265" s="20">
        <v>0</v>
      </c>
      <c r="E265" s="20">
        <v>0.2</v>
      </c>
      <c r="F265" s="89" t="s">
        <v>1</v>
      </c>
      <c r="G265" s="89">
        <v>966</v>
      </c>
      <c r="H265" s="110">
        <v>0</v>
      </c>
      <c r="I265" s="118">
        <v>24.563300000000002</v>
      </c>
      <c r="J265">
        <v>0</v>
      </c>
      <c r="K265" s="100">
        <v>1</v>
      </c>
      <c r="L265" s="111">
        <v>0</v>
      </c>
      <c r="M265" s="115">
        <v>966</v>
      </c>
      <c r="N265" s="102">
        <v>966</v>
      </c>
      <c r="O265" s="84"/>
    </row>
    <row r="266" spans="1:15" x14ac:dyDescent="0.3">
      <c r="A266" s="20" t="s">
        <v>516</v>
      </c>
      <c r="B266" s="66">
        <v>1</v>
      </c>
      <c r="C266" s="82" t="str">
        <f t="shared" si="4"/>
        <v>Cardinality-constrained</v>
      </c>
      <c r="D266" s="20">
        <v>5</v>
      </c>
      <c r="E266" s="20">
        <v>0.05</v>
      </c>
      <c r="F266" s="89" t="s">
        <v>0</v>
      </c>
      <c r="G266" s="89">
        <v>966</v>
      </c>
      <c r="H266" s="110">
        <v>0</v>
      </c>
      <c r="I266" s="118">
        <v>22.9621</v>
      </c>
      <c r="J266">
        <v>0</v>
      </c>
      <c r="K266" s="100">
        <v>0.96299999999999997</v>
      </c>
      <c r="L266" s="111">
        <v>0</v>
      </c>
      <c r="M266" s="115">
        <v>966</v>
      </c>
      <c r="N266" s="102">
        <v>966</v>
      </c>
      <c r="O266" s="84"/>
    </row>
    <row r="267" spans="1:15" x14ac:dyDescent="0.3">
      <c r="A267" s="20" t="s">
        <v>516</v>
      </c>
      <c r="B267" s="20">
        <v>1</v>
      </c>
      <c r="C267" s="82" t="str">
        <f t="shared" si="4"/>
        <v>Cardinality-constrained</v>
      </c>
      <c r="D267" s="20">
        <v>5</v>
      </c>
      <c r="E267" s="20">
        <v>0.1</v>
      </c>
      <c r="F267" s="89" t="s">
        <v>0</v>
      </c>
      <c r="G267" s="89">
        <v>966</v>
      </c>
      <c r="H267" s="110">
        <v>0</v>
      </c>
      <c r="I267" s="118">
        <v>25.881</v>
      </c>
      <c r="J267">
        <v>0</v>
      </c>
      <c r="K267" s="100">
        <v>1</v>
      </c>
      <c r="L267" s="111">
        <v>0</v>
      </c>
      <c r="M267" s="115">
        <v>966</v>
      </c>
      <c r="N267" s="102">
        <v>966</v>
      </c>
      <c r="O267" s="84"/>
    </row>
    <row r="268" spans="1:15" x14ac:dyDescent="0.3">
      <c r="A268" s="20" t="s">
        <v>516</v>
      </c>
      <c r="B268" s="66">
        <v>1</v>
      </c>
      <c r="C268" s="82" t="str">
        <f t="shared" si="4"/>
        <v>Cardinality-constrained</v>
      </c>
      <c r="D268" s="20">
        <v>5</v>
      </c>
      <c r="E268" s="20">
        <v>0.15</v>
      </c>
      <c r="F268" s="89" t="s">
        <v>0</v>
      </c>
      <c r="G268" s="89">
        <v>966</v>
      </c>
      <c r="H268" s="110">
        <v>0</v>
      </c>
      <c r="I268" s="118">
        <v>27.876300000000001</v>
      </c>
      <c r="J268">
        <v>0</v>
      </c>
      <c r="K268" s="100">
        <v>1</v>
      </c>
      <c r="L268" s="111">
        <v>0</v>
      </c>
      <c r="M268" s="115">
        <v>966</v>
      </c>
      <c r="N268" s="102">
        <v>966</v>
      </c>
      <c r="O268" s="84"/>
    </row>
    <row r="269" spans="1:15" x14ac:dyDescent="0.3">
      <c r="A269" s="20" t="s">
        <v>516</v>
      </c>
      <c r="B269" s="20">
        <v>1</v>
      </c>
      <c r="C269" s="82" t="str">
        <f t="shared" si="4"/>
        <v>Cardinality-constrained</v>
      </c>
      <c r="D269" s="20">
        <v>5</v>
      </c>
      <c r="E269" s="20">
        <v>0.2</v>
      </c>
      <c r="F269" s="89" t="s">
        <v>1</v>
      </c>
      <c r="G269" s="89">
        <v>966</v>
      </c>
      <c r="H269" s="110">
        <v>0</v>
      </c>
      <c r="I269" s="118">
        <v>10.4201</v>
      </c>
      <c r="J269">
        <v>0</v>
      </c>
      <c r="K269" s="100">
        <v>1</v>
      </c>
      <c r="L269" s="111">
        <v>0</v>
      </c>
      <c r="M269" s="115">
        <v>966</v>
      </c>
      <c r="N269" s="102">
        <v>966</v>
      </c>
      <c r="O269" s="84"/>
    </row>
    <row r="270" spans="1:15" x14ac:dyDescent="0.3">
      <c r="A270" s="20" t="s">
        <v>516</v>
      </c>
      <c r="B270" s="66">
        <v>1</v>
      </c>
      <c r="C270" s="82" t="str">
        <f t="shared" si="4"/>
        <v>Cardinality-constrained</v>
      </c>
      <c r="D270" s="20">
        <v>10</v>
      </c>
      <c r="E270" s="20">
        <v>0.05</v>
      </c>
      <c r="F270" s="89" t="s">
        <v>0</v>
      </c>
      <c r="G270" s="89">
        <v>966</v>
      </c>
      <c r="H270" s="110">
        <v>0</v>
      </c>
      <c r="I270" s="118">
        <v>83.486599999999996</v>
      </c>
      <c r="J270">
        <v>0</v>
      </c>
      <c r="K270" s="100">
        <v>0.96299999999999997</v>
      </c>
      <c r="L270" s="111">
        <v>0</v>
      </c>
      <c r="M270" s="115">
        <v>966</v>
      </c>
      <c r="N270" s="102">
        <v>966</v>
      </c>
      <c r="O270" s="84"/>
    </row>
    <row r="271" spans="1:15" x14ac:dyDescent="0.3">
      <c r="A271" s="20" t="s">
        <v>516</v>
      </c>
      <c r="B271" s="20">
        <v>1</v>
      </c>
      <c r="C271" s="82" t="str">
        <f t="shared" si="4"/>
        <v>Cardinality-constrained</v>
      </c>
      <c r="D271" s="20">
        <v>10</v>
      </c>
      <c r="E271" s="20">
        <v>0.1</v>
      </c>
      <c r="F271" s="89" t="s">
        <v>0</v>
      </c>
      <c r="G271" s="89">
        <v>978</v>
      </c>
      <c r="H271" s="110">
        <v>1.2422360248447204E-2</v>
      </c>
      <c r="I271" s="118">
        <v>64.198599999999999</v>
      </c>
      <c r="J271">
        <v>0</v>
      </c>
      <c r="K271" s="100">
        <v>1</v>
      </c>
      <c r="L271" s="111">
        <v>1.2422360248447228E-2</v>
      </c>
      <c r="M271" s="115">
        <v>966</v>
      </c>
      <c r="N271" s="102">
        <v>966</v>
      </c>
      <c r="O271" s="84"/>
    </row>
    <row r="272" spans="1:15" x14ac:dyDescent="0.3">
      <c r="A272" s="20" t="s">
        <v>516</v>
      </c>
      <c r="B272" s="66">
        <v>1</v>
      </c>
      <c r="C272" s="82" t="str">
        <f t="shared" si="4"/>
        <v>Cardinality-constrained</v>
      </c>
      <c r="D272" s="20">
        <v>10</v>
      </c>
      <c r="E272" s="20">
        <v>0.15</v>
      </c>
      <c r="F272" s="89" t="s">
        <v>0</v>
      </c>
      <c r="G272" s="89">
        <v>979</v>
      </c>
      <c r="H272" s="110">
        <v>1.3457556935817806E-2</v>
      </c>
      <c r="I272" s="118">
        <v>196.82300000000001</v>
      </c>
      <c r="J272">
        <v>0</v>
      </c>
      <c r="K272" s="100">
        <v>1</v>
      </c>
      <c r="L272" s="111">
        <v>1.3457556935817738E-2</v>
      </c>
      <c r="M272" s="115">
        <v>966</v>
      </c>
      <c r="N272" s="102">
        <v>966</v>
      </c>
      <c r="O272" s="84"/>
    </row>
    <row r="273" spans="1:15" x14ac:dyDescent="0.3">
      <c r="A273" s="20" t="s">
        <v>516</v>
      </c>
      <c r="B273" s="20">
        <v>1</v>
      </c>
      <c r="C273" s="82" t="str">
        <f t="shared" si="4"/>
        <v>Cardinality-constrained</v>
      </c>
      <c r="D273" s="20">
        <v>10</v>
      </c>
      <c r="E273" s="20">
        <v>0.2</v>
      </c>
      <c r="F273" s="89" t="s">
        <v>1</v>
      </c>
      <c r="G273" s="89">
        <v>988</v>
      </c>
      <c r="H273" s="110">
        <v>2.2774327122153208E-2</v>
      </c>
      <c r="I273" s="118">
        <v>584.12599999999998</v>
      </c>
      <c r="J273">
        <v>0</v>
      </c>
      <c r="K273" s="100">
        <v>1</v>
      </c>
      <c r="L273" s="111">
        <v>2.2774327122153215E-2</v>
      </c>
      <c r="M273" s="115">
        <v>966</v>
      </c>
      <c r="N273" s="102">
        <v>966</v>
      </c>
      <c r="O273" s="84"/>
    </row>
    <row r="274" spans="1:15" x14ac:dyDescent="0.3">
      <c r="A274" s="20" t="s">
        <v>516</v>
      </c>
      <c r="B274" s="66">
        <v>1</v>
      </c>
      <c r="C274" s="82" t="str">
        <f t="shared" si="4"/>
        <v>Cardinality-constrained</v>
      </c>
      <c r="D274" s="20">
        <v>25</v>
      </c>
      <c r="E274" s="20">
        <v>0.05</v>
      </c>
      <c r="F274" s="89" t="s">
        <v>0</v>
      </c>
      <c r="G274" s="89">
        <v>971</v>
      </c>
      <c r="H274" s="110">
        <v>5.175983436853002E-3</v>
      </c>
      <c r="I274" s="118">
        <v>54.713000000000001</v>
      </c>
      <c r="J274">
        <v>0</v>
      </c>
      <c r="K274" s="100">
        <v>7.0999999999999994E-2</v>
      </c>
      <c r="L274" s="111">
        <v>5.1759834368529933E-3</v>
      </c>
      <c r="M274" s="115">
        <v>966</v>
      </c>
      <c r="N274" s="102">
        <v>966</v>
      </c>
      <c r="O274" s="84"/>
    </row>
    <row r="275" spans="1:15" x14ac:dyDescent="0.3">
      <c r="A275" s="20" t="s">
        <v>516</v>
      </c>
      <c r="B275" s="20">
        <v>1</v>
      </c>
      <c r="C275" s="82" t="str">
        <f t="shared" si="4"/>
        <v>Cardinality-constrained</v>
      </c>
      <c r="D275" s="20">
        <v>25</v>
      </c>
      <c r="E275" s="20">
        <v>0.1</v>
      </c>
      <c r="F275" s="89" t="s">
        <v>0</v>
      </c>
      <c r="G275" s="89">
        <v>986</v>
      </c>
      <c r="H275" s="110">
        <v>8.1799591002044997E-3</v>
      </c>
      <c r="I275" s="118">
        <v>334.77</v>
      </c>
      <c r="J275">
        <v>0</v>
      </c>
      <c r="K275" s="100">
        <v>0.32700000000000001</v>
      </c>
      <c r="L275" s="111">
        <v>2.0703933747411973E-2</v>
      </c>
      <c r="M275" s="115">
        <v>966</v>
      </c>
      <c r="N275" s="102">
        <v>978</v>
      </c>
      <c r="O275" s="84"/>
    </row>
    <row r="276" spans="1:15" x14ac:dyDescent="0.3">
      <c r="A276" s="20" t="s">
        <v>516</v>
      </c>
      <c r="B276" s="66">
        <v>1</v>
      </c>
      <c r="C276" s="82" t="str">
        <f t="shared" si="4"/>
        <v>Cardinality-constrained</v>
      </c>
      <c r="D276" s="20">
        <v>25</v>
      </c>
      <c r="E276" s="20">
        <v>0.15</v>
      </c>
      <c r="F276" s="89" t="s">
        <v>0</v>
      </c>
      <c r="G276" s="89">
        <v>992</v>
      </c>
      <c r="H276" s="110">
        <v>1.3278855975485188E-2</v>
      </c>
      <c r="I276" s="118">
        <v>587.61099999999999</v>
      </c>
      <c r="J276">
        <v>0</v>
      </c>
      <c r="K276" s="100">
        <v>0.65600000000000003</v>
      </c>
      <c r="L276" s="111">
        <v>2.6915113871635699E-2</v>
      </c>
      <c r="M276" s="115">
        <v>966</v>
      </c>
      <c r="N276" s="102">
        <v>979</v>
      </c>
      <c r="O276" s="84"/>
    </row>
    <row r="277" spans="1:15" x14ac:dyDescent="0.3">
      <c r="A277" s="20" t="s">
        <v>516</v>
      </c>
      <c r="B277" s="20">
        <v>1</v>
      </c>
      <c r="C277" s="82" t="str">
        <f t="shared" si="4"/>
        <v>Cardinality-constrained</v>
      </c>
      <c r="D277" s="20">
        <v>25</v>
      </c>
      <c r="E277" s="20">
        <v>0.2</v>
      </c>
      <c r="F277" s="89" t="s">
        <v>1</v>
      </c>
      <c r="G277" s="89">
        <v>1020</v>
      </c>
      <c r="H277" s="110">
        <v>3.2388663967611336E-2</v>
      </c>
      <c r="I277" s="118">
        <v>761.66700000000003</v>
      </c>
      <c r="J277">
        <v>0</v>
      </c>
      <c r="K277" s="100">
        <v>0.95199999999999996</v>
      </c>
      <c r="L277" s="111">
        <v>5.5900621118012417E-2</v>
      </c>
      <c r="M277" s="115">
        <v>966</v>
      </c>
      <c r="N277" s="102">
        <v>988</v>
      </c>
      <c r="O277" s="84"/>
    </row>
    <row r="278" spans="1:15" x14ac:dyDescent="0.3">
      <c r="A278" s="20" t="s">
        <v>516</v>
      </c>
      <c r="B278" s="66">
        <v>1</v>
      </c>
      <c r="C278" s="82" t="str">
        <f t="shared" si="4"/>
        <v>Cardinality-constrained</v>
      </c>
      <c r="D278" s="20">
        <v>50</v>
      </c>
      <c r="E278" s="20">
        <v>0.05</v>
      </c>
      <c r="F278" s="89" t="s">
        <v>0</v>
      </c>
      <c r="G278" s="89">
        <v>966</v>
      </c>
      <c r="H278" s="110">
        <v>-5.1493305870236872E-3</v>
      </c>
      <c r="I278" s="118">
        <v>44.371699999999997</v>
      </c>
      <c r="J278">
        <v>0</v>
      </c>
      <c r="K278" s="100">
        <v>1.4E-2</v>
      </c>
      <c r="L278" s="111">
        <v>0</v>
      </c>
      <c r="M278" s="115">
        <v>966</v>
      </c>
      <c r="N278" s="102">
        <v>971</v>
      </c>
      <c r="O278" s="84"/>
    </row>
    <row r="279" spans="1:15" x14ac:dyDescent="0.3">
      <c r="A279" s="20" t="s">
        <v>516</v>
      </c>
      <c r="B279" s="20">
        <v>1</v>
      </c>
      <c r="C279" s="82" t="str">
        <f t="shared" si="4"/>
        <v>Cardinality-constrained</v>
      </c>
      <c r="D279" s="20">
        <v>50</v>
      </c>
      <c r="E279" s="20">
        <v>0.1</v>
      </c>
      <c r="F279" s="89" t="s">
        <v>0</v>
      </c>
      <c r="G279" s="89">
        <v>966</v>
      </c>
      <c r="H279" s="110">
        <v>-2.0283975659229209E-2</v>
      </c>
      <c r="I279" s="118">
        <v>46.642400000000002</v>
      </c>
      <c r="J279">
        <v>0</v>
      </c>
      <c r="K279" s="100">
        <v>0</v>
      </c>
      <c r="L279" s="111">
        <v>0</v>
      </c>
      <c r="M279" s="115">
        <v>966</v>
      </c>
      <c r="N279" s="102">
        <v>986</v>
      </c>
      <c r="O279" s="84"/>
    </row>
    <row r="280" spans="1:15" x14ac:dyDescent="0.3">
      <c r="A280" s="20" t="s">
        <v>516</v>
      </c>
      <c r="B280" s="66">
        <v>1</v>
      </c>
      <c r="C280" s="82" t="str">
        <f t="shared" si="4"/>
        <v>Cardinality-constrained</v>
      </c>
      <c r="D280" s="20">
        <v>50</v>
      </c>
      <c r="E280" s="20">
        <v>0.15</v>
      </c>
      <c r="F280" s="89" t="s">
        <v>0</v>
      </c>
      <c r="G280" s="89">
        <v>969</v>
      </c>
      <c r="H280" s="110">
        <v>-2.3185483870967742E-2</v>
      </c>
      <c r="I280" s="118">
        <v>46.495199999999997</v>
      </c>
      <c r="J280">
        <v>0</v>
      </c>
      <c r="K280" s="100">
        <v>1.9E-2</v>
      </c>
      <c r="L280" s="111">
        <v>3.1055900621117516E-3</v>
      </c>
      <c r="M280" s="115">
        <v>966</v>
      </c>
      <c r="N280" s="102">
        <v>992</v>
      </c>
      <c r="O280" s="84"/>
    </row>
    <row r="281" spans="1:15" x14ac:dyDescent="0.3">
      <c r="A281" s="20" t="s">
        <v>516</v>
      </c>
      <c r="B281" s="20">
        <v>1</v>
      </c>
      <c r="C281" s="82" t="str">
        <f t="shared" si="4"/>
        <v>Cardinality-constrained</v>
      </c>
      <c r="D281" s="20">
        <v>50</v>
      </c>
      <c r="E281" s="20">
        <v>0.2</v>
      </c>
      <c r="F281" s="89" t="s">
        <v>0</v>
      </c>
      <c r="G281" s="89">
        <v>977</v>
      </c>
      <c r="H281" s="110">
        <v>-4.1216879293424928E-2</v>
      </c>
      <c r="I281" s="118">
        <v>127.607</v>
      </c>
      <c r="J281">
        <v>0</v>
      </c>
      <c r="K281" s="100">
        <v>2.8000000000000001E-2</v>
      </c>
      <c r="L281" s="111">
        <v>1.1387163561076497E-2</v>
      </c>
      <c r="M281" s="115">
        <v>966</v>
      </c>
      <c r="N281" s="102">
        <v>1019</v>
      </c>
      <c r="O281" s="84"/>
    </row>
    <row r="282" spans="1:15" x14ac:dyDescent="0.3">
      <c r="A282" s="20" t="s">
        <v>516</v>
      </c>
      <c r="B282" s="66">
        <v>2</v>
      </c>
      <c r="C282" s="82" t="str">
        <f t="shared" si="4"/>
        <v>Knapsack</v>
      </c>
      <c r="D282" s="20">
        <v>5</v>
      </c>
      <c r="E282" s="20">
        <v>0.05</v>
      </c>
      <c r="F282" s="89" t="s">
        <v>0</v>
      </c>
      <c r="G282" s="89">
        <v>966</v>
      </c>
      <c r="H282" s="110">
        <v>0</v>
      </c>
      <c r="I282" s="118">
        <v>36.695799999999998</v>
      </c>
      <c r="J282">
        <v>0</v>
      </c>
      <c r="K282" s="100">
        <v>0.96299999999999997</v>
      </c>
      <c r="L282" s="111">
        <v>0</v>
      </c>
      <c r="M282" s="115">
        <v>966</v>
      </c>
      <c r="N282" s="102">
        <v>966</v>
      </c>
      <c r="O282" s="84"/>
    </row>
    <row r="283" spans="1:15" x14ac:dyDescent="0.3">
      <c r="A283" s="20" t="s">
        <v>516</v>
      </c>
      <c r="B283" s="20">
        <v>2</v>
      </c>
      <c r="C283" s="82" t="str">
        <f t="shared" si="4"/>
        <v>Knapsack</v>
      </c>
      <c r="D283" s="20">
        <v>5</v>
      </c>
      <c r="E283" s="20">
        <v>0.1</v>
      </c>
      <c r="F283" s="89" t="s">
        <v>0</v>
      </c>
      <c r="G283" s="89">
        <v>971</v>
      </c>
      <c r="H283" s="110">
        <v>5.175983436853002E-3</v>
      </c>
      <c r="I283" s="118">
        <v>51.563600000000001</v>
      </c>
      <c r="J283">
        <v>0</v>
      </c>
      <c r="K283" s="100">
        <v>0.998</v>
      </c>
      <c r="L283" s="111">
        <v>5.1759834368529933E-3</v>
      </c>
      <c r="M283" s="115">
        <v>966</v>
      </c>
      <c r="N283" s="102">
        <v>966</v>
      </c>
      <c r="O283" s="84"/>
    </row>
    <row r="284" spans="1:15" x14ac:dyDescent="0.3">
      <c r="A284" s="20" t="s">
        <v>516</v>
      </c>
      <c r="B284" s="66">
        <v>2</v>
      </c>
      <c r="C284" s="82" t="str">
        <f t="shared" si="4"/>
        <v>Knapsack</v>
      </c>
      <c r="D284" s="20">
        <v>5</v>
      </c>
      <c r="E284" s="20">
        <v>0.15</v>
      </c>
      <c r="F284" s="89" t="s">
        <v>0</v>
      </c>
      <c r="G284" s="89">
        <v>979</v>
      </c>
      <c r="H284" s="110">
        <v>1.0319917440660475E-2</v>
      </c>
      <c r="I284" s="118">
        <v>126.916</v>
      </c>
      <c r="J284">
        <v>0</v>
      </c>
      <c r="K284" s="100">
        <v>1</v>
      </c>
      <c r="L284" s="111">
        <v>1.3457556935817738E-2</v>
      </c>
      <c r="M284" s="115">
        <v>966</v>
      </c>
      <c r="N284" s="102">
        <v>969</v>
      </c>
      <c r="O284" s="84"/>
    </row>
    <row r="285" spans="1:15" x14ac:dyDescent="0.3">
      <c r="A285" s="20" t="s">
        <v>516</v>
      </c>
      <c r="B285" s="20">
        <v>2</v>
      </c>
      <c r="C285" s="82" t="str">
        <f t="shared" si="4"/>
        <v>Knapsack</v>
      </c>
      <c r="D285" s="20">
        <v>5</v>
      </c>
      <c r="E285" s="20">
        <v>0.2</v>
      </c>
      <c r="F285" s="89" t="s">
        <v>0</v>
      </c>
      <c r="G285" s="89">
        <v>986</v>
      </c>
      <c r="H285" s="110">
        <v>9.2118730808597744E-3</v>
      </c>
      <c r="I285" s="118">
        <v>1397.31</v>
      </c>
      <c r="J285">
        <v>0</v>
      </c>
      <c r="K285" s="100">
        <v>1</v>
      </c>
      <c r="L285" s="111">
        <v>2.0703933747411973E-2</v>
      </c>
      <c r="M285" s="115">
        <v>966</v>
      </c>
      <c r="N285" s="102">
        <v>977</v>
      </c>
      <c r="O285" s="84"/>
    </row>
    <row r="286" spans="1:15" x14ac:dyDescent="0.3">
      <c r="A286" s="20" t="s">
        <v>516</v>
      </c>
      <c r="B286" s="66">
        <v>2</v>
      </c>
      <c r="C286" s="82" t="str">
        <f t="shared" si="4"/>
        <v>Knapsack</v>
      </c>
      <c r="D286" s="20">
        <v>10</v>
      </c>
      <c r="E286" s="20">
        <v>0.05</v>
      </c>
      <c r="F286" s="89" t="s">
        <v>0</v>
      </c>
      <c r="G286" s="89">
        <v>971</v>
      </c>
      <c r="H286" s="110">
        <v>5.175983436853002E-3</v>
      </c>
      <c r="I286" s="118">
        <v>121.614</v>
      </c>
      <c r="J286">
        <v>0</v>
      </c>
      <c r="K286" s="100">
        <v>7.0999999999999994E-2</v>
      </c>
      <c r="L286" s="111">
        <v>5.1759834368529933E-3</v>
      </c>
      <c r="M286" s="115">
        <v>966</v>
      </c>
      <c r="N286" s="102">
        <v>966</v>
      </c>
      <c r="O286" s="84"/>
    </row>
    <row r="287" spans="1:15" x14ac:dyDescent="0.3">
      <c r="A287" s="20" t="s">
        <v>516</v>
      </c>
      <c r="B287" s="20">
        <v>2</v>
      </c>
      <c r="C287" s="82" t="str">
        <f t="shared" si="4"/>
        <v>Knapsack</v>
      </c>
      <c r="D287" s="20">
        <v>10</v>
      </c>
      <c r="E287" s="20">
        <v>0.1</v>
      </c>
      <c r="F287" s="89" t="s">
        <v>0</v>
      </c>
      <c r="G287" s="89">
        <v>988</v>
      </c>
      <c r="H287" s="110">
        <v>1.7507723995880537E-2</v>
      </c>
      <c r="I287" s="118">
        <v>157.68899999999999</v>
      </c>
      <c r="J287">
        <v>0</v>
      </c>
      <c r="K287" s="100">
        <v>1</v>
      </c>
      <c r="L287" s="111">
        <v>2.2774327122153215E-2</v>
      </c>
      <c r="M287" s="115">
        <v>966</v>
      </c>
      <c r="N287" s="102">
        <v>971</v>
      </c>
      <c r="O287" s="84"/>
    </row>
    <row r="288" spans="1:15" x14ac:dyDescent="0.3">
      <c r="A288" s="20" t="s">
        <v>516</v>
      </c>
      <c r="B288" s="66">
        <v>2</v>
      </c>
      <c r="C288" s="82" t="str">
        <f t="shared" si="4"/>
        <v>Knapsack</v>
      </c>
      <c r="D288" s="20">
        <v>10</v>
      </c>
      <c r="E288" s="20">
        <v>0.15</v>
      </c>
      <c r="F288" s="89" t="s">
        <v>0</v>
      </c>
      <c r="G288" s="89">
        <v>992</v>
      </c>
      <c r="H288" s="110">
        <v>1.3278855975485188E-2</v>
      </c>
      <c r="I288" s="118">
        <v>695.33799999999997</v>
      </c>
      <c r="J288">
        <v>0</v>
      </c>
      <c r="K288" s="100">
        <v>0.999</v>
      </c>
      <c r="L288" s="111">
        <v>2.6915113871635699E-2</v>
      </c>
      <c r="M288" s="115">
        <v>966</v>
      </c>
      <c r="N288" s="102">
        <v>979</v>
      </c>
      <c r="O288" s="84"/>
    </row>
    <row r="289" spans="1:15" x14ac:dyDescent="0.3">
      <c r="A289" s="20" t="s">
        <v>516</v>
      </c>
      <c r="B289" s="20">
        <v>2</v>
      </c>
      <c r="C289" s="82" t="str">
        <f t="shared" si="4"/>
        <v>Knapsack</v>
      </c>
      <c r="D289" s="20">
        <v>10</v>
      </c>
      <c r="E289" s="20">
        <v>0.2</v>
      </c>
      <c r="F289" s="89" t="s">
        <v>0</v>
      </c>
      <c r="G289" s="89">
        <v>1016</v>
      </c>
      <c r="H289" s="110">
        <v>3.0425963488843813E-2</v>
      </c>
      <c r="I289" s="118">
        <v>1773.71</v>
      </c>
      <c r="J289">
        <v>0</v>
      </c>
      <c r="K289" s="100">
        <v>0.997</v>
      </c>
      <c r="L289" s="111">
        <v>5.1759834368529933E-2</v>
      </c>
      <c r="M289" s="115">
        <v>966</v>
      </c>
      <c r="N289" s="102">
        <v>986</v>
      </c>
      <c r="O289" s="84"/>
    </row>
    <row r="290" spans="1:15" x14ac:dyDescent="0.3">
      <c r="A290" s="20" t="s">
        <v>516</v>
      </c>
      <c r="B290" s="66">
        <v>2</v>
      </c>
      <c r="C290" s="82" t="str">
        <f t="shared" si="4"/>
        <v>Knapsack</v>
      </c>
      <c r="D290" s="20">
        <v>25</v>
      </c>
      <c r="E290" s="20">
        <v>0.05</v>
      </c>
      <c r="F290" s="89" t="s">
        <v>0</v>
      </c>
      <c r="G290" s="89">
        <v>978</v>
      </c>
      <c r="H290" s="110">
        <v>7.2090628218331619E-3</v>
      </c>
      <c r="I290" s="118">
        <v>105.339</v>
      </c>
      <c r="J290">
        <v>0</v>
      </c>
      <c r="K290" s="100">
        <v>0.48</v>
      </c>
      <c r="L290" s="111">
        <v>1.2422360248447228E-2</v>
      </c>
      <c r="M290" s="115">
        <v>966</v>
      </c>
      <c r="N290" s="102">
        <v>971</v>
      </c>
      <c r="O290" s="84"/>
    </row>
    <row r="291" spans="1:15" x14ac:dyDescent="0.3">
      <c r="A291" s="20" t="s">
        <v>516</v>
      </c>
      <c r="B291" s="20">
        <v>2</v>
      </c>
      <c r="C291" s="82" t="str">
        <f t="shared" si="4"/>
        <v>Knapsack</v>
      </c>
      <c r="D291" s="20">
        <v>25</v>
      </c>
      <c r="E291" s="20">
        <v>0.1</v>
      </c>
      <c r="F291" s="89" t="s">
        <v>0</v>
      </c>
      <c r="G291" s="89">
        <v>988</v>
      </c>
      <c r="H291" s="110">
        <v>0</v>
      </c>
      <c r="I291" s="118">
        <v>493.40300000000002</v>
      </c>
      <c r="J291">
        <v>0</v>
      </c>
      <c r="K291" s="100">
        <v>0</v>
      </c>
      <c r="L291" s="111">
        <v>2.2774327122153215E-2</v>
      </c>
      <c r="M291" s="115">
        <v>966</v>
      </c>
      <c r="N291" s="102">
        <v>988</v>
      </c>
      <c r="O291" s="84"/>
    </row>
    <row r="292" spans="1:15" x14ac:dyDescent="0.3">
      <c r="A292" s="20" t="s">
        <v>516</v>
      </c>
      <c r="B292" s="66">
        <v>2</v>
      </c>
      <c r="C292" s="82" t="str">
        <f t="shared" si="4"/>
        <v>Knapsack</v>
      </c>
      <c r="D292" s="20">
        <v>25</v>
      </c>
      <c r="E292" s="20">
        <v>0.15</v>
      </c>
      <c r="F292" s="89" t="s">
        <v>0</v>
      </c>
      <c r="G292" s="89">
        <v>1025</v>
      </c>
      <c r="H292" s="110">
        <v>3.3266129032258063E-2</v>
      </c>
      <c r="I292" s="118">
        <v>1665.63</v>
      </c>
      <c r="J292">
        <v>0</v>
      </c>
      <c r="K292" s="100">
        <v>0.14099999999999999</v>
      </c>
      <c r="L292" s="111">
        <v>6.107660455486541E-2</v>
      </c>
      <c r="M292" s="115">
        <v>966</v>
      </c>
      <c r="N292" s="102">
        <v>992</v>
      </c>
      <c r="O292" s="84"/>
    </row>
    <row r="293" spans="1:15" x14ac:dyDescent="0.3">
      <c r="A293" s="20" t="s">
        <v>516</v>
      </c>
      <c r="B293" s="20">
        <v>2</v>
      </c>
      <c r="C293" s="82" t="str">
        <f t="shared" si="4"/>
        <v>Knapsack</v>
      </c>
      <c r="D293" s="20">
        <v>25</v>
      </c>
      <c r="E293" s="20">
        <v>0.2</v>
      </c>
      <c r="F293" s="89" t="s">
        <v>1</v>
      </c>
      <c r="G293" s="89" t="s">
        <v>46</v>
      </c>
      <c r="H293" s="110" t="s">
        <v>3</v>
      </c>
      <c r="I293" s="118">
        <v>60.025599999999997</v>
      </c>
      <c r="J293">
        <v>0</v>
      </c>
      <c r="K293" s="100">
        <v>9.5000000000000001E-2</v>
      </c>
      <c r="L293" s="111" t="s">
        <v>3</v>
      </c>
      <c r="M293" s="115">
        <v>966</v>
      </c>
      <c r="N293" s="102">
        <v>1016</v>
      </c>
      <c r="O293" s="84"/>
    </row>
    <row r="294" spans="1:15" x14ac:dyDescent="0.3">
      <c r="A294" s="20" t="s">
        <v>516</v>
      </c>
      <c r="B294" s="66">
        <v>2</v>
      </c>
      <c r="C294" s="82" t="str">
        <f t="shared" si="4"/>
        <v>Knapsack</v>
      </c>
      <c r="D294" s="20">
        <v>50</v>
      </c>
      <c r="E294" s="20">
        <v>0.05</v>
      </c>
      <c r="F294" s="89" t="s">
        <v>0</v>
      </c>
      <c r="G294" s="89">
        <v>988</v>
      </c>
      <c r="H294" s="110">
        <v>1.0224948875255624E-2</v>
      </c>
      <c r="I294" s="118">
        <v>44.006999999999998</v>
      </c>
      <c r="J294">
        <v>0</v>
      </c>
      <c r="K294" s="100">
        <v>0</v>
      </c>
      <c r="L294" s="111">
        <v>2.2774327122153215E-2</v>
      </c>
      <c r="M294" s="115">
        <v>966</v>
      </c>
      <c r="N294" s="102">
        <v>978</v>
      </c>
      <c r="O294" s="84"/>
    </row>
    <row r="295" spans="1:15" x14ac:dyDescent="0.3">
      <c r="A295" s="20" t="s">
        <v>516</v>
      </c>
      <c r="B295" s="20">
        <v>2</v>
      </c>
      <c r="C295" s="82" t="str">
        <f t="shared" si="4"/>
        <v>Knapsack</v>
      </c>
      <c r="D295" s="20">
        <v>50</v>
      </c>
      <c r="E295" s="20">
        <v>0.1</v>
      </c>
      <c r="F295" s="89" t="s">
        <v>0</v>
      </c>
      <c r="G295" s="89" t="s">
        <v>511</v>
      </c>
      <c r="H295" s="110" t="s">
        <v>3</v>
      </c>
      <c r="I295" s="118" t="s">
        <v>511</v>
      </c>
      <c r="J295">
        <v>0</v>
      </c>
      <c r="K295" s="100">
        <v>0</v>
      </c>
      <c r="L295" s="111" t="s">
        <v>3</v>
      </c>
      <c r="M295" s="115">
        <v>966</v>
      </c>
      <c r="N295" s="102">
        <v>988</v>
      </c>
      <c r="O295" s="84"/>
    </row>
    <row r="296" spans="1:15" x14ac:dyDescent="0.3">
      <c r="A296" s="20" t="s">
        <v>516</v>
      </c>
      <c r="B296" s="66">
        <v>2</v>
      </c>
      <c r="C296" s="82" t="str">
        <f t="shared" si="4"/>
        <v>Knapsack</v>
      </c>
      <c r="D296" s="20">
        <v>50</v>
      </c>
      <c r="E296" s="20">
        <v>0.15</v>
      </c>
      <c r="F296" s="89" t="s">
        <v>0</v>
      </c>
      <c r="G296" s="89" t="s">
        <v>511</v>
      </c>
      <c r="H296" s="110" t="s">
        <v>3</v>
      </c>
      <c r="I296" s="118" t="s">
        <v>511</v>
      </c>
      <c r="J296">
        <v>0</v>
      </c>
      <c r="K296" s="100">
        <v>0</v>
      </c>
      <c r="L296" s="111" t="s">
        <v>3</v>
      </c>
      <c r="M296" s="115">
        <v>966</v>
      </c>
      <c r="N296" s="102">
        <v>1020</v>
      </c>
      <c r="O296" s="84"/>
    </row>
    <row r="297" spans="1:15" x14ac:dyDescent="0.3">
      <c r="A297" s="20" t="s">
        <v>516</v>
      </c>
      <c r="B297" s="20">
        <v>2</v>
      </c>
      <c r="C297" s="82" t="str">
        <f t="shared" si="4"/>
        <v>Knapsack</v>
      </c>
      <c r="D297" s="20">
        <v>50</v>
      </c>
      <c r="E297" s="20">
        <v>0.2</v>
      </c>
      <c r="F297" s="89" t="s">
        <v>2</v>
      </c>
      <c r="G297" s="89" t="s">
        <v>511</v>
      </c>
      <c r="H297" s="110" t="s">
        <v>3</v>
      </c>
      <c r="I297" s="118" t="s">
        <v>511</v>
      </c>
      <c r="J297">
        <v>0</v>
      </c>
      <c r="K297" s="89"/>
      <c r="L297" s="111" t="s">
        <v>3</v>
      </c>
      <c r="M297" s="115">
        <v>966</v>
      </c>
      <c r="N297" s="102" t="s">
        <v>3</v>
      </c>
      <c r="O297" s="84"/>
    </row>
    <row r="298" spans="1:15" hidden="1" x14ac:dyDescent="0.3">
      <c r="A298" s="66" t="s">
        <v>516</v>
      </c>
      <c r="B298" s="66">
        <v>3</v>
      </c>
      <c r="C298" s="82" t="str">
        <f t="shared" si="4"/>
        <v>Factor Model</v>
      </c>
      <c r="D298" s="20">
        <v>0</v>
      </c>
      <c r="E298" s="20">
        <v>0.05</v>
      </c>
      <c r="F298" s="89" t="s">
        <v>0</v>
      </c>
      <c r="G298" s="89">
        <v>988</v>
      </c>
      <c r="H298" s="95">
        <v>0</v>
      </c>
      <c r="I298" s="118">
        <v>63.607599999999998</v>
      </c>
      <c r="J298">
        <v>0</v>
      </c>
      <c r="K298" s="100">
        <v>0</v>
      </c>
      <c r="L298" s="96">
        <v>2.2774327122153215E-2</v>
      </c>
      <c r="M298" s="115">
        <v>966</v>
      </c>
      <c r="N298" s="102">
        <v>988</v>
      </c>
      <c r="O298" s="84"/>
    </row>
    <row r="299" spans="1:15" hidden="1" x14ac:dyDescent="0.3">
      <c r="A299" s="20" t="s">
        <v>516</v>
      </c>
      <c r="B299" s="20">
        <v>3</v>
      </c>
      <c r="C299" s="82" t="str">
        <f t="shared" si="4"/>
        <v>Factor Model</v>
      </c>
      <c r="D299" s="20">
        <v>0</v>
      </c>
      <c r="E299" s="20">
        <v>0.1</v>
      </c>
      <c r="F299" s="89" t="s">
        <v>4</v>
      </c>
      <c r="G299" s="89" t="s">
        <v>511</v>
      </c>
      <c r="H299" s="95" t="s">
        <v>3</v>
      </c>
      <c r="I299" s="118" t="s">
        <v>511</v>
      </c>
      <c r="J299">
        <v>0</v>
      </c>
      <c r="K299" s="89"/>
      <c r="L299" s="96" t="s">
        <v>3</v>
      </c>
      <c r="M299" s="115">
        <v>966</v>
      </c>
      <c r="N299" s="102" t="s">
        <v>3</v>
      </c>
      <c r="O299" s="84"/>
    </row>
    <row r="300" spans="1:15" hidden="1" x14ac:dyDescent="0.3">
      <c r="A300" s="66" t="s">
        <v>516</v>
      </c>
      <c r="B300" s="66">
        <v>3</v>
      </c>
      <c r="C300" s="82" t="str">
        <f t="shared" si="4"/>
        <v>Factor Model</v>
      </c>
      <c r="D300" s="20">
        <v>0</v>
      </c>
      <c r="E300" s="20">
        <v>0.15</v>
      </c>
      <c r="F300" s="89" t="s">
        <v>4</v>
      </c>
      <c r="G300" s="89" t="s">
        <v>511</v>
      </c>
      <c r="H300" s="95" t="s">
        <v>3</v>
      </c>
      <c r="I300" s="118" t="s">
        <v>511</v>
      </c>
      <c r="J300">
        <v>0</v>
      </c>
      <c r="K300" s="89"/>
      <c r="L300" s="96" t="s">
        <v>3</v>
      </c>
      <c r="M300" s="115">
        <v>966</v>
      </c>
      <c r="N300" s="102" t="s">
        <v>3</v>
      </c>
      <c r="O300" s="84"/>
    </row>
    <row r="301" spans="1:15" hidden="1" x14ac:dyDescent="0.3">
      <c r="A301" s="20" t="s">
        <v>516</v>
      </c>
      <c r="B301" s="20">
        <v>3</v>
      </c>
      <c r="C301" s="82" t="str">
        <f t="shared" si="4"/>
        <v>Factor Model</v>
      </c>
      <c r="D301" s="20">
        <v>0</v>
      </c>
      <c r="E301" s="20">
        <v>0.2</v>
      </c>
      <c r="F301" s="89" t="s">
        <v>4</v>
      </c>
      <c r="G301" s="89" t="s">
        <v>511</v>
      </c>
      <c r="H301" s="95" t="s">
        <v>3</v>
      </c>
      <c r="I301" s="118" t="s">
        <v>511</v>
      </c>
      <c r="J301">
        <v>0</v>
      </c>
      <c r="K301" s="89"/>
      <c r="L301" s="96" t="s">
        <v>3</v>
      </c>
      <c r="M301" s="115">
        <v>966</v>
      </c>
      <c r="N301" s="102" t="s">
        <v>3</v>
      </c>
      <c r="O301" s="84"/>
    </row>
    <row r="302" spans="1:15" hidden="1" x14ac:dyDescent="0.3">
      <c r="A302" s="66" t="s">
        <v>516</v>
      </c>
      <c r="B302" s="66">
        <v>3</v>
      </c>
      <c r="C302" s="82" t="str">
        <f t="shared" si="4"/>
        <v>Factor Model</v>
      </c>
      <c r="D302" s="20">
        <v>10</v>
      </c>
      <c r="E302" s="20">
        <v>0.05</v>
      </c>
      <c r="F302" s="89" t="s">
        <v>0</v>
      </c>
      <c r="G302" s="89">
        <v>988</v>
      </c>
      <c r="H302" s="95">
        <v>0</v>
      </c>
      <c r="I302" s="118">
        <v>42.319400000000002</v>
      </c>
      <c r="J302">
        <v>0</v>
      </c>
      <c r="K302" s="100">
        <v>0</v>
      </c>
      <c r="L302" s="96">
        <v>2.2774327122153215E-2</v>
      </c>
      <c r="M302" s="115">
        <v>966</v>
      </c>
      <c r="N302" s="102">
        <v>988</v>
      </c>
      <c r="O302" s="84"/>
    </row>
    <row r="303" spans="1:15" hidden="1" x14ac:dyDescent="0.3">
      <c r="A303" s="20" t="s">
        <v>516</v>
      </c>
      <c r="B303" s="20">
        <v>3</v>
      </c>
      <c r="C303" s="82" t="str">
        <f t="shared" si="4"/>
        <v>Factor Model</v>
      </c>
      <c r="D303" s="20">
        <v>10</v>
      </c>
      <c r="E303" s="20">
        <v>0.1</v>
      </c>
      <c r="F303" s="89" t="s">
        <v>4</v>
      </c>
      <c r="G303" s="89" t="s">
        <v>511</v>
      </c>
      <c r="H303" s="95" t="s">
        <v>3</v>
      </c>
      <c r="I303" s="118" t="s">
        <v>511</v>
      </c>
      <c r="J303">
        <v>0</v>
      </c>
      <c r="K303" s="89"/>
      <c r="L303" s="96" t="s">
        <v>3</v>
      </c>
      <c r="M303" s="115">
        <v>966</v>
      </c>
      <c r="N303" s="102" t="s">
        <v>3</v>
      </c>
      <c r="O303" s="84"/>
    </row>
    <row r="304" spans="1:15" hidden="1" x14ac:dyDescent="0.3">
      <c r="A304" s="66" t="s">
        <v>516</v>
      </c>
      <c r="B304" s="66">
        <v>3</v>
      </c>
      <c r="C304" s="82" t="str">
        <f t="shared" si="4"/>
        <v>Factor Model</v>
      </c>
      <c r="D304" s="20">
        <v>10</v>
      </c>
      <c r="E304" s="20">
        <v>0.15</v>
      </c>
      <c r="F304" s="89" t="s">
        <v>4</v>
      </c>
      <c r="G304" s="89" t="s">
        <v>511</v>
      </c>
      <c r="H304" s="95" t="s">
        <v>3</v>
      </c>
      <c r="I304" s="118" t="s">
        <v>511</v>
      </c>
      <c r="J304">
        <v>0</v>
      </c>
      <c r="K304" s="89"/>
      <c r="L304" s="96" t="s">
        <v>3</v>
      </c>
      <c r="M304" s="115">
        <v>966</v>
      </c>
      <c r="N304" s="102" t="s">
        <v>3</v>
      </c>
      <c r="O304" s="84"/>
    </row>
    <row r="305" spans="1:15" hidden="1" x14ac:dyDescent="0.3">
      <c r="A305" s="20" t="s">
        <v>516</v>
      </c>
      <c r="B305" s="20">
        <v>3</v>
      </c>
      <c r="C305" s="82" t="str">
        <f t="shared" si="4"/>
        <v>Factor Model</v>
      </c>
      <c r="D305" s="20">
        <v>10</v>
      </c>
      <c r="E305" s="20">
        <v>0.2</v>
      </c>
      <c r="F305" s="89" t="s">
        <v>4</v>
      </c>
      <c r="G305" s="89" t="s">
        <v>511</v>
      </c>
      <c r="H305" s="95" t="s">
        <v>3</v>
      </c>
      <c r="I305" s="118" t="s">
        <v>511</v>
      </c>
      <c r="J305">
        <v>0</v>
      </c>
      <c r="K305" s="89"/>
      <c r="L305" s="96" t="s">
        <v>3</v>
      </c>
      <c r="M305" s="115">
        <v>966</v>
      </c>
      <c r="N305" s="102" t="s">
        <v>3</v>
      </c>
      <c r="O305" s="84"/>
    </row>
    <row r="306" spans="1:15" hidden="1" x14ac:dyDescent="0.3">
      <c r="A306" s="66" t="s">
        <v>516</v>
      </c>
      <c r="B306" s="66">
        <v>3</v>
      </c>
      <c r="C306" s="82" t="str">
        <f t="shared" si="4"/>
        <v>Factor Model</v>
      </c>
      <c r="D306" s="20">
        <v>25</v>
      </c>
      <c r="E306" s="20">
        <v>0.05</v>
      </c>
      <c r="F306" s="89" t="s">
        <v>0</v>
      </c>
      <c r="G306" s="89">
        <v>988</v>
      </c>
      <c r="H306" s="95">
        <v>0</v>
      </c>
      <c r="I306" s="118">
        <v>31.869199999999999</v>
      </c>
      <c r="J306">
        <v>0</v>
      </c>
      <c r="K306" s="100">
        <v>0</v>
      </c>
      <c r="L306" s="96">
        <v>2.2774327122153215E-2</v>
      </c>
      <c r="M306" s="115">
        <v>966</v>
      </c>
      <c r="N306" s="102">
        <v>988</v>
      </c>
      <c r="O306" s="84"/>
    </row>
    <row r="307" spans="1:15" hidden="1" x14ac:dyDescent="0.3">
      <c r="A307" s="20" t="s">
        <v>516</v>
      </c>
      <c r="B307" s="20">
        <v>3</v>
      </c>
      <c r="C307" s="82" t="str">
        <f t="shared" si="4"/>
        <v>Factor Model</v>
      </c>
      <c r="D307" s="20">
        <v>25</v>
      </c>
      <c r="E307" s="20">
        <v>0.1</v>
      </c>
      <c r="F307" s="89" t="s">
        <v>4</v>
      </c>
      <c r="G307" s="89" t="s">
        <v>511</v>
      </c>
      <c r="H307" s="95" t="s">
        <v>3</v>
      </c>
      <c r="I307" s="118" t="s">
        <v>511</v>
      </c>
      <c r="J307">
        <v>0</v>
      </c>
      <c r="K307" s="89"/>
      <c r="L307" s="96" t="s">
        <v>3</v>
      </c>
      <c r="M307" s="115">
        <v>966</v>
      </c>
      <c r="N307" s="102" t="s">
        <v>3</v>
      </c>
      <c r="O307" s="84"/>
    </row>
    <row r="308" spans="1:15" hidden="1" x14ac:dyDescent="0.3">
      <c r="A308" s="66" t="s">
        <v>516</v>
      </c>
      <c r="B308" s="66">
        <v>3</v>
      </c>
      <c r="C308" s="82" t="str">
        <f t="shared" si="4"/>
        <v>Factor Model</v>
      </c>
      <c r="D308" s="20">
        <v>25</v>
      </c>
      <c r="E308" s="20">
        <v>0.15</v>
      </c>
      <c r="F308" s="89" t="s">
        <v>4</v>
      </c>
      <c r="G308" s="89" t="s">
        <v>511</v>
      </c>
      <c r="H308" s="95" t="s">
        <v>3</v>
      </c>
      <c r="I308" s="118" t="s">
        <v>511</v>
      </c>
      <c r="J308">
        <v>0</v>
      </c>
      <c r="K308" s="89"/>
      <c r="L308" s="96" t="s">
        <v>3</v>
      </c>
      <c r="M308" s="115">
        <v>966</v>
      </c>
      <c r="N308" s="102" t="s">
        <v>3</v>
      </c>
      <c r="O308" s="84"/>
    </row>
    <row r="309" spans="1:15" hidden="1" x14ac:dyDescent="0.3">
      <c r="A309" s="20" t="s">
        <v>516</v>
      </c>
      <c r="B309" s="20">
        <v>3</v>
      </c>
      <c r="C309" s="82" t="str">
        <f t="shared" si="4"/>
        <v>Factor Model</v>
      </c>
      <c r="D309" s="20">
        <v>25</v>
      </c>
      <c r="E309" s="20">
        <v>0.2</v>
      </c>
      <c r="F309" s="89" t="s">
        <v>4</v>
      </c>
      <c r="G309" s="89" t="s">
        <v>511</v>
      </c>
      <c r="H309" s="95" t="s">
        <v>3</v>
      </c>
      <c r="I309" s="118" t="s">
        <v>511</v>
      </c>
      <c r="J309">
        <v>0</v>
      </c>
      <c r="K309" s="89"/>
      <c r="L309" s="96" t="s">
        <v>3</v>
      </c>
      <c r="M309" s="115">
        <v>966</v>
      </c>
      <c r="N309" s="102" t="s">
        <v>3</v>
      </c>
      <c r="O309" s="84"/>
    </row>
    <row r="310" spans="1:15" hidden="1" x14ac:dyDescent="0.3">
      <c r="A310" s="66" t="s">
        <v>516</v>
      </c>
      <c r="B310" s="66">
        <v>3</v>
      </c>
      <c r="C310" s="82" t="str">
        <f t="shared" si="4"/>
        <v>Factor Model</v>
      </c>
      <c r="D310" s="20">
        <v>50</v>
      </c>
      <c r="E310" s="20">
        <v>0.05</v>
      </c>
      <c r="F310" s="89" t="s">
        <v>0</v>
      </c>
      <c r="G310" s="89"/>
      <c r="H310" s="95" t="s">
        <v>3</v>
      </c>
      <c r="I310" s="118"/>
      <c r="J310">
        <v>0</v>
      </c>
      <c r="K310" s="100">
        <v>0</v>
      </c>
      <c r="L310" s="96">
        <v>-1</v>
      </c>
      <c r="M310" s="115">
        <v>966</v>
      </c>
      <c r="N310" s="102">
        <v>988</v>
      </c>
      <c r="O310" s="84"/>
    </row>
    <row r="311" spans="1:15" hidden="1" x14ac:dyDescent="0.3">
      <c r="A311" s="20" t="s">
        <v>516</v>
      </c>
      <c r="B311" s="20">
        <v>3</v>
      </c>
      <c r="C311" s="82" t="str">
        <f t="shared" si="4"/>
        <v>Factor Model</v>
      </c>
      <c r="D311" s="20">
        <v>50</v>
      </c>
      <c r="E311" s="20">
        <v>0.1</v>
      </c>
      <c r="F311" s="89" t="s">
        <v>4</v>
      </c>
      <c r="G311" s="89"/>
      <c r="H311" s="95" t="s">
        <v>3</v>
      </c>
      <c r="I311" s="118"/>
      <c r="J311">
        <v>0</v>
      </c>
      <c r="K311" s="89"/>
      <c r="L311" s="96">
        <v>-1</v>
      </c>
      <c r="M311" s="115">
        <v>966</v>
      </c>
      <c r="N311" s="102" t="s">
        <v>3</v>
      </c>
      <c r="O311" s="84"/>
    </row>
    <row r="312" spans="1:15" hidden="1" x14ac:dyDescent="0.3">
      <c r="A312" s="66" t="s">
        <v>516</v>
      </c>
      <c r="B312" s="66">
        <v>3</v>
      </c>
      <c r="C312" s="82" t="str">
        <f t="shared" si="4"/>
        <v>Factor Model</v>
      </c>
      <c r="D312" s="20">
        <v>50</v>
      </c>
      <c r="E312" s="20">
        <v>0.15</v>
      </c>
      <c r="F312" s="89" t="s">
        <v>4</v>
      </c>
      <c r="G312" s="89"/>
      <c r="H312" s="95" t="s">
        <v>3</v>
      </c>
      <c r="I312" s="118"/>
      <c r="J312">
        <v>0</v>
      </c>
      <c r="K312" s="89"/>
      <c r="L312" s="96">
        <v>-1</v>
      </c>
      <c r="M312" s="115">
        <v>966</v>
      </c>
      <c r="N312" s="102" t="s">
        <v>3</v>
      </c>
      <c r="O312" s="84"/>
    </row>
    <row r="313" spans="1:15" hidden="1" x14ac:dyDescent="0.3">
      <c r="A313" s="20" t="s">
        <v>516</v>
      </c>
      <c r="B313" s="20">
        <v>3</v>
      </c>
      <c r="C313" s="82" t="str">
        <f t="shared" si="4"/>
        <v>Factor Model</v>
      </c>
      <c r="D313" s="20">
        <v>50</v>
      </c>
      <c r="E313" s="20">
        <v>0.2</v>
      </c>
      <c r="F313" s="89" t="s">
        <v>4</v>
      </c>
      <c r="G313" s="89"/>
      <c r="H313" s="95" t="s">
        <v>3</v>
      </c>
      <c r="I313" s="118"/>
      <c r="J313">
        <v>0</v>
      </c>
      <c r="K313" s="89"/>
      <c r="L313" s="96">
        <v>-1</v>
      </c>
      <c r="M313" s="115">
        <v>966</v>
      </c>
      <c r="N313" s="102" t="s">
        <v>3</v>
      </c>
      <c r="O313" s="84"/>
    </row>
    <row r="314" spans="1:15" x14ac:dyDescent="0.3">
      <c r="A314" s="20" t="s">
        <v>535</v>
      </c>
      <c r="B314" s="66">
        <v>0</v>
      </c>
      <c r="C314" s="82" t="str">
        <f t="shared" si="4"/>
        <v>Deterministic</v>
      </c>
      <c r="D314" s="20">
        <v>0</v>
      </c>
      <c r="E314" s="20">
        <v>0.05</v>
      </c>
      <c r="F314" s="89" t="s">
        <v>0</v>
      </c>
      <c r="G314" s="89"/>
      <c r="H314" s="110" t="s">
        <v>3</v>
      </c>
      <c r="I314" s="118"/>
      <c r="J314">
        <v>0</v>
      </c>
      <c r="K314" s="100">
        <v>1</v>
      </c>
      <c r="L314" s="111">
        <v>-1</v>
      </c>
      <c r="M314" s="115">
        <v>751</v>
      </c>
      <c r="N314" s="102">
        <v>751</v>
      </c>
      <c r="O314" s="84"/>
    </row>
    <row r="315" spans="1:15" x14ac:dyDescent="0.3">
      <c r="A315" s="20" t="s">
        <v>535</v>
      </c>
      <c r="B315" s="20">
        <v>0</v>
      </c>
      <c r="C315" s="82" t="str">
        <f t="shared" si="4"/>
        <v>Deterministic</v>
      </c>
      <c r="D315" s="20">
        <v>0</v>
      </c>
      <c r="E315" s="20">
        <v>0.1</v>
      </c>
      <c r="F315" s="89" t="s">
        <v>0</v>
      </c>
      <c r="G315" s="89">
        <v>753</v>
      </c>
      <c r="H315" s="110">
        <v>2.6631158455392811E-3</v>
      </c>
      <c r="I315" s="118">
        <v>2.0827800000000001</v>
      </c>
      <c r="J315">
        <v>0</v>
      </c>
      <c r="K315" s="100">
        <v>1</v>
      </c>
      <c r="L315" s="111">
        <v>2.6631158455392434E-3</v>
      </c>
      <c r="M315" s="115">
        <v>751</v>
      </c>
      <c r="N315" s="102">
        <v>751</v>
      </c>
      <c r="O315" s="84"/>
    </row>
    <row r="316" spans="1:15" x14ac:dyDescent="0.3">
      <c r="A316" s="20" t="s">
        <v>535</v>
      </c>
      <c r="B316" s="66">
        <v>0</v>
      </c>
      <c r="C316" s="82" t="str">
        <f t="shared" si="4"/>
        <v>Deterministic</v>
      </c>
      <c r="D316" s="20">
        <v>0</v>
      </c>
      <c r="E316" s="20">
        <v>0.15</v>
      </c>
      <c r="F316" s="89" t="s">
        <v>0</v>
      </c>
      <c r="G316" s="89"/>
      <c r="H316" s="110" t="s">
        <v>3</v>
      </c>
      <c r="I316" s="118"/>
      <c r="J316">
        <v>0</v>
      </c>
      <c r="K316" s="100">
        <v>1</v>
      </c>
      <c r="L316" s="111">
        <v>-1</v>
      </c>
      <c r="M316" s="115">
        <v>751</v>
      </c>
      <c r="N316" s="102">
        <v>751</v>
      </c>
      <c r="O316" s="84"/>
    </row>
    <row r="317" spans="1:15" x14ac:dyDescent="0.3">
      <c r="A317" s="20" t="s">
        <v>535</v>
      </c>
      <c r="B317" s="20">
        <v>0</v>
      </c>
      <c r="C317" s="82" t="str">
        <f t="shared" si="4"/>
        <v>Deterministic</v>
      </c>
      <c r="D317" s="20">
        <v>0</v>
      </c>
      <c r="E317" s="20">
        <v>0.2</v>
      </c>
      <c r="F317" s="89" t="s">
        <v>0</v>
      </c>
      <c r="G317" s="89">
        <v>761</v>
      </c>
      <c r="H317" s="110">
        <v>1.3315579227696404E-2</v>
      </c>
      <c r="I317" s="118">
        <v>1.37093</v>
      </c>
      <c r="J317">
        <v>0</v>
      </c>
      <c r="K317" s="100">
        <v>1</v>
      </c>
      <c r="L317" s="111">
        <v>1.3315579227696439E-2</v>
      </c>
      <c r="M317" s="115">
        <v>751</v>
      </c>
      <c r="N317" s="102">
        <v>751</v>
      </c>
      <c r="O317" s="84"/>
    </row>
    <row r="318" spans="1:15" x14ac:dyDescent="0.3">
      <c r="A318" s="20" t="s">
        <v>535</v>
      </c>
      <c r="B318" s="66">
        <v>1</v>
      </c>
      <c r="C318" s="82" t="str">
        <f t="shared" si="4"/>
        <v>Cardinality-constrained</v>
      </c>
      <c r="D318" s="20">
        <v>5</v>
      </c>
      <c r="E318" s="20">
        <v>0.05</v>
      </c>
      <c r="F318" s="89" t="s">
        <v>0</v>
      </c>
      <c r="G318" s="89"/>
      <c r="H318" s="110" t="s">
        <v>3</v>
      </c>
      <c r="I318" s="118"/>
      <c r="J318">
        <v>0</v>
      </c>
      <c r="K318" s="100">
        <v>1</v>
      </c>
      <c r="L318" s="111">
        <v>-1</v>
      </c>
      <c r="M318" s="115">
        <v>751</v>
      </c>
      <c r="N318" s="102">
        <v>753</v>
      </c>
      <c r="O318" s="84"/>
    </row>
    <row r="319" spans="1:15" x14ac:dyDescent="0.3">
      <c r="A319" s="20" t="s">
        <v>535</v>
      </c>
      <c r="B319" s="20">
        <v>1</v>
      </c>
      <c r="C319" s="82" t="str">
        <f t="shared" si="4"/>
        <v>Cardinality-constrained</v>
      </c>
      <c r="D319" s="20">
        <v>5</v>
      </c>
      <c r="E319" s="20">
        <v>0.1</v>
      </c>
      <c r="F319" s="89" t="s">
        <v>0</v>
      </c>
      <c r="G319" s="89"/>
      <c r="H319" s="110" t="s">
        <v>3</v>
      </c>
      <c r="I319" s="118"/>
      <c r="J319">
        <v>0</v>
      </c>
      <c r="K319" s="100">
        <v>1</v>
      </c>
      <c r="L319" s="111">
        <v>-1</v>
      </c>
      <c r="M319" s="115">
        <v>751</v>
      </c>
      <c r="N319" s="102">
        <v>753</v>
      </c>
      <c r="O319" s="84"/>
    </row>
    <row r="320" spans="1:15" x14ac:dyDescent="0.3">
      <c r="A320" s="20" t="s">
        <v>535</v>
      </c>
      <c r="B320" s="66">
        <v>1</v>
      </c>
      <c r="C320" s="82" t="str">
        <f t="shared" si="4"/>
        <v>Cardinality-constrained</v>
      </c>
      <c r="D320" s="20">
        <v>5</v>
      </c>
      <c r="E320" s="20">
        <v>0.15</v>
      </c>
      <c r="F320" s="89" t="s">
        <v>0</v>
      </c>
      <c r="G320" s="89">
        <v>761</v>
      </c>
      <c r="H320" s="110">
        <v>0</v>
      </c>
      <c r="I320" s="118">
        <v>0.91961800000000005</v>
      </c>
      <c r="J320">
        <v>0</v>
      </c>
      <c r="K320" s="100">
        <v>1</v>
      </c>
      <c r="L320" s="111">
        <v>1.3315579227696439E-2</v>
      </c>
      <c r="M320" s="115">
        <v>751</v>
      </c>
      <c r="N320" s="102">
        <v>761</v>
      </c>
      <c r="O320" s="84"/>
    </row>
    <row r="321" spans="1:15" x14ac:dyDescent="0.3">
      <c r="A321" s="20" t="s">
        <v>535</v>
      </c>
      <c r="B321" s="20">
        <v>1</v>
      </c>
      <c r="C321" s="82" t="str">
        <f t="shared" si="4"/>
        <v>Cardinality-constrained</v>
      </c>
      <c r="D321" s="20">
        <v>5</v>
      </c>
      <c r="E321" s="20">
        <v>0.2</v>
      </c>
      <c r="F321" s="89" t="s">
        <v>0</v>
      </c>
      <c r="G321" s="89">
        <v>761</v>
      </c>
      <c r="H321" s="110">
        <v>0</v>
      </c>
      <c r="I321" s="118">
        <v>9.8098299999999998</v>
      </c>
      <c r="J321">
        <v>0</v>
      </c>
      <c r="K321" s="100">
        <v>1</v>
      </c>
      <c r="L321" s="111">
        <v>1.3315579227696439E-2</v>
      </c>
      <c r="M321" s="115">
        <v>751</v>
      </c>
      <c r="N321" s="102">
        <v>761</v>
      </c>
      <c r="O321" s="84"/>
    </row>
    <row r="322" spans="1:15" x14ac:dyDescent="0.3">
      <c r="A322" s="20" t="s">
        <v>535</v>
      </c>
      <c r="B322" s="66">
        <v>1</v>
      </c>
      <c r="C322" s="82" t="str">
        <f t="shared" ref="C322:C385" si="5">IF(B322=0,"Deterministic",IF(B322=1,"Cardinality-constrained",IF(B322=2,"Knapsack","Factor Model")))</f>
        <v>Cardinality-constrained</v>
      </c>
      <c r="D322" s="20">
        <v>10</v>
      </c>
      <c r="E322" s="20">
        <v>0.05</v>
      </c>
      <c r="F322" s="89" t="s">
        <v>0</v>
      </c>
      <c r="G322" s="89">
        <v>761</v>
      </c>
      <c r="H322" s="110">
        <v>1.0624169986719787E-2</v>
      </c>
      <c r="I322" s="118">
        <v>2.9607899999999998</v>
      </c>
      <c r="J322">
        <v>0</v>
      </c>
      <c r="K322" s="100">
        <v>1</v>
      </c>
      <c r="L322" s="111">
        <v>1.3315579227696439E-2</v>
      </c>
      <c r="M322" s="115">
        <v>751</v>
      </c>
      <c r="N322" s="102">
        <v>753</v>
      </c>
      <c r="O322" s="84"/>
    </row>
    <row r="323" spans="1:15" x14ac:dyDescent="0.3">
      <c r="A323" s="20" t="s">
        <v>535</v>
      </c>
      <c r="B323" s="20">
        <v>1</v>
      </c>
      <c r="C323" s="82" t="str">
        <f t="shared" si="5"/>
        <v>Cardinality-constrained</v>
      </c>
      <c r="D323" s="20">
        <v>10</v>
      </c>
      <c r="E323" s="20">
        <v>0.1</v>
      </c>
      <c r="F323" s="89" t="s">
        <v>0</v>
      </c>
      <c r="G323" s="89">
        <v>775</v>
      </c>
      <c r="H323" s="110">
        <v>2.9216467463479414E-2</v>
      </c>
      <c r="I323" s="118">
        <v>2.6712799999999999</v>
      </c>
      <c r="J323">
        <v>0</v>
      </c>
      <c r="K323" s="100">
        <v>1</v>
      </c>
      <c r="L323" s="111">
        <v>3.1957390146471365E-2</v>
      </c>
      <c r="M323" s="115">
        <v>751</v>
      </c>
      <c r="N323" s="102">
        <v>753</v>
      </c>
      <c r="O323" s="84"/>
    </row>
    <row r="324" spans="1:15" x14ac:dyDescent="0.3">
      <c r="A324" s="20" t="s">
        <v>535</v>
      </c>
      <c r="B324" s="66">
        <v>1</v>
      </c>
      <c r="C324" s="82" t="str">
        <f t="shared" si="5"/>
        <v>Cardinality-constrained</v>
      </c>
      <c r="D324" s="20">
        <v>10</v>
      </c>
      <c r="E324" s="20">
        <v>0.15</v>
      </c>
      <c r="F324" s="89" t="s">
        <v>0</v>
      </c>
      <c r="G324" s="89">
        <v>777</v>
      </c>
      <c r="H324" s="110">
        <v>2.1024967148488831E-2</v>
      </c>
      <c r="I324" s="118">
        <v>119.932</v>
      </c>
      <c r="J324">
        <v>0</v>
      </c>
      <c r="K324" s="100">
        <v>1</v>
      </c>
      <c r="L324" s="111">
        <v>3.4620505992010608E-2</v>
      </c>
      <c r="M324" s="115">
        <v>751</v>
      </c>
      <c r="N324" s="102">
        <v>761</v>
      </c>
      <c r="O324" s="84"/>
    </row>
    <row r="325" spans="1:15" x14ac:dyDescent="0.3">
      <c r="A325" s="20" t="s">
        <v>535</v>
      </c>
      <c r="B325" s="20">
        <v>1</v>
      </c>
      <c r="C325" s="82" t="str">
        <f t="shared" si="5"/>
        <v>Cardinality-constrained</v>
      </c>
      <c r="D325" s="20">
        <v>10</v>
      </c>
      <c r="E325" s="20">
        <v>0.2</v>
      </c>
      <c r="F325" s="89" t="s">
        <v>0</v>
      </c>
      <c r="G325" s="89">
        <v>785</v>
      </c>
      <c r="H325" s="110">
        <v>3.1537450722733243E-2</v>
      </c>
      <c r="I325" s="118">
        <v>9.1530500000000004</v>
      </c>
      <c r="J325">
        <v>0</v>
      </c>
      <c r="K325" s="100">
        <v>1</v>
      </c>
      <c r="L325" s="111">
        <v>4.5272969374167804E-2</v>
      </c>
      <c r="M325" s="115">
        <v>751</v>
      </c>
      <c r="N325" s="102">
        <v>761</v>
      </c>
      <c r="O325" s="84"/>
    </row>
    <row r="326" spans="1:15" x14ac:dyDescent="0.3">
      <c r="A326" s="20" t="s">
        <v>535</v>
      </c>
      <c r="B326" s="66">
        <v>1</v>
      </c>
      <c r="C326" s="82" t="str">
        <f t="shared" si="5"/>
        <v>Cardinality-constrained</v>
      </c>
      <c r="D326" s="20">
        <v>25</v>
      </c>
      <c r="E326" s="20">
        <v>0.05</v>
      </c>
      <c r="F326" s="89" t="s">
        <v>0</v>
      </c>
      <c r="G326" s="89">
        <v>769</v>
      </c>
      <c r="H326" s="110">
        <v>1.0512483574244415E-2</v>
      </c>
      <c r="I326" s="118">
        <v>3.73637</v>
      </c>
      <c r="J326">
        <v>0</v>
      </c>
      <c r="K326" s="100">
        <v>7.8E-2</v>
      </c>
      <c r="L326" s="111">
        <v>2.3968042609853635E-2</v>
      </c>
      <c r="M326" s="115">
        <v>751</v>
      </c>
      <c r="N326" s="102">
        <v>761</v>
      </c>
      <c r="O326" s="84"/>
    </row>
    <row r="327" spans="1:15" x14ac:dyDescent="0.3">
      <c r="A327" s="20" t="s">
        <v>535</v>
      </c>
      <c r="B327" s="20">
        <v>1</v>
      </c>
      <c r="C327" s="82" t="str">
        <f t="shared" si="5"/>
        <v>Cardinality-constrained</v>
      </c>
      <c r="D327" s="20">
        <v>25</v>
      </c>
      <c r="E327" s="20">
        <v>0.1</v>
      </c>
      <c r="F327" s="89" t="s">
        <v>0</v>
      </c>
      <c r="G327" s="89">
        <v>777</v>
      </c>
      <c r="H327" s="110">
        <v>2.5806451612903226E-3</v>
      </c>
      <c r="I327" s="118">
        <v>8.3189899999999994</v>
      </c>
      <c r="J327">
        <v>0</v>
      </c>
      <c r="K327" s="100">
        <v>0.39400000000000002</v>
      </c>
      <c r="L327" s="111">
        <v>3.4620505992010608E-2</v>
      </c>
      <c r="M327" s="115">
        <v>751</v>
      </c>
      <c r="N327" s="102">
        <v>775</v>
      </c>
      <c r="O327" s="84"/>
    </row>
    <row r="328" spans="1:15" x14ac:dyDescent="0.3">
      <c r="A328" s="20" t="s">
        <v>535</v>
      </c>
      <c r="B328" s="66">
        <v>1</v>
      </c>
      <c r="C328" s="82" t="str">
        <f t="shared" si="5"/>
        <v>Cardinality-constrained</v>
      </c>
      <c r="D328" s="20">
        <v>25</v>
      </c>
      <c r="E328" s="20">
        <v>0.15</v>
      </c>
      <c r="F328" s="89" t="s">
        <v>1</v>
      </c>
      <c r="G328" s="89">
        <v>785</v>
      </c>
      <c r="H328" s="110">
        <v>1.0296010296010296E-2</v>
      </c>
      <c r="I328" s="118">
        <v>7.33988</v>
      </c>
      <c r="J328">
        <v>0</v>
      </c>
      <c r="K328" s="100">
        <v>0.94599999999999995</v>
      </c>
      <c r="L328" s="111">
        <v>4.5272969374167804E-2</v>
      </c>
      <c r="M328" s="115">
        <v>751</v>
      </c>
      <c r="N328" s="102">
        <v>777</v>
      </c>
      <c r="O328" s="84"/>
    </row>
    <row r="329" spans="1:15" x14ac:dyDescent="0.3">
      <c r="A329" s="20" t="s">
        <v>535</v>
      </c>
      <c r="B329" s="20">
        <v>1</v>
      </c>
      <c r="C329" s="82" t="str">
        <f t="shared" si="5"/>
        <v>Cardinality-constrained</v>
      </c>
      <c r="D329" s="20">
        <v>25</v>
      </c>
      <c r="E329" s="20">
        <v>0.2</v>
      </c>
      <c r="F329" s="89" t="s">
        <v>1</v>
      </c>
      <c r="G329" s="89">
        <v>816</v>
      </c>
      <c r="H329" s="110">
        <v>3.949044585987261E-2</v>
      </c>
      <c r="I329" s="118">
        <v>35.393900000000002</v>
      </c>
      <c r="J329">
        <v>0</v>
      </c>
      <c r="K329" s="100">
        <v>0.85599999999999998</v>
      </c>
      <c r="L329" s="111">
        <v>8.6551264980026632E-2</v>
      </c>
      <c r="M329" s="115">
        <v>751</v>
      </c>
      <c r="N329" s="102">
        <v>785</v>
      </c>
      <c r="O329" s="84"/>
    </row>
    <row r="330" spans="1:15" x14ac:dyDescent="0.3">
      <c r="A330" s="20" t="s">
        <v>535</v>
      </c>
      <c r="B330" s="66">
        <v>1</v>
      </c>
      <c r="C330" s="82" t="str">
        <f t="shared" si="5"/>
        <v>Cardinality-constrained</v>
      </c>
      <c r="D330" s="20">
        <v>50</v>
      </c>
      <c r="E330" s="20">
        <v>0.05</v>
      </c>
      <c r="F330" s="89" t="s">
        <v>0</v>
      </c>
      <c r="G330" s="89"/>
      <c r="H330" s="110" t="s">
        <v>3</v>
      </c>
      <c r="I330" s="118"/>
      <c r="J330">
        <v>0</v>
      </c>
      <c r="K330" s="100">
        <v>2.1999999999999999E-2</v>
      </c>
      <c r="L330" s="111">
        <v>-1</v>
      </c>
      <c r="M330" s="115">
        <v>751</v>
      </c>
      <c r="N330" s="102">
        <v>769</v>
      </c>
      <c r="O330" s="84"/>
    </row>
    <row r="331" spans="1:15" x14ac:dyDescent="0.3">
      <c r="A331" s="20" t="s">
        <v>535</v>
      </c>
      <c r="B331" s="20">
        <v>1</v>
      </c>
      <c r="C331" s="82" t="str">
        <f t="shared" si="5"/>
        <v>Cardinality-constrained</v>
      </c>
      <c r="D331" s="20">
        <v>50</v>
      </c>
      <c r="E331" s="20">
        <v>0.1</v>
      </c>
      <c r="F331" s="89" t="s">
        <v>1</v>
      </c>
      <c r="G331" s="89">
        <v>753</v>
      </c>
      <c r="H331" s="110">
        <v>-3.0888030888030889E-2</v>
      </c>
      <c r="I331" s="118">
        <v>1.54437</v>
      </c>
      <c r="J331">
        <v>0</v>
      </c>
      <c r="K331" s="100">
        <v>0.11</v>
      </c>
      <c r="L331" s="111">
        <v>2.6631158455392434E-3</v>
      </c>
      <c r="M331" s="115">
        <v>751</v>
      </c>
      <c r="N331" s="102">
        <v>777</v>
      </c>
      <c r="O331" s="84"/>
    </row>
    <row r="332" spans="1:15" x14ac:dyDescent="0.3">
      <c r="A332" s="20" t="s">
        <v>535</v>
      </c>
      <c r="B332" s="66">
        <v>1</v>
      </c>
      <c r="C332" s="82" t="str">
        <f t="shared" si="5"/>
        <v>Cardinality-constrained</v>
      </c>
      <c r="D332" s="20">
        <v>50</v>
      </c>
      <c r="E332" s="20">
        <v>0.15</v>
      </c>
      <c r="F332" s="89" t="s">
        <v>0</v>
      </c>
      <c r="G332" s="89">
        <v>761</v>
      </c>
      <c r="H332" s="110">
        <v>-3.0573248407643312E-2</v>
      </c>
      <c r="I332" s="118">
        <v>1.0547800000000001</v>
      </c>
      <c r="J332">
        <v>0</v>
      </c>
      <c r="K332" s="100">
        <v>3.5000000000000003E-2</v>
      </c>
      <c r="L332" s="111">
        <v>1.3315579227696439E-2</v>
      </c>
      <c r="M332" s="115">
        <v>751</v>
      </c>
      <c r="N332" s="102">
        <v>785</v>
      </c>
      <c r="O332" s="84"/>
    </row>
    <row r="333" spans="1:15" x14ac:dyDescent="0.3">
      <c r="A333" s="20" t="s">
        <v>535</v>
      </c>
      <c r="B333" s="20">
        <v>1</v>
      </c>
      <c r="C333" s="82" t="str">
        <f t="shared" si="5"/>
        <v>Cardinality-constrained</v>
      </c>
      <c r="D333" s="20">
        <v>50</v>
      </c>
      <c r="E333" s="20">
        <v>0.2</v>
      </c>
      <c r="F333" s="89" t="s">
        <v>0</v>
      </c>
      <c r="G333" s="89">
        <v>761</v>
      </c>
      <c r="H333" s="110">
        <v>-6.7401960784313722E-2</v>
      </c>
      <c r="I333" s="118">
        <v>8.6455099999999998</v>
      </c>
      <c r="J333">
        <v>0</v>
      </c>
      <c r="K333" s="100">
        <v>5.3999999999999999E-2</v>
      </c>
      <c r="L333" s="111">
        <v>1.3315579227696439E-2</v>
      </c>
      <c r="M333" s="115">
        <v>751</v>
      </c>
      <c r="N333" s="102">
        <v>816</v>
      </c>
      <c r="O333" s="84"/>
    </row>
    <row r="334" spans="1:15" x14ac:dyDescent="0.3">
      <c r="A334" s="20" t="s">
        <v>535</v>
      </c>
      <c r="B334" s="66">
        <v>2</v>
      </c>
      <c r="C334" s="82" t="str">
        <f t="shared" si="5"/>
        <v>Knapsack</v>
      </c>
      <c r="D334" s="20">
        <v>5</v>
      </c>
      <c r="E334" s="20">
        <v>0.05</v>
      </c>
      <c r="F334" s="89" t="s">
        <v>0</v>
      </c>
      <c r="G334" s="89">
        <v>753</v>
      </c>
      <c r="H334" s="110">
        <v>0</v>
      </c>
      <c r="I334" s="118">
        <v>1.1820999999999999</v>
      </c>
      <c r="J334">
        <v>0</v>
      </c>
      <c r="K334" s="100">
        <v>1</v>
      </c>
      <c r="L334" s="111">
        <v>2.6631158455392434E-3</v>
      </c>
      <c r="M334" s="115">
        <v>751</v>
      </c>
      <c r="N334" s="102">
        <v>753</v>
      </c>
      <c r="O334" s="84"/>
    </row>
    <row r="335" spans="1:15" x14ac:dyDescent="0.3">
      <c r="A335" s="20" t="s">
        <v>535</v>
      </c>
      <c r="B335" s="20">
        <v>2</v>
      </c>
      <c r="C335" s="82" t="str">
        <f t="shared" si="5"/>
        <v>Knapsack</v>
      </c>
      <c r="D335" s="20">
        <v>5</v>
      </c>
      <c r="E335" s="20">
        <v>0.1</v>
      </c>
      <c r="F335" s="89" t="s">
        <v>0</v>
      </c>
      <c r="G335" s="89">
        <v>761</v>
      </c>
      <c r="H335" s="110">
        <v>1.0624169986719787E-2</v>
      </c>
      <c r="I335" s="118">
        <v>1.1933499999999999</v>
      </c>
      <c r="J335">
        <v>0</v>
      </c>
      <c r="K335" s="100">
        <v>1</v>
      </c>
      <c r="L335" s="111">
        <v>1.3315579227696439E-2</v>
      </c>
      <c r="M335" s="115">
        <v>751</v>
      </c>
      <c r="N335" s="102">
        <v>753</v>
      </c>
      <c r="O335" s="84"/>
    </row>
    <row r="336" spans="1:15" x14ac:dyDescent="0.3">
      <c r="A336" s="20" t="s">
        <v>535</v>
      </c>
      <c r="B336" s="66">
        <v>2</v>
      </c>
      <c r="C336" s="82" t="str">
        <f t="shared" si="5"/>
        <v>Knapsack</v>
      </c>
      <c r="D336" s="20">
        <v>5</v>
      </c>
      <c r="E336" s="20">
        <v>0.15</v>
      </c>
      <c r="F336" s="89" t="s">
        <v>0</v>
      </c>
      <c r="G336" s="89">
        <v>765</v>
      </c>
      <c r="H336" s="110">
        <v>5.2562417871222077E-3</v>
      </c>
      <c r="I336" s="118">
        <v>7.3436899999999996</v>
      </c>
      <c r="J336">
        <v>0</v>
      </c>
      <c r="K336" s="100">
        <v>1</v>
      </c>
      <c r="L336" s="111">
        <v>1.8641810918774926E-2</v>
      </c>
      <c r="M336" s="115">
        <v>751</v>
      </c>
      <c r="N336" s="102">
        <v>761</v>
      </c>
      <c r="O336" s="84"/>
    </row>
    <row r="337" spans="1:15" x14ac:dyDescent="0.3">
      <c r="A337" s="20" t="s">
        <v>535</v>
      </c>
      <c r="B337" s="20">
        <v>2</v>
      </c>
      <c r="C337" s="82" t="str">
        <f t="shared" si="5"/>
        <v>Knapsack</v>
      </c>
      <c r="D337" s="20">
        <v>5</v>
      </c>
      <c r="E337" s="20">
        <v>0.2</v>
      </c>
      <c r="F337" s="89" t="s">
        <v>0</v>
      </c>
      <c r="G337" s="89">
        <v>766</v>
      </c>
      <c r="H337" s="110">
        <v>6.5703022339027592E-3</v>
      </c>
      <c r="I337" s="118">
        <v>12.2578</v>
      </c>
      <c r="J337">
        <v>0</v>
      </c>
      <c r="K337" s="100">
        <v>1</v>
      </c>
      <c r="L337" s="111">
        <v>1.9973368841544659E-2</v>
      </c>
      <c r="M337" s="115">
        <v>751</v>
      </c>
      <c r="N337" s="102">
        <v>761</v>
      </c>
      <c r="O337" s="84"/>
    </row>
    <row r="338" spans="1:15" x14ac:dyDescent="0.3">
      <c r="A338" s="20" t="s">
        <v>535</v>
      </c>
      <c r="B338" s="66">
        <v>2</v>
      </c>
      <c r="C338" s="82" t="str">
        <f t="shared" si="5"/>
        <v>Knapsack</v>
      </c>
      <c r="D338" s="20">
        <v>10</v>
      </c>
      <c r="E338" s="20">
        <v>0.05</v>
      </c>
      <c r="F338" s="89" t="s">
        <v>0</v>
      </c>
      <c r="G338" s="89">
        <v>761</v>
      </c>
      <c r="H338" s="110">
        <v>1.0624169986719787E-2</v>
      </c>
      <c r="I338" s="118">
        <v>4.5123499999999996</v>
      </c>
      <c r="J338">
        <v>0</v>
      </c>
      <c r="K338" s="100">
        <v>0.96</v>
      </c>
      <c r="L338" s="111">
        <v>1.3315579227696439E-2</v>
      </c>
      <c r="M338" s="115">
        <v>751</v>
      </c>
      <c r="N338" s="102">
        <v>753</v>
      </c>
      <c r="O338" s="84"/>
    </row>
    <row r="339" spans="1:15" x14ac:dyDescent="0.3">
      <c r="A339" s="20" t="s">
        <v>535</v>
      </c>
      <c r="B339" s="20">
        <v>2</v>
      </c>
      <c r="C339" s="82" t="str">
        <f t="shared" si="5"/>
        <v>Knapsack</v>
      </c>
      <c r="D339" s="20">
        <v>10</v>
      </c>
      <c r="E339" s="20">
        <v>0.1</v>
      </c>
      <c r="F339" s="89" t="s">
        <v>0</v>
      </c>
      <c r="G339" s="89">
        <v>775</v>
      </c>
      <c r="H339" s="110">
        <v>1.8396846254927726E-2</v>
      </c>
      <c r="I339" s="118">
        <v>2.7496900000000002</v>
      </c>
      <c r="J339">
        <v>0</v>
      </c>
      <c r="K339" s="100">
        <v>0.996</v>
      </c>
      <c r="L339" s="111">
        <v>3.1957390146471365E-2</v>
      </c>
      <c r="M339" s="115">
        <v>751</v>
      </c>
      <c r="N339" s="102">
        <v>761</v>
      </c>
      <c r="O339" s="84"/>
    </row>
    <row r="340" spans="1:15" x14ac:dyDescent="0.3">
      <c r="A340" s="20" t="s">
        <v>535</v>
      </c>
      <c r="B340" s="66">
        <v>2</v>
      </c>
      <c r="C340" s="82" t="str">
        <f t="shared" si="5"/>
        <v>Knapsack</v>
      </c>
      <c r="D340" s="20">
        <v>10</v>
      </c>
      <c r="E340" s="20">
        <v>0.15</v>
      </c>
      <c r="F340" s="89" t="s">
        <v>0</v>
      </c>
      <c r="G340" s="89">
        <v>776</v>
      </c>
      <c r="H340" s="110">
        <v>1.4379084967320261E-2</v>
      </c>
      <c r="I340" s="118">
        <v>19.901900000000001</v>
      </c>
      <c r="J340">
        <v>0</v>
      </c>
      <c r="K340" s="100">
        <v>0.996</v>
      </c>
      <c r="L340" s="111">
        <v>3.3288948069241098E-2</v>
      </c>
      <c r="M340" s="115">
        <v>751</v>
      </c>
      <c r="N340" s="102">
        <v>765</v>
      </c>
      <c r="O340" s="84"/>
    </row>
    <row r="341" spans="1:15" x14ac:dyDescent="0.3">
      <c r="A341" s="20" t="s">
        <v>535</v>
      </c>
      <c r="B341" s="20">
        <v>2</v>
      </c>
      <c r="C341" s="82" t="str">
        <f t="shared" si="5"/>
        <v>Knapsack</v>
      </c>
      <c r="D341" s="20">
        <v>10</v>
      </c>
      <c r="E341" s="20">
        <v>0.2</v>
      </c>
      <c r="F341" s="89" t="s">
        <v>0</v>
      </c>
      <c r="G341" s="89">
        <v>797</v>
      </c>
      <c r="H341" s="110">
        <v>4.0469973890339427E-2</v>
      </c>
      <c r="I341" s="118">
        <v>3.8862899999999998</v>
      </c>
      <c r="J341">
        <v>0</v>
      </c>
      <c r="K341" s="100">
        <v>1</v>
      </c>
      <c r="L341" s="111">
        <v>6.1251664447403487E-2</v>
      </c>
      <c r="M341" s="115">
        <v>751</v>
      </c>
      <c r="N341" s="102">
        <v>766</v>
      </c>
      <c r="O341" s="84"/>
    </row>
    <row r="342" spans="1:15" x14ac:dyDescent="0.3">
      <c r="A342" s="20" t="s">
        <v>535</v>
      </c>
      <c r="B342" s="66">
        <v>2</v>
      </c>
      <c r="C342" s="82" t="str">
        <f t="shared" si="5"/>
        <v>Knapsack</v>
      </c>
      <c r="D342" s="20">
        <v>25</v>
      </c>
      <c r="E342" s="20">
        <v>0.05</v>
      </c>
      <c r="F342" s="89" t="s">
        <v>0</v>
      </c>
      <c r="G342" s="89">
        <v>765</v>
      </c>
      <c r="H342" s="110">
        <v>5.2562417871222077E-3</v>
      </c>
      <c r="I342" s="118">
        <v>23.183399999999999</v>
      </c>
      <c r="J342">
        <v>0</v>
      </c>
      <c r="K342" s="100">
        <v>7.8E-2</v>
      </c>
      <c r="L342" s="111">
        <v>1.8641810918774926E-2</v>
      </c>
      <c r="M342" s="115">
        <v>751</v>
      </c>
      <c r="N342" s="102">
        <v>761</v>
      </c>
      <c r="O342" s="84"/>
    </row>
    <row r="343" spans="1:15" x14ac:dyDescent="0.3">
      <c r="A343" s="20" t="s">
        <v>535</v>
      </c>
      <c r="B343" s="20">
        <v>2</v>
      </c>
      <c r="C343" s="82" t="str">
        <f t="shared" si="5"/>
        <v>Knapsack</v>
      </c>
      <c r="D343" s="20">
        <v>25</v>
      </c>
      <c r="E343" s="20">
        <v>0.1</v>
      </c>
      <c r="F343" s="89" t="s">
        <v>0</v>
      </c>
      <c r="G343" s="89">
        <v>779</v>
      </c>
      <c r="H343" s="110">
        <v>5.1612903225806452E-3</v>
      </c>
      <c r="I343" s="118">
        <v>3.8244400000000001</v>
      </c>
      <c r="J343">
        <v>0</v>
      </c>
      <c r="K343" s="100">
        <v>0.39400000000000002</v>
      </c>
      <c r="L343" s="111">
        <v>3.7283621837549852E-2</v>
      </c>
      <c r="M343" s="115">
        <v>751</v>
      </c>
      <c r="N343" s="102">
        <v>775</v>
      </c>
      <c r="O343" s="84"/>
    </row>
    <row r="344" spans="1:15" x14ac:dyDescent="0.3">
      <c r="A344" s="20" t="s">
        <v>535</v>
      </c>
      <c r="B344" s="66">
        <v>2</v>
      </c>
      <c r="C344" s="82" t="str">
        <f t="shared" si="5"/>
        <v>Knapsack</v>
      </c>
      <c r="D344" s="20">
        <v>25</v>
      </c>
      <c r="E344" s="20">
        <v>0.15</v>
      </c>
      <c r="F344" s="89" t="s">
        <v>0</v>
      </c>
      <c r="G344" s="89">
        <v>810</v>
      </c>
      <c r="H344" s="110">
        <v>4.3814432989690719E-2</v>
      </c>
      <c r="I344" s="118">
        <v>15.7278</v>
      </c>
      <c r="J344">
        <v>0</v>
      </c>
      <c r="K344" s="100">
        <v>0.96599999999999997</v>
      </c>
      <c r="L344" s="111">
        <v>7.856191744340868E-2</v>
      </c>
      <c r="M344" s="115">
        <v>751</v>
      </c>
      <c r="N344" s="102">
        <v>776</v>
      </c>
      <c r="O344" s="84"/>
    </row>
    <row r="345" spans="1:15" x14ac:dyDescent="0.3">
      <c r="A345" s="20" t="s">
        <v>535</v>
      </c>
      <c r="B345" s="20">
        <v>2</v>
      </c>
      <c r="C345" s="82" t="str">
        <f t="shared" si="5"/>
        <v>Knapsack</v>
      </c>
      <c r="D345" s="20">
        <v>25</v>
      </c>
      <c r="E345" s="20">
        <v>0.2</v>
      </c>
      <c r="F345" s="89" t="s">
        <v>0</v>
      </c>
      <c r="G345" s="89">
        <v>812</v>
      </c>
      <c r="H345" s="110">
        <v>1.8820577164366373E-2</v>
      </c>
      <c r="I345" s="118">
        <v>36.809199999999997</v>
      </c>
      <c r="J345">
        <v>0</v>
      </c>
      <c r="K345" s="100">
        <v>0.54100000000000004</v>
      </c>
      <c r="L345" s="111">
        <v>8.1225033288948145E-2</v>
      </c>
      <c r="M345" s="115">
        <v>751</v>
      </c>
      <c r="N345" s="102">
        <v>797</v>
      </c>
      <c r="O345" s="84"/>
    </row>
    <row r="346" spans="1:15" x14ac:dyDescent="0.3">
      <c r="A346" s="20" t="s">
        <v>535</v>
      </c>
      <c r="B346" s="66">
        <v>2</v>
      </c>
      <c r="C346" s="82" t="str">
        <f t="shared" si="5"/>
        <v>Knapsack</v>
      </c>
      <c r="D346" s="20">
        <v>50</v>
      </c>
      <c r="E346" s="20">
        <v>0.05</v>
      </c>
      <c r="F346" s="89" t="s">
        <v>0</v>
      </c>
      <c r="G346" s="89">
        <v>785</v>
      </c>
      <c r="H346" s="110">
        <v>2.6143790849673203E-2</v>
      </c>
      <c r="I346" s="118">
        <v>2.9723099999999998</v>
      </c>
      <c r="J346">
        <v>0</v>
      </c>
      <c r="K346" s="100">
        <v>6.4000000000000001E-2</v>
      </c>
      <c r="L346" s="111">
        <v>4.5272969374167804E-2</v>
      </c>
      <c r="M346" s="115">
        <v>751</v>
      </c>
      <c r="N346" s="102">
        <v>765</v>
      </c>
      <c r="O346" s="84"/>
    </row>
    <row r="347" spans="1:15" x14ac:dyDescent="0.3">
      <c r="A347" s="20" t="s">
        <v>535</v>
      </c>
      <c r="B347" s="20">
        <v>2</v>
      </c>
      <c r="C347" s="82" t="str">
        <f t="shared" si="5"/>
        <v>Knapsack</v>
      </c>
      <c r="D347" s="20">
        <v>50</v>
      </c>
      <c r="E347" s="20">
        <v>0.1</v>
      </c>
      <c r="F347" s="89" t="s">
        <v>0</v>
      </c>
      <c r="G347" s="89" t="s">
        <v>511</v>
      </c>
      <c r="H347" s="110" t="s">
        <v>3</v>
      </c>
      <c r="I347" s="118" t="s">
        <v>511</v>
      </c>
      <c r="J347">
        <v>0</v>
      </c>
      <c r="K347" s="100">
        <v>0.01</v>
      </c>
      <c r="L347" s="111" t="s">
        <v>3</v>
      </c>
      <c r="M347" s="115">
        <v>751</v>
      </c>
      <c r="N347" s="102">
        <v>779</v>
      </c>
      <c r="O347" s="84"/>
    </row>
    <row r="348" spans="1:15" x14ac:dyDescent="0.3">
      <c r="A348" s="20" t="s">
        <v>535</v>
      </c>
      <c r="B348" s="66">
        <v>2</v>
      </c>
      <c r="C348" s="82" t="str">
        <f t="shared" si="5"/>
        <v>Knapsack</v>
      </c>
      <c r="D348" s="20">
        <v>50</v>
      </c>
      <c r="E348" s="20">
        <v>0.15</v>
      </c>
      <c r="F348" s="89" t="s">
        <v>0</v>
      </c>
      <c r="G348" s="89" t="s">
        <v>511</v>
      </c>
      <c r="H348" s="110" t="s">
        <v>3</v>
      </c>
      <c r="I348" s="118" t="s">
        <v>511</v>
      </c>
      <c r="J348">
        <v>0</v>
      </c>
      <c r="K348" s="100">
        <v>4.0000000000000001E-3</v>
      </c>
      <c r="L348" s="111" t="s">
        <v>3</v>
      </c>
      <c r="M348" s="115">
        <v>751</v>
      </c>
      <c r="N348" s="102">
        <v>810</v>
      </c>
      <c r="O348" s="84"/>
    </row>
    <row r="349" spans="1:15" x14ac:dyDescent="0.3">
      <c r="A349" s="20" t="s">
        <v>535</v>
      </c>
      <c r="B349" s="20">
        <v>2</v>
      </c>
      <c r="C349" s="82" t="str">
        <f t="shared" si="5"/>
        <v>Knapsack</v>
      </c>
      <c r="D349" s="20">
        <v>50</v>
      </c>
      <c r="E349" s="20">
        <v>0.2</v>
      </c>
      <c r="F349" s="89" t="s">
        <v>0</v>
      </c>
      <c r="G349" s="89" t="s">
        <v>511</v>
      </c>
      <c r="H349" s="110" t="s">
        <v>3</v>
      </c>
      <c r="I349" s="118" t="s">
        <v>511</v>
      </c>
      <c r="J349">
        <v>0</v>
      </c>
      <c r="K349" s="100">
        <v>0.34599999999999997</v>
      </c>
      <c r="L349" s="111" t="s">
        <v>3</v>
      </c>
      <c r="M349" s="115">
        <v>751</v>
      </c>
      <c r="N349" s="102">
        <v>812</v>
      </c>
      <c r="O349" s="84"/>
    </row>
    <row r="350" spans="1:15" hidden="1" x14ac:dyDescent="0.3">
      <c r="A350" s="66" t="s">
        <v>535</v>
      </c>
      <c r="B350" s="66">
        <v>3</v>
      </c>
      <c r="C350" s="82" t="str">
        <f t="shared" si="5"/>
        <v>Factor Model</v>
      </c>
      <c r="D350" s="20">
        <v>0</v>
      </c>
      <c r="E350" s="20">
        <v>0.05</v>
      </c>
      <c r="F350" s="89" t="s">
        <v>0</v>
      </c>
      <c r="G350" s="89">
        <v>785</v>
      </c>
      <c r="H350" s="95">
        <v>0</v>
      </c>
      <c r="I350" s="118">
        <v>14.824299999999999</v>
      </c>
      <c r="J350">
        <v>0</v>
      </c>
      <c r="K350" s="100">
        <v>0</v>
      </c>
      <c r="L350" s="96">
        <v>4.5272969374167804E-2</v>
      </c>
      <c r="M350" s="115">
        <v>751</v>
      </c>
      <c r="N350" s="102">
        <v>785</v>
      </c>
      <c r="O350" s="84"/>
    </row>
    <row r="351" spans="1:15" hidden="1" x14ac:dyDescent="0.3">
      <c r="A351" s="20" t="s">
        <v>535</v>
      </c>
      <c r="B351" s="20">
        <v>3</v>
      </c>
      <c r="C351" s="82" t="str">
        <f t="shared" si="5"/>
        <v>Factor Model</v>
      </c>
      <c r="D351" s="20">
        <v>0</v>
      </c>
      <c r="E351" s="20">
        <v>0.1</v>
      </c>
      <c r="F351" s="89" t="s">
        <v>4</v>
      </c>
      <c r="G351" s="89" t="s">
        <v>511</v>
      </c>
      <c r="H351" s="95" t="s">
        <v>3</v>
      </c>
      <c r="I351" s="118" t="s">
        <v>511</v>
      </c>
      <c r="J351">
        <v>0</v>
      </c>
      <c r="K351" s="89"/>
      <c r="L351" s="96" t="s">
        <v>3</v>
      </c>
      <c r="M351" s="115">
        <v>751</v>
      </c>
      <c r="N351" s="102" t="s">
        <v>3</v>
      </c>
      <c r="O351" s="84"/>
    </row>
    <row r="352" spans="1:15" hidden="1" x14ac:dyDescent="0.3">
      <c r="A352" s="66" t="s">
        <v>535</v>
      </c>
      <c r="B352" s="66">
        <v>3</v>
      </c>
      <c r="C352" s="82" t="str">
        <f t="shared" si="5"/>
        <v>Factor Model</v>
      </c>
      <c r="D352" s="20">
        <v>0</v>
      </c>
      <c r="E352" s="20">
        <v>0.15</v>
      </c>
      <c r="F352" s="89" t="s">
        <v>4</v>
      </c>
      <c r="G352" s="89" t="s">
        <v>511</v>
      </c>
      <c r="H352" s="95" t="s">
        <v>3</v>
      </c>
      <c r="I352" s="118" t="s">
        <v>511</v>
      </c>
      <c r="J352">
        <v>0</v>
      </c>
      <c r="K352" s="89"/>
      <c r="L352" s="96" t="s">
        <v>3</v>
      </c>
      <c r="M352" s="115">
        <v>751</v>
      </c>
      <c r="N352" s="102" t="s">
        <v>3</v>
      </c>
      <c r="O352" s="84"/>
    </row>
    <row r="353" spans="1:15" hidden="1" x14ac:dyDescent="0.3">
      <c r="A353" s="20" t="s">
        <v>535</v>
      </c>
      <c r="B353" s="20">
        <v>3</v>
      </c>
      <c r="C353" s="82" t="str">
        <f t="shared" si="5"/>
        <v>Factor Model</v>
      </c>
      <c r="D353" s="20">
        <v>0</v>
      </c>
      <c r="E353" s="20">
        <v>0.2</v>
      </c>
      <c r="F353" s="89" t="s">
        <v>4</v>
      </c>
      <c r="G353" s="89" t="s">
        <v>511</v>
      </c>
      <c r="H353" s="95" t="s">
        <v>3</v>
      </c>
      <c r="I353" s="118" t="s">
        <v>511</v>
      </c>
      <c r="J353">
        <v>0</v>
      </c>
      <c r="K353" s="89"/>
      <c r="L353" s="96" t="s">
        <v>3</v>
      </c>
      <c r="M353" s="115">
        <v>751</v>
      </c>
      <c r="N353" s="102" t="s">
        <v>3</v>
      </c>
      <c r="O353" s="84"/>
    </row>
    <row r="354" spans="1:15" hidden="1" x14ac:dyDescent="0.3">
      <c r="A354" s="66" t="s">
        <v>535</v>
      </c>
      <c r="B354" s="66">
        <v>3</v>
      </c>
      <c r="C354" s="82" t="str">
        <f t="shared" si="5"/>
        <v>Factor Model</v>
      </c>
      <c r="D354" s="20">
        <v>10</v>
      </c>
      <c r="E354" s="20">
        <v>0.05</v>
      </c>
      <c r="F354" s="89" t="s">
        <v>0</v>
      </c>
      <c r="G354" s="89">
        <v>785</v>
      </c>
      <c r="H354" s="95">
        <v>0</v>
      </c>
      <c r="I354" s="118">
        <v>1.54735</v>
      </c>
      <c r="J354">
        <v>0</v>
      </c>
      <c r="K354" s="100">
        <v>0</v>
      </c>
      <c r="L354" s="96">
        <v>4.5272969374167804E-2</v>
      </c>
      <c r="M354" s="115">
        <v>751</v>
      </c>
      <c r="N354" s="102">
        <v>785</v>
      </c>
      <c r="O354" s="84"/>
    </row>
    <row r="355" spans="1:15" hidden="1" x14ac:dyDescent="0.3">
      <c r="A355" s="20" t="s">
        <v>535</v>
      </c>
      <c r="B355" s="20">
        <v>3</v>
      </c>
      <c r="C355" s="82" t="str">
        <f t="shared" si="5"/>
        <v>Factor Model</v>
      </c>
      <c r="D355" s="20">
        <v>10</v>
      </c>
      <c r="E355" s="20">
        <v>0.1</v>
      </c>
      <c r="F355" s="89" t="s">
        <v>4</v>
      </c>
      <c r="G355" s="89" t="s">
        <v>511</v>
      </c>
      <c r="H355" s="95" t="s">
        <v>3</v>
      </c>
      <c r="I355" s="118" t="s">
        <v>511</v>
      </c>
      <c r="J355">
        <v>0</v>
      </c>
      <c r="K355" s="89"/>
      <c r="L355" s="96" t="s">
        <v>3</v>
      </c>
      <c r="M355" s="115">
        <v>751</v>
      </c>
      <c r="N355" s="102" t="s">
        <v>3</v>
      </c>
      <c r="O355" s="84"/>
    </row>
    <row r="356" spans="1:15" hidden="1" x14ac:dyDescent="0.3">
      <c r="A356" s="66" t="s">
        <v>535</v>
      </c>
      <c r="B356" s="66">
        <v>3</v>
      </c>
      <c r="C356" s="82" t="str">
        <f t="shared" si="5"/>
        <v>Factor Model</v>
      </c>
      <c r="D356" s="20">
        <v>10</v>
      </c>
      <c r="E356" s="20">
        <v>0.15</v>
      </c>
      <c r="F356" s="89" t="s">
        <v>4</v>
      </c>
      <c r="G356" s="89" t="s">
        <v>511</v>
      </c>
      <c r="H356" s="95" t="s">
        <v>3</v>
      </c>
      <c r="I356" s="118" t="s">
        <v>511</v>
      </c>
      <c r="J356">
        <v>0</v>
      </c>
      <c r="K356" s="89"/>
      <c r="L356" s="96" t="s">
        <v>3</v>
      </c>
      <c r="M356" s="115">
        <v>751</v>
      </c>
      <c r="N356" s="102" t="s">
        <v>3</v>
      </c>
      <c r="O356" s="84"/>
    </row>
    <row r="357" spans="1:15" hidden="1" x14ac:dyDescent="0.3">
      <c r="A357" s="20" t="s">
        <v>535</v>
      </c>
      <c r="B357" s="20">
        <v>3</v>
      </c>
      <c r="C357" s="82" t="str">
        <f t="shared" si="5"/>
        <v>Factor Model</v>
      </c>
      <c r="D357" s="20">
        <v>10</v>
      </c>
      <c r="E357" s="20">
        <v>0.2</v>
      </c>
      <c r="F357" s="89" t="s">
        <v>4</v>
      </c>
      <c r="G357" s="89" t="s">
        <v>511</v>
      </c>
      <c r="H357" s="95" t="s">
        <v>3</v>
      </c>
      <c r="I357" s="118" t="s">
        <v>511</v>
      </c>
      <c r="J357">
        <v>0</v>
      </c>
      <c r="K357" s="89"/>
      <c r="L357" s="96" t="s">
        <v>3</v>
      </c>
      <c r="M357" s="115">
        <v>751</v>
      </c>
      <c r="N357" s="102" t="s">
        <v>3</v>
      </c>
      <c r="O357" s="84"/>
    </row>
    <row r="358" spans="1:15" hidden="1" x14ac:dyDescent="0.3">
      <c r="A358" s="66" t="s">
        <v>535</v>
      </c>
      <c r="B358" s="66">
        <v>3</v>
      </c>
      <c r="C358" s="82" t="str">
        <f t="shared" si="5"/>
        <v>Factor Model</v>
      </c>
      <c r="D358" s="20">
        <v>25</v>
      </c>
      <c r="E358" s="20">
        <v>0.05</v>
      </c>
      <c r="F358" s="89" t="s">
        <v>0</v>
      </c>
      <c r="G358" s="89">
        <v>785</v>
      </c>
      <c r="H358" s="95">
        <v>0</v>
      </c>
      <c r="I358" s="118">
        <v>1.9638500000000001</v>
      </c>
      <c r="J358">
        <v>0</v>
      </c>
      <c r="K358" s="100">
        <v>0</v>
      </c>
      <c r="L358" s="96">
        <v>4.5272969374167804E-2</v>
      </c>
      <c r="M358" s="115">
        <v>751</v>
      </c>
      <c r="N358" s="102">
        <v>785</v>
      </c>
      <c r="O358" s="84"/>
    </row>
    <row r="359" spans="1:15" hidden="1" x14ac:dyDescent="0.3">
      <c r="A359" s="20" t="s">
        <v>535</v>
      </c>
      <c r="B359" s="20">
        <v>3</v>
      </c>
      <c r="C359" s="82" t="str">
        <f t="shared" si="5"/>
        <v>Factor Model</v>
      </c>
      <c r="D359" s="20">
        <v>25</v>
      </c>
      <c r="E359" s="20">
        <v>0.1</v>
      </c>
      <c r="F359" s="89" t="s">
        <v>4</v>
      </c>
      <c r="G359" s="89" t="s">
        <v>511</v>
      </c>
      <c r="H359" s="95" t="s">
        <v>3</v>
      </c>
      <c r="I359" s="118" t="s">
        <v>511</v>
      </c>
      <c r="J359">
        <v>0</v>
      </c>
      <c r="K359" s="89"/>
      <c r="L359" s="96" t="s">
        <v>3</v>
      </c>
      <c r="M359" s="115">
        <v>751</v>
      </c>
      <c r="N359" s="102" t="s">
        <v>3</v>
      </c>
      <c r="O359" s="84"/>
    </row>
    <row r="360" spans="1:15" hidden="1" x14ac:dyDescent="0.3">
      <c r="A360" s="66" t="s">
        <v>535</v>
      </c>
      <c r="B360" s="66">
        <v>3</v>
      </c>
      <c r="C360" s="82" t="str">
        <f t="shared" si="5"/>
        <v>Factor Model</v>
      </c>
      <c r="D360" s="20">
        <v>25</v>
      </c>
      <c r="E360" s="20">
        <v>0.15</v>
      </c>
      <c r="F360" s="89" t="s">
        <v>4</v>
      </c>
      <c r="G360" s="89" t="s">
        <v>511</v>
      </c>
      <c r="H360" s="95" t="s">
        <v>3</v>
      </c>
      <c r="I360" s="118" t="s">
        <v>511</v>
      </c>
      <c r="J360">
        <v>0</v>
      </c>
      <c r="K360" s="89"/>
      <c r="L360" s="96" t="s">
        <v>3</v>
      </c>
      <c r="M360" s="115">
        <v>751</v>
      </c>
      <c r="N360" s="102" t="s">
        <v>3</v>
      </c>
      <c r="O360" s="84"/>
    </row>
    <row r="361" spans="1:15" hidden="1" x14ac:dyDescent="0.3">
      <c r="A361" s="20" t="s">
        <v>535</v>
      </c>
      <c r="B361" s="20">
        <v>3</v>
      </c>
      <c r="C361" s="82" t="str">
        <f t="shared" si="5"/>
        <v>Factor Model</v>
      </c>
      <c r="D361" s="20">
        <v>25</v>
      </c>
      <c r="E361" s="20">
        <v>0.2</v>
      </c>
      <c r="F361" s="89" t="s">
        <v>4</v>
      </c>
      <c r="G361" s="89" t="s">
        <v>511</v>
      </c>
      <c r="H361" s="95" t="s">
        <v>3</v>
      </c>
      <c r="I361" s="118" t="s">
        <v>511</v>
      </c>
      <c r="J361">
        <v>0</v>
      </c>
      <c r="K361" s="89"/>
      <c r="L361" s="96" t="s">
        <v>3</v>
      </c>
      <c r="M361" s="115">
        <v>751</v>
      </c>
      <c r="N361" s="102" t="s">
        <v>3</v>
      </c>
      <c r="O361" s="84"/>
    </row>
    <row r="362" spans="1:15" hidden="1" x14ac:dyDescent="0.3">
      <c r="A362" s="66" t="s">
        <v>535</v>
      </c>
      <c r="B362" s="66">
        <v>3</v>
      </c>
      <c r="C362" s="82" t="str">
        <f t="shared" si="5"/>
        <v>Factor Model</v>
      </c>
      <c r="D362" s="20">
        <v>50</v>
      </c>
      <c r="E362" s="20">
        <v>0.05</v>
      </c>
      <c r="F362" s="89" t="s">
        <v>0</v>
      </c>
      <c r="G362" s="89">
        <v>1026</v>
      </c>
      <c r="H362" s="95">
        <v>0.30700636942675158</v>
      </c>
      <c r="I362" s="118">
        <v>2.5264899999999999</v>
      </c>
      <c r="J362">
        <v>0</v>
      </c>
      <c r="K362" s="100">
        <v>0</v>
      </c>
      <c r="L362" s="96">
        <v>0.36617842876165119</v>
      </c>
      <c r="M362" s="115">
        <v>751</v>
      </c>
      <c r="N362" s="102">
        <v>785</v>
      </c>
      <c r="O362" s="84"/>
    </row>
    <row r="363" spans="1:15" hidden="1" x14ac:dyDescent="0.3">
      <c r="A363" s="20" t="s">
        <v>535</v>
      </c>
      <c r="B363" s="20">
        <v>3</v>
      </c>
      <c r="C363" s="82" t="str">
        <f t="shared" si="5"/>
        <v>Factor Model</v>
      </c>
      <c r="D363" s="20">
        <v>50</v>
      </c>
      <c r="E363" s="20">
        <v>0.1</v>
      </c>
      <c r="F363" s="89" t="s">
        <v>4</v>
      </c>
      <c r="G363" s="89">
        <v>1026</v>
      </c>
      <c r="H363" s="95" t="s">
        <v>3</v>
      </c>
      <c r="I363" s="118">
        <v>3.8683900000000002</v>
      </c>
      <c r="J363">
        <v>0</v>
      </c>
      <c r="K363" s="89"/>
      <c r="L363" s="96">
        <v>0.36617842876165119</v>
      </c>
      <c r="M363" s="115">
        <v>751</v>
      </c>
      <c r="N363" s="102" t="s">
        <v>3</v>
      </c>
      <c r="O363" s="84"/>
    </row>
    <row r="364" spans="1:15" hidden="1" x14ac:dyDescent="0.3">
      <c r="A364" s="66" t="s">
        <v>535</v>
      </c>
      <c r="B364" s="66">
        <v>3</v>
      </c>
      <c r="C364" s="82" t="str">
        <f t="shared" si="5"/>
        <v>Factor Model</v>
      </c>
      <c r="D364" s="20">
        <v>50</v>
      </c>
      <c r="E364" s="20">
        <v>0.15</v>
      </c>
      <c r="F364" s="89" t="s">
        <v>4</v>
      </c>
      <c r="G364" s="89">
        <v>1026</v>
      </c>
      <c r="H364" s="95" t="s">
        <v>3</v>
      </c>
      <c r="I364" s="118">
        <v>7.2703899999999999</v>
      </c>
      <c r="J364">
        <v>0</v>
      </c>
      <c r="K364" s="89"/>
      <c r="L364" s="96">
        <v>0.36617842876165119</v>
      </c>
      <c r="M364" s="115">
        <v>751</v>
      </c>
      <c r="N364" s="102" t="s">
        <v>3</v>
      </c>
      <c r="O364" s="84"/>
    </row>
    <row r="365" spans="1:15" hidden="1" x14ac:dyDescent="0.3">
      <c r="A365" s="20" t="s">
        <v>535</v>
      </c>
      <c r="B365" s="20">
        <v>3</v>
      </c>
      <c r="C365" s="82" t="str">
        <f t="shared" si="5"/>
        <v>Factor Model</v>
      </c>
      <c r="D365" s="20">
        <v>50</v>
      </c>
      <c r="E365" s="20">
        <v>0.2</v>
      </c>
      <c r="F365" s="89" t="s">
        <v>4</v>
      </c>
      <c r="G365" s="89">
        <v>1026</v>
      </c>
      <c r="H365" s="95" t="s">
        <v>3</v>
      </c>
      <c r="I365" s="118">
        <v>4.0547800000000001</v>
      </c>
      <c r="J365">
        <v>0</v>
      </c>
      <c r="K365" s="89"/>
      <c r="L365" s="96">
        <v>0.36617842876165119</v>
      </c>
      <c r="M365" s="115">
        <v>751</v>
      </c>
      <c r="N365" s="102" t="s">
        <v>3</v>
      </c>
      <c r="O365" s="84"/>
    </row>
    <row r="366" spans="1:15" x14ac:dyDescent="0.3">
      <c r="A366" s="20" t="s">
        <v>533</v>
      </c>
      <c r="B366" s="66">
        <v>0</v>
      </c>
      <c r="C366" s="82" t="str">
        <f t="shared" si="5"/>
        <v>Deterministic</v>
      </c>
      <c r="D366" s="20">
        <v>0</v>
      </c>
      <c r="E366" s="20">
        <v>0.05</v>
      </c>
      <c r="F366" s="89" t="s">
        <v>0</v>
      </c>
      <c r="G366" s="89">
        <v>1026</v>
      </c>
      <c r="H366" s="110">
        <v>0</v>
      </c>
      <c r="I366" s="118">
        <v>14.306900000000001</v>
      </c>
      <c r="J366">
        <v>0</v>
      </c>
      <c r="K366" s="100">
        <v>1</v>
      </c>
      <c r="L366" s="111">
        <v>0</v>
      </c>
      <c r="M366" s="115">
        <v>1026</v>
      </c>
      <c r="N366" s="102">
        <v>1026</v>
      </c>
      <c r="O366" s="84"/>
    </row>
    <row r="367" spans="1:15" x14ac:dyDescent="0.3">
      <c r="A367" s="20" t="s">
        <v>533</v>
      </c>
      <c r="B367" s="20">
        <v>0</v>
      </c>
      <c r="C367" s="82" t="str">
        <f t="shared" si="5"/>
        <v>Deterministic</v>
      </c>
      <c r="D367" s="20">
        <v>0</v>
      </c>
      <c r="E367" s="20">
        <v>0.1</v>
      </c>
      <c r="F367" s="89" t="s">
        <v>0</v>
      </c>
      <c r="G367" s="89">
        <v>1027</v>
      </c>
      <c r="H367" s="110">
        <v>9.7465886939571145E-4</v>
      </c>
      <c r="I367" s="118">
        <v>30.539899999999999</v>
      </c>
      <c r="J367">
        <v>0</v>
      </c>
      <c r="K367" s="100">
        <v>1</v>
      </c>
      <c r="L367" s="111">
        <v>9.746588693957392E-4</v>
      </c>
      <c r="M367" s="115">
        <v>1026</v>
      </c>
      <c r="N367" s="102">
        <v>1026</v>
      </c>
      <c r="O367" s="84"/>
    </row>
    <row r="368" spans="1:15" x14ac:dyDescent="0.3">
      <c r="A368" s="20" t="s">
        <v>533</v>
      </c>
      <c r="B368" s="66">
        <v>0</v>
      </c>
      <c r="C368" s="82" t="str">
        <f t="shared" si="5"/>
        <v>Deterministic</v>
      </c>
      <c r="D368" s="20">
        <v>0</v>
      </c>
      <c r="E368" s="20">
        <v>0.15</v>
      </c>
      <c r="F368" s="89" t="s">
        <v>0</v>
      </c>
      <c r="G368" s="89">
        <v>1027</v>
      </c>
      <c r="H368" s="110">
        <v>9.7465886939571145E-4</v>
      </c>
      <c r="I368" s="118">
        <v>17.143799999999999</v>
      </c>
      <c r="J368">
        <v>0</v>
      </c>
      <c r="K368" s="100">
        <v>1</v>
      </c>
      <c r="L368" s="111">
        <v>9.746588693957392E-4</v>
      </c>
      <c r="M368" s="115">
        <v>1026</v>
      </c>
      <c r="N368" s="102">
        <v>1026</v>
      </c>
      <c r="O368" s="84"/>
    </row>
    <row r="369" spans="1:15" x14ac:dyDescent="0.3">
      <c r="A369" s="20" t="s">
        <v>533</v>
      </c>
      <c r="B369" s="20">
        <v>0</v>
      </c>
      <c r="C369" s="82" t="str">
        <f t="shared" si="5"/>
        <v>Deterministic</v>
      </c>
      <c r="D369" s="20">
        <v>0</v>
      </c>
      <c r="E369" s="20">
        <v>0.2</v>
      </c>
      <c r="F369" s="89" t="s">
        <v>0</v>
      </c>
      <c r="G369" s="89">
        <v>1035</v>
      </c>
      <c r="H369" s="110">
        <v>8.771929824561403E-3</v>
      </c>
      <c r="I369" s="118">
        <v>47.411099999999998</v>
      </c>
      <c r="J369">
        <v>0</v>
      </c>
      <c r="K369" s="100">
        <v>1</v>
      </c>
      <c r="L369" s="111">
        <v>8.7719298245614308E-3</v>
      </c>
      <c r="M369" s="115">
        <v>1026</v>
      </c>
      <c r="N369" s="102">
        <v>1026</v>
      </c>
      <c r="O369" s="84"/>
    </row>
    <row r="370" spans="1:15" x14ac:dyDescent="0.3">
      <c r="A370" s="20" t="s">
        <v>533</v>
      </c>
      <c r="B370" s="66">
        <v>1</v>
      </c>
      <c r="C370" s="82" t="str">
        <f t="shared" si="5"/>
        <v>Cardinality-constrained</v>
      </c>
      <c r="D370" s="20">
        <v>5</v>
      </c>
      <c r="E370" s="20">
        <v>0.05</v>
      </c>
      <c r="F370" s="89" t="s">
        <v>0</v>
      </c>
      <c r="G370" s="89">
        <v>1026</v>
      </c>
      <c r="H370" s="110">
        <v>0</v>
      </c>
      <c r="I370" s="118">
        <v>7.0338399999999996</v>
      </c>
      <c r="J370">
        <v>0</v>
      </c>
      <c r="K370" s="100">
        <v>1</v>
      </c>
      <c r="L370" s="111">
        <v>0</v>
      </c>
      <c r="M370" s="115">
        <v>1026</v>
      </c>
      <c r="N370" s="102">
        <v>1026</v>
      </c>
      <c r="O370" s="84"/>
    </row>
    <row r="371" spans="1:15" x14ac:dyDescent="0.3">
      <c r="A371" s="20" t="s">
        <v>533</v>
      </c>
      <c r="B371" s="20">
        <v>1</v>
      </c>
      <c r="C371" s="82" t="str">
        <f t="shared" si="5"/>
        <v>Cardinality-constrained</v>
      </c>
      <c r="D371" s="20">
        <v>5</v>
      </c>
      <c r="E371" s="20">
        <v>0.1</v>
      </c>
      <c r="F371" s="89" t="s">
        <v>0</v>
      </c>
      <c r="G371" s="89">
        <v>1027</v>
      </c>
      <c r="H371" s="110">
        <v>0</v>
      </c>
      <c r="I371" s="118">
        <v>17.832799999999999</v>
      </c>
      <c r="J371">
        <v>0</v>
      </c>
      <c r="K371" s="100">
        <v>1</v>
      </c>
      <c r="L371" s="111">
        <v>9.746588693957392E-4</v>
      </c>
      <c r="M371" s="115">
        <v>1026</v>
      </c>
      <c r="N371" s="102">
        <v>1027</v>
      </c>
      <c r="O371" s="84"/>
    </row>
    <row r="372" spans="1:15" x14ac:dyDescent="0.3">
      <c r="A372" s="20" t="s">
        <v>533</v>
      </c>
      <c r="B372" s="66">
        <v>1</v>
      </c>
      <c r="C372" s="82" t="str">
        <f t="shared" si="5"/>
        <v>Cardinality-constrained</v>
      </c>
      <c r="D372" s="20">
        <v>5</v>
      </c>
      <c r="E372" s="20">
        <v>0.15</v>
      </c>
      <c r="F372" s="89" t="s">
        <v>0</v>
      </c>
      <c r="G372" s="89">
        <v>1027</v>
      </c>
      <c r="H372" s="110">
        <v>0</v>
      </c>
      <c r="I372" s="118">
        <v>22.609300000000001</v>
      </c>
      <c r="J372">
        <v>0</v>
      </c>
      <c r="K372" s="100">
        <v>1</v>
      </c>
      <c r="L372" s="111">
        <v>9.746588693957392E-4</v>
      </c>
      <c r="M372" s="115">
        <v>1026</v>
      </c>
      <c r="N372" s="102">
        <v>1027</v>
      </c>
      <c r="O372" s="84"/>
    </row>
    <row r="373" spans="1:15" x14ac:dyDescent="0.3">
      <c r="A373" s="20" t="s">
        <v>533</v>
      </c>
      <c r="B373" s="20">
        <v>1</v>
      </c>
      <c r="C373" s="82" t="str">
        <f t="shared" si="5"/>
        <v>Cardinality-constrained</v>
      </c>
      <c r="D373" s="20">
        <v>5</v>
      </c>
      <c r="E373" s="20">
        <v>0.2</v>
      </c>
      <c r="F373" s="89" t="s">
        <v>0</v>
      </c>
      <c r="G373" s="89">
        <v>1035</v>
      </c>
      <c r="H373" s="110">
        <v>0</v>
      </c>
      <c r="I373" s="118">
        <v>37.810200000000002</v>
      </c>
      <c r="J373">
        <v>0</v>
      </c>
      <c r="K373" s="100">
        <v>1</v>
      </c>
      <c r="L373" s="111">
        <v>8.7719298245614308E-3</v>
      </c>
      <c r="M373" s="115">
        <v>1026</v>
      </c>
      <c r="N373" s="102">
        <v>1035</v>
      </c>
      <c r="O373" s="84"/>
    </row>
    <row r="374" spans="1:15" x14ac:dyDescent="0.3">
      <c r="A374" s="20" t="s">
        <v>533</v>
      </c>
      <c r="B374" s="66">
        <v>1</v>
      </c>
      <c r="C374" s="82" t="str">
        <f t="shared" si="5"/>
        <v>Cardinality-constrained</v>
      </c>
      <c r="D374" s="20">
        <v>10</v>
      </c>
      <c r="E374" s="20">
        <v>0.05</v>
      </c>
      <c r="F374" s="89" t="s">
        <v>0</v>
      </c>
      <c r="G374" s="89">
        <v>1027</v>
      </c>
      <c r="H374" s="110">
        <v>9.7465886939571145E-4</v>
      </c>
      <c r="I374" s="118">
        <v>21.226700000000001</v>
      </c>
      <c r="J374">
        <v>0</v>
      </c>
      <c r="K374" s="100">
        <v>1</v>
      </c>
      <c r="L374" s="111">
        <v>9.746588693957392E-4</v>
      </c>
      <c r="M374" s="115">
        <v>1026</v>
      </c>
      <c r="N374" s="102">
        <v>1026</v>
      </c>
      <c r="O374" s="84"/>
    </row>
    <row r="375" spans="1:15" x14ac:dyDescent="0.3">
      <c r="A375" s="20" t="s">
        <v>533</v>
      </c>
      <c r="B375" s="20">
        <v>1</v>
      </c>
      <c r="C375" s="82" t="str">
        <f t="shared" si="5"/>
        <v>Cardinality-constrained</v>
      </c>
      <c r="D375" s="20">
        <v>10</v>
      </c>
      <c r="E375" s="20">
        <v>0.1</v>
      </c>
      <c r="F375" s="89" t="s">
        <v>0</v>
      </c>
      <c r="G375" s="89">
        <v>1035</v>
      </c>
      <c r="H375" s="110">
        <v>7.7896786757546254E-3</v>
      </c>
      <c r="I375" s="118">
        <v>109.657</v>
      </c>
      <c r="J375">
        <v>0</v>
      </c>
      <c r="K375" s="100">
        <v>1</v>
      </c>
      <c r="L375" s="111">
        <v>8.7719298245614308E-3</v>
      </c>
      <c r="M375" s="115">
        <v>1026</v>
      </c>
      <c r="N375" s="102">
        <v>1027</v>
      </c>
      <c r="O375" s="84"/>
    </row>
    <row r="376" spans="1:15" x14ac:dyDescent="0.3">
      <c r="A376" s="20" t="s">
        <v>533</v>
      </c>
      <c r="B376" s="66">
        <v>1</v>
      </c>
      <c r="C376" s="82" t="str">
        <f t="shared" si="5"/>
        <v>Cardinality-constrained</v>
      </c>
      <c r="D376" s="20">
        <v>10</v>
      </c>
      <c r="E376" s="20">
        <v>0.15</v>
      </c>
      <c r="F376" s="89" t="s">
        <v>0</v>
      </c>
      <c r="G376" s="89">
        <v>1058</v>
      </c>
      <c r="H376" s="110">
        <v>3.0185004868549171E-2</v>
      </c>
      <c r="I376" s="118">
        <v>621.96199999999999</v>
      </c>
      <c r="J376">
        <v>0</v>
      </c>
      <c r="K376" s="100">
        <v>1</v>
      </c>
      <c r="L376" s="111">
        <v>3.1189083820662766E-2</v>
      </c>
      <c r="M376" s="115">
        <v>1026</v>
      </c>
      <c r="N376" s="102">
        <v>1027</v>
      </c>
      <c r="O376" s="84"/>
    </row>
    <row r="377" spans="1:15" x14ac:dyDescent="0.3">
      <c r="A377" s="20" t="s">
        <v>533</v>
      </c>
      <c r="B377" s="20">
        <v>1</v>
      </c>
      <c r="C377" s="82" t="str">
        <f t="shared" si="5"/>
        <v>Cardinality-constrained</v>
      </c>
      <c r="D377" s="20">
        <v>10</v>
      </c>
      <c r="E377" s="20">
        <v>0.2</v>
      </c>
      <c r="F377" s="89" t="s">
        <v>0</v>
      </c>
      <c r="G377" s="89">
        <v>1058</v>
      </c>
      <c r="H377" s="110">
        <v>2.2222222222222223E-2</v>
      </c>
      <c r="I377" s="118">
        <v>332.25200000000001</v>
      </c>
      <c r="J377">
        <v>0</v>
      </c>
      <c r="K377" s="100">
        <v>1</v>
      </c>
      <c r="L377" s="111">
        <v>3.1189083820662766E-2</v>
      </c>
      <c r="M377" s="115">
        <v>1026</v>
      </c>
      <c r="N377" s="102">
        <v>1035</v>
      </c>
      <c r="O377" s="84"/>
    </row>
    <row r="378" spans="1:15" x14ac:dyDescent="0.3">
      <c r="A378" s="20" t="s">
        <v>533</v>
      </c>
      <c r="B378" s="66">
        <v>1</v>
      </c>
      <c r="C378" s="82" t="str">
        <f t="shared" si="5"/>
        <v>Cardinality-constrained</v>
      </c>
      <c r="D378" s="20">
        <v>25</v>
      </c>
      <c r="E378" s="20">
        <v>0.05</v>
      </c>
      <c r="F378" s="89" t="s">
        <v>0</v>
      </c>
      <c r="G378" s="89">
        <v>1035</v>
      </c>
      <c r="H378" s="110">
        <v>7.7896786757546254E-3</v>
      </c>
      <c r="I378" s="118">
        <v>22.358599999999999</v>
      </c>
      <c r="J378">
        <v>0</v>
      </c>
      <c r="K378" s="100">
        <v>0.69499999999999995</v>
      </c>
      <c r="L378" s="111">
        <v>8.7719298245614308E-3</v>
      </c>
      <c r="M378" s="115">
        <v>1026</v>
      </c>
      <c r="N378" s="102">
        <v>1027</v>
      </c>
      <c r="O378" s="84"/>
    </row>
    <row r="379" spans="1:15" x14ac:dyDescent="0.3">
      <c r="A379" s="20" t="s">
        <v>533</v>
      </c>
      <c r="B379" s="20">
        <v>1</v>
      </c>
      <c r="C379" s="82" t="str">
        <f t="shared" si="5"/>
        <v>Cardinality-constrained</v>
      </c>
      <c r="D379" s="20">
        <v>25</v>
      </c>
      <c r="E379" s="20">
        <v>0.1</v>
      </c>
      <c r="F379" s="89" t="s">
        <v>0</v>
      </c>
      <c r="G379" s="89">
        <v>1047</v>
      </c>
      <c r="H379" s="110">
        <v>1.1594202898550725E-2</v>
      </c>
      <c r="I379" s="118">
        <v>181.197</v>
      </c>
      <c r="J379">
        <v>0</v>
      </c>
      <c r="K379" s="100">
        <v>0.69099999999999995</v>
      </c>
      <c r="L379" s="111">
        <v>2.0467836257309857E-2</v>
      </c>
      <c r="M379" s="115">
        <v>1026</v>
      </c>
      <c r="N379" s="102">
        <v>1035</v>
      </c>
      <c r="O379" s="84"/>
    </row>
    <row r="380" spans="1:15" x14ac:dyDescent="0.3">
      <c r="A380" s="20" t="s">
        <v>533</v>
      </c>
      <c r="B380" s="66">
        <v>1</v>
      </c>
      <c r="C380" s="82" t="str">
        <f t="shared" si="5"/>
        <v>Cardinality-constrained</v>
      </c>
      <c r="D380" s="20">
        <v>25</v>
      </c>
      <c r="E380" s="20">
        <v>0.15</v>
      </c>
      <c r="F380" s="89" t="s">
        <v>0</v>
      </c>
      <c r="G380" s="89">
        <v>1074</v>
      </c>
      <c r="H380" s="110">
        <v>1.5122873345935728E-2</v>
      </c>
      <c r="I380" s="118">
        <v>1047.8699999999999</v>
      </c>
      <c r="J380">
        <v>0</v>
      </c>
      <c r="K380" s="100">
        <v>0.32600000000000001</v>
      </c>
      <c r="L380" s="111">
        <v>4.6783625730994149E-2</v>
      </c>
      <c r="M380" s="115">
        <v>1026</v>
      </c>
      <c r="N380" s="102">
        <v>1058</v>
      </c>
      <c r="O380" s="84"/>
    </row>
    <row r="381" spans="1:15" x14ac:dyDescent="0.3">
      <c r="A381" s="20" t="s">
        <v>533</v>
      </c>
      <c r="B381" s="20">
        <v>1</v>
      </c>
      <c r="C381" s="82" t="str">
        <f t="shared" si="5"/>
        <v>Cardinality-constrained</v>
      </c>
      <c r="D381" s="20">
        <v>25</v>
      </c>
      <c r="E381" s="20">
        <v>0.2</v>
      </c>
      <c r="F381" s="89" t="s">
        <v>0</v>
      </c>
      <c r="G381" s="89">
        <v>1174</v>
      </c>
      <c r="H381" s="110">
        <v>0.10964083175803403</v>
      </c>
      <c r="I381" s="118">
        <v>1812.54</v>
      </c>
      <c r="J381">
        <v>0</v>
      </c>
      <c r="K381" s="100">
        <v>0.998</v>
      </c>
      <c r="L381" s="111">
        <v>0.14424951267056541</v>
      </c>
      <c r="M381" s="115">
        <v>1026</v>
      </c>
      <c r="N381" s="102">
        <v>1058</v>
      </c>
      <c r="O381" s="84"/>
    </row>
    <row r="382" spans="1:15" x14ac:dyDescent="0.3">
      <c r="A382" s="20" t="s">
        <v>533</v>
      </c>
      <c r="B382" s="66">
        <v>1</v>
      </c>
      <c r="C382" s="82" t="str">
        <f t="shared" si="5"/>
        <v>Cardinality-constrained</v>
      </c>
      <c r="D382" s="20">
        <v>50</v>
      </c>
      <c r="E382" s="20">
        <v>0.05</v>
      </c>
      <c r="F382" s="89" t="s">
        <v>0</v>
      </c>
      <c r="G382" s="89">
        <v>1027</v>
      </c>
      <c r="H382" s="110">
        <v>-7.7294685990338162E-3</v>
      </c>
      <c r="I382" s="118">
        <v>25.1187</v>
      </c>
      <c r="J382">
        <v>0</v>
      </c>
      <c r="K382" s="100">
        <v>2.4E-2</v>
      </c>
      <c r="L382" s="111">
        <v>9.746588693957392E-4</v>
      </c>
      <c r="M382" s="115">
        <v>1026</v>
      </c>
      <c r="N382" s="102">
        <v>1035</v>
      </c>
      <c r="O382" s="84"/>
    </row>
    <row r="383" spans="1:15" x14ac:dyDescent="0.3">
      <c r="A383" s="20" t="s">
        <v>533</v>
      </c>
      <c r="B383" s="20">
        <v>1</v>
      </c>
      <c r="C383" s="82" t="str">
        <f t="shared" si="5"/>
        <v>Cardinality-constrained</v>
      </c>
      <c r="D383" s="20">
        <v>50</v>
      </c>
      <c r="E383" s="20">
        <v>0.1</v>
      </c>
      <c r="F383" s="89" t="s">
        <v>0</v>
      </c>
      <c r="G383" s="89">
        <v>1027</v>
      </c>
      <c r="H383" s="110">
        <v>-1.9102196752626553E-2</v>
      </c>
      <c r="I383" s="118">
        <v>29.28</v>
      </c>
      <c r="J383">
        <v>0</v>
      </c>
      <c r="K383" s="100">
        <v>2.9000000000000001E-2</v>
      </c>
      <c r="L383" s="111">
        <v>9.746588693957392E-4</v>
      </c>
      <c r="M383" s="115">
        <v>1026</v>
      </c>
      <c r="N383" s="102">
        <v>1047</v>
      </c>
      <c r="O383" s="84"/>
    </row>
    <row r="384" spans="1:15" x14ac:dyDescent="0.3">
      <c r="A384" s="20" t="s">
        <v>533</v>
      </c>
      <c r="B384" s="66">
        <v>1</v>
      </c>
      <c r="C384" s="82" t="str">
        <f t="shared" si="5"/>
        <v>Cardinality-constrained</v>
      </c>
      <c r="D384" s="20">
        <v>50</v>
      </c>
      <c r="E384" s="20">
        <v>0.15</v>
      </c>
      <c r="F384" s="89" t="s">
        <v>0</v>
      </c>
      <c r="G384" s="89">
        <v>1027</v>
      </c>
      <c r="H384" s="110">
        <v>-4.3761638733705775E-2</v>
      </c>
      <c r="I384" s="118">
        <v>31.542000000000002</v>
      </c>
      <c r="J384">
        <v>0</v>
      </c>
      <c r="K384" s="100">
        <v>0.161</v>
      </c>
      <c r="L384" s="111">
        <v>9.746588693957392E-4</v>
      </c>
      <c r="M384" s="115">
        <v>1026</v>
      </c>
      <c r="N384" s="102">
        <v>1074</v>
      </c>
      <c r="O384" s="84"/>
    </row>
    <row r="385" spans="1:15" x14ac:dyDescent="0.3">
      <c r="A385" s="20" t="s">
        <v>533</v>
      </c>
      <c r="B385" s="20">
        <v>1</v>
      </c>
      <c r="C385" s="82" t="str">
        <f t="shared" si="5"/>
        <v>Cardinality-constrained</v>
      </c>
      <c r="D385" s="20">
        <v>50</v>
      </c>
      <c r="E385" s="20">
        <v>0.2</v>
      </c>
      <c r="F385" s="89" t="s">
        <v>1</v>
      </c>
      <c r="G385" s="89">
        <v>1027</v>
      </c>
      <c r="H385" s="110">
        <v>-6.9746376811594207E-2</v>
      </c>
      <c r="I385" s="118">
        <v>29.238</v>
      </c>
      <c r="J385">
        <v>0</v>
      </c>
      <c r="K385" s="100">
        <v>0.129</v>
      </c>
      <c r="L385" s="111">
        <v>9.746588693957392E-4</v>
      </c>
      <c r="M385" s="115">
        <v>1026</v>
      </c>
      <c r="N385" s="102">
        <v>1104</v>
      </c>
      <c r="O385" s="84"/>
    </row>
    <row r="386" spans="1:15" x14ac:dyDescent="0.3">
      <c r="A386" s="20" t="s">
        <v>533</v>
      </c>
      <c r="B386" s="66">
        <v>2</v>
      </c>
      <c r="C386" s="82" t="str">
        <f t="shared" ref="C386:C449" si="6">IF(B386=0,"Deterministic",IF(B386=1,"Cardinality-constrained",IF(B386=2,"Knapsack","Factor Model")))</f>
        <v>Knapsack</v>
      </c>
      <c r="D386" s="20">
        <v>5</v>
      </c>
      <c r="E386" s="20">
        <v>0.05</v>
      </c>
      <c r="F386" s="89" t="s">
        <v>1</v>
      </c>
      <c r="G386" s="89">
        <v>1027</v>
      </c>
      <c r="H386" s="110">
        <v>0</v>
      </c>
      <c r="I386" s="118">
        <v>17.007899999999999</v>
      </c>
      <c r="J386">
        <v>0</v>
      </c>
      <c r="K386" s="100">
        <v>0.69499999999999995</v>
      </c>
      <c r="L386" s="111">
        <v>9.746588693957392E-4</v>
      </c>
      <c r="M386" s="115">
        <v>1026</v>
      </c>
      <c r="N386" s="102">
        <v>1027</v>
      </c>
      <c r="O386" s="84"/>
    </row>
    <row r="387" spans="1:15" x14ac:dyDescent="0.3">
      <c r="A387" s="20" t="s">
        <v>533</v>
      </c>
      <c r="B387" s="20">
        <v>2</v>
      </c>
      <c r="C387" s="82" t="str">
        <f t="shared" si="6"/>
        <v>Knapsack</v>
      </c>
      <c r="D387" s="20">
        <v>5</v>
      </c>
      <c r="E387" s="20">
        <v>0.1</v>
      </c>
      <c r="F387" s="89" t="s">
        <v>0</v>
      </c>
      <c r="G387" s="89">
        <v>1027</v>
      </c>
      <c r="H387" s="110">
        <v>0</v>
      </c>
      <c r="I387" s="118">
        <v>20.528400000000001</v>
      </c>
      <c r="J387">
        <v>0</v>
      </c>
      <c r="K387" s="100">
        <v>1</v>
      </c>
      <c r="L387" s="111">
        <v>9.746588693957392E-4</v>
      </c>
      <c r="M387" s="115">
        <v>1026</v>
      </c>
      <c r="N387" s="102">
        <v>1027</v>
      </c>
      <c r="O387" s="84"/>
    </row>
    <row r="388" spans="1:15" x14ac:dyDescent="0.3">
      <c r="A388" s="20" t="s">
        <v>533</v>
      </c>
      <c r="B388" s="66">
        <v>2</v>
      </c>
      <c r="C388" s="82" t="str">
        <f t="shared" si="6"/>
        <v>Knapsack</v>
      </c>
      <c r="D388" s="20">
        <v>5</v>
      </c>
      <c r="E388" s="20">
        <v>0.15</v>
      </c>
      <c r="F388" s="89" t="s">
        <v>0</v>
      </c>
      <c r="G388" s="89">
        <v>1041</v>
      </c>
      <c r="H388" s="110">
        <v>1.3631937682570594E-2</v>
      </c>
      <c r="I388" s="118">
        <v>141.85599999999999</v>
      </c>
      <c r="J388">
        <v>0</v>
      </c>
      <c r="K388" s="100">
        <v>1</v>
      </c>
      <c r="L388" s="111">
        <v>1.4619883040935644E-2</v>
      </c>
      <c r="M388" s="115">
        <v>1026</v>
      </c>
      <c r="N388" s="102">
        <v>1027</v>
      </c>
      <c r="O388" s="84"/>
    </row>
    <row r="389" spans="1:15" x14ac:dyDescent="0.3">
      <c r="A389" s="20" t="s">
        <v>533</v>
      </c>
      <c r="B389" s="20">
        <v>2</v>
      </c>
      <c r="C389" s="82" t="str">
        <f t="shared" si="6"/>
        <v>Knapsack</v>
      </c>
      <c r="D389" s="20">
        <v>5</v>
      </c>
      <c r="E389" s="20">
        <v>0.2</v>
      </c>
      <c r="F389" s="89" t="s">
        <v>0</v>
      </c>
      <c r="G389" s="89">
        <v>1045</v>
      </c>
      <c r="H389" s="110">
        <v>1.7526777020447908E-2</v>
      </c>
      <c r="I389" s="118">
        <v>108.71899999999999</v>
      </c>
      <c r="J389">
        <v>0</v>
      </c>
      <c r="K389" s="100">
        <v>1</v>
      </c>
      <c r="L389" s="111">
        <v>1.8518518518518601E-2</v>
      </c>
      <c r="M389" s="115">
        <v>1026</v>
      </c>
      <c r="N389" s="102">
        <v>1027</v>
      </c>
      <c r="O389" s="84"/>
    </row>
    <row r="390" spans="1:15" x14ac:dyDescent="0.3">
      <c r="A390" s="20" t="s">
        <v>533</v>
      </c>
      <c r="B390" s="66">
        <v>2</v>
      </c>
      <c r="C390" s="82" t="str">
        <f t="shared" si="6"/>
        <v>Knapsack</v>
      </c>
      <c r="D390" s="20">
        <v>10</v>
      </c>
      <c r="E390" s="20">
        <v>0.05</v>
      </c>
      <c r="F390" s="89" t="s">
        <v>0</v>
      </c>
      <c r="G390" s="89">
        <v>1031</v>
      </c>
      <c r="H390" s="110">
        <v>3.8948393378773127E-3</v>
      </c>
      <c r="I390" s="118">
        <v>52.102699999999999</v>
      </c>
      <c r="J390">
        <v>0</v>
      </c>
      <c r="K390" s="100">
        <v>0.69499999999999995</v>
      </c>
      <c r="L390" s="111">
        <v>4.873294346978474E-3</v>
      </c>
      <c r="M390" s="115">
        <v>1026</v>
      </c>
      <c r="N390" s="102">
        <v>1027</v>
      </c>
      <c r="O390" s="84"/>
    </row>
    <row r="391" spans="1:15" x14ac:dyDescent="0.3">
      <c r="A391" s="20" t="s">
        <v>533</v>
      </c>
      <c r="B391" s="20">
        <v>2</v>
      </c>
      <c r="C391" s="82" t="str">
        <f t="shared" si="6"/>
        <v>Knapsack</v>
      </c>
      <c r="D391" s="20">
        <v>10</v>
      </c>
      <c r="E391" s="20">
        <v>0.1</v>
      </c>
      <c r="F391" s="89" t="s">
        <v>0</v>
      </c>
      <c r="G391" s="89">
        <v>1048</v>
      </c>
      <c r="H391" s="110">
        <v>2.0447906523855891E-2</v>
      </c>
      <c r="I391" s="118">
        <v>333.01600000000002</v>
      </c>
      <c r="J391">
        <v>0</v>
      </c>
      <c r="K391" s="100">
        <v>1</v>
      </c>
      <c r="L391" s="111">
        <v>2.1442495126705596E-2</v>
      </c>
      <c r="M391" s="115">
        <v>1026</v>
      </c>
      <c r="N391" s="102">
        <v>1027</v>
      </c>
      <c r="O391" s="84"/>
    </row>
    <row r="392" spans="1:15" x14ac:dyDescent="0.3">
      <c r="A392" s="20" t="s">
        <v>533</v>
      </c>
      <c r="B392" s="66">
        <v>2</v>
      </c>
      <c r="C392" s="82" t="str">
        <f t="shared" si="6"/>
        <v>Knapsack</v>
      </c>
      <c r="D392" s="20">
        <v>10</v>
      </c>
      <c r="E392" s="20">
        <v>0.15</v>
      </c>
      <c r="F392" s="89" t="s">
        <v>0</v>
      </c>
      <c r="G392" s="89">
        <v>1073</v>
      </c>
      <c r="H392" s="110">
        <v>3.073967339097022E-2</v>
      </c>
      <c r="I392" s="118">
        <v>874.33100000000002</v>
      </c>
      <c r="J392">
        <v>0</v>
      </c>
      <c r="K392" s="100">
        <v>1</v>
      </c>
      <c r="L392" s="111">
        <v>4.580896686159841E-2</v>
      </c>
      <c r="M392" s="115">
        <v>1026</v>
      </c>
      <c r="N392" s="102">
        <v>1041</v>
      </c>
      <c r="O392" s="84"/>
    </row>
    <row r="393" spans="1:15" x14ac:dyDescent="0.3">
      <c r="A393" s="20" t="s">
        <v>533</v>
      </c>
      <c r="B393" s="20">
        <v>2</v>
      </c>
      <c r="C393" s="82" t="str">
        <f t="shared" si="6"/>
        <v>Knapsack</v>
      </c>
      <c r="D393" s="20">
        <v>10</v>
      </c>
      <c r="E393" s="20">
        <v>0.2</v>
      </c>
      <c r="F393" s="89" t="s">
        <v>0</v>
      </c>
      <c r="G393" s="89">
        <v>1344</v>
      </c>
      <c r="H393" s="110">
        <v>0.28612440191387561</v>
      </c>
      <c r="I393" s="118">
        <v>1820.54</v>
      </c>
      <c r="J393">
        <v>0</v>
      </c>
      <c r="K393" s="100">
        <v>1</v>
      </c>
      <c r="L393" s="111">
        <v>0.30994152046783618</v>
      </c>
      <c r="M393" s="115">
        <v>1026</v>
      </c>
      <c r="N393" s="102">
        <v>1045</v>
      </c>
      <c r="O393" s="84"/>
    </row>
    <row r="394" spans="1:15" x14ac:dyDescent="0.3">
      <c r="A394" s="20" t="s">
        <v>533</v>
      </c>
      <c r="B394" s="66">
        <v>2</v>
      </c>
      <c r="C394" s="82" t="str">
        <f t="shared" si="6"/>
        <v>Knapsack</v>
      </c>
      <c r="D394" s="20">
        <v>25</v>
      </c>
      <c r="E394" s="20">
        <v>0.05</v>
      </c>
      <c r="F394" s="89" t="s">
        <v>0</v>
      </c>
      <c r="G394" s="89">
        <v>1035</v>
      </c>
      <c r="H394" s="110">
        <v>3.8797284190106693E-3</v>
      </c>
      <c r="I394" s="118">
        <v>172.971</v>
      </c>
      <c r="J394">
        <v>0</v>
      </c>
      <c r="K394" s="100">
        <v>0.45500000000000002</v>
      </c>
      <c r="L394" s="111">
        <v>8.7719298245614308E-3</v>
      </c>
      <c r="M394" s="115">
        <v>1026</v>
      </c>
      <c r="N394" s="102">
        <v>1031</v>
      </c>
      <c r="O394" s="84"/>
    </row>
    <row r="395" spans="1:15" x14ac:dyDescent="0.3">
      <c r="A395" s="20" t="s">
        <v>533</v>
      </c>
      <c r="B395" s="20">
        <v>2</v>
      </c>
      <c r="C395" s="82" t="str">
        <f t="shared" si="6"/>
        <v>Knapsack</v>
      </c>
      <c r="D395" s="20">
        <v>25</v>
      </c>
      <c r="E395" s="20">
        <v>0.1</v>
      </c>
      <c r="F395" s="89" t="s">
        <v>0</v>
      </c>
      <c r="G395" s="89">
        <v>1061</v>
      </c>
      <c r="H395" s="110">
        <v>1.2404580152671756E-2</v>
      </c>
      <c r="I395" s="118">
        <v>607.53</v>
      </c>
      <c r="J395">
        <v>0</v>
      </c>
      <c r="K395" s="100">
        <v>0.38300000000000001</v>
      </c>
      <c r="L395" s="111">
        <v>3.4113060428849984E-2</v>
      </c>
      <c r="M395" s="115">
        <v>1026</v>
      </c>
      <c r="N395" s="102">
        <v>1048</v>
      </c>
      <c r="O395" s="84"/>
    </row>
    <row r="396" spans="1:15" x14ac:dyDescent="0.3">
      <c r="A396" s="20" t="s">
        <v>533</v>
      </c>
      <c r="B396" s="66">
        <v>2</v>
      </c>
      <c r="C396" s="82" t="str">
        <f t="shared" si="6"/>
        <v>Knapsack</v>
      </c>
      <c r="D396" s="20">
        <v>25</v>
      </c>
      <c r="E396" s="20">
        <v>0.15</v>
      </c>
      <c r="F396" s="89" t="s">
        <v>0</v>
      </c>
      <c r="G396" s="89">
        <v>1162</v>
      </c>
      <c r="H396" s="110">
        <v>8.2945013979496732E-2</v>
      </c>
      <c r="I396" s="118">
        <v>1800.2</v>
      </c>
      <c r="J396">
        <v>0</v>
      </c>
      <c r="K396" s="100">
        <v>0.14299999999999999</v>
      </c>
      <c r="L396" s="111">
        <v>0.13255360623781676</v>
      </c>
      <c r="M396" s="115">
        <v>1026</v>
      </c>
      <c r="N396" s="102">
        <v>1073</v>
      </c>
      <c r="O396" s="84"/>
    </row>
    <row r="397" spans="1:15" x14ac:dyDescent="0.3">
      <c r="A397" s="20" t="s">
        <v>533</v>
      </c>
      <c r="B397" s="20">
        <v>2</v>
      </c>
      <c r="C397" s="82" t="str">
        <f t="shared" si="6"/>
        <v>Knapsack</v>
      </c>
      <c r="D397" s="20">
        <v>25</v>
      </c>
      <c r="E397" s="20">
        <v>0.2</v>
      </c>
      <c r="F397" s="89" t="s">
        <v>1</v>
      </c>
      <c r="G397" s="89" t="s">
        <v>46</v>
      </c>
      <c r="H397" s="110" t="s">
        <v>3</v>
      </c>
      <c r="I397" s="118">
        <v>60.028399999999998</v>
      </c>
      <c r="J397">
        <v>0</v>
      </c>
      <c r="K397" s="100">
        <v>0.45100000000000001</v>
      </c>
      <c r="L397" s="111" t="s">
        <v>3</v>
      </c>
      <c r="M397" s="115">
        <v>1026</v>
      </c>
      <c r="N397" s="102">
        <v>1107</v>
      </c>
      <c r="O397" s="84"/>
    </row>
    <row r="398" spans="1:15" x14ac:dyDescent="0.3">
      <c r="A398" s="20" t="s">
        <v>533</v>
      </c>
      <c r="B398" s="66">
        <v>2</v>
      </c>
      <c r="C398" s="82" t="str">
        <f t="shared" si="6"/>
        <v>Knapsack</v>
      </c>
      <c r="D398" s="20">
        <v>50</v>
      </c>
      <c r="E398" s="20">
        <v>0.05</v>
      </c>
      <c r="F398" s="89" t="s">
        <v>0</v>
      </c>
      <c r="G398" s="89">
        <v>1061</v>
      </c>
      <c r="H398" s="110">
        <v>2.5120772946859903E-2</v>
      </c>
      <c r="I398" s="118">
        <v>56.791200000000003</v>
      </c>
      <c r="J398">
        <v>0</v>
      </c>
      <c r="K398" s="100">
        <v>0</v>
      </c>
      <c r="L398" s="111">
        <v>3.4113060428849984E-2</v>
      </c>
      <c r="M398" s="115">
        <v>1026</v>
      </c>
      <c r="N398" s="102">
        <v>1035</v>
      </c>
      <c r="O398" s="84"/>
    </row>
    <row r="399" spans="1:15" x14ac:dyDescent="0.3">
      <c r="A399" s="20" t="s">
        <v>533</v>
      </c>
      <c r="B399" s="20">
        <v>2</v>
      </c>
      <c r="C399" s="82" t="str">
        <f t="shared" si="6"/>
        <v>Knapsack</v>
      </c>
      <c r="D399" s="20">
        <v>50</v>
      </c>
      <c r="E399" s="20">
        <v>0.1</v>
      </c>
      <c r="F399" s="89" t="s">
        <v>0</v>
      </c>
      <c r="G399" s="89" t="s">
        <v>511</v>
      </c>
      <c r="H399" s="110" t="s">
        <v>3</v>
      </c>
      <c r="I399" s="118" t="s">
        <v>511</v>
      </c>
      <c r="J399">
        <v>0</v>
      </c>
      <c r="K399" s="100">
        <v>0</v>
      </c>
      <c r="L399" s="111" t="s">
        <v>3</v>
      </c>
      <c r="M399" s="115">
        <v>1026</v>
      </c>
      <c r="N399" s="102">
        <v>1061</v>
      </c>
      <c r="O399" s="84"/>
    </row>
    <row r="400" spans="1:15" x14ac:dyDescent="0.3">
      <c r="A400" s="20" t="s">
        <v>533</v>
      </c>
      <c r="B400" s="66">
        <v>2</v>
      </c>
      <c r="C400" s="82" t="str">
        <f t="shared" si="6"/>
        <v>Knapsack</v>
      </c>
      <c r="D400" s="20">
        <v>50</v>
      </c>
      <c r="E400" s="20">
        <v>0.15</v>
      </c>
      <c r="F400" s="89" t="s">
        <v>1</v>
      </c>
      <c r="G400" s="89" t="s">
        <v>511</v>
      </c>
      <c r="H400" s="110" t="s">
        <v>3</v>
      </c>
      <c r="I400" s="118" t="s">
        <v>511</v>
      </c>
      <c r="J400">
        <v>0</v>
      </c>
      <c r="K400" s="100">
        <v>0</v>
      </c>
      <c r="L400" s="111" t="s">
        <v>3</v>
      </c>
      <c r="M400" s="115">
        <v>1026</v>
      </c>
      <c r="N400" s="102">
        <v>1123</v>
      </c>
      <c r="O400" s="84"/>
    </row>
    <row r="401" spans="1:15" x14ac:dyDescent="0.3">
      <c r="A401" s="20" t="s">
        <v>533</v>
      </c>
      <c r="B401" s="20">
        <v>2</v>
      </c>
      <c r="C401" s="82" t="str">
        <f t="shared" si="6"/>
        <v>Knapsack</v>
      </c>
      <c r="D401" s="20">
        <v>50</v>
      </c>
      <c r="E401" s="20">
        <v>0.2</v>
      </c>
      <c r="F401" s="89" t="s">
        <v>2</v>
      </c>
      <c r="G401" s="89" t="s">
        <v>511</v>
      </c>
      <c r="H401" s="110" t="s">
        <v>3</v>
      </c>
      <c r="I401" s="118" t="s">
        <v>511</v>
      </c>
      <c r="J401">
        <v>0</v>
      </c>
      <c r="K401" s="89"/>
      <c r="L401" s="111" t="s">
        <v>3</v>
      </c>
      <c r="M401" s="115">
        <v>1026</v>
      </c>
      <c r="N401" s="102" t="s">
        <v>3</v>
      </c>
      <c r="O401" s="84"/>
    </row>
    <row r="402" spans="1:15" hidden="1" x14ac:dyDescent="0.3">
      <c r="A402" s="66" t="s">
        <v>533</v>
      </c>
      <c r="B402" s="66">
        <v>3</v>
      </c>
      <c r="C402" s="82" t="str">
        <f t="shared" si="6"/>
        <v>Factor Model</v>
      </c>
      <c r="D402" s="20">
        <v>0</v>
      </c>
      <c r="E402" s="20">
        <v>0.05</v>
      </c>
      <c r="F402" s="89" t="s">
        <v>0</v>
      </c>
      <c r="G402" s="89">
        <v>1061</v>
      </c>
      <c r="H402" s="95">
        <v>0</v>
      </c>
      <c r="I402" s="118">
        <v>77.0107</v>
      </c>
      <c r="J402">
        <v>0</v>
      </c>
      <c r="K402" s="100">
        <v>0</v>
      </c>
      <c r="L402" s="96">
        <v>3.4113060428849984E-2</v>
      </c>
      <c r="M402" s="115">
        <v>1026</v>
      </c>
      <c r="N402" s="102">
        <v>1061</v>
      </c>
      <c r="O402" s="84"/>
    </row>
    <row r="403" spans="1:15" hidden="1" x14ac:dyDescent="0.3">
      <c r="A403" s="20" t="s">
        <v>533</v>
      </c>
      <c r="B403" s="20">
        <v>3</v>
      </c>
      <c r="C403" s="82" t="str">
        <f t="shared" si="6"/>
        <v>Factor Model</v>
      </c>
      <c r="D403" s="20">
        <v>0</v>
      </c>
      <c r="E403" s="20">
        <v>0.1</v>
      </c>
      <c r="F403" s="89" t="s">
        <v>4</v>
      </c>
      <c r="G403" s="89" t="s">
        <v>511</v>
      </c>
      <c r="H403" s="95" t="s">
        <v>3</v>
      </c>
      <c r="I403" s="118" t="s">
        <v>511</v>
      </c>
      <c r="J403">
        <v>0</v>
      </c>
      <c r="K403" s="89"/>
      <c r="L403" s="96" t="s">
        <v>3</v>
      </c>
      <c r="M403" s="115">
        <v>1026</v>
      </c>
      <c r="N403" s="102" t="s">
        <v>3</v>
      </c>
      <c r="O403" s="84"/>
    </row>
    <row r="404" spans="1:15" hidden="1" x14ac:dyDescent="0.3">
      <c r="A404" s="66" t="s">
        <v>533</v>
      </c>
      <c r="B404" s="66">
        <v>3</v>
      </c>
      <c r="C404" s="82" t="str">
        <f t="shared" si="6"/>
        <v>Factor Model</v>
      </c>
      <c r="D404" s="20">
        <v>0</v>
      </c>
      <c r="E404" s="20">
        <v>0.15</v>
      </c>
      <c r="F404" s="89" t="s">
        <v>4</v>
      </c>
      <c r="G404" s="89" t="s">
        <v>511</v>
      </c>
      <c r="H404" s="95" t="s">
        <v>3</v>
      </c>
      <c r="I404" s="118" t="s">
        <v>511</v>
      </c>
      <c r="J404">
        <v>0</v>
      </c>
      <c r="K404" s="89"/>
      <c r="L404" s="96" t="s">
        <v>3</v>
      </c>
      <c r="M404" s="115">
        <v>1026</v>
      </c>
      <c r="N404" s="102" t="s">
        <v>3</v>
      </c>
      <c r="O404" s="84"/>
    </row>
    <row r="405" spans="1:15" hidden="1" x14ac:dyDescent="0.3">
      <c r="A405" s="20" t="s">
        <v>533</v>
      </c>
      <c r="B405" s="20">
        <v>3</v>
      </c>
      <c r="C405" s="82" t="str">
        <f t="shared" si="6"/>
        <v>Factor Model</v>
      </c>
      <c r="D405" s="20">
        <v>0</v>
      </c>
      <c r="E405" s="20">
        <v>0.2</v>
      </c>
      <c r="F405" s="89" t="s">
        <v>4</v>
      </c>
      <c r="G405" s="89" t="s">
        <v>511</v>
      </c>
      <c r="H405" s="95" t="s">
        <v>3</v>
      </c>
      <c r="I405" s="118" t="s">
        <v>511</v>
      </c>
      <c r="J405">
        <v>0</v>
      </c>
      <c r="K405" s="89"/>
      <c r="L405" s="96" t="s">
        <v>3</v>
      </c>
      <c r="M405" s="115">
        <v>1026</v>
      </c>
      <c r="N405" s="102" t="s">
        <v>3</v>
      </c>
      <c r="O405" s="84"/>
    </row>
    <row r="406" spans="1:15" hidden="1" x14ac:dyDescent="0.3">
      <c r="A406" s="66" t="s">
        <v>533</v>
      </c>
      <c r="B406" s="66">
        <v>3</v>
      </c>
      <c r="C406" s="82" t="str">
        <f t="shared" si="6"/>
        <v>Factor Model</v>
      </c>
      <c r="D406" s="20">
        <v>10</v>
      </c>
      <c r="E406" s="20">
        <v>0.05</v>
      </c>
      <c r="F406" s="89" t="s">
        <v>0</v>
      </c>
      <c r="G406" s="89">
        <v>1061</v>
      </c>
      <c r="H406" s="95">
        <v>0</v>
      </c>
      <c r="I406" s="118">
        <v>60.683</v>
      </c>
      <c r="J406">
        <v>0</v>
      </c>
      <c r="K406" s="100">
        <v>0</v>
      </c>
      <c r="L406" s="96">
        <v>3.4113060428849984E-2</v>
      </c>
      <c r="M406" s="115">
        <v>1026</v>
      </c>
      <c r="N406" s="102">
        <v>1061</v>
      </c>
      <c r="O406" s="84"/>
    </row>
    <row r="407" spans="1:15" hidden="1" x14ac:dyDescent="0.3">
      <c r="A407" s="20" t="s">
        <v>533</v>
      </c>
      <c r="B407" s="20">
        <v>3</v>
      </c>
      <c r="C407" s="82" t="str">
        <f t="shared" si="6"/>
        <v>Factor Model</v>
      </c>
      <c r="D407" s="20">
        <v>10</v>
      </c>
      <c r="E407" s="20">
        <v>0.1</v>
      </c>
      <c r="F407" s="89" t="s">
        <v>4</v>
      </c>
      <c r="G407" s="89" t="s">
        <v>511</v>
      </c>
      <c r="H407" s="95" t="s">
        <v>3</v>
      </c>
      <c r="I407" s="118" t="s">
        <v>511</v>
      </c>
      <c r="J407">
        <v>0</v>
      </c>
      <c r="K407" s="89"/>
      <c r="L407" s="96" t="s">
        <v>3</v>
      </c>
      <c r="M407" s="115">
        <v>1026</v>
      </c>
      <c r="N407" s="102" t="s">
        <v>3</v>
      </c>
      <c r="O407" s="84"/>
    </row>
    <row r="408" spans="1:15" hidden="1" x14ac:dyDescent="0.3">
      <c r="A408" s="66" t="s">
        <v>533</v>
      </c>
      <c r="B408" s="66">
        <v>3</v>
      </c>
      <c r="C408" s="82" t="str">
        <f t="shared" si="6"/>
        <v>Factor Model</v>
      </c>
      <c r="D408" s="20">
        <v>10</v>
      </c>
      <c r="E408" s="20">
        <v>0.15</v>
      </c>
      <c r="F408" s="89" t="s">
        <v>4</v>
      </c>
      <c r="G408" s="89" t="s">
        <v>511</v>
      </c>
      <c r="H408" s="95" t="s">
        <v>3</v>
      </c>
      <c r="I408" s="118" t="s">
        <v>511</v>
      </c>
      <c r="J408">
        <v>0</v>
      </c>
      <c r="K408" s="89"/>
      <c r="L408" s="96" t="s">
        <v>3</v>
      </c>
      <c r="M408" s="115">
        <v>1026</v>
      </c>
      <c r="N408" s="102" t="s">
        <v>3</v>
      </c>
      <c r="O408" s="84"/>
    </row>
    <row r="409" spans="1:15" hidden="1" x14ac:dyDescent="0.3">
      <c r="A409" s="20" t="s">
        <v>533</v>
      </c>
      <c r="B409" s="20">
        <v>3</v>
      </c>
      <c r="C409" s="82" t="str">
        <f t="shared" si="6"/>
        <v>Factor Model</v>
      </c>
      <c r="D409" s="20">
        <v>10</v>
      </c>
      <c r="E409" s="20">
        <v>0.2</v>
      </c>
      <c r="F409" s="89" t="s">
        <v>4</v>
      </c>
      <c r="G409" s="89" t="s">
        <v>511</v>
      </c>
      <c r="H409" s="95" t="s">
        <v>3</v>
      </c>
      <c r="I409" s="118" t="s">
        <v>511</v>
      </c>
      <c r="J409">
        <v>0</v>
      </c>
      <c r="K409" s="89"/>
      <c r="L409" s="96" t="s">
        <v>3</v>
      </c>
      <c r="M409" s="115">
        <v>1026</v>
      </c>
      <c r="N409" s="102" t="s">
        <v>3</v>
      </c>
      <c r="O409" s="84"/>
    </row>
    <row r="410" spans="1:15" hidden="1" x14ac:dyDescent="0.3">
      <c r="A410" s="66" t="s">
        <v>533</v>
      </c>
      <c r="B410" s="66">
        <v>3</v>
      </c>
      <c r="C410" s="82" t="str">
        <f t="shared" si="6"/>
        <v>Factor Model</v>
      </c>
      <c r="D410" s="20">
        <v>25</v>
      </c>
      <c r="E410" s="20">
        <v>0.05</v>
      </c>
      <c r="F410" s="89" t="s">
        <v>0</v>
      </c>
      <c r="G410" s="89">
        <v>1061</v>
      </c>
      <c r="H410" s="95">
        <v>0</v>
      </c>
      <c r="I410" s="118">
        <v>76.971299999999999</v>
      </c>
      <c r="J410">
        <v>0</v>
      </c>
      <c r="K410" s="100">
        <v>0</v>
      </c>
      <c r="L410" s="96">
        <v>3.4113060428849984E-2</v>
      </c>
      <c r="M410" s="115">
        <v>1026</v>
      </c>
      <c r="N410" s="102">
        <v>1061</v>
      </c>
      <c r="O410" s="84"/>
    </row>
    <row r="411" spans="1:15" hidden="1" x14ac:dyDescent="0.3">
      <c r="A411" s="20" t="s">
        <v>533</v>
      </c>
      <c r="B411" s="20">
        <v>3</v>
      </c>
      <c r="C411" s="82" t="str">
        <f t="shared" si="6"/>
        <v>Factor Model</v>
      </c>
      <c r="D411" s="20">
        <v>25</v>
      </c>
      <c r="E411" s="20">
        <v>0.1</v>
      </c>
      <c r="F411" s="89" t="s">
        <v>4</v>
      </c>
      <c r="G411" s="89" t="s">
        <v>511</v>
      </c>
      <c r="H411" s="95" t="s">
        <v>3</v>
      </c>
      <c r="I411" s="118" t="s">
        <v>511</v>
      </c>
      <c r="J411">
        <v>0</v>
      </c>
      <c r="K411" s="89"/>
      <c r="L411" s="96" t="s">
        <v>3</v>
      </c>
      <c r="M411" s="115">
        <v>1026</v>
      </c>
      <c r="N411" s="102" t="s">
        <v>3</v>
      </c>
      <c r="O411" s="84"/>
    </row>
    <row r="412" spans="1:15" hidden="1" x14ac:dyDescent="0.3">
      <c r="A412" s="66" t="s">
        <v>533</v>
      </c>
      <c r="B412" s="66">
        <v>3</v>
      </c>
      <c r="C412" s="82" t="str">
        <f t="shared" si="6"/>
        <v>Factor Model</v>
      </c>
      <c r="D412" s="20">
        <v>25</v>
      </c>
      <c r="E412" s="20">
        <v>0.15</v>
      </c>
      <c r="F412" s="89" t="s">
        <v>4</v>
      </c>
      <c r="G412" s="89" t="s">
        <v>511</v>
      </c>
      <c r="H412" s="95" t="s">
        <v>3</v>
      </c>
      <c r="I412" s="118" t="s">
        <v>511</v>
      </c>
      <c r="J412">
        <v>0</v>
      </c>
      <c r="K412" s="89"/>
      <c r="L412" s="96" t="s">
        <v>3</v>
      </c>
      <c r="M412" s="115">
        <v>1026</v>
      </c>
      <c r="N412" s="102" t="s">
        <v>3</v>
      </c>
      <c r="O412" s="84"/>
    </row>
    <row r="413" spans="1:15" hidden="1" x14ac:dyDescent="0.3">
      <c r="A413" s="20" t="s">
        <v>533</v>
      </c>
      <c r="B413" s="20">
        <v>3</v>
      </c>
      <c r="C413" s="82" t="str">
        <f t="shared" si="6"/>
        <v>Factor Model</v>
      </c>
      <c r="D413" s="20">
        <v>25</v>
      </c>
      <c r="E413" s="20">
        <v>0.2</v>
      </c>
      <c r="F413" s="89" t="s">
        <v>4</v>
      </c>
      <c r="G413" s="89" t="s">
        <v>511</v>
      </c>
      <c r="H413" s="95" t="s">
        <v>3</v>
      </c>
      <c r="I413" s="118" t="s">
        <v>511</v>
      </c>
      <c r="J413">
        <v>0</v>
      </c>
      <c r="K413" s="89"/>
      <c r="L413" s="96" t="s">
        <v>3</v>
      </c>
      <c r="M413" s="115">
        <v>1026</v>
      </c>
      <c r="N413" s="102" t="s">
        <v>3</v>
      </c>
      <c r="O413" s="84"/>
    </row>
    <row r="414" spans="1:15" hidden="1" x14ac:dyDescent="0.3">
      <c r="A414" s="66" t="s">
        <v>533</v>
      </c>
      <c r="B414" s="66">
        <v>3</v>
      </c>
      <c r="C414" s="82" t="str">
        <f t="shared" si="6"/>
        <v>Factor Model</v>
      </c>
      <c r="D414" s="20">
        <v>50</v>
      </c>
      <c r="E414" s="20">
        <v>0.05</v>
      </c>
      <c r="F414" s="89" t="s">
        <v>0</v>
      </c>
      <c r="G414" s="89"/>
      <c r="H414" s="95" t="s">
        <v>3</v>
      </c>
      <c r="I414" s="118"/>
      <c r="J414">
        <v>0</v>
      </c>
      <c r="K414" s="100">
        <v>0</v>
      </c>
      <c r="L414" s="96">
        <v>-1</v>
      </c>
      <c r="M414" s="115">
        <v>1026</v>
      </c>
      <c r="N414" s="102">
        <v>1061</v>
      </c>
      <c r="O414" s="84"/>
    </row>
    <row r="415" spans="1:15" hidden="1" x14ac:dyDescent="0.3">
      <c r="A415" s="20" t="s">
        <v>533</v>
      </c>
      <c r="B415" s="20">
        <v>3</v>
      </c>
      <c r="C415" s="82" t="str">
        <f t="shared" si="6"/>
        <v>Factor Model</v>
      </c>
      <c r="D415" s="20">
        <v>50</v>
      </c>
      <c r="E415" s="20">
        <v>0.1</v>
      </c>
      <c r="F415" s="89" t="s">
        <v>4</v>
      </c>
      <c r="G415" s="89"/>
      <c r="H415" s="95" t="s">
        <v>3</v>
      </c>
      <c r="I415" s="118"/>
      <c r="J415">
        <v>0</v>
      </c>
      <c r="K415" s="89"/>
      <c r="L415" s="96">
        <v>-1</v>
      </c>
      <c r="M415" s="115">
        <v>1026</v>
      </c>
      <c r="N415" s="102" t="s">
        <v>3</v>
      </c>
      <c r="O415" s="84"/>
    </row>
    <row r="416" spans="1:15" hidden="1" x14ac:dyDescent="0.3">
      <c r="A416" s="66" t="s">
        <v>533</v>
      </c>
      <c r="B416" s="66">
        <v>3</v>
      </c>
      <c r="C416" s="82" t="str">
        <f t="shared" si="6"/>
        <v>Factor Model</v>
      </c>
      <c r="D416" s="20">
        <v>50</v>
      </c>
      <c r="E416" s="20">
        <v>0.15</v>
      </c>
      <c r="F416" s="89" t="s">
        <v>4</v>
      </c>
      <c r="G416" s="89"/>
      <c r="H416" s="95" t="s">
        <v>3</v>
      </c>
      <c r="I416" s="118"/>
      <c r="J416">
        <v>0</v>
      </c>
      <c r="K416" s="89"/>
      <c r="L416" s="96">
        <v>-1</v>
      </c>
      <c r="M416" s="115">
        <v>1026</v>
      </c>
      <c r="N416" s="102" t="s">
        <v>3</v>
      </c>
      <c r="O416" s="84"/>
    </row>
    <row r="417" spans="1:15" hidden="1" x14ac:dyDescent="0.3">
      <c r="A417" s="20" t="s">
        <v>533</v>
      </c>
      <c r="B417" s="20">
        <v>3</v>
      </c>
      <c r="C417" s="82" t="str">
        <f t="shared" si="6"/>
        <v>Factor Model</v>
      </c>
      <c r="D417" s="20">
        <v>50</v>
      </c>
      <c r="E417" s="20">
        <v>0.2</v>
      </c>
      <c r="F417" s="89" t="s">
        <v>4</v>
      </c>
      <c r="G417" s="89"/>
      <c r="H417" s="95" t="s">
        <v>3</v>
      </c>
      <c r="I417" s="118"/>
      <c r="J417">
        <v>0</v>
      </c>
      <c r="K417" s="89"/>
      <c r="L417" s="96">
        <v>-1</v>
      </c>
      <c r="M417" s="115">
        <v>1026</v>
      </c>
      <c r="N417" s="102" t="s">
        <v>3</v>
      </c>
      <c r="O417" s="84"/>
    </row>
    <row r="418" spans="1:15" x14ac:dyDescent="0.3">
      <c r="A418" s="20" t="s">
        <v>520</v>
      </c>
      <c r="B418" s="66">
        <v>0</v>
      </c>
      <c r="C418" s="82" t="str">
        <f t="shared" si="6"/>
        <v>Deterministic</v>
      </c>
      <c r="D418" s="20">
        <v>0</v>
      </c>
      <c r="E418" s="20">
        <v>0.05</v>
      </c>
      <c r="F418" s="89" t="s">
        <v>0</v>
      </c>
      <c r="G418" s="89">
        <v>651</v>
      </c>
      <c r="H418" s="110">
        <v>0</v>
      </c>
      <c r="I418" s="118">
        <v>0.56701900000000005</v>
      </c>
      <c r="J418">
        <v>0</v>
      </c>
      <c r="K418" s="100">
        <v>0.93799999999999994</v>
      </c>
      <c r="L418" s="111">
        <v>0</v>
      </c>
      <c r="M418" s="115">
        <v>651</v>
      </c>
      <c r="N418" s="102">
        <v>651</v>
      </c>
      <c r="O418" s="84"/>
    </row>
    <row r="419" spans="1:15" x14ac:dyDescent="0.3">
      <c r="A419" s="20" t="s">
        <v>520</v>
      </c>
      <c r="B419" s="20">
        <v>0</v>
      </c>
      <c r="C419" s="82" t="str">
        <f t="shared" si="6"/>
        <v>Deterministic</v>
      </c>
      <c r="D419" s="20">
        <v>0</v>
      </c>
      <c r="E419" s="20">
        <v>0.1</v>
      </c>
      <c r="F419" s="89" t="s">
        <v>0</v>
      </c>
      <c r="G419" s="89">
        <v>651</v>
      </c>
      <c r="H419" s="110">
        <v>0</v>
      </c>
      <c r="I419" s="118">
        <v>0.99223899999999998</v>
      </c>
      <c r="J419">
        <v>0</v>
      </c>
      <c r="K419" s="100">
        <v>0.999</v>
      </c>
      <c r="L419" s="111">
        <v>0</v>
      </c>
      <c r="M419" s="115">
        <v>651</v>
      </c>
      <c r="N419" s="102">
        <v>651</v>
      </c>
      <c r="O419" s="84"/>
    </row>
    <row r="420" spans="1:15" x14ac:dyDescent="0.3">
      <c r="A420" s="20" t="s">
        <v>520</v>
      </c>
      <c r="B420" s="66">
        <v>0</v>
      </c>
      <c r="C420" s="82" t="str">
        <f t="shared" si="6"/>
        <v>Deterministic</v>
      </c>
      <c r="D420" s="20">
        <v>0</v>
      </c>
      <c r="E420" s="20">
        <v>0.15</v>
      </c>
      <c r="F420" s="89" t="s">
        <v>0</v>
      </c>
      <c r="G420" s="89">
        <v>653</v>
      </c>
      <c r="H420" s="110">
        <v>3.0721966205837174E-3</v>
      </c>
      <c r="I420" s="118">
        <v>0.75886699999999996</v>
      </c>
      <c r="J420">
        <v>0</v>
      </c>
      <c r="K420" s="100">
        <v>1</v>
      </c>
      <c r="L420" s="111">
        <v>3.0721966205837781E-3</v>
      </c>
      <c r="M420" s="115">
        <v>651</v>
      </c>
      <c r="N420" s="102">
        <v>651</v>
      </c>
      <c r="O420" s="84"/>
    </row>
    <row r="421" spans="1:15" x14ac:dyDescent="0.3">
      <c r="A421" s="20" t="s">
        <v>520</v>
      </c>
      <c r="B421" s="20">
        <v>0</v>
      </c>
      <c r="C421" s="82" t="str">
        <f t="shared" si="6"/>
        <v>Deterministic</v>
      </c>
      <c r="D421" s="20">
        <v>0</v>
      </c>
      <c r="E421" s="20">
        <v>0.2</v>
      </c>
      <c r="F421" s="89" t="s">
        <v>0</v>
      </c>
      <c r="G421" s="89">
        <v>653</v>
      </c>
      <c r="H421" s="110">
        <v>3.0721966205837174E-3</v>
      </c>
      <c r="I421" s="118">
        <v>0.655663</v>
      </c>
      <c r="J421">
        <v>0</v>
      </c>
      <c r="K421" s="100">
        <v>1</v>
      </c>
      <c r="L421" s="111">
        <v>3.0721966205837781E-3</v>
      </c>
      <c r="M421" s="115">
        <v>651</v>
      </c>
      <c r="N421" s="102">
        <v>651</v>
      </c>
      <c r="O421" s="84"/>
    </row>
    <row r="422" spans="1:15" x14ac:dyDescent="0.3">
      <c r="A422" s="20" t="s">
        <v>520</v>
      </c>
      <c r="B422" s="66">
        <v>1</v>
      </c>
      <c r="C422" s="82" t="str">
        <f t="shared" si="6"/>
        <v>Cardinality-constrained</v>
      </c>
      <c r="D422" s="20">
        <v>5</v>
      </c>
      <c r="E422" s="20">
        <v>0.05</v>
      </c>
      <c r="F422" s="89" t="s">
        <v>0</v>
      </c>
      <c r="G422" s="89">
        <v>651</v>
      </c>
      <c r="H422" s="110">
        <v>0</v>
      </c>
      <c r="I422" s="118">
        <v>0.74662099999999998</v>
      </c>
      <c r="J422">
        <v>0</v>
      </c>
      <c r="K422" s="100">
        <v>0.93799999999999994</v>
      </c>
      <c r="L422" s="111">
        <v>0</v>
      </c>
      <c r="M422" s="115">
        <v>651</v>
      </c>
      <c r="N422" s="102">
        <v>651</v>
      </c>
      <c r="O422" s="84"/>
    </row>
    <row r="423" spans="1:15" x14ac:dyDescent="0.3">
      <c r="A423" s="20" t="s">
        <v>520</v>
      </c>
      <c r="B423" s="20">
        <v>1</v>
      </c>
      <c r="C423" s="82" t="str">
        <f t="shared" si="6"/>
        <v>Cardinality-constrained</v>
      </c>
      <c r="D423" s="20">
        <v>5</v>
      </c>
      <c r="E423" s="20">
        <v>0.1</v>
      </c>
      <c r="F423" s="89" t="s">
        <v>0</v>
      </c>
      <c r="G423" s="89">
        <v>651</v>
      </c>
      <c r="H423" s="110">
        <v>0</v>
      </c>
      <c r="I423" s="118">
        <v>1.0085299999999999</v>
      </c>
      <c r="J423">
        <v>0</v>
      </c>
      <c r="K423" s="100">
        <v>0.999</v>
      </c>
      <c r="L423" s="111">
        <v>0</v>
      </c>
      <c r="M423" s="115">
        <v>651</v>
      </c>
      <c r="N423" s="102">
        <v>651</v>
      </c>
      <c r="O423" s="84"/>
    </row>
    <row r="424" spans="1:15" x14ac:dyDescent="0.3">
      <c r="A424" s="20" t="s">
        <v>520</v>
      </c>
      <c r="B424" s="66">
        <v>1</v>
      </c>
      <c r="C424" s="82" t="str">
        <f t="shared" si="6"/>
        <v>Cardinality-constrained</v>
      </c>
      <c r="D424" s="20">
        <v>5</v>
      </c>
      <c r="E424" s="20">
        <v>0.15</v>
      </c>
      <c r="F424" s="89" t="s">
        <v>0</v>
      </c>
      <c r="G424" s="89">
        <v>653</v>
      </c>
      <c r="H424" s="110">
        <v>0</v>
      </c>
      <c r="I424" s="118">
        <v>0.74794000000000005</v>
      </c>
      <c r="J424">
        <v>0</v>
      </c>
      <c r="K424" s="100">
        <v>0.998</v>
      </c>
      <c r="L424" s="111">
        <v>3.0721966205837781E-3</v>
      </c>
      <c r="M424" s="115">
        <v>651</v>
      </c>
      <c r="N424" s="102">
        <v>653</v>
      </c>
      <c r="O424" s="84"/>
    </row>
    <row r="425" spans="1:15" x14ac:dyDescent="0.3">
      <c r="A425" s="20" t="s">
        <v>520</v>
      </c>
      <c r="B425" s="20">
        <v>1</v>
      </c>
      <c r="C425" s="82" t="str">
        <f t="shared" si="6"/>
        <v>Cardinality-constrained</v>
      </c>
      <c r="D425" s="20">
        <v>5</v>
      </c>
      <c r="E425" s="20">
        <v>0.2</v>
      </c>
      <c r="F425" s="89" t="s">
        <v>0</v>
      </c>
      <c r="G425" s="89">
        <v>653</v>
      </c>
      <c r="H425" s="110">
        <v>0</v>
      </c>
      <c r="I425" s="118">
        <v>0.86559900000000001</v>
      </c>
      <c r="J425">
        <v>0</v>
      </c>
      <c r="K425" s="100">
        <v>0.999</v>
      </c>
      <c r="L425" s="111">
        <v>3.0721966205837781E-3</v>
      </c>
      <c r="M425" s="115">
        <v>651</v>
      </c>
      <c r="N425" s="102">
        <v>653</v>
      </c>
      <c r="O425" s="84"/>
    </row>
    <row r="426" spans="1:15" x14ac:dyDescent="0.3">
      <c r="A426" s="20" t="s">
        <v>520</v>
      </c>
      <c r="B426" s="66">
        <v>1</v>
      </c>
      <c r="C426" s="82" t="str">
        <f t="shared" si="6"/>
        <v>Cardinality-constrained</v>
      </c>
      <c r="D426" s="20">
        <v>10</v>
      </c>
      <c r="E426" s="20">
        <v>0.05</v>
      </c>
      <c r="F426" s="89" t="s">
        <v>0</v>
      </c>
      <c r="G426" s="89">
        <v>653</v>
      </c>
      <c r="H426" s="110">
        <v>3.0721966205837174E-3</v>
      </c>
      <c r="I426" s="118">
        <v>1.2213400000000001</v>
      </c>
      <c r="J426">
        <v>0</v>
      </c>
      <c r="K426" s="100">
        <v>0.93799999999999994</v>
      </c>
      <c r="L426" s="111">
        <v>3.0721966205837781E-3</v>
      </c>
      <c r="M426" s="115">
        <v>651</v>
      </c>
      <c r="N426" s="102">
        <v>651</v>
      </c>
      <c r="O426" s="84"/>
    </row>
    <row r="427" spans="1:15" x14ac:dyDescent="0.3">
      <c r="A427" s="20" t="s">
        <v>520</v>
      </c>
      <c r="B427" s="20">
        <v>1</v>
      </c>
      <c r="C427" s="82" t="str">
        <f t="shared" si="6"/>
        <v>Cardinality-constrained</v>
      </c>
      <c r="D427" s="20">
        <v>10</v>
      </c>
      <c r="E427" s="20">
        <v>0.1</v>
      </c>
      <c r="F427" s="89" t="s">
        <v>0</v>
      </c>
      <c r="G427" s="89">
        <v>653</v>
      </c>
      <c r="H427" s="110">
        <v>3.0721966205837174E-3</v>
      </c>
      <c r="I427" s="118">
        <v>2.1026199999999999</v>
      </c>
      <c r="J427">
        <v>0</v>
      </c>
      <c r="K427" s="100">
        <v>0.999</v>
      </c>
      <c r="L427" s="111">
        <v>3.0721966205837781E-3</v>
      </c>
      <c r="M427" s="115">
        <v>651</v>
      </c>
      <c r="N427" s="102">
        <v>651</v>
      </c>
      <c r="O427" s="84"/>
    </row>
    <row r="428" spans="1:15" x14ac:dyDescent="0.3">
      <c r="A428" s="20" t="s">
        <v>520</v>
      </c>
      <c r="B428" s="66">
        <v>1</v>
      </c>
      <c r="C428" s="82" t="str">
        <f t="shared" si="6"/>
        <v>Cardinality-constrained</v>
      </c>
      <c r="D428" s="20">
        <v>10</v>
      </c>
      <c r="E428" s="20">
        <v>0.15</v>
      </c>
      <c r="F428" s="89" t="s">
        <v>0</v>
      </c>
      <c r="G428" s="89">
        <v>657</v>
      </c>
      <c r="H428" s="110">
        <v>6.1255742725880554E-3</v>
      </c>
      <c r="I428" s="118">
        <v>1.9426399999999999</v>
      </c>
      <c r="J428">
        <v>0</v>
      </c>
      <c r="K428" s="100">
        <v>0.998</v>
      </c>
      <c r="L428" s="111">
        <v>9.2165898617511122E-3</v>
      </c>
      <c r="M428" s="115">
        <v>651</v>
      </c>
      <c r="N428" s="102">
        <v>653</v>
      </c>
      <c r="O428" s="84"/>
    </row>
    <row r="429" spans="1:15" x14ac:dyDescent="0.3">
      <c r="A429" s="20" t="s">
        <v>520</v>
      </c>
      <c r="B429" s="20">
        <v>1</v>
      </c>
      <c r="C429" s="82" t="str">
        <f t="shared" si="6"/>
        <v>Cardinality-constrained</v>
      </c>
      <c r="D429" s="20">
        <v>10</v>
      </c>
      <c r="E429" s="20">
        <v>0.2</v>
      </c>
      <c r="F429" s="89" t="s">
        <v>0</v>
      </c>
      <c r="G429" s="89">
        <v>657</v>
      </c>
      <c r="H429" s="110">
        <v>6.1255742725880554E-3</v>
      </c>
      <c r="I429" s="118">
        <v>3.4676800000000001</v>
      </c>
      <c r="J429">
        <v>0</v>
      </c>
      <c r="K429" s="100">
        <v>0.999</v>
      </c>
      <c r="L429" s="111">
        <v>9.2165898617511122E-3</v>
      </c>
      <c r="M429" s="115">
        <v>651</v>
      </c>
      <c r="N429" s="102">
        <v>653</v>
      </c>
      <c r="O429" s="84"/>
    </row>
    <row r="430" spans="1:15" x14ac:dyDescent="0.3">
      <c r="A430" s="20" t="s">
        <v>520</v>
      </c>
      <c r="B430" s="66">
        <v>1</v>
      </c>
      <c r="C430" s="82" t="str">
        <f t="shared" si="6"/>
        <v>Cardinality-constrained</v>
      </c>
      <c r="D430" s="20">
        <v>25</v>
      </c>
      <c r="E430" s="20">
        <v>0.05</v>
      </c>
      <c r="F430" s="89" t="s">
        <v>0</v>
      </c>
      <c r="G430" s="89">
        <v>653</v>
      </c>
      <c r="H430" s="110">
        <v>0</v>
      </c>
      <c r="I430" s="118">
        <v>2.4881700000000002</v>
      </c>
      <c r="J430">
        <v>0</v>
      </c>
      <c r="K430" s="100">
        <v>3.6999999999999998E-2</v>
      </c>
      <c r="L430" s="111">
        <v>3.0721966205837781E-3</v>
      </c>
      <c r="M430" s="115">
        <v>651</v>
      </c>
      <c r="N430" s="102">
        <v>653</v>
      </c>
      <c r="O430" s="84"/>
    </row>
    <row r="431" spans="1:15" x14ac:dyDescent="0.3">
      <c r="A431" s="20" t="s">
        <v>520</v>
      </c>
      <c r="B431" s="20">
        <v>1</v>
      </c>
      <c r="C431" s="82" t="str">
        <f t="shared" si="6"/>
        <v>Cardinality-constrained</v>
      </c>
      <c r="D431" s="20">
        <v>25</v>
      </c>
      <c r="E431" s="20">
        <v>0.1</v>
      </c>
      <c r="F431" s="89" t="s">
        <v>0</v>
      </c>
      <c r="G431" s="89">
        <v>655</v>
      </c>
      <c r="H431" s="110">
        <v>3.0627871362940277E-3</v>
      </c>
      <c r="I431" s="118">
        <v>2.58297</v>
      </c>
      <c r="J431">
        <v>0</v>
      </c>
      <c r="K431" s="100">
        <v>1.4999999999999999E-2</v>
      </c>
      <c r="L431" s="111">
        <v>6.1443932411673341E-3</v>
      </c>
      <c r="M431" s="115">
        <v>651</v>
      </c>
      <c r="N431" s="102">
        <v>653</v>
      </c>
      <c r="O431" s="84"/>
    </row>
    <row r="432" spans="1:15" x14ac:dyDescent="0.3">
      <c r="A432" s="20" t="s">
        <v>520</v>
      </c>
      <c r="B432" s="66">
        <v>1</v>
      </c>
      <c r="C432" s="82" t="str">
        <f t="shared" si="6"/>
        <v>Cardinality-constrained</v>
      </c>
      <c r="D432" s="20">
        <v>25</v>
      </c>
      <c r="E432" s="20">
        <v>0.15</v>
      </c>
      <c r="F432" s="89" t="s">
        <v>0</v>
      </c>
      <c r="G432" s="89">
        <v>657</v>
      </c>
      <c r="H432" s="110">
        <v>0</v>
      </c>
      <c r="I432" s="118">
        <v>2.4567399999999999</v>
      </c>
      <c r="J432">
        <v>0</v>
      </c>
      <c r="K432" s="100">
        <v>0</v>
      </c>
      <c r="L432" s="111">
        <v>9.2165898617511122E-3</v>
      </c>
      <c r="M432" s="115">
        <v>651</v>
      </c>
      <c r="N432" s="102">
        <v>657</v>
      </c>
      <c r="O432" s="84"/>
    </row>
    <row r="433" spans="1:15" x14ac:dyDescent="0.3">
      <c r="A433" s="20" t="s">
        <v>520</v>
      </c>
      <c r="B433" s="20">
        <v>1</v>
      </c>
      <c r="C433" s="82" t="str">
        <f t="shared" si="6"/>
        <v>Cardinality-constrained</v>
      </c>
      <c r="D433" s="20">
        <v>25</v>
      </c>
      <c r="E433" s="20">
        <v>0.2</v>
      </c>
      <c r="F433" s="89" t="s">
        <v>0</v>
      </c>
      <c r="G433" s="89">
        <v>693</v>
      </c>
      <c r="H433" s="110">
        <v>5.4794520547945202E-2</v>
      </c>
      <c r="I433" s="118">
        <v>75.9148</v>
      </c>
      <c r="J433">
        <v>0</v>
      </c>
      <c r="K433" s="100">
        <v>0.14799999999999999</v>
      </c>
      <c r="L433" s="111">
        <v>6.4516129032258007E-2</v>
      </c>
      <c r="M433" s="115">
        <v>651</v>
      </c>
      <c r="N433" s="102">
        <v>657</v>
      </c>
      <c r="O433" s="84"/>
    </row>
    <row r="434" spans="1:15" x14ac:dyDescent="0.3">
      <c r="A434" s="20" t="s">
        <v>520</v>
      </c>
      <c r="B434" s="66">
        <v>1</v>
      </c>
      <c r="C434" s="82" t="str">
        <f t="shared" si="6"/>
        <v>Cardinality-constrained</v>
      </c>
      <c r="D434" s="20">
        <v>50</v>
      </c>
      <c r="E434" s="20">
        <v>0.05</v>
      </c>
      <c r="F434" s="89" t="s">
        <v>0</v>
      </c>
      <c r="G434" s="89">
        <v>651</v>
      </c>
      <c r="H434" s="110">
        <v>-3.0627871362940277E-3</v>
      </c>
      <c r="I434" s="118">
        <v>1.00285</v>
      </c>
      <c r="J434">
        <v>0</v>
      </c>
      <c r="K434" s="100">
        <v>0</v>
      </c>
      <c r="L434" s="111">
        <v>0</v>
      </c>
      <c r="M434" s="115">
        <v>651</v>
      </c>
      <c r="N434" s="102">
        <v>653</v>
      </c>
      <c r="O434" s="84"/>
    </row>
    <row r="435" spans="1:15" x14ac:dyDescent="0.3">
      <c r="A435" s="20" t="s">
        <v>520</v>
      </c>
      <c r="B435" s="20">
        <v>1</v>
      </c>
      <c r="C435" s="82" t="str">
        <f t="shared" si="6"/>
        <v>Cardinality-constrained</v>
      </c>
      <c r="D435" s="20">
        <v>50</v>
      </c>
      <c r="E435" s="20">
        <v>0.1</v>
      </c>
      <c r="F435" s="89" t="s">
        <v>0</v>
      </c>
      <c r="G435" s="89">
        <v>651</v>
      </c>
      <c r="H435" s="110">
        <v>-6.1068702290076335E-3</v>
      </c>
      <c r="I435" s="118">
        <v>0.78012300000000001</v>
      </c>
      <c r="J435">
        <v>0</v>
      </c>
      <c r="K435" s="100">
        <v>1.4999999999999999E-2</v>
      </c>
      <c r="L435" s="111">
        <v>0</v>
      </c>
      <c r="M435" s="115">
        <v>651</v>
      </c>
      <c r="N435" s="102">
        <v>655</v>
      </c>
      <c r="O435" s="84"/>
    </row>
    <row r="436" spans="1:15" x14ac:dyDescent="0.3">
      <c r="A436" s="20" t="s">
        <v>520</v>
      </c>
      <c r="B436" s="66">
        <v>1</v>
      </c>
      <c r="C436" s="82" t="str">
        <f t="shared" si="6"/>
        <v>Cardinality-constrained</v>
      </c>
      <c r="D436" s="20">
        <v>50</v>
      </c>
      <c r="E436" s="20">
        <v>0.15</v>
      </c>
      <c r="F436" s="89" t="s">
        <v>0</v>
      </c>
      <c r="G436" s="89">
        <v>651</v>
      </c>
      <c r="H436" s="110">
        <v>-9.1324200913242004E-3</v>
      </c>
      <c r="I436" s="118">
        <v>1.9007700000000001</v>
      </c>
      <c r="J436">
        <v>0</v>
      </c>
      <c r="K436" s="100">
        <v>0</v>
      </c>
      <c r="L436" s="111">
        <v>0</v>
      </c>
      <c r="M436" s="115">
        <v>651</v>
      </c>
      <c r="N436" s="102">
        <v>657</v>
      </c>
      <c r="O436" s="84"/>
    </row>
    <row r="437" spans="1:15" x14ac:dyDescent="0.3">
      <c r="A437" s="20" t="s">
        <v>520</v>
      </c>
      <c r="B437" s="20">
        <v>1</v>
      </c>
      <c r="C437" s="82" t="str">
        <f t="shared" si="6"/>
        <v>Cardinality-constrained</v>
      </c>
      <c r="D437" s="20">
        <v>50</v>
      </c>
      <c r="E437" s="20">
        <v>0.2</v>
      </c>
      <c r="F437" s="89" t="s">
        <v>1</v>
      </c>
      <c r="G437" s="89">
        <v>653</v>
      </c>
      <c r="H437" s="110">
        <v>-5.772005772005772E-2</v>
      </c>
      <c r="I437" s="118">
        <v>1.00888</v>
      </c>
      <c r="J437">
        <v>0</v>
      </c>
      <c r="K437" s="100">
        <v>1.7999999999999999E-2</v>
      </c>
      <c r="L437" s="111">
        <v>3.0721966205837781E-3</v>
      </c>
      <c r="M437" s="115">
        <v>651</v>
      </c>
      <c r="N437" s="102">
        <v>693</v>
      </c>
      <c r="O437" s="84"/>
    </row>
    <row r="438" spans="1:15" x14ac:dyDescent="0.3">
      <c r="A438" s="20" t="s">
        <v>520</v>
      </c>
      <c r="B438" s="66">
        <v>2</v>
      </c>
      <c r="C438" s="82" t="str">
        <f t="shared" si="6"/>
        <v>Knapsack</v>
      </c>
      <c r="D438" s="20">
        <v>5</v>
      </c>
      <c r="E438" s="20">
        <v>0.05</v>
      </c>
      <c r="F438" s="89" t="s">
        <v>0</v>
      </c>
      <c r="G438" s="89">
        <v>651</v>
      </c>
      <c r="H438" s="110">
        <v>0</v>
      </c>
      <c r="I438" s="118">
        <v>3.9496600000000002</v>
      </c>
      <c r="J438">
        <v>0</v>
      </c>
      <c r="K438" s="100">
        <v>0.93799999999999994</v>
      </c>
      <c r="L438" s="111">
        <v>0</v>
      </c>
      <c r="M438" s="115">
        <v>651</v>
      </c>
      <c r="N438" s="102">
        <v>651</v>
      </c>
      <c r="O438" s="84"/>
    </row>
    <row r="439" spans="1:15" x14ac:dyDescent="0.3">
      <c r="A439" s="20" t="s">
        <v>520</v>
      </c>
      <c r="B439" s="20">
        <v>2</v>
      </c>
      <c r="C439" s="82" t="str">
        <f t="shared" si="6"/>
        <v>Knapsack</v>
      </c>
      <c r="D439" s="20">
        <v>5</v>
      </c>
      <c r="E439" s="20">
        <v>0.1</v>
      </c>
      <c r="F439" s="89" t="s">
        <v>0</v>
      </c>
      <c r="G439" s="89">
        <v>653</v>
      </c>
      <c r="H439" s="110">
        <v>3.0721966205837174E-3</v>
      </c>
      <c r="I439" s="118">
        <v>0.87631099999999995</v>
      </c>
      <c r="J439">
        <v>0</v>
      </c>
      <c r="K439" s="100">
        <v>1</v>
      </c>
      <c r="L439" s="111">
        <v>3.0721966205837781E-3</v>
      </c>
      <c r="M439" s="115">
        <v>651</v>
      </c>
      <c r="N439" s="102">
        <v>651</v>
      </c>
      <c r="O439" s="84"/>
    </row>
    <row r="440" spans="1:15" x14ac:dyDescent="0.3">
      <c r="A440" s="20" t="s">
        <v>520</v>
      </c>
      <c r="B440" s="66">
        <v>2</v>
      </c>
      <c r="C440" s="82" t="str">
        <f t="shared" si="6"/>
        <v>Knapsack</v>
      </c>
      <c r="D440" s="20">
        <v>5</v>
      </c>
      <c r="E440" s="20">
        <v>0.15</v>
      </c>
      <c r="F440" s="89" t="s">
        <v>0</v>
      </c>
      <c r="G440" s="89">
        <v>655</v>
      </c>
      <c r="H440" s="110">
        <v>6.1443932411674347E-3</v>
      </c>
      <c r="I440" s="118">
        <v>3.0552899999999998</v>
      </c>
      <c r="J440">
        <v>0</v>
      </c>
      <c r="K440" s="100">
        <v>1</v>
      </c>
      <c r="L440" s="111">
        <v>6.1443932411673341E-3</v>
      </c>
      <c r="M440" s="115">
        <v>651</v>
      </c>
      <c r="N440" s="102">
        <v>651</v>
      </c>
      <c r="O440" s="84"/>
    </row>
    <row r="441" spans="1:15" x14ac:dyDescent="0.3">
      <c r="A441" s="20" t="s">
        <v>520</v>
      </c>
      <c r="B441" s="20">
        <v>2</v>
      </c>
      <c r="C441" s="82" t="str">
        <f t="shared" si="6"/>
        <v>Knapsack</v>
      </c>
      <c r="D441" s="20">
        <v>5</v>
      </c>
      <c r="E441" s="20">
        <v>0.2</v>
      </c>
      <c r="F441" s="89" t="s">
        <v>0</v>
      </c>
      <c r="G441" s="89">
        <v>655</v>
      </c>
      <c r="H441" s="110">
        <v>3.0627871362940277E-3</v>
      </c>
      <c r="I441" s="118">
        <v>0.84614299999999998</v>
      </c>
      <c r="J441">
        <v>0</v>
      </c>
      <c r="K441" s="100">
        <v>0.92400000000000004</v>
      </c>
      <c r="L441" s="111">
        <v>6.1443932411673341E-3</v>
      </c>
      <c r="M441" s="115">
        <v>651</v>
      </c>
      <c r="N441" s="102">
        <v>653</v>
      </c>
      <c r="O441" s="84"/>
    </row>
    <row r="442" spans="1:15" x14ac:dyDescent="0.3">
      <c r="A442" s="20" t="s">
        <v>520</v>
      </c>
      <c r="B442" s="66">
        <v>2</v>
      </c>
      <c r="C442" s="82" t="str">
        <f t="shared" si="6"/>
        <v>Knapsack</v>
      </c>
      <c r="D442" s="20">
        <v>10</v>
      </c>
      <c r="E442" s="20">
        <v>0.05</v>
      </c>
      <c r="F442" s="89" t="s">
        <v>0</v>
      </c>
      <c r="G442" s="89">
        <v>653</v>
      </c>
      <c r="H442" s="110">
        <v>3.0721966205837174E-3</v>
      </c>
      <c r="I442" s="118">
        <v>0.84864899999999999</v>
      </c>
      <c r="J442">
        <v>0</v>
      </c>
      <c r="K442" s="100">
        <v>1</v>
      </c>
      <c r="L442" s="111">
        <v>3.0721966205837781E-3</v>
      </c>
      <c r="M442" s="115">
        <v>651</v>
      </c>
      <c r="N442" s="102">
        <v>651</v>
      </c>
      <c r="O442" s="84"/>
    </row>
    <row r="443" spans="1:15" x14ac:dyDescent="0.3">
      <c r="A443" s="20" t="s">
        <v>520</v>
      </c>
      <c r="B443" s="20">
        <v>2</v>
      </c>
      <c r="C443" s="82" t="str">
        <f t="shared" si="6"/>
        <v>Knapsack</v>
      </c>
      <c r="D443" s="20">
        <v>10</v>
      </c>
      <c r="E443" s="20">
        <v>0.1</v>
      </c>
      <c r="F443" s="89" t="s">
        <v>0</v>
      </c>
      <c r="G443" s="89">
        <v>655</v>
      </c>
      <c r="H443" s="110">
        <v>3.0627871362940277E-3</v>
      </c>
      <c r="I443" s="118">
        <v>2.6941099999999998</v>
      </c>
      <c r="J443">
        <v>0</v>
      </c>
      <c r="K443" s="100">
        <v>1.4999999999999999E-2</v>
      </c>
      <c r="L443" s="111">
        <v>6.1443932411673341E-3</v>
      </c>
      <c r="M443" s="115">
        <v>651</v>
      </c>
      <c r="N443" s="102">
        <v>653</v>
      </c>
      <c r="O443" s="84"/>
    </row>
    <row r="444" spans="1:15" x14ac:dyDescent="0.3">
      <c r="A444" s="20" t="s">
        <v>520</v>
      </c>
      <c r="B444" s="66">
        <v>2</v>
      </c>
      <c r="C444" s="82" t="str">
        <f t="shared" si="6"/>
        <v>Knapsack</v>
      </c>
      <c r="D444" s="20">
        <v>10</v>
      </c>
      <c r="E444" s="20">
        <v>0.15</v>
      </c>
      <c r="F444" s="89" t="s">
        <v>0</v>
      </c>
      <c r="G444" s="89">
        <v>655</v>
      </c>
      <c r="H444" s="110">
        <v>0</v>
      </c>
      <c r="I444" s="118">
        <v>2.3889999999999998</v>
      </c>
      <c r="J444">
        <v>0</v>
      </c>
      <c r="K444" s="100">
        <v>0.57699999999999996</v>
      </c>
      <c r="L444" s="111">
        <v>6.1443932411673341E-3</v>
      </c>
      <c r="M444" s="115">
        <v>651</v>
      </c>
      <c r="N444" s="102">
        <v>655</v>
      </c>
      <c r="O444" s="84"/>
    </row>
    <row r="445" spans="1:15" x14ac:dyDescent="0.3">
      <c r="A445" s="20" t="s">
        <v>520</v>
      </c>
      <c r="B445" s="20">
        <v>2</v>
      </c>
      <c r="C445" s="82" t="str">
        <f t="shared" si="6"/>
        <v>Knapsack</v>
      </c>
      <c r="D445" s="20">
        <v>10</v>
      </c>
      <c r="E445" s="20">
        <v>0.2</v>
      </c>
      <c r="F445" s="89" t="s">
        <v>0</v>
      </c>
      <c r="G445" s="89">
        <v>657</v>
      </c>
      <c r="H445" s="110">
        <v>3.0534351145038168E-3</v>
      </c>
      <c r="I445" s="118">
        <v>4.0739700000000001</v>
      </c>
      <c r="J445">
        <v>0</v>
      </c>
      <c r="K445" s="100">
        <v>0.997</v>
      </c>
      <c r="L445" s="111">
        <v>9.2165898617511122E-3</v>
      </c>
      <c r="M445" s="115">
        <v>651</v>
      </c>
      <c r="N445" s="102">
        <v>655</v>
      </c>
      <c r="O445" s="84"/>
    </row>
    <row r="446" spans="1:15" x14ac:dyDescent="0.3">
      <c r="A446" s="20" t="s">
        <v>520</v>
      </c>
      <c r="B446" s="66">
        <v>2</v>
      </c>
      <c r="C446" s="82" t="str">
        <f t="shared" si="6"/>
        <v>Knapsack</v>
      </c>
      <c r="D446" s="20">
        <v>25</v>
      </c>
      <c r="E446" s="20">
        <v>0.05</v>
      </c>
      <c r="F446" s="89" t="s">
        <v>0</v>
      </c>
      <c r="G446" s="89">
        <v>653</v>
      </c>
      <c r="H446" s="110">
        <v>0</v>
      </c>
      <c r="I446" s="118">
        <v>1.5926</v>
      </c>
      <c r="J446">
        <v>0</v>
      </c>
      <c r="K446" s="100">
        <v>0</v>
      </c>
      <c r="L446" s="111">
        <v>3.0721966205837781E-3</v>
      </c>
      <c r="M446" s="115">
        <v>651</v>
      </c>
      <c r="N446" s="102">
        <v>653</v>
      </c>
      <c r="O446" s="84"/>
    </row>
    <row r="447" spans="1:15" x14ac:dyDescent="0.3">
      <c r="A447" s="20" t="s">
        <v>520</v>
      </c>
      <c r="B447" s="20">
        <v>2</v>
      </c>
      <c r="C447" s="82" t="str">
        <f t="shared" si="6"/>
        <v>Knapsack</v>
      </c>
      <c r="D447" s="20">
        <v>25</v>
      </c>
      <c r="E447" s="20">
        <v>0.1</v>
      </c>
      <c r="F447" s="89" t="s">
        <v>0</v>
      </c>
      <c r="G447" s="89">
        <v>657</v>
      </c>
      <c r="H447" s="110">
        <v>3.0534351145038168E-3</v>
      </c>
      <c r="I447" s="118">
        <v>8.0330999999999992</v>
      </c>
      <c r="J447">
        <v>0</v>
      </c>
      <c r="K447" s="100">
        <v>0.39600000000000002</v>
      </c>
      <c r="L447" s="111">
        <v>9.2165898617511122E-3</v>
      </c>
      <c r="M447" s="115">
        <v>651</v>
      </c>
      <c r="N447" s="102">
        <v>655</v>
      </c>
      <c r="O447" s="84"/>
    </row>
    <row r="448" spans="1:15" x14ac:dyDescent="0.3">
      <c r="A448" s="20" t="s">
        <v>520</v>
      </c>
      <c r="B448" s="66">
        <v>2</v>
      </c>
      <c r="C448" s="82" t="str">
        <f t="shared" si="6"/>
        <v>Knapsack</v>
      </c>
      <c r="D448" s="20">
        <v>25</v>
      </c>
      <c r="E448" s="20">
        <v>0.15</v>
      </c>
      <c r="F448" s="89" t="s">
        <v>0</v>
      </c>
      <c r="G448" s="89">
        <v>657</v>
      </c>
      <c r="H448" s="110">
        <v>3.0534351145038168E-3</v>
      </c>
      <c r="I448" s="118">
        <v>1.27329</v>
      </c>
      <c r="J448">
        <v>0</v>
      </c>
      <c r="K448" s="100">
        <v>0.94399999999999995</v>
      </c>
      <c r="L448" s="111">
        <v>9.2165898617511122E-3</v>
      </c>
      <c r="M448" s="115">
        <v>651</v>
      </c>
      <c r="N448" s="102">
        <v>655</v>
      </c>
      <c r="O448" s="84"/>
    </row>
    <row r="449" spans="1:15" x14ac:dyDescent="0.3">
      <c r="A449" s="20" t="s">
        <v>520</v>
      </c>
      <c r="B449" s="20">
        <v>2</v>
      </c>
      <c r="C449" s="82" t="str">
        <f t="shared" si="6"/>
        <v>Knapsack</v>
      </c>
      <c r="D449" s="20">
        <v>25</v>
      </c>
      <c r="E449" s="20">
        <v>0.2</v>
      </c>
      <c r="F449" s="89" t="s">
        <v>0</v>
      </c>
      <c r="G449" s="89">
        <v>742</v>
      </c>
      <c r="H449" s="110">
        <v>0.12937595129375951</v>
      </c>
      <c r="I449" s="118">
        <v>1460.13</v>
      </c>
      <c r="J449">
        <v>0</v>
      </c>
      <c r="K449" s="100">
        <v>0.14799999999999999</v>
      </c>
      <c r="L449" s="111">
        <v>0.13978494623655924</v>
      </c>
      <c r="M449" s="115">
        <v>651</v>
      </c>
      <c r="N449" s="102">
        <v>657</v>
      </c>
      <c r="O449" s="84"/>
    </row>
    <row r="450" spans="1:15" x14ac:dyDescent="0.3">
      <c r="A450" s="20" t="s">
        <v>520</v>
      </c>
      <c r="B450" s="66">
        <v>2</v>
      </c>
      <c r="C450" s="82" t="str">
        <f t="shared" ref="C450:C513" si="7">IF(B450=0,"Deterministic",IF(B450=1,"Cardinality-constrained",IF(B450=2,"Knapsack","Factor Model")))</f>
        <v>Knapsack</v>
      </c>
      <c r="D450" s="20">
        <v>50</v>
      </c>
      <c r="E450" s="20">
        <v>0.05</v>
      </c>
      <c r="F450" s="89" t="s">
        <v>0</v>
      </c>
      <c r="G450" s="89">
        <v>657</v>
      </c>
      <c r="H450" s="110">
        <v>6.1255742725880554E-3</v>
      </c>
      <c r="I450" s="118">
        <v>0.86513099999999998</v>
      </c>
      <c r="J450">
        <v>0</v>
      </c>
      <c r="K450" s="100">
        <v>0</v>
      </c>
      <c r="L450" s="111">
        <v>9.2165898617511122E-3</v>
      </c>
      <c r="M450" s="115">
        <v>651</v>
      </c>
      <c r="N450" s="102">
        <v>653</v>
      </c>
      <c r="O450" s="84"/>
    </row>
    <row r="451" spans="1:15" x14ac:dyDescent="0.3">
      <c r="A451" s="20" t="s">
        <v>520</v>
      </c>
      <c r="B451" s="20">
        <v>2</v>
      </c>
      <c r="C451" s="82" t="str">
        <f t="shared" si="7"/>
        <v>Knapsack</v>
      </c>
      <c r="D451" s="20">
        <v>50</v>
      </c>
      <c r="E451" s="20">
        <v>0.1</v>
      </c>
      <c r="F451" s="89" t="s">
        <v>0</v>
      </c>
      <c r="G451" s="89" t="s">
        <v>511</v>
      </c>
      <c r="H451" s="110" t="s">
        <v>3</v>
      </c>
      <c r="I451" s="118" t="s">
        <v>511</v>
      </c>
      <c r="J451">
        <v>0</v>
      </c>
      <c r="K451" s="100">
        <v>0.39600000000000002</v>
      </c>
      <c r="L451" s="111" t="s">
        <v>3</v>
      </c>
      <c r="M451" s="115">
        <v>651</v>
      </c>
      <c r="N451" s="102">
        <v>657</v>
      </c>
      <c r="O451" s="84"/>
    </row>
    <row r="452" spans="1:15" x14ac:dyDescent="0.3">
      <c r="A452" s="20" t="s">
        <v>520</v>
      </c>
      <c r="B452" s="66">
        <v>2</v>
      </c>
      <c r="C452" s="82" t="str">
        <f t="shared" si="7"/>
        <v>Knapsack</v>
      </c>
      <c r="D452" s="20">
        <v>50</v>
      </c>
      <c r="E452" s="20">
        <v>0.15</v>
      </c>
      <c r="F452" s="89" t="s">
        <v>0</v>
      </c>
      <c r="G452" s="89" t="s">
        <v>511</v>
      </c>
      <c r="H452" s="110" t="s">
        <v>3</v>
      </c>
      <c r="I452" s="118" t="s">
        <v>511</v>
      </c>
      <c r="J452">
        <v>0</v>
      </c>
      <c r="K452" s="100">
        <v>0</v>
      </c>
      <c r="L452" s="111" t="s">
        <v>3</v>
      </c>
      <c r="M452" s="115">
        <v>651</v>
      </c>
      <c r="N452" s="102">
        <v>657</v>
      </c>
      <c r="O452" s="84"/>
    </row>
    <row r="453" spans="1:15" x14ac:dyDescent="0.3">
      <c r="A453" s="20" t="s">
        <v>520</v>
      </c>
      <c r="B453" s="20">
        <v>2</v>
      </c>
      <c r="C453" s="82" t="str">
        <f t="shared" si="7"/>
        <v>Knapsack</v>
      </c>
      <c r="D453" s="20">
        <v>50</v>
      </c>
      <c r="E453" s="20">
        <v>0.2</v>
      </c>
      <c r="F453" s="89" t="s">
        <v>0</v>
      </c>
      <c r="G453" s="89" t="s">
        <v>511</v>
      </c>
      <c r="H453" s="110" t="s">
        <v>3</v>
      </c>
      <c r="I453" s="118" t="s">
        <v>511</v>
      </c>
      <c r="J453">
        <v>0</v>
      </c>
      <c r="K453" s="100">
        <v>7.5999999999999998E-2</v>
      </c>
      <c r="L453" s="111" t="s">
        <v>3</v>
      </c>
      <c r="M453" s="115">
        <v>651</v>
      </c>
      <c r="N453" s="102">
        <v>742</v>
      </c>
      <c r="O453" s="84"/>
    </row>
    <row r="454" spans="1:15" hidden="1" x14ac:dyDescent="0.3">
      <c r="A454" s="66" t="s">
        <v>520</v>
      </c>
      <c r="B454" s="66">
        <v>3</v>
      </c>
      <c r="C454" s="82" t="str">
        <f t="shared" si="7"/>
        <v>Factor Model</v>
      </c>
      <c r="D454" s="20">
        <v>0</v>
      </c>
      <c r="E454" s="20">
        <v>0.05</v>
      </c>
      <c r="F454" s="89" t="s">
        <v>0</v>
      </c>
      <c r="G454" s="89">
        <v>657</v>
      </c>
      <c r="H454" s="95">
        <v>0</v>
      </c>
      <c r="I454" s="118">
        <v>0.89179299999999995</v>
      </c>
      <c r="J454">
        <v>0</v>
      </c>
      <c r="K454" s="100">
        <v>0</v>
      </c>
      <c r="L454" s="96">
        <v>9.2165898617511122E-3</v>
      </c>
      <c r="M454" s="115">
        <v>651</v>
      </c>
      <c r="N454" s="102">
        <v>657</v>
      </c>
      <c r="O454" s="84"/>
    </row>
    <row r="455" spans="1:15" hidden="1" x14ac:dyDescent="0.3">
      <c r="A455" s="20" t="s">
        <v>520</v>
      </c>
      <c r="B455" s="20">
        <v>3</v>
      </c>
      <c r="C455" s="82" t="str">
        <f t="shared" si="7"/>
        <v>Factor Model</v>
      </c>
      <c r="D455" s="20">
        <v>0</v>
      </c>
      <c r="E455" s="20">
        <v>0.1</v>
      </c>
      <c r="F455" s="89" t="s">
        <v>4</v>
      </c>
      <c r="G455" s="89" t="s">
        <v>511</v>
      </c>
      <c r="H455" s="95" t="s">
        <v>3</v>
      </c>
      <c r="I455" s="118" t="s">
        <v>511</v>
      </c>
      <c r="J455">
        <v>0</v>
      </c>
      <c r="K455" s="89"/>
      <c r="L455" s="96" t="s">
        <v>3</v>
      </c>
      <c r="M455" s="115">
        <v>651</v>
      </c>
      <c r="N455" s="102" t="s">
        <v>3</v>
      </c>
      <c r="O455" s="84"/>
    </row>
    <row r="456" spans="1:15" hidden="1" x14ac:dyDescent="0.3">
      <c r="A456" s="66" t="s">
        <v>520</v>
      </c>
      <c r="B456" s="66">
        <v>3</v>
      </c>
      <c r="C456" s="82" t="str">
        <f t="shared" si="7"/>
        <v>Factor Model</v>
      </c>
      <c r="D456" s="20">
        <v>0</v>
      </c>
      <c r="E456" s="20">
        <v>0.15</v>
      </c>
      <c r="F456" s="89" t="s">
        <v>4</v>
      </c>
      <c r="G456" s="89" t="s">
        <v>511</v>
      </c>
      <c r="H456" s="95" t="s">
        <v>3</v>
      </c>
      <c r="I456" s="118" t="s">
        <v>511</v>
      </c>
      <c r="J456">
        <v>0</v>
      </c>
      <c r="K456" s="89"/>
      <c r="L456" s="96" t="s">
        <v>3</v>
      </c>
      <c r="M456" s="115">
        <v>651</v>
      </c>
      <c r="N456" s="102" t="s">
        <v>3</v>
      </c>
      <c r="O456" s="84"/>
    </row>
    <row r="457" spans="1:15" hidden="1" x14ac:dyDescent="0.3">
      <c r="A457" s="20" t="s">
        <v>520</v>
      </c>
      <c r="B457" s="20">
        <v>3</v>
      </c>
      <c r="C457" s="82" t="str">
        <f t="shared" si="7"/>
        <v>Factor Model</v>
      </c>
      <c r="D457" s="20">
        <v>0</v>
      </c>
      <c r="E457" s="20">
        <v>0.2</v>
      </c>
      <c r="F457" s="89" t="s">
        <v>4</v>
      </c>
      <c r="G457" s="89" t="s">
        <v>511</v>
      </c>
      <c r="H457" s="95" t="s">
        <v>3</v>
      </c>
      <c r="I457" s="118" t="s">
        <v>511</v>
      </c>
      <c r="J457">
        <v>0</v>
      </c>
      <c r="K457" s="89"/>
      <c r="L457" s="96" t="s">
        <v>3</v>
      </c>
      <c r="M457" s="115">
        <v>651</v>
      </c>
      <c r="N457" s="102" t="s">
        <v>3</v>
      </c>
      <c r="O457" s="84"/>
    </row>
    <row r="458" spans="1:15" hidden="1" x14ac:dyDescent="0.3">
      <c r="A458" s="66" t="s">
        <v>520</v>
      </c>
      <c r="B458" s="66">
        <v>3</v>
      </c>
      <c r="C458" s="82" t="str">
        <f t="shared" si="7"/>
        <v>Factor Model</v>
      </c>
      <c r="D458" s="20">
        <v>10</v>
      </c>
      <c r="E458" s="20">
        <v>0.05</v>
      </c>
      <c r="F458" s="89" t="s">
        <v>0</v>
      </c>
      <c r="G458" s="89">
        <v>657</v>
      </c>
      <c r="H458" s="95">
        <v>0</v>
      </c>
      <c r="I458" s="118">
        <v>0.62116099999999996</v>
      </c>
      <c r="J458">
        <v>0</v>
      </c>
      <c r="K458" s="100">
        <v>0</v>
      </c>
      <c r="L458" s="96">
        <v>9.2165898617511122E-3</v>
      </c>
      <c r="M458" s="115">
        <v>651</v>
      </c>
      <c r="N458" s="102">
        <v>657</v>
      </c>
      <c r="O458" s="84"/>
    </row>
    <row r="459" spans="1:15" hidden="1" x14ac:dyDescent="0.3">
      <c r="A459" s="20" t="s">
        <v>520</v>
      </c>
      <c r="B459" s="20">
        <v>3</v>
      </c>
      <c r="C459" s="82" t="str">
        <f t="shared" si="7"/>
        <v>Factor Model</v>
      </c>
      <c r="D459" s="20">
        <v>10</v>
      </c>
      <c r="E459" s="20">
        <v>0.1</v>
      </c>
      <c r="F459" s="89" t="s">
        <v>4</v>
      </c>
      <c r="G459" s="89" t="s">
        <v>511</v>
      </c>
      <c r="H459" s="95" t="s">
        <v>3</v>
      </c>
      <c r="I459" s="118" t="s">
        <v>511</v>
      </c>
      <c r="J459">
        <v>0</v>
      </c>
      <c r="K459" s="89"/>
      <c r="L459" s="96" t="s">
        <v>3</v>
      </c>
      <c r="M459" s="115">
        <v>651</v>
      </c>
      <c r="N459" s="102" t="s">
        <v>3</v>
      </c>
      <c r="O459" s="84"/>
    </row>
    <row r="460" spans="1:15" hidden="1" x14ac:dyDescent="0.3">
      <c r="A460" s="66" t="s">
        <v>520</v>
      </c>
      <c r="B460" s="66">
        <v>3</v>
      </c>
      <c r="C460" s="82" t="str">
        <f t="shared" si="7"/>
        <v>Factor Model</v>
      </c>
      <c r="D460" s="20">
        <v>10</v>
      </c>
      <c r="E460" s="20">
        <v>0.15</v>
      </c>
      <c r="F460" s="89" t="s">
        <v>4</v>
      </c>
      <c r="G460" s="89" t="s">
        <v>511</v>
      </c>
      <c r="H460" s="95" t="s">
        <v>3</v>
      </c>
      <c r="I460" s="118" t="s">
        <v>511</v>
      </c>
      <c r="J460">
        <v>0</v>
      </c>
      <c r="K460" s="89"/>
      <c r="L460" s="96" t="s">
        <v>3</v>
      </c>
      <c r="M460" s="115">
        <v>651</v>
      </c>
      <c r="N460" s="102" t="s">
        <v>3</v>
      </c>
      <c r="O460" s="84"/>
    </row>
    <row r="461" spans="1:15" hidden="1" x14ac:dyDescent="0.3">
      <c r="A461" s="20" t="s">
        <v>520</v>
      </c>
      <c r="B461" s="20">
        <v>3</v>
      </c>
      <c r="C461" s="82" t="str">
        <f t="shared" si="7"/>
        <v>Factor Model</v>
      </c>
      <c r="D461" s="20">
        <v>10</v>
      </c>
      <c r="E461" s="20">
        <v>0.2</v>
      </c>
      <c r="F461" s="89" t="s">
        <v>4</v>
      </c>
      <c r="G461" s="89" t="s">
        <v>511</v>
      </c>
      <c r="H461" s="95" t="s">
        <v>3</v>
      </c>
      <c r="I461" s="118" t="s">
        <v>511</v>
      </c>
      <c r="J461">
        <v>0</v>
      </c>
      <c r="K461" s="89"/>
      <c r="L461" s="96" t="s">
        <v>3</v>
      </c>
      <c r="M461" s="115">
        <v>651</v>
      </c>
      <c r="N461" s="102" t="s">
        <v>3</v>
      </c>
      <c r="O461" s="84"/>
    </row>
    <row r="462" spans="1:15" hidden="1" x14ac:dyDescent="0.3">
      <c r="A462" s="66" t="s">
        <v>520</v>
      </c>
      <c r="B462" s="66">
        <v>3</v>
      </c>
      <c r="C462" s="82" t="str">
        <f t="shared" si="7"/>
        <v>Factor Model</v>
      </c>
      <c r="D462" s="20">
        <v>25</v>
      </c>
      <c r="E462" s="20">
        <v>0.05</v>
      </c>
      <c r="F462" s="89" t="s">
        <v>0</v>
      </c>
      <c r="G462" s="89">
        <v>657</v>
      </c>
      <c r="H462" s="95">
        <v>0</v>
      </c>
      <c r="I462" s="118">
        <v>0.69713499999999995</v>
      </c>
      <c r="J462">
        <v>0</v>
      </c>
      <c r="K462" s="100">
        <v>0</v>
      </c>
      <c r="L462" s="96">
        <v>9.2165898617511122E-3</v>
      </c>
      <c r="M462" s="115">
        <v>651</v>
      </c>
      <c r="N462" s="102">
        <v>657</v>
      </c>
      <c r="O462" s="84"/>
    </row>
    <row r="463" spans="1:15" hidden="1" x14ac:dyDescent="0.3">
      <c r="A463" s="20" t="s">
        <v>520</v>
      </c>
      <c r="B463" s="20">
        <v>3</v>
      </c>
      <c r="C463" s="82" t="str">
        <f t="shared" si="7"/>
        <v>Factor Model</v>
      </c>
      <c r="D463" s="20">
        <v>25</v>
      </c>
      <c r="E463" s="20">
        <v>0.1</v>
      </c>
      <c r="F463" s="89" t="s">
        <v>4</v>
      </c>
      <c r="G463" s="89" t="s">
        <v>511</v>
      </c>
      <c r="H463" s="95" t="s">
        <v>3</v>
      </c>
      <c r="I463" s="118" t="s">
        <v>511</v>
      </c>
      <c r="J463">
        <v>0</v>
      </c>
      <c r="K463" s="89"/>
      <c r="L463" s="96" t="s">
        <v>3</v>
      </c>
      <c r="M463" s="115">
        <v>651</v>
      </c>
      <c r="N463" s="102" t="s">
        <v>3</v>
      </c>
      <c r="O463" s="84"/>
    </row>
    <row r="464" spans="1:15" hidden="1" x14ac:dyDescent="0.3">
      <c r="A464" s="66" t="s">
        <v>520</v>
      </c>
      <c r="B464" s="66">
        <v>3</v>
      </c>
      <c r="C464" s="82" t="str">
        <f t="shared" si="7"/>
        <v>Factor Model</v>
      </c>
      <c r="D464" s="20">
        <v>25</v>
      </c>
      <c r="E464" s="20">
        <v>0.15</v>
      </c>
      <c r="F464" s="89" t="s">
        <v>4</v>
      </c>
      <c r="G464" s="89" t="s">
        <v>511</v>
      </c>
      <c r="H464" s="95" t="s">
        <v>3</v>
      </c>
      <c r="I464" s="118" t="s">
        <v>511</v>
      </c>
      <c r="J464">
        <v>0</v>
      </c>
      <c r="K464" s="89"/>
      <c r="L464" s="96" t="s">
        <v>3</v>
      </c>
      <c r="M464" s="115">
        <v>651</v>
      </c>
      <c r="N464" s="102" t="s">
        <v>3</v>
      </c>
      <c r="O464" s="84"/>
    </row>
    <row r="465" spans="1:15" hidden="1" x14ac:dyDescent="0.3">
      <c r="A465" s="20" t="s">
        <v>520</v>
      </c>
      <c r="B465" s="20">
        <v>3</v>
      </c>
      <c r="C465" s="82" t="str">
        <f t="shared" si="7"/>
        <v>Factor Model</v>
      </c>
      <c r="D465" s="20">
        <v>25</v>
      </c>
      <c r="E465" s="20">
        <v>0.2</v>
      </c>
      <c r="F465" s="89" t="s">
        <v>4</v>
      </c>
      <c r="G465" s="89" t="s">
        <v>511</v>
      </c>
      <c r="H465" s="95" t="s">
        <v>3</v>
      </c>
      <c r="I465" s="118" t="s">
        <v>511</v>
      </c>
      <c r="J465">
        <v>0</v>
      </c>
      <c r="K465" s="89"/>
      <c r="L465" s="96" t="s">
        <v>3</v>
      </c>
      <c r="M465" s="115">
        <v>651</v>
      </c>
      <c r="N465" s="102" t="s">
        <v>3</v>
      </c>
      <c r="O465" s="84"/>
    </row>
    <row r="466" spans="1:15" hidden="1" x14ac:dyDescent="0.3">
      <c r="A466" s="66" t="s">
        <v>520</v>
      </c>
      <c r="B466" s="66">
        <v>3</v>
      </c>
      <c r="C466" s="82" t="str">
        <f t="shared" si="7"/>
        <v>Factor Model</v>
      </c>
      <c r="D466" s="20">
        <v>50</v>
      </c>
      <c r="E466" s="20">
        <v>0.05</v>
      </c>
      <c r="F466" s="89" t="s">
        <v>0</v>
      </c>
      <c r="G466" s="89">
        <v>982</v>
      </c>
      <c r="H466" s="95">
        <v>0.49467275494672752</v>
      </c>
      <c r="I466" s="118">
        <v>13.1296</v>
      </c>
      <c r="J466">
        <v>0</v>
      </c>
      <c r="K466" s="100">
        <v>0</v>
      </c>
      <c r="L466" s="96">
        <v>0.50844854070660528</v>
      </c>
      <c r="M466" s="115">
        <v>651</v>
      </c>
      <c r="N466" s="102">
        <v>657</v>
      </c>
      <c r="O466" s="84"/>
    </row>
    <row r="467" spans="1:15" hidden="1" x14ac:dyDescent="0.3">
      <c r="A467" s="20" t="s">
        <v>520</v>
      </c>
      <c r="B467" s="20">
        <v>3</v>
      </c>
      <c r="C467" s="82" t="str">
        <f t="shared" si="7"/>
        <v>Factor Model</v>
      </c>
      <c r="D467" s="20">
        <v>50</v>
      </c>
      <c r="E467" s="20">
        <v>0.1</v>
      </c>
      <c r="F467" s="89" t="s">
        <v>4</v>
      </c>
      <c r="G467" s="89">
        <v>982</v>
      </c>
      <c r="H467" s="95" t="s">
        <v>3</v>
      </c>
      <c r="I467" s="118">
        <v>5.9469799999999999</v>
      </c>
      <c r="J467">
        <v>0</v>
      </c>
      <c r="K467" s="89"/>
      <c r="L467" s="96">
        <v>0.50844854070660528</v>
      </c>
      <c r="M467" s="115">
        <v>651</v>
      </c>
      <c r="N467" s="102" t="s">
        <v>3</v>
      </c>
      <c r="O467" s="84"/>
    </row>
    <row r="468" spans="1:15" hidden="1" x14ac:dyDescent="0.3">
      <c r="A468" s="66" t="s">
        <v>520</v>
      </c>
      <c r="B468" s="66">
        <v>3</v>
      </c>
      <c r="C468" s="82" t="str">
        <f t="shared" si="7"/>
        <v>Factor Model</v>
      </c>
      <c r="D468" s="20">
        <v>50</v>
      </c>
      <c r="E468" s="20">
        <v>0.15</v>
      </c>
      <c r="F468" s="89" t="s">
        <v>4</v>
      </c>
      <c r="G468" s="89">
        <v>982</v>
      </c>
      <c r="H468" s="95" t="s">
        <v>3</v>
      </c>
      <c r="I468" s="118">
        <v>13.6059</v>
      </c>
      <c r="J468">
        <v>0</v>
      </c>
      <c r="K468" s="89"/>
      <c r="L468" s="96">
        <v>0.50844854070660528</v>
      </c>
      <c r="M468" s="115">
        <v>651</v>
      </c>
      <c r="N468" s="102" t="s">
        <v>3</v>
      </c>
      <c r="O468" s="84"/>
    </row>
    <row r="469" spans="1:15" hidden="1" x14ac:dyDescent="0.3">
      <c r="A469" s="20" t="s">
        <v>520</v>
      </c>
      <c r="B469" s="20">
        <v>3</v>
      </c>
      <c r="C469" s="82" t="str">
        <f t="shared" si="7"/>
        <v>Factor Model</v>
      </c>
      <c r="D469" s="20">
        <v>50</v>
      </c>
      <c r="E469" s="20">
        <v>0.2</v>
      </c>
      <c r="F469" s="89" t="s">
        <v>4</v>
      </c>
      <c r="G469" s="89">
        <v>982</v>
      </c>
      <c r="H469" s="95" t="s">
        <v>3</v>
      </c>
      <c r="I469" s="118">
        <v>33.830599999999997</v>
      </c>
      <c r="J469">
        <v>0</v>
      </c>
      <c r="K469" s="89"/>
      <c r="L469" s="96">
        <v>0.50844854070660528</v>
      </c>
      <c r="M469" s="115">
        <v>651</v>
      </c>
      <c r="N469" s="102" t="s">
        <v>3</v>
      </c>
      <c r="O469" s="84"/>
    </row>
    <row r="470" spans="1:15" x14ac:dyDescent="0.3">
      <c r="A470" s="20" t="s">
        <v>515</v>
      </c>
      <c r="B470" s="66">
        <v>0</v>
      </c>
      <c r="C470" s="82" t="str">
        <f t="shared" si="7"/>
        <v>Deterministic</v>
      </c>
      <c r="D470" s="20">
        <v>0</v>
      </c>
      <c r="E470" s="20">
        <v>0.05</v>
      </c>
      <c r="F470" s="89" t="s">
        <v>1</v>
      </c>
      <c r="G470" s="89">
        <v>983</v>
      </c>
      <c r="H470" s="110">
        <v>1.0183299389002036E-3</v>
      </c>
      <c r="I470" s="118">
        <v>51.421300000000002</v>
      </c>
      <c r="J470">
        <v>0</v>
      </c>
      <c r="K470" s="100">
        <v>1</v>
      </c>
      <c r="L470" s="111">
        <v>1.0183299389001643E-3</v>
      </c>
      <c r="M470" s="115">
        <v>982</v>
      </c>
      <c r="N470" s="102">
        <v>982</v>
      </c>
      <c r="O470" s="84"/>
    </row>
    <row r="471" spans="1:15" x14ac:dyDescent="0.3">
      <c r="A471" s="20" t="s">
        <v>515</v>
      </c>
      <c r="B471" s="20">
        <v>0</v>
      </c>
      <c r="C471" s="82" t="str">
        <f t="shared" si="7"/>
        <v>Deterministic</v>
      </c>
      <c r="D471" s="20">
        <v>0</v>
      </c>
      <c r="E471" s="20">
        <v>0.1</v>
      </c>
      <c r="F471" s="89" t="s">
        <v>1</v>
      </c>
      <c r="G471" s="89">
        <v>985</v>
      </c>
      <c r="H471" s="110">
        <v>3.0549898167006109E-3</v>
      </c>
      <c r="I471" s="118">
        <v>40.216700000000003</v>
      </c>
      <c r="J471">
        <v>0</v>
      </c>
      <c r="K471" s="100">
        <v>1</v>
      </c>
      <c r="L471" s="111">
        <v>3.054989816700715E-3</v>
      </c>
      <c r="M471" s="115">
        <v>982</v>
      </c>
      <c r="N471" s="102">
        <v>982</v>
      </c>
      <c r="O471" s="84"/>
    </row>
    <row r="472" spans="1:15" x14ac:dyDescent="0.3">
      <c r="A472" s="20" t="s">
        <v>515</v>
      </c>
      <c r="B472" s="66">
        <v>0</v>
      </c>
      <c r="C472" s="82" t="str">
        <f t="shared" si="7"/>
        <v>Deterministic</v>
      </c>
      <c r="D472" s="20">
        <v>0</v>
      </c>
      <c r="E472" s="20">
        <v>0.15</v>
      </c>
      <c r="F472" s="89" t="s">
        <v>1</v>
      </c>
      <c r="G472" s="89">
        <v>987</v>
      </c>
      <c r="H472" s="110">
        <v>5.0916496945010185E-3</v>
      </c>
      <c r="I472" s="118">
        <v>42.49</v>
      </c>
      <c r="J472">
        <v>0</v>
      </c>
      <c r="K472" s="100">
        <v>1</v>
      </c>
      <c r="L472" s="111">
        <v>5.0916496945010437E-3</v>
      </c>
      <c r="M472" s="115">
        <v>982</v>
      </c>
      <c r="N472" s="102">
        <v>982</v>
      </c>
      <c r="O472" s="84"/>
    </row>
    <row r="473" spans="1:15" x14ac:dyDescent="0.3">
      <c r="A473" s="20" t="s">
        <v>515</v>
      </c>
      <c r="B473" s="20">
        <v>0</v>
      </c>
      <c r="C473" s="82" t="str">
        <f t="shared" si="7"/>
        <v>Deterministic</v>
      </c>
      <c r="D473" s="20">
        <v>0</v>
      </c>
      <c r="E473" s="20">
        <v>0.2</v>
      </c>
      <c r="F473" s="89" t="s">
        <v>0</v>
      </c>
      <c r="G473" s="89">
        <v>987</v>
      </c>
      <c r="H473" s="110">
        <v>5.0916496945010185E-3</v>
      </c>
      <c r="I473" s="118">
        <v>193.58699999999999</v>
      </c>
      <c r="J473">
        <v>0</v>
      </c>
      <c r="K473" s="100">
        <v>1</v>
      </c>
      <c r="L473" s="111">
        <v>5.0916496945010437E-3</v>
      </c>
      <c r="M473" s="115">
        <v>982</v>
      </c>
      <c r="N473" s="102">
        <v>982</v>
      </c>
      <c r="O473" s="84"/>
    </row>
    <row r="474" spans="1:15" x14ac:dyDescent="0.3">
      <c r="A474" s="20" t="s">
        <v>515</v>
      </c>
      <c r="B474" s="66">
        <v>1</v>
      </c>
      <c r="C474" s="82" t="str">
        <f t="shared" si="7"/>
        <v>Cardinality-constrained</v>
      </c>
      <c r="D474" s="20">
        <v>5</v>
      </c>
      <c r="E474" s="20">
        <v>0.05</v>
      </c>
      <c r="F474" s="89" t="s">
        <v>0</v>
      </c>
      <c r="G474" s="89">
        <v>983</v>
      </c>
      <c r="H474" s="110">
        <v>0</v>
      </c>
      <c r="I474" s="118">
        <v>192.11600000000001</v>
      </c>
      <c r="J474">
        <v>0</v>
      </c>
      <c r="K474" s="100">
        <v>1</v>
      </c>
      <c r="L474" s="111">
        <v>1.0183299389001643E-3</v>
      </c>
      <c r="M474" s="115">
        <v>982</v>
      </c>
      <c r="N474" s="102">
        <v>983</v>
      </c>
      <c r="O474" s="84"/>
    </row>
    <row r="475" spans="1:15" x14ac:dyDescent="0.3">
      <c r="A475" s="20" t="s">
        <v>515</v>
      </c>
      <c r="B475" s="20">
        <v>1</v>
      </c>
      <c r="C475" s="82" t="str">
        <f t="shared" si="7"/>
        <v>Cardinality-constrained</v>
      </c>
      <c r="D475" s="20">
        <v>5</v>
      </c>
      <c r="E475" s="20">
        <v>0.1</v>
      </c>
      <c r="F475" s="89" t="s">
        <v>0</v>
      </c>
      <c r="G475" s="89">
        <v>985</v>
      </c>
      <c r="H475" s="110">
        <v>0</v>
      </c>
      <c r="I475" s="118">
        <v>23.653500000000001</v>
      </c>
      <c r="J475">
        <v>0</v>
      </c>
      <c r="K475" s="100">
        <v>1</v>
      </c>
      <c r="L475" s="111">
        <v>3.054989816700715E-3</v>
      </c>
      <c r="M475" s="115">
        <v>982</v>
      </c>
      <c r="N475" s="102">
        <v>985</v>
      </c>
      <c r="O475" s="84"/>
    </row>
    <row r="476" spans="1:15" x14ac:dyDescent="0.3">
      <c r="A476" s="20" t="s">
        <v>515</v>
      </c>
      <c r="B476" s="66">
        <v>1</v>
      </c>
      <c r="C476" s="82" t="str">
        <f t="shared" si="7"/>
        <v>Cardinality-constrained</v>
      </c>
      <c r="D476" s="20">
        <v>5</v>
      </c>
      <c r="E476" s="20">
        <v>0.15</v>
      </c>
      <c r="F476" s="89" t="s">
        <v>0</v>
      </c>
      <c r="G476" s="89">
        <v>987</v>
      </c>
      <c r="H476" s="110">
        <v>0</v>
      </c>
      <c r="I476" s="118">
        <v>85.448899999999995</v>
      </c>
      <c r="J476">
        <v>0</v>
      </c>
      <c r="K476" s="100">
        <v>1</v>
      </c>
      <c r="L476" s="111">
        <v>5.0916496945010437E-3</v>
      </c>
      <c r="M476" s="115">
        <v>982</v>
      </c>
      <c r="N476" s="102">
        <v>987</v>
      </c>
      <c r="O476" s="84"/>
    </row>
    <row r="477" spans="1:15" x14ac:dyDescent="0.3">
      <c r="A477" s="20" t="s">
        <v>515</v>
      </c>
      <c r="B477" s="20">
        <v>1</v>
      </c>
      <c r="C477" s="82" t="str">
        <f t="shared" si="7"/>
        <v>Cardinality-constrained</v>
      </c>
      <c r="D477" s="20">
        <v>5</v>
      </c>
      <c r="E477" s="20">
        <v>0.2</v>
      </c>
      <c r="F477" s="89" t="s">
        <v>0</v>
      </c>
      <c r="G477" s="89">
        <v>987</v>
      </c>
      <c r="H477" s="110">
        <v>0</v>
      </c>
      <c r="I477" s="118">
        <v>13.847099999999999</v>
      </c>
      <c r="J477">
        <v>0</v>
      </c>
      <c r="K477" s="100">
        <v>1</v>
      </c>
      <c r="L477" s="111">
        <v>5.0916496945010437E-3</v>
      </c>
      <c r="M477" s="115">
        <v>982</v>
      </c>
      <c r="N477" s="102">
        <v>987</v>
      </c>
      <c r="O477" s="84"/>
    </row>
    <row r="478" spans="1:15" x14ac:dyDescent="0.3">
      <c r="A478" s="20" t="s">
        <v>515</v>
      </c>
      <c r="B478" s="66">
        <v>1</v>
      </c>
      <c r="C478" s="82" t="str">
        <f t="shared" si="7"/>
        <v>Cardinality-constrained</v>
      </c>
      <c r="D478" s="20">
        <v>10</v>
      </c>
      <c r="E478" s="20">
        <v>0.05</v>
      </c>
      <c r="F478" s="89" t="s">
        <v>0</v>
      </c>
      <c r="G478" s="89">
        <v>987</v>
      </c>
      <c r="H478" s="110">
        <v>4.0691759918616479E-3</v>
      </c>
      <c r="I478" s="118">
        <v>143.85400000000001</v>
      </c>
      <c r="J478">
        <v>0</v>
      </c>
      <c r="K478" s="100">
        <v>1</v>
      </c>
      <c r="L478" s="111">
        <v>5.0916496945010437E-3</v>
      </c>
      <c r="M478" s="115">
        <v>982</v>
      </c>
      <c r="N478" s="102">
        <v>983</v>
      </c>
      <c r="O478" s="84"/>
    </row>
    <row r="479" spans="1:15" x14ac:dyDescent="0.3">
      <c r="A479" s="20" t="s">
        <v>515</v>
      </c>
      <c r="B479" s="20">
        <v>1</v>
      </c>
      <c r="C479" s="82" t="str">
        <f t="shared" si="7"/>
        <v>Cardinality-constrained</v>
      </c>
      <c r="D479" s="20">
        <v>10</v>
      </c>
      <c r="E479" s="20">
        <v>0.1</v>
      </c>
      <c r="F479" s="89" t="s">
        <v>0</v>
      </c>
      <c r="G479" s="89">
        <v>994</v>
      </c>
      <c r="H479" s="110">
        <v>9.1370558375634525E-3</v>
      </c>
      <c r="I479" s="118">
        <v>299.71800000000002</v>
      </c>
      <c r="J479">
        <v>0</v>
      </c>
      <c r="K479" s="100">
        <v>1</v>
      </c>
      <c r="L479" s="111">
        <v>1.2219959266802416E-2</v>
      </c>
      <c r="M479" s="115">
        <v>982</v>
      </c>
      <c r="N479" s="102">
        <v>985</v>
      </c>
      <c r="O479" s="84"/>
    </row>
    <row r="480" spans="1:15" x14ac:dyDescent="0.3">
      <c r="A480" s="20" t="s">
        <v>515</v>
      </c>
      <c r="B480" s="66">
        <v>1</v>
      </c>
      <c r="C480" s="82" t="str">
        <f t="shared" si="7"/>
        <v>Cardinality-constrained</v>
      </c>
      <c r="D480" s="20">
        <v>10</v>
      </c>
      <c r="E480" s="20">
        <v>0.15</v>
      </c>
      <c r="F480" s="89" t="s">
        <v>0</v>
      </c>
      <c r="G480" s="89">
        <v>1013</v>
      </c>
      <c r="H480" s="110">
        <v>2.6342451874366769E-2</v>
      </c>
      <c r="I480" s="118">
        <v>868.87</v>
      </c>
      <c r="J480">
        <v>0</v>
      </c>
      <c r="K480" s="100">
        <v>1</v>
      </c>
      <c r="L480" s="111">
        <v>3.1568228105906204E-2</v>
      </c>
      <c r="M480" s="115">
        <v>982</v>
      </c>
      <c r="N480" s="102">
        <v>987</v>
      </c>
      <c r="O480" s="84"/>
    </row>
    <row r="481" spans="1:15" x14ac:dyDescent="0.3">
      <c r="A481" s="20" t="s">
        <v>515</v>
      </c>
      <c r="B481" s="20">
        <v>1</v>
      </c>
      <c r="C481" s="82" t="str">
        <f t="shared" si="7"/>
        <v>Cardinality-constrained</v>
      </c>
      <c r="D481" s="20">
        <v>10</v>
      </c>
      <c r="E481" s="20">
        <v>0.2</v>
      </c>
      <c r="F481" s="89" t="s">
        <v>0</v>
      </c>
      <c r="G481" s="89">
        <v>1022</v>
      </c>
      <c r="H481" s="110">
        <v>3.5460992907801421E-2</v>
      </c>
      <c r="I481" s="118">
        <v>1797.96</v>
      </c>
      <c r="J481">
        <v>0</v>
      </c>
      <c r="K481" s="100">
        <v>1</v>
      </c>
      <c r="L481" s="111">
        <v>4.0733197556008127E-2</v>
      </c>
      <c r="M481" s="115">
        <v>982</v>
      </c>
      <c r="N481" s="102">
        <v>987</v>
      </c>
      <c r="O481" s="84"/>
    </row>
    <row r="482" spans="1:15" x14ac:dyDescent="0.3">
      <c r="A482" s="20" t="s">
        <v>515</v>
      </c>
      <c r="B482" s="66">
        <v>1</v>
      </c>
      <c r="C482" s="82" t="str">
        <f t="shared" si="7"/>
        <v>Cardinality-constrained</v>
      </c>
      <c r="D482" s="20">
        <v>25</v>
      </c>
      <c r="E482" s="20">
        <v>0.05</v>
      </c>
      <c r="F482" s="89" t="s">
        <v>0</v>
      </c>
      <c r="G482" s="89">
        <v>987</v>
      </c>
      <c r="H482" s="110">
        <v>0</v>
      </c>
      <c r="I482" s="118">
        <v>58.120199999999997</v>
      </c>
      <c r="J482">
        <v>0</v>
      </c>
      <c r="K482" s="100">
        <v>1.2999999999999999E-2</v>
      </c>
      <c r="L482" s="111">
        <v>5.0916496945010437E-3</v>
      </c>
      <c r="M482" s="115">
        <v>982</v>
      </c>
      <c r="N482" s="102">
        <v>987</v>
      </c>
      <c r="O482" s="84"/>
    </row>
    <row r="483" spans="1:15" x14ac:dyDescent="0.3">
      <c r="A483" s="20" t="s">
        <v>515</v>
      </c>
      <c r="B483" s="20">
        <v>1</v>
      </c>
      <c r="C483" s="82" t="str">
        <f t="shared" si="7"/>
        <v>Cardinality-constrained</v>
      </c>
      <c r="D483" s="20">
        <v>25</v>
      </c>
      <c r="E483" s="20">
        <v>0.1</v>
      </c>
      <c r="F483" s="89" t="s">
        <v>0</v>
      </c>
      <c r="G483" s="89">
        <v>1013</v>
      </c>
      <c r="H483" s="110">
        <v>1.9114688128772636E-2</v>
      </c>
      <c r="I483" s="118">
        <v>1511.28</v>
      </c>
      <c r="J483">
        <v>0</v>
      </c>
      <c r="K483" s="100">
        <v>0.749</v>
      </c>
      <c r="L483" s="111">
        <v>3.1568228105906204E-2</v>
      </c>
      <c r="M483" s="115">
        <v>982</v>
      </c>
      <c r="N483" s="102">
        <v>994</v>
      </c>
      <c r="O483" s="84"/>
    </row>
    <row r="484" spans="1:15" x14ac:dyDescent="0.3">
      <c r="A484" s="20" t="s">
        <v>515</v>
      </c>
      <c r="B484" s="66">
        <v>1</v>
      </c>
      <c r="C484" s="82" t="str">
        <f t="shared" si="7"/>
        <v>Cardinality-constrained</v>
      </c>
      <c r="D484" s="20">
        <v>25</v>
      </c>
      <c r="E484" s="20">
        <v>0.15</v>
      </c>
      <c r="F484" s="89" t="s">
        <v>1</v>
      </c>
      <c r="G484" s="89">
        <v>1030</v>
      </c>
      <c r="H484" s="110">
        <v>1.7786561264822136E-2</v>
      </c>
      <c r="I484" s="118">
        <v>1659.42</v>
      </c>
      <c r="J484">
        <v>0</v>
      </c>
      <c r="K484" s="100">
        <v>0.34599999999999997</v>
      </c>
      <c r="L484" s="111">
        <v>4.8879837067209886E-2</v>
      </c>
      <c r="M484" s="115">
        <v>982</v>
      </c>
      <c r="N484" s="102">
        <v>1012</v>
      </c>
      <c r="O484" s="84"/>
    </row>
    <row r="485" spans="1:15" x14ac:dyDescent="0.3">
      <c r="A485" s="20" t="s">
        <v>515</v>
      </c>
      <c r="B485" s="20">
        <v>1</v>
      </c>
      <c r="C485" s="82" t="str">
        <f t="shared" si="7"/>
        <v>Cardinality-constrained</v>
      </c>
      <c r="D485" s="20">
        <v>25</v>
      </c>
      <c r="E485" s="20">
        <v>0.2</v>
      </c>
      <c r="F485" s="89" t="s">
        <v>1</v>
      </c>
      <c r="G485" s="89" t="s">
        <v>46</v>
      </c>
      <c r="H485" s="110" t="s">
        <v>3</v>
      </c>
      <c r="I485" s="118">
        <v>60.0411</v>
      </c>
      <c r="J485">
        <v>0</v>
      </c>
      <c r="K485" s="100">
        <v>0.84499999999999997</v>
      </c>
      <c r="L485" s="111" t="s">
        <v>3</v>
      </c>
      <c r="M485" s="115">
        <v>982</v>
      </c>
      <c r="N485" s="102">
        <v>1022</v>
      </c>
      <c r="O485" s="84"/>
    </row>
    <row r="486" spans="1:15" x14ac:dyDescent="0.3">
      <c r="A486" s="20" t="s">
        <v>515</v>
      </c>
      <c r="B486" s="66">
        <v>1</v>
      </c>
      <c r="C486" s="82" t="str">
        <f t="shared" si="7"/>
        <v>Cardinality-constrained</v>
      </c>
      <c r="D486" s="20">
        <v>50</v>
      </c>
      <c r="E486" s="20">
        <v>0.05</v>
      </c>
      <c r="F486" s="89" t="s">
        <v>0</v>
      </c>
      <c r="G486" s="89">
        <v>983</v>
      </c>
      <c r="H486" s="110">
        <v>-4.0526849037487338E-3</v>
      </c>
      <c r="I486" s="118">
        <v>409.60300000000001</v>
      </c>
      <c r="J486">
        <v>0</v>
      </c>
      <c r="K486" s="100">
        <v>1.2999999999999999E-2</v>
      </c>
      <c r="L486" s="111">
        <v>1.0183299389001643E-3</v>
      </c>
      <c r="M486" s="115">
        <v>982</v>
      </c>
      <c r="N486" s="102">
        <v>987</v>
      </c>
      <c r="O486" s="84"/>
    </row>
    <row r="487" spans="1:15" x14ac:dyDescent="0.3">
      <c r="A487" s="20" t="s">
        <v>515</v>
      </c>
      <c r="B487" s="20">
        <v>1</v>
      </c>
      <c r="C487" s="82" t="str">
        <f t="shared" si="7"/>
        <v>Cardinality-constrained</v>
      </c>
      <c r="D487" s="20">
        <v>50</v>
      </c>
      <c r="E487" s="20">
        <v>0.1</v>
      </c>
      <c r="F487" s="89" t="s">
        <v>0</v>
      </c>
      <c r="G487" s="89">
        <v>985</v>
      </c>
      <c r="H487" s="110">
        <v>-2.66798418972332E-2</v>
      </c>
      <c r="I487" s="118">
        <v>154.54400000000001</v>
      </c>
      <c r="J487">
        <v>0</v>
      </c>
      <c r="K487" s="100">
        <v>1.7999999999999999E-2</v>
      </c>
      <c r="L487" s="111">
        <v>3.054989816700715E-3</v>
      </c>
      <c r="M487" s="115">
        <v>982</v>
      </c>
      <c r="N487" s="102">
        <v>1012</v>
      </c>
      <c r="O487" s="84"/>
    </row>
    <row r="488" spans="1:15" x14ac:dyDescent="0.3">
      <c r="A488" s="20" t="s">
        <v>515</v>
      </c>
      <c r="B488" s="66">
        <v>1</v>
      </c>
      <c r="C488" s="82" t="str">
        <f t="shared" si="7"/>
        <v>Cardinality-constrained</v>
      </c>
      <c r="D488" s="20">
        <v>50</v>
      </c>
      <c r="E488" s="20">
        <v>0.15</v>
      </c>
      <c r="F488" s="89" t="s">
        <v>0</v>
      </c>
      <c r="G488" s="89">
        <v>987</v>
      </c>
      <c r="H488" s="110">
        <v>-3.9883268482490269E-2</v>
      </c>
      <c r="I488" s="118">
        <v>110.325</v>
      </c>
      <c r="J488">
        <v>0</v>
      </c>
      <c r="K488" s="100">
        <v>3.9E-2</v>
      </c>
      <c r="L488" s="111">
        <v>5.0916496945010437E-3</v>
      </c>
      <c r="M488" s="115">
        <v>982</v>
      </c>
      <c r="N488" s="102">
        <v>1028</v>
      </c>
      <c r="O488" s="84"/>
    </row>
    <row r="489" spans="1:15" x14ac:dyDescent="0.3">
      <c r="A489" s="20" t="s">
        <v>515</v>
      </c>
      <c r="B489" s="20">
        <v>1</v>
      </c>
      <c r="C489" s="82" t="str">
        <f t="shared" si="7"/>
        <v>Cardinality-constrained</v>
      </c>
      <c r="D489" s="20">
        <v>50</v>
      </c>
      <c r="E489" s="20">
        <v>0.2</v>
      </c>
      <c r="F489" s="89" t="s">
        <v>2</v>
      </c>
      <c r="G489" s="89">
        <v>987</v>
      </c>
      <c r="H489" s="110" t="s">
        <v>3</v>
      </c>
      <c r="I489" s="118">
        <v>42.119100000000003</v>
      </c>
      <c r="J489">
        <v>0</v>
      </c>
      <c r="K489" s="89"/>
      <c r="L489" s="111">
        <v>5.0916496945010437E-3</v>
      </c>
      <c r="M489" s="115">
        <v>982</v>
      </c>
      <c r="N489" s="102" t="s">
        <v>3</v>
      </c>
      <c r="O489" s="84"/>
    </row>
    <row r="490" spans="1:15" x14ac:dyDescent="0.3">
      <c r="A490" s="20" t="s">
        <v>515</v>
      </c>
      <c r="B490" s="66">
        <v>2</v>
      </c>
      <c r="C490" s="82" t="str">
        <f t="shared" si="7"/>
        <v>Knapsack</v>
      </c>
      <c r="D490" s="20">
        <v>5</v>
      </c>
      <c r="E490" s="20">
        <v>0.05</v>
      </c>
      <c r="F490" s="89" t="s">
        <v>0</v>
      </c>
      <c r="G490" s="89">
        <v>985</v>
      </c>
      <c r="H490" s="110">
        <v>2.0345879959308239E-3</v>
      </c>
      <c r="I490" s="118">
        <v>55.838299999999997</v>
      </c>
      <c r="J490">
        <v>0</v>
      </c>
      <c r="K490" s="100">
        <v>1</v>
      </c>
      <c r="L490" s="111">
        <v>3.054989816700715E-3</v>
      </c>
      <c r="M490" s="115">
        <v>982</v>
      </c>
      <c r="N490" s="102">
        <v>983</v>
      </c>
      <c r="O490" s="84"/>
    </row>
    <row r="491" spans="1:15" x14ac:dyDescent="0.3">
      <c r="A491" s="20" t="s">
        <v>515</v>
      </c>
      <c r="B491" s="20">
        <v>2</v>
      </c>
      <c r="C491" s="82" t="str">
        <f t="shared" si="7"/>
        <v>Knapsack</v>
      </c>
      <c r="D491" s="20">
        <v>5</v>
      </c>
      <c r="E491" s="20">
        <v>0.1</v>
      </c>
      <c r="F491" s="89" t="s">
        <v>0</v>
      </c>
      <c r="G491" s="89">
        <v>987</v>
      </c>
      <c r="H491" s="110">
        <v>2.0304568527918783E-3</v>
      </c>
      <c r="I491" s="118">
        <v>96.526499999999999</v>
      </c>
      <c r="J491">
        <v>0</v>
      </c>
      <c r="K491" s="100">
        <v>1</v>
      </c>
      <c r="L491" s="111">
        <v>5.0916496945010437E-3</v>
      </c>
      <c r="M491" s="115">
        <v>982</v>
      </c>
      <c r="N491" s="102">
        <v>985</v>
      </c>
      <c r="O491" s="84"/>
    </row>
    <row r="492" spans="1:15" x14ac:dyDescent="0.3">
      <c r="A492" s="20" t="s">
        <v>515</v>
      </c>
      <c r="B492" s="66">
        <v>2</v>
      </c>
      <c r="C492" s="82" t="str">
        <f t="shared" si="7"/>
        <v>Knapsack</v>
      </c>
      <c r="D492" s="20">
        <v>5</v>
      </c>
      <c r="E492" s="20">
        <v>0.15</v>
      </c>
      <c r="F492" s="89" t="s">
        <v>0</v>
      </c>
      <c r="G492" s="89">
        <v>1003</v>
      </c>
      <c r="H492" s="110">
        <v>1.6210739614994935E-2</v>
      </c>
      <c r="I492" s="118">
        <v>946.18600000000004</v>
      </c>
      <c r="J492">
        <v>0</v>
      </c>
      <c r="K492" s="100">
        <v>1</v>
      </c>
      <c r="L492" s="111">
        <v>2.1384928716904339E-2</v>
      </c>
      <c r="M492" s="115">
        <v>982</v>
      </c>
      <c r="N492" s="102">
        <v>987</v>
      </c>
      <c r="O492" s="84"/>
    </row>
    <row r="493" spans="1:15" x14ac:dyDescent="0.3">
      <c r="A493" s="20" t="s">
        <v>515</v>
      </c>
      <c r="B493" s="20">
        <v>2</v>
      </c>
      <c r="C493" s="82" t="str">
        <f t="shared" si="7"/>
        <v>Knapsack</v>
      </c>
      <c r="D493" s="20">
        <v>5</v>
      </c>
      <c r="E493" s="20">
        <v>0.2</v>
      </c>
      <c r="F493" s="89" t="s">
        <v>0</v>
      </c>
      <c r="G493" s="89">
        <v>1006</v>
      </c>
      <c r="H493" s="110">
        <v>1.9250253292806486E-2</v>
      </c>
      <c r="I493" s="118">
        <v>969.93399999999997</v>
      </c>
      <c r="J493">
        <v>0</v>
      </c>
      <c r="K493" s="100">
        <v>1</v>
      </c>
      <c r="L493" s="111">
        <v>2.4439918533604832E-2</v>
      </c>
      <c r="M493" s="115">
        <v>982</v>
      </c>
      <c r="N493" s="102">
        <v>987</v>
      </c>
      <c r="O493" s="84"/>
    </row>
    <row r="494" spans="1:15" x14ac:dyDescent="0.3">
      <c r="A494" s="20" t="s">
        <v>515</v>
      </c>
      <c r="B494" s="66">
        <v>2</v>
      </c>
      <c r="C494" s="82" t="str">
        <f t="shared" si="7"/>
        <v>Knapsack</v>
      </c>
      <c r="D494" s="20">
        <v>10</v>
      </c>
      <c r="E494" s="20">
        <v>0.05</v>
      </c>
      <c r="F494" s="89" t="s">
        <v>0</v>
      </c>
      <c r="G494" s="89">
        <v>987</v>
      </c>
      <c r="H494" s="110">
        <v>2.0304568527918783E-3</v>
      </c>
      <c r="I494" s="118">
        <v>256.92399999999998</v>
      </c>
      <c r="J494">
        <v>0</v>
      </c>
      <c r="K494" s="100">
        <v>0.93799999999999994</v>
      </c>
      <c r="L494" s="111">
        <v>5.0916496945010437E-3</v>
      </c>
      <c r="M494" s="115">
        <v>982</v>
      </c>
      <c r="N494" s="102">
        <v>985</v>
      </c>
      <c r="O494" s="84"/>
    </row>
    <row r="495" spans="1:15" x14ac:dyDescent="0.3">
      <c r="A495" s="20" t="s">
        <v>515</v>
      </c>
      <c r="B495" s="20">
        <v>2</v>
      </c>
      <c r="C495" s="82" t="str">
        <f t="shared" si="7"/>
        <v>Knapsack</v>
      </c>
      <c r="D495" s="20">
        <v>10</v>
      </c>
      <c r="E495" s="20">
        <v>0.1</v>
      </c>
      <c r="F495" s="89" t="s">
        <v>0</v>
      </c>
      <c r="G495" s="89">
        <v>1013</v>
      </c>
      <c r="H495" s="110">
        <v>2.6342451874366769E-2</v>
      </c>
      <c r="I495" s="118">
        <v>399.27</v>
      </c>
      <c r="J495">
        <v>0</v>
      </c>
      <c r="K495" s="100">
        <v>0.99199999999999999</v>
      </c>
      <c r="L495" s="111">
        <v>3.1568228105906204E-2</v>
      </c>
      <c r="M495" s="115">
        <v>982</v>
      </c>
      <c r="N495" s="102">
        <v>987</v>
      </c>
      <c r="O495" s="84"/>
    </row>
    <row r="496" spans="1:15" x14ac:dyDescent="0.3">
      <c r="A496" s="20" t="s">
        <v>515</v>
      </c>
      <c r="B496" s="66">
        <v>2</v>
      </c>
      <c r="C496" s="82" t="str">
        <f t="shared" si="7"/>
        <v>Knapsack</v>
      </c>
      <c r="D496" s="20">
        <v>10</v>
      </c>
      <c r="E496" s="20">
        <v>0.15</v>
      </c>
      <c r="F496" s="89" t="s">
        <v>0</v>
      </c>
      <c r="G496" s="89">
        <v>1236</v>
      </c>
      <c r="H496" s="110">
        <v>0.23230309072781655</v>
      </c>
      <c r="I496" s="118">
        <v>1804.36</v>
      </c>
      <c r="J496">
        <v>0</v>
      </c>
      <c r="K496" s="100">
        <v>1</v>
      </c>
      <c r="L496" s="111">
        <v>0.25865580448065173</v>
      </c>
      <c r="M496" s="115">
        <v>982</v>
      </c>
      <c r="N496" s="102">
        <v>1003</v>
      </c>
      <c r="O496" s="84"/>
    </row>
    <row r="497" spans="1:15" x14ac:dyDescent="0.3">
      <c r="A497" s="20" t="s">
        <v>515</v>
      </c>
      <c r="B497" s="20">
        <v>2</v>
      </c>
      <c r="C497" s="82" t="str">
        <f t="shared" si="7"/>
        <v>Knapsack</v>
      </c>
      <c r="D497" s="20">
        <v>10</v>
      </c>
      <c r="E497" s="20">
        <v>0.2</v>
      </c>
      <c r="F497" s="89" t="s">
        <v>0</v>
      </c>
      <c r="G497" s="89" t="s">
        <v>46</v>
      </c>
      <c r="H497" s="110" t="s">
        <v>3</v>
      </c>
      <c r="I497" s="118">
        <v>60.023400000000002</v>
      </c>
      <c r="J497">
        <v>0</v>
      </c>
      <c r="K497" s="100">
        <v>1</v>
      </c>
      <c r="L497" s="111" t="s">
        <v>3</v>
      </c>
      <c r="M497" s="115">
        <v>982</v>
      </c>
      <c r="N497" s="102">
        <v>1006</v>
      </c>
      <c r="O497" s="84"/>
    </row>
    <row r="498" spans="1:15" x14ac:dyDescent="0.3">
      <c r="A498" s="20" t="s">
        <v>515</v>
      </c>
      <c r="B498" s="66">
        <v>2</v>
      </c>
      <c r="C498" s="82" t="str">
        <f t="shared" si="7"/>
        <v>Knapsack</v>
      </c>
      <c r="D498" s="20">
        <v>25</v>
      </c>
      <c r="E498" s="20">
        <v>0.05</v>
      </c>
      <c r="F498" s="89" t="s">
        <v>0</v>
      </c>
      <c r="G498" s="89">
        <v>994</v>
      </c>
      <c r="H498" s="110">
        <v>7.0921985815602835E-3</v>
      </c>
      <c r="I498" s="118">
        <v>56.993400000000001</v>
      </c>
      <c r="J498">
        <v>0</v>
      </c>
      <c r="K498" s="100">
        <v>1.2999999999999999E-2</v>
      </c>
      <c r="L498" s="111">
        <v>1.2219959266802416E-2</v>
      </c>
      <c r="M498" s="115">
        <v>982</v>
      </c>
      <c r="N498" s="102">
        <v>987</v>
      </c>
      <c r="O498" s="84"/>
    </row>
    <row r="499" spans="1:15" x14ac:dyDescent="0.3">
      <c r="A499" s="20" t="s">
        <v>515</v>
      </c>
      <c r="B499" s="20">
        <v>2</v>
      </c>
      <c r="C499" s="82" t="str">
        <f t="shared" si="7"/>
        <v>Knapsack</v>
      </c>
      <c r="D499" s="20">
        <v>25</v>
      </c>
      <c r="E499" s="20">
        <v>0.1</v>
      </c>
      <c r="F499" s="89" t="s">
        <v>0</v>
      </c>
      <c r="G499" s="89">
        <v>1022</v>
      </c>
      <c r="H499" s="110">
        <v>9.881422924901186E-3</v>
      </c>
      <c r="I499" s="118">
        <v>1763.76</v>
      </c>
      <c r="J499">
        <v>0</v>
      </c>
      <c r="K499" s="100">
        <v>2.3E-2</v>
      </c>
      <c r="L499" s="111">
        <v>4.0733197556008127E-2</v>
      </c>
      <c r="M499" s="115">
        <v>982</v>
      </c>
      <c r="N499" s="102">
        <v>1012</v>
      </c>
      <c r="O499" s="84"/>
    </row>
    <row r="500" spans="1:15" x14ac:dyDescent="0.3">
      <c r="A500" s="20" t="s">
        <v>515</v>
      </c>
      <c r="B500" s="66">
        <v>2</v>
      </c>
      <c r="C500" s="82" t="str">
        <f t="shared" si="7"/>
        <v>Knapsack</v>
      </c>
      <c r="D500" s="20">
        <v>25</v>
      </c>
      <c r="E500" s="20">
        <v>0.15</v>
      </c>
      <c r="F500" s="89" t="s">
        <v>1</v>
      </c>
      <c r="G500" s="89" t="s">
        <v>46</v>
      </c>
      <c r="H500" s="110" t="s">
        <v>3</v>
      </c>
      <c r="I500" s="118">
        <v>60.022599999999997</v>
      </c>
      <c r="J500">
        <v>0</v>
      </c>
      <c r="K500" s="100">
        <v>1.7999999999999999E-2</v>
      </c>
      <c r="L500" s="111" t="s">
        <v>3</v>
      </c>
      <c r="M500" s="115">
        <v>982</v>
      </c>
      <c r="N500" s="102">
        <v>1046</v>
      </c>
      <c r="O500" s="84"/>
    </row>
    <row r="501" spans="1:15" x14ac:dyDescent="0.3">
      <c r="A501" s="20" t="s">
        <v>515</v>
      </c>
      <c r="B501" s="20">
        <v>2</v>
      </c>
      <c r="C501" s="82" t="str">
        <f t="shared" si="7"/>
        <v>Knapsack</v>
      </c>
      <c r="D501" s="20">
        <v>25</v>
      </c>
      <c r="E501" s="20">
        <v>0.2</v>
      </c>
      <c r="F501" s="89" t="s">
        <v>2</v>
      </c>
      <c r="G501" s="89" t="s">
        <v>46</v>
      </c>
      <c r="H501" s="110" t="s">
        <v>3</v>
      </c>
      <c r="I501" s="118">
        <v>60.025100000000002</v>
      </c>
      <c r="J501">
        <v>0</v>
      </c>
      <c r="K501" s="89"/>
      <c r="L501" s="111" t="s">
        <v>3</v>
      </c>
      <c r="M501" s="115">
        <v>982</v>
      </c>
      <c r="N501" s="102" t="s">
        <v>3</v>
      </c>
      <c r="O501" s="84"/>
    </row>
    <row r="502" spans="1:15" x14ac:dyDescent="0.3">
      <c r="A502" s="20" t="s">
        <v>515</v>
      </c>
      <c r="B502" s="66">
        <v>2</v>
      </c>
      <c r="C502" s="82" t="str">
        <f t="shared" si="7"/>
        <v>Knapsack</v>
      </c>
      <c r="D502" s="20">
        <v>50</v>
      </c>
      <c r="E502" s="20">
        <v>0.05</v>
      </c>
      <c r="F502" s="89" t="s">
        <v>0</v>
      </c>
      <c r="G502" s="89">
        <v>1022</v>
      </c>
      <c r="H502" s="110">
        <v>2.8169014084507043E-2</v>
      </c>
      <c r="I502" s="118">
        <v>146.124</v>
      </c>
      <c r="J502">
        <v>0</v>
      </c>
      <c r="K502" s="100">
        <v>0</v>
      </c>
      <c r="L502" s="111">
        <v>4.0733197556008127E-2</v>
      </c>
      <c r="M502" s="115">
        <v>982</v>
      </c>
      <c r="N502" s="102">
        <v>994</v>
      </c>
      <c r="O502" s="84"/>
    </row>
    <row r="503" spans="1:15" x14ac:dyDescent="0.3">
      <c r="A503" s="20" t="s">
        <v>515</v>
      </c>
      <c r="B503" s="20">
        <v>2</v>
      </c>
      <c r="C503" s="82" t="str">
        <f t="shared" si="7"/>
        <v>Knapsack</v>
      </c>
      <c r="D503" s="20">
        <v>50</v>
      </c>
      <c r="E503" s="20">
        <v>0.1</v>
      </c>
      <c r="F503" s="89" t="s">
        <v>0</v>
      </c>
      <c r="G503" s="89" t="s">
        <v>511</v>
      </c>
      <c r="H503" s="110" t="s">
        <v>3</v>
      </c>
      <c r="I503" s="118" t="s">
        <v>511</v>
      </c>
      <c r="J503">
        <v>0</v>
      </c>
      <c r="K503" s="100">
        <v>0</v>
      </c>
      <c r="L503" s="111" t="s">
        <v>3</v>
      </c>
      <c r="M503" s="115">
        <v>982</v>
      </c>
      <c r="N503" s="102">
        <v>1022</v>
      </c>
      <c r="O503" s="84"/>
    </row>
    <row r="504" spans="1:15" x14ac:dyDescent="0.3">
      <c r="A504" s="20" t="s">
        <v>515</v>
      </c>
      <c r="B504" s="66">
        <v>2</v>
      </c>
      <c r="C504" s="82" t="str">
        <f t="shared" si="7"/>
        <v>Knapsack</v>
      </c>
      <c r="D504" s="20">
        <v>50</v>
      </c>
      <c r="E504" s="20">
        <v>0.15</v>
      </c>
      <c r="F504" s="89" t="s">
        <v>2</v>
      </c>
      <c r="G504" s="89" t="s">
        <v>511</v>
      </c>
      <c r="H504" s="110" t="s">
        <v>3</v>
      </c>
      <c r="I504" s="118" t="s">
        <v>511</v>
      </c>
      <c r="J504">
        <v>0</v>
      </c>
      <c r="K504" s="89"/>
      <c r="L504" s="111" t="s">
        <v>3</v>
      </c>
      <c r="M504" s="115">
        <v>982</v>
      </c>
      <c r="N504" s="102" t="s">
        <v>3</v>
      </c>
      <c r="O504" s="84"/>
    </row>
    <row r="505" spans="1:15" x14ac:dyDescent="0.3">
      <c r="A505" s="20" t="s">
        <v>515</v>
      </c>
      <c r="B505" s="20">
        <v>2</v>
      </c>
      <c r="C505" s="82" t="str">
        <f t="shared" si="7"/>
        <v>Knapsack</v>
      </c>
      <c r="D505" s="20">
        <v>50</v>
      </c>
      <c r="E505" s="20">
        <v>0.2</v>
      </c>
      <c r="F505" s="89" t="s">
        <v>2</v>
      </c>
      <c r="G505" s="89" t="s">
        <v>511</v>
      </c>
      <c r="H505" s="110" t="s">
        <v>3</v>
      </c>
      <c r="I505" s="118" t="s">
        <v>511</v>
      </c>
      <c r="J505">
        <v>0</v>
      </c>
      <c r="K505" s="89"/>
      <c r="L505" s="111" t="s">
        <v>3</v>
      </c>
      <c r="M505" s="115">
        <v>982</v>
      </c>
      <c r="N505" s="102" t="s">
        <v>3</v>
      </c>
      <c r="O505" s="84"/>
    </row>
    <row r="506" spans="1:15" hidden="1" x14ac:dyDescent="0.3">
      <c r="A506" s="66" t="s">
        <v>515</v>
      </c>
      <c r="B506" s="66">
        <v>3</v>
      </c>
      <c r="C506" s="82" t="str">
        <f t="shared" si="7"/>
        <v>Factor Model</v>
      </c>
      <c r="D506" s="20">
        <v>0</v>
      </c>
      <c r="E506" s="20">
        <v>0.05</v>
      </c>
      <c r="F506" s="89" t="s">
        <v>0</v>
      </c>
      <c r="G506" s="89">
        <v>1022</v>
      </c>
      <c r="H506" s="95">
        <v>0</v>
      </c>
      <c r="I506" s="118">
        <v>55.243899999999996</v>
      </c>
      <c r="J506">
        <v>0</v>
      </c>
      <c r="K506" s="100">
        <v>0</v>
      </c>
      <c r="L506" s="96">
        <v>4.0733197556008127E-2</v>
      </c>
      <c r="M506" s="115">
        <v>982</v>
      </c>
      <c r="N506" s="102">
        <v>1022</v>
      </c>
      <c r="O506" s="84"/>
    </row>
    <row r="507" spans="1:15" hidden="1" x14ac:dyDescent="0.3">
      <c r="A507" s="20" t="s">
        <v>515</v>
      </c>
      <c r="B507" s="20">
        <v>3</v>
      </c>
      <c r="C507" s="82" t="str">
        <f t="shared" si="7"/>
        <v>Factor Model</v>
      </c>
      <c r="D507" s="20">
        <v>0</v>
      </c>
      <c r="E507" s="20">
        <v>0.1</v>
      </c>
      <c r="F507" s="89" t="s">
        <v>4</v>
      </c>
      <c r="G507" s="89" t="s">
        <v>511</v>
      </c>
      <c r="H507" s="95" t="s">
        <v>3</v>
      </c>
      <c r="I507" s="118" t="s">
        <v>511</v>
      </c>
      <c r="J507">
        <v>0</v>
      </c>
      <c r="K507" s="89"/>
      <c r="L507" s="96" t="s">
        <v>3</v>
      </c>
      <c r="M507" s="115">
        <v>982</v>
      </c>
      <c r="N507" s="102" t="s">
        <v>3</v>
      </c>
      <c r="O507" s="84"/>
    </row>
    <row r="508" spans="1:15" hidden="1" x14ac:dyDescent="0.3">
      <c r="A508" s="66" t="s">
        <v>515</v>
      </c>
      <c r="B508" s="66">
        <v>3</v>
      </c>
      <c r="C508" s="82" t="str">
        <f t="shared" si="7"/>
        <v>Factor Model</v>
      </c>
      <c r="D508" s="20">
        <v>0</v>
      </c>
      <c r="E508" s="20">
        <v>0.15</v>
      </c>
      <c r="F508" s="89" t="s">
        <v>4</v>
      </c>
      <c r="G508" s="89" t="s">
        <v>511</v>
      </c>
      <c r="H508" s="95" t="s">
        <v>3</v>
      </c>
      <c r="I508" s="118" t="s">
        <v>511</v>
      </c>
      <c r="J508">
        <v>0</v>
      </c>
      <c r="K508" s="89"/>
      <c r="L508" s="96" t="s">
        <v>3</v>
      </c>
      <c r="M508" s="115">
        <v>982</v>
      </c>
      <c r="N508" s="102" t="s">
        <v>3</v>
      </c>
      <c r="O508" s="84"/>
    </row>
    <row r="509" spans="1:15" hidden="1" x14ac:dyDescent="0.3">
      <c r="A509" s="20" t="s">
        <v>515</v>
      </c>
      <c r="B509" s="20">
        <v>3</v>
      </c>
      <c r="C509" s="82" t="str">
        <f t="shared" si="7"/>
        <v>Factor Model</v>
      </c>
      <c r="D509" s="20">
        <v>0</v>
      </c>
      <c r="E509" s="20">
        <v>0.2</v>
      </c>
      <c r="F509" s="89" t="s">
        <v>4</v>
      </c>
      <c r="G509" s="89" t="s">
        <v>511</v>
      </c>
      <c r="H509" s="95" t="s">
        <v>3</v>
      </c>
      <c r="I509" s="118" t="s">
        <v>511</v>
      </c>
      <c r="J509">
        <v>0</v>
      </c>
      <c r="K509" s="89"/>
      <c r="L509" s="96" t="s">
        <v>3</v>
      </c>
      <c r="M509" s="115">
        <v>982</v>
      </c>
      <c r="N509" s="102" t="s">
        <v>3</v>
      </c>
      <c r="O509" s="84"/>
    </row>
    <row r="510" spans="1:15" hidden="1" x14ac:dyDescent="0.3">
      <c r="A510" s="66" t="s">
        <v>515</v>
      </c>
      <c r="B510" s="66">
        <v>3</v>
      </c>
      <c r="C510" s="82" t="str">
        <f t="shared" si="7"/>
        <v>Factor Model</v>
      </c>
      <c r="D510" s="20">
        <v>10</v>
      </c>
      <c r="E510" s="20">
        <v>0.05</v>
      </c>
      <c r="F510" s="89" t="s">
        <v>1</v>
      </c>
      <c r="G510" s="89">
        <v>1022</v>
      </c>
      <c r="H510" s="95">
        <v>0</v>
      </c>
      <c r="I510" s="118">
        <v>194.45099999999999</v>
      </c>
      <c r="J510">
        <v>0</v>
      </c>
      <c r="K510" s="100">
        <v>0</v>
      </c>
      <c r="L510" s="96">
        <v>4.0733197556008127E-2</v>
      </c>
      <c r="M510" s="115">
        <v>982</v>
      </c>
      <c r="N510" s="102">
        <v>1022</v>
      </c>
      <c r="O510" s="84"/>
    </row>
    <row r="511" spans="1:15" hidden="1" x14ac:dyDescent="0.3">
      <c r="A511" s="20" t="s">
        <v>515</v>
      </c>
      <c r="B511" s="20">
        <v>3</v>
      </c>
      <c r="C511" s="82" t="str">
        <f t="shared" si="7"/>
        <v>Factor Model</v>
      </c>
      <c r="D511" s="20">
        <v>10</v>
      </c>
      <c r="E511" s="20">
        <v>0.1</v>
      </c>
      <c r="F511" s="89" t="s">
        <v>4</v>
      </c>
      <c r="G511" s="89" t="s">
        <v>511</v>
      </c>
      <c r="H511" s="95" t="s">
        <v>3</v>
      </c>
      <c r="I511" s="118" t="s">
        <v>511</v>
      </c>
      <c r="J511">
        <v>0</v>
      </c>
      <c r="K511" s="89"/>
      <c r="L511" s="96" t="s">
        <v>3</v>
      </c>
      <c r="M511" s="115">
        <v>982</v>
      </c>
      <c r="N511" s="102" t="s">
        <v>3</v>
      </c>
      <c r="O511" s="84"/>
    </row>
    <row r="512" spans="1:15" hidden="1" x14ac:dyDescent="0.3">
      <c r="A512" s="66" t="s">
        <v>515</v>
      </c>
      <c r="B512" s="66">
        <v>3</v>
      </c>
      <c r="C512" s="82" t="str">
        <f t="shared" si="7"/>
        <v>Factor Model</v>
      </c>
      <c r="D512" s="20">
        <v>10</v>
      </c>
      <c r="E512" s="20">
        <v>0.15</v>
      </c>
      <c r="F512" s="89" t="s">
        <v>4</v>
      </c>
      <c r="G512" s="89" t="s">
        <v>511</v>
      </c>
      <c r="H512" s="95" t="s">
        <v>3</v>
      </c>
      <c r="I512" s="118" t="s">
        <v>511</v>
      </c>
      <c r="J512">
        <v>0</v>
      </c>
      <c r="K512" s="89"/>
      <c r="L512" s="96" t="s">
        <v>3</v>
      </c>
      <c r="M512" s="115">
        <v>982</v>
      </c>
      <c r="N512" s="102" t="s">
        <v>3</v>
      </c>
      <c r="O512" s="84"/>
    </row>
    <row r="513" spans="1:15" hidden="1" x14ac:dyDescent="0.3">
      <c r="A513" s="20" t="s">
        <v>515</v>
      </c>
      <c r="B513" s="20">
        <v>3</v>
      </c>
      <c r="C513" s="82" t="str">
        <f t="shared" si="7"/>
        <v>Factor Model</v>
      </c>
      <c r="D513" s="20">
        <v>10</v>
      </c>
      <c r="E513" s="20">
        <v>0.2</v>
      </c>
      <c r="F513" s="89" t="s">
        <v>4</v>
      </c>
      <c r="G513" s="89" t="s">
        <v>511</v>
      </c>
      <c r="H513" s="95" t="s">
        <v>3</v>
      </c>
      <c r="I513" s="118" t="s">
        <v>511</v>
      </c>
      <c r="J513">
        <v>0</v>
      </c>
      <c r="K513" s="89"/>
      <c r="L513" s="96" t="s">
        <v>3</v>
      </c>
      <c r="M513" s="115">
        <v>982</v>
      </c>
      <c r="N513" s="102" t="s">
        <v>3</v>
      </c>
      <c r="O513" s="84"/>
    </row>
    <row r="514" spans="1:15" hidden="1" x14ac:dyDescent="0.3">
      <c r="A514" s="66" t="s">
        <v>515</v>
      </c>
      <c r="B514" s="66">
        <v>3</v>
      </c>
      <c r="C514" s="82" t="str">
        <f t="shared" ref="C514:C577" si="8">IF(B514=0,"Deterministic",IF(B514=1,"Cardinality-constrained",IF(B514=2,"Knapsack","Factor Model")))</f>
        <v>Factor Model</v>
      </c>
      <c r="D514" s="20">
        <v>25</v>
      </c>
      <c r="E514" s="20">
        <v>0.05</v>
      </c>
      <c r="F514" s="89" t="s">
        <v>0</v>
      </c>
      <c r="G514" s="89">
        <v>1022</v>
      </c>
      <c r="H514" s="95">
        <v>0</v>
      </c>
      <c r="I514" s="118">
        <v>152.69300000000001</v>
      </c>
      <c r="J514">
        <v>0</v>
      </c>
      <c r="K514" s="100">
        <v>0</v>
      </c>
      <c r="L514" s="96">
        <v>4.0733197556008127E-2</v>
      </c>
      <c r="M514" s="115">
        <v>982</v>
      </c>
      <c r="N514" s="102">
        <v>1022</v>
      </c>
      <c r="O514" s="84"/>
    </row>
    <row r="515" spans="1:15" hidden="1" x14ac:dyDescent="0.3">
      <c r="A515" s="20" t="s">
        <v>515</v>
      </c>
      <c r="B515" s="20">
        <v>3</v>
      </c>
      <c r="C515" s="82" t="str">
        <f t="shared" si="8"/>
        <v>Factor Model</v>
      </c>
      <c r="D515" s="20">
        <v>25</v>
      </c>
      <c r="E515" s="20">
        <v>0.1</v>
      </c>
      <c r="F515" s="89" t="s">
        <v>4</v>
      </c>
      <c r="G515" s="89" t="s">
        <v>511</v>
      </c>
      <c r="H515" s="95" t="s">
        <v>3</v>
      </c>
      <c r="I515" s="118" t="s">
        <v>511</v>
      </c>
      <c r="J515">
        <v>0</v>
      </c>
      <c r="K515" s="89"/>
      <c r="L515" s="96" t="s">
        <v>3</v>
      </c>
      <c r="M515" s="115">
        <v>982</v>
      </c>
      <c r="N515" s="102" t="s">
        <v>3</v>
      </c>
      <c r="O515" s="84"/>
    </row>
    <row r="516" spans="1:15" hidden="1" x14ac:dyDescent="0.3">
      <c r="A516" s="66" t="s">
        <v>515</v>
      </c>
      <c r="B516" s="66">
        <v>3</v>
      </c>
      <c r="C516" s="82" t="str">
        <f t="shared" si="8"/>
        <v>Factor Model</v>
      </c>
      <c r="D516" s="20">
        <v>25</v>
      </c>
      <c r="E516" s="20">
        <v>0.15</v>
      </c>
      <c r="F516" s="89" t="s">
        <v>4</v>
      </c>
      <c r="G516" s="89" t="s">
        <v>511</v>
      </c>
      <c r="H516" s="95" t="s">
        <v>3</v>
      </c>
      <c r="I516" s="118" t="s">
        <v>511</v>
      </c>
      <c r="J516">
        <v>0</v>
      </c>
      <c r="K516" s="89"/>
      <c r="L516" s="96" t="s">
        <v>3</v>
      </c>
      <c r="M516" s="115">
        <v>982</v>
      </c>
      <c r="N516" s="102" t="s">
        <v>3</v>
      </c>
      <c r="O516" s="84"/>
    </row>
    <row r="517" spans="1:15" hidden="1" x14ac:dyDescent="0.3">
      <c r="A517" s="20" t="s">
        <v>515</v>
      </c>
      <c r="B517" s="20">
        <v>3</v>
      </c>
      <c r="C517" s="82" t="str">
        <f t="shared" si="8"/>
        <v>Factor Model</v>
      </c>
      <c r="D517" s="20">
        <v>25</v>
      </c>
      <c r="E517" s="20">
        <v>0.2</v>
      </c>
      <c r="F517" s="89" t="s">
        <v>4</v>
      </c>
      <c r="G517" s="89" t="s">
        <v>511</v>
      </c>
      <c r="H517" s="95" t="s">
        <v>3</v>
      </c>
      <c r="I517" s="118" t="s">
        <v>511</v>
      </c>
      <c r="J517">
        <v>0</v>
      </c>
      <c r="K517" s="89"/>
      <c r="L517" s="96" t="s">
        <v>3</v>
      </c>
      <c r="M517" s="115">
        <v>982</v>
      </c>
      <c r="N517" s="102" t="s">
        <v>3</v>
      </c>
      <c r="O517" s="84"/>
    </row>
    <row r="518" spans="1:15" hidden="1" x14ac:dyDescent="0.3">
      <c r="A518" s="66" t="s">
        <v>515</v>
      </c>
      <c r="B518" s="66">
        <v>3</v>
      </c>
      <c r="C518" s="82" t="str">
        <f t="shared" si="8"/>
        <v>Factor Model</v>
      </c>
      <c r="D518" s="20">
        <v>50</v>
      </c>
      <c r="E518" s="20">
        <v>0.05</v>
      </c>
      <c r="F518" s="89" t="s">
        <v>0</v>
      </c>
      <c r="G518" s="89"/>
      <c r="H518" s="95" t="s">
        <v>3</v>
      </c>
      <c r="I518" s="118"/>
      <c r="J518">
        <v>0</v>
      </c>
      <c r="K518" s="100">
        <v>0</v>
      </c>
      <c r="L518" s="96">
        <v>-1</v>
      </c>
      <c r="M518" s="115">
        <v>982</v>
      </c>
      <c r="N518" s="102">
        <v>1022</v>
      </c>
      <c r="O518" s="84"/>
    </row>
    <row r="519" spans="1:15" hidden="1" x14ac:dyDescent="0.3">
      <c r="A519" s="20" t="s">
        <v>515</v>
      </c>
      <c r="B519" s="20">
        <v>3</v>
      </c>
      <c r="C519" s="82" t="str">
        <f t="shared" si="8"/>
        <v>Factor Model</v>
      </c>
      <c r="D519" s="20">
        <v>50</v>
      </c>
      <c r="E519" s="20">
        <v>0.1</v>
      </c>
      <c r="F519" s="89" t="s">
        <v>4</v>
      </c>
      <c r="G519" s="89"/>
      <c r="H519" s="95" t="s">
        <v>3</v>
      </c>
      <c r="I519" s="118"/>
      <c r="J519">
        <v>0</v>
      </c>
      <c r="K519" s="89"/>
      <c r="L519" s="96">
        <v>-1</v>
      </c>
      <c r="M519" s="115">
        <v>982</v>
      </c>
      <c r="N519" s="102" t="s">
        <v>3</v>
      </c>
      <c r="O519" s="84"/>
    </row>
    <row r="520" spans="1:15" hidden="1" x14ac:dyDescent="0.3">
      <c r="A520" s="66" t="s">
        <v>515</v>
      </c>
      <c r="B520" s="66">
        <v>3</v>
      </c>
      <c r="C520" s="82" t="str">
        <f t="shared" si="8"/>
        <v>Factor Model</v>
      </c>
      <c r="D520" s="20">
        <v>50</v>
      </c>
      <c r="E520" s="20">
        <v>0.15</v>
      </c>
      <c r="F520" s="89" t="s">
        <v>4</v>
      </c>
      <c r="G520" s="89"/>
      <c r="H520" s="95" t="s">
        <v>3</v>
      </c>
      <c r="I520" s="118"/>
      <c r="J520">
        <v>0</v>
      </c>
      <c r="K520" s="89"/>
      <c r="L520" s="96">
        <v>-1</v>
      </c>
      <c r="M520" s="115">
        <v>982</v>
      </c>
      <c r="N520" s="102" t="s">
        <v>3</v>
      </c>
      <c r="O520" s="84"/>
    </row>
    <row r="521" spans="1:15" hidden="1" x14ac:dyDescent="0.3">
      <c r="A521" s="20" t="s">
        <v>515</v>
      </c>
      <c r="B521" s="20">
        <v>3</v>
      </c>
      <c r="C521" s="82" t="str">
        <f t="shared" si="8"/>
        <v>Factor Model</v>
      </c>
      <c r="D521" s="20">
        <v>50</v>
      </c>
      <c r="E521" s="20">
        <v>0.2</v>
      </c>
      <c r="F521" s="89" t="s">
        <v>4</v>
      </c>
      <c r="G521" s="89"/>
      <c r="H521" s="95" t="s">
        <v>3</v>
      </c>
      <c r="I521" s="118"/>
      <c r="J521">
        <v>0</v>
      </c>
      <c r="K521" s="89"/>
      <c r="L521" s="96">
        <v>-1</v>
      </c>
      <c r="M521" s="115">
        <v>982</v>
      </c>
      <c r="N521" s="102" t="s">
        <v>3</v>
      </c>
      <c r="O521" s="84"/>
    </row>
    <row r="522" spans="1:15" x14ac:dyDescent="0.3">
      <c r="A522" s="20" t="s">
        <v>519</v>
      </c>
      <c r="B522" s="66">
        <v>0</v>
      </c>
      <c r="C522" s="82" t="str">
        <f t="shared" si="8"/>
        <v>Deterministic</v>
      </c>
      <c r="D522" s="20">
        <v>0</v>
      </c>
      <c r="E522" s="20">
        <v>0.05</v>
      </c>
      <c r="F522" s="89" t="s">
        <v>0</v>
      </c>
      <c r="G522" s="89">
        <v>672</v>
      </c>
      <c r="H522" s="110">
        <v>1.2048192771084338E-2</v>
      </c>
      <c r="I522" s="118">
        <v>1.6129899999999999</v>
      </c>
      <c r="J522">
        <v>0</v>
      </c>
      <c r="K522" s="100">
        <v>1</v>
      </c>
      <c r="L522" s="111">
        <v>1.2048192771084265E-2</v>
      </c>
      <c r="M522" s="115">
        <v>664</v>
      </c>
      <c r="N522" s="102">
        <v>664</v>
      </c>
      <c r="O522" s="84"/>
    </row>
    <row r="523" spans="1:15" x14ac:dyDescent="0.3">
      <c r="A523" s="20" t="s">
        <v>519</v>
      </c>
      <c r="B523" s="20">
        <v>0</v>
      </c>
      <c r="C523" s="82" t="str">
        <f t="shared" si="8"/>
        <v>Deterministic</v>
      </c>
      <c r="D523" s="20">
        <v>0</v>
      </c>
      <c r="E523" s="20">
        <v>0.1</v>
      </c>
      <c r="F523" s="89" t="s">
        <v>0</v>
      </c>
      <c r="G523" s="89">
        <v>672</v>
      </c>
      <c r="H523" s="110">
        <v>1.2048192771084338E-2</v>
      </c>
      <c r="I523" s="118">
        <v>1.53996</v>
      </c>
      <c r="J523">
        <v>0</v>
      </c>
      <c r="K523" s="100">
        <v>1</v>
      </c>
      <c r="L523" s="111">
        <v>1.2048192771084265E-2</v>
      </c>
      <c r="M523" s="115">
        <v>664</v>
      </c>
      <c r="N523" s="102">
        <v>664</v>
      </c>
      <c r="O523" s="84"/>
    </row>
    <row r="524" spans="1:15" x14ac:dyDescent="0.3">
      <c r="A524" s="20" t="s">
        <v>519</v>
      </c>
      <c r="B524" s="66">
        <v>0</v>
      </c>
      <c r="C524" s="82" t="str">
        <f t="shared" si="8"/>
        <v>Deterministic</v>
      </c>
      <c r="D524" s="20">
        <v>0</v>
      </c>
      <c r="E524" s="20">
        <v>0.15</v>
      </c>
      <c r="F524" s="89" t="s">
        <v>0</v>
      </c>
      <c r="G524" s="89">
        <v>672</v>
      </c>
      <c r="H524" s="110">
        <v>1.2048192771084338E-2</v>
      </c>
      <c r="I524" s="118">
        <v>4.2611100000000004</v>
      </c>
      <c r="J524">
        <v>0</v>
      </c>
      <c r="K524" s="100">
        <v>1</v>
      </c>
      <c r="L524" s="111">
        <v>1.2048192771084265E-2</v>
      </c>
      <c r="M524" s="115">
        <v>664</v>
      </c>
      <c r="N524" s="102">
        <v>664</v>
      </c>
      <c r="O524" s="84"/>
    </row>
    <row r="525" spans="1:15" x14ac:dyDescent="0.3">
      <c r="A525" s="20" t="s">
        <v>519</v>
      </c>
      <c r="B525" s="20">
        <v>0</v>
      </c>
      <c r="C525" s="82" t="str">
        <f t="shared" si="8"/>
        <v>Deterministic</v>
      </c>
      <c r="D525" s="20">
        <v>0</v>
      </c>
      <c r="E525" s="20">
        <v>0.2</v>
      </c>
      <c r="F525" s="89" t="s">
        <v>0</v>
      </c>
      <c r="G525" s="89">
        <v>675</v>
      </c>
      <c r="H525" s="110">
        <v>1.6566265060240965E-2</v>
      </c>
      <c r="I525" s="118">
        <v>1.3233600000000001</v>
      </c>
      <c r="J525">
        <v>0</v>
      </c>
      <c r="K525" s="100">
        <v>1</v>
      </c>
      <c r="L525" s="111">
        <v>1.6566265060240948E-2</v>
      </c>
      <c r="M525" s="115">
        <v>664</v>
      </c>
      <c r="N525" s="102">
        <v>664</v>
      </c>
      <c r="O525" s="84"/>
    </row>
    <row r="526" spans="1:15" x14ac:dyDescent="0.3">
      <c r="A526" s="20" t="s">
        <v>519</v>
      </c>
      <c r="B526" s="66">
        <v>1</v>
      </c>
      <c r="C526" s="82" t="str">
        <f t="shared" si="8"/>
        <v>Cardinality-constrained</v>
      </c>
      <c r="D526" s="20">
        <v>5</v>
      </c>
      <c r="E526" s="20">
        <v>0.05</v>
      </c>
      <c r="F526" s="89" t="s">
        <v>0</v>
      </c>
      <c r="G526" s="89">
        <v>672</v>
      </c>
      <c r="H526" s="110">
        <v>0</v>
      </c>
      <c r="I526" s="118">
        <v>2.2048899999999998</v>
      </c>
      <c r="J526">
        <v>0</v>
      </c>
      <c r="K526" s="100">
        <v>0.47699999999999998</v>
      </c>
      <c r="L526" s="111">
        <v>1.2048192771084265E-2</v>
      </c>
      <c r="M526" s="115">
        <v>664</v>
      </c>
      <c r="N526" s="102">
        <v>672</v>
      </c>
      <c r="O526" s="84"/>
    </row>
    <row r="527" spans="1:15" x14ac:dyDescent="0.3">
      <c r="A527" s="20" t="s">
        <v>519</v>
      </c>
      <c r="B527" s="20">
        <v>1</v>
      </c>
      <c r="C527" s="82" t="str">
        <f t="shared" si="8"/>
        <v>Cardinality-constrained</v>
      </c>
      <c r="D527" s="20">
        <v>5</v>
      </c>
      <c r="E527" s="20">
        <v>0.1</v>
      </c>
      <c r="F527" s="89" t="s">
        <v>0</v>
      </c>
      <c r="G527" s="89">
        <v>672</v>
      </c>
      <c r="H527" s="110">
        <v>0</v>
      </c>
      <c r="I527" s="118">
        <v>1.77965</v>
      </c>
      <c r="J527">
        <v>0</v>
      </c>
      <c r="K527" s="100">
        <v>1</v>
      </c>
      <c r="L527" s="111">
        <v>1.2048192771084265E-2</v>
      </c>
      <c r="M527" s="115">
        <v>664</v>
      </c>
      <c r="N527" s="102">
        <v>672</v>
      </c>
      <c r="O527" s="84"/>
    </row>
    <row r="528" spans="1:15" x14ac:dyDescent="0.3">
      <c r="A528" s="20" t="s">
        <v>519</v>
      </c>
      <c r="B528" s="66">
        <v>1</v>
      </c>
      <c r="C528" s="82" t="str">
        <f t="shared" si="8"/>
        <v>Cardinality-constrained</v>
      </c>
      <c r="D528" s="20">
        <v>5</v>
      </c>
      <c r="E528" s="20">
        <v>0.15</v>
      </c>
      <c r="F528" s="89" t="s">
        <v>0</v>
      </c>
      <c r="G528" s="89">
        <v>672</v>
      </c>
      <c r="H528" s="110">
        <v>0</v>
      </c>
      <c r="I528" s="118">
        <v>1.42581</v>
      </c>
      <c r="J528">
        <v>0</v>
      </c>
      <c r="K528" s="100">
        <v>1</v>
      </c>
      <c r="L528" s="111">
        <v>1.2048192771084265E-2</v>
      </c>
      <c r="M528" s="115">
        <v>664</v>
      </c>
      <c r="N528" s="102">
        <v>672</v>
      </c>
      <c r="O528" s="84"/>
    </row>
    <row r="529" spans="1:15" x14ac:dyDescent="0.3">
      <c r="A529" s="20" t="s">
        <v>519</v>
      </c>
      <c r="B529" s="20">
        <v>1</v>
      </c>
      <c r="C529" s="82" t="str">
        <f t="shared" si="8"/>
        <v>Cardinality-constrained</v>
      </c>
      <c r="D529" s="20">
        <v>5</v>
      </c>
      <c r="E529" s="20">
        <v>0.2</v>
      </c>
      <c r="F529" s="89" t="s">
        <v>0</v>
      </c>
      <c r="G529" s="89">
        <v>675</v>
      </c>
      <c r="H529" s="110">
        <v>0</v>
      </c>
      <c r="I529" s="118">
        <v>1.52311</v>
      </c>
      <c r="J529">
        <v>0</v>
      </c>
      <c r="K529" s="100">
        <v>0.99299999999999999</v>
      </c>
      <c r="L529" s="111">
        <v>1.6566265060240948E-2</v>
      </c>
      <c r="M529" s="115">
        <v>664</v>
      </c>
      <c r="N529" s="102">
        <v>675</v>
      </c>
      <c r="O529" s="84"/>
    </row>
    <row r="530" spans="1:15" x14ac:dyDescent="0.3">
      <c r="A530" s="20" t="s">
        <v>519</v>
      </c>
      <c r="B530" s="66">
        <v>1</v>
      </c>
      <c r="C530" s="82" t="str">
        <f t="shared" si="8"/>
        <v>Cardinality-constrained</v>
      </c>
      <c r="D530" s="20">
        <v>10</v>
      </c>
      <c r="E530" s="20">
        <v>0.05</v>
      </c>
      <c r="F530" s="89" t="s">
        <v>0</v>
      </c>
      <c r="G530" s="89">
        <v>672</v>
      </c>
      <c r="H530" s="110">
        <v>0</v>
      </c>
      <c r="I530" s="118">
        <v>1.1954499999999999</v>
      </c>
      <c r="J530">
        <v>0</v>
      </c>
      <c r="K530" s="100">
        <v>0.47699999999999998</v>
      </c>
      <c r="L530" s="111">
        <v>1.2048192771084265E-2</v>
      </c>
      <c r="M530" s="115">
        <v>664</v>
      </c>
      <c r="N530" s="102">
        <v>672</v>
      </c>
      <c r="O530" s="84"/>
    </row>
    <row r="531" spans="1:15" x14ac:dyDescent="0.3">
      <c r="A531" s="20" t="s">
        <v>519</v>
      </c>
      <c r="B531" s="20">
        <v>1</v>
      </c>
      <c r="C531" s="82" t="str">
        <f t="shared" si="8"/>
        <v>Cardinality-constrained</v>
      </c>
      <c r="D531" s="20">
        <v>10</v>
      </c>
      <c r="E531" s="20">
        <v>0.1</v>
      </c>
      <c r="F531" s="89" t="s">
        <v>0</v>
      </c>
      <c r="G531" s="89">
        <v>675</v>
      </c>
      <c r="H531" s="110">
        <v>4.464285714285714E-3</v>
      </c>
      <c r="I531" s="118">
        <v>2.3898199999999998</v>
      </c>
      <c r="J531">
        <v>0</v>
      </c>
      <c r="K531" s="100">
        <v>1</v>
      </c>
      <c r="L531" s="111">
        <v>1.6566265060240948E-2</v>
      </c>
      <c r="M531" s="115">
        <v>664</v>
      </c>
      <c r="N531" s="102">
        <v>672</v>
      </c>
      <c r="O531" s="84"/>
    </row>
    <row r="532" spans="1:15" x14ac:dyDescent="0.3">
      <c r="A532" s="20" t="s">
        <v>519</v>
      </c>
      <c r="B532" s="66">
        <v>1</v>
      </c>
      <c r="C532" s="82" t="str">
        <f t="shared" si="8"/>
        <v>Cardinality-constrained</v>
      </c>
      <c r="D532" s="20">
        <v>10</v>
      </c>
      <c r="E532" s="20">
        <v>0.15</v>
      </c>
      <c r="F532" s="89" t="s">
        <v>0</v>
      </c>
      <c r="G532" s="89">
        <v>675</v>
      </c>
      <c r="H532" s="110">
        <v>4.464285714285714E-3</v>
      </c>
      <c r="I532" s="118">
        <v>5.0296000000000003</v>
      </c>
      <c r="J532">
        <v>0</v>
      </c>
      <c r="K532" s="100">
        <v>1</v>
      </c>
      <c r="L532" s="111">
        <v>1.6566265060240948E-2</v>
      </c>
      <c r="M532" s="115">
        <v>664</v>
      </c>
      <c r="N532" s="102">
        <v>672</v>
      </c>
      <c r="O532" s="84"/>
    </row>
    <row r="533" spans="1:15" x14ac:dyDescent="0.3">
      <c r="A533" s="20" t="s">
        <v>519</v>
      </c>
      <c r="B533" s="20">
        <v>1</v>
      </c>
      <c r="C533" s="82" t="str">
        <f t="shared" si="8"/>
        <v>Cardinality-constrained</v>
      </c>
      <c r="D533" s="20">
        <v>10</v>
      </c>
      <c r="E533" s="20">
        <v>0.2</v>
      </c>
      <c r="F533" s="89" t="s">
        <v>0</v>
      </c>
      <c r="G533" s="89">
        <v>703</v>
      </c>
      <c r="H533" s="110">
        <v>4.148148148148148E-2</v>
      </c>
      <c r="I533" s="118">
        <v>2.2114799999999999</v>
      </c>
      <c r="J533">
        <v>0</v>
      </c>
      <c r="K533" s="100">
        <v>0.99299999999999999</v>
      </c>
      <c r="L533" s="111">
        <v>5.8734939759036209E-2</v>
      </c>
      <c r="M533" s="115">
        <v>664</v>
      </c>
      <c r="N533" s="102">
        <v>675</v>
      </c>
      <c r="O533" s="84"/>
    </row>
    <row r="534" spans="1:15" x14ac:dyDescent="0.3">
      <c r="A534" s="20" t="s">
        <v>519</v>
      </c>
      <c r="B534" s="66">
        <v>1</v>
      </c>
      <c r="C534" s="82" t="str">
        <f t="shared" si="8"/>
        <v>Cardinality-constrained</v>
      </c>
      <c r="D534" s="20">
        <v>25</v>
      </c>
      <c r="E534" s="20">
        <v>0.05</v>
      </c>
      <c r="F534" s="89" t="s">
        <v>0</v>
      </c>
      <c r="G534" s="89">
        <v>675</v>
      </c>
      <c r="H534" s="110">
        <v>4.464285714285714E-3</v>
      </c>
      <c r="I534" s="118">
        <v>2.28234</v>
      </c>
      <c r="J534">
        <v>0</v>
      </c>
      <c r="K534" s="100">
        <v>0.47699999999999998</v>
      </c>
      <c r="L534" s="111">
        <v>1.6566265060240948E-2</v>
      </c>
      <c r="M534" s="115">
        <v>664</v>
      </c>
      <c r="N534" s="102">
        <v>672</v>
      </c>
      <c r="O534" s="84"/>
    </row>
    <row r="535" spans="1:15" x14ac:dyDescent="0.3">
      <c r="A535" s="20" t="s">
        <v>519</v>
      </c>
      <c r="B535" s="20">
        <v>1</v>
      </c>
      <c r="C535" s="82" t="str">
        <f t="shared" si="8"/>
        <v>Cardinality-constrained</v>
      </c>
      <c r="D535" s="20">
        <v>25</v>
      </c>
      <c r="E535" s="20">
        <v>0.1</v>
      </c>
      <c r="F535" s="89" t="s">
        <v>0</v>
      </c>
      <c r="G535" s="89">
        <v>675</v>
      </c>
      <c r="H535" s="110">
        <v>0</v>
      </c>
      <c r="I535" s="118">
        <v>4.2749800000000002</v>
      </c>
      <c r="J535">
        <v>0</v>
      </c>
      <c r="K535" s="100">
        <v>2.1999999999999999E-2</v>
      </c>
      <c r="L535" s="111">
        <v>1.6566265060240948E-2</v>
      </c>
      <c r="M535" s="115">
        <v>664</v>
      </c>
      <c r="N535" s="102">
        <v>675</v>
      </c>
      <c r="O535" s="84"/>
    </row>
    <row r="536" spans="1:15" x14ac:dyDescent="0.3">
      <c r="A536" s="20" t="s">
        <v>519</v>
      </c>
      <c r="B536" s="66">
        <v>1</v>
      </c>
      <c r="C536" s="82" t="str">
        <f t="shared" si="8"/>
        <v>Cardinality-constrained</v>
      </c>
      <c r="D536" s="20">
        <v>25</v>
      </c>
      <c r="E536" s="20">
        <v>0.15</v>
      </c>
      <c r="F536" s="89" t="s">
        <v>0</v>
      </c>
      <c r="G536" s="89" t="s">
        <v>46</v>
      </c>
      <c r="H536" s="110" t="s">
        <v>3</v>
      </c>
      <c r="I536" s="118">
        <v>60.009</v>
      </c>
      <c r="J536">
        <v>0</v>
      </c>
      <c r="K536" s="100">
        <v>0.74</v>
      </c>
      <c r="L536" s="111" t="s">
        <v>3</v>
      </c>
      <c r="M536" s="115">
        <v>664</v>
      </c>
      <c r="N536" s="102">
        <v>675</v>
      </c>
      <c r="O536" s="84"/>
    </row>
    <row r="537" spans="1:15" x14ac:dyDescent="0.3">
      <c r="A537" s="20" t="s">
        <v>519</v>
      </c>
      <c r="B537" s="20">
        <v>1</v>
      </c>
      <c r="C537" s="82" t="str">
        <f t="shared" si="8"/>
        <v>Cardinality-constrained</v>
      </c>
      <c r="D537" s="20">
        <v>25</v>
      </c>
      <c r="E537" s="20">
        <v>0.2</v>
      </c>
      <c r="F537" s="89" t="s">
        <v>0</v>
      </c>
      <c r="G537" s="89" t="s">
        <v>46</v>
      </c>
      <c r="H537" s="110" t="s">
        <v>3</v>
      </c>
      <c r="I537" s="118">
        <v>60.021900000000002</v>
      </c>
      <c r="J537">
        <v>0</v>
      </c>
      <c r="K537" s="100">
        <v>0.96099999999999997</v>
      </c>
      <c r="L537" s="111" t="s">
        <v>3</v>
      </c>
      <c r="M537" s="115">
        <v>664</v>
      </c>
      <c r="N537" s="102">
        <v>703</v>
      </c>
      <c r="O537" s="84"/>
    </row>
    <row r="538" spans="1:15" x14ac:dyDescent="0.3">
      <c r="A538" s="20" t="s">
        <v>519</v>
      </c>
      <c r="B538" s="66">
        <v>1</v>
      </c>
      <c r="C538" s="82" t="str">
        <f t="shared" si="8"/>
        <v>Cardinality-constrained</v>
      </c>
      <c r="D538" s="20">
        <v>50</v>
      </c>
      <c r="E538" s="20">
        <v>0.05</v>
      </c>
      <c r="F538" s="89" t="s">
        <v>0</v>
      </c>
      <c r="G538" s="89">
        <v>672</v>
      </c>
      <c r="H538" s="110">
        <v>-4.4444444444444444E-3</v>
      </c>
      <c r="I538" s="118">
        <v>3.3764099999999999</v>
      </c>
      <c r="J538">
        <v>0</v>
      </c>
      <c r="K538" s="100">
        <v>0</v>
      </c>
      <c r="L538" s="111">
        <v>1.2048192771084265E-2</v>
      </c>
      <c r="M538" s="115">
        <v>664</v>
      </c>
      <c r="N538" s="102">
        <v>675</v>
      </c>
      <c r="O538" s="84"/>
    </row>
    <row r="539" spans="1:15" x14ac:dyDescent="0.3">
      <c r="A539" s="20" t="s">
        <v>519</v>
      </c>
      <c r="B539" s="20">
        <v>1</v>
      </c>
      <c r="C539" s="82" t="str">
        <f t="shared" si="8"/>
        <v>Cardinality-constrained</v>
      </c>
      <c r="D539" s="20">
        <v>50</v>
      </c>
      <c r="E539" s="20">
        <v>0.1</v>
      </c>
      <c r="F539" s="89" t="s">
        <v>0</v>
      </c>
      <c r="G539" s="89">
        <v>672</v>
      </c>
      <c r="H539" s="110">
        <v>-4.4444444444444444E-3</v>
      </c>
      <c r="I539" s="118">
        <v>2.0887699999999998</v>
      </c>
      <c r="J539">
        <v>0</v>
      </c>
      <c r="K539" s="100">
        <v>2.1999999999999999E-2</v>
      </c>
      <c r="L539" s="111">
        <v>1.2048192771084265E-2</v>
      </c>
      <c r="M539" s="115">
        <v>664</v>
      </c>
      <c r="N539" s="102">
        <v>675</v>
      </c>
      <c r="O539" s="84"/>
    </row>
    <row r="540" spans="1:15" x14ac:dyDescent="0.3">
      <c r="A540" s="20" t="s">
        <v>519</v>
      </c>
      <c r="B540" s="66">
        <v>1</v>
      </c>
      <c r="C540" s="82" t="str">
        <f t="shared" si="8"/>
        <v>Cardinality-constrained</v>
      </c>
      <c r="D540" s="20">
        <v>50</v>
      </c>
      <c r="E540" s="20">
        <v>0.15</v>
      </c>
      <c r="F540" s="89" t="s">
        <v>1</v>
      </c>
      <c r="G540" s="89">
        <v>672</v>
      </c>
      <c r="H540" s="110">
        <v>-0.34502923976608185</v>
      </c>
      <c r="I540" s="118">
        <v>2.3124199999999999</v>
      </c>
      <c r="J540">
        <v>0</v>
      </c>
      <c r="K540" s="100">
        <v>0.14899999999999999</v>
      </c>
      <c r="L540" s="111">
        <v>1.2048192771084265E-2</v>
      </c>
      <c r="M540" s="115">
        <v>664</v>
      </c>
      <c r="N540" s="102">
        <v>1026</v>
      </c>
      <c r="O540" s="84"/>
    </row>
    <row r="541" spans="1:15" x14ac:dyDescent="0.3">
      <c r="A541" s="20" t="s">
        <v>519</v>
      </c>
      <c r="B541" s="20">
        <v>1</v>
      </c>
      <c r="C541" s="82" t="str">
        <f t="shared" si="8"/>
        <v>Cardinality-constrained</v>
      </c>
      <c r="D541" s="20">
        <v>50</v>
      </c>
      <c r="E541" s="20">
        <v>0.2</v>
      </c>
      <c r="F541" s="89" t="s">
        <v>2</v>
      </c>
      <c r="G541" s="89">
        <v>672</v>
      </c>
      <c r="H541" s="110" t="s">
        <v>3</v>
      </c>
      <c r="I541" s="118">
        <v>2.4828100000000002</v>
      </c>
      <c r="J541">
        <v>0</v>
      </c>
      <c r="K541" s="89"/>
      <c r="L541" s="111">
        <v>1.2048192771084265E-2</v>
      </c>
      <c r="M541" s="115">
        <v>664</v>
      </c>
      <c r="N541" s="102" t="s">
        <v>3</v>
      </c>
      <c r="O541" s="84"/>
    </row>
    <row r="542" spans="1:15" x14ac:dyDescent="0.3">
      <c r="A542" s="20" t="s">
        <v>519</v>
      </c>
      <c r="B542" s="66">
        <v>2</v>
      </c>
      <c r="C542" s="82" t="str">
        <f t="shared" si="8"/>
        <v>Knapsack</v>
      </c>
      <c r="D542" s="20">
        <v>5</v>
      </c>
      <c r="E542" s="20">
        <v>0.05</v>
      </c>
      <c r="F542" s="89" t="s">
        <v>0</v>
      </c>
      <c r="G542" s="89">
        <v>672</v>
      </c>
      <c r="H542" s="110">
        <v>0</v>
      </c>
      <c r="I542" s="118">
        <v>1.2737099999999999</v>
      </c>
      <c r="J542">
        <v>0</v>
      </c>
      <c r="K542" s="100">
        <v>0.47699999999999998</v>
      </c>
      <c r="L542" s="111">
        <v>1.2048192771084265E-2</v>
      </c>
      <c r="M542" s="115">
        <v>664</v>
      </c>
      <c r="N542" s="102">
        <v>672</v>
      </c>
      <c r="O542" s="84"/>
    </row>
    <row r="543" spans="1:15" x14ac:dyDescent="0.3">
      <c r="A543" s="20" t="s">
        <v>519</v>
      </c>
      <c r="B543" s="20">
        <v>2</v>
      </c>
      <c r="C543" s="82" t="str">
        <f t="shared" si="8"/>
        <v>Knapsack</v>
      </c>
      <c r="D543" s="20">
        <v>5</v>
      </c>
      <c r="E543" s="20">
        <v>0.1</v>
      </c>
      <c r="F543" s="89" t="s">
        <v>0</v>
      </c>
      <c r="G543" s="89">
        <v>672</v>
      </c>
      <c r="H543" s="110">
        <v>0</v>
      </c>
      <c r="I543" s="118">
        <v>3.5522999999999998</v>
      </c>
      <c r="J543">
        <v>0</v>
      </c>
      <c r="K543" s="100">
        <v>1</v>
      </c>
      <c r="L543" s="111">
        <v>1.2048192771084265E-2</v>
      </c>
      <c r="M543" s="115">
        <v>664</v>
      </c>
      <c r="N543" s="102">
        <v>672</v>
      </c>
      <c r="O543" s="84"/>
    </row>
    <row r="544" spans="1:15" x14ac:dyDescent="0.3">
      <c r="A544" s="20" t="s">
        <v>519</v>
      </c>
      <c r="B544" s="66">
        <v>2</v>
      </c>
      <c r="C544" s="82" t="str">
        <f t="shared" si="8"/>
        <v>Knapsack</v>
      </c>
      <c r="D544" s="20">
        <v>5</v>
      </c>
      <c r="E544" s="20">
        <v>0.15</v>
      </c>
      <c r="F544" s="89" t="s">
        <v>0</v>
      </c>
      <c r="G544" s="89">
        <v>674</v>
      </c>
      <c r="H544" s="110">
        <v>2.976190476190476E-3</v>
      </c>
      <c r="I544" s="118">
        <v>1.1989000000000001</v>
      </c>
      <c r="J544">
        <v>0</v>
      </c>
      <c r="K544" s="100">
        <v>1</v>
      </c>
      <c r="L544" s="111">
        <v>1.5060240963855387E-2</v>
      </c>
      <c r="M544" s="115">
        <v>664</v>
      </c>
      <c r="N544" s="102">
        <v>672</v>
      </c>
      <c r="O544" s="84"/>
    </row>
    <row r="545" spans="1:15" x14ac:dyDescent="0.3">
      <c r="A545" s="20" t="s">
        <v>519</v>
      </c>
      <c r="B545" s="20">
        <v>2</v>
      </c>
      <c r="C545" s="82" t="str">
        <f t="shared" si="8"/>
        <v>Knapsack</v>
      </c>
      <c r="D545" s="20">
        <v>5</v>
      </c>
      <c r="E545" s="20">
        <v>0.2</v>
      </c>
      <c r="F545" s="89" t="s">
        <v>0</v>
      </c>
      <c r="G545" s="89">
        <v>675</v>
      </c>
      <c r="H545" s="110">
        <v>4.464285714285714E-3</v>
      </c>
      <c r="I545" s="118">
        <v>1.7607600000000001</v>
      </c>
      <c r="J545">
        <v>0</v>
      </c>
      <c r="K545" s="100">
        <v>1</v>
      </c>
      <c r="L545" s="111">
        <v>1.6566265060240948E-2</v>
      </c>
      <c r="M545" s="115">
        <v>664</v>
      </c>
      <c r="N545" s="102">
        <v>672</v>
      </c>
      <c r="O545" s="84"/>
    </row>
    <row r="546" spans="1:15" x14ac:dyDescent="0.3">
      <c r="A546" s="20" t="s">
        <v>519</v>
      </c>
      <c r="B546" s="66">
        <v>2</v>
      </c>
      <c r="C546" s="82" t="str">
        <f t="shared" si="8"/>
        <v>Knapsack</v>
      </c>
      <c r="D546" s="20">
        <v>10</v>
      </c>
      <c r="E546" s="20">
        <v>0.05</v>
      </c>
      <c r="F546" s="89" t="s">
        <v>0</v>
      </c>
      <c r="G546" s="89">
        <v>672</v>
      </c>
      <c r="H546" s="110">
        <v>0</v>
      </c>
      <c r="I546" s="118">
        <v>1.07965</v>
      </c>
      <c r="J546">
        <v>0</v>
      </c>
      <c r="K546" s="100">
        <v>0.47699999999999998</v>
      </c>
      <c r="L546" s="111">
        <v>1.2048192771084265E-2</v>
      </c>
      <c r="M546" s="115">
        <v>664</v>
      </c>
      <c r="N546" s="102">
        <v>672</v>
      </c>
      <c r="O546" s="84"/>
    </row>
    <row r="547" spans="1:15" x14ac:dyDescent="0.3">
      <c r="A547" s="20" t="s">
        <v>519</v>
      </c>
      <c r="B547" s="20">
        <v>2</v>
      </c>
      <c r="C547" s="82" t="str">
        <f t="shared" si="8"/>
        <v>Knapsack</v>
      </c>
      <c r="D547" s="20">
        <v>10</v>
      </c>
      <c r="E547" s="20">
        <v>0.1</v>
      </c>
      <c r="F547" s="89" t="s">
        <v>0</v>
      </c>
      <c r="G547" s="89">
        <v>675</v>
      </c>
      <c r="H547" s="110">
        <v>4.464285714285714E-3</v>
      </c>
      <c r="I547" s="118">
        <v>2.4661400000000002</v>
      </c>
      <c r="J547">
        <v>0</v>
      </c>
      <c r="K547" s="100">
        <v>1</v>
      </c>
      <c r="L547" s="111">
        <v>1.6566265060240948E-2</v>
      </c>
      <c r="M547" s="115">
        <v>664</v>
      </c>
      <c r="N547" s="102">
        <v>672</v>
      </c>
      <c r="O547" s="84"/>
    </row>
    <row r="548" spans="1:15" x14ac:dyDescent="0.3">
      <c r="A548" s="20" t="s">
        <v>519</v>
      </c>
      <c r="B548" s="66">
        <v>2</v>
      </c>
      <c r="C548" s="82" t="str">
        <f t="shared" si="8"/>
        <v>Knapsack</v>
      </c>
      <c r="D548" s="20">
        <v>10</v>
      </c>
      <c r="E548" s="20">
        <v>0.15</v>
      </c>
      <c r="F548" s="89" t="s">
        <v>0</v>
      </c>
      <c r="G548" s="89">
        <v>708</v>
      </c>
      <c r="H548" s="110">
        <v>5.0445103857566766E-2</v>
      </c>
      <c r="I548" s="118">
        <v>11.3339</v>
      </c>
      <c r="J548">
        <v>0</v>
      </c>
      <c r="K548" s="100">
        <v>0.74</v>
      </c>
      <c r="L548" s="111">
        <v>6.6265060240963791E-2</v>
      </c>
      <c r="M548" s="115">
        <v>664</v>
      </c>
      <c r="N548" s="102">
        <v>674</v>
      </c>
      <c r="O548" s="84"/>
    </row>
    <row r="549" spans="1:15" x14ac:dyDescent="0.3">
      <c r="A549" s="20" t="s">
        <v>519</v>
      </c>
      <c r="B549" s="20">
        <v>2</v>
      </c>
      <c r="C549" s="82" t="str">
        <f t="shared" si="8"/>
        <v>Knapsack</v>
      </c>
      <c r="D549" s="20">
        <v>10</v>
      </c>
      <c r="E549" s="20">
        <v>0.2</v>
      </c>
      <c r="F549" s="89" t="s">
        <v>0</v>
      </c>
      <c r="G549" s="89">
        <v>770</v>
      </c>
      <c r="H549" s="110">
        <v>0.14074074074074075</v>
      </c>
      <c r="I549" s="118">
        <v>800.02200000000005</v>
      </c>
      <c r="J549">
        <v>0</v>
      </c>
      <c r="K549" s="100">
        <v>0.99299999999999999</v>
      </c>
      <c r="L549" s="111">
        <v>0.15963855421686746</v>
      </c>
      <c r="M549" s="115">
        <v>664</v>
      </c>
      <c r="N549" s="102">
        <v>675</v>
      </c>
      <c r="O549" s="84"/>
    </row>
    <row r="550" spans="1:15" x14ac:dyDescent="0.3">
      <c r="A550" s="20" t="s">
        <v>519</v>
      </c>
      <c r="B550" s="66">
        <v>2</v>
      </c>
      <c r="C550" s="82" t="str">
        <f t="shared" si="8"/>
        <v>Knapsack</v>
      </c>
      <c r="D550" s="20">
        <v>25</v>
      </c>
      <c r="E550" s="20">
        <v>0.05</v>
      </c>
      <c r="F550" s="89" t="s">
        <v>0</v>
      </c>
      <c r="G550" s="89">
        <v>675</v>
      </c>
      <c r="H550" s="110">
        <v>4.464285714285714E-3</v>
      </c>
      <c r="I550" s="118">
        <v>3.3743400000000001</v>
      </c>
      <c r="J550">
        <v>0</v>
      </c>
      <c r="K550" s="100">
        <v>0.47699999999999998</v>
      </c>
      <c r="L550" s="111">
        <v>1.6566265060240948E-2</v>
      </c>
      <c r="M550" s="115">
        <v>664</v>
      </c>
      <c r="N550" s="102">
        <v>672</v>
      </c>
      <c r="O550" s="84"/>
    </row>
    <row r="551" spans="1:15" x14ac:dyDescent="0.3">
      <c r="A551" s="20" t="s">
        <v>519</v>
      </c>
      <c r="B551" s="20">
        <v>2</v>
      </c>
      <c r="C551" s="82" t="str">
        <f t="shared" si="8"/>
        <v>Knapsack</v>
      </c>
      <c r="D551" s="20">
        <v>25</v>
      </c>
      <c r="E551" s="20">
        <v>0.1</v>
      </c>
      <c r="F551" s="89" t="s">
        <v>0</v>
      </c>
      <c r="G551" s="89">
        <v>701</v>
      </c>
      <c r="H551" s="110">
        <v>3.8518518518518521E-2</v>
      </c>
      <c r="I551" s="118">
        <v>164.60499999999999</v>
      </c>
      <c r="J551">
        <v>0</v>
      </c>
      <c r="K551" s="100">
        <v>2.1999999999999999E-2</v>
      </c>
      <c r="L551" s="111">
        <v>5.5722891566265087E-2</v>
      </c>
      <c r="M551" s="115">
        <v>664</v>
      </c>
      <c r="N551" s="102">
        <v>675</v>
      </c>
      <c r="O551" s="84"/>
    </row>
    <row r="552" spans="1:15" x14ac:dyDescent="0.3">
      <c r="A552" s="20" t="s">
        <v>519</v>
      </c>
      <c r="B552" s="66">
        <v>2</v>
      </c>
      <c r="C552" s="82" t="str">
        <f t="shared" si="8"/>
        <v>Knapsack</v>
      </c>
      <c r="D552" s="20">
        <v>25</v>
      </c>
      <c r="E552" s="20">
        <v>0.15</v>
      </c>
      <c r="F552" s="89" t="s">
        <v>0</v>
      </c>
      <c r="G552" s="89" t="s">
        <v>46</v>
      </c>
      <c r="H552" s="110" t="s">
        <v>3</v>
      </c>
      <c r="I552" s="118">
        <v>60.012300000000003</v>
      </c>
      <c r="J552">
        <v>0</v>
      </c>
      <c r="K552" s="100">
        <v>0.90900000000000003</v>
      </c>
      <c r="L552" s="111" t="s">
        <v>3</v>
      </c>
      <c r="M552" s="115">
        <v>664</v>
      </c>
      <c r="N552" s="102">
        <v>708</v>
      </c>
      <c r="O552" s="84"/>
    </row>
    <row r="553" spans="1:15" x14ac:dyDescent="0.3">
      <c r="A553" s="20" t="s">
        <v>519</v>
      </c>
      <c r="B553" s="20">
        <v>2</v>
      </c>
      <c r="C553" s="82" t="str">
        <f t="shared" si="8"/>
        <v>Knapsack</v>
      </c>
      <c r="D553" s="20">
        <v>25</v>
      </c>
      <c r="E553" s="20">
        <v>0.2</v>
      </c>
      <c r="F553" s="89" t="s">
        <v>0</v>
      </c>
      <c r="G553" s="89"/>
      <c r="H553" s="110" t="s">
        <v>3</v>
      </c>
      <c r="I553" s="118"/>
      <c r="J553">
        <v>0</v>
      </c>
      <c r="K553" s="100">
        <v>0.996</v>
      </c>
      <c r="L553" s="111">
        <v>-1</v>
      </c>
      <c r="M553" s="115">
        <v>664</v>
      </c>
      <c r="N553" s="102">
        <v>766</v>
      </c>
      <c r="O553" s="84"/>
    </row>
    <row r="554" spans="1:15" x14ac:dyDescent="0.3">
      <c r="A554" s="20" t="s">
        <v>519</v>
      </c>
      <c r="B554" s="66">
        <v>2</v>
      </c>
      <c r="C554" s="82" t="str">
        <f t="shared" si="8"/>
        <v>Knapsack</v>
      </c>
      <c r="D554" s="20">
        <v>50</v>
      </c>
      <c r="E554" s="20">
        <v>0.05</v>
      </c>
      <c r="F554" s="89" t="s">
        <v>0</v>
      </c>
      <c r="G554" s="89">
        <v>725</v>
      </c>
      <c r="H554" s="110">
        <v>7.407407407407407E-2</v>
      </c>
      <c r="I554" s="118">
        <v>11.3752</v>
      </c>
      <c r="J554">
        <v>0</v>
      </c>
      <c r="K554" s="100">
        <v>0</v>
      </c>
      <c r="L554" s="111">
        <v>9.1867469879518104E-2</v>
      </c>
      <c r="M554" s="115">
        <v>664</v>
      </c>
      <c r="N554" s="102">
        <v>675</v>
      </c>
      <c r="O554" s="84"/>
    </row>
    <row r="555" spans="1:15" x14ac:dyDescent="0.3">
      <c r="A555" s="20" t="s">
        <v>519</v>
      </c>
      <c r="B555" s="20">
        <v>2</v>
      </c>
      <c r="C555" s="82" t="str">
        <f t="shared" si="8"/>
        <v>Knapsack</v>
      </c>
      <c r="D555" s="20">
        <v>50</v>
      </c>
      <c r="E555" s="20">
        <v>0.1</v>
      </c>
      <c r="F555" s="89" t="s">
        <v>0</v>
      </c>
      <c r="G555" s="89" t="s">
        <v>511</v>
      </c>
      <c r="H555" s="110" t="s">
        <v>3</v>
      </c>
      <c r="I555" s="118" t="s">
        <v>511</v>
      </c>
      <c r="J555">
        <v>0</v>
      </c>
      <c r="K555" s="100">
        <v>0.13300000000000001</v>
      </c>
      <c r="L555" s="111" t="s">
        <v>3</v>
      </c>
      <c r="M555" s="115">
        <v>664</v>
      </c>
      <c r="N555" s="102">
        <v>701</v>
      </c>
      <c r="O555" s="84"/>
    </row>
    <row r="556" spans="1:15" x14ac:dyDescent="0.3">
      <c r="A556" s="20" t="s">
        <v>519</v>
      </c>
      <c r="B556" s="66">
        <v>2</v>
      </c>
      <c r="C556" s="82" t="str">
        <f t="shared" si="8"/>
        <v>Knapsack</v>
      </c>
      <c r="D556" s="20">
        <v>50</v>
      </c>
      <c r="E556" s="20">
        <v>0.15</v>
      </c>
      <c r="F556" s="89" t="s">
        <v>2</v>
      </c>
      <c r="G556" s="89" t="s">
        <v>511</v>
      </c>
      <c r="H556" s="110" t="s">
        <v>3</v>
      </c>
      <c r="I556" s="118" t="s">
        <v>511</v>
      </c>
      <c r="J556">
        <v>0</v>
      </c>
      <c r="K556" s="89"/>
      <c r="L556" s="111" t="s">
        <v>3</v>
      </c>
      <c r="M556" s="115">
        <v>664</v>
      </c>
      <c r="N556" s="102" t="s">
        <v>3</v>
      </c>
      <c r="O556" s="84"/>
    </row>
    <row r="557" spans="1:15" x14ac:dyDescent="0.3">
      <c r="A557" s="20" t="s">
        <v>519</v>
      </c>
      <c r="B557" s="20">
        <v>2</v>
      </c>
      <c r="C557" s="82" t="str">
        <f t="shared" si="8"/>
        <v>Knapsack</v>
      </c>
      <c r="D557" s="20">
        <v>50</v>
      </c>
      <c r="E557" s="20">
        <v>0.2</v>
      </c>
      <c r="F557" s="89" t="s">
        <v>2</v>
      </c>
      <c r="G557" s="89" t="s">
        <v>511</v>
      </c>
      <c r="H557" s="110" t="s">
        <v>3</v>
      </c>
      <c r="I557" s="118" t="s">
        <v>511</v>
      </c>
      <c r="J557">
        <v>0</v>
      </c>
      <c r="K557" s="89"/>
      <c r="L557" s="111" t="s">
        <v>3</v>
      </c>
      <c r="M557" s="115">
        <v>664</v>
      </c>
      <c r="N557" s="102" t="s">
        <v>3</v>
      </c>
      <c r="O557" s="84"/>
    </row>
    <row r="558" spans="1:15" hidden="1" x14ac:dyDescent="0.3">
      <c r="A558" s="66" t="s">
        <v>519</v>
      </c>
      <c r="B558" s="66">
        <v>3</v>
      </c>
      <c r="C558" s="82" t="str">
        <f t="shared" si="8"/>
        <v>Factor Model</v>
      </c>
      <c r="D558" s="20">
        <v>0</v>
      </c>
      <c r="E558" s="20">
        <v>0.05</v>
      </c>
      <c r="F558" s="89" t="s">
        <v>0</v>
      </c>
      <c r="G558" s="89">
        <v>725</v>
      </c>
      <c r="H558" s="95">
        <v>0</v>
      </c>
      <c r="I558" s="118">
        <v>18.2196</v>
      </c>
      <c r="J558">
        <v>0</v>
      </c>
      <c r="K558" s="100">
        <v>0</v>
      </c>
      <c r="L558" s="96">
        <v>9.1867469879518104E-2</v>
      </c>
      <c r="M558" s="115">
        <v>664</v>
      </c>
      <c r="N558" s="102">
        <v>725</v>
      </c>
      <c r="O558" s="84"/>
    </row>
    <row r="559" spans="1:15" hidden="1" x14ac:dyDescent="0.3">
      <c r="A559" s="20" t="s">
        <v>519</v>
      </c>
      <c r="B559" s="20">
        <v>3</v>
      </c>
      <c r="C559" s="82" t="str">
        <f t="shared" si="8"/>
        <v>Factor Model</v>
      </c>
      <c r="D559" s="20">
        <v>0</v>
      </c>
      <c r="E559" s="20">
        <v>0.1</v>
      </c>
      <c r="F559" s="89" t="s">
        <v>4</v>
      </c>
      <c r="G559" s="89" t="s">
        <v>511</v>
      </c>
      <c r="H559" s="95" t="s">
        <v>3</v>
      </c>
      <c r="I559" s="118" t="s">
        <v>511</v>
      </c>
      <c r="J559">
        <v>0</v>
      </c>
      <c r="K559" s="89"/>
      <c r="L559" s="96" t="s">
        <v>3</v>
      </c>
      <c r="M559" s="115">
        <v>664</v>
      </c>
      <c r="N559" s="102" t="s">
        <v>3</v>
      </c>
      <c r="O559" s="84"/>
    </row>
    <row r="560" spans="1:15" hidden="1" x14ac:dyDescent="0.3">
      <c r="A560" s="66" t="s">
        <v>519</v>
      </c>
      <c r="B560" s="66">
        <v>3</v>
      </c>
      <c r="C560" s="82" t="str">
        <f t="shared" si="8"/>
        <v>Factor Model</v>
      </c>
      <c r="D560" s="20">
        <v>0</v>
      </c>
      <c r="E560" s="20">
        <v>0.15</v>
      </c>
      <c r="F560" s="89" t="s">
        <v>4</v>
      </c>
      <c r="G560" s="89" t="s">
        <v>511</v>
      </c>
      <c r="H560" s="95" t="s">
        <v>3</v>
      </c>
      <c r="I560" s="118" t="s">
        <v>511</v>
      </c>
      <c r="J560">
        <v>0</v>
      </c>
      <c r="K560" s="89"/>
      <c r="L560" s="96" t="s">
        <v>3</v>
      </c>
      <c r="M560" s="115">
        <v>664</v>
      </c>
      <c r="N560" s="102" t="s">
        <v>3</v>
      </c>
      <c r="O560" s="84"/>
    </row>
    <row r="561" spans="1:15" hidden="1" x14ac:dyDescent="0.3">
      <c r="A561" s="66" t="s">
        <v>519</v>
      </c>
      <c r="B561" s="66">
        <v>3</v>
      </c>
      <c r="C561" s="82" t="str">
        <f t="shared" si="8"/>
        <v>Factor Model</v>
      </c>
      <c r="D561" s="20">
        <v>0</v>
      </c>
      <c r="E561" s="20">
        <v>0.2</v>
      </c>
      <c r="F561" s="89" t="s">
        <v>4</v>
      </c>
      <c r="G561" s="89" t="s">
        <v>511</v>
      </c>
      <c r="H561" s="95" t="s">
        <v>3</v>
      </c>
      <c r="I561" s="118" t="s">
        <v>511</v>
      </c>
      <c r="J561">
        <v>0</v>
      </c>
      <c r="K561" s="89"/>
      <c r="L561" s="96" t="s">
        <v>3</v>
      </c>
      <c r="M561" s="115">
        <v>664</v>
      </c>
      <c r="N561" s="102" t="s">
        <v>3</v>
      </c>
      <c r="O561" s="84"/>
    </row>
    <row r="562" spans="1:15" hidden="1" x14ac:dyDescent="0.3">
      <c r="A562" s="20" t="s">
        <v>519</v>
      </c>
      <c r="B562" s="20">
        <v>3</v>
      </c>
      <c r="C562" s="82" t="str">
        <f t="shared" si="8"/>
        <v>Factor Model</v>
      </c>
      <c r="D562" s="20">
        <v>10</v>
      </c>
      <c r="E562" s="20">
        <v>0.05</v>
      </c>
      <c r="F562" s="89" t="s">
        <v>0</v>
      </c>
      <c r="G562" s="89">
        <v>725</v>
      </c>
      <c r="H562" s="95">
        <v>0</v>
      </c>
      <c r="I562" s="118">
        <v>9.2358200000000004</v>
      </c>
      <c r="J562">
        <v>0</v>
      </c>
      <c r="K562" s="100">
        <v>0</v>
      </c>
      <c r="L562" s="96">
        <v>9.1867469879518104E-2</v>
      </c>
      <c r="M562" s="115">
        <v>664</v>
      </c>
      <c r="N562" s="102">
        <v>725</v>
      </c>
      <c r="O562" s="84"/>
    </row>
    <row r="563" spans="1:15" hidden="1" x14ac:dyDescent="0.3">
      <c r="A563" s="66" t="s">
        <v>519</v>
      </c>
      <c r="B563" s="66">
        <v>3</v>
      </c>
      <c r="C563" s="82" t="str">
        <f t="shared" si="8"/>
        <v>Factor Model</v>
      </c>
      <c r="D563" s="20">
        <v>10</v>
      </c>
      <c r="E563" s="20">
        <v>0.1</v>
      </c>
      <c r="F563" s="89" t="s">
        <v>4</v>
      </c>
      <c r="G563" s="89" t="s">
        <v>511</v>
      </c>
      <c r="H563" s="95" t="s">
        <v>3</v>
      </c>
      <c r="I563" s="118" t="s">
        <v>511</v>
      </c>
      <c r="J563">
        <v>0</v>
      </c>
      <c r="K563" s="89"/>
      <c r="L563" s="96" t="s">
        <v>3</v>
      </c>
      <c r="M563" s="115">
        <v>664</v>
      </c>
      <c r="N563" s="102" t="s">
        <v>3</v>
      </c>
      <c r="O563" s="84"/>
    </row>
    <row r="564" spans="1:15" hidden="1" x14ac:dyDescent="0.3">
      <c r="A564" s="20" t="s">
        <v>519</v>
      </c>
      <c r="B564" s="20">
        <v>3</v>
      </c>
      <c r="C564" s="82" t="str">
        <f t="shared" si="8"/>
        <v>Factor Model</v>
      </c>
      <c r="D564" s="20">
        <v>10</v>
      </c>
      <c r="E564" s="20">
        <v>0.15</v>
      </c>
      <c r="F564" s="89" t="s">
        <v>4</v>
      </c>
      <c r="G564" s="89" t="s">
        <v>511</v>
      </c>
      <c r="H564" s="95" t="s">
        <v>3</v>
      </c>
      <c r="I564" s="118" t="s">
        <v>511</v>
      </c>
      <c r="J564">
        <v>0</v>
      </c>
      <c r="K564" s="89"/>
      <c r="L564" s="96" t="s">
        <v>3</v>
      </c>
      <c r="M564" s="115">
        <v>664</v>
      </c>
      <c r="N564" s="102" t="s">
        <v>3</v>
      </c>
      <c r="O564" s="84"/>
    </row>
    <row r="565" spans="1:15" hidden="1" x14ac:dyDescent="0.3">
      <c r="A565" s="66" t="s">
        <v>519</v>
      </c>
      <c r="B565" s="66">
        <v>3</v>
      </c>
      <c r="C565" s="82" t="str">
        <f t="shared" si="8"/>
        <v>Factor Model</v>
      </c>
      <c r="D565" s="20">
        <v>10</v>
      </c>
      <c r="E565" s="20">
        <v>0.2</v>
      </c>
      <c r="F565" s="89" t="s">
        <v>4</v>
      </c>
      <c r="G565" s="89" t="s">
        <v>511</v>
      </c>
      <c r="H565" s="95" t="s">
        <v>3</v>
      </c>
      <c r="I565" s="118" t="s">
        <v>511</v>
      </c>
      <c r="J565">
        <v>0</v>
      </c>
      <c r="K565" s="89"/>
      <c r="L565" s="96" t="s">
        <v>3</v>
      </c>
      <c r="M565" s="115">
        <v>664</v>
      </c>
      <c r="N565" s="102" t="s">
        <v>3</v>
      </c>
      <c r="O565" s="84"/>
    </row>
    <row r="566" spans="1:15" hidden="1" x14ac:dyDescent="0.3">
      <c r="A566" s="20" t="s">
        <v>519</v>
      </c>
      <c r="B566" s="20">
        <v>3</v>
      </c>
      <c r="C566" s="82" t="str">
        <f t="shared" si="8"/>
        <v>Factor Model</v>
      </c>
      <c r="D566" s="20">
        <v>25</v>
      </c>
      <c r="E566" s="20">
        <v>0.05</v>
      </c>
      <c r="F566" s="89" t="s">
        <v>0</v>
      </c>
      <c r="G566" s="89">
        <v>725</v>
      </c>
      <c r="H566" s="95">
        <v>0</v>
      </c>
      <c r="I566" s="118">
        <v>11.8962</v>
      </c>
      <c r="J566">
        <v>0</v>
      </c>
      <c r="K566" s="100">
        <v>0</v>
      </c>
      <c r="L566" s="96">
        <v>9.1867469879518104E-2</v>
      </c>
      <c r="M566" s="115">
        <v>664</v>
      </c>
      <c r="N566" s="102">
        <v>725</v>
      </c>
      <c r="O566" s="84"/>
    </row>
    <row r="567" spans="1:15" hidden="1" x14ac:dyDescent="0.3">
      <c r="A567" s="66" t="s">
        <v>519</v>
      </c>
      <c r="B567" s="66">
        <v>3</v>
      </c>
      <c r="C567" s="82" t="str">
        <f t="shared" si="8"/>
        <v>Factor Model</v>
      </c>
      <c r="D567" s="20">
        <v>25</v>
      </c>
      <c r="E567" s="20">
        <v>0.1</v>
      </c>
      <c r="F567" s="89" t="s">
        <v>4</v>
      </c>
      <c r="G567" s="89" t="s">
        <v>511</v>
      </c>
      <c r="H567" s="95" t="s">
        <v>3</v>
      </c>
      <c r="I567" s="118" t="s">
        <v>511</v>
      </c>
      <c r="J567">
        <v>0</v>
      </c>
      <c r="K567" s="89"/>
      <c r="L567" s="96" t="s">
        <v>3</v>
      </c>
      <c r="M567" s="115">
        <v>664</v>
      </c>
      <c r="N567" s="102" t="s">
        <v>3</v>
      </c>
      <c r="O567" s="84"/>
    </row>
    <row r="568" spans="1:15" hidden="1" x14ac:dyDescent="0.3">
      <c r="A568" s="20" t="s">
        <v>519</v>
      </c>
      <c r="B568" s="20">
        <v>3</v>
      </c>
      <c r="C568" s="82" t="str">
        <f t="shared" si="8"/>
        <v>Factor Model</v>
      </c>
      <c r="D568" s="20">
        <v>25</v>
      </c>
      <c r="E568" s="20">
        <v>0.15</v>
      </c>
      <c r="F568" s="89" t="s">
        <v>4</v>
      </c>
      <c r="G568" s="89" t="s">
        <v>511</v>
      </c>
      <c r="H568" s="95" t="s">
        <v>3</v>
      </c>
      <c r="I568" s="118" t="s">
        <v>511</v>
      </c>
      <c r="J568">
        <v>0</v>
      </c>
      <c r="K568" s="89"/>
      <c r="L568" s="96" t="s">
        <v>3</v>
      </c>
      <c r="M568" s="115">
        <v>664</v>
      </c>
      <c r="N568" s="102" t="s">
        <v>3</v>
      </c>
      <c r="O568" s="84"/>
    </row>
    <row r="569" spans="1:15" hidden="1" x14ac:dyDescent="0.3">
      <c r="A569" s="66" t="s">
        <v>519</v>
      </c>
      <c r="B569" s="66">
        <v>3</v>
      </c>
      <c r="C569" s="82" t="str">
        <f t="shared" si="8"/>
        <v>Factor Model</v>
      </c>
      <c r="D569" s="20">
        <v>25</v>
      </c>
      <c r="E569" s="20">
        <v>0.2</v>
      </c>
      <c r="F569" s="89" t="s">
        <v>4</v>
      </c>
      <c r="G569" s="89" t="s">
        <v>511</v>
      </c>
      <c r="H569" s="95" t="s">
        <v>3</v>
      </c>
      <c r="I569" s="118" t="s">
        <v>511</v>
      </c>
      <c r="J569">
        <v>0</v>
      </c>
      <c r="K569" s="89"/>
      <c r="L569" s="96" t="s">
        <v>3</v>
      </c>
      <c r="M569" s="115">
        <v>664</v>
      </c>
      <c r="N569" s="102" t="s">
        <v>3</v>
      </c>
      <c r="O569" s="84"/>
    </row>
    <row r="570" spans="1:15" hidden="1" x14ac:dyDescent="0.3">
      <c r="A570" s="20" t="s">
        <v>519</v>
      </c>
      <c r="B570" s="20">
        <v>3</v>
      </c>
      <c r="C570" s="82" t="str">
        <f t="shared" si="8"/>
        <v>Factor Model</v>
      </c>
      <c r="D570" s="20">
        <v>50</v>
      </c>
      <c r="E570" s="20">
        <v>0.05</v>
      </c>
      <c r="F570" s="89" t="s">
        <v>0</v>
      </c>
      <c r="G570" s="89">
        <v>1091</v>
      </c>
      <c r="H570" s="95">
        <v>0.50482758620689661</v>
      </c>
      <c r="I570" s="118">
        <v>122.931</v>
      </c>
      <c r="J570">
        <v>0</v>
      </c>
      <c r="K570" s="100">
        <v>0</v>
      </c>
      <c r="L570" s="96">
        <v>0.64307228915662651</v>
      </c>
      <c r="M570" s="115">
        <v>664</v>
      </c>
      <c r="N570" s="102">
        <v>725</v>
      </c>
      <c r="O570" s="84"/>
    </row>
    <row r="571" spans="1:15" hidden="1" x14ac:dyDescent="0.3">
      <c r="A571" s="66" t="s">
        <v>519</v>
      </c>
      <c r="B571" s="66">
        <v>3</v>
      </c>
      <c r="C571" s="82" t="str">
        <f t="shared" si="8"/>
        <v>Factor Model</v>
      </c>
      <c r="D571" s="20">
        <v>50</v>
      </c>
      <c r="E571" s="20">
        <v>0.1</v>
      </c>
      <c r="F571" s="89" t="s">
        <v>4</v>
      </c>
      <c r="G571" s="89">
        <v>1091</v>
      </c>
      <c r="H571" s="95" t="s">
        <v>3</v>
      </c>
      <c r="I571" s="118">
        <v>329.18799999999999</v>
      </c>
      <c r="J571">
        <v>0</v>
      </c>
      <c r="K571" s="89"/>
      <c r="L571" s="96">
        <v>0.64307228915662651</v>
      </c>
      <c r="M571" s="115">
        <v>664</v>
      </c>
      <c r="N571" s="102" t="s">
        <v>3</v>
      </c>
      <c r="O571" s="84"/>
    </row>
    <row r="572" spans="1:15" hidden="1" x14ac:dyDescent="0.3">
      <c r="A572" s="20" t="s">
        <v>519</v>
      </c>
      <c r="B572" s="20">
        <v>3</v>
      </c>
      <c r="C572" s="82" t="str">
        <f t="shared" si="8"/>
        <v>Factor Model</v>
      </c>
      <c r="D572" s="20">
        <v>50</v>
      </c>
      <c r="E572" s="20">
        <v>0.15</v>
      </c>
      <c r="F572" s="89" t="s">
        <v>4</v>
      </c>
      <c r="G572" s="89">
        <v>1091</v>
      </c>
      <c r="H572" s="95" t="s">
        <v>3</v>
      </c>
      <c r="I572" s="118">
        <v>65.581500000000005</v>
      </c>
      <c r="J572">
        <v>0</v>
      </c>
      <c r="K572" s="89"/>
      <c r="L572" s="96">
        <v>0.64307228915662651</v>
      </c>
      <c r="M572" s="115">
        <v>664</v>
      </c>
      <c r="N572" s="102" t="s">
        <v>3</v>
      </c>
      <c r="O572" s="84"/>
    </row>
    <row r="573" spans="1:15" hidden="1" x14ac:dyDescent="0.3">
      <c r="A573" s="66" t="s">
        <v>519</v>
      </c>
      <c r="B573" s="66">
        <v>3</v>
      </c>
      <c r="C573" s="82" t="str">
        <f t="shared" si="8"/>
        <v>Factor Model</v>
      </c>
      <c r="D573" s="20">
        <v>50</v>
      </c>
      <c r="E573" s="20">
        <v>0.2</v>
      </c>
      <c r="F573" s="89" t="s">
        <v>4</v>
      </c>
      <c r="G573" s="89">
        <v>1091</v>
      </c>
      <c r="H573" s="95" t="s">
        <v>3</v>
      </c>
      <c r="I573" s="118">
        <v>33.738399999999999</v>
      </c>
      <c r="J573">
        <v>0</v>
      </c>
      <c r="K573" s="89"/>
      <c r="L573" s="96">
        <v>0.64307228915662651</v>
      </c>
      <c r="M573" s="115">
        <v>664</v>
      </c>
      <c r="N573" s="102" t="s">
        <v>3</v>
      </c>
      <c r="O573" s="84"/>
    </row>
    <row r="574" spans="1:15" x14ac:dyDescent="0.3">
      <c r="A574" s="20" t="s">
        <v>522</v>
      </c>
      <c r="B574" s="20">
        <v>0</v>
      </c>
      <c r="C574" s="82" t="str">
        <f t="shared" si="8"/>
        <v>Deterministic</v>
      </c>
      <c r="D574" s="20">
        <v>0</v>
      </c>
      <c r="E574" s="20">
        <v>0.05</v>
      </c>
      <c r="F574" s="89" t="s">
        <v>0</v>
      </c>
      <c r="G574" s="89">
        <v>1094</v>
      </c>
      <c r="H574" s="110">
        <v>2.7497708524289641E-3</v>
      </c>
      <c r="I574" s="118">
        <v>126.521</v>
      </c>
      <c r="J574">
        <v>0</v>
      </c>
      <c r="K574" s="100">
        <v>1</v>
      </c>
      <c r="L574" s="111">
        <v>2.74977085242889E-3</v>
      </c>
      <c r="M574" s="115">
        <v>1091</v>
      </c>
      <c r="N574" s="102">
        <v>1091</v>
      </c>
      <c r="O574" s="84"/>
    </row>
    <row r="575" spans="1:15" x14ac:dyDescent="0.3">
      <c r="A575" s="20" t="s">
        <v>522</v>
      </c>
      <c r="B575" s="66">
        <v>0</v>
      </c>
      <c r="C575" s="82" t="str">
        <f t="shared" si="8"/>
        <v>Deterministic</v>
      </c>
      <c r="D575" s="20">
        <v>0</v>
      </c>
      <c r="E575" s="20">
        <v>0.1</v>
      </c>
      <c r="F575" s="89" t="s">
        <v>1</v>
      </c>
      <c r="G575" s="89">
        <v>1094</v>
      </c>
      <c r="H575" s="110">
        <v>2.7497708524289641E-3</v>
      </c>
      <c r="I575" s="118">
        <v>273.01100000000002</v>
      </c>
      <c r="J575">
        <v>0</v>
      </c>
      <c r="K575" s="100">
        <v>1</v>
      </c>
      <c r="L575" s="111">
        <v>2.74977085242889E-3</v>
      </c>
      <c r="M575" s="115">
        <v>1091</v>
      </c>
      <c r="N575" s="102">
        <v>1091</v>
      </c>
      <c r="O575" s="84"/>
    </row>
    <row r="576" spans="1:15" x14ac:dyDescent="0.3">
      <c r="A576" s="20" t="s">
        <v>522</v>
      </c>
      <c r="B576" s="20">
        <v>0</v>
      </c>
      <c r="C576" s="82" t="str">
        <f t="shared" si="8"/>
        <v>Deterministic</v>
      </c>
      <c r="D576" s="20">
        <v>0</v>
      </c>
      <c r="E576" s="20">
        <v>0.15</v>
      </c>
      <c r="F576" s="89" t="s">
        <v>0</v>
      </c>
      <c r="G576" s="89">
        <v>1095</v>
      </c>
      <c r="H576" s="110">
        <v>3.6663611365719525E-3</v>
      </c>
      <c r="I576" s="118">
        <v>53.593200000000003</v>
      </c>
      <c r="J576">
        <v>0</v>
      </c>
      <c r="K576" s="100">
        <v>1</v>
      </c>
      <c r="L576" s="111">
        <v>3.6663611365719273E-3</v>
      </c>
      <c r="M576" s="115">
        <v>1091</v>
      </c>
      <c r="N576" s="102">
        <v>1091</v>
      </c>
      <c r="O576" s="84"/>
    </row>
    <row r="577" spans="1:15" x14ac:dyDescent="0.3">
      <c r="A577" s="20" t="s">
        <v>522</v>
      </c>
      <c r="B577" s="66">
        <v>0</v>
      </c>
      <c r="C577" s="82" t="str">
        <f t="shared" si="8"/>
        <v>Deterministic</v>
      </c>
      <c r="D577" s="20">
        <v>0</v>
      </c>
      <c r="E577" s="20">
        <v>0.2</v>
      </c>
      <c r="F577" s="89" t="s">
        <v>0</v>
      </c>
      <c r="G577" s="89">
        <v>1095</v>
      </c>
      <c r="H577" s="110">
        <v>3.6663611365719525E-3</v>
      </c>
      <c r="I577" s="118">
        <v>60.564799999999998</v>
      </c>
      <c r="J577">
        <v>0</v>
      </c>
      <c r="K577" s="100">
        <v>1</v>
      </c>
      <c r="L577" s="111">
        <v>3.6663611365719273E-3</v>
      </c>
      <c r="M577" s="115">
        <v>1091</v>
      </c>
      <c r="N577" s="102">
        <v>1091</v>
      </c>
      <c r="O577" s="84"/>
    </row>
    <row r="578" spans="1:15" x14ac:dyDescent="0.3">
      <c r="A578" s="20" t="s">
        <v>522</v>
      </c>
      <c r="B578" s="20">
        <v>1</v>
      </c>
      <c r="C578" s="82" t="str">
        <f t="shared" ref="C578:C641" si="9">IF(B578=0,"Deterministic",IF(B578=1,"Cardinality-constrained",IF(B578=2,"Knapsack","Factor Model")))</f>
        <v>Cardinality-constrained</v>
      </c>
      <c r="D578" s="20">
        <v>5</v>
      </c>
      <c r="E578" s="20">
        <v>0.05</v>
      </c>
      <c r="F578" s="89" t="s">
        <v>0</v>
      </c>
      <c r="G578" s="89">
        <v>1094</v>
      </c>
      <c r="H578" s="110">
        <v>0</v>
      </c>
      <c r="I578" s="118">
        <v>674.65300000000002</v>
      </c>
      <c r="J578">
        <v>0</v>
      </c>
      <c r="K578" s="100">
        <v>0.92600000000000005</v>
      </c>
      <c r="L578" s="111">
        <v>2.74977085242889E-3</v>
      </c>
      <c r="M578" s="115">
        <v>1091</v>
      </c>
      <c r="N578" s="102">
        <v>1094</v>
      </c>
      <c r="O578" s="84"/>
    </row>
    <row r="579" spans="1:15" x14ac:dyDescent="0.3">
      <c r="A579" s="20" t="s">
        <v>522</v>
      </c>
      <c r="B579" s="66">
        <v>1</v>
      </c>
      <c r="C579" s="82" t="str">
        <f t="shared" si="9"/>
        <v>Cardinality-constrained</v>
      </c>
      <c r="D579" s="20">
        <v>5</v>
      </c>
      <c r="E579" s="20">
        <v>0.1</v>
      </c>
      <c r="F579" s="89" t="s">
        <v>0</v>
      </c>
      <c r="G579" s="89">
        <v>1094</v>
      </c>
      <c r="H579" s="110">
        <v>0</v>
      </c>
      <c r="I579" s="118">
        <v>59.647399999999998</v>
      </c>
      <c r="J579">
        <v>0</v>
      </c>
      <c r="K579" s="100">
        <v>1</v>
      </c>
      <c r="L579" s="111">
        <v>2.74977085242889E-3</v>
      </c>
      <c r="M579" s="115">
        <v>1091</v>
      </c>
      <c r="N579" s="102">
        <v>1094</v>
      </c>
      <c r="O579" s="84"/>
    </row>
    <row r="580" spans="1:15" x14ac:dyDescent="0.3">
      <c r="A580" s="20" t="s">
        <v>522</v>
      </c>
      <c r="B580" s="20">
        <v>1</v>
      </c>
      <c r="C580" s="82" t="str">
        <f t="shared" si="9"/>
        <v>Cardinality-constrained</v>
      </c>
      <c r="D580" s="20">
        <v>5</v>
      </c>
      <c r="E580" s="20">
        <v>0.15</v>
      </c>
      <c r="F580" s="89" t="s">
        <v>1</v>
      </c>
      <c r="G580" s="89">
        <v>1095</v>
      </c>
      <c r="H580" s="110">
        <v>0</v>
      </c>
      <c r="I580" s="118">
        <v>34.344200000000001</v>
      </c>
      <c r="J580">
        <v>0</v>
      </c>
      <c r="K580" s="100">
        <v>1</v>
      </c>
      <c r="L580" s="111">
        <v>3.6663611365719273E-3</v>
      </c>
      <c r="M580" s="115">
        <v>1091</v>
      </c>
      <c r="N580" s="102">
        <v>1095</v>
      </c>
      <c r="O580" s="84"/>
    </row>
    <row r="581" spans="1:15" x14ac:dyDescent="0.3">
      <c r="A581" s="20" t="s">
        <v>522</v>
      </c>
      <c r="B581" s="66">
        <v>1</v>
      </c>
      <c r="C581" s="82" t="str">
        <f t="shared" si="9"/>
        <v>Cardinality-constrained</v>
      </c>
      <c r="D581" s="20">
        <v>5</v>
      </c>
      <c r="E581" s="20">
        <v>0.2</v>
      </c>
      <c r="F581" s="89" t="s">
        <v>0</v>
      </c>
      <c r="G581" s="89">
        <v>1095</v>
      </c>
      <c r="H581" s="110">
        <v>0</v>
      </c>
      <c r="I581" s="118">
        <v>107.857</v>
      </c>
      <c r="J581">
        <v>0</v>
      </c>
      <c r="K581" s="100">
        <v>1</v>
      </c>
      <c r="L581" s="111">
        <v>3.6663611365719273E-3</v>
      </c>
      <c r="M581" s="115">
        <v>1091</v>
      </c>
      <c r="N581" s="102">
        <v>1095</v>
      </c>
      <c r="O581" s="84"/>
    </row>
    <row r="582" spans="1:15" x14ac:dyDescent="0.3">
      <c r="A582" s="20" t="s">
        <v>522</v>
      </c>
      <c r="B582" s="20">
        <v>1</v>
      </c>
      <c r="C582" s="82" t="str">
        <f t="shared" si="9"/>
        <v>Cardinality-constrained</v>
      </c>
      <c r="D582" s="20">
        <v>10</v>
      </c>
      <c r="E582" s="20">
        <v>0.05</v>
      </c>
      <c r="F582" s="89" t="s">
        <v>1</v>
      </c>
      <c r="G582" s="89">
        <v>1095</v>
      </c>
      <c r="H582" s="110">
        <v>9.1407678244972577E-4</v>
      </c>
      <c r="I582" s="118">
        <v>345.88400000000001</v>
      </c>
      <c r="J582">
        <v>0</v>
      </c>
      <c r="K582" s="100">
        <v>0.71299999999999997</v>
      </c>
      <c r="L582" s="111">
        <v>3.6663611365719273E-3</v>
      </c>
      <c r="M582" s="115">
        <v>1091</v>
      </c>
      <c r="N582" s="102">
        <v>1094</v>
      </c>
      <c r="O582" s="84"/>
    </row>
    <row r="583" spans="1:15" x14ac:dyDescent="0.3">
      <c r="A583" s="20" t="s">
        <v>522</v>
      </c>
      <c r="B583" s="66">
        <v>1</v>
      </c>
      <c r="C583" s="82" t="str">
        <f t="shared" si="9"/>
        <v>Cardinality-constrained</v>
      </c>
      <c r="D583" s="20">
        <v>10</v>
      </c>
      <c r="E583" s="20">
        <v>0.1</v>
      </c>
      <c r="F583" s="89" t="s">
        <v>0</v>
      </c>
      <c r="G583" s="89">
        <v>1109</v>
      </c>
      <c r="H583" s="110">
        <v>1.3711151736745886E-2</v>
      </c>
      <c r="I583" s="118">
        <v>180.648</v>
      </c>
      <c r="J583">
        <v>0</v>
      </c>
      <c r="K583" s="100">
        <v>1</v>
      </c>
      <c r="L583" s="111">
        <v>1.6498625114573784E-2</v>
      </c>
      <c r="M583" s="115">
        <v>1091</v>
      </c>
      <c r="N583" s="102">
        <v>1094</v>
      </c>
      <c r="O583" s="84"/>
    </row>
    <row r="584" spans="1:15" x14ac:dyDescent="0.3">
      <c r="A584" s="20" t="s">
        <v>522</v>
      </c>
      <c r="B584" s="20">
        <v>1</v>
      </c>
      <c r="C584" s="82" t="str">
        <f t="shared" si="9"/>
        <v>Cardinality-constrained</v>
      </c>
      <c r="D584" s="20">
        <v>10</v>
      </c>
      <c r="E584" s="20">
        <v>0.15</v>
      </c>
      <c r="F584" s="89" t="s">
        <v>0</v>
      </c>
      <c r="G584" s="89">
        <v>1132</v>
      </c>
      <c r="H584" s="110">
        <v>3.3789954337899546E-2</v>
      </c>
      <c r="I584" s="118">
        <v>799.05100000000004</v>
      </c>
      <c r="J584">
        <v>0</v>
      </c>
      <c r="K584" s="100">
        <v>1</v>
      </c>
      <c r="L584" s="111">
        <v>3.7580201649862532E-2</v>
      </c>
      <c r="M584" s="115">
        <v>1091</v>
      </c>
      <c r="N584" s="102">
        <v>1095</v>
      </c>
      <c r="O584" s="84"/>
    </row>
    <row r="585" spans="1:15" x14ac:dyDescent="0.3">
      <c r="A585" s="20" t="s">
        <v>522</v>
      </c>
      <c r="B585" s="66">
        <v>1</v>
      </c>
      <c r="C585" s="82" t="str">
        <f t="shared" si="9"/>
        <v>Cardinality-constrained</v>
      </c>
      <c r="D585" s="20">
        <v>10</v>
      </c>
      <c r="E585" s="20">
        <v>0.2</v>
      </c>
      <c r="F585" s="89" t="s">
        <v>0</v>
      </c>
      <c r="G585" s="89">
        <v>1132</v>
      </c>
      <c r="H585" s="110">
        <v>3.3789954337899546E-2</v>
      </c>
      <c r="I585" s="118">
        <v>499.88200000000001</v>
      </c>
      <c r="J585">
        <v>0</v>
      </c>
      <c r="K585" s="100">
        <v>1</v>
      </c>
      <c r="L585" s="111">
        <v>3.7580201649862532E-2</v>
      </c>
      <c r="M585" s="115">
        <v>1091</v>
      </c>
      <c r="N585" s="102">
        <v>1095</v>
      </c>
      <c r="O585" s="84"/>
    </row>
    <row r="586" spans="1:15" x14ac:dyDescent="0.3">
      <c r="A586" s="20" t="s">
        <v>522</v>
      </c>
      <c r="B586" s="20">
        <v>1</v>
      </c>
      <c r="C586" s="82" t="str">
        <f t="shared" si="9"/>
        <v>Cardinality-constrained</v>
      </c>
      <c r="D586" s="20">
        <v>25</v>
      </c>
      <c r="E586" s="20">
        <v>0.05</v>
      </c>
      <c r="F586" s="89" t="s">
        <v>0</v>
      </c>
      <c r="G586" s="89">
        <v>1097</v>
      </c>
      <c r="H586" s="110">
        <v>1.8264840182648401E-3</v>
      </c>
      <c r="I586" s="118">
        <v>270.98399999999998</v>
      </c>
      <c r="J586">
        <v>0</v>
      </c>
      <c r="K586" s="100">
        <v>0.47399999999999998</v>
      </c>
      <c r="L586" s="111">
        <v>5.499541704858002E-3</v>
      </c>
      <c r="M586" s="115">
        <v>1091</v>
      </c>
      <c r="N586" s="102">
        <v>1095</v>
      </c>
      <c r="O586" s="84"/>
    </row>
    <row r="587" spans="1:15" x14ac:dyDescent="0.3">
      <c r="A587" s="20" t="s">
        <v>522</v>
      </c>
      <c r="B587" s="66">
        <v>1</v>
      </c>
      <c r="C587" s="82" t="str">
        <f t="shared" si="9"/>
        <v>Cardinality-constrained</v>
      </c>
      <c r="D587" s="20">
        <v>25</v>
      </c>
      <c r="E587" s="20">
        <v>0.1</v>
      </c>
      <c r="F587" s="89" t="s">
        <v>0</v>
      </c>
      <c r="G587" s="89">
        <v>1132</v>
      </c>
      <c r="H587" s="110">
        <v>2.0739404869251576E-2</v>
      </c>
      <c r="I587" s="118">
        <v>280.15300000000002</v>
      </c>
      <c r="J587">
        <v>0</v>
      </c>
      <c r="K587" s="100">
        <v>0.96699999999999997</v>
      </c>
      <c r="L587" s="111">
        <v>3.7580201649862532E-2</v>
      </c>
      <c r="M587" s="115">
        <v>1091</v>
      </c>
      <c r="N587" s="102">
        <v>1109</v>
      </c>
      <c r="O587" s="84"/>
    </row>
    <row r="588" spans="1:15" x14ac:dyDescent="0.3">
      <c r="A588" s="20" t="s">
        <v>522</v>
      </c>
      <c r="B588" s="20">
        <v>1</v>
      </c>
      <c r="C588" s="82" t="str">
        <f t="shared" si="9"/>
        <v>Cardinality-constrained</v>
      </c>
      <c r="D588" s="20">
        <v>25</v>
      </c>
      <c r="E588" s="20">
        <v>0.15</v>
      </c>
      <c r="F588" s="89" t="s">
        <v>1</v>
      </c>
      <c r="G588" s="89">
        <v>1170</v>
      </c>
      <c r="H588" s="110">
        <v>3.3568904593639579E-2</v>
      </c>
      <c r="I588" s="118">
        <v>1099.49</v>
      </c>
      <c r="J588">
        <v>0</v>
      </c>
      <c r="K588" s="100">
        <v>0.73599999999999999</v>
      </c>
      <c r="L588" s="111">
        <v>7.2410632447295953E-2</v>
      </c>
      <c r="M588" s="115">
        <v>1091</v>
      </c>
      <c r="N588" s="102">
        <v>1132</v>
      </c>
      <c r="O588" s="84"/>
    </row>
    <row r="589" spans="1:15" x14ac:dyDescent="0.3">
      <c r="A589" s="20" t="s">
        <v>522</v>
      </c>
      <c r="B589" s="66">
        <v>1</v>
      </c>
      <c r="C589" s="82" t="str">
        <f t="shared" si="9"/>
        <v>Cardinality-constrained</v>
      </c>
      <c r="D589" s="20">
        <v>25</v>
      </c>
      <c r="E589" s="20">
        <v>0.2</v>
      </c>
      <c r="F589" s="89" t="s">
        <v>0</v>
      </c>
      <c r="G589" s="89" t="s">
        <v>46</v>
      </c>
      <c r="H589" s="110" t="s">
        <v>3</v>
      </c>
      <c r="I589" s="118">
        <v>60.027900000000002</v>
      </c>
      <c r="J589">
        <v>0</v>
      </c>
      <c r="K589" s="100">
        <v>0.879</v>
      </c>
      <c r="L589" s="111" t="s">
        <v>3</v>
      </c>
      <c r="M589" s="115">
        <v>1091</v>
      </c>
      <c r="N589" s="102">
        <v>1132</v>
      </c>
      <c r="O589" s="84"/>
    </row>
    <row r="590" spans="1:15" x14ac:dyDescent="0.3">
      <c r="A590" s="20" t="s">
        <v>522</v>
      </c>
      <c r="B590" s="20">
        <v>1</v>
      </c>
      <c r="C590" s="82" t="str">
        <f t="shared" si="9"/>
        <v>Cardinality-constrained</v>
      </c>
      <c r="D590" s="20">
        <v>50</v>
      </c>
      <c r="E590" s="20">
        <v>0.05</v>
      </c>
      <c r="F590" s="89" t="s">
        <v>0</v>
      </c>
      <c r="G590" s="89">
        <v>1094</v>
      </c>
      <c r="H590" s="110">
        <v>-2.7347310847766638E-3</v>
      </c>
      <c r="I590" s="118">
        <v>103.55200000000001</v>
      </c>
      <c r="J590">
        <v>0</v>
      </c>
      <c r="K590" s="100">
        <v>0</v>
      </c>
      <c r="L590" s="111">
        <v>2.74977085242889E-3</v>
      </c>
      <c r="M590" s="115">
        <v>1091</v>
      </c>
      <c r="N590" s="102">
        <v>1097</v>
      </c>
      <c r="O590" s="84"/>
    </row>
    <row r="591" spans="1:15" x14ac:dyDescent="0.3">
      <c r="A591" s="20" t="s">
        <v>522</v>
      </c>
      <c r="B591" s="66">
        <v>1</v>
      </c>
      <c r="C591" s="82" t="str">
        <f t="shared" si="9"/>
        <v>Cardinality-constrained</v>
      </c>
      <c r="D591" s="20">
        <v>50</v>
      </c>
      <c r="E591" s="20">
        <v>0.1</v>
      </c>
      <c r="F591" s="89" t="s">
        <v>1</v>
      </c>
      <c r="G591" s="89">
        <v>1094</v>
      </c>
      <c r="H591" s="110">
        <v>-3.3568904593639579E-2</v>
      </c>
      <c r="I591" s="118">
        <v>24.6753</v>
      </c>
      <c r="J591">
        <v>0</v>
      </c>
      <c r="K591" s="100">
        <v>1E-3</v>
      </c>
      <c r="L591" s="111">
        <v>2.74977085242889E-3</v>
      </c>
      <c r="M591" s="115">
        <v>1091</v>
      </c>
      <c r="N591" s="102">
        <v>1132</v>
      </c>
      <c r="O591" s="84"/>
    </row>
    <row r="592" spans="1:15" x14ac:dyDescent="0.3">
      <c r="A592" s="20" t="s">
        <v>522</v>
      </c>
      <c r="B592" s="20">
        <v>1</v>
      </c>
      <c r="C592" s="82" t="str">
        <f t="shared" si="9"/>
        <v>Cardinality-constrained</v>
      </c>
      <c r="D592" s="20">
        <v>50</v>
      </c>
      <c r="E592" s="20">
        <v>0.15</v>
      </c>
      <c r="F592" s="89" t="s">
        <v>1</v>
      </c>
      <c r="G592" s="89">
        <v>1095</v>
      </c>
      <c r="H592" s="110">
        <v>-5.3586862575626622E-2</v>
      </c>
      <c r="I592" s="118">
        <v>154.97900000000001</v>
      </c>
      <c r="J592">
        <v>0</v>
      </c>
      <c r="K592" s="100">
        <v>1.4E-2</v>
      </c>
      <c r="L592" s="111">
        <v>3.6663611365719273E-3</v>
      </c>
      <c r="M592" s="115">
        <v>1091</v>
      </c>
      <c r="N592" s="102">
        <v>1157</v>
      </c>
      <c r="O592" s="84"/>
    </row>
    <row r="593" spans="1:15" x14ac:dyDescent="0.3">
      <c r="A593" s="20" t="s">
        <v>522</v>
      </c>
      <c r="B593" s="66">
        <v>1</v>
      </c>
      <c r="C593" s="82" t="str">
        <f t="shared" si="9"/>
        <v>Cardinality-constrained</v>
      </c>
      <c r="D593" s="20">
        <v>50</v>
      </c>
      <c r="E593" s="20">
        <v>0.2</v>
      </c>
      <c r="F593" s="89" t="s">
        <v>2</v>
      </c>
      <c r="G593" s="89">
        <v>1109</v>
      </c>
      <c r="H593" s="110" t="s">
        <v>3</v>
      </c>
      <c r="I593" s="118">
        <v>144.06800000000001</v>
      </c>
      <c r="J593">
        <v>0</v>
      </c>
      <c r="K593" s="89"/>
      <c r="L593" s="111">
        <v>1.6498625114573784E-2</v>
      </c>
      <c r="M593" s="115">
        <v>1091</v>
      </c>
      <c r="N593" s="102" t="s">
        <v>3</v>
      </c>
      <c r="O593" s="84"/>
    </row>
    <row r="594" spans="1:15" x14ac:dyDescent="0.3">
      <c r="A594" s="20" t="s">
        <v>522</v>
      </c>
      <c r="B594" s="20">
        <v>2</v>
      </c>
      <c r="C594" s="82" t="str">
        <f t="shared" si="9"/>
        <v>Knapsack</v>
      </c>
      <c r="D594" s="20">
        <v>5</v>
      </c>
      <c r="E594" s="20">
        <v>0.05</v>
      </c>
      <c r="F594" s="89" t="s">
        <v>0</v>
      </c>
      <c r="G594" s="89">
        <v>1094</v>
      </c>
      <c r="H594" s="110">
        <v>0</v>
      </c>
      <c r="I594" s="118">
        <v>420.62099999999998</v>
      </c>
      <c r="J594">
        <v>0</v>
      </c>
      <c r="K594" s="100">
        <v>0.92600000000000005</v>
      </c>
      <c r="L594" s="111">
        <v>2.74977085242889E-3</v>
      </c>
      <c r="M594" s="115">
        <v>1091</v>
      </c>
      <c r="N594" s="102">
        <v>1094</v>
      </c>
      <c r="O594" s="84"/>
    </row>
    <row r="595" spans="1:15" x14ac:dyDescent="0.3">
      <c r="A595" s="20" t="s">
        <v>522</v>
      </c>
      <c r="B595" s="66">
        <v>2</v>
      </c>
      <c r="C595" s="82" t="str">
        <f t="shared" si="9"/>
        <v>Knapsack</v>
      </c>
      <c r="D595" s="20">
        <v>5</v>
      </c>
      <c r="E595" s="20">
        <v>0.1</v>
      </c>
      <c r="F595" s="89" t="s">
        <v>0</v>
      </c>
      <c r="G595" s="89">
        <v>1110</v>
      </c>
      <c r="H595" s="110">
        <v>1.4625228519195612E-2</v>
      </c>
      <c r="I595" s="118">
        <v>208.27099999999999</v>
      </c>
      <c r="J595">
        <v>0</v>
      </c>
      <c r="K595" s="100">
        <v>1</v>
      </c>
      <c r="L595" s="111">
        <v>1.7415215398716821E-2</v>
      </c>
      <c r="M595" s="115">
        <v>1091</v>
      </c>
      <c r="N595" s="102">
        <v>1094</v>
      </c>
      <c r="O595" s="84"/>
    </row>
    <row r="596" spans="1:15" x14ac:dyDescent="0.3">
      <c r="A596" s="20" t="s">
        <v>522</v>
      </c>
      <c r="B596" s="20">
        <v>2</v>
      </c>
      <c r="C596" s="82" t="str">
        <f t="shared" si="9"/>
        <v>Knapsack</v>
      </c>
      <c r="D596" s="20">
        <v>5</v>
      </c>
      <c r="E596" s="20">
        <v>0.15</v>
      </c>
      <c r="F596" s="89" t="s">
        <v>0</v>
      </c>
      <c r="G596" s="89">
        <v>1109</v>
      </c>
      <c r="H596" s="110">
        <v>1.2785388127853882E-2</v>
      </c>
      <c r="I596" s="118">
        <v>473.46699999999998</v>
      </c>
      <c r="J596">
        <v>0</v>
      </c>
      <c r="K596" s="100">
        <v>1</v>
      </c>
      <c r="L596" s="111">
        <v>1.6498625114573784E-2</v>
      </c>
      <c r="M596" s="115">
        <v>1091</v>
      </c>
      <c r="N596" s="102">
        <v>1095</v>
      </c>
      <c r="O596" s="84"/>
    </row>
    <row r="597" spans="1:15" x14ac:dyDescent="0.3">
      <c r="A597" s="20" t="s">
        <v>522</v>
      </c>
      <c r="B597" s="66">
        <v>2</v>
      </c>
      <c r="C597" s="82" t="str">
        <f t="shared" si="9"/>
        <v>Knapsack</v>
      </c>
      <c r="D597" s="20">
        <v>5</v>
      </c>
      <c r="E597" s="20">
        <v>0.2</v>
      </c>
      <c r="F597" s="89" t="s">
        <v>0</v>
      </c>
      <c r="G597" s="89">
        <v>1120</v>
      </c>
      <c r="H597" s="110">
        <v>9.9188458070333628E-3</v>
      </c>
      <c r="I597" s="118">
        <v>159.75399999999999</v>
      </c>
      <c r="J597">
        <v>0</v>
      </c>
      <c r="K597" s="100">
        <v>1</v>
      </c>
      <c r="L597" s="111">
        <v>2.6581118240146751E-2</v>
      </c>
      <c r="M597" s="115">
        <v>1091</v>
      </c>
      <c r="N597" s="102">
        <v>1109</v>
      </c>
      <c r="O597" s="84"/>
    </row>
    <row r="598" spans="1:15" x14ac:dyDescent="0.3">
      <c r="A598" s="20" t="s">
        <v>522</v>
      </c>
      <c r="B598" s="20">
        <v>2</v>
      </c>
      <c r="C598" s="82" t="str">
        <f t="shared" si="9"/>
        <v>Knapsack</v>
      </c>
      <c r="D598" s="20">
        <v>10</v>
      </c>
      <c r="E598" s="20">
        <v>0.05</v>
      </c>
      <c r="F598" s="89" t="s">
        <v>0</v>
      </c>
      <c r="G598" s="89">
        <v>1108</v>
      </c>
      <c r="H598" s="110">
        <v>1.2797074954296161E-2</v>
      </c>
      <c r="I598" s="118">
        <v>179.24799999999999</v>
      </c>
      <c r="J598">
        <v>0</v>
      </c>
      <c r="K598" s="100">
        <v>0.92600000000000005</v>
      </c>
      <c r="L598" s="111">
        <v>1.5582034830430747E-2</v>
      </c>
      <c r="M598" s="115">
        <v>1091</v>
      </c>
      <c r="N598" s="102">
        <v>1094</v>
      </c>
      <c r="O598" s="84"/>
    </row>
    <row r="599" spans="1:15" x14ac:dyDescent="0.3">
      <c r="A599" s="20" t="s">
        <v>522</v>
      </c>
      <c r="B599" s="66">
        <v>2</v>
      </c>
      <c r="C599" s="82" t="str">
        <f t="shared" si="9"/>
        <v>Knapsack</v>
      </c>
      <c r="D599" s="20">
        <v>10</v>
      </c>
      <c r="E599" s="20">
        <v>0.1</v>
      </c>
      <c r="F599" s="89" t="s">
        <v>0</v>
      </c>
      <c r="G599" s="89">
        <v>1125</v>
      </c>
      <c r="H599" s="110">
        <v>1.4427412082957619E-2</v>
      </c>
      <c r="I599" s="118">
        <v>1243.56</v>
      </c>
      <c r="J599">
        <v>0</v>
      </c>
      <c r="K599" s="100">
        <v>0.96699999999999997</v>
      </c>
      <c r="L599" s="111">
        <v>3.1164069660861493E-2</v>
      </c>
      <c r="M599" s="115">
        <v>1091</v>
      </c>
      <c r="N599" s="102">
        <v>1109</v>
      </c>
      <c r="O599" s="84"/>
    </row>
    <row r="600" spans="1:15" x14ac:dyDescent="0.3">
      <c r="A600" s="20" t="s">
        <v>522</v>
      </c>
      <c r="B600" s="20">
        <v>2</v>
      </c>
      <c r="C600" s="82" t="str">
        <f t="shared" si="9"/>
        <v>Knapsack</v>
      </c>
      <c r="D600" s="20">
        <v>10</v>
      </c>
      <c r="E600" s="20">
        <v>0.15</v>
      </c>
      <c r="F600" s="89" t="s">
        <v>0</v>
      </c>
      <c r="G600" s="89">
        <v>1158</v>
      </c>
      <c r="H600" s="110">
        <v>4.4183949504057712E-2</v>
      </c>
      <c r="I600" s="118">
        <v>900.03200000000004</v>
      </c>
      <c r="J600">
        <v>0</v>
      </c>
      <c r="K600" s="100">
        <v>1</v>
      </c>
      <c r="L600" s="111">
        <v>6.1411549037580171E-2</v>
      </c>
      <c r="M600" s="115">
        <v>1091</v>
      </c>
      <c r="N600" s="102">
        <v>1109</v>
      </c>
      <c r="O600" s="84"/>
    </row>
    <row r="601" spans="1:15" x14ac:dyDescent="0.3">
      <c r="A601" s="20" t="s">
        <v>522</v>
      </c>
      <c r="B601" s="66">
        <v>2</v>
      </c>
      <c r="C601" s="82" t="str">
        <f t="shared" si="9"/>
        <v>Knapsack</v>
      </c>
      <c r="D601" s="20">
        <v>10</v>
      </c>
      <c r="E601" s="20">
        <v>0.2</v>
      </c>
      <c r="F601" s="89" t="s">
        <v>0</v>
      </c>
      <c r="G601" s="89" t="s">
        <v>46</v>
      </c>
      <c r="H601" s="110" t="s">
        <v>3</v>
      </c>
      <c r="I601" s="118">
        <v>60.022300000000001</v>
      </c>
      <c r="J601">
        <v>0</v>
      </c>
      <c r="K601" s="100">
        <v>1</v>
      </c>
      <c r="L601" s="111" t="s">
        <v>3</v>
      </c>
      <c r="M601" s="115">
        <v>1091</v>
      </c>
      <c r="N601" s="102">
        <v>1120</v>
      </c>
      <c r="O601" s="84"/>
    </row>
    <row r="602" spans="1:15" x14ac:dyDescent="0.3">
      <c r="A602" s="20" t="s">
        <v>522</v>
      </c>
      <c r="B602" s="20">
        <v>2</v>
      </c>
      <c r="C602" s="82" t="str">
        <f t="shared" si="9"/>
        <v>Knapsack</v>
      </c>
      <c r="D602" s="20">
        <v>25</v>
      </c>
      <c r="E602" s="20">
        <v>0.05</v>
      </c>
      <c r="F602" s="89" t="s">
        <v>0</v>
      </c>
      <c r="G602" s="89">
        <v>1115</v>
      </c>
      <c r="H602" s="110">
        <v>8.1374321880651E-3</v>
      </c>
      <c r="I602" s="118">
        <v>202.77199999999999</v>
      </c>
      <c r="J602">
        <v>0</v>
      </c>
      <c r="K602" s="100">
        <v>1E-3</v>
      </c>
      <c r="L602" s="111">
        <v>2.1998166819431786E-2</v>
      </c>
      <c r="M602" s="115">
        <v>1091</v>
      </c>
      <c r="N602" s="102">
        <v>1106</v>
      </c>
      <c r="O602" s="84"/>
    </row>
    <row r="603" spans="1:15" x14ac:dyDescent="0.3">
      <c r="A603" s="20" t="s">
        <v>522</v>
      </c>
      <c r="B603" s="66">
        <v>2</v>
      </c>
      <c r="C603" s="82" t="str">
        <f t="shared" si="9"/>
        <v>Knapsack</v>
      </c>
      <c r="D603" s="20">
        <v>25</v>
      </c>
      <c r="E603" s="20">
        <v>0.1</v>
      </c>
      <c r="F603" s="89" t="s">
        <v>0</v>
      </c>
      <c r="G603" s="89">
        <v>1132</v>
      </c>
      <c r="H603" s="110">
        <v>6.2222222222222219E-3</v>
      </c>
      <c r="I603" s="118">
        <v>760.27599999999995</v>
      </c>
      <c r="J603">
        <v>0</v>
      </c>
      <c r="K603" s="100">
        <v>0.152</v>
      </c>
      <c r="L603" s="111">
        <v>3.7580201649862532E-2</v>
      </c>
      <c r="M603" s="115">
        <v>1091</v>
      </c>
      <c r="N603" s="102">
        <v>1125</v>
      </c>
      <c r="O603" s="84"/>
    </row>
    <row r="604" spans="1:15" x14ac:dyDescent="0.3">
      <c r="A604" s="20" t="s">
        <v>522</v>
      </c>
      <c r="B604" s="20">
        <v>2</v>
      </c>
      <c r="C604" s="82" t="str">
        <f t="shared" si="9"/>
        <v>Knapsack</v>
      </c>
      <c r="D604" s="20">
        <v>25</v>
      </c>
      <c r="E604" s="20">
        <v>0.15</v>
      </c>
      <c r="F604" s="89" t="s">
        <v>2</v>
      </c>
      <c r="G604" s="89" t="s">
        <v>46</v>
      </c>
      <c r="H604" s="110" t="s">
        <v>3</v>
      </c>
      <c r="I604" s="118">
        <v>60.035499999999999</v>
      </c>
      <c r="J604">
        <v>0</v>
      </c>
      <c r="K604" s="89" t="s">
        <v>3</v>
      </c>
      <c r="L604" s="111" t="s">
        <v>3</v>
      </c>
      <c r="M604" s="115">
        <v>1091</v>
      </c>
      <c r="N604" s="102">
        <v>1151</v>
      </c>
      <c r="O604" s="84"/>
    </row>
    <row r="605" spans="1:15" x14ac:dyDescent="0.3">
      <c r="A605" s="20" t="s">
        <v>522</v>
      </c>
      <c r="B605" s="66">
        <v>2</v>
      </c>
      <c r="C605" s="82" t="str">
        <f t="shared" si="9"/>
        <v>Knapsack</v>
      </c>
      <c r="D605" s="20">
        <v>25</v>
      </c>
      <c r="E605" s="20">
        <v>0.2</v>
      </c>
      <c r="F605" s="89" t="s">
        <v>2</v>
      </c>
      <c r="G605" s="89" t="s">
        <v>46</v>
      </c>
      <c r="H605" s="110" t="s">
        <v>3</v>
      </c>
      <c r="I605" s="118">
        <v>60.0364</v>
      </c>
      <c r="J605">
        <v>0</v>
      </c>
      <c r="K605" s="89"/>
      <c r="L605" s="111" t="s">
        <v>3</v>
      </c>
      <c r="M605" s="115">
        <v>1091</v>
      </c>
      <c r="N605" s="102" t="s">
        <v>3</v>
      </c>
      <c r="O605" s="84"/>
    </row>
    <row r="606" spans="1:15" x14ac:dyDescent="0.3">
      <c r="A606" s="20" t="s">
        <v>522</v>
      </c>
      <c r="B606" s="20">
        <v>2</v>
      </c>
      <c r="C606" s="82" t="str">
        <f t="shared" si="9"/>
        <v>Knapsack</v>
      </c>
      <c r="D606" s="20">
        <v>50</v>
      </c>
      <c r="E606" s="20">
        <v>0.05</v>
      </c>
      <c r="F606" s="89" t="s">
        <v>0</v>
      </c>
      <c r="G606" s="89">
        <v>1132</v>
      </c>
      <c r="H606" s="110">
        <v>1.5246636771300448E-2</v>
      </c>
      <c r="I606" s="118">
        <v>362.23</v>
      </c>
      <c r="J606">
        <v>0</v>
      </c>
      <c r="K606" s="100">
        <v>0</v>
      </c>
      <c r="L606" s="111">
        <v>3.7580201649862532E-2</v>
      </c>
      <c r="M606" s="115">
        <v>1091</v>
      </c>
      <c r="N606" s="102">
        <v>1115</v>
      </c>
      <c r="O606" s="84"/>
    </row>
    <row r="607" spans="1:15" x14ac:dyDescent="0.3">
      <c r="A607" s="20" t="s">
        <v>522</v>
      </c>
      <c r="B607" s="66">
        <v>2</v>
      </c>
      <c r="C607" s="82" t="str">
        <f t="shared" si="9"/>
        <v>Knapsack</v>
      </c>
      <c r="D607" s="20">
        <v>50</v>
      </c>
      <c r="E607" s="20">
        <v>0.1</v>
      </c>
      <c r="F607" s="89" t="s">
        <v>0</v>
      </c>
      <c r="G607" s="89" t="s">
        <v>511</v>
      </c>
      <c r="H607" s="110" t="s">
        <v>3</v>
      </c>
      <c r="I607" s="118" t="s">
        <v>511</v>
      </c>
      <c r="J607">
        <v>0</v>
      </c>
      <c r="K607" s="100">
        <v>0</v>
      </c>
      <c r="L607" s="111" t="s">
        <v>3</v>
      </c>
      <c r="M607" s="115">
        <v>1091</v>
      </c>
      <c r="N607" s="102">
        <v>1132</v>
      </c>
      <c r="O607" s="84"/>
    </row>
    <row r="608" spans="1:15" x14ac:dyDescent="0.3">
      <c r="A608" s="20" t="s">
        <v>522</v>
      </c>
      <c r="B608" s="20">
        <v>2</v>
      </c>
      <c r="C608" s="82" t="str">
        <f t="shared" si="9"/>
        <v>Knapsack</v>
      </c>
      <c r="D608" s="20">
        <v>50</v>
      </c>
      <c r="E608" s="20">
        <v>0.15</v>
      </c>
      <c r="F608" s="89" t="s">
        <v>2</v>
      </c>
      <c r="G608" s="89" t="s">
        <v>511</v>
      </c>
      <c r="H608" s="110" t="s">
        <v>3</v>
      </c>
      <c r="I608" s="118" t="s">
        <v>511</v>
      </c>
      <c r="J608">
        <v>0</v>
      </c>
      <c r="K608" s="89"/>
      <c r="L608" s="111" t="s">
        <v>3</v>
      </c>
      <c r="M608" s="115">
        <v>1091</v>
      </c>
      <c r="N608" s="102" t="s">
        <v>3</v>
      </c>
      <c r="O608" s="84"/>
    </row>
    <row r="609" spans="1:15" x14ac:dyDescent="0.3">
      <c r="A609" s="20" t="s">
        <v>522</v>
      </c>
      <c r="B609" s="66">
        <v>2</v>
      </c>
      <c r="C609" s="82" t="str">
        <f t="shared" si="9"/>
        <v>Knapsack</v>
      </c>
      <c r="D609" s="20">
        <v>50</v>
      </c>
      <c r="E609" s="20">
        <v>0.2</v>
      </c>
      <c r="F609" s="89" t="s">
        <v>2</v>
      </c>
      <c r="G609" s="89" t="s">
        <v>511</v>
      </c>
      <c r="H609" s="110" t="s">
        <v>3</v>
      </c>
      <c r="I609" s="118" t="s">
        <v>511</v>
      </c>
      <c r="J609">
        <v>0</v>
      </c>
      <c r="K609" s="89"/>
      <c r="L609" s="111" t="s">
        <v>3</v>
      </c>
      <c r="M609" s="115">
        <v>1091</v>
      </c>
      <c r="N609" s="102" t="s">
        <v>3</v>
      </c>
      <c r="O609" s="84"/>
    </row>
    <row r="610" spans="1:15" hidden="1" x14ac:dyDescent="0.3">
      <c r="A610" s="20" t="s">
        <v>522</v>
      </c>
      <c r="B610" s="20">
        <v>3</v>
      </c>
      <c r="C610" s="82" t="str">
        <f t="shared" si="9"/>
        <v>Factor Model</v>
      </c>
      <c r="D610" s="20">
        <v>0</v>
      </c>
      <c r="E610" s="20">
        <v>0.05</v>
      </c>
      <c r="F610" s="89" t="s">
        <v>0</v>
      </c>
      <c r="G610" s="89">
        <v>1132</v>
      </c>
      <c r="H610" s="95">
        <v>0</v>
      </c>
      <c r="I610" s="118">
        <v>590.38400000000001</v>
      </c>
      <c r="J610">
        <v>0</v>
      </c>
      <c r="K610" s="100">
        <v>0</v>
      </c>
      <c r="L610" s="96">
        <v>3.7580201649862532E-2</v>
      </c>
      <c r="M610" s="115">
        <v>1091</v>
      </c>
      <c r="N610" s="102">
        <v>1132</v>
      </c>
      <c r="O610" s="84"/>
    </row>
    <row r="611" spans="1:15" hidden="1" x14ac:dyDescent="0.3">
      <c r="A611" s="66" t="s">
        <v>522</v>
      </c>
      <c r="B611" s="66">
        <v>3</v>
      </c>
      <c r="C611" s="82" t="str">
        <f t="shared" si="9"/>
        <v>Factor Model</v>
      </c>
      <c r="D611" s="20">
        <v>0</v>
      </c>
      <c r="E611" s="20">
        <v>0.1</v>
      </c>
      <c r="F611" s="89" t="s">
        <v>4</v>
      </c>
      <c r="G611" s="89" t="s">
        <v>511</v>
      </c>
      <c r="H611" s="95" t="s">
        <v>3</v>
      </c>
      <c r="I611" s="118" t="s">
        <v>511</v>
      </c>
      <c r="J611">
        <v>0</v>
      </c>
      <c r="K611" s="89"/>
      <c r="L611" s="96" t="s">
        <v>3</v>
      </c>
      <c r="M611" s="115">
        <v>1091</v>
      </c>
      <c r="N611" s="102" t="s">
        <v>3</v>
      </c>
      <c r="O611" s="84"/>
    </row>
    <row r="612" spans="1:15" hidden="1" x14ac:dyDescent="0.3">
      <c r="A612" s="20" t="s">
        <v>522</v>
      </c>
      <c r="B612" s="20">
        <v>3</v>
      </c>
      <c r="C612" s="82" t="str">
        <f t="shared" si="9"/>
        <v>Factor Model</v>
      </c>
      <c r="D612" s="20">
        <v>0</v>
      </c>
      <c r="E612" s="20">
        <v>0.15</v>
      </c>
      <c r="F612" s="89" t="s">
        <v>4</v>
      </c>
      <c r="G612" s="89" t="s">
        <v>511</v>
      </c>
      <c r="H612" s="95" t="s">
        <v>3</v>
      </c>
      <c r="I612" s="118" t="s">
        <v>511</v>
      </c>
      <c r="J612">
        <v>0</v>
      </c>
      <c r="K612" s="89"/>
      <c r="L612" s="96" t="s">
        <v>3</v>
      </c>
      <c r="M612" s="115">
        <v>1091</v>
      </c>
      <c r="N612" s="102" t="s">
        <v>3</v>
      </c>
      <c r="O612" s="84"/>
    </row>
    <row r="613" spans="1:15" hidden="1" x14ac:dyDescent="0.3">
      <c r="A613" s="66" t="s">
        <v>522</v>
      </c>
      <c r="B613" s="66">
        <v>3</v>
      </c>
      <c r="C613" s="82" t="str">
        <f t="shared" si="9"/>
        <v>Factor Model</v>
      </c>
      <c r="D613" s="20">
        <v>0</v>
      </c>
      <c r="E613" s="20">
        <v>0.2</v>
      </c>
      <c r="F613" s="89" t="s">
        <v>4</v>
      </c>
      <c r="G613" s="89" t="s">
        <v>511</v>
      </c>
      <c r="H613" s="95" t="s">
        <v>3</v>
      </c>
      <c r="I613" s="118" t="s">
        <v>511</v>
      </c>
      <c r="J613">
        <v>0</v>
      </c>
      <c r="K613" s="89"/>
      <c r="L613" s="96" t="s">
        <v>3</v>
      </c>
      <c r="M613" s="115">
        <v>1091</v>
      </c>
      <c r="N613" s="102" t="s">
        <v>3</v>
      </c>
      <c r="O613" s="84"/>
    </row>
    <row r="614" spans="1:15" hidden="1" x14ac:dyDescent="0.3">
      <c r="A614" s="20" t="s">
        <v>522</v>
      </c>
      <c r="B614" s="20">
        <v>3</v>
      </c>
      <c r="C614" s="82" t="str">
        <f t="shared" si="9"/>
        <v>Factor Model</v>
      </c>
      <c r="D614" s="20">
        <v>10</v>
      </c>
      <c r="E614" s="20">
        <v>0.05</v>
      </c>
      <c r="F614" s="89" t="s">
        <v>0</v>
      </c>
      <c r="G614" s="89">
        <v>1132</v>
      </c>
      <c r="H614" s="95">
        <v>0</v>
      </c>
      <c r="I614" s="118">
        <v>145.12799999999999</v>
      </c>
      <c r="J614">
        <v>0</v>
      </c>
      <c r="K614" s="100">
        <v>0</v>
      </c>
      <c r="L614" s="96">
        <v>3.7580201649862532E-2</v>
      </c>
      <c r="M614" s="115">
        <v>1091</v>
      </c>
      <c r="N614" s="102">
        <v>1132</v>
      </c>
      <c r="O614" s="84"/>
    </row>
    <row r="615" spans="1:15" hidden="1" x14ac:dyDescent="0.3">
      <c r="A615" s="66" t="s">
        <v>522</v>
      </c>
      <c r="B615" s="66">
        <v>3</v>
      </c>
      <c r="C615" s="82" t="str">
        <f t="shared" si="9"/>
        <v>Factor Model</v>
      </c>
      <c r="D615" s="20">
        <v>10</v>
      </c>
      <c r="E615" s="20">
        <v>0.1</v>
      </c>
      <c r="F615" s="89" t="s">
        <v>4</v>
      </c>
      <c r="G615" s="89" t="s">
        <v>511</v>
      </c>
      <c r="H615" s="95" t="s">
        <v>3</v>
      </c>
      <c r="I615" s="118" t="s">
        <v>511</v>
      </c>
      <c r="J615">
        <v>0</v>
      </c>
      <c r="K615" s="89"/>
      <c r="L615" s="96" t="s">
        <v>3</v>
      </c>
      <c r="M615" s="115">
        <v>1091</v>
      </c>
      <c r="N615" s="102" t="s">
        <v>3</v>
      </c>
      <c r="O615" s="84"/>
    </row>
    <row r="616" spans="1:15" hidden="1" x14ac:dyDescent="0.3">
      <c r="A616" s="20" t="s">
        <v>522</v>
      </c>
      <c r="B616" s="20">
        <v>3</v>
      </c>
      <c r="C616" s="82" t="str">
        <f t="shared" si="9"/>
        <v>Factor Model</v>
      </c>
      <c r="D616" s="20">
        <v>10</v>
      </c>
      <c r="E616" s="20">
        <v>0.15</v>
      </c>
      <c r="F616" s="89" t="s">
        <v>4</v>
      </c>
      <c r="G616" s="89" t="s">
        <v>511</v>
      </c>
      <c r="H616" s="95" t="s">
        <v>3</v>
      </c>
      <c r="I616" s="118" t="s">
        <v>511</v>
      </c>
      <c r="J616">
        <v>0</v>
      </c>
      <c r="K616" s="89"/>
      <c r="L616" s="96" t="s">
        <v>3</v>
      </c>
      <c r="M616" s="115">
        <v>1091</v>
      </c>
      <c r="N616" s="102" t="s">
        <v>3</v>
      </c>
      <c r="O616" s="84"/>
    </row>
    <row r="617" spans="1:15" hidden="1" x14ac:dyDescent="0.3">
      <c r="A617" s="66" t="s">
        <v>522</v>
      </c>
      <c r="B617" s="66">
        <v>3</v>
      </c>
      <c r="C617" s="82" t="str">
        <f t="shared" si="9"/>
        <v>Factor Model</v>
      </c>
      <c r="D617" s="20">
        <v>10</v>
      </c>
      <c r="E617" s="20">
        <v>0.2</v>
      </c>
      <c r="F617" s="89" t="s">
        <v>4</v>
      </c>
      <c r="G617" s="89" t="s">
        <v>511</v>
      </c>
      <c r="H617" s="95" t="s">
        <v>3</v>
      </c>
      <c r="I617" s="118" t="s">
        <v>511</v>
      </c>
      <c r="J617">
        <v>0</v>
      </c>
      <c r="K617" s="89"/>
      <c r="L617" s="96" t="s">
        <v>3</v>
      </c>
      <c r="M617" s="115">
        <v>1091</v>
      </c>
      <c r="N617" s="102" t="s">
        <v>3</v>
      </c>
      <c r="O617" s="84"/>
    </row>
    <row r="618" spans="1:15" hidden="1" x14ac:dyDescent="0.3">
      <c r="A618" s="20" t="s">
        <v>522</v>
      </c>
      <c r="B618" s="20">
        <v>3</v>
      </c>
      <c r="C618" s="82" t="str">
        <f t="shared" si="9"/>
        <v>Factor Model</v>
      </c>
      <c r="D618" s="20">
        <v>25</v>
      </c>
      <c r="E618" s="20">
        <v>0.05</v>
      </c>
      <c r="F618" s="89" t="s">
        <v>0</v>
      </c>
      <c r="G618" s="89">
        <v>1132</v>
      </c>
      <c r="H618" s="95">
        <v>0</v>
      </c>
      <c r="I618" s="118">
        <v>52.782699999999998</v>
      </c>
      <c r="J618">
        <v>0</v>
      </c>
      <c r="K618" s="100">
        <v>0</v>
      </c>
      <c r="L618" s="96">
        <v>3.7580201649862532E-2</v>
      </c>
      <c r="M618" s="115">
        <v>1091</v>
      </c>
      <c r="N618" s="102">
        <v>1132</v>
      </c>
      <c r="O618" s="84"/>
    </row>
    <row r="619" spans="1:15" hidden="1" x14ac:dyDescent="0.3">
      <c r="A619" s="66" t="s">
        <v>522</v>
      </c>
      <c r="B619" s="66">
        <v>3</v>
      </c>
      <c r="C619" s="82" t="str">
        <f t="shared" si="9"/>
        <v>Factor Model</v>
      </c>
      <c r="D619" s="20">
        <v>25</v>
      </c>
      <c r="E619" s="20">
        <v>0.1</v>
      </c>
      <c r="F619" s="89" t="s">
        <v>4</v>
      </c>
      <c r="G619" s="89" t="s">
        <v>511</v>
      </c>
      <c r="H619" s="95" t="s">
        <v>3</v>
      </c>
      <c r="I619" s="118" t="s">
        <v>511</v>
      </c>
      <c r="J619">
        <v>0</v>
      </c>
      <c r="K619" s="89"/>
      <c r="L619" s="96" t="s">
        <v>3</v>
      </c>
      <c r="M619" s="115">
        <v>1091</v>
      </c>
      <c r="N619" s="102" t="s">
        <v>3</v>
      </c>
      <c r="O619" s="84"/>
    </row>
    <row r="620" spans="1:15" hidden="1" x14ac:dyDescent="0.3">
      <c r="A620" s="20" t="s">
        <v>522</v>
      </c>
      <c r="B620" s="20">
        <v>3</v>
      </c>
      <c r="C620" s="82" t="str">
        <f t="shared" si="9"/>
        <v>Factor Model</v>
      </c>
      <c r="D620" s="20">
        <v>25</v>
      </c>
      <c r="E620" s="20">
        <v>0.15</v>
      </c>
      <c r="F620" s="89" t="s">
        <v>4</v>
      </c>
      <c r="G620" s="89" t="s">
        <v>511</v>
      </c>
      <c r="H620" s="95" t="s">
        <v>3</v>
      </c>
      <c r="I620" s="118" t="s">
        <v>511</v>
      </c>
      <c r="J620">
        <v>0</v>
      </c>
      <c r="K620" s="89"/>
      <c r="L620" s="96" t="s">
        <v>3</v>
      </c>
      <c r="M620" s="115">
        <v>1091</v>
      </c>
      <c r="N620" s="102" t="s">
        <v>3</v>
      </c>
      <c r="O620" s="84"/>
    </row>
    <row r="621" spans="1:15" hidden="1" x14ac:dyDescent="0.3">
      <c r="A621" s="66" t="s">
        <v>522</v>
      </c>
      <c r="B621" s="66">
        <v>3</v>
      </c>
      <c r="C621" s="82" t="str">
        <f t="shared" si="9"/>
        <v>Factor Model</v>
      </c>
      <c r="D621" s="20">
        <v>25</v>
      </c>
      <c r="E621" s="20">
        <v>0.2</v>
      </c>
      <c r="F621" s="89" t="s">
        <v>4</v>
      </c>
      <c r="G621" s="89" t="s">
        <v>511</v>
      </c>
      <c r="H621" s="95" t="s">
        <v>3</v>
      </c>
      <c r="I621" s="118" t="s">
        <v>511</v>
      </c>
      <c r="J621">
        <v>0</v>
      </c>
      <c r="K621" s="89"/>
      <c r="L621" s="96" t="s">
        <v>3</v>
      </c>
      <c r="M621" s="115">
        <v>1091</v>
      </c>
      <c r="N621" s="102" t="s">
        <v>3</v>
      </c>
      <c r="O621" s="84"/>
    </row>
    <row r="622" spans="1:15" hidden="1" x14ac:dyDescent="0.3">
      <c r="A622" s="20" t="s">
        <v>522</v>
      </c>
      <c r="B622" s="20">
        <v>3</v>
      </c>
      <c r="C622" s="82" t="str">
        <f t="shared" si="9"/>
        <v>Factor Model</v>
      </c>
      <c r="D622" s="20">
        <v>50</v>
      </c>
      <c r="E622" s="20">
        <v>0.05</v>
      </c>
      <c r="F622" s="89" t="s">
        <v>0</v>
      </c>
      <c r="G622" s="89"/>
      <c r="H622" s="95" t="s">
        <v>3</v>
      </c>
      <c r="I622" s="118"/>
      <c r="J622">
        <v>0</v>
      </c>
      <c r="K622" s="100">
        <v>0</v>
      </c>
      <c r="L622" s="96">
        <v>-1</v>
      </c>
      <c r="M622" s="115">
        <v>1091</v>
      </c>
      <c r="N622" s="102">
        <v>1132</v>
      </c>
      <c r="O622" s="84"/>
    </row>
    <row r="623" spans="1:15" hidden="1" x14ac:dyDescent="0.3">
      <c r="A623" s="66" t="s">
        <v>522</v>
      </c>
      <c r="B623" s="66">
        <v>3</v>
      </c>
      <c r="C623" s="82" t="str">
        <f t="shared" si="9"/>
        <v>Factor Model</v>
      </c>
      <c r="D623" s="20">
        <v>50</v>
      </c>
      <c r="E623" s="20">
        <v>0.1</v>
      </c>
      <c r="F623" s="89" t="s">
        <v>4</v>
      </c>
      <c r="G623" s="89"/>
      <c r="H623" s="95" t="s">
        <v>3</v>
      </c>
      <c r="I623" s="118"/>
      <c r="J623">
        <v>0</v>
      </c>
      <c r="K623" s="89"/>
      <c r="L623" s="96">
        <v>-1</v>
      </c>
      <c r="M623" s="115">
        <v>1091</v>
      </c>
      <c r="N623" s="102" t="s">
        <v>3</v>
      </c>
      <c r="O623" s="84"/>
    </row>
    <row r="624" spans="1:15" hidden="1" x14ac:dyDescent="0.3">
      <c r="A624" s="20" t="s">
        <v>522</v>
      </c>
      <c r="B624" s="20">
        <v>3</v>
      </c>
      <c r="C624" s="82" t="str">
        <f t="shared" si="9"/>
        <v>Factor Model</v>
      </c>
      <c r="D624" s="20">
        <v>50</v>
      </c>
      <c r="E624" s="20">
        <v>0.15</v>
      </c>
      <c r="F624" s="89" t="s">
        <v>4</v>
      </c>
      <c r="G624" s="89"/>
      <c r="H624" s="95" t="s">
        <v>3</v>
      </c>
      <c r="I624" s="118"/>
      <c r="J624">
        <v>0</v>
      </c>
      <c r="K624" s="89"/>
      <c r="L624" s="96">
        <v>-1</v>
      </c>
      <c r="M624" s="115">
        <v>1091</v>
      </c>
      <c r="N624" s="102" t="s">
        <v>3</v>
      </c>
      <c r="O624" s="84"/>
    </row>
    <row r="625" spans="1:15" hidden="1" x14ac:dyDescent="0.3">
      <c r="A625" s="66" t="s">
        <v>522</v>
      </c>
      <c r="B625" s="66">
        <v>3</v>
      </c>
      <c r="C625" s="82" t="str">
        <f t="shared" si="9"/>
        <v>Factor Model</v>
      </c>
      <c r="D625" s="20">
        <v>50</v>
      </c>
      <c r="E625" s="20">
        <v>0.2</v>
      </c>
      <c r="F625" s="89" t="s">
        <v>4</v>
      </c>
      <c r="G625" s="89"/>
      <c r="H625" s="95" t="s">
        <v>3</v>
      </c>
      <c r="I625" s="118"/>
      <c r="J625">
        <v>0</v>
      </c>
      <c r="K625" s="89"/>
      <c r="L625" s="96">
        <v>-1</v>
      </c>
      <c r="M625" s="115">
        <v>1091</v>
      </c>
      <c r="N625" s="102" t="s">
        <v>3</v>
      </c>
      <c r="O625" s="84"/>
    </row>
    <row r="626" spans="1:15" x14ac:dyDescent="0.3">
      <c r="A626" s="20" t="s">
        <v>513</v>
      </c>
      <c r="B626" s="20">
        <v>0</v>
      </c>
      <c r="C626" s="82" t="str">
        <f t="shared" si="9"/>
        <v>Deterministic</v>
      </c>
      <c r="D626" s="20">
        <v>0</v>
      </c>
      <c r="E626" s="20">
        <v>0.05</v>
      </c>
      <c r="F626" s="89" t="s">
        <v>0</v>
      </c>
      <c r="G626" s="89">
        <v>778</v>
      </c>
      <c r="H626" s="110">
        <v>0</v>
      </c>
      <c r="I626" s="118">
        <v>0.43070199999999997</v>
      </c>
      <c r="J626">
        <v>0</v>
      </c>
      <c r="K626" s="100">
        <v>1</v>
      </c>
      <c r="L626" s="111">
        <v>0</v>
      </c>
      <c r="M626" s="115">
        <v>778</v>
      </c>
      <c r="N626" s="102">
        <v>778</v>
      </c>
      <c r="O626" s="84"/>
    </row>
    <row r="627" spans="1:15" x14ac:dyDescent="0.3">
      <c r="A627" s="20" t="s">
        <v>513</v>
      </c>
      <c r="B627" s="66">
        <v>0</v>
      </c>
      <c r="C627" s="82" t="str">
        <f t="shared" si="9"/>
        <v>Deterministic</v>
      </c>
      <c r="D627" s="20">
        <v>0</v>
      </c>
      <c r="E627" s="20">
        <v>0.1</v>
      </c>
      <c r="F627" s="89" t="s">
        <v>0</v>
      </c>
      <c r="G627" s="89">
        <v>778</v>
      </c>
      <c r="H627" s="110">
        <v>0</v>
      </c>
      <c r="I627" s="118">
        <v>0.88602000000000003</v>
      </c>
      <c r="J627">
        <v>0</v>
      </c>
      <c r="K627" s="100">
        <v>1</v>
      </c>
      <c r="L627" s="111">
        <v>0</v>
      </c>
      <c r="M627" s="115">
        <v>778</v>
      </c>
      <c r="N627" s="102">
        <v>778</v>
      </c>
      <c r="O627" s="84"/>
    </row>
    <row r="628" spans="1:15" x14ac:dyDescent="0.3">
      <c r="A628" s="20" t="s">
        <v>513</v>
      </c>
      <c r="B628" s="20">
        <v>0</v>
      </c>
      <c r="C628" s="82" t="str">
        <f t="shared" si="9"/>
        <v>Deterministic</v>
      </c>
      <c r="D628" s="20">
        <v>0</v>
      </c>
      <c r="E628" s="20">
        <v>0.15</v>
      </c>
      <c r="F628" s="89" t="s">
        <v>0</v>
      </c>
      <c r="G628" s="89">
        <v>778</v>
      </c>
      <c r="H628" s="110">
        <v>0</v>
      </c>
      <c r="I628" s="118">
        <v>0.62921800000000006</v>
      </c>
      <c r="J628">
        <v>0</v>
      </c>
      <c r="K628" s="100">
        <v>1</v>
      </c>
      <c r="L628" s="111">
        <v>0</v>
      </c>
      <c r="M628" s="115">
        <v>778</v>
      </c>
      <c r="N628" s="102">
        <v>778</v>
      </c>
      <c r="O628" s="84"/>
    </row>
    <row r="629" spans="1:15" x14ac:dyDescent="0.3">
      <c r="A629" s="20" t="s">
        <v>513</v>
      </c>
      <c r="B629" s="66">
        <v>0</v>
      </c>
      <c r="C629" s="82" t="str">
        <f t="shared" si="9"/>
        <v>Deterministic</v>
      </c>
      <c r="D629" s="20">
        <v>0</v>
      </c>
      <c r="E629" s="20">
        <v>0.2</v>
      </c>
      <c r="F629" s="89" t="s">
        <v>0</v>
      </c>
      <c r="G629" s="89">
        <v>778</v>
      </c>
      <c r="H629" s="110">
        <v>0</v>
      </c>
      <c r="I629" s="118">
        <v>0.43380400000000002</v>
      </c>
      <c r="J629">
        <v>0</v>
      </c>
      <c r="K629" s="100">
        <v>1</v>
      </c>
      <c r="L629" s="111">
        <v>0</v>
      </c>
      <c r="M629" s="115">
        <v>778</v>
      </c>
      <c r="N629" s="102">
        <v>778</v>
      </c>
      <c r="O629" s="84"/>
    </row>
    <row r="630" spans="1:15" x14ac:dyDescent="0.3">
      <c r="A630" s="20" t="s">
        <v>513</v>
      </c>
      <c r="B630" s="20">
        <v>1</v>
      </c>
      <c r="C630" s="82" t="str">
        <f t="shared" si="9"/>
        <v>Cardinality-constrained</v>
      </c>
      <c r="D630" s="20">
        <v>5</v>
      </c>
      <c r="E630" s="20">
        <v>0.05</v>
      </c>
      <c r="F630" s="89" t="s">
        <v>0</v>
      </c>
      <c r="G630" s="89">
        <v>778</v>
      </c>
      <c r="H630" s="110">
        <v>0</v>
      </c>
      <c r="I630" s="118">
        <v>0.62635399999999997</v>
      </c>
      <c r="J630">
        <v>0</v>
      </c>
      <c r="K630" s="100">
        <v>0.93</v>
      </c>
      <c r="L630" s="111">
        <v>0</v>
      </c>
      <c r="M630" s="115">
        <v>778</v>
      </c>
      <c r="N630" s="102">
        <v>778</v>
      </c>
      <c r="O630" s="84"/>
    </row>
    <row r="631" spans="1:15" x14ac:dyDescent="0.3">
      <c r="A631" s="20" t="s">
        <v>513</v>
      </c>
      <c r="B631" s="66">
        <v>1</v>
      </c>
      <c r="C631" s="82" t="str">
        <f t="shared" si="9"/>
        <v>Cardinality-constrained</v>
      </c>
      <c r="D631" s="20">
        <v>5</v>
      </c>
      <c r="E631" s="20">
        <v>0.1</v>
      </c>
      <c r="F631" s="89" t="s">
        <v>0</v>
      </c>
      <c r="G631" s="89">
        <v>778</v>
      </c>
      <c r="H631" s="110">
        <v>0</v>
      </c>
      <c r="I631" s="118">
        <v>0.962009</v>
      </c>
      <c r="J631">
        <v>0</v>
      </c>
      <c r="K631" s="100">
        <v>0.999</v>
      </c>
      <c r="L631" s="111">
        <v>0</v>
      </c>
      <c r="M631" s="115">
        <v>778</v>
      </c>
      <c r="N631" s="102">
        <v>778</v>
      </c>
      <c r="O631" s="84"/>
    </row>
    <row r="632" spans="1:15" x14ac:dyDescent="0.3">
      <c r="A632" s="20" t="s">
        <v>513</v>
      </c>
      <c r="B632" s="20">
        <v>1</v>
      </c>
      <c r="C632" s="82" t="str">
        <f t="shared" si="9"/>
        <v>Cardinality-constrained</v>
      </c>
      <c r="D632" s="20">
        <v>5</v>
      </c>
      <c r="E632" s="20">
        <v>0.15</v>
      </c>
      <c r="F632" s="89" t="s">
        <v>0</v>
      </c>
      <c r="G632" s="89">
        <v>778</v>
      </c>
      <c r="H632" s="110">
        <v>0</v>
      </c>
      <c r="I632" s="118">
        <v>0.25462899999999999</v>
      </c>
      <c r="J632">
        <v>0</v>
      </c>
      <c r="K632" s="100">
        <v>1</v>
      </c>
      <c r="L632" s="111">
        <v>0</v>
      </c>
      <c r="M632" s="115">
        <v>778</v>
      </c>
      <c r="N632" s="102">
        <v>778</v>
      </c>
      <c r="O632" s="84"/>
    </row>
    <row r="633" spans="1:15" x14ac:dyDescent="0.3">
      <c r="A633" s="20" t="s">
        <v>513</v>
      </c>
      <c r="B633" s="66">
        <v>1</v>
      </c>
      <c r="C633" s="82" t="str">
        <f t="shared" si="9"/>
        <v>Cardinality-constrained</v>
      </c>
      <c r="D633" s="20">
        <v>5</v>
      </c>
      <c r="E633" s="20">
        <v>0.2</v>
      </c>
      <c r="F633" s="89" t="s">
        <v>0</v>
      </c>
      <c r="G633" s="89">
        <v>778</v>
      </c>
      <c r="H633" s="110">
        <v>0</v>
      </c>
      <c r="I633" s="118">
        <v>1.08405</v>
      </c>
      <c r="J633">
        <v>0</v>
      </c>
      <c r="K633" s="100">
        <v>1</v>
      </c>
      <c r="L633" s="111">
        <v>0</v>
      </c>
      <c r="M633" s="115">
        <v>778</v>
      </c>
      <c r="N633" s="102">
        <v>778</v>
      </c>
      <c r="O633" s="84"/>
    </row>
    <row r="634" spans="1:15" x14ac:dyDescent="0.3">
      <c r="A634" s="20" t="s">
        <v>513</v>
      </c>
      <c r="B634" s="20">
        <v>1</v>
      </c>
      <c r="C634" s="82" t="str">
        <f t="shared" si="9"/>
        <v>Cardinality-constrained</v>
      </c>
      <c r="D634" s="20">
        <v>10</v>
      </c>
      <c r="E634" s="20">
        <v>0.05</v>
      </c>
      <c r="F634" s="89" t="s">
        <v>0</v>
      </c>
      <c r="G634" s="89">
        <v>778</v>
      </c>
      <c r="H634" s="110">
        <v>0</v>
      </c>
      <c r="I634" s="118">
        <v>1.4023699999999999</v>
      </c>
      <c r="J634">
        <v>0</v>
      </c>
      <c r="K634" s="100">
        <v>0.93</v>
      </c>
      <c r="L634" s="111">
        <v>0</v>
      </c>
      <c r="M634" s="115">
        <v>778</v>
      </c>
      <c r="N634" s="102">
        <v>778</v>
      </c>
      <c r="O634" s="84"/>
    </row>
    <row r="635" spans="1:15" x14ac:dyDescent="0.3">
      <c r="A635" s="20" t="s">
        <v>513</v>
      </c>
      <c r="B635" s="66">
        <v>1</v>
      </c>
      <c r="C635" s="82" t="str">
        <f t="shared" si="9"/>
        <v>Cardinality-constrained</v>
      </c>
      <c r="D635" s="20">
        <v>10</v>
      </c>
      <c r="E635" s="20">
        <v>0.1</v>
      </c>
      <c r="F635" s="89" t="s">
        <v>0</v>
      </c>
      <c r="G635" s="89">
        <v>790</v>
      </c>
      <c r="H635" s="110">
        <v>1.5424164524421594E-2</v>
      </c>
      <c r="I635" s="118">
        <v>4.8391500000000001</v>
      </c>
      <c r="J635">
        <v>0</v>
      </c>
      <c r="K635" s="100">
        <v>0.999</v>
      </c>
      <c r="L635" s="111">
        <v>1.5424164524421524E-2</v>
      </c>
      <c r="M635" s="115">
        <v>778</v>
      </c>
      <c r="N635" s="102">
        <v>778</v>
      </c>
      <c r="O635" s="84"/>
    </row>
    <row r="636" spans="1:15" x14ac:dyDescent="0.3">
      <c r="A636" s="20" t="s">
        <v>513</v>
      </c>
      <c r="B636" s="20">
        <v>1</v>
      </c>
      <c r="C636" s="82" t="str">
        <f t="shared" si="9"/>
        <v>Cardinality-constrained</v>
      </c>
      <c r="D636" s="20">
        <v>10</v>
      </c>
      <c r="E636" s="20">
        <v>0.15</v>
      </c>
      <c r="F636" s="89" t="s">
        <v>0</v>
      </c>
      <c r="G636" s="89">
        <v>792</v>
      </c>
      <c r="H636" s="110">
        <v>1.7994858611825194E-2</v>
      </c>
      <c r="I636" s="118">
        <v>12.9025</v>
      </c>
      <c r="J636">
        <v>0</v>
      </c>
      <c r="K636" s="100">
        <v>1</v>
      </c>
      <c r="L636" s="111">
        <v>1.799485861182526E-2</v>
      </c>
      <c r="M636" s="115">
        <v>778</v>
      </c>
      <c r="N636" s="102">
        <v>778</v>
      </c>
      <c r="O636" s="84"/>
    </row>
    <row r="637" spans="1:15" x14ac:dyDescent="0.3">
      <c r="A637" s="20" t="s">
        <v>513</v>
      </c>
      <c r="B637" s="66">
        <v>1</v>
      </c>
      <c r="C637" s="82" t="str">
        <f t="shared" si="9"/>
        <v>Cardinality-constrained</v>
      </c>
      <c r="D637" s="20">
        <v>10</v>
      </c>
      <c r="E637" s="20">
        <v>0.2</v>
      </c>
      <c r="F637" s="89" t="s">
        <v>0</v>
      </c>
      <c r="G637" s="89" t="s">
        <v>46</v>
      </c>
      <c r="H637" s="110" t="s">
        <v>3</v>
      </c>
      <c r="I637" s="118">
        <v>60.008899999999997</v>
      </c>
      <c r="J637">
        <v>0</v>
      </c>
      <c r="K637" s="100">
        <v>1</v>
      </c>
      <c r="L637" s="111" t="s">
        <v>3</v>
      </c>
      <c r="M637" s="115">
        <v>778</v>
      </c>
      <c r="N637" s="102">
        <v>778</v>
      </c>
      <c r="O637" s="84"/>
    </row>
    <row r="638" spans="1:15" x14ac:dyDescent="0.3">
      <c r="A638" s="20" t="s">
        <v>513</v>
      </c>
      <c r="B638" s="20">
        <v>1</v>
      </c>
      <c r="C638" s="82" t="str">
        <f t="shared" si="9"/>
        <v>Cardinality-constrained</v>
      </c>
      <c r="D638" s="20">
        <v>25</v>
      </c>
      <c r="E638" s="20">
        <v>0.05</v>
      </c>
      <c r="F638" s="89" t="s">
        <v>0</v>
      </c>
      <c r="G638" s="89">
        <v>778</v>
      </c>
      <c r="H638" s="110">
        <v>0</v>
      </c>
      <c r="I638" s="118">
        <v>2.1257000000000001</v>
      </c>
      <c r="J638">
        <v>0</v>
      </c>
      <c r="K638" s="100">
        <v>0</v>
      </c>
      <c r="L638" s="111">
        <v>0</v>
      </c>
      <c r="M638" s="115">
        <v>778</v>
      </c>
      <c r="N638" s="102">
        <v>778</v>
      </c>
      <c r="O638" s="84"/>
    </row>
    <row r="639" spans="1:15" x14ac:dyDescent="0.3">
      <c r="A639" s="20" t="s">
        <v>513</v>
      </c>
      <c r="B639" s="66">
        <v>1</v>
      </c>
      <c r="C639" s="82" t="str">
        <f t="shared" si="9"/>
        <v>Cardinality-constrained</v>
      </c>
      <c r="D639" s="20">
        <v>25</v>
      </c>
      <c r="E639" s="20">
        <v>0.1</v>
      </c>
      <c r="F639" s="89" t="s">
        <v>1</v>
      </c>
      <c r="G639" s="89">
        <v>792</v>
      </c>
      <c r="H639" s="110">
        <v>2.5316455696202532E-3</v>
      </c>
      <c r="I639" s="118">
        <v>4.2441899999999997</v>
      </c>
      <c r="J639">
        <v>0</v>
      </c>
      <c r="K639" s="100">
        <v>0.41599999999999998</v>
      </c>
      <c r="L639" s="111">
        <v>1.799485861182526E-2</v>
      </c>
      <c r="M639" s="115">
        <v>778</v>
      </c>
      <c r="N639" s="102">
        <v>790</v>
      </c>
      <c r="O639" s="84"/>
    </row>
    <row r="640" spans="1:15" x14ac:dyDescent="0.3">
      <c r="A640" s="20" t="s">
        <v>513</v>
      </c>
      <c r="B640" s="20">
        <v>1</v>
      </c>
      <c r="C640" s="82" t="str">
        <f t="shared" si="9"/>
        <v>Cardinality-constrained</v>
      </c>
      <c r="D640" s="20">
        <v>25</v>
      </c>
      <c r="E640" s="20">
        <v>0.15</v>
      </c>
      <c r="F640" s="89" t="s">
        <v>0</v>
      </c>
      <c r="G640" s="89" t="s">
        <v>46</v>
      </c>
      <c r="H640" s="110" t="s">
        <v>3</v>
      </c>
      <c r="I640" s="118">
        <v>60.0077</v>
      </c>
      <c r="J640">
        <v>0</v>
      </c>
      <c r="K640" s="100">
        <v>0.76900000000000002</v>
      </c>
      <c r="L640" s="111" t="s">
        <v>3</v>
      </c>
      <c r="M640" s="115">
        <v>778</v>
      </c>
      <c r="N640" s="102">
        <v>792</v>
      </c>
      <c r="O640" s="84"/>
    </row>
    <row r="641" spans="1:15" x14ac:dyDescent="0.3">
      <c r="A641" s="20" t="s">
        <v>513</v>
      </c>
      <c r="B641" s="66">
        <v>1</v>
      </c>
      <c r="C641" s="82" t="str">
        <f t="shared" si="9"/>
        <v>Cardinality-constrained</v>
      </c>
      <c r="D641" s="20">
        <v>25</v>
      </c>
      <c r="E641" s="20">
        <v>0.2</v>
      </c>
      <c r="F641" s="89" t="s">
        <v>1</v>
      </c>
      <c r="G641" s="89" t="s">
        <v>46</v>
      </c>
      <c r="H641" s="110" t="s">
        <v>3</v>
      </c>
      <c r="I641" s="118">
        <v>60.008499999999998</v>
      </c>
      <c r="J641">
        <v>0</v>
      </c>
      <c r="K641" s="100">
        <v>1</v>
      </c>
      <c r="L641" s="111" t="s">
        <v>3</v>
      </c>
      <c r="M641" s="115">
        <v>778</v>
      </c>
      <c r="N641" s="102">
        <v>1481</v>
      </c>
      <c r="O641" s="84"/>
    </row>
    <row r="642" spans="1:15" x14ac:dyDescent="0.3">
      <c r="A642" s="20" t="s">
        <v>513</v>
      </c>
      <c r="B642" s="20">
        <v>1</v>
      </c>
      <c r="C642" s="82" t="str">
        <f t="shared" ref="C642:C705" si="10">IF(B642=0,"Deterministic",IF(B642=1,"Cardinality-constrained",IF(B642=2,"Knapsack","Factor Model")))</f>
        <v>Cardinality-constrained</v>
      </c>
      <c r="D642" s="20">
        <v>50</v>
      </c>
      <c r="E642" s="20">
        <v>0.05</v>
      </c>
      <c r="F642" s="89" t="s">
        <v>0</v>
      </c>
      <c r="G642" s="89">
        <v>778</v>
      </c>
      <c r="H642" s="110">
        <v>0</v>
      </c>
      <c r="I642" s="118">
        <v>1.0230300000000001</v>
      </c>
      <c r="J642">
        <v>0</v>
      </c>
      <c r="K642" s="100">
        <v>0</v>
      </c>
      <c r="L642" s="111">
        <v>0</v>
      </c>
      <c r="M642" s="115">
        <v>778</v>
      </c>
      <c r="N642" s="102">
        <v>778</v>
      </c>
      <c r="O642" s="84"/>
    </row>
    <row r="643" spans="1:15" x14ac:dyDescent="0.3">
      <c r="A643" s="20" t="s">
        <v>513</v>
      </c>
      <c r="B643" s="66">
        <v>1</v>
      </c>
      <c r="C643" s="82" t="str">
        <f t="shared" si="10"/>
        <v>Cardinality-constrained</v>
      </c>
      <c r="D643" s="20">
        <v>50</v>
      </c>
      <c r="E643" s="20">
        <v>0.1</v>
      </c>
      <c r="F643" s="89" t="s">
        <v>0</v>
      </c>
      <c r="G643" s="89">
        <v>778</v>
      </c>
      <c r="H643" s="110">
        <v>-1.7676767676767676E-2</v>
      </c>
      <c r="I643" s="118">
        <v>1.71827</v>
      </c>
      <c r="J643">
        <v>0</v>
      </c>
      <c r="K643" s="100">
        <v>0.13300000000000001</v>
      </c>
      <c r="L643" s="111">
        <v>0</v>
      </c>
      <c r="M643" s="115">
        <v>778</v>
      </c>
      <c r="N643" s="102">
        <v>792</v>
      </c>
      <c r="O643" s="84"/>
    </row>
    <row r="644" spans="1:15" x14ac:dyDescent="0.3">
      <c r="A644" s="20" t="s">
        <v>513</v>
      </c>
      <c r="B644" s="20">
        <v>1</v>
      </c>
      <c r="C644" s="82" t="str">
        <f t="shared" si="10"/>
        <v>Cardinality-constrained</v>
      </c>
      <c r="D644" s="20">
        <v>50</v>
      </c>
      <c r="E644" s="20">
        <v>0.15</v>
      </c>
      <c r="F644" s="89" t="s">
        <v>2</v>
      </c>
      <c r="G644" s="89">
        <v>778</v>
      </c>
      <c r="H644" s="110" t="s">
        <v>3</v>
      </c>
      <c r="I644" s="118">
        <v>1.6890499999999999</v>
      </c>
      <c r="J644">
        <v>0</v>
      </c>
      <c r="K644" s="89"/>
      <c r="L644" s="111">
        <v>0</v>
      </c>
      <c r="M644" s="115">
        <v>778</v>
      </c>
      <c r="N644" s="102" t="s">
        <v>3</v>
      </c>
      <c r="O644" s="84"/>
    </row>
    <row r="645" spans="1:15" x14ac:dyDescent="0.3">
      <c r="A645" s="20" t="s">
        <v>513</v>
      </c>
      <c r="B645" s="66">
        <v>1</v>
      </c>
      <c r="C645" s="82" t="str">
        <f t="shared" si="10"/>
        <v>Cardinality-constrained</v>
      </c>
      <c r="D645" s="20">
        <v>50</v>
      </c>
      <c r="E645" s="20">
        <v>0.2</v>
      </c>
      <c r="F645" s="89" t="s">
        <v>2</v>
      </c>
      <c r="G645" s="89">
        <v>778</v>
      </c>
      <c r="H645" s="110" t="s">
        <v>3</v>
      </c>
      <c r="I645" s="118">
        <v>0.70555000000000001</v>
      </c>
      <c r="J645">
        <v>0</v>
      </c>
      <c r="K645" s="89"/>
      <c r="L645" s="111">
        <v>0</v>
      </c>
      <c r="M645" s="115">
        <v>778</v>
      </c>
      <c r="N645" s="102" t="s">
        <v>3</v>
      </c>
      <c r="O645" s="84"/>
    </row>
    <row r="646" spans="1:15" x14ac:dyDescent="0.3">
      <c r="A646" s="20" t="s">
        <v>513</v>
      </c>
      <c r="B646" s="20">
        <v>2</v>
      </c>
      <c r="C646" s="82" t="str">
        <f t="shared" si="10"/>
        <v>Knapsack</v>
      </c>
      <c r="D646" s="20">
        <v>5</v>
      </c>
      <c r="E646" s="20">
        <v>0.05</v>
      </c>
      <c r="F646" s="89" t="s">
        <v>0</v>
      </c>
      <c r="G646" s="89">
        <v>778</v>
      </c>
      <c r="H646" s="110">
        <v>0</v>
      </c>
      <c r="I646" s="118">
        <v>1.7638799999999999</v>
      </c>
      <c r="J646">
        <v>0</v>
      </c>
      <c r="K646" s="100">
        <v>0.93</v>
      </c>
      <c r="L646" s="111">
        <v>0</v>
      </c>
      <c r="M646" s="115">
        <v>778</v>
      </c>
      <c r="N646" s="102">
        <v>778</v>
      </c>
      <c r="O646" s="84"/>
    </row>
    <row r="647" spans="1:15" x14ac:dyDescent="0.3">
      <c r="A647" s="20" t="s">
        <v>513</v>
      </c>
      <c r="B647" s="66">
        <v>2</v>
      </c>
      <c r="C647" s="82" t="str">
        <f t="shared" si="10"/>
        <v>Knapsack</v>
      </c>
      <c r="D647" s="20">
        <v>5</v>
      </c>
      <c r="E647" s="20">
        <v>0.1</v>
      </c>
      <c r="F647" s="89" t="s">
        <v>0</v>
      </c>
      <c r="G647" s="89">
        <v>778</v>
      </c>
      <c r="H647" s="110">
        <v>0</v>
      </c>
      <c r="I647" s="118">
        <v>1.37466</v>
      </c>
      <c r="J647">
        <v>0</v>
      </c>
      <c r="K647" s="100">
        <v>0.999</v>
      </c>
      <c r="L647" s="111">
        <v>0</v>
      </c>
      <c r="M647" s="115">
        <v>778</v>
      </c>
      <c r="N647" s="102">
        <v>778</v>
      </c>
      <c r="O647" s="84"/>
    </row>
    <row r="648" spans="1:15" x14ac:dyDescent="0.3">
      <c r="A648" s="20" t="s">
        <v>513</v>
      </c>
      <c r="B648" s="20">
        <v>2</v>
      </c>
      <c r="C648" s="82" t="str">
        <f t="shared" si="10"/>
        <v>Knapsack</v>
      </c>
      <c r="D648" s="20">
        <v>5</v>
      </c>
      <c r="E648" s="20">
        <v>0.15</v>
      </c>
      <c r="F648" s="89" t="s">
        <v>0</v>
      </c>
      <c r="G648" s="89">
        <v>778</v>
      </c>
      <c r="H648" s="110">
        <v>0</v>
      </c>
      <c r="I648" s="118">
        <v>2.1627100000000001</v>
      </c>
      <c r="J648">
        <v>0</v>
      </c>
      <c r="K648" s="100">
        <v>1</v>
      </c>
      <c r="L648" s="111">
        <v>0</v>
      </c>
      <c r="M648" s="115">
        <v>778</v>
      </c>
      <c r="N648" s="102">
        <v>778</v>
      </c>
      <c r="O648" s="84"/>
    </row>
    <row r="649" spans="1:15" x14ac:dyDescent="0.3">
      <c r="A649" s="20" t="s">
        <v>513</v>
      </c>
      <c r="B649" s="66">
        <v>2</v>
      </c>
      <c r="C649" s="82" t="str">
        <f t="shared" si="10"/>
        <v>Knapsack</v>
      </c>
      <c r="D649" s="20">
        <v>5</v>
      </c>
      <c r="E649" s="20">
        <v>0.2</v>
      </c>
      <c r="F649" s="89" t="s">
        <v>0</v>
      </c>
      <c r="G649" s="89">
        <v>790</v>
      </c>
      <c r="H649" s="110">
        <v>1.5424164524421594E-2</v>
      </c>
      <c r="I649" s="118">
        <v>14.329000000000001</v>
      </c>
      <c r="J649">
        <v>0</v>
      </c>
      <c r="K649" s="100">
        <v>1</v>
      </c>
      <c r="L649" s="111">
        <v>1.5424164524421524E-2</v>
      </c>
      <c r="M649" s="115">
        <v>778</v>
      </c>
      <c r="N649" s="102">
        <v>778</v>
      </c>
      <c r="O649" s="84"/>
    </row>
    <row r="650" spans="1:15" x14ac:dyDescent="0.3">
      <c r="A650" s="20" t="s">
        <v>513</v>
      </c>
      <c r="B650" s="20">
        <v>2</v>
      </c>
      <c r="C650" s="82" t="str">
        <f t="shared" si="10"/>
        <v>Knapsack</v>
      </c>
      <c r="D650" s="20">
        <v>10</v>
      </c>
      <c r="E650" s="20">
        <v>0.05</v>
      </c>
      <c r="F650" s="89" t="s">
        <v>0</v>
      </c>
      <c r="G650" s="89">
        <v>778</v>
      </c>
      <c r="H650" s="110">
        <v>0</v>
      </c>
      <c r="I650" s="118">
        <v>1.73227</v>
      </c>
      <c r="J650">
        <v>0</v>
      </c>
      <c r="K650" s="100">
        <v>0.93</v>
      </c>
      <c r="L650" s="111">
        <v>0</v>
      </c>
      <c r="M650" s="115">
        <v>778</v>
      </c>
      <c r="N650" s="102">
        <v>778</v>
      </c>
      <c r="O650" s="84"/>
    </row>
    <row r="651" spans="1:15" x14ac:dyDescent="0.3">
      <c r="A651" s="20" t="s">
        <v>513</v>
      </c>
      <c r="B651" s="66">
        <v>2</v>
      </c>
      <c r="C651" s="82" t="str">
        <f t="shared" si="10"/>
        <v>Knapsack</v>
      </c>
      <c r="D651" s="20">
        <v>10</v>
      </c>
      <c r="E651" s="20">
        <v>0.1</v>
      </c>
      <c r="F651" s="89" t="s">
        <v>0</v>
      </c>
      <c r="G651" s="89">
        <v>790</v>
      </c>
      <c r="H651" s="110">
        <v>1.5424164524421594E-2</v>
      </c>
      <c r="I651" s="118">
        <v>4.4977999999999998</v>
      </c>
      <c r="J651">
        <v>0</v>
      </c>
      <c r="K651" s="100">
        <v>0.93600000000000005</v>
      </c>
      <c r="L651" s="111">
        <v>1.5424164524421524E-2</v>
      </c>
      <c r="M651" s="115">
        <v>778</v>
      </c>
      <c r="N651" s="102">
        <v>778</v>
      </c>
      <c r="O651" s="84"/>
    </row>
    <row r="652" spans="1:15" x14ac:dyDescent="0.3">
      <c r="A652" s="20" t="s">
        <v>513</v>
      </c>
      <c r="B652" s="20">
        <v>2</v>
      </c>
      <c r="C652" s="82" t="str">
        <f t="shared" si="10"/>
        <v>Knapsack</v>
      </c>
      <c r="D652" s="20">
        <v>10</v>
      </c>
      <c r="E652" s="20">
        <v>0.15</v>
      </c>
      <c r="F652" s="89" t="s">
        <v>0</v>
      </c>
      <c r="G652" s="89">
        <v>801</v>
      </c>
      <c r="H652" s="110">
        <v>2.9562982005141389E-2</v>
      </c>
      <c r="I652" s="118">
        <v>22.616700000000002</v>
      </c>
      <c r="J652">
        <v>0</v>
      </c>
      <c r="K652" s="100">
        <v>1</v>
      </c>
      <c r="L652" s="111">
        <v>2.9562982005141292E-2</v>
      </c>
      <c r="M652" s="115">
        <v>778</v>
      </c>
      <c r="N652" s="102">
        <v>778</v>
      </c>
      <c r="O652" s="84"/>
    </row>
    <row r="653" spans="1:15" x14ac:dyDescent="0.3">
      <c r="A653" s="20" t="s">
        <v>513</v>
      </c>
      <c r="B653" s="66">
        <v>2</v>
      </c>
      <c r="C653" s="82" t="str">
        <f t="shared" si="10"/>
        <v>Knapsack</v>
      </c>
      <c r="D653" s="20">
        <v>10</v>
      </c>
      <c r="E653" s="20">
        <v>0.2</v>
      </c>
      <c r="F653" s="89" t="s">
        <v>0</v>
      </c>
      <c r="G653" s="89">
        <v>961</v>
      </c>
      <c r="H653" s="110">
        <v>0.21645569620253163</v>
      </c>
      <c r="I653" s="118">
        <v>1853.06</v>
      </c>
      <c r="J653">
        <v>0</v>
      </c>
      <c r="K653" s="100">
        <v>1</v>
      </c>
      <c r="L653" s="111">
        <v>0.23521850899742924</v>
      </c>
      <c r="M653" s="115">
        <v>778</v>
      </c>
      <c r="N653" s="102">
        <v>790</v>
      </c>
      <c r="O653" s="84"/>
    </row>
    <row r="654" spans="1:15" x14ac:dyDescent="0.3">
      <c r="A654" s="20" t="s">
        <v>513</v>
      </c>
      <c r="B654" s="20">
        <v>2</v>
      </c>
      <c r="C654" s="82" t="str">
        <f t="shared" si="10"/>
        <v>Knapsack</v>
      </c>
      <c r="D654" s="20">
        <v>25</v>
      </c>
      <c r="E654" s="20">
        <v>0.05</v>
      </c>
      <c r="F654" s="89" t="s">
        <v>0</v>
      </c>
      <c r="G654" s="89">
        <v>790</v>
      </c>
      <c r="H654" s="110">
        <v>1.5424164524421594E-2</v>
      </c>
      <c r="I654" s="118">
        <v>4.9407399999999999</v>
      </c>
      <c r="J654">
        <v>0</v>
      </c>
      <c r="K654" s="100">
        <v>0</v>
      </c>
      <c r="L654" s="111">
        <v>1.5424164524421524E-2</v>
      </c>
      <c r="M654" s="115">
        <v>778</v>
      </c>
      <c r="N654" s="102">
        <v>778</v>
      </c>
      <c r="O654" s="84"/>
    </row>
    <row r="655" spans="1:15" x14ac:dyDescent="0.3">
      <c r="A655" s="20" t="s">
        <v>513</v>
      </c>
      <c r="B655" s="66">
        <v>2</v>
      </c>
      <c r="C655" s="82" t="str">
        <f t="shared" si="10"/>
        <v>Knapsack</v>
      </c>
      <c r="D655" s="20">
        <v>25</v>
      </c>
      <c r="E655" s="20">
        <v>0.1</v>
      </c>
      <c r="F655" s="89" t="s">
        <v>0</v>
      </c>
      <c r="G655" s="89">
        <v>825</v>
      </c>
      <c r="H655" s="110">
        <v>4.4303797468354431E-2</v>
      </c>
      <c r="I655" s="118">
        <v>220.92400000000001</v>
      </c>
      <c r="J655">
        <v>0</v>
      </c>
      <c r="K655" s="100">
        <v>0.218</v>
      </c>
      <c r="L655" s="111">
        <v>6.0411311053984562E-2</v>
      </c>
      <c r="M655" s="115">
        <v>778</v>
      </c>
      <c r="N655" s="102">
        <v>790</v>
      </c>
      <c r="O655" s="84"/>
    </row>
    <row r="656" spans="1:15" x14ac:dyDescent="0.3">
      <c r="A656" s="20" t="s">
        <v>513</v>
      </c>
      <c r="B656" s="20">
        <v>2</v>
      </c>
      <c r="C656" s="82" t="str">
        <f t="shared" si="10"/>
        <v>Knapsack</v>
      </c>
      <c r="D656" s="20">
        <v>25</v>
      </c>
      <c r="E656" s="20">
        <v>0.15</v>
      </c>
      <c r="F656" s="89" t="s">
        <v>1</v>
      </c>
      <c r="G656" s="89" t="s">
        <v>46</v>
      </c>
      <c r="H656" s="110" t="s">
        <v>3</v>
      </c>
      <c r="I656" s="118">
        <v>60.007899999999999</v>
      </c>
      <c r="J656">
        <v>0</v>
      </c>
      <c r="K656" s="100">
        <v>0.95299999999999996</v>
      </c>
      <c r="L656" s="111" t="s">
        <v>3</v>
      </c>
      <c r="M656" s="115">
        <v>778</v>
      </c>
      <c r="N656" s="102">
        <v>801</v>
      </c>
      <c r="O656" s="84"/>
    </row>
    <row r="657" spans="1:15" x14ac:dyDescent="0.3">
      <c r="A657" s="20" t="s">
        <v>513</v>
      </c>
      <c r="B657" s="66">
        <v>2</v>
      </c>
      <c r="C657" s="82" t="str">
        <f t="shared" si="10"/>
        <v>Knapsack</v>
      </c>
      <c r="D657" s="20">
        <v>25</v>
      </c>
      <c r="E657" s="20">
        <v>0.2</v>
      </c>
      <c r="F657" s="89" t="s">
        <v>2</v>
      </c>
      <c r="G657" s="89" t="s">
        <v>511</v>
      </c>
      <c r="H657" s="110" t="s">
        <v>3</v>
      </c>
      <c r="I657" s="118" t="s">
        <v>511</v>
      </c>
      <c r="J657">
        <v>0</v>
      </c>
      <c r="K657" s="89"/>
      <c r="L657" s="111" t="s">
        <v>3</v>
      </c>
      <c r="M657" s="115">
        <v>778</v>
      </c>
      <c r="N657" s="102">
        <v>915</v>
      </c>
      <c r="O657" s="84"/>
    </row>
    <row r="658" spans="1:15" x14ac:dyDescent="0.3">
      <c r="A658" s="20" t="s">
        <v>513</v>
      </c>
      <c r="B658" s="20">
        <v>2</v>
      </c>
      <c r="C658" s="82" t="str">
        <f t="shared" si="10"/>
        <v>Knapsack</v>
      </c>
      <c r="D658" s="20">
        <v>50</v>
      </c>
      <c r="E658" s="20">
        <v>0.05</v>
      </c>
      <c r="F658" s="89" t="s">
        <v>0</v>
      </c>
      <c r="G658" s="89" t="s">
        <v>511</v>
      </c>
      <c r="H658" s="110" t="s">
        <v>3</v>
      </c>
      <c r="I658" s="118" t="s">
        <v>511</v>
      </c>
      <c r="J658">
        <v>0</v>
      </c>
      <c r="K658" s="100">
        <v>0</v>
      </c>
      <c r="L658" s="111" t="s">
        <v>3</v>
      </c>
      <c r="M658" s="115">
        <v>778</v>
      </c>
      <c r="N658" s="102">
        <v>790</v>
      </c>
      <c r="O658" s="84"/>
    </row>
    <row r="659" spans="1:15" x14ac:dyDescent="0.3">
      <c r="A659" s="20" t="s">
        <v>513</v>
      </c>
      <c r="B659" s="66">
        <v>2</v>
      </c>
      <c r="C659" s="82" t="str">
        <f t="shared" si="10"/>
        <v>Knapsack</v>
      </c>
      <c r="D659" s="20">
        <v>50</v>
      </c>
      <c r="E659" s="20">
        <v>0.1</v>
      </c>
      <c r="F659" s="89" t="s">
        <v>0</v>
      </c>
      <c r="G659" s="89" t="s">
        <v>511</v>
      </c>
      <c r="H659" s="110" t="s">
        <v>3</v>
      </c>
      <c r="I659" s="118" t="s">
        <v>511</v>
      </c>
      <c r="J659">
        <v>0</v>
      </c>
      <c r="K659" s="100">
        <v>1E-3</v>
      </c>
      <c r="L659" s="111" t="s">
        <v>3</v>
      </c>
      <c r="M659" s="115">
        <v>778</v>
      </c>
      <c r="N659" s="102">
        <v>825</v>
      </c>
      <c r="O659" s="84"/>
    </row>
    <row r="660" spans="1:15" x14ac:dyDescent="0.3">
      <c r="A660" s="20" t="s">
        <v>513</v>
      </c>
      <c r="B660" s="20">
        <v>2</v>
      </c>
      <c r="C660" s="82" t="str">
        <f t="shared" si="10"/>
        <v>Knapsack</v>
      </c>
      <c r="D660" s="20">
        <v>50</v>
      </c>
      <c r="E660" s="20">
        <v>0.15</v>
      </c>
      <c r="F660" s="89" t="s">
        <v>2</v>
      </c>
      <c r="G660" s="89" t="s">
        <v>511</v>
      </c>
      <c r="H660" s="110" t="s">
        <v>3</v>
      </c>
      <c r="I660" s="118" t="s">
        <v>511</v>
      </c>
      <c r="J660">
        <v>0</v>
      </c>
      <c r="K660" s="89"/>
      <c r="L660" s="111" t="s">
        <v>3</v>
      </c>
      <c r="M660" s="115">
        <v>778</v>
      </c>
      <c r="N660" s="102" t="s">
        <v>3</v>
      </c>
      <c r="O660" s="84"/>
    </row>
    <row r="661" spans="1:15" x14ac:dyDescent="0.3">
      <c r="A661" s="20" t="s">
        <v>513</v>
      </c>
      <c r="B661" s="66">
        <v>2</v>
      </c>
      <c r="C661" s="82" t="str">
        <f t="shared" si="10"/>
        <v>Knapsack</v>
      </c>
      <c r="D661" s="20">
        <v>50</v>
      </c>
      <c r="E661" s="20">
        <v>0.2</v>
      </c>
      <c r="F661" s="89" t="s">
        <v>4</v>
      </c>
      <c r="G661" s="89" t="s">
        <v>511</v>
      </c>
      <c r="H661" s="110" t="s">
        <v>3</v>
      </c>
      <c r="I661" s="118" t="s">
        <v>511</v>
      </c>
      <c r="J661">
        <v>0</v>
      </c>
      <c r="K661" s="89"/>
      <c r="L661" s="111" t="s">
        <v>3</v>
      </c>
      <c r="M661" s="115">
        <v>778</v>
      </c>
      <c r="N661" s="102" t="s">
        <v>3</v>
      </c>
      <c r="O661" s="84"/>
    </row>
    <row r="662" spans="1:15" hidden="1" x14ac:dyDescent="0.3">
      <c r="A662" s="20" t="s">
        <v>513</v>
      </c>
      <c r="B662" s="20">
        <v>3</v>
      </c>
      <c r="C662" s="82" t="str">
        <f t="shared" si="10"/>
        <v>Factor Model</v>
      </c>
      <c r="D662" s="20">
        <v>0</v>
      </c>
      <c r="E662" s="20">
        <v>0.05</v>
      </c>
      <c r="F662" s="89" t="s">
        <v>4</v>
      </c>
      <c r="G662" s="89" t="s">
        <v>511</v>
      </c>
      <c r="H662" s="95" t="s">
        <v>3</v>
      </c>
      <c r="I662" s="118" t="s">
        <v>511</v>
      </c>
      <c r="J662">
        <v>0</v>
      </c>
      <c r="K662" s="89"/>
      <c r="L662" s="96" t="s">
        <v>3</v>
      </c>
      <c r="M662" s="115">
        <v>778</v>
      </c>
      <c r="N662" s="102" t="s">
        <v>3</v>
      </c>
      <c r="O662" s="84"/>
    </row>
    <row r="663" spans="1:15" hidden="1" x14ac:dyDescent="0.3">
      <c r="A663" s="66" t="s">
        <v>513</v>
      </c>
      <c r="B663" s="66">
        <v>3</v>
      </c>
      <c r="C663" s="82" t="str">
        <f t="shared" si="10"/>
        <v>Factor Model</v>
      </c>
      <c r="D663" s="20">
        <v>0</v>
      </c>
      <c r="E663" s="20">
        <v>0.1</v>
      </c>
      <c r="F663" s="89" t="s">
        <v>4</v>
      </c>
      <c r="G663" s="89" t="s">
        <v>511</v>
      </c>
      <c r="H663" s="95" t="s">
        <v>3</v>
      </c>
      <c r="I663" s="118" t="s">
        <v>511</v>
      </c>
      <c r="J663">
        <v>0</v>
      </c>
      <c r="K663" s="89"/>
      <c r="L663" s="96" t="s">
        <v>3</v>
      </c>
      <c r="M663" s="115">
        <v>778</v>
      </c>
      <c r="N663" s="102" t="s">
        <v>3</v>
      </c>
      <c r="O663" s="84"/>
    </row>
    <row r="664" spans="1:15" hidden="1" x14ac:dyDescent="0.3">
      <c r="A664" s="20" t="s">
        <v>513</v>
      </c>
      <c r="B664" s="20">
        <v>3</v>
      </c>
      <c r="C664" s="82" t="str">
        <f t="shared" si="10"/>
        <v>Factor Model</v>
      </c>
      <c r="D664" s="20">
        <v>0</v>
      </c>
      <c r="E664" s="20">
        <v>0.15</v>
      </c>
      <c r="F664" s="89" t="s">
        <v>4</v>
      </c>
      <c r="G664" s="89" t="s">
        <v>511</v>
      </c>
      <c r="H664" s="95" t="s">
        <v>3</v>
      </c>
      <c r="I664" s="118" t="s">
        <v>511</v>
      </c>
      <c r="J664">
        <v>0</v>
      </c>
      <c r="K664" s="89"/>
      <c r="L664" s="96" t="s">
        <v>3</v>
      </c>
      <c r="M664" s="115">
        <v>778</v>
      </c>
      <c r="N664" s="102" t="s">
        <v>3</v>
      </c>
      <c r="O664" s="84"/>
    </row>
    <row r="665" spans="1:15" hidden="1" x14ac:dyDescent="0.3">
      <c r="A665" s="66" t="s">
        <v>513</v>
      </c>
      <c r="B665" s="66">
        <v>3</v>
      </c>
      <c r="C665" s="82" t="str">
        <f t="shared" si="10"/>
        <v>Factor Model</v>
      </c>
      <c r="D665" s="20">
        <v>0</v>
      </c>
      <c r="E665" s="20">
        <v>0.2</v>
      </c>
      <c r="F665" s="89" t="s">
        <v>4</v>
      </c>
      <c r="G665" s="89" t="s">
        <v>511</v>
      </c>
      <c r="H665" s="95" t="s">
        <v>3</v>
      </c>
      <c r="I665" s="118" t="s">
        <v>511</v>
      </c>
      <c r="J665">
        <v>0</v>
      </c>
      <c r="K665" s="89"/>
      <c r="L665" s="96" t="s">
        <v>3</v>
      </c>
      <c r="M665" s="115">
        <v>778</v>
      </c>
      <c r="N665" s="102" t="s">
        <v>3</v>
      </c>
      <c r="O665" s="84"/>
    </row>
    <row r="666" spans="1:15" hidden="1" x14ac:dyDescent="0.3">
      <c r="A666" s="20" t="s">
        <v>513</v>
      </c>
      <c r="B666" s="20">
        <v>3</v>
      </c>
      <c r="C666" s="82" t="str">
        <f t="shared" si="10"/>
        <v>Factor Model</v>
      </c>
      <c r="D666" s="20">
        <v>10</v>
      </c>
      <c r="E666" s="20">
        <v>0.05</v>
      </c>
      <c r="F666" s="89" t="s">
        <v>4</v>
      </c>
      <c r="G666" s="89" t="s">
        <v>511</v>
      </c>
      <c r="H666" s="95" t="s">
        <v>3</v>
      </c>
      <c r="I666" s="118" t="s">
        <v>511</v>
      </c>
      <c r="J666">
        <v>0</v>
      </c>
      <c r="K666" s="89"/>
      <c r="L666" s="96" t="s">
        <v>3</v>
      </c>
      <c r="M666" s="115">
        <v>778</v>
      </c>
      <c r="N666" s="102" t="s">
        <v>3</v>
      </c>
      <c r="O666" s="84"/>
    </row>
    <row r="667" spans="1:15" hidden="1" x14ac:dyDescent="0.3">
      <c r="A667" s="66" t="s">
        <v>513</v>
      </c>
      <c r="B667" s="66">
        <v>3</v>
      </c>
      <c r="C667" s="82" t="str">
        <f t="shared" si="10"/>
        <v>Factor Model</v>
      </c>
      <c r="D667" s="20">
        <v>10</v>
      </c>
      <c r="E667" s="20">
        <v>0.1</v>
      </c>
      <c r="F667" s="89" t="s">
        <v>4</v>
      </c>
      <c r="G667" s="89" t="s">
        <v>511</v>
      </c>
      <c r="H667" s="95" t="s">
        <v>3</v>
      </c>
      <c r="I667" s="118" t="s">
        <v>511</v>
      </c>
      <c r="J667">
        <v>0</v>
      </c>
      <c r="K667" s="89"/>
      <c r="L667" s="96" t="s">
        <v>3</v>
      </c>
      <c r="M667" s="115">
        <v>778</v>
      </c>
      <c r="N667" s="102" t="s">
        <v>3</v>
      </c>
      <c r="O667" s="84"/>
    </row>
    <row r="668" spans="1:15" hidden="1" x14ac:dyDescent="0.3">
      <c r="A668" s="20" t="s">
        <v>513</v>
      </c>
      <c r="B668" s="20">
        <v>3</v>
      </c>
      <c r="C668" s="82" t="str">
        <f t="shared" si="10"/>
        <v>Factor Model</v>
      </c>
      <c r="D668" s="20">
        <v>10</v>
      </c>
      <c r="E668" s="20">
        <v>0.15</v>
      </c>
      <c r="F668" s="89" t="s">
        <v>4</v>
      </c>
      <c r="G668" s="89" t="s">
        <v>511</v>
      </c>
      <c r="H668" s="95" t="s">
        <v>3</v>
      </c>
      <c r="I668" s="118" t="s">
        <v>511</v>
      </c>
      <c r="J668">
        <v>0</v>
      </c>
      <c r="K668" s="89"/>
      <c r="L668" s="96" t="s">
        <v>3</v>
      </c>
      <c r="M668" s="115">
        <v>778</v>
      </c>
      <c r="N668" s="102" t="s">
        <v>3</v>
      </c>
      <c r="O668" s="84"/>
    </row>
    <row r="669" spans="1:15" hidden="1" x14ac:dyDescent="0.3">
      <c r="A669" s="66" t="s">
        <v>513</v>
      </c>
      <c r="B669" s="66">
        <v>3</v>
      </c>
      <c r="C669" s="82" t="str">
        <f t="shared" si="10"/>
        <v>Factor Model</v>
      </c>
      <c r="D669" s="20">
        <v>10</v>
      </c>
      <c r="E669" s="20">
        <v>0.2</v>
      </c>
      <c r="F669" s="89" t="s">
        <v>4</v>
      </c>
      <c r="G669" s="89" t="s">
        <v>511</v>
      </c>
      <c r="H669" s="95" t="s">
        <v>3</v>
      </c>
      <c r="I669" s="118" t="s">
        <v>511</v>
      </c>
      <c r="J669">
        <v>0</v>
      </c>
      <c r="K669" s="89"/>
      <c r="L669" s="96" t="s">
        <v>3</v>
      </c>
      <c r="M669" s="115">
        <v>778</v>
      </c>
      <c r="N669" s="102" t="s">
        <v>3</v>
      </c>
      <c r="O669" s="84"/>
    </row>
    <row r="670" spans="1:15" hidden="1" x14ac:dyDescent="0.3">
      <c r="A670" s="20" t="s">
        <v>513</v>
      </c>
      <c r="B670" s="20">
        <v>3</v>
      </c>
      <c r="C670" s="82" t="str">
        <f t="shared" si="10"/>
        <v>Factor Model</v>
      </c>
      <c r="D670" s="20">
        <v>25</v>
      </c>
      <c r="E670" s="20">
        <v>0.05</v>
      </c>
      <c r="F670" s="89" t="s">
        <v>4</v>
      </c>
      <c r="G670" s="89" t="s">
        <v>511</v>
      </c>
      <c r="H670" s="95" t="s">
        <v>3</v>
      </c>
      <c r="I670" s="118" t="s">
        <v>511</v>
      </c>
      <c r="J670">
        <v>0</v>
      </c>
      <c r="K670" s="89"/>
      <c r="L670" s="96" t="s">
        <v>3</v>
      </c>
      <c r="M670" s="115">
        <v>778</v>
      </c>
      <c r="N670" s="102" t="s">
        <v>3</v>
      </c>
      <c r="O670" s="84"/>
    </row>
    <row r="671" spans="1:15" hidden="1" x14ac:dyDescent="0.3">
      <c r="A671" s="66" t="s">
        <v>513</v>
      </c>
      <c r="B671" s="66">
        <v>3</v>
      </c>
      <c r="C671" s="82" t="str">
        <f t="shared" si="10"/>
        <v>Factor Model</v>
      </c>
      <c r="D671" s="20">
        <v>25</v>
      </c>
      <c r="E671" s="20">
        <v>0.1</v>
      </c>
      <c r="F671" s="89" t="s">
        <v>4</v>
      </c>
      <c r="G671" s="89" t="s">
        <v>511</v>
      </c>
      <c r="H671" s="95" t="s">
        <v>3</v>
      </c>
      <c r="I671" s="118" t="s">
        <v>511</v>
      </c>
      <c r="J671">
        <v>0</v>
      </c>
      <c r="K671" s="89"/>
      <c r="L671" s="96" t="s">
        <v>3</v>
      </c>
      <c r="M671" s="115">
        <v>778</v>
      </c>
      <c r="N671" s="102" t="s">
        <v>3</v>
      </c>
      <c r="O671" s="84"/>
    </row>
    <row r="672" spans="1:15" hidden="1" x14ac:dyDescent="0.3">
      <c r="A672" s="20" t="s">
        <v>513</v>
      </c>
      <c r="B672" s="20">
        <v>3</v>
      </c>
      <c r="C672" s="82" t="str">
        <f t="shared" si="10"/>
        <v>Factor Model</v>
      </c>
      <c r="D672" s="20">
        <v>25</v>
      </c>
      <c r="E672" s="20">
        <v>0.15</v>
      </c>
      <c r="F672" s="89" t="s">
        <v>4</v>
      </c>
      <c r="G672" s="89" t="s">
        <v>511</v>
      </c>
      <c r="H672" s="95" t="s">
        <v>3</v>
      </c>
      <c r="I672" s="118" t="s">
        <v>511</v>
      </c>
      <c r="J672">
        <v>0</v>
      </c>
      <c r="K672" s="89"/>
      <c r="L672" s="96" t="s">
        <v>3</v>
      </c>
      <c r="M672" s="115">
        <v>778</v>
      </c>
      <c r="N672" s="102" t="s">
        <v>3</v>
      </c>
      <c r="O672" s="84"/>
    </row>
    <row r="673" spans="1:15" hidden="1" x14ac:dyDescent="0.3">
      <c r="A673" s="66" t="s">
        <v>513</v>
      </c>
      <c r="B673" s="66">
        <v>3</v>
      </c>
      <c r="C673" s="82" t="str">
        <f t="shared" si="10"/>
        <v>Factor Model</v>
      </c>
      <c r="D673" s="20">
        <v>25</v>
      </c>
      <c r="E673" s="20">
        <v>0.2</v>
      </c>
      <c r="F673" s="89" t="s">
        <v>4</v>
      </c>
      <c r="G673" s="89" t="s">
        <v>511</v>
      </c>
      <c r="H673" s="95" t="s">
        <v>3</v>
      </c>
      <c r="I673" s="118" t="s">
        <v>511</v>
      </c>
      <c r="J673">
        <v>0</v>
      </c>
      <c r="K673" s="89"/>
      <c r="L673" s="96" t="s">
        <v>3</v>
      </c>
      <c r="M673" s="115">
        <v>778</v>
      </c>
      <c r="N673" s="102" t="s">
        <v>3</v>
      </c>
      <c r="O673" s="84"/>
    </row>
    <row r="674" spans="1:15" hidden="1" x14ac:dyDescent="0.3">
      <c r="A674" s="20" t="s">
        <v>513</v>
      </c>
      <c r="B674" s="20">
        <v>3</v>
      </c>
      <c r="C674" s="82" t="str">
        <f t="shared" si="10"/>
        <v>Factor Model</v>
      </c>
      <c r="D674" s="20">
        <v>50</v>
      </c>
      <c r="E674" s="20">
        <v>0.05</v>
      </c>
      <c r="F674" s="89" t="s">
        <v>4</v>
      </c>
      <c r="G674" s="89">
        <v>954</v>
      </c>
      <c r="H674" s="95" t="s">
        <v>3</v>
      </c>
      <c r="I674" s="118">
        <v>6.5630300000000004</v>
      </c>
      <c r="J674">
        <v>0</v>
      </c>
      <c r="K674" s="89"/>
      <c r="L674" s="96">
        <v>0.22622107969151672</v>
      </c>
      <c r="M674" s="115">
        <v>778</v>
      </c>
      <c r="N674" s="102" t="s">
        <v>3</v>
      </c>
      <c r="O674" s="84"/>
    </row>
    <row r="675" spans="1:15" hidden="1" x14ac:dyDescent="0.3">
      <c r="A675" s="66" t="s">
        <v>513</v>
      </c>
      <c r="B675" s="66">
        <v>3</v>
      </c>
      <c r="C675" s="82" t="str">
        <f t="shared" si="10"/>
        <v>Factor Model</v>
      </c>
      <c r="D675" s="20">
        <v>50</v>
      </c>
      <c r="E675" s="20">
        <v>0.1</v>
      </c>
      <c r="F675" s="89" t="s">
        <v>4</v>
      </c>
      <c r="G675" s="89">
        <v>954</v>
      </c>
      <c r="H675" s="95" t="s">
        <v>3</v>
      </c>
      <c r="I675" s="118">
        <v>19.626799999999999</v>
      </c>
      <c r="J675">
        <v>0</v>
      </c>
      <c r="K675" s="89"/>
      <c r="L675" s="96">
        <v>0.22622107969151672</v>
      </c>
      <c r="M675" s="115">
        <v>778</v>
      </c>
      <c r="N675" s="102" t="s">
        <v>3</v>
      </c>
      <c r="O675" s="84"/>
    </row>
    <row r="676" spans="1:15" hidden="1" x14ac:dyDescent="0.3">
      <c r="A676" s="20" t="s">
        <v>513</v>
      </c>
      <c r="B676" s="20">
        <v>3</v>
      </c>
      <c r="C676" s="82" t="str">
        <f t="shared" si="10"/>
        <v>Factor Model</v>
      </c>
      <c r="D676" s="20">
        <v>50</v>
      </c>
      <c r="E676" s="20">
        <v>0.15</v>
      </c>
      <c r="F676" s="89" t="s">
        <v>4</v>
      </c>
      <c r="G676" s="89">
        <v>954</v>
      </c>
      <c r="H676" s="95" t="s">
        <v>3</v>
      </c>
      <c r="I676" s="118">
        <v>7.0541999999999998</v>
      </c>
      <c r="J676">
        <v>0</v>
      </c>
      <c r="K676" s="89"/>
      <c r="L676" s="96">
        <v>0.22622107969151672</v>
      </c>
      <c r="M676" s="115">
        <v>778</v>
      </c>
      <c r="N676" s="102" t="s">
        <v>3</v>
      </c>
      <c r="O676" s="84"/>
    </row>
    <row r="677" spans="1:15" hidden="1" x14ac:dyDescent="0.3">
      <c r="A677" s="66" t="s">
        <v>513</v>
      </c>
      <c r="B677" s="66">
        <v>3</v>
      </c>
      <c r="C677" s="82" t="str">
        <f t="shared" si="10"/>
        <v>Factor Model</v>
      </c>
      <c r="D677" s="20">
        <v>50</v>
      </c>
      <c r="E677" s="20">
        <v>0.2</v>
      </c>
      <c r="F677" s="89" t="s">
        <v>4</v>
      </c>
      <c r="G677" s="89">
        <v>954</v>
      </c>
      <c r="H677" s="95" t="s">
        <v>3</v>
      </c>
      <c r="I677" s="118">
        <v>5.7724799999999998</v>
      </c>
      <c r="J677">
        <v>0</v>
      </c>
      <c r="K677" s="89"/>
      <c r="L677" s="96">
        <v>0.22622107969151672</v>
      </c>
      <c r="M677" s="115">
        <v>778</v>
      </c>
      <c r="N677" s="102" t="s">
        <v>3</v>
      </c>
      <c r="O677" s="84"/>
    </row>
    <row r="678" spans="1:15" x14ac:dyDescent="0.3">
      <c r="A678" s="20" t="s">
        <v>527</v>
      </c>
      <c r="B678" s="20">
        <v>0</v>
      </c>
      <c r="C678" s="82" t="str">
        <f t="shared" si="10"/>
        <v>Deterministic</v>
      </c>
      <c r="D678" s="20">
        <v>0</v>
      </c>
      <c r="E678" s="20">
        <v>0.05</v>
      </c>
      <c r="F678" s="89" t="s">
        <v>0</v>
      </c>
      <c r="G678" s="89">
        <v>954</v>
      </c>
      <c r="H678" s="110">
        <v>0</v>
      </c>
      <c r="I678" s="118">
        <v>107.18</v>
      </c>
      <c r="J678">
        <v>0</v>
      </c>
      <c r="K678" s="100">
        <v>1</v>
      </c>
      <c r="L678" s="111">
        <v>0</v>
      </c>
      <c r="M678" s="115">
        <v>954</v>
      </c>
      <c r="N678" s="102">
        <v>954</v>
      </c>
      <c r="O678" s="84"/>
    </row>
    <row r="679" spans="1:15" x14ac:dyDescent="0.3">
      <c r="A679" s="20" t="s">
        <v>527</v>
      </c>
      <c r="B679" s="66">
        <v>0</v>
      </c>
      <c r="C679" s="82" t="str">
        <f t="shared" si="10"/>
        <v>Deterministic</v>
      </c>
      <c r="D679" s="20">
        <v>0</v>
      </c>
      <c r="E679" s="20">
        <v>0.1</v>
      </c>
      <c r="F679" s="89" t="s">
        <v>0</v>
      </c>
      <c r="G679" s="89">
        <v>954</v>
      </c>
      <c r="H679" s="110">
        <v>0</v>
      </c>
      <c r="I679" s="118">
        <v>66.645300000000006</v>
      </c>
      <c r="J679">
        <v>0</v>
      </c>
      <c r="K679" s="100">
        <v>1</v>
      </c>
      <c r="L679" s="111">
        <v>0</v>
      </c>
      <c r="M679" s="115">
        <v>954</v>
      </c>
      <c r="N679" s="102">
        <v>954</v>
      </c>
      <c r="O679" s="84"/>
    </row>
    <row r="680" spans="1:15" x14ac:dyDescent="0.3">
      <c r="A680" s="20" t="s">
        <v>527</v>
      </c>
      <c r="B680" s="20">
        <v>0</v>
      </c>
      <c r="C680" s="82" t="str">
        <f t="shared" si="10"/>
        <v>Deterministic</v>
      </c>
      <c r="D680" s="20">
        <v>0</v>
      </c>
      <c r="E680" s="20">
        <v>0.15</v>
      </c>
      <c r="F680" s="89" t="s">
        <v>1</v>
      </c>
      <c r="G680" s="89">
        <v>956</v>
      </c>
      <c r="H680" s="110">
        <v>2.0964360587002098E-3</v>
      </c>
      <c r="I680" s="118">
        <v>764.77599999999995</v>
      </c>
      <c r="J680">
        <v>0</v>
      </c>
      <c r="K680" s="100">
        <v>1</v>
      </c>
      <c r="L680" s="111">
        <v>2.0964360587001352E-3</v>
      </c>
      <c r="M680" s="115">
        <v>954</v>
      </c>
      <c r="N680" s="102">
        <v>954</v>
      </c>
      <c r="O680" s="84"/>
    </row>
    <row r="681" spans="1:15" x14ac:dyDescent="0.3">
      <c r="A681" s="20" t="s">
        <v>527</v>
      </c>
      <c r="B681" s="66">
        <v>0</v>
      </c>
      <c r="C681" s="82" t="str">
        <f t="shared" si="10"/>
        <v>Deterministic</v>
      </c>
      <c r="D681" s="20">
        <v>0</v>
      </c>
      <c r="E681" s="20">
        <v>0.2</v>
      </c>
      <c r="F681" s="89" t="s">
        <v>0</v>
      </c>
      <c r="G681" s="89">
        <v>960</v>
      </c>
      <c r="H681" s="110">
        <v>6.2893081761006293E-3</v>
      </c>
      <c r="I681" s="118">
        <v>40.677300000000002</v>
      </c>
      <c r="J681">
        <v>0</v>
      </c>
      <c r="K681" s="100">
        <v>1</v>
      </c>
      <c r="L681" s="111">
        <v>6.2893081761006275E-3</v>
      </c>
      <c r="M681" s="115">
        <v>954</v>
      </c>
      <c r="N681" s="102">
        <v>954</v>
      </c>
      <c r="O681" s="84"/>
    </row>
    <row r="682" spans="1:15" x14ac:dyDescent="0.3">
      <c r="A682" s="20" t="s">
        <v>527</v>
      </c>
      <c r="B682" s="20">
        <v>1</v>
      </c>
      <c r="C682" s="82" t="str">
        <f t="shared" si="10"/>
        <v>Cardinality-constrained</v>
      </c>
      <c r="D682" s="20">
        <v>5</v>
      </c>
      <c r="E682" s="20">
        <v>0.05</v>
      </c>
      <c r="F682" s="89" t="s">
        <v>0</v>
      </c>
      <c r="G682" s="89">
        <v>954</v>
      </c>
      <c r="H682" s="110">
        <v>0</v>
      </c>
      <c r="I682" s="118">
        <v>18.514800000000001</v>
      </c>
      <c r="J682">
        <v>0</v>
      </c>
      <c r="K682" s="100">
        <v>0.46400000000000002</v>
      </c>
      <c r="L682" s="111">
        <v>0</v>
      </c>
      <c r="M682" s="115">
        <v>954</v>
      </c>
      <c r="N682" s="102">
        <v>954</v>
      </c>
      <c r="O682" s="84"/>
    </row>
    <row r="683" spans="1:15" x14ac:dyDescent="0.3">
      <c r="A683" s="20" t="s">
        <v>527</v>
      </c>
      <c r="B683" s="66">
        <v>1</v>
      </c>
      <c r="C683" s="82" t="str">
        <f t="shared" si="10"/>
        <v>Cardinality-constrained</v>
      </c>
      <c r="D683" s="20">
        <v>5</v>
      </c>
      <c r="E683" s="20">
        <v>0.1</v>
      </c>
      <c r="F683" s="89" t="s">
        <v>0</v>
      </c>
      <c r="G683" s="89">
        <v>954</v>
      </c>
      <c r="H683" s="110">
        <v>0</v>
      </c>
      <c r="I683" s="118">
        <v>76.680599999999998</v>
      </c>
      <c r="J683">
        <v>0</v>
      </c>
      <c r="K683" s="100">
        <v>1</v>
      </c>
      <c r="L683" s="111">
        <v>0</v>
      </c>
      <c r="M683" s="115">
        <v>954</v>
      </c>
      <c r="N683" s="102">
        <v>954</v>
      </c>
      <c r="O683" s="84"/>
    </row>
    <row r="684" spans="1:15" x14ac:dyDescent="0.3">
      <c r="A684" s="20" t="s">
        <v>527</v>
      </c>
      <c r="B684" s="20">
        <v>1</v>
      </c>
      <c r="C684" s="82" t="str">
        <f t="shared" si="10"/>
        <v>Cardinality-constrained</v>
      </c>
      <c r="D684" s="20">
        <v>5</v>
      </c>
      <c r="E684" s="20">
        <v>0.15</v>
      </c>
      <c r="F684" s="89" t="s">
        <v>0</v>
      </c>
      <c r="G684" s="89">
        <v>956</v>
      </c>
      <c r="H684" s="110">
        <v>0</v>
      </c>
      <c r="I684" s="118">
        <v>21.3232</v>
      </c>
      <c r="J684">
        <v>0</v>
      </c>
      <c r="K684" s="100">
        <v>1</v>
      </c>
      <c r="L684" s="111">
        <v>2.0964360587001352E-3</v>
      </c>
      <c r="M684" s="115">
        <v>954</v>
      </c>
      <c r="N684" s="102">
        <v>956</v>
      </c>
      <c r="O684" s="84"/>
    </row>
    <row r="685" spans="1:15" x14ac:dyDescent="0.3">
      <c r="A685" s="20" t="s">
        <v>527</v>
      </c>
      <c r="B685" s="66">
        <v>1</v>
      </c>
      <c r="C685" s="82" t="str">
        <f t="shared" si="10"/>
        <v>Cardinality-constrained</v>
      </c>
      <c r="D685" s="20">
        <v>5</v>
      </c>
      <c r="E685" s="20">
        <v>0.2</v>
      </c>
      <c r="F685" s="89" t="s">
        <v>0</v>
      </c>
      <c r="G685" s="89">
        <v>960</v>
      </c>
      <c r="H685" s="110">
        <v>0</v>
      </c>
      <c r="I685" s="118">
        <v>182.11099999999999</v>
      </c>
      <c r="J685">
        <v>0</v>
      </c>
      <c r="K685" s="100">
        <v>1</v>
      </c>
      <c r="L685" s="111">
        <v>6.2893081761006275E-3</v>
      </c>
      <c r="M685" s="115">
        <v>954</v>
      </c>
      <c r="N685" s="102">
        <v>960</v>
      </c>
      <c r="O685" s="84"/>
    </row>
    <row r="686" spans="1:15" x14ac:dyDescent="0.3">
      <c r="A686" s="20" t="s">
        <v>527</v>
      </c>
      <c r="B686" s="20">
        <v>1</v>
      </c>
      <c r="C686" s="82" t="str">
        <f t="shared" si="10"/>
        <v>Cardinality-constrained</v>
      </c>
      <c r="D686" s="20">
        <v>10</v>
      </c>
      <c r="E686" s="20">
        <v>0.05</v>
      </c>
      <c r="F686" s="89" t="s">
        <v>0</v>
      </c>
      <c r="G686" s="89">
        <v>956</v>
      </c>
      <c r="H686" s="110">
        <v>2.0964360587002098E-3</v>
      </c>
      <c r="I686" s="118">
        <v>19.633900000000001</v>
      </c>
      <c r="J686">
        <v>0</v>
      </c>
      <c r="K686" s="100">
        <v>0.46400000000000002</v>
      </c>
      <c r="L686" s="111">
        <v>2.0964360587001352E-3</v>
      </c>
      <c r="M686" s="115">
        <v>954</v>
      </c>
      <c r="N686" s="102">
        <v>954</v>
      </c>
      <c r="O686" s="84"/>
    </row>
    <row r="687" spans="1:15" x14ac:dyDescent="0.3">
      <c r="A687" s="20" t="s">
        <v>527</v>
      </c>
      <c r="B687" s="66">
        <v>1</v>
      </c>
      <c r="C687" s="82" t="str">
        <f t="shared" si="10"/>
        <v>Cardinality-constrained</v>
      </c>
      <c r="D687" s="20">
        <v>10</v>
      </c>
      <c r="E687" s="20">
        <v>0.1</v>
      </c>
      <c r="F687" s="89" t="s">
        <v>0</v>
      </c>
      <c r="G687" s="89">
        <v>960</v>
      </c>
      <c r="H687" s="110">
        <v>6.2893081761006293E-3</v>
      </c>
      <c r="I687" s="118">
        <v>242.17599999999999</v>
      </c>
      <c r="J687">
        <v>0</v>
      </c>
      <c r="K687" s="100">
        <v>1</v>
      </c>
      <c r="L687" s="111">
        <v>6.2893081761006275E-3</v>
      </c>
      <c r="M687" s="115">
        <v>954</v>
      </c>
      <c r="N687" s="102">
        <v>954</v>
      </c>
      <c r="O687" s="84"/>
    </row>
    <row r="688" spans="1:15" x14ac:dyDescent="0.3">
      <c r="A688" s="20" t="s">
        <v>527</v>
      </c>
      <c r="B688" s="20">
        <v>1</v>
      </c>
      <c r="C688" s="82" t="str">
        <f t="shared" si="10"/>
        <v>Cardinality-constrained</v>
      </c>
      <c r="D688" s="20">
        <v>10</v>
      </c>
      <c r="E688" s="20">
        <v>0.15</v>
      </c>
      <c r="F688" s="89" t="s">
        <v>0</v>
      </c>
      <c r="G688" s="89">
        <v>965</v>
      </c>
      <c r="H688" s="110">
        <v>9.4142259414225944E-3</v>
      </c>
      <c r="I688" s="118">
        <v>173.822</v>
      </c>
      <c r="J688">
        <v>0</v>
      </c>
      <c r="K688" s="100">
        <v>1</v>
      </c>
      <c r="L688" s="111">
        <v>1.1530398322851187E-2</v>
      </c>
      <c r="M688" s="115">
        <v>954</v>
      </c>
      <c r="N688" s="102">
        <v>956</v>
      </c>
      <c r="O688" s="84"/>
    </row>
    <row r="689" spans="1:15" x14ac:dyDescent="0.3">
      <c r="A689" s="20" t="s">
        <v>527</v>
      </c>
      <c r="B689" s="66">
        <v>1</v>
      </c>
      <c r="C689" s="82" t="str">
        <f t="shared" si="10"/>
        <v>Cardinality-constrained</v>
      </c>
      <c r="D689" s="20">
        <v>10</v>
      </c>
      <c r="E689" s="20">
        <v>0.2</v>
      </c>
      <c r="F689" s="89" t="s">
        <v>0</v>
      </c>
      <c r="G689" s="89">
        <v>980</v>
      </c>
      <c r="H689" s="110">
        <v>2.0833333333333332E-2</v>
      </c>
      <c r="I689" s="118">
        <v>546.47400000000005</v>
      </c>
      <c r="J689">
        <v>0</v>
      </c>
      <c r="K689" s="100">
        <v>1</v>
      </c>
      <c r="L689" s="111">
        <v>2.7253668763102645E-2</v>
      </c>
      <c r="M689" s="115">
        <v>954</v>
      </c>
      <c r="N689" s="102">
        <v>960</v>
      </c>
      <c r="O689" s="84"/>
    </row>
    <row r="690" spans="1:15" x14ac:dyDescent="0.3">
      <c r="A690" s="20" t="s">
        <v>527</v>
      </c>
      <c r="B690" s="20">
        <v>1</v>
      </c>
      <c r="C690" s="82" t="str">
        <f t="shared" si="10"/>
        <v>Cardinality-constrained</v>
      </c>
      <c r="D690" s="20">
        <v>25</v>
      </c>
      <c r="E690" s="20">
        <v>0.05</v>
      </c>
      <c r="F690" s="89" t="s">
        <v>0</v>
      </c>
      <c r="G690" s="89">
        <v>962</v>
      </c>
      <c r="H690" s="110">
        <v>6.2761506276150627E-3</v>
      </c>
      <c r="I690" s="118">
        <v>123.40300000000001</v>
      </c>
      <c r="J690">
        <v>0</v>
      </c>
      <c r="K690" s="100">
        <v>0.46400000000000002</v>
      </c>
      <c r="L690" s="111">
        <v>8.3857442348007627E-3</v>
      </c>
      <c r="M690" s="115">
        <v>954</v>
      </c>
      <c r="N690" s="102">
        <v>956</v>
      </c>
      <c r="O690" s="84"/>
    </row>
    <row r="691" spans="1:15" x14ac:dyDescent="0.3">
      <c r="A691" s="20" t="s">
        <v>527</v>
      </c>
      <c r="B691" s="66">
        <v>1</v>
      </c>
      <c r="C691" s="82" t="str">
        <f t="shared" si="10"/>
        <v>Cardinality-constrained</v>
      </c>
      <c r="D691" s="20">
        <v>25</v>
      </c>
      <c r="E691" s="20">
        <v>0.1</v>
      </c>
      <c r="F691" s="89" t="s">
        <v>0</v>
      </c>
      <c r="G691" s="89">
        <v>965</v>
      </c>
      <c r="H691" s="110">
        <v>5.208333333333333E-3</v>
      </c>
      <c r="I691" s="118">
        <v>122.569</v>
      </c>
      <c r="J691">
        <v>0</v>
      </c>
      <c r="K691" s="100">
        <v>0.95499999999999996</v>
      </c>
      <c r="L691" s="111">
        <v>1.1530398322851187E-2</v>
      </c>
      <c r="M691" s="115">
        <v>954</v>
      </c>
      <c r="N691" s="102">
        <v>960</v>
      </c>
      <c r="O691" s="84"/>
    </row>
    <row r="692" spans="1:15" x14ac:dyDescent="0.3">
      <c r="A692" s="20" t="s">
        <v>527</v>
      </c>
      <c r="B692" s="20">
        <v>1</v>
      </c>
      <c r="C692" s="82" t="str">
        <f t="shared" si="10"/>
        <v>Cardinality-constrained</v>
      </c>
      <c r="D692" s="20">
        <v>25</v>
      </c>
      <c r="E692" s="20">
        <v>0.15</v>
      </c>
      <c r="F692" s="89" t="s">
        <v>0</v>
      </c>
      <c r="G692" s="89">
        <v>1021</v>
      </c>
      <c r="H692" s="110">
        <v>5.8031088082901555E-2</v>
      </c>
      <c r="I692" s="118">
        <v>1804.61</v>
      </c>
      <c r="J692">
        <v>0</v>
      </c>
      <c r="K692" s="100">
        <v>0.72399999999999998</v>
      </c>
      <c r="L692" s="111">
        <v>7.023060796645697E-2</v>
      </c>
      <c r="M692" s="115">
        <v>954</v>
      </c>
      <c r="N692" s="102">
        <v>965</v>
      </c>
      <c r="O692" s="84"/>
    </row>
    <row r="693" spans="1:15" x14ac:dyDescent="0.3">
      <c r="A693" s="20" t="s">
        <v>527</v>
      </c>
      <c r="B693" s="66">
        <v>1</v>
      </c>
      <c r="C693" s="82" t="str">
        <f t="shared" si="10"/>
        <v>Cardinality-constrained</v>
      </c>
      <c r="D693" s="20">
        <v>25</v>
      </c>
      <c r="E693" s="20">
        <v>0.2</v>
      </c>
      <c r="F693" s="89" t="s">
        <v>0</v>
      </c>
      <c r="G693" s="89" t="s">
        <v>46</v>
      </c>
      <c r="H693" s="110" t="s">
        <v>3</v>
      </c>
      <c r="I693" s="118">
        <v>60.0244</v>
      </c>
      <c r="J693">
        <v>0</v>
      </c>
      <c r="K693" s="100">
        <v>0.97399999999999998</v>
      </c>
      <c r="L693" s="111" t="s">
        <v>3</v>
      </c>
      <c r="M693" s="115">
        <v>954</v>
      </c>
      <c r="N693" s="102">
        <v>980</v>
      </c>
      <c r="O693" s="84"/>
    </row>
    <row r="694" spans="1:15" x14ac:dyDescent="0.3">
      <c r="A694" s="20" t="s">
        <v>527</v>
      </c>
      <c r="B694" s="20">
        <v>1</v>
      </c>
      <c r="C694" s="82" t="str">
        <f t="shared" si="10"/>
        <v>Cardinality-constrained</v>
      </c>
      <c r="D694" s="20">
        <v>50</v>
      </c>
      <c r="E694" s="20">
        <v>0.05</v>
      </c>
      <c r="F694" s="89" t="s">
        <v>0</v>
      </c>
      <c r="G694" s="89">
        <v>954</v>
      </c>
      <c r="H694" s="110">
        <v>-6.2500000000000003E-3</v>
      </c>
      <c r="I694" s="118">
        <v>292.35199999999998</v>
      </c>
      <c r="J694">
        <v>0</v>
      </c>
      <c r="K694" s="100">
        <v>1.7000000000000001E-2</v>
      </c>
      <c r="L694" s="111">
        <v>0</v>
      </c>
      <c r="M694" s="115">
        <v>954</v>
      </c>
      <c r="N694" s="102">
        <v>960</v>
      </c>
      <c r="O694" s="84"/>
    </row>
    <row r="695" spans="1:15" x14ac:dyDescent="0.3">
      <c r="A695" s="20" t="s">
        <v>527</v>
      </c>
      <c r="B695" s="66">
        <v>1</v>
      </c>
      <c r="C695" s="82" t="str">
        <f t="shared" si="10"/>
        <v>Cardinality-constrained</v>
      </c>
      <c r="D695" s="20">
        <v>50</v>
      </c>
      <c r="E695" s="20">
        <v>0.1</v>
      </c>
      <c r="F695" s="89" t="s">
        <v>0</v>
      </c>
      <c r="G695" s="89">
        <v>954</v>
      </c>
      <c r="H695" s="110">
        <v>-1.1398963730569948E-2</v>
      </c>
      <c r="I695" s="118">
        <v>79.689800000000005</v>
      </c>
      <c r="J695">
        <v>0</v>
      </c>
      <c r="K695" s="100">
        <v>0</v>
      </c>
      <c r="L695" s="111">
        <v>0</v>
      </c>
      <c r="M695" s="115">
        <v>954</v>
      </c>
      <c r="N695" s="102">
        <v>965</v>
      </c>
      <c r="O695" s="84"/>
    </row>
    <row r="696" spans="1:15" x14ac:dyDescent="0.3">
      <c r="A696" s="20" t="s">
        <v>527</v>
      </c>
      <c r="B696" s="20">
        <v>1</v>
      </c>
      <c r="C696" s="82" t="str">
        <f t="shared" si="10"/>
        <v>Cardinality-constrained</v>
      </c>
      <c r="D696" s="20">
        <v>50</v>
      </c>
      <c r="E696" s="20">
        <v>0.15</v>
      </c>
      <c r="F696" s="89" t="s">
        <v>0</v>
      </c>
      <c r="G696" s="89">
        <v>960</v>
      </c>
      <c r="H696" s="110">
        <v>-3.8076152304609222E-2</v>
      </c>
      <c r="I696" s="118">
        <v>567.85299999999995</v>
      </c>
      <c r="J696">
        <v>0</v>
      </c>
      <c r="K696" s="100">
        <v>2.9000000000000001E-2</v>
      </c>
      <c r="L696" s="111">
        <v>6.2893081761006275E-3</v>
      </c>
      <c r="M696" s="115">
        <v>954</v>
      </c>
      <c r="N696" s="102">
        <v>998</v>
      </c>
      <c r="O696" s="84"/>
    </row>
    <row r="697" spans="1:15" x14ac:dyDescent="0.3">
      <c r="A697" s="20" t="s">
        <v>527</v>
      </c>
      <c r="B697" s="66">
        <v>1</v>
      </c>
      <c r="C697" s="82" t="str">
        <f t="shared" si="10"/>
        <v>Cardinality-constrained</v>
      </c>
      <c r="D697" s="20">
        <v>50</v>
      </c>
      <c r="E697" s="20">
        <v>0.2</v>
      </c>
      <c r="F697" s="89" t="s">
        <v>2</v>
      </c>
      <c r="G697" s="89">
        <v>960</v>
      </c>
      <c r="H697" s="110" t="s">
        <v>3</v>
      </c>
      <c r="I697" s="118">
        <v>270.93099999999998</v>
      </c>
      <c r="J697">
        <v>0</v>
      </c>
      <c r="K697" s="89"/>
      <c r="L697" s="111">
        <v>6.2893081761006275E-3</v>
      </c>
      <c r="M697" s="115">
        <v>954</v>
      </c>
      <c r="N697" s="102" t="s">
        <v>3</v>
      </c>
      <c r="O697" s="84"/>
    </row>
    <row r="698" spans="1:15" x14ac:dyDescent="0.3">
      <c r="A698" s="20" t="s">
        <v>527</v>
      </c>
      <c r="B698" s="20">
        <v>2</v>
      </c>
      <c r="C698" s="82" t="str">
        <f t="shared" si="10"/>
        <v>Knapsack</v>
      </c>
      <c r="D698" s="20">
        <v>5</v>
      </c>
      <c r="E698" s="20">
        <v>0.05</v>
      </c>
      <c r="F698" s="89" t="s">
        <v>0</v>
      </c>
      <c r="G698" s="89">
        <v>954</v>
      </c>
      <c r="H698" s="110">
        <v>0</v>
      </c>
      <c r="I698" s="118">
        <v>44.716000000000001</v>
      </c>
      <c r="J698">
        <v>0</v>
      </c>
      <c r="K698" s="100">
        <v>0.46400000000000002</v>
      </c>
      <c r="L698" s="111">
        <v>0</v>
      </c>
      <c r="M698" s="115">
        <v>954</v>
      </c>
      <c r="N698" s="102">
        <v>954</v>
      </c>
      <c r="O698" s="84"/>
    </row>
    <row r="699" spans="1:15" x14ac:dyDescent="0.3">
      <c r="A699" s="20" t="s">
        <v>527</v>
      </c>
      <c r="B699" s="66">
        <v>2</v>
      </c>
      <c r="C699" s="82" t="str">
        <f t="shared" si="10"/>
        <v>Knapsack</v>
      </c>
      <c r="D699" s="20">
        <v>5</v>
      </c>
      <c r="E699" s="20">
        <v>0.1</v>
      </c>
      <c r="F699" s="89" t="s">
        <v>0</v>
      </c>
      <c r="G699" s="89">
        <v>960</v>
      </c>
      <c r="H699" s="110">
        <v>6.2893081761006293E-3</v>
      </c>
      <c r="I699" s="118">
        <v>91.105099999999993</v>
      </c>
      <c r="J699">
        <v>0</v>
      </c>
      <c r="K699" s="100">
        <v>1</v>
      </c>
      <c r="L699" s="111">
        <v>6.2893081761006275E-3</v>
      </c>
      <c r="M699" s="115">
        <v>954</v>
      </c>
      <c r="N699" s="102">
        <v>954</v>
      </c>
      <c r="O699" s="84"/>
    </row>
    <row r="700" spans="1:15" x14ac:dyDescent="0.3">
      <c r="A700" s="20" t="s">
        <v>527</v>
      </c>
      <c r="B700" s="20">
        <v>2</v>
      </c>
      <c r="C700" s="82" t="str">
        <f t="shared" si="10"/>
        <v>Knapsack</v>
      </c>
      <c r="D700" s="20">
        <v>5</v>
      </c>
      <c r="E700" s="20">
        <v>0.15</v>
      </c>
      <c r="F700" s="89" t="s">
        <v>0</v>
      </c>
      <c r="G700" s="89">
        <v>962</v>
      </c>
      <c r="H700" s="110">
        <v>2.0833333333333333E-3</v>
      </c>
      <c r="I700" s="118">
        <v>1507.2</v>
      </c>
      <c r="J700">
        <v>0</v>
      </c>
      <c r="K700" s="100">
        <v>1</v>
      </c>
      <c r="L700" s="111">
        <v>8.3857442348007627E-3</v>
      </c>
      <c r="M700" s="115">
        <v>954</v>
      </c>
      <c r="N700" s="102">
        <v>960</v>
      </c>
      <c r="O700" s="84"/>
    </row>
    <row r="701" spans="1:15" x14ac:dyDescent="0.3">
      <c r="A701" s="20" t="s">
        <v>527</v>
      </c>
      <c r="B701" s="66">
        <v>2</v>
      </c>
      <c r="C701" s="82" t="str">
        <f t="shared" si="10"/>
        <v>Knapsack</v>
      </c>
      <c r="D701" s="20">
        <v>5</v>
      </c>
      <c r="E701" s="20">
        <v>0.2</v>
      </c>
      <c r="F701" s="89" t="s">
        <v>0</v>
      </c>
      <c r="G701" s="89">
        <v>978</v>
      </c>
      <c r="H701" s="110">
        <v>1.8749999999999999E-2</v>
      </c>
      <c r="I701" s="118">
        <v>1238.97</v>
      </c>
      <c r="J701">
        <v>0</v>
      </c>
      <c r="K701" s="100">
        <v>1</v>
      </c>
      <c r="L701" s="111">
        <v>2.515723270440251E-2</v>
      </c>
      <c r="M701" s="115">
        <v>954</v>
      </c>
      <c r="N701" s="102">
        <v>960</v>
      </c>
      <c r="O701" s="84"/>
    </row>
    <row r="702" spans="1:15" x14ac:dyDescent="0.3">
      <c r="A702" s="20" t="s">
        <v>527</v>
      </c>
      <c r="B702" s="20">
        <v>2</v>
      </c>
      <c r="C702" s="82" t="str">
        <f t="shared" si="10"/>
        <v>Knapsack</v>
      </c>
      <c r="D702" s="20">
        <v>10</v>
      </c>
      <c r="E702" s="20">
        <v>0.05</v>
      </c>
      <c r="F702" s="89" t="s">
        <v>0</v>
      </c>
      <c r="G702" s="89">
        <v>960</v>
      </c>
      <c r="H702" s="110">
        <v>6.2893081761006293E-3</v>
      </c>
      <c r="I702" s="118">
        <v>382.02</v>
      </c>
      <c r="J702">
        <v>0</v>
      </c>
      <c r="K702" s="100">
        <v>0.46400000000000002</v>
      </c>
      <c r="L702" s="111">
        <v>6.2893081761006275E-3</v>
      </c>
      <c r="M702" s="115">
        <v>954</v>
      </c>
      <c r="N702" s="102">
        <v>954</v>
      </c>
      <c r="O702" s="84"/>
    </row>
    <row r="703" spans="1:15" x14ac:dyDescent="0.3">
      <c r="A703" s="20" t="s">
        <v>527</v>
      </c>
      <c r="B703" s="66">
        <v>2</v>
      </c>
      <c r="C703" s="82" t="str">
        <f t="shared" si="10"/>
        <v>Knapsack</v>
      </c>
      <c r="D703" s="20">
        <v>10</v>
      </c>
      <c r="E703" s="20">
        <v>0.1</v>
      </c>
      <c r="F703" s="89" t="s">
        <v>0</v>
      </c>
      <c r="G703" s="89">
        <v>977</v>
      </c>
      <c r="H703" s="110">
        <v>1.7708333333333333E-2</v>
      </c>
      <c r="I703" s="118">
        <v>1791.95</v>
      </c>
      <c r="J703">
        <v>0</v>
      </c>
      <c r="K703" s="100">
        <v>0.99</v>
      </c>
      <c r="L703" s="111">
        <v>2.4109014675052443E-2</v>
      </c>
      <c r="M703" s="115">
        <v>954</v>
      </c>
      <c r="N703" s="102">
        <v>960</v>
      </c>
      <c r="O703" s="84"/>
    </row>
    <row r="704" spans="1:15" x14ac:dyDescent="0.3">
      <c r="A704" s="20" t="s">
        <v>527</v>
      </c>
      <c r="B704" s="20">
        <v>2</v>
      </c>
      <c r="C704" s="82" t="str">
        <f t="shared" si="10"/>
        <v>Knapsack</v>
      </c>
      <c r="D704" s="20">
        <v>10</v>
      </c>
      <c r="E704" s="20">
        <v>0.15</v>
      </c>
      <c r="F704" s="89" t="s">
        <v>0</v>
      </c>
      <c r="G704" s="89">
        <v>1135</v>
      </c>
      <c r="H704" s="110">
        <v>0.17983367983367984</v>
      </c>
      <c r="I704" s="118">
        <v>1815.92</v>
      </c>
      <c r="J704">
        <v>0</v>
      </c>
      <c r="K704" s="100">
        <v>1</v>
      </c>
      <c r="L704" s="111">
        <v>0.18972746331236889</v>
      </c>
      <c r="M704" s="115">
        <v>954</v>
      </c>
      <c r="N704" s="102">
        <v>962</v>
      </c>
      <c r="O704" s="84"/>
    </row>
    <row r="705" spans="1:15" x14ac:dyDescent="0.3">
      <c r="A705" s="20" t="s">
        <v>527</v>
      </c>
      <c r="B705" s="66">
        <v>2</v>
      </c>
      <c r="C705" s="82" t="str">
        <f t="shared" si="10"/>
        <v>Knapsack</v>
      </c>
      <c r="D705" s="20">
        <v>10</v>
      </c>
      <c r="E705" s="20">
        <v>0.2</v>
      </c>
      <c r="F705" s="89" t="s">
        <v>0</v>
      </c>
      <c r="G705" s="89" t="s">
        <v>46</v>
      </c>
      <c r="H705" s="110" t="s">
        <v>3</v>
      </c>
      <c r="I705" s="118">
        <v>60.0364</v>
      </c>
      <c r="J705">
        <v>0</v>
      </c>
      <c r="K705" s="100">
        <v>1</v>
      </c>
      <c r="L705" s="111" t="s">
        <v>3</v>
      </c>
      <c r="M705" s="115">
        <v>954</v>
      </c>
      <c r="N705" s="102">
        <v>975</v>
      </c>
      <c r="O705" s="84"/>
    </row>
    <row r="706" spans="1:15" x14ac:dyDescent="0.3">
      <c r="A706" s="20" t="s">
        <v>527</v>
      </c>
      <c r="B706" s="20">
        <v>2</v>
      </c>
      <c r="C706" s="82" t="str">
        <f t="shared" ref="C706:C769" si="11">IF(B706=0,"Deterministic",IF(B706=1,"Cardinality-constrained",IF(B706=2,"Knapsack","Factor Model")))</f>
        <v>Knapsack</v>
      </c>
      <c r="D706" s="20">
        <v>25</v>
      </c>
      <c r="E706" s="20">
        <v>0.05</v>
      </c>
      <c r="F706" s="89" t="s">
        <v>0</v>
      </c>
      <c r="G706" s="89">
        <v>960</v>
      </c>
      <c r="H706" s="110">
        <v>0</v>
      </c>
      <c r="I706" s="118">
        <v>58.221800000000002</v>
      </c>
      <c r="J706">
        <v>0</v>
      </c>
      <c r="K706" s="100">
        <v>1.7000000000000001E-2</v>
      </c>
      <c r="L706" s="111">
        <v>6.2893081761006275E-3</v>
      </c>
      <c r="M706" s="115">
        <v>954</v>
      </c>
      <c r="N706" s="102">
        <v>960</v>
      </c>
      <c r="O706" s="84"/>
    </row>
    <row r="707" spans="1:15" x14ac:dyDescent="0.3">
      <c r="A707" s="20" t="s">
        <v>527</v>
      </c>
      <c r="B707" s="66">
        <v>2</v>
      </c>
      <c r="C707" s="82" t="str">
        <f t="shared" si="11"/>
        <v>Knapsack</v>
      </c>
      <c r="D707" s="20">
        <v>25</v>
      </c>
      <c r="E707" s="20">
        <v>0.1</v>
      </c>
      <c r="F707" s="89" t="s">
        <v>0</v>
      </c>
      <c r="G707" s="89">
        <v>986</v>
      </c>
      <c r="H707" s="110">
        <v>9.2118730808597744E-3</v>
      </c>
      <c r="I707" s="118">
        <v>1617.45</v>
      </c>
      <c r="J707">
        <v>0</v>
      </c>
      <c r="K707" s="100">
        <v>0</v>
      </c>
      <c r="L707" s="111">
        <v>3.3542976939203273E-2</v>
      </c>
      <c r="M707" s="115">
        <v>954</v>
      </c>
      <c r="N707" s="102">
        <v>977</v>
      </c>
      <c r="O707" s="84"/>
    </row>
    <row r="708" spans="1:15" x14ac:dyDescent="0.3">
      <c r="A708" s="20" t="s">
        <v>527</v>
      </c>
      <c r="B708" s="20">
        <v>2</v>
      </c>
      <c r="C708" s="82" t="str">
        <f t="shared" si="11"/>
        <v>Knapsack</v>
      </c>
      <c r="D708" s="20">
        <v>25</v>
      </c>
      <c r="E708" s="20">
        <v>0.15</v>
      </c>
      <c r="F708" s="89" t="s">
        <v>1</v>
      </c>
      <c r="G708" s="89" t="s">
        <v>46</v>
      </c>
      <c r="H708" s="110" t="s">
        <v>3</v>
      </c>
      <c r="I708" s="118">
        <v>60.024700000000003</v>
      </c>
      <c r="J708">
        <v>0</v>
      </c>
      <c r="K708" s="100">
        <v>0.41299999999999998</v>
      </c>
      <c r="L708" s="111" t="s">
        <v>3</v>
      </c>
      <c r="M708" s="115">
        <v>954</v>
      </c>
      <c r="N708" s="102">
        <v>1001</v>
      </c>
      <c r="O708" s="84"/>
    </row>
    <row r="709" spans="1:15" x14ac:dyDescent="0.3">
      <c r="A709" s="20" t="s">
        <v>527</v>
      </c>
      <c r="B709" s="66">
        <v>2</v>
      </c>
      <c r="C709" s="82" t="str">
        <f t="shared" si="11"/>
        <v>Knapsack</v>
      </c>
      <c r="D709" s="20">
        <v>25</v>
      </c>
      <c r="E709" s="20">
        <v>0.2</v>
      </c>
      <c r="F709" s="89" t="s">
        <v>2</v>
      </c>
      <c r="G709" s="89" t="s">
        <v>46</v>
      </c>
      <c r="H709" s="110" t="s">
        <v>3</v>
      </c>
      <c r="I709" s="118">
        <v>60.027500000000003</v>
      </c>
      <c r="J709">
        <v>0</v>
      </c>
      <c r="K709" s="89"/>
      <c r="L709" s="111" t="s">
        <v>3</v>
      </c>
      <c r="M709" s="115">
        <v>954</v>
      </c>
      <c r="N709" s="102" t="s">
        <v>3</v>
      </c>
      <c r="O709" s="84"/>
    </row>
    <row r="710" spans="1:15" x14ac:dyDescent="0.3">
      <c r="A710" s="20" t="s">
        <v>527</v>
      </c>
      <c r="B710" s="20">
        <v>2</v>
      </c>
      <c r="C710" s="82" t="str">
        <f t="shared" si="11"/>
        <v>Knapsack</v>
      </c>
      <c r="D710" s="20">
        <v>50</v>
      </c>
      <c r="E710" s="20">
        <v>0.05</v>
      </c>
      <c r="F710" s="89" t="s">
        <v>0</v>
      </c>
      <c r="G710" s="89">
        <v>986</v>
      </c>
      <c r="H710" s="110">
        <v>2.7083333333333334E-2</v>
      </c>
      <c r="I710" s="118">
        <v>49.572899999999997</v>
      </c>
      <c r="J710">
        <v>0</v>
      </c>
      <c r="K710" s="100">
        <v>0</v>
      </c>
      <c r="L710" s="111">
        <v>3.3542976939203273E-2</v>
      </c>
      <c r="M710" s="115">
        <v>954</v>
      </c>
      <c r="N710" s="102">
        <v>960</v>
      </c>
      <c r="O710" s="84"/>
    </row>
    <row r="711" spans="1:15" x14ac:dyDescent="0.3">
      <c r="A711" s="20" t="s">
        <v>527</v>
      </c>
      <c r="B711" s="66">
        <v>2</v>
      </c>
      <c r="C711" s="82" t="str">
        <f t="shared" si="11"/>
        <v>Knapsack</v>
      </c>
      <c r="D711" s="20">
        <v>50</v>
      </c>
      <c r="E711" s="20">
        <v>0.1</v>
      </c>
      <c r="F711" s="89" t="s">
        <v>0</v>
      </c>
      <c r="G711" s="89" t="s">
        <v>511</v>
      </c>
      <c r="H711" s="110" t="s">
        <v>3</v>
      </c>
      <c r="I711" s="118" t="s">
        <v>511</v>
      </c>
      <c r="J711">
        <v>0</v>
      </c>
      <c r="K711" s="100">
        <v>0</v>
      </c>
      <c r="L711" s="111" t="s">
        <v>3</v>
      </c>
      <c r="M711" s="115">
        <v>954</v>
      </c>
      <c r="N711" s="102">
        <v>986</v>
      </c>
      <c r="O711" s="84"/>
    </row>
    <row r="712" spans="1:15" x14ac:dyDescent="0.3">
      <c r="A712" s="20" t="s">
        <v>527</v>
      </c>
      <c r="B712" s="20">
        <v>2</v>
      </c>
      <c r="C712" s="82" t="str">
        <f t="shared" si="11"/>
        <v>Knapsack</v>
      </c>
      <c r="D712" s="20">
        <v>50</v>
      </c>
      <c r="E712" s="20">
        <v>0.15</v>
      </c>
      <c r="F712" s="89" t="s">
        <v>2</v>
      </c>
      <c r="G712" s="89" t="s">
        <v>511</v>
      </c>
      <c r="H712" s="110" t="s">
        <v>3</v>
      </c>
      <c r="I712" s="118" t="s">
        <v>511</v>
      </c>
      <c r="J712">
        <v>0</v>
      </c>
      <c r="K712" s="89"/>
      <c r="L712" s="111" t="s">
        <v>3</v>
      </c>
      <c r="M712" s="115">
        <v>954</v>
      </c>
      <c r="N712" s="102" t="s">
        <v>3</v>
      </c>
      <c r="O712" s="84"/>
    </row>
    <row r="713" spans="1:15" x14ac:dyDescent="0.3">
      <c r="A713" s="20" t="s">
        <v>527</v>
      </c>
      <c r="B713" s="66">
        <v>2</v>
      </c>
      <c r="C713" s="82" t="str">
        <f t="shared" si="11"/>
        <v>Knapsack</v>
      </c>
      <c r="D713" s="20">
        <v>50</v>
      </c>
      <c r="E713" s="20">
        <v>0.2</v>
      </c>
      <c r="F713" s="89" t="s">
        <v>2</v>
      </c>
      <c r="G713" s="89" t="s">
        <v>511</v>
      </c>
      <c r="H713" s="110" t="s">
        <v>3</v>
      </c>
      <c r="I713" s="118" t="s">
        <v>511</v>
      </c>
      <c r="J713">
        <v>0</v>
      </c>
      <c r="K713" s="89"/>
      <c r="L713" s="111" t="s">
        <v>3</v>
      </c>
      <c r="M713" s="115">
        <v>954</v>
      </c>
      <c r="N713" s="102" t="s">
        <v>3</v>
      </c>
      <c r="O713" s="84"/>
    </row>
    <row r="714" spans="1:15" hidden="1" x14ac:dyDescent="0.3">
      <c r="A714" s="20" t="s">
        <v>527</v>
      </c>
      <c r="B714" s="20">
        <v>3</v>
      </c>
      <c r="C714" s="82" t="str">
        <f t="shared" si="11"/>
        <v>Factor Model</v>
      </c>
      <c r="D714" s="20">
        <v>0</v>
      </c>
      <c r="E714" s="20">
        <v>0.05</v>
      </c>
      <c r="F714" s="89" t="s">
        <v>0</v>
      </c>
      <c r="G714" s="89">
        <v>986</v>
      </c>
      <c r="H714" s="95">
        <v>0</v>
      </c>
      <c r="I714" s="118">
        <v>762.40300000000002</v>
      </c>
      <c r="J714">
        <v>0</v>
      </c>
      <c r="K714" s="100">
        <v>0</v>
      </c>
      <c r="L714" s="96">
        <v>3.3542976939203273E-2</v>
      </c>
      <c r="M714" s="115">
        <v>954</v>
      </c>
      <c r="N714" s="102">
        <v>986</v>
      </c>
      <c r="O714" s="84"/>
    </row>
    <row r="715" spans="1:15" hidden="1" x14ac:dyDescent="0.3">
      <c r="A715" s="66" t="s">
        <v>527</v>
      </c>
      <c r="B715" s="66">
        <v>3</v>
      </c>
      <c r="C715" s="82" t="str">
        <f t="shared" si="11"/>
        <v>Factor Model</v>
      </c>
      <c r="D715" s="20">
        <v>0</v>
      </c>
      <c r="E715" s="20">
        <v>0.1</v>
      </c>
      <c r="F715" s="89" t="s">
        <v>4</v>
      </c>
      <c r="G715" s="89" t="s">
        <v>511</v>
      </c>
      <c r="H715" s="95" t="s">
        <v>3</v>
      </c>
      <c r="I715" s="118" t="s">
        <v>511</v>
      </c>
      <c r="J715">
        <v>0</v>
      </c>
      <c r="K715" s="89"/>
      <c r="L715" s="96" t="s">
        <v>3</v>
      </c>
      <c r="M715" s="115">
        <v>954</v>
      </c>
      <c r="N715" s="102" t="s">
        <v>3</v>
      </c>
      <c r="O715" s="84"/>
    </row>
    <row r="716" spans="1:15" hidden="1" x14ac:dyDescent="0.3">
      <c r="A716" s="20" t="s">
        <v>527</v>
      </c>
      <c r="B716" s="20">
        <v>3</v>
      </c>
      <c r="C716" s="82" t="str">
        <f t="shared" si="11"/>
        <v>Factor Model</v>
      </c>
      <c r="D716" s="20">
        <v>0</v>
      </c>
      <c r="E716" s="20">
        <v>0.15</v>
      </c>
      <c r="F716" s="89" t="s">
        <v>4</v>
      </c>
      <c r="G716" s="89" t="s">
        <v>511</v>
      </c>
      <c r="H716" s="95" t="s">
        <v>3</v>
      </c>
      <c r="I716" s="118" t="s">
        <v>511</v>
      </c>
      <c r="J716">
        <v>0</v>
      </c>
      <c r="K716" s="89"/>
      <c r="L716" s="96" t="s">
        <v>3</v>
      </c>
      <c r="M716" s="115">
        <v>954</v>
      </c>
      <c r="N716" s="102" t="s">
        <v>3</v>
      </c>
      <c r="O716" s="84"/>
    </row>
    <row r="717" spans="1:15" hidden="1" x14ac:dyDescent="0.3">
      <c r="A717" s="66" t="s">
        <v>527</v>
      </c>
      <c r="B717" s="66">
        <v>3</v>
      </c>
      <c r="C717" s="82" t="str">
        <f t="shared" si="11"/>
        <v>Factor Model</v>
      </c>
      <c r="D717" s="20">
        <v>0</v>
      </c>
      <c r="E717" s="20">
        <v>0.2</v>
      </c>
      <c r="F717" s="89" t="s">
        <v>4</v>
      </c>
      <c r="G717" s="89" t="s">
        <v>511</v>
      </c>
      <c r="H717" s="95" t="s">
        <v>3</v>
      </c>
      <c r="I717" s="118" t="s">
        <v>511</v>
      </c>
      <c r="J717">
        <v>0</v>
      </c>
      <c r="K717" s="89"/>
      <c r="L717" s="96" t="s">
        <v>3</v>
      </c>
      <c r="M717" s="115">
        <v>954</v>
      </c>
      <c r="N717" s="102" t="s">
        <v>3</v>
      </c>
      <c r="O717" s="84"/>
    </row>
    <row r="718" spans="1:15" hidden="1" x14ac:dyDescent="0.3">
      <c r="A718" s="20" t="s">
        <v>527</v>
      </c>
      <c r="B718" s="20">
        <v>3</v>
      </c>
      <c r="C718" s="82" t="str">
        <f t="shared" si="11"/>
        <v>Factor Model</v>
      </c>
      <c r="D718" s="20">
        <v>10</v>
      </c>
      <c r="E718" s="20">
        <v>0.05</v>
      </c>
      <c r="F718" s="89" t="s">
        <v>0</v>
      </c>
      <c r="G718" s="89">
        <v>986</v>
      </c>
      <c r="H718" s="95">
        <v>0</v>
      </c>
      <c r="I718" s="118">
        <v>466.17500000000001</v>
      </c>
      <c r="J718">
        <v>0</v>
      </c>
      <c r="K718" s="100">
        <v>0</v>
      </c>
      <c r="L718" s="96">
        <v>3.3542976939203273E-2</v>
      </c>
      <c r="M718" s="115">
        <v>954</v>
      </c>
      <c r="N718" s="102">
        <v>986</v>
      </c>
      <c r="O718" s="84"/>
    </row>
    <row r="719" spans="1:15" hidden="1" x14ac:dyDescent="0.3">
      <c r="A719" s="66" t="s">
        <v>527</v>
      </c>
      <c r="B719" s="66">
        <v>3</v>
      </c>
      <c r="C719" s="82" t="str">
        <f t="shared" si="11"/>
        <v>Factor Model</v>
      </c>
      <c r="D719" s="20">
        <v>10</v>
      </c>
      <c r="E719" s="20">
        <v>0.1</v>
      </c>
      <c r="F719" s="89" t="s">
        <v>4</v>
      </c>
      <c r="G719" s="89" t="s">
        <v>511</v>
      </c>
      <c r="H719" s="95" t="s">
        <v>3</v>
      </c>
      <c r="I719" s="118" t="s">
        <v>511</v>
      </c>
      <c r="J719">
        <v>0</v>
      </c>
      <c r="K719" s="89"/>
      <c r="L719" s="96" t="s">
        <v>3</v>
      </c>
      <c r="M719" s="115">
        <v>954</v>
      </c>
      <c r="N719" s="102" t="s">
        <v>3</v>
      </c>
      <c r="O719" s="84"/>
    </row>
    <row r="720" spans="1:15" hidden="1" x14ac:dyDescent="0.3">
      <c r="A720" s="20" t="s">
        <v>527</v>
      </c>
      <c r="B720" s="20">
        <v>3</v>
      </c>
      <c r="C720" s="82" t="str">
        <f t="shared" si="11"/>
        <v>Factor Model</v>
      </c>
      <c r="D720" s="20">
        <v>10</v>
      </c>
      <c r="E720" s="20">
        <v>0.15</v>
      </c>
      <c r="F720" s="89" t="s">
        <v>4</v>
      </c>
      <c r="G720" s="89" t="s">
        <v>511</v>
      </c>
      <c r="H720" s="95" t="s">
        <v>3</v>
      </c>
      <c r="I720" s="118" t="s">
        <v>511</v>
      </c>
      <c r="J720">
        <v>0</v>
      </c>
      <c r="K720" s="89"/>
      <c r="L720" s="96" t="s">
        <v>3</v>
      </c>
      <c r="M720" s="115">
        <v>954</v>
      </c>
      <c r="N720" s="102" t="s">
        <v>3</v>
      </c>
      <c r="O720" s="84"/>
    </row>
    <row r="721" spans="1:15" hidden="1" x14ac:dyDescent="0.3">
      <c r="A721" s="66" t="s">
        <v>527</v>
      </c>
      <c r="B721" s="66">
        <v>3</v>
      </c>
      <c r="C721" s="82" t="str">
        <f t="shared" si="11"/>
        <v>Factor Model</v>
      </c>
      <c r="D721" s="20">
        <v>10</v>
      </c>
      <c r="E721" s="20">
        <v>0.2</v>
      </c>
      <c r="F721" s="89" t="s">
        <v>4</v>
      </c>
      <c r="G721" s="89" t="s">
        <v>511</v>
      </c>
      <c r="H721" s="95" t="s">
        <v>3</v>
      </c>
      <c r="I721" s="118" t="s">
        <v>511</v>
      </c>
      <c r="J721">
        <v>0</v>
      </c>
      <c r="K721" s="89"/>
      <c r="L721" s="96" t="s">
        <v>3</v>
      </c>
      <c r="M721" s="115">
        <v>954</v>
      </c>
      <c r="N721" s="102" t="s">
        <v>3</v>
      </c>
      <c r="O721" s="84"/>
    </row>
    <row r="722" spans="1:15" hidden="1" x14ac:dyDescent="0.3">
      <c r="A722" s="20" t="s">
        <v>527</v>
      </c>
      <c r="B722" s="20">
        <v>3</v>
      </c>
      <c r="C722" s="82" t="str">
        <f t="shared" si="11"/>
        <v>Factor Model</v>
      </c>
      <c r="D722" s="20">
        <v>25</v>
      </c>
      <c r="E722" s="20">
        <v>0.05</v>
      </c>
      <c r="F722" s="89" t="s">
        <v>0</v>
      </c>
      <c r="G722" s="89">
        <v>986</v>
      </c>
      <c r="H722" s="95">
        <v>0</v>
      </c>
      <c r="I722" s="118">
        <v>380.25200000000001</v>
      </c>
      <c r="J722">
        <v>0</v>
      </c>
      <c r="K722" s="100">
        <v>0</v>
      </c>
      <c r="L722" s="96">
        <v>3.3542976939203273E-2</v>
      </c>
      <c r="M722" s="115">
        <v>954</v>
      </c>
      <c r="N722" s="102">
        <v>986</v>
      </c>
      <c r="O722" s="84"/>
    </row>
    <row r="723" spans="1:15" hidden="1" x14ac:dyDescent="0.3">
      <c r="A723" s="66" t="s">
        <v>527</v>
      </c>
      <c r="B723" s="66">
        <v>3</v>
      </c>
      <c r="C723" s="82" t="str">
        <f t="shared" si="11"/>
        <v>Factor Model</v>
      </c>
      <c r="D723" s="20">
        <v>25</v>
      </c>
      <c r="E723" s="20">
        <v>0.1</v>
      </c>
      <c r="F723" s="89" t="s">
        <v>4</v>
      </c>
      <c r="G723" s="89" t="s">
        <v>511</v>
      </c>
      <c r="H723" s="95" t="s">
        <v>3</v>
      </c>
      <c r="I723" s="118" t="s">
        <v>511</v>
      </c>
      <c r="J723">
        <v>0</v>
      </c>
      <c r="K723" s="89"/>
      <c r="L723" s="96" t="s">
        <v>3</v>
      </c>
      <c r="M723" s="115">
        <v>954</v>
      </c>
      <c r="N723" s="102" t="s">
        <v>3</v>
      </c>
      <c r="O723" s="84"/>
    </row>
    <row r="724" spans="1:15" hidden="1" x14ac:dyDescent="0.3">
      <c r="A724" s="20" t="s">
        <v>527</v>
      </c>
      <c r="B724" s="20">
        <v>3</v>
      </c>
      <c r="C724" s="82" t="str">
        <f t="shared" si="11"/>
        <v>Factor Model</v>
      </c>
      <c r="D724" s="20">
        <v>25</v>
      </c>
      <c r="E724" s="20">
        <v>0.15</v>
      </c>
      <c r="F724" s="89" t="s">
        <v>4</v>
      </c>
      <c r="G724" s="89" t="s">
        <v>511</v>
      </c>
      <c r="H724" s="95" t="s">
        <v>3</v>
      </c>
      <c r="I724" s="118" t="s">
        <v>511</v>
      </c>
      <c r="J724">
        <v>0</v>
      </c>
      <c r="K724" s="89"/>
      <c r="L724" s="96" t="s">
        <v>3</v>
      </c>
      <c r="M724" s="115">
        <v>954</v>
      </c>
      <c r="N724" s="102" t="s">
        <v>3</v>
      </c>
      <c r="O724" s="84"/>
    </row>
    <row r="725" spans="1:15" hidden="1" x14ac:dyDescent="0.3">
      <c r="A725" s="66" t="s">
        <v>527</v>
      </c>
      <c r="B725" s="66">
        <v>3</v>
      </c>
      <c r="C725" s="82" t="str">
        <f t="shared" si="11"/>
        <v>Factor Model</v>
      </c>
      <c r="D725" s="20">
        <v>25</v>
      </c>
      <c r="E725" s="20">
        <v>0.2</v>
      </c>
      <c r="F725" s="89" t="s">
        <v>4</v>
      </c>
      <c r="G725" s="89" t="s">
        <v>511</v>
      </c>
      <c r="H725" s="95" t="s">
        <v>3</v>
      </c>
      <c r="I725" s="118" t="s">
        <v>511</v>
      </c>
      <c r="J725">
        <v>0</v>
      </c>
      <c r="K725" s="89"/>
      <c r="L725" s="96" t="s">
        <v>3</v>
      </c>
      <c r="M725" s="115">
        <v>954</v>
      </c>
      <c r="N725" s="102" t="s">
        <v>3</v>
      </c>
      <c r="O725" s="84"/>
    </row>
    <row r="726" spans="1:15" hidden="1" x14ac:dyDescent="0.3">
      <c r="A726" s="20" t="s">
        <v>527</v>
      </c>
      <c r="B726" s="20">
        <v>3</v>
      </c>
      <c r="C726" s="82" t="str">
        <f t="shared" si="11"/>
        <v>Factor Model</v>
      </c>
      <c r="D726" s="20">
        <v>50</v>
      </c>
      <c r="E726" s="20">
        <v>0.05</v>
      </c>
      <c r="F726" s="89" t="s">
        <v>0</v>
      </c>
      <c r="G726" s="89"/>
      <c r="H726" s="95" t="s">
        <v>3</v>
      </c>
      <c r="I726" s="118"/>
      <c r="J726">
        <v>0</v>
      </c>
      <c r="K726" s="100">
        <v>0</v>
      </c>
      <c r="L726" s="96">
        <v>-1</v>
      </c>
      <c r="M726" s="115">
        <v>954</v>
      </c>
      <c r="N726" s="102">
        <v>986</v>
      </c>
      <c r="O726" s="84"/>
    </row>
    <row r="727" spans="1:15" hidden="1" x14ac:dyDescent="0.3">
      <c r="A727" s="66" t="s">
        <v>527</v>
      </c>
      <c r="B727" s="66">
        <v>3</v>
      </c>
      <c r="C727" s="82" t="str">
        <f t="shared" si="11"/>
        <v>Factor Model</v>
      </c>
      <c r="D727" s="20">
        <v>50</v>
      </c>
      <c r="E727" s="20">
        <v>0.1</v>
      </c>
      <c r="F727" s="89" t="s">
        <v>4</v>
      </c>
      <c r="G727" s="89"/>
      <c r="H727" s="95" t="s">
        <v>3</v>
      </c>
      <c r="I727" s="118"/>
      <c r="J727">
        <v>0</v>
      </c>
      <c r="K727" s="89"/>
      <c r="L727" s="96">
        <v>-1</v>
      </c>
      <c r="M727" s="115">
        <v>954</v>
      </c>
      <c r="N727" s="102" t="s">
        <v>3</v>
      </c>
      <c r="O727" s="84"/>
    </row>
    <row r="728" spans="1:15" hidden="1" x14ac:dyDescent="0.3">
      <c r="A728" s="20" t="s">
        <v>527</v>
      </c>
      <c r="B728" s="20">
        <v>3</v>
      </c>
      <c r="C728" s="82" t="str">
        <f t="shared" si="11"/>
        <v>Factor Model</v>
      </c>
      <c r="D728" s="20">
        <v>50</v>
      </c>
      <c r="E728" s="20">
        <v>0.15</v>
      </c>
      <c r="F728" s="89" t="s">
        <v>4</v>
      </c>
      <c r="G728" s="89"/>
      <c r="H728" s="95" t="s">
        <v>3</v>
      </c>
      <c r="I728" s="118"/>
      <c r="J728">
        <v>0</v>
      </c>
      <c r="K728" s="89"/>
      <c r="L728" s="96">
        <v>-1</v>
      </c>
      <c r="M728" s="115">
        <v>954</v>
      </c>
      <c r="N728" s="102" t="s">
        <v>3</v>
      </c>
      <c r="O728" s="84"/>
    </row>
    <row r="729" spans="1:15" hidden="1" x14ac:dyDescent="0.3">
      <c r="A729" s="66" t="s">
        <v>527</v>
      </c>
      <c r="B729" s="66">
        <v>3</v>
      </c>
      <c r="C729" s="82" t="str">
        <f t="shared" si="11"/>
        <v>Factor Model</v>
      </c>
      <c r="D729" s="20">
        <v>50</v>
      </c>
      <c r="E729" s="20">
        <v>0.2</v>
      </c>
      <c r="F729" s="89" t="s">
        <v>4</v>
      </c>
      <c r="G729" s="89"/>
      <c r="H729" s="95" t="s">
        <v>3</v>
      </c>
      <c r="I729" s="118"/>
      <c r="J729">
        <v>0</v>
      </c>
      <c r="K729" s="89"/>
      <c r="L729" s="96">
        <v>-1</v>
      </c>
      <c r="M729" s="115">
        <v>954</v>
      </c>
      <c r="N729" s="102" t="s">
        <v>3</v>
      </c>
      <c r="O729" s="84"/>
    </row>
    <row r="730" spans="1:15" x14ac:dyDescent="0.3">
      <c r="A730" s="20" t="s">
        <v>530</v>
      </c>
      <c r="B730" s="20">
        <v>0</v>
      </c>
      <c r="C730" s="82" t="str">
        <f t="shared" si="11"/>
        <v>Deterministic</v>
      </c>
      <c r="D730" s="20">
        <v>0</v>
      </c>
      <c r="E730" s="20">
        <v>0.05</v>
      </c>
      <c r="F730" s="89" t="s">
        <v>0</v>
      </c>
      <c r="G730" s="89">
        <v>787</v>
      </c>
      <c r="H730" s="110">
        <v>0</v>
      </c>
      <c r="I730" s="118">
        <v>6.95831</v>
      </c>
      <c r="J730">
        <v>0</v>
      </c>
      <c r="K730" s="100">
        <v>0.95299999999999996</v>
      </c>
      <c r="L730" s="111">
        <v>0</v>
      </c>
      <c r="M730" s="115">
        <v>787</v>
      </c>
      <c r="N730" s="102">
        <v>787</v>
      </c>
      <c r="O730" s="84"/>
    </row>
    <row r="731" spans="1:15" x14ac:dyDescent="0.3">
      <c r="A731" s="20" t="s">
        <v>530</v>
      </c>
      <c r="B731" s="66">
        <v>0</v>
      </c>
      <c r="C731" s="82" t="str">
        <f t="shared" si="11"/>
        <v>Deterministic</v>
      </c>
      <c r="D731" s="20">
        <v>0</v>
      </c>
      <c r="E731" s="20">
        <v>0.1</v>
      </c>
      <c r="F731" s="89" t="s">
        <v>0</v>
      </c>
      <c r="G731" s="89">
        <v>787</v>
      </c>
      <c r="H731" s="110">
        <v>0</v>
      </c>
      <c r="I731" s="118">
        <v>2.7890700000000002</v>
      </c>
      <c r="J731">
        <v>0</v>
      </c>
      <c r="K731" s="100">
        <v>1</v>
      </c>
      <c r="L731" s="111">
        <v>0</v>
      </c>
      <c r="M731" s="115">
        <v>787</v>
      </c>
      <c r="N731" s="102">
        <v>787</v>
      </c>
      <c r="O731" s="84"/>
    </row>
    <row r="732" spans="1:15" x14ac:dyDescent="0.3">
      <c r="A732" s="20" t="s">
        <v>530</v>
      </c>
      <c r="B732" s="20">
        <v>0</v>
      </c>
      <c r="C732" s="82" t="str">
        <f t="shared" si="11"/>
        <v>Deterministic</v>
      </c>
      <c r="D732" s="20">
        <v>0</v>
      </c>
      <c r="E732" s="20">
        <v>0.15</v>
      </c>
      <c r="F732" s="89" t="s">
        <v>0</v>
      </c>
      <c r="G732" s="89">
        <v>790</v>
      </c>
      <c r="H732" s="110">
        <v>3.8119440914866584E-3</v>
      </c>
      <c r="I732" s="118">
        <v>5.6893200000000004</v>
      </c>
      <c r="J732">
        <v>0</v>
      </c>
      <c r="K732" s="100">
        <v>1</v>
      </c>
      <c r="L732" s="111">
        <v>3.8119440914865521E-3</v>
      </c>
      <c r="M732" s="115">
        <v>787</v>
      </c>
      <c r="N732" s="102">
        <v>787</v>
      </c>
      <c r="O732" s="84"/>
    </row>
    <row r="733" spans="1:15" x14ac:dyDescent="0.3">
      <c r="A733" s="20" t="s">
        <v>530</v>
      </c>
      <c r="B733" s="66">
        <v>0</v>
      </c>
      <c r="C733" s="82" t="str">
        <f t="shared" si="11"/>
        <v>Deterministic</v>
      </c>
      <c r="D733" s="20">
        <v>0</v>
      </c>
      <c r="E733" s="20">
        <v>0.2</v>
      </c>
      <c r="F733" s="89" t="s">
        <v>0</v>
      </c>
      <c r="G733" s="89">
        <v>790</v>
      </c>
      <c r="H733" s="110">
        <v>3.8119440914866584E-3</v>
      </c>
      <c r="I733" s="118">
        <v>6.4535200000000001</v>
      </c>
      <c r="J733">
        <v>0</v>
      </c>
      <c r="K733" s="100">
        <v>1</v>
      </c>
      <c r="L733" s="111">
        <v>3.8119440914865521E-3</v>
      </c>
      <c r="M733" s="115">
        <v>787</v>
      </c>
      <c r="N733" s="102">
        <v>787</v>
      </c>
      <c r="O733" s="84"/>
    </row>
    <row r="734" spans="1:15" x14ac:dyDescent="0.3">
      <c r="A734" s="20" t="s">
        <v>530</v>
      </c>
      <c r="B734" s="20">
        <v>1</v>
      </c>
      <c r="C734" s="82" t="str">
        <f t="shared" si="11"/>
        <v>Cardinality-constrained</v>
      </c>
      <c r="D734" s="20">
        <v>5</v>
      </c>
      <c r="E734" s="20">
        <v>0.05</v>
      </c>
      <c r="F734" s="89" t="s">
        <v>0</v>
      </c>
      <c r="G734" s="89">
        <v>787</v>
      </c>
      <c r="H734" s="110">
        <v>0</v>
      </c>
      <c r="I734" s="118">
        <v>4.69285</v>
      </c>
      <c r="J734">
        <v>0</v>
      </c>
      <c r="K734" s="100">
        <v>0.95299999999999996</v>
      </c>
      <c r="L734" s="111">
        <v>0</v>
      </c>
      <c r="M734" s="115">
        <v>787</v>
      </c>
      <c r="N734" s="102">
        <v>787</v>
      </c>
      <c r="O734" s="84"/>
    </row>
    <row r="735" spans="1:15" x14ac:dyDescent="0.3">
      <c r="A735" s="20" t="s">
        <v>530</v>
      </c>
      <c r="B735" s="66">
        <v>1</v>
      </c>
      <c r="C735" s="82" t="str">
        <f t="shared" si="11"/>
        <v>Cardinality-constrained</v>
      </c>
      <c r="D735" s="20">
        <v>5</v>
      </c>
      <c r="E735" s="20">
        <v>0.1</v>
      </c>
      <c r="F735" s="89" t="s">
        <v>0</v>
      </c>
      <c r="G735" s="89">
        <v>787</v>
      </c>
      <c r="H735" s="110">
        <v>0</v>
      </c>
      <c r="I735" s="118">
        <v>2.64377</v>
      </c>
      <c r="J735">
        <v>0</v>
      </c>
      <c r="K735" s="100">
        <v>1</v>
      </c>
      <c r="L735" s="111">
        <v>0</v>
      </c>
      <c r="M735" s="115">
        <v>787</v>
      </c>
      <c r="N735" s="102">
        <v>787</v>
      </c>
      <c r="O735" s="84"/>
    </row>
    <row r="736" spans="1:15" x14ac:dyDescent="0.3">
      <c r="A736" s="20" t="s">
        <v>530</v>
      </c>
      <c r="B736" s="20">
        <v>1</v>
      </c>
      <c r="C736" s="82" t="str">
        <f t="shared" si="11"/>
        <v>Cardinality-constrained</v>
      </c>
      <c r="D736" s="20">
        <v>5</v>
      </c>
      <c r="E736" s="20">
        <v>0.15</v>
      </c>
      <c r="F736" s="89" t="s">
        <v>0</v>
      </c>
      <c r="G736" s="89">
        <v>790</v>
      </c>
      <c r="H736" s="110">
        <v>0</v>
      </c>
      <c r="I736" s="118">
        <v>2.50434</v>
      </c>
      <c r="J736">
        <v>0</v>
      </c>
      <c r="K736" s="100">
        <v>1</v>
      </c>
      <c r="L736" s="111">
        <v>3.8119440914865521E-3</v>
      </c>
      <c r="M736" s="115">
        <v>787</v>
      </c>
      <c r="N736" s="102">
        <v>790</v>
      </c>
      <c r="O736" s="84"/>
    </row>
    <row r="737" spans="1:15" x14ac:dyDescent="0.3">
      <c r="A737" s="20" t="s">
        <v>530</v>
      </c>
      <c r="B737" s="66">
        <v>1</v>
      </c>
      <c r="C737" s="82" t="str">
        <f t="shared" si="11"/>
        <v>Cardinality-constrained</v>
      </c>
      <c r="D737" s="20">
        <v>5</v>
      </c>
      <c r="E737" s="20">
        <v>0.2</v>
      </c>
      <c r="F737" s="89" t="s">
        <v>0</v>
      </c>
      <c r="G737" s="89">
        <v>790</v>
      </c>
      <c r="H737" s="110">
        <v>0</v>
      </c>
      <c r="I737" s="118">
        <v>2.6956099999999998</v>
      </c>
      <c r="J737">
        <v>0</v>
      </c>
      <c r="K737" s="100">
        <v>1</v>
      </c>
      <c r="L737" s="111">
        <v>3.8119440914865521E-3</v>
      </c>
      <c r="M737" s="115">
        <v>787</v>
      </c>
      <c r="N737" s="102">
        <v>790</v>
      </c>
      <c r="O737" s="84"/>
    </row>
    <row r="738" spans="1:15" x14ac:dyDescent="0.3">
      <c r="A738" s="20" t="s">
        <v>530</v>
      </c>
      <c r="B738" s="20">
        <v>1</v>
      </c>
      <c r="C738" s="82" t="str">
        <f t="shared" si="11"/>
        <v>Cardinality-constrained</v>
      </c>
      <c r="D738" s="20">
        <v>10</v>
      </c>
      <c r="E738" s="20">
        <v>0.05</v>
      </c>
      <c r="F738" s="89" t="s">
        <v>0</v>
      </c>
      <c r="G738" s="89">
        <v>790</v>
      </c>
      <c r="H738" s="110">
        <v>3.8119440914866584E-3</v>
      </c>
      <c r="I738" s="118">
        <v>14.158300000000001</v>
      </c>
      <c r="J738">
        <v>0</v>
      </c>
      <c r="K738" s="100">
        <v>0.95299999999999996</v>
      </c>
      <c r="L738" s="111">
        <v>3.8119440914865521E-3</v>
      </c>
      <c r="M738" s="115">
        <v>787</v>
      </c>
      <c r="N738" s="102">
        <v>787</v>
      </c>
      <c r="O738" s="84"/>
    </row>
    <row r="739" spans="1:15" x14ac:dyDescent="0.3">
      <c r="A739" s="20" t="s">
        <v>530</v>
      </c>
      <c r="B739" s="66">
        <v>1</v>
      </c>
      <c r="C739" s="82" t="str">
        <f t="shared" si="11"/>
        <v>Cardinality-constrained</v>
      </c>
      <c r="D739" s="20">
        <v>10</v>
      </c>
      <c r="E739" s="20">
        <v>0.1</v>
      </c>
      <c r="F739" s="89" t="s">
        <v>0</v>
      </c>
      <c r="G739" s="89">
        <v>790</v>
      </c>
      <c r="H739" s="110">
        <v>3.8119440914866584E-3</v>
      </c>
      <c r="I739" s="118">
        <v>11.5345</v>
      </c>
      <c r="J739">
        <v>0</v>
      </c>
      <c r="K739" s="100">
        <v>1</v>
      </c>
      <c r="L739" s="111">
        <v>3.8119440914865521E-3</v>
      </c>
      <c r="M739" s="115">
        <v>787</v>
      </c>
      <c r="N739" s="102">
        <v>787</v>
      </c>
      <c r="O739" s="84"/>
    </row>
    <row r="740" spans="1:15" x14ac:dyDescent="0.3">
      <c r="A740" s="20" t="s">
        <v>530</v>
      </c>
      <c r="B740" s="20">
        <v>1</v>
      </c>
      <c r="C740" s="82" t="str">
        <f t="shared" si="11"/>
        <v>Cardinality-constrained</v>
      </c>
      <c r="D740" s="20">
        <v>10</v>
      </c>
      <c r="E740" s="20">
        <v>0.15</v>
      </c>
      <c r="F740" s="89" t="s">
        <v>0</v>
      </c>
      <c r="G740" s="89">
        <v>809</v>
      </c>
      <c r="H740" s="110">
        <v>2.4050632911392405E-2</v>
      </c>
      <c r="I740" s="118">
        <v>42.8095</v>
      </c>
      <c r="J740">
        <v>0</v>
      </c>
      <c r="K740" s="100">
        <v>1</v>
      </c>
      <c r="L740" s="111">
        <v>2.7954256670902122E-2</v>
      </c>
      <c r="M740" s="115">
        <v>787</v>
      </c>
      <c r="N740" s="102">
        <v>790</v>
      </c>
      <c r="O740" s="84"/>
    </row>
    <row r="741" spans="1:15" x14ac:dyDescent="0.3">
      <c r="A741" s="20" t="s">
        <v>530</v>
      </c>
      <c r="B741" s="66">
        <v>1</v>
      </c>
      <c r="C741" s="82" t="str">
        <f t="shared" si="11"/>
        <v>Cardinality-constrained</v>
      </c>
      <c r="D741" s="20">
        <v>10</v>
      </c>
      <c r="E741" s="20">
        <v>0.2</v>
      </c>
      <c r="F741" s="89" t="s">
        <v>0</v>
      </c>
      <c r="G741" s="89" t="s">
        <v>46</v>
      </c>
      <c r="H741" s="110" t="s">
        <v>3</v>
      </c>
      <c r="I741" s="118">
        <v>60.009500000000003</v>
      </c>
      <c r="J741">
        <v>0</v>
      </c>
      <c r="K741" s="100">
        <v>1</v>
      </c>
      <c r="L741" s="111" t="s">
        <v>3</v>
      </c>
      <c r="M741" s="115">
        <v>787</v>
      </c>
      <c r="N741" s="102">
        <v>790</v>
      </c>
      <c r="O741" s="84"/>
    </row>
    <row r="742" spans="1:15" x14ac:dyDescent="0.3">
      <c r="A742" s="20" t="s">
        <v>530</v>
      </c>
      <c r="B742" s="20">
        <v>1</v>
      </c>
      <c r="C742" s="82" t="str">
        <f t="shared" si="11"/>
        <v>Cardinality-constrained</v>
      </c>
      <c r="D742" s="20">
        <v>25</v>
      </c>
      <c r="E742" s="20">
        <v>0.05</v>
      </c>
      <c r="F742" s="89" t="s">
        <v>0</v>
      </c>
      <c r="G742" s="89">
        <v>790</v>
      </c>
      <c r="H742" s="110">
        <v>0</v>
      </c>
      <c r="I742" s="118">
        <v>4.1916799999999999</v>
      </c>
      <c r="J742">
        <v>0</v>
      </c>
      <c r="K742" s="100">
        <v>0</v>
      </c>
      <c r="L742" s="111">
        <v>3.8119440914865521E-3</v>
      </c>
      <c r="M742" s="115">
        <v>787</v>
      </c>
      <c r="N742" s="102">
        <v>790</v>
      </c>
      <c r="O742" s="84"/>
    </row>
    <row r="743" spans="1:15" x14ac:dyDescent="0.3">
      <c r="A743" s="20" t="s">
        <v>530</v>
      </c>
      <c r="B743" s="66">
        <v>1</v>
      </c>
      <c r="C743" s="82" t="str">
        <f t="shared" si="11"/>
        <v>Cardinality-constrained</v>
      </c>
      <c r="D743" s="20">
        <v>25</v>
      </c>
      <c r="E743" s="20">
        <v>0.1</v>
      </c>
      <c r="F743" s="89" t="s">
        <v>0</v>
      </c>
      <c r="G743" s="89">
        <v>809</v>
      </c>
      <c r="H743" s="110">
        <v>2.4050632911392405E-2</v>
      </c>
      <c r="I743" s="118">
        <v>23.283799999999999</v>
      </c>
      <c r="J743">
        <v>0</v>
      </c>
      <c r="K743" s="100">
        <v>0.94899999999999995</v>
      </c>
      <c r="L743" s="111">
        <v>2.7954256670902122E-2</v>
      </c>
      <c r="M743" s="115">
        <v>787</v>
      </c>
      <c r="N743" s="102">
        <v>790</v>
      </c>
      <c r="O743" s="84"/>
    </row>
    <row r="744" spans="1:15" x14ac:dyDescent="0.3">
      <c r="A744" s="20" t="s">
        <v>530</v>
      </c>
      <c r="B744" s="20">
        <v>1</v>
      </c>
      <c r="C744" s="82" t="str">
        <f t="shared" si="11"/>
        <v>Cardinality-constrained</v>
      </c>
      <c r="D744" s="20">
        <v>25</v>
      </c>
      <c r="E744" s="20">
        <v>0.15</v>
      </c>
      <c r="F744" s="89" t="s">
        <v>1</v>
      </c>
      <c r="G744" s="89" t="s">
        <v>46</v>
      </c>
      <c r="H744" s="110" t="s">
        <v>3</v>
      </c>
      <c r="I744" s="118">
        <v>60.008499999999998</v>
      </c>
      <c r="J744">
        <v>0</v>
      </c>
      <c r="K744" s="100">
        <v>0.95699999999999996</v>
      </c>
      <c r="L744" s="111" t="s">
        <v>3</v>
      </c>
      <c r="M744" s="115">
        <v>787</v>
      </c>
      <c r="N744" s="102">
        <v>809</v>
      </c>
      <c r="O744" s="84"/>
    </row>
    <row r="745" spans="1:15" x14ac:dyDescent="0.3">
      <c r="A745" s="20" t="s">
        <v>530</v>
      </c>
      <c r="B745" s="66">
        <v>1</v>
      </c>
      <c r="C745" s="82" t="str">
        <f t="shared" si="11"/>
        <v>Cardinality-constrained</v>
      </c>
      <c r="D745" s="20">
        <v>25</v>
      </c>
      <c r="E745" s="20">
        <v>0.2</v>
      </c>
      <c r="F745" s="89" t="s">
        <v>1</v>
      </c>
      <c r="G745" s="89" t="s">
        <v>46</v>
      </c>
      <c r="H745" s="110" t="s">
        <v>3</v>
      </c>
      <c r="I745" s="118">
        <v>60.009399999999999</v>
      </c>
      <c r="J745">
        <v>0</v>
      </c>
      <c r="K745" s="100">
        <v>0.999</v>
      </c>
      <c r="L745" s="111" t="s">
        <v>3</v>
      </c>
      <c r="M745" s="115">
        <v>787</v>
      </c>
      <c r="N745" s="102">
        <v>1152</v>
      </c>
      <c r="O745" s="84"/>
    </row>
    <row r="746" spans="1:15" x14ac:dyDescent="0.3">
      <c r="A746" s="20" t="s">
        <v>530</v>
      </c>
      <c r="B746" s="20">
        <v>1</v>
      </c>
      <c r="C746" s="82" t="str">
        <f t="shared" si="11"/>
        <v>Cardinality-constrained</v>
      </c>
      <c r="D746" s="20">
        <v>50</v>
      </c>
      <c r="E746" s="20">
        <v>0.05</v>
      </c>
      <c r="F746" s="89" t="s">
        <v>0</v>
      </c>
      <c r="G746" s="89">
        <v>787</v>
      </c>
      <c r="H746" s="110">
        <v>-3.7974683544303796E-3</v>
      </c>
      <c r="I746" s="118">
        <v>3.0328400000000002</v>
      </c>
      <c r="J746">
        <v>0</v>
      </c>
      <c r="K746" s="100">
        <v>0</v>
      </c>
      <c r="L746" s="111">
        <v>0</v>
      </c>
      <c r="M746" s="115">
        <v>787</v>
      </c>
      <c r="N746" s="102">
        <v>790</v>
      </c>
      <c r="O746" s="84"/>
    </row>
    <row r="747" spans="1:15" x14ac:dyDescent="0.3">
      <c r="A747" s="20" t="s">
        <v>530</v>
      </c>
      <c r="B747" s="66">
        <v>1</v>
      </c>
      <c r="C747" s="82" t="str">
        <f t="shared" si="11"/>
        <v>Cardinality-constrained</v>
      </c>
      <c r="D747" s="20">
        <v>50</v>
      </c>
      <c r="E747" s="20">
        <v>0.1</v>
      </c>
      <c r="F747" s="89" t="s">
        <v>0</v>
      </c>
      <c r="G747" s="89">
        <v>787</v>
      </c>
      <c r="H747" s="110">
        <v>-2.7194066749072928E-2</v>
      </c>
      <c r="I747" s="118">
        <v>3.2790599999999999</v>
      </c>
      <c r="J747">
        <v>0</v>
      </c>
      <c r="K747" s="100">
        <v>2.9000000000000001E-2</v>
      </c>
      <c r="L747" s="111">
        <v>0</v>
      </c>
      <c r="M747" s="115">
        <v>787</v>
      </c>
      <c r="N747" s="102">
        <v>809</v>
      </c>
      <c r="O747" s="84"/>
    </row>
    <row r="748" spans="1:15" x14ac:dyDescent="0.3">
      <c r="A748" s="20" t="s">
        <v>530</v>
      </c>
      <c r="B748" s="20">
        <v>1</v>
      </c>
      <c r="C748" s="82" t="str">
        <f t="shared" si="11"/>
        <v>Cardinality-constrained</v>
      </c>
      <c r="D748" s="20">
        <v>50</v>
      </c>
      <c r="E748" s="20">
        <v>0.15</v>
      </c>
      <c r="F748" s="89" t="s">
        <v>2</v>
      </c>
      <c r="G748" s="89">
        <v>787</v>
      </c>
      <c r="H748" s="110" t="s">
        <v>3</v>
      </c>
      <c r="I748" s="118">
        <v>6.3322599999999998</v>
      </c>
      <c r="J748">
        <v>0</v>
      </c>
      <c r="K748" s="89"/>
      <c r="L748" s="111">
        <v>0</v>
      </c>
      <c r="M748" s="115">
        <v>787</v>
      </c>
      <c r="N748" s="102" t="s">
        <v>3</v>
      </c>
      <c r="O748" s="84"/>
    </row>
    <row r="749" spans="1:15" x14ac:dyDescent="0.3">
      <c r="A749" s="20" t="s">
        <v>530</v>
      </c>
      <c r="B749" s="66">
        <v>1</v>
      </c>
      <c r="C749" s="82" t="str">
        <f t="shared" si="11"/>
        <v>Cardinality-constrained</v>
      </c>
      <c r="D749" s="20">
        <v>50</v>
      </c>
      <c r="E749" s="20">
        <v>0.2</v>
      </c>
      <c r="F749" s="89" t="s">
        <v>2</v>
      </c>
      <c r="G749" s="89">
        <v>787</v>
      </c>
      <c r="H749" s="110" t="s">
        <v>3</v>
      </c>
      <c r="I749" s="118">
        <v>4.5699300000000003</v>
      </c>
      <c r="J749">
        <v>0</v>
      </c>
      <c r="K749" s="89"/>
      <c r="L749" s="111">
        <v>0</v>
      </c>
      <c r="M749" s="115">
        <v>787</v>
      </c>
      <c r="N749" s="102" t="s">
        <v>3</v>
      </c>
      <c r="O749" s="84"/>
    </row>
    <row r="750" spans="1:15" x14ac:dyDescent="0.3">
      <c r="A750" s="20" t="s">
        <v>530</v>
      </c>
      <c r="B750" s="20">
        <v>2</v>
      </c>
      <c r="C750" s="82" t="str">
        <f t="shared" si="11"/>
        <v>Knapsack</v>
      </c>
      <c r="D750" s="20">
        <v>5</v>
      </c>
      <c r="E750" s="20">
        <v>0.05</v>
      </c>
      <c r="F750" s="89" t="s">
        <v>0</v>
      </c>
      <c r="G750" s="89">
        <v>787</v>
      </c>
      <c r="H750" s="110">
        <v>0</v>
      </c>
      <c r="I750" s="118">
        <v>28.9499</v>
      </c>
      <c r="J750">
        <v>0</v>
      </c>
      <c r="K750" s="100">
        <v>0.95299999999999996</v>
      </c>
      <c r="L750" s="111">
        <v>0</v>
      </c>
      <c r="M750" s="115">
        <v>787</v>
      </c>
      <c r="N750" s="102">
        <v>787</v>
      </c>
      <c r="O750" s="84"/>
    </row>
    <row r="751" spans="1:15" x14ac:dyDescent="0.3">
      <c r="A751" s="20" t="s">
        <v>530</v>
      </c>
      <c r="B751" s="66">
        <v>2</v>
      </c>
      <c r="C751" s="82" t="str">
        <f t="shared" si="11"/>
        <v>Knapsack</v>
      </c>
      <c r="D751" s="20">
        <v>5</v>
      </c>
      <c r="E751" s="20">
        <v>0.1</v>
      </c>
      <c r="F751" s="89" t="s">
        <v>0</v>
      </c>
      <c r="G751" s="89">
        <v>787</v>
      </c>
      <c r="H751" s="110">
        <v>0</v>
      </c>
      <c r="I751" s="118">
        <v>3.3910200000000001</v>
      </c>
      <c r="J751">
        <v>0</v>
      </c>
      <c r="K751" s="100">
        <v>1</v>
      </c>
      <c r="L751" s="111">
        <v>0</v>
      </c>
      <c r="M751" s="115">
        <v>787</v>
      </c>
      <c r="N751" s="102">
        <v>787</v>
      </c>
      <c r="O751" s="84"/>
    </row>
    <row r="752" spans="1:15" x14ac:dyDescent="0.3">
      <c r="A752" s="20" t="s">
        <v>530</v>
      </c>
      <c r="B752" s="20">
        <v>2</v>
      </c>
      <c r="C752" s="82" t="str">
        <f t="shared" si="11"/>
        <v>Knapsack</v>
      </c>
      <c r="D752" s="20">
        <v>5</v>
      </c>
      <c r="E752" s="20">
        <v>0.15</v>
      </c>
      <c r="F752" s="89" t="s">
        <v>0</v>
      </c>
      <c r="G752" s="89">
        <v>790</v>
      </c>
      <c r="H752" s="110">
        <v>3.8119440914866584E-3</v>
      </c>
      <c r="I752" s="118">
        <v>3.7784200000000001</v>
      </c>
      <c r="J752">
        <v>0</v>
      </c>
      <c r="K752" s="100">
        <v>1</v>
      </c>
      <c r="L752" s="111">
        <v>3.8119440914865521E-3</v>
      </c>
      <c r="M752" s="115">
        <v>787</v>
      </c>
      <c r="N752" s="102">
        <v>787</v>
      </c>
      <c r="O752" s="84"/>
    </row>
    <row r="753" spans="1:15" x14ac:dyDescent="0.3">
      <c r="A753" s="20" t="s">
        <v>530</v>
      </c>
      <c r="B753" s="66">
        <v>2</v>
      </c>
      <c r="C753" s="82" t="str">
        <f t="shared" si="11"/>
        <v>Knapsack</v>
      </c>
      <c r="D753" s="20">
        <v>5</v>
      </c>
      <c r="E753" s="20">
        <v>0.2</v>
      </c>
      <c r="F753" s="89" t="s">
        <v>0</v>
      </c>
      <c r="G753" s="89">
        <v>795</v>
      </c>
      <c r="H753" s="110">
        <v>1.0165184243964422E-2</v>
      </c>
      <c r="I753" s="118">
        <v>4.7698499999999999</v>
      </c>
      <c r="J753">
        <v>0</v>
      </c>
      <c r="K753" s="100">
        <v>1</v>
      </c>
      <c r="L753" s="111">
        <v>1.0165184243964509E-2</v>
      </c>
      <c r="M753" s="115">
        <v>787</v>
      </c>
      <c r="N753" s="102">
        <v>787</v>
      </c>
      <c r="O753" s="84"/>
    </row>
    <row r="754" spans="1:15" x14ac:dyDescent="0.3">
      <c r="A754" s="20" t="s">
        <v>530</v>
      </c>
      <c r="B754" s="20">
        <v>2</v>
      </c>
      <c r="C754" s="82" t="str">
        <f t="shared" si="11"/>
        <v>Knapsack</v>
      </c>
      <c r="D754" s="20">
        <v>10</v>
      </c>
      <c r="E754" s="20">
        <v>0.05</v>
      </c>
      <c r="F754" s="89" t="s">
        <v>0</v>
      </c>
      <c r="G754" s="89">
        <v>790</v>
      </c>
      <c r="H754" s="110">
        <v>3.8119440914866584E-3</v>
      </c>
      <c r="I754" s="118">
        <v>5.5185500000000003</v>
      </c>
      <c r="J754">
        <v>0</v>
      </c>
      <c r="K754" s="100">
        <v>0.95299999999999996</v>
      </c>
      <c r="L754" s="111">
        <v>3.8119440914865521E-3</v>
      </c>
      <c r="M754" s="115">
        <v>787</v>
      </c>
      <c r="N754" s="102">
        <v>787</v>
      </c>
      <c r="O754" s="84"/>
    </row>
    <row r="755" spans="1:15" x14ac:dyDescent="0.3">
      <c r="A755" s="20" t="s">
        <v>530</v>
      </c>
      <c r="B755" s="66">
        <v>2</v>
      </c>
      <c r="C755" s="82" t="str">
        <f t="shared" si="11"/>
        <v>Knapsack</v>
      </c>
      <c r="D755" s="20">
        <v>10</v>
      </c>
      <c r="E755" s="20">
        <v>0.1</v>
      </c>
      <c r="F755" s="89" t="s">
        <v>0</v>
      </c>
      <c r="G755" s="89">
        <v>795</v>
      </c>
      <c r="H755" s="110">
        <v>1.0165184243964422E-2</v>
      </c>
      <c r="I755" s="118">
        <v>11.2501</v>
      </c>
      <c r="J755">
        <v>0</v>
      </c>
      <c r="K755" s="100">
        <v>1</v>
      </c>
      <c r="L755" s="111">
        <v>1.0165184243964509E-2</v>
      </c>
      <c r="M755" s="115">
        <v>787</v>
      </c>
      <c r="N755" s="102">
        <v>787</v>
      </c>
      <c r="O755" s="84"/>
    </row>
    <row r="756" spans="1:15" x14ac:dyDescent="0.3">
      <c r="A756" s="20" t="s">
        <v>530</v>
      </c>
      <c r="B756" s="20">
        <v>2</v>
      </c>
      <c r="C756" s="82" t="str">
        <f t="shared" si="11"/>
        <v>Knapsack</v>
      </c>
      <c r="D756" s="20">
        <v>10</v>
      </c>
      <c r="E756" s="20">
        <v>0.15</v>
      </c>
      <c r="F756" s="89" t="s">
        <v>0</v>
      </c>
      <c r="G756" s="89">
        <v>809</v>
      </c>
      <c r="H756" s="110">
        <v>2.4050632911392405E-2</v>
      </c>
      <c r="I756" s="118">
        <v>145.79300000000001</v>
      </c>
      <c r="J756">
        <v>0</v>
      </c>
      <c r="K756" s="100">
        <v>1</v>
      </c>
      <c r="L756" s="111">
        <v>2.7954256670902122E-2</v>
      </c>
      <c r="M756" s="115">
        <v>787</v>
      </c>
      <c r="N756" s="102">
        <v>790</v>
      </c>
      <c r="O756" s="84"/>
    </row>
    <row r="757" spans="1:15" x14ac:dyDescent="0.3">
      <c r="A757" s="20" t="s">
        <v>530</v>
      </c>
      <c r="B757" s="66">
        <v>2</v>
      </c>
      <c r="C757" s="82" t="str">
        <f t="shared" si="11"/>
        <v>Knapsack</v>
      </c>
      <c r="D757" s="20">
        <v>10</v>
      </c>
      <c r="E757" s="20">
        <v>0.2</v>
      </c>
      <c r="F757" s="89" t="s">
        <v>0</v>
      </c>
      <c r="G757" s="89" t="s">
        <v>46</v>
      </c>
      <c r="H757" s="110" t="s">
        <v>3</v>
      </c>
      <c r="I757" s="118">
        <v>60.008600000000001</v>
      </c>
      <c r="J757">
        <v>0</v>
      </c>
      <c r="K757" s="100">
        <v>1</v>
      </c>
      <c r="L757" s="111" t="s">
        <v>3</v>
      </c>
      <c r="M757" s="115">
        <v>787</v>
      </c>
      <c r="N757" s="102">
        <v>795</v>
      </c>
      <c r="O757" s="84"/>
    </row>
    <row r="758" spans="1:15" x14ac:dyDescent="0.3">
      <c r="A758" s="20" t="s">
        <v>530</v>
      </c>
      <c r="B758" s="20">
        <v>2</v>
      </c>
      <c r="C758" s="82" t="str">
        <f t="shared" si="11"/>
        <v>Knapsack</v>
      </c>
      <c r="D758" s="20">
        <v>25</v>
      </c>
      <c r="E758" s="20">
        <v>0.05</v>
      </c>
      <c r="F758" s="89" t="s">
        <v>0</v>
      </c>
      <c r="G758" s="89">
        <v>795</v>
      </c>
      <c r="H758" s="110">
        <v>6.3291139240506328E-3</v>
      </c>
      <c r="I758" s="118">
        <v>9.2997300000000003</v>
      </c>
      <c r="J758">
        <v>0</v>
      </c>
      <c r="K758" s="100">
        <v>0</v>
      </c>
      <c r="L758" s="111">
        <v>1.0165184243964509E-2</v>
      </c>
      <c r="M758" s="115">
        <v>787</v>
      </c>
      <c r="N758" s="102">
        <v>790</v>
      </c>
      <c r="O758" s="84"/>
    </row>
    <row r="759" spans="1:15" x14ac:dyDescent="0.3">
      <c r="A759" s="20" t="s">
        <v>530</v>
      </c>
      <c r="B759" s="66">
        <v>2</v>
      </c>
      <c r="C759" s="82" t="str">
        <f t="shared" si="11"/>
        <v>Knapsack</v>
      </c>
      <c r="D759" s="20">
        <v>25</v>
      </c>
      <c r="E759" s="20">
        <v>0.1</v>
      </c>
      <c r="F759" s="89" t="s">
        <v>0</v>
      </c>
      <c r="G759" s="89">
        <v>844</v>
      </c>
      <c r="H759" s="110">
        <v>6.1635220125786164E-2</v>
      </c>
      <c r="I759" s="118">
        <v>199.21100000000001</v>
      </c>
      <c r="J759">
        <v>0</v>
      </c>
      <c r="K759" s="100">
        <v>0.84299999999999997</v>
      </c>
      <c r="L759" s="111">
        <v>7.2426937738246489E-2</v>
      </c>
      <c r="M759" s="115">
        <v>787</v>
      </c>
      <c r="N759" s="102">
        <v>795</v>
      </c>
      <c r="O759" s="84"/>
    </row>
    <row r="760" spans="1:15" x14ac:dyDescent="0.3">
      <c r="A760" s="20" t="s">
        <v>530</v>
      </c>
      <c r="B760" s="20">
        <v>2</v>
      </c>
      <c r="C760" s="82" t="str">
        <f t="shared" si="11"/>
        <v>Knapsack</v>
      </c>
      <c r="D760" s="20">
        <v>25</v>
      </c>
      <c r="E760" s="20">
        <v>0.15</v>
      </c>
      <c r="F760" s="89" t="s">
        <v>0</v>
      </c>
      <c r="G760" s="89" t="s">
        <v>511</v>
      </c>
      <c r="H760" s="110" t="s">
        <v>3</v>
      </c>
      <c r="I760" s="118" t="s">
        <v>511</v>
      </c>
      <c r="J760">
        <v>0</v>
      </c>
      <c r="K760" s="100">
        <v>0.96899999999999997</v>
      </c>
      <c r="L760" s="111" t="s">
        <v>3</v>
      </c>
      <c r="M760" s="115">
        <v>787</v>
      </c>
      <c r="N760" s="102">
        <v>809</v>
      </c>
      <c r="O760" s="84"/>
    </row>
    <row r="761" spans="1:15" x14ac:dyDescent="0.3">
      <c r="A761" s="20" t="s">
        <v>530</v>
      </c>
      <c r="B761" s="66">
        <v>2</v>
      </c>
      <c r="C761" s="82" t="str">
        <f t="shared" si="11"/>
        <v>Knapsack</v>
      </c>
      <c r="D761" s="20">
        <v>25</v>
      </c>
      <c r="E761" s="20">
        <v>0.2</v>
      </c>
      <c r="F761" s="89" t="s">
        <v>2</v>
      </c>
      <c r="G761" s="89" t="s">
        <v>511</v>
      </c>
      <c r="H761" s="110" t="s">
        <v>3</v>
      </c>
      <c r="I761" s="118" t="s">
        <v>511</v>
      </c>
      <c r="J761">
        <v>0</v>
      </c>
      <c r="K761" s="89"/>
      <c r="L761" s="111" t="s">
        <v>3</v>
      </c>
      <c r="M761" s="115">
        <v>787</v>
      </c>
      <c r="N761" s="102" t="s">
        <v>3</v>
      </c>
      <c r="O761" s="84"/>
    </row>
    <row r="762" spans="1:15" x14ac:dyDescent="0.3">
      <c r="A762" s="20" t="s">
        <v>530</v>
      </c>
      <c r="B762" s="20">
        <v>2</v>
      </c>
      <c r="C762" s="82" t="str">
        <f t="shared" si="11"/>
        <v>Knapsack</v>
      </c>
      <c r="D762" s="20">
        <v>50</v>
      </c>
      <c r="E762" s="20">
        <v>0.05</v>
      </c>
      <c r="F762" s="89" t="s">
        <v>0</v>
      </c>
      <c r="G762" s="89" t="s">
        <v>511</v>
      </c>
      <c r="H762" s="110" t="s">
        <v>3</v>
      </c>
      <c r="I762" s="118" t="s">
        <v>511</v>
      </c>
      <c r="J762">
        <v>0</v>
      </c>
      <c r="K762" s="100">
        <v>0</v>
      </c>
      <c r="L762" s="111" t="s">
        <v>3</v>
      </c>
      <c r="M762" s="115">
        <v>787</v>
      </c>
      <c r="N762" s="102">
        <v>795</v>
      </c>
      <c r="O762" s="84"/>
    </row>
    <row r="763" spans="1:15" x14ac:dyDescent="0.3">
      <c r="A763" s="20" t="s">
        <v>530</v>
      </c>
      <c r="B763" s="66">
        <v>2</v>
      </c>
      <c r="C763" s="82" t="str">
        <f t="shared" si="11"/>
        <v>Knapsack</v>
      </c>
      <c r="D763" s="20">
        <v>50</v>
      </c>
      <c r="E763" s="20">
        <v>0.1</v>
      </c>
      <c r="F763" s="89" t="s">
        <v>0</v>
      </c>
      <c r="G763" s="89" t="s">
        <v>511</v>
      </c>
      <c r="H763" s="110" t="s">
        <v>3</v>
      </c>
      <c r="I763" s="118" t="s">
        <v>511</v>
      </c>
      <c r="J763">
        <v>0</v>
      </c>
      <c r="K763" s="100">
        <v>1.2E-2</v>
      </c>
      <c r="L763" s="111" t="s">
        <v>3</v>
      </c>
      <c r="M763" s="115">
        <v>787</v>
      </c>
      <c r="N763" s="102">
        <v>844</v>
      </c>
      <c r="O763" s="84"/>
    </row>
    <row r="764" spans="1:15" x14ac:dyDescent="0.3">
      <c r="A764" s="20" t="s">
        <v>530</v>
      </c>
      <c r="B764" s="20">
        <v>2</v>
      </c>
      <c r="C764" s="82" t="str">
        <f t="shared" si="11"/>
        <v>Knapsack</v>
      </c>
      <c r="D764" s="20">
        <v>50</v>
      </c>
      <c r="E764" s="20">
        <v>0.15</v>
      </c>
      <c r="F764" s="89" t="s">
        <v>2</v>
      </c>
      <c r="G764" s="89" t="s">
        <v>511</v>
      </c>
      <c r="H764" s="110" t="s">
        <v>3</v>
      </c>
      <c r="I764" s="118" t="s">
        <v>511</v>
      </c>
      <c r="J764">
        <v>0</v>
      </c>
      <c r="K764" s="89"/>
      <c r="L764" s="111" t="s">
        <v>3</v>
      </c>
      <c r="M764" s="115">
        <v>787</v>
      </c>
      <c r="N764" s="102" t="s">
        <v>3</v>
      </c>
      <c r="O764" s="84"/>
    </row>
    <row r="765" spans="1:15" x14ac:dyDescent="0.3">
      <c r="A765" s="20" t="s">
        <v>530</v>
      </c>
      <c r="B765" s="66">
        <v>2</v>
      </c>
      <c r="C765" s="82" t="str">
        <f t="shared" si="11"/>
        <v>Knapsack</v>
      </c>
      <c r="D765" s="20">
        <v>50</v>
      </c>
      <c r="E765" s="20">
        <v>0.2</v>
      </c>
      <c r="F765" s="89" t="s">
        <v>4</v>
      </c>
      <c r="G765" s="89" t="s">
        <v>511</v>
      </c>
      <c r="H765" s="110" t="s">
        <v>3</v>
      </c>
      <c r="I765" s="118" t="s">
        <v>511</v>
      </c>
      <c r="J765">
        <v>0</v>
      </c>
      <c r="K765" s="89"/>
      <c r="L765" s="111" t="s">
        <v>3</v>
      </c>
      <c r="M765" s="115">
        <v>787</v>
      </c>
      <c r="N765" s="102" t="s">
        <v>3</v>
      </c>
      <c r="O765" s="84"/>
    </row>
    <row r="766" spans="1:15" hidden="1" x14ac:dyDescent="0.3">
      <c r="A766" s="20" t="s">
        <v>530</v>
      </c>
      <c r="B766" s="20">
        <v>3</v>
      </c>
      <c r="C766" s="82" t="str">
        <f t="shared" si="11"/>
        <v>Factor Model</v>
      </c>
      <c r="D766" s="20">
        <v>0</v>
      </c>
      <c r="E766" s="20">
        <v>0.05</v>
      </c>
      <c r="F766" s="89" t="s">
        <v>4</v>
      </c>
      <c r="G766" s="89" t="s">
        <v>511</v>
      </c>
      <c r="H766" s="95" t="s">
        <v>3</v>
      </c>
      <c r="I766" s="118" t="s">
        <v>511</v>
      </c>
      <c r="J766">
        <v>0</v>
      </c>
      <c r="K766" s="89"/>
      <c r="L766" s="96" t="s">
        <v>3</v>
      </c>
      <c r="M766" s="115">
        <v>787</v>
      </c>
      <c r="N766" s="102" t="s">
        <v>3</v>
      </c>
      <c r="O766" s="84"/>
    </row>
    <row r="767" spans="1:15" hidden="1" x14ac:dyDescent="0.3">
      <c r="A767" s="66" t="s">
        <v>530</v>
      </c>
      <c r="B767" s="66">
        <v>3</v>
      </c>
      <c r="C767" s="82" t="str">
        <f t="shared" si="11"/>
        <v>Factor Model</v>
      </c>
      <c r="D767" s="20">
        <v>0</v>
      </c>
      <c r="E767" s="20">
        <v>0.1</v>
      </c>
      <c r="F767" s="89" t="s">
        <v>4</v>
      </c>
      <c r="G767" s="89" t="s">
        <v>511</v>
      </c>
      <c r="H767" s="95" t="s">
        <v>3</v>
      </c>
      <c r="I767" s="118" t="s">
        <v>511</v>
      </c>
      <c r="J767">
        <v>0</v>
      </c>
      <c r="K767" s="89"/>
      <c r="L767" s="96" t="s">
        <v>3</v>
      </c>
      <c r="M767" s="115">
        <v>787</v>
      </c>
      <c r="N767" s="102" t="s">
        <v>3</v>
      </c>
      <c r="O767" s="84"/>
    </row>
    <row r="768" spans="1:15" hidden="1" x14ac:dyDescent="0.3">
      <c r="A768" s="20" t="s">
        <v>530</v>
      </c>
      <c r="B768" s="20">
        <v>3</v>
      </c>
      <c r="C768" s="82" t="str">
        <f t="shared" si="11"/>
        <v>Factor Model</v>
      </c>
      <c r="D768" s="20">
        <v>0</v>
      </c>
      <c r="E768" s="20">
        <v>0.15</v>
      </c>
      <c r="F768" s="89" t="s">
        <v>4</v>
      </c>
      <c r="G768" s="89" t="s">
        <v>511</v>
      </c>
      <c r="H768" s="95" t="s">
        <v>3</v>
      </c>
      <c r="I768" s="118" t="s">
        <v>511</v>
      </c>
      <c r="J768">
        <v>0</v>
      </c>
      <c r="K768" s="89"/>
      <c r="L768" s="96" t="s">
        <v>3</v>
      </c>
      <c r="M768" s="115">
        <v>787</v>
      </c>
      <c r="N768" s="102" t="s">
        <v>3</v>
      </c>
      <c r="O768" s="84"/>
    </row>
    <row r="769" spans="1:15" hidden="1" x14ac:dyDescent="0.3">
      <c r="A769" s="66" t="s">
        <v>530</v>
      </c>
      <c r="B769" s="66">
        <v>3</v>
      </c>
      <c r="C769" s="82" t="str">
        <f t="shared" si="11"/>
        <v>Factor Model</v>
      </c>
      <c r="D769" s="20">
        <v>0</v>
      </c>
      <c r="E769" s="20">
        <v>0.2</v>
      </c>
      <c r="F769" s="89" t="s">
        <v>4</v>
      </c>
      <c r="G769" s="89" t="s">
        <v>511</v>
      </c>
      <c r="H769" s="95" t="s">
        <v>3</v>
      </c>
      <c r="I769" s="118" t="s">
        <v>511</v>
      </c>
      <c r="J769">
        <v>0</v>
      </c>
      <c r="K769" s="89"/>
      <c r="L769" s="96" t="s">
        <v>3</v>
      </c>
      <c r="M769" s="115">
        <v>787</v>
      </c>
      <c r="N769" s="102" t="s">
        <v>3</v>
      </c>
      <c r="O769" s="84"/>
    </row>
    <row r="770" spans="1:15" hidden="1" x14ac:dyDescent="0.3">
      <c r="A770" s="20" t="s">
        <v>530</v>
      </c>
      <c r="B770" s="20">
        <v>3</v>
      </c>
      <c r="C770" s="82" t="str">
        <f t="shared" ref="C770:C833" si="12">IF(B770=0,"Deterministic",IF(B770=1,"Cardinality-constrained",IF(B770=2,"Knapsack","Factor Model")))</f>
        <v>Factor Model</v>
      </c>
      <c r="D770" s="20">
        <v>10</v>
      </c>
      <c r="E770" s="20">
        <v>0.05</v>
      </c>
      <c r="F770" s="89" t="s">
        <v>4</v>
      </c>
      <c r="G770" s="89" t="s">
        <v>511</v>
      </c>
      <c r="H770" s="95" t="s">
        <v>3</v>
      </c>
      <c r="I770" s="118" t="s">
        <v>511</v>
      </c>
      <c r="J770">
        <v>0</v>
      </c>
      <c r="K770" s="89"/>
      <c r="L770" s="96" t="s">
        <v>3</v>
      </c>
      <c r="M770" s="115">
        <v>787</v>
      </c>
      <c r="N770" s="102" t="s">
        <v>3</v>
      </c>
      <c r="O770" s="84"/>
    </row>
    <row r="771" spans="1:15" hidden="1" x14ac:dyDescent="0.3">
      <c r="A771" s="66" t="s">
        <v>530</v>
      </c>
      <c r="B771" s="66">
        <v>3</v>
      </c>
      <c r="C771" s="82" t="str">
        <f t="shared" si="12"/>
        <v>Factor Model</v>
      </c>
      <c r="D771" s="20">
        <v>10</v>
      </c>
      <c r="E771" s="20">
        <v>0.1</v>
      </c>
      <c r="F771" s="89" t="s">
        <v>4</v>
      </c>
      <c r="G771" s="89" t="s">
        <v>511</v>
      </c>
      <c r="H771" s="95" t="s">
        <v>3</v>
      </c>
      <c r="I771" s="118" t="s">
        <v>511</v>
      </c>
      <c r="J771">
        <v>0</v>
      </c>
      <c r="K771" s="89"/>
      <c r="L771" s="96" t="s">
        <v>3</v>
      </c>
      <c r="M771" s="115">
        <v>787</v>
      </c>
      <c r="N771" s="102" t="s">
        <v>3</v>
      </c>
      <c r="O771" s="84"/>
    </row>
    <row r="772" spans="1:15" hidden="1" x14ac:dyDescent="0.3">
      <c r="A772" s="20" t="s">
        <v>530</v>
      </c>
      <c r="B772" s="20">
        <v>3</v>
      </c>
      <c r="C772" s="82" t="str">
        <f t="shared" si="12"/>
        <v>Factor Model</v>
      </c>
      <c r="D772" s="20">
        <v>10</v>
      </c>
      <c r="E772" s="20">
        <v>0.15</v>
      </c>
      <c r="F772" s="89" t="s">
        <v>4</v>
      </c>
      <c r="G772" s="89" t="s">
        <v>511</v>
      </c>
      <c r="H772" s="95" t="s">
        <v>3</v>
      </c>
      <c r="I772" s="118" t="s">
        <v>511</v>
      </c>
      <c r="J772">
        <v>0</v>
      </c>
      <c r="K772" s="89"/>
      <c r="L772" s="96" t="s">
        <v>3</v>
      </c>
      <c r="M772" s="115">
        <v>787</v>
      </c>
      <c r="N772" s="102" t="s">
        <v>3</v>
      </c>
      <c r="O772" s="84"/>
    </row>
    <row r="773" spans="1:15" hidden="1" x14ac:dyDescent="0.3">
      <c r="A773" s="66" t="s">
        <v>530</v>
      </c>
      <c r="B773" s="66">
        <v>3</v>
      </c>
      <c r="C773" s="82" t="str">
        <f t="shared" si="12"/>
        <v>Factor Model</v>
      </c>
      <c r="D773" s="20">
        <v>10</v>
      </c>
      <c r="E773" s="20">
        <v>0.2</v>
      </c>
      <c r="F773" s="89" t="s">
        <v>4</v>
      </c>
      <c r="G773" s="89" t="s">
        <v>511</v>
      </c>
      <c r="H773" s="95" t="s">
        <v>3</v>
      </c>
      <c r="I773" s="118" t="s">
        <v>511</v>
      </c>
      <c r="J773">
        <v>0</v>
      </c>
      <c r="K773" s="89"/>
      <c r="L773" s="96" t="s">
        <v>3</v>
      </c>
      <c r="M773" s="115">
        <v>787</v>
      </c>
      <c r="N773" s="102" t="s">
        <v>3</v>
      </c>
      <c r="O773" s="84"/>
    </row>
    <row r="774" spans="1:15" hidden="1" x14ac:dyDescent="0.3">
      <c r="A774" s="20" t="s">
        <v>530</v>
      </c>
      <c r="B774" s="20">
        <v>3</v>
      </c>
      <c r="C774" s="82" t="str">
        <f t="shared" si="12"/>
        <v>Factor Model</v>
      </c>
      <c r="D774" s="20">
        <v>25</v>
      </c>
      <c r="E774" s="20">
        <v>0.05</v>
      </c>
      <c r="F774" s="89" t="s">
        <v>4</v>
      </c>
      <c r="G774" s="89" t="s">
        <v>511</v>
      </c>
      <c r="H774" s="95" t="s">
        <v>3</v>
      </c>
      <c r="I774" s="118" t="s">
        <v>511</v>
      </c>
      <c r="J774">
        <v>0</v>
      </c>
      <c r="K774" s="89"/>
      <c r="L774" s="96" t="s">
        <v>3</v>
      </c>
      <c r="M774" s="115">
        <v>787</v>
      </c>
      <c r="N774" s="102" t="s">
        <v>3</v>
      </c>
      <c r="O774" s="84"/>
    </row>
    <row r="775" spans="1:15" hidden="1" x14ac:dyDescent="0.3">
      <c r="A775" s="66" t="s">
        <v>530</v>
      </c>
      <c r="B775" s="66">
        <v>3</v>
      </c>
      <c r="C775" s="82" t="str">
        <f t="shared" si="12"/>
        <v>Factor Model</v>
      </c>
      <c r="D775" s="20">
        <v>25</v>
      </c>
      <c r="E775" s="20">
        <v>0.1</v>
      </c>
      <c r="F775" s="89" t="s">
        <v>4</v>
      </c>
      <c r="G775" s="89" t="s">
        <v>511</v>
      </c>
      <c r="H775" s="95" t="s">
        <v>3</v>
      </c>
      <c r="I775" s="118" t="s">
        <v>511</v>
      </c>
      <c r="J775">
        <v>0</v>
      </c>
      <c r="K775" s="89"/>
      <c r="L775" s="96" t="s">
        <v>3</v>
      </c>
      <c r="M775" s="115">
        <v>787</v>
      </c>
      <c r="N775" s="102" t="s">
        <v>3</v>
      </c>
      <c r="O775" s="84"/>
    </row>
    <row r="776" spans="1:15" hidden="1" x14ac:dyDescent="0.3">
      <c r="A776" s="20" t="s">
        <v>530</v>
      </c>
      <c r="B776" s="20">
        <v>3</v>
      </c>
      <c r="C776" s="82" t="str">
        <f t="shared" si="12"/>
        <v>Factor Model</v>
      </c>
      <c r="D776" s="20">
        <v>25</v>
      </c>
      <c r="E776" s="20">
        <v>0.15</v>
      </c>
      <c r="F776" s="89" t="s">
        <v>4</v>
      </c>
      <c r="G776" s="89" t="s">
        <v>511</v>
      </c>
      <c r="H776" s="95" t="s">
        <v>3</v>
      </c>
      <c r="I776" s="118" t="s">
        <v>511</v>
      </c>
      <c r="J776">
        <v>0</v>
      </c>
      <c r="K776" s="89"/>
      <c r="L776" s="96" t="s">
        <v>3</v>
      </c>
      <c r="M776" s="115">
        <v>787</v>
      </c>
      <c r="N776" s="102" t="s">
        <v>3</v>
      </c>
      <c r="O776" s="84"/>
    </row>
    <row r="777" spans="1:15" hidden="1" x14ac:dyDescent="0.3">
      <c r="A777" s="66" t="s">
        <v>530</v>
      </c>
      <c r="B777" s="66">
        <v>3</v>
      </c>
      <c r="C777" s="82" t="str">
        <f t="shared" si="12"/>
        <v>Factor Model</v>
      </c>
      <c r="D777" s="20">
        <v>25</v>
      </c>
      <c r="E777" s="20">
        <v>0.2</v>
      </c>
      <c r="F777" s="89" t="s">
        <v>4</v>
      </c>
      <c r="G777" s="89" t="s">
        <v>511</v>
      </c>
      <c r="H777" s="95" t="s">
        <v>3</v>
      </c>
      <c r="I777" s="118" t="s">
        <v>511</v>
      </c>
      <c r="J777">
        <v>0</v>
      </c>
      <c r="K777" s="89"/>
      <c r="L777" s="96" t="s">
        <v>3</v>
      </c>
      <c r="M777" s="115">
        <v>787</v>
      </c>
      <c r="N777" s="102" t="s">
        <v>3</v>
      </c>
      <c r="O777" s="84"/>
    </row>
    <row r="778" spans="1:15" hidden="1" x14ac:dyDescent="0.3">
      <c r="A778" s="20" t="s">
        <v>530</v>
      </c>
      <c r="B778" s="20">
        <v>3</v>
      </c>
      <c r="C778" s="82" t="str">
        <f t="shared" si="12"/>
        <v>Factor Model</v>
      </c>
      <c r="D778" s="20">
        <v>50</v>
      </c>
      <c r="E778" s="20">
        <v>0.05</v>
      </c>
      <c r="F778" s="89" t="s">
        <v>4</v>
      </c>
      <c r="G778" s="89">
        <v>1034</v>
      </c>
      <c r="H778" s="95" t="s">
        <v>3</v>
      </c>
      <c r="I778" s="118">
        <v>26.810199999999998</v>
      </c>
      <c r="J778">
        <v>0</v>
      </c>
      <c r="K778" s="89"/>
      <c r="L778" s="96">
        <v>0.31385006353240152</v>
      </c>
      <c r="M778" s="115">
        <v>787</v>
      </c>
      <c r="N778" s="102" t="s">
        <v>3</v>
      </c>
      <c r="O778" s="84"/>
    </row>
    <row r="779" spans="1:15" hidden="1" x14ac:dyDescent="0.3">
      <c r="A779" s="66" t="s">
        <v>530</v>
      </c>
      <c r="B779" s="66">
        <v>3</v>
      </c>
      <c r="C779" s="82" t="str">
        <f t="shared" si="12"/>
        <v>Factor Model</v>
      </c>
      <c r="D779" s="20">
        <v>50</v>
      </c>
      <c r="E779" s="20">
        <v>0.1</v>
      </c>
      <c r="F779" s="89" t="s">
        <v>4</v>
      </c>
      <c r="G779" s="89">
        <v>1034</v>
      </c>
      <c r="H779" s="95" t="s">
        <v>3</v>
      </c>
      <c r="I779" s="118">
        <v>37.866900000000001</v>
      </c>
      <c r="J779">
        <v>0</v>
      </c>
      <c r="K779" s="89"/>
      <c r="L779" s="96">
        <v>0.31385006353240152</v>
      </c>
      <c r="M779" s="115">
        <v>787</v>
      </c>
      <c r="N779" s="102" t="s">
        <v>3</v>
      </c>
      <c r="O779" s="84"/>
    </row>
    <row r="780" spans="1:15" hidden="1" x14ac:dyDescent="0.3">
      <c r="A780" s="20" t="s">
        <v>530</v>
      </c>
      <c r="B780" s="20">
        <v>3</v>
      </c>
      <c r="C780" s="82" t="str">
        <f t="shared" si="12"/>
        <v>Factor Model</v>
      </c>
      <c r="D780" s="20">
        <v>50</v>
      </c>
      <c r="E780" s="20">
        <v>0.15</v>
      </c>
      <c r="F780" s="89" t="s">
        <v>4</v>
      </c>
      <c r="G780" s="89">
        <v>1034</v>
      </c>
      <c r="H780" s="95" t="s">
        <v>3</v>
      </c>
      <c r="I780" s="118">
        <v>21.9939</v>
      </c>
      <c r="J780">
        <v>0</v>
      </c>
      <c r="K780" s="89"/>
      <c r="L780" s="96">
        <v>0.31385006353240152</v>
      </c>
      <c r="M780" s="115">
        <v>787</v>
      </c>
      <c r="N780" s="102" t="s">
        <v>3</v>
      </c>
      <c r="O780" s="84"/>
    </row>
    <row r="781" spans="1:15" hidden="1" x14ac:dyDescent="0.3">
      <c r="A781" s="66" t="s">
        <v>530</v>
      </c>
      <c r="B781" s="66">
        <v>3</v>
      </c>
      <c r="C781" s="82" t="str">
        <f t="shared" si="12"/>
        <v>Factor Model</v>
      </c>
      <c r="D781" s="20">
        <v>50</v>
      </c>
      <c r="E781" s="20">
        <v>0.2</v>
      </c>
      <c r="F781" s="89" t="s">
        <v>4</v>
      </c>
      <c r="G781" s="89">
        <v>1034</v>
      </c>
      <c r="H781" s="95" t="s">
        <v>3</v>
      </c>
      <c r="I781" s="118">
        <v>21.008800000000001</v>
      </c>
      <c r="J781">
        <v>0</v>
      </c>
      <c r="K781" s="89"/>
      <c r="L781" s="96">
        <v>0.31385006353240152</v>
      </c>
      <c r="M781" s="115">
        <v>787</v>
      </c>
      <c r="N781" s="102" t="s">
        <v>3</v>
      </c>
      <c r="O781" s="84"/>
    </row>
    <row r="782" spans="1:15" x14ac:dyDescent="0.3">
      <c r="A782" s="20" t="s">
        <v>528</v>
      </c>
      <c r="B782" s="20">
        <v>0</v>
      </c>
      <c r="C782" s="82" t="str">
        <f t="shared" si="12"/>
        <v>Deterministic</v>
      </c>
      <c r="D782" s="20">
        <v>0</v>
      </c>
      <c r="E782" s="20">
        <v>0.05</v>
      </c>
      <c r="F782" s="89" t="s">
        <v>0</v>
      </c>
      <c r="G782" s="89">
        <v>1034</v>
      </c>
      <c r="H782" s="110">
        <v>0</v>
      </c>
      <c r="I782" s="118">
        <v>48.2789</v>
      </c>
      <c r="J782">
        <v>0</v>
      </c>
      <c r="K782" s="100">
        <v>1</v>
      </c>
      <c r="L782" s="111">
        <v>0</v>
      </c>
      <c r="M782" s="115">
        <v>1034</v>
      </c>
      <c r="N782" s="102">
        <v>1034</v>
      </c>
      <c r="O782" s="84"/>
    </row>
    <row r="783" spans="1:15" x14ac:dyDescent="0.3">
      <c r="A783" s="20" t="s">
        <v>528</v>
      </c>
      <c r="B783" s="66">
        <v>0</v>
      </c>
      <c r="C783" s="82" t="str">
        <f t="shared" si="12"/>
        <v>Deterministic</v>
      </c>
      <c r="D783" s="20">
        <v>0</v>
      </c>
      <c r="E783" s="20">
        <v>0.1</v>
      </c>
      <c r="F783" s="89" t="s">
        <v>0</v>
      </c>
      <c r="G783" s="89">
        <v>1042</v>
      </c>
      <c r="H783" s="110">
        <v>7.7369439071566732E-3</v>
      </c>
      <c r="I783" s="118">
        <v>115.53700000000001</v>
      </c>
      <c r="J783">
        <v>0</v>
      </c>
      <c r="K783" s="100">
        <v>1</v>
      </c>
      <c r="L783" s="111">
        <v>7.7369439071566237E-3</v>
      </c>
      <c r="M783" s="115">
        <v>1034</v>
      </c>
      <c r="N783" s="102">
        <v>1034</v>
      </c>
      <c r="O783" s="84"/>
    </row>
    <row r="784" spans="1:15" x14ac:dyDescent="0.3">
      <c r="A784" s="20" t="s">
        <v>528</v>
      </c>
      <c r="B784" s="20">
        <v>0</v>
      </c>
      <c r="C784" s="82" t="str">
        <f t="shared" si="12"/>
        <v>Deterministic</v>
      </c>
      <c r="D784" s="20">
        <v>0</v>
      </c>
      <c r="E784" s="20">
        <v>0.15</v>
      </c>
      <c r="F784" s="89" t="s">
        <v>0</v>
      </c>
      <c r="G784" s="89">
        <v>1044</v>
      </c>
      <c r="H784" s="110">
        <v>9.6711798839458421E-3</v>
      </c>
      <c r="I784" s="118">
        <v>76.427599999999998</v>
      </c>
      <c r="J784">
        <v>0</v>
      </c>
      <c r="K784" s="100">
        <v>1</v>
      </c>
      <c r="L784" s="111">
        <v>9.6711798839459462E-3</v>
      </c>
      <c r="M784" s="115">
        <v>1034</v>
      </c>
      <c r="N784" s="102">
        <v>1034</v>
      </c>
      <c r="O784" s="84"/>
    </row>
    <row r="785" spans="1:15" x14ac:dyDescent="0.3">
      <c r="A785" s="20" t="s">
        <v>528</v>
      </c>
      <c r="B785" s="66">
        <v>0</v>
      </c>
      <c r="C785" s="82" t="str">
        <f t="shared" si="12"/>
        <v>Deterministic</v>
      </c>
      <c r="D785" s="20">
        <v>0</v>
      </c>
      <c r="E785" s="20">
        <v>0.2</v>
      </c>
      <c r="F785" s="89" t="s">
        <v>0</v>
      </c>
      <c r="G785" s="89">
        <v>1044</v>
      </c>
      <c r="H785" s="110">
        <v>9.6711798839458421E-3</v>
      </c>
      <c r="I785" s="118">
        <v>51.052900000000001</v>
      </c>
      <c r="J785">
        <v>0</v>
      </c>
      <c r="K785" s="100">
        <v>1</v>
      </c>
      <c r="L785" s="111">
        <v>9.6711798839459462E-3</v>
      </c>
      <c r="M785" s="115">
        <v>1034</v>
      </c>
      <c r="N785" s="102">
        <v>1034</v>
      </c>
      <c r="O785" s="84"/>
    </row>
    <row r="786" spans="1:15" x14ac:dyDescent="0.3">
      <c r="A786" s="20" t="s">
        <v>528</v>
      </c>
      <c r="B786" s="20">
        <v>1</v>
      </c>
      <c r="C786" s="82" t="str">
        <f t="shared" si="12"/>
        <v>Cardinality-constrained</v>
      </c>
      <c r="D786" s="20">
        <v>5</v>
      </c>
      <c r="E786" s="20">
        <v>0.05</v>
      </c>
      <c r="F786" s="89" t="s">
        <v>0</v>
      </c>
      <c r="G786" s="89">
        <v>1034</v>
      </c>
      <c r="H786" s="110">
        <v>0</v>
      </c>
      <c r="I786" s="118">
        <v>40.583500000000001</v>
      </c>
      <c r="J786">
        <v>0</v>
      </c>
      <c r="K786" s="100">
        <v>1</v>
      </c>
      <c r="L786" s="111">
        <v>0</v>
      </c>
      <c r="M786" s="115">
        <v>1034</v>
      </c>
      <c r="N786" s="102">
        <v>1034</v>
      </c>
      <c r="O786" s="84"/>
    </row>
    <row r="787" spans="1:15" x14ac:dyDescent="0.3">
      <c r="A787" s="20" t="s">
        <v>528</v>
      </c>
      <c r="B787" s="66">
        <v>1</v>
      </c>
      <c r="C787" s="82" t="str">
        <f t="shared" si="12"/>
        <v>Cardinality-constrained</v>
      </c>
      <c r="D787" s="20">
        <v>5</v>
      </c>
      <c r="E787" s="20">
        <v>0.1</v>
      </c>
      <c r="F787" s="89" t="s">
        <v>0</v>
      </c>
      <c r="G787" s="89">
        <v>1042</v>
      </c>
      <c r="H787" s="110">
        <v>0</v>
      </c>
      <c r="I787" s="118">
        <v>80.408500000000004</v>
      </c>
      <c r="J787">
        <v>0</v>
      </c>
      <c r="K787" s="100">
        <v>1</v>
      </c>
      <c r="L787" s="111">
        <v>7.7369439071566237E-3</v>
      </c>
      <c r="M787" s="115">
        <v>1034</v>
      </c>
      <c r="N787" s="102">
        <v>1042</v>
      </c>
      <c r="O787" s="84"/>
    </row>
    <row r="788" spans="1:15" x14ac:dyDescent="0.3">
      <c r="A788" s="20" t="s">
        <v>528</v>
      </c>
      <c r="B788" s="20">
        <v>1</v>
      </c>
      <c r="C788" s="82" t="str">
        <f t="shared" si="12"/>
        <v>Cardinality-constrained</v>
      </c>
      <c r="D788" s="20">
        <v>5</v>
      </c>
      <c r="E788" s="20">
        <v>0.15</v>
      </c>
      <c r="F788" s="89" t="s">
        <v>0</v>
      </c>
      <c r="G788" s="89">
        <v>1044</v>
      </c>
      <c r="H788" s="110">
        <v>0</v>
      </c>
      <c r="I788" s="118">
        <v>41.177199999999999</v>
      </c>
      <c r="J788">
        <v>0</v>
      </c>
      <c r="K788" s="100">
        <v>1</v>
      </c>
      <c r="L788" s="111">
        <v>9.6711798839459462E-3</v>
      </c>
      <c r="M788" s="115">
        <v>1034</v>
      </c>
      <c r="N788" s="102">
        <v>1044</v>
      </c>
      <c r="O788" s="84"/>
    </row>
    <row r="789" spans="1:15" x14ac:dyDescent="0.3">
      <c r="A789" s="20" t="s">
        <v>528</v>
      </c>
      <c r="B789" s="66">
        <v>1</v>
      </c>
      <c r="C789" s="82" t="str">
        <f t="shared" si="12"/>
        <v>Cardinality-constrained</v>
      </c>
      <c r="D789" s="20">
        <v>5</v>
      </c>
      <c r="E789" s="20">
        <v>0.2</v>
      </c>
      <c r="F789" s="89" t="s">
        <v>0</v>
      </c>
      <c r="G789" s="89">
        <v>1044</v>
      </c>
      <c r="H789" s="110">
        <v>0</v>
      </c>
      <c r="I789" s="118">
        <v>74.083200000000005</v>
      </c>
      <c r="J789">
        <v>0</v>
      </c>
      <c r="K789" s="100">
        <v>1</v>
      </c>
      <c r="L789" s="111">
        <v>9.6711798839459462E-3</v>
      </c>
      <c r="M789" s="115">
        <v>1034</v>
      </c>
      <c r="N789" s="102">
        <v>1044</v>
      </c>
      <c r="O789" s="84"/>
    </row>
    <row r="790" spans="1:15" x14ac:dyDescent="0.3">
      <c r="A790" s="20" t="s">
        <v>528</v>
      </c>
      <c r="B790" s="20">
        <v>1</v>
      </c>
      <c r="C790" s="82" t="str">
        <f t="shared" si="12"/>
        <v>Cardinality-constrained</v>
      </c>
      <c r="D790" s="20">
        <v>10</v>
      </c>
      <c r="E790" s="20">
        <v>0.05</v>
      </c>
      <c r="F790" s="89" t="s">
        <v>0</v>
      </c>
      <c r="G790" s="89">
        <v>1044</v>
      </c>
      <c r="H790" s="110">
        <v>9.6711798839458421E-3</v>
      </c>
      <c r="I790" s="118">
        <v>308.59500000000003</v>
      </c>
      <c r="J790">
        <v>0</v>
      </c>
      <c r="K790" s="100">
        <v>1</v>
      </c>
      <c r="L790" s="111">
        <v>9.6711798839459462E-3</v>
      </c>
      <c r="M790" s="115">
        <v>1034</v>
      </c>
      <c r="N790" s="102">
        <v>1034</v>
      </c>
      <c r="O790" s="84"/>
    </row>
    <row r="791" spans="1:15" x14ac:dyDescent="0.3">
      <c r="A791" s="20" t="s">
        <v>528</v>
      </c>
      <c r="B791" s="66">
        <v>1</v>
      </c>
      <c r="C791" s="82" t="str">
        <f t="shared" si="12"/>
        <v>Cardinality-constrained</v>
      </c>
      <c r="D791" s="20">
        <v>10</v>
      </c>
      <c r="E791" s="20">
        <v>0.1</v>
      </c>
      <c r="F791" s="89" t="s">
        <v>0</v>
      </c>
      <c r="G791" s="89">
        <v>1052</v>
      </c>
      <c r="H791" s="110">
        <v>9.5969289827255271E-3</v>
      </c>
      <c r="I791" s="118">
        <v>1228.05</v>
      </c>
      <c r="J791">
        <v>0</v>
      </c>
      <c r="K791" s="100">
        <v>1</v>
      </c>
      <c r="L791" s="111">
        <v>1.740812379110257E-2</v>
      </c>
      <c r="M791" s="115">
        <v>1034</v>
      </c>
      <c r="N791" s="102">
        <v>1042</v>
      </c>
      <c r="O791" s="84"/>
    </row>
    <row r="792" spans="1:15" x14ac:dyDescent="0.3">
      <c r="A792" s="20" t="s">
        <v>528</v>
      </c>
      <c r="B792" s="20">
        <v>1</v>
      </c>
      <c r="C792" s="82" t="str">
        <f t="shared" si="12"/>
        <v>Cardinality-constrained</v>
      </c>
      <c r="D792" s="20">
        <v>10</v>
      </c>
      <c r="E792" s="20">
        <v>0.15</v>
      </c>
      <c r="F792" s="89" t="s">
        <v>0</v>
      </c>
      <c r="G792" s="89">
        <v>1055</v>
      </c>
      <c r="H792" s="110">
        <v>1.0536398467432951E-2</v>
      </c>
      <c r="I792" s="118">
        <v>1056.0899999999999</v>
      </c>
      <c r="J792">
        <v>0</v>
      </c>
      <c r="K792" s="100">
        <v>1</v>
      </c>
      <c r="L792" s="111">
        <v>2.0309477756286221E-2</v>
      </c>
      <c r="M792" s="115">
        <v>1034</v>
      </c>
      <c r="N792" s="102">
        <v>1044</v>
      </c>
      <c r="O792" s="84"/>
    </row>
    <row r="793" spans="1:15" x14ac:dyDescent="0.3">
      <c r="A793" s="20" t="s">
        <v>528</v>
      </c>
      <c r="B793" s="66">
        <v>1</v>
      </c>
      <c r="C793" s="82" t="str">
        <f t="shared" si="12"/>
        <v>Cardinality-constrained</v>
      </c>
      <c r="D793" s="20">
        <v>10</v>
      </c>
      <c r="E793" s="20">
        <v>0.2</v>
      </c>
      <c r="F793" s="89" t="s">
        <v>0</v>
      </c>
      <c r="G793" s="89">
        <v>1083</v>
      </c>
      <c r="H793" s="110">
        <v>3.7356321839080463E-2</v>
      </c>
      <c r="I793" s="118">
        <v>1702.8</v>
      </c>
      <c r="J793">
        <v>0</v>
      </c>
      <c r="K793" s="100">
        <v>1</v>
      </c>
      <c r="L793" s="111">
        <v>4.7388781431334515E-2</v>
      </c>
      <c r="M793" s="115">
        <v>1034</v>
      </c>
      <c r="N793" s="102">
        <v>1044</v>
      </c>
      <c r="O793" s="84"/>
    </row>
    <row r="794" spans="1:15" x14ac:dyDescent="0.3">
      <c r="A794" s="20" t="s">
        <v>528</v>
      </c>
      <c r="B794" s="20">
        <v>1</v>
      </c>
      <c r="C794" s="82" t="str">
        <f t="shared" si="12"/>
        <v>Cardinality-constrained</v>
      </c>
      <c r="D794" s="20">
        <v>25</v>
      </c>
      <c r="E794" s="20">
        <v>0.05</v>
      </c>
      <c r="F794" s="89" t="s">
        <v>0</v>
      </c>
      <c r="G794" s="89">
        <v>1045</v>
      </c>
      <c r="H794" s="110">
        <v>9.5785440613026815E-4</v>
      </c>
      <c r="I794" s="118">
        <v>92.312200000000004</v>
      </c>
      <c r="J794">
        <v>0</v>
      </c>
      <c r="K794" s="100">
        <v>0.03</v>
      </c>
      <c r="L794" s="111">
        <v>1.0638297872340496E-2</v>
      </c>
      <c r="M794" s="115">
        <v>1034</v>
      </c>
      <c r="N794" s="102">
        <v>1044</v>
      </c>
      <c r="O794" s="84"/>
    </row>
    <row r="795" spans="1:15" x14ac:dyDescent="0.3">
      <c r="A795" s="20" t="s">
        <v>528</v>
      </c>
      <c r="B795" s="66">
        <v>1</v>
      </c>
      <c r="C795" s="82" t="str">
        <f t="shared" si="12"/>
        <v>Cardinality-constrained</v>
      </c>
      <c r="D795" s="20">
        <v>25</v>
      </c>
      <c r="E795" s="20">
        <v>0.1</v>
      </c>
      <c r="F795" s="89" t="s">
        <v>0</v>
      </c>
      <c r="G795" s="89">
        <v>1055</v>
      </c>
      <c r="H795" s="110">
        <v>2.8517110266159697E-3</v>
      </c>
      <c r="I795" s="118">
        <v>1069.44</v>
      </c>
      <c r="J795">
        <v>0</v>
      </c>
      <c r="K795" s="100">
        <v>6.5000000000000002E-2</v>
      </c>
      <c r="L795" s="111">
        <v>2.0309477756286221E-2</v>
      </c>
      <c r="M795" s="115">
        <v>1034</v>
      </c>
      <c r="N795" s="102">
        <v>1052</v>
      </c>
      <c r="O795" s="84"/>
    </row>
    <row r="796" spans="1:15" x14ac:dyDescent="0.3">
      <c r="A796" s="20" t="s">
        <v>528</v>
      </c>
      <c r="B796" s="20">
        <v>1</v>
      </c>
      <c r="C796" s="82" t="str">
        <f t="shared" si="12"/>
        <v>Cardinality-constrained</v>
      </c>
      <c r="D796" s="20">
        <v>25</v>
      </c>
      <c r="E796" s="20">
        <v>0.15</v>
      </c>
      <c r="F796" s="89" t="s">
        <v>0</v>
      </c>
      <c r="G796" s="89">
        <v>1438</v>
      </c>
      <c r="H796" s="110">
        <v>0.36303317535545021</v>
      </c>
      <c r="I796" s="118">
        <v>1855.22</v>
      </c>
      <c r="J796">
        <v>0</v>
      </c>
      <c r="K796" s="100">
        <v>0.91200000000000003</v>
      </c>
      <c r="L796" s="111">
        <v>0.39071566731141205</v>
      </c>
      <c r="M796" s="115">
        <v>1034</v>
      </c>
      <c r="N796" s="102">
        <v>1055</v>
      </c>
      <c r="O796" s="84"/>
    </row>
    <row r="797" spans="1:15" x14ac:dyDescent="0.3">
      <c r="A797" s="20" t="s">
        <v>528</v>
      </c>
      <c r="B797" s="66">
        <v>1</v>
      </c>
      <c r="C797" s="82" t="str">
        <f t="shared" si="12"/>
        <v>Cardinality-constrained</v>
      </c>
      <c r="D797" s="20">
        <v>25</v>
      </c>
      <c r="E797" s="20">
        <v>0.2</v>
      </c>
      <c r="F797" s="89" t="s">
        <v>1</v>
      </c>
      <c r="G797" s="89" t="s">
        <v>46</v>
      </c>
      <c r="H797" s="110" t="s">
        <v>3</v>
      </c>
      <c r="I797" s="118">
        <v>60.021900000000002</v>
      </c>
      <c r="J797">
        <v>0</v>
      </c>
      <c r="K797" s="100">
        <v>0.98499999999999999</v>
      </c>
      <c r="L797" s="111" t="s">
        <v>3</v>
      </c>
      <c r="M797" s="115">
        <v>1034</v>
      </c>
      <c r="N797" s="102">
        <v>1083</v>
      </c>
      <c r="O797" s="84"/>
    </row>
    <row r="798" spans="1:15" x14ac:dyDescent="0.3">
      <c r="A798" s="20" t="s">
        <v>528</v>
      </c>
      <c r="B798" s="20">
        <v>1</v>
      </c>
      <c r="C798" s="82" t="str">
        <f t="shared" si="12"/>
        <v>Cardinality-constrained</v>
      </c>
      <c r="D798" s="20">
        <v>50</v>
      </c>
      <c r="E798" s="20">
        <v>0.05</v>
      </c>
      <c r="F798" s="89" t="s">
        <v>0</v>
      </c>
      <c r="G798" s="89">
        <v>1034</v>
      </c>
      <c r="H798" s="110">
        <v>-1.0526315789473684E-2</v>
      </c>
      <c r="I798" s="118">
        <v>37.009500000000003</v>
      </c>
      <c r="J798">
        <v>0</v>
      </c>
      <c r="K798" s="100">
        <v>0</v>
      </c>
      <c r="L798" s="111">
        <v>0</v>
      </c>
      <c r="M798" s="115">
        <v>1034</v>
      </c>
      <c r="N798" s="102">
        <v>1045</v>
      </c>
      <c r="O798" s="84"/>
    </row>
    <row r="799" spans="1:15" x14ac:dyDescent="0.3">
      <c r="A799" s="20" t="s">
        <v>528</v>
      </c>
      <c r="B799" s="66">
        <v>1</v>
      </c>
      <c r="C799" s="82" t="str">
        <f t="shared" si="12"/>
        <v>Cardinality-constrained</v>
      </c>
      <c r="D799" s="20">
        <v>50</v>
      </c>
      <c r="E799" s="20">
        <v>0.1</v>
      </c>
      <c r="F799" s="89" t="s">
        <v>0</v>
      </c>
      <c r="G799" s="89">
        <v>1042</v>
      </c>
      <c r="H799" s="110">
        <v>-1.2322274881516588E-2</v>
      </c>
      <c r="I799" s="118">
        <v>68.881299999999996</v>
      </c>
      <c r="J799">
        <v>0</v>
      </c>
      <c r="K799" s="100">
        <v>3.4000000000000002E-2</v>
      </c>
      <c r="L799" s="111">
        <v>7.7369439071566237E-3</v>
      </c>
      <c r="M799" s="115">
        <v>1034</v>
      </c>
      <c r="N799" s="102">
        <v>1055</v>
      </c>
      <c r="O799" s="84"/>
    </row>
    <row r="800" spans="1:15" x14ac:dyDescent="0.3">
      <c r="A800" s="20" t="s">
        <v>528</v>
      </c>
      <c r="B800" s="20">
        <v>1</v>
      </c>
      <c r="C800" s="82" t="str">
        <f t="shared" si="12"/>
        <v>Cardinality-constrained</v>
      </c>
      <c r="D800" s="20">
        <v>50</v>
      </c>
      <c r="E800" s="20">
        <v>0.15</v>
      </c>
      <c r="F800" s="89" t="s">
        <v>1</v>
      </c>
      <c r="G800" s="89">
        <v>1042</v>
      </c>
      <c r="H800" s="110">
        <v>-8.43585237258348E-2</v>
      </c>
      <c r="I800" s="118">
        <v>206.29300000000001</v>
      </c>
      <c r="J800">
        <v>0</v>
      </c>
      <c r="K800" s="100">
        <v>8.5000000000000006E-2</v>
      </c>
      <c r="L800" s="111">
        <v>7.7369439071566237E-3</v>
      </c>
      <c r="M800" s="115">
        <v>1034</v>
      </c>
      <c r="N800" s="102">
        <v>1138</v>
      </c>
      <c r="O800" s="84"/>
    </row>
    <row r="801" spans="1:15" x14ac:dyDescent="0.3">
      <c r="A801" s="20" t="s">
        <v>528</v>
      </c>
      <c r="B801" s="66">
        <v>1</v>
      </c>
      <c r="C801" s="82" t="str">
        <f t="shared" si="12"/>
        <v>Cardinality-constrained</v>
      </c>
      <c r="D801" s="20">
        <v>50</v>
      </c>
      <c r="E801" s="20">
        <v>0.2</v>
      </c>
      <c r="F801" s="89" t="s">
        <v>2</v>
      </c>
      <c r="G801" s="89">
        <v>1052</v>
      </c>
      <c r="H801" s="110" t="s">
        <v>3</v>
      </c>
      <c r="I801" s="118">
        <v>410.52699999999999</v>
      </c>
      <c r="J801">
        <v>0</v>
      </c>
      <c r="K801" s="89"/>
      <c r="L801" s="111">
        <v>1.740812379110257E-2</v>
      </c>
      <c r="M801" s="115">
        <v>1034</v>
      </c>
      <c r="N801" s="102" t="s">
        <v>3</v>
      </c>
      <c r="O801" s="84"/>
    </row>
    <row r="802" spans="1:15" x14ac:dyDescent="0.3">
      <c r="A802" s="20" t="s">
        <v>528</v>
      </c>
      <c r="B802" s="20">
        <v>2</v>
      </c>
      <c r="C802" s="82" t="str">
        <f t="shared" si="12"/>
        <v>Knapsack</v>
      </c>
      <c r="D802" s="20">
        <v>5</v>
      </c>
      <c r="E802" s="20">
        <v>0.05</v>
      </c>
      <c r="F802" s="89" t="s">
        <v>0</v>
      </c>
      <c r="G802" s="89">
        <v>1042</v>
      </c>
      <c r="H802" s="110">
        <v>7.7369439071566732E-3</v>
      </c>
      <c r="I802" s="118">
        <v>692.71400000000006</v>
      </c>
      <c r="J802">
        <v>0</v>
      </c>
      <c r="K802" s="100">
        <v>1</v>
      </c>
      <c r="L802" s="111">
        <v>7.7369439071566237E-3</v>
      </c>
      <c r="M802" s="115">
        <v>1034</v>
      </c>
      <c r="N802" s="102">
        <v>1034</v>
      </c>
      <c r="O802" s="84"/>
    </row>
    <row r="803" spans="1:15" x14ac:dyDescent="0.3">
      <c r="A803" s="20" t="s">
        <v>528</v>
      </c>
      <c r="B803" s="66">
        <v>2</v>
      </c>
      <c r="C803" s="82" t="str">
        <f t="shared" si="12"/>
        <v>Knapsack</v>
      </c>
      <c r="D803" s="20">
        <v>5</v>
      </c>
      <c r="E803" s="20">
        <v>0.1</v>
      </c>
      <c r="F803" s="89" t="s">
        <v>0</v>
      </c>
      <c r="G803" s="89">
        <v>1049</v>
      </c>
      <c r="H803" s="110">
        <v>6.7178502879078695E-3</v>
      </c>
      <c r="I803" s="118">
        <v>202.905</v>
      </c>
      <c r="J803">
        <v>0</v>
      </c>
      <c r="K803" s="100">
        <v>1</v>
      </c>
      <c r="L803" s="111">
        <v>1.4506769825918697E-2</v>
      </c>
      <c r="M803" s="115">
        <v>1034</v>
      </c>
      <c r="N803" s="102">
        <v>1042</v>
      </c>
      <c r="O803" s="84"/>
    </row>
    <row r="804" spans="1:15" x14ac:dyDescent="0.3">
      <c r="A804" s="20" t="s">
        <v>528</v>
      </c>
      <c r="B804" s="20">
        <v>2</v>
      </c>
      <c r="C804" s="82" t="str">
        <f t="shared" si="12"/>
        <v>Knapsack</v>
      </c>
      <c r="D804" s="20">
        <v>5</v>
      </c>
      <c r="E804" s="20">
        <v>0.15</v>
      </c>
      <c r="F804" s="89" t="s">
        <v>0</v>
      </c>
      <c r="G804" s="89">
        <v>1064</v>
      </c>
      <c r="H804" s="110">
        <v>2.1113243761996161E-2</v>
      </c>
      <c r="I804" s="118">
        <v>559.14700000000005</v>
      </c>
      <c r="J804">
        <v>0</v>
      </c>
      <c r="K804" s="100">
        <v>1</v>
      </c>
      <c r="L804" s="111">
        <v>2.9013539651837617E-2</v>
      </c>
      <c r="M804" s="115">
        <v>1034</v>
      </c>
      <c r="N804" s="102">
        <v>1042</v>
      </c>
      <c r="O804" s="84"/>
    </row>
    <row r="805" spans="1:15" x14ac:dyDescent="0.3">
      <c r="A805" s="20" t="s">
        <v>528</v>
      </c>
      <c r="B805" s="66">
        <v>2</v>
      </c>
      <c r="C805" s="82" t="str">
        <f t="shared" si="12"/>
        <v>Knapsack</v>
      </c>
      <c r="D805" s="20">
        <v>5</v>
      </c>
      <c r="E805" s="20">
        <v>0.2</v>
      </c>
      <c r="F805" s="89" t="s">
        <v>0</v>
      </c>
      <c r="G805" s="89">
        <v>1146</v>
      </c>
      <c r="H805" s="110">
        <v>8.9353612167300381E-2</v>
      </c>
      <c r="I805" s="118">
        <v>1559.71</v>
      </c>
      <c r="J805">
        <v>0</v>
      </c>
      <c r="K805" s="100">
        <v>1</v>
      </c>
      <c r="L805" s="111">
        <v>0.1083172147001934</v>
      </c>
      <c r="M805" s="115">
        <v>1034</v>
      </c>
      <c r="N805" s="102">
        <v>1052</v>
      </c>
      <c r="O805" s="84"/>
    </row>
    <row r="806" spans="1:15" x14ac:dyDescent="0.3">
      <c r="A806" s="20" t="s">
        <v>528</v>
      </c>
      <c r="B806" s="20">
        <v>2</v>
      </c>
      <c r="C806" s="82" t="str">
        <f t="shared" si="12"/>
        <v>Knapsack</v>
      </c>
      <c r="D806" s="20">
        <v>10</v>
      </c>
      <c r="E806" s="20">
        <v>0.05</v>
      </c>
      <c r="F806" s="89" t="s">
        <v>0</v>
      </c>
      <c r="G806" s="89">
        <v>1049</v>
      </c>
      <c r="H806" s="110">
        <v>6.7178502879078695E-3</v>
      </c>
      <c r="I806" s="118">
        <v>336.97199999999998</v>
      </c>
      <c r="J806">
        <v>0</v>
      </c>
      <c r="K806" s="100">
        <v>0.95599999999999996</v>
      </c>
      <c r="L806" s="111">
        <v>1.4506769825918697E-2</v>
      </c>
      <c r="M806" s="115">
        <v>1034</v>
      </c>
      <c r="N806" s="102">
        <v>1042</v>
      </c>
      <c r="O806" s="84"/>
    </row>
    <row r="807" spans="1:15" x14ac:dyDescent="0.3">
      <c r="A807" s="20" t="s">
        <v>528</v>
      </c>
      <c r="B807" s="66">
        <v>2</v>
      </c>
      <c r="C807" s="82" t="str">
        <f t="shared" si="12"/>
        <v>Knapsack</v>
      </c>
      <c r="D807" s="20">
        <v>10</v>
      </c>
      <c r="E807" s="20">
        <v>0.1</v>
      </c>
      <c r="F807" s="89" t="s">
        <v>0</v>
      </c>
      <c r="G807" s="89">
        <v>1180</v>
      </c>
      <c r="H807" s="110">
        <v>0.12488083889418494</v>
      </c>
      <c r="I807" s="118">
        <v>1829.75</v>
      </c>
      <c r="J807">
        <v>0</v>
      </c>
      <c r="K807" s="100">
        <v>0.77800000000000002</v>
      </c>
      <c r="L807" s="111">
        <v>0.14119922630560922</v>
      </c>
      <c r="M807" s="115">
        <v>1034</v>
      </c>
      <c r="N807" s="102">
        <v>1049</v>
      </c>
      <c r="O807" s="84"/>
    </row>
    <row r="808" spans="1:15" x14ac:dyDescent="0.3">
      <c r="A808" s="20" t="s">
        <v>528</v>
      </c>
      <c r="B808" s="20">
        <v>2</v>
      </c>
      <c r="C808" s="82" t="str">
        <f t="shared" si="12"/>
        <v>Knapsack</v>
      </c>
      <c r="D808" s="20">
        <v>10</v>
      </c>
      <c r="E808" s="20">
        <v>0.15</v>
      </c>
      <c r="F808" s="89" t="s">
        <v>0</v>
      </c>
      <c r="G808" s="89" t="s">
        <v>46</v>
      </c>
      <c r="H808" s="110" t="s">
        <v>3</v>
      </c>
      <c r="I808" s="118">
        <v>60.025599999999997</v>
      </c>
      <c r="J808">
        <v>0</v>
      </c>
      <c r="K808" s="100">
        <v>0.99299999999999999</v>
      </c>
      <c r="L808" s="111" t="s">
        <v>3</v>
      </c>
      <c r="M808" s="115">
        <v>1034</v>
      </c>
      <c r="N808" s="102">
        <v>1064</v>
      </c>
      <c r="O808" s="84"/>
    </row>
    <row r="809" spans="1:15" x14ac:dyDescent="0.3">
      <c r="A809" s="20" t="s">
        <v>528</v>
      </c>
      <c r="B809" s="66">
        <v>2</v>
      </c>
      <c r="C809" s="82" t="str">
        <f t="shared" si="12"/>
        <v>Knapsack</v>
      </c>
      <c r="D809" s="20">
        <v>10</v>
      </c>
      <c r="E809" s="20">
        <v>0.2</v>
      </c>
      <c r="F809" s="89" t="s">
        <v>0</v>
      </c>
      <c r="G809" s="89" t="s">
        <v>46</v>
      </c>
      <c r="H809" s="110" t="s">
        <v>3</v>
      </c>
      <c r="I809" s="118">
        <v>60.028700000000001</v>
      </c>
      <c r="J809">
        <v>0</v>
      </c>
      <c r="K809" s="100">
        <v>0.999</v>
      </c>
      <c r="L809" s="111" t="s">
        <v>3</v>
      </c>
      <c r="M809" s="115">
        <v>1034</v>
      </c>
      <c r="N809" s="102">
        <v>1075</v>
      </c>
      <c r="O809" s="84"/>
    </row>
    <row r="810" spans="1:15" x14ac:dyDescent="0.3">
      <c r="A810" s="20" t="s">
        <v>528</v>
      </c>
      <c r="B810" s="20">
        <v>2</v>
      </c>
      <c r="C810" s="82" t="str">
        <f t="shared" si="12"/>
        <v>Knapsack</v>
      </c>
      <c r="D810" s="20">
        <v>25</v>
      </c>
      <c r="E810" s="20">
        <v>0.05</v>
      </c>
      <c r="F810" s="89" t="s">
        <v>0</v>
      </c>
      <c r="G810" s="89">
        <v>1052</v>
      </c>
      <c r="H810" s="110">
        <v>2.859866539561487E-3</v>
      </c>
      <c r="I810" s="118">
        <v>508.40300000000002</v>
      </c>
      <c r="J810">
        <v>0</v>
      </c>
      <c r="K810" s="100">
        <v>0</v>
      </c>
      <c r="L810" s="111">
        <v>1.740812379110257E-2</v>
      </c>
      <c r="M810" s="115">
        <v>1034</v>
      </c>
      <c r="N810" s="102">
        <v>1049</v>
      </c>
      <c r="O810" s="84"/>
    </row>
    <row r="811" spans="1:15" x14ac:dyDescent="0.3">
      <c r="A811" s="20" t="s">
        <v>528</v>
      </c>
      <c r="B811" s="66">
        <v>2</v>
      </c>
      <c r="C811" s="82" t="str">
        <f t="shared" si="12"/>
        <v>Knapsack</v>
      </c>
      <c r="D811" s="20">
        <v>25</v>
      </c>
      <c r="E811" s="20">
        <v>0.1</v>
      </c>
      <c r="F811" s="89" t="s">
        <v>1</v>
      </c>
      <c r="G811" s="89">
        <v>1085</v>
      </c>
      <c r="H811" s="110">
        <v>8.3643122676579917E-3</v>
      </c>
      <c r="I811" s="118">
        <v>1387.6</v>
      </c>
      <c r="J811">
        <v>0</v>
      </c>
      <c r="K811" s="100">
        <v>1.2999999999999999E-2</v>
      </c>
      <c r="L811" s="111">
        <v>4.9323017408123837E-2</v>
      </c>
      <c r="M811" s="115">
        <v>1034</v>
      </c>
      <c r="N811" s="102">
        <v>1076</v>
      </c>
      <c r="O811" s="84"/>
    </row>
    <row r="812" spans="1:15" x14ac:dyDescent="0.3">
      <c r="A812" s="20" t="s">
        <v>528</v>
      </c>
      <c r="B812" s="20">
        <v>2</v>
      </c>
      <c r="C812" s="82" t="str">
        <f t="shared" si="12"/>
        <v>Knapsack</v>
      </c>
      <c r="D812" s="20">
        <v>25</v>
      </c>
      <c r="E812" s="20">
        <v>0.15</v>
      </c>
      <c r="F812" s="89" t="s">
        <v>2</v>
      </c>
      <c r="G812" s="89" t="s">
        <v>46</v>
      </c>
      <c r="H812" s="110" t="s">
        <v>3</v>
      </c>
      <c r="I812" s="118">
        <v>60.026200000000003</v>
      </c>
      <c r="J812">
        <v>0</v>
      </c>
      <c r="K812" s="89"/>
      <c r="L812" s="111" t="s">
        <v>3</v>
      </c>
      <c r="M812" s="115">
        <v>1034</v>
      </c>
      <c r="N812" s="102" t="s">
        <v>3</v>
      </c>
      <c r="O812" s="84"/>
    </row>
    <row r="813" spans="1:15" x14ac:dyDescent="0.3">
      <c r="A813" s="20" t="s">
        <v>528</v>
      </c>
      <c r="B813" s="66">
        <v>2</v>
      </c>
      <c r="C813" s="82" t="str">
        <f t="shared" si="12"/>
        <v>Knapsack</v>
      </c>
      <c r="D813" s="20">
        <v>25</v>
      </c>
      <c r="E813" s="20">
        <v>0.2</v>
      </c>
      <c r="F813" s="89" t="s">
        <v>2</v>
      </c>
      <c r="G813" s="89" t="s">
        <v>46</v>
      </c>
      <c r="H813" s="110" t="s">
        <v>3</v>
      </c>
      <c r="I813" s="118">
        <v>60.023099999999999</v>
      </c>
      <c r="J813">
        <v>0</v>
      </c>
      <c r="K813" s="89"/>
      <c r="L813" s="111" t="s">
        <v>3</v>
      </c>
      <c r="M813" s="115">
        <v>1034</v>
      </c>
      <c r="N813" s="102" t="s">
        <v>3</v>
      </c>
      <c r="O813" s="84"/>
    </row>
    <row r="814" spans="1:15" x14ac:dyDescent="0.3">
      <c r="A814" s="20" t="s">
        <v>528</v>
      </c>
      <c r="B814" s="20">
        <v>2</v>
      </c>
      <c r="C814" s="82" t="str">
        <f t="shared" si="12"/>
        <v>Knapsack</v>
      </c>
      <c r="D814" s="20">
        <v>50</v>
      </c>
      <c r="E814" s="20">
        <v>0.05</v>
      </c>
      <c r="F814" s="89" t="s">
        <v>0</v>
      </c>
      <c r="G814" s="89">
        <v>1093</v>
      </c>
      <c r="H814" s="110">
        <v>3.8973384030418251E-2</v>
      </c>
      <c r="I814" s="118">
        <v>509.92099999999999</v>
      </c>
      <c r="J814">
        <v>0</v>
      </c>
      <c r="K814" s="100">
        <v>0</v>
      </c>
      <c r="L814" s="111">
        <v>5.7059961315280461E-2</v>
      </c>
      <c r="M814" s="115">
        <v>1034</v>
      </c>
      <c r="N814" s="102">
        <v>1052</v>
      </c>
      <c r="O814" s="84"/>
    </row>
    <row r="815" spans="1:15" x14ac:dyDescent="0.3">
      <c r="A815" s="20" t="s">
        <v>528</v>
      </c>
      <c r="B815" s="66">
        <v>2</v>
      </c>
      <c r="C815" s="82" t="str">
        <f t="shared" si="12"/>
        <v>Knapsack</v>
      </c>
      <c r="D815" s="20">
        <v>50</v>
      </c>
      <c r="E815" s="20">
        <v>0.1</v>
      </c>
      <c r="F815" s="89" t="s">
        <v>0</v>
      </c>
      <c r="G815" s="89" t="s">
        <v>511</v>
      </c>
      <c r="H815" s="110" t="s">
        <v>3</v>
      </c>
      <c r="I815" s="118" t="s">
        <v>511</v>
      </c>
      <c r="J815">
        <v>0</v>
      </c>
      <c r="K815" s="100">
        <v>0</v>
      </c>
      <c r="L815" s="111" t="s">
        <v>3</v>
      </c>
      <c r="M815" s="115">
        <v>1034</v>
      </c>
      <c r="N815" s="102">
        <v>1085</v>
      </c>
      <c r="O815" s="84"/>
    </row>
    <row r="816" spans="1:15" x14ac:dyDescent="0.3">
      <c r="A816" s="20" t="s">
        <v>528</v>
      </c>
      <c r="B816" s="20">
        <v>2</v>
      </c>
      <c r="C816" s="82" t="str">
        <f t="shared" si="12"/>
        <v>Knapsack</v>
      </c>
      <c r="D816" s="20">
        <v>50</v>
      </c>
      <c r="E816" s="20">
        <v>0.15</v>
      </c>
      <c r="F816" s="89" t="s">
        <v>2</v>
      </c>
      <c r="G816" s="89" t="s">
        <v>511</v>
      </c>
      <c r="H816" s="110" t="s">
        <v>3</v>
      </c>
      <c r="I816" s="118" t="s">
        <v>511</v>
      </c>
      <c r="J816">
        <v>0</v>
      </c>
      <c r="K816" s="89"/>
      <c r="L816" s="111" t="s">
        <v>3</v>
      </c>
      <c r="M816" s="115">
        <v>1034</v>
      </c>
      <c r="N816" s="102" t="s">
        <v>3</v>
      </c>
      <c r="O816" s="84"/>
    </row>
    <row r="817" spans="1:15" x14ac:dyDescent="0.3">
      <c r="A817" s="20" t="s">
        <v>528</v>
      </c>
      <c r="B817" s="66">
        <v>2</v>
      </c>
      <c r="C817" s="82" t="str">
        <f t="shared" si="12"/>
        <v>Knapsack</v>
      </c>
      <c r="D817" s="20">
        <v>50</v>
      </c>
      <c r="E817" s="20">
        <v>0.2</v>
      </c>
      <c r="F817" s="89" t="s">
        <v>2</v>
      </c>
      <c r="G817" s="89" t="s">
        <v>511</v>
      </c>
      <c r="H817" s="110" t="s">
        <v>3</v>
      </c>
      <c r="I817" s="118" t="s">
        <v>511</v>
      </c>
      <c r="J817">
        <v>0</v>
      </c>
      <c r="K817" s="89"/>
      <c r="L817" s="111" t="s">
        <v>3</v>
      </c>
      <c r="M817" s="115">
        <v>1034</v>
      </c>
      <c r="N817" s="102" t="s">
        <v>3</v>
      </c>
      <c r="O817" s="84"/>
    </row>
    <row r="818" spans="1:15" hidden="1" x14ac:dyDescent="0.3">
      <c r="A818" s="20" t="s">
        <v>528</v>
      </c>
      <c r="B818" s="20">
        <v>3</v>
      </c>
      <c r="C818" s="82" t="str">
        <f t="shared" si="12"/>
        <v>Factor Model</v>
      </c>
      <c r="D818" s="20">
        <v>0</v>
      </c>
      <c r="E818" s="20">
        <v>0.05</v>
      </c>
      <c r="F818" s="89" t="s">
        <v>0</v>
      </c>
      <c r="G818" s="89">
        <v>1093</v>
      </c>
      <c r="H818" s="95">
        <v>0</v>
      </c>
      <c r="I818" s="118">
        <v>465.97500000000002</v>
      </c>
      <c r="J818">
        <v>0</v>
      </c>
      <c r="K818" s="100">
        <v>0</v>
      </c>
      <c r="L818" s="96">
        <v>5.7059961315280461E-2</v>
      </c>
      <c r="M818" s="115">
        <v>1034</v>
      </c>
      <c r="N818" s="102">
        <v>1093</v>
      </c>
      <c r="O818" s="84"/>
    </row>
    <row r="819" spans="1:15" hidden="1" x14ac:dyDescent="0.3">
      <c r="A819" s="66" t="s">
        <v>528</v>
      </c>
      <c r="B819" s="66">
        <v>3</v>
      </c>
      <c r="C819" s="82" t="str">
        <f t="shared" si="12"/>
        <v>Factor Model</v>
      </c>
      <c r="D819" s="20">
        <v>0</v>
      </c>
      <c r="E819" s="20">
        <v>0.1</v>
      </c>
      <c r="F819" s="89" t="s">
        <v>4</v>
      </c>
      <c r="G819" s="89" t="s">
        <v>511</v>
      </c>
      <c r="H819" s="95" t="s">
        <v>3</v>
      </c>
      <c r="I819" s="118" t="s">
        <v>511</v>
      </c>
      <c r="J819">
        <v>0</v>
      </c>
      <c r="K819" s="89"/>
      <c r="L819" s="96" t="s">
        <v>3</v>
      </c>
      <c r="M819" s="115">
        <v>1034</v>
      </c>
      <c r="N819" s="102" t="s">
        <v>3</v>
      </c>
      <c r="O819" s="84"/>
    </row>
    <row r="820" spans="1:15" hidden="1" x14ac:dyDescent="0.3">
      <c r="A820" s="20" t="s">
        <v>528</v>
      </c>
      <c r="B820" s="20">
        <v>3</v>
      </c>
      <c r="C820" s="82" t="str">
        <f t="shared" si="12"/>
        <v>Factor Model</v>
      </c>
      <c r="D820" s="20">
        <v>0</v>
      </c>
      <c r="E820" s="20">
        <v>0.15</v>
      </c>
      <c r="F820" s="89" t="s">
        <v>4</v>
      </c>
      <c r="G820" s="89" t="s">
        <v>511</v>
      </c>
      <c r="H820" s="95" t="s">
        <v>3</v>
      </c>
      <c r="I820" s="118" t="s">
        <v>511</v>
      </c>
      <c r="J820">
        <v>0</v>
      </c>
      <c r="K820" s="89"/>
      <c r="L820" s="96" t="s">
        <v>3</v>
      </c>
      <c r="M820" s="115">
        <v>1034</v>
      </c>
      <c r="N820" s="102" t="s">
        <v>3</v>
      </c>
      <c r="O820" s="84"/>
    </row>
    <row r="821" spans="1:15" hidden="1" x14ac:dyDescent="0.3">
      <c r="A821" s="66" t="s">
        <v>528</v>
      </c>
      <c r="B821" s="66">
        <v>3</v>
      </c>
      <c r="C821" s="82" t="str">
        <f t="shared" si="12"/>
        <v>Factor Model</v>
      </c>
      <c r="D821" s="20">
        <v>0</v>
      </c>
      <c r="E821" s="20">
        <v>0.2</v>
      </c>
      <c r="F821" s="89" t="s">
        <v>4</v>
      </c>
      <c r="G821" s="89" t="s">
        <v>511</v>
      </c>
      <c r="H821" s="95" t="s">
        <v>3</v>
      </c>
      <c r="I821" s="118" t="s">
        <v>511</v>
      </c>
      <c r="J821">
        <v>0</v>
      </c>
      <c r="K821" s="89"/>
      <c r="L821" s="96" t="s">
        <v>3</v>
      </c>
      <c r="M821" s="115">
        <v>1034</v>
      </c>
      <c r="N821" s="102" t="s">
        <v>3</v>
      </c>
      <c r="O821" s="84"/>
    </row>
    <row r="822" spans="1:15" hidden="1" x14ac:dyDescent="0.3">
      <c r="A822" s="20" t="s">
        <v>528</v>
      </c>
      <c r="B822" s="20">
        <v>3</v>
      </c>
      <c r="C822" s="82" t="str">
        <f t="shared" si="12"/>
        <v>Factor Model</v>
      </c>
      <c r="D822" s="20">
        <v>10</v>
      </c>
      <c r="E822" s="20">
        <v>0.05</v>
      </c>
      <c r="F822" s="89" t="s">
        <v>0</v>
      </c>
      <c r="G822" s="89">
        <v>1093</v>
      </c>
      <c r="H822" s="95">
        <v>0</v>
      </c>
      <c r="I822" s="118">
        <v>464.54899999999998</v>
      </c>
      <c r="J822">
        <v>0</v>
      </c>
      <c r="K822" s="100">
        <v>0</v>
      </c>
      <c r="L822" s="96">
        <v>5.7059961315280461E-2</v>
      </c>
      <c r="M822" s="115">
        <v>1034</v>
      </c>
      <c r="N822" s="102">
        <v>1093</v>
      </c>
      <c r="O822" s="84"/>
    </row>
    <row r="823" spans="1:15" hidden="1" x14ac:dyDescent="0.3">
      <c r="A823" s="66" t="s">
        <v>528</v>
      </c>
      <c r="B823" s="66">
        <v>3</v>
      </c>
      <c r="C823" s="82" t="str">
        <f t="shared" si="12"/>
        <v>Factor Model</v>
      </c>
      <c r="D823" s="20">
        <v>10</v>
      </c>
      <c r="E823" s="20">
        <v>0.1</v>
      </c>
      <c r="F823" s="89" t="s">
        <v>4</v>
      </c>
      <c r="G823" s="89" t="s">
        <v>511</v>
      </c>
      <c r="H823" s="95" t="s">
        <v>3</v>
      </c>
      <c r="I823" s="118" t="s">
        <v>511</v>
      </c>
      <c r="J823">
        <v>0</v>
      </c>
      <c r="K823" s="89"/>
      <c r="L823" s="96" t="s">
        <v>3</v>
      </c>
      <c r="M823" s="115">
        <v>1034</v>
      </c>
      <c r="N823" s="102" t="s">
        <v>3</v>
      </c>
      <c r="O823" s="84"/>
    </row>
    <row r="824" spans="1:15" hidden="1" x14ac:dyDescent="0.3">
      <c r="A824" s="20" t="s">
        <v>528</v>
      </c>
      <c r="B824" s="20">
        <v>3</v>
      </c>
      <c r="C824" s="82" t="str">
        <f t="shared" si="12"/>
        <v>Factor Model</v>
      </c>
      <c r="D824" s="20">
        <v>10</v>
      </c>
      <c r="E824" s="20">
        <v>0.15</v>
      </c>
      <c r="F824" s="89" t="s">
        <v>4</v>
      </c>
      <c r="G824" s="89" t="s">
        <v>511</v>
      </c>
      <c r="H824" s="95" t="s">
        <v>3</v>
      </c>
      <c r="I824" s="118" t="s">
        <v>511</v>
      </c>
      <c r="J824">
        <v>0</v>
      </c>
      <c r="K824" s="89"/>
      <c r="L824" s="96" t="s">
        <v>3</v>
      </c>
      <c r="M824" s="115">
        <v>1034</v>
      </c>
      <c r="N824" s="102" t="s">
        <v>3</v>
      </c>
      <c r="O824" s="84"/>
    </row>
    <row r="825" spans="1:15" hidden="1" x14ac:dyDescent="0.3">
      <c r="A825" s="66" t="s">
        <v>528</v>
      </c>
      <c r="B825" s="66">
        <v>3</v>
      </c>
      <c r="C825" s="82" t="str">
        <f t="shared" si="12"/>
        <v>Factor Model</v>
      </c>
      <c r="D825" s="20">
        <v>10</v>
      </c>
      <c r="E825" s="20">
        <v>0.2</v>
      </c>
      <c r="F825" s="89" t="s">
        <v>4</v>
      </c>
      <c r="G825" s="89" t="s">
        <v>511</v>
      </c>
      <c r="H825" s="95" t="s">
        <v>3</v>
      </c>
      <c r="I825" s="118" t="s">
        <v>511</v>
      </c>
      <c r="J825">
        <v>0</v>
      </c>
      <c r="K825" s="89"/>
      <c r="L825" s="96" t="s">
        <v>3</v>
      </c>
      <c r="M825" s="115">
        <v>1034</v>
      </c>
      <c r="N825" s="102" t="s">
        <v>3</v>
      </c>
      <c r="O825" s="84"/>
    </row>
    <row r="826" spans="1:15" hidden="1" x14ac:dyDescent="0.3">
      <c r="A826" s="20" t="s">
        <v>528</v>
      </c>
      <c r="B826" s="20">
        <v>3</v>
      </c>
      <c r="C826" s="82" t="str">
        <f t="shared" si="12"/>
        <v>Factor Model</v>
      </c>
      <c r="D826" s="20">
        <v>25</v>
      </c>
      <c r="E826" s="20">
        <v>0.05</v>
      </c>
      <c r="F826" s="89" t="s">
        <v>0</v>
      </c>
      <c r="G826" s="89">
        <v>1093</v>
      </c>
      <c r="H826" s="95">
        <v>0</v>
      </c>
      <c r="I826" s="118">
        <v>104.259</v>
      </c>
      <c r="J826">
        <v>0</v>
      </c>
      <c r="K826" s="100">
        <v>0</v>
      </c>
      <c r="L826" s="96">
        <v>5.7059961315280461E-2</v>
      </c>
      <c r="M826" s="115">
        <v>1034</v>
      </c>
      <c r="N826" s="102">
        <v>1093</v>
      </c>
      <c r="O826" s="84"/>
    </row>
    <row r="827" spans="1:15" hidden="1" x14ac:dyDescent="0.3">
      <c r="A827" s="66" t="s">
        <v>528</v>
      </c>
      <c r="B827" s="66">
        <v>3</v>
      </c>
      <c r="C827" s="82" t="str">
        <f t="shared" si="12"/>
        <v>Factor Model</v>
      </c>
      <c r="D827" s="20">
        <v>25</v>
      </c>
      <c r="E827" s="20">
        <v>0.1</v>
      </c>
      <c r="F827" s="89" t="s">
        <v>4</v>
      </c>
      <c r="G827" s="89" t="s">
        <v>511</v>
      </c>
      <c r="H827" s="95" t="s">
        <v>3</v>
      </c>
      <c r="I827" s="118" t="s">
        <v>511</v>
      </c>
      <c r="J827">
        <v>0</v>
      </c>
      <c r="K827" s="89"/>
      <c r="L827" s="96" t="s">
        <v>3</v>
      </c>
      <c r="M827" s="115">
        <v>1034</v>
      </c>
      <c r="N827" s="102" t="s">
        <v>3</v>
      </c>
      <c r="O827" s="84"/>
    </row>
    <row r="828" spans="1:15" hidden="1" x14ac:dyDescent="0.3">
      <c r="A828" s="20" t="s">
        <v>528</v>
      </c>
      <c r="B828" s="20">
        <v>3</v>
      </c>
      <c r="C828" s="82" t="str">
        <f t="shared" si="12"/>
        <v>Factor Model</v>
      </c>
      <c r="D828" s="20">
        <v>25</v>
      </c>
      <c r="E828" s="20">
        <v>0.15</v>
      </c>
      <c r="F828" s="89" t="s">
        <v>4</v>
      </c>
      <c r="G828" s="89" t="s">
        <v>511</v>
      </c>
      <c r="H828" s="95" t="s">
        <v>3</v>
      </c>
      <c r="I828" s="118" t="s">
        <v>511</v>
      </c>
      <c r="J828">
        <v>0</v>
      </c>
      <c r="K828" s="89"/>
      <c r="L828" s="96" t="s">
        <v>3</v>
      </c>
      <c r="M828" s="115">
        <v>1034</v>
      </c>
      <c r="N828" s="102" t="s">
        <v>3</v>
      </c>
      <c r="O828" s="84"/>
    </row>
    <row r="829" spans="1:15" hidden="1" x14ac:dyDescent="0.3">
      <c r="A829" s="66" t="s">
        <v>528</v>
      </c>
      <c r="B829" s="66">
        <v>3</v>
      </c>
      <c r="C829" s="82" t="str">
        <f t="shared" si="12"/>
        <v>Factor Model</v>
      </c>
      <c r="D829" s="20">
        <v>25</v>
      </c>
      <c r="E829" s="20">
        <v>0.2</v>
      </c>
      <c r="F829" s="89" t="s">
        <v>4</v>
      </c>
      <c r="G829" s="89" t="s">
        <v>511</v>
      </c>
      <c r="H829" s="95" t="s">
        <v>3</v>
      </c>
      <c r="I829" s="118" t="s">
        <v>511</v>
      </c>
      <c r="J829">
        <v>0</v>
      </c>
      <c r="K829" s="89"/>
      <c r="L829" s="96" t="s">
        <v>3</v>
      </c>
      <c r="M829" s="115">
        <v>1034</v>
      </c>
      <c r="N829" s="102" t="s">
        <v>3</v>
      </c>
      <c r="O829" s="84"/>
    </row>
    <row r="830" spans="1:15" hidden="1" x14ac:dyDescent="0.3">
      <c r="A830" s="20" t="s">
        <v>528</v>
      </c>
      <c r="B830" s="20">
        <v>3</v>
      </c>
      <c r="C830" s="82" t="str">
        <f t="shared" si="12"/>
        <v>Factor Model</v>
      </c>
      <c r="D830" s="20">
        <v>50</v>
      </c>
      <c r="E830" s="20">
        <v>0.05</v>
      </c>
      <c r="F830" s="89" t="s">
        <v>1</v>
      </c>
      <c r="G830" s="89"/>
      <c r="H830" s="95" t="s">
        <v>3</v>
      </c>
      <c r="I830" s="118"/>
      <c r="J830">
        <v>0</v>
      </c>
      <c r="K830" s="100">
        <v>0</v>
      </c>
      <c r="L830" s="96">
        <v>-1</v>
      </c>
      <c r="M830" s="115">
        <v>1034</v>
      </c>
      <c r="N830" s="102">
        <v>1093</v>
      </c>
      <c r="O830" s="84"/>
    </row>
    <row r="831" spans="1:15" hidden="1" x14ac:dyDescent="0.3">
      <c r="A831" s="66" t="s">
        <v>528</v>
      </c>
      <c r="B831" s="66">
        <v>3</v>
      </c>
      <c r="C831" s="82" t="str">
        <f t="shared" si="12"/>
        <v>Factor Model</v>
      </c>
      <c r="D831" s="20">
        <v>50</v>
      </c>
      <c r="E831" s="20">
        <v>0.1</v>
      </c>
      <c r="F831" s="89" t="s">
        <v>4</v>
      </c>
      <c r="G831" s="89"/>
      <c r="H831" s="95" t="s">
        <v>3</v>
      </c>
      <c r="I831" s="118"/>
      <c r="J831">
        <v>0</v>
      </c>
      <c r="K831" s="89"/>
      <c r="L831" s="96">
        <v>-1</v>
      </c>
      <c r="M831" s="115">
        <v>1034</v>
      </c>
      <c r="N831" s="102" t="s">
        <v>3</v>
      </c>
      <c r="O831" s="84"/>
    </row>
    <row r="832" spans="1:15" hidden="1" x14ac:dyDescent="0.3">
      <c r="A832" s="20" t="s">
        <v>528</v>
      </c>
      <c r="B832" s="20">
        <v>3</v>
      </c>
      <c r="C832" s="82" t="str">
        <f t="shared" si="12"/>
        <v>Factor Model</v>
      </c>
      <c r="D832" s="20">
        <v>50</v>
      </c>
      <c r="E832" s="20">
        <v>0.15</v>
      </c>
      <c r="F832" s="89" t="s">
        <v>4</v>
      </c>
      <c r="G832" s="89"/>
      <c r="H832" s="95" t="s">
        <v>3</v>
      </c>
      <c r="I832" s="118"/>
      <c r="J832">
        <v>0</v>
      </c>
      <c r="K832" s="89"/>
      <c r="L832" s="96">
        <v>-1</v>
      </c>
      <c r="M832" s="115">
        <v>1034</v>
      </c>
      <c r="N832" s="102" t="s">
        <v>3</v>
      </c>
      <c r="O832" s="84"/>
    </row>
    <row r="833" spans="1:15" hidden="1" x14ac:dyDescent="0.3">
      <c r="A833" s="66" t="s">
        <v>528</v>
      </c>
      <c r="B833" s="66">
        <v>3</v>
      </c>
      <c r="C833" s="82" t="str">
        <f t="shared" si="12"/>
        <v>Factor Model</v>
      </c>
      <c r="D833" s="20">
        <v>50</v>
      </c>
      <c r="E833" s="20">
        <v>0.2</v>
      </c>
      <c r="F833" s="89" t="s">
        <v>4</v>
      </c>
      <c r="G833" s="89"/>
      <c r="H833" s="95" t="s">
        <v>3</v>
      </c>
      <c r="I833" s="118"/>
      <c r="J833">
        <v>0</v>
      </c>
      <c r="K833" s="89"/>
      <c r="L833" s="96">
        <v>-1</v>
      </c>
      <c r="M833" s="115">
        <v>1034</v>
      </c>
      <c r="N833" s="102" t="s">
        <v>3</v>
      </c>
      <c r="O833" s="84"/>
    </row>
    <row r="834" spans="1:15" x14ac:dyDescent="0.3">
      <c r="A834" s="20" t="s">
        <v>526</v>
      </c>
      <c r="B834" s="20">
        <v>0</v>
      </c>
      <c r="C834" s="82" t="str">
        <f t="shared" ref="C834:C897" si="13">IF(B834=0,"Deterministic",IF(B834=1,"Cardinality-constrained",IF(B834=2,"Knapsack","Factor Model")))</f>
        <v>Deterministic</v>
      </c>
      <c r="D834" s="20">
        <v>0</v>
      </c>
      <c r="E834" s="20">
        <v>0.05</v>
      </c>
      <c r="F834" s="89" t="s">
        <v>0</v>
      </c>
      <c r="G834" s="89">
        <v>820</v>
      </c>
      <c r="H834" s="110">
        <v>0</v>
      </c>
      <c r="I834" s="118">
        <v>4.2801099999999996</v>
      </c>
      <c r="J834">
        <v>0</v>
      </c>
      <c r="K834" s="100">
        <v>1</v>
      </c>
      <c r="L834" s="111">
        <v>0</v>
      </c>
      <c r="M834" s="115">
        <v>820</v>
      </c>
      <c r="N834" s="102">
        <v>820</v>
      </c>
      <c r="O834" s="84"/>
    </row>
    <row r="835" spans="1:15" x14ac:dyDescent="0.3">
      <c r="A835" s="20" t="s">
        <v>526</v>
      </c>
      <c r="B835" s="66">
        <v>0</v>
      </c>
      <c r="C835" s="82" t="str">
        <f t="shared" si="13"/>
        <v>Deterministic</v>
      </c>
      <c r="D835" s="20">
        <v>0</v>
      </c>
      <c r="E835" s="20">
        <v>0.1</v>
      </c>
      <c r="F835" s="89" t="s">
        <v>0</v>
      </c>
      <c r="G835" s="89">
        <v>822</v>
      </c>
      <c r="H835" s="110">
        <v>2.4390243902439024E-3</v>
      </c>
      <c r="I835" s="118">
        <v>8.8365399999999994</v>
      </c>
      <c r="J835">
        <v>0</v>
      </c>
      <c r="K835" s="100">
        <v>1</v>
      </c>
      <c r="L835" s="111">
        <v>2.4390243902439046E-3</v>
      </c>
      <c r="M835" s="115">
        <v>820</v>
      </c>
      <c r="N835" s="102">
        <v>820</v>
      </c>
      <c r="O835" s="84"/>
    </row>
    <row r="836" spans="1:15" x14ac:dyDescent="0.3">
      <c r="A836" s="20" t="s">
        <v>526</v>
      </c>
      <c r="B836" s="20">
        <v>0</v>
      </c>
      <c r="C836" s="82" t="str">
        <f t="shared" si="13"/>
        <v>Deterministic</v>
      </c>
      <c r="D836" s="20">
        <v>0</v>
      </c>
      <c r="E836" s="20">
        <v>0.15</v>
      </c>
      <c r="F836" s="89" t="s">
        <v>0</v>
      </c>
      <c r="G836" s="89">
        <v>822</v>
      </c>
      <c r="H836" s="110">
        <v>2.4390243902439024E-3</v>
      </c>
      <c r="I836" s="118">
        <v>6.1003699999999998</v>
      </c>
      <c r="J836">
        <v>0</v>
      </c>
      <c r="K836" s="100">
        <v>1</v>
      </c>
      <c r="L836" s="111">
        <v>2.4390243902439046E-3</v>
      </c>
      <c r="M836" s="115">
        <v>820</v>
      </c>
      <c r="N836" s="102">
        <v>820</v>
      </c>
      <c r="O836" s="84"/>
    </row>
    <row r="837" spans="1:15" x14ac:dyDescent="0.3">
      <c r="A837" s="20" t="s">
        <v>526</v>
      </c>
      <c r="B837" s="66">
        <v>0</v>
      </c>
      <c r="C837" s="82" t="str">
        <f t="shared" si="13"/>
        <v>Deterministic</v>
      </c>
      <c r="D837" s="20">
        <v>0</v>
      </c>
      <c r="E837" s="20">
        <v>0.2</v>
      </c>
      <c r="F837" s="89" t="s">
        <v>0</v>
      </c>
      <c r="G837" s="89">
        <v>827</v>
      </c>
      <c r="H837" s="110">
        <v>8.5365853658536592E-3</v>
      </c>
      <c r="I837" s="118">
        <v>5.4699499999999999</v>
      </c>
      <c r="J837">
        <v>0</v>
      </c>
      <c r="K837" s="100">
        <v>1</v>
      </c>
      <c r="L837" s="111">
        <v>8.5365853658536661E-3</v>
      </c>
      <c r="M837" s="115">
        <v>820</v>
      </c>
      <c r="N837" s="102">
        <v>820</v>
      </c>
      <c r="O837" s="84"/>
    </row>
    <row r="838" spans="1:15" x14ac:dyDescent="0.3">
      <c r="A838" s="20" t="s">
        <v>526</v>
      </c>
      <c r="B838" s="20">
        <v>1</v>
      </c>
      <c r="C838" s="82" t="str">
        <f t="shared" si="13"/>
        <v>Cardinality-constrained</v>
      </c>
      <c r="D838" s="20">
        <v>5</v>
      </c>
      <c r="E838" s="20">
        <v>0.05</v>
      </c>
      <c r="F838" s="89" t="s">
        <v>0</v>
      </c>
      <c r="G838" s="89">
        <v>820</v>
      </c>
      <c r="H838" s="110">
        <v>0</v>
      </c>
      <c r="I838" s="118">
        <v>18.097100000000001</v>
      </c>
      <c r="J838">
        <v>0</v>
      </c>
      <c r="K838" s="100">
        <v>1</v>
      </c>
      <c r="L838" s="111">
        <v>0</v>
      </c>
      <c r="M838" s="115">
        <v>820</v>
      </c>
      <c r="N838" s="102">
        <v>820</v>
      </c>
      <c r="O838" s="84"/>
    </row>
    <row r="839" spans="1:15" x14ac:dyDescent="0.3">
      <c r="A839" s="20" t="s">
        <v>526</v>
      </c>
      <c r="B839" s="66">
        <v>1</v>
      </c>
      <c r="C839" s="82" t="str">
        <f t="shared" si="13"/>
        <v>Cardinality-constrained</v>
      </c>
      <c r="D839" s="20">
        <v>5</v>
      </c>
      <c r="E839" s="20">
        <v>0.1</v>
      </c>
      <c r="F839" s="89" t="s">
        <v>0</v>
      </c>
      <c r="G839" s="89">
        <v>822</v>
      </c>
      <c r="H839" s="110">
        <v>0</v>
      </c>
      <c r="I839" s="118">
        <v>8.9076900000000006</v>
      </c>
      <c r="J839">
        <v>0</v>
      </c>
      <c r="K839" s="100">
        <v>0.998</v>
      </c>
      <c r="L839" s="111">
        <v>2.4390243902439046E-3</v>
      </c>
      <c r="M839" s="115">
        <v>820</v>
      </c>
      <c r="N839" s="102">
        <v>822</v>
      </c>
      <c r="O839" s="84"/>
    </row>
    <row r="840" spans="1:15" x14ac:dyDescent="0.3">
      <c r="A840" s="20" t="s">
        <v>526</v>
      </c>
      <c r="B840" s="20">
        <v>1</v>
      </c>
      <c r="C840" s="82" t="str">
        <f t="shared" si="13"/>
        <v>Cardinality-constrained</v>
      </c>
      <c r="D840" s="20">
        <v>5</v>
      </c>
      <c r="E840" s="20">
        <v>0.15</v>
      </c>
      <c r="F840" s="89" t="s">
        <v>0</v>
      </c>
      <c r="G840" s="89">
        <v>822</v>
      </c>
      <c r="H840" s="110">
        <v>0</v>
      </c>
      <c r="I840" s="118">
        <v>5.3317899999999998</v>
      </c>
      <c r="J840">
        <v>0</v>
      </c>
      <c r="K840" s="100">
        <v>1</v>
      </c>
      <c r="L840" s="111">
        <v>2.4390243902439046E-3</v>
      </c>
      <c r="M840" s="115">
        <v>820</v>
      </c>
      <c r="N840" s="102">
        <v>822</v>
      </c>
      <c r="O840" s="84"/>
    </row>
    <row r="841" spans="1:15" x14ac:dyDescent="0.3">
      <c r="A841" s="20" t="s">
        <v>526</v>
      </c>
      <c r="B841" s="66">
        <v>1</v>
      </c>
      <c r="C841" s="82" t="str">
        <f t="shared" si="13"/>
        <v>Cardinality-constrained</v>
      </c>
      <c r="D841" s="20">
        <v>5</v>
      </c>
      <c r="E841" s="20">
        <v>0.2</v>
      </c>
      <c r="F841" s="89" t="s">
        <v>0</v>
      </c>
      <c r="G841" s="89">
        <v>827</v>
      </c>
      <c r="H841" s="110">
        <v>0</v>
      </c>
      <c r="I841" s="118">
        <v>3.79366</v>
      </c>
      <c r="J841">
        <v>0</v>
      </c>
      <c r="K841" s="100">
        <v>1</v>
      </c>
      <c r="L841" s="111">
        <v>8.5365853658536661E-3</v>
      </c>
      <c r="M841" s="115">
        <v>820</v>
      </c>
      <c r="N841" s="102">
        <v>827</v>
      </c>
      <c r="O841" s="84"/>
    </row>
    <row r="842" spans="1:15" x14ac:dyDescent="0.3">
      <c r="A842" s="20" t="s">
        <v>526</v>
      </c>
      <c r="B842" s="20">
        <v>1</v>
      </c>
      <c r="C842" s="82" t="str">
        <f t="shared" si="13"/>
        <v>Cardinality-constrained</v>
      </c>
      <c r="D842" s="20">
        <v>10</v>
      </c>
      <c r="E842" s="20">
        <v>0.05</v>
      </c>
      <c r="F842" s="89" t="s">
        <v>0</v>
      </c>
      <c r="G842" s="89">
        <v>822</v>
      </c>
      <c r="H842" s="110">
        <v>2.4390243902439024E-3</v>
      </c>
      <c r="I842" s="118">
        <v>13.3574</v>
      </c>
      <c r="J842">
        <v>0</v>
      </c>
      <c r="K842" s="100">
        <v>1</v>
      </c>
      <c r="L842" s="111">
        <v>2.4390243902439046E-3</v>
      </c>
      <c r="M842" s="115">
        <v>820</v>
      </c>
      <c r="N842" s="102">
        <v>820</v>
      </c>
      <c r="O842" s="84"/>
    </row>
    <row r="843" spans="1:15" x14ac:dyDescent="0.3">
      <c r="A843" s="20" t="s">
        <v>526</v>
      </c>
      <c r="B843" s="66">
        <v>1</v>
      </c>
      <c r="C843" s="82" t="str">
        <f t="shared" si="13"/>
        <v>Cardinality-constrained</v>
      </c>
      <c r="D843" s="20">
        <v>10</v>
      </c>
      <c r="E843" s="20">
        <v>0.1</v>
      </c>
      <c r="F843" s="89" t="s">
        <v>0</v>
      </c>
      <c r="G843" s="89">
        <v>832</v>
      </c>
      <c r="H843" s="110">
        <v>1.2165450121654502E-2</v>
      </c>
      <c r="I843" s="118">
        <v>100.08199999999999</v>
      </c>
      <c r="J843">
        <v>0</v>
      </c>
      <c r="K843" s="100">
        <v>0.998</v>
      </c>
      <c r="L843" s="111">
        <v>1.4634146341463428E-2</v>
      </c>
      <c r="M843" s="115">
        <v>820</v>
      </c>
      <c r="N843" s="102">
        <v>822</v>
      </c>
      <c r="O843" s="84"/>
    </row>
    <row r="844" spans="1:15" x14ac:dyDescent="0.3">
      <c r="A844" s="20" t="s">
        <v>526</v>
      </c>
      <c r="B844" s="20">
        <v>1</v>
      </c>
      <c r="C844" s="82" t="str">
        <f t="shared" si="13"/>
        <v>Cardinality-constrained</v>
      </c>
      <c r="D844" s="20">
        <v>10</v>
      </c>
      <c r="E844" s="20">
        <v>0.15</v>
      </c>
      <c r="F844" s="89" t="s">
        <v>0</v>
      </c>
      <c r="G844" s="89">
        <v>835</v>
      </c>
      <c r="H844" s="110">
        <v>1.5815085158150853E-2</v>
      </c>
      <c r="I844" s="118">
        <v>34.235100000000003</v>
      </c>
      <c r="J844">
        <v>0</v>
      </c>
      <c r="K844" s="100">
        <v>1</v>
      </c>
      <c r="L844" s="111">
        <v>1.8292682926829285E-2</v>
      </c>
      <c r="M844" s="115">
        <v>820</v>
      </c>
      <c r="N844" s="102">
        <v>822</v>
      </c>
      <c r="O844" s="84"/>
    </row>
    <row r="845" spans="1:15" x14ac:dyDescent="0.3">
      <c r="A845" s="20" t="s">
        <v>526</v>
      </c>
      <c r="B845" s="66">
        <v>1</v>
      </c>
      <c r="C845" s="82" t="str">
        <f t="shared" si="13"/>
        <v>Cardinality-constrained</v>
      </c>
      <c r="D845" s="20">
        <v>10</v>
      </c>
      <c r="E845" s="20">
        <v>0.2</v>
      </c>
      <c r="F845" s="89" t="s">
        <v>0</v>
      </c>
      <c r="G845" s="89" t="s">
        <v>46</v>
      </c>
      <c r="H845" s="110" t="s">
        <v>3</v>
      </c>
      <c r="I845" s="118">
        <v>60.009099999999997</v>
      </c>
      <c r="J845">
        <v>0</v>
      </c>
      <c r="K845" s="100">
        <v>1</v>
      </c>
      <c r="L845" s="111" t="s">
        <v>3</v>
      </c>
      <c r="M845" s="115">
        <v>820</v>
      </c>
      <c r="N845" s="102">
        <v>827</v>
      </c>
      <c r="O845" s="84"/>
    </row>
    <row r="846" spans="1:15" x14ac:dyDescent="0.3">
      <c r="A846" s="20" t="s">
        <v>526</v>
      </c>
      <c r="B846" s="20">
        <v>1</v>
      </c>
      <c r="C846" s="82" t="str">
        <f t="shared" si="13"/>
        <v>Cardinality-constrained</v>
      </c>
      <c r="D846" s="20">
        <v>25</v>
      </c>
      <c r="E846" s="20">
        <v>0.05</v>
      </c>
      <c r="F846" s="89" t="s">
        <v>0</v>
      </c>
      <c r="G846" s="89">
        <v>827</v>
      </c>
      <c r="H846" s="110">
        <v>6.082725060827251E-3</v>
      </c>
      <c r="I846" s="118">
        <v>8.8746899999999993</v>
      </c>
      <c r="J846">
        <v>0</v>
      </c>
      <c r="K846" s="100">
        <v>0.45700000000000002</v>
      </c>
      <c r="L846" s="111">
        <v>8.5365853658536661E-3</v>
      </c>
      <c r="M846" s="115">
        <v>820</v>
      </c>
      <c r="N846" s="102">
        <v>822</v>
      </c>
      <c r="O846" s="84"/>
    </row>
    <row r="847" spans="1:15" x14ac:dyDescent="0.3">
      <c r="A847" s="20" t="s">
        <v>526</v>
      </c>
      <c r="B847" s="66">
        <v>1</v>
      </c>
      <c r="C847" s="82" t="str">
        <f t="shared" si="13"/>
        <v>Cardinality-constrained</v>
      </c>
      <c r="D847" s="20">
        <v>25</v>
      </c>
      <c r="E847" s="20">
        <v>0.1</v>
      </c>
      <c r="F847" s="89" t="s">
        <v>0</v>
      </c>
      <c r="G847" s="89">
        <v>835</v>
      </c>
      <c r="H847" s="110">
        <v>3.605769230769231E-3</v>
      </c>
      <c r="I847" s="118">
        <v>38.069400000000002</v>
      </c>
      <c r="J847">
        <v>0</v>
      </c>
      <c r="K847" s="100">
        <v>0.13400000000000001</v>
      </c>
      <c r="L847" s="111">
        <v>1.8292682926829285E-2</v>
      </c>
      <c r="M847" s="115">
        <v>820</v>
      </c>
      <c r="N847" s="102">
        <v>832</v>
      </c>
      <c r="O847" s="84"/>
    </row>
    <row r="848" spans="1:15" x14ac:dyDescent="0.3">
      <c r="A848" s="20" t="s">
        <v>526</v>
      </c>
      <c r="B848" s="20">
        <v>1</v>
      </c>
      <c r="C848" s="82" t="str">
        <f t="shared" si="13"/>
        <v>Cardinality-constrained</v>
      </c>
      <c r="D848" s="20">
        <v>25</v>
      </c>
      <c r="E848" s="20">
        <v>0.15</v>
      </c>
      <c r="F848" s="89" t="s">
        <v>0</v>
      </c>
      <c r="G848" s="89" t="s">
        <v>46</v>
      </c>
      <c r="H848" s="110" t="s">
        <v>3</v>
      </c>
      <c r="I848" s="118">
        <v>60.008400000000002</v>
      </c>
      <c r="J848">
        <v>0</v>
      </c>
      <c r="K848" s="100">
        <v>0.86499999999999999</v>
      </c>
      <c r="L848" s="111" t="s">
        <v>3</v>
      </c>
      <c r="M848" s="115">
        <v>820</v>
      </c>
      <c r="N848" s="102">
        <v>835</v>
      </c>
      <c r="O848" s="84"/>
    </row>
    <row r="849" spans="1:15" x14ac:dyDescent="0.3">
      <c r="A849" s="20" t="s">
        <v>526</v>
      </c>
      <c r="B849" s="66">
        <v>1</v>
      </c>
      <c r="C849" s="82" t="str">
        <f t="shared" si="13"/>
        <v>Cardinality-constrained</v>
      </c>
      <c r="D849" s="20">
        <v>25</v>
      </c>
      <c r="E849" s="20">
        <v>0.2</v>
      </c>
      <c r="F849" s="89" t="s">
        <v>2</v>
      </c>
      <c r="G849" s="89" t="s">
        <v>46</v>
      </c>
      <c r="H849" s="110" t="s">
        <v>3</v>
      </c>
      <c r="I849" s="118">
        <v>60.008499999999998</v>
      </c>
      <c r="J849">
        <v>0</v>
      </c>
      <c r="K849" s="89"/>
      <c r="L849" s="111" t="s">
        <v>3</v>
      </c>
      <c r="M849" s="115">
        <v>820</v>
      </c>
      <c r="N849" s="102" t="s">
        <v>3</v>
      </c>
      <c r="O849" s="84"/>
    </row>
    <row r="850" spans="1:15" x14ac:dyDescent="0.3">
      <c r="A850" s="20" t="s">
        <v>526</v>
      </c>
      <c r="B850" s="20">
        <v>1</v>
      </c>
      <c r="C850" s="82" t="str">
        <f t="shared" si="13"/>
        <v>Cardinality-constrained</v>
      </c>
      <c r="D850" s="20">
        <v>50</v>
      </c>
      <c r="E850" s="20">
        <v>0.05</v>
      </c>
      <c r="F850" s="89" t="s">
        <v>0</v>
      </c>
      <c r="G850" s="89">
        <v>822</v>
      </c>
      <c r="H850" s="110">
        <v>-6.0459492140266021E-3</v>
      </c>
      <c r="I850" s="118">
        <v>1.1365499999999999</v>
      </c>
      <c r="J850">
        <v>0</v>
      </c>
      <c r="K850" s="100">
        <v>1.7000000000000001E-2</v>
      </c>
      <c r="L850" s="111">
        <v>2.4390243902439046E-3</v>
      </c>
      <c r="M850" s="115">
        <v>820</v>
      </c>
      <c r="N850" s="102">
        <v>827</v>
      </c>
      <c r="O850" s="84"/>
    </row>
    <row r="851" spans="1:15" x14ac:dyDescent="0.3">
      <c r="A851" s="20" t="s">
        <v>526</v>
      </c>
      <c r="B851" s="66">
        <v>1</v>
      </c>
      <c r="C851" s="82" t="str">
        <f t="shared" si="13"/>
        <v>Cardinality-constrained</v>
      </c>
      <c r="D851" s="20">
        <v>50</v>
      </c>
      <c r="E851" s="20">
        <v>0.1</v>
      </c>
      <c r="F851" s="89" t="s">
        <v>0</v>
      </c>
      <c r="G851" s="89">
        <v>822</v>
      </c>
      <c r="H851" s="110">
        <v>-1.5568862275449102E-2</v>
      </c>
      <c r="I851" s="118">
        <v>6.0597000000000003</v>
      </c>
      <c r="J851">
        <v>0</v>
      </c>
      <c r="K851" s="100">
        <v>0.02</v>
      </c>
      <c r="L851" s="111">
        <v>2.4390243902439046E-3</v>
      </c>
      <c r="M851" s="115">
        <v>820</v>
      </c>
      <c r="N851" s="102">
        <v>835</v>
      </c>
      <c r="O851" s="84"/>
    </row>
    <row r="852" spans="1:15" x14ac:dyDescent="0.3">
      <c r="A852" s="20" t="s">
        <v>526</v>
      </c>
      <c r="B852" s="20">
        <v>1</v>
      </c>
      <c r="C852" s="82" t="str">
        <f t="shared" si="13"/>
        <v>Cardinality-constrained</v>
      </c>
      <c r="D852" s="20">
        <v>50</v>
      </c>
      <c r="E852" s="20">
        <v>0.15</v>
      </c>
      <c r="F852" s="89" t="s">
        <v>2</v>
      </c>
      <c r="G852" s="89">
        <v>822</v>
      </c>
      <c r="H852" s="110" t="s">
        <v>3</v>
      </c>
      <c r="I852" s="118">
        <v>4.0372500000000002</v>
      </c>
      <c r="J852">
        <v>0</v>
      </c>
      <c r="K852" s="89"/>
      <c r="L852" s="111">
        <v>2.4390243902439046E-3</v>
      </c>
      <c r="M852" s="115">
        <v>820</v>
      </c>
      <c r="N852" s="102" t="s">
        <v>3</v>
      </c>
      <c r="O852" s="84"/>
    </row>
    <row r="853" spans="1:15" x14ac:dyDescent="0.3">
      <c r="A853" s="20" t="s">
        <v>526</v>
      </c>
      <c r="B853" s="66">
        <v>1</v>
      </c>
      <c r="C853" s="82" t="str">
        <f t="shared" si="13"/>
        <v>Cardinality-constrained</v>
      </c>
      <c r="D853" s="20">
        <v>50</v>
      </c>
      <c r="E853" s="20">
        <v>0.2</v>
      </c>
      <c r="F853" s="89" t="s">
        <v>2</v>
      </c>
      <c r="G853" s="89">
        <v>822</v>
      </c>
      <c r="H853" s="110" t="s">
        <v>3</v>
      </c>
      <c r="I853" s="118">
        <v>8.2216400000000007</v>
      </c>
      <c r="J853">
        <v>0</v>
      </c>
      <c r="K853" s="89"/>
      <c r="L853" s="111">
        <v>2.4390243902439046E-3</v>
      </c>
      <c r="M853" s="115">
        <v>820</v>
      </c>
      <c r="N853" s="102" t="s">
        <v>3</v>
      </c>
      <c r="O853" s="84"/>
    </row>
    <row r="854" spans="1:15" x14ac:dyDescent="0.3">
      <c r="A854" s="20" t="s">
        <v>526</v>
      </c>
      <c r="B854" s="20">
        <v>2</v>
      </c>
      <c r="C854" s="82" t="str">
        <f t="shared" si="13"/>
        <v>Knapsack</v>
      </c>
      <c r="D854" s="20">
        <v>5</v>
      </c>
      <c r="E854" s="20">
        <v>0.05</v>
      </c>
      <c r="F854" s="89" t="s">
        <v>0</v>
      </c>
      <c r="G854" s="89">
        <v>822</v>
      </c>
      <c r="H854" s="110">
        <v>0</v>
      </c>
      <c r="I854" s="118">
        <v>4.9195900000000004</v>
      </c>
      <c r="J854">
        <v>0</v>
      </c>
      <c r="K854" s="100">
        <v>0.45700000000000002</v>
      </c>
      <c r="L854" s="111">
        <v>2.4390243902439046E-3</v>
      </c>
      <c r="M854" s="115">
        <v>820</v>
      </c>
      <c r="N854" s="102">
        <v>822</v>
      </c>
      <c r="O854" s="84"/>
    </row>
    <row r="855" spans="1:15" x14ac:dyDescent="0.3">
      <c r="A855" s="20" t="s">
        <v>526</v>
      </c>
      <c r="B855" s="66">
        <v>2</v>
      </c>
      <c r="C855" s="82" t="str">
        <f t="shared" si="13"/>
        <v>Knapsack</v>
      </c>
      <c r="D855" s="20">
        <v>5</v>
      </c>
      <c r="E855" s="20">
        <v>0.1</v>
      </c>
      <c r="F855" s="89" t="s">
        <v>0</v>
      </c>
      <c r="G855" s="89">
        <v>822</v>
      </c>
      <c r="H855" s="110">
        <v>0</v>
      </c>
      <c r="I855" s="118">
        <v>6.7028999999999996</v>
      </c>
      <c r="J855">
        <v>0</v>
      </c>
      <c r="K855" s="100">
        <v>0.998</v>
      </c>
      <c r="L855" s="111">
        <v>2.4390243902439046E-3</v>
      </c>
      <c r="M855" s="115">
        <v>820</v>
      </c>
      <c r="N855" s="102">
        <v>822</v>
      </c>
      <c r="O855" s="84"/>
    </row>
    <row r="856" spans="1:15" x14ac:dyDescent="0.3">
      <c r="A856" s="20" t="s">
        <v>526</v>
      </c>
      <c r="B856" s="20">
        <v>2</v>
      </c>
      <c r="C856" s="82" t="str">
        <f t="shared" si="13"/>
        <v>Knapsack</v>
      </c>
      <c r="D856" s="20">
        <v>5</v>
      </c>
      <c r="E856" s="20">
        <v>0.15</v>
      </c>
      <c r="F856" s="89" t="s">
        <v>0</v>
      </c>
      <c r="G856" s="89">
        <v>827</v>
      </c>
      <c r="H856" s="110">
        <v>6.082725060827251E-3</v>
      </c>
      <c r="I856" s="118">
        <v>7.4226000000000001</v>
      </c>
      <c r="J856">
        <v>0</v>
      </c>
      <c r="K856" s="100">
        <v>1</v>
      </c>
      <c r="L856" s="111">
        <v>8.5365853658536661E-3</v>
      </c>
      <c r="M856" s="115">
        <v>820</v>
      </c>
      <c r="N856" s="102">
        <v>822</v>
      </c>
      <c r="O856" s="84"/>
    </row>
    <row r="857" spans="1:15" x14ac:dyDescent="0.3">
      <c r="A857" s="20" t="s">
        <v>526</v>
      </c>
      <c r="B857" s="66">
        <v>2</v>
      </c>
      <c r="C857" s="82" t="str">
        <f t="shared" si="13"/>
        <v>Knapsack</v>
      </c>
      <c r="D857" s="20">
        <v>5</v>
      </c>
      <c r="E857" s="20">
        <v>0.2</v>
      </c>
      <c r="F857" s="89" t="s">
        <v>0</v>
      </c>
      <c r="G857" s="89">
        <v>835</v>
      </c>
      <c r="H857" s="110">
        <v>1.5815085158150853E-2</v>
      </c>
      <c r="I857" s="118">
        <v>23.964700000000001</v>
      </c>
      <c r="J857">
        <v>0</v>
      </c>
      <c r="K857" s="100">
        <v>1</v>
      </c>
      <c r="L857" s="111">
        <v>1.8292682926829285E-2</v>
      </c>
      <c r="M857" s="115">
        <v>820</v>
      </c>
      <c r="N857" s="102">
        <v>822</v>
      </c>
      <c r="O857" s="84"/>
    </row>
    <row r="858" spans="1:15" x14ac:dyDescent="0.3">
      <c r="A858" s="20" t="s">
        <v>526</v>
      </c>
      <c r="B858" s="20">
        <v>2</v>
      </c>
      <c r="C858" s="82" t="str">
        <f t="shared" si="13"/>
        <v>Knapsack</v>
      </c>
      <c r="D858" s="20">
        <v>10</v>
      </c>
      <c r="E858" s="20">
        <v>0.05</v>
      </c>
      <c r="F858" s="89" t="s">
        <v>0</v>
      </c>
      <c r="G858" s="89">
        <v>822</v>
      </c>
      <c r="H858" s="110">
        <v>0</v>
      </c>
      <c r="I858" s="118">
        <v>12.922700000000001</v>
      </c>
      <c r="J858">
        <v>0</v>
      </c>
      <c r="K858" s="100">
        <v>0.45700000000000002</v>
      </c>
      <c r="L858" s="111">
        <v>2.4390243902439046E-3</v>
      </c>
      <c r="M858" s="115">
        <v>820</v>
      </c>
      <c r="N858" s="102">
        <v>822</v>
      </c>
      <c r="O858" s="84"/>
    </row>
    <row r="859" spans="1:15" x14ac:dyDescent="0.3">
      <c r="A859" s="20" t="s">
        <v>526</v>
      </c>
      <c r="B859" s="66">
        <v>2</v>
      </c>
      <c r="C859" s="82" t="str">
        <f t="shared" si="13"/>
        <v>Knapsack</v>
      </c>
      <c r="D859" s="20">
        <v>10</v>
      </c>
      <c r="E859" s="20">
        <v>0.1</v>
      </c>
      <c r="F859" s="89" t="s">
        <v>0</v>
      </c>
      <c r="G859" s="89">
        <v>835</v>
      </c>
      <c r="H859" s="110">
        <v>1.5815085158150853E-2</v>
      </c>
      <c r="I859" s="118">
        <v>87.265199999999993</v>
      </c>
      <c r="J859">
        <v>0</v>
      </c>
      <c r="K859" s="100">
        <v>0.998</v>
      </c>
      <c r="L859" s="111">
        <v>1.8292682926829285E-2</v>
      </c>
      <c r="M859" s="115">
        <v>820</v>
      </c>
      <c r="N859" s="102">
        <v>822</v>
      </c>
      <c r="O859" s="84"/>
    </row>
    <row r="860" spans="1:15" x14ac:dyDescent="0.3">
      <c r="A860" s="20" t="s">
        <v>526</v>
      </c>
      <c r="B860" s="20">
        <v>2</v>
      </c>
      <c r="C860" s="82" t="str">
        <f t="shared" si="13"/>
        <v>Knapsack</v>
      </c>
      <c r="D860" s="20">
        <v>10</v>
      </c>
      <c r="E860" s="20">
        <v>0.15</v>
      </c>
      <c r="F860" s="89" t="s">
        <v>0</v>
      </c>
      <c r="G860" s="89">
        <v>843</v>
      </c>
      <c r="H860" s="110">
        <v>1.9347037484885126E-2</v>
      </c>
      <c r="I860" s="118">
        <v>32.544199999999996</v>
      </c>
      <c r="J860">
        <v>0</v>
      </c>
      <c r="K860" s="100">
        <v>0.998</v>
      </c>
      <c r="L860" s="111">
        <v>2.8048780487804903E-2</v>
      </c>
      <c r="M860" s="115">
        <v>820</v>
      </c>
      <c r="N860" s="102">
        <v>827</v>
      </c>
      <c r="O860" s="84"/>
    </row>
    <row r="861" spans="1:15" x14ac:dyDescent="0.3">
      <c r="A861" s="20" t="s">
        <v>526</v>
      </c>
      <c r="B861" s="66">
        <v>2</v>
      </c>
      <c r="C861" s="82" t="str">
        <f t="shared" si="13"/>
        <v>Knapsack</v>
      </c>
      <c r="D861" s="20">
        <v>10</v>
      </c>
      <c r="E861" s="20">
        <v>0.2</v>
      </c>
      <c r="F861" s="89" t="s">
        <v>0</v>
      </c>
      <c r="G861" s="89">
        <v>892</v>
      </c>
      <c r="H861" s="110">
        <v>6.8263473053892215E-2</v>
      </c>
      <c r="I861" s="118">
        <v>1803.62</v>
      </c>
      <c r="J861">
        <v>0</v>
      </c>
      <c r="K861" s="100">
        <v>1</v>
      </c>
      <c r="L861" s="111">
        <v>8.7804878048780566E-2</v>
      </c>
      <c r="M861" s="115">
        <v>820</v>
      </c>
      <c r="N861" s="102">
        <v>835</v>
      </c>
      <c r="O861" s="84"/>
    </row>
    <row r="862" spans="1:15" x14ac:dyDescent="0.3">
      <c r="A862" s="20" t="s">
        <v>526</v>
      </c>
      <c r="B862" s="20">
        <v>2</v>
      </c>
      <c r="C862" s="82" t="str">
        <f t="shared" si="13"/>
        <v>Knapsack</v>
      </c>
      <c r="D862" s="20">
        <v>25</v>
      </c>
      <c r="E862" s="20">
        <v>0.05</v>
      </c>
      <c r="F862" s="89" t="s">
        <v>0</v>
      </c>
      <c r="G862" s="89">
        <v>833</v>
      </c>
      <c r="H862" s="110">
        <v>1.3381995133819951E-2</v>
      </c>
      <c r="I862" s="118">
        <v>25.262699999999999</v>
      </c>
      <c r="J862">
        <v>0</v>
      </c>
      <c r="K862" s="100">
        <v>0.45700000000000002</v>
      </c>
      <c r="L862" s="111">
        <v>1.585365853658538E-2</v>
      </c>
      <c r="M862" s="115">
        <v>820</v>
      </c>
      <c r="N862" s="102">
        <v>822</v>
      </c>
      <c r="O862" s="84"/>
    </row>
    <row r="863" spans="1:15" x14ac:dyDescent="0.3">
      <c r="A863" s="20" t="s">
        <v>526</v>
      </c>
      <c r="B863" s="66">
        <v>2</v>
      </c>
      <c r="C863" s="82" t="str">
        <f t="shared" si="13"/>
        <v>Knapsack</v>
      </c>
      <c r="D863" s="20">
        <v>25</v>
      </c>
      <c r="E863" s="20">
        <v>0.1</v>
      </c>
      <c r="F863" s="89" t="s">
        <v>0</v>
      </c>
      <c r="G863" s="89">
        <v>850</v>
      </c>
      <c r="H863" s="110">
        <v>1.7964071856287425E-2</v>
      </c>
      <c r="I863" s="118">
        <v>1030.0999999999999</v>
      </c>
      <c r="J863">
        <v>0</v>
      </c>
      <c r="K863" s="100">
        <v>0.02</v>
      </c>
      <c r="L863" s="111">
        <v>3.6585365853658569E-2</v>
      </c>
      <c r="M863" s="115">
        <v>820</v>
      </c>
      <c r="N863" s="102">
        <v>835</v>
      </c>
      <c r="O863" s="84"/>
    </row>
    <row r="864" spans="1:15" x14ac:dyDescent="0.3">
      <c r="A864" s="20" t="s">
        <v>526</v>
      </c>
      <c r="B864" s="20">
        <v>2</v>
      </c>
      <c r="C864" s="82" t="str">
        <f t="shared" si="13"/>
        <v>Knapsack</v>
      </c>
      <c r="D864" s="20">
        <v>25</v>
      </c>
      <c r="E864" s="20">
        <v>0.15</v>
      </c>
      <c r="F864" s="89" t="s">
        <v>0</v>
      </c>
      <c r="G864" s="89" t="s">
        <v>511</v>
      </c>
      <c r="H864" s="110" t="s">
        <v>3</v>
      </c>
      <c r="I864" s="118" t="s">
        <v>511</v>
      </c>
      <c r="J864">
        <v>0</v>
      </c>
      <c r="K864" s="100">
        <v>0.99399999999999999</v>
      </c>
      <c r="L864" s="111" t="s">
        <v>3</v>
      </c>
      <c r="M864" s="115">
        <v>820</v>
      </c>
      <c r="N864" s="102">
        <v>843</v>
      </c>
      <c r="O864" s="84"/>
    </row>
    <row r="865" spans="1:15" x14ac:dyDescent="0.3">
      <c r="A865" s="20" t="s">
        <v>526</v>
      </c>
      <c r="B865" s="66">
        <v>2</v>
      </c>
      <c r="C865" s="82" t="str">
        <f t="shared" si="13"/>
        <v>Knapsack</v>
      </c>
      <c r="D865" s="20">
        <v>25</v>
      </c>
      <c r="E865" s="20">
        <v>0.2</v>
      </c>
      <c r="F865" s="89" t="s">
        <v>0</v>
      </c>
      <c r="G865" s="89" t="s">
        <v>511</v>
      </c>
      <c r="H865" s="110" t="s">
        <v>3</v>
      </c>
      <c r="I865" s="118" t="s">
        <v>511</v>
      </c>
      <c r="J865">
        <v>0</v>
      </c>
      <c r="K865" s="100">
        <v>1</v>
      </c>
      <c r="L865" s="111" t="s">
        <v>3</v>
      </c>
      <c r="M865" s="115">
        <v>820</v>
      </c>
      <c r="N865" s="102">
        <v>890</v>
      </c>
      <c r="O865" s="84"/>
    </row>
    <row r="866" spans="1:15" x14ac:dyDescent="0.3">
      <c r="A866" s="20" t="s">
        <v>526</v>
      </c>
      <c r="B866" s="20">
        <v>2</v>
      </c>
      <c r="C866" s="82" t="str">
        <f t="shared" si="13"/>
        <v>Knapsack</v>
      </c>
      <c r="D866" s="20">
        <v>50</v>
      </c>
      <c r="E866" s="20">
        <v>0.05</v>
      </c>
      <c r="F866" s="89" t="s">
        <v>0</v>
      </c>
      <c r="G866" s="89" t="s">
        <v>511</v>
      </c>
      <c r="H866" s="110" t="s">
        <v>3</v>
      </c>
      <c r="I866" s="118" t="s">
        <v>511</v>
      </c>
      <c r="J866">
        <v>0</v>
      </c>
      <c r="K866" s="100">
        <v>0</v>
      </c>
      <c r="L866" s="111" t="s">
        <v>3</v>
      </c>
      <c r="M866" s="115">
        <v>820</v>
      </c>
      <c r="N866" s="102">
        <v>833</v>
      </c>
      <c r="O866" s="84"/>
    </row>
    <row r="867" spans="1:15" x14ac:dyDescent="0.3">
      <c r="A867" s="20" t="s">
        <v>526</v>
      </c>
      <c r="B867" s="66">
        <v>2</v>
      </c>
      <c r="C867" s="82" t="str">
        <f t="shared" si="13"/>
        <v>Knapsack</v>
      </c>
      <c r="D867" s="20">
        <v>50</v>
      </c>
      <c r="E867" s="20">
        <v>0.1</v>
      </c>
      <c r="F867" s="89" t="s">
        <v>0</v>
      </c>
      <c r="G867" s="89" t="s">
        <v>511</v>
      </c>
      <c r="H867" s="110" t="s">
        <v>3</v>
      </c>
      <c r="I867" s="118" t="s">
        <v>511</v>
      </c>
      <c r="J867">
        <v>0</v>
      </c>
      <c r="K867" s="100">
        <v>0.02</v>
      </c>
      <c r="L867" s="111" t="s">
        <v>3</v>
      </c>
      <c r="M867" s="115">
        <v>820</v>
      </c>
      <c r="N867" s="102">
        <v>850</v>
      </c>
      <c r="O867" s="84"/>
    </row>
    <row r="868" spans="1:15" x14ac:dyDescent="0.3">
      <c r="A868" s="20" t="s">
        <v>526</v>
      </c>
      <c r="B868" s="20">
        <v>2</v>
      </c>
      <c r="C868" s="82" t="str">
        <f t="shared" si="13"/>
        <v>Knapsack</v>
      </c>
      <c r="D868" s="20">
        <v>50</v>
      </c>
      <c r="E868" s="20">
        <v>0.15</v>
      </c>
      <c r="F868" s="89" t="s">
        <v>2</v>
      </c>
      <c r="G868" s="89" t="s">
        <v>511</v>
      </c>
      <c r="H868" s="110" t="s">
        <v>3</v>
      </c>
      <c r="I868" s="118" t="s">
        <v>511</v>
      </c>
      <c r="J868">
        <v>0</v>
      </c>
      <c r="K868" s="89"/>
      <c r="L868" s="111" t="s">
        <v>3</v>
      </c>
      <c r="M868" s="115">
        <v>820</v>
      </c>
      <c r="N868" s="102" t="s">
        <v>3</v>
      </c>
      <c r="O868" s="84"/>
    </row>
    <row r="869" spans="1:15" x14ac:dyDescent="0.3">
      <c r="A869" s="20" t="s">
        <v>526</v>
      </c>
      <c r="B869" s="66">
        <v>2</v>
      </c>
      <c r="C869" s="82" t="str">
        <f t="shared" si="13"/>
        <v>Knapsack</v>
      </c>
      <c r="D869" s="20">
        <v>50</v>
      </c>
      <c r="E869" s="20">
        <v>0.2</v>
      </c>
      <c r="F869" s="89" t="s">
        <v>4</v>
      </c>
      <c r="G869" s="89" t="s">
        <v>511</v>
      </c>
      <c r="H869" s="110" t="s">
        <v>3</v>
      </c>
      <c r="I869" s="118" t="s">
        <v>511</v>
      </c>
      <c r="J869">
        <v>0</v>
      </c>
      <c r="K869" s="89"/>
      <c r="L869" s="111" t="s">
        <v>3</v>
      </c>
      <c r="M869" s="115">
        <v>820</v>
      </c>
      <c r="N869" s="102" t="s">
        <v>3</v>
      </c>
      <c r="O869" s="84"/>
    </row>
    <row r="870" spans="1:15" hidden="1" x14ac:dyDescent="0.3">
      <c r="A870" s="20" t="s">
        <v>526</v>
      </c>
      <c r="B870" s="20">
        <v>3</v>
      </c>
      <c r="C870" s="82" t="str">
        <f t="shared" si="13"/>
        <v>Factor Model</v>
      </c>
      <c r="D870" s="20">
        <v>0</v>
      </c>
      <c r="E870" s="20">
        <v>0.05</v>
      </c>
      <c r="F870" s="89" t="s">
        <v>4</v>
      </c>
      <c r="G870" s="89" t="s">
        <v>511</v>
      </c>
      <c r="H870" s="95" t="s">
        <v>3</v>
      </c>
      <c r="I870" s="118" t="s">
        <v>511</v>
      </c>
      <c r="J870">
        <v>0</v>
      </c>
      <c r="K870" s="89"/>
      <c r="L870" s="96" t="s">
        <v>3</v>
      </c>
      <c r="M870" s="115">
        <v>820</v>
      </c>
      <c r="N870" s="102" t="s">
        <v>3</v>
      </c>
      <c r="O870" s="84"/>
    </row>
    <row r="871" spans="1:15" hidden="1" x14ac:dyDescent="0.3">
      <c r="A871" s="66" t="s">
        <v>526</v>
      </c>
      <c r="B871" s="66">
        <v>3</v>
      </c>
      <c r="C871" s="82" t="str">
        <f t="shared" si="13"/>
        <v>Factor Model</v>
      </c>
      <c r="D871" s="20">
        <v>0</v>
      </c>
      <c r="E871" s="20">
        <v>0.1</v>
      </c>
      <c r="F871" s="89" t="s">
        <v>4</v>
      </c>
      <c r="G871" s="89" t="s">
        <v>511</v>
      </c>
      <c r="H871" s="95" t="s">
        <v>3</v>
      </c>
      <c r="I871" s="118" t="s">
        <v>511</v>
      </c>
      <c r="J871">
        <v>0</v>
      </c>
      <c r="K871" s="89"/>
      <c r="L871" s="96" t="s">
        <v>3</v>
      </c>
      <c r="M871" s="115">
        <v>820</v>
      </c>
      <c r="N871" s="102" t="s">
        <v>3</v>
      </c>
      <c r="O871" s="84"/>
    </row>
    <row r="872" spans="1:15" hidden="1" x14ac:dyDescent="0.3">
      <c r="A872" s="20" t="s">
        <v>526</v>
      </c>
      <c r="B872" s="20">
        <v>3</v>
      </c>
      <c r="C872" s="82" t="str">
        <f t="shared" si="13"/>
        <v>Factor Model</v>
      </c>
      <c r="D872" s="20">
        <v>0</v>
      </c>
      <c r="E872" s="20">
        <v>0.15</v>
      </c>
      <c r="F872" s="89" t="s">
        <v>4</v>
      </c>
      <c r="G872" s="89" t="s">
        <v>511</v>
      </c>
      <c r="H872" s="95" t="s">
        <v>3</v>
      </c>
      <c r="I872" s="118" t="s">
        <v>511</v>
      </c>
      <c r="J872">
        <v>0</v>
      </c>
      <c r="K872" s="89"/>
      <c r="L872" s="96" t="s">
        <v>3</v>
      </c>
      <c r="M872" s="115">
        <v>820</v>
      </c>
      <c r="N872" s="102" t="s">
        <v>3</v>
      </c>
      <c r="O872" s="84"/>
    </row>
    <row r="873" spans="1:15" hidden="1" x14ac:dyDescent="0.3">
      <c r="A873" s="66" t="s">
        <v>526</v>
      </c>
      <c r="B873" s="66">
        <v>3</v>
      </c>
      <c r="C873" s="82" t="str">
        <f t="shared" si="13"/>
        <v>Factor Model</v>
      </c>
      <c r="D873" s="20">
        <v>0</v>
      </c>
      <c r="E873" s="20">
        <v>0.2</v>
      </c>
      <c r="F873" s="89" t="s">
        <v>4</v>
      </c>
      <c r="G873" s="89" t="s">
        <v>511</v>
      </c>
      <c r="H873" s="95" t="s">
        <v>3</v>
      </c>
      <c r="I873" s="118" t="s">
        <v>511</v>
      </c>
      <c r="J873">
        <v>0</v>
      </c>
      <c r="K873" s="89"/>
      <c r="L873" s="96" t="s">
        <v>3</v>
      </c>
      <c r="M873" s="115">
        <v>820</v>
      </c>
      <c r="N873" s="102" t="s">
        <v>3</v>
      </c>
      <c r="O873" s="84"/>
    </row>
    <row r="874" spans="1:15" hidden="1" x14ac:dyDescent="0.3">
      <c r="A874" s="20" t="s">
        <v>526</v>
      </c>
      <c r="B874" s="20">
        <v>3</v>
      </c>
      <c r="C874" s="82" t="str">
        <f t="shared" si="13"/>
        <v>Factor Model</v>
      </c>
      <c r="D874" s="20">
        <v>10</v>
      </c>
      <c r="E874" s="20">
        <v>0.05</v>
      </c>
      <c r="F874" s="89" t="s">
        <v>4</v>
      </c>
      <c r="G874" s="89" t="s">
        <v>511</v>
      </c>
      <c r="H874" s="95" t="s">
        <v>3</v>
      </c>
      <c r="I874" s="118" t="s">
        <v>511</v>
      </c>
      <c r="J874">
        <v>0</v>
      </c>
      <c r="K874" s="89"/>
      <c r="L874" s="96" t="s">
        <v>3</v>
      </c>
      <c r="M874" s="115">
        <v>820</v>
      </c>
      <c r="N874" s="102" t="s">
        <v>3</v>
      </c>
      <c r="O874" s="84"/>
    </row>
    <row r="875" spans="1:15" hidden="1" x14ac:dyDescent="0.3">
      <c r="A875" s="66" t="s">
        <v>526</v>
      </c>
      <c r="B875" s="66">
        <v>3</v>
      </c>
      <c r="C875" s="82" t="str">
        <f t="shared" si="13"/>
        <v>Factor Model</v>
      </c>
      <c r="D875" s="20">
        <v>10</v>
      </c>
      <c r="E875" s="20">
        <v>0.1</v>
      </c>
      <c r="F875" s="89" t="s">
        <v>4</v>
      </c>
      <c r="G875" s="89" t="s">
        <v>511</v>
      </c>
      <c r="H875" s="95" t="s">
        <v>3</v>
      </c>
      <c r="I875" s="118" t="s">
        <v>511</v>
      </c>
      <c r="J875">
        <v>0</v>
      </c>
      <c r="K875" s="89"/>
      <c r="L875" s="96" t="s">
        <v>3</v>
      </c>
      <c r="M875" s="115">
        <v>820</v>
      </c>
      <c r="N875" s="102" t="s">
        <v>3</v>
      </c>
      <c r="O875" s="84"/>
    </row>
    <row r="876" spans="1:15" hidden="1" x14ac:dyDescent="0.3">
      <c r="A876" s="20" t="s">
        <v>526</v>
      </c>
      <c r="B876" s="20">
        <v>3</v>
      </c>
      <c r="C876" s="82" t="str">
        <f t="shared" si="13"/>
        <v>Factor Model</v>
      </c>
      <c r="D876" s="20">
        <v>10</v>
      </c>
      <c r="E876" s="20">
        <v>0.15</v>
      </c>
      <c r="F876" s="89" t="s">
        <v>4</v>
      </c>
      <c r="G876" s="89" t="s">
        <v>511</v>
      </c>
      <c r="H876" s="95" t="s">
        <v>3</v>
      </c>
      <c r="I876" s="118" t="s">
        <v>511</v>
      </c>
      <c r="J876">
        <v>0</v>
      </c>
      <c r="K876" s="89"/>
      <c r="L876" s="96" t="s">
        <v>3</v>
      </c>
      <c r="M876" s="115">
        <v>820</v>
      </c>
      <c r="N876" s="102" t="s">
        <v>3</v>
      </c>
      <c r="O876" s="84"/>
    </row>
    <row r="877" spans="1:15" hidden="1" x14ac:dyDescent="0.3">
      <c r="A877" s="66" t="s">
        <v>526</v>
      </c>
      <c r="B877" s="66">
        <v>3</v>
      </c>
      <c r="C877" s="82" t="str">
        <f t="shared" si="13"/>
        <v>Factor Model</v>
      </c>
      <c r="D877" s="20">
        <v>10</v>
      </c>
      <c r="E877" s="20">
        <v>0.2</v>
      </c>
      <c r="F877" s="89" t="s">
        <v>4</v>
      </c>
      <c r="G877" s="89" t="s">
        <v>511</v>
      </c>
      <c r="H877" s="95" t="s">
        <v>3</v>
      </c>
      <c r="I877" s="118" t="s">
        <v>511</v>
      </c>
      <c r="J877">
        <v>0</v>
      </c>
      <c r="K877" s="89"/>
      <c r="L877" s="96" t="s">
        <v>3</v>
      </c>
      <c r="M877" s="115">
        <v>820</v>
      </c>
      <c r="N877" s="102" t="s">
        <v>3</v>
      </c>
      <c r="O877" s="84"/>
    </row>
    <row r="878" spans="1:15" hidden="1" x14ac:dyDescent="0.3">
      <c r="A878" s="20" t="s">
        <v>526</v>
      </c>
      <c r="B878" s="20">
        <v>3</v>
      </c>
      <c r="C878" s="82" t="str">
        <f t="shared" si="13"/>
        <v>Factor Model</v>
      </c>
      <c r="D878" s="20">
        <v>25</v>
      </c>
      <c r="E878" s="20">
        <v>0.05</v>
      </c>
      <c r="F878" s="89" t="s">
        <v>4</v>
      </c>
      <c r="G878" s="89" t="s">
        <v>511</v>
      </c>
      <c r="H878" s="95" t="s">
        <v>3</v>
      </c>
      <c r="I878" s="118" t="s">
        <v>511</v>
      </c>
      <c r="J878">
        <v>0</v>
      </c>
      <c r="K878" s="89"/>
      <c r="L878" s="96" t="s">
        <v>3</v>
      </c>
      <c r="M878" s="115">
        <v>820</v>
      </c>
      <c r="N878" s="102" t="s">
        <v>3</v>
      </c>
      <c r="O878" s="84"/>
    </row>
    <row r="879" spans="1:15" hidden="1" x14ac:dyDescent="0.3">
      <c r="A879" s="66" t="s">
        <v>526</v>
      </c>
      <c r="B879" s="66">
        <v>3</v>
      </c>
      <c r="C879" s="82" t="str">
        <f t="shared" si="13"/>
        <v>Factor Model</v>
      </c>
      <c r="D879" s="20">
        <v>25</v>
      </c>
      <c r="E879" s="20">
        <v>0.1</v>
      </c>
      <c r="F879" s="89" t="s">
        <v>4</v>
      </c>
      <c r="G879" s="89" t="s">
        <v>511</v>
      </c>
      <c r="H879" s="95" t="s">
        <v>3</v>
      </c>
      <c r="I879" s="118" t="s">
        <v>511</v>
      </c>
      <c r="J879">
        <v>0</v>
      </c>
      <c r="K879" s="89"/>
      <c r="L879" s="96" t="s">
        <v>3</v>
      </c>
      <c r="M879" s="115">
        <v>820</v>
      </c>
      <c r="N879" s="102" t="s">
        <v>3</v>
      </c>
      <c r="O879" s="84"/>
    </row>
    <row r="880" spans="1:15" hidden="1" x14ac:dyDescent="0.3">
      <c r="A880" s="20" t="s">
        <v>526</v>
      </c>
      <c r="B880" s="20">
        <v>3</v>
      </c>
      <c r="C880" s="82" t="str">
        <f t="shared" si="13"/>
        <v>Factor Model</v>
      </c>
      <c r="D880" s="20">
        <v>25</v>
      </c>
      <c r="E880" s="20">
        <v>0.15</v>
      </c>
      <c r="F880" s="89" t="s">
        <v>4</v>
      </c>
      <c r="G880" s="89" t="s">
        <v>511</v>
      </c>
      <c r="H880" s="95" t="s">
        <v>3</v>
      </c>
      <c r="I880" s="118" t="s">
        <v>511</v>
      </c>
      <c r="J880">
        <v>0</v>
      </c>
      <c r="K880" s="89"/>
      <c r="L880" s="96" t="s">
        <v>3</v>
      </c>
      <c r="M880" s="115">
        <v>820</v>
      </c>
      <c r="N880" s="102" t="s">
        <v>3</v>
      </c>
      <c r="O880" s="84"/>
    </row>
    <row r="881" spans="1:15" hidden="1" x14ac:dyDescent="0.3">
      <c r="A881" s="66" t="s">
        <v>526</v>
      </c>
      <c r="B881" s="66">
        <v>3</v>
      </c>
      <c r="C881" s="82" t="str">
        <f t="shared" si="13"/>
        <v>Factor Model</v>
      </c>
      <c r="D881" s="20">
        <v>25</v>
      </c>
      <c r="E881" s="20">
        <v>0.2</v>
      </c>
      <c r="F881" s="89" t="s">
        <v>4</v>
      </c>
      <c r="G881" s="89" t="s">
        <v>511</v>
      </c>
      <c r="H881" s="95" t="s">
        <v>3</v>
      </c>
      <c r="I881" s="118" t="s">
        <v>511</v>
      </c>
      <c r="J881">
        <v>0</v>
      </c>
      <c r="K881" s="89"/>
      <c r="L881" s="96" t="s">
        <v>3</v>
      </c>
      <c r="M881" s="115">
        <v>820</v>
      </c>
      <c r="N881" s="102" t="s">
        <v>3</v>
      </c>
      <c r="O881" s="84"/>
    </row>
    <row r="882" spans="1:15" hidden="1" x14ac:dyDescent="0.3">
      <c r="A882" s="20" t="s">
        <v>526</v>
      </c>
      <c r="B882" s="20">
        <v>3</v>
      </c>
      <c r="C882" s="82" t="str">
        <f t="shared" si="13"/>
        <v>Factor Model</v>
      </c>
      <c r="D882" s="20">
        <v>50</v>
      </c>
      <c r="E882" s="20">
        <v>0.05</v>
      </c>
      <c r="F882" s="89" t="s">
        <v>4</v>
      </c>
      <c r="G882" s="89">
        <v>1043</v>
      </c>
      <c r="H882" s="95" t="s">
        <v>3</v>
      </c>
      <c r="I882" s="118">
        <v>12.6648</v>
      </c>
      <c r="J882">
        <v>0</v>
      </c>
      <c r="K882" s="89"/>
      <c r="L882" s="96">
        <v>0.27195121951219514</v>
      </c>
      <c r="M882" s="115">
        <v>820</v>
      </c>
      <c r="N882" s="102" t="s">
        <v>3</v>
      </c>
      <c r="O882" s="84"/>
    </row>
    <row r="883" spans="1:15" hidden="1" x14ac:dyDescent="0.3">
      <c r="A883" s="66" t="s">
        <v>526</v>
      </c>
      <c r="B883" s="66">
        <v>3</v>
      </c>
      <c r="C883" s="82" t="str">
        <f t="shared" si="13"/>
        <v>Factor Model</v>
      </c>
      <c r="D883" s="20">
        <v>50</v>
      </c>
      <c r="E883" s="20">
        <v>0.1</v>
      </c>
      <c r="F883" s="89" t="s">
        <v>4</v>
      </c>
      <c r="G883" s="89">
        <v>1043</v>
      </c>
      <c r="H883" s="95" t="s">
        <v>3</v>
      </c>
      <c r="I883" s="118">
        <v>52.928600000000003</v>
      </c>
      <c r="J883">
        <v>0</v>
      </c>
      <c r="K883" s="89"/>
      <c r="L883" s="96">
        <v>0.27195121951219514</v>
      </c>
      <c r="M883" s="115">
        <v>820</v>
      </c>
      <c r="N883" s="102" t="s">
        <v>3</v>
      </c>
      <c r="O883" s="84"/>
    </row>
    <row r="884" spans="1:15" hidden="1" x14ac:dyDescent="0.3">
      <c r="A884" s="20" t="s">
        <v>526</v>
      </c>
      <c r="B884" s="20">
        <v>3</v>
      </c>
      <c r="C884" s="82" t="str">
        <f t="shared" si="13"/>
        <v>Factor Model</v>
      </c>
      <c r="D884" s="20">
        <v>50</v>
      </c>
      <c r="E884" s="20">
        <v>0.15</v>
      </c>
      <c r="F884" s="89" t="s">
        <v>4</v>
      </c>
      <c r="G884" s="89">
        <v>1043</v>
      </c>
      <c r="H884" s="95" t="s">
        <v>3</v>
      </c>
      <c r="I884" s="118">
        <v>16.9358</v>
      </c>
      <c r="J884">
        <v>0</v>
      </c>
      <c r="K884" s="89"/>
      <c r="L884" s="96">
        <v>0.27195121951219514</v>
      </c>
      <c r="M884" s="115">
        <v>820</v>
      </c>
      <c r="N884" s="102" t="s">
        <v>3</v>
      </c>
      <c r="O884" s="84"/>
    </row>
    <row r="885" spans="1:15" hidden="1" x14ac:dyDescent="0.3">
      <c r="A885" s="66" t="s">
        <v>526</v>
      </c>
      <c r="B885" s="66">
        <v>3</v>
      </c>
      <c r="C885" s="82" t="str">
        <f t="shared" si="13"/>
        <v>Factor Model</v>
      </c>
      <c r="D885" s="20">
        <v>50</v>
      </c>
      <c r="E885" s="20">
        <v>0.2</v>
      </c>
      <c r="F885" s="89" t="s">
        <v>4</v>
      </c>
      <c r="G885" s="89">
        <v>1043</v>
      </c>
      <c r="H885" s="95" t="s">
        <v>3</v>
      </c>
      <c r="I885" s="118">
        <v>12.8043</v>
      </c>
      <c r="J885">
        <v>0</v>
      </c>
      <c r="K885" s="89"/>
      <c r="L885" s="96">
        <v>0.27195121951219514</v>
      </c>
      <c r="M885" s="115">
        <v>820</v>
      </c>
      <c r="N885" s="102" t="s">
        <v>3</v>
      </c>
      <c r="O885" s="84"/>
    </row>
    <row r="886" spans="1:15" x14ac:dyDescent="0.3">
      <c r="A886" s="20" t="s">
        <v>518</v>
      </c>
      <c r="B886" s="20">
        <v>0</v>
      </c>
      <c r="C886" s="82" t="str">
        <f t="shared" si="13"/>
        <v>Deterministic</v>
      </c>
      <c r="D886" s="20">
        <v>0</v>
      </c>
      <c r="E886" s="20">
        <v>0.05</v>
      </c>
      <c r="F886" s="89" t="s">
        <v>0</v>
      </c>
      <c r="G886" s="89">
        <v>1045</v>
      </c>
      <c r="H886" s="110">
        <v>1.9175455417066154E-3</v>
      </c>
      <c r="I886" s="118">
        <v>776.29100000000005</v>
      </c>
      <c r="J886">
        <v>0</v>
      </c>
      <c r="K886" s="100">
        <v>1</v>
      </c>
      <c r="L886" s="111">
        <v>1.9175455417066445E-3</v>
      </c>
      <c r="M886" s="115">
        <v>1043</v>
      </c>
      <c r="N886" s="102">
        <v>1043</v>
      </c>
      <c r="O886" s="84"/>
    </row>
    <row r="887" spans="1:15" x14ac:dyDescent="0.3">
      <c r="A887" s="20" t="s">
        <v>518</v>
      </c>
      <c r="B887" s="66">
        <v>0</v>
      </c>
      <c r="C887" s="82" t="str">
        <f t="shared" si="13"/>
        <v>Deterministic</v>
      </c>
      <c r="D887" s="20">
        <v>0</v>
      </c>
      <c r="E887" s="20">
        <v>0.1</v>
      </c>
      <c r="F887" s="89" t="s">
        <v>0</v>
      </c>
      <c r="G887" s="89">
        <v>1047</v>
      </c>
      <c r="H887" s="110">
        <v>3.8350910834132309E-3</v>
      </c>
      <c r="I887" s="118">
        <v>75.189899999999994</v>
      </c>
      <c r="J887">
        <v>0</v>
      </c>
      <c r="K887" s="100">
        <v>1</v>
      </c>
      <c r="L887" s="111">
        <v>3.835091083413289E-3</v>
      </c>
      <c r="M887" s="115">
        <v>1043</v>
      </c>
      <c r="N887" s="102">
        <v>1043</v>
      </c>
      <c r="O887" s="84"/>
    </row>
    <row r="888" spans="1:15" x14ac:dyDescent="0.3">
      <c r="A888" s="20" t="s">
        <v>518</v>
      </c>
      <c r="B888" s="20">
        <v>0</v>
      </c>
      <c r="C888" s="82" t="str">
        <f t="shared" si="13"/>
        <v>Deterministic</v>
      </c>
      <c r="D888" s="20">
        <v>0</v>
      </c>
      <c r="E888" s="20">
        <v>0.15</v>
      </c>
      <c r="F888" s="89" t="s">
        <v>0</v>
      </c>
      <c r="G888" s="89">
        <v>1047</v>
      </c>
      <c r="H888" s="110">
        <v>3.8350910834132309E-3</v>
      </c>
      <c r="I888" s="118">
        <v>42.359900000000003</v>
      </c>
      <c r="J888">
        <v>0</v>
      </c>
      <c r="K888" s="100">
        <v>1</v>
      </c>
      <c r="L888" s="111">
        <v>3.835091083413289E-3</v>
      </c>
      <c r="M888" s="115">
        <v>1043</v>
      </c>
      <c r="N888" s="102">
        <v>1043</v>
      </c>
      <c r="O888" s="84"/>
    </row>
    <row r="889" spans="1:15" x14ac:dyDescent="0.3">
      <c r="A889" s="20" t="s">
        <v>518</v>
      </c>
      <c r="B889" s="66">
        <v>0</v>
      </c>
      <c r="C889" s="82" t="str">
        <f t="shared" si="13"/>
        <v>Deterministic</v>
      </c>
      <c r="D889" s="20">
        <v>0</v>
      </c>
      <c r="E889" s="20">
        <v>0.2</v>
      </c>
      <c r="F889" s="89" t="s">
        <v>0</v>
      </c>
      <c r="G889" s="89">
        <v>1055</v>
      </c>
      <c r="H889" s="110">
        <v>1.1505273250239693E-2</v>
      </c>
      <c r="I889" s="118">
        <v>61.380400000000002</v>
      </c>
      <c r="J889">
        <v>0</v>
      </c>
      <c r="K889" s="100">
        <v>1</v>
      </c>
      <c r="L889" s="111">
        <v>1.1505273250239645E-2</v>
      </c>
      <c r="M889" s="115">
        <v>1043</v>
      </c>
      <c r="N889" s="102">
        <v>1043</v>
      </c>
      <c r="O889" s="84"/>
    </row>
    <row r="890" spans="1:15" x14ac:dyDescent="0.3">
      <c r="A890" s="20" t="s">
        <v>518</v>
      </c>
      <c r="B890" s="20">
        <v>1</v>
      </c>
      <c r="C890" s="82" t="str">
        <f t="shared" si="13"/>
        <v>Cardinality-constrained</v>
      </c>
      <c r="D890" s="20">
        <v>5</v>
      </c>
      <c r="E890" s="20">
        <v>0.05</v>
      </c>
      <c r="F890" s="89" t="s">
        <v>0</v>
      </c>
      <c r="G890" s="89">
        <v>1045</v>
      </c>
      <c r="H890" s="110">
        <v>0</v>
      </c>
      <c r="I890" s="118">
        <v>39.119999999999997</v>
      </c>
      <c r="J890">
        <v>0</v>
      </c>
      <c r="K890" s="100">
        <v>0.92400000000000004</v>
      </c>
      <c r="L890" s="111">
        <v>1.9175455417066445E-3</v>
      </c>
      <c r="M890" s="115">
        <v>1043</v>
      </c>
      <c r="N890" s="102">
        <v>1045</v>
      </c>
      <c r="O890" s="84"/>
    </row>
    <row r="891" spans="1:15" x14ac:dyDescent="0.3">
      <c r="A891" s="20" t="s">
        <v>518</v>
      </c>
      <c r="B891" s="66">
        <v>1</v>
      </c>
      <c r="C891" s="82" t="str">
        <f t="shared" si="13"/>
        <v>Cardinality-constrained</v>
      </c>
      <c r="D891" s="20">
        <v>5</v>
      </c>
      <c r="E891" s="20">
        <v>0.1</v>
      </c>
      <c r="F891" s="89" t="s">
        <v>1</v>
      </c>
      <c r="G891" s="89">
        <v>1047</v>
      </c>
      <c r="H891" s="110">
        <v>0</v>
      </c>
      <c r="I891" s="118">
        <v>83.829099999999997</v>
      </c>
      <c r="J891">
        <v>0</v>
      </c>
      <c r="K891" s="100">
        <v>0.998</v>
      </c>
      <c r="L891" s="111">
        <v>3.835091083413289E-3</v>
      </c>
      <c r="M891" s="115">
        <v>1043</v>
      </c>
      <c r="N891" s="102">
        <v>1047</v>
      </c>
      <c r="O891" s="84"/>
    </row>
    <row r="892" spans="1:15" x14ac:dyDescent="0.3">
      <c r="A892" s="20" t="s">
        <v>518</v>
      </c>
      <c r="B892" s="20">
        <v>1</v>
      </c>
      <c r="C892" s="82" t="str">
        <f t="shared" si="13"/>
        <v>Cardinality-constrained</v>
      </c>
      <c r="D892" s="20">
        <v>5</v>
      </c>
      <c r="E892" s="20">
        <v>0.15</v>
      </c>
      <c r="F892" s="89" t="s">
        <v>0</v>
      </c>
      <c r="G892" s="89">
        <v>1047</v>
      </c>
      <c r="H892" s="110">
        <v>0</v>
      </c>
      <c r="I892" s="118">
        <v>172.59</v>
      </c>
      <c r="J892">
        <v>0</v>
      </c>
      <c r="K892" s="100">
        <v>1</v>
      </c>
      <c r="L892" s="111">
        <v>3.835091083413289E-3</v>
      </c>
      <c r="M892" s="115">
        <v>1043</v>
      </c>
      <c r="N892" s="102">
        <v>1047</v>
      </c>
      <c r="O892" s="84"/>
    </row>
    <row r="893" spans="1:15" x14ac:dyDescent="0.3">
      <c r="A893" s="20" t="s">
        <v>518</v>
      </c>
      <c r="B893" s="66">
        <v>1</v>
      </c>
      <c r="C893" s="82" t="str">
        <f t="shared" si="13"/>
        <v>Cardinality-constrained</v>
      </c>
      <c r="D893" s="20">
        <v>5</v>
      </c>
      <c r="E893" s="20">
        <v>0.2</v>
      </c>
      <c r="F893" s="89" t="s">
        <v>0</v>
      </c>
      <c r="G893" s="89">
        <v>1055</v>
      </c>
      <c r="H893" s="110">
        <v>0</v>
      </c>
      <c r="I893" s="118">
        <v>370.10899999999998</v>
      </c>
      <c r="J893">
        <v>0</v>
      </c>
      <c r="K893" s="100">
        <v>1</v>
      </c>
      <c r="L893" s="111">
        <v>1.1505273250239645E-2</v>
      </c>
      <c r="M893" s="115">
        <v>1043</v>
      </c>
      <c r="N893" s="102">
        <v>1055</v>
      </c>
      <c r="O893" s="84"/>
    </row>
    <row r="894" spans="1:15" x14ac:dyDescent="0.3">
      <c r="A894" s="20" t="s">
        <v>518</v>
      </c>
      <c r="B894" s="20">
        <v>1</v>
      </c>
      <c r="C894" s="82" t="str">
        <f t="shared" si="13"/>
        <v>Cardinality-constrained</v>
      </c>
      <c r="D894" s="20">
        <v>10</v>
      </c>
      <c r="E894" s="20">
        <v>0.05</v>
      </c>
      <c r="F894" s="89" t="s">
        <v>0</v>
      </c>
      <c r="G894" s="89">
        <v>1047</v>
      </c>
      <c r="H894" s="110">
        <v>1.9138755980861245E-3</v>
      </c>
      <c r="I894" s="118">
        <v>456.83300000000003</v>
      </c>
      <c r="J894">
        <v>0</v>
      </c>
      <c r="K894" s="100">
        <v>0.92400000000000004</v>
      </c>
      <c r="L894" s="111">
        <v>3.835091083413289E-3</v>
      </c>
      <c r="M894" s="115">
        <v>1043</v>
      </c>
      <c r="N894" s="102">
        <v>1045</v>
      </c>
      <c r="O894" s="84"/>
    </row>
    <row r="895" spans="1:15" x14ac:dyDescent="0.3">
      <c r="A895" s="20" t="s">
        <v>518</v>
      </c>
      <c r="B895" s="66">
        <v>1</v>
      </c>
      <c r="C895" s="82" t="str">
        <f t="shared" si="13"/>
        <v>Cardinality-constrained</v>
      </c>
      <c r="D895" s="20">
        <v>10</v>
      </c>
      <c r="E895" s="20">
        <v>0.1</v>
      </c>
      <c r="F895" s="89" t="s">
        <v>1</v>
      </c>
      <c r="G895" s="89">
        <v>1059</v>
      </c>
      <c r="H895" s="110">
        <v>1.1461318051575931E-2</v>
      </c>
      <c r="I895" s="118">
        <v>846.95100000000002</v>
      </c>
      <c r="J895">
        <v>0</v>
      </c>
      <c r="K895" s="100">
        <v>0.998</v>
      </c>
      <c r="L895" s="111">
        <v>1.5340364333652934E-2</v>
      </c>
      <c r="M895" s="115">
        <v>1043</v>
      </c>
      <c r="N895" s="102">
        <v>1047</v>
      </c>
      <c r="O895" s="84"/>
    </row>
    <row r="896" spans="1:15" x14ac:dyDescent="0.3">
      <c r="A896" s="20" t="s">
        <v>518</v>
      </c>
      <c r="B896" s="20">
        <v>1</v>
      </c>
      <c r="C896" s="82" t="str">
        <f t="shared" si="13"/>
        <v>Cardinality-constrained</v>
      </c>
      <c r="D896" s="20">
        <v>10</v>
      </c>
      <c r="E896" s="20">
        <v>0.15</v>
      </c>
      <c r="F896" s="89" t="s">
        <v>0</v>
      </c>
      <c r="G896" s="89">
        <v>1076</v>
      </c>
      <c r="H896" s="110">
        <v>2.7698185291308502E-2</v>
      </c>
      <c r="I896" s="118">
        <v>498.22399999999999</v>
      </c>
      <c r="J896">
        <v>0</v>
      </c>
      <c r="K896" s="100">
        <v>1</v>
      </c>
      <c r="L896" s="111">
        <v>3.163950143815919E-2</v>
      </c>
      <c r="M896" s="115">
        <v>1043</v>
      </c>
      <c r="N896" s="102">
        <v>1047</v>
      </c>
      <c r="O896" s="84"/>
    </row>
    <row r="897" spans="1:15" x14ac:dyDescent="0.3">
      <c r="A897" s="20" t="s">
        <v>518</v>
      </c>
      <c r="B897" s="66">
        <v>1</v>
      </c>
      <c r="C897" s="82" t="str">
        <f t="shared" si="13"/>
        <v>Cardinality-constrained</v>
      </c>
      <c r="D897" s="20">
        <v>10</v>
      </c>
      <c r="E897" s="20">
        <v>0.2</v>
      </c>
      <c r="F897" s="89" t="s">
        <v>0</v>
      </c>
      <c r="G897" s="89">
        <v>1095</v>
      </c>
      <c r="H897" s="110">
        <v>3.7914691943127965E-2</v>
      </c>
      <c r="I897" s="118">
        <v>897.33699999999999</v>
      </c>
      <c r="J897">
        <v>0</v>
      </c>
      <c r="K897" s="100">
        <v>1</v>
      </c>
      <c r="L897" s="111">
        <v>4.985618408437209E-2</v>
      </c>
      <c r="M897" s="115">
        <v>1043</v>
      </c>
      <c r="N897" s="102">
        <v>1055</v>
      </c>
      <c r="O897" s="84"/>
    </row>
    <row r="898" spans="1:15" x14ac:dyDescent="0.3">
      <c r="A898" s="20" t="s">
        <v>518</v>
      </c>
      <c r="B898" s="20">
        <v>1</v>
      </c>
      <c r="C898" s="82" t="str">
        <f t="shared" ref="C898:C961" si="14">IF(B898=0,"Deterministic",IF(B898=1,"Cardinality-constrained",IF(B898=2,"Knapsack","Factor Model")))</f>
        <v>Cardinality-constrained</v>
      </c>
      <c r="D898" s="20">
        <v>25</v>
      </c>
      <c r="E898" s="20">
        <v>0.05</v>
      </c>
      <c r="F898" s="89" t="s">
        <v>0</v>
      </c>
      <c r="G898" s="89">
        <v>1058</v>
      </c>
      <c r="H898" s="110">
        <v>1.0506208213944603E-2</v>
      </c>
      <c r="I898" s="118">
        <v>184.72399999999999</v>
      </c>
      <c r="J898">
        <v>0</v>
      </c>
      <c r="K898" s="100">
        <v>0.47599999999999998</v>
      </c>
      <c r="L898" s="111">
        <v>1.4381591562799612E-2</v>
      </c>
      <c r="M898" s="115">
        <v>1043</v>
      </c>
      <c r="N898" s="102">
        <v>1047</v>
      </c>
      <c r="O898" s="84"/>
    </row>
    <row r="899" spans="1:15" x14ac:dyDescent="0.3">
      <c r="A899" s="20" t="s">
        <v>518</v>
      </c>
      <c r="B899" s="66">
        <v>1</v>
      </c>
      <c r="C899" s="82" t="str">
        <f t="shared" si="14"/>
        <v>Cardinality-constrained</v>
      </c>
      <c r="D899" s="20">
        <v>25</v>
      </c>
      <c r="E899" s="20">
        <v>0.1</v>
      </c>
      <c r="F899" s="89" t="s">
        <v>0</v>
      </c>
      <c r="G899" s="89">
        <v>1076</v>
      </c>
      <c r="H899" s="110">
        <v>1.6052880075542966E-2</v>
      </c>
      <c r="I899" s="118">
        <v>1800.28</v>
      </c>
      <c r="J899">
        <v>0</v>
      </c>
      <c r="K899" s="100">
        <v>0.51600000000000001</v>
      </c>
      <c r="L899" s="111">
        <v>3.163950143815919E-2</v>
      </c>
      <c r="M899" s="115">
        <v>1043</v>
      </c>
      <c r="N899" s="102">
        <v>1059</v>
      </c>
      <c r="O899" s="84"/>
    </row>
    <row r="900" spans="1:15" x14ac:dyDescent="0.3">
      <c r="A900" s="20" t="s">
        <v>518</v>
      </c>
      <c r="B900" s="20">
        <v>1</v>
      </c>
      <c r="C900" s="82" t="str">
        <f t="shared" si="14"/>
        <v>Cardinality-constrained</v>
      </c>
      <c r="D900" s="20">
        <v>25</v>
      </c>
      <c r="E900" s="20">
        <v>0.15</v>
      </c>
      <c r="F900" s="89" t="s">
        <v>1</v>
      </c>
      <c r="G900" s="89">
        <v>1123</v>
      </c>
      <c r="H900" s="110">
        <v>4.3680297397769519E-2</v>
      </c>
      <c r="I900" s="118">
        <v>1802.55</v>
      </c>
      <c r="J900">
        <v>0</v>
      </c>
      <c r="K900" s="100">
        <v>0.62</v>
      </c>
      <c r="L900" s="111">
        <v>7.6701821668264669E-2</v>
      </c>
      <c r="M900" s="115">
        <v>1043</v>
      </c>
      <c r="N900" s="102">
        <v>1076</v>
      </c>
      <c r="O900" s="84"/>
    </row>
    <row r="901" spans="1:15" x14ac:dyDescent="0.3">
      <c r="A901" s="20" t="s">
        <v>518</v>
      </c>
      <c r="B901" s="66">
        <v>1</v>
      </c>
      <c r="C901" s="82" t="str">
        <f t="shared" si="14"/>
        <v>Cardinality-constrained</v>
      </c>
      <c r="D901" s="20">
        <v>25</v>
      </c>
      <c r="E901" s="20">
        <v>0.2</v>
      </c>
      <c r="F901" s="89" t="s">
        <v>1</v>
      </c>
      <c r="G901" s="89" t="s">
        <v>46</v>
      </c>
      <c r="H901" s="110" t="s">
        <v>3</v>
      </c>
      <c r="I901" s="118">
        <v>60.025700000000001</v>
      </c>
      <c r="J901">
        <v>0</v>
      </c>
      <c r="K901" s="100">
        <v>0.98099999999999998</v>
      </c>
      <c r="L901" s="111" t="s">
        <v>3</v>
      </c>
      <c r="M901" s="115">
        <v>1043</v>
      </c>
      <c r="N901" s="102">
        <v>1095</v>
      </c>
      <c r="O901" s="84"/>
    </row>
    <row r="902" spans="1:15" x14ac:dyDescent="0.3">
      <c r="A902" s="20" t="s">
        <v>518</v>
      </c>
      <c r="B902" s="20">
        <v>1</v>
      </c>
      <c r="C902" s="82" t="str">
        <f t="shared" si="14"/>
        <v>Cardinality-constrained</v>
      </c>
      <c r="D902" s="20">
        <v>50</v>
      </c>
      <c r="E902" s="20">
        <v>0.05</v>
      </c>
      <c r="F902" s="89" t="s">
        <v>1</v>
      </c>
      <c r="G902" s="89">
        <v>1047</v>
      </c>
      <c r="H902" s="110">
        <v>-1.0396975425330813E-2</v>
      </c>
      <c r="I902" s="118">
        <v>94.718500000000006</v>
      </c>
      <c r="J902">
        <v>0</v>
      </c>
      <c r="K902" s="100">
        <v>0</v>
      </c>
      <c r="L902" s="111">
        <v>3.835091083413289E-3</v>
      </c>
      <c r="M902" s="115">
        <v>1043</v>
      </c>
      <c r="N902" s="102">
        <v>1058</v>
      </c>
      <c r="O902" s="84"/>
    </row>
    <row r="903" spans="1:15" x14ac:dyDescent="0.3">
      <c r="A903" s="20" t="s">
        <v>518</v>
      </c>
      <c r="B903" s="66">
        <v>1</v>
      </c>
      <c r="C903" s="82" t="str">
        <f t="shared" si="14"/>
        <v>Cardinality-constrained</v>
      </c>
      <c r="D903" s="20">
        <v>50</v>
      </c>
      <c r="E903" s="20">
        <v>0.1</v>
      </c>
      <c r="F903" s="89" t="s">
        <v>1</v>
      </c>
      <c r="G903" s="89">
        <v>1047</v>
      </c>
      <c r="H903" s="110">
        <v>-2.6951672862453532E-2</v>
      </c>
      <c r="I903" s="118">
        <v>43.829799999999999</v>
      </c>
      <c r="J903">
        <v>0</v>
      </c>
      <c r="K903" s="100">
        <v>0</v>
      </c>
      <c r="L903" s="111">
        <v>3.835091083413289E-3</v>
      </c>
      <c r="M903" s="115">
        <v>1043</v>
      </c>
      <c r="N903" s="102">
        <v>1076</v>
      </c>
      <c r="O903" s="84"/>
    </row>
    <row r="904" spans="1:15" x14ac:dyDescent="0.3">
      <c r="A904" s="20" t="s">
        <v>518</v>
      </c>
      <c r="B904" s="20">
        <v>1</v>
      </c>
      <c r="C904" s="82" t="str">
        <f t="shared" si="14"/>
        <v>Cardinality-constrained</v>
      </c>
      <c r="D904" s="20">
        <v>50</v>
      </c>
      <c r="E904" s="20">
        <v>0.15</v>
      </c>
      <c r="F904" s="89" t="s">
        <v>1</v>
      </c>
      <c r="G904" s="89">
        <v>1047</v>
      </c>
      <c r="H904" s="110">
        <v>-5.3345388788426762E-2</v>
      </c>
      <c r="I904" s="118">
        <v>158.16300000000001</v>
      </c>
      <c r="J904">
        <v>0</v>
      </c>
      <c r="K904" s="100">
        <v>5.2999999999999999E-2</v>
      </c>
      <c r="L904" s="111">
        <v>3.835091083413289E-3</v>
      </c>
      <c r="M904" s="115">
        <v>1043</v>
      </c>
      <c r="N904" s="102">
        <v>1106</v>
      </c>
      <c r="O904" s="84"/>
    </row>
    <row r="905" spans="1:15" x14ac:dyDescent="0.3">
      <c r="A905" s="20" t="s">
        <v>518</v>
      </c>
      <c r="B905" s="66">
        <v>1</v>
      </c>
      <c r="C905" s="82" t="str">
        <f t="shared" si="14"/>
        <v>Cardinality-constrained</v>
      </c>
      <c r="D905" s="20">
        <v>50</v>
      </c>
      <c r="E905" s="20">
        <v>0.2</v>
      </c>
      <c r="F905" s="89" t="s">
        <v>2</v>
      </c>
      <c r="G905" s="89">
        <v>1048</v>
      </c>
      <c r="H905" s="110" t="s">
        <v>3</v>
      </c>
      <c r="I905" s="118">
        <v>65.757000000000005</v>
      </c>
      <c r="J905">
        <v>0</v>
      </c>
      <c r="K905" s="89"/>
      <c r="L905" s="111">
        <v>4.7938638542666112E-3</v>
      </c>
      <c r="M905" s="115">
        <v>1043</v>
      </c>
      <c r="N905" s="102" t="s">
        <v>3</v>
      </c>
      <c r="O905" s="84"/>
    </row>
    <row r="906" spans="1:15" x14ac:dyDescent="0.3">
      <c r="A906" s="20" t="s">
        <v>518</v>
      </c>
      <c r="B906" s="20">
        <v>2</v>
      </c>
      <c r="C906" s="82" t="str">
        <f t="shared" si="14"/>
        <v>Knapsack</v>
      </c>
      <c r="D906" s="20">
        <v>5</v>
      </c>
      <c r="E906" s="20">
        <v>0.05</v>
      </c>
      <c r="F906" s="89" t="s">
        <v>0</v>
      </c>
      <c r="G906" s="89">
        <v>1047</v>
      </c>
      <c r="H906" s="110">
        <v>0</v>
      </c>
      <c r="I906" s="118">
        <v>155.73599999999999</v>
      </c>
      <c r="J906">
        <v>0</v>
      </c>
      <c r="K906" s="100">
        <v>0.92400000000000004</v>
      </c>
      <c r="L906" s="111">
        <v>3.835091083413289E-3</v>
      </c>
      <c r="M906" s="115">
        <v>1043</v>
      </c>
      <c r="N906" s="102">
        <v>1047</v>
      </c>
      <c r="O906" s="84"/>
    </row>
    <row r="907" spans="1:15" x14ac:dyDescent="0.3">
      <c r="A907" s="20" t="s">
        <v>518</v>
      </c>
      <c r="B907" s="66">
        <v>2</v>
      </c>
      <c r="C907" s="82" t="str">
        <f t="shared" si="14"/>
        <v>Knapsack</v>
      </c>
      <c r="D907" s="20">
        <v>5</v>
      </c>
      <c r="E907" s="20">
        <v>0.1</v>
      </c>
      <c r="F907" s="89" t="s">
        <v>1</v>
      </c>
      <c r="G907" s="89">
        <v>1048</v>
      </c>
      <c r="H907" s="110">
        <v>9.5510983763132757E-4</v>
      </c>
      <c r="I907" s="118">
        <v>156.91200000000001</v>
      </c>
      <c r="J907">
        <v>0</v>
      </c>
      <c r="K907" s="100">
        <v>1</v>
      </c>
      <c r="L907" s="111">
        <v>4.7938638542666112E-3</v>
      </c>
      <c r="M907" s="115">
        <v>1043</v>
      </c>
      <c r="N907" s="102">
        <v>1047</v>
      </c>
      <c r="O907" s="84"/>
    </row>
    <row r="908" spans="1:15" x14ac:dyDescent="0.3">
      <c r="A908" s="20" t="s">
        <v>518</v>
      </c>
      <c r="B908" s="20">
        <v>2</v>
      </c>
      <c r="C908" s="82" t="str">
        <f t="shared" si="14"/>
        <v>Knapsack</v>
      </c>
      <c r="D908" s="20">
        <v>5</v>
      </c>
      <c r="E908" s="20">
        <v>0.15</v>
      </c>
      <c r="F908" s="89" t="s">
        <v>0</v>
      </c>
      <c r="G908" s="89">
        <v>1064</v>
      </c>
      <c r="H908" s="110">
        <v>1.6236867239732569E-2</v>
      </c>
      <c r="I908" s="118">
        <v>388.02</v>
      </c>
      <c r="J908">
        <v>0</v>
      </c>
      <c r="K908" s="100">
        <v>1</v>
      </c>
      <c r="L908" s="111">
        <v>2.0134228187919545E-2</v>
      </c>
      <c r="M908" s="115">
        <v>1043</v>
      </c>
      <c r="N908" s="102">
        <v>1047</v>
      </c>
      <c r="O908" s="84"/>
    </row>
    <row r="909" spans="1:15" x14ac:dyDescent="0.3">
      <c r="A909" s="20" t="s">
        <v>518</v>
      </c>
      <c r="B909" s="66">
        <v>2</v>
      </c>
      <c r="C909" s="82" t="str">
        <f t="shared" si="14"/>
        <v>Knapsack</v>
      </c>
      <c r="D909" s="20">
        <v>5</v>
      </c>
      <c r="E909" s="20">
        <v>0.2</v>
      </c>
      <c r="F909" s="89" t="s">
        <v>0</v>
      </c>
      <c r="G909" s="89">
        <v>1068</v>
      </c>
      <c r="H909" s="110">
        <v>1.9083969465648856E-2</v>
      </c>
      <c r="I909" s="118">
        <v>880.32299999999998</v>
      </c>
      <c r="J909">
        <v>0</v>
      </c>
      <c r="K909" s="100">
        <v>1</v>
      </c>
      <c r="L909" s="111">
        <v>2.3969319271332612E-2</v>
      </c>
      <c r="M909" s="115">
        <v>1043</v>
      </c>
      <c r="N909" s="102">
        <v>1048</v>
      </c>
      <c r="O909" s="84"/>
    </row>
    <row r="910" spans="1:15" x14ac:dyDescent="0.3">
      <c r="A910" s="20" t="s">
        <v>518</v>
      </c>
      <c r="B910" s="20">
        <v>2</v>
      </c>
      <c r="C910" s="82" t="str">
        <f t="shared" si="14"/>
        <v>Knapsack</v>
      </c>
      <c r="D910" s="20">
        <v>10</v>
      </c>
      <c r="E910" s="20">
        <v>0.05</v>
      </c>
      <c r="F910" s="89" t="s">
        <v>0</v>
      </c>
      <c r="G910" s="89">
        <v>1055</v>
      </c>
      <c r="H910" s="110">
        <v>7.6408787010506206E-3</v>
      </c>
      <c r="I910" s="118">
        <v>448.87299999999999</v>
      </c>
      <c r="J910">
        <v>0</v>
      </c>
      <c r="K910" s="100">
        <v>0.92400000000000004</v>
      </c>
      <c r="L910" s="111">
        <v>1.1505273250239645E-2</v>
      </c>
      <c r="M910" s="115">
        <v>1043</v>
      </c>
      <c r="N910" s="102">
        <v>1047</v>
      </c>
      <c r="O910" s="84"/>
    </row>
    <row r="911" spans="1:15" x14ac:dyDescent="0.3">
      <c r="A911" s="20" t="s">
        <v>518</v>
      </c>
      <c r="B911" s="66">
        <v>2</v>
      </c>
      <c r="C911" s="82" t="str">
        <f t="shared" si="14"/>
        <v>Knapsack</v>
      </c>
      <c r="D911" s="20">
        <v>10</v>
      </c>
      <c r="E911" s="20">
        <v>0.1</v>
      </c>
      <c r="F911" s="89" t="s">
        <v>0</v>
      </c>
      <c r="G911" s="89">
        <v>1073</v>
      </c>
      <c r="H911" s="110">
        <v>2.385496183206107E-2</v>
      </c>
      <c r="I911" s="118">
        <v>1526.35</v>
      </c>
      <c r="J911">
        <v>0</v>
      </c>
      <c r="K911" s="100">
        <v>0.99399999999999999</v>
      </c>
      <c r="L911" s="111">
        <v>2.8763183125599223E-2</v>
      </c>
      <c r="M911" s="115">
        <v>1043</v>
      </c>
      <c r="N911" s="102">
        <v>1048</v>
      </c>
      <c r="O911" s="84"/>
    </row>
    <row r="912" spans="1:15" x14ac:dyDescent="0.3">
      <c r="A912" s="20" t="s">
        <v>518</v>
      </c>
      <c r="B912" s="20">
        <v>2</v>
      </c>
      <c r="C912" s="82" t="str">
        <f t="shared" si="14"/>
        <v>Knapsack</v>
      </c>
      <c r="D912" s="20">
        <v>10</v>
      </c>
      <c r="E912" s="20">
        <v>0.15</v>
      </c>
      <c r="F912" s="89" t="s">
        <v>0</v>
      </c>
      <c r="G912" s="89">
        <v>1440</v>
      </c>
      <c r="H912" s="110">
        <v>0.36234626300851469</v>
      </c>
      <c r="I912" s="118">
        <v>1840.71</v>
      </c>
      <c r="J912">
        <v>0</v>
      </c>
      <c r="K912" s="100">
        <v>1</v>
      </c>
      <c r="L912" s="111">
        <v>0.38063279002876316</v>
      </c>
      <c r="M912" s="115">
        <v>1043</v>
      </c>
      <c r="N912" s="102">
        <v>1057</v>
      </c>
      <c r="O912" s="84"/>
    </row>
    <row r="913" spans="1:15" x14ac:dyDescent="0.3">
      <c r="A913" s="20" t="s">
        <v>518</v>
      </c>
      <c r="B913" s="66">
        <v>2</v>
      </c>
      <c r="C913" s="82" t="str">
        <f t="shared" si="14"/>
        <v>Knapsack</v>
      </c>
      <c r="D913" s="20">
        <v>10</v>
      </c>
      <c r="E913" s="20">
        <v>0.2</v>
      </c>
      <c r="F913" s="89" t="s">
        <v>1</v>
      </c>
      <c r="G913" s="89" t="s">
        <v>46</v>
      </c>
      <c r="H913" s="110" t="s">
        <v>3</v>
      </c>
      <c r="I913" s="118">
        <v>60.026299999999999</v>
      </c>
      <c r="J913">
        <v>0</v>
      </c>
      <c r="K913" s="100">
        <v>1</v>
      </c>
      <c r="L913" s="111" t="s">
        <v>3</v>
      </c>
      <c r="M913" s="115">
        <v>1043</v>
      </c>
      <c r="N913" s="102">
        <v>1068</v>
      </c>
      <c r="O913" s="84"/>
    </row>
    <row r="914" spans="1:15" x14ac:dyDescent="0.3">
      <c r="A914" s="20" t="s">
        <v>518</v>
      </c>
      <c r="B914" s="20">
        <v>2</v>
      </c>
      <c r="C914" s="82" t="str">
        <f t="shared" si="14"/>
        <v>Knapsack</v>
      </c>
      <c r="D914" s="20">
        <v>25</v>
      </c>
      <c r="E914" s="20">
        <v>0.05</v>
      </c>
      <c r="F914" s="89" t="s">
        <v>0</v>
      </c>
      <c r="G914" s="89">
        <v>1059</v>
      </c>
      <c r="H914" s="110">
        <v>3.7914691943127963E-3</v>
      </c>
      <c r="I914" s="118">
        <v>156.357</v>
      </c>
      <c r="J914">
        <v>0</v>
      </c>
      <c r="K914" s="100">
        <v>3.3000000000000002E-2</v>
      </c>
      <c r="L914" s="111">
        <v>1.5340364333652934E-2</v>
      </c>
      <c r="M914" s="115">
        <v>1043</v>
      </c>
      <c r="N914" s="102">
        <v>1055</v>
      </c>
      <c r="O914" s="84"/>
    </row>
    <row r="915" spans="1:15" x14ac:dyDescent="0.3">
      <c r="A915" s="20" t="s">
        <v>518</v>
      </c>
      <c r="B915" s="66">
        <v>2</v>
      </c>
      <c r="C915" s="82" t="str">
        <f t="shared" si="14"/>
        <v>Knapsack</v>
      </c>
      <c r="D915" s="20">
        <v>25</v>
      </c>
      <c r="E915" s="20">
        <v>0.1</v>
      </c>
      <c r="F915" s="89" t="s">
        <v>0</v>
      </c>
      <c r="G915" s="89">
        <v>1100</v>
      </c>
      <c r="H915" s="110">
        <v>2.5163094128611369E-2</v>
      </c>
      <c r="I915" s="118">
        <v>1695.23</v>
      </c>
      <c r="J915">
        <v>0</v>
      </c>
      <c r="K915" s="100">
        <v>2.1000000000000001E-2</v>
      </c>
      <c r="L915" s="111">
        <v>5.465004793863848E-2</v>
      </c>
      <c r="M915" s="115">
        <v>1043</v>
      </c>
      <c r="N915" s="102">
        <v>1073</v>
      </c>
      <c r="O915" s="84"/>
    </row>
    <row r="916" spans="1:15" x14ac:dyDescent="0.3">
      <c r="A916" s="20" t="s">
        <v>518</v>
      </c>
      <c r="B916" s="20">
        <v>2</v>
      </c>
      <c r="C916" s="82" t="str">
        <f t="shared" si="14"/>
        <v>Knapsack</v>
      </c>
      <c r="D916" s="20">
        <v>25</v>
      </c>
      <c r="E916" s="20">
        <v>0.15</v>
      </c>
      <c r="F916" s="89" t="s">
        <v>1</v>
      </c>
      <c r="G916" s="89" t="s">
        <v>46</v>
      </c>
      <c r="H916" s="110" t="s">
        <v>3</v>
      </c>
      <c r="I916" s="118">
        <v>60.021000000000001</v>
      </c>
      <c r="J916">
        <v>0</v>
      </c>
      <c r="K916" s="100">
        <v>0.30499999999999999</v>
      </c>
      <c r="L916" s="111" t="s">
        <v>3</v>
      </c>
      <c r="M916" s="115">
        <v>1043</v>
      </c>
      <c r="N916" s="102">
        <v>1149</v>
      </c>
      <c r="O916" s="84"/>
    </row>
    <row r="917" spans="1:15" x14ac:dyDescent="0.3">
      <c r="A917" s="20" t="s">
        <v>518</v>
      </c>
      <c r="B917" s="66">
        <v>2</v>
      </c>
      <c r="C917" s="82" t="str">
        <f t="shared" si="14"/>
        <v>Knapsack</v>
      </c>
      <c r="D917" s="20">
        <v>25</v>
      </c>
      <c r="E917" s="20">
        <v>0.2</v>
      </c>
      <c r="F917" s="89" t="s">
        <v>2</v>
      </c>
      <c r="G917" s="89" t="s">
        <v>46</v>
      </c>
      <c r="H917" s="110" t="s">
        <v>3</v>
      </c>
      <c r="I917" s="118">
        <v>60.023800000000001</v>
      </c>
      <c r="J917">
        <v>0</v>
      </c>
      <c r="K917" s="89"/>
      <c r="L917" s="111" t="s">
        <v>3</v>
      </c>
      <c r="M917" s="115">
        <v>1043</v>
      </c>
      <c r="N917" s="102" t="s">
        <v>3</v>
      </c>
      <c r="O917" s="84"/>
    </row>
    <row r="918" spans="1:15" x14ac:dyDescent="0.3">
      <c r="A918" s="20" t="s">
        <v>518</v>
      </c>
      <c r="B918" s="20">
        <v>2</v>
      </c>
      <c r="C918" s="82" t="str">
        <f t="shared" si="14"/>
        <v>Knapsack</v>
      </c>
      <c r="D918" s="20">
        <v>50</v>
      </c>
      <c r="E918" s="20">
        <v>0.05</v>
      </c>
      <c r="F918" s="89" t="s">
        <v>0</v>
      </c>
      <c r="G918" s="89">
        <v>1096</v>
      </c>
      <c r="H918" s="110">
        <v>3.4938621340887627E-2</v>
      </c>
      <c r="I918" s="118">
        <v>978.20500000000004</v>
      </c>
      <c r="J918">
        <v>0</v>
      </c>
      <c r="K918" s="100">
        <v>0</v>
      </c>
      <c r="L918" s="111">
        <v>5.0814956855225413E-2</v>
      </c>
      <c r="M918" s="115">
        <v>1043</v>
      </c>
      <c r="N918" s="102">
        <v>1059</v>
      </c>
      <c r="O918" s="84"/>
    </row>
    <row r="919" spans="1:15" x14ac:dyDescent="0.3">
      <c r="A919" s="20" t="s">
        <v>518</v>
      </c>
      <c r="B919" s="66">
        <v>2</v>
      </c>
      <c r="C919" s="82" t="str">
        <f t="shared" si="14"/>
        <v>Knapsack</v>
      </c>
      <c r="D919" s="20">
        <v>50</v>
      </c>
      <c r="E919" s="20">
        <v>0.1</v>
      </c>
      <c r="F919" s="89" t="s">
        <v>0</v>
      </c>
      <c r="G919" s="89" t="s">
        <v>511</v>
      </c>
      <c r="H919" s="110" t="s">
        <v>3</v>
      </c>
      <c r="I919" s="118" t="s">
        <v>511</v>
      </c>
      <c r="J919">
        <v>0</v>
      </c>
      <c r="K919" s="100">
        <v>0</v>
      </c>
      <c r="L919" s="111" t="s">
        <v>3</v>
      </c>
      <c r="M919" s="115">
        <v>1043</v>
      </c>
      <c r="N919" s="102">
        <v>1096</v>
      </c>
      <c r="O919" s="84"/>
    </row>
    <row r="920" spans="1:15" x14ac:dyDescent="0.3">
      <c r="A920" s="20" t="s">
        <v>518</v>
      </c>
      <c r="B920" s="20">
        <v>2</v>
      </c>
      <c r="C920" s="82" t="str">
        <f t="shared" si="14"/>
        <v>Knapsack</v>
      </c>
      <c r="D920" s="20">
        <v>50</v>
      </c>
      <c r="E920" s="20">
        <v>0.15</v>
      </c>
      <c r="F920" s="89" t="s">
        <v>2</v>
      </c>
      <c r="G920" s="89" t="s">
        <v>511</v>
      </c>
      <c r="H920" s="110" t="s">
        <v>3</v>
      </c>
      <c r="I920" s="118" t="s">
        <v>511</v>
      </c>
      <c r="J920">
        <v>0</v>
      </c>
      <c r="K920" s="89"/>
      <c r="L920" s="111" t="s">
        <v>3</v>
      </c>
      <c r="M920" s="115">
        <v>1043</v>
      </c>
      <c r="N920" s="102" t="s">
        <v>3</v>
      </c>
      <c r="O920" s="84"/>
    </row>
    <row r="921" spans="1:15" x14ac:dyDescent="0.3">
      <c r="A921" s="20" t="s">
        <v>518</v>
      </c>
      <c r="B921" s="66">
        <v>2</v>
      </c>
      <c r="C921" s="82" t="str">
        <f t="shared" si="14"/>
        <v>Knapsack</v>
      </c>
      <c r="D921" s="20">
        <v>50</v>
      </c>
      <c r="E921" s="20">
        <v>0.2</v>
      </c>
      <c r="F921" s="89" t="s">
        <v>2</v>
      </c>
      <c r="G921" s="89" t="s">
        <v>511</v>
      </c>
      <c r="H921" s="110" t="s">
        <v>3</v>
      </c>
      <c r="I921" s="118" t="s">
        <v>511</v>
      </c>
      <c r="J921">
        <v>0</v>
      </c>
      <c r="K921" s="89"/>
      <c r="L921" s="111" t="s">
        <v>3</v>
      </c>
      <c r="M921" s="115">
        <v>1043</v>
      </c>
      <c r="N921" s="102" t="s">
        <v>3</v>
      </c>
      <c r="O921" s="84"/>
    </row>
    <row r="922" spans="1:15" hidden="1" x14ac:dyDescent="0.3">
      <c r="A922" s="20" t="s">
        <v>518</v>
      </c>
      <c r="B922" s="20">
        <v>3</v>
      </c>
      <c r="C922" s="82" t="str">
        <f t="shared" si="14"/>
        <v>Factor Model</v>
      </c>
      <c r="D922" s="20">
        <v>0</v>
      </c>
      <c r="E922" s="20">
        <v>0.05</v>
      </c>
      <c r="F922" s="89" t="s">
        <v>1</v>
      </c>
      <c r="G922" s="89">
        <v>1096</v>
      </c>
      <c r="H922" s="95">
        <v>0</v>
      </c>
      <c r="I922" s="118">
        <v>199.119</v>
      </c>
      <c r="J922">
        <v>0</v>
      </c>
      <c r="K922" s="100">
        <v>0</v>
      </c>
      <c r="L922" s="96">
        <v>5.0814956855225413E-2</v>
      </c>
      <c r="M922" s="115">
        <v>1043</v>
      </c>
      <c r="N922" s="102">
        <v>1096</v>
      </c>
      <c r="O922" s="84"/>
    </row>
    <row r="923" spans="1:15" hidden="1" x14ac:dyDescent="0.3">
      <c r="A923" s="66" t="s">
        <v>518</v>
      </c>
      <c r="B923" s="66">
        <v>3</v>
      </c>
      <c r="C923" s="82" t="str">
        <f t="shared" si="14"/>
        <v>Factor Model</v>
      </c>
      <c r="D923" s="20">
        <v>0</v>
      </c>
      <c r="E923" s="20">
        <v>0.1</v>
      </c>
      <c r="F923" s="89" t="s">
        <v>4</v>
      </c>
      <c r="G923" s="89" t="s">
        <v>511</v>
      </c>
      <c r="H923" s="95" t="s">
        <v>3</v>
      </c>
      <c r="I923" s="118" t="s">
        <v>511</v>
      </c>
      <c r="J923">
        <v>0</v>
      </c>
      <c r="K923" s="89"/>
      <c r="L923" s="96" t="s">
        <v>3</v>
      </c>
      <c r="M923" s="115">
        <v>1043</v>
      </c>
      <c r="N923" s="102" t="s">
        <v>3</v>
      </c>
      <c r="O923" s="84"/>
    </row>
    <row r="924" spans="1:15" hidden="1" x14ac:dyDescent="0.3">
      <c r="A924" s="20" t="s">
        <v>518</v>
      </c>
      <c r="B924" s="20">
        <v>3</v>
      </c>
      <c r="C924" s="82" t="str">
        <f t="shared" si="14"/>
        <v>Factor Model</v>
      </c>
      <c r="D924" s="20">
        <v>0</v>
      </c>
      <c r="E924" s="20">
        <v>0.15</v>
      </c>
      <c r="F924" s="89" t="s">
        <v>4</v>
      </c>
      <c r="G924" s="89" t="s">
        <v>511</v>
      </c>
      <c r="H924" s="95" t="s">
        <v>3</v>
      </c>
      <c r="I924" s="118" t="s">
        <v>511</v>
      </c>
      <c r="J924">
        <v>0</v>
      </c>
      <c r="K924" s="89"/>
      <c r="L924" s="96" t="s">
        <v>3</v>
      </c>
      <c r="M924" s="115">
        <v>1043</v>
      </c>
      <c r="N924" s="102" t="s">
        <v>3</v>
      </c>
      <c r="O924" s="84"/>
    </row>
    <row r="925" spans="1:15" hidden="1" x14ac:dyDescent="0.3">
      <c r="A925" s="66" t="s">
        <v>518</v>
      </c>
      <c r="B925" s="66">
        <v>3</v>
      </c>
      <c r="C925" s="82" t="str">
        <f t="shared" si="14"/>
        <v>Factor Model</v>
      </c>
      <c r="D925" s="20">
        <v>0</v>
      </c>
      <c r="E925" s="20">
        <v>0.2</v>
      </c>
      <c r="F925" s="89" t="s">
        <v>4</v>
      </c>
      <c r="G925" s="89" t="s">
        <v>511</v>
      </c>
      <c r="H925" s="95" t="s">
        <v>3</v>
      </c>
      <c r="I925" s="118" t="s">
        <v>511</v>
      </c>
      <c r="J925">
        <v>0</v>
      </c>
      <c r="K925" s="89"/>
      <c r="L925" s="96" t="s">
        <v>3</v>
      </c>
      <c r="M925" s="115">
        <v>1043</v>
      </c>
      <c r="N925" s="102" t="s">
        <v>3</v>
      </c>
      <c r="O925" s="84"/>
    </row>
    <row r="926" spans="1:15" hidden="1" x14ac:dyDescent="0.3">
      <c r="A926" s="20" t="s">
        <v>518</v>
      </c>
      <c r="B926" s="20">
        <v>3</v>
      </c>
      <c r="C926" s="82" t="str">
        <f t="shared" si="14"/>
        <v>Factor Model</v>
      </c>
      <c r="D926" s="20">
        <v>10</v>
      </c>
      <c r="E926" s="20">
        <v>0.05</v>
      </c>
      <c r="F926" s="89" t="s">
        <v>0</v>
      </c>
      <c r="G926" s="89">
        <v>1096</v>
      </c>
      <c r="H926" s="95">
        <v>0</v>
      </c>
      <c r="I926" s="118">
        <v>467.07100000000003</v>
      </c>
      <c r="J926">
        <v>0</v>
      </c>
      <c r="K926" s="100">
        <v>0</v>
      </c>
      <c r="L926" s="96">
        <v>5.0814956855225413E-2</v>
      </c>
      <c r="M926" s="115">
        <v>1043</v>
      </c>
      <c r="N926" s="102">
        <v>1096</v>
      </c>
      <c r="O926" s="84"/>
    </row>
    <row r="927" spans="1:15" hidden="1" x14ac:dyDescent="0.3">
      <c r="A927" s="66" t="s">
        <v>518</v>
      </c>
      <c r="B927" s="66">
        <v>3</v>
      </c>
      <c r="C927" s="82" t="str">
        <f t="shared" si="14"/>
        <v>Factor Model</v>
      </c>
      <c r="D927" s="20">
        <v>10</v>
      </c>
      <c r="E927" s="20">
        <v>0.1</v>
      </c>
      <c r="F927" s="89" t="s">
        <v>4</v>
      </c>
      <c r="G927" s="89" t="s">
        <v>511</v>
      </c>
      <c r="H927" s="95" t="s">
        <v>3</v>
      </c>
      <c r="I927" s="118" t="s">
        <v>511</v>
      </c>
      <c r="J927">
        <v>0</v>
      </c>
      <c r="K927" s="89"/>
      <c r="L927" s="96" t="s">
        <v>3</v>
      </c>
      <c r="M927" s="115">
        <v>1043</v>
      </c>
      <c r="N927" s="102" t="s">
        <v>3</v>
      </c>
      <c r="O927" s="84"/>
    </row>
    <row r="928" spans="1:15" hidden="1" x14ac:dyDescent="0.3">
      <c r="A928" s="20" t="s">
        <v>518</v>
      </c>
      <c r="B928" s="20">
        <v>3</v>
      </c>
      <c r="C928" s="82" t="str">
        <f t="shared" si="14"/>
        <v>Factor Model</v>
      </c>
      <c r="D928" s="20">
        <v>10</v>
      </c>
      <c r="E928" s="20">
        <v>0.15</v>
      </c>
      <c r="F928" s="89" t="s">
        <v>4</v>
      </c>
      <c r="G928" s="89" t="s">
        <v>511</v>
      </c>
      <c r="H928" s="95" t="s">
        <v>3</v>
      </c>
      <c r="I928" s="118" t="s">
        <v>511</v>
      </c>
      <c r="J928">
        <v>0</v>
      </c>
      <c r="K928" s="89"/>
      <c r="L928" s="96" t="s">
        <v>3</v>
      </c>
      <c r="M928" s="115">
        <v>1043</v>
      </c>
      <c r="N928" s="102" t="s">
        <v>3</v>
      </c>
      <c r="O928" s="84"/>
    </row>
    <row r="929" spans="1:15" hidden="1" x14ac:dyDescent="0.3">
      <c r="A929" s="66" t="s">
        <v>518</v>
      </c>
      <c r="B929" s="66">
        <v>3</v>
      </c>
      <c r="C929" s="82" t="str">
        <f t="shared" si="14"/>
        <v>Factor Model</v>
      </c>
      <c r="D929" s="20">
        <v>10</v>
      </c>
      <c r="E929" s="20">
        <v>0.2</v>
      </c>
      <c r="F929" s="89" t="s">
        <v>4</v>
      </c>
      <c r="G929" s="89" t="s">
        <v>511</v>
      </c>
      <c r="H929" s="95" t="s">
        <v>3</v>
      </c>
      <c r="I929" s="118" t="s">
        <v>511</v>
      </c>
      <c r="J929">
        <v>0</v>
      </c>
      <c r="K929" s="89"/>
      <c r="L929" s="96" t="s">
        <v>3</v>
      </c>
      <c r="M929" s="115">
        <v>1043</v>
      </c>
      <c r="N929" s="102" t="s">
        <v>3</v>
      </c>
      <c r="O929" s="84"/>
    </row>
    <row r="930" spans="1:15" hidden="1" x14ac:dyDescent="0.3">
      <c r="A930" s="20" t="s">
        <v>518</v>
      </c>
      <c r="B930" s="20">
        <v>3</v>
      </c>
      <c r="C930" s="82" t="str">
        <f t="shared" si="14"/>
        <v>Factor Model</v>
      </c>
      <c r="D930" s="20">
        <v>25</v>
      </c>
      <c r="E930" s="20">
        <v>0.05</v>
      </c>
      <c r="F930" s="89" t="s">
        <v>0</v>
      </c>
      <c r="G930" s="89">
        <v>1096</v>
      </c>
      <c r="H930" s="95">
        <v>0</v>
      </c>
      <c r="I930" s="118">
        <v>462.178</v>
      </c>
      <c r="J930">
        <v>0</v>
      </c>
      <c r="K930" s="100">
        <v>0</v>
      </c>
      <c r="L930" s="96">
        <v>5.0814956855225413E-2</v>
      </c>
      <c r="M930" s="115">
        <v>1043</v>
      </c>
      <c r="N930" s="102">
        <v>1096</v>
      </c>
      <c r="O930" s="84"/>
    </row>
    <row r="931" spans="1:15" hidden="1" x14ac:dyDescent="0.3">
      <c r="A931" s="66" t="s">
        <v>518</v>
      </c>
      <c r="B931" s="66">
        <v>3</v>
      </c>
      <c r="C931" s="82" t="str">
        <f t="shared" si="14"/>
        <v>Factor Model</v>
      </c>
      <c r="D931" s="20">
        <v>25</v>
      </c>
      <c r="E931" s="20">
        <v>0.1</v>
      </c>
      <c r="F931" s="89" t="s">
        <v>4</v>
      </c>
      <c r="G931" s="89" t="s">
        <v>511</v>
      </c>
      <c r="H931" s="95" t="s">
        <v>3</v>
      </c>
      <c r="I931" s="118" t="s">
        <v>511</v>
      </c>
      <c r="J931">
        <v>0</v>
      </c>
      <c r="K931" s="89"/>
      <c r="L931" s="96" t="s">
        <v>3</v>
      </c>
      <c r="M931" s="115">
        <v>1043</v>
      </c>
      <c r="N931" s="102" t="s">
        <v>3</v>
      </c>
      <c r="O931" s="84"/>
    </row>
    <row r="932" spans="1:15" hidden="1" x14ac:dyDescent="0.3">
      <c r="A932" s="20" t="s">
        <v>518</v>
      </c>
      <c r="B932" s="20">
        <v>3</v>
      </c>
      <c r="C932" s="82" t="str">
        <f t="shared" si="14"/>
        <v>Factor Model</v>
      </c>
      <c r="D932" s="20">
        <v>25</v>
      </c>
      <c r="E932" s="20">
        <v>0.15</v>
      </c>
      <c r="F932" s="89" t="s">
        <v>4</v>
      </c>
      <c r="G932" s="89" t="s">
        <v>511</v>
      </c>
      <c r="H932" s="95" t="s">
        <v>3</v>
      </c>
      <c r="I932" s="118" t="s">
        <v>511</v>
      </c>
      <c r="J932">
        <v>0</v>
      </c>
      <c r="K932" s="89"/>
      <c r="L932" s="96" t="s">
        <v>3</v>
      </c>
      <c r="M932" s="115">
        <v>1043</v>
      </c>
      <c r="N932" s="102" t="s">
        <v>3</v>
      </c>
      <c r="O932" s="84"/>
    </row>
    <row r="933" spans="1:15" hidden="1" x14ac:dyDescent="0.3">
      <c r="A933" s="66" t="s">
        <v>518</v>
      </c>
      <c r="B933" s="66">
        <v>3</v>
      </c>
      <c r="C933" s="82" t="str">
        <f t="shared" si="14"/>
        <v>Factor Model</v>
      </c>
      <c r="D933" s="20">
        <v>25</v>
      </c>
      <c r="E933" s="20">
        <v>0.2</v>
      </c>
      <c r="F933" s="89" t="s">
        <v>4</v>
      </c>
      <c r="G933" s="89" t="s">
        <v>511</v>
      </c>
      <c r="H933" s="95" t="s">
        <v>3</v>
      </c>
      <c r="I933" s="118" t="s">
        <v>511</v>
      </c>
      <c r="J933">
        <v>0</v>
      </c>
      <c r="K933" s="89"/>
      <c r="L933" s="96" t="s">
        <v>3</v>
      </c>
      <c r="M933" s="115">
        <v>1043</v>
      </c>
      <c r="N933" s="102" t="s">
        <v>3</v>
      </c>
      <c r="O933" s="84"/>
    </row>
    <row r="934" spans="1:15" hidden="1" x14ac:dyDescent="0.3">
      <c r="A934" s="20" t="s">
        <v>518</v>
      </c>
      <c r="B934" s="20">
        <v>3</v>
      </c>
      <c r="C934" s="82" t="str">
        <f t="shared" si="14"/>
        <v>Factor Model</v>
      </c>
      <c r="D934" s="20">
        <v>50</v>
      </c>
      <c r="E934" s="20">
        <v>0.05</v>
      </c>
      <c r="F934" s="89" t="s">
        <v>0</v>
      </c>
      <c r="G934" s="89"/>
      <c r="H934" s="95" t="s">
        <v>3</v>
      </c>
      <c r="I934" s="118"/>
      <c r="J934">
        <v>0</v>
      </c>
      <c r="K934" s="100">
        <v>0</v>
      </c>
      <c r="L934" s="96">
        <v>-1</v>
      </c>
      <c r="M934" s="115">
        <v>1043</v>
      </c>
      <c r="N934" s="102">
        <v>1096</v>
      </c>
      <c r="O934" s="84"/>
    </row>
    <row r="935" spans="1:15" hidden="1" x14ac:dyDescent="0.3">
      <c r="A935" s="66" t="s">
        <v>518</v>
      </c>
      <c r="B935" s="66">
        <v>3</v>
      </c>
      <c r="C935" s="82" t="str">
        <f t="shared" si="14"/>
        <v>Factor Model</v>
      </c>
      <c r="D935" s="20">
        <v>50</v>
      </c>
      <c r="E935" s="20">
        <v>0.1</v>
      </c>
      <c r="F935" s="89" t="s">
        <v>4</v>
      </c>
      <c r="G935" s="89"/>
      <c r="H935" s="95" t="s">
        <v>3</v>
      </c>
      <c r="I935" s="118"/>
      <c r="J935">
        <v>0</v>
      </c>
      <c r="K935" s="89"/>
      <c r="L935" s="96">
        <v>-1</v>
      </c>
      <c r="M935" s="115">
        <v>1043</v>
      </c>
      <c r="N935" s="102" t="s">
        <v>3</v>
      </c>
      <c r="O935" s="84"/>
    </row>
    <row r="936" spans="1:15" hidden="1" x14ac:dyDescent="0.3">
      <c r="A936" s="20" t="s">
        <v>518</v>
      </c>
      <c r="B936" s="20">
        <v>3</v>
      </c>
      <c r="C936" s="82" t="str">
        <f t="shared" si="14"/>
        <v>Factor Model</v>
      </c>
      <c r="D936" s="20">
        <v>50</v>
      </c>
      <c r="E936" s="20">
        <v>0.15</v>
      </c>
      <c r="F936" s="89" t="s">
        <v>4</v>
      </c>
      <c r="G936" s="89"/>
      <c r="H936" s="95" t="s">
        <v>3</v>
      </c>
      <c r="I936" s="118"/>
      <c r="J936">
        <v>0</v>
      </c>
      <c r="K936" s="89"/>
      <c r="L936" s="96">
        <v>-1</v>
      </c>
      <c r="M936" s="115">
        <v>1043</v>
      </c>
      <c r="N936" s="102" t="s">
        <v>3</v>
      </c>
      <c r="O936" s="84"/>
    </row>
    <row r="937" spans="1:15" hidden="1" x14ac:dyDescent="0.3">
      <c r="A937" s="66" t="s">
        <v>518</v>
      </c>
      <c r="B937" s="66">
        <v>3</v>
      </c>
      <c r="C937" s="82" t="str">
        <f t="shared" si="14"/>
        <v>Factor Model</v>
      </c>
      <c r="D937" s="20">
        <v>50</v>
      </c>
      <c r="E937" s="20">
        <v>0.2</v>
      </c>
      <c r="F937" s="89" t="s">
        <v>4</v>
      </c>
      <c r="G937" s="89"/>
      <c r="H937" s="95" t="s">
        <v>3</v>
      </c>
      <c r="I937" s="118"/>
      <c r="J937">
        <v>0</v>
      </c>
      <c r="K937" s="89"/>
      <c r="L937" s="96">
        <v>-1</v>
      </c>
      <c r="M937" s="115">
        <v>1043</v>
      </c>
      <c r="N937" s="102" t="s">
        <v>3</v>
      </c>
      <c r="O937" s="84"/>
    </row>
    <row r="938" spans="1:15" x14ac:dyDescent="0.3">
      <c r="A938" s="20" t="s">
        <v>523</v>
      </c>
      <c r="B938" s="20">
        <v>0</v>
      </c>
      <c r="C938" s="82" t="str">
        <f t="shared" si="14"/>
        <v>Deterministic</v>
      </c>
      <c r="D938" s="20">
        <v>0</v>
      </c>
      <c r="E938" s="20">
        <v>0.05</v>
      </c>
      <c r="F938" s="89" t="s">
        <v>0</v>
      </c>
      <c r="G938" s="89">
        <v>715</v>
      </c>
      <c r="H938" s="110">
        <v>0</v>
      </c>
      <c r="I938" s="118">
        <v>1.1389</v>
      </c>
      <c r="J938">
        <v>0</v>
      </c>
      <c r="K938" s="100">
        <v>0.94299999999999995</v>
      </c>
      <c r="L938" s="111">
        <v>0</v>
      </c>
      <c r="M938" s="115">
        <v>715</v>
      </c>
      <c r="N938" s="102">
        <v>715</v>
      </c>
      <c r="O938" s="84"/>
    </row>
    <row r="939" spans="1:15" x14ac:dyDescent="0.3">
      <c r="A939" s="20" t="s">
        <v>523</v>
      </c>
      <c r="B939" s="66">
        <v>0</v>
      </c>
      <c r="C939" s="82" t="str">
        <f t="shared" si="14"/>
        <v>Deterministic</v>
      </c>
      <c r="D939" s="20">
        <v>0</v>
      </c>
      <c r="E939" s="20">
        <v>0.1</v>
      </c>
      <c r="F939" s="89" t="s">
        <v>0</v>
      </c>
      <c r="G939" s="89">
        <v>715</v>
      </c>
      <c r="H939" s="110">
        <v>0</v>
      </c>
      <c r="I939" s="118">
        <v>0.73794499999999996</v>
      </c>
      <c r="J939">
        <v>0</v>
      </c>
      <c r="K939" s="100">
        <v>1</v>
      </c>
      <c r="L939" s="111">
        <v>0</v>
      </c>
      <c r="M939" s="115">
        <v>715</v>
      </c>
      <c r="N939" s="102">
        <v>715</v>
      </c>
      <c r="O939" s="84"/>
    </row>
    <row r="940" spans="1:15" x14ac:dyDescent="0.3">
      <c r="A940" s="20" t="s">
        <v>523</v>
      </c>
      <c r="B940" s="20">
        <v>0</v>
      </c>
      <c r="C940" s="82" t="str">
        <f t="shared" si="14"/>
        <v>Deterministic</v>
      </c>
      <c r="D940" s="20">
        <v>0</v>
      </c>
      <c r="E940" s="20">
        <v>0.15</v>
      </c>
      <c r="F940" s="89" t="s">
        <v>0</v>
      </c>
      <c r="G940" s="89">
        <v>715</v>
      </c>
      <c r="H940" s="110">
        <v>0</v>
      </c>
      <c r="I940" s="118">
        <v>0.486927</v>
      </c>
      <c r="J940">
        <v>0</v>
      </c>
      <c r="K940" s="100">
        <v>1</v>
      </c>
      <c r="L940" s="111">
        <v>0</v>
      </c>
      <c r="M940" s="115">
        <v>715</v>
      </c>
      <c r="N940" s="102">
        <v>715</v>
      </c>
      <c r="O940" s="84"/>
    </row>
    <row r="941" spans="1:15" x14ac:dyDescent="0.3">
      <c r="A941" s="20" t="s">
        <v>523</v>
      </c>
      <c r="B941" s="66">
        <v>0</v>
      </c>
      <c r="C941" s="82" t="str">
        <f t="shared" si="14"/>
        <v>Deterministic</v>
      </c>
      <c r="D941" s="20">
        <v>0</v>
      </c>
      <c r="E941" s="20">
        <v>0.2</v>
      </c>
      <c r="F941" s="89" t="s">
        <v>0</v>
      </c>
      <c r="G941" s="89">
        <v>715</v>
      </c>
      <c r="H941" s="110">
        <v>0</v>
      </c>
      <c r="I941" s="118">
        <v>2.6448800000000001</v>
      </c>
      <c r="J941">
        <v>0</v>
      </c>
      <c r="K941" s="100">
        <v>1</v>
      </c>
      <c r="L941" s="111">
        <v>0</v>
      </c>
      <c r="M941" s="115">
        <v>715</v>
      </c>
      <c r="N941" s="102">
        <v>715</v>
      </c>
      <c r="O941" s="84"/>
    </row>
    <row r="942" spans="1:15" x14ac:dyDescent="0.3">
      <c r="A942" s="20" t="s">
        <v>523</v>
      </c>
      <c r="B942" s="20">
        <v>1</v>
      </c>
      <c r="C942" s="82" t="str">
        <f t="shared" si="14"/>
        <v>Cardinality-constrained</v>
      </c>
      <c r="D942" s="20">
        <v>5</v>
      </c>
      <c r="E942" s="20">
        <v>0.05</v>
      </c>
      <c r="F942" s="89" t="s">
        <v>1</v>
      </c>
      <c r="G942" s="89"/>
      <c r="H942" s="110" t="s">
        <v>3</v>
      </c>
      <c r="I942" s="118"/>
      <c r="J942">
        <v>0</v>
      </c>
      <c r="K942" s="100">
        <v>3.7999999999999999E-2</v>
      </c>
      <c r="L942" s="111">
        <v>-1</v>
      </c>
      <c r="M942" s="115">
        <v>715</v>
      </c>
      <c r="N942" s="102">
        <v>715</v>
      </c>
      <c r="O942" s="84"/>
    </row>
    <row r="943" spans="1:15" x14ac:dyDescent="0.3">
      <c r="A943" s="20" t="s">
        <v>523</v>
      </c>
      <c r="B943" s="66">
        <v>1</v>
      </c>
      <c r="C943" s="82" t="str">
        <f t="shared" si="14"/>
        <v>Cardinality-constrained</v>
      </c>
      <c r="D943" s="20">
        <v>5</v>
      </c>
      <c r="E943" s="20">
        <v>0.1</v>
      </c>
      <c r="F943" s="89" t="s">
        <v>0</v>
      </c>
      <c r="G943" s="89"/>
      <c r="H943" s="110" t="s">
        <v>3</v>
      </c>
      <c r="I943" s="118"/>
      <c r="J943">
        <v>0</v>
      </c>
      <c r="K943" s="100">
        <v>1</v>
      </c>
      <c r="L943" s="111">
        <v>-1</v>
      </c>
      <c r="M943" s="115">
        <v>715</v>
      </c>
      <c r="N943" s="102">
        <v>715</v>
      </c>
      <c r="O943" s="84"/>
    </row>
    <row r="944" spans="1:15" x14ac:dyDescent="0.3">
      <c r="A944" s="20" t="s">
        <v>523</v>
      </c>
      <c r="B944" s="20">
        <v>1</v>
      </c>
      <c r="C944" s="82" t="str">
        <f t="shared" si="14"/>
        <v>Cardinality-constrained</v>
      </c>
      <c r="D944" s="20">
        <v>5</v>
      </c>
      <c r="E944" s="20">
        <v>0.15</v>
      </c>
      <c r="F944" s="89" t="s">
        <v>0</v>
      </c>
      <c r="G944" s="89">
        <v>715</v>
      </c>
      <c r="H944" s="110">
        <v>0</v>
      </c>
      <c r="I944" s="118">
        <v>4.81372</v>
      </c>
      <c r="J944">
        <v>0</v>
      </c>
      <c r="K944" s="100">
        <v>1</v>
      </c>
      <c r="L944" s="111">
        <v>0</v>
      </c>
      <c r="M944" s="115">
        <v>715</v>
      </c>
      <c r="N944" s="102">
        <v>715</v>
      </c>
      <c r="O944" s="84"/>
    </row>
    <row r="945" spans="1:15" x14ac:dyDescent="0.3">
      <c r="A945" s="20" t="s">
        <v>523</v>
      </c>
      <c r="B945" s="66">
        <v>1</v>
      </c>
      <c r="C945" s="82" t="str">
        <f t="shared" si="14"/>
        <v>Cardinality-constrained</v>
      </c>
      <c r="D945" s="20">
        <v>5</v>
      </c>
      <c r="E945" s="20">
        <v>0.2</v>
      </c>
      <c r="F945" s="89" t="s">
        <v>0</v>
      </c>
      <c r="G945" s="89">
        <v>715</v>
      </c>
      <c r="H945" s="110">
        <v>0</v>
      </c>
      <c r="I945" s="118">
        <v>3.25698</v>
      </c>
      <c r="J945">
        <v>0</v>
      </c>
      <c r="K945" s="100">
        <v>1</v>
      </c>
      <c r="L945" s="111">
        <v>0</v>
      </c>
      <c r="M945" s="115">
        <v>715</v>
      </c>
      <c r="N945" s="102">
        <v>715</v>
      </c>
      <c r="O945" s="84"/>
    </row>
    <row r="946" spans="1:15" x14ac:dyDescent="0.3">
      <c r="A946" s="20" t="s">
        <v>523</v>
      </c>
      <c r="B946" s="20">
        <v>1</v>
      </c>
      <c r="C946" s="82" t="str">
        <f t="shared" si="14"/>
        <v>Cardinality-constrained</v>
      </c>
      <c r="D946" s="20">
        <v>10</v>
      </c>
      <c r="E946" s="20">
        <v>0.05</v>
      </c>
      <c r="F946" s="89" t="s">
        <v>0</v>
      </c>
      <c r="G946" s="89">
        <v>715</v>
      </c>
      <c r="H946" s="110">
        <v>0</v>
      </c>
      <c r="I946" s="118">
        <v>2.32572</v>
      </c>
      <c r="J946">
        <v>0</v>
      </c>
      <c r="K946" s="100">
        <v>0.94299999999999995</v>
      </c>
      <c r="L946" s="111">
        <v>0</v>
      </c>
      <c r="M946" s="115">
        <v>715</v>
      </c>
      <c r="N946" s="102">
        <v>715</v>
      </c>
      <c r="O946" s="84"/>
    </row>
    <row r="947" spans="1:15" x14ac:dyDescent="0.3">
      <c r="A947" s="20" t="s">
        <v>523</v>
      </c>
      <c r="B947" s="66">
        <v>1</v>
      </c>
      <c r="C947" s="82" t="str">
        <f t="shared" si="14"/>
        <v>Cardinality-constrained</v>
      </c>
      <c r="D947" s="20">
        <v>10</v>
      </c>
      <c r="E947" s="20">
        <v>0.1</v>
      </c>
      <c r="F947" s="89" t="s">
        <v>0</v>
      </c>
      <c r="G947" s="89">
        <v>729</v>
      </c>
      <c r="H947" s="110">
        <v>1.9580419580419582E-2</v>
      </c>
      <c r="I947" s="118">
        <v>182.465</v>
      </c>
      <c r="J947">
        <v>0</v>
      </c>
      <c r="K947" s="100">
        <v>1</v>
      </c>
      <c r="L947" s="111">
        <v>1.9580419580419672E-2</v>
      </c>
      <c r="M947" s="115">
        <v>715</v>
      </c>
      <c r="N947" s="102">
        <v>715</v>
      </c>
      <c r="O947" s="84"/>
    </row>
    <row r="948" spans="1:15" x14ac:dyDescent="0.3">
      <c r="A948" s="20" t="s">
        <v>523</v>
      </c>
      <c r="B948" s="20">
        <v>1</v>
      </c>
      <c r="C948" s="82" t="str">
        <f t="shared" si="14"/>
        <v>Cardinality-constrained</v>
      </c>
      <c r="D948" s="20">
        <v>10</v>
      </c>
      <c r="E948" s="20">
        <v>0.15</v>
      </c>
      <c r="F948" s="89" t="s">
        <v>0</v>
      </c>
      <c r="G948" s="89" t="s">
        <v>46</v>
      </c>
      <c r="H948" s="110" t="s">
        <v>3</v>
      </c>
      <c r="I948" s="118">
        <v>60.009300000000003</v>
      </c>
      <c r="J948">
        <v>0</v>
      </c>
      <c r="K948" s="100">
        <v>1</v>
      </c>
      <c r="L948" s="111" t="s">
        <v>3</v>
      </c>
      <c r="M948" s="115">
        <v>715</v>
      </c>
      <c r="N948" s="102">
        <v>715</v>
      </c>
      <c r="O948" s="84"/>
    </row>
    <row r="949" spans="1:15" x14ac:dyDescent="0.3">
      <c r="A949" s="20" t="s">
        <v>523</v>
      </c>
      <c r="B949" s="66">
        <v>1</v>
      </c>
      <c r="C949" s="82" t="str">
        <f t="shared" si="14"/>
        <v>Cardinality-constrained</v>
      </c>
      <c r="D949" s="20">
        <v>10</v>
      </c>
      <c r="E949" s="20">
        <v>0.2</v>
      </c>
      <c r="F949" s="89" t="s">
        <v>0</v>
      </c>
      <c r="G949" s="89" t="s">
        <v>46</v>
      </c>
      <c r="H949" s="110" t="s">
        <v>3</v>
      </c>
      <c r="I949" s="118">
        <v>60.008699999999997</v>
      </c>
      <c r="J949">
        <v>0</v>
      </c>
      <c r="K949" s="100">
        <v>1</v>
      </c>
      <c r="L949" s="111" t="s">
        <v>3</v>
      </c>
      <c r="M949" s="115">
        <v>715</v>
      </c>
      <c r="N949" s="102">
        <v>715</v>
      </c>
      <c r="O949" s="84"/>
    </row>
    <row r="950" spans="1:15" x14ac:dyDescent="0.3">
      <c r="A950" s="20" t="s">
        <v>523</v>
      </c>
      <c r="B950" s="20">
        <v>1</v>
      </c>
      <c r="C950" s="82" t="str">
        <f t="shared" si="14"/>
        <v>Cardinality-constrained</v>
      </c>
      <c r="D950" s="20">
        <v>25</v>
      </c>
      <c r="E950" s="20">
        <v>0.05</v>
      </c>
      <c r="F950" s="89" t="s">
        <v>0</v>
      </c>
      <c r="G950" s="89">
        <v>722</v>
      </c>
      <c r="H950" s="110">
        <v>9.7902097902097911E-3</v>
      </c>
      <c r="I950" s="118">
        <v>3.9072100000000001</v>
      </c>
      <c r="J950">
        <v>0</v>
      </c>
      <c r="K950" s="100">
        <v>3.7999999999999999E-2</v>
      </c>
      <c r="L950" s="111">
        <v>9.7902097902098362E-3</v>
      </c>
      <c r="M950" s="115">
        <v>715</v>
      </c>
      <c r="N950" s="102">
        <v>715</v>
      </c>
      <c r="O950" s="84"/>
    </row>
    <row r="951" spans="1:15" x14ac:dyDescent="0.3">
      <c r="A951" s="20" t="s">
        <v>523</v>
      </c>
      <c r="B951" s="66">
        <v>1</v>
      </c>
      <c r="C951" s="82" t="str">
        <f t="shared" si="14"/>
        <v>Cardinality-constrained</v>
      </c>
      <c r="D951" s="20">
        <v>25</v>
      </c>
      <c r="E951" s="20">
        <v>0.1</v>
      </c>
      <c r="F951" s="89" t="s">
        <v>0</v>
      </c>
      <c r="G951" s="89" t="s">
        <v>46</v>
      </c>
      <c r="H951" s="110" t="s">
        <v>3</v>
      </c>
      <c r="I951" s="118">
        <v>60.009900000000002</v>
      </c>
      <c r="J951">
        <v>0</v>
      </c>
      <c r="K951" s="100">
        <v>0.503</v>
      </c>
      <c r="L951" s="111" t="s">
        <v>3</v>
      </c>
      <c r="M951" s="115">
        <v>715</v>
      </c>
      <c r="N951" s="102">
        <v>729</v>
      </c>
      <c r="O951" s="84"/>
    </row>
    <row r="952" spans="1:15" x14ac:dyDescent="0.3">
      <c r="A952" s="20" t="s">
        <v>523</v>
      </c>
      <c r="B952" s="20">
        <v>1</v>
      </c>
      <c r="C952" s="82" t="str">
        <f t="shared" si="14"/>
        <v>Cardinality-constrained</v>
      </c>
      <c r="D952" s="20">
        <v>25</v>
      </c>
      <c r="E952" s="20">
        <v>0.15</v>
      </c>
      <c r="F952" s="89" t="s">
        <v>1</v>
      </c>
      <c r="G952" s="89" t="s">
        <v>46</v>
      </c>
      <c r="H952" s="110" t="s">
        <v>3</v>
      </c>
      <c r="I952" s="118">
        <v>60.008400000000002</v>
      </c>
      <c r="J952">
        <v>0</v>
      </c>
      <c r="K952" s="100">
        <v>0.996</v>
      </c>
      <c r="L952" s="111" t="s">
        <v>3</v>
      </c>
      <c r="M952" s="115">
        <v>715</v>
      </c>
      <c r="N952" s="102">
        <v>926</v>
      </c>
      <c r="O952" s="84"/>
    </row>
    <row r="953" spans="1:15" x14ac:dyDescent="0.3">
      <c r="A953" s="20" t="s">
        <v>523</v>
      </c>
      <c r="B953" s="66">
        <v>1</v>
      </c>
      <c r="C953" s="82" t="str">
        <f t="shared" si="14"/>
        <v>Cardinality-constrained</v>
      </c>
      <c r="D953" s="20">
        <v>25</v>
      </c>
      <c r="E953" s="20">
        <v>0.2</v>
      </c>
      <c r="F953" s="89" t="s">
        <v>2</v>
      </c>
      <c r="G953" s="89" t="s">
        <v>46</v>
      </c>
      <c r="H953" s="110" t="s">
        <v>3</v>
      </c>
      <c r="I953" s="118">
        <v>60.008099999999999</v>
      </c>
      <c r="J953">
        <v>0</v>
      </c>
      <c r="K953" s="89"/>
      <c r="L953" s="111" t="s">
        <v>3</v>
      </c>
      <c r="M953" s="115">
        <v>715</v>
      </c>
      <c r="N953" s="102" t="s">
        <v>3</v>
      </c>
      <c r="O953" s="84"/>
    </row>
    <row r="954" spans="1:15" x14ac:dyDescent="0.3">
      <c r="A954" s="20" t="s">
        <v>523</v>
      </c>
      <c r="B954" s="20">
        <v>1</v>
      </c>
      <c r="C954" s="82" t="str">
        <f t="shared" si="14"/>
        <v>Cardinality-constrained</v>
      </c>
      <c r="D954" s="20">
        <v>50</v>
      </c>
      <c r="E954" s="20">
        <v>0.05</v>
      </c>
      <c r="F954" s="89" t="s">
        <v>0</v>
      </c>
      <c r="G954" s="89">
        <v>715</v>
      </c>
      <c r="H954" s="110">
        <v>-9.6952908587257611E-3</v>
      </c>
      <c r="I954" s="118">
        <v>0.56199699999999997</v>
      </c>
      <c r="J954">
        <v>0</v>
      </c>
      <c r="K954" s="100">
        <v>0</v>
      </c>
      <c r="L954" s="111">
        <v>0</v>
      </c>
      <c r="M954" s="115">
        <v>715</v>
      </c>
      <c r="N954" s="102">
        <v>722</v>
      </c>
      <c r="O954" s="84"/>
    </row>
    <row r="955" spans="1:15" x14ac:dyDescent="0.3">
      <c r="A955" s="20" t="s">
        <v>523</v>
      </c>
      <c r="B955" s="66">
        <v>1</v>
      </c>
      <c r="C955" s="82" t="str">
        <f t="shared" si="14"/>
        <v>Cardinality-constrained</v>
      </c>
      <c r="D955" s="20">
        <v>50</v>
      </c>
      <c r="E955" s="20">
        <v>0.1</v>
      </c>
      <c r="F955" s="89" t="s">
        <v>2</v>
      </c>
      <c r="G955" s="89">
        <v>715</v>
      </c>
      <c r="H955" s="110" t="s">
        <v>3</v>
      </c>
      <c r="I955" s="118">
        <v>1.65219</v>
      </c>
      <c r="J955">
        <v>0</v>
      </c>
      <c r="K955" s="89"/>
      <c r="L955" s="111">
        <v>0</v>
      </c>
      <c r="M955" s="115">
        <v>715</v>
      </c>
      <c r="N955" s="102" t="s">
        <v>3</v>
      </c>
      <c r="O955" s="84"/>
    </row>
    <row r="956" spans="1:15" x14ac:dyDescent="0.3">
      <c r="A956" s="20" t="s">
        <v>523</v>
      </c>
      <c r="B956" s="20">
        <v>1</v>
      </c>
      <c r="C956" s="82" t="str">
        <f t="shared" si="14"/>
        <v>Cardinality-constrained</v>
      </c>
      <c r="D956" s="20">
        <v>50</v>
      </c>
      <c r="E956" s="20">
        <v>0.15</v>
      </c>
      <c r="F956" s="89" t="s">
        <v>2</v>
      </c>
      <c r="G956" s="89">
        <v>715</v>
      </c>
      <c r="H956" s="110" t="s">
        <v>3</v>
      </c>
      <c r="I956" s="118">
        <v>3.8472300000000001</v>
      </c>
      <c r="J956">
        <v>0</v>
      </c>
      <c r="K956" s="89"/>
      <c r="L956" s="111">
        <v>0</v>
      </c>
      <c r="M956" s="115">
        <v>715</v>
      </c>
      <c r="N956" s="102" t="s">
        <v>3</v>
      </c>
      <c r="O956" s="84"/>
    </row>
    <row r="957" spans="1:15" x14ac:dyDescent="0.3">
      <c r="A957" s="20" t="s">
        <v>523</v>
      </c>
      <c r="B957" s="66">
        <v>1</v>
      </c>
      <c r="C957" s="82" t="str">
        <f t="shared" si="14"/>
        <v>Cardinality-constrained</v>
      </c>
      <c r="D957" s="20">
        <v>50</v>
      </c>
      <c r="E957" s="20">
        <v>0.2</v>
      </c>
      <c r="F957" s="89" t="s">
        <v>2</v>
      </c>
      <c r="G957" s="89">
        <v>715</v>
      </c>
      <c r="H957" s="110" t="s">
        <v>3</v>
      </c>
      <c r="I957" s="118">
        <v>7.0262700000000002</v>
      </c>
      <c r="J957">
        <v>0</v>
      </c>
      <c r="K957" s="89"/>
      <c r="L957" s="111">
        <v>0</v>
      </c>
      <c r="M957" s="115">
        <v>715</v>
      </c>
      <c r="N957" s="102" t="s">
        <v>3</v>
      </c>
      <c r="O957" s="84"/>
    </row>
    <row r="958" spans="1:15" x14ac:dyDescent="0.3">
      <c r="A958" s="20" t="s">
        <v>523</v>
      </c>
      <c r="B958" s="20">
        <v>2</v>
      </c>
      <c r="C958" s="82" t="str">
        <f t="shared" si="14"/>
        <v>Knapsack</v>
      </c>
      <c r="D958" s="20">
        <v>5</v>
      </c>
      <c r="E958" s="20">
        <v>0.05</v>
      </c>
      <c r="F958" s="89" t="s">
        <v>0</v>
      </c>
      <c r="G958" s="89">
        <v>715</v>
      </c>
      <c r="H958" s="110">
        <v>0</v>
      </c>
      <c r="I958" s="118">
        <v>3.8911500000000001</v>
      </c>
      <c r="J958">
        <v>0</v>
      </c>
      <c r="K958" s="100">
        <v>0.94299999999999995</v>
      </c>
      <c r="L958" s="111">
        <v>0</v>
      </c>
      <c r="M958" s="115">
        <v>715</v>
      </c>
      <c r="N958" s="102">
        <v>715</v>
      </c>
      <c r="O958" s="84"/>
    </row>
    <row r="959" spans="1:15" x14ac:dyDescent="0.3">
      <c r="A959" s="20" t="s">
        <v>523</v>
      </c>
      <c r="B959" s="66">
        <v>2</v>
      </c>
      <c r="C959" s="82" t="str">
        <f t="shared" si="14"/>
        <v>Knapsack</v>
      </c>
      <c r="D959" s="20">
        <v>5</v>
      </c>
      <c r="E959" s="20">
        <v>0.1</v>
      </c>
      <c r="F959" s="89" t="s">
        <v>0</v>
      </c>
      <c r="G959" s="89">
        <v>715</v>
      </c>
      <c r="H959" s="110">
        <v>0</v>
      </c>
      <c r="I959" s="118">
        <v>2.2663600000000002</v>
      </c>
      <c r="J959">
        <v>0</v>
      </c>
      <c r="K959" s="100">
        <v>1</v>
      </c>
      <c r="L959" s="111">
        <v>0</v>
      </c>
      <c r="M959" s="115">
        <v>715</v>
      </c>
      <c r="N959" s="102">
        <v>715</v>
      </c>
      <c r="O959" s="84"/>
    </row>
    <row r="960" spans="1:15" x14ac:dyDescent="0.3">
      <c r="A960" s="20" t="s">
        <v>523</v>
      </c>
      <c r="B960" s="20">
        <v>2</v>
      </c>
      <c r="C960" s="82" t="str">
        <f t="shared" si="14"/>
        <v>Knapsack</v>
      </c>
      <c r="D960" s="20">
        <v>5</v>
      </c>
      <c r="E960" s="20">
        <v>0.15</v>
      </c>
      <c r="F960" s="89" t="s">
        <v>0</v>
      </c>
      <c r="G960" s="89">
        <v>717</v>
      </c>
      <c r="H960" s="110">
        <v>2.7972027972027972E-3</v>
      </c>
      <c r="I960" s="118">
        <v>3.54664</v>
      </c>
      <c r="J960">
        <v>0</v>
      </c>
      <c r="K960" s="100">
        <v>1</v>
      </c>
      <c r="L960" s="111">
        <v>2.7972027972027469E-3</v>
      </c>
      <c r="M960" s="115">
        <v>715</v>
      </c>
      <c r="N960" s="102">
        <v>715</v>
      </c>
      <c r="O960" s="84"/>
    </row>
    <row r="961" spans="1:15" x14ac:dyDescent="0.3">
      <c r="A961" s="20" t="s">
        <v>523</v>
      </c>
      <c r="B961" s="66">
        <v>2</v>
      </c>
      <c r="C961" s="82" t="str">
        <f t="shared" si="14"/>
        <v>Knapsack</v>
      </c>
      <c r="D961" s="20">
        <v>5</v>
      </c>
      <c r="E961" s="20">
        <v>0.2</v>
      </c>
      <c r="F961" s="89" t="s">
        <v>0</v>
      </c>
      <c r="G961" s="89">
        <v>723</v>
      </c>
      <c r="H961" s="110">
        <v>1.1188811188811189E-2</v>
      </c>
      <c r="I961" s="118">
        <v>3.75414</v>
      </c>
      <c r="J961">
        <v>0</v>
      </c>
      <c r="K961" s="100">
        <v>1</v>
      </c>
      <c r="L961" s="111">
        <v>1.118881118881121E-2</v>
      </c>
      <c r="M961" s="115">
        <v>715</v>
      </c>
      <c r="N961" s="102">
        <v>715</v>
      </c>
      <c r="O961" s="84"/>
    </row>
    <row r="962" spans="1:15" x14ac:dyDescent="0.3">
      <c r="A962" s="20" t="s">
        <v>523</v>
      </c>
      <c r="B962" s="20">
        <v>2</v>
      </c>
      <c r="C962" s="82" t="str">
        <f t="shared" ref="C962:C1025" si="15">IF(B962=0,"Deterministic",IF(B962=1,"Cardinality-constrained",IF(B962=2,"Knapsack","Factor Model")))</f>
        <v>Knapsack</v>
      </c>
      <c r="D962" s="20">
        <v>10</v>
      </c>
      <c r="E962" s="20">
        <v>0.05</v>
      </c>
      <c r="F962" s="89" t="s">
        <v>0</v>
      </c>
      <c r="G962" s="89">
        <v>717</v>
      </c>
      <c r="H962" s="110">
        <v>2.7972027972027972E-3</v>
      </c>
      <c r="I962" s="118">
        <v>1.77312</v>
      </c>
      <c r="J962">
        <v>0</v>
      </c>
      <c r="K962" s="100">
        <v>0.94299999999999995</v>
      </c>
      <c r="L962" s="111">
        <v>2.7972027972027469E-3</v>
      </c>
      <c r="M962" s="115">
        <v>715</v>
      </c>
      <c r="N962" s="102">
        <v>715</v>
      </c>
      <c r="O962" s="84"/>
    </row>
    <row r="963" spans="1:15" x14ac:dyDescent="0.3">
      <c r="A963" s="20" t="s">
        <v>523</v>
      </c>
      <c r="B963" s="66">
        <v>2</v>
      </c>
      <c r="C963" s="82" t="str">
        <f t="shared" si="15"/>
        <v>Knapsack</v>
      </c>
      <c r="D963" s="20">
        <v>10</v>
      </c>
      <c r="E963" s="20">
        <v>0.1</v>
      </c>
      <c r="F963" s="89" t="s">
        <v>0</v>
      </c>
      <c r="G963" s="89">
        <v>733</v>
      </c>
      <c r="H963" s="110">
        <v>2.5174825174825177E-2</v>
      </c>
      <c r="I963" s="118">
        <v>94.827600000000004</v>
      </c>
      <c r="J963">
        <v>0</v>
      </c>
      <c r="K963" s="100">
        <v>1</v>
      </c>
      <c r="L963" s="111">
        <v>2.5174825174825166E-2</v>
      </c>
      <c r="M963" s="115">
        <v>715</v>
      </c>
      <c r="N963" s="102">
        <v>715</v>
      </c>
      <c r="O963" s="84"/>
    </row>
    <row r="964" spans="1:15" x14ac:dyDescent="0.3">
      <c r="A964" s="20" t="s">
        <v>523</v>
      </c>
      <c r="B964" s="20">
        <v>2</v>
      </c>
      <c r="C964" s="82" t="str">
        <f t="shared" si="15"/>
        <v>Knapsack</v>
      </c>
      <c r="D964" s="20">
        <v>10</v>
      </c>
      <c r="E964" s="20">
        <v>0.15</v>
      </c>
      <c r="F964" s="89" t="s">
        <v>0</v>
      </c>
      <c r="G964" s="89">
        <v>795</v>
      </c>
      <c r="H964" s="110">
        <v>0.10878661087866109</v>
      </c>
      <c r="I964" s="118">
        <v>1527.84</v>
      </c>
      <c r="J964">
        <v>0</v>
      </c>
      <c r="K964" s="100">
        <v>1</v>
      </c>
      <c r="L964" s="111">
        <v>0.11188811188811187</v>
      </c>
      <c r="M964" s="115">
        <v>715</v>
      </c>
      <c r="N964" s="102">
        <v>717</v>
      </c>
      <c r="O964" s="84"/>
    </row>
    <row r="965" spans="1:15" x14ac:dyDescent="0.3">
      <c r="A965" s="20" t="s">
        <v>523</v>
      </c>
      <c r="B965" s="66">
        <v>2</v>
      </c>
      <c r="C965" s="82" t="str">
        <f t="shared" si="15"/>
        <v>Knapsack</v>
      </c>
      <c r="D965" s="20">
        <v>10</v>
      </c>
      <c r="E965" s="20">
        <v>0.2</v>
      </c>
      <c r="F965" s="89" t="s">
        <v>0</v>
      </c>
      <c r="G965" s="89" t="s">
        <v>46</v>
      </c>
      <c r="H965" s="110" t="s">
        <v>3</v>
      </c>
      <c r="I965" s="118">
        <v>60.180399999999999</v>
      </c>
      <c r="J965">
        <v>0</v>
      </c>
      <c r="K965" s="100">
        <v>1</v>
      </c>
      <c r="L965" s="111" t="s">
        <v>3</v>
      </c>
      <c r="M965" s="115">
        <v>715</v>
      </c>
      <c r="N965" s="102">
        <v>723</v>
      </c>
      <c r="O965" s="84"/>
    </row>
    <row r="966" spans="1:15" x14ac:dyDescent="0.3">
      <c r="A966" s="20" t="s">
        <v>523</v>
      </c>
      <c r="B966" s="20">
        <v>2</v>
      </c>
      <c r="C966" s="82" t="str">
        <f t="shared" si="15"/>
        <v>Knapsack</v>
      </c>
      <c r="D966" s="20">
        <v>25</v>
      </c>
      <c r="E966" s="20">
        <v>0.05</v>
      </c>
      <c r="F966" s="89" t="s">
        <v>0</v>
      </c>
      <c r="G966" s="89">
        <v>729</v>
      </c>
      <c r="H966" s="110">
        <v>1.6736401673640166E-2</v>
      </c>
      <c r="I966" s="118">
        <v>24.9026</v>
      </c>
      <c r="J966">
        <v>0</v>
      </c>
      <c r="K966" s="100">
        <v>3.7999999999999999E-2</v>
      </c>
      <c r="L966" s="111">
        <v>1.9580419580419672E-2</v>
      </c>
      <c r="M966" s="115">
        <v>715</v>
      </c>
      <c r="N966" s="102">
        <v>717</v>
      </c>
      <c r="O966" s="84"/>
    </row>
    <row r="967" spans="1:15" x14ac:dyDescent="0.3">
      <c r="A967" s="20" t="s">
        <v>523</v>
      </c>
      <c r="B967" s="66">
        <v>2</v>
      </c>
      <c r="C967" s="82" t="str">
        <f t="shared" si="15"/>
        <v>Knapsack</v>
      </c>
      <c r="D967" s="20">
        <v>25</v>
      </c>
      <c r="E967" s="20">
        <v>0.1</v>
      </c>
      <c r="F967" s="89" t="s">
        <v>0</v>
      </c>
      <c r="G967" s="89" t="s">
        <v>46</v>
      </c>
      <c r="H967" s="110" t="s">
        <v>3</v>
      </c>
      <c r="I967" s="118">
        <v>60.0075</v>
      </c>
      <c r="J967">
        <v>0</v>
      </c>
      <c r="K967" s="100">
        <v>0.93400000000000005</v>
      </c>
      <c r="L967" s="111" t="s">
        <v>3</v>
      </c>
      <c r="M967" s="115">
        <v>715</v>
      </c>
      <c r="N967" s="102">
        <v>733</v>
      </c>
      <c r="O967" s="84"/>
    </row>
    <row r="968" spans="1:15" x14ac:dyDescent="0.3">
      <c r="A968" s="20" t="s">
        <v>523</v>
      </c>
      <c r="B968" s="20">
        <v>2</v>
      </c>
      <c r="C968" s="82" t="str">
        <f t="shared" si="15"/>
        <v>Knapsack</v>
      </c>
      <c r="D968" s="20">
        <v>25</v>
      </c>
      <c r="E968" s="20">
        <v>0.15</v>
      </c>
      <c r="F968" s="89" t="s">
        <v>0</v>
      </c>
      <c r="G968" s="89" t="s">
        <v>511</v>
      </c>
      <c r="H968" s="110" t="s">
        <v>3</v>
      </c>
      <c r="I968" s="118" t="s">
        <v>511</v>
      </c>
      <c r="J968">
        <v>0</v>
      </c>
      <c r="K968" s="100">
        <v>1</v>
      </c>
      <c r="L968" s="111" t="s">
        <v>3</v>
      </c>
      <c r="M968" s="115">
        <v>715</v>
      </c>
      <c r="N968" s="102">
        <v>786</v>
      </c>
      <c r="O968" s="84"/>
    </row>
    <row r="969" spans="1:15" x14ac:dyDescent="0.3">
      <c r="A969" s="20" t="s">
        <v>523</v>
      </c>
      <c r="B969" s="66">
        <v>2</v>
      </c>
      <c r="C969" s="82" t="str">
        <f t="shared" si="15"/>
        <v>Knapsack</v>
      </c>
      <c r="D969" s="20">
        <v>25</v>
      </c>
      <c r="E969" s="20">
        <v>0.2</v>
      </c>
      <c r="F969" s="89" t="s">
        <v>2</v>
      </c>
      <c r="G969" s="89" t="s">
        <v>511</v>
      </c>
      <c r="H969" s="110" t="s">
        <v>3</v>
      </c>
      <c r="I969" s="118" t="s">
        <v>511</v>
      </c>
      <c r="J969">
        <v>0</v>
      </c>
      <c r="K969" s="89"/>
      <c r="L969" s="111" t="s">
        <v>3</v>
      </c>
      <c r="M969" s="115">
        <v>715</v>
      </c>
      <c r="N969" s="102" t="s">
        <v>3</v>
      </c>
      <c r="O969" s="84"/>
    </row>
    <row r="970" spans="1:15" x14ac:dyDescent="0.3">
      <c r="A970" s="20" t="s">
        <v>523</v>
      </c>
      <c r="B970" s="20">
        <v>2</v>
      </c>
      <c r="C970" s="82" t="str">
        <f t="shared" si="15"/>
        <v>Knapsack</v>
      </c>
      <c r="D970" s="20">
        <v>50</v>
      </c>
      <c r="E970" s="20">
        <v>0.05</v>
      </c>
      <c r="F970" s="89" t="s">
        <v>0</v>
      </c>
      <c r="G970" s="89" t="s">
        <v>511</v>
      </c>
      <c r="H970" s="110" t="s">
        <v>3</v>
      </c>
      <c r="I970" s="118" t="s">
        <v>511</v>
      </c>
      <c r="J970">
        <v>0</v>
      </c>
      <c r="K970" s="100">
        <v>0</v>
      </c>
      <c r="L970" s="111" t="s">
        <v>3</v>
      </c>
      <c r="M970" s="115">
        <v>715</v>
      </c>
      <c r="N970" s="102">
        <v>729</v>
      </c>
      <c r="O970" s="84"/>
    </row>
    <row r="971" spans="1:15" x14ac:dyDescent="0.3">
      <c r="A971" s="20" t="s">
        <v>523</v>
      </c>
      <c r="B971" s="66">
        <v>2</v>
      </c>
      <c r="C971" s="82" t="str">
        <f t="shared" si="15"/>
        <v>Knapsack</v>
      </c>
      <c r="D971" s="20">
        <v>50</v>
      </c>
      <c r="E971" s="20">
        <v>0.1</v>
      </c>
      <c r="F971" s="89" t="s">
        <v>2</v>
      </c>
      <c r="G971" s="89" t="s">
        <v>511</v>
      </c>
      <c r="H971" s="110" t="s">
        <v>3</v>
      </c>
      <c r="I971" s="118" t="s">
        <v>511</v>
      </c>
      <c r="J971">
        <v>0</v>
      </c>
      <c r="K971" s="89"/>
      <c r="L971" s="111" t="s">
        <v>3</v>
      </c>
      <c r="M971" s="115">
        <v>715</v>
      </c>
      <c r="N971" s="102" t="s">
        <v>3</v>
      </c>
      <c r="O971" s="84"/>
    </row>
    <row r="972" spans="1:15" x14ac:dyDescent="0.3">
      <c r="A972" s="20" t="s">
        <v>523</v>
      </c>
      <c r="B972" s="20">
        <v>2</v>
      </c>
      <c r="C972" s="82" t="str">
        <f t="shared" si="15"/>
        <v>Knapsack</v>
      </c>
      <c r="D972" s="20">
        <v>50</v>
      </c>
      <c r="E972" s="20">
        <v>0.15</v>
      </c>
      <c r="F972" s="89" t="s">
        <v>4</v>
      </c>
      <c r="G972" s="89" t="s">
        <v>511</v>
      </c>
      <c r="H972" s="110" t="s">
        <v>3</v>
      </c>
      <c r="I972" s="118" t="s">
        <v>511</v>
      </c>
      <c r="J972">
        <v>0</v>
      </c>
      <c r="K972" s="89"/>
      <c r="L972" s="111" t="s">
        <v>3</v>
      </c>
      <c r="M972" s="115">
        <v>715</v>
      </c>
      <c r="N972" s="102" t="s">
        <v>3</v>
      </c>
      <c r="O972" s="84"/>
    </row>
    <row r="973" spans="1:15" x14ac:dyDescent="0.3">
      <c r="A973" s="20" t="s">
        <v>523</v>
      </c>
      <c r="B973" s="66">
        <v>2</v>
      </c>
      <c r="C973" s="82" t="str">
        <f t="shared" si="15"/>
        <v>Knapsack</v>
      </c>
      <c r="D973" s="20">
        <v>50</v>
      </c>
      <c r="E973" s="20">
        <v>0.2</v>
      </c>
      <c r="F973" s="89" t="s">
        <v>4</v>
      </c>
      <c r="G973" s="89" t="s">
        <v>511</v>
      </c>
      <c r="H973" s="110" t="s">
        <v>3</v>
      </c>
      <c r="I973" s="118" t="s">
        <v>511</v>
      </c>
      <c r="J973">
        <v>0</v>
      </c>
      <c r="K973" s="89"/>
      <c r="L973" s="111" t="s">
        <v>3</v>
      </c>
      <c r="M973" s="115">
        <v>715</v>
      </c>
      <c r="N973" s="102" t="s">
        <v>3</v>
      </c>
      <c r="O973" s="84"/>
    </row>
    <row r="974" spans="1:15" hidden="1" x14ac:dyDescent="0.3">
      <c r="A974" s="20" t="s">
        <v>523</v>
      </c>
      <c r="B974" s="20">
        <v>3</v>
      </c>
      <c r="C974" s="82" t="str">
        <f t="shared" si="15"/>
        <v>Factor Model</v>
      </c>
      <c r="D974" s="20">
        <v>0</v>
      </c>
      <c r="E974" s="20">
        <v>0.05</v>
      </c>
      <c r="F974" s="89" t="s">
        <v>4</v>
      </c>
      <c r="G974" s="89" t="s">
        <v>511</v>
      </c>
      <c r="H974" s="95" t="s">
        <v>3</v>
      </c>
      <c r="I974" s="118" t="s">
        <v>511</v>
      </c>
      <c r="J974">
        <v>0</v>
      </c>
      <c r="K974" s="89"/>
      <c r="L974" s="96" t="s">
        <v>3</v>
      </c>
      <c r="M974" s="115">
        <v>715</v>
      </c>
      <c r="N974" s="102" t="s">
        <v>3</v>
      </c>
      <c r="O974" s="84"/>
    </row>
    <row r="975" spans="1:15" hidden="1" x14ac:dyDescent="0.3">
      <c r="A975" s="66" t="s">
        <v>523</v>
      </c>
      <c r="B975" s="66">
        <v>3</v>
      </c>
      <c r="C975" s="82" t="str">
        <f t="shared" si="15"/>
        <v>Factor Model</v>
      </c>
      <c r="D975" s="20">
        <v>0</v>
      </c>
      <c r="E975" s="20">
        <v>0.1</v>
      </c>
      <c r="F975" s="89" t="s">
        <v>4</v>
      </c>
      <c r="G975" s="89" t="s">
        <v>511</v>
      </c>
      <c r="H975" s="95" t="s">
        <v>3</v>
      </c>
      <c r="I975" s="118" t="s">
        <v>511</v>
      </c>
      <c r="J975">
        <v>0</v>
      </c>
      <c r="K975" s="89"/>
      <c r="L975" s="96" t="s">
        <v>3</v>
      </c>
      <c r="M975" s="115">
        <v>715</v>
      </c>
      <c r="N975" s="102" t="s">
        <v>3</v>
      </c>
      <c r="O975" s="84"/>
    </row>
    <row r="976" spans="1:15" hidden="1" x14ac:dyDescent="0.3">
      <c r="A976" s="20" t="s">
        <v>523</v>
      </c>
      <c r="B976" s="20">
        <v>3</v>
      </c>
      <c r="C976" s="82" t="str">
        <f t="shared" si="15"/>
        <v>Factor Model</v>
      </c>
      <c r="D976" s="20">
        <v>0</v>
      </c>
      <c r="E976" s="20">
        <v>0.15</v>
      </c>
      <c r="F976" s="89" t="s">
        <v>4</v>
      </c>
      <c r="G976" s="89" t="s">
        <v>511</v>
      </c>
      <c r="H976" s="95" t="s">
        <v>3</v>
      </c>
      <c r="I976" s="118" t="s">
        <v>511</v>
      </c>
      <c r="J976">
        <v>0</v>
      </c>
      <c r="K976" s="89"/>
      <c r="L976" s="96" t="s">
        <v>3</v>
      </c>
      <c r="M976" s="115">
        <v>715</v>
      </c>
      <c r="N976" s="102" t="s">
        <v>3</v>
      </c>
      <c r="O976" s="84"/>
    </row>
    <row r="977" spans="1:15" hidden="1" x14ac:dyDescent="0.3">
      <c r="A977" s="66" t="s">
        <v>523</v>
      </c>
      <c r="B977" s="66">
        <v>3</v>
      </c>
      <c r="C977" s="82" t="str">
        <f t="shared" si="15"/>
        <v>Factor Model</v>
      </c>
      <c r="D977" s="20">
        <v>0</v>
      </c>
      <c r="E977" s="20">
        <v>0.2</v>
      </c>
      <c r="F977" s="89" t="s">
        <v>4</v>
      </c>
      <c r="G977" s="89" t="s">
        <v>511</v>
      </c>
      <c r="H977" s="95" t="s">
        <v>3</v>
      </c>
      <c r="I977" s="118" t="s">
        <v>511</v>
      </c>
      <c r="J977">
        <v>0</v>
      </c>
      <c r="K977" s="89"/>
      <c r="L977" s="96" t="s">
        <v>3</v>
      </c>
      <c r="M977" s="115">
        <v>715</v>
      </c>
      <c r="N977" s="102" t="s">
        <v>3</v>
      </c>
      <c r="O977" s="84"/>
    </row>
    <row r="978" spans="1:15" hidden="1" x14ac:dyDescent="0.3">
      <c r="A978" s="20" t="s">
        <v>523</v>
      </c>
      <c r="B978" s="20">
        <v>3</v>
      </c>
      <c r="C978" s="82" t="str">
        <f t="shared" si="15"/>
        <v>Factor Model</v>
      </c>
      <c r="D978" s="20">
        <v>10</v>
      </c>
      <c r="E978" s="20">
        <v>0.05</v>
      </c>
      <c r="F978" s="89" t="s">
        <v>4</v>
      </c>
      <c r="G978" s="89" t="s">
        <v>511</v>
      </c>
      <c r="H978" s="95" t="s">
        <v>3</v>
      </c>
      <c r="I978" s="118" t="s">
        <v>511</v>
      </c>
      <c r="J978">
        <v>0</v>
      </c>
      <c r="K978" s="89"/>
      <c r="L978" s="96" t="s">
        <v>3</v>
      </c>
      <c r="M978" s="115">
        <v>715</v>
      </c>
      <c r="N978" s="102" t="s">
        <v>3</v>
      </c>
      <c r="O978" s="84"/>
    </row>
    <row r="979" spans="1:15" hidden="1" x14ac:dyDescent="0.3">
      <c r="A979" s="66" t="s">
        <v>523</v>
      </c>
      <c r="B979" s="66">
        <v>3</v>
      </c>
      <c r="C979" s="82" t="str">
        <f t="shared" si="15"/>
        <v>Factor Model</v>
      </c>
      <c r="D979" s="20">
        <v>10</v>
      </c>
      <c r="E979" s="20">
        <v>0.1</v>
      </c>
      <c r="F979" s="89" t="s">
        <v>4</v>
      </c>
      <c r="G979" s="89" t="s">
        <v>511</v>
      </c>
      <c r="H979" s="95" t="s">
        <v>3</v>
      </c>
      <c r="I979" s="118" t="s">
        <v>511</v>
      </c>
      <c r="J979">
        <v>0</v>
      </c>
      <c r="K979" s="89"/>
      <c r="L979" s="96" t="s">
        <v>3</v>
      </c>
      <c r="M979" s="115">
        <v>715</v>
      </c>
      <c r="N979" s="102" t="s">
        <v>3</v>
      </c>
      <c r="O979" s="84"/>
    </row>
    <row r="980" spans="1:15" hidden="1" x14ac:dyDescent="0.3">
      <c r="A980" s="20" t="s">
        <v>523</v>
      </c>
      <c r="B980" s="20">
        <v>3</v>
      </c>
      <c r="C980" s="82" t="str">
        <f t="shared" si="15"/>
        <v>Factor Model</v>
      </c>
      <c r="D980" s="20">
        <v>10</v>
      </c>
      <c r="E980" s="20">
        <v>0.15</v>
      </c>
      <c r="F980" s="89" t="s">
        <v>4</v>
      </c>
      <c r="G980" s="89" t="s">
        <v>511</v>
      </c>
      <c r="H980" s="95" t="s">
        <v>3</v>
      </c>
      <c r="I980" s="118" t="s">
        <v>511</v>
      </c>
      <c r="J980">
        <v>0</v>
      </c>
      <c r="K980" s="89"/>
      <c r="L980" s="96" t="s">
        <v>3</v>
      </c>
      <c r="M980" s="115">
        <v>715</v>
      </c>
      <c r="N980" s="102" t="s">
        <v>3</v>
      </c>
      <c r="O980" s="84"/>
    </row>
    <row r="981" spans="1:15" hidden="1" x14ac:dyDescent="0.3">
      <c r="A981" s="66" t="s">
        <v>523</v>
      </c>
      <c r="B981" s="66">
        <v>3</v>
      </c>
      <c r="C981" s="82" t="str">
        <f t="shared" si="15"/>
        <v>Factor Model</v>
      </c>
      <c r="D981" s="20">
        <v>10</v>
      </c>
      <c r="E981" s="20">
        <v>0.2</v>
      </c>
      <c r="F981" s="89" t="s">
        <v>4</v>
      </c>
      <c r="G981" s="89" t="s">
        <v>511</v>
      </c>
      <c r="H981" s="95" t="s">
        <v>3</v>
      </c>
      <c r="I981" s="118" t="s">
        <v>511</v>
      </c>
      <c r="J981">
        <v>0</v>
      </c>
      <c r="K981" s="89"/>
      <c r="L981" s="96" t="s">
        <v>3</v>
      </c>
      <c r="M981" s="115">
        <v>715</v>
      </c>
      <c r="N981" s="102" t="s">
        <v>3</v>
      </c>
      <c r="O981" s="84"/>
    </row>
    <row r="982" spans="1:15" hidden="1" x14ac:dyDescent="0.3">
      <c r="A982" s="20" t="s">
        <v>523</v>
      </c>
      <c r="B982" s="20">
        <v>3</v>
      </c>
      <c r="C982" s="82" t="str">
        <f t="shared" si="15"/>
        <v>Factor Model</v>
      </c>
      <c r="D982" s="20">
        <v>25</v>
      </c>
      <c r="E982" s="20">
        <v>0.05</v>
      </c>
      <c r="F982" s="89" t="s">
        <v>4</v>
      </c>
      <c r="G982" s="89" t="s">
        <v>511</v>
      </c>
      <c r="H982" s="95" t="s">
        <v>3</v>
      </c>
      <c r="I982" s="118" t="s">
        <v>511</v>
      </c>
      <c r="J982">
        <v>0</v>
      </c>
      <c r="K982" s="89"/>
      <c r="L982" s="96" t="s">
        <v>3</v>
      </c>
      <c r="M982" s="115">
        <v>715</v>
      </c>
      <c r="N982" s="102" t="s">
        <v>3</v>
      </c>
      <c r="O982" s="84"/>
    </row>
    <row r="983" spans="1:15" hidden="1" x14ac:dyDescent="0.3">
      <c r="A983" s="66" t="s">
        <v>523</v>
      </c>
      <c r="B983" s="66">
        <v>3</v>
      </c>
      <c r="C983" s="82" t="str">
        <f t="shared" si="15"/>
        <v>Factor Model</v>
      </c>
      <c r="D983" s="20">
        <v>25</v>
      </c>
      <c r="E983" s="20">
        <v>0.1</v>
      </c>
      <c r="F983" s="89" t="s">
        <v>4</v>
      </c>
      <c r="G983" s="89" t="s">
        <v>511</v>
      </c>
      <c r="H983" s="95" t="s">
        <v>3</v>
      </c>
      <c r="I983" s="118" t="s">
        <v>511</v>
      </c>
      <c r="J983">
        <v>0</v>
      </c>
      <c r="K983" s="89"/>
      <c r="L983" s="96" t="s">
        <v>3</v>
      </c>
      <c r="M983" s="115">
        <v>715</v>
      </c>
      <c r="N983" s="102" t="s">
        <v>3</v>
      </c>
      <c r="O983" s="84"/>
    </row>
    <row r="984" spans="1:15" hidden="1" x14ac:dyDescent="0.3">
      <c r="A984" s="20" t="s">
        <v>523</v>
      </c>
      <c r="B984" s="20">
        <v>3</v>
      </c>
      <c r="C984" s="82" t="str">
        <f t="shared" si="15"/>
        <v>Factor Model</v>
      </c>
      <c r="D984" s="20">
        <v>25</v>
      </c>
      <c r="E984" s="20">
        <v>0.15</v>
      </c>
      <c r="F984" s="89" t="s">
        <v>4</v>
      </c>
      <c r="G984" s="89" t="s">
        <v>511</v>
      </c>
      <c r="H984" s="95" t="s">
        <v>3</v>
      </c>
      <c r="I984" s="118" t="s">
        <v>511</v>
      </c>
      <c r="J984">
        <v>0</v>
      </c>
      <c r="K984" s="89"/>
      <c r="L984" s="96" t="s">
        <v>3</v>
      </c>
      <c r="M984" s="115">
        <v>715</v>
      </c>
      <c r="N984" s="102" t="s">
        <v>3</v>
      </c>
      <c r="O984" s="84"/>
    </row>
    <row r="985" spans="1:15" hidden="1" x14ac:dyDescent="0.3">
      <c r="A985" s="66" t="s">
        <v>523</v>
      </c>
      <c r="B985" s="66">
        <v>3</v>
      </c>
      <c r="C985" s="82" t="str">
        <f t="shared" si="15"/>
        <v>Factor Model</v>
      </c>
      <c r="D985" s="20">
        <v>25</v>
      </c>
      <c r="E985" s="20">
        <v>0.2</v>
      </c>
      <c r="F985" s="89" t="s">
        <v>4</v>
      </c>
      <c r="G985" s="89" t="s">
        <v>511</v>
      </c>
      <c r="H985" s="95" t="s">
        <v>3</v>
      </c>
      <c r="I985" s="118" t="s">
        <v>511</v>
      </c>
      <c r="J985">
        <v>0</v>
      </c>
      <c r="K985" s="89"/>
      <c r="L985" s="96" t="s">
        <v>3</v>
      </c>
      <c r="M985" s="115">
        <v>715</v>
      </c>
      <c r="N985" s="102" t="s">
        <v>3</v>
      </c>
      <c r="O985" s="84"/>
    </row>
    <row r="986" spans="1:15" hidden="1" x14ac:dyDescent="0.3">
      <c r="A986" s="20" t="s">
        <v>523</v>
      </c>
      <c r="B986" s="20">
        <v>3</v>
      </c>
      <c r="C986" s="82" t="str">
        <f t="shared" si="15"/>
        <v>Factor Model</v>
      </c>
      <c r="D986" s="20">
        <v>50</v>
      </c>
      <c r="E986" s="20">
        <v>0.05</v>
      </c>
      <c r="F986" s="89" t="s">
        <v>4</v>
      </c>
      <c r="G986" s="89">
        <v>1031</v>
      </c>
      <c r="H986" s="95" t="s">
        <v>3</v>
      </c>
      <c r="I986" s="118">
        <v>54.8155</v>
      </c>
      <c r="J986">
        <v>0</v>
      </c>
      <c r="K986" s="89"/>
      <c r="L986" s="96">
        <v>0.441958041958042</v>
      </c>
      <c r="M986" s="115">
        <v>715</v>
      </c>
      <c r="N986" s="102" t="s">
        <v>3</v>
      </c>
      <c r="O986" s="84"/>
    </row>
    <row r="987" spans="1:15" hidden="1" x14ac:dyDescent="0.3">
      <c r="A987" s="66" t="s">
        <v>523</v>
      </c>
      <c r="B987" s="66">
        <v>3</v>
      </c>
      <c r="C987" s="82" t="str">
        <f t="shared" si="15"/>
        <v>Factor Model</v>
      </c>
      <c r="D987" s="20">
        <v>50</v>
      </c>
      <c r="E987" s="20">
        <v>0.1</v>
      </c>
      <c r="F987" s="89" t="s">
        <v>4</v>
      </c>
      <c r="G987" s="89">
        <v>1031</v>
      </c>
      <c r="H987" s="95" t="s">
        <v>3</v>
      </c>
      <c r="I987" s="118">
        <v>121.041</v>
      </c>
      <c r="J987">
        <v>0</v>
      </c>
      <c r="K987" s="89"/>
      <c r="L987" s="96">
        <v>0.441958041958042</v>
      </c>
      <c r="M987" s="115">
        <v>715</v>
      </c>
      <c r="N987" s="102" t="s">
        <v>3</v>
      </c>
      <c r="O987" s="84"/>
    </row>
    <row r="988" spans="1:15" hidden="1" x14ac:dyDescent="0.3">
      <c r="A988" s="20" t="s">
        <v>523</v>
      </c>
      <c r="B988" s="20">
        <v>3</v>
      </c>
      <c r="C988" s="82" t="str">
        <f t="shared" si="15"/>
        <v>Factor Model</v>
      </c>
      <c r="D988" s="20">
        <v>50</v>
      </c>
      <c r="E988" s="20">
        <v>0.15</v>
      </c>
      <c r="F988" s="89" t="s">
        <v>4</v>
      </c>
      <c r="G988" s="89">
        <v>1031</v>
      </c>
      <c r="H988" s="95" t="s">
        <v>3</v>
      </c>
      <c r="I988" s="118">
        <v>19.399000000000001</v>
      </c>
      <c r="J988">
        <v>0</v>
      </c>
      <c r="K988" s="89"/>
      <c r="L988" s="96">
        <v>0.441958041958042</v>
      </c>
      <c r="M988" s="115">
        <v>715</v>
      </c>
      <c r="N988" s="102" t="s">
        <v>3</v>
      </c>
      <c r="O988" s="84"/>
    </row>
    <row r="989" spans="1:15" hidden="1" x14ac:dyDescent="0.3">
      <c r="A989" s="66" t="s">
        <v>523</v>
      </c>
      <c r="B989" s="66">
        <v>3</v>
      </c>
      <c r="C989" s="82" t="str">
        <f t="shared" si="15"/>
        <v>Factor Model</v>
      </c>
      <c r="D989" s="20">
        <v>50</v>
      </c>
      <c r="E989" s="20">
        <v>0.2</v>
      </c>
      <c r="F989" s="89" t="s">
        <v>4</v>
      </c>
      <c r="G989" s="89">
        <v>1031</v>
      </c>
      <c r="H989" s="95" t="s">
        <v>3</v>
      </c>
      <c r="I989" s="118">
        <v>106.67400000000001</v>
      </c>
      <c r="J989">
        <v>0</v>
      </c>
      <c r="K989" s="89"/>
      <c r="L989" s="96">
        <v>0.441958041958042</v>
      </c>
      <c r="M989" s="115">
        <v>715</v>
      </c>
      <c r="N989" s="102" t="s">
        <v>3</v>
      </c>
      <c r="O989" s="84"/>
    </row>
    <row r="990" spans="1:15" x14ac:dyDescent="0.3">
      <c r="A990" s="20" t="s">
        <v>532</v>
      </c>
      <c r="B990" s="20">
        <v>0</v>
      </c>
      <c r="C990" s="82" t="str">
        <f t="shared" si="15"/>
        <v>Deterministic</v>
      </c>
      <c r="D990" s="20">
        <v>0</v>
      </c>
      <c r="E990" s="20">
        <v>0.05</v>
      </c>
      <c r="F990" s="89" t="s">
        <v>0</v>
      </c>
      <c r="G990" s="89">
        <v>1033</v>
      </c>
      <c r="H990" s="110">
        <v>1.9398642095053346E-3</v>
      </c>
      <c r="I990" s="118">
        <v>102.361</v>
      </c>
      <c r="J990">
        <v>0</v>
      </c>
      <c r="K990" s="100">
        <v>1</v>
      </c>
      <c r="L990" s="111">
        <v>1.9398642095054264E-3</v>
      </c>
      <c r="M990" s="115">
        <v>1031</v>
      </c>
      <c r="N990" s="102">
        <v>1031</v>
      </c>
      <c r="O990" s="84"/>
    </row>
    <row r="991" spans="1:15" x14ac:dyDescent="0.3">
      <c r="A991" s="20" t="s">
        <v>532</v>
      </c>
      <c r="B991" s="66">
        <v>0</v>
      </c>
      <c r="C991" s="82" t="str">
        <f t="shared" si="15"/>
        <v>Deterministic</v>
      </c>
      <c r="D991" s="20">
        <v>0</v>
      </c>
      <c r="E991" s="20">
        <v>0.1</v>
      </c>
      <c r="F991" s="89" t="s">
        <v>1</v>
      </c>
      <c r="G991" s="89">
        <v>1039</v>
      </c>
      <c r="H991" s="110">
        <v>7.7594568380213386E-3</v>
      </c>
      <c r="I991" s="118">
        <v>836.55499999999995</v>
      </c>
      <c r="J991">
        <v>0</v>
      </c>
      <c r="K991" s="100">
        <v>1</v>
      </c>
      <c r="L991" s="111">
        <v>7.7594568380212614E-3</v>
      </c>
      <c r="M991" s="115">
        <v>1031</v>
      </c>
      <c r="N991" s="102">
        <v>1031</v>
      </c>
      <c r="O991" s="84"/>
    </row>
    <row r="992" spans="1:15" x14ac:dyDescent="0.3">
      <c r="A992" s="20" t="s">
        <v>532</v>
      </c>
      <c r="B992" s="20">
        <v>0</v>
      </c>
      <c r="C992" s="82" t="str">
        <f t="shared" si="15"/>
        <v>Deterministic</v>
      </c>
      <c r="D992" s="20">
        <v>0</v>
      </c>
      <c r="E992" s="20">
        <v>0.15</v>
      </c>
      <c r="F992" s="89" t="s">
        <v>1</v>
      </c>
      <c r="G992" s="89">
        <v>1037</v>
      </c>
      <c r="H992" s="110">
        <v>5.8195926285160042E-3</v>
      </c>
      <c r="I992" s="118">
        <v>43.800899999999999</v>
      </c>
      <c r="J992">
        <v>0</v>
      </c>
      <c r="K992" s="100">
        <v>1</v>
      </c>
      <c r="L992" s="111">
        <v>5.8195926285160571E-3</v>
      </c>
      <c r="M992" s="115">
        <v>1031</v>
      </c>
      <c r="N992" s="102">
        <v>1031</v>
      </c>
      <c r="O992" s="84"/>
    </row>
    <row r="993" spans="1:15" x14ac:dyDescent="0.3">
      <c r="A993" s="20" t="s">
        <v>532</v>
      </c>
      <c r="B993" s="66">
        <v>0</v>
      </c>
      <c r="C993" s="82" t="str">
        <f t="shared" si="15"/>
        <v>Deterministic</v>
      </c>
      <c r="D993" s="20">
        <v>0</v>
      </c>
      <c r="E993" s="20">
        <v>0.2</v>
      </c>
      <c r="F993" s="89" t="s">
        <v>0</v>
      </c>
      <c r="G993" s="89">
        <v>1040</v>
      </c>
      <c r="H993" s="110">
        <v>8.7293889427740058E-3</v>
      </c>
      <c r="I993" s="118">
        <v>276.19200000000001</v>
      </c>
      <c r="J993">
        <v>0</v>
      </c>
      <c r="K993" s="100">
        <v>1</v>
      </c>
      <c r="L993" s="111">
        <v>8.7293889427739746E-3</v>
      </c>
      <c r="M993" s="115">
        <v>1031</v>
      </c>
      <c r="N993" s="102">
        <v>1031</v>
      </c>
      <c r="O993" s="84"/>
    </row>
    <row r="994" spans="1:15" x14ac:dyDescent="0.3">
      <c r="A994" s="20" t="s">
        <v>532</v>
      </c>
      <c r="B994" s="20">
        <v>1</v>
      </c>
      <c r="C994" s="82" t="str">
        <f t="shared" si="15"/>
        <v>Cardinality-constrained</v>
      </c>
      <c r="D994" s="20">
        <v>5</v>
      </c>
      <c r="E994" s="20">
        <v>0.05</v>
      </c>
      <c r="F994" s="89" t="s">
        <v>0</v>
      </c>
      <c r="G994" s="89">
        <v>1033</v>
      </c>
      <c r="H994" s="110">
        <v>0</v>
      </c>
      <c r="I994" s="118">
        <v>202.79</v>
      </c>
      <c r="J994">
        <v>0</v>
      </c>
      <c r="K994" s="100">
        <v>1</v>
      </c>
      <c r="L994" s="111">
        <v>1.9398642095054264E-3</v>
      </c>
      <c r="M994" s="115">
        <v>1031</v>
      </c>
      <c r="N994" s="102">
        <v>1033</v>
      </c>
      <c r="O994" s="84"/>
    </row>
    <row r="995" spans="1:15" x14ac:dyDescent="0.3">
      <c r="A995" s="20" t="s">
        <v>532</v>
      </c>
      <c r="B995" s="66">
        <v>1</v>
      </c>
      <c r="C995" s="82" t="str">
        <f t="shared" si="15"/>
        <v>Cardinality-constrained</v>
      </c>
      <c r="D995" s="20">
        <v>5</v>
      </c>
      <c r="E995" s="20">
        <v>0.1</v>
      </c>
      <c r="F995" s="89" t="s">
        <v>0</v>
      </c>
      <c r="G995" s="89">
        <v>1037</v>
      </c>
      <c r="H995" s="110">
        <v>0</v>
      </c>
      <c r="I995" s="118">
        <v>93.822599999999994</v>
      </c>
      <c r="J995">
        <v>0</v>
      </c>
      <c r="K995" s="100">
        <v>1</v>
      </c>
      <c r="L995" s="111">
        <v>5.8195926285160571E-3</v>
      </c>
      <c r="M995" s="115">
        <v>1031</v>
      </c>
      <c r="N995" s="102">
        <v>1037</v>
      </c>
      <c r="O995" s="84"/>
    </row>
    <row r="996" spans="1:15" x14ac:dyDescent="0.3">
      <c r="A996" s="20" t="s">
        <v>532</v>
      </c>
      <c r="B996" s="20">
        <v>1</v>
      </c>
      <c r="C996" s="82" t="str">
        <f t="shared" si="15"/>
        <v>Cardinality-constrained</v>
      </c>
      <c r="D996" s="20">
        <v>5</v>
      </c>
      <c r="E996" s="20">
        <v>0.15</v>
      </c>
      <c r="F996" s="89" t="s">
        <v>0</v>
      </c>
      <c r="G996" s="89">
        <v>1037</v>
      </c>
      <c r="H996" s="110">
        <v>0</v>
      </c>
      <c r="I996" s="118">
        <v>21.9513</v>
      </c>
      <c r="J996">
        <v>0</v>
      </c>
      <c r="K996" s="100">
        <v>1</v>
      </c>
      <c r="L996" s="111">
        <v>5.8195926285160571E-3</v>
      </c>
      <c r="M996" s="115">
        <v>1031</v>
      </c>
      <c r="N996" s="102">
        <v>1037</v>
      </c>
      <c r="O996" s="84"/>
    </row>
    <row r="997" spans="1:15" x14ac:dyDescent="0.3">
      <c r="A997" s="20" t="s">
        <v>532</v>
      </c>
      <c r="B997" s="66">
        <v>1</v>
      </c>
      <c r="C997" s="82" t="str">
        <f t="shared" si="15"/>
        <v>Cardinality-constrained</v>
      </c>
      <c r="D997" s="20">
        <v>5</v>
      </c>
      <c r="E997" s="20">
        <v>0.2</v>
      </c>
      <c r="F997" s="89" t="s">
        <v>0</v>
      </c>
      <c r="G997" s="89">
        <v>1040</v>
      </c>
      <c r="H997" s="110">
        <v>0</v>
      </c>
      <c r="I997" s="118">
        <v>978.952</v>
      </c>
      <c r="J997">
        <v>0</v>
      </c>
      <c r="K997" s="100">
        <v>1</v>
      </c>
      <c r="L997" s="111">
        <v>8.7293889427739746E-3</v>
      </c>
      <c r="M997" s="115">
        <v>1031</v>
      </c>
      <c r="N997" s="102">
        <v>1040</v>
      </c>
      <c r="O997" s="84"/>
    </row>
    <row r="998" spans="1:15" x14ac:dyDescent="0.3">
      <c r="A998" s="20" t="s">
        <v>532</v>
      </c>
      <c r="B998" s="20">
        <v>1</v>
      </c>
      <c r="C998" s="82" t="str">
        <f t="shared" si="15"/>
        <v>Cardinality-constrained</v>
      </c>
      <c r="D998" s="20">
        <v>10</v>
      </c>
      <c r="E998" s="20">
        <v>0.05</v>
      </c>
      <c r="F998" s="89" t="s">
        <v>0</v>
      </c>
      <c r="G998" s="89">
        <v>1037</v>
      </c>
      <c r="H998" s="110">
        <v>3.8722168441432721E-3</v>
      </c>
      <c r="I998" s="118">
        <v>1038.68</v>
      </c>
      <c r="J998">
        <v>0</v>
      </c>
      <c r="K998" s="100">
        <v>1</v>
      </c>
      <c r="L998" s="111">
        <v>5.8195926285160571E-3</v>
      </c>
      <c r="M998" s="115">
        <v>1031</v>
      </c>
      <c r="N998" s="102">
        <v>1033</v>
      </c>
      <c r="O998" s="84"/>
    </row>
    <row r="999" spans="1:15" x14ac:dyDescent="0.3">
      <c r="A999" s="20" t="s">
        <v>532</v>
      </c>
      <c r="B999" s="66">
        <v>1</v>
      </c>
      <c r="C999" s="82" t="str">
        <f t="shared" si="15"/>
        <v>Cardinality-constrained</v>
      </c>
      <c r="D999" s="20">
        <v>10</v>
      </c>
      <c r="E999" s="20">
        <v>0.1</v>
      </c>
      <c r="F999" s="89" t="s">
        <v>0</v>
      </c>
      <c r="G999" s="89">
        <v>1045</v>
      </c>
      <c r="H999" s="110">
        <v>7.7145612343297977E-3</v>
      </c>
      <c r="I999" s="118">
        <v>225.83500000000001</v>
      </c>
      <c r="J999">
        <v>0</v>
      </c>
      <c r="K999" s="100">
        <v>1</v>
      </c>
      <c r="L999" s="111">
        <v>1.3579049466537318E-2</v>
      </c>
      <c r="M999" s="115">
        <v>1031</v>
      </c>
      <c r="N999" s="102">
        <v>1037</v>
      </c>
      <c r="O999" s="84"/>
    </row>
    <row r="1000" spans="1:15" x14ac:dyDescent="0.3">
      <c r="A1000" s="20" t="s">
        <v>532</v>
      </c>
      <c r="B1000" s="20">
        <v>1</v>
      </c>
      <c r="C1000" s="82" t="str">
        <f t="shared" si="15"/>
        <v>Cardinality-constrained</v>
      </c>
      <c r="D1000" s="20">
        <v>10</v>
      </c>
      <c r="E1000" s="20">
        <v>0.15</v>
      </c>
      <c r="F1000" s="89" t="s">
        <v>0</v>
      </c>
      <c r="G1000" s="89">
        <v>1055</v>
      </c>
      <c r="H1000" s="110">
        <v>1.7357762777242044E-2</v>
      </c>
      <c r="I1000" s="118">
        <v>1246.49</v>
      </c>
      <c r="J1000">
        <v>0</v>
      </c>
      <c r="K1000" s="100">
        <v>1</v>
      </c>
      <c r="L1000" s="111">
        <v>2.3278370514064006E-2</v>
      </c>
      <c r="M1000" s="115">
        <v>1031</v>
      </c>
      <c r="N1000" s="102">
        <v>1037</v>
      </c>
      <c r="O1000" s="84"/>
    </row>
    <row r="1001" spans="1:15" x14ac:dyDescent="0.3">
      <c r="A1001" s="20" t="s">
        <v>532</v>
      </c>
      <c r="B1001" s="66">
        <v>1</v>
      </c>
      <c r="C1001" s="82" t="str">
        <f t="shared" si="15"/>
        <v>Cardinality-constrained</v>
      </c>
      <c r="D1001" s="20">
        <v>10</v>
      </c>
      <c r="E1001" s="20">
        <v>0.2</v>
      </c>
      <c r="F1001" s="89" t="s">
        <v>0</v>
      </c>
      <c r="G1001" s="89">
        <v>1345</v>
      </c>
      <c r="H1001" s="110">
        <v>0.29326923076923078</v>
      </c>
      <c r="I1001" s="118">
        <v>1820.25</v>
      </c>
      <c r="J1001">
        <v>0</v>
      </c>
      <c r="K1001" s="100">
        <v>1</v>
      </c>
      <c r="L1001" s="111">
        <v>0.30455868089233751</v>
      </c>
      <c r="M1001" s="115">
        <v>1031</v>
      </c>
      <c r="N1001" s="102">
        <v>1040</v>
      </c>
      <c r="O1001" s="84"/>
    </row>
    <row r="1002" spans="1:15" x14ac:dyDescent="0.3">
      <c r="A1002" s="20" t="s">
        <v>532</v>
      </c>
      <c r="B1002" s="20">
        <v>1</v>
      </c>
      <c r="C1002" s="82" t="str">
        <f t="shared" si="15"/>
        <v>Cardinality-constrained</v>
      </c>
      <c r="D1002" s="20">
        <v>25</v>
      </c>
      <c r="E1002" s="20">
        <v>0.05</v>
      </c>
      <c r="F1002" s="89" t="s">
        <v>0</v>
      </c>
      <c r="G1002" s="89">
        <v>1045</v>
      </c>
      <c r="H1002" s="110">
        <v>7.7145612343297977E-3</v>
      </c>
      <c r="I1002" s="118">
        <v>206.79499999999999</v>
      </c>
      <c r="J1002">
        <v>0</v>
      </c>
      <c r="K1002" s="100">
        <v>0.69499999999999995</v>
      </c>
      <c r="L1002" s="111">
        <v>1.3579049466537318E-2</v>
      </c>
      <c r="M1002" s="115">
        <v>1031</v>
      </c>
      <c r="N1002" s="102">
        <v>1037</v>
      </c>
      <c r="O1002" s="84"/>
    </row>
    <row r="1003" spans="1:15" x14ac:dyDescent="0.3">
      <c r="A1003" s="20" t="s">
        <v>532</v>
      </c>
      <c r="B1003" s="66">
        <v>1</v>
      </c>
      <c r="C1003" s="82" t="str">
        <f t="shared" si="15"/>
        <v>Cardinality-constrained</v>
      </c>
      <c r="D1003" s="20">
        <v>25</v>
      </c>
      <c r="E1003" s="20">
        <v>0.1</v>
      </c>
      <c r="F1003" s="89" t="s">
        <v>0</v>
      </c>
      <c r="G1003" s="89">
        <v>1052</v>
      </c>
      <c r="H1003" s="110">
        <v>6.6985645933014355E-3</v>
      </c>
      <c r="I1003" s="118">
        <v>594.45899999999995</v>
      </c>
      <c r="J1003">
        <v>0</v>
      </c>
      <c r="K1003" s="100">
        <v>0.78400000000000003</v>
      </c>
      <c r="L1003" s="111">
        <v>2.0368574199806089E-2</v>
      </c>
      <c r="M1003" s="115">
        <v>1031</v>
      </c>
      <c r="N1003" s="102">
        <v>1045</v>
      </c>
      <c r="O1003" s="84"/>
    </row>
    <row r="1004" spans="1:15" x14ac:dyDescent="0.3">
      <c r="A1004" s="20" t="s">
        <v>532</v>
      </c>
      <c r="B1004" s="20">
        <v>1</v>
      </c>
      <c r="C1004" s="82" t="str">
        <f t="shared" si="15"/>
        <v>Cardinality-constrained</v>
      </c>
      <c r="D1004" s="20">
        <v>25</v>
      </c>
      <c r="E1004" s="20">
        <v>0.15</v>
      </c>
      <c r="F1004" s="89" t="s">
        <v>0</v>
      </c>
      <c r="G1004" s="89" t="s">
        <v>46</v>
      </c>
      <c r="H1004" s="110" t="s">
        <v>3</v>
      </c>
      <c r="I1004" s="118">
        <v>60.026200000000003</v>
      </c>
      <c r="J1004">
        <v>0</v>
      </c>
      <c r="K1004" s="100">
        <v>0.69799999999999995</v>
      </c>
      <c r="L1004" s="111" t="s">
        <v>3</v>
      </c>
      <c r="M1004" s="115">
        <v>1031</v>
      </c>
      <c r="N1004" s="102">
        <v>1055</v>
      </c>
      <c r="O1004" s="84"/>
    </row>
    <row r="1005" spans="1:15" x14ac:dyDescent="0.3">
      <c r="A1005" s="20" t="s">
        <v>532</v>
      </c>
      <c r="B1005" s="66">
        <v>1</v>
      </c>
      <c r="C1005" s="82" t="str">
        <f t="shared" si="15"/>
        <v>Cardinality-constrained</v>
      </c>
      <c r="D1005" s="20">
        <v>25</v>
      </c>
      <c r="E1005" s="20">
        <v>0.2</v>
      </c>
      <c r="F1005" s="89" t="s">
        <v>1</v>
      </c>
      <c r="G1005" s="89" t="s">
        <v>46</v>
      </c>
      <c r="H1005" s="110" t="s">
        <v>3</v>
      </c>
      <c r="I1005" s="118">
        <v>60.036000000000001</v>
      </c>
      <c r="J1005">
        <v>0</v>
      </c>
      <c r="K1005" s="100">
        <v>0.997</v>
      </c>
      <c r="L1005" s="111" t="s">
        <v>3</v>
      </c>
      <c r="M1005" s="115">
        <v>1031</v>
      </c>
      <c r="N1005" s="102">
        <v>1084</v>
      </c>
      <c r="O1005" s="84"/>
    </row>
    <row r="1006" spans="1:15" x14ac:dyDescent="0.3">
      <c r="A1006" s="20" t="s">
        <v>532</v>
      </c>
      <c r="B1006" s="20">
        <v>1</v>
      </c>
      <c r="C1006" s="82" t="str">
        <f t="shared" si="15"/>
        <v>Cardinality-constrained</v>
      </c>
      <c r="D1006" s="20">
        <v>50</v>
      </c>
      <c r="E1006" s="20">
        <v>0.05</v>
      </c>
      <c r="F1006" s="89" t="s">
        <v>0</v>
      </c>
      <c r="G1006" s="89">
        <v>1034</v>
      </c>
      <c r="H1006" s="110">
        <v>-1.0526315789473684E-2</v>
      </c>
      <c r="I1006" s="118">
        <v>280.38400000000001</v>
      </c>
      <c r="J1006">
        <v>0</v>
      </c>
      <c r="K1006" s="100">
        <v>4.7E-2</v>
      </c>
      <c r="L1006" s="111">
        <v>2.9097963142579175E-3</v>
      </c>
      <c r="M1006" s="115">
        <v>1031</v>
      </c>
      <c r="N1006" s="102">
        <v>1045</v>
      </c>
      <c r="O1006" s="84"/>
    </row>
    <row r="1007" spans="1:15" x14ac:dyDescent="0.3">
      <c r="A1007" s="20" t="s">
        <v>532</v>
      </c>
      <c r="B1007" s="66">
        <v>1</v>
      </c>
      <c r="C1007" s="82" t="str">
        <f t="shared" si="15"/>
        <v>Cardinality-constrained</v>
      </c>
      <c r="D1007" s="20">
        <v>50</v>
      </c>
      <c r="E1007" s="20">
        <v>0.1</v>
      </c>
      <c r="F1007" s="89" t="s">
        <v>0</v>
      </c>
      <c r="G1007" s="89">
        <v>1040</v>
      </c>
      <c r="H1007" s="110">
        <v>-1.1406844106463879E-2</v>
      </c>
      <c r="I1007" s="118">
        <v>43.340299999999999</v>
      </c>
      <c r="J1007">
        <v>0</v>
      </c>
      <c r="K1007" s="100">
        <v>2.3E-2</v>
      </c>
      <c r="L1007" s="111">
        <v>8.7293889427739746E-3</v>
      </c>
      <c r="M1007" s="115">
        <v>1031</v>
      </c>
      <c r="N1007" s="102">
        <v>1052</v>
      </c>
      <c r="O1007" s="84"/>
    </row>
    <row r="1008" spans="1:15" x14ac:dyDescent="0.3">
      <c r="A1008" s="20" t="s">
        <v>532</v>
      </c>
      <c r="B1008" s="20">
        <v>1</v>
      </c>
      <c r="C1008" s="82" t="str">
        <f t="shared" si="15"/>
        <v>Cardinality-constrained</v>
      </c>
      <c r="D1008" s="20">
        <v>50</v>
      </c>
      <c r="E1008" s="20">
        <v>0.15</v>
      </c>
      <c r="F1008" s="89" t="s">
        <v>2</v>
      </c>
      <c r="G1008" s="89">
        <v>1041</v>
      </c>
      <c r="H1008" s="110" t="s">
        <v>3</v>
      </c>
      <c r="I1008" s="118">
        <v>217.45099999999999</v>
      </c>
      <c r="J1008">
        <v>0</v>
      </c>
      <c r="K1008" s="89"/>
      <c r="L1008" s="111">
        <v>9.6993210475266878E-3</v>
      </c>
      <c r="M1008" s="115">
        <v>1031</v>
      </c>
      <c r="N1008" s="102" t="s">
        <v>3</v>
      </c>
      <c r="O1008" s="84"/>
    </row>
    <row r="1009" spans="1:15" x14ac:dyDescent="0.3">
      <c r="A1009" s="20" t="s">
        <v>532</v>
      </c>
      <c r="B1009" s="66">
        <v>1</v>
      </c>
      <c r="C1009" s="82" t="str">
        <f t="shared" si="15"/>
        <v>Cardinality-constrained</v>
      </c>
      <c r="D1009" s="20">
        <v>50</v>
      </c>
      <c r="E1009" s="20">
        <v>0.2</v>
      </c>
      <c r="F1009" s="89" t="s">
        <v>2</v>
      </c>
      <c r="G1009" s="89">
        <v>1041</v>
      </c>
      <c r="H1009" s="110" t="s">
        <v>3</v>
      </c>
      <c r="I1009" s="118">
        <v>439.58800000000002</v>
      </c>
      <c r="J1009">
        <v>0</v>
      </c>
      <c r="K1009" s="89"/>
      <c r="L1009" s="111">
        <v>9.6993210475266878E-3</v>
      </c>
      <c r="M1009" s="115">
        <v>1031</v>
      </c>
      <c r="N1009" s="102" t="s">
        <v>3</v>
      </c>
      <c r="O1009" s="84"/>
    </row>
    <row r="1010" spans="1:15" x14ac:dyDescent="0.3">
      <c r="A1010" s="20" t="s">
        <v>532</v>
      </c>
      <c r="B1010" s="20">
        <v>2</v>
      </c>
      <c r="C1010" s="82" t="str">
        <f t="shared" si="15"/>
        <v>Knapsack</v>
      </c>
      <c r="D1010" s="20">
        <v>5</v>
      </c>
      <c r="E1010" s="20">
        <v>0.05</v>
      </c>
      <c r="F1010" s="89" t="s">
        <v>0</v>
      </c>
      <c r="G1010" s="89">
        <v>1040</v>
      </c>
      <c r="H1010" s="110">
        <v>5.8027079303675051E-3</v>
      </c>
      <c r="I1010" s="118">
        <v>52.468899999999998</v>
      </c>
      <c r="J1010">
        <v>0</v>
      </c>
      <c r="K1010" s="100">
        <v>1</v>
      </c>
      <c r="L1010" s="111">
        <v>8.7293889427739746E-3</v>
      </c>
      <c r="M1010" s="115">
        <v>1031</v>
      </c>
      <c r="N1010" s="102">
        <v>1034</v>
      </c>
      <c r="O1010" s="84"/>
    </row>
    <row r="1011" spans="1:15" x14ac:dyDescent="0.3">
      <c r="A1011" s="20" t="s">
        <v>532</v>
      </c>
      <c r="B1011" s="66">
        <v>2</v>
      </c>
      <c r="C1011" s="82" t="str">
        <f t="shared" si="15"/>
        <v>Knapsack</v>
      </c>
      <c r="D1011" s="20">
        <v>5</v>
      </c>
      <c r="E1011" s="20">
        <v>0.1</v>
      </c>
      <c r="F1011" s="89" t="s">
        <v>0</v>
      </c>
      <c r="G1011" s="89">
        <v>1041</v>
      </c>
      <c r="H1011" s="110">
        <v>9.6153846153846159E-4</v>
      </c>
      <c r="I1011" s="118">
        <v>186.14599999999999</v>
      </c>
      <c r="J1011">
        <v>0</v>
      </c>
      <c r="K1011" s="100">
        <v>1</v>
      </c>
      <c r="L1011" s="111">
        <v>9.6993210475266878E-3</v>
      </c>
      <c r="M1011" s="115">
        <v>1031</v>
      </c>
      <c r="N1011" s="102">
        <v>1040</v>
      </c>
      <c r="O1011" s="84"/>
    </row>
    <row r="1012" spans="1:15" x14ac:dyDescent="0.3">
      <c r="A1012" s="20" t="s">
        <v>532</v>
      </c>
      <c r="B1012" s="20">
        <v>2</v>
      </c>
      <c r="C1012" s="82" t="str">
        <f t="shared" si="15"/>
        <v>Knapsack</v>
      </c>
      <c r="D1012" s="20">
        <v>5</v>
      </c>
      <c r="E1012" s="20">
        <v>0.15</v>
      </c>
      <c r="F1012" s="89" t="s">
        <v>0</v>
      </c>
      <c r="G1012" s="89">
        <v>1050</v>
      </c>
      <c r="H1012" s="110">
        <v>8.6455331412103754E-3</v>
      </c>
      <c r="I1012" s="118">
        <v>970.49900000000002</v>
      </c>
      <c r="J1012">
        <v>0</v>
      </c>
      <c r="K1012" s="100">
        <v>1</v>
      </c>
      <c r="L1012" s="111">
        <v>1.8428709990300662E-2</v>
      </c>
      <c r="M1012" s="115">
        <v>1031</v>
      </c>
      <c r="N1012" s="102">
        <v>1041</v>
      </c>
      <c r="O1012" s="84"/>
    </row>
    <row r="1013" spans="1:15" x14ac:dyDescent="0.3">
      <c r="A1013" s="20" t="s">
        <v>532</v>
      </c>
      <c r="B1013" s="66">
        <v>2</v>
      </c>
      <c r="C1013" s="82" t="str">
        <f t="shared" si="15"/>
        <v>Knapsack</v>
      </c>
      <c r="D1013" s="20">
        <v>5</v>
      </c>
      <c r="E1013" s="20">
        <v>0.2</v>
      </c>
      <c r="F1013" s="89" t="s">
        <v>0</v>
      </c>
      <c r="G1013" s="89">
        <v>1055</v>
      </c>
      <c r="H1013" s="110">
        <v>1.3448607108549471E-2</v>
      </c>
      <c r="I1013" s="118">
        <v>1241.21</v>
      </c>
      <c r="J1013">
        <v>0</v>
      </c>
      <c r="K1013" s="100">
        <v>1</v>
      </c>
      <c r="L1013" s="111">
        <v>2.3278370514064006E-2</v>
      </c>
      <c r="M1013" s="115">
        <v>1031</v>
      </c>
      <c r="N1013" s="102">
        <v>1041</v>
      </c>
      <c r="O1013" s="84"/>
    </row>
    <row r="1014" spans="1:15" x14ac:dyDescent="0.3">
      <c r="A1014" s="20" t="s">
        <v>532</v>
      </c>
      <c r="B1014" s="20">
        <v>2</v>
      </c>
      <c r="C1014" s="82" t="str">
        <f t="shared" si="15"/>
        <v>Knapsack</v>
      </c>
      <c r="D1014" s="20">
        <v>10</v>
      </c>
      <c r="E1014" s="20">
        <v>0.05</v>
      </c>
      <c r="F1014" s="89" t="s">
        <v>0</v>
      </c>
      <c r="G1014" s="89">
        <v>1040</v>
      </c>
      <c r="H1014" s="110">
        <v>0</v>
      </c>
      <c r="I1014" s="118">
        <v>980.74199999999996</v>
      </c>
      <c r="J1014">
        <v>0</v>
      </c>
      <c r="K1014" s="100">
        <v>0.998</v>
      </c>
      <c r="L1014" s="111">
        <v>8.7293889427739746E-3</v>
      </c>
      <c r="M1014" s="115">
        <v>1031</v>
      </c>
      <c r="N1014" s="102">
        <v>1040</v>
      </c>
      <c r="O1014" s="84"/>
    </row>
    <row r="1015" spans="1:15" x14ac:dyDescent="0.3">
      <c r="A1015" s="20" t="s">
        <v>532</v>
      </c>
      <c r="B1015" s="66">
        <v>2</v>
      </c>
      <c r="C1015" s="82" t="str">
        <f t="shared" si="15"/>
        <v>Knapsack</v>
      </c>
      <c r="D1015" s="20">
        <v>10</v>
      </c>
      <c r="E1015" s="20">
        <v>0.1</v>
      </c>
      <c r="F1015" s="89" t="s">
        <v>0</v>
      </c>
      <c r="G1015" s="89">
        <v>1055</v>
      </c>
      <c r="H1015" s="110">
        <v>1.3448607108549471E-2</v>
      </c>
      <c r="I1015" s="118">
        <v>350.63099999999997</v>
      </c>
      <c r="J1015">
        <v>0</v>
      </c>
      <c r="K1015" s="100">
        <v>0.997</v>
      </c>
      <c r="L1015" s="111">
        <v>2.3278370514064006E-2</v>
      </c>
      <c r="M1015" s="115">
        <v>1031</v>
      </c>
      <c r="N1015" s="102">
        <v>1041</v>
      </c>
      <c r="O1015" s="84"/>
    </row>
    <row r="1016" spans="1:15" x14ac:dyDescent="0.3">
      <c r="A1016" s="20" t="s">
        <v>532</v>
      </c>
      <c r="B1016" s="20">
        <v>2</v>
      </c>
      <c r="C1016" s="82" t="str">
        <f t="shared" si="15"/>
        <v>Knapsack</v>
      </c>
      <c r="D1016" s="20">
        <v>10</v>
      </c>
      <c r="E1016" s="20">
        <v>0.15</v>
      </c>
      <c r="F1016" s="89" t="s">
        <v>0</v>
      </c>
      <c r="G1016" s="89" t="s">
        <v>46</v>
      </c>
      <c r="H1016" s="110" t="s">
        <v>3</v>
      </c>
      <c r="I1016" s="118">
        <v>60.0304</v>
      </c>
      <c r="J1016">
        <v>0</v>
      </c>
      <c r="K1016" s="100">
        <v>0.999</v>
      </c>
      <c r="L1016" s="111" t="s">
        <v>3</v>
      </c>
      <c r="M1016" s="115">
        <v>1031</v>
      </c>
      <c r="N1016" s="102">
        <v>1050</v>
      </c>
      <c r="O1016" s="84"/>
    </row>
    <row r="1017" spans="1:15" x14ac:dyDescent="0.3">
      <c r="A1017" s="20" t="s">
        <v>532</v>
      </c>
      <c r="B1017" s="66">
        <v>2</v>
      </c>
      <c r="C1017" s="82" t="str">
        <f t="shared" si="15"/>
        <v>Knapsack</v>
      </c>
      <c r="D1017" s="20">
        <v>10</v>
      </c>
      <c r="E1017" s="20">
        <v>0.2</v>
      </c>
      <c r="F1017" s="89" t="s">
        <v>0</v>
      </c>
      <c r="G1017" s="89" t="s">
        <v>46</v>
      </c>
      <c r="H1017" s="110" t="s">
        <v>3</v>
      </c>
      <c r="I1017" s="118">
        <v>60.043399999999998</v>
      </c>
      <c r="J1017">
        <v>0</v>
      </c>
      <c r="K1017" s="100">
        <v>1</v>
      </c>
      <c r="L1017" s="111" t="s">
        <v>3</v>
      </c>
      <c r="M1017" s="115">
        <v>1031</v>
      </c>
      <c r="N1017" s="102">
        <v>1055</v>
      </c>
      <c r="O1017" s="84"/>
    </row>
    <row r="1018" spans="1:15" x14ac:dyDescent="0.3">
      <c r="A1018" s="20" t="s">
        <v>532</v>
      </c>
      <c r="B1018" s="20">
        <v>2</v>
      </c>
      <c r="C1018" s="82" t="str">
        <f t="shared" si="15"/>
        <v>Knapsack</v>
      </c>
      <c r="D1018" s="20">
        <v>25</v>
      </c>
      <c r="E1018" s="20">
        <v>0.05</v>
      </c>
      <c r="F1018" s="89" t="s">
        <v>0</v>
      </c>
      <c r="G1018" s="89">
        <v>1045</v>
      </c>
      <c r="H1018" s="110">
        <v>4.807692307692308E-3</v>
      </c>
      <c r="I1018" s="118">
        <v>324.101</v>
      </c>
      <c r="J1018">
        <v>0</v>
      </c>
      <c r="K1018" s="100">
        <v>3.9E-2</v>
      </c>
      <c r="L1018" s="111">
        <v>1.3579049466537318E-2</v>
      </c>
      <c r="M1018" s="115">
        <v>1031</v>
      </c>
      <c r="N1018" s="102">
        <v>1040</v>
      </c>
      <c r="O1018" s="84"/>
    </row>
    <row r="1019" spans="1:15" x14ac:dyDescent="0.3">
      <c r="A1019" s="20" t="s">
        <v>532</v>
      </c>
      <c r="B1019" s="66">
        <v>2</v>
      </c>
      <c r="C1019" s="82" t="str">
        <f t="shared" si="15"/>
        <v>Knapsack</v>
      </c>
      <c r="D1019" s="20">
        <v>25</v>
      </c>
      <c r="E1019" s="20">
        <v>0.1</v>
      </c>
      <c r="F1019" s="89" t="s">
        <v>0</v>
      </c>
      <c r="G1019" s="89">
        <v>1097</v>
      </c>
      <c r="H1019" s="110">
        <v>3.9810426540284362E-2</v>
      </c>
      <c r="I1019" s="118">
        <v>1802.05</v>
      </c>
      <c r="J1019">
        <v>0</v>
      </c>
      <c r="K1019" s="100">
        <v>0</v>
      </c>
      <c r="L1019" s="111">
        <v>6.4015518913675962E-2</v>
      </c>
      <c r="M1019" s="115">
        <v>1031</v>
      </c>
      <c r="N1019" s="102">
        <v>1055</v>
      </c>
      <c r="O1019" s="84"/>
    </row>
    <row r="1020" spans="1:15" x14ac:dyDescent="0.3">
      <c r="A1020" s="20" t="s">
        <v>532</v>
      </c>
      <c r="B1020" s="20">
        <v>2</v>
      </c>
      <c r="C1020" s="82" t="str">
        <f t="shared" si="15"/>
        <v>Knapsack</v>
      </c>
      <c r="D1020" s="20">
        <v>25</v>
      </c>
      <c r="E1020" s="20">
        <v>0.15</v>
      </c>
      <c r="F1020" s="89" t="s">
        <v>2</v>
      </c>
      <c r="G1020" s="89" t="s">
        <v>46</v>
      </c>
      <c r="H1020" s="110" t="s">
        <v>3</v>
      </c>
      <c r="I1020" s="118">
        <v>60.024000000000001</v>
      </c>
      <c r="J1020">
        <v>0</v>
      </c>
      <c r="K1020" s="89"/>
      <c r="L1020" s="111" t="s">
        <v>3</v>
      </c>
      <c r="M1020" s="115">
        <v>1031</v>
      </c>
      <c r="N1020" s="102" t="s">
        <v>3</v>
      </c>
      <c r="O1020" s="84"/>
    </row>
    <row r="1021" spans="1:15" x14ac:dyDescent="0.3">
      <c r="A1021" s="20" t="s">
        <v>532</v>
      </c>
      <c r="B1021" s="66">
        <v>2</v>
      </c>
      <c r="C1021" s="82" t="str">
        <f t="shared" si="15"/>
        <v>Knapsack</v>
      </c>
      <c r="D1021" s="20">
        <v>25</v>
      </c>
      <c r="E1021" s="20">
        <v>0.2</v>
      </c>
      <c r="F1021" s="89" t="s">
        <v>2</v>
      </c>
      <c r="G1021" s="89" t="s">
        <v>511</v>
      </c>
      <c r="H1021" s="110" t="s">
        <v>3</v>
      </c>
      <c r="I1021" s="118" t="s">
        <v>511</v>
      </c>
      <c r="J1021">
        <v>0</v>
      </c>
      <c r="K1021" s="89"/>
      <c r="L1021" s="111" t="s">
        <v>3</v>
      </c>
      <c r="M1021" s="115">
        <v>1031</v>
      </c>
      <c r="N1021" s="102" t="s">
        <v>3</v>
      </c>
      <c r="O1021" s="84"/>
    </row>
    <row r="1022" spans="1:15" x14ac:dyDescent="0.3">
      <c r="A1022" s="20" t="s">
        <v>532</v>
      </c>
      <c r="B1022" s="20">
        <v>2</v>
      </c>
      <c r="C1022" s="82" t="str">
        <f t="shared" si="15"/>
        <v>Knapsack</v>
      </c>
      <c r="D1022" s="20">
        <v>50</v>
      </c>
      <c r="E1022" s="20">
        <v>0.05</v>
      </c>
      <c r="F1022" s="89" t="s">
        <v>0</v>
      </c>
      <c r="G1022" s="89">
        <v>1081</v>
      </c>
      <c r="H1022" s="110">
        <v>3.4449760765550237E-2</v>
      </c>
      <c r="I1022" s="118">
        <v>368.97399999999999</v>
      </c>
      <c r="J1022">
        <v>0</v>
      </c>
      <c r="K1022" s="100">
        <v>0</v>
      </c>
      <c r="L1022" s="111">
        <v>4.8496605237633439E-2</v>
      </c>
      <c r="M1022" s="115">
        <v>1031</v>
      </c>
      <c r="N1022" s="102">
        <v>1045</v>
      </c>
      <c r="O1022" s="84"/>
    </row>
    <row r="1023" spans="1:15" x14ac:dyDescent="0.3">
      <c r="A1023" s="20" t="s">
        <v>532</v>
      </c>
      <c r="B1023" s="66">
        <v>2</v>
      </c>
      <c r="C1023" s="82" t="str">
        <f t="shared" si="15"/>
        <v>Knapsack</v>
      </c>
      <c r="D1023" s="20">
        <v>50</v>
      </c>
      <c r="E1023" s="20">
        <v>0.1</v>
      </c>
      <c r="F1023" s="89" t="s">
        <v>0</v>
      </c>
      <c r="G1023" s="89" t="s">
        <v>511</v>
      </c>
      <c r="H1023" s="110" t="s">
        <v>3</v>
      </c>
      <c r="I1023" s="118" t="s">
        <v>511</v>
      </c>
      <c r="J1023">
        <v>0</v>
      </c>
      <c r="K1023" s="100">
        <v>0</v>
      </c>
      <c r="L1023" s="111" t="s">
        <v>3</v>
      </c>
      <c r="M1023" s="115">
        <v>1031</v>
      </c>
      <c r="N1023" s="102">
        <v>1081</v>
      </c>
      <c r="O1023" s="84"/>
    </row>
    <row r="1024" spans="1:15" x14ac:dyDescent="0.3">
      <c r="A1024" s="20" t="s">
        <v>532</v>
      </c>
      <c r="B1024" s="20">
        <v>2</v>
      </c>
      <c r="C1024" s="82" t="str">
        <f t="shared" si="15"/>
        <v>Knapsack</v>
      </c>
      <c r="D1024" s="20">
        <v>50</v>
      </c>
      <c r="E1024" s="20">
        <v>0.15</v>
      </c>
      <c r="F1024" s="89" t="s">
        <v>2</v>
      </c>
      <c r="G1024" s="89" t="s">
        <v>511</v>
      </c>
      <c r="H1024" s="110" t="s">
        <v>3</v>
      </c>
      <c r="I1024" s="118" t="s">
        <v>511</v>
      </c>
      <c r="J1024">
        <v>0</v>
      </c>
      <c r="K1024" s="89"/>
      <c r="L1024" s="111" t="s">
        <v>3</v>
      </c>
      <c r="M1024" s="115">
        <v>1031</v>
      </c>
      <c r="N1024" s="102" t="s">
        <v>3</v>
      </c>
      <c r="O1024" s="84"/>
    </row>
    <row r="1025" spans="1:15" x14ac:dyDescent="0.3">
      <c r="A1025" s="20" t="s">
        <v>532</v>
      </c>
      <c r="B1025" s="66">
        <v>2</v>
      </c>
      <c r="C1025" s="82" t="str">
        <f t="shared" si="15"/>
        <v>Knapsack</v>
      </c>
      <c r="D1025" s="20">
        <v>50</v>
      </c>
      <c r="E1025" s="20">
        <v>0.2</v>
      </c>
      <c r="F1025" s="89" t="s">
        <v>2</v>
      </c>
      <c r="G1025" s="89" t="s">
        <v>511</v>
      </c>
      <c r="H1025" s="110" t="s">
        <v>3</v>
      </c>
      <c r="I1025" s="118" t="s">
        <v>511</v>
      </c>
      <c r="J1025">
        <v>0</v>
      </c>
      <c r="K1025" s="89"/>
      <c r="L1025" s="111" t="s">
        <v>3</v>
      </c>
      <c r="M1025" s="115">
        <v>1031</v>
      </c>
      <c r="N1025" s="102" t="s">
        <v>3</v>
      </c>
      <c r="O1025" s="84"/>
    </row>
    <row r="1026" spans="1:15" hidden="1" x14ac:dyDescent="0.3">
      <c r="A1026" s="20" t="s">
        <v>532</v>
      </c>
      <c r="B1026" s="20">
        <v>3</v>
      </c>
      <c r="C1026" s="82" t="str">
        <f t="shared" ref="C1026:C1089" si="16">IF(B1026=0,"Deterministic",IF(B1026=1,"Cardinality-constrained",IF(B1026=2,"Knapsack","Factor Model")))</f>
        <v>Factor Model</v>
      </c>
      <c r="D1026" s="20">
        <v>0</v>
      </c>
      <c r="E1026" s="20">
        <v>0.05</v>
      </c>
      <c r="F1026" s="89" t="s">
        <v>0</v>
      </c>
      <c r="G1026" s="89">
        <v>1081</v>
      </c>
      <c r="H1026" s="95">
        <v>0</v>
      </c>
      <c r="I1026" s="118">
        <v>854.70899999999995</v>
      </c>
      <c r="J1026">
        <v>0</v>
      </c>
      <c r="K1026" s="100">
        <v>0</v>
      </c>
      <c r="L1026" s="96">
        <v>4.8496605237633439E-2</v>
      </c>
      <c r="M1026" s="115">
        <v>1031</v>
      </c>
      <c r="N1026" s="102">
        <v>1081</v>
      </c>
      <c r="O1026" s="84"/>
    </row>
    <row r="1027" spans="1:15" hidden="1" x14ac:dyDescent="0.3">
      <c r="A1027" s="66" t="s">
        <v>532</v>
      </c>
      <c r="B1027" s="66">
        <v>3</v>
      </c>
      <c r="C1027" s="82" t="str">
        <f t="shared" si="16"/>
        <v>Factor Model</v>
      </c>
      <c r="D1027" s="20">
        <v>0</v>
      </c>
      <c r="E1027" s="20">
        <v>0.1</v>
      </c>
      <c r="F1027" s="89" t="s">
        <v>4</v>
      </c>
      <c r="G1027" s="89" t="s">
        <v>511</v>
      </c>
      <c r="H1027" s="95" t="s">
        <v>3</v>
      </c>
      <c r="I1027" s="118" t="s">
        <v>511</v>
      </c>
      <c r="J1027">
        <v>0</v>
      </c>
      <c r="K1027" s="89"/>
      <c r="L1027" s="96" t="s">
        <v>3</v>
      </c>
      <c r="M1027" s="115">
        <v>1031</v>
      </c>
      <c r="N1027" s="102" t="s">
        <v>3</v>
      </c>
      <c r="O1027" s="84"/>
    </row>
    <row r="1028" spans="1:15" hidden="1" x14ac:dyDescent="0.3">
      <c r="A1028" s="20" t="s">
        <v>532</v>
      </c>
      <c r="B1028" s="20">
        <v>3</v>
      </c>
      <c r="C1028" s="82" t="str">
        <f t="shared" si="16"/>
        <v>Factor Model</v>
      </c>
      <c r="D1028" s="20">
        <v>0</v>
      </c>
      <c r="E1028" s="20">
        <v>0.15</v>
      </c>
      <c r="F1028" s="89" t="s">
        <v>4</v>
      </c>
      <c r="G1028" s="89" t="s">
        <v>511</v>
      </c>
      <c r="H1028" s="95" t="s">
        <v>3</v>
      </c>
      <c r="I1028" s="118" t="s">
        <v>511</v>
      </c>
      <c r="J1028">
        <v>0</v>
      </c>
      <c r="K1028" s="89"/>
      <c r="L1028" s="96" t="s">
        <v>3</v>
      </c>
      <c r="M1028" s="115">
        <v>1031</v>
      </c>
      <c r="N1028" s="102" t="s">
        <v>3</v>
      </c>
      <c r="O1028" s="84"/>
    </row>
    <row r="1029" spans="1:15" hidden="1" x14ac:dyDescent="0.3">
      <c r="A1029" s="66" t="s">
        <v>532</v>
      </c>
      <c r="B1029" s="66">
        <v>3</v>
      </c>
      <c r="C1029" s="82" t="str">
        <f t="shared" si="16"/>
        <v>Factor Model</v>
      </c>
      <c r="D1029" s="20">
        <v>0</v>
      </c>
      <c r="E1029" s="20">
        <v>0.2</v>
      </c>
      <c r="F1029" s="89" t="s">
        <v>4</v>
      </c>
      <c r="G1029" s="89" t="s">
        <v>511</v>
      </c>
      <c r="H1029" s="95" t="s">
        <v>3</v>
      </c>
      <c r="I1029" s="118" t="s">
        <v>511</v>
      </c>
      <c r="J1029">
        <v>0</v>
      </c>
      <c r="K1029" s="89"/>
      <c r="L1029" s="96" t="s">
        <v>3</v>
      </c>
      <c r="M1029" s="115">
        <v>1031</v>
      </c>
      <c r="N1029" s="102" t="s">
        <v>3</v>
      </c>
      <c r="O1029" s="84"/>
    </row>
    <row r="1030" spans="1:15" hidden="1" x14ac:dyDescent="0.3">
      <c r="A1030" s="20" t="s">
        <v>532</v>
      </c>
      <c r="B1030" s="20">
        <v>3</v>
      </c>
      <c r="C1030" s="82" t="str">
        <f t="shared" si="16"/>
        <v>Factor Model</v>
      </c>
      <c r="D1030" s="20">
        <v>10</v>
      </c>
      <c r="E1030" s="20">
        <v>0.05</v>
      </c>
      <c r="F1030" s="89" t="s">
        <v>0</v>
      </c>
      <c r="G1030" s="89">
        <v>1081</v>
      </c>
      <c r="H1030" s="95">
        <v>0</v>
      </c>
      <c r="I1030" s="118">
        <v>315.32799999999997</v>
      </c>
      <c r="J1030">
        <v>0</v>
      </c>
      <c r="K1030" s="100">
        <v>0</v>
      </c>
      <c r="L1030" s="96">
        <v>4.8496605237633439E-2</v>
      </c>
      <c r="M1030" s="115">
        <v>1031</v>
      </c>
      <c r="N1030" s="102">
        <v>1081</v>
      </c>
      <c r="O1030" s="84"/>
    </row>
    <row r="1031" spans="1:15" hidden="1" x14ac:dyDescent="0.3">
      <c r="A1031" s="66" t="s">
        <v>532</v>
      </c>
      <c r="B1031" s="66">
        <v>3</v>
      </c>
      <c r="C1031" s="82" t="str">
        <f t="shared" si="16"/>
        <v>Factor Model</v>
      </c>
      <c r="D1031" s="20">
        <v>10</v>
      </c>
      <c r="E1031" s="20">
        <v>0.1</v>
      </c>
      <c r="F1031" s="89" t="s">
        <v>4</v>
      </c>
      <c r="G1031" s="89" t="s">
        <v>511</v>
      </c>
      <c r="H1031" s="95" t="s">
        <v>3</v>
      </c>
      <c r="I1031" s="118" t="s">
        <v>511</v>
      </c>
      <c r="J1031">
        <v>0</v>
      </c>
      <c r="K1031" s="89"/>
      <c r="L1031" s="96" t="s">
        <v>3</v>
      </c>
      <c r="M1031" s="115">
        <v>1031</v>
      </c>
      <c r="N1031" s="102" t="s">
        <v>3</v>
      </c>
      <c r="O1031" s="84"/>
    </row>
    <row r="1032" spans="1:15" hidden="1" x14ac:dyDescent="0.3">
      <c r="A1032" s="20" t="s">
        <v>532</v>
      </c>
      <c r="B1032" s="20">
        <v>3</v>
      </c>
      <c r="C1032" s="82" t="str">
        <f t="shared" si="16"/>
        <v>Factor Model</v>
      </c>
      <c r="D1032" s="20">
        <v>10</v>
      </c>
      <c r="E1032" s="20">
        <v>0.15</v>
      </c>
      <c r="F1032" s="89" t="s">
        <v>4</v>
      </c>
      <c r="G1032" s="89" t="s">
        <v>511</v>
      </c>
      <c r="H1032" s="95" t="s">
        <v>3</v>
      </c>
      <c r="I1032" s="118" t="s">
        <v>511</v>
      </c>
      <c r="J1032">
        <v>0</v>
      </c>
      <c r="K1032" s="89"/>
      <c r="L1032" s="96" t="s">
        <v>3</v>
      </c>
      <c r="M1032" s="115">
        <v>1031</v>
      </c>
      <c r="N1032" s="102" t="s">
        <v>3</v>
      </c>
      <c r="O1032" s="84"/>
    </row>
    <row r="1033" spans="1:15" hidden="1" x14ac:dyDescent="0.3">
      <c r="A1033" s="66" t="s">
        <v>532</v>
      </c>
      <c r="B1033" s="66">
        <v>3</v>
      </c>
      <c r="C1033" s="82" t="str">
        <f t="shared" si="16"/>
        <v>Factor Model</v>
      </c>
      <c r="D1033" s="20">
        <v>10</v>
      </c>
      <c r="E1033" s="20">
        <v>0.2</v>
      </c>
      <c r="F1033" s="89" t="s">
        <v>4</v>
      </c>
      <c r="G1033" s="89" t="s">
        <v>511</v>
      </c>
      <c r="H1033" s="95" t="s">
        <v>3</v>
      </c>
      <c r="I1033" s="118" t="s">
        <v>511</v>
      </c>
      <c r="J1033">
        <v>0</v>
      </c>
      <c r="K1033" s="89"/>
      <c r="L1033" s="96" t="s">
        <v>3</v>
      </c>
      <c r="M1033" s="115">
        <v>1031</v>
      </c>
      <c r="N1033" s="102" t="s">
        <v>3</v>
      </c>
      <c r="O1033" s="84"/>
    </row>
    <row r="1034" spans="1:15" hidden="1" x14ac:dyDescent="0.3">
      <c r="A1034" s="20" t="s">
        <v>532</v>
      </c>
      <c r="B1034" s="20">
        <v>3</v>
      </c>
      <c r="C1034" s="82" t="str">
        <f t="shared" si="16"/>
        <v>Factor Model</v>
      </c>
      <c r="D1034" s="20">
        <v>25</v>
      </c>
      <c r="E1034" s="20">
        <v>0.05</v>
      </c>
      <c r="F1034" s="89" t="s">
        <v>0</v>
      </c>
      <c r="G1034" s="89">
        <v>1081</v>
      </c>
      <c r="H1034" s="95">
        <v>0</v>
      </c>
      <c r="I1034" s="118">
        <v>512.45100000000002</v>
      </c>
      <c r="J1034">
        <v>0</v>
      </c>
      <c r="K1034" s="100">
        <v>0</v>
      </c>
      <c r="L1034" s="96">
        <v>4.8496605237633439E-2</v>
      </c>
      <c r="M1034" s="115">
        <v>1031</v>
      </c>
      <c r="N1034" s="102">
        <v>1081</v>
      </c>
      <c r="O1034" s="84"/>
    </row>
    <row r="1035" spans="1:15" hidden="1" x14ac:dyDescent="0.3">
      <c r="A1035" s="66" t="s">
        <v>532</v>
      </c>
      <c r="B1035" s="66">
        <v>3</v>
      </c>
      <c r="C1035" s="82" t="str">
        <f t="shared" si="16"/>
        <v>Factor Model</v>
      </c>
      <c r="D1035" s="20">
        <v>25</v>
      </c>
      <c r="E1035" s="20">
        <v>0.1</v>
      </c>
      <c r="F1035" s="89" t="s">
        <v>4</v>
      </c>
      <c r="G1035" s="89" t="s">
        <v>511</v>
      </c>
      <c r="H1035" s="95" t="s">
        <v>3</v>
      </c>
      <c r="I1035" s="118" t="s">
        <v>511</v>
      </c>
      <c r="J1035">
        <v>0</v>
      </c>
      <c r="K1035" s="89"/>
      <c r="L1035" s="96" t="s">
        <v>3</v>
      </c>
      <c r="M1035" s="115">
        <v>1031</v>
      </c>
      <c r="N1035" s="102" t="s">
        <v>3</v>
      </c>
      <c r="O1035" s="84"/>
    </row>
    <row r="1036" spans="1:15" hidden="1" x14ac:dyDescent="0.3">
      <c r="A1036" s="20" t="s">
        <v>532</v>
      </c>
      <c r="B1036" s="20">
        <v>3</v>
      </c>
      <c r="C1036" s="82" t="str">
        <f t="shared" si="16"/>
        <v>Factor Model</v>
      </c>
      <c r="D1036" s="20">
        <v>25</v>
      </c>
      <c r="E1036" s="20">
        <v>0.15</v>
      </c>
      <c r="F1036" s="89" t="s">
        <v>4</v>
      </c>
      <c r="G1036" s="89" t="s">
        <v>511</v>
      </c>
      <c r="H1036" s="95" t="s">
        <v>3</v>
      </c>
      <c r="I1036" s="118" t="s">
        <v>511</v>
      </c>
      <c r="J1036">
        <v>0</v>
      </c>
      <c r="K1036" s="89"/>
      <c r="L1036" s="96" t="s">
        <v>3</v>
      </c>
      <c r="M1036" s="115">
        <v>1031</v>
      </c>
      <c r="N1036" s="102" t="s">
        <v>3</v>
      </c>
      <c r="O1036" s="84"/>
    </row>
    <row r="1037" spans="1:15" hidden="1" x14ac:dyDescent="0.3">
      <c r="A1037" s="66" t="s">
        <v>532</v>
      </c>
      <c r="B1037" s="66">
        <v>3</v>
      </c>
      <c r="C1037" s="82" t="str">
        <f t="shared" si="16"/>
        <v>Factor Model</v>
      </c>
      <c r="D1037" s="20">
        <v>25</v>
      </c>
      <c r="E1037" s="20">
        <v>0.2</v>
      </c>
      <c r="F1037" s="89" t="s">
        <v>4</v>
      </c>
      <c r="G1037" s="89" t="s">
        <v>511</v>
      </c>
      <c r="H1037" s="95" t="s">
        <v>3</v>
      </c>
      <c r="I1037" s="118" t="s">
        <v>511</v>
      </c>
      <c r="J1037">
        <v>0</v>
      </c>
      <c r="K1037" s="89"/>
      <c r="L1037" s="96" t="s">
        <v>3</v>
      </c>
      <c r="M1037" s="115">
        <v>1031</v>
      </c>
      <c r="N1037" s="102" t="s">
        <v>3</v>
      </c>
      <c r="O1037" s="84"/>
    </row>
    <row r="1038" spans="1:15" hidden="1" x14ac:dyDescent="0.3">
      <c r="A1038" s="20" t="s">
        <v>532</v>
      </c>
      <c r="B1038" s="20">
        <v>3</v>
      </c>
      <c r="C1038" s="82" t="str">
        <f t="shared" si="16"/>
        <v>Factor Model</v>
      </c>
      <c r="D1038" s="20">
        <v>50</v>
      </c>
      <c r="E1038" s="20">
        <v>0.05</v>
      </c>
      <c r="F1038" s="89" t="s">
        <v>0</v>
      </c>
      <c r="G1038" s="89">
        <v>1081</v>
      </c>
      <c r="H1038" s="95">
        <v>0</v>
      </c>
      <c r="I1038" s="118">
        <v>451.60500000000002</v>
      </c>
      <c r="J1038">
        <v>0</v>
      </c>
      <c r="K1038" s="100">
        <v>0</v>
      </c>
      <c r="L1038" s="96">
        <v>4.8496605237633439E-2</v>
      </c>
      <c r="M1038" s="115">
        <v>1031</v>
      </c>
      <c r="N1038" s="102">
        <v>1081</v>
      </c>
      <c r="O1038" s="84"/>
    </row>
    <row r="1039" spans="1:15" hidden="1" x14ac:dyDescent="0.3">
      <c r="A1039" s="66" t="s">
        <v>532</v>
      </c>
      <c r="B1039" s="66">
        <v>3</v>
      </c>
      <c r="C1039" s="82" t="str">
        <f t="shared" si="16"/>
        <v>Factor Model</v>
      </c>
      <c r="D1039" s="20">
        <v>50</v>
      </c>
      <c r="E1039" s="20">
        <v>0.1</v>
      </c>
      <c r="F1039" s="89" t="s">
        <v>4</v>
      </c>
      <c r="G1039" s="89" t="s">
        <v>511</v>
      </c>
      <c r="H1039" s="95" t="s">
        <v>3</v>
      </c>
      <c r="I1039" s="118" t="s">
        <v>511</v>
      </c>
      <c r="J1039">
        <v>0</v>
      </c>
      <c r="K1039" s="89"/>
      <c r="L1039" s="96" t="s">
        <v>3</v>
      </c>
      <c r="M1039" s="115">
        <v>1031</v>
      </c>
      <c r="N1039" s="102" t="s">
        <v>3</v>
      </c>
      <c r="O1039" s="84"/>
    </row>
    <row r="1040" spans="1:15" hidden="1" x14ac:dyDescent="0.3">
      <c r="A1040" s="20" t="s">
        <v>532</v>
      </c>
      <c r="B1040" s="20">
        <v>3</v>
      </c>
      <c r="C1040" s="82" t="str">
        <f t="shared" si="16"/>
        <v>Factor Model</v>
      </c>
      <c r="D1040" s="20">
        <v>50</v>
      </c>
      <c r="E1040" s="20">
        <v>0.15</v>
      </c>
      <c r="F1040" s="89" t="s">
        <v>4</v>
      </c>
      <c r="G1040" s="89" t="s">
        <v>511</v>
      </c>
      <c r="H1040" s="95" t="s">
        <v>3</v>
      </c>
      <c r="I1040" s="118" t="s">
        <v>511</v>
      </c>
      <c r="J1040">
        <v>0</v>
      </c>
      <c r="K1040" s="89"/>
      <c r="L1040" s="96" t="s">
        <v>3</v>
      </c>
      <c r="M1040" s="115">
        <v>1031</v>
      </c>
      <c r="N1040" s="102" t="s">
        <v>3</v>
      </c>
      <c r="O1040" s="84"/>
    </row>
    <row r="1041" spans="1:15" hidden="1" x14ac:dyDescent="0.3">
      <c r="A1041" s="66" t="s">
        <v>532</v>
      </c>
      <c r="B1041" s="66">
        <v>3</v>
      </c>
      <c r="C1041" s="82" t="str">
        <f t="shared" si="16"/>
        <v>Factor Model</v>
      </c>
      <c r="D1041" s="20">
        <v>50</v>
      </c>
      <c r="E1041" s="20">
        <v>0.2</v>
      </c>
      <c r="F1041" s="89" t="s">
        <v>4</v>
      </c>
      <c r="G1041" s="89" t="s">
        <v>511</v>
      </c>
      <c r="H1041" s="95" t="s">
        <v>3</v>
      </c>
      <c r="I1041" s="118" t="s">
        <v>511</v>
      </c>
      <c r="J1041">
        <v>0</v>
      </c>
      <c r="K1041" s="89"/>
      <c r="L1041" s="96" t="s">
        <v>3</v>
      </c>
      <c r="M1041" s="115">
        <v>1031</v>
      </c>
      <c r="N1041" s="102" t="s">
        <v>3</v>
      </c>
      <c r="O1041" s="84"/>
    </row>
    <row r="1042" spans="1:15" x14ac:dyDescent="0.3">
      <c r="A1042" s="20" t="s">
        <v>19</v>
      </c>
      <c r="B1042" s="20">
        <v>0</v>
      </c>
      <c r="C1042" s="82" t="str">
        <f t="shared" si="16"/>
        <v>Deterministic</v>
      </c>
      <c r="D1042" s="89">
        <v>0</v>
      </c>
      <c r="E1042" s="89">
        <v>0.05</v>
      </c>
      <c r="F1042" s="89" t="s">
        <v>0</v>
      </c>
      <c r="G1042" s="89">
        <v>17289</v>
      </c>
      <c r="H1042" s="89">
        <v>5.7840278688340315E-7</v>
      </c>
      <c r="I1042" s="118">
        <v>196.14500000000001</v>
      </c>
      <c r="J1042">
        <v>0</v>
      </c>
      <c r="K1042" s="89">
        <v>1</v>
      </c>
      <c r="L1042" s="20">
        <v>5.7840278677723234E-7</v>
      </c>
      <c r="M1042" s="116">
        <v>17288.990000000002</v>
      </c>
      <c r="N1042" s="102">
        <v>17288.990000000002</v>
      </c>
      <c r="O1042" s="23"/>
    </row>
    <row r="1043" spans="1:15" x14ac:dyDescent="0.3">
      <c r="A1043" s="20" t="s">
        <v>19</v>
      </c>
      <c r="B1043" s="66">
        <v>0</v>
      </c>
      <c r="C1043" s="82" t="str">
        <f t="shared" si="16"/>
        <v>Deterministic</v>
      </c>
      <c r="D1043" s="20">
        <v>0</v>
      </c>
      <c r="E1043" s="20">
        <v>0.1</v>
      </c>
      <c r="F1043" s="89" t="s">
        <v>0</v>
      </c>
      <c r="G1043" s="89">
        <v>17289</v>
      </c>
      <c r="H1043" s="110">
        <v>5.7840278688340315E-7</v>
      </c>
      <c r="I1043" s="118">
        <v>37.4666</v>
      </c>
      <c r="J1043">
        <v>0</v>
      </c>
      <c r="K1043" s="100">
        <v>1</v>
      </c>
      <c r="L1043" s="111">
        <v>5.7840278677723234E-7</v>
      </c>
      <c r="M1043" s="115">
        <v>17288.990000000002</v>
      </c>
      <c r="N1043" s="102">
        <v>17288.990000000002</v>
      </c>
      <c r="O1043" s="23"/>
    </row>
    <row r="1044" spans="1:15" x14ac:dyDescent="0.3">
      <c r="A1044" s="20" t="s">
        <v>19</v>
      </c>
      <c r="B1044" s="20">
        <v>0</v>
      </c>
      <c r="C1044" s="82" t="str">
        <f t="shared" si="16"/>
        <v>Deterministic</v>
      </c>
      <c r="D1044" s="20">
        <v>0</v>
      </c>
      <c r="E1044" s="20">
        <v>0.15</v>
      </c>
      <c r="F1044" s="89" t="s">
        <v>0</v>
      </c>
      <c r="G1044" s="89">
        <v>17289</v>
      </c>
      <c r="H1044" s="110">
        <v>5.7840278688340315E-7</v>
      </c>
      <c r="I1044" s="118">
        <v>45.379100000000001</v>
      </c>
      <c r="J1044">
        <v>0</v>
      </c>
      <c r="K1044" s="100">
        <v>1</v>
      </c>
      <c r="L1044" s="111">
        <v>5.7840278677723234E-7</v>
      </c>
      <c r="M1044" s="115">
        <v>17288.990000000002</v>
      </c>
      <c r="N1044" s="102">
        <v>17288.990000000002</v>
      </c>
      <c r="O1044" s="23"/>
    </row>
    <row r="1045" spans="1:15" x14ac:dyDescent="0.3">
      <c r="A1045" s="20" t="s">
        <v>19</v>
      </c>
      <c r="B1045" s="66">
        <v>0</v>
      </c>
      <c r="C1045" s="82" t="str">
        <f t="shared" si="16"/>
        <v>Deterministic</v>
      </c>
      <c r="D1045" s="20">
        <v>0</v>
      </c>
      <c r="E1045" s="20">
        <v>0.2</v>
      </c>
      <c r="F1045" s="89" t="s">
        <v>0</v>
      </c>
      <c r="G1045" s="89">
        <v>17289</v>
      </c>
      <c r="H1045" s="110">
        <v>5.7840278688340315E-7</v>
      </c>
      <c r="I1045" s="118">
        <v>42.486699999999999</v>
      </c>
      <c r="J1045">
        <v>0</v>
      </c>
      <c r="K1045" s="100">
        <v>1</v>
      </c>
      <c r="L1045" s="111">
        <v>5.7840278677723234E-7</v>
      </c>
      <c r="M1045" s="115">
        <v>17288.990000000002</v>
      </c>
      <c r="N1045" s="102">
        <v>17288.990000000002</v>
      </c>
      <c r="O1045" s="23"/>
    </row>
    <row r="1046" spans="1:15" x14ac:dyDescent="0.3">
      <c r="A1046" s="20" t="s">
        <v>19</v>
      </c>
      <c r="B1046" s="20">
        <v>1</v>
      </c>
      <c r="C1046" s="82" t="str">
        <f t="shared" si="16"/>
        <v>Cardinality-constrained</v>
      </c>
      <c r="D1046" s="20">
        <v>5</v>
      </c>
      <c r="E1046" s="20">
        <v>0.05</v>
      </c>
      <c r="F1046" s="89" t="s">
        <v>0</v>
      </c>
      <c r="G1046" s="89">
        <v>17629.599999999999</v>
      </c>
      <c r="H1046" s="110">
        <v>2.2689165241353235E-6</v>
      </c>
      <c r="I1046" s="118">
        <v>135.69</v>
      </c>
      <c r="J1046">
        <v>0</v>
      </c>
      <c r="K1046" s="100">
        <v>0.80700000000000005</v>
      </c>
      <c r="L1046" s="111">
        <v>1.9700977327189007E-2</v>
      </c>
      <c r="M1046" s="115">
        <v>17288.990000000002</v>
      </c>
      <c r="N1046" s="102">
        <v>17629.560000000001</v>
      </c>
      <c r="O1046" s="23"/>
    </row>
    <row r="1047" spans="1:15" x14ac:dyDescent="0.3">
      <c r="A1047" s="20" t="s">
        <v>19</v>
      </c>
      <c r="B1047" s="66">
        <v>1</v>
      </c>
      <c r="C1047" s="82" t="str">
        <f t="shared" si="16"/>
        <v>Cardinality-constrained</v>
      </c>
      <c r="D1047" s="20">
        <v>5</v>
      </c>
      <c r="E1047" s="20">
        <v>0.1</v>
      </c>
      <c r="F1047" s="89" t="s">
        <v>0</v>
      </c>
      <c r="G1047" s="89">
        <v>17941.8</v>
      </c>
      <c r="H1047" s="110">
        <v>-5.5735736818287938E-7</v>
      </c>
      <c r="I1047" s="118">
        <v>734.46900000000005</v>
      </c>
      <c r="J1047">
        <v>0</v>
      </c>
      <c r="K1047" s="100">
        <v>0.55600000000000005</v>
      </c>
      <c r="L1047" s="111">
        <v>3.7758712336579459E-2</v>
      </c>
      <c r="M1047" s="115">
        <v>17288.990000000002</v>
      </c>
      <c r="N1047" s="102">
        <v>17941.810000000001</v>
      </c>
      <c r="O1047" s="23"/>
    </row>
    <row r="1048" spans="1:15" x14ac:dyDescent="0.3">
      <c r="A1048" s="20" t="s">
        <v>19</v>
      </c>
      <c r="B1048" s="20">
        <v>1</v>
      </c>
      <c r="C1048" s="82" t="str">
        <f t="shared" si="16"/>
        <v>Cardinality-constrained</v>
      </c>
      <c r="D1048" s="20">
        <v>5</v>
      </c>
      <c r="E1048" s="20">
        <v>0.15</v>
      </c>
      <c r="F1048" s="89" t="s">
        <v>4</v>
      </c>
      <c r="G1048" s="89" t="s">
        <v>511</v>
      </c>
      <c r="H1048" s="110" t="s">
        <v>3</v>
      </c>
      <c r="I1048" s="118" t="s">
        <v>511</v>
      </c>
      <c r="J1048">
        <v>0</v>
      </c>
      <c r="K1048" s="100"/>
      <c r="L1048" s="111" t="s">
        <v>3</v>
      </c>
      <c r="M1048" s="115">
        <v>17288.990000000002</v>
      </c>
      <c r="N1048" s="102" t="s">
        <v>3</v>
      </c>
      <c r="O1048" s="23"/>
    </row>
    <row r="1049" spans="1:15" x14ac:dyDescent="0.3">
      <c r="A1049" s="20" t="s">
        <v>19</v>
      </c>
      <c r="B1049" s="66">
        <v>1</v>
      </c>
      <c r="C1049" s="82" t="str">
        <f t="shared" si="16"/>
        <v>Cardinality-constrained</v>
      </c>
      <c r="D1049" s="20">
        <v>5</v>
      </c>
      <c r="E1049" s="20">
        <v>0.2</v>
      </c>
      <c r="F1049" s="89" t="s">
        <v>4</v>
      </c>
      <c r="G1049" s="89" t="s">
        <v>511</v>
      </c>
      <c r="H1049" s="110" t="s">
        <v>3</v>
      </c>
      <c r="I1049" s="118" t="s">
        <v>511</v>
      </c>
      <c r="J1049">
        <v>0</v>
      </c>
      <c r="K1049" s="89"/>
      <c r="L1049" s="111" t="s">
        <v>3</v>
      </c>
      <c r="M1049" s="115">
        <v>17288.990000000002</v>
      </c>
      <c r="N1049" s="102" t="s">
        <v>3</v>
      </c>
      <c r="O1049" s="23"/>
    </row>
    <row r="1050" spans="1:15" x14ac:dyDescent="0.3">
      <c r="A1050" s="20" t="s">
        <v>19</v>
      </c>
      <c r="B1050" s="20">
        <v>1</v>
      </c>
      <c r="C1050" s="82" t="str">
        <f t="shared" si="16"/>
        <v>Cardinality-constrained</v>
      </c>
      <c r="D1050" s="20">
        <v>10</v>
      </c>
      <c r="E1050" s="20">
        <v>0.05</v>
      </c>
      <c r="F1050" s="89" t="s">
        <v>0</v>
      </c>
      <c r="G1050" s="89">
        <v>17629.599999999999</v>
      </c>
      <c r="H1050" s="110">
        <v>2.2689165241353235E-6</v>
      </c>
      <c r="I1050" s="118">
        <v>169.71899999999999</v>
      </c>
      <c r="J1050">
        <v>0</v>
      </c>
      <c r="K1050" s="89">
        <v>0.80700000000000005</v>
      </c>
      <c r="L1050" s="111">
        <v>1.9700977327189007E-2</v>
      </c>
      <c r="M1050" s="115">
        <v>17288.990000000002</v>
      </c>
      <c r="N1050" s="102">
        <v>17629.560000000001</v>
      </c>
      <c r="O1050" s="23"/>
    </row>
    <row r="1051" spans="1:15" x14ac:dyDescent="0.3">
      <c r="A1051" s="20" t="s">
        <v>19</v>
      </c>
      <c r="B1051" s="20">
        <v>1</v>
      </c>
      <c r="C1051" s="82" t="str">
        <f t="shared" si="16"/>
        <v>Cardinality-constrained</v>
      </c>
      <c r="D1051" s="20">
        <v>10</v>
      </c>
      <c r="E1051" s="20">
        <v>0.1</v>
      </c>
      <c r="F1051" s="89" t="s">
        <v>0</v>
      </c>
      <c r="G1051" s="89">
        <v>17941.8</v>
      </c>
      <c r="H1051" s="110">
        <v>-5.5735736818287938E-7</v>
      </c>
      <c r="I1051" s="118">
        <v>564.51400000000001</v>
      </c>
      <c r="J1051">
        <v>0</v>
      </c>
      <c r="K1051" s="100">
        <v>0.55600000000000005</v>
      </c>
      <c r="L1051" s="111">
        <v>3.7758712336579459E-2</v>
      </c>
      <c r="M1051" s="115">
        <v>17288.990000000002</v>
      </c>
      <c r="N1051" s="102">
        <v>17941.810000000001</v>
      </c>
      <c r="O1051" s="23"/>
    </row>
    <row r="1052" spans="1:15" x14ac:dyDescent="0.3">
      <c r="A1052" s="20" t="s">
        <v>19</v>
      </c>
      <c r="B1052" s="66">
        <v>1</v>
      </c>
      <c r="C1052" s="82" t="str">
        <f t="shared" si="16"/>
        <v>Cardinality-constrained</v>
      </c>
      <c r="D1052" s="20">
        <v>10</v>
      </c>
      <c r="E1052" s="20">
        <v>0.15</v>
      </c>
      <c r="F1052" s="89" t="s">
        <v>4</v>
      </c>
      <c r="G1052" s="89" t="s">
        <v>511</v>
      </c>
      <c r="H1052" s="110" t="s">
        <v>3</v>
      </c>
      <c r="I1052" s="118" t="s">
        <v>511</v>
      </c>
      <c r="J1052">
        <v>0</v>
      </c>
      <c r="K1052" s="100"/>
      <c r="L1052" s="111" t="s">
        <v>3</v>
      </c>
      <c r="M1052" s="115">
        <v>17288.990000000002</v>
      </c>
      <c r="N1052" s="102" t="s">
        <v>3</v>
      </c>
      <c r="O1052" s="23"/>
    </row>
    <row r="1053" spans="1:15" x14ac:dyDescent="0.3">
      <c r="A1053" s="20" t="s">
        <v>19</v>
      </c>
      <c r="B1053" s="20">
        <v>1</v>
      </c>
      <c r="C1053" s="82" t="str">
        <f t="shared" si="16"/>
        <v>Cardinality-constrained</v>
      </c>
      <c r="D1053" s="20">
        <v>10</v>
      </c>
      <c r="E1053" s="20">
        <v>0.2</v>
      </c>
      <c r="F1053" s="89" t="s">
        <v>4</v>
      </c>
      <c r="G1053" s="89" t="s">
        <v>511</v>
      </c>
      <c r="H1053" s="110" t="s">
        <v>3</v>
      </c>
      <c r="I1053" s="118" t="s">
        <v>511</v>
      </c>
      <c r="J1053">
        <v>0</v>
      </c>
      <c r="K1053" s="89"/>
      <c r="L1053" s="111" t="s">
        <v>3</v>
      </c>
      <c r="M1053" s="115">
        <v>17288.990000000002</v>
      </c>
      <c r="N1053" s="102" t="s">
        <v>3</v>
      </c>
      <c r="O1053" s="23"/>
    </row>
    <row r="1054" spans="1:15" x14ac:dyDescent="0.3">
      <c r="A1054" s="20" t="s">
        <v>19</v>
      </c>
      <c r="B1054" s="66">
        <v>1</v>
      </c>
      <c r="C1054" s="82" t="str">
        <f t="shared" si="16"/>
        <v>Cardinality-constrained</v>
      </c>
      <c r="D1054" s="20">
        <v>25</v>
      </c>
      <c r="E1054" s="20">
        <v>0.05</v>
      </c>
      <c r="F1054" s="89" t="s">
        <v>0</v>
      </c>
      <c r="G1054" s="89">
        <v>17729.3</v>
      </c>
      <c r="H1054" s="110">
        <v>2.8201982598966342E-6</v>
      </c>
      <c r="I1054" s="118">
        <v>307.346</v>
      </c>
      <c r="J1054">
        <v>0</v>
      </c>
      <c r="K1054" s="89">
        <v>0</v>
      </c>
      <c r="L1054" s="111">
        <v>2.5467653113339539E-2</v>
      </c>
      <c r="M1054" s="115">
        <v>17288.990000000002</v>
      </c>
      <c r="N1054" s="102">
        <v>17729.25</v>
      </c>
      <c r="O1054" s="23"/>
    </row>
    <row r="1055" spans="1:15" x14ac:dyDescent="0.3">
      <c r="A1055" s="20" t="s">
        <v>19</v>
      </c>
      <c r="B1055" s="20">
        <v>1</v>
      </c>
      <c r="C1055" s="82" t="str">
        <f t="shared" si="16"/>
        <v>Cardinality-constrained</v>
      </c>
      <c r="D1055" s="20">
        <v>25</v>
      </c>
      <c r="E1055" s="20">
        <v>0.1</v>
      </c>
      <c r="F1055" s="89" t="s">
        <v>0</v>
      </c>
      <c r="G1055" s="89">
        <v>17969.8</v>
      </c>
      <c r="H1055" s="110">
        <v>-5.564889112370842E-7</v>
      </c>
      <c r="I1055" s="118">
        <v>1519.35</v>
      </c>
      <c r="J1055">
        <v>0</v>
      </c>
      <c r="K1055" s="100">
        <v>0.502</v>
      </c>
      <c r="L1055" s="111">
        <v>3.9378240140112153E-2</v>
      </c>
      <c r="M1055" s="115">
        <v>17288.990000000002</v>
      </c>
      <c r="N1055" s="102">
        <v>17969.810000000001</v>
      </c>
      <c r="O1055" s="23"/>
    </row>
    <row r="1056" spans="1:15" x14ac:dyDescent="0.3">
      <c r="A1056" s="20" t="s">
        <v>19</v>
      </c>
      <c r="B1056" s="66">
        <v>1</v>
      </c>
      <c r="C1056" s="82" t="str">
        <f t="shared" si="16"/>
        <v>Cardinality-constrained</v>
      </c>
      <c r="D1056" s="20">
        <v>25</v>
      </c>
      <c r="E1056" s="20">
        <v>0.15</v>
      </c>
      <c r="F1056" s="89" t="s">
        <v>4</v>
      </c>
      <c r="G1056" s="89" t="s">
        <v>511</v>
      </c>
      <c r="H1056" s="110" t="s">
        <v>3</v>
      </c>
      <c r="I1056" s="118" t="s">
        <v>511</v>
      </c>
      <c r="J1056">
        <v>0</v>
      </c>
      <c r="K1056" s="100"/>
      <c r="L1056" s="111" t="s">
        <v>3</v>
      </c>
      <c r="M1056" s="115">
        <v>17288.990000000002</v>
      </c>
      <c r="N1056" s="102" t="s">
        <v>3</v>
      </c>
      <c r="O1056" s="23"/>
    </row>
    <row r="1057" spans="1:15" x14ac:dyDescent="0.3">
      <c r="A1057" s="20" t="s">
        <v>19</v>
      </c>
      <c r="B1057" s="20">
        <v>1</v>
      </c>
      <c r="C1057" s="82" t="str">
        <f t="shared" si="16"/>
        <v>Cardinality-constrained</v>
      </c>
      <c r="D1057" s="20">
        <v>25</v>
      </c>
      <c r="E1057" s="20">
        <v>0.2</v>
      </c>
      <c r="F1057" s="89" t="s">
        <v>4</v>
      </c>
      <c r="G1057" s="89" t="s">
        <v>511</v>
      </c>
      <c r="H1057" s="110" t="s">
        <v>3</v>
      </c>
      <c r="I1057" s="118" t="s">
        <v>511</v>
      </c>
      <c r="J1057">
        <v>0</v>
      </c>
      <c r="K1057" s="89"/>
      <c r="L1057" s="111" t="s">
        <v>3</v>
      </c>
      <c r="M1057" s="115">
        <v>17288.990000000002</v>
      </c>
      <c r="N1057" s="102" t="s">
        <v>3</v>
      </c>
      <c r="O1057" s="23"/>
    </row>
    <row r="1058" spans="1:15" x14ac:dyDescent="0.3">
      <c r="A1058" s="20" t="s">
        <v>19</v>
      </c>
      <c r="B1058" s="66">
        <v>1</v>
      </c>
      <c r="C1058" s="82" t="str">
        <f t="shared" si="16"/>
        <v>Cardinality-constrained</v>
      </c>
      <c r="D1058" s="20">
        <v>50</v>
      </c>
      <c r="E1058" s="20">
        <v>0.05</v>
      </c>
      <c r="F1058" s="89" t="s">
        <v>0</v>
      </c>
      <c r="G1058" s="89">
        <v>17729.3</v>
      </c>
      <c r="H1058" s="110">
        <v>2.8201982598966342E-6</v>
      </c>
      <c r="I1058" s="118">
        <v>256.416</v>
      </c>
      <c r="J1058">
        <v>0</v>
      </c>
      <c r="K1058" s="89">
        <v>0</v>
      </c>
      <c r="L1058" s="111">
        <v>2.5467653113339539E-2</v>
      </c>
      <c r="M1058" s="115">
        <v>17288.990000000002</v>
      </c>
      <c r="N1058" s="102">
        <v>17729.25</v>
      </c>
      <c r="O1058" s="23"/>
    </row>
    <row r="1059" spans="1:15" x14ac:dyDescent="0.3">
      <c r="A1059" s="20" t="s">
        <v>19</v>
      </c>
      <c r="B1059" s="20">
        <v>1</v>
      </c>
      <c r="C1059" s="82" t="str">
        <f t="shared" si="16"/>
        <v>Cardinality-constrained</v>
      </c>
      <c r="D1059" s="20">
        <v>50</v>
      </c>
      <c r="E1059" s="20">
        <v>0.1</v>
      </c>
      <c r="F1059" s="89" t="s">
        <v>1</v>
      </c>
      <c r="G1059" s="89">
        <v>18283</v>
      </c>
      <c r="H1059" s="110">
        <v>-4.015313030408197E-2</v>
      </c>
      <c r="I1059" s="118">
        <v>1282.54</v>
      </c>
      <c r="J1059">
        <v>0</v>
      </c>
      <c r="K1059" s="100">
        <v>0</v>
      </c>
      <c r="L1059" s="111">
        <v>5.749381542820009E-2</v>
      </c>
      <c r="M1059" s="115">
        <v>17288.990000000002</v>
      </c>
      <c r="N1059" s="102">
        <v>19047.830000000002</v>
      </c>
      <c r="O1059" s="23"/>
    </row>
    <row r="1060" spans="1:15" x14ac:dyDescent="0.3">
      <c r="A1060" s="20" t="s">
        <v>19</v>
      </c>
      <c r="B1060" s="66">
        <v>1</v>
      </c>
      <c r="C1060" s="82" t="str">
        <f t="shared" si="16"/>
        <v>Cardinality-constrained</v>
      </c>
      <c r="D1060" s="20">
        <v>50</v>
      </c>
      <c r="E1060" s="20">
        <v>0.15</v>
      </c>
      <c r="F1060" s="89" t="s">
        <v>4</v>
      </c>
      <c r="G1060" s="89" t="s">
        <v>511</v>
      </c>
      <c r="H1060" s="110" t="s">
        <v>3</v>
      </c>
      <c r="I1060" s="118" t="s">
        <v>511</v>
      </c>
      <c r="J1060">
        <v>0</v>
      </c>
      <c r="K1060" s="100"/>
      <c r="L1060" s="111" t="s">
        <v>3</v>
      </c>
      <c r="M1060" s="115">
        <v>17288.990000000002</v>
      </c>
      <c r="N1060" s="102" t="s">
        <v>3</v>
      </c>
      <c r="O1060" s="23"/>
    </row>
    <row r="1061" spans="1:15" x14ac:dyDescent="0.3">
      <c r="A1061" s="20" t="s">
        <v>19</v>
      </c>
      <c r="B1061" s="20">
        <v>1</v>
      </c>
      <c r="C1061" s="82" t="str">
        <f t="shared" si="16"/>
        <v>Cardinality-constrained</v>
      </c>
      <c r="D1061" s="20">
        <v>50</v>
      </c>
      <c r="E1061" s="20">
        <v>0.2</v>
      </c>
      <c r="F1061" s="89" t="s">
        <v>4</v>
      </c>
      <c r="G1061" s="89" t="s">
        <v>511</v>
      </c>
      <c r="H1061" s="110" t="s">
        <v>3</v>
      </c>
      <c r="I1061" s="118" t="s">
        <v>511</v>
      </c>
      <c r="J1061">
        <v>0</v>
      </c>
      <c r="K1061" s="89"/>
      <c r="L1061" s="111" t="s">
        <v>3</v>
      </c>
      <c r="M1061" s="115">
        <v>17288.990000000002</v>
      </c>
      <c r="N1061" s="102" t="s">
        <v>3</v>
      </c>
      <c r="O1061" s="23"/>
    </row>
    <row r="1062" spans="1:15" x14ac:dyDescent="0.3">
      <c r="A1062" s="20" t="s">
        <v>19</v>
      </c>
      <c r="B1062" s="66">
        <v>2</v>
      </c>
      <c r="C1062" s="82" t="str">
        <f t="shared" si="16"/>
        <v>Knapsack</v>
      </c>
      <c r="D1062" s="20">
        <v>5</v>
      </c>
      <c r="E1062" s="20">
        <v>0.05</v>
      </c>
      <c r="F1062" s="89" t="s">
        <v>0</v>
      </c>
      <c r="G1062" s="89">
        <v>17454.3</v>
      </c>
      <c r="H1062" s="110">
        <v>-1.7187712162239296E-6</v>
      </c>
      <c r="I1062" s="118">
        <v>450.39400000000001</v>
      </c>
      <c r="J1062">
        <v>0</v>
      </c>
      <c r="K1062" s="89">
        <v>1</v>
      </c>
      <c r="L1062" s="111">
        <v>9.5615764715000218E-3</v>
      </c>
      <c r="M1062" s="115">
        <v>17288.990000000002</v>
      </c>
      <c r="N1062" s="102">
        <v>17454.330000000002</v>
      </c>
      <c r="O1062" s="23"/>
    </row>
    <row r="1063" spans="1:15" x14ac:dyDescent="0.3">
      <c r="A1063" s="20" t="s">
        <v>19</v>
      </c>
      <c r="B1063" s="20">
        <v>2</v>
      </c>
      <c r="C1063" s="82" t="str">
        <f t="shared" si="16"/>
        <v>Knapsack</v>
      </c>
      <c r="D1063" s="20">
        <v>5</v>
      </c>
      <c r="E1063" s="20">
        <v>0.1</v>
      </c>
      <c r="F1063" s="89" t="s">
        <v>1</v>
      </c>
      <c r="G1063" s="89">
        <v>17505.2</v>
      </c>
      <c r="H1063" s="110">
        <v>-3.8259697691288362E-4</v>
      </c>
      <c r="I1063" s="118">
        <v>209.92599999999999</v>
      </c>
      <c r="J1063">
        <v>0</v>
      </c>
      <c r="K1063" s="100">
        <v>1</v>
      </c>
      <c r="L1063" s="111">
        <v>1.250564665720777E-2</v>
      </c>
      <c r="M1063" s="115">
        <v>17288.990000000002</v>
      </c>
      <c r="N1063" s="102">
        <v>17511.900000000001</v>
      </c>
      <c r="O1063" s="23"/>
    </row>
    <row r="1064" spans="1:15" x14ac:dyDescent="0.3">
      <c r="A1064" s="20" t="s">
        <v>19</v>
      </c>
      <c r="B1064" s="66">
        <v>2</v>
      </c>
      <c r="C1064" s="82" t="str">
        <f t="shared" si="16"/>
        <v>Knapsack</v>
      </c>
      <c r="D1064" s="20">
        <v>5</v>
      </c>
      <c r="E1064" s="20">
        <v>0.15</v>
      </c>
      <c r="F1064" s="89" t="s">
        <v>0</v>
      </c>
      <c r="G1064" s="89">
        <v>17512.900000000001</v>
      </c>
      <c r="H1064" s="110">
        <v>1.7130259062320355E-6</v>
      </c>
      <c r="I1064" s="118">
        <v>90.761399999999995</v>
      </c>
      <c r="J1064">
        <v>0</v>
      </c>
      <c r="K1064" s="100">
        <v>1</v>
      </c>
      <c r="L1064" s="111">
        <v>1.2951016803179449E-2</v>
      </c>
      <c r="M1064" s="115">
        <v>17288.990000000002</v>
      </c>
      <c r="N1064" s="102">
        <v>17512.87</v>
      </c>
      <c r="O1064" s="23"/>
    </row>
    <row r="1065" spans="1:15" x14ac:dyDescent="0.3">
      <c r="A1065" s="20" t="s">
        <v>19</v>
      </c>
      <c r="B1065" s="20">
        <v>2</v>
      </c>
      <c r="C1065" s="82" t="str">
        <f t="shared" si="16"/>
        <v>Knapsack</v>
      </c>
      <c r="D1065" s="20">
        <v>5</v>
      </c>
      <c r="E1065" s="20">
        <v>0.2</v>
      </c>
      <c r="F1065" s="89" t="s">
        <v>0</v>
      </c>
      <c r="G1065" s="89">
        <v>17722.5</v>
      </c>
      <c r="H1065" s="110">
        <v>-2.2570128210105951E-6</v>
      </c>
      <c r="I1065" s="118">
        <v>917.07799999999997</v>
      </c>
      <c r="J1065">
        <v>0</v>
      </c>
      <c r="K1065" s="100">
        <v>1</v>
      </c>
      <c r="L1065" s="111">
        <v>2.5074339218196018E-2</v>
      </c>
      <c r="M1065" s="115">
        <v>17288.990000000002</v>
      </c>
      <c r="N1065" s="102">
        <v>17722.54</v>
      </c>
      <c r="O1065" s="23"/>
    </row>
    <row r="1066" spans="1:15" x14ac:dyDescent="0.3">
      <c r="A1066" s="20" t="s">
        <v>19</v>
      </c>
      <c r="B1066" s="66">
        <v>2</v>
      </c>
      <c r="C1066" s="82" t="str">
        <f t="shared" si="16"/>
        <v>Knapsack</v>
      </c>
      <c r="D1066" s="20">
        <v>10</v>
      </c>
      <c r="E1066" s="20">
        <v>0.05</v>
      </c>
      <c r="F1066" s="89" t="s">
        <v>0</v>
      </c>
      <c r="G1066" s="89">
        <v>17505.2</v>
      </c>
      <c r="H1066" s="110">
        <v>5.7125915240207446E-7</v>
      </c>
      <c r="I1066" s="118">
        <v>127.545</v>
      </c>
      <c r="J1066">
        <v>0</v>
      </c>
      <c r="K1066" s="100">
        <v>0.80200000000000005</v>
      </c>
      <c r="L1066" s="111">
        <v>1.250564665720777E-2</v>
      </c>
      <c r="M1066" s="115">
        <v>17288.990000000002</v>
      </c>
      <c r="N1066" s="102">
        <v>17505.189999999999</v>
      </c>
      <c r="O1066" s="23"/>
    </row>
    <row r="1067" spans="1:15" x14ac:dyDescent="0.3">
      <c r="A1067" s="20" t="s">
        <v>19</v>
      </c>
      <c r="B1067" s="20">
        <v>2</v>
      </c>
      <c r="C1067" s="82" t="str">
        <f t="shared" si="16"/>
        <v>Knapsack</v>
      </c>
      <c r="D1067" s="20">
        <v>10</v>
      </c>
      <c r="E1067" s="20">
        <v>0.1</v>
      </c>
      <c r="F1067" s="89" t="s">
        <v>0</v>
      </c>
      <c r="G1067" s="89">
        <v>17598.2</v>
      </c>
      <c r="H1067" s="110">
        <v>1.1364811588719151E-6</v>
      </c>
      <c r="I1067" s="118">
        <v>888.73199999999997</v>
      </c>
      <c r="J1067">
        <v>0</v>
      </c>
      <c r="K1067" s="100">
        <v>0.90300000000000002</v>
      </c>
      <c r="L1067" s="111">
        <v>1.7884792576084552E-2</v>
      </c>
      <c r="M1067" s="115">
        <v>17288.990000000002</v>
      </c>
      <c r="N1067" s="102">
        <v>17598.18</v>
      </c>
      <c r="O1067" s="23"/>
    </row>
    <row r="1068" spans="1:15" x14ac:dyDescent="0.3">
      <c r="A1068" s="20" t="s">
        <v>19</v>
      </c>
      <c r="B1068" s="66">
        <v>2</v>
      </c>
      <c r="C1068" s="82" t="str">
        <f t="shared" si="16"/>
        <v>Knapsack</v>
      </c>
      <c r="D1068" s="20">
        <v>10</v>
      </c>
      <c r="E1068" s="20">
        <v>0.15</v>
      </c>
      <c r="F1068" s="89" t="s">
        <v>0</v>
      </c>
      <c r="G1068" s="89">
        <v>17930</v>
      </c>
      <c r="H1068" s="110">
        <v>-5.5772417295915003E-7</v>
      </c>
      <c r="I1068" s="118">
        <v>592.40700000000004</v>
      </c>
      <c r="J1068">
        <v>0</v>
      </c>
      <c r="K1068" s="100">
        <v>0.999</v>
      </c>
      <c r="L1068" s="111">
        <v>3.7076197047947845E-2</v>
      </c>
      <c r="M1068" s="115">
        <v>17288.990000000002</v>
      </c>
      <c r="N1068" s="102">
        <v>17930.009999999998</v>
      </c>
      <c r="O1068" s="23"/>
    </row>
    <row r="1069" spans="1:15" x14ac:dyDescent="0.3">
      <c r="A1069" s="20" t="s">
        <v>19</v>
      </c>
      <c r="B1069" s="20">
        <v>2</v>
      </c>
      <c r="C1069" s="82" t="str">
        <f t="shared" si="16"/>
        <v>Knapsack</v>
      </c>
      <c r="D1069" s="20">
        <v>10</v>
      </c>
      <c r="E1069" s="20">
        <v>0.2</v>
      </c>
      <c r="F1069" s="89" t="s">
        <v>0</v>
      </c>
      <c r="G1069" s="89">
        <v>18249.099999999999</v>
      </c>
      <c r="H1069" s="110">
        <v>1.0959456584550331E-6</v>
      </c>
      <c r="I1069" s="118">
        <v>818.28800000000001</v>
      </c>
      <c r="J1069">
        <v>0</v>
      </c>
      <c r="K1069" s="100">
        <v>0.999</v>
      </c>
      <c r="L1069" s="111">
        <v>5.5533029980351367E-2</v>
      </c>
      <c r="M1069" s="115">
        <v>17288.990000000002</v>
      </c>
      <c r="N1069" s="102">
        <v>18249.080000000002</v>
      </c>
      <c r="O1069" s="23"/>
    </row>
    <row r="1070" spans="1:15" x14ac:dyDescent="0.3">
      <c r="A1070" s="20" t="s">
        <v>19</v>
      </c>
      <c r="B1070" s="66">
        <v>2</v>
      </c>
      <c r="C1070" s="82" t="str">
        <f t="shared" si="16"/>
        <v>Knapsack</v>
      </c>
      <c r="D1070" s="20">
        <v>25</v>
      </c>
      <c r="E1070" s="20">
        <v>0.05</v>
      </c>
      <c r="F1070" s="89" t="s">
        <v>0</v>
      </c>
      <c r="G1070" s="89">
        <v>17722.5</v>
      </c>
      <c r="H1070" s="110">
        <v>-2.2570128210105951E-6</v>
      </c>
      <c r="I1070" s="118">
        <v>170.10599999999999</v>
      </c>
      <c r="J1070">
        <v>0</v>
      </c>
      <c r="K1070" s="100">
        <v>2.5999999999999999E-2</v>
      </c>
      <c r="L1070" s="111">
        <v>2.5074339218196018E-2</v>
      </c>
      <c r="M1070" s="115">
        <v>17288.990000000002</v>
      </c>
      <c r="N1070" s="102">
        <v>17722.54</v>
      </c>
      <c r="O1070" s="23"/>
    </row>
    <row r="1071" spans="1:15" x14ac:dyDescent="0.3">
      <c r="A1071" s="20" t="s">
        <v>19</v>
      </c>
      <c r="B1071" s="20">
        <v>2</v>
      </c>
      <c r="C1071" s="82" t="str">
        <f t="shared" si="16"/>
        <v>Knapsack</v>
      </c>
      <c r="D1071" s="20">
        <v>25</v>
      </c>
      <c r="E1071" s="20">
        <v>0.1</v>
      </c>
      <c r="F1071" s="89" t="s">
        <v>0</v>
      </c>
      <c r="G1071" s="89">
        <v>18716.5</v>
      </c>
      <c r="H1071" s="110">
        <v>2.2008972645226749E-2</v>
      </c>
      <c r="I1071" s="118">
        <v>535.71699999999998</v>
      </c>
      <c r="J1071">
        <v>0</v>
      </c>
      <c r="K1071" s="100">
        <v>0.16700000000000001</v>
      </c>
      <c r="L1071" s="111">
        <v>8.2567576243609331E-2</v>
      </c>
      <c r="M1071" s="115">
        <v>17288.990000000002</v>
      </c>
      <c r="N1071" s="102">
        <v>18313.439999999999</v>
      </c>
      <c r="O1071" s="23"/>
    </row>
    <row r="1072" spans="1:15" x14ac:dyDescent="0.3">
      <c r="A1072" s="20" t="s">
        <v>19</v>
      </c>
      <c r="B1072" s="66">
        <v>2</v>
      </c>
      <c r="C1072" s="82" t="str">
        <f t="shared" si="16"/>
        <v>Knapsack</v>
      </c>
      <c r="D1072" s="20">
        <v>25</v>
      </c>
      <c r="E1072" s="20">
        <v>0.15</v>
      </c>
      <c r="F1072" s="89" t="s">
        <v>4</v>
      </c>
      <c r="G1072" s="89" t="s">
        <v>511</v>
      </c>
      <c r="H1072" s="110" t="s">
        <v>3</v>
      </c>
      <c r="I1072" s="118" t="s">
        <v>511</v>
      </c>
      <c r="J1072">
        <v>0</v>
      </c>
      <c r="K1072" s="100"/>
      <c r="L1072" s="111" t="s">
        <v>3</v>
      </c>
      <c r="M1072" s="115">
        <v>17288.990000000002</v>
      </c>
      <c r="N1072" s="102" t="s">
        <v>3</v>
      </c>
      <c r="O1072" s="23"/>
    </row>
    <row r="1073" spans="1:15" x14ac:dyDescent="0.3">
      <c r="A1073" s="20" t="s">
        <v>19</v>
      </c>
      <c r="B1073" s="20">
        <v>2</v>
      </c>
      <c r="C1073" s="82" t="str">
        <f t="shared" si="16"/>
        <v>Knapsack</v>
      </c>
      <c r="D1073" s="20">
        <v>25</v>
      </c>
      <c r="E1073" s="20">
        <v>0.2</v>
      </c>
      <c r="F1073" s="89" t="s">
        <v>4</v>
      </c>
      <c r="G1073" s="89" t="s">
        <v>511</v>
      </c>
      <c r="H1073" s="110" t="s">
        <v>3</v>
      </c>
      <c r="I1073" s="118" t="s">
        <v>511</v>
      </c>
      <c r="J1073">
        <v>0</v>
      </c>
      <c r="K1073" s="89"/>
      <c r="L1073" s="111" t="s">
        <v>3</v>
      </c>
      <c r="M1073" s="115">
        <v>17288.990000000002</v>
      </c>
      <c r="N1073" s="102" t="s">
        <v>3</v>
      </c>
      <c r="O1073" s="23"/>
    </row>
    <row r="1074" spans="1:15" x14ac:dyDescent="0.3">
      <c r="A1074" s="20" t="s">
        <v>19</v>
      </c>
      <c r="B1074" s="66">
        <v>2</v>
      </c>
      <c r="C1074" s="82" t="str">
        <f t="shared" si="16"/>
        <v>Knapsack</v>
      </c>
      <c r="D1074" s="20">
        <v>50</v>
      </c>
      <c r="E1074" s="20">
        <v>0.05</v>
      </c>
      <c r="F1074" s="89" t="s">
        <v>0</v>
      </c>
      <c r="G1074" s="89">
        <v>17729.3</v>
      </c>
      <c r="H1074" s="110">
        <v>2.8201982598966342E-6</v>
      </c>
      <c r="I1074" s="118">
        <v>1255.75</v>
      </c>
      <c r="J1074">
        <v>0</v>
      </c>
      <c r="K1074" s="89">
        <v>0</v>
      </c>
      <c r="L1074" s="111">
        <v>2.5467653113339539E-2</v>
      </c>
      <c r="M1074" s="115">
        <v>17288.990000000002</v>
      </c>
      <c r="N1074" s="102">
        <v>17729.25</v>
      </c>
      <c r="O1074" s="23"/>
    </row>
    <row r="1075" spans="1:15" x14ac:dyDescent="0.3">
      <c r="A1075" s="20" t="s">
        <v>19</v>
      </c>
      <c r="B1075" s="20">
        <v>2</v>
      </c>
      <c r="C1075" s="82" t="str">
        <f t="shared" si="16"/>
        <v>Knapsack</v>
      </c>
      <c r="D1075" s="20">
        <v>50</v>
      </c>
      <c r="E1075" s="20">
        <v>0.1</v>
      </c>
      <c r="F1075" s="89" t="s">
        <v>0</v>
      </c>
      <c r="G1075" s="89">
        <v>18411.400000000001</v>
      </c>
      <c r="H1075" s="110">
        <v>3.6895460680821711E-3</v>
      </c>
      <c r="I1075" s="118">
        <v>579.154</v>
      </c>
      <c r="J1075">
        <v>0</v>
      </c>
      <c r="K1075" s="100">
        <v>0</v>
      </c>
      <c r="L1075" s="111">
        <v>6.4920507212971934E-2</v>
      </c>
      <c r="M1075" s="115">
        <v>17288.990000000002</v>
      </c>
      <c r="N1075" s="102">
        <v>18343.72</v>
      </c>
      <c r="O1075" s="23"/>
    </row>
    <row r="1076" spans="1:15" x14ac:dyDescent="0.3">
      <c r="A1076" s="20" t="s">
        <v>19</v>
      </c>
      <c r="B1076" s="66">
        <v>2</v>
      </c>
      <c r="C1076" s="82" t="str">
        <f t="shared" si="16"/>
        <v>Knapsack</v>
      </c>
      <c r="D1076" s="20">
        <v>50</v>
      </c>
      <c r="E1076" s="20">
        <v>0.15</v>
      </c>
      <c r="F1076" s="89" t="s">
        <v>4</v>
      </c>
      <c r="G1076" s="89" t="s">
        <v>511</v>
      </c>
      <c r="H1076" s="110" t="s">
        <v>3</v>
      </c>
      <c r="I1076" s="118" t="s">
        <v>511</v>
      </c>
      <c r="J1076">
        <v>0</v>
      </c>
      <c r="K1076" s="100"/>
      <c r="L1076" s="111" t="s">
        <v>3</v>
      </c>
      <c r="M1076" s="115">
        <v>17288.990000000002</v>
      </c>
      <c r="N1076" s="102" t="s">
        <v>3</v>
      </c>
      <c r="O1076" s="23"/>
    </row>
    <row r="1077" spans="1:15" x14ac:dyDescent="0.3">
      <c r="A1077" s="20" t="s">
        <v>19</v>
      </c>
      <c r="B1077" s="20">
        <v>2</v>
      </c>
      <c r="C1077" s="82" t="str">
        <f t="shared" si="16"/>
        <v>Knapsack</v>
      </c>
      <c r="D1077" s="20">
        <v>50</v>
      </c>
      <c r="E1077" s="20">
        <v>0.2</v>
      </c>
      <c r="F1077" s="89" t="s">
        <v>4</v>
      </c>
      <c r="G1077" s="89" t="s">
        <v>511</v>
      </c>
      <c r="H1077" s="110" t="s">
        <v>3</v>
      </c>
      <c r="I1077" s="118" t="s">
        <v>511</v>
      </c>
      <c r="J1077">
        <v>0</v>
      </c>
      <c r="K1077" s="89"/>
      <c r="L1077" s="111" t="s">
        <v>3</v>
      </c>
      <c r="M1077" s="115">
        <v>17288.990000000002</v>
      </c>
      <c r="N1077" s="102" t="s">
        <v>3</v>
      </c>
      <c r="O1077" s="23"/>
    </row>
    <row r="1078" spans="1:15" hidden="1" x14ac:dyDescent="0.3">
      <c r="A1078" s="66" t="s">
        <v>19</v>
      </c>
      <c r="B1078" s="66">
        <v>3</v>
      </c>
      <c r="C1078" s="82" t="str">
        <f t="shared" si="16"/>
        <v>Factor Model</v>
      </c>
      <c r="D1078" s="20">
        <v>0</v>
      </c>
      <c r="E1078" s="20">
        <v>0.05</v>
      </c>
      <c r="F1078" s="89" t="s">
        <v>0</v>
      </c>
      <c r="G1078" s="89">
        <v>18405.3</v>
      </c>
      <c r="H1078" s="95">
        <v>2.3640083800013285E-4</v>
      </c>
      <c r="I1078" s="118">
        <v>578.43499999999995</v>
      </c>
      <c r="J1078">
        <v>0</v>
      </c>
      <c r="K1078" s="89">
        <v>0</v>
      </c>
      <c r="L1078" s="96">
        <v>6.4567681512916364E-2</v>
      </c>
      <c r="M1078" s="115">
        <v>17288.990000000002</v>
      </c>
      <c r="N1078" s="102">
        <v>18400.95</v>
      </c>
      <c r="O1078" s="23"/>
    </row>
    <row r="1079" spans="1:15" hidden="1" x14ac:dyDescent="0.3">
      <c r="A1079" s="20" t="s">
        <v>19</v>
      </c>
      <c r="B1079" s="20">
        <v>3</v>
      </c>
      <c r="C1079" s="82" t="str">
        <f t="shared" si="16"/>
        <v>Factor Model</v>
      </c>
      <c r="D1079" s="20">
        <v>0</v>
      </c>
      <c r="E1079" s="20">
        <v>0.1</v>
      </c>
      <c r="F1079" s="89" t="s">
        <v>4</v>
      </c>
      <c r="G1079" s="89" t="s">
        <v>511</v>
      </c>
      <c r="H1079" s="95" t="s">
        <v>3</v>
      </c>
      <c r="I1079" s="118" t="s">
        <v>511</v>
      </c>
      <c r="J1079">
        <v>0</v>
      </c>
      <c r="K1079" s="100"/>
      <c r="L1079" s="96" t="s">
        <v>3</v>
      </c>
      <c r="M1079" s="115">
        <v>17288.990000000002</v>
      </c>
      <c r="N1079" s="102" t="s">
        <v>3</v>
      </c>
      <c r="O1079" s="23"/>
    </row>
    <row r="1080" spans="1:15" hidden="1" x14ac:dyDescent="0.3">
      <c r="A1080" s="66" t="s">
        <v>19</v>
      </c>
      <c r="B1080" s="66">
        <v>3</v>
      </c>
      <c r="C1080" s="82" t="str">
        <f t="shared" si="16"/>
        <v>Factor Model</v>
      </c>
      <c r="D1080" s="20">
        <v>0</v>
      </c>
      <c r="E1080" s="20">
        <v>0.15</v>
      </c>
      <c r="F1080" s="89" t="s">
        <v>4</v>
      </c>
      <c r="G1080" s="89" t="s">
        <v>511</v>
      </c>
      <c r="H1080" s="95" t="s">
        <v>3</v>
      </c>
      <c r="I1080" s="118" t="s">
        <v>511</v>
      </c>
      <c r="J1080">
        <v>0</v>
      </c>
      <c r="K1080" s="89"/>
      <c r="L1080" s="96" t="s">
        <v>3</v>
      </c>
      <c r="M1080" s="115">
        <v>17288.990000000002</v>
      </c>
      <c r="N1080" s="102" t="s">
        <v>3</v>
      </c>
      <c r="O1080" s="23"/>
    </row>
    <row r="1081" spans="1:15" hidden="1" x14ac:dyDescent="0.3">
      <c r="A1081" s="20" t="s">
        <v>19</v>
      </c>
      <c r="B1081" s="20">
        <v>3</v>
      </c>
      <c r="C1081" s="82" t="str">
        <f t="shared" si="16"/>
        <v>Factor Model</v>
      </c>
      <c r="D1081" s="20">
        <v>0</v>
      </c>
      <c r="E1081" s="20">
        <v>0.2</v>
      </c>
      <c r="F1081" s="89" t="s">
        <v>4</v>
      </c>
      <c r="G1081" s="89" t="s">
        <v>511</v>
      </c>
      <c r="H1081" s="95" t="s">
        <v>3</v>
      </c>
      <c r="I1081" s="118" t="s">
        <v>511</v>
      </c>
      <c r="J1081">
        <v>0</v>
      </c>
      <c r="K1081" s="89"/>
      <c r="L1081" s="96" t="s">
        <v>3</v>
      </c>
      <c r="M1081" s="115">
        <v>17288.990000000002</v>
      </c>
      <c r="N1081" s="102" t="s">
        <v>3</v>
      </c>
      <c r="O1081" s="23"/>
    </row>
    <row r="1082" spans="1:15" hidden="1" x14ac:dyDescent="0.3">
      <c r="A1082" s="66" t="s">
        <v>19</v>
      </c>
      <c r="B1082" s="66">
        <v>3</v>
      </c>
      <c r="C1082" s="82" t="str">
        <f t="shared" si="16"/>
        <v>Factor Model</v>
      </c>
      <c r="D1082" s="20">
        <v>10</v>
      </c>
      <c r="E1082" s="20">
        <v>0.05</v>
      </c>
      <c r="F1082" s="89" t="s">
        <v>0</v>
      </c>
      <c r="G1082" s="89">
        <v>18416.900000000001</v>
      </c>
      <c r="H1082" s="95">
        <v>8.6680307266748333E-4</v>
      </c>
      <c r="I1082" s="118">
        <v>1180.2</v>
      </c>
      <c r="J1082">
        <v>0</v>
      </c>
      <c r="K1082" s="89">
        <v>0</v>
      </c>
      <c r="L1082" s="96">
        <v>6.5238628745808658E-2</v>
      </c>
      <c r="M1082" s="115">
        <v>17288.990000000002</v>
      </c>
      <c r="N1082" s="102">
        <v>18400.95</v>
      </c>
      <c r="O1082" s="23"/>
    </row>
    <row r="1083" spans="1:15" hidden="1" x14ac:dyDescent="0.3">
      <c r="A1083" s="20" t="s">
        <v>19</v>
      </c>
      <c r="B1083" s="20">
        <v>3</v>
      </c>
      <c r="C1083" s="82" t="str">
        <f t="shared" si="16"/>
        <v>Factor Model</v>
      </c>
      <c r="D1083" s="20">
        <v>10</v>
      </c>
      <c r="E1083" s="20">
        <v>0.1</v>
      </c>
      <c r="F1083" s="89" t="s">
        <v>4</v>
      </c>
      <c r="G1083" s="89" t="s">
        <v>511</v>
      </c>
      <c r="H1083" s="95" t="s">
        <v>3</v>
      </c>
      <c r="I1083" s="118" t="s">
        <v>511</v>
      </c>
      <c r="J1083">
        <v>0</v>
      </c>
      <c r="K1083" s="100"/>
      <c r="L1083" s="96" t="s">
        <v>3</v>
      </c>
      <c r="M1083" s="115">
        <v>17288.990000000002</v>
      </c>
      <c r="N1083" s="102" t="s">
        <v>3</v>
      </c>
      <c r="O1083" s="23"/>
    </row>
    <row r="1084" spans="1:15" hidden="1" x14ac:dyDescent="0.3">
      <c r="A1084" s="66" t="s">
        <v>19</v>
      </c>
      <c r="B1084" s="66">
        <v>3</v>
      </c>
      <c r="C1084" s="82" t="str">
        <f t="shared" si="16"/>
        <v>Factor Model</v>
      </c>
      <c r="D1084" s="20">
        <v>10</v>
      </c>
      <c r="E1084" s="20">
        <v>0.15</v>
      </c>
      <c r="F1084" s="89" t="s">
        <v>4</v>
      </c>
      <c r="G1084" s="89" t="s">
        <v>511</v>
      </c>
      <c r="H1084" s="95" t="s">
        <v>3</v>
      </c>
      <c r="I1084" s="118" t="s">
        <v>511</v>
      </c>
      <c r="J1084">
        <v>0</v>
      </c>
      <c r="K1084" s="89"/>
      <c r="L1084" s="96" t="s">
        <v>3</v>
      </c>
      <c r="M1084" s="115">
        <v>17288.990000000002</v>
      </c>
      <c r="N1084" s="102" t="s">
        <v>3</v>
      </c>
      <c r="O1084" s="23"/>
    </row>
    <row r="1085" spans="1:15" hidden="1" x14ac:dyDescent="0.3">
      <c r="A1085" s="20" t="s">
        <v>19</v>
      </c>
      <c r="B1085" s="20">
        <v>3</v>
      </c>
      <c r="C1085" s="82" t="str">
        <f t="shared" si="16"/>
        <v>Factor Model</v>
      </c>
      <c r="D1085" s="20">
        <v>10</v>
      </c>
      <c r="E1085" s="20">
        <v>0.2</v>
      </c>
      <c r="F1085" s="89" t="s">
        <v>4</v>
      </c>
      <c r="G1085" s="89" t="s">
        <v>511</v>
      </c>
      <c r="H1085" s="95" t="s">
        <v>3</v>
      </c>
      <c r="I1085" s="118" t="s">
        <v>511</v>
      </c>
      <c r="J1085">
        <v>0</v>
      </c>
      <c r="K1085" s="89"/>
      <c r="L1085" s="96" t="s">
        <v>3</v>
      </c>
      <c r="M1085" s="115">
        <v>17288.990000000002</v>
      </c>
      <c r="N1085" s="102" t="s">
        <v>3</v>
      </c>
      <c r="O1085" s="23"/>
    </row>
    <row r="1086" spans="1:15" hidden="1" x14ac:dyDescent="0.3">
      <c r="A1086" s="66" t="s">
        <v>19</v>
      </c>
      <c r="B1086" s="66">
        <v>3</v>
      </c>
      <c r="C1086" s="82" t="str">
        <f t="shared" si="16"/>
        <v>Factor Model</v>
      </c>
      <c r="D1086" s="20">
        <v>25</v>
      </c>
      <c r="E1086" s="20">
        <v>0.05</v>
      </c>
      <c r="F1086" s="89" t="s">
        <v>0</v>
      </c>
      <c r="G1086" s="89">
        <v>18401</v>
      </c>
      <c r="H1086" s="95">
        <v>2.7172510114571476E-6</v>
      </c>
      <c r="I1086" s="118">
        <v>1492.72</v>
      </c>
      <c r="J1086">
        <v>0</v>
      </c>
      <c r="K1086" s="89">
        <v>0</v>
      </c>
      <c r="L1086" s="96">
        <v>6.4318968314516889E-2</v>
      </c>
      <c r="M1086" s="115">
        <v>17288.990000000002</v>
      </c>
      <c r="N1086" s="102">
        <v>18400.95</v>
      </c>
      <c r="O1086" s="23"/>
    </row>
    <row r="1087" spans="1:15" hidden="1" x14ac:dyDescent="0.3">
      <c r="A1087" s="20" t="s">
        <v>19</v>
      </c>
      <c r="B1087" s="20">
        <v>3</v>
      </c>
      <c r="C1087" s="82" t="str">
        <f t="shared" si="16"/>
        <v>Factor Model</v>
      </c>
      <c r="D1087" s="20">
        <v>25</v>
      </c>
      <c r="E1087" s="20">
        <v>0.1</v>
      </c>
      <c r="F1087" s="89" t="s">
        <v>4</v>
      </c>
      <c r="G1087" s="89" t="s">
        <v>511</v>
      </c>
      <c r="H1087" s="95" t="s">
        <v>3</v>
      </c>
      <c r="I1087" s="118" t="s">
        <v>511</v>
      </c>
      <c r="J1087">
        <v>0</v>
      </c>
      <c r="K1087" s="100"/>
      <c r="L1087" s="96" t="s">
        <v>3</v>
      </c>
      <c r="M1087" s="115">
        <v>17288.990000000002</v>
      </c>
      <c r="N1087" s="102" t="s">
        <v>3</v>
      </c>
      <c r="O1087" s="23"/>
    </row>
    <row r="1088" spans="1:15" hidden="1" x14ac:dyDescent="0.3">
      <c r="A1088" s="66" t="s">
        <v>19</v>
      </c>
      <c r="B1088" s="66">
        <v>3</v>
      </c>
      <c r="C1088" s="82" t="str">
        <f t="shared" si="16"/>
        <v>Factor Model</v>
      </c>
      <c r="D1088" s="20">
        <v>25</v>
      </c>
      <c r="E1088" s="20">
        <v>0.15</v>
      </c>
      <c r="F1088" s="89" t="s">
        <v>4</v>
      </c>
      <c r="G1088" s="89" t="s">
        <v>511</v>
      </c>
      <c r="H1088" s="95" t="s">
        <v>3</v>
      </c>
      <c r="I1088" s="118" t="s">
        <v>511</v>
      </c>
      <c r="J1088">
        <v>0</v>
      </c>
      <c r="K1088" s="89"/>
      <c r="L1088" s="96" t="s">
        <v>3</v>
      </c>
      <c r="M1088" s="115">
        <v>17288.990000000002</v>
      </c>
      <c r="N1088" s="102" t="s">
        <v>3</v>
      </c>
      <c r="O1088" s="23"/>
    </row>
    <row r="1089" spans="1:15" hidden="1" x14ac:dyDescent="0.3">
      <c r="A1089" s="20" t="s">
        <v>19</v>
      </c>
      <c r="B1089" s="20">
        <v>3</v>
      </c>
      <c r="C1089" s="82" t="str">
        <f t="shared" si="16"/>
        <v>Factor Model</v>
      </c>
      <c r="D1089" s="20">
        <v>25</v>
      </c>
      <c r="E1089" s="20">
        <v>0.2</v>
      </c>
      <c r="F1089" s="89" t="s">
        <v>4</v>
      </c>
      <c r="G1089" s="89" t="s">
        <v>511</v>
      </c>
      <c r="H1089" s="95" t="s">
        <v>3</v>
      </c>
      <c r="I1089" s="118" t="s">
        <v>511</v>
      </c>
      <c r="J1089">
        <v>0</v>
      </c>
      <c r="K1089" s="89"/>
      <c r="L1089" s="96" t="s">
        <v>3</v>
      </c>
      <c r="M1089" s="115">
        <v>17288.990000000002</v>
      </c>
      <c r="N1089" s="102" t="s">
        <v>3</v>
      </c>
      <c r="O1089" s="23"/>
    </row>
    <row r="1090" spans="1:15" hidden="1" x14ac:dyDescent="0.3">
      <c r="A1090" s="66" t="s">
        <v>19</v>
      </c>
      <c r="B1090" s="66">
        <v>3</v>
      </c>
      <c r="C1090" s="82" t="str">
        <f t="shared" ref="C1090:C1153" si="17">IF(B1090=0,"Deterministic",IF(B1090=1,"Cardinality-constrained",IF(B1090=2,"Knapsack","Factor Model")))</f>
        <v>Factor Model</v>
      </c>
      <c r="D1090" s="20">
        <v>50</v>
      </c>
      <c r="E1090" s="20">
        <v>0.05</v>
      </c>
      <c r="F1090" s="89" t="s">
        <v>0</v>
      </c>
      <c r="G1090" s="89">
        <v>18418.7</v>
      </c>
      <c r="H1090" s="95">
        <v>9.6462410908132457E-4</v>
      </c>
      <c r="I1090" s="118">
        <v>152.471</v>
      </c>
      <c r="J1090">
        <v>0</v>
      </c>
      <c r="K1090" s="89">
        <v>0</v>
      </c>
      <c r="L1090" s="96">
        <v>6.5342741247464309E-2</v>
      </c>
      <c r="M1090" s="115">
        <v>17288.990000000002</v>
      </c>
      <c r="N1090" s="102">
        <v>18400.95</v>
      </c>
      <c r="O1090" s="23"/>
    </row>
    <row r="1091" spans="1:15" hidden="1" x14ac:dyDescent="0.3">
      <c r="A1091" s="20" t="s">
        <v>19</v>
      </c>
      <c r="B1091" s="20">
        <v>3</v>
      </c>
      <c r="C1091" s="82" t="str">
        <f t="shared" si="17"/>
        <v>Factor Model</v>
      </c>
      <c r="D1091" s="20">
        <v>50</v>
      </c>
      <c r="E1091" s="20">
        <v>0.1</v>
      </c>
      <c r="F1091" s="89" t="s">
        <v>4</v>
      </c>
      <c r="G1091" s="89" t="s">
        <v>511</v>
      </c>
      <c r="H1091" s="95" t="s">
        <v>3</v>
      </c>
      <c r="I1091" s="118" t="s">
        <v>511</v>
      </c>
      <c r="J1091">
        <v>0</v>
      </c>
      <c r="K1091" s="100"/>
      <c r="L1091" s="96" t="s">
        <v>3</v>
      </c>
      <c r="M1091" s="115">
        <v>17288.990000000002</v>
      </c>
      <c r="N1091" s="102" t="s">
        <v>3</v>
      </c>
      <c r="O1091" s="23"/>
    </row>
    <row r="1092" spans="1:15" hidden="1" x14ac:dyDescent="0.3">
      <c r="A1092" s="66" t="s">
        <v>19</v>
      </c>
      <c r="B1092" s="66">
        <v>3</v>
      </c>
      <c r="C1092" s="82" t="str">
        <f t="shared" si="17"/>
        <v>Factor Model</v>
      </c>
      <c r="D1092" s="20">
        <v>50</v>
      </c>
      <c r="E1092" s="20">
        <v>0.15</v>
      </c>
      <c r="F1092" s="89" t="s">
        <v>4</v>
      </c>
      <c r="G1092" s="89" t="s">
        <v>511</v>
      </c>
      <c r="H1092" s="95" t="s">
        <v>3</v>
      </c>
      <c r="I1092" s="118" t="s">
        <v>511</v>
      </c>
      <c r="J1092">
        <v>0</v>
      </c>
      <c r="K1092" s="89"/>
      <c r="L1092" s="96" t="s">
        <v>3</v>
      </c>
      <c r="M1092" s="115">
        <v>17288.990000000002</v>
      </c>
      <c r="N1092" s="102" t="s">
        <v>3</v>
      </c>
      <c r="O1092" s="23"/>
    </row>
    <row r="1093" spans="1:15" hidden="1" x14ac:dyDescent="0.3">
      <c r="A1093" s="20" t="s">
        <v>19</v>
      </c>
      <c r="B1093" s="20">
        <v>3</v>
      </c>
      <c r="C1093" s="82" t="str">
        <f t="shared" si="17"/>
        <v>Factor Model</v>
      </c>
      <c r="D1093" s="20">
        <v>50</v>
      </c>
      <c r="E1093" s="20">
        <v>0.2</v>
      </c>
      <c r="F1093" s="89" t="s">
        <v>4</v>
      </c>
      <c r="G1093" s="89" t="s">
        <v>511</v>
      </c>
      <c r="H1093" s="95" t="s">
        <v>3</v>
      </c>
      <c r="I1093" s="118" t="s">
        <v>511</v>
      </c>
      <c r="J1093">
        <v>0</v>
      </c>
      <c r="K1093" s="89"/>
      <c r="L1093" s="96" t="s">
        <v>3</v>
      </c>
      <c r="M1093" s="115">
        <v>17288.990000000002</v>
      </c>
      <c r="N1093" s="102" t="s">
        <v>3</v>
      </c>
      <c r="O1093" s="23"/>
    </row>
    <row r="1094" spans="1:15" x14ac:dyDescent="0.3">
      <c r="A1094" s="20" t="s">
        <v>24</v>
      </c>
      <c r="B1094" s="66">
        <v>0</v>
      </c>
      <c r="C1094" s="82" t="str">
        <f t="shared" si="17"/>
        <v>Deterministic</v>
      </c>
      <c r="D1094" s="20">
        <v>0</v>
      </c>
      <c r="E1094" s="20">
        <v>0.05</v>
      </c>
      <c r="F1094" s="89" t="s">
        <v>0</v>
      </c>
      <c r="G1094" s="89">
        <v>33270.9</v>
      </c>
      <c r="H1094" s="110">
        <v>-1.2022503722730141E-6</v>
      </c>
      <c r="I1094" s="118">
        <v>137.06399999999999</v>
      </c>
      <c r="J1094">
        <v>0</v>
      </c>
      <c r="K1094" s="89">
        <v>1</v>
      </c>
      <c r="L1094" s="111">
        <v>-1.2022503722564082E-6</v>
      </c>
      <c r="M1094" s="115">
        <v>33270.94</v>
      </c>
      <c r="N1094" s="102">
        <v>33270.94</v>
      </c>
      <c r="O1094" s="23"/>
    </row>
    <row r="1095" spans="1:15" x14ac:dyDescent="0.3">
      <c r="A1095" s="20" t="s">
        <v>24</v>
      </c>
      <c r="B1095" s="20">
        <v>0</v>
      </c>
      <c r="C1095" s="82" t="str">
        <f t="shared" si="17"/>
        <v>Deterministic</v>
      </c>
      <c r="D1095" s="20">
        <v>0</v>
      </c>
      <c r="E1095" s="20">
        <v>0.1</v>
      </c>
      <c r="F1095" s="89" t="s">
        <v>0</v>
      </c>
      <c r="G1095" s="89">
        <v>33270.9</v>
      </c>
      <c r="H1095" s="110">
        <v>-1.2022503722730141E-6</v>
      </c>
      <c r="I1095" s="118">
        <v>1462.07</v>
      </c>
      <c r="J1095">
        <v>0</v>
      </c>
      <c r="K1095" s="100">
        <v>1</v>
      </c>
      <c r="L1095" s="111">
        <v>-1.2022503722564082E-6</v>
      </c>
      <c r="M1095" s="115">
        <v>33270.94</v>
      </c>
      <c r="N1095" s="102">
        <v>33270.94</v>
      </c>
      <c r="O1095" s="23"/>
    </row>
    <row r="1096" spans="1:15" x14ac:dyDescent="0.3">
      <c r="A1096" s="20" t="s">
        <v>24</v>
      </c>
      <c r="B1096" s="66">
        <v>0</v>
      </c>
      <c r="C1096" s="82" t="str">
        <f t="shared" si="17"/>
        <v>Deterministic</v>
      </c>
      <c r="D1096" s="20">
        <v>0</v>
      </c>
      <c r="E1096" s="20">
        <v>0.15</v>
      </c>
      <c r="F1096" s="89" t="s">
        <v>0</v>
      </c>
      <c r="G1096" s="89">
        <v>33270.9</v>
      </c>
      <c r="H1096" s="110">
        <v>-1.2022503722730141E-6</v>
      </c>
      <c r="I1096" s="118">
        <v>59.662199999999999</v>
      </c>
      <c r="J1096">
        <v>0</v>
      </c>
      <c r="K1096" s="100">
        <v>1</v>
      </c>
      <c r="L1096" s="111">
        <v>-1.2022503722564082E-6</v>
      </c>
      <c r="M1096" s="115">
        <v>33270.94</v>
      </c>
      <c r="N1096" s="102">
        <v>33270.94</v>
      </c>
      <c r="O1096" s="23"/>
    </row>
    <row r="1097" spans="1:15" x14ac:dyDescent="0.3">
      <c r="A1097" s="20" t="s">
        <v>24</v>
      </c>
      <c r="B1097" s="20">
        <v>0</v>
      </c>
      <c r="C1097" s="82" t="str">
        <f t="shared" si="17"/>
        <v>Deterministic</v>
      </c>
      <c r="D1097" s="20">
        <v>0</v>
      </c>
      <c r="E1097" s="20">
        <v>0.2</v>
      </c>
      <c r="F1097" s="89" t="s">
        <v>0</v>
      </c>
      <c r="G1097" s="89">
        <v>33270.9</v>
      </c>
      <c r="H1097" s="110">
        <v>-1.2022503722730141E-6</v>
      </c>
      <c r="I1097" s="118">
        <v>55.381999999999998</v>
      </c>
      <c r="J1097">
        <v>0</v>
      </c>
      <c r="K1097" s="100">
        <v>1</v>
      </c>
      <c r="L1097" s="111">
        <v>-1.2022503722564082E-6</v>
      </c>
      <c r="M1097" s="115">
        <v>33270.94</v>
      </c>
      <c r="N1097" s="102">
        <v>33270.94</v>
      </c>
      <c r="O1097" s="23"/>
    </row>
    <row r="1098" spans="1:15" x14ac:dyDescent="0.3">
      <c r="A1098" s="20" t="s">
        <v>24</v>
      </c>
      <c r="B1098" s="66">
        <v>1</v>
      </c>
      <c r="C1098" s="82" t="str">
        <f t="shared" si="17"/>
        <v>Cardinality-constrained</v>
      </c>
      <c r="D1098" s="20">
        <v>5</v>
      </c>
      <c r="E1098" s="20">
        <v>0.05</v>
      </c>
      <c r="F1098" s="89" t="s">
        <v>1</v>
      </c>
      <c r="G1098" s="89">
        <v>33366</v>
      </c>
      <c r="H1098" s="110">
        <v>-1.4481504027759712E-2</v>
      </c>
      <c r="I1098" s="118">
        <v>235.72800000000001</v>
      </c>
      <c r="J1098">
        <v>0</v>
      </c>
      <c r="K1098" s="100">
        <v>7.0000000000000001E-3</v>
      </c>
      <c r="L1098" s="111">
        <v>2.8571480096444279E-3</v>
      </c>
      <c r="M1098" s="115">
        <v>33270.94</v>
      </c>
      <c r="N1098" s="102">
        <v>33856.29</v>
      </c>
      <c r="O1098" s="23"/>
    </row>
    <row r="1099" spans="1:15" x14ac:dyDescent="0.3">
      <c r="A1099" s="20" t="s">
        <v>24</v>
      </c>
      <c r="B1099" s="20">
        <v>1</v>
      </c>
      <c r="C1099" s="82" t="str">
        <f t="shared" si="17"/>
        <v>Cardinality-constrained</v>
      </c>
      <c r="D1099" s="20">
        <v>5</v>
      </c>
      <c r="E1099" s="20">
        <v>0.1</v>
      </c>
      <c r="F1099" s="89" t="s">
        <v>1</v>
      </c>
      <c r="G1099" s="89">
        <v>33447.9</v>
      </c>
      <c r="H1099" s="110">
        <v>-2.40630530729307E-3</v>
      </c>
      <c r="I1099" s="118">
        <v>274.04300000000001</v>
      </c>
      <c r="J1099">
        <v>0</v>
      </c>
      <c r="K1099" s="100">
        <v>0.753</v>
      </c>
      <c r="L1099" s="111">
        <v>5.3187556468197172E-3</v>
      </c>
      <c r="M1099" s="115">
        <v>33270.94</v>
      </c>
      <c r="N1099" s="102">
        <v>33528.58</v>
      </c>
      <c r="O1099" s="23"/>
    </row>
    <row r="1100" spans="1:15" x14ac:dyDescent="0.3">
      <c r="A1100" s="20" t="s">
        <v>24</v>
      </c>
      <c r="B1100" s="66">
        <v>1</v>
      </c>
      <c r="C1100" s="82" t="str">
        <f t="shared" si="17"/>
        <v>Cardinality-constrained</v>
      </c>
      <c r="D1100" s="20">
        <v>5</v>
      </c>
      <c r="E1100" s="20">
        <v>0.15</v>
      </c>
      <c r="F1100" s="89" t="s">
        <v>1</v>
      </c>
      <c r="G1100" s="89">
        <v>33677.1</v>
      </c>
      <c r="H1100" s="110">
        <v>-1.364150513460214E-2</v>
      </c>
      <c r="I1100" s="118">
        <v>333.44499999999999</v>
      </c>
      <c r="J1100">
        <v>0</v>
      </c>
      <c r="K1100" s="100">
        <v>0.72499999999999998</v>
      </c>
      <c r="L1100" s="111">
        <v>1.2207650279793647E-2</v>
      </c>
      <c r="M1100" s="115">
        <v>33270.94</v>
      </c>
      <c r="N1100" s="102">
        <v>34142.86</v>
      </c>
      <c r="O1100" s="23"/>
    </row>
    <row r="1101" spans="1:15" x14ac:dyDescent="0.3">
      <c r="A1101" s="20" t="s">
        <v>24</v>
      </c>
      <c r="B1101" s="20">
        <v>1</v>
      </c>
      <c r="C1101" s="82" t="str">
        <f t="shared" si="17"/>
        <v>Cardinality-constrained</v>
      </c>
      <c r="D1101" s="20">
        <v>5</v>
      </c>
      <c r="E1101" s="20">
        <v>0.2</v>
      </c>
      <c r="F1101" s="89" t="s">
        <v>0</v>
      </c>
      <c r="G1101" s="89">
        <v>33805.1</v>
      </c>
      <c r="H1101" s="110">
        <v>9.113432927738837E-4</v>
      </c>
      <c r="I1101" s="118">
        <v>805.74800000000005</v>
      </c>
      <c r="J1101">
        <v>0</v>
      </c>
      <c r="K1101" s="100">
        <v>1</v>
      </c>
      <c r="L1101" s="111">
        <v>1.6054851470983289E-2</v>
      </c>
      <c r="M1101" s="115">
        <v>33270.94</v>
      </c>
      <c r="N1101" s="102">
        <v>33774.32</v>
      </c>
      <c r="O1101" s="23"/>
    </row>
    <row r="1102" spans="1:15" x14ac:dyDescent="0.3">
      <c r="A1102" s="20" t="s">
        <v>24</v>
      </c>
      <c r="B1102" s="66">
        <v>1</v>
      </c>
      <c r="C1102" s="82" t="str">
        <f t="shared" si="17"/>
        <v>Cardinality-constrained</v>
      </c>
      <c r="D1102" s="20">
        <v>10</v>
      </c>
      <c r="E1102" s="20">
        <v>0.05</v>
      </c>
      <c r="F1102" s="89" t="s">
        <v>0</v>
      </c>
      <c r="G1102" s="89">
        <v>33399.599999999999</v>
      </c>
      <c r="H1102" s="110">
        <v>1.0076131436869333E-3</v>
      </c>
      <c r="I1102" s="118">
        <v>526.73299999999995</v>
      </c>
      <c r="J1102">
        <v>0</v>
      </c>
      <c r="K1102" s="100">
        <v>1E-3</v>
      </c>
      <c r="L1102" s="111">
        <v>3.8670383223315952E-3</v>
      </c>
      <c r="M1102" s="115">
        <v>33270.94</v>
      </c>
      <c r="N1102" s="102">
        <v>33365.980000000003</v>
      </c>
      <c r="O1102" s="23"/>
    </row>
    <row r="1103" spans="1:15" x14ac:dyDescent="0.3">
      <c r="A1103" s="20" t="s">
        <v>24</v>
      </c>
      <c r="B1103" s="20">
        <v>1</v>
      </c>
      <c r="C1103" s="82" t="str">
        <f t="shared" si="17"/>
        <v>Cardinality-constrained</v>
      </c>
      <c r="D1103" s="20">
        <v>10</v>
      </c>
      <c r="E1103" s="20">
        <v>0.1</v>
      </c>
      <c r="F1103" s="89" t="s">
        <v>0</v>
      </c>
      <c r="G1103" s="89">
        <v>33557.5</v>
      </c>
      <c r="H1103" s="110">
        <v>1.6452084198896155E-4</v>
      </c>
      <c r="I1103" s="118">
        <v>1055.5</v>
      </c>
      <c r="J1103">
        <v>0</v>
      </c>
      <c r="K1103" s="100">
        <v>0.218</v>
      </c>
      <c r="L1103" s="111">
        <v>8.6129216667758524E-3</v>
      </c>
      <c r="M1103" s="115">
        <v>33270.94</v>
      </c>
      <c r="N1103" s="102">
        <v>33551.980000000003</v>
      </c>
      <c r="O1103" s="23"/>
    </row>
    <row r="1104" spans="1:15" x14ac:dyDescent="0.3">
      <c r="A1104" s="20" t="s">
        <v>24</v>
      </c>
      <c r="B1104" s="66">
        <v>1</v>
      </c>
      <c r="C1104" s="82" t="str">
        <f t="shared" si="17"/>
        <v>Cardinality-constrained</v>
      </c>
      <c r="D1104" s="20">
        <v>10</v>
      </c>
      <c r="E1104" s="20">
        <v>0.15</v>
      </c>
      <c r="F1104" s="89" t="s">
        <v>0</v>
      </c>
      <c r="G1104" s="89">
        <v>33742.6</v>
      </c>
      <c r="H1104" s="110">
        <v>2.1371735137793381E-3</v>
      </c>
      <c r="I1104" s="118">
        <v>1022.23</v>
      </c>
      <c r="J1104">
        <v>0</v>
      </c>
      <c r="K1104" s="100">
        <v>0.60799999999999998</v>
      </c>
      <c r="L1104" s="111">
        <v>1.4176335264347584E-2</v>
      </c>
      <c r="M1104" s="115">
        <v>33270.94</v>
      </c>
      <c r="N1104" s="102">
        <v>33670.639999999999</v>
      </c>
      <c r="O1104" s="23"/>
    </row>
    <row r="1105" spans="1:15" x14ac:dyDescent="0.3">
      <c r="A1105" s="20" t="s">
        <v>24</v>
      </c>
      <c r="B1105" s="20">
        <v>1</v>
      </c>
      <c r="C1105" s="82" t="str">
        <f t="shared" si="17"/>
        <v>Cardinality-constrained</v>
      </c>
      <c r="D1105" s="20">
        <v>10</v>
      </c>
      <c r="E1105" s="20">
        <v>0.2</v>
      </c>
      <c r="F1105" s="89" t="s">
        <v>0</v>
      </c>
      <c r="G1105" s="89">
        <v>34095</v>
      </c>
      <c r="H1105" s="110">
        <v>4.7294037839355259E-3</v>
      </c>
      <c r="I1105" s="118">
        <v>1801.76</v>
      </c>
      <c r="J1105">
        <v>0</v>
      </c>
      <c r="K1105" s="100">
        <v>0.91700000000000004</v>
      </c>
      <c r="L1105" s="111">
        <v>2.4768161043841719E-2</v>
      </c>
      <c r="M1105" s="115">
        <v>33270.94</v>
      </c>
      <c r="N1105" s="102">
        <v>33934.51</v>
      </c>
      <c r="O1105" s="23"/>
    </row>
    <row r="1106" spans="1:15" x14ac:dyDescent="0.3">
      <c r="A1106" s="20" t="s">
        <v>24</v>
      </c>
      <c r="B1106" s="66">
        <v>1</v>
      </c>
      <c r="C1106" s="82" t="str">
        <f t="shared" si="17"/>
        <v>Cardinality-constrained</v>
      </c>
      <c r="D1106" s="20">
        <v>25</v>
      </c>
      <c r="E1106" s="20">
        <v>0.05</v>
      </c>
      <c r="F1106" s="89" t="s">
        <v>0</v>
      </c>
      <c r="G1106" s="89">
        <v>33433.300000000003</v>
      </c>
      <c r="H1106" s="110">
        <v>2.8392933061806058E-4</v>
      </c>
      <c r="I1106" s="118">
        <v>1518.95</v>
      </c>
      <c r="J1106">
        <v>0</v>
      </c>
      <c r="K1106" s="100">
        <v>0</v>
      </c>
      <c r="L1106" s="111">
        <v>4.8799342609495699E-3</v>
      </c>
      <c r="M1106" s="115">
        <v>33270.94</v>
      </c>
      <c r="N1106" s="102">
        <v>33423.81</v>
      </c>
      <c r="O1106" s="23"/>
    </row>
    <row r="1107" spans="1:15" x14ac:dyDescent="0.3">
      <c r="A1107" s="20" t="s">
        <v>24</v>
      </c>
      <c r="B1107" s="20">
        <v>1</v>
      </c>
      <c r="C1107" s="82" t="str">
        <f t="shared" si="17"/>
        <v>Cardinality-constrained</v>
      </c>
      <c r="D1107" s="20">
        <v>25</v>
      </c>
      <c r="E1107" s="20">
        <v>0.1</v>
      </c>
      <c r="F1107" s="89" t="s">
        <v>0</v>
      </c>
      <c r="G1107" s="89">
        <v>33586.1</v>
      </c>
      <c r="H1107" s="110">
        <v>8.2779189192695542E-5</v>
      </c>
      <c r="I1107" s="118">
        <v>1150.77</v>
      </c>
      <c r="J1107">
        <v>0</v>
      </c>
      <c r="K1107" s="100">
        <v>1E-3</v>
      </c>
      <c r="L1107" s="111">
        <v>9.4725306829321898E-3</v>
      </c>
      <c r="M1107" s="115">
        <v>33270.94</v>
      </c>
      <c r="N1107" s="102">
        <v>33583.32</v>
      </c>
      <c r="O1107" s="23"/>
    </row>
    <row r="1108" spans="1:15" x14ac:dyDescent="0.3">
      <c r="A1108" s="20" t="s">
        <v>24</v>
      </c>
      <c r="B1108" s="66">
        <v>1</v>
      </c>
      <c r="C1108" s="82" t="str">
        <f t="shared" si="17"/>
        <v>Cardinality-constrained</v>
      </c>
      <c r="D1108" s="20">
        <v>25</v>
      </c>
      <c r="E1108" s="20">
        <v>0.15</v>
      </c>
      <c r="F1108" s="89" t="s">
        <v>0</v>
      </c>
      <c r="G1108" s="89">
        <v>33710.6</v>
      </c>
      <c r="H1108" s="110">
        <v>1.1865718042320601E-6</v>
      </c>
      <c r="I1108" s="118">
        <v>1239.8</v>
      </c>
      <c r="J1108">
        <v>0</v>
      </c>
      <c r="K1108" s="100">
        <v>0</v>
      </c>
      <c r="L1108" s="111">
        <v>1.3214534966550229E-2</v>
      </c>
      <c r="M1108" s="115">
        <v>33270.94</v>
      </c>
      <c r="N1108" s="102">
        <v>33710.559999999998</v>
      </c>
      <c r="O1108" s="23"/>
    </row>
    <row r="1109" spans="1:15" x14ac:dyDescent="0.3">
      <c r="A1109" s="20" t="s">
        <v>24</v>
      </c>
      <c r="B1109" s="20">
        <v>1</v>
      </c>
      <c r="C1109" s="82" t="str">
        <f t="shared" si="17"/>
        <v>Cardinality-constrained</v>
      </c>
      <c r="D1109" s="20">
        <v>25</v>
      </c>
      <c r="E1109" s="20">
        <v>0.2</v>
      </c>
      <c r="F1109" s="89" t="s">
        <v>1</v>
      </c>
      <c r="G1109" s="89">
        <v>34588.699999999997</v>
      </c>
      <c r="H1109" s="110">
        <v>1.8075267994325132E-2</v>
      </c>
      <c r="I1109" s="118">
        <v>1800.87</v>
      </c>
      <c r="J1109">
        <v>0</v>
      </c>
      <c r="K1109" s="100">
        <v>0.19800000000000001</v>
      </c>
      <c r="L1109" s="111">
        <v>3.9606936263297587E-2</v>
      </c>
      <c r="M1109" s="115">
        <v>33270.94</v>
      </c>
      <c r="N1109" s="102">
        <v>33974.6</v>
      </c>
      <c r="O1109" s="23"/>
    </row>
    <row r="1110" spans="1:15" x14ac:dyDescent="0.3">
      <c r="A1110" s="20" t="s">
        <v>24</v>
      </c>
      <c r="B1110" s="66">
        <v>1</v>
      </c>
      <c r="C1110" s="82" t="str">
        <f t="shared" si="17"/>
        <v>Cardinality-constrained</v>
      </c>
      <c r="D1110" s="20">
        <v>50</v>
      </c>
      <c r="E1110" s="20">
        <v>0.05</v>
      </c>
      <c r="F1110" s="89" t="s">
        <v>1</v>
      </c>
      <c r="G1110" s="89">
        <v>33480.6</v>
      </c>
      <c r="H1110" s="110">
        <v>-1.8112105070679816E-2</v>
      </c>
      <c r="I1110" s="118">
        <v>1339.02</v>
      </c>
      <c r="J1110">
        <v>0</v>
      </c>
      <c r="K1110" s="100">
        <v>0</v>
      </c>
      <c r="L1110" s="111">
        <v>6.3015953261313928E-3</v>
      </c>
      <c r="M1110" s="115">
        <v>33270.94</v>
      </c>
      <c r="N1110" s="102">
        <v>34098.19</v>
      </c>
      <c r="O1110" s="23"/>
    </row>
    <row r="1111" spans="1:15" x14ac:dyDescent="0.3">
      <c r="A1111" s="20" t="s">
        <v>24</v>
      </c>
      <c r="B1111" s="20">
        <v>1</v>
      </c>
      <c r="C1111" s="82" t="str">
        <f t="shared" si="17"/>
        <v>Cardinality-constrained</v>
      </c>
      <c r="D1111" s="20">
        <v>50</v>
      </c>
      <c r="E1111" s="20">
        <v>0.1</v>
      </c>
      <c r="F1111" s="89" t="s">
        <v>1</v>
      </c>
      <c r="G1111" s="89">
        <v>33639</v>
      </c>
      <c r="H1111" s="110">
        <v>-5.3950937082273822E-3</v>
      </c>
      <c r="I1111" s="118">
        <v>1322.3</v>
      </c>
      <c r="J1111">
        <v>0</v>
      </c>
      <c r="K1111" s="100">
        <v>2E-3</v>
      </c>
      <c r="L1111" s="111">
        <v>1.1062506800228578E-2</v>
      </c>
      <c r="M1111" s="115">
        <v>33270.94</v>
      </c>
      <c r="N1111" s="102">
        <v>33821.47</v>
      </c>
      <c r="O1111" s="23"/>
    </row>
    <row r="1112" spans="1:15" x14ac:dyDescent="0.3">
      <c r="A1112" s="20" t="s">
        <v>24</v>
      </c>
      <c r="B1112" s="66">
        <v>1</v>
      </c>
      <c r="C1112" s="82" t="str">
        <f t="shared" si="17"/>
        <v>Cardinality-constrained</v>
      </c>
      <c r="D1112" s="20">
        <v>50</v>
      </c>
      <c r="E1112" s="20">
        <v>0.15</v>
      </c>
      <c r="F1112" s="89" t="s">
        <v>1</v>
      </c>
      <c r="G1112" s="89">
        <v>33873.699999999997</v>
      </c>
      <c r="H1112" s="110">
        <v>-1.1998517138801309E-2</v>
      </c>
      <c r="I1112" s="118">
        <v>1452.99</v>
      </c>
      <c r="J1112">
        <v>0</v>
      </c>
      <c r="K1112" s="100">
        <v>0</v>
      </c>
      <c r="L1112" s="111">
        <v>1.8116710859386487E-2</v>
      </c>
      <c r="M1112" s="115">
        <v>33270.94</v>
      </c>
      <c r="N1112" s="102">
        <v>34285.07</v>
      </c>
      <c r="O1112" s="23"/>
    </row>
    <row r="1113" spans="1:15" x14ac:dyDescent="0.3">
      <c r="A1113" s="20" t="s">
        <v>24</v>
      </c>
      <c r="B1113" s="20">
        <v>1</v>
      </c>
      <c r="C1113" s="82" t="str">
        <f t="shared" si="17"/>
        <v>Cardinality-constrained</v>
      </c>
      <c r="D1113" s="20">
        <v>50</v>
      </c>
      <c r="E1113" s="20">
        <v>0.2</v>
      </c>
      <c r="F1113" s="89" t="s">
        <v>1</v>
      </c>
      <c r="G1113" s="89">
        <v>35501.5</v>
      </c>
      <c r="H1113" s="110">
        <v>-8.4341010014306855E-2</v>
      </c>
      <c r="I1113" s="118">
        <v>1800.66</v>
      </c>
      <c r="J1113">
        <v>0</v>
      </c>
      <c r="K1113" s="100">
        <v>0</v>
      </c>
      <c r="L1113" s="111">
        <v>6.7042289757968998E-2</v>
      </c>
      <c r="M1113" s="115">
        <v>33270.94</v>
      </c>
      <c r="N1113" s="102">
        <v>38771.53</v>
      </c>
      <c r="O1113" s="23"/>
    </row>
    <row r="1114" spans="1:15" x14ac:dyDescent="0.3">
      <c r="A1114" s="20" t="s">
        <v>24</v>
      </c>
      <c r="B1114" s="66">
        <v>2</v>
      </c>
      <c r="C1114" s="82" t="str">
        <f t="shared" si="17"/>
        <v>Knapsack</v>
      </c>
      <c r="D1114" s="20">
        <v>5</v>
      </c>
      <c r="E1114" s="20">
        <v>0.05</v>
      </c>
      <c r="F1114" s="89" t="s">
        <v>0</v>
      </c>
      <c r="G1114" s="89">
        <v>33344.699999999997</v>
      </c>
      <c r="H1114" s="110">
        <v>1.2563485538478229E-3</v>
      </c>
      <c r="I1114" s="118">
        <v>155.316</v>
      </c>
      <c r="J1114">
        <v>0</v>
      </c>
      <c r="K1114" s="100">
        <v>0.83599999999999997</v>
      </c>
      <c r="L1114" s="111">
        <v>2.2169496864228311E-3</v>
      </c>
      <c r="M1114" s="115">
        <v>33270.94</v>
      </c>
      <c r="N1114" s="102">
        <v>33302.86</v>
      </c>
      <c r="O1114" s="23"/>
    </row>
    <row r="1115" spans="1:15" x14ac:dyDescent="0.3">
      <c r="A1115" s="20" t="s">
        <v>24</v>
      </c>
      <c r="B1115" s="20">
        <v>2</v>
      </c>
      <c r="C1115" s="82" t="str">
        <f t="shared" si="17"/>
        <v>Knapsack</v>
      </c>
      <c r="D1115" s="20">
        <v>5</v>
      </c>
      <c r="E1115" s="20">
        <v>0.1</v>
      </c>
      <c r="F1115" s="89" t="s">
        <v>0</v>
      </c>
      <c r="G1115" s="89">
        <v>33366</v>
      </c>
      <c r="H1115" s="110">
        <v>5.9941293487554021E-7</v>
      </c>
      <c r="I1115" s="118">
        <v>339.86700000000002</v>
      </c>
      <c r="J1115">
        <v>0</v>
      </c>
      <c r="K1115" s="100">
        <v>0.98</v>
      </c>
      <c r="L1115" s="111">
        <v>2.8571480096444279E-3</v>
      </c>
      <c r="M1115" s="115">
        <v>33270.94</v>
      </c>
      <c r="N1115" s="102">
        <v>33365.980000000003</v>
      </c>
      <c r="O1115" s="23"/>
    </row>
    <row r="1116" spans="1:15" x14ac:dyDescent="0.3">
      <c r="A1116" s="20" t="s">
        <v>24</v>
      </c>
      <c r="B1116" s="66">
        <v>2</v>
      </c>
      <c r="C1116" s="82" t="str">
        <f t="shared" si="17"/>
        <v>Knapsack</v>
      </c>
      <c r="D1116" s="20">
        <v>5</v>
      </c>
      <c r="E1116" s="20">
        <v>0.15</v>
      </c>
      <c r="F1116" s="89" t="s">
        <v>0</v>
      </c>
      <c r="G1116" s="89">
        <v>33366</v>
      </c>
      <c r="H1116" s="110">
        <v>5.9941293487554021E-7</v>
      </c>
      <c r="I1116" s="118">
        <v>187.215</v>
      </c>
      <c r="J1116">
        <v>0</v>
      </c>
      <c r="K1116" s="100">
        <v>1</v>
      </c>
      <c r="L1116" s="111">
        <v>2.8571480096444279E-3</v>
      </c>
      <c r="M1116" s="115">
        <v>33270.94</v>
      </c>
      <c r="N1116" s="102">
        <v>33365.980000000003</v>
      </c>
      <c r="O1116" s="23"/>
    </row>
    <row r="1117" spans="1:15" x14ac:dyDescent="0.3">
      <c r="A1117" s="20" t="s">
        <v>24</v>
      </c>
      <c r="B1117" s="20">
        <v>2</v>
      </c>
      <c r="C1117" s="82" t="str">
        <f t="shared" si="17"/>
        <v>Knapsack</v>
      </c>
      <c r="D1117" s="20">
        <v>5</v>
      </c>
      <c r="E1117" s="20">
        <v>0.2</v>
      </c>
      <c r="F1117" s="89" t="s">
        <v>0</v>
      </c>
      <c r="G1117" s="89">
        <v>33480.300000000003</v>
      </c>
      <c r="H1117" s="110">
        <v>1.3976969853953139E-3</v>
      </c>
      <c r="I1117" s="118">
        <v>899.89400000000001</v>
      </c>
      <c r="J1117">
        <v>0</v>
      </c>
      <c r="K1117" s="100">
        <v>0.99299999999999999</v>
      </c>
      <c r="L1117" s="111">
        <v>6.2925784483396363E-3</v>
      </c>
      <c r="M1117" s="115">
        <v>33270.94</v>
      </c>
      <c r="N1117" s="102">
        <v>33433.57</v>
      </c>
      <c r="O1117" s="23"/>
    </row>
    <row r="1118" spans="1:15" x14ac:dyDescent="0.3">
      <c r="A1118" s="20" t="s">
        <v>24</v>
      </c>
      <c r="B1118" s="66">
        <v>2</v>
      </c>
      <c r="C1118" s="82" t="str">
        <f t="shared" si="17"/>
        <v>Knapsack</v>
      </c>
      <c r="D1118" s="20">
        <v>10</v>
      </c>
      <c r="E1118" s="20">
        <v>0.05</v>
      </c>
      <c r="F1118" s="89" t="s">
        <v>0</v>
      </c>
      <c r="G1118" s="89">
        <v>33361.5</v>
      </c>
      <c r="H1118" s="110">
        <v>-2.9974662423964823E-7</v>
      </c>
      <c r="I1118" s="118">
        <v>1053.26</v>
      </c>
      <c r="J1118">
        <v>0</v>
      </c>
      <c r="K1118" s="100">
        <v>0.374</v>
      </c>
      <c r="L1118" s="111">
        <v>2.7218948427665257E-3</v>
      </c>
      <c r="M1118" s="115">
        <v>33270.94</v>
      </c>
      <c r="N1118" s="102">
        <v>33361.51</v>
      </c>
      <c r="O1118" s="23"/>
    </row>
    <row r="1119" spans="1:15" x14ac:dyDescent="0.3">
      <c r="A1119" s="20" t="s">
        <v>24</v>
      </c>
      <c r="B1119" s="20">
        <v>2</v>
      </c>
      <c r="C1119" s="82" t="str">
        <f t="shared" si="17"/>
        <v>Knapsack</v>
      </c>
      <c r="D1119" s="20">
        <v>10</v>
      </c>
      <c r="E1119" s="20">
        <v>0.1</v>
      </c>
      <c r="F1119" s="89" t="s">
        <v>0</v>
      </c>
      <c r="G1119" s="89">
        <v>33475.199999999997</v>
      </c>
      <c r="H1119" s="110">
        <v>1.2451556923175533E-3</v>
      </c>
      <c r="I1119" s="118">
        <v>1683.89</v>
      </c>
      <c r="J1119">
        <v>0</v>
      </c>
      <c r="K1119" s="100">
        <v>0.72699999999999998</v>
      </c>
      <c r="L1119" s="111">
        <v>6.139291525877999E-3</v>
      </c>
      <c r="M1119" s="115">
        <v>33270.94</v>
      </c>
      <c r="N1119" s="102">
        <v>33433.57</v>
      </c>
      <c r="O1119" s="23"/>
    </row>
    <row r="1120" spans="1:15" x14ac:dyDescent="0.3">
      <c r="A1120" s="20" t="s">
        <v>24</v>
      </c>
      <c r="B1120" s="66">
        <v>2</v>
      </c>
      <c r="C1120" s="82" t="str">
        <f t="shared" si="17"/>
        <v>Knapsack</v>
      </c>
      <c r="D1120" s="20">
        <v>10</v>
      </c>
      <c r="E1120" s="20">
        <v>0.15</v>
      </c>
      <c r="F1120" s="89" t="s">
        <v>0</v>
      </c>
      <c r="G1120" s="89">
        <v>33641.699999999997</v>
      </c>
      <c r="H1120" s="110">
        <v>3.289154855104321E-3</v>
      </c>
      <c r="I1120" s="118">
        <v>924.63300000000004</v>
      </c>
      <c r="J1120">
        <v>0</v>
      </c>
      <c r="K1120" s="100">
        <v>0.75</v>
      </c>
      <c r="L1120" s="111">
        <v>1.1143658700355275E-2</v>
      </c>
      <c r="M1120" s="115">
        <v>33270.94</v>
      </c>
      <c r="N1120" s="102">
        <v>33531.410000000003</v>
      </c>
      <c r="O1120" s="23"/>
    </row>
    <row r="1121" spans="1:15" x14ac:dyDescent="0.3">
      <c r="A1121" s="20" t="s">
        <v>24</v>
      </c>
      <c r="B1121" s="20">
        <v>2</v>
      </c>
      <c r="C1121" s="82" t="str">
        <f t="shared" si="17"/>
        <v>Knapsack</v>
      </c>
      <c r="D1121" s="20">
        <v>10</v>
      </c>
      <c r="E1121" s="20">
        <v>0.2</v>
      </c>
      <c r="F1121" s="89" t="s">
        <v>0</v>
      </c>
      <c r="G1121" s="89">
        <v>33813.199999999997</v>
      </c>
      <c r="H1121" s="110">
        <v>4.209797914850712E-3</v>
      </c>
      <c r="I1121" s="118">
        <v>970.93299999999999</v>
      </c>
      <c r="J1121">
        <v>0</v>
      </c>
      <c r="K1121" s="100">
        <v>0.96799999999999997</v>
      </c>
      <c r="L1121" s="111">
        <v>1.6298307171363158E-2</v>
      </c>
      <c r="M1121" s="115">
        <v>33270.94</v>
      </c>
      <c r="N1121" s="102">
        <v>33671.449999999997</v>
      </c>
      <c r="O1121" s="23"/>
    </row>
    <row r="1122" spans="1:15" x14ac:dyDescent="0.3">
      <c r="A1122" s="20" t="s">
        <v>24</v>
      </c>
      <c r="B1122" s="66">
        <v>2</v>
      </c>
      <c r="C1122" s="82" t="str">
        <f t="shared" si="17"/>
        <v>Knapsack</v>
      </c>
      <c r="D1122" s="20">
        <v>25</v>
      </c>
      <c r="E1122" s="20">
        <v>0.05</v>
      </c>
      <c r="F1122" s="89" t="s">
        <v>0</v>
      </c>
      <c r="G1122" s="89">
        <v>33745.800000000003</v>
      </c>
      <c r="H1122" s="110">
        <v>8.2188277452137637E-3</v>
      </c>
      <c r="I1122" s="118">
        <v>671.08500000000004</v>
      </c>
      <c r="J1122">
        <v>0</v>
      </c>
      <c r="K1122" s="100">
        <v>0</v>
      </c>
      <c r="L1122" s="111">
        <v>1.4272515294127652E-2</v>
      </c>
      <c r="M1122" s="115">
        <v>33270.94</v>
      </c>
      <c r="N1122" s="102">
        <v>33470.71</v>
      </c>
      <c r="O1122" s="23"/>
    </row>
    <row r="1123" spans="1:15" x14ac:dyDescent="0.3">
      <c r="A1123" s="20" t="s">
        <v>24</v>
      </c>
      <c r="B1123" s="20">
        <v>2</v>
      </c>
      <c r="C1123" s="82" t="str">
        <f t="shared" si="17"/>
        <v>Knapsack</v>
      </c>
      <c r="D1123" s="20">
        <v>25</v>
      </c>
      <c r="E1123" s="20">
        <v>0.1</v>
      </c>
      <c r="F1123" s="89" t="s">
        <v>0</v>
      </c>
      <c r="G1123" s="89">
        <v>33657.9</v>
      </c>
      <c r="H1123" s="110">
        <v>5.6244273756214528E-4</v>
      </c>
      <c r="I1123" s="118">
        <v>718.19100000000003</v>
      </c>
      <c r="J1123">
        <v>0</v>
      </c>
      <c r="K1123" s="100">
        <v>0</v>
      </c>
      <c r="L1123" s="111">
        <v>1.1630570101115234E-2</v>
      </c>
      <c r="M1123" s="115">
        <v>33270.94</v>
      </c>
      <c r="N1123" s="102">
        <v>33638.980000000003</v>
      </c>
      <c r="O1123" s="23"/>
    </row>
    <row r="1124" spans="1:15" x14ac:dyDescent="0.3">
      <c r="A1124" s="20" t="s">
        <v>24</v>
      </c>
      <c r="B1124" s="66">
        <v>2</v>
      </c>
      <c r="C1124" s="82" t="str">
        <f t="shared" si="17"/>
        <v>Knapsack</v>
      </c>
      <c r="D1124" s="20">
        <v>25</v>
      </c>
      <c r="E1124" s="20">
        <v>0.15</v>
      </c>
      <c r="F1124" s="89" t="s">
        <v>0</v>
      </c>
      <c r="G1124" s="89">
        <v>34043.599999999999</v>
      </c>
      <c r="H1124" s="110">
        <v>5.911617375610633E-3</v>
      </c>
      <c r="I1124" s="118">
        <v>1471.66</v>
      </c>
      <c r="J1124">
        <v>0</v>
      </c>
      <c r="K1124" s="100">
        <v>0</v>
      </c>
      <c r="L1124" s="111">
        <v>2.3223269315504558E-2</v>
      </c>
      <c r="M1124" s="115">
        <v>33270.94</v>
      </c>
      <c r="N1124" s="102">
        <v>33843.53</v>
      </c>
      <c r="O1124" s="23"/>
    </row>
    <row r="1125" spans="1:15" x14ac:dyDescent="0.3">
      <c r="A1125" s="20" t="s">
        <v>24</v>
      </c>
      <c r="B1125" s="20">
        <v>2</v>
      </c>
      <c r="C1125" s="82" t="str">
        <f t="shared" si="17"/>
        <v>Knapsack</v>
      </c>
      <c r="D1125" s="20">
        <v>25</v>
      </c>
      <c r="E1125" s="20">
        <v>0.2</v>
      </c>
      <c r="F1125" s="89" t="s">
        <v>1</v>
      </c>
      <c r="G1125" s="89">
        <v>36170.199999999997</v>
      </c>
      <c r="H1125" s="110">
        <v>5.8123945209550831E-2</v>
      </c>
      <c r="I1125" s="118">
        <v>1803.39</v>
      </c>
      <c r="J1125">
        <v>0</v>
      </c>
      <c r="K1125" s="100">
        <v>0</v>
      </c>
      <c r="L1125" s="111">
        <v>8.7140910356004131E-2</v>
      </c>
      <c r="M1125" s="115">
        <v>33270.94</v>
      </c>
      <c r="N1125" s="102">
        <v>34183.33</v>
      </c>
      <c r="O1125" s="23"/>
    </row>
    <row r="1126" spans="1:15" x14ac:dyDescent="0.3">
      <c r="A1126" s="20" t="s">
        <v>24</v>
      </c>
      <c r="B1126" s="66">
        <v>2</v>
      </c>
      <c r="C1126" s="82" t="str">
        <f t="shared" si="17"/>
        <v>Knapsack</v>
      </c>
      <c r="D1126" s="20">
        <v>50</v>
      </c>
      <c r="E1126" s="20">
        <v>0.05</v>
      </c>
      <c r="F1126" s="89" t="s">
        <v>0</v>
      </c>
      <c r="G1126" s="89">
        <v>33480.6</v>
      </c>
      <c r="H1126" s="110">
        <v>0</v>
      </c>
      <c r="I1126" s="118">
        <v>1406.41</v>
      </c>
      <c r="J1126">
        <v>0</v>
      </c>
      <c r="K1126" s="100">
        <v>0</v>
      </c>
      <c r="L1126" s="111">
        <v>6.3015953261313928E-3</v>
      </c>
      <c r="M1126" s="115">
        <v>33270.94</v>
      </c>
      <c r="N1126" s="102">
        <v>33480.6</v>
      </c>
      <c r="O1126" s="23"/>
    </row>
    <row r="1127" spans="1:15" x14ac:dyDescent="0.3">
      <c r="A1127" s="20" t="s">
        <v>24</v>
      </c>
      <c r="B1127" s="20">
        <v>2</v>
      </c>
      <c r="C1127" s="82" t="str">
        <f t="shared" si="17"/>
        <v>Knapsack</v>
      </c>
      <c r="D1127" s="20">
        <v>50</v>
      </c>
      <c r="E1127" s="20">
        <v>0.1</v>
      </c>
      <c r="F1127" s="89" t="s">
        <v>1</v>
      </c>
      <c r="G1127" s="89">
        <v>33674.1</v>
      </c>
      <c r="H1127" s="110">
        <v>1.7818165619806221E-5</v>
      </c>
      <c r="I1127" s="118">
        <v>723.654</v>
      </c>
      <c r="J1127">
        <v>0</v>
      </c>
      <c r="K1127" s="100">
        <v>0</v>
      </c>
      <c r="L1127" s="111">
        <v>1.2117481501875194E-2</v>
      </c>
      <c r="M1127" s="115">
        <v>33270.94</v>
      </c>
      <c r="N1127" s="102">
        <v>33673.5</v>
      </c>
      <c r="O1127" s="23"/>
    </row>
    <row r="1128" spans="1:15" x14ac:dyDescent="0.3">
      <c r="A1128" s="20" t="s">
        <v>24</v>
      </c>
      <c r="B1128" s="66">
        <v>2</v>
      </c>
      <c r="C1128" s="82" t="str">
        <f t="shared" si="17"/>
        <v>Knapsack</v>
      </c>
      <c r="D1128" s="20">
        <v>50</v>
      </c>
      <c r="E1128" s="20">
        <v>0.15</v>
      </c>
      <c r="F1128" s="89" t="s">
        <v>1</v>
      </c>
      <c r="G1128" s="89">
        <v>33910.199999999997</v>
      </c>
      <c r="H1128" s="110">
        <v>-0.16754387859910577</v>
      </c>
      <c r="I1128" s="118">
        <v>1465.75</v>
      </c>
      <c r="J1128">
        <v>0</v>
      </c>
      <c r="K1128" s="100">
        <v>0</v>
      </c>
      <c r="L1128" s="111">
        <v>1.9213764324061522E-2</v>
      </c>
      <c r="M1128" s="115">
        <v>33270.94</v>
      </c>
      <c r="N1128" s="102">
        <v>40735.120000000003</v>
      </c>
      <c r="O1128" s="23"/>
    </row>
    <row r="1129" spans="1:15" x14ac:dyDescent="0.3">
      <c r="A1129" s="20" t="s">
        <v>24</v>
      </c>
      <c r="B1129" s="20">
        <v>2</v>
      </c>
      <c r="C1129" s="82" t="str">
        <f t="shared" si="17"/>
        <v>Knapsack</v>
      </c>
      <c r="D1129" s="20">
        <v>50</v>
      </c>
      <c r="E1129" s="20">
        <v>0.2</v>
      </c>
      <c r="F1129" s="89" t="s">
        <v>0</v>
      </c>
      <c r="G1129" s="89">
        <v>35450.199999999997</v>
      </c>
      <c r="H1129" s="110">
        <v>3.8904634367709176E-2</v>
      </c>
      <c r="I1129" s="118">
        <v>1800.1</v>
      </c>
      <c r="J1129">
        <v>0</v>
      </c>
      <c r="K1129" s="100">
        <v>0</v>
      </c>
      <c r="L1129" s="111">
        <v>6.5500403655562423E-2</v>
      </c>
      <c r="M1129" s="115">
        <v>33270.94</v>
      </c>
      <c r="N1129" s="102">
        <v>34122.67</v>
      </c>
      <c r="O1129" s="23"/>
    </row>
    <row r="1130" spans="1:15" hidden="1" x14ac:dyDescent="0.3">
      <c r="A1130" s="66" t="s">
        <v>24</v>
      </c>
      <c r="B1130" s="66">
        <v>3</v>
      </c>
      <c r="C1130" s="82" t="str">
        <f t="shared" si="17"/>
        <v>Factor Model</v>
      </c>
      <c r="D1130" s="20">
        <v>0</v>
      </c>
      <c r="E1130" s="20">
        <v>0.05</v>
      </c>
      <c r="F1130" s="89" t="s">
        <v>0</v>
      </c>
      <c r="G1130" s="89">
        <v>33639</v>
      </c>
      <c r="H1130" s="95">
        <v>5.9454834827924562E-7</v>
      </c>
      <c r="I1130" s="118">
        <v>463.00700000000001</v>
      </c>
      <c r="J1130">
        <v>0</v>
      </c>
      <c r="K1130" s="100">
        <v>0</v>
      </c>
      <c r="L1130" s="96">
        <v>1.1062506800228578E-2</v>
      </c>
      <c r="M1130" s="115">
        <v>33270.94</v>
      </c>
      <c r="N1130" s="102">
        <v>33638.980000000003</v>
      </c>
      <c r="O1130" s="23"/>
    </row>
    <row r="1131" spans="1:15" hidden="1" x14ac:dyDescent="0.3">
      <c r="A1131" s="20" t="s">
        <v>24</v>
      </c>
      <c r="B1131" s="20">
        <v>3</v>
      </c>
      <c r="C1131" s="82" t="str">
        <f t="shared" si="17"/>
        <v>Factor Model</v>
      </c>
      <c r="D1131" s="20">
        <v>0</v>
      </c>
      <c r="E1131" s="20">
        <v>0.1</v>
      </c>
      <c r="F1131" s="89" t="s">
        <v>1</v>
      </c>
      <c r="G1131" s="89">
        <v>34453.800000000003</v>
      </c>
      <c r="H1131" s="95">
        <v>9.7041058041473505E-3</v>
      </c>
      <c r="I1131" s="118">
        <v>975.99900000000002</v>
      </c>
      <c r="J1131">
        <v>0</v>
      </c>
      <c r="K1131" s="100">
        <v>0</v>
      </c>
      <c r="L1131" s="96">
        <v>3.5552346882895325E-2</v>
      </c>
      <c r="M1131" s="115">
        <v>33270.94</v>
      </c>
      <c r="N1131" s="102">
        <v>34122.67</v>
      </c>
      <c r="O1131" s="23"/>
    </row>
    <row r="1132" spans="1:15" hidden="1" x14ac:dyDescent="0.3">
      <c r="A1132" s="66" t="s">
        <v>24</v>
      </c>
      <c r="B1132" s="66">
        <v>3</v>
      </c>
      <c r="C1132" s="82" t="str">
        <f t="shared" si="17"/>
        <v>Factor Model</v>
      </c>
      <c r="D1132" s="20">
        <v>0</v>
      </c>
      <c r="E1132" s="20">
        <v>0.15</v>
      </c>
      <c r="F1132" s="89" t="s">
        <v>4</v>
      </c>
      <c r="G1132" s="89" t="s">
        <v>511</v>
      </c>
      <c r="H1132" s="95" t="s">
        <v>3</v>
      </c>
      <c r="I1132" s="118" t="s">
        <v>511</v>
      </c>
      <c r="J1132">
        <v>0</v>
      </c>
      <c r="K1132" s="100"/>
      <c r="L1132" s="96" t="s">
        <v>3</v>
      </c>
      <c r="M1132" s="115">
        <v>33270.94</v>
      </c>
      <c r="N1132" s="102" t="s">
        <v>3</v>
      </c>
      <c r="O1132" s="23"/>
    </row>
    <row r="1133" spans="1:15" hidden="1" x14ac:dyDescent="0.3">
      <c r="A1133" s="20" t="s">
        <v>24</v>
      </c>
      <c r="B1133" s="20">
        <v>3</v>
      </c>
      <c r="C1133" s="82" t="str">
        <f t="shared" si="17"/>
        <v>Factor Model</v>
      </c>
      <c r="D1133" s="20">
        <v>0</v>
      </c>
      <c r="E1133" s="20">
        <v>0.2</v>
      </c>
      <c r="F1133" s="89" t="s">
        <v>4</v>
      </c>
      <c r="G1133" s="89" t="s">
        <v>511</v>
      </c>
      <c r="H1133" s="95" t="s">
        <v>3</v>
      </c>
      <c r="I1133" s="118" t="s">
        <v>511</v>
      </c>
      <c r="J1133">
        <v>0</v>
      </c>
      <c r="K1133" s="89"/>
      <c r="L1133" s="96" t="s">
        <v>3</v>
      </c>
      <c r="M1133" s="115">
        <v>33270.94</v>
      </c>
      <c r="N1133" s="102" t="s">
        <v>3</v>
      </c>
      <c r="O1133" s="23"/>
    </row>
    <row r="1134" spans="1:15" hidden="1" x14ac:dyDescent="0.3">
      <c r="A1134" s="66" t="s">
        <v>24</v>
      </c>
      <c r="B1134" s="66">
        <v>3</v>
      </c>
      <c r="C1134" s="82" t="str">
        <f t="shared" si="17"/>
        <v>Factor Model</v>
      </c>
      <c r="D1134" s="20">
        <v>10</v>
      </c>
      <c r="E1134" s="20">
        <v>0.05</v>
      </c>
      <c r="F1134" s="89" t="s">
        <v>0</v>
      </c>
      <c r="G1134" s="89">
        <v>33639</v>
      </c>
      <c r="H1134" s="95">
        <v>5.9454834827924562E-7</v>
      </c>
      <c r="I1134" s="118">
        <v>151.607</v>
      </c>
      <c r="J1134">
        <v>0</v>
      </c>
      <c r="K1134" s="89">
        <v>0</v>
      </c>
      <c r="L1134" s="96">
        <v>1.1062506800228578E-2</v>
      </c>
      <c r="M1134" s="115">
        <v>33270.94</v>
      </c>
      <c r="N1134" s="102">
        <v>33638.980000000003</v>
      </c>
      <c r="O1134" s="23"/>
    </row>
    <row r="1135" spans="1:15" hidden="1" x14ac:dyDescent="0.3">
      <c r="A1135" s="20" t="s">
        <v>24</v>
      </c>
      <c r="B1135" s="20">
        <v>3</v>
      </c>
      <c r="C1135" s="82" t="str">
        <f t="shared" si="17"/>
        <v>Factor Model</v>
      </c>
      <c r="D1135" s="20">
        <v>10</v>
      </c>
      <c r="E1135" s="20">
        <v>0.1</v>
      </c>
      <c r="F1135" s="89" t="s">
        <v>0</v>
      </c>
      <c r="G1135" s="89">
        <v>34156.699999999997</v>
      </c>
      <c r="H1135" s="95">
        <v>9.9728421017460946E-4</v>
      </c>
      <c r="I1135" s="118">
        <v>731.13800000000003</v>
      </c>
      <c r="J1135">
        <v>0</v>
      </c>
      <c r="K1135" s="100">
        <v>0</v>
      </c>
      <c r="L1135" s="96">
        <v>2.6622632243032296E-2</v>
      </c>
      <c r="M1135" s="115">
        <v>33270.94</v>
      </c>
      <c r="N1135" s="102">
        <v>34122.67</v>
      </c>
      <c r="O1135" s="23"/>
    </row>
    <row r="1136" spans="1:15" hidden="1" x14ac:dyDescent="0.3">
      <c r="A1136" s="66" t="s">
        <v>24</v>
      </c>
      <c r="B1136" s="66">
        <v>3</v>
      </c>
      <c r="C1136" s="82" t="str">
        <f t="shared" si="17"/>
        <v>Factor Model</v>
      </c>
      <c r="D1136" s="20">
        <v>10</v>
      </c>
      <c r="E1136" s="20">
        <v>0.15</v>
      </c>
      <c r="F1136" s="89" t="s">
        <v>4</v>
      </c>
      <c r="G1136" s="89" t="s">
        <v>511</v>
      </c>
      <c r="H1136" s="95" t="s">
        <v>3</v>
      </c>
      <c r="I1136" s="118" t="s">
        <v>511</v>
      </c>
      <c r="J1136">
        <v>0</v>
      </c>
      <c r="K1136" s="100"/>
      <c r="L1136" s="96" t="s">
        <v>3</v>
      </c>
      <c r="M1136" s="115">
        <v>33270.94</v>
      </c>
      <c r="N1136" s="102" t="s">
        <v>3</v>
      </c>
      <c r="O1136" s="23"/>
    </row>
    <row r="1137" spans="1:15" hidden="1" x14ac:dyDescent="0.3">
      <c r="A1137" s="20" t="s">
        <v>24</v>
      </c>
      <c r="B1137" s="20">
        <v>3</v>
      </c>
      <c r="C1137" s="82" t="str">
        <f t="shared" si="17"/>
        <v>Factor Model</v>
      </c>
      <c r="D1137" s="20">
        <v>10</v>
      </c>
      <c r="E1137" s="20">
        <v>0.2</v>
      </c>
      <c r="F1137" s="89" t="s">
        <v>4</v>
      </c>
      <c r="G1137" s="89" t="s">
        <v>511</v>
      </c>
      <c r="H1137" s="95" t="s">
        <v>3</v>
      </c>
      <c r="I1137" s="118" t="s">
        <v>511</v>
      </c>
      <c r="J1137">
        <v>0</v>
      </c>
      <c r="K1137" s="89"/>
      <c r="L1137" s="96" t="s">
        <v>3</v>
      </c>
      <c r="M1137" s="115">
        <v>33270.94</v>
      </c>
      <c r="N1137" s="102" t="s">
        <v>3</v>
      </c>
      <c r="O1137" s="23"/>
    </row>
    <row r="1138" spans="1:15" hidden="1" x14ac:dyDescent="0.3">
      <c r="A1138" s="66" t="s">
        <v>24</v>
      </c>
      <c r="B1138" s="66">
        <v>3</v>
      </c>
      <c r="C1138" s="82" t="str">
        <f t="shared" si="17"/>
        <v>Factor Model</v>
      </c>
      <c r="D1138" s="20">
        <v>25</v>
      </c>
      <c r="E1138" s="20">
        <v>0.05</v>
      </c>
      <c r="F1138" s="89" t="s">
        <v>0</v>
      </c>
      <c r="G1138" s="89">
        <v>33664.800000000003</v>
      </c>
      <c r="H1138" s="95">
        <v>7.6756191775136182E-4</v>
      </c>
      <c r="I1138" s="118">
        <v>400.75700000000001</v>
      </c>
      <c r="J1138">
        <v>0</v>
      </c>
      <c r="K1138" s="89">
        <v>0</v>
      </c>
      <c r="L1138" s="96">
        <v>1.1837958290327855E-2</v>
      </c>
      <c r="M1138" s="115">
        <v>33270.94</v>
      </c>
      <c r="N1138" s="102">
        <v>33638.980000000003</v>
      </c>
      <c r="O1138" s="23"/>
    </row>
    <row r="1139" spans="1:15" hidden="1" x14ac:dyDescent="0.3">
      <c r="A1139" s="20" t="s">
        <v>24</v>
      </c>
      <c r="B1139" s="20">
        <v>3</v>
      </c>
      <c r="C1139" s="82" t="str">
        <f t="shared" si="17"/>
        <v>Factor Model</v>
      </c>
      <c r="D1139" s="20">
        <v>25</v>
      </c>
      <c r="E1139" s="20">
        <v>0.1</v>
      </c>
      <c r="F1139" s="89" t="s">
        <v>0</v>
      </c>
      <c r="G1139" s="89">
        <v>34122.699999999997</v>
      </c>
      <c r="H1139" s="95">
        <v>8.7918090814217784E-7</v>
      </c>
      <c r="I1139" s="118">
        <v>1170.57</v>
      </c>
      <c r="J1139">
        <v>0</v>
      </c>
      <c r="K1139" s="100">
        <v>0</v>
      </c>
      <c r="L1139" s="96">
        <v>2.5600719426622565E-2</v>
      </c>
      <c r="M1139" s="115">
        <v>33270.94</v>
      </c>
      <c r="N1139" s="102">
        <v>34122.67</v>
      </c>
      <c r="O1139" s="23"/>
    </row>
    <row r="1140" spans="1:15" hidden="1" x14ac:dyDescent="0.3">
      <c r="A1140" s="66" t="s">
        <v>24</v>
      </c>
      <c r="B1140" s="66">
        <v>3</v>
      </c>
      <c r="C1140" s="82" t="str">
        <f t="shared" si="17"/>
        <v>Factor Model</v>
      </c>
      <c r="D1140" s="20">
        <v>25</v>
      </c>
      <c r="E1140" s="20">
        <v>0.15</v>
      </c>
      <c r="F1140" s="89" t="s">
        <v>4</v>
      </c>
      <c r="G1140" s="89" t="s">
        <v>511</v>
      </c>
      <c r="H1140" s="95" t="s">
        <v>3</v>
      </c>
      <c r="I1140" s="118" t="s">
        <v>511</v>
      </c>
      <c r="J1140">
        <v>0</v>
      </c>
      <c r="K1140" s="100"/>
      <c r="L1140" s="96" t="s">
        <v>3</v>
      </c>
      <c r="M1140" s="115">
        <v>33270.94</v>
      </c>
      <c r="N1140" s="102" t="s">
        <v>3</v>
      </c>
      <c r="O1140" s="23"/>
    </row>
    <row r="1141" spans="1:15" hidden="1" x14ac:dyDescent="0.3">
      <c r="A1141" s="20" t="s">
        <v>24</v>
      </c>
      <c r="B1141" s="20">
        <v>3</v>
      </c>
      <c r="C1141" s="82" t="str">
        <f t="shared" si="17"/>
        <v>Factor Model</v>
      </c>
      <c r="D1141" s="20">
        <v>25</v>
      </c>
      <c r="E1141" s="20">
        <v>0.2</v>
      </c>
      <c r="F1141" s="89" t="s">
        <v>4</v>
      </c>
      <c r="G1141" s="89" t="s">
        <v>511</v>
      </c>
      <c r="H1141" s="95" t="s">
        <v>3</v>
      </c>
      <c r="I1141" s="118" t="s">
        <v>511</v>
      </c>
      <c r="J1141">
        <v>0</v>
      </c>
      <c r="K1141" s="89"/>
      <c r="L1141" s="96" t="s">
        <v>3</v>
      </c>
      <c r="M1141" s="115">
        <v>33270.94</v>
      </c>
      <c r="N1141" s="102" t="s">
        <v>3</v>
      </c>
      <c r="O1141" s="23"/>
    </row>
    <row r="1142" spans="1:15" hidden="1" x14ac:dyDescent="0.3">
      <c r="A1142" s="66" t="s">
        <v>24</v>
      </c>
      <c r="B1142" s="66">
        <v>3</v>
      </c>
      <c r="C1142" s="82" t="str">
        <f t="shared" si="17"/>
        <v>Factor Model</v>
      </c>
      <c r="D1142" s="20">
        <v>50</v>
      </c>
      <c r="E1142" s="20">
        <v>0.05</v>
      </c>
      <c r="F1142" s="89" t="s">
        <v>0</v>
      </c>
      <c r="G1142" s="89">
        <v>33639</v>
      </c>
      <c r="H1142" s="95">
        <v>5.9454834827924562E-7</v>
      </c>
      <c r="I1142" s="118">
        <v>839.05899999999997</v>
      </c>
      <c r="J1142">
        <v>0</v>
      </c>
      <c r="K1142" s="89">
        <v>0</v>
      </c>
      <c r="L1142" s="96">
        <v>1.1062506800228578E-2</v>
      </c>
      <c r="M1142" s="115">
        <v>33270.94</v>
      </c>
      <c r="N1142" s="102">
        <v>33638.980000000003</v>
      </c>
      <c r="O1142" s="23"/>
    </row>
    <row r="1143" spans="1:15" hidden="1" x14ac:dyDescent="0.3">
      <c r="A1143" s="20" t="s">
        <v>24</v>
      </c>
      <c r="B1143" s="20">
        <v>3</v>
      </c>
      <c r="C1143" s="82" t="str">
        <f t="shared" si="17"/>
        <v>Factor Model</v>
      </c>
      <c r="D1143" s="20">
        <v>50</v>
      </c>
      <c r="E1143" s="20">
        <v>0.1</v>
      </c>
      <c r="F1143" s="89" t="s">
        <v>0</v>
      </c>
      <c r="G1143" s="89">
        <v>34428.300000000003</v>
      </c>
      <c r="H1143" s="95">
        <v>8.9568020321974997E-3</v>
      </c>
      <c r="I1143" s="118">
        <v>1175.1400000000001</v>
      </c>
      <c r="J1143">
        <v>0</v>
      </c>
      <c r="K1143" s="100">
        <v>0</v>
      </c>
      <c r="L1143" s="96">
        <v>3.4785912270588026E-2</v>
      </c>
      <c r="M1143" s="115">
        <v>33270.94</v>
      </c>
      <c r="N1143" s="102">
        <v>34122.67</v>
      </c>
      <c r="O1143" s="23"/>
    </row>
    <row r="1144" spans="1:15" hidden="1" x14ac:dyDescent="0.3">
      <c r="A1144" s="66" t="s">
        <v>24</v>
      </c>
      <c r="B1144" s="66">
        <v>3</v>
      </c>
      <c r="C1144" s="82" t="str">
        <f t="shared" si="17"/>
        <v>Factor Model</v>
      </c>
      <c r="D1144" s="20">
        <v>50</v>
      </c>
      <c r="E1144" s="20">
        <v>0.15</v>
      </c>
      <c r="F1144" s="89" t="s">
        <v>4</v>
      </c>
      <c r="G1144" s="89" t="s">
        <v>511</v>
      </c>
      <c r="H1144" s="95" t="s">
        <v>3</v>
      </c>
      <c r="I1144" s="118" t="s">
        <v>511</v>
      </c>
      <c r="J1144">
        <v>0</v>
      </c>
      <c r="K1144" s="100"/>
      <c r="L1144" s="96" t="s">
        <v>3</v>
      </c>
      <c r="M1144" s="115">
        <v>33270.94</v>
      </c>
      <c r="N1144" s="102" t="s">
        <v>3</v>
      </c>
      <c r="O1144" s="23"/>
    </row>
    <row r="1145" spans="1:15" hidden="1" x14ac:dyDescent="0.3">
      <c r="A1145" s="20" t="s">
        <v>24</v>
      </c>
      <c r="B1145" s="20">
        <v>3</v>
      </c>
      <c r="C1145" s="82" t="str">
        <f t="shared" si="17"/>
        <v>Factor Model</v>
      </c>
      <c r="D1145" s="20">
        <v>50</v>
      </c>
      <c r="E1145" s="20">
        <v>0.2</v>
      </c>
      <c r="F1145" s="89" t="s">
        <v>4</v>
      </c>
      <c r="G1145" s="89" t="s">
        <v>511</v>
      </c>
      <c r="H1145" s="95" t="s">
        <v>3</v>
      </c>
      <c r="I1145" s="118" t="s">
        <v>511</v>
      </c>
      <c r="J1145">
        <v>0</v>
      </c>
      <c r="K1145" s="89"/>
      <c r="L1145" s="96" t="s">
        <v>3</v>
      </c>
      <c r="M1145" s="115">
        <v>33270.94</v>
      </c>
      <c r="N1145" s="102" t="s">
        <v>3</v>
      </c>
      <c r="O1145" s="23"/>
    </row>
    <row r="1146" spans="1:15" x14ac:dyDescent="0.3">
      <c r="A1146" s="20" t="s">
        <v>22</v>
      </c>
      <c r="B1146" s="66">
        <v>0</v>
      </c>
      <c r="C1146" s="82" t="str">
        <f t="shared" si="17"/>
        <v>Deterministic</v>
      </c>
      <c r="D1146" s="20">
        <v>0</v>
      </c>
      <c r="E1146" s="20">
        <v>0.05</v>
      </c>
      <c r="F1146" s="89" t="s">
        <v>0</v>
      </c>
      <c r="G1146" s="89">
        <v>45335.199999999997</v>
      </c>
      <c r="H1146" s="110">
        <v>8.8231738883456365E-7</v>
      </c>
      <c r="I1146" s="118">
        <v>1772.02</v>
      </c>
      <c r="J1146">
        <v>0</v>
      </c>
      <c r="K1146" s="89">
        <v>1</v>
      </c>
      <c r="L1146" s="111">
        <v>8.8231738892829981E-7</v>
      </c>
      <c r="M1146" s="115">
        <v>45335.16</v>
      </c>
      <c r="N1146" s="102">
        <v>45335.16</v>
      </c>
      <c r="O1146" s="23"/>
    </row>
    <row r="1147" spans="1:15" x14ac:dyDescent="0.3">
      <c r="A1147" s="20" t="s">
        <v>22</v>
      </c>
      <c r="B1147" s="20">
        <v>0</v>
      </c>
      <c r="C1147" s="82" t="str">
        <f t="shared" si="17"/>
        <v>Deterministic</v>
      </c>
      <c r="D1147" s="20">
        <v>0</v>
      </c>
      <c r="E1147" s="20">
        <v>0.1</v>
      </c>
      <c r="F1147" s="89" t="s">
        <v>0</v>
      </c>
      <c r="G1147" s="89">
        <v>45518.1</v>
      </c>
      <c r="H1147" s="110">
        <v>4.0352785784806989E-3</v>
      </c>
      <c r="I1147" s="118">
        <v>467.03399999999999</v>
      </c>
      <c r="J1147">
        <v>0</v>
      </c>
      <c r="K1147" s="100">
        <v>1</v>
      </c>
      <c r="L1147" s="111">
        <v>4.0352785784807388E-3</v>
      </c>
      <c r="M1147" s="115">
        <v>45335.16</v>
      </c>
      <c r="N1147" s="102">
        <v>45335.16</v>
      </c>
      <c r="O1147" s="23"/>
    </row>
    <row r="1148" spans="1:15" x14ac:dyDescent="0.3">
      <c r="A1148" s="20" t="s">
        <v>22</v>
      </c>
      <c r="B1148" s="66">
        <v>0</v>
      </c>
      <c r="C1148" s="82" t="str">
        <f t="shared" si="17"/>
        <v>Deterministic</v>
      </c>
      <c r="D1148" s="20">
        <v>0</v>
      </c>
      <c r="E1148" s="20">
        <v>0.15</v>
      </c>
      <c r="F1148" s="89" t="s">
        <v>0</v>
      </c>
      <c r="G1148" s="89">
        <v>45509.599999999999</v>
      </c>
      <c r="H1148" s="110">
        <v>3.8477861333233421E-3</v>
      </c>
      <c r="I1148" s="118">
        <v>1014.77</v>
      </c>
      <c r="J1148">
        <v>0</v>
      </c>
      <c r="K1148" s="100">
        <v>1</v>
      </c>
      <c r="L1148" s="111">
        <v>3.847786133323261E-3</v>
      </c>
      <c r="M1148" s="115">
        <v>45335.16</v>
      </c>
      <c r="N1148" s="102">
        <v>45335.16</v>
      </c>
      <c r="O1148" s="23"/>
    </row>
    <row r="1149" spans="1:15" x14ac:dyDescent="0.3">
      <c r="A1149" s="20" t="s">
        <v>22</v>
      </c>
      <c r="B1149" s="20">
        <v>0</v>
      </c>
      <c r="C1149" s="82" t="str">
        <f t="shared" si="17"/>
        <v>Deterministic</v>
      </c>
      <c r="D1149" s="20">
        <v>0</v>
      </c>
      <c r="E1149" s="20">
        <v>0.2</v>
      </c>
      <c r="F1149" s="89" t="s">
        <v>0</v>
      </c>
      <c r="G1149" s="89">
        <v>45546.8</v>
      </c>
      <c r="H1149" s="110">
        <v>4.6683413050709298E-3</v>
      </c>
      <c r="I1149" s="118">
        <v>1761.58</v>
      </c>
      <c r="J1149">
        <v>0</v>
      </c>
      <c r="K1149" s="100">
        <v>1</v>
      </c>
      <c r="L1149" s="111">
        <v>4.6683413050709888E-3</v>
      </c>
      <c r="M1149" s="115">
        <v>45335.16</v>
      </c>
      <c r="N1149" s="102">
        <v>45335.16</v>
      </c>
      <c r="O1149" s="23"/>
    </row>
    <row r="1150" spans="1:15" x14ac:dyDescent="0.3">
      <c r="A1150" s="20" t="s">
        <v>22</v>
      </c>
      <c r="B1150" s="66">
        <v>1</v>
      </c>
      <c r="C1150" s="82" t="str">
        <f t="shared" si="17"/>
        <v>Cardinality-constrained</v>
      </c>
      <c r="D1150" s="20">
        <v>5</v>
      </c>
      <c r="E1150" s="20">
        <v>0.05</v>
      </c>
      <c r="F1150" s="89" t="s">
        <v>0</v>
      </c>
      <c r="G1150" s="89">
        <v>46012.3</v>
      </c>
      <c r="H1150" s="110">
        <v>1.1754989422290696E-2</v>
      </c>
      <c r="I1150" s="118">
        <v>1800.06</v>
      </c>
      <c r="J1150">
        <v>0</v>
      </c>
      <c r="K1150" s="100">
        <v>0.68</v>
      </c>
      <c r="L1150" s="111">
        <v>1.4936309919276747E-2</v>
      </c>
      <c r="M1150" s="115">
        <v>45335.16</v>
      </c>
      <c r="N1150" s="102">
        <v>45477.71</v>
      </c>
      <c r="O1150" s="23"/>
    </row>
    <row r="1151" spans="1:15" x14ac:dyDescent="0.3">
      <c r="A1151" s="20" t="s">
        <v>22</v>
      </c>
      <c r="B1151" s="20">
        <v>1</v>
      </c>
      <c r="C1151" s="82" t="str">
        <f t="shared" si="17"/>
        <v>Cardinality-constrained</v>
      </c>
      <c r="D1151" s="20">
        <v>5</v>
      </c>
      <c r="E1151" s="20">
        <v>0.1</v>
      </c>
      <c r="F1151" s="89" t="s">
        <v>1</v>
      </c>
      <c r="G1151" s="89">
        <v>47315.5</v>
      </c>
      <c r="H1151" s="110">
        <v>3.4335238684844095E-2</v>
      </c>
      <c r="I1151" s="118">
        <v>1800.1</v>
      </c>
      <c r="J1151">
        <v>0</v>
      </c>
      <c r="K1151" s="100">
        <v>1</v>
      </c>
      <c r="L1151" s="111">
        <v>4.3682210452108183E-2</v>
      </c>
      <c r="M1151" s="115">
        <v>45335.16</v>
      </c>
      <c r="N1151" s="102">
        <v>45744.84</v>
      </c>
      <c r="O1151" s="23"/>
    </row>
    <row r="1152" spans="1:15" x14ac:dyDescent="0.3">
      <c r="A1152" s="20" t="s">
        <v>22</v>
      </c>
      <c r="B1152" s="66">
        <v>1</v>
      </c>
      <c r="C1152" s="82" t="str">
        <f t="shared" si="17"/>
        <v>Cardinality-constrained</v>
      </c>
      <c r="D1152" s="20">
        <v>5</v>
      </c>
      <c r="E1152" s="20">
        <v>0.15</v>
      </c>
      <c r="F1152" s="89" t="s">
        <v>4</v>
      </c>
      <c r="G1152" s="89" t="s">
        <v>511</v>
      </c>
      <c r="H1152" s="110" t="s">
        <v>3</v>
      </c>
      <c r="I1152" s="118" t="s">
        <v>511</v>
      </c>
      <c r="J1152">
        <v>0</v>
      </c>
      <c r="K1152" s="100"/>
      <c r="L1152" s="111" t="s">
        <v>3</v>
      </c>
      <c r="M1152" s="115">
        <v>45335.16</v>
      </c>
      <c r="N1152" s="102" t="s">
        <v>3</v>
      </c>
      <c r="O1152" s="23"/>
    </row>
    <row r="1153" spans="1:15" x14ac:dyDescent="0.3">
      <c r="A1153" s="20" t="s">
        <v>22</v>
      </c>
      <c r="B1153" s="20">
        <v>1</v>
      </c>
      <c r="C1153" s="82" t="str">
        <f t="shared" si="17"/>
        <v>Cardinality-constrained</v>
      </c>
      <c r="D1153" s="20">
        <v>5</v>
      </c>
      <c r="E1153" s="20">
        <v>0.2</v>
      </c>
      <c r="F1153" s="89" t="s">
        <v>4</v>
      </c>
      <c r="G1153" s="89" t="s">
        <v>511</v>
      </c>
      <c r="H1153" s="110" t="s">
        <v>3</v>
      </c>
      <c r="I1153" s="118" t="s">
        <v>511</v>
      </c>
      <c r="J1153">
        <v>0</v>
      </c>
      <c r="K1153" s="89"/>
      <c r="L1153" s="111" t="s">
        <v>3</v>
      </c>
      <c r="M1153" s="115">
        <v>45335.16</v>
      </c>
      <c r="N1153" s="102" t="s">
        <v>3</v>
      </c>
      <c r="O1153" s="23"/>
    </row>
    <row r="1154" spans="1:15" x14ac:dyDescent="0.3">
      <c r="A1154" s="20" t="s">
        <v>22</v>
      </c>
      <c r="B1154" s="66">
        <v>1</v>
      </c>
      <c r="C1154" s="82" t="str">
        <f t="shared" ref="C1154:C1217" si="18">IF(B1154=0,"Deterministic",IF(B1154=1,"Cardinality-constrained",IF(B1154=2,"Knapsack","Factor Model")))</f>
        <v>Cardinality-constrained</v>
      </c>
      <c r="D1154" s="20">
        <v>10</v>
      </c>
      <c r="E1154" s="20">
        <v>0.05</v>
      </c>
      <c r="F1154" s="89" t="s">
        <v>1</v>
      </c>
      <c r="G1154" s="89">
        <v>47646.9</v>
      </c>
      <c r="H1154" s="110">
        <v>4.5789463287438617E-2</v>
      </c>
      <c r="I1154" s="118">
        <v>1800.21</v>
      </c>
      <c r="J1154">
        <v>0</v>
      </c>
      <c r="K1154" s="89">
        <v>0.65300000000000002</v>
      </c>
      <c r="L1154" s="111">
        <v>5.099221001977261E-2</v>
      </c>
      <c r="M1154" s="115">
        <v>45335.16</v>
      </c>
      <c r="N1154" s="102">
        <v>45560.7</v>
      </c>
      <c r="O1154" s="23"/>
    </row>
    <row r="1155" spans="1:15" x14ac:dyDescent="0.3">
      <c r="A1155" s="20" t="s">
        <v>22</v>
      </c>
      <c r="B1155" s="20">
        <v>1</v>
      </c>
      <c r="C1155" s="82" t="str">
        <f t="shared" si="18"/>
        <v>Cardinality-constrained</v>
      </c>
      <c r="D1155" s="20">
        <v>10</v>
      </c>
      <c r="E1155" s="20">
        <v>0.1</v>
      </c>
      <c r="F1155" s="89" t="s">
        <v>1</v>
      </c>
      <c r="G1155" s="89">
        <v>49693.599999999999</v>
      </c>
      <c r="H1155" s="110">
        <v>-5.0262673459277936E-2</v>
      </c>
      <c r="I1155" s="118">
        <v>1800.59</v>
      </c>
      <c r="J1155">
        <v>0</v>
      </c>
      <c r="K1155" s="100">
        <v>1.4999999999999999E-2</v>
      </c>
      <c r="L1155" s="111">
        <v>9.6138185020191669E-2</v>
      </c>
      <c r="M1155" s="115">
        <v>45335.16</v>
      </c>
      <c r="N1155" s="102">
        <v>52323.519999999997</v>
      </c>
      <c r="O1155" s="23"/>
    </row>
    <row r="1156" spans="1:15" x14ac:dyDescent="0.3">
      <c r="A1156" s="20" t="s">
        <v>22</v>
      </c>
      <c r="B1156" s="66">
        <v>1</v>
      </c>
      <c r="C1156" s="82" t="str">
        <f t="shared" si="18"/>
        <v>Cardinality-constrained</v>
      </c>
      <c r="D1156" s="20">
        <v>10</v>
      </c>
      <c r="E1156" s="20">
        <v>0.15</v>
      </c>
      <c r="F1156" s="89" t="s">
        <v>4</v>
      </c>
      <c r="G1156" s="89" t="s">
        <v>511</v>
      </c>
      <c r="H1156" s="110" t="s">
        <v>3</v>
      </c>
      <c r="I1156" s="118" t="s">
        <v>511</v>
      </c>
      <c r="J1156">
        <v>0</v>
      </c>
      <c r="K1156" s="100"/>
      <c r="L1156" s="111" t="s">
        <v>3</v>
      </c>
      <c r="M1156" s="115">
        <v>45335.16</v>
      </c>
      <c r="N1156" s="102" t="s">
        <v>3</v>
      </c>
      <c r="O1156" s="23"/>
    </row>
    <row r="1157" spans="1:15" x14ac:dyDescent="0.3">
      <c r="A1157" s="20" t="s">
        <v>22</v>
      </c>
      <c r="B1157" s="20">
        <v>1</v>
      </c>
      <c r="C1157" s="82" t="str">
        <f t="shared" si="18"/>
        <v>Cardinality-constrained</v>
      </c>
      <c r="D1157" s="20">
        <v>10</v>
      </c>
      <c r="E1157" s="20">
        <v>0.2</v>
      </c>
      <c r="F1157" s="89" t="s">
        <v>4</v>
      </c>
      <c r="G1157" s="89" t="s">
        <v>511</v>
      </c>
      <c r="H1157" s="110" t="s">
        <v>3</v>
      </c>
      <c r="I1157" s="118" t="s">
        <v>511</v>
      </c>
      <c r="J1157">
        <v>0</v>
      </c>
      <c r="K1157" s="89"/>
      <c r="L1157" s="111" t="s">
        <v>3</v>
      </c>
      <c r="M1157" s="115">
        <v>45335.16</v>
      </c>
      <c r="N1157" s="102" t="s">
        <v>3</v>
      </c>
      <c r="O1157" s="23"/>
    </row>
    <row r="1158" spans="1:15" x14ac:dyDescent="0.3">
      <c r="A1158" s="20" t="s">
        <v>22</v>
      </c>
      <c r="B1158" s="66">
        <v>1</v>
      </c>
      <c r="C1158" s="82" t="str">
        <f t="shared" si="18"/>
        <v>Cardinality-constrained</v>
      </c>
      <c r="D1158" s="20">
        <v>25</v>
      </c>
      <c r="E1158" s="20">
        <v>0.05</v>
      </c>
      <c r="F1158" s="89" t="s">
        <v>0</v>
      </c>
      <c r="G1158" s="89">
        <v>47489.9</v>
      </c>
      <c r="H1158" s="110">
        <v>4.2893562484916076E-2</v>
      </c>
      <c r="I1158" s="118">
        <v>1800.67</v>
      </c>
      <c r="J1158">
        <v>0</v>
      </c>
      <c r="K1158" s="89">
        <v>0.67200000000000004</v>
      </c>
      <c r="L1158" s="111">
        <v>4.7529114268042738E-2</v>
      </c>
      <c r="M1158" s="115">
        <v>45335.16</v>
      </c>
      <c r="N1158" s="102">
        <v>45536.67</v>
      </c>
      <c r="O1158" s="23"/>
    </row>
    <row r="1159" spans="1:15" x14ac:dyDescent="0.3">
      <c r="A1159" s="20" t="s">
        <v>22</v>
      </c>
      <c r="B1159" s="20">
        <v>1</v>
      </c>
      <c r="C1159" s="82" t="str">
        <f t="shared" si="18"/>
        <v>Cardinality-constrained</v>
      </c>
      <c r="D1159" s="20">
        <v>25</v>
      </c>
      <c r="E1159" s="20">
        <v>0.1</v>
      </c>
      <c r="F1159" s="89" t="s">
        <v>1</v>
      </c>
      <c r="G1159" s="89">
        <v>47641.2</v>
      </c>
      <c r="H1159" s="110">
        <v>3.6759646257117758E-2</v>
      </c>
      <c r="I1159" s="118">
        <v>1802.67</v>
      </c>
      <c r="J1159">
        <v>0</v>
      </c>
      <c r="K1159" s="100">
        <v>0.66300000000000003</v>
      </c>
      <c r="L1159" s="111">
        <v>5.0866479791843444E-2</v>
      </c>
      <c r="M1159" s="115">
        <v>45335.16</v>
      </c>
      <c r="N1159" s="102">
        <v>45952.02</v>
      </c>
      <c r="O1159" s="23"/>
    </row>
    <row r="1160" spans="1:15" x14ac:dyDescent="0.3">
      <c r="A1160" s="20" t="s">
        <v>22</v>
      </c>
      <c r="B1160" s="66">
        <v>1</v>
      </c>
      <c r="C1160" s="82" t="str">
        <f t="shared" si="18"/>
        <v>Cardinality-constrained</v>
      </c>
      <c r="D1160" s="20">
        <v>25</v>
      </c>
      <c r="E1160" s="20">
        <v>0.15</v>
      </c>
      <c r="F1160" s="89" t="s">
        <v>4</v>
      </c>
      <c r="G1160" s="89" t="s">
        <v>511</v>
      </c>
      <c r="H1160" s="110" t="s">
        <v>3</v>
      </c>
      <c r="I1160" s="118" t="s">
        <v>511</v>
      </c>
      <c r="J1160">
        <v>0</v>
      </c>
      <c r="K1160" s="100"/>
      <c r="L1160" s="111" t="s">
        <v>3</v>
      </c>
      <c r="M1160" s="115">
        <v>45335.16</v>
      </c>
      <c r="N1160" s="102" t="s">
        <v>3</v>
      </c>
      <c r="O1160" s="23"/>
    </row>
    <row r="1161" spans="1:15" x14ac:dyDescent="0.3">
      <c r="A1161" s="20" t="s">
        <v>22</v>
      </c>
      <c r="B1161" s="20">
        <v>1</v>
      </c>
      <c r="C1161" s="82" t="str">
        <f t="shared" si="18"/>
        <v>Cardinality-constrained</v>
      </c>
      <c r="D1161" s="20">
        <v>25</v>
      </c>
      <c r="E1161" s="20">
        <v>0.2</v>
      </c>
      <c r="F1161" s="89" t="s">
        <v>4</v>
      </c>
      <c r="G1161" s="89" t="s">
        <v>511</v>
      </c>
      <c r="H1161" s="110" t="s">
        <v>3</v>
      </c>
      <c r="I1161" s="118" t="s">
        <v>511</v>
      </c>
      <c r="J1161">
        <v>0</v>
      </c>
      <c r="K1161" s="89"/>
      <c r="L1161" s="111" t="s">
        <v>3</v>
      </c>
      <c r="M1161" s="115">
        <v>45335.16</v>
      </c>
      <c r="N1161" s="102" t="s">
        <v>3</v>
      </c>
      <c r="O1161" s="23"/>
    </row>
    <row r="1162" spans="1:15" x14ac:dyDescent="0.3">
      <c r="A1162" s="20" t="s">
        <v>22</v>
      </c>
      <c r="B1162" s="66">
        <v>1</v>
      </c>
      <c r="C1162" s="82" t="str">
        <f t="shared" si="18"/>
        <v>Cardinality-constrained</v>
      </c>
      <c r="D1162" s="20">
        <v>50</v>
      </c>
      <c r="E1162" s="20">
        <v>0.05</v>
      </c>
      <c r="F1162" s="89" t="s">
        <v>1</v>
      </c>
      <c r="G1162" s="89">
        <v>46570.3</v>
      </c>
      <c r="H1162" s="110">
        <v>-0.12847165754565196</v>
      </c>
      <c r="I1162" s="118">
        <v>1800.8</v>
      </c>
      <c r="J1162">
        <v>0</v>
      </c>
      <c r="K1162" s="89">
        <v>7.0000000000000001E-3</v>
      </c>
      <c r="L1162" s="111">
        <v>2.724463749548911E-2</v>
      </c>
      <c r="M1162" s="115">
        <v>45335.16</v>
      </c>
      <c r="N1162" s="102">
        <v>53435.21</v>
      </c>
      <c r="O1162" s="23"/>
    </row>
    <row r="1163" spans="1:15" x14ac:dyDescent="0.3">
      <c r="A1163" s="20" t="s">
        <v>22</v>
      </c>
      <c r="B1163" s="20">
        <v>1</v>
      </c>
      <c r="C1163" s="82" t="str">
        <f t="shared" si="18"/>
        <v>Cardinality-constrained</v>
      </c>
      <c r="D1163" s="20">
        <v>50</v>
      </c>
      <c r="E1163" s="20">
        <v>0.1</v>
      </c>
      <c r="F1163" s="89" t="s">
        <v>1</v>
      </c>
      <c r="G1163" s="89">
        <v>50519.6</v>
      </c>
      <c r="H1163" s="110">
        <v>0.10173197039082789</v>
      </c>
      <c r="I1163" s="118">
        <v>1802.03</v>
      </c>
      <c r="J1163">
        <v>0</v>
      </c>
      <c r="K1163" s="100">
        <v>0</v>
      </c>
      <c r="L1163" s="111">
        <v>0.11435803910254183</v>
      </c>
      <c r="M1163" s="115">
        <v>45335.16</v>
      </c>
      <c r="N1163" s="102">
        <v>45854.71</v>
      </c>
      <c r="O1163" s="23"/>
    </row>
    <row r="1164" spans="1:15" x14ac:dyDescent="0.3">
      <c r="A1164" s="20" t="s">
        <v>22</v>
      </c>
      <c r="B1164" s="66">
        <v>1</v>
      </c>
      <c r="C1164" s="82" t="str">
        <f t="shared" si="18"/>
        <v>Cardinality-constrained</v>
      </c>
      <c r="D1164" s="20">
        <v>50</v>
      </c>
      <c r="E1164" s="20">
        <v>0.15</v>
      </c>
      <c r="F1164" s="89" t="s">
        <v>4</v>
      </c>
      <c r="G1164" s="89" t="s">
        <v>511</v>
      </c>
      <c r="H1164" s="110" t="s">
        <v>3</v>
      </c>
      <c r="I1164" s="118" t="s">
        <v>511</v>
      </c>
      <c r="J1164">
        <v>0</v>
      </c>
      <c r="K1164" s="100"/>
      <c r="L1164" s="111" t="s">
        <v>3</v>
      </c>
      <c r="M1164" s="115">
        <v>45335.16</v>
      </c>
      <c r="N1164" s="102" t="s">
        <v>3</v>
      </c>
      <c r="O1164" s="23"/>
    </row>
    <row r="1165" spans="1:15" x14ac:dyDescent="0.3">
      <c r="A1165" s="20" t="s">
        <v>22</v>
      </c>
      <c r="B1165" s="20">
        <v>1</v>
      </c>
      <c r="C1165" s="82" t="str">
        <f t="shared" si="18"/>
        <v>Cardinality-constrained</v>
      </c>
      <c r="D1165" s="20">
        <v>50</v>
      </c>
      <c r="E1165" s="20">
        <v>0.2</v>
      </c>
      <c r="F1165" s="89" t="s">
        <v>4</v>
      </c>
      <c r="G1165" s="89" t="s">
        <v>511</v>
      </c>
      <c r="H1165" s="110" t="s">
        <v>3</v>
      </c>
      <c r="I1165" s="118" t="s">
        <v>511</v>
      </c>
      <c r="J1165">
        <v>0</v>
      </c>
      <c r="K1165" s="89"/>
      <c r="L1165" s="111" t="s">
        <v>3</v>
      </c>
      <c r="M1165" s="115">
        <v>45335.16</v>
      </c>
      <c r="N1165" s="102" t="s">
        <v>3</v>
      </c>
      <c r="O1165" s="23"/>
    </row>
    <row r="1166" spans="1:15" x14ac:dyDescent="0.3">
      <c r="A1166" s="20" t="s">
        <v>22</v>
      </c>
      <c r="B1166" s="66">
        <v>2</v>
      </c>
      <c r="C1166" s="82" t="str">
        <f t="shared" si="18"/>
        <v>Knapsack</v>
      </c>
      <c r="D1166" s="20">
        <v>5</v>
      </c>
      <c r="E1166" s="20">
        <v>0.05</v>
      </c>
      <c r="F1166" s="89" t="s">
        <v>1</v>
      </c>
      <c r="G1166" s="89">
        <v>46337.7</v>
      </c>
      <c r="H1166" s="110">
        <v>-8.3095026463737204E-2</v>
      </c>
      <c r="I1166" s="118">
        <v>1800.02</v>
      </c>
      <c r="J1166">
        <v>0</v>
      </c>
      <c r="K1166" s="89">
        <v>0.99199999999999999</v>
      </c>
      <c r="L1166" s="111">
        <v>2.2113961878594823E-2</v>
      </c>
      <c r="M1166" s="115">
        <v>45335.16</v>
      </c>
      <c r="N1166" s="102">
        <v>50537.08</v>
      </c>
      <c r="O1166" s="23"/>
    </row>
    <row r="1167" spans="1:15" x14ac:dyDescent="0.3">
      <c r="A1167" s="20" t="s">
        <v>22</v>
      </c>
      <c r="B1167" s="20">
        <v>2</v>
      </c>
      <c r="C1167" s="82" t="str">
        <f t="shared" si="18"/>
        <v>Knapsack</v>
      </c>
      <c r="D1167" s="20">
        <v>5</v>
      </c>
      <c r="E1167" s="20">
        <v>0.1</v>
      </c>
      <c r="F1167" s="89" t="s">
        <v>0</v>
      </c>
      <c r="G1167" s="89">
        <v>46885</v>
      </c>
      <c r="H1167" s="110">
        <v>3.0701653145646039E-2</v>
      </c>
      <c r="I1167" s="118">
        <v>1800.35</v>
      </c>
      <c r="J1167">
        <v>0</v>
      </c>
      <c r="K1167" s="100">
        <v>0.91800000000000004</v>
      </c>
      <c r="L1167" s="111">
        <v>3.418626955325621E-2</v>
      </c>
      <c r="M1167" s="115">
        <v>45335.16</v>
      </c>
      <c r="N1167" s="102">
        <v>45488.43</v>
      </c>
      <c r="O1167" s="23"/>
    </row>
    <row r="1168" spans="1:15" x14ac:dyDescent="0.3">
      <c r="A1168" s="20" t="s">
        <v>22</v>
      </c>
      <c r="B1168" s="66">
        <v>2</v>
      </c>
      <c r="C1168" s="82" t="str">
        <f t="shared" si="18"/>
        <v>Knapsack</v>
      </c>
      <c r="D1168" s="20">
        <v>5</v>
      </c>
      <c r="E1168" s="20">
        <v>0.15</v>
      </c>
      <c r="F1168" s="89" t="s">
        <v>1</v>
      </c>
      <c r="G1168" s="89">
        <v>46546.400000000001</v>
      </c>
      <c r="H1168" s="110">
        <v>1.039035125230809E-2</v>
      </c>
      <c r="I1168" s="118">
        <v>1800.07</v>
      </c>
      <c r="J1168">
        <v>0</v>
      </c>
      <c r="K1168" s="100">
        <v>0.999</v>
      </c>
      <c r="L1168" s="111">
        <v>2.6717452855576029E-2</v>
      </c>
      <c r="M1168" s="115">
        <v>45335.16</v>
      </c>
      <c r="N1168" s="102">
        <v>46067.74</v>
      </c>
      <c r="O1168" s="23"/>
    </row>
    <row r="1169" spans="1:15" x14ac:dyDescent="0.3">
      <c r="A1169" s="20" t="s">
        <v>22</v>
      </c>
      <c r="B1169" s="20">
        <v>2</v>
      </c>
      <c r="C1169" s="82" t="str">
        <f t="shared" si="18"/>
        <v>Knapsack</v>
      </c>
      <c r="D1169" s="20">
        <v>5</v>
      </c>
      <c r="E1169" s="20">
        <v>0.2</v>
      </c>
      <c r="F1169" s="89" t="s">
        <v>1</v>
      </c>
      <c r="G1169" s="89">
        <v>46942.7</v>
      </c>
      <c r="H1169" s="110">
        <v>2.1583241079124987E-2</v>
      </c>
      <c r="I1169" s="118">
        <v>1800.95</v>
      </c>
      <c r="J1169">
        <v>0</v>
      </c>
      <c r="K1169" s="100">
        <v>0.96899999999999997</v>
      </c>
      <c r="L1169" s="111">
        <v>3.5459012386853672E-2</v>
      </c>
      <c r="M1169" s="115">
        <v>45335.16</v>
      </c>
      <c r="N1169" s="102">
        <v>45950.93</v>
      </c>
      <c r="O1169" s="23"/>
    </row>
    <row r="1170" spans="1:15" x14ac:dyDescent="0.3">
      <c r="A1170" s="20" t="s">
        <v>22</v>
      </c>
      <c r="B1170" s="66">
        <v>2</v>
      </c>
      <c r="C1170" s="82" t="str">
        <f t="shared" si="18"/>
        <v>Knapsack</v>
      </c>
      <c r="D1170" s="20">
        <v>10</v>
      </c>
      <c r="E1170" s="20">
        <v>0.05</v>
      </c>
      <c r="F1170" s="89" t="s">
        <v>0</v>
      </c>
      <c r="G1170" s="89">
        <v>46027</v>
      </c>
      <c r="H1170" s="110">
        <v>1.1839713966826284E-2</v>
      </c>
      <c r="I1170" s="118">
        <v>1800.15</v>
      </c>
      <c r="J1170">
        <v>0</v>
      </c>
      <c r="K1170" s="100">
        <v>0.11799999999999999</v>
      </c>
      <c r="L1170" s="111">
        <v>1.5260561559725216E-2</v>
      </c>
      <c r="M1170" s="115">
        <v>45335.16</v>
      </c>
      <c r="N1170" s="102">
        <v>45488.43</v>
      </c>
      <c r="O1170" s="23"/>
    </row>
    <row r="1171" spans="1:15" x14ac:dyDescent="0.3">
      <c r="A1171" s="20" t="s">
        <v>22</v>
      </c>
      <c r="B1171" s="20">
        <v>2</v>
      </c>
      <c r="C1171" s="82" t="str">
        <f t="shared" si="18"/>
        <v>Knapsack</v>
      </c>
      <c r="D1171" s="20">
        <v>10</v>
      </c>
      <c r="E1171" s="20">
        <v>0.1</v>
      </c>
      <c r="F1171" s="89" t="s">
        <v>1</v>
      </c>
      <c r="G1171" s="89">
        <v>46906.7</v>
      </c>
      <c r="H1171" s="110">
        <v>2.4214518929213169E-2</v>
      </c>
      <c r="I1171" s="118">
        <v>1800.51</v>
      </c>
      <c r="J1171">
        <v>0</v>
      </c>
      <c r="K1171" s="100">
        <v>0.36699999999999999</v>
      </c>
      <c r="L1171" s="111">
        <v>3.466492673677557E-2</v>
      </c>
      <c r="M1171" s="115">
        <v>45335.16</v>
      </c>
      <c r="N1171" s="102">
        <v>45797.73</v>
      </c>
      <c r="O1171" s="23"/>
    </row>
    <row r="1172" spans="1:15" x14ac:dyDescent="0.3">
      <c r="A1172" s="20" t="s">
        <v>22</v>
      </c>
      <c r="B1172" s="66">
        <v>2</v>
      </c>
      <c r="C1172" s="82" t="str">
        <f t="shared" si="18"/>
        <v>Knapsack</v>
      </c>
      <c r="D1172" s="20">
        <v>10</v>
      </c>
      <c r="E1172" s="20">
        <v>0.15</v>
      </c>
      <c r="F1172" s="89" t="s">
        <v>2</v>
      </c>
      <c r="G1172" s="89">
        <v>46344</v>
      </c>
      <c r="H1172" s="110" t="s">
        <v>3</v>
      </c>
      <c r="I1172" s="118">
        <v>1802.65</v>
      </c>
      <c r="J1172">
        <v>0</v>
      </c>
      <c r="K1172" s="100" t="s">
        <v>3</v>
      </c>
      <c r="L1172" s="111">
        <v>2.225292686735858E-2</v>
      </c>
      <c r="M1172" s="115">
        <v>45335.16</v>
      </c>
      <c r="N1172" s="102" t="s">
        <v>3</v>
      </c>
      <c r="O1172" s="23"/>
    </row>
    <row r="1173" spans="1:15" x14ac:dyDescent="0.3">
      <c r="A1173" s="20" t="s">
        <v>22</v>
      </c>
      <c r="B1173" s="20">
        <v>2</v>
      </c>
      <c r="C1173" s="82" t="str">
        <f t="shared" si="18"/>
        <v>Knapsack</v>
      </c>
      <c r="D1173" s="20">
        <v>10</v>
      </c>
      <c r="E1173" s="20">
        <v>0.2</v>
      </c>
      <c r="F1173" s="89" t="s">
        <v>1</v>
      </c>
      <c r="G1173" s="89">
        <v>49305.5</v>
      </c>
      <c r="H1173" s="110">
        <v>7.7209794936326862E-3</v>
      </c>
      <c r="I1173" s="118">
        <v>1800.15</v>
      </c>
      <c r="J1173">
        <v>0</v>
      </c>
      <c r="K1173" s="89">
        <v>0.65700000000000003</v>
      </c>
      <c r="L1173" s="111">
        <v>8.7577500553654097E-2</v>
      </c>
      <c r="M1173" s="115">
        <v>45335.16</v>
      </c>
      <c r="N1173" s="102">
        <v>48927.73</v>
      </c>
      <c r="O1173" s="23"/>
    </row>
    <row r="1174" spans="1:15" x14ac:dyDescent="0.3">
      <c r="A1174" s="20" t="s">
        <v>22</v>
      </c>
      <c r="B1174" s="66">
        <v>2</v>
      </c>
      <c r="C1174" s="82" t="str">
        <f t="shared" si="18"/>
        <v>Knapsack</v>
      </c>
      <c r="D1174" s="20">
        <v>25</v>
      </c>
      <c r="E1174" s="20">
        <v>0.05</v>
      </c>
      <c r="F1174" s="89" t="s">
        <v>1</v>
      </c>
      <c r="G1174" s="89">
        <v>46737.4</v>
      </c>
      <c r="H1174" s="110">
        <v>1.546442374293985E-2</v>
      </c>
      <c r="I1174" s="118">
        <v>1800.03</v>
      </c>
      <c r="J1174">
        <v>0</v>
      </c>
      <c r="K1174" s="100">
        <v>0</v>
      </c>
      <c r="L1174" s="111">
        <v>3.093051838793559E-2</v>
      </c>
      <c r="M1174" s="115">
        <v>45335.16</v>
      </c>
      <c r="N1174" s="102">
        <v>46025.64</v>
      </c>
      <c r="O1174" s="23"/>
    </row>
    <row r="1175" spans="1:15" x14ac:dyDescent="0.3">
      <c r="A1175" s="20" t="s">
        <v>22</v>
      </c>
      <c r="B1175" s="20">
        <v>2</v>
      </c>
      <c r="C1175" s="82" t="str">
        <f t="shared" si="18"/>
        <v>Knapsack</v>
      </c>
      <c r="D1175" s="20">
        <v>25</v>
      </c>
      <c r="E1175" s="20">
        <v>0.1</v>
      </c>
      <c r="F1175" s="89" t="s">
        <v>0</v>
      </c>
      <c r="G1175" s="89">
        <v>48209</v>
      </c>
      <c r="H1175" s="110">
        <v>5.0983914445823966E-2</v>
      </c>
      <c r="I1175" s="118">
        <v>1800.28</v>
      </c>
      <c r="J1175">
        <v>0</v>
      </c>
      <c r="K1175" s="100">
        <v>0</v>
      </c>
      <c r="L1175" s="111">
        <v>6.3390975128355009E-2</v>
      </c>
      <c r="M1175" s="115">
        <v>45335.16</v>
      </c>
      <c r="N1175" s="102">
        <v>45870.35</v>
      </c>
      <c r="O1175" s="23"/>
    </row>
    <row r="1176" spans="1:15" x14ac:dyDescent="0.3">
      <c r="A1176" s="20" t="s">
        <v>22</v>
      </c>
      <c r="B1176" s="66">
        <v>2</v>
      </c>
      <c r="C1176" s="82" t="str">
        <f t="shared" si="18"/>
        <v>Knapsack</v>
      </c>
      <c r="D1176" s="20">
        <v>25</v>
      </c>
      <c r="E1176" s="20">
        <v>0.15</v>
      </c>
      <c r="F1176" s="89" t="s">
        <v>4</v>
      </c>
      <c r="G1176" s="89" t="s">
        <v>511</v>
      </c>
      <c r="H1176" s="110" t="s">
        <v>3</v>
      </c>
      <c r="I1176" s="118" t="s">
        <v>511</v>
      </c>
      <c r="J1176">
        <v>0</v>
      </c>
      <c r="K1176" s="100"/>
      <c r="L1176" s="111" t="s">
        <v>3</v>
      </c>
      <c r="M1176" s="115">
        <v>45335.16</v>
      </c>
      <c r="N1176" s="102" t="s">
        <v>3</v>
      </c>
      <c r="O1176" s="23"/>
    </row>
    <row r="1177" spans="1:15" x14ac:dyDescent="0.3">
      <c r="A1177" s="20" t="s">
        <v>22</v>
      </c>
      <c r="B1177" s="20">
        <v>2</v>
      </c>
      <c r="C1177" s="82" t="str">
        <f t="shared" si="18"/>
        <v>Knapsack</v>
      </c>
      <c r="D1177" s="20">
        <v>25</v>
      </c>
      <c r="E1177" s="20">
        <v>0.2</v>
      </c>
      <c r="F1177" s="89" t="s">
        <v>4</v>
      </c>
      <c r="G1177" s="89" t="s">
        <v>511</v>
      </c>
      <c r="H1177" s="110" t="s">
        <v>3</v>
      </c>
      <c r="I1177" s="118" t="s">
        <v>511</v>
      </c>
      <c r="J1177">
        <v>0</v>
      </c>
      <c r="K1177" s="89"/>
      <c r="L1177" s="111" t="s">
        <v>3</v>
      </c>
      <c r="M1177" s="115">
        <v>45335.16</v>
      </c>
      <c r="N1177" s="102" t="s">
        <v>3</v>
      </c>
      <c r="O1177" s="23"/>
    </row>
    <row r="1178" spans="1:15" x14ac:dyDescent="0.3">
      <c r="A1178" s="20" t="s">
        <v>22</v>
      </c>
      <c r="B1178" s="66">
        <v>2</v>
      </c>
      <c r="C1178" s="82" t="str">
        <f t="shared" si="18"/>
        <v>Knapsack</v>
      </c>
      <c r="D1178" s="20">
        <v>50</v>
      </c>
      <c r="E1178" s="20">
        <v>0.05</v>
      </c>
      <c r="F1178" s="89" t="s">
        <v>1</v>
      </c>
      <c r="G1178" s="89">
        <v>46860.4</v>
      </c>
      <c r="H1178" s="110">
        <v>2.6393597776735715E-2</v>
      </c>
      <c r="I1178" s="118">
        <v>1800.4</v>
      </c>
      <c r="J1178">
        <v>0</v>
      </c>
      <c r="K1178" s="89">
        <v>0</v>
      </c>
      <c r="L1178" s="111">
        <v>3.3643644359035996E-2</v>
      </c>
      <c r="M1178" s="115">
        <v>45335.16</v>
      </c>
      <c r="N1178" s="102">
        <v>45655.39</v>
      </c>
      <c r="O1178" s="23"/>
    </row>
    <row r="1179" spans="1:15" x14ac:dyDescent="0.3">
      <c r="A1179" s="20" t="s">
        <v>22</v>
      </c>
      <c r="B1179" s="20">
        <v>2</v>
      </c>
      <c r="C1179" s="82" t="str">
        <f t="shared" si="18"/>
        <v>Knapsack</v>
      </c>
      <c r="D1179" s="20">
        <v>50</v>
      </c>
      <c r="E1179" s="20">
        <v>0.1</v>
      </c>
      <c r="F1179" s="89" t="s">
        <v>1</v>
      </c>
      <c r="G1179" s="89">
        <v>47455.9</v>
      </c>
      <c r="H1179" s="110">
        <v>-2.1139097278748391E-3</v>
      </c>
      <c r="I1179" s="118">
        <v>1801.31</v>
      </c>
      <c r="J1179">
        <v>0</v>
      </c>
      <c r="K1179" s="100">
        <v>0</v>
      </c>
      <c r="L1179" s="111">
        <v>4.6779144487413271E-2</v>
      </c>
      <c r="M1179" s="115">
        <v>45335.16</v>
      </c>
      <c r="N1179" s="102">
        <v>47556.43</v>
      </c>
      <c r="O1179" s="23"/>
    </row>
    <row r="1180" spans="1:15" x14ac:dyDescent="0.3">
      <c r="A1180" s="20" t="s">
        <v>22</v>
      </c>
      <c r="B1180" s="66">
        <v>2</v>
      </c>
      <c r="C1180" s="82" t="str">
        <f t="shared" si="18"/>
        <v>Knapsack</v>
      </c>
      <c r="D1180" s="20">
        <v>50</v>
      </c>
      <c r="E1180" s="20">
        <v>0.15</v>
      </c>
      <c r="F1180" s="89" t="s">
        <v>4</v>
      </c>
      <c r="G1180" s="89" t="s">
        <v>511</v>
      </c>
      <c r="H1180" s="110" t="s">
        <v>3</v>
      </c>
      <c r="I1180" s="118" t="s">
        <v>511</v>
      </c>
      <c r="J1180">
        <v>0</v>
      </c>
      <c r="K1180" s="100"/>
      <c r="L1180" s="111" t="s">
        <v>3</v>
      </c>
      <c r="M1180" s="115">
        <v>45335.16</v>
      </c>
      <c r="N1180" s="102" t="s">
        <v>3</v>
      </c>
      <c r="O1180" s="23"/>
    </row>
    <row r="1181" spans="1:15" x14ac:dyDescent="0.3">
      <c r="A1181" s="20" t="s">
        <v>22</v>
      </c>
      <c r="B1181" s="20">
        <v>2</v>
      </c>
      <c r="C1181" s="82" t="str">
        <f t="shared" si="18"/>
        <v>Knapsack</v>
      </c>
      <c r="D1181" s="20">
        <v>50</v>
      </c>
      <c r="E1181" s="20">
        <v>0.2</v>
      </c>
      <c r="F1181" s="89" t="s">
        <v>4</v>
      </c>
      <c r="G1181" s="89" t="s">
        <v>511</v>
      </c>
      <c r="H1181" s="110" t="s">
        <v>3</v>
      </c>
      <c r="I1181" s="118" t="s">
        <v>511</v>
      </c>
      <c r="J1181">
        <v>0</v>
      </c>
      <c r="K1181" s="89"/>
      <c r="L1181" s="111" t="s">
        <v>3</v>
      </c>
      <c r="M1181" s="115">
        <v>45335.16</v>
      </c>
      <c r="N1181" s="102" t="s">
        <v>3</v>
      </c>
      <c r="O1181" s="23"/>
    </row>
    <row r="1182" spans="1:15" hidden="1" x14ac:dyDescent="0.3">
      <c r="A1182" s="66" t="s">
        <v>22</v>
      </c>
      <c r="B1182" s="66">
        <v>3</v>
      </c>
      <c r="C1182" s="82" t="str">
        <f t="shared" si="18"/>
        <v>Factor Model</v>
      </c>
      <c r="D1182" s="20">
        <v>0</v>
      </c>
      <c r="E1182" s="20">
        <v>0.05</v>
      </c>
      <c r="F1182" s="89" t="s">
        <v>0</v>
      </c>
      <c r="G1182" s="89">
        <v>46672.3</v>
      </c>
      <c r="H1182" s="95">
        <v>1.7482971025946051E-2</v>
      </c>
      <c r="I1182" s="118">
        <v>1800.14</v>
      </c>
      <c r="J1182">
        <v>0</v>
      </c>
      <c r="K1182" s="89">
        <v>0</v>
      </c>
      <c r="L1182" s="96">
        <v>2.9494546837377511E-2</v>
      </c>
      <c r="M1182" s="115">
        <v>45335.16</v>
      </c>
      <c r="N1182" s="102">
        <v>45870.35</v>
      </c>
      <c r="O1182" s="23"/>
    </row>
    <row r="1183" spans="1:15" hidden="1" x14ac:dyDescent="0.3">
      <c r="A1183" s="20" t="s">
        <v>22</v>
      </c>
      <c r="B1183" s="20">
        <v>3</v>
      </c>
      <c r="C1183" s="82" t="str">
        <f t="shared" si="18"/>
        <v>Factor Model</v>
      </c>
      <c r="D1183" s="20">
        <v>0</v>
      </c>
      <c r="E1183" s="20">
        <v>0.1</v>
      </c>
      <c r="F1183" s="89" t="s">
        <v>4</v>
      </c>
      <c r="G1183" s="89" t="s">
        <v>511</v>
      </c>
      <c r="H1183" s="95" t="s">
        <v>3</v>
      </c>
      <c r="I1183" s="118" t="s">
        <v>511</v>
      </c>
      <c r="J1183">
        <v>0</v>
      </c>
      <c r="K1183" s="100"/>
      <c r="L1183" s="96" t="s">
        <v>3</v>
      </c>
      <c r="M1183" s="115">
        <v>45335.16</v>
      </c>
      <c r="N1183" s="102" t="s">
        <v>3</v>
      </c>
      <c r="O1183" s="23"/>
    </row>
    <row r="1184" spans="1:15" hidden="1" x14ac:dyDescent="0.3">
      <c r="A1184" s="66" t="s">
        <v>22</v>
      </c>
      <c r="B1184" s="66">
        <v>3</v>
      </c>
      <c r="C1184" s="82" t="str">
        <f t="shared" si="18"/>
        <v>Factor Model</v>
      </c>
      <c r="D1184" s="20">
        <v>0</v>
      </c>
      <c r="E1184" s="20">
        <v>0.15</v>
      </c>
      <c r="F1184" s="89" t="s">
        <v>4</v>
      </c>
      <c r="G1184" s="89" t="s">
        <v>511</v>
      </c>
      <c r="H1184" s="95" t="s">
        <v>3</v>
      </c>
      <c r="I1184" s="118" t="s">
        <v>511</v>
      </c>
      <c r="J1184">
        <v>0</v>
      </c>
      <c r="K1184" s="89"/>
      <c r="L1184" s="96" t="s">
        <v>3</v>
      </c>
      <c r="M1184" s="115">
        <v>45335.16</v>
      </c>
      <c r="N1184" s="102" t="s">
        <v>3</v>
      </c>
      <c r="O1184" s="23"/>
    </row>
    <row r="1185" spans="1:15" hidden="1" x14ac:dyDescent="0.3">
      <c r="A1185" s="20" t="s">
        <v>22</v>
      </c>
      <c r="B1185" s="20">
        <v>3</v>
      </c>
      <c r="C1185" s="82" t="str">
        <f t="shared" si="18"/>
        <v>Factor Model</v>
      </c>
      <c r="D1185" s="20">
        <v>0</v>
      </c>
      <c r="E1185" s="20">
        <v>0.2</v>
      </c>
      <c r="F1185" s="89" t="s">
        <v>4</v>
      </c>
      <c r="G1185" s="89" t="s">
        <v>511</v>
      </c>
      <c r="H1185" s="95" t="s">
        <v>3</v>
      </c>
      <c r="I1185" s="118" t="s">
        <v>511</v>
      </c>
      <c r="J1185">
        <v>0</v>
      </c>
      <c r="K1185" s="89"/>
      <c r="L1185" s="96" t="s">
        <v>3</v>
      </c>
      <c r="M1185" s="115">
        <v>45335.16</v>
      </c>
      <c r="N1185" s="102" t="s">
        <v>3</v>
      </c>
      <c r="O1185" s="23"/>
    </row>
    <row r="1186" spans="1:15" hidden="1" x14ac:dyDescent="0.3">
      <c r="A1186" s="66" t="s">
        <v>22</v>
      </c>
      <c r="B1186" s="66">
        <v>3</v>
      </c>
      <c r="C1186" s="82" t="str">
        <f t="shared" si="18"/>
        <v>Factor Model</v>
      </c>
      <c r="D1186" s="20">
        <v>10</v>
      </c>
      <c r="E1186" s="20">
        <v>0.05</v>
      </c>
      <c r="F1186" s="89" t="s">
        <v>0</v>
      </c>
      <c r="G1186" s="89">
        <v>45960.3</v>
      </c>
      <c r="H1186" s="95">
        <v>1.9609617105604028E-3</v>
      </c>
      <c r="I1186" s="118">
        <v>1542.8</v>
      </c>
      <c r="J1186">
        <v>0</v>
      </c>
      <c r="K1186" s="89">
        <v>0</v>
      </c>
      <c r="L1186" s="96">
        <v>1.3789297313608229E-2</v>
      </c>
      <c r="M1186" s="115">
        <v>45335.16</v>
      </c>
      <c r="N1186" s="102">
        <v>45870.35</v>
      </c>
      <c r="O1186" s="23"/>
    </row>
    <row r="1187" spans="1:15" hidden="1" x14ac:dyDescent="0.3">
      <c r="A1187" s="20" t="s">
        <v>22</v>
      </c>
      <c r="B1187" s="20">
        <v>3</v>
      </c>
      <c r="C1187" s="82" t="str">
        <f t="shared" si="18"/>
        <v>Factor Model</v>
      </c>
      <c r="D1187" s="20">
        <v>10</v>
      </c>
      <c r="E1187" s="20">
        <v>0.1</v>
      </c>
      <c r="F1187" s="89" t="s">
        <v>4</v>
      </c>
      <c r="G1187" s="89" t="s">
        <v>511</v>
      </c>
      <c r="H1187" s="95" t="s">
        <v>3</v>
      </c>
      <c r="I1187" s="118" t="s">
        <v>511</v>
      </c>
      <c r="J1187">
        <v>0</v>
      </c>
      <c r="K1187" s="100"/>
      <c r="L1187" s="96" t="s">
        <v>3</v>
      </c>
      <c r="M1187" s="115">
        <v>45335.16</v>
      </c>
      <c r="N1187" s="102" t="s">
        <v>3</v>
      </c>
      <c r="O1187" s="23"/>
    </row>
    <row r="1188" spans="1:15" hidden="1" x14ac:dyDescent="0.3">
      <c r="A1188" s="66" t="s">
        <v>22</v>
      </c>
      <c r="B1188" s="66">
        <v>3</v>
      </c>
      <c r="C1188" s="82" t="str">
        <f t="shared" si="18"/>
        <v>Factor Model</v>
      </c>
      <c r="D1188" s="20">
        <v>10</v>
      </c>
      <c r="E1188" s="20">
        <v>0.15</v>
      </c>
      <c r="F1188" s="89" t="s">
        <v>4</v>
      </c>
      <c r="G1188" s="89" t="s">
        <v>511</v>
      </c>
      <c r="H1188" s="95" t="s">
        <v>3</v>
      </c>
      <c r="I1188" s="118" t="s">
        <v>511</v>
      </c>
      <c r="J1188">
        <v>0</v>
      </c>
      <c r="K1188" s="89"/>
      <c r="L1188" s="96" t="s">
        <v>3</v>
      </c>
      <c r="M1188" s="115">
        <v>45335.16</v>
      </c>
      <c r="N1188" s="102" t="s">
        <v>3</v>
      </c>
      <c r="O1188" s="23"/>
    </row>
    <row r="1189" spans="1:15" hidden="1" x14ac:dyDescent="0.3">
      <c r="A1189" s="20" t="s">
        <v>22</v>
      </c>
      <c r="B1189" s="20">
        <v>3</v>
      </c>
      <c r="C1189" s="82" t="str">
        <f t="shared" si="18"/>
        <v>Factor Model</v>
      </c>
      <c r="D1189" s="20">
        <v>10</v>
      </c>
      <c r="E1189" s="20">
        <v>0.2</v>
      </c>
      <c r="F1189" s="89" t="s">
        <v>4</v>
      </c>
      <c r="G1189" s="89" t="s">
        <v>511</v>
      </c>
      <c r="H1189" s="95" t="s">
        <v>3</v>
      </c>
      <c r="I1189" s="118" t="s">
        <v>511</v>
      </c>
      <c r="J1189">
        <v>0</v>
      </c>
      <c r="K1189" s="89"/>
      <c r="L1189" s="96" t="s">
        <v>3</v>
      </c>
      <c r="M1189" s="115">
        <v>45335.16</v>
      </c>
      <c r="N1189" s="102" t="s">
        <v>3</v>
      </c>
      <c r="O1189" s="23"/>
    </row>
    <row r="1190" spans="1:15" hidden="1" x14ac:dyDescent="0.3">
      <c r="A1190" s="66" t="s">
        <v>22</v>
      </c>
      <c r="B1190" s="66">
        <v>3</v>
      </c>
      <c r="C1190" s="82" t="str">
        <f t="shared" si="18"/>
        <v>Factor Model</v>
      </c>
      <c r="D1190" s="20">
        <v>25</v>
      </c>
      <c r="E1190" s="20">
        <v>0.05</v>
      </c>
      <c r="F1190" s="89" t="s">
        <v>0</v>
      </c>
      <c r="G1190" s="89">
        <v>46392.800000000003</v>
      </c>
      <c r="H1190" s="95">
        <v>1.1389710346661938E-2</v>
      </c>
      <c r="I1190" s="118">
        <v>1801.09</v>
      </c>
      <c r="J1190">
        <v>0</v>
      </c>
      <c r="K1190" s="89">
        <v>0</v>
      </c>
      <c r="L1190" s="96">
        <v>2.3329354081909059E-2</v>
      </c>
      <c r="M1190" s="115">
        <v>45335.16</v>
      </c>
      <c r="N1190" s="102">
        <v>45870.35</v>
      </c>
      <c r="O1190" s="23"/>
    </row>
    <row r="1191" spans="1:15" hidden="1" x14ac:dyDescent="0.3">
      <c r="A1191" s="20" t="s">
        <v>22</v>
      </c>
      <c r="B1191" s="20">
        <v>3</v>
      </c>
      <c r="C1191" s="82" t="str">
        <f t="shared" si="18"/>
        <v>Factor Model</v>
      </c>
      <c r="D1191" s="20">
        <v>25</v>
      </c>
      <c r="E1191" s="20">
        <v>0.1</v>
      </c>
      <c r="F1191" s="89" t="s">
        <v>4</v>
      </c>
      <c r="G1191" s="89" t="s">
        <v>511</v>
      </c>
      <c r="H1191" s="95" t="s">
        <v>3</v>
      </c>
      <c r="I1191" s="118" t="s">
        <v>511</v>
      </c>
      <c r="J1191">
        <v>0</v>
      </c>
      <c r="K1191" s="100"/>
      <c r="L1191" s="96" t="s">
        <v>3</v>
      </c>
      <c r="M1191" s="115">
        <v>45335.16</v>
      </c>
      <c r="N1191" s="102" t="s">
        <v>3</v>
      </c>
      <c r="O1191" s="23"/>
    </row>
    <row r="1192" spans="1:15" hidden="1" x14ac:dyDescent="0.3">
      <c r="A1192" s="66" t="s">
        <v>22</v>
      </c>
      <c r="B1192" s="66">
        <v>3</v>
      </c>
      <c r="C1192" s="82" t="str">
        <f t="shared" si="18"/>
        <v>Factor Model</v>
      </c>
      <c r="D1192" s="20">
        <v>25</v>
      </c>
      <c r="E1192" s="20">
        <v>0.15</v>
      </c>
      <c r="F1192" s="89" t="s">
        <v>4</v>
      </c>
      <c r="G1192" s="89" t="s">
        <v>511</v>
      </c>
      <c r="H1192" s="95" t="s">
        <v>3</v>
      </c>
      <c r="I1192" s="118" t="s">
        <v>511</v>
      </c>
      <c r="J1192">
        <v>0</v>
      </c>
      <c r="K1192" s="89"/>
      <c r="L1192" s="96" t="s">
        <v>3</v>
      </c>
      <c r="M1192" s="115">
        <v>45335.16</v>
      </c>
      <c r="N1192" s="102" t="s">
        <v>3</v>
      </c>
      <c r="O1192" s="23"/>
    </row>
    <row r="1193" spans="1:15" hidden="1" x14ac:dyDescent="0.3">
      <c r="A1193" s="20" t="s">
        <v>22</v>
      </c>
      <c r="B1193" s="20">
        <v>3</v>
      </c>
      <c r="C1193" s="82" t="str">
        <f t="shared" si="18"/>
        <v>Factor Model</v>
      </c>
      <c r="D1193" s="20">
        <v>25</v>
      </c>
      <c r="E1193" s="20">
        <v>0.2</v>
      </c>
      <c r="F1193" s="89" t="s">
        <v>4</v>
      </c>
      <c r="G1193" s="89" t="s">
        <v>511</v>
      </c>
      <c r="H1193" s="95" t="s">
        <v>3</v>
      </c>
      <c r="I1193" s="118" t="s">
        <v>511</v>
      </c>
      <c r="J1193">
        <v>0</v>
      </c>
      <c r="K1193" s="89"/>
      <c r="L1193" s="96" t="s">
        <v>3</v>
      </c>
      <c r="M1193" s="115">
        <v>45335.16</v>
      </c>
      <c r="N1193" s="102" t="s">
        <v>3</v>
      </c>
      <c r="O1193" s="23"/>
    </row>
    <row r="1194" spans="1:15" hidden="1" x14ac:dyDescent="0.3">
      <c r="A1194" s="66" t="s">
        <v>22</v>
      </c>
      <c r="B1194" s="66">
        <v>3</v>
      </c>
      <c r="C1194" s="82" t="str">
        <f t="shared" si="18"/>
        <v>Factor Model</v>
      </c>
      <c r="D1194" s="20">
        <v>50</v>
      </c>
      <c r="E1194" s="20">
        <v>0.05</v>
      </c>
      <c r="F1194" s="89" t="s">
        <v>0</v>
      </c>
      <c r="G1194" s="89">
        <v>46593.4</v>
      </c>
      <c r="H1194" s="95">
        <v>1.5762905667822524E-2</v>
      </c>
      <c r="I1194" s="118">
        <v>1800.37</v>
      </c>
      <c r="J1194">
        <v>0</v>
      </c>
      <c r="K1194" s="89">
        <v>0</v>
      </c>
      <c r="L1194" s="96">
        <v>2.7754175787622737E-2</v>
      </c>
      <c r="M1194" s="115">
        <v>45335.16</v>
      </c>
      <c r="N1194" s="102">
        <v>45870.35</v>
      </c>
      <c r="O1194" s="23"/>
    </row>
    <row r="1195" spans="1:15" hidden="1" x14ac:dyDescent="0.3">
      <c r="A1195" s="20" t="s">
        <v>22</v>
      </c>
      <c r="B1195" s="20">
        <v>3</v>
      </c>
      <c r="C1195" s="82" t="str">
        <f t="shared" si="18"/>
        <v>Factor Model</v>
      </c>
      <c r="D1195" s="20">
        <v>50</v>
      </c>
      <c r="E1195" s="20">
        <v>0.1</v>
      </c>
      <c r="F1195" s="89" t="s">
        <v>4</v>
      </c>
      <c r="G1195" s="89" t="s">
        <v>511</v>
      </c>
      <c r="H1195" s="95" t="s">
        <v>3</v>
      </c>
      <c r="I1195" s="118" t="s">
        <v>511</v>
      </c>
      <c r="J1195">
        <v>0</v>
      </c>
      <c r="K1195" s="100"/>
      <c r="L1195" s="96" t="s">
        <v>3</v>
      </c>
      <c r="M1195" s="115">
        <v>45335.16</v>
      </c>
      <c r="N1195" s="102" t="s">
        <v>3</v>
      </c>
      <c r="O1195" s="23"/>
    </row>
    <row r="1196" spans="1:15" hidden="1" x14ac:dyDescent="0.3">
      <c r="A1196" s="66" t="s">
        <v>22</v>
      </c>
      <c r="B1196" s="66">
        <v>3</v>
      </c>
      <c r="C1196" s="82" t="str">
        <f t="shared" si="18"/>
        <v>Factor Model</v>
      </c>
      <c r="D1196" s="20">
        <v>50</v>
      </c>
      <c r="E1196" s="20">
        <v>0.15</v>
      </c>
      <c r="F1196" s="89" t="s">
        <v>4</v>
      </c>
      <c r="G1196" s="89" t="s">
        <v>511</v>
      </c>
      <c r="H1196" s="95" t="s">
        <v>3</v>
      </c>
      <c r="I1196" s="118" t="s">
        <v>511</v>
      </c>
      <c r="J1196">
        <v>0</v>
      </c>
      <c r="K1196" s="89"/>
      <c r="L1196" s="96" t="s">
        <v>3</v>
      </c>
      <c r="M1196" s="115">
        <v>45335.16</v>
      </c>
      <c r="N1196" s="102" t="s">
        <v>3</v>
      </c>
      <c r="O1196" s="23"/>
    </row>
    <row r="1197" spans="1:15" hidden="1" x14ac:dyDescent="0.3">
      <c r="A1197" s="20" t="s">
        <v>22</v>
      </c>
      <c r="B1197" s="20">
        <v>3</v>
      </c>
      <c r="C1197" s="82" t="str">
        <f t="shared" si="18"/>
        <v>Factor Model</v>
      </c>
      <c r="D1197" s="20">
        <v>50</v>
      </c>
      <c r="E1197" s="20">
        <v>0.2</v>
      </c>
      <c r="F1197" s="89" t="s">
        <v>4</v>
      </c>
      <c r="G1197" s="89" t="s">
        <v>511</v>
      </c>
      <c r="H1197" s="95" t="s">
        <v>3</v>
      </c>
      <c r="I1197" s="118" t="s">
        <v>511</v>
      </c>
      <c r="J1197">
        <v>0</v>
      </c>
      <c r="K1197" s="89"/>
      <c r="L1197" s="96" t="s">
        <v>3</v>
      </c>
      <c r="M1197" s="115">
        <v>45335.16</v>
      </c>
      <c r="N1197" s="102" t="s">
        <v>3</v>
      </c>
      <c r="O1197" s="23"/>
    </row>
    <row r="1198" spans="1:15" x14ac:dyDescent="0.3">
      <c r="A1198" s="20" t="s">
        <v>21</v>
      </c>
      <c r="B1198" s="66">
        <v>0</v>
      </c>
      <c r="C1198" s="82" t="str">
        <f t="shared" si="18"/>
        <v>Deterministic</v>
      </c>
      <c r="D1198" s="20">
        <v>0</v>
      </c>
      <c r="E1198" s="20">
        <v>0.05</v>
      </c>
      <c r="F1198" s="89" t="s">
        <v>0</v>
      </c>
      <c r="G1198" s="89">
        <v>40757.699999999997</v>
      </c>
      <c r="H1198" s="110">
        <v>2.9973496341903498E-3</v>
      </c>
      <c r="I1198" s="118">
        <v>1723.77</v>
      </c>
      <c r="J1198">
        <v>0</v>
      </c>
      <c r="K1198" s="89">
        <v>1</v>
      </c>
      <c r="L1198" s="111">
        <v>2.9973496341904049E-3</v>
      </c>
      <c r="M1198" s="115">
        <v>40635.9</v>
      </c>
      <c r="N1198" s="102">
        <v>40635.9</v>
      </c>
      <c r="O1198" s="23"/>
    </row>
    <row r="1199" spans="1:15" x14ac:dyDescent="0.3">
      <c r="A1199" s="20" t="s">
        <v>21</v>
      </c>
      <c r="B1199" s="20">
        <v>0</v>
      </c>
      <c r="C1199" s="82" t="str">
        <f t="shared" si="18"/>
        <v>Deterministic</v>
      </c>
      <c r="D1199" s="20">
        <v>0</v>
      </c>
      <c r="E1199" s="20">
        <v>0.1</v>
      </c>
      <c r="F1199" s="89" t="s">
        <v>0</v>
      </c>
      <c r="G1199" s="89">
        <v>40762.6</v>
      </c>
      <c r="H1199" s="110">
        <v>3.1179326654509213E-3</v>
      </c>
      <c r="I1199" s="118">
        <v>1549.75</v>
      </c>
      <c r="J1199">
        <v>0</v>
      </c>
      <c r="K1199" s="100">
        <v>1</v>
      </c>
      <c r="L1199" s="111">
        <v>3.1179326654509065E-3</v>
      </c>
      <c r="M1199" s="115">
        <v>40635.9</v>
      </c>
      <c r="N1199" s="102">
        <v>40635.9</v>
      </c>
      <c r="O1199" s="23"/>
    </row>
    <row r="1200" spans="1:15" x14ac:dyDescent="0.3">
      <c r="A1200" s="20" t="s">
        <v>21</v>
      </c>
      <c r="B1200" s="66">
        <v>0</v>
      </c>
      <c r="C1200" s="82" t="str">
        <f t="shared" si="18"/>
        <v>Deterministic</v>
      </c>
      <c r="D1200" s="20">
        <v>0</v>
      </c>
      <c r="E1200" s="20">
        <v>0.15</v>
      </c>
      <c r="F1200" s="89" t="s">
        <v>0</v>
      </c>
      <c r="G1200" s="89">
        <v>40645.9</v>
      </c>
      <c r="H1200" s="110">
        <v>2.4608781889905233E-4</v>
      </c>
      <c r="I1200" s="118">
        <v>1586.8</v>
      </c>
      <c r="J1200">
        <v>0</v>
      </c>
      <c r="K1200" s="100">
        <v>1</v>
      </c>
      <c r="L1200" s="111">
        <v>2.460878188990101E-4</v>
      </c>
      <c r="M1200" s="115">
        <v>40635.9</v>
      </c>
      <c r="N1200" s="102">
        <v>40635.9</v>
      </c>
      <c r="O1200" s="23"/>
    </row>
    <row r="1201" spans="1:15" x14ac:dyDescent="0.3">
      <c r="A1201" s="20" t="s">
        <v>21</v>
      </c>
      <c r="B1201" s="20">
        <v>0</v>
      </c>
      <c r="C1201" s="82" t="str">
        <f t="shared" si="18"/>
        <v>Deterministic</v>
      </c>
      <c r="D1201" s="20">
        <v>0</v>
      </c>
      <c r="E1201" s="20">
        <v>0.2</v>
      </c>
      <c r="F1201" s="89" t="s">
        <v>0</v>
      </c>
      <c r="G1201" s="89">
        <v>40721.9</v>
      </c>
      <c r="H1201" s="110">
        <v>2.11635524253185E-3</v>
      </c>
      <c r="I1201" s="118">
        <v>1059.8599999999999</v>
      </c>
      <c r="J1201">
        <v>0</v>
      </c>
      <c r="K1201" s="100">
        <v>1</v>
      </c>
      <c r="L1201" s="111">
        <v>2.1163552425318422E-3</v>
      </c>
      <c r="M1201" s="115">
        <v>40635.9</v>
      </c>
      <c r="N1201" s="102">
        <v>40635.9</v>
      </c>
      <c r="O1201" s="23"/>
    </row>
    <row r="1202" spans="1:15" x14ac:dyDescent="0.3">
      <c r="A1202" s="20" t="s">
        <v>21</v>
      </c>
      <c r="B1202" s="66">
        <v>1</v>
      </c>
      <c r="C1202" s="82" t="str">
        <f t="shared" si="18"/>
        <v>Cardinality-constrained</v>
      </c>
      <c r="D1202" s="20">
        <v>5</v>
      </c>
      <c r="E1202" s="20">
        <v>0.05</v>
      </c>
      <c r="F1202" s="89" t="s">
        <v>1</v>
      </c>
      <c r="G1202" s="89">
        <v>41157.199999999997</v>
      </c>
      <c r="H1202" s="110">
        <v>-0.13420048198610593</v>
      </c>
      <c r="I1202" s="118">
        <v>1800.26</v>
      </c>
      <c r="J1202">
        <v>0</v>
      </c>
      <c r="K1202" s="100">
        <v>1</v>
      </c>
      <c r="L1202" s="111">
        <v>1.2828557999207568E-2</v>
      </c>
      <c r="M1202" s="115">
        <v>40635.9</v>
      </c>
      <c r="N1202" s="102">
        <v>47536.639999999999</v>
      </c>
      <c r="O1202" s="23"/>
    </row>
    <row r="1203" spans="1:15" x14ac:dyDescent="0.3">
      <c r="A1203" s="20" t="s">
        <v>21</v>
      </c>
      <c r="B1203" s="20">
        <v>1</v>
      </c>
      <c r="C1203" s="82" t="str">
        <f t="shared" si="18"/>
        <v>Cardinality-constrained</v>
      </c>
      <c r="D1203" s="20">
        <v>5</v>
      </c>
      <c r="E1203" s="20">
        <v>0.1</v>
      </c>
      <c r="F1203" s="89" t="s">
        <v>0</v>
      </c>
      <c r="G1203" s="89">
        <v>42048.5</v>
      </c>
      <c r="H1203" s="110">
        <v>2.6367980082136776E-2</v>
      </c>
      <c r="I1203" s="118">
        <v>1800.34</v>
      </c>
      <c r="J1203">
        <v>0</v>
      </c>
      <c r="K1203" s="100">
        <v>0.35899999999999999</v>
      </c>
      <c r="L1203" s="111">
        <v>3.4762365297680065E-2</v>
      </c>
      <c r="M1203" s="115">
        <v>40635.9</v>
      </c>
      <c r="N1203" s="102">
        <v>40968.25</v>
      </c>
      <c r="O1203" s="23"/>
    </row>
    <row r="1204" spans="1:15" x14ac:dyDescent="0.3">
      <c r="A1204" s="20" t="s">
        <v>21</v>
      </c>
      <c r="B1204" s="66">
        <v>1</v>
      </c>
      <c r="C1204" s="82" t="str">
        <f t="shared" si="18"/>
        <v>Cardinality-constrained</v>
      </c>
      <c r="D1204" s="20">
        <v>5</v>
      </c>
      <c r="E1204" s="20">
        <v>0.15</v>
      </c>
      <c r="F1204" s="89" t="s">
        <v>4</v>
      </c>
      <c r="G1204" s="89" t="s">
        <v>511</v>
      </c>
      <c r="H1204" s="110" t="s">
        <v>3</v>
      </c>
      <c r="I1204" s="118" t="s">
        <v>511</v>
      </c>
      <c r="J1204">
        <v>0</v>
      </c>
      <c r="K1204" s="100"/>
      <c r="L1204" s="111" t="s">
        <v>3</v>
      </c>
      <c r="M1204" s="115">
        <v>40635.9</v>
      </c>
      <c r="N1204" s="102" t="s">
        <v>3</v>
      </c>
      <c r="O1204" s="23"/>
    </row>
    <row r="1205" spans="1:15" x14ac:dyDescent="0.3">
      <c r="A1205" s="20" t="s">
        <v>21</v>
      </c>
      <c r="B1205" s="20">
        <v>1</v>
      </c>
      <c r="C1205" s="82" t="str">
        <f t="shared" si="18"/>
        <v>Cardinality-constrained</v>
      </c>
      <c r="D1205" s="20">
        <v>5</v>
      </c>
      <c r="E1205" s="20">
        <v>0.2</v>
      </c>
      <c r="F1205" s="89" t="s">
        <v>4</v>
      </c>
      <c r="G1205" s="89" t="s">
        <v>511</v>
      </c>
      <c r="H1205" s="110" t="s">
        <v>3</v>
      </c>
      <c r="I1205" s="118" t="s">
        <v>511</v>
      </c>
      <c r="J1205">
        <v>0</v>
      </c>
      <c r="K1205" s="89"/>
      <c r="L1205" s="111" t="s">
        <v>3</v>
      </c>
      <c r="M1205" s="115">
        <v>40635.9</v>
      </c>
      <c r="N1205" s="102" t="s">
        <v>3</v>
      </c>
      <c r="O1205" s="23"/>
    </row>
    <row r="1206" spans="1:15" x14ac:dyDescent="0.3">
      <c r="A1206" s="20" t="s">
        <v>21</v>
      </c>
      <c r="B1206" s="66">
        <v>1</v>
      </c>
      <c r="C1206" s="82" t="str">
        <f t="shared" si="18"/>
        <v>Cardinality-constrained</v>
      </c>
      <c r="D1206" s="20">
        <v>10</v>
      </c>
      <c r="E1206" s="20">
        <v>0.05</v>
      </c>
      <c r="F1206" s="89" t="s">
        <v>1</v>
      </c>
      <c r="G1206" s="89">
        <v>41537.599999999999</v>
      </c>
      <c r="H1206" s="110">
        <v>-0.43259543711526555</v>
      </c>
      <c r="I1206" s="118">
        <v>1800.08</v>
      </c>
      <c r="J1206">
        <v>0</v>
      </c>
      <c r="K1206" s="89">
        <v>1</v>
      </c>
      <c r="L1206" s="111">
        <v>2.218973863012752E-2</v>
      </c>
      <c r="M1206" s="115">
        <v>40635.9</v>
      </c>
      <c r="N1206" s="102">
        <v>73206.320000000007</v>
      </c>
      <c r="O1206" s="23"/>
    </row>
    <row r="1207" spans="1:15" x14ac:dyDescent="0.3">
      <c r="A1207" s="20" t="s">
        <v>21</v>
      </c>
      <c r="B1207" s="20">
        <v>1</v>
      </c>
      <c r="C1207" s="82" t="str">
        <f t="shared" si="18"/>
        <v>Cardinality-constrained</v>
      </c>
      <c r="D1207" s="20">
        <v>10</v>
      </c>
      <c r="E1207" s="20">
        <v>0.1</v>
      </c>
      <c r="F1207" s="89" t="s">
        <v>1</v>
      </c>
      <c r="G1207" s="89">
        <v>42065.1</v>
      </c>
      <c r="H1207" s="110">
        <v>2.3814055462283743E-2</v>
      </c>
      <c r="I1207" s="118">
        <v>1800.07</v>
      </c>
      <c r="J1207">
        <v>0</v>
      </c>
      <c r="K1207" s="100">
        <v>0</v>
      </c>
      <c r="L1207" s="111">
        <v>3.5170871077052412E-2</v>
      </c>
      <c r="M1207" s="115">
        <v>40635.9</v>
      </c>
      <c r="N1207" s="102">
        <v>41086.660000000003</v>
      </c>
      <c r="O1207" s="23"/>
    </row>
    <row r="1208" spans="1:15" x14ac:dyDescent="0.3">
      <c r="A1208" s="20" t="s">
        <v>21</v>
      </c>
      <c r="B1208" s="66">
        <v>1</v>
      </c>
      <c r="C1208" s="82" t="str">
        <f t="shared" si="18"/>
        <v>Cardinality-constrained</v>
      </c>
      <c r="D1208" s="20">
        <v>10</v>
      </c>
      <c r="E1208" s="20">
        <v>0.15</v>
      </c>
      <c r="F1208" s="89" t="s">
        <v>4</v>
      </c>
      <c r="G1208" s="89" t="s">
        <v>511</v>
      </c>
      <c r="H1208" s="110" t="s">
        <v>3</v>
      </c>
      <c r="I1208" s="118" t="s">
        <v>511</v>
      </c>
      <c r="J1208">
        <v>0</v>
      </c>
      <c r="K1208" s="100"/>
      <c r="L1208" s="111" t="s">
        <v>3</v>
      </c>
      <c r="M1208" s="115">
        <v>40635.9</v>
      </c>
      <c r="N1208" s="102" t="s">
        <v>3</v>
      </c>
      <c r="O1208" s="23"/>
    </row>
    <row r="1209" spans="1:15" x14ac:dyDescent="0.3">
      <c r="A1209" s="20" t="s">
        <v>21</v>
      </c>
      <c r="B1209" s="20">
        <v>1</v>
      </c>
      <c r="C1209" s="82" t="str">
        <f t="shared" si="18"/>
        <v>Cardinality-constrained</v>
      </c>
      <c r="D1209" s="20">
        <v>10</v>
      </c>
      <c r="E1209" s="20">
        <v>0.2</v>
      </c>
      <c r="F1209" s="89" t="s">
        <v>4</v>
      </c>
      <c r="G1209" s="89" t="s">
        <v>511</v>
      </c>
      <c r="H1209" s="110" t="s">
        <v>3</v>
      </c>
      <c r="I1209" s="118" t="s">
        <v>511</v>
      </c>
      <c r="J1209">
        <v>0</v>
      </c>
      <c r="K1209" s="89"/>
      <c r="L1209" s="111" t="s">
        <v>3</v>
      </c>
      <c r="M1209" s="115">
        <v>40635.9</v>
      </c>
      <c r="N1209" s="102" t="s">
        <v>3</v>
      </c>
      <c r="O1209" s="23"/>
    </row>
    <row r="1210" spans="1:15" x14ac:dyDescent="0.3">
      <c r="A1210" s="20" t="s">
        <v>21</v>
      </c>
      <c r="B1210" s="66">
        <v>1</v>
      </c>
      <c r="C1210" s="82" t="str">
        <f t="shared" si="18"/>
        <v>Cardinality-constrained</v>
      </c>
      <c r="D1210" s="20">
        <v>25</v>
      </c>
      <c r="E1210" s="20">
        <v>0.05</v>
      </c>
      <c r="F1210" s="89" t="s">
        <v>0</v>
      </c>
      <c r="G1210" s="89">
        <v>42594.6</v>
      </c>
      <c r="H1210" s="110">
        <v>4.4147802415326821E-2</v>
      </c>
      <c r="I1210" s="118">
        <v>1800.17</v>
      </c>
      <c r="J1210">
        <v>0</v>
      </c>
      <c r="K1210" s="89">
        <v>0</v>
      </c>
      <c r="L1210" s="111">
        <v>4.8201221087757373E-2</v>
      </c>
      <c r="M1210" s="115">
        <v>40635.9</v>
      </c>
      <c r="N1210" s="102">
        <v>40793.65</v>
      </c>
      <c r="O1210" s="23"/>
    </row>
    <row r="1211" spans="1:15" x14ac:dyDescent="0.3">
      <c r="A1211" s="20" t="s">
        <v>21</v>
      </c>
      <c r="B1211" s="20">
        <v>1</v>
      </c>
      <c r="C1211" s="82" t="str">
        <f t="shared" si="18"/>
        <v>Cardinality-constrained</v>
      </c>
      <c r="D1211" s="20">
        <v>25</v>
      </c>
      <c r="E1211" s="20">
        <v>0.1</v>
      </c>
      <c r="F1211" s="89" t="s">
        <v>1</v>
      </c>
      <c r="G1211" s="89">
        <v>44850.5</v>
      </c>
      <c r="H1211" s="110">
        <v>9.3866077164379544E-2</v>
      </c>
      <c r="I1211" s="118">
        <v>1800.27</v>
      </c>
      <c r="J1211">
        <v>0</v>
      </c>
      <c r="K1211" s="100">
        <v>0</v>
      </c>
      <c r="L1211" s="111">
        <v>0.10371617215319451</v>
      </c>
      <c r="M1211" s="115">
        <v>40635.9</v>
      </c>
      <c r="N1211" s="102">
        <v>41001.82</v>
      </c>
      <c r="O1211" s="23"/>
    </row>
    <row r="1212" spans="1:15" x14ac:dyDescent="0.3">
      <c r="A1212" s="20" t="s">
        <v>21</v>
      </c>
      <c r="B1212" s="66">
        <v>1</v>
      </c>
      <c r="C1212" s="82" t="str">
        <f t="shared" si="18"/>
        <v>Cardinality-constrained</v>
      </c>
      <c r="D1212" s="20">
        <v>25</v>
      </c>
      <c r="E1212" s="20">
        <v>0.15</v>
      </c>
      <c r="F1212" s="89" t="s">
        <v>4</v>
      </c>
      <c r="G1212" s="89" t="s">
        <v>511</v>
      </c>
      <c r="H1212" s="110" t="s">
        <v>3</v>
      </c>
      <c r="I1212" s="118" t="s">
        <v>511</v>
      </c>
      <c r="J1212">
        <v>0</v>
      </c>
      <c r="K1212" s="100"/>
      <c r="L1212" s="111" t="s">
        <v>3</v>
      </c>
      <c r="M1212" s="115">
        <v>40635.9</v>
      </c>
      <c r="N1212" s="102" t="s">
        <v>3</v>
      </c>
      <c r="O1212" s="23"/>
    </row>
    <row r="1213" spans="1:15" x14ac:dyDescent="0.3">
      <c r="A1213" s="20" t="s">
        <v>21</v>
      </c>
      <c r="B1213" s="20">
        <v>1</v>
      </c>
      <c r="C1213" s="82" t="str">
        <f t="shared" si="18"/>
        <v>Cardinality-constrained</v>
      </c>
      <c r="D1213" s="20">
        <v>25</v>
      </c>
      <c r="E1213" s="20">
        <v>0.2</v>
      </c>
      <c r="F1213" s="89" t="s">
        <v>4</v>
      </c>
      <c r="G1213" s="89" t="s">
        <v>511</v>
      </c>
      <c r="H1213" s="110" t="s">
        <v>3</v>
      </c>
      <c r="I1213" s="118" t="s">
        <v>511</v>
      </c>
      <c r="J1213">
        <v>0</v>
      </c>
      <c r="K1213" s="89"/>
      <c r="L1213" s="111" t="s">
        <v>3</v>
      </c>
      <c r="M1213" s="115">
        <v>40635.9</v>
      </c>
      <c r="N1213" s="102" t="s">
        <v>3</v>
      </c>
      <c r="O1213" s="23"/>
    </row>
    <row r="1214" spans="1:15" x14ac:dyDescent="0.3">
      <c r="A1214" s="20" t="s">
        <v>21</v>
      </c>
      <c r="B1214" s="66">
        <v>1</v>
      </c>
      <c r="C1214" s="82" t="str">
        <f t="shared" si="18"/>
        <v>Cardinality-constrained</v>
      </c>
      <c r="D1214" s="20">
        <v>50</v>
      </c>
      <c r="E1214" s="20">
        <v>0.05</v>
      </c>
      <c r="F1214" s="89" t="s">
        <v>0</v>
      </c>
      <c r="G1214" s="89">
        <v>42713.8</v>
      </c>
      <c r="H1214" s="110">
        <v>4.7069825818479134E-2</v>
      </c>
      <c r="I1214" s="118">
        <v>1800.35</v>
      </c>
      <c r="J1214">
        <v>0</v>
      </c>
      <c r="K1214" s="89">
        <v>0</v>
      </c>
      <c r="L1214" s="111">
        <v>5.1134587889034133E-2</v>
      </c>
      <c r="M1214" s="115">
        <v>40635.9</v>
      </c>
      <c r="N1214" s="102">
        <v>40793.65</v>
      </c>
      <c r="O1214" s="23"/>
    </row>
    <row r="1215" spans="1:15" x14ac:dyDescent="0.3">
      <c r="A1215" s="20" t="s">
        <v>21</v>
      </c>
      <c r="B1215" s="20">
        <v>1</v>
      </c>
      <c r="C1215" s="82" t="str">
        <f t="shared" si="18"/>
        <v>Cardinality-constrained</v>
      </c>
      <c r="D1215" s="20">
        <v>50</v>
      </c>
      <c r="E1215" s="20">
        <v>0.1</v>
      </c>
      <c r="F1215" s="89" t="s">
        <v>0</v>
      </c>
      <c r="G1215" s="89">
        <v>44087.199999999997</v>
      </c>
      <c r="H1215" s="110">
        <v>7.5939450706445755E-2</v>
      </c>
      <c r="I1215" s="118">
        <v>1800.08</v>
      </c>
      <c r="J1215">
        <v>0</v>
      </c>
      <c r="K1215" s="100">
        <v>0</v>
      </c>
      <c r="L1215" s="111">
        <v>8.4932288936629741E-2</v>
      </c>
      <c r="M1215" s="115">
        <v>40635.9</v>
      </c>
      <c r="N1215" s="102">
        <v>40975.54</v>
      </c>
      <c r="O1215" s="23"/>
    </row>
    <row r="1216" spans="1:15" x14ac:dyDescent="0.3">
      <c r="A1216" s="20" t="s">
        <v>21</v>
      </c>
      <c r="B1216" s="66">
        <v>1</v>
      </c>
      <c r="C1216" s="82" t="str">
        <f t="shared" si="18"/>
        <v>Cardinality-constrained</v>
      </c>
      <c r="D1216" s="20">
        <v>50</v>
      </c>
      <c r="E1216" s="20">
        <v>0.15</v>
      </c>
      <c r="F1216" s="89" t="s">
        <v>4</v>
      </c>
      <c r="G1216" s="89" t="s">
        <v>511</v>
      </c>
      <c r="H1216" s="110" t="s">
        <v>3</v>
      </c>
      <c r="I1216" s="118" t="s">
        <v>511</v>
      </c>
      <c r="J1216">
        <v>0</v>
      </c>
      <c r="K1216" s="100"/>
      <c r="L1216" s="111" t="s">
        <v>3</v>
      </c>
      <c r="M1216" s="115">
        <v>40635.9</v>
      </c>
      <c r="N1216" s="102" t="s">
        <v>3</v>
      </c>
      <c r="O1216" s="23"/>
    </row>
    <row r="1217" spans="1:15" x14ac:dyDescent="0.3">
      <c r="A1217" s="20" t="s">
        <v>21</v>
      </c>
      <c r="B1217" s="20">
        <v>1</v>
      </c>
      <c r="C1217" s="82" t="str">
        <f t="shared" si="18"/>
        <v>Cardinality-constrained</v>
      </c>
      <c r="D1217" s="20">
        <v>50</v>
      </c>
      <c r="E1217" s="20">
        <v>0.2</v>
      </c>
      <c r="F1217" s="89" t="s">
        <v>4</v>
      </c>
      <c r="G1217" s="89" t="s">
        <v>511</v>
      </c>
      <c r="H1217" s="110" t="s">
        <v>3</v>
      </c>
      <c r="I1217" s="118" t="s">
        <v>511</v>
      </c>
      <c r="J1217">
        <v>0</v>
      </c>
      <c r="K1217" s="89"/>
      <c r="L1217" s="111" t="s">
        <v>3</v>
      </c>
      <c r="M1217" s="115">
        <v>40635.9</v>
      </c>
      <c r="N1217" s="102" t="s">
        <v>3</v>
      </c>
      <c r="O1217" s="23"/>
    </row>
    <row r="1218" spans="1:15" x14ac:dyDescent="0.3">
      <c r="A1218" s="20" t="s">
        <v>21</v>
      </c>
      <c r="B1218" s="66">
        <v>2</v>
      </c>
      <c r="C1218" s="82" t="str">
        <f t="shared" ref="C1218:C1281" si="19">IF(B1218=0,"Deterministic",IF(B1218=1,"Cardinality-constrained",IF(B1218=2,"Knapsack","Factor Model")))</f>
        <v>Knapsack</v>
      </c>
      <c r="D1218" s="20">
        <v>5</v>
      </c>
      <c r="E1218" s="20">
        <v>0.05</v>
      </c>
      <c r="F1218" s="89" t="s">
        <v>1</v>
      </c>
      <c r="G1218" s="89">
        <v>41132.400000000001</v>
      </c>
      <c r="H1218" s="110">
        <v>-2.820061985511502E-2</v>
      </c>
      <c r="I1218" s="118">
        <v>1800.32</v>
      </c>
      <c r="J1218">
        <v>0</v>
      </c>
      <c r="K1218" s="89">
        <v>4.7E-2</v>
      </c>
      <c r="L1218" s="111">
        <v>1.221826020833805E-2</v>
      </c>
      <c r="M1218" s="115">
        <v>40635.9</v>
      </c>
      <c r="N1218" s="102">
        <v>42326.02</v>
      </c>
      <c r="O1218" s="23"/>
    </row>
    <row r="1219" spans="1:15" x14ac:dyDescent="0.3">
      <c r="A1219" s="20" t="s">
        <v>21</v>
      </c>
      <c r="B1219" s="20">
        <v>2</v>
      </c>
      <c r="C1219" s="82" t="str">
        <f t="shared" si="19"/>
        <v>Knapsack</v>
      </c>
      <c r="D1219" s="20">
        <v>5</v>
      </c>
      <c r="E1219" s="20">
        <v>0.1</v>
      </c>
      <c r="F1219" s="89" t="s">
        <v>1</v>
      </c>
      <c r="G1219" s="89">
        <v>42112.6</v>
      </c>
      <c r="H1219" s="110">
        <v>1.4073097851410267E-2</v>
      </c>
      <c r="I1219" s="118">
        <v>1800.74</v>
      </c>
      <c r="J1219">
        <v>0</v>
      </c>
      <c r="K1219" s="100">
        <v>0.57899999999999996</v>
      </c>
      <c r="L1219" s="111">
        <v>3.6339788216823043E-2</v>
      </c>
      <c r="M1219" s="115">
        <v>40635.9</v>
      </c>
      <c r="N1219" s="102">
        <v>41528.17</v>
      </c>
      <c r="O1219" s="23"/>
    </row>
    <row r="1220" spans="1:15" x14ac:dyDescent="0.3">
      <c r="A1220" s="20" t="s">
        <v>21</v>
      </c>
      <c r="B1220" s="66">
        <v>2</v>
      </c>
      <c r="C1220" s="82" t="str">
        <f t="shared" si="19"/>
        <v>Knapsack</v>
      </c>
      <c r="D1220" s="20">
        <v>5</v>
      </c>
      <c r="E1220" s="20">
        <v>0.15</v>
      </c>
      <c r="F1220" s="89" t="s">
        <v>1</v>
      </c>
      <c r="G1220" s="89">
        <v>42106.5</v>
      </c>
      <c r="H1220" s="110">
        <v>2.8546680261254481E-2</v>
      </c>
      <c r="I1220" s="118">
        <v>1800.49</v>
      </c>
      <c r="J1220">
        <v>0</v>
      </c>
      <c r="K1220" s="100">
        <v>0.84599999999999997</v>
      </c>
      <c r="L1220" s="111">
        <v>3.6189674647294501E-2</v>
      </c>
      <c r="M1220" s="115">
        <v>40635.9</v>
      </c>
      <c r="N1220" s="102">
        <v>40937.86</v>
      </c>
      <c r="O1220" s="23"/>
    </row>
    <row r="1221" spans="1:15" x14ac:dyDescent="0.3">
      <c r="A1221" s="20" t="s">
        <v>21</v>
      </c>
      <c r="B1221" s="20">
        <v>2</v>
      </c>
      <c r="C1221" s="82" t="str">
        <f t="shared" si="19"/>
        <v>Knapsack</v>
      </c>
      <c r="D1221" s="20">
        <v>5</v>
      </c>
      <c r="E1221" s="20">
        <v>0.2</v>
      </c>
      <c r="F1221" s="89" t="s">
        <v>0</v>
      </c>
      <c r="G1221" s="89">
        <v>42733</v>
      </c>
      <c r="H1221" s="110">
        <v>4.7540487306235127E-2</v>
      </c>
      <c r="I1221" s="118">
        <v>1800.54</v>
      </c>
      <c r="J1221">
        <v>0</v>
      </c>
      <c r="K1221" s="100">
        <v>0.77400000000000002</v>
      </c>
      <c r="L1221" s="111">
        <v>5.1607076501320126E-2</v>
      </c>
      <c r="M1221" s="115">
        <v>40635.9</v>
      </c>
      <c r="N1221" s="102">
        <v>40793.65</v>
      </c>
      <c r="O1221" s="23"/>
    </row>
    <row r="1222" spans="1:15" x14ac:dyDescent="0.3">
      <c r="A1222" s="20" t="s">
        <v>21</v>
      </c>
      <c r="B1222" s="66">
        <v>2</v>
      </c>
      <c r="C1222" s="82" t="str">
        <f t="shared" si="19"/>
        <v>Knapsack</v>
      </c>
      <c r="D1222" s="20">
        <v>10</v>
      </c>
      <c r="E1222" s="20">
        <v>0.05</v>
      </c>
      <c r="F1222" s="89" t="s">
        <v>0</v>
      </c>
      <c r="G1222" s="89">
        <v>41917.5</v>
      </c>
      <c r="H1222" s="110">
        <v>2.8667724680491582E-2</v>
      </c>
      <c r="I1222" s="118">
        <v>1800.43</v>
      </c>
      <c r="J1222">
        <v>0</v>
      </c>
      <c r="K1222" s="100">
        <v>0.122</v>
      </c>
      <c r="L1222" s="111">
        <v>3.1538614870102455E-2</v>
      </c>
      <c r="M1222" s="115">
        <v>40635.9</v>
      </c>
      <c r="N1222" s="102">
        <v>40749.31</v>
      </c>
      <c r="O1222" s="23"/>
    </row>
    <row r="1223" spans="1:15" x14ac:dyDescent="0.3">
      <c r="A1223" s="20" t="s">
        <v>21</v>
      </c>
      <c r="B1223" s="20">
        <v>2</v>
      </c>
      <c r="C1223" s="82" t="str">
        <f t="shared" si="19"/>
        <v>Knapsack</v>
      </c>
      <c r="D1223" s="20">
        <v>10</v>
      </c>
      <c r="E1223" s="20">
        <v>0.1</v>
      </c>
      <c r="F1223" s="89" t="s">
        <v>1</v>
      </c>
      <c r="G1223" s="89">
        <v>41252.300000000003</v>
      </c>
      <c r="H1223" s="110">
        <v>-0.12547865449513884</v>
      </c>
      <c r="I1223" s="118">
        <v>1782.36</v>
      </c>
      <c r="J1223">
        <v>0</v>
      </c>
      <c r="K1223" s="100">
        <v>0</v>
      </c>
      <c r="L1223" s="111">
        <v>1.5168853156937612E-2</v>
      </c>
      <c r="M1223" s="115">
        <v>40635.9</v>
      </c>
      <c r="N1223" s="102">
        <v>47171.29</v>
      </c>
      <c r="O1223" s="23"/>
    </row>
    <row r="1224" spans="1:15" x14ac:dyDescent="0.3">
      <c r="A1224" s="20" t="s">
        <v>21</v>
      </c>
      <c r="B1224" s="66">
        <v>2</v>
      </c>
      <c r="C1224" s="82" t="str">
        <f t="shared" si="19"/>
        <v>Knapsack</v>
      </c>
      <c r="D1224" s="20">
        <v>10</v>
      </c>
      <c r="E1224" s="20">
        <v>0.15</v>
      </c>
      <c r="F1224" s="89" t="s">
        <v>0</v>
      </c>
      <c r="G1224" s="89">
        <v>43600.4</v>
      </c>
      <c r="H1224" s="110">
        <v>6.8803600560381331E-2</v>
      </c>
      <c r="I1224" s="118">
        <v>1800.22</v>
      </c>
      <c r="J1224">
        <v>0</v>
      </c>
      <c r="K1224" s="100">
        <v>0.41299999999999998</v>
      </c>
      <c r="L1224" s="111">
        <v>7.2952733912624135E-2</v>
      </c>
      <c r="M1224" s="115">
        <v>40635.9</v>
      </c>
      <c r="N1224" s="102">
        <v>40793.65</v>
      </c>
      <c r="O1224" s="23"/>
    </row>
    <row r="1225" spans="1:15" x14ac:dyDescent="0.3">
      <c r="A1225" s="20" t="s">
        <v>21</v>
      </c>
      <c r="B1225" s="20">
        <v>2</v>
      </c>
      <c r="C1225" s="82" t="str">
        <f t="shared" si="19"/>
        <v>Knapsack</v>
      </c>
      <c r="D1225" s="20">
        <v>10</v>
      </c>
      <c r="E1225" s="20">
        <v>0.2</v>
      </c>
      <c r="F1225" s="89" t="s">
        <v>1</v>
      </c>
      <c r="G1225" s="89">
        <v>42813.7</v>
      </c>
      <c r="H1225" s="110">
        <v>2.9105471911405913E-2</v>
      </c>
      <c r="I1225" s="118">
        <v>1800.44</v>
      </c>
      <c r="J1225">
        <v>0</v>
      </c>
      <c r="K1225" s="100">
        <v>0.32</v>
      </c>
      <c r="L1225" s="111">
        <v>5.3593005199835453E-2</v>
      </c>
      <c r="M1225" s="115">
        <v>40635.9</v>
      </c>
      <c r="N1225" s="102">
        <v>41602.83</v>
      </c>
      <c r="O1225" s="23"/>
    </row>
    <row r="1226" spans="1:15" x14ac:dyDescent="0.3">
      <c r="A1226" s="20" t="s">
        <v>21</v>
      </c>
      <c r="B1226" s="66">
        <v>2</v>
      </c>
      <c r="C1226" s="82" t="str">
        <f t="shared" si="19"/>
        <v>Knapsack</v>
      </c>
      <c r="D1226" s="20">
        <v>25</v>
      </c>
      <c r="E1226" s="20">
        <v>0.05</v>
      </c>
      <c r="F1226" s="89" t="s">
        <v>0</v>
      </c>
      <c r="G1226" s="89">
        <v>43586</v>
      </c>
      <c r="H1226" s="110">
        <v>6.8450604444564245E-2</v>
      </c>
      <c r="I1226" s="118">
        <v>1800.35</v>
      </c>
      <c r="J1226">
        <v>0</v>
      </c>
      <c r="K1226" s="100">
        <v>0</v>
      </c>
      <c r="L1226" s="111">
        <v>7.2598367453409418E-2</v>
      </c>
      <c r="M1226" s="115">
        <v>40635.9</v>
      </c>
      <c r="N1226" s="102">
        <v>40793.65</v>
      </c>
      <c r="O1226" s="23"/>
    </row>
    <row r="1227" spans="1:15" x14ac:dyDescent="0.3">
      <c r="A1227" s="20" t="s">
        <v>21</v>
      </c>
      <c r="B1227" s="20">
        <v>2</v>
      </c>
      <c r="C1227" s="82" t="str">
        <f t="shared" si="19"/>
        <v>Knapsack</v>
      </c>
      <c r="D1227" s="20">
        <v>25</v>
      </c>
      <c r="E1227" s="20">
        <v>0.1</v>
      </c>
      <c r="F1227" s="89" t="s">
        <v>0</v>
      </c>
      <c r="G1227" s="89">
        <v>43374.2</v>
      </c>
      <c r="H1227" s="110">
        <v>5.8538825845858192E-2</v>
      </c>
      <c r="I1227" s="118">
        <v>1800.19</v>
      </c>
      <c r="J1227">
        <v>0</v>
      </c>
      <c r="K1227" s="100">
        <v>0</v>
      </c>
      <c r="L1227" s="111">
        <v>6.7386227449127478E-2</v>
      </c>
      <c r="M1227" s="115">
        <v>40635.9</v>
      </c>
      <c r="N1227" s="102">
        <v>40975.54</v>
      </c>
      <c r="O1227" s="23"/>
    </row>
    <row r="1228" spans="1:15" x14ac:dyDescent="0.3">
      <c r="A1228" s="20" t="s">
        <v>21</v>
      </c>
      <c r="B1228" s="66">
        <v>2</v>
      </c>
      <c r="C1228" s="82" t="str">
        <f t="shared" si="19"/>
        <v>Knapsack</v>
      </c>
      <c r="D1228" s="20">
        <v>25</v>
      </c>
      <c r="E1228" s="20">
        <v>0.15</v>
      </c>
      <c r="F1228" s="89" t="s">
        <v>4</v>
      </c>
      <c r="G1228" s="89" t="s">
        <v>511</v>
      </c>
      <c r="H1228" s="110" t="s">
        <v>3</v>
      </c>
      <c r="I1228" s="118" t="s">
        <v>511</v>
      </c>
      <c r="J1228">
        <v>0</v>
      </c>
      <c r="K1228" s="100"/>
      <c r="L1228" s="111" t="s">
        <v>3</v>
      </c>
      <c r="M1228" s="115">
        <v>40635.9</v>
      </c>
      <c r="N1228" s="102" t="s">
        <v>3</v>
      </c>
      <c r="O1228" s="23"/>
    </row>
    <row r="1229" spans="1:15" x14ac:dyDescent="0.3">
      <c r="A1229" s="20" t="s">
        <v>21</v>
      </c>
      <c r="B1229" s="20">
        <v>2</v>
      </c>
      <c r="C1229" s="82" t="str">
        <f t="shared" si="19"/>
        <v>Knapsack</v>
      </c>
      <c r="D1229" s="20">
        <v>25</v>
      </c>
      <c r="E1229" s="20">
        <v>0.2</v>
      </c>
      <c r="F1229" s="89" t="s">
        <v>4</v>
      </c>
      <c r="G1229" s="89" t="s">
        <v>511</v>
      </c>
      <c r="H1229" s="110" t="s">
        <v>3</v>
      </c>
      <c r="I1229" s="118" t="s">
        <v>511</v>
      </c>
      <c r="J1229">
        <v>0</v>
      </c>
      <c r="K1229" s="89"/>
      <c r="L1229" s="111" t="s">
        <v>3</v>
      </c>
      <c r="M1229" s="115">
        <v>40635.9</v>
      </c>
      <c r="N1229" s="102" t="s">
        <v>3</v>
      </c>
      <c r="O1229" s="23"/>
    </row>
    <row r="1230" spans="1:15" x14ac:dyDescent="0.3">
      <c r="A1230" s="20" t="s">
        <v>21</v>
      </c>
      <c r="B1230" s="66">
        <v>2</v>
      </c>
      <c r="C1230" s="82" t="str">
        <f t="shared" si="19"/>
        <v>Knapsack</v>
      </c>
      <c r="D1230" s="20">
        <v>50</v>
      </c>
      <c r="E1230" s="20">
        <v>0.05</v>
      </c>
      <c r="F1230" s="89" t="s">
        <v>1</v>
      </c>
      <c r="G1230" s="89">
        <v>42379.3</v>
      </c>
      <c r="H1230" s="110">
        <v>-9.4050562989109507E-2</v>
      </c>
      <c r="I1230" s="118">
        <v>1800.19</v>
      </c>
      <c r="J1230">
        <v>0</v>
      </c>
      <c r="K1230" s="89">
        <v>0</v>
      </c>
      <c r="L1230" s="111">
        <v>4.2902950346860758E-2</v>
      </c>
      <c r="M1230" s="115">
        <v>40635.9</v>
      </c>
      <c r="N1230" s="102">
        <v>46778.879999999997</v>
      </c>
      <c r="O1230" s="23"/>
    </row>
    <row r="1231" spans="1:15" x14ac:dyDescent="0.3">
      <c r="A1231" s="20" t="s">
        <v>21</v>
      </c>
      <c r="B1231" s="20">
        <v>2</v>
      </c>
      <c r="C1231" s="82" t="str">
        <f t="shared" si="19"/>
        <v>Knapsack</v>
      </c>
      <c r="D1231" s="20">
        <v>50</v>
      </c>
      <c r="E1231" s="20">
        <v>0.1</v>
      </c>
      <c r="F1231" s="89" t="s">
        <v>1</v>
      </c>
      <c r="G1231" s="89">
        <v>42283.1</v>
      </c>
      <c r="H1231" s="110">
        <v>3.1910744800434543E-2</v>
      </c>
      <c r="I1231" s="118">
        <v>1801.17</v>
      </c>
      <c r="J1231">
        <v>0</v>
      </c>
      <c r="K1231" s="100">
        <v>0</v>
      </c>
      <c r="L1231" s="111">
        <v>4.0535585529051898E-2</v>
      </c>
      <c r="M1231" s="115">
        <v>40635.9</v>
      </c>
      <c r="N1231" s="102">
        <v>40975.54</v>
      </c>
      <c r="O1231" s="23"/>
    </row>
    <row r="1232" spans="1:15" x14ac:dyDescent="0.3">
      <c r="A1232" s="20" t="s">
        <v>21</v>
      </c>
      <c r="B1232" s="66">
        <v>2</v>
      </c>
      <c r="C1232" s="82" t="str">
        <f t="shared" si="19"/>
        <v>Knapsack</v>
      </c>
      <c r="D1232" s="20">
        <v>50</v>
      </c>
      <c r="E1232" s="20">
        <v>0.15</v>
      </c>
      <c r="F1232" s="89" t="s">
        <v>4</v>
      </c>
      <c r="G1232" s="89" t="s">
        <v>511</v>
      </c>
      <c r="H1232" s="110" t="s">
        <v>3</v>
      </c>
      <c r="I1232" s="118" t="s">
        <v>511</v>
      </c>
      <c r="J1232">
        <v>0</v>
      </c>
      <c r="K1232" s="100"/>
      <c r="L1232" s="111" t="s">
        <v>3</v>
      </c>
      <c r="M1232" s="115">
        <v>40635.9</v>
      </c>
      <c r="N1232" s="102" t="s">
        <v>3</v>
      </c>
      <c r="O1232" s="23"/>
    </row>
    <row r="1233" spans="1:15" x14ac:dyDescent="0.3">
      <c r="A1233" s="20" t="s">
        <v>21</v>
      </c>
      <c r="B1233" s="20">
        <v>2</v>
      </c>
      <c r="C1233" s="82" t="str">
        <f t="shared" si="19"/>
        <v>Knapsack</v>
      </c>
      <c r="D1233" s="20">
        <v>50</v>
      </c>
      <c r="E1233" s="20">
        <v>0.2</v>
      </c>
      <c r="F1233" s="89" t="s">
        <v>4</v>
      </c>
      <c r="G1233" s="89" t="s">
        <v>511</v>
      </c>
      <c r="H1233" s="110" t="s">
        <v>3</v>
      </c>
      <c r="I1233" s="118" t="s">
        <v>511</v>
      </c>
      <c r="J1233">
        <v>0</v>
      </c>
      <c r="K1233" s="89"/>
      <c r="L1233" s="111" t="s">
        <v>3</v>
      </c>
      <c r="M1233" s="115">
        <v>40635.9</v>
      </c>
      <c r="N1233" s="102" t="s">
        <v>3</v>
      </c>
      <c r="O1233" s="23"/>
    </row>
    <row r="1234" spans="1:15" hidden="1" x14ac:dyDescent="0.3">
      <c r="A1234" s="66" t="s">
        <v>21</v>
      </c>
      <c r="B1234" s="66">
        <v>3</v>
      </c>
      <c r="C1234" s="82" t="str">
        <f t="shared" si="19"/>
        <v>Factor Model</v>
      </c>
      <c r="D1234" s="20">
        <v>0</v>
      </c>
      <c r="E1234" s="20">
        <v>0.05</v>
      </c>
      <c r="F1234" s="89" t="s">
        <v>0</v>
      </c>
      <c r="G1234" s="89">
        <v>42008.4</v>
      </c>
      <c r="H1234" s="95">
        <v>2.5206745292435453E-2</v>
      </c>
      <c r="I1234" s="118">
        <v>1800.09</v>
      </c>
      <c r="J1234">
        <v>0</v>
      </c>
      <c r="K1234" s="89">
        <v>0</v>
      </c>
      <c r="L1234" s="96">
        <v>3.3775553143895021E-2</v>
      </c>
      <c r="M1234" s="115">
        <v>40635.9</v>
      </c>
      <c r="N1234" s="102">
        <v>40975.54</v>
      </c>
      <c r="O1234" s="23"/>
    </row>
    <row r="1235" spans="1:15" hidden="1" x14ac:dyDescent="0.3">
      <c r="A1235" s="20" t="s">
        <v>21</v>
      </c>
      <c r="B1235" s="20">
        <v>3</v>
      </c>
      <c r="C1235" s="82" t="str">
        <f t="shared" si="19"/>
        <v>Factor Model</v>
      </c>
      <c r="D1235" s="20">
        <v>0</v>
      </c>
      <c r="E1235" s="20">
        <v>0.1</v>
      </c>
      <c r="F1235" s="89" t="s">
        <v>4</v>
      </c>
      <c r="G1235" s="89" t="s">
        <v>511</v>
      </c>
      <c r="H1235" s="95" t="s">
        <v>3</v>
      </c>
      <c r="I1235" s="118" t="s">
        <v>511</v>
      </c>
      <c r="J1235">
        <v>0</v>
      </c>
      <c r="K1235" s="100"/>
      <c r="L1235" s="96" t="s">
        <v>3</v>
      </c>
      <c r="M1235" s="115">
        <v>40635.9</v>
      </c>
      <c r="N1235" s="102" t="s">
        <v>3</v>
      </c>
      <c r="O1235" s="23"/>
    </row>
    <row r="1236" spans="1:15" hidden="1" x14ac:dyDescent="0.3">
      <c r="A1236" s="66" t="s">
        <v>21</v>
      </c>
      <c r="B1236" s="66">
        <v>3</v>
      </c>
      <c r="C1236" s="82" t="str">
        <f t="shared" si="19"/>
        <v>Factor Model</v>
      </c>
      <c r="D1236" s="20">
        <v>0</v>
      </c>
      <c r="E1236" s="20">
        <v>0.15</v>
      </c>
      <c r="F1236" s="89" t="s">
        <v>4</v>
      </c>
      <c r="G1236" s="89" t="s">
        <v>511</v>
      </c>
      <c r="H1236" s="95" t="s">
        <v>3</v>
      </c>
      <c r="I1236" s="118" t="s">
        <v>511</v>
      </c>
      <c r="J1236">
        <v>0</v>
      </c>
      <c r="K1236" s="89"/>
      <c r="L1236" s="96" t="s">
        <v>3</v>
      </c>
      <c r="M1236" s="115">
        <v>40635.9</v>
      </c>
      <c r="N1236" s="102" t="s">
        <v>3</v>
      </c>
      <c r="O1236" s="23"/>
    </row>
    <row r="1237" spans="1:15" hidden="1" x14ac:dyDescent="0.3">
      <c r="A1237" s="20" t="s">
        <v>21</v>
      </c>
      <c r="B1237" s="20">
        <v>3</v>
      </c>
      <c r="C1237" s="82" t="str">
        <f t="shared" si="19"/>
        <v>Factor Model</v>
      </c>
      <c r="D1237" s="20">
        <v>0</v>
      </c>
      <c r="E1237" s="20">
        <v>0.2</v>
      </c>
      <c r="F1237" s="89" t="s">
        <v>4</v>
      </c>
      <c r="G1237" s="89" t="s">
        <v>511</v>
      </c>
      <c r="H1237" s="95" t="s">
        <v>3</v>
      </c>
      <c r="I1237" s="118" t="s">
        <v>511</v>
      </c>
      <c r="J1237">
        <v>0</v>
      </c>
      <c r="K1237" s="89"/>
      <c r="L1237" s="96" t="s">
        <v>3</v>
      </c>
      <c r="M1237" s="115">
        <v>40635.9</v>
      </c>
      <c r="N1237" s="102" t="s">
        <v>3</v>
      </c>
      <c r="O1237" s="23"/>
    </row>
    <row r="1238" spans="1:15" hidden="1" x14ac:dyDescent="0.3">
      <c r="A1238" s="66" t="s">
        <v>21</v>
      </c>
      <c r="B1238" s="66">
        <v>3</v>
      </c>
      <c r="C1238" s="82" t="str">
        <f t="shared" si="19"/>
        <v>Factor Model</v>
      </c>
      <c r="D1238" s="20">
        <v>10</v>
      </c>
      <c r="E1238" s="20">
        <v>0.05</v>
      </c>
      <c r="F1238" s="89" t="s">
        <v>0</v>
      </c>
      <c r="G1238" s="89">
        <v>41702.6</v>
      </c>
      <c r="H1238" s="95">
        <v>1.7743756397109046E-2</v>
      </c>
      <c r="I1238" s="118">
        <v>1800.26</v>
      </c>
      <c r="J1238">
        <v>0</v>
      </c>
      <c r="K1238" s="89">
        <v>0</v>
      </c>
      <c r="L1238" s="96">
        <v>2.6250187641961853E-2</v>
      </c>
      <c r="M1238" s="115">
        <v>40635.9</v>
      </c>
      <c r="N1238" s="102">
        <v>40975.54</v>
      </c>
      <c r="O1238" s="23"/>
    </row>
    <row r="1239" spans="1:15" hidden="1" x14ac:dyDescent="0.3">
      <c r="A1239" s="20" t="s">
        <v>21</v>
      </c>
      <c r="B1239" s="20">
        <v>3</v>
      </c>
      <c r="C1239" s="82" t="str">
        <f t="shared" si="19"/>
        <v>Factor Model</v>
      </c>
      <c r="D1239" s="20">
        <v>10</v>
      </c>
      <c r="E1239" s="20">
        <v>0.1</v>
      </c>
      <c r="F1239" s="89" t="s">
        <v>4</v>
      </c>
      <c r="G1239" s="89" t="s">
        <v>511</v>
      </c>
      <c r="H1239" s="95" t="s">
        <v>3</v>
      </c>
      <c r="I1239" s="118" t="s">
        <v>511</v>
      </c>
      <c r="J1239">
        <v>0</v>
      </c>
      <c r="K1239" s="100"/>
      <c r="L1239" s="96" t="s">
        <v>3</v>
      </c>
      <c r="M1239" s="115">
        <v>40635.9</v>
      </c>
      <c r="N1239" s="102" t="s">
        <v>3</v>
      </c>
      <c r="O1239" s="23"/>
    </row>
    <row r="1240" spans="1:15" hidden="1" x14ac:dyDescent="0.3">
      <c r="A1240" s="66" t="s">
        <v>21</v>
      </c>
      <c r="B1240" s="66">
        <v>3</v>
      </c>
      <c r="C1240" s="82" t="str">
        <f t="shared" si="19"/>
        <v>Factor Model</v>
      </c>
      <c r="D1240" s="20">
        <v>10</v>
      </c>
      <c r="E1240" s="20">
        <v>0.15</v>
      </c>
      <c r="F1240" s="89" t="s">
        <v>4</v>
      </c>
      <c r="G1240" s="89" t="s">
        <v>511</v>
      </c>
      <c r="H1240" s="95" t="s">
        <v>3</v>
      </c>
      <c r="I1240" s="118" t="s">
        <v>511</v>
      </c>
      <c r="J1240">
        <v>0</v>
      </c>
      <c r="K1240" s="89"/>
      <c r="L1240" s="96" t="s">
        <v>3</v>
      </c>
      <c r="M1240" s="115">
        <v>40635.9</v>
      </c>
      <c r="N1240" s="102" t="s">
        <v>3</v>
      </c>
      <c r="O1240" s="23"/>
    </row>
    <row r="1241" spans="1:15" hidden="1" x14ac:dyDescent="0.3">
      <c r="A1241" s="20" t="s">
        <v>21</v>
      </c>
      <c r="B1241" s="20">
        <v>3</v>
      </c>
      <c r="C1241" s="82" t="str">
        <f t="shared" si="19"/>
        <v>Factor Model</v>
      </c>
      <c r="D1241" s="20">
        <v>10</v>
      </c>
      <c r="E1241" s="20">
        <v>0.2</v>
      </c>
      <c r="F1241" s="89" t="s">
        <v>4</v>
      </c>
      <c r="G1241" s="89" t="s">
        <v>511</v>
      </c>
      <c r="H1241" s="95" t="s">
        <v>3</v>
      </c>
      <c r="I1241" s="118" t="s">
        <v>511</v>
      </c>
      <c r="J1241">
        <v>0</v>
      </c>
      <c r="K1241" s="89"/>
      <c r="L1241" s="96" t="s">
        <v>3</v>
      </c>
      <c r="M1241" s="115">
        <v>40635.9</v>
      </c>
      <c r="N1241" s="102" t="s">
        <v>3</v>
      </c>
      <c r="O1241" s="23"/>
    </row>
    <row r="1242" spans="1:15" hidden="1" x14ac:dyDescent="0.3">
      <c r="A1242" s="66" t="s">
        <v>21</v>
      </c>
      <c r="B1242" s="66">
        <v>3</v>
      </c>
      <c r="C1242" s="82" t="str">
        <f t="shared" si="19"/>
        <v>Factor Model</v>
      </c>
      <c r="D1242" s="20">
        <v>25</v>
      </c>
      <c r="E1242" s="20">
        <v>0.05</v>
      </c>
      <c r="F1242" s="89" t="s">
        <v>0</v>
      </c>
      <c r="G1242" s="89">
        <v>41611.1</v>
      </c>
      <c r="H1242" s="95">
        <v>1.5510716881339396E-2</v>
      </c>
      <c r="I1242" s="118">
        <v>1800.07</v>
      </c>
      <c r="J1242">
        <v>0</v>
      </c>
      <c r="K1242" s="89">
        <v>0</v>
      </c>
      <c r="L1242" s="96">
        <v>2.3998484099035489E-2</v>
      </c>
      <c r="M1242" s="115">
        <v>40635.9</v>
      </c>
      <c r="N1242" s="102">
        <v>40975.54</v>
      </c>
      <c r="O1242" s="23"/>
    </row>
    <row r="1243" spans="1:15" hidden="1" x14ac:dyDescent="0.3">
      <c r="A1243" s="20" t="s">
        <v>21</v>
      </c>
      <c r="B1243" s="20">
        <v>3</v>
      </c>
      <c r="C1243" s="82" t="str">
        <f t="shared" si="19"/>
        <v>Factor Model</v>
      </c>
      <c r="D1243" s="20">
        <v>25</v>
      </c>
      <c r="E1243" s="20">
        <v>0.1</v>
      </c>
      <c r="F1243" s="89" t="s">
        <v>4</v>
      </c>
      <c r="G1243" s="89" t="s">
        <v>511</v>
      </c>
      <c r="H1243" s="95" t="s">
        <v>3</v>
      </c>
      <c r="I1243" s="118" t="s">
        <v>511</v>
      </c>
      <c r="J1243">
        <v>0</v>
      </c>
      <c r="K1243" s="100"/>
      <c r="L1243" s="96" t="s">
        <v>3</v>
      </c>
      <c r="M1243" s="115">
        <v>40635.9</v>
      </c>
      <c r="N1243" s="102" t="s">
        <v>3</v>
      </c>
      <c r="O1243" s="23"/>
    </row>
    <row r="1244" spans="1:15" hidden="1" x14ac:dyDescent="0.3">
      <c r="A1244" s="66" t="s">
        <v>21</v>
      </c>
      <c r="B1244" s="66">
        <v>3</v>
      </c>
      <c r="C1244" s="82" t="str">
        <f t="shared" si="19"/>
        <v>Factor Model</v>
      </c>
      <c r="D1244" s="20">
        <v>25</v>
      </c>
      <c r="E1244" s="20">
        <v>0.15</v>
      </c>
      <c r="F1244" s="89" t="s">
        <v>4</v>
      </c>
      <c r="G1244" s="89" t="s">
        <v>511</v>
      </c>
      <c r="H1244" s="95" t="s">
        <v>3</v>
      </c>
      <c r="I1244" s="118" t="s">
        <v>511</v>
      </c>
      <c r="J1244">
        <v>0</v>
      </c>
      <c r="K1244" s="89"/>
      <c r="L1244" s="96" t="s">
        <v>3</v>
      </c>
      <c r="M1244" s="115">
        <v>40635.9</v>
      </c>
      <c r="N1244" s="102" t="s">
        <v>3</v>
      </c>
      <c r="O1244" s="23"/>
    </row>
    <row r="1245" spans="1:15" hidden="1" x14ac:dyDescent="0.3">
      <c r="A1245" s="20" t="s">
        <v>21</v>
      </c>
      <c r="B1245" s="20">
        <v>3</v>
      </c>
      <c r="C1245" s="82" t="str">
        <f t="shared" si="19"/>
        <v>Factor Model</v>
      </c>
      <c r="D1245" s="20">
        <v>25</v>
      </c>
      <c r="E1245" s="20">
        <v>0.2</v>
      </c>
      <c r="F1245" s="89" t="s">
        <v>4</v>
      </c>
      <c r="G1245" s="89" t="s">
        <v>511</v>
      </c>
      <c r="H1245" s="95" t="s">
        <v>3</v>
      </c>
      <c r="I1245" s="118" t="s">
        <v>511</v>
      </c>
      <c r="J1245">
        <v>0</v>
      </c>
      <c r="K1245" s="89"/>
      <c r="L1245" s="96" t="s">
        <v>3</v>
      </c>
      <c r="M1245" s="115">
        <v>40635.9</v>
      </c>
      <c r="N1245" s="102" t="s">
        <v>3</v>
      </c>
      <c r="O1245" s="23"/>
    </row>
    <row r="1246" spans="1:15" hidden="1" x14ac:dyDescent="0.3">
      <c r="A1246" s="66" t="s">
        <v>21</v>
      </c>
      <c r="B1246" s="66">
        <v>3</v>
      </c>
      <c r="C1246" s="82" t="str">
        <f t="shared" si="19"/>
        <v>Factor Model</v>
      </c>
      <c r="D1246" s="20">
        <v>50</v>
      </c>
      <c r="E1246" s="20">
        <v>0.05</v>
      </c>
      <c r="F1246" s="89" t="s">
        <v>0</v>
      </c>
      <c r="G1246" s="89">
        <v>41615</v>
      </c>
      <c r="H1246" s="95">
        <v>1.5605895614798465E-2</v>
      </c>
      <c r="I1246" s="118">
        <v>1800.6</v>
      </c>
      <c r="J1246">
        <v>0</v>
      </c>
      <c r="K1246" s="89">
        <v>0</v>
      </c>
      <c r="L1246" s="96">
        <v>2.4094458348406178E-2</v>
      </c>
      <c r="M1246" s="115">
        <v>40635.9</v>
      </c>
      <c r="N1246" s="102">
        <v>40975.54</v>
      </c>
      <c r="O1246" s="23"/>
    </row>
    <row r="1247" spans="1:15" hidden="1" x14ac:dyDescent="0.3">
      <c r="A1247" s="20" t="s">
        <v>21</v>
      </c>
      <c r="B1247" s="20">
        <v>3</v>
      </c>
      <c r="C1247" s="82" t="str">
        <f t="shared" si="19"/>
        <v>Factor Model</v>
      </c>
      <c r="D1247" s="20">
        <v>50</v>
      </c>
      <c r="E1247" s="20">
        <v>0.1</v>
      </c>
      <c r="F1247" s="89" t="s">
        <v>4</v>
      </c>
      <c r="G1247" s="89" t="s">
        <v>511</v>
      </c>
      <c r="H1247" s="95" t="s">
        <v>3</v>
      </c>
      <c r="I1247" s="118" t="s">
        <v>511</v>
      </c>
      <c r="J1247">
        <v>0</v>
      </c>
      <c r="K1247" s="100"/>
      <c r="L1247" s="96" t="s">
        <v>3</v>
      </c>
      <c r="M1247" s="115">
        <v>40635.9</v>
      </c>
      <c r="N1247" s="102" t="s">
        <v>3</v>
      </c>
      <c r="O1247" s="23"/>
    </row>
    <row r="1248" spans="1:15" hidden="1" x14ac:dyDescent="0.3">
      <c r="A1248" s="66" t="s">
        <v>21</v>
      </c>
      <c r="B1248" s="66">
        <v>3</v>
      </c>
      <c r="C1248" s="82" t="str">
        <f t="shared" si="19"/>
        <v>Factor Model</v>
      </c>
      <c r="D1248" s="20">
        <v>50</v>
      </c>
      <c r="E1248" s="20">
        <v>0.15</v>
      </c>
      <c r="F1248" s="89" t="s">
        <v>4</v>
      </c>
      <c r="G1248" s="89" t="s">
        <v>511</v>
      </c>
      <c r="H1248" s="95" t="s">
        <v>3</v>
      </c>
      <c r="I1248" s="118" t="s">
        <v>511</v>
      </c>
      <c r="J1248">
        <v>0</v>
      </c>
      <c r="K1248" s="89"/>
      <c r="L1248" s="96" t="s">
        <v>3</v>
      </c>
      <c r="M1248" s="115">
        <v>40635.9</v>
      </c>
      <c r="N1248" s="102" t="s">
        <v>3</v>
      </c>
      <c r="O1248" s="23"/>
    </row>
    <row r="1249" spans="1:15" hidden="1" x14ac:dyDescent="0.3">
      <c r="A1249" s="20" t="s">
        <v>21</v>
      </c>
      <c r="B1249" s="20">
        <v>3</v>
      </c>
      <c r="C1249" s="82" t="str">
        <f t="shared" si="19"/>
        <v>Factor Model</v>
      </c>
      <c r="D1249" s="20">
        <v>50</v>
      </c>
      <c r="E1249" s="20">
        <v>0.2</v>
      </c>
      <c r="F1249" s="89" t="s">
        <v>4</v>
      </c>
      <c r="G1249" s="89" t="s">
        <v>511</v>
      </c>
      <c r="H1249" s="95" t="s">
        <v>3</v>
      </c>
      <c r="I1249" s="118" t="s">
        <v>511</v>
      </c>
      <c r="J1249">
        <v>0</v>
      </c>
      <c r="K1249" s="89"/>
      <c r="L1249" s="96" t="s">
        <v>3</v>
      </c>
      <c r="M1249" s="115">
        <v>40635.9</v>
      </c>
      <c r="N1249" s="102" t="s">
        <v>3</v>
      </c>
      <c r="O1249" s="23"/>
    </row>
    <row r="1250" spans="1:15" x14ac:dyDescent="0.3">
      <c r="A1250" s="20" t="s">
        <v>23</v>
      </c>
      <c r="B1250" s="66">
        <v>0</v>
      </c>
      <c r="C1250" s="82" t="str">
        <f t="shared" si="19"/>
        <v>Deterministic</v>
      </c>
      <c r="D1250" s="20">
        <v>0</v>
      </c>
      <c r="E1250" s="20">
        <v>0.05</v>
      </c>
      <c r="F1250" s="89" t="s">
        <v>0</v>
      </c>
      <c r="G1250" s="89">
        <v>62664.7</v>
      </c>
      <c r="H1250" s="110">
        <v>1.1936760795349041E-2</v>
      </c>
      <c r="I1250" s="118">
        <v>1800.02</v>
      </c>
      <c r="J1250">
        <v>0</v>
      </c>
      <c r="K1250" s="89">
        <v>1</v>
      </c>
      <c r="L1250" s="111">
        <v>1.1936760795349111E-2</v>
      </c>
      <c r="M1250" s="115">
        <v>61925.51</v>
      </c>
      <c r="N1250" s="102">
        <v>61925.51</v>
      </c>
      <c r="O1250" s="23"/>
    </row>
    <row r="1251" spans="1:15" x14ac:dyDescent="0.3">
      <c r="A1251" s="20" t="s">
        <v>23</v>
      </c>
      <c r="B1251" s="20">
        <v>0</v>
      </c>
      <c r="C1251" s="82" t="str">
        <f t="shared" si="19"/>
        <v>Deterministic</v>
      </c>
      <c r="D1251" s="20">
        <v>0</v>
      </c>
      <c r="E1251" s="20">
        <v>0.1</v>
      </c>
      <c r="F1251" s="89" t="s">
        <v>0</v>
      </c>
      <c r="G1251" s="89">
        <v>62283.199999999997</v>
      </c>
      <c r="H1251" s="110">
        <v>5.7761332930482941E-3</v>
      </c>
      <c r="I1251" s="118">
        <v>1517.43</v>
      </c>
      <c r="J1251">
        <v>0</v>
      </c>
      <c r="K1251" s="100">
        <v>1</v>
      </c>
      <c r="L1251" s="111">
        <v>5.77613329304838E-3</v>
      </c>
      <c r="M1251" s="115">
        <v>61925.51</v>
      </c>
      <c r="N1251" s="102">
        <v>61925.51</v>
      </c>
      <c r="O1251" s="23"/>
    </row>
    <row r="1252" spans="1:15" x14ac:dyDescent="0.3">
      <c r="A1252" s="20" t="s">
        <v>23</v>
      </c>
      <c r="B1252" s="66">
        <v>0</v>
      </c>
      <c r="C1252" s="82" t="str">
        <f t="shared" si="19"/>
        <v>Deterministic</v>
      </c>
      <c r="D1252" s="20">
        <v>0</v>
      </c>
      <c r="E1252" s="20">
        <v>0.15</v>
      </c>
      <c r="F1252" s="89" t="s">
        <v>1</v>
      </c>
      <c r="G1252" s="89">
        <v>62924.1</v>
      </c>
      <c r="H1252" s="110">
        <v>1.6125664528237174E-2</v>
      </c>
      <c r="I1252" s="118">
        <v>1800.52</v>
      </c>
      <c r="J1252">
        <v>0</v>
      </c>
      <c r="K1252" s="100">
        <v>1</v>
      </c>
      <c r="L1252" s="111">
        <v>1.6125664528237271E-2</v>
      </c>
      <c r="M1252" s="115">
        <v>61925.51</v>
      </c>
      <c r="N1252" s="102">
        <v>61925.51</v>
      </c>
      <c r="O1252" s="23"/>
    </row>
    <row r="1253" spans="1:15" x14ac:dyDescent="0.3">
      <c r="A1253" s="20" t="s">
        <v>23</v>
      </c>
      <c r="B1253" s="20">
        <v>0</v>
      </c>
      <c r="C1253" s="82" t="str">
        <f t="shared" si="19"/>
        <v>Deterministic</v>
      </c>
      <c r="D1253" s="20">
        <v>0</v>
      </c>
      <c r="E1253" s="20">
        <v>0.2</v>
      </c>
      <c r="F1253" s="89" t="s">
        <v>0</v>
      </c>
      <c r="G1253" s="89">
        <v>62074.3</v>
      </c>
      <c r="H1253" s="110">
        <v>2.4027254680664056E-3</v>
      </c>
      <c r="I1253" s="118">
        <v>1691.66</v>
      </c>
      <c r="J1253">
        <v>0</v>
      </c>
      <c r="K1253" s="100">
        <v>1</v>
      </c>
      <c r="L1253" s="111">
        <v>2.4027254680663024E-3</v>
      </c>
      <c r="M1253" s="115">
        <v>61925.51</v>
      </c>
      <c r="N1253" s="102">
        <v>61925.51</v>
      </c>
      <c r="O1253" s="23"/>
    </row>
    <row r="1254" spans="1:15" x14ac:dyDescent="0.3">
      <c r="A1254" s="20" t="s">
        <v>23</v>
      </c>
      <c r="B1254" s="66">
        <v>1</v>
      </c>
      <c r="C1254" s="82" t="str">
        <f t="shared" si="19"/>
        <v>Cardinality-constrained</v>
      </c>
      <c r="D1254" s="20">
        <v>5</v>
      </c>
      <c r="E1254" s="20">
        <v>0.05</v>
      </c>
      <c r="F1254" s="89" t="s">
        <v>1</v>
      </c>
      <c r="G1254" s="89">
        <v>66616.100000000006</v>
      </c>
      <c r="H1254" s="110">
        <v>5.3287248659596977E-2</v>
      </c>
      <c r="I1254" s="118">
        <v>1801.04</v>
      </c>
      <c r="J1254">
        <v>0</v>
      </c>
      <c r="K1254" s="100">
        <v>0.97199999999999998</v>
      </c>
      <c r="L1254" s="111">
        <v>7.5745682191394215E-2</v>
      </c>
      <c r="M1254" s="115">
        <v>61925.51</v>
      </c>
      <c r="N1254" s="102">
        <v>63245.9</v>
      </c>
      <c r="O1254" s="23"/>
    </row>
    <row r="1255" spans="1:15" x14ac:dyDescent="0.3">
      <c r="A1255" s="20" t="s">
        <v>23</v>
      </c>
      <c r="B1255" s="20">
        <v>1</v>
      </c>
      <c r="C1255" s="82" t="str">
        <f t="shared" si="19"/>
        <v>Cardinality-constrained</v>
      </c>
      <c r="D1255" s="20">
        <v>5</v>
      </c>
      <c r="E1255" s="20">
        <v>0.1</v>
      </c>
      <c r="F1255" s="89" t="s">
        <v>1</v>
      </c>
      <c r="G1255" s="89">
        <v>65781.7</v>
      </c>
      <c r="H1255" s="110">
        <v>1.763535995019928E-2</v>
      </c>
      <c r="I1255" s="118">
        <v>1800.36</v>
      </c>
      <c r="J1255">
        <v>0</v>
      </c>
      <c r="K1255" s="100">
        <v>0.96799999999999997</v>
      </c>
      <c r="L1255" s="111">
        <v>6.2271429012050072E-2</v>
      </c>
      <c r="M1255" s="115">
        <v>61925.51</v>
      </c>
      <c r="N1255" s="102">
        <v>64641.72</v>
      </c>
      <c r="O1255" s="23"/>
    </row>
    <row r="1256" spans="1:15" x14ac:dyDescent="0.3">
      <c r="A1256" s="20" t="s">
        <v>23</v>
      </c>
      <c r="B1256" s="66">
        <v>1</v>
      </c>
      <c r="C1256" s="82" t="str">
        <f t="shared" si="19"/>
        <v>Cardinality-constrained</v>
      </c>
      <c r="D1256" s="20">
        <v>5</v>
      </c>
      <c r="E1256" s="20">
        <v>0.15</v>
      </c>
      <c r="F1256" s="89" t="s">
        <v>1</v>
      </c>
      <c r="G1256" s="89">
        <v>73274.600000000006</v>
      </c>
      <c r="H1256" s="110">
        <v>0.15203484030217998</v>
      </c>
      <c r="I1256" s="118">
        <v>1802.74</v>
      </c>
      <c r="J1256">
        <v>0</v>
      </c>
      <c r="K1256" s="100">
        <v>0.96099999999999997</v>
      </c>
      <c r="L1256" s="111">
        <v>0.18327002878135357</v>
      </c>
      <c r="M1256" s="115">
        <v>61925.51</v>
      </c>
      <c r="N1256" s="102">
        <v>63604.5</v>
      </c>
      <c r="O1256" s="23"/>
    </row>
    <row r="1257" spans="1:15" x14ac:dyDescent="0.3">
      <c r="A1257" s="20" t="s">
        <v>23</v>
      </c>
      <c r="B1257" s="20">
        <v>1</v>
      </c>
      <c r="C1257" s="82" t="str">
        <f t="shared" si="19"/>
        <v>Cardinality-constrained</v>
      </c>
      <c r="D1257" s="20">
        <v>5</v>
      </c>
      <c r="E1257" s="20">
        <v>0.2</v>
      </c>
      <c r="F1257" s="89" t="s">
        <v>1</v>
      </c>
      <c r="G1257" s="89">
        <v>71503.899999999994</v>
      </c>
      <c r="H1257" s="110">
        <v>0.10752471658981524</v>
      </c>
      <c r="I1257" s="118">
        <v>1802.31</v>
      </c>
      <c r="J1257">
        <v>0</v>
      </c>
      <c r="K1257" s="100">
        <v>1</v>
      </c>
      <c r="L1257" s="111">
        <v>0.15467599701641532</v>
      </c>
      <c r="M1257" s="115">
        <v>61925.51</v>
      </c>
      <c r="N1257" s="102">
        <v>64561.9</v>
      </c>
      <c r="O1257" s="23"/>
    </row>
    <row r="1258" spans="1:15" x14ac:dyDescent="0.3">
      <c r="A1258" s="20" t="s">
        <v>23</v>
      </c>
      <c r="B1258" s="66">
        <v>1</v>
      </c>
      <c r="C1258" s="82" t="str">
        <f t="shared" si="19"/>
        <v>Cardinality-constrained</v>
      </c>
      <c r="D1258" s="20">
        <v>10</v>
      </c>
      <c r="E1258" s="20">
        <v>0.05</v>
      </c>
      <c r="F1258" s="89" t="s">
        <v>1</v>
      </c>
      <c r="G1258" s="89">
        <v>67479</v>
      </c>
      <c r="H1258" s="110">
        <v>7.4360612222673025E-2</v>
      </c>
      <c r="I1258" s="118">
        <v>1801.06</v>
      </c>
      <c r="J1258">
        <v>0</v>
      </c>
      <c r="K1258" s="100">
        <v>0.154</v>
      </c>
      <c r="L1258" s="111">
        <v>8.9680165734606021E-2</v>
      </c>
      <c r="M1258" s="115">
        <v>61925.51</v>
      </c>
      <c r="N1258" s="102">
        <v>62808.52</v>
      </c>
      <c r="O1258" s="23"/>
    </row>
    <row r="1259" spans="1:15" x14ac:dyDescent="0.3">
      <c r="A1259" s="20" t="s">
        <v>23</v>
      </c>
      <c r="B1259" s="20">
        <v>1</v>
      </c>
      <c r="C1259" s="82" t="str">
        <f t="shared" si="19"/>
        <v>Cardinality-constrained</v>
      </c>
      <c r="D1259" s="20">
        <v>10</v>
      </c>
      <c r="E1259" s="20">
        <v>0.1</v>
      </c>
      <c r="F1259" s="89" t="s">
        <v>1</v>
      </c>
      <c r="G1259" s="89">
        <v>81708.100000000006</v>
      </c>
      <c r="H1259" s="110">
        <v>0.26798769506568909</v>
      </c>
      <c r="I1259" s="118">
        <v>1813.9</v>
      </c>
      <c r="J1259">
        <v>0</v>
      </c>
      <c r="K1259" s="100">
        <v>0.126</v>
      </c>
      <c r="L1259" s="111">
        <v>0.31945784540167699</v>
      </c>
      <c r="M1259" s="115">
        <v>61925.51</v>
      </c>
      <c r="N1259" s="102">
        <v>64439.19</v>
      </c>
      <c r="O1259" s="23"/>
    </row>
    <row r="1260" spans="1:15" x14ac:dyDescent="0.3">
      <c r="A1260" s="20" t="s">
        <v>23</v>
      </c>
      <c r="B1260" s="66">
        <v>1</v>
      </c>
      <c r="C1260" s="82" t="str">
        <f t="shared" si="19"/>
        <v>Cardinality-constrained</v>
      </c>
      <c r="D1260" s="20">
        <v>10</v>
      </c>
      <c r="E1260" s="20">
        <v>0.15</v>
      </c>
      <c r="F1260" s="89" t="s">
        <v>1</v>
      </c>
      <c r="G1260" s="89">
        <v>70529.2</v>
      </c>
      <c r="H1260" s="110">
        <v>9.1746946502554411E-2</v>
      </c>
      <c r="I1260" s="118">
        <v>1804.87</v>
      </c>
      <c r="J1260">
        <v>0</v>
      </c>
      <c r="K1260" s="100">
        <v>0.96199999999999997</v>
      </c>
      <c r="L1260" s="111">
        <v>0.13893611857213606</v>
      </c>
      <c r="M1260" s="115">
        <v>61925.51</v>
      </c>
      <c r="N1260" s="102">
        <v>64602.15</v>
      </c>
      <c r="O1260" s="23"/>
    </row>
    <row r="1261" spans="1:15" x14ac:dyDescent="0.3">
      <c r="A1261" s="20" t="s">
        <v>23</v>
      </c>
      <c r="B1261" s="20">
        <v>1</v>
      </c>
      <c r="C1261" s="82" t="str">
        <f t="shared" si="19"/>
        <v>Cardinality-constrained</v>
      </c>
      <c r="D1261" s="20">
        <v>10</v>
      </c>
      <c r="E1261" s="20">
        <v>0.2</v>
      </c>
      <c r="F1261" s="89" t="s">
        <v>1</v>
      </c>
      <c r="G1261" s="89">
        <v>74716.7</v>
      </c>
      <c r="H1261" s="110">
        <v>0.16701901097330582</v>
      </c>
      <c r="I1261" s="118">
        <v>1801.26</v>
      </c>
      <c r="J1261">
        <v>0</v>
      </c>
      <c r="K1261" s="100">
        <v>1</v>
      </c>
      <c r="L1261" s="111">
        <v>0.20655768519306483</v>
      </c>
      <c r="M1261" s="115">
        <v>61925.51</v>
      </c>
      <c r="N1261" s="102">
        <v>64023.55</v>
      </c>
      <c r="O1261" s="23"/>
    </row>
    <row r="1262" spans="1:15" x14ac:dyDescent="0.3">
      <c r="A1262" s="20" t="s">
        <v>23</v>
      </c>
      <c r="B1262" s="66">
        <v>1</v>
      </c>
      <c r="C1262" s="82" t="str">
        <f t="shared" si="19"/>
        <v>Cardinality-constrained</v>
      </c>
      <c r="D1262" s="20">
        <v>25</v>
      </c>
      <c r="E1262" s="20">
        <v>0.05</v>
      </c>
      <c r="F1262" s="89" t="s">
        <v>1</v>
      </c>
      <c r="G1262" s="89">
        <v>69688.2</v>
      </c>
      <c r="H1262" s="110">
        <v>7.7333486689973127E-2</v>
      </c>
      <c r="I1262" s="118">
        <v>1802.29</v>
      </c>
      <c r="J1262">
        <v>0</v>
      </c>
      <c r="K1262" s="100">
        <v>0</v>
      </c>
      <c r="L1262" s="111">
        <v>0.12535528572958055</v>
      </c>
      <c r="M1262" s="115">
        <v>61925.51</v>
      </c>
      <c r="N1262" s="102">
        <v>64685.82</v>
      </c>
      <c r="O1262" s="23"/>
    </row>
    <row r="1263" spans="1:15" x14ac:dyDescent="0.3">
      <c r="A1263" s="20" t="s">
        <v>23</v>
      </c>
      <c r="B1263" s="20">
        <v>1</v>
      </c>
      <c r="C1263" s="82" t="str">
        <f t="shared" si="19"/>
        <v>Cardinality-constrained</v>
      </c>
      <c r="D1263" s="20">
        <v>25</v>
      </c>
      <c r="E1263" s="20">
        <v>0.1</v>
      </c>
      <c r="F1263" s="89" t="s">
        <v>1</v>
      </c>
      <c r="G1263" s="89">
        <v>84277.4</v>
      </c>
      <c r="H1263" s="110">
        <v>0.22211847461335968</v>
      </c>
      <c r="I1263" s="118">
        <v>1820.37</v>
      </c>
      <c r="J1263">
        <v>0</v>
      </c>
      <c r="K1263" s="100">
        <v>0</v>
      </c>
      <c r="L1263" s="111">
        <v>0.36094801641520591</v>
      </c>
      <c r="M1263" s="115">
        <v>61925.51</v>
      </c>
      <c r="N1263" s="102">
        <v>68960.09</v>
      </c>
      <c r="O1263" s="23"/>
    </row>
    <row r="1264" spans="1:15" x14ac:dyDescent="0.3">
      <c r="A1264" s="20" t="s">
        <v>23</v>
      </c>
      <c r="B1264" s="66">
        <v>1</v>
      </c>
      <c r="C1264" s="82" t="str">
        <f t="shared" si="19"/>
        <v>Cardinality-constrained</v>
      </c>
      <c r="D1264" s="20">
        <v>25</v>
      </c>
      <c r="E1264" s="20">
        <v>0.15</v>
      </c>
      <c r="F1264" s="89" t="s">
        <v>1</v>
      </c>
      <c r="G1264" s="89">
        <v>77677.7</v>
      </c>
      <c r="H1264" s="110">
        <v>-3.1144488223841187E-2</v>
      </c>
      <c r="I1264" s="118">
        <v>1823.53</v>
      </c>
      <c r="J1264">
        <v>0</v>
      </c>
      <c r="K1264" s="100">
        <v>0.70799999999999996</v>
      </c>
      <c r="L1264" s="111">
        <v>0.25437319773385791</v>
      </c>
      <c r="M1264" s="115">
        <v>61925.51</v>
      </c>
      <c r="N1264" s="102">
        <v>80174.7</v>
      </c>
      <c r="O1264" s="23"/>
    </row>
    <row r="1265" spans="1:15" x14ac:dyDescent="0.3">
      <c r="A1265" s="20" t="s">
        <v>23</v>
      </c>
      <c r="B1265" s="20">
        <v>1</v>
      </c>
      <c r="C1265" s="82" t="str">
        <f t="shared" si="19"/>
        <v>Cardinality-constrained</v>
      </c>
      <c r="D1265" s="20">
        <v>25</v>
      </c>
      <c r="E1265" s="20">
        <v>0.2</v>
      </c>
      <c r="F1265" s="89" t="s">
        <v>1</v>
      </c>
      <c r="G1265" s="89">
        <v>84543.7</v>
      </c>
      <c r="H1265" s="110">
        <v>0.10678473599351515</v>
      </c>
      <c r="I1265" s="118">
        <v>1804.78</v>
      </c>
      <c r="J1265">
        <v>0</v>
      </c>
      <c r="K1265" s="100">
        <v>0.95099999999999996</v>
      </c>
      <c r="L1265" s="111">
        <v>0.36524834434145137</v>
      </c>
      <c r="M1265" s="115">
        <v>61925.51</v>
      </c>
      <c r="N1265" s="102">
        <v>76386.759999999995</v>
      </c>
      <c r="O1265" s="23"/>
    </row>
    <row r="1266" spans="1:15" x14ac:dyDescent="0.3">
      <c r="A1266" s="20" t="s">
        <v>23</v>
      </c>
      <c r="B1266" s="66">
        <v>1</v>
      </c>
      <c r="C1266" s="82" t="str">
        <f t="shared" si="19"/>
        <v>Cardinality-constrained</v>
      </c>
      <c r="D1266" s="20">
        <v>50</v>
      </c>
      <c r="E1266" s="20">
        <v>0.05</v>
      </c>
      <c r="F1266" s="89" t="s">
        <v>1</v>
      </c>
      <c r="G1266" s="89">
        <v>70070.2</v>
      </c>
      <c r="H1266" s="110">
        <v>7.3319934360247488E-2</v>
      </c>
      <c r="I1266" s="118">
        <v>1801.43</v>
      </c>
      <c r="J1266">
        <v>0</v>
      </c>
      <c r="K1266" s="100">
        <v>0</v>
      </c>
      <c r="L1266" s="111">
        <v>0.13152398744879124</v>
      </c>
      <c r="M1266" s="115">
        <v>61925.51</v>
      </c>
      <c r="N1266" s="102">
        <v>65283.61</v>
      </c>
      <c r="O1266" s="23"/>
    </row>
    <row r="1267" spans="1:15" x14ac:dyDescent="0.3">
      <c r="A1267" s="20" t="s">
        <v>23</v>
      </c>
      <c r="B1267" s="20">
        <v>1</v>
      </c>
      <c r="C1267" s="82" t="str">
        <f t="shared" si="19"/>
        <v>Cardinality-constrained</v>
      </c>
      <c r="D1267" s="20">
        <v>50</v>
      </c>
      <c r="E1267" s="20">
        <v>0.1</v>
      </c>
      <c r="F1267" s="89" t="s">
        <v>1</v>
      </c>
      <c r="G1267" s="89">
        <v>84218</v>
      </c>
      <c r="H1267" s="110">
        <v>0.21476457211202402</v>
      </c>
      <c r="I1267" s="118">
        <v>1806.04</v>
      </c>
      <c r="J1267">
        <v>0</v>
      </c>
      <c r="K1267" s="100">
        <v>0</v>
      </c>
      <c r="L1267" s="111">
        <v>0.35998879944630247</v>
      </c>
      <c r="M1267" s="115">
        <v>61925.51</v>
      </c>
      <c r="N1267" s="102">
        <v>69328.66</v>
      </c>
      <c r="O1267" s="23"/>
    </row>
    <row r="1268" spans="1:15" x14ac:dyDescent="0.3">
      <c r="A1268" s="20" t="s">
        <v>23</v>
      </c>
      <c r="B1268" s="66">
        <v>1</v>
      </c>
      <c r="C1268" s="82" t="str">
        <f t="shared" si="19"/>
        <v>Cardinality-constrained</v>
      </c>
      <c r="D1268" s="20">
        <v>50</v>
      </c>
      <c r="E1268" s="20">
        <v>0.15</v>
      </c>
      <c r="F1268" s="89" t="s">
        <v>1</v>
      </c>
      <c r="G1268" s="89">
        <v>69742.3</v>
      </c>
      <c r="H1268" s="110">
        <v>2.9359998004518405E-2</v>
      </c>
      <c r="I1268" s="118">
        <v>1801.16</v>
      </c>
      <c r="J1268">
        <v>0</v>
      </c>
      <c r="K1268" s="100">
        <v>0</v>
      </c>
      <c r="L1268" s="111">
        <v>0.12622891599923847</v>
      </c>
      <c r="M1268" s="115">
        <v>61925.51</v>
      </c>
      <c r="N1268" s="102">
        <v>67753.070000000007</v>
      </c>
      <c r="O1268" s="23"/>
    </row>
    <row r="1269" spans="1:15" x14ac:dyDescent="0.3">
      <c r="A1269" s="20" t="s">
        <v>23</v>
      </c>
      <c r="B1269" s="20">
        <v>1</v>
      </c>
      <c r="C1269" s="82" t="str">
        <f t="shared" si="19"/>
        <v>Cardinality-constrained</v>
      </c>
      <c r="D1269" s="20">
        <v>50</v>
      </c>
      <c r="E1269" s="20">
        <v>0.2</v>
      </c>
      <c r="F1269" s="89" t="s">
        <v>1</v>
      </c>
      <c r="G1269" s="89">
        <v>85432.5</v>
      </c>
      <c r="H1269" s="110">
        <v>0.13076146343226017</v>
      </c>
      <c r="I1269" s="118">
        <v>1850.49</v>
      </c>
      <c r="J1269">
        <v>0</v>
      </c>
      <c r="K1269" s="100">
        <v>0</v>
      </c>
      <c r="L1269" s="111">
        <v>0.37960107232059936</v>
      </c>
      <c r="M1269" s="115">
        <v>61925.51</v>
      </c>
      <c r="N1269" s="102">
        <v>75553.070000000007</v>
      </c>
      <c r="O1269" s="23"/>
    </row>
    <row r="1270" spans="1:15" x14ac:dyDescent="0.3">
      <c r="A1270" s="20" t="s">
        <v>23</v>
      </c>
      <c r="B1270" s="66">
        <v>2</v>
      </c>
      <c r="C1270" s="82" t="str">
        <f t="shared" si="19"/>
        <v>Knapsack</v>
      </c>
      <c r="D1270" s="20">
        <v>5</v>
      </c>
      <c r="E1270" s="20">
        <v>0.05</v>
      </c>
      <c r="F1270" s="89" t="s">
        <v>1</v>
      </c>
      <c r="G1270" s="89">
        <v>68081.399999999994</v>
      </c>
      <c r="H1270" s="110">
        <v>9.3893954239281971E-2</v>
      </c>
      <c r="I1270" s="118">
        <v>1804.55</v>
      </c>
      <c r="J1270">
        <v>0</v>
      </c>
      <c r="K1270" s="100">
        <v>0.88</v>
      </c>
      <c r="L1270" s="111">
        <v>9.9407982267727624E-2</v>
      </c>
      <c r="M1270" s="115">
        <v>61925.51</v>
      </c>
      <c r="N1270" s="102">
        <v>62237.66</v>
      </c>
      <c r="O1270" s="23"/>
    </row>
    <row r="1271" spans="1:15" x14ac:dyDescent="0.3">
      <c r="A1271" s="20" t="s">
        <v>23</v>
      </c>
      <c r="B1271" s="20">
        <v>2</v>
      </c>
      <c r="C1271" s="82" t="str">
        <f t="shared" si="19"/>
        <v>Knapsack</v>
      </c>
      <c r="D1271" s="20">
        <v>5</v>
      </c>
      <c r="E1271" s="20">
        <v>0.1</v>
      </c>
      <c r="F1271" s="89" t="s">
        <v>1</v>
      </c>
      <c r="G1271" s="89">
        <v>69536.899999999994</v>
      </c>
      <c r="H1271" s="110">
        <v>4.698371983670889E-2</v>
      </c>
      <c r="I1271" s="118">
        <v>1803.45</v>
      </c>
      <c r="J1271">
        <v>0</v>
      </c>
      <c r="K1271" s="100">
        <v>0.99299999999999999</v>
      </c>
      <c r="L1271" s="111">
        <v>0.1229120276926261</v>
      </c>
      <c r="M1271" s="115">
        <v>61925.51</v>
      </c>
      <c r="N1271" s="102">
        <v>66416.41</v>
      </c>
      <c r="O1271" s="23"/>
    </row>
    <row r="1272" spans="1:15" x14ac:dyDescent="0.3">
      <c r="A1272" s="20" t="s">
        <v>23</v>
      </c>
      <c r="B1272" s="66">
        <v>2</v>
      </c>
      <c r="C1272" s="82" t="str">
        <f t="shared" si="19"/>
        <v>Knapsack</v>
      </c>
      <c r="D1272" s="20">
        <v>5</v>
      </c>
      <c r="E1272" s="20">
        <v>0.15</v>
      </c>
      <c r="F1272" s="89" t="s">
        <v>1</v>
      </c>
      <c r="G1272" s="89">
        <v>68112.7</v>
      </c>
      <c r="H1272" s="110">
        <v>8.2669878703376717E-3</v>
      </c>
      <c r="I1272" s="118">
        <v>1800.09</v>
      </c>
      <c r="J1272">
        <v>0</v>
      </c>
      <c r="K1272" s="100">
        <v>0.94499999999999995</v>
      </c>
      <c r="L1272" s="111">
        <v>9.9913428246291236E-2</v>
      </c>
      <c r="M1272" s="115">
        <v>61925.51</v>
      </c>
      <c r="N1272" s="102">
        <v>67554.23</v>
      </c>
      <c r="O1272" s="23"/>
    </row>
    <row r="1273" spans="1:15" x14ac:dyDescent="0.3">
      <c r="A1273" s="20" t="s">
        <v>23</v>
      </c>
      <c r="B1273" s="20">
        <v>2</v>
      </c>
      <c r="C1273" s="82" t="str">
        <f t="shared" si="19"/>
        <v>Knapsack</v>
      </c>
      <c r="D1273" s="20">
        <v>5</v>
      </c>
      <c r="E1273" s="20">
        <v>0.2</v>
      </c>
      <c r="F1273" s="89" t="s">
        <v>1</v>
      </c>
      <c r="G1273" s="89">
        <v>86761.5</v>
      </c>
      <c r="H1273" s="110">
        <v>0.34573875375205831</v>
      </c>
      <c r="I1273" s="118">
        <v>1817.16</v>
      </c>
      <c r="J1273">
        <v>0</v>
      </c>
      <c r="K1273" s="100">
        <v>0.998</v>
      </c>
      <c r="L1273" s="111">
        <v>0.40106234086727732</v>
      </c>
      <c r="M1273" s="115">
        <v>61925.51</v>
      </c>
      <c r="N1273" s="102">
        <v>64471.28</v>
      </c>
      <c r="O1273" s="23"/>
    </row>
    <row r="1274" spans="1:15" x14ac:dyDescent="0.3">
      <c r="A1274" s="20" t="s">
        <v>23</v>
      </c>
      <c r="B1274" s="66">
        <v>2</v>
      </c>
      <c r="C1274" s="82" t="str">
        <f t="shared" si="19"/>
        <v>Knapsack</v>
      </c>
      <c r="D1274" s="20">
        <v>10</v>
      </c>
      <c r="E1274" s="20">
        <v>0.05</v>
      </c>
      <c r="F1274" s="89" t="s">
        <v>1</v>
      </c>
      <c r="G1274" s="89">
        <v>87805</v>
      </c>
      <c r="H1274" s="110">
        <v>0.20800179951751477</v>
      </c>
      <c r="I1274" s="118">
        <v>1827.69</v>
      </c>
      <c r="J1274">
        <v>0</v>
      </c>
      <c r="K1274" s="100">
        <v>0</v>
      </c>
      <c r="L1274" s="111">
        <v>0.41791323155836735</v>
      </c>
      <c r="M1274" s="115">
        <v>61925.51</v>
      </c>
      <c r="N1274" s="102">
        <v>72686.149999999994</v>
      </c>
      <c r="O1274" s="23"/>
    </row>
    <row r="1275" spans="1:15" x14ac:dyDescent="0.3">
      <c r="A1275" s="20" t="s">
        <v>23</v>
      </c>
      <c r="B1275" s="20">
        <v>2</v>
      </c>
      <c r="C1275" s="82" t="str">
        <f t="shared" si="19"/>
        <v>Knapsack</v>
      </c>
      <c r="D1275" s="20">
        <v>10</v>
      </c>
      <c r="E1275" s="20">
        <v>0.1</v>
      </c>
      <c r="F1275" s="89" t="s">
        <v>1</v>
      </c>
      <c r="G1275" s="89">
        <v>76426.2</v>
      </c>
      <c r="H1275" s="110">
        <v>0.13712678128466749</v>
      </c>
      <c r="I1275" s="118">
        <v>1810.64</v>
      </c>
      <c r="J1275">
        <v>0</v>
      </c>
      <c r="K1275" s="100">
        <v>5.7000000000000002E-2</v>
      </c>
      <c r="L1275" s="111">
        <v>0.23416343280822383</v>
      </c>
      <c r="M1275" s="115">
        <v>61925.51</v>
      </c>
      <c r="N1275" s="102">
        <v>67209.919999999998</v>
      </c>
      <c r="O1275" s="23"/>
    </row>
    <row r="1276" spans="1:15" x14ac:dyDescent="0.3">
      <c r="A1276" s="20" t="s">
        <v>23</v>
      </c>
      <c r="B1276" s="66">
        <v>2</v>
      </c>
      <c r="C1276" s="82" t="str">
        <f t="shared" si="19"/>
        <v>Knapsack</v>
      </c>
      <c r="D1276" s="20">
        <v>10</v>
      </c>
      <c r="E1276" s="20">
        <v>0.15</v>
      </c>
      <c r="F1276" s="89" t="s">
        <v>1</v>
      </c>
      <c r="G1276" s="89">
        <v>83855.8</v>
      </c>
      <c r="H1276" s="110">
        <v>0.27458769521996562</v>
      </c>
      <c r="I1276" s="118">
        <v>1817.13</v>
      </c>
      <c r="J1276">
        <v>0</v>
      </c>
      <c r="K1276" s="100">
        <v>0.217</v>
      </c>
      <c r="L1276" s="111">
        <v>0.35413983671672633</v>
      </c>
      <c r="M1276" s="115">
        <v>61925.51</v>
      </c>
      <c r="N1276" s="102">
        <v>65790.53</v>
      </c>
      <c r="O1276" s="23"/>
    </row>
    <row r="1277" spans="1:15" x14ac:dyDescent="0.3">
      <c r="A1277" s="20" t="s">
        <v>23</v>
      </c>
      <c r="B1277" s="20">
        <v>2</v>
      </c>
      <c r="C1277" s="82" t="str">
        <f t="shared" si="19"/>
        <v>Knapsack</v>
      </c>
      <c r="D1277" s="20">
        <v>10</v>
      </c>
      <c r="E1277" s="20">
        <v>0.2</v>
      </c>
      <c r="F1277" s="89" t="s">
        <v>1</v>
      </c>
      <c r="G1277" s="89">
        <v>78072.899999999994</v>
      </c>
      <c r="H1277" s="110">
        <v>0.15026479269998663</v>
      </c>
      <c r="I1277" s="118">
        <v>1851.02</v>
      </c>
      <c r="J1277">
        <v>0</v>
      </c>
      <c r="K1277" s="100">
        <v>0.11</v>
      </c>
      <c r="L1277" s="111">
        <v>0.26075505877949157</v>
      </c>
      <c r="M1277" s="115">
        <v>61925.51</v>
      </c>
      <c r="N1277" s="102">
        <v>67873.850000000006</v>
      </c>
      <c r="O1277" s="23"/>
    </row>
    <row r="1278" spans="1:15" x14ac:dyDescent="0.3">
      <c r="A1278" s="20" t="s">
        <v>23</v>
      </c>
      <c r="B1278" s="66">
        <v>2</v>
      </c>
      <c r="C1278" s="82" t="str">
        <f t="shared" si="19"/>
        <v>Knapsack</v>
      </c>
      <c r="D1278" s="20">
        <v>25</v>
      </c>
      <c r="E1278" s="20">
        <v>0.05</v>
      </c>
      <c r="F1278" s="89" t="s">
        <v>1</v>
      </c>
      <c r="G1278" s="89">
        <v>67363</v>
      </c>
      <c r="H1278" s="110">
        <v>7.4258135476480705E-2</v>
      </c>
      <c r="I1278" s="118">
        <v>1802.47</v>
      </c>
      <c r="J1278">
        <v>0</v>
      </c>
      <c r="K1278" s="100">
        <v>0</v>
      </c>
      <c r="L1278" s="111">
        <v>8.7806947411494862E-2</v>
      </c>
      <c r="M1278" s="115">
        <v>61925.51</v>
      </c>
      <c r="N1278" s="102">
        <v>62706.53</v>
      </c>
      <c r="O1278" s="23"/>
    </row>
    <row r="1279" spans="1:15" x14ac:dyDescent="0.3">
      <c r="A1279" s="20" t="s">
        <v>23</v>
      </c>
      <c r="B1279" s="20">
        <v>2</v>
      </c>
      <c r="C1279" s="82" t="str">
        <f t="shared" si="19"/>
        <v>Knapsack</v>
      </c>
      <c r="D1279" s="20">
        <v>25</v>
      </c>
      <c r="E1279" s="20">
        <v>0.1</v>
      </c>
      <c r="F1279" s="89" t="s">
        <v>1</v>
      </c>
      <c r="G1279" s="89">
        <v>85877.2</v>
      </c>
      <c r="H1279" s="110">
        <v>0.33293577812197372</v>
      </c>
      <c r="I1279" s="118">
        <v>1822.85</v>
      </c>
      <c r="J1279">
        <v>0</v>
      </c>
      <c r="K1279" s="100">
        <v>0</v>
      </c>
      <c r="L1279" s="111">
        <v>0.38678228084031918</v>
      </c>
      <c r="M1279" s="115">
        <v>61925.51</v>
      </c>
      <c r="N1279" s="102">
        <v>64427.11</v>
      </c>
      <c r="O1279" s="23"/>
    </row>
    <row r="1280" spans="1:15" x14ac:dyDescent="0.3">
      <c r="A1280" s="20" t="s">
        <v>23</v>
      </c>
      <c r="B1280" s="66">
        <v>2</v>
      </c>
      <c r="C1280" s="82" t="str">
        <f t="shared" si="19"/>
        <v>Knapsack</v>
      </c>
      <c r="D1280" s="20">
        <v>25</v>
      </c>
      <c r="E1280" s="20">
        <v>0.15</v>
      </c>
      <c r="F1280" s="89" t="s">
        <v>1</v>
      </c>
      <c r="G1280" s="89">
        <v>74974.3</v>
      </c>
      <c r="H1280" s="110">
        <v>9.1251609965931207E-2</v>
      </c>
      <c r="I1280" s="118">
        <v>1818.97</v>
      </c>
      <c r="J1280">
        <v>0</v>
      </c>
      <c r="K1280" s="100">
        <v>0</v>
      </c>
      <c r="L1280" s="111">
        <v>0.21071752174507719</v>
      </c>
      <c r="M1280" s="115">
        <v>61925.51</v>
      </c>
      <c r="N1280" s="102">
        <v>68704.87</v>
      </c>
      <c r="O1280" s="23"/>
    </row>
    <row r="1281" spans="1:15" x14ac:dyDescent="0.3">
      <c r="A1281" s="20" t="s">
        <v>23</v>
      </c>
      <c r="B1281" s="20">
        <v>2</v>
      </c>
      <c r="C1281" s="82" t="str">
        <f t="shared" si="19"/>
        <v>Knapsack</v>
      </c>
      <c r="D1281" s="20">
        <v>25</v>
      </c>
      <c r="E1281" s="20">
        <v>0.2</v>
      </c>
      <c r="F1281" s="89" t="s">
        <v>1</v>
      </c>
      <c r="G1281" s="89">
        <v>87630.3</v>
      </c>
      <c r="H1281" s="110">
        <v>0.36981738175537054</v>
      </c>
      <c r="I1281" s="118">
        <v>1842.03</v>
      </c>
      <c r="J1281">
        <v>0</v>
      </c>
      <c r="K1281" s="100">
        <v>0</v>
      </c>
      <c r="L1281" s="111">
        <v>0.41509210017002696</v>
      </c>
      <c r="M1281" s="115">
        <v>61925.51</v>
      </c>
      <c r="N1281" s="102">
        <v>63972.25</v>
      </c>
      <c r="O1281" s="23"/>
    </row>
    <row r="1282" spans="1:15" x14ac:dyDescent="0.3">
      <c r="A1282" s="20" t="s">
        <v>23</v>
      </c>
      <c r="B1282" s="66">
        <v>2</v>
      </c>
      <c r="C1282" s="82" t="str">
        <f t="shared" ref="C1282:C1345" si="20">IF(B1282=0,"Deterministic",IF(B1282=1,"Cardinality-constrained",IF(B1282=2,"Knapsack","Factor Model")))</f>
        <v>Knapsack</v>
      </c>
      <c r="D1282" s="20">
        <v>50</v>
      </c>
      <c r="E1282" s="20">
        <v>0.05</v>
      </c>
      <c r="F1282" s="89" t="s">
        <v>1</v>
      </c>
      <c r="G1282" s="89">
        <v>75860.800000000003</v>
      </c>
      <c r="H1282" s="110">
        <v>0.19797183895739337</v>
      </c>
      <c r="I1282" s="118">
        <v>1807.08</v>
      </c>
      <c r="J1282">
        <v>0</v>
      </c>
      <c r="K1282" s="100">
        <v>0</v>
      </c>
      <c r="L1282" s="111">
        <v>0.22503310832643941</v>
      </c>
      <c r="M1282" s="115">
        <v>61925.51</v>
      </c>
      <c r="N1282" s="102">
        <v>63324.36</v>
      </c>
      <c r="O1282" s="23"/>
    </row>
    <row r="1283" spans="1:15" x14ac:dyDescent="0.3">
      <c r="A1283" s="20" t="s">
        <v>23</v>
      </c>
      <c r="B1283" s="20">
        <v>2</v>
      </c>
      <c r="C1283" s="82" t="str">
        <f t="shared" si="20"/>
        <v>Knapsack</v>
      </c>
      <c r="D1283" s="20">
        <v>50</v>
      </c>
      <c r="E1283" s="20">
        <v>0.1</v>
      </c>
      <c r="F1283" s="89" t="s">
        <v>1</v>
      </c>
      <c r="G1283" s="89">
        <v>75133.3</v>
      </c>
      <c r="H1283" s="110">
        <v>0.19001483137155026</v>
      </c>
      <c r="I1283" s="118">
        <v>1830.34</v>
      </c>
      <c r="J1283">
        <v>0</v>
      </c>
      <c r="K1283" s="100">
        <v>0</v>
      </c>
      <c r="L1283" s="111">
        <v>0.21328512272244504</v>
      </c>
      <c r="M1283" s="115">
        <v>61925.51</v>
      </c>
      <c r="N1283" s="102">
        <v>63136.44</v>
      </c>
      <c r="O1283" s="23"/>
    </row>
    <row r="1284" spans="1:15" x14ac:dyDescent="0.3">
      <c r="A1284" s="20" t="s">
        <v>23</v>
      </c>
      <c r="B1284" s="66">
        <v>2</v>
      </c>
      <c r="C1284" s="82" t="str">
        <f t="shared" si="20"/>
        <v>Knapsack</v>
      </c>
      <c r="D1284" s="20">
        <v>50</v>
      </c>
      <c r="E1284" s="20">
        <v>0.15</v>
      </c>
      <c r="F1284" s="89" t="s">
        <v>1</v>
      </c>
      <c r="G1284" s="89">
        <v>72781.5</v>
      </c>
      <c r="H1284" s="110">
        <v>9.7816644868159941E-2</v>
      </c>
      <c r="I1284" s="118">
        <v>1803.44</v>
      </c>
      <c r="J1284">
        <v>0</v>
      </c>
      <c r="K1284" s="100">
        <v>0</v>
      </c>
      <c r="L1284" s="111">
        <v>0.17530723606474941</v>
      </c>
      <c r="M1284" s="115">
        <v>61925.51</v>
      </c>
      <c r="N1284" s="102">
        <v>66296.59</v>
      </c>
      <c r="O1284" s="23"/>
    </row>
    <row r="1285" spans="1:15" x14ac:dyDescent="0.3">
      <c r="A1285" s="20" t="s">
        <v>23</v>
      </c>
      <c r="B1285" s="20">
        <v>2</v>
      </c>
      <c r="C1285" s="82" t="str">
        <f t="shared" si="20"/>
        <v>Knapsack</v>
      </c>
      <c r="D1285" s="20">
        <v>50</v>
      </c>
      <c r="E1285" s="20">
        <v>0.2</v>
      </c>
      <c r="F1285" s="89" t="s">
        <v>1</v>
      </c>
      <c r="G1285" s="89">
        <v>76772.3</v>
      </c>
      <c r="H1285" s="110">
        <v>-4.8617341070731571E-3</v>
      </c>
      <c r="I1285" s="118">
        <v>1843.15</v>
      </c>
      <c r="J1285">
        <v>0</v>
      </c>
      <c r="K1285" s="100">
        <v>0</v>
      </c>
      <c r="L1285" s="111">
        <v>0.23975240575329937</v>
      </c>
      <c r="M1285" s="115">
        <v>61925.51</v>
      </c>
      <c r="N1285" s="102">
        <v>77147.37</v>
      </c>
      <c r="O1285" s="23"/>
    </row>
    <row r="1286" spans="1:15" hidden="1" x14ac:dyDescent="0.3">
      <c r="A1286" s="66" t="s">
        <v>23</v>
      </c>
      <c r="B1286" s="66">
        <v>3</v>
      </c>
      <c r="C1286" s="82" t="str">
        <f t="shared" si="20"/>
        <v>Factor Model</v>
      </c>
      <c r="D1286" s="20">
        <v>0</v>
      </c>
      <c r="E1286" s="20">
        <v>0.05</v>
      </c>
      <c r="F1286" s="89" t="s">
        <v>1</v>
      </c>
      <c r="G1286" s="89">
        <v>69662.8</v>
      </c>
      <c r="H1286" s="95">
        <v>0.10598185760968605</v>
      </c>
      <c r="I1286" s="118">
        <v>1801.18</v>
      </c>
      <c r="J1286">
        <v>0</v>
      </c>
      <c r="K1286" s="100">
        <v>0</v>
      </c>
      <c r="L1286" s="96">
        <v>0.12494511551055454</v>
      </c>
      <c r="M1286" s="115">
        <v>61925.51</v>
      </c>
      <c r="N1286" s="102">
        <v>62987.29</v>
      </c>
      <c r="O1286" s="23"/>
    </row>
    <row r="1287" spans="1:15" hidden="1" x14ac:dyDescent="0.3">
      <c r="A1287" s="20" t="s">
        <v>23</v>
      </c>
      <c r="B1287" s="20">
        <v>3</v>
      </c>
      <c r="C1287" s="82" t="str">
        <f t="shared" si="20"/>
        <v>Factor Model</v>
      </c>
      <c r="D1287" s="20">
        <v>0</v>
      </c>
      <c r="E1287" s="20">
        <v>0.1</v>
      </c>
      <c r="F1287" s="89" t="s">
        <v>1</v>
      </c>
      <c r="G1287" s="89">
        <v>79960.399999999994</v>
      </c>
      <c r="H1287" s="95">
        <v>0.25348799002732697</v>
      </c>
      <c r="I1287" s="118">
        <v>1804.75</v>
      </c>
      <c r="J1287">
        <v>0</v>
      </c>
      <c r="K1287" s="100">
        <v>0</v>
      </c>
      <c r="L1287" s="96">
        <v>0.29123522761459686</v>
      </c>
      <c r="M1287" s="115">
        <v>61925.51</v>
      </c>
      <c r="N1287" s="102">
        <v>63790.32</v>
      </c>
      <c r="O1287" s="23"/>
    </row>
    <row r="1288" spans="1:15" hidden="1" x14ac:dyDescent="0.3">
      <c r="A1288" s="66" t="s">
        <v>23</v>
      </c>
      <c r="B1288" s="66">
        <v>3</v>
      </c>
      <c r="C1288" s="82" t="str">
        <f t="shared" si="20"/>
        <v>Factor Model</v>
      </c>
      <c r="D1288" s="20">
        <v>0</v>
      </c>
      <c r="E1288" s="20">
        <v>0.15</v>
      </c>
      <c r="F1288" s="89" t="s">
        <v>4</v>
      </c>
      <c r="G1288" s="89" t="s">
        <v>511</v>
      </c>
      <c r="H1288" s="95" t="s">
        <v>3</v>
      </c>
      <c r="I1288" s="118" t="s">
        <v>511</v>
      </c>
      <c r="J1288">
        <v>0</v>
      </c>
      <c r="K1288" s="100"/>
      <c r="L1288" s="96" t="s">
        <v>3</v>
      </c>
      <c r="M1288" s="115">
        <v>61925.51</v>
      </c>
      <c r="N1288" s="102" t="s">
        <v>3</v>
      </c>
      <c r="O1288" s="23"/>
    </row>
    <row r="1289" spans="1:15" hidden="1" x14ac:dyDescent="0.3">
      <c r="A1289" s="20" t="s">
        <v>23</v>
      </c>
      <c r="B1289" s="20">
        <v>3</v>
      </c>
      <c r="C1289" s="82" t="str">
        <f t="shared" si="20"/>
        <v>Factor Model</v>
      </c>
      <c r="D1289" s="20">
        <v>0</v>
      </c>
      <c r="E1289" s="20">
        <v>0.2</v>
      </c>
      <c r="F1289" s="89" t="s">
        <v>4</v>
      </c>
      <c r="G1289" s="89" t="s">
        <v>511</v>
      </c>
      <c r="H1289" s="95" t="s">
        <v>3</v>
      </c>
      <c r="I1289" s="118" t="s">
        <v>511</v>
      </c>
      <c r="J1289">
        <v>0</v>
      </c>
      <c r="K1289" s="89"/>
      <c r="L1289" s="96" t="s">
        <v>3</v>
      </c>
      <c r="M1289" s="115">
        <v>61925.51</v>
      </c>
      <c r="N1289" s="102" t="s">
        <v>3</v>
      </c>
      <c r="O1289" s="23"/>
    </row>
    <row r="1290" spans="1:15" hidden="1" x14ac:dyDescent="0.3">
      <c r="A1290" s="66" t="s">
        <v>23</v>
      </c>
      <c r="B1290" s="66">
        <v>3</v>
      </c>
      <c r="C1290" s="82" t="str">
        <f t="shared" si="20"/>
        <v>Factor Model</v>
      </c>
      <c r="D1290" s="20">
        <v>10</v>
      </c>
      <c r="E1290" s="20">
        <v>0.05</v>
      </c>
      <c r="F1290" s="89" t="s">
        <v>1</v>
      </c>
      <c r="G1290" s="89">
        <v>66062.7</v>
      </c>
      <c r="H1290" s="95">
        <v>5.0700509949039983E-2</v>
      </c>
      <c r="I1290" s="118">
        <v>1800.29</v>
      </c>
      <c r="J1290">
        <v>0</v>
      </c>
      <c r="K1290" s="89">
        <v>0</v>
      </c>
      <c r="L1290" s="96">
        <v>6.6809138915448596E-2</v>
      </c>
      <c r="M1290" s="115">
        <v>61925.51</v>
      </c>
      <c r="N1290" s="102">
        <v>62874.91</v>
      </c>
      <c r="O1290" s="23"/>
    </row>
    <row r="1291" spans="1:15" hidden="1" x14ac:dyDescent="0.3">
      <c r="A1291" s="20" t="s">
        <v>23</v>
      </c>
      <c r="B1291" s="20">
        <v>3</v>
      </c>
      <c r="C1291" s="82" t="str">
        <f t="shared" si="20"/>
        <v>Factor Model</v>
      </c>
      <c r="D1291" s="20">
        <v>10</v>
      </c>
      <c r="E1291" s="20">
        <v>0.1</v>
      </c>
      <c r="F1291" s="89" t="s">
        <v>1</v>
      </c>
      <c r="G1291" s="89">
        <v>82020.5</v>
      </c>
      <c r="H1291" s="95">
        <v>0.28398038380478852</v>
      </c>
      <c r="I1291" s="118">
        <v>1805.87</v>
      </c>
      <c r="J1291">
        <v>0</v>
      </c>
      <c r="K1291" s="100">
        <v>0</v>
      </c>
      <c r="L1291" s="96">
        <v>0.32450261612702103</v>
      </c>
      <c r="M1291" s="115">
        <v>61925.51</v>
      </c>
      <c r="N1291" s="102">
        <v>63879.87</v>
      </c>
      <c r="O1291" s="23"/>
    </row>
    <row r="1292" spans="1:15" hidden="1" x14ac:dyDescent="0.3">
      <c r="A1292" s="66" t="s">
        <v>23</v>
      </c>
      <c r="B1292" s="66">
        <v>3</v>
      </c>
      <c r="C1292" s="82" t="str">
        <f t="shared" si="20"/>
        <v>Factor Model</v>
      </c>
      <c r="D1292" s="20">
        <v>10</v>
      </c>
      <c r="E1292" s="20">
        <v>0.15</v>
      </c>
      <c r="F1292" s="89" t="s">
        <v>4</v>
      </c>
      <c r="G1292" s="89" t="s">
        <v>511</v>
      </c>
      <c r="H1292" s="95" t="s">
        <v>3</v>
      </c>
      <c r="I1292" s="118" t="s">
        <v>511</v>
      </c>
      <c r="J1292">
        <v>0</v>
      </c>
      <c r="K1292" s="100"/>
      <c r="L1292" s="96" t="s">
        <v>3</v>
      </c>
      <c r="M1292" s="115">
        <v>61925.51</v>
      </c>
      <c r="N1292" s="102" t="s">
        <v>3</v>
      </c>
      <c r="O1292" s="23"/>
    </row>
    <row r="1293" spans="1:15" hidden="1" x14ac:dyDescent="0.3">
      <c r="A1293" s="20" t="s">
        <v>23</v>
      </c>
      <c r="B1293" s="20">
        <v>3</v>
      </c>
      <c r="C1293" s="82" t="str">
        <f t="shared" si="20"/>
        <v>Factor Model</v>
      </c>
      <c r="D1293" s="20">
        <v>10</v>
      </c>
      <c r="E1293" s="20">
        <v>0.2</v>
      </c>
      <c r="F1293" s="89" t="s">
        <v>4</v>
      </c>
      <c r="G1293" s="89" t="s">
        <v>511</v>
      </c>
      <c r="H1293" s="95" t="s">
        <v>3</v>
      </c>
      <c r="I1293" s="118" t="s">
        <v>511</v>
      </c>
      <c r="J1293">
        <v>0</v>
      </c>
      <c r="K1293" s="89"/>
      <c r="L1293" s="96" t="s">
        <v>3</v>
      </c>
      <c r="M1293" s="115">
        <v>61925.51</v>
      </c>
      <c r="N1293" s="102" t="s">
        <v>3</v>
      </c>
      <c r="O1293" s="23"/>
    </row>
    <row r="1294" spans="1:15" hidden="1" x14ac:dyDescent="0.3">
      <c r="A1294" s="66" t="s">
        <v>23</v>
      </c>
      <c r="B1294" s="66">
        <v>3</v>
      </c>
      <c r="C1294" s="82" t="str">
        <f t="shared" si="20"/>
        <v>Factor Model</v>
      </c>
      <c r="D1294" s="20">
        <v>25</v>
      </c>
      <c r="E1294" s="20">
        <v>0.05</v>
      </c>
      <c r="F1294" s="89" t="s">
        <v>1</v>
      </c>
      <c r="G1294" s="89">
        <v>68790.5</v>
      </c>
      <c r="H1294" s="95">
        <v>9.1894673484755163E-2</v>
      </c>
      <c r="I1294" s="118">
        <v>1800.51</v>
      </c>
      <c r="J1294">
        <v>0</v>
      </c>
      <c r="K1294" s="89">
        <v>0</v>
      </c>
      <c r="L1294" s="96">
        <v>0.11085883668943541</v>
      </c>
      <c r="M1294" s="115">
        <v>61925.51</v>
      </c>
      <c r="N1294" s="102">
        <v>63001.04</v>
      </c>
      <c r="O1294" s="23"/>
    </row>
    <row r="1295" spans="1:15" hidden="1" x14ac:dyDescent="0.3">
      <c r="A1295" s="20" t="s">
        <v>23</v>
      </c>
      <c r="B1295" s="20">
        <v>3</v>
      </c>
      <c r="C1295" s="82" t="str">
        <f t="shared" si="20"/>
        <v>Factor Model</v>
      </c>
      <c r="D1295" s="20">
        <v>25</v>
      </c>
      <c r="E1295" s="20">
        <v>0.1</v>
      </c>
      <c r="F1295" s="89" t="s">
        <v>1</v>
      </c>
      <c r="G1295" s="89">
        <v>70616</v>
      </c>
      <c r="H1295" s="95">
        <v>0.10840281910020277</v>
      </c>
      <c r="I1295" s="118">
        <v>1802.29</v>
      </c>
      <c r="J1295">
        <v>0</v>
      </c>
      <c r="K1295" s="100">
        <v>0</v>
      </c>
      <c r="L1295" s="96">
        <v>0.14033780262770534</v>
      </c>
      <c r="M1295" s="115">
        <v>61925.51</v>
      </c>
      <c r="N1295" s="102">
        <v>63709.69</v>
      </c>
      <c r="O1295" s="23"/>
    </row>
    <row r="1296" spans="1:15" hidden="1" x14ac:dyDescent="0.3">
      <c r="A1296" s="66" t="s">
        <v>23</v>
      </c>
      <c r="B1296" s="66">
        <v>3</v>
      </c>
      <c r="C1296" s="82" t="str">
        <f t="shared" si="20"/>
        <v>Factor Model</v>
      </c>
      <c r="D1296" s="20">
        <v>25</v>
      </c>
      <c r="E1296" s="20">
        <v>0.15</v>
      </c>
      <c r="F1296" s="89" t="s">
        <v>4</v>
      </c>
      <c r="G1296" s="89" t="s">
        <v>511</v>
      </c>
      <c r="H1296" s="95" t="s">
        <v>3</v>
      </c>
      <c r="I1296" s="118" t="s">
        <v>511</v>
      </c>
      <c r="J1296">
        <v>0</v>
      </c>
      <c r="K1296" s="100"/>
      <c r="L1296" s="96" t="s">
        <v>3</v>
      </c>
      <c r="M1296" s="115">
        <v>61925.51</v>
      </c>
      <c r="N1296" s="102" t="s">
        <v>3</v>
      </c>
      <c r="O1296" s="23"/>
    </row>
    <row r="1297" spans="1:15" hidden="1" x14ac:dyDescent="0.3">
      <c r="A1297" s="20" t="s">
        <v>23</v>
      </c>
      <c r="B1297" s="20">
        <v>3</v>
      </c>
      <c r="C1297" s="82" t="str">
        <f t="shared" si="20"/>
        <v>Factor Model</v>
      </c>
      <c r="D1297" s="20">
        <v>25</v>
      </c>
      <c r="E1297" s="20">
        <v>0.2</v>
      </c>
      <c r="F1297" s="89" t="s">
        <v>4</v>
      </c>
      <c r="G1297" s="89" t="s">
        <v>511</v>
      </c>
      <c r="H1297" s="95" t="s">
        <v>3</v>
      </c>
      <c r="I1297" s="118" t="s">
        <v>511</v>
      </c>
      <c r="J1297">
        <v>0</v>
      </c>
      <c r="K1297" s="89"/>
      <c r="L1297" s="96" t="s">
        <v>3</v>
      </c>
      <c r="M1297" s="115">
        <v>61925.51</v>
      </c>
      <c r="N1297" s="102" t="s">
        <v>3</v>
      </c>
      <c r="O1297" s="23"/>
    </row>
    <row r="1298" spans="1:15" hidden="1" x14ac:dyDescent="0.3">
      <c r="A1298" s="66" t="s">
        <v>23</v>
      </c>
      <c r="B1298" s="66">
        <v>3</v>
      </c>
      <c r="C1298" s="82" t="str">
        <f t="shared" si="20"/>
        <v>Factor Model</v>
      </c>
      <c r="D1298" s="20">
        <v>50</v>
      </c>
      <c r="E1298" s="20">
        <v>0.05</v>
      </c>
      <c r="F1298" s="89" t="s">
        <v>1</v>
      </c>
      <c r="G1298" s="89">
        <v>68958</v>
      </c>
      <c r="H1298" s="95">
        <v>9.4256352218583417E-2</v>
      </c>
      <c r="I1298" s="118">
        <v>1802.04</v>
      </c>
      <c r="J1298">
        <v>0</v>
      </c>
      <c r="K1298" s="89">
        <v>0</v>
      </c>
      <c r="L1298" s="96">
        <v>0.11356369935427257</v>
      </c>
      <c r="M1298" s="115">
        <v>61925.51</v>
      </c>
      <c r="N1298" s="102">
        <v>63018.14</v>
      </c>
      <c r="O1298" s="23"/>
    </row>
    <row r="1299" spans="1:15" hidden="1" x14ac:dyDescent="0.3">
      <c r="A1299" s="20" t="s">
        <v>23</v>
      </c>
      <c r="B1299" s="20">
        <v>3</v>
      </c>
      <c r="C1299" s="82" t="str">
        <f t="shared" si="20"/>
        <v>Factor Model</v>
      </c>
      <c r="D1299" s="20">
        <v>50</v>
      </c>
      <c r="E1299" s="20">
        <v>0.1</v>
      </c>
      <c r="F1299" s="89" t="s">
        <v>1</v>
      </c>
      <c r="G1299" s="89">
        <v>78413.3</v>
      </c>
      <c r="H1299" s="95">
        <v>0.23079079493245061</v>
      </c>
      <c r="I1299" s="118">
        <v>1802.33</v>
      </c>
      <c r="J1299">
        <v>0</v>
      </c>
      <c r="K1299" s="100">
        <v>0</v>
      </c>
      <c r="L1299" s="96">
        <v>0.26625198565179353</v>
      </c>
      <c r="M1299" s="115">
        <v>61925.51</v>
      </c>
      <c r="N1299" s="102">
        <v>63709.69</v>
      </c>
      <c r="O1299" s="23"/>
    </row>
    <row r="1300" spans="1:15" hidden="1" x14ac:dyDescent="0.3">
      <c r="A1300" s="66" t="s">
        <v>23</v>
      </c>
      <c r="B1300" s="66">
        <v>3</v>
      </c>
      <c r="C1300" s="82" t="str">
        <f t="shared" si="20"/>
        <v>Factor Model</v>
      </c>
      <c r="D1300" s="20">
        <v>50</v>
      </c>
      <c r="E1300" s="20">
        <v>0.15</v>
      </c>
      <c r="F1300" s="89" t="s">
        <v>4</v>
      </c>
      <c r="G1300" s="89" t="s">
        <v>511</v>
      </c>
      <c r="H1300" s="95" t="s">
        <v>3</v>
      </c>
      <c r="I1300" s="118" t="s">
        <v>511</v>
      </c>
      <c r="J1300">
        <v>0</v>
      </c>
      <c r="K1300" s="100"/>
      <c r="L1300" s="96" t="s">
        <v>3</v>
      </c>
      <c r="M1300" s="115">
        <v>61925.51</v>
      </c>
      <c r="N1300" s="102" t="s">
        <v>3</v>
      </c>
      <c r="O1300" s="23"/>
    </row>
    <row r="1301" spans="1:15" hidden="1" x14ac:dyDescent="0.3">
      <c r="A1301" s="20" t="s">
        <v>23</v>
      </c>
      <c r="B1301" s="20">
        <v>3</v>
      </c>
      <c r="C1301" s="82" t="str">
        <f t="shared" si="20"/>
        <v>Factor Model</v>
      </c>
      <c r="D1301" s="20">
        <v>50</v>
      </c>
      <c r="E1301" s="20">
        <v>0.2</v>
      </c>
      <c r="F1301" s="89" t="s">
        <v>4</v>
      </c>
      <c r="G1301" s="89" t="s">
        <v>511</v>
      </c>
      <c r="H1301" s="95" t="s">
        <v>3</v>
      </c>
      <c r="I1301" s="118" t="s">
        <v>511</v>
      </c>
      <c r="J1301">
        <v>0</v>
      </c>
      <c r="K1301" s="89"/>
      <c r="L1301" s="96" t="s">
        <v>3</v>
      </c>
      <c r="M1301" s="115">
        <v>61925.51</v>
      </c>
      <c r="N1301" s="102" t="s">
        <v>3</v>
      </c>
      <c r="O1301" s="23"/>
    </row>
    <row r="1302" spans="1:15" x14ac:dyDescent="0.3">
      <c r="A1302" s="20" t="s">
        <v>20</v>
      </c>
      <c r="B1302" s="66">
        <v>0</v>
      </c>
      <c r="C1302" s="82" t="str">
        <f t="shared" si="20"/>
        <v>Deterministic</v>
      </c>
      <c r="D1302" s="20">
        <v>0</v>
      </c>
      <c r="E1302" s="20">
        <v>0.05</v>
      </c>
      <c r="F1302" s="89" t="s">
        <v>0</v>
      </c>
      <c r="G1302" s="89">
        <v>52498.1</v>
      </c>
      <c r="H1302" s="110">
        <v>7.6403951197551395E-4</v>
      </c>
      <c r="I1302" s="118">
        <v>496.35399999999998</v>
      </c>
      <c r="J1302">
        <v>0</v>
      </c>
      <c r="K1302" s="89">
        <v>5.5E-2</v>
      </c>
      <c r="L1302" s="111">
        <v>7.6403951197545616E-4</v>
      </c>
      <c r="M1302" s="115">
        <v>52458.02</v>
      </c>
      <c r="N1302" s="102">
        <v>52458.02</v>
      </c>
      <c r="O1302" s="23"/>
    </row>
    <row r="1303" spans="1:15" x14ac:dyDescent="0.3">
      <c r="A1303" s="20" t="s">
        <v>20</v>
      </c>
      <c r="B1303" s="20">
        <v>0</v>
      </c>
      <c r="C1303" s="82" t="str">
        <f t="shared" si="20"/>
        <v>Deterministic</v>
      </c>
      <c r="D1303" s="20">
        <v>0</v>
      </c>
      <c r="E1303" s="20">
        <v>0.1</v>
      </c>
      <c r="F1303" s="89" t="s">
        <v>0</v>
      </c>
      <c r="G1303" s="89">
        <v>52473</v>
      </c>
      <c r="H1303" s="110">
        <v>2.8556167388710442E-4</v>
      </c>
      <c r="I1303" s="118">
        <v>970.17399999999998</v>
      </c>
      <c r="J1303">
        <v>0</v>
      </c>
      <c r="K1303" s="100">
        <v>0.96199999999999997</v>
      </c>
      <c r="L1303" s="111">
        <v>2.8556167388704701E-4</v>
      </c>
      <c r="M1303" s="115">
        <v>52458.02</v>
      </c>
      <c r="N1303" s="102">
        <v>52458.02</v>
      </c>
      <c r="O1303" s="23"/>
    </row>
    <row r="1304" spans="1:15" x14ac:dyDescent="0.3">
      <c r="A1304" s="20" t="s">
        <v>20</v>
      </c>
      <c r="B1304" s="66">
        <v>0</v>
      </c>
      <c r="C1304" s="82" t="str">
        <f t="shared" si="20"/>
        <v>Deterministic</v>
      </c>
      <c r="D1304" s="20">
        <v>0</v>
      </c>
      <c r="E1304" s="20">
        <v>0.15</v>
      </c>
      <c r="F1304" s="89" t="s">
        <v>0</v>
      </c>
      <c r="G1304" s="89">
        <v>52479.199999999997</v>
      </c>
      <c r="H1304" s="110">
        <v>4.0375141875351552E-4</v>
      </c>
      <c r="I1304" s="118">
        <v>1021.08</v>
      </c>
      <c r="J1304">
        <v>0</v>
      </c>
      <c r="K1304" s="100">
        <v>0.999</v>
      </c>
      <c r="L1304" s="111">
        <v>4.037514187535951E-4</v>
      </c>
      <c r="M1304" s="115">
        <v>52458.02</v>
      </c>
      <c r="N1304" s="102">
        <v>52458.02</v>
      </c>
      <c r="O1304" s="23"/>
    </row>
    <row r="1305" spans="1:15" x14ac:dyDescent="0.3">
      <c r="A1305" s="20" t="s">
        <v>20</v>
      </c>
      <c r="B1305" s="20">
        <v>0</v>
      </c>
      <c r="C1305" s="82" t="str">
        <f t="shared" si="20"/>
        <v>Deterministic</v>
      </c>
      <c r="D1305" s="20">
        <v>0</v>
      </c>
      <c r="E1305" s="20">
        <v>0.2</v>
      </c>
      <c r="F1305" s="89" t="s">
        <v>0</v>
      </c>
      <c r="G1305" s="89">
        <v>52994.7</v>
      </c>
      <c r="H1305" s="110">
        <v>1.0230656818537954E-2</v>
      </c>
      <c r="I1305" s="118">
        <v>1715.53</v>
      </c>
      <c r="J1305">
        <v>0</v>
      </c>
      <c r="K1305" s="100">
        <v>1</v>
      </c>
      <c r="L1305" s="111">
        <v>1.0230656818537964E-2</v>
      </c>
      <c r="M1305" s="115">
        <v>52458.02</v>
      </c>
      <c r="N1305" s="102">
        <v>52458.02</v>
      </c>
      <c r="O1305" s="23"/>
    </row>
    <row r="1306" spans="1:15" x14ac:dyDescent="0.3">
      <c r="A1306" s="20" t="s">
        <v>20</v>
      </c>
      <c r="B1306" s="66">
        <v>1</v>
      </c>
      <c r="C1306" s="82" t="str">
        <f t="shared" si="20"/>
        <v>Cardinality-constrained</v>
      </c>
      <c r="D1306" s="20">
        <v>5</v>
      </c>
      <c r="E1306" s="20">
        <v>0.05</v>
      </c>
      <c r="F1306" s="89" t="s">
        <v>0</v>
      </c>
      <c r="G1306" s="89">
        <v>54869</v>
      </c>
      <c r="H1306" s="110">
        <v>4.5960179206153862E-2</v>
      </c>
      <c r="I1306" s="118">
        <v>1800.9</v>
      </c>
      <c r="J1306">
        <v>0</v>
      </c>
      <c r="K1306" s="100">
        <v>5.5E-2</v>
      </c>
      <c r="L1306" s="111">
        <v>4.5960179206153917E-2</v>
      </c>
      <c r="M1306" s="115">
        <v>52458.02</v>
      </c>
      <c r="N1306" s="102">
        <v>52458.02</v>
      </c>
      <c r="O1306" s="23"/>
    </row>
    <row r="1307" spans="1:15" x14ac:dyDescent="0.3">
      <c r="A1307" s="20" t="s">
        <v>20</v>
      </c>
      <c r="B1307" s="20">
        <v>1</v>
      </c>
      <c r="C1307" s="82" t="str">
        <f t="shared" si="20"/>
        <v>Cardinality-constrained</v>
      </c>
      <c r="D1307" s="20">
        <v>5</v>
      </c>
      <c r="E1307" s="20">
        <v>0.1</v>
      </c>
      <c r="F1307" s="89" t="s">
        <v>0</v>
      </c>
      <c r="G1307" s="89">
        <v>54490.3</v>
      </c>
      <c r="H1307" s="110">
        <v>3.7167271756885834E-2</v>
      </c>
      <c r="I1307" s="118">
        <v>1800.55</v>
      </c>
      <c r="J1307">
        <v>0</v>
      </c>
      <c r="K1307" s="100">
        <v>0.65</v>
      </c>
      <c r="L1307" s="111">
        <v>3.8741073338261822E-2</v>
      </c>
      <c r="M1307" s="115">
        <v>52458.02</v>
      </c>
      <c r="N1307" s="102">
        <v>52537.62</v>
      </c>
      <c r="O1307" s="23"/>
    </row>
    <row r="1308" spans="1:15" x14ac:dyDescent="0.3">
      <c r="A1308" s="20" t="s">
        <v>20</v>
      </c>
      <c r="B1308" s="66">
        <v>1</v>
      </c>
      <c r="C1308" s="82" t="str">
        <f t="shared" si="20"/>
        <v>Cardinality-constrained</v>
      </c>
      <c r="D1308" s="20">
        <v>5</v>
      </c>
      <c r="E1308" s="20">
        <v>0.15</v>
      </c>
      <c r="F1308" s="89" t="s">
        <v>1</v>
      </c>
      <c r="G1308" s="89">
        <v>55219.6</v>
      </c>
      <c r="H1308" s="110">
        <v>-0.23498597140860586</v>
      </c>
      <c r="I1308" s="118">
        <v>1800.67</v>
      </c>
      <c r="J1308">
        <v>0</v>
      </c>
      <c r="K1308" s="100">
        <v>1</v>
      </c>
      <c r="L1308" s="111">
        <v>5.264361864973166E-2</v>
      </c>
      <c r="M1308" s="115">
        <v>52458.02</v>
      </c>
      <c r="N1308" s="102">
        <v>72181.16</v>
      </c>
      <c r="O1308" s="23"/>
    </row>
    <row r="1309" spans="1:15" x14ac:dyDescent="0.3">
      <c r="A1309" s="20" t="s">
        <v>20</v>
      </c>
      <c r="B1309" s="20">
        <v>1</v>
      </c>
      <c r="C1309" s="82" t="str">
        <f t="shared" si="20"/>
        <v>Cardinality-constrained</v>
      </c>
      <c r="D1309" s="20">
        <v>5</v>
      </c>
      <c r="E1309" s="20">
        <v>0.2</v>
      </c>
      <c r="F1309" s="89" t="s">
        <v>1</v>
      </c>
      <c r="G1309" s="89">
        <v>56932.6</v>
      </c>
      <c r="H1309" s="110">
        <v>1.6504726093679166E-2</v>
      </c>
      <c r="I1309" s="118">
        <v>1800.76</v>
      </c>
      <c r="J1309">
        <v>0</v>
      </c>
      <c r="K1309" s="100">
        <v>0.10299999999999999</v>
      </c>
      <c r="L1309" s="111">
        <v>8.529830138461203E-2</v>
      </c>
      <c r="M1309" s="115">
        <v>52458.02</v>
      </c>
      <c r="N1309" s="102">
        <v>56008.2</v>
      </c>
      <c r="O1309" s="23"/>
    </row>
    <row r="1310" spans="1:15" x14ac:dyDescent="0.3">
      <c r="A1310" s="20" t="s">
        <v>20</v>
      </c>
      <c r="B1310" s="66">
        <v>1</v>
      </c>
      <c r="C1310" s="82" t="str">
        <f t="shared" si="20"/>
        <v>Cardinality-constrained</v>
      </c>
      <c r="D1310" s="20">
        <v>10</v>
      </c>
      <c r="E1310" s="20">
        <v>0.05</v>
      </c>
      <c r="F1310" s="89" t="s">
        <v>1</v>
      </c>
      <c r="G1310" s="89">
        <v>57810.2</v>
      </c>
      <c r="H1310" s="110">
        <v>3.5812915024753832E-2</v>
      </c>
      <c r="I1310" s="118">
        <v>1801.05</v>
      </c>
      <c r="J1310">
        <v>0</v>
      </c>
      <c r="K1310" s="100">
        <v>0.32400000000000001</v>
      </c>
      <c r="L1310" s="111">
        <v>0.10202786914183948</v>
      </c>
      <c r="M1310" s="115">
        <v>52458.02</v>
      </c>
      <c r="N1310" s="102">
        <v>55811.43</v>
      </c>
      <c r="O1310" s="23"/>
    </row>
    <row r="1311" spans="1:15" x14ac:dyDescent="0.3">
      <c r="A1311" s="20" t="s">
        <v>20</v>
      </c>
      <c r="B1311" s="20">
        <v>1</v>
      </c>
      <c r="C1311" s="82" t="str">
        <f t="shared" si="20"/>
        <v>Cardinality-constrained</v>
      </c>
      <c r="D1311" s="20">
        <v>10</v>
      </c>
      <c r="E1311" s="20">
        <v>0.1</v>
      </c>
      <c r="F1311" s="89" t="s">
        <v>0</v>
      </c>
      <c r="G1311" s="89">
        <v>59411.8</v>
      </c>
      <c r="H1311" s="110">
        <v>0.12896875315915463</v>
      </c>
      <c r="I1311" s="118">
        <v>1802.83</v>
      </c>
      <c r="J1311">
        <v>0</v>
      </c>
      <c r="K1311" s="100">
        <v>0.2</v>
      </c>
      <c r="L1311" s="111">
        <v>0.13255894904153842</v>
      </c>
      <c r="M1311" s="115">
        <v>52458.02</v>
      </c>
      <c r="N1311" s="102">
        <v>52624.84</v>
      </c>
      <c r="O1311" s="23"/>
    </row>
    <row r="1312" spans="1:15" x14ac:dyDescent="0.3">
      <c r="A1312" s="20" t="s">
        <v>20</v>
      </c>
      <c r="B1312" s="66">
        <v>1</v>
      </c>
      <c r="C1312" s="82" t="str">
        <f t="shared" si="20"/>
        <v>Cardinality-constrained</v>
      </c>
      <c r="D1312" s="20">
        <v>10</v>
      </c>
      <c r="E1312" s="20">
        <v>0.15</v>
      </c>
      <c r="F1312" s="89" t="s">
        <v>1</v>
      </c>
      <c r="G1312" s="89">
        <v>62862.400000000001</v>
      </c>
      <c r="H1312" s="110">
        <v>0.19382372686295202</v>
      </c>
      <c r="I1312" s="118">
        <v>1801.16</v>
      </c>
      <c r="J1312">
        <v>0</v>
      </c>
      <c r="K1312" s="100">
        <v>7.0000000000000007E-2</v>
      </c>
      <c r="L1312" s="111">
        <v>0.19833726091834958</v>
      </c>
      <c r="M1312" s="115">
        <v>52458.02</v>
      </c>
      <c r="N1312" s="102">
        <v>52656.35</v>
      </c>
      <c r="O1312" s="23"/>
    </row>
    <row r="1313" spans="1:15" x14ac:dyDescent="0.3">
      <c r="A1313" s="20" t="s">
        <v>20</v>
      </c>
      <c r="B1313" s="20">
        <v>1</v>
      </c>
      <c r="C1313" s="82" t="str">
        <f t="shared" si="20"/>
        <v>Cardinality-constrained</v>
      </c>
      <c r="D1313" s="20">
        <v>10</v>
      </c>
      <c r="E1313" s="20">
        <v>0.2</v>
      </c>
      <c r="F1313" s="89" t="s">
        <v>1</v>
      </c>
      <c r="G1313" s="89">
        <v>67025.899999999994</v>
      </c>
      <c r="H1313" s="110">
        <v>0.25246869898045454</v>
      </c>
      <c r="I1313" s="118">
        <v>1815.01</v>
      </c>
      <c r="J1313">
        <v>0</v>
      </c>
      <c r="K1313" s="100">
        <v>2.3E-2</v>
      </c>
      <c r="L1313" s="111">
        <v>0.27770548716859689</v>
      </c>
      <c r="M1313" s="115">
        <v>52458.02</v>
      </c>
      <c r="N1313" s="102">
        <v>53515.03</v>
      </c>
      <c r="O1313" s="23"/>
    </row>
    <row r="1314" spans="1:15" x14ac:dyDescent="0.3">
      <c r="A1314" s="20" t="s">
        <v>20</v>
      </c>
      <c r="B1314" s="66">
        <v>1</v>
      </c>
      <c r="C1314" s="82" t="str">
        <f t="shared" si="20"/>
        <v>Cardinality-constrained</v>
      </c>
      <c r="D1314" s="20">
        <v>25</v>
      </c>
      <c r="E1314" s="20">
        <v>0.05</v>
      </c>
      <c r="F1314" s="89" t="s">
        <v>1</v>
      </c>
      <c r="G1314" s="89">
        <v>56559.6</v>
      </c>
      <c r="H1314" s="110">
        <v>7.1415581857032451E-2</v>
      </c>
      <c r="I1314" s="118">
        <v>1801</v>
      </c>
      <c r="J1314">
        <v>0</v>
      </c>
      <c r="K1314" s="100">
        <v>2E-3</v>
      </c>
      <c r="L1314" s="111">
        <v>7.8187853830548715E-2</v>
      </c>
      <c r="M1314" s="115">
        <v>52458.02</v>
      </c>
      <c r="N1314" s="102">
        <v>52789.599999999999</v>
      </c>
      <c r="O1314" s="23"/>
    </row>
    <row r="1315" spans="1:15" x14ac:dyDescent="0.3">
      <c r="A1315" s="20" t="s">
        <v>20</v>
      </c>
      <c r="B1315" s="20">
        <v>1</v>
      </c>
      <c r="C1315" s="82" t="str">
        <f t="shared" si="20"/>
        <v>Cardinality-constrained</v>
      </c>
      <c r="D1315" s="20">
        <v>25</v>
      </c>
      <c r="E1315" s="20">
        <v>0.1</v>
      </c>
      <c r="F1315" s="89" t="s">
        <v>1</v>
      </c>
      <c r="G1315" s="89">
        <v>57412</v>
      </c>
      <c r="H1315" s="110">
        <v>-8.5942438994234347E-3</v>
      </c>
      <c r="I1315" s="118">
        <v>1800.12</v>
      </c>
      <c r="J1315">
        <v>0</v>
      </c>
      <c r="K1315" s="100">
        <v>0</v>
      </c>
      <c r="L1315" s="111">
        <v>9.4437037463480422E-2</v>
      </c>
      <c r="M1315" s="115">
        <v>52458.02</v>
      </c>
      <c r="N1315" s="102">
        <v>57909.69</v>
      </c>
      <c r="O1315" s="23"/>
    </row>
    <row r="1316" spans="1:15" x14ac:dyDescent="0.3">
      <c r="A1316" s="20" t="s">
        <v>20</v>
      </c>
      <c r="B1316" s="66">
        <v>1</v>
      </c>
      <c r="C1316" s="82" t="str">
        <f t="shared" si="20"/>
        <v>Cardinality-constrained</v>
      </c>
      <c r="D1316" s="20">
        <v>25</v>
      </c>
      <c r="E1316" s="20">
        <v>0.15</v>
      </c>
      <c r="F1316" s="89" t="s">
        <v>1</v>
      </c>
      <c r="G1316" s="89">
        <v>55702.2</v>
      </c>
      <c r="H1316" s="110">
        <v>5.6863258869474159E-2</v>
      </c>
      <c r="I1316" s="118">
        <v>1800.16</v>
      </c>
      <c r="J1316">
        <v>0</v>
      </c>
      <c r="K1316" s="100">
        <v>0</v>
      </c>
      <c r="L1316" s="111">
        <v>6.1843355887240881E-2</v>
      </c>
      <c r="M1316" s="115">
        <v>52458.02</v>
      </c>
      <c r="N1316" s="102">
        <v>52705.21</v>
      </c>
      <c r="O1316" s="23"/>
    </row>
    <row r="1317" spans="1:15" x14ac:dyDescent="0.3">
      <c r="A1317" s="20" t="s">
        <v>20</v>
      </c>
      <c r="B1317" s="20">
        <v>1</v>
      </c>
      <c r="C1317" s="82" t="str">
        <f t="shared" si="20"/>
        <v>Cardinality-constrained</v>
      </c>
      <c r="D1317" s="20">
        <v>25</v>
      </c>
      <c r="E1317" s="20">
        <v>0.2</v>
      </c>
      <c r="F1317" s="89" t="s">
        <v>1</v>
      </c>
      <c r="G1317" s="89">
        <v>60374.8</v>
      </c>
      <c r="H1317" s="110">
        <v>6.5291890062571523E-2</v>
      </c>
      <c r="I1317" s="118">
        <v>1802.36</v>
      </c>
      <c r="J1317">
        <v>0</v>
      </c>
      <c r="K1317" s="100">
        <v>1.2999999999999999E-2</v>
      </c>
      <c r="L1317" s="111">
        <v>0.15091648521999135</v>
      </c>
      <c r="M1317" s="115">
        <v>52458.02</v>
      </c>
      <c r="N1317" s="102">
        <v>56674.42</v>
      </c>
      <c r="O1317" s="23"/>
    </row>
    <row r="1318" spans="1:15" x14ac:dyDescent="0.3">
      <c r="A1318" s="20" t="s">
        <v>20</v>
      </c>
      <c r="B1318" s="66">
        <v>1</v>
      </c>
      <c r="C1318" s="82" t="str">
        <f t="shared" si="20"/>
        <v>Cardinality-constrained</v>
      </c>
      <c r="D1318" s="20">
        <v>50</v>
      </c>
      <c r="E1318" s="20">
        <v>0.05</v>
      </c>
      <c r="F1318" s="89" t="s">
        <v>1</v>
      </c>
      <c r="G1318" s="89">
        <v>60006</v>
      </c>
      <c r="H1318" s="110">
        <v>0.13372862497569807</v>
      </c>
      <c r="I1318" s="118">
        <v>1800.7</v>
      </c>
      <c r="J1318">
        <v>0</v>
      </c>
      <c r="K1318" s="100">
        <v>0</v>
      </c>
      <c r="L1318" s="111">
        <v>0.14388610168664395</v>
      </c>
      <c r="M1318" s="115">
        <v>52458.02</v>
      </c>
      <c r="N1318" s="102">
        <v>52928.01</v>
      </c>
      <c r="O1318" s="23"/>
    </row>
    <row r="1319" spans="1:15" x14ac:dyDescent="0.3">
      <c r="A1319" s="20" t="s">
        <v>20</v>
      </c>
      <c r="B1319" s="20">
        <v>1</v>
      </c>
      <c r="C1319" s="82" t="str">
        <f t="shared" si="20"/>
        <v>Cardinality-constrained</v>
      </c>
      <c r="D1319" s="20">
        <v>50</v>
      </c>
      <c r="E1319" s="20">
        <v>0.1</v>
      </c>
      <c r="F1319" s="89" t="s">
        <v>1</v>
      </c>
      <c r="G1319" s="89">
        <v>60805.9</v>
      </c>
      <c r="H1319" s="110">
        <v>0.13898331626272895</v>
      </c>
      <c r="I1319" s="118">
        <v>1814.46</v>
      </c>
      <c r="J1319">
        <v>0</v>
      </c>
      <c r="K1319" s="100">
        <v>0</v>
      </c>
      <c r="L1319" s="111">
        <v>0.15913448506062577</v>
      </c>
      <c r="M1319" s="115">
        <v>52458.02</v>
      </c>
      <c r="N1319" s="102">
        <v>53386.12</v>
      </c>
      <c r="O1319" s="23"/>
    </row>
    <row r="1320" spans="1:15" x14ac:dyDescent="0.3">
      <c r="A1320" s="20" t="s">
        <v>20</v>
      </c>
      <c r="B1320" s="66">
        <v>1</v>
      </c>
      <c r="C1320" s="82" t="str">
        <f t="shared" si="20"/>
        <v>Cardinality-constrained</v>
      </c>
      <c r="D1320" s="20">
        <v>50</v>
      </c>
      <c r="E1320" s="20">
        <v>0.15</v>
      </c>
      <c r="F1320" s="89" t="s">
        <v>1</v>
      </c>
      <c r="G1320" s="89">
        <v>64467.7</v>
      </c>
      <c r="H1320" s="110">
        <v>0.17947353755706158</v>
      </c>
      <c r="I1320" s="118">
        <v>1801.11</v>
      </c>
      <c r="J1320">
        <v>0</v>
      </c>
      <c r="K1320" s="100">
        <v>0</v>
      </c>
      <c r="L1320" s="111">
        <v>0.22893887340772689</v>
      </c>
      <c r="M1320" s="115">
        <v>52458.02</v>
      </c>
      <c r="N1320" s="102">
        <v>54658.03</v>
      </c>
      <c r="O1320" s="23"/>
    </row>
    <row r="1321" spans="1:15" x14ac:dyDescent="0.3">
      <c r="A1321" s="20" t="s">
        <v>20</v>
      </c>
      <c r="B1321" s="20">
        <v>1</v>
      </c>
      <c r="C1321" s="82" t="str">
        <f t="shared" si="20"/>
        <v>Cardinality-constrained</v>
      </c>
      <c r="D1321" s="20">
        <v>50</v>
      </c>
      <c r="E1321" s="20">
        <v>0.2</v>
      </c>
      <c r="F1321" s="89" t="s">
        <v>1</v>
      </c>
      <c r="G1321" s="89">
        <v>62427.9</v>
      </c>
      <c r="H1321" s="110">
        <v>0.17576830087572537</v>
      </c>
      <c r="I1321" s="118">
        <v>1814.9</v>
      </c>
      <c r="J1321">
        <v>0</v>
      </c>
      <c r="K1321" s="100">
        <v>0</v>
      </c>
      <c r="L1321" s="111">
        <v>0.19005444734665944</v>
      </c>
      <c r="M1321" s="115">
        <v>52458.02</v>
      </c>
      <c r="N1321" s="102">
        <v>53095.41</v>
      </c>
      <c r="O1321" s="23"/>
    </row>
    <row r="1322" spans="1:15" x14ac:dyDescent="0.3">
      <c r="A1322" s="20" t="s">
        <v>20</v>
      </c>
      <c r="B1322" s="66">
        <v>2</v>
      </c>
      <c r="C1322" s="82" t="str">
        <f t="shared" si="20"/>
        <v>Knapsack</v>
      </c>
      <c r="D1322" s="20">
        <v>5</v>
      </c>
      <c r="E1322" s="20">
        <v>0.05</v>
      </c>
      <c r="F1322" s="89" t="s">
        <v>0</v>
      </c>
      <c r="G1322" s="89">
        <v>56116.5</v>
      </c>
      <c r="H1322" s="110">
        <v>6.9741099645011448E-2</v>
      </c>
      <c r="I1322" s="118">
        <v>1800.01</v>
      </c>
      <c r="J1322">
        <v>0</v>
      </c>
      <c r="K1322" s="100">
        <v>5.5E-2</v>
      </c>
      <c r="L1322" s="111">
        <v>6.9741099645011406E-2</v>
      </c>
      <c r="M1322" s="115">
        <v>52458.02</v>
      </c>
      <c r="N1322" s="102">
        <v>52458.02</v>
      </c>
      <c r="O1322" s="23"/>
    </row>
    <row r="1323" spans="1:15" x14ac:dyDescent="0.3">
      <c r="A1323" s="20" t="s">
        <v>20</v>
      </c>
      <c r="B1323" s="20">
        <v>2</v>
      </c>
      <c r="C1323" s="82" t="str">
        <f t="shared" si="20"/>
        <v>Knapsack</v>
      </c>
      <c r="D1323" s="20">
        <v>5</v>
      </c>
      <c r="E1323" s="20">
        <v>0.1</v>
      </c>
      <c r="F1323" s="89" t="s">
        <v>0</v>
      </c>
      <c r="G1323" s="89">
        <v>60817.5</v>
      </c>
      <c r="H1323" s="110">
        <v>0.15819869656346305</v>
      </c>
      <c r="I1323" s="118">
        <v>1801.1</v>
      </c>
      <c r="J1323">
        <v>0</v>
      </c>
      <c r="K1323" s="100">
        <v>0.83899999999999997</v>
      </c>
      <c r="L1323" s="111">
        <v>0.15935561426069844</v>
      </c>
      <c r="M1323" s="115">
        <v>52458.02</v>
      </c>
      <c r="N1323" s="102">
        <v>52510.42</v>
      </c>
      <c r="O1323" s="23"/>
    </row>
    <row r="1324" spans="1:15" x14ac:dyDescent="0.3">
      <c r="A1324" s="20" t="s">
        <v>20</v>
      </c>
      <c r="B1324" s="66">
        <v>2</v>
      </c>
      <c r="C1324" s="82" t="str">
        <f t="shared" si="20"/>
        <v>Knapsack</v>
      </c>
      <c r="D1324" s="20">
        <v>5</v>
      </c>
      <c r="E1324" s="20">
        <v>0.15</v>
      </c>
      <c r="F1324" s="89" t="s">
        <v>1</v>
      </c>
      <c r="G1324" s="89">
        <v>60224.4</v>
      </c>
      <c r="H1324" s="110">
        <v>0.14440164917093945</v>
      </c>
      <c r="I1324" s="118">
        <v>1800.91</v>
      </c>
      <c r="J1324">
        <v>0</v>
      </c>
      <c r="K1324" s="100">
        <v>0.78300000000000003</v>
      </c>
      <c r="L1324" s="111">
        <v>0.14804943076387578</v>
      </c>
      <c r="M1324" s="115">
        <v>52458.02</v>
      </c>
      <c r="N1324" s="102">
        <v>52625.23</v>
      </c>
      <c r="O1324" s="23"/>
    </row>
    <row r="1325" spans="1:15" x14ac:dyDescent="0.3">
      <c r="A1325" s="20" t="s">
        <v>20</v>
      </c>
      <c r="B1325" s="20">
        <v>2</v>
      </c>
      <c r="C1325" s="82" t="str">
        <f t="shared" si="20"/>
        <v>Knapsack</v>
      </c>
      <c r="D1325" s="20">
        <v>5</v>
      </c>
      <c r="E1325" s="20">
        <v>0.2</v>
      </c>
      <c r="F1325" s="89" t="s">
        <v>1</v>
      </c>
      <c r="G1325" s="89">
        <v>56108.6</v>
      </c>
      <c r="H1325" s="110">
        <v>-0.12605958768172762</v>
      </c>
      <c r="I1325" s="118">
        <v>1800.3</v>
      </c>
      <c r="J1325">
        <v>0</v>
      </c>
      <c r="K1325" s="100">
        <v>0.80100000000000005</v>
      </c>
      <c r="L1325" s="111">
        <v>6.9590503034617113E-2</v>
      </c>
      <c r="M1325" s="115">
        <v>52458.02</v>
      </c>
      <c r="N1325" s="102">
        <v>64201.86</v>
      </c>
      <c r="O1325" s="23"/>
    </row>
    <row r="1326" spans="1:15" x14ac:dyDescent="0.3">
      <c r="A1326" s="20" t="s">
        <v>20</v>
      </c>
      <c r="B1326" s="66">
        <v>2</v>
      </c>
      <c r="C1326" s="82" t="str">
        <f t="shared" si="20"/>
        <v>Knapsack</v>
      </c>
      <c r="D1326" s="20">
        <v>10</v>
      </c>
      <c r="E1326" s="20">
        <v>0.05</v>
      </c>
      <c r="F1326" s="89" t="s">
        <v>0</v>
      </c>
      <c r="G1326" s="89">
        <v>58466.6</v>
      </c>
      <c r="H1326" s="110">
        <v>0.11342853475557804</v>
      </c>
      <c r="I1326" s="118">
        <v>1800.92</v>
      </c>
      <c r="J1326">
        <v>0</v>
      </c>
      <c r="K1326" s="100">
        <v>2.5999999999999999E-2</v>
      </c>
      <c r="L1326" s="111">
        <v>0.11454073180802471</v>
      </c>
      <c r="M1326" s="115">
        <v>52458.02</v>
      </c>
      <c r="N1326" s="102">
        <v>52510.42</v>
      </c>
      <c r="O1326" s="23"/>
    </row>
    <row r="1327" spans="1:15" x14ac:dyDescent="0.3">
      <c r="A1327" s="20" t="s">
        <v>20</v>
      </c>
      <c r="B1327" s="20">
        <v>2</v>
      </c>
      <c r="C1327" s="82" t="str">
        <f t="shared" si="20"/>
        <v>Knapsack</v>
      </c>
      <c r="D1327" s="20">
        <v>10</v>
      </c>
      <c r="E1327" s="20">
        <v>0.1</v>
      </c>
      <c r="F1327" s="89" t="s">
        <v>1</v>
      </c>
      <c r="G1327" s="89">
        <v>57816.7</v>
      </c>
      <c r="H1327" s="110">
        <v>9.7337409896756696E-2</v>
      </c>
      <c r="I1327" s="118">
        <v>1801.64</v>
      </c>
      <c r="J1327">
        <v>0</v>
      </c>
      <c r="K1327" s="100">
        <v>2.8000000000000001E-2</v>
      </c>
      <c r="L1327" s="111">
        <v>0.10215177774532846</v>
      </c>
      <c r="M1327" s="115">
        <v>52458.02</v>
      </c>
      <c r="N1327" s="102">
        <v>52688.17</v>
      </c>
      <c r="O1327" s="23"/>
    </row>
    <row r="1328" spans="1:15" x14ac:dyDescent="0.3">
      <c r="A1328" s="20" t="s">
        <v>20</v>
      </c>
      <c r="B1328" s="66">
        <v>2</v>
      </c>
      <c r="C1328" s="82" t="str">
        <f t="shared" si="20"/>
        <v>Knapsack</v>
      </c>
      <c r="D1328" s="20">
        <v>10</v>
      </c>
      <c r="E1328" s="20">
        <v>0.15</v>
      </c>
      <c r="F1328" s="89" t="s">
        <v>1</v>
      </c>
      <c r="G1328" s="89">
        <v>62609.7</v>
      </c>
      <c r="H1328" s="110">
        <v>0.16950398671828612</v>
      </c>
      <c r="I1328" s="118">
        <v>1806.79</v>
      </c>
      <c r="J1328">
        <v>0</v>
      </c>
      <c r="K1328" s="100">
        <v>0</v>
      </c>
      <c r="L1328" s="111">
        <v>0.1935200756719373</v>
      </c>
      <c r="M1328" s="115">
        <v>52458.02</v>
      </c>
      <c r="N1328" s="102">
        <v>53535.26</v>
      </c>
      <c r="O1328" s="23"/>
    </row>
    <row r="1329" spans="1:15" x14ac:dyDescent="0.3">
      <c r="A1329" s="20" t="s">
        <v>20</v>
      </c>
      <c r="B1329" s="20">
        <v>2</v>
      </c>
      <c r="C1329" s="82" t="str">
        <f t="shared" si="20"/>
        <v>Knapsack</v>
      </c>
      <c r="D1329" s="20">
        <v>10</v>
      </c>
      <c r="E1329" s="20">
        <v>0.2</v>
      </c>
      <c r="F1329" s="89" t="s">
        <v>1</v>
      </c>
      <c r="G1329" s="89">
        <v>68519.399999999994</v>
      </c>
      <c r="H1329" s="110">
        <v>-0.11111001562835877</v>
      </c>
      <c r="I1329" s="118">
        <v>1806.97</v>
      </c>
      <c r="J1329">
        <v>0</v>
      </c>
      <c r="K1329" s="100">
        <v>1</v>
      </c>
      <c r="L1329" s="111">
        <v>0.30617587167796256</v>
      </c>
      <c r="M1329" s="115">
        <v>52458.02</v>
      </c>
      <c r="N1329" s="102">
        <v>77084.23</v>
      </c>
      <c r="O1329" s="23"/>
    </row>
    <row r="1330" spans="1:15" x14ac:dyDescent="0.3">
      <c r="A1330" s="20" t="s">
        <v>20</v>
      </c>
      <c r="B1330" s="66">
        <v>2</v>
      </c>
      <c r="C1330" s="82" t="str">
        <f t="shared" si="20"/>
        <v>Knapsack</v>
      </c>
      <c r="D1330" s="20">
        <v>25</v>
      </c>
      <c r="E1330" s="20">
        <v>0.05</v>
      </c>
      <c r="F1330" s="89" t="s">
        <v>1</v>
      </c>
      <c r="G1330" s="89">
        <v>59224.2</v>
      </c>
      <c r="H1330" s="110">
        <v>0.12218500187301784</v>
      </c>
      <c r="I1330" s="118">
        <v>1800.48</v>
      </c>
      <c r="J1330">
        <v>0</v>
      </c>
      <c r="K1330" s="100">
        <v>0</v>
      </c>
      <c r="L1330" s="111">
        <v>0.12898275611622401</v>
      </c>
      <c r="M1330" s="115">
        <v>52458.02</v>
      </c>
      <c r="N1330" s="102">
        <v>52775.79</v>
      </c>
      <c r="O1330" s="23"/>
    </row>
    <row r="1331" spans="1:15" x14ac:dyDescent="0.3">
      <c r="A1331" s="20" t="s">
        <v>20</v>
      </c>
      <c r="B1331" s="20">
        <v>2</v>
      </c>
      <c r="C1331" s="82" t="str">
        <f t="shared" si="20"/>
        <v>Knapsack</v>
      </c>
      <c r="D1331" s="20">
        <v>25</v>
      </c>
      <c r="E1331" s="20">
        <v>0.1</v>
      </c>
      <c r="F1331" s="89" t="s">
        <v>1</v>
      </c>
      <c r="G1331" s="89">
        <v>76720.800000000003</v>
      </c>
      <c r="H1331" s="110">
        <v>0.45127067145348959</v>
      </c>
      <c r="I1331" s="118">
        <v>1800.52</v>
      </c>
      <c r="J1331">
        <v>0</v>
      </c>
      <c r="K1331" s="100">
        <v>0</v>
      </c>
      <c r="L1331" s="111">
        <v>0.4625180287018078</v>
      </c>
      <c r="M1331" s="115">
        <v>52458.02</v>
      </c>
      <c r="N1331" s="102">
        <v>52864.57</v>
      </c>
      <c r="O1331" s="23"/>
    </row>
    <row r="1332" spans="1:15" x14ac:dyDescent="0.3">
      <c r="A1332" s="20" t="s">
        <v>20</v>
      </c>
      <c r="B1332" s="66">
        <v>2</v>
      </c>
      <c r="C1332" s="82" t="str">
        <f t="shared" si="20"/>
        <v>Knapsack</v>
      </c>
      <c r="D1332" s="20">
        <v>25</v>
      </c>
      <c r="E1332" s="20">
        <v>0.15</v>
      </c>
      <c r="F1332" s="89" t="s">
        <v>1</v>
      </c>
      <c r="G1332" s="89">
        <v>75752.2</v>
      </c>
      <c r="H1332" s="110">
        <v>0.21441915337484094</v>
      </c>
      <c r="I1332" s="118">
        <v>1809.37</v>
      </c>
      <c r="J1332">
        <v>0</v>
      </c>
      <c r="K1332" s="100">
        <v>0</v>
      </c>
      <c r="L1332" s="111">
        <v>0.44405374049573365</v>
      </c>
      <c r="M1332" s="115">
        <v>52458.02</v>
      </c>
      <c r="N1332" s="102">
        <v>62377.31</v>
      </c>
      <c r="O1332" s="23"/>
    </row>
    <row r="1333" spans="1:15" x14ac:dyDescent="0.3">
      <c r="A1333" s="20" t="s">
        <v>20</v>
      </c>
      <c r="B1333" s="20">
        <v>2</v>
      </c>
      <c r="C1333" s="82" t="str">
        <f t="shared" si="20"/>
        <v>Knapsack</v>
      </c>
      <c r="D1333" s="20">
        <v>25</v>
      </c>
      <c r="E1333" s="20">
        <v>0.2</v>
      </c>
      <c r="F1333" s="89" t="s">
        <v>1</v>
      </c>
      <c r="G1333" s="89">
        <v>61606.2</v>
      </c>
      <c r="H1333" s="110">
        <v>0.1113726903679121</v>
      </c>
      <c r="I1333" s="118">
        <v>1803.62</v>
      </c>
      <c r="J1333">
        <v>0</v>
      </c>
      <c r="K1333" s="100">
        <v>0</v>
      </c>
      <c r="L1333" s="111">
        <v>0.17439049357943737</v>
      </c>
      <c r="M1333" s="115">
        <v>52458.02</v>
      </c>
      <c r="N1333" s="102">
        <v>55432.53</v>
      </c>
      <c r="O1333" s="23"/>
    </row>
    <row r="1334" spans="1:15" x14ac:dyDescent="0.3">
      <c r="A1334" s="20" t="s">
        <v>20</v>
      </c>
      <c r="B1334" s="66">
        <v>2</v>
      </c>
      <c r="C1334" s="82" t="str">
        <f t="shared" si="20"/>
        <v>Knapsack</v>
      </c>
      <c r="D1334" s="20">
        <v>50</v>
      </c>
      <c r="E1334" s="20">
        <v>0.05</v>
      </c>
      <c r="F1334" s="89" t="s">
        <v>1</v>
      </c>
      <c r="G1334" s="89">
        <v>56433.9</v>
      </c>
      <c r="H1334" s="110">
        <v>6.8889252126597994E-2</v>
      </c>
      <c r="I1334" s="118">
        <v>1800.6</v>
      </c>
      <c r="J1334">
        <v>0</v>
      </c>
      <c r="K1334" s="100">
        <v>0</v>
      </c>
      <c r="L1334" s="111">
        <v>7.5791652067691562E-2</v>
      </c>
      <c r="M1334" s="115">
        <v>52458.02</v>
      </c>
      <c r="N1334" s="102">
        <v>52796.77</v>
      </c>
      <c r="O1334" s="23"/>
    </row>
    <row r="1335" spans="1:15" x14ac:dyDescent="0.3">
      <c r="A1335" s="20" t="s">
        <v>20</v>
      </c>
      <c r="B1335" s="20">
        <v>2</v>
      </c>
      <c r="C1335" s="82" t="str">
        <f t="shared" si="20"/>
        <v>Knapsack</v>
      </c>
      <c r="D1335" s="20">
        <v>50</v>
      </c>
      <c r="E1335" s="20">
        <v>0.1</v>
      </c>
      <c r="F1335" s="89" t="s">
        <v>0</v>
      </c>
      <c r="G1335" s="89">
        <v>64605.9</v>
      </c>
      <c r="H1335" s="110">
        <v>0.2271222432633152</v>
      </c>
      <c r="I1335" s="118">
        <v>1801.62</v>
      </c>
      <c r="J1335">
        <v>0</v>
      </c>
      <c r="K1335" s="100">
        <v>0</v>
      </c>
      <c r="L1335" s="111">
        <v>0.23157336094652448</v>
      </c>
      <c r="M1335" s="115">
        <v>52458.02</v>
      </c>
      <c r="N1335" s="102">
        <v>52648.3</v>
      </c>
      <c r="O1335" s="23"/>
    </row>
    <row r="1336" spans="1:15" x14ac:dyDescent="0.3">
      <c r="A1336" s="20" t="s">
        <v>20</v>
      </c>
      <c r="B1336" s="66">
        <v>2</v>
      </c>
      <c r="C1336" s="82" t="str">
        <f t="shared" si="20"/>
        <v>Knapsack</v>
      </c>
      <c r="D1336" s="20">
        <v>50</v>
      </c>
      <c r="E1336" s="20">
        <v>0.15</v>
      </c>
      <c r="F1336" s="89" t="s">
        <v>1</v>
      </c>
      <c r="G1336" s="89">
        <v>72502.7</v>
      </c>
      <c r="H1336" s="110">
        <v>0.10138652563772826</v>
      </c>
      <c r="I1336" s="118">
        <v>1825.42</v>
      </c>
      <c r="J1336">
        <v>0</v>
      </c>
      <c r="K1336" s="100">
        <v>0</v>
      </c>
      <c r="L1336" s="111">
        <v>0.38210897018225243</v>
      </c>
      <c r="M1336" s="115">
        <v>52458.02</v>
      </c>
      <c r="N1336" s="102">
        <v>65828.570000000007</v>
      </c>
      <c r="O1336" s="23"/>
    </row>
    <row r="1337" spans="1:15" x14ac:dyDescent="0.3">
      <c r="A1337" s="20" t="s">
        <v>20</v>
      </c>
      <c r="B1337" s="20">
        <v>2</v>
      </c>
      <c r="C1337" s="82" t="str">
        <f t="shared" si="20"/>
        <v>Knapsack</v>
      </c>
      <c r="D1337" s="20">
        <v>50</v>
      </c>
      <c r="E1337" s="20">
        <v>0.2</v>
      </c>
      <c r="F1337" s="89" t="s">
        <v>1</v>
      </c>
      <c r="G1337" s="89">
        <v>61587.9</v>
      </c>
      <c r="H1337" s="110">
        <v>0.16055209415283403</v>
      </c>
      <c r="I1337" s="118">
        <v>1800.88</v>
      </c>
      <c r="J1337">
        <v>0</v>
      </c>
      <c r="K1337" s="100">
        <v>0</v>
      </c>
      <c r="L1337" s="111">
        <v>0.17404164320346061</v>
      </c>
      <c r="M1337" s="115">
        <v>52458.02</v>
      </c>
      <c r="N1337" s="102">
        <v>53067.76</v>
      </c>
      <c r="O1337" s="23"/>
    </row>
    <row r="1338" spans="1:15" hidden="1" x14ac:dyDescent="0.3">
      <c r="A1338" s="66" t="s">
        <v>20</v>
      </c>
      <c r="B1338" s="66">
        <v>3</v>
      </c>
      <c r="C1338" s="82" t="str">
        <f t="shared" si="20"/>
        <v>Factor Model</v>
      </c>
      <c r="D1338" s="20">
        <v>0</v>
      </c>
      <c r="E1338" s="20">
        <v>0.05</v>
      </c>
      <c r="F1338" s="89" t="s">
        <v>0</v>
      </c>
      <c r="G1338" s="89">
        <v>54051</v>
      </c>
      <c r="H1338" s="95">
        <v>2.6642835571138994E-2</v>
      </c>
      <c r="I1338" s="118">
        <v>1800.4</v>
      </c>
      <c r="J1338">
        <v>0</v>
      </c>
      <c r="K1338" s="100">
        <v>0</v>
      </c>
      <c r="L1338" s="96">
        <v>3.0366758028610441E-2</v>
      </c>
      <c r="M1338" s="115">
        <v>52458.02</v>
      </c>
      <c r="N1338" s="102">
        <v>52648.3</v>
      </c>
      <c r="O1338" s="23"/>
    </row>
    <row r="1339" spans="1:15" hidden="1" x14ac:dyDescent="0.3">
      <c r="A1339" s="20" t="s">
        <v>20</v>
      </c>
      <c r="B1339" s="20">
        <v>3</v>
      </c>
      <c r="C1339" s="82" t="str">
        <f t="shared" si="20"/>
        <v>Factor Model</v>
      </c>
      <c r="D1339" s="20">
        <v>0</v>
      </c>
      <c r="E1339" s="20">
        <v>0.1</v>
      </c>
      <c r="F1339" s="89" t="s">
        <v>0</v>
      </c>
      <c r="G1339" s="89">
        <v>56938.5</v>
      </c>
      <c r="H1339" s="95">
        <v>7.6980199611641306E-2</v>
      </c>
      <c r="I1339" s="118">
        <v>1800.35</v>
      </c>
      <c r="J1339">
        <v>0</v>
      </c>
      <c r="K1339" s="100">
        <v>0</v>
      </c>
      <c r="L1339" s="96">
        <v>8.5410772270855917E-2</v>
      </c>
      <c r="M1339" s="115">
        <v>52458.02</v>
      </c>
      <c r="N1339" s="102">
        <v>52868.66</v>
      </c>
      <c r="O1339" s="23"/>
    </row>
    <row r="1340" spans="1:15" hidden="1" x14ac:dyDescent="0.3">
      <c r="A1340" s="66" t="s">
        <v>20</v>
      </c>
      <c r="B1340" s="66">
        <v>3</v>
      </c>
      <c r="C1340" s="82" t="str">
        <f t="shared" si="20"/>
        <v>Factor Model</v>
      </c>
      <c r="D1340" s="20">
        <v>0</v>
      </c>
      <c r="E1340" s="20">
        <v>0.15</v>
      </c>
      <c r="F1340" s="89" t="s">
        <v>4</v>
      </c>
      <c r="G1340" s="89" t="s">
        <v>511</v>
      </c>
      <c r="H1340" s="95" t="s">
        <v>3</v>
      </c>
      <c r="I1340" s="118" t="s">
        <v>511</v>
      </c>
      <c r="J1340">
        <v>0</v>
      </c>
      <c r="K1340" s="100"/>
      <c r="L1340" s="96" t="s">
        <v>3</v>
      </c>
      <c r="M1340" s="115">
        <v>52458.02</v>
      </c>
      <c r="N1340" s="102" t="s">
        <v>3</v>
      </c>
      <c r="O1340" s="23"/>
    </row>
    <row r="1341" spans="1:15" hidden="1" x14ac:dyDescent="0.3">
      <c r="A1341" s="20" t="s">
        <v>20</v>
      </c>
      <c r="B1341" s="20">
        <v>3</v>
      </c>
      <c r="C1341" s="82" t="str">
        <f t="shared" si="20"/>
        <v>Factor Model</v>
      </c>
      <c r="D1341" s="20">
        <v>0</v>
      </c>
      <c r="E1341" s="20">
        <v>0.2</v>
      </c>
      <c r="F1341" s="89" t="s">
        <v>4</v>
      </c>
      <c r="G1341" s="89" t="s">
        <v>511</v>
      </c>
      <c r="H1341" s="95" t="s">
        <v>3</v>
      </c>
      <c r="I1341" s="118" t="s">
        <v>511</v>
      </c>
      <c r="J1341">
        <v>0</v>
      </c>
      <c r="K1341" s="89"/>
      <c r="L1341" s="96" t="s">
        <v>3</v>
      </c>
      <c r="M1341" s="115">
        <v>52458.02</v>
      </c>
      <c r="N1341" s="102" t="s">
        <v>3</v>
      </c>
      <c r="O1341" s="23"/>
    </row>
    <row r="1342" spans="1:15" hidden="1" x14ac:dyDescent="0.3">
      <c r="A1342" s="66" t="s">
        <v>20</v>
      </c>
      <c r="B1342" s="66">
        <v>3</v>
      </c>
      <c r="C1342" s="82" t="str">
        <f t="shared" si="20"/>
        <v>Factor Model</v>
      </c>
      <c r="D1342" s="20">
        <v>10</v>
      </c>
      <c r="E1342" s="20">
        <v>0.05</v>
      </c>
      <c r="F1342" s="89" t="s">
        <v>0</v>
      </c>
      <c r="G1342" s="89">
        <v>53508.800000000003</v>
      </c>
      <c r="H1342" s="95">
        <v>1.6344307413534719E-2</v>
      </c>
      <c r="I1342" s="118">
        <v>1742.96</v>
      </c>
      <c r="J1342">
        <v>0</v>
      </c>
      <c r="K1342" s="89">
        <v>0</v>
      </c>
      <c r="L1342" s="96">
        <v>2.0030874211417249E-2</v>
      </c>
      <c r="M1342" s="115">
        <v>52458.02</v>
      </c>
      <c r="N1342" s="102">
        <v>52648.3</v>
      </c>
      <c r="O1342" s="23"/>
    </row>
    <row r="1343" spans="1:15" hidden="1" x14ac:dyDescent="0.3">
      <c r="A1343" s="20" t="s">
        <v>20</v>
      </c>
      <c r="B1343" s="20">
        <v>3</v>
      </c>
      <c r="C1343" s="82" t="str">
        <f t="shared" si="20"/>
        <v>Factor Model</v>
      </c>
      <c r="D1343" s="20">
        <v>10</v>
      </c>
      <c r="E1343" s="20">
        <v>0.1</v>
      </c>
      <c r="F1343" s="89" t="s">
        <v>0</v>
      </c>
      <c r="G1343" s="89">
        <v>55871.4</v>
      </c>
      <c r="H1343" s="95">
        <v>5.6796219158949703E-2</v>
      </c>
      <c r="I1343" s="118">
        <v>1800.65</v>
      </c>
      <c r="J1343">
        <v>0</v>
      </c>
      <c r="K1343" s="100">
        <v>0</v>
      </c>
      <c r="L1343" s="96">
        <v>6.506879215037098E-2</v>
      </c>
      <c r="M1343" s="115">
        <v>52458.02</v>
      </c>
      <c r="N1343" s="102">
        <v>52868.66</v>
      </c>
      <c r="O1343" s="23"/>
    </row>
    <row r="1344" spans="1:15" hidden="1" x14ac:dyDescent="0.3">
      <c r="A1344" s="66" t="s">
        <v>20</v>
      </c>
      <c r="B1344" s="66">
        <v>3</v>
      </c>
      <c r="C1344" s="82" t="str">
        <f t="shared" si="20"/>
        <v>Factor Model</v>
      </c>
      <c r="D1344" s="20">
        <v>10</v>
      </c>
      <c r="E1344" s="20">
        <v>0.15</v>
      </c>
      <c r="F1344" s="89" t="s">
        <v>4</v>
      </c>
      <c r="G1344" s="89" t="s">
        <v>511</v>
      </c>
      <c r="H1344" s="95" t="s">
        <v>3</v>
      </c>
      <c r="I1344" s="118" t="s">
        <v>511</v>
      </c>
      <c r="J1344">
        <v>0</v>
      </c>
      <c r="K1344" s="100"/>
      <c r="L1344" s="96" t="s">
        <v>3</v>
      </c>
      <c r="M1344" s="115">
        <v>52458.02</v>
      </c>
      <c r="N1344" s="102" t="s">
        <v>3</v>
      </c>
      <c r="O1344" s="23"/>
    </row>
    <row r="1345" spans="1:15" hidden="1" x14ac:dyDescent="0.3">
      <c r="A1345" s="20" t="s">
        <v>20</v>
      </c>
      <c r="B1345" s="20">
        <v>3</v>
      </c>
      <c r="C1345" s="82" t="str">
        <f t="shared" si="20"/>
        <v>Factor Model</v>
      </c>
      <c r="D1345" s="20">
        <v>10</v>
      </c>
      <c r="E1345" s="20">
        <v>0.2</v>
      </c>
      <c r="F1345" s="89" t="s">
        <v>4</v>
      </c>
      <c r="G1345" s="89" t="s">
        <v>511</v>
      </c>
      <c r="H1345" s="95" t="s">
        <v>3</v>
      </c>
      <c r="I1345" s="118" t="s">
        <v>511</v>
      </c>
      <c r="J1345">
        <v>0</v>
      </c>
      <c r="K1345" s="89"/>
      <c r="L1345" s="96" t="s">
        <v>3</v>
      </c>
      <c r="M1345" s="115">
        <v>52458.02</v>
      </c>
      <c r="N1345" s="102" t="s">
        <v>3</v>
      </c>
      <c r="O1345" s="23"/>
    </row>
    <row r="1346" spans="1:15" hidden="1" x14ac:dyDescent="0.3">
      <c r="A1346" s="66" t="s">
        <v>20</v>
      </c>
      <c r="B1346" s="66">
        <v>3</v>
      </c>
      <c r="C1346" s="82" t="str">
        <f t="shared" ref="C1346:C1409" si="21">IF(B1346=0,"Deterministic",IF(B1346=1,"Cardinality-constrained",IF(B1346=2,"Knapsack","Factor Model")))</f>
        <v>Factor Model</v>
      </c>
      <c r="D1346" s="20">
        <v>25</v>
      </c>
      <c r="E1346" s="20">
        <v>0.05</v>
      </c>
      <c r="F1346" s="89" t="s">
        <v>0</v>
      </c>
      <c r="G1346" s="89">
        <v>55187.3</v>
      </c>
      <c r="H1346" s="95">
        <v>4.8225678701876412E-2</v>
      </c>
      <c r="I1346" s="118">
        <v>1800.35</v>
      </c>
      <c r="J1346">
        <v>0</v>
      </c>
      <c r="K1346" s="89">
        <v>0</v>
      </c>
      <c r="L1346" s="96">
        <v>5.2027888204701611E-2</v>
      </c>
      <c r="M1346" s="115">
        <v>52458.02</v>
      </c>
      <c r="N1346" s="102">
        <v>52648.3</v>
      </c>
      <c r="O1346" s="23"/>
    </row>
    <row r="1347" spans="1:15" hidden="1" x14ac:dyDescent="0.3">
      <c r="A1347" s="20" t="s">
        <v>20</v>
      </c>
      <c r="B1347" s="20">
        <v>3</v>
      </c>
      <c r="C1347" s="82" t="str">
        <f t="shared" si="21"/>
        <v>Factor Model</v>
      </c>
      <c r="D1347" s="20">
        <v>25</v>
      </c>
      <c r="E1347" s="20">
        <v>0.1</v>
      </c>
      <c r="F1347" s="89" t="s">
        <v>0</v>
      </c>
      <c r="G1347" s="89">
        <v>56131.3</v>
      </c>
      <c r="H1347" s="95">
        <v>6.1712175039049584E-2</v>
      </c>
      <c r="I1347" s="118">
        <v>1800.12</v>
      </c>
      <c r="J1347">
        <v>0</v>
      </c>
      <c r="K1347" s="100">
        <v>0</v>
      </c>
      <c r="L1347" s="96">
        <v>7.0023230003724901E-2</v>
      </c>
      <c r="M1347" s="115">
        <v>52458.02</v>
      </c>
      <c r="N1347" s="102">
        <v>52868.66</v>
      </c>
      <c r="O1347" s="23"/>
    </row>
    <row r="1348" spans="1:15" hidden="1" x14ac:dyDescent="0.3">
      <c r="A1348" s="66" t="s">
        <v>20</v>
      </c>
      <c r="B1348" s="66">
        <v>3</v>
      </c>
      <c r="C1348" s="82" t="str">
        <f t="shared" si="21"/>
        <v>Factor Model</v>
      </c>
      <c r="D1348" s="20">
        <v>25</v>
      </c>
      <c r="E1348" s="20">
        <v>0.15</v>
      </c>
      <c r="F1348" s="89" t="s">
        <v>4</v>
      </c>
      <c r="G1348" s="89" t="s">
        <v>511</v>
      </c>
      <c r="H1348" s="95" t="s">
        <v>3</v>
      </c>
      <c r="I1348" s="118" t="s">
        <v>511</v>
      </c>
      <c r="J1348">
        <v>0</v>
      </c>
      <c r="K1348" s="100"/>
      <c r="L1348" s="96" t="s">
        <v>3</v>
      </c>
      <c r="M1348" s="115">
        <v>52458.02</v>
      </c>
      <c r="N1348" s="102" t="s">
        <v>3</v>
      </c>
      <c r="O1348" s="23"/>
    </row>
    <row r="1349" spans="1:15" hidden="1" x14ac:dyDescent="0.3">
      <c r="A1349" s="20" t="s">
        <v>20</v>
      </c>
      <c r="B1349" s="20">
        <v>3</v>
      </c>
      <c r="C1349" s="82" t="str">
        <f t="shared" si="21"/>
        <v>Factor Model</v>
      </c>
      <c r="D1349" s="20">
        <v>25</v>
      </c>
      <c r="E1349" s="20">
        <v>0.2</v>
      </c>
      <c r="F1349" s="89" t="s">
        <v>4</v>
      </c>
      <c r="G1349" s="89" t="s">
        <v>511</v>
      </c>
      <c r="H1349" s="95" t="s">
        <v>3</v>
      </c>
      <c r="I1349" s="118" t="s">
        <v>511</v>
      </c>
      <c r="J1349">
        <v>0</v>
      </c>
      <c r="K1349" s="89"/>
      <c r="L1349" s="96" t="s">
        <v>3</v>
      </c>
      <c r="M1349" s="115">
        <v>52458.02</v>
      </c>
      <c r="N1349" s="102" t="s">
        <v>3</v>
      </c>
      <c r="O1349" s="23"/>
    </row>
    <row r="1350" spans="1:15" hidden="1" x14ac:dyDescent="0.3">
      <c r="A1350" s="66" t="s">
        <v>20</v>
      </c>
      <c r="B1350" s="66">
        <v>3</v>
      </c>
      <c r="C1350" s="82" t="str">
        <f t="shared" si="21"/>
        <v>Factor Model</v>
      </c>
      <c r="D1350" s="20">
        <v>50</v>
      </c>
      <c r="E1350" s="20">
        <v>0.05</v>
      </c>
      <c r="F1350" s="89" t="s">
        <v>0</v>
      </c>
      <c r="G1350" s="89">
        <v>54834.1</v>
      </c>
      <c r="H1350" s="95">
        <v>4.1517010045908333E-2</v>
      </c>
      <c r="I1350" s="118">
        <v>1800.54</v>
      </c>
      <c r="J1350">
        <v>0</v>
      </c>
      <c r="K1350" s="89">
        <v>0</v>
      </c>
      <c r="L1350" s="96">
        <v>4.529488531972814E-2</v>
      </c>
      <c r="M1350" s="115">
        <v>52458.02</v>
      </c>
      <c r="N1350" s="102">
        <v>52648.3</v>
      </c>
      <c r="O1350" s="23"/>
    </row>
    <row r="1351" spans="1:15" hidden="1" x14ac:dyDescent="0.3">
      <c r="A1351" s="20" t="s">
        <v>20</v>
      </c>
      <c r="B1351" s="20">
        <v>3</v>
      </c>
      <c r="C1351" s="82" t="str">
        <f t="shared" si="21"/>
        <v>Factor Model</v>
      </c>
      <c r="D1351" s="20">
        <v>50</v>
      </c>
      <c r="E1351" s="20">
        <v>0.1</v>
      </c>
      <c r="F1351" s="89" t="s">
        <v>0</v>
      </c>
      <c r="G1351" s="89">
        <v>55373.5</v>
      </c>
      <c r="H1351" s="95">
        <v>4.7378541464829949E-2</v>
      </c>
      <c r="I1351" s="118">
        <v>1800.9</v>
      </c>
      <c r="J1351">
        <v>0</v>
      </c>
      <c r="K1351" s="100">
        <v>0</v>
      </c>
      <c r="L1351" s="96">
        <v>5.5577393123110719E-2</v>
      </c>
      <c r="M1351" s="115">
        <v>52458.02</v>
      </c>
      <c r="N1351" s="102">
        <v>52868.66</v>
      </c>
      <c r="O1351" s="23"/>
    </row>
    <row r="1352" spans="1:15" hidden="1" x14ac:dyDescent="0.3">
      <c r="A1352" s="66" t="s">
        <v>20</v>
      </c>
      <c r="B1352" s="66">
        <v>3</v>
      </c>
      <c r="C1352" s="82" t="str">
        <f t="shared" si="21"/>
        <v>Factor Model</v>
      </c>
      <c r="D1352" s="20">
        <v>50</v>
      </c>
      <c r="E1352" s="20">
        <v>0.15</v>
      </c>
      <c r="F1352" s="89" t="s">
        <v>4</v>
      </c>
      <c r="G1352" s="89" t="s">
        <v>511</v>
      </c>
      <c r="H1352" s="95" t="s">
        <v>3</v>
      </c>
      <c r="I1352" s="118" t="s">
        <v>511</v>
      </c>
      <c r="J1352">
        <v>0</v>
      </c>
      <c r="K1352" s="100"/>
      <c r="L1352" s="96" t="s">
        <v>3</v>
      </c>
      <c r="M1352" s="115">
        <v>52458.02</v>
      </c>
      <c r="N1352" s="102" t="s">
        <v>3</v>
      </c>
      <c r="O1352" s="23"/>
    </row>
    <row r="1353" spans="1:15" hidden="1" x14ac:dyDescent="0.3">
      <c r="A1353" s="24" t="s">
        <v>20</v>
      </c>
      <c r="B1353" s="24">
        <v>3</v>
      </c>
      <c r="C1353" s="103" t="str">
        <f t="shared" si="21"/>
        <v>Factor Model</v>
      </c>
      <c r="D1353" s="104">
        <v>50</v>
      </c>
      <c r="E1353" s="104">
        <v>0.2</v>
      </c>
      <c r="F1353" s="91" t="s">
        <v>4</v>
      </c>
      <c r="G1353" s="91" t="s">
        <v>511</v>
      </c>
      <c r="H1353" s="99" t="s">
        <v>3</v>
      </c>
      <c r="I1353" s="120" t="s">
        <v>511</v>
      </c>
      <c r="J1353">
        <v>0</v>
      </c>
      <c r="K1353" s="91"/>
      <c r="L1353" s="105" t="s">
        <v>3</v>
      </c>
      <c r="M1353" s="117">
        <v>52458.02</v>
      </c>
      <c r="N1353" s="106" t="s">
        <v>3</v>
      </c>
      <c r="O1353" s="23"/>
    </row>
    <row r="1354" spans="1:15" x14ac:dyDescent="0.3">
      <c r="A1354" s="32"/>
      <c r="B1354" s="24"/>
      <c r="C1354" s="82"/>
      <c r="D1354" s="24"/>
      <c r="E1354" s="24"/>
      <c r="F1354" t="s">
        <v>4</v>
      </c>
      <c r="H1354" s="79"/>
      <c r="L1354" s="81"/>
      <c r="M1354" s="20"/>
      <c r="O1354" s="23"/>
    </row>
    <row r="1390" spans="16311:16321" x14ac:dyDescent="0.3">
      <c r="XCI1390" t="s">
        <v>519</v>
      </c>
      <c r="XCJ1390">
        <v>1</v>
      </c>
      <c r="XCK1390">
        <v>5</v>
      </c>
      <c r="XCL1390">
        <v>0.05</v>
      </c>
      <c r="XCM1390">
        <v>50</v>
      </c>
      <c r="XCN1390">
        <v>672</v>
      </c>
      <c r="XCO1390">
        <v>1.6129899999999999</v>
      </c>
      <c r="XCP1390">
        <v>0</v>
      </c>
      <c r="XCQ1390">
        <v>364416</v>
      </c>
      <c r="XCR1390">
        <v>1800</v>
      </c>
      <c r="XCS1390">
        <v>69742</v>
      </c>
    </row>
    <row r="1391" spans="16311:16321" x14ac:dyDescent="0.3">
      <c r="XCI1391" t="s">
        <v>519</v>
      </c>
      <c r="XCJ1391">
        <v>1</v>
      </c>
      <c r="XCK1391">
        <v>5</v>
      </c>
      <c r="XCL1391">
        <v>0.1</v>
      </c>
      <c r="XCM1391">
        <v>50</v>
      </c>
      <c r="XCN1391">
        <v>672</v>
      </c>
      <c r="XCO1391">
        <v>1.53996</v>
      </c>
      <c r="XCP1391">
        <v>1</v>
      </c>
      <c r="XCQ1391">
        <v>639363</v>
      </c>
      <c r="XCR1391">
        <v>1800</v>
      </c>
      <c r="XCS1391">
        <v>76600</v>
      </c>
    </row>
    <row r="1392" spans="16311:16321" x14ac:dyDescent="0.3">
      <c r="XCI1392" t="s">
        <v>519</v>
      </c>
      <c r="XCJ1392">
        <v>1</v>
      </c>
      <c r="XCK1392">
        <v>5</v>
      </c>
      <c r="XCL1392">
        <v>0.15</v>
      </c>
      <c r="XCM1392">
        <v>50</v>
      </c>
      <c r="XCN1392">
        <v>672</v>
      </c>
      <c r="XCO1392">
        <v>4.2611100000000004</v>
      </c>
      <c r="XCP1392">
        <v>9</v>
      </c>
      <c r="XCQ1392">
        <v>615620</v>
      </c>
      <c r="XCR1392">
        <v>1800.01</v>
      </c>
      <c r="XCS1392">
        <v>77451</v>
      </c>
    </row>
    <row r="1393" spans="16311:16321" x14ac:dyDescent="0.3">
      <c r="XCI1393" t="s">
        <v>519</v>
      </c>
      <c r="XCJ1393">
        <v>1</v>
      </c>
      <c r="XCK1393">
        <v>5</v>
      </c>
      <c r="XCL1393">
        <v>0.2</v>
      </c>
      <c r="XCM1393">
        <v>50</v>
      </c>
      <c r="XCN1393">
        <v>675</v>
      </c>
      <c r="XCO1393">
        <v>1.3233600000000001</v>
      </c>
      <c r="XCP1393">
        <v>0</v>
      </c>
      <c r="XCQ1393">
        <v>567121</v>
      </c>
      <c r="XCR1393">
        <v>1800</v>
      </c>
      <c r="XCS1393">
        <v>78332</v>
      </c>
    </row>
    <row r="1394" spans="16311:16321" x14ac:dyDescent="0.3">
      <c r="XCI1394" t="s">
        <v>519</v>
      </c>
      <c r="XCJ1394">
        <v>1</v>
      </c>
      <c r="XCK1394">
        <v>10</v>
      </c>
      <c r="XCL1394">
        <v>0.05</v>
      </c>
      <c r="XCM1394">
        <v>50</v>
      </c>
      <c r="XCN1394">
        <v>672</v>
      </c>
      <c r="XCO1394">
        <v>2.2048899999999998</v>
      </c>
      <c r="XCP1394">
        <v>4</v>
      </c>
      <c r="XCQ1394">
        <v>407000</v>
      </c>
      <c r="XCR1394">
        <v>1800</v>
      </c>
      <c r="XCS1394">
        <v>74574</v>
      </c>
    </row>
    <row r="1395" spans="16311:16321" x14ac:dyDescent="0.3">
      <c r="XCI1395" t="s">
        <v>519</v>
      </c>
      <c r="XCJ1395">
        <v>1</v>
      </c>
      <c r="XCK1395">
        <v>10</v>
      </c>
      <c r="XCL1395">
        <v>0.1</v>
      </c>
      <c r="XCM1395">
        <v>50</v>
      </c>
      <c r="XCN1395">
        <v>672</v>
      </c>
      <c r="XCO1395">
        <v>1.77965</v>
      </c>
      <c r="XCP1395">
        <v>2</v>
      </c>
      <c r="XCQ1395">
        <v>475658</v>
      </c>
      <c r="XCR1395">
        <v>1800</v>
      </c>
      <c r="XCS1395">
        <v>75611</v>
      </c>
    </row>
    <row r="1396" spans="16311:16321" x14ac:dyDescent="0.3">
      <c r="XCI1396" t="s">
        <v>519</v>
      </c>
      <c r="XCJ1396">
        <v>1</v>
      </c>
      <c r="XCK1396">
        <v>10</v>
      </c>
      <c r="XCL1396">
        <v>0.15</v>
      </c>
      <c r="XCM1396">
        <v>50</v>
      </c>
      <c r="XCN1396">
        <v>672</v>
      </c>
      <c r="XCO1396">
        <v>1.42581</v>
      </c>
      <c r="XCP1396">
        <v>0</v>
      </c>
      <c r="XCQ1396">
        <v>472691</v>
      </c>
      <c r="XCR1396">
        <v>1800</v>
      </c>
      <c r="XCS1396">
        <v>69899</v>
      </c>
    </row>
    <row r="1397" spans="16311:16321" x14ac:dyDescent="0.3">
      <c r="XCI1397" t="s">
        <v>519</v>
      </c>
      <c r="XCJ1397">
        <v>1</v>
      </c>
      <c r="XCK1397">
        <v>10</v>
      </c>
      <c r="XCL1397">
        <v>0.2</v>
      </c>
      <c r="XCM1397">
        <v>50</v>
      </c>
      <c r="XCN1397">
        <v>675</v>
      </c>
      <c r="XCO1397">
        <v>1.52311</v>
      </c>
      <c r="XCP1397">
        <v>0</v>
      </c>
      <c r="XCQ1397">
        <v>473745</v>
      </c>
      <c r="XCR1397">
        <v>1800</v>
      </c>
      <c r="XCS1397">
        <v>66184</v>
      </c>
    </row>
    <row r="1398" spans="16311:16321" x14ac:dyDescent="0.3">
      <c r="XCI1398" t="s">
        <v>519</v>
      </c>
      <c r="XCJ1398">
        <v>1</v>
      </c>
      <c r="XCK1398">
        <v>25</v>
      </c>
      <c r="XCL1398">
        <v>0.05</v>
      </c>
      <c r="XCM1398">
        <v>50</v>
      </c>
      <c r="XCN1398">
        <v>672</v>
      </c>
      <c r="XCO1398">
        <v>1.1954499999999999</v>
      </c>
      <c r="XCP1398">
        <v>0</v>
      </c>
      <c r="XCQ1398">
        <v>344211</v>
      </c>
      <c r="XCR1398">
        <v>1800.01</v>
      </c>
      <c r="XCS1398">
        <v>60966</v>
      </c>
    </row>
    <row r="1399" spans="16311:16321" x14ac:dyDescent="0.3">
      <c r="XCI1399" t="s">
        <v>519</v>
      </c>
      <c r="XCJ1399">
        <v>1</v>
      </c>
      <c r="XCK1399">
        <v>25</v>
      </c>
      <c r="XCL1399">
        <v>0.1</v>
      </c>
      <c r="XCM1399">
        <v>50</v>
      </c>
      <c r="XCN1399">
        <v>675</v>
      </c>
      <c r="XCO1399">
        <v>2.3898199999999998</v>
      </c>
      <c r="XCP1399">
        <v>0</v>
      </c>
      <c r="XCQ1399">
        <v>290273</v>
      </c>
      <c r="XCR1399">
        <v>1800</v>
      </c>
      <c r="XCS1399">
        <v>58390</v>
      </c>
    </row>
    <row r="1400" spans="16311:16321" x14ac:dyDescent="0.3">
      <c r="XCI1400" t="s">
        <v>519</v>
      </c>
      <c r="XCJ1400">
        <v>1</v>
      </c>
      <c r="XCK1400">
        <v>25</v>
      </c>
      <c r="XCL1400">
        <v>0.15</v>
      </c>
      <c r="XCM1400">
        <v>50</v>
      </c>
      <c r="XCN1400">
        <v>675</v>
      </c>
      <c r="XCO1400">
        <v>5.0296000000000003</v>
      </c>
      <c r="XCP1400">
        <v>0</v>
      </c>
      <c r="XCQ1400">
        <v>75396</v>
      </c>
      <c r="XCR1400">
        <v>1800.1</v>
      </c>
      <c r="XCS1400">
        <v>40645</v>
      </c>
    </row>
    <row r="1401" spans="16311:16321" x14ac:dyDescent="0.3">
      <c r="XCI1401" t="s">
        <v>519</v>
      </c>
      <c r="XCJ1401">
        <v>1</v>
      </c>
      <c r="XCK1401">
        <v>25</v>
      </c>
      <c r="XCL1401">
        <v>0.2</v>
      </c>
      <c r="XCM1401">
        <v>50</v>
      </c>
      <c r="XCN1401">
        <v>703</v>
      </c>
      <c r="XCO1401">
        <v>2.2114799999999999</v>
      </c>
      <c r="XCP1401">
        <v>0</v>
      </c>
      <c r="XCQ1401">
        <v>3986</v>
      </c>
      <c r="XCR1401">
        <v>1800.01</v>
      </c>
      <c r="XCS1401">
        <v>10954</v>
      </c>
    </row>
    <row r="1402" spans="16311:16321" x14ac:dyDescent="0.3">
      <c r="XCI1402" t="s">
        <v>519</v>
      </c>
      <c r="XCJ1402">
        <v>1</v>
      </c>
      <c r="XCK1402">
        <v>50</v>
      </c>
      <c r="XCL1402">
        <v>0.05</v>
      </c>
      <c r="XCM1402">
        <v>50</v>
      </c>
      <c r="XCN1402">
        <v>675</v>
      </c>
      <c r="XCO1402">
        <v>2.28234</v>
      </c>
      <c r="XCP1402">
        <v>0</v>
      </c>
      <c r="XCQ1402">
        <v>263239</v>
      </c>
      <c r="XCR1402">
        <v>1800</v>
      </c>
      <c r="XCS1402">
        <v>51625</v>
      </c>
    </row>
    <row r="1403" spans="16311:16321" x14ac:dyDescent="0.3">
      <c r="XCI1403" t="s">
        <v>519</v>
      </c>
      <c r="XCJ1403">
        <v>1</v>
      </c>
      <c r="XCK1403">
        <v>50</v>
      </c>
      <c r="XCL1403">
        <v>0.1</v>
      </c>
      <c r="XCM1403">
        <v>50</v>
      </c>
      <c r="XCN1403">
        <v>675</v>
      </c>
      <c r="XCO1403">
        <v>4.2749800000000002</v>
      </c>
      <c r="XCP1403">
        <v>0</v>
      </c>
      <c r="XCQ1403">
        <v>153281</v>
      </c>
      <c r="XCR1403">
        <v>1800</v>
      </c>
      <c r="XCS1403">
        <v>45434</v>
      </c>
    </row>
    <row r="1404" spans="16311:16321" x14ac:dyDescent="0.3">
      <c r="XCI1404" t="s">
        <v>519</v>
      </c>
      <c r="XCJ1404">
        <v>1</v>
      </c>
      <c r="XCK1404">
        <v>50</v>
      </c>
      <c r="XCL1404">
        <v>0.15</v>
      </c>
      <c r="XCM1404">
        <v>50</v>
      </c>
      <c r="XCN1404" t="s">
        <v>46</v>
      </c>
      <c r="XCO1404">
        <v>60.009</v>
      </c>
      <c r="XCP1404">
        <v>0</v>
      </c>
      <c r="XCQ1404">
        <v>1</v>
      </c>
      <c r="XCR1404">
        <v>1802.08</v>
      </c>
      <c r="XCS1404">
        <v>29</v>
      </c>
    </row>
    <row r="1405" spans="16311:16321" x14ac:dyDescent="0.3">
      <c r="XCI1405" t="s">
        <v>519</v>
      </c>
      <c r="XCJ1405">
        <v>1</v>
      </c>
      <c r="XCK1405">
        <v>50</v>
      </c>
      <c r="XCL1405">
        <v>0.2</v>
      </c>
      <c r="XCM1405">
        <v>50</v>
      </c>
      <c r="XCN1405" t="s">
        <v>46</v>
      </c>
      <c r="XCO1405">
        <v>60.021900000000002</v>
      </c>
      <c r="XCP1405">
        <v>0</v>
      </c>
      <c r="XCQ1405">
        <v>1</v>
      </c>
      <c r="XCR1405">
        <v>1801.89</v>
      </c>
      <c r="XCS1405">
        <v>29</v>
      </c>
    </row>
    <row r="1406" spans="16311:16321" x14ac:dyDescent="0.3">
      <c r="XCI1406" t="s">
        <v>519</v>
      </c>
      <c r="XCJ1406">
        <v>2</v>
      </c>
      <c r="XCK1406">
        <v>5</v>
      </c>
      <c r="XCL1406">
        <v>0.05</v>
      </c>
      <c r="XCM1406">
        <v>50</v>
      </c>
      <c r="XCN1406">
        <v>672</v>
      </c>
      <c r="XCO1406">
        <v>3.3764099999999999</v>
      </c>
      <c r="XCP1406">
        <v>5</v>
      </c>
      <c r="XCQ1406">
        <v>379705</v>
      </c>
      <c r="XCR1406">
        <v>1800</v>
      </c>
      <c r="XCS1406">
        <v>71801</v>
      </c>
    </row>
    <row r="1407" spans="16311:16321" x14ac:dyDescent="0.3">
      <c r="XCI1407" t="s">
        <v>519</v>
      </c>
      <c r="XCJ1407">
        <v>2</v>
      </c>
      <c r="XCK1407">
        <v>5</v>
      </c>
      <c r="XCL1407">
        <v>0.1</v>
      </c>
      <c r="XCM1407">
        <v>50</v>
      </c>
      <c r="XCN1407">
        <v>672</v>
      </c>
      <c r="XCO1407">
        <v>2.0887699999999998</v>
      </c>
      <c r="XCP1407">
        <v>5</v>
      </c>
      <c r="XCQ1407">
        <v>421940</v>
      </c>
      <c r="XCR1407">
        <v>1800</v>
      </c>
      <c r="XCS1407">
        <v>71331</v>
      </c>
    </row>
    <row r="1408" spans="16311:16321" x14ac:dyDescent="0.3">
      <c r="XCI1408" t="s">
        <v>519</v>
      </c>
      <c r="XCJ1408">
        <v>2</v>
      </c>
      <c r="XCK1408">
        <v>5</v>
      </c>
      <c r="XCL1408">
        <v>0.15</v>
      </c>
      <c r="XCM1408">
        <v>50</v>
      </c>
      <c r="XCN1408">
        <v>672</v>
      </c>
      <c r="XCO1408">
        <v>2.3124199999999999</v>
      </c>
      <c r="XCP1408">
        <v>4</v>
      </c>
      <c r="XCQ1408">
        <v>435398</v>
      </c>
      <c r="XCR1408">
        <v>1800</v>
      </c>
      <c r="XCS1408">
        <v>73432</v>
      </c>
    </row>
    <row r="1409" spans="16311:16321" x14ac:dyDescent="0.3">
      <c r="XCI1409" t="s">
        <v>519</v>
      </c>
      <c r="XCJ1409">
        <v>2</v>
      </c>
      <c r="XCK1409">
        <v>5</v>
      </c>
      <c r="XCL1409">
        <v>0.2</v>
      </c>
      <c r="XCM1409">
        <v>50</v>
      </c>
      <c r="XCN1409">
        <v>672</v>
      </c>
      <c r="XCO1409">
        <v>2.4828100000000002</v>
      </c>
      <c r="XCP1409">
        <v>7</v>
      </c>
      <c r="XCQ1409">
        <v>626938</v>
      </c>
      <c r="XCR1409">
        <v>1800.02</v>
      </c>
      <c r="XCS1409">
        <v>72268</v>
      </c>
    </row>
    <row r="1410" spans="16311:16321" x14ac:dyDescent="0.3">
      <c r="XCI1410" t="s">
        <v>519</v>
      </c>
      <c r="XCJ1410">
        <v>2</v>
      </c>
      <c r="XCK1410">
        <v>10</v>
      </c>
      <c r="XCL1410">
        <v>0.05</v>
      </c>
      <c r="XCM1410">
        <v>50</v>
      </c>
      <c r="XCN1410">
        <v>672</v>
      </c>
      <c r="XCO1410">
        <v>1.2737099999999999</v>
      </c>
      <c r="XCP1410">
        <v>0</v>
      </c>
      <c r="XCQ1410">
        <v>729451</v>
      </c>
      <c r="XCR1410">
        <v>1800</v>
      </c>
      <c r="XCS1410">
        <v>74924</v>
      </c>
    </row>
    <row r="1411" spans="16311:16321" x14ac:dyDescent="0.3">
      <c r="XCI1411" t="s">
        <v>519</v>
      </c>
      <c r="XCJ1411">
        <v>2</v>
      </c>
      <c r="XCK1411">
        <v>10</v>
      </c>
      <c r="XCL1411">
        <v>0.1</v>
      </c>
      <c r="XCM1411">
        <v>50</v>
      </c>
      <c r="XCN1411">
        <v>672</v>
      </c>
      <c r="XCO1411">
        <v>3.5522999999999998</v>
      </c>
      <c r="XCP1411">
        <v>0</v>
      </c>
      <c r="XCQ1411">
        <v>375851</v>
      </c>
      <c r="XCR1411">
        <v>1800.16</v>
      </c>
      <c r="XCS1411">
        <v>59936</v>
      </c>
    </row>
    <row r="1412" spans="16311:16321" x14ac:dyDescent="0.3">
      <c r="XCI1412" t="s">
        <v>519</v>
      </c>
      <c r="XCJ1412">
        <v>2</v>
      </c>
      <c r="XCK1412">
        <v>10</v>
      </c>
      <c r="XCL1412">
        <v>0.15</v>
      </c>
      <c r="XCM1412">
        <v>50</v>
      </c>
      <c r="XCN1412">
        <v>674</v>
      </c>
      <c r="XCO1412">
        <v>1.1989000000000001</v>
      </c>
      <c r="XCP1412">
        <v>0</v>
      </c>
      <c r="XCQ1412">
        <v>229790</v>
      </c>
      <c r="XCR1412">
        <v>1800.16</v>
      </c>
      <c r="XCS1412">
        <v>59155</v>
      </c>
    </row>
    <row r="1413" spans="16311:16321" x14ac:dyDescent="0.3">
      <c r="XCI1413" t="s">
        <v>519</v>
      </c>
      <c r="XCJ1413">
        <v>2</v>
      </c>
      <c r="XCK1413">
        <v>10</v>
      </c>
      <c r="XCL1413">
        <v>0.2</v>
      </c>
      <c r="XCM1413">
        <v>50</v>
      </c>
      <c r="XCN1413">
        <v>675</v>
      </c>
      <c r="XCO1413">
        <v>1.7607600000000001</v>
      </c>
      <c r="XCP1413">
        <v>0</v>
      </c>
      <c r="XCQ1413">
        <v>444079</v>
      </c>
      <c r="XCR1413">
        <v>1800</v>
      </c>
      <c r="XCS1413">
        <v>65171</v>
      </c>
    </row>
    <row r="1414" spans="16311:16321" x14ac:dyDescent="0.3">
      <c r="XCI1414" t="s">
        <v>519</v>
      </c>
      <c r="XCJ1414">
        <v>2</v>
      </c>
      <c r="XCK1414">
        <v>25</v>
      </c>
      <c r="XCL1414">
        <v>0.05</v>
      </c>
      <c r="XCM1414">
        <v>50</v>
      </c>
      <c r="XCN1414">
        <v>672</v>
      </c>
      <c r="XCO1414">
        <v>1.07965</v>
      </c>
      <c r="XCP1414">
        <v>0</v>
      </c>
      <c r="XCQ1414">
        <v>82176</v>
      </c>
      <c r="XCR1414">
        <v>1800.08</v>
      </c>
      <c r="XCS1414">
        <v>43055</v>
      </c>
    </row>
    <row r="1415" spans="16311:16321" x14ac:dyDescent="0.3">
      <c r="XCI1415" t="s">
        <v>519</v>
      </c>
      <c r="XCJ1415">
        <v>2</v>
      </c>
      <c r="XCK1415">
        <v>25</v>
      </c>
      <c r="XCL1415">
        <v>0.1</v>
      </c>
      <c r="XCM1415">
        <v>50</v>
      </c>
      <c r="XCN1415">
        <v>675</v>
      </c>
      <c r="XCO1415">
        <v>2.4661400000000002</v>
      </c>
      <c r="XCP1415">
        <v>0</v>
      </c>
      <c r="XCQ1415">
        <v>116001</v>
      </c>
      <c r="XCR1415">
        <v>1800.08</v>
      </c>
      <c r="XCS1415">
        <v>45513</v>
      </c>
    </row>
    <row r="1416" spans="16311:16321" x14ac:dyDescent="0.3">
      <c r="XCI1416" t="s">
        <v>519</v>
      </c>
      <c r="XCJ1416">
        <v>2</v>
      </c>
      <c r="XCK1416">
        <v>25</v>
      </c>
      <c r="XCL1416">
        <v>0.15</v>
      </c>
      <c r="XCM1416">
        <v>50</v>
      </c>
      <c r="XCN1416">
        <v>708</v>
      </c>
      <c r="XCO1416">
        <v>11.3339</v>
      </c>
      <c r="XCP1416">
        <v>0</v>
      </c>
      <c r="XCQ1416">
        <v>13601</v>
      </c>
      <c r="XCR1416">
        <v>1800.04</v>
      </c>
      <c r="XCS1416">
        <v>16812</v>
      </c>
    </row>
    <row r="1417" spans="16311:16321" x14ac:dyDescent="0.3">
      <c r="XCI1417" t="s">
        <v>519</v>
      </c>
      <c r="XCJ1417">
        <v>2</v>
      </c>
      <c r="XCK1417">
        <v>25</v>
      </c>
      <c r="XCL1417">
        <v>0.2</v>
      </c>
      <c r="XCM1417">
        <v>50</v>
      </c>
      <c r="XCN1417">
        <v>770</v>
      </c>
      <c r="XCO1417">
        <v>800.02200000000005</v>
      </c>
      <c r="XCP1417">
        <v>1</v>
      </c>
      <c r="XCQ1417">
        <v>8</v>
      </c>
      <c r="XCR1417">
        <v>1803.81</v>
      </c>
      <c r="XCS1417">
        <v>446</v>
      </c>
    </row>
    <row r="1418" spans="16311:16321" x14ac:dyDescent="0.3">
      <c r="XCI1418" t="s">
        <v>519</v>
      </c>
      <c r="XCJ1418">
        <v>2</v>
      </c>
      <c r="XCK1418">
        <v>50</v>
      </c>
      <c r="XCL1418">
        <v>0.05</v>
      </c>
      <c r="XCM1418">
        <v>50</v>
      </c>
      <c r="XCN1418">
        <v>675</v>
      </c>
      <c r="XCO1418">
        <v>3.3743400000000001</v>
      </c>
      <c r="XCP1418">
        <v>0</v>
      </c>
      <c r="XCQ1418">
        <v>126086</v>
      </c>
      <c r="XCR1418">
        <v>1800.01</v>
      </c>
      <c r="XCS1418">
        <v>48989</v>
      </c>
    </row>
    <row r="1419" spans="16311:16321" x14ac:dyDescent="0.3">
      <c r="XCI1419" t="s">
        <v>519</v>
      </c>
      <c r="XCJ1419">
        <v>2</v>
      </c>
      <c r="XCK1419">
        <v>50</v>
      </c>
      <c r="XCL1419">
        <v>0.1</v>
      </c>
      <c r="XCM1419">
        <v>50</v>
      </c>
      <c r="XCN1419">
        <v>701</v>
      </c>
      <c r="XCO1419">
        <v>164.60499999999999</v>
      </c>
      <c r="XCP1419">
        <v>152</v>
      </c>
      <c r="XCQ1419">
        <v>26089</v>
      </c>
      <c r="XCR1419">
        <v>1800</v>
      </c>
      <c r="XCS1419">
        <v>23799</v>
      </c>
    </row>
    <row r="1420" spans="16311:16321" x14ac:dyDescent="0.3">
      <c r="XCI1420" t="s">
        <v>519</v>
      </c>
      <c r="XCJ1420">
        <v>2</v>
      </c>
      <c r="XCK1420">
        <v>50</v>
      </c>
      <c r="XCL1420">
        <v>0.15</v>
      </c>
      <c r="XCM1420">
        <v>50</v>
      </c>
      <c r="XCN1420" t="s">
        <v>46</v>
      </c>
      <c r="XCO1420">
        <v>60.012300000000003</v>
      </c>
      <c r="XCP1420">
        <v>0</v>
      </c>
      <c r="XCQ1420">
        <v>1</v>
      </c>
      <c r="XCR1420">
        <v>1801.53</v>
      </c>
      <c r="XCS1420">
        <v>29</v>
      </c>
    </row>
    <row r="1421" spans="16311:16321" x14ac:dyDescent="0.3">
      <c r="XCI1421" t="s">
        <v>519</v>
      </c>
      <c r="XCJ1421">
        <v>3</v>
      </c>
      <c r="XCK1421">
        <v>0</v>
      </c>
      <c r="XCL1421">
        <v>0.05</v>
      </c>
      <c r="XCM1421">
        <v>50</v>
      </c>
      <c r="XCN1421">
        <v>725</v>
      </c>
      <c r="XCO1421">
        <v>11.3752</v>
      </c>
      <c r="XCP1421">
        <v>0</v>
      </c>
      <c r="XCQ1421">
        <v>72296</v>
      </c>
      <c r="XCR1421">
        <v>1800</v>
      </c>
      <c r="XCS1421">
        <v>40385</v>
      </c>
    </row>
    <row r="1422" spans="16311:16321" x14ac:dyDescent="0.3">
      <c r="XCI1422" t="s">
        <v>519</v>
      </c>
      <c r="XCJ1422">
        <v>3</v>
      </c>
      <c r="XCK1422">
        <v>10</v>
      </c>
      <c r="XCL1422">
        <v>0.05</v>
      </c>
      <c r="XCM1422">
        <v>50</v>
      </c>
      <c r="XCN1422">
        <v>725</v>
      </c>
      <c r="XCO1422">
        <v>18.2196</v>
      </c>
      <c r="XCP1422">
        <v>5</v>
      </c>
      <c r="XCQ1422">
        <v>47543</v>
      </c>
      <c r="XCR1422">
        <v>1800</v>
      </c>
      <c r="XCS1422">
        <v>35585</v>
      </c>
    </row>
    <row r="1423" spans="16311:16321" x14ac:dyDescent="0.3">
      <c r="XCI1423" t="s">
        <v>519</v>
      </c>
      <c r="XCJ1423">
        <v>3</v>
      </c>
      <c r="XCK1423">
        <v>25</v>
      </c>
      <c r="XCL1423">
        <v>0.05</v>
      </c>
      <c r="XCM1423">
        <v>50</v>
      </c>
      <c r="XCN1423">
        <v>725</v>
      </c>
      <c r="XCO1423">
        <v>9.2358200000000004</v>
      </c>
      <c r="XCP1423">
        <v>0</v>
      </c>
      <c r="XCQ1423">
        <v>48531</v>
      </c>
      <c r="XCR1423">
        <v>1800.03</v>
      </c>
      <c r="XCS1423">
        <v>38058</v>
      </c>
    </row>
    <row r="1424" spans="16311:16321" x14ac:dyDescent="0.3">
      <c r="XCI1424" t="s">
        <v>519</v>
      </c>
      <c r="XCJ1424">
        <v>3</v>
      </c>
      <c r="XCK1424">
        <v>50</v>
      </c>
      <c r="XCL1424">
        <v>0.05</v>
      </c>
      <c r="XCM1424">
        <v>50</v>
      </c>
      <c r="XCN1424">
        <v>725</v>
      </c>
      <c r="XCO1424">
        <v>11.8962</v>
      </c>
      <c r="XCP1424">
        <v>0</v>
      </c>
      <c r="XCQ1424">
        <v>44571</v>
      </c>
      <c r="XCR1424">
        <v>1800.01</v>
      </c>
      <c r="XCS1424">
        <v>37089</v>
      </c>
    </row>
    <row r="1425" spans="16311:16321" x14ac:dyDescent="0.3">
      <c r="XCI1425" t="s">
        <v>514</v>
      </c>
      <c r="XCJ1425">
        <v>0</v>
      </c>
      <c r="XCK1425">
        <v>0</v>
      </c>
      <c r="XCL1425">
        <v>0.05</v>
      </c>
      <c r="XCM1425">
        <v>3038</v>
      </c>
      <c r="XCN1425" t="s">
        <v>46</v>
      </c>
      <c r="XCO1425">
        <v>69.345699999999994</v>
      </c>
      <c r="XCP1425">
        <v>0</v>
      </c>
      <c r="XCQ1425">
        <v>1</v>
      </c>
      <c r="XCR1425">
        <v>1853.31</v>
      </c>
      <c r="XCS1425">
        <v>29</v>
      </c>
    </row>
    <row r="1426" spans="16311:16321" x14ac:dyDescent="0.3">
      <c r="XCI1426" t="s">
        <v>514</v>
      </c>
      <c r="XCJ1426">
        <v>0</v>
      </c>
      <c r="XCK1426">
        <v>0</v>
      </c>
      <c r="XCL1426">
        <v>0.1</v>
      </c>
      <c r="XCM1426">
        <v>3038</v>
      </c>
      <c r="XCN1426" t="s">
        <v>46</v>
      </c>
      <c r="XCO1426">
        <v>71.660200000000003</v>
      </c>
      <c r="XCP1426">
        <v>0</v>
      </c>
      <c r="XCQ1426">
        <v>1</v>
      </c>
      <c r="XCR1426">
        <v>1803.26</v>
      </c>
      <c r="XCS1426">
        <v>28</v>
      </c>
    </row>
    <row r="1427" spans="16311:16321" x14ac:dyDescent="0.3">
      <c r="XCI1427" t="s">
        <v>514</v>
      </c>
      <c r="XCJ1427">
        <v>0</v>
      </c>
      <c r="XCK1427">
        <v>0</v>
      </c>
      <c r="XCL1427">
        <v>0.15</v>
      </c>
      <c r="XCM1427">
        <v>3038</v>
      </c>
      <c r="XCN1427" t="s">
        <v>46</v>
      </c>
      <c r="XCO1427">
        <v>69.027199999999993</v>
      </c>
      <c r="XCP1427">
        <v>0</v>
      </c>
      <c r="XCQ1427">
        <v>1</v>
      </c>
      <c r="XCR1427">
        <v>1850.23</v>
      </c>
      <c r="XCS1427">
        <v>29</v>
      </c>
    </row>
    <row r="1428" spans="16311:16321" x14ac:dyDescent="0.3">
      <c r="XCI1428" t="s">
        <v>514</v>
      </c>
      <c r="XCJ1428">
        <v>0</v>
      </c>
      <c r="XCK1428">
        <v>0</v>
      </c>
      <c r="XCL1428">
        <v>0.2</v>
      </c>
      <c r="XCM1428">
        <v>3038</v>
      </c>
      <c r="XCN1428" t="s">
        <v>46</v>
      </c>
      <c r="XCO1428">
        <v>70.958799999999997</v>
      </c>
      <c r="XCP1428">
        <v>0</v>
      </c>
      <c r="XCQ1428">
        <v>1</v>
      </c>
      <c r="XCR1428">
        <v>1806.06</v>
      </c>
      <c r="XCS1428">
        <v>28</v>
      </c>
    </row>
    <row r="1429" spans="16311:16321" x14ac:dyDescent="0.3">
      <c r="XCI1429" t="s">
        <v>514</v>
      </c>
      <c r="XCJ1429">
        <v>3</v>
      </c>
      <c r="XCK1429">
        <v>0</v>
      </c>
      <c r="XCL1429">
        <v>0.05</v>
      </c>
      <c r="XCM1429">
        <v>3038</v>
      </c>
      <c r="XCN1429" t="s">
        <v>46</v>
      </c>
      <c r="XCO1429">
        <v>79.3489</v>
      </c>
      <c r="XCP1429">
        <v>0</v>
      </c>
      <c r="XCQ1429">
        <v>1</v>
      </c>
      <c r="XCR1429">
        <v>1816.74</v>
      </c>
      <c r="XCS1429">
        <v>27</v>
      </c>
    </row>
    <row r="1430" spans="16311:16321" x14ac:dyDescent="0.3">
      <c r="XCI1430" t="s">
        <v>514</v>
      </c>
      <c r="XCJ1430">
        <v>3</v>
      </c>
      <c r="XCK1430">
        <v>0</v>
      </c>
      <c r="XCL1430">
        <v>0.1</v>
      </c>
      <c r="XCM1430">
        <v>3038</v>
      </c>
      <c r="XCN1430" t="s">
        <v>46</v>
      </c>
      <c r="XCO1430">
        <v>81.825999999999993</v>
      </c>
      <c r="XCP1430">
        <v>0</v>
      </c>
      <c r="XCQ1430">
        <v>1</v>
      </c>
      <c r="XCR1430">
        <v>1811.34</v>
      </c>
      <c r="XCS1430">
        <v>28</v>
      </c>
    </row>
    <row r="1431" spans="16311:16321" x14ac:dyDescent="0.3">
      <c r="XCI1431" t="s">
        <v>514</v>
      </c>
      <c r="XCJ1431">
        <v>3</v>
      </c>
      <c r="XCK1431">
        <v>0</v>
      </c>
      <c r="XCL1431">
        <v>0.15</v>
      </c>
      <c r="XCM1431">
        <v>3038</v>
      </c>
      <c r="XCN1431" t="s">
        <v>46</v>
      </c>
      <c r="XCO1431">
        <v>81.631100000000004</v>
      </c>
      <c r="XCP1431">
        <v>0</v>
      </c>
      <c r="XCQ1431">
        <v>1</v>
      </c>
      <c r="XCR1431">
        <v>1814.21</v>
      </c>
      <c r="XCS1431">
        <v>28</v>
      </c>
    </row>
    <row r="1432" spans="16311:16321" x14ac:dyDescent="0.3">
      <c r="XCI1432" t="s">
        <v>514</v>
      </c>
      <c r="XCJ1432">
        <v>3</v>
      </c>
      <c r="XCK1432">
        <v>0</v>
      </c>
      <c r="XCL1432">
        <v>0.2</v>
      </c>
      <c r="XCM1432">
        <v>3038</v>
      </c>
      <c r="XCN1432" t="s">
        <v>46</v>
      </c>
      <c r="XCO1432">
        <v>80.351299999999995</v>
      </c>
      <c r="XCP1432">
        <v>0</v>
      </c>
      <c r="XCQ1432">
        <v>1</v>
      </c>
      <c r="XCR1432">
        <v>1856.41</v>
      </c>
      <c r="XCS1432">
        <v>28</v>
      </c>
    </row>
    <row r="1433" spans="16311:16321" x14ac:dyDescent="0.3">
      <c r="XCI1433" t="s">
        <v>514</v>
      </c>
      <c r="XCJ1433">
        <v>3</v>
      </c>
      <c r="XCK1433">
        <v>10</v>
      </c>
      <c r="XCL1433">
        <v>0.05</v>
      </c>
      <c r="XCM1433">
        <v>3038</v>
      </c>
      <c r="XCN1433" t="s">
        <v>46</v>
      </c>
      <c r="XCO1433">
        <v>84.494</v>
      </c>
      <c r="XCP1433">
        <v>0</v>
      </c>
      <c r="XCQ1433">
        <v>1</v>
      </c>
      <c r="XCR1433">
        <v>1817.58</v>
      </c>
      <c r="XCS1433">
        <v>28</v>
      </c>
    </row>
    <row r="1434" spans="16311:16321" x14ac:dyDescent="0.3">
      <c r="XCI1434" t="s">
        <v>514</v>
      </c>
      <c r="XCJ1434">
        <v>3</v>
      </c>
      <c r="XCK1434">
        <v>10</v>
      </c>
      <c r="XCL1434">
        <v>0.1</v>
      </c>
      <c r="XCM1434">
        <v>3038</v>
      </c>
      <c r="XCN1434" t="s">
        <v>46</v>
      </c>
      <c r="XCO1434">
        <v>80.019400000000005</v>
      </c>
      <c r="XCP1434">
        <v>0</v>
      </c>
      <c r="XCQ1434">
        <v>1</v>
      </c>
      <c r="XCR1434">
        <v>1801.91</v>
      </c>
      <c r="XCS1434">
        <v>28</v>
      </c>
    </row>
    <row r="1435" spans="16311:16321" x14ac:dyDescent="0.3">
      <c r="XCI1435" t="s">
        <v>514</v>
      </c>
      <c r="XCJ1435">
        <v>3</v>
      </c>
      <c r="XCK1435">
        <v>10</v>
      </c>
      <c r="XCL1435">
        <v>0.15</v>
      </c>
      <c r="XCM1435">
        <v>3038</v>
      </c>
      <c r="XCN1435" t="s">
        <v>46</v>
      </c>
      <c r="XCO1435">
        <v>80.149600000000007</v>
      </c>
      <c r="XCP1435">
        <v>0</v>
      </c>
      <c r="XCQ1435">
        <v>1</v>
      </c>
      <c r="XCR1435">
        <v>1804.29</v>
      </c>
      <c r="XCS1435">
        <v>28</v>
      </c>
    </row>
    <row r="1436" spans="16311:16321" x14ac:dyDescent="0.3">
      <c r="XCI1436" t="s">
        <v>514</v>
      </c>
      <c r="XCJ1436">
        <v>3</v>
      </c>
      <c r="XCK1436">
        <v>10</v>
      </c>
      <c r="XCL1436">
        <v>0.2</v>
      </c>
      <c r="XCM1436">
        <v>3038</v>
      </c>
      <c r="XCN1436" t="s">
        <v>46</v>
      </c>
      <c r="XCO1436">
        <v>80.1721</v>
      </c>
      <c r="XCP1436">
        <v>0</v>
      </c>
      <c r="XCQ1436">
        <v>1</v>
      </c>
      <c r="XCR1436">
        <v>1810.85</v>
      </c>
      <c r="XCS1436">
        <v>28</v>
      </c>
    </row>
    <row r="1437" spans="16311:16321" x14ac:dyDescent="0.3">
      <c r="XCI1437" t="s">
        <v>514</v>
      </c>
      <c r="XCJ1437">
        <v>3</v>
      </c>
      <c r="XCK1437">
        <v>25</v>
      </c>
      <c r="XCL1437">
        <v>0.05</v>
      </c>
      <c r="XCM1437">
        <v>3038</v>
      </c>
      <c r="XCN1437" t="s">
        <v>46</v>
      </c>
      <c r="XCO1437">
        <v>83.925799999999995</v>
      </c>
      <c r="XCP1437">
        <v>0</v>
      </c>
      <c r="XCQ1437">
        <v>1</v>
      </c>
      <c r="XCR1437">
        <v>1820.41</v>
      </c>
      <c r="XCS1437">
        <v>28</v>
      </c>
    </row>
    <row r="1438" spans="16311:16321" x14ac:dyDescent="0.3">
      <c r="XCI1438" t="s">
        <v>514</v>
      </c>
      <c r="XCJ1438">
        <v>3</v>
      </c>
      <c r="XCK1438">
        <v>25</v>
      </c>
      <c r="XCL1438">
        <v>0.1</v>
      </c>
      <c r="XCM1438">
        <v>3038</v>
      </c>
      <c r="XCN1438" t="s">
        <v>46</v>
      </c>
      <c r="XCO1438">
        <v>80.714200000000005</v>
      </c>
      <c r="XCP1438">
        <v>0</v>
      </c>
      <c r="XCQ1438">
        <v>1</v>
      </c>
      <c r="XCR1438">
        <v>1803.96</v>
      </c>
      <c r="XCS1438">
        <v>28</v>
      </c>
    </row>
    <row r="1439" spans="16311:16321" x14ac:dyDescent="0.3">
      <c r="XCI1439" t="s">
        <v>514</v>
      </c>
      <c r="XCJ1439">
        <v>3</v>
      </c>
      <c r="XCK1439">
        <v>25</v>
      </c>
      <c r="XCL1439">
        <v>0.15</v>
      </c>
      <c r="XCM1439">
        <v>3038</v>
      </c>
      <c r="XCN1439" t="s">
        <v>46</v>
      </c>
      <c r="XCO1439">
        <v>78.837400000000002</v>
      </c>
      <c r="XCP1439">
        <v>0</v>
      </c>
      <c r="XCQ1439">
        <v>1</v>
      </c>
      <c r="XCR1439">
        <v>1807.58</v>
      </c>
      <c r="XCS1439">
        <v>28</v>
      </c>
    </row>
    <row r="1440" spans="16311:16321" x14ac:dyDescent="0.3">
      <c r="XCI1440" t="s">
        <v>514</v>
      </c>
      <c r="XCJ1440">
        <v>3</v>
      </c>
      <c r="XCK1440">
        <v>25</v>
      </c>
      <c r="XCL1440">
        <v>0.2</v>
      </c>
      <c r="XCM1440">
        <v>3038</v>
      </c>
      <c r="XCN1440" t="s">
        <v>46</v>
      </c>
      <c r="XCO1440">
        <v>81.437299999999993</v>
      </c>
      <c r="XCP1440">
        <v>0</v>
      </c>
      <c r="XCQ1440">
        <v>1</v>
      </c>
      <c r="XCR1440">
        <v>1819.41</v>
      </c>
      <c r="XCS1440">
        <v>28</v>
      </c>
    </row>
    <row r="1441" spans="16311:16321" x14ac:dyDescent="0.3">
      <c r="XCI1441" t="s">
        <v>514</v>
      </c>
      <c r="XCJ1441">
        <v>3</v>
      </c>
      <c r="XCK1441">
        <v>50</v>
      </c>
      <c r="XCL1441">
        <v>0.05</v>
      </c>
      <c r="XCM1441">
        <v>3038</v>
      </c>
      <c r="XCN1441" t="s">
        <v>46</v>
      </c>
      <c r="XCO1441">
        <v>81.518900000000002</v>
      </c>
      <c r="XCP1441">
        <v>0</v>
      </c>
      <c r="XCQ1441">
        <v>1</v>
      </c>
      <c r="XCR1441">
        <v>1821.36</v>
      </c>
      <c r="XCS1441">
        <v>28</v>
      </c>
    </row>
    <row r="1442" spans="16311:16321" x14ac:dyDescent="0.3">
      <c r="XCI1442" t="s">
        <v>514</v>
      </c>
      <c r="XCJ1442">
        <v>3</v>
      </c>
      <c r="XCK1442">
        <v>50</v>
      </c>
      <c r="XCL1442">
        <v>0.1</v>
      </c>
      <c r="XCM1442">
        <v>3038</v>
      </c>
      <c r="XCN1442" t="s">
        <v>46</v>
      </c>
      <c r="XCO1442">
        <v>81.694000000000003</v>
      </c>
      <c r="XCP1442">
        <v>0</v>
      </c>
      <c r="XCQ1442">
        <v>1</v>
      </c>
      <c r="XCR1442">
        <v>1818.33</v>
      </c>
      <c r="XCS1442">
        <v>28</v>
      </c>
    </row>
    <row r="1443" spans="16311:16321" x14ac:dyDescent="0.3">
      <c r="XCI1443" t="s">
        <v>514</v>
      </c>
      <c r="XCJ1443">
        <v>3</v>
      </c>
      <c r="XCK1443">
        <v>50</v>
      </c>
      <c r="XCL1443">
        <v>0.15</v>
      </c>
      <c r="XCM1443">
        <v>3038</v>
      </c>
      <c r="XCN1443" t="s">
        <v>46</v>
      </c>
      <c r="XCO1443">
        <v>82.098200000000006</v>
      </c>
      <c r="XCP1443">
        <v>0</v>
      </c>
      <c r="XCQ1443">
        <v>1</v>
      </c>
      <c r="XCR1443">
        <v>1812.17</v>
      </c>
      <c r="XCS1443">
        <v>28</v>
      </c>
    </row>
    <row r="1444" spans="16311:16321" x14ac:dyDescent="0.3">
      <c r="XCI1444" t="s">
        <v>514</v>
      </c>
      <c r="XCJ1444">
        <v>3</v>
      </c>
      <c r="XCK1444">
        <v>50</v>
      </c>
      <c r="XCL1444">
        <v>0.2</v>
      </c>
      <c r="XCM1444">
        <v>3038</v>
      </c>
      <c r="XCN1444" t="s">
        <v>46</v>
      </c>
      <c r="XCO1444">
        <v>81.623999999999995</v>
      </c>
      <c r="XCP1444">
        <v>0</v>
      </c>
      <c r="XCQ1444">
        <v>1</v>
      </c>
      <c r="XCR1444">
        <v>1812.13</v>
      </c>
      <c r="XCS1444">
        <v>28</v>
      </c>
    </row>
    <row r="1445" spans="16311:16321" x14ac:dyDescent="0.3">
      <c r="XCI1445" t="s">
        <v>524</v>
      </c>
      <c r="XCJ1445">
        <v>0</v>
      </c>
      <c r="XCK1445">
        <v>0</v>
      </c>
      <c r="XCL1445">
        <v>0.05</v>
      </c>
      <c r="XCM1445">
        <v>100</v>
      </c>
      <c r="XCN1445">
        <v>1006</v>
      </c>
      <c r="XCO1445">
        <v>5.8815400000000002</v>
      </c>
      <c r="XCP1445">
        <v>0</v>
      </c>
      <c r="XCQ1445">
        <v>1730</v>
      </c>
      <c r="XCR1445">
        <v>1800.01</v>
      </c>
      <c r="XCS1445">
        <v>70172</v>
      </c>
    </row>
    <row r="1446" spans="16311:16321" x14ac:dyDescent="0.3">
      <c r="XCI1446" t="s">
        <v>524</v>
      </c>
      <c r="XCJ1446">
        <v>0</v>
      </c>
      <c r="XCK1446">
        <v>0</v>
      </c>
      <c r="XCL1446">
        <v>0.1</v>
      </c>
      <c r="XCM1446">
        <v>100</v>
      </c>
      <c r="XCN1446">
        <v>1006</v>
      </c>
      <c r="XCO1446">
        <v>10.162699999999999</v>
      </c>
      <c r="XCP1446">
        <v>2</v>
      </c>
      <c r="XCQ1446">
        <v>2160</v>
      </c>
      <c r="XCR1446">
        <v>1800</v>
      </c>
      <c r="XCS1446">
        <v>80316</v>
      </c>
    </row>
    <row r="1447" spans="16311:16321" x14ac:dyDescent="0.3">
      <c r="XCI1447" t="s">
        <v>524</v>
      </c>
      <c r="XCJ1447">
        <v>0</v>
      </c>
      <c r="XCK1447">
        <v>0</v>
      </c>
      <c r="XCL1447">
        <v>0.15</v>
      </c>
      <c r="XCM1447">
        <v>100</v>
      </c>
      <c r="XCN1447">
        <v>1006</v>
      </c>
      <c r="XCO1447">
        <v>8.5070899999999998</v>
      </c>
      <c r="XCP1447">
        <v>0</v>
      </c>
      <c r="XCQ1447">
        <v>1759</v>
      </c>
      <c r="XCR1447">
        <v>1800.02</v>
      </c>
      <c r="XCS1447">
        <v>71338</v>
      </c>
    </row>
    <row r="1448" spans="16311:16321" x14ac:dyDescent="0.3">
      <c r="XCI1448" t="s">
        <v>524</v>
      </c>
      <c r="XCJ1448">
        <v>0</v>
      </c>
      <c r="XCK1448">
        <v>0</v>
      </c>
      <c r="XCL1448">
        <v>0.2</v>
      </c>
      <c r="XCM1448">
        <v>100</v>
      </c>
      <c r="XCN1448">
        <v>1006</v>
      </c>
      <c r="XCO1448">
        <v>39.807899999999997</v>
      </c>
      <c r="XCP1448">
        <v>10</v>
      </c>
      <c r="XCQ1448">
        <v>1799</v>
      </c>
      <c r="XCR1448">
        <v>1800.01</v>
      </c>
      <c r="XCS1448">
        <v>76555</v>
      </c>
    </row>
    <row r="1449" spans="16311:16321" x14ac:dyDescent="0.3">
      <c r="XCI1449" t="s">
        <v>524</v>
      </c>
      <c r="XCJ1449">
        <v>1</v>
      </c>
      <c r="XCK1449">
        <v>5</v>
      </c>
      <c r="XCL1449">
        <v>0.05</v>
      </c>
      <c r="XCM1449">
        <v>100</v>
      </c>
      <c r="XCN1449">
        <v>1007</v>
      </c>
      <c r="XCO1449">
        <v>23.4054</v>
      </c>
      <c r="XCP1449">
        <v>0</v>
      </c>
      <c r="XCQ1449">
        <v>558</v>
      </c>
      <c r="XCR1449">
        <v>1800.01</v>
      </c>
      <c r="XCS1449">
        <v>30539</v>
      </c>
    </row>
    <row r="1450" spans="16311:16321" x14ac:dyDescent="0.3">
      <c r="XCI1450" t="s">
        <v>524</v>
      </c>
      <c r="XCJ1450">
        <v>1</v>
      </c>
      <c r="XCK1450">
        <v>5</v>
      </c>
      <c r="XCL1450">
        <v>0.1</v>
      </c>
      <c r="XCM1450">
        <v>100</v>
      </c>
      <c r="XCN1450">
        <v>1009</v>
      </c>
      <c r="XCO1450">
        <v>41.793100000000003</v>
      </c>
      <c r="XCP1450">
        <v>4</v>
      </c>
      <c r="XCQ1450">
        <v>663</v>
      </c>
      <c r="XCR1450">
        <v>1800.04</v>
      </c>
      <c r="XCS1450">
        <v>31263</v>
      </c>
    </row>
    <row r="1451" spans="16311:16321" x14ac:dyDescent="0.3">
      <c r="XCI1451" t="s">
        <v>524</v>
      </c>
      <c r="XCJ1451">
        <v>1</v>
      </c>
      <c r="XCK1451">
        <v>5</v>
      </c>
      <c r="XCL1451">
        <v>0.15</v>
      </c>
      <c r="XCM1451">
        <v>100</v>
      </c>
      <c r="XCN1451">
        <v>1015</v>
      </c>
      <c r="XCO1451">
        <v>248.369</v>
      </c>
      <c r="XCP1451">
        <v>32</v>
      </c>
      <c r="XCQ1451">
        <v>348</v>
      </c>
      <c r="XCR1451">
        <v>1800.05</v>
      </c>
      <c r="XCS1451">
        <v>26465</v>
      </c>
    </row>
    <row r="1452" spans="16311:16321" x14ac:dyDescent="0.3">
      <c r="XCI1452" t="s">
        <v>524</v>
      </c>
      <c r="XCJ1452">
        <v>1</v>
      </c>
      <c r="XCK1452">
        <v>5</v>
      </c>
      <c r="XCL1452">
        <v>0.2</v>
      </c>
      <c r="XCM1452">
        <v>100</v>
      </c>
      <c r="XCN1452">
        <v>1015</v>
      </c>
      <c r="XCO1452">
        <v>64.265600000000006</v>
      </c>
      <c r="XCP1452">
        <v>4</v>
      </c>
      <c r="XCQ1452">
        <v>378</v>
      </c>
      <c r="XCR1452">
        <v>1800.02</v>
      </c>
      <c r="XCS1452">
        <v>27821</v>
      </c>
    </row>
    <row r="1453" spans="16311:16321" x14ac:dyDescent="0.3">
      <c r="XCI1453" t="s">
        <v>524</v>
      </c>
      <c r="XCJ1453">
        <v>1</v>
      </c>
      <c r="XCK1453">
        <v>10</v>
      </c>
      <c r="XCL1453">
        <v>0.05</v>
      </c>
      <c r="XCM1453">
        <v>100</v>
      </c>
      <c r="XCN1453">
        <v>1007</v>
      </c>
      <c r="XCO1453">
        <v>21.529900000000001</v>
      </c>
      <c r="XCP1453">
        <v>0</v>
      </c>
      <c r="XCQ1453">
        <v>538</v>
      </c>
      <c r="XCR1453">
        <v>1800.04</v>
      </c>
      <c r="XCS1453">
        <v>29916</v>
      </c>
    </row>
    <row r="1454" spans="16311:16321" x14ac:dyDescent="0.3">
      <c r="XCI1454" t="s">
        <v>524</v>
      </c>
      <c r="XCJ1454">
        <v>1</v>
      </c>
      <c r="XCK1454">
        <v>10</v>
      </c>
      <c r="XCL1454">
        <v>0.1</v>
      </c>
      <c r="XCM1454">
        <v>100</v>
      </c>
      <c r="XCN1454">
        <v>1009</v>
      </c>
      <c r="XCO1454">
        <v>29.6144</v>
      </c>
      <c r="XCP1454">
        <v>0</v>
      </c>
      <c r="XCQ1454">
        <v>546</v>
      </c>
      <c r="XCR1454">
        <v>1800.09</v>
      </c>
      <c r="XCS1454">
        <v>29706</v>
      </c>
    </row>
    <row r="1455" spans="16311:16321" x14ac:dyDescent="0.3">
      <c r="XCI1455" t="s">
        <v>524</v>
      </c>
      <c r="XCJ1455">
        <v>1</v>
      </c>
      <c r="XCK1455">
        <v>10</v>
      </c>
      <c r="XCL1455">
        <v>0.15</v>
      </c>
      <c r="XCM1455">
        <v>100</v>
      </c>
      <c r="XCN1455">
        <v>1015</v>
      </c>
      <c r="XCO1455">
        <v>222.411</v>
      </c>
      <c r="XCP1455">
        <v>17</v>
      </c>
      <c r="XCQ1455">
        <v>405</v>
      </c>
      <c r="XCR1455">
        <v>1800</v>
      </c>
      <c r="XCS1455">
        <v>27712</v>
      </c>
    </row>
    <row r="1456" spans="16311:16321" x14ac:dyDescent="0.3">
      <c r="XCI1456" t="s">
        <v>524</v>
      </c>
      <c r="XCJ1456">
        <v>1</v>
      </c>
      <c r="XCK1456">
        <v>10</v>
      </c>
      <c r="XCL1456">
        <v>0.2</v>
      </c>
      <c r="XCM1456">
        <v>100</v>
      </c>
      <c r="XCN1456">
        <v>1015</v>
      </c>
      <c r="XCO1456">
        <v>73.909700000000001</v>
      </c>
      <c r="XCP1456">
        <v>5</v>
      </c>
      <c r="XCQ1456">
        <v>364</v>
      </c>
      <c r="XCR1456">
        <v>1800.06</v>
      </c>
      <c r="XCS1456">
        <v>26272</v>
      </c>
    </row>
    <row r="1457" spans="16311:16321" x14ac:dyDescent="0.3">
      <c r="XCI1457" t="s">
        <v>524</v>
      </c>
      <c r="XCJ1457">
        <v>1</v>
      </c>
      <c r="XCK1457">
        <v>25</v>
      </c>
      <c r="XCL1457">
        <v>0.05</v>
      </c>
      <c r="XCM1457">
        <v>100</v>
      </c>
      <c r="XCN1457">
        <v>1015</v>
      </c>
      <c r="XCO1457">
        <v>83.928600000000003</v>
      </c>
      <c r="XCP1457">
        <v>0</v>
      </c>
      <c r="XCQ1457">
        <v>246</v>
      </c>
      <c r="XCR1457">
        <v>1800.02</v>
      </c>
      <c r="XCS1457">
        <v>16965</v>
      </c>
    </row>
    <row r="1458" spans="16311:16321" x14ac:dyDescent="0.3">
      <c r="XCI1458" t="s">
        <v>524</v>
      </c>
      <c r="XCJ1458">
        <v>1</v>
      </c>
      <c r="XCK1458">
        <v>25</v>
      </c>
      <c r="XCL1458">
        <v>0.1</v>
      </c>
      <c r="XCM1458">
        <v>100</v>
      </c>
      <c r="XCN1458">
        <v>1027</v>
      </c>
      <c r="XCO1458">
        <v>159.10900000000001</v>
      </c>
      <c r="XCP1458">
        <v>4</v>
      </c>
      <c r="XCQ1458">
        <v>145</v>
      </c>
      <c r="XCR1458">
        <v>1800.1</v>
      </c>
      <c r="XCS1458">
        <v>12109</v>
      </c>
    </row>
    <row r="1459" spans="16311:16321" x14ac:dyDescent="0.3">
      <c r="XCI1459" t="s">
        <v>524</v>
      </c>
      <c r="XCJ1459">
        <v>1</v>
      </c>
      <c r="XCK1459">
        <v>25</v>
      </c>
      <c r="XCL1459">
        <v>0.15</v>
      </c>
      <c r="XCM1459">
        <v>100</v>
      </c>
      <c r="XCN1459">
        <v>1036</v>
      </c>
      <c r="XCO1459">
        <v>190.31800000000001</v>
      </c>
      <c r="XCP1459">
        <v>0</v>
      </c>
      <c r="XCQ1459">
        <v>47</v>
      </c>
      <c r="XCR1459">
        <v>1800.95</v>
      </c>
      <c r="XCS1459">
        <v>7025</v>
      </c>
    </row>
    <row r="1460" spans="16311:16321" x14ac:dyDescent="0.3">
      <c r="XCI1460" t="s">
        <v>524</v>
      </c>
      <c r="XCJ1460">
        <v>1</v>
      </c>
      <c r="XCK1460">
        <v>25</v>
      </c>
      <c r="XCL1460">
        <v>0.2</v>
      </c>
      <c r="XCM1460">
        <v>100</v>
      </c>
      <c r="XCN1460">
        <v>1038</v>
      </c>
      <c r="XCO1460">
        <v>129.46600000000001</v>
      </c>
      <c r="XCP1460">
        <v>0</v>
      </c>
      <c r="XCQ1460">
        <v>60</v>
      </c>
      <c r="XCR1460">
        <v>1800.88</v>
      </c>
      <c r="XCS1460">
        <v>5150</v>
      </c>
    </row>
    <row r="1461" spans="16311:16321" x14ac:dyDescent="0.3">
      <c r="XCI1461" t="s">
        <v>524</v>
      </c>
      <c r="XCJ1461">
        <v>1</v>
      </c>
      <c r="XCK1461">
        <v>50</v>
      </c>
      <c r="XCL1461">
        <v>0.05</v>
      </c>
      <c r="XCM1461">
        <v>100</v>
      </c>
      <c r="XCN1461">
        <v>1026</v>
      </c>
      <c r="XCO1461">
        <v>204.66</v>
      </c>
      <c r="XCP1461">
        <v>8</v>
      </c>
      <c r="XCQ1461">
        <v>87</v>
      </c>
      <c r="XCR1461">
        <v>1800.02</v>
      </c>
      <c r="XCS1461">
        <v>10833</v>
      </c>
    </row>
    <row r="1462" spans="16311:16321" x14ac:dyDescent="0.3">
      <c r="XCI1462" t="s">
        <v>524</v>
      </c>
      <c r="XCJ1462">
        <v>1</v>
      </c>
      <c r="XCK1462">
        <v>50</v>
      </c>
      <c r="XCL1462">
        <v>0.1</v>
      </c>
      <c r="XCM1462">
        <v>100</v>
      </c>
      <c r="XCN1462">
        <v>1036</v>
      </c>
      <c r="XCO1462">
        <v>161.989</v>
      </c>
      <c r="XCP1462">
        <v>0</v>
      </c>
      <c r="XCQ1462">
        <v>43</v>
      </c>
      <c r="XCR1462">
        <v>1800.2</v>
      </c>
      <c r="XCS1462">
        <v>6336</v>
      </c>
    </row>
    <row r="1463" spans="16311:16321" x14ac:dyDescent="0.3">
      <c r="XCI1463" t="s">
        <v>524</v>
      </c>
      <c r="XCJ1463">
        <v>1</v>
      </c>
      <c r="XCK1463">
        <v>50</v>
      </c>
      <c r="XCL1463">
        <v>0.15</v>
      </c>
      <c r="XCM1463">
        <v>100</v>
      </c>
      <c r="XCN1463">
        <v>1048</v>
      </c>
      <c r="XCO1463">
        <v>277.67899999999997</v>
      </c>
      <c r="XCP1463">
        <v>0</v>
      </c>
      <c r="XCQ1463">
        <v>25</v>
      </c>
      <c r="XCR1463">
        <v>1800.11</v>
      </c>
      <c r="XCS1463">
        <v>3382</v>
      </c>
    </row>
    <row r="1464" spans="16311:16321" x14ac:dyDescent="0.3">
      <c r="XCI1464" t="s">
        <v>524</v>
      </c>
      <c r="XCJ1464">
        <v>1</v>
      </c>
      <c r="XCK1464">
        <v>50</v>
      </c>
      <c r="XCL1464">
        <v>0.2</v>
      </c>
      <c r="XCM1464">
        <v>100</v>
      </c>
      <c r="XCN1464">
        <v>1100</v>
      </c>
      <c r="XCO1464">
        <v>1805.48</v>
      </c>
      <c r="XCP1464">
        <v>0</v>
      </c>
      <c r="XCQ1464">
        <v>1</v>
      </c>
      <c r="XCR1464">
        <v>1805.48</v>
      </c>
      <c r="XCS1464">
        <v>418</v>
      </c>
    </row>
    <row r="1465" spans="16311:16321" x14ac:dyDescent="0.3">
      <c r="XCI1465" t="s">
        <v>524</v>
      </c>
      <c r="XCJ1465">
        <v>2</v>
      </c>
      <c r="XCK1465">
        <v>5</v>
      </c>
      <c r="XCL1465">
        <v>0.05</v>
      </c>
      <c r="XCM1465">
        <v>100</v>
      </c>
      <c r="XCN1465">
        <v>1009</v>
      </c>
      <c r="XCO1465">
        <v>44.851500000000001</v>
      </c>
      <c r="XCP1465">
        <v>0</v>
      </c>
      <c r="XCQ1465">
        <v>351</v>
      </c>
      <c r="XCR1465">
        <v>1800.02</v>
      </c>
      <c r="XCS1465">
        <v>21151</v>
      </c>
    </row>
    <row r="1466" spans="16311:16321" x14ac:dyDescent="0.3">
      <c r="XCI1466" t="s">
        <v>524</v>
      </c>
      <c r="XCJ1466">
        <v>2</v>
      </c>
      <c r="XCK1466">
        <v>5</v>
      </c>
      <c r="XCL1466">
        <v>0.1</v>
      </c>
      <c r="XCM1466">
        <v>100</v>
      </c>
      <c r="XCN1466">
        <v>1020</v>
      </c>
      <c r="XCO1466">
        <v>191.92599999999999</v>
      </c>
      <c r="XCP1466">
        <v>8</v>
      </c>
      <c r="XCQ1466">
        <v>258</v>
      </c>
      <c r="XCR1466">
        <v>1800.01</v>
      </c>
      <c r="XCS1466">
        <v>20997</v>
      </c>
    </row>
    <row r="1467" spans="16311:16321" x14ac:dyDescent="0.3">
      <c r="XCI1467" t="s">
        <v>524</v>
      </c>
      <c r="XCJ1467">
        <v>2</v>
      </c>
      <c r="XCK1467">
        <v>5</v>
      </c>
      <c r="XCL1467">
        <v>0.15</v>
      </c>
      <c r="XCM1467">
        <v>100</v>
      </c>
      <c r="XCN1467">
        <v>1020</v>
      </c>
      <c r="XCO1467">
        <v>139.18100000000001</v>
      </c>
      <c r="XCP1467">
        <v>6</v>
      </c>
      <c r="XCQ1467">
        <v>314</v>
      </c>
      <c r="XCR1467">
        <v>1800.03</v>
      </c>
      <c r="XCS1467">
        <v>19023</v>
      </c>
    </row>
    <row r="1468" spans="16311:16321" x14ac:dyDescent="0.3">
      <c r="XCI1468" t="s">
        <v>524</v>
      </c>
      <c r="XCJ1468">
        <v>2</v>
      </c>
      <c r="XCK1468">
        <v>5</v>
      </c>
      <c r="XCL1468">
        <v>0.2</v>
      </c>
      <c r="XCM1468">
        <v>100</v>
      </c>
      <c r="XCN1468">
        <v>1030</v>
      </c>
      <c r="XCO1468">
        <v>67.270700000000005</v>
      </c>
      <c r="XCP1468">
        <v>0</v>
      </c>
      <c r="XCQ1468">
        <v>114</v>
      </c>
      <c r="XCR1468">
        <v>1800</v>
      </c>
      <c r="XCS1468">
        <v>18596</v>
      </c>
    </row>
    <row r="1469" spans="16311:16321" x14ac:dyDescent="0.3">
      <c r="XCI1469" t="s">
        <v>524</v>
      </c>
      <c r="XCJ1469">
        <v>2</v>
      </c>
      <c r="XCK1469">
        <v>10</v>
      </c>
      <c r="XCL1469">
        <v>0.05</v>
      </c>
      <c r="XCM1469">
        <v>100</v>
      </c>
      <c r="XCN1469">
        <v>1020</v>
      </c>
      <c r="XCO1469">
        <v>384.42099999999999</v>
      </c>
      <c r="XCP1469">
        <v>12</v>
      </c>
      <c r="XCQ1469">
        <v>123</v>
      </c>
      <c r="XCR1469">
        <v>1800.03</v>
      </c>
      <c r="XCS1469">
        <v>12824</v>
      </c>
    </row>
    <row r="1470" spans="16311:16321" x14ac:dyDescent="0.3">
      <c r="XCI1470" t="s">
        <v>524</v>
      </c>
      <c r="XCJ1470">
        <v>2</v>
      </c>
      <c r="XCK1470">
        <v>10</v>
      </c>
      <c r="XCL1470">
        <v>0.1</v>
      </c>
      <c r="XCM1470">
        <v>100</v>
      </c>
      <c r="XCN1470">
        <v>1031</v>
      </c>
      <c r="XCO1470">
        <v>151.46899999999999</v>
      </c>
      <c r="XCP1470">
        <v>0</v>
      </c>
      <c r="XCQ1470">
        <v>60</v>
      </c>
      <c r="XCR1470">
        <v>1800.19</v>
      </c>
      <c r="XCS1470">
        <v>6994</v>
      </c>
    </row>
    <row r="1471" spans="16311:16321" x14ac:dyDescent="0.3">
      <c r="XCI1471" t="s">
        <v>524</v>
      </c>
      <c r="XCJ1471">
        <v>2</v>
      </c>
      <c r="XCK1471">
        <v>10</v>
      </c>
      <c r="XCL1471">
        <v>0.15</v>
      </c>
      <c r="XCM1471">
        <v>100</v>
      </c>
      <c r="XCN1471">
        <v>1033</v>
      </c>
      <c r="XCO1471">
        <v>711.49199999999996</v>
      </c>
      <c r="XCP1471">
        <v>10</v>
      </c>
      <c r="XCQ1471">
        <v>58</v>
      </c>
      <c r="XCR1471">
        <v>1800.12</v>
      </c>
      <c r="XCS1471">
        <v>6676</v>
      </c>
    </row>
    <row r="1472" spans="16311:16321" x14ac:dyDescent="0.3">
      <c r="XCI1472" t="s">
        <v>524</v>
      </c>
      <c r="XCJ1472">
        <v>2</v>
      </c>
      <c r="XCK1472">
        <v>10</v>
      </c>
      <c r="XCL1472">
        <v>0.2</v>
      </c>
      <c r="XCM1472">
        <v>100</v>
      </c>
      <c r="XCN1472">
        <v>1037</v>
      </c>
      <c r="XCO1472">
        <v>209.38</v>
      </c>
      <c r="XCP1472">
        <v>0</v>
      </c>
      <c r="XCQ1472">
        <v>55</v>
      </c>
      <c r="XCR1472">
        <v>1800.17</v>
      </c>
      <c r="XCS1472">
        <v>5695</v>
      </c>
    </row>
    <row r="1473" spans="16311:16321" x14ac:dyDescent="0.3">
      <c r="XCI1473" t="s">
        <v>524</v>
      </c>
      <c r="XCJ1473">
        <v>2</v>
      </c>
      <c r="XCK1473">
        <v>25</v>
      </c>
      <c r="XCL1473">
        <v>0.05</v>
      </c>
      <c r="XCM1473">
        <v>100</v>
      </c>
      <c r="XCN1473">
        <v>1027</v>
      </c>
      <c r="XCO1473">
        <v>108.548</v>
      </c>
      <c r="XCP1473">
        <v>1</v>
      </c>
      <c r="XCQ1473">
        <v>147</v>
      </c>
      <c r="XCR1473">
        <v>1800.08</v>
      </c>
      <c r="XCS1473">
        <v>10217</v>
      </c>
    </row>
    <row r="1474" spans="16311:16321" x14ac:dyDescent="0.3">
      <c r="XCI1474" t="s">
        <v>524</v>
      </c>
      <c r="XCJ1474">
        <v>2</v>
      </c>
      <c r="XCK1474">
        <v>25</v>
      </c>
      <c r="XCL1474">
        <v>0.1</v>
      </c>
      <c r="XCM1474">
        <v>100</v>
      </c>
      <c r="XCN1474">
        <v>1035</v>
      </c>
      <c r="XCO1474">
        <v>379.55099999999999</v>
      </c>
      <c r="XCP1474">
        <v>7</v>
      </c>
      <c r="XCQ1474">
        <v>57</v>
      </c>
      <c r="XCR1474">
        <v>1800.07</v>
      </c>
      <c r="XCS1474">
        <v>6571</v>
      </c>
    </row>
    <row r="1475" spans="16311:16321" x14ac:dyDescent="0.3">
      <c r="XCI1475" t="s">
        <v>524</v>
      </c>
      <c r="XCJ1475">
        <v>2</v>
      </c>
      <c r="XCK1475">
        <v>25</v>
      </c>
      <c r="XCL1475">
        <v>0.15</v>
      </c>
      <c r="XCM1475">
        <v>100</v>
      </c>
      <c r="XCN1475">
        <v>1053</v>
      </c>
      <c r="XCO1475">
        <v>442.65300000000002</v>
      </c>
      <c r="XCP1475">
        <v>0</v>
      </c>
      <c r="XCQ1475">
        <v>20</v>
      </c>
      <c r="XCR1475">
        <v>1800.09</v>
      </c>
      <c r="XCS1475">
        <v>3454</v>
      </c>
    </row>
    <row r="1476" spans="16311:16321" x14ac:dyDescent="0.3">
      <c r="XCI1476" t="s">
        <v>524</v>
      </c>
      <c r="XCJ1476">
        <v>2</v>
      </c>
      <c r="XCK1476">
        <v>25</v>
      </c>
      <c r="XCL1476">
        <v>0.2</v>
      </c>
      <c r="XCM1476">
        <v>100</v>
      </c>
      <c r="XCN1476">
        <v>1289</v>
      </c>
      <c r="XCO1476">
        <v>1839.28</v>
      </c>
      <c r="XCP1476">
        <v>0</v>
      </c>
      <c r="XCQ1476">
        <v>1</v>
      </c>
      <c r="XCR1476">
        <v>1839.28</v>
      </c>
      <c r="XCS1476">
        <v>154</v>
      </c>
    </row>
    <row r="1477" spans="16311:16321" x14ac:dyDescent="0.3">
      <c r="XCI1477" t="s">
        <v>524</v>
      </c>
      <c r="XCJ1477">
        <v>2</v>
      </c>
      <c r="XCK1477">
        <v>50</v>
      </c>
      <c r="XCL1477">
        <v>0.05</v>
      </c>
      <c r="XCM1477">
        <v>100</v>
      </c>
      <c r="XCN1477">
        <v>1027</v>
      </c>
      <c r="XCO1477">
        <v>40.311100000000003</v>
      </c>
      <c r="XCP1477">
        <v>0</v>
      </c>
      <c r="XCQ1477">
        <v>250</v>
      </c>
      <c r="XCR1477">
        <v>1800.01</v>
      </c>
      <c r="XCS1477">
        <v>15145</v>
      </c>
    </row>
    <row r="1478" spans="16311:16321" x14ac:dyDescent="0.3">
      <c r="XCI1478" t="s">
        <v>524</v>
      </c>
      <c r="XCJ1478">
        <v>2</v>
      </c>
      <c r="XCK1478">
        <v>50</v>
      </c>
      <c r="XCL1478">
        <v>0.1</v>
      </c>
      <c r="XCM1478">
        <v>100</v>
      </c>
      <c r="XCN1478">
        <v>1039</v>
      </c>
      <c r="XCO1478">
        <v>395.38499999999999</v>
      </c>
      <c r="XCP1478">
        <v>10</v>
      </c>
      <c r="XCQ1478">
        <v>60</v>
      </c>
      <c r="XCR1478">
        <v>1800.19</v>
      </c>
      <c r="XCS1478">
        <v>9468</v>
      </c>
    </row>
    <row r="1479" spans="16311:16321" x14ac:dyDescent="0.3">
      <c r="XCI1479" t="s">
        <v>524</v>
      </c>
      <c r="XCJ1479">
        <v>2</v>
      </c>
      <c r="XCK1479">
        <v>50</v>
      </c>
      <c r="XCL1479">
        <v>0.15</v>
      </c>
      <c r="XCM1479">
        <v>100</v>
      </c>
      <c r="XCN1479">
        <v>1075</v>
      </c>
      <c r="XCO1479">
        <v>1028</v>
      </c>
      <c r="XCP1479">
        <v>1</v>
      </c>
      <c r="XCQ1479">
        <v>7</v>
      </c>
      <c r="XCR1479">
        <v>1800.94</v>
      </c>
      <c r="XCS1479">
        <v>1968</v>
      </c>
    </row>
    <row r="1480" spans="16311:16321" x14ac:dyDescent="0.3">
      <c r="XCI1480" t="s">
        <v>524</v>
      </c>
      <c r="XCJ1480">
        <v>2</v>
      </c>
      <c r="XCK1480">
        <v>50</v>
      </c>
      <c r="XCL1480">
        <v>0.2</v>
      </c>
      <c r="XCM1480">
        <v>100</v>
      </c>
      <c r="XCN1480" t="s">
        <v>46</v>
      </c>
      <c r="XCO1480">
        <v>60.026400000000002</v>
      </c>
      <c r="XCP1480">
        <v>0</v>
      </c>
      <c r="XCQ1480">
        <v>1</v>
      </c>
      <c r="XCR1480">
        <v>1800.64</v>
      </c>
      <c r="XCS1480">
        <v>29</v>
      </c>
    </row>
    <row r="1481" spans="16311:16321" x14ac:dyDescent="0.3">
      <c r="XCI1481" t="s">
        <v>524</v>
      </c>
      <c r="XCJ1481">
        <v>3</v>
      </c>
      <c r="XCK1481">
        <v>0</v>
      </c>
      <c r="XCL1481">
        <v>0.05</v>
      </c>
      <c r="XCM1481">
        <v>100</v>
      </c>
      <c r="XCN1481">
        <v>1039</v>
      </c>
      <c r="XCO1481">
        <v>33.487200000000001</v>
      </c>
      <c r="XCP1481">
        <v>0</v>
      </c>
      <c r="XCQ1481">
        <v>298</v>
      </c>
      <c r="XCR1481">
        <v>1800.08</v>
      </c>
      <c r="XCS1481">
        <v>28744</v>
      </c>
    </row>
    <row r="1482" spans="16311:16321" x14ac:dyDescent="0.3">
      <c r="XCI1482" t="s">
        <v>524</v>
      </c>
      <c r="XCJ1482">
        <v>3</v>
      </c>
      <c r="XCK1482">
        <v>10</v>
      </c>
      <c r="XCL1482">
        <v>0.05</v>
      </c>
      <c r="XCM1482">
        <v>100</v>
      </c>
      <c r="XCN1482">
        <v>1039</v>
      </c>
      <c r="XCO1482">
        <v>111.298</v>
      </c>
      <c r="XCP1482">
        <v>9</v>
      </c>
      <c r="XCQ1482">
        <v>289</v>
      </c>
      <c r="XCR1482">
        <v>1800</v>
      </c>
      <c r="XCS1482">
        <v>28701</v>
      </c>
    </row>
    <row r="1483" spans="16311:16321" x14ac:dyDescent="0.3">
      <c r="XCI1483" t="s">
        <v>524</v>
      </c>
      <c r="XCJ1483">
        <v>3</v>
      </c>
      <c r="XCK1483">
        <v>25</v>
      </c>
      <c r="XCL1483">
        <v>0.05</v>
      </c>
      <c r="XCM1483">
        <v>100</v>
      </c>
      <c r="XCN1483">
        <v>1039</v>
      </c>
      <c r="XCO1483">
        <v>55.060400000000001</v>
      </c>
      <c r="XCP1483">
        <v>0</v>
      </c>
      <c r="XCQ1483">
        <v>264</v>
      </c>
      <c r="XCR1483">
        <v>1800</v>
      </c>
      <c r="XCS1483">
        <v>26089</v>
      </c>
    </row>
    <row r="1484" spans="16311:16321" x14ac:dyDescent="0.3">
      <c r="XCI1484" t="s">
        <v>524</v>
      </c>
      <c r="XCJ1484">
        <v>3</v>
      </c>
      <c r="XCK1484">
        <v>50</v>
      </c>
      <c r="XCL1484">
        <v>0.05</v>
      </c>
      <c r="XCM1484">
        <v>100</v>
      </c>
      <c r="XCN1484">
        <v>1039</v>
      </c>
      <c r="XCO1484">
        <v>43.249299999999998</v>
      </c>
      <c r="XCP1484">
        <v>0</v>
      </c>
      <c r="XCQ1484">
        <v>270</v>
      </c>
      <c r="XCR1484">
        <v>1800.23</v>
      </c>
      <c r="XCS1484">
        <v>24596</v>
      </c>
    </row>
    <row r="1485" spans="16311:16321" x14ac:dyDescent="0.3">
      <c r="XCI1485" t="s">
        <v>526</v>
      </c>
      <c r="XCJ1485">
        <v>1</v>
      </c>
      <c r="XCK1485">
        <v>5</v>
      </c>
      <c r="XCL1485">
        <v>0.05</v>
      </c>
      <c r="XCM1485">
        <v>50</v>
      </c>
      <c r="XCN1485">
        <v>820</v>
      </c>
      <c r="XCO1485">
        <v>4.2801099999999996</v>
      </c>
      <c r="XCP1485">
        <v>0</v>
      </c>
      <c r="XCQ1485">
        <v>848936</v>
      </c>
      <c r="XCR1485">
        <v>1800.01</v>
      </c>
      <c r="XCS1485">
        <v>58336</v>
      </c>
    </row>
    <row r="1486" spans="16311:16321" x14ac:dyDescent="0.3">
      <c r="XCI1486" t="s">
        <v>526</v>
      </c>
      <c r="XCJ1486">
        <v>1</v>
      </c>
      <c r="XCK1486">
        <v>5</v>
      </c>
      <c r="XCL1486">
        <v>0.1</v>
      </c>
      <c r="XCM1486">
        <v>50</v>
      </c>
      <c r="XCN1486">
        <v>822</v>
      </c>
      <c r="XCO1486">
        <v>8.8365399999999994</v>
      </c>
      <c r="XCP1486">
        <v>2</v>
      </c>
      <c r="XCQ1486">
        <v>1136853</v>
      </c>
      <c r="XCR1486">
        <v>1800</v>
      </c>
      <c r="XCS1486">
        <v>57987</v>
      </c>
    </row>
    <row r="1487" spans="16311:16321" x14ac:dyDescent="0.3">
      <c r="XCI1487" t="s">
        <v>526</v>
      </c>
      <c r="XCJ1487">
        <v>1</v>
      </c>
      <c r="XCK1487">
        <v>5</v>
      </c>
      <c r="XCL1487">
        <v>0.15</v>
      </c>
      <c r="XCM1487">
        <v>50</v>
      </c>
      <c r="XCN1487">
        <v>822</v>
      </c>
      <c r="XCO1487">
        <v>6.1003699999999998</v>
      </c>
      <c r="XCP1487">
        <v>0</v>
      </c>
      <c r="XCQ1487">
        <v>448951</v>
      </c>
      <c r="XCR1487">
        <v>1800.05</v>
      </c>
      <c r="XCS1487">
        <v>49688</v>
      </c>
    </row>
    <row r="1488" spans="16311:16321" x14ac:dyDescent="0.3">
      <c r="XCI1488" t="s">
        <v>526</v>
      </c>
      <c r="XCJ1488">
        <v>1</v>
      </c>
      <c r="XCK1488">
        <v>5</v>
      </c>
      <c r="XCL1488">
        <v>0.2</v>
      </c>
      <c r="XCM1488">
        <v>50</v>
      </c>
      <c r="XCN1488">
        <v>827</v>
      </c>
      <c r="XCO1488">
        <v>5.4699499999999999</v>
      </c>
      <c r="XCP1488">
        <v>0</v>
      </c>
      <c r="XCQ1488">
        <v>203455</v>
      </c>
      <c r="XCR1488">
        <v>1800.09</v>
      </c>
      <c r="XCS1488">
        <v>47922</v>
      </c>
    </row>
    <row r="1489" spans="16311:16321" x14ac:dyDescent="0.3">
      <c r="XCI1489" t="s">
        <v>526</v>
      </c>
      <c r="XCJ1489">
        <v>1</v>
      </c>
      <c r="XCK1489">
        <v>10</v>
      </c>
      <c r="XCL1489">
        <v>0.05</v>
      </c>
      <c r="XCM1489">
        <v>50</v>
      </c>
      <c r="XCN1489">
        <v>820</v>
      </c>
      <c r="XCO1489">
        <v>18.097100000000001</v>
      </c>
      <c r="XCP1489">
        <v>17</v>
      </c>
      <c r="XCQ1489">
        <v>717096</v>
      </c>
      <c r="XCR1489">
        <v>1800</v>
      </c>
      <c r="XCS1489">
        <v>60715</v>
      </c>
    </row>
    <row r="1490" spans="16311:16321" x14ac:dyDescent="0.3">
      <c r="XCI1490" t="s">
        <v>526</v>
      </c>
      <c r="XCJ1490">
        <v>1</v>
      </c>
      <c r="XCK1490">
        <v>10</v>
      </c>
      <c r="XCL1490">
        <v>0.1</v>
      </c>
      <c r="XCM1490">
        <v>50</v>
      </c>
      <c r="XCN1490">
        <v>822</v>
      </c>
      <c r="XCO1490">
        <v>8.9076900000000006</v>
      </c>
      <c r="XCP1490">
        <v>3</v>
      </c>
      <c r="XCQ1490">
        <v>797129</v>
      </c>
      <c r="XCR1490">
        <v>1800.05</v>
      </c>
      <c r="XCS1490">
        <v>53304</v>
      </c>
    </row>
    <row r="1491" spans="16311:16321" x14ac:dyDescent="0.3">
      <c r="XCI1491" t="s">
        <v>526</v>
      </c>
      <c r="XCJ1491">
        <v>1</v>
      </c>
      <c r="XCK1491">
        <v>10</v>
      </c>
      <c r="XCL1491">
        <v>0.15</v>
      </c>
      <c r="XCM1491">
        <v>50</v>
      </c>
      <c r="XCN1491">
        <v>822</v>
      </c>
      <c r="XCO1491">
        <v>5.3317899999999998</v>
      </c>
      <c r="XCP1491">
        <v>0</v>
      </c>
      <c r="XCQ1491">
        <v>500115</v>
      </c>
      <c r="XCR1491">
        <v>1800.11</v>
      </c>
      <c r="XCS1491">
        <v>52672</v>
      </c>
    </row>
    <row r="1492" spans="16311:16321" x14ac:dyDescent="0.3">
      <c r="XCI1492" t="s">
        <v>526</v>
      </c>
      <c r="XCJ1492">
        <v>1</v>
      </c>
      <c r="XCK1492">
        <v>10</v>
      </c>
      <c r="XCL1492">
        <v>0.2</v>
      </c>
      <c r="XCM1492">
        <v>50</v>
      </c>
      <c r="XCN1492">
        <v>827</v>
      </c>
      <c r="XCO1492">
        <v>3.79366</v>
      </c>
      <c r="XCP1492">
        <v>0</v>
      </c>
      <c r="XCQ1492">
        <v>437176</v>
      </c>
      <c r="XCR1492">
        <v>1800.01</v>
      </c>
      <c r="XCS1492">
        <v>51716</v>
      </c>
    </row>
    <row r="1493" spans="16311:16321" x14ac:dyDescent="0.3">
      <c r="XCI1493" t="s">
        <v>526</v>
      </c>
      <c r="XCJ1493">
        <v>1</v>
      </c>
      <c r="XCK1493">
        <v>25</v>
      </c>
      <c r="XCL1493">
        <v>0.05</v>
      </c>
      <c r="XCM1493">
        <v>50</v>
      </c>
      <c r="XCN1493">
        <v>822</v>
      </c>
      <c r="XCO1493">
        <v>13.3574</v>
      </c>
      <c r="XCP1493">
        <v>2</v>
      </c>
      <c r="XCQ1493">
        <v>144837</v>
      </c>
      <c r="XCR1493">
        <v>1800.19</v>
      </c>
      <c r="XCS1493">
        <v>33761</v>
      </c>
    </row>
    <row r="1494" spans="16311:16321" x14ac:dyDescent="0.3">
      <c r="XCI1494" t="s">
        <v>526</v>
      </c>
      <c r="XCJ1494">
        <v>1</v>
      </c>
      <c r="XCK1494">
        <v>25</v>
      </c>
      <c r="XCL1494">
        <v>0.1</v>
      </c>
      <c r="XCM1494">
        <v>50</v>
      </c>
      <c r="XCN1494">
        <v>832</v>
      </c>
      <c r="XCO1494">
        <v>100.08199999999999</v>
      </c>
      <c r="XCP1494">
        <v>22</v>
      </c>
      <c r="XCQ1494">
        <v>4376</v>
      </c>
      <c r="XCR1494">
        <v>1800.18</v>
      </c>
      <c r="XCS1494">
        <v>13836</v>
      </c>
    </row>
    <row r="1495" spans="16311:16321" x14ac:dyDescent="0.3">
      <c r="XCI1495" t="s">
        <v>526</v>
      </c>
      <c r="XCJ1495">
        <v>1</v>
      </c>
      <c r="XCK1495">
        <v>25</v>
      </c>
      <c r="XCL1495">
        <v>0.15</v>
      </c>
      <c r="XCM1495">
        <v>50</v>
      </c>
      <c r="XCN1495">
        <v>835</v>
      </c>
      <c r="XCO1495">
        <v>34.235100000000003</v>
      </c>
      <c r="XCP1495">
        <v>0</v>
      </c>
      <c r="XCQ1495">
        <v>2026</v>
      </c>
      <c r="XCR1495">
        <v>1800.13</v>
      </c>
      <c r="XCS1495">
        <v>9874</v>
      </c>
    </row>
    <row r="1496" spans="16311:16321" x14ac:dyDescent="0.3">
      <c r="XCI1496" t="s">
        <v>526</v>
      </c>
      <c r="XCJ1496">
        <v>1</v>
      </c>
      <c r="XCK1496">
        <v>25</v>
      </c>
      <c r="XCL1496">
        <v>0.2</v>
      </c>
      <c r="XCM1496">
        <v>50</v>
      </c>
      <c r="XCN1496" t="s">
        <v>46</v>
      </c>
      <c r="XCO1496">
        <v>60.009099999999997</v>
      </c>
      <c r="XCP1496">
        <v>0</v>
      </c>
      <c r="XCQ1496">
        <v>1</v>
      </c>
      <c r="XCR1496">
        <v>1802.61</v>
      </c>
      <c r="XCS1496">
        <v>29</v>
      </c>
    </row>
    <row r="1497" spans="16311:16321" x14ac:dyDescent="0.3">
      <c r="XCI1497" t="s">
        <v>526</v>
      </c>
      <c r="XCJ1497">
        <v>1</v>
      </c>
      <c r="XCK1497">
        <v>50</v>
      </c>
      <c r="XCL1497">
        <v>0.05</v>
      </c>
      <c r="XCM1497">
        <v>50</v>
      </c>
      <c r="XCN1497">
        <v>827</v>
      </c>
      <c r="XCO1497">
        <v>8.8746899999999993</v>
      </c>
      <c r="XCP1497">
        <v>0</v>
      </c>
      <c r="XCQ1497">
        <v>28295</v>
      </c>
      <c r="XCR1497">
        <v>1800.09</v>
      </c>
      <c r="XCS1497">
        <v>27422</v>
      </c>
    </row>
    <row r="1498" spans="16311:16321" x14ac:dyDescent="0.3">
      <c r="XCI1498" t="s">
        <v>526</v>
      </c>
      <c r="XCJ1498">
        <v>1</v>
      </c>
      <c r="XCK1498">
        <v>50</v>
      </c>
      <c r="XCL1498">
        <v>0.1</v>
      </c>
      <c r="XCM1498">
        <v>50</v>
      </c>
      <c r="XCN1498">
        <v>835</v>
      </c>
      <c r="XCO1498">
        <v>38.069400000000002</v>
      </c>
      <c r="XCP1498">
        <v>3</v>
      </c>
      <c r="XCQ1498">
        <v>3419</v>
      </c>
      <c r="XCR1498">
        <v>1800.11</v>
      </c>
      <c r="XCS1498">
        <v>12371</v>
      </c>
    </row>
    <row r="1499" spans="16311:16321" x14ac:dyDescent="0.3">
      <c r="XCI1499" t="s">
        <v>526</v>
      </c>
      <c r="XCJ1499">
        <v>1</v>
      </c>
      <c r="XCK1499">
        <v>50</v>
      </c>
      <c r="XCL1499">
        <v>0.15</v>
      </c>
      <c r="XCM1499">
        <v>50</v>
      </c>
      <c r="XCN1499" t="s">
        <v>46</v>
      </c>
      <c r="XCO1499">
        <v>60.008400000000002</v>
      </c>
      <c r="XCP1499">
        <v>0</v>
      </c>
      <c r="XCQ1499">
        <v>1</v>
      </c>
      <c r="XCR1499">
        <v>1803.05</v>
      </c>
      <c r="XCS1499">
        <v>29</v>
      </c>
    </row>
    <row r="1500" spans="16311:16321" x14ac:dyDescent="0.3">
      <c r="XCI1500" t="s">
        <v>526</v>
      </c>
      <c r="XCJ1500">
        <v>1</v>
      </c>
      <c r="XCK1500">
        <v>50</v>
      </c>
      <c r="XCL1500">
        <v>0.2</v>
      </c>
      <c r="XCM1500">
        <v>50</v>
      </c>
      <c r="XCN1500" t="s">
        <v>46</v>
      </c>
      <c r="XCO1500">
        <v>60.008499999999998</v>
      </c>
      <c r="XCP1500">
        <v>0</v>
      </c>
      <c r="XCQ1500">
        <v>1</v>
      </c>
      <c r="XCR1500">
        <v>1801.44</v>
      </c>
      <c r="XCS1500">
        <v>29</v>
      </c>
    </row>
    <row r="1501" spans="16311:16321" x14ac:dyDescent="0.3">
      <c r="XCI1501" t="s">
        <v>526</v>
      </c>
      <c r="XCJ1501">
        <v>2</v>
      </c>
      <c r="XCK1501">
        <v>5</v>
      </c>
      <c r="XCL1501">
        <v>0.05</v>
      </c>
      <c r="XCM1501">
        <v>50</v>
      </c>
      <c r="XCN1501">
        <v>822</v>
      </c>
      <c r="XCO1501">
        <v>1.1365499999999999</v>
      </c>
      <c r="XCP1501">
        <v>0</v>
      </c>
      <c r="XCQ1501">
        <v>791606</v>
      </c>
      <c r="XCR1501">
        <v>1800.01</v>
      </c>
      <c r="XCS1501">
        <v>56115</v>
      </c>
    </row>
    <row r="1502" spans="16311:16321" x14ac:dyDescent="0.3">
      <c r="XCI1502" t="s">
        <v>526</v>
      </c>
      <c r="XCJ1502">
        <v>2</v>
      </c>
      <c r="XCK1502">
        <v>5</v>
      </c>
      <c r="XCL1502">
        <v>0.1</v>
      </c>
      <c r="XCM1502">
        <v>50</v>
      </c>
      <c r="XCN1502">
        <v>822</v>
      </c>
      <c r="XCO1502">
        <v>6.0597000000000003</v>
      </c>
      <c r="XCP1502">
        <v>0</v>
      </c>
      <c r="XCQ1502">
        <v>827201</v>
      </c>
      <c r="XCR1502">
        <v>1800</v>
      </c>
      <c r="XCS1502">
        <v>55669</v>
      </c>
    </row>
    <row r="1503" spans="16311:16321" x14ac:dyDescent="0.3">
      <c r="XCI1503" t="s">
        <v>526</v>
      </c>
      <c r="XCJ1503">
        <v>2</v>
      </c>
      <c r="XCK1503">
        <v>5</v>
      </c>
      <c r="XCL1503">
        <v>0.15</v>
      </c>
      <c r="XCM1503">
        <v>50</v>
      </c>
      <c r="XCN1503">
        <v>822</v>
      </c>
      <c r="XCO1503">
        <v>4.0372500000000002</v>
      </c>
      <c r="XCP1503">
        <v>0</v>
      </c>
      <c r="XCQ1503">
        <v>280052</v>
      </c>
      <c r="XCR1503">
        <v>1800</v>
      </c>
      <c r="XCS1503">
        <v>49148</v>
      </c>
    </row>
    <row r="1504" spans="16311:16321" x14ac:dyDescent="0.3">
      <c r="XCI1504" t="s">
        <v>526</v>
      </c>
      <c r="XCJ1504">
        <v>2</v>
      </c>
      <c r="XCK1504">
        <v>5</v>
      </c>
      <c r="XCL1504">
        <v>0.2</v>
      </c>
      <c r="XCM1504">
        <v>50</v>
      </c>
      <c r="XCN1504">
        <v>822</v>
      </c>
      <c r="XCO1504">
        <v>8.2216400000000007</v>
      </c>
      <c r="XCP1504">
        <v>2</v>
      </c>
      <c r="XCQ1504">
        <v>363908</v>
      </c>
      <c r="XCR1504">
        <v>1800.04</v>
      </c>
      <c r="XCS1504">
        <v>47386</v>
      </c>
    </row>
    <row r="1505" spans="16311:16321" x14ac:dyDescent="0.3">
      <c r="XCI1505" t="s">
        <v>526</v>
      </c>
      <c r="XCJ1505">
        <v>2</v>
      </c>
      <c r="XCK1505">
        <v>10</v>
      </c>
      <c r="XCL1505">
        <v>0.05</v>
      </c>
      <c r="XCM1505">
        <v>50</v>
      </c>
      <c r="XCN1505">
        <v>822</v>
      </c>
      <c r="XCO1505">
        <v>4.9195900000000004</v>
      </c>
      <c r="XCP1505">
        <v>0</v>
      </c>
      <c r="XCQ1505">
        <v>233311</v>
      </c>
      <c r="XCR1505">
        <v>1800.02</v>
      </c>
      <c r="XCS1505">
        <v>46484</v>
      </c>
    </row>
    <row r="1506" spans="16311:16321" x14ac:dyDescent="0.3">
      <c r="XCI1506" t="s">
        <v>526</v>
      </c>
      <c r="XCJ1506">
        <v>2</v>
      </c>
      <c r="XCK1506">
        <v>10</v>
      </c>
      <c r="XCL1506">
        <v>0.1</v>
      </c>
      <c r="XCM1506">
        <v>50</v>
      </c>
      <c r="XCN1506">
        <v>822</v>
      </c>
      <c r="XCO1506">
        <v>6.7028999999999996</v>
      </c>
      <c r="XCP1506">
        <v>0</v>
      </c>
      <c r="XCQ1506">
        <v>121891</v>
      </c>
      <c r="XCR1506">
        <v>1800.05</v>
      </c>
      <c r="XCS1506">
        <v>39177</v>
      </c>
    </row>
    <row r="1507" spans="16311:16321" x14ac:dyDescent="0.3">
      <c r="XCI1507" t="s">
        <v>526</v>
      </c>
      <c r="XCJ1507">
        <v>2</v>
      </c>
      <c r="XCK1507">
        <v>10</v>
      </c>
      <c r="XCL1507">
        <v>0.15</v>
      </c>
      <c r="XCM1507">
        <v>50</v>
      </c>
      <c r="XCN1507">
        <v>827</v>
      </c>
      <c r="XCO1507">
        <v>7.4226000000000001</v>
      </c>
      <c r="XCP1507">
        <v>0</v>
      </c>
      <c r="XCQ1507">
        <v>51956</v>
      </c>
      <c r="XCR1507">
        <v>1800.09</v>
      </c>
      <c r="XCS1507">
        <v>35743</v>
      </c>
    </row>
    <row r="1508" spans="16311:16321" x14ac:dyDescent="0.3">
      <c r="XCI1508" t="s">
        <v>526</v>
      </c>
      <c r="XCJ1508">
        <v>2</v>
      </c>
      <c r="XCK1508">
        <v>10</v>
      </c>
      <c r="XCL1508">
        <v>0.2</v>
      </c>
      <c r="XCM1508">
        <v>50</v>
      </c>
      <c r="XCN1508">
        <v>835</v>
      </c>
      <c r="XCO1508">
        <v>23.964700000000001</v>
      </c>
      <c r="XCP1508">
        <v>2</v>
      </c>
      <c r="XCQ1508">
        <v>15422</v>
      </c>
      <c r="XCR1508">
        <v>1800.09</v>
      </c>
      <c r="XCS1508">
        <v>25117</v>
      </c>
    </row>
    <row r="1509" spans="16311:16321" x14ac:dyDescent="0.3">
      <c r="XCI1509" t="s">
        <v>526</v>
      </c>
      <c r="XCJ1509">
        <v>2</v>
      </c>
      <c r="XCK1509">
        <v>25</v>
      </c>
      <c r="XCL1509">
        <v>0.05</v>
      </c>
      <c r="XCM1509">
        <v>50</v>
      </c>
      <c r="XCN1509">
        <v>822</v>
      </c>
      <c r="XCO1509">
        <v>12.922700000000001</v>
      </c>
      <c r="XCP1509">
        <v>2</v>
      </c>
      <c r="XCQ1509">
        <v>23132</v>
      </c>
      <c r="XCR1509">
        <v>1800.06</v>
      </c>
      <c r="XCS1509">
        <v>22246</v>
      </c>
    </row>
    <row r="1510" spans="16311:16321" x14ac:dyDescent="0.3">
      <c r="XCI1510" t="s">
        <v>526</v>
      </c>
      <c r="XCJ1510">
        <v>2</v>
      </c>
      <c r="XCK1510">
        <v>25</v>
      </c>
      <c r="XCL1510">
        <v>0.1</v>
      </c>
      <c r="XCM1510">
        <v>50</v>
      </c>
      <c r="XCN1510">
        <v>835</v>
      </c>
      <c r="XCO1510">
        <v>87.265199999999993</v>
      </c>
      <c r="XCP1510">
        <v>4</v>
      </c>
      <c r="XCQ1510">
        <v>1778</v>
      </c>
      <c r="XCR1510">
        <v>1800.04</v>
      </c>
      <c r="XCS1510">
        <v>10022</v>
      </c>
    </row>
    <row r="1511" spans="16311:16321" x14ac:dyDescent="0.3">
      <c r="XCI1511" t="s">
        <v>526</v>
      </c>
      <c r="XCJ1511">
        <v>2</v>
      </c>
      <c r="XCK1511">
        <v>25</v>
      </c>
      <c r="XCL1511">
        <v>0.15</v>
      </c>
      <c r="XCM1511">
        <v>50</v>
      </c>
      <c r="XCN1511">
        <v>843</v>
      </c>
      <c r="XCO1511">
        <v>32.544199999999996</v>
      </c>
      <c r="XCP1511">
        <v>0</v>
      </c>
      <c r="XCQ1511">
        <v>135</v>
      </c>
      <c r="XCR1511">
        <v>1800.93</v>
      </c>
      <c r="XCS1511">
        <v>2736</v>
      </c>
    </row>
    <row r="1512" spans="16311:16321" x14ac:dyDescent="0.3">
      <c r="XCI1512" t="s">
        <v>526</v>
      </c>
      <c r="XCJ1512">
        <v>2</v>
      </c>
      <c r="XCK1512">
        <v>25</v>
      </c>
      <c r="XCL1512">
        <v>0.2</v>
      </c>
      <c r="XCM1512">
        <v>50</v>
      </c>
      <c r="XCN1512">
        <v>892</v>
      </c>
      <c r="XCO1512">
        <v>1803.62</v>
      </c>
      <c r="XCP1512">
        <v>0</v>
      </c>
      <c r="XCQ1512">
        <v>1</v>
      </c>
      <c r="XCR1512">
        <v>1803.62</v>
      </c>
      <c r="XCS1512">
        <v>85</v>
      </c>
    </row>
    <row r="1513" spans="16311:16321" x14ac:dyDescent="0.3">
      <c r="XCI1513" t="s">
        <v>526</v>
      </c>
      <c r="XCJ1513">
        <v>2</v>
      </c>
      <c r="XCK1513">
        <v>50</v>
      </c>
      <c r="XCL1513">
        <v>0.05</v>
      </c>
      <c r="XCM1513">
        <v>50</v>
      </c>
      <c r="XCN1513">
        <v>833</v>
      </c>
      <c r="XCO1513">
        <v>25.262699999999999</v>
      </c>
      <c r="XCP1513">
        <v>0</v>
      </c>
      <c r="XCQ1513">
        <v>4871</v>
      </c>
      <c r="XCR1513">
        <v>1800.16</v>
      </c>
      <c r="XCS1513">
        <v>14400</v>
      </c>
    </row>
    <row r="1514" spans="16311:16321" x14ac:dyDescent="0.3">
      <c r="XCI1514" t="s">
        <v>526</v>
      </c>
      <c r="XCJ1514">
        <v>2</v>
      </c>
      <c r="XCK1514">
        <v>50</v>
      </c>
      <c r="XCL1514">
        <v>0.1</v>
      </c>
      <c r="XCM1514">
        <v>50</v>
      </c>
      <c r="XCN1514">
        <v>850</v>
      </c>
      <c r="XCO1514">
        <v>1030.0999999999999</v>
      </c>
      <c r="XCP1514">
        <v>0</v>
      </c>
      <c r="XCQ1514">
        <v>9</v>
      </c>
      <c r="XCR1514">
        <v>1825.84</v>
      </c>
      <c r="XCS1514">
        <v>380</v>
      </c>
    </row>
    <row r="1515" spans="16311:16321" x14ac:dyDescent="0.3">
      <c r="XCI1515" t="s">
        <v>513</v>
      </c>
      <c r="XCJ1515">
        <v>1</v>
      </c>
      <c r="XCK1515">
        <v>5</v>
      </c>
      <c r="XCL1515">
        <v>0.05</v>
      </c>
      <c r="XCM1515">
        <v>50</v>
      </c>
      <c r="XCN1515">
        <v>778</v>
      </c>
      <c r="XCO1515">
        <v>0.43070199999999997</v>
      </c>
      <c r="XCP1515">
        <v>0</v>
      </c>
      <c r="XCQ1515">
        <v>674407</v>
      </c>
      <c r="XCR1515">
        <v>1800</v>
      </c>
      <c r="XCS1515">
        <v>80034</v>
      </c>
    </row>
    <row r="1516" spans="16311:16321" x14ac:dyDescent="0.3">
      <c r="XCI1516" t="s">
        <v>513</v>
      </c>
      <c r="XCJ1516">
        <v>1</v>
      </c>
      <c r="XCK1516">
        <v>5</v>
      </c>
      <c r="XCL1516">
        <v>0.1</v>
      </c>
      <c r="XCM1516">
        <v>50</v>
      </c>
      <c r="XCN1516">
        <v>778</v>
      </c>
      <c r="XCO1516">
        <v>0.88602000000000003</v>
      </c>
      <c r="XCP1516">
        <v>0</v>
      </c>
      <c r="XCQ1516">
        <v>443951</v>
      </c>
      <c r="XCR1516">
        <v>1800</v>
      </c>
      <c r="XCS1516">
        <v>77124</v>
      </c>
    </row>
    <row r="1517" spans="16311:16321" x14ac:dyDescent="0.3">
      <c r="XCI1517" t="s">
        <v>513</v>
      </c>
      <c r="XCJ1517">
        <v>1</v>
      </c>
      <c r="XCK1517">
        <v>5</v>
      </c>
      <c r="XCL1517">
        <v>0.15</v>
      </c>
      <c r="XCM1517">
        <v>50</v>
      </c>
      <c r="XCN1517">
        <v>778</v>
      </c>
      <c r="XCO1517">
        <v>0.62921800000000006</v>
      </c>
      <c r="XCP1517">
        <v>0</v>
      </c>
      <c r="XCQ1517">
        <v>516481</v>
      </c>
      <c r="XCR1517">
        <v>1800</v>
      </c>
      <c r="XCS1517">
        <v>73777</v>
      </c>
    </row>
    <row r="1518" spans="16311:16321" x14ac:dyDescent="0.3">
      <c r="XCI1518" t="s">
        <v>513</v>
      </c>
      <c r="XCJ1518">
        <v>1</v>
      </c>
      <c r="XCK1518">
        <v>5</v>
      </c>
      <c r="XCL1518">
        <v>0.2</v>
      </c>
      <c r="XCM1518">
        <v>50</v>
      </c>
      <c r="XCN1518">
        <v>778</v>
      </c>
      <c r="XCO1518">
        <v>0.43380400000000002</v>
      </c>
      <c r="XCP1518">
        <v>0</v>
      </c>
      <c r="XCQ1518">
        <v>423106</v>
      </c>
      <c r="XCR1518">
        <v>1800.01</v>
      </c>
      <c r="XCS1518">
        <v>70747</v>
      </c>
    </row>
    <row r="1519" spans="16311:16321" x14ac:dyDescent="0.3">
      <c r="XCI1519" t="s">
        <v>513</v>
      </c>
      <c r="XCJ1519">
        <v>1</v>
      </c>
      <c r="XCK1519">
        <v>10</v>
      </c>
      <c r="XCL1519">
        <v>0.05</v>
      </c>
      <c r="XCM1519">
        <v>50</v>
      </c>
      <c r="XCN1519">
        <v>778</v>
      </c>
      <c r="XCO1519">
        <v>0.62635399999999997</v>
      </c>
      <c r="XCP1519">
        <v>0</v>
      </c>
      <c r="XCQ1519">
        <v>527080</v>
      </c>
      <c r="XCR1519">
        <v>1800</v>
      </c>
      <c r="XCS1519">
        <v>79190</v>
      </c>
    </row>
    <row r="1520" spans="16311:16321" x14ac:dyDescent="0.3">
      <c r="XCI1520" t="s">
        <v>513</v>
      </c>
      <c r="XCJ1520">
        <v>1</v>
      </c>
      <c r="XCK1520">
        <v>10</v>
      </c>
      <c r="XCL1520">
        <v>0.1</v>
      </c>
      <c r="XCM1520">
        <v>50</v>
      </c>
      <c r="XCN1520">
        <v>778</v>
      </c>
      <c r="XCO1520">
        <v>0.962009</v>
      </c>
      <c r="XCP1520">
        <v>0</v>
      </c>
      <c r="XCQ1520">
        <v>519805</v>
      </c>
      <c r="XCR1520">
        <v>1800</v>
      </c>
      <c r="XCS1520">
        <v>77225</v>
      </c>
    </row>
    <row r="1521" spans="16311:16321" x14ac:dyDescent="0.3">
      <c r="XCI1521" t="s">
        <v>513</v>
      </c>
      <c r="XCJ1521">
        <v>1</v>
      </c>
      <c r="XCK1521">
        <v>10</v>
      </c>
      <c r="XCL1521">
        <v>0.15</v>
      </c>
      <c r="XCM1521">
        <v>50</v>
      </c>
      <c r="XCN1521">
        <v>778</v>
      </c>
      <c r="XCO1521">
        <v>0.25462899999999999</v>
      </c>
      <c r="XCP1521">
        <v>0</v>
      </c>
      <c r="XCQ1521">
        <v>324376</v>
      </c>
      <c r="XCR1521">
        <v>1800</v>
      </c>
      <c r="XCS1521">
        <v>77463</v>
      </c>
    </row>
    <row r="1522" spans="16311:16321" x14ac:dyDescent="0.3">
      <c r="XCI1522" t="s">
        <v>513</v>
      </c>
      <c r="XCJ1522">
        <v>1</v>
      </c>
      <c r="XCK1522">
        <v>10</v>
      </c>
      <c r="XCL1522">
        <v>0.2</v>
      </c>
      <c r="XCM1522">
        <v>50</v>
      </c>
      <c r="XCN1522">
        <v>778</v>
      </c>
      <c r="XCO1522">
        <v>1.08405</v>
      </c>
      <c r="XCP1522">
        <v>0</v>
      </c>
      <c r="XCQ1522">
        <v>198126</v>
      </c>
      <c r="XCR1522">
        <v>1800.01</v>
      </c>
      <c r="XCS1522">
        <v>65612</v>
      </c>
    </row>
    <row r="1523" spans="16311:16321" x14ac:dyDescent="0.3">
      <c r="XCI1523" t="s">
        <v>513</v>
      </c>
      <c r="XCJ1523">
        <v>1</v>
      </c>
      <c r="XCK1523">
        <v>25</v>
      </c>
      <c r="XCL1523">
        <v>0.05</v>
      </c>
      <c r="XCM1523">
        <v>50</v>
      </c>
      <c r="XCN1523">
        <v>778</v>
      </c>
      <c r="XCO1523">
        <v>1.4023699999999999</v>
      </c>
      <c r="XCP1523">
        <v>0</v>
      </c>
      <c r="XCQ1523">
        <v>141926</v>
      </c>
      <c r="XCR1523">
        <v>1800.04</v>
      </c>
      <c r="XCS1523">
        <v>52720</v>
      </c>
    </row>
    <row r="1524" spans="16311:16321" x14ac:dyDescent="0.3">
      <c r="XCI1524" t="s">
        <v>513</v>
      </c>
      <c r="XCJ1524">
        <v>1</v>
      </c>
      <c r="XCK1524">
        <v>25</v>
      </c>
      <c r="XCL1524">
        <v>0.1</v>
      </c>
      <c r="XCM1524">
        <v>50</v>
      </c>
      <c r="XCN1524">
        <v>790</v>
      </c>
      <c r="XCO1524">
        <v>4.8391500000000001</v>
      </c>
      <c r="XCP1524">
        <v>0</v>
      </c>
      <c r="XCQ1524">
        <v>68891</v>
      </c>
      <c r="XCR1524">
        <v>1800.27</v>
      </c>
      <c r="XCS1524">
        <v>39468</v>
      </c>
    </row>
    <row r="1525" spans="16311:16321" x14ac:dyDescent="0.3">
      <c r="XCI1525" t="s">
        <v>513</v>
      </c>
      <c r="XCJ1525">
        <v>1</v>
      </c>
      <c r="XCK1525">
        <v>25</v>
      </c>
      <c r="XCL1525">
        <v>0.15</v>
      </c>
      <c r="XCM1525">
        <v>50</v>
      </c>
      <c r="XCN1525">
        <v>792</v>
      </c>
      <c r="XCO1525">
        <v>12.9025</v>
      </c>
      <c r="XCP1525">
        <v>0</v>
      </c>
      <c r="XCQ1525">
        <v>10880</v>
      </c>
      <c r="XCR1525">
        <v>1800.04</v>
      </c>
      <c r="XCS1525">
        <v>16233</v>
      </c>
    </row>
    <row r="1526" spans="16311:16321" x14ac:dyDescent="0.3">
      <c r="XCI1526" t="s">
        <v>513</v>
      </c>
      <c r="XCJ1526">
        <v>1</v>
      </c>
      <c r="XCK1526">
        <v>25</v>
      </c>
      <c r="XCL1526">
        <v>0.2</v>
      </c>
      <c r="XCM1526">
        <v>50</v>
      </c>
      <c r="XCN1526" t="s">
        <v>46</v>
      </c>
      <c r="XCO1526">
        <v>60.008899999999997</v>
      </c>
      <c r="XCP1526">
        <v>0</v>
      </c>
      <c r="XCQ1526">
        <v>1</v>
      </c>
      <c r="XCR1526">
        <v>1801.8</v>
      </c>
      <c r="XCS1526">
        <v>29</v>
      </c>
    </row>
    <row r="1527" spans="16311:16321" x14ac:dyDescent="0.3">
      <c r="XCI1527" t="s">
        <v>513</v>
      </c>
      <c r="XCJ1527">
        <v>1</v>
      </c>
      <c r="XCK1527">
        <v>50</v>
      </c>
      <c r="XCL1527">
        <v>0.05</v>
      </c>
      <c r="XCM1527">
        <v>50</v>
      </c>
      <c r="XCN1527">
        <v>778</v>
      </c>
      <c r="XCO1527">
        <v>2.1257000000000001</v>
      </c>
      <c r="XCP1527">
        <v>0</v>
      </c>
      <c r="XCQ1527">
        <v>58691</v>
      </c>
      <c r="XCR1527">
        <v>1800.06</v>
      </c>
      <c r="XCS1527">
        <v>43273</v>
      </c>
    </row>
    <row r="1528" spans="16311:16321" x14ac:dyDescent="0.3">
      <c r="XCI1528" t="s">
        <v>513</v>
      </c>
      <c r="XCJ1528">
        <v>1</v>
      </c>
      <c r="XCK1528">
        <v>50</v>
      </c>
      <c r="XCL1528">
        <v>0.1</v>
      </c>
      <c r="XCM1528">
        <v>50</v>
      </c>
      <c r="XCN1528">
        <v>792</v>
      </c>
      <c r="XCO1528">
        <v>4.2441899999999997</v>
      </c>
      <c r="XCP1528">
        <v>0</v>
      </c>
      <c r="XCQ1528">
        <v>9611</v>
      </c>
      <c r="XCR1528">
        <v>1800</v>
      </c>
      <c r="XCS1528">
        <v>17820</v>
      </c>
    </row>
    <row r="1529" spans="16311:16321" x14ac:dyDescent="0.3">
      <c r="XCI1529" t="s">
        <v>513</v>
      </c>
      <c r="XCJ1529">
        <v>1</v>
      </c>
      <c r="XCK1529">
        <v>50</v>
      </c>
      <c r="XCL1529">
        <v>0.15</v>
      </c>
      <c r="XCM1529">
        <v>50</v>
      </c>
      <c r="XCN1529" t="s">
        <v>46</v>
      </c>
      <c r="XCO1529">
        <v>60.0077</v>
      </c>
      <c r="XCP1529">
        <v>0</v>
      </c>
      <c r="XCQ1529">
        <v>1</v>
      </c>
      <c r="XCR1529">
        <v>1802.44</v>
      </c>
      <c r="XCS1529">
        <v>29</v>
      </c>
    </row>
    <row r="1530" spans="16311:16321" x14ac:dyDescent="0.3">
      <c r="XCI1530" t="s">
        <v>513</v>
      </c>
      <c r="XCJ1530">
        <v>1</v>
      </c>
      <c r="XCK1530">
        <v>50</v>
      </c>
      <c r="XCL1530">
        <v>0.2</v>
      </c>
      <c r="XCM1530">
        <v>50</v>
      </c>
      <c r="XCN1530" t="s">
        <v>46</v>
      </c>
      <c r="XCO1530">
        <v>60.008499999999998</v>
      </c>
      <c r="XCP1530">
        <v>0</v>
      </c>
      <c r="XCQ1530">
        <v>1</v>
      </c>
      <c r="XCR1530">
        <v>1801.2</v>
      </c>
      <c r="XCS1530">
        <v>29</v>
      </c>
    </row>
    <row r="1531" spans="16311:16321" x14ac:dyDescent="0.3">
      <c r="XCI1531" t="s">
        <v>513</v>
      </c>
      <c r="XCJ1531">
        <v>2</v>
      </c>
      <c r="XCK1531">
        <v>5</v>
      </c>
      <c r="XCL1531">
        <v>0.05</v>
      </c>
      <c r="XCM1531">
        <v>50</v>
      </c>
      <c r="XCN1531">
        <v>778</v>
      </c>
      <c r="XCO1531">
        <v>1.0230300000000001</v>
      </c>
      <c r="XCP1531">
        <v>0</v>
      </c>
      <c r="XCQ1531">
        <v>436194</v>
      </c>
      <c r="XCR1531">
        <v>1800</v>
      </c>
      <c r="XCS1531">
        <v>77919</v>
      </c>
    </row>
    <row r="1532" spans="16311:16321" x14ac:dyDescent="0.3">
      <c r="XCI1532" t="s">
        <v>513</v>
      </c>
      <c r="XCJ1532">
        <v>2</v>
      </c>
      <c r="XCK1532">
        <v>5</v>
      </c>
      <c r="XCL1532">
        <v>0.1</v>
      </c>
      <c r="XCM1532">
        <v>50</v>
      </c>
      <c r="XCN1532">
        <v>778</v>
      </c>
      <c r="XCO1532">
        <v>1.71827</v>
      </c>
      <c r="XCP1532">
        <v>0</v>
      </c>
      <c r="XCQ1532">
        <v>581306</v>
      </c>
      <c r="XCR1532">
        <v>1800.01</v>
      </c>
      <c r="XCS1532">
        <v>76793</v>
      </c>
    </row>
    <row r="1533" spans="16311:16321" x14ac:dyDescent="0.3">
      <c r="XCI1533" t="s">
        <v>513</v>
      </c>
      <c r="XCJ1533">
        <v>2</v>
      </c>
      <c r="XCK1533">
        <v>5</v>
      </c>
      <c r="XCL1533">
        <v>0.15</v>
      </c>
      <c r="XCM1533">
        <v>50</v>
      </c>
      <c r="XCN1533">
        <v>778</v>
      </c>
      <c r="XCO1533">
        <v>1.6890499999999999</v>
      </c>
      <c r="XCP1533">
        <v>0</v>
      </c>
      <c r="XCQ1533">
        <v>559780</v>
      </c>
      <c r="XCR1533">
        <v>1800</v>
      </c>
      <c r="XCS1533">
        <v>72884</v>
      </c>
    </row>
    <row r="1534" spans="16311:16321" x14ac:dyDescent="0.3">
      <c r="XCI1534" t="s">
        <v>513</v>
      </c>
      <c r="XCJ1534">
        <v>2</v>
      </c>
      <c r="XCK1534">
        <v>5</v>
      </c>
      <c r="XCL1534">
        <v>0.2</v>
      </c>
      <c r="XCM1534">
        <v>50</v>
      </c>
      <c r="XCN1534">
        <v>778</v>
      </c>
      <c r="XCO1534">
        <v>0.70555000000000001</v>
      </c>
      <c r="XCP1534">
        <v>0</v>
      </c>
      <c r="XCQ1534">
        <v>266116</v>
      </c>
      <c r="XCR1534">
        <v>1800.01</v>
      </c>
      <c r="XCS1534">
        <v>69666</v>
      </c>
    </row>
    <row r="1535" spans="16311:16321" x14ac:dyDescent="0.3">
      <c r="XCI1535" t="s">
        <v>513</v>
      </c>
      <c r="XCJ1535">
        <v>2</v>
      </c>
      <c r="XCK1535">
        <v>10</v>
      </c>
      <c r="XCL1535">
        <v>0.05</v>
      </c>
      <c r="XCM1535">
        <v>50</v>
      </c>
      <c r="XCN1535">
        <v>778</v>
      </c>
      <c r="XCO1535">
        <v>1.7638799999999999</v>
      </c>
      <c r="XCP1535">
        <v>0</v>
      </c>
      <c r="XCQ1535">
        <v>256927</v>
      </c>
      <c r="XCR1535">
        <v>1800</v>
      </c>
      <c r="XCS1535">
        <v>65107</v>
      </c>
    </row>
    <row r="1536" spans="16311:16321" x14ac:dyDescent="0.3">
      <c r="XCI1536" t="s">
        <v>513</v>
      </c>
      <c r="XCJ1536">
        <v>2</v>
      </c>
      <c r="XCK1536">
        <v>10</v>
      </c>
      <c r="XCL1536">
        <v>0.1</v>
      </c>
      <c r="XCM1536">
        <v>50</v>
      </c>
      <c r="XCN1536">
        <v>778</v>
      </c>
      <c r="XCO1536">
        <v>1.37466</v>
      </c>
      <c r="XCP1536">
        <v>0</v>
      </c>
      <c r="XCQ1536">
        <v>236650</v>
      </c>
      <c r="XCR1536">
        <v>1800.01</v>
      </c>
      <c r="XCS1536">
        <v>65462</v>
      </c>
    </row>
    <row r="1537" spans="16311:16321" x14ac:dyDescent="0.3">
      <c r="XCI1537" t="s">
        <v>513</v>
      </c>
      <c r="XCJ1537">
        <v>2</v>
      </c>
      <c r="XCK1537">
        <v>10</v>
      </c>
      <c r="XCL1537">
        <v>0.15</v>
      </c>
      <c r="XCM1537">
        <v>50</v>
      </c>
      <c r="XCN1537">
        <v>778</v>
      </c>
      <c r="XCO1537">
        <v>2.1627100000000001</v>
      </c>
      <c r="XCP1537">
        <v>0</v>
      </c>
      <c r="XCQ1537">
        <v>231794</v>
      </c>
      <c r="XCR1537">
        <v>1800</v>
      </c>
      <c r="XCS1537">
        <v>60649</v>
      </c>
    </row>
    <row r="1538" spans="16311:16321" x14ac:dyDescent="0.3">
      <c r="XCI1538" t="s">
        <v>513</v>
      </c>
      <c r="XCJ1538">
        <v>2</v>
      </c>
      <c r="XCK1538">
        <v>10</v>
      </c>
      <c r="XCL1538">
        <v>0.2</v>
      </c>
      <c r="XCM1538">
        <v>50</v>
      </c>
      <c r="XCN1538">
        <v>790</v>
      </c>
      <c r="XCO1538">
        <v>14.329000000000001</v>
      </c>
      <c r="XCP1538">
        <v>19</v>
      </c>
      <c r="XCQ1538">
        <v>284755</v>
      </c>
      <c r="XCR1538">
        <v>1800.06</v>
      </c>
      <c r="XCS1538">
        <v>56071</v>
      </c>
    </row>
    <row r="1539" spans="16311:16321" x14ac:dyDescent="0.3">
      <c r="XCI1539" t="s">
        <v>513</v>
      </c>
      <c r="XCJ1539">
        <v>2</v>
      </c>
      <c r="XCK1539">
        <v>25</v>
      </c>
      <c r="XCL1539">
        <v>0.05</v>
      </c>
      <c r="XCM1539">
        <v>50</v>
      </c>
      <c r="XCN1539">
        <v>778</v>
      </c>
      <c r="XCO1539">
        <v>1.73227</v>
      </c>
      <c r="XCP1539">
        <v>0</v>
      </c>
      <c r="XCQ1539">
        <v>93911</v>
      </c>
      <c r="XCR1539">
        <v>1800.25</v>
      </c>
      <c r="XCS1539">
        <v>47101</v>
      </c>
    </row>
    <row r="1540" spans="16311:16321" x14ac:dyDescent="0.3">
      <c r="XCI1540" t="s">
        <v>513</v>
      </c>
      <c r="XCJ1540">
        <v>2</v>
      </c>
      <c r="XCK1540">
        <v>25</v>
      </c>
      <c r="XCL1540">
        <v>0.1</v>
      </c>
      <c r="XCM1540">
        <v>50</v>
      </c>
      <c r="XCN1540">
        <v>790</v>
      </c>
      <c r="XCO1540">
        <v>4.4977999999999998</v>
      </c>
      <c r="XCP1540">
        <v>0</v>
      </c>
      <c r="XCQ1540">
        <v>57390</v>
      </c>
      <c r="XCR1540">
        <v>1800.22</v>
      </c>
      <c r="XCS1540">
        <v>33329</v>
      </c>
    </row>
    <row r="1541" spans="16311:16321" x14ac:dyDescent="0.3">
      <c r="XCI1541" t="s">
        <v>513</v>
      </c>
      <c r="XCJ1541">
        <v>2</v>
      </c>
      <c r="XCK1541">
        <v>25</v>
      </c>
      <c r="XCL1541">
        <v>0.15</v>
      </c>
      <c r="XCM1541">
        <v>50</v>
      </c>
      <c r="XCN1541">
        <v>801</v>
      </c>
      <c r="XCO1541">
        <v>22.616700000000002</v>
      </c>
      <c r="XCP1541">
        <v>0</v>
      </c>
      <c r="XCQ1541">
        <v>2949</v>
      </c>
      <c r="XCR1541">
        <v>1800.07</v>
      </c>
      <c r="XCS1541">
        <v>7358</v>
      </c>
    </row>
    <row r="1542" spans="16311:16321" x14ac:dyDescent="0.3">
      <c r="XCI1542" t="s">
        <v>513</v>
      </c>
      <c r="XCJ1542">
        <v>2</v>
      </c>
      <c r="XCK1542">
        <v>25</v>
      </c>
      <c r="XCL1542">
        <v>0.2</v>
      </c>
      <c r="XCM1542">
        <v>50</v>
      </c>
      <c r="XCN1542">
        <v>961</v>
      </c>
      <c r="XCO1542">
        <v>1853.06</v>
      </c>
      <c r="XCP1542">
        <v>0</v>
      </c>
      <c r="XCQ1542">
        <v>1</v>
      </c>
      <c r="XCR1542">
        <v>1853.21</v>
      </c>
      <c r="XCS1542">
        <v>48</v>
      </c>
    </row>
    <row r="1543" spans="16311:16321" x14ac:dyDescent="0.3">
      <c r="XCI1543" t="s">
        <v>513</v>
      </c>
      <c r="XCJ1543">
        <v>2</v>
      </c>
      <c r="XCK1543">
        <v>50</v>
      </c>
      <c r="XCL1543">
        <v>0.05</v>
      </c>
      <c r="XCM1543">
        <v>50</v>
      </c>
      <c r="XCN1543">
        <v>790</v>
      </c>
      <c r="XCO1543">
        <v>4.9407399999999999</v>
      </c>
      <c r="XCP1543">
        <v>1</v>
      </c>
      <c r="XCQ1543">
        <v>123995</v>
      </c>
      <c r="XCR1543">
        <v>1800</v>
      </c>
      <c r="XCS1543">
        <v>44912</v>
      </c>
    </row>
    <row r="1544" spans="16311:16321" x14ac:dyDescent="0.3">
      <c r="XCI1544" t="s">
        <v>513</v>
      </c>
      <c r="XCJ1544">
        <v>2</v>
      </c>
      <c r="XCK1544">
        <v>50</v>
      </c>
      <c r="XCL1544">
        <v>0.1</v>
      </c>
      <c r="XCM1544">
        <v>50</v>
      </c>
      <c r="XCN1544">
        <v>825</v>
      </c>
      <c r="XCO1544">
        <v>220.92400000000001</v>
      </c>
      <c r="XCP1544">
        <v>0</v>
      </c>
      <c r="XCQ1544">
        <v>49</v>
      </c>
      <c r="XCR1544">
        <v>1801.95</v>
      </c>
      <c r="XCS1544">
        <v>1429</v>
      </c>
    </row>
    <row r="1545" spans="16311:16321" x14ac:dyDescent="0.3">
      <c r="XCI1545" t="s">
        <v>513</v>
      </c>
      <c r="XCJ1545">
        <v>2</v>
      </c>
      <c r="XCK1545">
        <v>50</v>
      </c>
      <c r="XCL1545">
        <v>0.15</v>
      </c>
      <c r="XCM1545">
        <v>50</v>
      </c>
      <c r="XCN1545" t="s">
        <v>46</v>
      </c>
      <c r="XCO1545">
        <v>60.007899999999999</v>
      </c>
      <c r="XCP1545">
        <v>0</v>
      </c>
      <c r="XCQ1545">
        <v>1</v>
      </c>
      <c r="XCR1545">
        <v>1800.49</v>
      </c>
      <c r="XCS1545">
        <v>29</v>
      </c>
    </row>
    <row r="1546" spans="16311:16321" x14ac:dyDescent="0.3">
      <c r="XCI1546" t="s">
        <v>19</v>
      </c>
      <c r="XCJ1546">
        <v>0</v>
      </c>
      <c r="XCK1546">
        <v>0</v>
      </c>
      <c r="XCL1546">
        <v>0.05</v>
      </c>
      <c r="XCM1546">
        <v>100</v>
      </c>
      <c r="XCN1546">
        <v>17289</v>
      </c>
      <c r="XCO1546">
        <v>196.14500000000001</v>
      </c>
      <c r="XCP1546">
        <v>34</v>
      </c>
      <c r="XCQ1546">
        <v>564</v>
      </c>
      <c r="XCR1546">
        <v>1800.02</v>
      </c>
      <c r="XCS1546">
        <v>59654</v>
      </c>
    </row>
    <row r="1547" spans="16311:16321" x14ac:dyDescent="0.3">
      <c r="XCI1547" t="s">
        <v>19</v>
      </c>
      <c r="XCJ1547">
        <v>0</v>
      </c>
      <c r="XCK1547">
        <v>0</v>
      </c>
      <c r="XCL1547">
        <v>0.1</v>
      </c>
      <c r="XCM1547">
        <v>100</v>
      </c>
      <c r="XCN1547">
        <v>17289</v>
      </c>
      <c r="XCO1547">
        <v>37.4666</v>
      </c>
      <c r="XCP1547">
        <v>2</v>
      </c>
      <c r="XCQ1547">
        <v>749</v>
      </c>
      <c r="XCR1547">
        <v>1800</v>
      </c>
      <c r="XCS1547">
        <v>62700</v>
      </c>
    </row>
    <row r="1548" spans="16311:16321" x14ac:dyDescent="0.3">
      <c r="XCI1548" t="s">
        <v>19</v>
      </c>
      <c r="XCJ1548">
        <v>0</v>
      </c>
      <c r="XCK1548">
        <v>0</v>
      </c>
      <c r="XCL1548">
        <v>0.15</v>
      </c>
      <c r="XCM1548">
        <v>100</v>
      </c>
      <c r="XCN1548">
        <v>17289</v>
      </c>
      <c r="XCO1548">
        <v>45.379100000000001</v>
      </c>
      <c r="XCP1548">
        <v>3</v>
      </c>
      <c r="XCQ1548">
        <v>514</v>
      </c>
      <c r="XCR1548">
        <v>1800.05</v>
      </c>
      <c r="XCS1548">
        <v>48157</v>
      </c>
    </row>
    <row r="1549" spans="16311:16321" x14ac:dyDescent="0.3">
      <c r="XCI1549" t="s">
        <v>19</v>
      </c>
      <c r="XCJ1549">
        <v>0</v>
      </c>
      <c r="XCK1549">
        <v>0</v>
      </c>
      <c r="XCL1549">
        <v>0.2</v>
      </c>
      <c r="XCM1549">
        <v>100</v>
      </c>
      <c r="XCN1549">
        <v>17289</v>
      </c>
      <c r="XCO1549">
        <v>42.486699999999999</v>
      </c>
      <c r="XCP1549">
        <v>8</v>
      </c>
      <c r="XCQ1549">
        <v>416</v>
      </c>
      <c r="XCR1549">
        <v>1800.02</v>
      </c>
      <c r="XCS1549">
        <v>49019</v>
      </c>
    </row>
    <row r="1550" spans="16311:16321" x14ac:dyDescent="0.3">
      <c r="XCI1550" t="s">
        <v>19</v>
      </c>
      <c r="XCJ1550">
        <v>1</v>
      </c>
      <c r="XCK1550">
        <v>5</v>
      </c>
      <c r="XCL1550">
        <v>0.05</v>
      </c>
      <c r="XCM1550">
        <v>100</v>
      </c>
      <c r="XCN1550">
        <v>17629.599999999999</v>
      </c>
      <c r="XCO1550">
        <v>135.69</v>
      </c>
      <c r="XCP1550">
        <v>3</v>
      </c>
      <c r="XCQ1550">
        <v>80</v>
      </c>
      <c r="XCR1550">
        <v>1800.11</v>
      </c>
      <c r="XCS1550">
        <v>14458</v>
      </c>
    </row>
    <row r="1551" spans="16311:16321" x14ac:dyDescent="0.3">
      <c r="XCI1551" t="s">
        <v>19</v>
      </c>
      <c r="XCJ1551">
        <v>1</v>
      </c>
      <c r="XCK1551">
        <v>5</v>
      </c>
      <c r="XCL1551">
        <v>0.1</v>
      </c>
      <c r="XCM1551">
        <v>100</v>
      </c>
      <c r="XCN1551">
        <v>17941.8</v>
      </c>
      <c r="XCO1551">
        <v>734.46900000000005</v>
      </c>
      <c r="XCP1551">
        <v>49</v>
      </c>
      <c r="XCQ1551">
        <v>167</v>
      </c>
      <c r="XCR1551">
        <v>1800.02</v>
      </c>
      <c r="XCS1551">
        <v>14299</v>
      </c>
    </row>
    <row r="1552" spans="16311:16321" x14ac:dyDescent="0.3">
      <c r="XCI1552" t="s">
        <v>19</v>
      </c>
      <c r="XCJ1552">
        <v>1</v>
      </c>
      <c r="XCK1552">
        <v>10</v>
      </c>
      <c r="XCL1552">
        <v>0.05</v>
      </c>
      <c r="XCM1552">
        <v>100</v>
      </c>
      <c r="XCN1552">
        <v>17629.599999999999</v>
      </c>
      <c r="XCO1552">
        <v>169.71899999999999</v>
      </c>
      <c r="XCP1552">
        <v>4</v>
      </c>
      <c r="XCQ1552">
        <v>58</v>
      </c>
      <c r="XCR1552">
        <v>1800.16</v>
      </c>
      <c r="XCS1552">
        <v>11832</v>
      </c>
    </row>
    <row r="1553" spans="16311:16321" x14ac:dyDescent="0.3">
      <c r="XCI1553" t="s">
        <v>19</v>
      </c>
      <c r="XCJ1553">
        <v>1</v>
      </c>
      <c r="XCK1553">
        <v>10</v>
      </c>
      <c r="XCL1553">
        <v>0.1</v>
      </c>
      <c r="XCM1553">
        <v>100</v>
      </c>
      <c r="XCN1553">
        <v>17941.8</v>
      </c>
      <c r="XCO1553">
        <v>564.51400000000001</v>
      </c>
      <c r="XCP1553">
        <v>38</v>
      </c>
      <c r="XCQ1553">
        <v>149</v>
      </c>
      <c r="XCR1553">
        <v>1800.05</v>
      </c>
      <c r="XCS1553">
        <v>14938</v>
      </c>
    </row>
    <row r="1554" spans="16311:16321" x14ac:dyDescent="0.3">
      <c r="XCI1554" t="s">
        <v>19</v>
      </c>
      <c r="XCJ1554">
        <v>1</v>
      </c>
      <c r="XCK1554">
        <v>25</v>
      </c>
      <c r="XCL1554">
        <v>0.05</v>
      </c>
      <c r="XCM1554">
        <v>100</v>
      </c>
      <c r="XCN1554">
        <v>17729.3</v>
      </c>
      <c r="XCO1554">
        <v>307.346</v>
      </c>
      <c r="XCP1554">
        <v>5</v>
      </c>
      <c r="XCQ1554">
        <v>44</v>
      </c>
      <c r="XCR1554">
        <v>1800.57</v>
      </c>
      <c r="XCS1554">
        <v>8471</v>
      </c>
    </row>
    <row r="1555" spans="16311:16321" x14ac:dyDescent="0.3">
      <c r="XCI1555" t="s">
        <v>19</v>
      </c>
      <c r="XCJ1555">
        <v>1</v>
      </c>
      <c r="XCK1555">
        <v>25</v>
      </c>
      <c r="XCL1555">
        <v>0.1</v>
      </c>
      <c r="XCM1555">
        <v>100</v>
      </c>
      <c r="XCN1555">
        <v>17969.8</v>
      </c>
      <c r="XCO1555">
        <v>1519.35</v>
      </c>
      <c r="XCP1555">
        <v>53</v>
      </c>
      <c r="XCQ1555">
        <v>71</v>
      </c>
      <c r="XCR1555">
        <v>1800.14</v>
      </c>
      <c r="XCS1555">
        <v>8883</v>
      </c>
    </row>
    <row r="1556" spans="16311:16321" x14ac:dyDescent="0.3">
      <c r="XCI1556" t="s">
        <v>19</v>
      </c>
      <c r="XCJ1556">
        <v>1</v>
      </c>
      <c r="XCK1556">
        <v>50</v>
      </c>
      <c r="XCL1556">
        <v>0.05</v>
      </c>
      <c r="XCM1556">
        <v>100</v>
      </c>
      <c r="XCN1556">
        <v>17729.3</v>
      </c>
      <c r="XCO1556">
        <v>256.416</v>
      </c>
      <c r="XCP1556">
        <v>6</v>
      </c>
      <c r="XCQ1556">
        <v>39</v>
      </c>
      <c r="XCR1556">
        <v>1800.08</v>
      </c>
      <c r="XCS1556">
        <v>8254</v>
      </c>
    </row>
    <row r="1557" spans="16311:16321" x14ac:dyDescent="0.3">
      <c r="XCI1557" t="s">
        <v>19</v>
      </c>
      <c r="XCJ1557">
        <v>1</v>
      </c>
      <c r="XCK1557">
        <v>50</v>
      </c>
      <c r="XCL1557">
        <v>0.1</v>
      </c>
      <c r="XCM1557">
        <v>100</v>
      </c>
      <c r="XCN1557">
        <v>18283</v>
      </c>
      <c r="XCO1557">
        <v>1282.54</v>
      </c>
      <c r="XCP1557">
        <v>25</v>
      </c>
      <c r="XCQ1557">
        <v>46</v>
      </c>
      <c r="XCR1557">
        <v>1800.02</v>
      </c>
      <c r="XCS1557">
        <v>5529</v>
      </c>
    </row>
    <row r="1558" spans="16311:16321" x14ac:dyDescent="0.3">
      <c r="XCI1558" t="s">
        <v>19</v>
      </c>
      <c r="XCJ1558">
        <v>2</v>
      </c>
      <c r="XCK1558">
        <v>5</v>
      </c>
      <c r="XCL1558">
        <v>0.05</v>
      </c>
      <c r="XCM1558">
        <v>100</v>
      </c>
      <c r="XCN1558">
        <v>17454.3</v>
      </c>
      <c r="XCO1558">
        <v>450.39400000000001</v>
      </c>
      <c r="XCP1558">
        <v>11</v>
      </c>
      <c r="XCQ1558">
        <v>62</v>
      </c>
      <c r="XCR1558">
        <v>1800.03</v>
      </c>
      <c r="XCS1558">
        <v>12472</v>
      </c>
    </row>
    <row r="1559" spans="16311:16321" x14ac:dyDescent="0.3">
      <c r="XCI1559" t="s">
        <v>19</v>
      </c>
      <c r="XCJ1559">
        <v>2</v>
      </c>
      <c r="XCK1559">
        <v>5</v>
      </c>
      <c r="XCL1559">
        <v>0.1</v>
      </c>
      <c r="XCM1559">
        <v>100</v>
      </c>
      <c r="XCN1559">
        <v>17505.2</v>
      </c>
      <c r="XCO1559">
        <v>209.92599999999999</v>
      </c>
      <c r="XCP1559">
        <v>8</v>
      </c>
      <c r="XCQ1559">
        <v>119</v>
      </c>
      <c r="XCR1559">
        <v>1800.34</v>
      </c>
      <c r="XCS1559">
        <v>13843</v>
      </c>
    </row>
    <row r="1560" spans="16311:16321" x14ac:dyDescent="0.3">
      <c r="XCI1560" t="s">
        <v>19</v>
      </c>
      <c r="XCJ1560">
        <v>2</v>
      </c>
      <c r="XCK1560">
        <v>5</v>
      </c>
      <c r="XCL1560">
        <v>0.15</v>
      </c>
      <c r="XCM1560">
        <v>100</v>
      </c>
      <c r="XCN1560">
        <v>17512.900000000001</v>
      </c>
      <c r="XCO1560">
        <v>90.761399999999995</v>
      </c>
      <c r="XCP1560">
        <v>0</v>
      </c>
      <c r="XCQ1560">
        <v>83</v>
      </c>
      <c r="XCR1560">
        <v>1800.1</v>
      </c>
      <c r="XCS1560">
        <v>13350</v>
      </c>
    </row>
    <row r="1561" spans="16311:16321" x14ac:dyDescent="0.3">
      <c r="XCI1561" t="s">
        <v>19</v>
      </c>
      <c r="XCJ1561">
        <v>2</v>
      </c>
      <c r="XCK1561">
        <v>5</v>
      </c>
      <c r="XCL1561">
        <v>0.2</v>
      </c>
      <c r="XCM1561">
        <v>100</v>
      </c>
      <c r="XCN1561">
        <v>17722.5</v>
      </c>
      <c r="XCO1561">
        <v>917.07799999999997</v>
      </c>
      <c r="XCP1561">
        <v>20</v>
      </c>
      <c r="XCQ1561">
        <v>47</v>
      </c>
      <c r="XCR1561">
        <v>1800.23</v>
      </c>
      <c r="XCS1561">
        <v>8553</v>
      </c>
    </row>
    <row r="1562" spans="16311:16321" x14ac:dyDescent="0.3">
      <c r="XCI1562" t="s">
        <v>19</v>
      </c>
      <c r="XCJ1562">
        <v>2</v>
      </c>
      <c r="XCK1562">
        <v>10</v>
      </c>
      <c r="XCL1562">
        <v>0.05</v>
      </c>
      <c r="XCM1562">
        <v>100</v>
      </c>
      <c r="XCN1562">
        <v>17505.2</v>
      </c>
      <c r="XCO1562">
        <v>127.545</v>
      </c>
      <c r="XCP1562">
        <v>0</v>
      </c>
      <c r="XCQ1562">
        <v>71</v>
      </c>
      <c r="XCR1562">
        <v>1800.11</v>
      </c>
      <c r="XCS1562">
        <v>11539</v>
      </c>
    </row>
    <row r="1563" spans="16311:16321" x14ac:dyDescent="0.3">
      <c r="XCI1563" t="s">
        <v>19</v>
      </c>
      <c r="XCJ1563">
        <v>2</v>
      </c>
      <c r="XCK1563">
        <v>10</v>
      </c>
      <c r="XCL1563">
        <v>0.1</v>
      </c>
      <c r="XCM1563">
        <v>100</v>
      </c>
      <c r="XCN1563">
        <v>17598.2</v>
      </c>
      <c r="XCO1563">
        <v>888.73199999999997</v>
      </c>
      <c r="XCP1563">
        <v>16</v>
      </c>
      <c r="XCQ1563">
        <v>43</v>
      </c>
      <c r="XCR1563">
        <v>1800.01</v>
      </c>
      <c r="XCS1563">
        <v>8291</v>
      </c>
    </row>
    <row r="1564" spans="16311:16321" x14ac:dyDescent="0.3">
      <c r="XCI1564" t="s">
        <v>19</v>
      </c>
      <c r="XCJ1564">
        <v>2</v>
      </c>
      <c r="XCK1564">
        <v>10</v>
      </c>
      <c r="XCL1564">
        <v>0.15</v>
      </c>
      <c r="XCM1564">
        <v>100</v>
      </c>
      <c r="XCN1564">
        <v>17930</v>
      </c>
      <c r="XCO1564">
        <v>592.40700000000004</v>
      </c>
      <c r="XCP1564">
        <v>6</v>
      </c>
      <c r="XCQ1564">
        <v>44</v>
      </c>
      <c r="XCR1564">
        <v>1800</v>
      </c>
      <c r="XCS1564">
        <v>6466</v>
      </c>
    </row>
    <row r="1565" spans="16311:16321" x14ac:dyDescent="0.3">
      <c r="XCI1565" t="s">
        <v>19</v>
      </c>
      <c r="XCJ1565">
        <v>2</v>
      </c>
      <c r="XCK1565">
        <v>10</v>
      </c>
      <c r="XCL1565">
        <v>0.2</v>
      </c>
      <c r="XCM1565">
        <v>100</v>
      </c>
      <c r="XCN1565">
        <v>18249.099999999999</v>
      </c>
      <c r="XCO1565">
        <v>818.28800000000001</v>
      </c>
      <c r="XCP1565">
        <v>6</v>
      </c>
      <c r="XCQ1565">
        <v>37</v>
      </c>
      <c r="XCR1565">
        <v>1800.02</v>
      </c>
      <c r="XCS1565">
        <v>4819</v>
      </c>
    </row>
    <row r="1566" spans="16311:16321" x14ac:dyDescent="0.3">
      <c r="XCI1566" t="s">
        <v>19</v>
      </c>
      <c r="XCJ1566">
        <v>2</v>
      </c>
      <c r="XCK1566">
        <v>25</v>
      </c>
      <c r="XCL1566">
        <v>0.05</v>
      </c>
      <c r="XCM1566">
        <v>100</v>
      </c>
      <c r="XCN1566">
        <v>17722.5</v>
      </c>
      <c r="XCO1566">
        <v>170.10599999999999</v>
      </c>
      <c r="XCP1566">
        <v>0</v>
      </c>
      <c r="XCQ1566">
        <v>30</v>
      </c>
      <c r="XCR1566">
        <v>1800.24</v>
      </c>
      <c r="XCS1566">
        <v>7039</v>
      </c>
    </row>
    <row r="1567" spans="16311:16321" x14ac:dyDescent="0.3">
      <c r="XCI1567" t="s">
        <v>19</v>
      </c>
      <c r="XCJ1567">
        <v>2</v>
      </c>
      <c r="XCK1567">
        <v>25</v>
      </c>
      <c r="XCL1567">
        <v>0.1</v>
      </c>
      <c r="XCM1567">
        <v>100</v>
      </c>
      <c r="XCN1567">
        <v>18716.5</v>
      </c>
      <c r="XCO1567">
        <v>535.71699999999998</v>
      </c>
      <c r="XCP1567">
        <v>1</v>
      </c>
      <c r="XCQ1567">
        <v>28</v>
      </c>
      <c r="XCR1567">
        <v>1800.41</v>
      </c>
      <c r="XCS1567">
        <v>2617</v>
      </c>
    </row>
    <row r="1568" spans="16311:16321" x14ac:dyDescent="0.3">
      <c r="XCI1568" t="s">
        <v>19</v>
      </c>
      <c r="XCJ1568">
        <v>2</v>
      </c>
      <c r="XCK1568">
        <v>50</v>
      </c>
      <c r="XCL1568">
        <v>0.05</v>
      </c>
      <c r="XCM1568">
        <v>100</v>
      </c>
      <c r="XCN1568">
        <v>17729.3</v>
      </c>
      <c r="XCO1568">
        <v>1255.75</v>
      </c>
      <c r="XCP1568">
        <v>25</v>
      </c>
      <c r="XCQ1568">
        <v>44</v>
      </c>
      <c r="XCR1568">
        <v>1800.46</v>
      </c>
      <c r="XCS1568">
        <v>8366</v>
      </c>
    </row>
    <row r="1569" spans="16311:16321" x14ac:dyDescent="0.3">
      <c r="XCI1569" t="s">
        <v>19</v>
      </c>
      <c r="XCJ1569">
        <v>2</v>
      </c>
      <c r="XCK1569">
        <v>50</v>
      </c>
      <c r="XCL1569">
        <v>0.1</v>
      </c>
      <c r="XCM1569">
        <v>100</v>
      </c>
      <c r="XCN1569">
        <v>18411.400000000001</v>
      </c>
      <c r="XCO1569">
        <v>579.154</v>
      </c>
      <c r="XCP1569">
        <v>10</v>
      </c>
      <c r="XCQ1569">
        <v>49</v>
      </c>
      <c r="XCR1569">
        <v>1800.12</v>
      </c>
      <c r="XCS1569">
        <v>5260</v>
      </c>
    </row>
    <row r="1570" spans="16311:16321" x14ac:dyDescent="0.3">
      <c r="XCI1570" t="s">
        <v>19</v>
      </c>
      <c r="XCJ1570">
        <v>3</v>
      </c>
      <c r="XCK1570">
        <v>0</v>
      </c>
      <c r="XCL1570">
        <v>0.05</v>
      </c>
      <c r="XCM1570">
        <v>100</v>
      </c>
      <c r="XCN1570">
        <v>18405.3</v>
      </c>
      <c r="XCO1570">
        <v>578.43499999999995</v>
      </c>
      <c r="XCP1570">
        <v>31</v>
      </c>
      <c r="XCQ1570">
        <v>100</v>
      </c>
      <c r="XCR1570">
        <v>1800.01</v>
      </c>
      <c r="XCS1570">
        <v>13064</v>
      </c>
    </row>
    <row r="1571" spans="16311:16321" x14ac:dyDescent="0.3">
      <c r="XCI1571" t="s">
        <v>19</v>
      </c>
      <c r="XCJ1571">
        <v>3</v>
      </c>
      <c r="XCK1571">
        <v>10</v>
      </c>
      <c r="XCL1571">
        <v>0.05</v>
      </c>
      <c r="XCM1571">
        <v>100</v>
      </c>
      <c r="XCN1571">
        <v>18416.900000000001</v>
      </c>
      <c r="XCO1571">
        <v>1180.2</v>
      </c>
      <c r="XCP1571">
        <v>81</v>
      </c>
      <c r="XCQ1571">
        <v>137</v>
      </c>
      <c r="XCR1571">
        <v>1800.38</v>
      </c>
      <c r="XCS1571">
        <v>14313</v>
      </c>
    </row>
    <row r="1572" spans="16311:16321" x14ac:dyDescent="0.3">
      <c r="XCI1572" t="s">
        <v>19</v>
      </c>
      <c r="XCJ1572">
        <v>3</v>
      </c>
      <c r="XCK1572">
        <v>25</v>
      </c>
      <c r="XCL1572">
        <v>0.05</v>
      </c>
      <c r="XCM1572">
        <v>100</v>
      </c>
      <c r="XCN1572">
        <v>18401</v>
      </c>
      <c r="XCO1572">
        <v>1492.72</v>
      </c>
      <c r="XCP1572">
        <v>72</v>
      </c>
      <c r="XCQ1572">
        <v>96</v>
      </c>
      <c r="XCR1572">
        <v>1800.02</v>
      </c>
      <c r="XCS1572">
        <v>12603</v>
      </c>
    </row>
    <row r="1573" spans="16311:16321" x14ac:dyDescent="0.3">
      <c r="XCI1573" t="s">
        <v>19</v>
      </c>
      <c r="XCJ1573">
        <v>3</v>
      </c>
      <c r="XCK1573">
        <v>50</v>
      </c>
      <c r="XCL1573">
        <v>0.05</v>
      </c>
      <c r="XCM1573">
        <v>100</v>
      </c>
      <c r="XCN1573">
        <v>18418.7</v>
      </c>
      <c r="XCO1573">
        <v>152.471</v>
      </c>
      <c r="XCP1573">
        <v>6</v>
      </c>
      <c r="XCQ1573">
        <v>135</v>
      </c>
      <c r="XCR1573">
        <v>1800.11</v>
      </c>
      <c r="XCS1573">
        <v>13740</v>
      </c>
    </row>
    <row r="1574" spans="16311:16321" x14ac:dyDescent="0.3">
      <c r="XCI1574" t="s">
        <v>517</v>
      </c>
      <c r="XCJ1574">
        <v>0</v>
      </c>
      <c r="XCK1574">
        <v>0</v>
      </c>
      <c r="XCL1574">
        <v>0.05</v>
      </c>
      <c r="XCM1574">
        <v>3038</v>
      </c>
      <c r="XCN1574" t="s">
        <v>46</v>
      </c>
      <c r="XCO1574">
        <v>68.0291</v>
      </c>
      <c r="XCP1574">
        <v>0</v>
      </c>
      <c r="XCQ1574">
        <v>1</v>
      </c>
      <c r="XCR1574">
        <v>1851.92</v>
      </c>
      <c r="XCS1574">
        <v>29</v>
      </c>
    </row>
    <row r="1575" spans="16311:16321" x14ac:dyDescent="0.3">
      <c r="XCI1575" t="s">
        <v>517</v>
      </c>
      <c r="XCJ1575">
        <v>0</v>
      </c>
      <c r="XCK1575">
        <v>0</v>
      </c>
      <c r="XCL1575">
        <v>0.1</v>
      </c>
      <c r="XCM1575">
        <v>3038</v>
      </c>
      <c r="XCN1575" t="s">
        <v>46</v>
      </c>
      <c r="XCO1575">
        <v>68.333699999999993</v>
      </c>
      <c r="XCP1575">
        <v>0</v>
      </c>
      <c r="XCQ1575">
        <v>1</v>
      </c>
      <c r="XCR1575">
        <v>1852.3</v>
      </c>
      <c r="XCS1575">
        <v>29</v>
      </c>
    </row>
    <row r="1576" spans="16311:16321" x14ac:dyDescent="0.3">
      <c r="XCI1576" t="s">
        <v>517</v>
      </c>
      <c r="XCJ1576">
        <v>0</v>
      </c>
      <c r="XCK1576">
        <v>0</v>
      </c>
      <c r="XCL1576">
        <v>0.15</v>
      </c>
      <c r="XCM1576">
        <v>3038</v>
      </c>
      <c r="XCN1576" t="s">
        <v>46</v>
      </c>
      <c r="XCO1576">
        <v>68.340800000000002</v>
      </c>
      <c r="XCP1576">
        <v>0</v>
      </c>
      <c r="XCQ1576">
        <v>1</v>
      </c>
      <c r="XCR1576">
        <v>1845.39</v>
      </c>
      <c r="XCS1576">
        <v>29</v>
      </c>
    </row>
    <row r="1577" spans="16311:16321" x14ac:dyDescent="0.3">
      <c r="XCI1577" t="s">
        <v>517</v>
      </c>
      <c r="XCJ1577">
        <v>0</v>
      </c>
      <c r="XCK1577">
        <v>0</v>
      </c>
      <c r="XCL1577">
        <v>0.2</v>
      </c>
      <c r="XCM1577">
        <v>3038</v>
      </c>
      <c r="XCN1577" t="s">
        <v>46</v>
      </c>
      <c r="XCO1577">
        <v>68.671999999999997</v>
      </c>
      <c r="XCP1577">
        <v>0</v>
      </c>
      <c r="XCQ1577">
        <v>1</v>
      </c>
      <c r="XCR1577">
        <v>1850.6</v>
      </c>
      <c r="XCS1577">
        <v>29</v>
      </c>
    </row>
    <row r="1578" spans="16311:16321" x14ac:dyDescent="0.3">
      <c r="XCI1578" t="s">
        <v>517</v>
      </c>
      <c r="XCJ1578">
        <v>3</v>
      </c>
      <c r="XCK1578">
        <v>0</v>
      </c>
      <c r="XCL1578">
        <v>0.05</v>
      </c>
      <c r="XCM1578">
        <v>3038</v>
      </c>
      <c r="XCN1578" t="s">
        <v>46</v>
      </c>
      <c r="XCO1578">
        <v>78.821700000000007</v>
      </c>
      <c r="XCP1578">
        <v>0</v>
      </c>
      <c r="XCQ1578">
        <v>1</v>
      </c>
      <c r="XCR1578">
        <v>1812.61</v>
      </c>
      <c r="XCS1578">
        <v>28</v>
      </c>
    </row>
    <row r="1579" spans="16311:16321" x14ac:dyDescent="0.3">
      <c r="XCI1579" t="s">
        <v>517</v>
      </c>
      <c r="XCJ1579">
        <v>3</v>
      </c>
      <c r="XCK1579">
        <v>0</v>
      </c>
      <c r="XCL1579">
        <v>0.1</v>
      </c>
      <c r="XCM1579">
        <v>3038</v>
      </c>
      <c r="XCN1579" t="s">
        <v>46</v>
      </c>
      <c r="XCO1579">
        <v>78.249499999999998</v>
      </c>
      <c r="XCP1579">
        <v>0</v>
      </c>
      <c r="XCQ1579">
        <v>1</v>
      </c>
      <c r="XCR1579">
        <v>1802.26</v>
      </c>
      <c r="XCS1579">
        <v>28</v>
      </c>
    </row>
    <row r="1580" spans="16311:16321" x14ac:dyDescent="0.3">
      <c r="XCI1580" t="s">
        <v>517</v>
      </c>
      <c r="XCJ1580">
        <v>3</v>
      </c>
      <c r="XCK1580">
        <v>0</v>
      </c>
      <c r="XCL1580">
        <v>0.15</v>
      </c>
      <c r="XCM1580">
        <v>3038</v>
      </c>
      <c r="XCN1580" t="s">
        <v>46</v>
      </c>
      <c r="XCO1580">
        <v>77.349500000000006</v>
      </c>
      <c r="XCP1580">
        <v>0</v>
      </c>
      <c r="XCQ1580">
        <v>1</v>
      </c>
      <c r="XCR1580">
        <v>1859.74</v>
      </c>
      <c r="XCS1580">
        <v>29</v>
      </c>
    </row>
    <row r="1581" spans="16311:16321" x14ac:dyDescent="0.3">
      <c r="XCI1581" t="s">
        <v>517</v>
      </c>
      <c r="XCJ1581">
        <v>3</v>
      </c>
      <c r="XCK1581">
        <v>0</v>
      </c>
      <c r="XCL1581">
        <v>0.2</v>
      </c>
      <c r="XCM1581">
        <v>3038</v>
      </c>
      <c r="XCN1581" t="s">
        <v>46</v>
      </c>
      <c r="XCO1581">
        <v>77.542599999999993</v>
      </c>
      <c r="XCP1581">
        <v>0</v>
      </c>
      <c r="XCQ1581">
        <v>1</v>
      </c>
      <c r="XCR1581">
        <v>1857.3</v>
      </c>
      <c r="XCS1581">
        <v>29</v>
      </c>
    </row>
    <row r="1582" spans="16311:16321" x14ac:dyDescent="0.3">
      <c r="XCI1582" t="s">
        <v>517</v>
      </c>
      <c r="XCJ1582">
        <v>3</v>
      </c>
      <c r="XCK1582">
        <v>10</v>
      </c>
      <c r="XCL1582">
        <v>0.05</v>
      </c>
      <c r="XCM1582">
        <v>3038</v>
      </c>
      <c r="XCN1582" t="s">
        <v>46</v>
      </c>
      <c r="XCO1582">
        <v>77.574600000000004</v>
      </c>
      <c r="XCP1582">
        <v>0</v>
      </c>
      <c r="XCQ1582">
        <v>1</v>
      </c>
      <c r="XCR1582">
        <v>1810.42</v>
      </c>
      <c r="XCS1582">
        <v>28</v>
      </c>
    </row>
    <row r="1583" spans="16311:16321" x14ac:dyDescent="0.3">
      <c r="XCI1583" t="s">
        <v>517</v>
      </c>
      <c r="XCJ1583">
        <v>3</v>
      </c>
      <c r="XCK1583">
        <v>10</v>
      </c>
      <c r="XCL1583">
        <v>0.1</v>
      </c>
      <c r="XCM1583">
        <v>3038</v>
      </c>
      <c r="XCN1583" t="s">
        <v>46</v>
      </c>
      <c r="XCO1583">
        <v>76.786900000000003</v>
      </c>
      <c r="XCP1583">
        <v>0</v>
      </c>
      <c r="XCQ1583">
        <v>1</v>
      </c>
      <c r="XCR1583">
        <v>1801.73</v>
      </c>
      <c r="XCS1583">
        <v>28</v>
      </c>
    </row>
    <row r="1584" spans="16311:16321" x14ac:dyDescent="0.3">
      <c r="XCI1584" t="s">
        <v>517</v>
      </c>
      <c r="XCJ1584">
        <v>3</v>
      </c>
      <c r="XCK1584">
        <v>10</v>
      </c>
      <c r="XCL1584">
        <v>0.15</v>
      </c>
      <c r="XCM1584">
        <v>3038</v>
      </c>
      <c r="XCN1584" t="s">
        <v>46</v>
      </c>
      <c r="XCO1584">
        <v>76.864099999999993</v>
      </c>
      <c r="XCP1584">
        <v>0</v>
      </c>
      <c r="XCQ1584">
        <v>1</v>
      </c>
      <c r="XCR1584">
        <v>1801.86</v>
      </c>
      <c r="XCS1584">
        <v>28</v>
      </c>
    </row>
    <row r="1585" spans="16311:16321" x14ac:dyDescent="0.3">
      <c r="XCI1585" t="s">
        <v>517</v>
      </c>
      <c r="XCJ1585">
        <v>3</v>
      </c>
      <c r="XCK1585">
        <v>10</v>
      </c>
      <c r="XCL1585">
        <v>0.2</v>
      </c>
      <c r="XCM1585">
        <v>3038</v>
      </c>
      <c r="XCN1585" t="s">
        <v>46</v>
      </c>
      <c r="XCO1585">
        <v>77.479299999999995</v>
      </c>
      <c r="XCP1585">
        <v>0</v>
      </c>
      <c r="XCQ1585">
        <v>1</v>
      </c>
      <c r="XCR1585">
        <v>1814.44</v>
      </c>
      <c r="XCS1585">
        <v>28</v>
      </c>
    </row>
    <row r="1586" spans="16311:16321" x14ac:dyDescent="0.3">
      <c r="XCI1586" t="s">
        <v>517</v>
      </c>
      <c r="XCJ1586">
        <v>3</v>
      </c>
      <c r="XCK1586">
        <v>25</v>
      </c>
      <c r="XCL1586">
        <v>0.05</v>
      </c>
      <c r="XCM1586">
        <v>3038</v>
      </c>
      <c r="XCN1586" t="s">
        <v>46</v>
      </c>
      <c r="XCO1586">
        <v>77.4435</v>
      </c>
      <c r="XCP1586">
        <v>0</v>
      </c>
      <c r="XCQ1586">
        <v>1</v>
      </c>
      <c r="XCR1586">
        <v>1830.38</v>
      </c>
      <c r="XCS1586">
        <v>28</v>
      </c>
    </row>
    <row r="1587" spans="16311:16321" x14ac:dyDescent="0.3">
      <c r="XCI1587" t="s">
        <v>517</v>
      </c>
      <c r="XCJ1587">
        <v>3</v>
      </c>
      <c r="XCK1587">
        <v>25</v>
      </c>
      <c r="XCL1587">
        <v>0.1</v>
      </c>
      <c r="XCM1587">
        <v>3038</v>
      </c>
      <c r="XCN1587" t="s">
        <v>46</v>
      </c>
      <c r="XCO1587">
        <v>77.937100000000001</v>
      </c>
      <c r="XCP1587">
        <v>0</v>
      </c>
      <c r="XCQ1587">
        <v>1</v>
      </c>
      <c r="XCR1587">
        <v>1816.33</v>
      </c>
      <c r="XCS1587">
        <v>28</v>
      </c>
    </row>
    <row r="1588" spans="16311:16321" x14ac:dyDescent="0.3">
      <c r="XCI1588" t="s">
        <v>517</v>
      </c>
      <c r="XCJ1588">
        <v>3</v>
      </c>
      <c r="XCK1588">
        <v>25</v>
      </c>
      <c r="XCL1588">
        <v>0.15</v>
      </c>
      <c r="XCM1588">
        <v>3038</v>
      </c>
      <c r="XCN1588" t="s">
        <v>46</v>
      </c>
      <c r="XCO1588">
        <v>78.920400000000001</v>
      </c>
      <c r="XCP1588">
        <v>0</v>
      </c>
      <c r="XCQ1588">
        <v>1</v>
      </c>
      <c r="XCR1588">
        <v>1843.63</v>
      </c>
      <c r="XCS1588">
        <v>28</v>
      </c>
    </row>
    <row r="1589" spans="16311:16321" x14ac:dyDescent="0.3">
      <c r="XCI1589" t="s">
        <v>517</v>
      </c>
      <c r="XCJ1589">
        <v>3</v>
      </c>
      <c r="XCK1589">
        <v>25</v>
      </c>
      <c r="XCL1589">
        <v>0.2</v>
      </c>
      <c r="XCM1589">
        <v>3038</v>
      </c>
      <c r="XCN1589" t="s">
        <v>46</v>
      </c>
      <c r="XCO1589">
        <v>79.837100000000007</v>
      </c>
      <c r="XCP1589">
        <v>0</v>
      </c>
      <c r="XCQ1589">
        <v>1</v>
      </c>
      <c r="XCR1589">
        <v>1855.33</v>
      </c>
      <c r="XCS1589">
        <v>28</v>
      </c>
    </row>
    <row r="1590" spans="16311:16321" x14ac:dyDescent="0.3">
      <c r="XCI1590" t="s">
        <v>517</v>
      </c>
      <c r="XCJ1590">
        <v>3</v>
      </c>
      <c r="XCK1590">
        <v>50</v>
      </c>
      <c r="XCL1590">
        <v>0.05</v>
      </c>
      <c r="XCM1590">
        <v>3038</v>
      </c>
      <c r="XCN1590" t="s">
        <v>46</v>
      </c>
      <c r="XCO1590">
        <v>78.873400000000004</v>
      </c>
      <c r="XCP1590">
        <v>0</v>
      </c>
      <c r="XCQ1590">
        <v>1</v>
      </c>
      <c r="XCR1590">
        <v>1849.53</v>
      </c>
      <c r="XCS1590">
        <v>28</v>
      </c>
    </row>
    <row r="1591" spans="16311:16321" x14ac:dyDescent="0.3">
      <c r="XCI1591" t="s">
        <v>517</v>
      </c>
      <c r="XCJ1591">
        <v>3</v>
      </c>
      <c r="XCK1591">
        <v>50</v>
      </c>
      <c r="XCL1591">
        <v>0.1</v>
      </c>
      <c r="XCM1591">
        <v>3038</v>
      </c>
      <c r="XCN1591" t="s">
        <v>46</v>
      </c>
      <c r="XCO1591">
        <v>76.771600000000007</v>
      </c>
      <c r="XCP1591">
        <v>0</v>
      </c>
      <c r="XCQ1591">
        <v>1</v>
      </c>
      <c r="XCR1591">
        <v>1855.72</v>
      </c>
      <c r="XCS1591">
        <v>29</v>
      </c>
    </row>
    <row r="1592" spans="16311:16321" x14ac:dyDescent="0.3">
      <c r="XCI1592" t="s">
        <v>517</v>
      </c>
      <c r="XCJ1592">
        <v>3</v>
      </c>
      <c r="XCK1592">
        <v>50</v>
      </c>
      <c r="XCL1592">
        <v>0.15</v>
      </c>
      <c r="XCM1592">
        <v>3038</v>
      </c>
      <c r="XCN1592" t="s">
        <v>46</v>
      </c>
      <c r="XCO1592">
        <v>77.723200000000006</v>
      </c>
      <c r="XCP1592">
        <v>0</v>
      </c>
      <c r="XCQ1592">
        <v>1</v>
      </c>
      <c r="XCR1592">
        <v>1857.58</v>
      </c>
      <c r="XCS1592">
        <v>29</v>
      </c>
    </row>
    <row r="1593" spans="16311:16321" x14ac:dyDescent="0.3">
      <c r="XCI1593" t="s">
        <v>517</v>
      </c>
      <c r="XCJ1593">
        <v>3</v>
      </c>
      <c r="XCK1593">
        <v>50</v>
      </c>
      <c r="XCL1593">
        <v>0.2</v>
      </c>
      <c r="XCM1593">
        <v>3038</v>
      </c>
      <c r="XCN1593" t="s">
        <v>46</v>
      </c>
      <c r="XCO1593">
        <v>77.657499999999999</v>
      </c>
      <c r="XCP1593">
        <v>0</v>
      </c>
      <c r="XCQ1593">
        <v>1</v>
      </c>
      <c r="XCR1593">
        <v>1806.77</v>
      </c>
      <c r="XCS1593">
        <v>28</v>
      </c>
    </row>
    <row r="1594" spans="16311:16321" x14ac:dyDescent="0.3">
      <c r="XCI1594" t="s">
        <v>536</v>
      </c>
      <c r="XCJ1594">
        <v>1</v>
      </c>
      <c r="XCK1594">
        <v>5</v>
      </c>
      <c r="XCL1594">
        <v>0.05</v>
      </c>
      <c r="XCM1594">
        <v>50</v>
      </c>
      <c r="XCN1594">
        <v>713</v>
      </c>
      <c r="XCO1594">
        <v>0.60564799999999996</v>
      </c>
      <c r="XCP1594">
        <v>0</v>
      </c>
      <c r="XCQ1594">
        <v>826386</v>
      </c>
      <c r="XCR1594">
        <v>1800.02</v>
      </c>
      <c r="XCS1594">
        <v>80314</v>
      </c>
    </row>
    <row r="1595" spans="16311:16321" x14ac:dyDescent="0.3">
      <c r="XCI1595" t="s">
        <v>536</v>
      </c>
      <c r="XCJ1595">
        <v>1</v>
      </c>
      <c r="XCK1595">
        <v>10</v>
      </c>
      <c r="XCL1595">
        <v>0.2</v>
      </c>
      <c r="XCM1595">
        <v>50</v>
      </c>
      <c r="XCN1595">
        <v>713</v>
      </c>
      <c r="XCO1595">
        <v>0.62122900000000003</v>
      </c>
      <c r="XCP1595">
        <v>0</v>
      </c>
      <c r="XCQ1595">
        <v>759001</v>
      </c>
      <c r="XCR1595">
        <v>1800</v>
      </c>
      <c r="XCS1595">
        <v>74801</v>
      </c>
    </row>
    <row r="1596" spans="16311:16321" x14ac:dyDescent="0.3">
      <c r="XCI1596" t="s">
        <v>536</v>
      </c>
      <c r="XCJ1596">
        <v>1</v>
      </c>
      <c r="XCK1596">
        <v>25</v>
      </c>
      <c r="XCL1596">
        <v>0.05</v>
      </c>
      <c r="XCM1596">
        <v>50</v>
      </c>
      <c r="XCN1596">
        <v>713</v>
      </c>
      <c r="XCO1596">
        <v>1.00905</v>
      </c>
      <c r="XCP1596">
        <v>0</v>
      </c>
      <c r="XCQ1596">
        <v>618081</v>
      </c>
      <c r="XCR1596">
        <v>1800</v>
      </c>
      <c r="XCS1596">
        <v>68758</v>
      </c>
    </row>
    <row r="1597" spans="16311:16321" x14ac:dyDescent="0.3">
      <c r="XCI1597" t="s">
        <v>536</v>
      </c>
      <c r="XCJ1597">
        <v>1</v>
      </c>
      <c r="XCK1597">
        <v>25</v>
      </c>
      <c r="XCL1597">
        <v>0.1</v>
      </c>
      <c r="XCM1597">
        <v>50</v>
      </c>
      <c r="XCN1597">
        <v>713</v>
      </c>
      <c r="XCO1597">
        <v>1.6813499999999999</v>
      </c>
      <c r="XCP1597">
        <v>0</v>
      </c>
      <c r="XCQ1597">
        <v>528154</v>
      </c>
      <c r="XCR1597">
        <v>1800</v>
      </c>
      <c r="XCS1597">
        <v>63757</v>
      </c>
    </row>
    <row r="1598" spans="16311:16321" x14ac:dyDescent="0.3">
      <c r="XCI1598" t="s">
        <v>536</v>
      </c>
      <c r="XCJ1598">
        <v>1</v>
      </c>
      <c r="XCK1598">
        <v>25</v>
      </c>
      <c r="XCL1598">
        <v>0.15</v>
      </c>
      <c r="XCM1598">
        <v>50</v>
      </c>
      <c r="XCN1598">
        <v>719</v>
      </c>
      <c r="XCO1598">
        <v>4.9235300000000004</v>
      </c>
      <c r="XCP1598">
        <v>0</v>
      </c>
      <c r="XCQ1598">
        <v>140721</v>
      </c>
      <c r="XCR1598">
        <v>1800.01</v>
      </c>
      <c r="XCS1598">
        <v>48566</v>
      </c>
    </row>
    <row r="1599" spans="16311:16321" x14ac:dyDescent="0.3">
      <c r="XCI1599" t="s">
        <v>536</v>
      </c>
      <c r="XCJ1599">
        <v>1</v>
      </c>
      <c r="XCK1599">
        <v>25</v>
      </c>
      <c r="XCL1599">
        <v>0.2</v>
      </c>
      <c r="XCM1599">
        <v>50</v>
      </c>
      <c r="XCN1599">
        <v>745</v>
      </c>
      <c r="XCO1599">
        <v>42.682499999999997</v>
      </c>
      <c r="XCP1599">
        <v>32</v>
      </c>
      <c r="XCQ1599">
        <v>31398</v>
      </c>
      <c r="XCR1599">
        <v>1800</v>
      </c>
      <c r="XCS1599">
        <v>31123</v>
      </c>
    </row>
    <row r="1600" spans="16311:16321" x14ac:dyDescent="0.3">
      <c r="XCI1600" t="s">
        <v>536</v>
      </c>
      <c r="XCJ1600">
        <v>1</v>
      </c>
      <c r="XCK1600">
        <v>50</v>
      </c>
      <c r="XCL1600">
        <v>0.05</v>
      </c>
      <c r="XCM1600">
        <v>50</v>
      </c>
      <c r="XCN1600">
        <v>713</v>
      </c>
      <c r="XCO1600">
        <v>1.2625200000000001</v>
      </c>
      <c r="XCP1600">
        <v>0</v>
      </c>
      <c r="XCQ1600">
        <v>234916</v>
      </c>
      <c r="XCR1600">
        <v>1800</v>
      </c>
      <c r="XCS1600">
        <v>48625</v>
      </c>
    </row>
    <row r="1601" spans="15:15 16311:16321" x14ac:dyDescent="0.3">
      <c r="XCI1601" t="s">
        <v>536</v>
      </c>
      <c r="XCJ1601">
        <v>1</v>
      </c>
      <c r="XCK1601">
        <v>50</v>
      </c>
      <c r="XCL1601">
        <v>0.1</v>
      </c>
      <c r="XCM1601">
        <v>50</v>
      </c>
      <c r="XCN1601">
        <v>719</v>
      </c>
      <c r="XCO1601">
        <v>3.1112700000000002</v>
      </c>
      <c r="XCP1601">
        <v>0</v>
      </c>
      <c r="XCQ1601">
        <v>179416</v>
      </c>
      <c r="XCR1601">
        <v>1800</v>
      </c>
      <c r="XCS1601">
        <v>49852</v>
      </c>
    </row>
    <row r="1602" spans="15:15 16311:16321" x14ac:dyDescent="0.3">
      <c r="XCI1602" t="s">
        <v>536</v>
      </c>
      <c r="XCJ1602">
        <v>1</v>
      </c>
      <c r="XCK1602">
        <v>50</v>
      </c>
      <c r="XCL1602">
        <v>0.15</v>
      </c>
      <c r="XCM1602">
        <v>50</v>
      </c>
      <c r="XCN1602">
        <v>749</v>
      </c>
      <c r="XCO1602">
        <v>148.595</v>
      </c>
      <c r="XCP1602">
        <v>275</v>
      </c>
      <c r="XCQ1602">
        <v>39776</v>
      </c>
      <c r="XCR1602">
        <v>1800.24</v>
      </c>
      <c r="XCS1602">
        <v>30428</v>
      </c>
    </row>
    <row r="1603" spans="15:15 16311:16321" x14ac:dyDescent="0.3">
      <c r="XCI1603" t="s">
        <v>536</v>
      </c>
      <c r="XCJ1603">
        <v>1</v>
      </c>
      <c r="XCK1603">
        <v>50</v>
      </c>
      <c r="XCL1603">
        <v>0.2</v>
      </c>
      <c r="XCM1603">
        <v>50</v>
      </c>
      <c r="XCN1603">
        <v>771</v>
      </c>
      <c r="XCO1603">
        <v>24.060400000000001</v>
      </c>
      <c r="XCP1603">
        <v>7</v>
      </c>
      <c r="XCQ1603">
        <v>3116</v>
      </c>
      <c r="XCR1603">
        <v>1800.15</v>
      </c>
      <c r="XCS1603">
        <v>15652</v>
      </c>
    </row>
    <row r="1604" spans="15:15 16311:16321" x14ac:dyDescent="0.3">
      <c r="XCI1604" t="s">
        <v>536</v>
      </c>
      <c r="XCJ1604">
        <v>2</v>
      </c>
      <c r="XCK1604">
        <v>10</v>
      </c>
      <c r="XCL1604">
        <v>0.15</v>
      </c>
      <c r="XCM1604">
        <v>50</v>
      </c>
      <c r="XCN1604">
        <v>713</v>
      </c>
      <c r="XCO1604">
        <v>1.14463</v>
      </c>
      <c r="XCP1604">
        <v>0</v>
      </c>
      <c r="XCQ1604">
        <v>616780</v>
      </c>
      <c r="XCR1604">
        <v>1800</v>
      </c>
      <c r="XCS1604">
        <v>69413</v>
      </c>
    </row>
    <row r="1605" spans="15:15 16311:16321" x14ac:dyDescent="0.3">
      <c r="XCI1605" t="s">
        <v>536</v>
      </c>
      <c r="XCJ1605">
        <v>2</v>
      </c>
      <c r="XCK1605">
        <v>25</v>
      </c>
      <c r="XCL1605">
        <v>0.1</v>
      </c>
      <c r="XCM1605">
        <v>50</v>
      </c>
      <c r="XCN1605">
        <v>713</v>
      </c>
      <c r="XCO1605">
        <v>1.0783400000000001</v>
      </c>
      <c r="XCP1605">
        <v>0</v>
      </c>
      <c r="XCQ1605">
        <v>326296</v>
      </c>
      <c r="XCR1605">
        <v>1800</v>
      </c>
      <c r="XCS1605">
        <v>56771</v>
      </c>
    </row>
    <row r="1606" spans="15:15 16311:16321" x14ac:dyDescent="0.3">
      <c r="XCI1606" t="s">
        <v>536</v>
      </c>
      <c r="XCJ1606">
        <v>2</v>
      </c>
      <c r="XCK1606">
        <v>25</v>
      </c>
      <c r="XCL1606">
        <v>0.15</v>
      </c>
      <c r="XCM1606">
        <v>50</v>
      </c>
      <c r="XCN1606">
        <v>719</v>
      </c>
      <c r="XCO1606">
        <v>2.6053600000000001</v>
      </c>
      <c r="XCP1606">
        <v>0</v>
      </c>
      <c r="XCQ1606">
        <v>174996</v>
      </c>
      <c r="XCR1606">
        <v>1800</v>
      </c>
      <c r="XCS1606">
        <v>51420</v>
      </c>
    </row>
    <row r="1607" spans="15:15 16311:16321" x14ac:dyDescent="0.3">
      <c r="XCI1607" t="s">
        <v>536</v>
      </c>
      <c r="XCJ1607">
        <v>2</v>
      </c>
      <c r="XCK1607">
        <v>25</v>
      </c>
      <c r="XCL1607">
        <v>0.2</v>
      </c>
      <c r="XCM1607">
        <v>50</v>
      </c>
      <c r="XCN1607">
        <v>743</v>
      </c>
      <c r="XCO1607">
        <v>4.2984999999999998</v>
      </c>
      <c r="XCP1607">
        <v>0</v>
      </c>
      <c r="XCQ1607">
        <v>103400</v>
      </c>
      <c r="XCR1607">
        <v>1800.1</v>
      </c>
      <c r="XCS1607">
        <v>36144</v>
      </c>
    </row>
    <row r="1608" spans="15:15 16311:16321" x14ac:dyDescent="0.3">
      <c r="XCI1608" t="s">
        <v>536</v>
      </c>
      <c r="XCJ1608">
        <v>2</v>
      </c>
      <c r="XCK1608">
        <v>50</v>
      </c>
      <c r="XCL1608">
        <v>0.05</v>
      </c>
      <c r="XCM1608">
        <v>50</v>
      </c>
      <c r="XCN1608">
        <v>713</v>
      </c>
      <c r="XCO1608">
        <v>3.20262</v>
      </c>
      <c r="XCP1608">
        <v>0</v>
      </c>
      <c r="XCQ1608">
        <v>355211</v>
      </c>
      <c r="XCR1608">
        <v>1800</v>
      </c>
      <c r="XCS1608">
        <v>58434</v>
      </c>
    </row>
    <row r="1609" spans="15:15 16311:16321" x14ac:dyDescent="0.3">
      <c r="XCI1609" t="s">
        <v>536</v>
      </c>
      <c r="XCJ1609">
        <v>2</v>
      </c>
      <c r="XCK1609">
        <v>50</v>
      </c>
      <c r="XCL1609">
        <v>0.1</v>
      </c>
      <c r="XCM1609">
        <v>50</v>
      </c>
      <c r="XCN1609">
        <v>719</v>
      </c>
      <c r="XCO1609">
        <v>3.1649500000000002</v>
      </c>
      <c r="XCP1609">
        <v>0</v>
      </c>
      <c r="XCQ1609">
        <v>232668</v>
      </c>
      <c r="XCR1609">
        <v>1800</v>
      </c>
      <c r="XCS1609">
        <v>54440</v>
      </c>
    </row>
    <row r="1610" spans="15:15 16311:16321" x14ac:dyDescent="0.3">
      <c r="XCI1610" t="s">
        <v>536</v>
      </c>
      <c r="XCJ1610">
        <v>2</v>
      </c>
      <c r="XCK1610">
        <v>50</v>
      </c>
      <c r="XCL1610">
        <v>0.15</v>
      </c>
      <c r="XCM1610">
        <v>50</v>
      </c>
      <c r="XCN1610">
        <v>751</v>
      </c>
      <c r="XCO1610">
        <v>6.8616400000000004</v>
      </c>
      <c r="XCP1610">
        <v>0</v>
      </c>
      <c r="XCQ1610">
        <v>22296</v>
      </c>
      <c r="XCR1610">
        <v>1800.32</v>
      </c>
      <c r="XCS1610">
        <v>26648</v>
      </c>
    </row>
    <row r="1611" spans="15:15 16311:16321" x14ac:dyDescent="0.3">
      <c r="XCI1611" t="s">
        <v>536</v>
      </c>
      <c r="XCJ1611">
        <v>2</v>
      </c>
      <c r="XCK1611">
        <v>50</v>
      </c>
      <c r="XCL1611">
        <v>0.2</v>
      </c>
      <c r="XCM1611">
        <v>50</v>
      </c>
      <c r="XCN1611">
        <v>771</v>
      </c>
      <c r="XCO1611">
        <v>3.3698800000000002</v>
      </c>
      <c r="XCP1611">
        <v>0</v>
      </c>
      <c r="XCQ1611">
        <v>2125</v>
      </c>
      <c r="XCR1611">
        <v>1800.09</v>
      </c>
      <c r="XCS1611">
        <v>12830</v>
      </c>
    </row>
    <row r="1612" spans="15:15 16311:16321" x14ac:dyDescent="0.3">
      <c r="XCI1612" t="s">
        <v>536</v>
      </c>
      <c r="XCJ1612">
        <v>3</v>
      </c>
      <c r="XCK1612">
        <v>0</v>
      </c>
      <c r="XCL1612">
        <v>0.05</v>
      </c>
      <c r="XCM1612">
        <v>50</v>
      </c>
      <c r="XCN1612">
        <v>733</v>
      </c>
      <c r="XCO1612">
        <v>1.6251800000000001</v>
      </c>
      <c r="XCP1612">
        <v>0</v>
      </c>
      <c r="XCQ1612">
        <v>722546</v>
      </c>
      <c r="XCR1612">
        <v>1800</v>
      </c>
      <c r="XCS1612">
        <v>78106</v>
      </c>
    </row>
    <row r="1613" spans="15:15 16311:16321" x14ac:dyDescent="0.3">
      <c r="XCI1613" t="s">
        <v>536</v>
      </c>
      <c r="XCJ1613">
        <v>3</v>
      </c>
      <c r="XCK1613">
        <v>0</v>
      </c>
      <c r="XCL1613">
        <v>0.1</v>
      </c>
      <c r="XCM1613">
        <v>50</v>
      </c>
      <c r="XCN1613">
        <v>781</v>
      </c>
      <c r="XCO1613">
        <v>7.75204</v>
      </c>
      <c r="XCP1613">
        <v>0</v>
      </c>
      <c r="XCQ1613">
        <v>118886</v>
      </c>
      <c r="XCR1613">
        <v>1800</v>
      </c>
      <c r="XCS1613">
        <v>58369</v>
      </c>
    </row>
    <row r="1614" spans="15:15 16311:16321" x14ac:dyDescent="0.3">
      <c r="XCI1614" t="s">
        <v>536</v>
      </c>
      <c r="XCJ1614">
        <v>3</v>
      </c>
      <c r="XCK1614">
        <v>10</v>
      </c>
      <c r="XCL1614">
        <v>0.05</v>
      </c>
      <c r="XCM1614">
        <v>50</v>
      </c>
      <c r="XCN1614">
        <v>733</v>
      </c>
      <c r="XCO1614">
        <v>1.04358</v>
      </c>
      <c r="XCP1614">
        <v>0</v>
      </c>
      <c r="XCQ1614">
        <v>921086</v>
      </c>
      <c r="XCR1614">
        <v>1800.01</v>
      </c>
      <c r="XCS1614">
        <v>82081</v>
      </c>
    </row>
    <row r="1615" spans="15:15 16311:16321" x14ac:dyDescent="0.3">
      <c r="O1615" s="23" t="str">
        <f t="shared" ref="O1615:O1670" si="22">IF(G1615="inf",1,"")</f>
        <v/>
      </c>
      <c r="XCI1615" t="s">
        <v>536</v>
      </c>
      <c r="XCJ1615">
        <v>3</v>
      </c>
      <c r="XCK1615">
        <v>10</v>
      </c>
      <c r="XCL1615">
        <v>0.1</v>
      </c>
      <c r="XCM1615">
        <v>50</v>
      </c>
      <c r="XCN1615">
        <v>781</v>
      </c>
      <c r="XCO1615">
        <v>3.5305800000000001</v>
      </c>
      <c r="XCP1615">
        <v>0</v>
      </c>
      <c r="XCQ1615">
        <v>203050</v>
      </c>
      <c r="XCR1615">
        <v>1800</v>
      </c>
      <c r="XCS1615">
        <v>62990</v>
      </c>
    </row>
    <row r="1616" spans="15:15 16311:16321" x14ac:dyDescent="0.3">
      <c r="O1616" s="23" t="str">
        <f t="shared" si="22"/>
        <v/>
      </c>
      <c r="XCI1616" t="s">
        <v>536</v>
      </c>
      <c r="XCJ1616">
        <v>3</v>
      </c>
      <c r="XCK1616">
        <v>25</v>
      </c>
      <c r="XCL1616">
        <v>0.05</v>
      </c>
      <c r="XCM1616">
        <v>50</v>
      </c>
      <c r="XCN1616">
        <v>733</v>
      </c>
      <c r="XCO1616">
        <v>24.291499999999999</v>
      </c>
      <c r="XCP1616">
        <v>8</v>
      </c>
      <c r="XCQ1616">
        <v>491124</v>
      </c>
      <c r="XCR1616">
        <v>1800.01</v>
      </c>
      <c r="XCS1616">
        <v>80466</v>
      </c>
    </row>
    <row r="1617" spans="15:15 16311:16321" x14ac:dyDescent="0.3">
      <c r="O1617" s="23" t="str">
        <f t="shared" si="22"/>
        <v/>
      </c>
      <c r="XCI1617" t="s">
        <v>536</v>
      </c>
      <c r="XCJ1617">
        <v>3</v>
      </c>
      <c r="XCK1617">
        <v>25</v>
      </c>
      <c r="XCL1617">
        <v>0.1</v>
      </c>
      <c r="XCM1617">
        <v>50</v>
      </c>
      <c r="XCN1617">
        <v>781</v>
      </c>
      <c r="XCO1617">
        <v>9.7558000000000007</v>
      </c>
      <c r="XCP1617">
        <v>4</v>
      </c>
      <c r="XCQ1617">
        <v>96384</v>
      </c>
      <c r="XCR1617">
        <v>1800</v>
      </c>
      <c r="XCS1617">
        <v>53786</v>
      </c>
    </row>
    <row r="1618" spans="15:15 16311:16321" x14ac:dyDescent="0.3">
      <c r="O1618" s="23" t="str">
        <f t="shared" si="22"/>
        <v/>
      </c>
      <c r="XCI1618" t="s">
        <v>536</v>
      </c>
      <c r="XCJ1618">
        <v>3</v>
      </c>
      <c r="XCK1618">
        <v>50</v>
      </c>
      <c r="XCL1618">
        <v>0.1</v>
      </c>
      <c r="XCM1618">
        <v>50</v>
      </c>
      <c r="XCN1618">
        <v>781</v>
      </c>
      <c r="XCO1618">
        <v>2.8176899999999998</v>
      </c>
      <c r="XCP1618">
        <v>0</v>
      </c>
      <c r="XCQ1618">
        <v>316521</v>
      </c>
      <c r="XCR1618">
        <v>1800.01</v>
      </c>
      <c r="XCS1618">
        <v>67343</v>
      </c>
    </row>
    <row r="1619" spans="15:15 16311:16321" x14ac:dyDescent="0.3">
      <c r="O1619" s="23" t="str">
        <f t="shared" si="22"/>
        <v/>
      </c>
      <c r="XCI1619" t="s">
        <v>533</v>
      </c>
      <c r="XCJ1619">
        <v>0</v>
      </c>
      <c r="XCK1619">
        <v>0</v>
      </c>
      <c r="XCL1619">
        <v>0.05</v>
      </c>
      <c r="XCM1619">
        <v>100</v>
      </c>
      <c r="XCN1619">
        <v>1026</v>
      </c>
      <c r="XCO1619">
        <v>2.5264899999999999</v>
      </c>
      <c r="XCP1619">
        <v>0</v>
      </c>
      <c r="XCQ1619">
        <v>3331</v>
      </c>
      <c r="XCR1619">
        <v>1800</v>
      </c>
      <c r="XCS1619">
        <v>82005</v>
      </c>
    </row>
    <row r="1620" spans="15:15 16311:16321" x14ac:dyDescent="0.3">
      <c r="O1620" s="23" t="str">
        <f t="shared" si="22"/>
        <v/>
      </c>
      <c r="XCI1620" t="s">
        <v>533</v>
      </c>
      <c r="XCJ1620">
        <v>0</v>
      </c>
      <c r="XCK1620">
        <v>0</v>
      </c>
      <c r="XCL1620">
        <v>0.1</v>
      </c>
      <c r="XCM1620">
        <v>100</v>
      </c>
      <c r="XCN1620">
        <v>1026</v>
      </c>
      <c r="XCO1620">
        <v>3.8683900000000002</v>
      </c>
      <c r="XCP1620">
        <v>0</v>
      </c>
      <c r="XCQ1620">
        <v>3014</v>
      </c>
      <c r="XCR1620">
        <v>1800.01</v>
      </c>
      <c r="XCS1620">
        <v>77776</v>
      </c>
    </row>
    <row r="1621" spans="15:15 16311:16321" x14ac:dyDescent="0.3">
      <c r="O1621" s="23" t="str">
        <f t="shared" si="22"/>
        <v/>
      </c>
      <c r="XCI1621" t="s">
        <v>533</v>
      </c>
      <c r="XCJ1621">
        <v>0</v>
      </c>
      <c r="XCK1621">
        <v>0</v>
      </c>
      <c r="XCL1621">
        <v>0.15</v>
      </c>
      <c r="XCM1621">
        <v>100</v>
      </c>
      <c r="XCN1621">
        <v>1026</v>
      </c>
      <c r="XCO1621">
        <v>7.2703899999999999</v>
      </c>
      <c r="XCP1621">
        <v>3</v>
      </c>
      <c r="XCQ1621">
        <v>2959</v>
      </c>
      <c r="XCR1621">
        <v>1800.01</v>
      </c>
      <c r="XCS1621">
        <v>92511</v>
      </c>
    </row>
    <row r="1622" spans="15:15 16311:16321" x14ac:dyDescent="0.3">
      <c r="O1622" s="23" t="str">
        <f t="shared" si="22"/>
        <v/>
      </c>
      <c r="XCI1622" t="s">
        <v>533</v>
      </c>
      <c r="XCJ1622">
        <v>0</v>
      </c>
      <c r="XCK1622">
        <v>0</v>
      </c>
      <c r="XCL1622">
        <v>0.2</v>
      </c>
      <c r="XCM1622">
        <v>100</v>
      </c>
      <c r="XCN1622">
        <v>1026</v>
      </c>
      <c r="XCO1622">
        <v>4.0547800000000001</v>
      </c>
      <c r="XCP1622">
        <v>0</v>
      </c>
      <c r="XCQ1622">
        <v>3246</v>
      </c>
      <c r="XCR1622">
        <v>1800.02</v>
      </c>
      <c r="XCS1622">
        <v>96728</v>
      </c>
    </row>
    <row r="1623" spans="15:15 16311:16321" x14ac:dyDescent="0.3">
      <c r="O1623" s="23" t="str">
        <f t="shared" si="22"/>
        <v/>
      </c>
      <c r="XCI1623" t="s">
        <v>533</v>
      </c>
      <c r="XCJ1623">
        <v>1</v>
      </c>
      <c r="XCK1623">
        <v>5</v>
      </c>
      <c r="XCL1623">
        <v>0.05</v>
      </c>
      <c r="XCM1623">
        <v>100</v>
      </c>
      <c r="XCN1623">
        <v>1026</v>
      </c>
      <c r="XCO1623">
        <v>14.306900000000001</v>
      </c>
      <c r="XCP1623">
        <v>0</v>
      </c>
      <c r="XCQ1623">
        <v>811</v>
      </c>
      <c r="XCR1623">
        <v>1800.01</v>
      </c>
      <c r="XCS1623">
        <v>31914</v>
      </c>
    </row>
    <row r="1624" spans="15:15 16311:16321" x14ac:dyDescent="0.3">
      <c r="O1624" s="23" t="str">
        <f t="shared" si="22"/>
        <v/>
      </c>
      <c r="XCI1624" t="s">
        <v>533</v>
      </c>
      <c r="XCJ1624">
        <v>1</v>
      </c>
      <c r="XCK1624">
        <v>5</v>
      </c>
      <c r="XCL1624">
        <v>0.1</v>
      </c>
      <c r="XCM1624">
        <v>100</v>
      </c>
      <c r="XCN1624">
        <v>1027</v>
      </c>
      <c r="XCO1624">
        <v>30.539899999999999</v>
      </c>
      <c r="XCP1624">
        <v>0</v>
      </c>
      <c r="XCQ1624">
        <v>631</v>
      </c>
      <c r="XCR1624">
        <v>1800.01</v>
      </c>
      <c r="XCS1624">
        <v>29650</v>
      </c>
    </row>
    <row r="1625" spans="15:15 16311:16321" x14ac:dyDescent="0.3">
      <c r="O1625" s="23" t="str">
        <f t="shared" si="22"/>
        <v/>
      </c>
      <c r="XCI1625" t="s">
        <v>533</v>
      </c>
      <c r="XCJ1625">
        <v>1</v>
      </c>
      <c r="XCK1625">
        <v>5</v>
      </c>
      <c r="XCL1625">
        <v>0.15</v>
      </c>
      <c r="XCM1625">
        <v>100</v>
      </c>
      <c r="XCN1625">
        <v>1027</v>
      </c>
      <c r="XCO1625">
        <v>17.143799999999999</v>
      </c>
      <c r="XCP1625">
        <v>0</v>
      </c>
      <c r="XCQ1625">
        <v>677</v>
      </c>
      <c r="XCR1625">
        <v>1800.04</v>
      </c>
      <c r="XCS1625">
        <v>27399</v>
      </c>
    </row>
    <row r="1626" spans="15:15 16311:16321" x14ac:dyDescent="0.3">
      <c r="O1626" s="23" t="str">
        <f t="shared" si="22"/>
        <v/>
      </c>
      <c r="XCI1626" t="s">
        <v>533</v>
      </c>
      <c r="XCJ1626">
        <v>1</v>
      </c>
      <c r="XCK1626">
        <v>5</v>
      </c>
      <c r="XCL1626">
        <v>0.2</v>
      </c>
      <c r="XCM1626">
        <v>100</v>
      </c>
      <c r="XCN1626">
        <v>1035</v>
      </c>
      <c r="XCO1626">
        <v>47.411099999999998</v>
      </c>
      <c r="XCP1626">
        <v>2</v>
      </c>
      <c r="XCQ1626">
        <v>363</v>
      </c>
      <c r="XCR1626">
        <v>1800.11</v>
      </c>
      <c r="XCS1626">
        <v>21819</v>
      </c>
    </row>
    <row r="1627" spans="15:15 16311:16321" x14ac:dyDescent="0.3">
      <c r="O1627" s="23" t="str">
        <f t="shared" si="22"/>
        <v/>
      </c>
      <c r="XCI1627" t="s">
        <v>533</v>
      </c>
      <c r="XCJ1627">
        <v>1</v>
      </c>
      <c r="XCK1627">
        <v>10</v>
      </c>
      <c r="XCL1627">
        <v>0.05</v>
      </c>
      <c r="XCM1627">
        <v>100</v>
      </c>
      <c r="XCN1627">
        <v>1026</v>
      </c>
      <c r="XCO1627">
        <v>7.0338399999999996</v>
      </c>
      <c r="XCP1627">
        <v>0</v>
      </c>
      <c r="XCQ1627">
        <v>940</v>
      </c>
      <c r="XCR1627">
        <v>1800.01</v>
      </c>
      <c r="XCS1627">
        <v>33150</v>
      </c>
    </row>
    <row r="1628" spans="15:15 16311:16321" x14ac:dyDescent="0.3">
      <c r="O1628" s="23" t="str">
        <f t="shared" si="22"/>
        <v/>
      </c>
      <c r="XCI1628" t="s">
        <v>533</v>
      </c>
      <c r="XCJ1628">
        <v>1</v>
      </c>
      <c r="XCK1628">
        <v>10</v>
      </c>
      <c r="XCL1628">
        <v>0.1</v>
      </c>
      <c r="XCM1628">
        <v>100</v>
      </c>
      <c r="XCN1628">
        <v>1027</v>
      </c>
      <c r="XCO1628">
        <v>17.832799999999999</v>
      </c>
      <c r="XCP1628">
        <v>0</v>
      </c>
      <c r="XCQ1628">
        <v>800</v>
      </c>
      <c r="XCR1628">
        <v>1800.04</v>
      </c>
      <c r="XCS1628">
        <v>30056</v>
      </c>
    </row>
    <row r="1629" spans="15:15 16311:16321" x14ac:dyDescent="0.3">
      <c r="O1629" s="23" t="str">
        <f t="shared" si="22"/>
        <v/>
      </c>
      <c r="XCI1629" t="s">
        <v>533</v>
      </c>
      <c r="XCJ1629">
        <v>1</v>
      </c>
      <c r="XCK1629">
        <v>10</v>
      </c>
      <c r="XCL1629">
        <v>0.15</v>
      </c>
      <c r="XCM1629">
        <v>100</v>
      </c>
      <c r="XCN1629">
        <v>1027</v>
      </c>
      <c r="XCO1629">
        <v>22.609300000000001</v>
      </c>
      <c r="XCP1629">
        <v>0</v>
      </c>
      <c r="XCQ1629">
        <v>795</v>
      </c>
      <c r="XCR1629">
        <v>1800.01</v>
      </c>
      <c r="XCS1629">
        <v>29690</v>
      </c>
    </row>
    <row r="1630" spans="15:15 16311:16321" x14ac:dyDescent="0.3">
      <c r="O1630" s="23" t="str">
        <f t="shared" si="22"/>
        <v/>
      </c>
      <c r="XCI1630" t="s">
        <v>533</v>
      </c>
      <c r="XCJ1630">
        <v>1</v>
      </c>
      <c r="XCK1630">
        <v>10</v>
      </c>
      <c r="XCL1630">
        <v>0.2</v>
      </c>
      <c r="XCM1630">
        <v>100</v>
      </c>
      <c r="XCN1630">
        <v>1035</v>
      </c>
      <c r="XCO1630">
        <v>37.810200000000002</v>
      </c>
      <c r="XCP1630">
        <v>0</v>
      </c>
      <c r="XCQ1630">
        <v>509</v>
      </c>
      <c r="XCR1630">
        <v>1800.01</v>
      </c>
      <c r="XCS1630">
        <v>25004</v>
      </c>
    </row>
    <row r="1631" spans="15:15 16311:16321" x14ac:dyDescent="0.3">
      <c r="O1631" s="23" t="str">
        <f t="shared" si="22"/>
        <v/>
      </c>
      <c r="XCI1631" t="s">
        <v>533</v>
      </c>
      <c r="XCJ1631">
        <v>1</v>
      </c>
      <c r="XCK1631">
        <v>25</v>
      </c>
      <c r="XCL1631">
        <v>0.05</v>
      </c>
      <c r="XCM1631">
        <v>100</v>
      </c>
      <c r="XCN1631">
        <v>1027</v>
      </c>
      <c r="XCO1631">
        <v>21.226700000000001</v>
      </c>
      <c r="XCP1631">
        <v>0</v>
      </c>
      <c r="XCQ1631">
        <v>325</v>
      </c>
      <c r="XCR1631">
        <v>1800.33</v>
      </c>
      <c r="XCS1631">
        <v>16288</v>
      </c>
    </row>
    <row r="1632" spans="15:15 16311:16321" x14ac:dyDescent="0.3">
      <c r="O1632" s="23" t="str">
        <f t="shared" si="22"/>
        <v/>
      </c>
      <c r="XCI1632" t="s">
        <v>533</v>
      </c>
      <c r="XCJ1632">
        <v>1</v>
      </c>
      <c r="XCK1632">
        <v>25</v>
      </c>
      <c r="XCL1632">
        <v>0.1</v>
      </c>
      <c r="XCM1632">
        <v>100</v>
      </c>
      <c r="XCN1632">
        <v>1035</v>
      </c>
      <c r="XCO1632">
        <v>109.657</v>
      </c>
      <c r="XCP1632">
        <v>0</v>
      </c>
      <c r="XCQ1632">
        <v>170</v>
      </c>
      <c r="XCR1632">
        <v>1800.22</v>
      </c>
      <c r="XCS1632">
        <v>10571</v>
      </c>
    </row>
    <row r="1633" spans="15:15 16311:16321" x14ac:dyDescent="0.3">
      <c r="O1633" s="23" t="str">
        <f t="shared" si="22"/>
        <v/>
      </c>
      <c r="XCI1633" t="s">
        <v>533</v>
      </c>
      <c r="XCJ1633">
        <v>1</v>
      </c>
      <c r="XCK1633">
        <v>25</v>
      </c>
      <c r="XCL1633">
        <v>0.15</v>
      </c>
      <c r="XCM1633">
        <v>100</v>
      </c>
      <c r="XCN1633">
        <v>1058</v>
      </c>
      <c r="XCO1633">
        <v>621.96199999999999</v>
      </c>
      <c r="XCP1633">
        <v>6</v>
      </c>
      <c r="XCQ1633">
        <v>23</v>
      </c>
      <c r="XCR1633">
        <v>1802.84</v>
      </c>
      <c r="XCS1633">
        <v>3558</v>
      </c>
    </row>
    <row r="1634" spans="15:15 16311:16321" x14ac:dyDescent="0.3">
      <c r="O1634" s="23" t="str">
        <f t="shared" si="22"/>
        <v/>
      </c>
      <c r="XCI1634" t="s">
        <v>533</v>
      </c>
      <c r="XCJ1634">
        <v>1</v>
      </c>
      <c r="XCK1634">
        <v>25</v>
      </c>
      <c r="XCL1634">
        <v>0.2</v>
      </c>
      <c r="XCM1634">
        <v>100</v>
      </c>
      <c r="XCN1634">
        <v>1058</v>
      </c>
      <c r="XCO1634">
        <v>332.25200000000001</v>
      </c>
      <c r="XCP1634">
        <v>0</v>
      </c>
      <c r="XCQ1634">
        <v>28</v>
      </c>
      <c r="XCR1634">
        <v>1800.1</v>
      </c>
      <c r="XCS1634">
        <v>4884</v>
      </c>
    </row>
    <row r="1635" spans="15:15 16311:16321" x14ac:dyDescent="0.3">
      <c r="O1635" s="23" t="str">
        <f t="shared" si="22"/>
        <v/>
      </c>
      <c r="XCI1635" t="s">
        <v>533</v>
      </c>
      <c r="XCJ1635">
        <v>1</v>
      </c>
      <c r="XCK1635">
        <v>50</v>
      </c>
      <c r="XCL1635">
        <v>0.05</v>
      </c>
      <c r="XCM1635">
        <v>100</v>
      </c>
      <c r="XCN1635">
        <v>1035</v>
      </c>
      <c r="XCO1635">
        <v>22.358599999999999</v>
      </c>
      <c r="XCP1635">
        <v>0</v>
      </c>
      <c r="XCQ1635">
        <v>210</v>
      </c>
      <c r="XCR1635">
        <v>1800.07</v>
      </c>
      <c r="XCS1635">
        <v>12179</v>
      </c>
    </row>
    <row r="1636" spans="15:15 16311:16321" x14ac:dyDescent="0.3">
      <c r="O1636" s="23" t="str">
        <f t="shared" si="22"/>
        <v/>
      </c>
      <c r="XCI1636" t="s">
        <v>533</v>
      </c>
      <c r="XCJ1636">
        <v>1</v>
      </c>
      <c r="XCK1636">
        <v>50</v>
      </c>
      <c r="XCL1636">
        <v>0.1</v>
      </c>
      <c r="XCM1636">
        <v>100</v>
      </c>
      <c r="XCN1636">
        <v>1047</v>
      </c>
      <c r="XCO1636">
        <v>181.197</v>
      </c>
      <c r="XCP1636">
        <v>2</v>
      </c>
      <c r="XCQ1636">
        <v>40</v>
      </c>
      <c r="XCR1636">
        <v>1800.23</v>
      </c>
      <c r="XCS1636">
        <v>4416</v>
      </c>
    </row>
    <row r="1637" spans="15:15 16311:16321" x14ac:dyDescent="0.3">
      <c r="O1637" s="23" t="str">
        <f t="shared" si="22"/>
        <v/>
      </c>
      <c r="XCI1637" t="s">
        <v>533</v>
      </c>
      <c r="XCJ1637">
        <v>1</v>
      </c>
      <c r="XCK1637">
        <v>50</v>
      </c>
      <c r="XCL1637">
        <v>0.15</v>
      </c>
      <c r="XCM1637">
        <v>100</v>
      </c>
      <c r="XCN1637">
        <v>1074</v>
      </c>
      <c r="XCO1637">
        <v>1047.8699999999999</v>
      </c>
      <c r="XCP1637">
        <v>0</v>
      </c>
      <c r="XCQ1637">
        <v>9</v>
      </c>
      <c r="XCR1637">
        <v>1802.44</v>
      </c>
      <c r="XCS1637">
        <v>1564</v>
      </c>
    </row>
    <row r="1638" spans="15:15 16311:16321" x14ac:dyDescent="0.3">
      <c r="O1638" s="23" t="str">
        <f t="shared" si="22"/>
        <v/>
      </c>
      <c r="XCI1638" t="s">
        <v>533</v>
      </c>
      <c r="XCJ1638">
        <v>1</v>
      </c>
      <c r="XCK1638">
        <v>50</v>
      </c>
      <c r="XCL1638">
        <v>0.2</v>
      </c>
      <c r="XCM1638">
        <v>100</v>
      </c>
      <c r="XCN1638">
        <v>1174</v>
      </c>
      <c r="XCO1638">
        <v>1812.54</v>
      </c>
      <c r="XCP1638">
        <v>0</v>
      </c>
      <c r="XCQ1638">
        <v>1</v>
      </c>
      <c r="XCR1638">
        <v>1812.54</v>
      </c>
      <c r="XCS1638">
        <v>225</v>
      </c>
    </row>
    <row r="1639" spans="15:15 16311:16321" x14ac:dyDescent="0.3">
      <c r="O1639" s="23" t="str">
        <f t="shared" si="22"/>
        <v/>
      </c>
      <c r="XCI1639" t="s">
        <v>533</v>
      </c>
      <c r="XCJ1639">
        <v>2</v>
      </c>
      <c r="XCK1639">
        <v>5</v>
      </c>
      <c r="XCL1639">
        <v>0.05</v>
      </c>
      <c r="XCM1639">
        <v>100</v>
      </c>
      <c r="XCN1639">
        <v>1027</v>
      </c>
      <c r="XCO1639">
        <v>25.1187</v>
      </c>
      <c r="XCP1639">
        <v>0</v>
      </c>
      <c r="XCQ1639">
        <v>579</v>
      </c>
      <c r="XCR1639">
        <v>1800.04</v>
      </c>
      <c r="XCS1639">
        <v>26664</v>
      </c>
    </row>
    <row r="1640" spans="15:15 16311:16321" x14ac:dyDescent="0.3">
      <c r="O1640" s="23" t="str">
        <f t="shared" si="22"/>
        <v/>
      </c>
      <c r="XCI1640" t="s">
        <v>533</v>
      </c>
      <c r="XCJ1640">
        <v>2</v>
      </c>
      <c r="XCK1640">
        <v>5</v>
      </c>
      <c r="XCL1640">
        <v>0.1</v>
      </c>
      <c r="XCM1640">
        <v>100</v>
      </c>
      <c r="XCN1640">
        <v>1027</v>
      </c>
      <c r="XCO1640">
        <v>29.28</v>
      </c>
      <c r="XCP1640">
        <v>0</v>
      </c>
      <c r="XCQ1640">
        <v>458</v>
      </c>
      <c r="XCR1640">
        <v>1800</v>
      </c>
      <c r="XCS1640">
        <v>23131</v>
      </c>
    </row>
    <row r="1641" spans="15:15 16311:16321" x14ac:dyDescent="0.3">
      <c r="O1641" s="23" t="str">
        <f t="shared" si="22"/>
        <v/>
      </c>
      <c r="XCI1641" t="s">
        <v>533</v>
      </c>
      <c r="XCJ1641">
        <v>2</v>
      </c>
      <c r="XCK1641">
        <v>5</v>
      </c>
      <c r="XCL1641">
        <v>0.15</v>
      </c>
      <c r="XCM1641">
        <v>100</v>
      </c>
      <c r="XCN1641">
        <v>1027</v>
      </c>
      <c r="XCO1641">
        <v>31.542000000000002</v>
      </c>
      <c r="XCP1641">
        <v>0</v>
      </c>
      <c r="XCQ1641">
        <v>427</v>
      </c>
      <c r="XCR1641">
        <v>1800</v>
      </c>
      <c r="XCS1641">
        <v>20378</v>
      </c>
    </row>
    <row r="1642" spans="15:15 16311:16321" x14ac:dyDescent="0.3">
      <c r="O1642" s="23" t="str">
        <f t="shared" si="22"/>
        <v/>
      </c>
      <c r="XCI1642" t="s">
        <v>533</v>
      </c>
      <c r="XCJ1642">
        <v>2</v>
      </c>
      <c r="XCK1642">
        <v>5</v>
      </c>
      <c r="XCL1642">
        <v>0.2</v>
      </c>
      <c r="XCM1642">
        <v>100</v>
      </c>
      <c r="XCN1642">
        <v>1027</v>
      </c>
      <c r="XCO1642">
        <v>29.238</v>
      </c>
      <c r="XCP1642">
        <v>0</v>
      </c>
      <c r="XCQ1642">
        <v>470</v>
      </c>
      <c r="XCR1642">
        <v>1800.06</v>
      </c>
      <c r="XCS1642">
        <v>24342</v>
      </c>
    </row>
    <row r="1643" spans="15:15 16311:16321" x14ac:dyDescent="0.3">
      <c r="O1643" s="23" t="str">
        <f t="shared" si="22"/>
        <v/>
      </c>
      <c r="XCI1643" t="s">
        <v>533</v>
      </c>
      <c r="XCJ1643">
        <v>2</v>
      </c>
      <c r="XCK1643">
        <v>10</v>
      </c>
      <c r="XCL1643">
        <v>0.05</v>
      </c>
      <c r="XCM1643">
        <v>100</v>
      </c>
      <c r="XCN1643">
        <v>1027</v>
      </c>
      <c r="XCO1643">
        <v>17.007899999999999</v>
      </c>
      <c r="XCP1643">
        <v>0</v>
      </c>
      <c r="XCQ1643">
        <v>380</v>
      </c>
      <c r="XCR1643">
        <v>1800.11</v>
      </c>
      <c r="XCS1643">
        <v>15717</v>
      </c>
    </row>
    <row r="1644" spans="15:15 16311:16321" x14ac:dyDescent="0.3">
      <c r="O1644" s="23" t="str">
        <f t="shared" si="22"/>
        <v/>
      </c>
      <c r="XCI1644" t="s">
        <v>533</v>
      </c>
      <c r="XCJ1644">
        <v>2</v>
      </c>
      <c r="XCK1644">
        <v>10</v>
      </c>
      <c r="XCL1644">
        <v>0.1</v>
      </c>
      <c r="XCM1644">
        <v>100</v>
      </c>
      <c r="XCN1644">
        <v>1027</v>
      </c>
      <c r="XCO1644">
        <v>20.528400000000001</v>
      </c>
      <c r="XCP1644">
        <v>0</v>
      </c>
      <c r="XCQ1644">
        <v>171</v>
      </c>
      <c r="XCR1644">
        <v>1800.27</v>
      </c>
      <c r="XCS1644">
        <v>9913</v>
      </c>
    </row>
    <row r="1645" spans="15:15 16311:16321" x14ac:dyDescent="0.3">
      <c r="O1645" s="23" t="str">
        <f t="shared" si="22"/>
        <v/>
      </c>
      <c r="XCI1645" t="s">
        <v>533</v>
      </c>
      <c r="XCJ1645">
        <v>2</v>
      </c>
      <c r="XCK1645">
        <v>10</v>
      </c>
      <c r="XCL1645">
        <v>0.15</v>
      </c>
      <c r="XCM1645">
        <v>100</v>
      </c>
      <c r="XCN1645">
        <v>1041</v>
      </c>
      <c r="XCO1645">
        <v>141.85599999999999</v>
      </c>
      <c r="XCP1645">
        <v>0</v>
      </c>
      <c r="XCQ1645">
        <v>69</v>
      </c>
      <c r="XCR1645">
        <v>1800.04</v>
      </c>
      <c r="XCS1645">
        <v>7293</v>
      </c>
    </row>
    <row r="1646" spans="15:15 16311:16321" x14ac:dyDescent="0.3">
      <c r="O1646" s="23" t="str">
        <f t="shared" si="22"/>
        <v/>
      </c>
      <c r="XCI1646" t="s">
        <v>533</v>
      </c>
      <c r="XCJ1646">
        <v>2</v>
      </c>
      <c r="XCK1646">
        <v>10</v>
      </c>
      <c r="XCL1646">
        <v>0.2</v>
      </c>
      <c r="XCM1646">
        <v>100</v>
      </c>
      <c r="XCN1646">
        <v>1045</v>
      </c>
      <c r="XCO1646">
        <v>108.71899999999999</v>
      </c>
      <c r="XCP1646">
        <v>0</v>
      </c>
      <c r="XCQ1646">
        <v>91</v>
      </c>
      <c r="XCR1646">
        <v>1800.31</v>
      </c>
      <c r="XCS1646">
        <v>6410</v>
      </c>
    </row>
    <row r="1647" spans="15:15 16311:16321" x14ac:dyDescent="0.3">
      <c r="O1647" s="23" t="str">
        <f t="shared" si="22"/>
        <v/>
      </c>
      <c r="XCI1647" t="s">
        <v>533</v>
      </c>
      <c r="XCJ1647">
        <v>2</v>
      </c>
      <c r="XCK1647">
        <v>25</v>
      </c>
      <c r="XCL1647">
        <v>0.05</v>
      </c>
      <c r="XCM1647">
        <v>100</v>
      </c>
      <c r="XCN1647">
        <v>1031</v>
      </c>
      <c r="XCO1647">
        <v>52.102699999999999</v>
      </c>
      <c r="XCP1647">
        <v>0</v>
      </c>
      <c r="XCQ1647">
        <v>166</v>
      </c>
      <c r="XCR1647">
        <v>1800.02</v>
      </c>
      <c r="XCS1647">
        <v>9852</v>
      </c>
    </row>
    <row r="1648" spans="15:15 16311:16321" x14ac:dyDescent="0.3">
      <c r="O1648" s="23" t="str">
        <f t="shared" si="22"/>
        <v/>
      </c>
      <c r="XCI1648" t="s">
        <v>533</v>
      </c>
      <c r="XCJ1648">
        <v>2</v>
      </c>
      <c r="XCK1648">
        <v>25</v>
      </c>
      <c r="XCL1648">
        <v>0.1</v>
      </c>
      <c r="XCM1648">
        <v>100</v>
      </c>
      <c r="XCN1648">
        <v>1048</v>
      </c>
      <c r="XCO1648">
        <v>333.01600000000002</v>
      </c>
      <c r="XCP1648">
        <v>6</v>
      </c>
      <c r="XCQ1648">
        <v>27</v>
      </c>
      <c r="XCR1648">
        <v>1801.45</v>
      </c>
      <c r="XCS1648">
        <v>4131</v>
      </c>
    </row>
    <row r="1649" spans="15:15 16311:16321" x14ac:dyDescent="0.3">
      <c r="O1649" s="23" t="str">
        <f t="shared" si="22"/>
        <v/>
      </c>
      <c r="XCI1649" t="s">
        <v>533</v>
      </c>
      <c r="XCJ1649">
        <v>2</v>
      </c>
      <c r="XCK1649">
        <v>25</v>
      </c>
      <c r="XCL1649">
        <v>0.15</v>
      </c>
      <c r="XCM1649">
        <v>100</v>
      </c>
      <c r="XCN1649">
        <v>1073</v>
      </c>
      <c r="XCO1649">
        <v>874.33100000000002</v>
      </c>
      <c r="XCP1649">
        <v>0</v>
      </c>
      <c r="XCQ1649">
        <v>9</v>
      </c>
      <c r="XCR1649">
        <v>1840.15</v>
      </c>
      <c r="XCS1649">
        <v>1699</v>
      </c>
    </row>
    <row r="1650" spans="15:15 16311:16321" x14ac:dyDescent="0.3">
      <c r="O1650" s="23" t="str">
        <f t="shared" si="22"/>
        <v/>
      </c>
      <c r="XCI1650" t="s">
        <v>533</v>
      </c>
      <c r="XCJ1650">
        <v>2</v>
      </c>
      <c r="XCK1650">
        <v>25</v>
      </c>
      <c r="XCL1650">
        <v>0.2</v>
      </c>
      <c r="XCM1650">
        <v>100</v>
      </c>
      <c r="XCN1650">
        <v>1344</v>
      </c>
      <c r="XCO1650">
        <v>1820.54</v>
      </c>
      <c r="XCP1650">
        <v>0</v>
      </c>
      <c r="XCQ1650">
        <v>1</v>
      </c>
      <c r="XCR1650">
        <v>1820.78</v>
      </c>
      <c r="XCS1650">
        <v>51</v>
      </c>
    </row>
    <row r="1651" spans="15:15 16311:16321" x14ac:dyDescent="0.3">
      <c r="O1651" s="23" t="str">
        <f t="shared" si="22"/>
        <v/>
      </c>
      <c r="XCI1651" t="s">
        <v>533</v>
      </c>
      <c r="XCJ1651">
        <v>2</v>
      </c>
      <c r="XCK1651">
        <v>50</v>
      </c>
      <c r="XCL1651">
        <v>0.05</v>
      </c>
      <c r="XCM1651">
        <v>100</v>
      </c>
      <c r="XCN1651">
        <v>1035</v>
      </c>
      <c r="XCO1651">
        <v>172.971</v>
      </c>
      <c r="XCP1651">
        <v>0</v>
      </c>
      <c r="XCQ1651">
        <v>119</v>
      </c>
      <c r="XCR1651">
        <v>1800.11</v>
      </c>
      <c r="XCS1651">
        <v>7533</v>
      </c>
    </row>
    <row r="1652" spans="15:15 16311:16321" x14ac:dyDescent="0.3">
      <c r="O1652" s="23" t="str">
        <f t="shared" si="22"/>
        <v/>
      </c>
      <c r="XCI1652" t="s">
        <v>533</v>
      </c>
      <c r="XCJ1652">
        <v>2</v>
      </c>
      <c r="XCK1652">
        <v>50</v>
      </c>
      <c r="XCL1652">
        <v>0.1</v>
      </c>
      <c r="XCM1652">
        <v>100</v>
      </c>
      <c r="XCN1652">
        <v>1061</v>
      </c>
      <c r="XCO1652">
        <v>607.53</v>
      </c>
      <c r="XCP1652">
        <v>12</v>
      </c>
      <c r="XCQ1652">
        <v>37</v>
      </c>
      <c r="XCR1652">
        <v>1800.01</v>
      </c>
      <c r="XCS1652">
        <v>6138</v>
      </c>
    </row>
    <row r="1653" spans="15:15 16311:16321" x14ac:dyDescent="0.3">
      <c r="O1653" s="23" t="str">
        <f t="shared" si="22"/>
        <v/>
      </c>
      <c r="XCI1653" t="s">
        <v>533</v>
      </c>
      <c r="XCJ1653">
        <v>2</v>
      </c>
      <c r="XCK1653">
        <v>50</v>
      </c>
      <c r="XCL1653">
        <v>0.15</v>
      </c>
      <c r="XCM1653">
        <v>100</v>
      </c>
      <c r="XCN1653">
        <v>1162</v>
      </c>
      <c r="XCO1653">
        <v>1800.2</v>
      </c>
      <c r="XCP1653">
        <v>0</v>
      </c>
      <c r="XCQ1653">
        <v>1</v>
      </c>
      <c r="XCR1653">
        <v>1800.34</v>
      </c>
      <c r="XCS1653">
        <v>267</v>
      </c>
    </row>
    <row r="1654" spans="15:15 16311:16321" x14ac:dyDescent="0.3">
      <c r="O1654" s="23" t="str">
        <f t="shared" si="22"/>
        <v/>
      </c>
      <c r="XCI1654" t="s">
        <v>533</v>
      </c>
      <c r="XCJ1654">
        <v>2</v>
      </c>
      <c r="XCK1654">
        <v>50</v>
      </c>
      <c r="XCL1654">
        <v>0.2</v>
      </c>
      <c r="XCM1654">
        <v>100</v>
      </c>
      <c r="XCN1654" t="s">
        <v>46</v>
      </c>
      <c r="XCO1654">
        <v>60.028399999999998</v>
      </c>
      <c r="XCP1654">
        <v>0</v>
      </c>
      <c r="XCQ1654">
        <v>1</v>
      </c>
      <c r="XCR1654">
        <v>1800.83</v>
      </c>
      <c r="XCS1654">
        <v>29</v>
      </c>
    </row>
    <row r="1655" spans="15:15 16311:16321" x14ac:dyDescent="0.3">
      <c r="O1655" s="23" t="str">
        <f t="shared" si="22"/>
        <v/>
      </c>
      <c r="XCI1655" t="s">
        <v>533</v>
      </c>
      <c r="XCJ1655">
        <v>3</v>
      </c>
      <c r="XCK1655">
        <v>0</v>
      </c>
      <c r="XCL1655">
        <v>0.05</v>
      </c>
      <c r="XCM1655">
        <v>100</v>
      </c>
      <c r="XCN1655">
        <v>1061</v>
      </c>
      <c r="XCO1655">
        <v>56.791200000000003</v>
      </c>
      <c r="XCP1655">
        <v>1</v>
      </c>
      <c r="XCQ1655">
        <v>186</v>
      </c>
      <c r="XCR1655">
        <v>1800.05</v>
      </c>
      <c r="XCS1655">
        <v>23679</v>
      </c>
    </row>
    <row r="1656" spans="15:15 16311:16321" x14ac:dyDescent="0.3">
      <c r="O1656" s="23" t="str">
        <f t="shared" si="22"/>
        <v/>
      </c>
      <c r="XCI1656" t="s">
        <v>533</v>
      </c>
      <c r="XCJ1656">
        <v>3</v>
      </c>
      <c r="XCK1656">
        <v>10</v>
      </c>
      <c r="XCL1656">
        <v>0.05</v>
      </c>
      <c r="XCM1656">
        <v>100</v>
      </c>
      <c r="XCN1656">
        <v>1061</v>
      </c>
      <c r="XCO1656">
        <v>77.0107</v>
      </c>
      <c r="XCP1656">
        <v>2</v>
      </c>
      <c r="XCQ1656">
        <v>193</v>
      </c>
      <c r="XCR1656">
        <v>1800.04</v>
      </c>
      <c r="XCS1656">
        <v>21007</v>
      </c>
    </row>
    <row r="1657" spans="15:15 16311:16321" x14ac:dyDescent="0.3">
      <c r="O1657" s="23" t="str">
        <f t="shared" si="22"/>
        <v/>
      </c>
      <c r="XCI1657" t="s">
        <v>533</v>
      </c>
      <c r="XCJ1657">
        <v>3</v>
      </c>
      <c r="XCK1657">
        <v>25</v>
      </c>
      <c r="XCL1657">
        <v>0.05</v>
      </c>
      <c r="XCM1657">
        <v>100</v>
      </c>
      <c r="XCN1657">
        <v>1061</v>
      </c>
      <c r="XCO1657">
        <v>60.683</v>
      </c>
      <c r="XCP1657">
        <v>0</v>
      </c>
      <c r="XCQ1657">
        <v>150</v>
      </c>
      <c r="XCR1657">
        <v>1800.11</v>
      </c>
      <c r="XCS1657">
        <v>19770</v>
      </c>
    </row>
    <row r="1658" spans="15:15 16311:16321" x14ac:dyDescent="0.3">
      <c r="O1658" s="23" t="str">
        <f t="shared" si="22"/>
        <v/>
      </c>
      <c r="XCI1658" t="s">
        <v>533</v>
      </c>
      <c r="XCJ1658">
        <v>3</v>
      </c>
      <c r="XCK1658">
        <v>50</v>
      </c>
      <c r="XCL1658">
        <v>0.05</v>
      </c>
      <c r="XCM1658">
        <v>100</v>
      </c>
      <c r="XCN1658">
        <v>1061</v>
      </c>
      <c r="XCO1658">
        <v>76.971299999999999</v>
      </c>
      <c r="XCP1658">
        <v>1</v>
      </c>
      <c r="XCQ1658">
        <v>150</v>
      </c>
      <c r="XCR1658">
        <v>1800.03</v>
      </c>
      <c r="XCS1658">
        <v>21508</v>
      </c>
    </row>
    <row r="1659" spans="15:15 16311:16321" x14ac:dyDescent="0.3">
      <c r="O1659" s="23" t="str">
        <f t="shared" si="22"/>
        <v/>
      </c>
      <c r="XCI1659" t="s">
        <v>20</v>
      </c>
      <c r="XCJ1659">
        <v>0</v>
      </c>
      <c r="XCK1659">
        <v>0</v>
      </c>
      <c r="XCL1659">
        <v>0.05</v>
      </c>
      <c r="XCM1659">
        <v>402</v>
      </c>
      <c r="XCN1659">
        <v>52498.1</v>
      </c>
      <c r="XCO1659">
        <v>496.35399999999998</v>
      </c>
      <c r="XCP1659">
        <v>7</v>
      </c>
      <c r="XCQ1659">
        <v>38</v>
      </c>
      <c r="XCR1659">
        <v>1800.07</v>
      </c>
      <c r="XCS1659">
        <v>16776</v>
      </c>
    </row>
    <row r="1660" spans="15:15 16311:16321" x14ac:dyDescent="0.3">
      <c r="O1660" s="23" t="str">
        <f t="shared" si="22"/>
        <v/>
      </c>
      <c r="XCI1660" t="s">
        <v>20</v>
      </c>
      <c r="XCJ1660">
        <v>0</v>
      </c>
      <c r="XCK1660">
        <v>0</v>
      </c>
      <c r="XCL1660">
        <v>0.1</v>
      </c>
      <c r="XCM1660">
        <v>402</v>
      </c>
      <c r="XCN1660">
        <v>52473</v>
      </c>
      <c r="XCO1660">
        <v>970.17399999999998</v>
      </c>
      <c r="XCP1660">
        <v>13</v>
      </c>
      <c r="XCQ1660">
        <v>54</v>
      </c>
      <c r="XCR1660">
        <v>1800.04</v>
      </c>
      <c r="XCS1660">
        <v>17525</v>
      </c>
    </row>
    <row r="1661" spans="15:15 16311:16321" x14ac:dyDescent="0.3">
      <c r="O1661" s="23" t="str">
        <f t="shared" si="22"/>
        <v/>
      </c>
      <c r="XCI1661" t="s">
        <v>20</v>
      </c>
      <c r="XCJ1661">
        <v>0</v>
      </c>
      <c r="XCK1661">
        <v>0</v>
      </c>
      <c r="XCL1661">
        <v>0.15</v>
      </c>
      <c r="XCM1661">
        <v>402</v>
      </c>
      <c r="XCN1661">
        <v>52479.199999999997</v>
      </c>
      <c r="XCO1661">
        <v>1021.08</v>
      </c>
      <c r="XCP1661">
        <v>29</v>
      </c>
      <c r="XCQ1661">
        <v>53</v>
      </c>
      <c r="XCR1661">
        <v>1800.02</v>
      </c>
      <c r="XCS1661">
        <v>17669</v>
      </c>
    </row>
    <row r="1662" spans="15:15 16311:16321" x14ac:dyDescent="0.3">
      <c r="O1662" s="23" t="str">
        <f t="shared" si="22"/>
        <v/>
      </c>
      <c r="XCI1662" t="s">
        <v>20</v>
      </c>
      <c r="XCJ1662">
        <v>0</v>
      </c>
      <c r="XCK1662">
        <v>0</v>
      </c>
      <c r="XCL1662">
        <v>0.2</v>
      </c>
      <c r="XCM1662">
        <v>402</v>
      </c>
      <c r="XCN1662">
        <v>52994.7</v>
      </c>
      <c r="XCO1662">
        <v>1715.53</v>
      </c>
      <c r="XCP1662">
        <v>25</v>
      </c>
      <c r="XCQ1662">
        <v>27</v>
      </c>
      <c r="XCR1662">
        <v>1800.07</v>
      </c>
      <c r="XCS1662">
        <v>14485</v>
      </c>
    </row>
    <row r="1663" spans="15:15 16311:16321" x14ac:dyDescent="0.3">
      <c r="O1663" s="23" t="str">
        <f t="shared" si="22"/>
        <v/>
      </c>
      <c r="XCI1663" t="s">
        <v>20</v>
      </c>
      <c r="XCJ1663">
        <v>1</v>
      </c>
      <c r="XCK1663">
        <v>5</v>
      </c>
      <c r="XCL1663">
        <v>0.05</v>
      </c>
      <c r="XCM1663">
        <v>402</v>
      </c>
      <c r="XCN1663">
        <v>54869</v>
      </c>
      <c r="XCO1663">
        <v>1800.9</v>
      </c>
      <c r="XCP1663">
        <v>0</v>
      </c>
      <c r="XCQ1663">
        <v>1</v>
      </c>
      <c r="XCR1663">
        <v>1800.9</v>
      </c>
      <c r="XCS1663">
        <v>2167</v>
      </c>
    </row>
    <row r="1664" spans="15:15 16311:16321" x14ac:dyDescent="0.3">
      <c r="O1664" s="23" t="str">
        <f t="shared" si="22"/>
        <v/>
      </c>
      <c r="XCI1664" t="s">
        <v>20</v>
      </c>
      <c r="XCJ1664">
        <v>1</v>
      </c>
      <c r="XCK1664">
        <v>5</v>
      </c>
      <c r="XCL1664">
        <v>0.1</v>
      </c>
      <c r="XCM1664">
        <v>402</v>
      </c>
      <c r="XCN1664">
        <v>54490.3</v>
      </c>
      <c r="XCO1664">
        <v>1800.55</v>
      </c>
      <c r="XCP1664">
        <v>0</v>
      </c>
      <c r="XCQ1664">
        <v>1</v>
      </c>
      <c r="XCR1664">
        <v>1800.55</v>
      </c>
      <c r="XCS1664">
        <v>1755</v>
      </c>
    </row>
    <row r="1665" spans="15:15 16311:16321" x14ac:dyDescent="0.3">
      <c r="O1665" s="23" t="str">
        <f t="shared" si="22"/>
        <v/>
      </c>
      <c r="XCI1665" t="s">
        <v>20</v>
      </c>
      <c r="XCJ1665">
        <v>1</v>
      </c>
      <c r="XCK1665">
        <v>5</v>
      </c>
      <c r="XCL1665">
        <v>0.15</v>
      </c>
      <c r="XCM1665">
        <v>402</v>
      </c>
      <c r="XCN1665">
        <v>55219.6</v>
      </c>
      <c r="XCO1665">
        <v>1800.67</v>
      </c>
      <c r="XCP1665">
        <v>0</v>
      </c>
      <c r="XCQ1665">
        <v>1</v>
      </c>
      <c r="XCR1665">
        <v>1801.15</v>
      </c>
      <c r="XCS1665">
        <v>1911</v>
      </c>
    </row>
    <row r="1666" spans="15:15 16311:16321" x14ac:dyDescent="0.3">
      <c r="O1666" s="23" t="str">
        <f t="shared" si="22"/>
        <v/>
      </c>
      <c r="XCI1666" t="s">
        <v>20</v>
      </c>
      <c r="XCJ1666">
        <v>1</v>
      </c>
      <c r="XCK1666">
        <v>5</v>
      </c>
      <c r="XCL1666">
        <v>0.2</v>
      </c>
      <c r="XCM1666">
        <v>402</v>
      </c>
      <c r="XCN1666">
        <v>56932.6</v>
      </c>
      <c r="XCO1666">
        <v>1800.76</v>
      </c>
      <c r="XCP1666">
        <v>0</v>
      </c>
      <c r="XCQ1666">
        <v>1</v>
      </c>
      <c r="XCR1666">
        <v>1800.83</v>
      </c>
      <c r="XCS1666">
        <v>1613</v>
      </c>
    </row>
    <row r="1667" spans="15:15 16311:16321" x14ac:dyDescent="0.3">
      <c r="O1667" s="23" t="str">
        <f t="shared" si="22"/>
        <v/>
      </c>
      <c r="XCI1667" t="s">
        <v>20</v>
      </c>
      <c r="XCJ1667">
        <v>1</v>
      </c>
      <c r="XCK1667">
        <v>10</v>
      </c>
      <c r="XCL1667">
        <v>0.05</v>
      </c>
      <c r="XCM1667">
        <v>402</v>
      </c>
      <c r="XCN1667">
        <v>57810.2</v>
      </c>
      <c r="XCO1667">
        <v>1801.05</v>
      </c>
      <c r="XCP1667">
        <v>0</v>
      </c>
      <c r="XCQ1667">
        <v>1</v>
      </c>
      <c r="XCR1667">
        <v>1801.05</v>
      </c>
      <c r="XCS1667">
        <v>1150</v>
      </c>
    </row>
    <row r="1668" spans="15:15 16311:16321" x14ac:dyDescent="0.3">
      <c r="O1668" s="23" t="str">
        <f t="shared" si="22"/>
        <v/>
      </c>
      <c r="XCI1668" t="s">
        <v>20</v>
      </c>
      <c r="XCJ1668">
        <v>1</v>
      </c>
      <c r="XCK1668">
        <v>10</v>
      </c>
      <c r="XCL1668">
        <v>0.1</v>
      </c>
      <c r="XCM1668">
        <v>402</v>
      </c>
      <c r="XCN1668">
        <v>59411.8</v>
      </c>
      <c r="XCO1668">
        <v>1802.83</v>
      </c>
      <c r="XCP1668">
        <v>0</v>
      </c>
      <c r="XCQ1668">
        <v>1</v>
      </c>
      <c r="XCR1668">
        <v>1803.09</v>
      </c>
      <c r="XCS1668">
        <v>878</v>
      </c>
    </row>
    <row r="1669" spans="15:15 16311:16321" x14ac:dyDescent="0.3">
      <c r="O1669" s="23" t="str">
        <f t="shared" si="22"/>
        <v/>
      </c>
      <c r="XCI1669" t="s">
        <v>20</v>
      </c>
      <c r="XCJ1669">
        <v>1</v>
      </c>
      <c r="XCK1669">
        <v>10</v>
      </c>
      <c r="XCL1669">
        <v>0.15</v>
      </c>
      <c r="XCM1669">
        <v>402</v>
      </c>
      <c r="XCN1669">
        <v>62862.400000000001</v>
      </c>
      <c r="XCO1669">
        <v>1801.16</v>
      </c>
      <c r="XCP1669">
        <v>0</v>
      </c>
      <c r="XCQ1669">
        <v>1</v>
      </c>
      <c r="XCR1669">
        <v>1801.32</v>
      </c>
      <c r="XCS1669">
        <v>471</v>
      </c>
    </row>
    <row r="1670" spans="15:15 16311:16321" x14ac:dyDescent="0.3">
      <c r="O1670" s="23" t="str">
        <f t="shared" si="22"/>
        <v/>
      </c>
      <c r="XCI1670" t="s">
        <v>20</v>
      </c>
      <c r="XCJ1670">
        <v>1</v>
      </c>
      <c r="XCK1670">
        <v>10</v>
      </c>
      <c r="XCL1670">
        <v>0.2</v>
      </c>
      <c r="XCM1670">
        <v>402</v>
      </c>
      <c r="XCN1670">
        <v>67025.899999999994</v>
      </c>
      <c r="XCO1670">
        <v>1815.01</v>
      </c>
      <c r="XCP1670">
        <v>0</v>
      </c>
      <c r="XCQ1670">
        <v>1</v>
      </c>
      <c r="XCR1670">
        <v>1815.19</v>
      </c>
      <c r="XCS1670">
        <v>133</v>
      </c>
    </row>
    <row r="1671" spans="15:15 16311:16321" x14ac:dyDescent="0.3">
      <c r="O1671" s="23" t="str">
        <f t="shared" ref="O1671:O1734" si="23">IF(G1671="inf",1,"")</f>
        <v/>
      </c>
      <c r="XCI1671" t="s">
        <v>20</v>
      </c>
      <c r="XCJ1671">
        <v>1</v>
      </c>
      <c r="XCK1671">
        <v>25</v>
      </c>
      <c r="XCL1671">
        <v>0.05</v>
      </c>
      <c r="XCM1671">
        <v>402</v>
      </c>
      <c r="XCN1671">
        <v>56559.6</v>
      </c>
      <c r="XCO1671">
        <v>1801</v>
      </c>
      <c r="XCP1671">
        <v>0</v>
      </c>
      <c r="XCQ1671">
        <v>1</v>
      </c>
      <c r="XCR1671">
        <v>1801.32</v>
      </c>
      <c r="XCS1671">
        <v>1105</v>
      </c>
    </row>
    <row r="1672" spans="15:15 16311:16321" x14ac:dyDescent="0.3">
      <c r="O1672" s="23" t="str">
        <f t="shared" si="23"/>
        <v/>
      </c>
      <c r="XCI1672" t="s">
        <v>20</v>
      </c>
      <c r="XCJ1672">
        <v>1</v>
      </c>
      <c r="XCK1672">
        <v>25</v>
      </c>
      <c r="XCL1672">
        <v>0.1</v>
      </c>
      <c r="XCM1672">
        <v>402</v>
      </c>
      <c r="XCN1672">
        <v>57412</v>
      </c>
      <c r="XCO1672">
        <v>1800.12</v>
      </c>
      <c r="XCP1672">
        <v>0</v>
      </c>
      <c r="XCQ1672">
        <v>1</v>
      </c>
      <c r="XCR1672">
        <v>1800.38</v>
      </c>
      <c r="XCS1672">
        <v>1503</v>
      </c>
    </row>
    <row r="1673" spans="15:15 16311:16321" x14ac:dyDescent="0.3">
      <c r="O1673" s="23" t="str">
        <f t="shared" si="23"/>
        <v/>
      </c>
      <c r="XCI1673" t="s">
        <v>20</v>
      </c>
      <c r="XCJ1673">
        <v>1</v>
      </c>
      <c r="XCK1673">
        <v>25</v>
      </c>
      <c r="XCL1673">
        <v>0.15</v>
      </c>
      <c r="XCM1673">
        <v>402</v>
      </c>
      <c r="XCN1673">
        <v>55702.2</v>
      </c>
      <c r="XCO1673">
        <v>1800.16</v>
      </c>
      <c r="XCP1673">
        <v>0</v>
      </c>
      <c r="XCQ1673">
        <v>1</v>
      </c>
      <c r="XCR1673">
        <v>1800.51</v>
      </c>
      <c r="XCS1673">
        <v>1297</v>
      </c>
    </row>
    <row r="1674" spans="15:15 16311:16321" x14ac:dyDescent="0.3">
      <c r="O1674" s="23" t="str">
        <f t="shared" si="23"/>
        <v/>
      </c>
      <c r="XCI1674" t="s">
        <v>20</v>
      </c>
      <c r="XCJ1674">
        <v>1</v>
      </c>
      <c r="XCK1674">
        <v>25</v>
      </c>
      <c r="XCL1674">
        <v>0.2</v>
      </c>
      <c r="XCM1674">
        <v>402</v>
      </c>
      <c r="XCN1674">
        <v>60374.8</v>
      </c>
      <c r="XCO1674">
        <v>1802.36</v>
      </c>
      <c r="XCP1674">
        <v>0</v>
      </c>
      <c r="XCQ1674">
        <v>1</v>
      </c>
      <c r="XCR1674">
        <v>1802.36</v>
      </c>
      <c r="XCS1674">
        <v>502</v>
      </c>
    </row>
    <row r="1675" spans="15:15 16311:16321" x14ac:dyDescent="0.3">
      <c r="O1675" s="23" t="str">
        <f t="shared" si="23"/>
        <v/>
      </c>
      <c r="XCI1675" t="s">
        <v>20</v>
      </c>
      <c r="XCJ1675">
        <v>1</v>
      </c>
      <c r="XCK1675">
        <v>50</v>
      </c>
      <c r="XCL1675">
        <v>0.05</v>
      </c>
      <c r="XCM1675">
        <v>402</v>
      </c>
      <c r="XCN1675">
        <v>60006</v>
      </c>
      <c r="XCO1675">
        <v>1800.7</v>
      </c>
      <c r="XCP1675">
        <v>0</v>
      </c>
      <c r="XCQ1675">
        <v>1</v>
      </c>
      <c r="XCR1675">
        <v>1800.7</v>
      </c>
      <c r="XCS1675">
        <v>555</v>
      </c>
    </row>
    <row r="1676" spans="15:15 16311:16321" x14ac:dyDescent="0.3">
      <c r="O1676" s="23" t="str">
        <f t="shared" si="23"/>
        <v/>
      </c>
      <c r="XCI1676" t="s">
        <v>20</v>
      </c>
      <c r="XCJ1676">
        <v>1</v>
      </c>
      <c r="XCK1676">
        <v>50</v>
      </c>
      <c r="XCL1676">
        <v>0.1</v>
      </c>
      <c r="XCM1676">
        <v>402</v>
      </c>
      <c r="XCN1676">
        <v>60805.9</v>
      </c>
      <c r="XCO1676">
        <v>1814.46</v>
      </c>
      <c r="XCP1676">
        <v>0</v>
      </c>
      <c r="XCQ1676">
        <v>1</v>
      </c>
      <c r="XCR1676">
        <v>1814.46</v>
      </c>
      <c r="XCS1676">
        <v>523</v>
      </c>
    </row>
    <row r="1677" spans="15:15 16311:16321" x14ac:dyDescent="0.3">
      <c r="O1677" s="23" t="str">
        <f t="shared" si="23"/>
        <v/>
      </c>
      <c r="XCI1677" t="s">
        <v>20</v>
      </c>
      <c r="XCJ1677">
        <v>1</v>
      </c>
      <c r="XCK1677">
        <v>50</v>
      </c>
      <c r="XCL1677">
        <v>0.15</v>
      </c>
      <c r="XCM1677">
        <v>402</v>
      </c>
      <c r="XCN1677">
        <v>64467.7</v>
      </c>
      <c r="XCO1677">
        <v>1801.11</v>
      </c>
      <c r="XCP1677">
        <v>0</v>
      </c>
      <c r="XCQ1677">
        <v>1</v>
      </c>
      <c r="XCR1677">
        <v>1801.11</v>
      </c>
      <c r="XCS1677">
        <v>245</v>
      </c>
    </row>
    <row r="1678" spans="15:15 16311:16321" x14ac:dyDescent="0.3">
      <c r="O1678" s="23" t="str">
        <f t="shared" si="23"/>
        <v/>
      </c>
      <c r="XCI1678" t="s">
        <v>20</v>
      </c>
      <c r="XCJ1678">
        <v>1</v>
      </c>
      <c r="XCK1678">
        <v>50</v>
      </c>
      <c r="XCL1678">
        <v>0.2</v>
      </c>
      <c r="XCM1678">
        <v>402</v>
      </c>
      <c r="XCN1678">
        <v>62427.9</v>
      </c>
      <c r="XCO1678">
        <v>1814.9</v>
      </c>
      <c r="XCP1678">
        <v>0</v>
      </c>
      <c r="XCQ1678">
        <v>1</v>
      </c>
      <c r="XCR1678">
        <v>1814.9</v>
      </c>
      <c r="XCS1678">
        <v>325</v>
      </c>
    </row>
    <row r="1679" spans="15:15 16311:16321" x14ac:dyDescent="0.3">
      <c r="O1679" s="23" t="str">
        <f t="shared" si="23"/>
        <v/>
      </c>
      <c r="XCI1679" t="s">
        <v>20</v>
      </c>
      <c r="XCJ1679">
        <v>2</v>
      </c>
      <c r="XCK1679">
        <v>5</v>
      </c>
      <c r="XCL1679">
        <v>0.05</v>
      </c>
      <c r="XCM1679">
        <v>402</v>
      </c>
      <c r="XCN1679">
        <v>56116.5</v>
      </c>
      <c r="XCO1679">
        <v>1800.01</v>
      </c>
      <c r="XCP1679">
        <v>0</v>
      </c>
      <c r="XCQ1679">
        <v>1</v>
      </c>
      <c r="XCR1679">
        <v>1800.22</v>
      </c>
      <c r="XCS1679">
        <v>1624</v>
      </c>
    </row>
    <row r="1680" spans="15:15 16311:16321" x14ac:dyDescent="0.3">
      <c r="O1680" s="23" t="str">
        <f t="shared" si="23"/>
        <v/>
      </c>
      <c r="XCI1680" t="s">
        <v>20</v>
      </c>
      <c r="XCJ1680">
        <v>2</v>
      </c>
      <c r="XCK1680">
        <v>5</v>
      </c>
      <c r="XCL1680">
        <v>0.1</v>
      </c>
      <c r="XCM1680">
        <v>402</v>
      </c>
      <c r="XCN1680">
        <v>60817.5</v>
      </c>
      <c r="XCO1680">
        <v>1801.1</v>
      </c>
      <c r="XCP1680">
        <v>0</v>
      </c>
      <c r="XCQ1680">
        <v>1</v>
      </c>
      <c r="XCR1680">
        <v>1801.2</v>
      </c>
      <c r="XCS1680">
        <v>802</v>
      </c>
    </row>
    <row r="1681" spans="15:15 16311:16321" x14ac:dyDescent="0.3">
      <c r="O1681" s="23" t="str">
        <f t="shared" si="23"/>
        <v/>
      </c>
      <c r="XCI1681" t="s">
        <v>20</v>
      </c>
      <c r="XCJ1681">
        <v>2</v>
      </c>
      <c r="XCK1681">
        <v>5</v>
      </c>
      <c r="XCL1681">
        <v>0.15</v>
      </c>
      <c r="XCM1681">
        <v>402</v>
      </c>
      <c r="XCN1681">
        <v>60224.4</v>
      </c>
      <c r="XCO1681">
        <v>1800.91</v>
      </c>
      <c r="XCP1681">
        <v>0</v>
      </c>
      <c r="XCQ1681">
        <v>1</v>
      </c>
      <c r="XCR1681">
        <v>1800.91</v>
      </c>
      <c r="XCS1681">
        <v>1088</v>
      </c>
    </row>
    <row r="1682" spans="15:15 16311:16321" x14ac:dyDescent="0.3">
      <c r="O1682" s="23" t="str">
        <f t="shared" si="23"/>
        <v/>
      </c>
      <c r="XCI1682" t="s">
        <v>20</v>
      </c>
      <c r="XCJ1682">
        <v>2</v>
      </c>
      <c r="XCK1682">
        <v>5</v>
      </c>
      <c r="XCL1682">
        <v>0.2</v>
      </c>
      <c r="XCM1682">
        <v>402</v>
      </c>
      <c r="XCN1682">
        <v>56108.6</v>
      </c>
      <c r="XCO1682">
        <v>1800.3</v>
      </c>
      <c r="XCP1682">
        <v>0</v>
      </c>
      <c r="XCQ1682">
        <v>1</v>
      </c>
      <c r="XCR1682">
        <v>1800.3</v>
      </c>
      <c r="XCS1682">
        <v>1295</v>
      </c>
    </row>
    <row r="1683" spans="15:15 16311:16321" x14ac:dyDescent="0.3">
      <c r="O1683" s="23" t="str">
        <f t="shared" si="23"/>
        <v/>
      </c>
      <c r="XCI1683" t="s">
        <v>20</v>
      </c>
      <c r="XCJ1683">
        <v>2</v>
      </c>
      <c r="XCK1683">
        <v>10</v>
      </c>
      <c r="XCL1683">
        <v>0.05</v>
      </c>
      <c r="XCM1683">
        <v>402</v>
      </c>
      <c r="XCN1683">
        <v>58466.6</v>
      </c>
      <c r="XCO1683">
        <v>1800.92</v>
      </c>
      <c r="XCP1683">
        <v>0</v>
      </c>
      <c r="XCQ1683">
        <v>1</v>
      </c>
      <c r="XCR1683">
        <v>1800.92</v>
      </c>
      <c r="XCS1683">
        <v>825</v>
      </c>
    </row>
    <row r="1684" spans="15:15 16311:16321" x14ac:dyDescent="0.3">
      <c r="O1684" s="23" t="str">
        <f t="shared" si="23"/>
        <v/>
      </c>
      <c r="XCI1684" t="s">
        <v>20</v>
      </c>
      <c r="XCJ1684">
        <v>2</v>
      </c>
      <c r="XCK1684">
        <v>10</v>
      </c>
      <c r="XCL1684">
        <v>0.1</v>
      </c>
      <c r="XCM1684">
        <v>402</v>
      </c>
      <c r="XCN1684">
        <v>57816.7</v>
      </c>
      <c r="XCO1684">
        <v>1801.64</v>
      </c>
      <c r="XCP1684">
        <v>0</v>
      </c>
      <c r="XCQ1684">
        <v>1</v>
      </c>
      <c r="XCR1684">
        <v>1802.13</v>
      </c>
      <c r="XCS1684">
        <v>824</v>
      </c>
    </row>
    <row r="1685" spans="15:15 16311:16321" x14ac:dyDescent="0.3">
      <c r="O1685" s="23" t="str">
        <f t="shared" si="23"/>
        <v/>
      </c>
      <c r="XCI1685" t="s">
        <v>20</v>
      </c>
      <c r="XCJ1685">
        <v>2</v>
      </c>
      <c r="XCK1685">
        <v>10</v>
      </c>
      <c r="XCL1685">
        <v>0.15</v>
      </c>
      <c r="XCM1685">
        <v>402</v>
      </c>
      <c r="XCN1685">
        <v>62609.7</v>
      </c>
      <c r="XCO1685">
        <v>1806.79</v>
      </c>
      <c r="XCP1685">
        <v>0</v>
      </c>
      <c r="XCQ1685">
        <v>1</v>
      </c>
      <c r="XCR1685">
        <v>1806.79</v>
      </c>
      <c r="XCS1685">
        <v>102</v>
      </c>
    </row>
    <row r="1686" spans="15:15 16311:16321" x14ac:dyDescent="0.3">
      <c r="O1686" s="23" t="str">
        <f t="shared" si="23"/>
        <v/>
      </c>
      <c r="XCI1686" t="s">
        <v>20</v>
      </c>
      <c r="XCJ1686">
        <v>2</v>
      </c>
      <c r="XCK1686">
        <v>10</v>
      </c>
      <c r="XCL1686">
        <v>0.2</v>
      </c>
      <c r="XCM1686">
        <v>402</v>
      </c>
      <c r="XCN1686">
        <v>68519.399999999994</v>
      </c>
      <c r="XCO1686">
        <v>1806.97</v>
      </c>
      <c r="XCP1686">
        <v>0</v>
      </c>
      <c r="XCQ1686">
        <v>1</v>
      </c>
      <c r="XCR1686">
        <v>1807.05</v>
      </c>
      <c r="XCS1686">
        <v>62</v>
      </c>
    </row>
    <row r="1687" spans="15:15 16311:16321" x14ac:dyDescent="0.3">
      <c r="O1687" s="23" t="str">
        <f t="shared" si="23"/>
        <v/>
      </c>
      <c r="XCI1687" t="s">
        <v>20</v>
      </c>
      <c r="XCJ1687">
        <v>2</v>
      </c>
      <c r="XCK1687">
        <v>25</v>
      </c>
      <c r="XCL1687">
        <v>0.05</v>
      </c>
      <c r="XCM1687">
        <v>402</v>
      </c>
      <c r="XCN1687">
        <v>59224.2</v>
      </c>
      <c r="XCO1687">
        <v>1800.48</v>
      </c>
      <c r="XCP1687">
        <v>0</v>
      </c>
      <c r="XCQ1687">
        <v>1</v>
      </c>
      <c r="XCR1687">
        <v>1800.51</v>
      </c>
      <c r="XCS1687">
        <v>1461</v>
      </c>
    </row>
    <row r="1688" spans="15:15 16311:16321" x14ac:dyDescent="0.3">
      <c r="O1688" s="23" t="str">
        <f t="shared" si="23"/>
        <v/>
      </c>
      <c r="XCI1688" t="s">
        <v>20</v>
      </c>
      <c r="XCJ1688">
        <v>2</v>
      </c>
      <c r="XCK1688">
        <v>25</v>
      </c>
      <c r="XCL1688">
        <v>0.1</v>
      </c>
      <c r="XCM1688">
        <v>402</v>
      </c>
      <c r="XCN1688">
        <v>76720.800000000003</v>
      </c>
      <c r="XCO1688">
        <v>1800.52</v>
      </c>
      <c r="XCP1688">
        <v>0</v>
      </c>
      <c r="XCQ1688">
        <v>1</v>
      </c>
      <c r="XCR1688">
        <v>1800.52</v>
      </c>
      <c r="XCS1688">
        <v>92</v>
      </c>
    </row>
    <row r="1689" spans="15:15 16311:16321" x14ac:dyDescent="0.3">
      <c r="O1689" s="23" t="str">
        <f t="shared" si="23"/>
        <v/>
      </c>
      <c r="XCI1689" t="s">
        <v>20</v>
      </c>
      <c r="XCJ1689">
        <v>2</v>
      </c>
      <c r="XCK1689">
        <v>25</v>
      </c>
      <c r="XCL1689">
        <v>0.15</v>
      </c>
      <c r="XCM1689">
        <v>402</v>
      </c>
      <c r="XCN1689">
        <v>75752.2</v>
      </c>
      <c r="XCO1689">
        <v>1809.37</v>
      </c>
      <c r="XCP1689">
        <v>0</v>
      </c>
      <c r="XCQ1689">
        <v>1</v>
      </c>
      <c r="XCR1689">
        <v>1809.37</v>
      </c>
      <c r="XCS1689">
        <v>84</v>
      </c>
    </row>
    <row r="1690" spans="15:15 16311:16321" x14ac:dyDescent="0.3">
      <c r="O1690" s="23" t="str">
        <f t="shared" si="23"/>
        <v/>
      </c>
      <c r="XCI1690" t="s">
        <v>20</v>
      </c>
      <c r="XCJ1690">
        <v>2</v>
      </c>
      <c r="XCK1690">
        <v>25</v>
      </c>
      <c r="XCL1690">
        <v>0.2</v>
      </c>
      <c r="XCM1690">
        <v>402</v>
      </c>
      <c r="XCN1690">
        <v>61606.2</v>
      </c>
      <c r="XCO1690">
        <v>1803.62</v>
      </c>
      <c r="XCP1690">
        <v>0</v>
      </c>
      <c r="XCQ1690">
        <v>1</v>
      </c>
      <c r="XCR1690">
        <v>1803.62</v>
      </c>
      <c r="XCS1690">
        <v>298</v>
      </c>
    </row>
    <row r="1691" spans="15:15 16311:16321" x14ac:dyDescent="0.3">
      <c r="O1691" s="23" t="str">
        <f t="shared" si="23"/>
        <v/>
      </c>
      <c r="XCI1691" t="s">
        <v>20</v>
      </c>
      <c r="XCJ1691">
        <v>2</v>
      </c>
      <c r="XCK1691">
        <v>50</v>
      </c>
      <c r="XCL1691">
        <v>0.05</v>
      </c>
      <c r="XCM1691">
        <v>402</v>
      </c>
      <c r="XCN1691">
        <v>56433.9</v>
      </c>
      <c r="XCO1691">
        <v>1800.6</v>
      </c>
      <c r="XCP1691">
        <v>0</v>
      </c>
      <c r="XCQ1691">
        <v>1</v>
      </c>
      <c r="XCR1691">
        <v>1800.78</v>
      </c>
      <c r="XCS1691">
        <v>1308</v>
      </c>
    </row>
    <row r="1692" spans="15:15 16311:16321" x14ac:dyDescent="0.3">
      <c r="O1692" s="23" t="str">
        <f t="shared" si="23"/>
        <v/>
      </c>
      <c r="XCI1692" t="s">
        <v>20</v>
      </c>
      <c r="XCJ1692">
        <v>2</v>
      </c>
      <c r="XCK1692">
        <v>50</v>
      </c>
      <c r="XCL1692">
        <v>0.1</v>
      </c>
      <c r="XCM1692">
        <v>402</v>
      </c>
      <c r="XCN1692">
        <v>64605.9</v>
      </c>
      <c r="XCO1692">
        <v>1801.62</v>
      </c>
      <c r="XCP1692">
        <v>0</v>
      </c>
      <c r="XCQ1692">
        <v>1</v>
      </c>
      <c r="XCR1692">
        <v>1801.62</v>
      </c>
      <c r="XCS1692">
        <v>575</v>
      </c>
    </row>
    <row r="1693" spans="15:15 16311:16321" x14ac:dyDescent="0.3">
      <c r="O1693" s="23" t="str">
        <f t="shared" si="23"/>
        <v/>
      </c>
      <c r="XCI1693" t="s">
        <v>20</v>
      </c>
      <c r="XCJ1693">
        <v>2</v>
      </c>
      <c r="XCK1693">
        <v>50</v>
      </c>
      <c r="XCL1693">
        <v>0.15</v>
      </c>
      <c r="XCM1693">
        <v>402</v>
      </c>
      <c r="XCN1693">
        <v>72502.7</v>
      </c>
      <c r="XCO1693">
        <v>1825.42</v>
      </c>
      <c r="XCP1693">
        <v>0</v>
      </c>
      <c r="XCQ1693">
        <v>1</v>
      </c>
      <c r="XCR1693">
        <v>1825.42</v>
      </c>
      <c r="XCS1693">
        <v>111</v>
      </c>
    </row>
    <row r="1694" spans="15:15 16311:16321" x14ac:dyDescent="0.3">
      <c r="O1694" s="23" t="str">
        <f t="shared" si="23"/>
        <v/>
      </c>
      <c r="XCI1694" t="s">
        <v>20</v>
      </c>
      <c r="XCJ1694">
        <v>2</v>
      </c>
      <c r="XCK1694">
        <v>50</v>
      </c>
      <c r="XCL1694">
        <v>0.2</v>
      </c>
      <c r="XCM1694">
        <v>402</v>
      </c>
      <c r="XCN1694">
        <v>61587.9</v>
      </c>
      <c r="XCO1694">
        <v>1800.88</v>
      </c>
      <c r="XCP1694">
        <v>0</v>
      </c>
      <c r="XCQ1694">
        <v>1</v>
      </c>
      <c r="XCR1694">
        <v>1800.88</v>
      </c>
      <c r="XCS1694">
        <v>387</v>
      </c>
    </row>
    <row r="1695" spans="15:15 16311:16321" x14ac:dyDescent="0.3">
      <c r="O1695" s="23" t="str">
        <f t="shared" si="23"/>
        <v/>
      </c>
      <c r="XCI1695" t="s">
        <v>20</v>
      </c>
      <c r="XCJ1695">
        <v>3</v>
      </c>
      <c r="XCK1695">
        <v>0</v>
      </c>
      <c r="XCL1695">
        <v>0.05</v>
      </c>
      <c r="XCM1695">
        <v>402</v>
      </c>
      <c r="XCN1695">
        <v>54051</v>
      </c>
      <c r="XCO1695">
        <v>1800.4</v>
      </c>
      <c r="XCP1695">
        <v>0</v>
      </c>
      <c r="XCQ1695">
        <v>1</v>
      </c>
      <c r="XCR1695">
        <v>1800.49</v>
      </c>
      <c r="XCS1695">
        <v>3167</v>
      </c>
    </row>
    <row r="1696" spans="15:15 16311:16321" x14ac:dyDescent="0.3">
      <c r="O1696" s="23" t="str">
        <f t="shared" si="23"/>
        <v/>
      </c>
      <c r="XCI1696" t="s">
        <v>20</v>
      </c>
      <c r="XCJ1696">
        <v>3</v>
      </c>
      <c r="XCK1696">
        <v>0</v>
      </c>
      <c r="XCL1696">
        <v>0.1</v>
      </c>
      <c r="XCM1696">
        <v>402</v>
      </c>
      <c r="XCN1696">
        <v>56938.5</v>
      </c>
      <c r="XCO1696">
        <v>1800.35</v>
      </c>
      <c r="XCP1696">
        <v>0</v>
      </c>
      <c r="XCQ1696">
        <v>1</v>
      </c>
      <c r="XCR1696">
        <v>1800.35</v>
      </c>
      <c r="XCS1696">
        <v>1399</v>
      </c>
    </row>
    <row r="1697" spans="15:15 16311:16321" x14ac:dyDescent="0.3">
      <c r="O1697" s="23" t="str">
        <f t="shared" si="23"/>
        <v/>
      </c>
      <c r="XCI1697" t="s">
        <v>20</v>
      </c>
      <c r="XCJ1697">
        <v>3</v>
      </c>
      <c r="XCK1697">
        <v>10</v>
      </c>
      <c r="XCL1697">
        <v>0.05</v>
      </c>
      <c r="XCM1697">
        <v>402</v>
      </c>
      <c r="XCN1697">
        <v>53508.800000000003</v>
      </c>
      <c r="XCO1697">
        <v>1742.96</v>
      </c>
      <c r="XCP1697">
        <v>2</v>
      </c>
      <c r="XCQ1697">
        <v>5</v>
      </c>
      <c r="XCR1697">
        <v>1800.43</v>
      </c>
      <c r="XCS1697">
        <v>3841</v>
      </c>
    </row>
    <row r="1698" spans="15:15 16311:16321" x14ac:dyDescent="0.3">
      <c r="O1698" s="23" t="str">
        <f t="shared" si="23"/>
        <v/>
      </c>
      <c r="XCI1698" t="s">
        <v>20</v>
      </c>
      <c r="XCJ1698">
        <v>3</v>
      </c>
      <c r="XCK1698">
        <v>10</v>
      </c>
      <c r="XCL1698">
        <v>0.1</v>
      </c>
      <c r="XCM1698">
        <v>402</v>
      </c>
      <c r="XCN1698">
        <v>55871.4</v>
      </c>
      <c r="XCO1698">
        <v>1800.65</v>
      </c>
      <c r="XCP1698">
        <v>0</v>
      </c>
      <c r="XCQ1698">
        <v>1</v>
      </c>
      <c r="XCR1698">
        <v>1800.92</v>
      </c>
      <c r="XCS1698">
        <v>1725</v>
      </c>
    </row>
    <row r="1699" spans="15:15 16311:16321" x14ac:dyDescent="0.3">
      <c r="O1699" s="23" t="str">
        <f t="shared" si="23"/>
        <v/>
      </c>
      <c r="XCI1699" t="s">
        <v>20</v>
      </c>
      <c r="XCJ1699">
        <v>3</v>
      </c>
      <c r="XCK1699">
        <v>25</v>
      </c>
      <c r="XCL1699">
        <v>0.05</v>
      </c>
      <c r="XCM1699">
        <v>402</v>
      </c>
      <c r="XCN1699">
        <v>55187.3</v>
      </c>
      <c r="XCO1699">
        <v>1800.35</v>
      </c>
      <c r="XCP1699">
        <v>0</v>
      </c>
      <c r="XCQ1699">
        <v>1</v>
      </c>
      <c r="XCR1699">
        <v>1800.47</v>
      </c>
      <c r="XCS1699">
        <v>2827</v>
      </c>
    </row>
    <row r="1700" spans="15:15 16311:16321" x14ac:dyDescent="0.3">
      <c r="O1700" s="23" t="str">
        <f t="shared" si="23"/>
        <v/>
      </c>
      <c r="XCI1700" t="s">
        <v>20</v>
      </c>
      <c r="XCJ1700">
        <v>3</v>
      </c>
      <c r="XCK1700">
        <v>25</v>
      </c>
      <c r="XCL1700">
        <v>0.1</v>
      </c>
      <c r="XCM1700">
        <v>402</v>
      </c>
      <c r="XCN1700">
        <v>56131.3</v>
      </c>
      <c r="XCO1700">
        <v>1800.12</v>
      </c>
      <c r="XCP1700">
        <v>0</v>
      </c>
      <c r="XCQ1700">
        <v>1</v>
      </c>
      <c r="XCR1700">
        <v>1800.38</v>
      </c>
      <c r="XCS1700">
        <v>2392</v>
      </c>
    </row>
    <row r="1701" spans="15:15 16311:16321" x14ac:dyDescent="0.3">
      <c r="O1701" s="23" t="str">
        <f t="shared" si="23"/>
        <v/>
      </c>
      <c r="XCI1701" t="s">
        <v>20</v>
      </c>
      <c r="XCJ1701">
        <v>3</v>
      </c>
      <c r="XCK1701">
        <v>50</v>
      </c>
      <c r="XCL1701">
        <v>0.05</v>
      </c>
      <c r="XCM1701">
        <v>402</v>
      </c>
      <c r="XCN1701">
        <v>54834.1</v>
      </c>
      <c r="XCO1701">
        <v>1800.54</v>
      </c>
      <c r="XCP1701">
        <v>0</v>
      </c>
      <c r="XCQ1701">
        <v>1</v>
      </c>
      <c r="XCR1701">
        <v>1800.54</v>
      </c>
      <c r="XCS1701">
        <v>3170</v>
      </c>
    </row>
    <row r="1702" spans="15:15 16311:16321" x14ac:dyDescent="0.3">
      <c r="O1702" s="23" t="str">
        <f t="shared" si="23"/>
        <v/>
      </c>
      <c r="XCI1702" t="s">
        <v>20</v>
      </c>
      <c r="XCJ1702">
        <v>3</v>
      </c>
      <c r="XCK1702">
        <v>50</v>
      </c>
      <c r="XCL1702">
        <v>0.1</v>
      </c>
      <c r="XCM1702">
        <v>402</v>
      </c>
      <c r="XCN1702">
        <v>55373.5</v>
      </c>
      <c r="XCO1702">
        <v>1800.9</v>
      </c>
      <c r="XCP1702">
        <v>0</v>
      </c>
      <c r="XCQ1702">
        <v>1</v>
      </c>
      <c r="XCR1702">
        <v>1800.9</v>
      </c>
      <c r="XCS1702">
        <v>2487</v>
      </c>
    </row>
    <row r="1703" spans="15:15 16311:16321" x14ac:dyDescent="0.3">
      <c r="O1703" s="23" t="str">
        <f t="shared" si="23"/>
        <v/>
      </c>
      <c r="XCI1703" t="s">
        <v>515</v>
      </c>
      <c r="XCJ1703">
        <v>0</v>
      </c>
      <c r="XCK1703">
        <v>0</v>
      </c>
      <c r="XCL1703">
        <v>0.05</v>
      </c>
      <c r="XCM1703">
        <v>100</v>
      </c>
      <c r="XCN1703">
        <v>982</v>
      </c>
      <c r="XCO1703">
        <v>13.1296</v>
      </c>
      <c r="XCP1703">
        <v>7</v>
      </c>
      <c r="XCQ1703">
        <v>1428</v>
      </c>
      <c r="XCR1703">
        <v>1800</v>
      </c>
      <c r="XCS1703">
        <v>65853</v>
      </c>
    </row>
    <row r="1704" spans="15:15 16311:16321" x14ac:dyDescent="0.3">
      <c r="O1704" s="23" t="str">
        <f t="shared" si="23"/>
        <v/>
      </c>
      <c r="XCI1704" t="s">
        <v>515</v>
      </c>
      <c r="XCJ1704">
        <v>0</v>
      </c>
      <c r="XCK1704">
        <v>0</v>
      </c>
      <c r="XCL1704">
        <v>0.1</v>
      </c>
      <c r="XCM1704">
        <v>100</v>
      </c>
      <c r="XCN1704">
        <v>982</v>
      </c>
      <c r="XCO1704">
        <v>5.9469799999999999</v>
      </c>
      <c r="XCP1704">
        <v>0</v>
      </c>
      <c r="XCQ1704">
        <v>1718</v>
      </c>
      <c r="XCR1704">
        <v>1800</v>
      </c>
      <c r="XCS1704">
        <v>75536</v>
      </c>
    </row>
    <row r="1705" spans="15:15 16311:16321" x14ac:dyDescent="0.3">
      <c r="O1705" s="23" t="str">
        <f t="shared" si="23"/>
        <v/>
      </c>
      <c r="XCI1705" t="s">
        <v>515</v>
      </c>
      <c r="XCJ1705">
        <v>0</v>
      </c>
      <c r="XCK1705">
        <v>0</v>
      </c>
      <c r="XCL1705">
        <v>0.15</v>
      </c>
      <c r="XCM1705">
        <v>100</v>
      </c>
      <c r="XCN1705">
        <v>982</v>
      </c>
      <c r="XCO1705">
        <v>13.6059</v>
      </c>
      <c r="XCP1705">
        <v>0</v>
      </c>
      <c r="XCQ1705">
        <v>1296</v>
      </c>
      <c r="XCR1705">
        <v>1800.05</v>
      </c>
      <c r="XCS1705">
        <v>72582</v>
      </c>
    </row>
    <row r="1706" spans="15:15 16311:16321" x14ac:dyDescent="0.3">
      <c r="O1706" s="23" t="str">
        <f t="shared" si="23"/>
        <v/>
      </c>
      <c r="XCI1706" t="s">
        <v>515</v>
      </c>
      <c r="XCJ1706">
        <v>0</v>
      </c>
      <c r="XCK1706">
        <v>0</v>
      </c>
      <c r="XCL1706">
        <v>0.2</v>
      </c>
      <c r="XCM1706">
        <v>100</v>
      </c>
      <c r="XCN1706">
        <v>982</v>
      </c>
      <c r="XCO1706">
        <v>33.830599999999997</v>
      </c>
      <c r="XCP1706">
        <v>17</v>
      </c>
      <c r="XCQ1706">
        <v>1695</v>
      </c>
      <c r="XCR1706">
        <v>1800.02</v>
      </c>
      <c r="XCS1706">
        <v>73064</v>
      </c>
    </row>
    <row r="1707" spans="15:15 16311:16321" x14ac:dyDescent="0.3">
      <c r="O1707" s="23" t="str">
        <f t="shared" si="23"/>
        <v/>
      </c>
      <c r="XCI1707" t="s">
        <v>515</v>
      </c>
      <c r="XCJ1707">
        <v>1</v>
      </c>
      <c r="XCK1707">
        <v>5</v>
      </c>
      <c r="XCL1707">
        <v>0.05</v>
      </c>
      <c r="XCM1707">
        <v>100</v>
      </c>
      <c r="XCN1707">
        <v>983</v>
      </c>
      <c r="XCO1707">
        <v>51.421300000000002</v>
      </c>
      <c r="XCP1707">
        <v>5</v>
      </c>
      <c r="XCQ1707">
        <v>469</v>
      </c>
      <c r="XCR1707">
        <v>1800</v>
      </c>
      <c r="XCS1707">
        <v>28558</v>
      </c>
    </row>
    <row r="1708" spans="15:15 16311:16321" x14ac:dyDescent="0.3">
      <c r="O1708" s="23" t="str">
        <f t="shared" si="23"/>
        <v/>
      </c>
      <c r="XCI1708" t="s">
        <v>515</v>
      </c>
      <c r="XCJ1708">
        <v>1</v>
      </c>
      <c r="XCK1708">
        <v>5</v>
      </c>
      <c r="XCL1708">
        <v>0.1</v>
      </c>
      <c r="XCM1708">
        <v>100</v>
      </c>
      <c r="XCN1708">
        <v>985</v>
      </c>
      <c r="XCO1708">
        <v>40.216700000000003</v>
      </c>
      <c r="XCP1708">
        <v>0</v>
      </c>
      <c r="XCQ1708">
        <v>540</v>
      </c>
      <c r="XCR1708">
        <v>1800.04</v>
      </c>
      <c r="XCS1708">
        <v>23752</v>
      </c>
    </row>
    <row r="1709" spans="15:15 16311:16321" x14ac:dyDescent="0.3">
      <c r="O1709" s="23" t="str">
        <f t="shared" si="23"/>
        <v/>
      </c>
      <c r="XCI1709" t="s">
        <v>515</v>
      </c>
      <c r="XCJ1709">
        <v>1</v>
      </c>
      <c r="XCK1709">
        <v>5</v>
      </c>
      <c r="XCL1709">
        <v>0.15</v>
      </c>
      <c r="XCM1709">
        <v>100</v>
      </c>
      <c r="XCN1709">
        <v>987</v>
      </c>
      <c r="XCO1709">
        <v>42.49</v>
      </c>
      <c r="XCP1709">
        <v>2</v>
      </c>
      <c r="XCQ1709">
        <v>387</v>
      </c>
      <c r="XCR1709">
        <v>1800.25</v>
      </c>
      <c r="XCS1709">
        <v>24155</v>
      </c>
    </row>
    <row r="1710" spans="15:15 16311:16321" x14ac:dyDescent="0.3">
      <c r="O1710" s="23" t="str">
        <f t="shared" si="23"/>
        <v/>
      </c>
      <c r="XCI1710" t="s">
        <v>515</v>
      </c>
      <c r="XCJ1710">
        <v>1</v>
      </c>
      <c r="XCK1710">
        <v>5</v>
      </c>
      <c r="XCL1710">
        <v>0.2</v>
      </c>
      <c r="XCM1710">
        <v>100</v>
      </c>
      <c r="XCN1710">
        <v>987</v>
      </c>
      <c r="XCO1710">
        <v>193.58699999999999</v>
      </c>
      <c r="XCP1710">
        <v>30</v>
      </c>
      <c r="XCQ1710">
        <v>301</v>
      </c>
      <c r="XCR1710">
        <v>1800.12</v>
      </c>
      <c r="XCS1710">
        <v>21853</v>
      </c>
    </row>
    <row r="1711" spans="15:15 16311:16321" x14ac:dyDescent="0.3">
      <c r="O1711" s="23" t="str">
        <f t="shared" si="23"/>
        <v/>
      </c>
      <c r="XCI1711" t="s">
        <v>515</v>
      </c>
      <c r="XCJ1711">
        <v>1</v>
      </c>
      <c r="XCK1711">
        <v>10</v>
      </c>
      <c r="XCL1711">
        <v>0.05</v>
      </c>
      <c r="XCM1711">
        <v>100</v>
      </c>
      <c r="XCN1711">
        <v>983</v>
      </c>
      <c r="XCO1711">
        <v>192.11600000000001</v>
      </c>
      <c r="XCP1711">
        <v>37</v>
      </c>
      <c r="XCQ1711">
        <v>515</v>
      </c>
      <c r="XCR1711">
        <v>1800.13</v>
      </c>
      <c r="XCS1711">
        <v>26930</v>
      </c>
    </row>
    <row r="1712" spans="15:15 16311:16321" x14ac:dyDescent="0.3">
      <c r="O1712" s="23" t="str">
        <f t="shared" si="23"/>
        <v/>
      </c>
      <c r="XCI1712" t="s">
        <v>515</v>
      </c>
      <c r="XCJ1712">
        <v>1</v>
      </c>
      <c r="XCK1712">
        <v>10</v>
      </c>
      <c r="XCL1712">
        <v>0.1</v>
      </c>
      <c r="XCM1712">
        <v>100</v>
      </c>
      <c r="XCN1712">
        <v>985</v>
      </c>
      <c r="XCO1712">
        <v>23.653500000000001</v>
      </c>
      <c r="XCP1712">
        <v>0</v>
      </c>
      <c r="XCQ1712">
        <v>529</v>
      </c>
      <c r="XCR1712">
        <v>1800.32</v>
      </c>
      <c r="XCS1712">
        <v>25115</v>
      </c>
    </row>
    <row r="1713" spans="15:15 16311:16321" x14ac:dyDescent="0.3">
      <c r="O1713" s="23" t="str">
        <f t="shared" si="23"/>
        <v/>
      </c>
      <c r="XCI1713" t="s">
        <v>515</v>
      </c>
      <c r="XCJ1713">
        <v>1</v>
      </c>
      <c r="XCK1713">
        <v>10</v>
      </c>
      <c r="XCL1713">
        <v>0.15</v>
      </c>
      <c r="XCM1713">
        <v>100</v>
      </c>
      <c r="XCN1713">
        <v>987</v>
      </c>
      <c r="XCO1713">
        <v>85.448899999999995</v>
      </c>
      <c r="XCP1713">
        <v>5</v>
      </c>
      <c r="XCQ1713">
        <v>311</v>
      </c>
      <c r="XCR1713">
        <v>1800.12</v>
      </c>
      <c r="XCS1713">
        <v>23897</v>
      </c>
    </row>
    <row r="1714" spans="15:15 16311:16321" x14ac:dyDescent="0.3">
      <c r="O1714" s="23" t="str">
        <f t="shared" si="23"/>
        <v/>
      </c>
      <c r="XCI1714" t="s">
        <v>515</v>
      </c>
      <c r="XCJ1714">
        <v>1</v>
      </c>
      <c r="XCK1714">
        <v>10</v>
      </c>
      <c r="XCL1714">
        <v>0.2</v>
      </c>
      <c r="XCM1714">
        <v>100</v>
      </c>
      <c r="XCN1714">
        <v>987</v>
      </c>
      <c r="XCO1714">
        <v>13.847099999999999</v>
      </c>
      <c r="XCP1714">
        <v>0</v>
      </c>
      <c r="XCQ1714">
        <v>336</v>
      </c>
      <c r="XCR1714">
        <v>1800.04</v>
      </c>
      <c r="XCS1714">
        <v>23920</v>
      </c>
    </row>
    <row r="1715" spans="15:15 16311:16321" x14ac:dyDescent="0.3">
      <c r="O1715" s="23" t="str">
        <f t="shared" si="23"/>
        <v/>
      </c>
      <c r="XCI1715" t="s">
        <v>515</v>
      </c>
      <c r="XCJ1715">
        <v>1</v>
      </c>
      <c r="XCK1715">
        <v>25</v>
      </c>
      <c r="XCL1715">
        <v>0.05</v>
      </c>
      <c r="XCM1715">
        <v>100</v>
      </c>
      <c r="XCN1715">
        <v>987</v>
      </c>
      <c r="XCO1715">
        <v>143.85400000000001</v>
      </c>
      <c r="XCP1715">
        <v>6</v>
      </c>
      <c r="XCQ1715">
        <v>131</v>
      </c>
      <c r="XCR1715">
        <v>1800.36</v>
      </c>
      <c r="XCS1715">
        <v>9644</v>
      </c>
    </row>
    <row r="1716" spans="15:15 16311:16321" x14ac:dyDescent="0.3">
      <c r="O1716" s="23" t="str">
        <f t="shared" si="23"/>
        <v/>
      </c>
      <c r="XCI1716" t="s">
        <v>515</v>
      </c>
      <c r="XCJ1716">
        <v>1</v>
      </c>
      <c r="XCK1716">
        <v>25</v>
      </c>
      <c r="XCL1716">
        <v>0.1</v>
      </c>
      <c r="XCM1716">
        <v>100</v>
      </c>
      <c r="XCN1716">
        <v>994</v>
      </c>
      <c r="XCO1716">
        <v>299.71800000000002</v>
      </c>
      <c r="XCP1716">
        <v>6</v>
      </c>
      <c r="XCQ1716">
        <v>54</v>
      </c>
      <c r="XCR1716">
        <v>1800.04</v>
      </c>
      <c r="XCS1716">
        <v>5656</v>
      </c>
    </row>
    <row r="1717" spans="15:15 16311:16321" x14ac:dyDescent="0.3">
      <c r="O1717" s="23" t="str">
        <f t="shared" si="23"/>
        <v/>
      </c>
      <c r="XCI1717" t="s">
        <v>515</v>
      </c>
      <c r="XCJ1717">
        <v>1</v>
      </c>
      <c r="XCK1717">
        <v>25</v>
      </c>
      <c r="XCL1717">
        <v>0.15</v>
      </c>
      <c r="XCM1717">
        <v>100</v>
      </c>
      <c r="XCN1717">
        <v>1013</v>
      </c>
      <c r="XCO1717">
        <v>868.87</v>
      </c>
      <c r="XCP1717">
        <v>5</v>
      </c>
      <c r="XCQ1717">
        <v>14</v>
      </c>
      <c r="XCR1717">
        <v>1800.33</v>
      </c>
      <c r="XCS1717">
        <v>2799</v>
      </c>
    </row>
    <row r="1718" spans="15:15 16311:16321" x14ac:dyDescent="0.3">
      <c r="O1718" s="23" t="str">
        <f t="shared" si="23"/>
        <v/>
      </c>
      <c r="XCI1718" t="s">
        <v>515</v>
      </c>
      <c r="XCJ1718">
        <v>1</v>
      </c>
      <c r="XCK1718">
        <v>25</v>
      </c>
      <c r="XCL1718">
        <v>0.2</v>
      </c>
      <c r="XCM1718">
        <v>100</v>
      </c>
      <c r="XCN1718">
        <v>1022</v>
      </c>
      <c r="XCO1718">
        <v>1797.96</v>
      </c>
      <c r="XCP1718">
        <v>4</v>
      </c>
      <c r="XCQ1718">
        <v>6</v>
      </c>
      <c r="XCR1718">
        <v>1800.71</v>
      </c>
      <c r="XCS1718">
        <v>1529</v>
      </c>
    </row>
    <row r="1719" spans="15:15 16311:16321" x14ac:dyDescent="0.3">
      <c r="O1719" s="23" t="str">
        <f t="shared" si="23"/>
        <v/>
      </c>
      <c r="XCI1719" t="s">
        <v>515</v>
      </c>
      <c r="XCJ1719">
        <v>1</v>
      </c>
      <c r="XCK1719">
        <v>50</v>
      </c>
      <c r="XCL1719">
        <v>0.05</v>
      </c>
      <c r="XCM1719">
        <v>100</v>
      </c>
      <c r="XCN1719">
        <v>987</v>
      </c>
      <c r="XCO1719">
        <v>58.120199999999997</v>
      </c>
      <c r="XCP1719">
        <v>0</v>
      </c>
      <c r="XCQ1719">
        <v>129</v>
      </c>
      <c r="XCR1719">
        <v>1800.04</v>
      </c>
      <c r="XCS1719">
        <v>9537</v>
      </c>
    </row>
    <row r="1720" spans="15:15 16311:16321" x14ac:dyDescent="0.3">
      <c r="O1720" s="23" t="str">
        <f t="shared" si="23"/>
        <v/>
      </c>
      <c r="XCI1720" t="s">
        <v>515</v>
      </c>
      <c r="XCJ1720">
        <v>1</v>
      </c>
      <c r="XCK1720">
        <v>50</v>
      </c>
      <c r="XCL1720">
        <v>0.1</v>
      </c>
      <c r="XCM1720">
        <v>100</v>
      </c>
      <c r="XCN1720">
        <v>1013</v>
      </c>
      <c r="XCO1720">
        <v>1511.28</v>
      </c>
      <c r="XCP1720">
        <v>8</v>
      </c>
      <c r="XCQ1720">
        <v>15</v>
      </c>
      <c r="XCR1720">
        <v>1801.14</v>
      </c>
      <c r="XCS1720">
        <v>2875</v>
      </c>
    </row>
    <row r="1721" spans="15:15 16311:16321" x14ac:dyDescent="0.3">
      <c r="O1721" s="23" t="str">
        <f t="shared" si="23"/>
        <v/>
      </c>
      <c r="XCI1721" t="s">
        <v>515</v>
      </c>
      <c r="XCJ1721">
        <v>1</v>
      </c>
      <c r="XCK1721">
        <v>50</v>
      </c>
      <c r="XCL1721">
        <v>0.15</v>
      </c>
      <c r="XCM1721">
        <v>100</v>
      </c>
      <c r="XCN1721">
        <v>1030</v>
      </c>
      <c r="XCO1721">
        <v>1659.42</v>
      </c>
      <c r="XCP1721">
        <v>0</v>
      </c>
      <c r="XCQ1721">
        <v>4</v>
      </c>
      <c r="XCR1721">
        <v>1800.53</v>
      </c>
      <c r="XCS1721">
        <v>525</v>
      </c>
    </row>
    <row r="1722" spans="15:15 16311:16321" x14ac:dyDescent="0.3">
      <c r="O1722" s="23" t="str">
        <f t="shared" si="23"/>
        <v/>
      </c>
      <c r="XCI1722" t="s">
        <v>515</v>
      </c>
      <c r="XCJ1722">
        <v>1</v>
      </c>
      <c r="XCK1722">
        <v>50</v>
      </c>
      <c r="XCL1722">
        <v>0.2</v>
      </c>
      <c r="XCM1722">
        <v>100</v>
      </c>
      <c r="XCN1722" t="s">
        <v>46</v>
      </c>
      <c r="XCO1722">
        <v>60.0411</v>
      </c>
      <c r="XCP1722">
        <v>0</v>
      </c>
      <c r="XCQ1722">
        <v>1</v>
      </c>
      <c r="XCR1722">
        <v>1801.88</v>
      </c>
      <c r="XCS1722">
        <v>29</v>
      </c>
    </row>
    <row r="1723" spans="15:15 16311:16321" x14ac:dyDescent="0.3">
      <c r="O1723" s="23" t="str">
        <f t="shared" si="23"/>
        <v/>
      </c>
      <c r="XCI1723" t="s">
        <v>515</v>
      </c>
      <c r="XCJ1723">
        <v>2</v>
      </c>
      <c r="XCK1723">
        <v>5</v>
      </c>
      <c r="XCL1723">
        <v>0.05</v>
      </c>
      <c r="XCM1723">
        <v>100</v>
      </c>
      <c r="XCN1723">
        <v>983</v>
      </c>
      <c r="XCO1723">
        <v>409.60300000000001</v>
      </c>
      <c r="XCP1723">
        <v>47</v>
      </c>
      <c r="XCQ1723">
        <v>355</v>
      </c>
      <c r="XCR1723">
        <v>1800.04</v>
      </c>
      <c r="XCS1723">
        <v>20816</v>
      </c>
    </row>
    <row r="1724" spans="15:15 16311:16321" x14ac:dyDescent="0.3">
      <c r="O1724" s="23" t="str">
        <f t="shared" si="23"/>
        <v/>
      </c>
      <c r="XCI1724" t="s">
        <v>515</v>
      </c>
      <c r="XCJ1724">
        <v>2</v>
      </c>
      <c r="XCK1724">
        <v>5</v>
      </c>
      <c r="XCL1724">
        <v>0.1</v>
      </c>
      <c r="XCM1724">
        <v>100</v>
      </c>
      <c r="XCN1724">
        <v>985</v>
      </c>
      <c r="XCO1724">
        <v>154.54400000000001</v>
      </c>
      <c r="XCP1724">
        <v>8</v>
      </c>
      <c r="XCQ1724">
        <v>427</v>
      </c>
      <c r="XCR1724">
        <v>1800.72</v>
      </c>
      <c r="XCS1724">
        <v>19182</v>
      </c>
    </row>
    <row r="1725" spans="15:15 16311:16321" x14ac:dyDescent="0.3">
      <c r="O1725" s="23" t="str">
        <f t="shared" si="23"/>
        <v/>
      </c>
      <c r="XCI1725" t="s">
        <v>515</v>
      </c>
      <c r="XCJ1725">
        <v>2</v>
      </c>
      <c r="XCK1725">
        <v>5</v>
      </c>
      <c r="XCL1725">
        <v>0.15</v>
      </c>
      <c r="XCM1725">
        <v>100</v>
      </c>
      <c r="XCN1725">
        <v>987</v>
      </c>
      <c r="XCO1725">
        <v>110.325</v>
      </c>
      <c r="XCP1725">
        <v>7</v>
      </c>
      <c r="XCQ1725">
        <v>195</v>
      </c>
      <c r="XCR1725">
        <v>1800.05</v>
      </c>
      <c r="XCS1725">
        <v>18041</v>
      </c>
    </row>
    <row r="1726" spans="15:15 16311:16321" x14ac:dyDescent="0.3">
      <c r="O1726" s="23" t="str">
        <f t="shared" si="23"/>
        <v/>
      </c>
      <c r="XCI1726" t="s">
        <v>515</v>
      </c>
      <c r="XCJ1726">
        <v>2</v>
      </c>
      <c r="XCK1726">
        <v>5</v>
      </c>
      <c r="XCL1726">
        <v>0.2</v>
      </c>
      <c r="XCM1726">
        <v>100</v>
      </c>
      <c r="XCN1726">
        <v>987</v>
      </c>
      <c r="XCO1726">
        <v>42.119100000000003</v>
      </c>
      <c r="XCP1726">
        <v>0</v>
      </c>
      <c r="XCQ1726">
        <v>208</v>
      </c>
      <c r="XCR1726">
        <v>1800.03</v>
      </c>
      <c r="XCS1726">
        <v>16647</v>
      </c>
    </row>
    <row r="1727" spans="15:15 16311:16321" x14ac:dyDescent="0.3">
      <c r="O1727" s="23" t="str">
        <f t="shared" si="23"/>
        <v/>
      </c>
      <c r="XCI1727" t="s">
        <v>515</v>
      </c>
      <c r="XCJ1727">
        <v>2</v>
      </c>
      <c r="XCK1727">
        <v>10</v>
      </c>
      <c r="XCL1727">
        <v>0.05</v>
      </c>
      <c r="XCM1727">
        <v>100</v>
      </c>
      <c r="XCN1727">
        <v>985</v>
      </c>
      <c r="XCO1727">
        <v>55.838299999999997</v>
      </c>
      <c r="XCP1727">
        <v>0</v>
      </c>
      <c r="XCQ1727">
        <v>260</v>
      </c>
      <c r="XCR1727">
        <v>1800.06</v>
      </c>
      <c r="XCS1727">
        <v>13057</v>
      </c>
    </row>
    <row r="1728" spans="15:15 16311:16321" x14ac:dyDescent="0.3">
      <c r="O1728" s="23" t="str">
        <f t="shared" si="23"/>
        <v/>
      </c>
      <c r="XCI1728" t="s">
        <v>515</v>
      </c>
      <c r="XCJ1728">
        <v>2</v>
      </c>
      <c r="XCK1728">
        <v>10</v>
      </c>
      <c r="XCL1728">
        <v>0.1</v>
      </c>
      <c r="XCM1728">
        <v>100</v>
      </c>
      <c r="XCN1728">
        <v>987</v>
      </c>
      <c r="XCO1728">
        <v>96.526499999999999</v>
      </c>
      <c r="XCP1728">
        <v>0</v>
      </c>
      <c r="XCQ1728">
        <v>156</v>
      </c>
      <c r="XCR1728">
        <v>1801.17</v>
      </c>
      <c r="XCS1728">
        <v>9576</v>
      </c>
    </row>
    <row r="1729" spans="15:15 16311:16321" x14ac:dyDescent="0.3">
      <c r="O1729" s="23" t="str">
        <f t="shared" si="23"/>
        <v/>
      </c>
      <c r="XCI1729" t="s">
        <v>515</v>
      </c>
      <c r="XCJ1729">
        <v>2</v>
      </c>
      <c r="XCK1729">
        <v>10</v>
      </c>
      <c r="XCL1729">
        <v>0.15</v>
      </c>
      <c r="XCM1729">
        <v>100</v>
      </c>
      <c r="XCN1729">
        <v>1003</v>
      </c>
      <c r="XCO1729">
        <v>946.18600000000004</v>
      </c>
      <c r="XCP1729">
        <v>14</v>
      </c>
      <c r="XCQ1729">
        <v>25</v>
      </c>
      <c r="XCR1729">
        <v>1800.53</v>
      </c>
      <c r="XCS1729">
        <v>4072</v>
      </c>
    </row>
    <row r="1730" spans="15:15 16311:16321" x14ac:dyDescent="0.3">
      <c r="O1730" s="23" t="str">
        <f t="shared" si="23"/>
        <v/>
      </c>
      <c r="XCI1730" t="s">
        <v>515</v>
      </c>
      <c r="XCJ1730">
        <v>2</v>
      </c>
      <c r="XCK1730">
        <v>10</v>
      </c>
      <c r="XCL1730">
        <v>0.2</v>
      </c>
      <c r="XCM1730">
        <v>100</v>
      </c>
      <c r="XCN1730">
        <v>1006</v>
      </c>
      <c r="XCO1730">
        <v>969.93399999999997</v>
      </c>
      <c r="XCP1730">
        <v>4</v>
      </c>
      <c r="XCQ1730">
        <v>13</v>
      </c>
      <c r="XCR1730">
        <v>1809.34</v>
      </c>
      <c r="XCS1730">
        <v>2166</v>
      </c>
    </row>
    <row r="1731" spans="15:15 16311:16321" x14ac:dyDescent="0.3">
      <c r="O1731" s="23" t="str">
        <f t="shared" si="23"/>
        <v/>
      </c>
      <c r="XCI1731" t="s">
        <v>515</v>
      </c>
      <c r="XCJ1731">
        <v>2</v>
      </c>
      <c r="XCK1731">
        <v>25</v>
      </c>
      <c r="XCL1731">
        <v>0.05</v>
      </c>
      <c r="XCM1731">
        <v>100</v>
      </c>
      <c r="XCN1731">
        <v>987</v>
      </c>
      <c r="XCO1731">
        <v>256.92399999999998</v>
      </c>
      <c r="XCP1731">
        <v>8</v>
      </c>
      <c r="XCQ1731">
        <v>65</v>
      </c>
      <c r="XCR1731">
        <v>1800.53</v>
      </c>
      <c r="XCS1731">
        <v>5930</v>
      </c>
    </row>
    <row r="1732" spans="15:15 16311:16321" x14ac:dyDescent="0.3">
      <c r="O1732" s="23" t="str">
        <f t="shared" si="23"/>
        <v/>
      </c>
      <c r="XCI1732" t="s">
        <v>515</v>
      </c>
      <c r="XCJ1732">
        <v>2</v>
      </c>
      <c r="XCK1732">
        <v>25</v>
      </c>
      <c r="XCL1732">
        <v>0.1</v>
      </c>
      <c r="XCM1732">
        <v>100</v>
      </c>
      <c r="XCN1732">
        <v>1013</v>
      </c>
      <c r="XCO1732">
        <v>399.27</v>
      </c>
      <c r="XCP1732">
        <v>0</v>
      </c>
      <c r="XCQ1732">
        <v>11</v>
      </c>
      <c r="XCR1732">
        <v>1812.36</v>
      </c>
      <c r="XCS1732">
        <v>1912</v>
      </c>
    </row>
    <row r="1733" spans="15:15 16311:16321" x14ac:dyDescent="0.3">
      <c r="O1733" s="23" t="str">
        <f t="shared" si="23"/>
        <v/>
      </c>
      <c r="XCI1733" t="s">
        <v>515</v>
      </c>
      <c r="XCJ1733">
        <v>2</v>
      </c>
      <c r="XCK1733">
        <v>25</v>
      </c>
      <c r="XCL1733">
        <v>0.15</v>
      </c>
      <c r="XCM1733">
        <v>100</v>
      </c>
      <c r="XCN1733">
        <v>1236</v>
      </c>
      <c r="XCO1733">
        <v>1804.36</v>
      </c>
      <c r="XCP1733">
        <v>0</v>
      </c>
      <c r="XCQ1733">
        <v>1</v>
      </c>
      <c r="XCR1733">
        <v>1804.36</v>
      </c>
      <c r="XCS1733">
        <v>90</v>
      </c>
    </row>
    <row r="1734" spans="15:15 16311:16321" x14ac:dyDescent="0.3">
      <c r="O1734" s="23" t="str">
        <f t="shared" si="23"/>
        <v/>
      </c>
      <c r="XCI1734" t="s">
        <v>515</v>
      </c>
      <c r="XCJ1734">
        <v>2</v>
      </c>
      <c r="XCK1734">
        <v>25</v>
      </c>
      <c r="XCL1734">
        <v>0.2</v>
      </c>
      <c r="XCM1734">
        <v>100</v>
      </c>
      <c r="XCN1734" t="s">
        <v>46</v>
      </c>
      <c r="XCO1734">
        <v>60.023400000000002</v>
      </c>
      <c r="XCP1734">
        <v>0</v>
      </c>
      <c r="XCQ1734">
        <v>1</v>
      </c>
      <c r="XCR1734">
        <v>1800.78</v>
      </c>
      <c r="XCS1734">
        <v>29</v>
      </c>
    </row>
    <row r="1735" spans="15:15 16311:16321" x14ac:dyDescent="0.3">
      <c r="O1735" s="23" t="str">
        <f t="shared" ref="O1735:O1760" si="24">IF(G1735="inf",1,"")</f>
        <v/>
      </c>
      <c r="XCI1735" t="s">
        <v>515</v>
      </c>
      <c r="XCJ1735">
        <v>2</v>
      </c>
      <c r="XCK1735">
        <v>50</v>
      </c>
      <c r="XCL1735">
        <v>0.05</v>
      </c>
      <c r="XCM1735">
        <v>100</v>
      </c>
      <c r="XCN1735">
        <v>994</v>
      </c>
      <c r="XCO1735">
        <v>56.993400000000001</v>
      </c>
      <c r="XCP1735">
        <v>0</v>
      </c>
      <c r="XCQ1735">
        <v>97</v>
      </c>
      <c r="XCR1735">
        <v>1800.12</v>
      </c>
      <c r="XCS1735">
        <v>9087</v>
      </c>
    </row>
    <row r="1736" spans="15:15 16311:16321" x14ac:dyDescent="0.3">
      <c r="O1736" s="23" t="str">
        <f t="shared" si="24"/>
        <v/>
      </c>
      <c r="XCI1736" t="s">
        <v>515</v>
      </c>
      <c r="XCJ1736">
        <v>2</v>
      </c>
      <c r="XCK1736">
        <v>50</v>
      </c>
      <c r="XCL1736">
        <v>0.1</v>
      </c>
      <c r="XCM1736">
        <v>100</v>
      </c>
      <c r="XCN1736">
        <v>1022</v>
      </c>
      <c r="XCO1736">
        <v>1763.76</v>
      </c>
      <c r="XCP1736">
        <v>10</v>
      </c>
      <c r="XCQ1736">
        <v>13</v>
      </c>
      <c r="XCR1736">
        <v>1800.48</v>
      </c>
      <c r="XCS1736">
        <v>3061</v>
      </c>
    </row>
    <row r="1737" spans="15:15 16311:16321" x14ac:dyDescent="0.3">
      <c r="O1737" s="23" t="str">
        <f t="shared" si="24"/>
        <v/>
      </c>
      <c r="XCI1737" t="s">
        <v>515</v>
      </c>
      <c r="XCJ1737">
        <v>2</v>
      </c>
      <c r="XCK1737">
        <v>50</v>
      </c>
      <c r="XCL1737">
        <v>0.15</v>
      </c>
      <c r="XCM1737">
        <v>100</v>
      </c>
      <c r="XCN1737" t="s">
        <v>46</v>
      </c>
      <c r="XCO1737">
        <v>60.022599999999997</v>
      </c>
      <c r="XCP1737">
        <v>0</v>
      </c>
      <c r="XCQ1737">
        <v>1</v>
      </c>
      <c r="XCR1737">
        <v>1800.64</v>
      </c>
      <c r="XCS1737">
        <v>29</v>
      </c>
    </row>
    <row r="1738" spans="15:15 16311:16321" x14ac:dyDescent="0.3">
      <c r="O1738" s="23" t="str">
        <f t="shared" si="24"/>
        <v/>
      </c>
      <c r="XCI1738" t="s">
        <v>515</v>
      </c>
      <c r="XCJ1738">
        <v>2</v>
      </c>
      <c r="XCK1738">
        <v>50</v>
      </c>
      <c r="XCL1738">
        <v>0.2</v>
      </c>
      <c r="XCM1738">
        <v>100</v>
      </c>
      <c r="XCN1738" t="s">
        <v>46</v>
      </c>
      <c r="XCO1738">
        <v>60.025100000000002</v>
      </c>
      <c r="XCP1738">
        <v>0</v>
      </c>
      <c r="XCQ1738">
        <v>1</v>
      </c>
      <c r="XCR1738">
        <v>1800.68</v>
      </c>
      <c r="XCS1738">
        <v>29</v>
      </c>
    </row>
    <row r="1739" spans="15:15 16311:16321" x14ac:dyDescent="0.3">
      <c r="O1739" s="23" t="str">
        <f t="shared" si="24"/>
        <v/>
      </c>
      <c r="XCI1739" t="s">
        <v>515</v>
      </c>
      <c r="XCJ1739">
        <v>3</v>
      </c>
      <c r="XCK1739">
        <v>0</v>
      </c>
      <c r="XCL1739">
        <v>0.05</v>
      </c>
      <c r="XCM1739">
        <v>100</v>
      </c>
      <c r="XCN1739">
        <v>1022</v>
      </c>
      <c r="XCO1739">
        <v>146.124</v>
      </c>
      <c r="XCP1739">
        <v>5</v>
      </c>
      <c r="XCQ1739">
        <v>123</v>
      </c>
      <c r="XCR1739">
        <v>1800.04</v>
      </c>
      <c r="XCS1739">
        <v>18094</v>
      </c>
    </row>
    <row r="1740" spans="15:15 16311:16321" x14ac:dyDescent="0.3">
      <c r="O1740" s="23" t="str">
        <f t="shared" si="24"/>
        <v/>
      </c>
      <c r="XCI1740" t="s">
        <v>515</v>
      </c>
      <c r="XCJ1740">
        <v>3</v>
      </c>
      <c r="XCK1740">
        <v>10</v>
      </c>
      <c r="XCL1740">
        <v>0.05</v>
      </c>
      <c r="XCM1740">
        <v>100</v>
      </c>
      <c r="XCN1740">
        <v>1022</v>
      </c>
      <c r="XCO1740">
        <v>55.243899999999996</v>
      </c>
      <c r="XCP1740">
        <v>0</v>
      </c>
      <c r="XCQ1740">
        <v>101</v>
      </c>
      <c r="XCR1740">
        <v>1800.24</v>
      </c>
      <c r="XCS1740">
        <v>15972</v>
      </c>
    </row>
    <row r="1741" spans="15:15 16311:16321" x14ac:dyDescent="0.3">
      <c r="O1741" s="23" t="str">
        <f t="shared" si="24"/>
        <v/>
      </c>
      <c r="XCI1741" t="s">
        <v>515</v>
      </c>
      <c r="XCJ1741">
        <v>3</v>
      </c>
      <c r="XCK1741">
        <v>25</v>
      </c>
      <c r="XCL1741">
        <v>0.05</v>
      </c>
      <c r="XCM1741">
        <v>100</v>
      </c>
      <c r="XCN1741">
        <v>1022</v>
      </c>
      <c r="XCO1741">
        <v>194.45099999999999</v>
      </c>
      <c r="XCP1741">
        <v>4</v>
      </c>
      <c r="XCQ1741">
        <v>90</v>
      </c>
      <c r="XCR1741">
        <v>1800.08</v>
      </c>
      <c r="XCS1741">
        <v>16198</v>
      </c>
    </row>
    <row r="1742" spans="15:15 16311:16321" x14ac:dyDescent="0.3">
      <c r="O1742" s="23" t="str">
        <f t="shared" si="24"/>
        <v/>
      </c>
      <c r="XCI1742" t="s">
        <v>515</v>
      </c>
      <c r="XCJ1742">
        <v>3</v>
      </c>
      <c r="XCK1742">
        <v>50</v>
      </c>
      <c r="XCL1742">
        <v>0.05</v>
      </c>
      <c r="XCM1742">
        <v>100</v>
      </c>
      <c r="XCN1742">
        <v>1022</v>
      </c>
      <c r="XCO1742">
        <v>152.69300000000001</v>
      </c>
      <c r="XCP1742">
        <v>2</v>
      </c>
      <c r="XCQ1742">
        <v>98</v>
      </c>
      <c r="XCR1742">
        <v>1800.03</v>
      </c>
      <c r="XCS1742">
        <v>15513</v>
      </c>
    </row>
    <row r="1743" spans="15:15 16311:16321" x14ac:dyDescent="0.3">
      <c r="O1743" s="23" t="str">
        <f t="shared" si="24"/>
        <v/>
      </c>
      <c r="XCI1743" t="s">
        <v>535</v>
      </c>
      <c r="XCJ1743">
        <v>1</v>
      </c>
      <c r="XCK1743">
        <v>5</v>
      </c>
      <c r="XCL1743">
        <v>0.1</v>
      </c>
      <c r="XCM1743">
        <v>50</v>
      </c>
      <c r="XCN1743">
        <v>753</v>
      </c>
      <c r="XCO1743">
        <v>2.0827800000000001</v>
      </c>
      <c r="XCP1743">
        <v>0</v>
      </c>
      <c r="XCQ1743">
        <v>427566</v>
      </c>
      <c r="XCR1743">
        <v>1800</v>
      </c>
      <c r="XCS1743">
        <v>78306</v>
      </c>
    </row>
    <row r="1744" spans="15:15 16311:16321" x14ac:dyDescent="0.3">
      <c r="O1744" s="23" t="str">
        <f t="shared" si="24"/>
        <v/>
      </c>
      <c r="XCI1744" t="s">
        <v>535</v>
      </c>
      <c r="XCJ1744">
        <v>1</v>
      </c>
      <c r="XCK1744">
        <v>5</v>
      </c>
      <c r="XCL1744">
        <v>0.2</v>
      </c>
      <c r="XCM1744">
        <v>50</v>
      </c>
      <c r="XCN1744">
        <v>761</v>
      </c>
      <c r="XCO1744">
        <v>1.37093</v>
      </c>
      <c r="XCP1744">
        <v>0</v>
      </c>
      <c r="XCQ1744">
        <v>605777</v>
      </c>
      <c r="XCR1744">
        <v>1800</v>
      </c>
      <c r="XCS1744">
        <v>78659</v>
      </c>
    </row>
    <row r="1745" spans="15:15 16311:16321" x14ac:dyDescent="0.3">
      <c r="O1745" s="23" t="str">
        <f t="shared" si="24"/>
        <v/>
      </c>
      <c r="XCI1745" t="s">
        <v>535</v>
      </c>
      <c r="XCJ1745">
        <v>1</v>
      </c>
      <c r="XCK1745">
        <v>10</v>
      </c>
      <c r="XCL1745">
        <v>0.15</v>
      </c>
      <c r="XCM1745">
        <v>50</v>
      </c>
      <c r="XCN1745">
        <v>761</v>
      </c>
      <c r="XCO1745">
        <v>0.91961800000000005</v>
      </c>
      <c r="XCP1745">
        <v>0</v>
      </c>
      <c r="XCQ1745">
        <v>634605</v>
      </c>
      <c r="XCR1745">
        <v>1800</v>
      </c>
      <c r="XCS1745">
        <v>75504</v>
      </c>
    </row>
    <row r="1746" spans="15:15 16311:16321" x14ac:dyDescent="0.3">
      <c r="O1746" s="23" t="str">
        <f t="shared" si="24"/>
        <v/>
      </c>
      <c r="XCI1746" t="s">
        <v>535</v>
      </c>
      <c r="XCJ1746">
        <v>1</v>
      </c>
      <c r="XCK1746">
        <v>10</v>
      </c>
      <c r="XCL1746">
        <v>0.2</v>
      </c>
      <c r="XCM1746">
        <v>50</v>
      </c>
      <c r="XCN1746">
        <v>761</v>
      </c>
      <c r="XCO1746">
        <v>9.8098299999999998</v>
      </c>
      <c r="XCP1746">
        <v>30</v>
      </c>
      <c r="XCQ1746">
        <v>676451</v>
      </c>
      <c r="XCR1746">
        <v>1800.03</v>
      </c>
      <c r="XCS1746">
        <v>78012</v>
      </c>
    </row>
    <row r="1747" spans="15:15 16311:16321" x14ac:dyDescent="0.3">
      <c r="O1747" s="23" t="str">
        <f t="shared" si="24"/>
        <v/>
      </c>
      <c r="XCI1747" t="s">
        <v>535</v>
      </c>
      <c r="XCJ1747">
        <v>1</v>
      </c>
      <c r="XCK1747">
        <v>25</v>
      </c>
      <c r="XCL1747">
        <v>0.05</v>
      </c>
      <c r="XCM1747">
        <v>50</v>
      </c>
      <c r="XCN1747">
        <v>761</v>
      </c>
      <c r="XCO1747">
        <v>2.9607899999999998</v>
      </c>
      <c r="XCP1747">
        <v>0</v>
      </c>
      <c r="XCQ1747">
        <v>238260</v>
      </c>
      <c r="XCR1747">
        <v>1800</v>
      </c>
      <c r="XCS1747">
        <v>57103</v>
      </c>
    </row>
    <row r="1748" spans="15:15 16311:16321" x14ac:dyDescent="0.3">
      <c r="O1748" s="23" t="str">
        <f t="shared" si="24"/>
        <v/>
      </c>
      <c r="XCI1748" t="s">
        <v>535</v>
      </c>
      <c r="XCJ1748">
        <v>1</v>
      </c>
      <c r="XCK1748">
        <v>25</v>
      </c>
      <c r="XCL1748">
        <v>0.1</v>
      </c>
      <c r="XCM1748">
        <v>50</v>
      </c>
      <c r="XCN1748">
        <v>775</v>
      </c>
      <c r="XCO1748">
        <v>2.6712799999999999</v>
      </c>
      <c r="XCP1748">
        <v>0</v>
      </c>
      <c r="XCQ1748">
        <v>153432</v>
      </c>
      <c r="XCR1748">
        <v>1800</v>
      </c>
      <c r="XCS1748">
        <v>41276</v>
      </c>
    </row>
    <row r="1749" spans="15:15 16311:16321" x14ac:dyDescent="0.3">
      <c r="O1749" s="23" t="str">
        <f t="shared" si="24"/>
        <v/>
      </c>
      <c r="XCI1749" t="s">
        <v>535</v>
      </c>
      <c r="XCJ1749">
        <v>1</v>
      </c>
      <c r="XCK1749">
        <v>25</v>
      </c>
      <c r="XCL1749">
        <v>0.15</v>
      </c>
      <c r="XCM1749">
        <v>50</v>
      </c>
      <c r="XCN1749">
        <v>777</v>
      </c>
      <c r="XCO1749">
        <v>119.932</v>
      </c>
      <c r="XCP1749">
        <v>199</v>
      </c>
      <c r="XCQ1749">
        <v>41275</v>
      </c>
      <c r="XCR1749">
        <v>1800</v>
      </c>
      <c r="XCS1749">
        <v>30042</v>
      </c>
    </row>
    <row r="1750" spans="15:15 16311:16321" x14ac:dyDescent="0.3">
      <c r="O1750" s="23" t="str">
        <f t="shared" si="24"/>
        <v/>
      </c>
      <c r="XCI1750" t="s">
        <v>535</v>
      </c>
      <c r="XCJ1750">
        <v>1</v>
      </c>
      <c r="XCK1750">
        <v>25</v>
      </c>
      <c r="XCL1750">
        <v>0.2</v>
      </c>
      <c r="XCM1750">
        <v>50</v>
      </c>
      <c r="XCN1750">
        <v>785</v>
      </c>
      <c r="XCO1750">
        <v>9.1530500000000004</v>
      </c>
      <c r="XCP1750">
        <v>2</v>
      </c>
      <c r="XCQ1750">
        <v>16157</v>
      </c>
      <c r="XCR1750">
        <v>1800.2</v>
      </c>
      <c r="XCS1750">
        <v>20753</v>
      </c>
    </row>
    <row r="1751" spans="15:15 16311:16321" x14ac:dyDescent="0.3">
      <c r="O1751" s="23" t="str">
        <f t="shared" si="24"/>
        <v/>
      </c>
      <c r="XCI1751" t="s">
        <v>535</v>
      </c>
      <c r="XCJ1751">
        <v>1</v>
      </c>
      <c r="XCK1751">
        <v>50</v>
      </c>
      <c r="XCL1751">
        <v>0.05</v>
      </c>
      <c r="XCM1751">
        <v>50</v>
      </c>
      <c r="XCN1751">
        <v>769</v>
      </c>
      <c r="XCO1751">
        <v>3.73637</v>
      </c>
      <c r="XCP1751">
        <v>0</v>
      </c>
      <c r="XCQ1751">
        <v>159485</v>
      </c>
      <c r="XCR1751">
        <v>1800</v>
      </c>
      <c r="XCS1751">
        <v>47251</v>
      </c>
    </row>
    <row r="1752" spans="15:15 16311:16321" x14ac:dyDescent="0.3">
      <c r="O1752" s="23" t="str">
        <f t="shared" si="24"/>
        <v/>
      </c>
      <c r="XCI1752" t="s">
        <v>535</v>
      </c>
      <c r="XCJ1752">
        <v>1</v>
      </c>
      <c r="XCK1752">
        <v>50</v>
      </c>
      <c r="XCL1752">
        <v>0.1</v>
      </c>
      <c r="XCM1752">
        <v>50</v>
      </c>
      <c r="XCN1752">
        <v>777</v>
      </c>
      <c r="XCO1752">
        <v>8.3189899999999994</v>
      </c>
      <c r="XCP1752">
        <v>3</v>
      </c>
      <c r="XCQ1752">
        <v>97739</v>
      </c>
      <c r="XCR1752">
        <v>1800.16</v>
      </c>
      <c r="XCS1752">
        <v>34054</v>
      </c>
    </row>
    <row r="1753" spans="15:15 16311:16321" x14ac:dyDescent="0.3">
      <c r="O1753" s="23" t="str">
        <f t="shared" si="24"/>
        <v/>
      </c>
      <c r="XCI1753" t="s">
        <v>535</v>
      </c>
      <c r="XCJ1753">
        <v>1</v>
      </c>
      <c r="XCK1753">
        <v>50</v>
      </c>
      <c r="XCL1753">
        <v>0.15</v>
      </c>
      <c r="XCM1753">
        <v>50</v>
      </c>
      <c r="XCN1753">
        <v>785</v>
      </c>
      <c r="XCO1753">
        <v>7.33988</v>
      </c>
      <c r="XCP1753">
        <v>0</v>
      </c>
      <c r="XCQ1753">
        <v>17476</v>
      </c>
      <c r="XCR1753">
        <v>1800.02</v>
      </c>
      <c r="XCS1753">
        <v>19551</v>
      </c>
    </row>
    <row r="1754" spans="15:15 16311:16321" x14ac:dyDescent="0.3">
      <c r="O1754" s="23" t="str">
        <f t="shared" si="24"/>
        <v/>
      </c>
      <c r="XCI1754" t="s">
        <v>535</v>
      </c>
      <c r="XCJ1754">
        <v>1</v>
      </c>
      <c r="XCK1754">
        <v>50</v>
      </c>
      <c r="XCL1754">
        <v>0.2</v>
      </c>
      <c r="XCM1754">
        <v>50</v>
      </c>
      <c r="XCN1754">
        <v>816</v>
      </c>
      <c r="XCO1754">
        <v>35.393900000000002</v>
      </c>
      <c r="XCP1754">
        <v>0</v>
      </c>
      <c r="XCQ1754">
        <v>594</v>
      </c>
      <c r="XCR1754">
        <v>1800.47</v>
      </c>
      <c r="XCS1754">
        <v>5522</v>
      </c>
    </row>
    <row r="1755" spans="15:15 16311:16321" x14ac:dyDescent="0.3">
      <c r="O1755" s="23" t="str">
        <f t="shared" si="24"/>
        <v/>
      </c>
      <c r="XCI1755" t="s">
        <v>535</v>
      </c>
      <c r="XCJ1755">
        <v>2</v>
      </c>
      <c r="XCK1755">
        <v>5</v>
      </c>
      <c r="XCL1755">
        <v>0.1</v>
      </c>
      <c r="XCM1755">
        <v>50</v>
      </c>
      <c r="XCN1755">
        <v>753</v>
      </c>
      <c r="XCO1755">
        <v>1.54437</v>
      </c>
      <c r="XCP1755">
        <v>0</v>
      </c>
      <c r="XCQ1755">
        <v>698259</v>
      </c>
      <c r="XCR1755">
        <v>1800</v>
      </c>
      <c r="XCS1755">
        <v>77536</v>
      </c>
    </row>
    <row r="1756" spans="15:15 16311:16321" x14ac:dyDescent="0.3">
      <c r="O1756" s="23" t="str">
        <f t="shared" si="24"/>
        <v/>
      </c>
      <c r="XCI1756" t="s">
        <v>535</v>
      </c>
      <c r="XCJ1756">
        <v>2</v>
      </c>
      <c r="XCK1756">
        <v>5</v>
      </c>
      <c r="XCL1756">
        <v>0.15</v>
      </c>
      <c r="XCM1756">
        <v>50</v>
      </c>
      <c r="XCN1756">
        <v>761</v>
      </c>
      <c r="XCO1756">
        <v>1.0547800000000001</v>
      </c>
      <c r="XCP1756">
        <v>0</v>
      </c>
      <c r="XCQ1756">
        <v>541981</v>
      </c>
      <c r="XCR1756">
        <v>1800</v>
      </c>
      <c r="XCS1756">
        <v>72695</v>
      </c>
    </row>
    <row r="1757" spans="15:15 16311:16321" x14ac:dyDescent="0.3">
      <c r="O1757" s="23" t="str">
        <f t="shared" si="24"/>
        <v/>
      </c>
      <c r="XCI1757" t="s">
        <v>535</v>
      </c>
      <c r="XCJ1757">
        <v>2</v>
      </c>
      <c r="XCK1757">
        <v>5</v>
      </c>
      <c r="XCL1757">
        <v>0.2</v>
      </c>
      <c r="XCM1757">
        <v>50</v>
      </c>
      <c r="XCN1757">
        <v>761</v>
      </c>
      <c r="XCO1757">
        <v>8.6455099999999998</v>
      </c>
      <c r="XCP1757">
        <v>14</v>
      </c>
      <c r="XCQ1757">
        <v>640580</v>
      </c>
      <c r="XCR1757">
        <v>1800</v>
      </c>
      <c r="XCS1757">
        <v>78591</v>
      </c>
    </row>
    <row r="1758" spans="15:15 16311:16321" x14ac:dyDescent="0.3">
      <c r="O1758" s="23" t="str">
        <f t="shared" si="24"/>
        <v/>
      </c>
      <c r="XCI1758" t="s">
        <v>535</v>
      </c>
      <c r="XCJ1758">
        <v>2</v>
      </c>
      <c r="XCK1758">
        <v>10</v>
      </c>
      <c r="XCL1758">
        <v>0.05</v>
      </c>
      <c r="XCM1758">
        <v>50</v>
      </c>
      <c r="XCN1758">
        <v>753</v>
      </c>
      <c r="XCO1758">
        <v>1.1820999999999999</v>
      </c>
      <c r="XCP1758">
        <v>0</v>
      </c>
      <c r="XCQ1758">
        <v>493421</v>
      </c>
      <c r="XCR1758">
        <v>1800</v>
      </c>
      <c r="XCS1758">
        <v>73217</v>
      </c>
    </row>
    <row r="1759" spans="15:15 16311:16321" x14ac:dyDescent="0.3">
      <c r="O1759" s="23" t="str">
        <f t="shared" si="24"/>
        <v/>
      </c>
      <c r="XCI1759" t="s">
        <v>535</v>
      </c>
      <c r="XCJ1759">
        <v>2</v>
      </c>
      <c r="XCK1759">
        <v>10</v>
      </c>
      <c r="XCL1759">
        <v>0.1</v>
      </c>
      <c r="XCM1759">
        <v>50</v>
      </c>
      <c r="XCN1759">
        <v>761</v>
      </c>
      <c r="XCO1759">
        <v>1.1933499999999999</v>
      </c>
      <c r="XCP1759">
        <v>0</v>
      </c>
      <c r="XCQ1759">
        <v>490667</v>
      </c>
      <c r="XCR1759">
        <v>1800</v>
      </c>
      <c r="XCS1759">
        <v>73176</v>
      </c>
    </row>
    <row r="1760" spans="15:15 16311:16321" x14ac:dyDescent="0.3">
      <c r="O1760" s="23" t="str">
        <f t="shared" si="24"/>
        <v/>
      </c>
      <c r="XCI1760" t="s">
        <v>535</v>
      </c>
      <c r="XCJ1760">
        <v>2</v>
      </c>
      <c r="XCK1760">
        <v>10</v>
      </c>
      <c r="XCL1760">
        <v>0.15</v>
      </c>
      <c r="XCM1760">
        <v>50</v>
      </c>
      <c r="XCN1760">
        <v>765</v>
      </c>
      <c r="XCO1760">
        <v>7.3436899999999996</v>
      </c>
      <c r="XCP1760">
        <v>13</v>
      </c>
      <c r="XCQ1760">
        <v>446201</v>
      </c>
      <c r="XCR1760">
        <v>1800</v>
      </c>
      <c r="XCS1760">
        <v>64145</v>
      </c>
    </row>
    <row r="1761" spans="16311:16321" x14ac:dyDescent="0.3">
      <c r="XCI1761" t="s">
        <v>535</v>
      </c>
      <c r="XCJ1761">
        <v>2</v>
      </c>
      <c r="XCK1761">
        <v>10</v>
      </c>
      <c r="XCL1761">
        <v>0.2</v>
      </c>
      <c r="XCM1761">
        <v>50</v>
      </c>
      <c r="XCN1761">
        <v>766</v>
      </c>
      <c r="XCO1761">
        <v>12.2578</v>
      </c>
      <c r="XCP1761">
        <v>24</v>
      </c>
      <c r="XCQ1761">
        <v>227780</v>
      </c>
      <c r="XCR1761">
        <v>1800.1</v>
      </c>
      <c r="XCS1761">
        <v>57804</v>
      </c>
    </row>
    <row r="1762" spans="16311:16321" x14ac:dyDescent="0.3">
      <c r="XCI1762" t="s">
        <v>535</v>
      </c>
      <c r="XCJ1762">
        <v>2</v>
      </c>
      <c r="XCK1762">
        <v>25</v>
      </c>
      <c r="XCL1762">
        <v>0.05</v>
      </c>
      <c r="XCM1762">
        <v>50</v>
      </c>
      <c r="XCN1762">
        <v>761</v>
      </c>
      <c r="XCO1762">
        <v>4.5123499999999996</v>
      </c>
      <c r="XCP1762">
        <v>4</v>
      </c>
      <c r="XCQ1762">
        <v>270495</v>
      </c>
      <c r="XCR1762">
        <v>1800</v>
      </c>
      <c r="XCS1762">
        <v>58426</v>
      </c>
    </row>
    <row r="1763" spans="16311:16321" x14ac:dyDescent="0.3">
      <c r="XCI1763" t="s">
        <v>535</v>
      </c>
      <c r="XCJ1763">
        <v>2</v>
      </c>
      <c r="XCK1763">
        <v>25</v>
      </c>
      <c r="XCL1763">
        <v>0.1</v>
      </c>
      <c r="XCM1763">
        <v>50</v>
      </c>
      <c r="XCN1763">
        <v>775</v>
      </c>
      <c r="XCO1763">
        <v>2.7496900000000002</v>
      </c>
      <c r="XCP1763">
        <v>0</v>
      </c>
      <c r="XCQ1763">
        <v>84946</v>
      </c>
      <c r="XCR1763">
        <v>1800.26</v>
      </c>
      <c r="XCS1763">
        <v>36731</v>
      </c>
    </row>
    <row r="1764" spans="16311:16321" x14ac:dyDescent="0.3">
      <c r="XCI1764" t="s">
        <v>535</v>
      </c>
      <c r="XCJ1764">
        <v>2</v>
      </c>
      <c r="XCK1764">
        <v>25</v>
      </c>
      <c r="XCL1764">
        <v>0.15</v>
      </c>
      <c r="XCM1764">
        <v>50</v>
      </c>
      <c r="XCN1764">
        <v>776</v>
      </c>
      <c r="XCO1764">
        <v>19.901900000000001</v>
      </c>
      <c r="XCP1764">
        <v>10</v>
      </c>
      <c r="XCQ1764">
        <v>45689</v>
      </c>
      <c r="XCR1764">
        <v>1800.11</v>
      </c>
      <c r="XCS1764">
        <v>32369</v>
      </c>
    </row>
    <row r="1765" spans="16311:16321" x14ac:dyDescent="0.3">
      <c r="XCI1765" t="s">
        <v>535</v>
      </c>
      <c r="XCJ1765">
        <v>2</v>
      </c>
      <c r="XCK1765">
        <v>25</v>
      </c>
      <c r="XCL1765">
        <v>0.2</v>
      </c>
      <c r="XCM1765">
        <v>50</v>
      </c>
      <c r="XCN1765">
        <v>797</v>
      </c>
      <c r="XCO1765">
        <v>3.8862899999999998</v>
      </c>
      <c r="XCP1765">
        <v>0</v>
      </c>
      <c r="XCQ1765">
        <v>15411</v>
      </c>
      <c r="XCR1765">
        <v>1800.38</v>
      </c>
      <c r="XCS1765">
        <v>18452</v>
      </c>
    </row>
    <row r="1766" spans="16311:16321" x14ac:dyDescent="0.3">
      <c r="XCI1766" t="s">
        <v>535</v>
      </c>
      <c r="XCJ1766">
        <v>2</v>
      </c>
      <c r="XCK1766">
        <v>50</v>
      </c>
      <c r="XCL1766">
        <v>0.05</v>
      </c>
      <c r="XCM1766">
        <v>50</v>
      </c>
      <c r="XCN1766">
        <v>765</v>
      </c>
      <c r="XCO1766">
        <v>23.183399999999999</v>
      </c>
      <c r="XCP1766">
        <v>38</v>
      </c>
      <c r="XCQ1766">
        <v>124478</v>
      </c>
      <c r="XCR1766">
        <v>1800</v>
      </c>
      <c r="XCS1766">
        <v>45334</v>
      </c>
    </row>
    <row r="1767" spans="16311:16321" x14ac:dyDescent="0.3">
      <c r="XCI1767" t="s">
        <v>535</v>
      </c>
      <c r="XCJ1767">
        <v>2</v>
      </c>
      <c r="XCK1767">
        <v>50</v>
      </c>
      <c r="XCL1767">
        <v>0.1</v>
      </c>
      <c r="XCM1767">
        <v>50</v>
      </c>
      <c r="XCN1767">
        <v>779</v>
      </c>
      <c r="XCO1767">
        <v>3.8244400000000001</v>
      </c>
      <c r="XCP1767">
        <v>0</v>
      </c>
      <c r="XCQ1767">
        <v>141911</v>
      </c>
      <c r="XCR1767">
        <v>1800.01</v>
      </c>
      <c r="XCS1767">
        <v>42944</v>
      </c>
    </row>
    <row r="1768" spans="16311:16321" x14ac:dyDescent="0.3">
      <c r="XCI1768" t="s">
        <v>535</v>
      </c>
      <c r="XCJ1768">
        <v>2</v>
      </c>
      <c r="XCK1768">
        <v>50</v>
      </c>
      <c r="XCL1768">
        <v>0.15</v>
      </c>
      <c r="XCM1768">
        <v>50</v>
      </c>
      <c r="XCN1768">
        <v>810</v>
      </c>
      <c r="XCO1768">
        <v>15.7278</v>
      </c>
      <c r="XCP1768">
        <v>0</v>
      </c>
      <c r="XCQ1768">
        <v>6891</v>
      </c>
      <c r="XCR1768">
        <v>1800.07</v>
      </c>
      <c r="XCS1768">
        <v>14611</v>
      </c>
    </row>
    <row r="1769" spans="16311:16321" x14ac:dyDescent="0.3">
      <c r="XCI1769" t="s">
        <v>535</v>
      </c>
      <c r="XCJ1769">
        <v>2</v>
      </c>
      <c r="XCK1769">
        <v>50</v>
      </c>
      <c r="XCL1769">
        <v>0.2</v>
      </c>
      <c r="XCM1769">
        <v>50</v>
      </c>
      <c r="XCN1769">
        <v>812</v>
      </c>
      <c r="XCO1769">
        <v>36.809199999999997</v>
      </c>
      <c r="XCP1769">
        <v>0</v>
      </c>
      <c r="XCQ1769">
        <v>280</v>
      </c>
      <c r="XCR1769">
        <v>1809.73</v>
      </c>
      <c r="XCS1769">
        <v>3602</v>
      </c>
    </row>
    <row r="1770" spans="16311:16321" x14ac:dyDescent="0.3">
      <c r="XCI1770" t="s">
        <v>535</v>
      </c>
      <c r="XCJ1770">
        <v>3</v>
      </c>
      <c r="XCK1770">
        <v>0</v>
      </c>
      <c r="XCL1770">
        <v>0.05</v>
      </c>
      <c r="XCM1770">
        <v>50</v>
      </c>
      <c r="XCN1770">
        <v>785</v>
      </c>
      <c r="XCO1770">
        <v>2.9723099999999998</v>
      </c>
      <c r="XCP1770">
        <v>0</v>
      </c>
      <c r="XCQ1770">
        <v>528461</v>
      </c>
      <c r="XCR1770">
        <v>1800.02</v>
      </c>
      <c r="XCS1770">
        <v>71864</v>
      </c>
    </row>
    <row r="1771" spans="16311:16321" x14ac:dyDescent="0.3">
      <c r="XCI1771" t="s">
        <v>535</v>
      </c>
      <c r="XCJ1771">
        <v>3</v>
      </c>
      <c r="XCK1771">
        <v>10</v>
      </c>
      <c r="XCL1771">
        <v>0.05</v>
      </c>
      <c r="XCM1771">
        <v>50</v>
      </c>
      <c r="XCN1771">
        <v>785</v>
      </c>
      <c r="XCO1771">
        <v>14.824299999999999</v>
      </c>
      <c r="XCP1771">
        <v>28</v>
      </c>
      <c r="XCQ1771">
        <v>572913</v>
      </c>
      <c r="XCR1771">
        <v>1800</v>
      </c>
      <c r="XCS1771">
        <v>77279</v>
      </c>
    </row>
    <row r="1772" spans="16311:16321" x14ac:dyDescent="0.3">
      <c r="XCI1772" t="s">
        <v>535</v>
      </c>
      <c r="XCJ1772">
        <v>3</v>
      </c>
      <c r="XCK1772">
        <v>25</v>
      </c>
      <c r="XCL1772">
        <v>0.05</v>
      </c>
      <c r="XCM1772">
        <v>50</v>
      </c>
      <c r="XCN1772">
        <v>785</v>
      </c>
      <c r="XCO1772">
        <v>1.54735</v>
      </c>
      <c r="XCP1772">
        <v>0</v>
      </c>
      <c r="XCQ1772">
        <v>380306</v>
      </c>
      <c r="XCR1772">
        <v>1800.01</v>
      </c>
      <c r="XCS1772">
        <v>74012</v>
      </c>
    </row>
    <row r="1773" spans="16311:16321" x14ac:dyDescent="0.3">
      <c r="XCI1773" t="s">
        <v>535</v>
      </c>
      <c r="XCJ1773">
        <v>3</v>
      </c>
      <c r="XCK1773">
        <v>50</v>
      </c>
      <c r="XCL1773">
        <v>0.05</v>
      </c>
      <c r="XCM1773">
        <v>50</v>
      </c>
      <c r="XCN1773">
        <v>785</v>
      </c>
      <c r="XCO1773">
        <v>1.9638500000000001</v>
      </c>
      <c r="XCP1773">
        <v>0</v>
      </c>
      <c r="XCQ1773">
        <v>827414</v>
      </c>
      <c r="XCR1773">
        <v>1800</v>
      </c>
      <c r="XCS1773">
        <v>77310</v>
      </c>
    </row>
    <row r="1774" spans="16311:16321" x14ac:dyDescent="0.3">
      <c r="XCI1774" t="s">
        <v>521</v>
      </c>
      <c r="XCJ1774">
        <v>1</v>
      </c>
      <c r="XCK1774">
        <v>10</v>
      </c>
      <c r="XCL1774">
        <v>0.05</v>
      </c>
      <c r="XCM1774">
        <v>50</v>
      </c>
      <c r="XCN1774">
        <v>740</v>
      </c>
      <c r="XCO1774">
        <v>0.85206199999999999</v>
      </c>
      <c r="XCP1774">
        <v>0</v>
      </c>
      <c r="XCQ1774">
        <v>595916</v>
      </c>
      <c r="XCR1774">
        <v>1800.01</v>
      </c>
      <c r="XCS1774">
        <v>79897</v>
      </c>
    </row>
    <row r="1775" spans="16311:16321" x14ac:dyDescent="0.3">
      <c r="XCI1775" t="s">
        <v>521</v>
      </c>
      <c r="XCJ1775">
        <v>1</v>
      </c>
      <c r="XCK1775">
        <v>10</v>
      </c>
      <c r="XCL1775">
        <v>0.1</v>
      </c>
      <c r="XCM1775">
        <v>50</v>
      </c>
      <c r="XCN1775">
        <v>740</v>
      </c>
      <c r="XCO1775">
        <v>0.35485</v>
      </c>
      <c r="XCP1775">
        <v>0</v>
      </c>
      <c r="XCQ1775">
        <v>616081</v>
      </c>
      <c r="XCR1775">
        <v>1800</v>
      </c>
      <c r="XCS1775">
        <v>70822</v>
      </c>
    </row>
    <row r="1776" spans="16311:16321" x14ac:dyDescent="0.3">
      <c r="XCI1776" t="s">
        <v>521</v>
      </c>
      <c r="XCJ1776">
        <v>1</v>
      </c>
      <c r="XCK1776">
        <v>25</v>
      </c>
      <c r="XCL1776">
        <v>0.05</v>
      </c>
      <c r="XCM1776">
        <v>50</v>
      </c>
      <c r="XCN1776">
        <v>740</v>
      </c>
      <c r="XCO1776">
        <v>0.43887500000000002</v>
      </c>
      <c r="XCP1776">
        <v>0</v>
      </c>
      <c r="XCQ1776">
        <v>534620</v>
      </c>
      <c r="XCR1776">
        <v>1800.01</v>
      </c>
      <c r="XCS1776">
        <v>63836</v>
      </c>
    </row>
    <row r="1777" spans="16311:16321" x14ac:dyDescent="0.3">
      <c r="XCI1777" t="s">
        <v>521</v>
      </c>
      <c r="XCJ1777">
        <v>1</v>
      </c>
      <c r="XCK1777">
        <v>25</v>
      </c>
      <c r="XCL1777">
        <v>0.1</v>
      </c>
      <c r="XCM1777">
        <v>50</v>
      </c>
      <c r="XCN1777">
        <v>748</v>
      </c>
      <c r="XCO1777">
        <v>0.86141199999999996</v>
      </c>
      <c r="XCP1777">
        <v>0</v>
      </c>
      <c r="XCQ1777">
        <v>237951</v>
      </c>
      <c r="XCR1777">
        <v>1800</v>
      </c>
      <c r="XCS1777">
        <v>53403</v>
      </c>
    </row>
    <row r="1778" spans="16311:16321" x14ac:dyDescent="0.3">
      <c r="XCI1778" t="s">
        <v>521</v>
      </c>
      <c r="XCJ1778">
        <v>1</v>
      </c>
      <c r="XCK1778">
        <v>25</v>
      </c>
      <c r="XCL1778">
        <v>0.15</v>
      </c>
      <c r="XCM1778">
        <v>50</v>
      </c>
      <c r="XCN1778">
        <v>748</v>
      </c>
      <c r="XCO1778">
        <v>3.8062200000000002</v>
      </c>
      <c r="XCP1778">
        <v>0</v>
      </c>
      <c r="XCQ1778">
        <v>120366</v>
      </c>
      <c r="XCR1778">
        <v>1800</v>
      </c>
      <c r="XCS1778">
        <v>45524</v>
      </c>
    </row>
    <row r="1779" spans="16311:16321" x14ac:dyDescent="0.3">
      <c r="XCI1779" t="s">
        <v>521</v>
      </c>
      <c r="XCJ1779">
        <v>1</v>
      </c>
      <c r="XCK1779">
        <v>25</v>
      </c>
      <c r="XCL1779">
        <v>0.2</v>
      </c>
      <c r="XCM1779">
        <v>50</v>
      </c>
      <c r="XCN1779">
        <v>748</v>
      </c>
      <c r="XCO1779">
        <v>1.23705</v>
      </c>
      <c r="XCP1779">
        <v>0</v>
      </c>
      <c r="XCQ1779">
        <v>70310</v>
      </c>
      <c r="XCR1779">
        <v>1800.01</v>
      </c>
      <c r="XCS1779">
        <v>36661</v>
      </c>
    </row>
    <row r="1780" spans="16311:16321" x14ac:dyDescent="0.3">
      <c r="XCI1780" t="s">
        <v>521</v>
      </c>
      <c r="XCJ1780">
        <v>1</v>
      </c>
      <c r="XCK1780">
        <v>50</v>
      </c>
      <c r="XCL1780">
        <v>0.05</v>
      </c>
      <c r="XCM1780">
        <v>50</v>
      </c>
      <c r="XCN1780">
        <v>740</v>
      </c>
      <c r="XCO1780">
        <v>0.67084999999999995</v>
      </c>
      <c r="XCP1780">
        <v>0</v>
      </c>
      <c r="XCQ1780">
        <v>243030</v>
      </c>
      <c r="XCR1780">
        <v>1800.07</v>
      </c>
      <c r="XCS1780">
        <v>56197</v>
      </c>
    </row>
    <row r="1781" spans="16311:16321" x14ac:dyDescent="0.3">
      <c r="XCI1781" t="s">
        <v>521</v>
      </c>
      <c r="XCJ1781">
        <v>1</v>
      </c>
      <c r="XCK1781">
        <v>50</v>
      </c>
      <c r="XCL1781">
        <v>0.1</v>
      </c>
      <c r="XCM1781">
        <v>50</v>
      </c>
      <c r="XCN1781">
        <v>748</v>
      </c>
      <c r="XCO1781">
        <v>0.68929600000000002</v>
      </c>
      <c r="XCP1781">
        <v>0</v>
      </c>
      <c r="XCQ1781">
        <v>188441</v>
      </c>
      <c r="XCR1781">
        <v>1800.01</v>
      </c>
      <c r="XCS1781">
        <v>43281</v>
      </c>
    </row>
    <row r="1782" spans="16311:16321" x14ac:dyDescent="0.3">
      <c r="XCI1782" t="s">
        <v>521</v>
      </c>
      <c r="XCJ1782">
        <v>1</v>
      </c>
      <c r="XCK1782">
        <v>50</v>
      </c>
      <c r="XCL1782">
        <v>0.15</v>
      </c>
      <c r="XCM1782">
        <v>50</v>
      </c>
      <c r="XCN1782">
        <v>751</v>
      </c>
      <c r="XCO1782">
        <v>3.56331</v>
      </c>
      <c r="XCP1782">
        <v>0</v>
      </c>
      <c r="XCQ1782">
        <v>12501</v>
      </c>
      <c r="XCR1782">
        <v>1800.12</v>
      </c>
      <c r="XCS1782">
        <v>17736</v>
      </c>
    </row>
    <row r="1783" spans="16311:16321" x14ac:dyDescent="0.3">
      <c r="XCI1783" t="s">
        <v>521</v>
      </c>
      <c r="XCJ1783">
        <v>1</v>
      </c>
      <c r="XCK1783">
        <v>50</v>
      </c>
      <c r="XCL1783">
        <v>0.2</v>
      </c>
      <c r="XCM1783">
        <v>50</v>
      </c>
      <c r="XCN1783">
        <v>772</v>
      </c>
      <c r="XCO1783">
        <v>11.5406</v>
      </c>
      <c r="XCP1783">
        <v>0</v>
      </c>
      <c r="XCQ1783">
        <v>8855</v>
      </c>
      <c r="XCR1783">
        <v>1800.04</v>
      </c>
      <c r="XCS1783">
        <v>15970</v>
      </c>
    </row>
    <row r="1784" spans="16311:16321" x14ac:dyDescent="0.3">
      <c r="XCI1784" t="s">
        <v>521</v>
      </c>
      <c r="XCJ1784">
        <v>2</v>
      </c>
      <c r="XCK1784">
        <v>10</v>
      </c>
      <c r="XCL1784">
        <v>0.15</v>
      </c>
      <c r="XCM1784">
        <v>50</v>
      </c>
      <c r="XCN1784">
        <v>740</v>
      </c>
      <c r="XCO1784">
        <v>0.57533400000000001</v>
      </c>
      <c r="XCP1784">
        <v>0</v>
      </c>
      <c r="XCQ1784">
        <v>612082</v>
      </c>
      <c r="XCR1784">
        <v>1800</v>
      </c>
      <c r="XCS1784">
        <v>67786</v>
      </c>
    </row>
    <row r="1785" spans="16311:16321" x14ac:dyDescent="0.3">
      <c r="XCI1785" t="s">
        <v>521</v>
      </c>
      <c r="XCJ1785">
        <v>2</v>
      </c>
      <c r="XCK1785">
        <v>10</v>
      </c>
      <c r="XCL1785">
        <v>0.2</v>
      </c>
      <c r="XCM1785">
        <v>50</v>
      </c>
      <c r="XCN1785">
        <v>748</v>
      </c>
      <c r="XCO1785">
        <v>0.81220199999999998</v>
      </c>
      <c r="XCP1785">
        <v>0</v>
      </c>
      <c r="XCQ1785">
        <v>594146</v>
      </c>
      <c r="XCR1785">
        <v>1800.09</v>
      </c>
      <c r="XCS1785">
        <v>68751</v>
      </c>
    </row>
    <row r="1786" spans="16311:16321" x14ac:dyDescent="0.3">
      <c r="XCI1786" t="s">
        <v>521</v>
      </c>
      <c r="XCJ1786">
        <v>2</v>
      </c>
      <c r="XCK1786">
        <v>25</v>
      </c>
      <c r="XCL1786">
        <v>0.05</v>
      </c>
      <c r="XCM1786">
        <v>50</v>
      </c>
      <c r="XCN1786">
        <v>740</v>
      </c>
      <c r="XCO1786">
        <v>0.17872499999999999</v>
      </c>
      <c r="XCP1786">
        <v>0</v>
      </c>
      <c r="XCQ1786">
        <v>394546</v>
      </c>
      <c r="XCR1786">
        <v>1800</v>
      </c>
      <c r="XCS1786">
        <v>62096</v>
      </c>
    </row>
    <row r="1787" spans="16311:16321" x14ac:dyDescent="0.3">
      <c r="XCI1787" t="s">
        <v>521</v>
      </c>
      <c r="XCJ1787">
        <v>2</v>
      </c>
      <c r="XCK1787">
        <v>25</v>
      </c>
      <c r="XCL1787">
        <v>0.1</v>
      </c>
      <c r="XCM1787">
        <v>50</v>
      </c>
      <c r="XCN1787">
        <v>748</v>
      </c>
      <c r="XCO1787">
        <v>2.2599100000000001</v>
      </c>
      <c r="XCP1787">
        <v>0</v>
      </c>
      <c r="XCQ1787">
        <v>153305</v>
      </c>
      <c r="XCR1787">
        <v>1800.08</v>
      </c>
      <c r="XCS1787">
        <v>52123</v>
      </c>
    </row>
    <row r="1788" spans="16311:16321" x14ac:dyDescent="0.3">
      <c r="XCI1788" t="s">
        <v>521</v>
      </c>
      <c r="XCJ1788">
        <v>2</v>
      </c>
      <c r="XCK1788">
        <v>25</v>
      </c>
      <c r="XCL1788">
        <v>0.15</v>
      </c>
      <c r="XCM1788">
        <v>50</v>
      </c>
      <c r="XCN1788">
        <v>748</v>
      </c>
      <c r="XCO1788">
        <v>1.2641</v>
      </c>
      <c r="XCP1788">
        <v>0</v>
      </c>
      <c r="XCQ1788">
        <v>27641</v>
      </c>
      <c r="XCR1788">
        <v>1800.02</v>
      </c>
      <c r="XCS1788">
        <v>24294</v>
      </c>
    </row>
    <row r="1789" spans="16311:16321" x14ac:dyDescent="0.3">
      <c r="XCI1789" t="s">
        <v>521</v>
      </c>
      <c r="XCJ1789">
        <v>2</v>
      </c>
      <c r="XCK1789">
        <v>25</v>
      </c>
      <c r="XCL1789">
        <v>0.2</v>
      </c>
      <c r="XCM1789">
        <v>50</v>
      </c>
      <c r="XCN1789">
        <v>748</v>
      </c>
      <c r="XCO1789">
        <v>12.988300000000001</v>
      </c>
      <c r="XCP1789">
        <v>0</v>
      </c>
      <c r="XCQ1789">
        <v>19240</v>
      </c>
      <c r="XCR1789">
        <v>1800.09</v>
      </c>
      <c r="XCS1789">
        <v>24156</v>
      </c>
    </row>
    <row r="1790" spans="16311:16321" x14ac:dyDescent="0.3">
      <c r="XCI1790" t="s">
        <v>521</v>
      </c>
      <c r="XCJ1790">
        <v>2</v>
      </c>
      <c r="XCK1790">
        <v>50</v>
      </c>
      <c r="XCL1790">
        <v>0.05</v>
      </c>
      <c r="XCM1790">
        <v>50</v>
      </c>
      <c r="XCN1790">
        <v>748</v>
      </c>
      <c r="XCO1790">
        <v>1.3664000000000001</v>
      </c>
      <c r="XCP1790">
        <v>0</v>
      </c>
      <c r="XCQ1790">
        <v>288319</v>
      </c>
      <c r="XCR1790">
        <v>1800</v>
      </c>
      <c r="XCS1790">
        <v>56934</v>
      </c>
    </row>
    <row r="1791" spans="16311:16321" x14ac:dyDescent="0.3">
      <c r="XCI1791" t="s">
        <v>521</v>
      </c>
      <c r="XCJ1791">
        <v>2</v>
      </c>
      <c r="XCK1791">
        <v>50</v>
      </c>
      <c r="XCL1791">
        <v>0.1</v>
      </c>
      <c r="XCM1791">
        <v>50</v>
      </c>
      <c r="XCN1791">
        <v>748</v>
      </c>
      <c r="XCO1791">
        <v>1.0480799999999999</v>
      </c>
      <c r="XCP1791">
        <v>0</v>
      </c>
      <c r="XCQ1791">
        <v>79905</v>
      </c>
      <c r="XCR1791">
        <v>1800</v>
      </c>
      <c r="XCS1791">
        <v>37456</v>
      </c>
    </row>
    <row r="1792" spans="16311:16321" x14ac:dyDescent="0.3">
      <c r="XCI1792" t="s">
        <v>521</v>
      </c>
      <c r="XCJ1792">
        <v>2</v>
      </c>
      <c r="XCK1792">
        <v>50</v>
      </c>
      <c r="XCL1792">
        <v>0.15</v>
      </c>
      <c r="XCM1792">
        <v>50</v>
      </c>
      <c r="XCN1792">
        <v>756</v>
      </c>
      <c r="XCO1792">
        <v>8.0587499999999999</v>
      </c>
      <c r="XCP1792">
        <v>0</v>
      </c>
      <c r="XCQ1792">
        <v>44821</v>
      </c>
      <c r="XCR1792">
        <v>1800.01</v>
      </c>
      <c r="XCS1792">
        <v>25859</v>
      </c>
    </row>
    <row r="1793" spans="16311:16321" x14ac:dyDescent="0.3">
      <c r="XCI1793" t="s">
        <v>521</v>
      </c>
      <c r="XCJ1793">
        <v>2</v>
      </c>
      <c r="XCK1793">
        <v>50</v>
      </c>
      <c r="XCL1793">
        <v>0.2</v>
      </c>
      <c r="XCM1793">
        <v>50</v>
      </c>
      <c r="XCN1793">
        <v>773</v>
      </c>
      <c r="XCO1793">
        <v>8.7524899999999999</v>
      </c>
      <c r="XCP1793">
        <v>0</v>
      </c>
      <c r="XCQ1793">
        <v>3656</v>
      </c>
      <c r="XCR1793">
        <v>1800.04</v>
      </c>
      <c r="XCS1793">
        <v>9640</v>
      </c>
    </row>
    <row r="1794" spans="16311:16321" x14ac:dyDescent="0.3">
      <c r="XCI1794" t="s">
        <v>521</v>
      </c>
      <c r="XCJ1794">
        <v>3</v>
      </c>
      <c r="XCK1794">
        <v>0</v>
      </c>
      <c r="XCL1794">
        <v>0.05</v>
      </c>
      <c r="XCM1794">
        <v>50</v>
      </c>
      <c r="XCN1794">
        <v>748</v>
      </c>
      <c r="XCO1794">
        <v>0.89415599999999995</v>
      </c>
      <c r="XCP1794">
        <v>0</v>
      </c>
      <c r="XCQ1794">
        <v>229496</v>
      </c>
      <c r="XCR1794">
        <v>1800.01</v>
      </c>
      <c r="XCS1794">
        <v>66653</v>
      </c>
    </row>
    <row r="1795" spans="16311:16321" x14ac:dyDescent="0.3">
      <c r="XCI1795" t="s">
        <v>521</v>
      </c>
      <c r="XCJ1795">
        <v>3</v>
      </c>
      <c r="XCK1795">
        <v>10</v>
      </c>
      <c r="XCL1795">
        <v>0.05</v>
      </c>
      <c r="XCM1795">
        <v>50</v>
      </c>
      <c r="XCN1795">
        <v>748</v>
      </c>
      <c r="XCO1795">
        <v>0.73293299999999995</v>
      </c>
      <c r="XCP1795">
        <v>0</v>
      </c>
      <c r="XCQ1795">
        <v>283561</v>
      </c>
      <c r="XCR1795">
        <v>1800.04</v>
      </c>
      <c r="XCS1795">
        <v>66735</v>
      </c>
    </row>
    <row r="1796" spans="16311:16321" x14ac:dyDescent="0.3">
      <c r="XCI1796" t="s">
        <v>521</v>
      </c>
      <c r="XCJ1796">
        <v>3</v>
      </c>
      <c r="XCK1796">
        <v>25</v>
      </c>
      <c r="XCL1796">
        <v>0.05</v>
      </c>
      <c r="XCM1796">
        <v>50</v>
      </c>
      <c r="XCN1796">
        <v>748</v>
      </c>
      <c r="XCO1796">
        <v>0.59350999999999998</v>
      </c>
      <c r="XCP1796">
        <v>0</v>
      </c>
      <c r="XCQ1796">
        <v>494301</v>
      </c>
      <c r="XCR1796">
        <v>1800.01</v>
      </c>
      <c r="XCS1796">
        <v>75583</v>
      </c>
    </row>
    <row r="1797" spans="16311:16321" x14ac:dyDescent="0.3">
      <c r="XCI1797" t="s">
        <v>521</v>
      </c>
      <c r="XCJ1797">
        <v>3</v>
      </c>
      <c r="XCK1797">
        <v>50</v>
      </c>
      <c r="XCL1797">
        <v>0.05</v>
      </c>
      <c r="XCM1797">
        <v>50</v>
      </c>
      <c r="XCN1797">
        <v>748</v>
      </c>
      <c r="XCO1797">
        <v>1.8690500000000001</v>
      </c>
      <c r="XCP1797">
        <v>0</v>
      </c>
      <c r="XCQ1797">
        <v>383821</v>
      </c>
      <c r="XCR1797">
        <v>1800</v>
      </c>
      <c r="XCS1797">
        <v>71260</v>
      </c>
    </row>
    <row r="1798" spans="16311:16321" x14ac:dyDescent="0.3">
      <c r="XCI1798" t="s">
        <v>530</v>
      </c>
      <c r="XCJ1798">
        <v>1</v>
      </c>
      <c r="XCK1798">
        <v>5</v>
      </c>
      <c r="XCL1798">
        <v>0.05</v>
      </c>
      <c r="XCM1798">
        <v>50</v>
      </c>
      <c r="XCN1798">
        <v>787</v>
      </c>
      <c r="XCO1798">
        <v>6.95831</v>
      </c>
      <c r="XCP1798">
        <v>10</v>
      </c>
      <c r="XCQ1798">
        <v>307516</v>
      </c>
      <c r="XCR1798">
        <v>1800.01</v>
      </c>
      <c r="XCS1798">
        <v>68498</v>
      </c>
    </row>
    <row r="1799" spans="16311:16321" x14ac:dyDescent="0.3">
      <c r="XCI1799" t="s">
        <v>530</v>
      </c>
      <c r="XCJ1799">
        <v>1</v>
      </c>
      <c r="XCK1799">
        <v>5</v>
      </c>
      <c r="XCL1799">
        <v>0.1</v>
      </c>
      <c r="XCM1799">
        <v>50</v>
      </c>
      <c r="XCN1799">
        <v>787</v>
      </c>
      <c r="XCO1799">
        <v>2.7890700000000002</v>
      </c>
      <c r="XCP1799">
        <v>0</v>
      </c>
      <c r="XCQ1799">
        <v>230958</v>
      </c>
      <c r="XCR1799">
        <v>1800</v>
      </c>
      <c r="XCS1799">
        <v>64304</v>
      </c>
    </row>
    <row r="1800" spans="16311:16321" x14ac:dyDescent="0.3">
      <c r="XCI1800" t="s">
        <v>530</v>
      </c>
      <c r="XCJ1800">
        <v>1</v>
      </c>
      <c r="XCK1800">
        <v>5</v>
      </c>
      <c r="XCL1800">
        <v>0.15</v>
      </c>
      <c r="XCM1800">
        <v>50</v>
      </c>
      <c r="XCN1800">
        <v>790</v>
      </c>
      <c r="XCO1800">
        <v>5.6893200000000004</v>
      </c>
      <c r="XCP1800">
        <v>1</v>
      </c>
      <c r="XCQ1800">
        <v>166697</v>
      </c>
      <c r="XCR1800">
        <v>1800.18</v>
      </c>
      <c r="XCS1800">
        <v>57862</v>
      </c>
    </row>
    <row r="1801" spans="16311:16321" x14ac:dyDescent="0.3">
      <c r="XCI1801" t="s">
        <v>530</v>
      </c>
      <c r="XCJ1801">
        <v>1</v>
      </c>
      <c r="XCK1801">
        <v>5</v>
      </c>
      <c r="XCL1801">
        <v>0.2</v>
      </c>
      <c r="XCM1801">
        <v>50</v>
      </c>
      <c r="XCN1801">
        <v>790</v>
      </c>
      <c r="XCO1801">
        <v>6.4535200000000001</v>
      </c>
      <c r="XCP1801">
        <v>1</v>
      </c>
      <c r="XCQ1801">
        <v>128962</v>
      </c>
      <c r="XCR1801">
        <v>1800.02</v>
      </c>
      <c r="XCS1801">
        <v>53662</v>
      </c>
    </row>
    <row r="1802" spans="16311:16321" x14ac:dyDescent="0.3">
      <c r="XCI1802" t="s">
        <v>530</v>
      </c>
      <c r="XCJ1802">
        <v>1</v>
      </c>
      <c r="XCK1802">
        <v>10</v>
      </c>
      <c r="XCL1802">
        <v>0.05</v>
      </c>
      <c r="XCM1802">
        <v>50</v>
      </c>
      <c r="XCN1802">
        <v>787</v>
      </c>
      <c r="XCO1802">
        <v>4.69285</v>
      </c>
      <c r="XCP1802">
        <v>5</v>
      </c>
      <c r="XCQ1802">
        <v>314273</v>
      </c>
      <c r="XCR1802">
        <v>1800</v>
      </c>
      <c r="XCS1802">
        <v>71611</v>
      </c>
    </row>
    <row r="1803" spans="16311:16321" x14ac:dyDescent="0.3">
      <c r="XCI1803" t="s">
        <v>530</v>
      </c>
      <c r="XCJ1803">
        <v>1</v>
      </c>
      <c r="XCK1803">
        <v>10</v>
      </c>
      <c r="XCL1803">
        <v>0.1</v>
      </c>
      <c r="XCM1803">
        <v>50</v>
      </c>
      <c r="XCN1803">
        <v>787</v>
      </c>
      <c r="XCO1803">
        <v>2.64377</v>
      </c>
      <c r="XCP1803">
        <v>2</v>
      </c>
      <c r="XCQ1803">
        <v>351322</v>
      </c>
      <c r="XCR1803">
        <v>1800</v>
      </c>
      <c r="XCS1803">
        <v>70370</v>
      </c>
    </row>
    <row r="1804" spans="16311:16321" x14ac:dyDescent="0.3">
      <c r="XCI1804" t="s">
        <v>530</v>
      </c>
      <c r="XCJ1804">
        <v>1</v>
      </c>
      <c r="XCK1804">
        <v>10</v>
      </c>
      <c r="XCL1804">
        <v>0.15</v>
      </c>
      <c r="XCM1804">
        <v>50</v>
      </c>
      <c r="XCN1804">
        <v>790</v>
      </c>
      <c r="XCO1804">
        <v>2.50434</v>
      </c>
      <c r="XCP1804">
        <v>0</v>
      </c>
      <c r="XCQ1804">
        <v>118896</v>
      </c>
      <c r="XCR1804">
        <v>1800.05</v>
      </c>
      <c r="XCS1804">
        <v>56461</v>
      </c>
    </row>
    <row r="1805" spans="16311:16321" x14ac:dyDescent="0.3">
      <c r="XCI1805" t="s">
        <v>530</v>
      </c>
      <c r="XCJ1805">
        <v>1</v>
      </c>
      <c r="XCK1805">
        <v>10</v>
      </c>
      <c r="XCL1805">
        <v>0.2</v>
      </c>
      <c r="XCM1805">
        <v>50</v>
      </c>
      <c r="XCN1805">
        <v>790</v>
      </c>
      <c r="XCO1805">
        <v>2.6956099999999998</v>
      </c>
      <c r="XCP1805">
        <v>0</v>
      </c>
      <c r="XCQ1805">
        <v>77219</v>
      </c>
      <c r="XCR1805">
        <v>1800</v>
      </c>
      <c r="XCS1805">
        <v>48975</v>
      </c>
    </row>
    <row r="1806" spans="16311:16321" x14ac:dyDescent="0.3">
      <c r="XCI1806" t="s">
        <v>530</v>
      </c>
      <c r="XCJ1806">
        <v>1</v>
      </c>
      <c r="XCK1806">
        <v>25</v>
      </c>
      <c r="XCL1806">
        <v>0.05</v>
      </c>
      <c r="XCM1806">
        <v>50</v>
      </c>
      <c r="XCN1806">
        <v>790</v>
      </c>
      <c r="XCO1806">
        <v>14.158300000000001</v>
      </c>
      <c r="XCP1806">
        <v>0</v>
      </c>
      <c r="XCQ1806">
        <v>13360</v>
      </c>
      <c r="XCR1806">
        <v>1800.01</v>
      </c>
      <c r="XCS1806">
        <v>23733</v>
      </c>
    </row>
    <row r="1807" spans="16311:16321" x14ac:dyDescent="0.3">
      <c r="XCI1807" t="s">
        <v>530</v>
      </c>
      <c r="XCJ1807">
        <v>1</v>
      </c>
      <c r="XCK1807">
        <v>25</v>
      </c>
      <c r="XCL1807">
        <v>0.1</v>
      </c>
      <c r="XCM1807">
        <v>50</v>
      </c>
      <c r="XCN1807">
        <v>790</v>
      </c>
      <c r="XCO1807">
        <v>11.5345</v>
      </c>
      <c r="XCP1807">
        <v>0</v>
      </c>
      <c r="XCQ1807">
        <v>8539</v>
      </c>
      <c r="XCR1807">
        <v>1800.03</v>
      </c>
      <c r="XCS1807">
        <v>19926</v>
      </c>
    </row>
    <row r="1808" spans="16311:16321" x14ac:dyDescent="0.3">
      <c r="XCI1808" t="s">
        <v>530</v>
      </c>
      <c r="XCJ1808">
        <v>1</v>
      </c>
      <c r="XCK1808">
        <v>25</v>
      </c>
      <c r="XCL1808">
        <v>0.15</v>
      </c>
      <c r="XCM1808">
        <v>50</v>
      </c>
      <c r="XCN1808">
        <v>809</v>
      </c>
      <c r="XCO1808">
        <v>42.8095</v>
      </c>
      <c r="XCP1808">
        <v>3</v>
      </c>
      <c r="XCQ1808">
        <v>1503</v>
      </c>
      <c r="XCR1808">
        <v>1800.21</v>
      </c>
      <c r="XCS1808">
        <v>10152</v>
      </c>
    </row>
    <row r="1809" spans="16311:16321" x14ac:dyDescent="0.3">
      <c r="XCI1809" t="s">
        <v>530</v>
      </c>
      <c r="XCJ1809">
        <v>1</v>
      </c>
      <c r="XCK1809">
        <v>25</v>
      </c>
      <c r="XCL1809">
        <v>0.2</v>
      </c>
      <c r="XCM1809">
        <v>50</v>
      </c>
      <c r="XCN1809" t="s">
        <v>46</v>
      </c>
      <c r="XCO1809">
        <v>60.009500000000003</v>
      </c>
      <c r="XCP1809">
        <v>0</v>
      </c>
      <c r="XCQ1809">
        <v>1</v>
      </c>
      <c r="XCR1809">
        <v>1802.25</v>
      </c>
      <c r="XCS1809">
        <v>29</v>
      </c>
    </row>
    <row r="1810" spans="16311:16321" x14ac:dyDescent="0.3">
      <c r="XCI1810" t="s">
        <v>530</v>
      </c>
      <c r="XCJ1810">
        <v>1</v>
      </c>
      <c r="XCK1810">
        <v>50</v>
      </c>
      <c r="XCL1810">
        <v>0.05</v>
      </c>
      <c r="XCM1810">
        <v>50</v>
      </c>
      <c r="XCN1810">
        <v>790</v>
      </c>
      <c r="XCO1810">
        <v>4.1916799999999999</v>
      </c>
      <c r="XCP1810">
        <v>0</v>
      </c>
      <c r="XCQ1810">
        <v>7960</v>
      </c>
      <c r="XCR1810">
        <v>1800.1</v>
      </c>
      <c r="XCS1810">
        <v>21559</v>
      </c>
    </row>
    <row r="1811" spans="16311:16321" x14ac:dyDescent="0.3">
      <c r="XCI1811" t="s">
        <v>530</v>
      </c>
      <c r="XCJ1811">
        <v>1</v>
      </c>
      <c r="XCK1811">
        <v>50</v>
      </c>
      <c r="XCL1811">
        <v>0.1</v>
      </c>
      <c r="XCM1811">
        <v>50</v>
      </c>
      <c r="XCN1811">
        <v>809</v>
      </c>
      <c r="XCO1811">
        <v>23.283799999999999</v>
      </c>
      <c r="XCP1811">
        <v>0</v>
      </c>
      <c r="XCQ1811">
        <v>2356</v>
      </c>
      <c r="XCR1811">
        <v>1800.12</v>
      </c>
      <c r="XCS1811">
        <v>11678</v>
      </c>
    </row>
    <row r="1812" spans="16311:16321" x14ac:dyDescent="0.3">
      <c r="XCI1812" t="s">
        <v>530</v>
      </c>
      <c r="XCJ1812">
        <v>1</v>
      </c>
      <c r="XCK1812">
        <v>50</v>
      </c>
      <c r="XCL1812">
        <v>0.15</v>
      </c>
      <c r="XCM1812">
        <v>50</v>
      </c>
      <c r="XCN1812" t="s">
        <v>46</v>
      </c>
      <c r="XCO1812">
        <v>60.008499999999998</v>
      </c>
      <c r="XCP1812">
        <v>0</v>
      </c>
      <c r="XCQ1812">
        <v>1</v>
      </c>
      <c r="XCR1812">
        <v>1803.35</v>
      </c>
      <c r="XCS1812">
        <v>29</v>
      </c>
    </row>
    <row r="1813" spans="16311:16321" x14ac:dyDescent="0.3">
      <c r="XCI1813" t="s">
        <v>530</v>
      </c>
      <c r="XCJ1813">
        <v>1</v>
      </c>
      <c r="XCK1813">
        <v>50</v>
      </c>
      <c r="XCL1813">
        <v>0.2</v>
      </c>
      <c r="XCM1813">
        <v>50</v>
      </c>
      <c r="XCN1813" t="s">
        <v>46</v>
      </c>
      <c r="XCO1813">
        <v>60.009399999999999</v>
      </c>
      <c r="XCP1813">
        <v>0</v>
      </c>
      <c r="XCQ1813">
        <v>1</v>
      </c>
      <c r="XCR1813">
        <v>1801.4</v>
      </c>
      <c r="XCS1813">
        <v>29</v>
      </c>
    </row>
    <row r="1814" spans="16311:16321" x14ac:dyDescent="0.3">
      <c r="XCI1814" t="s">
        <v>530</v>
      </c>
      <c r="XCJ1814">
        <v>2</v>
      </c>
      <c r="XCK1814">
        <v>5</v>
      </c>
      <c r="XCL1814">
        <v>0.05</v>
      </c>
      <c r="XCM1814">
        <v>50</v>
      </c>
      <c r="XCN1814">
        <v>787</v>
      </c>
      <c r="XCO1814">
        <v>3.0328400000000002</v>
      </c>
      <c r="XCP1814">
        <v>0</v>
      </c>
      <c r="XCQ1814">
        <v>159656</v>
      </c>
      <c r="XCR1814">
        <v>1800.01</v>
      </c>
      <c r="XCS1814">
        <v>62484</v>
      </c>
    </row>
    <row r="1815" spans="16311:16321" x14ac:dyDescent="0.3">
      <c r="XCI1815" t="s">
        <v>530</v>
      </c>
      <c r="XCJ1815">
        <v>2</v>
      </c>
      <c r="XCK1815">
        <v>5</v>
      </c>
      <c r="XCL1815">
        <v>0.1</v>
      </c>
      <c r="XCM1815">
        <v>50</v>
      </c>
      <c r="XCN1815">
        <v>787</v>
      </c>
      <c r="XCO1815">
        <v>3.2790599999999999</v>
      </c>
      <c r="XCP1815">
        <v>0</v>
      </c>
      <c r="XCQ1815">
        <v>73755</v>
      </c>
      <c r="XCR1815">
        <v>1800.01</v>
      </c>
      <c r="XCS1815">
        <v>52230</v>
      </c>
    </row>
    <row r="1816" spans="16311:16321" x14ac:dyDescent="0.3">
      <c r="XCI1816" t="s">
        <v>530</v>
      </c>
      <c r="XCJ1816">
        <v>2</v>
      </c>
      <c r="XCK1816">
        <v>5</v>
      </c>
      <c r="XCL1816">
        <v>0.15</v>
      </c>
      <c r="XCM1816">
        <v>50</v>
      </c>
      <c r="XCN1816">
        <v>787</v>
      </c>
      <c r="XCO1816">
        <v>6.3322599999999998</v>
      </c>
      <c r="XCP1816">
        <v>3</v>
      </c>
      <c r="XCQ1816">
        <v>154864</v>
      </c>
      <c r="XCR1816">
        <v>1800</v>
      </c>
      <c r="XCS1816">
        <v>54306</v>
      </c>
    </row>
    <row r="1817" spans="16311:16321" x14ac:dyDescent="0.3">
      <c r="XCI1817" t="s">
        <v>530</v>
      </c>
      <c r="XCJ1817">
        <v>2</v>
      </c>
      <c r="XCK1817">
        <v>5</v>
      </c>
      <c r="XCL1817">
        <v>0.2</v>
      </c>
      <c r="XCM1817">
        <v>50</v>
      </c>
      <c r="XCN1817">
        <v>787</v>
      </c>
      <c r="XCO1817">
        <v>4.5699300000000003</v>
      </c>
      <c r="XCP1817">
        <v>0</v>
      </c>
      <c r="XCQ1817">
        <v>152691</v>
      </c>
      <c r="XCR1817">
        <v>1800.01</v>
      </c>
      <c r="XCS1817">
        <v>56514</v>
      </c>
    </row>
    <row r="1818" spans="16311:16321" x14ac:dyDescent="0.3">
      <c r="XCI1818" t="s">
        <v>530</v>
      </c>
      <c r="XCJ1818">
        <v>2</v>
      </c>
      <c r="XCK1818">
        <v>10</v>
      </c>
      <c r="XCL1818">
        <v>0.05</v>
      </c>
      <c r="XCM1818">
        <v>50</v>
      </c>
      <c r="XCN1818">
        <v>787</v>
      </c>
      <c r="XCO1818">
        <v>28.9499</v>
      </c>
      <c r="XCP1818">
        <v>34</v>
      </c>
      <c r="XCQ1818">
        <v>94156</v>
      </c>
      <c r="XCR1818">
        <v>1800</v>
      </c>
      <c r="XCS1818">
        <v>48790</v>
      </c>
    </row>
    <row r="1819" spans="16311:16321" x14ac:dyDescent="0.3">
      <c r="XCI1819" t="s">
        <v>530</v>
      </c>
      <c r="XCJ1819">
        <v>2</v>
      </c>
      <c r="XCK1819">
        <v>10</v>
      </c>
      <c r="XCL1819">
        <v>0.1</v>
      </c>
      <c r="XCM1819">
        <v>50</v>
      </c>
      <c r="XCN1819">
        <v>787</v>
      </c>
      <c r="XCO1819">
        <v>3.3910200000000001</v>
      </c>
      <c r="XCP1819">
        <v>0</v>
      </c>
      <c r="XCQ1819">
        <v>42940</v>
      </c>
      <c r="XCR1819">
        <v>1800.23</v>
      </c>
      <c r="XCS1819">
        <v>37243</v>
      </c>
    </row>
    <row r="1820" spans="16311:16321" x14ac:dyDescent="0.3">
      <c r="XCI1820" t="s">
        <v>530</v>
      </c>
      <c r="XCJ1820">
        <v>2</v>
      </c>
      <c r="XCK1820">
        <v>10</v>
      </c>
      <c r="XCL1820">
        <v>0.15</v>
      </c>
      <c r="XCM1820">
        <v>50</v>
      </c>
      <c r="XCN1820">
        <v>790</v>
      </c>
      <c r="XCO1820">
        <v>3.7784200000000001</v>
      </c>
      <c r="XCP1820">
        <v>0</v>
      </c>
      <c r="XCQ1820">
        <v>57056</v>
      </c>
      <c r="XCR1820">
        <v>1800.02</v>
      </c>
      <c r="XCS1820">
        <v>36335</v>
      </c>
    </row>
    <row r="1821" spans="16311:16321" x14ac:dyDescent="0.3">
      <c r="XCI1821" t="s">
        <v>530</v>
      </c>
      <c r="XCJ1821">
        <v>2</v>
      </c>
      <c r="XCK1821">
        <v>10</v>
      </c>
      <c r="XCL1821">
        <v>0.2</v>
      </c>
      <c r="XCM1821">
        <v>50</v>
      </c>
      <c r="XCN1821">
        <v>795</v>
      </c>
      <c r="XCO1821">
        <v>4.7698499999999999</v>
      </c>
      <c r="XCP1821">
        <v>0</v>
      </c>
      <c r="XCQ1821">
        <v>12901</v>
      </c>
      <c r="XCR1821">
        <v>1800.24</v>
      </c>
      <c r="XCS1821">
        <v>24020</v>
      </c>
    </row>
    <row r="1822" spans="16311:16321" x14ac:dyDescent="0.3">
      <c r="XCI1822" t="s">
        <v>530</v>
      </c>
      <c r="XCJ1822">
        <v>2</v>
      </c>
      <c r="XCK1822">
        <v>25</v>
      </c>
      <c r="XCL1822">
        <v>0.05</v>
      </c>
      <c r="XCM1822">
        <v>50</v>
      </c>
      <c r="XCN1822">
        <v>790</v>
      </c>
      <c r="XCO1822">
        <v>5.5185500000000003</v>
      </c>
      <c r="XCP1822">
        <v>0</v>
      </c>
      <c r="XCQ1822">
        <v>7606</v>
      </c>
      <c r="XCR1822">
        <v>1800.01</v>
      </c>
      <c r="XCS1822">
        <v>18886</v>
      </c>
    </row>
    <row r="1823" spans="16311:16321" x14ac:dyDescent="0.3">
      <c r="XCI1823" t="s">
        <v>530</v>
      </c>
      <c r="XCJ1823">
        <v>2</v>
      </c>
      <c r="XCK1823">
        <v>25</v>
      </c>
      <c r="XCL1823">
        <v>0.1</v>
      </c>
      <c r="XCM1823">
        <v>50</v>
      </c>
      <c r="XCN1823">
        <v>795</v>
      </c>
      <c r="XCO1823">
        <v>11.2501</v>
      </c>
      <c r="XCP1823">
        <v>0</v>
      </c>
      <c r="XCQ1823">
        <v>10285</v>
      </c>
      <c r="XCR1823">
        <v>1800.03</v>
      </c>
      <c r="XCS1823">
        <v>17248</v>
      </c>
    </row>
    <row r="1824" spans="16311:16321" x14ac:dyDescent="0.3">
      <c r="XCI1824" t="s">
        <v>530</v>
      </c>
      <c r="XCJ1824">
        <v>2</v>
      </c>
      <c r="XCK1824">
        <v>25</v>
      </c>
      <c r="XCL1824">
        <v>0.15</v>
      </c>
      <c r="XCM1824">
        <v>50</v>
      </c>
      <c r="XCN1824">
        <v>809</v>
      </c>
      <c r="XCO1824">
        <v>145.79300000000001</v>
      </c>
      <c r="XCP1824">
        <v>3</v>
      </c>
      <c r="XCQ1824">
        <v>43</v>
      </c>
      <c r="XCR1824">
        <v>1800.89</v>
      </c>
      <c r="XCS1824">
        <v>1293</v>
      </c>
    </row>
    <row r="1825" spans="16311:16321" x14ac:dyDescent="0.3">
      <c r="XCI1825" t="s">
        <v>530</v>
      </c>
      <c r="XCJ1825">
        <v>2</v>
      </c>
      <c r="XCK1825">
        <v>25</v>
      </c>
      <c r="XCL1825">
        <v>0.2</v>
      </c>
      <c r="XCM1825">
        <v>50</v>
      </c>
      <c r="XCN1825" t="s">
        <v>46</v>
      </c>
      <c r="XCO1825">
        <v>60.008600000000001</v>
      </c>
      <c r="XCP1825">
        <v>0</v>
      </c>
      <c r="XCQ1825">
        <v>1</v>
      </c>
      <c r="XCR1825">
        <v>1802.03</v>
      </c>
      <c r="XCS1825">
        <v>29</v>
      </c>
    </row>
    <row r="1826" spans="16311:16321" x14ac:dyDescent="0.3">
      <c r="XCI1826" t="s">
        <v>530</v>
      </c>
      <c r="XCJ1826">
        <v>2</v>
      </c>
      <c r="XCK1826">
        <v>50</v>
      </c>
      <c r="XCL1826">
        <v>0.05</v>
      </c>
      <c r="XCM1826">
        <v>50</v>
      </c>
      <c r="XCN1826">
        <v>795</v>
      </c>
      <c r="XCO1826">
        <v>9.2997300000000003</v>
      </c>
      <c r="XCP1826">
        <v>0</v>
      </c>
      <c r="XCQ1826">
        <v>3211</v>
      </c>
      <c r="XCR1826">
        <v>1802.39</v>
      </c>
      <c r="XCS1826">
        <v>15350</v>
      </c>
    </row>
    <row r="1827" spans="16311:16321" x14ac:dyDescent="0.3">
      <c r="XCI1827" t="s">
        <v>530</v>
      </c>
      <c r="XCJ1827">
        <v>2</v>
      </c>
      <c r="XCK1827">
        <v>50</v>
      </c>
      <c r="XCL1827">
        <v>0.1</v>
      </c>
      <c r="XCM1827">
        <v>50</v>
      </c>
      <c r="XCN1827">
        <v>844</v>
      </c>
      <c r="XCO1827">
        <v>199.21100000000001</v>
      </c>
      <c r="XCP1827">
        <v>0</v>
      </c>
      <c r="XCQ1827">
        <v>16</v>
      </c>
      <c r="XCR1827">
        <v>1802.99</v>
      </c>
      <c r="XCS1827">
        <v>519</v>
      </c>
    </row>
    <row r="1828" spans="16311:16321" x14ac:dyDescent="0.3">
      <c r="XCI1828" t="s">
        <v>534</v>
      </c>
      <c r="XCJ1828">
        <v>1</v>
      </c>
      <c r="XCK1828">
        <v>5</v>
      </c>
      <c r="XCL1828">
        <v>0.05</v>
      </c>
      <c r="XCM1828">
        <v>50</v>
      </c>
      <c r="XCN1828">
        <v>831</v>
      </c>
      <c r="XCO1828">
        <v>5.1212900000000001</v>
      </c>
      <c r="XCP1828">
        <v>0</v>
      </c>
      <c r="XCQ1828">
        <v>335771</v>
      </c>
      <c r="XCR1828">
        <v>1800</v>
      </c>
      <c r="XCS1828">
        <v>63658</v>
      </c>
    </row>
    <row r="1829" spans="16311:16321" x14ac:dyDescent="0.3">
      <c r="XCI1829" t="s">
        <v>534</v>
      </c>
      <c r="XCJ1829">
        <v>1</v>
      </c>
      <c r="XCK1829">
        <v>5</v>
      </c>
      <c r="XCL1829">
        <v>0.1</v>
      </c>
      <c r="XCM1829">
        <v>50</v>
      </c>
      <c r="XCN1829">
        <v>831</v>
      </c>
      <c r="XCO1829">
        <v>3.8572199999999999</v>
      </c>
      <c r="XCP1829">
        <v>0</v>
      </c>
      <c r="XCQ1829">
        <v>210811</v>
      </c>
      <c r="XCR1829">
        <v>1800.07</v>
      </c>
      <c r="XCS1829">
        <v>58123</v>
      </c>
    </row>
    <row r="1830" spans="16311:16321" x14ac:dyDescent="0.3">
      <c r="XCI1830" t="s">
        <v>534</v>
      </c>
      <c r="XCJ1830">
        <v>1</v>
      </c>
      <c r="XCK1830">
        <v>5</v>
      </c>
      <c r="XCL1830">
        <v>0.15</v>
      </c>
      <c r="XCM1830">
        <v>50</v>
      </c>
      <c r="XCN1830">
        <v>842</v>
      </c>
      <c r="XCO1830">
        <v>15.936400000000001</v>
      </c>
      <c r="XCP1830">
        <v>5</v>
      </c>
      <c r="XCQ1830">
        <v>80486</v>
      </c>
      <c r="XCR1830">
        <v>1800.04</v>
      </c>
      <c r="XCS1830">
        <v>47324</v>
      </c>
    </row>
    <row r="1831" spans="16311:16321" x14ac:dyDescent="0.3">
      <c r="XCI1831" t="s">
        <v>534</v>
      </c>
      <c r="XCJ1831">
        <v>1</v>
      </c>
      <c r="XCK1831">
        <v>5</v>
      </c>
      <c r="XCL1831">
        <v>0.2</v>
      </c>
      <c r="XCM1831">
        <v>50</v>
      </c>
      <c r="XCN1831">
        <v>849</v>
      </c>
      <c r="XCO1831">
        <v>5.2981199999999999</v>
      </c>
      <c r="XCP1831">
        <v>0</v>
      </c>
      <c r="XCQ1831">
        <v>29006</v>
      </c>
      <c r="XCR1831">
        <v>1800.02</v>
      </c>
      <c r="XCS1831">
        <v>30702</v>
      </c>
    </row>
    <row r="1832" spans="16311:16321" x14ac:dyDescent="0.3">
      <c r="XCI1832" t="s">
        <v>534</v>
      </c>
      <c r="XCJ1832">
        <v>1</v>
      </c>
      <c r="XCK1832">
        <v>10</v>
      </c>
      <c r="XCL1832">
        <v>0.05</v>
      </c>
      <c r="XCM1832">
        <v>50</v>
      </c>
      <c r="XCN1832">
        <v>831</v>
      </c>
      <c r="XCO1832">
        <v>13.354900000000001</v>
      </c>
      <c r="XCP1832">
        <v>5</v>
      </c>
      <c r="XCQ1832">
        <v>297621</v>
      </c>
      <c r="XCR1832">
        <v>1800</v>
      </c>
      <c r="XCS1832">
        <v>62449</v>
      </c>
    </row>
    <row r="1833" spans="16311:16321" x14ac:dyDescent="0.3">
      <c r="XCI1833" t="s">
        <v>534</v>
      </c>
      <c r="XCJ1833">
        <v>1</v>
      </c>
      <c r="XCK1833">
        <v>10</v>
      </c>
      <c r="XCL1833">
        <v>0.1</v>
      </c>
      <c r="XCM1833">
        <v>50</v>
      </c>
      <c r="XCN1833">
        <v>831</v>
      </c>
      <c r="XCO1833">
        <v>3.06833</v>
      </c>
      <c r="XCP1833">
        <v>0</v>
      </c>
      <c r="XCQ1833">
        <v>341526</v>
      </c>
      <c r="XCR1833">
        <v>1800.02</v>
      </c>
      <c r="XCS1833">
        <v>59762</v>
      </c>
    </row>
    <row r="1834" spans="16311:16321" x14ac:dyDescent="0.3">
      <c r="XCI1834" t="s">
        <v>534</v>
      </c>
      <c r="XCJ1834">
        <v>1</v>
      </c>
      <c r="XCK1834">
        <v>10</v>
      </c>
      <c r="XCL1834">
        <v>0.15</v>
      </c>
      <c r="XCM1834">
        <v>50</v>
      </c>
      <c r="XCN1834">
        <v>842</v>
      </c>
      <c r="XCO1834">
        <v>22.0746</v>
      </c>
      <c r="XCP1834">
        <v>8</v>
      </c>
      <c r="XCQ1834">
        <v>55614</v>
      </c>
      <c r="XCR1834">
        <v>1800.12</v>
      </c>
      <c r="XCS1834">
        <v>47010</v>
      </c>
    </row>
    <row r="1835" spans="16311:16321" x14ac:dyDescent="0.3">
      <c r="XCI1835" t="s">
        <v>534</v>
      </c>
      <c r="XCJ1835">
        <v>1</v>
      </c>
      <c r="XCK1835">
        <v>10</v>
      </c>
      <c r="XCL1835">
        <v>0.2</v>
      </c>
      <c r="XCM1835">
        <v>50</v>
      </c>
      <c r="XCN1835">
        <v>849</v>
      </c>
      <c r="XCO1835">
        <v>14.023300000000001</v>
      </c>
      <c r="XCP1835">
        <v>2</v>
      </c>
      <c r="XCQ1835">
        <v>25123</v>
      </c>
      <c r="XCR1835">
        <v>1800.11</v>
      </c>
      <c r="XCS1835">
        <v>32211</v>
      </c>
    </row>
    <row r="1836" spans="16311:16321" x14ac:dyDescent="0.3">
      <c r="XCI1836" t="s">
        <v>534</v>
      </c>
      <c r="XCJ1836">
        <v>1</v>
      </c>
      <c r="XCK1836">
        <v>25</v>
      </c>
      <c r="XCL1836">
        <v>0.05</v>
      </c>
      <c r="XCM1836">
        <v>50</v>
      </c>
      <c r="XCN1836">
        <v>842</v>
      </c>
      <c r="XCO1836">
        <v>13.4192</v>
      </c>
      <c r="XCP1836">
        <v>0</v>
      </c>
      <c r="XCQ1836">
        <v>14756</v>
      </c>
      <c r="XCR1836">
        <v>1800.02</v>
      </c>
      <c r="XCS1836">
        <v>22576</v>
      </c>
    </row>
    <row r="1837" spans="16311:16321" x14ac:dyDescent="0.3">
      <c r="XCI1837" t="s">
        <v>534</v>
      </c>
      <c r="XCJ1837">
        <v>1</v>
      </c>
      <c r="XCK1837">
        <v>25</v>
      </c>
      <c r="XCL1837">
        <v>0.1</v>
      </c>
      <c r="XCM1837">
        <v>50</v>
      </c>
      <c r="XCN1837">
        <v>937</v>
      </c>
      <c r="XCO1837">
        <v>1833.78</v>
      </c>
      <c r="XCP1837">
        <v>0</v>
      </c>
      <c r="XCQ1837">
        <v>1</v>
      </c>
      <c r="XCR1837">
        <v>1833.78</v>
      </c>
      <c r="XCS1837">
        <v>56</v>
      </c>
    </row>
    <row r="1838" spans="16311:16321" x14ac:dyDescent="0.3">
      <c r="XCI1838" t="s">
        <v>534</v>
      </c>
      <c r="XCJ1838">
        <v>1</v>
      </c>
      <c r="XCK1838">
        <v>50</v>
      </c>
      <c r="XCL1838">
        <v>0.05</v>
      </c>
      <c r="XCM1838">
        <v>50</v>
      </c>
      <c r="XCN1838">
        <v>856</v>
      </c>
      <c r="XCO1838">
        <v>41.5505</v>
      </c>
      <c r="XCP1838">
        <v>0</v>
      </c>
      <c r="XCQ1838">
        <v>988</v>
      </c>
      <c r="XCR1838">
        <v>1800.22</v>
      </c>
      <c r="XCS1838">
        <v>8593</v>
      </c>
    </row>
    <row r="1839" spans="16311:16321" x14ac:dyDescent="0.3">
      <c r="XCI1839" t="s">
        <v>534</v>
      </c>
      <c r="XCJ1839">
        <v>1</v>
      </c>
      <c r="XCK1839">
        <v>50</v>
      </c>
      <c r="XCL1839">
        <v>0.1</v>
      </c>
      <c r="XCM1839">
        <v>50</v>
      </c>
      <c r="XCN1839" t="s">
        <v>46</v>
      </c>
      <c r="XCO1839">
        <v>60.008800000000001</v>
      </c>
      <c r="XCP1839">
        <v>0</v>
      </c>
      <c r="XCQ1839">
        <v>1</v>
      </c>
      <c r="XCR1839">
        <v>1801.98</v>
      </c>
      <c r="XCS1839">
        <v>29</v>
      </c>
    </row>
    <row r="1840" spans="16311:16321" x14ac:dyDescent="0.3">
      <c r="XCI1840" t="s">
        <v>534</v>
      </c>
      <c r="XCJ1840">
        <v>2</v>
      </c>
      <c r="XCK1840">
        <v>5</v>
      </c>
      <c r="XCL1840">
        <v>0.05</v>
      </c>
      <c r="XCM1840">
        <v>50</v>
      </c>
      <c r="XCN1840">
        <v>831</v>
      </c>
      <c r="XCO1840">
        <v>13.366400000000001</v>
      </c>
      <c r="XCP1840">
        <v>5</v>
      </c>
      <c r="XCQ1840">
        <v>275942</v>
      </c>
      <c r="XCR1840">
        <v>1800</v>
      </c>
      <c r="XCS1840">
        <v>59106</v>
      </c>
    </row>
    <row r="1841" spans="16311:16321" x14ac:dyDescent="0.3">
      <c r="XCI1841" t="s">
        <v>534</v>
      </c>
      <c r="XCJ1841">
        <v>2</v>
      </c>
      <c r="XCK1841">
        <v>5</v>
      </c>
      <c r="XCL1841">
        <v>0.1</v>
      </c>
      <c r="XCM1841">
        <v>50</v>
      </c>
      <c r="XCN1841">
        <v>834</v>
      </c>
      <c r="XCO1841">
        <v>3.4070800000000001</v>
      </c>
      <c r="XCP1841">
        <v>0</v>
      </c>
      <c r="XCQ1841">
        <v>43266</v>
      </c>
      <c r="XCR1841">
        <v>1800.01</v>
      </c>
      <c r="XCS1841">
        <v>37363</v>
      </c>
    </row>
    <row r="1842" spans="16311:16321" x14ac:dyDescent="0.3">
      <c r="XCI1842" t="s">
        <v>534</v>
      </c>
      <c r="XCJ1842">
        <v>2</v>
      </c>
      <c r="XCK1842">
        <v>5</v>
      </c>
      <c r="XCL1842">
        <v>0.15</v>
      </c>
      <c r="XCM1842">
        <v>50</v>
      </c>
      <c r="XCN1842">
        <v>839</v>
      </c>
      <c r="XCO1842">
        <v>3.9129100000000001</v>
      </c>
      <c r="XCP1842">
        <v>0</v>
      </c>
      <c r="XCQ1842">
        <v>53411</v>
      </c>
      <c r="XCR1842">
        <v>1800.04</v>
      </c>
      <c r="XCS1842">
        <v>41680</v>
      </c>
    </row>
    <row r="1843" spans="16311:16321" x14ac:dyDescent="0.3">
      <c r="XCI1843" t="s">
        <v>534</v>
      </c>
      <c r="XCJ1843">
        <v>2</v>
      </c>
      <c r="XCK1843">
        <v>5</v>
      </c>
      <c r="XCL1843">
        <v>0.2</v>
      </c>
      <c r="XCM1843">
        <v>50</v>
      </c>
      <c r="XCN1843">
        <v>841</v>
      </c>
      <c r="XCO1843">
        <v>18.071000000000002</v>
      </c>
      <c r="XCP1843">
        <v>9</v>
      </c>
      <c r="XCQ1843">
        <v>34285</v>
      </c>
      <c r="XCR1843">
        <v>1800.15</v>
      </c>
      <c r="XCS1843">
        <v>35746</v>
      </c>
    </row>
    <row r="1844" spans="16311:16321" x14ac:dyDescent="0.3">
      <c r="XCI1844" t="s">
        <v>534</v>
      </c>
      <c r="XCJ1844">
        <v>2</v>
      </c>
      <c r="XCK1844">
        <v>10</v>
      </c>
      <c r="XCL1844">
        <v>0.05</v>
      </c>
      <c r="XCM1844">
        <v>50</v>
      </c>
      <c r="XCN1844">
        <v>834</v>
      </c>
      <c r="XCO1844">
        <v>3.60642</v>
      </c>
      <c r="XCP1844">
        <v>0</v>
      </c>
      <c r="XCQ1844">
        <v>52496</v>
      </c>
      <c r="XCR1844">
        <v>1800.26</v>
      </c>
      <c r="XCS1844">
        <v>40640</v>
      </c>
    </row>
    <row r="1845" spans="16311:16321" x14ac:dyDescent="0.3">
      <c r="XCI1845" t="s">
        <v>534</v>
      </c>
      <c r="XCJ1845">
        <v>2</v>
      </c>
      <c r="XCK1845">
        <v>10</v>
      </c>
      <c r="XCL1845">
        <v>0.1</v>
      </c>
      <c r="XCM1845">
        <v>50</v>
      </c>
      <c r="XCN1845">
        <v>841</v>
      </c>
      <c r="XCO1845">
        <v>9.0627899999999997</v>
      </c>
      <c r="XCP1845">
        <v>0</v>
      </c>
      <c r="XCQ1845">
        <v>15834</v>
      </c>
      <c r="XCR1845">
        <v>1800.01</v>
      </c>
      <c r="XCS1845">
        <v>26878</v>
      </c>
    </row>
    <row r="1846" spans="16311:16321" x14ac:dyDescent="0.3">
      <c r="XCI1846" t="s">
        <v>534</v>
      </c>
      <c r="XCJ1846">
        <v>2</v>
      </c>
      <c r="XCK1846">
        <v>10</v>
      </c>
      <c r="XCL1846">
        <v>0.15</v>
      </c>
      <c r="XCM1846">
        <v>50</v>
      </c>
      <c r="XCN1846">
        <v>856</v>
      </c>
      <c r="XCO1846">
        <v>25.0153</v>
      </c>
      <c r="XCP1846">
        <v>0</v>
      </c>
      <c r="XCQ1846">
        <v>1396</v>
      </c>
      <c r="XCR1846">
        <v>1800.7</v>
      </c>
      <c r="XCS1846">
        <v>9628</v>
      </c>
    </row>
    <row r="1847" spans="16311:16321" x14ac:dyDescent="0.3">
      <c r="XCI1847" t="s">
        <v>534</v>
      </c>
      <c r="XCJ1847">
        <v>2</v>
      </c>
      <c r="XCK1847">
        <v>10</v>
      </c>
      <c r="XCL1847">
        <v>0.2</v>
      </c>
      <c r="XCM1847">
        <v>50</v>
      </c>
      <c r="XCN1847">
        <v>929</v>
      </c>
      <c r="XCO1847">
        <v>1800.74</v>
      </c>
      <c r="XCP1847">
        <v>0</v>
      </c>
      <c r="XCQ1847">
        <v>1</v>
      </c>
      <c r="XCR1847">
        <v>1800.74</v>
      </c>
      <c r="XCS1847">
        <v>110</v>
      </c>
    </row>
    <row r="1848" spans="16311:16321" x14ac:dyDescent="0.3">
      <c r="XCI1848" t="s">
        <v>534</v>
      </c>
      <c r="XCJ1848">
        <v>2</v>
      </c>
      <c r="XCK1848">
        <v>25</v>
      </c>
      <c r="XCL1848">
        <v>0.05</v>
      </c>
      <c r="XCM1848">
        <v>50</v>
      </c>
      <c r="XCN1848">
        <v>845</v>
      </c>
      <c r="XCO1848">
        <v>21.084800000000001</v>
      </c>
      <c r="XCP1848">
        <v>0</v>
      </c>
      <c r="XCQ1848">
        <v>1749</v>
      </c>
      <c r="XCR1848">
        <v>1800.05</v>
      </c>
      <c r="XCS1848">
        <v>10578</v>
      </c>
    </row>
    <row r="1849" spans="16311:16321" x14ac:dyDescent="0.3">
      <c r="XCI1849" t="s">
        <v>534</v>
      </c>
      <c r="XCJ1849">
        <v>2</v>
      </c>
      <c r="XCK1849">
        <v>25</v>
      </c>
      <c r="XCL1849">
        <v>0.1</v>
      </c>
      <c r="XCM1849">
        <v>50</v>
      </c>
      <c r="XCN1849" t="s">
        <v>46</v>
      </c>
      <c r="XCO1849">
        <v>60.008000000000003</v>
      </c>
      <c r="XCP1849">
        <v>0</v>
      </c>
      <c r="XCQ1849">
        <v>1</v>
      </c>
      <c r="XCR1849">
        <v>1801.24</v>
      </c>
      <c r="XCS1849">
        <v>29</v>
      </c>
    </row>
    <row r="1850" spans="16311:16321" x14ac:dyDescent="0.3">
      <c r="XCI1850" t="s">
        <v>534</v>
      </c>
      <c r="XCJ1850">
        <v>2</v>
      </c>
      <c r="XCK1850">
        <v>50</v>
      </c>
      <c r="XCL1850">
        <v>0.05</v>
      </c>
      <c r="XCM1850">
        <v>50</v>
      </c>
      <c r="XCN1850">
        <v>884</v>
      </c>
      <c r="XCO1850">
        <v>817.82600000000002</v>
      </c>
      <c r="XCP1850">
        <v>0</v>
      </c>
      <c r="XCQ1850">
        <v>6</v>
      </c>
      <c r="XCR1850">
        <v>1857.88</v>
      </c>
      <c r="XCS1850">
        <v>395</v>
      </c>
    </row>
    <row r="1851" spans="16311:16321" x14ac:dyDescent="0.3">
      <c r="XCI1851" t="s">
        <v>528</v>
      </c>
      <c r="XCJ1851">
        <v>0</v>
      </c>
      <c r="XCK1851">
        <v>0</v>
      </c>
      <c r="XCL1851">
        <v>0.05</v>
      </c>
      <c r="XCM1851">
        <v>100</v>
      </c>
      <c r="XCN1851">
        <v>1034</v>
      </c>
      <c r="XCO1851">
        <v>26.810199999999998</v>
      </c>
      <c r="XCP1851">
        <v>7</v>
      </c>
      <c r="XCQ1851">
        <v>2047</v>
      </c>
      <c r="XCR1851">
        <v>1800.03</v>
      </c>
      <c r="XCS1851">
        <v>79101</v>
      </c>
    </row>
    <row r="1852" spans="16311:16321" x14ac:dyDescent="0.3">
      <c r="XCI1852" t="s">
        <v>528</v>
      </c>
      <c r="XCJ1852">
        <v>0</v>
      </c>
      <c r="XCK1852">
        <v>0</v>
      </c>
      <c r="XCL1852">
        <v>0.1</v>
      </c>
      <c r="XCM1852">
        <v>100</v>
      </c>
      <c r="XCN1852">
        <v>1034</v>
      </c>
      <c r="XCO1852">
        <v>37.866900000000001</v>
      </c>
      <c r="XCP1852">
        <v>11</v>
      </c>
      <c r="XCQ1852">
        <v>1997</v>
      </c>
      <c r="XCR1852">
        <v>1800.02</v>
      </c>
      <c r="XCS1852">
        <v>88952</v>
      </c>
    </row>
    <row r="1853" spans="16311:16321" x14ac:dyDescent="0.3">
      <c r="XCI1853" t="s">
        <v>528</v>
      </c>
      <c r="XCJ1853">
        <v>0</v>
      </c>
      <c r="XCK1853">
        <v>0</v>
      </c>
      <c r="XCL1853">
        <v>0.15</v>
      </c>
      <c r="XCM1853">
        <v>100</v>
      </c>
      <c r="XCN1853">
        <v>1034</v>
      </c>
      <c r="XCO1853">
        <v>21.9939</v>
      </c>
      <c r="XCP1853">
        <v>2</v>
      </c>
      <c r="XCQ1853">
        <v>1452</v>
      </c>
      <c r="XCR1853">
        <v>1800.01</v>
      </c>
      <c r="XCS1853">
        <v>70488</v>
      </c>
    </row>
    <row r="1854" spans="16311:16321" x14ac:dyDescent="0.3">
      <c r="XCI1854" t="s">
        <v>528</v>
      </c>
      <c r="XCJ1854">
        <v>0</v>
      </c>
      <c r="XCK1854">
        <v>0</v>
      </c>
      <c r="XCL1854">
        <v>0.2</v>
      </c>
      <c r="XCM1854">
        <v>100</v>
      </c>
      <c r="XCN1854">
        <v>1034</v>
      </c>
      <c r="XCO1854">
        <v>21.008800000000001</v>
      </c>
      <c r="XCP1854">
        <v>2</v>
      </c>
      <c r="XCQ1854">
        <v>2372</v>
      </c>
      <c r="XCR1854">
        <v>1800.08</v>
      </c>
      <c r="XCS1854">
        <v>85019</v>
      </c>
    </row>
    <row r="1855" spans="16311:16321" x14ac:dyDescent="0.3">
      <c r="XCI1855" t="s">
        <v>528</v>
      </c>
      <c r="XCJ1855">
        <v>1</v>
      </c>
      <c r="XCK1855">
        <v>5</v>
      </c>
      <c r="XCL1855">
        <v>0.05</v>
      </c>
      <c r="XCM1855">
        <v>100</v>
      </c>
      <c r="XCN1855">
        <v>1034</v>
      </c>
      <c r="XCO1855">
        <v>48.2789</v>
      </c>
      <c r="XCP1855">
        <v>5</v>
      </c>
      <c r="XCQ1855">
        <v>505</v>
      </c>
      <c r="XCR1855">
        <v>1800.42</v>
      </c>
      <c r="XCS1855">
        <v>26171</v>
      </c>
    </row>
    <row r="1856" spans="16311:16321" x14ac:dyDescent="0.3">
      <c r="XCI1856" t="s">
        <v>528</v>
      </c>
      <c r="XCJ1856">
        <v>1</v>
      </c>
      <c r="XCK1856">
        <v>5</v>
      </c>
      <c r="XCL1856">
        <v>0.1</v>
      </c>
      <c r="XCM1856">
        <v>100</v>
      </c>
      <c r="XCN1856">
        <v>1042</v>
      </c>
      <c r="XCO1856">
        <v>115.53700000000001</v>
      </c>
      <c r="XCP1856">
        <v>5</v>
      </c>
      <c r="XCQ1856">
        <v>279</v>
      </c>
      <c r="XCR1856">
        <v>1800.27</v>
      </c>
      <c r="XCS1856">
        <v>20413</v>
      </c>
    </row>
    <row r="1857" spans="16311:16321" x14ac:dyDescent="0.3">
      <c r="XCI1857" t="s">
        <v>528</v>
      </c>
      <c r="XCJ1857">
        <v>1</v>
      </c>
      <c r="XCK1857">
        <v>5</v>
      </c>
      <c r="XCL1857">
        <v>0.15</v>
      </c>
      <c r="XCM1857">
        <v>100</v>
      </c>
      <c r="XCN1857">
        <v>1044</v>
      </c>
      <c r="XCO1857">
        <v>76.427599999999998</v>
      </c>
      <c r="XCP1857">
        <v>4</v>
      </c>
      <c r="XCQ1857">
        <v>275</v>
      </c>
      <c r="XCR1857">
        <v>1800.06</v>
      </c>
      <c r="XCS1857">
        <v>18992</v>
      </c>
    </row>
    <row r="1858" spans="16311:16321" x14ac:dyDescent="0.3">
      <c r="XCI1858" t="s">
        <v>528</v>
      </c>
      <c r="XCJ1858">
        <v>1</v>
      </c>
      <c r="XCK1858">
        <v>5</v>
      </c>
      <c r="XCL1858">
        <v>0.2</v>
      </c>
      <c r="XCM1858">
        <v>100</v>
      </c>
      <c r="XCN1858">
        <v>1044</v>
      </c>
      <c r="XCO1858">
        <v>51.052900000000001</v>
      </c>
      <c r="XCP1858">
        <v>0</v>
      </c>
      <c r="XCQ1858">
        <v>248</v>
      </c>
      <c r="XCR1858">
        <v>1800.04</v>
      </c>
      <c r="XCS1858">
        <v>18528</v>
      </c>
    </row>
    <row r="1859" spans="16311:16321" x14ac:dyDescent="0.3">
      <c r="XCI1859" t="s">
        <v>528</v>
      </c>
      <c r="XCJ1859">
        <v>1</v>
      </c>
      <c r="XCK1859">
        <v>10</v>
      </c>
      <c r="XCL1859">
        <v>0.05</v>
      </c>
      <c r="XCM1859">
        <v>100</v>
      </c>
      <c r="XCN1859">
        <v>1034</v>
      </c>
      <c r="XCO1859">
        <v>40.583500000000001</v>
      </c>
      <c r="XCP1859">
        <v>0</v>
      </c>
      <c r="XCQ1859">
        <v>441</v>
      </c>
      <c r="XCR1859">
        <v>1800.35</v>
      </c>
      <c r="XCS1859">
        <v>24414</v>
      </c>
    </row>
    <row r="1860" spans="16311:16321" x14ac:dyDescent="0.3">
      <c r="XCI1860" t="s">
        <v>528</v>
      </c>
      <c r="XCJ1860">
        <v>1</v>
      </c>
      <c r="XCK1860">
        <v>10</v>
      </c>
      <c r="XCL1860">
        <v>0.1</v>
      </c>
      <c r="XCM1860">
        <v>100</v>
      </c>
      <c r="XCN1860">
        <v>1042</v>
      </c>
      <c r="XCO1860">
        <v>80.408500000000004</v>
      </c>
      <c r="XCP1860">
        <v>3</v>
      </c>
      <c r="XCQ1860">
        <v>304</v>
      </c>
      <c r="XCR1860">
        <v>1800</v>
      </c>
      <c r="XCS1860">
        <v>21408</v>
      </c>
    </row>
    <row r="1861" spans="16311:16321" x14ac:dyDescent="0.3">
      <c r="XCI1861" t="s">
        <v>528</v>
      </c>
      <c r="XCJ1861">
        <v>1</v>
      </c>
      <c r="XCK1861">
        <v>10</v>
      </c>
      <c r="XCL1861">
        <v>0.15</v>
      </c>
      <c r="XCM1861">
        <v>100</v>
      </c>
      <c r="XCN1861">
        <v>1044</v>
      </c>
      <c r="XCO1861">
        <v>41.177199999999999</v>
      </c>
      <c r="XCP1861">
        <v>0</v>
      </c>
      <c r="XCQ1861">
        <v>251</v>
      </c>
      <c r="XCR1861">
        <v>1800.38</v>
      </c>
      <c r="XCS1861">
        <v>19531</v>
      </c>
    </row>
    <row r="1862" spans="16311:16321" x14ac:dyDescent="0.3">
      <c r="XCI1862" t="s">
        <v>528</v>
      </c>
      <c r="XCJ1862">
        <v>1</v>
      </c>
      <c r="XCK1862">
        <v>10</v>
      </c>
      <c r="XCL1862">
        <v>0.2</v>
      </c>
      <c r="XCM1862">
        <v>100</v>
      </c>
      <c r="XCN1862">
        <v>1044</v>
      </c>
      <c r="XCO1862">
        <v>74.083200000000005</v>
      </c>
      <c r="XCP1862">
        <v>1</v>
      </c>
      <c r="XCQ1862">
        <v>191</v>
      </c>
      <c r="XCR1862">
        <v>1800.03</v>
      </c>
      <c r="XCS1862">
        <v>14499</v>
      </c>
    </row>
    <row r="1863" spans="16311:16321" x14ac:dyDescent="0.3">
      <c r="XCI1863" t="s">
        <v>528</v>
      </c>
      <c r="XCJ1863">
        <v>1</v>
      </c>
      <c r="XCK1863">
        <v>25</v>
      </c>
      <c r="XCL1863">
        <v>0.05</v>
      </c>
      <c r="XCM1863">
        <v>100</v>
      </c>
      <c r="XCN1863">
        <v>1044</v>
      </c>
      <c r="XCO1863">
        <v>308.59500000000003</v>
      </c>
      <c r="XCP1863">
        <v>5</v>
      </c>
      <c r="XCQ1863">
        <v>50</v>
      </c>
      <c r="XCR1863">
        <v>1800.02</v>
      </c>
      <c r="XCS1863">
        <v>5606</v>
      </c>
    </row>
    <row r="1864" spans="16311:16321" x14ac:dyDescent="0.3">
      <c r="XCI1864" t="s">
        <v>528</v>
      </c>
      <c r="XCJ1864">
        <v>1</v>
      </c>
      <c r="XCK1864">
        <v>25</v>
      </c>
      <c r="XCL1864">
        <v>0.1</v>
      </c>
      <c r="XCM1864">
        <v>100</v>
      </c>
      <c r="XCN1864">
        <v>1052</v>
      </c>
      <c r="XCO1864">
        <v>1228.05</v>
      </c>
      <c r="XCP1864">
        <v>11</v>
      </c>
      <c r="XCQ1864">
        <v>20</v>
      </c>
      <c r="XCR1864">
        <v>1800.83</v>
      </c>
      <c r="XCS1864">
        <v>2753</v>
      </c>
    </row>
    <row r="1865" spans="16311:16321" x14ac:dyDescent="0.3">
      <c r="XCI1865" t="s">
        <v>528</v>
      </c>
      <c r="XCJ1865">
        <v>1</v>
      </c>
      <c r="XCK1865">
        <v>25</v>
      </c>
      <c r="XCL1865">
        <v>0.15</v>
      </c>
      <c r="XCM1865">
        <v>100</v>
      </c>
      <c r="XCN1865">
        <v>1055</v>
      </c>
      <c r="XCO1865">
        <v>1056.0899999999999</v>
      </c>
      <c r="XCP1865">
        <v>4</v>
      </c>
      <c r="XCQ1865">
        <v>9</v>
      </c>
      <c r="XCR1865">
        <v>1804.82</v>
      </c>
      <c r="XCS1865">
        <v>1843</v>
      </c>
    </row>
    <row r="1866" spans="16311:16321" x14ac:dyDescent="0.3">
      <c r="XCI1866" t="s">
        <v>528</v>
      </c>
      <c r="XCJ1866">
        <v>1</v>
      </c>
      <c r="XCK1866">
        <v>25</v>
      </c>
      <c r="XCL1866">
        <v>0.2</v>
      </c>
      <c r="XCM1866">
        <v>100</v>
      </c>
      <c r="XCN1866">
        <v>1083</v>
      </c>
      <c r="XCO1866">
        <v>1702.8</v>
      </c>
      <c r="XCP1866">
        <v>0</v>
      </c>
      <c r="XCQ1866">
        <v>3</v>
      </c>
      <c r="XCR1866">
        <v>1800.08</v>
      </c>
      <c r="XCS1866">
        <v>773</v>
      </c>
    </row>
    <row r="1867" spans="16311:16321" x14ac:dyDescent="0.3">
      <c r="XCI1867" t="s">
        <v>528</v>
      </c>
      <c r="XCJ1867">
        <v>1</v>
      </c>
      <c r="XCK1867">
        <v>50</v>
      </c>
      <c r="XCL1867">
        <v>0.05</v>
      </c>
      <c r="XCM1867">
        <v>100</v>
      </c>
      <c r="XCN1867">
        <v>1045</v>
      </c>
      <c r="XCO1867">
        <v>92.312200000000004</v>
      </c>
      <c r="XCP1867">
        <v>0</v>
      </c>
      <c r="XCQ1867">
        <v>40</v>
      </c>
      <c r="XCR1867">
        <v>1800.17</v>
      </c>
      <c r="XCS1867">
        <v>4791</v>
      </c>
    </row>
    <row r="1868" spans="16311:16321" x14ac:dyDescent="0.3">
      <c r="XCI1868" t="s">
        <v>528</v>
      </c>
      <c r="XCJ1868">
        <v>1</v>
      </c>
      <c r="XCK1868">
        <v>50</v>
      </c>
      <c r="XCL1868">
        <v>0.1</v>
      </c>
      <c r="XCM1868">
        <v>100</v>
      </c>
      <c r="XCN1868">
        <v>1055</v>
      </c>
      <c r="XCO1868">
        <v>1069.44</v>
      </c>
      <c r="XCP1868">
        <v>3</v>
      </c>
      <c r="XCQ1868">
        <v>10</v>
      </c>
      <c r="XCR1868">
        <v>1820.35</v>
      </c>
      <c r="XCS1868">
        <v>1558</v>
      </c>
    </row>
    <row r="1869" spans="16311:16321" x14ac:dyDescent="0.3">
      <c r="XCI1869" t="s">
        <v>528</v>
      </c>
      <c r="XCJ1869">
        <v>1</v>
      </c>
      <c r="XCK1869">
        <v>50</v>
      </c>
      <c r="XCL1869">
        <v>0.15</v>
      </c>
      <c r="XCM1869">
        <v>100</v>
      </c>
      <c r="XCN1869">
        <v>1438</v>
      </c>
      <c r="XCO1869">
        <v>1855.22</v>
      </c>
      <c r="XCP1869">
        <v>0</v>
      </c>
      <c r="XCQ1869">
        <v>1</v>
      </c>
      <c r="XCR1869">
        <v>1855.3</v>
      </c>
      <c r="XCS1869">
        <v>41</v>
      </c>
    </row>
    <row r="1870" spans="16311:16321" x14ac:dyDescent="0.3">
      <c r="XCI1870" t="s">
        <v>528</v>
      </c>
      <c r="XCJ1870">
        <v>1</v>
      </c>
      <c r="XCK1870">
        <v>50</v>
      </c>
      <c r="XCL1870">
        <v>0.2</v>
      </c>
      <c r="XCM1870">
        <v>100</v>
      </c>
      <c r="XCN1870" t="s">
        <v>46</v>
      </c>
      <c r="XCO1870">
        <v>60.021900000000002</v>
      </c>
      <c r="XCP1870">
        <v>0</v>
      </c>
      <c r="XCQ1870">
        <v>1</v>
      </c>
      <c r="XCR1870">
        <v>1801.29</v>
      </c>
      <c r="XCS1870">
        <v>29</v>
      </c>
    </row>
    <row r="1871" spans="16311:16321" x14ac:dyDescent="0.3">
      <c r="XCI1871" t="s">
        <v>528</v>
      </c>
      <c r="XCJ1871">
        <v>2</v>
      </c>
      <c r="XCK1871">
        <v>5</v>
      </c>
      <c r="XCL1871">
        <v>0.05</v>
      </c>
      <c r="XCM1871">
        <v>100</v>
      </c>
      <c r="XCN1871">
        <v>1034</v>
      </c>
      <c r="XCO1871">
        <v>37.009500000000003</v>
      </c>
      <c r="XCP1871">
        <v>0</v>
      </c>
      <c r="XCQ1871">
        <v>268</v>
      </c>
      <c r="XCR1871">
        <v>1800.01</v>
      </c>
      <c r="XCS1871">
        <v>19445</v>
      </c>
    </row>
    <row r="1872" spans="16311:16321" x14ac:dyDescent="0.3">
      <c r="XCI1872" t="s">
        <v>528</v>
      </c>
      <c r="XCJ1872">
        <v>2</v>
      </c>
      <c r="XCK1872">
        <v>5</v>
      </c>
      <c r="XCL1872">
        <v>0.1</v>
      </c>
      <c r="XCM1872">
        <v>100</v>
      </c>
      <c r="XCN1872">
        <v>1042</v>
      </c>
      <c r="XCO1872">
        <v>68.881299999999996</v>
      </c>
      <c r="XCP1872">
        <v>0</v>
      </c>
      <c r="XCQ1872">
        <v>211</v>
      </c>
      <c r="XCR1872">
        <v>1800.06</v>
      </c>
      <c r="XCS1872">
        <v>14477</v>
      </c>
    </row>
    <row r="1873" spans="16311:16321" x14ac:dyDescent="0.3">
      <c r="XCI1873" t="s">
        <v>528</v>
      </c>
      <c r="XCJ1873">
        <v>2</v>
      </c>
      <c r="XCK1873">
        <v>5</v>
      </c>
      <c r="XCL1873">
        <v>0.15</v>
      </c>
      <c r="XCM1873">
        <v>100</v>
      </c>
      <c r="XCN1873">
        <v>1042</v>
      </c>
      <c r="XCO1873">
        <v>206.29300000000001</v>
      </c>
      <c r="XCP1873">
        <v>13</v>
      </c>
      <c r="XCQ1873">
        <v>124</v>
      </c>
      <c r="XCR1873">
        <v>1800.63</v>
      </c>
      <c r="XCS1873">
        <v>10073</v>
      </c>
    </row>
    <row r="1874" spans="16311:16321" x14ac:dyDescent="0.3">
      <c r="XCI1874" t="s">
        <v>528</v>
      </c>
      <c r="XCJ1874">
        <v>2</v>
      </c>
      <c r="XCK1874">
        <v>5</v>
      </c>
      <c r="XCL1874">
        <v>0.2</v>
      </c>
      <c r="XCM1874">
        <v>100</v>
      </c>
      <c r="XCN1874">
        <v>1052</v>
      </c>
      <c r="XCO1874">
        <v>410.52699999999999</v>
      </c>
      <c r="XCP1874">
        <v>15</v>
      </c>
      <c r="XCQ1874">
        <v>65</v>
      </c>
      <c r="XCR1874">
        <v>1800.07</v>
      </c>
      <c r="XCS1874">
        <v>9674</v>
      </c>
    </row>
    <row r="1875" spans="16311:16321" x14ac:dyDescent="0.3">
      <c r="XCI1875" t="s">
        <v>528</v>
      </c>
      <c r="XCJ1875">
        <v>2</v>
      </c>
      <c r="XCK1875">
        <v>10</v>
      </c>
      <c r="XCL1875">
        <v>0.05</v>
      </c>
      <c r="XCM1875">
        <v>100</v>
      </c>
      <c r="XCN1875">
        <v>1042</v>
      </c>
      <c r="XCO1875">
        <v>692.71400000000006</v>
      </c>
      <c r="XCP1875">
        <v>6</v>
      </c>
      <c r="XCQ1875">
        <v>65</v>
      </c>
      <c r="XCR1875">
        <v>1800.02</v>
      </c>
      <c r="XCS1875">
        <v>5370</v>
      </c>
    </row>
    <row r="1876" spans="16311:16321" x14ac:dyDescent="0.3">
      <c r="XCI1876" t="s">
        <v>528</v>
      </c>
      <c r="XCJ1876">
        <v>2</v>
      </c>
      <c r="XCK1876">
        <v>10</v>
      </c>
      <c r="XCL1876">
        <v>0.1</v>
      </c>
      <c r="XCM1876">
        <v>100</v>
      </c>
      <c r="XCN1876">
        <v>1049</v>
      </c>
      <c r="XCO1876">
        <v>202.905</v>
      </c>
      <c r="XCP1876">
        <v>0</v>
      </c>
      <c r="XCQ1876">
        <v>20</v>
      </c>
      <c r="XCR1876">
        <v>1800.02</v>
      </c>
      <c r="XCS1876">
        <v>4924</v>
      </c>
    </row>
    <row r="1877" spans="16311:16321" x14ac:dyDescent="0.3">
      <c r="XCI1877" t="s">
        <v>528</v>
      </c>
      <c r="XCJ1877">
        <v>2</v>
      </c>
      <c r="XCK1877">
        <v>10</v>
      </c>
      <c r="XCL1877">
        <v>0.15</v>
      </c>
      <c r="XCM1877">
        <v>100</v>
      </c>
      <c r="XCN1877">
        <v>1064</v>
      </c>
      <c r="XCO1877">
        <v>559.14700000000005</v>
      </c>
      <c r="XCP1877">
        <v>0</v>
      </c>
      <c r="XCQ1877">
        <v>9</v>
      </c>
      <c r="XCR1877">
        <v>1854.21</v>
      </c>
      <c r="XCS1877">
        <v>1375</v>
      </c>
    </row>
    <row r="1878" spans="16311:16321" x14ac:dyDescent="0.3">
      <c r="XCI1878" t="s">
        <v>528</v>
      </c>
      <c r="XCJ1878">
        <v>2</v>
      </c>
      <c r="XCK1878">
        <v>10</v>
      </c>
      <c r="XCL1878">
        <v>0.2</v>
      </c>
      <c r="XCM1878">
        <v>100</v>
      </c>
      <c r="XCN1878">
        <v>1146</v>
      </c>
      <c r="XCO1878">
        <v>1559.71</v>
      </c>
      <c r="XCP1878">
        <v>0</v>
      </c>
      <c r="XCQ1878">
        <v>3</v>
      </c>
      <c r="XCR1878">
        <v>1814.99</v>
      </c>
      <c r="XCS1878">
        <v>608</v>
      </c>
    </row>
    <row r="1879" spans="16311:16321" x14ac:dyDescent="0.3">
      <c r="XCI1879" t="s">
        <v>528</v>
      </c>
      <c r="XCJ1879">
        <v>2</v>
      </c>
      <c r="XCK1879">
        <v>25</v>
      </c>
      <c r="XCL1879">
        <v>0.05</v>
      </c>
      <c r="XCM1879">
        <v>100</v>
      </c>
      <c r="XCN1879">
        <v>1049</v>
      </c>
      <c r="XCO1879">
        <v>336.97199999999998</v>
      </c>
      <c r="XCP1879">
        <v>0</v>
      </c>
      <c r="XCQ1879">
        <v>11</v>
      </c>
      <c r="XCR1879">
        <v>1804.7</v>
      </c>
      <c r="XCS1879">
        <v>2298</v>
      </c>
    </row>
    <row r="1880" spans="16311:16321" x14ac:dyDescent="0.3">
      <c r="XCI1880" t="s">
        <v>528</v>
      </c>
      <c r="XCJ1880">
        <v>2</v>
      </c>
      <c r="XCK1880">
        <v>25</v>
      </c>
      <c r="XCL1880">
        <v>0.1</v>
      </c>
      <c r="XCM1880">
        <v>100</v>
      </c>
      <c r="XCN1880">
        <v>1180</v>
      </c>
      <c r="XCO1880">
        <v>1829.75</v>
      </c>
      <c r="XCP1880">
        <v>0</v>
      </c>
      <c r="XCQ1880">
        <v>1</v>
      </c>
      <c r="XCR1880">
        <v>1829.9</v>
      </c>
      <c r="XCS1880">
        <v>88</v>
      </c>
    </row>
    <row r="1881" spans="16311:16321" x14ac:dyDescent="0.3">
      <c r="XCI1881" t="s">
        <v>528</v>
      </c>
      <c r="XCJ1881">
        <v>2</v>
      </c>
      <c r="XCK1881">
        <v>25</v>
      </c>
      <c r="XCL1881">
        <v>0.15</v>
      </c>
      <c r="XCM1881">
        <v>100</v>
      </c>
      <c r="XCN1881" t="s">
        <v>46</v>
      </c>
      <c r="XCO1881">
        <v>60.025599999999997</v>
      </c>
      <c r="XCP1881">
        <v>0</v>
      </c>
      <c r="XCQ1881">
        <v>1</v>
      </c>
      <c r="XCR1881">
        <v>1800.88</v>
      </c>
      <c r="XCS1881">
        <v>29</v>
      </c>
    </row>
    <row r="1882" spans="16311:16321" x14ac:dyDescent="0.3">
      <c r="XCI1882" t="s">
        <v>528</v>
      </c>
      <c r="XCJ1882">
        <v>2</v>
      </c>
      <c r="XCK1882">
        <v>25</v>
      </c>
      <c r="XCL1882">
        <v>0.2</v>
      </c>
      <c r="XCM1882">
        <v>100</v>
      </c>
      <c r="XCN1882" t="s">
        <v>46</v>
      </c>
      <c r="XCO1882">
        <v>60.028700000000001</v>
      </c>
      <c r="XCP1882">
        <v>0</v>
      </c>
      <c r="XCQ1882">
        <v>1</v>
      </c>
      <c r="XCR1882">
        <v>1800.7</v>
      </c>
      <c r="XCS1882">
        <v>29</v>
      </c>
    </row>
    <row r="1883" spans="16311:16321" x14ac:dyDescent="0.3">
      <c r="XCI1883" t="s">
        <v>528</v>
      </c>
      <c r="XCJ1883">
        <v>2</v>
      </c>
      <c r="XCK1883">
        <v>50</v>
      </c>
      <c r="XCL1883">
        <v>0.05</v>
      </c>
      <c r="XCM1883">
        <v>100</v>
      </c>
      <c r="XCN1883">
        <v>1052</v>
      </c>
      <c r="XCO1883">
        <v>508.40300000000002</v>
      </c>
      <c r="XCP1883">
        <v>0</v>
      </c>
      <c r="XCQ1883">
        <v>21</v>
      </c>
      <c r="XCR1883">
        <v>1800.03</v>
      </c>
      <c r="XCS1883">
        <v>5218</v>
      </c>
    </row>
    <row r="1884" spans="16311:16321" x14ac:dyDescent="0.3">
      <c r="XCI1884" t="s">
        <v>528</v>
      </c>
      <c r="XCJ1884">
        <v>2</v>
      </c>
      <c r="XCK1884">
        <v>50</v>
      </c>
      <c r="XCL1884">
        <v>0.1</v>
      </c>
      <c r="XCM1884">
        <v>100</v>
      </c>
      <c r="XCN1884">
        <v>1085</v>
      </c>
      <c r="XCO1884">
        <v>1387.6</v>
      </c>
      <c r="XCP1884">
        <v>6</v>
      </c>
      <c r="XCQ1884">
        <v>14</v>
      </c>
      <c r="XCR1884">
        <v>1800.57</v>
      </c>
      <c r="XCS1884">
        <v>2171</v>
      </c>
    </row>
    <row r="1885" spans="16311:16321" x14ac:dyDescent="0.3">
      <c r="XCI1885" t="s">
        <v>528</v>
      </c>
      <c r="XCJ1885">
        <v>2</v>
      </c>
      <c r="XCK1885">
        <v>50</v>
      </c>
      <c r="XCL1885">
        <v>0.15</v>
      </c>
      <c r="XCM1885">
        <v>100</v>
      </c>
      <c r="XCN1885" t="s">
        <v>46</v>
      </c>
      <c r="XCO1885">
        <v>60.026200000000003</v>
      </c>
      <c r="XCP1885">
        <v>0</v>
      </c>
      <c r="XCQ1885">
        <v>1</v>
      </c>
      <c r="XCR1885">
        <v>1800.84</v>
      </c>
      <c r="XCS1885">
        <v>29</v>
      </c>
    </row>
    <row r="1886" spans="16311:16321" x14ac:dyDescent="0.3">
      <c r="XCI1886" t="s">
        <v>528</v>
      </c>
      <c r="XCJ1886">
        <v>2</v>
      </c>
      <c r="XCK1886">
        <v>50</v>
      </c>
      <c r="XCL1886">
        <v>0.2</v>
      </c>
      <c r="XCM1886">
        <v>100</v>
      </c>
      <c r="XCN1886" t="s">
        <v>46</v>
      </c>
      <c r="XCO1886">
        <v>60.023099999999999</v>
      </c>
      <c r="XCP1886">
        <v>0</v>
      </c>
      <c r="XCQ1886">
        <v>1</v>
      </c>
      <c r="XCR1886">
        <v>1800.63</v>
      </c>
      <c r="XCS1886">
        <v>29</v>
      </c>
    </row>
    <row r="1887" spans="16311:16321" x14ac:dyDescent="0.3">
      <c r="XCI1887" t="s">
        <v>528</v>
      </c>
      <c r="XCJ1887">
        <v>3</v>
      </c>
      <c r="XCK1887">
        <v>0</v>
      </c>
      <c r="XCL1887">
        <v>0.05</v>
      </c>
      <c r="XCM1887">
        <v>100</v>
      </c>
      <c r="XCN1887">
        <v>1093</v>
      </c>
      <c r="XCO1887">
        <v>509.92099999999999</v>
      </c>
      <c r="XCP1887">
        <v>7</v>
      </c>
      <c r="XCQ1887">
        <v>41</v>
      </c>
      <c r="XCR1887">
        <v>1800.2</v>
      </c>
      <c r="XCS1887">
        <v>7883</v>
      </c>
    </row>
    <row r="1888" spans="16311:16321" x14ac:dyDescent="0.3">
      <c r="XCI1888" t="s">
        <v>528</v>
      </c>
      <c r="XCJ1888">
        <v>3</v>
      </c>
      <c r="XCK1888">
        <v>10</v>
      </c>
      <c r="XCL1888">
        <v>0.05</v>
      </c>
      <c r="XCM1888">
        <v>100</v>
      </c>
      <c r="XCN1888">
        <v>1093</v>
      </c>
      <c r="XCO1888">
        <v>465.97500000000002</v>
      </c>
      <c r="XCP1888">
        <v>7</v>
      </c>
      <c r="XCQ1888">
        <v>47</v>
      </c>
      <c r="XCR1888">
        <v>1800.01</v>
      </c>
      <c r="XCS1888">
        <v>7837</v>
      </c>
    </row>
    <row r="1889" spans="16311:16321" x14ac:dyDescent="0.3">
      <c r="XCI1889" t="s">
        <v>528</v>
      </c>
      <c r="XCJ1889">
        <v>3</v>
      </c>
      <c r="XCK1889">
        <v>25</v>
      </c>
      <c r="XCL1889">
        <v>0.05</v>
      </c>
      <c r="XCM1889">
        <v>100</v>
      </c>
      <c r="XCN1889">
        <v>1093</v>
      </c>
      <c r="XCO1889">
        <v>464.54899999999998</v>
      </c>
      <c r="XCP1889">
        <v>10</v>
      </c>
      <c r="XCQ1889">
        <v>48</v>
      </c>
      <c r="XCR1889">
        <v>1800.19</v>
      </c>
      <c r="XCS1889">
        <v>8059</v>
      </c>
    </row>
    <row r="1890" spans="16311:16321" x14ac:dyDescent="0.3">
      <c r="XCI1890" t="s">
        <v>528</v>
      </c>
      <c r="XCJ1890">
        <v>3</v>
      </c>
      <c r="XCK1890">
        <v>50</v>
      </c>
      <c r="XCL1890">
        <v>0.05</v>
      </c>
      <c r="XCM1890">
        <v>100</v>
      </c>
      <c r="XCN1890">
        <v>1093</v>
      </c>
      <c r="XCO1890">
        <v>104.259</v>
      </c>
      <c r="XCP1890">
        <v>0</v>
      </c>
      <c r="XCQ1890">
        <v>44</v>
      </c>
      <c r="XCR1890">
        <v>1800.09</v>
      </c>
      <c r="XCS1890">
        <v>8512</v>
      </c>
    </row>
    <row r="1891" spans="16311:16321" x14ac:dyDescent="0.3">
      <c r="XCI1891" t="s">
        <v>516</v>
      </c>
      <c r="XCJ1891">
        <v>0</v>
      </c>
      <c r="XCK1891">
        <v>0</v>
      </c>
      <c r="XCL1891">
        <v>0.05</v>
      </c>
      <c r="XCM1891">
        <v>100</v>
      </c>
      <c r="XCN1891">
        <v>966</v>
      </c>
      <c r="XCO1891">
        <v>6.7404900000000003</v>
      </c>
      <c r="XCP1891">
        <v>2</v>
      </c>
      <c r="XCQ1891">
        <v>11772</v>
      </c>
      <c r="XCR1891">
        <v>1800</v>
      </c>
      <c r="XCS1891">
        <v>115895</v>
      </c>
    </row>
    <row r="1892" spans="16311:16321" x14ac:dyDescent="0.3">
      <c r="XCI1892" t="s">
        <v>516</v>
      </c>
      <c r="XCJ1892">
        <v>0</v>
      </c>
      <c r="XCK1892">
        <v>0</v>
      </c>
      <c r="XCL1892">
        <v>0.1</v>
      </c>
      <c r="XCM1892">
        <v>100</v>
      </c>
      <c r="XCN1892">
        <v>966</v>
      </c>
      <c r="XCO1892">
        <v>16.1815</v>
      </c>
      <c r="XCP1892">
        <v>9</v>
      </c>
      <c r="XCQ1892">
        <v>3697</v>
      </c>
      <c r="XCR1892">
        <v>1800.01</v>
      </c>
      <c r="XCS1892">
        <v>86806</v>
      </c>
    </row>
    <row r="1893" spans="16311:16321" x14ac:dyDescent="0.3">
      <c r="XCI1893" t="s">
        <v>516</v>
      </c>
      <c r="XCJ1893">
        <v>0</v>
      </c>
      <c r="XCK1893">
        <v>0</v>
      </c>
      <c r="XCL1893">
        <v>0.15</v>
      </c>
      <c r="XCM1893">
        <v>100</v>
      </c>
      <c r="XCN1893">
        <v>966</v>
      </c>
      <c r="XCO1893">
        <v>8.9397800000000007</v>
      </c>
      <c r="XCP1893">
        <v>4</v>
      </c>
      <c r="XCQ1893">
        <v>5013</v>
      </c>
      <c r="XCR1893">
        <v>1800.02</v>
      </c>
      <c r="XCS1893">
        <v>93397</v>
      </c>
    </row>
    <row r="1894" spans="16311:16321" x14ac:dyDescent="0.3">
      <c r="XCI1894" t="s">
        <v>516</v>
      </c>
      <c r="XCJ1894">
        <v>0</v>
      </c>
      <c r="XCK1894">
        <v>0</v>
      </c>
      <c r="XCL1894">
        <v>0.2</v>
      </c>
      <c r="XCM1894">
        <v>100</v>
      </c>
      <c r="XCN1894">
        <v>966</v>
      </c>
      <c r="XCO1894">
        <v>5.0097699999999996</v>
      </c>
      <c r="XCP1894">
        <v>0</v>
      </c>
      <c r="XCQ1894">
        <v>7930</v>
      </c>
      <c r="XCR1894">
        <v>1800.01</v>
      </c>
      <c r="XCS1894">
        <v>110099</v>
      </c>
    </row>
    <row r="1895" spans="16311:16321" x14ac:dyDescent="0.3">
      <c r="XCI1895" t="s">
        <v>516</v>
      </c>
      <c r="XCJ1895">
        <v>1</v>
      </c>
      <c r="XCK1895">
        <v>5</v>
      </c>
      <c r="XCL1895">
        <v>0.05</v>
      </c>
      <c r="XCM1895">
        <v>100</v>
      </c>
      <c r="XCN1895">
        <v>966</v>
      </c>
      <c r="XCO1895">
        <v>50.165799999999997</v>
      </c>
      <c r="XCP1895">
        <v>8</v>
      </c>
      <c r="XCQ1895">
        <v>777</v>
      </c>
      <c r="XCR1895">
        <v>1800.02</v>
      </c>
      <c r="XCS1895">
        <v>31671</v>
      </c>
    </row>
    <row r="1896" spans="16311:16321" x14ac:dyDescent="0.3">
      <c r="XCI1896" t="s">
        <v>516</v>
      </c>
      <c r="XCJ1896">
        <v>1</v>
      </c>
      <c r="XCK1896">
        <v>5</v>
      </c>
      <c r="XCL1896">
        <v>0.1</v>
      </c>
      <c r="XCM1896">
        <v>100</v>
      </c>
      <c r="XCN1896">
        <v>966</v>
      </c>
      <c r="XCO1896">
        <v>23.0733</v>
      </c>
      <c r="XCP1896">
        <v>0</v>
      </c>
      <c r="XCQ1896">
        <v>1691</v>
      </c>
      <c r="XCR1896">
        <v>1800.07</v>
      </c>
      <c r="XCS1896">
        <v>34634</v>
      </c>
    </row>
    <row r="1897" spans="16311:16321" x14ac:dyDescent="0.3">
      <c r="XCI1897" t="s">
        <v>516</v>
      </c>
      <c r="XCJ1897">
        <v>1</v>
      </c>
      <c r="XCK1897">
        <v>5</v>
      </c>
      <c r="XCL1897">
        <v>0.15</v>
      </c>
      <c r="XCM1897">
        <v>100</v>
      </c>
      <c r="XCN1897">
        <v>966</v>
      </c>
      <c r="XCO1897">
        <v>21.125599999999999</v>
      </c>
      <c r="XCP1897">
        <v>5</v>
      </c>
      <c r="XCQ1897">
        <v>1115</v>
      </c>
      <c r="XCR1897">
        <v>1800.07</v>
      </c>
      <c r="XCS1897">
        <v>32689</v>
      </c>
    </row>
    <row r="1898" spans="16311:16321" x14ac:dyDescent="0.3">
      <c r="XCI1898" t="s">
        <v>516</v>
      </c>
      <c r="XCJ1898">
        <v>1</v>
      </c>
      <c r="XCK1898">
        <v>5</v>
      </c>
      <c r="XCL1898">
        <v>0.2</v>
      </c>
      <c r="XCM1898">
        <v>100</v>
      </c>
      <c r="XCN1898">
        <v>966</v>
      </c>
      <c r="XCO1898">
        <v>24.563300000000002</v>
      </c>
      <c r="XCP1898">
        <v>0</v>
      </c>
      <c r="XCQ1898">
        <v>1040</v>
      </c>
      <c r="XCR1898">
        <v>1800.09</v>
      </c>
      <c r="XCS1898">
        <v>31174</v>
      </c>
    </row>
    <row r="1899" spans="16311:16321" x14ac:dyDescent="0.3">
      <c r="XCI1899" t="s">
        <v>516</v>
      </c>
      <c r="XCJ1899">
        <v>1</v>
      </c>
      <c r="XCK1899">
        <v>10</v>
      </c>
      <c r="XCL1899">
        <v>0.05</v>
      </c>
      <c r="XCM1899">
        <v>100</v>
      </c>
      <c r="XCN1899">
        <v>966</v>
      </c>
      <c r="XCO1899">
        <v>22.9621</v>
      </c>
      <c r="XCP1899">
        <v>0</v>
      </c>
      <c r="XCQ1899">
        <v>908</v>
      </c>
      <c r="XCR1899">
        <v>1800.03</v>
      </c>
      <c r="XCS1899">
        <v>31839</v>
      </c>
    </row>
    <row r="1900" spans="16311:16321" x14ac:dyDescent="0.3">
      <c r="XCI1900" t="s">
        <v>516</v>
      </c>
      <c r="XCJ1900">
        <v>1</v>
      </c>
      <c r="XCK1900">
        <v>10</v>
      </c>
      <c r="XCL1900">
        <v>0.1</v>
      </c>
      <c r="XCM1900">
        <v>100</v>
      </c>
      <c r="XCN1900">
        <v>966</v>
      </c>
      <c r="XCO1900">
        <v>25.881</v>
      </c>
      <c r="XCP1900">
        <v>0</v>
      </c>
      <c r="XCQ1900">
        <v>951</v>
      </c>
      <c r="XCR1900">
        <v>1800.11</v>
      </c>
      <c r="XCS1900">
        <v>30598</v>
      </c>
    </row>
    <row r="1901" spans="16311:16321" x14ac:dyDescent="0.3">
      <c r="XCI1901" t="s">
        <v>516</v>
      </c>
      <c r="XCJ1901">
        <v>1</v>
      </c>
      <c r="XCK1901">
        <v>10</v>
      </c>
      <c r="XCL1901">
        <v>0.15</v>
      </c>
      <c r="XCM1901">
        <v>100</v>
      </c>
      <c r="XCN1901">
        <v>966</v>
      </c>
      <c r="XCO1901">
        <v>27.876300000000001</v>
      </c>
      <c r="XCP1901">
        <v>1</v>
      </c>
      <c r="XCQ1901">
        <v>818</v>
      </c>
      <c r="XCR1901">
        <v>1800.03</v>
      </c>
      <c r="XCS1901">
        <v>30161</v>
      </c>
    </row>
    <row r="1902" spans="16311:16321" x14ac:dyDescent="0.3">
      <c r="XCI1902" t="s">
        <v>516</v>
      </c>
      <c r="XCJ1902">
        <v>1</v>
      </c>
      <c r="XCK1902">
        <v>10</v>
      </c>
      <c r="XCL1902">
        <v>0.2</v>
      </c>
      <c r="XCM1902">
        <v>100</v>
      </c>
      <c r="XCN1902">
        <v>966</v>
      </c>
      <c r="XCO1902">
        <v>10.4201</v>
      </c>
      <c r="XCP1902">
        <v>0</v>
      </c>
      <c r="XCQ1902">
        <v>950</v>
      </c>
      <c r="XCR1902">
        <v>1800.02</v>
      </c>
      <c r="XCS1902">
        <v>29508</v>
      </c>
    </row>
    <row r="1903" spans="16311:16321" x14ac:dyDescent="0.3">
      <c r="XCI1903" t="s">
        <v>516</v>
      </c>
      <c r="XCJ1903">
        <v>1</v>
      </c>
      <c r="XCK1903">
        <v>25</v>
      </c>
      <c r="XCL1903">
        <v>0.05</v>
      </c>
      <c r="XCM1903">
        <v>100</v>
      </c>
      <c r="XCN1903">
        <v>966</v>
      </c>
      <c r="XCO1903">
        <v>83.486599999999996</v>
      </c>
      <c r="XCP1903">
        <v>2</v>
      </c>
      <c r="XCQ1903">
        <v>398</v>
      </c>
      <c r="XCR1903">
        <v>1800.12</v>
      </c>
      <c r="XCS1903">
        <v>17598</v>
      </c>
    </row>
    <row r="1904" spans="16311:16321" x14ac:dyDescent="0.3">
      <c r="XCI1904" t="s">
        <v>516</v>
      </c>
      <c r="XCJ1904">
        <v>1</v>
      </c>
      <c r="XCK1904">
        <v>25</v>
      </c>
      <c r="XCL1904">
        <v>0.1</v>
      </c>
      <c r="XCM1904">
        <v>100</v>
      </c>
      <c r="XCN1904">
        <v>978</v>
      </c>
      <c r="XCO1904">
        <v>64.198599999999999</v>
      </c>
      <c r="XCP1904">
        <v>3</v>
      </c>
      <c r="XCQ1904">
        <v>158</v>
      </c>
      <c r="XCR1904">
        <v>1800.04</v>
      </c>
      <c r="XCS1904">
        <v>12352</v>
      </c>
    </row>
    <row r="1905" spans="16311:16321" x14ac:dyDescent="0.3">
      <c r="XCI1905" t="s">
        <v>516</v>
      </c>
      <c r="XCJ1905">
        <v>1</v>
      </c>
      <c r="XCK1905">
        <v>25</v>
      </c>
      <c r="XCL1905">
        <v>0.15</v>
      </c>
      <c r="XCM1905">
        <v>100</v>
      </c>
      <c r="XCN1905">
        <v>979</v>
      </c>
      <c r="XCO1905">
        <v>196.82300000000001</v>
      </c>
      <c r="XCP1905">
        <v>12</v>
      </c>
      <c r="XCQ1905">
        <v>92</v>
      </c>
      <c r="XCR1905">
        <v>1800.81</v>
      </c>
      <c r="XCS1905">
        <v>5575</v>
      </c>
    </row>
    <row r="1906" spans="16311:16321" x14ac:dyDescent="0.3">
      <c r="XCI1906" t="s">
        <v>516</v>
      </c>
      <c r="XCJ1906">
        <v>1</v>
      </c>
      <c r="XCK1906">
        <v>25</v>
      </c>
      <c r="XCL1906">
        <v>0.2</v>
      </c>
      <c r="XCM1906">
        <v>100</v>
      </c>
      <c r="XCN1906">
        <v>988</v>
      </c>
      <c r="XCO1906">
        <v>584.12599999999998</v>
      </c>
      <c r="XCP1906">
        <v>4</v>
      </c>
      <c r="XCQ1906">
        <v>22</v>
      </c>
      <c r="XCR1906">
        <v>1800.03</v>
      </c>
      <c r="XCS1906">
        <v>2306</v>
      </c>
    </row>
    <row r="1907" spans="16311:16321" x14ac:dyDescent="0.3">
      <c r="XCI1907" t="s">
        <v>516</v>
      </c>
      <c r="XCJ1907">
        <v>1</v>
      </c>
      <c r="XCK1907">
        <v>50</v>
      </c>
      <c r="XCL1907">
        <v>0.05</v>
      </c>
      <c r="XCM1907">
        <v>100</v>
      </c>
      <c r="XCN1907">
        <v>971</v>
      </c>
      <c r="XCO1907">
        <v>54.713000000000001</v>
      </c>
      <c r="XCP1907">
        <v>0</v>
      </c>
      <c r="XCQ1907">
        <v>296</v>
      </c>
      <c r="XCR1907">
        <v>1800.39</v>
      </c>
      <c r="XCS1907">
        <v>14981</v>
      </c>
    </row>
    <row r="1908" spans="16311:16321" x14ac:dyDescent="0.3">
      <c r="XCI1908" t="s">
        <v>516</v>
      </c>
      <c r="XCJ1908">
        <v>1</v>
      </c>
      <c r="XCK1908">
        <v>50</v>
      </c>
      <c r="XCL1908">
        <v>0.1</v>
      </c>
      <c r="XCM1908">
        <v>100</v>
      </c>
      <c r="XCN1908">
        <v>986</v>
      </c>
      <c r="XCO1908">
        <v>334.77</v>
      </c>
      <c r="XCP1908">
        <v>6</v>
      </c>
      <c r="XCQ1908">
        <v>39</v>
      </c>
      <c r="XCR1908">
        <v>1801.02</v>
      </c>
      <c r="XCS1908">
        <v>3893</v>
      </c>
    </row>
    <row r="1909" spans="16311:16321" x14ac:dyDescent="0.3">
      <c r="XCI1909" t="s">
        <v>516</v>
      </c>
      <c r="XCJ1909">
        <v>1</v>
      </c>
      <c r="XCK1909">
        <v>50</v>
      </c>
      <c r="XCL1909">
        <v>0.15</v>
      </c>
      <c r="XCM1909">
        <v>100</v>
      </c>
      <c r="XCN1909">
        <v>992</v>
      </c>
      <c r="XCO1909">
        <v>587.61099999999999</v>
      </c>
      <c r="XCP1909">
        <v>0</v>
      </c>
      <c r="XCQ1909">
        <v>29</v>
      </c>
      <c r="XCR1909">
        <v>1801.8</v>
      </c>
      <c r="XCS1909">
        <v>3331</v>
      </c>
    </row>
    <row r="1910" spans="16311:16321" x14ac:dyDescent="0.3">
      <c r="XCI1910" t="s">
        <v>516</v>
      </c>
      <c r="XCJ1910">
        <v>1</v>
      </c>
      <c r="XCK1910">
        <v>50</v>
      </c>
      <c r="XCL1910">
        <v>0.2</v>
      </c>
      <c r="XCM1910">
        <v>100</v>
      </c>
      <c r="XCN1910">
        <v>1020</v>
      </c>
      <c r="XCO1910">
        <v>761.66700000000003</v>
      </c>
      <c r="XCP1910">
        <v>0</v>
      </c>
      <c r="XCQ1910">
        <v>6</v>
      </c>
      <c r="XCR1910">
        <v>1808.28</v>
      </c>
      <c r="XCS1910">
        <v>1367</v>
      </c>
    </row>
    <row r="1911" spans="16311:16321" x14ac:dyDescent="0.3">
      <c r="XCI1911" t="s">
        <v>516</v>
      </c>
      <c r="XCJ1911">
        <v>2</v>
      </c>
      <c r="XCK1911">
        <v>5</v>
      </c>
      <c r="XCL1911">
        <v>0.05</v>
      </c>
      <c r="XCM1911">
        <v>100</v>
      </c>
      <c r="XCN1911">
        <v>966</v>
      </c>
      <c r="XCO1911">
        <v>44.371699999999997</v>
      </c>
      <c r="XCP1911">
        <v>5</v>
      </c>
      <c r="XCQ1911">
        <v>913</v>
      </c>
      <c r="XCR1911">
        <v>1800.18</v>
      </c>
      <c r="XCS1911">
        <v>26282</v>
      </c>
    </row>
    <row r="1912" spans="16311:16321" x14ac:dyDescent="0.3">
      <c r="XCI1912" t="s">
        <v>516</v>
      </c>
      <c r="XCJ1912">
        <v>2</v>
      </c>
      <c r="XCK1912">
        <v>5</v>
      </c>
      <c r="XCL1912">
        <v>0.1</v>
      </c>
      <c r="XCM1912">
        <v>100</v>
      </c>
      <c r="XCN1912">
        <v>966</v>
      </c>
      <c r="XCO1912">
        <v>46.642400000000002</v>
      </c>
      <c r="XCP1912">
        <v>0</v>
      </c>
      <c r="XCQ1912">
        <v>551</v>
      </c>
      <c r="XCR1912">
        <v>1800.08</v>
      </c>
      <c r="XCS1912">
        <v>22085</v>
      </c>
    </row>
    <row r="1913" spans="16311:16321" x14ac:dyDescent="0.3">
      <c r="XCI1913" t="s">
        <v>516</v>
      </c>
      <c r="XCJ1913">
        <v>2</v>
      </c>
      <c r="XCK1913">
        <v>5</v>
      </c>
      <c r="XCL1913">
        <v>0.15</v>
      </c>
      <c r="XCM1913">
        <v>100</v>
      </c>
      <c r="XCN1913">
        <v>969</v>
      </c>
      <c r="XCO1913">
        <v>46.495199999999997</v>
      </c>
      <c r="XCP1913">
        <v>7</v>
      </c>
      <c r="XCQ1913">
        <v>768</v>
      </c>
      <c r="XCR1913">
        <v>1800.15</v>
      </c>
      <c r="XCS1913">
        <v>23788</v>
      </c>
    </row>
    <row r="1914" spans="16311:16321" x14ac:dyDescent="0.3">
      <c r="XCI1914" t="s">
        <v>516</v>
      </c>
      <c r="XCJ1914">
        <v>2</v>
      </c>
      <c r="XCK1914">
        <v>5</v>
      </c>
      <c r="XCL1914">
        <v>0.2</v>
      </c>
      <c r="XCM1914">
        <v>100</v>
      </c>
      <c r="XCN1914">
        <v>977</v>
      </c>
      <c r="XCO1914">
        <v>127.607</v>
      </c>
      <c r="XCP1914">
        <v>8</v>
      </c>
      <c r="XCQ1914">
        <v>309</v>
      </c>
      <c r="XCR1914">
        <v>1800.03</v>
      </c>
      <c r="XCS1914">
        <v>16450</v>
      </c>
    </row>
    <row r="1915" spans="16311:16321" x14ac:dyDescent="0.3">
      <c r="XCI1915" t="s">
        <v>516</v>
      </c>
      <c r="XCJ1915">
        <v>2</v>
      </c>
      <c r="XCK1915">
        <v>10</v>
      </c>
      <c r="XCL1915">
        <v>0.05</v>
      </c>
      <c r="XCM1915">
        <v>100</v>
      </c>
      <c r="XCN1915">
        <v>966</v>
      </c>
      <c r="XCO1915">
        <v>36.695799999999998</v>
      </c>
      <c r="XCP1915">
        <v>6</v>
      </c>
      <c r="XCQ1915">
        <v>432</v>
      </c>
      <c r="XCR1915">
        <v>1800.1</v>
      </c>
      <c r="XCS1915">
        <v>15642</v>
      </c>
    </row>
    <row r="1916" spans="16311:16321" x14ac:dyDescent="0.3">
      <c r="XCI1916" t="s">
        <v>516</v>
      </c>
      <c r="XCJ1916">
        <v>2</v>
      </c>
      <c r="XCK1916">
        <v>10</v>
      </c>
      <c r="XCL1916">
        <v>0.1</v>
      </c>
      <c r="XCM1916">
        <v>100</v>
      </c>
      <c r="XCN1916">
        <v>971</v>
      </c>
      <c r="XCO1916">
        <v>51.563600000000001</v>
      </c>
      <c r="XCP1916">
        <v>3</v>
      </c>
      <c r="XCQ1916">
        <v>270</v>
      </c>
      <c r="XCR1916">
        <v>1800.02</v>
      </c>
      <c r="XCS1916">
        <v>12014</v>
      </c>
    </row>
    <row r="1917" spans="16311:16321" x14ac:dyDescent="0.3">
      <c r="XCI1917" t="s">
        <v>516</v>
      </c>
      <c r="XCJ1917">
        <v>2</v>
      </c>
      <c r="XCK1917">
        <v>10</v>
      </c>
      <c r="XCL1917">
        <v>0.15</v>
      </c>
      <c r="XCM1917">
        <v>100</v>
      </c>
      <c r="XCN1917">
        <v>979</v>
      </c>
      <c r="XCO1917">
        <v>126.916</v>
      </c>
      <c r="XCP1917">
        <v>0</v>
      </c>
      <c r="XCQ1917">
        <v>77</v>
      </c>
      <c r="XCR1917">
        <v>1800.5</v>
      </c>
      <c r="XCS1917">
        <v>7345</v>
      </c>
    </row>
    <row r="1918" spans="16311:16321" x14ac:dyDescent="0.3">
      <c r="XCI1918" t="s">
        <v>516</v>
      </c>
      <c r="XCJ1918">
        <v>2</v>
      </c>
      <c r="XCK1918">
        <v>10</v>
      </c>
      <c r="XCL1918">
        <v>0.2</v>
      </c>
      <c r="XCM1918">
        <v>100</v>
      </c>
      <c r="XCN1918">
        <v>986</v>
      </c>
      <c r="XCO1918">
        <v>1397.31</v>
      </c>
      <c r="XCP1918">
        <v>28</v>
      </c>
      <c r="XCQ1918">
        <v>43</v>
      </c>
      <c r="XCR1918">
        <v>1800.98</v>
      </c>
      <c r="XCS1918">
        <v>5162</v>
      </c>
    </row>
    <row r="1919" spans="16311:16321" x14ac:dyDescent="0.3">
      <c r="XCI1919" t="s">
        <v>516</v>
      </c>
      <c r="XCJ1919">
        <v>2</v>
      </c>
      <c r="XCK1919">
        <v>25</v>
      </c>
      <c r="XCL1919">
        <v>0.05</v>
      </c>
      <c r="XCM1919">
        <v>100</v>
      </c>
      <c r="XCN1919">
        <v>971</v>
      </c>
      <c r="XCO1919">
        <v>121.614</v>
      </c>
      <c r="XCP1919">
        <v>9</v>
      </c>
      <c r="XCQ1919">
        <v>237</v>
      </c>
      <c r="XCR1919">
        <v>1800.08</v>
      </c>
      <c r="XCS1919">
        <v>10123</v>
      </c>
    </row>
    <row r="1920" spans="16311:16321" x14ac:dyDescent="0.3">
      <c r="XCI1920" t="s">
        <v>516</v>
      </c>
      <c r="XCJ1920">
        <v>2</v>
      </c>
      <c r="XCK1920">
        <v>25</v>
      </c>
      <c r="XCL1920">
        <v>0.1</v>
      </c>
      <c r="XCM1920">
        <v>100</v>
      </c>
      <c r="XCN1920">
        <v>988</v>
      </c>
      <c r="XCO1920">
        <v>157.68899999999999</v>
      </c>
      <c r="XCP1920">
        <v>0</v>
      </c>
      <c r="XCQ1920">
        <v>68</v>
      </c>
      <c r="XCR1920">
        <v>1800.57</v>
      </c>
      <c r="XCS1920">
        <v>5919</v>
      </c>
    </row>
    <row r="1921" spans="16311:16321" x14ac:dyDescent="0.3">
      <c r="XCI1921" t="s">
        <v>516</v>
      </c>
      <c r="XCJ1921">
        <v>2</v>
      </c>
      <c r="XCK1921">
        <v>25</v>
      </c>
      <c r="XCL1921">
        <v>0.15</v>
      </c>
      <c r="XCM1921">
        <v>100</v>
      </c>
      <c r="XCN1921">
        <v>992</v>
      </c>
      <c r="XCO1921">
        <v>695.33799999999997</v>
      </c>
      <c r="XCP1921">
        <v>0</v>
      </c>
      <c r="XCQ1921">
        <v>16</v>
      </c>
      <c r="XCR1921">
        <v>1804.15</v>
      </c>
      <c r="XCS1921">
        <v>2309</v>
      </c>
    </row>
    <row r="1922" spans="16311:16321" x14ac:dyDescent="0.3">
      <c r="XCI1922" t="s">
        <v>516</v>
      </c>
      <c r="XCJ1922">
        <v>2</v>
      </c>
      <c r="XCK1922">
        <v>25</v>
      </c>
      <c r="XCL1922">
        <v>0.2</v>
      </c>
      <c r="XCM1922">
        <v>100</v>
      </c>
      <c r="XCN1922">
        <v>1016</v>
      </c>
      <c r="XCO1922">
        <v>1773.71</v>
      </c>
      <c r="XCP1922">
        <v>0</v>
      </c>
      <c r="XCQ1922">
        <v>2</v>
      </c>
      <c r="XCR1922">
        <v>1822.24</v>
      </c>
      <c r="XCS1922">
        <v>659</v>
      </c>
    </row>
    <row r="1923" spans="16311:16321" x14ac:dyDescent="0.3">
      <c r="XCI1923" t="s">
        <v>516</v>
      </c>
      <c r="XCJ1923">
        <v>2</v>
      </c>
      <c r="XCK1923">
        <v>50</v>
      </c>
      <c r="XCL1923">
        <v>0.05</v>
      </c>
      <c r="XCM1923">
        <v>100</v>
      </c>
      <c r="XCN1923">
        <v>978</v>
      </c>
      <c r="XCO1923">
        <v>105.339</v>
      </c>
      <c r="XCP1923">
        <v>8</v>
      </c>
      <c r="XCQ1923">
        <v>222</v>
      </c>
      <c r="XCR1923">
        <v>1800.02</v>
      </c>
      <c r="XCS1923">
        <v>13754</v>
      </c>
    </row>
    <row r="1924" spans="16311:16321" x14ac:dyDescent="0.3">
      <c r="XCI1924" t="s">
        <v>516</v>
      </c>
      <c r="XCJ1924">
        <v>2</v>
      </c>
      <c r="XCK1924">
        <v>50</v>
      </c>
      <c r="XCL1924">
        <v>0.1</v>
      </c>
      <c r="XCM1924">
        <v>100</v>
      </c>
      <c r="XCN1924">
        <v>988</v>
      </c>
      <c r="XCO1924">
        <v>493.40300000000002</v>
      </c>
      <c r="XCP1924">
        <v>6</v>
      </c>
      <c r="XCQ1924">
        <v>52</v>
      </c>
      <c r="XCR1924">
        <v>1800.47</v>
      </c>
      <c r="XCS1924">
        <v>4489</v>
      </c>
    </row>
    <row r="1925" spans="16311:16321" x14ac:dyDescent="0.3">
      <c r="XCI1925" t="s">
        <v>516</v>
      </c>
      <c r="XCJ1925">
        <v>2</v>
      </c>
      <c r="XCK1925">
        <v>50</v>
      </c>
      <c r="XCL1925">
        <v>0.15</v>
      </c>
      <c r="XCM1925">
        <v>100</v>
      </c>
      <c r="XCN1925">
        <v>1025</v>
      </c>
      <c r="XCO1925">
        <v>1665.63</v>
      </c>
      <c r="XCP1925">
        <v>8</v>
      </c>
      <c r="XCQ1925">
        <v>11</v>
      </c>
      <c r="XCR1925">
        <v>1809.87</v>
      </c>
      <c r="XCS1925">
        <v>1686</v>
      </c>
    </row>
    <row r="1926" spans="16311:16321" x14ac:dyDescent="0.3">
      <c r="XCI1926" t="s">
        <v>516</v>
      </c>
      <c r="XCJ1926">
        <v>2</v>
      </c>
      <c r="XCK1926">
        <v>50</v>
      </c>
      <c r="XCL1926">
        <v>0.2</v>
      </c>
      <c r="XCM1926">
        <v>100</v>
      </c>
      <c r="XCN1926" t="s">
        <v>46</v>
      </c>
      <c r="XCO1926">
        <v>60.025599999999997</v>
      </c>
      <c r="XCP1926">
        <v>0</v>
      </c>
      <c r="XCQ1926">
        <v>1</v>
      </c>
      <c r="XCR1926">
        <v>1801.03</v>
      </c>
      <c r="XCS1926">
        <v>29</v>
      </c>
    </row>
    <row r="1927" spans="16311:16321" x14ac:dyDescent="0.3">
      <c r="XCI1927" t="s">
        <v>516</v>
      </c>
      <c r="XCJ1927">
        <v>3</v>
      </c>
      <c r="XCK1927">
        <v>0</v>
      </c>
      <c r="XCL1927">
        <v>0.05</v>
      </c>
      <c r="XCM1927">
        <v>100</v>
      </c>
      <c r="XCN1927">
        <v>988</v>
      </c>
      <c r="XCO1927">
        <v>44.006999999999998</v>
      </c>
      <c r="XCP1927">
        <v>0</v>
      </c>
      <c r="XCQ1927">
        <v>331</v>
      </c>
      <c r="XCR1927">
        <v>1800.08</v>
      </c>
      <c r="XCS1927">
        <v>24040</v>
      </c>
    </row>
    <row r="1928" spans="16311:16321" x14ac:dyDescent="0.3">
      <c r="XCI1928" t="s">
        <v>516</v>
      </c>
      <c r="XCJ1928">
        <v>3</v>
      </c>
      <c r="XCK1928">
        <v>10</v>
      </c>
      <c r="XCL1928">
        <v>0.05</v>
      </c>
      <c r="XCM1928">
        <v>100</v>
      </c>
      <c r="XCN1928">
        <v>988</v>
      </c>
      <c r="XCO1928">
        <v>63.607599999999998</v>
      </c>
      <c r="XCP1928">
        <v>4</v>
      </c>
      <c r="XCQ1928">
        <v>315</v>
      </c>
      <c r="XCR1928">
        <v>1800.01</v>
      </c>
      <c r="XCS1928">
        <v>24423</v>
      </c>
    </row>
    <row r="1929" spans="16311:16321" x14ac:dyDescent="0.3">
      <c r="XCI1929" t="s">
        <v>516</v>
      </c>
      <c r="XCJ1929">
        <v>3</v>
      </c>
      <c r="XCK1929">
        <v>25</v>
      </c>
      <c r="XCL1929">
        <v>0.05</v>
      </c>
      <c r="XCM1929">
        <v>100</v>
      </c>
      <c r="XCN1929">
        <v>988</v>
      </c>
      <c r="XCO1929">
        <v>42.319400000000002</v>
      </c>
      <c r="XCP1929">
        <v>3</v>
      </c>
      <c r="XCQ1929">
        <v>410</v>
      </c>
      <c r="XCR1929">
        <v>1800.06</v>
      </c>
      <c r="XCS1929">
        <v>25381</v>
      </c>
    </row>
    <row r="1930" spans="16311:16321" x14ac:dyDescent="0.3">
      <c r="XCI1930" t="s">
        <v>516</v>
      </c>
      <c r="XCJ1930">
        <v>3</v>
      </c>
      <c r="XCK1930">
        <v>50</v>
      </c>
      <c r="XCL1930">
        <v>0.05</v>
      </c>
      <c r="XCM1930">
        <v>100</v>
      </c>
      <c r="XCN1930">
        <v>988</v>
      </c>
      <c r="XCO1930">
        <v>31.869199999999999</v>
      </c>
      <c r="XCP1930">
        <v>0</v>
      </c>
      <c r="XCQ1930">
        <v>376</v>
      </c>
      <c r="XCR1930">
        <v>1800.07</v>
      </c>
      <c r="XCS1930">
        <v>26025</v>
      </c>
    </row>
    <row r="1931" spans="16311:16321" x14ac:dyDescent="0.3">
      <c r="XCI1931" t="s">
        <v>525</v>
      </c>
      <c r="XCJ1931">
        <v>0</v>
      </c>
      <c r="XCK1931">
        <v>0</v>
      </c>
      <c r="XCL1931">
        <v>0.05</v>
      </c>
      <c r="XCM1931">
        <v>3038</v>
      </c>
      <c r="XCN1931" t="s">
        <v>46</v>
      </c>
      <c r="XCO1931">
        <v>72.003399999999999</v>
      </c>
      <c r="XCP1931">
        <v>0</v>
      </c>
      <c r="XCQ1931">
        <v>1</v>
      </c>
      <c r="XCR1931">
        <v>1804.5</v>
      </c>
      <c r="XCS1931">
        <v>28</v>
      </c>
    </row>
    <row r="1932" spans="16311:16321" x14ac:dyDescent="0.3">
      <c r="XCI1932" t="s">
        <v>525</v>
      </c>
      <c r="XCJ1932">
        <v>0</v>
      </c>
      <c r="XCK1932">
        <v>0</v>
      </c>
      <c r="XCL1932">
        <v>0.1</v>
      </c>
      <c r="XCM1932">
        <v>3038</v>
      </c>
      <c r="XCN1932" t="s">
        <v>46</v>
      </c>
      <c r="XCO1932">
        <v>74.540199999999999</v>
      </c>
      <c r="XCP1932">
        <v>0</v>
      </c>
      <c r="XCQ1932">
        <v>1</v>
      </c>
      <c r="XCR1932">
        <v>1843.17</v>
      </c>
      <c r="XCS1932">
        <v>28</v>
      </c>
    </row>
    <row r="1933" spans="16311:16321" x14ac:dyDescent="0.3">
      <c r="XCI1933" t="s">
        <v>525</v>
      </c>
      <c r="XCJ1933">
        <v>0</v>
      </c>
      <c r="XCK1933">
        <v>0</v>
      </c>
      <c r="XCL1933">
        <v>0.15</v>
      </c>
      <c r="XCM1933">
        <v>3038</v>
      </c>
      <c r="XCN1933" t="s">
        <v>46</v>
      </c>
      <c r="XCO1933">
        <v>73.336699999999993</v>
      </c>
      <c r="XCP1933">
        <v>0</v>
      </c>
      <c r="XCQ1933">
        <v>1</v>
      </c>
      <c r="XCR1933">
        <v>1845.57</v>
      </c>
      <c r="XCS1933">
        <v>28</v>
      </c>
    </row>
    <row r="1934" spans="16311:16321" x14ac:dyDescent="0.3">
      <c r="XCI1934" t="s">
        <v>525</v>
      </c>
      <c r="XCJ1934">
        <v>0</v>
      </c>
      <c r="XCK1934">
        <v>0</v>
      </c>
      <c r="XCL1934">
        <v>0.2</v>
      </c>
      <c r="XCM1934">
        <v>3038</v>
      </c>
      <c r="XCN1934" t="s">
        <v>46</v>
      </c>
      <c r="XCO1934">
        <v>73.389899999999997</v>
      </c>
      <c r="XCP1934">
        <v>0</v>
      </c>
      <c r="XCQ1934">
        <v>1</v>
      </c>
      <c r="XCR1934">
        <v>1823.81</v>
      </c>
      <c r="XCS1934">
        <v>28</v>
      </c>
    </row>
    <row r="1935" spans="16311:16321" x14ac:dyDescent="0.3">
      <c r="XCI1935" t="s">
        <v>525</v>
      </c>
      <c r="XCJ1935">
        <v>3</v>
      </c>
      <c r="XCK1935">
        <v>0</v>
      </c>
      <c r="XCL1935">
        <v>0.05</v>
      </c>
      <c r="XCM1935">
        <v>3038</v>
      </c>
      <c r="XCN1935" t="s">
        <v>46</v>
      </c>
      <c r="XCO1935">
        <v>84.840999999999994</v>
      </c>
      <c r="XCP1935">
        <v>0</v>
      </c>
      <c r="XCQ1935">
        <v>1</v>
      </c>
      <c r="XCR1935">
        <v>1823.14</v>
      </c>
      <c r="XCS1935">
        <v>28</v>
      </c>
    </row>
    <row r="1936" spans="16311:16321" x14ac:dyDescent="0.3">
      <c r="XCI1936" t="s">
        <v>525</v>
      </c>
      <c r="XCJ1936">
        <v>3</v>
      </c>
      <c r="XCK1936">
        <v>0</v>
      </c>
      <c r="XCL1936">
        <v>0.1</v>
      </c>
      <c r="XCM1936">
        <v>3038</v>
      </c>
      <c r="XCN1936" t="s">
        <v>46</v>
      </c>
      <c r="XCO1936">
        <v>85.041600000000003</v>
      </c>
      <c r="XCP1936">
        <v>0</v>
      </c>
      <c r="XCQ1936">
        <v>1</v>
      </c>
      <c r="XCR1936">
        <v>1820.2</v>
      </c>
      <c r="XCS1936">
        <v>28</v>
      </c>
    </row>
    <row r="1937" spans="16311:16321" x14ac:dyDescent="0.3">
      <c r="XCI1937" t="s">
        <v>525</v>
      </c>
      <c r="XCJ1937">
        <v>3</v>
      </c>
      <c r="XCK1937">
        <v>0</v>
      </c>
      <c r="XCL1937">
        <v>0.15</v>
      </c>
      <c r="XCM1937">
        <v>3038</v>
      </c>
      <c r="XCN1937" t="s">
        <v>46</v>
      </c>
      <c r="XCO1937">
        <v>85.369299999999996</v>
      </c>
      <c r="XCP1937">
        <v>0</v>
      </c>
      <c r="XCQ1937">
        <v>1</v>
      </c>
      <c r="XCR1937">
        <v>1822.48</v>
      </c>
      <c r="XCS1937">
        <v>28</v>
      </c>
    </row>
    <row r="1938" spans="16311:16321" x14ac:dyDescent="0.3">
      <c r="XCI1938" t="s">
        <v>525</v>
      </c>
      <c r="XCJ1938">
        <v>3</v>
      </c>
      <c r="XCK1938">
        <v>0</v>
      </c>
      <c r="XCL1938">
        <v>0.2</v>
      </c>
      <c r="XCM1938">
        <v>3038</v>
      </c>
      <c r="XCN1938" t="s">
        <v>46</v>
      </c>
      <c r="XCO1938">
        <v>86.614199999999997</v>
      </c>
      <c r="XCP1938">
        <v>0</v>
      </c>
      <c r="XCQ1938">
        <v>1</v>
      </c>
      <c r="XCR1938">
        <v>1837.38</v>
      </c>
      <c r="XCS1938">
        <v>28</v>
      </c>
    </row>
    <row r="1939" spans="16311:16321" x14ac:dyDescent="0.3">
      <c r="XCI1939" t="s">
        <v>525</v>
      </c>
      <c r="XCJ1939">
        <v>3</v>
      </c>
      <c r="XCK1939">
        <v>10</v>
      </c>
      <c r="XCL1939">
        <v>0.05</v>
      </c>
      <c r="XCM1939">
        <v>3038</v>
      </c>
      <c r="XCN1939" t="s">
        <v>46</v>
      </c>
      <c r="XCO1939">
        <v>86.078599999999994</v>
      </c>
      <c r="XCP1939">
        <v>0</v>
      </c>
      <c r="XCQ1939">
        <v>1</v>
      </c>
      <c r="XCR1939">
        <v>1832.2</v>
      </c>
      <c r="XCS1939">
        <v>28</v>
      </c>
    </row>
    <row r="1940" spans="16311:16321" x14ac:dyDescent="0.3">
      <c r="XCI1940" t="s">
        <v>525</v>
      </c>
      <c r="XCJ1940">
        <v>3</v>
      </c>
      <c r="XCK1940">
        <v>10</v>
      </c>
      <c r="XCL1940">
        <v>0.1</v>
      </c>
      <c r="XCM1940">
        <v>3038</v>
      </c>
      <c r="XCN1940" t="s">
        <v>46</v>
      </c>
      <c r="XCO1940">
        <v>85.5749</v>
      </c>
      <c r="XCP1940">
        <v>0</v>
      </c>
      <c r="XCQ1940">
        <v>1</v>
      </c>
      <c r="XCR1940">
        <v>1826.83</v>
      </c>
      <c r="XCS1940">
        <v>28</v>
      </c>
    </row>
    <row r="1941" spans="16311:16321" x14ac:dyDescent="0.3">
      <c r="XCI1941" t="s">
        <v>525</v>
      </c>
      <c r="XCJ1941">
        <v>3</v>
      </c>
      <c r="XCK1941">
        <v>10</v>
      </c>
      <c r="XCL1941">
        <v>0.15</v>
      </c>
      <c r="XCM1941">
        <v>3038</v>
      </c>
      <c r="XCN1941" t="s">
        <v>46</v>
      </c>
      <c r="XCO1941">
        <v>85.448499999999996</v>
      </c>
      <c r="XCP1941">
        <v>0</v>
      </c>
      <c r="XCQ1941">
        <v>1</v>
      </c>
      <c r="XCR1941">
        <v>1828.13</v>
      </c>
      <c r="XCS1941">
        <v>28</v>
      </c>
    </row>
    <row r="1942" spans="16311:16321" x14ac:dyDescent="0.3">
      <c r="XCI1942" t="s">
        <v>525</v>
      </c>
      <c r="XCJ1942">
        <v>3</v>
      </c>
      <c r="XCK1942">
        <v>10</v>
      </c>
      <c r="XCL1942">
        <v>0.2</v>
      </c>
      <c r="XCM1942">
        <v>3038</v>
      </c>
      <c r="XCN1942" t="s">
        <v>46</v>
      </c>
      <c r="XCO1942">
        <v>86.136600000000001</v>
      </c>
      <c r="XCP1942">
        <v>0</v>
      </c>
      <c r="XCQ1942">
        <v>1</v>
      </c>
      <c r="XCR1942">
        <v>1827.8</v>
      </c>
      <c r="XCS1942">
        <v>28</v>
      </c>
    </row>
    <row r="1943" spans="16311:16321" x14ac:dyDescent="0.3">
      <c r="XCI1943" t="s">
        <v>525</v>
      </c>
      <c r="XCJ1943">
        <v>3</v>
      </c>
      <c r="XCK1943">
        <v>25</v>
      </c>
      <c r="XCL1943">
        <v>0.05</v>
      </c>
      <c r="XCM1943">
        <v>3038</v>
      </c>
      <c r="XCN1943" t="s">
        <v>46</v>
      </c>
      <c r="XCO1943">
        <v>84.549300000000002</v>
      </c>
      <c r="XCP1943">
        <v>0</v>
      </c>
      <c r="XCQ1943">
        <v>1</v>
      </c>
      <c r="XCR1943">
        <v>1841.87</v>
      </c>
      <c r="XCS1943">
        <v>28</v>
      </c>
    </row>
    <row r="1944" spans="16311:16321" x14ac:dyDescent="0.3">
      <c r="XCI1944" t="s">
        <v>525</v>
      </c>
      <c r="XCJ1944">
        <v>3</v>
      </c>
      <c r="XCK1944">
        <v>25</v>
      </c>
      <c r="XCL1944">
        <v>0.1</v>
      </c>
      <c r="XCM1944">
        <v>3038</v>
      </c>
      <c r="XCN1944" t="s">
        <v>46</v>
      </c>
      <c r="XCO1944">
        <v>84.138900000000007</v>
      </c>
      <c r="XCP1944">
        <v>0</v>
      </c>
      <c r="XCQ1944">
        <v>1</v>
      </c>
      <c r="XCR1944">
        <v>1835.19</v>
      </c>
      <c r="XCS1944">
        <v>28</v>
      </c>
    </row>
    <row r="1945" spans="16311:16321" x14ac:dyDescent="0.3">
      <c r="XCI1945" t="s">
        <v>525</v>
      </c>
      <c r="XCJ1945">
        <v>3</v>
      </c>
      <c r="XCK1945">
        <v>25</v>
      </c>
      <c r="XCL1945">
        <v>0.15</v>
      </c>
      <c r="XCM1945">
        <v>3038</v>
      </c>
      <c r="XCN1945" t="s">
        <v>46</v>
      </c>
      <c r="XCO1945">
        <v>86.651399999999995</v>
      </c>
      <c r="XCP1945">
        <v>0</v>
      </c>
      <c r="XCQ1945">
        <v>1</v>
      </c>
      <c r="XCR1945">
        <v>1833.6</v>
      </c>
      <c r="XCS1945">
        <v>28</v>
      </c>
    </row>
    <row r="1946" spans="16311:16321" x14ac:dyDescent="0.3">
      <c r="XCI1946" t="s">
        <v>525</v>
      </c>
      <c r="XCJ1946">
        <v>3</v>
      </c>
      <c r="XCK1946">
        <v>25</v>
      </c>
      <c r="XCL1946">
        <v>0.2</v>
      </c>
      <c r="XCM1946">
        <v>3038</v>
      </c>
      <c r="XCN1946" t="s">
        <v>46</v>
      </c>
      <c r="XCO1946">
        <v>85.849599999999995</v>
      </c>
      <c r="XCP1946">
        <v>0</v>
      </c>
      <c r="XCQ1946">
        <v>1</v>
      </c>
      <c r="XCR1946">
        <v>1833.72</v>
      </c>
      <c r="XCS1946">
        <v>28</v>
      </c>
    </row>
    <row r="1947" spans="16311:16321" x14ac:dyDescent="0.3">
      <c r="XCI1947" t="s">
        <v>525</v>
      </c>
      <c r="XCJ1947">
        <v>3</v>
      </c>
      <c r="XCK1947">
        <v>50</v>
      </c>
      <c r="XCL1947">
        <v>0.05</v>
      </c>
      <c r="XCM1947">
        <v>3038</v>
      </c>
      <c r="XCN1947" t="s">
        <v>46</v>
      </c>
      <c r="XCO1947">
        <v>86.756399999999999</v>
      </c>
      <c r="XCP1947">
        <v>0</v>
      </c>
      <c r="XCQ1947">
        <v>1</v>
      </c>
      <c r="XCR1947">
        <v>1839.93</v>
      </c>
      <c r="XCS1947">
        <v>28</v>
      </c>
    </row>
    <row r="1948" spans="16311:16321" x14ac:dyDescent="0.3">
      <c r="XCI1948" t="s">
        <v>525</v>
      </c>
      <c r="XCJ1948">
        <v>3</v>
      </c>
      <c r="XCK1948">
        <v>50</v>
      </c>
      <c r="XCL1948">
        <v>0.1</v>
      </c>
      <c r="XCM1948">
        <v>3038</v>
      </c>
      <c r="XCN1948" t="s">
        <v>46</v>
      </c>
      <c r="XCO1948">
        <v>85.668400000000005</v>
      </c>
      <c r="XCP1948">
        <v>0</v>
      </c>
      <c r="XCQ1948">
        <v>1</v>
      </c>
      <c r="XCR1948">
        <v>1827.85</v>
      </c>
      <c r="XCS1948">
        <v>28</v>
      </c>
    </row>
    <row r="1949" spans="16311:16321" x14ac:dyDescent="0.3">
      <c r="XCI1949" t="s">
        <v>525</v>
      </c>
      <c r="XCJ1949">
        <v>3</v>
      </c>
      <c r="XCK1949">
        <v>50</v>
      </c>
      <c r="XCL1949">
        <v>0.15</v>
      </c>
      <c r="XCM1949">
        <v>3038</v>
      </c>
      <c r="XCN1949" t="s">
        <v>46</v>
      </c>
      <c r="XCO1949">
        <v>87.4238</v>
      </c>
      <c r="XCP1949">
        <v>0</v>
      </c>
      <c r="XCQ1949">
        <v>1</v>
      </c>
      <c r="XCR1949">
        <v>1833.04</v>
      </c>
      <c r="XCS1949">
        <v>28</v>
      </c>
    </row>
    <row r="1950" spans="16311:16321" x14ac:dyDescent="0.3">
      <c r="XCI1950" t="s">
        <v>525</v>
      </c>
      <c r="XCJ1950">
        <v>3</v>
      </c>
      <c r="XCK1950">
        <v>50</v>
      </c>
      <c r="XCL1950">
        <v>0.2</v>
      </c>
      <c r="XCM1950">
        <v>3038</v>
      </c>
      <c r="XCN1950" t="s">
        <v>46</v>
      </c>
      <c r="XCO1950">
        <v>86.52</v>
      </c>
      <c r="XCP1950">
        <v>0</v>
      </c>
      <c r="XCQ1950">
        <v>1</v>
      </c>
      <c r="XCR1950">
        <v>1832.13</v>
      </c>
      <c r="XCS1950">
        <v>28</v>
      </c>
    </row>
    <row r="1951" spans="16311:16321" x14ac:dyDescent="0.3">
      <c r="XCI1951" t="s">
        <v>523</v>
      </c>
      <c r="XCJ1951">
        <v>1</v>
      </c>
      <c r="XCK1951">
        <v>5</v>
      </c>
      <c r="XCL1951">
        <v>0.05</v>
      </c>
      <c r="XCM1951">
        <v>50</v>
      </c>
      <c r="XCN1951">
        <v>715</v>
      </c>
      <c r="XCO1951">
        <v>1.1389</v>
      </c>
      <c r="XCP1951">
        <v>0</v>
      </c>
      <c r="XCQ1951">
        <v>460031</v>
      </c>
      <c r="XCR1951">
        <v>1800</v>
      </c>
      <c r="XCS1951">
        <v>73323</v>
      </c>
    </row>
    <row r="1952" spans="16311:16321" x14ac:dyDescent="0.3">
      <c r="XCI1952" t="s">
        <v>523</v>
      </c>
      <c r="XCJ1952">
        <v>1</v>
      </c>
      <c r="XCK1952">
        <v>5</v>
      </c>
      <c r="XCL1952">
        <v>0.1</v>
      </c>
      <c r="XCM1952">
        <v>50</v>
      </c>
      <c r="XCN1952">
        <v>715</v>
      </c>
      <c r="XCO1952">
        <v>0.73794499999999996</v>
      </c>
      <c r="XCP1952">
        <v>0</v>
      </c>
      <c r="XCQ1952">
        <v>617414</v>
      </c>
      <c r="XCR1952">
        <v>1800</v>
      </c>
      <c r="XCS1952">
        <v>72064</v>
      </c>
    </row>
    <row r="1953" spans="16311:16321" x14ac:dyDescent="0.3">
      <c r="XCI1953" t="s">
        <v>523</v>
      </c>
      <c r="XCJ1953">
        <v>1</v>
      </c>
      <c r="XCK1953">
        <v>5</v>
      </c>
      <c r="XCL1953">
        <v>0.15</v>
      </c>
      <c r="XCM1953">
        <v>50</v>
      </c>
      <c r="XCN1953">
        <v>715</v>
      </c>
      <c r="XCO1953">
        <v>0.486927</v>
      </c>
      <c r="XCP1953">
        <v>0</v>
      </c>
      <c r="XCQ1953">
        <v>523391</v>
      </c>
      <c r="XCR1953">
        <v>1800.01</v>
      </c>
      <c r="XCS1953">
        <v>71513</v>
      </c>
    </row>
    <row r="1954" spans="16311:16321" x14ac:dyDescent="0.3">
      <c r="XCI1954" t="s">
        <v>523</v>
      </c>
      <c r="XCJ1954">
        <v>1</v>
      </c>
      <c r="XCK1954">
        <v>5</v>
      </c>
      <c r="XCL1954">
        <v>0.2</v>
      </c>
      <c r="XCM1954">
        <v>50</v>
      </c>
      <c r="XCN1954">
        <v>715</v>
      </c>
      <c r="XCO1954">
        <v>2.6448800000000001</v>
      </c>
      <c r="XCP1954">
        <v>4</v>
      </c>
      <c r="XCQ1954">
        <v>257334</v>
      </c>
      <c r="XCR1954">
        <v>1800.04</v>
      </c>
      <c r="XCS1954">
        <v>63539</v>
      </c>
    </row>
    <row r="1955" spans="16311:16321" x14ac:dyDescent="0.3">
      <c r="XCI1955" t="s">
        <v>523</v>
      </c>
      <c r="XCJ1955">
        <v>1</v>
      </c>
      <c r="XCK1955">
        <v>10</v>
      </c>
      <c r="XCL1955">
        <v>0.15</v>
      </c>
      <c r="XCM1955">
        <v>50</v>
      </c>
      <c r="XCN1955">
        <v>715</v>
      </c>
      <c r="XCO1955">
        <v>4.81372</v>
      </c>
      <c r="XCP1955">
        <v>27</v>
      </c>
      <c r="XCQ1955">
        <v>482375</v>
      </c>
      <c r="XCR1955">
        <v>1800</v>
      </c>
      <c r="XCS1955">
        <v>68998</v>
      </c>
    </row>
    <row r="1956" spans="16311:16321" x14ac:dyDescent="0.3">
      <c r="XCI1956" t="s">
        <v>523</v>
      </c>
      <c r="XCJ1956">
        <v>1</v>
      </c>
      <c r="XCK1956">
        <v>10</v>
      </c>
      <c r="XCL1956">
        <v>0.2</v>
      </c>
      <c r="XCM1956">
        <v>50</v>
      </c>
      <c r="XCN1956">
        <v>715</v>
      </c>
      <c r="XCO1956">
        <v>3.25698</v>
      </c>
      <c r="XCP1956">
        <v>0</v>
      </c>
      <c r="XCQ1956">
        <v>25159</v>
      </c>
      <c r="XCR1956">
        <v>1800.16</v>
      </c>
      <c r="XCS1956">
        <v>24335</v>
      </c>
    </row>
    <row r="1957" spans="16311:16321" x14ac:dyDescent="0.3">
      <c r="XCI1957" t="s">
        <v>523</v>
      </c>
      <c r="XCJ1957">
        <v>1</v>
      </c>
      <c r="XCK1957">
        <v>25</v>
      </c>
      <c r="XCL1957">
        <v>0.05</v>
      </c>
      <c r="XCM1957">
        <v>50</v>
      </c>
      <c r="XCN1957">
        <v>715</v>
      </c>
      <c r="XCO1957">
        <v>2.32572</v>
      </c>
      <c r="XCP1957">
        <v>1</v>
      </c>
      <c r="XCQ1957">
        <v>136962</v>
      </c>
      <c r="XCR1957">
        <v>1800</v>
      </c>
      <c r="XCS1957">
        <v>52128</v>
      </c>
    </row>
    <row r="1958" spans="16311:16321" x14ac:dyDescent="0.3">
      <c r="XCI1958" t="s">
        <v>523</v>
      </c>
      <c r="XCJ1958">
        <v>1</v>
      </c>
      <c r="XCK1958">
        <v>25</v>
      </c>
      <c r="XCL1958">
        <v>0.1</v>
      </c>
      <c r="XCM1958">
        <v>50</v>
      </c>
      <c r="XCN1958">
        <v>729</v>
      </c>
      <c r="XCO1958">
        <v>182.465</v>
      </c>
      <c r="XCP1958">
        <v>177</v>
      </c>
      <c r="XCQ1958">
        <v>9407</v>
      </c>
      <c r="XCR1958">
        <v>1800.09</v>
      </c>
      <c r="XCS1958">
        <v>17850</v>
      </c>
    </row>
    <row r="1959" spans="16311:16321" x14ac:dyDescent="0.3">
      <c r="XCI1959" t="s">
        <v>523</v>
      </c>
      <c r="XCJ1959">
        <v>1</v>
      </c>
      <c r="XCK1959">
        <v>25</v>
      </c>
      <c r="XCL1959">
        <v>0.15</v>
      </c>
      <c r="XCM1959">
        <v>50</v>
      </c>
      <c r="XCN1959" t="s">
        <v>46</v>
      </c>
      <c r="XCO1959">
        <v>60.009300000000003</v>
      </c>
      <c r="XCP1959">
        <v>0</v>
      </c>
      <c r="XCQ1959">
        <v>1</v>
      </c>
      <c r="XCR1959">
        <v>1801.76</v>
      </c>
      <c r="XCS1959">
        <v>29</v>
      </c>
    </row>
    <row r="1960" spans="16311:16321" x14ac:dyDescent="0.3">
      <c r="XCI1960" t="s">
        <v>523</v>
      </c>
      <c r="XCJ1960">
        <v>1</v>
      </c>
      <c r="XCK1960">
        <v>25</v>
      </c>
      <c r="XCL1960">
        <v>0.2</v>
      </c>
      <c r="XCM1960">
        <v>50</v>
      </c>
      <c r="XCN1960" t="s">
        <v>46</v>
      </c>
      <c r="XCO1960">
        <v>60.008699999999997</v>
      </c>
      <c r="XCP1960">
        <v>0</v>
      </c>
      <c r="XCQ1960">
        <v>1</v>
      </c>
      <c r="XCR1960">
        <v>1802.19</v>
      </c>
      <c r="XCS1960">
        <v>29</v>
      </c>
    </row>
    <row r="1961" spans="16311:16321" x14ac:dyDescent="0.3">
      <c r="XCI1961" t="s">
        <v>523</v>
      </c>
      <c r="XCJ1961">
        <v>1</v>
      </c>
      <c r="XCK1961">
        <v>50</v>
      </c>
      <c r="XCL1961">
        <v>0.05</v>
      </c>
      <c r="XCM1961">
        <v>50</v>
      </c>
      <c r="XCN1961">
        <v>722</v>
      </c>
      <c r="XCO1961">
        <v>3.9072100000000001</v>
      </c>
      <c r="XCP1961">
        <v>0</v>
      </c>
      <c r="XCQ1961">
        <v>36256</v>
      </c>
      <c r="XCR1961">
        <v>1800.01</v>
      </c>
      <c r="XCS1961">
        <v>27739</v>
      </c>
    </row>
    <row r="1962" spans="16311:16321" x14ac:dyDescent="0.3">
      <c r="XCI1962" t="s">
        <v>523</v>
      </c>
      <c r="XCJ1962">
        <v>1</v>
      </c>
      <c r="XCK1962">
        <v>50</v>
      </c>
      <c r="XCL1962">
        <v>0.1</v>
      </c>
      <c r="XCM1962">
        <v>50</v>
      </c>
      <c r="XCN1962" t="s">
        <v>46</v>
      </c>
      <c r="XCO1962">
        <v>60.009900000000002</v>
      </c>
      <c r="XCP1962">
        <v>0</v>
      </c>
      <c r="XCQ1962">
        <v>1</v>
      </c>
      <c r="XCR1962">
        <v>1805.19</v>
      </c>
      <c r="XCS1962">
        <v>29</v>
      </c>
    </row>
    <row r="1963" spans="16311:16321" x14ac:dyDescent="0.3">
      <c r="XCI1963" t="s">
        <v>523</v>
      </c>
      <c r="XCJ1963">
        <v>1</v>
      </c>
      <c r="XCK1963">
        <v>50</v>
      </c>
      <c r="XCL1963">
        <v>0.15</v>
      </c>
      <c r="XCM1963">
        <v>50</v>
      </c>
      <c r="XCN1963" t="s">
        <v>46</v>
      </c>
      <c r="XCO1963">
        <v>60.008400000000002</v>
      </c>
      <c r="XCP1963">
        <v>0</v>
      </c>
      <c r="XCQ1963">
        <v>1</v>
      </c>
      <c r="XCR1963">
        <v>1801.44</v>
      </c>
      <c r="XCS1963">
        <v>29</v>
      </c>
    </row>
    <row r="1964" spans="16311:16321" x14ac:dyDescent="0.3">
      <c r="XCI1964" t="s">
        <v>523</v>
      </c>
      <c r="XCJ1964">
        <v>1</v>
      </c>
      <c r="XCK1964">
        <v>50</v>
      </c>
      <c r="XCL1964">
        <v>0.2</v>
      </c>
      <c r="XCM1964">
        <v>50</v>
      </c>
      <c r="XCN1964" t="s">
        <v>46</v>
      </c>
      <c r="XCO1964">
        <v>60.008099999999999</v>
      </c>
      <c r="XCP1964">
        <v>0</v>
      </c>
      <c r="XCQ1964">
        <v>1</v>
      </c>
      <c r="XCR1964">
        <v>1800.81</v>
      </c>
      <c r="XCS1964">
        <v>29</v>
      </c>
    </row>
    <row r="1965" spans="16311:16321" x14ac:dyDescent="0.3">
      <c r="XCI1965" t="s">
        <v>523</v>
      </c>
      <c r="XCJ1965">
        <v>2</v>
      </c>
      <c r="XCK1965">
        <v>5</v>
      </c>
      <c r="XCL1965">
        <v>0.05</v>
      </c>
      <c r="XCM1965">
        <v>50</v>
      </c>
      <c r="XCN1965">
        <v>715</v>
      </c>
      <c r="XCO1965">
        <v>0.56199699999999997</v>
      </c>
      <c r="XCP1965">
        <v>0</v>
      </c>
      <c r="XCQ1965">
        <v>489501</v>
      </c>
      <c r="XCR1965">
        <v>1800</v>
      </c>
      <c r="XCS1965">
        <v>70502</v>
      </c>
    </row>
    <row r="1966" spans="16311:16321" x14ac:dyDescent="0.3">
      <c r="XCI1966" t="s">
        <v>523</v>
      </c>
      <c r="XCJ1966">
        <v>2</v>
      </c>
      <c r="XCK1966">
        <v>5</v>
      </c>
      <c r="XCL1966">
        <v>0.1</v>
      </c>
      <c r="XCM1966">
        <v>50</v>
      </c>
      <c r="XCN1966">
        <v>715</v>
      </c>
      <c r="XCO1966">
        <v>1.65219</v>
      </c>
      <c r="XCP1966">
        <v>2</v>
      </c>
      <c r="XCQ1966">
        <v>393896</v>
      </c>
      <c r="XCR1966">
        <v>1800</v>
      </c>
      <c r="XCS1966">
        <v>68604</v>
      </c>
    </row>
    <row r="1967" spans="16311:16321" x14ac:dyDescent="0.3">
      <c r="XCI1967" t="s">
        <v>523</v>
      </c>
      <c r="XCJ1967">
        <v>2</v>
      </c>
      <c r="XCK1967">
        <v>5</v>
      </c>
      <c r="XCL1967">
        <v>0.15</v>
      </c>
      <c r="XCM1967">
        <v>50</v>
      </c>
      <c r="XCN1967">
        <v>715</v>
      </c>
      <c r="XCO1967">
        <v>3.8472300000000001</v>
      </c>
      <c r="XCP1967">
        <v>0</v>
      </c>
      <c r="XCQ1967">
        <v>409776</v>
      </c>
      <c r="XCR1967">
        <v>1800.16</v>
      </c>
      <c r="XCS1967">
        <v>68502</v>
      </c>
    </row>
    <row r="1968" spans="16311:16321" x14ac:dyDescent="0.3">
      <c r="XCI1968" t="s">
        <v>523</v>
      </c>
      <c r="XCJ1968">
        <v>2</v>
      </c>
      <c r="XCK1968">
        <v>5</v>
      </c>
      <c r="XCL1968">
        <v>0.2</v>
      </c>
      <c r="XCM1968">
        <v>50</v>
      </c>
      <c r="XCN1968">
        <v>715</v>
      </c>
      <c r="XCO1968">
        <v>7.0262700000000002</v>
      </c>
      <c r="XCP1968">
        <v>14</v>
      </c>
      <c r="XCQ1968">
        <v>208040</v>
      </c>
      <c r="XCR1968">
        <v>1800</v>
      </c>
      <c r="XCS1968">
        <v>64876</v>
      </c>
    </row>
    <row r="1969" spans="16311:16321" x14ac:dyDescent="0.3">
      <c r="XCI1969" t="s">
        <v>523</v>
      </c>
      <c r="XCJ1969">
        <v>2</v>
      </c>
      <c r="XCK1969">
        <v>10</v>
      </c>
      <c r="XCL1969">
        <v>0.05</v>
      </c>
      <c r="XCM1969">
        <v>50</v>
      </c>
      <c r="XCN1969">
        <v>715</v>
      </c>
      <c r="XCO1969">
        <v>3.8911500000000001</v>
      </c>
      <c r="XCP1969">
        <v>5</v>
      </c>
      <c r="XCQ1969">
        <v>444117</v>
      </c>
      <c r="XCR1969">
        <v>1800</v>
      </c>
      <c r="XCS1969">
        <v>64269</v>
      </c>
    </row>
    <row r="1970" spans="16311:16321" x14ac:dyDescent="0.3">
      <c r="XCI1970" t="s">
        <v>523</v>
      </c>
      <c r="XCJ1970">
        <v>2</v>
      </c>
      <c r="XCK1970">
        <v>10</v>
      </c>
      <c r="XCL1970">
        <v>0.1</v>
      </c>
      <c r="XCM1970">
        <v>50</v>
      </c>
      <c r="XCN1970">
        <v>715</v>
      </c>
      <c r="XCO1970">
        <v>2.2663600000000002</v>
      </c>
      <c r="XCP1970">
        <v>1</v>
      </c>
      <c r="XCQ1970">
        <v>369917</v>
      </c>
      <c r="XCR1970">
        <v>1800.03</v>
      </c>
      <c r="XCS1970">
        <v>61508</v>
      </c>
    </row>
    <row r="1971" spans="16311:16321" x14ac:dyDescent="0.3">
      <c r="XCI1971" t="s">
        <v>523</v>
      </c>
      <c r="XCJ1971">
        <v>2</v>
      </c>
      <c r="XCK1971">
        <v>10</v>
      </c>
      <c r="XCL1971">
        <v>0.15</v>
      </c>
      <c r="XCM1971">
        <v>50</v>
      </c>
      <c r="XCN1971">
        <v>717</v>
      </c>
      <c r="XCO1971">
        <v>3.54664</v>
      </c>
      <c r="XCP1971">
        <v>4</v>
      </c>
      <c r="XCQ1971">
        <v>167245</v>
      </c>
      <c r="XCR1971">
        <v>1800.01</v>
      </c>
      <c r="XCS1971">
        <v>49843</v>
      </c>
    </row>
    <row r="1972" spans="16311:16321" x14ac:dyDescent="0.3">
      <c r="XCI1972" t="s">
        <v>523</v>
      </c>
      <c r="XCJ1972">
        <v>2</v>
      </c>
      <c r="XCK1972">
        <v>10</v>
      </c>
      <c r="XCL1972">
        <v>0.2</v>
      </c>
      <c r="XCM1972">
        <v>50</v>
      </c>
      <c r="XCN1972">
        <v>723</v>
      </c>
      <c r="XCO1972">
        <v>3.75414</v>
      </c>
      <c r="XCP1972">
        <v>1</v>
      </c>
      <c r="XCQ1972">
        <v>79261</v>
      </c>
      <c r="XCR1972">
        <v>1800</v>
      </c>
      <c r="XCS1972">
        <v>39769</v>
      </c>
    </row>
    <row r="1973" spans="16311:16321" x14ac:dyDescent="0.3">
      <c r="XCI1973" t="s">
        <v>523</v>
      </c>
      <c r="XCJ1973">
        <v>2</v>
      </c>
      <c r="XCK1973">
        <v>25</v>
      </c>
      <c r="XCL1973">
        <v>0.05</v>
      </c>
      <c r="XCM1973">
        <v>50</v>
      </c>
      <c r="XCN1973">
        <v>717</v>
      </c>
      <c r="XCO1973">
        <v>1.77312</v>
      </c>
      <c r="XCP1973">
        <v>0</v>
      </c>
      <c r="XCQ1973">
        <v>70171</v>
      </c>
      <c r="XCR1973">
        <v>1800.08</v>
      </c>
      <c r="XCS1973">
        <v>37307</v>
      </c>
    </row>
    <row r="1974" spans="16311:16321" x14ac:dyDescent="0.3">
      <c r="XCI1974" t="s">
        <v>523</v>
      </c>
      <c r="XCJ1974">
        <v>2</v>
      </c>
      <c r="XCK1974">
        <v>25</v>
      </c>
      <c r="XCL1974">
        <v>0.1</v>
      </c>
      <c r="XCM1974">
        <v>50</v>
      </c>
      <c r="XCN1974">
        <v>733</v>
      </c>
      <c r="XCO1974">
        <v>94.827600000000004</v>
      </c>
      <c r="XCP1974">
        <v>12</v>
      </c>
      <c r="XCQ1974">
        <v>2977</v>
      </c>
      <c r="XCR1974">
        <v>1800.17</v>
      </c>
      <c r="XCS1974">
        <v>11001</v>
      </c>
    </row>
    <row r="1975" spans="16311:16321" x14ac:dyDescent="0.3">
      <c r="XCI1975" t="s">
        <v>523</v>
      </c>
      <c r="XCJ1975">
        <v>2</v>
      </c>
      <c r="XCK1975">
        <v>25</v>
      </c>
      <c r="XCL1975">
        <v>0.15</v>
      </c>
      <c r="XCM1975">
        <v>50</v>
      </c>
      <c r="XCN1975">
        <v>795</v>
      </c>
      <c r="XCO1975">
        <v>1527.84</v>
      </c>
      <c r="XCP1975">
        <v>0</v>
      </c>
      <c r="XCQ1975">
        <v>2</v>
      </c>
      <c r="XCR1975">
        <v>1835.45</v>
      </c>
      <c r="XCS1975">
        <v>165</v>
      </c>
    </row>
    <row r="1976" spans="16311:16321" x14ac:dyDescent="0.3">
      <c r="XCI1976" t="s">
        <v>523</v>
      </c>
      <c r="XCJ1976">
        <v>2</v>
      </c>
      <c r="XCK1976">
        <v>25</v>
      </c>
      <c r="XCL1976">
        <v>0.2</v>
      </c>
      <c r="XCM1976">
        <v>50</v>
      </c>
      <c r="XCN1976" t="s">
        <v>46</v>
      </c>
      <c r="XCO1976">
        <v>60.180399999999999</v>
      </c>
      <c r="XCP1976">
        <v>0</v>
      </c>
      <c r="XCQ1976">
        <v>1</v>
      </c>
      <c r="XCR1976">
        <v>1812.67</v>
      </c>
      <c r="XCS1976">
        <v>29</v>
      </c>
    </row>
    <row r="1977" spans="16311:16321" x14ac:dyDescent="0.3">
      <c r="XCI1977" t="s">
        <v>523</v>
      </c>
      <c r="XCJ1977">
        <v>2</v>
      </c>
      <c r="XCK1977">
        <v>50</v>
      </c>
      <c r="XCL1977">
        <v>0.05</v>
      </c>
      <c r="XCM1977">
        <v>50</v>
      </c>
      <c r="XCN1977">
        <v>729</v>
      </c>
      <c r="XCO1977">
        <v>24.9026</v>
      </c>
      <c r="XCP1977">
        <v>8</v>
      </c>
      <c r="XCQ1977">
        <v>51249</v>
      </c>
      <c r="XCR1977">
        <v>1800.01</v>
      </c>
      <c r="XCS1977">
        <v>27236</v>
      </c>
    </row>
    <row r="1978" spans="16311:16321" x14ac:dyDescent="0.3">
      <c r="XCI1978" t="s">
        <v>523</v>
      </c>
      <c r="XCJ1978">
        <v>2</v>
      </c>
      <c r="XCK1978">
        <v>50</v>
      </c>
      <c r="XCL1978">
        <v>0.1</v>
      </c>
      <c r="XCM1978">
        <v>50</v>
      </c>
      <c r="XCN1978" t="s">
        <v>46</v>
      </c>
      <c r="XCO1978">
        <v>60.0075</v>
      </c>
      <c r="XCP1978">
        <v>0</v>
      </c>
      <c r="XCQ1978">
        <v>1</v>
      </c>
      <c r="XCR1978">
        <v>1801.7</v>
      </c>
      <c r="XCS1978">
        <v>29</v>
      </c>
    </row>
    <row r="1979" spans="16311:16321" x14ac:dyDescent="0.3">
      <c r="XCI1979" t="s">
        <v>522</v>
      </c>
      <c r="XCJ1979">
        <v>0</v>
      </c>
      <c r="XCK1979">
        <v>0</v>
      </c>
      <c r="XCL1979">
        <v>0.05</v>
      </c>
      <c r="XCM1979">
        <v>100</v>
      </c>
      <c r="XCN1979">
        <v>1091</v>
      </c>
      <c r="XCO1979">
        <v>122.931</v>
      </c>
      <c r="XCP1979">
        <v>57</v>
      </c>
      <c r="XCQ1979">
        <v>1277</v>
      </c>
      <c r="XCR1979">
        <v>1800.04</v>
      </c>
      <c r="XCS1979">
        <v>63579</v>
      </c>
    </row>
    <row r="1980" spans="16311:16321" x14ac:dyDescent="0.3">
      <c r="XCI1980" t="s">
        <v>522</v>
      </c>
      <c r="XCJ1980">
        <v>0</v>
      </c>
      <c r="XCK1980">
        <v>0</v>
      </c>
      <c r="XCL1980">
        <v>0.1</v>
      </c>
      <c r="XCM1980">
        <v>100</v>
      </c>
      <c r="XCN1980">
        <v>1091</v>
      </c>
      <c r="XCO1980">
        <v>329.18799999999999</v>
      </c>
      <c r="XCP1980">
        <v>68</v>
      </c>
      <c r="XCQ1980">
        <v>564</v>
      </c>
      <c r="XCR1980">
        <v>1800.02</v>
      </c>
      <c r="XCS1980">
        <v>48933</v>
      </c>
    </row>
    <row r="1981" spans="16311:16321" x14ac:dyDescent="0.3">
      <c r="XCI1981" t="s">
        <v>522</v>
      </c>
      <c r="XCJ1981">
        <v>0</v>
      </c>
      <c r="XCK1981">
        <v>0</v>
      </c>
      <c r="XCL1981">
        <v>0.15</v>
      </c>
      <c r="XCM1981">
        <v>100</v>
      </c>
      <c r="XCN1981">
        <v>1091</v>
      </c>
      <c r="XCO1981">
        <v>65.581500000000005</v>
      </c>
      <c r="XCP1981">
        <v>19</v>
      </c>
      <c r="XCQ1981">
        <v>1006</v>
      </c>
      <c r="XCR1981">
        <v>1800.03</v>
      </c>
      <c r="XCS1981">
        <v>63295</v>
      </c>
    </row>
    <row r="1982" spans="16311:16321" x14ac:dyDescent="0.3">
      <c r="XCI1982" t="s">
        <v>522</v>
      </c>
      <c r="XCJ1982">
        <v>0</v>
      </c>
      <c r="XCK1982">
        <v>0</v>
      </c>
      <c r="XCL1982">
        <v>0.2</v>
      </c>
      <c r="XCM1982">
        <v>100</v>
      </c>
      <c r="XCN1982">
        <v>1091</v>
      </c>
      <c r="XCO1982">
        <v>33.738399999999999</v>
      </c>
      <c r="XCP1982">
        <v>7</v>
      </c>
      <c r="XCQ1982">
        <v>956</v>
      </c>
      <c r="XCR1982">
        <v>1800.04</v>
      </c>
      <c r="XCS1982">
        <v>59614</v>
      </c>
    </row>
    <row r="1983" spans="16311:16321" x14ac:dyDescent="0.3">
      <c r="XCI1983" t="s">
        <v>522</v>
      </c>
      <c r="XCJ1983">
        <v>1</v>
      </c>
      <c r="XCK1983">
        <v>5</v>
      </c>
      <c r="XCL1983">
        <v>0.05</v>
      </c>
      <c r="XCM1983">
        <v>100</v>
      </c>
      <c r="XCN1983">
        <v>1094</v>
      </c>
      <c r="XCO1983">
        <v>126.521</v>
      </c>
      <c r="XCP1983">
        <v>18</v>
      </c>
      <c r="XCQ1983">
        <v>513</v>
      </c>
      <c r="XCR1983">
        <v>1800.02</v>
      </c>
      <c r="XCS1983">
        <v>29636</v>
      </c>
    </row>
    <row r="1984" spans="16311:16321" x14ac:dyDescent="0.3">
      <c r="XCI1984" t="s">
        <v>522</v>
      </c>
      <c r="XCJ1984">
        <v>1</v>
      </c>
      <c r="XCK1984">
        <v>5</v>
      </c>
      <c r="XCL1984">
        <v>0.1</v>
      </c>
      <c r="XCM1984">
        <v>100</v>
      </c>
      <c r="XCN1984">
        <v>1094</v>
      </c>
      <c r="XCO1984">
        <v>273.01100000000002</v>
      </c>
      <c r="XCP1984">
        <v>37</v>
      </c>
      <c r="XCQ1984">
        <v>346</v>
      </c>
      <c r="XCR1984">
        <v>1800.01</v>
      </c>
      <c r="XCS1984">
        <v>26077</v>
      </c>
    </row>
    <row r="1985" spans="16311:16321" x14ac:dyDescent="0.3">
      <c r="XCI1985" t="s">
        <v>522</v>
      </c>
      <c r="XCJ1985">
        <v>1</v>
      </c>
      <c r="XCK1985">
        <v>5</v>
      </c>
      <c r="XCL1985">
        <v>0.15</v>
      </c>
      <c r="XCM1985">
        <v>100</v>
      </c>
      <c r="XCN1985">
        <v>1095</v>
      </c>
      <c r="XCO1985">
        <v>53.593200000000003</v>
      </c>
      <c r="XCP1985">
        <v>3</v>
      </c>
      <c r="XCQ1985">
        <v>244</v>
      </c>
      <c r="XCR1985">
        <v>1800</v>
      </c>
      <c r="XCS1985">
        <v>22140</v>
      </c>
    </row>
    <row r="1986" spans="16311:16321" x14ac:dyDescent="0.3">
      <c r="XCI1986" t="s">
        <v>522</v>
      </c>
      <c r="XCJ1986">
        <v>1</v>
      </c>
      <c r="XCK1986">
        <v>5</v>
      </c>
      <c r="XCL1986">
        <v>0.2</v>
      </c>
      <c r="XCM1986">
        <v>100</v>
      </c>
      <c r="XCN1986">
        <v>1095</v>
      </c>
      <c r="XCO1986">
        <v>60.564799999999998</v>
      </c>
      <c r="XCP1986">
        <v>0</v>
      </c>
      <c r="XCQ1986">
        <v>331</v>
      </c>
      <c r="XCR1986">
        <v>1800.03</v>
      </c>
      <c r="XCS1986">
        <v>23811</v>
      </c>
    </row>
    <row r="1987" spans="16311:16321" x14ac:dyDescent="0.3">
      <c r="XCI1987" t="s">
        <v>522</v>
      </c>
      <c r="XCJ1987">
        <v>1</v>
      </c>
      <c r="XCK1987">
        <v>10</v>
      </c>
      <c r="XCL1987">
        <v>0.05</v>
      </c>
      <c r="XCM1987">
        <v>100</v>
      </c>
      <c r="XCN1987">
        <v>1094</v>
      </c>
      <c r="XCO1987">
        <v>674.65300000000002</v>
      </c>
      <c r="XCP1987">
        <v>63</v>
      </c>
      <c r="XCQ1987">
        <v>220</v>
      </c>
      <c r="XCR1987">
        <v>1800.02</v>
      </c>
      <c r="XCS1987">
        <v>22501</v>
      </c>
    </row>
    <row r="1988" spans="16311:16321" x14ac:dyDescent="0.3">
      <c r="XCI1988" t="s">
        <v>522</v>
      </c>
      <c r="XCJ1988">
        <v>1</v>
      </c>
      <c r="XCK1988">
        <v>10</v>
      </c>
      <c r="XCL1988">
        <v>0.1</v>
      </c>
      <c r="XCM1988">
        <v>100</v>
      </c>
      <c r="XCN1988">
        <v>1094</v>
      </c>
      <c r="XCO1988">
        <v>59.647399999999998</v>
      </c>
      <c r="XCP1988">
        <v>8</v>
      </c>
      <c r="XCQ1988">
        <v>335</v>
      </c>
      <c r="XCR1988">
        <v>1800.03</v>
      </c>
      <c r="XCS1988">
        <v>22790</v>
      </c>
    </row>
    <row r="1989" spans="16311:16321" x14ac:dyDescent="0.3">
      <c r="XCI1989" t="s">
        <v>522</v>
      </c>
      <c r="XCJ1989">
        <v>1</v>
      </c>
      <c r="XCK1989">
        <v>10</v>
      </c>
      <c r="XCL1989">
        <v>0.15</v>
      </c>
      <c r="XCM1989">
        <v>100</v>
      </c>
      <c r="XCN1989">
        <v>1095</v>
      </c>
      <c r="XCO1989">
        <v>34.344200000000001</v>
      </c>
      <c r="XCP1989">
        <v>0</v>
      </c>
      <c r="XCQ1989">
        <v>191</v>
      </c>
      <c r="XCR1989">
        <v>1800.08</v>
      </c>
      <c r="XCS1989">
        <v>19517</v>
      </c>
    </row>
    <row r="1990" spans="16311:16321" x14ac:dyDescent="0.3">
      <c r="XCI1990" t="s">
        <v>522</v>
      </c>
      <c r="XCJ1990">
        <v>1</v>
      </c>
      <c r="XCK1990">
        <v>10</v>
      </c>
      <c r="XCL1990">
        <v>0.2</v>
      </c>
      <c r="XCM1990">
        <v>100</v>
      </c>
      <c r="XCN1990">
        <v>1095</v>
      </c>
      <c r="XCO1990">
        <v>107.857</v>
      </c>
      <c r="XCP1990">
        <v>10</v>
      </c>
      <c r="XCQ1990">
        <v>258</v>
      </c>
      <c r="XCR1990">
        <v>1800.02</v>
      </c>
      <c r="XCS1990">
        <v>21311</v>
      </c>
    </row>
    <row r="1991" spans="16311:16321" x14ac:dyDescent="0.3">
      <c r="XCI1991" t="s">
        <v>522</v>
      </c>
      <c r="XCJ1991">
        <v>1</v>
      </c>
      <c r="XCK1991">
        <v>25</v>
      </c>
      <c r="XCL1991">
        <v>0.05</v>
      </c>
      <c r="XCM1991">
        <v>100</v>
      </c>
      <c r="XCN1991">
        <v>1095</v>
      </c>
      <c r="XCO1991">
        <v>345.88400000000001</v>
      </c>
      <c r="XCP1991">
        <v>23</v>
      </c>
      <c r="XCQ1991">
        <v>152</v>
      </c>
      <c r="XCR1991">
        <v>1800.07</v>
      </c>
      <c r="XCS1991">
        <v>14755</v>
      </c>
    </row>
    <row r="1992" spans="16311:16321" x14ac:dyDescent="0.3">
      <c r="XCI1992" t="s">
        <v>522</v>
      </c>
      <c r="XCJ1992">
        <v>1</v>
      </c>
      <c r="XCK1992">
        <v>25</v>
      </c>
      <c r="XCL1992">
        <v>0.1</v>
      </c>
      <c r="XCM1992">
        <v>100</v>
      </c>
      <c r="XCN1992">
        <v>1109</v>
      </c>
      <c r="XCO1992">
        <v>180.648</v>
      </c>
      <c r="XCP1992">
        <v>2</v>
      </c>
      <c r="XCQ1992">
        <v>71</v>
      </c>
      <c r="XCR1992">
        <v>1800.03</v>
      </c>
      <c r="XCS1992">
        <v>9546</v>
      </c>
    </row>
    <row r="1993" spans="16311:16321" x14ac:dyDescent="0.3">
      <c r="XCI1993" t="s">
        <v>522</v>
      </c>
      <c r="XCJ1993">
        <v>1</v>
      </c>
      <c r="XCK1993">
        <v>25</v>
      </c>
      <c r="XCL1993">
        <v>0.15</v>
      </c>
      <c r="XCM1993">
        <v>100</v>
      </c>
      <c r="XCN1993">
        <v>1132</v>
      </c>
      <c r="XCO1993">
        <v>799.05100000000004</v>
      </c>
      <c r="XCP1993">
        <v>9</v>
      </c>
      <c r="XCQ1993">
        <v>19</v>
      </c>
      <c r="XCR1993">
        <v>1800.39</v>
      </c>
      <c r="XCS1993">
        <v>4018</v>
      </c>
    </row>
    <row r="1994" spans="16311:16321" x14ac:dyDescent="0.3">
      <c r="XCI1994" t="s">
        <v>522</v>
      </c>
      <c r="XCJ1994">
        <v>1</v>
      </c>
      <c r="XCK1994">
        <v>25</v>
      </c>
      <c r="XCL1994">
        <v>0.2</v>
      </c>
      <c r="XCM1994">
        <v>100</v>
      </c>
      <c r="XCN1994">
        <v>1132</v>
      </c>
      <c r="XCO1994">
        <v>499.88200000000001</v>
      </c>
      <c r="XCP1994">
        <v>0</v>
      </c>
      <c r="XCQ1994">
        <v>11</v>
      </c>
      <c r="XCR1994">
        <v>1801</v>
      </c>
      <c r="XCS1994">
        <v>2503</v>
      </c>
    </row>
    <row r="1995" spans="16311:16321" x14ac:dyDescent="0.3">
      <c r="XCI1995" t="s">
        <v>522</v>
      </c>
      <c r="XCJ1995">
        <v>1</v>
      </c>
      <c r="XCK1995">
        <v>50</v>
      </c>
      <c r="XCL1995">
        <v>0.05</v>
      </c>
      <c r="XCM1995">
        <v>100</v>
      </c>
      <c r="XCN1995">
        <v>1097</v>
      </c>
      <c r="XCO1995">
        <v>270.98399999999998</v>
      </c>
      <c r="XCP1995">
        <v>12</v>
      </c>
      <c r="XCQ1995">
        <v>102</v>
      </c>
      <c r="XCR1995">
        <v>1800.05</v>
      </c>
      <c r="XCS1995">
        <v>11495</v>
      </c>
    </row>
    <row r="1996" spans="16311:16321" x14ac:dyDescent="0.3">
      <c r="XCI1996" t="s">
        <v>522</v>
      </c>
      <c r="XCJ1996">
        <v>1</v>
      </c>
      <c r="XCK1996">
        <v>50</v>
      </c>
      <c r="XCL1996">
        <v>0.1</v>
      </c>
      <c r="XCM1996">
        <v>100</v>
      </c>
      <c r="XCN1996">
        <v>1132</v>
      </c>
      <c r="XCO1996">
        <v>280.15300000000002</v>
      </c>
      <c r="XCP1996">
        <v>0</v>
      </c>
      <c r="XCQ1996">
        <v>26</v>
      </c>
      <c r="XCR1996">
        <v>1800.62</v>
      </c>
      <c r="XCS1996">
        <v>4074</v>
      </c>
    </row>
    <row r="1997" spans="16311:16321" x14ac:dyDescent="0.3">
      <c r="XCI1997" t="s">
        <v>522</v>
      </c>
      <c r="XCJ1997">
        <v>1</v>
      </c>
      <c r="XCK1997">
        <v>50</v>
      </c>
      <c r="XCL1997">
        <v>0.15</v>
      </c>
      <c r="XCM1997">
        <v>100</v>
      </c>
      <c r="XCN1997">
        <v>1170</v>
      </c>
      <c r="XCO1997">
        <v>1099.49</v>
      </c>
      <c r="XCP1997">
        <v>0</v>
      </c>
      <c r="XCQ1997">
        <v>5</v>
      </c>
      <c r="XCR1997">
        <v>1802.76</v>
      </c>
      <c r="XCS1997">
        <v>997</v>
      </c>
    </row>
    <row r="1998" spans="16311:16321" x14ac:dyDescent="0.3">
      <c r="XCI1998" t="s">
        <v>522</v>
      </c>
      <c r="XCJ1998">
        <v>1</v>
      </c>
      <c r="XCK1998">
        <v>50</v>
      </c>
      <c r="XCL1998">
        <v>0.2</v>
      </c>
      <c r="XCM1998">
        <v>100</v>
      </c>
      <c r="XCN1998" t="s">
        <v>46</v>
      </c>
      <c r="XCO1998">
        <v>60.027900000000002</v>
      </c>
      <c r="XCP1998">
        <v>0</v>
      </c>
      <c r="XCQ1998">
        <v>1</v>
      </c>
      <c r="XCR1998">
        <v>1801.72</v>
      </c>
      <c r="XCS1998">
        <v>29</v>
      </c>
    </row>
    <row r="1999" spans="16311:16321" x14ac:dyDescent="0.3">
      <c r="XCI1999" t="s">
        <v>522</v>
      </c>
      <c r="XCJ1999">
        <v>2</v>
      </c>
      <c r="XCK1999">
        <v>5</v>
      </c>
      <c r="XCL1999">
        <v>0.05</v>
      </c>
      <c r="XCM1999">
        <v>100</v>
      </c>
      <c r="XCN1999">
        <v>1094</v>
      </c>
      <c r="XCO1999">
        <v>103.55200000000001</v>
      </c>
      <c r="XCP1999">
        <v>9</v>
      </c>
      <c r="XCQ1999">
        <v>325</v>
      </c>
      <c r="XCR1999">
        <v>1800.09</v>
      </c>
      <c r="XCS1999">
        <v>22870</v>
      </c>
    </row>
    <row r="2000" spans="16311:16321" x14ac:dyDescent="0.3">
      <c r="XCI2000" t="s">
        <v>522</v>
      </c>
      <c r="XCJ2000">
        <v>2</v>
      </c>
      <c r="XCK2000">
        <v>5</v>
      </c>
      <c r="XCL2000">
        <v>0.1</v>
      </c>
      <c r="XCM2000">
        <v>100</v>
      </c>
      <c r="XCN2000">
        <v>1094</v>
      </c>
      <c r="XCO2000">
        <v>24.6753</v>
      </c>
      <c r="XCP2000">
        <v>0</v>
      </c>
      <c r="XCQ2000">
        <v>280</v>
      </c>
      <c r="XCR2000">
        <v>1800.07</v>
      </c>
      <c r="XCS2000">
        <v>20629</v>
      </c>
    </row>
    <row r="2001" spans="16311:16321" x14ac:dyDescent="0.3">
      <c r="XCI2001" t="s">
        <v>522</v>
      </c>
      <c r="XCJ2001">
        <v>2</v>
      </c>
      <c r="XCK2001">
        <v>5</v>
      </c>
      <c r="XCL2001">
        <v>0.15</v>
      </c>
      <c r="XCM2001">
        <v>100</v>
      </c>
      <c r="XCN2001">
        <v>1095</v>
      </c>
      <c r="XCO2001">
        <v>154.97900000000001</v>
      </c>
      <c r="XCP2001">
        <v>11</v>
      </c>
      <c r="XCQ2001">
        <v>230</v>
      </c>
      <c r="XCR2001">
        <v>1800.05</v>
      </c>
      <c r="XCS2001">
        <v>18882</v>
      </c>
    </row>
    <row r="2002" spans="16311:16321" x14ac:dyDescent="0.3">
      <c r="XCI2002" t="s">
        <v>522</v>
      </c>
      <c r="XCJ2002">
        <v>2</v>
      </c>
      <c r="XCK2002">
        <v>5</v>
      </c>
      <c r="XCL2002">
        <v>0.2</v>
      </c>
      <c r="XCM2002">
        <v>100</v>
      </c>
      <c r="XCN2002">
        <v>1109</v>
      </c>
      <c r="XCO2002">
        <v>144.06800000000001</v>
      </c>
      <c r="XCP2002">
        <v>5</v>
      </c>
      <c r="XCQ2002">
        <v>186</v>
      </c>
      <c r="XCR2002">
        <v>1800.18</v>
      </c>
      <c r="XCS2002">
        <v>15717</v>
      </c>
    </row>
    <row r="2003" spans="16311:16321" x14ac:dyDescent="0.3">
      <c r="XCI2003" t="s">
        <v>522</v>
      </c>
      <c r="XCJ2003">
        <v>2</v>
      </c>
      <c r="XCK2003">
        <v>10</v>
      </c>
      <c r="XCL2003">
        <v>0.05</v>
      </c>
      <c r="XCM2003">
        <v>100</v>
      </c>
      <c r="XCN2003">
        <v>1094</v>
      </c>
      <c r="XCO2003">
        <v>420.62099999999998</v>
      </c>
      <c r="XCP2003">
        <v>26</v>
      </c>
      <c r="XCQ2003">
        <v>126</v>
      </c>
      <c r="XCR2003">
        <v>1800.05</v>
      </c>
      <c r="XCS2003">
        <v>13579</v>
      </c>
    </row>
    <row r="2004" spans="16311:16321" x14ac:dyDescent="0.3">
      <c r="XCI2004" t="s">
        <v>522</v>
      </c>
      <c r="XCJ2004">
        <v>2</v>
      </c>
      <c r="XCK2004">
        <v>10</v>
      </c>
      <c r="XCL2004">
        <v>0.1</v>
      </c>
      <c r="XCM2004">
        <v>100</v>
      </c>
      <c r="XCN2004">
        <v>1110</v>
      </c>
      <c r="XCO2004">
        <v>208.27099999999999</v>
      </c>
      <c r="XCP2004">
        <v>0</v>
      </c>
      <c r="XCQ2004">
        <v>56</v>
      </c>
      <c r="XCR2004">
        <v>1800.19</v>
      </c>
      <c r="XCS2004">
        <v>6101</v>
      </c>
    </row>
    <row r="2005" spans="16311:16321" x14ac:dyDescent="0.3">
      <c r="XCI2005" t="s">
        <v>522</v>
      </c>
      <c r="XCJ2005">
        <v>2</v>
      </c>
      <c r="XCK2005">
        <v>10</v>
      </c>
      <c r="XCL2005">
        <v>0.15</v>
      </c>
      <c r="XCM2005">
        <v>100</v>
      </c>
      <c r="XCN2005">
        <v>1109</v>
      </c>
      <c r="XCO2005">
        <v>473.46699999999998</v>
      </c>
      <c r="XCP2005">
        <v>7</v>
      </c>
      <c r="XCQ2005">
        <v>55</v>
      </c>
      <c r="XCR2005">
        <v>1800.04</v>
      </c>
      <c r="XCS2005">
        <v>6946</v>
      </c>
    </row>
    <row r="2006" spans="16311:16321" x14ac:dyDescent="0.3">
      <c r="XCI2006" t="s">
        <v>522</v>
      </c>
      <c r="XCJ2006">
        <v>2</v>
      </c>
      <c r="XCK2006">
        <v>10</v>
      </c>
      <c r="XCL2006">
        <v>0.2</v>
      </c>
      <c r="XCM2006">
        <v>100</v>
      </c>
      <c r="XCN2006">
        <v>1120</v>
      </c>
      <c r="XCO2006">
        <v>159.75399999999999</v>
      </c>
      <c r="XCP2006">
        <v>0</v>
      </c>
      <c r="XCQ2006">
        <v>21</v>
      </c>
      <c r="XCR2006">
        <v>1800.41</v>
      </c>
      <c r="XCS2006">
        <v>3885</v>
      </c>
    </row>
    <row r="2007" spans="16311:16321" x14ac:dyDescent="0.3">
      <c r="XCI2007" t="s">
        <v>522</v>
      </c>
      <c r="XCJ2007">
        <v>2</v>
      </c>
      <c r="XCK2007">
        <v>25</v>
      </c>
      <c r="XCL2007">
        <v>0.05</v>
      </c>
      <c r="XCM2007">
        <v>100</v>
      </c>
      <c r="XCN2007">
        <v>1108</v>
      </c>
      <c r="XCO2007">
        <v>179.24799999999999</v>
      </c>
      <c r="XCP2007">
        <v>0</v>
      </c>
      <c r="XCQ2007">
        <v>58</v>
      </c>
      <c r="XCR2007">
        <v>1800.34</v>
      </c>
      <c r="XCS2007">
        <v>7564</v>
      </c>
    </row>
    <row r="2008" spans="16311:16321" x14ac:dyDescent="0.3">
      <c r="XCI2008" t="s">
        <v>522</v>
      </c>
      <c r="XCJ2008">
        <v>2</v>
      </c>
      <c r="XCK2008">
        <v>25</v>
      </c>
      <c r="XCL2008">
        <v>0.1</v>
      </c>
      <c r="XCM2008">
        <v>100</v>
      </c>
      <c r="XCN2008">
        <v>1125</v>
      </c>
      <c r="XCO2008">
        <v>1243.56</v>
      </c>
      <c r="XCP2008">
        <v>9</v>
      </c>
      <c r="XCQ2008">
        <v>18</v>
      </c>
      <c r="XCR2008">
        <v>1801.53</v>
      </c>
      <c r="XCS2008">
        <v>3225</v>
      </c>
    </row>
    <row r="2009" spans="16311:16321" x14ac:dyDescent="0.3">
      <c r="XCI2009" t="s">
        <v>522</v>
      </c>
      <c r="XCJ2009">
        <v>2</v>
      </c>
      <c r="XCK2009">
        <v>25</v>
      </c>
      <c r="XCL2009">
        <v>0.15</v>
      </c>
      <c r="XCM2009">
        <v>100</v>
      </c>
      <c r="XCN2009">
        <v>1158</v>
      </c>
      <c r="XCO2009">
        <v>900.03200000000004</v>
      </c>
      <c r="XCP2009">
        <v>0</v>
      </c>
      <c r="XCQ2009">
        <v>5</v>
      </c>
      <c r="XCR2009">
        <v>1819.4</v>
      </c>
      <c r="XCS2009">
        <v>1111</v>
      </c>
    </row>
    <row r="2010" spans="16311:16321" x14ac:dyDescent="0.3">
      <c r="XCI2010" t="s">
        <v>522</v>
      </c>
      <c r="XCJ2010">
        <v>2</v>
      </c>
      <c r="XCK2010">
        <v>25</v>
      </c>
      <c r="XCL2010">
        <v>0.2</v>
      </c>
      <c r="XCM2010">
        <v>100</v>
      </c>
      <c r="XCN2010" t="s">
        <v>46</v>
      </c>
      <c r="XCO2010">
        <v>60.022300000000001</v>
      </c>
      <c r="XCP2010">
        <v>0</v>
      </c>
      <c r="XCQ2010">
        <v>1</v>
      </c>
      <c r="XCR2010">
        <v>1800.88</v>
      </c>
      <c r="XCS2010">
        <v>29</v>
      </c>
    </row>
    <row r="2011" spans="16311:16321" x14ac:dyDescent="0.3">
      <c r="XCI2011" t="s">
        <v>522</v>
      </c>
      <c r="XCJ2011">
        <v>2</v>
      </c>
      <c r="XCK2011">
        <v>50</v>
      </c>
      <c r="XCL2011">
        <v>0.05</v>
      </c>
      <c r="XCM2011">
        <v>100</v>
      </c>
      <c r="XCN2011">
        <v>1115</v>
      </c>
      <c r="XCO2011">
        <v>202.77199999999999</v>
      </c>
      <c r="XCP2011">
        <v>3</v>
      </c>
      <c r="XCQ2011">
        <v>63</v>
      </c>
      <c r="XCR2011">
        <v>1800.08</v>
      </c>
      <c r="XCS2011">
        <v>9363</v>
      </c>
    </row>
    <row r="2012" spans="16311:16321" x14ac:dyDescent="0.3">
      <c r="XCI2012" t="s">
        <v>522</v>
      </c>
      <c r="XCJ2012">
        <v>2</v>
      </c>
      <c r="XCK2012">
        <v>50</v>
      </c>
      <c r="XCL2012">
        <v>0.1</v>
      </c>
      <c r="XCM2012">
        <v>100</v>
      </c>
      <c r="XCN2012">
        <v>1132</v>
      </c>
      <c r="XCO2012">
        <v>760.27599999999995</v>
      </c>
      <c r="XCP2012">
        <v>9</v>
      </c>
      <c r="XCQ2012">
        <v>30</v>
      </c>
      <c r="XCR2012">
        <v>1800.75</v>
      </c>
      <c r="XCS2012">
        <v>5744</v>
      </c>
    </row>
    <row r="2013" spans="16311:16321" x14ac:dyDescent="0.3">
      <c r="XCI2013" t="s">
        <v>522</v>
      </c>
      <c r="XCJ2013">
        <v>2</v>
      </c>
      <c r="XCK2013">
        <v>50</v>
      </c>
      <c r="XCL2013">
        <v>0.15</v>
      </c>
      <c r="XCM2013">
        <v>100</v>
      </c>
      <c r="XCN2013" t="s">
        <v>46</v>
      </c>
      <c r="XCO2013">
        <v>60.035499999999999</v>
      </c>
      <c r="XCP2013">
        <v>0</v>
      </c>
      <c r="XCQ2013">
        <v>1</v>
      </c>
      <c r="XCR2013">
        <v>1800.97</v>
      </c>
      <c r="XCS2013">
        <v>29</v>
      </c>
    </row>
    <row r="2014" spans="16311:16321" x14ac:dyDescent="0.3">
      <c r="XCI2014" t="s">
        <v>522</v>
      </c>
      <c r="XCJ2014">
        <v>2</v>
      </c>
      <c r="XCK2014">
        <v>50</v>
      </c>
      <c r="XCL2014">
        <v>0.2</v>
      </c>
      <c r="XCM2014">
        <v>100</v>
      </c>
      <c r="XCN2014" t="s">
        <v>46</v>
      </c>
      <c r="XCO2014">
        <v>60.0364</v>
      </c>
      <c r="XCP2014">
        <v>0</v>
      </c>
      <c r="XCQ2014">
        <v>1</v>
      </c>
      <c r="XCR2014">
        <v>1800.65</v>
      </c>
      <c r="XCS2014">
        <v>29</v>
      </c>
    </row>
    <row r="2015" spans="16311:16321" x14ac:dyDescent="0.3">
      <c r="XCI2015" t="s">
        <v>522</v>
      </c>
      <c r="XCJ2015">
        <v>3</v>
      </c>
      <c r="XCK2015">
        <v>0</v>
      </c>
      <c r="XCL2015">
        <v>0.05</v>
      </c>
      <c r="XCM2015">
        <v>100</v>
      </c>
      <c r="XCN2015">
        <v>1132</v>
      </c>
      <c r="XCO2015">
        <v>362.23</v>
      </c>
      <c r="XCP2015">
        <v>19</v>
      </c>
      <c r="XCQ2015">
        <v>119</v>
      </c>
      <c r="XCR2015">
        <v>1800.03</v>
      </c>
      <c r="XCS2015">
        <v>17388</v>
      </c>
    </row>
    <row r="2016" spans="16311:16321" x14ac:dyDescent="0.3">
      <c r="XCI2016" t="s">
        <v>522</v>
      </c>
      <c r="XCJ2016">
        <v>3</v>
      </c>
      <c r="XCK2016">
        <v>10</v>
      </c>
      <c r="XCL2016">
        <v>0.05</v>
      </c>
      <c r="XCM2016">
        <v>100</v>
      </c>
      <c r="XCN2016">
        <v>1132</v>
      </c>
      <c r="XCO2016">
        <v>590.38400000000001</v>
      </c>
      <c r="XCP2016">
        <v>23</v>
      </c>
      <c r="XCQ2016">
        <v>119</v>
      </c>
      <c r="XCR2016">
        <v>1800.02</v>
      </c>
      <c r="XCS2016">
        <v>16550</v>
      </c>
    </row>
    <row r="2017" spans="16311:16321" x14ac:dyDescent="0.3">
      <c r="XCI2017" t="s">
        <v>522</v>
      </c>
      <c r="XCJ2017">
        <v>3</v>
      </c>
      <c r="XCK2017">
        <v>25</v>
      </c>
      <c r="XCL2017">
        <v>0.05</v>
      </c>
      <c r="XCM2017">
        <v>100</v>
      </c>
      <c r="XCN2017">
        <v>1132</v>
      </c>
      <c r="XCO2017">
        <v>145.12799999999999</v>
      </c>
      <c r="XCP2017">
        <v>6</v>
      </c>
      <c r="XCQ2017">
        <v>116</v>
      </c>
      <c r="XCR2017">
        <v>1800.15</v>
      </c>
      <c r="XCS2017">
        <v>16905</v>
      </c>
    </row>
    <row r="2018" spans="16311:16321" x14ac:dyDescent="0.3">
      <c r="XCI2018" t="s">
        <v>522</v>
      </c>
      <c r="XCJ2018">
        <v>3</v>
      </c>
      <c r="XCK2018">
        <v>50</v>
      </c>
      <c r="XCL2018">
        <v>0.05</v>
      </c>
      <c r="XCM2018">
        <v>100</v>
      </c>
      <c r="XCN2018">
        <v>1132</v>
      </c>
      <c r="XCO2018">
        <v>52.782699999999998</v>
      </c>
      <c r="XCP2018">
        <v>0</v>
      </c>
      <c r="XCQ2018">
        <v>161</v>
      </c>
      <c r="XCR2018">
        <v>1800.21</v>
      </c>
      <c r="XCS2018">
        <v>16718</v>
      </c>
    </row>
    <row r="2019" spans="16311:16321" x14ac:dyDescent="0.3">
      <c r="XCI2019" t="s">
        <v>529</v>
      </c>
      <c r="XCJ2019">
        <v>0</v>
      </c>
      <c r="XCK2019">
        <v>0</v>
      </c>
      <c r="XCL2019">
        <v>0.05</v>
      </c>
      <c r="XCM2019">
        <v>3038</v>
      </c>
      <c r="XCN2019" t="s">
        <v>46</v>
      </c>
      <c r="XCO2019">
        <v>70.539000000000001</v>
      </c>
      <c r="XCP2019">
        <v>0</v>
      </c>
      <c r="XCQ2019">
        <v>1</v>
      </c>
      <c r="XCR2019">
        <v>1858.06</v>
      </c>
      <c r="XCS2019">
        <v>29</v>
      </c>
    </row>
    <row r="2020" spans="16311:16321" x14ac:dyDescent="0.3">
      <c r="XCI2020" t="s">
        <v>529</v>
      </c>
      <c r="XCJ2020">
        <v>0</v>
      </c>
      <c r="XCK2020">
        <v>0</v>
      </c>
      <c r="XCL2020">
        <v>0.1</v>
      </c>
      <c r="XCM2020">
        <v>3038</v>
      </c>
      <c r="XCN2020" t="s">
        <v>46</v>
      </c>
      <c r="XCO2020">
        <v>71.893900000000002</v>
      </c>
      <c r="XCP2020">
        <v>0</v>
      </c>
      <c r="XCQ2020">
        <v>1</v>
      </c>
      <c r="XCR2020">
        <v>1801.19</v>
      </c>
      <c r="XCS2020">
        <v>28</v>
      </c>
    </row>
    <row r="2021" spans="16311:16321" x14ac:dyDescent="0.3">
      <c r="XCI2021" t="s">
        <v>529</v>
      </c>
      <c r="XCJ2021">
        <v>0</v>
      </c>
      <c r="XCK2021">
        <v>0</v>
      </c>
      <c r="XCL2021">
        <v>0.15</v>
      </c>
      <c r="XCM2021">
        <v>3038</v>
      </c>
      <c r="XCN2021" t="s">
        <v>46</v>
      </c>
      <c r="XCO2021">
        <v>70.956800000000001</v>
      </c>
      <c r="XCP2021">
        <v>0</v>
      </c>
      <c r="XCQ2021">
        <v>1</v>
      </c>
      <c r="XCR2021">
        <v>1800.27</v>
      </c>
      <c r="XCS2021">
        <v>28</v>
      </c>
    </row>
    <row r="2022" spans="16311:16321" x14ac:dyDescent="0.3">
      <c r="XCI2022" t="s">
        <v>529</v>
      </c>
      <c r="XCJ2022">
        <v>0</v>
      </c>
      <c r="XCK2022">
        <v>0</v>
      </c>
      <c r="XCL2022">
        <v>0.2</v>
      </c>
      <c r="XCM2022">
        <v>3038</v>
      </c>
      <c r="XCN2022" t="s">
        <v>46</v>
      </c>
      <c r="XCO2022">
        <v>71.246099999999998</v>
      </c>
      <c r="XCP2022">
        <v>0</v>
      </c>
      <c r="XCQ2022">
        <v>1</v>
      </c>
      <c r="XCR2022">
        <v>1806.24</v>
      </c>
      <c r="XCS2022">
        <v>28</v>
      </c>
    </row>
    <row r="2023" spans="16311:16321" x14ac:dyDescent="0.3">
      <c r="XCI2023" t="s">
        <v>529</v>
      </c>
      <c r="XCJ2023">
        <v>3</v>
      </c>
      <c r="XCK2023">
        <v>0</v>
      </c>
      <c r="XCL2023">
        <v>0.05</v>
      </c>
      <c r="XCM2023">
        <v>3038</v>
      </c>
      <c r="XCN2023" t="s">
        <v>46</v>
      </c>
      <c r="XCO2023">
        <v>82.471599999999995</v>
      </c>
      <c r="XCP2023">
        <v>0</v>
      </c>
      <c r="XCQ2023">
        <v>1</v>
      </c>
      <c r="XCR2023">
        <v>1825.63</v>
      </c>
      <c r="XCS2023">
        <v>28</v>
      </c>
    </row>
    <row r="2024" spans="16311:16321" x14ac:dyDescent="0.3">
      <c r="XCI2024" t="s">
        <v>529</v>
      </c>
      <c r="XCJ2024">
        <v>3</v>
      </c>
      <c r="XCK2024">
        <v>0</v>
      </c>
      <c r="XCL2024">
        <v>0.1</v>
      </c>
      <c r="XCM2024">
        <v>3038</v>
      </c>
      <c r="XCN2024" t="s">
        <v>46</v>
      </c>
      <c r="XCO2024">
        <v>82.640299999999996</v>
      </c>
      <c r="XCP2024">
        <v>0</v>
      </c>
      <c r="XCQ2024">
        <v>1</v>
      </c>
      <c r="XCR2024">
        <v>1812.2</v>
      </c>
      <c r="XCS2024">
        <v>28</v>
      </c>
    </row>
    <row r="2025" spans="16311:16321" x14ac:dyDescent="0.3">
      <c r="XCI2025" t="s">
        <v>529</v>
      </c>
      <c r="XCJ2025">
        <v>3</v>
      </c>
      <c r="XCK2025">
        <v>0</v>
      </c>
      <c r="XCL2025">
        <v>0.15</v>
      </c>
      <c r="XCM2025">
        <v>3038</v>
      </c>
      <c r="XCN2025" t="s">
        <v>46</v>
      </c>
      <c r="XCO2025">
        <v>84.639399999999995</v>
      </c>
      <c r="XCP2025">
        <v>0</v>
      </c>
      <c r="XCQ2025">
        <v>1</v>
      </c>
      <c r="XCR2025">
        <v>1823.93</v>
      </c>
      <c r="XCS2025">
        <v>28</v>
      </c>
    </row>
    <row r="2026" spans="16311:16321" x14ac:dyDescent="0.3">
      <c r="XCI2026" t="s">
        <v>529</v>
      </c>
      <c r="XCJ2026">
        <v>3</v>
      </c>
      <c r="XCK2026">
        <v>0</v>
      </c>
      <c r="XCL2026">
        <v>0.2</v>
      </c>
      <c r="XCM2026">
        <v>3038</v>
      </c>
      <c r="XCN2026" t="s">
        <v>46</v>
      </c>
      <c r="XCO2026">
        <v>85.269900000000007</v>
      </c>
      <c r="XCP2026">
        <v>0</v>
      </c>
      <c r="XCQ2026">
        <v>1</v>
      </c>
      <c r="XCR2026">
        <v>1832.65</v>
      </c>
      <c r="XCS2026">
        <v>28</v>
      </c>
    </row>
    <row r="2027" spans="16311:16321" x14ac:dyDescent="0.3">
      <c r="XCI2027" t="s">
        <v>529</v>
      </c>
      <c r="XCJ2027">
        <v>3</v>
      </c>
      <c r="XCK2027">
        <v>10</v>
      </c>
      <c r="XCL2027">
        <v>0.1</v>
      </c>
      <c r="XCM2027">
        <v>3038</v>
      </c>
      <c r="XCN2027" t="s">
        <v>46</v>
      </c>
      <c r="XCO2027">
        <v>81.796199999999999</v>
      </c>
      <c r="XCP2027">
        <v>0</v>
      </c>
      <c r="XCQ2027">
        <v>1</v>
      </c>
      <c r="XCR2027">
        <v>1811.62</v>
      </c>
      <c r="XCS2027">
        <v>28</v>
      </c>
    </row>
    <row r="2028" spans="16311:16321" x14ac:dyDescent="0.3">
      <c r="XCI2028" t="s">
        <v>529</v>
      </c>
      <c r="XCJ2028">
        <v>3</v>
      </c>
      <c r="XCK2028">
        <v>10</v>
      </c>
      <c r="XCL2028">
        <v>0.15</v>
      </c>
      <c r="XCM2028">
        <v>3038</v>
      </c>
      <c r="XCN2028" t="s">
        <v>46</v>
      </c>
      <c r="XCO2028">
        <v>81.487099999999998</v>
      </c>
      <c r="XCP2028">
        <v>0</v>
      </c>
      <c r="XCQ2028">
        <v>1</v>
      </c>
      <c r="XCR2028">
        <v>1814.49</v>
      </c>
      <c r="XCS2028">
        <v>28</v>
      </c>
    </row>
    <row r="2029" spans="16311:16321" x14ac:dyDescent="0.3">
      <c r="XCI2029" t="s">
        <v>529</v>
      </c>
      <c r="XCJ2029">
        <v>3</v>
      </c>
      <c r="XCK2029">
        <v>10</v>
      </c>
      <c r="XCL2029">
        <v>0.2</v>
      </c>
      <c r="XCM2029">
        <v>3038</v>
      </c>
      <c r="XCN2029" t="s">
        <v>46</v>
      </c>
      <c r="XCO2029">
        <v>83.373699999999999</v>
      </c>
      <c r="XCP2029">
        <v>0</v>
      </c>
      <c r="XCQ2029">
        <v>1</v>
      </c>
      <c r="XCR2029">
        <v>1816.95</v>
      </c>
      <c r="XCS2029">
        <v>28</v>
      </c>
    </row>
    <row r="2030" spans="16311:16321" x14ac:dyDescent="0.3">
      <c r="XCI2030" t="s">
        <v>529</v>
      </c>
      <c r="XCJ2030">
        <v>3</v>
      </c>
      <c r="XCK2030">
        <v>25</v>
      </c>
      <c r="XCL2030">
        <v>0.05</v>
      </c>
      <c r="XCM2030">
        <v>3038</v>
      </c>
      <c r="XCN2030" t="s">
        <v>46</v>
      </c>
      <c r="XCO2030">
        <v>84.1905</v>
      </c>
      <c r="XCP2030">
        <v>0</v>
      </c>
      <c r="XCQ2030">
        <v>1</v>
      </c>
      <c r="XCR2030">
        <v>1827.05</v>
      </c>
      <c r="XCS2030">
        <v>28</v>
      </c>
    </row>
    <row r="2031" spans="16311:16321" x14ac:dyDescent="0.3">
      <c r="XCI2031" t="s">
        <v>529</v>
      </c>
      <c r="XCJ2031">
        <v>3</v>
      </c>
      <c r="XCK2031">
        <v>25</v>
      </c>
      <c r="XCL2031">
        <v>0.1</v>
      </c>
      <c r="XCM2031">
        <v>3038</v>
      </c>
      <c r="XCN2031" t="s">
        <v>46</v>
      </c>
      <c r="XCO2031">
        <v>83.688100000000006</v>
      </c>
      <c r="XCP2031">
        <v>0</v>
      </c>
      <c r="XCQ2031">
        <v>1</v>
      </c>
      <c r="XCR2031">
        <v>1816.39</v>
      </c>
      <c r="XCS2031">
        <v>28</v>
      </c>
    </row>
    <row r="2032" spans="16311:16321" x14ac:dyDescent="0.3">
      <c r="XCI2032" t="s">
        <v>529</v>
      </c>
      <c r="XCJ2032">
        <v>3</v>
      </c>
      <c r="XCK2032">
        <v>25</v>
      </c>
      <c r="XCL2032">
        <v>0.15</v>
      </c>
      <c r="XCM2032">
        <v>3038</v>
      </c>
      <c r="XCN2032" t="s">
        <v>46</v>
      </c>
      <c r="XCO2032">
        <v>83.179199999999994</v>
      </c>
      <c r="XCP2032">
        <v>0</v>
      </c>
      <c r="XCQ2032">
        <v>1</v>
      </c>
      <c r="XCR2032">
        <v>1814.28</v>
      </c>
      <c r="XCS2032">
        <v>28</v>
      </c>
    </row>
    <row r="2033" spans="16311:16321" x14ac:dyDescent="0.3">
      <c r="XCI2033" t="s">
        <v>529</v>
      </c>
      <c r="XCJ2033">
        <v>3</v>
      </c>
      <c r="XCK2033">
        <v>25</v>
      </c>
      <c r="XCL2033">
        <v>0.2</v>
      </c>
      <c r="XCM2033">
        <v>3038</v>
      </c>
      <c r="XCN2033" t="s">
        <v>46</v>
      </c>
      <c r="XCO2033">
        <v>82.733199999999997</v>
      </c>
      <c r="XCP2033">
        <v>0</v>
      </c>
      <c r="XCQ2033">
        <v>1</v>
      </c>
      <c r="XCR2033">
        <v>1823.39</v>
      </c>
      <c r="XCS2033">
        <v>28</v>
      </c>
    </row>
    <row r="2034" spans="16311:16321" x14ac:dyDescent="0.3">
      <c r="XCI2034" t="s">
        <v>529</v>
      </c>
      <c r="XCJ2034">
        <v>3</v>
      </c>
      <c r="XCK2034">
        <v>50</v>
      </c>
      <c r="XCL2034">
        <v>0.05</v>
      </c>
      <c r="XCM2034">
        <v>3038</v>
      </c>
      <c r="XCN2034" t="s">
        <v>46</v>
      </c>
      <c r="XCO2034">
        <v>83.080200000000005</v>
      </c>
      <c r="XCP2034">
        <v>0</v>
      </c>
      <c r="XCQ2034">
        <v>1</v>
      </c>
      <c r="XCR2034">
        <v>1823.09</v>
      </c>
      <c r="XCS2034">
        <v>28</v>
      </c>
    </row>
    <row r="2035" spans="16311:16321" x14ac:dyDescent="0.3">
      <c r="XCI2035" t="s">
        <v>529</v>
      </c>
      <c r="XCJ2035">
        <v>3</v>
      </c>
      <c r="XCK2035">
        <v>50</v>
      </c>
      <c r="XCL2035">
        <v>0.1</v>
      </c>
      <c r="XCM2035">
        <v>3038</v>
      </c>
      <c r="XCN2035" t="s">
        <v>46</v>
      </c>
      <c r="XCO2035">
        <v>82.918199999999999</v>
      </c>
      <c r="XCP2035">
        <v>0</v>
      </c>
      <c r="XCQ2035">
        <v>1</v>
      </c>
      <c r="XCR2035">
        <v>1816.4</v>
      </c>
      <c r="XCS2035">
        <v>28</v>
      </c>
    </row>
    <row r="2036" spans="16311:16321" x14ac:dyDescent="0.3">
      <c r="XCI2036" t="s">
        <v>529</v>
      </c>
      <c r="XCJ2036">
        <v>3</v>
      </c>
      <c r="XCK2036">
        <v>50</v>
      </c>
      <c r="XCL2036">
        <v>0.15</v>
      </c>
      <c r="XCM2036">
        <v>3038</v>
      </c>
      <c r="XCN2036" t="s">
        <v>46</v>
      </c>
      <c r="XCO2036">
        <v>84.906400000000005</v>
      </c>
      <c r="XCP2036">
        <v>0</v>
      </c>
      <c r="XCQ2036">
        <v>1</v>
      </c>
      <c r="XCR2036">
        <v>1822.76</v>
      </c>
      <c r="XCS2036">
        <v>28</v>
      </c>
    </row>
    <row r="2037" spans="16311:16321" x14ac:dyDescent="0.3">
      <c r="XCI2037" t="s">
        <v>529</v>
      </c>
      <c r="XCJ2037">
        <v>3</v>
      </c>
      <c r="XCK2037">
        <v>50</v>
      </c>
      <c r="XCL2037">
        <v>0.2</v>
      </c>
      <c r="XCM2037">
        <v>3038</v>
      </c>
      <c r="XCN2037" t="s">
        <v>46</v>
      </c>
      <c r="XCO2037">
        <v>82.550799999999995</v>
      </c>
      <c r="XCP2037">
        <v>0</v>
      </c>
      <c r="XCQ2037">
        <v>1</v>
      </c>
      <c r="XCR2037">
        <v>1827.01</v>
      </c>
      <c r="XCS2037">
        <v>28</v>
      </c>
    </row>
    <row r="2038" spans="16311:16321" x14ac:dyDescent="0.3">
      <c r="XCI2038" t="s">
        <v>531</v>
      </c>
      <c r="XCJ2038">
        <v>0</v>
      </c>
      <c r="XCK2038">
        <v>0</v>
      </c>
      <c r="XCL2038">
        <v>0.05</v>
      </c>
      <c r="XCM2038">
        <v>3038</v>
      </c>
      <c r="XCN2038" t="s">
        <v>46</v>
      </c>
      <c r="XCO2038">
        <v>67.032399999999996</v>
      </c>
      <c r="XCP2038">
        <v>0</v>
      </c>
      <c r="XCQ2038">
        <v>1</v>
      </c>
      <c r="XCR2038">
        <v>1845.16</v>
      </c>
      <c r="XCS2038">
        <v>29</v>
      </c>
    </row>
    <row r="2039" spans="16311:16321" x14ac:dyDescent="0.3">
      <c r="XCI2039" t="s">
        <v>531</v>
      </c>
      <c r="XCJ2039">
        <v>0</v>
      </c>
      <c r="XCK2039">
        <v>0</v>
      </c>
      <c r="XCL2039">
        <v>0.1</v>
      </c>
      <c r="XCM2039">
        <v>3038</v>
      </c>
      <c r="XCN2039" t="s">
        <v>46</v>
      </c>
      <c r="XCO2039">
        <v>66.911100000000005</v>
      </c>
      <c r="XCP2039">
        <v>0</v>
      </c>
      <c r="XCQ2039">
        <v>1</v>
      </c>
      <c r="XCR2039">
        <v>1847.93</v>
      </c>
      <c r="XCS2039">
        <v>29</v>
      </c>
    </row>
    <row r="2040" spans="16311:16321" x14ac:dyDescent="0.3">
      <c r="XCI2040" t="s">
        <v>531</v>
      </c>
      <c r="XCJ2040">
        <v>0</v>
      </c>
      <c r="XCK2040">
        <v>0</v>
      </c>
      <c r="XCL2040">
        <v>0.15</v>
      </c>
      <c r="XCM2040">
        <v>3038</v>
      </c>
      <c r="XCN2040" t="s">
        <v>46</v>
      </c>
      <c r="XCO2040">
        <v>67.134500000000003</v>
      </c>
      <c r="XCP2040">
        <v>0</v>
      </c>
      <c r="XCQ2040">
        <v>1</v>
      </c>
      <c r="XCR2040">
        <v>1842.97</v>
      </c>
      <c r="XCS2040">
        <v>29</v>
      </c>
    </row>
    <row r="2041" spans="16311:16321" x14ac:dyDescent="0.3">
      <c r="XCI2041" t="s">
        <v>531</v>
      </c>
      <c r="XCJ2041">
        <v>0</v>
      </c>
      <c r="XCK2041">
        <v>0</v>
      </c>
      <c r="XCL2041">
        <v>0.2</v>
      </c>
      <c r="XCM2041">
        <v>3038</v>
      </c>
      <c r="XCN2041" t="s">
        <v>46</v>
      </c>
      <c r="XCO2041">
        <v>67.311000000000007</v>
      </c>
      <c r="XCP2041">
        <v>0</v>
      </c>
      <c r="XCQ2041">
        <v>1</v>
      </c>
      <c r="XCR2041">
        <v>1847.29</v>
      </c>
      <c r="XCS2041">
        <v>29</v>
      </c>
    </row>
    <row r="2042" spans="16311:16321" x14ac:dyDescent="0.3">
      <c r="XCI2042" t="s">
        <v>531</v>
      </c>
      <c r="XCJ2042">
        <v>3</v>
      </c>
      <c r="XCK2042">
        <v>0</v>
      </c>
      <c r="XCL2042">
        <v>0.05</v>
      </c>
      <c r="XCM2042">
        <v>3038</v>
      </c>
      <c r="XCN2042" t="s">
        <v>46</v>
      </c>
      <c r="XCO2042">
        <v>74.733000000000004</v>
      </c>
      <c r="XCP2042">
        <v>0</v>
      </c>
      <c r="XCQ2042">
        <v>1</v>
      </c>
      <c r="XCR2042">
        <v>1860.91</v>
      </c>
      <c r="XCS2042">
        <v>29</v>
      </c>
    </row>
    <row r="2043" spans="16311:16321" x14ac:dyDescent="0.3">
      <c r="XCI2043" t="s">
        <v>531</v>
      </c>
      <c r="XCJ2043">
        <v>3</v>
      </c>
      <c r="XCK2043">
        <v>0</v>
      </c>
      <c r="XCL2043">
        <v>0.1</v>
      </c>
      <c r="XCM2043">
        <v>3038</v>
      </c>
      <c r="XCN2043" t="s">
        <v>46</v>
      </c>
      <c r="XCO2043">
        <v>74.225999999999999</v>
      </c>
      <c r="XCP2043">
        <v>0</v>
      </c>
      <c r="XCQ2043">
        <v>1</v>
      </c>
      <c r="XCR2043">
        <v>1856.24</v>
      </c>
      <c r="XCS2043">
        <v>29</v>
      </c>
    </row>
    <row r="2044" spans="16311:16321" x14ac:dyDescent="0.3">
      <c r="XCI2044" t="s">
        <v>531</v>
      </c>
      <c r="XCJ2044">
        <v>3</v>
      </c>
      <c r="XCK2044">
        <v>0</v>
      </c>
      <c r="XCL2044">
        <v>0.15</v>
      </c>
      <c r="XCM2044">
        <v>3038</v>
      </c>
      <c r="XCN2044" t="s">
        <v>46</v>
      </c>
      <c r="XCO2044">
        <v>74.512100000000004</v>
      </c>
      <c r="XCP2044">
        <v>0</v>
      </c>
      <c r="XCQ2044">
        <v>1</v>
      </c>
      <c r="XCR2044">
        <v>1855.25</v>
      </c>
      <c r="XCS2044">
        <v>29</v>
      </c>
    </row>
    <row r="2045" spans="16311:16321" x14ac:dyDescent="0.3">
      <c r="XCI2045" t="s">
        <v>531</v>
      </c>
      <c r="XCJ2045">
        <v>3</v>
      </c>
      <c r="XCK2045">
        <v>0</v>
      </c>
      <c r="XCL2045">
        <v>0.2</v>
      </c>
      <c r="XCM2045">
        <v>3038</v>
      </c>
      <c r="XCN2045" t="s">
        <v>46</v>
      </c>
      <c r="XCO2045">
        <v>73.872900000000001</v>
      </c>
      <c r="XCP2045">
        <v>0</v>
      </c>
      <c r="XCQ2045">
        <v>1</v>
      </c>
      <c r="XCR2045">
        <v>1855.13</v>
      </c>
      <c r="XCS2045">
        <v>29</v>
      </c>
    </row>
    <row r="2046" spans="16311:16321" x14ac:dyDescent="0.3">
      <c r="XCI2046" t="s">
        <v>531</v>
      </c>
      <c r="XCJ2046">
        <v>3</v>
      </c>
      <c r="XCK2046">
        <v>10</v>
      </c>
      <c r="XCL2046">
        <v>0.05</v>
      </c>
      <c r="XCM2046">
        <v>3038</v>
      </c>
      <c r="XCN2046" t="s">
        <v>46</v>
      </c>
      <c r="XCO2046">
        <v>73.476600000000005</v>
      </c>
      <c r="XCP2046">
        <v>0</v>
      </c>
      <c r="XCQ2046">
        <v>1</v>
      </c>
      <c r="XCR2046">
        <v>1848.55</v>
      </c>
      <c r="XCS2046">
        <v>29</v>
      </c>
    </row>
    <row r="2047" spans="16311:16321" x14ac:dyDescent="0.3">
      <c r="XCI2047" t="s">
        <v>531</v>
      </c>
      <c r="XCJ2047">
        <v>3</v>
      </c>
      <c r="XCK2047">
        <v>10</v>
      </c>
      <c r="XCL2047">
        <v>0.1</v>
      </c>
      <c r="XCM2047">
        <v>3038</v>
      </c>
      <c r="XCN2047" t="s">
        <v>46</v>
      </c>
      <c r="XCO2047">
        <v>75.489400000000003</v>
      </c>
      <c r="XCP2047">
        <v>0</v>
      </c>
      <c r="XCQ2047">
        <v>1</v>
      </c>
      <c r="XCR2047">
        <v>1854.71</v>
      </c>
      <c r="XCS2047">
        <v>29</v>
      </c>
    </row>
    <row r="2048" spans="16311:16321" x14ac:dyDescent="0.3">
      <c r="XCI2048" t="s">
        <v>531</v>
      </c>
      <c r="XCJ2048">
        <v>3</v>
      </c>
      <c r="XCK2048">
        <v>10</v>
      </c>
      <c r="XCL2048">
        <v>0.15</v>
      </c>
      <c r="XCM2048">
        <v>3038</v>
      </c>
      <c r="XCN2048" t="s">
        <v>46</v>
      </c>
      <c r="XCO2048">
        <v>74.912099999999995</v>
      </c>
      <c r="XCP2048">
        <v>0</v>
      </c>
      <c r="XCQ2048">
        <v>1</v>
      </c>
      <c r="XCR2048">
        <v>1847.89</v>
      </c>
      <c r="XCS2048">
        <v>29</v>
      </c>
    </row>
    <row r="2049" spans="16311:16321" x14ac:dyDescent="0.3">
      <c r="XCI2049" t="s">
        <v>531</v>
      </c>
      <c r="XCJ2049">
        <v>3</v>
      </c>
      <c r="XCK2049">
        <v>10</v>
      </c>
      <c r="XCL2049">
        <v>0.2</v>
      </c>
      <c r="XCM2049">
        <v>3038</v>
      </c>
      <c r="XCN2049" t="s">
        <v>46</v>
      </c>
      <c r="XCO2049">
        <v>73.530299999999997</v>
      </c>
      <c r="XCP2049">
        <v>0</v>
      </c>
      <c r="XCQ2049">
        <v>1</v>
      </c>
      <c r="XCR2049">
        <v>1856.38</v>
      </c>
      <c r="XCS2049">
        <v>29</v>
      </c>
    </row>
    <row r="2050" spans="16311:16321" x14ac:dyDescent="0.3">
      <c r="XCI2050" t="s">
        <v>531</v>
      </c>
      <c r="XCJ2050">
        <v>3</v>
      </c>
      <c r="XCK2050">
        <v>25</v>
      </c>
      <c r="XCL2050">
        <v>0.05</v>
      </c>
      <c r="XCM2050">
        <v>3038</v>
      </c>
      <c r="XCN2050" t="s">
        <v>46</v>
      </c>
      <c r="XCO2050">
        <v>73.845600000000005</v>
      </c>
      <c r="XCP2050">
        <v>0</v>
      </c>
      <c r="XCQ2050">
        <v>1</v>
      </c>
      <c r="XCR2050">
        <v>1850.21</v>
      </c>
      <c r="XCS2050">
        <v>29</v>
      </c>
    </row>
    <row r="2051" spans="16311:16321" x14ac:dyDescent="0.3">
      <c r="XCI2051" t="s">
        <v>531</v>
      </c>
      <c r="XCJ2051">
        <v>3</v>
      </c>
      <c r="XCK2051">
        <v>25</v>
      </c>
      <c r="XCL2051">
        <v>0.1</v>
      </c>
      <c r="XCM2051">
        <v>3038</v>
      </c>
      <c r="XCN2051" t="s">
        <v>46</v>
      </c>
      <c r="XCO2051">
        <v>73.679400000000001</v>
      </c>
      <c r="XCP2051">
        <v>0</v>
      </c>
      <c r="XCQ2051">
        <v>1</v>
      </c>
      <c r="XCR2051">
        <v>1847.91</v>
      </c>
      <c r="XCS2051">
        <v>29</v>
      </c>
    </row>
    <row r="2052" spans="16311:16321" x14ac:dyDescent="0.3">
      <c r="XCI2052" t="s">
        <v>531</v>
      </c>
      <c r="XCJ2052">
        <v>3</v>
      </c>
      <c r="XCK2052">
        <v>25</v>
      </c>
      <c r="XCL2052">
        <v>0.15</v>
      </c>
      <c r="XCM2052">
        <v>3038</v>
      </c>
      <c r="XCN2052" t="s">
        <v>46</v>
      </c>
      <c r="XCO2052">
        <v>74.662700000000001</v>
      </c>
      <c r="XCP2052">
        <v>0</v>
      </c>
      <c r="XCQ2052">
        <v>1</v>
      </c>
      <c r="XCR2052">
        <v>1848.72</v>
      </c>
      <c r="XCS2052">
        <v>29</v>
      </c>
    </row>
    <row r="2053" spans="16311:16321" x14ac:dyDescent="0.3">
      <c r="XCI2053" t="s">
        <v>531</v>
      </c>
      <c r="XCJ2053">
        <v>3</v>
      </c>
      <c r="XCK2053">
        <v>25</v>
      </c>
      <c r="XCL2053">
        <v>0.2</v>
      </c>
      <c r="XCM2053">
        <v>3038</v>
      </c>
      <c r="XCN2053" t="s">
        <v>46</v>
      </c>
      <c r="XCO2053">
        <v>73.718500000000006</v>
      </c>
      <c r="XCP2053">
        <v>0</v>
      </c>
      <c r="XCQ2053">
        <v>1</v>
      </c>
      <c r="XCR2053">
        <v>1845.29</v>
      </c>
      <c r="XCS2053">
        <v>29</v>
      </c>
    </row>
    <row r="2054" spans="16311:16321" x14ac:dyDescent="0.3">
      <c r="XCI2054" t="s">
        <v>531</v>
      </c>
      <c r="XCJ2054">
        <v>3</v>
      </c>
      <c r="XCK2054">
        <v>50</v>
      </c>
      <c r="XCL2054">
        <v>0.05</v>
      </c>
      <c r="XCM2054">
        <v>3038</v>
      </c>
      <c r="XCN2054" t="s">
        <v>46</v>
      </c>
      <c r="XCO2054">
        <v>73.567499999999995</v>
      </c>
      <c r="XCP2054">
        <v>0</v>
      </c>
      <c r="XCQ2054">
        <v>1</v>
      </c>
      <c r="XCR2054">
        <v>1848.38</v>
      </c>
      <c r="XCS2054">
        <v>29</v>
      </c>
    </row>
    <row r="2055" spans="16311:16321" x14ac:dyDescent="0.3">
      <c r="XCI2055" t="s">
        <v>531</v>
      </c>
      <c r="XCJ2055">
        <v>3</v>
      </c>
      <c r="XCK2055">
        <v>50</v>
      </c>
      <c r="XCL2055">
        <v>0.1</v>
      </c>
      <c r="XCM2055">
        <v>3038</v>
      </c>
      <c r="XCN2055" t="s">
        <v>46</v>
      </c>
      <c r="XCO2055">
        <v>74.679100000000005</v>
      </c>
      <c r="XCP2055">
        <v>0</v>
      </c>
      <c r="XCQ2055">
        <v>1</v>
      </c>
      <c r="XCR2055">
        <v>1852.2</v>
      </c>
      <c r="XCS2055">
        <v>29</v>
      </c>
    </row>
    <row r="2056" spans="16311:16321" x14ac:dyDescent="0.3">
      <c r="XCI2056" t="s">
        <v>531</v>
      </c>
      <c r="XCJ2056">
        <v>3</v>
      </c>
      <c r="XCK2056">
        <v>50</v>
      </c>
      <c r="XCL2056">
        <v>0.15</v>
      </c>
      <c r="XCM2056">
        <v>3038</v>
      </c>
      <c r="XCN2056" t="s">
        <v>46</v>
      </c>
      <c r="XCO2056">
        <v>74.9893</v>
      </c>
      <c r="XCP2056">
        <v>0</v>
      </c>
      <c r="XCQ2056">
        <v>1</v>
      </c>
      <c r="XCR2056">
        <v>1850.12</v>
      </c>
      <c r="XCS2056">
        <v>29</v>
      </c>
    </row>
    <row r="2057" spans="16311:16321" x14ac:dyDescent="0.3">
      <c r="XCI2057" t="s">
        <v>531</v>
      </c>
      <c r="XCJ2057">
        <v>3</v>
      </c>
      <c r="XCK2057">
        <v>50</v>
      </c>
      <c r="XCL2057">
        <v>0.2</v>
      </c>
      <c r="XCM2057">
        <v>3038</v>
      </c>
      <c r="XCN2057" t="s">
        <v>46</v>
      </c>
      <c r="XCO2057">
        <v>74.968500000000006</v>
      </c>
      <c r="XCP2057">
        <v>0</v>
      </c>
      <c r="XCQ2057">
        <v>1</v>
      </c>
      <c r="XCR2057">
        <v>1850.11</v>
      </c>
      <c r="XCS2057">
        <v>29</v>
      </c>
    </row>
    <row r="2058" spans="16311:16321" x14ac:dyDescent="0.3">
      <c r="XCI2058" t="s">
        <v>520</v>
      </c>
      <c r="XCJ2058">
        <v>1</v>
      </c>
      <c r="XCK2058">
        <v>5</v>
      </c>
      <c r="XCL2058">
        <v>0.05</v>
      </c>
      <c r="XCM2058">
        <v>50</v>
      </c>
      <c r="XCN2058">
        <v>651</v>
      </c>
      <c r="XCO2058">
        <v>0.56701900000000005</v>
      </c>
      <c r="XCP2058">
        <v>0</v>
      </c>
      <c r="XCQ2058">
        <v>408179</v>
      </c>
      <c r="XCR2058">
        <v>1800</v>
      </c>
      <c r="XCS2058">
        <v>76136</v>
      </c>
    </row>
    <row r="2059" spans="16311:16321" x14ac:dyDescent="0.3">
      <c r="XCI2059" t="s">
        <v>520</v>
      </c>
      <c r="XCJ2059">
        <v>1</v>
      </c>
      <c r="XCK2059">
        <v>5</v>
      </c>
      <c r="XCL2059">
        <v>0.1</v>
      </c>
      <c r="XCM2059">
        <v>50</v>
      </c>
      <c r="XCN2059">
        <v>651</v>
      </c>
      <c r="XCO2059">
        <v>0.99223899999999998</v>
      </c>
      <c r="XCP2059">
        <v>0</v>
      </c>
      <c r="XCQ2059">
        <v>628865</v>
      </c>
      <c r="XCR2059">
        <v>1800.01</v>
      </c>
      <c r="XCS2059">
        <v>76120</v>
      </c>
    </row>
    <row r="2060" spans="16311:16321" x14ac:dyDescent="0.3">
      <c r="XCI2060" t="s">
        <v>520</v>
      </c>
      <c r="XCJ2060">
        <v>1</v>
      </c>
      <c r="XCK2060">
        <v>5</v>
      </c>
      <c r="XCL2060">
        <v>0.15</v>
      </c>
      <c r="XCM2060">
        <v>50</v>
      </c>
      <c r="XCN2060">
        <v>653</v>
      </c>
      <c r="XCO2060">
        <v>0.75886699999999996</v>
      </c>
      <c r="XCP2060">
        <v>0</v>
      </c>
      <c r="XCQ2060">
        <v>655986</v>
      </c>
      <c r="XCR2060">
        <v>1800</v>
      </c>
      <c r="XCS2060">
        <v>74812</v>
      </c>
    </row>
    <row r="2061" spans="16311:16321" x14ac:dyDescent="0.3">
      <c r="XCI2061" t="s">
        <v>520</v>
      </c>
      <c r="XCJ2061">
        <v>1</v>
      </c>
      <c r="XCK2061">
        <v>5</v>
      </c>
      <c r="XCL2061">
        <v>0.2</v>
      </c>
      <c r="XCM2061">
        <v>50</v>
      </c>
      <c r="XCN2061">
        <v>653</v>
      </c>
      <c r="XCO2061">
        <v>0.655663</v>
      </c>
      <c r="XCP2061">
        <v>0</v>
      </c>
      <c r="XCQ2061">
        <v>456736</v>
      </c>
      <c r="XCR2061">
        <v>1800</v>
      </c>
      <c r="XCS2061">
        <v>80194</v>
      </c>
    </row>
    <row r="2062" spans="16311:16321" x14ac:dyDescent="0.3">
      <c r="XCI2062" t="s">
        <v>520</v>
      </c>
      <c r="XCJ2062">
        <v>1</v>
      </c>
      <c r="XCK2062">
        <v>10</v>
      </c>
      <c r="XCL2062">
        <v>0.05</v>
      </c>
      <c r="XCM2062">
        <v>50</v>
      </c>
      <c r="XCN2062">
        <v>651</v>
      </c>
      <c r="XCO2062">
        <v>0.74662099999999998</v>
      </c>
      <c r="XCP2062">
        <v>0</v>
      </c>
      <c r="XCQ2062">
        <v>674461</v>
      </c>
      <c r="XCR2062">
        <v>1800</v>
      </c>
      <c r="XCS2062">
        <v>73266</v>
      </c>
    </row>
    <row r="2063" spans="16311:16321" x14ac:dyDescent="0.3">
      <c r="XCI2063" t="s">
        <v>520</v>
      </c>
      <c r="XCJ2063">
        <v>1</v>
      </c>
      <c r="XCK2063">
        <v>10</v>
      </c>
      <c r="XCL2063">
        <v>0.1</v>
      </c>
      <c r="XCM2063">
        <v>50</v>
      </c>
      <c r="XCN2063">
        <v>651</v>
      </c>
      <c r="XCO2063">
        <v>1.0085299999999999</v>
      </c>
      <c r="XCP2063">
        <v>0</v>
      </c>
      <c r="XCQ2063">
        <v>691697</v>
      </c>
      <c r="XCR2063">
        <v>1800</v>
      </c>
      <c r="XCS2063">
        <v>78546</v>
      </c>
    </row>
    <row r="2064" spans="16311:16321" x14ac:dyDescent="0.3">
      <c r="XCI2064" t="s">
        <v>520</v>
      </c>
      <c r="XCJ2064">
        <v>1</v>
      </c>
      <c r="XCK2064">
        <v>10</v>
      </c>
      <c r="XCL2064">
        <v>0.15</v>
      </c>
      <c r="XCM2064">
        <v>50</v>
      </c>
      <c r="XCN2064">
        <v>653</v>
      </c>
      <c r="XCO2064">
        <v>0.74794000000000005</v>
      </c>
      <c r="XCP2064">
        <v>0</v>
      </c>
      <c r="XCQ2064">
        <v>619781</v>
      </c>
      <c r="XCR2064">
        <v>1800</v>
      </c>
      <c r="XCS2064">
        <v>69761</v>
      </c>
    </row>
    <row r="2065" spans="16311:16321" x14ac:dyDescent="0.3">
      <c r="XCI2065" t="s">
        <v>520</v>
      </c>
      <c r="XCJ2065">
        <v>1</v>
      </c>
      <c r="XCK2065">
        <v>10</v>
      </c>
      <c r="XCL2065">
        <v>0.2</v>
      </c>
      <c r="XCM2065">
        <v>50</v>
      </c>
      <c r="XCN2065">
        <v>653</v>
      </c>
      <c r="XCO2065">
        <v>0.86559900000000001</v>
      </c>
      <c r="XCP2065">
        <v>0</v>
      </c>
      <c r="XCQ2065">
        <v>612169</v>
      </c>
      <c r="XCR2065">
        <v>1800</v>
      </c>
      <c r="XCS2065">
        <v>75939</v>
      </c>
    </row>
    <row r="2066" spans="16311:16321" x14ac:dyDescent="0.3">
      <c r="XCI2066" t="s">
        <v>520</v>
      </c>
      <c r="XCJ2066">
        <v>1</v>
      </c>
      <c r="XCK2066">
        <v>25</v>
      </c>
      <c r="XCL2066">
        <v>0.05</v>
      </c>
      <c r="XCM2066">
        <v>50</v>
      </c>
      <c r="XCN2066">
        <v>653</v>
      </c>
      <c r="XCO2066">
        <v>1.2213400000000001</v>
      </c>
      <c r="XCP2066">
        <v>0</v>
      </c>
      <c r="XCQ2066">
        <v>373545</v>
      </c>
      <c r="XCR2066">
        <v>1800</v>
      </c>
      <c r="XCS2066">
        <v>63317</v>
      </c>
    </row>
    <row r="2067" spans="16311:16321" x14ac:dyDescent="0.3">
      <c r="XCI2067" t="s">
        <v>520</v>
      </c>
      <c r="XCJ2067">
        <v>1</v>
      </c>
      <c r="XCK2067">
        <v>25</v>
      </c>
      <c r="XCL2067">
        <v>0.1</v>
      </c>
      <c r="XCM2067">
        <v>50</v>
      </c>
      <c r="XCN2067">
        <v>653</v>
      </c>
      <c r="XCO2067">
        <v>2.1026199999999999</v>
      </c>
      <c r="XCP2067">
        <v>0</v>
      </c>
      <c r="XCQ2067">
        <v>313706</v>
      </c>
      <c r="XCR2067">
        <v>1800</v>
      </c>
      <c r="XCS2067">
        <v>54883</v>
      </c>
    </row>
    <row r="2068" spans="16311:16321" x14ac:dyDescent="0.3">
      <c r="XCI2068" t="s">
        <v>520</v>
      </c>
      <c r="XCJ2068">
        <v>1</v>
      </c>
      <c r="XCK2068">
        <v>25</v>
      </c>
      <c r="XCL2068">
        <v>0.15</v>
      </c>
      <c r="XCM2068">
        <v>50</v>
      </c>
      <c r="XCN2068">
        <v>657</v>
      </c>
      <c r="XCO2068">
        <v>1.9426399999999999</v>
      </c>
      <c r="XCP2068">
        <v>0</v>
      </c>
      <c r="XCQ2068">
        <v>134861</v>
      </c>
      <c r="XCR2068">
        <v>1800.01</v>
      </c>
      <c r="XCS2068">
        <v>43923</v>
      </c>
    </row>
    <row r="2069" spans="16311:16321" x14ac:dyDescent="0.3">
      <c r="XCI2069" t="s">
        <v>520</v>
      </c>
      <c r="XCJ2069">
        <v>1</v>
      </c>
      <c r="XCK2069">
        <v>25</v>
      </c>
      <c r="XCL2069">
        <v>0.2</v>
      </c>
      <c r="XCM2069">
        <v>50</v>
      </c>
      <c r="XCN2069">
        <v>657</v>
      </c>
      <c r="XCO2069">
        <v>3.4676800000000001</v>
      </c>
      <c r="XCP2069">
        <v>0</v>
      </c>
      <c r="XCQ2069">
        <v>40970</v>
      </c>
      <c r="XCR2069">
        <v>1800.26</v>
      </c>
      <c r="XCS2069">
        <v>27519</v>
      </c>
    </row>
    <row r="2070" spans="16311:16321" x14ac:dyDescent="0.3">
      <c r="XCI2070" t="s">
        <v>520</v>
      </c>
      <c r="XCJ2070">
        <v>1</v>
      </c>
      <c r="XCK2070">
        <v>50</v>
      </c>
      <c r="XCL2070">
        <v>0.05</v>
      </c>
      <c r="XCM2070">
        <v>50</v>
      </c>
      <c r="XCN2070">
        <v>653</v>
      </c>
      <c r="XCO2070">
        <v>2.4881700000000002</v>
      </c>
      <c r="XCP2070">
        <v>0</v>
      </c>
      <c r="XCQ2070">
        <v>241556</v>
      </c>
      <c r="XCR2070">
        <v>1800.03</v>
      </c>
      <c r="XCS2070">
        <v>55122</v>
      </c>
    </row>
    <row r="2071" spans="16311:16321" x14ac:dyDescent="0.3">
      <c r="XCI2071" t="s">
        <v>520</v>
      </c>
      <c r="XCJ2071">
        <v>1</v>
      </c>
      <c r="XCK2071">
        <v>50</v>
      </c>
      <c r="XCL2071">
        <v>0.1</v>
      </c>
      <c r="XCM2071">
        <v>50</v>
      </c>
      <c r="XCN2071">
        <v>655</v>
      </c>
      <c r="XCO2071">
        <v>2.58297</v>
      </c>
      <c r="XCP2071">
        <v>0</v>
      </c>
      <c r="XCQ2071">
        <v>119021</v>
      </c>
      <c r="XCR2071">
        <v>1800</v>
      </c>
      <c r="XCS2071">
        <v>46095</v>
      </c>
    </row>
    <row r="2072" spans="16311:16321" x14ac:dyDescent="0.3">
      <c r="XCI2072" t="s">
        <v>520</v>
      </c>
      <c r="XCJ2072">
        <v>1</v>
      </c>
      <c r="XCK2072">
        <v>50</v>
      </c>
      <c r="XCL2072">
        <v>0.15</v>
      </c>
      <c r="XCM2072">
        <v>50</v>
      </c>
      <c r="XCN2072">
        <v>657</v>
      </c>
      <c r="XCO2072">
        <v>2.4567399999999999</v>
      </c>
      <c r="XCP2072">
        <v>0</v>
      </c>
      <c r="XCQ2072">
        <v>49226</v>
      </c>
      <c r="XCR2072">
        <v>1800.21</v>
      </c>
      <c r="XCS2072">
        <v>28506</v>
      </c>
    </row>
    <row r="2073" spans="16311:16321" x14ac:dyDescent="0.3">
      <c r="XCI2073" t="s">
        <v>520</v>
      </c>
      <c r="XCJ2073">
        <v>1</v>
      </c>
      <c r="XCK2073">
        <v>50</v>
      </c>
      <c r="XCL2073">
        <v>0.2</v>
      </c>
      <c r="XCM2073">
        <v>50</v>
      </c>
      <c r="XCN2073">
        <v>693</v>
      </c>
      <c r="XCO2073">
        <v>75.9148</v>
      </c>
      <c r="XCP2073">
        <v>0</v>
      </c>
      <c r="XCQ2073">
        <v>915</v>
      </c>
      <c r="XCR2073">
        <v>1800.17</v>
      </c>
      <c r="XCS2073">
        <v>5059</v>
      </c>
    </row>
    <row r="2074" spans="16311:16321" x14ac:dyDescent="0.3">
      <c r="XCI2074" t="s">
        <v>520</v>
      </c>
      <c r="XCJ2074">
        <v>2</v>
      </c>
      <c r="XCK2074">
        <v>5</v>
      </c>
      <c r="XCL2074">
        <v>0.05</v>
      </c>
      <c r="XCM2074">
        <v>50</v>
      </c>
      <c r="XCN2074">
        <v>651</v>
      </c>
      <c r="XCO2074">
        <v>1.00285</v>
      </c>
      <c r="XCP2074">
        <v>0</v>
      </c>
      <c r="XCQ2074">
        <v>682150</v>
      </c>
      <c r="XCR2074">
        <v>1800</v>
      </c>
      <c r="XCS2074">
        <v>80135</v>
      </c>
    </row>
    <row r="2075" spans="16311:16321" x14ac:dyDescent="0.3">
      <c r="XCI2075" t="s">
        <v>520</v>
      </c>
      <c r="XCJ2075">
        <v>2</v>
      </c>
      <c r="XCK2075">
        <v>5</v>
      </c>
      <c r="XCL2075">
        <v>0.1</v>
      </c>
      <c r="XCM2075">
        <v>50</v>
      </c>
      <c r="XCN2075">
        <v>651</v>
      </c>
      <c r="XCO2075">
        <v>0.78012300000000001</v>
      </c>
      <c r="XCP2075">
        <v>0</v>
      </c>
      <c r="XCQ2075">
        <v>618668</v>
      </c>
      <c r="XCR2075">
        <v>1800</v>
      </c>
      <c r="XCS2075">
        <v>73086</v>
      </c>
    </row>
    <row r="2076" spans="16311:16321" x14ac:dyDescent="0.3">
      <c r="XCI2076" t="s">
        <v>520</v>
      </c>
      <c r="XCJ2076">
        <v>2</v>
      </c>
      <c r="XCK2076">
        <v>5</v>
      </c>
      <c r="XCL2076">
        <v>0.15</v>
      </c>
      <c r="XCM2076">
        <v>50</v>
      </c>
      <c r="XCN2076">
        <v>651</v>
      </c>
      <c r="XCO2076">
        <v>1.9007700000000001</v>
      </c>
      <c r="XCP2076">
        <v>4</v>
      </c>
      <c r="XCQ2076">
        <v>577645</v>
      </c>
      <c r="XCR2076">
        <v>1800</v>
      </c>
      <c r="XCS2076">
        <v>74669</v>
      </c>
    </row>
    <row r="2077" spans="16311:16321" x14ac:dyDescent="0.3">
      <c r="XCI2077" t="s">
        <v>520</v>
      </c>
      <c r="XCJ2077">
        <v>2</v>
      </c>
      <c r="XCK2077">
        <v>5</v>
      </c>
      <c r="XCL2077">
        <v>0.2</v>
      </c>
      <c r="XCM2077">
        <v>50</v>
      </c>
      <c r="XCN2077">
        <v>653</v>
      </c>
      <c r="XCO2077">
        <v>1.00888</v>
      </c>
      <c r="XCP2077">
        <v>0</v>
      </c>
      <c r="XCQ2077">
        <v>598185</v>
      </c>
      <c r="XCR2077">
        <v>1800</v>
      </c>
      <c r="XCS2077">
        <v>73336</v>
      </c>
    </row>
    <row r="2078" spans="16311:16321" x14ac:dyDescent="0.3">
      <c r="XCI2078" t="s">
        <v>520</v>
      </c>
      <c r="XCJ2078">
        <v>2</v>
      </c>
      <c r="XCK2078">
        <v>10</v>
      </c>
      <c r="XCL2078">
        <v>0.05</v>
      </c>
      <c r="XCM2078">
        <v>50</v>
      </c>
      <c r="XCN2078">
        <v>651</v>
      </c>
      <c r="XCO2078">
        <v>3.9496600000000002</v>
      </c>
      <c r="XCP2078">
        <v>4</v>
      </c>
      <c r="XCQ2078">
        <v>446954</v>
      </c>
      <c r="XCR2078">
        <v>1800</v>
      </c>
      <c r="XCS2078">
        <v>74538</v>
      </c>
    </row>
    <row r="2079" spans="16311:16321" x14ac:dyDescent="0.3">
      <c r="XCI2079" t="s">
        <v>520</v>
      </c>
      <c r="XCJ2079">
        <v>2</v>
      </c>
      <c r="XCK2079">
        <v>10</v>
      </c>
      <c r="XCL2079">
        <v>0.1</v>
      </c>
      <c r="XCM2079">
        <v>50</v>
      </c>
      <c r="XCN2079">
        <v>653</v>
      </c>
      <c r="XCO2079">
        <v>0.87631099999999995</v>
      </c>
      <c r="XCP2079">
        <v>0</v>
      </c>
      <c r="XCQ2079">
        <v>411211</v>
      </c>
      <c r="XCR2079">
        <v>1800.01</v>
      </c>
      <c r="XCS2079">
        <v>74262</v>
      </c>
    </row>
    <row r="2080" spans="16311:16321" x14ac:dyDescent="0.3">
      <c r="XCI2080" t="s">
        <v>520</v>
      </c>
      <c r="XCJ2080">
        <v>2</v>
      </c>
      <c r="XCK2080">
        <v>10</v>
      </c>
      <c r="XCL2080">
        <v>0.15</v>
      </c>
      <c r="XCM2080">
        <v>50</v>
      </c>
      <c r="XCN2080">
        <v>655</v>
      </c>
      <c r="XCO2080">
        <v>3.0552899999999998</v>
      </c>
      <c r="XCP2080">
        <v>0</v>
      </c>
      <c r="XCQ2080">
        <v>453136</v>
      </c>
      <c r="XCR2080">
        <v>1800</v>
      </c>
      <c r="XCS2080">
        <v>65053</v>
      </c>
    </row>
    <row r="2081" spans="16311:16321" x14ac:dyDescent="0.3">
      <c r="XCI2081" t="s">
        <v>520</v>
      </c>
      <c r="XCJ2081">
        <v>2</v>
      </c>
      <c r="XCK2081">
        <v>10</v>
      </c>
      <c r="XCL2081">
        <v>0.2</v>
      </c>
      <c r="XCM2081">
        <v>50</v>
      </c>
      <c r="XCN2081">
        <v>655</v>
      </c>
      <c r="XCO2081">
        <v>0.84614299999999998</v>
      </c>
      <c r="XCP2081">
        <v>0</v>
      </c>
      <c r="XCQ2081">
        <v>267376</v>
      </c>
      <c r="XCR2081">
        <v>1800.01</v>
      </c>
      <c r="XCS2081">
        <v>59566</v>
      </c>
    </row>
    <row r="2082" spans="16311:16321" x14ac:dyDescent="0.3">
      <c r="XCI2082" t="s">
        <v>520</v>
      </c>
      <c r="XCJ2082">
        <v>2</v>
      </c>
      <c r="XCK2082">
        <v>25</v>
      </c>
      <c r="XCL2082">
        <v>0.05</v>
      </c>
      <c r="XCM2082">
        <v>50</v>
      </c>
      <c r="XCN2082">
        <v>653</v>
      </c>
      <c r="XCO2082">
        <v>0.84864899999999999</v>
      </c>
      <c r="XCP2082">
        <v>0</v>
      </c>
      <c r="XCQ2082">
        <v>303575</v>
      </c>
      <c r="XCR2082">
        <v>1800.06</v>
      </c>
      <c r="XCS2082">
        <v>58908</v>
      </c>
    </row>
    <row r="2083" spans="16311:16321" x14ac:dyDescent="0.3">
      <c r="XCI2083" t="s">
        <v>520</v>
      </c>
      <c r="XCJ2083">
        <v>2</v>
      </c>
      <c r="XCK2083">
        <v>25</v>
      </c>
      <c r="XCL2083">
        <v>0.1</v>
      </c>
      <c r="XCM2083">
        <v>50</v>
      </c>
      <c r="XCN2083">
        <v>655</v>
      </c>
      <c r="XCO2083">
        <v>2.6941099999999998</v>
      </c>
      <c r="XCP2083">
        <v>0</v>
      </c>
      <c r="XCQ2083">
        <v>169546</v>
      </c>
      <c r="XCR2083">
        <v>1800</v>
      </c>
      <c r="XCS2083">
        <v>46731</v>
      </c>
    </row>
    <row r="2084" spans="16311:16321" x14ac:dyDescent="0.3">
      <c r="XCI2084" t="s">
        <v>520</v>
      </c>
      <c r="XCJ2084">
        <v>2</v>
      </c>
      <c r="XCK2084">
        <v>25</v>
      </c>
      <c r="XCL2084">
        <v>0.15</v>
      </c>
      <c r="XCM2084">
        <v>50</v>
      </c>
      <c r="XCN2084">
        <v>655</v>
      </c>
      <c r="XCO2084">
        <v>2.3889999999999998</v>
      </c>
      <c r="XCP2084">
        <v>0</v>
      </c>
      <c r="XCQ2084">
        <v>62885</v>
      </c>
      <c r="XCR2084">
        <v>1800.95</v>
      </c>
      <c r="XCS2084">
        <v>34452</v>
      </c>
    </row>
    <row r="2085" spans="16311:16321" x14ac:dyDescent="0.3">
      <c r="XCI2085" t="s">
        <v>520</v>
      </c>
      <c r="XCJ2085">
        <v>2</v>
      </c>
      <c r="XCK2085">
        <v>25</v>
      </c>
      <c r="XCL2085">
        <v>0.2</v>
      </c>
      <c r="XCM2085">
        <v>50</v>
      </c>
      <c r="XCN2085">
        <v>657</v>
      </c>
      <c r="XCO2085">
        <v>4.0739700000000001</v>
      </c>
      <c r="XCP2085">
        <v>0</v>
      </c>
      <c r="XCQ2085">
        <v>42760</v>
      </c>
      <c r="XCR2085">
        <v>1800.01</v>
      </c>
      <c r="XCS2085">
        <v>28182</v>
      </c>
    </row>
    <row r="2086" spans="16311:16321" x14ac:dyDescent="0.3">
      <c r="XCI2086" t="s">
        <v>520</v>
      </c>
      <c r="XCJ2086">
        <v>2</v>
      </c>
      <c r="XCK2086">
        <v>50</v>
      </c>
      <c r="XCL2086">
        <v>0.05</v>
      </c>
      <c r="XCM2086">
        <v>50</v>
      </c>
      <c r="XCN2086">
        <v>653</v>
      </c>
      <c r="XCO2086">
        <v>1.5926</v>
      </c>
      <c r="XCP2086">
        <v>0</v>
      </c>
      <c r="XCQ2086">
        <v>275225</v>
      </c>
      <c r="XCR2086">
        <v>1800.01</v>
      </c>
      <c r="XCS2086">
        <v>56857</v>
      </c>
    </row>
    <row r="2087" spans="16311:16321" x14ac:dyDescent="0.3">
      <c r="XCI2087" t="s">
        <v>520</v>
      </c>
      <c r="XCJ2087">
        <v>2</v>
      </c>
      <c r="XCK2087">
        <v>50</v>
      </c>
      <c r="XCL2087">
        <v>0.1</v>
      </c>
      <c r="XCM2087">
        <v>50</v>
      </c>
      <c r="XCN2087">
        <v>657</v>
      </c>
      <c r="XCO2087">
        <v>8.0330999999999992</v>
      </c>
      <c r="XCP2087">
        <v>0</v>
      </c>
      <c r="XCQ2087">
        <v>130816</v>
      </c>
      <c r="XCR2087">
        <v>1800.05</v>
      </c>
      <c r="XCS2087">
        <v>41007</v>
      </c>
    </row>
    <row r="2088" spans="16311:16321" x14ac:dyDescent="0.3">
      <c r="XCI2088" t="s">
        <v>520</v>
      </c>
      <c r="XCJ2088">
        <v>2</v>
      </c>
      <c r="XCK2088">
        <v>50</v>
      </c>
      <c r="XCL2088">
        <v>0.15</v>
      </c>
      <c r="XCM2088">
        <v>50</v>
      </c>
      <c r="XCN2088">
        <v>657</v>
      </c>
      <c r="XCO2088">
        <v>1.27329</v>
      </c>
      <c r="XCP2088">
        <v>0</v>
      </c>
      <c r="XCQ2088">
        <v>26421</v>
      </c>
      <c r="XCR2088">
        <v>1800.1</v>
      </c>
      <c r="XCS2088">
        <v>22871</v>
      </c>
    </row>
    <row r="2089" spans="16311:16321" x14ac:dyDescent="0.3">
      <c r="XCI2089" t="s">
        <v>520</v>
      </c>
      <c r="XCJ2089">
        <v>2</v>
      </c>
      <c r="XCK2089">
        <v>50</v>
      </c>
      <c r="XCL2089">
        <v>0.2</v>
      </c>
      <c r="XCM2089">
        <v>50</v>
      </c>
      <c r="XCN2089">
        <v>742</v>
      </c>
      <c r="XCO2089">
        <v>1460.13</v>
      </c>
      <c r="XCP2089">
        <v>0</v>
      </c>
      <c r="XCQ2089">
        <v>3</v>
      </c>
      <c r="XCR2089">
        <v>1801.5</v>
      </c>
      <c r="XCS2089">
        <v>296</v>
      </c>
    </row>
    <row r="2090" spans="16311:16321" x14ac:dyDescent="0.3">
      <c r="XCI2090" t="s">
        <v>520</v>
      </c>
      <c r="XCJ2090">
        <v>3</v>
      </c>
      <c r="XCK2090">
        <v>0</v>
      </c>
      <c r="XCL2090">
        <v>0.05</v>
      </c>
      <c r="XCM2090">
        <v>50</v>
      </c>
      <c r="XCN2090">
        <v>657</v>
      </c>
      <c r="XCO2090">
        <v>0.86513099999999998</v>
      </c>
      <c r="XCP2090">
        <v>0</v>
      </c>
      <c r="XCQ2090">
        <v>749546</v>
      </c>
      <c r="XCR2090">
        <v>1800.04</v>
      </c>
      <c r="XCS2090">
        <v>77003</v>
      </c>
    </row>
    <row r="2091" spans="16311:16321" x14ac:dyDescent="0.3">
      <c r="XCI2091" t="s">
        <v>520</v>
      </c>
      <c r="XCJ2091">
        <v>3</v>
      </c>
      <c r="XCK2091">
        <v>10</v>
      </c>
      <c r="XCL2091">
        <v>0.05</v>
      </c>
      <c r="XCM2091">
        <v>50</v>
      </c>
      <c r="XCN2091">
        <v>657</v>
      </c>
      <c r="XCO2091">
        <v>0.89179299999999995</v>
      </c>
      <c r="XCP2091">
        <v>0</v>
      </c>
      <c r="XCQ2091">
        <v>575357</v>
      </c>
      <c r="XCR2091">
        <v>1800</v>
      </c>
      <c r="XCS2091">
        <v>74602</v>
      </c>
    </row>
    <row r="2092" spans="16311:16321" x14ac:dyDescent="0.3">
      <c r="XCI2092" t="s">
        <v>520</v>
      </c>
      <c r="XCJ2092">
        <v>3</v>
      </c>
      <c r="XCK2092">
        <v>25</v>
      </c>
      <c r="XCL2092">
        <v>0.05</v>
      </c>
      <c r="XCM2092">
        <v>50</v>
      </c>
      <c r="XCN2092">
        <v>657</v>
      </c>
      <c r="XCO2092">
        <v>0.62116099999999996</v>
      </c>
      <c r="XCP2092">
        <v>0</v>
      </c>
      <c r="XCQ2092">
        <v>512169</v>
      </c>
      <c r="XCR2092">
        <v>1800</v>
      </c>
      <c r="XCS2092">
        <v>76258</v>
      </c>
    </row>
    <row r="2093" spans="16311:16321" x14ac:dyDescent="0.3">
      <c r="XCI2093" t="s">
        <v>520</v>
      </c>
      <c r="XCJ2093">
        <v>3</v>
      </c>
      <c r="XCK2093">
        <v>50</v>
      </c>
      <c r="XCL2093">
        <v>0.05</v>
      </c>
      <c r="XCM2093">
        <v>50</v>
      </c>
      <c r="XCN2093">
        <v>657</v>
      </c>
      <c r="XCO2093">
        <v>0.69713499999999995</v>
      </c>
      <c r="XCP2093">
        <v>0</v>
      </c>
      <c r="XCQ2093">
        <v>785448</v>
      </c>
      <c r="XCR2093">
        <v>1800</v>
      </c>
      <c r="XCS2093">
        <v>77657</v>
      </c>
    </row>
    <row r="2094" spans="16311:16321" x14ac:dyDescent="0.3">
      <c r="XCI2094" t="s">
        <v>21</v>
      </c>
      <c r="XCJ2094">
        <v>0</v>
      </c>
      <c r="XCK2094">
        <v>0</v>
      </c>
      <c r="XCL2094">
        <v>0.05</v>
      </c>
      <c r="XCM2094">
        <v>300</v>
      </c>
      <c r="XCN2094">
        <v>40757.699999999997</v>
      </c>
      <c r="XCO2094">
        <v>1723.77</v>
      </c>
      <c r="XCP2094">
        <v>32</v>
      </c>
      <c r="XCQ2094">
        <v>38</v>
      </c>
      <c r="XCR2094">
        <v>1800.08</v>
      </c>
      <c r="XCS2094">
        <v>26849</v>
      </c>
    </row>
    <row r="2095" spans="16311:16321" x14ac:dyDescent="0.3">
      <c r="XCI2095" t="s">
        <v>21</v>
      </c>
      <c r="XCJ2095">
        <v>0</v>
      </c>
      <c r="XCK2095">
        <v>0</v>
      </c>
      <c r="XCL2095">
        <v>0.1</v>
      </c>
      <c r="XCM2095">
        <v>300</v>
      </c>
      <c r="XCN2095">
        <v>40762.6</v>
      </c>
      <c r="XCO2095">
        <v>1549.75</v>
      </c>
      <c r="XCP2095">
        <v>55</v>
      </c>
      <c r="XCQ2095">
        <v>63</v>
      </c>
      <c r="XCR2095">
        <v>1800.02</v>
      </c>
      <c r="XCS2095">
        <v>23935</v>
      </c>
    </row>
    <row r="2096" spans="16311:16321" x14ac:dyDescent="0.3">
      <c r="XCI2096" t="s">
        <v>21</v>
      </c>
      <c r="XCJ2096">
        <v>0</v>
      </c>
      <c r="XCK2096">
        <v>0</v>
      </c>
      <c r="XCL2096">
        <v>0.15</v>
      </c>
      <c r="XCM2096">
        <v>300</v>
      </c>
      <c r="XCN2096">
        <v>40645.9</v>
      </c>
      <c r="XCO2096">
        <v>1586.8</v>
      </c>
      <c r="XCP2096">
        <v>47</v>
      </c>
      <c r="XCQ2096">
        <v>58</v>
      </c>
      <c r="XCR2096">
        <v>1800</v>
      </c>
      <c r="XCS2096">
        <v>26323</v>
      </c>
    </row>
    <row r="2097" spans="16311:16321" x14ac:dyDescent="0.3">
      <c r="XCI2097" t="s">
        <v>21</v>
      </c>
      <c r="XCJ2097">
        <v>0</v>
      </c>
      <c r="XCK2097">
        <v>0</v>
      </c>
      <c r="XCL2097">
        <v>0.2</v>
      </c>
      <c r="XCM2097">
        <v>300</v>
      </c>
      <c r="XCN2097">
        <v>40721.9</v>
      </c>
      <c r="XCO2097">
        <v>1059.8599999999999</v>
      </c>
      <c r="XCP2097">
        <v>32</v>
      </c>
      <c r="XCQ2097">
        <v>53</v>
      </c>
      <c r="XCR2097">
        <v>1800.03</v>
      </c>
      <c r="XCS2097">
        <v>28533</v>
      </c>
    </row>
    <row r="2098" spans="16311:16321" x14ac:dyDescent="0.3">
      <c r="XCI2098" t="s">
        <v>21</v>
      </c>
      <c r="XCJ2098">
        <v>1</v>
      </c>
      <c r="XCK2098">
        <v>5</v>
      </c>
      <c r="XCL2098">
        <v>0.05</v>
      </c>
      <c r="XCM2098">
        <v>300</v>
      </c>
      <c r="XCN2098">
        <v>41157.199999999997</v>
      </c>
      <c r="XCO2098">
        <v>1800.26</v>
      </c>
      <c r="XCP2098">
        <v>0</v>
      </c>
      <c r="XCQ2098">
        <v>1</v>
      </c>
      <c r="XCR2098">
        <v>1800.4</v>
      </c>
      <c r="XCS2098">
        <v>3968</v>
      </c>
    </row>
    <row r="2099" spans="16311:16321" x14ac:dyDescent="0.3">
      <c r="XCI2099" t="s">
        <v>21</v>
      </c>
      <c r="XCJ2099">
        <v>1</v>
      </c>
      <c r="XCK2099">
        <v>5</v>
      </c>
      <c r="XCL2099">
        <v>0.1</v>
      </c>
      <c r="XCM2099">
        <v>300</v>
      </c>
      <c r="XCN2099">
        <v>42048.5</v>
      </c>
      <c r="XCO2099">
        <v>1800.34</v>
      </c>
      <c r="XCP2099">
        <v>0</v>
      </c>
      <c r="XCQ2099">
        <v>1</v>
      </c>
      <c r="XCR2099">
        <v>1800.97</v>
      </c>
      <c r="XCS2099">
        <v>3839</v>
      </c>
    </row>
    <row r="2100" spans="16311:16321" x14ac:dyDescent="0.3">
      <c r="XCI2100" t="s">
        <v>21</v>
      </c>
      <c r="XCJ2100">
        <v>1</v>
      </c>
      <c r="XCK2100">
        <v>10</v>
      </c>
      <c r="XCL2100">
        <v>0.05</v>
      </c>
      <c r="XCM2100">
        <v>300</v>
      </c>
      <c r="XCN2100">
        <v>41537.599999999999</v>
      </c>
      <c r="XCO2100">
        <v>1800.08</v>
      </c>
      <c r="XCP2100">
        <v>0</v>
      </c>
      <c r="XCQ2100">
        <v>1</v>
      </c>
      <c r="XCR2100">
        <v>1800.76</v>
      </c>
      <c r="XCS2100">
        <v>3778</v>
      </c>
    </row>
    <row r="2101" spans="16311:16321" x14ac:dyDescent="0.3">
      <c r="XCI2101" t="s">
        <v>21</v>
      </c>
      <c r="XCJ2101">
        <v>1</v>
      </c>
      <c r="XCK2101">
        <v>10</v>
      </c>
      <c r="XCL2101">
        <v>0.1</v>
      </c>
      <c r="XCM2101">
        <v>300</v>
      </c>
      <c r="XCN2101">
        <v>42065.1</v>
      </c>
      <c r="XCO2101">
        <v>1800.07</v>
      </c>
      <c r="XCP2101">
        <v>0</v>
      </c>
      <c r="XCQ2101">
        <v>1</v>
      </c>
      <c r="XCR2101">
        <v>1801.14</v>
      </c>
      <c r="XCS2101">
        <v>3119</v>
      </c>
    </row>
    <row r="2102" spans="16311:16321" x14ac:dyDescent="0.3">
      <c r="XCI2102" t="s">
        <v>21</v>
      </c>
      <c r="XCJ2102">
        <v>1</v>
      </c>
      <c r="XCK2102">
        <v>25</v>
      </c>
      <c r="XCL2102">
        <v>0.05</v>
      </c>
      <c r="XCM2102">
        <v>300</v>
      </c>
      <c r="XCN2102">
        <v>42594.6</v>
      </c>
      <c r="XCO2102">
        <v>1800.17</v>
      </c>
      <c r="XCP2102">
        <v>0</v>
      </c>
      <c r="XCQ2102">
        <v>1</v>
      </c>
      <c r="XCR2102">
        <v>1800.27</v>
      </c>
      <c r="XCS2102">
        <v>1951</v>
      </c>
    </row>
    <row r="2103" spans="16311:16321" x14ac:dyDescent="0.3">
      <c r="XCI2103" t="s">
        <v>21</v>
      </c>
      <c r="XCJ2103">
        <v>1</v>
      </c>
      <c r="XCK2103">
        <v>25</v>
      </c>
      <c r="XCL2103">
        <v>0.1</v>
      </c>
      <c r="XCM2103">
        <v>300</v>
      </c>
      <c r="XCN2103">
        <v>44850.5</v>
      </c>
      <c r="XCO2103">
        <v>1800.27</v>
      </c>
      <c r="XCP2103">
        <v>0</v>
      </c>
      <c r="XCQ2103">
        <v>1</v>
      </c>
      <c r="XCR2103">
        <v>1800.87</v>
      </c>
      <c r="XCS2103">
        <v>1165</v>
      </c>
    </row>
    <row r="2104" spans="16311:16321" x14ac:dyDescent="0.3">
      <c r="XCI2104" t="s">
        <v>21</v>
      </c>
      <c r="XCJ2104">
        <v>1</v>
      </c>
      <c r="XCK2104">
        <v>50</v>
      </c>
      <c r="XCL2104">
        <v>0.05</v>
      </c>
      <c r="XCM2104">
        <v>300</v>
      </c>
      <c r="XCN2104">
        <v>42713.8</v>
      </c>
      <c r="XCO2104">
        <v>1800.35</v>
      </c>
      <c r="XCP2104">
        <v>0</v>
      </c>
      <c r="XCQ2104">
        <v>1</v>
      </c>
      <c r="XCR2104">
        <v>1800.35</v>
      </c>
      <c r="XCS2104">
        <v>2347</v>
      </c>
    </row>
    <row r="2105" spans="16311:16321" x14ac:dyDescent="0.3">
      <c r="XCI2105" t="s">
        <v>21</v>
      </c>
      <c r="XCJ2105">
        <v>1</v>
      </c>
      <c r="XCK2105">
        <v>50</v>
      </c>
      <c r="XCL2105">
        <v>0.1</v>
      </c>
      <c r="XCM2105">
        <v>300</v>
      </c>
      <c r="XCN2105">
        <v>44087.199999999997</v>
      </c>
      <c r="XCO2105">
        <v>1800.08</v>
      </c>
      <c r="XCP2105">
        <v>0</v>
      </c>
      <c r="XCQ2105">
        <v>1</v>
      </c>
      <c r="XCR2105">
        <v>1800.16</v>
      </c>
      <c r="XCS2105">
        <v>1720</v>
      </c>
    </row>
    <row r="2106" spans="16311:16321" x14ac:dyDescent="0.3">
      <c r="XCI2106" t="s">
        <v>21</v>
      </c>
      <c r="XCJ2106">
        <v>2</v>
      </c>
      <c r="XCK2106">
        <v>5</v>
      </c>
      <c r="XCL2106">
        <v>0.05</v>
      </c>
      <c r="XCM2106">
        <v>300</v>
      </c>
      <c r="XCN2106">
        <v>41132.400000000001</v>
      </c>
      <c r="XCO2106">
        <v>1800.32</v>
      </c>
      <c r="XCP2106">
        <v>0</v>
      </c>
      <c r="XCQ2106">
        <v>1</v>
      </c>
      <c r="XCR2106">
        <v>1800.32</v>
      </c>
      <c r="XCS2106">
        <v>3165</v>
      </c>
    </row>
    <row r="2107" spans="16311:16321" x14ac:dyDescent="0.3">
      <c r="XCI2107" t="s">
        <v>21</v>
      </c>
      <c r="XCJ2107">
        <v>2</v>
      </c>
      <c r="XCK2107">
        <v>5</v>
      </c>
      <c r="XCL2107">
        <v>0.1</v>
      </c>
      <c r="XCM2107">
        <v>300</v>
      </c>
      <c r="XCN2107">
        <v>42112.6</v>
      </c>
      <c r="XCO2107">
        <v>1800.74</v>
      </c>
      <c r="XCP2107">
        <v>0</v>
      </c>
      <c r="XCQ2107">
        <v>1</v>
      </c>
      <c r="XCR2107">
        <v>1801.21</v>
      </c>
      <c r="XCS2107">
        <v>2752</v>
      </c>
    </row>
    <row r="2108" spans="16311:16321" x14ac:dyDescent="0.3">
      <c r="XCI2108" t="s">
        <v>21</v>
      </c>
      <c r="XCJ2108">
        <v>2</v>
      </c>
      <c r="XCK2108">
        <v>5</v>
      </c>
      <c r="XCL2108">
        <v>0.15</v>
      </c>
      <c r="XCM2108">
        <v>300</v>
      </c>
      <c r="XCN2108">
        <v>42106.5</v>
      </c>
      <c r="XCO2108">
        <v>1800.49</v>
      </c>
      <c r="XCP2108">
        <v>0</v>
      </c>
      <c r="XCQ2108">
        <v>1</v>
      </c>
      <c r="XCR2108">
        <v>1800.49</v>
      </c>
      <c r="XCS2108">
        <v>2643</v>
      </c>
    </row>
    <row r="2109" spans="16311:16321" x14ac:dyDescent="0.3">
      <c r="XCI2109" t="s">
        <v>21</v>
      </c>
      <c r="XCJ2109">
        <v>2</v>
      </c>
      <c r="XCK2109">
        <v>5</v>
      </c>
      <c r="XCL2109">
        <v>0.2</v>
      </c>
      <c r="XCM2109">
        <v>300</v>
      </c>
      <c r="XCN2109">
        <v>42733</v>
      </c>
      <c r="XCO2109">
        <v>1800.54</v>
      </c>
      <c r="XCP2109">
        <v>0</v>
      </c>
      <c r="XCQ2109">
        <v>1</v>
      </c>
      <c r="XCR2109">
        <v>1800.71</v>
      </c>
      <c r="XCS2109">
        <v>2689</v>
      </c>
    </row>
    <row r="2110" spans="16311:16321" x14ac:dyDescent="0.3">
      <c r="XCI2110" t="s">
        <v>21</v>
      </c>
      <c r="XCJ2110">
        <v>2</v>
      </c>
      <c r="XCK2110">
        <v>10</v>
      </c>
      <c r="XCL2110">
        <v>0.05</v>
      </c>
      <c r="XCM2110">
        <v>300</v>
      </c>
      <c r="XCN2110">
        <v>41917.5</v>
      </c>
      <c r="XCO2110">
        <v>1800.43</v>
      </c>
      <c r="XCP2110">
        <v>0</v>
      </c>
      <c r="XCQ2110">
        <v>1</v>
      </c>
      <c r="XCR2110">
        <v>1800.43</v>
      </c>
      <c r="XCS2110">
        <v>2899</v>
      </c>
    </row>
    <row r="2111" spans="16311:16321" x14ac:dyDescent="0.3">
      <c r="XCI2111" t="s">
        <v>21</v>
      </c>
      <c r="XCJ2111">
        <v>2</v>
      </c>
      <c r="XCK2111">
        <v>10</v>
      </c>
      <c r="XCL2111">
        <v>0.1</v>
      </c>
      <c r="XCM2111">
        <v>300</v>
      </c>
      <c r="XCN2111">
        <v>41252.300000000003</v>
      </c>
      <c r="XCO2111">
        <v>1782.36</v>
      </c>
      <c r="XCP2111">
        <v>0</v>
      </c>
      <c r="XCQ2111">
        <v>2</v>
      </c>
      <c r="XCR2111">
        <v>1800.01</v>
      </c>
      <c r="XCS2111">
        <v>3158</v>
      </c>
    </row>
    <row r="2112" spans="16311:16321" x14ac:dyDescent="0.3">
      <c r="XCI2112" t="s">
        <v>21</v>
      </c>
      <c r="XCJ2112">
        <v>2</v>
      </c>
      <c r="XCK2112">
        <v>10</v>
      </c>
      <c r="XCL2112">
        <v>0.15</v>
      </c>
      <c r="XCM2112">
        <v>300</v>
      </c>
      <c r="XCN2112">
        <v>43600.4</v>
      </c>
      <c r="XCO2112">
        <v>1800.22</v>
      </c>
      <c r="XCP2112">
        <v>0</v>
      </c>
      <c r="XCQ2112">
        <v>1</v>
      </c>
      <c r="XCR2112">
        <v>1800.23</v>
      </c>
      <c r="XCS2112">
        <v>1329</v>
      </c>
    </row>
    <row r="2113" spans="16311:16321" x14ac:dyDescent="0.3">
      <c r="XCI2113" t="s">
        <v>21</v>
      </c>
      <c r="XCJ2113">
        <v>2</v>
      </c>
      <c r="XCK2113">
        <v>10</v>
      </c>
      <c r="XCL2113">
        <v>0.2</v>
      </c>
      <c r="XCM2113">
        <v>300</v>
      </c>
      <c r="XCN2113">
        <v>42813.7</v>
      </c>
      <c r="XCO2113">
        <v>1800.44</v>
      </c>
      <c r="XCP2113">
        <v>0</v>
      </c>
      <c r="XCQ2113">
        <v>1</v>
      </c>
      <c r="XCR2113">
        <v>1800.73</v>
      </c>
      <c r="XCS2113">
        <v>1465</v>
      </c>
    </row>
    <row r="2114" spans="16311:16321" x14ac:dyDescent="0.3">
      <c r="XCI2114" t="s">
        <v>21</v>
      </c>
      <c r="XCJ2114">
        <v>2</v>
      </c>
      <c r="XCK2114">
        <v>25</v>
      </c>
      <c r="XCL2114">
        <v>0.05</v>
      </c>
      <c r="XCM2114">
        <v>300</v>
      </c>
      <c r="XCN2114">
        <v>43586</v>
      </c>
      <c r="XCO2114">
        <v>1800.35</v>
      </c>
      <c r="XCP2114">
        <v>0</v>
      </c>
      <c r="XCQ2114">
        <v>1</v>
      </c>
      <c r="XCR2114">
        <v>1800.39</v>
      </c>
      <c r="XCS2114">
        <v>1861</v>
      </c>
    </row>
    <row r="2115" spans="16311:16321" x14ac:dyDescent="0.3">
      <c r="XCI2115" t="s">
        <v>21</v>
      </c>
      <c r="XCJ2115">
        <v>2</v>
      </c>
      <c r="XCK2115">
        <v>25</v>
      </c>
      <c r="XCL2115">
        <v>0.1</v>
      </c>
      <c r="XCM2115">
        <v>300</v>
      </c>
      <c r="XCN2115">
        <v>43374.2</v>
      </c>
      <c r="XCO2115">
        <v>1800.19</v>
      </c>
      <c r="XCP2115">
        <v>0</v>
      </c>
      <c r="XCQ2115">
        <v>1</v>
      </c>
      <c r="XCR2115">
        <v>1800.57</v>
      </c>
      <c r="XCS2115">
        <v>1578</v>
      </c>
    </row>
    <row r="2116" spans="16311:16321" x14ac:dyDescent="0.3">
      <c r="XCI2116" t="s">
        <v>21</v>
      </c>
      <c r="XCJ2116">
        <v>2</v>
      </c>
      <c r="XCK2116">
        <v>50</v>
      </c>
      <c r="XCL2116">
        <v>0.05</v>
      </c>
      <c r="XCM2116">
        <v>300</v>
      </c>
      <c r="XCN2116">
        <v>42379.3</v>
      </c>
      <c r="XCO2116">
        <v>1800.19</v>
      </c>
      <c r="XCP2116">
        <v>0</v>
      </c>
      <c r="XCQ2116">
        <v>1</v>
      </c>
      <c r="XCR2116">
        <v>1800.19</v>
      </c>
      <c r="XCS2116">
        <v>2699</v>
      </c>
    </row>
    <row r="2117" spans="16311:16321" x14ac:dyDescent="0.3">
      <c r="XCI2117" t="s">
        <v>21</v>
      </c>
      <c r="XCJ2117">
        <v>2</v>
      </c>
      <c r="XCK2117">
        <v>50</v>
      </c>
      <c r="XCL2117">
        <v>0.1</v>
      </c>
      <c r="XCM2117">
        <v>300</v>
      </c>
      <c r="XCN2117">
        <v>42283.1</v>
      </c>
      <c r="XCO2117">
        <v>1801.17</v>
      </c>
      <c r="XCP2117">
        <v>0</v>
      </c>
      <c r="XCQ2117">
        <v>1</v>
      </c>
      <c r="XCR2117">
        <v>1801.17</v>
      </c>
      <c r="XCS2117">
        <v>2085</v>
      </c>
    </row>
    <row r="2118" spans="16311:16321" x14ac:dyDescent="0.3">
      <c r="XCI2118" t="s">
        <v>21</v>
      </c>
      <c r="XCJ2118">
        <v>3</v>
      </c>
      <c r="XCK2118">
        <v>0</v>
      </c>
      <c r="XCL2118">
        <v>0.05</v>
      </c>
      <c r="XCM2118">
        <v>300</v>
      </c>
      <c r="XCN2118">
        <v>42008.4</v>
      </c>
      <c r="XCO2118">
        <v>1800.09</v>
      </c>
      <c r="XCP2118">
        <v>0</v>
      </c>
      <c r="XCQ2118">
        <v>1</v>
      </c>
      <c r="XCR2118">
        <v>1800.31</v>
      </c>
      <c r="XCS2118">
        <v>4968</v>
      </c>
    </row>
    <row r="2119" spans="16311:16321" x14ac:dyDescent="0.3">
      <c r="XCI2119" t="s">
        <v>21</v>
      </c>
      <c r="XCJ2119">
        <v>3</v>
      </c>
      <c r="XCK2119">
        <v>10</v>
      </c>
      <c r="XCL2119">
        <v>0.05</v>
      </c>
      <c r="XCM2119">
        <v>300</v>
      </c>
      <c r="XCN2119">
        <v>41702.6</v>
      </c>
      <c r="XCO2119">
        <v>1800.26</v>
      </c>
      <c r="XCP2119">
        <v>0</v>
      </c>
      <c r="XCQ2119">
        <v>1</v>
      </c>
      <c r="XCR2119">
        <v>1800.38</v>
      </c>
      <c r="XCS2119">
        <v>5692</v>
      </c>
    </row>
    <row r="2120" spans="16311:16321" x14ac:dyDescent="0.3">
      <c r="XCI2120" t="s">
        <v>21</v>
      </c>
      <c r="XCJ2120">
        <v>3</v>
      </c>
      <c r="XCK2120">
        <v>25</v>
      </c>
      <c r="XCL2120">
        <v>0.05</v>
      </c>
      <c r="XCM2120">
        <v>300</v>
      </c>
      <c r="XCN2120">
        <v>41611.1</v>
      </c>
      <c r="XCO2120">
        <v>1800.07</v>
      </c>
      <c r="XCP2120">
        <v>0</v>
      </c>
      <c r="XCQ2120">
        <v>1</v>
      </c>
      <c r="XCR2120">
        <v>1800.46</v>
      </c>
      <c r="XCS2120">
        <v>4064</v>
      </c>
    </row>
    <row r="2121" spans="16311:16321" x14ac:dyDescent="0.3">
      <c r="XCI2121" t="s">
        <v>21</v>
      </c>
      <c r="XCJ2121">
        <v>3</v>
      </c>
      <c r="XCK2121">
        <v>50</v>
      </c>
      <c r="XCL2121">
        <v>0.05</v>
      </c>
      <c r="XCM2121">
        <v>300</v>
      </c>
      <c r="XCN2121">
        <v>41615</v>
      </c>
      <c r="XCO2121">
        <v>1800.6</v>
      </c>
      <c r="XCP2121">
        <v>0</v>
      </c>
      <c r="XCQ2121">
        <v>1</v>
      </c>
      <c r="XCR2121">
        <v>1800.6</v>
      </c>
      <c r="XCS2121">
        <v>4014</v>
      </c>
    </row>
    <row r="2122" spans="16311:16321" x14ac:dyDescent="0.3">
      <c r="XCI2122" t="s">
        <v>22</v>
      </c>
      <c r="XCJ2122">
        <v>0</v>
      </c>
      <c r="XCK2122">
        <v>0</v>
      </c>
      <c r="XCL2122">
        <v>0.05</v>
      </c>
      <c r="XCM2122">
        <v>300</v>
      </c>
      <c r="XCN2122">
        <v>45335.199999999997</v>
      </c>
      <c r="XCO2122">
        <v>1772.02</v>
      </c>
      <c r="XCP2122">
        <v>31</v>
      </c>
      <c r="XCQ2122">
        <v>35</v>
      </c>
      <c r="XCR2122">
        <v>1800.08</v>
      </c>
      <c r="XCS2122">
        <v>23897</v>
      </c>
    </row>
    <row r="2123" spans="16311:16321" x14ac:dyDescent="0.3">
      <c r="XCI2123" t="s">
        <v>22</v>
      </c>
      <c r="XCJ2123">
        <v>0</v>
      </c>
      <c r="XCK2123">
        <v>0</v>
      </c>
      <c r="XCL2123">
        <v>0.1</v>
      </c>
      <c r="XCM2123">
        <v>300</v>
      </c>
      <c r="XCN2123">
        <v>45518.1</v>
      </c>
      <c r="XCO2123">
        <v>467.03399999999999</v>
      </c>
      <c r="XCP2123">
        <v>3</v>
      </c>
      <c r="XCQ2123">
        <v>28</v>
      </c>
      <c r="XCR2123">
        <v>1800.02</v>
      </c>
      <c r="XCS2123">
        <v>23793</v>
      </c>
    </row>
    <row r="2124" spans="16311:16321" x14ac:dyDescent="0.3">
      <c r="XCI2124" t="s">
        <v>22</v>
      </c>
      <c r="XCJ2124">
        <v>0</v>
      </c>
      <c r="XCK2124">
        <v>0</v>
      </c>
      <c r="XCL2124">
        <v>0.15</v>
      </c>
      <c r="XCM2124">
        <v>300</v>
      </c>
      <c r="XCN2124">
        <v>45509.599999999999</v>
      </c>
      <c r="XCO2124">
        <v>1014.77</v>
      </c>
      <c r="XCP2124">
        <v>20</v>
      </c>
      <c r="XCQ2124">
        <v>35</v>
      </c>
      <c r="XCR2124">
        <v>1800.06</v>
      </c>
      <c r="XCS2124">
        <v>24105</v>
      </c>
    </row>
    <row r="2125" spans="16311:16321" x14ac:dyDescent="0.3">
      <c r="XCI2125" t="s">
        <v>22</v>
      </c>
      <c r="XCJ2125">
        <v>0</v>
      </c>
      <c r="XCK2125">
        <v>0</v>
      </c>
      <c r="XCL2125">
        <v>0.2</v>
      </c>
      <c r="XCM2125">
        <v>300</v>
      </c>
      <c r="XCN2125">
        <v>45546.8</v>
      </c>
      <c r="XCO2125">
        <v>1761.58</v>
      </c>
      <c r="XCP2125">
        <v>36</v>
      </c>
      <c r="XCQ2125">
        <v>40</v>
      </c>
      <c r="XCR2125">
        <v>1800.06</v>
      </c>
      <c r="XCS2125">
        <v>22469</v>
      </c>
    </row>
    <row r="2126" spans="16311:16321" x14ac:dyDescent="0.3">
      <c r="XCI2126" t="s">
        <v>22</v>
      </c>
      <c r="XCJ2126">
        <v>1</v>
      </c>
      <c r="XCK2126">
        <v>5</v>
      </c>
      <c r="XCL2126">
        <v>0.05</v>
      </c>
      <c r="XCM2126">
        <v>300</v>
      </c>
      <c r="XCN2126">
        <v>46012.3</v>
      </c>
      <c r="XCO2126">
        <v>1800.06</v>
      </c>
      <c r="XCP2126">
        <v>0</v>
      </c>
      <c r="XCQ2126">
        <v>1</v>
      </c>
      <c r="XCR2126">
        <v>1800.06</v>
      </c>
      <c r="XCS2126">
        <v>3310</v>
      </c>
    </row>
    <row r="2127" spans="16311:16321" x14ac:dyDescent="0.3">
      <c r="XCI2127" t="s">
        <v>22</v>
      </c>
      <c r="XCJ2127">
        <v>1</v>
      </c>
      <c r="XCK2127">
        <v>5</v>
      </c>
      <c r="XCL2127">
        <v>0.1</v>
      </c>
      <c r="XCM2127">
        <v>300</v>
      </c>
      <c r="XCN2127">
        <v>47315.5</v>
      </c>
      <c r="XCO2127">
        <v>1800.1</v>
      </c>
      <c r="XCP2127">
        <v>0</v>
      </c>
      <c r="XCQ2127">
        <v>1</v>
      </c>
      <c r="XCR2127">
        <v>1800.1</v>
      </c>
      <c r="XCS2127">
        <v>2951</v>
      </c>
    </row>
    <row r="2128" spans="16311:16321" x14ac:dyDescent="0.3">
      <c r="XCI2128" t="s">
        <v>22</v>
      </c>
      <c r="XCJ2128">
        <v>1</v>
      </c>
      <c r="XCK2128">
        <v>10</v>
      </c>
      <c r="XCL2128">
        <v>0.05</v>
      </c>
      <c r="XCM2128">
        <v>300</v>
      </c>
      <c r="XCN2128">
        <v>47646.9</v>
      </c>
      <c r="XCO2128">
        <v>1800.21</v>
      </c>
      <c r="XCP2128">
        <v>0</v>
      </c>
      <c r="XCQ2128">
        <v>1</v>
      </c>
      <c r="XCR2128">
        <v>1800.21</v>
      </c>
      <c r="XCS2128">
        <v>1991</v>
      </c>
    </row>
    <row r="2129" spans="16311:16321" x14ac:dyDescent="0.3">
      <c r="XCI2129" t="s">
        <v>22</v>
      </c>
      <c r="XCJ2129">
        <v>1</v>
      </c>
      <c r="XCK2129">
        <v>10</v>
      </c>
      <c r="XCL2129">
        <v>0.1</v>
      </c>
      <c r="XCM2129">
        <v>300</v>
      </c>
      <c r="XCN2129">
        <v>49693.599999999999</v>
      </c>
      <c r="XCO2129">
        <v>1800.59</v>
      </c>
      <c r="XCP2129">
        <v>0</v>
      </c>
      <c r="XCQ2129">
        <v>1</v>
      </c>
      <c r="XCR2129">
        <v>1800.59</v>
      </c>
      <c r="XCS2129">
        <v>1080</v>
      </c>
    </row>
    <row r="2130" spans="16311:16321" x14ac:dyDescent="0.3">
      <c r="XCI2130" t="s">
        <v>22</v>
      </c>
      <c r="XCJ2130">
        <v>1</v>
      </c>
      <c r="XCK2130">
        <v>25</v>
      </c>
      <c r="XCL2130">
        <v>0.05</v>
      </c>
      <c r="XCM2130">
        <v>300</v>
      </c>
      <c r="XCN2130">
        <v>47489.9</v>
      </c>
      <c r="XCO2130">
        <v>1800.67</v>
      </c>
      <c r="XCP2130">
        <v>0</v>
      </c>
      <c r="XCQ2130">
        <v>1</v>
      </c>
      <c r="XCR2130">
        <v>1800.67</v>
      </c>
      <c r="XCS2130">
        <v>1492</v>
      </c>
    </row>
    <row r="2131" spans="16311:16321" x14ac:dyDescent="0.3">
      <c r="XCI2131" t="s">
        <v>22</v>
      </c>
      <c r="XCJ2131">
        <v>1</v>
      </c>
      <c r="XCK2131">
        <v>25</v>
      </c>
      <c r="XCL2131">
        <v>0.1</v>
      </c>
      <c r="XCM2131">
        <v>300</v>
      </c>
      <c r="XCN2131">
        <v>47641.2</v>
      </c>
      <c r="XCO2131">
        <v>1802.67</v>
      </c>
      <c r="XCP2131">
        <v>0</v>
      </c>
      <c r="XCQ2131">
        <v>1</v>
      </c>
      <c r="XCR2131">
        <v>1802.77</v>
      </c>
      <c r="XCS2131">
        <v>1908</v>
      </c>
    </row>
    <row r="2132" spans="16311:16321" x14ac:dyDescent="0.3">
      <c r="XCI2132" t="s">
        <v>22</v>
      </c>
      <c r="XCJ2132">
        <v>1</v>
      </c>
      <c r="XCK2132">
        <v>50</v>
      </c>
      <c r="XCL2132">
        <v>0.05</v>
      </c>
      <c r="XCM2132">
        <v>300</v>
      </c>
      <c r="XCN2132">
        <v>46570.3</v>
      </c>
      <c r="XCO2132">
        <v>1800.8</v>
      </c>
      <c r="XCP2132">
        <v>0</v>
      </c>
      <c r="XCQ2132">
        <v>1</v>
      </c>
      <c r="XCR2132">
        <v>1800.8</v>
      </c>
      <c r="XCS2132">
        <v>2005</v>
      </c>
    </row>
    <row r="2133" spans="16311:16321" x14ac:dyDescent="0.3">
      <c r="XCI2133" t="s">
        <v>22</v>
      </c>
      <c r="XCJ2133">
        <v>1</v>
      </c>
      <c r="XCK2133">
        <v>50</v>
      </c>
      <c r="XCL2133">
        <v>0.1</v>
      </c>
      <c r="XCM2133">
        <v>300</v>
      </c>
      <c r="XCN2133">
        <v>50519.6</v>
      </c>
      <c r="XCO2133">
        <v>1802.03</v>
      </c>
      <c r="XCP2133">
        <v>0</v>
      </c>
      <c r="XCQ2133">
        <v>1</v>
      </c>
      <c r="XCR2133">
        <v>1802.03</v>
      </c>
      <c r="XCS2133">
        <v>802</v>
      </c>
    </row>
    <row r="2134" spans="16311:16321" x14ac:dyDescent="0.3">
      <c r="XCI2134" t="s">
        <v>22</v>
      </c>
      <c r="XCJ2134">
        <v>2</v>
      </c>
      <c r="XCK2134">
        <v>5</v>
      </c>
      <c r="XCL2134">
        <v>0.05</v>
      </c>
      <c r="XCM2134">
        <v>300</v>
      </c>
      <c r="XCN2134">
        <v>46337.7</v>
      </c>
      <c r="XCO2134">
        <v>1800.02</v>
      </c>
      <c r="XCP2134">
        <v>0</v>
      </c>
      <c r="XCQ2134">
        <v>1</v>
      </c>
      <c r="XCR2134">
        <v>1800.02</v>
      </c>
      <c r="XCS2134">
        <v>3288</v>
      </c>
    </row>
    <row r="2135" spans="16311:16321" x14ac:dyDescent="0.3">
      <c r="XCI2135" t="s">
        <v>22</v>
      </c>
      <c r="XCJ2135">
        <v>2</v>
      </c>
      <c r="XCK2135">
        <v>5</v>
      </c>
      <c r="XCL2135">
        <v>0.1</v>
      </c>
      <c r="XCM2135">
        <v>300</v>
      </c>
      <c r="XCN2135">
        <v>46885</v>
      </c>
      <c r="XCO2135">
        <v>1800.35</v>
      </c>
      <c r="XCP2135">
        <v>0</v>
      </c>
      <c r="XCQ2135">
        <v>1</v>
      </c>
      <c r="XCR2135">
        <v>1800.4</v>
      </c>
      <c r="XCS2135">
        <v>3065</v>
      </c>
    </row>
    <row r="2136" spans="16311:16321" x14ac:dyDescent="0.3">
      <c r="XCI2136" t="s">
        <v>22</v>
      </c>
      <c r="XCJ2136">
        <v>2</v>
      </c>
      <c r="XCK2136">
        <v>5</v>
      </c>
      <c r="XCL2136">
        <v>0.15</v>
      </c>
      <c r="XCM2136">
        <v>300</v>
      </c>
      <c r="XCN2136">
        <v>46546.400000000001</v>
      </c>
      <c r="XCO2136">
        <v>1800.07</v>
      </c>
      <c r="XCP2136">
        <v>0</v>
      </c>
      <c r="XCQ2136">
        <v>1</v>
      </c>
      <c r="XCR2136">
        <v>1800.07</v>
      </c>
      <c r="XCS2136">
        <v>2375</v>
      </c>
    </row>
    <row r="2137" spans="16311:16321" x14ac:dyDescent="0.3">
      <c r="XCI2137" t="s">
        <v>22</v>
      </c>
      <c r="XCJ2137">
        <v>2</v>
      </c>
      <c r="XCK2137">
        <v>5</v>
      </c>
      <c r="XCL2137">
        <v>0.2</v>
      </c>
      <c r="XCM2137">
        <v>300</v>
      </c>
      <c r="XCN2137">
        <v>46942.7</v>
      </c>
      <c r="XCO2137">
        <v>1800.95</v>
      </c>
      <c r="XCP2137">
        <v>0</v>
      </c>
      <c r="XCQ2137">
        <v>1</v>
      </c>
      <c r="XCR2137">
        <v>1801.42</v>
      </c>
      <c r="XCS2137">
        <v>2120</v>
      </c>
    </row>
    <row r="2138" spans="16311:16321" x14ac:dyDescent="0.3">
      <c r="XCI2138" t="s">
        <v>22</v>
      </c>
      <c r="XCJ2138">
        <v>2</v>
      </c>
      <c r="XCK2138">
        <v>10</v>
      </c>
      <c r="XCL2138">
        <v>0.05</v>
      </c>
      <c r="XCM2138">
        <v>300</v>
      </c>
      <c r="XCN2138">
        <v>46027</v>
      </c>
      <c r="XCO2138">
        <v>1800.15</v>
      </c>
      <c r="XCP2138">
        <v>0</v>
      </c>
      <c r="XCQ2138">
        <v>1</v>
      </c>
      <c r="XCR2138">
        <v>1800.15</v>
      </c>
      <c r="XCS2138">
        <v>2101</v>
      </c>
    </row>
    <row r="2139" spans="16311:16321" x14ac:dyDescent="0.3">
      <c r="XCI2139" t="s">
        <v>22</v>
      </c>
      <c r="XCJ2139">
        <v>2</v>
      </c>
      <c r="XCK2139">
        <v>10</v>
      </c>
      <c r="XCL2139">
        <v>0.1</v>
      </c>
      <c r="XCM2139">
        <v>300</v>
      </c>
      <c r="XCN2139">
        <v>46906.7</v>
      </c>
      <c r="XCO2139">
        <v>1800.51</v>
      </c>
      <c r="XCP2139">
        <v>0</v>
      </c>
      <c r="XCQ2139">
        <v>1</v>
      </c>
      <c r="XCR2139">
        <v>1800.55</v>
      </c>
      <c r="XCS2139">
        <v>2197</v>
      </c>
    </row>
    <row r="2140" spans="16311:16321" x14ac:dyDescent="0.3">
      <c r="XCI2140" t="s">
        <v>22</v>
      </c>
      <c r="XCJ2140">
        <v>2</v>
      </c>
      <c r="XCK2140">
        <v>10</v>
      </c>
      <c r="XCL2140">
        <v>0.15</v>
      </c>
      <c r="XCM2140">
        <v>300</v>
      </c>
      <c r="XCN2140">
        <v>46344</v>
      </c>
      <c r="XCO2140">
        <v>1802.65</v>
      </c>
      <c r="XCP2140">
        <v>0</v>
      </c>
      <c r="XCQ2140">
        <v>1</v>
      </c>
      <c r="XCR2140">
        <v>1802.69</v>
      </c>
      <c r="XCS2140">
        <v>2421</v>
      </c>
    </row>
    <row r="2141" spans="16311:16321" x14ac:dyDescent="0.3">
      <c r="XCI2141" t="s">
        <v>22</v>
      </c>
      <c r="XCJ2141">
        <v>2</v>
      </c>
      <c r="XCK2141">
        <v>10</v>
      </c>
      <c r="XCL2141">
        <v>0.2</v>
      </c>
      <c r="XCM2141">
        <v>300</v>
      </c>
      <c r="XCN2141">
        <v>49305.5</v>
      </c>
      <c r="XCO2141">
        <v>1800.15</v>
      </c>
      <c r="XCP2141">
        <v>0</v>
      </c>
      <c r="XCQ2141">
        <v>1</v>
      </c>
      <c r="XCR2141">
        <v>1800.19</v>
      </c>
      <c r="XCS2141">
        <v>874</v>
      </c>
    </row>
    <row r="2142" spans="16311:16321" x14ac:dyDescent="0.3">
      <c r="XCI2142" t="s">
        <v>22</v>
      </c>
      <c r="XCJ2142">
        <v>2</v>
      </c>
      <c r="XCK2142">
        <v>25</v>
      </c>
      <c r="XCL2142">
        <v>0.05</v>
      </c>
      <c r="XCM2142">
        <v>300</v>
      </c>
      <c r="XCN2142">
        <v>46737.4</v>
      </c>
      <c r="XCO2142">
        <v>1800.03</v>
      </c>
      <c r="XCP2142">
        <v>0</v>
      </c>
      <c r="XCQ2142">
        <v>1</v>
      </c>
      <c r="XCR2142">
        <v>1800.14</v>
      </c>
      <c r="XCS2142">
        <v>2812</v>
      </c>
    </row>
    <row r="2143" spans="16311:16321" x14ac:dyDescent="0.3">
      <c r="XCI2143" t="s">
        <v>22</v>
      </c>
      <c r="XCJ2143">
        <v>2</v>
      </c>
      <c r="XCK2143">
        <v>25</v>
      </c>
      <c r="XCL2143">
        <v>0.1</v>
      </c>
      <c r="XCM2143">
        <v>300</v>
      </c>
      <c r="XCN2143">
        <v>48209</v>
      </c>
      <c r="XCO2143">
        <v>1800.28</v>
      </c>
      <c r="XCP2143">
        <v>0</v>
      </c>
      <c r="XCQ2143">
        <v>1</v>
      </c>
      <c r="XCR2143">
        <v>1800.28</v>
      </c>
      <c r="XCS2143">
        <v>1224</v>
      </c>
    </row>
    <row r="2144" spans="16311:16321" x14ac:dyDescent="0.3">
      <c r="XCI2144" t="s">
        <v>22</v>
      </c>
      <c r="XCJ2144">
        <v>2</v>
      </c>
      <c r="XCK2144">
        <v>50</v>
      </c>
      <c r="XCL2144">
        <v>0.05</v>
      </c>
      <c r="XCM2144">
        <v>300</v>
      </c>
      <c r="XCN2144">
        <v>46860.4</v>
      </c>
      <c r="XCO2144">
        <v>1800.4</v>
      </c>
      <c r="XCP2144">
        <v>0</v>
      </c>
      <c r="XCQ2144">
        <v>1</v>
      </c>
      <c r="XCR2144">
        <v>1800.4</v>
      </c>
      <c r="XCS2144">
        <v>1965</v>
      </c>
    </row>
    <row r="2145" spans="16311:16321" x14ac:dyDescent="0.3">
      <c r="XCI2145" t="s">
        <v>22</v>
      </c>
      <c r="XCJ2145">
        <v>2</v>
      </c>
      <c r="XCK2145">
        <v>50</v>
      </c>
      <c r="XCL2145">
        <v>0.1</v>
      </c>
      <c r="XCM2145">
        <v>300</v>
      </c>
      <c r="XCN2145">
        <v>47455.9</v>
      </c>
      <c r="XCO2145">
        <v>1801.31</v>
      </c>
      <c r="XCP2145">
        <v>0</v>
      </c>
      <c r="XCQ2145">
        <v>1</v>
      </c>
      <c r="XCR2145">
        <v>1801.31</v>
      </c>
      <c r="XCS2145">
        <v>1768</v>
      </c>
    </row>
    <row r="2146" spans="16311:16321" x14ac:dyDescent="0.3">
      <c r="XCI2146" t="s">
        <v>22</v>
      </c>
      <c r="XCJ2146">
        <v>3</v>
      </c>
      <c r="XCK2146">
        <v>0</v>
      </c>
      <c r="XCL2146">
        <v>0.05</v>
      </c>
      <c r="XCM2146">
        <v>300</v>
      </c>
      <c r="XCN2146">
        <v>46672.3</v>
      </c>
      <c r="XCO2146">
        <v>1800.14</v>
      </c>
      <c r="XCP2146">
        <v>0</v>
      </c>
      <c r="XCQ2146">
        <v>1</v>
      </c>
      <c r="XCR2146">
        <v>1800.47</v>
      </c>
      <c r="XCS2146">
        <v>4137</v>
      </c>
    </row>
    <row r="2147" spans="16311:16321" x14ac:dyDescent="0.3">
      <c r="XCI2147" t="s">
        <v>22</v>
      </c>
      <c r="XCJ2147">
        <v>3</v>
      </c>
      <c r="XCK2147">
        <v>10</v>
      </c>
      <c r="XCL2147">
        <v>0.05</v>
      </c>
      <c r="XCM2147">
        <v>300</v>
      </c>
      <c r="XCN2147">
        <v>45960.3</v>
      </c>
      <c r="XCO2147">
        <v>1542.8</v>
      </c>
      <c r="XCP2147">
        <v>0</v>
      </c>
      <c r="XCQ2147">
        <v>4</v>
      </c>
      <c r="XCR2147">
        <v>1800.96</v>
      </c>
      <c r="XCS2147">
        <v>4583</v>
      </c>
    </row>
    <row r="2148" spans="16311:16321" x14ac:dyDescent="0.3">
      <c r="XCI2148" t="s">
        <v>22</v>
      </c>
      <c r="XCJ2148">
        <v>3</v>
      </c>
      <c r="XCK2148">
        <v>25</v>
      </c>
      <c r="XCL2148">
        <v>0.05</v>
      </c>
      <c r="XCM2148">
        <v>300</v>
      </c>
      <c r="XCN2148">
        <v>46392.800000000003</v>
      </c>
      <c r="XCO2148">
        <v>1801.09</v>
      </c>
      <c r="XCP2148">
        <v>0</v>
      </c>
      <c r="XCQ2148">
        <v>1</v>
      </c>
      <c r="XCR2148">
        <v>1801.09</v>
      </c>
      <c r="XCS2148">
        <v>3717</v>
      </c>
    </row>
    <row r="2149" spans="16311:16321" x14ac:dyDescent="0.3">
      <c r="XCI2149" t="s">
        <v>22</v>
      </c>
      <c r="XCJ2149">
        <v>3</v>
      </c>
      <c r="XCK2149">
        <v>50</v>
      </c>
      <c r="XCL2149">
        <v>0.05</v>
      </c>
      <c r="XCM2149">
        <v>300</v>
      </c>
      <c r="XCN2149">
        <v>46593.4</v>
      </c>
      <c r="XCO2149">
        <v>1800.37</v>
      </c>
      <c r="XCP2149">
        <v>0</v>
      </c>
      <c r="XCQ2149">
        <v>1</v>
      </c>
      <c r="XCR2149">
        <v>1800.41</v>
      </c>
      <c r="XCS2149">
        <v>3537</v>
      </c>
    </row>
    <row r="2150" spans="16311:16321" x14ac:dyDescent="0.3">
      <c r="XCI2150" t="s">
        <v>23</v>
      </c>
      <c r="XCJ2150">
        <v>0</v>
      </c>
      <c r="XCK2150">
        <v>0</v>
      </c>
      <c r="XCL2150">
        <v>0.05</v>
      </c>
      <c r="XCM2150">
        <v>402</v>
      </c>
      <c r="XCN2150">
        <v>62664.7</v>
      </c>
      <c r="XCO2150">
        <v>1800.02</v>
      </c>
      <c r="XCP2150">
        <v>0</v>
      </c>
      <c r="XCQ2150">
        <v>1</v>
      </c>
      <c r="XCR2150">
        <v>1800.05</v>
      </c>
      <c r="XCS2150">
        <v>6563</v>
      </c>
    </row>
    <row r="2151" spans="16311:16321" x14ac:dyDescent="0.3">
      <c r="XCI2151" t="s">
        <v>23</v>
      </c>
      <c r="XCJ2151">
        <v>0</v>
      </c>
      <c r="XCK2151">
        <v>0</v>
      </c>
      <c r="XCL2151">
        <v>0.1</v>
      </c>
      <c r="XCM2151">
        <v>402</v>
      </c>
      <c r="XCN2151">
        <v>62283.199999999997</v>
      </c>
      <c r="XCO2151">
        <v>1517.43</v>
      </c>
      <c r="XCP2151">
        <v>14</v>
      </c>
      <c r="XCQ2151">
        <v>21</v>
      </c>
      <c r="XCR2151">
        <v>1800.04</v>
      </c>
      <c r="XCS2151">
        <v>10271</v>
      </c>
    </row>
    <row r="2152" spans="16311:16321" x14ac:dyDescent="0.3">
      <c r="XCI2152" t="s">
        <v>23</v>
      </c>
      <c r="XCJ2152">
        <v>0</v>
      </c>
      <c r="XCK2152">
        <v>0</v>
      </c>
      <c r="XCL2152">
        <v>0.15</v>
      </c>
      <c r="XCM2152">
        <v>402</v>
      </c>
      <c r="XCN2152">
        <v>62924.1</v>
      </c>
      <c r="XCO2152">
        <v>1800.52</v>
      </c>
      <c r="XCP2152">
        <v>0</v>
      </c>
      <c r="XCQ2152">
        <v>1</v>
      </c>
      <c r="XCR2152">
        <v>1800.79</v>
      </c>
      <c r="XCS2152">
        <v>7210</v>
      </c>
    </row>
    <row r="2153" spans="16311:16321" x14ac:dyDescent="0.3">
      <c r="XCI2153" t="s">
        <v>23</v>
      </c>
      <c r="XCJ2153">
        <v>0</v>
      </c>
      <c r="XCK2153">
        <v>0</v>
      </c>
      <c r="XCL2153">
        <v>0.2</v>
      </c>
      <c r="XCM2153">
        <v>402</v>
      </c>
      <c r="XCN2153">
        <v>62074.3</v>
      </c>
      <c r="XCO2153">
        <v>1691.66</v>
      </c>
      <c r="XCP2153">
        <v>7</v>
      </c>
      <c r="XCQ2153">
        <v>11</v>
      </c>
      <c r="XCR2153">
        <v>1800.12</v>
      </c>
      <c r="XCS2153">
        <v>8461</v>
      </c>
    </row>
    <row r="2154" spans="16311:16321" x14ac:dyDescent="0.3">
      <c r="XCI2154" t="s">
        <v>23</v>
      </c>
      <c r="XCJ2154">
        <v>1</v>
      </c>
      <c r="XCK2154">
        <v>5</v>
      </c>
      <c r="XCL2154">
        <v>0.05</v>
      </c>
      <c r="XCM2154">
        <v>402</v>
      </c>
      <c r="XCN2154">
        <v>66616.100000000006</v>
      </c>
      <c r="XCO2154">
        <v>1801.04</v>
      </c>
      <c r="XCP2154">
        <v>0</v>
      </c>
      <c r="XCQ2154">
        <v>1</v>
      </c>
      <c r="XCR2154">
        <v>1801.04</v>
      </c>
      <c r="XCS2154">
        <v>1662</v>
      </c>
    </row>
    <row r="2155" spans="16311:16321" x14ac:dyDescent="0.3">
      <c r="XCI2155" t="s">
        <v>23</v>
      </c>
      <c r="XCJ2155">
        <v>1</v>
      </c>
      <c r="XCK2155">
        <v>5</v>
      </c>
      <c r="XCL2155">
        <v>0.1</v>
      </c>
      <c r="XCM2155">
        <v>402</v>
      </c>
      <c r="XCN2155">
        <v>65781.7</v>
      </c>
      <c r="XCO2155">
        <v>1800.36</v>
      </c>
      <c r="XCP2155">
        <v>0</v>
      </c>
      <c r="XCQ2155">
        <v>1</v>
      </c>
      <c r="XCR2155">
        <v>1800.36</v>
      </c>
      <c r="XCS2155">
        <v>1484</v>
      </c>
    </row>
    <row r="2156" spans="16311:16321" x14ac:dyDescent="0.3">
      <c r="XCI2156" t="s">
        <v>23</v>
      </c>
      <c r="XCJ2156">
        <v>1</v>
      </c>
      <c r="XCK2156">
        <v>5</v>
      </c>
      <c r="XCL2156">
        <v>0.15</v>
      </c>
      <c r="XCM2156">
        <v>402</v>
      </c>
      <c r="XCN2156">
        <v>73274.600000000006</v>
      </c>
      <c r="XCO2156">
        <v>1802.74</v>
      </c>
      <c r="XCP2156">
        <v>0</v>
      </c>
      <c r="XCQ2156">
        <v>1</v>
      </c>
      <c r="XCR2156">
        <v>1802.74</v>
      </c>
      <c r="XCS2156">
        <v>243</v>
      </c>
    </row>
    <row r="2157" spans="16311:16321" x14ac:dyDescent="0.3">
      <c r="XCI2157" t="s">
        <v>23</v>
      </c>
      <c r="XCJ2157">
        <v>1</v>
      </c>
      <c r="XCK2157">
        <v>5</v>
      </c>
      <c r="XCL2157">
        <v>0.2</v>
      </c>
      <c r="XCM2157">
        <v>402</v>
      </c>
      <c r="XCN2157">
        <v>71503.899999999994</v>
      </c>
      <c r="XCO2157">
        <v>1802.31</v>
      </c>
      <c r="XCP2157">
        <v>0</v>
      </c>
      <c r="XCQ2157">
        <v>1</v>
      </c>
      <c r="XCR2157">
        <v>1802.31</v>
      </c>
      <c r="XCS2157">
        <v>489</v>
      </c>
    </row>
    <row r="2158" spans="16311:16321" x14ac:dyDescent="0.3">
      <c r="XCI2158" t="s">
        <v>23</v>
      </c>
      <c r="XCJ2158">
        <v>1</v>
      </c>
      <c r="XCK2158">
        <v>10</v>
      </c>
      <c r="XCL2158">
        <v>0.05</v>
      </c>
      <c r="XCM2158">
        <v>402</v>
      </c>
      <c r="XCN2158">
        <v>67479</v>
      </c>
      <c r="XCO2158">
        <v>1801.06</v>
      </c>
      <c r="XCP2158">
        <v>0</v>
      </c>
      <c r="XCQ2158">
        <v>1</v>
      </c>
      <c r="XCR2158">
        <v>1801.06</v>
      </c>
      <c r="XCS2158">
        <v>879</v>
      </c>
    </row>
    <row r="2159" spans="16311:16321" x14ac:dyDescent="0.3">
      <c r="XCI2159" t="s">
        <v>23</v>
      </c>
      <c r="XCJ2159">
        <v>1</v>
      </c>
      <c r="XCK2159">
        <v>10</v>
      </c>
      <c r="XCL2159">
        <v>0.1</v>
      </c>
      <c r="XCM2159">
        <v>402</v>
      </c>
      <c r="XCN2159">
        <v>81708.100000000006</v>
      </c>
      <c r="XCO2159">
        <v>1813.9</v>
      </c>
      <c r="XCP2159">
        <v>0</v>
      </c>
      <c r="XCQ2159">
        <v>1</v>
      </c>
      <c r="XCR2159">
        <v>1814.07</v>
      </c>
      <c r="XCS2159">
        <v>41</v>
      </c>
    </row>
    <row r="2160" spans="16311:16321" x14ac:dyDescent="0.3">
      <c r="XCI2160" t="s">
        <v>23</v>
      </c>
      <c r="XCJ2160">
        <v>1</v>
      </c>
      <c r="XCK2160">
        <v>10</v>
      </c>
      <c r="XCL2160">
        <v>0.15</v>
      </c>
      <c r="XCM2160">
        <v>402</v>
      </c>
      <c r="XCN2160">
        <v>70529.2</v>
      </c>
      <c r="XCO2160">
        <v>1804.87</v>
      </c>
      <c r="XCP2160">
        <v>0</v>
      </c>
      <c r="XCQ2160">
        <v>1</v>
      </c>
      <c r="XCR2160">
        <v>1805.17</v>
      </c>
      <c r="XCS2160">
        <v>65</v>
      </c>
    </row>
    <row r="2161" spans="16311:16321" x14ac:dyDescent="0.3">
      <c r="XCI2161" t="s">
        <v>23</v>
      </c>
      <c r="XCJ2161">
        <v>1</v>
      </c>
      <c r="XCK2161">
        <v>10</v>
      </c>
      <c r="XCL2161">
        <v>0.2</v>
      </c>
      <c r="XCM2161">
        <v>402</v>
      </c>
      <c r="XCN2161">
        <v>74716.7</v>
      </c>
      <c r="XCO2161">
        <v>1801.26</v>
      </c>
      <c r="XCP2161">
        <v>0</v>
      </c>
      <c r="XCQ2161">
        <v>1</v>
      </c>
      <c r="XCR2161">
        <v>1801.26</v>
      </c>
      <c r="XCS2161">
        <v>227</v>
      </c>
    </row>
    <row r="2162" spans="16311:16321" x14ac:dyDescent="0.3">
      <c r="XCI2162" t="s">
        <v>23</v>
      </c>
      <c r="XCJ2162">
        <v>1</v>
      </c>
      <c r="XCK2162">
        <v>25</v>
      </c>
      <c r="XCL2162">
        <v>0.05</v>
      </c>
      <c r="XCM2162">
        <v>402</v>
      </c>
      <c r="XCN2162">
        <v>69688.2</v>
      </c>
      <c r="XCO2162">
        <v>1802.29</v>
      </c>
      <c r="XCP2162">
        <v>0</v>
      </c>
      <c r="XCQ2162">
        <v>1</v>
      </c>
      <c r="XCR2162">
        <v>1802.29</v>
      </c>
      <c r="XCS2162">
        <v>443</v>
      </c>
    </row>
    <row r="2163" spans="16311:16321" x14ac:dyDescent="0.3">
      <c r="XCI2163" t="s">
        <v>23</v>
      </c>
      <c r="XCJ2163">
        <v>1</v>
      </c>
      <c r="XCK2163">
        <v>25</v>
      </c>
      <c r="XCL2163">
        <v>0.1</v>
      </c>
      <c r="XCM2163">
        <v>402</v>
      </c>
      <c r="XCN2163">
        <v>84277.4</v>
      </c>
      <c r="XCO2163">
        <v>1820.37</v>
      </c>
      <c r="XCP2163">
        <v>0</v>
      </c>
      <c r="XCQ2163">
        <v>1</v>
      </c>
      <c r="XCR2163">
        <v>1820.37</v>
      </c>
      <c r="XCS2163">
        <v>112</v>
      </c>
    </row>
    <row r="2164" spans="16311:16321" x14ac:dyDescent="0.3">
      <c r="XCI2164" t="s">
        <v>23</v>
      </c>
      <c r="XCJ2164">
        <v>1</v>
      </c>
      <c r="XCK2164">
        <v>25</v>
      </c>
      <c r="XCL2164">
        <v>0.15</v>
      </c>
      <c r="XCM2164">
        <v>402</v>
      </c>
      <c r="XCN2164">
        <v>77677.7</v>
      </c>
      <c r="XCO2164">
        <v>1823.53</v>
      </c>
      <c r="XCP2164">
        <v>0</v>
      </c>
      <c r="XCQ2164">
        <v>1</v>
      </c>
      <c r="XCR2164">
        <v>1823.57</v>
      </c>
      <c r="XCS2164">
        <v>109</v>
      </c>
    </row>
    <row r="2165" spans="16311:16321" x14ac:dyDescent="0.3">
      <c r="XCI2165" t="s">
        <v>23</v>
      </c>
      <c r="XCJ2165">
        <v>1</v>
      </c>
      <c r="XCK2165">
        <v>25</v>
      </c>
      <c r="XCL2165">
        <v>0.2</v>
      </c>
      <c r="XCM2165">
        <v>402</v>
      </c>
      <c r="XCN2165">
        <v>84543.7</v>
      </c>
      <c r="XCO2165">
        <v>1804.78</v>
      </c>
      <c r="XCP2165">
        <v>0</v>
      </c>
      <c r="XCQ2165">
        <v>1</v>
      </c>
      <c r="XCR2165">
        <v>1804.78</v>
      </c>
      <c r="XCS2165">
        <v>45</v>
      </c>
    </row>
    <row r="2166" spans="16311:16321" x14ac:dyDescent="0.3">
      <c r="XCI2166" t="s">
        <v>23</v>
      </c>
      <c r="XCJ2166">
        <v>1</v>
      </c>
      <c r="XCK2166">
        <v>50</v>
      </c>
      <c r="XCL2166">
        <v>0.05</v>
      </c>
      <c r="XCM2166">
        <v>402</v>
      </c>
      <c r="XCN2166">
        <v>70070.2</v>
      </c>
      <c r="XCO2166">
        <v>1801.43</v>
      </c>
      <c r="XCP2166">
        <v>0</v>
      </c>
      <c r="XCQ2166">
        <v>1</v>
      </c>
      <c r="XCR2166">
        <v>1801.66</v>
      </c>
      <c r="XCS2166">
        <v>415</v>
      </c>
    </row>
    <row r="2167" spans="16311:16321" x14ac:dyDescent="0.3">
      <c r="XCI2167" t="s">
        <v>23</v>
      </c>
      <c r="XCJ2167">
        <v>1</v>
      </c>
      <c r="XCK2167">
        <v>50</v>
      </c>
      <c r="XCL2167">
        <v>0.1</v>
      </c>
      <c r="XCM2167">
        <v>402</v>
      </c>
      <c r="XCN2167">
        <v>84218</v>
      </c>
      <c r="XCO2167">
        <v>1806.04</v>
      </c>
      <c r="XCP2167">
        <v>0</v>
      </c>
      <c r="XCQ2167">
        <v>1</v>
      </c>
      <c r="XCR2167">
        <v>1806.04</v>
      </c>
      <c r="XCS2167">
        <v>38</v>
      </c>
    </row>
    <row r="2168" spans="16311:16321" x14ac:dyDescent="0.3">
      <c r="XCI2168" t="s">
        <v>23</v>
      </c>
      <c r="XCJ2168">
        <v>1</v>
      </c>
      <c r="XCK2168">
        <v>50</v>
      </c>
      <c r="XCL2168">
        <v>0.15</v>
      </c>
      <c r="XCM2168">
        <v>402</v>
      </c>
      <c r="XCN2168">
        <v>69742.3</v>
      </c>
      <c r="XCO2168">
        <v>1801.16</v>
      </c>
      <c r="XCP2168">
        <v>0</v>
      </c>
      <c r="XCQ2168">
        <v>1</v>
      </c>
      <c r="XCR2168">
        <v>1801.16</v>
      </c>
      <c r="XCS2168">
        <v>604</v>
      </c>
    </row>
    <row r="2169" spans="16311:16321" x14ac:dyDescent="0.3">
      <c r="XCI2169" t="s">
        <v>23</v>
      </c>
      <c r="XCJ2169">
        <v>1</v>
      </c>
      <c r="XCK2169">
        <v>50</v>
      </c>
      <c r="XCL2169">
        <v>0.2</v>
      </c>
      <c r="XCM2169">
        <v>402</v>
      </c>
      <c r="XCN2169">
        <v>85432.5</v>
      </c>
      <c r="XCO2169">
        <v>1850.49</v>
      </c>
      <c r="XCP2169">
        <v>0</v>
      </c>
      <c r="XCQ2169">
        <v>1</v>
      </c>
      <c r="XCR2169">
        <v>1850.49</v>
      </c>
      <c r="XCS2169">
        <v>30</v>
      </c>
    </row>
    <row r="2170" spans="16311:16321" x14ac:dyDescent="0.3">
      <c r="XCI2170" t="s">
        <v>23</v>
      </c>
      <c r="XCJ2170">
        <v>2</v>
      </c>
      <c r="XCK2170">
        <v>5</v>
      </c>
      <c r="XCL2170">
        <v>0.05</v>
      </c>
      <c r="XCM2170">
        <v>402</v>
      </c>
      <c r="XCN2170">
        <v>68081.399999999994</v>
      </c>
      <c r="XCO2170">
        <v>1804.55</v>
      </c>
      <c r="XCP2170">
        <v>0</v>
      </c>
      <c r="XCQ2170">
        <v>1</v>
      </c>
      <c r="XCR2170">
        <v>1804.65</v>
      </c>
      <c r="XCS2170">
        <v>700</v>
      </c>
    </row>
    <row r="2171" spans="16311:16321" x14ac:dyDescent="0.3">
      <c r="XCI2171" t="s">
        <v>23</v>
      </c>
      <c r="XCJ2171">
        <v>2</v>
      </c>
      <c r="XCK2171">
        <v>5</v>
      </c>
      <c r="XCL2171">
        <v>0.1</v>
      </c>
      <c r="XCM2171">
        <v>402</v>
      </c>
      <c r="XCN2171">
        <v>69536.899999999994</v>
      </c>
      <c r="XCO2171">
        <v>1803.45</v>
      </c>
      <c r="XCP2171">
        <v>0</v>
      </c>
      <c r="XCQ2171">
        <v>1</v>
      </c>
      <c r="XCR2171">
        <v>1803.45</v>
      </c>
      <c r="XCS2171">
        <v>504</v>
      </c>
    </row>
    <row r="2172" spans="16311:16321" x14ac:dyDescent="0.3">
      <c r="XCI2172" t="s">
        <v>23</v>
      </c>
      <c r="XCJ2172">
        <v>2</v>
      </c>
      <c r="XCK2172">
        <v>5</v>
      </c>
      <c r="XCL2172">
        <v>0.15</v>
      </c>
      <c r="XCM2172">
        <v>402</v>
      </c>
      <c r="XCN2172">
        <v>68112.7</v>
      </c>
      <c r="XCO2172">
        <v>1800.09</v>
      </c>
      <c r="XCP2172">
        <v>0</v>
      </c>
      <c r="XCQ2172">
        <v>1</v>
      </c>
      <c r="XCR2172">
        <v>1801.07</v>
      </c>
      <c r="XCS2172">
        <v>539</v>
      </c>
    </row>
    <row r="2173" spans="16311:16321" x14ac:dyDescent="0.3">
      <c r="XCI2173" t="s">
        <v>23</v>
      </c>
      <c r="XCJ2173">
        <v>2</v>
      </c>
      <c r="XCK2173">
        <v>5</v>
      </c>
      <c r="XCL2173">
        <v>0.2</v>
      </c>
      <c r="XCM2173">
        <v>402</v>
      </c>
      <c r="XCN2173">
        <v>86761.5</v>
      </c>
      <c r="XCO2173">
        <v>1817.16</v>
      </c>
      <c r="XCP2173">
        <v>0</v>
      </c>
      <c r="XCQ2173">
        <v>1</v>
      </c>
      <c r="XCR2173">
        <v>1817.16</v>
      </c>
      <c r="XCS2173">
        <v>60</v>
      </c>
    </row>
    <row r="2174" spans="16311:16321" x14ac:dyDescent="0.3">
      <c r="XCI2174" t="s">
        <v>23</v>
      </c>
      <c r="XCJ2174">
        <v>2</v>
      </c>
      <c r="XCK2174">
        <v>10</v>
      </c>
      <c r="XCL2174">
        <v>0.05</v>
      </c>
      <c r="XCM2174">
        <v>402</v>
      </c>
      <c r="XCN2174">
        <v>87805</v>
      </c>
      <c r="XCO2174">
        <v>1827.69</v>
      </c>
      <c r="XCP2174">
        <v>0</v>
      </c>
      <c r="XCQ2174">
        <v>1</v>
      </c>
      <c r="XCR2174">
        <v>1827.69</v>
      </c>
      <c r="XCS2174">
        <v>60</v>
      </c>
    </row>
    <row r="2175" spans="16311:16321" x14ac:dyDescent="0.3">
      <c r="XCI2175" t="s">
        <v>23</v>
      </c>
      <c r="XCJ2175">
        <v>2</v>
      </c>
      <c r="XCK2175">
        <v>10</v>
      </c>
      <c r="XCL2175">
        <v>0.1</v>
      </c>
      <c r="XCM2175">
        <v>402</v>
      </c>
      <c r="XCN2175">
        <v>76426.2</v>
      </c>
      <c r="XCO2175">
        <v>1810.64</v>
      </c>
      <c r="XCP2175">
        <v>0</v>
      </c>
      <c r="XCQ2175">
        <v>1</v>
      </c>
      <c r="XCR2175">
        <v>1810.64</v>
      </c>
      <c r="XCS2175">
        <v>107</v>
      </c>
    </row>
    <row r="2176" spans="16311:16321" x14ac:dyDescent="0.3">
      <c r="XCI2176" t="s">
        <v>23</v>
      </c>
      <c r="XCJ2176">
        <v>2</v>
      </c>
      <c r="XCK2176">
        <v>10</v>
      </c>
      <c r="XCL2176">
        <v>0.15</v>
      </c>
      <c r="XCM2176">
        <v>402</v>
      </c>
      <c r="XCN2176">
        <v>83855.8</v>
      </c>
      <c r="XCO2176">
        <v>1817.13</v>
      </c>
      <c r="XCP2176">
        <v>0</v>
      </c>
      <c r="XCQ2176">
        <v>1</v>
      </c>
      <c r="XCR2176">
        <v>1817.21</v>
      </c>
      <c r="XCS2176">
        <v>35</v>
      </c>
    </row>
    <row r="2177" spans="16311:16321" x14ac:dyDescent="0.3">
      <c r="XCI2177" t="s">
        <v>23</v>
      </c>
      <c r="XCJ2177">
        <v>2</v>
      </c>
      <c r="XCK2177">
        <v>10</v>
      </c>
      <c r="XCL2177">
        <v>0.2</v>
      </c>
      <c r="XCM2177">
        <v>402</v>
      </c>
      <c r="XCN2177">
        <v>78072.899999999994</v>
      </c>
      <c r="XCO2177">
        <v>1851.02</v>
      </c>
      <c r="XCP2177">
        <v>0</v>
      </c>
      <c r="XCQ2177">
        <v>1</v>
      </c>
      <c r="XCR2177">
        <v>1851.02</v>
      </c>
      <c r="XCS2177">
        <v>44</v>
      </c>
    </row>
    <row r="2178" spans="16311:16321" x14ac:dyDescent="0.3">
      <c r="XCI2178" t="s">
        <v>23</v>
      </c>
      <c r="XCJ2178">
        <v>2</v>
      </c>
      <c r="XCK2178">
        <v>25</v>
      </c>
      <c r="XCL2178">
        <v>0.05</v>
      </c>
      <c r="XCM2178">
        <v>402</v>
      </c>
      <c r="XCN2178">
        <v>67363</v>
      </c>
      <c r="XCO2178">
        <v>1802.47</v>
      </c>
      <c r="XCP2178">
        <v>0</v>
      </c>
      <c r="XCQ2178">
        <v>1</v>
      </c>
      <c r="XCR2178">
        <v>1802.47</v>
      </c>
      <c r="XCS2178">
        <v>722</v>
      </c>
    </row>
    <row r="2179" spans="16311:16321" x14ac:dyDescent="0.3">
      <c r="XCI2179" t="s">
        <v>23</v>
      </c>
      <c r="XCJ2179">
        <v>2</v>
      </c>
      <c r="XCK2179">
        <v>25</v>
      </c>
      <c r="XCL2179">
        <v>0.1</v>
      </c>
      <c r="XCM2179">
        <v>402</v>
      </c>
      <c r="XCN2179">
        <v>85877.2</v>
      </c>
      <c r="XCO2179">
        <v>1822.85</v>
      </c>
      <c r="XCP2179">
        <v>0</v>
      </c>
      <c r="XCQ2179">
        <v>1</v>
      </c>
      <c r="XCR2179">
        <v>1822.85</v>
      </c>
      <c r="XCS2179">
        <v>43</v>
      </c>
    </row>
    <row r="2180" spans="16311:16321" x14ac:dyDescent="0.3">
      <c r="XCI2180" t="s">
        <v>23</v>
      </c>
      <c r="XCJ2180">
        <v>2</v>
      </c>
      <c r="XCK2180">
        <v>25</v>
      </c>
      <c r="XCL2180">
        <v>0.15</v>
      </c>
      <c r="XCM2180">
        <v>402</v>
      </c>
      <c r="XCN2180">
        <v>74974.3</v>
      </c>
      <c r="XCO2180">
        <v>1818.97</v>
      </c>
      <c r="XCP2180">
        <v>0</v>
      </c>
      <c r="XCQ2180">
        <v>1</v>
      </c>
      <c r="XCR2180">
        <v>1819.04</v>
      </c>
      <c r="XCS2180">
        <v>105</v>
      </c>
    </row>
    <row r="2181" spans="16311:16321" x14ac:dyDescent="0.3">
      <c r="XCI2181" t="s">
        <v>23</v>
      </c>
      <c r="XCJ2181">
        <v>2</v>
      </c>
      <c r="XCK2181">
        <v>25</v>
      </c>
      <c r="XCL2181">
        <v>0.2</v>
      </c>
      <c r="XCM2181">
        <v>402</v>
      </c>
      <c r="XCN2181">
        <v>87630.3</v>
      </c>
      <c r="XCO2181">
        <v>1842.03</v>
      </c>
      <c r="XCP2181">
        <v>0</v>
      </c>
      <c r="XCQ2181">
        <v>1</v>
      </c>
      <c r="XCR2181">
        <v>1842.03</v>
      </c>
      <c r="XCS2181">
        <v>31</v>
      </c>
    </row>
    <row r="2182" spans="16311:16321" x14ac:dyDescent="0.3">
      <c r="XCI2182" t="s">
        <v>23</v>
      </c>
      <c r="XCJ2182">
        <v>2</v>
      </c>
      <c r="XCK2182">
        <v>50</v>
      </c>
      <c r="XCL2182">
        <v>0.05</v>
      </c>
      <c r="XCM2182">
        <v>402</v>
      </c>
      <c r="XCN2182">
        <v>75860.800000000003</v>
      </c>
      <c r="XCO2182">
        <v>1807.08</v>
      </c>
      <c r="XCP2182">
        <v>0</v>
      </c>
      <c r="XCQ2182">
        <v>1</v>
      </c>
      <c r="XCR2182">
        <v>1807.08</v>
      </c>
      <c r="XCS2182">
        <v>356</v>
      </c>
    </row>
    <row r="2183" spans="16311:16321" x14ac:dyDescent="0.3">
      <c r="XCI2183" t="s">
        <v>23</v>
      </c>
      <c r="XCJ2183">
        <v>2</v>
      </c>
      <c r="XCK2183">
        <v>50</v>
      </c>
      <c r="XCL2183">
        <v>0.1</v>
      </c>
      <c r="XCM2183">
        <v>402</v>
      </c>
      <c r="XCN2183">
        <v>75133.3</v>
      </c>
      <c r="XCO2183">
        <v>1830.34</v>
      </c>
      <c r="XCP2183">
        <v>0</v>
      </c>
      <c r="XCQ2183">
        <v>1</v>
      </c>
      <c r="XCR2183">
        <v>1830.34</v>
      </c>
      <c r="XCS2183">
        <v>120</v>
      </c>
    </row>
    <row r="2184" spans="16311:16321" x14ac:dyDescent="0.3">
      <c r="XCI2184" t="s">
        <v>23</v>
      </c>
      <c r="XCJ2184">
        <v>2</v>
      </c>
      <c r="XCK2184">
        <v>50</v>
      </c>
      <c r="XCL2184">
        <v>0.15</v>
      </c>
      <c r="XCM2184">
        <v>402</v>
      </c>
      <c r="XCN2184">
        <v>72781.5</v>
      </c>
      <c r="XCO2184">
        <v>1803.44</v>
      </c>
      <c r="XCP2184">
        <v>0</v>
      </c>
      <c r="XCQ2184">
        <v>1</v>
      </c>
      <c r="XCR2184">
        <v>1803.44</v>
      </c>
      <c r="XCS2184">
        <v>605</v>
      </c>
    </row>
    <row r="2185" spans="16311:16321" x14ac:dyDescent="0.3">
      <c r="XCI2185" t="s">
        <v>23</v>
      </c>
      <c r="XCJ2185">
        <v>2</v>
      </c>
      <c r="XCK2185">
        <v>50</v>
      </c>
      <c r="XCL2185">
        <v>0.2</v>
      </c>
      <c r="XCM2185">
        <v>402</v>
      </c>
      <c r="XCN2185">
        <v>76772.3</v>
      </c>
      <c r="XCO2185">
        <v>1843.15</v>
      </c>
      <c r="XCP2185">
        <v>0</v>
      </c>
      <c r="XCQ2185">
        <v>1</v>
      </c>
      <c r="XCR2185">
        <v>1843.15</v>
      </c>
      <c r="XCS2185">
        <v>79</v>
      </c>
    </row>
    <row r="2186" spans="16311:16321" x14ac:dyDescent="0.3">
      <c r="XCI2186" t="s">
        <v>23</v>
      </c>
      <c r="XCJ2186">
        <v>3</v>
      </c>
      <c r="XCK2186">
        <v>0</v>
      </c>
      <c r="XCL2186">
        <v>0.05</v>
      </c>
      <c r="XCM2186">
        <v>402</v>
      </c>
      <c r="XCN2186">
        <v>69662.8</v>
      </c>
      <c r="XCO2186">
        <v>1801.18</v>
      </c>
      <c r="XCP2186">
        <v>0</v>
      </c>
      <c r="XCQ2186">
        <v>1</v>
      </c>
      <c r="XCR2186">
        <v>1801.18</v>
      </c>
      <c r="XCS2186">
        <v>1106</v>
      </c>
    </row>
    <row r="2187" spans="16311:16321" x14ac:dyDescent="0.3">
      <c r="XCI2187" t="s">
        <v>23</v>
      </c>
      <c r="XCJ2187">
        <v>3</v>
      </c>
      <c r="XCK2187">
        <v>0</v>
      </c>
      <c r="XCL2187">
        <v>0.1</v>
      </c>
      <c r="XCM2187">
        <v>402</v>
      </c>
      <c r="XCN2187">
        <v>79960.399999999994</v>
      </c>
      <c r="XCO2187">
        <v>1804.75</v>
      </c>
      <c r="XCP2187">
        <v>0</v>
      </c>
      <c r="XCQ2187">
        <v>1</v>
      </c>
      <c r="XCR2187">
        <v>1805.05</v>
      </c>
      <c r="XCS2187">
        <v>295</v>
      </c>
    </row>
    <row r="2188" spans="16311:16321" x14ac:dyDescent="0.3">
      <c r="XCI2188" t="s">
        <v>23</v>
      </c>
      <c r="XCJ2188">
        <v>3</v>
      </c>
      <c r="XCK2188">
        <v>10</v>
      </c>
      <c r="XCL2188">
        <v>0.05</v>
      </c>
      <c r="XCM2188">
        <v>402</v>
      </c>
      <c r="XCN2188">
        <v>66062.7</v>
      </c>
      <c r="XCO2188">
        <v>1800.29</v>
      </c>
      <c r="XCP2188">
        <v>0</v>
      </c>
      <c r="XCQ2188">
        <v>1</v>
      </c>
      <c r="XCR2188">
        <v>1800.29</v>
      </c>
      <c r="XCS2188">
        <v>1171</v>
      </c>
    </row>
    <row r="2189" spans="16311:16321" x14ac:dyDescent="0.3">
      <c r="XCI2189" t="s">
        <v>23</v>
      </c>
      <c r="XCJ2189">
        <v>3</v>
      </c>
      <c r="XCK2189">
        <v>10</v>
      </c>
      <c r="XCL2189">
        <v>0.1</v>
      </c>
      <c r="XCM2189">
        <v>402</v>
      </c>
      <c r="XCN2189">
        <v>82020.5</v>
      </c>
      <c r="XCO2189">
        <v>1805.87</v>
      </c>
      <c r="XCP2189">
        <v>0</v>
      </c>
      <c r="XCQ2189">
        <v>1</v>
      </c>
      <c r="XCR2189">
        <v>1805.96</v>
      </c>
      <c r="XCS2189">
        <v>270</v>
      </c>
    </row>
    <row r="2190" spans="16311:16321" x14ac:dyDescent="0.3">
      <c r="XCI2190" t="s">
        <v>23</v>
      </c>
      <c r="XCJ2190">
        <v>3</v>
      </c>
      <c r="XCK2190">
        <v>25</v>
      </c>
      <c r="XCL2190">
        <v>0.05</v>
      </c>
      <c r="XCM2190">
        <v>402</v>
      </c>
      <c r="XCN2190">
        <v>68790.5</v>
      </c>
      <c r="XCO2190">
        <v>1800.51</v>
      </c>
      <c r="XCP2190">
        <v>0</v>
      </c>
      <c r="XCQ2190">
        <v>1</v>
      </c>
      <c r="XCR2190">
        <v>1800.51</v>
      </c>
      <c r="XCS2190">
        <v>982</v>
      </c>
    </row>
    <row r="2191" spans="16311:16321" x14ac:dyDescent="0.3">
      <c r="XCI2191" t="s">
        <v>23</v>
      </c>
      <c r="XCJ2191">
        <v>3</v>
      </c>
      <c r="XCK2191">
        <v>25</v>
      </c>
      <c r="XCL2191">
        <v>0.1</v>
      </c>
      <c r="XCM2191">
        <v>402</v>
      </c>
      <c r="XCN2191">
        <v>70616</v>
      </c>
      <c r="XCO2191">
        <v>1802.29</v>
      </c>
      <c r="XCP2191">
        <v>0</v>
      </c>
      <c r="XCQ2191">
        <v>1</v>
      </c>
      <c r="XCR2191">
        <v>1802.38</v>
      </c>
      <c r="XCS2191">
        <v>974</v>
      </c>
    </row>
    <row r="2192" spans="16311:16321" x14ac:dyDescent="0.3">
      <c r="XCI2192" t="s">
        <v>23</v>
      </c>
      <c r="XCJ2192">
        <v>3</v>
      </c>
      <c r="XCK2192">
        <v>50</v>
      </c>
      <c r="XCL2192">
        <v>0.05</v>
      </c>
      <c r="XCM2192">
        <v>402</v>
      </c>
      <c r="XCN2192">
        <v>68958</v>
      </c>
      <c r="XCO2192">
        <v>1802.04</v>
      </c>
      <c r="XCP2192">
        <v>0</v>
      </c>
      <c r="XCQ2192">
        <v>1</v>
      </c>
      <c r="XCR2192">
        <v>1802.12</v>
      </c>
      <c r="XCS2192">
        <v>757</v>
      </c>
    </row>
    <row r="2193" spans="16311:16321" x14ac:dyDescent="0.3">
      <c r="XCI2193" t="s">
        <v>23</v>
      </c>
      <c r="XCJ2193">
        <v>3</v>
      </c>
      <c r="XCK2193">
        <v>50</v>
      </c>
      <c r="XCL2193">
        <v>0.1</v>
      </c>
      <c r="XCM2193">
        <v>402</v>
      </c>
      <c r="XCN2193">
        <v>78413.3</v>
      </c>
      <c r="XCO2193">
        <v>1802.33</v>
      </c>
      <c r="XCP2193">
        <v>0</v>
      </c>
      <c r="XCQ2193">
        <v>1</v>
      </c>
      <c r="XCR2193">
        <v>1802.33</v>
      </c>
      <c r="XCS2193">
        <v>309</v>
      </c>
    </row>
    <row r="2194" spans="16311:16321" x14ac:dyDescent="0.3">
      <c r="XCI2194" t="s">
        <v>24</v>
      </c>
      <c r="XCJ2194">
        <v>0</v>
      </c>
      <c r="XCK2194">
        <v>0</v>
      </c>
      <c r="XCL2194">
        <v>0.05</v>
      </c>
      <c r="XCM2194">
        <v>200</v>
      </c>
      <c r="XCN2194">
        <v>33270.9</v>
      </c>
      <c r="XCO2194">
        <v>137.06399999999999</v>
      </c>
      <c r="XCP2194">
        <v>7</v>
      </c>
      <c r="XCQ2194">
        <v>365</v>
      </c>
      <c r="XCR2194">
        <v>1800.02</v>
      </c>
      <c r="XCS2194">
        <v>61468</v>
      </c>
    </row>
    <row r="2195" spans="16311:16321" x14ac:dyDescent="0.3">
      <c r="XCI2195" t="s">
        <v>24</v>
      </c>
      <c r="XCJ2195">
        <v>0</v>
      </c>
      <c r="XCK2195">
        <v>0</v>
      </c>
      <c r="XCL2195">
        <v>0.1</v>
      </c>
      <c r="XCM2195">
        <v>200</v>
      </c>
      <c r="XCN2195">
        <v>33270.9</v>
      </c>
      <c r="XCO2195">
        <v>1462.07</v>
      </c>
      <c r="XCP2195">
        <v>214</v>
      </c>
      <c r="XCQ2195">
        <v>272</v>
      </c>
      <c r="XCR2195">
        <v>1800.01</v>
      </c>
      <c r="XCS2195">
        <v>59315</v>
      </c>
    </row>
    <row r="2196" spans="16311:16321" x14ac:dyDescent="0.3">
      <c r="XCI2196" t="s">
        <v>24</v>
      </c>
      <c r="XCJ2196">
        <v>0</v>
      </c>
      <c r="XCK2196">
        <v>0</v>
      </c>
      <c r="XCL2196">
        <v>0.15</v>
      </c>
      <c r="XCM2196">
        <v>200</v>
      </c>
      <c r="XCN2196">
        <v>33270.9</v>
      </c>
      <c r="XCO2196">
        <v>59.662199999999999</v>
      </c>
      <c r="XCP2196">
        <v>9</v>
      </c>
      <c r="XCQ2196">
        <v>338</v>
      </c>
      <c r="XCR2196">
        <v>1800.06</v>
      </c>
      <c r="XCS2196">
        <v>57388</v>
      </c>
    </row>
    <row r="2197" spans="16311:16321" x14ac:dyDescent="0.3">
      <c r="XCI2197" t="s">
        <v>24</v>
      </c>
      <c r="XCJ2197">
        <v>0</v>
      </c>
      <c r="XCK2197">
        <v>0</v>
      </c>
      <c r="XCL2197">
        <v>0.2</v>
      </c>
      <c r="XCM2197">
        <v>200</v>
      </c>
      <c r="XCN2197">
        <v>33270.9</v>
      </c>
      <c r="XCO2197">
        <v>55.381999999999998</v>
      </c>
      <c r="XCP2197">
        <v>1</v>
      </c>
      <c r="XCQ2197">
        <v>435</v>
      </c>
      <c r="XCR2197">
        <v>1800.03</v>
      </c>
      <c r="XCS2197">
        <v>59841</v>
      </c>
    </row>
    <row r="2198" spans="16311:16321" x14ac:dyDescent="0.3">
      <c r="XCI2198" t="s">
        <v>24</v>
      </c>
      <c r="XCJ2198">
        <v>1</v>
      </c>
      <c r="XCK2198">
        <v>5</v>
      </c>
      <c r="XCL2198">
        <v>0.05</v>
      </c>
      <c r="XCM2198">
        <v>200</v>
      </c>
      <c r="XCN2198">
        <v>33366</v>
      </c>
      <c r="XCO2198">
        <v>235.72800000000001</v>
      </c>
      <c r="XCP2198">
        <v>0</v>
      </c>
      <c r="XCQ2198">
        <v>51</v>
      </c>
      <c r="XCR2198">
        <v>1800.26</v>
      </c>
      <c r="XCS2198">
        <v>11013</v>
      </c>
    </row>
    <row r="2199" spans="16311:16321" x14ac:dyDescent="0.3">
      <c r="XCI2199" t="s">
        <v>24</v>
      </c>
      <c r="XCJ2199">
        <v>1</v>
      </c>
      <c r="XCK2199">
        <v>5</v>
      </c>
      <c r="XCL2199">
        <v>0.1</v>
      </c>
      <c r="XCM2199">
        <v>200</v>
      </c>
      <c r="XCN2199">
        <v>33447.9</v>
      </c>
      <c r="XCO2199">
        <v>274.04300000000001</v>
      </c>
      <c r="XCP2199">
        <v>2</v>
      </c>
      <c r="XCQ2199">
        <v>30</v>
      </c>
      <c r="XCR2199">
        <v>1800.07</v>
      </c>
      <c r="XCS2199">
        <v>9523</v>
      </c>
    </row>
    <row r="2200" spans="16311:16321" x14ac:dyDescent="0.3">
      <c r="XCI2200" t="s">
        <v>24</v>
      </c>
      <c r="XCJ2200">
        <v>1</v>
      </c>
      <c r="XCK2200">
        <v>5</v>
      </c>
      <c r="XCL2200">
        <v>0.15</v>
      </c>
      <c r="XCM2200">
        <v>200</v>
      </c>
      <c r="XCN2200">
        <v>33677.1</v>
      </c>
      <c r="XCO2200">
        <v>333.44499999999999</v>
      </c>
      <c r="XCP2200">
        <v>4</v>
      </c>
      <c r="XCQ2200">
        <v>20</v>
      </c>
      <c r="XCR2200">
        <v>1800.03</v>
      </c>
      <c r="XCS2200">
        <v>8115</v>
      </c>
    </row>
    <row r="2201" spans="16311:16321" x14ac:dyDescent="0.3">
      <c r="XCI2201" t="s">
        <v>24</v>
      </c>
      <c r="XCJ2201">
        <v>1</v>
      </c>
      <c r="XCK2201">
        <v>5</v>
      </c>
      <c r="XCL2201">
        <v>0.2</v>
      </c>
      <c r="XCM2201">
        <v>200</v>
      </c>
      <c r="XCN2201">
        <v>33805.1</v>
      </c>
      <c r="XCO2201">
        <v>805.74800000000005</v>
      </c>
      <c r="XCP2201">
        <v>0</v>
      </c>
      <c r="XCQ2201">
        <v>13</v>
      </c>
      <c r="XCR2201">
        <v>1800.85</v>
      </c>
      <c r="XCS2201">
        <v>6272</v>
      </c>
    </row>
    <row r="2202" spans="16311:16321" x14ac:dyDescent="0.3">
      <c r="XCI2202" t="s">
        <v>24</v>
      </c>
      <c r="XCJ2202">
        <v>1</v>
      </c>
      <c r="XCK2202">
        <v>10</v>
      </c>
      <c r="XCL2202">
        <v>0.05</v>
      </c>
      <c r="XCM2202">
        <v>200</v>
      </c>
      <c r="XCN2202">
        <v>33399.599999999999</v>
      </c>
      <c r="XCO2202">
        <v>526.73299999999995</v>
      </c>
      <c r="XCP2202">
        <v>6</v>
      </c>
      <c r="XCQ2202">
        <v>27</v>
      </c>
      <c r="XCR2202">
        <v>1800.05</v>
      </c>
      <c r="XCS2202">
        <v>7386</v>
      </c>
    </row>
    <row r="2203" spans="16311:16321" x14ac:dyDescent="0.3">
      <c r="XCI2203" t="s">
        <v>24</v>
      </c>
      <c r="XCJ2203">
        <v>1</v>
      </c>
      <c r="XCK2203">
        <v>10</v>
      </c>
      <c r="XCL2203">
        <v>0.1</v>
      </c>
      <c r="XCM2203">
        <v>200</v>
      </c>
      <c r="XCN2203">
        <v>33557.5</v>
      </c>
      <c r="XCO2203">
        <v>1055.5</v>
      </c>
      <c r="XCP2203">
        <v>4</v>
      </c>
      <c r="XCQ2203">
        <v>15</v>
      </c>
      <c r="XCR2203">
        <v>1800.08</v>
      </c>
      <c r="XCS2203">
        <v>5000</v>
      </c>
    </row>
    <row r="2204" spans="16311:16321" x14ac:dyDescent="0.3">
      <c r="XCI2204" t="s">
        <v>24</v>
      </c>
      <c r="XCJ2204">
        <v>1</v>
      </c>
      <c r="XCK2204">
        <v>10</v>
      </c>
      <c r="XCL2204">
        <v>0.15</v>
      </c>
      <c r="XCM2204">
        <v>200</v>
      </c>
      <c r="XCN2204">
        <v>33742.6</v>
      </c>
      <c r="XCO2204">
        <v>1022.23</v>
      </c>
      <c r="XCP2204">
        <v>3</v>
      </c>
      <c r="XCQ2204">
        <v>13</v>
      </c>
      <c r="XCR2204">
        <v>1801.74</v>
      </c>
      <c r="XCS2204">
        <v>4427</v>
      </c>
    </row>
    <row r="2205" spans="16311:16321" x14ac:dyDescent="0.3">
      <c r="XCI2205" t="s">
        <v>24</v>
      </c>
      <c r="XCJ2205">
        <v>1</v>
      </c>
      <c r="XCK2205">
        <v>10</v>
      </c>
      <c r="XCL2205">
        <v>0.2</v>
      </c>
      <c r="XCM2205">
        <v>200</v>
      </c>
      <c r="XCN2205">
        <v>34095</v>
      </c>
      <c r="XCO2205">
        <v>1801.76</v>
      </c>
      <c r="XCP2205">
        <v>0</v>
      </c>
      <c r="XCQ2205">
        <v>1</v>
      </c>
      <c r="XCR2205">
        <v>1801.79</v>
      </c>
      <c r="XCS2205">
        <v>2305</v>
      </c>
    </row>
    <row r="2206" spans="16311:16321" x14ac:dyDescent="0.3">
      <c r="XCI2206" t="s">
        <v>24</v>
      </c>
      <c r="XCJ2206">
        <v>1</v>
      </c>
      <c r="XCK2206">
        <v>25</v>
      </c>
      <c r="XCL2206">
        <v>0.05</v>
      </c>
      <c r="XCM2206">
        <v>200</v>
      </c>
      <c r="XCN2206">
        <v>33433.300000000003</v>
      </c>
      <c r="XCO2206">
        <v>1518.95</v>
      </c>
      <c r="XCP2206">
        <v>10</v>
      </c>
      <c r="XCQ2206">
        <v>18</v>
      </c>
      <c r="XCR2206">
        <v>1800.23</v>
      </c>
      <c r="XCS2206">
        <v>6111</v>
      </c>
    </row>
    <row r="2207" spans="16311:16321" x14ac:dyDescent="0.3">
      <c r="XCI2207" t="s">
        <v>24</v>
      </c>
      <c r="XCJ2207">
        <v>1</v>
      </c>
      <c r="XCK2207">
        <v>25</v>
      </c>
      <c r="XCL2207">
        <v>0.1</v>
      </c>
      <c r="XCM2207">
        <v>200</v>
      </c>
      <c r="XCN2207">
        <v>33586.1</v>
      </c>
      <c r="XCO2207">
        <v>1150.77</v>
      </c>
      <c r="XCP2207">
        <v>7</v>
      </c>
      <c r="XCQ2207">
        <v>17</v>
      </c>
      <c r="XCR2207">
        <v>1800.49</v>
      </c>
      <c r="XCS2207">
        <v>5975</v>
      </c>
    </row>
    <row r="2208" spans="16311:16321" x14ac:dyDescent="0.3">
      <c r="XCI2208" t="s">
        <v>24</v>
      </c>
      <c r="XCJ2208">
        <v>1</v>
      </c>
      <c r="XCK2208">
        <v>25</v>
      </c>
      <c r="XCL2208">
        <v>0.15</v>
      </c>
      <c r="XCM2208">
        <v>200</v>
      </c>
      <c r="XCN2208">
        <v>33710.6</v>
      </c>
      <c r="XCO2208">
        <v>1239.8</v>
      </c>
      <c r="XCP2208">
        <v>0</v>
      </c>
      <c r="XCQ2208">
        <v>8</v>
      </c>
      <c r="XCR2208">
        <v>1801.25</v>
      </c>
      <c r="XCS2208">
        <v>2838</v>
      </c>
    </row>
    <row r="2209" spans="16311:16321" x14ac:dyDescent="0.3">
      <c r="XCI2209" t="s">
        <v>24</v>
      </c>
      <c r="XCJ2209">
        <v>1</v>
      </c>
      <c r="XCK2209">
        <v>25</v>
      </c>
      <c r="XCL2209">
        <v>0.2</v>
      </c>
      <c r="XCM2209">
        <v>200</v>
      </c>
      <c r="XCN2209">
        <v>34588.699999999997</v>
      </c>
      <c r="XCO2209">
        <v>1800.87</v>
      </c>
      <c r="XCP2209">
        <v>2</v>
      </c>
      <c r="XCQ2209">
        <v>3</v>
      </c>
      <c r="XCR2209">
        <v>1800.87</v>
      </c>
      <c r="XCS2209">
        <v>2136</v>
      </c>
    </row>
    <row r="2210" spans="16311:16321" x14ac:dyDescent="0.3">
      <c r="XCI2210" t="s">
        <v>24</v>
      </c>
      <c r="XCJ2210">
        <v>1</v>
      </c>
      <c r="XCK2210">
        <v>50</v>
      </c>
      <c r="XCL2210">
        <v>0.05</v>
      </c>
      <c r="XCM2210">
        <v>200</v>
      </c>
      <c r="XCN2210">
        <v>33480.6</v>
      </c>
      <c r="XCO2210">
        <v>1339.02</v>
      </c>
      <c r="XCP2210">
        <v>14</v>
      </c>
      <c r="XCQ2210">
        <v>28</v>
      </c>
      <c r="XCR2210">
        <v>1800.13</v>
      </c>
      <c r="XCS2210">
        <v>7872</v>
      </c>
    </row>
    <row r="2211" spans="16311:16321" x14ac:dyDescent="0.3">
      <c r="XCI2211" t="s">
        <v>24</v>
      </c>
      <c r="XCJ2211">
        <v>1</v>
      </c>
      <c r="XCK2211">
        <v>50</v>
      </c>
      <c r="XCL2211">
        <v>0.1</v>
      </c>
      <c r="XCM2211">
        <v>200</v>
      </c>
      <c r="XCN2211">
        <v>33639</v>
      </c>
      <c r="XCO2211">
        <v>1322.3</v>
      </c>
      <c r="XCP2211">
        <v>5</v>
      </c>
      <c r="XCQ2211">
        <v>14</v>
      </c>
      <c r="XCR2211">
        <v>1800.14</v>
      </c>
      <c r="XCS2211">
        <v>4518</v>
      </c>
    </row>
    <row r="2212" spans="16311:16321" x14ac:dyDescent="0.3">
      <c r="XCI2212" t="s">
        <v>24</v>
      </c>
      <c r="XCJ2212">
        <v>1</v>
      </c>
      <c r="XCK2212">
        <v>50</v>
      </c>
      <c r="XCL2212">
        <v>0.15</v>
      </c>
      <c r="XCM2212">
        <v>200</v>
      </c>
      <c r="XCN2212">
        <v>33873.699999999997</v>
      </c>
      <c r="XCO2212">
        <v>1452.99</v>
      </c>
      <c r="XCP2212">
        <v>2</v>
      </c>
      <c r="XCQ2212">
        <v>7</v>
      </c>
      <c r="XCR2212">
        <v>1801.72</v>
      </c>
      <c r="XCS2212">
        <v>2740</v>
      </c>
    </row>
    <row r="2213" spans="16311:16321" x14ac:dyDescent="0.3">
      <c r="XCI2213" t="s">
        <v>24</v>
      </c>
      <c r="XCJ2213">
        <v>1</v>
      </c>
      <c r="XCK2213">
        <v>50</v>
      </c>
      <c r="XCL2213">
        <v>0.2</v>
      </c>
      <c r="XCM2213">
        <v>200</v>
      </c>
      <c r="XCN2213">
        <v>35501.5</v>
      </c>
      <c r="XCO2213">
        <v>1800.66</v>
      </c>
      <c r="XCP2213">
        <v>0</v>
      </c>
      <c r="XCQ2213">
        <v>1</v>
      </c>
      <c r="XCR2213">
        <v>1800.79</v>
      </c>
      <c r="XCS2213">
        <v>797</v>
      </c>
    </row>
    <row r="2214" spans="16311:16321" x14ac:dyDescent="0.3">
      <c r="XCI2214" t="s">
        <v>24</v>
      </c>
      <c r="XCJ2214">
        <v>2</v>
      </c>
      <c r="XCK2214">
        <v>5</v>
      </c>
      <c r="XCL2214">
        <v>0.05</v>
      </c>
      <c r="XCM2214">
        <v>200</v>
      </c>
      <c r="XCN2214">
        <v>33344.699999999997</v>
      </c>
      <c r="XCO2214">
        <v>155.316</v>
      </c>
      <c r="XCP2214">
        <v>0</v>
      </c>
      <c r="XCQ2214">
        <v>47</v>
      </c>
      <c r="XCR2214">
        <v>1800.19</v>
      </c>
      <c r="XCS2214">
        <v>9220</v>
      </c>
    </row>
    <row r="2215" spans="16311:16321" x14ac:dyDescent="0.3">
      <c r="XCI2215" t="s">
        <v>24</v>
      </c>
      <c r="XCJ2215">
        <v>2</v>
      </c>
      <c r="XCK2215">
        <v>5</v>
      </c>
      <c r="XCL2215">
        <v>0.1</v>
      </c>
      <c r="XCM2215">
        <v>200</v>
      </c>
      <c r="XCN2215">
        <v>33366</v>
      </c>
      <c r="XCO2215">
        <v>339.86700000000002</v>
      </c>
      <c r="XCP2215">
        <v>0</v>
      </c>
      <c r="XCQ2215">
        <v>30</v>
      </c>
      <c r="XCR2215">
        <v>1800.06</v>
      </c>
      <c r="XCS2215">
        <v>8124</v>
      </c>
    </row>
    <row r="2216" spans="16311:16321" x14ac:dyDescent="0.3">
      <c r="XCI2216" t="s">
        <v>24</v>
      </c>
      <c r="XCJ2216">
        <v>2</v>
      </c>
      <c r="XCK2216">
        <v>5</v>
      </c>
      <c r="XCL2216">
        <v>0.15</v>
      </c>
      <c r="XCM2216">
        <v>200</v>
      </c>
      <c r="XCN2216">
        <v>33366</v>
      </c>
      <c r="XCO2216">
        <v>187.215</v>
      </c>
      <c r="XCP2216">
        <v>0</v>
      </c>
      <c r="XCQ2216">
        <v>37</v>
      </c>
      <c r="XCR2216">
        <v>1800.09</v>
      </c>
      <c r="XCS2216">
        <v>8889</v>
      </c>
    </row>
    <row r="2217" spans="16311:16321" x14ac:dyDescent="0.3">
      <c r="XCI2217" t="s">
        <v>24</v>
      </c>
      <c r="XCJ2217">
        <v>2</v>
      </c>
      <c r="XCK2217">
        <v>5</v>
      </c>
      <c r="XCL2217">
        <v>0.2</v>
      </c>
      <c r="XCM2217">
        <v>200</v>
      </c>
      <c r="XCN2217">
        <v>33480.300000000003</v>
      </c>
      <c r="XCO2217">
        <v>899.89400000000001</v>
      </c>
      <c r="XCP2217">
        <v>16</v>
      </c>
      <c r="XCQ2217">
        <v>32</v>
      </c>
      <c r="XCR2217">
        <v>1800.08</v>
      </c>
      <c r="XCS2217">
        <v>7838</v>
      </c>
    </row>
    <row r="2218" spans="16311:16321" x14ac:dyDescent="0.3">
      <c r="XCI2218" t="s">
        <v>24</v>
      </c>
      <c r="XCJ2218">
        <v>2</v>
      </c>
      <c r="XCK2218">
        <v>10</v>
      </c>
      <c r="XCL2218">
        <v>0.05</v>
      </c>
      <c r="XCM2218">
        <v>200</v>
      </c>
      <c r="XCN2218">
        <v>33361.5</v>
      </c>
      <c r="XCO2218">
        <v>1053.26</v>
      </c>
      <c r="XCP2218">
        <v>25</v>
      </c>
      <c r="XCQ2218">
        <v>39</v>
      </c>
      <c r="XCR2218">
        <v>1800.03</v>
      </c>
      <c r="XCS2218">
        <v>8660</v>
      </c>
    </row>
    <row r="2219" spans="16311:16321" x14ac:dyDescent="0.3">
      <c r="XCI2219" t="s">
        <v>24</v>
      </c>
      <c r="XCJ2219">
        <v>2</v>
      </c>
      <c r="XCK2219">
        <v>10</v>
      </c>
      <c r="XCL2219">
        <v>0.1</v>
      </c>
      <c r="XCM2219">
        <v>200</v>
      </c>
      <c r="XCN2219">
        <v>33475.199999999997</v>
      </c>
      <c r="XCO2219">
        <v>1683.89</v>
      </c>
      <c r="XCP2219">
        <v>13</v>
      </c>
      <c r="XCQ2219">
        <v>20</v>
      </c>
      <c r="XCR2219">
        <v>1800.4</v>
      </c>
      <c r="XCS2219">
        <v>5140</v>
      </c>
    </row>
    <row r="2220" spans="16311:16321" x14ac:dyDescent="0.3">
      <c r="XCI2220" t="s">
        <v>24</v>
      </c>
      <c r="XCJ2220">
        <v>2</v>
      </c>
      <c r="XCK2220">
        <v>10</v>
      </c>
      <c r="XCL2220">
        <v>0.15</v>
      </c>
      <c r="XCM2220">
        <v>200</v>
      </c>
      <c r="XCN2220">
        <v>33641.699999999997</v>
      </c>
      <c r="XCO2220">
        <v>924.63300000000004</v>
      </c>
      <c r="XCP2220">
        <v>7</v>
      </c>
      <c r="XCQ2220">
        <v>17</v>
      </c>
      <c r="XCR2220">
        <v>1800.02</v>
      </c>
      <c r="XCS2220">
        <v>5291</v>
      </c>
    </row>
    <row r="2221" spans="16311:16321" x14ac:dyDescent="0.3">
      <c r="XCI2221" t="s">
        <v>24</v>
      </c>
      <c r="XCJ2221">
        <v>2</v>
      </c>
      <c r="XCK2221">
        <v>10</v>
      </c>
      <c r="XCL2221">
        <v>0.2</v>
      </c>
      <c r="XCM2221">
        <v>200</v>
      </c>
      <c r="XCN2221">
        <v>33813.199999999997</v>
      </c>
      <c r="XCO2221">
        <v>970.93299999999999</v>
      </c>
      <c r="XCP2221">
        <v>0</v>
      </c>
      <c r="XCQ2221">
        <v>10</v>
      </c>
      <c r="XCR2221">
        <v>1800.9</v>
      </c>
      <c r="XCS2221">
        <v>4624</v>
      </c>
    </row>
    <row r="2222" spans="16311:16321" x14ac:dyDescent="0.3">
      <c r="XCI2222" t="s">
        <v>24</v>
      </c>
      <c r="XCJ2222">
        <v>2</v>
      </c>
      <c r="XCK2222">
        <v>25</v>
      </c>
      <c r="XCL2222">
        <v>0.05</v>
      </c>
      <c r="XCM2222">
        <v>200</v>
      </c>
      <c r="XCN2222">
        <v>33745.800000000003</v>
      </c>
      <c r="XCO2222">
        <v>671.08500000000004</v>
      </c>
      <c r="XCP2222">
        <v>2</v>
      </c>
      <c r="XCQ2222">
        <v>12</v>
      </c>
      <c r="XCR2222">
        <v>1800.04</v>
      </c>
      <c r="XCS2222">
        <v>4843</v>
      </c>
    </row>
    <row r="2223" spans="16311:16321" x14ac:dyDescent="0.3">
      <c r="XCI2223" t="s">
        <v>24</v>
      </c>
      <c r="XCJ2223">
        <v>2</v>
      </c>
      <c r="XCK2223">
        <v>25</v>
      </c>
      <c r="XCL2223">
        <v>0.1</v>
      </c>
      <c r="XCM2223">
        <v>200</v>
      </c>
      <c r="XCN2223">
        <v>33657.9</v>
      </c>
      <c r="XCO2223">
        <v>718.19100000000003</v>
      </c>
      <c r="XCP2223">
        <v>0</v>
      </c>
      <c r="XCQ2223">
        <v>8</v>
      </c>
      <c r="XCR2223">
        <v>1800.76</v>
      </c>
      <c r="XCS2223">
        <v>3700</v>
      </c>
    </row>
    <row r="2224" spans="16311:16321" x14ac:dyDescent="0.3">
      <c r="XCI2224" t="s">
        <v>24</v>
      </c>
      <c r="XCJ2224">
        <v>2</v>
      </c>
      <c r="XCK2224">
        <v>25</v>
      </c>
      <c r="XCL2224">
        <v>0.15</v>
      </c>
      <c r="XCM2224">
        <v>200</v>
      </c>
      <c r="XCN2224">
        <v>34043.599999999999</v>
      </c>
      <c r="XCO2224">
        <v>1471.66</v>
      </c>
      <c r="XCP2224">
        <v>0</v>
      </c>
      <c r="XCQ2224">
        <v>3</v>
      </c>
      <c r="XCR2224">
        <v>1801.67</v>
      </c>
      <c r="XCS2224">
        <v>2259</v>
      </c>
    </row>
    <row r="2225" spans="16311:16321" x14ac:dyDescent="0.3">
      <c r="XCI2225" t="s">
        <v>24</v>
      </c>
      <c r="XCJ2225">
        <v>2</v>
      </c>
      <c r="XCK2225">
        <v>25</v>
      </c>
      <c r="XCL2225">
        <v>0.2</v>
      </c>
      <c r="XCM2225">
        <v>200</v>
      </c>
      <c r="XCN2225">
        <v>36170.199999999997</v>
      </c>
      <c r="XCO2225">
        <v>1803.39</v>
      </c>
      <c r="XCP2225">
        <v>0</v>
      </c>
      <c r="XCQ2225">
        <v>1</v>
      </c>
      <c r="XCR2225">
        <v>1803.52</v>
      </c>
      <c r="XCS2225">
        <v>488</v>
      </c>
    </row>
    <row r="2226" spans="16311:16321" x14ac:dyDescent="0.3">
      <c r="XCI2226" t="s">
        <v>24</v>
      </c>
      <c r="XCJ2226">
        <v>2</v>
      </c>
      <c r="XCK2226">
        <v>50</v>
      </c>
      <c r="XCL2226">
        <v>0.05</v>
      </c>
      <c r="XCM2226">
        <v>200</v>
      </c>
      <c r="XCN2226">
        <v>33480.6</v>
      </c>
      <c r="XCO2226">
        <v>1406.41</v>
      </c>
      <c r="XCP2226">
        <v>27</v>
      </c>
      <c r="XCQ2226">
        <v>36</v>
      </c>
      <c r="XCR2226">
        <v>1800.12</v>
      </c>
      <c r="XCS2226">
        <v>7710</v>
      </c>
    </row>
    <row r="2227" spans="16311:16321" x14ac:dyDescent="0.3">
      <c r="XCI2227" t="s">
        <v>24</v>
      </c>
      <c r="XCJ2227">
        <v>2</v>
      </c>
      <c r="XCK2227">
        <v>50</v>
      </c>
      <c r="XCL2227">
        <v>0.1</v>
      </c>
      <c r="XCM2227">
        <v>200</v>
      </c>
      <c r="XCN2227">
        <v>33674.1</v>
      </c>
      <c r="XCO2227">
        <v>723.654</v>
      </c>
      <c r="XCP2227">
        <v>0</v>
      </c>
      <c r="XCQ2227">
        <v>11</v>
      </c>
      <c r="XCR2227">
        <v>1800.08</v>
      </c>
      <c r="XCS2227">
        <v>4469</v>
      </c>
    </row>
    <row r="2228" spans="16311:16321" x14ac:dyDescent="0.3">
      <c r="XCI2228" t="s">
        <v>24</v>
      </c>
      <c r="XCJ2228">
        <v>2</v>
      </c>
      <c r="XCK2228">
        <v>50</v>
      </c>
      <c r="XCL2228">
        <v>0.15</v>
      </c>
      <c r="XCM2228">
        <v>200</v>
      </c>
      <c r="XCN2228">
        <v>33910.199999999997</v>
      </c>
      <c r="XCO2228">
        <v>1465.75</v>
      </c>
      <c r="XCP2228">
        <v>0</v>
      </c>
      <c r="XCQ2228">
        <v>4</v>
      </c>
      <c r="XCR2228">
        <v>1800.94</v>
      </c>
      <c r="XCS2228">
        <v>1975</v>
      </c>
    </row>
    <row r="2229" spans="16311:16321" x14ac:dyDescent="0.3">
      <c r="XCI2229" t="s">
        <v>24</v>
      </c>
      <c r="XCJ2229">
        <v>2</v>
      </c>
      <c r="XCK2229">
        <v>50</v>
      </c>
      <c r="XCL2229">
        <v>0.2</v>
      </c>
      <c r="XCM2229">
        <v>200</v>
      </c>
      <c r="XCN2229">
        <v>35450.199999999997</v>
      </c>
      <c r="XCO2229">
        <v>1800.1</v>
      </c>
      <c r="XCP2229">
        <v>0</v>
      </c>
      <c r="XCQ2229">
        <v>1</v>
      </c>
      <c r="XCR2229">
        <v>1800.11</v>
      </c>
      <c r="XCS2229">
        <v>1177</v>
      </c>
    </row>
    <row r="2230" spans="16311:16321" x14ac:dyDescent="0.3">
      <c r="XCI2230" t="s">
        <v>24</v>
      </c>
      <c r="XCJ2230">
        <v>3</v>
      </c>
      <c r="XCK2230">
        <v>0</v>
      </c>
      <c r="XCL2230">
        <v>0.05</v>
      </c>
      <c r="XCM2230">
        <v>200</v>
      </c>
      <c r="XCN2230">
        <v>33639</v>
      </c>
      <c r="XCO2230">
        <v>463.00700000000001</v>
      </c>
      <c r="XCP2230">
        <v>9</v>
      </c>
      <c r="XCQ2230">
        <v>37</v>
      </c>
      <c r="XCR2230">
        <v>1800.01</v>
      </c>
      <c r="XCS2230">
        <v>15079</v>
      </c>
    </row>
    <row r="2231" spans="16311:16321" x14ac:dyDescent="0.3">
      <c r="XCI2231" t="s">
        <v>24</v>
      </c>
      <c r="XCJ2231">
        <v>3</v>
      </c>
      <c r="XCK2231">
        <v>0</v>
      </c>
      <c r="XCL2231">
        <v>0.1</v>
      </c>
      <c r="XCM2231">
        <v>200</v>
      </c>
      <c r="XCN2231">
        <v>34453.800000000003</v>
      </c>
      <c r="XCO2231">
        <v>975.99900000000002</v>
      </c>
      <c r="XCP2231">
        <v>0</v>
      </c>
      <c r="XCQ2231">
        <v>7</v>
      </c>
      <c r="XCR2231">
        <v>1800.24</v>
      </c>
      <c r="XCS2231">
        <v>5294</v>
      </c>
    </row>
    <row r="2232" spans="16311:16321" x14ac:dyDescent="0.3">
      <c r="XCI2232" t="s">
        <v>24</v>
      </c>
      <c r="XCJ2232">
        <v>3</v>
      </c>
      <c r="XCK2232">
        <v>10</v>
      </c>
      <c r="XCL2232">
        <v>0.05</v>
      </c>
      <c r="XCM2232">
        <v>200</v>
      </c>
      <c r="XCN2232">
        <v>33639</v>
      </c>
      <c r="XCO2232">
        <v>151.607</v>
      </c>
      <c r="XCP2232">
        <v>0</v>
      </c>
      <c r="XCQ2232">
        <v>31</v>
      </c>
      <c r="XCR2232">
        <v>1800.04</v>
      </c>
      <c r="XCS2232">
        <v>14904</v>
      </c>
    </row>
    <row r="2233" spans="16311:16321" x14ac:dyDescent="0.3">
      <c r="XCI2233" t="s">
        <v>24</v>
      </c>
      <c r="XCJ2233">
        <v>3</v>
      </c>
      <c r="XCK2233">
        <v>10</v>
      </c>
      <c r="XCL2233">
        <v>0.1</v>
      </c>
      <c r="XCM2233">
        <v>200</v>
      </c>
      <c r="XCN2233">
        <v>34156.699999999997</v>
      </c>
      <c r="XCO2233">
        <v>731.13800000000003</v>
      </c>
      <c r="XCP2233">
        <v>0</v>
      </c>
      <c r="XCQ2233">
        <v>8</v>
      </c>
      <c r="XCR2233">
        <v>1800.62</v>
      </c>
      <c r="XCS2233">
        <v>5621</v>
      </c>
    </row>
    <row r="2234" spans="16311:16321" x14ac:dyDescent="0.3">
      <c r="XCI2234" t="s">
        <v>24</v>
      </c>
      <c r="XCJ2234">
        <v>3</v>
      </c>
      <c r="XCK2234">
        <v>25</v>
      </c>
      <c r="XCL2234">
        <v>0.05</v>
      </c>
      <c r="XCM2234">
        <v>200</v>
      </c>
      <c r="XCN2234">
        <v>33664.800000000003</v>
      </c>
      <c r="XCO2234">
        <v>400.75700000000001</v>
      </c>
      <c r="XCP2234">
        <v>7</v>
      </c>
      <c r="XCQ2234">
        <v>38</v>
      </c>
      <c r="XCR2234">
        <v>1800.75</v>
      </c>
      <c r="XCS2234">
        <v>12787</v>
      </c>
    </row>
    <row r="2235" spans="16311:16321" x14ac:dyDescent="0.3">
      <c r="XCI2235" t="s">
        <v>24</v>
      </c>
      <c r="XCJ2235">
        <v>3</v>
      </c>
      <c r="XCK2235">
        <v>25</v>
      </c>
      <c r="XCL2235">
        <v>0.1</v>
      </c>
      <c r="XCM2235">
        <v>200</v>
      </c>
      <c r="XCN2235">
        <v>34122.699999999997</v>
      </c>
      <c r="XCO2235">
        <v>1170.57</v>
      </c>
      <c r="XCP2235">
        <v>0</v>
      </c>
      <c r="XCQ2235">
        <v>7</v>
      </c>
      <c r="XCR2235">
        <v>1800.31</v>
      </c>
      <c r="XCS2235">
        <v>5220</v>
      </c>
    </row>
    <row r="2236" spans="16311:16321" x14ac:dyDescent="0.3">
      <c r="XCI2236" t="s">
        <v>24</v>
      </c>
      <c r="XCJ2236">
        <v>3</v>
      </c>
      <c r="XCK2236">
        <v>50</v>
      </c>
      <c r="XCL2236">
        <v>0.05</v>
      </c>
      <c r="XCM2236">
        <v>200</v>
      </c>
      <c r="XCN2236">
        <v>33639</v>
      </c>
      <c r="XCO2236">
        <v>839.05899999999997</v>
      </c>
      <c r="XCP2236">
        <v>19</v>
      </c>
      <c r="XCQ2236">
        <v>39</v>
      </c>
      <c r="XCR2236">
        <v>1800.03</v>
      </c>
      <c r="XCS2236">
        <v>14567</v>
      </c>
    </row>
    <row r="2237" spans="16311:16321" x14ac:dyDescent="0.3">
      <c r="XCI2237" t="s">
        <v>24</v>
      </c>
      <c r="XCJ2237">
        <v>3</v>
      </c>
      <c r="XCK2237">
        <v>50</v>
      </c>
      <c r="XCL2237">
        <v>0.1</v>
      </c>
      <c r="XCM2237">
        <v>200</v>
      </c>
      <c r="XCN2237">
        <v>34428.300000000003</v>
      </c>
      <c r="XCO2237">
        <v>1175.1400000000001</v>
      </c>
      <c r="XCP2237">
        <v>3</v>
      </c>
      <c r="XCQ2237">
        <v>7</v>
      </c>
      <c r="XCR2237">
        <v>1800.1</v>
      </c>
      <c r="XCS2237">
        <v>4842</v>
      </c>
    </row>
    <row r="2238" spans="16311:16321" x14ac:dyDescent="0.3">
      <c r="XCI2238" t="s">
        <v>532</v>
      </c>
      <c r="XCJ2238">
        <v>0</v>
      </c>
      <c r="XCK2238">
        <v>0</v>
      </c>
      <c r="XCL2238">
        <v>0.05</v>
      </c>
      <c r="XCM2238">
        <v>100</v>
      </c>
      <c r="XCN2238">
        <v>1031</v>
      </c>
      <c r="XCO2238">
        <v>54.8155</v>
      </c>
      <c r="XCP2238">
        <v>19</v>
      </c>
      <c r="XCQ2238">
        <v>1036</v>
      </c>
      <c r="XCR2238">
        <v>1800.07</v>
      </c>
      <c r="XCS2238">
        <v>71737</v>
      </c>
    </row>
    <row r="2239" spans="16311:16321" x14ac:dyDescent="0.3">
      <c r="XCI2239" t="s">
        <v>532</v>
      </c>
      <c r="XCJ2239">
        <v>0</v>
      </c>
      <c r="XCK2239">
        <v>0</v>
      </c>
      <c r="XCL2239">
        <v>0.1</v>
      </c>
      <c r="XCM2239">
        <v>100</v>
      </c>
      <c r="XCN2239">
        <v>1031</v>
      </c>
      <c r="XCO2239">
        <v>121.041</v>
      </c>
      <c r="XCP2239">
        <v>43</v>
      </c>
      <c r="XCQ2239">
        <v>1268</v>
      </c>
      <c r="XCR2239">
        <v>1800</v>
      </c>
      <c r="XCS2239">
        <v>75786</v>
      </c>
    </row>
    <row r="2240" spans="16311:16321" x14ac:dyDescent="0.3">
      <c r="XCI2240" t="s">
        <v>532</v>
      </c>
      <c r="XCJ2240">
        <v>0</v>
      </c>
      <c r="XCK2240">
        <v>0</v>
      </c>
      <c r="XCL2240">
        <v>0.15</v>
      </c>
      <c r="XCM2240">
        <v>100</v>
      </c>
      <c r="XCN2240">
        <v>1031</v>
      </c>
      <c r="XCO2240">
        <v>19.399000000000001</v>
      </c>
      <c r="XCP2240">
        <v>7</v>
      </c>
      <c r="XCQ2240">
        <v>1023</v>
      </c>
      <c r="XCR2240">
        <v>1800.03</v>
      </c>
      <c r="XCS2240">
        <v>67409</v>
      </c>
    </row>
    <row r="2241" spans="16311:16321" x14ac:dyDescent="0.3">
      <c r="XCI2241" t="s">
        <v>532</v>
      </c>
      <c r="XCJ2241">
        <v>0</v>
      </c>
      <c r="XCK2241">
        <v>0</v>
      </c>
      <c r="XCL2241">
        <v>0.2</v>
      </c>
      <c r="XCM2241">
        <v>100</v>
      </c>
      <c r="XCN2241">
        <v>1031</v>
      </c>
      <c r="XCO2241">
        <v>106.67400000000001</v>
      </c>
      <c r="XCP2241">
        <v>30</v>
      </c>
      <c r="XCQ2241">
        <v>1068</v>
      </c>
      <c r="XCR2241">
        <v>1800.01</v>
      </c>
      <c r="XCS2241">
        <v>74310</v>
      </c>
    </row>
    <row r="2242" spans="16311:16321" x14ac:dyDescent="0.3">
      <c r="XCI2242" t="s">
        <v>532</v>
      </c>
      <c r="XCJ2242">
        <v>1</v>
      </c>
      <c r="XCK2242">
        <v>5</v>
      </c>
      <c r="XCL2242">
        <v>0.05</v>
      </c>
      <c r="XCM2242">
        <v>100</v>
      </c>
      <c r="XCN2242">
        <v>1033</v>
      </c>
      <c r="XCO2242">
        <v>102.361</v>
      </c>
      <c r="XCP2242">
        <v>10</v>
      </c>
      <c r="XCQ2242">
        <v>331</v>
      </c>
      <c r="XCR2242">
        <v>1800.09</v>
      </c>
      <c r="XCS2242">
        <v>26814</v>
      </c>
    </row>
    <row r="2243" spans="16311:16321" x14ac:dyDescent="0.3">
      <c r="XCI2243" t="s">
        <v>532</v>
      </c>
      <c r="XCJ2243">
        <v>1</v>
      </c>
      <c r="XCK2243">
        <v>5</v>
      </c>
      <c r="XCL2243">
        <v>0.1</v>
      </c>
      <c r="XCM2243">
        <v>100</v>
      </c>
      <c r="XCN2243">
        <v>1039</v>
      </c>
      <c r="XCO2243">
        <v>836.55499999999995</v>
      </c>
      <c r="XCP2243">
        <v>87</v>
      </c>
      <c r="XCQ2243">
        <v>226</v>
      </c>
      <c r="XCR2243">
        <v>1800.01</v>
      </c>
      <c r="XCS2243">
        <v>26469</v>
      </c>
    </row>
    <row r="2244" spans="16311:16321" x14ac:dyDescent="0.3">
      <c r="XCI2244" t="s">
        <v>532</v>
      </c>
      <c r="XCJ2244">
        <v>1</v>
      </c>
      <c r="XCK2244">
        <v>5</v>
      </c>
      <c r="XCL2244">
        <v>0.15</v>
      </c>
      <c r="XCM2244">
        <v>100</v>
      </c>
      <c r="XCN2244">
        <v>1037</v>
      </c>
      <c r="XCO2244">
        <v>43.800899999999999</v>
      </c>
      <c r="XCP2244">
        <v>1</v>
      </c>
      <c r="XCQ2244">
        <v>340</v>
      </c>
      <c r="XCR2244">
        <v>1800.05</v>
      </c>
      <c r="XCS2244">
        <v>27609</v>
      </c>
    </row>
    <row r="2245" spans="16311:16321" x14ac:dyDescent="0.3">
      <c r="XCI2245" t="s">
        <v>532</v>
      </c>
      <c r="XCJ2245">
        <v>1</v>
      </c>
      <c r="XCK2245">
        <v>5</v>
      </c>
      <c r="XCL2245">
        <v>0.2</v>
      </c>
      <c r="XCM2245">
        <v>100</v>
      </c>
      <c r="XCN2245">
        <v>1040</v>
      </c>
      <c r="XCO2245">
        <v>276.19200000000001</v>
      </c>
      <c r="XCP2245">
        <v>20</v>
      </c>
      <c r="XCQ2245">
        <v>296</v>
      </c>
      <c r="XCR2245">
        <v>1800.03</v>
      </c>
      <c r="XCS2245">
        <v>24357</v>
      </c>
    </row>
    <row r="2246" spans="16311:16321" x14ac:dyDescent="0.3">
      <c r="XCI2246" t="s">
        <v>532</v>
      </c>
      <c r="XCJ2246">
        <v>1</v>
      </c>
      <c r="XCK2246">
        <v>10</v>
      </c>
      <c r="XCL2246">
        <v>0.05</v>
      </c>
      <c r="XCM2246">
        <v>100</v>
      </c>
      <c r="XCN2246">
        <v>1033</v>
      </c>
      <c r="XCO2246">
        <v>202.79</v>
      </c>
      <c r="XCP2246">
        <v>20</v>
      </c>
      <c r="XCQ2246">
        <v>618</v>
      </c>
      <c r="XCR2246">
        <v>1800.01</v>
      </c>
      <c r="XCS2246">
        <v>28936</v>
      </c>
    </row>
    <row r="2247" spans="16311:16321" x14ac:dyDescent="0.3">
      <c r="XCI2247" t="s">
        <v>532</v>
      </c>
      <c r="XCJ2247">
        <v>1</v>
      </c>
      <c r="XCK2247">
        <v>10</v>
      </c>
      <c r="XCL2247">
        <v>0.1</v>
      </c>
      <c r="XCM2247">
        <v>100</v>
      </c>
      <c r="XCN2247">
        <v>1037</v>
      </c>
      <c r="XCO2247">
        <v>93.822599999999994</v>
      </c>
      <c r="XCP2247">
        <v>8</v>
      </c>
      <c r="XCQ2247">
        <v>455</v>
      </c>
      <c r="XCR2247">
        <v>1800.01</v>
      </c>
      <c r="XCS2247">
        <v>28577</v>
      </c>
    </row>
    <row r="2248" spans="16311:16321" x14ac:dyDescent="0.3">
      <c r="XCI2248" t="s">
        <v>532</v>
      </c>
      <c r="XCJ2248">
        <v>1</v>
      </c>
      <c r="XCK2248">
        <v>10</v>
      </c>
      <c r="XCL2248">
        <v>0.15</v>
      </c>
      <c r="XCM2248">
        <v>100</v>
      </c>
      <c r="XCN2248">
        <v>1037</v>
      </c>
      <c r="XCO2248">
        <v>21.9513</v>
      </c>
      <c r="XCP2248">
        <v>1</v>
      </c>
      <c r="XCQ2248">
        <v>472</v>
      </c>
      <c r="XCR2248">
        <v>1800.01</v>
      </c>
      <c r="XCS2248">
        <v>27643</v>
      </c>
    </row>
    <row r="2249" spans="16311:16321" x14ac:dyDescent="0.3">
      <c r="XCI2249" t="s">
        <v>532</v>
      </c>
      <c r="XCJ2249">
        <v>1</v>
      </c>
      <c r="XCK2249">
        <v>10</v>
      </c>
      <c r="XCL2249">
        <v>0.2</v>
      </c>
      <c r="XCM2249">
        <v>100</v>
      </c>
      <c r="XCN2249">
        <v>1040</v>
      </c>
      <c r="XCO2249">
        <v>978.952</v>
      </c>
      <c r="XCP2249">
        <v>118</v>
      </c>
      <c r="XCQ2249">
        <v>267</v>
      </c>
      <c r="XCR2249">
        <v>1800.01</v>
      </c>
      <c r="XCS2249">
        <v>23683</v>
      </c>
    </row>
    <row r="2250" spans="16311:16321" x14ac:dyDescent="0.3">
      <c r="XCI2250" t="s">
        <v>532</v>
      </c>
      <c r="XCJ2250">
        <v>1</v>
      </c>
      <c r="XCK2250">
        <v>25</v>
      </c>
      <c r="XCL2250">
        <v>0.05</v>
      </c>
      <c r="XCM2250">
        <v>100</v>
      </c>
      <c r="XCN2250">
        <v>1037</v>
      </c>
      <c r="XCO2250">
        <v>1038.68</v>
      </c>
      <c r="XCP2250">
        <v>67</v>
      </c>
      <c r="XCQ2250">
        <v>147</v>
      </c>
      <c r="XCR2250">
        <v>1800.09</v>
      </c>
      <c r="XCS2250">
        <v>14885</v>
      </c>
    </row>
    <row r="2251" spans="16311:16321" x14ac:dyDescent="0.3">
      <c r="XCI2251" t="s">
        <v>532</v>
      </c>
      <c r="XCJ2251">
        <v>1</v>
      </c>
      <c r="XCK2251">
        <v>25</v>
      </c>
      <c r="XCL2251">
        <v>0.1</v>
      </c>
      <c r="XCM2251">
        <v>100</v>
      </c>
      <c r="XCN2251">
        <v>1045</v>
      </c>
      <c r="XCO2251">
        <v>225.83500000000001</v>
      </c>
      <c r="XCP2251">
        <v>0</v>
      </c>
      <c r="XCQ2251">
        <v>37</v>
      </c>
      <c r="XCR2251">
        <v>1800.03</v>
      </c>
      <c r="XCS2251">
        <v>5810</v>
      </c>
    </row>
    <row r="2252" spans="16311:16321" x14ac:dyDescent="0.3">
      <c r="XCI2252" t="s">
        <v>532</v>
      </c>
      <c r="XCJ2252">
        <v>1</v>
      </c>
      <c r="XCK2252">
        <v>25</v>
      </c>
      <c r="XCL2252">
        <v>0.15</v>
      </c>
      <c r="XCM2252">
        <v>100</v>
      </c>
      <c r="XCN2252">
        <v>1055</v>
      </c>
      <c r="XCO2252">
        <v>1246.49</v>
      </c>
      <c r="XCP2252">
        <v>10</v>
      </c>
      <c r="XCQ2252">
        <v>21</v>
      </c>
      <c r="XCR2252">
        <v>1800.13</v>
      </c>
      <c r="XCS2252">
        <v>4089</v>
      </c>
    </row>
    <row r="2253" spans="16311:16321" x14ac:dyDescent="0.3">
      <c r="XCI2253" t="s">
        <v>532</v>
      </c>
      <c r="XCJ2253">
        <v>1</v>
      </c>
      <c r="XCK2253">
        <v>25</v>
      </c>
      <c r="XCL2253">
        <v>0.2</v>
      </c>
      <c r="XCM2253">
        <v>100</v>
      </c>
      <c r="XCN2253">
        <v>1345</v>
      </c>
      <c r="XCO2253">
        <v>1820.25</v>
      </c>
      <c r="XCP2253">
        <v>0</v>
      </c>
      <c r="XCQ2253">
        <v>1</v>
      </c>
      <c r="XCR2253">
        <v>1820.25</v>
      </c>
      <c r="XCS2253">
        <v>73</v>
      </c>
    </row>
    <row r="2254" spans="16311:16321" x14ac:dyDescent="0.3">
      <c r="XCI2254" t="s">
        <v>532</v>
      </c>
      <c r="XCJ2254">
        <v>1</v>
      </c>
      <c r="XCK2254">
        <v>50</v>
      </c>
      <c r="XCL2254">
        <v>0.05</v>
      </c>
      <c r="XCM2254">
        <v>100</v>
      </c>
      <c r="XCN2254">
        <v>1045</v>
      </c>
      <c r="XCO2254">
        <v>206.79499999999999</v>
      </c>
      <c r="XCP2254">
        <v>0</v>
      </c>
      <c r="XCQ2254">
        <v>34</v>
      </c>
      <c r="XCR2254">
        <v>1800.1</v>
      </c>
      <c r="XCS2254">
        <v>6658</v>
      </c>
    </row>
    <row r="2255" spans="16311:16321" x14ac:dyDescent="0.3">
      <c r="XCI2255" t="s">
        <v>532</v>
      </c>
      <c r="XCJ2255">
        <v>1</v>
      </c>
      <c r="XCK2255">
        <v>50</v>
      </c>
      <c r="XCL2255">
        <v>0.1</v>
      </c>
      <c r="XCM2255">
        <v>100</v>
      </c>
      <c r="XCN2255">
        <v>1052</v>
      </c>
      <c r="XCO2255">
        <v>594.45899999999995</v>
      </c>
      <c r="XCP2255">
        <v>0</v>
      </c>
      <c r="XCQ2255">
        <v>20</v>
      </c>
      <c r="XCR2255">
        <v>1800.6</v>
      </c>
      <c r="XCS2255">
        <v>1953</v>
      </c>
    </row>
    <row r="2256" spans="16311:16321" x14ac:dyDescent="0.3">
      <c r="XCI2256" t="s">
        <v>532</v>
      </c>
      <c r="XCJ2256">
        <v>1</v>
      </c>
      <c r="XCK2256">
        <v>50</v>
      </c>
      <c r="XCL2256">
        <v>0.15</v>
      </c>
      <c r="XCM2256">
        <v>100</v>
      </c>
      <c r="XCN2256" t="s">
        <v>46</v>
      </c>
      <c r="XCO2256">
        <v>60.026200000000003</v>
      </c>
      <c r="XCP2256">
        <v>0</v>
      </c>
      <c r="XCQ2256">
        <v>1</v>
      </c>
      <c r="XCR2256">
        <v>1802.63</v>
      </c>
      <c r="XCS2256">
        <v>29</v>
      </c>
    </row>
    <row r="2257" spans="16311:16321" x14ac:dyDescent="0.3">
      <c r="XCI2257" t="s">
        <v>532</v>
      </c>
      <c r="XCJ2257">
        <v>1</v>
      </c>
      <c r="XCK2257">
        <v>50</v>
      </c>
      <c r="XCL2257">
        <v>0.2</v>
      </c>
      <c r="XCM2257">
        <v>100</v>
      </c>
      <c r="XCN2257" t="s">
        <v>46</v>
      </c>
      <c r="XCO2257">
        <v>60.036000000000001</v>
      </c>
      <c r="XCP2257">
        <v>0</v>
      </c>
      <c r="XCQ2257">
        <v>1</v>
      </c>
      <c r="XCR2257">
        <v>1801.13</v>
      </c>
      <c r="XCS2257">
        <v>29</v>
      </c>
    </row>
    <row r="2258" spans="16311:16321" x14ac:dyDescent="0.3">
      <c r="XCI2258" t="s">
        <v>532</v>
      </c>
      <c r="XCJ2258">
        <v>2</v>
      </c>
      <c r="XCK2258">
        <v>5</v>
      </c>
      <c r="XCL2258">
        <v>0.05</v>
      </c>
      <c r="XCM2258">
        <v>100</v>
      </c>
      <c r="XCN2258">
        <v>1034</v>
      </c>
      <c r="XCO2258">
        <v>280.38400000000001</v>
      </c>
      <c r="XCP2258">
        <v>26</v>
      </c>
      <c r="XCQ2258">
        <v>244</v>
      </c>
      <c r="XCR2258">
        <v>1800.3</v>
      </c>
      <c r="XCS2258">
        <v>21617</v>
      </c>
    </row>
    <row r="2259" spans="16311:16321" x14ac:dyDescent="0.3">
      <c r="XCI2259" t="s">
        <v>532</v>
      </c>
      <c r="XCJ2259">
        <v>2</v>
      </c>
      <c r="XCK2259">
        <v>5</v>
      </c>
      <c r="XCL2259">
        <v>0.1</v>
      </c>
      <c r="XCM2259">
        <v>100</v>
      </c>
      <c r="XCN2259">
        <v>1040</v>
      </c>
      <c r="XCO2259">
        <v>43.340299999999999</v>
      </c>
      <c r="XCP2259">
        <v>0</v>
      </c>
      <c r="XCQ2259">
        <v>174</v>
      </c>
      <c r="XCR2259">
        <v>1800.41</v>
      </c>
      <c r="XCS2259">
        <v>16069</v>
      </c>
    </row>
    <row r="2260" spans="16311:16321" x14ac:dyDescent="0.3">
      <c r="XCI2260" t="s">
        <v>532</v>
      </c>
      <c r="XCJ2260">
        <v>2</v>
      </c>
      <c r="XCK2260">
        <v>5</v>
      </c>
      <c r="XCL2260">
        <v>0.15</v>
      </c>
      <c r="XCM2260">
        <v>100</v>
      </c>
      <c r="XCN2260">
        <v>1041</v>
      </c>
      <c r="XCO2260">
        <v>217.45099999999999</v>
      </c>
      <c r="XCP2260">
        <v>10</v>
      </c>
      <c r="XCQ2260">
        <v>164</v>
      </c>
      <c r="XCR2260">
        <v>1800.03</v>
      </c>
      <c r="XCS2260">
        <v>17580</v>
      </c>
    </row>
    <row r="2261" spans="16311:16321" x14ac:dyDescent="0.3">
      <c r="XCI2261" t="s">
        <v>532</v>
      </c>
      <c r="XCJ2261">
        <v>2</v>
      </c>
      <c r="XCK2261">
        <v>5</v>
      </c>
      <c r="XCL2261">
        <v>0.2</v>
      </c>
      <c r="XCM2261">
        <v>100</v>
      </c>
      <c r="XCN2261">
        <v>1041</v>
      </c>
      <c r="XCO2261">
        <v>439.58800000000002</v>
      </c>
      <c r="XCP2261">
        <v>22</v>
      </c>
      <c r="XCQ2261">
        <v>122</v>
      </c>
      <c r="XCR2261">
        <v>1800.12</v>
      </c>
      <c r="XCS2261">
        <v>12821</v>
      </c>
    </row>
    <row r="2262" spans="16311:16321" x14ac:dyDescent="0.3">
      <c r="XCI2262" t="s">
        <v>532</v>
      </c>
      <c r="XCJ2262">
        <v>2</v>
      </c>
      <c r="XCK2262">
        <v>10</v>
      </c>
      <c r="XCL2262">
        <v>0.05</v>
      </c>
      <c r="XCM2262">
        <v>100</v>
      </c>
      <c r="XCN2262">
        <v>1040</v>
      </c>
      <c r="XCO2262">
        <v>52.468899999999998</v>
      </c>
      <c r="XCP2262">
        <v>0</v>
      </c>
      <c r="XCQ2262">
        <v>94</v>
      </c>
      <c r="XCR2262">
        <v>1800</v>
      </c>
      <c r="XCS2262">
        <v>9579</v>
      </c>
    </row>
    <row r="2263" spans="16311:16321" x14ac:dyDescent="0.3">
      <c r="XCI2263" t="s">
        <v>532</v>
      </c>
      <c r="XCJ2263">
        <v>2</v>
      </c>
      <c r="XCK2263">
        <v>10</v>
      </c>
      <c r="XCL2263">
        <v>0.1</v>
      </c>
      <c r="XCM2263">
        <v>100</v>
      </c>
      <c r="XCN2263">
        <v>1041</v>
      </c>
      <c r="XCO2263">
        <v>186.14599999999999</v>
      </c>
      <c r="XCP2263">
        <v>0</v>
      </c>
      <c r="XCQ2263">
        <v>55</v>
      </c>
      <c r="XCR2263">
        <v>1800.3</v>
      </c>
      <c r="XCS2263">
        <v>7192</v>
      </c>
    </row>
    <row r="2264" spans="16311:16321" x14ac:dyDescent="0.3">
      <c r="XCI2264" t="s">
        <v>532</v>
      </c>
      <c r="XCJ2264">
        <v>2</v>
      </c>
      <c r="XCK2264">
        <v>10</v>
      </c>
      <c r="XCL2264">
        <v>0.15</v>
      </c>
      <c r="XCM2264">
        <v>100</v>
      </c>
      <c r="XCN2264">
        <v>1050</v>
      </c>
      <c r="XCO2264">
        <v>970.49900000000002</v>
      </c>
      <c r="XCP2264">
        <v>9</v>
      </c>
      <c r="XCQ2264">
        <v>18</v>
      </c>
      <c r="XCR2264">
        <v>1800.67</v>
      </c>
      <c r="XCS2264">
        <v>3653</v>
      </c>
    </row>
    <row r="2265" spans="16311:16321" x14ac:dyDescent="0.3">
      <c r="XCI2265" t="s">
        <v>532</v>
      </c>
      <c r="XCJ2265">
        <v>2</v>
      </c>
      <c r="XCK2265">
        <v>10</v>
      </c>
      <c r="XCL2265">
        <v>0.2</v>
      </c>
      <c r="XCM2265">
        <v>100</v>
      </c>
      <c r="XCN2265">
        <v>1055</v>
      </c>
      <c r="XCO2265">
        <v>1241.21</v>
      </c>
      <c r="XCP2265">
        <v>6</v>
      </c>
      <c r="XCQ2265">
        <v>16</v>
      </c>
      <c r="XCR2265">
        <v>1800.43</v>
      </c>
      <c r="XCS2265">
        <v>2752</v>
      </c>
    </row>
    <row r="2266" spans="16311:16321" x14ac:dyDescent="0.3">
      <c r="XCI2266" t="s">
        <v>532</v>
      </c>
      <c r="XCJ2266">
        <v>2</v>
      </c>
      <c r="XCK2266">
        <v>25</v>
      </c>
      <c r="XCL2266">
        <v>0.05</v>
      </c>
      <c r="XCM2266">
        <v>100</v>
      </c>
      <c r="XCN2266">
        <v>1040</v>
      </c>
      <c r="XCO2266">
        <v>980.74199999999996</v>
      </c>
      <c r="XCP2266">
        <v>41</v>
      </c>
      <c r="XCQ2266">
        <v>90</v>
      </c>
      <c r="XCR2266">
        <v>1800.13</v>
      </c>
      <c r="XCS2266">
        <v>9385</v>
      </c>
    </row>
    <row r="2267" spans="16311:16321" x14ac:dyDescent="0.3">
      <c r="XCI2267" t="s">
        <v>532</v>
      </c>
      <c r="XCJ2267">
        <v>2</v>
      </c>
      <c r="XCK2267">
        <v>25</v>
      </c>
      <c r="XCL2267">
        <v>0.1</v>
      </c>
      <c r="XCM2267">
        <v>100</v>
      </c>
      <c r="XCN2267">
        <v>1055</v>
      </c>
      <c r="XCO2267">
        <v>350.63099999999997</v>
      </c>
      <c r="XCP2267">
        <v>0</v>
      </c>
      <c r="XCQ2267">
        <v>15</v>
      </c>
      <c r="XCR2267">
        <v>1800.43</v>
      </c>
      <c r="XCS2267">
        <v>1899</v>
      </c>
    </row>
    <row r="2268" spans="16311:16321" x14ac:dyDescent="0.3">
      <c r="XCI2268" t="s">
        <v>532</v>
      </c>
      <c r="XCJ2268">
        <v>2</v>
      </c>
      <c r="XCK2268">
        <v>25</v>
      </c>
      <c r="XCL2268">
        <v>0.15</v>
      </c>
      <c r="XCM2268">
        <v>100</v>
      </c>
      <c r="XCN2268" t="s">
        <v>46</v>
      </c>
      <c r="XCO2268">
        <v>60.0304</v>
      </c>
      <c r="XCP2268">
        <v>0</v>
      </c>
      <c r="XCQ2268">
        <v>1</v>
      </c>
      <c r="XCR2268">
        <v>1801.27</v>
      </c>
      <c r="XCS2268">
        <v>29</v>
      </c>
    </row>
    <row r="2269" spans="16311:16321" x14ac:dyDescent="0.3">
      <c r="XCI2269" t="s">
        <v>532</v>
      </c>
      <c r="XCJ2269">
        <v>2</v>
      </c>
      <c r="XCK2269">
        <v>25</v>
      </c>
      <c r="XCL2269">
        <v>0.2</v>
      </c>
      <c r="XCM2269">
        <v>100</v>
      </c>
      <c r="XCN2269" t="s">
        <v>46</v>
      </c>
      <c r="XCO2269">
        <v>60.043399999999998</v>
      </c>
      <c r="XCP2269">
        <v>0</v>
      </c>
      <c r="XCQ2269">
        <v>1</v>
      </c>
      <c r="XCR2269">
        <v>1800.9</v>
      </c>
      <c r="XCS2269">
        <v>29</v>
      </c>
    </row>
    <row r="2270" spans="16311:16321" x14ac:dyDescent="0.3">
      <c r="XCI2270" t="s">
        <v>532</v>
      </c>
      <c r="XCJ2270">
        <v>2</v>
      </c>
      <c r="XCK2270">
        <v>50</v>
      </c>
      <c r="XCL2270">
        <v>0.05</v>
      </c>
      <c r="XCM2270">
        <v>100</v>
      </c>
      <c r="XCN2270">
        <v>1045</v>
      </c>
      <c r="XCO2270">
        <v>324.101</v>
      </c>
      <c r="XCP2270">
        <v>9</v>
      </c>
      <c r="XCQ2270">
        <v>76</v>
      </c>
      <c r="XCR2270">
        <v>1800</v>
      </c>
      <c r="XCS2270">
        <v>8256</v>
      </c>
    </row>
    <row r="2271" spans="16311:16321" x14ac:dyDescent="0.3">
      <c r="XCI2271" t="s">
        <v>532</v>
      </c>
      <c r="XCJ2271">
        <v>2</v>
      </c>
      <c r="XCK2271">
        <v>50</v>
      </c>
      <c r="XCL2271">
        <v>0.1</v>
      </c>
      <c r="XCM2271">
        <v>100</v>
      </c>
      <c r="XCN2271">
        <v>1097</v>
      </c>
      <c r="XCO2271">
        <v>1802.05</v>
      </c>
      <c r="XCP2271">
        <v>0</v>
      </c>
      <c r="XCQ2271">
        <v>1</v>
      </c>
      <c r="XCR2271">
        <v>1802.09</v>
      </c>
      <c r="XCS2271">
        <v>373</v>
      </c>
    </row>
    <row r="2272" spans="16311:16321" x14ac:dyDescent="0.3">
      <c r="XCI2272" t="s">
        <v>532</v>
      </c>
      <c r="XCJ2272">
        <v>2</v>
      </c>
      <c r="XCK2272">
        <v>50</v>
      </c>
      <c r="XCL2272">
        <v>0.15</v>
      </c>
      <c r="XCM2272">
        <v>100</v>
      </c>
      <c r="XCN2272" t="s">
        <v>46</v>
      </c>
      <c r="XCO2272">
        <v>60.024000000000001</v>
      </c>
      <c r="XCP2272">
        <v>0</v>
      </c>
      <c r="XCQ2272">
        <v>1</v>
      </c>
      <c r="XCR2272">
        <v>1800.84</v>
      </c>
      <c r="XCS2272">
        <v>29</v>
      </c>
    </row>
    <row r="2273" spans="16311:16321" x14ac:dyDescent="0.3">
      <c r="XCI2273" t="s">
        <v>532</v>
      </c>
      <c r="XCJ2273">
        <v>3</v>
      </c>
      <c r="XCK2273">
        <v>0</v>
      </c>
      <c r="XCL2273">
        <v>0.05</v>
      </c>
      <c r="XCM2273">
        <v>100</v>
      </c>
      <c r="XCN2273">
        <v>1081</v>
      </c>
      <c r="XCO2273">
        <v>368.97399999999999</v>
      </c>
      <c r="XCP2273">
        <v>0</v>
      </c>
      <c r="XCQ2273">
        <v>19</v>
      </c>
      <c r="XCR2273">
        <v>1800.22</v>
      </c>
      <c r="XCS2273">
        <v>3810</v>
      </c>
    </row>
    <row r="2274" spans="16311:16321" x14ac:dyDescent="0.3">
      <c r="XCI2274" t="s">
        <v>532</v>
      </c>
      <c r="XCJ2274">
        <v>3</v>
      </c>
      <c r="XCK2274">
        <v>10</v>
      </c>
      <c r="XCL2274">
        <v>0.05</v>
      </c>
      <c r="XCM2274">
        <v>100</v>
      </c>
      <c r="XCN2274">
        <v>1081</v>
      </c>
      <c r="XCO2274">
        <v>854.70899999999995</v>
      </c>
      <c r="XCP2274">
        <v>3</v>
      </c>
      <c r="XCQ2274">
        <v>13</v>
      </c>
      <c r="XCR2274">
        <v>1800.25</v>
      </c>
      <c r="XCS2274">
        <v>2494</v>
      </c>
    </row>
    <row r="2275" spans="16311:16321" x14ac:dyDescent="0.3">
      <c r="XCI2275" t="s">
        <v>532</v>
      </c>
      <c r="XCJ2275">
        <v>3</v>
      </c>
      <c r="XCK2275">
        <v>25</v>
      </c>
      <c r="XCL2275">
        <v>0.05</v>
      </c>
      <c r="XCM2275">
        <v>100</v>
      </c>
      <c r="XCN2275">
        <v>1081</v>
      </c>
      <c r="XCO2275">
        <v>315.32799999999997</v>
      </c>
      <c r="XCP2275">
        <v>0</v>
      </c>
      <c r="XCQ2275">
        <v>21</v>
      </c>
      <c r="XCR2275">
        <v>1800.52</v>
      </c>
      <c r="XCS2275">
        <v>4172</v>
      </c>
    </row>
    <row r="2276" spans="16311:16321" x14ac:dyDescent="0.3">
      <c r="XCI2276" t="s">
        <v>532</v>
      </c>
      <c r="XCJ2276">
        <v>3</v>
      </c>
      <c r="XCK2276">
        <v>50</v>
      </c>
      <c r="XCL2276">
        <v>0.05</v>
      </c>
      <c r="XCM2276">
        <v>100</v>
      </c>
      <c r="XCN2276">
        <v>1081</v>
      </c>
      <c r="XCO2276">
        <v>512.45100000000002</v>
      </c>
      <c r="XCP2276">
        <v>3</v>
      </c>
      <c r="XCQ2276">
        <v>23</v>
      </c>
      <c r="XCR2276">
        <v>1800.02</v>
      </c>
      <c r="XCS2276">
        <v>3952</v>
      </c>
    </row>
    <row r="2277" spans="16311:16321" x14ac:dyDescent="0.3">
      <c r="XCI2277" t="s">
        <v>512</v>
      </c>
      <c r="XCJ2277">
        <v>0</v>
      </c>
      <c r="XCK2277">
        <v>0</v>
      </c>
      <c r="XCL2277">
        <v>0.05</v>
      </c>
      <c r="XCM2277">
        <v>100</v>
      </c>
      <c r="XCN2277">
        <v>1005</v>
      </c>
      <c r="XCO2277">
        <v>367.68</v>
      </c>
      <c r="XCP2277">
        <v>54</v>
      </c>
      <c r="XCQ2277">
        <v>347</v>
      </c>
      <c r="XCR2277">
        <v>1800.03</v>
      </c>
      <c r="XCS2277">
        <v>47499</v>
      </c>
    </row>
    <row r="2278" spans="16311:16321" x14ac:dyDescent="0.3">
      <c r="XCI2278" t="s">
        <v>512</v>
      </c>
      <c r="XCJ2278">
        <v>0</v>
      </c>
      <c r="XCK2278">
        <v>0</v>
      </c>
      <c r="XCL2278">
        <v>0.1</v>
      </c>
      <c r="XCM2278">
        <v>100</v>
      </c>
      <c r="XCN2278">
        <v>1005</v>
      </c>
      <c r="XCO2278">
        <v>71.778199999999998</v>
      </c>
      <c r="XCP2278">
        <v>10</v>
      </c>
      <c r="XCQ2278">
        <v>450</v>
      </c>
      <c r="XCR2278">
        <v>1800.05</v>
      </c>
      <c r="XCS2278">
        <v>51775</v>
      </c>
    </row>
    <row r="2279" spans="16311:16321" x14ac:dyDescent="0.3">
      <c r="XCI2279" t="s">
        <v>512</v>
      </c>
      <c r="XCJ2279">
        <v>0</v>
      </c>
      <c r="XCK2279">
        <v>0</v>
      </c>
      <c r="XCL2279">
        <v>0.15</v>
      </c>
      <c r="XCM2279">
        <v>100</v>
      </c>
      <c r="XCN2279">
        <v>1005</v>
      </c>
      <c r="XCO2279">
        <v>109.264</v>
      </c>
      <c r="XCP2279">
        <v>10</v>
      </c>
      <c r="XCQ2279">
        <v>331</v>
      </c>
      <c r="XCR2279">
        <v>1800.01</v>
      </c>
      <c r="XCS2279">
        <v>46822</v>
      </c>
    </row>
    <row r="2280" spans="16311:16321" x14ac:dyDescent="0.3">
      <c r="XCI2280" t="s">
        <v>512</v>
      </c>
      <c r="XCJ2280">
        <v>0</v>
      </c>
      <c r="XCK2280">
        <v>0</v>
      </c>
      <c r="XCL2280">
        <v>0.2</v>
      </c>
      <c r="XCM2280">
        <v>100</v>
      </c>
      <c r="XCN2280">
        <v>1005</v>
      </c>
      <c r="XCO2280">
        <v>32.639800000000001</v>
      </c>
      <c r="XCP2280">
        <v>0</v>
      </c>
      <c r="XCQ2280">
        <v>350</v>
      </c>
      <c r="XCR2280">
        <v>1800.03</v>
      </c>
      <c r="XCS2280">
        <v>42996</v>
      </c>
    </row>
    <row r="2281" spans="16311:16321" x14ac:dyDescent="0.3">
      <c r="XCI2281" t="s">
        <v>512</v>
      </c>
      <c r="XCJ2281">
        <v>1</v>
      </c>
      <c r="XCK2281">
        <v>5</v>
      </c>
      <c r="XCL2281">
        <v>0.05</v>
      </c>
      <c r="XCM2281">
        <v>100</v>
      </c>
      <c r="XCN2281">
        <v>1013</v>
      </c>
      <c r="XCO2281">
        <v>77.291600000000003</v>
      </c>
      <c r="XCP2281">
        <v>0</v>
      </c>
      <c r="XCQ2281">
        <v>159</v>
      </c>
      <c r="XCR2281">
        <v>1800.02</v>
      </c>
      <c r="XCS2281">
        <v>21410</v>
      </c>
    </row>
    <row r="2282" spans="16311:16321" x14ac:dyDescent="0.3">
      <c r="XCI2282" t="s">
        <v>512</v>
      </c>
      <c r="XCJ2282">
        <v>1</v>
      </c>
      <c r="XCK2282">
        <v>5</v>
      </c>
      <c r="XCL2282">
        <v>0.1</v>
      </c>
      <c r="XCM2282">
        <v>100</v>
      </c>
      <c r="XCN2282">
        <v>1017</v>
      </c>
      <c r="XCO2282">
        <v>127.789</v>
      </c>
      <c r="XCP2282">
        <v>2</v>
      </c>
      <c r="XCQ2282">
        <v>123</v>
      </c>
      <c r="XCR2282">
        <v>1800.1</v>
      </c>
      <c r="XCS2282">
        <v>18253</v>
      </c>
    </row>
    <row r="2283" spans="16311:16321" x14ac:dyDescent="0.3">
      <c r="XCI2283" t="s">
        <v>512</v>
      </c>
      <c r="XCJ2283">
        <v>1</v>
      </c>
      <c r="XCK2283">
        <v>5</v>
      </c>
      <c r="XCL2283">
        <v>0.15</v>
      </c>
      <c r="XCM2283">
        <v>100</v>
      </c>
      <c r="XCN2283">
        <v>1017</v>
      </c>
      <c r="XCO2283">
        <v>330.09100000000001</v>
      </c>
      <c r="XCP2283">
        <v>14</v>
      </c>
      <c r="XCQ2283">
        <v>115</v>
      </c>
      <c r="XCR2283">
        <v>1800</v>
      </c>
      <c r="XCS2283">
        <v>15709</v>
      </c>
    </row>
    <row r="2284" spans="16311:16321" x14ac:dyDescent="0.3">
      <c r="XCI2284" t="s">
        <v>512</v>
      </c>
      <c r="XCJ2284">
        <v>1</v>
      </c>
      <c r="XCK2284">
        <v>5</v>
      </c>
      <c r="XCL2284">
        <v>0.2</v>
      </c>
      <c r="XCM2284">
        <v>100</v>
      </c>
      <c r="XCN2284">
        <v>1031</v>
      </c>
      <c r="XCO2284">
        <v>420.89299999999997</v>
      </c>
      <c r="XCP2284">
        <v>9</v>
      </c>
      <c r="XCQ2284">
        <v>56</v>
      </c>
      <c r="XCR2284">
        <v>1800.05</v>
      </c>
      <c r="XCS2284">
        <v>11518</v>
      </c>
    </row>
    <row r="2285" spans="16311:16321" x14ac:dyDescent="0.3">
      <c r="XCI2285" t="s">
        <v>512</v>
      </c>
      <c r="XCJ2285">
        <v>1</v>
      </c>
      <c r="XCK2285">
        <v>10</v>
      </c>
      <c r="XCL2285">
        <v>0.05</v>
      </c>
      <c r="XCM2285">
        <v>100</v>
      </c>
      <c r="XCN2285">
        <v>1013</v>
      </c>
      <c r="XCO2285">
        <v>202.77099999999999</v>
      </c>
      <c r="XCP2285">
        <v>6</v>
      </c>
      <c r="XCQ2285">
        <v>147</v>
      </c>
      <c r="XCR2285">
        <v>1800.02</v>
      </c>
      <c r="XCS2285">
        <v>20531</v>
      </c>
    </row>
    <row r="2286" spans="16311:16321" x14ac:dyDescent="0.3">
      <c r="XCI2286" t="s">
        <v>512</v>
      </c>
      <c r="XCJ2286">
        <v>1</v>
      </c>
      <c r="XCK2286">
        <v>10</v>
      </c>
      <c r="XCL2286">
        <v>0.1</v>
      </c>
      <c r="XCM2286">
        <v>100</v>
      </c>
      <c r="XCN2286">
        <v>1017</v>
      </c>
      <c r="XCO2286">
        <v>108.449</v>
      </c>
      <c r="XCP2286">
        <v>0</v>
      </c>
      <c r="XCQ2286">
        <v>136</v>
      </c>
      <c r="XCR2286">
        <v>1800.03</v>
      </c>
      <c r="XCS2286">
        <v>17258</v>
      </c>
    </row>
    <row r="2287" spans="16311:16321" x14ac:dyDescent="0.3">
      <c r="XCI2287" t="s">
        <v>512</v>
      </c>
      <c r="XCJ2287">
        <v>1</v>
      </c>
      <c r="XCK2287">
        <v>10</v>
      </c>
      <c r="XCL2287">
        <v>0.15</v>
      </c>
      <c r="XCM2287">
        <v>100</v>
      </c>
      <c r="XCN2287">
        <v>1017</v>
      </c>
      <c r="XCO2287">
        <v>125.414</v>
      </c>
      <c r="XCP2287">
        <v>3</v>
      </c>
      <c r="XCQ2287">
        <v>93</v>
      </c>
      <c r="XCR2287">
        <v>1800.19</v>
      </c>
      <c r="XCS2287">
        <v>15745</v>
      </c>
    </row>
    <row r="2288" spans="16311:16321" x14ac:dyDescent="0.3">
      <c r="XCI2288" t="s">
        <v>512</v>
      </c>
      <c r="XCJ2288">
        <v>1</v>
      </c>
      <c r="XCK2288">
        <v>10</v>
      </c>
      <c r="XCL2288">
        <v>0.2</v>
      </c>
      <c r="XCM2288">
        <v>100</v>
      </c>
      <c r="XCN2288">
        <v>1031</v>
      </c>
      <c r="XCO2288">
        <v>127.86199999999999</v>
      </c>
      <c r="XCP2288">
        <v>0</v>
      </c>
      <c r="XCQ2288">
        <v>57</v>
      </c>
      <c r="XCR2288">
        <v>1800.19</v>
      </c>
      <c r="XCS2288">
        <v>11541</v>
      </c>
    </row>
    <row r="2289" spans="16311:16321" x14ac:dyDescent="0.3">
      <c r="XCI2289" t="s">
        <v>512</v>
      </c>
      <c r="XCJ2289">
        <v>1</v>
      </c>
      <c r="XCK2289">
        <v>25</v>
      </c>
      <c r="XCL2289">
        <v>0.05</v>
      </c>
      <c r="XCM2289">
        <v>100</v>
      </c>
      <c r="XCN2289">
        <v>1017</v>
      </c>
      <c r="XCO2289">
        <v>266.76400000000001</v>
      </c>
      <c r="XCP2289">
        <v>0</v>
      </c>
      <c r="XCQ2289">
        <v>29</v>
      </c>
      <c r="XCR2289">
        <v>1800.05</v>
      </c>
      <c r="XCS2289">
        <v>6784</v>
      </c>
    </row>
    <row r="2290" spans="16311:16321" x14ac:dyDescent="0.3">
      <c r="XCI2290" t="s">
        <v>512</v>
      </c>
      <c r="XCJ2290">
        <v>1</v>
      </c>
      <c r="XCK2290">
        <v>25</v>
      </c>
      <c r="XCL2290">
        <v>0.1</v>
      </c>
      <c r="XCM2290">
        <v>100</v>
      </c>
      <c r="XCN2290">
        <v>1061</v>
      </c>
      <c r="XCO2290">
        <v>1802.48</v>
      </c>
      <c r="XCP2290">
        <v>2</v>
      </c>
      <c r="XCQ2290">
        <v>3</v>
      </c>
      <c r="XCR2290">
        <v>1802.48</v>
      </c>
      <c r="XCS2290">
        <v>1091</v>
      </c>
    </row>
    <row r="2291" spans="16311:16321" x14ac:dyDescent="0.3">
      <c r="XCI2291" t="s">
        <v>512</v>
      </c>
      <c r="XCJ2291">
        <v>1</v>
      </c>
      <c r="XCK2291">
        <v>25</v>
      </c>
      <c r="XCL2291">
        <v>0.15</v>
      </c>
      <c r="XCM2291">
        <v>100</v>
      </c>
      <c r="XCN2291" t="s">
        <v>46</v>
      </c>
      <c r="XCO2291">
        <v>60.026800000000001</v>
      </c>
      <c r="XCP2291">
        <v>0</v>
      </c>
      <c r="XCQ2291">
        <v>1</v>
      </c>
      <c r="XCR2291">
        <v>1802.08</v>
      </c>
      <c r="XCS2291">
        <v>29</v>
      </c>
    </row>
    <row r="2292" spans="16311:16321" x14ac:dyDescent="0.3">
      <c r="XCI2292" t="s">
        <v>512</v>
      </c>
      <c r="XCJ2292">
        <v>1</v>
      </c>
      <c r="XCK2292">
        <v>25</v>
      </c>
      <c r="XCL2292">
        <v>0.2</v>
      </c>
      <c r="XCM2292">
        <v>100</v>
      </c>
      <c r="XCN2292" t="s">
        <v>46</v>
      </c>
      <c r="XCO2292">
        <v>60.023200000000003</v>
      </c>
      <c r="XCP2292">
        <v>0</v>
      </c>
      <c r="XCQ2292">
        <v>1</v>
      </c>
      <c r="XCR2292">
        <v>1800.94</v>
      </c>
      <c r="XCS2292">
        <v>29</v>
      </c>
    </row>
    <row r="2293" spans="16311:16321" x14ac:dyDescent="0.3">
      <c r="XCI2293" t="s">
        <v>512</v>
      </c>
      <c r="XCJ2293">
        <v>1</v>
      </c>
      <c r="XCK2293">
        <v>50</v>
      </c>
      <c r="XCL2293">
        <v>0.05</v>
      </c>
      <c r="XCM2293">
        <v>100</v>
      </c>
      <c r="XCN2293">
        <v>1036</v>
      </c>
      <c r="XCO2293">
        <v>1097.5899999999999</v>
      </c>
      <c r="XCP2293">
        <v>3</v>
      </c>
      <c r="XCQ2293">
        <v>10</v>
      </c>
      <c r="XCR2293">
        <v>1801.26</v>
      </c>
      <c r="XCS2293">
        <v>2116</v>
      </c>
    </row>
    <row r="2294" spans="16311:16321" x14ac:dyDescent="0.3">
      <c r="XCI2294" t="s">
        <v>512</v>
      </c>
      <c r="XCJ2294">
        <v>1</v>
      </c>
      <c r="XCK2294">
        <v>50</v>
      </c>
      <c r="XCL2294">
        <v>0.1</v>
      </c>
      <c r="XCM2294">
        <v>100</v>
      </c>
      <c r="XCN2294" t="s">
        <v>46</v>
      </c>
      <c r="XCO2294">
        <v>60.036900000000003</v>
      </c>
      <c r="XCP2294">
        <v>0</v>
      </c>
      <c r="XCQ2294">
        <v>1</v>
      </c>
      <c r="XCR2294">
        <v>1801.84</v>
      </c>
      <c r="XCS2294">
        <v>29</v>
      </c>
    </row>
    <row r="2295" spans="16311:16321" x14ac:dyDescent="0.3">
      <c r="XCI2295" t="s">
        <v>512</v>
      </c>
      <c r="XCJ2295">
        <v>1</v>
      </c>
      <c r="XCK2295">
        <v>50</v>
      </c>
      <c r="XCL2295">
        <v>0.15</v>
      </c>
      <c r="XCM2295">
        <v>100</v>
      </c>
      <c r="XCN2295" t="s">
        <v>46</v>
      </c>
      <c r="XCO2295">
        <v>60.025799999999997</v>
      </c>
      <c r="XCP2295">
        <v>0</v>
      </c>
      <c r="XCQ2295">
        <v>1</v>
      </c>
      <c r="XCR2295">
        <v>1801</v>
      </c>
      <c r="XCS2295">
        <v>29</v>
      </c>
    </row>
    <row r="2296" spans="16311:16321" x14ac:dyDescent="0.3">
      <c r="XCI2296" t="s">
        <v>512</v>
      </c>
      <c r="XCJ2296">
        <v>1</v>
      </c>
      <c r="XCK2296">
        <v>50</v>
      </c>
      <c r="XCL2296">
        <v>0.2</v>
      </c>
      <c r="XCM2296">
        <v>100</v>
      </c>
      <c r="XCN2296" t="s">
        <v>46</v>
      </c>
      <c r="XCO2296">
        <v>60.027099999999997</v>
      </c>
      <c r="XCP2296">
        <v>0</v>
      </c>
      <c r="XCQ2296">
        <v>1</v>
      </c>
      <c r="XCR2296">
        <v>1800.72</v>
      </c>
      <c r="XCS2296">
        <v>29</v>
      </c>
    </row>
    <row r="2297" spans="16311:16321" x14ac:dyDescent="0.3">
      <c r="XCI2297" t="s">
        <v>512</v>
      </c>
      <c r="XCJ2297">
        <v>2</v>
      </c>
      <c r="XCK2297">
        <v>5</v>
      </c>
      <c r="XCL2297">
        <v>0.05</v>
      </c>
      <c r="XCM2297">
        <v>100</v>
      </c>
      <c r="XCN2297">
        <v>1016</v>
      </c>
      <c r="XCO2297">
        <v>189.20500000000001</v>
      </c>
      <c r="XCP2297">
        <v>5</v>
      </c>
      <c r="XCQ2297">
        <v>88</v>
      </c>
      <c r="XCR2297">
        <v>1800.07</v>
      </c>
      <c r="XCS2297">
        <v>13165</v>
      </c>
    </row>
    <row r="2298" spans="16311:16321" x14ac:dyDescent="0.3">
      <c r="XCI2298" t="s">
        <v>512</v>
      </c>
      <c r="XCJ2298">
        <v>2</v>
      </c>
      <c r="XCK2298">
        <v>5</v>
      </c>
      <c r="XCL2298">
        <v>0.1</v>
      </c>
      <c r="XCM2298">
        <v>100</v>
      </c>
      <c r="XCN2298">
        <v>1017</v>
      </c>
      <c r="XCO2298">
        <v>438.86399999999998</v>
      </c>
      <c r="XCP2298">
        <v>18</v>
      </c>
      <c r="XCQ2298">
        <v>79</v>
      </c>
      <c r="XCR2298">
        <v>1800.09</v>
      </c>
      <c r="XCS2298">
        <v>13025</v>
      </c>
    </row>
    <row r="2299" spans="16311:16321" x14ac:dyDescent="0.3">
      <c r="XCI2299" t="s">
        <v>512</v>
      </c>
      <c r="XCJ2299">
        <v>2</v>
      </c>
      <c r="XCK2299">
        <v>5</v>
      </c>
      <c r="XCL2299">
        <v>0.15</v>
      </c>
      <c r="XCM2299">
        <v>100</v>
      </c>
      <c r="XCN2299">
        <v>1027</v>
      </c>
      <c r="XCO2299">
        <v>923.81899999999996</v>
      </c>
      <c r="XCP2299">
        <v>18</v>
      </c>
      <c r="XCQ2299">
        <v>35</v>
      </c>
      <c r="XCR2299">
        <v>1800.11</v>
      </c>
      <c r="XCS2299">
        <v>6801</v>
      </c>
    </row>
    <row r="2300" spans="16311:16321" x14ac:dyDescent="0.3">
      <c r="XCI2300" t="s">
        <v>512</v>
      </c>
      <c r="XCJ2300">
        <v>2</v>
      </c>
      <c r="XCK2300">
        <v>5</v>
      </c>
      <c r="XCL2300">
        <v>0.2</v>
      </c>
      <c r="XCM2300">
        <v>100</v>
      </c>
      <c r="XCN2300">
        <v>1033</v>
      </c>
      <c r="XCO2300">
        <v>680.12800000000004</v>
      </c>
      <c r="XCP2300">
        <v>6</v>
      </c>
      <c r="XCQ2300">
        <v>26</v>
      </c>
      <c r="XCR2300">
        <v>1800.44</v>
      </c>
      <c r="XCS2300">
        <v>6741</v>
      </c>
    </row>
    <row r="2301" spans="16311:16321" x14ac:dyDescent="0.3">
      <c r="XCI2301" t="s">
        <v>512</v>
      </c>
      <c r="XCJ2301">
        <v>2</v>
      </c>
      <c r="XCK2301">
        <v>10</v>
      </c>
      <c r="XCL2301">
        <v>0.05</v>
      </c>
      <c r="XCM2301">
        <v>100</v>
      </c>
      <c r="XCN2301">
        <v>1017</v>
      </c>
      <c r="XCO2301">
        <v>121.759</v>
      </c>
      <c r="XCP2301">
        <v>0</v>
      </c>
      <c r="XCQ2301">
        <v>29</v>
      </c>
      <c r="XCR2301">
        <v>1802.6</v>
      </c>
      <c r="XCS2301">
        <v>6296</v>
      </c>
    </row>
    <row r="2302" spans="16311:16321" x14ac:dyDescent="0.3">
      <c r="XCI2302" t="s">
        <v>512</v>
      </c>
      <c r="XCJ2302">
        <v>2</v>
      </c>
      <c r="XCK2302">
        <v>10</v>
      </c>
      <c r="XCL2302">
        <v>0.1</v>
      </c>
      <c r="XCM2302">
        <v>100</v>
      </c>
      <c r="XCN2302">
        <v>1036</v>
      </c>
      <c r="XCO2302">
        <v>609.35699999999997</v>
      </c>
      <c r="XCP2302">
        <v>0</v>
      </c>
      <c r="XCQ2302">
        <v>10</v>
      </c>
      <c r="XCR2302">
        <v>1800.52</v>
      </c>
      <c r="XCS2302">
        <v>2579</v>
      </c>
    </row>
    <row r="2303" spans="16311:16321" x14ac:dyDescent="0.3">
      <c r="XCI2303" t="s">
        <v>512</v>
      </c>
      <c r="XCJ2303">
        <v>2</v>
      </c>
      <c r="XCK2303">
        <v>10</v>
      </c>
      <c r="XCL2303">
        <v>0.15</v>
      </c>
      <c r="XCM2303">
        <v>100</v>
      </c>
      <c r="XCN2303">
        <v>1070</v>
      </c>
      <c r="XCO2303">
        <v>1614.58</v>
      </c>
      <c r="XCP2303">
        <v>0</v>
      </c>
      <c r="XCQ2303">
        <v>2</v>
      </c>
      <c r="XCR2303">
        <v>1804.57</v>
      </c>
      <c r="XCS2303">
        <v>372</v>
      </c>
    </row>
    <row r="2304" spans="16311:16321" x14ac:dyDescent="0.3">
      <c r="XCI2304" t="s">
        <v>512</v>
      </c>
      <c r="XCJ2304">
        <v>2</v>
      </c>
      <c r="XCK2304">
        <v>10</v>
      </c>
      <c r="XCL2304">
        <v>0.2</v>
      </c>
      <c r="XCM2304">
        <v>100</v>
      </c>
      <c r="XCN2304" t="s">
        <v>46</v>
      </c>
      <c r="XCO2304">
        <v>60.022799999999997</v>
      </c>
      <c r="XCP2304">
        <v>0</v>
      </c>
      <c r="XCQ2304">
        <v>1</v>
      </c>
      <c r="XCR2304">
        <v>1800.74</v>
      </c>
      <c r="XCS2304">
        <v>29</v>
      </c>
    </row>
    <row r="2305" spans="16311:16321" x14ac:dyDescent="0.3">
      <c r="XCI2305" t="s">
        <v>512</v>
      </c>
      <c r="XCJ2305">
        <v>2</v>
      </c>
      <c r="XCK2305">
        <v>25</v>
      </c>
      <c r="XCL2305">
        <v>0.05</v>
      </c>
      <c r="XCM2305">
        <v>100</v>
      </c>
      <c r="XCN2305">
        <v>1043</v>
      </c>
      <c r="XCO2305">
        <v>560.87099999999998</v>
      </c>
      <c r="XCP2305">
        <v>0</v>
      </c>
      <c r="XCQ2305">
        <v>6</v>
      </c>
      <c r="XCR2305">
        <v>1800.55</v>
      </c>
      <c r="XCS2305">
        <v>1819</v>
      </c>
    </row>
    <row r="2306" spans="16311:16321" x14ac:dyDescent="0.3">
      <c r="XCI2306" t="s">
        <v>512</v>
      </c>
      <c r="XCJ2306">
        <v>2</v>
      </c>
      <c r="XCK2306">
        <v>25</v>
      </c>
      <c r="XCL2306">
        <v>0.1</v>
      </c>
      <c r="XCM2306">
        <v>100</v>
      </c>
      <c r="XCN2306" t="s">
        <v>46</v>
      </c>
      <c r="XCO2306">
        <v>60.023800000000001</v>
      </c>
      <c r="XCP2306">
        <v>0</v>
      </c>
      <c r="XCQ2306">
        <v>1</v>
      </c>
      <c r="XCR2306">
        <v>1800.84</v>
      </c>
      <c r="XCS2306">
        <v>29</v>
      </c>
    </row>
    <row r="2307" spans="16311:16321" x14ac:dyDescent="0.3">
      <c r="XCI2307" t="s">
        <v>512</v>
      </c>
      <c r="XCJ2307">
        <v>2</v>
      </c>
      <c r="XCK2307">
        <v>25</v>
      </c>
      <c r="XCL2307">
        <v>0.15</v>
      </c>
      <c r="XCM2307">
        <v>100</v>
      </c>
      <c r="XCN2307" t="s">
        <v>46</v>
      </c>
      <c r="XCO2307">
        <v>60.022300000000001</v>
      </c>
      <c r="XCP2307">
        <v>0</v>
      </c>
      <c r="XCQ2307">
        <v>1</v>
      </c>
      <c r="XCR2307">
        <v>1800.64</v>
      </c>
      <c r="XCS2307">
        <v>29</v>
      </c>
    </row>
    <row r="2308" spans="16311:16321" x14ac:dyDescent="0.3">
      <c r="XCI2308" t="s">
        <v>512</v>
      </c>
      <c r="XCJ2308">
        <v>2</v>
      </c>
      <c r="XCK2308">
        <v>25</v>
      </c>
      <c r="XCL2308">
        <v>0.2</v>
      </c>
      <c r="XCM2308">
        <v>100</v>
      </c>
      <c r="XCN2308" t="s">
        <v>46</v>
      </c>
      <c r="XCO2308">
        <v>60.036999999999999</v>
      </c>
      <c r="XCP2308">
        <v>0</v>
      </c>
      <c r="XCQ2308">
        <v>1</v>
      </c>
      <c r="XCR2308">
        <v>1800.53</v>
      </c>
      <c r="XCS2308">
        <v>29</v>
      </c>
    </row>
    <row r="2309" spans="16311:16321" x14ac:dyDescent="0.3">
      <c r="XCI2309" t="s">
        <v>512</v>
      </c>
      <c r="XCJ2309">
        <v>2</v>
      </c>
      <c r="XCK2309">
        <v>50</v>
      </c>
      <c r="XCL2309">
        <v>0.05</v>
      </c>
      <c r="XCM2309">
        <v>100</v>
      </c>
      <c r="XCN2309">
        <v>1063</v>
      </c>
      <c r="XCO2309">
        <v>357.56</v>
      </c>
      <c r="XCP2309">
        <v>0</v>
      </c>
      <c r="XCQ2309">
        <v>8</v>
      </c>
      <c r="XCR2309">
        <v>1801.16</v>
      </c>
      <c r="XCS2309">
        <v>2743</v>
      </c>
    </row>
    <row r="2310" spans="16311:16321" x14ac:dyDescent="0.3">
      <c r="XCI2310" t="s">
        <v>512</v>
      </c>
      <c r="XCJ2310">
        <v>2</v>
      </c>
      <c r="XCK2310">
        <v>50</v>
      </c>
      <c r="XCL2310">
        <v>0.1</v>
      </c>
      <c r="XCM2310">
        <v>100</v>
      </c>
      <c r="XCN2310" t="s">
        <v>46</v>
      </c>
      <c r="XCO2310">
        <v>60.024099999999997</v>
      </c>
      <c r="XCP2310">
        <v>0</v>
      </c>
      <c r="XCQ2310">
        <v>1</v>
      </c>
      <c r="XCR2310">
        <v>1800.83</v>
      </c>
      <c r="XCS2310">
        <v>29</v>
      </c>
    </row>
    <row r="2311" spans="16311:16321" x14ac:dyDescent="0.3">
      <c r="XCI2311" t="s">
        <v>527</v>
      </c>
      <c r="XCJ2311">
        <v>0</v>
      </c>
      <c r="XCK2311">
        <v>0</v>
      </c>
      <c r="XCL2311">
        <v>0.05</v>
      </c>
      <c r="XCM2311">
        <v>100</v>
      </c>
      <c r="XCN2311">
        <v>954</v>
      </c>
      <c r="XCO2311">
        <v>6.5630300000000004</v>
      </c>
      <c r="XCP2311">
        <v>0</v>
      </c>
      <c r="XCQ2311">
        <v>2221</v>
      </c>
      <c r="XCR2311">
        <v>1800.02</v>
      </c>
      <c r="XCS2311">
        <v>95723</v>
      </c>
    </row>
    <row r="2312" spans="16311:16321" x14ac:dyDescent="0.3">
      <c r="XCI2312" t="s">
        <v>527</v>
      </c>
      <c r="XCJ2312">
        <v>0</v>
      </c>
      <c r="XCK2312">
        <v>0</v>
      </c>
      <c r="XCL2312">
        <v>0.1</v>
      </c>
      <c r="XCM2312">
        <v>100</v>
      </c>
      <c r="XCN2312">
        <v>954</v>
      </c>
      <c r="XCO2312">
        <v>19.626799999999999</v>
      </c>
      <c r="XCP2312">
        <v>14</v>
      </c>
      <c r="XCQ2312">
        <v>3163</v>
      </c>
      <c r="XCR2312">
        <v>1800.08</v>
      </c>
      <c r="XCS2312">
        <v>99908</v>
      </c>
    </row>
    <row r="2313" spans="16311:16321" x14ac:dyDescent="0.3">
      <c r="XCI2313" t="s">
        <v>527</v>
      </c>
      <c r="XCJ2313">
        <v>0</v>
      </c>
      <c r="XCK2313">
        <v>0</v>
      </c>
      <c r="XCL2313">
        <v>0.15</v>
      </c>
      <c r="XCM2313">
        <v>100</v>
      </c>
      <c r="XCN2313">
        <v>954</v>
      </c>
      <c r="XCO2313">
        <v>7.0541999999999998</v>
      </c>
      <c r="XCP2313">
        <v>0</v>
      </c>
      <c r="XCQ2313">
        <v>3749</v>
      </c>
      <c r="XCR2313">
        <v>1800</v>
      </c>
      <c r="XCS2313">
        <v>91344</v>
      </c>
    </row>
    <row r="2314" spans="16311:16321" x14ac:dyDescent="0.3">
      <c r="XCI2314" t="s">
        <v>527</v>
      </c>
      <c r="XCJ2314">
        <v>0</v>
      </c>
      <c r="XCK2314">
        <v>0</v>
      </c>
      <c r="XCL2314">
        <v>0.2</v>
      </c>
      <c r="XCM2314">
        <v>100</v>
      </c>
      <c r="XCN2314">
        <v>954</v>
      </c>
      <c r="XCO2314">
        <v>5.7724799999999998</v>
      </c>
      <c r="XCP2314">
        <v>0</v>
      </c>
      <c r="XCQ2314">
        <v>2590</v>
      </c>
      <c r="XCR2314">
        <v>1800.03</v>
      </c>
      <c r="XCS2314">
        <v>88496</v>
      </c>
    </row>
    <row r="2315" spans="16311:16321" x14ac:dyDescent="0.3">
      <c r="XCI2315" t="s">
        <v>527</v>
      </c>
      <c r="XCJ2315">
        <v>1</v>
      </c>
      <c r="XCK2315">
        <v>5</v>
      </c>
      <c r="XCL2315">
        <v>0.05</v>
      </c>
      <c r="XCM2315">
        <v>100</v>
      </c>
      <c r="XCN2315">
        <v>954</v>
      </c>
      <c r="XCO2315">
        <v>107.18</v>
      </c>
      <c r="XCP2315">
        <v>12</v>
      </c>
      <c r="XCQ2315">
        <v>603</v>
      </c>
      <c r="XCR2315">
        <v>1800.04</v>
      </c>
      <c r="XCS2315">
        <v>32456</v>
      </c>
    </row>
    <row r="2316" spans="16311:16321" x14ac:dyDescent="0.3">
      <c r="XCI2316" t="s">
        <v>527</v>
      </c>
      <c r="XCJ2316">
        <v>1</v>
      </c>
      <c r="XCK2316">
        <v>5</v>
      </c>
      <c r="XCL2316">
        <v>0.1</v>
      </c>
      <c r="XCM2316">
        <v>100</v>
      </c>
      <c r="XCN2316">
        <v>954</v>
      </c>
      <c r="XCO2316">
        <v>66.645300000000006</v>
      </c>
      <c r="XCP2316">
        <v>7</v>
      </c>
      <c r="XCQ2316">
        <v>535</v>
      </c>
      <c r="XCR2316">
        <v>1800.03</v>
      </c>
      <c r="XCS2316">
        <v>31434</v>
      </c>
    </row>
    <row r="2317" spans="16311:16321" x14ac:dyDescent="0.3">
      <c r="XCI2317" t="s">
        <v>527</v>
      </c>
      <c r="XCJ2317">
        <v>1</v>
      </c>
      <c r="XCK2317">
        <v>5</v>
      </c>
      <c r="XCL2317">
        <v>0.15</v>
      </c>
      <c r="XCM2317">
        <v>100</v>
      </c>
      <c r="XCN2317">
        <v>956</v>
      </c>
      <c r="XCO2317">
        <v>764.77599999999995</v>
      </c>
      <c r="XCP2317">
        <v>159</v>
      </c>
      <c r="XCQ2317">
        <v>509</v>
      </c>
      <c r="XCR2317">
        <v>1800.02</v>
      </c>
      <c r="XCS2317">
        <v>30527</v>
      </c>
    </row>
    <row r="2318" spans="16311:16321" x14ac:dyDescent="0.3">
      <c r="XCI2318" t="s">
        <v>527</v>
      </c>
      <c r="XCJ2318">
        <v>1</v>
      </c>
      <c r="XCK2318">
        <v>5</v>
      </c>
      <c r="XCL2318">
        <v>0.2</v>
      </c>
      <c r="XCM2318">
        <v>100</v>
      </c>
      <c r="XCN2318">
        <v>960</v>
      </c>
      <c r="XCO2318">
        <v>40.677300000000002</v>
      </c>
      <c r="XCP2318">
        <v>5</v>
      </c>
      <c r="XCQ2318">
        <v>415</v>
      </c>
      <c r="XCR2318">
        <v>1800.03</v>
      </c>
      <c r="XCS2318">
        <v>28147</v>
      </c>
    </row>
    <row r="2319" spans="16311:16321" x14ac:dyDescent="0.3">
      <c r="XCI2319" t="s">
        <v>527</v>
      </c>
      <c r="XCJ2319">
        <v>1</v>
      </c>
      <c r="XCK2319">
        <v>10</v>
      </c>
      <c r="XCL2319">
        <v>0.05</v>
      </c>
      <c r="XCM2319">
        <v>100</v>
      </c>
      <c r="XCN2319">
        <v>954</v>
      </c>
      <c r="XCO2319">
        <v>18.514800000000001</v>
      </c>
      <c r="XCP2319">
        <v>0</v>
      </c>
      <c r="XCQ2319">
        <v>687</v>
      </c>
      <c r="XCR2319">
        <v>1800.01</v>
      </c>
      <c r="XCS2319">
        <v>32264</v>
      </c>
    </row>
    <row r="2320" spans="16311:16321" x14ac:dyDescent="0.3">
      <c r="XCI2320" t="s">
        <v>527</v>
      </c>
      <c r="XCJ2320">
        <v>1</v>
      </c>
      <c r="XCK2320">
        <v>10</v>
      </c>
      <c r="XCL2320">
        <v>0.1</v>
      </c>
      <c r="XCM2320">
        <v>100</v>
      </c>
      <c r="XCN2320">
        <v>954</v>
      </c>
      <c r="XCO2320">
        <v>76.680599999999998</v>
      </c>
      <c r="XCP2320">
        <v>10</v>
      </c>
      <c r="XCQ2320">
        <v>560</v>
      </c>
      <c r="XCR2320">
        <v>1800.01</v>
      </c>
      <c r="XCS2320">
        <v>32332</v>
      </c>
    </row>
    <row r="2321" spans="16311:16321" x14ac:dyDescent="0.3">
      <c r="XCI2321" t="s">
        <v>527</v>
      </c>
      <c r="XCJ2321">
        <v>1</v>
      </c>
      <c r="XCK2321">
        <v>10</v>
      </c>
      <c r="XCL2321">
        <v>0.15</v>
      </c>
      <c r="XCM2321">
        <v>100</v>
      </c>
      <c r="XCN2321">
        <v>956</v>
      </c>
      <c r="XCO2321">
        <v>21.3232</v>
      </c>
      <c r="XCP2321">
        <v>0</v>
      </c>
      <c r="XCQ2321">
        <v>559</v>
      </c>
      <c r="XCR2321">
        <v>1800.08</v>
      </c>
      <c r="XCS2321">
        <v>27787</v>
      </c>
    </row>
    <row r="2322" spans="16311:16321" x14ac:dyDescent="0.3">
      <c r="XCI2322" t="s">
        <v>527</v>
      </c>
      <c r="XCJ2322">
        <v>1</v>
      </c>
      <c r="XCK2322">
        <v>10</v>
      </c>
      <c r="XCL2322">
        <v>0.2</v>
      </c>
      <c r="XCM2322">
        <v>100</v>
      </c>
      <c r="XCN2322">
        <v>960</v>
      </c>
      <c r="XCO2322">
        <v>182.11099999999999</v>
      </c>
      <c r="XCP2322">
        <v>30</v>
      </c>
      <c r="XCQ2322">
        <v>458</v>
      </c>
      <c r="XCR2322">
        <v>1800.01</v>
      </c>
      <c r="XCS2322">
        <v>28879</v>
      </c>
    </row>
    <row r="2323" spans="16311:16321" x14ac:dyDescent="0.3">
      <c r="XCI2323" t="s">
        <v>527</v>
      </c>
      <c r="XCJ2323">
        <v>1</v>
      </c>
      <c r="XCK2323">
        <v>25</v>
      </c>
      <c r="XCL2323">
        <v>0.05</v>
      </c>
      <c r="XCM2323">
        <v>100</v>
      </c>
      <c r="XCN2323">
        <v>956</v>
      </c>
      <c r="XCO2323">
        <v>19.633900000000001</v>
      </c>
      <c r="XCP2323">
        <v>0</v>
      </c>
      <c r="XCQ2323">
        <v>367</v>
      </c>
      <c r="XCR2323">
        <v>1800.13</v>
      </c>
      <c r="XCS2323">
        <v>19124</v>
      </c>
    </row>
    <row r="2324" spans="16311:16321" x14ac:dyDescent="0.3">
      <c r="XCI2324" t="s">
        <v>527</v>
      </c>
      <c r="XCJ2324">
        <v>1</v>
      </c>
      <c r="XCK2324">
        <v>25</v>
      </c>
      <c r="XCL2324">
        <v>0.1</v>
      </c>
      <c r="XCM2324">
        <v>100</v>
      </c>
      <c r="XCN2324">
        <v>960</v>
      </c>
      <c r="XCO2324">
        <v>242.17599999999999</v>
      </c>
      <c r="XCP2324">
        <v>0</v>
      </c>
      <c r="XCQ2324">
        <v>154</v>
      </c>
      <c r="XCR2324">
        <v>1800.03</v>
      </c>
      <c r="XCS2324">
        <v>11325</v>
      </c>
    </row>
    <row r="2325" spans="16311:16321" x14ac:dyDescent="0.3">
      <c r="XCI2325" t="s">
        <v>527</v>
      </c>
      <c r="XCJ2325">
        <v>1</v>
      </c>
      <c r="XCK2325">
        <v>25</v>
      </c>
      <c r="XCL2325">
        <v>0.15</v>
      </c>
      <c r="XCM2325">
        <v>100</v>
      </c>
      <c r="XCN2325">
        <v>965</v>
      </c>
      <c r="XCO2325">
        <v>173.822</v>
      </c>
      <c r="XCP2325">
        <v>3</v>
      </c>
      <c r="XCQ2325">
        <v>53</v>
      </c>
      <c r="XCR2325">
        <v>1800.68</v>
      </c>
      <c r="XCS2325">
        <v>5748</v>
      </c>
    </row>
    <row r="2326" spans="16311:16321" x14ac:dyDescent="0.3">
      <c r="XCI2326" t="s">
        <v>527</v>
      </c>
      <c r="XCJ2326">
        <v>1</v>
      </c>
      <c r="XCK2326">
        <v>25</v>
      </c>
      <c r="XCL2326">
        <v>0.2</v>
      </c>
      <c r="XCM2326">
        <v>100</v>
      </c>
      <c r="XCN2326">
        <v>980</v>
      </c>
      <c r="XCO2326">
        <v>546.47400000000005</v>
      </c>
      <c r="XCP2326">
        <v>0</v>
      </c>
      <c r="XCQ2326">
        <v>16</v>
      </c>
      <c r="XCR2326">
        <v>1801.8</v>
      </c>
      <c r="XCS2326">
        <v>2814</v>
      </c>
    </row>
    <row r="2327" spans="16311:16321" x14ac:dyDescent="0.3">
      <c r="XCI2327" t="s">
        <v>527</v>
      </c>
      <c r="XCJ2327">
        <v>1</v>
      </c>
      <c r="XCK2327">
        <v>50</v>
      </c>
      <c r="XCL2327">
        <v>0.05</v>
      </c>
      <c r="XCM2327">
        <v>100</v>
      </c>
      <c r="XCN2327">
        <v>962</v>
      </c>
      <c r="XCO2327">
        <v>123.40300000000001</v>
      </c>
      <c r="XCP2327">
        <v>0</v>
      </c>
      <c r="XCQ2327">
        <v>166</v>
      </c>
      <c r="XCR2327">
        <v>1800.15</v>
      </c>
      <c r="XCS2327">
        <v>12155</v>
      </c>
    </row>
    <row r="2328" spans="16311:16321" x14ac:dyDescent="0.3">
      <c r="XCI2328" t="s">
        <v>527</v>
      </c>
      <c r="XCJ2328">
        <v>1</v>
      </c>
      <c r="XCK2328">
        <v>50</v>
      </c>
      <c r="XCL2328">
        <v>0.1</v>
      </c>
      <c r="XCM2328">
        <v>100</v>
      </c>
      <c r="XCN2328">
        <v>965</v>
      </c>
      <c r="XCO2328">
        <v>122.569</v>
      </c>
      <c r="XCP2328">
        <v>0</v>
      </c>
      <c r="XCQ2328">
        <v>41</v>
      </c>
      <c r="XCR2328">
        <v>1800.3</v>
      </c>
      <c r="XCS2328">
        <v>4887</v>
      </c>
    </row>
    <row r="2329" spans="16311:16321" x14ac:dyDescent="0.3">
      <c r="XCI2329" t="s">
        <v>527</v>
      </c>
      <c r="XCJ2329">
        <v>1</v>
      </c>
      <c r="XCK2329">
        <v>50</v>
      </c>
      <c r="XCL2329">
        <v>0.15</v>
      </c>
      <c r="XCM2329">
        <v>100</v>
      </c>
      <c r="XCN2329">
        <v>1021</v>
      </c>
      <c r="XCO2329">
        <v>1804.61</v>
      </c>
      <c r="XCP2329">
        <v>0</v>
      </c>
      <c r="XCQ2329">
        <v>1</v>
      </c>
      <c r="XCR2329">
        <v>1804.63</v>
      </c>
      <c r="XCS2329">
        <v>497</v>
      </c>
    </row>
    <row r="2330" spans="16311:16321" x14ac:dyDescent="0.3">
      <c r="XCI2330" t="s">
        <v>527</v>
      </c>
      <c r="XCJ2330">
        <v>1</v>
      </c>
      <c r="XCK2330">
        <v>50</v>
      </c>
      <c r="XCL2330">
        <v>0.2</v>
      </c>
      <c r="XCM2330">
        <v>100</v>
      </c>
      <c r="XCN2330" t="s">
        <v>46</v>
      </c>
      <c r="XCO2330">
        <v>60.0244</v>
      </c>
      <c r="XCP2330">
        <v>0</v>
      </c>
      <c r="XCQ2330">
        <v>1</v>
      </c>
      <c r="XCR2330">
        <v>1801.29</v>
      </c>
      <c r="XCS2330">
        <v>29</v>
      </c>
    </row>
    <row r="2331" spans="16311:16321" x14ac:dyDescent="0.3">
      <c r="XCI2331" t="s">
        <v>527</v>
      </c>
      <c r="XCJ2331">
        <v>2</v>
      </c>
      <c r="XCK2331">
        <v>5</v>
      </c>
      <c r="XCL2331">
        <v>0.05</v>
      </c>
      <c r="XCM2331">
        <v>100</v>
      </c>
      <c r="XCN2331">
        <v>954</v>
      </c>
      <c r="XCO2331">
        <v>292.35199999999998</v>
      </c>
      <c r="XCP2331">
        <v>64</v>
      </c>
      <c r="XCQ2331">
        <v>498</v>
      </c>
      <c r="XCR2331">
        <v>1800.05</v>
      </c>
      <c r="XCS2331">
        <v>27795</v>
      </c>
    </row>
    <row r="2332" spans="16311:16321" x14ac:dyDescent="0.3">
      <c r="XCI2332" t="s">
        <v>527</v>
      </c>
      <c r="XCJ2332">
        <v>2</v>
      </c>
      <c r="XCK2332">
        <v>5</v>
      </c>
      <c r="XCL2332">
        <v>0.1</v>
      </c>
      <c r="XCM2332">
        <v>100</v>
      </c>
      <c r="XCN2332">
        <v>954</v>
      </c>
      <c r="XCO2332">
        <v>79.689800000000005</v>
      </c>
      <c r="XCP2332">
        <v>4</v>
      </c>
      <c r="XCQ2332">
        <v>364</v>
      </c>
      <c r="XCR2332">
        <v>1800.06</v>
      </c>
      <c r="XCS2332">
        <v>21873</v>
      </c>
    </row>
    <row r="2333" spans="16311:16321" x14ac:dyDescent="0.3">
      <c r="XCI2333" t="s">
        <v>527</v>
      </c>
      <c r="XCJ2333">
        <v>2</v>
      </c>
      <c r="XCK2333">
        <v>5</v>
      </c>
      <c r="XCL2333">
        <v>0.15</v>
      </c>
      <c r="XCM2333">
        <v>100</v>
      </c>
      <c r="XCN2333">
        <v>960</v>
      </c>
      <c r="XCO2333">
        <v>567.85299999999995</v>
      </c>
      <c r="XCP2333">
        <v>48</v>
      </c>
      <c r="XCQ2333">
        <v>259</v>
      </c>
      <c r="XCR2333">
        <v>1800</v>
      </c>
      <c r="XCS2333">
        <v>22643</v>
      </c>
    </row>
    <row r="2334" spans="16311:16321" x14ac:dyDescent="0.3">
      <c r="XCI2334" t="s">
        <v>527</v>
      </c>
      <c r="XCJ2334">
        <v>2</v>
      </c>
      <c r="XCK2334">
        <v>5</v>
      </c>
      <c r="XCL2334">
        <v>0.2</v>
      </c>
      <c r="XCM2334">
        <v>100</v>
      </c>
      <c r="XCN2334">
        <v>960</v>
      </c>
      <c r="XCO2334">
        <v>270.93099999999998</v>
      </c>
      <c r="XCP2334">
        <v>26</v>
      </c>
      <c r="XCQ2334">
        <v>297</v>
      </c>
      <c r="XCR2334">
        <v>1800.03</v>
      </c>
      <c r="XCS2334">
        <v>21965</v>
      </c>
    </row>
    <row r="2335" spans="16311:16321" x14ac:dyDescent="0.3">
      <c r="XCI2335" t="s">
        <v>527</v>
      </c>
      <c r="XCJ2335">
        <v>2</v>
      </c>
      <c r="XCK2335">
        <v>10</v>
      </c>
      <c r="XCL2335">
        <v>0.05</v>
      </c>
      <c r="XCM2335">
        <v>100</v>
      </c>
      <c r="XCN2335">
        <v>954</v>
      </c>
      <c r="XCO2335">
        <v>44.716000000000001</v>
      </c>
      <c r="XCP2335">
        <v>0</v>
      </c>
      <c r="XCQ2335">
        <v>201</v>
      </c>
      <c r="XCR2335">
        <v>1800.06</v>
      </c>
      <c r="XCS2335">
        <v>14647</v>
      </c>
    </row>
    <row r="2336" spans="16311:16321" x14ac:dyDescent="0.3">
      <c r="XCI2336" t="s">
        <v>527</v>
      </c>
      <c r="XCJ2336">
        <v>2</v>
      </c>
      <c r="XCK2336">
        <v>10</v>
      </c>
      <c r="XCL2336">
        <v>0.1</v>
      </c>
      <c r="XCM2336">
        <v>100</v>
      </c>
      <c r="XCN2336">
        <v>960</v>
      </c>
      <c r="XCO2336">
        <v>91.105099999999993</v>
      </c>
      <c r="XCP2336">
        <v>7</v>
      </c>
      <c r="XCQ2336">
        <v>177</v>
      </c>
      <c r="XCR2336">
        <v>1800.19</v>
      </c>
      <c r="XCS2336">
        <v>12301</v>
      </c>
    </row>
    <row r="2337" spans="16311:16321" x14ac:dyDescent="0.3">
      <c r="XCI2337" t="s">
        <v>527</v>
      </c>
      <c r="XCJ2337">
        <v>2</v>
      </c>
      <c r="XCK2337">
        <v>10</v>
      </c>
      <c r="XCL2337">
        <v>0.15</v>
      </c>
      <c r="XCM2337">
        <v>100</v>
      </c>
      <c r="XCN2337">
        <v>962</v>
      </c>
      <c r="XCO2337">
        <v>1507.2</v>
      </c>
      <c r="XCP2337">
        <v>40</v>
      </c>
      <c r="XCQ2337">
        <v>50</v>
      </c>
      <c r="XCR2337">
        <v>1800.13</v>
      </c>
      <c r="XCS2337">
        <v>7203</v>
      </c>
    </row>
    <row r="2338" spans="16311:16321" x14ac:dyDescent="0.3">
      <c r="XCI2338" t="s">
        <v>527</v>
      </c>
      <c r="XCJ2338">
        <v>2</v>
      </c>
      <c r="XCK2338">
        <v>10</v>
      </c>
      <c r="XCL2338">
        <v>0.2</v>
      </c>
      <c r="XCM2338">
        <v>100</v>
      </c>
      <c r="XCN2338">
        <v>978</v>
      </c>
      <c r="XCO2338">
        <v>1238.97</v>
      </c>
      <c r="XCP2338">
        <v>16</v>
      </c>
      <c r="XCQ2338">
        <v>25</v>
      </c>
      <c r="XCR2338">
        <v>1800.25</v>
      </c>
      <c r="XCS2338">
        <v>3709</v>
      </c>
    </row>
    <row r="2339" spans="16311:16321" x14ac:dyDescent="0.3">
      <c r="XCI2339" t="s">
        <v>527</v>
      </c>
      <c r="XCJ2339">
        <v>2</v>
      </c>
      <c r="XCK2339">
        <v>25</v>
      </c>
      <c r="XCL2339">
        <v>0.05</v>
      </c>
      <c r="XCM2339">
        <v>100</v>
      </c>
      <c r="XCN2339">
        <v>960</v>
      </c>
      <c r="XCO2339">
        <v>382.02</v>
      </c>
      <c r="XCP2339">
        <v>15</v>
      </c>
      <c r="XCQ2339">
        <v>100</v>
      </c>
      <c r="XCR2339">
        <v>1800.23</v>
      </c>
      <c r="XCS2339">
        <v>10893</v>
      </c>
    </row>
    <row r="2340" spans="16311:16321" x14ac:dyDescent="0.3">
      <c r="XCI2340" t="s">
        <v>527</v>
      </c>
      <c r="XCJ2340">
        <v>2</v>
      </c>
      <c r="XCK2340">
        <v>25</v>
      </c>
      <c r="XCL2340">
        <v>0.1</v>
      </c>
      <c r="XCM2340">
        <v>100</v>
      </c>
      <c r="XCN2340">
        <v>977</v>
      </c>
      <c r="XCO2340">
        <v>1791.95</v>
      </c>
      <c r="XCP2340">
        <v>20</v>
      </c>
      <c r="XCQ2340">
        <v>22</v>
      </c>
      <c r="XCR2340">
        <v>1801.35</v>
      </c>
      <c r="XCS2340">
        <v>3557</v>
      </c>
    </row>
    <row r="2341" spans="16311:16321" x14ac:dyDescent="0.3">
      <c r="XCI2341" t="s">
        <v>527</v>
      </c>
      <c r="XCJ2341">
        <v>2</v>
      </c>
      <c r="XCK2341">
        <v>25</v>
      </c>
      <c r="XCL2341">
        <v>0.15</v>
      </c>
      <c r="XCM2341">
        <v>100</v>
      </c>
      <c r="XCN2341">
        <v>1135</v>
      </c>
      <c r="XCO2341">
        <v>1815.92</v>
      </c>
      <c r="XCP2341">
        <v>0</v>
      </c>
      <c r="XCQ2341">
        <v>1</v>
      </c>
      <c r="XCR2341">
        <v>1815.93</v>
      </c>
      <c r="XCS2341">
        <v>51</v>
      </c>
    </row>
    <row r="2342" spans="16311:16321" x14ac:dyDescent="0.3">
      <c r="XCI2342" t="s">
        <v>527</v>
      </c>
      <c r="XCJ2342">
        <v>2</v>
      </c>
      <c r="XCK2342">
        <v>25</v>
      </c>
      <c r="XCL2342">
        <v>0.2</v>
      </c>
      <c r="XCM2342">
        <v>100</v>
      </c>
      <c r="XCN2342" t="s">
        <v>46</v>
      </c>
      <c r="XCO2342">
        <v>60.0364</v>
      </c>
      <c r="XCP2342">
        <v>0</v>
      </c>
      <c r="XCQ2342">
        <v>1</v>
      </c>
      <c r="XCR2342">
        <v>1800.67</v>
      </c>
      <c r="XCS2342">
        <v>29</v>
      </c>
    </row>
    <row r="2343" spans="16311:16321" x14ac:dyDescent="0.3">
      <c r="XCI2343" t="s">
        <v>527</v>
      </c>
      <c r="XCJ2343">
        <v>2</v>
      </c>
      <c r="XCK2343">
        <v>50</v>
      </c>
      <c r="XCL2343">
        <v>0.05</v>
      </c>
      <c r="XCM2343">
        <v>100</v>
      </c>
      <c r="XCN2343">
        <v>960</v>
      </c>
      <c r="XCO2343">
        <v>58.221800000000002</v>
      </c>
      <c r="XCP2343">
        <v>0</v>
      </c>
      <c r="XCQ2343">
        <v>190</v>
      </c>
      <c r="XCR2343">
        <v>1800.06</v>
      </c>
      <c r="XCS2343">
        <v>13615</v>
      </c>
    </row>
    <row r="2344" spans="16311:16321" x14ac:dyDescent="0.3">
      <c r="XCI2344" t="s">
        <v>527</v>
      </c>
      <c r="XCJ2344">
        <v>2</v>
      </c>
      <c r="XCK2344">
        <v>50</v>
      </c>
      <c r="XCL2344">
        <v>0.1</v>
      </c>
      <c r="XCM2344">
        <v>100</v>
      </c>
      <c r="XCN2344">
        <v>986</v>
      </c>
      <c r="XCO2344">
        <v>1617.45</v>
      </c>
      <c r="XCP2344">
        <v>12</v>
      </c>
      <c r="XCQ2344">
        <v>17</v>
      </c>
      <c r="XCR2344">
        <v>1800.14</v>
      </c>
      <c r="XCS2344">
        <v>3521</v>
      </c>
    </row>
    <row r="2345" spans="16311:16321" x14ac:dyDescent="0.3">
      <c r="XCI2345" t="s">
        <v>527</v>
      </c>
      <c r="XCJ2345">
        <v>2</v>
      </c>
      <c r="XCK2345">
        <v>50</v>
      </c>
      <c r="XCL2345">
        <v>0.15</v>
      </c>
      <c r="XCM2345">
        <v>100</v>
      </c>
      <c r="XCN2345" t="s">
        <v>46</v>
      </c>
      <c r="XCO2345">
        <v>60.024700000000003</v>
      </c>
      <c r="XCP2345">
        <v>0</v>
      </c>
      <c r="XCQ2345">
        <v>1</v>
      </c>
      <c r="XCR2345">
        <v>1800.66</v>
      </c>
      <c r="XCS2345">
        <v>29</v>
      </c>
    </row>
    <row r="2346" spans="16311:16321" x14ac:dyDescent="0.3">
      <c r="XCI2346" t="s">
        <v>527</v>
      </c>
      <c r="XCJ2346">
        <v>2</v>
      </c>
      <c r="XCK2346">
        <v>50</v>
      </c>
      <c r="XCL2346">
        <v>0.2</v>
      </c>
      <c r="XCM2346">
        <v>100</v>
      </c>
      <c r="XCN2346" t="s">
        <v>46</v>
      </c>
      <c r="XCO2346">
        <v>60.027500000000003</v>
      </c>
      <c r="XCP2346">
        <v>0</v>
      </c>
      <c r="XCQ2346">
        <v>1</v>
      </c>
      <c r="XCR2346">
        <v>1800.63</v>
      </c>
      <c r="XCS2346">
        <v>29</v>
      </c>
    </row>
    <row r="2347" spans="16311:16321" x14ac:dyDescent="0.3">
      <c r="XCI2347" t="s">
        <v>527</v>
      </c>
      <c r="XCJ2347">
        <v>3</v>
      </c>
      <c r="XCK2347">
        <v>0</v>
      </c>
      <c r="XCL2347">
        <v>0.05</v>
      </c>
      <c r="XCM2347">
        <v>100</v>
      </c>
      <c r="XCN2347">
        <v>986</v>
      </c>
      <c r="XCO2347">
        <v>49.572899999999997</v>
      </c>
      <c r="XCP2347">
        <v>0</v>
      </c>
      <c r="XCQ2347">
        <v>81</v>
      </c>
      <c r="XCR2347">
        <v>1800.21</v>
      </c>
      <c r="XCS2347">
        <v>12437</v>
      </c>
    </row>
    <row r="2348" spans="16311:16321" x14ac:dyDescent="0.3">
      <c r="XCI2348" t="s">
        <v>527</v>
      </c>
      <c r="XCJ2348">
        <v>3</v>
      </c>
      <c r="XCK2348">
        <v>10</v>
      </c>
      <c r="XCL2348">
        <v>0.05</v>
      </c>
      <c r="XCM2348">
        <v>100</v>
      </c>
      <c r="XCN2348">
        <v>986</v>
      </c>
      <c r="XCO2348">
        <v>762.40300000000002</v>
      </c>
      <c r="XCP2348">
        <v>31</v>
      </c>
      <c r="XCQ2348">
        <v>87</v>
      </c>
      <c r="XCR2348">
        <v>1800.23</v>
      </c>
      <c r="XCS2348">
        <v>12763</v>
      </c>
    </row>
    <row r="2349" spans="16311:16321" x14ac:dyDescent="0.3">
      <c r="XCI2349" t="s">
        <v>527</v>
      </c>
      <c r="XCJ2349">
        <v>3</v>
      </c>
      <c r="XCK2349">
        <v>25</v>
      </c>
      <c r="XCL2349">
        <v>0.05</v>
      </c>
      <c r="XCM2349">
        <v>100</v>
      </c>
      <c r="XCN2349">
        <v>986</v>
      </c>
      <c r="XCO2349">
        <v>466.17500000000001</v>
      </c>
      <c r="XCP2349">
        <v>13</v>
      </c>
      <c r="XCQ2349">
        <v>84</v>
      </c>
      <c r="XCR2349">
        <v>1800.09</v>
      </c>
      <c r="XCS2349">
        <v>13378</v>
      </c>
    </row>
    <row r="2350" spans="16311:16321" x14ac:dyDescent="0.3">
      <c r="XCI2350" t="s">
        <v>527</v>
      </c>
      <c r="XCJ2350">
        <v>3</v>
      </c>
      <c r="XCK2350">
        <v>50</v>
      </c>
      <c r="XCL2350">
        <v>0.05</v>
      </c>
      <c r="XCM2350">
        <v>100</v>
      </c>
      <c r="XCN2350">
        <v>986</v>
      </c>
      <c r="XCO2350">
        <v>380.25200000000001</v>
      </c>
      <c r="XCP2350">
        <v>11</v>
      </c>
      <c r="XCQ2350">
        <v>101</v>
      </c>
      <c r="XCR2350">
        <v>1800.04</v>
      </c>
      <c r="XCS2350">
        <v>14639</v>
      </c>
    </row>
    <row r="2351" spans="16311:16321" x14ac:dyDescent="0.3">
      <c r="XCI2351" t="s">
        <v>518</v>
      </c>
      <c r="XCJ2351">
        <v>0</v>
      </c>
      <c r="XCK2351">
        <v>0</v>
      </c>
      <c r="XCL2351">
        <v>0.05</v>
      </c>
      <c r="XCM2351">
        <v>100</v>
      </c>
      <c r="XCN2351">
        <v>1043</v>
      </c>
      <c r="XCO2351">
        <v>12.6648</v>
      </c>
      <c r="XCP2351">
        <v>2</v>
      </c>
      <c r="XCQ2351">
        <v>1721</v>
      </c>
      <c r="XCR2351">
        <v>1800</v>
      </c>
      <c r="XCS2351">
        <v>83954</v>
      </c>
    </row>
    <row r="2352" spans="16311:16321" x14ac:dyDescent="0.3">
      <c r="XCI2352" t="s">
        <v>518</v>
      </c>
      <c r="XCJ2352">
        <v>0</v>
      </c>
      <c r="XCK2352">
        <v>0</v>
      </c>
      <c r="XCL2352">
        <v>0.1</v>
      </c>
      <c r="XCM2352">
        <v>100</v>
      </c>
      <c r="XCN2352">
        <v>1043</v>
      </c>
      <c r="XCO2352">
        <v>52.928600000000003</v>
      </c>
      <c r="XCP2352">
        <v>24</v>
      </c>
      <c r="XCQ2352">
        <v>2060</v>
      </c>
      <c r="XCR2352">
        <v>1800.01</v>
      </c>
      <c r="XCS2352">
        <v>89546</v>
      </c>
    </row>
    <row r="2353" spans="16311:16321" x14ac:dyDescent="0.3">
      <c r="XCI2353" t="s">
        <v>518</v>
      </c>
      <c r="XCJ2353">
        <v>0</v>
      </c>
      <c r="XCK2353">
        <v>0</v>
      </c>
      <c r="XCL2353">
        <v>0.15</v>
      </c>
      <c r="XCM2353">
        <v>100</v>
      </c>
      <c r="XCN2353">
        <v>1043</v>
      </c>
      <c r="XCO2353">
        <v>16.9358</v>
      </c>
      <c r="XCP2353">
        <v>0</v>
      </c>
      <c r="XCQ2353">
        <v>1631</v>
      </c>
      <c r="XCR2353">
        <v>1800.03</v>
      </c>
      <c r="XCS2353">
        <v>87636</v>
      </c>
    </row>
    <row r="2354" spans="16311:16321" x14ac:dyDescent="0.3">
      <c r="XCI2354" t="s">
        <v>518</v>
      </c>
      <c r="XCJ2354">
        <v>0</v>
      </c>
      <c r="XCK2354">
        <v>0</v>
      </c>
      <c r="XCL2354">
        <v>0.2</v>
      </c>
      <c r="XCM2354">
        <v>100</v>
      </c>
      <c r="XCN2354">
        <v>1043</v>
      </c>
      <c r="XCO2354">
        <v>12.8043</v>
      </c>
      <c r="XCP2354">
        <v>0</v>
      </c>
      <c r="XCQ2354">
        <v>2055</v>
      </c>
      <c r="XCR2354">
        <v>1800</v>
      </c>
      <c r="XCS2354">
        <v>95091</v>
      </c>
    </row>
    <row r="2355" spans="16311:16321" x14ac:dyDescent="0.3">
      <c r="XCI2355" t="s">
        <v>518</v>
      </c>
      <c r="XCJ2355">
        <v>1</v>
      </c>
      <c r="XCK2355">
        <v>5</v>
      </c>
      <c r="XCL2355">
        <v>0.05</v>
      </c>
      <c r="XCM2355">
        <v>100</v>
      </c>
      <c r="XCN2355">
        <v>1045</v>
      </c>
      <c r="XCO2355">
        <v>776.29100000000005</v>
      </c>
      <c r="XCP2355">
        <v>162</v>
      </c>
      <c r="XCQ2355">
        <v>753</v>
      </c>
      <c r="XCR2355">
        <v>1800.02</v>
      </c>
      <c r="XCS2355">
        <v>32619</v>
      </c>
    </row>
    <row r="2356" spans="16311:16321" x14ac:dyDescent="0.3">
      <c r="XCI2356" t="s">
        <v>518</v>
      </c>
      <c r="XCJ2356">
        <v>1</v>
      </c>
      <c r="XCK2356">
        <v>5</v>
      </c>
      <c r="XCL2356">
        <v>0.1</v>
      </c>
      <c r="XCM2356">
        <v>100</v>
      </c>
      <c r="XCN2356">
        <v>1047</v>
      </c>
      <c r="XCO2356">
        <v>75.189899999999994</v>
      </c>
      <c r="XCP2356">
        <v>6</v>
      </c>
      <c r="XCQ2356">
        <v>335</v>
      </c>
      <c r="XCR2356">
        <v>1800.07</v>
      </c>
      <c r="XCS2356">
        <v>29338</v>
      </c>
    </row>
    <row r="2357" spans="16311:16321" x14ac:dyDescent="0.3">
      <c r="XCI2357" t="s">
        <v>518</v>
      </c>
      <c r="XCJ2357">
        <v>1</v>
      </c>
      <c r="XCK2357">
        <v>5</v>
      </c>
      <c r="XCL2357">
        <v>0.15</v>
      </c>
      <c r="XCM2357">
        <v>100</v>
      </c>
      <c r="XCN2357">
        <v>1047</v>
      </c>
      <c r="XCO2357">
        <v>42.359900000000003</v>
      </c>
      <c r="XCP2357">
        <v>0</v>
      </c>
      <c r="XCQ2357">
        <v>408</v>
      </c>
      <c r="XCR2357">
        <v>1800.03</v>
      </c>
      <c r="XCS2357">
        <v>26395</v>
      </c>
    </row>
    <row r="2358" spans="16311:16321" x14ac:dyDescent="0.3">
      <c r="XCI2358" t="s">
        <v>518</v>
      </c>
      <c r="XCJ2358">
        <v>1</v>
      </c>
      <c r="XCK2358">
        <v>5</v>
      </c>
      <c r="XCL2358">
        <v>0.2</v>
      </c>
      <c r="XCM2358">
        <v>100</v>
      </c>
      <c r="XCN2358">
        <v>1055</v>
      </c>
      <c r="XCO2358">
        <v>61.380400000000002</v>
      </c>
      <c r="XCP2358">
        <v>2</v>
      </c>
      <c r="XCQ2358">
        <v>238</v>
      </c>
      <c r="XCR2358">
        <v>1800.08</v>
      </c>
      <c r="XCS2358">
        <v>23849</v>
      </c>
    </row>
    <row r="2359" spans="16311:16321" x14ac:dyDescent="0.3">
      <c r="XCI2359" t="s">
        <v>518</v>
      </c>
      <c r="XCJ2359">
        <v>1</v>
      </c>
      <c r="XCK2359">
        <v>10</v>
      </c>
      <c r="XCL2359">
        <v>0.05</v>
      </c>
      <c r="XCM2359">
        <v>100</v>
      </c>
      <c r="XCN2359">
        <v>1045</v>
      </c>
      <c r="XCO2359">
        <v>39.119999999999997</v>
      </c>
      <c r="XCP2359">
        <v>5</v>
      </c>
      <c r="XCQ2359">
        <v>392</v>
      </c>
      <c r="XCR2359">
        <v>1800.05</v>
      </c>
      <c r="XCS2359">
        <v>29231</v>
      </c>
    </row>
    <row r="2360" spans="16311:16321" x14ac:dyDescent="0.3">
      <c r="XCI2360" t="s">
        <v>518</v>
      </c>
      <c r="XCJ2360">
        <v>1</v>
      </c>
      <c r="XCK2360">
        <v>10</v>
      </c>
      <c r="XCL2360">
        <v>0.1</v>
      </c>
      <c r="XCM2360">
        <v>100</v>
      </c>
      <c r="XCN2360">
        <v>1047</v>
      </c>
      <c r="XCO2360">
        <v>83.829099999999997</v>
      </c>
      <c r="XCP2360">
        <v>5</v>
      </c>
      <c r="XCQ2360">
        <v>394</v>
      </c>
      <c r="XCR2360">
        <v>1800.02</v>
      </c>
      <c r="XCS2360">
        <v>27321</v>
      </c>
    </row>
    <row r="2361" spans="16311:16321" x14ac:dyDescent="0.3">
      <c r="XCI2361" t="s">
        <v>518</v>
      </c>
      <c r="XCJ2361">
        <v>1</v>
      </c>
      <c r="XCK2361">
        <v>10</v>
      </c>
      <c r="XCL2361">
        <v>0.15</v>
      </c>
      <c r="XCM2361">
        <v>100</v>
      </c>
      <c r="XCN2361">
        <v>1047</v>
      </c>
      <c r="XCO2361">
        <v>172.59</v>
      </c>
      <c r="XCP2361">
        <v>17</v>
      </c>
      <c r="XCQ2361">
        <v>283</v>
      </c>
      <c r="XCR2361">
        <v>1800.02</v>
      </c>
      <c r="XCS2361">
        <v>27207</v>
      </c>
    </row>
    <row r="2362" spans="16311:16321" x14ac:dyDescent="0.3">
      <c r="XCI2362" t="s">
        <v>518</v>
      </c>
      <c r="XCJ2362">
        <v>1</v>
      </c>
      <c r="XCK2362">
        <v>10</v>
      </c>
      <c r="XCL2362">
        <v>0.2</v>
      </c>
      <c r="XCM2362">
        <v>100</v>
      </c>
      <c r="XCN2362">
        <v>1055</v>
      </c>
      <c r="XCO2362">
        <v>370.10899999999998</v>
      </c>
      <c r="XCP2362">
        <v>29</v>
      </c>
      <c r="XCQ2362">
        <v>219</v>
      </c>
      <c r="XCR2362">
        <v>1800.13</v>
      </c>
      <c r="XCS2362">
        <v>24580</v>
      </c>
    </row>
    <row r="2363" spans="16311:16321" x14ac:dyDescent="0.3">
      <c r="XCI2363" t="s">
        <v>518</v>
      </c>
      <c r="XCJ2363">
        <v>1</v>
      </c>
      <c r="XCK2363">
        <v>25</v>
      </c>
      <c r="XCL2363">
        <v>0.05</v>
      </c>
      <c r="XCM2363">
        <v>100</v>
      </c>
      <c r="XCN2363">
        <v>1047</v>
      </c>
      <c r="XCO2363">
        <v>456.83300000000003</v>
      </c>
      <c r="XCP2363">
        <v>34</v>
      </c>
      <c r="XCQ2363">
        <v>169</v>
      </c>
      <c r="XCR2363">
        <v>1800.3</v>
      </c>
      <c r="XCS2363">
        <v>17614</v>
      </c>
    </row>
    <row r="2364" spans="16311:16321" x14ac:dyDescent="0.3">
      <c r="XCI2364" t="s">
        <v>518</v>
      </c>
      <c r="XCJ2364">
        <v>1</v>
      </c>
      <c r="XCK2364">
        <v>25</v>
      </c>
      <c r="XCL2364">
        <v>0.1</v>
      </c>
      <c r="XCM2364">
        <v>100</v>
      </c>
      <c r="XCN2364">
        <v>1059</v>
      </c>
      <c r="XCO2364">
        <v>846.95100000000002</v>
      </c>
      <c r="XCP2364">
        <v>18</v>
      </c>
      <c r="XCQ2364">
        <v>43</v>
      </c>
      <c r="XCR2364">
        <v>1800.43</v>
      </c>
      <c r="XCS2364">
        <v>7620</v>
      </c>
    </row>
    <row r="2365" spans="16311:16321" x14ac:dyDescent="0.3">
      <c r="XCI2365" t="s">
        <v>518</v>
      </c>
      <c r="XCJ2365">
        <v>1</v>
      </c>
      <c r="XCK2365">
        <v>25</v>
      </c>
      <c r="XCL2365">
        <v>0.15</v>
      </c>
      <c r="XCM2365">
        <v>100</v>
      </c>
      <c r="XCN2365">
        <v>1076</v>
      </c>
      <c r="XCO2365">
        <v>498.22399999999999</v>
      </c>
      <c r="XCP2365">
        <v>6</v>
      </c>
      <c r="XCQ2365">
        <v>31</v>
      </c>
      <c r="XCR2365">
        <v>1800.15</v>
      </c>
      <c r="XCS2365">
        <v>4071</v>
      </c>
    </row>
    <row r="2366" spans="16311:16321" x14ac:dyDescent="0.3">
      <c r="XCI2366" t="s">
        <v>518</v>
      </c>
      <c r="XCJ2366">
        <v>1</v>
      </c>
      <c r="XCK2366">
        <v>25</v>
      </c>
      <c r="XCL2366">
        <v>0.2</v>
      </c>
      <c r="XCM2366">
        <v>100</v>
      </c>
      <c r="XCN2366">
        <v>1095</v>
      </c>
      <c r="XCO2366">
        <v>897.33699999999999</v>
      </c>
      <c r="XCP2366">
        <v>0</v>
      </c>
      <c r="XCQ2366">
        <v>8</v>
      </c>
      <c r="XCR2366">
        <v>1801.05</v>
      </c>
      <c r="XCS2366">
        <v>1840</v>
      </c>
    </row>
    <row r="2367" spans="16311:16321" x14ac:dyDescent="0.3">
      <c r="XCI2367" t="s">
        <v>518</v>
      </c>
      <c r="XCJ2367">
        <v>1</v>
      </c>
      <c r="XCK2367">
        <v>50</v>
      </c>
      <c r="XCL2367">
        <v>0.05</v>
      </c>
      <c r="XCM2367">
        <v>100</v>
      </c>
      <c r="XCN2367">
        <v>1058</v>
      </c>
      <c r="XCO2367">
        <v>184.72399999999999</v>
      </c>
      <c r="XCP2367">
        <v>0</v>
      </c>
      <c r="XCQ2367">
        <v>72</v>
      </c>
      <c r="XCR2367">
        <v>1800.03</v>
      </c>
      <c r="XCS2367">
        <v>9759</v>
      </c>
    </row>
    <row r="2368" spans="16311:16321" x14ac:dyDescent="0.3">
      <c r="XCI2368" t="s">
        <v>518</v>
      </c>
      <c r="XCJ2368">
        <v>1</v>
      </c>
      <c r="XCK2368">
        <v>50</v>
      </c>
      <c r="XCL2368">
        <v>0.1</v>
      </c>
      <c r="XCM2368">
        <v>100</v>
      </c>
      <c r="XCN2368">
        <v>1076</v>
      </c>
      <c r="XCO2368">
        <v>1800.28</v>
      </c>
      <c r="XCP2368">
        <v>14</v>
      </c>
      <c r="XCQ2368">
        <v>15</v>
      </c>
      <c r="XCR2368">
        <v>1800.28</v>
      </c>
      <c r="XCS2368">
        <v>3336</v>
      </c>
    </row>
    <row r="2369" spans="16311:16321" x14ac:dyDescent="0.3">
      <c r="XCI2369" t="s">
        <v>518</v>
      </c>
      <c r="XCJ2369">
        <v>1</v>
      </c>
      <c r="XCK2369">
        <v>50</v>
      </c>
      <c r="XCL2369">
        <v>0.15</v>
      </c>
      <c r="XCM2369">
        <v>100</v>
      </c>
      <c r="XCN2369">
        <v>1123</v>
      </c>
      <c r="XCO2369">
        <v>1802.55</v>
      </c>
      <c r="XCP2369">
        <v>0</v>
      </c>
      <c r="XCQ2369">
        <v>1</v>
      </c>
      <c r="XCR2369">
        <v>1802.55</v>
      </c>
      <c r="XCS2369">
        <v>300</v>
      </c>
    </row>
    <row r="2370" spans="16311:16321" x14ac:dyDescent="0.3">
      <c r="XCI2370" t="s">
        <v>518</v>
      </c>
      <c r="XCJ2370">
        <v>1</v>
      </c>
      <c r="XCK2370">
        <v>50</v>
      </c>
      <c r="XCL2370">
        <v>0.2</v>
      </c>
      <c r="XCM2370">
        <v>100</v>
      </c>
      <c r="XCN2370" t="s">
        <v>46</v>
      </c>
      <c r="XCO2370">
        <v>60.025700000000001</v>
      </c>
      <c r="XCP2370">
        <v>0</v>
      </c>
      <c r="XCQ2370">
        <v>1</v>
      </c>
      <c r="XCR2370">
        <v>1801.25</v>
      </c>
      <c r="XCS2370">
        <v>29</v>
      </c>
    </row>
    <row r="2371" spans="16311:16321" x14ac:dyDescent="0.3">
      <c r="XCI2371" t="s">
        <v>518</v>
      </c>
      <c r="XCJ2371">
        <v>2</v>
      </c>
      <c r="XCK2371">
        <v>5</v>
      </c>
      <c r="XCL2371">
        <v>0.05</v>
      </c>
      <c r="XCM2371">
        <v>100</v>
      </c>
      <c r="XCN2371">
        <v>1047</v>
      </c>
      <c r="XCO2371">
        <v>94.718500000000006</v>
      </c>
      <c r="XCP2371">
        <v>12</v>
      </c>
      <c r="XCQ2371">
        <v>332</v>
      </c>
      <c r="XCR2371">
        <v>1800.06</v>
      </c>
      <c r="XCS2371">
        <v>25654</v>
      </c>
    </row>
    <row r="2372" spans="16311:16321" x14ac:dyDescent="0.3">
      <c r="XCI2372" t="s">
        <v>518</v>
      </c>
      <c r="XCJ2372">
        <v>2</v>
      </c>
      <c r="XCK2372">
        <v>5</v>
      </c>
      <c r="XCL2372">
        <v>0.1</v>
      </c>
      <c r="XCM2372">
        <v>100</v>
      </c>
      <c r="XCN2372">
        <v>1047</v>
      </c>
      <c r="XCO2372">
        <v>43.829799999999999</v>
      </c>
      <c r="XCP2372">
        <v>0</v>
      </c>
      <c r="XCQ2372">
        <v>266</v>
      </c>
      <c r="XCR2372">
        <v>1800.11</v>
      </c>
      <c r="XCS2372">
        <v>23628</v>
      </c>
    </row>
    <row r="2373" spans="16311:16321" x14ac:dyDescent="0.3">
      <c r="XCI2373" t="s">
        <v>518</v>
      </c>
      <c r="XCJ2373">
        <v>2</v>
      </c>
      <c r="XCK2373">
        <v>5</v>
      </c>
      <c r="XCL2373">
        <v>0.15</v>
      </c>
      <c r="XCM2373">
        <v>100</v>
      </c>
      <c r="XCN2373">
        <v>1047</v>
      </c>
      <c r="XCO2373">
        <v>158.16300000000001</v>
      </c>
      <c r="XCP2373">
        <v>10</v>
      </c>
      <c r="XCQ2373">
        <v>239</v>
      </c>
      <c r="XCR2373">
        <v>1800.05</v>
      </c>
      <c r="XCS2373">
        <v>22790</v>
      </c>
    </row>
    <row r="2374" spans="16311:16321" x14ac:dyDescent="0.3">
      <c r="XCI2374" t="s">
        <v>518</v>
      </c>
      <c r="XCJ2374">
        <v>2</v>
      </c>
      <c r="XCK2374">
        <v>5</v>
      </c>
      <c r="XCL2374">
        <v>0.2</v>
      </c>
      <c r="XCM2374">
        <v>100</v>
      </c>
      <c r="XCN2374">
        <v>1048</v>
      </c>
      <c r="XCO2374">
        <v>65.757000000000005</v>
      </c>
      <c r="XCP2374">
        <v>3</v>
      </c>
      <c r="XCQ2374">
        <v>257</v>
      </c>
      <c r="XCR2374">
        <v>1800.12</v>
      </c>
      <c r="XCS2374">
        <v>19571</v>
      </c>
    </row>
    <row r="2375" spans="16311:16321" x14ac:dyDescent="0.3">
      <c r="XCI2375" t="s">
        <v>518</v>
      </c>
      <c r="XCJ2375">
        <v>2</v>
      </c>
      <c r="XCK2375">
        <v>10</v>
      </c>
      <c r="XCL2375">
        <v>0.05</v>
      </c>
      <c r="XCM2375">
        <v>100</v>
      </c>
      <c r="XCN2375">
        <v>1047</v>
      </c>
      <c r="XCO2375">
        <v>155.73599999999999</v>
      </c>
      <c r="XCP2375">
        <v>8</v>
      </c>
      <c r="XCQ2375">
        <v>228</v>
      </c>
      <c r="XCR2375">
        <v>1800.02</v>
      </c>
      <c r="XCS2375">
        <v>19007</v>
      </c>
    </row>
    <row r="2376" spans="16311:16321" x14ac:dyDescent="0.3">
      <c r="XCI2376" t="s">
        <v>518</v>
      </c>
      <c r="XCJ2376">
        <v>2</v>
      </c>
      <c r="XCK2376">
        <v>10</v>
      </c>
      <c r="XCL2376">
        <v>0.1</v>
      </c>
      <c r="XCM2376">
        <v>100</v>
      </c>
      <c r="XCN2376">
        <v>1048</v>
      </c>
      <c r="XCO2376">
        <v>156.91200000000001</v>
      </c>
      <c r="XCP2376">
        <v>4</v>
      </c>
      <c r="XCQ2376">
        <v>80</v>
      </c>
      <c r="XCR2376">
        <v>1800.64</v>
      </c>
      <c r="XCS2376">
        <v>9218</v>
      </c>
    </row>
    <row r="2377" spans="16311:16321" x14ac:dyDescent="0.3">
      <c r="XCI2377" t="s">
        <v>518</v>
      </c>
      <c r="XCJ2377">
        <v>2</v>
      </c>
      <c r="XCK2377">
        <v>10</v>
      </c>
      <c r="XCL2377">
        <v>0.15</v>
      </c>
      <c r="XCM2377">
        <v>100</v>
      </c>
      <c r="XCN2377">
        <v>1064</v>
      </c>
      <c r="XCO2377">
        <v>388.02</v>
      </c>
      <c r="XCP2377">
        <v>6</v>
      </c>
      <c r="XCQ2377">
        <v>31</v>
      </c>
      <c r="XCR2377">
        <v>1800.46</v>
      </c>
      <c r="XCS2377">
        <v>5402</v>
      </c>
    </row>
    <row r="2378" spans="16311:16321" x14ac:dyDescent="0.3">
      <c r="XCI2378" t="s">
        <v>518</v>
      </c>
      <c r="XCJ2378">
        <v>2</v>
      </c>
      <c r="XCK2378">
        <v>10</v>
      </c>
      <c r="XCL2378">
        <v>0.2</v>
      </c>
      <c r="XCM2378">
        <v>100</v>
      </c>
      <c r="XCN2378">
        <v>1068</v>
      </c>
      <c r="XCO2378">
        <v>880.32299999999998</v>
      </c>
      <c r="XCP2378">
        <v>0</v>
      </c>
      <c r="XCQ2378">
        <v>9</v>
      </c>
      <c r="XCR2378">
        <v>1800.07</v>
      </c>
      <c r="XCS2378">
        <v>2898</v>
      </c>
    </row>
    <row r="2379" spans="16311:16321" x14ac:dyDescent="0.3">
      <c r="XCI2379" t="s">
        <v>518</v>
      </c>
      <c r="XCJ2379">
        <v>2</v>
      </c>
      <c r="XCK2379">
        <v>25</v>
      </c>
      <c r="XCL2379">
        <v>0.05</v>
      </c>
      <c r="XCM2379">
        <v>100</v>
      </c>
      <c r="XCN2379">
        <v>1055</v>
      </c>
      <c r="XCO2379">
        <v>448.87299999999999</v>
      </c>
      <c r="XCP2379">
        <v>15</v>
      </c>
      <c r="XCQ2379">
        <v>109</v>
      </c>
      <c r="XCR2379">
        <v>1800.16</v>
      </c>
      <c r="XCS2379">
        <v>11237</v>
      </c>
    </row>
    <row r="2380" spans="16311:16321" x14ac:dyDescent="0.3">
      <c r="XCI2380" t="s">
        <v>518</v>
      </c>
      <c r="XCJ2380">
        <v>2</v>
      </c>
      <c r="XCK2380">
        <v>25</v>
      </c>
      <c r="XCL2380">
        <v>0.1</v>
      </c>
      <c r="XCM2380">
        <v>100</v>
      </c>
      <c r="XCN2380">
        <v>1073</v>
      </c>
      <c r="XCO2380">
        <v>1526.35</v>
      </c>
      <c r="XCP2380">
        <v>14</v>
      </c>
      <c r="XCQ2380">
        <v>20</v>
      </c>
      <c r="XCR2380">
        <v>1800.49</v>
      </c>
      <c r="XCS2380">
        <v>4203</v>
      </c>
    </row>
    <row r="2381" spans="16311:16321" x14ac:dyDescent="0.3">
      <c r="XCI2381" t="s">
        <v>518</v>
      </c>
      <c r="XCJ2381">
        <v>2</v>
      </c>
      <c r="XCK2381">
        <v>25</v>
      </c>
      <c r="XCL2381">
        <v>0.15</v>
      </c>
      <c r="XCM2381">
        <v>100</v>
      </c>
      <c r="XCN2381">
        <v>1440</v>
      </c>
      <c r="XCO2381">
        <v>1840.71</v>
      </c>
      <c r="XCP2381">
        <v>0</v>
      </c>
      <c r="XCQ2381">
        <v>1</v>
      </c>
      <c r="XCR2381">
        <v>1840.71</v>
      </c>
      <c r="XCS2381">
        <v>62</v>
      </c>
    </row>
    <row r="2382" spans="16311:16321" x14ac:dyDescent="0.3">
      <c r="XCI2382" t="s">
        <v>518</v>
      </c>
      <c r="XCJ2382">
        <v>2</v>
      </c>
      <c r="XCK2382">
        <v>25</v>
      </c>
      <c r="XCL2382">
        <v>0.2</v>
      </c>
      <c r="XCM2382">
        <v>100</v>
      </c>
      <c r="XCN2382" t="s">
        <v>46</v>
      </c>
      <c r="XCO2382">
        <v>60.026299999999999</v>
      </c>
      <c r="XCP2382">
        <v>0</v>
      </c>
      <c r="XCQ2382">
        <v>1</v>
      </c>
      <c r="XCR2382">
        <v>1800.73</v>
      </c>
      <c r="XCS2382">
        <v>29</v>
      </c>
    </row>
    <row r="2383" spans="16311:16321" x14ac:dyDescent="0.3">
      <c r="XCI2383" t="s">
        <v>518</v>
      </c>
      <c r="XCJ2383">
        <v>2</v>
      </c>
      <c r="XCK2383">
        <v>50</v>
      </c>
      <c r="XCL2383">
        <v>0.05</v>
      </c>
      <c r="XCM2383">
        <v>100</v>
      </c>
      <c r="XCN2383">
        <v>1059</v>
      </c>
      <c r="XCO2383">
        <v>156.357</v>
      </c>
      <c r="XCP2383">
        <v>1</v>
      </c>
      <c r="XCQ2383">
        <v>77</v>
      </c>
      <c r="XCR2383">
        <v>1800.04</v>
      </c>
      <c r="XCS2383">
        <v>10579</v>
      </c>
    </row>
    <row r="2384" spans="16311:16321" x14ac:dyDescent="0.3">
      <c r="XCI2384" t="s">
        <v>518</v>
      </c>
      <c r="XCJ2384">
        <v>2</v>
      </c>
      <c r="XCK2384">
        <v>50</v>
      </c>
      <c r="XCL2384">
        <v>0.1</v>
      </c>
      <c r="XCM2384">
        <v>100</v>
      </c>
      <c r="XCN2384">
        <v>1100</v>
      </c>
      <c r="XCO2384">
        <v>1695.23</v>
      </c>
      <c r="XCP2384">
        <v>13</v>
      </c>
      <c r="XCQ2384">
        <v>16</v>
      </c>
      <c r="XCR2384">
        <v>1800.36</v>
      </c>
      <c r="XCS2384">
        <v>3540</v>
      </c>
    </row>
    <row r="2385" spans="16311:16321" x14ac:dyDescent="0.3">
      <c r="XCI2385" t="s">
        <v>518</v>
      </c>
      <c r="XCJ2385">
        <v>2</v>
      </c>
      <c r="XCK2385">
        <v>50</v>
      </c>
      <c r="XCL2385">
        <v>0.15</v>
      </c>
      <c r="XCM2385">
        <v>100</v>
      </c>
      <c r="XCN2385" t="s">
        <v>46</v>
      </c>
      <c r="XCO2385">
        <v>60.021000000000001</v>
      </c>
      <c r="XCP2385">
        <v>0</v>
      </c>
      <c r="XCQ2385">
        <v>1</v>
      </c>
      <c r="XCR2385">
        <v>1800.81</v>
      </c>
      <c r="XCS2385">
        <v>29</v>
      </c>
    </row>
    <row r="2386" spans="16311:16321" x14ac:dyDescent="0.3">
      <c r="XCI2386" t="s">
        <v>518</v>
      </c>
      <c r="XCJ2386">
        <v>2</v>
      </c>
      <c r="XCK2386">
        <v>50</v>
      </c>
      <c r="XCL2386">
        <v>0.2</v>
      </c>
      <c r="XCM2386">
        <v>100</v>
      </c>
      <c r="XCN2386" t="s">
        <v>46</v>
      </c>
      <c r="XCO2386">
        <v>60.023800000000001</v>
      </c>
      <c r="XCP2386">
        <v>0</v>
      </c>
      <c r="XCQ2386">
        <v>1</v>
      </c>
      <c r="XCR2386">
        <v>1800.55</v>
      </c>
      <c r="XCS2386">
        <v>29</v>
      </c>
    </row>
    <row r="2387" spans="16311:16321" x14ac:dyDescent="0.3">
      <c r="XCI2387" t="s">
        <v>518</v>
      </c>
      <c r="XCJ2387">
        <v>3</v>
      </c>
      <c r="XCK2387">
        <v>0</v>
      </c>
      <c r="XCL2387">
        <v>0.05</v>
      </c>
      <c r="XCM2387">
        <v>100</v>
      </c>
      <c r="XCN2387">
        <v>1096</v>
      </c>
      <c r="XCO2387">
        <v>978.20500000000004</v>
      </c>
      <c r="XCP2387">
        <v>25</v>
      </c>
      <c r="XCQ2387">
        <v>62</v>
      </c>
      <c r="XCR2387">
        <v>1800.08</v>
      </c>
      <c r="XCS2387">
        <v>13792</v>
      </c>
    </row>
    <row r="2388" spans="16311:16321" x14ac:dyDescent="0.3">
      <c r="XCI2388" t="s">
        <v>518</v>
      </c>
      <c r="XCJ2388">
        <v>3</v>
      </c>
      <c r="XCK2388">
        <v>10</v>
      </c>
      <c r="XCL2388">
        <v>0.05</v>
      </c>
      <c r="XCM2388">
        <v>100</v>
      </c>
      <c r="XCN2388">
        <v>1096</v>
      </c>
      <c r="XCO2388">
        <v>199.119</v>
      </c>
      <c r="XCP2388">
        <v>5</v>
      </c>
      <c r="XCQ2388">
        <v>94</v>
      </c>
      <c r="XCR2388">
        <v>1800.12</v>
      </c>
      <c r="XCS2388">
        <v>13667</v>
      </c>
    </row>
    <row r="2389" spans="16311:16321" x14ac:dyDescent="0.3">
      <c r="XCI2389" t="s">
        <v>518</v>
      </c>
      <c r="XCJ2389">
        <v>3</v>
      </c>
      <c r="XCK2389">
        <v>25</v>
      </c>
      <c r="XCL2389">
        <v>0.05</v>
      </c>
      <c r="XCM2389">
        <v>100</v>
      </c>
      <c r="XCN2389">
        <v>1096</v>
      </c>
      <c r="XCO2389">
        <v>467.07100000000003</v>
      </c>
      <c r="XCP2389">
        <v>21</v>
      </c>
      <c r="XCQ2389">
        <v>96</v>
      </c>
      <c r="XCR2389">
        <v>1800</v>
      </c>
      <c r="XCS2389">
        <v>13960</v>
      </c>
    </row>
    <row r="2390" spans="16311:16321" x14ac:dyDescent="0.3">
      <c r="XCI2390" t="s">
        <v>518</v>
      </c>
      <c r="XCJ2390">
        <v>3</v>
      </c>
      <c r="XCK2390">
        <v>50</v>
      </c>
      <c r="XCL2390">
        <v>0.05</v>
      </c>
      <c r="XCM2390">
        <v>100</v>
      </c>
      <c r="XCN2390">
        <v>1096</v>
      </c>
      <c r="XCO2390">
        <v>462.178</v>
      </c>
      <c r="XCP2390">
        <v>13</v>
      </c>
      <c r="XCQ2390">
        <v>74</v>
      </c>
      <c r="XCR2390">
        <v>1800.17</v>
      </c>
      <c r="XCS2390">
        <v>14010</v>
      </c>
    </row>
    <row r="2391" spans="16311:16321" x14ac:dyDescent="0.3">
      <c r="XCI2391" t="s">
        <v>519</v>
      </c>
      <c r="XCJ2391">
        <v>3</v>
      </c>
      <c r="XCK2391">
        <v>0</v>
      </c>
      <c r="XCL2391">
        <v>0.2</v>
      </c>
      <c r="XCM2391">
        <v>50</v>
      </c>
      <c r="XCN2391" t="s">
        <v>511</v>
      </c>
      <c r="XCO2391" t="s">
        <v>511</v>
      </c>
      <c r="XCP2391" t="s">
        <v>511</v>
      </c>
      <c r="XCQ2391" t="s">
        <v>511</v>
      </c>
      <c r="XCR2391" t="s">
        <v>511</v>
      </c>
    </row>
    <row r="2392" spans="16311:16321" x14ac:dyDescent="0.3">
      <c r="XCI2392" t="s">
        <v>519</v>
      </c>
      <c r="XCJ2392">
        <v>3</v>
      </c>
      <c r="XCK2392">
        <v>10</v>
      </c>
      <c r="XCL2392">
        <v>0.2</v>
      </c>
      <c r="XCM2392">
        <v>50</v>
      </c>
      <c r="XCN2392" t="s">
        <v>511</v>
      </c>
      <c r="XCO2392" t="s">
        <v>511</v>
      </c>
      <c r="XCP2392" t="s">
        <v>511</v>
      </c>
      <c r="XCQ2392" t="s">
        <v>511</v>
      </c>
      <c r="XCR2392" t="s">
        <v>511</v>
      </c>
    </row>
    <row r="2393" spans="16311:16321" x14ac:dyDescent="0.3">
      <c r="XCI2393" t="s">
        <v>519</v>
      </c>
      <c r="XCJ2393">
        <v>3</v>
      </c>
      <c r="XCK2393">
        <v>10</v>
      </c>
      <c r="XCL2393">
        <v>0.1</v>
      </c>
      <c r="XCM2393">
        <v>50</v>
      </c>
      <c r="XCN2393" t="s">
        <v>511</v>
      </c>
      <c r="XCO2393" t="s">
        <v>511</v>
      </c>
      <c r="XCP2393" t="s">
        <v>511</v>
      </c>
      <c r="XCQ2393" t="s">
        <v>511</v>
      </c>
      <c r="XCR2393" t="s">
        <v>511</v>
      </c>
    </row>
    <row r="2394" spans="16311:16321" x14ac:dyDescent="0.3">
      <c r="XCI2394" t="s">
        <v>519</v>
      </c>
      <c r="XCJ2394">
        <v>3</v>
      </c>
      <c r="XCK2394">
        <v>25</v>
      </c>
      <c r="XCL2394">
        <v>0.1</v>
      </c>
      <c r="XCM2394">
        <v>50</v>
      </c>
      <c r="XCN2394" t="s">
        <v>511</v>
      </c>
      <c r="XCO2394" t="s">
        <v>511</v>
      </c>
      <c r="XCP2394" t="s">
        <v>511</v>
      </c>
      <c r="XCQ2394" t="s">
        <v>511</v>
      </c>
      <c r="XCR2394" t="s">
        <v>511</v>
      </c>
    </row>
    <row r="2395" spans="16311:16321" x14ac:dyDescent="0.3">
      <c r="XCI2395" t="s">
        <v>519</v>
      </c>
      <c r="XCJ2395">
        <v>3</v>
      </c>
      <c r="XCK2395">
        <v>10</v>
      </c>
      <c r="XCL2395">
        <v>0.15</v>
      </c>
      <c r="XCM2395">
        <v>50</v>
      </c>
      <c r="XCN2395" t="s">
        <v>511</v>
      </c>
      <c r="XCO2395" t="s">
        <v>511</v>
      </c>
      <c r="XCP2395" t="s">
        <v>511</v>
      </c>
      <c r="XCQ2395" t="s">
        <v>511</v>
      </c>
      <c r="XCR2395" t="s">
        <v>511</v>
      </c>
    </row>
    <row r="2396" spans="16311:16321" x14ac:dyDescent="0.3">
      <c r="XCI2396" t="s">
        <v>519</v>
      </c>
      <c r="XCJ2396">
        <v>3</v>
      </c>
      <c r="XCK2396">
        <v>0</v>
      </c>
      <c r="XCL2396">
        <v>0.15</v>
      </c>
      <c r="XCM2396">
        <v>50</v>
      </c>
      <c r="XCN2396" t="s">
        <v>511</v>
      </c>
      <c r="XCO2396" t="s">
        <v>511</v>
      </c>
      <c r="XCP2396" t="s">
        <v>511</v>
      </c>
      <c r="XCQ2396" t="s">
        <v>511</v>
      </c>
      <c r="XCR2396" t="s">
        <v>511</v>
      </c>
    </row>
    <row r="2397" spans="16311:16321" x14ac:dyDescent="0.3">
      <c r="XCI2397" t="s">
        <v>519</v>
      </c>
      <c r="XCJ2397">
        <v>3</v>
      </c>
      <c r="XCK2397">
        <v>0</v>
      </c>
      <c r="XCL2397">
        <v>0.1</v>
      </c>
      <c r="XCM2397">
        <v>50</v>
      </c>
      <c r="XCN2397" t="s">
        <v>511</v>
      </c>
      <c r="XCO2397" t="s">
        <v>511</v>
      </c>
      <c r="XCP2397" t="s">
        <v>511</v>
      </c>
      <c r="XCQ2397" t="s">
        <v>511</v>
      </c>
      <c r="XCR2397" t="s">
        <v>511</v>
      </c>
    </row>
    <row r="2398" spans="16311:16321" x14ac:dyDescent="0.3">
      <c r="XCI2398" t="s">
        <v>519</v>
      </c>
      <c r="XCJ2398">
        <v>3</v>
      </c>
      <c r="XCK2398">
        <v>50</v>
      </c>
      <c r="XCL2398">
        <v>0.15</v>
      </c>
      <c r="XCM2398">
        <v>50</v>
      </c>
      <c r="XCN2398" t="s">
        <v>511</v>
      </c>
      <c r="XCO2398" t="s">
        <v>511</v>
      </c>
      <c r="XCP2398" t="s">
        <v>511</v>
      </c>
      <c r="XCQ2398" t="s">
        <v>511</v>
      </c>
      <c r="XCR2398" t="s">
        <v>511</v>
      </c>
    </row>
    <row r="2399" spans="16311:16321" x14ac:dyDescent="0.3">
      <c r="XCI2399" t="s">
        <v>519</v>
      </c>
      <c r="XCJ2399">
        <v>3</v>
      </c>
      <c r="XCK2399">
        <v>50</v>
      </c>
      <c r="XCL2399">
        <v>0.1</v>
      </c>
      <c r="XCM2399">
        <v>50</v>
      </c>
      <c r="XCN2399" t="s">
        <v>511</v>
      </c>
      <c r="XCO2399" t="s">
        <v>511</v>
      </c>
      <c r="XCP2399" t="s">
        <v>511</v>
      </c>
      <c r="XCQ2399" t="s">
        <v>511</v>
      </c>
      <c r="XCR2399" t="s">
        <v>511</v>
      </c>
    </row>
    <row r="2400" spans="16311:16321" x14ac:dyDescent="0.3">
      <c r="XCI2400" t="s">
        <v>519</v>
      </c>
      <c r="XCJ2400">
        <v>3</v>
      </c>
      <c r="XCK2400">
        <v>50</v>
      </c>
      <c r="XCL2400">
        <v>0.2</v>
      </c>
      <c r="XCM2400">
        <v>50</v>
      </c>
      <c r="XCN2400" t="s">
        <v>511</v>
      </c>
      <c r="XCO2400" t="s">
        <v>511</v>
      </c>
      <c r="XCP2400" t="s">
        <v>511</v>
      </c>
      <c r="XCQ2400" t="s">
        <v>511</v>
      </c>
      <c r="XCR2400" t="s">
        <v>511</v>
      </c>
    </row>
    <row r="2401" spans="16311:16320" x14ac:dyDescent="0.3">
      <c r="XCI2401" t="s">
        <v>519</v>
      </c>
      <c r="XCJ2401">
        <v>3</v>
      </c>
      <c r="XCK2401">
        <v>25</v>
      </c>
      <c r="XCL2401">
        <v>0.2</v>
      </c>
      <c r="XCM2401">
        <v>50</v>
      </c>
      <c r="XCN2401" t="s">
        <v>511</v>
      </c>
      <c r="XCO2401" t="s">
        <v>511</v>
      </c>
      <c r="XCP2401" t="s">
        <v>511</v>
      </c>
      <c r="XCQ2401" t="s">
        <v>511</v>
      </c>
      <c r="XCR2401" t="s">
        <v>511</v>
      </c>
    </row>
    <row r="2402" spans="16311:16320" x14ac:dyDescent="0.3">
      <c r="XCI2402" t="s">
        <v>519</v>
      </c>
      <c r="XCJ2402">
        <v>3</v>
      </c>
      <c r="XCK2402">
        <v>25</v>
      </c>
      <c r="XCL2402">
        <v>0.15</v>
      </c>
      <c r="XCM2402">
        <v>50</v>
      </c>
      <c r="XCN2402" t="s">
        <v>511</v>
      </c>
      <c r="XCO2402" t="s">
        <v>511</v>
      </c>
      <c r="XCP2402" t="s">
        <v>511</v>
      </c>
      <c r="XCQ2402" t="s">
        <v>511</v>
      </c>
      <c r="XCR2402" t="s">
        <v>511</v>
      </c>
    </row>
    <row r="2403" spans="16311:16320" x14ac:dyDescent="0.3">
      <c r="XCI2403" t="s">
        <v>524</v>
      </c>
      <c r="XCJ2403">
        <v>3</v>
      </c>
      <c r="XCK2403">
        <v>10</v>
      </c>
      <c r="XCL2403">
        <v>0.2</v>
      </c>
      <c r="XCM2403">
        <v>100</v>
      </c>
      <c r="XCN2403" t="s">
        <v>511</v>
      </c>
      <c r="XCO2403" t="s">
        <v>511</v>
      </c>
      <c r="XCP2403" t="s">
        <v>511</v>
      </c>
      <c r="XCQ2403" t="s">
        <v>511</v>
      </c>
      <c r="XCR2403" t="s">
        <v>511</v>
      </c>
    </row>
    <row r="2404" spans="16311:16320" x14ac:dyDescent="0.3">
      <c r="XCI2404" t="s">
        <v>524</v>
      </c>
      <c r="XCJ2404">
        <v>3</v>
      </c>
      <c r="XCK2404">
        <v>10</v>
      </c>
      <c r="XCL2404">
        <v>0.1</v>
      </c>
      <c r="XCM2404">
        <v>100</v>
      </c>
      <c r="XCN2404" t="s">
        <v>511</v>
      </c>
      <c r="XCO2404" t="s">
        <v>511</v>
      </c>
      <c r="XCP2404" t="s">
        <v>511</v>
      </c>
      <c r="XCQ2404" t="s">
        <v>511</v>
      </c>
      <c r="XCR2404" t="s">
        <v>511</v>
      </c>
    </row>
    <row r="2405" spans="16311:16320" x14ac:dyDescent="0.3">
      <c r="XCI2405" t="s">
        <v>524</v>
      </c>
      <c r="XCJ2405">
        <v>3</v>
      </c>
      <c r="XCK2405">
        <v>10</v>
      </c>
      <c r="XCL2405">
        <v>0.15</v>
      </c>
      <c r="XCM2405">
        <v>100</v>
      </c>
      <c r="XCN2405" t="s">
        <v>511</v>
      </c>
      <c r="XCO2405" t="s">
        <v>511</v>
      </c>
      <c r="XCP2405" t="s">
        <v>511</v>
      </c>
      <c r="XCQ2405" t="s">
        <v>511</v>
      </c>
      <c r="XCR2405" t="s">
        <v>511</v>
      </c>
    </row>
    <row r="2406" spans="16311:16320" x14ac:dyDescent="0.3">
      <c r="XCI2406" t="s">
        <v>524</v>
      </c>
      <c r="XCJ2406">
        <v>3</v>
      </c>
      <c r="XCK2406">
        <v>0</v>
      </c>
      <c r="XCL2406">
        <v>0.1</v>
      </c>
      <c r="XCM2406">
        <v>100</v>
      </c>
      <c r="XCN2406" t="s">
        <v>511</v>
      </c>
      <c r="XCO2406" t="s">
        <v>511</v>
      </c>
      <c r="XCP2406" t="s">
        <v>511</v>
      </c>
      <c r="XCQ2406" t="s">
        <v>511</v>
      </c>
      <c r="XCR2406" t="s">
        <v>511</v>
      </c>
    </row>
    <row r="2407" spans="16311:16320" x14ac:dyDescent="0.3">
      <c r="XCI2407" t="s">
        <v>524</v>
      </c>
      <c r="XCJ2407">
        <v>3</v>
      </c>
      <c r="XCK2407">
        <v>0</v>
      </c>
      <c r="XCL2407">
        <v>0.15</v>
      </c>
      <c r="XCM2407">
        <v>100</v>
      </c>
      <c r="XCN2407" t="s">
        <v>511</v>
      </c>
      <c r="XCO2407" t="s">
        <v>511</v>
      </c>
      <c r="XCP2407" t="s">
        <v>511</v>
      </c>
      <c r="XCQ2407" t="s">
        <v>511</v>
      </c>
      <c r="XCR2407" t="s">
        <v>511</v>
      </c>
    </row>
    <row r="2408" spans="16311:16320" x14ac:dyDescent="0.3">
      <c r="XCI2408" t="s">
        <v>524</v>
      </c>
      <c r="XCJ2408">
        <v>3</v>
      </c>
      <c r="XCK2408">
        <v>0</v>
      </c>
      <c r="XCL2408">
        <v>0.2</v>
      </c>
      <c r="XCM2408">
        <v>100</v>
      </c>
      <c r="XCN2408" t="s">
        <v>511</v>
      </c>
      <c r="XCO2408" t="s">
        <v>511</v>
      </c>
      <c r="XCP2408" t="s">
        <v>511</v>
      </c>
      <c r="XCQ2408" t="s">
        <v>511</v>
      </c>
      <c r="XCR2408" t="s">
        <v>511</v>
      </c>
    </row>
    <row r="2409" spans="16311:16320" x14ac:dyDescent="0.3">
      <c r="XCI2409" t="s">
        <v>524</v>
      </c>
      <c r="XCJ2409">
        <v>3</v>
      </c>
      <c r="XCK2409">
        <v>25</v>
      </c>
      <c r="XCL2409">
        <v>0.15</v>
      </c>
      <c r="XCM2409">
        <v>100</v>
      </c>
      <c r="XCN2409" t="s">
        <v>511</v>
      </c>
      <c r="XCO2409" t="s">
        <v>511</v>
      </c>
      <c r="XCP2409" t="s">
        <v>511</v>
      </c>
      <c r="XCQ2409" t="s">
        <v>511</v>
      </c>
      <c r="XCR2409" t="s">
        <v>511</v>
      </c>
    </row>
    <row r="2410" spans="16311:16320" x14ac:dyDescent="0.3">
      <c r="XCI2410" t="s">
        <v>524</v>
      </c>
      <c r="XCJ2410">
        <v>3</v>
      </c>
      <c r="XCK2410">
        <v>25</v>
      </c>
      <c r="XCL2410">
        <v>0.1</v>
      </c>
      <c r="XCM2410">
        <v>100</v>
      </c>
      <c r="XCN2410" t="s">
        <v>511</v>
      </c>
      <c r="XCO2410" t="s">
        <v>511</v>
      </c>
      <c r="XCP2410" t="s">
        <v>511</v>
      </c>
      <c r="XCQ2410" t="s">
        <v>511</v>
      </c>
      <c r="XCR2410" t="s">
        <v>511</v>
      </c>
    </row>
    <row r="2411" spans="16311:16320" x14ac:dyDescent="0.3">
      <c r="XCI2411" t="s">
        <v>524</v>
      </c>
      <c r="XCJ2411">
        <v>3</v>
      </c>
      <c r="XCK2411">
        <v>50</v>
      </c>
      <c r="XCL2411">
        <v>0.1</v>
      </c>
      <c r="XCM2411">
        <v>100</v>
      </c>
      <c r="XCN2411" t="s">
        <v>511</v>
      </c>
      <c r="XCO2411" t="s">
        <v>511</v>
      </c>
      <c r="XCP2411" t="s">
        <v>511</v>
      </c>
      <c r="XCQ2411" t="s">
        <v>511</v>
      </c>
      <c r="XCR2411" t="s">
        <v>511</v>
      </c>
    </row>
    <row r="2412" spans="16311:16320" x14ac:dyDescent="0.3">
      <c r="XCI2412" t="s">
        <v>524</v>
      </c>
      <c r="XCJ2412">
        <v>3</v>
      </c>
      <c r="XCK2412">
        <v>50</v>
      </c>
      <c r="XCL2412">
        <v>0.2</v>
      </c>
      <c r="XCM2412">
        <v>100</v>
      </c>
      <c r="XCN2412" t="s">
        <v>511</v>
      </c>
      <c r="XCO2412" t="s">
        <v>511</v>
      </c>
      <c r="XCP2412" t="s">
        <v>511</v>
      </c>
      <c r="XCQ2412" t="s">
        <v>511</v>
      </c>
      <c r="XCR2412" t="s">
        <v>511</v>
      </c>
    </row>
    <row r="2413" spans="16311:16320" x14ac:dyDescent="0.3">
      <c r="XCI2413" t="s">
        <v>524</v>
      </c>
      <c r="XCJ2413">
        <v>3</v>
      </c>
      <c r="XCK2413">
        <v>25</v>
      </c>
      <c r="XCL2413">
        <v>0.2</v>
      </c>
      <c r="XCM2413">
        <v>100</v>
      </c>
      <c r="XCN2413" t="s">
        <v>511</v>
      </c>
      <c r="XCO2413" t="s">
        <v>511</v>
      </c>
      <c r="XCP2413" t="s">
        <v>511</v>
      </c>
      <c r="XCQ2413" t="s">
        <v>511</v>
      </c>
      <c r="XCR2413" t="s">
        <v>511</v>
      </c>
    </row>
    <row r="2414" spans="16311:16320" x14ac:dyDescent="0.3">
      <c r="XCI2414" t="s">
        <v>524</v>
      </c>
      <c r="XCJ2414">
        <v>3</v>
      </c>
      <c r="XCK2414">
        <v>50</v>
      </c>
      <c r="XCL2414">
        <v>0.15</v>
      </c>
      <c r="XCM2414">
        <v>100</v>
      </c>
      <c r="XCN2414" t="s">
        <v>511</v>
      </c>
      <c r="XCO2414" t="s">
        <v>511</v>
      </c>
      <c r="XCP2414" t="s">
        <v>511</v>
      </c>
      <c r="XCQ2414" t="s">
        <v>511</v>
      </c>
      <c r="XCR2414" t="s">
        <v>511</v>
      </c>
    </row>
    <row r="2415" spans="16311:16320" x14ac:dyDescent="0.3">
      <c r="XCI2415" t="s">
        <v>526</v>
      </c>
      <c r="XCJ2415">
        <v>3</v>
      </c>
      <c r="XCK2415">
        <v>10</v>
      </c>
      <c r="XCL2415">
        <v>0.1</v>
      </c>
      <c r="XCM2415">
        <v>50</v>
      </c>
      <c r="XCN2415" t="s">
        <v>511</v>
      </c>
      <c r="XCO2415" t="s">
        <v>511</v>
      </c>
      <c r="XCP2415" t="s">
        <v>511</v>
      </c>
      <c r="XCQ2415" t="s">
        <v>511</v>
      </c>
      <c r="XCR2415" t="s">
        <v>511</v>
      </c>
    </row>
    <row r="2416" spans="16311:16320" x14ac:dyDescent="0.3">
      <c r="XCI2416" t="s">
        <v>526</v>
      </c>
      <c r="XCJ2416">
        <v>3</v>
      </c>
      <c r="XCK2416">
        <v>0</v>
      </c>
      <c r="XCL2416">
        <v>0.2</v>
      </c>
      <c r="XCM2416">
        <v>50</v>
      </c>
      <c r="XCN2416" t="s">
        <v>511</v>
      </c>
      <c r="XCO2416" t="s">
        <v>511</v>
      </c>
      <c r="XCP2416" t="s">
        <v>511</v>
      </c>
      <c r="XCQ2416" t="s">
        <v>511</v>
      </c>
      <c r="XCR2416" t="s">
        <v>511</v>
      </c>
    </row>
    <row r="2417" spans="16311:16320" x14ac:dyDescent="0.3">
      <c r="XCI2417" t="s">
        <v>526</v>
      </c>
      <c r="XCJ2417">
        <v>2</v>
      </c>
      <c r="XCK2417">
        <v>50</v>
      </c>
      <c r="XCL2417">
        <v>0.2</v>
      </c>
      <c r="XCM2417">
        <v>50</v>
      </c>
      <c r="XCN2417" t="s">
        <v>511</v>
      </c>
      <c r="XCO2417" t="s">
        <v>511</v>
      </c>
      <c r="XCP2417" t="s">
        <v>511</v>
      </c>
      <c r="XCQ2417" t="s">
        <v>511</v>
      </c>
      <c r="XCR2417" t="s">
        <v>511</v>
      </c>
    </row>
    <row r="2418" spans="16311:16320" x14ac:dyDescent="0.3">
      <c r="XCI2418" t="s">
        <v>526</v>
      </c>
      <c r="XCJ2418">
        <v>3</v>
      </c>
      <c r="XCK2418">
        <v>10</v>
      </c>
      <c r="XCL2418">
        <v>0.05</v>
      </c>
      <c r="XCM2418">
        <v>50</v>
      </c>
      <c r="XCN2418" t="s">
        <v>511</v>
      </c>
      <c r="XCO2418" t="s">
        <v>511</v>
      </c>
      <c r="XCP2418" t="s">
        <v>511</v>
      </c>
      <c r="XCQ2418" t="s">
        <v>511</v>
      </c>
      <c r="XCR2418" t="s">
        <v>511</v>
      </c>
    </row>
    <row r="2419" spans="16311:16320" x14ac:dyDescent="0.3">
      <c r="XCI2419" t="s">
        <v>526</v>
      </c>
      <c r="XCJ2419">
        <v>3</v>
      </c>
      <c r="XCK2419">
        <v>0</v>
      </c>
      <c r="XCL2419">
        <v>0.05</v>
      </c>
      <c r="XCM2419">
        <v>50</v>
      </c>
      <c r="XCN2419" t="s">
        <v>511</v>
      </c>
      <c r="XCO2419" t="s">
        <v>511</v>
      </c>
      <c r="XCP2419" t="s">
        <v>511</v>
      </c>
      <c r="XCQ2419" t="s">
        <v>511</v>
      </c>
      <c r="XCR2419" t="s">
        <v>511</v>
      </c>
    </row>
    <row r="2420" spans="16311:16320" x14ac:dyDescent="0.3">
      <c r="XCI2420" t="s">
        <v>526</v>
      </c>
      <c r="XCJ2420">
        <v>3</v>
      </c>
      <c r="XCK2420">
        <v>0</v>
      </c>
      <c r="XCL2420">
        <v>0.1</v>
      </c>
      <c r="XCM2420">
        <v>50</v>
      </c>
      <c r="XCN2420" t="s">
        <v>511</v>
      </c>
      <c r="XCO2420" t="s">
        <v>511</v>
      </c>
      <c r="XCP2420" t="s">
        <v>511</v>
      </c>
      <c r="XCQ2420" t="s">
        <v>511</v>
      </c>
      <c r="XCR2420" t="s">
        <v>511</v>
      </c>
    </row>
    <row r="2421" spans="16311:16320" x14ac:dyDescent="0.3">
      <c r="XCI2421" t="s">
        <v>526</v>
      </c>
      <c r="XCJ2421">
        <v>3</v>
      </c>
      <c r="XCK2421">
        <v>0</v>
      </c>
      <c r="XCL2421">
        <v>0.15</v>
      </c>
      <c r="XCM2421">
        <v>50</v>
      </c>
      <c r="XCN2421" t="s">
        <v>511</v>
      </c>
      <c r="XCO2421" t="s">
        <v>511</v>
      </c>
      <c r="XCP2421" t="s">
        <v>511</v>
      </c>
      <c r="XCQ2421" t="s">
        <v>511</v>
      </c>
      <c r="XCR2421" t="s">
        <v>511</v>
      </c>
    </row>
    <row r="2422" spans="16311:16320" x14ac:dyDescent="0.3">
      <c r="XCI2422" t="s">
        <v>526</v>
      </c>
      <c r="XCJ2422">
        <v>2</v>
      </c>
      <c r="XCK2422">
        <v>50</v>
      </c>
      <c r="XCL2422">
        <v>0.15</v>
      </c>
      <c r="XCM2422">
        <v>50</v>
      </c>
      <c r="XCN2422" t="s">
        <v>511</v>
      </c>
      <c r="XCO2422" t="s">
        <v>511</v>
      </c>
      <c r="XCP2422" t="s">
        <v>511</v>
      </c>
      <c r="XCQ2422" t="s">
        <v>511</v>
      </c>
      <c r="XCR2422" t="s">
        <v>511</v>
      </c>
    </row>
    <row r="2423" spans="16311:16320" x14ac:dyDescent="0.3">
      <c r="XCI2423" t="s">
        <v>526</v>
      </c>
      <c r="XCJ2423">
        <v>3</v>
      </c>
      <c r="XCK2423">
        <v>25</v>
      </c>
      <c r="XCL2423">
        <v>0.1</v>
      </c>
      <c r="XCM2423">
        <v>50</v>
      </c>
      <c r="XCN2423" t="s">
        <v>511</v>
      </c>
      <c r="XCO2423" t="s">
        <v>511</v>
      </c>
      <c r="XCP2423" t="s">
        <v>511</v>
      </c>
      <c r="XCQ2423" t="s">
        <v>511</v>
      </c>
      <c r="XCR2423" t="s">
        <v>511</v>
      </c>
    </row>
    <row r="2424" spans="16311:16320" x14ac:dyDescent="0.3">
      <c r="XCI2424" t="s">
        <v>526</v>
      </c>
      <c r="XCJ2424">
        <v>3</v>
      </c>
      <c r="XCK2424">
        <v>25</v>
      </c>
      <c r="XCL2424">
        <v>0.05</v>
      </c>
      <c r="XCM2424">
        <v>50</v>
      </c>
      <c r="XCN2424" t="s">
        <v>511</v>
      </c>
      <c r="XCO2424" t="s">
        <v>511</v>
      </c>
      <c r="XCP2424" t="s">
        <v>511</v>
      </c>
      <c r="XCQ2424" t="s">
        <v>511</v>
      </c>
      <c r="XCR2424" t="s">
        <v>511</v>
      </c>
    </row>
    <row r="2425" spans="16311:16320" x14ac:dyDescent="0.3">
      <c r="XCI2425" t="s">
        <v>526</v>
      </c>
      <c r="XCJ2425">
        <v>3</v>
      </c>
      <c r="XCK2425">
        <v>25</v>
      </c>
      <c r="XCL2425">
        <v>0.2</v>
      </c>
      <c r="XCM2425">
        <v>50</v>
      </c>
      <c r="XCN2425" t="s">
        <v>511</v>
      </c>
      <c r="XCO2425" t="s">
        <v>511</v>
      </c>
      <c r="XCP2425" t="s">
        <v>511</v>
      </c>
      <c r="XCQ2425" t="s">
        <v>511</v>
      </c>
      <c r="XCR2425" t="s">
        <v>511</v>
      </c>
    </row>
    <row r="2426" spans="16311:16320" x14ac:dyDescent="0.3">
      <c r="XCI2426" t="s">
        <v>526</v>
      </c>
      <c r="XCJ2426">
        <v>3</v>
      </c>
      <c r="XCK2426">
        <v>50</v>
      </c>
      <c r="XCL2426">
        <v>0.15</v>
      </c>
      <c r="XCM2426">
        <v>50</v>
      </c>
      <c r="XCN2426" t="s">
        <v>511</v>
      </c>
      <c r="XCO2426" t="s">
        <v>511</v>
      </c>
      <c r="XCP2426" t="s">
        <v>511</v>
      </c>
      <c r="XCQ2426" t="s">
        <v>511</v>
      </c>
      <c r="XCR2426" t="s">
        <v>511</v>
      </c>
    </row>
    <row r="2427" spans="16311:16320" x14ac:dyDescent="0.3">
      <c r="XCI2427" t="s">
        <v>526</v>
      </c>
      <c r="XCJ2427">
        <v>3</v>
      </c>
      <c r="XCK2427">
        <v>50</v>
      </c>
      <c r="XCL2427">
        <v>0.2</v>
      </c>
      <c r="XCM2427">
        <v>50</v>
      </c>
      <c r="XCN2427" t="s">
        <v>511</v>
      </c>
      <c r="XCO2427" t="s">
        <v>511</v>
      </c>
      <c r="XCP2427" t="s">
        <v>511</v>
      </c>
      <c r="XCQ2427" t="s">
        <v>511</v>
      </c>
      <c r="XCR2427" t="s">
        <v>511</v>
      </c>
    </row>
    <row r="2428" spans="16311:16320" x14ac:dyDescent="0.3">
      <c r="XCI2428" t="s">
        <v>526</v>
      </c>
      <c r="XCJ2428">
        <v>3</v>
      </c>
      <c r="XCK2428">
        <v>50</v>
      </c>
      <c r="XCL2428">
        <v>0.1</v>
      </c>
      <c r="XCM2428">
        <v>50</v>
      </c>
      <c r="XCN2428" t="s">
        <v>511</v>
      </c>
      <c r="XCO2428" t="s">
        <v>511</v>
      </c>
      <c r="XCP2428" t="s">
        <v>511</v>
      </c>
      <c r="XCQ2428" t="s">
        <v>511</v>
      </c>
      <c r="XCR2428" t="s">
        <v>511</v>
      </c>
    </row>
    <row r="2429" spans="16311:16320" x14ac:dyDescent="0.3">
      <c r="XCI2429" t="s">
        <v>526</v>
      </c>
      <c r="XCJ2429">
        <v>3</v>
      </c>
      <c r="XCK2429">
        <v>10</v>
      </c>
      <c r="XCL2429">
        <v>0.2</v>
      </c>
      <c r="XCM2429">
        <v>50</v>
      </c>
      <c r="XCN2429" t="s">
        <v>511</v>
      </c>
      <c r="XCO2429" t="s">
        <v>511</v>
      </c>
      <c r="XCP2429" t="s">
        <v>511</v>
      </c>
      <c r="XCQ2429" t="s">
        <v>511</v>
      </c>
      <c r="XCR2429" t="s">
        <v>511</v>
      </c>
    </row>
    <row r="2430" spans="16311:16320" x14ac:dyDescent="0.3">
      <c r="XCI2430" t="s">
        <v>526</v>
      </c>
      <c r="XCJ2430">
        <v>3</v>
      </c>
      <c r="XCK2430">
        <v>25</v>
      </c>
      <c r="XCL2430">
        <v>0.15</v>
      </c>
      <c r="XCM2430">
        <v>50</v>
      </c>
      <c r="XCN2430" t="s">
        <v>511</v>
      </c>
      <c r="XCO2430" t="s">
        <v>511</v>
      </c>
      <c r="XCP2430" t="s">
        <v>511</v>
      </c>
      <c r="XCQ2430" t="s">
        <v>511</v>
      </c>
      <c r="XCR2430" t="s">
        <v>511</v>
      </c>
    </row>
    <row r="2431" spans="16311:16320" x14ac:dyDescent="0.3">
      <c r="XCI2431" t="s">
        <v>526</v>
      </c>
      <c r="XCJ2431">
        <v>3</v>
      </c>
      <c r="XCK2431">
        <v>10</v>
      </c>
      <c r="XCL2431">
        <v>0.15</v>
      </c>
      <c r="XCM2431">
        <v>50</v>
      </c>
      <c r="XCN2431" t="s">
        <v>511</v>
      </c>
      <c r="XCO2431" t="s">
        <v>511</v>
      </c>
      <c r="XCP2431" t="s">
        <v>511</v>
      </c>
      <c r="XCQ2431" t="s">
        <v>511</v>
      </c>
      <c r="XCR2431" t="s">
        <v>511</v>
      </c>
    </row>
    <row r="2432" spans="16311:16320" x14ac:dyDescent="0.3">
      <c r="XCI2432" t="s">
        <v>526</v>
      </c>
      <c r="XCJ2432">
        <v>3</v>
      </c>
      <c r="XCK2432">
        <v>50</v>
      </c>
      <c r="XCL2432">
        <v>0.05</v>
      </c>
      <c r="XCM2432">
        <v>50</v>
      </c>
      <c r="XCN2432" t="s">
        <v>511</v>
      </c>
      <c r="XCO2432" t="s">
        <v>511</v>
      </c>
      <c r="XCP2432" t="s">
        <v>511</v>
      </c>
      <c r="XCQ2432" t="s">
        <v>511</v>
      </c>
      <c r="XCR2432" t="s">
        <v>511</v>
      </c>
    </row>
    <row r="2433" spans="16311:16320" x14ac:dyDescent="0.3">
      <c r="XCI2433" t="s">
        <v>513</v>
      </c>
      <c r="XCJ2433">
        <v>3</v>
      </c>
      <c r="XCK2433">
        <v>0</v>
      </c>
      <c r="XCL2433">
        <v>0.05</v>
      </c>
      <c r="XCM2433">
        <v>50</v>
      </c>
      <c r="XCN2433" t="s">
        <v>511</v>
      </c>
      <c r="XCO2433" t="s">
        <v>511</v>
      </c>
      <c r="XCP2433" t="s">
        <v>511</v>
      </c>
      <c r="XCQ2433" t="s">
        <v>511</v>
      </c>
      <c r="XCR2433" t="s">
        <v>511</v>
      </c>
    </row>
    <row r="2434" spans="16311:16320" x14ac:dyDescent="0.3">
      <c r="XCI2434" t="s">
        <v>513</v>
      </c>
      <c r="XCJ2434">
        <v>2</v>
      </c>
      <c r="XCK2434">
        <v>50</v>
      </c>
      <c r="XCL2434">
        <v>0.2</v>
      </c>
      <c r="XCM2434">
        <v>50</v>
      </c>
      <c r="XCN2434" t="s">
        <v>511</v>
      </c>
      <c r="XCO2434" t="s">
        <v>511</v>
      </c>
      <c r="XCP2434" t="s">
        <v>511</v>
      </c>
      <c r="XCQ2434" t="s">
        <v>511</v>
      </c>
      <c r="XCR2434" t="s">
        <v>511</v>
      </c>
    </row>
    <row r="2435" spans="16311:16320" x14ac:dyDescent="0.3">
      <c r="XCI2435" t="s">
        <v>513</v>
      </c>
      <c r="XCJ2435">
        <v>3</v>
      </c>
      <c r="XCK2435">
        <v>0</v>
      </c>
      <c r="XCL2435">
        <v>0.15</v>
      </c>
      <c r="XCM2435">
        <v>50</v>
      </c>
      <c r="XCN2435" t="s">
        <v>511</v>
      </c>
      <c r="XCO2435" t="s">
        <v>511</v>
      </c>
      <c r="XCP2435" t="s">
        <v>511</v>
      </c>
      <c r="XCQ2435" t="s">
        <v>511</v>
      </c>
      <c r="XCR2435" t="s">
        <v>511</v>
      </c>
    </row>
    <row r="2436" spans="16311:16320" x14ac:dyDescent="0.3">
      <c r="XCI2436" t="s">
        <v>513</v>
      </c>
      <c r="XCJ2436">
        <v>3</v>
      </c>
      <c r="XCK2436">
        <v>0</v>
      </c>
      <c r="XCL2436">
        <v>0.2</v>
      </c>
      <c r="XCM2436">
        <v>50</v>
      </c>
      <c r="XCN2436" t="s">
        <v>511</v>
      </c>
      <c r="XCO2436" t="s">
        <v>511</v>
      </c>
      <c r="XCP2436" t="s">
        <v>511</v>
      </c>
      <c r="XCQ2436" t="s">
        <v>511</v>
      </c>
      <c r="XCR2436" t="s">
        <v>511</v>
      </c>
    </row>
    <row r="2437" spans="16311:16320" x14ac:dyDescent="0.3">
      <c r="XCI2437" t="s">
        <v>513</v>
      </c>
      <c r="XCJ2437">
        <v>3</v>
      </c>
      <c r="XCK2437">
        <v>0</v>
      </c>
      <c r="XCL2437">
        <v>0.1</v>
      </c>
      <c r="XCM2437">
        <v>50</v>
      </c>
      <c r="XCN2437" t="s">
        <v>511</v>
      </c>
      <c r="XCO2437" t="s">
        <v>511</v>
      </c>
      <c r="XCP2437" t="s">
        <v>511</v>
      </c>
      <c r="XCQ2437" t="s">
        <v>511</v>
      </c>
      <c r="XCR2437" t="s">
        <v>511</v>
      </c>
    </row>
    <row r="2438" spans="16311:16320" x14ac:dyDescent="0.3">
      <c r="XCI2438" t="s">
        <v>513</v>
      </c>
      <c r="XCJ2438">
        <v>3</v>
      </c>
      <c r="XCK2438">
        <v>25</v>
      </c>
      <c r="XCL2438">
        <v>0.1</v>
      </c>
      <c r="XCM2438">
        <v>50</v>
      </c>
      <c r="XCN2438" t="s">
        <v>511</v>
      </c>
      <c r="XCO2438" t="s">
        <v>511</v>
      </c>
      <c r="XCP2438" t="s">
        <v>511</v>
      </c>
      <c r="XCQ2438" t="s">
        <v>511</v>
      </c>
      <c r="XCR2438" t="s">
        <v>511</v>
      </c>
    </row>
    <row r="2439" spans="16311:16320" x14ac:dyDescent="0.3">
      <c r="XCI2439" t="s">
        <v>513</v>
      </c>
      <c r="XCJ2439">
        <v>3</v>
      </c>
      <c r="XCK2439">
        <v>10</v>
      </c>
      <c r="XCL2439">
        <v>0.15</v>
      </c>
      <c r="XCM2439">
        <v>50</v>
      </c>
      <c r="XCN2439" t="s">
        <v>511</v>
      </c>
      <c r="XCO2439" t="s">
        <v>511</v>
      </c>
      <c r="XCP2439" t="s">
        <v>511</v>
      </c>
      <c r="XCQ2439" t="s">
        <v>511</v>
      </c>
      <c r="XCR2439" t="s">
        <v>511</v>
      </c>
    </row>
    <row r="2440" spans="16311:16320" x14ac:dyDescent="0.3">
      <c r="XCI2440" t="s">
        <v>513</v>
      </c>
      <c r="XCJ2440">
        <v>3</v>
      </c>
      <c r="XCK2440">
        <v>10</v>
      </c>
      <c r="XCL2440">
        <v>0.1</v>
      </c>
      <c r="XCM2440">
        <v>50</v>
      </c>
      <c r="XCN2440" t="s">
        <v>511</v>
      </c>
      <c r="XCO2440" t="s">
        <v>511</v>
      </c>
      <c r="XCP2440" t="s">
        <v>511</v>
      </c>
      <c r="XCQ2440" t="s">
        <v>511</v>
      </c>
      <c r="XCR2440" t="s">
        <v>511</v>
      </c>
    </row>
    <row r="2441" spans="16311:16320" x14ac:dyDescent="0.3">
      <c r="XCI2441" t="s">
        <v>513</v>
      </c>
      <c r="XCJ2441">
        <v>3</v>
      </c>
      <c r="XCK2441">
        <v>25</v>
      </c>
      <c r="XCL2441">
        <v>0.05</v>
      </c>
      <c r="XCM2441">
        <v>50</v>
      </c>
      <c r="XCN2441" t="s">
        <v>511</v>
      </c>
      <c r="XCO2441" t="s">
        <v>511</v>
      </c>
      <c r="XCP2441" t="s">
        <v>511</v>
      </c>
      <c r="XCQ2441" t="s">
        <v>511</v>
      </c>
      <c r="XCR2441" t="s">
        <v>511</v>
      </c>
    </row>
    <row r="2442" spans="16311:16320" x14ac:dyDescent="0.3">
      <c r="XCI2442" t="s">
        <v>513</v>
      </c>
      <c r="XCJ2442">
        <v>3</v>
      </c>
      <c r="XCK2442">
        <v>50</v>
      </c>
      <c r="XCL2442">
        <v>0.05</v>
      </c>
      <c r="XCM2442">
        <v>50</v>
      </c>
      <c r="XCN2442" t="s">
        <v>511</v>
      </c>
      <c r="XCO2442" t="s">
        <v>511</v>
      </c>
      <c r="XCP2442" t="s">
        <v>511</v>
      </c>
      <c r="XCQ2442" t="s">
        <v>511</v>
      </c>
      <c r="XCR2442" t="s">
        <v>511</v>
      </c>
    </row>
    <row r="2443" spans="16311:16320" x14ac:dyDescent="0.3">
      <c r="XCI2443" t="s">
        <v>513</v>
      </c>
      <c r="XCJ2443">
        <v>3</v>
      </c>
      <c r="XCK2443">
        <v>25</v>
      </c>
      <c r="XCL2443">
        <v>0.2</v>
      </c>
      <c r="XCM2443">
        <v>50</v>
      </c>
      <c r="XCN2443" t="s">
        <v>511</v>
      </c>
      <c r="XCO2443" t="s">
        <v>511</v>
      </c>
      <c r="XCP2443" t="s">
        <v>511</v>
      </c>
      <c r="XCQ2443" t="s">
        <v>511</v>
      </c>
      <c r="XCR2443" t="s">
        <v>511</v>
      </c>
    </row>
    <row r="2444" spans="16311:16320" x14ac:dyDescent="0.3">
      <c r="XCI2444" t="s">
        <v>513</v>
      </c>
      <c r="XCJ2444">
        <v>3</v>
      </c>
      <c r="XCK2444">
        <v>25</v>
      </c>
      <c r="XCL2444">
        <v>0.15</v>
      </c>
      <c r="XCM2444">
        <v>50</v>
      </c>
      <c r="XCN2444" t="s">
        <v>511</v>
      </c>
      <c r="XCO2444" t="s">
        <v>511</v>
      </c>
      <c r="XCP2444" t="s">
        <v>511</v>
      </c>
      <c r="XCQ2444" t="s">
        <v>511</v>
      </c>
      <c r="XCR2444" t="s">
        <v>511</v>
      </c>
    </row>
    <row r="2445" spans="16311:16320" x14ac:dyDescent="0.3">
      <c r="XCI2445" t="s">
        <v>513</v>
      </c>
      <c r="XCJ2445">
        <v>3</v>
      </c>
      <c r="XCK2445">
        <v>10</v>
      </c>
      <c r="XCL2445">
        <v>0.2</v>
      </c>
      <c r="XCM2445">
        <v>50</v>
      </c>
      <c r="XCN2445" t="s">
        <v>511</v>
      </c>
      <c r="XCO2445" t="s">
        <v>511</v>
      </c>
      <c r="XCP2445" t="s">
        <v>511</v>
      </c>
      <c r="XCQ2445" t="s">
        <v>511</v>
      </c>
      <c r="XCR2445" t="s">
        <v>511</v>
      </c>
    </row>
    <row r="2446" spans="16311:16320" x14ac:dyDescent="0.3">
      <c r="XCI2446" t="s">
        <v>513</v>
      </c>
      <c r="XCJ2446">
        <v>3</v>
      </c>
      <c r="XCK2446">
        <v>50</v>
      </c>
      <c r="XCL2446">
        <v>0.1</v>
      </c>
      <c r="XCM2446">
        <v>50</v>
      </c>
      <c r="XCN2446" t="s">
        <v>511</v>
      </c>
      <c r="XCO2446" t="s">
        <v>511</v>
      </c>
      <c r="XCP2446" t="s">
        <v>511</v>
      </c>
      <c r="XCQ2446" t="s">
        <v>511</v>
      </c>
      <c r="XCR2446" t="s">
        <v>511</v>
      </c>
    </row>
    <row r="2447" spans="16311:16320" x14ac:dyDescent="0.3">
      <c r="XCI2447" t="s">
        <v>513</v>
      </c>
      <c r="XCJ2447">
        <v>3</v>
      </c>
      <c r="XCK2447">
        <v>10</v>
      </c>
      <c r="XCL2447">
        <v>0.05</v>
      </c>
      <c r="XCM2447">
        <v>50</v>
      </c>
      <c r="XCN2447" t="s">
        <v>511</v>
      </c>
      <c r="XCO2447" t="s">
        <v>511</v>
      </c>
      <c r="XCP2447" t="s">
        <v>511</v>
      </c>
      <c r="XCQ2447" t="s">
        <v>511</v>
      </c>
      <c r="XCR2447" t="s">
        <v>511</v>
      </c>
    </row>
    <row r="2448" spans="16311:16320" x14ac:dyDescent="0.3">
      <c r="XCI2448" t="s">
        <v>513</v>
      </c>
      <c r="XCJ2448">
        <v>3</v>
      </c>
      <c r="XCK2448">
        <v>50</v>
      </c>
      <c r="XCL2448">
        <v>0.2</v>
      </c>
      <c r="XCM2448">
        <v>50</v>
      </c>
      <c r="XCN2448" t="s">
        <v>511</v>
      </c>
      <c r="XCO2448" t="s">
        <v>511</v>
      </c>
      <c r="XCP2448" t="s">
        <v>511</v>
      </c>
      <c r="XCQ2448" t="s">
        <v>511</v>
      </c>
      <c r="XCR2448" t="s">
        <v>511</v>
      </c>
    </row>
    <row r="2449" spans="16311:16320" x14ac:dyDescent="0.3">
      <c r="XCI2449" t="s">
        <v>513</v>
      </c>
      <c r="XCJ2449">
        <v>3</v>
      </c>
      <c r="XCK2449">
        <v>50</v>
      </c>
      <c r="XCL2449">
        <v>0.15</v>
      </c>
      <c r="XCM2449">
        <v>50</v>
      </c>
      <c r="XCN2449" t="s">
        <v>511</v>
      </c>
      <c r="XCO2449" t="s">
        <v>511</v>
      </c>
      <c r="XCP2449" t="s">
        <v>511</v>
      </c>
      <c r="XCQ2449" t="s">
        <v>511</v>
      </c>
      <c r="XCR2449" t="s">
        <v>511</v>
      </c>
    </row>
    <row r="2450" spans="16311:16320" x14ac:dyDescent="0.3">
      <c r="XCI2450" t="s">
        <v>19</v>
      </c>
      <c r="XCJ2450">
        <v>1</v>
      </c>
      <c r="XCK2450">
        <v>5</v>
      </c>
      <c r="XCL2450">
        <v>0.2</v>
      </c>
      <c r="XCM2450">
        <v>100</v>
      </c>
      <c r="XCN2450" t="s">
        <v>511</v>
      </c>
      <c r="XCO2450" t="s">
        <v>511</v>
      </c>
      <c r="XCP2450" t="s">
        <v>511</v>
      </c>
      <c r="XCQ2450" t="s">
        <v>511</v>
      </c>
      <c r="XCR2450" t="s">
        <v>511</v>
      </c>
    </row>
    <row r="2451" spans="16311:16320" x14ac:dyDescent="0.3">
      <c r="XCI2451" t="s">
        <v>19</v>
      </c>
      <c r="XCJ2451">
        <v>1</v>
      </c>
      <c r="XCK2451">
        <v>5</v>
      </c>
      <c r="XCL2451">
        <v>0.15</v>
      </c>
      <c r="XCM2451">
        <v>100</v>
      </c>
      <c r="XCN2451" t="s">
        <v>511</v>
      </c>
      <c r="XCO2451" t="s">
        <v>511</v>
      </c>
      <c r="XCP2451" t="s">
        <v>511</v>
      </c>
      <c r="XCQ2451" t="s">
        <v>511</v>
      </c>
      <c r="XCR2451" t="s">
        <v>511</v>
      </c>
    </row>
    <row r="2452" spans="16311:16320" x14ac:dyDescent="0.3">
      <c r="XCI2452" t="s">
        <v>19</v>
      </c>
      <c r="XCJ2452">
        <v>1</v>
      </c>
      <c r="XCK2452">
        <v>10</v>
      </c>
      <c r="XCL2452">
        <v>0.2</v>
      </c>
      <c r="XCM2452">
        <v>100</v>
      </c>
      <c r="XCN2452" t="s">
        <v>511</v>
      </c>
      <c r="XCO2452" t="s">
        <v>511</v>
      </c>
      <c r="XCP2452" t="s">
        <v>511</v>
      </c>
      <c r="XCQ2452" t="s">
        <v>511</v>
      </c>
      <c r="XCR2452" t="s">
        <v>511</v>
      </c>
    </row>
    <row r="2453" spans="16311:16320" x14ac:dyDescent="0.3">
      <c r="XCI2453" t="s">
        <v>19</v>
      </c>
      <c r="XCJ2453">
        <v>1</v>
      </c>
      <c r="XCK2453">
        <v>10</v>
      </c>
      <c r="XCL2453">
        <v>0.15</v>
      </c>
      <c r="XCM2453">
        <v>100</v>
      </c>
      <c r="XCN2453" t="s">
        <v>511</v>
      </c>
      <c r="XCO2453" t="s">
        <v>511</v>
      </c>
      <c r="XCP2453" t="s">
        <v>511</v>
      </c>
      <c r="XCQ2453" t="s">
        <v>511</v>
      </c>
      <c r="XCR2453" t="s">
        <v>511</v>
      </c>
    </row>
    <row r="2454" spans="16311:16320" x14ac:dyDescent="0.3">
      <c r="XCI2454" t="s">
        <v>19</v>
      </c>
      <c r="XCJ2454">
        <v>1</v>
      </c>
      <c r="XCK2454">
        <v>25</v>
      </c>
      <c r="XCL2454">
        <v>0.2</v>
      </c>
      <c r="XCM2454">
        <v>100</v>
      </c>
      <c r="XCN2454" t="s">
        <v>511</v>
      </c>
      <c r="XCO2454" t="s">
        <v>511</v>
      </c>
      <c r="XCP2454" t="s">
        <v>511</v>
      </c>
      <c r="XCQ2454" t="s">
        <v>511</v>
      </c>
      <c r="XCR2454" t="s">
        <v>511</v>
      </c>
    </row>
    <row r="2455" spans="16311:16320" x14ac:dyDescent="0.3">
      <c r="XCI2455" t="s">
        <v>19</v>
      </c>
      <c r="XCJ2455">
        <v>1</v>
      </c>
      <c r="XCK2455">
        <v>25</v>
      </c>
      <c r="XCL2455">
        <v>0.15</v>
      </c>
      <c r="XCM2455">
        <v>100</v>
      </c>
      <c r="XCN2455" t="s">
        <v>511</v>
      </c>
      <c r="XCO2455" t="s">
        <v>511</v>
      </c>
      <c r="XCP2455" t="s">
        <v>511</v>
      </c>
      <c r="XCQ2455" t="s">
        <v>511</v>
      </c>
      <c r="XCR2455" t="s">
        <v>511</v>
      </c>
    </row>
    <row r="2456" spans="16311:16320" x14ac:dyDescent="0.3">
      <c r="XCI2456" t="s">
        <v>19</v>
      </c>
      <c r="XCJ2456">
        <v>1</v>
      </c>
      <c r="XCK2456">
        <v>50</v>
      </c>
      <c r="XCL2456">
        <v>0.15</v>
      </c>
      <c r="XCM2456">
        <v>100</v>
      </c>
      <c r="XCN2456" t="s">
        <v>511</v>
      </c>
      <c r="XCO2456" t="s">
        <v>511</v>
      </c>
      <c r="XCP2456" t="s">
        <v>511</v>
      </c>
      <c r="XCQ2456" t="s">
        <v>511</v>
      </c>
      <c r="XCR2456" t="s">
        <v>511</v>
      </c>
    </row>
    <row r="2457" spans="16311:16320" x14ac:dyDescent="0.3">
      <c r="XCI2457" t="s">
        <v>19</v>
      </c>
      <c r="XCJ2457">
        <v>1</v>
      </c>
      <c r="XCK2457">
        <v>50</v>
      </c>
      <c r="XCL2457">
        <v>0.2</v>
      </c>
      <c r="XCM2457">
        <v>100</v>
      </c>
      <c r="XCN2457" t="s">
        <v>511</v>
      </c>
      <c r="XCO2457" t="s">
        <v>511</v>
      </c>
      <c r="XCP2457" t="s">
        <v>511</v>
      </c>
      <c r="XCQ2457" t="s">
        <v>511</v>
      </c>
      <c r="XCR2457" t="s">
        <v>511</v>
      </c>
    </row>
    <row r="2458" spans="16311:16320" x14ac:dyDescent="0.3">
      <c r="XCI2458" t="s">
        <v>19</v>
      </c>
      <c r="XCJ2458">
        <v>2</v>
      </c>
      <c r="XCK2458">
        <v>25</v>
      </c>
      <c r="XCL2458">
        <v>0.15</v>
      </c>
      <c r="XCM2458">
        <v>100</v>
      </c>
      <c r="XCN2458" t="s">
        <v>511</v>
      </c>
      <c r="XCO2458" t="s">
        <v>511</v>
      </c>
      <c r="XCP2458" t="s">
        <v>511</v>
      </c>
      <c r="XCQ2458" t="s">
        <v>511</v>
      </c>
      <c r="XCR2458" t="s">
        <v>511</v>
      </c>
    </row>
    <row r="2459" spans="16311:16320" x14ac:dyDescent="0.3">
      <c r="XCI2459" t="s">
        <v>19</v>
      </c>
      <c r="XCJ2459">
        <v>3</v>
      </c>
      <c r="XCK2459">
        <v>0</v>
      </c>
      <c r="XCL2459">
        <v>0.1</v>
      </c>
      <c r="XCM2459">
        <v>100</v>
      </c>
      <c r="XCN2459" t="s">
        <v>511</v>
      </c>
      <c r="XCO2459" t="s">
        <v>511</v>
      </c>
      <c r="XCP2459" t="s">
        <v>511</v>
      </c>
      <c r="XCQ2459" t="s">
        <v>511</v>
      </c>
      <c r="XCR2459" t="s">
        <v>511</v>
      </c>
    </row>
    <row r="2460" spans="16311:16320" x14ac:dyDescent="0.3">
      <c r="XCI2460" t="s">
        <v>19</v>
      </c>
      <c r="XCJ2460">
        <v>2</v>
      </c>
      <c r="XCK2460">
        <v>50</v>
      </c>
      <c r="XCL2460">
        <v>0.2</v>
      </c>
      <c r="XCM2460">
        <v>100</v>
      </c>
      <c r="XCN2460" t="s">
        <v>511</v>
      </c>
      <c r="XCO2460" t="s">
        <v>511</v>
      </c>
      <c r="XCP2460" t="s">
        <v>511</v>
      </c>
      <c r="XCQ2460" t="s">
        <v>511</v>
      </c>
      <c r="XCR2460" t="s">
        <v>511</v>
      </c>
    </row>
    <row r="2461" spans="16311:16320" x14ac:dyDescent="0.3">
      <c r="XCI2461" t="s">
        <v>19</v>
      </c>
      <c r="XCJ2461">
        <v>2</v>
      </c>
      <c r="XCK2461">
        <v>50</v>
      </c>
      <c r="XCL2461">
        <v>0.15</v>
      </c>
      <c r="XCM2461">
        <v>100</v>
      </c>
      <c r="XCN2461" t="s">
        <v>511</v>
      </c>
      <c r="XCO2461" t="s">
        <v>511</v>
      </c>
      <c r="XCP2461" t="s">
        <v>511</v>
      </c>
      <c r="XCQ2461" t="s">
        <v>511</v>
      </c>
      <c r="XCR2461" t="s">
        <v>511</v>
      </c>
    </row>
    <row r="2462" spans="16311:16320" x14ac:dyDescent="0.3">
      <c r="XCI2462" t="s">
        <v>19</v>
      </c>
      <c r="XCJ2462">
        <v>2</v>
      </c>
      <c r="XCK2462">
        <v>25</v>
      </c>
      <c r="XCL2462">
        <v>0.2</v>
      </c>
      <c r="XCM2462">
        <v>100</v>
      </c>
      <c r="XCN2462" t="s">
        <v>511</v>
      </c>
      <c r="XCO2462" t="s">
        <v>511</v>
      </c>
      <c r="XCP2462" t="s">
        <v>511</v>
      </c>
      <c r="XCQ2462" t="s">
        <v>511</v>
      </c>
      <c r="XCR2462" t="s">
        <v>511</v>
      </c>
    </row>
    <row r="2463" spans="16311:16320" x14ac:dyDescent="0.3">
      <c r="XCI2463" t="s">
        <v>19</v>
      </c>
      <c r="XCJ2463">
        <v>3</v>
      </c>
      <c r="XCK2463">
        <v>0</v>
      </c>
      <c r="XCL2463">
        <v>0.15</v>
      </c>
      <c r="XCM2463">
        <v>100</v>
      </c>
      <c r="XCN2463" t="s">
        <v>511</v>
      </c>
      <c r="XCO2463" t="s">
        <v>511</v>
      </c>
      <c r="XCP2463" t="s">
        <v>511</v>
      </c>
      <c r="XCQ2463" t="s">
        <v>511</v>
      </c>
      <c r="XCR2463" t="s">
        <v>511</v>
      </c>
    </row>
    <row r="2464" spans="16311:16320" x14ac:dyDescent="0.3">
      <c r="XCI2464" t="s">
        <v>19</v>
      </c>
      <c r="XCJ2464">
        <v>3</v>
      </c>
      <c r="XCK2464">
        <v>25</v>
      </c>
      <c r="XCL2464">
        <v>0.15</v>
      </c>
      <c r="XCM2464">
        <v>100</v>
      </c>
      <c r="XCN2464" t="s">
        <v>511</v>
      </c>
      <c r="XCO2464" t="s">
        <v>511</v>
      </c>
      <c r="XCP2464" t="s">
        <v>511</v>
      </c>
      <c r="XCQ2464" t="s">
        <v>511</v>
      </c>
      <c r="XCR2464" t="s">
        <v>511</v>
      </c>
    </row>
    <row r="2465" spans="16311:16320" x14ac:dyDescent="0.3">
      <c r="XCI2465" t="s">
        <v>19</v>
      </c>
      <c r="XCJ2465">
        <v>3</v>
      </c>
      <c r="XCK2465">
        <v>10</v>
      </c>
      <c r="XCL2465">
        <v>0.1</v>
      </c>
      <c r="XCM2465">
        <v>100</v>
      </c>
      <c r="XCN2465" t="s">
        <v>511</v>
      </c>
      <c r="XCO2465" t="s">
        <v>511</v>
      </c>
      <c r="XCP2465" t="s">
        <v>511</v>
      </c>
      <c r="XCQ2465" t="s">
        <v>511</v>
      </c>
      <c r="XCR2465" t="s">
        <v>511</v>
      </c>
    </row>
    <row r="2466" spans="16311:16320" x14ac:dyDescent="0.3">
      <c r="XCI2466" t="s">
        <v>19</v>
      </c>
      <c r="XCJ2466">
        <v>3</v>
      </c>
      <c r="XCK2466">
        <v>0</v>
      </c>
      <c r="XCL2466">
        <v>0.2</v>
      </c>
      <c r="XCM2466">
        <v>100</v>
      </c>
      <c r="XCN2466" t="s">
        <v>511</v>
      </c>
      <c r="XCO2466" t="s">
        <v>511</v>
      </c>
      <c r="XCP2466" t="s">
        <v>511</v>
      </c>
      <c r="XCQ2466" t="s">
        <v>511</v>
      </c>
      <c r="XCR2466" t="s">
        <v>511</v>
      </c>
    </row>
    <row r="2467" spans="16311:16320" x14ac:dyDescent="0.3">
      <c r="XCI2467" t="s">
        <v>19</v>
      </c>
      <c r="XCJ2467">
        <v>3</v>
      </c>
      <c r="XCK2467">
        <v>25</v>
      </c>
      <c r="XCL2467">
        <v>0.2</v>
      </c>
      <c r="XCM2467">
        <v>100</v>
      </c>
      <c r="XCN2467" t="s">
        <v>511</v>
      </c>
      <c r="XCO2467" t="s">
        <v>511</v>
      </c>
      <c r="XCP2467" t="s">
        <v>511</v>
      </c>
      <c r="XCQ2467" t="s">
        <v>511</v>
      </c>
      <c r="XCR2467" t="s">
        <v>511</v>
      </c>
    </row>
    <row r="2468" spans="16311:16320" x14ac:dyDescent="0.3">
      <c r="XCI2468" t="s">
        <v>19</v>
      </c>
      <c r="XCJ2468">
        <v>3</v>
      </c>
      <c r="XCK2468">
        <v>10</v>
      </c>
      <c r="XCL2468">
        <v>0.15</v>
      </c>
      <c r="XCM2468">
        <v>100</v>
      </c>
      <c r="XCN2468" t="s">
        <v>511</v>
      </c>
      <c r="XCO2468" t="s">
        <v>511</v>
      </c>
      <c r="XCP2468" t="s">
        <v>511</v>
      </c>
      <c r="XCQ2468" t="s">
        <v>511</v>
      </c>
      <c r="XCR2468" t="s">
        <v>511</v>
      </c>
    </row>
    <row r="2469" spans="16311:16320" x14ac:dyDescent="0.3">
      <c r="XCI2469" t="s">
        <v>19</v>
      </c>
      <c r="XCJ2469">
        <v>3</v>
      </c>
      <c r="XCK2469">
        <v>10</v>
      </c>
      <c r="XCL2469">
        <v>0.2</v>
      </c>
      <c r="XCM2469">
        <v>100</v>
      </c>
      <c r="XCN2469" t="s">
        <v>511</v>
      </c>
      <c r="XCO2469" t="s">
        <v>511</v>
      </c>
      <c r="XCP2469" t="s">
        <v>511</v>
      </c>
      <c r="XCQ2469" t="s">
        <v>511</v>
      </c>
      <c r="XCR2469" t="s">
        <v>511</v>
      </c>
    </row>
    <row r="2470" spans="16311:16320" x14ac:dyDescent="0.3">
      <c r="XCI2470" t="s">
        <v>19</v>
      </c>
      <c r="XCJ2470">
        <v>3</v>
      </c>
      <c r="XCK2470">
        <v>25</v>
      </c>
      <c r="XCL2470">
        <v>0.1</v>
      </c>
      <c r="XCM2470">
        <v>100</v>
      </c>
      <c r="XCN2470" t="s">
        <v>511</v>
      </c>
      <c r="XCO2470" t="s">
        <v>511</v>
      </c>
      <c r="XCP2470" t="s">
        <v>511</v>
      </c>
      <c r="XCQ2470" t="s">
        <v>511</v>
      </c>
      <c r="XCR2470" t="s">
        <v>511</v>
      </c>
    </row>
    <row r="2471" spans="16311:16320" x14ac:dyDescent="0.3">
      <c r="XCI2471" t="s">
        <v>19</v>
      </c>
      <c r="XCJ2471">
        <v>3</v>
      </c>
      <c r="XCK2471">
        <v>50</v>
      </c>
      <c r="XCL2471">
        <v>0.1</v>
      </c>
      <c r="XCM2471">
        <v>100</v>
      </c>
      <c r="XCN2471" t="s">
        <v>511</v>
      </c>
      <c r="XCO2471" t="s">
        <v>511</v>
      </c>
      <c r="XCP2471" t="s">
        <v>511</v>
      </c>
      <c r="XCQ2471" t="s">
        <v>511</v>
      </c>
      <c r="XCR2471" t="s">
        <v>511</v>
      </c>
    </row>
    <row r="2472" spans="16311:16320" x14ac:dyDescent="0.3">
      <c r="XCI2472" t="s">
        <v>19</v>
      </c>
      <c r="XCJ2472">
        <v>3</v>
      </c>
      <c r="XCK2472">
        <v>50</v>
      </c>
      <c r="XCL2472">
        <v>0.15</v>
      </c>
      <c r="XCM2472">
        <v>100</v>
      </c>
      <c r="XCN2472" t="s">
        <v>511</v>
      </c>
      <c r="XCO2472" t="s">
        <v>511</v>
      </c>
      <c r="XCP2472" t="s">
        <v>511</v>
      </c>
      <c r="XCQ2472" t="s">
        <v>511</v>
      </c>
      <c r="XCR2472" t="s">
        <v>511</v>
      </c>
    </row>
    <row r="2473" spans="16311:16320" x14ac:dyDescent="0.3">
      <c r="XCI2473" t="s">
        <v>19</v>
      </c>
      <c r="XCJ2473">
        <v>3</v>
      </c>
      <c r="XCK2473">
        <v>50</v>
      </c>
      <c r="XCL2473">
        <v>0.2</v>
      </c>
      <c r="XCM2473">
        <v>100</v>
      </c>
      <c r="XCN2473" t="s">
        <v>511</v>
      </c>
      <c r="XCO2473" t="s">
        <v>511</v>
      </c>
      <c r="XCP2473" t="s">
        <v>511</v>
      </c>
      <c r="XCQ2473" t="s">
        <v>511</v>
      </c>
      <c r="XCR2473" t="s">
        <v>511</v>
      </c>
    </row>
    <row r="2474" spans="16311:16320" x14ac:dyDescent="0.3">
      <c r="XCI2474" t="s">
        <v>536</v>
      </c>
      <c r="XCJ2474">
        <v>3</v>
      </c>
      <c r="XCK2474">
        <v>0</v>
      </c>
      <c r="XCL2474">
        <v>0.2</v>
      </c>
      <c r="XCM2474">
        <v>50</v>
      </c>
      <c r="XCN2474" t="s">
        <v>511</v>
      </c>
      <c r="XCO2474" t="s">
        <v>511</v>
      </c>
      <c r="XCP2474" t="s">
        <v>511</v>
      </c>
      <c r="XCQ2474" t="s">
        <v>511</v>
      </c>
      <c r="XCR2474" t="s">
        <v>511</v>
      </c>
    </row>
    <row r="2475" spans="16311:16320" x14ac:dyDescent="0.3">
      <c r="XCI2475" t="s">
        <v>536</v>
      </c>
      <c r="XCJ2475">
        <v>3</v>
      </c>
      <c r="XCK2475">
        <v>0</v>
      </c>
      <c r="XCL2475">
        <v>0.15</v>
      </c>
      <c r="XCM2475">
        <v>50</v>
      </c>
      <c r="XCN2475" t="s">
        <v>511</v>
      </c>
      <c r="XCO2475" t="s">
        <v>511</v>
      </c>
      <c r="XCP2475" t="s">
        <v>511</v>
      </c>
      <c r="XCQ2475" t="s">
        <v>511</v>
      </c>
      <c r="XCR2475" t="s">
        <v>511</v>
      </c>
    </row>
    <row r="2476" spans="16311:16320" x14ac:dyDescent="0.3">
      <c r="XCI2476" t="s">
        <v>536</v>
      </c>
      <c r="XCJ2476">
        <v>3</v>
      </c>
      <c r="XCK2476">
        <v>10</v>
      </c>
      <c r="XCL2476">
        <v>0.15</v>
      </c>
      <c r="XCM2476">
        <v>50</v>
      </c>
      <c r="XCN2476" t="s">
        <v>511</v>
      </c>
      <c r="XCO2476" t="s">
        <v>511</v>
      </c>
      <c r="XCP2476" t="s">
        <v>511</v>
      </c>
      <c r="XCQ2476" t="s">
        <v>511</v>
      </c>
      <c r="XCR2476" t="s">
        <v>511</v>
      </c>
    </row>
    <row r="2477" spans="16311:16320" x14ac:dyDescent="0.3">
      <c r="XCI2477" t="s">
        <v>536</v>
      </c>
      <c r="XCJ2477">
        <v>3</v>
      </c>
      <c r="XCK2477">
        <v>10</v>
      </c>
      <c r="XCL2477">
        <v>0.2</v>
      </c>
      <c r="XCM2477">
        <v>50</v>
      </c>
      <c r="XCN2477" t="s">
        <v>511</v>
      </c>
      <c r="XCO2477" t="s">
        <v>511</v>
      </c>
      <c r="XCP2477" t="s">
        <v>511</v>
      </c>
      <c r="XCQ2477" t="s">
        <v>511</v>
      </c>
      <c r="XCR2477" t="s">
        <v>511</v>
      </c>
    </row>
    <row r="2478" spans="16311:16320" x14ac:dyDescent="0.3">
      <c r="XCI2478" t="s">
        <v>536</v>
      </c>
      <c r="XCJ2478">
        <v>3</v>
      </c>
      <c r="XCK2478">
        <v>25</v>
      </c>
      <c r="XCL2478">
        <v>0.15</v>
      </c>
      <c r="XCM2478">
        <v>50</v>
      </c>
      <c r="XCN2478" t="s">
        <v>511</v>
      </c>
      <c r="XCO2478" t="s">
        <v>511</v>
      </c>
      <c r="XCP2478" t="s">
        <v>511</v>
      </c>
      <c r="XCQ2478" t="s">
        <v>511</v>
      </c>
      <c r="XCR2478" t="s">
        <v>511</v>
      </c>
    </row>
    <row r="2479" spans="16311:16320" x14ac:dyDescent="0.3">
      <c r="XCI2479" t="s">
        <v>536</v>
      </c>
      <c r="XCJ2479">
        <v>3</v>
      </c>
      <c r="XCK2479">
        <v>50</v>
      </c>
      <c r="XCL2479">
        <v>0.15</v>
      </c>
      <c r="XCM2479">
        <v>50</v>
      </c>
      <c r="XCN2479" t="s">
        <v>511</v>
      </c>
      <c r="XCO2479" t="s">
        <v>511</v>
      </c>
      <c r="XCP2479" t="s">
        <v>511</v>
      </c>
      <c r="XCQ2479" t="s">
        <v>511</v>
      </c>
      <c r="XCR2479" t="s">
        <v>511</v>
      </c>
    </row>
    <row r="2480" spans="16311:16320" x14ac:dyDescent="0.3">
      <c r="XCI2480" t="s">
        <v>536</v>
      </c>
      <c r="XCJ2480">
        <v>3</v>
      </c>
      <c r="XCK2480">
        <v>50</v>
      </c>
      <c r="XCL2480">
        <v>0.2</v>
      </c>
      <c r="XCM2480">
        <v>50</v>
      </c>
      <c r="XCN2480" t="s">
        <v>511</v>
      </c>
      <c r="XCO2480" t="s">
        <v>511</v>
      </c>
      <c r="XCP2480" t="s">
        <v>511</v>
      </c>
      <c r="XCQ2480" t="s">
        <v>511</v>
      </c>
      <c r="XCR2480" t="s">
        <v>511</v>
      </c>
    </row>
    <row r="2481" spans="16311:16320" x14ac:dyDescent="0.3">
      <c r="XCI2481" t="s">
        <v>536</v>
      </c>
      <c r="XCJ2481">
        <v>3</v>
      </c>
      <c r="XCK2481">
        <v>25</v>
      </c>
      <c r="XCL2481">
        <v>0.2</v>
      </c>
      <c r="XCM2481">
        <v>50</v>
      </c>
      <c r="XCN2481" t="s">
        <v>511</v>
      </c>
      <c r="XCO2481" t="s">
        <v>511</v>
      </c>
      <c r="XCP2481" t="s">
        <v>511</v>
      </c>
      <c r="XCQ2481" t="s">
        <v>511</v>
      </c>
      <c r="XCR2481" t="s">
        <v>511</v>
      </c>
    </row>
    <row r="2482" spans="16311:16320" x14ac:dyDescent="0.3">
      <c r="XCI2482" t="s">
        <v>533</v>
      </c>
      <c r="XCJ2482">
        <v>3</v>
      </c>
      <c r="XCK2482">
        <v>0</v>
      </c>
      <c r="XCL2482">
        <v>0.2</v>
      </c>
      <c r="XCM2482">
        <v>100</v>
      </c>
      <c r="XCN2482" t="s">
        <v>511</v>
      </c>
      <c r="XCO2482" t="s">
        <v>511</v>
      </c>
      <c r="XCP2482" t="s">
        <v>511</v>
      </c>
      <c r="XCQ2482" t="s">
        <v>511</v>
      </c>
      <c r="XCR2482" t="s">
        <v>511</v>
      </c>
    </row>
    <row r="2483" spans="16311:16320" x14ac:dyDescent="0.3">
      <c r="XCI2483" t="s">
        <v>533</v>
      </c>
      <c r="XCJ2483">
        <v>3</v>
      </c>
      <c r="XCK2483">
        <v>0</v>
      </c>
      <c r="XCL2483">
        <v>0.1</v>
      </c>
      <c r="XCM2483">
        <v>100</v>
      </c>
      <c r="XCN2483" t="s">
        <v>511</v>
      </c>
      <c r="XCO2483" t="s">
        <v>511</v>
      </c>
      <c r="XCP2483" t="s">
        <v>511</v>
      </c>
      <c r="XCQ2483" t="s">
        <v>511</v>
      </c>
      <c r="XCR2483" t="s">
        <v>511</v>
      </c>
    </row>
    <row r="2484" spans="16311:16320" x14ac:dyDescent="0.3">
      <c r="XCI2484" t="s">
        <v>533</v>
      </c>
      <c r="XCJ2484">
        <v>3</v>
      </c>
      <c r="XCK2484">
        <v>10</v>
      </c>
      <c r="XCL2484">
        <v>0.1</v>
      </c>
      <c r="XCM2484">
        <v>100</v>
      </c>
      <c r="XCN2484" t="s">
        <v>511</v>
      </c>
      <c r="XCO2484" t="s">
        <v>511</v>
      </c>
      <c r="XCP2484" t="s">
        <v>511</v>
      </c>
      <c r="XCQ2484" t="s">
        <v>511</v>
      </c>
      <c r="XCR2484" t="s">
        <v>511</v>
      </c>
    </row>
    <row r="2485" spans="16311:16320" x14ac:dyDescent="0.3">
      <c r="XCI2485" t="s">
        <v>533</v>
      </c>
      <c r="XCJ2485">
        <v>3</v>
      </c>
      <c r="XCK2485">
        <v>0</v>
      </c>
      <c r="XCL2485">
        <v>0.15</v>
      </c>
      <c r="XCM2485">
        <v>100</v>
      </c>
      <c r="XCN2485" t="s">
        <v>511</v>
      </c>
      <c r="XCO2485" t="s">
        <v>511</v>
      </c>
      <c r="XCP2485" t="s">
        <v>511</v>
      </c>
      <c r="XCQ2485" t="s">
        <v>511</v>
      </c>
      <c r="XCR2485" t="s">
        <v>511</v>
      </c>
    </row>
    <row r="2486" spans="16311:16320" x14ac:dyDescent="0.3">
      <c r="XCI2486" t="s">
        <v>533</v>
      </c>
      <c r="XCJ2486">
        <v>3</v>
      </c>
      <c r="XCK2486">
        <v>10</v>
      </c>
      <c r="XCL2486">
        <v>0.2</v>
      </c>
      <c r="XCM2486">
        <v>100</v>
      </c>
      <c r="XCN2486" t="s">
        <v>511</v>
      </c>
      <c r="XCO2486" t="s">
        <v>511</v>
      </c>
      <c r="XCP2486" t="s">
        <v>511</v>
      </c>
      <c r="XCQ2486" t="s">
        <v>511</v>
      </c>
      <c r="XCR2486" t="s">
        <v>511</v>
      </c>
    </row>
    <row r="2487" spans="16311:16320" x14ac:dyDescent="0.3">
      <c r="XCI2487" t="s">
        <v>533</v>
      </c>
      <c r="XCJ2487">
        <v>3</v>
      </c>
      <c r="XCK2487">
        <v>10</v>
      </c>
      <c r="XCL2487">
        <v>0.15</v>
      </c>
      <c r="XCM2487">
        <v>100</v>
      </c>
      <c r="XCN2487" t="s">
        <v>511</v>
      </c>
      <c r="XCO2487" t="s">
        <v>511</v>
      </c>
      <c r="XCP2487" t="s">
        <v>511</v>
      </c>
      <c r="XCQ2487" t="s">
        <v>511</v>
      </c>
      <c r="XCR2487" t="s">
        <v>511</v>
      </c>
    </row>
    <row r="2488" spans="16311:16320" x14ac:dyDescent="0.3">
      <c r="XCI2488" t="s">
        <v>533</v>
      </c>
      <c r="XCJ2488">
        <v>3</v>
      </c>
      <c r="XCK2488">
        <v>25</v>
      </c>
      <c r="XCL2488">
        <v>0.15</v>
      </c>
      <c r="XCM2488">
        <v>100</v>
      </c>
      <c r="XCN2488" t="s">
        <v>511</v>
      </c>
      <c r="XCO2488" t="s">
        <v>511</v>
      </c>
      <c r="XCP2488" t="s">
        <v>511</v>
      </c>
      <c r="XCQ2488" t="s">
        <v>511</v>
      </c>
      <c r="XCR2488" t="s">
        <v>511</v>
      </c>
    </row>
    <row r="2489" spans="16311:16320" x14ac:dyDescent="0.3">
      <c r="XCI2489" t="s">
        <v>533</v>
      </c>
      <c r="XCJ2489">
        <v>3</v>
      </c>
      <c r="XCK2489">
        <v>25</v>
      </c>
      <c r="XCL2489">
        <v>0.1</v>
      </c>
      <c r="XCM2489">
        <v>100</v>
      </c>
      <c r="XCN2489" t="s">
        <v>511</v>
      </c>
      <c r="XCO2489" t="s">
        <v>511</v>
      </c>
      <c r="XCP2489" t="s">
        <v>511</v>
      </c>
      <c r="XCQ2489" t="s">
        <v>511</v>
      </c>
      <c r="XCR2489" t="s">
        <v>511</v>
      </c>
    </row>
    <row r="2490" spans="16311:16320" x14ac:dyDescent="0.3">
      <c r="XCI2490" t="s">
        <v>533</v>
      </c>
      <c r="XCJ2490">
        <v>3</v>
      </c>
      <c r="XCK2490">
        <v>50</v>
      </c>
      <c r="XCL2490">
        <v>0.15</v>
      </c>
      <c r="XCM2490">
        <v>100</v>
      </c>
      <c r="XCN2490" t="s">
        <v>511</v>
      </c>
      <c r="XCO2490" t="s">
        <v>511</v>
      </c>
      <c r="XCP2490" t="s">
        <v>511</v>
      </c>
      <c r="XCQ2490" t="s">
        <v>511</v>
      </c>
      <c r="XCR2490" t="s">
        <v>511</v>
      </c>
    </row>
    <row r="2491" spans="16311:16320" x14ac:dyDescent="0.3">
      <c r="XCI2491" t="s">
        <v>533</v>
      </c>
      <c r="XCJ2491">
        <v>3</v>
      </c>
      <c r="XCK2491">
        <v>50</v>
      </c>
      <c r="XCL2491">
        <v>0.2</v>
      </c>
      <c r="XCM2491">
        <v>100</v>
      </c>
      <c r="XCN2491" t="s">
        <v>511</v>
      </c>
      <c r="XCO2491" t="s">
        <v>511</v>
      </c>
      <c r="XCP2491" t="s">
        <v>511</v>
      </c>
      <c r="XCQ2491" t="s">
        <v>511</v>
      </c>
      <c r="XCR2491" t="s">
        <v>511</v>
      </c>
    </row>
    <row r="2492" spans="16311:16320" x14ac:dyDescent="0.3">
      <c r="XCI2492" t="s">
        <v>533</v>
      </c>
      <c r="XCJ2492">
        <v>3</v>
      </c>
      <c r="XCK2492">
        <v>50</v>
      </c>
      <c r="XCL2492">
        <v>0.1</v>
      </c>
      <c r="XCM2492">
        <v>100</v>
      </c>
      <c r="XCN2492" t="s">
        <v>511</v>
      </c>
      <c r="XCO2492" t="s">
        <v>511</v>
      </c>
      <c r="XCP2492" t="s">
        <v>511</v>
      </c>
      <c r="XCQ2492" t="s">
        <v>511</v>
      </c>
      <c r="XCR2492" t="s">
        <v>511</v>
      </c>
    </row>
    <row r="2493" spans="16311:16320" x14ac:dyDescent="0.3">
      <c r="XCI2493" t="s">
        <v>533</v>
      </c>
      <c r="XCJ2493">
        <v>3</v>
      </c>
      <c r="XCK2493">
        <v>25</v>
      </c>
      <c r="XCL2493">
        <v>0.2</v>
      </c>
      <c r="XCM2493">
        <v>100</v>
      </c>
      <c r="XCN2493" t="s">
        <v>511</v>
      </c>
      <c r="XCO2493" t="s">
        <v>511</v>
      </c>
      <c r="XCP2493" t="s">
        <v>511</v>
      </c>
      <c r="XCQ2493" t="s">
        <v>511</v>
      </c>
      <c r="XCR2493" t="s">
        <v>511</v>
      </c>
    </row>
    <row r="2494" spans="16311:16320" x14ac:dyDescent="0.3">
      <c r="XCI2494" t="s">
        <v>20</v>
      </c>
      <c r="XCJ2494">
        <v>3</v>
      </c>
      <c r="XCK2494">
        <v>0</v>
      </c>
      <c r="XCL2494">
        <v>0.15</v>
      </c>
      <c r="XCM2494">
        <v>402</v>
      </c>
      <c r="XCN2494" t="s">
        <v>511</v>
      </c>
      <c r="XCO2494" t="s">
        <v>511</v>
      </c>
      <c r="XCP2494" t="s">
        <v>511</v>
      </c>
      <c r="XCQ2494" t="s">
        <v>511</v>
      </c>
      <c r="XCR2494" t="s">
        <v>511</v>
      </c>
    </row>
    <row r="2495" spans="16311:16320" x14ac:dyDescent="0.3">
      <c r="XCI2495" t="s">
        <v>20</v>
      </c>
      <c r="XCJ2495">
        <v>3</v>
      </c>
      <c r="XCK2495">
        <v>0</v>
      </c>
      <c r="XCL2495">
        <v>0.2</v>
      </c>
      <c r="XCM2495">
        <v>402</v>
      </c>
      <c r="XCN2495" t="s">
        <v>511</v>
      </c>
      <c r="XCO2495" t="s">
        <v>511</v>
      </c>
      <c r="XCP2495" t="s">
        <v>511</v>
      </c>
      <c r="XCQ2495" t="s">
        <v>511</v>
      </c>
      <c r="XCR2495" t="s">
        <v>511</v>
      </c>
    </row>
    <row r="2496" spans="16311:16320" x14ac:dyDescent="0.3">
      <c r="XCI2496" t="s">
        <v>20</v>
      </c>
      <c r="XCJ2496">
        <v>3</v>
      </c>
      <c r="XCK2496">
        <v>25</v>
      </c>
      <c r="XCL2496">
        <v>0.15</v>
      </c>
      <c r="XCM2496">
        <v>402</v>
      </c>
      <c r="XCN2496" t="s">
        <v>511</v>
      </c>
      <c r="XCO2496" t="s">
        <v>511</v>
      </c>
      <c r="XCP2496" t="s">
        <v>511</v>
      </c>
      <c r="XCQ2496" t="s">
        <v>511</v>
      </c>
      <c r="XCR2496" t="s">
        <v>511</v>
      </c>
    </row>
    <row r="2497" spans="16311:16320" x14ac:dyDescent="0.3">
      <c r="XCI2497" t="s">
        <v>20</v>
      </c>
      <c r="XCJ2497">
        <v>3</v>
      </c>
      <c r="XCK2497">
        <v>10</v>
      </c>
      <c r="XCL2497">
        <v>0.15</v>
      </c>
      <c r="XCM2497">
        <v>402</v>
      </c>
      <c r="XCN2497" t="s">
        <v>511</v>
      </c>
      <c r="XCO2497" t="s">
        <v>511</v>
      </c>
      <c r="XCP2497" t="s">
        <v>511</v>
      </c>
      <c r="XCQ2497" t="s">
        <v>511</v>
      </c>
      <c r="XCR2497" t="s">
        <v>511</v>
      </c>
    </row>
    <row r="2498" spans="16311:16320" x14ac:dyDescent="0.3">
      <c r="XCI2498" t="s">
        <v>20</v>
      </c>
      <c r="XCJ2498">
        <v>3</v>
      </c>
      <c r="XCK2498">
        <v>10</v>
      </c>
      <c r="XCL2498">
        <v>0.2</v>
      </c>
      <c r="XCM2498">
        <v>402</v>
      </c>
      <c r="XCN2498" t="s">
        <v>511</v>
      </c>
      <c r="XCO2498" t="s">
        <v>511</v>
      </c>
      <c r="XCP2498" t="s">
        <v>511</v>
      </c>
      <c r="XCQ2498" t="s">
        <v>511</v>
      </c>
      <c r="XCR2498" t="s">
        <v>511</v>
      </c>
    </row>
    <row r="2499" spans="16311:16320" x14ac:dyDescent="0.3">
      <c r="XCI2499" t="s">
        <v>20</v>
      </c>
      <c r="XCJ2499">
        <v>3</v>
      </c>
      <c r="XCK2499">
        <v>25</v>
      </c>
      <c r="XCL2499">
        <v>0.2</v>
      </c>
      <c r="XCM2499">
        <v>402</v>
      </c>
      <c r="XCN2499" t="s">
        <v>511</v>
      </c>
      <c r="XCO2499" t="s">
        <v>511</v>
      </c>
      <c r="XCP2499" t="s">
        <v>511</v>
      </c>
      <c r="XCQ2499" t="s">
        <v>511</v>
      </c>
      <c r="XCR2499" t="s">
        <v>511</v>
      </c>
    </row>
    <row r="2500" spans="16311:16320" x14ac:dyDescent="0.3">
      <c r="XCI2500" t="s">
        <v>20</v>
      </c>
      <c r="XCJ2500">
        <v>3</v>
      </c>
      <c r="XCK2500">
        <v>50</v>
      </c>
      <c r="XCL2500">
        <v>0.2</v>
      </c>
      <c r="XCM2500">
        <v>402</v>
      </c>
      <c r="XCN2500" t="s">
        <v>511</v>
      </c>
      <c r="XCO2500" t="s">
        <v>511</v>
      </c>
      <c r="XCP2500" t="s">
        <v>511</v>
      </c>
      <c r="XCQ2500" t="s">
        <v>511</v>
      </c>
      <c r="XCR2500" t="s">
        <v>511</v>
      </c>
    </row>
    <row r="2501" spans="16311:16320" x14ac:dyDescent="0.3">
      <c r="XCI2501" t="s">
        <v>20</v>
      </c>
      <c r="XCJ2501">
        <v>3</v>
      </c>
      <c r="XCK2501">
        <v>50</v>
      </c>
      <c r="XCL2501">
        <v>0.15</v>
      </c>
      <c r="XCM2501">
        <v>402</v>
      </c>
      <c r="XCN2501" t="s">
        <v>511</v>
      </c>
      <c r="XCO2501" t="s">
        <v>511</v>
      </c>
      <c r="XCP2501" t="s">
        <v>511</v>
      </c>
      <c r="XCQ2501" t="s">
        <v>511</v>
      </c>
      <c r="XCR2501" t="s">
        <v>511</v>
      </c>
    </row>
    <row r="2502" spans="16311:16320" x14ac:dyDescent="0.3">
      <c r="XCI2502" t="s">
        <v>515</v>
      </c>
      <c r="XCJ2502">
        <v>3</v>
      </c>
      <c r="XCK2502">
        <v>0</v>
      </c>
      <c r="XCL2502">
        <v>0.1</v>
      </c>
      <c r="XCM2502">
        <v>100</v>
      </c>
      <c r="XCN2502" t="s">
        <v>511</v>
      </c>
      <c r="XCO2502" t="s">
        <v>511</v>
      </c>
      <c r="XCP2502" t="s">
        <v>511</v>
      </c>
      <c r="XCQ2502" t="s">
        <v>511</v>
      </c>
      <c r="XCR2502" t="s">
        <v>511</v>
      </c>
    </row>
    <row r="2503" spans="16311:16320" x14ac:dyDescent="0.3">
      <c r="XCI2503" t="s">
        <v>515</v>
      </c>
      <c r="XCJ2503">
        <v>3</v>
      </c>
      <c r="XCK2503">
        <v>0</v>
      </c>
      <c r="XCL2503">
        <v>0.15</v>
      </c>
      <c r="XCM2503">
        <v>100</v>
      </c>
      <c r="XCN2503" t="s">
        <v>511</v>
      </c>
      <c r="XCO2503" t="s">
        <v>511</v>
      </c>
      <c r="XCP2503" t="s">
        <v>511</v>
      </c>
      <c r="XCQ2503" t="s">
        <v>511</v>
      </c>
      <c r="XCR2503" t="s">
        <v>511</v>
      </c>
    </row>
    <row r="2504" spans="16311:16320" x14ac:dyDescent="0.3">
      <c r="XCI2504" t="s">
        <v>515</v>
      </c>
      <c r="XCJ2504">
        <v>3</v>
      </c>
      <c r="XCK2504">
        <v>25</v>
      </c>
      <c r="XCL2504">
        <v>0.15</v>
      </c>
      <c r="XCM2504">
        <v>100</v>
      </c>
      <c r="XCN2504" t="s">
        <v>511</v>
      </c>
      <c r="XCO2504" t="s">
        <v>511</v>
      </c>
      <c r="XCP2504" t="s">
        <v>511</v>
      </c>
      <c r="XCQ2504" t="s">
        <v>511</v>
      </c>
      <c r="XCR2504" t="s">
        <v>511</v>
      </c>
    </row>
    <row r="2505" spans="16311:16320" x14ac:dyDescent="0.3">
      <c r="XCI2505" t="s">
        <v>515</v>
      </c>
      <c r="XCJ2505">
        <v>3</v>
      </c>
      <c r="XCK2505">
        <v>10</v>
      </c>
      <c r="XCL2505">
        <v>0.2</v>
      </c>
      <c r="XCM2505">
        <v>100</v>
      </c>
      <c r="XCN2505" t="s">
        <v>511</v>
      </c>
      <c r="XCO2505" t="s">
        <v>511</v>
      </c>
      <c r="XCP2505" t="s">
        <v>511</v>
      </c>
      <c r="XCQ2505" t="s">
        <v>511</v>
      </c>
      <c r="XCR2505" t="s">
        <v>511</v>
      </c>
    </row>
    <row r="2506" spans="16311:16320" x14ac:dyDescent="0.3">
      <c r="XCI2506" t="s">
        <v>515</v>
      </c>
      <c r="XCJ2506">
        <v>3</v>
      </c>
      <c r="XCK2506">
        <v>0</v>
      </c>
      <c r="XCL2506">
        <v>0.2</v>
      </c>
      <c r="XCM2506">
        <v>100</v>
      </c>
      <c r="XCN2506" t="s">
        <v>511</v>
      </c>
      <c r="XCO2506" t="s">
        <v>511</v>
      </c>
      <c r="XCP2506" t="s">
        <v>511</v>
      </c>
      <c r="XCQ2506" t="s">
        <v>511</v>
      </c>
      <c r="XCR2506" t="s">
        <v>511</v>
      </c>
    </row>
    <row r="2507" spans="16311:16320" x14ac:dyDescent="0.3">
      <c r="XCI2507" t="s">
        <v>515</v>
      </c>
      <c r="XCJ2507">
        <v>3</v>
      </c>
      <c r="XCK2507">
        <v>25</v>
      </c>
      <c r="XCL2507">
        <v>0.2</v>
      </c>
      <c r="XCM2507">
        <v>100</v>
      </c>
      <c r="XCN2507" t="s">
        <v>511</v>
      </c>
      <c r="XCO2507" t="s">
        <v>511</v>
      </c>
      <c r="XCP2507" t="s">
        <v>511</v>
      </c>
      <c r="XCQ2507" t="s">
        <v>511</v>
      </c>
      <c r="XCR2507" t="s">
        <v>511</v>
      </c>
    </row>
    <row r="2508" spans="16311:16320" x14ac:dyDescent="0.3">
      <c r="XCI2508" t="s">
        <v>515</v>
      </c>
      <c r="XCJ2508">
        <v>3</v>
      </c>
      <c r="XCK2508">
        <v>10</v>
      </c>
      <c r="XCL2508">
        <v>0.15</v>
      </c>
      <c r="XCM2508">
        <v>100</v>
      </c>
      <c r="XCN2508" t="s">
        <v>511</v>
      </c>
      <c r="XCO2508" t="s">
        <v>511</v>
      </c>
      <c r="XCP2508" t="s">
        <v>511</v>
      </c>
      <c r="XCQ2508" t="s">
        <v>511</v>
      </c>
      <c r="XCR2508" t="s">
        <v>511</v>
      </c>
    </row>
    <row r="2509" spans="16311:16320" x14ac:dyDescent="0.3">
      <c r="XCI2509" t="s">
        <v>515</v>
      </c>
      <c r="XCJ2509">
        <v>3</v>
      </c>
      <c r="XCK2509">
        <v>25</v>
      </c>
      <c r="XCL2509">
        <v>0.1</v>
      </c>
      <c r="XCM2509">
        <v>100</v>
      </c>
      <c r="XCN2509" t="s">
        <v>511</v>
      </c>
      <c r="XCO2509" t="s">
        <v>511</v>
      </c>
      <c r="XCP2509" t="s">
        <v>511</v>
      </c>
      <c r="XCQ2509" t="s">
        <v>511</v>
      </c>
      <c r="XCR2509" t="s">
        <v>511</v>
      </c>
    </row>
    <row r="2510" spans="16311:16320" x14ac:dyDescent="0.3">
      <c r="XCI2510" t="s">
        <v>515</v>
      </c>
      <c r="XCJ2510">
        <v>3</v>
      </c>
      <c r="XCK2510">
        <v>10</v>
      </c>
      <c r="XCL2510">
        <v>0.1</v>
      </c>
      <c r="XCM2510">
        <v>100</v>
      </c>
      <c r="XCN2510" t="s">
        <v>511</v>
      </c>
      <c r="XCO2510" t="s">
        <v>511</v>
      </c>
      <c r="XCP2510" t="s">
        <v>511</v>
      </c>
      <c r="XCQ2510" t="s">
        <v>511</v>
      </c>
      <c r="XCR2510" t="s">
        <v>511</v>
      </c>
    </row>
    <row r="2511" spans="16311:16320" x14ac:dyDescent="0.3">
      <c r="XCI2511" t="s">
        <v>515</v>
      </c>
      <c r="XCJ2511">
        <v>3</v>
      </c>
      <c r="XCK2511">
        <v>50</v>
      </c>
      <c r="XCL2511">
        <v>0.1</v>
      </c>
      <c r="XCM2511">
        <v>100</v>
      </c>
      <c r="XCN2511" t="s">
        <v>511</v>
      </c>
      <c r="XCO2511" t="s">
        <v>511</v>
      </c>
      <c r="XCP2511" t="s">
        <v>511</v>
      </c>
      <c r="XCQ2511" t="s">
        <v>511</v>
      </c>
      <c r="XCR2511" t="s">
        <v>511</v>
      </c>
    </row>
    <row r="2512" spans="16311:16320" x14ac:dyDescent="0.3">
      <c r="XCI2512" t="s">
        <v>515</v>
      </c>
      <c r="XCJ2512">
        <v>3</v>
      </c>
      <c r="XCK2512">
        <v>50</v>
      </c>
      <c r="XCL2512">
        <v>0.15</v>
      </c>
      <c r="XCM2512">
        <v>100</v>
      </c>
      <c r="XCN2512" t="s">
        <v>511</v>
      </c>
      <c r="XCO2512" t="s">
        <v>511</v>
      </c>
      <c r="XCP2512" t="s">
        <v>511</v>
      </c>
      <c r="XCQ2512" t="s">
        <v>511</v>
      </c>
      <c r="XCR2512" t="s">
        <v>511</v>
      </c>
    </row>
    <row r="2513" spans="16311:16320" x14ac:dyDescent="0.3">
      <c r="XCI2513" t="s">
        <v>515</v>
      </c>
      <c r="XCJ2513">
        <v>3</v>
      </c>
      <c r="XCK2513">
        <v>50</v>
      </c>
      <c r="XCL2513">
        <v>0.2</v>
      </c>
      <c r="XCM2513">
        <v>100</v>
      </c>
      <c r="XCN2513" t="s">
        <v>511</v>
      </c>
      <c r="XCO2513" t="s">
        <v>511</v>
      </c>
      <c r="XCP2513" t="s">
        <v>511</v>
      </c>
      <c r="XCQ2513" t="s">
        <v>511</v>
      </c>
      <c r="XCR2513" t="s">
        <v>511</v>
      </c>
    </row>
    <row r="2514" spans="16311:16320" x14ac:dyDescent="0.3">
      <c r="XCI2514" t="s">
        <v>535</v>
      </c>
      <c r="XCJ2514">
        <v>3</v>
      </c>
      <c r="XCK2514">
        <v>25</v>
      </c>
      <c r="XCL2514">
        <v>0.15</v>
      </c>
      <c r="XCM2514">
        <v>50</v>
      </c>
      <c r="XCN2514" t="s">
        <v>511</v>
      </c>
      <c r="XCO2514" t="s">
        <v>511</v>
      </c>
      <c r="XCP2514" t="s">
        <v>511</v>
      </c>
      <c r="XCQ2514" t="s">
        <v>511</v>
      </c>
      <c r="XCR2514" t="s">
        <v>511</v>
      </c>
    </row>
    <row r="2515" spans="16311:16320" x14ac:dyDescent="0.3">
      <c r="XCI2515" t="s">
        <v>535</v>
      </c>
      <c r="XCJ2515">
        <v>3</v>
      </c>
      <c r="XCK2515">
        <v>25</v>
      </c>
      <c r="XCL2515">
        <v>0.1</v>
      </c>
      <c r="XCM2515">
        <v>50</v>
      </c>
      <c r="XCN2515" t="s">
        <v>511</v>
      </c>
      <c r="XCO2515" t="s">
        <v>511</v>
      </c>
      <c r="XCP2515" t="s">
        <v>511</v>
      </c>
      <c r="XCQ2515" t="s">
        <v>511</v>
      </c>
      <c r="XCR2515" t="s">
        <v>511</v>
      </c>
    </row>
    <row r="2516" spans="16311:16320" x14ac:dyDescent="0.3">
      <c r="XCI2516" t="s">
        <v>535</v>
      </c>
      <c r="XCJ2516">
        <v>3</v>
      </c>
      <c r="XCK2516">
        <v>0</v>
      </c>
      <c r="XCL2516">
        <v>0.15</v>
      </c>
      <c r="XCM2516">
        <v>50</v>
      </c>
      <c r="XCN2516" t="s">
        <v>511</v>
      </c>
      <c r="XCO2516" t="s">
        <v>511</v>
      </c>
      <c r="XCP2516" t="s">
        <v>511</v>
      </c>
      <c r="XCQ2516" t="s">
        <v>511</v>
      </c>
      <c r="XCR2516" t="s">
        <v>511</v>
      </c>
    </row>
    <row r="2517" spans="16311:16320" x14ac:dyDescent="0.3">
      <c r="XCI2517" t="s">
        <v>535</v>
      </c>
      <c r="XCJ2517">
        <v>3</v>
      </c>
      <c r="XCK2517">
        <v>10</v>
      </c>
      <c r="XCL2517">
        <v>0.1</v>
      </c>
      <c r="XCM2517">
        <v>50</v>
      </c>
      <c r="XCN2517" t="s">
        <v>511</v>
      </c>
      <c r="XCO2517" t="s">
        <v>511</v>
      </c>
      <c r="XCP2517" t="s">
        <v>511</v>
      </c>
      <c r="XCQ2517" t="s">
        <v>511</v>
      </c>
      <c r="XCR2517" t="s">
        <v>511</v>
      </c>
    </row>
    <row r="2518" spans="16311:16320" x14ac:dyDescent="0.3">
      <c r="XCI2518" t="s">
        <v>535</v>
      </c>
      <c r="XCJ2518">
        <v>3</v>
      </c>
      <c r="XCK2518">
        <v>0</v>
      </c>
      <c r="XCL2518">
        <v>0.2</v>
      </c>
      <c r="XCM2518">
        <v>50</v>
      </c>
      <c r="XCN2518" t="s">
        <v>511</v>
      </c>
      <c r="XCO2518" t="s">
        <v>511</v>
      </c>
      <c r="XCP2518" t="s">
        <v>511</v>
      </c>
      <c r="XCQ2518" t="s">
        <v>511</v>
      </c>
      <c r="XCR2518" t="s">
        <v>511</v>
      </c>
    </row>
    <row r="2519" spans="16311:16320" x14ac:dyDescent="0.3">
      <c r="XCI2519" t="s">
        <v>535</v>
      </c>
      <c r="XCJ2519">
        <v>3</v>
      </c>
      <c r="XCK2519">
        <v>0</v>
      </c>
      <c r="XCL2519">
        <v>0.1</v>
      </c>
      <c r="XCM2519">
        <v>50</v>
      </c>
      <c r="XCN2519" t="s">
        <v>511</v>
      </c>
      <c r="XCO2519" t="s">
        <v>511</v>
      </c>
      <c r="XCP2519" t="s">
        <v>511</v>
      </c>
      <c r="XCQ2519" t="s">
        <v>511</v>
      </c>
      <c r="XCR2519" t="s">
        <v>511</v>
      </c>
    </row>
    <row r="2520" spans="16311:16320" x14ac:dyDescent="0.3">
      <c r="XCI2520" t="s">
        <v>535</v>
      </c>
      <c r="XCJ2520">
        <v>3</v>
      </c>
      <c r="XCK2520">
        <v>10</v>
      </c>
      <c r="XCL2520">
        <v>0.2</v>
      </c>
      <c r="XCM2520">
        <v>50</v>
      </c>
      <c r="XCN2520" t="s">
        <v>511</v>
      </c>
      <c r="XCO2520" t="s">
        <v>511</v>
      </c>
      <c r="XCP2520" t="s">
        <v>511</v>
      </c>
      <c r="XCQ2520" t="s">
        <v>511</v>
      </c>
      <c r="XCR2520" t="s">
        <v>511</v>
      </c>
    </row>
    <row r="2521" spans="16311:16320" x14ac:dyDescent="0.3">
      <c r="XCI2521" t="s">
        <v>535</v>
      </c>
      <c r="XCJ2521">
        <v>3</v>
      </c>
      <c r="XCK2521">
        <v>10</v>
      </c>
      <c r="XCL2521">
        <v>0.15</v>
      </c>
      <c r="XCM2521">
        <v>50</v>
      </c>
      <c r="XCN2521" t="s">
        <v>511</v>
      </c>
      <c r="XCO2521" t="s">
        <v>511</v>
      </c>
      <c r="XCP2521" t="s">
        <v>511</v>
      </c>
      <c r="XCQ2521" t="s">
        <v>511</v>
      </c>
      <c r="XCR2521" t="s">
        <v>511</v>
      </c>
    </row>
    <row r="2522" spans="16311:16320" x14ac:dyDescent="0.3">
      <c r="XCI2522" t="s">
        <v>535</v>
      </c>
      <c r="XCJ2522">
        <v>3</v>
      </c>
      <c r="XCK2522">
        <v>25</v>
      </c>
      <c r="XCL2522">
        <v>0.2</v>
      </c>
      <c r="XCM2522">
        <v>50</v>
      </c>
      <c r="XCN2522" t="s">
        <v>511</v>
      </c>
      <c r="XCO2522" t="s">
        <v>511</v>
      </c>
      <c r="XCP2522" t="s">
        <v>511</v>
      </c>
      <c r="XCQ2522" t="s">
        <v>511</v>
      </c>
      <c r="XCR2522" t="s">
        <v>511</v>
      </c>
    </row>
    <row r="2523" spans="16311:16320" x14ac:dyDescent="0.3">
      <c r="XCI2523" t="s">
        <v>535</v>
      </c>
      <c r="XCJ2523">
        <v>3</v>
      </c>
      <c r="XCK2523">
        <v>50</v>
      </c>
      <c r="XCL2523">
        <v>0.1</v>
      </c>
      <c r="XCM2523">
        <v>50</v>
      </c>
      <c r="XCN2523" t="s">
        <v>511</v>
      </c>
      <c r="XCO2523" t="s">
        <v>511</v>
      </c>
      <c r="XCP2523" t="s">
        <v>511</v>
      </c>
      <c r="XCQ2523" t="s">
        <v>511</v>
      </c>
      <c r="XCR2523" t="s">
        <v>511</v>
      </c>
    </row>
    <row r="2524" spans="16311:16320" x14ac:dyDescent="0.3">
      <c r="XCI2524" t="s">
        <v>535</v>
      </c>
      <c r="XCJ2524">
        <v>3</v>
      </c>
      <c r="XCK2524">
        <v>50</v>
      </c>
      <c r="XCL2524">
        <v>0.15</v>
      </c>
      <c r="XCM2524">
        <v>50</v>
      </c>
      <c r="XCN2524" t="s">
        <v>511</v>
      </c>
      <c r="XCO2524" t="s">
        <v>511</v>
      </c>
      <c r="XCP2524" t="s">
        <v>511</v>
      </c>
      <c r="XCQ2524" t="s">
        <v>511</v>
      </c>
      <c r="XCR2524" t="s">
        <v>511</v>
      </c>
    </row>
    <row r="2525" spans="16311:16320" x14ac:dyDescent="0.3">
      <c r="XCI2525" t="s">
        <v>535</v>
      </c>
      <c r="XCJ2525">
        <v>3</v>
      </c>
      <c r="XCK2525">
        <v>50</v>
      </c>
      <c r="XCL2525">
        <v>0.2</v>
      </c>
      <c r="XCM2525">
        <v>50</v>
      </c>
      <c r="XCN2525" t="s">
        <v>511</v>
      </c>
      <c r="XCO2525" t="s">
        <v>511</v>
      </c>
      <c r="XCP2525" t="s">
        <v>511</v>
      </c>
      <c r="XCQ2525" t="s">
        <v>511</v>
      </c>
      <c r="XCR2525" t="s">
        <v>511</v>
      </c>
    </row>
    <row r="2526" spans="16311:16320" x14ac:dyDescent="0.3">
      <c r="XCI2526" t="s">
        <v>521</v>
      </c>
      <c r="XCJ2526">
        <v>3</v>
      </c>
      <c r="XCK2526">
        <v>10</v>
      </c>
      <c r="XCL2526">
        <v>0.1</v>
      </c>
      <c r="XCM2526">
        <v>50</v>
      </c>
      <c r="XCN2526" t="s">
        <v>511</v>
      </c>
      <c r="XCO2526" t="s">
        <v>511</v>
      </c>
      <c r="XCP2526" t="s">
        <v>511</v>
      </c>
      <c r="XCQ2526" t="s">
        <v>511</v>
      </c>
      <c r="XCR2526" t="s">
        <v>511</v>
      </c>
    </row>
    <row r="2527" spans="16311:16320" x14ac:dyDescent="0.3">
      <c r="XCI2527" t="s">
        <v>521</v>
      </c>
      <c r="XCJ2527">
        <v>3</v>
      </c>
      <c r="XCK2527">
        <v>0</v>
      </c>
      <c r="XCL2527">
        <v>0.15</v>
      </c>
      <c r="XCM2527">
        <v>50</v>
      </c>
      <c r="XCN2527" t="s">
        <v>511</v>
      </c>
      <c r="XCO2527" t="s">
        <v>511</v>
      </c>
      <c r="XCP2527" t="s">
        <v>511</v>
      </c>
      <c r="XCQ2527" t="s">
        <v>511</v>
      </c>
      <c r="XCR2527" t="s">
        <v>511</v>
      </c>
    </row>
    <row r="2528" spans="16311:16320" x14ac:dyDescent="0.3">
      <c r="XCI2528" t="s">
        <v>521</v>
      </c>
      <c r="XCJ2528">
        <v>3</v>
      </c>
      <c r="XCK2528">
        <v>0</v>
      </c>
      <c r="XCL2528">
        <v>0.1</v>
      </c>
      <c r="XCM2528">
        <v>50</v>
      </c>
      <c r="XCN2528" t="s">
        <v>511</v>
      </c>
      <c r="XCO2528" t="s">
        <v>511</v>
      </c>
      <c r="XCP2528" t="s">
        <v>511</v>
      </c>
      <c r="XCQ2528" t="s">
        <v>511</v>
      </c>
      <c r="XCR2528" t="s">
        <v>511</v>
      </c>
    </row>
    <row r="2529" spans="16311:16320" x14ac:dyDescent="0.3">
      <c r="XCI2529" t="s">
        <v>521</v>
      </c>
      <c r="XCJ2529">
        <v>3</v>
      </c>
      <c r="XCK2529">
        <v>10</v>
      </c>
      <c r="XCL2529">
        <v>0.2</v>
      </c>
      <c r="XCM2529">
        <v>50</v>
      </c>
      <c r="XCN2529" t="s">
        <v>511</v>
      </c>
      <c r="XCO2529" t="s">
        <v>511</v>
      </c>
      <c r="XCP2529" t="s">
        <v>511</v>
      </c>
      <c r="XCQ2529" t="s">
        <v>511</v>
      </c>
      <c r="XCR2529" t="s">
        <v>511</v>
      </c>
    </row>
    <row r="2530" spans="16311:16320" x14ac:dyDescent="0.3">
      <c r="XCI2530" t="s">
        <v>521</v>
      </c>
      <c r="XCJ2530">
        <v>3</v>
      </c>
      <c r="XCK2530">
        <v>0</v>
      </c>
      <c r="XCL2530">
        <v>0.2</v>
      </c>
      <c r="XCM2530">
        <v>50</v>
      </c>
      <c r="XCN2530" t="s">
        <v>511</v>
      </c>
      <c r="XCO2530" t="s">
        <v>511</v>
      </c>
      <c r="XCP2530" t="s">
        <v>511</v>
      </c>
      <c r="XCQ2530" t="s">
        <v>511</v>
      </c>
      <c r="XCR2530" t="s">
        <v>511</v>
      </c>
    </row>
    <row r="2531" spans="16311:16320" x14ac:dyDescent="0.3">
      <c r="XCI2531" t="s">
        <v>521</v>
      </c>
      <c r="XCJ2531">
        <v>3</v>
      </c>
      <c r="XCK2531">
        <v>10</v>
      </c>
      <c r="XCL2531">
        <v>0.15</v>
      </c>
      <c r="XCM2531">
        <v>50</v>
      </c>
      <c r="XCN2531" t="s">
        <v>511</v>
      </c>
      <c r="XCO2531" t="s">
        <v>511</v>
      </c>
      <c r="XCP2531" t="s">
        <v>511</v>
      </c>
      <c r="XCQ2531" t="s">
        <v>511</v>
      </c>
      <c r="XCR2531" t="s">
        <v>511</v>
      </c>
    </row>
    <row r="2532" spans="16311:16320" x14ac:dyDescent="0.3">
      <c r="XCI2532" t="s">
        <v>521</v>
      </c>
      <c r="XCJ2532">
        <v>3</v>
      </c>
      <c r="XCK2532">
        <v>25</v>
      </c>
      <c r="XCL2532">
        <v>0.15</v>
      </c>
      <c r="XCM2532">
        <v>50</v>
      </c>
      <c r="XCN2532" t="s">
        <v>511</v>
      </c>
      <c r="XCO2532" t="s">
        <v>511</v>
      </c>
      <c r="XCP2532" t="s">
        <v>511</v>
      </c>
      <c r="XCQ2532" t="s">
        <v>511</v>
      </c>
      <c r="XCR2532" t="s">
        <v>511</v>
      </c>
    </row>
    <row r="2533" spans="16311:16320" x14ac:dyDescent="0.3">
      <c r="XCI2533" t="s">
        <v>521</v>
      </c>
      <c r="XCJ2533">
        <v>3</v>
      </c>
      <c r="XCK2533">
        <v>25</v>
      </c>
      <c r="XCL2533">
        <v>0.1</v>
      </c>
      <c r="XCM2533">
        <v>50</v>
      </c>
      <c r="XCN2533" t="s">
        <v>511</v>
      </c>
      <c r="XCO2533" t="s">
        <v>511</v>
      </c>
      <c r="XCP2533" t="s">
        <v>511</v>
      </c>
      <c r="XCQ2533" t="s">
        <v>511</v>
      </c>
      <c r="XCR2533" t="s">
        <v>511</v>
      </c>
    </row>
    <row r="2534" spans="16311:16320" x14ac:dyDescent="0.3">
      <c r="XCI2534" t="s">
        <v>521</v>
      </c>
      <c r="XCJ2534">
        <v>3</v>
      </c>
      <c r="XCK2534">
        <v>25</v>
      </c>
      <c r="XCL2534">
        <v>0.2</v>
      </c>
      <c r="XCM2534">
        <v>50</v>
      </c>
      <c r="XCN2534" t="s">
        <v>511</v>
      </c>
      <c r="XCO2534" t="s">
        <v>511</v>
      </c>
      <c r="XCP2534" t="s">
        <v>511</v>
      </c>
      <c r="XCQ2534" t="s">
        <v>511</v>
      </c>
      <c r="XCR2534" t="s">
        <v>511</v>
      </c>
    </row>
    <row r="2535" spans="16311:16320" x14ac:dyDescent="0.3">
      <c r="XCI2535" t="s">
        <v>521</v>
      </c>
      <c r="XCJ2535">
        <v>3</v>
      </c>
      <c r="XCK2535">
        <v>50</v>
      </c>
      <c r="XCL2535">
        <v>0.1</v>
      </c>
      <c r="XCM2535">
        <v>50</v>
      </c>
      <c r="XCN2535" t="s">
        <v>511</v>
      </c>
      <c r="XCO2535" t="s">
        <v>511</v>
      </c>
      <c r="XCP2535" t="s">
        <v>511</v>
      </c>
      <c r="XCQ2535" t="s">
        <v>511</v>
      </c>
      <c r="XCR2535" t="s">
        <v>511</v>
      </c>
    </row>
    <row r="2536" spans="16311:16320" x14ac:dyDescent="0.3">
      <c r="XCI2536" t="s">
        <v>521</v>
      </c>
      <c r="XCJ2536">
        <v>3</v>
      </c>
      <c r="XCK2536">
        <v>50</v>
      </c>
      <c r="XCL2536">
        <v>0.15</v>
      </c>
      <c r="XCM2536">
        <v>50</v>
      </c>
      <c r="XCN2536" t="s">
        <v>511</v>
      </c>
      <c r="XCO2536" t="s">
        <v>511</v>
      </c>
      <c r="XCP2536" t="s">
        <v>511</v>
      </c>
      <c r="XCQ2536" t="s">
        <v>511</v>
      </c>
      <c r="XCR2536" t="s">
        <v>511</v>
      </c>
    </row>
    <row r="2537" spans="16311:16320" x14ac:dyDescent="0.3">
      <c r="XCI2537" t="s">
        <v>521</v>
      </c>
      <c r="XCJ2537">
        <v>3</v>
      </c>
      <c r="XCK2537">
        <v>50</v>
      </c>
      <c r="XCL2537">
        <v>0.2</v>
      </c>
      <c r="XCM2537">
        <v>50</v>
      </c>
      <c r="XCN2537" t="s">
        <v>511</v>
      </c>
      <c r="XCO2537" t="s">
        <v>511</v>
      </c>
      <c r="XCP2537" t="s">
        <v>511</v>
      </c>
      <c r="XCQ2537" t="s">
        <v>511</v>
      </c>
      <c r="XCR2537" t="s">
        <v>511</v>
      </c>
    </row>
    <row r="2538" spans="16311:16320" x14ac:dyDescent="0.3">
      <c r="XCI2538" t="s">
        <v>530</v>
      </c>
      <c r="XCJ2538">
        <v>3</v>
      </c>
      <c r="XCK2538">
        <v>10</v>
      </c>
      <c r="XCL2538">
        <v>0.1</v>
      </c>
      <c r="XCM2538">
        <v>50</v>
      </c>
      <c r="XCN2538" t="s">
        <v>511</v>
      </c>
      <c r="XCO2538" t="s">
        <v>511</v>
      </c>
      <c r="XCP2538" t="s">
        <v>511</v>
      </c>
      <c r="XCQ2538" t="s">
        <v>511</v>
      </c>
      <c r="XCR2538" t="s">
        <v>511</v>
      </c>
    </row>
    <row r="2539" spans="16311:16320" x14ac:dyDescent="0.3">
      <c r="XCI2539" t="s">
        <v>530</v>
      </c>
      <c r="XCJ2539">
        <v>3</v>
      </c>
      <c r="XCK2539">
        <v>10</v>
      </c>
      <c r="XCL2539">
        <v>0.05</v>
      </c>
      <c r="XCM2539">
        <v>50</v>
      </c>
      <c r="XCN2539" t="s">
        <v>511</v>
      </c>
      <c r="XCO2539" t="s">
        <v>511</v>
      </c>
      <c r="XCP2539" t="s">
        <v>511</v>
      </c>
      <c r="XCQ2539" t="s">
        <v>511</v>
      </c>
      <c r="XCR2539" t="s">
        <v>511</v>
      </c>
    </row>
    <row r="2540" spans="16311:16320" x14ac:dyDescent="0.3">
      <c r="XCI2540" t="s">
        <v>530</v>
      </c>
      <c r="XCJ2540">
        <v>3</v>
      </c>
      <c r="XCK2540">
        <v>0</v>
      </c>
      <c r="XCL2540">
        <v>0.05</v>
      </c>
      <c r="XCM2540">
        <v>50</v>
      </c>
      <c r="XCN2540" t="s">
        <v>511</v>
      </c>
      <c r="XCO2540" t="s">
        <v>511</v>
      </c>
      <c r="XCP2540" t="s">
        <v>511</v>
      </c>
      <c r="XCQ2540" t="s">
        <v>511</v>
      </c>
      <c r="XCR2540" t="s">
        <v>511</v>
      </c>
    </row>
    <row r="2541" spans="16311:16320" x14ac:dyDescent="0.3">
      <c r="XCI2541" t="s">
        <v>530</v>
      </c>
      <c r="XCJ2541">
        <v>2</v>
      </c>
      <c r="XCK2541">
        <v>50</v>
      </c>
      <c r="XCL2541">
        <v>0.2</v>
      </c>
      <c r="XCM2541">
        <v>50</v>
      </c>
      <c r="XCN2541" t="s">
        <v>511</v>
      </c>
      <c r="XCO2541" t="s">
        <v>511</v>
      </c>
      <c r="XCP2541" t="s">
        <v>511</v>
      </c>
      <c r="XCQ2541" t="s">
        <v>511</v>
      </c>
      <c r="XCR2541" t="s">
        <v>511</v>
      </c>
    </row>
    <row r="2542" spans="16311:16320" x14ac:dyDescent="0.3">
      <c r="XCI2542" t="s">
        <v>530</v>
      </c>
      <c r="XCJ2542">
        <v>3</v>
      </c>
      <c r="XCK2542">
        <v>0</v>
      </c>
      <c r="XCL2542">
        <v>0.15</v>
      </c>
      <c r="XCM2542">
        <v>50</v>
      </c>
      <c r="XCN2542" t="s">
        <v>511</v>
      </c>
      <c r="XCO2542" t="s">
        <v>511</v>
      </c>
      <c r="XCP2542" t="s">
        <v>511</v>
      </c>
      <c r="XCQ2542" t="s">
        <v>511</v>
      </c>
      <c r="XCR2542" t="s">
        <v>511</v>
      </c>
    </row>
    <row r="2543" spans="16311:16320" x14ac:dyDescent="0.3">
      <c r="XCI2543" t="s">
        <v>530</v>
      </c>
      <c r="XCJ2543">
        <v>3</v>
      </c>
      <c r="XCK2543">
        <v>0</v>
      </c>
      <c r="XCL2543">
        <v>0.1</v>
      </c>
      <c r="XCM2543">
        <v>50</v>
      </c>
      <c r="XCN2543" t="s">
        <v>511</v>
      </c>
      <c r="XCO2543" t="s">
        <v>511</v>
      </c>
      <c r="XCP2543" t="s">
        <v>511</v>
      </c>
      <c r="XCQ2543" t="s">
        <v>511</v>
      </c>
      <c r="XCR2543" t="s">
        <v>511</v>
      </c>
    </row>
    <row r="2544" spans="16311:16320" x14ac:dyDescent="0.3">
      <c r="XCI2544" t="s">
        <v>530</v>
      </c>
      <c r="XCJ2544">
        <v>3</v>
      </c>
      <c r="XCK2544">
        <v>0</v>
      </c>
      <c r="XCL2544">
        <v>0.2</v>
      </c>
      <c r="XCM2544">
        <v>50</v>
      </c>
      <c r="XCN2544" t="s">
        <v>511</v>
      </c>
      <c r="XCO2544" t="s">
        <v>511</v>
      </c>
      <c r="XCP2544" t="s">
        <v>511</v>
      </c>
      <c r="XCQ2544" t="s">
        <v>511</v>
      </c>
      <c r="XCR2544" t="s">
        <v>511</v>
      </c>
    </row>
    <row r="2545" spans="16311:16320" x14ac:dyDescent="0.3">
      <c r="XCI2545" t="s">
        <v>530</v>
      </c>
      <c r="XCJ2545">
        <v>2</v>
      </c>
      <c r="XCK2545">
        <v>50</v>
      </c>
      <c r="XCL2545">
        <v>0.15</v>
      </c>
      <c r="XCM2545">
        <v>50</v>
      </c>
      <c r="XCN2545" t="s">
        <v>511</v>
      </c>
      <c r="XCO2545" t="s">
        <v>511</v>
      </c>
      <c r="XCP2545" t="s">
        <v>511</v>
      </c>
      <c r="XCQ2545" t="s">
        <v>511</v>
      </c>
      <c r="XCR2545" t="s">
        <v>511</v>
      </c>
    </row>
    <row r="2546" spans="16311:16320" x14ac:dyDescent="0.3">
      <c r="XCI2546" t="s">
        <v>530</v>
      </c>
      <c r="XCJ2546">
        <v>3</v>
      </c>
      <c r="XCK2546">
        <v>50</v>
      </c>
      <c r="XCL2546">
        <v>0.15</v>
      </c>
      <c r="XCM2546">
        <v>50</v>
      </c>
      <c r="XCN2546" t="s">
        <v>511</v>
      </c>
      <c r="XCO2546" t="s">
        <v>511</v>
      </c>
      <c r="XCP2546" t="s">
        <v>511</v>
      </c>
      <c r="XCQ2546" t="s">
        <v>511</v>
      </c>
      <c r="XCR2546" t="s">
        <v>511</v>
      </c>
    </row>
    <row r="2547" spans="16311:16320" x14ac:dyDescent="0.3">
      <c r="XCI2547" t="s">
        <v>530</v>
      </c>
      <c r="XCJ2547">
        <v>3</v>
      </c>
      <c r="XCK2547">
        <v>10</v>
      </c>
      <c r="XCL2547">
        <v>0.2</v>
      </c>
      <c r="XCM2547">
        <v>50</v>
      </c>
      <c r="XCN2547" t="s">
        <v>511</v>
      </c>
      <c r="XCO2547" t="s">
        <v>511</v>
      </c>
      <c r="XCP2547" t="s">
        <v>511</v>
      </c>
      <c r="XCQ2547" t="s">
        <v>511</v>
      </c>
      <c r="XCR2547" t="s">
        <v>511</v>
      </c>
    </row>
    <row r="2548" spans="16311:16320" x14ac:dyDescent="0.3">
      <c r="XCI2548" t="s">
        <v>530</v>
      </c>
      <c r="XCJ2548">
        <v>3</v>
      </c>
      <c r="XCK2548">
        <v>25</v>
      </c>
      <c r="XCL2548">
        <v>0.2</v>
      </c>
      <c r="XCM2548">
        <v>50</v>
      </c>
      <c r="XCN2548" t="s">
        <v>511</v>
      </c>
      <c r="XCO2548" t="s">
        <v>511</v>
      </c>
      <c r="XCP2548" t="s">
        <v>511</v>
      </c>
      <c r="XCQ2548" t="s">
        <v>511</v>
      </c>
      <c r="XCR2548" t="s">
        <v>511</v>
      </c>
    </row>
    <row r="2549" spans="16311:16320" x14ac:dyDescent="0.3">
      <c r="XCI2549" t="s">
        <v>530</v>
      </c>
      <c r="XCJ2549">
        <v>3</v>
      </c>
      <c r="XCK2549">
        <v>10</v>
      </c>
      <c r="XCL2549">
        <v>0.15</v>
      </c>
      <c r="XCM2549">
        <v>50</v>
      </c>
      <c r="XCN2549" t="s">
        <v>511</v>
      </c>
      <c r="XCO2549" t="s">
        <v>511</v>
      </c>
      <c r="XCP2549" t="s">
        <v>511</v>
      </c>
      <c r="XCQ2549" t="s">
        <v>511</v>
      </c>
      <c r="XCR2549" t="s">
        <v>511</v>
      </c>
    </row>
    <row r="2550" spans="16311:16320" x14ac:dyDescent="0.3">
      <c r="XCI2550" t="s">
        <v>530</v>
      </c>
      <c r="XCJ2550">
        <v>3</v>
      </c>
      <c r="XCK2550">
        <v>25</v>
      </c>
      <c r="XCL2550">
        <v>0.1</v>
      </c>
      <c r="XCM2550">
        <v>50</v>
      </c>
      <c r="XCN2550" t="s">
        <v>511</v>
      </c>
      <c r="XCO2550" t="s">
        <v>511</v>
      </c>
      <c r="XCP2550" t="s">
        <v>511</v>
      </c>
      <c r="XCQ2550" t="s">
        <v>511</v>
      </c>
      <c r="XCR2550" t="s">
        <v>511</v>
      </c>
    </row>
    <row r="2551" spans="16311:16320" x14ac:dyDescent="0.3">
      <c r="XCI2551" t="s">
        <v>530</v>
      </c>
      <c r="XCJ2551">
        <v>3</v>
      </c>
      <c r="XCK2551">
        <v>25</v>
      </c>
      <c r="XCL2551">
        <v>0.05</v>
      </c>
      <c r="XCM2551">
        <v>50</v>
      </c>
      <c r="XCN2551" t="s">
        <v>511</v>
      </c>
      <c r="XCO2551" t="s">
        <v>511</v>
      </c>
      <c r="XCP2551" t="s">
        <v>511</v>
      </c>
      <c r="XCQ2551" t="s">
        <v>511</v>
      </c>
      <c r="XCR2551" t="s">
        <v>511</v>
      </c>
    </row>
    <row r="2552" spans="16311:16320" x14ac:dyDescent="0.3">
      <c r="XCI2552" t="s">
        <v>530</v>
      </c>
      <c r="XCJ2552">
        <v>3</v>
      </c>
      <c r="XCK2552">
        <v>25</v>
      </c>
      <c r="XCL2552">
        <v>0.15</v>
      </c>
      <c r="XCM2552">
        <v>50</v>
      </c>
      <c r="XCN2552" t="s">
        <v>511</v>
      </c>
      <c r="XCO2552" t="s">
        <v>511</v>
      </c>
      <c r="XCP2552" t="s">
        <v>511</v>
      </c>
      <c r="XCQ2552" t="s">
        <v>511</v>
      </c>
      <c r="XCR2552" t="s">
        <v>511</v>
      </c>
    </row>
    <row r="2553" spans="16311:16320" x14ac:dyDescent="0.3">
      <c r="XCI2553" t="s">
        <v>530</v>
      </c>
      <c r="XCJ2553">
        <v>3</v>
      </c>
      <c r="XCK2553">
        <v>50</v>
      </c>
      <c r="XCL2553">
        <v>0.2</v>
      </c>
      <c r="XCM2553">
        <v>50</v>
      </c>
      <c r="XCN2553" t="s">
        <v>511</v>
      </c>
      <c r="XCO2553" t="s">
        <v>511</v>
      </c>
      <c r="XCP2553" t="s">
        <v>511</v>
      </c>
      <c r="XCQ2553" t="s">
        <v>511</v>
      </c>
      <c r="XCR2553" t="s">
        <v>511</v>
      </c>
    </row>
    <row r="2554" spans="16311:16320" x14ac:dyDescent="0.3">
      <c r="XCI2554" t="s">
        <v>530</v>
      </c>
      <c r="XCJ2554">
        <v>3</v>
      </c>
      <c r="XCK2554">
        <v>50</v>
      </c>
      <c r="XCL2554">
        <v>0.1</v>
      </c>
      <c r="XCM2554">
        <v>50</v>
      </c>
      <c r="XCN2554" t="s">
        <v>511</v>
      </c>
      <c r="XCO2554" t="s">
        <v>511</v>
      </c>
      <c r="XCP2554" t="s">
        <v>511</v>
      </c>
      <c r="XCQ2554" t="s">
        <v>511</v>
      </c>
      <c r="XCR2554" t="s">
        <v>511</v>
      </c>
    </row>
    <row r="2555" spans="16311:16320" x14ac:dyDescent="0.3">
      <c r="XCI2555" t="s">
        <v>530</v>
      </c>
      <c r="XCJ2555">
        <v>3</v>
      </c>
      <c r="XCK2555">
        <v>50</v>
      </c>
      <c r="XCL2555">
        <v>0.05</v>
      </c>
      <c r="XCM2555">
        <v>50</v>
      </c>
      <c r="XCN2555" t="s">
        <v>511</v>
      </c>
      <c r="XCO2555" t="s">
        <v>511</v>
      </c>
      <c r="XCP2555" t="s">
        <v>511</v>
      </c>
      <c r="XCQ2555" t="s">
        <v>511</v>
      </c>
      <c r="XCR2555" t="s">
        <v>511</v>
      </c>
    </row>
    <row r="2556" spans="16311:16320" x14ac:dyDescent="0.3">
      <c r="XCI2556" t="s">
        <v>534</v>
      </c>
      <c r="XCJ2556">
        <v>1</v>
      </c>
      <c r="XCK2556">
        <v>50</v>
      </c>
      <c r="XCL2556">
        <v>0.2</v>
      </c>
      <c r="XCM2556">
        <v>50</v>
      </c>
      <c r="XCN2556" t="s">
        <v>511</v>
      </c>
      <c r="XCO2556" t="s">
        <v>511</v>
      </c>
      <c r="XCP2556" t="s">
        <v>511</v>
      </c>
      <c r="XCQ2556" t="s">
        <v>511</v>
      </c>
      <c r="XCR2556" t="s">
        <v>511</v>
      </c>
    </row>
    <row r="2557" spans="16311:16320" x14ac:dyDescent="0.3">
      <c r="XCI2557" t="s">
        <v>534</v>
      </c>
      <c r="XCJ2557">
        <v>1</v>
      </c>
      <c r="XCK2557">
        <v>25</v>
      </c>
      <c r="XCL2557">
        <v>0.15</v>
      </c>
      <c r="XCM2557">
        <v>50</v>
      </c>
      <c r="XCN2557" t="s">
        <v>511</v>
      </c>
      <c r="XCO2557" t="s">
        <v>511</v>
      </c>
      <c r="XCP2557" t="s">
        <v>511</v>
      </c>
      <c r="XCQ2557" t="s">
        <v>511</v>
      </c>
      <c r="XCR2557" t="s">
        <v>511</v>
      </c>
    </row>
    <row r="2558" spans="16311:16320" x14ac:dyDescent="0.3">
      <c r="XCI2558" t="s">
        <v>534</v>
      </c>
      <c r="XCJ2558">
        <v>1</v>
      </c>
      <c r="XCK2558">
        <v>25</v>
      </c>
      <c r="XCL2558">
        <v>0.2</v>
      </c>
      <c r="XCM2558">
        <v>50</v>
      </c>
      <c r="XCN2558" t="s">
        <v>511</v>
      </c>
      <c r="XCO2558" t="s">
        <v>511</v>
      </c>
      <c r="XCP2558" t="s">
        <v>511</v>
      </c>
      <c r="XCQ2558" t="s">
        <v>511</v>
      </c>
      <c r="XCR2558" t="s">
        <v>511</v>
      </c>
    </row>
    <row r="2559" spans="16311:16320" x14ac:dyDescent="0.3">
      <c r="XCI2559" t="s">
        <v>534</v>
      </c>
      <c r="XCJ2559">
        <v>1</v>
      </c>
      <c r="XCK2559">
        <v>50</v>
      </c>
      <c r="XCL2559">
        <v>0.15</v>
      </c>
      <c r="XCM2559">
        <v>50</v>
      </c>
      <c r="XCN2559" t="s">
        <v>511</v>
      </c>
      <c r="XCO2559" t="s">
        <v>511</v>
      </c>
      <c r="XCP2559" t="s">
        <v>511</v>
      </c>
      <c r="XCQ2559" t="s">
        <v>511</v>
      </c>
      <c r="XCR2559" t="s">
        <v>511</v>
      </c>
    </row>
    <row r="2560" spans="16311:16320" x14ac:dyDescent="0.3">
      <c r="XCI2560" t="s">
        <v>534</v>
      </c>
      <c r="XCJ2560">
        <v>3</v>
      </c>
      <c r="XCK2560">
        <v>0</v>
      </c>
      <c r="XCL2560">
        <v>0.1</v>
      </c>
      <c r="XCM2560">
        <v>50</v>
      </c>
      <c r="XCN2560" t="s">
        <v>511</v>
      </c>
      <c r="XCO2560" t="s">
        <v>511</v>
      </c>
      <c r="XCP2560" t="s">
        <v>511</v>
      </c>
      <c r="XCQ2560" t="s">
        <v>511</v>
      </c>
      <c r="XCR2560" t="s">
        <v>511</v>
      </c>
    </row>
    <row r="2561" spans="16311:16320" x14ac:dyDescent="0.3">
      <c r="XCI2561" t="s">
        <v>534</v>
      </c>
      <c r="XCJ2561">
        <v>3</v>
      </c>
      <c r="XCK2561">
        <v>0</v>
      </c>
      <c r="XCL2561">
        <v>0.15</v>
      </c>
      <c r="XCM2561">
        <v>50</v>
      </c>
      <c r="XCN2561" t="s">
        <v>511</v>
      </c>
      <c r="XCO2561" t="s">
        <v>511</v>
      </c>
      <c r="XCP2561" t="s">
        <v>511</v>
      </c>
      <c r="XCQ2561" t="s">
        <v>511</v>
      </c>
      <c r="XCR2561" t="s">
        <v>511</v>
      </c>
    </row>
    <row r="2562" spans="16311:16320" x14ac:dyDescent="0.3">
      <c r="XCI2562" t="s">
        <v>534</v>
      </c>
      <c r="XCJ2562">
        <v>3</v>
      </c>
      <c r="XCK2562">
        <v>0</v>
      </c>
      <c r="XCL2562">
        <v>0.2</v>
      </c>
      <c r="XCM2562">
        <v>50</v>
      </c>
      <c r="XCN2562" t="s">
        <v>511</v>
      </c>
      <c r="XCO2562" t="s">
        <v>511</v>
      </c>
      <c r="XCP2562" t="s">
        <v>511</v>
      </c>
      <c r="XCQ2562" t="s">
        <v>511</v>
      </c>
      <c r="XCR2562" t="s">
        <v>511</v>
      </c>
    </row>
    <row r="2563" spans="16311:16320" x14ac:dyDescent="0.3">
      <c r="XCI2563" t="s">
        <v>534</v>
      </c>
      <c r="XCJ2563">
        <v>3</v>
      </c>
      <c r="XCK2563">
        <v>0</v>
      </c>
      <c r="XCL2563">
        <v>0.05</v>
      </c>
      <c r="XCM2563">
        <v>50</v>
      </c>
      <c r="XCN2563" t="s">
        <v>511</v>
      </c>
      <c r="XCO2563" t="s">
        <v>511</v>
      </c>
      <c r="XCP2563" t="s">
        <v>511</v>
      </c>
      <c r="XCQ2563" t="s">
        <v>511</v>
      </c>
      <c r="XCR2563" t="s">
        <v>511</v>
      </c>
    </row>
    <row r="2564" spans="16311:16320" x14ac:dyDescent="0.3">
      <c r="XCI2564" t="s">
        <v>534</v>
      </c>
      <c r="XCJ2564">
        <v>2</v>
      </c>
      <c r="XCK2564">
        <v>50</v>
      </c>
      <c r="XCL2564">
        <v>0.2</v>
      </c>
      <c r="XCM2564">
        <v>50</v>
      </c>
      <c r="XCN2564" t="s">
        <v>511</v>
      </c>
      <c r="XCO2564" t="s">
        <v>511</v>
      </c>
      <c r="XCP2564" t="s">
        <v>511</v>
      </c>
      <c r="XCQ2564" t="s">
        <v>511</v>
      </c>
      <c r="XCR2564" t="s">
        <v>511</v>
      </c>
    </row>
    <row r="2565" spans="16311:16320" x14ac:dyDescent="0.3">
      <c r="XCI2565" t="s">
        <v>534</v>
      </c>
      <c r="XCJ2565">
        <v>2</v>
      </c>
      <c r="XCK2565">
        <v>50</v>
      </c>
      <c r="XCL2565">
        <v>0.15</v>
      </c>
      <c r="XCM2565">
        <v>50</v>
      </c>
      <c r="XCN2565" t="s">
        <v>511</v>
      </c>
      <c r="XCO2565" t="s">
        <v>511</v>
      </c>
      <c r="XCP2565" t="s">
        <v>511</v>
      </c>
      <c r="XCQ2565" t="s">
        <v>511</v>
      </c>
      <c r="XCR2565" t="s">
        <v>511</v>
      </c>
    </row>
    <row r="2566" spans="16311:16320" x14ac:dyDescent="0.3">
      <c r="XCI2566" t="s">
        <v>534</v>
      </c>
      <c r="XCJ2566">
        <v>2</v>
      </c>
      <c r="XCK2566">
        <v>50</v>
      </c>
      <c r="XCL2566">
        <v>0.1</v>
      </c>
      <c r="XCM2566">
        <v>50</v>
      </c>
      <c r="XCN2566" t="s">
        <v>511</v>
      </c>
      <c r="XCO2566" t="s">
        <v>511</v>
      </c>
      <c r="XCP2566" t="s">
        <v>511</v>
      </c>
      <c r="XCQ2566" t="s">
        <v>511</v>
      </c>
      <c r="XCR2566" t="s">
        <v>511</v>
      </c>
    </row>
    <row r="2567" spans="16311:16320" x14ac:dyDescent="0.3">
      <c r="XCI2567" t="s">
        <v>534</v>
      </c>
      <c r="XCJ2567">
        <v>2</v>
      </c>
      <c r="XCK2567">
        <v>25</v>
      </c>
      <c r="XCL2567">
        <v>0.2</v>
      </c>
      <c r="XCM2567">
        <v>50</v>
      </c>
      <c r="XCN2567" t="s">
        <v>511</v>
      </c>
      <c r="XCO2567" t="s">
        <v>511</v>
      </c>
      <c r="XCP2567" t="s">
        <v>511</v>
      </c>
      <c r="XCQ2567" t="s">
        <v>511</v>
      </c>
      <c r="XCR2567" t="s">
        <v>511</v>
      </c>
    </row>
    <row r="2568" spans="16311:16320" x14ac:dyDescent="0.3">
      <c r="XCI2568" t="s">
        <v>534</v>
      </c>
      <c r="XCJ2568">
        <v>2</v>
      </c>
      <c r="XCK2568">
        <v>25</v>
      </c>
      <c r="XCL2568">
        <v>0.15</v>
      </c>
      <c r="XCM2568">
        <v>50</v>
      </c>
      <c r="XCN2568" t="s">
        <v>511</v>
      </c>
      <c r="XCO2568" t="s">
        <v>511</v>
      </c>
      <c r="XCP2568" t="s">
        <v>511</v>
      </c>
      <c r="XCQ2568" t="s">
        <v>511</v>
      </c>
      <c r="XCR2568" t="s">
        <v>511</v>
      </c>
    </row>
    <row r="2569" spans="16311:16320" x14ac:dyDescent="0.3">
      <c r="XCI2569" t="s">
        <v>534</v>
      </c>
      <c r="XCJ2569">
        <v>3</v>
      </c>
      <c r="XCK2569">
        <v>10</v>
      </c>
      <c r="XCL2569">
        <v>0.2</v>
      </c>
      <c r="XCM2569">
        <v>50</v>
      </c>
      <c r="XCN2569" t="s">
        <v>511</v>
      </c>
      <c r="XCO2569" t="s">
        <v>511</v>
      </c>
      <c r="XCP2569" t="s">
        <v>511</v>
      </c>
      <c r="XCQ2569" t="s">
        <v>511</v>
      </c>
      <c r="XCR2569" t="s">
        <v>511</v>
      </c>
    </row>
    <row r="2570" spans="16311:16320" x14ac:dyDescent="0.3">
      <c r="XCI2570" t="s">
        <v>534</v>
      </c>
      <c r="XCJ2570">
        <v>3</v>
      </c>
      <c r="XCK2570">
        <v>25</v>
      </c>
      <c r="XCL2570">
        <v>0.05</v>
      </c>
      <c r="XCM2570">
        <v>50</v>
      </c>
      <c r="XCN2570" t="s">
        <v>511</v>
      </c>
      <c r="XCO2570" t="s">
        <v>511</v>
      </c>
      <c r="XCP2570" t="s">
        <v>511</v>
      </c>
      <c r="XCQ2570" t="s">
        <v>511</v>
      </c>
      <c r="XCR2570" t="s">
        <v>511</v>
      </c>
    </row>
    <row r="2571" spans="16311:16320" x14ac:dyDescent="0.3">
      <c r="XCI2571" t="s">
        <v>534</v>
      </c>
      <c r="XCJ2571">
        <v>3</v>
      </c>
      <c r="XCK2571">
        <v>10</v>
      </c>
      <c r="XCL2571">
        <v>0.05</v>
      </c>
      <c r="XCM2571">
        <v>50</v>
      </c>
      <c r="XCN2571" t="s">
        <v>511</v>
      </c>
      <c r="XCO2571" t="s">
        <v>511</v>
      </c>
      <c r="XCP2571" t="s">
        <v>511</v>
      </c>
      <c r="XCQ2571" t="s">
        <v>511</v>
      </c>
      <c r="XCR2571" t="s">
        <v>511</v>
      </c>
    </row>
    <row r="2572" spans="16311:16320" x14ac:dyDescent="0.3">
      <c r="XCI2572" t="s">
        <v>534</v>
      </c>
      <c r="XCJ2572">
        <v>3</v>
      </c>
      <c r="XCK2572">
        <v>10</v>
      </c>
      <c r="XCL2572">
        <v>0.1</v>
      </c>
      <c r="XCM2572">
        <v>50</v>
      </c>
      <c r="XCN2572" t="s">
        <v>511</v>
      </c>
      <c r="XCO2572" t="s">
        <v>511</v>
      </c>
      <c r="XCP2572" t="s">
        <v>511</v>
      </c>
      <c r="XCQ2572" t="s">
        <v>511</v>
      </c>
      <c r="XCR2572" t="s">
        <v>511</v>
      </c>
    </row>
    <row r="2573" spans="16311:16320" x14ac:dyDescent="0.3">
      <c r="XCI2573" t="s">
        <v>534</v>
      </c>
      <c r="XCJ2573">
        <v>3</v>
      </c>
      <c r="XCK2573">
        <v>50</v>
      </c>
      <c r="XCL2573">
        <v>0.05</v>
      </c>
      <c r="XCM2573">
        <v>50</v>
      </c>
      <c r="XCN2573" t="s">
        <v>511</v>
      </c>
      <c r="XCO2573" t="s">
        <v>511</v>
      </c>
      <c r="XCP2573" t="s">
        <v>511</v>
      </c>
      <c r="XCQ2573" t="s">
        <v>511</v>
      </c>
      <c r="XCR2573" t="s">
        <v>511</v>
      </c>
    </row>
    <row r="2574" spans="16311:16320" x14ac:dyDescent="0.3">
      <c r="XCI2574" t="s">
        <v>534</v>
      </c>
      <c r="XCJ2574">
        <v>3</v>
      </c>
      <c r="XCK2574">
        <v>25</v>
      </c>
      <c r="XCL2574">
        <v>0.1</v>
      </c>
      <c r="XCM2574">
        <v>50</v>
      </c>
      <c r="XCN2574" t="s">
        <v>511</v>
      </c>
      <c r="XCO2574" t="s">
        <v>511</v>
      </c>
      <c r="XCP2574" t="s">
        <v>511</v>
      </c>
      <c r="XCQ2574" t="s">
        <v>511</v>
      </c>
      <c r="XCR2574" t="s">
        <v>511</v>
      </c>
    </row>
    <row r="2575" spans="16311:16320" x14ac:dyDescent="0.3">
      <c r="XCI2575" t="s">
        <v>534</v>
      </c>
      <c r="XCJ2575">
        <v>3</v>
      </c>
      <c r="XCK2575">
        <v>25</v>
      </c>
      <c r="XCL2575">
        <v>0.15</v>
      </c>
      <c r="XCM2575">
        <v>50</v>
      </c>
      <c r="XCN2575" t="s">
        <v>511</v>
      </c>
      <c r="XCO2575" t="s">
        <v>511</v>
      </c>
      <c r="XCP2575" t="s">
        <v>511</v>
      </c>
      <c r="XCQ2575" t="s">
        <v>511</v>
      </c>
      <c r="XCR2575" t="s">
        <v>511</v>
      </c>
    </row>
    <row r="2576" spans="16311:16320" x14ac:dyDescent="0.3">
      <c r="XCI2576" t="s">
        <v>534</v>
      </c>
      <c r="XCJ2576">
        <v>3</v>
      </c>
      <c r="XCK2576">
        <v>25</v>
      </c>
      <c r="XCL2576">
        <v>0.2</v>
      </c>
      <c r="XCM2576">
        <v>50</v>
      </c>
      <c r="XCN2576" t="s">
        <v>511</v>
      </c>
      <c r="XCO2576" t="s">
        <v>511</v>
      </c>
      <c r="XCP2576" t="s">
        <v>511</v>
      </c>
      <c r="XCQ2576" t="s">
        <v>511</v>
      </c>
      <c r="XCR2576" t="s">
        <v>511</v>
      </c>
    </row>
    <row r="2577" spans="16311:16320" x14ac:dyDescent="0.3">
      <c r="XCI2577" t="s">
        <v>534</v>
      </c>
      <c r="XCJ2577">
        <v>3</v>
      </c>
      <c r="XCK2577">
        <v>50</v>
      </c>
      <c r="XCL2577">
        <v>0.1</v>
      </c>
      <c r="XCM2577">
        <v>50</v>
      </c>
      <c r="XCN2577" t="s">
        <v>511</v>
      </c>
      <c r="XCO2577" t="s">
        <v>511</v>
      </c>
      <c r="XCP2577" t="s">
        <v>511</v>
      </c>
      <c r="XCQ2577" t="s">
        <v>511</v>
      </c>
      <c r="XCR2577" t="s">
        <v>511</v>
      </c>
    </row>
    <row r="2578" spans="16311:16320" x14ac:dyDescent="0.3">
      <c r="XCI2578" t="s">
        <v>534</v>
      </c>
      <c r="XCJ2578">
        <v>3</v>
      </c>
      <c r="XCK2578">
        <v>10</v>
      </c>
      <c r="XCL2578">
        <v>0.15</v>
      </c>
      <c r="XCM2578">
        <v>50</v>
      </c>
      <c r="XCN2578" t="s">
        <v>511</v>
      </c>
      <c r="XCO2578" t="s">
        <v>511</v>
      </c>
      <c r="XCP2578" t="s">
        <v>511</v>
      </c>
      <c r="XCQ2578" t="s">
        <v>511</v>
      </c>
      <c r="XCR2578" t="s">
        <v>511</v>
      </c>
    </row>
    <row r="2579" spans="16311:16320" x14ac:dyDescent="0.3">
      <c r="XCI2579" t="s">
        <v>534</v>
      </c>
      <c r="XCJ2579">
        <v>3</v>
      </c>
      <c r="XCK2579">
        <v>50</v>
      </c>
      <c r="XCL2579">
        <v>0.2</v>
      </c>
      <c r="XCM2579">
        <v>50</v>
      </c>
      <c r="XCN2579" t="s">
        <v>511</v>
      </c>
      <c r="XCO2579" t="s">
        <v>511</v>
      </c>
      <c r="XCP2579" t="s">
        <v>511</v>
      </c>
      <c r="XCQ2579" t="s">
        <v>511</v>
      </c>
      <c r="XCR2579" t="s">
        <v>511</v>
      </c>
    </row>
    <row r="2580" spans="16311:16320" x14ac:dyDescent="0.3">
      <c r="XCI2580" t="s">
        <v>534</v>
      </c>
      <c r="XCJ2580">
        <v>3</v>
      </c>
      <c r="XCK2580">
        <v>50</v>
      </c>
      <c r="XCL2580">
        <v>0.15</v>
      </c>
      <c r="XCM2580">
        <v>50</v>
      </c>
      <c r="XCN2580" t="s">
        <v>511</v>
      </c>
      <c r="XCO2580" t="s">
        <v>511</v>
      </c>
      <c r="XCP2580" t="s">
        <v>511</v>
      </c>
      <c r="XCQ2580" t="s">
        <v>511</v>
      </c>
      <c r="XCR2580" t="s">
        <v>511</v>
      </c>
    </row>
    <row r="2581" spans="16311:16320" x14ac:dyDescent="0.3">
      <c r="XCI2581" t="s">
        <v>528</v>
      </c>
      <c r="XCJ2581">
        <v>3</v>
      </c>
      <c r="XCK2581">
        <v>25</v>
      </c>
      <c r="XCL2581">
        <v>0.15</v>
      </c>
      <c r="XCM2581">
        <v>100</v>
      </c>
      <c r="XCN2581" t="s">
        <v>511</v>
      </c>
      <c r="XCO2581" t="s">
        <v>511</v>
      </c>
      <c r="XCP2581" t="s">
        <v>511</v>
      </c>
      <c r="XCQ2581" t="s">
        <v>511</v>
      </c>
      <c r="XCR2581" t="s">
        <v>511</v>
      </c>
    </row>
    <row r="2582" spans="16311:16320" x14ac:dyDescent="0.3">
      <c r="XCI2582" t="s">
        <v>528</v>
      </c>
      <c r="XCJ2582">
        <v>3</v>
      </c>
      <c r="XCK2582">
        <v>25</v>
      </c>
      <c r="XCL2582">
        <v>0.1</v>
      </c>
      <c r="XCM2582">
        <v>100</v>
      </c>
      <c r="XCN2582" t="s">
        <v>511</v>
      </c>
      <c r="XCO2582" t="s">
        <v>511</v>
      </c>
      <c r="XCP2582" t="s">
        <v>511</v>
      </c>
      <c r="XCQ2582" t="s">
        <v>511</v>
      </c>
      <c r="XCR2582" t="s">
        <v>511</v>
      </c>
    </row>
    <row r="2583" spans="16311:16320" x14ac:dyDescent="0.3">
      <c r="XCI2583" t="s">
        <v>528</v>
      </c>
      <c r="XCJ2583">
        <v>3</v>
      </c>
      <c r="XCK2583">
        <v>0</v>
      </c>
      <c r="XCL2583">
        <v>0.2</v>
      </c>
      <c r="XCM2583">
        <v>100</v>
      </c>
      <c r="XCN2583" t="s">
        <v>511</v>
      </c>
      <c r="XCO2583" t="s">
        <v>511</v>
      </c>
      <c r="XCP2583" t="s">
        <v>511</v>
      </c>
      <c r="XCQ2583" t="s">
        <v>511</v>
      </c>
      <c r="XCR2583" t="s">
        <v>511</v>
      </c>
    </row>
    <row r="2584" spans="16311:16320" x14ac:dyDescent="0.3">
      <c r="XCI2584" t="s">
        <v>528</v>
      </c>
      <c r="XCJ2584">
        <v>3</v>
      </c>
      <c r="XCK2584">
        <v>10</v>
      </c>
      <c r="XCL2584">
        <v>0.2</v>
      </c>
      <c r="XCM2584">
        <v>100</v>
      </c>
      <c r="XCN2584" t="s">
        <v>511</v>
      </c>
      <c r="XCO2584" t="s">
        <v>511</v>
      </c>
      <c r="XCP2584" t="s">
        <v>511</v>
      </c>
      <c r="XCQ2584" t="s">
        <v>511</v>
      </c>
      <c r="XCR2584" t="s">
        <v>511</v>
      </c>
    </row>
    <row r="2585" spans="16311:16320" x14ac:dyDescent="0.3">
      <c r="XCI2585" t="s">
        <v>528</v>
      </c>
      <c r="XCJ2585">
        <v>3</v>
      </c>
      <c r="XCK2585">
        <v>10</v>
      </c>
      <c r="XCL2585">
        <v>0.1</v>
      </c>
      <c r="XCM2585">
        <v>100</v>
      </c>
      <c r="XCN2585" t="s">
        <v>511</v>
      </c>
      <c r="XCO2585" t="s">
        <v>511</v>
      </c>
      <c r="XCP2585" t="s">
        <v>511</v>
      </c>
      <c r="XCQ2585" t="s">
        <v>511</v>
      </c>
      <c r="XCR2585" t="s">
        <v>511</v>
      </c>
    </row>
    <row r="2586" spans="16311:16320" x14ac:dyDescent="0.3">
      <c r="XCI2586" t="s">
        <v>528</v>
      </c>
      <c r="XCJ2586">
        <v>3</v>
      </c>
      <c r="XCK2586">
        <v>0</v>
      </c>
      <c r="XCL2586">
        <v>0.15</v>
      </c>
      <c r="XCM2586">
        <v>100</v>
      </c>
      <c r="XCN2586" t="s">
        <v>511</v>
      </c>
      <c r="XCO2586" t="s">
        <v>511</v>
      </c>
      <c r="XCP2586" t="s">
        <v>511</v>
      </c>
      <c r="XCQ2586" t="s">
        <v>511</v>
      </c>
      <c r="XCR2586" t="s">
        <v>511</v>
      </c>
    </row>
    <row r="2587" spans="16311:16320" x14ac:dyDescent="0.3">
      <c r="XCI2587" t="s">
        <v>528</v>
      </c>
      <c r="XCJ2587">
        <v>3</v>
      </c>
      <c r="XCK2587">
        <v>0</v>
      </c>
      <c r="XCL2587">
        <v>0.1</v>
      </c>
      <c r="XCM2587">
        <v>100</v>
      </c>
      <c r="XCN2587" t="s">
        <v>511</v>
      </c>
      <c r="XCO2587" t="s">
        <v>511</v>
      </c>
      <c r="XCP2587" t="s">
        <v>511</v>
      </c>
      <c r="XCQ2587" t="s">
        <v>511</v>
      </c>
      <c r="XCR2587" t="s">
        <v>511</v>
      </c>
    </row>
    <row r="2588" spans="16311:16320" x14ac:dyDescent="0.3">
      <c r="XCI2588" t="s">
        <v>528</v>
      </c>
      <c r="XCJ2588">
        <v>3</v>
      </c>
      <c r="XCK2588">
        <v>10</v>
      </c>
      <c r="XCL2588">
        <v>0.15</v>
      </c>
      <c r="XCM2588">
        <v>100</v>
      </c>
      <c r="XCN2588" t="s">
        <v>511</v>
      </c>
      <c r="XCO2588" t="s">
        <v>511</v>
      </c>
      <c r="XCP2588" t="s">
        <v>511</v>
      </c>
      <c r="XCQ2588" t="s">
        <v>511</v>
      </c>
      <c r="XCR2588" t="s">
        <v>511</v>
      </c>
    </row>
    <row r="2589" spans="16311:16320" x14ac:dyDescent="0.3">
      <c r="XCI2589" t="s">
        <v>528</v>
      </c>
      <c r="XCJ2589">
        <v>3</v>
      </c>
      <c r="XCK2589">
        <v>50</v>
      </c>
      <c r="XCL2589">
        <v>0.2</v>
      </c>
      <c r="XCM2589">
        <v>100</v>
      </c>
      <c r="XCN2589" t="s">
        <v>511</v>
      </c>
      <c r="XCO2589" t="s">
        <v>511</v>
      </c>
      <c r="XCP2589" t="s">
        <v>511</v>
      </c>
      <c r="XCQ2589" t="s">
        <v>511</v>
      </c>
      <c r="XCR2589" t="s">
        <v>511</v>
      </c>
    </row>
    <row r="2590" spans="16311:16320" x14ac:dyDescent="0.3">
      <c r="XCI2590" t="s">
        <v>528</v>
      </c>
      <c r="XCJ2590">
        <v>3</v>
      </c>
      <c r="XCK2590">
        <v>50</v>
      </c>
      <c r="XCL2590">
        <v>0.1</v>
      </c>
      <c r="XCM2590">
        <v>100</v>
      </c>
      <c r="XCN2590" t="s">
        <v>511</v>
      </c>
      <c r="XCO2590" t="s">
        <v>511</v>
      </c>
      <c r="XCP2590" t="s">
        <v>511</v>
      </c>
      <c r="XCQ2590" t="s">
        <v>511</v>
      </c>
      <c r="XCR2590" t="s">
        <v>511</v>
      </c>
    </row>
    <row r="2591" spans="16311:16320" x14ac:dyDescent="0.3">
      <c r="XCI2591" t="s">
        <v>528</v>
      </c>
      <c r="XCJ2591">
        <v>3</v>
      </c>
      <c r="XCK2591">
        <v>25</v>
      </c>
      <c r="XCL2591">
        <v>0.2</v>
      </c>
      <c r="XCM2591">
        <v>100</v>
      </c>
      <c r="XCN2591" t="s">
        <v>511</v>
      </c>
      <c r="XCO2591" t="s">
        <v>511</v>
      </c>
      <c r="XCP2591" t="s">
        <v>511</v>
      </c>
      <c r="XCQ2591" t="s">
        <v>511</v>
      </c>
      <c r="XCR2591" t="s">
        <v>511</v>
      </c>
    </row>
    <row r="2592" spans="16311:16320" x14ac:dyDescent="0.3">
      <c r="XCI2592" t="s">
        <v>528</v>
      </c>
      <c r="XCJ2592">
        <v>3</v>
      </c>
      <c r="XCK2592">
        <v>50</v>
      </c>
      <c r="XCL2592">
        <v>0.15</v>
      </c>
      <c r="XCM2592">
        <v>100</v>
      </c>
      <c r="XCN2592" t="s">
        <v>511</v>
      </c>
      <c r="XCO2592" t="s">
        <v>511</v>
      </c>
      <c r="XCP2592" t="s">
        <v>511</v>
      </c>
      <c r="XCQ2592" t="s">
        <v>511</v>
      </c>
      <c r="XCR2592" t="s">
        <v>511</v>
      </c>
    </row>
    <row r="2593" spans="16311:16320" x14ac:dyDescent="0.3">
      <c r="XCI2593" t="s">
        <v>516</v>
      </c>
      <c r="XCJ2593">
        <v>3</v>
      </c>
      <c r="XCK2593">
        <v>10</v>
      </c>
      <c r="XCL2593">
        <v>0.2</v>
      </c>
      <c r="XCM2593">
        <v>100</v>
      </c>
      <c r="XCN2593" t="s">
        <v>511</v>
      </c>
      <c r="XCO2593" t="s">
        <v>511</v>
      </c>
      <c r="XCP2593" t="s">
        <v>511</v>
      </c>
      <c r="XCQ2593" t="s">
        <v>511</v>
      </c>
      <c r="XCR2593" t="s">
        <v>511</v>
      </c>
    </row>
    <row r="2594" spans="16311:16320" x14ac:dyDescent="0.3">
      <c r="XCI2594" t="s">
        <v>516</v>
      </c>
      <c r="XCJ2594">
        <v>3</v>
      </c>
      <c r="XCK2594">
        <v>10</v>
      </c>
      <c r="XCL2594">
        <v>0.1</v>
      </c>
      <c r="XCM2594">
        <v>100</v>
      </c>
      <c r="XCN2594" t="s">
        <v>511</v>
      </c>
      <c r="XCO2594" t="s">
        <v>511</v>
      </c>
      <c r="XCP2594" t="s">
        <v>511</v>
      </c>
      <c r="XCQ2594" t="s">
        <v>511</v>
      </c>
      <c r="XCR2594" t="s">
        <v>511</v>
      </c>
    </row>
    <row r="2595" spans="16311:16320" x14ac:dyDescent="0.3">
      <c r="XCI2595" t="s">
        <v>516</v>
      </c>
      <c r="XCJ2595">
        <v>3</v>
      </c>
      <c r="XCK2595">
        <v>0</v>
      </c>
      <c r="XCL2595">
        <v>0.15</v>
      </c>
      <c r="XCM2595">
        <v>100</v>
      </c>
      <c r="XCN2595" t="s">
        <v>511</v>
      </c>
      <c r="XCO2595" t="s">
        <v>511</v>
      </c>
      <c r="XCP2595" t="s">
        <v>511</v>
      </c>
      <c r="XCQ2595" t="s">
        <v>511</v>
      </c>
      <c r="XCR2595" t="s">
        <v>511</v>
      </c>
    </row>
    <row r="2596" spans="16311:16320" x14ac:dyDescent="0.3">
      <c r="XCI2596" t="s">
        <v>516</v>
      </c>
      <c r="XCJ2596">
        <v>3</v>
      </c>
      <c r="XCK2596">
        <v>0</v>
      </c>
      <c r="XCL2596">
        <v>0.2</v>
      </c>
      <c r="XCM2596">
        <v>100</v>
      </c>
      <c r="XCN2596" t="s">
        <v>511</v>
      </c>
      <c r="XCO2596" t="s">
        <v>511</v>
      </c>
      <c r="XCP2596" t="s">
        <v>511</v>
      </c>
      <c r="XCQ2596" t="s">
        <v>511</v>
      </c>
      <c r="XCR2596" t="s">
        <v>511</v>
      </c>
    </row>
    <row r="2597" spans="16311:16320" x14ac:dyDescent="0.3">
      <c r="XCI2597" t="s">
        <v>516</v>
      </c>
      <c r="XCJ2597">
        <v>3</v>
      </c>
      <c r="XCK2597">
        <v>10</v>
      </c>
      <c r="XCL2597">
        <v>0.15</v>
      </c>
      <c r="XCM2597">
        <v>100</v>
      </c>
      <c r="XCN2597" t="s">
        <v>511</v>
      </c>
      <c r="XCO2597" t="s">
        <v>511</v>
      </c>
      <c r="XCP2597" t="s">
        <v>511</v>
      </c>
      <c r="XCQ2597" t="s">
        <v>511</v>
      </c>
      <c r="XCR2597" t="s">
        <v>511</v>
      </c>
    </row>
    <row r="2598" spans="16311:16320" x14ac:dyDescent="0.3">
      <c r="XCI2598" t="s">
        <v>516</v>
      </c>
      <c r="XCJ2598">
        <v>3</v>
      </c>
      <c r="XCK2598">
        <v>0</v>
      </c>
      <c r="XCL2598">
        <v>0.1</v>
      </c>
      <c r="XCM2598">
        <v>100</v>
      </c>
      <c r="XCN2598" t="s">
        <v>511</v>
      </c>
      <c r="XCO2598" t="s">
        <v>511</v>
      </c>
      <c r="XCP2598" t="s">
        <v>511</v>
      </c>
      <c r="XCQ2598" t="s">
        <v>511</v>
      </c>
      <c r="XCR2598" t="s">
        <v>511</v>
      </c>
    </row>
    <row r="2599" spans="16311:16320" x14ac:dyDescent="0.3">
      <c r="XCI2599" t="s">
        <v>516</v>
      </c>
      <c r="XCJ2599">
        <v>3</v>
      </c>
      <c r="XCK2599">
        <v>25</v>
      </c>
      <c r="XCL2599">
        <v>0.1</v>
      </c>
      <c r="XCM2599">
        <v>100</v>
      </c>
      <c r="XCN2599" t="s">
        <v>511</v>
      </c>
      <c r="XCO2599" t="s">
        <v>511</v>
      </c>
      <c r="XCP2599" t="s">
        <v>511</v>
      </c>
      <c r="XCQ2599" t="s">
        <v>511</v>
      </c>
      <c r="XCR2599" t="s">
        <v>511</v>
      </c>
    </row>
    <row r="2600" spans="16311:16320" x14ac:dyDescent="0.3">
      <c r="XCI2600" t="s">
        <v>516</v>
      </c>
      <c r="XCJ2600">
        <v>3</v>
      </c>
      <c r="XCK2600">
        <v>25</v>
      </c>
      <c r="XCL2600">
        <v>0.15</v>
      </c>
      <c r="XCM2600">
        <v>100</v>
      </c>
      <c r="XCN2600" t="s">
        <v>511</v>
      </c>
      <c r="XCO2600" t="s">
        <v>511</v>
      </c>
      <c r="XCP2600" t="s">
        <v>511</v>
      </c>
      <c r="XCQ2600" t="s">
        <v>511</v>
      </c>
      <c r="XCR2600" t="s">
        <v>511</v>
      </c>
    </row>
    <row r="2601" spans="16311:16320" x14ac:dyDescent="0.3">
      <c r="XCI2601" t="s">
        <v>516</v>
      </c>
      <c r="XCJ2601">
        <v>3</v>
      </c>
      <c r="XCK2601">
        <v>25</v>
      </c>
      <c r="XCL2601">
        <v>0.2</v>
      </c>
      <c r="XCM2601">
        <v>100</v>
      </c>
      <c r="XCN2601" t="s">
        <v>511</v>
      </c>
      <c r="XCO2601" t="s">
        <v>511</v>
      </c>
      <c r="XCP2601" t="s">
        <v>511</v>
      </c>
      <c r="XCQ2601" t="s">
        <v>511</v>
      </c>
      <c r="XCR2601" t="s">
        <v>511</v>
      </c>
    </row>
    <row r="2602" spans="16311:16320" x14ac:dyDescent="0.3">
      <c r="XCI2602" t="s">
        <v>516</v>
      </c>
      <c r="XCJ2602">
        <v>3</v>
      </c>
      <c r="XCK2602">
        <v>50</v>
      </c>
      <c r="XCL2602">
        <v>0.2</v>
      </c>
      <c r="XCM2602">
        <v>100</v>
      </c>
      <c r="XCN2602" t="s">
        <v>511</v>
      </c>
      <c r="XCO2602" t="s">
        <v>511</v>
      </c>
      <c r="XCP2602" t="s">
        <v>511</v>
      </c>
      <c r="XCQ2602" t="s">
        <v>511</v>
      </c>
      <c r="XCR2602" t="s">
        <v>511</v>
      </c>
    </row>
    <row r="2603" spans="16311:16320" x14ac:dyDescent="0.3">
      <c r="XCI2603" t="s">
        <v>516</v>
      </c>
      <c r="XCJ2603">
        <v>3</v>
      </c>
      <c r="XCK2603">
        <v>50</v>
      </c>
      <c r="XCL2603">
        <v>0.1</v>
      </c>
      <c r="XCM2603">
        <v>100</v>
      </c>
      <c r="XCN2603" t="s">
        <v>511</v>
      </c>
      <c r="XCO2603" t="s">
        <v>511</v>
      </c>
      <c r="XCP2603" t="s">
        <v>511</v>
      </c>
      <c r="XCQ2603" t="s">
        <v>511</v>
      </c>
      <c r="XCR2603" t="s">
        <v>511</v>
      </c>
    </row>
    <row r="2604" spans="16311:16320" x14ac:dyDescent="0.3">
      <c r="XCI2604" t="s">
        <v>516</v>
      </c>
      <c r="XCJ2604">
        <v>3</v>
      </c>
      <c r="XCK2604">
        <v>50</v>
      </c>
      <c r="XCL2604">
        <v>0.15</v>
      </c>
      <c r="XCM2604">
        <v>100</v>
      </c>
      <c r="XCN2604" t="s">
        <v>511</v>
      </c>
      <c r="XCO2604" t="s">
        <v>511</v>
      </c>
      <c r="XCP2604" t="s">
        <v>511</v>
      </c>
      <c r="XCQ2604" t="s">
        <v>511</v>
      </c>
      <c r="XCR2604" t="s">
        <v>511</v>
      </c>
    </row>
    <row r="2605" spans="16311:16320" x14ac:dyDescent="0.3">
      <c r="XCI2605" t="s">
        <v>523</v>
      </c>
      <c r="XCJ2605">
        <v>3</v>
      </c>
      <c r="XCK2605">
        <v>0</v>
      </c>
      <c r="XCL2605">
        <v>0.1</v>
      </c>
      <c r="XCM2605">
        <v>50</v>
      </c>
      <c r="XCN2605" t="s">
        <v>511</v>
      </c>
      <c r="XCO2605" t="s">
        <v>511</v>
      </c>
      <c r="XCP2605" t="s">
        <v>511</v>
      </c>
      <c r="XCQ2605" t="s">
        <v>511</v>
      </c>
      <c r="XCR2605" t="s">
        <v>511</v>
      </c>
    </row>
    <row r="2606" spans="16311:16320" x14ac:dyDescent="0.3">
      <c r="XCI2606" t="s">
        <v>523</v>
      </c>
      <c r="XCJ2606">
        <v>2</v>
      </c>
      <c r="XCK2606">
        <v>50</v>
      </c>
      <c r="XCL2606">
        <v>0.2</v>
      </c>
      <c r="XCM2606">
        <v>50</v>
      </c>
      <c r="XCN2606" t="s">
        <v>511</v>
      </c>
      <c r="XCO2606" t="s">
        <v>511</v>
      </c>
      <c r="XCP2606" t="s">
        <v>511</v>
      </c>
      <c r="XCQ2606" t="s">
        <v>511</v>
      </c>
      <c r="XCR2606" t="s">
        <v>511</v>
      </c>
    </row>
    <row r="2607" spans="16311:16320" x14ac:dyDescent="0.3">
      <c r="XCI2607" t="s">
        <v>523</v>
      </c>
      <c r="XCJ2607">
        <v>3</v>
      </c>
      <c r="XCK2607">
        <v>0</v>
      </c>
      <c r="XCL2607">
        <v>0.15</v>
      </c>
      <c r="XCM2607">
        <v>50</v>
      </c>
      <c r="XCN2607" t="s">
        <v>511</v>
      </c>
      <c r="XCO2607" t="s">
        <v>511</v>
      </c>
      <c r="XCP2607" t="s">
        <v>511</v>
      </c>
      <c r="XCQ2607" t="s">
        <v>511</v>
      </c>
      <c r="XCR2607" t="s">
        <v>511</v>
      </c>
    </row>
    <row r="2608" spans="16311:16320" x14ac:dyDescent="0.3">
      <c r="XCI2608" t="s">
        <v>523</v>
      </c>
      <c r="XCJ2608">
        <v>3</v>
      </c>
      <c r="XCK2608">
        <v>0</v>
      </c>
      <c r="XCL2608">
        <v>0.05</v>
      </c>
      <c r="XCM2608">
        <v>50</v>
      </c>
      <c r="XCN2608" t="s">
        <v>511</v>
      </c>
      <c r="XCO2608" t="s">
        <v>511</v>
      </c>
      <c r="XCP2608" t="s">
        <v>511</v>
      </c>
      <c r="XCQ2608" t="s">
        <v>511</v>
      </c>
      <c r="XCR2608" t="s">
        <v>511</v>
      </c>
    </row>
    <row r="2609" spans="16311:16320" x14ac:dyDescent="0.3">
      <c r="XCI2609" t="s">
        <v>523</v>
      </c>
      <c r="XCJ2609">
        <v>3</v>
      </c>
      <c r="XCK2609">
        <v>0</v>
      </c>
      <c r="XCL2609">
        <v>0.2</v>
      </c>
      <c r="XCM2609">
        <v>50</v>
      </c>
      <c r="XCN2609" t="s">
        <v>511</v>
      </c>
      <c r="XCO2609" t="s">
        <v>511</v>
      </c>
      <c r="XCP2609" t="s">
        <v>511</v>
      </c>
      <c r="XCQ2609" t="s">
        <v>511</v>
      </c>
      <c r="XCR2609" t="s">
        <v>511</v>
      </c>
    </row>
    <row r="2610" spans="16311:16320" x14ac:dyDescent="0.3">
      <c r="XCI2610" t="s">
        <v>523</v>
      </c>
      <c r="XCJ2610">
        <v>2</v>
      </c>
      <c r="XCK2610">
        <v>50</v>
      </c>
      <c r="XCL2610">
        <v>0.15</v>
      </c>
      <c r="XCM2610">
        <v>50</v>
      </c>
      <c r="XCN2610" t="s">
        <v>511</v>
      </c>
      <c r="XCO2610" t="s">
        <v>511</v>
      </c>
      <c r="XCP2610" t="s">
        <v>511</v>
      </c>
      <c r="XCQ2610" t="s">
        <v>511</v>
      </c>
      <c r="XCR2610" t="s">
        <v>511</v>
      </c>
    </row>
    <row r="2611" spans="16311:16320" x14ac:dyDescent="0.3">
      <c r="XCI2611" t="s">
        <v>523</v>
      </c>
      <c r="XCJ2611">
        <v>3</v>
      </c>
      <c r="XCK2611">
        <v>50</v>
      </c>
      <c r="XCL2611">
        <v>0.1</v>
      </c>
      <c r="XCM2611">
        <v>50</v>
      </c>
      <c r="XCN2611" t="s">
        <v>511</v>
      </c>
      <c r="XCO2611" t="s">
        <v>511</v>
      </c>
      <c r="XCP2611" t="s">
        <v>511</v>
      </c>
      <c r="XCQ2611" t="s">
        <v>511</v>
      </c>
      <c r="XCR2611" t="s">
        <v>511</v>
      </c>
    </row>
    <row r="2612" spans="16311:16320" x14ac:dyDescent="0.3">
      <c r="XCI2612" t="s">
        <v>523</v>
      </c>
      <c r="XCJ2612">
        <v>3</v>
      </c>
      <c r="XCK2612">
        <v>10</v>
      </c>
      <c r="XCL2612">
        <v>0.2</v>
      </c>
      <c r="XCM2612">
        <v>50</v>
      </c>
      <c r="XCN2612" t="s">
        <v>511</v>
      </c>
      <c r="XCO2612" t="s">
        <v>511</v>
      </c>
      <c r="XCP2612" t="s">
        <v>511</v>
      </c>
      <c r="XCQ2612" t="s">
        <v>511</v>
      </c>
      <c r="XCR2612" t="s">
        <v>511</v>
      </c>
    </row>
    <row r="2613" spans="16311:16320" x14ac:dyDescent="0.3">
      <c r="XCI2613" t="s">
        <v>523</v>
      </c>
      <c r="XCJ2613">
        <v>3</v>
      </c>
      <c r="XCK2613">
        <v>25</v>
      </c>
      <c r="XCL2613">
        <v>0.1</v>
      </c>
      <c r="XCM2613">
        <v>50</v>
      </c>
      <c r="XCN2613" t="s">
        <v>511</v>
      </c>
      <c r="XCO2613" t="s">
        <v>511</v>
      </c>
      <c r="XCP2613" t="s">
        <v>511</v>
      </c>
      <c r="XCQ2613" t="s">
        <v>511</v>
      </c>
      <c r="XCR2613" t="s">
        <v>511</v>
      </c>
    </row>
    <row r="2614" spans="16311:16320" x14ac:dyDescent="0.3">
      <c r="XCI2614" t="s">
        <v>523</v>
      </c>
      <c r="XCJ2614">
        <v>3</v>
      </c>
      <c r="XCK2614">
        <v>10</v>
      </c>
      <c r="XCL2614">
        <v>0.1</v>
      </c>
      <c r="XCM2614">
        <v>50</v>
      </c>
      <c r="XCN2614" t="s">
        <v>511</v>
      </c>
      <c r="XCO2614" t="s">
        <v>511</v>
      </c>
      <c r="XCP2614" t="s">
        <v>511</v>
      </c>
      <c r="XCQ2614" t="s">
        <v>511</v>
      </c>
      <c r="XCR2614" t="s">
        <v>511</v>
      </c>
    </row>
    <row r="2615" spans="16311:16320" x14ac:dyDescent="0.3">
      <c r="XCI2615" t="s">
        <v>523</v>
      </c>
      <c r="XCJ2615">
        <v>3</v>
      </c>
      <c r="XCK2615">
        <v>10</v>
      </c>
      <c r="XCL2615">
        <v>0.15</v>
      </c>
      <c r="XCM2615">
        <v>50</v>
      </c>
      <c r="XCN2615" t="s">
        <v>511</v>
      </c>
      <c r="XCO2615" t="s">
        <v>511</v>
      </c>
      <c r="XCP2615" t="s">
        <v>511</v>
      </c>
      <c r="XCQ2615" t="s">
        <v>511</v>
      </c>
      <c r="XCR2615" t="s">
        <v>511</v>
      </c>
    </row>
    <row r="2616" spans="16311:16320" x14ac:dyDescent="0.3">
      <c r="XCI2616" t="s">
        <v>523</v>
      </c>
      <c r="XCJ2616">
        <v>3</v>
      </c>
      <c r="XCK2616">
        <v>50</v>
      </c>
      <c r="XCL2616">
        <v>0.05</v>
      </c>
      <c r="XCM2616">
        <v>50</v>
      </c>
      <c r="XCN2616" t="s">
        <v>511</v>
      </c>
      <c r="XCO2616" t="s">
        <v>511</v>
      </c>
      <c r="XCP2616" t="s">
        <v>511</v>
      </c>
      <c r="XCQ2616" t="s">
        <v>511</v>
      </c>
      <c r="XCR2616" t="s">
        <v>511</v>
      </c>
    </row>
    <row r="2617" spans="16311:16320" x14ac:dyDescent="0.3">
      <c r="XCI2617" t="s">
        <v>523</v>
      </c>
      <c r="XCJ2617">
        <v>3</v>
      </c>
      <c r="XCK2617">
        <v>10</v>
      </c>
      <c r="XCL2617">
        <v>0.05</v>
      </c>
      <c r="XCM2617">
        <v>50</v>
      </c>
      <c r="XCN2617" t="s">
        <v>511</v>
      </c>
      <c r="XCO2617" t="s">
        <v>511</v>
      </c>
      <c r="XCP2617" t="s">
        <v>511</v>
      </c>
      <c r="XCQ2617" t="s">
        <v>511</v>
      </c>
      <c r="XCR2617" t="s">
        <v>511</v>
      </c>
    </row>
    <row r="2618" spans="16311:16320" x14ac:dyDescent="0.3">
      <c r="XCI2618" t="s">
        <v>523</v>
      </c>
      <c r="XCJ2618">
        <v>3</v>
      </c>
      <c r="XCK2618">
        <v>25</v>
      </c>
      <c r="XCL2618">
        <v>0.2</v>
      </c>
      <c r="XCM2618">
        <v>50</v>
      </c>
      <c r="XCN2618" t="s">
        <v>511</v>
      </c>
      <c r="XCO2618" t="s">
        <v>511</v>
      </c>
      <c r="XCP2618" t="s">
        <v>511</v>
      </c>
      <c r="XCQ2618" t="s">
        <v>511</v>
      </c>
      <c r="XCR2618" t="s">
        <v>511</v>
      </c>
    </row>
    <row r="2619" spans="16311:16320" x14ac:dyDescent="0.3">
      <c r="XCI2619" t="s">
        <v>523</v>
      </c>
      <c r="XCJ2619">
        <v>3</v>
      </c>
      <c r="XCK2619">
        <v>25</v>
      </c>
      <c r="XCL2619">
        <v>0.15</v>
      </c>
      <c r="XCM2619">
        <v>50</v>
      </c>
      <c r="XCN2619" t="s">
        <v>511</v>
      </c>
      <c r="XCO2619" t="s">
        <v>511</v>
      </c>
      <c r="XCP2619" t="s">
        <v>511</v>
      </c>
      <c r="XCQ2619" t="s">
        <v>511</v>
      </c>
      <c r="XCR2619" t="s">
        <v>511</v>
      </c>
    </row>
    <row r="2620" spans="16311:16320" x14ac:dyDescent="0.3">
      <c r="XCI2620" t="s">
        <v>523</v>
      </c>
      <c r="XCJ2620">
        <v>3</v>
      </c>
      <c r="XCK2620">
        <v>25</v>
      </c>
      <c r="XCL2620">
        <v>0.05</v>
      </c>
      <c r="XCM2620">
        <v>50</v>
      </c>
      <c r="XCN2620" t="s">
        <v>511</v>
      </c>
      <c r="XCO2620" t="s">
        <v>511</v>
      </c>
      <c r="XCP2620" t="s">
        <v>511</v>
      </c>
      <c r="XCQ2620" t="s">
        <v>511</v>
      </c>
      <c r="XCR2620" t="s">
        <v>511</v>
      </c>
    </row>
    <row r="2621" spans="16311:16320" x14ac:dyDescent="0.3">
      <c r="XCI2621" t="s">
        <v>523</v>
      </c>
      <c r="XCJ2621">
        <v>3</v>
      </c>
      <c r="XCK2621">
        <v>50</v>
      </c>
      <c r="XCL2621">
        <v>0.2</v>
      </c>
      <c r="XCM2621">
        <v>50</v>
      </c>
      <c r="XCN2621" t="s">
        <v>511</v>
      </c>
      <c r="XCO2621" t="s">
        <v>511</v>
      </c>
      <c r="XCP2621" t="s">
        <v>511</v>
      </c>
      <c r="XCQ2621" t="s">
        <v>511</v>
      </c>
      <c r="XCR2621" t="s">
        <v>511</v>
      </c>
    </row>
    <row r="2622" spans="16311:16320" x14ac:dyDescent="0.3">
      <c r="XCI2622" t="s">
        <v>523</v>
      </c>
      <c r="XCJ2622">
        <v>3</v>
      </c>
      <c r="XCK2622">
        <v>50</v>
      </c>
      <c r="XCL2622">
        <v>0.15</v>
      </c>
      <c r="XCM2622">
        <v>50</v>
      </c>
      <c r="XCN2622" t="s">
        <v>511</v>
      </c>
      <c r="XCO2622" t="s">
        <v>511</v>
      </c>
      <c r="XCP2622" t="s">
        <v>511</v>
      </c>
      <c r="XCQ2622" t="s">
        <v>511</v>
      </c>
      <c r="XCR2622" t="s">
        <v>511</v>
      </c>
    </row>
    <row r="2623" spans="16311:16320" x14ac:dyDescent="0.3">
      <c r="XCI2623" t="s">
        <v>522</v>
      </c>
      <c r="XCJ2623">
        <v>3</v>
      </c>
      <c r="XCK2623">
        <v>0</v>
      </c>
      <c r="XCL2623">
        <v>0.2</v>
      </c>
      <c r="XCM2623">
        <v>100</v>
      </c>
      <c r="XCN2623" t="s">
        <v>511</v>
      </c>
      <c r="XCO2623" t="s">
        <v>511</v>
      </c>
      <c r="XCP2623" t="s">
        <v>511</v>
      </c>
      <c r="XCQ2623" t="s">
        <v>511</v>
      </c>
      <c r="XCR2623" t="s">
        <v>511</v>
      </c>
    </row>
    <row r="2624" spans="16311:16320" x14ac:dyDescent="0.3">
      <c r="XCI2624" t="s">
        <v>522</v>
      </c>
      <c r="XCJ2624">
        <v>3</v>
      </c>
      <c r="XCK2624">
        <v>0</v>
      </c>
      <c r="XCL2624">
        <v>0.15</v>
      </c>
      <c r="XCM2624">
        <v>100</v>
      </c>
      <c r="XCN2624" t="s">
        <v>511</v>
      </c>
      <c r="XCO2624" t="s">
        <v>511</v>
      </c>
      <c r="XCP2624" t="s">
        <v>511</v>
      </c>
      <c r="XCQ2624" t="s">
        <v>511</v>
      </c>
      <c r="XCR2624" t="s">
        <v>511</v>
      </c>
    </row>
    <row r="2625" spans="16311:16320" x14ac:dyDescent="0.3">
      <c r="XCI2625" t="s">
        <v>522</v>
      </c>
      <c r="XCJ2625">
        <v>3</v>
      </c>
      <c r="XCK2625">
        <v>0</v>
      </c>
      <c r="XCL2625">
        <v>0.1</v>
      </c>
      <c r="XCM2625">
        <v>100</v>
      </c>
      <c r="XCN2625" t="s">
        <v>511</v>
      </c>
      <c r="XCO2625" t="s">
        <v>511</v>
      </c>
      <c r="XCP2625" t="s">
        <v>511</v>
      </c>
      <c r="XCQ2625" t="s">
        <v>511</v>
      </c>
      <c r="XCR2625" t="s">
        <v>511</v>
      </c>
    </row>
    <row r="2626" spans="16311:16320" x14ac:dyDescent="0.3">
      <c r="XCI2626" t="s">
        <v>522</v>
      </c>
      <c r="XCJ2626">
        <v>3</v>
      </c>
      <c r="XCK2626">
        <v>10</v>
      </c>
      <c r="XCL2626">
        <v>0.1</v>
      </c>
      <c r="XCM2626">
        <v>100</v>
      </c>
      <c r="XCN2626" t="s">
        <v>511</v>
      </c>
      <c r="XCO2626" t="s">
        <v>511</v>
      </c>
      <c r="XCP2626" t="s">
        <v>511</v>
      </c>
      <c r="XCQ2626" t="s">
        <v>511</v>
      </c>
      <c r="XCR2626" t="s">
        <v>511</v>
      </c>
    </row>
    <row r="2627" spans="16311:16320" x14ac:dyDescent="0.3">
      <c r="XCI2627" t="s">
        <v>522</v>
      </c>
      <c r="XCJ2627">
        <v>3</v>
      </c>
      <c r="XCK2627">
        <v>50</v>
      </c>
      <c r="XCL2627">
        <v>0.2</v>
      </c>
      <c r="XCM2627">
        <v>100</v>
      </c>
      <c r="XCN2627" t="s">
        <v>511</v>
      </c>
      <c r="XCO2627" t="s">
        <v>511</v>
      </c>
      <c r="XCP2627" t="s">
        <v>511</v>
      </c>
      <c r="XCQ2627" t="s">
        <v>511</v>
      </c>
      <c r="XCR2627" t="s">
        <v>511</v>
      </c>
    </row>
    <row r="2628" spans="16311:16320" x14ac:dyDescent="0.3">
      <c r="XCI2628" t="s">
        <v>522</v>
      </c>
      <c r="XCJ2628">
        <v>3</v>
      </c>
      <c r="XCK2628">
        <v>50</v>
      </c>
      <c r="XCL2628">
        <v>0.1</v>
      </c>
      <c r="XCM2628">
        <v>100</v>
      </c>
      <c r="XCN2628" t="s">
        <v>511</v>
      </c>
      <c r="XCO2628" t="s">
        <v>511</v>
      </c>
      <c r="XCP2628" t="s">
        <v>511</v>
      </c>
      <c r="XCQ2628" t="s">
        <v>511</v>
      </c>
      <c r="XCR2628" t="s">
        <v>511</v>
      </c>
    </row>
    <row r="2629" spans="16311:16320" x14ac:dyDescent="0.3">
      <c r="XCI2629" t="s">
        <v>522</v>
      </c>
      <c r="XCJ2629">
        <v>3</v>
      </c>
      <c r="XCK2629">
        <v>50</v>
      </c>
      <c r="XCL2629">
        <v>0.15</v>
      </c>
      <c r="XCM2629">
        <v>100</v>
      </c>
      <c r="XCN2629" t="s">
        <v>511</v>
      </c>
      <c r="XCO2629" t="s">
        <v>511</v>
      </c>
      <c r="XCP2629" t="s">
        <v>511</v>
      </c>
      <c r="XCQ2629" t="s">
        <v>511</v>
      </c>
      <c r="XCR2629" t="s">
        <v>511</v>
      </c>
    </row>
    <row r="2630" spans="16311:16320" x14ac:dyDescent="0.3">
      <c r="XCI2630" t="s">
        <v>522</v>
      </c>
      <c r="XCJ2630">
        <v>3</v>
      </c>
      <c r="XCK2630">
        <v>25</v>
      </c>
      <c r="XCL2630">
        <v>0.15</v>
      </c>
      <c r="XCM2630">
        <v>100</v>
      </c>
      <c r="XCN2630" t="s">
        <v>511</v>
      </c>
      <c r="XCO2630" t="s">
        <v>511</v>
      </c>
      <c r="XCP2630" t="s">
        <v>511</v>
      </c>
      <c r="XCQ2630" t="s">
        <v>511</v>
      </c>
      <c r="XCR2630" t="s">
        <v>511</v>
      </c>
    </row>
    <row r="2631" spans="16311:16320" x14ac:dyDescent="0.3">
      <c r="XCI2631" t="s">
        <v>522</v>
      </c>
      <c r="XCJ2631">
        <v>3</v>
      </c>
      <c r="XCK2631">
        <v>25</v>
      </c>
      <c r="XCL2631">
        <v>0.2</v>
      </c>
      <c r="XCM2631">
        <v>100</v>
      </c>
      <c r="XCN2631" t="s">
        <v>511</v>
      </c>
      <c r="XCO2631" t="s">
        <v>511</v>
      </c>
      <c r="XCP2631" t="s">
        <v>511</v>
      </c>
      <c r="XCQ2631" t="s">
        <v>511</v>
      </c>
      <c r="XCR2631" t="s">
        <v>511</v>
      </c>
    </row>
    <row r="2632" spans="16311:16320" x14ac:dyDescent="0.3">
      <c r="XCI2632" t="s">
        <v>522</v>
      </c>
      <c r="XCJ2632">
        <v>3</v>
      </c>
      <c r="XCK2632">
        <v>25</v>
      </c>
      <c r="XCL2632">
        <v>0.1</v>
      </c>
      <c r="XCM2632">
        <v>100</v>
      </c>
      <c r="XCN2632" t="s">
        <v>511</v>
      </c>
      <c r="XCO2632" t="s">
        <v>511</v>
      </c>
      <c r="XCP2632" t="s">
        <v>511</v>
      </c>
      <c r="XCQ2632" t="s">
        <v>511</v>
      </c>
      <c r="XCR2632" t="s">
        <v>511</v>
      </c>
    </row>
    <row r="2633" spans="16311:16320" x14ac:dyDescent="0.3">
      <c r="XCI2633" t="s">
        <v>522</v>
      </c>
      <c r="XCJ2633">
        <v>3</v>
      </c>
      <c r="XCK2633">
        <v>10</v>
      </c>
      <c r="XCL2633">
        <v>0.15</v>
      </c>
      <c r="XCM2633">
        <v>100</v>
      </c>
      <c r="XCN2633" t="s">
        <v>511</v>
      </c>
      <c r="XCO2633" t="s">
        <v>511</v>
      </c>
      <c r="XCP2633" t="s">
        <v>511</v>
      </c>
      <c r="XCQ2633" t="s">
        <v>511</v>
      </c>
      <c r="XCR2633" t="s">
        <v>511</v>
      </c>
    </row>
    <row r="2634" spans="16311:16320" x14ac:dyDescent="0.3">
      <c r="XCI2634" t="s">
        <v>522</v>
      </c>
      <c r="XCJ2634">
        <v>3</v>
      </c>
      <c r="XCK2634">
        <v>10</v>
      </c>
      <c r="XCL2634">
        <v>0.2</v>
      </c>
      <c r="XCM2634">
        <v>100</v>
      </c>
      <c r="XCN2634" t="s">
        <v>511</v>
      </c>
      <c r="XCO2634" t="s">
        <v>511</v>
      </c>
      <c r="XCP2634" t="s">
        <v>511</v>
      </c>
      <c r="XCQ2634" t="s">
        <v>511</v>
      </c>
      <c r="XCR2634" t="s">
        <v>511</v>
      </c>
    </row>
    <row r="2635" spans="16311:16320" x14ac:dyDescent="0.3">
      <c r="XCI2635" t="s">
        <v>520</v>
      </c>
      <c r="XCJ2635">
        <v>3</v>
      </c>
      <c r="XCK2635">
        <v>0</v>
      </c>
      <c r="XCL2635">
        <v>0.1</v>
      </c>
      <c r="XCM2635">
        <v>50</v>
      </c>
      <c r="XCN2635" t="s">
        <v>511</v>
      </c>
      <c r="XCO2635" t="s">
        <v>511</v>
      </c>
      <c r="XCP2635" t="s">
        <v>511</v>
      </c>
      <c r="XCQ2635" t="s">
        <v>511</v>
      </c>
      <c r="XCR2635" t="s">
        <v>511</v>
      </c>
    </row>
    <row r="2636" spans="16311:16320" x14ac:dyDescent="0.3">
      <c r="XCI2636" t="s">
        <v>520</v>
      </c>
      <c r="XCJ2636">
        <v>3</v>
      </c>
      <c r="XCK2636">
        <v>0</v>
      </c>
      <c r="XCL2636">
        <v>0.2</v>
      </c>
      <c r="XCM2636">
        <v>50</v>
      </c>
      <c r="XCN2636" t="s">
        <v>511</v>
      </c>
      <c r="XCO2636" t="s">
        <v>511</v>
      </c>
      <c r="XCP2636" t="s">
        <v>511</v>
      </c>
      <c r="XCQ2636" t="s">
        <v>511</v>
      </c>
      <c r="XCR2636" t="s">
        <v>511</v>
      </c>
    </row>
    <row r="2637" spans="16311:16320" x14ac:dyDescent="0.3">
      <c r="XCI2637" t="s">
        <v>520</v>
      </c>
      <c r="XCJ2637">
        <v>3</v>
      </c>
      <c r="XCK2637">
        <v>10</v>
      </c>
      <c r="XCL2637">
        <v>0.1</v>
      </c>
      <c r="XCM2637">
        <v>50</v>
      </c>
      <c r="XCN2637" t="s">
        <v>511</v>
      </c>
      <c r="XCO2637" t="s">
        <v>511</v>
      </c>
      <c r="XCP2637" t="s">
        <v>511</v>
      </c>
      <c r="XCQ2637" t="s">
        <v>511</v>
      </c>
      <c r="XCR2637" t="s">
        <v>511</v>
      </c>
    </row>
    <row r="2638" spans="16311:16320" x14ac:dyDescent="0.3">
      <c r="XCI2638" t="s">
        <v>520</v>
      </c>
      <c r="XCJ2638">
        <v>3</v>
      </c>
      <c r="XCK2638">
        <v>0</v>
      </c>
      <c r="XCL2638">
        <v>0.15</v>
      </c>
      <c r="XCM2638">
        <v>50</v>
      </c>
      <c r="XCN2638" t="s">
        <v>511</v>
      </c>
      <c r="XCO2638" t="s">
        <v>511</v>
      </c>
      <c r="XCP2638" t="s">
        <v>511</v>
      </c>
      <c r="XCQ2638" t="s">
        <v>511</v>
      </c>
      <c r="XCR2638" t="s">
        <v>511</v>
      </c>
    </row>
    <row r="2639" spans="16311:16320" x14ac:dyDescent="0.3">
      <c r="XCI2639" t="s">
        <v>520</v>
      </c>
      <c r="XCJ2639">
        <v>3</v>
      </c>
      <c r="XCK2639">
        <v>10</v>
      </c>
      <c r="XCL2639">
        <v>0.2</v>
      </c>
      <c r="XCM2639">
        <v>50</v>
      </c>
      <c r="XCN2639" t="s">
        <v>511</v>
      </c>
      <c r="XCO2639" t="s">
        <v>511</v>
      </c>
      <c r="XCP2639" t="s">
        <v>511</v>
      </c>
      <c r="XCQ2639" t="s">
        <v>511</v>
      </c>
      <c r="XCR2639" t="s">
        <v>511</v>
      </c>
    </row>
    <row r="2640" spans="16311:16320" x14ac:dyDescent="0.3">
      <c r="XCI2640" t="s">
        <v>520</v>
      </c>
      <c r="XCJ2640">
        <v>3</v>
      </c>
      <c r="XCK2640">
        <v>25</v>
      </c>
      <c r="XCL2640">
        <v>0.15</v>
      </c>
      <c r="XCM2640">
        <v>50</v>
      </c>
      <c r="XCN2640" t="s">
        <v>511</v>
      </c>
      <c r="XCO2640" t="s">
        <v>511</v>
      </c>
      <c r="XCP2640" t="s">
        <v>511</v>
      </c>
      <c r="XCQ2640" t="s">
        <v>511</v>
      </c>
      <c r="XCR2640" t="s">
        <v>511</v>
      </c>
    </row>
    <row r="2641" spans="16311:16320" x14ac:dyDescent="0.3">
      <c r="XCI2641" t="s">
        <v>520</v>
      </c>
      <c r="XCJ2641">
        <v>3</v>
      </c>
      <c r="XCK2641">
        <v>10</v>
      </c>
      <c r="XCL2641">
        <v>0.15</v>
      </c>
      <c r="XCM2641">
        <v>50</v>
      </c>
      <c r="XCN2641" t="s">
        <v>511</v>
      </c>
      <c r="XCO2641" t="s">
        <v>511</v>
      </c>
      <c r="XCP2641" t="s">
        <v>511</v>
      </c>
      <c r="XCQ2641" t="s">
        <v>511</v>
      </c>
      <c r="XCR2641" t="s">
        <v>511</v>
      </c>
    </row>
    <row r="2642" spans="16311:16320" x14ac:dyDescent="0.3">
      <c r="XCI2642" t="s">
        <v>520</v>
      </c>
      <c r="XCJ2642">
        <v>3</v>
      </c>
      <c r="XCK2642">
        <v>25</v>
      </c>
      <c r="XCL2642">
        <v>0.1</v>
      </c>
      <c r="XCM2642">
        <v>50</v>
      </c>
      <c r="XCN2642" t="s">
        <v>511</v>
      </c>
      <c r="XCO2642" t="s">
        <v>511</v>
      </c>
      <c r="XCP2642" t="s">
        <v>511</v>
      </c>
      <c r="XCQ2642" t="s">
        <v>511</v>
      </c>
      <c r="XCR2642" t="s">
        <v>511</v>
      </c>
    </row>
    <row r="2643" spans="16311:16320" x14ac:dyDescent="0.3">
      <c r="XCI2643" t="s">
        <v>520</v>
      </c>
      <c r="XCJ2643">
        <v>3</v>
      </c>
      <c r="XCK2643">
        <v>25</v>
      </c>
      <c r="XCL2643">
        <v>0.2</v>
      </c>
      <c r="XCM2643">
        <v>50</v>
      </c>
      <c r="XCN2643" t="s">
        <v>511</v>
      </c>
      <c r="XCO2643" t="s">
        <v>511</v>
      </c>
      <c r="XCP2643" t="s">
        <v>511</v>
      </c>
      <c r="XCQ2643" t="s">
        <v>511</v>
      </c>
      <c r="XCR2643" t="s">
        <v>511</v>
      </c>
    </row>
    <row r="2644" spans="16311:16320" x14ac:dyDescent="0.3">
      <c r="XCI2644" t="s">
        <v>520</v>
      </c>
      <c r="XCJ2644">
        <v>3</v>
      </c>
      <c r="XCK2644">
        <v>50</v>
      </c>
      <c r="XCL2644">
        <v>0.15</v>
      </c>
      <c r="XCM2644">
        <v>50</v>
      </c>
      <c r="XCN2644" t="s">
        <v>511</v>
      </c>
      <c r="XCO2644" t="s">
        <v>511</v>
      </c>
      <c r="XCP2644" t="s">
        <v>511</v>
      </c>
      <c r="XCQ2644" t="s">
        <v>511</v>
      </c>
      <c r="XCR2644" t="s">
        <v>511</v>
      </c>
    </row>
    <row r="2645" spans="16311:16320" x14ac:dyDescent="0.3">
      <c r="XCI2645" t="s">
        <v>520</v>
      </c>
      <c r="XCJ2645">
        <v>3</v>
      </c>
      <c r="XCK2645">
        <v>50</v>
      </c>
      <c r="XCL2645">
        <v>0.1</v>
      </c>
      <c r="XCM2645">
        <v>50</v>
      </c>
      <c r="XCN2645" t="s">
        <v>511</v>
      </c>
      <c r="XCO2645" t="s">
        <v>511</v>
      </c>
      <c r="XCP2645" t="s">
        <v>511</v>
      </c>
      <c r="XCQ2645" t="s">
        <v>511</v>
      </c>
      <c r="XCR2645" t="s">
        <v>511</v>
      </c>
    </row>
    <row r="2646" spans="16311:16320" x14ac:dyDescent="0.3">
      <c r="XCI2646" t="s">
        <v>520</v>
      </c>
      <c r="XCJ2646">
        <v>3</v>
      </c>
      <c r="XCK2646">
        <v>50</v>
      </c>
      <c r="XCL2646">
        <v>0.2</v>
      </c>
      <c r="XCM2646">
        <v>50</v>
      </c>
      <c r="XCN2646" t="s">
        <v>511</v>
      </c>
      <c r="XCO2646" t="s">
        <v>511</v>
      </c>
      <c r="XCP2646" t="s">
        <v>511</v>
      </c>
      <c r="XCQ2646" t="s">
        <v>511</v>
      </c>
      <c r="XCR2646" t="s">
        <v>511</v>
      </c>
    </row>
    <row r="2647" spans="16311:16320" x14ac:dyDescent="0.3">
      <c r="XCI2647" t="s">
        <v>21</v>
      </c>
      <c r="XCJ2647">
        <v>1</v>
      </c>
      <c r="XCK2647">
        <v>5</v>
      </c>
      <c r="XCL2647">
        <v>0.2</v>
      </c>
      <c r="XCM2647">
        <v>300</v>
      </c>
      <c r="XCN2647" t="s">
        <v>511</v>
      </c>
      <c r="XCO2647" t="s">
        <v>511</v>
      </c>
      <c r="XCP2647" t="s">
        <v>511</v>
      </c>
      <c r="XCQ2647" t="s">
        <v>511</v>
      </c>
      <c r="XCR2647" t="s">
        <v>511</v>
      </c>
    </row>
    <row r="2648" spans="16311:16320" x14ac:dyDescent="0.3">
      <c r="XCI2648" t="s">
        <v>21</v>
      </c>
      <c r="XCJ2648">
        <v>1</v>
      </c>
      <c r="XCK2648">
        <v>5</v>
      </c>
      <c r="XCL2648">
        <v>0.15</v>
      </c>
      <c r="XCM2648">
        <v>300</v>
      </c>
      <c r="XCN2648" t="s">
        <v>511</v>
      </c>
      <c r="XCO2648" t="s">
        <v>511</v>
      </c>
      <c r="XCP2648" t="s">
        <v>511</v>
      </c>
      <c r="XCQ2648" t="s">
        <v>511</v>
      </c>
      <c r="XCR2648" t="s">
        <v>511</v>
      </c>
    </row>
    <row r="2649" spans="16311:16320" x14ac:dyDescent="0.3">
      <c r="XCI2649" t="s">
        <v>21</v>
      </c>
      <c r="XCJ2649">
        <v>1</v>
      </c>
      <c r="XCK2649">
        <v>10</v>
      </c>
      <c r="XCL2649">
        <v>0.15</v>
      </c>
      <c r="XCM2649">
        <v>300</v>
      </c>
      <c r="XCN2649" t="s">
        <v>511</v>
      </c>
      <c r="XCO2649" t="s">
        <v>511</v>
      </c>
      <c r="XCP2649" t="s">
        <v>511</v>
      </c>
      <c r="XCQ2649" t="s">
        <v>511</v>
      </c>
      <c r="XCR2649" t="s">
        <v>511</v>
      </c>
    </row>
    <row r="2650" spans="16311:16320" x14ac:dyDescent="0.3">
      <c r="XCI2650" t="s">
        <v>21</v>
      </c>
      <c r="XCJ2650">
        <v>1</v>
      </c>
      <c r="XCK2650">
        <v>10</v>
      </c>
      <c r="XCL2650">
        <v>0.2</v>
      </c>
      <c r="XCM2650">
        <v>300</v>
      </c>
      <c r="XCN2650" t="s">
        <v>511</v>
      </c>
      <c r="XCO2650" t="s">
        <v>511</v>
      </c>
      <c r="XCP2650" t="s">
        <v>511</v>
      </c>
      <c r="XCQ2650" t="s">
        <v>511</v>
      </c>
      <c r="XCR2650" t="s">
        <v>511</v>
      </c>
    </row>
    <row r="2651" spans="16311:16320" x14ac:dyDescent="0.3">
      <c r="XCI2651" t="s">
        <v>21</v>
      </c>
      <c r="XCJ2651">
        <v>1</v>
      </c>
      <c r="XCK2651">
        <v>25</v>
      </c>
      <c r="XCL2651">
        <v>0.15</v>
      </c>
      <c r="XCM2651">
        <v>300</v>
      </c>
      <c r="XCN2651" t="s">
        <v>511</v>
      </c>
      <c r="XCO2651" t="s">
        <v>511</v>
      </c>
      <c r="XCP2651" t="s">
        <v>511</v>
      </c>
      <c r="XCQ2651" t="s">
        <v>511</v>
      </c>
      <c r="XCR2651" t="s">
        <v>511</v>
      </c>
    </row>
    <row r="2652" spans="16311:16320" x14ac:dyDescent="0.3">
      <c r="XCI2652" t="s">
        <v>21</v>
      </c>
      <c r="XCJ2652">
        <v>1</v>
      </c>
      <c r="XCK2652">
        <v>25</v>
      </c>
      <c r="XCL2652">
        <v>0.2</v>
      </c>
      <c r="XCM2652">
        <v>300</v>
      </c>
      <c r="XCN2652" t="s">
        <v>511</v>
      </c>
      <c r="XCO2652" t="s">
        <v>511</v>
      </c>
      <c r="XCP2652" t="s">
        <v>511</v>
      </c>
      <c r="XCQ2652" t="s">
        <v>511</v>
      </c>
      <c r="XCR2652" t="s">
        <v>511</v>
      </c>
    </row>
    <row r="2653" spans="16311:16320" x14ac:dyDescent="0.3">
      <c r="XCI2653" t="s">
        <v>21</v>
      </c>
      <c r="XCJ2653">
        <v>1</v>
      </c>
      <c r="XCK2653">
        <v>50</v>
      </c>
      <c r="XCL2653">
        <v>0.15</v>
      </c>
      <c r="XCM2653">
        <v>300</v>
      </c>
      <c r="XCN2653" t="s">
        <v>511</v>
      </c>
      <c r="XCO2653" t="s">
        <v>511</v>
      </c>
      <c r="XCP2653" t="s">
        <v>511</v>
      </c>
      <c r="XCQ2653" t="s">
        <v>511</v>
      </c>
      <c r="XCR2653" t="s">
        <v>511</v>
      </c>
    </row>
    <row r="2654" spans="16311:16320" x14ac:dyDescent="0.3">
      <c r="XCI2654" t="s">
        <v>21</v>
      </c>
      <c r="XCJ2654">
        <v>1</v>
      </c>
      <c r="XCK2654">
        <v>50</v>
      </c>
      <c r="XCL2654">
        <v>0.2</v>
      </c>
      <c r="XCM2654">
        <v>300</v>
      </c>
      <c r="XCN2654" t="s">
        <v>511</v>
      </c>
      <c r="XCO2654" t="s">
        <v>511</v>
      </c>
      <c r="XCP2654" t="s">
        <v>511</v>
      </c>
      <c r="XCQ2654" t="s">
        <v>511</v>
      </c>
      <c r="XCR2654" t="s">
        <v>511</v>
      </c>
    </row>
    <row r="2655" spans="16311:16320" x14ac:dyDescent="0.3">
      <c r="XCI2655" t="s">
        <v>21</v>
      </c>
      <c r="XCJ2655">
        <v>2</v>
      </c>
      <c r="XCK2655">
        <v>25</v>
      </c>
      <c r="XCL2655">
        <v>0.2</v>
      </c>
      <c r="XCM2655">
        <v>300</v>
      </c>
      <c r="XCN2655" t="s">
        <v>511</v>
      </c>
      <c r="XCO2655" t="s">
        <v>511</v>
      </c>
      <c r="XCP2655" t="s">
        <v>511</v>
      </c>
      <c r="XCQ2655" t="s">
        <v>511</v>
      </c>
      <c r="XCR2655" t="s">
        <v>511</v>
      </c>
    </row>
    <row r="2656" spans="16311:16320" x14ac:dyDescent="0.3">
      <c r="XCI2656" t="s">
        <v>21</v>
      </c>
      <c r="XCJ2656">
        <v>2</v>
      </c>
      <c r="XCK2656">
        <v>25</v>
      </c>
      <c r="XCL2656">
        <v>0.15</v>
      </c>
      <c r="XCM2656">
        <v>300</v>
      </c>
      <c r="XCN2656" t="s">
        <v>511</v>
      </c>
      <c r="XCO2656" t="s">
        <v>511</v>
      </c>
      <c r="XCP2656" t="s">
        <v>511</v>
      </c>
      <c r="XCQ2656" t="s">
        <v>511</v>
      </c>
      <c r="XCR2656" t="s">
        <v>511</v>
      </c>
    </row>
    <row r="2657" spans="16311:16320" x14ac:dyDescent="0.3">
      <c r="XCI2657" t="s">
        <v>21</v>
      </c>
      <c r="XCJ2657">
        <v>2</v>
      </c>
      <c r="XCK2657">
        <v>50</v>
      </c>
      <c r="XCL2657">
        <v>0.15</v>
      </c>
      <c r="XCM2657">
        <v>300</v>
      </c>
      <c r="XCN2657" t="s">
        <v>511</v>
      </c>
      <c r="XCO2657" t="s">
        <v>511</v>
      </c>
      <c r="XCP2657" t="s">
        <v>511</v>
      </c>
      <c r="XCQ2657" t="s">
        <v>511</v>
      </c>
      <c r="XCR2657" t="s">
        <v>511</v>
      </c>
    </row>
    <row r="2658" spans="16311:16320" x14ac:dyDescent="0.3">
      <c r="XCI2658" t="s">
        <v>21</v>
      </c>
      <c r="XCJ2658">
        <v>3</v>
      </c>
      <c r="XCK2658">
        <v>0</v>
      </c>
      <c r="XCL2658">
        <v>0.15</v>
      </c>
      <c r="XCM2658">
        <v>300</v>
      </c>
      <c r="XCN2658" t="s">
        <v>511</v>
      </c>
      <c r="XCO2658" t="s">
        <v>511</v>
      </c>
      <c r="XCP2658" t="s">
        <v>511</v>
      </c>
      <c r="XCQ2658" t="s">
        <v>511</v>
      </c>
      <c r="XCR2658" t="s">
        <v>511</v>
      </c>
    </row>
    <row r="2659" spans="16311:16320" x14ac:dyDescent="0.3">
      <c r="XCI2659" t="s">
        <v>21</v>
      </c>
      <c r="XCJ2659">
        <v>3</v>
      </c>
      <c r="XCK2659">
        <v>10</v>
      </c>
      <c r="XCL2659">
        <v>0.1</v>
      </c>
      <c r="XCM2659">
        <v>300</v>
      </c>
      <c r="XCN2659" t="s">
        <v>511</v>
      </c>
      <c r="XCO2659" t="s">
        <v>511</v>
      </c>
      <c r="XCP2659" t="s">
        <v>511</v>
      </c>
      <c r="XCQ2659" t="s">
        <v>511</v>
      </c>
      <c r="XCR2659" t="s">
        <v>511</v>
      </c>
    </row>
    <row r="2660" spans="16311:16320" x14ac:dyDescent="0.3">
      <c r="XCI2660" t="s">
        <v>21</v>
      </c>
      <c r="XCJ2660">
        <v>3</v>
      </c>
      <c r="XCK2660">
        <v>10</v>
      </c>
      <c r="XCL2660">
        <v>0.2</v>
      </c>
      <c r="XCM2660">
        <v>300</v>
      </c>
      <c r="XCN2660" t="s">
        <v>511</v>
      </c>
      <c r="XCO2660" t="s">
        <v>511</v>
      </c>
      <c r="XCP2660" t="s">
        <v>511</v>
      </c>
      <c r="XCQ2660" t="s">
        <v>511</v>
      </c>
      <c r="XCR2660" t="s">
        <v>511</v>
      </c>
    </row>
    <row r="2661" spans="16311:16320" x14ac:dyDescent="0.3">
      <c r="XCI2661" t="s">
        <v>21</v>
      </c>
      <c r="XCJ2661">
        <v>3</v>
      </c>
      <c r="XCK2661">
        <v>0</v>
      </c>
      <c r="XCL2661">
        <v>0.2</v>
      </c>
      <c r="XCM2661">
        <v>300</v>
      </c>
      <c r="XCN2661" t="s">
        <v>511</v>
      </c>
      <c r="XCO2661" t="s">
        <v>511</v>
      </c>
      <c r="XCP2661" t="s">
        <v>511</v>
      </c>
      <c r="XCQ2661" t="s">
        <v>511</v>
      </c>
      <c r="XCR2661" t="s">
        <v>511</v>
      </c>
    </row>
    <row r="2662" spans="16311:16320" x14ac:dyDescent="0.3">
      <c r="XCI2662" t="s">
        <v>21</v>
      </c>
      <c r="XCJ2662">
        <v>3</v>
      </c>
      <c r="XCK2662">
        <v>10</v>
      </c>
      <c r="XCL2662">
        <v>0.15</v>
      </c>
      <c r="XCM2662">
        <v>300</v>
      </c>
      <c r="XCN2662" t="s">
        <v>511</v>
      </c>
      <c r="XCO2662" t="s">
        <v>511</v>
      </c>
      <c r="XCP2662" t="s">
        <v>511</v>
      </c>
      <c r="XCQ2662" t="s">
        <v>511</v>
      </c>
      <c r="XCR2662" t="s">
        <v>511</v>
      </c>
    </row>
    <row r="2663" spans="16311:16320" x14ac:dyDescent="0.3">
      <c r="XCI2663" t="s">
        <v>21</v>
      </c>
      <c r="XCJ2663">
        <v>3</v>
      </c>
      <c r="XCK2663">
        <v>0</v>
      </c>
      <c r="XCL2663">
        <v>0.1</v>
      </c>
      <c r="XCM2663">
        <v>300</v>
      </c>
      <c r="XCN2663" t="s">
        <v>511</v>
      </c>
      <c r="XCO2663" t="s">
        <v>511</v>
      </c>
      <c r="XCP2663" t="s">
        <v>511</v>
      </c>
      <c r="XCQ2663" t="s">
        <v>511</v>
      </c>
      <c r="XCR2663" t="s">
        <v>511</v>
      </c>
    </row>
    <row r="2664" spans="16311:16320" x14ac:dyDescent="0.3">
      <c r="XCI2664" t="s">
        <v>21</v>
      </c>
      <c r="XCJ2664">
        <v>2</v>
      </c>
      <c r="XCK2664">
        <v>50</v>
      </c>
      <c r="XCL2664">
        <v>0.2</v>
      </c>
      <c r="XCM2664">
        <v>300</v>
      </c>
      <c r="XCN2664" t="s">
        <v>511</v>
      </c>
      <c r="XCO2664" t="s">
        <v>511</v>
      </c>
      <c r="XCP2664" t="s">
        <v>511</v>
      </c>
      <c r="XCQ2664" t="s">
        <v>511</v>
      </c>
      <c r="XCR2664" t="s">
        <v>511</v>
      </c>
    </row>
    <row r="2665" spans="16311:16320" x14ac:dyDescent="0.3">
      <c r="XCI2665" t="s">
        <v>21</v>
      </c>
      <c r="XCJ2665">
        <v>3</v>
      </c>
      <c r="XCK2665">
        <v>25</v>
      </c>
      <c r="XCL2665">
        <v>0.2</v>
      </c>
      <c r="XCM2665">
        <v>300</v>
      </c>
      <c r="XCN2665" t="s">
        <v>511</v>
      </c>
      <c r="XCO2665" t="s">
        <v>511</v>
      </c>
      <c r="XCP2665" t="s">
        <v>511</v>
      </c>
      <c r="XCQ2665" t="s">
        <v>511</v>
      </c>
      <c r="XCR2665" t="s">
        <v>511</v>
      </c>
    </row>
    <row r="2666" spans="16311:16320" x14ac:dyDescent="0.3">
      <c r="XCI2666" t="s">
        <v>21</v>
      </c>
      <c r="XCJ2666">
        <v>3</v>
      </c>
      <c r="XCK2666">
        <v>25</v>
      </c>
      <c r="XCL2666">
        <v>0.15</v>
      </c>
      <c r="XCM2666">
        <v>300</v>
      </c>
      <c r="XCN2666" t="s">
        <v>511</v>
      </c>
      <c r="XCO2666" t="s">
        <v>511</v>
      </c>
      <c r="XCP2666" t="s">
        <v>511</v>
      </c>
      <c r="XCQ2666" t="s">
        <v>511</v>
      </c>
      <c r="XCR2666" t="s">
        <v>511</v>
      </c>
    </row>
    <row r="2667" spans="16311:16320" x14ac:dyDescent="0.3">
      <c r="XCI2667" t="s">
        <v>21</v>
      </c>
      <c r="XCJ2667">
        <v>3</v>
      </c>
      <c r="XCK2667">
        <v>25</v>
      </c>
      <c r="XCL2667">
        <v>0.1</v>
      </c>
      <c r="XCM2667">
        <v>300</v>
      </c>
      <c r="XCN2667" t="s">
        <v>511</v>
      </c>
      <c r="XCO2667" t="s">
        <v>511</v>
      </c>
      <c r="XCP2667" t="s">
        <v>511</v>
      </c>
      <c r="XCQ2667" t="s">
        <v>511</v>
      </c>
      <c r="XCR2667" t="s">
        <v>511</v>
      </c>
    </row>
    <row r="2668" spans="16311:16320" x14ac:dyDescent="0.3">
      <c r="XCI2668" t="s">
        <v>21</v>
      </c>
      <c r="XCJ2668">
        <v>3</v>
      </c>
      <c r="XCK2668">
        <v>50</v>
      </c>
      <c r="XCL2668">
        <v>0.2</v>
      </c>
      <c r="XCM2668">
        <v>300</v>
      </c>
      <c r="XCN2668" t="s">
        <v>511</v>
      </c>
      <c r="XCO2668" t="s">
        <v>511</v>
      </c>
      <c r="XCP2668" t="s">
        <v>511</v>
      </c>
      <c r="XCQ2668" t="s">
        <v>511</v>
      </c>
      <c r="XCR2668" t="s">
        <v>511</v>
      </c>
    </row>
    <row r="2669" spans="16311:16320" x14ac:dyDescent="0.3">
      <c r="XCI2669" t="s">
        <v>21</v>
      </c>
      <c r="XCJ2669">
        <v>3</v>
      </c>
      <c r="XCK2669">
        <v>50</v>
      </c>
      <c r="XCL2669">
        <v>0.15</v>
      </c>
      <c r="XCM2669">
        <v>300</v>
      </c>
      <c r="XCN2669" t="s">
        <v>511</v>
      </c>
      <c r="XCO2669" t="s">
        <v>511</v>
      </c>
      <c r="XCP2669" t="s">
        <v>511</v>
      </c>
      <c r="XCQ2669" t="s">
        <v>511</v>
      </c>
      <c r="XCR2669" t="s">
        <v>511</v>
      </c>
    </row>
    <row r="2670" spans="16311:16320" x14ac:dyDescent="0.3">
      <c r="XCI2670" t="s">
        <v>21</v>
      </c>
      <c r="XCJ2670">
        <v>3</v>
      </c>
      <c r="XCK2670">
        <v>50</v>
      </c>
      <c r="XCL2670">
        <v>0.1</v>
      </c>
      <c r="XCM2670">
        <v>300</v>
      </c>
      <c r="XCN2670" t="s">
        <v>511</v>
      </c>
      <c r="XCO2670" t="s">
        <v>511</v>
      </c>
      <c r="XCP2670" t="s">
        <v>511</v>
      </c>
      <c r="XCQ2670" t="s">
        <v>511</v>
      </c>
      <c r="XCR2670" t="s">
        <v>511</v>
      </c>
    </row>
    <row r="2671" spans="16311:16320" x14ac:dyDescent="0.3">
      <c r="XCI2671" t="s">
        <v>22</v>
      </c>
      <c r="XCJ2671">
        <v>1</v>
      </c>
      <c r="XCK2671">
        <v>5</v>
      </c>
      <c r="XCL2671">
        <v>0.15</v>
      </c>
      <c r="XCM2671">
        <v>300</v>
      </c>
      <c r="XCN2671" t="s">
        <v>511</v>
      </c>
      <c r="XCO2671" t="s">
        <v>511</v>
      </c>
      <c r="XCP2671" t="s">
        <v>511</v>
      </c>
      <c r="XCQ2671" t="s">
        <v>511</v>
      </c>
      <c r="XCR2671" t="s">
        <v>511</v>
      </c>
    </row>
    <row r="2672" spans="16311:16320" x14ac:dyDescent="0.3">
      <c r="XCI2672" t="s">
        <v>22</v>
      </c>
      <c r="XCJ2672">
        <v>1</v>
      </c>
      <c r="XCK2672">
        <v>5</v>
      </c>
      <c r="XCL2672">
        <v>0.2</v>
      </c>
      <c r="XCM2672">
        <v>300</v>
      </c>
      <c r="XCN2672" t="s">
        <v>511</v>
      </c>
      <c r="XCO2672" t="s">
        <v>511</v>
      </c>
      <c r="XCP2672" t="s">
        <v>511</v>
      </c>
      <c r="XCQ2672" t="s">
        <v>511</v>
      </c>
      <c r="XCR2672" t="s">
        <v>511</v>
      </c>
    </row>
    <row r="2673" spans="16311:16320" x14ac:dyDescent="0.3">
      <c r="XCI2673" t="s">
        <v>22</v>
      </c>
      <c r="XCJ2673">
        <v>1</v>
      </c>
      <c r="XCK2673">
        <v>10</v>
      </c>
      <c r="XCL2673">
        <v>0.2</v>
      </c>
      <c r="XCM2673">
        <v>300</v>
      </c>
      <c r="XCN2673" t="s">
        <v>511</v>
      </c>
      <c r="XCO2673" t="s">
        <v>511</v>
      </c>
      <c r="XCP2673" t="s">
        <v>511</v>
      </c>
      <c r="XCQ2673" t="s">
        <v>511</v>
      </c>
      <c r="XCR2673" t="s">
        <v>511</v>
      </c>
    </row>
    <row r="2674" spans="16311:16320" x14ac:dyDescent="0.3">
      <c r="XCI2674" t="s">
        <v>22</v>
      </c>
      <c r="XCJ2674">
        <v>1</v>
      </c>
      <c r="XCK2674">
        <v>10</v>
      </c>
      <c r="XCL2674">
        <v>0.15</v>
      </c>
      <c r="XCM2674">
        <v>300</v>
      </c>
      <c r="XCN2674" t="s">
        <v>511</v>
      </c>
      <c r="XCO2674" t="s">
        <v>511</v>
      </c>
      <c r="XCP2674" t="s">
        <v>511</v>
      </c>
      <c r="XCQ2674" t="s">
        <v>511</v>
      </c>
      <c r="XCR2674" t="s">
        <v>511</v>
      </c>
    </row>
    <row r="2675" spans="16311:16320" x14ac:dyDescent="0.3">
      <c r="XCI2675" t="s">
        <v>22</v>
      </c>
      <c r="XCJ2675">
        <v>1</v>
      </c>
      <c r="XCK2675">
        <v>50</v>
      </c>
      <c r="XCL2675">
        <v>0.15</v>
      </c>
      <c r="XCM2675">
        <v>300</v>
      </c>
      <c r="XCN2675" t="s">
        <v>511</v>
      </c>
      <c r="XCO2675" t="s">
        <v>511</v>
      </c>
      <c r="XCP2675" t="s">
        <v>511</v>
      </c>
      <c r="XCQ2675" t="s">
        <v>511</v>
      </c>
      <c r="XCR2675" t="s">
        <v>511</v>
      </c>
    </row>
    <row r="2676" spans="16311:16320" x14ac:dyDescent="0.3">
      <c r="XCI2676" t="s">
        <v>22</v>
      </c>
      <c r="XCJ2676">
        <v>1</v>
      </c>
      <c r="XCK2676">
        <v>50</v>
      </c>
      <c r="XCL2676">
        <v>0.2</v>
      </c>
      <c r="XCM2676">
        <v>300</v>
      </c>
      <c r="XCN2676" t="s">
        <v>511</v>
      </c>
      <c r="XCO2676" t="s">
        <v>511</v>
      </c>
      <c r="XCP2676" t="s">
        <v>511</v>
      </c>
      <c r="XCQ2676" t="s">
        <v>511</v>
      </c>
      <c r="XCR2676" t="s">
        <v>511</v>
      </c>
    </row>
    <row r="2677" spans="16311:16320" x14ac:dyDescent="0.3">
      <c r="XCI2677" t="s">
        <v>22</v>
      </c>
      <c r="XCJ2677">
        <v>1</v>
      </c>
      <c r="XCK2677">
        <v>25</v>
      </c>
      <c r="XCL2677">
        <v>0.2</v>
      </c>
      <c r="XCM2677">
        <v>300</v>
      </c>
      <c r="XCN2677" t="s">
        <v>511</v>
      </c>
      <c r="XCO2677" t="s">
        <v>511</v>
      </c>
      <c r="XCP2677" t="s">
        <v>511</v>
      </c>
      <c r="XCQ2677" t="s">
        <v>511</v>
      </c>
      <c r="XCR2677" t="s">
        <v>511</v>
      </c>
    </row>
    <row r="2678" spans="16311:16320" x14ac:dyDescent="0.3">
      <c r="XCI2678" t="s">
        <v>22</v>
      </c>
      <c r="XCJ2678">
        <v>1</v>
      </c>
      <c r="XCK2678">
        <v>25</v>
      </c>
      <c r="XCL2678">
        <v>0.15</v>
      </c>
      <c r="XCM2678">
        <v>300</v>
      </c>
      <c r="XCN2678" t="s">
        <v>511</v>
      </c>
      <c r="XCO2678" t="s">
        <v>511</v>
      </c>
      <c r="XCP2678" t="s">
        <v>511</v>
      </c>
      <c r="XCQ2678" t="s">
        <v>511</v>
      </c>
      <c r="XCR2678" t="s">
        <v>511</v>
      </c>
    </row>
    <row r="2679" spans="16311:16320" x14ac:dyDescent="0.3">
      <c r="XCI2679" t="s">
        <v>22</v>
      </c>
      <c r="XCJ2679">
        <v>2</v>
      </c>
      <c r="XCK2679">
        <v>25</v>
      </c>
      <c r="XCL2679">
        <v>0.2</v>
      </c>
      <c r="XCM2679">
        <v>300</v>
      </c>
      <c r="XCN2679" t="s">
        <v>511</v>
      </c>
      <c r="XCO2679" t="s">
        <v>511</v>
      </c>
      <c r="XCP2679" t="s">
        <v>511</v>
      </c>
      <c r="XCQ2679" t="s">
        <v>511</v>
      </c>
      <c r="XCR2679" t="s">
        <v>511</v>
      </c>
    </row>
    <row r="2680" spans="16311:16320" x14ac:dyDescent="0.3">
      <c r="XCI2680" t="s">
        <v>22</v>
      </c>
      <c r="XCJ2680">
        <v>2</v>
      </c>
      <c r="XCK2680">
        <v>25</v>
      </c>
      <c r="XCL2680">
        <v>0.15</v>
      </c>
      <c r="XCM2680">
        <v>300</v>
      </c>
      <c r="XCN2680" t="s">
        <v>511</v>
      </c>
      <c r="XCO2680" t="s">
        <v>511</v>
      </c>
      <c r="XCP2680" t="s">
        <v>511</v>
      </c>
      <c r="XCQ2680" t="s">
        <v>511</v>
      </c>
      <c r="XCR2680" t="s">
        <v>511</v>
      </c>
    </row>
    <row r="2681" spans="16311:16320" x14ac:dyDescent="0.3">
      <c r="XCI2681" t="s">
        <v>22</v>
      </c>
      <c r="XCJ2681">
        <v>3</v>
      </c>
      <c r="XCK2681">
        <v>10</v>
      </c>
      <c r="XCL2681">
        <v>0.1</v>
      </c>
      <c r="XCM2681">
        <v>300</v>
      </c>
      <c r="XCN2681" t="s">
        <v>511</v>
      </c>
      <c r="XCO2681" t="s">
        <v>511</v>
      </c>
      <c r="XCP2681" t="s">
        <v>511</v>
      </c>
      <c r="XCQ2681" t="s">
        <v>511</v>
      </c>
      <c r="XCR2681" t="s">
        <v>511</v>
      </c>
    </row>
    <row r="2682" spans="16311:16320" x14ac:dyDescent="0.3">
      <c r="XCI2682" t="s">
        <v>22</v>
      </c>
      <c r="XCJ2682">
        <v>3</v>
      </c>
      <c r="XCK2682">
        <v>0</v>
      </c>
      <c r="XCL2682">
        <v>0.2</v>
      </c>
      <c r="XCM2682">
        <v>300</v>
      </c>
      <c r="XCN2682" t="s">
        <v>511</v>
      </c>
      <c r="XCO2682" t="s">
        <v>511</v>
      </c>
      <c r="XCP2682" t="s">
        <v>511</v>
      </c>
      <c r="XCQ2682" t="s">
        <v>511</v>
      </c>
      <c r="XCR2682" t="s">
        <v>511</v>
      </c>
    </row>
    <row r="2683" spans="16311:16320" x14ac:dyDescent="0.3">
      <c r="XCI2683" t="s">
        <v>22</v>
      </c>
      <c r="XCJ2683">
        <v>3</v>
      </c>
      <c r="XCK2683">
        <v>0</v>
      </c>
      <c r="XCL2683">
        <v>0.1</v>
      </c>
      <c r="XCM2683">
        <v>300</v>
      </c>
      <c r="XCN2683" t="s">
        <v>511</v>
      </c>
      <c r="XCO2683" t="s">
        <v>511</v>
      </c>
      <c r="XCP2683" t="s">
        <v>511</v>
      </c>
      <c r="XCQ2683" t="s">
        <v>511</v>
      </c>
      <c r="XCR2683" t="s">
        <v>511</v>
      </c>
    </row>
    <row r="2684" spans="16311:16320" x14ac:dyDescent="0.3">
      <c r="XCI2684" t="s">
        <v>22</v>
      </c>
      <c r="XCJ2684">
        <v>3</v>
      </c>
      <c r="XCK2684">
        <v>0</v>
      </c>
      <c r="XCL2684">
        <v>0.15</v>
      </c>
      <c r="XCM2684">
        <v>300</v>
      </c>
      <c r="XCN2684" t="s">
        <v>511</v>
      </c>
      <c r="XCO2684" t="s">
        <v>511</v>
      </c>
      <c r="XCP2684" t="s">
        <v>511</v>
      </c>
      <c r="XCQ2684" t="s">
        <v>511</v>
      </c>
      <c r="XCR2684" t="s">
        <v>511</v>
      </c>
    </row>
    <row r="2685" spans="16311:16320" x14ac:dyDescent="0.3">
      <c r="XCI2685" t="s">
        <v>22</v>
      </c>
      <c r="XCJ2685">
        <v>2</v>
      </c>
      <c r="XCK2685">
        <v>50</v>
      </c>
      <c r="XCL2685">
        <v>0.2</v>
      </c>
      <c r="XCM2685">
        <v>300</v>
      </c>
      <c r="XCN2685" t="s">
        <v>511</v>
      </c>
      <c r="XCO2685" t="s">
        <v>511</v>
      </c>
      <c r="XCP2685" t="s">
        <v>511</v>
      </c>
      <c r="XCQ2685" t="s">
        <v>511</v>
      </c>
      <c r="XCR2685" t="s">
        <v>511</v>
      </c>
    </row>
    <row r="2686" spans="16311:16320" x14ac:dyDescent="0.3">
      <c r="XCI2686" t="s">
        <v>22</v>
      </c>
      <c r="XCJ2686">
        <v>2</v>
      </c>
      <c r="XCK2686">
        <v>50</v>
      </c>
      <c r="XCL2686">
        <v>0.15</v>
      </c>
      <c r="XCM2686">
        <v>300</v>
      </c>
      <c r="XCN2686" t="s">
        <v>511</v>
      </c>
      <c r="XCO2686" t="s">
        <v>511</v>
      </c>
      <c r="XCP2686" t="s">
        <v>511</v>
      </c>
      <c r="XCQ2686" t="s">
        <v>511</v>
      </c>
      <c r="XCR2686" t="s">
        <v>511</v>
      </c>
    </row>
    <row r="2687" spans="16311:16320" x14ac:dyDescent="0.3">
      <c r="XCI2687" t="s">
        <v>22</v>
      </c>
      <c r="XCJ2687">
        <v>3</v>
      </c>
      <c r="XCK2687">
        <v>50</v>
      </c>
      <c r="XCL2687">
        <v>0.15</v>
      </c>
      <c r="XCM2687">
        <v>300</v>
      </c>
      <c r="XCN2687" t="s">
        <v>511</v>
      </c>
      <c r="XCO2687" t="s">
        <v>511</v>
      </c>
      <c r="XCP2687" t="s">
        <v>511</v>
      </c>
      <c r="XCQ2687" t="s">
        <v>511</v>
      </c>
      <c r="XCR2687" t="s">
        <v>511</v>
      </c>
    </row>
    <row r="2688" spans="16311:16320" x14ac:dyDescent="0.3">
      <c r="XCI2688" t="s">
        <v>22</v>
      </c>
      <c r="XCJ2688">
        <v>3</v>
      </c>
      <c r="XCK2688">
        <v>10</v>
      </c>
      <c r="XCL2688">
        <v>0.15</v>
      </c>
      <c r="XCM2688">
        <v>300</v>
      </c>
      <c r="XCN2688" t="s">
        <v>511</v>
      </c>
      <c r="XCO2688" t="s">
        <v>511</v>
      </c>
      <c r="XCP2688" t="s">
        <v>511</v>
      </c>
      <c r="XCQ2688" t="s">
        <v>511</v>
      </c>
      <c r="XCR2688" t="s">
        <v>511</v>
      </c>
    </row>
    <row r="2689" spans="16311:16320" x14ac:dyDescent="0.3">
      <c r="XCI2689" t="s">
        <v>22</v>
      </c>
      <c r="XCJ2689">
        <v>3</v>
      </c>
      <c r="XCK2689">
        <v>10</v>
      </c>
      <c r="XCL2689">
        <v>0.2</v>
      </c>
      <c r="XCM2689">
        <v>300</v>
      </c>
      <c r="XCN2689" t="s">
        <v>511</v>
      </c>
      <c r="XCO2689" t="s">
        <v>511</v>
      </c>
      <c r="XCP2689" t="s">
        <v>511</v>
      </c>
      <c r="XCQ2689" t="s">
        <v>511</v>
      </c>
      <c r="XCR2689" t="s">
        <v>511</v>
      </c>
    </row>
    <row r="2690" spans="16311:16320" x14ac:dyDescent="0.3">
      <c r="XCI2690" t="s">
        <v>22</v>
      </c>
      <c r="XCJ2690">
        <v>3</v>
      </c>
      <c r="XCK2690">
        <v>25</v>
      </c>
      <c r="XCL2690">
        <v>0.2</v>
      </c>
      <c r="XCM2690">
        <v>300</v>
      </c>
      <c r="XCN2690" t="s">
        <v>511</v>
      </c>
      <c r="XCO2690" t="s">
        <v>511</v>
      </c>
      <c r="XCP2690" t="s">
        <v>511</v>
      </c>
      <c r="XCQ2690" t="s">
        <v>511</v>
      </c>
      <c r="XCR2690" t="s">
        <v>511</v>
      </c>
    </row>
    <row r="2691" spans="16311:16320" x14ac:dyDescent="0.3">
      <c r="XCI2691" t="s">
        <v>22</v>
      </c>
      <c r="XCJ2691">
        <v>3</v>
      </c>
      <c r="XCK2691">
        <v>50</v>
      </c>
      <c r="XCL2691">
        <v>0.2</v>
      </c>
      <c r="XCM2691">
        <v>300</v>
      </c>
      <c r="XCN2691" t="s">
        <v>511</v>
      </c>
      <c r="XCO2691" t="s">
        <v>511</v>
      </c>
      <c r="XCP2691" t="s">
        <v>511</v>
      </c>
      <c r="XCQ2691" t="s">
        <v>511</v>
      </c>
      <c r="XCR2691" t="s">
        <v>511</v>
      </c>
    </row>
    <row r="2692" spans="16311:16320" x14ac:dyDescent="0.3">
      <c r="XCI2692" t="s">
        <v>22</v>
      </c>
      <c r="XCJ2692">
        <v>3</v>
      </c>
      <c r="XCK2692">
        <v>25</v>
      </c>
      <c r="XCL2692">
        <v>0.1</v>
      </c>
      <c r="XCM2692">
        <v>300</v>
      </c>
      <c r="XCN2692" t="s">
        <v>511</v>
      </c>
      <c r="XCO2692" t="s">
        <v>511</v>
      </c>
      <c r="XCP2692" t="s">
        <v>511</v>
      </c>
      <c r="XCQ2692" t="s">
        <v>511</v>
      </c>
      <c r="XCR2692" t="s">
        <v>511</v>
      </c>
    </row>
    <row r="2693" spans="16311:16320" x14ac:dyDescent="0.3">
      <c r="XCI2693" t="s">
        <v>22</v>
      </c>
      <c r="XCJ2693">
        <v>3</v>
      </c>
      <c r="XCK2693">
        <v>50</v>
      </c>
      <c r="XCL2693">
        <v>0.1</v>
      </c>
      <c r="XCM2693">
        <v>300</v>
      </c>
      <c r="XCN2693" t="s">
        <v>511</v>
      </c>
      <c r="XCO2693" t="s">
        <v>511</v>
      </c>
      <c r="XCP2693" t="s">
        <v>511</v>
      </c>
      <c r="XCQ2693" t="s">
        <v>511</v>
      </c>
      <c r="XCR2693" t="s">
        <v>511</v>
      </c>
    </row>
    <row r="2694" spans="16311:16320" x14ac:dyDescent="0.3">
      <c r="XCI2694" t="s">
        <v>22</v>
      </c>
      <c r="XCJ2694">
        <v>3</v>
      </c>
      <c r="XCK2694">
        <v>25</v>
      </c>
      <c r="XCL2694">
        <v>0.15</v>
      </c>
      <c r="XCM2694">
        <v>300</v>
      </c>
      <c r="XCN2694" t="s">
        <v>511</v>
      </c>
      <c r="XCO2694" t="s">
        <v>511</v>
      </c>
      <c r="XCP2694" t="s">
        <v>511</v>
      </c>
      <c r="XCQ2694" t="s">
        <v>511</v>
      </c>
      <c r="XCR2694" t="s">
        <v>511</v>
      </c>
    </row>
    <row r="2695" spans="16311:16320" x14ac:dyDescent="0.3">
      <c r="XCI2695" t="s">
        <v>23</v>
      </c>
      <c r="XCJ2695">
        <v>3</v>
      </c>
      <c r="XCK2695">
        <v>0</v>
      </c>
      <c r="XCL2695">
        <v>0.15</v>
      </c>
      <c r="XCM2695">
        <v>402</v>
      </c>
      <c r="XCN2695" t="s">
        <v>511</v>
      </c>
      <c r="XCO2695" t="s">
        <v>511</v>
      </c>
      <c r="XCP2695" t="s">
        <v>511</v>
      </c>
      <c r="XCQ2695" t="s">
        <v>511</v>
      </c>
      <c r="XCR2695" t="s">
        <v>511</v>
      </c>
    </row>
    <row r="2696" spans="16311:16320" x14ac:dyDescent="0.3">
      <c r="XCI2696" t="s">
        <v>23</v>
      </c>
      <c r="XCJ2696">
        <v>3</v>
      </c>
      <c r="XCK2696">
        <v>0</v>
      </c>
      <c r="XCL2696">
        <v>0.2</v>
      </c>
      <c r="XCM2696">
        <v>402</v>
      </c>
      <c r="XCN2696" t="s">
        <v>511</v>
      </c>
      <c r="XCO2696" t="s">
        <v>511</v>
      </c>
      <c r="XCP2696" t="s">
        <v>511</v>
      </c>
      <c r="XCQ2696" t="s">
        <v>511</v>
      </c>
      <c r="XCR2696" t="s">
        <v>511</v>
      </c>
    </row>
    <row r="2697" spans="16311:16320" x14ac:dyDescent="0.3">
      <c r="XCI2697" t="s">
        <v>23</v>
      </c>
      <c r="XCJ2697">
        <v>3</v>
      </c>
      <c r="XCK2697">
        <v>10</v>
      </c>
      <c r="XCL2697">
        <v>0.2</v>
      </c>
      <c r="XCM2697">
        <v>402</v>
      </c>
      <c r="XCN2697" t="s">
        <v>511</v>
      </c>
      <c r="XCO2697" t="s">
        <v>511</v>
      </c>
      <c r="XCP2697" t="s">
        <v>511</v>
      </c>
      <c r="XCQ2697" t="s">
        <v>511</v>
      </c>
      <c r="XCR2697" t="s">
        <v>511</v>
      </c>
    </row>
    <row r="2698" spans="16311:16320" x14ac:dyDescent="0.3">
      <c r="XCI2698" t="s">
        <v>23</v>
      </c>
      <c r="XCJ2698">
        <v>3</v>
      </c>
      <c r="XCK2698">
        <v>10</v>
      </c>
      <c r="XCL2698">
        <v>0.15</v>
      </c>
      <c r="XCM2698">
        <v>402</v>
      </c>
      <c r="XCN2698" t="s">
        <v>511</v>
      </c>
      <c r="XCO2698" t="s">
        <v>511</v>
      </c>
      <c r="XCP2698" t="s">
        <v>511</v>
      </c>
      <c r="XCQ2698" t="s">
        <v>511</v>
      </c>
      <c r="XCR2698" t="s">
        <v>511</v>
      </c>
    </row>
    <row r="2699" spans="16311:16320" x14ac:dyDescent="0.3">
      <c r="XCI2699" t="s">
        <v>23</v>
      </c>
      <c r="XCJ2699">
        <v>3</v>
      </c>
      <c r="XCK2699">
        <v>25</v>
      </c>
      <c r="XCL2699">
        <v>0.15</v>
      </c>
      <c r="XCM2699">
        <v>402</v>
      </c>
      <c r="XCN2699" t="s">
        <v>511</v>
      </c>
      <c r="XCO2699" t="s">
        <v>511</v>
      </c>
      <c r="XCP2699" t="s">
        <v>511</v>
      </c>
      <c r="XCQ2699" t="s">
        <v>511</v>
      </c>
      <c r="XCR2699" t="s">
        <v>511</v>
      </c>
    </row>
    <row r="2700" spans="16311:16320" x14ac:dyDescent="0.3">
      <c r="XCI2700" t="s">
        <v>23</v>
      </c>
      <c r="XCJ2700">
        <v>3</v>
      </c>
      <c r="XCK2700">
        <v>25</v>
      </c>
      <c r="XCL2700">
        <v>0.2</v>
      </c>
      <c r="XCM2700">
        <v>402</v>
      </c>
      <c r="XCN2700" t="s">
        <v>511</v>
      </c>
      <c r="XCO2700" t="s">
        <v>511</v>
      </c>
      <c r="XCP2700" t="s">
        <v>511</v>
      </c>
      <c r="XCQ2700" t="s">
        <v>511</v>
      </c>
      <c r="XCR2700" t="s">
        <v>511</v>
      </c>
    </row>
    <row r="2701" spans="16311:16320" x14ac:dyDescent="0.3">
      <c r="XCI2701" t="s">
        <v>23</v>
      </c>
      <c r="XCJ2701">
        <v>3</v>
      </c>
      <c r="XCK2701">
        <v>50</v>
      </c>
      <c r="XCL2701">
        <v>0.2</v>
      </c>
      <c r="XCM2701">
        <v>402</v>
      </c>
      <c r="XCN2701" t="s">
        <v>511</v>
      </c>
      <c r="XCO2701" t="s">
        <v>511</v>
      </c>
      <c r="XCP2701" t="s">
        <v>511</v>
      </c>
      <c r="XCQ2701" t="s">
        <v>511</v>
      </c>
      <c r="XCR2701" t="s">
        <v>511</v>
      </c>
    </row>
    <row r="2702" spans="16311:16320" x14ac:dyDescent="0.3">
      <c r="XCI2702" t="s">
        <v>23</v>
      </c>
      <c r="XCJ2702">
        <v>3</v>
      </c>
      <c r="XCK2702">
        <v>50</v>
      </c>
      <c r="XCL2702">
        <v>0.15</v>
      </c>
      <c r="XCM2702">
        <v>402</v>
      </c>
      <c r="XCN2702" t="s">
        <v>511</v>
      </c>
      <c r="XCO2702" t="s">
        <v>511</v>
      </c>
      <c r="XCP2702" t="s">
        <v>511</v>
      </c>
      <c r="XCQ2702" t="s">
        <v>511</v>
      </c>
      <c r="XCR2702" t="s">
        <v>511</v>
      </c>
    </row>
    <row r="2703" spans="16311:16320" x14ac:dyDescent="0.3">
      <c r="XCI2703" t="s">
        <v>24</v>
      </c>
      <c r="XCJ2703">
        <v>3</v>
      </c>
      <c r="XCK2703">
        <v>0</v>
      </c>
      <c r="XCL2703">
        <v>0.2</v>
      </c>
      <c r="XCM2703">
        <v>200</v>
      </c>
      <c r="XCN2703" t="s">
        <v>511</v>
      </c>
      <c r="XCO2703" t="s">
        <v>511</v>
      </c>
      <c r="XCP2703" t="s">
        <v>511</v>
      </c>
      <c r="XCQ2703" t="s">
        <v>511</v>
      </c>
      <c r="XCR2703" t="s">
        <v>511</v>
      </c>
    </row>
    <row r="2704" spans="16311:16320" x14ac:dyDescent="0.3">
      <c r="XCI2704" t="s">
        <v>24</v>
      </c>
      <c r="XCJ2704">
        <v>3</v>
      </c>
      <c r="XCK2704">
        <v>0</v>
      </c>
      <c r="XCL2704">
        <v>0.15</v>
      </c>
      <c r="XCM2704">
        <v>200</v>
      </c>
      <c r="XCN2704" t="s">
        <v>511</v>
      </c>
      <c r="XCO2704" t="s">
        <v>511</v>
      </c>
      <c r="XCP2704" t="s">
        <v>511</v>
      </c>
      <c r="XCQ2704" t="s">
        <v>511</v>
      </c>
      <c r="XCR2704" t="s">
        <v>511</v>
      </c>
    </row>
    <row r="2705" spans="16311:16320" x14ac:dyDescent="0.3">
      <c r="XCI2705" t="s">
        <v>24</v>
      </c>
      <c r="XCJ2705">
        <v>3</v>
      </c>
      <c r="XCK2705">
        <v>10</v>
      </c>
      <c r="XCL2705">
        <v>0.15</v>
      </c>
      <c r="XCM2705">
        <v>200</v>
      </c>
      <c r="XCN2705" t="s">
        <v>511</v>
      </c>
      <c r="XCO2705" t="s">
        <v>511</v>
      </c>
      <c r="XCP2705" t="s">
        <v>511</v>
      </c>
      <c r="XCQ2705" t="s">
        <v>511</v>
      </c>
      <c r="XCR2705" t="s">
        <v>511</v>
      </c>
    </row>
    <row r="2706" spans="16311:16320" x14ac:dyDescent="0.3">
      <c r="XCI2706" t="s">
        <v>24</v>
      </c>
      <c r="XCJ2706">
        <v>3</v>
      </c>
      <c r="XCK2706">
        <v>10</v>
      </c>
      <c r="XCL2706">
        <v>0.2</v>
      </c>
      <c r="XCM2706">
        <v>200</v>
      </c>
      <c r="XCN2706" t="s">
        <v>511</v>
      </c>
      <c r="XCO2706" t="s">
        <v>511</v>
      </c>
      <c r="XCP2706" t="s">
        <v>511</v>
      </c>
      <c r="XCQ2706" t="s">
        <v>511</v>
      </c>
      <c r="XCR2706" t="s">
        <v>511</v>
      </c>
    </row>
    <row r="2707" spans="16311:16320" x14ac:dyDescent="0.3">
      <c r="XCI2707" t="s">
        <v>24</v>
      </c>
      <c r="XCJ2707">
        <v>3</v>
      </c>
      <c r="XCK2707">
        <v>25</v>
      </c>
      <c r="XCL2707">
        <v>0.2</v>
      </c>
      <c r="XCM2707">
        <v>200</v>
      </c>
      <c r="XCN2707" t="s">
        <v>511</v>
      </c>
      <c r="XCO2707" t="s">
        <v>511</v>
      </c>
      <c r="XCP2707" t="s">
        <v>511</v>
      </c>
      <c r="XCQ2707" t="s">
        <v>511</v>
      </c>
      <c r="XCR2707" t="s">
        <v>511</v>
      </c>
    </row>
    <row r="2708" spans="16311:16320" x14ac:dyDescent="0.3">
      <c r="XCI2708" t="s">
        <v>24</v>
      </c>
      <c r="XCJ2708">
        <v>3</v>
      </c>
      <c r="XCK2708">
        <v>50</v>
      </c>
      <c r="XCL2708">
        <v>0.15</v>
      </c>
      <c r="XCM2708">
        <v>200</v>
      </c>
      <c r="XCN2708" t="s">
        <v>511</v>
      </c>
      <c r="XCO2708" t="s">
        <v>511</v>
      </c>
      <c r="XCP2708" t="s">
        <v>511</v>
      </c>
      <c r="XCQ2708" t="s">
        <v>511</v>
      </c>
      <c r="XCR2708" t="s">
        <v>511</v>
      </c>
    </row>
    <row r="2709" spans="16311:16320" x14ac:dyDescent="0.3">
      <c r="XCI2709" t="s">
        <v>24</v>
      </c>
      <c r="XCJ2709">
        <v>3</v>
      </c>
      <c r="XCK2709">
        <v>50</v>
      </c>
      <c r="XCL2709">
        <v>0.2</v>
      </c>
      <c r="XCM2709">
        <v>200</v>
      </c>
      <c r="XCN2709" t="s">
        <v>511</v>
      </c>
      <c r="XCO2709" t="s">
        <v>511</v>
      </c>
      <c r="XCP2709" t="s">
        <v>511</v>
      </c>
      <c r="XCQ2709" t="s">
        <v>511</v>
      </c>
      <c r="XCR2709" t="s">
        <v>511</v>
      </c>
    </row>
    <row r="2710" spans="16311:16320" x14ac:dyDescent="0.3">
      <c r="XCI2710" t="s">
        <v>24</v>
      </c>
      <c r="XCJ2710">
        <v>3</v>
      </c>
      <c r="XCK2710">
        <v>25</v>
      </c>
      <c r="XCL2710">
        <v>0.15</v>
      </c>
      <c r="XCM2710">
        <v>200</v>
      </c>
      <c r="XCN2710" t="s">
        <v>511</v>
      </c>
      <c r="XCO2710" t="s">
        <v>511</v>
      </c>
      <c r="XCP2710" t="s">
        <v>511</v>
      </c>
      <c r="XCQ2710" t="s">
        <v>511</v>
      </c>
      <c r="XCR2710" t="s">
        <v>511</v>
      </c>
    </row>
    <row r="2711" spans="16311:16320" x14ac:dyDescent="0.3">
      <c r="XCI2711" t="s">
        <v>532</v>
      </c>
      <c r="XCJ2711">
        <v>3</v>
      </c>
      <c r="XCK2711">
        <v>0</v>
      </c>
      <c r="XCL2711">
        <v>0.2</v>
      </c>
      <c r="XCM2711">
        <v>100</v>
      </c>
      <c r="XCN2711" t="s">
        <v>511</v>
      </c>
      <c r="XCO2711" t="s">
        <v>511</v>
      </c>
      <c r="XCP2711" t="s">
        <v>511</v>
      </c>
      <c r="XCQ2711" t="s">
        <v>511</v>
      </c>
      <c r="XCR2711" t="s">
        <v>511</v>
      </c>
    </row>
    <row r="2712" spans="16311:16320" x14ac:dyDescent="0.3">
      <c r="XCI2712" t="s">
        <v>532</v>
      </c>
      <c r="XCJ2712">
        <v>3</v>
      </c>
      <c r="XCK2712">
        <v>10</v>
      </c>
      <c r="XCL2712">
        <v>0.15</v>
      </c>
      <c r="XCM2712">
        <v>100</v>
      </c>
      <c r="XCN2712" t="s">
        <v>511</v>
      </c>
      <c r="XCO2712" t="s">
        <v>511</v>
      </c>
      <c r="XCP2712" t="s">
        <v>511</v>
      </c>
      <c r="XCQ2712" t="s">
        <v>511</v>
      </c>
      <c r="XCR2712" t="s">
        <v>511</v>
      </c>
    </row>
    <row r="2713" spans="16311:16320" x14ac:dyDescent="0.3">
      <c r="XCI2713" t="s">
        <v>532</v>
      </c>
      <c r="XCJ2713">
        <v>3</v>
      </c>
      <c r="XCK2713">
        <v>10</v>
      </c>
      <c r="XCL2713">
        <v>0.2</v>
      </c>
      <c r="XCM2713">
        <v>100</v>
      </c>
      <c r="XCN2713" t="s">
        <v>511</v>
      </c>
      <c r="XCO2713" t="s">
        <v>511</v>
      </c>
      <c r="XCP2713" t="s">
        <v>511</v>
      </c>
      <c r="XCQ2713" t="s">
        <v>511</v>
      </c>
      <c r="XCR2713" t="s">
        <v>511</v>
      </c>
    </row>
    <row r="2714" spans="16311:16320" x14ac:dyDescent="0.3">
      <c r="XCI2714" t="s">
        <v>532</v>
      </c>
      <c r="XCJ2714">
        <v>3</v>
      </c>
      <c r="XCK2714">
        <v>0</v>
      </c>
      <c r="XCL2714">
        <v>0.15</v>
      </c>
      <c r="XCM2714">
        <v>100</v>
      </c>
      <c r="XCN2714" t="s">
        <v>511</v>
      </c>
      <c r="XCO2714" t="s">
        <v>511</v>
      </c>
      <c r="XCP2714" t="s">
        <v>511</v>
      </c>
      <c r="XCQ2714" t="s">
        <v>511</v>
      </c>
      <c r="XCR2714" t="s">
        <v>511</v>
      </c>
    </row>
    <row r="2715" spans="16311:16320" x14ac:dyDescent="0.3">
      <c r="XCI2715" t="s">
        <v>532</v>
      </c>
      <c r="XCJ2715">
        <v>3</v>
      </c>
      <c r="XCK2715">
        <v>10</v>
      </c>
      <c r="XCL2715">
        <v>0.1</v>
      </c>
      <c r="XCM2715">
        <v>100</v>
      </c>
      <c r="XCN2715" t="s">
        <v>511</v>
      </c>
      <c r="XCO2715" t="s">
        <v>511</v>
      </c>
      <c r="XCP2715" t="s">
        <v>511</v>
      </c>
      <c r="XCQ2715" t="s">
        <v>511</v>
      </c>
      <c r="XCR2715" t="s">
        <v>511</v>
      </c>
    </row>
    <row r="2716" spans="16311:16320" x14ac:dyDescent="0.3">
      <c r="XCI2716" t="s">
        <v>532</v>
      </c>
      <c r="XCJ2716">
        <v>3</v>
      </c>
      <c r="XCK2716">
        <v>0</v>
      </c>
      <c r="XCL2716">
        <v>0.1</v>
      </c>
      <c r="XCM2716">
        <v>100</v>
      </c>
      <c r="XCN2716" t="s">
        <v>511</v>
      </c>
      <c r="XCO2716" t="s">
        <v>511</v>
      </c>
      <c r="XCP2716" t="s">
        <v>511</v>
      </c>
      <c r="XCQ2716" t="s">
        <v>511</v>
      </c>
      <c r="XCR2716" t="s">
        <v>511</v>
      </c>
    </row>
    <row r="2717" spans="16311:16320" x14ac:dyDescent="0.3">
      <c r="XCI2717" t="s">
        <v>532</v>
      </c>
      <c r="XCJ2717">
        <v>3</v>
      </c>
      <c r="XCK2717">
        <v>50</v>
      </c>
      <c r="XCL2717">
        <v>0.2</v>
      </c>
      <c r="XCM2717">
        <v>100</v>
      </c>
      <c r="XCN2717" t="s">
        <v>511</v>
      </c>
      <c r="XCO2717" t="s">
        <v>511</v>
      </c>
      <c r="XCP2717" t="s">
        <v>511</v>
      </c>
      <c r="XCQ2717" t="s">
        <v>511</v>
      </c>
      <c r="XCR2717" t="s">
        <v>511</v>
      </c>
    </row>
    <row r="2718" spans="16311:16320" x14ac:dyDescent="0.3">
      <c r="XCI2718" t="s">
        <v>532</v>
      </c>
      <c r="XCJ2718">
        <v>3</v>
      </c>
      <c r="XCK2718">
        <v>25</v>
      </c>
      <c r="XCL2718">
        <v>0.2</v>
      </c>
      <c r="XCM2718">
        <v>100</v>
      </c>
      <c r="XCN2718" t="s">
        <v>511</v>
      </c>
      <c r="XCO2718" t="s">
        <v>511</v>
      </c>
      <c r="XCP2718" t="s">
        <v>511</v>
      </c>
      <c r="XCQ2718" t="s">
        <v>511</v>
      </c>
      <c r="XCR2718" t="s">
        <v>511</v>
      </c>
    </row>
    <row r="2719" spans="16311:16320" x14ac:dyDescent="0.3">
      <c r="XCI2719" t="s">
        <v>532</v>
      </c>
      <c r="XCJ2719">
        <v>3</v>
      </c>
      <c r="XCK2719">
        <v>25</v>
      </c>
      <c r="XCL2719">
        <v>0.15</v>
      </c>
      <c r="XCM2719">
        <v>100</v>
      </c>
      <c r="XCN2719" t="s">
        <v>511</v>
      </c>
      <c r="XCO2719" t="s">
        <v>511</v>
      </c>
      <c r="XCP2719" t="s">
        <v>511</v>
      </c>
      <c r="XCQ2719" t="s">
        <v>511</v>
      </c>
      <c r="XCR2719" t="s">
        <v>511</v>
      </c>
    </row>
    <row r="2720" spans="16311:16320" x14ac:dyDescent="0.3">
      <c r="XCI2720" t="s">
        <v>532</v>
      </c>
      <c r="XCJ2720">
        <v>3</v>
      </c>
      <c r="XCK2720">
        <v>50</v>
      </c>
      <c r="XCL2720">
        <v>0.15</v>
      </c>
      <c r="XCM2720">
        <v>100</v>
      </c>
      <c r="XCN2720" t="s">
        <v>511</v>
      </c>
      <c r="XCO2720" t="s">
        <v>511</v>
      </c>
      <c r="XCP2720" t="s">
        <v>511</v>
      </c>
      <c r="XCQ2720" t="s">
        <v>511</v>
      </c>
      <c r="XCR2720" t="s">
        <v>511</v>
      </c>
    </row>
    <row r="2721" spans="16311:16320" x14ac:dyDescent="0.3">
      <c r="XCI2721" t="s">
        <v>532</v>
      </c>
      <c r="XCJ2721">
        <v>3</v>
      </c>
      <c r="XCK2721">
        <v>50</v>
      </c>
      <c r="XCL2721">
        <v>0.1</v>
      </c>
      <c r="XCM2721">
        <v>100</v>
      </c>
      <c r="XCN2721" t="s">
        <v>511</v>
      </c>
      <c r="XCO2721" t="s">
        <v>511</v>
      </c>
      <c r="XCP2721" t="s">
        <v>511</v>
      </c>
      <c r="XCQ2721" t="s">
        <v>511</v>
      </c>
      <c r="XCR2721" t="s">
        <v>511</v>
      </c>
    </row>
    <row r="2722" spans="16311:16320" x14ac:dyDescent="0.3">
      <c r="XCI2722" t="s">
        <v>532</v>
      </c>
      <c r="XCJ2722">
        <v>3</v>
      </c>
      <c r="XCK2722">
        <v>25</v>
      </c>
      <c r="XCL2722">
        <v>0.1</v>
      </c>
      <c r="XCM2722">
        <v>100</v>
      </c>
      <c r="XCN2722" t="s">
        <v>511</v>
      </c>
      <c r="XCO2722" t="s">
        <v>511</v>
      </c>
      <c r="XCP2722" t="s">
        <v>511</v>
      </c>
      <c r="XCQ2722" t="s">
        <v>511</v>
      </c>
      <c r="XCR2722" t="s">
        <v>511</v>
      </c>
    </row>
    <row r="2723" spans="16311:16320" x14ac:dyDescent="0.3">
      <c r="XCI2723" t="s">
        <v>532</v>
      </c>
      <c r="XCJ2723">
        <v>2</v>
      </c>
      <c r="XCK2723">
        <v>50</v>
      </c>
      <c r="XCL2723">
        <v>0.2</v>
      </c>
      <c r="XCM2723">
        <v>100</v>
      </c>
      <c r="XCN2723" t="s">
        <v>511</v>
      </c>
      <c r="XCO2723" t="s">
        <v>511</v>
      </c>
      <c r="XCP2723" t="s">
        <v>511</v>
      </c>
      <c r="XCQ2723" t="s">
        <v>511</v>
      </c>
      <c r="XCR2723" t="s">
        <v>511</v>
      </c>
    </row>
    <row r="2724" spans="16311:16320" x14ac:dyDescent="0.3">
      <c r="XCI2724" t="s">
        <v>512</v>
      </c>
      <c r="XCJ2724">
        <v>3</v>
      </c>
      <c r="XCK2724">
        <v>10</v>
      </c>
      <c r="XCL2724">
        <v>0.05</v>
      </c>
      <c r="XCM2724">
        <v>100</v>
      </c>
      <c r="XCN2724" t="s">
        <v>511</v>
      </c>
      <c r="XCO2724" t="s">
        <v>511</v>
      </c>
      <c r="XCP2724" t="s">
        <v>511</v>
      </c>
      <c r="XCQ2724" t="s">
        <v>511</v>
      </c>
      <c r="XCR2724" t="s">
        <v>511</v>
      </c>
    </row>
    <row r="2725" spans="16311:16320" x14ac:dyDescent="0.3">
      <c r="XCI2725" t="s">
        <v>512</v>
      </c>
      <c r="XCJ2725">
        <v>3</v>
      </c>
      <c r="XCK2725">
        <v>0</v>
      </c>
      <c r="XCL2725">
        <v>0.2</v>
      </c>
      <c r="XCM2725">
        <v>100</v>
      </c>
      <c r="XCN2725" t="s">
        <v>511</v>
      </c>
      <c r="XCO2725" t="s">
        <v>511</v>
      </c>
      <c r="XCP2725" t="s">
        <v>511</v>
      </c>
      <c r="XCQ2725" t="s">
        <v>511</v>
      </c>
      <c r="XCR2725" t="s">
        <v>511</v>
      </c>
    </row>
    <row r="2726" spans="16311:16320" x14ac:dyDescent="0.3">
      <c r="XCI2726" t="s">
        <v>512</v>
      </c>
      <c r="XCJ2726">
        <v>3</v>
      </c>
      <c r="XCK2726">
        <v>0</v>
      </c>
      <c r="XCL2726">
        <v>0.15</v>
      </c>
      <c r="XCM2726">
        <v>100</v>
      </c>
      <c r="XCN2726" t="s">
        <v>511</v>
      </c>
      <c r="XCO2726" t="s">
        <v>511</v>
      </c>
      <c r="XCP2726" t="s">
        <v>511</v>
      </c>
      <c r="XCQ2726" t="s">
        <v>511</v>
      </c>
      <c r="XCR2726" t="s">
        <v>511</v>
      </c>
    </row>
    <row r="2727" spans="16311:16320" x14ac:dyDescent="0.3">
      <c r="XCI2727" t="s">
        <v>512</v>
      </c>
      <c r="XCJ2727">
        <v>3</v>
      </c>
      <c r="XCK2727">
        <v>0</v>
      </c>
      <c r="XCL2727">
        <v>0.1</v>
      </c>
      <c r="XCM2727">
        <v>100</v>
      </c>
      <c r="XCN2727" t="s">
        <v>511</v>
      </c>
      <c r="XCO2727" t="s">
        <v>511</v>
      </c>
      <c r="XCP2727" t="s">
        <v>511</v>
      </c>
      <c r="XCQ2727" t="s">
        <v>511</v>
      </c>
      <c r="XCR2727" t="s">
        <v>511</v>
      </c>
    </row>
    <row r="2728" spans="16311:16320" x14ac:dyDescent="0.3">
      <c r="XCI2728" t="s">
        <v>512</v>
      </c>
      <c r="XCJ2728">
        <v>2</v>
      </c>
      <c r="XCK2728">
        <v>50</v>
      </c>
      <c r="XCL2728">
        <v>0.2</v>
      </c>
      <c r="XCM2728">
        <v>100</v>
      </c>
      <c r="XCN2728" t="s">
        <v>511</v>
      </c>
      <c r="XCO2728" t="s">
        <v>511</v>
      </c>
      <c r="XCP2728" t="s">
        <v>511</v>
      </c>
      <c r="XCQ2728" t="s">
        <v>511</v>
      </c>
      <c r="XCR2728" t="s">
        <v>511</v>
      </c>
    </row>
    <row r="2729" spans="16311:16320" x14ac:dyDescent="0.3">
      <c r="XCI2729" t="s">
        <v>512</v>
      </c>
      <c r="XCJ2729">
        <v>2</v>
      </c>
      <c r="XCK2729">
        <v>50</v>
      </c>
      <c r="XCL2729">
        <v>0.15</v>
      </c>
      <c r="XCM2729">
        <v>100</v>
      </c>
      <c r="XCN2729" t="s">
        <v>511</v>
      </c>
      <c r="XCO2729" t="s">
        <v>511</v>
      </c>
      <c r="XCP2729" t="s">
        <v>511</v>
      </c>
      <c r="XCQ2729" t="s">
        <v>511</v>
      </c>
      <c r="XCR2729" t="s">
        <v>511</v>
      </c>
    </row>
    <row r="2730" spans="16311:16320" x14ac:dyDescent="0.3">
      <c r="XCI2730" t="s">
        <v>512</v>
      </c>
      <c r="XCJ2730">
        <v>3</v>
      </c>
      <c r="XCK2730">
        <v>0</v>
      </c>
      <c r="XCL2730">
        <v>0.05</v>
      </c>
      <c r="XCM2730">
        <v>100</v>
      </c>
      <c r="XCN2730" t="s">
        <v>511</v>
      </c>
      <c r="XCO2730" t="s">
        <v>511</v>
      </c>
      <c r="XCP2730" t="s">
        <v>511</v>
      </c>
      <c r="XCQ2730" t="s">
        <v>511</v>
      </c>
      <c r="XCR2730" t="s">
        <v>511</v>
      </c>
    </row>
    <row r="2731" spans="16311:16320" x14ac:dyDescent="0.3">
      <c r="XCI2731" t="s">
        <v>512</v>
      </c>
      <c r="XCJ2731">
        <v>3</v>
      </c>
      <c r="XCK2731">
        <v>25</v>
      </c>
      <c r="XCL2731">
        <v>0.05</v>
      </c>
      <c r="XCM2731">
        <v>100</v>
      </c>
      <c r="XCN2731" t="s">
        <v>511</v>
      </c>
      <c r="XCO2731" t="s">
        <v>511</v>
      </c>
      <c r="XCP2731" t="s">
        <v>511</v>
      </c>
      <c r="XCQ2731" t="s">
        <v>511</v>
      </c>
      <c r="XCR2731" t="s">
        <v>511</v>
      </c>
    </row>
    <row r="2732" spans="16311:16320" x14ac:dyDescent="0.3">
      <c r="XCI2732" t="s">
        <v>512</v>
      </c>
      <c r="XCJ2732">
        <v>3</v>
      </c>
      <c r="XCK2732">
        <v>10</v>
      </c>
      <c r="XCL2732">
        <v>0.1</v>
      </c>
      <c r="XCM2732">
        <v>100</v>
      </c>
      <c r="XCN2732" t="s">
        <v>511</v>
      </c>
      <c r="XCO2732" t="s">
        <v>511</v>
      </c>
      <c r="XCP2732" t="s">
        <v>511</v>
      </c>
      <c r="XCQ2732" t="s">
        <v>511</v>
      </c>
      <c r="XCR2732" t="s">
        <v>511</v>
      </c>
    </row>
    <row r="2733" spans="16311:16320" x14ac:dyDescent="0.3">
      <c r="XCI2733" t="s">
        <v>512</v>
      </c>
      <c r="XCJ2733">
        <v>3</v>
      </c>
      <c r="XCK2733">
        <v>50</v>
      </c>
      <c r="XCL2733">
        <v>0.1</v>
      </c>
      <c r="XCM2733">
        <v>100</v>
      </c>
      <c r="XCN2733" t="s">
        <v>511</v>
      </c>
      <c r="XCO2733" t="s">
        <v>511</v>
      </c>
      <c r="XCP2733" t="s">
        <v>511</v>
      </c>
      <c r="XCQ2733" t="s">
        <v>511</v>
      </c>
      <c r="XCR2733" t="s">
        <v>511</v>
      </c>
    </row>
    <row r="2734" spans="16311:16320" x14ac:dyDescent="0.3">
      <c r="XCI2734" t="s">
        <v>512</v>
      </c>
      <c r="XCJ2734">
        <v>3</v>
      </c>
      <c r="XCK2734">
        <v>25</v>
      </c>
      <c r="XCL2734">
        <v>0.15</v>
      </c>
      <c r="XCM2734">
        <v>100</v>
      </c>
      <c r="XCN2734" t="s">
        <v>511</v>
      </c>
      <c r="XCO2734" t="s">
        <v>511</v>
      </c>
      <c r="XCP2734" t="s">
        <v>511</v>
      </c>
      <c r="XCQ2734" t="s">
        <v>511</v>
      </c>
      <c r="XCR2734" t="s">
        <v>511</v>
      </c>
    </row>
    <row r="2735" spans="16311:16320" x14ac:dyDescent="0.3">
      <c r="XCI2735" t="s">
        <v>512</v>
      </c>
      <c r="XCJ2735">
        <v>3</v>
      </c>
      <c r="XCK2735">
        <v>10</v>
      </c>
      <c r="XCL2735">
        <v>0.2</v>
      </c>
      <c r="XCM2735">
        <v>100</v>
      </c>
      <c r="XCN2735" t="s">
        <v>511</v>
      </c>
      <c r="XCO2735" t="s">
        <v>511</v>
      </c>
      <c r="XCP2735" t="s">
        <v>511</v>
      </c>
      <c r="XCQ2735" t="s">
        <v>511</v>
      </c>
      <c r="XCR2735" t="s">
        <v>511</v>
      </c>
    </row>
    <row r="2736" spans="16311:16320" x14ac:dyDescent="0.3">
      <c r="XCI2736" t="s">
        <v>512</v>
      </c>
      <c r="XCJ2736">
        <v>3</v>
      </c>
      <c r="XCK2736">
        <v>25</v>
      </c>
      <c r="XCL2736">
        <v>0.2</v>
      </c>
      <c r="XCM2736">
        <v>100</v>
      </c>
      <c r="XCN2736" t="s">
        <v>511</v>
      </c>
      <c r="XCO2736" t="s">
        <v>511</v>
      </c>
      <c r="XCP2736" t="s">
        <v>511</v>
      </c>
      <c r="XCQ2736" t="s">
        <v>511</v>
      </c>
      <c r="XCR2736" t="s">
        <v>511</v>
      </c>
    </row>
    <row r="2737" spans="16306:16320" x14ac:dyDescent="0.3">
      <c r="XCI2737" t="s">
        <v>512</v>
      </c>
      <c r="XCJ2737">
        <v>3</v>
      </c>
      <c r="XCK2737">
        <v>50</v>
      </c>
      <c r="XCL2737">
        <v>0.15</v>
      </c>
      <c r="XCM2737">
        <v>100</v>
      </c>
      <c r="XCN2737" t="s">
        <v>511</v>
      </c>
      <c r="XCO2737" t="s">
        <v>511</v>
      </c>
      <c r="XCP2737" t="s">
        <v>511</v>
      </c>
      <c r="XCQ2737" t="s">
        <v>511</v>
      </c>
      <c r="XCR2737" t="s">
        <v>511</v>
      </c>
    </row>
    <row r="2738" spans="16306:16320" x14ac:dyDescent="0.3">
      <c r="XCI2738" t="s">
        <v>512</v>
      </c>
      <c r="XCJ2738">
        <v>3</v>
      </c>
      <c r="XCK2738">
        <v>10</v>
      </c>
      <c r="XCL2738">
        <v>0.15</v>
      </c>
      <c r="XCM2738">
        <v>100</v>
      </c>
      <c r="XCN2738" t="s">
        <v>511</v>
      </c>
      <c r="XCO2738" t="s">
        <v>511</v>
      </c>
      <c r="XCP2738" t="s">
        <v>511</v>
      </c>
      <c r="XCQ2738" t="s">
        <v>511</v>
      </c>
      <c r="XCR2738" t="s">
        <v>511</v>
      </c>
    </row>
    <row r="2739" spans="16306:16320" x14ac:dyDescent="0.3">
      <c r="XCI2739" t="s">
        <v>512</v>
      </c>
      <c r="XCJ2739">
        <v>3</v>
      </c>
      <c r="XCK2739">
        <v>50</v>
      </c>
      <c r="XCL2739">
        <v>0.05</v>
      </c>
      <c r="XCM2739">
        <v>100</v>
      </c>
      <c r="XCN2739" t="s">
        <v>511</v>
      </c>
      <c r="XCO2739" t="s">
        <v>511</v>
      </c>
      <c r="XCP2739" t="s">
        <v>511</v>
      </c>
      <c r="XCQ2739" t="s">
        <v>511</v>
      </c>
      <c r="XCR2739" t="s">
        <v>511</v>
      </c>
    </row>
    <row r="2740" spans="16306:16320" x14ac:dyDescent="0.3">
      <c r="XCI2740" t="s">
        <v>512</v>
      </c>
      <c r="XCJ2740">
        <v>3</v>
      </c>
      <c r="XCK2740">
        <v>25</v>
      </c>
      <c r="XCL2740">
        <v>0.1</v>
      </c>
      <c r="XCM2740">
        <v>100</v>
      </c>
      <c r="XCN2740" t="s">
        <v>511</v>
      </c>
      <c r="XCO2740" t="s">
        <v>511</v>
      </c>
      <c r="XCP2740" t="s">
        <v>511</v>
      </c>
      <c r="XCQ2740" t="s">
        <v>511</v>
      </c>
      <c r="XCR2740" t="s">
        <v>511</v>
      </c>
    </row>
    <row r="2741" spans="16306:16320" x14ac:dyDescent="0.3">
      <c r="XCI2741" t="s">
        <v>512</v>
      </c>
      <c r="XCJ2741">
        <v>3</v>
      </c>
      <c r="XCK2741">
        <v>50</v>
      </c>
      <c r="XCL2741">
        <v>0.2</v>
      </c>
      <c r="XCM2741">
        <v>100</v>
      </c>
      <c r="XCN2741" t="s">
        <v>511</v>
      </c>
      <c r="XCO2741" t="s">
        <v>511</v>
      </c>
      <c r="XCP2741" t="s">
        <v>511</v>
      </c>
      <c r="XCQ2741" t="s">
        <v>511</v>
      </c>
      <c r="XCR2741" t="s">
        <v>511</v>
      </c>
    </row>
    <row r="2742" spans="16306:16320" x14ac:dyDescent="0.3">
      <c r="XCI2742" t="s">
        <v>527</v>
      </c>
      <c r="XCJ2742">
        <v>3</v>
      </c>
      <c r="XCK2742">
        <v>10</v>
      </c>
      <c r="XCL2742">
        <v>0.1</v>
      </c>
      <c r="XCM2742">
        <v>100</v>
      </c>
      <c r="XCN2742" t="s">
        <v>511</v>
      </c>
      <c r="XCO2742" t="s">
        <v>511</v>
      </c>
      <c r="XCP2742" t="s">
        <v>511</v>
      </c>
      <c r="XCQ2742" t="s">
        <v>511</v>
      </c>
      <c r="XCR2742" t="s">
        <v>511</v>
      </c>
    </row>
    <row r="2743" spans="16306:16320" x14ac:dyDescent="0.3">
      <c r="XCI2743" t="s">
        <v>527</v>
      </c>
      <c r="XCJ2743">
        <v>3</v>
      </c>
      <c r="XCK2743">
        <v>25</v>
      </c>
      <c r="XCL2743">
        <v>0.1</v>
      </c>
      <c r="XCM2743">
        <v>100</v>
      </c>
      <c r="XCN2743" t="s">
        <v>511</v>
      </c>
      <c r="XCO2743" t="s">
        <v>511</v>
      </c>
      <c r="XCP2743" t="s">
        <v>511</v>
      </c>
      <c r="XCQ2743" t="s">
        <v>511</v>
      </c>
      <c r="XCR2743" t="s">
        <v>511</v>
      </c>
    </row>
    <row r="2744" spans="16306:16320" x14ac:dyDescent="0.3">
      <c r="XCI2744" t="s">
        <v>527</v>
      </c>
      <c r="XCJ2744">
        <v>3</v>
      </c>
      <c r="XCK2744">
        <v>25</v>
      </c>
      <c r="XCL2744">
        <v>0.15</v>
      </c>
      <c r="XCM2744">
        <v>100</v>
      </c>
      <c r="XCN2744" t="s">
        <v>511</v>
      </c>
      <c r="XCO2744" t="s">
        <v>511</v>
      </c>
      <c r="XCP2744" t="s">
        <v>511</v>
      </c>
      <c r="XCQ2744" t="s">
        <v>511</v>
      </c>
      <c r="XCR2744" t="s">
        <v>511</v>
      </c>
    </row>
    <row r="2745" spans="16306:16320" x14ac:dyDescent="0.3">
      <c r="XCI2745" t="s">
        <v>527</v>
      </c>
      <c r="XCJ2745">
        <v>3</v>
      </c>
      <c r="XCK2745">
        <v>10</v>
      </c>
      <c r="XCL2745">
        <v>0.15</v>
      </c>
      <c r="XCM2745">
        <v>100</v>
      </c>
      <c r="XCN2745" t="s">
        <v>511</v>
      </c>
      <c r="XCO2745" t="s">
        <v>511</v>
      </c>
      <c r="XCP2745" t="s">
        <v>511</v>
      </c>
      <c r="XCQ2745" t="s">
        <v>511</v>
      </c>
      <c r="XCR2745" t="s">
        <v>511</v>
      </c>
    </row>
    <row r="2746" spans="16306:16320" x14ac:dyDescent="0.3">
      <c r="XCI2746" t="s">
        <v>527</v>
      </c>
      <c r="XCJ2746">
        <v>3</v>
      </c>
      <c r="XCK2746">
        <v>0</v>
      </c>
      <c r="XCL2746">
        <v>0.15</v>
      </c>
      <c r="XCM2746">
        <v>100</v>
      </c>
      <c r="XCN2746" t="s">
        <v>511</v>
      </c>
      <c r="XCO2746" t="s">
        <v>511</v>
      </c>
      <c r="XCP2746" t="s">
        <v>511</v>
      </c>
      <c r="XCQ2746" t="s">
        <v>511</v>
      </c>
      <c r="XCR2746" t="s">
        <v>511</v>
      </c>
    </row>
    <row r="2747" spans="16306:16320" x14ac:dyDescent="0.3">
      <c r="XCI2747" t="s">
        <v>527</v>
      </c>
      <c r="XCJ2747">
        <v>3</v>
      </c>
      <c r="XCK2747">
        <v>10</v>
      </c>
      <c r="XCL2747">
        <v>0.2</v>
      </c>
      <c r="XCM2747">
        <v>100</v>
      </c>
      <c r="XCN2747" t="s">
        <v>511</v>
      </c>
      <c r="XCO2747" t="s">
        <v>511</v>
      </c>
      <c r="XCP2747" t="s">
        <v>511</v>
      </c>
      <c r="XCQ2747" t="s">
        <v>511</v>
      </c>
      <c r="XCR2747" t="s">
        <v>511</v>
      </c>
    </row>
    <row r="2748" spans="16306:16320" x14ac:dyDescent="0.3">
      <c r="XCD2748" t="s">
        <v>551</v>
      </c>
      <c r="XCI2748" t="s">
        <v>527</v>
      </c>
      <c r="XCJ2748">
        <v>3</v>
      </c>
      <c r="XCK2748">
        <v>0</v>
      </c>
      <c r="XCL2748">
        <v>0.2</v>
      </c>
      <c r="XCM2748">
        <v>100</v>
      </c>
      <c r="XCN2748" t="s">
        <v>511</v>
      </c>
      <c r="XCO2748" t="s">
        <v>511</v>
      </c>
      <c r="XCP2748" t="s">
        <v>511</v>
      </c>
      <c r="XCQ2748" t="s">
        <v>511</v>
      </c>
      <c r="XCR2748" t="s">
        <v>511</v>
      </c>
    </row>
    <row r="2749" spans="16306:16320" x14ac:dyDescent="0.3">
      <c r="XCD2749" t="s">
        <v>552</v>
      </c>
      <c r="XCI2749" t="s">
        <v>527</v>
      </c>
      <c r="XCJ2749">
        <v>3</v>
      </c>
      <c r="XCK2749">
        <v>0</v>
      </c>
      <c r="XCL2749">
        <v>0.1</v>
      </c>
      <c r="XCM2749">
        <v>100</v>
      </c>
      <c r="XCN2749" t="s">
        <v>511</v>
      </c>
      <c r="XCO2749" t="s">
        <v>511</v>
      </c>
      <c r="XCP2749" t="s">
        <v>511</v>
      </c>
      <c r="XCQ2749" t="s">
        <v>511</v>
      </c>
      <c r="XCR2749" t="s">
        <v>511</v>
      </c>
    </row>
    <row r="2750" spans="16306:16320" x14ac:dyDescent="0.3">
      <c r="XCD2750" t="s">
        <v>553</v>
      </c>
      <c r="XCI2750" t="s">
        <v>527</v>
      </c>
      <c r="XCJ2750">
        <v>3</v>
      </c>
      <c r="XCK2750">
        <v>50</v>
      </c>
      <c r="XCL2750">
        <v>0.1</v>
      </c>
      <c r="XCM2750">
        <v>100</v>
      </c>
      <c r="XCN2750" t="s">
        <v>511</v>
      </c>
      <c r="XCO2750" t="s">
        <v>511</v>
      </c>
      <c r="XCP2750" t="s">
        <v>511</v>
      </c>
      <c r="XCQ2750" t="s">
        <v>511</v>
      </c>
      <c r="XCR2750" t="s">
        <v>511</v>
      </c>
    </row>
    <row r="2751" spans="16306:16320" x14ac:dyDescent="0.3">
      <c r="XCD2751" t="s">
        <v>554</v>
      </c>
      <c r="XCI2751" t="s">
        <v>527</v>
      </c>
      <c r="XCJ2751">
        <v>3</v>
      </c>
      <c r="XCK2751">
        <v>50</v>
      </c>
      <c r="XCL2751">
        <v>0.2</v>
      </c>
      <c r="XCM2751">
        <v>100</v>
      </c>
      <c r="XCN2751" t="s">
        <v>511</v>
      </c>
      <c r="XCO2751" t="s">
        <v>511</v>
      </c>
      <c r="XCP2751" t="s">
        <v>511</v>
      </c>
      <c r="XCQ2751" t="s">
        <v>511</v>
      </c>
      <c r="XCR2751" t="s">
        <v>511</v>
      </c>
    </row>
    <row r="2752" spans="16306:16320" x14ac:dyDescent="0.3">
      <c r="XCD2752" t="s">
        <v>555</v>
      </c>
      <c r="XCI2752" t="s">
        <v>527</v>
      </c>
      <c r="XCJ2752">
        <v>3</v>
      </c>
      <c r="XCK2752">
        <v>50</v>
      </c>
      <c r="XCL2752">
        <v>0.15</v>
      </c>
      <c r="XCM2752">
        <v>100</v>
      </c>
      <c r="XCN2752" t="s">
        <v>511</v>
      </c>
      <c r="XCO2752" t="s">
        <v>511</v>
      </c>
      <c r="XCP2752" t="s">
        <v>511</v>
      </c>
      <c r="XCQ2752" t="s">
        <v>511</v>
      </c>
      <c r="XCR2752" t="s">
        <v>511</v>
      </c>
    </row>
    <row r="2753" spans="16306:16320" x14ac:dyDescent="0.3">
      <c r="XCD2753" t="s">
        <v>556</v>
      </c>
      <c r="XCI2753" t="s">
        <v>527</v>
      </c>
      <c r="XCJ2753">
        <v>3</v>
      </c>
      <c r="XCK2753">
        <v>25</v>
      </c>
      <c r="XCL2753">
        <v>0.2</v>
      </c>
      <c r="XCM2753">
        <v>100</v>
      </c>
      <c r="XCN2753" t="s">
        <v>511</v>
      </c>
      <c r="XCO2753" t="s">
        <v>511</v>
      </c>
      <c r="XCP2753" t="s">
        <v>511</v>
      </c>
      <c r="XCQ2753" t="s">
        <v>511</v>
      </c>
      <c r="XCR2753" t="s">
        <v>511</v>
      </c>
    </row>
    <row r="2754" spans="16306:16320" x14ac:dyDescent="0.3">
      <c r="XCD2754" t="s">
        <v>557</v>
      </c>
      <c r="XCI2754" t="s">
        <v>518</v>
      </c>
      <c r="XCJ2754">
        <v>3</v>
      </c>
      <c r="XCK2754">
        <v>10</v>
      </c>
      <c r="XCL2754">
        <v>0.15</v>
      </c>
      <c r="XCM2754">
        <v>100</v>
      </c>
      <c r="XCN2754" t="s">
        <v>511</v>
      </c>
      <c r="XCO2754" t="s">
        <v>511</v>
      </c>
      <c r="XCP2754" t="s">
        <v>511</v>
      </c>
      <c r="XCQ2754" t="s">
        <v>511</v>
      </c>
      <c r="XCR2754" t="s">
        <v>511</v>
      </c>
    </row>
    <row r="2755" spans="16306:16320" x14ac:dyDescent="0.3">
      <c r="XCD2755" t="s">
        <v>558</v>
      </c>
      <c r="XCI2755" t="s">
        <v>518</v>
      </c>
      <c r="XCJ2755">
        <v>3</v>
      </c>
      <c r="XCK2755">
        <v>10</v>
      </c>
      <c r="XCL2755">
        <v>0.2</v>
      </c>
      <c r="XCM2755">
        <v>100</v>
      </c>
      <c r="XCN2755" t="s">
        <v>511</v>
      </c>
      <c r="XCO2755" t="s">
        <v>511</v>
      </c>
      <c r="XCP2755" t="s">
        <v>511</v>
      </c>
      <c r="XCQ2755" t="s">
        <v>511</v>
      </c>
      <c r="XCR2755" t="s">
        <v>511</v>
      </c>
    </row>
    <row r="2756" spans="16306:16320" x14ac:dyDescent="0.3">
      <c r="XCD2756" t="s">
        <v>559</v>
      </c>
      <c r="XCI2756" t="s">
        <v>518</v>
      </c>
      <c r="XCJ2756">
        <v>3</v>
      </c>
      <c r="XCK2756">
        <v>0</v>
      </c>
      <c r="XCL2756">
        <v>0.1</v>
      </c>
      <c r="XCM2756">
        <v>100</v>
      </c>
      <c r="XCN2756" t="s">
        <v>511</v>
      </c>
      <c r="XCO2756" t="s">
        <v>511</v>
      </c>
      <c r="XCP2756" t="s">
        <v>511</v>
      </c>
      <c r="XCQ2756" t="s">
        <v>511</v>
      </c>
      <c r="XCR2756" t="s">
        <v>511</v>
      </c>
    </row>
    <row r="2757" spans="16306:16320" x14ac:dyDescent="0.3">
      <c r="XCD2757" t="s">
        <v>560</v>
      </c>
      <c r="XCI2757" t="s">
        <v>518</v>
      </c>
      <c r="XCJ2757">
        <v>3</v>
      </c>
      <c r="XCK2757">
        <v>10</v>
      </c>
      <c r="XCL2757">
        <v>0.1</v>
      </c>
      <c r="XCM2757">
        <v>100</v>
      </c>
      <c r="XCN2757" t="s">
        <v>511</v>
      </c>
      <c r="XCO2757" t="s">
        <v>511</v>
      </c>
      <c r="XCP2757" t="s">
        <v>511</v>
      </c>
      <c r="XCQ2757" t="s">
        <v>511</v>
      </c>
      <c r="XCR2757" t="s">
        <v>511</v>
      </c>
    </row>
    <row r="2758" spans="16306:16320" x14ac:dyDescent="0.3">
      <c r="XCD2758" t="s">
        <v>561</v>
      </c>
      <c r="XCI2758" t="s">
        <v>518</v>
      </c>
      <c r="XCJ2758">
        <v>3</v>
      </c>
      <c r="XCK2758">
        <v>0</v>
      </c>
      <c r="XCL2758">
        <v>0.2</v>
      </c>
      <c r="XCM2758">
        <v>100</v>
      </c>
      <c r="XCN2758" t="s">
        <v>511</v>
      </c>
      <c r="XCO2758" t="s">
        <v>511</v>
      </c>
      <c r="XCP2758" t="s">
        <v>511</v>
      </c>
      <c r="XCQ2758" t="s">
        <v>511</v>
      </c>
      <c r="XCR2758" t="s">
        <v>511</v>
      </c>
    </row>
    <row r="2759" spans="16306:16320" x14ac:dyDescent="0.3">
      <c r="XCD2759" t="s">
        <v>562</v>
      </c>
      <c r="XCI2759" t="s">
        <v>518</v>
      </c>
      <c r="XCJ2759">
        <v>3</v>
      </c>
      <c r="XCK2759">
        <v>0</v>
      </c>
      <c r="XCL2759">
        <v>0.15</v>
      </c>
      <c r="XCM2759">
        <v>100</v>
      </c>
      <c r="XCN2759" t="s">
        <v>511</v>
      </c>
      <c r="XCO2759" t="s">
        <v>511</v>
      </c>
      <c r="XCP2759" t="s">
        <v>511</v>
      </c>
      <c r="XCQ2759" t="s">
        <v>511</v>
      </c>
      <c r="XCR2759" t="s">
        <v>511</v>
      </c>
    </row>
    <row r="2760" spans="16306:16320" x14ac:dyDescent="0.3">
      <c r="XCD2760" t="s">
        <v>563</v>
      </c>
      <c r="XCI2760" t="s">
        <v>518</v>
      </c>
      <c r="XCJ2760">
        <v>3</v>
      </c>
      <c r="XCK2760">
        <v>25</v>
      </c>
      <c r="XCL2760">
        <v>0.1</v>
      </c>
      <c r="XCM2760">
        <v>100</v>
      </c>
      <c r="XCN2760" t="s">
        <v>511</v>
      </c>
      <c r="XCO2760" t="s">
        <v>511</v>
      </c>
      <c r="XCP2760" t="s">
        <v>511</v>
      </c>
      <c r="XCQ2760" t="s">
        <v>511</v>
      </c>
      <c r="XCR2760" t="s">
        <v>511</v>
      </c>
    </row>
    <row r="2761" spans="16306:16320" x14ac:dyDescent="0.3">
      <c r="XCD2761" t="s">
        <v>564</v>
      </c>
      <c r="XCI2761" t="s">
        <v>518</v>
      </c>
      <c r="XCJ2761">
        <v>3</v>
      </c>
      <c r="XCK2761">
        <v>25</v>
      </c>
      <c r="XCL2761">
        <v>0.2</v>
      </c>
      <c r="XCM2761">
        <v>100</v>
      </c>
      <c r="XCN2761" t="s">
        <v>511</v>
      </c>
      <c r="XCO2761" t="s">
        <v>511</v>
      </c>
      <c r="XCP2761" t="s">
        <v>511</v>
      </c>
      <c r="XCQ2761" t="s">
        <v>511</v>
      </c>
      <c r="XCR2761" t="s">
        <v>511</v>
      </c>
    </row>
    <row r="2762" spans="16306:16320" x14ac:dyDescent="0.3">
      <c r="XCD2762" t="s">
        <v>565</v>
      </c>
      <c r="XCI2762" t="s">
        <v>518</v>
      </c>
      <c r="XCJ2762">
        <v>3</v>
      </c>
      <c r="XCK2762">
        <v>25</v>
      </c>
      <c r="XCL2762">
        <v>0.15</v>
      </c>
      <c r="XCM2762">
        <v>100</v>
      </c>
      <c r="XCN2762" t="s">
        <v>511</v>
      </c>
      <c r="XCO2762" t="s">
        <v>511</v>
      </c>
      <c r="XCP2762" t="s">
        <v>511</v>
      </c>
      <c r="XCQ2762" t="s">
        <v>511</v>
      </c>
      <c r="XCR2762" t="s">
        <v>511</v>
      </c>
    </row>
    <row r="2763" spans="16306:16320" x14ac:dyDescent="0.3">
      <c r="XCD2763" t="s">
        <v>566</v>
      </c>
      <c r="XCI2763" t="s">
        <v>518</v>
      </c>
      <c r="XCJ2763">
        <v>3</v>
      </c>
      <c r="XCK2763">
        <v>50</v>
      </c>
      <c r="XCL2763">
        <v>0.2</v>
      </c>
      <c r="XCM2763">
        <v>100</v>
      </c>
      <c r="XCN2763" t="s">
        <v>511</v>
      </c>
      <c r="XCO2763" t="s">
        <v>511</v>
      </c>
      <c r="XCP2763" t="s">
        <v>511</v>
      </c>
      <c r="XCQ2763" t="s">
        <v>511</v>
      </c>
      <c r="XCR2763" t="s">
        <v>511</v>
      </c>
    </row>
    <row r="2764" spans="16306:16320" x14ac:dyDescent="0.3">
      <c r="XCD2764" t="s">
        <v>567</v>
      </c>
      <c r="XCI2764" t="s">
        <v>518</v>
      </c>
      <c r="XCJ2764">
        <v>3</v>
      </c>
      <c r="XCK2764">
        <v>50</v>
      </c>
      <c r="XCL2764">
        <v>0.1</v>
      </c>
      <c r="XCM2764">
        <v>100</v>
      </c>
      <c r="XCN2764" t="s">
        <v>511</v>
      </c>
      <c r="XCO2764" t="s">
        <v>511</v>
      </c>
      <c r="XCP2764" t="s">
        <v>511</v>
      </c>
      <c r="XCQ2764" t="s">
        <v>511</v>
      </c>
      <c r="XCR2764" t="s">
        <v>511</v>
      </c>
    </row>
    <row r="2765" spans="16306:16320" x14ac:dyDescent="0.3">
      <c r="XCD2765" t="s">
        <v>568</v>
      </c>
      <c r="XCI2765" t="s">
        <v>518</v>
      </c>
      <c r="XCJ2765">
        <v>3</v>
      </c>
      <c r="XCK2765">
        <v>50</v>
      </c>
      <c r="XCL2765">
        <v>0.15</v>
      </c>
      <c r="XCM2765">
        <v>100</v>
      </c>
      <c r="XCN2765" t="s">
        <v>511</v>
      </c>
      <c r="XCO2765" t="s">
        <v>511</v>
      </c>
      <c r="XCP2765" t="s">
        <v>511</v>
      </c>
      <c r="XCQ2765" t="s">
        <v>511</v>
      </c>
      <c r="XCR2765" t="s">
        <v>511</v>
      </c>
    </row>
    <row r="2766" spans="16306:16320" x14ac:dyDescent="0.3">
      <c r="XCD2766" t="s">
        <v>569</v>
      </c>
    </row>
    <row r="2767" spans="16306:16320" x14ac:dyDescent="0.3">
      <c r="XCD2767" t="s">
        <v>570</v>
      </c>
    </row>
    <row r="2768" spans="16306:16320" x14ac:dyDescent="0.3">
      <c r="XCD2768" t="s">
        <v>571</v>
      </c>
    </row>
    <row r="2769" spans="16306:16306" x14ac:dyDescent="0.3">
      <c r="XCD2769" t="s">
        <v>572</v>
      </c>
    </row>
    <row r="2770" spans="16306:16306" x14ac:dyDescent="0.3">
      <c r="XCD2770" t="s">
        <v>573</v>
      </c>
    </row>
    <row r="2771" spans="16306:16306" x14ac:dyDescent="0.3">
      <c r="XCD2771" t="s">
        <v>574</v>
      </c>
    </row>
    <row r="2772" spans="16306:16306" x14ac:dyDescent="0.3">
      <c r="XCD2772" t="s">
        <v>575</v>
      </c>
    </row>
    <row r="2773" spans="16306:16306" x14ac:dyDescent="0.3">
      <c r="XCD2773" t="s">
        <v>576</v>
      </c>
    </row>
    <row r="2774" spans="16306:16306" x14ac:dyDescent="0.3">
      <c r="XCD2774" t="s">
        <v>577</v>
      </c>
    </row>
    <row r="2775" spans="16306:16306" x14ac:dyDescent="0.3">
      <c r="XCD2775" t="s">
        <v>578</v>
      </c>
    </row>
    <row r="2776" spans="16306:16306" x14ac:dyDescent="0.3">
      <c r="XCD2776" t="s">
        <v>579</v>
      </c>
    </row>
    <row r="2777" spans="16306:16306" x14ac:dyDescent="0.3">
      <c r="XCD2777" t="s">
        <v>580</v>
      </c>
    </row>
    <row r="2778" spans="16306:16306" x14ac:dyDescent="0.3">
      <c r="XCD2778" t="s">
        <v>581</v>
      </c>
    </row>
    <row r="2779" spans="16306:16306" x14ac:dyDescent="0.3">
      <c r="XCD2779" t="s">
        <v>582</v>
      </c>
    </row>
    <row r="2780" spans="16306:16306" x14ac:dyDescent="0.3">
      <c r="XCD2780" t="s">
        <v>583</v>
      </c>
    </row>
    <row r="2781" spans="16306:16306" x14ac:dyDescent="0.3">
      <c r="XCD2781" t="s">
        <v>584</v>
      </c>
    </row>
    <row r="2782" spans="16306:16306" x14ac:dyDescent="0.3">
      <c r="XCD2782" t="s">
        <v>585</v>
      </c>
    </row>
    <row r="2783" spans="16306:16306" x14ac:dyDescent="0.3">
      <c r="XCD2783" t="s">
        <v>586</v>
      </c>
    </row>
    <row r="2784" spans="16306:16306" x14ac:dyDescent="0.3">
      <c r="XCD2784" t="s">
        <v>587</v>
      </c>
    </row>
    <row r="2785" spans="16306:16306" x14ac:dyDescent="0.3">
      <c r="XCD2785" t="s">
        <v>588</v>
      </c>
    </row>
    <row r="2786" spans="16306:16306" x14ac:dyDescent="0.3">
      <c r="XCD2786" t="s">
        <v>589</v>
      </c>
    </row>
    <row r="2787" spans="16306:16306" x14ac:dyDescent="0.3">
      <c r="XCD2787" t="s">
        <v>590</v>
      </c>
    </row>
    <row r="2788" spans="16306:16306" x14ac:dyDescent="0.3">
      <c r="XCD2788" t="s">
        <v>591</v>
      </c>
    </row>
    <row r="2789" spans="16306:16306" x14ac:dyDescent="0.3">
      <c r="XCD2789" t="s">
        <v>592</v>
      </c>
    </row>
    <row r="2790" spans="16306:16306" x14ac:dyDescent="0.3">
      <c r="XCD2790" t="s">
        <v>593</v>
      </c>
    </row>
    <row r="2791" spans="16306:16306" x14ac:dyDescent="0.3">
      <c r="XCD2791" t="s">
        <v>594</v>
      </c>
    </row>
    <row r="2792" spans="16306:16306" x14ac:dyDescent="0.3">
      <c r="XCD2792" t="s">
        <v>595</v>
      </c>
    </row>
    <row r="2793" spans="16306:16306" x14ac:dyDescent="0.3">
      <c r="XCD2793" t="s">
        <v>596</v>
      </c>
    </row>
    <row r="2794" spans="16306:16306" x14ac:dyDescent="0.3">
      <c r="XCD2794" t="s">
        <v>597</v>
      </c>
    </row>
    <row r="2795" spans="16306:16306" x14ac:dyDescent="0.3">
      <c r="XCD2795" t="s">
        <v>598</v>
      </c>
    </row>
    <row r="2796" spans="16306:16306" x14ac:dyDescent="0.3">
      <c r="XCD2796" t="s">
        <v>599</v>
      </c>
    </row>
    <row r="2797" spans="16306:16306" x14ac:dyDescent="0.3">
      <c r="XCD2797" t="s">
        <v>600</v>
      </c>
    </row>
    <row r="2798" spans="16306:16306" x14ac:dyDescent="0.3">
      <c r="XCD2798" t="s">
        <v>601</v>
      </c>
    </row>
    <row r="2799" spans="16306:16306" x14ac:dyDescent="0.3">
      <c r="XCD2799" t="s">
        <v>602</v>
      </c>
    </row>
    <row r="2800" spans="16306:16306" x14ac:dyDescent="0.3">
      <c r="XCD2800" t="s">
        <v>603</v>
      </c>
    </row>
    <row r="2801" spans="16306:16306" x14ac:dyDescent="0.3">
      <c r="XCD2801" t="s">
        <v>604</v>
      </c>
    </row>
    <row r="2802" spans="16306:16306" x14ac:dyDescent="0.3">
      <c r="XCD2802" t="s">
        <v>605</v>
      </c>
    </row>
    <row r="2803" spans="16306:16306" x14ac:dyDescent="0.3">
      <c r="XCD2803" t="s">
        <v>606</v>
      </c>
    </row>
    <row r="2804" spans="16306:16306" x14ac:dyDescent="0.3">
      <c r="XCD2804" t="s">
        <v>607</v>
      </c>
    </row>
    <row r="2805" spans="16306:16306" x14ac:dyDescent="0.3">
      <c r="XCD2805" t="s">
        <v>608</v>
      </c>
    </row>
    <row r="2806" spans="16306:16306" x14ac:dyDescent="0.3">
      <c r="XCD2806" t="s">
        <v>609</v>
      </c>
    </row>
    <row r="2807" spans="16306:16306" x14ac:dyDescent="0.3">
      <c r="XCD2807" t="s">
        <v>610</v>
      </c>
    </row>
    <row r="2808" spans="16306:16306" x14ac:dyDescent="0.3">
      <c r="XCD2808" t="s">
        <v>611</v>
      </c>
    </row>
    <row r="2809" spans="16306:16306" x14ac:dyDescent="0.3">
      <c r="XCD2809" t="s">
        <v>612</v>
      </c>
    </row>
    <row r="2810" spans="16306:16306" x14ac:dyDescent="0.3">
      <c r="XCD2810" t="s">
        <v>613</v>
      </c>
    </row>
    <row r="2811" spans="16306:16306" x14ac:dyDescent="0.3">
      <c r="XCD2811" t="s">
        <v>614</v>
      </c>
    </row>
    <row r="2812" spans="16306:16306" x14ac:dyDescent="0.3">
      <c r="XCD2812" t="s">
        <v>615</v>
      </c>
    </row>
    <row r="2813" spans="16306:16306" x14ac:dyDescent="0.3">
      <c r="XCD2813" t="s">
        <v>616</v>
      </c>
    </row>
    <row r="2814" spans="16306:16306" x14ac:dyDescent="0.3">
      <c r="XCD2814" t="s">
        <v>617</v>
      </c>
    </row>
    <row r="2815" spans="16306:16306" x14ac:dyDescent="0.3">
      <c r="XCD2815" t="s">
        <v>618</v>
      </c>
    </row>
    <row r="2816" spans="16306:16306" x14ac:dyDescent="0.3">
      <c r="XCD2816" t="s">
        <v>619</v>
      </c>
    </row>
    <row r="2817" spans="16306:16306" x14ac:dyDescent="0.3">
      <c r="XCD2817" t="s">
        <v>620</v>
      </c>
    </row>
    <row r="2818" spans="16306:16306" x14ac:dyDescent="0.3">
      <c r="XCD2818" t="s">
        <v>621</v>
      </c>
    </row>
    <row r="2819" spans="16306:16306" x14ac:dyDescent="0.3">
      <c r="XCD2819" t="s">
        <v>622</v>
      </c>
    </row>
    <row r="2820" spans="16306:16306" x14ac:dyDescent="0.3">
      <c r="XCD2820" t="s">
        <v>623</v>
      </c>
    </row>
    <row r="2821" spans="16306:16306" x14ac:dyDescent="0.3">
      <c r="XCD2821" t="s">
        <v>624</v>
      </c>
    </row>
    <row r="2822" spans="16306:16306" x14ac:dyDescent="0.3">
      <c r="XCD2822" t="s">
        <v>625</v>
      </c>
    </row>
    <row r="2823" spans="16306:16306" x14ac:dyDescent="0.3">
      <c r="XCD2823" t="s">
        <v>626</v>
      </c>
    </row>
    <row r="2824" spans="16306:16306" x14ac:dyDescent="0.3">
      <c r="XCD2824" t="s">
        <v>627</v>
      </c>
    </row>
    <row r="2825" spans="16306:16306" x14ac:dyDescent="0.3">
      <c r="XCD2825" t="s">
        <v>628</v>
      </c>
    </row>
    <row r="2826" spans="16306:16306" x14ac:dyDescent="0.3">
      <c r="XCD2826" t="s">
        <v>629</v>
      </c>
    </row>
    <row r="2827" spans="16306:16306" x14ac:dyDescent="0.3">
      <c r="XCD2827" t="s">
        <v>630</v>
      </c>
    </row>
    <row r="2828" spans="16306:16306" x14ac:dyDescent="0.3">
      <c r="XCD2828" t="s">
        <v>631</v>
      </c>
    </row>
    <row r="2829" spans="16306:16306" x14ac:dyDescent="0.3">
      <c r="XCD2829" t="s">
        <v>632</v>
      </c>
    </row>
    <row r="2830" spans="16306:16306" x14ac:dyDescent="0.3">
      <c r="XCD2830" t="s">
        <v>633</v>
      </c>
    </row>
    <row r="2831" spans="16306:16306" x14ac:dyDescent="0.3">
      <c r="XCD2831" t="s">
        <v>634</v>
      </c>
    </row>
    <row r="2832" spans="16306:16306" x14ac:dyDescent="0.3">
      <c r="XCD2832" t="s">
        <v>635</v>
      </c>
    </row>
    <row r="2833" spans="16306:16306" x14ac:dyDescent="0.3">
      <c r="XCD2833" t="s">
        <v>636</v>
      </c>
    </row>
    <row r="2834" spans="16306:16306" x14ac:dyDescent="0.3">
      <c r="XCD2834" t="s">
        <v>637</v>
      </c>
    </row>
    <row r="2835" spans="16306:16306" x14ac:dyDescent="0.3">
      <c r="XCD2835" t="s">
        <v>638</v>
      </c>
    </row>
    <row r="2836" spans="16306:16306" x14ac:dyDescent="0.3">
      <c r="XCD2836" t="s">
        <v>639</v>
      </c>
    </row>
    <row r="2837" spans="16306:16306" x14ac:dyDescent="0.3">
      <c r="XCD2837" t="s">
        <v>640</v>
      </c>
    </row>
    <row r="2838" spans="16306:16306" x14ac:dyDescent="0.3">
      <c r="XCD2838" t="s">
        <v>641</v>
      </c>
    </row>
    <row r="2839" spans="16306:16306" x14ac:dyDescent="0.3">
      <c r="XCD2839" t="s">
        <v>642</v>
      </c>
    </row>
    <row r="2840" spans="16306:16306" x14ac:dyDescent="0.3">
      <c r="XCD2840" t="s">
        <v>643</v>
      </c>
    </row>
    <row r="2841" spans="16306:16306" x14ac:dyDescent="0.3">
      <c r="XCD2841" t="s">
        <v>644</v>
      </c>
    </row>
    <row r="2842" spans="16306:16306" x14ac:dyDescent="0.3">
      <c r="XCD2842" t="s">
        <v>645</v>
      </c>
    </row>
    <row r="2843" spans="16306:16306" x14ac:dyDescent="0.3">
      <c r="XCD2843" t="s">
        <v>646</v>
      </c>
    </row>
    <row r="2844" spans="16306:16306" x14ac:dyDescent="0.3">
      <c r="XCD2844" t="s">
        <v>647</v>
      </c>
    </row>
    <row r="2845" spans="16306:16306" x14ac:dyDescent="0.3">
      <c r="XCD2845" t="s">
        <v>648</v>
      </c>
    </row>
    <row r="2846" spans="16306:16306" x14ac:dyDescent="0.3">
      <c r="XCD2846" t="s">
        <v>649</v>
      </c>
    </row>
    <row r="2847" spans="16306:16306" x14ac:dyDescent="0.3">
      <c r="XCD2847" t="s">
        <v>650</v>
      </c>
    </row>
    <row r="2848" spans="16306:16306" x14ac:dyDescent="0.3">
      <c r="XCD2848" t="s">
        <v>651</v>
      </c>
    </row>
    <row r="2849" spans="16306:16306" x14ac:dyDescent="0.3">
      <c r="XCD2849" t="s">
        <v>652</v>
      </c>
    </row>
    <row r="2850" spans="16306:16306" x14ac:dyDescent="0.3">
      <c r="XCD2850" t="s">
        <v>653</v>
      </c>
    </row>
    <row r="2851" spans="16306:16306" x14ac:dyDescent="0.3">
      <c r="XCD2851" t="s">
        <v>654</v>
      </c>
    </row>
    <row r="2852" spans="16306:16306" x14ac:dyDescent="0.3">
      <c r="XCD2852" t="s">
        <v>655</v>
      </c>
    </row>
    <row r="2853" spans="16306:16306" x14ac:dyDescent="0.3">
      <c r="XCD2853" t="s">
        <v>656</v>
      </c>
    </row>
    <row r="2854" spans="16306:16306" x14ac:dyDescent="0.3">
      <c r="XCD2854" t="s">
        <v>657</v>
      </c>
    </row>
    <row r="2855" spans="16306:16306" x14ac:dyDescent="0.3">
      <c r="XCD2855" t="s">
        <v>658</v>
      </c>
    </row>
    <row r="2856" spans="16306:16306" x14ac:dyDescent="0.3">
      <c r="XCD2856" t="s">
        <v>659</v>
      </c>
    </row>
    <row r="2857" spans="16306:16306" x14ac:dyDescent="0.3">
      <c r="XCD2857" t="s">
        <v>660</v>
      </c>
    </row>
    <row r="2858" spans="16306:16306" x14ac:dyDescent="0.3">
      <c r="XCD2858" t="s">
        <v>661</v>
      </c>
    </row>
    <row r="2859" spans="16306:16306" x14ac:dyDescent="0.3">
      <c r="XCD2859" t="s">
        <v>662</v>
      </c>
    </row>
    <row r="2860" spans="16306:16306" x14ac:dyDescent="0.3">
      <c r="XCD2860" t="s">
        <v>663</v>
      </c>
    </row>
    <row r="2861" spans="16306:16306" x14ac:dyDescent="0.3">
      <c r="XCD2861" t="s">
        <v>664</v>
      </c>
    </row>
    <row r="2862" spans="16306:16306" x14ac:dyDescent="0.3">
      <c r="XCD2862" t="s">
        <v>665</v>
      </c>
    </row>
    <row r="2863" spans="16306:16306" x14ac:dyDescent="0.3">
      <c r="XCD2863" t="s">
        <v>666</v>
      </c>
    </row>
    <row r="2864" spans="16306:16306" x14ac:dyDescent="0.3">
      <c r="XCD2864" t="s">
        <v>667</v>
      </c>
    </row>
    <row r="2865" spans="16306:16306" x14ac:dyDescent="0.3">
      <c r="XCD2865" t="s">
        <v>668</v>
      </c>
    </row>
    <row r="2866" spans="16306:16306" x14ac:dyDescent="0.3">
      <c r="XCD2866" t="s">
        <v>669</v>
      </c>
    </row>
    <row r="2867" spans="16306:16306" x14ac:dyDescent="0.3">
      <c r="XCD2867" t="s">
        <v>670</v>
      </c>
    </row>
    <row r="2868" spans="16306:16306" x14ac:dyDescent="0.3">
      <c r="XCD2868" t="s">
        <v>671</v>
      </c>
    </row>
    <row r="2869" spans="16306:16306" x14ac:dyDescent="0.3">
      <c r="XCD2869" t="s">
        <v>672</v>
      </c>
    </row>
    <row r="2870" spans="16306:16306" x14ac:dyDescent="0.3">
      <c r="XCD2870" t="s">
        <v>673</v>
      </c>
    </row>
    <row r="2871" spans="16306:16306" x14ac:dyDescent="0.3">
      <c r="XCD2871" t="s">
        <v>674</v>
      </c>
    </row>
    <row r="2872" spans="16306:16306" x14ac:dyDescent="0.3">
      <c r="XCD2872" t="s">
        <v>675</v>
      </c>
    </row>
    <row r="2873" spans="16306:16306" x14ac:dyDescent="0.3">
      <c r="XCD2873" t="s">
        <v>676</v>
      </c>
    </row>
    <row r="2874" spans="16306:16306" x14ac:dyDescent="0.3">
      <c r="XCD2874" t="s">
        <v>677</v>
      </c>
    </row>
    <row r="2875" spans="16306:16306" x14ac:dyDescent="0.3">
      <c r="XCD2875" t="s">
        <v>678</v>
      </c>
    </row>
    <row r="2876" spans="16306:16306" x14ac:dyDescent="0.3">
      <c r="XCD2876" t="s">
        <v>679</v>
      </c>
    </row>
    <row r="2877" spans="16306:16306" x14ac:dyDescent="0.3">
      <c r="XCD2877" t="s">
        <v>680</v>
      </c>
    </row>
    <row r="2878" spans="16306:16306" x14ac:dyDescent="0.3">
      <c r="XCD2878" t="s">
        <v>681</v>
      </c>
    </row>
    <row r="2879" spans="16306:16306" x14ac:dyDescent="0.3">
      <c r="XCD2879" t="s">
        <v>682</v>
      </c>
    </row>
    <row r="2880" spans="16306:16306" x14ac:dyDescent="0.3">
      <c r="XCD2880" t="s">
        <v>683</v>
      </c>
    </row>
    <row r="2881" spans="16306:16306" x14ac:dyDescent="0.3">
      <c r="XCD2881" t="s">
        <v>684</v>
      </c>
    </row>
    <row r="2882" spans="16306:16306" x14ac:dyDescent="0.3">
      <c r="XCD2882" t="s">
        <v>685</v>
      </c>
    </row>
    <row r="2883" spans="16306:16306" x14ac:dyDescent="0.3">
      <c r="XCD2883" t="s">
        <v>686</v>
      </c>
    </row>
    <row r="2884" spans="16306:16306" x14ac:dyDescent="0.3">
      <c r="XCD2884" t="s">
        <v>687</v>
      </c>
    </row>
    <row r="2885" spans="16306:16306" x14ac:dyDescent="0.3">
      <c r="XCD2885" t="s">
        <v>688</v>
      </c>
    </row>
    <row r="2886" spans="16306:16306" x14ac:dyDescent="0.3">
      <c r="XCD2886" t="s">
        <v>689</v>
      </c>
    </row>
    <row r="2887" spans="16306:16306" x14ac:dyDescent="0.3">
      <c r="XCD2887" t="s">
        <v>690</v>
      </c>
    </row>
    <row r="2888" spans="16306:16306" x14ac:dyDescent="0.3">
      <c r="XCD2888" t="s">
        <v>691</v>
      </c>
    </row>
    <row r="2889" spans="16306:16306" x14ac:dyDescent="0.3">
      <c r="XCD2889" t="s">
        <v>692</v>
      </c>
    </row>
    <row r="2890" spans="16306:16306" x14ac:dyDescent="0.3">
      <c r="XCD2890" t="s">
        <v>693</v>
      </c>
    </row>
    <row r="2891" spans="16306:16306" x14ac:dyDescent="0.3">
      <c r="XCD2891" t="s">
        <v>694</v>
      </c>
    </row>
    <row r="2892" spans="16306:16306" x14ac:dyDescent="0.3">
      <c r="XCD2892" t="s">
        <v>695</v>
      </c>
    </row>
    <row r="2893" spans="16306:16306" x14ac:dyDescent="0.3">
      <c r="XCD2893" t="s">
        <v>696</v>
      </c>
    </row>
    <row r="2894" spans="16306:16306" x14ac:dyDescent="0.3">
      <c r="XCD2894" t="s">
        <v>697</v>
      </c>
    </row>
    <row r="2895" spans="16306:16306" x14ac:dyDescent="0.3">
      <c r="XCD2895" t="s">
        <v>698</v>
      </c>
    </row>
    <row r="2896" spans="16306:16306" x14ac:dyDescent="0.3">
      <c r="XCD2896" t="s">
        <v>699</v>
      </c>
    </row>
    <row r="2897" spans="16306:16306" x14ac:dyDescent="0.3">
      <c r="XCD2897" t="s">
        <v>700</v>
      </c>
    </row>
    <row r="2898" spans="16306:16306" x14ac:dyDescent="0.3">
      <c r="XCD2898" t="s">
        <v>701</v>
      </c>
    </row>
    <row r="2899" spans="16306:16306" x14ac:dyDescent="0.3">
      <c r="XCD2899" t="s">
        <v>702</v>
      </c>
    </row>
    <row r="2900" spans="16306:16306" x14ac:dyDescent="0.3">
      <c r="XCD2900" t="s">
        <v>703</v>
      </c>
    </row>
    <row r="2901" spans="16306:16306" x14ac:dyDescent="0.3">
      <c r="XCD2901" t="s">
        <v>704</v>
      </c>
    </row>
    <row r="2902" spans="16306:16306" x14ac:dyDescent="0.3">
      <c r="XCD2902" t="s">
        <v>705</v>
      </c>
    </row>
    <row r="2903" spans="16306:16306" x14ac:dyDescent="0.3">
      <c r="XCD2903" t="s">
        <v>706</v>
      </c>
    </row>
    <row r="2904" spans="16306:16306" x14ac:dyDescent="0.3">
      <c r="XCD2904" t="s">
        <v>707</v>
      </c>
    </row>
    <row r="2905" spans="16306:16306" x14ac:dyDescent="0.3">
      <c r="XCD2905" t="s">
        <v>708</v>
      </c>
    </row>
    <row r="2906" spans="16306:16306" x14ac:dyDescent="0.3">
      <c r="XCD2906" t="s">
        <v>709</v>
      </c>
    </row>
    <row r="2907" spans="16306:16306" x14ac:dyDescent="0.3">
      <c r="XCD2907" t="s">
        <v>710</v>
      </c>
    </row>
    <row r="2908" spans="16306:16306" x14ac:dyDescent="0.3">
      <c r="XCD2908" t="s">
        <v>711</v>
      </c>
    </row>
    <row r="2909" spans="16306:16306" x14ac:dyDescent="0.3">
      <c r="XCD2909" t="s">
        <v>712</v>
      </c>
    </row>
    <row r="2910" spans="16306:16306" x14ac:dyDescent="0.3">
      <c r="XCD2910" t="s">
        <v>713</v>
      </c>
    </row>
    <row r="2911" spans="16306:16306" x14ac:dyDescent="0.3">
      <c r="XCD2911" t="s">
        <v>714</v>
      </c>
    </row>
    <row r="2912" spans="16306:16306" x14ac:dyDescent="0.3">
      <c r="XCD2912" t="s">
        <v>715</v>
      </c>
    </row>
    <row r="2913" spans="16306:16306" x14ac:dyDescent="0.3">
      <c r="XCD2913" t="s">
        <v>716</v>
      </c>
    </row>
    <row r="2914" spans="16306:16306" x14ac:dyDescent="0.3">
      <c r="XCD2914" t="s">
        <v>717</v>
      </c>
    </row>
    <row r="2915" spans="16306:16306" x14ac:dyDescent="0.3">
      <c r="XCD2915" t="s">
        <v>718</v>
      </c>
    </row>
    <row r="2916" spans="16306:16306" x14ac:dyDescent="0.3">
      <c r="XCD2916" t="s">
        <v>719</v>
      </c>
    </row>
    <row r="2917" spans="16306:16306" x14ac:dyDescent="0.3">
      <c r="XCD2917" t="s">
        <v>720</v>
      </c>
    </row>
    <row r="2918" spans="16306:16306" x14ac:dyDescent="0.3">
      <c r="XCD2918" t="s">
        <v>721</v>
      </c>
    </row>
    <row r="2919" spans="16306:16306" x14ac:dyDescent="0.3">
      <c r="XCD2919" t="s">
        <v>722</v>
      </c>
    </row>
    <row r="2920" spans="16306:16306" x14ac:dyDescent="0.3">
      <c r="XCD2920" t="s">
        <v>723</v>
      </c>
    </row>
    <row r="2921" spans="16306:16306" x14ac:dyDescent="0.3">
      <c r="XCD2921" t="s">
        <v>724</v>
      </c>
    </row>
    <row r="2922" spans="16306:16306" x14ac:dyDescent="0.3">
      <c r="XCD2922" t="s">
        <v>725</v>
      </c>
    </row>
    <row r="2923" spans="16306:16306" x14ac:dyDescent="0.3">
      <c r="XCD2923" t="s">
        <v>726</v>
      </c>
    </row>
    <row r="2924" spans="16306:16306" x14ac:dyDescent="0.3">
      <c r="XCD2924" t="s">
        <v>727</v>
      </c>
    </row>
    <row r="2925" spans="16306:16306" x14ac:dyDescent="0.3">
      <c r="XCD2925" t="s">
        <v>728</v>
      </c>
    </row>
    <row r="2926" spans="16306:16306" x14ac:dyDescent="0.3">
      <c r="XCD2926" t="s">
        <v>729</v>
      </c>
    </row>
    <row r="2927" spans="16306:16306" x14ac:dyDescent="0.3">
      <c r="XCD2927" t="s">
        <v>730</v>
      </c>
    </row>
    <row r="2928" spans="16306:16306" x14ac:dyDescent="0.3">
      <c r="XCD2928" t="s">
        <v>731</v>
      </c>
    </row>
    <row r="2929" spans="16306:16306" x14ac:dyDescent="0.3">
      <c r="XCD2929" t="s">
        <v>732</v>
      </c>
    </row>
    <row r="2930" spans="16306:16306" x14ac:dyDescent="0.3">
      <c r="XCD2930" t="s">
        <v>733</v>
      </c>
    </row>
    <row r="2931" spans="16306:16306" x14ac:dyDescent="0.3">
      <c r="XCD2931" t="s">
        <v>734</v>
      </c>
    </row>
    <row r="2932" spans="16306:16306" x14ac:dyDescent="0.3">
      <c r="XCD2932" t="s">
        <v>735</v>
      </c>
    </row>
    <row r="2933" spans="16306:16306" x14ac:dyDescent="0.3">
      <c r="XCD2933" t="s">
        <v>736</v>
      </c>
    </row>
    <row r="2934" spans="16306:16306" x14ac:dyDescent="0.3">
      <c r="XCD2934" t="s">
        <v>737</v>
      </c>
    </row>
    <row r="2935" spans="16306:16306" x14ac:dyDescent="0.3">
      <c r="XCD2935" t="s">
        <v>738</v>
      </c>
    </row>
    <row r="2936" spans="16306:16306" x14ac:dyDescent="0.3">
      <c r="XCD2936" t="s">
        <v>739</v>
      </c>
    </row>
    <row r="2937" spans="16306:16306" x14ac:dyDescent="0.3">
      <c r="XCD2937" t="s">
        <v>740</v>
      </c>
    </row>
    <row r="2938" spans="16306:16306" x14ac:dyDescent="0.3">
      <c r="XCD2938" t="s">
        <v>741</v>
      </c>
    </row>
    <row r="2939" spans="16306:16306" x14ac:dyDescent="0.3">
      <c r="XCD2939" t="s">
        <v>742</v>
      </c>
    </row>
    <row r="2940" spans="16306:16306" x14ac:dyDescent="0.3">
      <c r="XCD2940" t="s">
        <v>743</v>
      </c>
    </row>
    <row r="2941" spans="16306:16306" x14ac:dyDescent="0.3">
      <c r="XCD2941" t="s">
        <v>744</v>
      </c>
    </row>
    <row r="2942" spans="16306:16306" x14ac:dyDescent="0.3">
      <c r="XCD2942" t="s">
        <v>745</v>
      </c>
    </row>
    <row r="2943" spans="16306:16306" x14ac:dyDescent="0.3">
      <c r="XCD2943" t="s">
        <v>746</v>
      </c>
    </row>
    <row r="2944" spans="16306:16306" x14ac:dyDescent="0.3">
      <c r="XCD2944" t="s">
        <v>747</v>
      </c>
    </row>
    <row r="2945" spans="16306:16306" x14ac:dyDescent="0.3">
      <c r="XCD2945" t="s">
        <v>748</v>
      </c>
    </row>
    <row r="2946" spans="16306:16306" x14ac:dyDescent="0.3">
      <c r="XCD2946" t="s">
        <v>749</v>
      </c>
    </row>
    <row r="2947" spans="16306:16306" x14ac:dyDescent="0.3">
      <c r="XCD2947" t="s">
        <v>750</v>
      </c>
    </row>
    <row r="2948" spans="16306:16306" x14ac:dyDescent="0.3">
      <c r="XCD2948" t="s">
        <v>751</v>
      </c>
    </row>
    <row r="2949" spans="16306:16306" x14ac:dyDescent="0.3">
      <c r="XCD2949" t="s">
        <v>752</v>
      </c>
    </row>
    <row r="2950" spans="16306:16306" x14ac:dyDescent="0.3">
      <c r="XCD2950" t="s">
        <v>753</v>
      </c>
    </row>
    <row r="2951" spans="16306:16306" x14ac:dyDescent="0.3">
      <c r="XCD2951" t="s">
        <v>754</v>
      </c>
    </row>
    <row r="2952" spans="16306:16306" x14ac:dyDescent="0.3">
      <c r="XCD2952" t="s">
        <v>755</v>
      </c>
    </row>
    <row r="2953" spans="16306:16306" x14ac:dyDescent="0.3">
      <c r="XCD2953" t="s">
        <v>756</v>
      </c>
    </row>
    <row r="2954" spans="16306:16306" x14ac:dyDescent="0.3">
      <c r="XCD2954" t="s">
        <v>757</v>
      </c>
    </row>
    <row r="2955" spans="16306:16306" x14ac:dyDescent="0.3">
      <c r="XCD2955" t="s">
        <v>758</v>
      </c>
    </row>
    <row r="2956" spans="16306:16306" x14ac:dyDescent="0.3">
      <c r="XCD2956" t="s">
        <v>759</v>
      </c>
    </row>
    <row r="2957" spans="16306:16306" x14ac:dyDescent="0.3">
      <c r="XCD2957" t="s">
        <v>760</v>
      </c>
    </row>
    <row r="2958" spans="16306:16306" x14ac:dyDescent="0.3">
      <c r="XCD2958" t="s">
        <v>761</v>
      </c>
    </row>
    <row r="2959" spans="16306:16306" x14ac:dyDescent="0.3">
      <c r="XCD2959" t="s">
        <v>762</v>
      </c>
    </row>
    <row r="2960" spans="16306:16306" x14ac:dyDescent="0.3">
      <c r="XCD2960" t="s">
        <v>763</v>
      </c>
    </row>
    <row r="2961" spans="16306:16306" x14ac:dyDescent="0.3">
      <c r="XCD2961" t="s">
        <v>764</v>
      </c>
    </row>
    <row r="2962" spans="16306:16306" x14ac:dyDescent="0.3">
      <c r="XCD2962" t="s">
        <v>765</v>
      </c>
    </row>
    <row r="2963" spans="16306:16306" x14ac:dyDescent="0.3">
      <c r="XCD2963" t="s">
        <v>766</v>
      </c>
    </row>
    <row r="2964" spans="16306:16306" x14ac:dyDescent="0.3">
      <c r="XCD2964" t="s">
        <v>767</v>
      </c>
    </row>
    <row r="2965" spans="16306:16306" x14ac:dyDescent="0.3">
      <c r="XCD2965" t="s">
        <v>768</v>
      </c>
    </row>
    <row r="2966" spans="16306:16306" x14ac:dyDescent="0.3">
      <c r="XCD2966" t="s">
        <v>769</v>
      </c>
    </row>
    <row r="2967" spans="16306:16306" x14ac:dyDescent="0.3">
      <c r="XCD2967" t="s">
        <v>770</v>
      </c>
    </row>
    <row r="2968" spans="16306:16306" x14ac:dyDescent="0.3">
      <c r="XCD2968" t="s">
        <v>771</v>
      </c>
    </row>
    <row r="2969" spans="16306:16306" x14ac:dyDescent="0.3">
      <c r="XCD2969" t="s">
        <v>772</v>
      </c>
    </row>
    <row r="2970" spans="16306:16306" x14ac:dyDescent="0.3">
      <c r="XCD2970" t="s">
        <v>773</v>
      </c>
    </row>
    <row r="2971" spans="16306:16306" x14ac:dyDescent="0.3">
      <c r="XCD2971" t="s">
        <v>774</v>
      </c>
    </row>
    <row r="2972" spans="16306:16306" x14ac:dyDescent="0.3">
      <c r="XCD2972" t="s">
        <v>775</v>
      </c>
    </row>
    <row r="2973" spans="16306:16306" x14ac:dyDescent="0.3">
      <c r="XCD2973" t="s">
        <v>776</v>
      </c>
    </row>
    <row r="2974" spans="16306:16306" x14ac:dyDescent="0.3">
      <c r="XCD2974" t="s">
        <v>777</v>
      </c>
    </row>
    <row r="2975" spans="16306:16306" x14ac:dyDescent="0.3">
      <c r="XCD2975" t="s">
        <v>778</v>
      </c>
    </row>
    <row r="2976" spans="16306:16306" x14ac:dyDescent="0.3">
      <c r="XCD2976" t="s">
        <v>779</v>
      </c>
    </row>
    <row r="2977" spans="16306:16306" x14ac:dyDescent="0.3">
      <c r="XCD2977" t="s">
        <v>780</v>
      </c>
    </row>
    <row r="2978" spans="16306:16306" x14ac:dyDescent="0.3">
      <c r="XCD2978" t="s">
        <v>781</v>
      </c>
    </row>
    <row r="2979" spans="16306:16306" x14ac:dyDescent="0.3">
      <c r="XCD2979" t="s">
        <v>782</v>
      </c>
    </row>
    <row r="2980" spans="16306:16306" x14ac:dyDescent="0.3">
      <c r="XCD2980" t="s">
        <v>783</v>
      </c>
    </row>
    <row r="2981" spans="16306:16306" x14ac:dyDescent="0.3">
      <c r="XCD2981" t="s">
        <v>784</v>
      </c>
    </row>
    <row r="2982" spans="16306:16306" x14ac:dyDescent="0.3">
      <c r="XCD2982" t="s">
        <v>785</v>
      </c>
    </row>
    <row r="2983" spans="16306:16306" x14ac:dyDescent="0.3">
      <c r="XCD2983" t="s">
        <v>786</v>
      </c>
    </row>
    <row r="2984" spans="16306:16306" x14ac:dyDescent="0.3">
      <c r="XCD2984" t="s">
        <v>787</v>
      </c>
    </row>
    <row r="2985" spans="16306:16306" x14ac:dyDescent="0.3">
      <c r="XCD2985" t="s">
        <v>788</v>
      </c>
    </row>
    <row r="2986" spans="16306:16306" x14ac:dyDescent="0.3">
      <c r="XCD2986" t="s">
        <v>789</v>
      </c>
    </row>
    <row r="2987" spans="16306:16306" x14ac:dyDescent="0.3">
      <c r="XCD2987" t="s">
        <v>790</v>
      </c>
    </row>
    <row r="2988" spans="16306:16306" x14ac:dyDescent="0.3">
      <c r="XCD2988" t="s">
        <v>791</v>
      </c>
    </row>
    <row r="2989" spans="16306:16306" x14ac:dyDescent="0.3">
      <c r="XCD2989" t="s">
        <v>792</v>
      </c>
    </row>
    <row r="2990" spans="16306:16306" x14ac:dyDescent="0.3">
      <c r="XCD2990" t="s">
        <v>793</v>
      </c>
    </row>
    <row r="2991" spans="16306:16306" x14ac:dyDescent="0.3">
      <c r="XCD2991" t="s">
        <v>794</v>
      </c>
    </row>
    <row r="2992" spans="16306:16306" x14ac:dyDescent="0.3">
      <c r="XCD2992" t="s">
        <v>795</v>
      </c>
    </row>
    <row r="2993" spans="16306:16306" x14ac:dyDescent="0.3">
      <c r="XCD2993" t="s">
        <v>796</v>
      </c>
    </row>
    <row r="2994" spans="16306:16306" x14ac:dyDescent="0.3">
      <c r="XCD2994" t="s">
        <v>797</v>
      </c>
    </row>
    <row r="2995" spans="16306:16306" x14ac:dyDescent="0.3">
      <c r="XCD2995" t="s">
        <v>798</v>
      </c>
    </row>
    <row r="2996" spans="16306:16306" x14ac:dyDescent="0.3">
      <c r="XCD2996" t="s">
        <v>799</v>
      </c>
    </row>
    <row r="2997" spans="16306:16306" x14ac:dyDescent="0.3">
      <c r="XCD2997" t="s">
        <v>800</v>
      </c>
    </row>
    <row r="2998" spans="16306:16306" x14ac:dyDescent="0.3">
      <c r="XCD2998" t="s">
        <v>801</v>
      </c>
    </row>
    <row r="2999" spans="16306:16306" x14ac:dyDescent="0.3">
      <c r="XCD2999" t="s">
        <v>802</v>
      </c>
    </row>
    <row r="3000" spans="16306:16306" x14ac:dyDescent="0.3">
      <c r="XCD3000" t="s">
        <v>803</v>
      </c>
    </row>
    <row r="3001" spans="16306:16306" x14ac:dyDescent="0.3">
      <c r="XCD3001" t="s">
        <v>804</v>
      </c>
    </row>
    <row r="3002" spans="16306:16306" x14ac:dyDescent="0.3">
      <c r="XCD3002" t="s">
        <v>805</v>
      </c>
    </row>
    <row r="3003" spans="16306:16306" x14ac:dyDescent="0.3">
      <c r="XCD3003" t="s">
        <v>806</v>
      </c>
    </row>
    <row r="3004" spans="16306:16306" x14ac:dyDescent="0.3">
      <c r="XCD3004" t="s">
        <v>807</v>
      </c>
    </row>
    <row r="3005" spans="16306:16306" x14ac:dyDescent="0.3">
      <c r="XCD3005" t="s">
        <v>808</v>
      </c>
    </row>
    <row r="3006" spans="16306:16306" x14ac:dyDescent="0.3">
      <c r="XCD3006" t="s">
        <v>809</v>
      </c>
    </row>
    <row r="3007" spans="16306:16306" x14ac:dyDescent="0.3">
      <c r="XCD3007" t="s">
        <v>810</v>
      </c>
    </row>
    <row r="3008" spans="16306:16306" x14ac:dyDescent="0.3">
      <c r="XCD3008" t="s">
        <v>811</v>
      </c>
    </row>
    <row r="3009" spans="16306:16306" x14ac:dyDescent="0.3">
      <c r="XCD3009" t="s">
        <v>812</v>
      </c>
    </row>
    <row r="3010" spans="16306:16306" x14ac:dyDescent="0.3">
      <c r="XCD3010" t="s">
        <v>813</v>
      </c>
    </row>
    <row r="3011" spans="16306:16306" x14ac:dyDescent="0.3">
      <c r="XCD3011" t="s">
        <v>814</v>
      </c>
    </row>
    <row r="3012" spans="16306:16306" x14ac:dyDescent="0.3">
      <c r="XCD3012" t="s">
        <v>815</v>
      </c>
    </row>
    <row r="3013" spans="16306:16306" x14ac:dyDescent="0.3">
      <c r="XCD3013" t="s">
        <v>816</v>
      </c>
    </row>
    <row r="3014" spans="16306:16306" x14ac:dyDescent="0.3">
      <c r="XCD3014" t="s">
        <v>817</v>
      </c>
    </row>
    <row r="3015" spans="16306:16306" x14ac:dyDescent="0.3">
      <c r="XCD3015" t="s">
        <v>818</v>
      </c>
    </row>
    <row r="3016" spans="16306:16306" x14ac:dyDescent="0.3">
      <c r="XCD3016" t="s">
        <v>819</v>
      </c>
    </row>
    <row r="3017" spans="16306:16306" x14ac:dyDescent="0.3">
      <c r="XCD3017" t="s">
        <v>820</v>
      </c>
    </row>
    <row r="3018" spans="16306:16306" x14ac:dyDescent="0.3">
      <c r="XCD3018" t="s">
        <v>821</v>
      </c>
    </row>
    <row r="3019" spans="16306:16306" x14ac:dyDescent="0.3">
      <c r="XCD3019" t="s">
        <v>822</v>
      </c>
    </row>
    <row r="3020" spans="16306:16306" x14ac:dyDescent="0.3">
      <c r="XCD3020" t="s">
        <v>823</v>
      </c>
    </row>
    <row r="3021" spans="16306:16306" x14ac:dyDescent="0.3">
      <c r="XCD3021" t="s">
        <v>824</v>
      </c>
    </row>
    <row r="3022" spans="16306:16306" x14ac:dyDescent="0.3">
      <c r="XCD3022" t="s">
        <v>825</v>
      </c>
    </row>
    <row r="3023" spans="16306:16306" x14ac:dyDescent="0.3">
      <c r="XCD3023" t="s">
        <v>826</v>
      </c>
    </row>
    <row r="3024" spans="16306:16306" x14ac:dyDescent="0.3">
      <c r="XCD3024" t="s">
        <v>827</v>
      </c>
    </row>
    <row r="3025" spans="16306:16306" x14ac:dyDescent="0.3">
      <c r="XCD3025" t="s">
        <v>828</v>
      </c>
    </row>
    <row r="3026" spans="16306:16306" x14ac:dyDescent="0.3">
      <c r="XCD3026" t="s">
        <v>829</v>
      </c>
    </row>
    <row r="3027" spans="16306:16306" x14ac:dyDescent="0.3">
      <c r="XCD3027" t="s">
        <v>830</v>
      </c>
    </row>
    <row r="3028" spans="16306:16306" x14ac:dyDescent="0.3">
      <c r="XCD3028" t="s">
        <v>831</v>
      </c>
    </row>
    <row r="3029" spans="16306:16306" x14ac:dyDescent="0.3">
      <c r="XCD3029" t="s">
        <v>832</v>
      </c>
    </row>
    <row r="3030" spans="16306:16306" x14ac:dyDescent="0.3">
      <c r="XCD3030" t="s">
        <v>833</v>
      </c>
    </row>
    <row r="3031" spans="16306:16306" x14ac:dyDescent="0.3">
      <c r="XCD3031" t="s">
        <v>834</v>
      </c>
    </row>
    <row r="3032" spans="16306:16306" x14ac:dyDescent="0.3">
      <c r="XCD3032" t="s">
        <v>835</v>
      </c>
    </row>
    <row r="3033" spans="16306:16306" x14ac:dyDescent="0.3">
      <c r="XCD3033" t="s">
        <v>836</v>
      </c>
    </row>
    <row r="3034" spans="16306:16306" x14ac:dyDescent="0.3">
      <c r="XCD3034" t="s">
        <v>837</v>
      </c>
    </row>
    <row r="3035" spans="16306:16306" x14ac:dyDescent="0.3">
      <c r="XCD3035" t="s">
        <v>838</v>
      </c>
    </row>
    <row r="3036" spans="16306:16306" x14ac:dyDescent="0.3">
      <c r="XCD3036" t="s">
        <v>839</v>
      </c>
    </row>
    <row r="3037" spans="16306:16306" x14ac:dyDescent="0.3">
      <c r="XCD3037" t="s">
        <v>840</v>
      </c>
    </row>
    <row r="3038" spans="16306:16306" x14ac:dyDescent="0.3">
      <c r="XCD3038" t="s">
        <v>841</v>
      </c>
    </row>
    <row r="3039" spans="16306:16306" x14ac:dyDescent="0.3">
      <c r="XCD3039" t="s">
        <v>842</v>
      </c>
    </row>
    <row r="3040" spans="16306:16306" x14ac:dyDescent="0.3">
      <c r="XCD3040" t="s">
        <v>843</v>
      </c>
    </row>
    <row r="3041" spans="16306:16306" x14ac:dyDescent="0.3">
      <c r="XCD3041" t="s">
        <v>844</v>
      </c>
    </row>
    <row r="3042" spans="16306:16306" x14ac:dyDescent="0.3">
      <c r="XCD3042" t="s">
        <v>845</v>
      </c>
    </row>
    <row r="3043" spans="16306:16306" x14ac:dyDescent="0.3">
      <c r="XCD3043" t="s">
        <v>846</v>
      </c>
    </row>
    <row r="3044" spans="16306:16306" x14ac:dyDescent="0.3">
      <c r="XCD3044" t="s">
        <v>847</v>
      </c>
    </row>
    <row r="3045" spans="16306:16306" x14ac:dyDescent="0.3">
      <c r="XCD3045" t="s">
        <v>848</v>
      </c>
    </row>
    <row r="3046" spans="16306:16306" x14ac:dyDescent="0.3">
      <c r="XCD3046" t="s">
        <v>849</v>
      </c>
    </row>
    <row r="3047" spans="16306:16306" x14ac:dyDescent="0.3">
      <c r="XCD3047" t="s">
        <v>850</v>
      </c>
    </row>
    <row r="3048" spans="16306:16306" x14ac:dyDescent="0.3">
      <c r="XCD3048" t="s">
        <v>851</v>
      </c>
    </row>
    <row r="3049" spans="16306:16306" x14ac:dyDescent="0.3">
      <c r="XCD3049" t="s">
        <v>852</v>
      </c>
    </row>
    <row r="3050" spans="16306:16306" x14ac:dyDescent="0.3">
      <c r="XCD3050" t="s">
        <v>853</v>
      </c>
    </row>
    <row r="3051" spans="16306:16306" x14ac:dyDescent="0.3">
      <c r="XCD3051" t="s">
        <v>854</v>
      </c>
    </row>
    <row r="3052" spans="16306:16306" x14ac:dyDescent="0.3">
      <c r="XCD3052" t="s">
        <v>855</v>
      </c>
    </row>
    <row r="3053" spans="16306:16306" x14ac:dyDescent="0.3">
      <c r="XCD3053" t="s">
        <v>856</v>
      </c>
    </row>
    <row r="3054" spans="16306:16306" x14ac:dyDescent="0.3">
      <c r="XCD3054" t="s">
        <v>857</v>
      </c>
    </row>
    <row r="3055" spans="16306:16306" x14ac:dyDescent="0.3">
      <c r="XCD3055" t="s">
        <v>858</v>
      </c>
    </row>
    <row r="3056" spans="16306:16306" x14ac:dyDescent="0.3">
      <c r="XCD3056" t="s">
        <v>859</v>
      </c>
    </row>
    <row r="3057" spans="16306:16306" x14ac:dyDescent="0.3">
      <c r="XCD3057" t="s">
        <v>860</v>
      </c>
    </row>
    <row r="3058" spans="16306:16306" x14ac:dyDescent="0.3">
      <c r="XCD3058" t="s">
        <v>861</v>
      </c>
    </row>
    <row r="3059" spans="16306:16306" x14ac:dyDescent="0.3">
      <c r="XCD3059" t="s">
        <v>862</v>
      </c>
    </row>
    <row r="3060" spans="16306:16306" x14ac:dyDescent="0.3">
      <c r="XCD3060" t="s">
        <v>863</v>
      </c>
    </row>
    <row r="3061" spans="16306:16306" x14ac:dyDescent="0.3">
      <c r="XCD3061" t="s">
        <v>864</v>
      </c>
    </row>
    <row r="3062" spans="16306:16306" x14ac:dyDescent="0.3">
      <c r="XCD3062" t="s">
        <v>865</v>
      </c>
    </row>
    <row r="3063" spans="16306:16306" x14ac:dyDescent="0.3">
      <c r="XCD3063" t="s">
        <v>866</v>
      </c>
    </row>
    <row r="3064" spans="16306:16306" x14ac:dyDescent="0.3">
      <c r="XCD3064" t="s">
        <v>867</v>
      </c>
    </row>
    <row r="3065" spans="16306:16306" x14ac:dyDescent="0.3">
      <c r="XCD3065" t="s">
        <v>868</v>
      </c>
    </row>
    <row r="3066" spans="16306:16306" x14ac:dyDescent="0.3">
      <c r="XCD3066" t="s">
        <v>869</v>
      </c>
    </row>
    <row r="3067" spans="16306:16306" x14ac:dyDescent="0.3">
      <c r="XCD3067" t="s">
        <v>870</v>
      </c>
    </row>
    <row r="3068" spans="16306:16306" x14ac:dyDescent="0.3">
      <c r="XCD3068" t="s">
        <v>871</v>
      </c>
    </row>
    <row r="3069" spans="16306:16306" x14ac:dyDescent="0.3">
      <c r="XCD3069" t="s">
        <v>872</v>
      </c>
    </row>
    <row r="3070" spans="16306:16306" x14ac:dyDescent="0.3">
      <c r="XCD3070" t="s">
        <v>873</v>
      </c>
    </row>
    <row r="3071" spans="16306:16306" x14ac:dyDescent="0.3">
      <c r="XCD3071" t="s">
        <v>874</v>
      </c>
    </row>
    <row r="3072" spans="16306:16306" x14ac:dyDescent="0.3">
      <c r="XCD3072" t="s">
        <v>875</v>
      </c>
    </row>
    <row r="3073" spans="16306:16306" x14ac:dyDescent="0.3">
      <c r="XCD3073" t="s">
        <v>876</v>
      </c>
    </row>
    <row r="3074" spans="16306:16306" x14ac:dyDescent="0.3">
      <c r="XCD3074" t="s">
        <v>877</v>
      </c>
    </row>
    <row r="3075" spans="16306:16306" x14ac:dyDescent="0.3">
      <c r="XCD3075" t="s">
        <v>878</v>
      </c>
    </row>
    <row r="3076" spans="16306:16306" x14ac:dyDescent="0.3">
      <c r="XCD3076" t="s">
        <v>879</v>
      </c>
    </row>
    <row r="3077" spans="16306:16306" x14ac:dyDescent="0.3">
      <c r="XCD3077" t="s">
        <v>880</v>
      </c>
    </row>
    <row r="3078" spans="16306:16306" x14ac:dyDescent="0.3">
      <c r="XCD3078" t="s">
        <v>881</v>
      </c>
    </row>
    <row r="3079" spans="16306:16306" x14ac:dyDescent="0.3">
      <c r="XCD3079" t="s">
        <v>882</v>
      </c>
    </row>
    <row r="3080" spans="16306:16306" x14ac:dyDescent="0.3">
      <c r="XCD3080" t="s">
        <v>883</v>
      </c>
    </row>
    <row r="3081" spans="16306:16306" x14ac:dyDescent="0.3">
      <c r="XCD3081" t="s">
        <v>884</v>
      </c>
    </row>
    <row r="3082" spans="16306:16306" x14ac:dyDescent="0.3">
      <c r="XCD3082" t="s">
        <v>885</v>
      </c>
    </row>
    <row r="3083" spans="16306:16306" x14ac:dyDescent="0.3">
      <c r="XCD3083" t="s">
        <v>886</v>
      </c>
    </row>
    <row r="3084" spans="16306:16306" x14ac:dyDescent="0.3">
      <c r="XCD3084" t="s">
        <v>887</v>
      </c>
    </row>
    <row r="3085" spans="16306:16306" x14ac:dyDescent="0.3">
      <c r="XCD3085" t="s">
        <v>888</v>
      </c>
    </row>
    <row r="3086" spans="16306:16306" x14ac:dyDescent="0.3">
      <c r="XCD3086" t="s">
        <v>889</v>
      </c>
    </row>
    <row r="3087" spans="16306:16306" x14ac:dyDescent="0.3">
      <c r="XCD3087" t="s">
        <v>890</v>
      </c>
    </row>
    <row r="3088" spans="16306:16306" x14ac:dyDescent="0.3">
      <c r="XCD3088" t="s">
        <v>891</v>
      </c>
    </row>
    <row r="3089" spans="16306:16306" x14ac:dyDescent="0.3">
      <c r="XCD3089" t="s">
        <v>892</v>
      </c>
    </row>
    <row r="3090" spans="16306:16306" x14ac:dyDescent="0.3">
      <c r="XCD3090" t="s">
        <v>893</v>
      </c>
    </row>
    <row r="3091" spans="16306:16306" x14ac:dyDescent="0.3">
      <c r="XCD3091" t="s">
        <v>894</v>
      </c>
    </row>
    <row r="3092" spans="16306:16306" x14ac:dyDescent="0.3">
      <c r="XCD3092" t="s">
        <v>895</v>
      </c>
    </row>
    <row r="3093" spans="16306:16306" x14ac:dyDescent="0.3">
      <c r="XCD3093" t="s">
        <v>896</v>
      </c>
    </row>
    <row r="3094" spans="16306:16306" x14ac:dyDescent="0.3">
      <c r="XCD3094" t="s">
        <v>897</v>
      </c>
    </row>
    <row r="3095" spans="16306:16306" x14ac:dyDescent="0.3">
      <c r="XCD3095" t="s">
        <v>898</v>
      </c>
    </row>
    <row r="3096" spans="16306:16306" x14ac:dyDescent="0.3">
      <c r="XCD3096" t="s">
        <v>899</v>
      </c>
    </row>
    <row r="3097" spans="16306:16306" x14ac:dyDescent="0.3">
      <c r="XCD3097" t="s">
        <v>900</v>
      </c>
    </row>
    <row r="3098" spans="16306:16306" x14ac:dyDescent="0.3">
      <c r="XCD3098" t="s">
        <v>901</v>
      </c>
    </row>
    <row r="3099" spans="16306:16306" x14ac:dyDescent="0.3">
      <c r="XCD3099" t="s">
        <v>902</v>
      </c>
    </row>
    <row r="3100" spans="16306:16306" x14ac:dyDescent="0.3">
      <c r="XCD3100" t="s">
        <v>903</v>
      </c>
    </row>
    <row r="3101" spans="16306:16306" x14ac:dyDescent="0.3">
      <c r="XCD3101" t="s">
        <v>904</v>
      </c>
    </row>
    <row r="3102" spans="16306:16306" x14ac:dyDescent="0.3">
      <c r="XCD3102" t="s">
        <v>905</v>
      </c>
    </row>
    <row r="3103" spans="16306:16306" x14ac:dyDescent="0.3">
      <c r="XCD3103" t="s">
        <v>906</v>
      </c>
    </row>
    <row r="3104" spans="16306:16306" x14ac:dyDescent="0.3">
      <c r="XCD3104" t="s">
        <v>907</v>
      </c>
    </row>
    <row r="3105" spans="16306:16306" x14ac:dyDescent="0.3">
      <c r="XCD3105" t="s">
        <v>908</v>
      </c>
    </row>
    <row r="3106" spans="16306:16306" x14ac:dyDescent="0.3">
      <c r="XCD3106" t="s">
        <v>909</v>
      </c>
    </row>
    <row r="3107" spans="16306:16306" x14ac:dyDescent="0.3">
      <c r="XCD3107" t="s">
        <v>910</v>
      </c>
    </row>
    <row r="3108" spans="16306:16306" x14ac:dyDescent="0.3">
      <c r="XCD3108" t="s">
        <v>911</v>
      </c>
    </row>
    <row r="3109" spans="16306:16306" x14ac:dyDescent="0.3">
      <c r="XCD3109" t="s">
        <v>912</v>
      </c>
    </row>
    <row r="3110" spans="16306:16306" x14ac:dyDescent="0.3">
      <c r="XCD3110" t="s">
        <v>913</v>
      </c>
    </row>
    <row r="3111" spans="16306:16306" x14ac:dyDescent="0.3">
      <c r="XCD3111" t="s">
        <v>914</v>
      </c>
    </row>
    <row r="3112" spans="16306:16306" x14ac:dyDescent="0.3">
      <c r="XCD3112" t="s">
        <v>915</v>
      </c>
    </row>
    <row r="3113" spans="16306:16306" x14ac:dyDescent="0.3">
      <c r="XCD3113" t="s">
        <v>916</v>
      </c>
    </row>
    <row r="3114" spans="16306:16306" x14ac:dyDescent="0.3">
      <c r="XCD3114" t="s">
        <v>917</v>
      </c>
    </row>
    <row r="3115" spans="16306:16306" x14ac:dyDescent="0.3">
      <c r="XCD3115" t="s">
        <v>918</v>
      </c>
    </row>
    <row r="3116" spans="16306:16306" x14ac:dyDescent="0.3">
      <c r="XCD3116" t="s">
        <v>919</v>
      </c>
    </row>
    <row r="3117" spans="16306:16306" x14ac:dyDescent="0.3">
      <c r="XCD3117" t="s">
        <v>920</v>
      </c>
    </row>
    <row r="3118" spans="16306:16306" x14ac:dyDescent="0.3">
      <c r="XCD3118" t="s">
        <v>921</v>
      </c>
    </row>
    <row r="3119" spans="16306:16306" x14ac:dyDescent="0.3">
      <c r="XCD3119" t="s">
        <v>922</v>
      </c>
    </row>
    <row r="3120" spans="16306:16306" x14ac:dyDescent="0.3">
      <c r="XCD3120" t="s">
        <v>923</v>
      </c>
    </row>
    <row r="3121" spans="16306:16306" x14ac:dyDescent="0.3">
      <c r="XCD3121" t="s">
        <v>924</v>
      </c>
    </row>
    <row r="3122" spans="16306:16306" x14ac:dyDescent="0.3">
      <c r="XCD3122" t="s">
        <v>925</v>
      </c>
    </row>
    <row r="3123" spans="16306:16306" x14ac:dyDescent="0.3">
      <c r="XCD3123" t="s">
        <v>926</v>
      </c>
    </row>
    <row r="3124" spans="16306:16306" x14ac:dyDescent="0.3">
      <c r="XCD3124" t="s">
        <v>927</v>
      </c>
    </row>
    <row r="3125" spans="16306:16306" x14ac:dyDescent="0.3">
      <c r="XCD3125" t="s">
        <v>928</v>
      </c>
    </row>
    <row r="3126" spans="16306:16306" x14ac:dyDescent="0.3">
      <c r="XCD3126" t="s">
        <v>929</v>
      </c>
    </row>
    <row r="3127" spans="16306:16306" x14ac:dyDescent="0.3">
      <c r="XCD3127" t="s">
        <v>930</v>
      </c>
    </row>
    <row r="3128" spans="16306:16306" x14ac:dyDescent="0.3">
      <c r="XCD3128" t="s">
        <v>931</v>
      </c>
    </row>
    <row r="3129" spans="16306:16306" x14ac:dyDescent="0.3">
      <c r="XCD3129" t="s">
        <v>932</v>
      </c>
    </row>
    <row r="3130" spans="16306:16306" x14ac:dyDescent="0.3">
      <c r="XCD3130" t="s">
        <v>933</v>
      </c>
    </row>
    <row r="3131" spans="16306:16306" x14ac:dyDescent="0.3">
      <c r="XCD3131" t="s">
        <v>934</v>
      </c>
    </row>
    <row r="3132" spans="16306:16306" x14ac:dyDescent="0.3">
      <c r="XCD3132" t="s">
        <v>935</v>
      </c>
    </row>
    <row r="3133" spans="16306:16306" x14ac:dyDescent="0.3">
      <c r="XCD3133" t="s">
        <v>936</v>
      </c>
    </row>
    <row r="3134" spans="16306:16306" x14ac:dyDescent="0.3">
      <c r="XCD3134" t="s">
        <v>937</v>
      </c>
    </row>
    <row r="3135" spans="16306:16306" x14ac:dyDescent="0.3">
      <c r="XCD3135" t="s">
        <v>938</v>
      </c>
    </row>
    <row r="3136" spans="16306:16306" x14ac:dyDescent="0.3">
      <c r="XCD3136" t="s">
        <v>939</v>
      </c>
    </row>
    <row r="3137" spans="16306:16306" x14ac:dyDescent="0.3">
      <c r="XCD3137" t="s">
        <v>940</v>
      </c>
    </row>
    <row r="3138" spans="16306:16306" x14ac:dyDescent="0.3">
      <c r="XCD3138" t="s">
        <v>941</v>
      </c>
    </row>
    <row r="3139" spans="16306:16306" x14ac:dyDescent="0.3">
      <c r="XCD3139" t="s">
        <v>942</v>
      </c>
    </row>
    <row r="3140" spans="16306:16306" x14ac:dyDescent="0.3">
      <c r="XCD3140" t="s">
        <v>943</v>
      </c>
    </row>
    <row r="3141" spans="16306:16306" x14ac:dyDescent="0.3">
      <c r="XCD3141" t="s">
        <v>944</v>
      </c>
    </row>
    <row r="3142" spans="16306:16306" x14ac:dyDescent="0.3">
      <c r="XCD3142" t="s">
        <v>945</v>
      </c>
    </row>
    <row r="3143" spans="16306:16306" x14ac:dyDescent="0.3">
      <c r="XCD3143" t="s">
        <v>946</v>
      </c>
    </row>
    <row r="3144" spans="16306:16306" x14ac:dyDescent="0.3">
      <c r="XCD3144" t="s">
        <v>947</v>
      </c>
    </row>
    <row r="3145" spans="16306:16306" x14ac:dyDescent="0.3">
      <c r="XCD3145" t="s">
        <v>948</v>
      </c>
    </row>
    <row r="3146" spans="16306:16306" x14ac:dyDescent="0.3">
      <c r="XCD3146" t="s">
        <v>949</v>
      </c>
    </row>
    <row r="3147" spans="16306:16306" x14ac:dyDescent="0.3">
      <c r="XCD3147" t="s">
        <v>950</v>
      </c>
    </row>
    <row r="3148" spans="16306:16306" x14ac:dyDescent="0.3">
      <c r="XCD3148" t="s">
        <v>951</v>
      </c>
    </row>
    <row r="3149" spans="16306:16306" x14ac:dyDescent="0.3">
      <c r="XCD3149" t="s">
        <v>952</v>
      </c>
    </row>
    <row r="3150" spans="16306:16306" x14ac:dyDescent="0.3">
      <c r="XCD3150" t="s">
        <v>953</v>
      </c>
    </row>
    <row r="3151" spans="16306:16306" x14ac:dyDescent="0.3">
      <c r="XCD3151" t="s">
        <v>954</v>
      </c>
    </row>
    <row r="3152" spans="16306:16306" x14ac:dyDescent="0.3">
      <c r="XCD3152" t="s">
        <v>955</v>
      </c>
    </row>
    <row r="3153" spans="16306:16306" x14ac:dyDescent="0.3">
      <c r="XCD3153" t="s">
        <v>956</v>
      </c>
    </row>
    <row r="3154" spans="16306:16306" x14ac:dyDescent="0.3">
      <c r="XCD3154" t="s">
        <v>957</v>
      </c>
    </row>
    <row r="3155" spans="16306:16306" x14ac:dyDescent="0.3">
      <c r="XCD3155" t="s">
        <v>958</v>
      </c>
    </row>
    <row r="3156" spans="16306:16306" x14ac:dyDescent="0.3">
      <c r="XCD3156" t="s">
        <v>959</v>
      </c>
    </row>
    <row r="3157" spans="16306:16306" x14ac:dyDescent="0.3">
      <c r="XCD3157" t="s">
        <v>960</v>
      </c>
    </row>
    <row r="3158" spans="16306:16306" x14ac:dyDescent="0.3">
      <c r="XCD3158" t="s">
        <v>961</v>
      </c>
    </row>
    <row r="3159" spans="16306:16306" x14ac:dyDescent="0.3">
      <c r="XCD3159" t="s">
        <v>962</v>
      </c>
    </row>
    <row r="3160" spans="16306:16306" x14ac:dyDescent="0.3">
      <c r="XCD3160" t="s">
        <v>963</v>
      </c>
    </row>
    <row r="3161" spans="16306:16306" x14ac:dyDescent="0.3">
      <c r="XCD3161" t="s">
        <v>964</v>
      </c>
    </row>
    <row r="3162" spans="16306:16306" x14ac:dyDescent="0.3">
      <c r="XCD3162" t="s">
        <v>965</v>
      </c>
    </row>
    <row r="3163" spans="16306:16306" x14ac:dyDescent="0.3">
      <c r="XCD3163" t="s">
        <v>966</v>
      </c>
    </row>
    <row r="3164" spans="16306:16306" x14ac:dyDescent="0.3">
      <c r="XCD3164" t="s">
        <v>967</v>
      </c>
    </row>
    <row r="3165" spans="16306:16306" x14ac:dyDescent="0.3">
      <c r="XCD3165" t="s">
        <v>968</v>
      </c>
    </row>
    <row r="3166" spans="16306:16306" x14ac:dyDescent="0.3">
      <c r="XCD3166" t="s">
        <v>969</v>
      </c>
    </row>
    <row r="3167" spans="16306:16306" x14ac:dyDescent="0.3">
      <c r="XCD3167" t="s">
        <v>970</v>
      </c>
    </row>
    <row r="3168" spans="16306:16306" x14ac:dyDescent="0.3">
      <c r="XCD3168" t="s">
        <v>971</v>
      </c>
    </row>
    <row r="3169" spans="16306:16306" x14ac:dyDescent="0.3">
      <c r="XCD3169" t="s">
        <v>972</v>
      </c>
    </row>
    <row r="3170" spans="16306:16306" x14ac:dyDescent="0.3">
      <c r="XCD3170" t="s">
        <v>973</v>
      </c>
    </row>
    <row r="3171" spans="16306:16306" x14ac:dyDescent="0.3">
      <c r="XCD3171" t="s">
        <v>974</v>
      </c>
    </row>
    <row r="3172" spans="16306:16306" x14ac:dyDescent="0.3">
      <c r="XCD3172" t="s">
        <v>975</v>
      </c>
    </row>
    <row r="3173" spans="16306:16306" x14ac:dyDescent="0.3">
      <c r="XCD3173" t="s">
        <v>976</v>
      </c>
    </row>
    <row r="3174" spans="16306:16306" x14ac:dyDescent="0.3">
      <c r="XCD3174" t="s">
        <v>977</v>
      </c>
    </row>
    <row r="3175" spans="16306:16306" x14ac:dyDescent="0.3">
      <c r="XCD3175" t="s">
        <v>978</v>
      </c>
    </row>
    <row r="3176" spans="16306:16306" x14ac:dyDescent="0.3">
      <c r="XCD3176" t="s">
        <v>979</v>
      </c>
    </row>
    <row r="3177" spans="16306:16306" x14ac:dyDescent="0.3">
      <c r="XCD3177" t="s">
        <v>980</v>
      </c>
    </row>
    <row r="3178" spans="16306:16306" x14ac:dyDescent="0.3">
      <c r="XCD3178" t="s">
        <v>981</v>
      </c>
    </row>
    <row r="3179" spans="16306:16306" x14ac:dyDescent="0.3">
      <c r="XCD3179" t="s">
        <v>982</v>
      </c>
    </row>
    <row r="3180" spans="16306:16306" x14ac:dyDescent="0.3">
      <c r="XCD3180" t="s">
        <v>983</v>
      </c>
    </row>
    <row r="3181" spans="16306:16306" x14ac:dyDescent="0.3">
      <c r="XCD3181" t="s">
        <v>984</v>
      </c>
    </row>
    <row r="3182" spans="16306:16306" x14ac:dyDescent="0.3">
      <c r="XCD3182" t="s">
        <v>985</v>
      </c>
    </row>
    <row r="3183" spans="16306:16306" x14ac:dyDescent="0.3">
      <c r="XCD3183" t="s">
        <v>986</v>
      </c>
    </row>
    <row r="3184" spans="16306:16306" x14ac:dyDescent="0.3">
      <c r="XCD3184" t="s">
        <v>987</v>
      </c>
    </row>
    <row r="3185" spans="16306:16306" x14ac:dyDescent="0.3">
      <c r="XCD3185" t="s">
        <v>988</v>
      </c>
    </row>
    <row r="3186" spans="16306:16306" x14ac:dyDescent="0.3">
      <c r="XCD3186" t="s">
        <v>989</v>
      </c>
    </row>
    <row r="3187" spans="16306:16306" x14ac:dyDescent="0.3">
      <c r="XCD3187" t="s">
        <v>990</v>
      </c>
    </row>
    <row r="3188" spans="16306:16306" x14ac:dyDescent="0.3">
      <c r="XCD3188" t="s">
        <v>991</v>
      </c>
    </row>
    <row r="3189" spans="16306:16306" x14ac:dyDescent="0.3">
      <c r="XCD3189" t="s">
        <v>992</v>
      </c>
    </row>
    <row r="3190" spans="16306:16306" x14ac:dyDescent="0.3">
      <c r="XCD3190" t="s">
        <v>993</v>
      </c>
    </row>
    <row r="3191" spans="16306:16306" x14ac:dyDescent="0.3">
      <c r="XCD3191" t="s">
        <v>994</v>
      </c>
    </row>
    <row r="3192" spans="16306:16306" x14ac:dyDescent="0.3">
      <c r="XCD3192" t="s">
        <v>995</v>
      </c>
    </row>
    <row r="3193" spans="16306:16306" x14ac:dyDescent="0.3">
      <c r="XCD3193" t="s">
        <v>996</v>
      </c>
    </row>
    <row r="3194" spans="16306:16306" x14ac:dyDescent="0.3">
      <c r="XCD3194" t="s">
        <v>997</v>
      </c>
    </row>
    <row r="3195" spans="16306:16306" x14ac:dyDescent="0.3">
      <c r="XCD3195" t="s">
        <v>998</v>
      </c>
    </row>
    <row r="3196" spans="16306:16306" x14ac:dyDescent="0.3">
      <c r="XCD3196" t="s">
        <v>999</v>
      </c>
    </row>
    <row r="3197" spans="16306:16306" x14ac:dyDescent="0.3">
      <c r="XCD3197" t="s">
        <v>1000</v>
      </c>
    </row>
    <row r="3198" spans="16306:16306" x14ac:dyDescent="0.3">
      <c r="XCD3198" t="s">
        <v>1001</v>
      </c>
    </row>
    <row r="3199" spans="16306:16306" x14ac:dyDescent="0.3">
      <c r="XCD3199" t="s">
        <v>1002</v>
      </c>
    </row>
    <row r="3200" spans="16306:16306" x14ac:dyDescent="0.3">
      <c r="XCD3200" t="s">
        <v>1003</v>
      </c>
    </row>
    <row r="3201" spans="16306:16306" x14ac:dyDescent="0.3">
      <c r="XCD3201" t="s">
        <v>1004</v>
      </c>
    </row>
    <row r="3202" spans="16306:16306" x14ac:dyDescent="0.3">
      <c r="XCD3202" t="s">
        <v>1005</v>
      </c>
    </row>
    <row r="3203" spans="16306:16306" x14ac:dyDescent="0.3">
      <c r="XCD3203" t="s">
        <v>1006</v>
      </c>
    </row>
    <row r="3204" spans="16306:16306" x14ac:dyDescent="0.3">
      <c r="XCD3204" t="s">
        <v>1007</v>
      </c>
    </row>
    <row r="3205" spans="16306:16306" x14ac:dyDescent="0.3">
      <c r="XCD3205" t="s">
        <v>1008</v>
      </c>
    </row>
    <row r="3206" spans="16306:16306" x14ac:dyDescent="0.3">
      <c r="XCD3206" t="s">
        <v>1009</v>
      </c>
    </row>
    <row r="3207" spans="16306:16306" x14ac:dyDescent="0.3">
      <c r="XCD3207" t="s">
        <v>1010</v>
      </c>
    </row>
    <row r="3208" spans="16306:16306" x14ac:dyDescent="0.3">
      <c r="XCD3208" t="s">
        <v>1011</v>
      </c>
    </row>
    <row r="3209" spans="16306:16306" x14ac:dyDescent="0.3">
      <c r="XCD3209" t="s">
        <v>1012</v>
      </c>
    </row>
    <row r="3210" spans="16306:16306" x14ac:dyDescent="0.3">
      <c r="XCD3210" t="s">
        <v>1013</v>
      </c>
    </row>
    <row r="3211" spans="16306:16306" x14ac:dyDescent="0.3">
      <c r="XCD3211" t="s">
        <v>1014</v>
      </c>
    </row>
    <row r="3212" spans="16306:16306" x14ac:dyDescent="0.3">
      <c r="XCD3212" t="s">
        <v>1015</v>
      </c>
    </row>
    <row r="3213" spans="16306:16306" x14ac:dyDescent="0.3">
      <c r="XCD3213" t="s">
        <v>1016</v>
      </c>
    </row>
    <row r="3214" spans="16306:16306" x14ac:dyDescent="0.3">
      <c r="XCD3214" t="s">
        <v>1017</v>
      </c>
    </row>
    <row r="3215" spans="16306:16306" x14ac:dyDescent="0.3">
      <c r="XCD3215" t="s">
        <v>1018</v>
      </c>
    </row>
    <row r="3216" spans="16306:16306" x14ac:dyDescent="0.3">
      <c r="XCD3216" t="s">
        <v>1019</v>
      </c>
    </row>
    <row r="3217" spans="16306:16306" x14ac:dyDescent="0.3">
      <c r="XCD3217" t="s">
        <v>1020</v>
      </c>
    </row>
    <row r="3218" spans="16306:16306" x14ac:dyDescent="0.3">
      <c r="XCD3218" t="s">
        <v>1021</v>
      </c>
    </row>
    <row r="3219" spans="16306:16306" x14ac:dyDescent="0.3">
      <c r="XCD3219" t="s">
        <v>1022</v>
      </c>
    </row>
    <row r="3220" spans="16306:16306" x14ac:dyDescent="0.3">
      <c r="XCD3220" t="s">
        <v>1023</v>
      </c>
    </row>
    <row r="3221" spans="16306:16306" x14ac:dyDescent="0.3">
      <c r="XCD3221" t="s">
        <v>1024</v>
      </c>
    </row>
    <row r="3222" spans="16306:16306" x14ac:dyDescent="0.3">
      <c r="XCD3222" t="s">
        <v>1025</v>
      </c>
    </row>
    <row r="3223" spans="16306:16306" x14ac:dyDescent="0.3">
      <c r="XCD3223" t="s">
        <v>1026</v>
      </c>
    </row>
    <row r="3224" spans="16306:16306" x14ac:dyDescent="0.3">
      <c r="XCD3224" t="s">
        <v>1027</v>
      </c>
    </row>
    <row r="3225" spans="16306:16306" x14ac:dyDescent="0.3">
      <c r="XCD3225" t="s">
        <v>1028</v>
      </c>
    </row>
    <row r="3226" spans="16306:16306" x14ac:dyDescent="0.3">
      <c r="XCD3226" t="s">
        <v>1029</v>
      </c>
    </row>
    <row r="3227" spans="16306:16306" x14ac:dyDescent="0.3">
      <c r="XCD3227" t="s">
        <v>1030</v>
      </c>
    </row>
    <row r="3228" spans="16306:16306" x14ac:dyDescent="0.3">
      <c r="XCD3228" t="s">
        <v>1031</v>
      </c>
    </row>
    <row r="3229" spans="16306:16306" x14ac:dyDescent="0.3">
      <c r="XCD3229" t="s">
        <v>1032</v>
      </c>
    </row>
    <row r="3230" spans="16306:16306" x14ac:dyDescent="0.3">
      <c r="XCD3230" t="s">
        <v>1033</v>
      </c>
    </row>
    <row r="3231" spans="16306:16306" x14ac:dyDescent="0.3">
      <c r="XCD3231" t="s">
        <v>1034</v>
      </c>
    </row>
    <row r="3232" spans="16306:16306" x14ac:dyDescent="0.3">
      <c r="XCD3232" t="s">
        <v>1035</v>
      </c>
    </row>
    <row r="3233" spans="16306:16306" x14ac:dyDescent="0.3">
      <c r="XCD3233" t="s">
        <v>1036</v>
      </c>
    </row>
    <row r="3234" spans="16306:16306" x14ac:dyDescent="0.3">
      <c r="XCD3234" t="s">
        <v>1037</v>
      </c>
    </row>
    <row r="3235" spans="16306:16306" x14ac:dyDescent="0.3">
      <c r="XCD3235" t="s">
        <v>1038</v>
      </c>
    </row>
    <row r="3236" spans="16306:16306" x14ac:dyDescent="0.3">
      <c r="XCD3236" t="s">
        <v>1039</v>
      </c>
    </row>
    <row r="3237" spans="16306:16306" x14ac:dyDescent="0.3">
      <c r="XCD3237" t="s">
        <v>1040</v>
      </c>
    </row>
    <row r="3238" spans="16306:16306" x14ac:dyDescent="0.3">
      <c r="XCD3238" t="s">
        <v>1041</v>
      </c>
    </row>
    <row r="3239" spans="16306:16306" x14ac:dyDescent="0.3">
      <c r="XCD3239" t="s">
        <v>1042</v>
      </c>
    </row>
    <row r="3240" spans="16306:16306" x14ac:dyDescent="0.3">
      <c r="XCD3240" t="s">
        <v>1043</v>
      </c>
    </row>
    <row r="3241" spans="16306:16306" x14ac:dyDescent="0.3">
      <c r="XCD3241" t="s">
        <v>1044</v>
      </c>
    </row>
    <row r="3242" spans="16306:16306" x14ac:dyDescent="0.3">
      <c r="XCD3242" t="s">
        <v>1045</v>
      </c>
    </row>
    <row r="3243" spans="16306:16306" x14ac:dyDescent="0.3">
      <c r="XCD3243" t="s">
        <v>1046</v>
      </c>
    </row>
    <row r="3244" spans="16306:16306" x14ac:dyDescent="0.3">
      <c r="XCD3244" t="s">
        <v>1047</v>
      </c>
    </row>
    <row r="3245" spans="16306:16306" x14ac:dyDescent="0.3">
      <c r="XCD3245" t="s">
        <v>1048</v>
      </c>
    </row>
    <row r="3246" spans="16306:16306" x14ac:dyDescent="0.3">
      <c r="XCD3246" t="s">
        <v>1049</v>
      </c>
    </row>
    <row r="3247" spans="16306:16306" x14ac:dyDescent="0.3">
      <c r="XCD3247" t="s">
        <v>1050</v>
      </c>
    </row>
    <row r="3248" spans="16306:16306" x14ac:dyDescent="0.3">
      <c r="XCD3248" t="s">
        <v>1051</v>
      </c>
    </row>
    <row r="3249" spans="16306:16306" x14ac:dyDescent="0.3">
      <c r="XCD3249" t="s">
        <v>1052</v>
      </c>
    </row>
    <row r="3250" spans="16306:16306" x14ac:dyDescent="0.3">
      <c r="XCD3250" t="s">
        <v>1053</v>
      </c>
    </row>
    <row r="3251" spans="16306:16306" x14ac:dyDescent="0.3">
      <c r="XCD3251" t="s">
        <v>1054</v>
      </c>
    </row>
    <row r="3252" spans="16306:16306" x14ac:dyDescent="0.3">
      <c r="XCD3252" t="s">
        <v>1055</v>
      </c>
    </row>
    <row r="3253" spans="16306:16306" x14ac:dyDescent="0.3">
      <c r="XCD3253" t="s">
        <v>1056</v>
      </c>
    </row>
    <row r="3254" spans="16306:16306" x14ac:dyDescent="0.3">
      <c r="XCD3254" t="s">
        <v>1057</v>
      </c>
    </row>
    <row r="3255" spans="16306:16306" x14ac:dyDescent="0.3">
      <c r="XCD3255" t="s">
        <v>1058</v>
      </c>
    </row>
    <row r="3256" spans="16306:16306" x14ac:dyDescent="0.3">
      <c r="XCD3256" t="s">
        <v>1059</v>
      </c>
    </row>
    <row r="3257" spans="16306:16306" x14ac:dyDescent="0.3">
      <c r="XCD3257" t="s">
        <v>1060</v>
      </c>
    </row>
    <row r="3258" spans="16306:16306" x14ac:dyDescent="0.3">
      <c r="XCD3258" t="s">
        <v>1061</v>
      </c>
    </row>
    <row r="3259" spans="16306:16306" x14ac:dyDescent="0.3">
      <c r="XCD3259" t="s">
        <v>1062</v>
      </c>
    </row>
    <row r="3260" spans="16306:16306" x14ac:dyDescent="0.3">
      <c r="XCD3260" t="s">
        <v>1063</v>
      </c>
    </row>
    <row r="3261" spans="16306:16306" x14ac:dyDescent="0.3">
      <c r="XCD3261" t="s">
        <v>1064</v>
      </c>
    </row>
    <row r="3262" spans="16306:16306" x14ac:dyDescent="0.3">
      <c r="XCD3262" t="s">
        <v>1065</v>
      </c>
    </row>
    <row r="3263" spans="16306:16306" x14ac:dyDescent="0.3">
      <c r="XCD3263" t="s">
        <v>1066</v>
      </c>
    </row>
    <row r="3264" spans="16306:16306" x14ac:dyDescent="0.3">
      <c r="XCD3264" t="s">
        <v>1067</v>
      </c>
    </row>
    <row r="3265" spans="16306:16306" x14ac:dyDescent="0.3">
      <c r="XCD3265" t="s">
        <v>1068</v>
      </c>
    </row>
    <row r="3266" spans="16306:16306" x14ac:dyDescent="0.3">
      <c r="XCD3266" t="s">
        <v>1069</v>
      </c>
    </row>
    <row r="3267" spans="16306:16306" x14ac:dyDescent="0.3">
      <c r="XCD3267" t="s">
        <v>1070</v>
      </c>
    </row>
    <row r="3268" spans="16306:16306" x14ac:dyDescent="0.3">
      <c r="XCD3268" t="s">
        <v>1071</v>
      </c>
    </row>
    <row r="3269" spans="16306:16306" x14ac:dyDescent="0.3">
      <c r="XCD3269" t="s">
        <v>1072</v>
      </c>
    </row>
    <row r="3270" spans="16306:16306" x14ac:dyDescent="0.3">
      <c r="XCD3270" t="s">
        <v>1073</v>
      </c>
    </row>
    <row r="3271" spans="16306:16306" x14ac:dyDescent="0.3">
      <c r="XCD3271" t="s">
        <v>1074</v>
      </c>
    </row>
    <row r="3272" spans="16306:16306" x14ac:dyDescent="0.3">
      <c r="XCD3272" t="s">
        <v>1075</v>
      </c>
    </row>
    <row r="3273" spans="16306:16306" x14ac:dyDescent="0.3">
      <c r="XCD3273" t="s">
        <v>1076</v>
      </c>
    </row>
    <row r="3274" spans="16306:16306" x14ac:dyDescent="0.3">
      <c r="XCD3274" t="s">
        <v>1077</v>
      </c>
    </row>
    <row r="3275" spans="16306:16306" x14ac:dyDescent="0.3">
      <c r="XCD3275" t="s">
        <v>1078</v>
      </c>
    </row>
    <row r="3276" spans="16306:16306" x14ac:dyDescent="0.3">
      <c r="XCD3276" t="s">
        <v>1079</v>
      </c>
    </row>
    <row r="3277" spans="16306:16306" x14ac:dyDescent="0.3">
      <c r="XCD3277" t="s">
        <v>1080</v>
      </c>
    </row>
    <row r="3278" spans="16306:16306" x14ac:dyDescent="0.3">
      <c r="XCD3278" t="s">
        <v>1081</v>
      </c>
    </row>
    <row r="3279" spans="16306:16306" x14ac:dyDescent="0.3">
      <c r="XCD3279" t="s">
        <v>1082</v>
      </c>
    </row>
    <row r="3280" spans="16306:16306" x14ac:dyDescent="0.3">
      <c r="XCD3280" t="s">
        <v>1083</v>
      </c>
    </row>
    <row r="3281" spans="16306:16306" x14ac:dyDescent="0.3">
      <c r="XCD3281" t="s">
        <v>1084</v>
      </c>
    </row>
    <row r="3282" spans="16306:16306" x14ac:dyDescent="0.3">
      <c r="XCD3282" t="s">
        <v>1085</v>
      </c>
    </row>
    <row r="3283" spans="16306:16306" x14ac:dyDescent="0.3">
      <c r="XCD3283" t="s">
        <v>1086</v>
      </c>
    </row>
    <row r="3284" spans="16306:16306" x14ac:dyDescent="0.3">
      <c r="XCD3284" t="s">
        <v>1087</v>
      </c>
    </row>
    <row r="3285" spans="16306:16306" x14ac:dyDescent="0.3">
      <c r="XCD3285" t="s">
        <v>1088</v>
      </c>
    </row>
    <row r="3286" spans="16306:16306" x14ac:dyDescent="0.3">
      <c r="XCD3286" t="s">
        <v>1089</v>
      </c>
    </row>
    <row r="3287" spans="16306:16306" x14ac:dyDescent="0.3">
      <c r="XCD3287" t="s">
        <v>1090</v>
      </c>
    </row>
    <row r="3288" spans="16306:16306" x14ac:dyDescent="0.3">
      <c r="XCD3288" t="s">
        <v>1091</v>
      </c>
    </row>
    <row r="3289" spans="16306:16306" x14ac:dyDescent="0.3">
      <c r="XCD3289" t="s">
        <v>1092</v>
      </c>
    </row>
    <row r="3290" spans="16306:16306" x14ac:dyDescent="0.3">
      <c r="XCD3290" t="s">
        <v>1093</v>
      </c>
    </row>
    <row r="3291" spans="16306:16306" x14ac:dyDescent="0.3">
      <c r="XCD3291" t="s">
        <v>1094</v>
      </c>
    </row>
    <row r="3292" spans="16306:16306" x14ac:dyDescent="0.3">
      <c r="XCD3292" t="s">
        <v>1095</v>
      </c>
    </row>
    <row r="3293" spans="16306:16306" x14ac:dyDescent="0.3">
      <c r="XCD3293" t="s">
        <v>1096</v>
      </c>
    </row>
    <row r="3294" spans="16306:16306" x14ac:dyDescent="0.3">
      <c r="XCD3294" t="s">
        <v>1097</v>
      </c>
    </row>
    <row r="3295" spans="16306:16306" x14ac:dyDescent="0.3">
      <c r="XCD3295" t="s">
        <v>1098</v>
      </c>
    </row>
    <row r="3296" spans="16306:16306" x14ac:dyDescent="0.3">
      <c r="XCD3296" t="s">
        <v>1099</v>
      </c>
    </row>
    <row r="3297" spans="16306:16306" x14ac:dyDescent="0.3">
      <c r="XCD3297" t="s">
        <v>1100</v>
      </c>
    </row>
    <row r="3298" spans="16306:16306" x14ac:dyDescent="0.3">
      <c r="XCD3298" t="s">
        <v>1101</v>
      </c>
    </row>
    <row r="3299" spans="16306:16306" x14ac:dyDescent="0.3">
      <c r="XCD3299" t="s">
        <v>1102</v>
      </c>
    </row>
    <row r="3300" spans="16306:16306" x14ac:dyDescent="0.3">
      <c r="XCD3300" t="s">
        <v>1103</v>
      </c>
    </row>
    <row r="3301" spans="16306:16306" x14ac:dyDescent="0.3">
      <c r="XCD3301" t="s">
        <v>1104</v>
      </c>
    </row>
    <row r="3302" spans="16306:16306" x14ac:dyDescent="0.3">
      <c r="XCD3302" t="s">
        <v>1105</v>
      </c>
    </row>
    <row r="3303" spans="16306:16306" x14ac:dyDescent="0.3">
      <c r="XCD3303" t="s">
        <v>1106</v>
      </c>
    </row>
    <row r="3304" spans="16306:16306" x14ac:dyDescent="0.3">
      <c r="XCD3304" t="s">
        <v>1107</v>
      </c>
    </row>
    <row r="3305" spans="16306:16306" x14ac:dyDescent="0.3">
      <c r="XCD3305" t="s">
        <v>1108</v>
      </c>
    </row>
    <row r="3306" spans="16306:16306" x14ac:dyDescent="0.3">
      <c r="XCD3306" t="s">
        <v>1109</v>
      </c>
    </row>
    <row r="3307" spans="16306:16306" x14ac:dyDescent="0.3">
      <c r="XCD3307" t="s">
        <v>1110</v>
      </c>
    </row>
    <row r="3308" spans="16306:16306" x14ac:dyDescent="0.3">
      <c r="XCD3308" t="s">
        <v>1111</v>
      </c>
    </row>
    <row r="3309" spans="16306:16306" x14ac:dyDescent="0.3">
      <c r="XCD3309" t="s">
        <v>1112</v>
      </c>
    </row>
    <row r="3310" spans="16306:16306" x14ac:dyDescent="0.3">
      <c r="XCD3310" t="s">
        <v>1113</v>
      </c>
    </row>
    <row r="3311" spans="16306:16306" x14ac:dyDescent="0.3">
      <c r="XCD3311" t="s">
        <v>1114</v>
      </c>
    </row>
    <row r="3312" spans="16306:16306" x14ac:dyDescent="0.3">
      <c r="XCD3312" t="s">
        <v>1115</v>
      </c>
    </row>
    <row r="3313" spans="16306:16306" x14ac:dyDescent="0.3">
      <c r="XCD3313" t="s">
        <v>1116</v>
      </c>
    </row>
    <row r="3314" spans="16306:16306" x14ac:dyDescent="0.3">
      <c r="XCD3314" t="s">
        <v>1117</v>
      </c>
    </row>
    <row r="3315" spans="16306:16306" x14ac:dyDescent="0.3">
      <c r="XCD3315" t="s">
        <v>1118</v>
      </c>
    </row>
    <row r="3316" spans="16306:16306" x14ac:dyDescent="0.3">
      <c r="XCD3316" t="s">
        <v>1119</v>
      </c>
    </row>
    <row r="3317" spans="16306:16306" x14ac:dyDescent="0.3">
      <c r="XCD3317" t="s">
        <v>1120</v>
      </c>
    </row>
    <row r="3318" spans="16306:16306" x14ac:dyDescent="0.3">
      <c r="XCD3318" t="s">
        <v>1121</v>
      </c>
    </row>
    <row r="3319" spans="16306:16306" x14ac:dyDescent="0.3">
      <c r="XCD3319" t="s">
        <v>1122</v>
      </c>
    </row>
    <row r="3320" spans="16306:16306" x14ac:dyDescent="0.3">
      <c r="XCD3320" t="s">
        <v>1123</v>
      </c>
    </row>
    <row r="3321" spans="16306:16306" x14ac:dyDescent="0.3">
      <c r="XCD3321" t="s">
        <v>1124</v>
      </c>
    </row>
    <row r="3322" spans="16306:16306" x14ac:dyDescent="0.3">
      <c r="XCD3322" t="s">
        <v>1125</v>
      </c>
    </row>
    <row r="3323" spans="16306:16306" x14ac:dyDescent="0.3">
      <c r="XCD3323" t="s">
        <v>1126</v>
      </c>
    </row>
    <row r="3324" spans="16306:16306" x14ac:dyDescent="0.3">
      <c r="XCD3324" t="s">
        <v>1127</v>
      </c>
    </row>
    <row r="3325" spans="16306:16306" x14ac:dyDescent="0.3">
      <c r="XCD3325" t="s">
        <v>1128</v>
      </c>
    </row>
    <row r="3326" spans="16306:16306" x14ac:dyDescent="0.3">
      <c r="XCD3326" t="s">
        <v>1129</v>
      </c>
    </row>
    <row r="3327" spans="16306:16306" x14ac:dyDescent="0.3">
      <c r="XCD3327" t="s">
        <v>1130</v>
      </c>
    </row>
    <row r="3328" spans="16306:16306" x14ac:dyDescent="0.3">
      <c r="XCD3328" t="s">
        <v>1131</v>
      </c>
    </row>
    <row r="3329" spans="16306:16306" x14ac:dyDescent="0.3">
      <c r="XCD3329" t="s">
        <v>1132</v>
      </c>
    </row>
    <row r="3330" spans="16306:16306" x14ac:dyDescent="0.3">
      <c r="XCD3330" t="s">
        <v>1133</v>
      </c>
    </row>
    <row r="3331" spans="16306:16306" x14ac:dyDescent="0.3">
      <c r="XCD3331" t="s">
        <v>1134</v>
      </c>
    </row>
    <row r="3332" spans="16306:16306" x14ac:dyDescent="0.3">
      <c r="XCD3332" t="s">
        <v>1135</v>
      </c>
    </row>
    <row r="3333" spans="16306:16306" x14ac:dyDescent="0.3">
      <c r="XCD3333" t="s">
        <v>1136</v>
      </c>
    </row>
    <row r="3334" spans="16306:16306" x14ac:dyDescent="0.3">
      <c r="XCD3334" t="s">
        <v>1137</v>
      </c>
    </row>
    <row r="3335" spans="16306:16306" x14ac:dyDescent="0.3">
      <c r="XCD3335" t="s">
        <v>1138</v>
      </c>
    </row>
    <row r="3336" spans="16306:16306" x14ac:dyDescent="0.3">
      <c r="XCD3336" t="s">
        <v>1139</v>
      </c>
    </row>
    <row r="3337" spans="16306:16306" x14ac:dyDescent="0.3">
      <c r="XCD3337" t="s">
        <v>1140</v>
      </c>
    </row>
    <row r="3338" spans="16306:16306" x14ac:dyDescent="0.3">
      <c r="XCD3338" t="s">
        <v>1141</v>
      </c>
    </row>
    <row r="3339" spans="16306:16306" x14ac:dyDescent="0.3">
      <c r="XCD3339" t="s">
        <v>1142</v>
      </c>
    </row>
    <row r="3340" spans="16306:16306" x14ac:dyDescent="0.3">
      <c r="XCD3340" t="s">
        <v>1143</v>
      </c>
    </row>
    <row r="3341" spans="16306:16306" x14ac:dyDescent="0.3">
      <c r="XCD3341" t="s">
        <v>1144</v>
      </c>
    </row>
    <row r="3342" spans="16306:16306" x14ac:dyDescent="0.3">
      <c r="XCD3342" t="s">
        <v>1145</v>
      </c>
    </row>
    <row r="3343" spans="16306:16306" x14ac:dyDescent="0.3">
      <c r="XCD3343" t="s">
        <v>1146</v>
      </c>
    </row>
    <row r="3344" spans="16306:16306" x14ac:dyDescent="0.3">
      <c r="XCD3344" t="s">
        <v>1147</v>
      </c>
    </row>
    <row r="3345" spans="16306:16306" x14ac:dyDescent="0.3">
      <c r="XCD3345" t="s">
        <v>1148</v>
      </c>
    </row>
    <row r="3346" spans="16306:16306" x14ac:dyDescent="0.3">
      <c r="XCD3346" t="s">
        <v>1149</v>
      </c>
    </row>
    <row r="3347" spans="16306:16306" x14ac:dyDescent="0.3">
      <c r="XCD3347" t="s">
        <v>1150</v>
      </c>
    </row>
    <row r="3348" spans="16306:16306" x14ac:dyDescent="0.3">
      <c r="XCD3348" t="s">
        <v>1151</v>
      </c>
    </row>
    <row r="3349" spans="16306:16306" x14ac:dyDescent="0.3">
      <c r="XCD3349" t="s">
        <v>1152</v>
      </c>
    </row>
    <row r="3350" spans="16306:16306" x14ac:dyDescent="0.3">
      <c r="XCD3350" t="s">
        <v>1153</v>
      </c>
    </row>
    <row r="3351" spans="16306:16306" x14ac:dyDescent="0.3">
      <c r="XCD3351" t="s">
        <v>1154</v>
      </c>
    </row>
    <row r="3352" spans="16306:16306" x14ac:dyDescent="0.3">
      <c r="XCD3352" t="s">
        <v>1155</v>
      </c>
    </row>
    <row r="3353" spans="16306:16306" x14ac:dyDescent="0.3">
      <c r="XCD3353" t="s">
        <v>1156</v>
      </c>
    </row>
    <row r="3354" spans="16306:16306" x14ac:dyDescent="0.3">
      <c r="XCD3354" t="s">
        <v>1157</v>
      </c>
    </row>
    <row r="3355" spans="16306:16306" x14ac:dyDescent="0.3">
      <c r="XCD3355" t="s">
        <v>1158</v>
      </c>
    </row>
    <row r="3356" spans="16306:16306" x14ac:dyDescent="0.3">
      <c r="XCD3356" t="s">
        <v>1159</v>
      </c>
    </row>
    <row r="3357" spans="16306:16306" x14ac:dyDescent="0.3">
      <c r="XCD3357" t="s">
        <v>1160</v>
      </c>
    </row>
    <row r="3358" spans="16306:16306" x14ac:dyDescent="0.3">
      <c r="XCD3358" t="s">
        <v>1161</v>
      </c>
    </row>
    <row r="3359" spans="16306:16306" x14ac:dyDescent="0.3">
      <c r="XCD3359" t="s">
        <v>1162</v>
      </c>
    </row>
    <row r="3360" spans="16306:16306" x14ac:dyDescent="0.3">
      <c r="XCD3360" t="s">
        <v>1163</v>
      </c>
    </row>
    <row r="3361" spans="16306:16306" x14ac:dyDescent="0.3">
      <c r="XCD3361" t="s">
        <v>1164</v>
      </c>
    </row>
    <row r="3362" spans="16306:16306" x14ac:dyDescent="0.3">
      <c r="XCD3362" t="s">
        <v>1165</v>
      </c>
    </row>
    <row r="3363" spans="16306:16306" x14ac:dyDescent="0.3">
      <c r="XCD3363" t="s">
        <v>1166</v>
      </c>
    </row>
    <row r="3364" spans="16306:16306" x14ac:dyDescent="0.3">
      <c r="XCD3364" t="s">
        <v>1167</v>
      </c>
    </row>
    <row r="3365" spans="16306:16306" x14ac:dyDescent="0.3">
      <c r="XCD3365" t="s">
        <v>1168</v>
      </c>
    </row>
    <row r="3366" spans="16306:16306" x14ac:dyDescent="0.3">
      <c r="XCD3366" t="s">
        <v>1169</v>
      </c>
    </row>
    <row r="3367" spans="16306:16306" x14ac:dyDescent="0.3">
      <c r="XCD3367" t="s">
        <v>1170</v>
      </c>
    </row>
    <row r="3368" spans="16306:16306" x14ac:dyDescent="0.3">
      <c r="XCD3368" t="s">
        <v>1171</v>
      </c>
    </row>
    <row r="3369" spans="16306:16306" x14ac:dyDescent="0.3">
      <c r="XCD3369" t="s">
        <v>1172</v>
      </c>
    </row>
    <row r="3370" spans="16306:16306" x14ac:dyDescent="0.3">
      <c r="XCD3370" t="s">
        <v>1173</v>
      </c>
    </row>
    <row r="3371" spans="16306:16306" x14ac:dyDescent="0.3">
      <c r="XCD3371" t="s">
        <v>1174</v>
      </c>
    </row>
    <row r="3372" spans="16306:16306" x14ac:dyDescent="0.3">
      <c r="XCD3372" t="s">
        <v>1175</v>
      </c>
    </row>
    <row r="3373" spans="16306:16306" x14ac:dyDescent="0.3">
      <c r="XCD3373" t="s">
        <v>1176</v>
      </c>
    </row>
    <row r="3374" spans="16306:16306" x14ac:dyDescent="0.3">
      <c r="XCD3374" t="s">
        <v>1177</v>
      </c>
    </row>
    <row r="3375" spans="16306:16306" x14ac:dyDescent="0.3">
      <c r="XCD3375" t="s">
        <v>1178</v>
      </c>
    </row>
    <row r="3376" spans="16306:16306" x14ac:dyDescent="0.3">
      <c r="XCD3376" t="s">
        <v>1179</v>
      </c>
    </row>
    <row r="3377" spans="16306:16306" x14ac:dyDescent="0.3">
      <c r="XCD3377" t="s">
        <v>1180</v>
      </c>
    </row>
    <row r="3378" spans="16306:16306" x14ac:dyDescent="0.3">
      <c r="XCD3378" t="s">
        <v>1181</v>
      </c>
    </row>
    <row r="3379" spans="16306:16306" x14ac:dyDescent="0.3">
      <c r="XCD3379" t="s">
        <v>1182</v>
      </c>
    </row>
    <row r="3380" spans="16306:16306" x14ac:dyDescent="0.3">
      <c r="XCD3380" t="s">
        <v>1183</v>
      </c>
    </row>
    <row r="3381" spans="16306:16306" x14ac:dyDescent="0.3">
      <c r="XCD3381" t="s">
        <v>1184</v>
      </c>
    </row>
    <row r="3382" spans="16306:16306" x14ac:dyDescent="0.3">
      <c r="XCD3382" t="s">
        <v>1185</v>
      </c>
    </row>
    <row r="3383" spans="16306:16306" x14ac:dyDescent="0.3">
      <c r="XCD3383" t="s">
        <v>1186</v>
      </c>
    </row>
    <row r="3384" spans="16306:16306" x14ac:dyDescent="0.3">
      <c r="XCD3384" t="s">
        <v>1187</v>
      </c>
    </row>
    <row r="3385" spans="16306:16306" x14ac:dyDescent="0.3">
      <c r="XCD3385" t="s">
        <v>1188</v>
      </c>
    </row>
    <row r="3386" spans="16306:16306" x14ac:dyDescent="0.3">
      <c r="XCD3386" t="s">
        <v>1189</v>
      </c>
    </row>
    <row r="3387" spans="16306:16306" x14ac:dyDescent="0.3">
      <c r="XCD3387" t="s">
        <v>1190</v>
      </c>
    </row>
    <row r="3388" spans="16306:16306" x14ac:dyDescent="0.3">
      <c r="XCD3388" t="s">
        <v>1191</v>
      </c>
    </row>
    <row r="3389" spans="16306:16306" x14ac:dyDescent="0.3">
      <c r="XCD3389" t="s">
        <v>1192</v>
      </c>
    </row>
    <row r="3390" spans="16306:16306" x14ac:dyDescent="0.3">
      <c r="XCD3390" t="s">
        <v>1193</v>
      </c>
    </row>
    <row r="3391" spans="16306:16306" x14ac:dyDescent="0.3">
      <c r="XCD3391" t="s">
        <v>1194</v>
      </c>
    </row>
    <row r="3392" spans="16306:16306" x14ac:dyDescent="0.3">
      <c r="XCD3392" t="s">
        <v>1195</v>
      </c>
    </row>
    <row r="3393" spans="16306:16306" x14ac:dyDescent="0.3">
      <c r="XCD3393" t="s">
        <v>1196</v>
      </c>
    </row>
    <row r="3394" spans="16306:16306" x14ac:dyDescent="0.3">
      <c r="XCD3394" t="s">
        <v>1197</v>
      </c>
    </row>
    <row r="3395" spans="16306:16306" x14ac:dyDescent="0.3">
      <c r="XCD3395" t="s">
        <v>1198</v>
      </c>
    </row>
    <row r="3396" spans="16306:16306" x14ac:dyDescent="0.3">
      <c r="XCD3396" t="s">
        <v>1199</v>
      </c>
    </row>
    <row r="3397" spans="16306:16306" x14ac:dyDescent="0.3">
      <c r="XCD3397" t="s">
        <v>1200</v>
      </c>
    </row>
    <row r="3398" spans="16306:16306" x14ac:dyDescent="0.3">
      <c r="XCD3398" t="s">
        <v>1201</v>
      </c>
    </row>
    <row r="3399" spans="16306:16306" x14ac:dyDescent="0.3">
      <c r="XCD3399" t="s">
        <v>1202</v>
      </c>
    </row>
    <row r="3400" spans="16306:16306" x14ac:dyDescent="0.3">
      <c r="XCD3400" t="s">
        <v>1203</v>
      </c>
    </row>
    <row r="3401" spans="16306:16306" x14ac:dyDescent="0.3">
      <c r="XCD3401" t="s">
        <v>1204</v>
      </c>
    </row>
    <row r="3402" spans="16306:16306" x14ac:dyDescent="0.3">
      <c r="XCD3402" t="s">
        <v>1205</v>
      </c>
    </row>
    <row r="3403" spans="16306:16306" x14ac:dyDescent="0.3">
      <c r="XCD3403" t="s">
        <v>1206</v>
      </c>
    </row>
    <row r="3404" spans="16306:16306" x14ac:dyDescent="0.3">
      <c r="XCD3404" t="s">
        <v>1207</v>
      </c>
    </row>
    <row r="3405" spans="16306:16306" x14ac:dyDescent="0.3">
      <c r="XCD3405" t="s">
        <v>1208</v>
      </c>
    </row>
    <row r="3406" spans="16306:16306" x14ac:dyDescent="0.3">
      <c r="XCD3406" t="s">
        <v>1209</v>
      </c>
    </row>
    <row r="3407" spans="16306:16306" x14ac:dyDescent="0.3">
      <c r="XCD3407" t="s">
        <v>1210</v>
      </c>
    </row>
    <row r="3408" spans="16306:16306" x14ac:dyDescent="0.3">
      <c r="XCD3408" t="s">
        <v>1211</v>
      </c>
    </row>
    <row r="3409" spans="16306:16306" x14ac:dyDescent="0.3">
      <c r="XCD3409" t="s">
        <v>1212</v>
      </c>
    </row>
    <row r="3410" spans="16306:16306" x14ac:dyDescent="0.3">
      <c r="XCD3410" t="s">
        <v>1213</v>
      </c>
    </row>
    <row r="3411" spans="16306:16306" x14ac:dyDescent="0.3">
      <c r="XCD3411" t="s">
        <v>1214</v>
      </c>
    </row>
    <row r="3412" spans="16306:16306" x14ac:dyDescent="0.3">
      <c r="XCD3412" t="s">
        <v>1215</v>
      </c>
    </row>
    <row r="3413" spans="16306:16306" x14ac:dyDescent="0.3">
      <c r="XCD3413" t="s">
        <v>1216</v>
      </c>
    </row>
    <row r="3414" spans="16306:16306" x14ac:dyDescent="0.3">
      <c r="XCD3414" t="s">
        <v>1217</v>
      </c>
    </row>
    <row r="3415" spans="16306:16306" x14ac:dyDescent="0.3">
      <c r="XCD3415" t="s">
        <v>1218</v>
      </c>
    </row>
    <row r="3416" spans="16306:16306" x14ac:dyDescent="0.3">
      <c r="XCD3416" t="s">
        <v>1219</v>
      </c>
    </row>
    <row r="3417" spans="16306:16306" x14ac:dyDescent="0.3">
      <c r="XCD3417" t="s">
        <v>1220</v>
      </c>
    </row>
    <row r="3418" spans="16306:16306" x14ac:dyDescent="0.3">
      <c r="XCD3418" t="s">
        <v>1221</v>
      </c>
    </row>
    <row r="3419" spans="16306:16306" x14ac:dyDescent="0.3">
      <c r="XCD3419" t="s">
        <v>1222</v>
      </c>
    </row>
    <row r="3420" spans="16306:16306" x14ac:dyDescent="0.3">
      <c r="XCD3420" t="s">
        <v>1223</v>
      </c>
    </row>
    <row r="3421" spans="16306:16306" x14ac:dyDescent="0.3">
      <c r="XCD3421" t="s">
        <v>1224</v>
      </c>
    </row>
    <row r="3422" spans="16306:16306" x14ac:dyDescent="0.3">
      <c r="XCD3422" t="s">
        <v>1225</v>
      </c>
    </row>
    <row r="3423" spans="16306:16306" x14ac:dyDescent="0.3">
      <c r="XCD3423" t="s">
        <v>1226</v>
      </c>
    </row>
    <row r="3424" spans="16306:16306" x14ac:dyDescent="0.3">
      <c r="XCD3424" t="s">
        <v>1227</v>
      </c>
    </row>
    <row r="3425" spans="16306:16306" x14ac:dyDescent="0.3">
      <c r="XCD3425" t="s">
        <v>1228</v>
      </c>
    </row>
    <row r="3426" spans="16306:16306" x14ac:dyDescent="0.3">
      <c r="XCD3426" t="s">
        <v>1229</v>
      </c>
    </row>
    <row r="3427" spans="16306:16306" x14ac:dyDescent="0.3">
      <c r="XCD3427" t="s">
        <v>1230</v>
      </c>
    </row>
    <row r="3428" spans="16306:16306" x14ac:dyDescent="0.3">
      <c r="XCD3428" t="s">
        <v>1231</v>
      </c>
    </row>
    <row r="3429" spans="16306:16306" x14ac:dyDescent="0.3">
      <c r="XCD3429" t="s">
        <v>1232</v>
      </c>
    </row>
    <row r="3430" spans="16306:16306" x14ac:dyDescent="0.3">
      <c r="XCD3430" t="s">
        <v>1233</v>
      </c>
    </row>
    <row r="3431" spans="16306:16306" x14ac:dyDescent="0.3">
      <c r="XCD3431" t="s">
        <v>1234</v>
      </c>
    </row>
    <row r="3432" spans="16306:16306" x14ac:dyDescent="0.3">
      <c r="XCD3432" t="s">
        <v>1235</v>
      </c>
    </row>
    <row r="3433" spans="16306:16306" x14ac:dyDescent="0.3">
      <c r="XCD3433" t="s">
        <v>1236</v>
      </c>
    </row>
    <row r="3434" spans="16306:16306" x14ac:dyDescent="0.3">
      <c r="XCD3434" t="s">
        <v>1237</v>
      </c>
    </row>
    <row r="3435" spans="16306:16306" x14ac:dyDescent="0.3">
      <c r="XCD3435" t="s">
        <v>1238</v>
      </c>
    </row>
    <row r="3436" spans="16306:16306" x14ac:dyDescent="0.3">
      <c r="XCD3436" t="s">
        <v>1239</v>
      </c>
    </row>
    <row r="3437" spans="16306:16306" x14ac:dyDescent="0.3">
      <c r="XCD3437" t="s">
        <v>1240</v>
      </c>
    </row>
    <row r="3438" spans="16306:16306" x14ac:dyDescent="0.3">
      <c r="XCD3438" t="s">
        <v>1241</v>
      </c>
    </row>
    <row r="3439" spans="16306:16306" x14ac:dyDescent="0.3">
      <c r="XCD3439" t="s">
        <v>1242</v>
      </c>
    </row>
    <row r="3440" spans="16306:16306" x14ac:dyDescent="0.3">
      <c r="XCD3440" t="s">
        <v>1243</v>
      </c>
    </row>
    <row r="3441" spans="16306:16306" x14ac:dyDescent="0.3">
      <c r="XCD3441" t="s">
        <v>1244</v>
      </c>
    </row>
    <row r="3442" spans="16306:16306" x14ac:dyDescent="0.3">
      <c r="XCD3442" t="s">
        <v>1245</v>
      </c>
    </row>
    <row r="3443" spans="16306:16306" x14ac:dyDescent="0.3">
      <c r="XCD3443" t="s">
        <v>1246</v>
      </c>
    </row>
    <row r="3444" spans="16306:16306" x14ac:dyDescent="0.3">
      <c r="XCD3444" t="s">
        <v>1247</v>
      </c>
    </row>
    <row r="3445" spans="16306:16306" x14ac:dyDescent="0.3">
      <c r="XCD3445" t="s">
        <v>1248</v>
      </c>
    </row>
    <row r="3446" spans="16306:16306" x14ac:dyDescent="0.3">
      <c r="XCD3446" t="s">
        <v>1249</v>
      </c>
    </row>
    <row r="3447" spans="16306:16306" x14ac:dyDescent="0.3">
      <c r="XCD3447" t="s">
        <v>1250</v>
      </c>
    </row>
    <row r="3448" spans="16306:16306" x14ac:dyDescent="0.3">
      <c r="XCD3448" t="s">
        <v>1251</v>
      </c>
    </row>
    <row r="3449" spans="16306:16306" x14ac:dyDescent="0.3">
      <c r="XCD3449" t="s">
        <v>1252</v>
      </c>
    </row>
    <row r="3450" spans="16306:16306" x14ac:dyDescent="0.3">
      <c r="XCD3450" t="s">
        <v>1253</v>
      </c>
    </row>
    <row r="3451" spans="16306:16306" x14ac:dyDescent="0.3">
      <c r="XCD3451" t="s">
        <v>1254</v>
      </c>
    </row>
    <row r="3452" spans="16306:16306" x14ac:dyDescent="0.3">
      <c r="XCD3452" t="s">
        <v>1255</v>
      </c>
    </row>
    <row r="3453" spans="16306:16306" x14ac:dyDescent="0.3">
      <c r="XCD3453" t="s">
        <v>1256</v>
      </c>
    </row>
    <row r="3454" spans="16306:16306" x14ac:dyDescent="0.3">
      <c r="XCD3454" t="s">
        <v>1257</v>
      </c>
    </row>
    <row r="3455" spans="16306:16306" x14ac:dyDescent="0.3">
      <c r="XCD3455" t="s">
        <v>1258</v>
      </c>
    </row>
    <row r="3456" spans="16306:16306" x14ac:dyDescent="0.3">
      <c r="XCD3456" t="s">
        <v>1259</v>
      </c>
    </row>
    <row r="3457" spans="16306:16306" x14ac:dyDescent="0.3">
      <c r="XCD3457" t="s">
        <v>1260</v>
      </c>
    </row>
    <row r="3458" spans="16306:16306" x14ac:dyDescent="0.3">
      <c r="XCD3458" t="s">
        <v>1261</v>
      </c>
    </row>
    <row r="3459" spans="16306:16306" x14ac:dyDescent="0.3">
      <c r="XCD3459" t="s">
        <v>1262</v>
      </c>
    </row>
    <row r="3460" spans="16306:16306" x14ac:dyDescent="0.3">
      <c r="XCD3460" t="s">
        <v>1263</v>
      </c>
    </row>
    <row r="3461" spans="16306:16306" x14ac:dyDescent="0.3">
      <c r="XCD3461" t="s">
        <v>1264</v>
      </c>
    </row>
    <row r="3462" spans="16306:16306" x14ac:dyDescent="0.3">
      <c r="XCD3462" t="s">
        <v>1265</v>
      </c>
    </row>
    <row r="3463" spans="16306:16306" x14ac:dyDescent="0.3">
      <c r="XCD3463" t="s">
        <v>1266</v>
      </c>
    </row>
    <row r="3464" spans="16306:16306" x14ac:dyDescent="0.3">
      <c r="XCD3464" t="s">
        <v>1267</v>
      </c>
    </row>
    <row r="3465" spans="16306:16306" x14ac:dyDescent="0.3">
      <c r="XCD3465" t="s">
        <v>1268</v>
      </c>
    </row>
    <row r="3466" spans="16306:16306" x14ac:dyDescent="0.3">
      <c r="XCD3466" t="s">
        <v>1269</v>
      </c>
    </row>
    <row r="3467" spans="16306:16306" x14ac:dyDescent="0.3">
      <c r="XCD3467" t="s">
        <v>1270</v>
      </c>
    </row>
    <row r="3468" spans="16306:16306" x14ac:dyDescent="0.3">
      <c r="XCD3468" t="s">
        <v>1271</v>
      </c>
    </row>
    <row r="3469" spans="16306:16306" x14ac:dyDescent="0.3">
      <c r="XCD3469" t="s">
        <v>1272</v>
      </c>
    </row>
    <row r="3470" spans="16306:16306" x14ac:dyDescent="0.3">
      <c r="XCD3470" t="s">
        <v>1273</v>
      </c>
    </row>
    <row r="3471" spans="16306:16306" x14ac:dyDescent="0.3">
      <c r="XCD3471" t="s">
        <v>1274</v>
      </c>
    </row>
    <row r="3472" spans="16306:16306" x14ac:dyDescent="0.3">
      <c r="XCD3472" t="s">
        <v>1275</v>
      </c>
    </row>
    <row r="3473" spans="16306:16306" x14ac:dyDescent="0.3">
      <c r="XCD3473" t="s">
        <v>1276</v>
      </c>
    </row>
    <row r="3474" spans="16306:16306" x14ac:dyDescent="0.3">
      <c r="XCD3474" t="s">
        <v>1277</v>
      </c>
    </row>
    <row r="3475" spans="16306:16306" x14ac:dyDescent="0.3">
      <c r="XCD3475" t="s">
        <v>1278</v>
      </c>
    </row>
    <row r="3476" spans="16306:16306" x14ac:dyDescent="0.3">
      <c r="XCD3476" t="s">
        <v>1279</v>
      </c>
    </row>
    <row r="3477" spans="16306:16306" x14ac:dyDescent="0.3">
      <c r="XCD3477" t="s">
        <v>1280</v>
      </c>
    </row>
    <row r="3478" spans="16306:16306" x14ac:dyDescent="0.3">
      <c r="XCD3478" t="s">
        <v>1281</v>
      </c>
    </row>
    <row r="3479" spans="16306:16306" x14ac:dyDescent="0.3">
      <c r="XCD3479" t="s">
        <v>1282</v>
      </c>
    </row>
    <row r="3480" spans="16306:16306" x14ac:dyDescent="0.3">
      <c r="XCD3480" t="s">
        <v>1283</v>
      </c>
    </row>
    <row r="3481" spans="16306:16306" x14ac:dyDescent="0.3">
      <c r="XCD3481" t="s">
        <v>1284</v>
      </c>
    </row>
    <row r="3482" spans="16306:16306" x14ac:dyDescent="0.3">
      <c r="XCD3482" t="s">
        <v>1285</v>
      </c>
    </row>
    <row r="3483" spans="16306:16306" x14ac:dyDescent="0.3">
      <c r="XCD3483" t="s">
        <v>1286</v>
      </c>
    </row>
    <row r="3484" spans="16306:16306" x14ac:dyDescent="0.3">
      <c r="XCD3484" t="s">
        <v>1287</v>
      </c>
    </row>
    <row r="3485" spans="16306:16306" x14ac:dyDescent="0.3">
      <c r="XCD3485" t="s">
        <v>1288</v>
      </c>
    </row>
    <row r="3486" spans="16306:16306" x14ac:dyDescent="0.3">
      <c r="XCD3486" t="s">
        <v>1289</v>
      </c>
    </row>
    <row r="3487" spans="16306:16306" x14ac:dyDescent="0.3">
      <c r="XCD3487" t="s">
        <v>1290</v>
      </c>
    </row>
    <row r="3488" spans="16306:16306" x14ac:dyDescent="0.3">
      <c r="XCD3488" t="s">
        <v>1291</v>
      </c>
    </row>
    <row r="3489" spans="16306:16306" x14ac:dyDescent="0.3">
      <c r="XCD3489" t="s">
        <v>1292</v>
      </c>
    </row>
    <row r="3490" spans="16306:16306" x14ac:dyDescent="0.3">
      <c r="XCD3490" t="s">
        <v>1293</v>
      </c>
    </row>
    <row r="3491" spans="16306:16306" x14ac:dyDescent="0.3">
      <c r="XCD3491" t="s">
        <v>1294</v>
      </c>
    </row>
    <row r="3492" spans="16306:16306" x14ac:dyDescent="0.3">
      <c r="XCD3492" t="s">
        <v>1295</v>
      </c>
    </row>
    <row r="3493" spans="16306:16306" x14ac:dyDescent="0.3">
      <c r="XCD3493" t="s">
        <v>1296</v>
      </c>
    </row>
    <row r="3494" spans="16306:16306" x14ac:dyDescent="0.3">
      <c r="XCD3494" t="s">
        <v>1297</v>
      </c>
    </row>
    <row r="3495" spans="16306:16306" x14ac:dyDescent="0.3">
      <c r="XCD3495" t="s">
        <v>1298</v>
      </c>
    </row>
    <row r="3496" spans="16306:16306" x14ac:dyDescent="0.3">
      <c r="XCD3496" t="s">
        <v>1299</v>
      </c>
    </row>
    <row r="3497" spans="16306:16306" x14ac:dyDescent="0.3">
      <c r="XCD3497" t="s">
        <v>1300</v>
      </c>
    </row>
    <row r="3498" spans="16306:16306" x14ac:dyDescent="0.3">
      <c r="XCD3498" t="s">
        <v>1301</v>
      </c>
    </row>
    <row r="3499" spans="16306:16306" x14ac:dyDescent="0.3">
      <c r="XCD3499" t="s">
        <v>1302</v>
      </c>
    </row>
    <row r="3500" spans="16306:16306" x14ac:dyDescent="0.3">
      <c r="XCD3500" t="s">
        <v>1303</v>
      </c>
    </row>
    <row r="3501" spans="16306:16306" x14ac:dyDescent="0.3">
      <c r="XCD3501" t="s">
        <v>1304</v>
      </c>
    </row>
    <row r="3502" spans="16306:16306" x14ac:dyDescent="0.3">
      <c r="XCD3502" t="s">
        <v>1305</v>
      </c>
    </row>
    <row r="3503" spans="16306:16306" x14ac:dyDescent="0.3">
      <c r="XCD3503" t="s">
        <v>1306</v>
      </c>
    </row>
    <row r="3504" spans="16306:16306" x14ac:dyDescent="0.3">
      <c r="XCD3504" t="s">
        <v>1307</v>
      </c>
    </row>
    <row r="3505" spans="16306:16306" x14ac:dyDescent="0.3">
      <c r="XCD3505" t="s">
        <v>1308</v>
      </c>
    </row>
    <row r="3506" spans="16306:16306" x14ac:dyDescent="0.3">
      <c r="XCD3506" t="s">
        <v>1309</v>
      </c>
    </row>
    <row r="3507" spans="16306:16306" x14ac:dyDescent="0.3">
      <c r="XCD3507" t="s">
        <v>1310</v>
      </c>
    </row>
    <row r="3508" spans="16306:16306" x14ac:dyDescent="0.3">
      <c r="XCD3508" t="s">
        <v>1311</v>
      </c>
    </row>
    <row r="3509" spans="16306:16306" x14ac:dyDescent="0.3">
      <c r="XCD3509" t="s">
        <v>1312</v>
      </c>
    </row>
    <row r="3510" spans="16306:16306" x14ac:dyDescent="0.3">
      <c r="XCD3510" t="s">
        <v>1313</v>
      </c>
    </row>
    <row r="3511" spans="16306:16306" x14ac:dyDescent="0.3">
      <c r="XCD3511" t="s">
        <v>1314</v>
      </c>
    </row>
    <row r="3512" spans="16306:16306" x14ac:dyDescent="0.3">
      <c r="XCD3512" t="s">
        <v>1315</v>
      </c>
    </row>
    <row r="3513" spans="16306:16306" x14ac:dyDescent="0.3">
      <c r="XCD3513" t="s">
        <v>1316</v>
      </c>
    </row>
    <row r="3514" spans="16306:16306" x14ac:dyDescent="0.3">
      <c r="XCD3514" t="s">
        <v>1317</v>
      </c>
    </row>
    <row r="3515" spans="16306:16306" x14ac:dyDescent="0.3">
      <c r="XCD3515" t="s">
        <v>1318</v>
      </c>
    </row>
    <row r="3516" spans="16306:16306" x14ac:dyDescent="0.3">
      <c r="XCD3516" t="s">
        <v>1319</v>
      </c>
    </row>
    <row r="3517" spans="16306:16306" x14ac:dyDescent="0.3">
      <c r="XCD3517" t="s">
        <v>1320</v>
      </c>
    </row>
    <row r="3518" spans="16306:16306" x14ac:dyDescent="0.3">
      <c r="XCD3518" t="s">
        <v>1321</v>
      </c>
    </row>
    <row r="3519" spans="16306:16306" x14ac:dyDescent="0.3">
      <c r="XCD3519" t="s">
        <v>1322</v>
      </c>
    </row>
    <row r="3520" spans="16306:16306" x14ac:dyDescent="0.3">
      <c r="XCD3520" t="s">
        <v>1323</v>
      </c>
    </row>
    <row r="3521" spans="16306:16306" x14ac:dyDescent="0.3">
      <c r="XCD3521" t="s">
        <v>1324</v>
      </c>
    </row>
    <row r="3522" spans="16306:16306" x14ac:dyDescent="0.3">
      <c r="XCD3522" t="s">
        <v>1325</v>
      </c>
    </row>
    <row r="3523" spans="16306:16306" x14ac:dyDescent="0.3">
      <c r="XCD3523" t="s">
        <v>1326</v>
      </c>
    </row>
    <row r="3524" spans="16306:16306" x14ac:dyDescent="0.3">
      <c r="XCD3524" t="s">
        <v>1327</v>
      </c>
    </row>
    <row r="3525" spans="16306:16306" x14ac:dyDescent="0.3">
      <c r="XCD3525" t="s">
        <v>1328</v>
      </c>
    </row>
    <row r="3526" spans="16306:16306" x14ac:dyDescent="0.3">
      <c r="XCD3526" t="s">
        <v>1329</v>
      </c>
    </row>
    <row r="3527" spans="16306:16306" x14ac:dyDescent="0.3">
      <c r="XCD3527" t="s">
        <v>1330</v>
      </c>
    </row>
    <row r="3528" spans="16306:16306" x14ac:dyDescent="0.3">
      <c r="XCD3528" t="s">
        <v>1331</v>
      </c>
    </row>
    <row r="3529" spans="16306:16306" x14ac:dyDescent="0.3">
      <c r="XCD3529" t="s">
        <v>1332</v>
      </c>
    </row>
    <row r="3530" spans="16306:16306" x14ac:dyDescent="0.3">
      <c r="XCD3530" t="s">
        <v>1333</v>
      </c>
    </row>
    <row r="3531" spans="16306:16306" x14ac:dyDescent="0.3">
      <c r="XCD3531" t="s">
        <v>1334</v>
      </c>
    </row>
    <row r="3532" spans="16306:16306" x14ac:dyDescent="0.3">
      <c r="XCD3532" t="s">
        <v>1335</v>
      </c>
    </row>
    <row r="3533" spans="16306:16306" x14ac:dyDescent="0.3">
      <c r="XCD3533" t="s">
        <v>1336</v>
      </c>
    </row>
    <row r="3534" spans="16306:16306" x14ac:dyDescent="0.3">
      <c r="XCD3534" t="s">
        <v>1337</v>
      </c>
    </row>
    <row r="3535" spans="16306:16306" x14ac:dyDescent="0.3">
      <c r="XCD3535" t="s">
        <v>1338</v>
      </c>
    </row>
    <row r="3536" spans="16306:16306" x14ac:dyDescent="0.3">
      <c r="XCD3536" t="s">
        <v>1339</v>
      </c>
    </row>
    <row r="3537" spans="16306:16306" x14ac:dyDescent="0.3">
      <c r="XCD3537" t="s">
        <v>1340</v>
      </c>
    </row>
    <row r="3538" spans="16306:16306" x14ac:dyDescent="0.3">
      <c r="XCD3538" t="s">
        <v>1341</v>
      </c>
    </row>
    <row r="3539" spans="16306:16306" x14ac:dyDescent="0.3">
      <c r="XCD3539" t="s">
        <v>1342</v>
      </c>
    </row>
    <row r="3540" spans="16306:16306" x14ac:dyDescent="0.3">
      <c r="XCD3540" t="s">
        <v>1343</v>
      </c>
    </row>
    <row r="3541" spans="16306:16306" x14ac:dyDescent="0.3">
      <c r="XCD3541" t="s">
        <v>1344</v>
      </c>
    </row>
    <row r="3542" spans="16306:16306" x14ac:dyDescent="0.3">
      <c r="XCD3542" t="s">
        <v>1345</v>
      </c>
    </row>
    <row r="3543" spans="16306:16306" x14ac:dyDescent="0.3">
      <c r="XCD3543" t="s">
        <v>1346</v>
      </c>
    </row>
    <row r="3544" spans="16306:16306" x14ac:dyDescent="0.3">
      <c r="XCD3544" t="s">
        <v>1347</v>
      </c>
    </row>
    <row r="3545" spans="16306:16306" x14ac:dyDescent="0.3">
      <c r="XCD3545" t="s">
        <v>1348</v>
      </c>
    </row>
    <row r="3546" spans="16306:16306" x14ac:dyDescent="0.3">
      <c r="XCD3546" t="s">
        <v>1349</v>
      </c>
    </row>
    <row r="3547" spans="16306:16306" x14ac:dyDescent="0.3">
      <c r="XCD3547" t="s">
        <v>1350</v>
      </c>
    </row>
    <row r="3548" spans="16306:16306" x14ac:dyDescent="0.3">
      <c r="XCD3548" t="s">
        <v>1351</v>
      </c>
    </row>
    <row r="3549" spans="16306:16306" x14ac:dyDescent="0.3">
      <c r="XCD3549" t="s">
        <v>1352</v>
      </c>
    </row>
    <row r="3550" spans="16306:16306" x14ac:dyDescent="0.3">
      <c r="XCD3550" t="s">
        <v>1353</v>
      </c>
    </row>
    <row r="3551" spans="16306:16306" x14ac:dyDescent="0.3">
      <c r="XCD3551" t="s">
        <v>1354</v>
      </c>
    </row>
    <row r="3552" spans="16306:16306" x14ac:dyDescent="0.3">
      <c r="XCD3552" t="s">
        <v>1355</v>
      </c>
    </row>
    <row r="3553" spans="16306:16306" x14ac:dyDescent="0.3">
      <c r="XCD3553" t="s">
        <v>1356</v>
      </c>
    </row>
    <row r="3554" spans="16306:16306" x14ac:dyDescent="0.3">
      <c r="XCD3554" t="s">
        <v>1357</v>
      </c>
    </row>
    <row r="3555" spans="16306:16306" x14ac:dyDescent="0.3">
      <c r="XCD3555" t="s">
        <v>1358</v>
      </c>
    </row>
    <row r="3556" spans="16306:16306" x14ac:dyDescent="0.3">
      <c r="XCD3556" t="s">
        <v>1359</v>
      </c>
    </row>
    <row r="3557" spans="16306:16306" x14ac:dyDescent="0.3">
      <c r="XCD3557" t="s">
        <v>1360</v>
      </c>
    </row>
    <row r="3558" spans="16306:16306" x14ac:dyDescent="0.3">
      <c r="XCD3558" t="s">
        <v>1361</v>
      </c>
    </row>
    <row r="3559" spans="16306:16306" x14ac:dyDescent="0.3">
      <c r="XCD3559" t="s">
        <v>1362</v>
      </c>
    </row>
    <row r="3560" spans="16306:16306" x14ac:dyDescent="0.3">
      <c r="XCD3560" t="s">
        <v>1363</v>
      </c>
    </row>
    <row r="3561" spans="16306:16306" x14ac:dyDescent="0.3">
      <c r="XCD3561" t="s">
        <v>1364</v>
      </c>
    </row>
    <row r="3562" spans="16306:16306" x14ac:dyDescent="0.3">
      <c r="XCD3562" t="s">
        <v>1365</v>
      </c>
    </row>
    <row r="3563" spans="16306:16306" x14ac:dyDescent="0.3">
      <c r="XCD3563" t="s">
        <v>1366</v>
      </c>
    </row>
    <row r="3564" spans="16306:16306" x14ac:dyDescent="0.3">
      <c r="XCD3564" t="s">
        <v>1367</v>
      </c>
    </row>
    <row r="3565" spans="16306:16306" x14ac:dyDescent="0.3">
      <c r="XCD3565" t="s">
        <v>1368</v>
      </c>
    </row>
    <row r="3566" spans="16306:16306" x14ac:dyDescent="0.3">
      <c r="XCD3566" t="s">
        <v>1369</v>
      </c>
    </row>
    <row r="3567" spans="16306:16306" x14ac:dyDescent="0.3">
      <c r="XCD3567" t="s">
        <v>1370</v>
      </c>
    </row>
    <row r="3568" spans="16306:16306" x14ac:dyDescent="0.3">
      <c r="XCD3568" t="s">
        <v>1371</v>
      </c>
    </row>
    <row r="3569" spans="16306:16306" x14ac:dyDescent="0.3">
      <c r="XCD3569" t="s">
        <v>1372</v>
      </c>
    </row>
    <row r="3570" spans="16306:16306" x14ac:dyDescent="0.3">
      <c r="XCD3570" t="s">
        <v>1373</v>
      </c>
    </row>
    <row r="3571" spans="16306:16306" x14ac:dyDescent="0.3">
      <c r="XCD3571" t="s">
        <v>1374</v>
      </c>
    </row>
    <row r="3572" spans="16306:16306" x14ac:dyDescent="0.3">
      <c r="XCD3572" t="s">
        <v>1375</v>
      </c>
    </row>
    <row r="3573" spans="16306:16306" x14ac:dyDescent="0.3">
      <c r="XCD3573" t="s">
        <v>1376</v>
      </c>
    </row>
    <row r="3574" spans="16306:16306" x14ac:dyDescent="0.3">
      <c r="XCD3574" t="s">
        <v>1377</v>
      </c>
    </row>
    <row r="3575" spans="16306:16306" x14ac:dyDescent="0.3">
      <c r="XCD3575" t="s">
        <v>1378</v>
      </c>
    </row>
    <row r="3576" spans="16306:16306" x14ac:dyDescent="0.3">
      <c r="XCD3576" t="s">
        <v>1379</v>
      </c>
    </row>
    <row r="3577" spans="16306:16306" x14ac:dyDescent="0.3">
      <c r="XCD3577" t="s">
        <v>1380</v>
      </c>
    </row>
    <row r="3578" spans="16306:16306" x14ac:dyDescent="0.3">
      <c r="XCD3578" t="s">
        <v>1381</v>
      </c>
    </row>
    <row r="3579" spans="16306:16306" x14ac:dyDescent="0.3">
      <c r="XCD3579" t="s">
        <v>1382</v>
      </c>
    </row>
    <row r="3580" spans="16306:16306" x14ac:dyDescent="0.3">
      <c r="XCD3580" t="s">
        <v>1383</v>
      </c>
    </row>
    <row r="3581" spans="16306:16306" x14ac:dyDescent="0.3">
      <c r="XCD3581" t="s">
        <v>1384</v>
      </c>
    </row>
    <row r="3582" spans="16306:16306" x14ac:dyDescent="0.3">
      <c r="XCD3582" t="s">
        <v>1385</v>
      </c>
    </row>
    <row r="3583" spans="16306:16306" x14ac:dyDescent="0.3">
      <c r="XCD3583" t="s">
        <v>1386</v>
      </c>
    </row>
    <row r="3584" spans="16306:16306" x14ac:dyDescent="0.3">
      <c r="XCD3584" t="s">
        <v>1387</v>
      </c>
    </row>
    <row r="3585" spans="16306:16306" x14ac:dyDescent="0.3">
      <c r="XCD3585" t="s">
        <v>1388</v>
      </c>
    </row>
    <row r="3586" spans="16306:16306" x14ac:dyDescent="0.3">
      <c r="XCD3586" t="s">
        <v>1389</v>
      </c>
    </row>
    <row r="3587" spans="16306:16306" x14ac:dyDescent="0.3">
      <c r="XCD3587" t="s">
        <v>1390</v>
      </c>
    </row>
    <row r="3588" spans="16306:16306" x14ac:dyDescent="0.3">
      <c r="XCD3588" t="s">
        <v>1391</v>
      </c>
    </row>
    <row r="3589" spans="16306:16306" x14ac:dyDescent="0.3">
      <c r="XCD3589" t="s">
        <v>1392</v>
      </c>
    </row>
    <row r="3590" spans="16306:16306" x14ac:dyDescent="0.3">
      <c r="XCD3590" t="s">
        <v>1393</v>
      </c>
    </row>
    <row r="3591" spans="16306:16306" x14ac:dyDescent="0.3">
      <c r="XCD3591" t="s">
        <v>1394</v>
      </c>
    </row>
    <row r="3592" spans="16306:16306" x14ac:dyDescent="0.3">
      <c r="XCD3592" t="s">
        <v>1395</v>
      </c>
    </row>
    <row r="3593" spans="16306:16306" x14ac:dyDescent="0.3">
      <c r="XCD3593" t="s">
        <v>1396</v>
      </c>
    </row>
    <row r="3594" spans="16306:16306" x14ac:dyDescent="0.3">
      <c r="XCD3594" t="s">
        <v>1397</v>
      </c>
    </row>
    <row r="3595" spans="16306:16306" x14ac:dyDescent="0.3">
      <c r="XCD3595" t="s">
        <v>1398</v>
      </c>
    </row>
    <row r="3596" spans="16306:16306" x14ac:dyDescent="0.3">
      <c r="XCD3596" t="s">
        <v>1399</v>
      </c>
    </row>
    <row r="3597" spans="16306:16306" x14ac:dyDescent="0.3">
      <c r="XCD3597" t="s">
        <v>1400</v>
      </c>
    </row>
    <row r="3598" spans="16306:16306" x14ac:dyDescent="0.3">
      <c r="XCD3598" t="s">
        <v>1401</v>
      </c>
    </row>
    <row r="3599" spans="16306:16306" x14ac:dyDescent="0.3">
      <c r="XCD3599" t="s">
        <v>1402</v>
      </c>
    </row>
    <row r="3600" spans="16306:16306" x14ac:dyDescent="0.3">
      <c r="XCD3600" t="s">
        <v>1403</v>
      </c>
    </row>
    <row r="3601" spans="16306:16306" x14ac:dyDescent="0.3">
      <c r="XCD3601" t="s">
        <v>1404</v>
      </c>
    </row>
    <row r="3602" spans="16306:16306" x14ac:dyDescent="0.3">
      <c r="XCD3602" t="s">
        <v>1405</v>
      </c>
    </row>
    <row r="3603" spans="16306:16306" x14ac:dyDescent="0.3">
      <c r="XCD3603" t="s">
        <v>1406</v>
      </c>
    </row>
    <row r="3604" spans="16306:16306" x14ac:dyDescent="0.3">
      <c r="XCD3604" t="s">
        <v>1407</v>
      </c>
    </row>
    <row r="3605" spans="16306:16306" x14ac:dyDescent="0.3">
      <c r="XCD3605" t="s">
        <v>1408</v>
      </c>
    </row>
    <row r="3606" spans="16306:16306" x14ac:dyDescent="0.3">
      <c r="XCD3606" t="s">
        <v>1409</v>
      </c>
    </row>
    <row r="3607" spans="16306:16306" x14ac:dyDescent="0.3">
      <c r="XCD3607" t="s">
        <v>1410</v>
      </c>
    </row>
    <row r="3608" spans="16306:16306" x14ac:dyDescent="0.3">
      <c r="XCD3608" t="s">
        <v>1411</v>
      </c>
    </row>
    <row r="3609" spans="16306:16306" x14ac:dyDescent="0.3">
      <c r="XCD3609" t="s">
        <v>1412</v>
      </c>
    </row>
    <row r="3610" spans="16306:16306" x14ac:dyDescent="0.3">
      <c r="XCD3610" t="s">
        <v>1413</v>
      </c>
    </row>
    <row r="3611" spans="16306:16306" x14ac:dyDescent="0.3">
      <c r="XCD3611" t="s">
        <v>1414</v>
      </c>
    </row>
    <row r="3612" spans="16306:16306" x14ac:dyDescent="0.3">
      <c r="XCD3612" t="s">
        <v>1415</v>
      </c>
    </row>
    <row r="3613" spans="16306:16306" x14ac:dyDescent="0.3">
      <c r="XCD3613" t="s">
        <v>1416</v>
      </c>
    </row>
    <row r="3614" spans="16306:16306" x14ac:dyDescent="0.3">
      <c r="XCD3614" t="s">
        <v>1417</v>
      </c>
    </row>
    <row r="3615" spans="16306:16306" x14ac:dyDescent="0.3">
      <c r="XCD3615" t="s">
        <v>1418</v>
      </c>
    </row>
    <row r="3616" spans="16306:16306" x14ac:dyDescent="0.3">
      <c r="XCD3616" t="s">
        <v>1419</v>
      </c>
    </row>
    <row r="3617" spans="16306:16306" x14ac:dyDescent="0.3">
      <c r="XCD3617" t="s">
        <v>1420</v>
      </c>
    </row>
    <row r="3618" spans="16306:16306" x14ac:dyDescent="0.3">
      <c r="XCD3618" t="s">
        <v>1421</v>
      </c>
    </row>
    <row r="3619" spans="16306:16306" x14ac:dyDescent="0.3">
      <c r="XCD3619" t="s">
        <v>1422</v>
      </c>
    </row>
    <row r="3620" spans="16306:16306" x14ac:dyDescent="0.3">
      <c r="XCD3620" t="s">
        <v>1423</v>
      </c>
    </row>
    <row r="3621" spans="16306:16306" x14ac:dyDescent="0.3">
      <c r="XCD3621" t="s">
        <v>1424</v>
      </c>
    </row>
    <row r="3622" spans="16306:16306" x14ac:dyDescent="0.3">
      <c r="XCD3622" t="s">
        <v>1425</v>
      </c>
    </row>
    <row r="3623" spans="16306:16306" x14ac:dyDescent="0.3">
      <c r="XCD3623" t="s">
        <v>1426</v>
      </c>
    </row>
    <row r="3624" spans="16306:16306" x14ac:dyDescent="0.3">
      <c r="XCD3624" t="s">
        <v>1427</v>
      </c>
    </row>
    <row r="3625" spans="16306:16306" x14ac:dyDescent="0.3">
      <c r="XCD3625" t="s">
        <v>1428</v>
      </c>
    </row>
    <row r="3626" spans="16306:16306" x14ac:dyDescent="0.3">
      <c r="XCD3626" t="s">
        <v>1429</v>
      </c>
    </row>
    <row r="3627" spans="16306:16306" x14ac:dyDescent="0.3">
      <c r="XCD3627" t="s">
        <v>1430</v>
      </c>
    </row>
    <row r="3628" spans="16306:16306" x14ac:dyDescent="0.3">
      <c r="XCD3628" t="s">
        <v>1431</v>
      </c>
    </row>
    <row r="3629" spans="16306:16306" x14ac:dyDescent="0.3">
      <c r="XCD3629" t="s">
        <v>1432</v>
      </c>
    </row>
    <row r="3630" spans="16306:16306" x14ac:dyDescent="0.3">
      <c r="XCD3630" t="s">
        <v>1433</v>
      </c>
    </row>
    <row r="3631" spans="16306:16306" x14ac:dyDescent="0.3">
      <c r="XCD3631" t="s">
        <v>1434</v>
      </c>
    </row>
    <row r="3632" spans="16306:16306" x14ac:dyDescent="0.3">
      <c r="XCD3632" t="s">
        <v>1435</v>
      </c>
    </row>
    <row r="3633" spans="16306:16306" x14ac:dyDescent="0.3">
      <c r="XCD3633" t="s">
        <v>1436</v>
      </c>
    </row>
    <row r="3634" spans="16306:16306" x14ac:dyDescent="0.3">
      <c r="XCD3634" t="s">
        <v>1437</v>
      </c>
    </row>
    <row r="3635" spans="16306:16306" x14ac:dyDescent="0.3">
      <c r="XCD3635" t="s">
        <v>1438</v>
      </c>
    </row>
    <row r="3636" spans="16306:16306" x14ac:dyDescent="0.3">
      <c r="XCD3636" t="s">
        <v>1439</v>
      </c>
    </row>
    <row r="3637" spans="16306:16306" x14ac:dyDescent="0.3">
      <c r="XCD3637" t="s">
        <v>1440</v>
      </c>
    </row>
    <row r="3638" spans="16306:16306" x14ac:dyDescent="0.3">
      <c r="XCD3638" t="s">
        <v>1441</v>
      </c>
    </row>
    <row r="3639" spans="16306:16306" x14ac:dyDescent="0.3">
      <c r="XCD3639" t="s">
        <v>1442</v>
      </c>
    </row>
    <row r="3640" spans="16306:16306" x14ac:dyDescent="0.3">
      <c r="XCD3640" t="s">
        <v>1443</v>
      </c>
    </row>
    <row r="3641" spans="16306:16306" x14ac:dyDescent="0.3">
      <c r="XCD3641" t="s">
        <v>1444</v>
      </c>
    </row>
    <row r="3642" spans="16306:16306" x14ac:dyDescent="0.3">
      <c r="XCD3642" t="s">
        <v>1445</v>
      </c>
    </row>
    <row r="3643" spans="16306:16306" x14ac:dyDescent="0.3">
      <c r="XCD3643" t="s">
        <v>1446</v>
      </c>
    </row>
    <row r="3644" spans="16306:16306" x14ac:dyDescent="0.3">
      <c r="XCD3644" t="s">
        <v>1447</v>
      </c>
    </row>
    <row r="3645" spans="16306:16306" x14ac:dyDescent="0.3">
      <c r="XCD3645" t="s">
        <v>1448</v>
      </c>
    </row>
    <row r="3646" spans="16306:16306" x14ac:dyDescent="0.3">
      <c r="XCD3646" t="s">
        <v>1449</v>
      </c>
    </row>
    <row r="3647" spans="16306:16306" x14ac:dyDescent="0.3">
      <c r="XCD3647" t="s">
        <v>1450</v>
      </c>
    </row>
    <row r="3648" spans="16306:16306" x14ac:dyDescent="0.3">
      <c r="XCD3648" t="s">
        <v>1451</v>
      </c>
    </row>
    <row r="3649" spans="16306:16306" x14ac:dyDescent="0.3">
      <c r="XCD3649" t="s">
        <v>1452</v>
      </c>
    </row>
    <row r="3650" spans="16306:16306" x14ac:dyDescent="0.3">
      <c r="XCD3650" t="s">
        <v>1453</v>
      </c>
    </row>
    <row r="3651" spans="16306:16306" x14ac:dyDescent="0.3">
      <c r="XCD3651" t="s">
        <v>1454</v>
      </c>
    </row>
    <row r="3652" spans="16306:16306" x14ac:dyDescent="0.3">
      <c r="XCD3652" t="s">
        <v>1455</v>
      </c>
    </row>
    <row r="3653" spans="16306:16306" x14ac:dyDescent="0.3">
      <c r="XCD3653" t="s">
        <v>1456</v>
      </c>
    </row>
    <row r="3654" spans="16306:16306" x14ac:dyDescent="0.3">
      <c r="XCD3654" t="s">
        <v>1457</v>
      </c>
    </row>
    <row r="3655" spans="16306:16306" x14ac:dyDescent="0.3">
      <c r="XCD3655" t="s">
        <v>1458</v>
      </c>
    </row>
    <row r="3656" spans="16306:16306" x14ac:dyDescent="0.3">
      <c r="XCD3656" t="s">
        <v>1459</v>
      </c>
    </row>
    <row r="3657" spans="16306:16306" x14ac:dyDescent="0.3">
      <c r="XCD3657" t="s">
        <v>1460</v>
      </c>
    </row>
    <row r="3658" spans="16306:16306" x14ac:dyDescent="0.3">
      <c r="XCD3658" t="s">
        <v>1461</v>
      </c>
    </row>
    <row r="3659" spans="16306:16306" x14ac:dyDescent="0.3">
      <c r="XCD3659" t="s">
        <v>1462</v>
      </c>
    </row>
    <row r="3660" spans="16306:16306" x14ac:dyDescent="0.3">
      <c r="XCD3660" t="s">
        <v>1463</v>
      </c>
    </row>
    <row r="3661" spans="16306:16306" x14ac:dyDescent="0.3">
      <c r="XCD3661" t="s">
        <v>1464</v>
      </c>
    </row>
    <row r="3662" spans="16306:16306" x14ac:dyDescent="0.3">
      <c r="XCD3662" t="s">
        <v>1465</v>
      </c>
    </row>
    <row r="3663" spans="16306:16306" x14ac:dyDescent="0.3">
      <c r="XCD3663" t="s">
        <v>1466</v>
      </c>
    </row>
    <row r="3664" spans="16306:16306" x14ac:dyDescent="0.3">
      <c r="XCD3664" t="s">
        <v>1467</v>
      </c>
    </row>
    <row r="3665" spans="16306:16306" x14ac:dyDescent="0.3">
      <c r="XCD3665" t="s">
        <v>1468</v>
      </c>
    </row>
    <row r="3666" spans="16306:16306" x14ac:dyDescent="0.3">
      <c r="XCD3666" t="s">
        <v>1469</v>
      </c>
    </row>
    <row r="3667" spans="16306:16306" x14ac:dyDescent="0.3">
      <c r="XCD3667" t="s">
        <v>1470</v>
      </c>
    </row>
    <row r="3668" spans="16306:16306" x14ac:dyDescent="0.3">
      <c r="XCD3668" t="s">
        <v>1471</v>
      </c>
    </row>
    <row r="3669" spans="16306:16306" x14ac:dyDescent="0.3">
      <c r="XCD3669" t="s">
        <v>1472</v>
      </c>
    </row>
    <row r="3670" spans="16306:16306" x14ac:dyDescent="0.3">
      <c r="XCD3670" t="s">
        <v>1473</v>
      </c>
    </row>
    <row r="3671" spans="16306:16306" x14ac:dyDescent="0.3">
      <c r="XCD3671" t="s">
        <v>1474</v>
      </c>
    </row>
    <row r="3672" spans="16306:16306" x14ac:dyDescent="0.3">
      <c r="XCD3672" t="s">
        <v>1475</v>
      </c>
    </row>
    <row r="3673" spans="16306:16306" x14ac:dyDescent="0.3">
      <c r="XCD3673" t="s">
        <v>1476</v>
      </c>
    </row>
    <row r="3674" spans="16306:16306" x14ac:dyDescent="0.3">
      <c r="XCD3674" t="s">
        <v>1477</v>
      </c>
    </row>
    <row r="3675" spans="16306:16306" x14ac:dyDescent="0.3">
      <c r="XCD3675" t="s">
        <v>1478</v>
      </c>
    </row>
    <row r="3676" spans="16306:16306" x14ac:dyDescent="0.3">
      <c r="XCD3676" t="s">
        <v>1479</v>
      </c>
    </row>
    <row r="3677" spans="16306:16306" x14ac:dyDescent="0.3">
      <c r="XCD3677" t="s">
        <v>1480</v>
      </c>
    </row>
    <row r="3678" spans="16306:16306" x14ac:dyDescent="0.3">
      <c r="XCD3678" t="s">
        <v>1481</v>
      </c>
    </row>
    <row r="3679" spans="16306:16306" x14ac:dyDescent="0.3">
      <c r="XCD3679" t="s">
        <v>1482</v>
      </c>
    </row>
    <row r="3680" spans="16306:16306" x14ac:dyDescent="0.3">
      <c r="XCD3680" t="s">
        <v>1483</v>
      </c>
    </row>
    <row r="3681" spans="16306:16306" x14ac:dyDescent="0.3">
      <c r="XCD3681" t="s">
        <v>1484</v>
      </c>
    </row>
    <row r="3682" spans="16306:16306" x14ac:dyDescent="0.3">
      <c r="XCD3682" t="s">
        <v>1485</v>
      </c>
    </row>
    <row r="3683" spans="16306:16306" x14ac:dyDescent="0.3">
      <c r="XCD3683" t="s">
        <v>1486</v>
      </c>
    </row>
    <row r="3684" spans="16306:16306" x14ac:dyDescent="0.3">
      <c r="XCD3684" t="s">
        <v>1487</v>
      </c>
    </row>
    <row r="3685" spans="16306:16306" x14ac:dyDescent="0.3">
      <c r="XCD3685" t="s">
        <v>1488</v>
      </c>
    </row>
    <row r="3686" spans="16306:16306" x14ac:dyDescent="0.3">
      <c r="XCD3686" t="s">
        <v>1489</v>
      </c>
    </row>
    <row r="3687" spans="16306:16306" x14ac:dyDescent="0.3">
      <c r="XCD3687" t="s">
        <v>1490</v>
      </c>
    </row>
    <row r="3688" spans="16306:16306" x14ac:dyDescent="0.3">
      <c r="XCD3688" t="s">
        <v>1491</v>
      </c>
    </row>
    <row r="3689" spans="16306:16306" x14ac:dyDescent="0.3">
      <c r="XCD3689" t="s">
        <v>1492</v>
      </c>
    </row>
    <row r="3690" spans="16306:16306" x14ac:dyDescent="0.3">
      <c r="XCD3690" t="s">
        <v>1493</v>
      </c>
    </row>
    <row r="3691" spans="16306:16306" x14ac:dyDescent="0.3">
      <c r="XCD3691" t="s">
        <v>1494</v>
      </c>
    </row>
    <row r="3692" spans="16306:16306" x14ac:dyDescent="0.3">
      <c r="XCD3692" t="s">
        <v>1495</v>
      </c>
    </row>
    <row r="3693" spans="16306:16306" x14ac:dyDescent="0.3">
      <c r="XCD3693" t="s">
        <v>1496</v>
      </c>
    </row>
    <row r="3694" spans="16306:16306" x14ac:dyDescent="0.3">
      <c r="XCD3694" t="s">
        <v>1497</v>
      </c>
    </row>
    <row r="3695" spans="16306:16306" x14ac:dyDescent="0.3">
      <c r="XCD3695" t="s">
        <v>1498</v>
      </c>
    </row>
    <row r="3696" spans="16306:16306" x14ac:dyDescent="0.3">
      <c r="XCD3696" t="s">
        <v>1499</v>
      </c>
    </row>
    <row r="3697" spans="16306:16306" x14ac:dyDescent="0.3">
      <c r="XCD3697" t="s">
        <v>1500</v>
      </c>
    </row>
    <row r="3698" spans="16306:16306" x14ac:dyDescent="0.3">
      <c r="XCD3698" t="s">
        <v>1501</v>
      </c>
    </row>
    <row r="3699" spans="16306:16306" x14ac:dyDescent="0.3">
      <c r="XCD3699" t="s">
        <v>1502</v>
      </c>
    </row>
    <row r="3700" spans="16306:16306" x14ac:dyDescent="0.3">
      <c r="XCD3700" t="s">
        <v>1503</v>
      </c>
    </row>
    <row r="3701" spans="16306:16306" x14ac:dyDescent="0.3">
      <c r="XCD3701" t="s">
        <v>1504</v>
      </c>
    </row>
    <row r="3702" spans="16306:16306" x14ac:dyDescent="0.3">
      <c r="XCD3702" t="s">
        <v>1505</v>
      </c>
    </row>
    <row r="3703" spans="16306:16306" x14ac:dyDescent="0.3">
      <c r="XCD3703" t="s">
        <v>1506</v>
      </c>
    </row>
    <row r="3704" spans="16306:16306" x14ac:dyDescent="0.3">
      <c r="XCD3704" t="s">
        <v>1507</v>
      </c>
    </row>
    <row r="3705" spans="16306:16306" x14ac:dyDescent="0.3">
      <c r="XCD3705" t="s">
        <v>1508</v>
      </c>
    </row>
    <row r="3706" spans="16306:16306" x14ac:dyDescent="0.3">
      <c r="XCD3706" t="s">
        <v>1509</v>
      </c>
    </row>
    <row r="3707" spans="16306:16306" x14ac:dyDescent="0.3">
      <c r="XCD3707" t="s">
        <v>1510</v>
      </c>
    </row>
    <row r="3708" spans="16306:16306" x14ac:dyDescent="0.3">
      <c r="XCD3708" t="s">
        <v>1511</v>
      </c>
    </row>
    <row r="3709" spans="16306:16306" x14ac:dyDescent="0.3">
      <c r="XCD3709" t="s">
        <v>1512</v>
      </c>
    </row>
    <row r="3710" spans="16306:16306" x14ac:dyDescent="0.3">
      <c r="XCD3710" t="s">
        <v>1513</v>
      </c>
    </row>
    <row r="3711" spans="16306:16306" x14ac:dyDescent="0.3">
      <c r="XCD3711" t="s">
        <v>1514</v>
      </c>
    </row>
    <row r="3712" spans="16306:16306" x14ac:dyDescent="0.3">
      <c r="XCD3712" t="s">
        <v>1515</v>
      </c>
    </row>
    <row r="3713" spans="16306:16306" x14ac:dyDescent="0.3">
      <c r="XCD3713" t="s">
        <v>1516</v>
      </c>
    </row>
    <row r="3714" spans="16306:16306" x14ac:dyDescent="0.3">
      <c r="XCD3714" t="s">
        <v>1517</v>
      </c>
    </row>
    <row r="3715" spans="16306:16306" x14ac:dyDescent="0.3">
      <c r="XCD3715" t="s">
        <v>1518</v>
      </c>
    </row>
    <row r="3716" spans="16306:16306" x14ac:dyDescent="0.3">
      <c r="XCD3716" t="s">
        <v>1519</v>
      </c>
    </row>
    <row r="3717" spans="16306:16306" x14ac:dyDescent="0.3">
      <c r="XCD3717" t="s">
        <v>1520</v>
      </c>
    </row>
    <row r="3718" spans="16306:16306" x14ac:dyDescent="0.3">
      <c r="XCD3718" t="s">
        <v>1521</v>
      </c>
    </row>
    <row r="3719" spans="16306:16306" x14ac:dyDescent="0.3">
      <c r="XCD3719" t="s">
        <v>1522</v>
      </c>
    </row>
    <row r="3720" spans="16306:16306" x14ac:dyDescent="0.3">
      <c r="XCD3720" t="s">
        <v>1523</v>
      </c>
    </row>
    <row r="3721" spans="16306:16306" x14ac:dyDescent="0.3">
      <c r="XCD3721" t="s">
        <v>1524</v>
      </c>
    </row>
    <row r="3722" spans="16306:16306" x14ac:dyDescent="0.3">
      <c r="XCD3722" t="s">
        <v>1525</v>
      </c>
    </row>
    <row r="3723" spans="16306:16306" x14ac:dyDescent="0.3">
      <c r="XCD3723" t="s">
        <v>1526</v>
      </c>
    </row>
    <row r="3724" spans="16306:16306" x14ac:dyDescent="0.3">
      <c r="XCD3724" t="s">
        <v>1527</v>
      </c>
    </row>
    <row r="3725" spans="16306:16306" x14ac:dyDescent="0.3">
      <c r="XCD3725" t="s">
        <v>1528</v>
      </c>
    </row>
    <row r="3726" spans="16306:16306" x14ac:dyDescent="0.3">
      <c r="XCD3726" t="s">
        <v>1529</v>
      </c>
    </row>
    <row r="3727" spans="16306:16306" x14ac:dyDescent="0.3">
      <c r="XCD3727" t="s">
        <v>1530</v>
      </c>
    </row>
    <row r="3728" spans="16306:16306" x14ac:dyDescent="0.3">
      <c r="XCD3728" t="s">
        <v>1531</v>
      </c>
    </row>
    <row r="3729" spans="16306:16306" x14ac:dyDescent="0.3">
      <c r="XCD3729" t="s">
        <v>1532</v>
      </c>
    </row>
    <row r="3730" spans="16306:16306" x14ac:dyDescent="0.3">
      <c r="XCD3730" t="s">
        <v>1533</v>
      </c>
    </row>
    <row r="3731" spans="16306:16306" x14ac:dyDescent="0.3">
      <c r="XCD3731" t="s">
        <v>1534</v>
      </c>
    </row>
    <row r="3732" spans="16306:16306" x14ac:dyDescent="0.3">
      <c r="XCD3732" t="s">
        <v>1535</v>
      </c>
    </row>
    <row r="3733" spans="16306:16306" x14ac:dyDescent="0.3">
      <c r="XCD3733" t="s">
        <v>1536</v>
      </c>
    </row>
    <row r="3734" spans="16306:16306" x14ac:dyDescent="0.3">
      <c r="XCD3734" t="s">
        <v>1537</v>
      </c>
    </row>
    <row r="3735" spans="16306:16306" x14ac:dyDescent="0.3">
      <c r="XCD3735" t="s">
        <v>1538</v>
      </c>
    </row>
    <row r="3736" spans="16306:16306" x14ac:dyDescent="0.3">
      <c r="XCD3736" t="s">
        <v>1539</v>
      </c>
    </row>
    <row r="3737" spans="16306:16306" x14ac:dyDescent="0.3">
      <c r="XCD3737" t="s">
        <v>1540</v>
      </c>
    </row>
    <row r="3738" spans="16306:16306" x14ac:dyDescent="0.3">
      <c r="XCD3738" t="s">
        <v>1541</v>
      </c>
    </row>
    <row r="3739" spans="16306:16306" x14ac:dyDescent="0.3">
      <c r="XCD3739" t="s">
        <v>1542</v>
      </c>
    </row>
    <row r="3740" spans="16306:16306" x14ac:dyDescent="0.3">
      <c r="XCD3740" t="s">
        <v>1543</v>
      </c>
    </row>
    <row r="3741" spans="16306:16306" x14ac:dyDescent="0.3">
      <c r="XCD3741" t="s">
        <v>1544</v>
      </c>
    </row>
    <row r="3742" spans="16306:16306" x14ac:dyDescent="0.3">
      <c r="XCD3742" t="s">
        <v>1545</v>
      </c>
    </row>
    <row r="3743" spans="16306:16306" x14ac:dyDescent="0.3">
      <c r="XCD3743" t="s">
        <v>1546</v>
      </c>
    </row>
    <row r="3744" spans="16306:16306" x14ac:dyDescent="0.3">
      <c r="XCD3744" t="s">
        <v>1547</v>
      </c>
    </row>
    <row r="3745" spans="16306:16306" x14ac:dyDescent="0.3">
      <c r="XCD3745" t="s">
        <v>1548</v>
      </c>
    </row>
    <row r="3746" spans="16306:16306" x14ac:dyDescent="0.3">
      <c r="XCD3746" t="s">
        <v>1549</v>
      </c>
    </row>
    <row r="3747" spans="16306:16306" x14ac:dyDescent="0.3">
      <c r="XCD3747" t="s">
        <v>1550</v>
      </c>
    </row>
    <row r="3748" spans="16306:16306" x14ac:dyDescent="0.3">
      <c r="XCD3748" t="s">
        <v>1551</v>
      </c>
    </row>
    <row r="3749" spans="16306:16306" x14ac:dyDescent="0.3">
      <c r="XCD3749" t="s">
        <v>1552</v>
      </c>
    </row>
    <row r="3750" spans="16306:16306" x14ac:dyDescent="0.3">
      <c r="XCD3750" t="s">
        <v>1553</v>
      </c>
    </row>
    <row r="3751" spans="16306:16306" x14ac:dyDescent="0.3">
      <c r="XCD3751" t="s">
        <v>1554</v>
      </c>
    </row>
    <row r="3752" spans="16306:16306" x14ac:dyDescent="0.3">
      <c r="XCD3752" t="s">
        <v>1555</v>
      </c>
    </row>
    <row r="3753" spans="16306:16306" x14ac:dyDescent="0.3">
      <c r="XCD3753" t="s">
        <v>1556</v>
      </c>
    </row>
    <row r="3754" spans="16306:16306" x14ac:dyDescent="0.3">
      <c r="XCD3754" t="s">
        <v>1557</v>
      </c>
    </row>
    <row r="3755" spans="16306:16306" x14ac:dyDescent="0.3">
      <c r="XCD3755" t="s">
        <v>1558</v>
      </c>
    </row>
    <row r="3756" spans="16306:16306" x14ac:dyDescent="0.3">
      <c r="XCD3756" t="s">
        <v>1559</v>
      </c>
    </row>
    <row r="3757" spans="16306:16306" x14ac:dyDescent="0.3">
      <c r="XCD3757" t="s">
        <v>1560</v>
      </c>
    </row>
    <row r="3758" spans="16306:16306" x14ac:dyDescent="0.3">
      <c r="XCD3758" t="s">
        <v>1561</v>
      </c>
    </row>
    <row r="3759" spans="16306:16306" x14ac:dyDescent="0.3">
      <c r="XCD3759" t="s">
        <v>1562</v>
      </c>
    </row>
    <row r="3760" spans="16306:16306" x14ac:dyDescent="0.3">
      <c r="XCD3760" t="s">
        <v>1563</v>
      </c>
    </row>
    <row r="3761" spans="16306:16306" x14ac:dyDescent="0.3">
      <c r="XCD3761" t="s">
        <v>1564</v>
      </c>
    </row>
    <row r="3762" spans="16306:16306" x14ac:dyDescent="0.3">
      <c r="XCD3762" t="s">
        <v>1565</v>
      </c>
    </row>
    <row r="3763" spans="16306:16306" x14ac:dyDescent="0.3">
      <c r="XCD3763" t="s">
        <v>1566</v>
      </c>
    </row>
    <row r="3764" spans="16306:16306" x14ac:dyDescent="0.3">
      <c r="XCD3764" t="s">
        <v>1567</v>
      </c>
    </row>
    <row r="3765" spans="16306:16306" x14ac:dyDescent="0.3">
      <c r="XCD3765" t="s">
        <v>1568</v>
      </c>
    </row>
    <row r="3766" spans="16306:16306" x14ac:dyDescent="0.3">
      <c r="XCD3766" t="s">
        <v>1569</v>
      </c>
    </row>
    <row r="3767" spans="16306:16306" x14ac:dyDescent="0.3">
      <c r="XCD3767" t="s">
        <v>1570</v>
      </c>
    </row>
    <row r="3768" spans="16306:16306" x14ac:dyDescent="0.3">
      <c r="XCD3768" t="s">
        <v>1571</v>
      </c>
    </row>
    <row r="3769" spans="16306:16306" x14ac:dyDescent="0.3">
      <c r="XCD3769" t="s">
        <v>1572</v>
      </c>
    </row>
    <row r="3770" spans="16306:16306" x14ac:dyDescent="0.3">
      <c r="XCD3770" t="s">
        <v>1573</v>
      </c>
    </row>
    <row r="3771" spans="16306:16306" x14ac:dyDescent="0.3">
      <c r="XCD3771" t="s">
        <v>1574</v>
      </c>
    </row>
    <row r="3772" spans="16306:16306" x14ac:dyDescent="0.3">
      <c r="XCD3772" t="s">
        <v>1575</v>
      </c>
    </row>
    <row r="3773" spans="16306:16306" x14ac:dyDescent="0.3">
      <c r="XCD3773" t="s">
        <v>1576</v>
      </c>
    </row>
    <row r="3774" spans="16306:16306" x14ac:dyDescent="0.3">
      <c r="XCD3774" t="s">
        <v>1577</v>
      </c>
    </row>
    <row r="3775" spans="16306:16306" x14ac:dyDescent="0.3">
      <c r="XCD3775" t="s">
        <v>1578</v>
      </c>
    </row>
    <row r="3776" spans="16306:16306" x14ac:dyDescent="0.3">
      <c r="XCD3776" t="s">
        <v>1579</v>
      </c>
    </row>
    <row r="3777" spans="16306:16306" x14ac:dyDescent="0.3">
      <c r="XCD3777" t="s">
        <v>1580</v>
      </c>
    </row>
    <row r="3778" spans="16306:16306" x14ac:dyDescent="0.3">
      <c r="XCD3778" t="s">
        <v>1581</v>
      </c>
    </row>
    <row r="3779" spans="16306:16306" x14ac:dyDescent="0.3">
      <c r="XCD3779" t="s">
        <v>1582</v>
      </c>
    </row>
    <row r="3780" spans="16306:16306" x14ac:dyDescent="0.3">
      <c r="XCD3780" t="s">
        <v>1583</v>
      </c>
    </row>
    <row r="3781" spans="16306:16306" x14ac:dyDescent="0.3">
      <c r="XCD3781" t="s">
        <v>1584</v>
      </c>
    </row>
    <row r="3782" spans="16306:16306" x14ac:dyDescent="0.3">
      <c r="XCD3782" t="s">
        <v>1585</v>
      </c>
    </row>
    <row r="3783" spans="16306:16306" x14ac:dyDescent="0.3">
      <c r="XCD3783" t="s">
        <v>1586</v>
      </c>
    </row>
    <row r="3784" spans="16306:16306" x14ac:dyDescent="0.3">
      <c r="XCD3784" t="s">
        <v>1587</v>
      </c>
    </row>
    <row r="3785" spans="16306:16306" x14ac:dyDescent="0.3">
      <c r="XCD3785" t="s">
        <v>1588</v>
      </c>
    </row>
    <row r="3786" spans="16306:16306" x14ac:dyDescent="0.3">
      <c r="XCD3786" t="s">
        <v>1589</v>
      </c>
    </row>
    <row r="3787" spans="16306:16306" x14ac:dyDescent="0.3">
      <c r="XCD3787" t="s">
        <v>1590</v>
      </c>
    </row>
    <row r="3788" spans="16306:16306" x14ac:dyDescent="0.3">
      <c r="XCD3788" t="s">
        <v>1591</v>
      </c>
    </row>
    <row r="3789" spans="16306:16306" x14ac:dyDescent="0.3">
      <c r="XCD3789" t="s">
        <v>1592</v>
      </c>
    </row>
    <row r="3790" spans="16306:16306" x14ac:dyDescent="0.3">
      <c r="XCD3790" t="s">
        <v>1593</v>
      </c>
    </row>
    <row r="3791" spans="16306:16306" x14ac:dyDescent="0.3">
      <c r="XCD3791" t="s">
        <v>1594</v>
      </c>
    </row>
    <row r="3792" spans="16306:16306" x14ac:dyDescent="0.3">
      <c r="XCD3792" t="s">
        <v>1595</v>
      </c>
    </row>
    <row r="3793" spans="16306:16306" x14ac:dyDescent="0.3">
      <c r="XCD3793" t="s">
        <v>1596</v>
      </c>
    </row>
    <row r="3794" spans="16306:16306" x14ac:dyDescent="0.3">
      <c r="XCD3794" t="s">
        <v>1597</v>
      </c>
    </row>
    <row r="3795" spans="16306:16306" x14ac:dyDescent="0.3">
      <c r="XCD3795" t="s">
        <v>1598</v>
      </c>
    </row>
    <row r="3796" spans="16306:16306" x14ac:dyDescent="0.3">
      <c r="XCD3796" t="s">
        <v>1599</v>
      </c>
    </row>
    <row r="3797" spans="16306:16306" x14ac:dyDescent="0.3">
      <c r="XCD3797" t="s">
        <v>1600</v>
      </c>
    </row>
    <row r="3798" spans="16306:16306" x14ac:dyDescent="0.3">
      <c r="XCD3798" t="s">
        <v>1601</v>
      </c>
    </row>
    <row r="3799" spans="16306:16306" x14ac:dyDescent="0.3">
      <c r="XCD3799" t="s">
        <v>1602</v>
      </c>
    </row>
    <row r="3800" spans="16306:16306" x14ac:dyDescent="0.3">
      <c r="XCD3800" t="s">
        <v>1603</v>
      </c>
    </row>
    <row r="3801" spans="16306:16306" x14ac:dyDescent="0.3">
      <c r="XCD3801" t="s">
        <v>1604</v>
      </c>
    </row>
    <row r="3802" spans="16306:16306" x14ac:dyDescent="0.3">
      <c r="XCD3802" t="s">
        <v>1605</v>
      </c>
    </row>
    <row r="3803" spans="16306:16306" x14ac:dyDescent="0.3">
      <c r="XCD3803" t="s">
        <v>1606</v>
      </c>
    </row>
    <row r="3804" spans="16306:16306" x14ac:dyDescent="0.3">
      <c r="XCD3804" t="s">
        <v>1607</v>
      </c>
    </row>
    <row r="3805" spans="16306:16306" x14ac:dyDescent="0.3">
      <c r="XCD3805" t="s">
        <v>1608</v>
      </c>
    </row>
    <row r="3806" spans="16306:16306" x14ac:dyDescent="0.3">
      <c r="XCD3806" t="s">
        <v>1609</v>
      </c>
    </row>
    <row r="3807" spans="16306:16306" x14ac:dyDescent="0.3">
      <c r="XCD3807" t="s">
        <v>1610</v>
      </c>
    </row>
    <row r="3808" spans="16306:16306" x14ac:dyDescent="0.3">
      <c r="XCD3808" t="s">
        <v>1611</v>
      </c>
    </row>
    <row r="3809" spans="16306:16306" x14ac:dyDescent="0.3">
      <c r="XCD3809" t="s">
        <v>1612</v>
      </c>
    </row>
    <row r="3810" spans="16306:16306" x14ac:dyDescent="0.3">
      <c r="XCD3810" t="s">
        <v>1613</v>
      </c>
    </row>
    <row r="3811" spans="16306:16306" x14ac:dyDescent="0.3">
      <c r="XCD3811" t="s">
        <v>1614</v>
      </c>
    </row>
    <row r="3812" spans="16306:16306" x14ac:dyDescent="0.3">
      <c r="XCD3812" t="s">
        <v>1615</v>
      </c>
    </row>
    <row r="3813" spans="16306:16306" x14ac:dyDescent="0.3">
      <c r="XCD3813" t="s">
        <v>1616</v>
      </c>
    </row>
    <row r="3814" spans="16306:16306" x14ac:dyDescent="0.3">
      <c r="XCD3814" t="s">
        <v>1617</v>
      </c>
    </row>
    <row r="3815" spans="16306:16306" x14ac:dyDescent="0.3">
      <c r="XCD3815" t="s">
        <v>1618</v>
      </c>
    </row>
    <row r="3816" spans="16306:16306" x14ac:dyDescent="0.3">
      <c r="XCD3816" t="s">
        <v>1619</v>
      </c>
    </row>
    <row r="3817" spans="16306:16306" x14ac:dyDescent="0.3">
      <c r="XCD3817" t="s">
        <v>1620</v>
      </c>
    </row>
    <row r="3818" spans="16306:16306" x14ac:dyDescent="0.3">
      <c r="XCD3818" t="s">
        <v>1621</v>
      </c>
    </row>
    <row r="3819" spans="16306:16306" x14ac:dyDescent="0.3">
      <c r="XCD3819" t="s">
        <v>1622</v>
      </c>
    </row>
    <row r="3820" spans="16306:16306" x14ac:dyDescent="0.3">
      <c r="XCD3820" t="s">
        <v>1623</v>
      </c>
    </row>
    <row r="3821" spans="16306:16306" x14ac:dyDescent="0.3">
      <c r="XCD3821" t="s">
        <v>1624</v>
      </c>
    </row>
    <row r="3822" spans="16306:16306" x14ac:dyDescent="0.3">
      <c r="XCD3822" t="s">
        <v>1625</v>
      </c>
    </row>
    <row r="3823" spans="16306:16306" x14ac:dyDescent="0.3">
      <c r="XCD3823" t="s">
        <v>1626</v>
      </c>
    </row>
    <row r="3824" spans="16306:16306" x14ac:dyDescent="0.3">
      <c r="XCD3824" t="s">
        <v>1627</v>
      </c>
    </row>
    <row r="3825" spans="16306:16306" x14ac:dyDescent="0.3">
      <c r="XCD3825" t="s">
        <v>1628</v>
      </c>
    </row>
    <row r="3826" spans="16306:16306" x14ac:dyDescent="0.3">
      <c r="XCD3826" t="s">
        <v>1629</v>
      </c>
    </row>
    <row r="3827" spans="16306:16306" x14ac:dyDescent="0.3">
      <c r="XCD3827" t="s">
        <v>1630</v>
      </c>
    </row>
    <row r="3828" spans="16306:16306" x14ac:dyDescent="0.3">
      <c r="XCD3828" t="s">
        <v>1631</v>
      </c>
    </row>
    <row r="3829" spans="16306:16306" x14ac:dyDescent="0.3">
      <c r="XCD3829" t="s">
        <v>1632</v>
      </c>
    </row>
    <row r="3830" spans="16306:16306" x14ac:dyDescent="0.3">
      <c r="XCD3830" t="s">
        <v>1633</v>
      </c>
    </row>
    <row r="3831" spans="16306:16306" x14ac:dyDescent="0.3">
      <c r="XCD3831" t="s">
        <v>1634</v>
      </c>
    </row>
    <row r="3832" spans="16306:16306" x14ac:dyDescent="0.3">
      <c r="XCD3832" t="s">
        <v>1635</v>
      </c>
    </row>
    <row r="3833" spans="16306:16306" x14ac:dyDescent="0.3">
      <c r="XCD3833" t="s">
        <v>1636</v>
      </c>
    </row>
    <row r="3834" spans="16306:16306" x14ac:dyDescent="0.3">
      <c r="XCD3834" t="s">
        <v>1637</v>
      </c>
    </row>
    <row r="3835" spans="16306:16306" x14ac:dyDescent="0.3">
      <c r="XCD3835" t="s">
        <v>1638</v>
      </c>
    </row>
    <row r="3836" spans="16306:16306" x14ac:dyDescent="0.3">
      <c r="XCD3836" t="s">
        <v>1639</v>
      </c>
    </row>
    <row r="3837" spans="16306:16306" x14ac:dyDescent="0.3">
      <c r="XCD3837" t="s">
        <v>1640</v>
      </c>
    </row>
    <row r="3838" spans="16306:16306" x14ac:dyDescent="0.3">
      <c r="XCD3838" t="s">
        <v>1641</v>
      </c>
    </row>
    <row r="3839" spans="16306:16306" x14ac:dyDescent="0.3">
      <c r="XCD3839" t="s">
        <v>1642</v>
      </c>
    </row>
    <row r="3840" spans="16306:16306" x14ac:dyDescent="0.3">
      <c r="XCD3840" t="s">
        <v>1643</v>
      </c>
    </row>
    <row r="3841" spans="16306:16306" x14ac:dyDescent="0.3">
      <c r="XCD3841" t="s">
        <v>1644</v>
      </c>
    </row>
    <row r="3842" spans="16306:16306" x14ac:dyDescent="0.3">
      <c r="XCD3842" t="s">
        <v>1645</v>
      </c>
    </row>
    <row r="3843" spans="16306:16306" x14ac:dyDescent="0.3">
      <c r="XCD3843" t="s">
        <v>1646</v>
      </c>
    </row>
    <row r="3844" spans="16306:16306" x14ac:dyDescent="0.3">
      <c r="XCD3844" t="s">
        <v>1647</v>
      </c>
    </row>
    <row r="3845" spans="16306:16306" x14ac:dyDescent="0.3">
      <c r="XCD3845" t="s">
        <v>1648</v>
      </c>
    </row>
    <row r="3846" spans="16306:16306" x14ac:dyDescent="0.3">
      <c r="XCD3846" t="s">
        <v>1649</v>
      </c>
    </row>
    <row r="3847" spans="16306:16306" x14ac:dyDescent="0.3">
      <c r="XCD3847" t="s">
        <v>1650</v>
      </c>
    </row>
    <row r="3848" spans="16306:16306" x14ac:dyDescent="0.3">
      <c r="XCD3848" t="s">
        <v>1651</v>
      </c>
    </row>
    <row r="3849" spans="16306:16306" x14ac:dyDescent="0.3">
      <c r="XCD3849" t="s">
        <v>1652</v>
      </c>
    </row>
    <row r="3850" spans="16306:16306" x14ac:dyDescent="0.3">
      <c r="XCD3850" t="s">
        <v>1653</v>
      </c>
    </row>
    <row r="3851" spans="16306:16306" x14ac:dyDescent="0.3">
      <c r="XCD3851" t="s">
        <v>1654</v>
      </c>
    </row>
    <row r="3852" spans="16306:16306" x14ac:dyDescent="0.3">
      <c r="XCD3852" t="s">
        <v>1655</v>
      </c>
    </row>
    <row r="3853" spans="16306:16306" x14ac:dyDescent="0.3">
      <c r="XCD3853" t="s">
        <v>1656</v>
      </c>
    </row>
    <row r="3854" spans="16306:16306" x14ac:dyDescent="0.3">
      <c r="XCD3854" t="s">
        <v>1657</v>
      </c>
    </row>
    <row r="3855" spans="16306:16306" x14ac:dyDescent="0.3">
      <c r="XCD3855" t="s">
        <v>1658</v>
      </c>
    </row>
    <row r="3856" spans="16306:16306" x14ac:dyDescent="0.3">
      <c r="XCD3856" t="s">
        <v>1659</v>
      </c>
    </row>
    <row r="3857" spans="16306:16306" x14ac:dyDescent="0.3">
      <c r="XCD3857" t="s">
        <v>1660</v>
      </c>
    </row>
    <row r="3858" spans="16306:16306" x14ac:dyDescent="0.3">
      <c r="XCD3858" t="s">
        <v>1661</v>
      </c>
    </row>
    <row r="3859" spans="16306:16306" x14ac:dyDescent="0.3">
      <c r="XCD3859" t="s">
        <v>1662</v>
      </c>
    </row>
    <row r="3860" spans="16306:16306" x14ac:dyDescent="0.3">
      <c r="XCD3860" t="s">
        <v>1663</v>
      </c>
    </row>
    <row r="3861" spans="16306:16306" x14ac:dyDescent="0.3">
      <c r="XCD3861" t="s">
        <v>1664</v>
      </c>
    </row>
    <row r="3862" spans="16306:16306" x14ac:dyDescent="0.3">
      <c r="XCD3862" t="s">
        <v>1665</v>
      </c>
    </row>
    <row r="3863" spans="16306:16306" x14ac:dyDescent="0.3">
      <c r="XCD3863" t="s">
        <v>1666</v>
      </c>
    </row>
    <row r="3864" spans="16306:16306" x14ac:dyDescent="0.3">
      <c r="XCD3864" t="s">
        <v>1667</v>
      </c>
    </row>
    <row r="3865" spans="16306:16306" x14ac:dyDescent="0.3">
      <c r="XCD3865" t="s">
        <v>1668</v>
      </c>
    </row>
    <row r="3866" spans="16306:16306" x14ac:dyDescent="0.3">
      <c r="XCD3866" t="s">
        <v>1669</v>
      </c>
    </row>
    <row r="3867" spans="16306:16306" x14ac:dyDescent="0.3">
      <c r="XCD3867" t="s">
        <v>1670</v>
      </c>
    </row>
    <row r="3868" spans="16306:16306" x14ac:dyDescent="0.3">
      <c r="XCD3868" t="s">
        <v>1671</v>
      </c>
    </row>
    <row r="3869" spans="16306:16306" x14ac:dyDescent="0.3">
      <c r="XCD3869" t="s">
        <v>1672</v>
      </c>
    </row>
    <row r="3870" spans="16306:16306" x14ac:dyDescent="0.3">
      <c r="XCD3870" t="s">
        <v>1673</v>
      </c>
    </row>
    <row r="3871" spans="16306:16306" x14ac:dyDescent="0.3">
      <c r="XCD3871" t="s">
        <v>1674</v>
      </c>
    </row>
    <row r="3872" spans="16306:16306" x14ac:dyDescent="0.3">
      <c r="XCD3872" t="s">
        <v>1675</v>
      </c>
    </row>
    <row r="3873" spans="16306:16306" x14ac:dyDescent="0.3">
      <c r="XCD3873" t="s">
        <v>1676</v>
      </c>
    </row>
    <row r="3874" spans="16306:16306" x14ac:dyDescent="0.3">
      <c r="XCD3874" t="s">
        <v>1677</v>
      </c>
    </row>
    <row r="3875" spans="16306:16306" x14ac:dyDescent="0.3">
      <c r="XCD3875" t="s">
        <v>1678</v>
      </c>
    </row>
    <row r="3876" spans="16306:16306" x14ac:dyDescent="0.3">
      <c r="XCD3876" t="s">
        <v>1679</v>
      </c>
    </row>
    <row r="3877" spans="16306:16306" x14ac:dyDescent="0.3">
      <c r="XCD3877" t="s">
        <v>1680</v>
      </c>
    </row>
    <row r="3878" spans="16306:16306" x14ac:dyDescent="0.3">
      <c r="XCD3878" t="s">
        <v>1681</v>
      </c>
    </row>
    <row r="3879" spans="16306:16306" x14ac:dyDescent="0.3">
      <c r="XCD3879" t="s">
        <v>1682</v>
      </c>
    </row>
    <row r="3880" spans="16306:16306" x14ac:dyDescent="0.3">
      <c r="XCD3880" t="s">
        <v>1683</v>
      </c>
    </row>
    <row r="3881" spans="16306:16306" x14ac:dyDescent="0.3">
      <c r="XCD3881" t="s">
        <v>1684</v>
      </c>
    </row>
    <row r="3882" spans="16306:16306" x14ac:dyDescent="0.3">
      <c r="XCD3882" t="s">
        <v>1685</v>
      </c>
    </row>
    <row r="3883" spans="16306:16306" x14ac:dyDescent="0.3">
      <c r="XCD3883" t="s">
        <v>1686</v>
      </c>
    </row>
    <row r="3884" spans="16306:16306" x14ac:dyDescent="0.3">
      <c r="XCD3884" t="s">
        <v>1687</v>
      </c>
    </row>
    <row r="3885" spans="16306:16306" x14ac:dyDescent="0.3">
      <c r="XCD3885" t="s">
        <v>1688</v>
      </c>
    </row>
    <row r="3886" spans="16306:16306" x14ac:dyDescent="0.3">
      <c r="XCD3886" t="s">
        <v>1689</v>
      </c>
    </row>
    <row r="3887" spans="16306:16306" x14ac:dyDescent="0.3">
      <c r="XCD3887" t="s">
        <v>1690</v>
      </c>
    </row>
    <row r="3888" spans="16306:16306" x14ac:dyDescent="0.3">
      <c r="XCD3888" t="s">
        <v>1691</v>
      </c>
    </row>
    <row r="3889" spans="16306:16306" x14ac:dyDescent="0.3">
      <c r="XCD3889" t="s">
        <v>1692</v>
      </c>
    </row>
    <row r="3890" spans="16306:16306" x14ac:dyDescent="0.3">
      <c r="XCD3890" t="s">
        <v>1693</v>
      </c>
    </row>
    <row r="3891" spans="16306:16306" x14ac:dyDescent="0.3">
      <c r="XCD3891" t="s">
        <v>1694</v>
      </c>
    </row>
    <row r="3892" spans="16306:16306" x14ac:dyDescent="0.3">
      <c r="XCD3892" t="s">
        <v>1695</v>
      </c>
    </row>
    <row r="3893" spans="16306:16306" x14ac:dyDescent="0.3">
      <c r="XCD3893" t="s">
        <v>1696</v>
      </c>
    </row>
    <row r="3894" spans="16306:16306" x14ac:dyDescent="0.3">
      <c r="XCD3894" t="s">
        <v>1697</v>
      </c>
    </row>
    <row r="3895" spans="16306:16306" x14ac:dyDescent="0.3">
      <c r="XCD3895" t="s">
        <v>1698</v>
      </c>
    </row>
    <row r="3896" spans="16306:16306" x14ac:dyDescent="0.3">
      <c r="XCD3896" t="s">
        <v>1699</v>
      </c>
    </row>
    <row r="3897" spans="16306:16306" x14ac:dyDescent="0.3">
      <c r="XCD3897" t="s">
        <v>1700</v>
      </c>
    </row>
    <row r="3898" spans="16306:16306" x14ac:dyDescent="0.3">
      <c r="XCD3898" t="s">
        <v>1701</v>
      </c>
    </row>
    <row r="3899" spans="16306:16306" x14ac:dyDescent="0.3">
      <c r="XCD3899" t="s">
        <v>1702</v>
      </c>
    </row>
    <row r="3900" spans="16306:16306" x14ac:dyDescent="0.3">
      <c r="XCD3900" t="s">
        <v>1703</v>
      </c>
    </row>
    <row r="3901" spans="16306:16306" x14ac:dyDescent="0.3">
      <c r="XCD3901" t="s">
        <v>1704</v>
      </c>
    </row>
    <row r="3902" spans="16306:16306" x14ac:dyDescent="0.3">
      <c r="XCD3902" t="s">
        <v>1705</v>
      </c>
    </row>
    <row r="3903" spans="16306:16306" x14ac:dyDescent="0.3">
      <c r="XCD3903" t="s">
        <v>1706</v>
      </c>
    </row>
    <row r="3904" spans="16306:16306" x14ac:dyDescent="0.3">
      <c r="XCD3904" t="s">
        <v>1707</v>
      </c>
    </row>
    <row r="3905" spans="16306:16306" x14ac:dyDescent="0.3">
      <c r="XCD3905" t="s">
        <v>1708</v>
      </c>
    </row>
    <row r="3906" spans="16306:16306" x14ac:dyDescent="0.3">
      <c r="XCD3906" t="s">
        <v>1709</v>
      </c>
    </row>
    <row r="3907" spans="16306:16306" x14ac:dyDescent="0.3">
      <c r="XCD3907" t="s">
        <v>1710</v>
      </c>
    </row>
    <row r="3908" spans="16306:16306" x14ac:dyDescent="0.3">
      <c r="XCD3908" t="s">
        <v>1711</v>
      </c>
    </row>
    <row r="3909" spans="16306:16306" x14ac:dyDescent="0.3">
      <c r="XCD3909" t="s">
        <v>1712</v>
      </c>
    </row>
    <row r="3910" spans="16306:16306" x14ac:dyDescent="0.3">
      <c r="XCD3910" t="s">
        <v>1713</v>
      </c>
    </row>
    <row r="3911" spans="16306:16306" x14ac:dyDescent="0.3">
      <c r="XCD3911" t="s">
        <v>1714</v>
      </c>
    </row>
    <row r="3912" spans="16306:16306" x14ac:dyDescent="0.3">
      <c r="XCD3912" t="s">
        <v>1715</v>
      </c>
    </row>
    <row r="3913" spans="16306:16306" x14ac:dyDescent="0.3">
      <c r="XCD3913" t="s">
        <v>1716</v>
      </c>
    </row>
    <row r="3914" spans="16306:16306" x14ac:dyDescent="0.3">
      <c r="XCD3914" t="s">
        <v>1717</v>
      </c>
    </row>
    <row r="3915" spans="16306:16306" x14ac:dyDescent="0.3">
      <c r="XCD3915" t="s">
        <v>1718</v>
      </c>
    </row>
    <row r="3916" spans="16306:16306" x14ac:dyDescent="0.3">
      <c r="XCD3916" t="s">
        <v>1719</v>
      </c>
    </row>
    <row r="3917" spans="16306:16306" x14ac:dyDescent="0.3">
      <c r="XCD3917" t="s">
        <v>1720</v>
      </c>
    </row>
    <row r="3918" spans="16306:16306" x14ac:dyDescent="0.3">
      <c r="XCD3918" t="s">
        <v>1721</v>
      </c>
    </row>
    <row r="3919" spans="16306:16306" x14ac:dyDescent="0.3">
      <c r="XCD3919" t="s">
        <v>1722</v>
      </c>
    </row>
    <row r="3920" spans="16306:16306" x14ac:dyDescent="0.3">
      <c r="XCD3920" t="s">
        <v>1723</v>
      </c>
    </row>
    <row r="3921" spans="16306:16306" x14ac:dyDescent="0.3">
      <c r="XCD3921" t="s">
        <v>1724</v>
      </c>
    </row>
    <row r="3922" spans="16306:16306" x14ac:dyDescent="0.3">
      <c r="XCD3922" t="s">
        <v>1725</v>
      </c>
    </row>
    <row r="3923" spans="16306:16306" x14ac:dyDescent="0.3">
      <c r="XCD3923" t="s">
        <v>1726</v>
      </c>
    </row>
    <row r="3924" spans="16306:16306" x14ac:dyDescent="0.3">
      <c r="XCD3924" t="s">
        <v>1727</v>
      </c>
    </row>
    <row r="3925" spans="16306:16306" x14ac:dyDescent="0.3">
      <c r="XCD3925" t="s">
        <v>1728</v>
      </c>
    </row>
    <row r="3926" spans="16306:16306" x14ac:dyDescent="0.3">
      <c r="XCD3926" t="s">
        <v>1729</v>
      </c>
    </row>
    <row r="3927" spans="16306:16306" x14ac:dyDescent="0.3">
      <c r="XCD3927" t="s">
        <v>1730</v>
      </c>
    </row>
    <row r="3928" spans="16306:16306" x14ac:dyDescent="0.3">
      <c r="XCD3928" t="s">
        <v>1731</v>
      </c>
    </row>
    <row r="3929" spans="16306:16306" x14ac:dyDescent="0.3">
      <c r="XCD3929" t="s">
        <v>1732</v>
      </c>
    </row>
    <row r="3930" spans="16306:16306" x14ac:dyDescent="0.3">
      <c r="XCD3930" t="s">
        <v>1733</v>
      </c>
    </row>
    <row r="3931" spans="16306:16306" x14ac:dyDescent="0.3">
      <c r="XCD3931" t="s">
        <v>1734</v>
      </c>
    </row>
    <row r="3932" spans="16306:16306" x14ac:dyDescent="0.3">
      <c r="XCD3932" t="s">
        <v>1735</v>
      </c>
    </row>
    <row r="3933" spans="16306:16306" x14ac:dyDescent="0.3">
      <c r="XCD3933" t="s">
        <v>1736</v>
      </c>
    </row>
    <row r="3934" spans="16306:16306" x14ac:dyDescent="0.3">
      <c r="XCD3934" t="s">
        <v>1737</v>
      </c>
    </row>
    <row r="3935" spans="16306:16306" x14ac:dyDescent="0.3">
      <c r="XCD3935" t="s">
        <v>1738</v>
      </c>
    </row>
    <row r="3936" spans="16306:16306" x14ac:dyDescent="0.3">
      <c r="XCD3936" t="s">
        <v>1739</v>
      </c>
    </row>
    <row r="3937" spans="16306:16306" x14ac:dyDescent="0.3">
      <c r="XCD3937" t="s">
        <v>1740</v>
      </c>
    </row>
    <row r="3938" spans="16306:16306" x14ac:dyDescent="0.3">
      <c r="XCD3938" t="s">
        <v>1741</v>
      </c>
    </row>
    <row r="3939" spans="16306:16306" x14ac:dyDescent="0.3">
      <c r="XCD3939" t="s">
        <v>1742</v>
      </c>
    </row>
    <row r="3940" spans="16306:16306" x14ac:dyDescent="0.3">
      <c r="XCD3940" t="s">
        <v>1743</v>
      </c>
    </row>
    <row r="3941" spans="16306:16306" x14ac:dyDescent="0.3">
      <c r="XCD3941" t="s">
        <v>1744</v>
      </c>
    </row>
    <row r="3942" spans="16306:16306" x14ac:dyDescent="0.3">
      <c r="XCD3942" t="s">
        <v>1745</v>
      </c>
    </row>
    <row r="3943" spans="16306:16306" x14ac:dyDescent="0.3">
      <c r="XCD3943" t="s">
        <v>1746</v>
      </c>
    </row>
    <row r="3944" spans="16306:16306" x14ac:dyDescent="0.3">
      <c r="XCD3944" t="s">
        <v>1747</v>
      </c>
    </row>
    <row r="3945" spans="16306:16306" x14ac:dyDescent="0.3">
      <c r="XCD3945" t="s">
        <v>1748</v>
      </c>
    </row>
    <row r="3946" spans="16306:16306" x14ac:dyDescent="0.3">
      <c r="XCD3946" t="s">
        <v>1749</v>
      </c>
    </row>
    <row r="3947" spans="16306:16306" x14ac:dyDescent="0.3">
      <c r="XCD3947" t="s">
        <v>1750</v>
      </c>
    </row>
    <row r="3948" spans="16306:16306" x14ac:dyDescent="0.3">
      <c r="XCD3948" t="s">
        <v>1751</v>
      </c>
    </row>
    <row r="3949" spans="16306:16306" x14ac:dyDescent="0.3">
      <c r="XCD3949" t="s">
        <v>1752</v>
      </c>
    </row>
    <row r="3950" spans="16306:16306" x14ac:dyDescent="0.3">
      <c r="XCD3950" t="s">
        <v>1753</v>
      </c>
    </row>
    <row r="3951" spans="16306:16306" x14ac:dyDescent="0.3">
      <c r="XCD3951" t="s">
        <v>1754</v>
      </c>
    </row>
    <row r="3952" spans="16306:16306" x14ac:dyDescent="0.3">
      <c r="XCD3952" t="s">
        <v>1755</v>
      </c>
    </row>
    <row r="3953" spans="16306:16306" x14ac:dyDescent="0.3">
      <c r="XCD3953" t="s">
        <v>1756</v>
      </c>
    </row>
    <row r="3954" spans="16306:16306" x14ac:dyDescent="0.3">
      <c r="XCD3954" t="s">
        <v>1757</v>
      </c>
    </row>
    <row r="3955" spans="16306:16306" x14ac:dyDescent="0.3">
      <c r="XCD3955" t="s">
        <v>1758</v>
      </c>
    </row>
    <row r="3956" spans="16306:16306" x14ac:dyDescent="0.3">
      <c r="XCD3956" t="s">
        <v>1759</v>
      </c>
    </row>
    <row r="3957" spans="16306:16306" x14ac:dyDescent="0.3">
      <c r="XCD3957" t="s">
        <v>1760</v>
      </c>
    </row>
    <row r="3958" spans="16306:16306" x14ac:dyDescent="0.3">
      <c r="XCD3958" t="s">
        <v>1761</v>
      </c>
    </row>
    <row r="3959" spans="16306:16306" x14ac:dyDescent="0.3">
      <c r="XCD3959" t="s">
        <v>1762</v>
      </c>
    </row>
    <row r="3960" spans="16306:16306" x14ac:dyDescent="0.3">
      <c r="XCD3960" t="s">
        <v>1763</v>
      </c>
    </row>
    <row r="3961" spans="16306:16306" x14ac:dyDescent="0.3">
      <c r="XCD3961" t="s">
        <v>1764</v>
      </c>
    </row>
    <row r="3962" spans="16306:16306" x14ac:dyDescent="0.3">
      <c r="XCD3962" t="s">
        <v>1765</v>
      </c>
    </row>
    <row r="3963" spans="16306:16306" x14ac:dyDescent="0.3">
      <c r="XCD3963" t="s">
        <v>1766</v>
      </c>
    </row>
    <row r="3964" spans="16306:16306" x14ac:dyDescent="0.3">
      <c r="XCD3964" t="s">
        <v>1767</v>
      </c>
    </row>
    <row r="3965" spans="16306:16306" x14ac:dyDescent="0.3">
      <c r="XCD3965" t="s">
        <v>1768</v>
      </c>
    </row>
    <row r="3966" spans="16306:16306" x14ac:dyDescent="0.3">
      <c r="XCD3966" t="s">
        <v>1769</v>
      </c>
    </row>
    <row r="3967" spans="16306:16306" x14ac:dyDescent="0.3">
      <c r="XCD3967" t="s">
        <v>1770</v>
      </c>
    </row>
    <row r="3968" spans="16306:16306" x14ac:dyDescent="0.3">
      <c r="XCD3968" t="s">
        <v>1771</v>
      </c>
    </row>
    <row r="3969" spans="16306:16306" x14ac:dyDescent="0.3">
      <c r="XCD3969" t="s">
        <v>1772</v>
      </c>
    </row>
    <row r="3970" spans="16306:16306" x14ac:dyDescent="0.3">
      <c r="XCD3970" t="s">
        <v>1773</v>
      </c>
    </row>
    <row r="3971" spans="16306:16306" x14ac:dyDescent="0.3">
      <c r="XCD3971" t="s">
        <v>1774</v>
      </c>
    </row>
    <row r="3972" spans="16306:16306" x14ac:dyDescent="0.3">
      <c r="XCD3972" t="s">
        <v>1775</v>
      </c>
    </row>
    <row r="3973" spans="16306:16306" x14ac:dyDescent="0.3">
      <c r="XCD3973" t="s">
        <v>1776</v>
      </c>
    </row>
    <row r="3974" spans="16306:16306" x14ac:dyDescent="0.3">
      <c r="XCD3974" t="s">
        <v>1777</v>
      </c>
    </row>
    <row r="3975" spans="16306:16306" x14ac:dyDescent="0.3">
      <c r="XCD3975" t="s">
        <v>1778</v>
      </c>
    </row>
    <row r="3976" spans="16306:16306" x14ac:dyDescent="0.3">
      <c r="XCD3976" t="s">
        <v>1779</v>
      </c>
    </row>
    <row r="3977" spans="16306:16306" x14ac:dyDescent="0.3">
      <c r="XCD3977" t="s">
        <v>1780</v>
      </c>
    </row>
    <row r="3978" spans="16306:16306" x14ac:dyDescent="0.3">
      <c r="XCD3978" t="s">
        <v>1781</v>
      </c>
    </row>
    <row r="3979" spans="16306:16306" x14ac:dyDescent="0.3">
      <c r="XCD3979" t="s">
        <v>1782</v>
      </c>
    </row>
    <row r="3980" spans="16306:16306" x14ac:dyDescent="0.3">
      <c r="XCD3980" t="s">
        <v>1783</v>
      </c>
    </row>
    <row r="3981" spans="16306:16306" x14ac:dyDescent="0.3">
      <c r="XCD3981" t="s">
        <v>1784</v>
      </c>
    </row>
    <row r="3982" spans="16306:16306" x14ac:dyDescent="0.3">
      <c r="XCD3982" t="s">
        <v>1785</v>
      </c>
    </row>
    <row r="3983" spans="16306:16306" x14ac:dyDescent="0.3">
      <c r="XCD3983" t="s">
        <v>1786</v>
      </c>
    </row>
    <row r="3984" spans="16306:16306" x14ac:dyDescent="0.3">
      <c r="XCD3984" t="s">
        <v>1787</v>
      </c>
    </row>
    <row r="3985" spans="16306:16306" x14ac:dyDescent="0.3">
      <c r="XCD3985" t="s">
        <v>1788</v>
      </c>
    </row>
    <row r="3986" spans="16306:16306" x14ac:dyDescent="0.3">
      <c r="XCD3986" t="s">
        <v>1789</v>
      </c>
    </row>
    <row r="3987" spans="16306:16306" x14ac:dyDescent="0.3">
      <c r="XCD3987" t="s">
        <v>1790</v>
      </c>
    </row>
    <row r="3988" spans="16306:16306" x14ac:dyDescent="0.3">
      <c r="XCD3988" t="s">
        <v>1791</v>
      </c>
    </row>
    <row r="3989" spans="16306:16306" x14ac:dyDescent="0.3">
      <c r="XCD3989" t="s">
        <v>1792</v>
      </c>
    </row>
    <row r="3990" spans="16306:16306" x14ac:dyDescent="0.3">
      <c r="XCD3990" t="s">
        <v>1793</v>
      </c>
    </row>
    <row r="3991" spans="16306:16306" x14ac:dyDescent="0.3">
      <c r="XCD3991" t="s">
        <v>1794</v>
      </c>
    </row>
    <row r="3992" spans="16306:16306" x14ac:dyDescent="0.3">
      <c r="XCD3992" t="s">
        <v>1795</v>
      </c>
    </row>
    <row r="3993" spans="16306:16306" x14ac:dyDescent="0.3">
      <c r="XCD3993" t="s">
        <v>1796</v>
      </c>
    </row>
    <row r="3994" spans="16306:16306" x14ac:dyDescent="0.3">
      <c r="XCD3994" t="s">
        <v>1797</v>
      </c>
    </row>
    <row r="3995" spans="16306:16306" x14ac:dyDescent="0.3">
      <c r="XCD3995" t="s">
        <v>1798</v>
      </c>
    </row>
    <row r="3996" spans="16306:16306" x14ac:dyDescent="0.3">
      <c r="XCD3996" t="s">
        <v>1799</v>
      </c>
    </row>
    <row r="3997" spans="16306:16306" x14ac:dyDescent="0.3">
      <c r="XCD3997" t="s">
        <v>1800</v>
      </c>
    </row>
    <row r="3998" spans="16306:16306" x14ac:dyDescent="0.3">
      <c r="XCD3998" t="s">
        <v>1801</v>
      </c>
    </row>
    <row r="3999" spans="16306:16306" x14ac:dyDescent="0.3">
      <c r="XCD3999" t="s">
        <v>1802</v>
      </c>
    </row>
    <row r="4000" spans="16306:16306" x14ac:dyDescent="0.3">
      <c r="XCD4000" t="s">
        <v>1803</v>
      </c>
    </row>
    <row r="4001" spans="16306:16306" x14ac:dyDescent="0.3">
      <c r="XCD4001" t="s">
        <v>1804</v>
      </c>
    </row>
    <row r="4002" spans="16306:16306" x14ac:dyDescent="0.3">
      <c r="XCD4002" t="s">
        <v>1805</v>
      </c>
    </row>
    <row r="4003" spans="16306:16306" x14ac:dyDescent="0.3">
      <c r="XCD4003" t="s">
        <v>1806</v>
      </c>
    </row>
    <row r="4004" spans="16306:16306" x14ac:dyDescent="0.3">
      <c r="XCD4004" t="s">
        <v>1807</v>
      </c>
    </row>
    <row r="4005" spans="16306:16306" x14ac:dyDescent="0.3">
      <c r="XCD4005" t="s">
        <v>1808</v>
      </c>
    </row>
    <row r="4006" spans="16306:16306" x14ac:dyDescent="0.3">
      <c r="XCD4006" t="s">
        <v>1809</v>
      </c>
    </row>
    <row r="4007" spans="16306:16306" x14ac:dyDescent="0.3">
      <c r="XCD4007" t="s">
        <v>1810</v>
      </c>
    </row>
    <row r="4008" spans="16306:16306" x14ac:dyDescent="0.3">
      <c r="XCD4008" t="s">
        <v>1811</v>
      </c>
    </row>
    <row r="4009" spans="16306:16306" x14ac:dyDescent="0.3">
      <c r="XCD4009" t="s">
        <v>1812</v>
      </c>
    </row>
    <row r="4010" spans="16306:16306" x14ac:dyDescent="0.3">
      <c r="XCD4010" t="s">
        <v>1813</v>
      </c>
    </row>
    <row r="4011" spans="16306:16306" x14ac:dyDescent="0.3">
      <c r="XCD4011" t="s">
        <v>1814</v>
      </c>
    </row>
    <row r="4012" spans="16306:16306" x14ac:dyDescent="0.3">
      <c r="XCD4012" t="s">
        <v>1815</v>
      </c>
    </row>
    <row r="4013" spans="16306:16306" x14ac:dyDescent="0.3">
      <c r="XCD4013" t="s">
        <v>1816</v>
      </c>
    </row>
    <row r="4014" spans="16306:16306" x14ac:dyDescent="0.3">
      <c r="XCD4014" t="s">
        <v>1817</v>
      </c>
    </row>
    <row r="4015" spans="16306:16306" x14ac:dyDescent="0.3">
      <c r="XCD4015" t="s">
        <v>1818</v>
      </c>
    </row>
    <row r="4016" spans="16306:16306" x14ac:dyDescent="0.3">
      <c r="XCD4016" t="s">
        <v>1819</v>
      </c>
    </row>
    <row r="4017" spans="16306:16306" x14ac:dyDescent="0.3">
      <c r="XCD4017" t="s">
        <v>1820</v>
      </c>
    </row>
    <row r="4018" spans="16306:16306" x14ac:dyDescent="0.3">
      <c r="XCD4018" t="s">
        <v>1821</v>
      </c>
    </row>
    <row r="4019" spans="16306:16306" x14ac:dyDescent="0.3">
      <c r="XCD4019" t="s">
        <v>1822</v>
      </c>
    </row>
    <row r="4020" spans="16306:16306" x14ac:dyDescent="0.3">
      <c r="XCD4020" t="s">
        <v>1823</v>
      </c>
    </row>
    <row r="4021" spans="16306:16306" x14ac:dyDescent="0.3">
      <c r="XCD4021" t="s">
        <v>1824</v>
      </c>
    </row>
    <row r="4022" spans="16306:16306" x14ac:dyDescent="0.3">
      <c r="XCD4022" t="s">
        <v>1825</v>
      </c>
    </row>
    <row r="4023" spans="16306:16306" x14ac:dyDescent="0.3">
      <c r="XCD4023" t="s">
        <v>1826</v>
      </c>
    </row>
    <row r="4024" spans="16306:16306" x14ac:dyDescent="0.3">
      <c r="XCD4024" t="s">
        <v>1827</v>
      </c>
    </row>
    <row r="4025" spans="16306:16306" x14ac:dyDescent="0.3">
      <c r="XCD4025" t="s">
        <v>1828</v>
      </c>
    </row>
    <row r="4026" spans="16306:16306" x14ac:dyDescent="0.3">
      <c r="XCD4026" t="s">
        <v>1829</v>
      </c>
    </row>
    <row r="4027" spans="16306:16306" x14ac:dyDescent="0.3">
      <c r="XCD4027" t="s">
        <v>1830</v>
      </c>
    </row>
    <row r="4028" spans="16306:16306" x14ac:dyDescent="0.3">
      <c r="XCD4028" t="s">
        <v>1831</v>
      </c>
    </row>
    <row r="4029" spans="16306:16306" x14ac:dyDescent="0.3">
      <c r="XCD4029" t="s">
        <v>1832</v>
      </c>
    </row>
    <row r="4030" spans="16306:16306" x14ac:dyDescent="0.3">
      <c r="XCD4030" t="s">
        <v>1833</v>
      </c>
    </row>
    <row r="4031" spans="16306:16306" x14ac:dyDescent="0.3">
      <c r="XCD4031" t="s">
        <v>1834</v>
      </c>
    </row>
    <row r="4032" spans="16306:16306" x14ac:dyDescent="0.3">
      <c r="XCD4032" t="s">
        <v>1835</v>
      </c>
    </row>
    <row r="4033" spans="16306:16306" x14ac:dyDescent="0.3">
      <c r="XCD4033" t="s">
        <v>1836</v>
      </c>
    </row>
    <row r="4034" spans="16306:16306" x14ac:dyDescent="0.3">
      <c r="XCD4034" t="s">
        <v>1837</v>
      </c>
    </row>
    <row r="4035" spans="16306:16306" x14ac:dyDescent="0.3">
      <c r="XCD4035" t="s">
        <v>1838</v>
      </c>
    </row>
    <row r="4036" spans="16306:16306" x14ac:dyDescent="0.3">
      <c r="XCD4036" t="s">
        <v>1839</v>
      </c>
    </row>
    <row r="4037" spans="16306:16306" x14ac:dyDescent="0.3">
      <c r="XCD4037" t="s">
        <v>1840</v>
      </c>
    </row>
    <row r="4038" spans="16306:16306" x14ac:dyDescent="0.3">
      <c r="XCD4038" t="s">
        <v>1841</v>
      </c>
    </row>
    <row r="4039" spans="16306:16306" x14ac:dyDescent="0.3">
      <c r="XCD4039" t="s">
        <v>1842</v>
      </c>
    </row>
    <row r="4040" spans="16306:16306" x14ac:dyDescent="0.3">
      <c r="XCD4040" t="s">
        <v>1843</v>
      </c>
    </row>
    <row r="4041" spans="16306:16306" x14ac:dyDescent="0.3">
      <c r="XCD4041" t="s">
        <v>1844</v>
      </c>
    </row>
    <row r="4042" spans="16306:16306" x14ac:dyDescent="0.3">
      <c r="XCD4042" t="s">
        <v>1845</v>
      </c>
    </row>
    <row r="4043" spans="16306:16306" x14ac:dyDescent="0.3">
      <c r="XCD4043" t="s">
        <v>1846</v>
      </c>
    </row>
    <row r="4044" spans="16306:16306" x14ac:dyDescent="0.3">
      <c r="XCD4044" t="s">
        <v>1847</v>
      </c>
    </row>
    <row r="4045" spans="16306:16306" x14ac:dyDescent="0.3">
      <c r="XCD4045" t="s">
        <v>1848</v>
      </c>
    </row>
    <row r="4046" spans="16306:16306" x14ac:dyDescent="0.3">
      <c r="XCD4046" t="s">
        <v>1849</v>
      </c>
    </row>
    <row r="4047" spans="16306:16306" x14ac:dyDescent="0.3">
      <c r="XCD4047" t="s">
        <v>1850</v>
      </c>
    </row>
    <row r="4048" spans="16306:16306" x14ac:dyDescent="0.3">
      <c r="XCD4048" t="s">
        <v>1851</v>
      </c>
    </row>
    <row r="4049" spans="16306:16306" x14ac:dyDescent="0.3">
      <c r="XCD4049" t="s">
        <v>1852</v>
      </c>
    </row>
    <row r="4050" spans="16306:16306" x14ac:dyDescent="0.3">
      <c r="XCD4050" t="s">
        <v>1853</v>
      </c>
    </row>
    <row r="4051" spans="16306:16306" x14ac:dyDescent="0.3">
      <c r="XCD4051" t="s">
        <v>1854</v>
      </c>
    </row>
    <row r="4052" spans="16306:16306" x14ac:dyDescent="0.3">
      <c r="XCD4052" t="s">
        <v>1855</v>
      </c>
    </row>
    <row r="4053" spans="16306:16306" x14ac:dyDescent="0.3">
      <c r="XCD4053" t="s">
        <v>1856</v>
      </c>
    </row>
    <row r="4054" spans="16306:16306" x14ac:dyDescent="0.3">
      <c r="XCD4054" t="s">
        <v>1857</v>
      </c>
    </row>
    <row r="4055" spans="16306:16306" x14ac:dyDescent="0.3">
      <c r="XCD4055" t="s">
        <v>1858</v>
      </c>
    </row>
    <row r="4056" spans="16306:16306" x14ac:dyDescent="0.3">
      <c r="XCD4056" t="s">
        <v>1859</v>
      </c>
    </row>
    <row r="4057" spans="16306:16306" x14ac:dyDescent="0.3">
      <c r="XCD4057" t="s">
        <v>1860</v>
      </c>
    </row>
    <row r="4058" spans="16306:16306" x14ac:dyDescent="0.3">
      <c r="XCD4058" t="s">
        <v>1861</v>
      </c>
    </row>
    <row r="4059" spans="16306:16306" x14ac:dyDescent="0.3">
      <c r="XCD4059" t="s">
        <v>1862</v>
      </c>
    </row>
    <row r="4060" spans="16306:16306" x14ac:dyDescent="0.3">
      <c r="XCD4060" t="s">
        <v>1863</v>
      </c>
    </row>
    <row r="4061" spans="16306:16306" x14ac:dyDescent="0.3">
      <c r="XCD4061" t="s">
        <v>1864</v>
      </c>
    </row>
    <row r="4062" spans="16306:16306" x14ac:dyDescent="0.3">
      <c r="XCD4062" t="s">
        <v>1865</v>
      </c>
    </row>
    <row r="4063" spans="16306:16306" x14ac:dyDescent="0.3">
      <c r="XCD4063" t="s">
        <v>1866</v>
      </c>
    </row>
    <row r="4064" spans="16306:16306" x14ac:dyDescent="0.3">
      <c r="XCD4064" t="s">
        <v>1867</v>
      </c>
    </row>
    <row r="4065" spans="16306:16306" x14ac:dyDescent="0.3">
      <c r="XCD4065" t="s">
        <v>1868</v>
      </c>
    </row>
    <row r="4066" spans="16306:16306" x14ac:dyDescent="0.3">
      <c r="XCD4066" t="s">
        <v>1869</v>
      </c>
    </row>
    <row r="4067" spans="16306:16306" x14ac:dyDescent="0.3">
      <c r="XCD4067" t="s">
        <v>1870</v>
      </c>
    </row>
    <row r="4068" spans="16306:16306" x14ac:dyDescent="0.3">
      <c r="XCD4068" t="s">
        <v>1871</v>
      </c>
    </row>
    <row r="4069" spans="16306:16306" x14ac:dyDescent="0.3">
      <c r="XCD4069" t="s">
        <v>1872</v>
      </c>
    </row>
    <row r="4070" spans="16306:16306" x14ac:dyDescent="0.3">
      <c r="XCD4070" t="s">
        <v>1873</v>
      </c>
    </row>
    <row r="4071" spans="16306:16306" x14ac:dyDescent="0.3">
      <c r="XCD4071" t="s">
        <v>1874</v>
      </c>
    </row>
    <row r="4072" spans="16306:16306" x14ac:dyDescent="0.3">
      <c r="XCD4072" t="s">
        <v>1875</v>
      </c>
    </row>
    <row r="4073" spans="16306:16306" x14ac:dyDescent="0.3">
      <c r="XCD4073" t="s">
        <v>1876</v>
      </c>
    </row>
    <row r="4074" spans="16306:16306" x14ac:dyDescent="0.3">
      <c r="XCD4074" t="s">
        <v>1877</v>
      </c>
    </row>
    <row r="4075" spans="16306:16306" x14ac:dyDescent="0.3">
      <c r="XCD4075" t="s">
        <v>1878</v>
      </c>
    </row>
    <row r="4076" spans="16306:16306" x14ac:dyDescent="0.3">
      <c r="XCD4076" t="s">
        <v>1879</v>
      </c>
    </row>
    <row r="4077" spans="16306:16306" x14ac:dyDescent="0.3">
      <c r="XCD4077" t="s">
        <v>1880</v>
      </c>
    </row>
    <row r="4078" spans="16306:16306" x14ac:dyDescent="0.3">
      <c r="XCD4078" t="s">
        <v>1881</v>
      </c>
    </row>
    <row r="4079" spans="16306:16306" x14ac:dyDescent="0.3">
      <c r="XCD4079" t="s">
        <v>1882</v>
      </c>
    </row>
    <row r="4080" spans="16306:16306" x14ac:dyDescent="0.3">
      <c r="XCD4080" t="s">
        <v>1883</v>
      </c>
    </row>
    <row r="4081" spans="16306:16306" x14ac:dyDescent="0.3">
      <c r="XCD4081" t="s">
        <v>1884</v>
      </c>
    </row>
    <row r="4082" spans="16306:16306" x14ac:dyDescent="0.3">
      <c r="XCD4082" t="s">
        <v>1885</v>
      </c>
    </row>
    <row r="4083" spans="16306:16306" x14ac:dyDescent="0.3">
      <c r="XCD4083" t="s">
        <v>1886</v>
      </c>
    </row>
    <row r="4084" spans="16306:16306" x14ac:dyDescent="0.3">
      <c r="XCD4084" t="s">
        <v>1887</v>
      </c>
    </row>
    <row r="4085" spans="16306:16306" x14ac:dyDescent="0.3">
      <c r="XCD4085" t="s">
        <v>1888</v>
      </c>
    </row>
    <row r="4086" spans="16306:16306" x14ac:dyDescent="0.3">
      <c r="XCD4086" t="s">
        <v>1889</v>
      </c>
    </row>
    <row r="4087" spans="16306:16306" x14ac:dyDescent="0.3">
      <c r="XCD4087" t="s">
        <v>1890</v>
      </c>
    </row>
    <row r="4088" spans="16306:16306" x14ac:dyDescent="0.3">
      <c r="XCD4088" t="s">
        <v>1891</v>
      </c>
    </row>
    <row r="4089" spans="16306:16306" x14ac:dyDescent="0.3">
      <c r="XCD4089" t="s">
        <v>1892</v>
      </c>
    </row>
    <row r="4090" spans="16306:16306" x14ac:dyDescent="0.3">
      <c r="XCD4090" t="s">
        <v>1893</v>
      </c>
    </row>
    <row r="4091" spans="16306:16306" x14ac:dyDescent="0.3">
      <c r="XCD4091" t="s">
        <v>1894</v>
      </c>
    </row>
    <row r="4092" spans="16306:16306" x14ac:dyDescent="0.3">
      <c r="XCD4092" t="s">
        <v>1895</v>
      </c>
    </row>
    <row r="4093" spans="16306:16306" x14ac:dyDescent="0.3">
      <c r="XCD4093" t="s">
        <v>1896</v>
      </c>
    </row>
    <row r="4094" spans="16306:16306" x14ac:dyDescent="0.3">
      <c r="XCD4094" t="s">
        <v>1897</v>
      </c>
    </row>
    <row r="4095" spans="16306:16306" x14ac:dyDescent="0.3">
      <c r="XCD4095" t="s">
        <v>1898</v>
      </c>
    </row>
    <row r="4096" spans="16306:16306" x14ac:dyDescent="0.3">
      <c r="XCD4096" t="s">
        <v>1899</v>
      </c>
    </row>
    <row r="4097" spans="16306:16306" x14ac:dyDescent="0.3">
      <c r="XCD4097" t="s">
        <v>1900</v>
      </c>
    </row>
    <row r="4098" spans="16306:16306" x14ac:dyDescent="0.3">
      <c r="XCD4098" t="s">
        <v>1901</v>
      </c>
    </row>
    <row r="4099" spans="16306:16306" x14ac:dyDescent="0.3">
      <c r="XCD4099" t="s">
        <v>1902</v>
      </c>
    </row>
    <row r="4100" spans="16306:16306" x14ac:dyDescent="0.3">
      <c r="XCD4100" t="s">
        <v>1903</v>
      </c>
    </row>
    <row r="4101" spans="16306:16306" x14ac:dyDescent="0.3">
      <c r="XCD4101" t="s">
        <v>1904</v>
      </c>
    </row>
    <row r="4102" spans="16306:16306" x14ac:dyDescent="0.3">
      <c r="XCD4102" t="s">
        <v>1905</v>
      </c>
    </row>
    <row r="4103" spans="16306:16306" x14ac:dyDescent="0.3">
      <c r="XCD4103" t="s">
        <v>1906</v>
      </c>
    </row>
    <row r="4104" spans="16306:16306" x14ac:dyDescent="0.3">
      <c r="XCD4104" t="s">
        <v>1907</v>
      </c>
    </row>
    <row r="4105" spans="16306:16306" x14ac:dyDescent="0.3">
      <c r="XCD4105" t="s">
        <v>1908</v>
      </c>
    </row>
    <row r="4106" spans="16306:16306" x14ac:dyDescent="0.3">
      <c r="XCD4106" t="s">
        <v>1909</v>
      </c>
    </row>
    <row r="4107" spans="16306:16306" x14ac:dyDescent="0.3">
      <c r="XCD4107" t="s">
        <v>1910</v>
      </c>
    </row>
    <row r="4108" spans="16306:16306" x14ac:dyDescent="0.3">
      <c r="XCD4108" t="s">
        <v>1911</v>
      </c>
    </row>
    <row r="4109" spans="16306:16306" x14ac:dyDescent="0.3">
      <c r="XCD4109" t="s">
        <v>1912</v>
      </c>
    </row>
    <row r="4110" spans="16306:16306" x14ac:dyDescent="0.3">
      <c r="XCD4110" t="s">
        <v>1913</v>
      </c>
    </row>
    <row r="4111" spans="16306:16306" x14ac:dyDescent="0.3">
      <c r="XCD4111" t="s">
        <v>1914</v>
      </c>
    </row>
    <row r="4112" spans="16306:16306" x14ac:dyDescent="0.3">
      <c r="XCD4112" t="s">
        <v>1915</v>
      </c>
    </row>
    <row r="4113" spans="16306:16306" x14ac:dyDescent="0.3">
      <c r="XCD4113" t="s">
        <v>1916</v>
      </c>
    </row>
    <row r="4114" spans="16306:16306" x14ac:dyDescent="0.3">
      <c r="XCD4114" t="s">
        <v>1917</v>
      </c>
    </row>
    <row r="4115" spans="16306:16306" x14ac:dyDescent="0.3">
      <c r="XCD4115" t="s">
        <v>1918</v>
      </c>
    </row>
    <row r="4116" spans="16306:16306" x14ac:dyDescent="0.3">
      <c r="XCD4116" t="s">
        <v>1919</v>
      </c>
    </row>
    <row r="4117" spans="16306:16306" x14ac:dyDescent="0.3">
      <c r="XCD4117" t="s">
        <v>1920</v>
      </c>
    </row>
    <row r="4118" spans="16306:16306" x14ac:dyDescent="0.3">
      <c r="XCD4118" t="s">
        <v>1921</v>
      </c>
    </row>
    <row r="4119" spans="16306:16306" x14ac:dyDescent="0.3">
      <c r="XCD4119" t="s">
        <v>1922</v>
      </c>
    </row>
    <row r="4120" spans="16306:16306" x14ac:dyDescent="0.3">
      <c r="XCD4120" t="s">
        <v>1923</v>
      </c>
    </row>
    <row r="4121" spans="16306:16306" x14ac:dyDescent="0.3">
      <c r="XCD4121" t="s">
        <v>1924</v>
      </c>
    </row>
    <row r="4122" spans="16306:16306" x14ac:dyDescent="0.3">
      <c r="XCD4122" t="s">
        <v>1925</v>
      </c>
    </row>
    <row r="4123" spans="16306:16306" x14ac:dyDescent="0.3">
      <c r="XCD4123" t="s">
        <v>1926</v>
      </c>
    </row>
  </sheetData>
  <pageMargins left="0.511811024" right="0.511811024" top="0.78740157499999996" bottom="0.78740157499999996" header="0.31496062000000002" footer="0.31496062000000002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11</vt:i4>
      </vt:variant>
    </vt:vector>
  </HeadingPairs>
  <TitlesOfParts>
    <vt:vector size="11" baseType="lpstr">
      <vt:lpstr>Model_Time</vt:lpstr>
      <vt:lpstr>Model_dem</vt:lpstr>
      <vt:lpstr>H_no_hash</vt:lpstr>
      <vt:lpstr>H_24</vt:lpstr>
      <vt:lpstr>Heuristica no hash</vt:lpstr>
      <vt:lpstr>Heuristica Seq</vt:lpstr>
      <vt:lpstr>Heuristica 24</vt:lpstr>
      <vt:lpstr>Heuristica 48</vt:lpstr>
      <vt:lpstr>H_Single+No_HT</vt:lpstr>
      <vt:lpstr>H_Single+HT</vt:lpstr>
      <vt:lpstr>H_Parallel+HT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Win10</dc:creator>
  <cp:lastModifiedBy>Win10</cp:lastModifiedBy>
  <dcterms:created xsi:type="dcterms:W3CDTF">2015-06-05T18:19:34Z</dcterms:created>
  <dcterms:modified xsi:type="dcterms:W3CDTF">2023-08-17T23:35:25Z</dcterms:modified>
</cp:coreProperties>
</file>